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crafcifor-my.sharepoint.com/personal/d_indiarto_cifor-icraf_org/Documents/Documents/GitHub/climate-vulnerability-ntt/data/"/>
    </mc:Choice>
  </mc:AlternateContent>
  <xr:revisionPtr revIDLastSave="1" documentId="8_{FFFF3220-D663-448C-B8F8-265E65EC7392}" xr6:coauthVersionLast="47" xr6:coauthVersionMax="47" xr10:uidLastSave="{6EA20488-05FB-4717-8BFC-CE6307B63BD4}"/>
  <bookViews>
    <workbookView xWindow="-120" yWindow="-120" windowWidth="38640" windowHeight="21240" firstSheet="10" activeTab="10" xr2:uid="{ADA4CD76-7197-437D-AC93-BE5935DFCF78}"/>
  </bookViews>
  <sheets>
    <sheet name="Pivot %" sheetId="5" r:id="rId1"/>
    <sheet name="Sheet2" sheetId="15" r:id="rId2"/>
    <sheet name="Irigasi" sheetId="9" r:id="rId3"/>
    <sheet name="database" sheetId="1" r:id="rId4"/>
    <sheet name="reference" sheetId="2" r:id="rId5"/>
    <sheet name="Variable" sheetId="3" r:id="rId6"/>
    <sheet name="summary_LC" sheetId="6" r:id="rId7"/>
    <sheet name="ZonalStat" sheetId="7" r:id="rId8"/>
    <sheet name="Podes" sheetId="8" r:id="rId9"/>
    <sheet name="summary_all" sheetId="4" r:id="rId10"/>
    <sheet name="summary_all_copy" sheetId="10" r:id="rId11"/>
    <sheet name="status kesejahteraan" sheetId="11" r:id="rId12"/>
    <sheet name="IDM_2020" sheetId="12" r:id="rId13"/>
    <sheet name="IDM_2021" sheetId="13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xlnm._FilterDatabase" localSheetId="3" hidden="1">database!$A$1:$L$11240</definedName>
    <definedName name="_xlnm._FilterDatabase" localSheetId="13" hidden="1">IDM_2021!$A$1:$F$297</definedName>
    <definedName name="_xlnm._FilterDatabase" localSheetId="9" hidden="1">summary_all!$A$1:$BM$310</definedName>
  </definedNames>
  <calcPr calcId="191028"/>
  <pivotCaches>
    <pivotCache cacheId="0" r:id="rId40"/>
    <pivotCache cacheId="1" r:id="rId4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3" i="4" l="1"/>
  <c r="BP4" i="4"/>
  <c r="BP5" i="4"/>
  <c r="BP6" i="4"/>
  <c r="BP7" i="4"/>
  <c r="BP8" i="4"/>
  <c r="BP9" i="4"/>
  <c r="BP10" i="4"/>
  <c r="BP11" i="4"/>
  <c r="BP12" i="4"/>
  <c r="BP13" i="4"/>
  <c r="BP14" i="4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47" i="4"/>
  <c r="BP48" i="4"/>
  <c r="BP49" i="4"/>
  <c r="BP50" i="4"/>
  <c r="BP51" i="4"/>
  <c r="BP52" i="4"/>
  <c r="BP53" i="4"/>
  <c r="BP54" i="4"/>
  <c r="BP55" i="4"/>
  <c r="BP56" i="4"/>
  <c r="BP57" i="4"/>
  <c r="BP58" i="4"/>
  <c r="BP59" i="4"/>
  <c r="BP60" i="4"/>
  <c r="BP61" i="4"/>
  <c r="BP62" i="4"/>
  <c r="BP63" i="4"/>
  <c r="BP64" i="4"/>
  <c r="BP65" i="4"/>
  <c r="BP66" i="4"/>
  <c r="BP67" i="4"/>
  <c r="BP68" i="4"/>
  <c r="BP69" i="4"/>
  <c r="BP70" i="4"/>
  <c r="BP71" i="4"/>
  <c r="BP72" i="4"/>
  <c r="BP73" i="4"/>
  <c r="BP74" i="4"/>
  <c r="BP75" i="4"/>
  <c r="BP76" i="4"/>
  <c r="BP77" i="4"/>
  <c r="BP78" i="4"/>
  <c r="BP79" i="4"/>
  <c r="BP80" i="4"/>
  <c r="BP81" i="4"/>
  <c r="BP82" i="4"/>
  <c r="BP83" i="4"/>
  <c r="BP84" i="4"/>
  <c r="BP85" i="4"/>
  <c r="BP86" i="4"/>
  <c r="BP87" i="4"/>
  <c r="BP88" i="4"/>
  <c r="BP89" i="4"/>
  <c r="BP90" i="4"/>
  <c r="BP91" i="4"/>
  <c r="BP92" i="4"/>
  <c r="BP93" i="4"/>
  <c r="BP94" i="4"/>
  <c r="BP95" i="4"/>
  <c r="BP96" i="4"/>
  <c r="BP97" i="4"/>
  <c r="BP98" i="4"/>
  <c r="BP99" i="4"/>
  <c r="BP100" i="4"/>
  <c r="BP101" i="4"/>
  <c r="BP102" i="4"/>
  <c r="BP103" i="4"/>
  <c r="BP104" i="4"/>
  <c r="BP105" i="4"/>
  <c r="BP106" i="4"/>
  <c r="BP107" i="4"/>
  <c r="BP108" i="4"/>
  <c r="BP109" i="4"/>
  <c r="BP110" i="4"/>
  <c r="BP111" i="4"/>
  <c r="BP112" i="4"/>
  <c r="BP113" i="4"/>
  <c r="BP114" i="4"/>
  <c r="BP115" i="4"/>
  <c r="BP116" i="4"/>
  <c r="BP117" i="4"/>
  <c r="BP118" i="4"/>
  <c r="BP119" i="4"/>
  <c r="BP120" i="4"/>
  <c r="BP121" i="4"/>
  <c r="BP122" i="4"/>
  <c r="BP123" i="4"/>
  <c r="BP124" i="4"/>
  <c r="BP125" i="4"/>
  <c r="BP126" i="4"/>
  <c r="BP127" i="4"/>
  <c r="BP128" i="4"/>
  <c r="BP129" i="4"/>
  <c r="BP130" i="4"/>
  <c r="BP131" i="4"/>
  <c r="BP132" i="4"/>
  <c r="BP133" i="4"/>
  <c r="BP134" i="4"/>
  <c r="BP135" i="4"/>
  <c r="BP136" i="4"/>
  <c r="BP137" i="4"/>
  <c r="BP138" i="4"/>
  <c r="BP139" i="4"/>
  <c r="BP140" i="4"/>
  <c r="BP141" i="4"/>
  <c r="BP142" i="4"/>
  <c r="BP143" i="4"/>
  <c r="BP144" i="4"/>
  <c r="BP145" i="4"/>
  <c r="BP146" i="4"/>
  <c r="BP147" i="4"/>
  <c r="BP148" i="4"/>
  <c r="BP149" i="4"/>
  <c r="BP150" i="4"/>
  <c r="BP151" i="4"/>
  <c r="BP152" i="4"/>
  <c r="BP153" i="4"/>
  <c r="BP154" i="4"/>
  <c r="BP155" i="4"/>
  <c r="BP156" i="4"/>
  <c r="BP157" i="4"/>
  <c r="BP158" i="4"/>
  <c r="BP159" i="4"/>
  <c r="BP160" i="4"/>
  <c r="BP161" i="4"/>
  <c r="BP162" i="4"/>
  <c r="BP163" i="4"/>
  <c r="BP164" i="4"/>
  <c r="BP165" i="4"/>
  <c r="BP166" i="4"/>
  <c r="BP167" i="4"/>
  <c r="BP168" i="4"/>
  <c r="BP169" i="4"/>
  <c r="BP170" i="4"/>
  <c r="BP171" i="4"/>
  <c r="BP172" i="4"/>
  <c r="BP173" i="4"/>
  <c r="BP174" i="4"/>
  <c r="BP175" i="4"/>
  <c r="BP176" i="4"/>
  <c r="BP177" i="4"/>
  <c r="BP178" i="4"/>
  <c r="BP179" i="4"/>
  <c r="BP180" i="4"/>
  <c r="BP181" i="4"/>
  <c r="BP182" i="4"/>
  <c r="BP183" i="4"/>
  <c r="BP184" i="4"/>
  <c r="BP185" i="4"/>
  <c r="BP186" i="4"/>
  <c r="BP187" i="4"/>
  <c r="BP188" i="4"/>
  <c r="BP189" i="4"/>
  <c r="BP190" i="4"/>
  <c r="BP191" i="4"/>
  <c r="BP192" i="4"/>
  <c r="BP193" i="4"/>
  <c r="BP194" i="4"/>
  <c r="BP195" i="4"/>
  <c r="BP196" i="4"/>
  <c r="BP197" i="4"/>
  <c r="BP198" i="4"/>
  <c r="BP199" i="4"/>
  <c r="BP200" i="4"/>
  <c r="BP201" i="4"/>
  <c r="BP202" i="4"/>
  <c r="BP203" i="4"/>
  <c r="BP204" i="4"/>
  <c r="BP205" i="4"/>
  <c r="BP206" i="4"/>
  <c r="BP207" i="4"/>
  <c r="BP208" i="4"/>
  <c r="BP209" i="4"/>
  <c r="BP210" i="4"/>
  <c r="BP211" i="4"/>
  <c r="BP212" i="4"/>
  <c r="BP213" i="4"/>
  <c r="BP214" i="4"/>
  <c r="BP215" i="4"/>
  <c r="BP216" i="4"/>
  <c r="BP217" i="4"/>
  <c r="BP218" i="4"/>
  <c r="BP219" i="4"/>
  <c r="BP220" i="4"/>
  <c r="BP221" i="4"/>
  <c r="BP222" i="4"/>
  <c r="BP223" i="4"/>
  <c r="BP224" i="4"/>
  <c r="BP225" i="4"/>
  <c r="BP226" i="4"/>
  <c r="BP227" i="4"/>
  <c r="BP228" i="4"/>
  <c r="BP229" i="4"/>
  <c r="BP230" i="4"/>
  <c r="BP231" i="4"/>
  <c r="BP232" i="4"/>
  <c r="BP233" i="4"/>
  <c r="BP234" i="4"/>
  <c r="BP235" i="4"/>
  <c r="BP236" i="4"/>
  <c r="BP237" i="4"/>
  <c r="BP238" i="4"/>
  <c r="BP239" i="4"/>
  <c r="BP240" i="4"/>
  <c r="BP241" i="4"/>
  <c r="BP242" i="4"/>
  <c r="BP243" i="4"/>
  <c r="BP244" i="4"/>
  <c r="BP245" i="4"/>
  <c r="BP246" i="4"/>
  <c r="BP247" i="4"/>
  <c r="BP248" i="4"/>
  <c r="BP249" i="4"/>
  <c r="BP250" i="4"/>
  <c r="BP251" i="4"/>
  <c r="BP252" i="4"/>
  <c r="BP253" i="4"/>
  <c r="BP254" i="4"/>
  <c r="BP255" i="4"/>
  <c r="BP256" i="4"/>
  <c r="BP257" i="4"/>
  <c r="BP258" i="4"/>
  <c r="BP259" i="4"/>
  <c r="BP260" i="4"/>
  <c r="BP261" i="4"/>
  <c r="BP262" i="4"/>
  <c r="BP263" i="4"/>
  <c r="BP264" i="4"/>
  <c r="BP265" i="4"/>
  <c r="BP266" i="4"/>
  <c r="BP267" i="4"/>
  <c r="BP268" i="4"/>
  <c r="BP269" i="4"/>
  <c r="BP270" i="4"/>
  <c r="BP271" i="4"/>
  <c r="BP272" i="4"/>
  <c r="BP273" i="4"/>
  <c r="BP274" i="4"/>
  <c r="BP275" i="4"/>
  <c r="BP276" i="4"/>
  <c r="BP277" i="4"/>
  <c r="BP278" i="4"/>
  <c r="BP279" i="4"/>
  <c r="BP280" i="4"/>
  <c r="BP281" i="4"/>
  <c r="BP282" i="4"/>
  <c r="BP283" i="4"/>
  <c r="BP284" i="4"/>
  <c r="BP285" i="4"/>
  <c r="BP286" i="4"/>
  <c r="BP287" i="4"/>
  <c r="BP288" i="4"/>
  <c r="BP289" i="4"/>
  <c r="BP290" i="4"/>
  <c r="BP291" i="4"/>
  <c r="BP292" i="4"/>
  <c r="BP293" i="4"/>
  <c r="BP294" i="4"/>
  <c r="BP295" i="4"/>
  <c r="BP296" i="4"/>
  <c r="BP297" i="4"/>
  <c r="BP298" i="4"/>
  <c r="BP299" i="4"/>
  <c r="BP300" i="4"/>
  <c r="BP301" i="4"/>
  <c r="BP302" i="4"/>
  <c r="BP303" i="4"/>
  <c r="BP304" i="4"/>
  <c r="BP305" i="4"/>
  <c r="BP306" i="4"/>
  <c r="BP307" i="4"/>
  <c r="BP308" i="4"/>
  <c r="BP309" i="4"/>
  <c r="BP310" i="4"/>
  <c r="BP2" i="4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2" i="7"/>
  <c r="BO3" i="4"/>
  <c r="BO4" i="4"/>
  <c r="BO5" i="4"/>
  <c r="BO6" i="4"/>
  <c r="BO7" i="4"/>
  <c r="BO8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O119" i="4"/>
  <c r="BO120" i="4"/>
  <c r="BO121" i="4"/>
  <c r="BO122" i="4"/>
  <c r="BO123" i="4"/>
  <c r="BO124" i="4"/>
  <c r="BO125" i="4"/>
  <c r="BO126" i="4"/>
  <c r="BO127" i="4"/>
  <c r="BO128" i="4"/>
  <c r="BO129" i="4"/>
  <c r="BO130" i="4"/>
  <c r="BO131" i="4"/>
  <c r="BO132" i="4"/>
  <c r="BO133" i="4"/>
  <c r="BO134" i="4"/>
  <c r="BO135" i="4"/>
  <c r="BO136" i="4"/>
  <c r="BO137" i="4"/>
  <c r="BO138" i="4"/>
  <c r="BO139" i="4"/>
  <c r="BO140" i="4"/>
  <c r="BO141" i="4"/>
  <c r="BO142" i="4"/>
  <c r="BO143" i="4"/>
  <c r="BO144" i="4"/>
  <c r="BO145" i="4"/>
  <c r="BO146" i="4"/>
  <c r="BO147" i="4"/>
  <c r="BO148" i="4"/>
  <c r="BO149" i="4"/>
  <c r="BO150" i="4"/>
  <c r="BO151" i="4"/>
  <c r="BO152" i="4"/>
  <c r="BO153" i="4"/>
  <c r="BO154" i="4"/>
  <c r="BO155" i="4"/>
  <c r="BO156" i="4"/>
  <c r="BO157" i="4"/>
  <c r="BO158" i="4"/>
  <c r="BO159" i="4"/>
  <c r="BO160" i="4"/>
  <c r="BO161" i="4"/>
  <c r="BO162" i="4"/>
  <c r="BO163" i="4"/>
  <c r="BO164" i="4"/>
  <c r="BO165" i="4"/>
  <c r="BO166" i="4"/>
  <c r="BO167" i="4"/>
  <c r="BO168" i="4"/>
  <c r="BO169" i="4"/>
  <c r="BO170" i="4"/>
  <c r="BO171" i="4"/>
  <c r="BO172" i="4"/>
  <c r="BO173" i="4"/>
  <c r="BO174" i="4"/>
  <c r="BO175" i="4"/>
  <c r="BO176" i="4"/>
  <c r="BO177" i="4"/>
  <c r="BO178" i="4"/>
  <c r="BO179" i="4"/>
  <c r="BO180" i="4"/>
  <c r="BO181" i="4"/>
  <c r="BO182" i="4"/>
  <c r="BO183" i="4"/>
  <c r="BO184" i="4"/>
  <c r="BO185" i="4"/>
  <c r="BO186" i="4"/>
  <c r="BO187" i="4"/>
  <c r="BO188" i="4"/>
  <c r="BO189" i="4"/>
  <c r="BO190" i="4"/>
  <c r="BO191" i="4"/>
  <c r="BO192" i="4"/>
  <c r="BO193" i="4"/>
  <c r="BO194" i="4"/>
  <c r="BO195" i="4"/>
  <c r="BO196" i="4"/>
  <c r="BO197" i="4"/>
  <c r="BO198" i="4"/>
  <c r="BO199" i="4"/>
  <c r="BO200" i="4"/>
  <c r="BO201" i="4"/>
  <c r="BO202" i="4"/>
  <c r="BO203" i="4"/>
  <c r="BO204" i="4"/>
  <c r="BO205" i="4"/>
  <c r="BO206" i="4"/>
  <c r="BO207" i="4"/>
  <c r="BO208" i="4"/>
  <c r="BO209" i="4"/>
  <c r="BO210" i="4"/>
  <c r="BO211" i="4"/>
  <c r="BO212" i="4"/>
  <c r="BO213" i="4"/>
  <c r="BO214" i="4"/>
  <c r="BO215" i="4"/>
  <c r="BO216" i="4"/>
  <c r="BO217" i="4"/>
  <c r="BO218" i="4"/>
  <c r="BO219" i="4"/>
  <c r="BO220" i="4"/>
  <c r="BO221" i="4"/>
  <c r="BO222" i="4"/>
  <c r="BO223" i="4"/>
  <c r="BO224" i="4"/>
  <c r="BO225" i="4"/>
  <c r="BO226" i="4"/>
  <c r="BO227" i="4"/>
  <c r="BO228" i="4"/>
  <c r="BO229" i="4"/>
  <c r="BO230" i="4"/>
  <c r="BO231" i="4"/>
  <c r="BO232" i="4"/>
  <c r="BO233" i="4"/>
  <c r="BO234" i="4"/>
  <c r="BO235" i="4"/>
  <c r="BO236" i="4"/>
  <c r="BO237" i="4"/>
  <c r="BO238" i="4"/>
  <c r="BO239" i="4"/>
  <c r="BO240" i="4"/>
  <c r="BO241" i="4"/>
  <c r="BO242" i="4"/>
  <c r="BO243" i="4"/>
  <c r="BO244" i="4"/>
  <c r="BO245" i="4"/>
  <c r="BO246" i="4"/>
  <c r="BO247" i="4"/>
  <c r="BO248" i="4"/>
  <c r="BO249" i="4"/>
  <c r="BO250" i="4"/>
  <c r="BO251" i="4"/>
  <c r="BO252" i="4"/>
  <c r="BO253" i="4"/>
  <c r="BO254" i="4"/>
  <c r="BO255" i="4"/>
  <c r="BO256" i="4"/>
  <c r="BO257" i="4"/>
  <c r="BO258" i="4"/>
  <c r="BO259" i="4"/>
  <c r="BO260" i="4"/>
  <c r="BO261" i="4"/>
  <c r="BO262" i="4"/>
  <c r="BO263" i="4"/>
  <c r="BO264" i="4"/>
  <c r="BO265" i="4"/>
  <c r="BO266" i="4"/>
  <c r="BO267" i="4"/>
  <c r="BO268" i="4"/>
  <c r="BO269" i="4"/>
  <c r="BO270" i="4"/>
  <c r="BO271" i="4"/>
  <c r="BO272" i="4"/>
  <c r="BO273" i="4"/>
  <c r="BO274" i="4"/>
  <c r="BO275" i="4"/>
  <c r="BO276" i="4"/>
  <c r="BO277" i="4"/>
  <c r="BO278" i="4"/>
  <c r="BO279" i="4"/>
  <c r="BO280" i="4"/>
  <c r="BO281" i="4"/>
  <c r="BO282" i="4"/>
  <c r="BO283" i="4"/>
  <c r="BO284" i="4"/>
  <c r="BO285" i="4"/>
  <c r="BO286" i="4"/>
  <c r="BO287" i="4"/>
  <c r="BO288" i="4"/>
  <c r="BO289" i="4"/>
  <c r="BO290" i="4"/>
  <c r="BO291" i="4"/>
  <c r="BO292" i="4"/>
  <c r="BO293" i="4"/>
  <c r="BO294" i="4"/>
  <c r="BO295" i="4"/>
  <c r="BO296" i="4"/>
  <c r="BO297" i="4"/>
  <c r="BO298" i="4"/>
  <c r="BO299" i="4"/>
  <c r="BO300" i="4"/>
  <c r="BO301" i="4"/>
  <c r="BO302" i="4"/>
  <c r="BO303" i="4"/>
  <c r="BO304" i="4"/>
  <c r="BO305" i="4"/>
  <c r="BO306" i="4"/>
  <c r="BO307" i="4"/>
  <c r="BO308" i="4"/>
  <c r="BO309" i="4"/>
  <c r="BO310" i="4"/>
  <c r="BO2" i="4"/>
  <c r="G2" i="4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2" i="7"/>
  <c r="BN3" i="4"/>
  <c r="BN4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3" i="4"/>
  <c r="BN34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68" i="4"/>
  <c r="BN69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193" i="4"/>
  <c r="BN194" i="4"/>
  <c r="BN195" i="4"/>
  <c r="BN196" i="4"/>
  <c r="BN197" i="4"/>
  <c r="BN198" i="4"/>
  <c r="BN199" i="4"/>
  <c r="BN200" i="4"/>
  <c r="BN201" i="4"/>
  <c r="BN202" i="4"/>
  <c r="BN203" i="4"/>
  <c r="BN204" i="4"/>
  <c r="BN205" i="4"/>
  <c r="BN206" i="4"/>
  <c r="BN207" i="4"/>
  <c r="BN208" i="4"/>
  <c r="BN209" i="4"/>
  <c r="BN210" i="4"/>
  <c r="BN211" i="4"/>
  <c r="BN212" i="4"/>
  <c r="BN213" i="4"/>
  <c r="BN214" i="4"/>
  <c r="BN215" i="4"/>
  <c r="BN216" i="4"/>
  <c r="BN217" i="4"/>
  <c r="BN218" i="4"/>
  <c r="BN219" i="4"/>
  <c r="BN220" i="4"/>
  <c r="BN221" i="4"/>
  <c r="BN222" i="4"/>
  <c r="BN223" i="4"/>
  <c r="BN224" i="4"/>
  <c r="BN225" i="4"/>
  <c r="BN226" i="4"/>
  <c r="BN227" i="4"/>
  <c r="BN228" i="4"/>
  <c r="BN229" i="4"/>
  <c r="BN230" i="4"/>
  <c r="BN231" i="4"/>
  <c r="BN232" i="4"/>
  <c r="BN233" i="4"/>
  <c r="BN234" i="4"/>
  <c r="BN235" i="4"/>
  <c r="BN236" i="4"/>
  <c r="BN237" i="4"/>
  <c r="BN238" i="4"/>
  <c r="BN239" i="4"/>
  <c r="BN240" i="4"/>
  <c r="BN241" i="4"/>
  <c r="BN242" i="4"/>
  <c r="BN243" i="4"/>
  <c r="BN244" i="4"/>
  <c r="BN245" i="4"/>
  <c r="BN246" i="4"/>
  <c r="BN247" i="4"/>
  <c r="BN248" i="4"/>
  <c r="BN249" i="4"/>
  <c r="BN250" i="4"/>
  <c r="BN251" i="4"/>
  <c r="BN252" i="4"/>
  <c r="BN253" i="4"/>
  <c r="BN254" i="4"/>
  <c r="BN255" i="4"/>
  <c r="BN256" i="4"/>
  <c r="BN257" i="4"/>
  <c r="BN258" i="4"/>
  <c r="BN259" i="4"/>
  <c r="BN260" i="4"/>
  <c r="BN261" i="4"/>
  <c r="BN262" i="4"/>
  <c r="BN263" i="4"/>
  <c r="BN264" i="4"/>
  <c r="BN265" i="4"/>
  <c r="BN266" i="4"/>
  <c r="BN267" i="4"/>
  <c r="BN268" i="4"/>
  <c r="BN269" i="4"/>
  <c r="BN270" i="4"/>
  <c r="BN271" i="4"/>
  <c r="BN272" i="4"/>
  <c r="BN273" i="4"/>
  <c r="BN274" i="4"/>
  <c r="BN275" i="4"/>
  <c r="BN276" i="4"/>
  <c r="BN277" i="4"/>
  <c r="BN278" i="4"/>
  <c r="BN279" i="4"/>
  <c r="BN280" i="4"/>
  <c r="BN281" i="4"/>
  <c r="BN282" i="4"/>
  <c r="BN283" i="4"/>
  <c r="BN284" i="4"/>
  <c r="BN285" i="4"/>
  <c r="BN286" i="4"/>
  <c r="BN287" i="4"/>
  <c r="BN288" i="4"/>
  <c r="BN289" i="4"/>
  <c r="BN290" i="4"/>
  <c r="BN291" i="4"/>
  <c r="BN292" i="4"/>
  <c r="BN293" i="4"/>
  <c r="BN294" i="4"/>
  <c r="BN295" i="4"/>
  <c r="BN296" i="4"/>
  <c r="BN297" i="4"/>
  <c r="BN298" i="4"/>
  <c r="BN299" i="4"/>
  <c r="BN300" i="4"/>
  <c r="BN301" i="4"/>
  <c r="BN302" i="4"/>
  <c r="BN303" i="4"/>
  <c r="BN304" i="4"/>
  <c r="BN305" i="4"/>
  <c r="BN306" i="4"/>
  <c r="BN307" i="4"/>
  <c r="BN308" i="4"/>
  <c r="BN309" i="4"/>
  <c r="BN310" i="4"/>
  <c r="BN2" i="4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2" i="9"/>
  <c r="BM310" i="4"/>
  <c r="BM309" i="4"/>
  <c r="BM308" i="4"/>
  <c r="BM307" i="4"/>
  <c r="BM306" i="4"/>
  <c r="BM305" i="4"/>
  <c r="BM301" i="4"/>
  <c r="BM298" i="4"/>
  <c r="BM256" i="4"/>
  <c r="BM255" i="4"/>
  <c r="BM237" i="4"/>
  <c r="BM224" i="4"/>
  <c r="BM204" i="4"/>
  <c r="BM194" i="4"/>
  <c r="BM192" i="4"/>
  <c r="BM186" i="4"/>
  <c r="BM160" i="4"/>
  <c r="BM152" i="4"/>
  <c r="BM150" i="4"/>
  <c r="BM147" i="4"/>
  <c r="BM139" i="4"/>
  <c r="BM125" i="4"/>
  <c r="BM117" i="4"/>
  <c r="BM116" i="4"/>
  <c r="BM115" i="4"/>
  <c r="BM114" i="4"/>
  <c r="BM110" i="4"/>
  <c r="BM105" i="4"/>
  <c r="BM98" i="4"/>
  <c r="BM90" i="4"/>
  <c r="BM86" i="4"/>
  <c r="BM85" i="4"/>
  <c r="BM77" i="4"/>
  <c r="BM76" i="4"/>
  <c r="BM68" i="4"/>
  <c r="BM21" i="4"/>
  <c r="BM13" i="4"/>
  <c r="BM9" i="4"/>
  <c r="BM3" i="4"/>
  <c r="BM4" i="4"/>
  <c r="BM5" i="4"/>
  <c r="BM6" i="4"/>
  <c r="BM7" i="4"/>
  <c r="BM8" i="4"/>
  <c r="BM10" i="4"/>
  <c r="BM11" i="4"/>
  <c r="BM12" i="4"/>
  <c r="BM14" i="4"/>
  <c r="BM15" i="4"/>
  <c r="BM16" i="4"/>
  <c r="BM17" i="4"/>
  <c r="BM18" i="4"/>
  <c r="BM19" i="4"/>
  <c r="BM20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BM57" i="4"/>
  <c r="BM58" i="4"/>
  <c r="BM59" i="4"/>
  <c r="BM60" i="4"/>
  <c r="BM61" i="4"/>
  <c r="BM62" i="4"/>
  <c r="BM63" i="4"/>
  <c r="BM64" i="4"/>
  <c r="BM65" i="4"/>
  <c r="BM66" i="4"/>
  <c r="BM67" i="4"/>
  <c r="BM69" i="4"/>
  <c r="BM70" i="4"/>
  <c r="BM71" i="4"/>
  <c r="BM72" i="4"/>
  <c r="BM73" i="4"/>
  <c r="BM74" i="4"/>
  <c r="BM75" i="4"/>
  <c r="BM78" i="4"/>
  <c r="BM79" i="4"/>
  <c r="BM80" i="4"/>
  <c r="BM81" i="4"/>
  <c r="BM82" i="4"/>
  <c r="BM83" i="4"/>
  <c r="BM84" i="4"/>
  <c r="BM87" i="4"/>
  <c r="BM88" i="4"/>
  <c r="BM89" i="4"/>
  <c r="BM91" i="4"/>
  <c r="BM92" i="4"/>
  <c r="BM93" i="4"/>
  <c r="BM94" i="4"/>
  <c r="BM95" i="4"/>
  <c r="BM96" i="4"/>
  <c r="BM97" i="4"/>
  <c r="BM99" i="4"/>
  <c r="BM100" i="4"/>
  <c r="BM101" i="4"/>
  <c r="BM102" i="4"/>
  <c r="BM103" i="4"/>
  <c r="BM104" i="4"/>
  <c r="BM106" i="4"/>
  <c r="BM107" i="4"/>
  <c r="BM108" i="4"/>
  <c r="BM109" i="4"/>
  <c r="BM111" i="4"/>
  <c r="BM112" i="4"/>
  <c r="BM113" i="4"/>
  <c r="BM118" i="4"/>
  <c r="BM119" i="4"/>
  <c r="BM120" i="4"/>
  <c r="BM121" i="4"/>
  <c r="BM122" i="4"/>
  <c r="BM123" i="4"/>
  <c r="BM124" i="4"/>
  <c r="BM126" i="4"/>
  <c r="BM127" i="4"/>
  <c r="BM128" i="4"/>
  <c r="BM129" i="4"/>
  <c r="BM130" i="4"/>
  <c r="BM131" i="4"/>
  <c r="BM132" i="4"/>
  <c r="BM133" i="4"/>
  <c r="BM134" i="4"/>
  <c r="BM135" i="4"/>
  <c r="BM136" i="4"/>
  <c r="BM137" i="4"/>
  <c r="BM138" i="4"/>
  <c r="BM140" i="4"/>
  <c r="BM141" i="4"/>
  <c r="BM142" i="4"/>
  <c r="BM143" i="4"/>
  <c r="BM144" i="4"/>
  <c r="BM145" i="4"/>
  <c r="BM146" i="4"/>
  <c r="BM148" i="4"/>
  <c r="BM149" i="4"/>
  <c r="BM151" i="4"/>
  <c r="BM153" i="4"/>
  <c r="BM154" i="4"/>
  <c r="BM155" i="4"/>
  <c r="BM156" i="4"/>
  <c r="BM157" i="4"/>
  <c r="BM158" i="4"/>
  <c r="BM159" i="4"/>
  <c r="BM161" i="4"/>
  <c r="BM162" i="4"/>
  <c r="BM163" i="4"/>
  <c r="BM164" i="4"/>
  <c r="BM165" i="4"/>
  <c r="BM166" i="4"/>
  <c r="BM167" i="4"/>
  <c r="BM168" i="4"/>
  <c r="BM169" i="4"/>
  <c r="BM170" i="4"/>
  <c r="BM171" i="4"/>
  <c r="BM172" i="4"/>
  <c r="BM173" i="4"/>
  <c r="BM174" i="4"/>
  <c r="BM175" i="4"/>
  <c r="BM176" i="4"/>
  <c r="BM177" i="4"/>
  <c r="BM178" i="4"/>
  <c r="BM179" i="4"/>
  <c r="BM180" i="4"/>
  <c r="BM181" i="4"/>
  <c r="BM182" i="4"/>
  <c r="BM183" i="4"/>
  <c r="BM184" i="4"/>
  <c r="BM185" i="4"/>
  <c r="BM187" i="4"/>
  <c r="BM188" i="4"/>
  <c r="BM189" i="4"/>
  <c r="BM190" i="4"/>
  <c r="BM191" i="4"/>
  <c r="BM193" i="4"/>
  <c r="BM195" i="4"/>
  <c r="BM196" i="4"/>
  <c r="BM197" i="4"/>
  <c r="BM198" i="4"/>
  <c r="BM199" i="4"/>
  <c r="BM200" i="4"/>
  <c r="BM201" i="4"/>
  <c r="BM202" i="4"/>
  <c r="BM203" i="4"/>
  <c r="BM205" i="4"/>
  <c r="BM206" i="4"/>
  <c r="BM207" i="4"/>
  <c r="BM208" i="4"/>
  <c r="BM209" i="4"/>
  <c r="BM210" i="4"/>
  <c r="BM211" i="4"/>
  <c r="BM212" i="4"/>
  <c r="BM213" i="4"/>
  <c r="BM214" i="4"/>
  <c r="BM215" i="4"/>
  <c r="BM216" i="4"/>
  <c r="BM217" i="4"/>
  <c r="BM218" i="4"/>
  <c r="BM219" i="4"/>
  <c r="BM220" i="4"/>
  <c r="BM221" i="4"/>
  <c r="BM222" i="4"/>
  <c r="BM223" i="4"/>
  <c r="BM225" i="4"/>
  <c r="BM226" i="4"/>
  <c r="BM227" i="4"/>
  <c r="BM228" i="4"/>
  <c r="BM229" i="4"/>
  <c r="BM230" i="4"/>
  <c r="BM231" i="4"/>
  <c r="BM232" i="4"/>
  <c r="BM233" i="4"/>
  <c r="BM234" i="4"/>
  <c r="BM235" i="4"/>
  <c r="BM236" i="4"/>
  <c r="BM238" i="4"/>
  <c r="BM239" i="4"/>
  <c r="BM240" i="4"/>
  <c r="BM241" i="4"/>
  <c r="BM242" i="4"/>
  <c r="BM243" i="4"/>
  <c r="BM244" i="4"/>
  <c r="BM245" i="4"/>
  <c r="BM246" i="4"/>
  <c r="BM247" i="4"/>
  <c r="BM248" i="4"/>
  <c r="BM249" i="4"/>
  <c r="BM250" i="4"/>
  <c r="BM251" i="4"/>
  <c r="BM252" i="4"/>
  <c r="BM253" i="4"/>
  <c r="BM254" i="4"/>
  <c r="BM257" i="4"/>
  <c r="BM258" i="4"/>
  <c r="BM259" i="4"/>
  <c r="BM260" i="4"/>
  <c r="BM261" i="4"/>
  <c r="BM262" i="4"/>
  <c r="BM263" i="4"/>
  <c r="BM264" i="4"/>
  <c r="BM265" i="4"/>
  <c r="BM266" i="4"/>
  <c r="BM267" i="4"/>
  <c r="BM268" i="4"/>
  <c r="BM269" i="4"/>
  <c r="BM270" i="4"/>
  <c r="BM271" i="4"/>
  <c r="BM272" i="4"/>
  <c r="BM273" i="4"/>
  <c r="BM274" i="4"/>
  <c r="BM275" i="4"/>
  <c r="BM276" i="4"/>
  <c r="BM277" i="4"/>
  <c r="BM278" i="4"/>
  <c r="BM279" i="4"/>
  <c r="BM280" i="4"/>
  <c r="BM281" i="4"/>
  <c r="BM282" i="4"/>
  <c r="BM283" i="4"/>
  <c r="BM284" i="4"/>
  <c r="BM285" i="4"/>
  <c r="BM286" i="4"/>
  <c r="BM287" i="4"/>
  <c r="BM288" i="4"/>
  <c r="BM289" i="4"/>
  <c r="BM290" i="4"/>
  <c r="BM291" i="4"/>
  <c r="BM292" i="4"/>
  <c r="BM293" i="4"/>
  <c r="BM294" i="4"/>
  <c r="BM295" i="4"/>
  <c r="BM296" i="4"/>
  <c r="BM297" i="4"/>
  <c r="BM299" i="4"/>
  <c r="BM300" i="4"/>
  <c r="BM302" i="4"/>
  <c r="BM303" i="4"/>
  <c r="BM304" i="4"/>
  <c r="BM2" i="4"/>
  <c r="BK2" i="4"/>
  <c r="BL310" i="4"/>
  <c r="BK310" i="4"/>
  <c r="BL309" i="4"/>
  <c r="BK309" i="4"/>
  <c r="BL308" i="4"/>
  <c r="BK308" i="4"/>
  <c r="BL307" i="4"/>
  <c r="BK307" i="4"/>
  <c r="BL306" i="4"/>
  <c r="BK306" i="4"/>
  <c r="BL305" i="4"/>
  <c r="BK305" i="4"/>
  <c r="BL304" i="4"/>
  <c r="BK304" i="4"/>
  <c r="BL303" i="4"/>
  <c r="BK303" i="4"/>
  <c r="BL302" i="4"/>
  <c r="BK302" i="4"/>
  <c r="BL301" i="4"/>
  <c r="BK301" i="4"/>
  <c r="BL300" i="4"/>
  <c r="BK300" i="4"/>
  <c r="BL299" i="4"/>
  <c r="BK299" i="4"/>
  <c r="BL298" i="4"/>
  <c r="BK298" i="4"/>
  <c r="BL297" i="4"/>
  <c r="BK297" i="4"/>
  <c r="BL296" i="4"/>
  <c r="BK296" i="4"/>
  <c r="BL295" i="4"/>
  <c r="BK295" i="4"/>
  <c r="BL294" i="4"/>
  <c r="BK294" i="4"/>
  <c r="BL293" i="4"/>
  <c r="BK293" i="4"/>
  <c r="BL292" i="4"/>
  <c r="BK292" i="4"/>
  <c r="BL291" i="4"/>
  <c r="BK291" i="4"/>
  <c r="BL290" i="4"/>
  <c r="BK290" i="4"/>
  <c r="BL289" i="4"/>
  <c r="BK289" i="4"/>
  <c r="BL288" i="4"/>
  <c r="BK288" i="4"/>
  <c r="BL287" i="4"/>
  <c r="BK287" i="4"/>
  <c r="BL286" i="4"/>
  <c r="BK286" i="4"/>
  <c r="BL285" i="4"/>
  <c r="BK285" i="4"/>
  <c r="BL284" i="4"/>
  <c r="BK284" i="4"/>
  <c r="BL283" i="4"/>
  <c r="BK283" i="4"/>
  <c r="BL282" i="4"/>
  <c r="BK282" i="4"/>
  <c r="BL281" i="4"/>
  <c r="BK281" i="4"/>
  <c r="BL280" i="4"/>
  <c r="BK280" i="4"/>
  <c r="BL279" i="4"/>
  <c r="BK279" i="4"/>
  <c r="BL278" i="4"/>
  <c r="BK278" i="4"/>
  <c r="BL277" i="4"/>
  <c r="BK277" i="4"/>
  <c r="BL276" i="4"/>
  <c r="BK276" i="4"/>
  <c r="BL275" i="4"/>
  <c r="BK275" i="4"/>
  <c r="BL274" i="4"/>
  <c r="BK274" i="4"/>
  <c r="BL273" i="4"/>
  <c r="BK273" i="4"/>
  <c r="BL272" i="4"/>
  <c r="BK272" i="4"/>
  <c r="BL271" i="4"/>
  <c r="BK271" i="4"/>
  <c r="BL270" i="4"/>
  <c r="BK270" i="4"/>
  <c r="BL269" i="4"/>
  <c r="BK269" i="4"/>
  <c r="BL268" i="4"/>
  <c r="BK268" i="4"/>
  <c r="BL267" i="4"/>
  <c r="BK267" i="4"/>
  <c r="BL266" i="4"/>
  <c r="BK266" i="4"/>
  <c r="BL265" i="4"/>
  <c r="BK265" i="4"/>
  <c r="BL264" i="4"/>
  <c r="BK264" i="4"/>
  <c r="BL263" i="4"/>
  <c r="BK263" i="4"/>
  <c r="BL262" i="4"/>
  <c r="BK262" i="4"/>
  <c r="BL261" i="4"/>
  <c r="BK261" i="4"/>
  <c r="BL260" i="4"/>
  <c r="BK260" i="4"/>
  <c r="BL259" i="4"/>
  <c r="BK259" i="4"/>
  <c r="BL258" i="4"/>
  <c r="BK258" i="4"/>
  <c r="BL257" i="4"/>
  <c r="BK257" i="4"/>
  <c r="BL256" i="4"/>
  <c r="BK256" i="4"/>
  <c r="BL255" i="4"/>
  <c r="BK255" i="4"/>
  <c r="BL254" i="4"/>
  <c r="BK254" i="4"/>
  <c r="BL253" i="4"/>
  <c r="BK253" i="4"/>
  <c r="BL252" i="4"/>
  <c r="BK252" i="4"/>
  <c r="BL251" i="4"/>
  <c r="BK251" i="4"/>
  <c r="BL250" i="4"/>
  <c r="BK250" i="4"/>
  <c r="BL249" i="4"/>
  <c r="BK249" i="4"/>
  <c r="BL248" i="4"/>
  <c r="BK248" i="4"/>
  <c r="BL247" i="4"/>
  <c r="BK247" i="4"/>
  <c r="BL246" i="4"/>
  <c r="BK246" i="4"/>
  <c r="BL245" i="4"/>
  <c r="BK245" i="4"/>
  <c r="BL244" i="4"/>
  <c r="BK244" i="4"/>
  <c r="BL243" i="4"/>
  <c r="BK243" i="4"/>
  <c r="BL242" i="4"/>
  <c r="BK242" i="4"/>
  <c r="BL241" i="4"/>
  <c r="BK241" i="4"/>
  <c r="BL240" i="4"/>
  <c r="BK240" i="4"/>
  <c r="BL239" i="4"/>
  <c r="BK239" i="4"/>
  <c r="BL238" i="4"/>
  <c r="BK238" i="4"/>
  <c r="BL237" i="4"/>
  <c r="BK237" i="4"/>
  <c r="BL236" i="4"/>
  <c r="BK236" i="4"/>
  <c r="BL235" i="4"/>
  <c r="BK235" i="4"/>
  <c r="BL234" i="4"/>
  <c r="BK234" i="4"/>
  <c r="BL233" i="4"/>
  <c r="BK233" i="4"/>
  <c r="BL232" i="4"/>
  <c r="BK232" i="4"/>
  <c r="BL231" i="4"/>
  <c r="BK231" i="4"/>
  <c r="BL230" i="4"/>
  <c r="BK230" i="4"/>
  <c r="BL229" i="4"/>
  <c r="BK229" i="4"/>
  <c r="BL228" i="4"/>
  <c r="BK228" i="4"/>
  <c r="BL227" i="4"/>
  <c r="BK227" i="4"/>
  <c r="BL226" i="4"/>
  <c r="BK226" i="4"/>
  <c r="BL225" i="4"/>
  <c r="BK225" i="4"/>
  <c r="BL224" i="4"/>
  <c r="BK224" i="4"/>
  <c r="BL223" i="4"/>
  <c r="BK223" i="4"/>
  <c r="BL222" i="4"/>
  <c r="BK222" i="4"/>
  <c r="BL221" i="4"/>
  <c r="BK221" i="4"/>
  <c r="BL220" i="4"/>
  <c r="BK220" i="4"/>
  <c r="BL219" i="4"/>
  <c r="BK219" i="4"/>
  <c r="BL218" i="4"/>
  <c r="BK218" i="4"/>
  <c r="BL217" i="4"/>
  <c r="BK217" i="4"/>
  <c r="BL216" i="4"/>
  <c r="BK216" i="4"/>
  <c r="BL215" i="4"/>
  <c r="BK215" i="4"/>
  <c r="BL214" i="4"/>
  <c r="BK214" i="4"/>
  <c r="BL213" i="4"/>
  <c r="BK213" i="4"/>
  <c r="BL212" i="4"/>
  <c r="BK212" i="4"/>
  <c r="BL211" i="4"/>
  <c r="BK211" i="4"/>
  <c r="BL210" i="4"/>
  <c r="BK210" i="4"/>
  <c r="BL209" i="4"/>
  <c r="BK209" i="4"/>
  <c r="BL208" i="4"/>
  <c r="BK208" i="4"/>
  <c r="BL207" i="4"/>
  <c r="BK207" i="4"/>
  <c r="BL206" i="4"/>
  <c r="BK206" i="4"/>
  <c r="BL205" i="4"/>
  <c r="BK205" i="4"/>
  <c r="BL204" i="4"/>
  <c r="BK204" i="4"/>
  <c r="BL203" i="4"/>
  <c r="BK203" i="4"/>
  <c r="BL202" i="4"/>
  <c r="BK202" i="4"/>
  <c r="BL201" i="4"/>
  <c r="BK201" i="4"/>
  <c r="BL200" i="4"/>
  <c r="BK200" i="4"/>
  <c r="BL199" i="4"/>
  <c r="BK199" i="4"/>
  <c r="BL198" i="4"/>
  <c r="BK198" i="4"/>
  <c r="BL197" i="4"/>
  <c r="BK197" i="4"/>
  <c r="BL196" i="4"/>
  <c r="BK196" i="4"/>
  <c r="BL195" i="4"/>
  <c r="BK195" i="4"/>
  <c r="BL194" i="4"/>
  <c r="BK194" i="4"/>
  <c r="BL193" i="4"/>
  <c r="BK193" i="4"/>
  <c r="BL192" i="4"/>
  <c r="BK192" i="4"/>
  <c r="BL191" i="4"/>
  <c r="BK191" i="4"/>
  <c r="BL190" i="4"/>
  <c r="BK190" i="4"/>
  <c r="BL189" i="4"/>
  <c r="BK189" i="4"/>
  <c r="BL188" i="4"/>
  <c r="BK188" i="4"/>
  <c r="BL187" i="4"/>
  <c r="BK187" i="4"/>
  <c r="BL186" i="4"/>
  <c r="BK186" i="4"/>
  <c r="BL185" i="4"/>
  <c r="BK185" i="4"/>
  <c r="BL184" i="4"/>
  <c r="BK184" i="4"/>
  <c r="BL183" i="4"/>
  <c r="BK183" i="4"/>
  <c r="BL182" i="4"/>
  <c r="BK182" i="4"/>
  <c r="BL181" i="4"/>
  <c r="BK181" i="4"/>
  <c r="BL180" i="4"/>
  <c r="BK180" i="4"/>
  <c r="BL179" i="4"/>
  <c r="BK179" i="4"/>
  <c r="BL178" i="4"/>
  <c r="BK178" i="4"/>
  <c r="BL177" i="4"/>
  <c r="BK177" i="4"/>
  <c r="BL176" i="4"/>
  <c r="BK176" i="4"/>
  <c r="BL175" i="4"/>
  <c r="BK175" i="4"/>
  <c r="BL174" i="4"/>
  <c r="BK174" i="4"/>
  <c r="BL173" i="4"/>
  <c r="BK173" i="4"/>
  <c r="BL172" i="4"/>
  <c r="BK172" i="4"/>
  <c r="BL171" i="4"/>
  <c r="BK171" i="4"/>
  <c r="BL170" i="4"/>
  <c r="BK170" i="4"/>
  <c r="BL169" i="4"/>
  <c r="BK169" i="4"/>
  <c r="BL168" i="4"/>
  <c r="BK168" i="4"/>
  <c r="BL167" i="4"/>
  <c r="BK167" i="4"/>
  <c r="BL166" i="4"/>
  <c r="BK166" i="4"/>
  <c r="BL165" i="4"/>
  <c r="BK165" i="4"/>
  <c r="BL164" i="4"/>
  <c r="BK164" i="4"/>
  <c r="BL163" i="4"/>
  <c r="BK163" i="4"/>
  <c r="BL162" i="4"/>
  <c r="BK162" i="4"/>
  <c r="BL161" i="4"/>
  <c r="BK161" i="4"/>
  <c r="BL160" i="4"/>
  <c r="BK160" i="4"/>
  <c r="BL159" i="4"/>
  <c r="BK159" i="4"/>
  <c r="BL158" i="4"/>
  <c r="BK158" i="4"/>
  <c r="BL157" i="4"/>
  <c r="BK157" i="4"/>
  <c r="BL156" i="4"/>
  <c r="BK156" i="4"/>
  <c r="BL155" i="4"/>
  <c r="BK155" i="4"/>
  <c r="BL154" i="4"/>
  <c r="BK154" i="4"/>
  <c r="BL153" i="4"/>
  <c r="BK153" i="4"/>
  <c r="BL152" i="4"/>
  <c r="BK152" i="4"/>
  <c r="BL151" i="4"/>
  <c r="BK151" i="4"/>
  <c r="BL150" i="4"/>
  <c r="BK150" i="4"/>
  <c r="BL149" i="4"/>
  <c r="BK149" i="4"/>
  <c r="BL148" i="4"/>
  <c r="BK148" i="4"/>
  <c r="BL147" i="4"/>
  <c r="BK147" i="4"/>
  <c r="BL146" i="4"/>
  <c r="BK146" i="4"/>
  <c r="BL145" i="4"/>
  <c r="BK145" i="4"/>
  <c r="BL144" i="4"/>
  <c r="BK144" i="4"/>
  <c r="BL143" i="4"/>
  <c r="BK143" i="4"/>
  <c r="BL142" i="4"/>
  <c r="BK142" i="4"/>
  <c r="BL141" i="4"/>
  <c r="BK141" i="4"/>
  <c r="BL140" i="4"/>
  <c r="BK140" i="4"/>
  <c r="BL139" i="4"/>
  <c r="BK139" i="4"/>
  <c r="BL138" i="4"/>
  <c r="BK138" i="4"/>
  <c r="BL137" i="4"/>
  <c r="BK137" i="4"/>
  <c r="BL136" i="4"/>
  <c r="BK136" i="4"/>
  <c r="BL135" i="4"/>
  <c r="BK135" i="4"/>
  <c r="BL134" i="4"/>
  <c r="BK134" i="4"/>
  <c r="BL133" i="4"/>
  <c r="BK133" i="4"/>
  <c r="BL132" i="4"/>
  <c r="BK132" i="4"/>
  <c r="BL131" i="4"/>
  <c r="BK131" i="4"/>
  <c r="BL130" i="4"/>
  <c r="BK130" i="4"/>
  <c r="BL129" i="4"/>
  <c r="BK129" i="4"/>
  <c r="BL128" i="4"/>
  <c r="BK128" i="4"/>
  <c r="BL127" i="4"/>
  <c r="BK127" i="4"/>
  <c r="BL126" i="4"/>
  <c r="BK126" i="4"/>
  <c r="BL125" i="4"/>
  <c r="BK125" i="4"/>
  <c r="BL124" i="4"/>
  <c r="BK124" i="4"/>
  <c r="BL123" i="4"/>
  <c r="BK123" i="4"/>
  <c r="BL122" i="4"/>
  <c r="BK122" i="4"/>
  <c r="BL121" i="4"/>
  <c r="BK121" i="4"/>
  <c r="BL120" i="4"/>
  <c r="BK120" i="4"/>
  <c r="BL119" i="4"/>
  <c r="BK119" i="4"/>
  <c r="BL118" i="4"/>
  <c r="BK118" i="4"/>
  <c r="BL117" i="4"/>
  <c r="BK117" i="4"/>
  <c r="BL116" i="4"/>
  <c r="BK116" i="4"/>
  <c r="BL115" i="4"/>
  <c r="BK115" i="4"/>
  <c r="BL114" i="4"/>
  <c r="BK114" i="4"/>
  <c r="BL113" i="4"/>
  <c r="BK113" i="4"/>
  <c r="BL112" i="4"/>
  <c r="BK112" i="4"/>
  <c r="BL111" i="4"/>
  <c r="BK111" i="4"/>
  <c r="BL110" i="4"/>
  <c r="BK110" i="4"/>
  <c r="BL109" i="4"/>
  <c r="BK109" i="4"/>
  <c r="BL108" i="4"/>
  <c r="BK108" i="4"/>
  <c r="BL107" i="4"/>
  <c r="BK107" i="4"/>
  <c r="BL106" i="4"/>
  <c r="BK106" i="4"/>
  <c r="BL105" i="4"/>
  <c r="BK105" i="4"/>
  <c r="BL104" i="4"/>
  <c r="BK104" i="4"/>
  <c r="BL103" i="4"/>
  <c r="BK103" i="4"/>
  <c r="BL102" i="4"/>
  <c r="BK102" i="4"/>
  <c r="BL101" i="4"/>
  <c r="BK101" i="4"/>
  <c r="BL100" i="4"/>
  <c r="BK100" i="4"/>
  <c r="BL99" i="4"/>
  <c r="BK99" i="4"/>
  <c r="BL98" i="4"/>
  <c r="BK98" i="4"/>
  <c r="BL97" i="4"/>
  <c r="BK97" i="4"/>
  <c r="BL96" i="4"/>
  <c r="BK96" i="4"/>
  <c r="BL95" i="4"/>
  <c r="BK95" i="4"/>
  <c r="BL94" i="4"/>
  <c r="BK94" i="4"/>
  <c r="BL93" i="4"/>
  <c r="BK93" i="4"/>
  <c r="BL92" i="4"/>
  <c r="BK92" i="4"/>
  <c r="BL91" i="4"/>
  <c r="BK91" i="4"/>
  <c r="BL90" i="4"/>
  <c r="BK90" i="4"/>
  <c r="BL89" i="4"/>
  <c r="BK89" i="4"/>
  <c r="BL88" i="4"/>
  <c r="BK88" i="4"/>
  <c r="BL87" i="4"/>
  <c r="BK87" i="4"/>
  <c r="BL86" i="4"/>
  <c r="BK86" i="4"/>
  <c r="BL85" i="4"/>
  <c r="BK85" i="4"/>
  <c r="BL84" i="4"/>
  <c r="BK84" i="4"/>
  <c r="BL83" i="4"/>
  <c r="BK83" i="4"/>
  <c r="BL82" i="4"/>
  <c r="BK82" i="4"/>
  <c r="BL81" i="4"/>
  <c r="BK81" i="4"/>
  <c r="BL80" i="4"/>
  <c r="BK80" i="4"/>
  <c r="BL79" i="4"/>
  <c r="BK79" i="4"/>
  <c r="BL78" i="4"/>
  <c r="BK78" i="4"/>
  <c r="BL77" i="4"/>
  <c r="BK77" i="4"/>
  <c r="BL76" i="4"/>
  <c r="BK76" i="4"/>
  <c r="BL75" i="4"/>
  <c r="BK75" i="4"/>
  <c r="BL74" i="4"/>
  <c r="BK74" i="4"/>
  <c r="BL73" i="4"/>
  <c r="BK73" i="4"/>
  <c r="BL72" i="4"/>
  <c r="BK72" i="4"/>
  <c r="BL71" i="4"/>
  <c r="BK71" i="4"/>
  <c r="BL70" i="4"/>
  <c r="BK70" i="4"/>
  <c r="BL69" i="4"/>
  <c r="BK69" i="4"/>
  <c r="BL68" i="4"/>
  <c r="BK68" i="4"/>
  <c r="BL67" i="4"/>
  <c r="BK67" i="4"/>
  <c r="BL66" i="4"/>
  <c r="BK66" i="4"/>
  <c r="BL65" i="4"/>
  <c r="BK65" i="4"/>
  <c r="BL64" i="4"/>
  <c r="BK64" i="4"/>
  <c r="BL63" i="4"/>
  <c r="BK63" i="4"/>
  <c r="BL62" i="4"/>
  <c r="BK62" i="4"/>
  <c r="BL61" i="4"/>
  <c r="BK61" i="4"/>
  <c r="BL60" i="4"/>
  <c r="BK60" i="4"/>
  <c r="BL59" i="4"/>
  <c r="BK59" i="4"/>
  <c r="BL58" i="4"/>
  <c r="BK58" i="4"/>
  <c r="BL57" i="4"/>
  <c r="BK57" i="4"/>
  <c r="BL56" i="4"/>
  <c r="BK56" i="4"/>
  <c r="BL55" i="4"/>
  <c r="BK55" i="4"/>
  <c r="BL54" i="4"/>
  <c r="BK54" i="4"/>
  <c r="BL53" i="4"/>
  <c r="BK53" i="4"/>
  <c r="BL52" i="4"/>
  <c r="BK52" i="4"/>
  <c r="BL51" i="4"/>
  <c r="BK51" i="4"/>
  <c r="BL50" i="4"/>
  <c r="BK50" i="4"/>
  <c r="BL49" i="4"/>
  <c r="BK49" i="4"/>
  <c r="BL48" i="4"/>
  <c r="BK48" i="4"/>
  <c r="BL47" i="4"/>
  <c r="BK47" i="4"/>
  <c r="BL46" i="4"/>
  <c r="BK46" i="4"/>
  <c r="BL45" i="4"/>
  <c r="BK45" i="4"/>
  <c r="BL44" i="4"/>
  <c r="BK44" i="4"/>
  <c r="BL43" i="4"/>
  <c r="BK43" i="4"/>
  <c r="BL42" i="4"/>
  <c r="BK42" i="4"/>
  <c r="BL41" i="4"/>
  <c r="BK41" i="4"/>
  <c r="BL40" i="4"/>
  <c r="BK40" i="4"/>
  <c r="BL39" i="4"/>
  <c r="BK39" i="4"/>
  <c r="BL38" i="4"/>
  <c r="BK38" i="4"/>
  <c r="BL37" i="4"/>
  <c r="BK37" i="4"/>
  <c r="BL36" i="4"/>
  <c r="BK36" i="4"/>
  <c r="BL35" i="4"/>
  <c r="BK35" i="4"/>
  <c r="BL34" i="4"/>
  <c r="BK34" i="4"/>
  <c r="BL33" i="4"/>
  <c r="BK33" i="4"/>
  <c r="BL32" i="4"/>
  <c r="BK32" i="4"/>
  <c r="BL31" i="4"/>
  <c r="BK31" i="4"/>
  <c r="BL30" i="4"/>
  <c r="BK30" i="4"/>
  <c r="BL29" i="4"/>
  <c r="BK29" i="4"/>
  <c r="BL28" i="4"/>
  <c r="BK28" i="4"/>
  <c r="BL27" i="4"/>
  <c r="BK27" i="4"/>
  <c r="BL26" i="4"/>
  <c r="BK26" i="4"/>
  <c r="BL25" i="4"/>
  <c r="BK25" i="4"/>
  <c r="BL24" i="4"/>
  <c r="BK24" i="4"/>
  <c r="BL23" i="4"/>
  <c r="BK23" i="4"/>
  <c r="BL22" i="4"/>
  <c r="BK22" i="4"/>
  <c r="BL21" i="4"/>
  <c r="BK21" i="4"/>
  <c r="BL20" i="4"/>
  <c r="BK20" i="4"/>
  <c r="BL19" i="4"/>
  <c r="BK19" i="4"/>
  <c r="BL18" i="4"/>
  <c r="BK18" i="4"/>
  <c r="BL17" i="4"/>
  <c r="BK17" i="4"/>
  <c r="BL16" i="4"/>
  <c r="BK16" i="4"/>
  <c r="BL15" i="4"/>
  <c r="BK15" i="4"/>
  <c r="BL14" i="4"/>
  <c r="BK14" i="4"/>
  <c r="BL13" i="4"/>
  <c r="BK13" i="4"/>
  <c r="BL12" i="4"/>
  <c r="BK12" i="4"/>
  <c r="BL11" i="4"/>
  <c r="BK11" i="4"/>
  <c r="BL10" i="4"/>
  <c r="BK10" i="4"/>
  <c r="BL9" i="4"/>
  <c r="BK9" i="4"/>
  <c r="BL8" i="4"/>
  <c r="BK8" i="4"/>
  <c r="BL7" i="4"/>
  <c r="BK7" i="4"/>
  <c r="BL6" i="4"/>
  <c r="BK6" i="4"/>
  <c r="BL5" i="4"/>
  <c r="BK5" i="4"/>
  <c r="BL4" i="4"/>
  <c r="BK4" i="4"/>
  <c r="BL3" i="4"/>
  <c r="BK3" i="4"/>
  <c r="BL2" i="4"/>
  <c r="O2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P747" i="11"/>
  <c r="O747" i="1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P695" i="11"/>
  <c r="O695" i="1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P283" i="11"/>
  <c r="O283" i="11"/>
  <c r="P282" i="11"/>
  <c r="O282" i="11"/>
  <c r="P281" i="11"/>
  <c r="O281" i="11"/>
  <c r="P280" i="11"/>
  <c r="O280" i="11"/>
  <c r="P279" i="11"/>
  <c r="O279" i="11"/>
  <c r="P278" i="11"/>
  <c r="O278" i="1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P234" i="11"/>
  <c r="O234" i="1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P35" i="11"/>
  <c r="O35" i="11"/>
  <c r="P34" i="11"/>
  <c r="O34" i="11"/>
  <c r="P33" i="11"/>
  <c r="O33" i="11"/>
  <c r="P32" i="11"/>
  <c r="O32" i="11"/>
  <c r="P31" i="11"/>
  <c r="O31" i="11"/>
  <c r="P30" i="11"/>
  <c r="O30" i="11"/>
  <c r="P29" i="11"/>
  <c r="O29" i="11"/>
  <c r="P28" i="11"/>
  <c r="O28" i="11"/>
  <c r="P27" i="11"/>
  <c r="O27" i="11"/>
  <c r="P26" i="11"/>
  <c r="O26" i="11"/>
  <c r="P25" i="11"/>
  <c r="O25" i="11"/>
  <c r="P24" i="11"/>
  <c r="O24" i="11"/>
  <c r="P23" i="11"/>
  <c r="O23" i="11"/>
  <c r="P22" i="11"/>
  <c r="O22" i="11"/>
  <c r="P21" i="11"/>
  <c r="O21" i="11"/>
  <c r="P20" i="11"/>
  <c r="O20" i="11"/>
  <c r="P19" i="11"/>
  <c r="O19" i="11"/>
  <c r="P18" i="11"/>
  <c r="O18" i="11"/>
  <c r="P17" i="11"/>
  <c r="O17" i="11"/>
  <c r="P16" i="11"/>
  <c r="O16" i="11"/>
  <c r="P15" i="11"/>
  <c r="O15" i="11"/>
  <c r="P14" i="11"/>
  <c r="O14" i="11"/>
  <c r="P13" i="11"/>
  <c r="O13" i="11"/>
  <c r="P12" i="11"/>
  <c r="O12" i="11"/>
  <c r="P11" i="11"/>
  <c r="O11" i="11"/>
  <c r="P10" i="11"/>
  <c r="O10" i="11"/>
  <c r="P9" i="11"/>
  <c r="O9" i="11"/>
  <c r="P8" i="11"/>
  <c r="O8" i="11"/>
  <c r="P7" i="11"/>
  <c r="O7" i="11"/>
  <c r="P6" i="11"/>
  <c r="O6" i="11"/>
  <c r="P5" i="11"/>
  <c r="O5" i="11"/>
  <c r="P4" i="11"/>
  <c r="O4" i="11"/>
  <c r="P3" i="11"/>
  <c r="O3" i="11"/>
  <c r="P2" i="11"/>
  <c r="BJ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J45" i="4"/>
  <c r="BJ46" i="4"/>
  <c r="BJ47" i="4"/>
  <c r="BJ48" i="4"/>
  <c r="BJ49" i="4"/>
  <c r="BJ50" i="4"/>
  <c r="BJ51" i="4"/>
  <c r="BJ52" i="4"/>
  <c r="BJ53" i="4"/>
  <c r="BJ54" i="4"/>
  <c r="BJ55" i="4"/>
  <c r="BJ56" i="4"/>
  <c r="BJ57" i="4"/>
  <c r="BJ58" i="4"/>
  <c r="BJ59" i="4"/>
  <c r="BJ60" i="4"/>
  <c r="BJ61" i="4"/>
  <c r="BJ62" i="4"/>
  <c r="BJ63" i="4"/>
  <c r="BJ64" i="4"/>
  <c r="BJ65" i="4"/>
  <c r="BJ66" i="4"/>
  <c r="BJ67" i="4"/>
  <c r="BJ68" i="4"/>
  <c r="BJ69" i="4"/>
  <c r="BJ70" i="4"/>
  <c r="BJ71" i="4"/>
  <c r="BJ72" i="4"/>
  <c r="BJ73" i="4"/>
  <c r="BJ74" i="4"/>
  <c r="BJ75" i="4"/>
  <c r="BJ76" i="4"/>
  <c r="BJ77" i="4"/>
  <c r="BJ78" i="4"/>
  <c r="BJ79" i="4"/>
  <c r="BJ80" i="4"/>
  <c r="BJ81" i="4"/>
  <c r="BJ82" i="4"/>
  <c r="BJ83" i="4"/>
  <c r="BJ84" i="4"/>
  <c r="BJ85" i="4"/>
  <c r="BJ86" i="4"/>
  <c r="BJ87" i="4"/>
  <c r="BJ88" i="4"/>
  <c r="BJ89" i="4"/>
  <c r="BJ90" i="4"/>
  <c r="BJ91" i="4"/>
  <c r="BJ92" i="4"/>
  <c r="BJ93" i="4"/>
  <c r="BJ94" i="4"/>
  <c r="BJ95" i="4"/>
  <c r="BJ96" i="4"/>
  <c r="BJ97" i="4"/>
  <c r="BJ98" i="4"/>
  <c r="BJ99" i="4"/>
  <c r="BJ100" i="4"/>
  <c r="BJ101" i="4"/>
  <c r="BJ102" i="4"/>
  <c r="BJ103" i="4"/>
  <c r="BJ104" i="4"/>
  <c r="BJ105" i="4"/>
  <c r="BJ106" i="4"/>
  <c r="BJ107" i="4"/>
  <c r="BJ108" i="4"/>
  <c r="BJ109" i="4"/>
  <c r="BJ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2" i="4"/>
  <c r="BJ153" i="4"/>
  <c r="BJ154" i="4"/>
  <c r="BJ155" i="4"/>
  <c r="BJ156" i="4"/>
  <c r="BJ157" i="4"/>
  <c r="BJ158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3" i="4"/>
  <c r="BJ194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25" i="4"/>
  <c r="BJ226" i="4"/>
  <c r="BJ227" i="4"/>
  <c r="BJ228" i="4"/>
  <c r="BJ229" i="4"/>
  <c r="BJ230" i="4"/>
  <c r="BJ231" i="4"/>
  <c r="BJ232" i="4"/>
  <c r="BJ233" i="4"/>
  <c r="BJ234" i="4"/>
  <c r="BJ235" i="4"/>
  <c r="BJ236" i="4"/>
  <c r="BJ237" i="4"/>
  <c r="BJ238" i="4"/>
  <c r="BJ239" i="4"/>
  <c r="BJ240" i="4"/>
  <c r="BJ241" i="4"/>
  <c r="BJ242" i="4"/>
  <c r="BJ243" i="4"/>
  <c r="BJ244" i="4"/>
  <c r="BJ245" i="4"/>
  <c r="BJ246" i="4"/>
  <c r="BJ247" i="4"/>
  <c r="BJ248" i="4"/>
  <c r="BJ249" i="4"/>
  <c r="BJ250" i="4"/>
  <c r="BJ251" i="4"/>
  <c r="BJ252" i="4"/>
  <c r="BJ253" i="4"/>
  <c r="BJ254" i="4"/>
  <c r="BJ255" i="4"/>
  <c r="BJ256" i="4"/>
  <c r="BJ257" i="4"/>
  <c r="BJ258" i="4"/>
  <c r="BJ259" i="4"/>
  <c r="BJ260" i="4"/>
  <c r="BJ261" i="4"/>
  <c r="BJ262" i="4"/>
  <c r="BJ263" i="4"/>
  <c r="BJ264" i="4"/>
  <c r="BJ265" i="4"/>
  <c r="BJ266" i="4"/>
  <c r="BJ267" i="4"/>
  <c r="BJ268" i="4"/>
  <c r="BJ269" i="4"/>
  <c r="BJ270" i="4"/>
  <c r="BJ271" i="4"/>
  <c r="BJ272" i="4"/>
  <c r="BJ273" i="4"/>
  <c r="BJ274" i="4"/>
  <c r="BJ275" i="4"/>
  <c r="BJ276" i="4"/>
  <c r="BJ277" i="4"/>
  <c r="BJ278" i="4"/>
  <c r="BJ279" i="4"/>
  <c r="BJ280" i="4"/>
  <c r="BJ281" i="4"/>
  <c r="BJ282" i="4"/>
  <c r="BJ283" i="4"/>
  <c r="BJ284" i="4"/>
  <c r="BJ285" i="4"/>
  <c r="BJ286" i="4"/>
  <c r="BJ287" i="4"/>
  <c r="BJ288" i="4"/>
  <c r="BJ289" i="4"/>
  <c r="BJ290" i="4"/>
  <c r="BJ291" i="4"/>
  <c r="BJ292" i="4"/>
  <c r="BJ293" i="4"/>
  <c r="BJ294" i="4"/>
  <c r="BJ295" i="4"/>
  <c r="BJ296" i="4"/>
  <c r="BJ297" i="4"/>
  <c r="BJ298" i="4"/>
  <c r="BJ299" i="4"/>
  <c r="BJ300" i="4"/>
  <c r="BJ301" i="4"/>
  <c r="BJ302" i="4"/>
  <c r="BJ303" i="4"/>
  <c r="BJ304" i="4"/>
  <c r="BJ305" i="4"/>
  <c r="BJ306" i="4"/>
  <c r="BJ307" i="4"/>
  <c r="BJ308" i="4"/>
  <c r="BJ309" i="4"/>
  <c r="BJ310" i="4"/>
  <c r="BJ2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I283" i="4"/>
  <c r="BI284" i="4"/>
  <c r="BI285" i="4"/>
  <c r="BI286" i="4"/>
  <c r="BI287" i="4"/>
  <c r="BI288" i="4"/>
  <c r="BI289" i="4"/>
  <c r="BI290" i="4"/>
  <c r="BI291" i="4"/>
  <c r="BI292" i="4"/>
  <c r="BI293" i="4"/>
  <c r="BI294" i="4"/>
  <c r="BI295" i="4"/>
  <c r="BI296" i="4"/>
  <c r="BI297" i="4"/>
  <c r="BI298" i="4"/>
  <c r="BI299" i="4"/>
  <c r="BI300" i="4"/>
  <c r="BI301" i="4"/>
  <c r="BI302" i="4"/>
  <c r="BI303" i="4"/>
  <c r="BI304" i="4"/>
  <c r="BI305" i="4"/>
  <c r="BI306" i="4"/>
  <c r="BI307" i="4"/>
  <c r="BI308" i="4"/>
  <c r="BI309" i="4"/>
  <c r="BI310" i="4"/>
  <c r="BI2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2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2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206" i="4"/>
  <c r="BE207" i="4"/>
  <c r="BE208" i="4"/>
  <c r="BE209" i="4"/>
  <c r="BE210" i="4"/>
  <c r="BE211" i="4"/>
  <c r="BE212" i="4"/>
  <c r="BE213" i="4"/>
  <c r="BE214" i="4"/>
  <c r="BE215" i="4"/>
  <c r="BE216" i="4"/>
  <c r="BE217" i="4"/>
  <c r="BE218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3" i="4"/>
  <c r="BE234" i="4"/>
  <c r="BE235" i="4"/>
  <c r="BE236" i="4"/>
  <c r="BE237" i="4"/>
  <c r="BE238" i="4"/>
  <c r="BE239" i="4"/>
  <c r="BE240" i="4"/>
  <c r="BE241" i="4"/>
  <c r="BE242" i="4"/>
  <c r="BE243" i="4"/>
  <c r="BE244" i="4"/>
  <c r="BE245" i="4"/>
  <c r="BE246" i="4"/>
  <c r="BE247" i="4"/>
  <c r="BE248" i="4"/>
  <c r="BE249" i="4"/>
  <c r="BE250" i="4"/>
  <c r="BE251" i="4"/>
  <c r="BE252" i="4"/>
  <c r="BE253" i="4"/>
  <c r="BE254" i="4"/>
  <c r="BE255" i="4"/>
  <c r="BE256" i="4"/>
  <c r="BE257" i="4"/>
  <c r="BE258" i="4"/>
  <c r="BE259" i="4"/>
  <c r="BE260" i="4"/>
  <c r="BE261" i="4"/>
  <c r="BE262" i="4"/>
  <c r="BE263" i="4"/>
  <c r="BE264" i="4"/>
  <c r="BE265" i="4"/>
  <c r="BE266" i="4"/>
  <c r="BE267" i="4"/>
  <c r="BE268" i="4"/>
  <c r="BE269" i="4"/>
  <c r="BE270" i="4"/>
  <c r="BE271" i="4"/>
  <c r="BE272" i="4"/>
  <c r="BE273" i="4"/>
  <c r="BE274" i="4"/>
  <c r="BE275" i="4"/>
  <c r="BE276" i="4"/>
  <c r="BE277" i="4"/>
  <c r="BE278" i="4"/>
  <c r="BE279" i="4"/>
  <c r="BE280" i="4"/>
  <c r="BE281" i="4"/>
  <c r="BE282" i="4"/>
  <c r="BE283" i="4"/>
  <c r="BE284" i="4"/>
  <c r="BE285" i="4"/>
  <c r="BE286" i="4"/>
  <c r="BE287" i="4"/>
  <c r="BE288" i="4"/>
  <c r="BE289" i="4"/>
  <c r="BE290" i="4"/>
  <c r="BE291" i="4"/>
  <c r="BE292" i="4"/>
  <c r="BE293" i="4"/>
  <c r="BE294" i="4"/>
  <c r="BE295" i="4"/>
  <c r="BE296" i="4"/>
  <c r="BE297" i="4"/>
  <c r="BE298" i="4"/>
  <c r="BE299" i="4"/>
  <c r="BE300" i="4"/>
  <c r="BE301" i="4"/>
  <c r="BE302" i="4"/>
  <c r="BE303" i="4"/>
  <c r="BE304" i="4"/>
  <c r="BE305" i="4"/>
  <c r="BE306" i="4"/>
  <c r="BE307" i="4"/>
  <c r="BE308" i="4"/>
  <c r="BE309" i="4"/>
  <c r="BE310" i="4"/>
  <c r="BE2" i="4"/>
  <c r="AW3" i="4"/>
  <c r="AX3" i="4"/>
  <c r="AY3" i="4"/>
  <c r="AZ3" i="4"/>
  <c r="BA3" i="4"/>
  <c r="BB3" i="4"/>
  <c r="BC3" i="4"/>
  <c r="BD3" i="4"/>
  <c r="AW4" i="4"/>
  <c r="AX4" i="4"/>
  <c r="AY4" i="4"/>
  <c r="AZ4" i="4"/>
  <c r="BA4" i="4"/>
  <c r="BB4" i="4"/>
  <c r="BC4" i="4"/>
  <c r="BD4" i="4"/>
  <c r="AW5" i="4"/>
  <c r="AX5" i="4"/>
  <c r="AY5" i="4"/>
  <c r="AZ5" i="4"/>
  <c r="BA5" i="4"/>
  <c r="BB5" i="4"/>
  <c r="BC5" i="4"/>
  <c r="BD5" i="4"/>
  <c r="AW6" i="4"/>
  <c r="AX6" i="4"/>
  <c r="AY6" i="4"/>
  <c r="AZ6" i="4"/>
  <c r="BA6" i="4"/>
  <c r="BB6" i="4"/>
  <c r="BC6" i="4"/>
  <c r="BD6" i="4"/>
  <c r="AW7" i="4"/>
  <c r="AX7" i="4"/>
  <c r="AY7" i="4"/>
  <c r="AZ7" i="4"/>
  <c r="BA7" i="4"/>
  <c r="BB7" i="4"/>
  <c r="BC7" i="4"/>
  <c r="BD7" i="4"/>
  <c r="AW8" i="4"/>
  <c r="AX8" i="4"/>
  <c r="AY8" i="4"/>
  <c r="AZ8" i="4"/>
  <c r="BA8" i="4"/>
  <c r="BB8" i="4"/>
  <c r="BC8" i="4"/>
  <c r="BD8" i="4"/>
  <c r="AW9" i="4"/>
  <c r="AX9" i="4"/>
  <c r="AY9" i="4"/>
  <c r="AZ9" i="4"/>
  <c r="BA9" i="4"/>
  <c r="BB9" i="4"/>
  <c r="BC9" i="4"/>
  <c r="BD9" i="4"/>
  <c r="AW10" i="4"/>
  <c r="AX10" i="4"/>
  <c r="AY10" i="4"/>
  <c r="AZ10" i="4"/>
  <c r="BA10" i="4"/>
  <c r="BB10" i="4"/>
  <c r="BC10" i="4"/>
  <c r="BD10" i="4"/>
  <c r="AW11" i="4"/>
  <c r="AX11" i="4"/>
  <c r="AY11" i="4"/>
  <c r="AZ11" i="4"/>
  <c r="BA11" i="4"/>
  <c r="BB11" i="4"/>
  <c r="BC11" i="4"/>
  <c r="BD11" i="4"/>
  <c r="AW12" i="4"/>
  <c r="AX12" i="4"/>
  <c r="AY12" i="4"/>
  <c r="AZ12" i="4"/>
  <c r="BA12" i="4"/>
  <c r="BB12" i="4"/>
  <c r="BC12" i="4"/>
  <c r="BD12" i="4"/>
  <c r="AW13" i="4"/>
  <c r="AX13" i="4"/>
  <c r="AY13" i="4"/>
  <c r="AZ13" i="4"/>
  <c r="BA13" i="4"/>
  <c r="BB13" i="4"/>
  <c r="BC13" i="4"/>
  <c r="BD13" i="4"/>
  <c r="AW14" i="4"/>
  <c r="AX14" i="4"/>
  <c r="AY14" i="4"/>
  <c r="AZ14" i="4"/>
  <c r="BA14" i="4"/>
  <c r="BB14" i="4"/>
  <c r="BC14" i="4"/>
  <c r="BD14" i="4"/>
  <c r="AW15" i="4"/>
  <c r="AX15" i="4"/>
  <c r="AY15" i="4"/>
  <c r="AZ15" i="4"/>
  <c r="BA15" i="4"/>
  <c r="BB15" i="4"/>
  <c r="BC15" i="4"/>
  <c r="BD15" i="4"/>
  <c r="AW16" i="4"/>
  <c r="AX16" i="4"/>
  <c r="AY16" i="4"/>
  <c r="AZ16" i="4"/>
  <c r="BA16" i="4"/>
  <c r="BB16" i="4"/>
  <c r="BC16" i="4"/>
  <c r="BD16" i="4"/>
  <c r="AW17" i="4"/>
  <c r="AX17" i="4"/>
  <c r="AY17" i="4"/>
  <c r="AZ17" i="4"/>
  <c r="BA17" i="4"/>
  <c r="BB17" i="4"/>
  <c r="BC17" i="4"/>
  <c r="BD17" i="4"/>
  <c r="AW18" i="4"/>
  <c r="AX18" i="4"/>
  <c r="AY18" i="4"/>
  <c r="AZ18" i="4"/>
  <c r="BA18" i="4"/>
  <c r="BB18" i="4"/>
  <c r="BC18" i="4"/>
  <c r="BD18" i="4"/>
  <c r="AW19" i="4"/>
  <c r="AX19" i="4"/>
  <c r="AY19" i="4"/>
  <c r="AZ19" i="4"/>
  <c r="BA19" i="4"/>
  <c r="BB19" i="4"/>
  <c r="BC19" i="4"/>
  <c r="BD19" i="4"/>
  <c r="AW20" i="4"/>
  <c r="AX20" i="4"/>
  <c r="AY20" i="4"/>
  <c r="AZ20" i="4"/>
  <c r="BA20" i="4"/>
  <c r="BB20" i="4"/>
  <c r="BC20" i="4"/>
  <c r="BD20" i="4"/>
  <c r="AW21" i="4"/>
  <c r="AX21" i="4"/>
  <c r="AY21" i="4"/>
  <c r="AZ21" i="4"/>
  <c r="BA21" i="4"/>
  <c r="BB21" i="4"/>
  <c r="BC21" i="4"/>
  <c r="BD21" i="4"/>
  <c r="AW22" i="4"/>
  <c r="AX22" i="4"/>
  <c r="AY22" i="4"/>
  <c r="AZ22" i="4"/>
  <c r="BA22" i="4"/>
  <c r="BB22" i="4"/>
  <c r="BC22" i="4"/>
  <c r="BD22" i="4"/>
  <c r="AW23" i="4"/>
  <c r="AX23" i="4"/>
  <c r="AY23" i="4"/>
  <c r="AZ23" i="4"/>
  <c r="BA23" i="4"/>
  <c r="BB23" i="4"/>
  <c r="BC23" i="4"/>
  <c r="BD23" i="4"/>
  <c r="AW24" i="4"/>
  <c r="AX24" i="4"/>
  <c r="AY24" i="4"/>
  <c r="AZ24" i="4"/>
  <c r="BA24" i="4"/>
  <c r="BB24" i="4"/>
  <c r="BC24" i="4"/>
  <c r="BD24" i="4"/>
  <c r="AW25" i="4"/>
  <c r="AX25" i="4"/>
  <c r="AY25" i="4"/>
  <c r="AZ25" i="4"/>
  <c r="BA25" i="4"/>
  <c r="BB25" i="4"/>
  <c r="BC25" i="4"/>
  <c r="BD25" i="4"/>
  <c r="AW26" i="4"/>
  <c r="AX26" i="4"/>
  <c r="AY26" i="4"/>
  <c r="AZ26" i="4"/>
  <c r="BA26" i="4"/>
  <c r="BB26" i="4"/>
  <c r="BC26" i="4"/>
  <c r="BD26" i="4"/>
  <c r="AW27" i="4"/>
  <c r="AX27" i="4"/>
  <c r="AY27" i="4"/>
  <c r="AZ27" i="4"/>
  <c r="BA27" i="4"/>
  <c r="BB27" i="4"/>
  <c r="BC27" i="4"/>
  <c r="BD27" i="4"/>
  <c r="AW28" i="4"/>
  <c r="AX28" i="4"/>
  <c r="AY28" i="4"/>
  <c r="AZ28" i="4"/>
  <c r="BA28" i="4"/>
  <c r="BB28" i="4"/>
  <c r="BC28" i="4"/>
  <c r="BD28" i="4"/>
  <c r="AW29" i="4"/>
  <c r="AX29" i="4"/>
  <c r="AY29" i="4"/>
  <c r="AZ29" i="4"/>
  <c r="BA29" i="4"/>
  <c r="BB29" i="4"/>
  <c r="BC29" i="4"/>
  <c r="BD29" i="4"/>
  <c r="AW30" i="4"/>
  <c r="AX30" i="4"/>
  <c r="AY30" i="4"/>
  <c r="AZ30" i="4"/>
  <c r="BA30" i="4"/>
  <c r="BB30" i="4"/>
  <c r="BC30" i="4"/>
  <c r="BD30" i="4"/>
  <c r="AW31" i="4"/>
  <c r="AX31" i="4"/>
  <c r="AY31" i="4"/>
  <c r="AZ31" i="4"/>
  <c r="BA31" i="4"/>
  <c r="BB31" i="4"/>
  <c r="BC31" i="4"/>
  <c r="BD31" i="4"/>
  <c r="AW32" i="4"/>
  <c r="AX32" i="4"/>
  <c r="AY32" i="4"/>
  <c r="AZ32" i="4"/>
  <c r="BA32" i="4"/>
  <c r="BB32" i="4"/>
  <c r="BC32" i="4"/>
  <c r="BD32" i="4"/>
  <c r="AW33" i="4"/>
  <c r="AX33" i="4"/>
  <c r="AY33" i="4"/>
  <c r="AZ33" i="4"/>
  <c r="BA33" i="4"/>
  <c r="BB33" i="4"/>
  <c r="BC33" i="4"/>
  <c r="BD33" i="4"/>
  <c r="AW34" i="4"/>
  <c r="AX34" i="4"/>
  <c r="AY34" i="4"/>
  <c r="AZ34" i="4"/>
  <c r="BA34" i="4"/>
  <c r="BB34" i="4"/>
  <c r="BC34" i="4"/>
  <c r="BD34" i="4"/>
  <c r="AW35" i="4"/>
  <c r="AX35" i="4"/>
  <c r="AY35" i="4"/>
  <c r="AZ35" i="4"/>
  <c r="BA35" i="4"/>
  <c r="BB35" i="4"/>
  <c r="BC35" i="4"/>
  <c r="BD35" i="4"/>
  <c r="AW36" i="4"/>
  <c r="AX36" i="4"/>
  <c r="AY36" i="4"/>
  <c r="AZ36" i="4"/>
  <c r="BA36" i="4"/>
  <c r="BB36" i="4"/>
  <c r="BC36" i="4"/>
  <c r="BD36" i="4"/>
  <c r="AW37" i="4"/>
  <c r="AX37" i="4"/>
  <c r="AY37" i="4"/>
  <c r="AZ37" i="4"/>
  <c r="BA37" i="4"/>
  <c r="BB37" i="4"/>
  <c r="BC37" i="4"/>
  <c r="BD37" i="4"/>
  <c r="AW38" i="4"/>
  <c r="AX38" i="4"/>
  <c r="AY38" i="4"/>
  <c r="AZ38" i="4"/>
  <c r="BA38" i="4"/>
  <c r="BB38" i="4"/>
  <c r="BC38" i="4"/>
  <c r="BD38" i="4"/>
  <c r="AW39" i="4"/>
  <c r="AX39" i="4"/>
  <c r="AY39" i="4"/>
  <c r="AZ39" i="4"/>
  <c r="BA39" i="4"/>
  <c r="BB39" i="4"/>
  <c r="BC39" i="4"/>
  <c r="BD39" i="4"/>
  <c r="AW40" i="4"/>
  <c r="AX40" i="4"/>
  <c r="AY40" i="4"/>
  <c r="AZ40" i="4"/>
  <c r="BA40" i="4"/>
  <c r="BB40" i="4"/>
  <c r="BC40" i="4"/>
  <c r="BD40" i="4"/>
  <c r="AW41" i="4"/>
  <c r="AX41" i="4"/>
  <c r="AY41" i="4"/>
  <c r="AZ41" i="4"/>
  <c r="BA41" i="4"/>
  <c r="BB41" i="4"/>
  <c r="BC41" i="4"/>
  <c r="BD41" i="4"/>
  <c r="AW42" i="4"/>
  <c r="AX42" i="4"/>
  <c r="AY42" i="4"/>
  <c r="AZ42" i="4"/>
  <c r="BA42" i="4"/>
  <c r="BB42" i="4"/>
  <c r="BC42" i="4"/>
  <c r="BD42" i="4"/>
  <c r="AW43" i="4"/>
  <c r="AX43" i="4"/>
  <c r="AY43" i="4"/>
  <c r="AZ43" i="4"/>
  <c r="BA43" i="4"/>
  <c r="BB43" i="4"/>
  <c r="BC43" i="4"/>
  <c r="BD43" i="4"/>
  <c r="AW44" i="4"/>
  <c r="AX44" i="4"/>
  <c r="AY44" i="4"/>
  <c r="AZ44" i="4"/>
  <c r="BA44" i="4"/>
  <c r="BB44" i="4"/>
  <c r="BC44" i="4"/>
  <c r="BD44" i="4"/>
  <c r="AW45" i="4"/>
  <c r="AX45" i="4"/>
  <c r="AY45" i="4"/>
  <c r="AZ45" i="4"/>
  <c r="BA45" i="4"/>
  <c r="BB45" i="4"/>
  <c r="BC45" i="4"/>
  <c r="BD45" i="4"/>
  <c r="AW46" i="4"/>
  <c r="AX46" i="4"/>
  <c r="AY46" i="4"/>
  <c r="AZ46" i="4"/>
  <c r="BA46" i="4"/>
  <c r="BB46" i="4"/>
  <c r="BC46" i="4"/>
  <c r="BD46" i="4"/>
  <c r="AW47" i="4"/>
  <c r="AX47" i="4"/>
  <c r="AY47" i="4"/>
  <c r="AZ47" i="4"/>
  <c r="BA47" i="4"/>
  <c r="BB47" i="4"/>
  <c r="BC47" i="4"/>
  <c r="BD47" i="4"/>
  <c r="AW48" i="4"/>
  <c r="AX48" i="4"/>
  <c r="AY48" i="4"/>
  <c r="AZ48" i="4"/>
  <c r="BA48" i="4"/>
  <c r="BB48" i="4"/>
  <c r="BC48" i="4"/>
  <c r="BD48" i="4"/>
  <c r="AW49" i="4"/>
  <c r="AX49" i="4"/>
  <c r="AY49" i="4"/>
  <c r="AZ49" i="4"/>
  <c r="BA49" i="4"/>
  <c r="BB49" i="4"/>
  <c r="BC49" i="4"/>
  <c r="BD49" i="4"/>
  <c r="AW50" i="4"/>
  <c r="AX50" i="4"/>
  <c r="AY50" i="4"/>
  <c r="AZ50" i="4"/>
  <c r="BA50" i="4"/>
  <c r="BB50" i="4"/>
  <c r="BC50" i="4"/>
  <c r="BD50" i="4"/>
  <c r="AW51" i="4"/>
  <c r="AX51" i="4"/>
  <c r="AY51" i="4"/>
  <c r="AZ51" i="4"/>
  <c r="BA51" i="4"/>
  <c r="BB51" i="4"/>
  <c r="BC51" i="4"/>
  <c r="BD51" i="4"/>
  <c r="AW52" i="4"/>
  <c r="AX52" i="4"/>
  <c r="AY52" i="4"/>
  <c r="AZ52" i="4"/>
  <c r="BA52" i="4"/>
  <c r="BB52" i="4"/>
  <c r="BC52" i="4"/>
  <c r="BD52" i="4"/>
  <c r="AW53" i="4"/>
  <c r="AX53" i="4"/>
  <c r="AY53" i="4"/>
  <c r="AZ53" i="4"/>
  <c r="BA53" i="4"/>
  <c r="BB53" i="4"/>
  <c r="BC53" i="4"/>
  <c r="BD53" i="4"/>
  <c r="AW54" i="4"/>
  <c r="AX54" i="4"/>
  <c r="AY54" i="4"/>
  <c r="AZ54" i="4"/>
  <c r="BA54" i="4"/>
  <c r="BB54" i="4"/>
  <c r="BC54" i="4"/>
  <c r="BD54" i="4"/>
  <c r="AW55" i="4"/>
  <c r="AX55" i="4"/>
  <c r="AY55" i="4"/>
  <c r="AZ55" i="4"/>
  <c r="BA55" i="4"/>
  <c r="BB55" i="4"/>
  <c r="BC55" i="4"/>
  <c r="BD55" i="4"/>
  <c r="AW56" i="4"/>
  <c r="AX56" i="4"/>
  <c r="AY56" i="4"/>
  <c r="AZ56" i="4"/>
  <c r="BA56" i="4"/>
  <c r="BB56" i="4"/>
  <c r="BC56" i="4"/>
  <c r="BD56" i="4"/>
  <c r="AW57" i="4"/>
  <c r="AX57" i="4"/>
  <c r="AY57" i="4"/>
  <c r="AZ57" i="4"/>
  <c r="BA57" i="4"/>
  <c r="BB57" i="4"/>
  <c r="BC57" i="4"/>
  <c r="BD57" i="4"/>
  <c r="AW58" i="4"/>
  <c r="AX58" i="4"/>
  <c r="AY58" i="4"/>
  <c r="AZ58" i="4"/>
  <c r="BA58" i="4"/>
  <c r="BB58" i="4"/>
  <c r="BC58" i="4"/>
  <c r="BD58" i="4"/>
  <c r="AW59" i="4"/>
  <c r="AX59" i="4"/>
  <c r="AY59" i="4"/>
  <c r="AZ59" i="4"/>
  <c r="BA59" i="4"/>
  <c r="BB59" i="4"/>
  <c r="BC59" i="4"/>
  <c r="BD59" i="4"/>
  <c r="AW60" i="4"/>
  <c r="AX60" i="4"/>
  <c r="AY60" i="4"/>
  <c r="AZ60" i="4"/>
  <c r="BA60" i="4"/>
  <c r="BB60" i="4"/>
  <c r="BC60" i="4"/>
  <c r="BD60" i="4"/>
  <c r="AW61" i="4"/>
  <c r="AX61" i="4"/>
  <c r="AY61" i="4"/>
  <c r="AZ61" i="4"/>
  <c r="BA61" i="4"/>
  <c r="BB61" i="4"/>
  <c r="BC61" i="4"/>
  <c r="BD61" i="4"/>
  <c r="AW62" i="4"/>
  <c r="AX62" i="4"/>
  <c r="AY62" i="4"/>
  <c r="AZ62" i="4"/>
  <c r="BA62" i="4"/>
  <c r="BB62" i="4"/>
  <c r="BC62" i="4"/>
  <c r="BD62" i="4"/>
  <c r="AW63" i="4"/>
  <c r="AX63" i="4"/>
  <c r="AY63" i="4"/>
  <c r="AZ63" i="4"/>
  <c r="BA63" i="4"/>
  <c r="BB63" i="4"/>
  <c r="BC63" i="4"/>
  <c r="BD63" i="4"/>
  <c r="AW64" i="4"/>
  <c r="AX64" i="4"/>
  <c r="AY64" i="4"/>
  <c r="AZ64" i="4"/>
  <c r="BA64" i="4"/>
  <c r="BB64" i="4"/>
  <c r="BC64" i="4"/>
  <c r="BD64" i="4"/>
  <c r="AW65" i="4"/>
  <c r="AX65" i="4"/>
  <c r="AY65" i="4"/>
  <c r="AZ65" i="4"/>
  <c r="BA65" i="4"/>
  <c r="BB65" i="4"/>
  <c r="BC65" i="4"/>
  <c r="BD65" i="4"/>
  <c r="AW66" i="4"/>
  <c r="AX66" i="4"/>
  <c r="AY66" i="4"/>
  <c r="AZ66" i="4"/>
  <c r="BA66" i="4"/>
  <c r="BB66" i="4"/>
  <c r="BC66" i="4"/>
  <c r="BD66" i="4"/>
  <c r="AW67" i="4"/>
  <c r="AX67" i="4"/>
  <c r="AY67" i="4"/>
  <c r="AZ67" i="4"/>
  <c r="BA67" i="4"/>
  <c r="BB67" i="4"/>
  <c r="BC67" i="4"/>
  <c r="BD67" i="4"/>
  <c r="AW68" i="4"/>
  <c r="AX68" i="4"/>
  <c r="AY68" i="4"/>
  <c r="AZ68" i="4"/>
  <c r="BA68" i="4"/>
  <c r="BB68" i="4"/>
  <c r="BC68" i="4"/>
  <c r="BD68" i="4"/>
  <c r="AW69" i="4"/>
  <c r="AX69" i="4"/>
  <c r="AY69" i="4"/>
  <c r="AZ69" i="4"/>
  <c r="BA69" i="4"/>
  <c r="BB69" i="4"/>
  <c r="BC69" i="4"/>
  <c r="BD69" i="4"/>
  <c r="AW70" i="4"/>
  <c r="AX70" i="4"/>
  <c r="AY70" i="4"/>
  <c r="AZ70" i="4"/>
  <c r="BA70" i="4"/>
  <c r="BB70" i="4"/>
  <c r="BC70" i="4"/>
  <c r="BD70" i="4"/>
  <c r="AW71" i="4"/>
  <c r="AX71" i="4"/>
  <c r="AY71" i="4"/>
  <c r="AZ71" i="4"/>
  <c r="BA71" i="4"/>
  <c r="BB71" i="4"/>
  <c r="BC71" i="4"/>
  <c r="BD71" i="4"/>
  <c r="AW72" i="4"/>
  <c r="AX72" i="4"/>
  <c r="AY72" i="4"/>
  <c r="AZ72" i="4"/>
  <c r="BA72" i="4"/>
  <c r="BB72" i="4"/>
  <c r="BC72" i="4"/>
  <c r="BD72" i="4"/>
  <c r="AW73" i="4"/>
  <c r="AX73" i="4"/>
  <c r="AY73" i="4"/>
  <c r="AZ73" i="4"/>
  <c r="BA73" i="4"/>
  <c r="BB73" i="4"/>
  <c r="BC73" i="4"/>
  <c r="BD73" i="4"/>
  <c r="AW74" i="4"/>
  <c r="AX74" i="4"/>
  <c r="AY74" i="4"/>
  <c r="AZ74" i="4"/>
  <c r="BA74" i="4"/>
  <c r="BB74" i="4"/>
  <c r="BC74" i="4"/>
  <c r="BD74" i="4"/>
  <c r="AW75" i="4"/>
  <c r="AX75" i="4"/>
  <c r="AY75" i="4"/>
  <c r="AZ75" i="4"/>
  <c r="BA75" i="4"/>
  <c r="BB75" i="4"/>
  <c r="BC75" i="4"/>
  <c r="BD75" i="4"/>
  <c r="AW76" i="4"/>
  <c r="AX76" i="4"/>
  <c r="AY76" i="4"/>
  <c r="AZ76" i="4"/>
  <c r="BA76" i="4"/>
  <c r="BB76" i="4"/>
  <c r="BC76" i="4"/>
  <c r="BD76" i="4"/>
  <c r="AW77" i="4"/>
  <c r="AX77" i="4"/>
  <c r="AY77" i="4"/>
  <c r="AZ77" i="4"/>
  <c r="BA77" i="4"/>
  <c r="BB77" i="4"/>
  <c r="BC77" i="4"/>
  <c r="BD77" i="4"/>
  <c r="AW78" i="4"/>
  <c r="AX78" i="4"/>
  <c r="AY78" i="4"/>
  <c r="AZ78" i="4"/>
  <c r="BA78" i="4"/>
  <c r="BB78" i="4"/>
  <c r="BC78" i="4"/>
  <c r="BD78" i="4"/>
  <c r="AW79" i="4"/>
  <c r="AX79" i="4"/>
  <c r="AY79" i="4"/>
  <c r="AZ79" i="4"/>
  <c r="BA79" i="4"/>
  <c r="BB79" i="4"/>
  <c r="BC79" i="4"/>
  <c r="BD79" i="4"/>
  <c r="AW80" i="4"/>
  <c r="AX80" i="4"/>
  <c r="AY80" i="4"/>
  <c r="AZ80" i="4"/>
  <c r="BA80" i="4"/>
  <c r="BB80" i="4"/>
  <c r="BC80" i="4"/>
  <c r="BD80" i="4"/>
  <c r="AW81" i="4"/>
  <c r="AX81" i="4"/>
  <c r="AY81" i="4"/>
  <c r="AZ81" i="4"/>
  <c r="BA81" i="4"/>
  <c r="BB81" i="4"/>
  <c r="BC81" i="4"/>
  <c r="BD81" i="4"/>
  <c r="AW82" i="4"/>
  <c r="AX82" i="4"/>
  <c r="AY82" i="4"/>
  <c r="AZ82" i="4"/>
  <c r="BA82" i="4"/>
  <c r="BB82" i="4"/>
  <c r="BC82" i="4"/>
  <c r="BD82" i="4"/>
  <c r="AW83" i="4"/>
  <c r="AX83" i="4"/>
  <c r="AY83" i="4"/>
  <c r="AZ83" i="4"/>
  <c r="BA83" i="4"/>
  <c r="BB83" i="4"/>
  <c r="BC83" i="4"/>
  <c r="BD83" i="4"/>
  <c r="AW84" i="4"/>
  <c r="AX84" i="4"/>
  <c r="AY84" i="4"/>
  <c r="AZ84" i="4"/>
  <c r="BA84" i="4"/>
  <c r="BB84" i="4"/>
  <c r="BC84" i="4"/>
  <c r="BD84" i="4"/>
  <c r="AW85" i="4"/>
  <c r="AX85" i="4"/>
  <c r="AY85" i="4"/>
  <c r="AZ85" i="4"/>
  <c r="BA85" i="4"/>
  <c r="BB85" i="4"/>
  <c r="BC85" i="4"/>
  <c r="BD85" i="4"/>
  <c r="AW86" i="4"/>
  <c r="AX86" i="4"/>
  <c r="AY86" i="4"/>
  <c r="AZ86" i="4"/>
  <c r="BA86" i="4"/>
  <c r="BB86" i="4"/>
  <c r="BC86" i="4"/>
  <c r="BD86" i="4"/>
  <c r="AW87" i="4"/>
  <c r="AX87" i="4"/>
  <c r="AY87" i="4"/>
  <c r="AZ87" i="4"/>
  <c r="BA87" i="4"/>
  <c r="BB87" i="4"/>
  <c r="BC87" i="4"/>
  <c r="BD87" i="4"/>
  <c r="AW88" i="4"/>
  <c r="AX88" i="4"/>
  <c r="AY88" i="4"/>
  <c r="AZ88" i="4"/>
  <c r="BA88" i="4"/>
  <c r="BB88" i="4"/>
  <c r="BC88" i="4"/>
  <c r="BD88" i="4"/>
  <c r="AW89" i="4"/>
  <c r="AX89" i="4"/>
  <c r="AY89" i="4"/>
  <c r="AZ89" i="4"/>
  <c r="BA89" i="4"/>
  <c r="BB89" i="4"/>
  <c r="BC89" i="4"/>
  <c r="BD89" i="4"/>
  <c r="AW90" i="4"/>
  <c r="AX90" i="4"/>
  <c r="AY90" i="4"/>
  <c r="AZ90" i="4"/>
  <c r="BA90" i="4"/>
  <c r="BB90" i="4"/>
  <c r="BC90" i="4"/>
  <c r="BD90" i="4"/>
  <c r="AW91" i="4"/>
  <c r="AX91" i="4"/>
  <c r="AY91" i="4"/>
  <c r="AZ91" i="4"/>
  <c r="BA91" i="4"/>
  <c r="BB91" i="4"/>
  <c r="BC91" i="4"/>
  <c r="BD91" i="4"/>
  <c r="AW92" i="4"/>
  <c r="AX92" i="4"/>
  <c r="AY92" i="4"/>
  <c r="AZ92" i="4"/>
  <c r="BA92" i="4"/>
  <c r="BB92" i="4"/>
  <c r="BC92" i="4"/>
  <c r="BD92" i="4"/>
  <c r="AW93" i="4"/>
  <c r="AX93" i="4"/>
  <c r="AY93" i="4"/>
  <c r="AZ93" i="4"/>
  <c r="BA93" i="4"/>
  <c r="BB93" i="4"/>
  <c r="BC93" i="4"/>
  <c r="BD93" i="4"/>
  <c r="AW94" i="4"/>
  <c r="AX94" i="4"/>
  <c r="AY94" i="4"/>
  <c r="AZ94" i="4"/>
  <c r="BA94" i="4"/>
  <c r="BB94" i="4"/>
  <c r="BC94" i="4"/>
  <c r="BD94" i="4"/>
  <c r="AW95" i="4"/>
  <c r="AX95" i="4"/>
  <c r="AY95" i="4"/>
  <c r="AZ95" i="4"/>
  <c r="BA95" i="4"/>
  <c r="BB95" i="4"/>
  <c r="BC95" i="4"/>
  <c r="BD95" i="4"/>
  <c r="AW96" i="4"/>
  <c r="AX96" i="4"/>
  <c r="AY96" i="4"/>
  <c r="AZ96" i="4"/>
  <c r="BA96" i="4"/>
  <c r="BB96" i="4"/>
  <c r="BC96" i="4"/>
  <c r="BD96" i="4"/>
  <c r="AW97" i="4"/>
  <c r="AX97" i="4"/>
  <c r="AY97" i="4"/>
  <c r="AZ97" i="4"/>
  <c r="BA97" i="4"/>
  <c r="BB97" i="4"/>
  <c r="BC97" i="4"/>
  <c r="BD97" i="4"/>
  <c r="AW98" i="4"/>
  <c r="AX98" i="4"/>
  <c r="AY98" i="4"/>
  <c r="AZ98" i="4"/>
  <c r="BA98" i="4"/>
  <c r="BB98" i="4"/>
  <c r="BC98" i="4"/>
  <c r="BD98" i="4"/>
  <c r="AW99" i="4"/>
  <c r="AX99" i="4"/>
  <c r="AY99" i="4"/>
  <c r="AZ99" i="4"/>
  <c r="BA99" i="4"/>
  <c r="BB99" i="4"/>
  <c r="BC99" i="4"/>
  <c r="BD99" i="4"/>
  <c r="AW100" i="4"/>
  <c r="AX100" i="4"/>
  <c r="AY100" i="4"/>
  <c r="AZ100" i="4"/>
  <c r="BA100" i="4"/>
  <c r="BB100" i="4"/>
  <c r="BC100" i="4"/>
  <c r="BD100" i="4"/>
  <c r="AW101" i="4"/>
  <c r="AX101" i="4"/>
  <c r="AY101" i="4"/>
  <c r="AZ101" i="4"/>
  <c r="BA101" i="4"/>
  <c r="BB101" i="4"/>
  <c r="BC101" i="4"/>
  <c r="BD101" i="4"/>
  <c r="AW102" i="4"/>
  <c r="AX102" i="4"/>
  <c r="AY102" i="4"/>
  <c r="AZ102" i="4"/>
  <c r="BA102" i="4"/>
  <c r="BB102" i="4"/>
  <c r="BC102" i="4"/>
  <c r="BD102" i="4"/>
  <c r="AW103" i="4"/>
  <c r="AX103" i="4"/>
  <c r="AY103" i="4"/>
  <c r="AZ103" i="4"/>
  <c r="BA103" i="4"/>
  <c r="BB103" i="4"/>
  <c r="BC103" i="4"/>
  <c r="BD103" i="4"/>
  <c r="AW104" i="4"/>
  <c r="AX104" i="4"/>
  <c r="AY104" i="4"/>
  <c r="AZ104" i="4"/>
  <c r="BA104" i="4"/>
  <c r="BB104" i="4"/>
  <c r="BC104" i="4"/>
  <c r="BD104" i="4"/>
  <c r="AW105" i="4"/>
  <c r="AX105" i="4"/>
  <c r="AY105" i="4"/>
  <c r="AZ105" i="4"/>
  <c r="BA105" i="4"/>
  <c r="BB105" i="4"/>
  <c r="BC105" i="4"/>
  <c r="BD105" i="4"/>
  <c r="AW106" i="4"/>
  <c r="AX106" i="4"/>
  <c r="AY106" i="4"/>
  <c r="AZ106" i="4"/>
  <c r="BA106" i="4"/>
  <c r="BB106" i="4"/>
  <c r="BC106" i="4"/>
  <c r="BD106" i="4"/>
  <c r="AW107" i="4"/>
  <c r="AX107" i="4"/>
  <c r="AY107" i="4"/>
  <c r="AZ107" i="4"/>
  <c r="BA107" i="4"/>
  <c r="BB107" i="4"/>
  <c r="BC107" i="4"/>
  <c r="BD107" i="4"/>
  <c r="AW108" i="4"/>
  <c r="AX108" i="4"/>
  <c r="AY108" i="4"/>
  <c r="AZ108" i="4"/>
  <c r="BA108" i="4"/>
  <c r="BB108" i="4"/>
  <c r="BC108" i="4"/>
  <c r="BD108" i="4"/>
  <c r="AW109" i="4"/>
  <c r="AX109" i="4"/>
  <c r="AY109" i="4"/>
  <c r="AZ109" i="4"/>
  <c r="BA109" i="4"/>
  <c r="BB109" i="4"/>
  <c r="BC109" i="4"/>
  <c r="BD109" i="4"/>
  <c r="AW110" i="4"/>
  <c r="AX110" i="4"/>
  <c r="AY110" i="4"/>
  <c r="AZ110" i="4"/>
  <c r="BA110" i="4"/>
  <c r="BB110" i="4"/>
  <c r="BC110" i="4"/>
  <c r="BD110" i="4"/>
  <c r="AW111" i="4"/>
  <c r="AX111" i="4"/>
  <c r="AY111" i="4"/>
  <c r="AZ111" i="4"/>
  <c r="BA111" i="4"/>
  <c r="BB111" i="4"/>
  <c r="BC111" i="4"/>
  <c r="BD111" i="4"/>
  <c r="AW112" i="4"/>
  <c r="AX112" i="4"/>
  <c r="AY112" i="4"/>
  <c r="AZ112" i="4"/>
  <c r="BA112" i="4"/>
  <c r="BB112" i="4"/>
  <c r="BC112" i="4"/>
  <c r="BD112" i="4"/>
  <c r="AW113" i="4"/>
  <c r="AX113" i="4"/>
  <c r="AY113" i="4"/>
  <c r="AZ113" i="4"/>
  <c r="BA113" i="4"/>
  <c r="BB113" i="4"/>
  <c r="BC113" i="4"/>
  <c r="BD113" i="4"/>
  <c r="AW114" i="4"/>
  <c r="AX114" i="4"/>
  <c r="AY114" i="4"/>
  <c r="AZ114" i="4"/>
  <c r="BA114" i="4"/>
  <c r="BB114" i="4"/>
  <c r="BC114" i="4"/>
  <c r="BD114" i="4"/>
  <c r="AW115" i="4"/>
  <c r="AX115" i="4"/>
  <c r="AY115" i="4"/>
  <c r="AZ115" i="4"/>
  <c r="BA115" i="4"/>
  <c r="BB115" i="4"/>
  <c r="BC115" i="4"/>
  <c r="BD115" i="4"/>
  <c r="AW116" i="4"/>
  <c r="AX116" i="4"/>
  <c r="AY116" i="4"/>
  <c r="AZ116" i="4"/>
  <c r="BA116" i="4"/>
  <c r="BB116" i="4"/>
  <c r="BC116" i="4"/>
  <c r="BD116" i="4"/>
  <c r="AW117" i="4"/>
  <c r="AX117" i="4"/>
  <c r="AY117" i="4"/>
  <c r="AZ117" i="4"/>
  <c r="BA117" i="4"/>
  <c r="BB117" i="4"/>
  <c r="BC117" i="4"/>
  <c r="BD117" i="4"/>
  <c r="AW118" i="4"/>
  <c r="AX118" i="4"/>
  <c r="AY118" i="4"/>
  <c r="AZ118" i="4"/>
  <c r="BA118" i="4"/>
  <c r="BB118" i="4"/>
  <c r="BC118" i="4"/>
  <c r="BD118" i="4"/>
  <c r="AW119" i="4"/>
  <c r="AX119" i="4"/>
  <c r="AY119" i="4"/>
  <c r="AZ119" i="4"/>
  <c r="BA119" i="4"/>
  <c r="BB119" i="4"/>
  <c r="BC119" i="4"/>
  <c r="BD119" i="4"/>
  <c r="AW120" i="4"/>
  <c r="AX120" i="4"/>
  <c r="AY120" i="4"/>
  <c r="AZ120" i="4"/>
  <c r="BA120" i="4"/>
  <c r="BB120" i="4"/>
  <c r="BC120" i="4"/>
  <c r="BD120" i="4"/>
  <c r="AW121" i="4"/>
  <c r="AX121" i="4"/>
  <c r="AY121" i="4"/>
  <c r="AZ121" i="4"/>
  <c r="BA121" i="4"/>
  <c r="BB121" i="4"/>
  <c r="BC121" i="4"/>
  <c r="BD121" i="4"/>
  <c r="AW122" i="4"/>
  <c r="AX122" i="4"/>
  <c r="AY122" i="4"/>
  <c r="AZ122" i="4"/>
  <c r="BA122" i="4"/>
  <c r="BB122" i="4"/>
  <c r="BC122" i="4"/>
  <c r="BD122" i="4"/>
  <c r="AW123" i="4"/>
  <c r="AX123" i="4"/>
  <c r="AY123" i="4"/>
  <c r="AZ123" i="4"/>
  <c r="BA123" i="4"/>
  <c r="BB123" i="4"/>
  <c r="BC123" i="4"/>
  <c r="BD123" i="4"/>
  <c r="AW124" i="4"/>
  <c r="AX124" i="4"/>
  <c r="AY124" i="4"/>
  <c r="AZ124" i="4"/>
  <c r="BA124" i="4"/>
  <c r="BB124" i="4"/>
  <c r="BC124" i="4"/>
  <c r="BD124" i="4"/>
  <c r="AW125" i="4"/>
  <c r="AX125" i="4"/>
  <c r="AY125" i="4"/>
  <c r="AZ125" i="4"/>
  <c r="BA125" i="4"/>
  <c r="BB125" i="4"/>
  <c r="BC125" i="4"/>
  <c r="BD125" i="4"/>
  <c r="AW126" i="4"/>
  <c r="AX126" i="4"/>
  <c r="AY126" i="4"/>
  <c r="AZ126" i="4"/>
  <c r="BA126" i="4"/>
  <c r="BB126" i="4"/>
  <c r="BC126" i="4"/>
  <c r="BD126" i="4"/>
  <c r="AW127" i="4"/>
  <c r="AX127" i="4"/>
  <c r="AY127" i="4"/>
  <c r="AZ127" i="4"/>
  <c r="BA127" i="4"/>
  <c r="BB127" i="4"/>
  <c r="BC127" i="4"/>
  <c r="BD127" i="4"/>
  <c r="AW128" i="4"/>
  <c r="AX128" i="4"/>
  <c r="AY128" i="4"/>
  <c r="AZ128" i="4"/>
  <c r="BA128" i="4"/>
  <c r="BB128" i="4"/>
  <c r="BC128" i="4"/>
  <c r="BD128" i="4"/>
  <c r="AW129" i="4"/>
  <c r="AX129" i="4"/>
  <c r="AY129" i="4"/>
  <c r="AZ129" i="4"/>
  <c r="BA129" i="4"/>
  <c r="BB129" i="4"/>
  <c r="BC129" i="4"/>
  <c r="BD129" i="4"/>
  <c r="AW130" i="4"/>
  <c r="AX130" i="4"/>
  <c r="AY130" i="4"/>
  <c r="AZ130" i="4"/>
  <c r="BA130" i="4"/>
  <c r="BB130" i="4"/>
  <c r="BC130" i="4"/>
  <c r="BD130" i="4"/>
  <c r="AW131" i="4"/>
  <c r="AX131" i="4"/>
  <c r="AY131" i="4"/>
  <c r="AZ131" i="4"/>
  <c r="BA131" i="4"/>
  <c r="BB131" i="4"/>
  <c r="BC131" i="4"/>
  <c r="BD131" i="4"/>
  <c r="AW132" i="4"/>
  <c r="AX132" i="4"/>
  <c r="AY132" i="4"/>
  <c r="AZ132" i="4"/>
  <c r="BA132" i="4"/>
  <c r="BB132" i="4"/>
  <c r="BC132" i="4"/>
  <c r="BD132" i="4"/>
  <c r="AW133" i="4"/>
  <c r="AX133" i="4"/>
  <c r="AY133" i="4"/>
  <c r="AZ133" i="4"/>
  <c r="BA133" i="4"/>
  <c r="BB133" i="4"/>
  <c r="BC133" i="4"/>
  <c r="BD133" i="4"/>
  <c r="AW134" i="4"/>
  <c r="AX134" i="4"/>
  <c r="AY134" i="4"/>
  <c r="AZ134" i="4"/>
  <c r="BA134" i="4"/>
  <c r="BB134" i="4"/>
  <c r="BC134" i="4"/>
  <c r="BD134" i="4"/>
  <c r="AW135" i="4"/>
  <c r="AX135" i="4"/>
  <c r="AY135" i="4"/>
  <c r="AZ135" i="4"/>
  <c r="BA135" i="4"/>
  <c r="BB135" i="4"/>
  <c r="BC135" i="4"/>
  <c r="BD135" i="4"/>
  <c r="AW136" i="4"/>
  <c r="AX136" i="4"/>
  <c r="AY136" i="4"/>
  <c r="AZ136" i="4"/>
  <c r="BA136" i="4"/>
  <c r="BB136" i="4"/>
  <c r="BC136" i="4"/>
  <c r="BD136" i="4"/>
  <c r="AW137" i="4"/>
  <c r="AX137" i="4"/>
  <c r="AY137" i="4"/>
  <c r="AZ137" i="4"/>
  <c r="BA137" i="4"/>
  <c r="BB137" i="4"/>
  <c r="BC137" i="4"/>
  <c r="BD137" i="4"/>
  <c r="AW138" i="4"/>
  <c r="AX138" i="4"/>
  <c r="AY138" i="4"/>
  <c r="AZ138" i="4"/>
  <c r="BA138" i="4"/>
  <c r="BB138" i="4"/>
  <c r="BC138" i="4"/>
  <c r="BD138" i="4"/>
  <c r="AW139" i="4"/>
  <c r="AX139" i="4"/>
  <c r="AY139" i="4"/>
  <c r="AZ139" i="4"/>
  <c r="BA139" i="4"/>
  <c r="BB139" i="4"/>
  <c r="BC139" i="4"/>
  <c r="BD139" i="4"/>
  <c r="AW140" i="4"/>
  <c r="AX140" i="4"/>
  <c r="AY140" i="4"/>
  <c r="AZ140" i="4"/>
  <c r="BA140" i="4"/>
  <c r="BB140" i="4"/>
  <c r="BC140" i="4"/>
  <c r="BD140" i="4"/>
  <c r="AW141" i="4"/>
  <c r="AX141" i="4"/>
  <c r="AY141" i="4"/>
  <c r="AZ141" i="4"/>
  <c r="BA141" i="4"/>
  <c r="BB141" i="4"/>
  <c r="BC141" i="4"/>
  <c r="BD141" i="4"/>
  <c r="AW142" i="4"/>
  <c r="AX142" i="4"/>
  <c r="AY142" i="4"/>
  <c r="AZ142" i="4"/>
  <c r="BA142" i="4"/>
  <c r="BB142" i="4"/>
  <c r="BC142" i="4"/>
  <c r="BD142" i="4"/>
  <c r="AW143" i="4"/>
  <c r="AX143" i="4"/>
  <c r="AY143" i="4"/>
  <c r="AZ143" i="4"/>
  <c r="BA143" i="4"/>
  <c r="BB143" i="4"/>
  <c r="BC143" i="4"/>
  <c r="BD143" i="4"/>
  <c r="AW144" i="4"/>
  <c r="AX144" i="4"/>
  <c r="AY144" i="4"/>
  <c r="AZ144" i="4"/>
  <c r="BA144" i="4"/>
  <c r="BB144" i="4"/>
  <c r="BC144" i="4"/>
  <c r="BD144" i="4"/>
  <c r="AW145" i="4"/>
  <c r="AX145" i="4"/>
  <c r="AY145" i="4"/>
  <c r="AZ145" i="4"/>
  <c r="BA145" i="4"/>
  <c r="BB145" i="4"/>
  <c r="BC145" i="4"/>
  <c r="BD145" i="4"/>
  <c r="AW146" i="4"/>
  <c r="AX146" i="4"/>
  <c r="AY146" i="4"/>
  <c r="AZ146" i="4"/>
  <c r="BA146" i="4"/>
  <c r="BB146" i="4"/>
  <c r="BC146" i="4"/>
  <c r="BD146" i="4"/>
  <c r="AW147" i="4"/>
  <c r="AX147" i="4"/>
  <c r="AY147" i="4"/>
  <c r="AZ147" i="4"/>
  <c r="BA147" i="4"/>
  <c r="BB147" i="4"/>
  <c r="BC147" i="4"/>
  <c r="BD147" i="4"/>
  <c r="AW148" i="4"/>
  <c r="AX148" i="4"/>
  <c r="AY148" i="4"/>
  <c r="AZ148" i="4"/>
  <c r="BA148" i="4"/>
  <c r="BB148" i="4"/>
  <c r="BC148" i="4"/>
  <c r="BD148" i="4"/>
  <c r="AW149" i="4"/>
  <c r="AX149" i="4"/>
  <c r="AY149" i="4"/>
  <c r="AZ149" i="4"/>
  <c r="BA149" i="4"/>
  <c r="BB149" i="4"/>
  <c r="BC149" i="4"/>
  <c r="BD149" i="4"/>
  <c r="AW150" i="4"/>
  <c r="AX150" i="4"/>
  <c r="AY150" i="4"/>
  <c r="AZ150" i="4"/>
  <c r="BA150" i="4"/>
  <c r="BB150" i="4"/>
  <c r="BC150" i="4"/>
  <c r="BD150" i="4"/>
  <c r="AW151" i="4"/>
  <c r="AX151" i="4"/>
  <c r="AY151" i="4"/>
  <c r="AZ151" i="4"/>
  <c r="BA151" i="4"/>
  <c r="BB151" i="4"/>
  <c r="BC151" i="4"/>
  <c r="BD151" i="4"/>
  <c r="AW152" i="4"/>
  <c r="AX152" i="4"/>
  <c r="AY152" i="4"/>
  <c r="AZ152" i="4"/>
  <c r="BA152" i="4"/>
  <c r="BB152" i="4"/>
  <c r="BC152" i="4"/>
  <c r="BD152" i="4"/>
  <c r="AW153" i="4"/>
  <c r="AX153" i="4"/>
  <c r="AY153" i="4"/>
  <c r="AZ153" i="4"/>
  <c r="BA153" i="4"/>
  <c r="BB153" i="4"/>
  <c r="BC153" i="4"/>
  <c r="BD153" i="4"/>
  <c r="AW154" i="4"/>
  <c r="AX154" i="4"/>
  <c r="AY154" i="4"/>
  <c r="AZ154" i="4"/>
  <c r="BA154" i="4"/>
  <c r="BB154" i="4"/>
  <c r="BC154" i="4"/>
  <c r="BD154" i="4"/>
  <c r="AW155" i="4"/>
  <c r="AX155" i="4"/>
  <c r="AY155" i="4"/>
  <c r="AZ155" i="4"/>
  <c r="BA155" i="4"/>
  <c r="BB155" i="4"/>
  <c r="BC155" i="4"/>
  <c r="BD155" i="4"/>
  <c r="AW156" i="4"/>
  <c r="AX156" i="4"/>
  <c r="AY156" i="4"/>
  <c r="AZ156" i="4"/>
  <c r="BA156" i="4"/>
  <c r="BB156" i="4"/>
  <c r="BC156" i="4"/>
  <c r="BD156" i="4"/>
  <c r="AW157" i="4"/>
  <c r="AX157" i="4"/>
  <c r="AY157" i="4"/>
  <c r="AZ157" i="4"/>
  <c r="BA157" i="4"/>
  <c r="BB157" i="4"/>
  <c r="BC157" i="4"/>
  <c r="BD157" i="4"/>
  <c r="AW158" i="4"/>
  <c r="AX158" i="4"/>
  <c r="AY158" i="4"/>
  <c r="AZ158" i="4"/>
  <c r="BA158" i="4"/>
  <c r="BB158" i="4"/>
  <c r="BC158" i="4"/>
  <c r="BD158" i="4"/>
  <c r="AW159" i="4"/>
  <c r="AX159" i="4"/>
  <c r="AY159" i="4"/>
  <c r="AZ159" i="4"/>
  <c r="BA159" i="4"/>
  <c r="BB159" i="4"/>
  <c r="BC159" i="4"/>
  <c r="BD159" i="4"/>
  <c r="AW160" i="4"/>
  <c r="AX160" i="4"/>
  <c r="AY160" i="4"/>
  <c r="AZ160" i="4"/>
  <c r="BA160" i="4"/>
  <c r="BB160" i="4"/>
  <c r="BC160" i="4"/>
  <c r="BD160" i="4"/>
  <c r="AW161" i="4"/>
  <c r="AX161" i="4"/>
  <c r="AY161" i="4"/>
  <c r="AZ161" i="4"/>
  <c r="BA161" i="4"/>
  <c r="BB161" i="4"/>
  <c r="BC161" i="4"/>
  <c r="BD161" i="4"/>
  <c r="AW162" i="4"/>
  <c r="AX162" i="4"/>
  <c r="AY162" i="4"/>
  <c r="AZ162" i="4"/>
  <c r="BA162" i="4"/>
  <c r="BB162" i="4"/>
  <c r="BC162" i="4"/>
  <c r="BD162" i="4"/>
  <c r="AW163" i="4"/>
  <c r="AX163" i="4"/>
  <c r="AY163" i="4"/>
  <c r="AZ163" i="4"/>
  <c r="BA163" i="4"/>
  <c r="BB163" i="4"/>
  <c r="BC163" i="4"/>
  <c r="BD163" i="4"/>
  <c r="AW164" i="4"/>
  <c r="AX164" i="4"/>
  <c r="AY164" i="4"/>
  <c r="AZ164" i="4"/>
  <c r="BA164" i="4"/>
  <c r="BB164" i="4"/>
  <c r="BC164" i="4"/>
  <c r="BD164" i="4"/>
  <c r="AW165" i="4"/>
  <c r="AX165" i="4"/>
  <c r="AY165" i="4"/>
  <c r="AZ165" i="4"/>
  <c r="BA165" i="4"/>
  <c r="BB165" i="4"/>
  <c r="BC165" i="4"/>
  <c r="BD165" i="4"/>
  <c r="AW166" i="4"/>
  <c r="AX166" i="4"/>
  <c r="AY166" i="4"/>
  <c r="AZ166" i="4"/>
  <c r="BA166" i="4"/>
  <c r="BB166" i="4"/>
  <c r="BC166" i="4"/>
  <c r="BD166" i="4"/>
  <c r="AW167" i="4"/>
  <c r="AX167" i="4"/>
  <c r="AY167" i="4"/>
  <c r="AZ167" i="4"/>
  <c r="BA167" i="4"/>
  <c r="BB167" i="4"/>
  <c r="BC167" i="4"/>
  <c r="BD167" i="4"/>
  <c r="AW168" i="4"/>
  <c r="AX168" i="4"/>
  <c r="AY168" i="4"/>
  <c r="AZ168" i="4"/>
  <c r="BA168" i="4"/>
  <c r="BB168" i="4"/>
  <c r="BC168" i="4"/>
  <c r="BD168" i="4"/>
  <c r="AW169" i="4"/>
  <c r="AX169" i="4"/>
  <c r="AY169" i="4"/>
  <c r="AZ169" i="4"/>
  <c r="BA169" i="4"/>
  <c r="BB169" i="4"/>
  <c r="BC169" i="4"/>
  <c r="BD169" i="4"/>
  <c r="AW170" i="4"/>
  <c r="AX170" i="4"/>
  <c r="AY170" i="4"/>
  <c r="AZ170" i="4"/>
  <c r="BA170" i="4"/>
  <c r="BB170" i="4"/>
  <c r="BC170" i="4"/>
  <c r="BD170" i="4"/>
  <c r="AW171" i="4"/>
  <c r="AX171" i="4"/>
  <c r="AY171" i="4"/>
  <c r="AZ171" i="4"/>
  <c r="BA171" i="4"/>
  <c r="BB171" i="4"/>
  <c r="BC171" i="4"/>
  <c r="BD171" i="4"/>
  <c r="AW172" i="4"/>
  <c r="AX172" i="4"/>
  <c r="AY172" i="4"/>
  <c r="AZ172" i="4"/>
  <c r="BA172" i="4"/>
  <c r="BB172" i="4"/>
  <c r="BC172" i="4"/>
  <c r="BD172" i="4"/>
  <c r="AW173" i="4"/>
  <c r="AX173" i="4"/>
  <c r="AY173" i="4"/>
  <c r="AZ173" i="4"/>
  <c r="BA173" i="4"/>
  <c r="BB173" i="4"/>
  <c r="BC173" i="4"/>
  <c r="BD173" i="4"/>
  <c r="AW174" i="4"/>
  <c r="AX174" i="4"/>
  <c r="AY174" i="4"/>
  <c r="AZ174" i="4"/>
  <c r="BA174" i="4"/>
  <c r="BB174" i="4"/>
  <c r="BC174" i="4"/>
  <c r="BD174" i="4"/>
  <c r="AW175" i="4"/>
  <c r="AX175" i="4"/>
  <c r="AY175" i="4"/>
  <c r="AZ175" i="4"/>
  <c r="BA175" i="4"/>
  <c r="BB175" i="4"/>
  <c r="BC175" i="4"/>
  <c r="BD175" i="4"/>
  <c r="AW176" i="4"/>
  <c r="AX176" i="4"/>
  <c r="AY176" i="4"/>
  <c r="AZ176" i="4"/>
  <c r="BA176" i="4"/>
  <c r="BB176" i="4"/>
  <c r="BC176" i="4"/>
  <c r="BD176" i="4"/>
  <c r="AW177" i="4"/>
  <c r="AX177" i="4"/>
  <c r="AY177" i="4"/>
  <c r="AZ177" i="4"/>
  <c r="BA177" i="4"/>
  <c r="BB177" i="4"/>
  <c r="BC177" i="4"/>
  <c r="BD177" i="4"/>
  <c r="AW178" i="4"/>
  <c r="AX178" i="4"/>
  <c r="AY178" i="4"/>
  <c r="AZ178" i="4"/>
  <c r="BA178" i="4"/>
  <c r="BB178" i="4"/>
  <c r="BC178" i="4"/>
  <c r="BD178" i="4"/>
  <c r="AW179" i="4"/>
  <c r="AX179" i="4"/>
  <c r="AY179" i="4"/>
  <c r="AZ179" i="4"/>
  <c r="BA179" i="4"/>
  <c r="BB179" i="4"/>
  <c r="BC179" i="4"/>
  <c r="BD179" i="4"/>
  <c r="AW180" i="4"/>
  <c r="AX180" i="4"/>
  <c r="AY180" i="4"/>
  <c r="AZ180" i="4"/>
  <c r="BA180" i="4"/>
  <c r="BB180" i="4"/>
  <c r="BC180" i="4"/>
  <c r="BD180" i="4"/>
  <c r="AW181" i="4"/>
  <c r="AX181" i="4"/>
  <c r="AY181" i="4"/>
  <c r="AZ181" i="4"/>
  <c r="BA181" i="4"/>
  <c r="BB181" i="4"/>
  <c r="BC181" i="4"/>
  <c r="BD181" i="4"/>
  <c r="AW182" i="4"/>
  <c r="AX182" i="4"/>
  <c r="AY182" i="4"/>
  <c r="AZ182" i="4"/>
  <c r="BA182" i="4"/>
  <c r="BB182" i="4"/>
  <c r="BC182" i="4"/>
  <c r="BD182" i="4"/>
  <c r="AW183" i="4"/>
  <c r="AX183" i="4"/>
  <c r="AY183" i="4"/>
  <c r="AZ183" i="4"/>
  <c r="BA183" i="4"/>
  <c r="BB183" i="4"/>
  <c r="BC183" i="4"/>
  <c r="BD183" i="4"/>
  <c r="AW184" i="4"/>
  <c r="AX184" i="4"/>
  <c r="AY184" i="4"/>
  <c r="AZ184" i="4"/>
  <c r="BA184" i="4"/>
  <c r="BB184" i="4"/>
  <c r="BC184" i="4"/>
  <c r="BD184" i="4"/>
  <c r="AW185" i="4"/>
  <c r="AX185" i="4"/>
  <c r="AY185" i="4"/>
  <c r="AZ185" i="4"/>
  <c r="BA185" i="4"/>
  <c r="BB185" i="4"/>
  <c r="BC185" i="4"/>
  <c r="BD185" i="4"/>
  <c r="AW186" i="4"/>
  <c r="AX186" i="4"/>
  <c r="AY186" i="4"/>
  <c r="AZ186" i="4"/>
  <c r="BA186" i="4"/>
  <c r="BB186" i="4"/>
  <c r="BC186" i="4"/>
  <c r="BD186" i="4"/>
  <c r="AW187" i="4"/>
  <c r="AX187" i="4"/>
  <c r="AY187" i="4"/>
  <c r="AZ187" i="4"/>
  <c r="BA187" i="4"/>
  <c r="BB187" i="4"/>
  <c r="BC187" i="4"/>
  <c r="BD187" i="4"/>
  <c r="AW188" i="4"/>
  <c r="AX188" i="4"/>
  <c r="AY188" i="4"/>
  <c r="AZ188" i="4"/>
  <c r="BA188" i="4"/>
  <c r="BB188" i="4"/>
  <c r="BC188" i="4"/>
  <c r="BD188" i="4"/>
  <c r="AW189" i="4"/>
  <c r="AX189" i="4"/>
  <c r="AY189" i="4"/>
  <c r="AZ189" i="4"/>
  <c r="BA189" i="4"/>
  <c r="BB189" i="4"/>
  <c r="BC189" i="4"/>
  <c r="BD189" i="4"/>
  <c r="AW190" i="4"/>
  <c r="AX190" i="4"/>
  <c r="AY190" i="4"/>
  <c r="AZ190" i="4"/>
  <c r="BA190" i="4"/>
  <c r="BB190" i="4"/>
  <c r="BC190" i="4"/>
  <c r="BD190" i="4"/>
  <c r="AW191" i="4"/>
  <c r="AX191" i="4"/>
  <c r="AY191" i="4"/>
  <c r="AZ191" i="4"/>
  <c r="BA191" i="4"/>
  <c r="BB191" i="4"/>
  <c r="BC191" i="4"/>
  <c r="BD191" i="4"/>
  <c r="AW192" i="4"/>
  <c r="AX192" i="4"/>
  <c r="AY192" i="4"/>
  <c r="AZ192" i="4"/>
  <c r="BA192" i="4"/>
  <c r="BB192" i="4"/>
  <c r="BC192" i="4"/>
  <c r="BD192" i="4"/>
  <c r="AW193" i="4"/>
  <c r="AX193" i="4"/>
  <c r="AY193" i="4"/>
  <c r="AZ193" i="4"/>
  <c r="BA193" i="4"/>
  <c r="BB193" i="4"/>
  <c r="BC193" i="4"/>
  <c r="BD193" i="4"/>
  <c r="AW194" i="4"/>
  <c r="AX194" i="4"/>
  <c r="AY194" i="4"/>
  <c r="AZ194" i="4"/>
  <c r="BA194" i="4"/>
  <c r="BB194" i="4"/>
  <c r="BC194" i="4"/>
  <c r="BD194" i="4"/>
  <c r="AW195" i="4"/>
  <c r="AX195" i="4"/>
  <c r="AY195" i="4"/>
  <c r="AZ195" i="4"/>
  <c r="BA195" i="4"/>
  <c r="BB195" i="4"/>
  <c r="BC195" i="4"/>
  <c r="BD195" i="4"/>
  <c r="AW196" i="4"/>
  <c r="AX196" i="4"/>
  <c r="AY196" i="4"/>
  <c r="AZ196" i="4"/>
  <c r="BA196" i="4"/>
  <c r="BB196" i="4"/>
  <c r="BC196" i="4"/>
  <c r="BD196" i="4"/>
  <c r="AW197" i="4"/>
  <c r="AX197" i="4"/>
  <c r="AY197" i="4"/>
  <c r="AZ197" i="4"/>
  <c r="BA197" i="4"/>
  <c r="BB197" i="4"/>
  <c r="BC197" i="4"/>
  <c r="BD197" i="4"/>
  <c r="AW198" i="4"/>
  <c r="AX198" i="4"/>
  <c r="AY198" i="4"/>
  <c r="AZ198" i="4"/>
  <c r="BA198" i="4"/>
  <c r="BB198" i="4"/>
  <c r="BC198" i="4"/>
  <c r="BD198" i="4"/>
  <c r="AW199" i="4"/>
  <c r="AX199" i="4"/>
  <c r="AY199" i="4"/>
  <c r="AZ199" i="4"/>
  <c r="BA199" i="4"/>
  <c r="BB199" i="4"/>
  <c r="BC199" i="4"/>
  <c r="BD199" i="4"/>
  <c r="AW200" i="4"/>
  <c r="AX200" i="4"/>
  <c r="AY200" i="4"/>
  <c r="AZ200" i="4"/>
  <c r="BA200" i="4"/>
  <c r="BB200" i="4"/>
  <c r="BC200" i="4"/>
  <c r="BD200" i="4"/>
  <c r="AW201" i="4"/>
  <c r="AX201" i="4"/>
  <c r="AY201" i="4"/>
  <c r="AZ201" i="4"/>
  <c r="BA201" i="4"/>
  <c r="BB201" i="4"/>
  <c r="BC201" i="4"/>
  <c r="BD201" i="4"/>
  <c r="AW202" i="4"/>
  <c r="AX202" i="4"/>
  <c r="AY202" i="4"/>
  <c r="AZ202" i="4"/>
  <c r="BA202" i="4"/>
  <c r="BB202" i="4"/>
  <c r="BC202" i="4"/>
  <c r="BD202" i="4"/>
  <c r="AW203" i="4"/>
  <c r="AX203" i="4"/>
  <c r="AY203" i="4"/>
  <c r="AZ203" i="4"/>
  <c r="BA203" i="4"/>
  <c r="BB203" i="4"/>
  <c r="BC203" i="4"/>
  <c r="BD203" i="4"/>
  <c r="AW204" i="4"/>
  <c r="AX204" i="4"/>
  <c r="AY204" i="4"/>
  <c r="AZ204" i="4"/>
  <c r="BA204" i="4"/>
  <c r="BB204" i="4"/>
  <c r="BC204" i="4"/>
  <c r="BD204" i="4"/>
  <c r="AW205" i="4"/>
  <c r="AX205" i="4"/>
  <c r="AY205" i="4"/>
  <c r="AZ205" i="4"/>
  <c r="BA205" i="4"/>
  <c r="BB205" i="4"/>
  <c r="BC205" i="4"/>
  <c r="BD205" i="4"/>
  <c r="AW206" i="4"/>
  <c r="AX206" i="4"/>
  <c r="AY206" i="4"/>
  <c r="AZ206" i="4"/>
  <c r="BA206" i="4"/>
  <c r="BB206" i="4"/>
  <c r="BC206" i="4"/>
  <c r="BD206" i="4"/>
  <c r="AW207" i="4"/>
  <c r="AX207" i="4"/>
  <c r="AY207" i="4"/>
  <c r="AZ207" i="4"/>
  <c r="BA207" i="4"/>
  <c r="BB207" i="4"/>
  <c r="BC207" i="4"/>
  <c r="BD207" i="4"/>
  <c r="AW208" i="4"/>
  <c r="AX208" i="4"/>
  <c r="AY208" i="4"/>
  <c r="AZ208" i="4"/>
  <c r="BA208" i="4"/>
  <c r="BB208" i="4"/>
  <c r="BC208" i="4"/>
  <c r="BD208" i="4"/>
  <c r="AW209" i="4"/>
  <c r="AX209" i="4"/>
  <c r="AY209" i="4"/>
  <c r="AZ209" i="4"/>
  <c r="BA209" i="4"/>
  <c r="BB209" i="4"/>
  <c r="BC209" i="4"/>
  <c r="BD209" i="4"/>
  <c r="AW210" i="4"/>
  <c r="AX210" i="4"/>
  <c r="AY210" i="4"/>
  <c r="AZ210" i="4"/>
  <c r="BA210" i="4"/>
  <c r="BB210" i="4"/>
  <c r="BC210" i="4"/>
  <c r="BD210" i="4"/>
  <c r="AW211" i="4"/>
  <c r="AX211" i="4"/>
  <c r="AY211" i="4"/>
  <c r="AZ211" i="4"/>
  <c r="BA211" i="4"/>
  <c r="BB211" i="4"/>
  <c r="BC211" i="4"/>
  <c r="BD211" i="4"/>
  <c r="AW212" i="4"/>
  <c r="AX212" i="4"/>
  <c r="AY212" i="4"/>
  <c r="AZ212" i="4"/>
  <c r="BA212" i="4"/>
  <c r="BB212" i="4"/>
  <c r="BC212" i="4"/>
  <c r="BD212" i="4"/>
  <c r="AW213" i="4"/>
  <c r="AX213" i="4"/>
  <c r="AY213" i="4"/>
  <c r="AZ213" i="4"/>
  <c r="BA213" i="4"/>
  <c r="BB213" i="4"/>
  <c r="BC213" i="4"/>
  <c r="BD213" i="4"/>
  <c r="AW214" i="4"/>
  <c r="AX214" i="4"/>
  <c r="AY214" i="4"/>
  <c r="AZ214" i="4"/>
  <c r="BA214" i="4"/>
  <c r="BB214" i="4"/>
  <c r="BC214" i="4"/>
  <c r="BD214" i="4"/>
  <c r="AW215" i="4"/>
  <c r="AX215" i="4"/>
  <c r="AY215" i="4"/>
  <c r="AZ215" i="4"/>
  <c r="BA215" i="4"/>
  <c r="BB215" i="4"/>
  <c r="BC215" i="4"/>
  <c r="BD215" i="4"/>
  <c r="AW216" i="4"/>
  <c r="AX216" i="4"/>
  <c r="AY216" i="4"/>
  <c r="AZ216" i="4"/>
  <c r="BA216" i="4"/>
  <c r="BB216" i="4"/>
  <c r="BC216" i="4"/>
  <c r="BD216" i="4"/>
  <c r="AW217" i="4"/>
  <c r="AX217" i="4"/>
  <c r="AY217" i="4"/>
  <c r="AZ217" i="4"/>
  <c r="BA217" i="4"/>
  <c r="BB217" i="4"/>
  <c r="BC217" i="4"/>
  <c r="BD217" i="4"/>
  <c r="AW218" i="4"/>
  <c r="AX218" i="4"/>
  <c r="AY218" i="4"/>
  <c r="AZ218" i="4"/>
  <c r="BA218" i="4"/>
  <c r="BB218" i="4"/>
  <c r="BC218" i="4"/>
  <c r="BD218" i="4"/>
  <c r="AW219" i="4"/>
  <c r="AX219" i="4"/>
  <c r="AY219" i="4"/>
  <c r="AZ219" i="4"/>
  <c r="BA219" i="4"/>
  <c r="BB219" i="4"/>
  <c r="BC219" i="4"/>
  <c r="BD219" i="4"/>
  <c r="AW220" i="4"/>
  <c r="AX220" i="4"/>
  <c r="AY220" i="4"/>
  <c r="AZ220" i="4"/>
  <c r="BA220" i="4"/>
  <c r="BB220" i="4"/>
  <c r="BC220" i="4"/>
  <c r="BD220" i="4"/>
  <c r="AW221" i="4"/>
  <c r="AX221" i="4"/>
  <c r="AY221" i="4"/>
  <c r="AZ221" i="4"/>
  <c r="BA221" i="4"/>
  <c r="BB221" i="4"/>
  <c r="BC221" i="4"/>
  <c r="BD221" i="4"/>
  <c r="AW222" i="4"/>
  <c r="AX222" i="4"/>
  <c r="AY222" i="4"/>
  <c r="AZ222" i="4"/>
  <c r="BA222" i="4"/>
  <c r="BB222" i="4"/>
  <c r="BC222" i="4"/>
  <c r="BD222" i="4"/>
  <c r="AW223" i="4"/>
  <c r="AX223" i="4"/>
  <c r="AY223" i="4"/>
  <c r="AZ223" i="4"/>
  <c r="BA223" i="4"/>
  <c r="BB223" i="4"/>
  <c r="BC223" i="4"/>
  <c r="BD223" i="4"/>
  <c r="AW224" i="4"/>
  <c r="AX224" i="4"/>
  <c r="AY224" i="4"/>
  <c r="AZ224" i="4"/>
  <c r="BA224" i="4"/>
  <c r="BB224" i="4"/>
  <c r="BC224" i="4"/>
  <c r="BD224" i="4"/>
  <c r="AW225" i="4"/>
  <c r="AX225" i="4"/>
  <c r="AY225" i="4"/>
  <c r="AZ225" i="4"/>
  <c r="BA225" i="4"/>
  <c r="BB225" i="4"/>
  <c r="BC225" i="4"/>
  <c r="BD225" i="4"/>
  <c r="AW226" i="4"/>
  <c r="AX226" i="4"/>
  <c r="AY226" i="4"/>
  <c r="AZ226" i="4"/>
  <c r="BA226" i="4"/>
  <c r="BB226" i="4"/>
  <c r="BC226" i="4"/>
  <c r="BD226" i="4"/>
  <c r="AW227" i="4"/>
  <c r="AX227" i="4"/>
  <c r="AY227" i="4"/>
  <c r="AZ227" i="4"/>
  <c r="BA227" i="4"/>
  <c r="BB227" i="4"/>
  <c r="BC227" i="4"/>
  <c r="BD227" i="4"/>
  <c r="AW228" i="4"/>
  <c r="AX228" i="4"/>
  <c r="AY228" i="4"/>
  <c r="AZ228" i="4"/>
  <c r="BA228" i="4"/>
  <c r="BB228" i="4"/>
  <c r="BC228" i="4"/>
  <c r="BD228" i="4"/>
  <c r="AW229" i="4"/>
  <c r="AX229" i="4"/>
  <c r="AY229" i="4"/>
  <c r="AZ229" i="4"/>
  <c r="BA229" i="4"/>
  <c r="BB229" i="4"/>
  <c r="BC229" i="4"/>
  <c r="BD229" i="4"/>
  <c r="AW230" i="4"/>
  <c r="AX230" i="4"/>
  <c r="AY230" i="4"/>
  <c r="AZ230" i="4"/>
  <c r="BA230" i="4"/>
  <c r="BB230" i="4"/>
  <c r="BC230" i="4"/>
  <c r="BD230" i="4"/>
  <c r="AW231" i="4"/>
  <c r="AX231" i="4"/>
  <c r="AY231" i="4"/>
  <c r="AZ231" i="4"/>
  <c r="BA231" i="4"/>
  <c r="BB231" i="4"/>
  <c r="BC231" i="4"/>
  <c r="BD231" i="4"/>
  <c r="AW232" i="4"/>
  <c r="AX232" i="4"/>
  <c r="AY232" i="4"/>
  <c r="AZ232" i="4"/>
  <c r="BA232" i="4"/>
  <c r="BB232" i="4"/>
  <c r="BC232" i="4"/>
  <c r="BD232" i="4"/>
  <c r="AW233" i="4"/>
  <c r="AX233" i="4"/>
  <c r="AY233" i="4"/>
  <c r="AZ233" i="4"/>
  <c r="BA233" i="4"/>
  <c r="BB233" i="4"/>
  <c r="BC233" i="4"/>
  <c r="BD233" i="4"/>
  <c r="AW234" i="4"/>
  <c r="AX234" i="4"/>
  <c r="AY234" i="4"/>
  <c r="AZ234" i="4"/>
  <c r="BA234" i="4"/>
  <c r="BB234" i="4"/>
  <c r="BC234" i="4"/>
  <c r="BD234" i="4"/>
  <c r="AW235" i="4"/>
  <c r="AX235" i="4"/>
  <c r="AY235" i="4"/>
  <c r="AZ235" i="4"/>
  <c r="BA235" i="4"/>
  <c r="BB235" i="4"/>
  <c r="BC235" i="4"/>
  <c r="BD235" i="4"/>
  <c r="AW236" i="4"/>
  <c r="AX236" i="4"/>
  <c r="AY236" i="4"/>
  <c r="AZ236" i="4"/>
  <c r="BA236" i="4"/>
  <c r="BB236" i="4"/>
  <c r="BC236" i="4"/>
  <c r="BD236" i="4"/>
  <c r="AW237" i="4"/>
  <c r="AX237" i="4"/>
  <c r="AY237" i="4"/>
  <c r="AZ237" i="4"/>
  <c r="BA237" i="4"/>
  <c r="BB237" i="4"/>
  <c r="BC237" i="4"/>
  <c r="BD237" i="4"/>
  <c r="AW238" i="4"/>
  <c r="AX238" i="4"/>
  <c r="AY238" i="4"/>
  <c r="AZ238" i="4"/>
  <c r="BA238" i="4"/>
  <c r="BB238" i="4"/>
  <c r="BC238" i="4"/>
  <c r="BD238" i="4"/>
  <c r="AW239" i="4"/>
  <c r="AX239" i="4"/>
  <c r="AY239" i="4"/>
  <c r="AZ239" i="4"/>
  <c r="BA239" i="4"/>
  <c r="BB239" i="4"/>
  <c r="BC239" i="4"/>
  <c r="BD239" i="4"/>
  <c r="AW240" i="4"/>
  <c r="AX240" i="4"/>
  <c r="AY240" i="4"/>
  <c r="AZ240" i="4"/>
  <c r="BA240" i="4"/>
  <c r="BB240" i="4"/>
  <c r="BC240" i="4"/>
  <c r="BD240" i="4"/>
  <c r="AW241" i="4"/>
  <c r="AX241" i="4"/>
  <c r="AY241" i="4"/>
  <c r="AZ241" i="4"/>
  <c r="BA241" i="4"/>
  <c r="BB241" i="4"/>
  <c r="BC241" i="4"/>
  <c r="BD241" i="4"/>
  <c r="AW242" i="4"/>
  <c r="AX242" i="4"/>
  <c r="AY242" i="4"/>
  <c r="AZ242" i="4"/>
  <c r="BA242" i="4"/>
  <c r="BB242" i="4"/>
  <c r="BC242" i="4"/>
  <c r="BD242" i="4"/>
  <c r="AW243" i="4"/>
  <c r="AX243" i="4"/>
  <c r="AY243" i="4"/>
  <c r="AZ243" i="4"/>
  <c r="BA243" i="4"/>
  <c r="BB243" i="4"/>
  <c r="BC243" i="4"/>
  <c r="BD243" i="4"/>
  <c r="AW244" i="4"/>
  <c r="AX244" i="4"/>
  <c r="AY244" i="4"/>
  <c r="AZ244" i="4"/>
  <c r="BA244" i="4"/>
  <c r="BB244" i="4"/>
  <c r="BC244" i="4"/>
  <c r="BD244" i="4"/>
  <c r="AW245" i="4"/>
  <c r="AX245" i="4"/>
  <c r="AY245" i="4"/>
  <c r="AZ245" i="4"/>
  <c r="BA245" i="4"/>
  <c r="BB245" i="4"/>
  <c r="BC245" i="4"/>
  <c r="BD245" i="4"/>
  <c r="AW246" i="4"/>
  <c r="AX246" i="4"/>
  <c r="AY246" i="4"/>
  <c r="AZ246" i="4"/>
  <c r="BA246" i="4"/>
  <c r="BB246" i="4"/>
  <c r="BC246" i="4"/>
  <c r="BD246" i="4"/>
  <c r="AW247" i="4"/>
  <c r="AX247" i="4"/>
  <c r="AY247" i="4"/>
  <c r="AZ247" i="4"/>
  <c r="BA247" i="4"/>
  <c r="BB247" i="4"/>
  <c r="BC247" i="4"/>
  <c r="BD247" i="4"/>
  <c r="AW248" i="4"/>
  <c r="AX248" i="4"/>
  <c r="AY248" i="4"/>
  <c r="AZ248" i="4"/>
  <c r="BA248" i="4"/>
  <c r="BB248" i="4"/>
  <c r="BC248" i="4"/>
  <c r="BD248" i="4"/>
  <c r="AW249" i="4"/>
  <c r="AX249" i="4"/>
  <c r="AY249" i="4"/>
  <c r="AZ249" i="4"/>
  <c r="BA249" i="4"/>
  <c r="BB249" i="4"/>
  <c r="BC249" i="4"/>
  <c r="BD249" i="4"/>
  <c r="AW250" i="4"/>
  <c r="AX250" i="4"/>
  <c r="AY250" i="4"/>
  <c r="AZ250" i="4"/>
  <c r="BA250" i="4"/>
  <c r="BB250" i="4"/>
  <c r="BC250" i="4"/>
  <c r="BD250" i="4"/>
  <c r="AW251" i="4"/>
  <c r="AX251" i="4"/>
  <c r="AY251" i="4"/>
  <c r="AZ251" i="4"/>
  <c r="BA251" i="4"/>
  <c r="BB251" i="4"/>
  <c r="BC251" i="4"/>
  <c r="BD251" i="4"/>
  <c r="AW252" i="4"/>
  <c r="AX252" i="4"/>
  <c r="AY252" i="4"/>
  <c r="AZ252" i="4"/>
  <c r="BA252" i="4"/>
  <c r="BB252" i="4"/>
  <c r="BC252" i="4"/>
  <c r="BD252" i="4"/>
  <c r="AW253" i="4"/>
  <c r="AX253" i="4"/>
  <c r="AY253" i="4"/>
  <c r="AZ253" i="4"/>
  <c r="BA253" i="4"/>
  <c r="BB253" i="4"/>
  <c r="BC253" i="4"/>
  <c r="BD253" i="4"/>
  <c r="AW254" i="4"/>
  <c r="AX254" i="4"/>
  <c r="AY254" i="4"/>
  <c r="AZ254" i="4"/>
  <c r="BA254" i="4"/>
  <c r="BB254" i="4"/>
  <c r="BC254" i="4"/>
  <c r="BD254" i="4"/>
  <c r="AW255" i="4"/>
  <c r="AX255" i="4"/>
  <c r="AY255" i="4"/>
  <c r="AZ255" i="4"/>
  <c r="BA255" i="4"/>
  <c r="BB255" i="4"/>
  <c r="BC255" i="4"/>
  <c r="BD255" i="4"/>
  <c r="AW256" i="4"/>
  <c r="AX256" i="4"/>
  <c r="AY256" i="4"/>
  <c r="AZ256" i="4"/>
  <c r="BA256" i="4"/>
  <c r="BB256" i="4"/>
  <c r="BC256" i="4"/>
  <c r="BD256" i="4"/>
  <c r="AW257" i="4"/>
  <c r="AX257" i="4"/>
  <c r="AY257" i="4"/>
  <c r="AZ257" i="4"/>
  <c r="BA257" i="4"/>
  <c r="BB257" i="4"/>
  <c r="BC257" i="4"/>
  <c r="BD257" i="4"/>
  <c r="AW258" i="4"/>
  <c r="AX258" i="4"/>
  <c r="AY258" i="4"/>
  <c r="AZ258" i="4"/>
  <c r="BA258" i="4"/>
  <c r="BB258" i="4"/>
  <c r="BC258" i="4"/>
  <c r="BD258" i="4"/>
  <c r="AW259" i="4"/>
  <c r="AX259" i="4"/>
  <c r="AY259" i="4"/>
  <c r="AZ259" i="4"/>
  <c r="BA259" i="4"/>
  <c r="BB259" i="4"/>
  <c r="BC259" i="4"/>
  <c r="BD259" i="4"/>
  <c r="AW260" i="4"/>
  <c r="AX260" i="4"/>
  <c r="AY260" i="4"/>
  <c r="AZ260" i="4"/>
  <c r="BA260" i="4"/>
  <c r="BB260" i="4"/>
  <c r="BC260" i="4"/>
  <c r="BD260" i="4"/>
  <c r="AW261" i="4"/>
  <c r="AX261" i="4"/>
  <c r="AY261" i="4"/>
  <c r="AZ261" i="4"/>
  <c r="BA261" i="4"/>
  <c r="BB261" i="4"/>
  <c r="BC261" i="4"/>
  <c r="BD261" i="4"/>
  <c r="AW262" i="4"/>
  <c r="AX262" i="4"/>
  <c r="AY262" i="4"/>
  <c r="AZ262" i="4"/>
  <c r="BA262" i="4"/>
  <c r="BB262" i="4"/>
  <c r="BC262" i="4"/>
  <c r="BD262" i="4"/>
  <c r="AW263" i="4"/>
  <c r="AX263" i="4"/>
  <c r="AY263" i="4"/>
  <c r="AZ263" i="4"/>
  <c r="BA263" i="4"/>
  <c r="BB263" i="4"/>
  <c r="BC263" i="4"/>
  <c r="BD263" i="4"/>
  <c r="AW264" i="4"/>
  <c r="AX264" i="4"/>
  <c r="AY264" i="4"/>
  <c r="AZ264" i="4"/>
  <c r="BA264" i="4"/>
  <c r="BB264" i="4"/>
  <c r="BC264" i="4"/>
  <c r="BD264" i="4"/>
  <c r="AW265" i="4"/>
  <c r="AX265" i="4"/>
  <c r="AY265" i="4"/>
  <c r="AZ265" i="4"/>
  <c r="BA265" i="4"/>
  <c r="BB265" i="4"/>
  <c r="BC265" i="4"/>
  <c r="BD265" i="4"/>
  <c r="AW266" i="4"/>
  <c r="AX266" i="4"/>
  <c r="AY266" i="4"/>
  <c r="AZ266" i="4"/>
  <c r="BA266" i="4"/>
  <c r="BB266" i="4"/>
  <c r="BC266" i="4"/>
  <c r="BD266" i="4"/>
  <c r="AW267" i="4"/>
  <c r="AX267" i="4"/>
  <c r="AY267" i="4"/>
  <c r="AZ267" i="4"/>
  <c r="BA267" i="4"/>
  <c r="BB267" i="4"/>
  <c r="BC267" i="4"/>
  <c r="BD267" i="4"/>
  <c r="AW268" i="4"/>
  <c r="AX268" i="4"/>
  <c r="AY268" i="4"/>
  <c r="AZ268" i="4"/>
  <c r="BA268" i="4"/>
  <c r="BB268" i="4"/>
  <c r="BC268" i="4"/>
  <c r="BD268" i="4"/>
  <c r="AW269" i="4"/>
  <c r="AX269" i="4"/>
  <c r="AY269" i="4"/>
  <c r="AZ269" i="4"/>
  <c r="BA269" i="4"/>
  <c r="BB269" i="4"/>
  <c r="BC269" i="4"/>
  <c r="BD269" i="4"/>
  <c r="AW270" i="4"/>
  <c r="AX270" i="4"/>
  <c r="AY270" i="4"/>
  <c r="AZ270" i="4"/>
  <c r="BA270" i="4"/>
  <c r="BB270" i="4"/>
  <c r="BC270" i="4"/>
  <c r="BD270" i="4"/>
  <c r="AW271" i="4"/>
  <c r="AX271" i="4"/>
  <c r="AY271" i="4"/>
  <c r="AZ271" i="4"/>
  <c r="BA271" i="4"/>
  <c r="BB271" i="4"/>
  <c r="BC271" i="4"/>
  <c r="BD271" i="4"/>
  <c r="AW272" i="4"/>
  <c r="AX272" i="4"/>
  <c r="AY272" i="4"/>
  <c r="AZ272" i="4"/>
  <c r="BA272" i="4"/>
  <c r="BB272" i="4"/>
  <c r="BC272" i="4"/>
  <c r="BD272" i="4"/>
  <c r="AW273" i="4"/>
  <c r="AX273" i="4"/>
  <c r="AY273" i="4"/>
  <c r="AZ273" i="4"/>
  <c r="BA273" i="4"/>
  <c r="BB273" i="4"/>
  <c r="BC273" i="4"/>
  <c r="BD273" i="4"/>
  <c r="AW274" i="4"/>
  <c r="AX274" i="4"/>
  <c r="AY274" i="4"/>
  <c r="AZ274" i="4"/>
  <c r="BA274" i="4"/>
  <c r="BB274" i="4"/>
  <c r="BC274" i="4"/>
  <c r="BD274" i="4"/>
  <c r="AW275" i="4"/>
  <c r="AX275" i="4"/>
  <c r="AY275" i="4"/>
  <c r="AZ275" i="4"/>
  <c r="BA275" i="4"/>
  <c r="BB275" i="4"/>
  <c r="BC275" i="4"/>
  <c r="BD275" i="4"/>
  <c r="AW276" i="4"/>
  <c r="AX276" i="4"/>
  <c r="AY276" i="4"/>
  <c r="AZ276" i="4"/>
  <c r="BA276" i="4"/>
  <c r="BB276" i="4"/>
  <c r="BC276" i="4"/>
  <c r="BD276" i="4"/>
  <c r="AW277" i="4"/>
  <c r="AX277" i="4"/>
  <c r="AY277" i="4"/>
  <c r="AZ277" i="4"/>
  <c r="BA277" i="4"/>
  <c r="BB277" i="4"/>
  <c r="BC277" i="4"/>
  <c r="BD277" i="4"/>
  <c r="AW278" i="4"/>
  <c r="AX278" i="4"/>
  <c r="AY278" i="4"/>
  <c r="AZ278" i="4"/>
  <c r="BA278" i="4"/>
  <c r="BB278" i="4"/>
  <c r="BC278" i="4"/>
  <c r="BD278" i="4"/>
  <c r="AW279" i="4"/>
  <c r="AX279" i="4"/>
  <c r="AY279" i="4"/>
  <c r="AZ279" i="4"/>
  <c r="BA279" i="4"/>
  <c r="BB279" i="4"/>
  <c r="BC279" i="4"/>
  <c r="BD279" i="4"/>
  <c r="AW280" i="4"/>
  <c r="AX280" i="4"/>
  <c r="AY280" i="4"/>
  <c r="AZ280" i="4"/>
  <c r="BA280" i="4"/>
  <c r="BB280" i="4"/>
  <c r="BC280" i="4"/>
  <c r="BD280" i="4"/>
  <c r="AW281" i="4"/>
  <c r="AX281" i="4"/>
  <c r="AY281" i="4"/>
  <c r="AZ281" i="4"/>
  <c r="BA281" i="4"/>
  <c r="BB281" i="4"/>
  <c r="BC281" i="4"/>
  <c r="BD281" i="4"/>
  <c r="AW282" i="4"/>
  <c r="AX282" i="4"/>
  <c r="AY282" i="4"/>
  <c r="AZ282" i="4"/>
  <c r="BA282" i="4"/>
  <c r="BB282" i="4"/>
  <c r="BC282" i="4"/>
  <c r="BD282" i="4"/>
  <c r="AW283" i="4"/>
  <c r="AX283" i="4"/>
  <c r="AY283" i="4"/>
  <c r="AZ283" i="4"/>
  <c r="BA283" i="4"/>
  <c r="BB283" i="4"/>
  <c r="BC283" i="4"/>
  <c r="BD283" i="4"/>
  <c r="AW284" i="4"/>
  <c r="AX284" i="4"/>
  <c r="AY284" i="4"/>
  <c r="AZ284" i="4"/>
  <c r="BA284" i="4"/>
  <c r="BB284" i="4"/>
  <c r="BC284" i="4"/>
  <c r="BD284" i="4"/>
  <c r="AW285" i="4"/>
  <c r="AX285" i="4"/>
  <c r="AY285" i="4"/>
  <c r="AZ285" i="4"/>
  <c r="BA285" i="4"/>
  <c r="BB285" i="4"/>
  <c r="BC285" i="4"/>
  <c r="BD285" i="4"/>
  <c r="AW286" i="4"/>
  <c r="AX286" i="4"/>
  <c r="AY286" i="4"/>
  <c r="AZ286" i="4"/>
  <c r="BA286" i="4"/>
  <c r="BB286" i="4"/>
  <c r="BC286" i="4"/>
  <c r="BD286" i="4"/>
  <c r="AW287" i="4"/>
  <c r="AX287" i="4"/>
  <c r="AY287" i="4"/>
  <c r="AZ287" i="4"/>
  <c r="BA287" i="4"/>
  <c r="BB287" i="4"/>
  <c r="BC287" i="4"/>
  <c r="BD287" i="4"/>
  <c r="AW288" i="4"/>
  <c r="AX288" i="4"/>
  <c r="AY288" i="4"/>
  <c r="AZ288" i="4"/>
  <c r="BA288" i="4"/>
  <c r="BB288" i="4"/>
  <c r="BC288" i="4"/>
  <c r="BD288" i="4"/>
  <c r="AW289" i="4"/>
  <c r="AX289" i="4"/>
  <c r="AY289" i="4"/>
  <c r="AZ289" i="4"/>
  <c r="BA289" i="4"/>
  <c r="BB289" i="4"/>
  <c r="BC289" i="4"/>
  <c r="BD289" i="4"/>
  <c r="AW290" i="4"/>
  <c r="AX290" i="4"/>
  <c r="AY290" i="4"/>
  <c r="AZ290" i="4"/>
  <c r="BA290" i="4"/>
  <c r="BB290" i="4"/>
  <c r="BC290" i="4"/>
  <c r="BD290" i="4"/>
  <c r="AW291" i="4"/>
  <c r="AX291" i="4"/>
  <c r="AY291" i="4"/>
  <c r="AZ291" i="4"/>
  <c r="BA291" i="4"/>
  <c r="BB291" i="4"/>
  <c r="BC291" i="4"/>
  <c r="BD291" i="4"/>
  <c r="AW292" i="4"/>
  <c r="AX292" i="4"/>
  <c r="AY292" i="4"/>
  <c r="AZ292" i="4"/>
  <c r="BA292" i="4"/>
  <c r="BB292" i="4"/>
  <c r="BC292" i="4"/>
  <c r="BD292" i="4"/>
  <c r="AW293" i="4"/>
  <c r="AX293" i="4"/>
  <c r="AY293" i="4"/>
  <c r="AZ293" i="4"/>
  <c r="BA293" i="4"/>
  <c r="BB293" i="4"/>
  <c r="BC293" i="4"/>
  <c r="BD293" i="4"/>
  <c r="AW294" i="4"/>
  <c r="AX294" i="4"/>
  <c r="AY294" i="4"/>
  <c r="AZ294" i="4"/>
  <c r="BA294" i="4"/>
  <c r="BB294" i="4"/>
  <c r="BC294" i="4"/>
  <c r="BD294" i="4"/>
  <c r="AW295" i="4"/>
  <c r="AX295" i="4"/>
  <c r="AY295" i="4"/>
  <c r="AZ295" i="4"/>
  <c r="BA295" i="4"/>
  <c r="BB295" i="4"/>
  <c r="BC295" i="4"/>
  <c r="BD295" i="4"/>
  <c r="AW296" i="4"/>
  <c r="AX296" i="4"/>
  <c r="AY296" i="4"/>
  <c r="AZ296" i="4"/>
  <c r="BA296" i="4"/>
  <c r="BB296" i="4"/>
  <c r="BC296" i="4"/>
  <c r="BD296" i="4"/>
  <c r="AW297" i="4"/>
  <c r="AX297" i="4"/>
  <c r="AY297" i="4"/>
  <c r="AZ297" i="4"/>
  <c r="BA297" i="4"/>
  <c r="BB297" i="4"/>
  <c r="BC297" i="4"/>
  <c r="BD297" i="4"/>
  <c r="AW298" i="4"/>
  <c r="AX298" i="4"/>
  <c r="AY298" i="4"/>
  <c r="AZ298" i="4"/>
  <c r="BA298" i="4"/>
  <c r="BB298" i="4"/>
  <c r="BC298" i="4"/>
  <c r="BD298" i="4"/>
  <c r="AW299" i="4"/>
  <c r="AX299" i="4"/>
  <c r="AY299" i="4"/>
  <c r="AZ299" i="4"/>
  <c r="BA299" i="4"/>
  <c r="BB299" i="4"/>
  <c r="BC299" i="4"/>
  <c r="BD299" i="4"/>
  <c r="AW300" i="4"/>
  <c r="AX300" i="4"/>
  <c r="AY300" i="4"/>
  <c r="AZ300" i="4"/>
  <c r="BA300" i="4"/>
  <c r="BB300" i="4"/>
  <c r="BC300" i="4"/>
  <c r="BD300" i="4"/>
  <c r="AW301" i="4"/>
  <c r="AX301" i="4"/>
  <c r="AY301" i="4"/>
  <c r="AZ301" i="4"/>
  <c r="BA301" i="4"/>
  <c r="BB301" i="4"/>
  <c r="BC301" i="4"/>
  <c r="BD301" i="4"/>
  <c r="AW302" i="4"/>
  <c r="AX302" i="4"/>
  <c r="AY302" i="4"/>
  <c r="AZ302" i="4"/>
  <c r="BA302" i="4"/>
  <c r="BB302" i="4"/>
  <c r="BC302" i="4"/>
  <c r="BD302" i="4"/>
  <c r="AW303" i="4"/>
  <c r="AX303" i="4"/>
  <c r="AY303" i="4"/>
  <c r="AZ303" i="4"/>
  <c r="BA303" i="4"/>
  <c r="BB303" i="4"/>
  <c r="BC303" i="4"/>
  <c r="BD303" i="4"/>
  <c r="AW304" i="4"/>
  <c r="AX304" i="4"/>
  <c r="AY304" i="4"/>
  <c r="AZ304" i="4"/>
  <c r="BA304" i="4"/>
  <c r="BB304" i="4"/>
  <c r="BC304" i="4"/>
  <c r="BD304" i="4"/>
  <c r="AW305" i="4"/>
  <c r="AX305" i="4"/>
  <c r="AY305" i="4"/>
  <c r="AZ305" i="4"/>
  <c r="BA305" i="4"/>
  <c r="BB305" i="4"/>
  <c r="BC305" i="4"/>
  <c r="BD305" i="4"/>
  <c r="AW306" i="4"/>
  <c r="AX306" i="4"/>
  <c r="AY306" i="4"/>
  <c r="AZ306" i="4"/>
  <c r="BA306" i="4"/>
  <c r="BB306" i="4"/>
  <c r="BC306" i="4"/>
  <c r="BD306" i="4"/>
  <c r="AW307" i="4"/>
  <c r="AX307" i="4"/>
  <c r="AY307" i="4"/>
  <c r="AZ307" i="4"/>
  <c r="BA307" i="4"/>
  <c r="BB307" i="4"/>
  <c r="BC307" i="4"/>
  <c r="BD307" i="4"/>
  <c r="AW308" i="4"/>
  <c r="AX308" i="4"/>
  <c r="AY308" i="4"/>
  <c r="AZ308" i="4"/>
  <c r="BA308" i="4"/>
  <c r="BB308" i="4"/>
  <c r="BC308" i="4"/>
  <c r="BD308" i="4"/>
  <c r="AW309" i="4"/>
  <c r="AX309" i="4"/>
  <c r="AY309" i="4"/>
  <c r="AZ309" i="4"/>
  <c r="BA309" i="4"/>
  <c r="BB309" i="4"/>
  <c r="BC309" i="4"/>
  <c r="BD309" i="4"/>
  <c r="AW310" i="4"/>
  <c r="AX310" i="4"/>
  <c r="AY310" i="4"/>
  <c r="AZ310" i="4"/>
  <c r="BA310" i="4"/>
  <c r="BB310" i="4"/>
  <c r="BC310" i="4"/>
  <c r="BD310" i="4"/>
  <c r="BD2" i="4"/>
  <c r="BC2" i="4"/>
  <c r="BB2" i="4"/>
  <c r="BA2" i="4"/>
  <c r="AZ2" i="4"/>
  <c r="AY2" i="4"/>
  <c r="AX2" i="4"/>
  <c r="AW2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2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U260" i="4"/>
  <c r="AU261" i="4"/>
  <c r="AU262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1" i="4"/>
  <c r="AU282" i="4"/>
  <c r="AU283" i="4"/>
  <c r="AU284" i="4"/>
  <c r="AU285" i="4"/>
  <c r="AU286" i="4"/>
  <c r="AU287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AU306" i="4"/>
  <c r="AU307" i="4"/>
  <c r="AU308" i="4"/>
  <c r="AU309" i="4"/>
  <c r="AU310" i="4"/>
  <c r="AU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2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2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2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2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2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2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2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2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2" i="4"/>
  <c r="AU3" i="6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AQ3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" i="6"/>
  <c r="AJ3" i="6"/>
  <c r="AU18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2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2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2" i="7"/>
  <c r="AN4" i="6" l="1"/>
  <c r="AO4" i="6"/>
  <c r="AP4" i="6"/>
  <c r="AQ4" i="6"/>
  <c r="AR4" i="6"/>
  <c r="AS4" i="6"/>
  <c r="AT4" i="6"/>
  <c r="AN5" i="6"/>
  <c r="AO5" i="6"/>
  <c r="AP5" i="6"/>
  <c r="AQ5" i="6"/>
  <c r="AR5" i="6"/>
  <c r="AS5" i="6"/>
  <c r="AT5" i="6"/>
  <c r="AN6" i="6"/>
  <c r="AO6" i="6"/>
  <c r="AP6" i="6"/>
  <c r="AQ6" i="6"/>
  <c r="AR6" i="6"/>
  <c r="AS6" i="6"/>
  <c r="AT6" i="6"/>
  <c r="AN7" i="6"/>
  <c r="AO7" i="6"/>
  <c r="AP7" i="6"/>
  <c r="AQ7" i="6"/>
  <c r="AR7" i="6"/>
  <c r="AS7" i="6"/>
  <c r="AT7" i="6"/>
  <c r="AN8" i="6"/>
  <c r="AO8" i="6"/>
  <c r="AP8" i="6"/>
  <c r="AQ8" i="6"/>
  <c r="AR8" i="6"/>
  <c r="AS8" i="6"/>
  <c r="AT8" i="6"/>
  <c r="AN9" i="6"/>
  <c r="AO9" i="6"/>
  <c r="AP9" i="6"/>
  <c r="AQ9" i="6"/>
  <c r="AR9" i="6"/>
  <c r="AS9" i="6"/>
  <c r="AT9" i="6"/>
  <c r="AN10" i="6"/>
  <c r="AO10" i="6"/>
  <c r="AP10" i="6"/>
  <c r="AQ10" i="6"/>
  <c r="AR10" i="6"/>
  <c r="AS10" i="6"/>
  <c r="AT10" i="6"/>
  <c r="AN11" i="6"/>
  <c r="AO11" i="6"/>
  <c r="AP11" i="6"/>
  <c r="AQ11" i="6"/>
  <c r="AR11" i="6"/>
  <c r="AS11" i="6"/>
  <c r="AT11" i="6"/>
  <c r="AN12" i="6"/>
  <c r="AO12" i="6"/>
  <c r="AP12" i="6"/>
  <c r="AQ12" i="6"/>
  <c r="AR12" i="6"/>
  <c r="AS12" i="6"/>
  <c r="AT12" i="6"/>
  <c r="AN13" i="6"/>
  <c r="AO13" i="6"/>
  <c r="AP13" i="6"/>
  <c r="AQ13" i="6"/>
  <c r="AR13" i="6"/>
  <c r="AS13" i="6"/>
  <c r="AT13" i="6"/>
  <c r="AN14" i="6"/>
  <c r="AO14" i="6"/>
  <c r="AP14" i="6"/>
  <c r="AQ14" i="6"/>
  <c r="AR14" i="6"/>
  <c r="AS14" i="6"/>
  <c r="AT14" i="6"/>
  <c r="AN15" i="6"/>
  <c r="AO15" i="6"/>
  <c r="AP15" i="6"/>
  <c r="AQ15" i="6"/>
  <c r="AR15" i="6"/>
  <c r="AS15" i="6"/>
  <c r="AT15" i="6"/>
  <c r="AN16" i="6"/>
  <c r="AO16" i="6"/>
  <c r="AP16" i="6"/>
  <c r="AQ16" i="6"/>
  <c r="AR16" i="6"/>
  <c r="AS16" i="6"/>
  <c r="AT16" i="6"/>
  <c r="AN17" i="6"/>
  <c r="AO17" i="6"/>
  <c r="AP17" i="6"/>
  <c r="AQ17" i="6"/>
  <c r="AR17" i="6"/>
  <c r="AS17" i="6"/>
  <c r="AT17" i="6"/>
  <c r="AN18" i="6"/>
  <c r="AO18" i="6"/>
  <c r="AP18" i="6"/>
  <c r="AQ18" i="6"/>
  <c r="AR18" i="6"/>
  <c r="AS18" i="6"/>
  <c r="AT18" i="6"/>
  <c r="AN19" i="6"/>
  <c r="AO19" i="6"/>
  <c r="AP19" i="6"/>
  <c r="AQ19" i="6"/>
  <c r="AR19" i="6"/>
  <c r="AS19" i="6"/>
  <c r="AT19" i="6"/>
  <c r="AN20" i="6"/>
  <c r="AO20" i="6"/>
  <c r="AP20" i="6"/>
  <c r="AQ20" i="6"/>
  <c r="AR20" i="6"/>
  <c r="AS20" i="6"/>
  <c r="AT20" i="6"/>
  <c r="AN21" i="6"/>
  <c r="AO21" i="6"/>
  <c r="AP21" i="6"/>
  <c r="AQ21" i="6"/>
  <c r="AR21" i="6"/>
  <c r="AS21" i="6"/>
  <c r="AT21" i="6"/>
  <c r="AN22" i="6"/>
  <c r="AO22" i="6"/>
  <c r="AP22" i="6"/>
  <c r="AQ22" i="6"/>
  <c r="AR22" i="6"/>
  <c r="AS22" i="6"/>
  <c r="AT22" i="6"/>
  <c r="AN23" i="6"/>
  <c r="AO23" i="6"/>
  <c r="AP23" i="6"/>
  <c r="AQ23" i="6"/>
  <c r="AR23" i="6"/>
  <c r="AS23" i="6"/>
  <c r="AT23" i="6"/>
  <c r="AN24" i="6"/>
  <c r="AO24" i="6"/>
  <c r="AP24" i="6"/>
  <c r="AQ24" i="6"/>
  <c r="AR24" i="6"/>
  <c r="AS24" i="6"/>
  <c r="AT24" i="6"/>
  <c r="AN25" i="6"/>
  <c r="AO25" i="6"/>
  <c r="AP25" i="6"/>
  <c r="AQ25" i="6"/>
  <c r="AR25" i="6"/>
  <c r="AS25" i="6"/>
  <c r="AT25" i="6"/>
  <c r="AN26" i="6"/>
  <c r="AO26" i="6"/>
  <c r="AP26" i="6"/>
  <c r="AQ26" i="6"/>
  <c r="AR26" i="6"/>
  <c r="AS26" i="6"/>
  <c r="AT26" i="6"/>
  <c r="AN27" i="6"/>
  <c r="AO27" i="6"/>
  <c r="AP27" i="6"/>
  <c r="AQ27" i="6"/>
  <c r="AR27" i="6"/>
  <c r="AS27" i="6"/>
  <c r="AT27" i="6"/>
  <c r="AN28" i="6"/>
  <c r="AO28" i="6"/>
  <c r="AP28" i="6"/>
  <c r="AQ28" i="6"/>
  <c r="AR28" i="6"/>
  <c r="AS28" i="6"/>
  <c r="AT28" i="6"/>
  <c r="AN29" i="6"/>
  <c r="AO29" i="6"/>
  <c r="AP29" i="6"/>
  <c r="AQ29" i="6"/>
  <c r="AR29" i="6"/>
  <c r="AS29" i="6"/>
  <c r="AT29" i="6"/>
  <c r="AN30" i="6"/>
  <c r="AO30" i="6"/>
  <c r="AP30" i="6"/>
  <c r="AQ30" i="6"/>
  <c r="AR30" i="6"/>
  <c r="AS30" i="6"/>
  <c r="AT30" i="6"/>
  <c r="AN31" i="6"/>
  <c r="AO31" i="6"/>
  <c r="AP31" i="6"/>
  <c r="AQ31" i="6"/>
  <c r="AR31" i="6"/>
  <c r="AS31" i="6"/>
  <c r="AT31" i="6"/>
  <c r="AN32" i="6"/>
  <c r="AO32" i="6"/>
  <c r="AP32" i="6"/>
  <c r="AQ32" i="6"/>
  <c r="AR32" i="6"/>
  <c r="AS32" i="6"/>
  <c r="AT32" i="6"/>
  <c r="AN33" i="6"/>
  <c r="AO33" i="6"/>
  <c r="AP33" i="6"/>
  <c r="AQ33" i="6"/>
  <c r="AR33" i="6"/>
  <c r="AS33" i="6"/>
  <c r="AT33" i="6"/>
  <c r="AN34" i="6"/>
  <c r="AO34" i="6"/>
  <c r="AP34" i="6"/>
  <c r="AQ34" i="6"/>
  <c r="AR34" i="6"/>
  <c r="AS34" i="6"/>
  <c r="AT34" i="6"/>
  <c r="AN35" i="6"/>
  <c r="AO35" i="6"/>
  <c r="AP35" i="6"/>
  <c r="AQ35" i="6"/>
  <c r="AR35" i="6"/>
  <c r="AS35" i="6"/>
  <c r="AT35" i="6"/>
  <c r="AN36" i="6"/>
  <c r="AO36" i="6"/>
  <c r="AP36" i="6"/>
  <c r="AQ36" i="6"/>
  <c r="AR36" i="6"/>
  <c r="AS36" i="6"/>
  <c r="AT36" i="6"/>
  <c r="AN37" i="6"/>
  <c r="AO37" i="6"/>
  <c r="AP37" i="6"/>
  <c r="AQ37" i="6"/>
  <c r="AR37" i="6"/>
  <c r="AS37" i="6"/>
  <c r="AT37" i="6"/>
  <c r="AN38" i="6"/>
  <c r="AO38" i="6"/>
  <c r="AP38" i="6"/>
  <c r="AQ38" i="6"/>
  <c r="AR38" i="6"/>
  <c r="AS38" i="6"/>
  <c r="AT38" i="6"/>
  <c r="AN39" i="6"/>
  <c r="AO39" i="6"/>
  <c r="AP39" i="6"/>
  <c r="AQ39" i="6"/>
  <c r="AR39" i="6"/>
  <c r="AS39" i="6"/>
  <c r="AT39" i="6"/>
  <c r="AN40" i="6"/>
  <c r="AO40" i="6"/>
  <c r="AP40" i="6"/>
  <c r="AQ40" i="6"/>
  <c r="AR40" i="6"/>
  <c r="AS40" i="6"/>
  <c r="AT40" i="6"/>
  <c r="AN41" i="6"/>
  <c r="AO41" i="6"/>
  <c r="AP41" i="6"/>
  <c r="AQ41" i="6"/>
  <c r="AR41" i="6"/>
  <c r="AS41" i="6"/>
  <c r="AT41" i="6"/>
  <c r="AN42" i="6"/>
  <c r="AO42" i="6"/>
  <c r="AP42" i="6"/>
  <c r="AQ42" i="6"/>
  <c r="AR42" i="6"/>
  <c r="AS42" i="6"/>
  <c r="AT42" i="6"/>
  <c r="AN43" i="6"/>
  <c r="AO43" i="6"/>
  <c r="AP43" i="6"/>
  <c r="AQ43" i="6"/>
  <c r="AR43" i="6"/>
  <c r="AS43" i="6"/>
  <c r="AT43" i="6"/>
  <c r="AN44" i="6"/>
  <c r="AO44" i="6"/>
  <c r="AP44" i="6"/>
  <c r="AQ44" i="6"/>
  <c r="AR44" i="6"/>
  <c r="AS44" i="6"/>
  <c r="AT44" i="6"/>
  <c r="AN45" i="6"/>
  <c r="AO45" i="6"/>
  <c r="AP45" i="6"/>
  <c r="AQ45" i="6"/>
  <c r="AR45" i="6"/>
  <c r="AS45" i="6"/>
  <c r="AT45" i="6"/>
  <c r="AN46" i="6"/>
  <c r="AO46" i="6"/>
  <c r="AP46" i="6"/>
  <c r="AQ46" i="6"/>
  <c r="AR46" i="6"/>
  <c r="AS46" i="6"/>
  <c r="AT46" i="6"/>
  <c r="AN47" i="6"/>
  <c r="AO47" i="6"/>
  <c r="AP47" i="6"/>
  <c r="AQ47" i="6"/>
  <c r="AR47" i="6"/>
  <c r="AS47" i="6"/>
  <c r="AT47" i="6"/>
  <c r="AN48" i="6"/>
  <c r="AO48" i="6"/>
  <c r="AP48" i="6"/>
  <c r="AQ48" i="6"/>
  <c r="AR48" i="6"/>
  <c r="AS48" i="6"/>
  <c r="AT48" i="6"/>
  <c r="AN49" i="6"/>
  <c r="AO49" i="6"/>
  <c r="AP49" i="6"/>
  <c r="AQ49" i="6"/>
  <c r="AR49" i="6"/>
  <c r="AS49" i="6"/>
  <c r="AT49" i="6"/>
  <c r="AN50" i="6"/>
  <c r="AO50" i="6"/>
  <c r="AP50" i="6"/>
  <c r="AQ50" i="6"/>
  <c r="AR50" i="6"/>
  <c r="AS50" i="6"/>
  <c r="AT50" i="6"/>
  <c r="AN51" i="6"/>
  <c r="AO51" i="6"/>
  <c r="AP51" i="6"/>
  <c r="AQ51" i="6"/>
  <c r="AR51" i="6"/>
  <c r="AS51" i="6"/>
  <c r="AT51" i="6"/>
  <c r="AN52" i="6"/>
  <c r="AO52" i="6"/>
  <c r="AP52" i="6"/>
  <c r="AQ52" i="6"/>
  <c r="AR52" i="6"/>
  <c r="AS52" i="6"/>
  <c r="AT52" i="6"/>
  <c r="AN53" i="6"/>
  <c r="AO53" i="6"/>
  <c r="AP53" i="6"/>
  <c r="AQ53" i="6"/>
  <c r="AR53" i="6"/>
  <c r="AS53" i="6"/>
  <c r="AT53" i="6"/>
  <c r="AN54" i="6"/>
  <c r="AO54" i="6"/>
  <c r="AP54" i="6"/>
  <c r="AQ54" i="6"/>
  <c r="AR54" i="6"/>
  <c r="AS54" i="6"/>
  <c r="AT54" i="6"/>
  <c r="AN55" i="6"/>
  <c r="AO55" i="6"/>
  <c r="AP55" i="6"/>
  <c r="AQ55" i="6"/>
  <c r="AR55" i="6"/>
  <c r="AS55" i="6"/>
  <c r="AT55" i="6"/>
  <c r="AN56" i="6"/>
  <c r="AO56" i="6"/>
  <c r="AP56" i="6"/>
  <c r="AQ56" i="6"/>
  <c r="AR56" i="6"/>
  <c r="AS56" i="6"/>
  <c r="AT56" i="6"/>
  <c r="AN57" i="6"/>
  <c r="AO57" i="6"/>
  <c r="AP57" i="6"/>
  <c r="AQ57" i="6"/>
  <c r="AR57" i="6"/>
  <c r="AS57" i="6"/>
  <c r="AT57" i="6"/>
  <c r="AN58" i="6"/>
  <c r="AO58" i="6"/>
  <c r="AP58" i="6"/>
  <c r="AQ58" i="6"/>
  <c r="AR58" i="6"/>
  <c r="AS58" i="6"/>
  <c r="AT58" i="6"/>
  <c r="AN59" i="6"/>
  <c r="AO59" i="6"/>
  <c r="AP59" i="6"/>
  <c r="AQ59" i="6"/>
  <c r="AR59" i="6"/>
  <c r="AS59" i="6"/>
  <c r="AT59" i="6"/>
  <c r="AN60" i="6"/>
  <c r="AO60" i="6"/>
  <c r="AP60" i="6"/>
  <c r="AQ60" i="6"/>
  <c r="AR60" i="6"/>
  <c r="AS60" i="6"/>
  <c r="AT60" i="6"/>
  <c r="AN61" i="6"/>
  <c r="AO61" i="6"/>
  <c r="AP61" i="6"/>
  <c r="AQ61" i="6"/>
  <c r="AR61" i="6"/>
  <c r="AS61" i="6"/>
  <c r="AT61" i="6"/>
  <c r="AN62" i="6"/>
  <c r="AO62" i="6"/>
  <c r="AP62" i="6"/>
  <c r="AQ62" i="6"/>
  <c r="AR62" i="6"/>
  <c r="AS62" i="6"/>
  <c r="AT62" i="6"/>
  <c r="AN63" i="6"/>
  <c r="AO63" i="6"/>
  <c r="AP63" i="6"/>
  <c r="AQ63" i="6"/>
  <c r="AR63" i="6"/>
  <c r="AS63" i="6"/>
  <c r="AT63" i="6"/>
  <c r="AN64" i="6"/>
  <c r="AO64" i="6"/>
  <c r="AP64" i="6"/>
  <c r="AQ64" i="6"/>
  <c r="AR64" i="6"/>
  <c r="AS64" i="6"/>
  <c r="AT64" i="6"/>
  <c r="AN65" i="6"/>
  <c r="AO65" i="6"/>
  <c r="AP65" i="6"/>
  <c r="AQ65" i="6"/>
  <c r="AR65" i="6"/>
  <c r="AS65" i="6"/>
  <c r="AT65" i="6"/>
  <c r="AN66" i="6"/>
  <c r="AO66" i="6"/>
  <c r="AP66" i="6"/>
  <c r="AQ66" i="6"/>
  <c r="AR66" i="6"/>
  <c r="AS66" i="6"/>
  <c r="AT66" i="6"/>
  <c r="AN67" i="6"/>
  <c r="AO67" i="6"/>
  <c r="AP67" i="6"/>
  <c r="AQ67" i="6"/>
  <c r="AR67" i="6"/>
  <c r="AS67" i="6"/>
  <c r="AT67" i="6"/>
  <c r="AN68" i="6"/>
  <c r="AO68" i="6"/>
  <c r="AP68" i="6"/>
  <c r="AQ68" i="6"/>
  <c r="AR68" i="6"/>
  <c r="AS68" i="6"/>
  <c r="AT68" i="6"/>
  <c r="AN69" i="6"/>
  <c r="AO69" i="6"/>
  <c r="AP69" i="6"/>
  <c r="AQ69" i="6"/>
  <c r="AR69" i="6"/>
  <c r="AS69" i="6"/>
  <c r="AT69" i="6"/>
  <c r="AN70" i="6"/>
  <c r="AO70" i="6"/>
  <c r="AP70" i="6"/>
  <c r="AQ70" i="6"/>
  <c r="AR70" i="6"/>
  <c r="AS70" i="6"/>
  <c r="AT70" i="6"/>
  <c r="AN71" i="6"/>
  <c r="AO71" i="6"/>
  <c r="AP71" i="6"/>
  <c r="AQ71" i="6"/>
  <c r="AR71" i="6"/>
  <c r="AS71" i="6"/>
  <c r="AT71" i="6"/>
  <c r="AN72" i="6"/>
  <c r="AO72" i="6"/>
  <c r="AP72" i="6"/>
  <c r="AQ72" i="6"/>
  <c r="AR72" i="6"/>
  <c r="AS72" i="6"/>
  <c r="AT72" i="6"/>
  <c r="AN73" i="6"/>
  <c r="AO73" i="6"/>
  <c r="AP73" i="6"/>
  <c r="AQ73" i="6"/>
  <c r="AR73" i="6"/>
  <c r="AS73" i="6"/>
  <c r="AT73" i="6"/>
  <c r="AN74" i="6"/>
  <c r="AO74" i="6"/>
  <c r="AP74" i="6"/>
  <c r="AQ74" i="6"/>
  <c r="AR74" i="6"/>
  <c r="AS74" i="6"/>
  <c r="AT74" i="6"/>
  <c r="AN75" i="6"/>
  <c r="AO75" i="6"/>
  <c r="AP75" i="6"/>
  <c r="AQ75" i="6"/>
  <c r="AR75" i="6"/>
  <c r="AS75" i="6"/>
  <c r="AT75" i="6"/>
  <c r="AN76" i="6"/>
  <c r="AO76" i="6"/>
  <c r="AP76" i="6"/>
  <c r="AQ76" i="6"/>
  <c r="AR76" i="6"/>
  <c r="AS76" i="6"/>
  <c r="AT76" i="6"/>
  <c r="AN77" i="6"/>
  <c r="AO77" i="6"/>
  <c r="AP77" i="6"/>
  <c r="AQ77" i="6"/>
  <c r="AR77" i="6"/>
  <c r="AS77" i="6"/>
  <c r="AT77" i="6"/>
  <c r="AN78" i="6"/>
  <c r="AO78" i="6"/>
  <c r="AP78" i="6"/>
  <c r="AQ78" i="6"/>
  <c r="AR78" i="6"/>
  <c r="AS78" i="6"/>
  <c r="AT78" i="6"/>
  <c r="AN79" i="6"/>
  <c r="AO79" i="6"/>
  <c r="AP79" i="6"/>
  <c r="AQ79" i="6"/>
  <c r="AR79" i="6"/>
  <c r="AS79" i="6"/>
  <c r="AT79" i="6"/>
  <c r="AN80" i="6"/>
  <c r="AO80" i="6"/>
  <c r="AP80" i="6"/>
  <c r="AQ80" i="6"/>
  <c r="AR80" i="6"/>
  <c r="AS80" i="6"/>
  <c r="AT80" i="6"/>
  <c r="AN81" i="6"/>
  <c r="AO81" i="6"/>
  <c r="AP81" i="6"/>
  <c r="AQ81" i="6"/>
  <c r="AR81" i="6"/>
  <c r="AS81" i="6"/>
  <c r="AT81" i="6"/>
  <c r="AN82" i="6"/>
  <c r="AO82" i="6"/>
  <c r="AP82" i="6"/>
  <c r="AQ82" i="6"/>
  <c r="AR82" i="6"/>
  <c r="AS82" i="6"/>
  <c r="AT82" i="6"/>
  <c r="AN83" i="6"/>
  <c r="AO83" i="6"/>
  <c r="AP83" i="6"/>
  <c r="AQ83" i="6"/>
  <c r="AR83" i="6"/>
  <c r="AS83" i="6"/>
  <c r="AT83" i="6"/>
  <c r="AN84" i="6"/>
  <c r="AO84" i="6"/>
  <c r="AP84" i="6"/>
  <c r="AQ84" i="6"/>
  <c r="AR84" i="6"/>
  <c r="AS84" i="6"/>
  <c r="AT84" i="6"/>
  <c r="AN85" i="6"/>
  <c r="AO85" i="6"/>
  <c r="AP85" i="6"/>
  <c r="AQ85" i="6"/>
  <c r="AR85" i="6"/>
  <c r="AS85" i="6"/>
  <c r="AT85" i="6"/>
  <c r="AN86" i="6"/>
  <c r="AO86" i="6"/>
  <c r="AP86" i="6"/>
  <c r="AQ86" i="6"/>
  <c r="AR86" i="6"/>
  <c r="AS86" i="6"/>
  <c r="AT86" i="6"/>
  <c r="AN87" i="6"/>
  <c r="AO87" i="6"/>
  <c r="AP87" i="6"/>
  <c r="AQ87" i="6"/>
  <c r="AR87" i="6"/>
  <c r="AS87" i="6"/>
  <c r="AT87" i="6"/>
  <c r="AN88" i="6"/>
  <c r="AO88" i="6"/>
  <c r="AP88" i="6"/>
  <c r="AQ88" i="6"/>
  <c r="AR88" i="6"/>
  <c r="AS88" i="6"/>
  <c r="AT88" i="6"/>
  <c r="AN89" i="6"/>
  <c r="AO89" i="6"/>
  <c r="AP89" i="6"/>
  <c r="AQ89" i="6"/>
  <c r="AR89" i="6"/>
  <c r="AS89" i="6"/>
  <c r="AT89" i="6"/>
  <c r="AN90" i="6"/>
  <c r="AO90" i="6"/>
  <c r="AP90" i="6"/>
  <c r="AQ90" i="6"/>
  <c r="AR90" i="6"/>
  <c r="AS90" i="6"/>
  <c r="AT90" i="6"/>
  <c r="AN91" i="6"/>
  <c r="AO91" i="6"/>
  <c r="AP91" i="6"/>
  <c r="AQ91" i="6"/>
  <c r="AR91" i="6"/>
  <c r="AS91" i="6"/>
  <c r="AT91" i="6"/>
  <c r="AN92" i="6"/>
  <c r="AO92" i="6"/>
  <c r="AP92" i="6"/>
  <c r="AQ92" i="6"/>
  <c r="AR92" i="6"/>
  <c r="AS92" i="6"/>
  <c r="AT92" i="6"/>
  <c r="AN93" i="6"/>
  <c r="AO93" i="6"/>
  <c r="AP93" i="6"/>
  <c r="AQ93" i="6"/>
  <c r="AR93" i="6"/>
  <c r="AS93" i="6"/>
  <c r="AT93" i="6"/>
  <c r="AN94" i="6"/>
  <c r="AO94" i="6"/>
  <c r="AP94" i="6"/>
  <c r="AQ94" i="6"/>
  <c r="AR94" i="6"/>
  <c r="AS94" i="6"/>
  <c r="AT94" i="6"/>
  <c r="AN95" i="6"/>
  <c r="AO95" i="6"/>
  <c r="AP95" i="6"/>
  <c r="AQ95" i="6"/>
  <c r="AR95" i="6"/>
  <c r="AS95" i="6"/>
  <c r="AT95" i="6"/>
  <c r="AN96" i="6"/>
  <c r="AO96" i="6"/>
  <c r="AP96" i="6"/>
  <c r="AQ96" i="6"/>
  <c r="AR96" i="6"/>
  <c r="AS96" i="6"/>
  <c r="AT96" i="6"/>
  <c r="AN97" i="6"/>
  <c r="AO97" i="6"/>
  <c r="AP97" i="6"/>
  <c r="AQ97" i="6"/>
  <c r="AR97" i="6"/>
  <c r="AS97" i="6"/>
  <c r="AT97" i="6"/>
  <c r="AN98" i="6"/>
  <c r="AO98" i="6"/>
  <c r="AP98" i="6"/>
  <c r="AQ98" i="6"/>
  <c r="AR98" i="6"/>
  <c r="AS98" i="6"/>
  <c r="AT98" i="6"/>
  <c r="AN99" i="6"/>
  <c r="AO99" i="6"/>
  <c r="AP99" i="6"/>
  <c r="AQ99" i="6"/>
  <c r="AR99" i="6"/>
  <c r="AS99" i="6"/>
  <c r="AT99" i="6"/>
  <c r="AN100" i="6"/>
  <c r="AO100" i="6"/>
  <c r="AP100" i="6"/>
  <c r="AQ100" i="6"/>
  <c r="AR100" i="6"/>
  <c r="AS100" i="6"/>
  <c r="AT100" i="6"/>
  <c r="AN101" i="6"/>
  <c r="AO101" i="6"/>
  <c r="AP101" i="6"/>
  <c r="AQ101" i="6"/>
  <c r="AR101" i="6"/>
  <c r="AS101" i="6"/>
  <c r="AT101" i="6"/>
  <c r="AN102" i="6"/>
  <c r="AO102" i="6"/>
  <c r="AP102" i="6"/>
  <c r="AQ102" i="6"/>
  <c r="AR102" i="6"/>
  <c r="AS102" i="6"/>
  <c r="AT102" i="6"/>
  <c r="AN103" i="6"/>
  <c r="AO103" i="6"/>
  <c r="AP103" i="6"/>
  <c r="AQ103" i="6"/>
  <c r="AR103" i="6"/>
  <c r="AS103" i="6"/>
  <c r="AT103" i="6"/>
  <c r="AN104" i="6"/>
  <c r="AO104" i="6"/>
  <c r="AP104" i="6"/>
  <c r="AQ104" i="6"/>
  <c r="AR104" i="6"/>
  <c r="AS104" i="6"/>
  <c r="AT104" i="6"/>
  <c r="AN105" i="6"/>
  <c r="AO105" i="6"/>
  <c r="AP105" i="6"/>
  <c r="AQ105" i="6"/>
  <c r="AR105" i="6"/>
  <c r="AS105" i="6"/>
  <c r="AT105" i="6"/>
  <c r="AN106" i="6"/>
  <c r="AO106" i="6"/>
  <c r="AP106" i="6"/>
  <c r="AQ106" i="6"/>
  <c r="AR106" i="6"/>
  <c r="AS106" i="6"/>
  <c r="AT106" i="6"/>
  <c r="AN107" i="6"/>
  <c r="AO107" i="6"/>
  <c r="AP107" i="6"/>
  <c r="AQ107" i="6"/>
  <c r="AR107" i="6"/>
  <c r="AS107" i="6"/>
  <c r="AT107" i="6"/>
  <c r="AN108" i="6"/>
  <c r="AO108" i="6"/>
  <c r="AP108" i="6"/>
  <c r="AQ108" i="6"/>
  <c r="AR108" i="6"/>
  <c r="AS108" i="6"/>
  <c r="AT108" i="6"/>
  <c r="AN109" i="6"/>
  <c r="AO109" i="6"/>
  <c r="AP109" i="6"/>
  <c r="AQ109" i="6"/>
  <c r="AR109" i="6"/>
  <c r="AS109" i="6"/>
  <c r="AT109" i="6"/>
  <c r="AN110" i="6"/>
  <c r="AO110" i="6"/>
  <c r="AP110" i="6"/>
  <c r="AQ110" i="6"/>
  <c r="AR110" i="6"/>
  <c r="AS110" i="6"/>
  <c r="AT110" i="6"/>
  <c r="AN111" i="6"/>
  <c r="AO111" i="6"/>
  <c r="AP111" i="6"/>
  <c r="AQ111" i="6"/>
  <c r="AR111" i="6"/>
  <c r="AS111" i="6"/>
  <c r="AT111" i="6"/>
  <c r="AN112" i="6"/>
  <c r="AO112" i="6"/>
  <c r="AP112" i="6"/>
  <c r="AQ112" i="6"/>
  <c r="AR112" i="6"/>
  <c r="AS112" i="6"/>
  <c r="AT112" i="6"/>
  <c r="AN113" i="6"/>
  <c r="AO113" i="6"/>
  <c r="AP113" i="6"/>
  <c r="AQ113" i="6"/>
  <c r="AR113" i="6"/>
  <c r="AS113" i="6"/>
  <c r="AT113" i="6"/>
  <c r="AN114" i="6"/>
  <c r="AO114" i="6"/>
  <c r="AP114" i="6"/>
  <c r="AQ114" i="6"/>
  <c r="AR114" i="6"/>
  <c r="AS114" i="6"/>
  <c r="AT114" i="6"/>
  <c r="AN115" i="6"/>
  <c r="AO115" i="6"/>
  <c r="AP115" i="6"/>
  <c r="AQ115" i="6"/>
  <c r="AR115" i="6"/>
  <c r="AS115" i="6"/>
  <c r="AT115" i="6"/>
  <c r="AN116" i="6"/>
  <c r="AO116" i="6"/>
  <c r="AP116" i="6"/>
  <c r="AQ116" i="6"/>
  <c r="AR116" i="6"/>
  <c r="AS116" i="6"/>
  <c r="AT116" i="6"/>
  <c r="AN117" i="6"/>
  <c r="AO117" i="6"/>
  <c r="AP117" i="6"/>
  <c r="AQ117" i="6"/>
  <c r="AR117" i="6"/>
  <c r="AS117" i="6"/>
  <c r="AT117" i="6"/>
  <c r="AN118" i="6"/>
  <c r="AO118" i="6"/>
  <c r="AP118" i="6"/>
  <c r="AQ118" i="6"/>
  <c r="AR118" i="6"/>
  <c r="AS118" i="6"/>
  <c r="AT118" i="6"/>
  <c r="AN119" i="6"/>
  <c r="AO119" i="6"/>
  <c r="AP119" i="6"/>
  <c r="AQ119" i="6"/>
  <c r="AR119" i="6"/>
  <c r="AS119" i="6"/>
  <c r="AT119" i="6"/>
  <c r="AN120" i="6"/>
  <c r="AO120" i="6"/>
  <c r="AP120" i="6"/>
  <c r="AQ120" i="6"/>
  <c r="AR120" i="6"/>
  <c r="AS120" i="6"/>
  <c r="AT120" i="6"/>
  <c r="AN121" i="6"/>
  <c r="AO121" i="6"/>
  <c r="AP121" i="6"/>
  <c r="AQ121" i="6"/>
  <c r="AR121" i="6"/>
  <c r="AS121" i="6"/>
  <c r="AT121" i="6"/>
  <c r="AN122" i="6"/>
  <c r="AO122" i="6"/>
  <c r="AP122" i="6"/>
  <c r="AQ122" i="6"/>
  <c r="AR122" i="6"/>
  <c r="AS122" i="6"/>
  <c r="AT122" i="6"/>
  <c r="AN123" i="6"/>
  <c r="AO123" i="6"/>
  <c r="AP123" i="6"/>
  <c r="AQ123" i="6"/>
  <c r="AR123" i="6"/>
  <c r="AS123" i="6"/>
  <c r="AT123" i="6"/>
  <c r="AN124" i="6"/>
  <c r="AO124" i="6"/>
  <c r="AP124" i="6"/>
  <c r="AQ124" i="6"/>
  <c r="AR124" i="6"/>
  <c r="AS124" i="6"/>
  <c r="AT124" i="6"/>
  <c r="AN125" i="6"/>
  <c r="AO125" i="6"/>
  <c r="AP125" i="6"/>
  <c r="AQ125" i="6"/>
  <c r="AR125" i="6"/>
  <c r="AS125" i="6"/>
  <c r="AT125" i="6"/>
  <c r="AN126" i="6"/>
  <c r="AO126" i="6"/>
  <c r="AP126" i="6"/>
  <c r="AQ126" i="6"/>
  <c r="AR126" i="6"/>
  <c r="AS126" i="6"/>
  <c r="AT126" i="6"/>
  <c r="AN127" i="6"/>
  <c r="AO127" i="6"/>
  <c r="AP127" i="6"/>
  <c r="AQ127" i="6"/>
  <c r="AR127" i="6"/>
  <c r="AS127" i="6"/>
  <c r="AT127" i="6"/>
  <c r="AN128" i="6"/>
  <c r="AO128" i="6"/>
  <c r="AP128" i="6"/>
  <c r="AQ128" i="6"/>
  <c r="AR128" i="6"/>
  <c r="AS128" i="6"/>
  <c r="AT128" i="6"/>
  <c r="AN129" i="6"/>
  <c r="AO129" i="6"/>
  <c r="AP129" i="6"/>
  <c r="AQ129" i="6"/>
  <c r="AR129" i="6"/>
  <c r="AS129" i="6"/>
  <c r="AT129" i="6"/>
  <c r="AN130" i="6"/>
  <c r="AO130" i="6"/>
  <c r="AP130" i="6"/>
  <c r="AQ130" i="6"/>
  <c r="AR130" i="6"/>
  <c r="AS130" i="6"/>
  <c r="AT130" i="6"/>
  <c r="AN131" i="6"/>
  <c r="AO131" i="6"/>
  <c r="AP131" i="6"/>
  <c r="AQ131" i="6"/>
  <c r="AR131" i="6"/>
  <c r="AS131" i="6"/>
  <c r="AT131" i="6"/>
  <c r="AN132" i="6"/>
  <c r="AO132" i="6"/>
  <c r="AP132" i="6"/>
  <c r="AQ132" i="6"/>
  <c r="AR132" i="6"/>
  <c r="AS132" i="6"/>
  <c r="AT132" i="6"/>
  <c r="AN133" i="6"/>
  <c r="AO133" i="6"/>
  <c r="AP133" i="6"/>
  <c r="AQ133" i="6"/>
  <c r="AR133" i="6"/>
  <c r="AS133" i="6"/>
  <c r="AT133" i="6"/>
  <c r="AN134" i="6"/>
  <c r="AO134" i="6"/>
  <c r="AP134" i="6"/>
  <c r="AQ134" i="6"/>
  <c r="AR134" i="6"/>
  <c r="AS134" i="6"/>
  <c r="AT134" i="6"/>
  <c r="AN135" i="6"/>
  <c r="AO135" i="6"/>
  <c r="AP135" i="6"/>
  <c r="AQ135" i="6"/>
  <c r="AR135" i="6"/>
  <c r="AS135" i="6"/>
  <c r="AT135" i="6"/>
  <c r="AN136" i="6"/>
  <c r="AO136" i="6"/>
  <c r="AP136" i="6"/>
  <c r="AQ136" i="6"/>
  <c r="AR136" i="6"/>
  <c r="AS136" i="6"/>
  <c r="AT136" i="6"/>
  <c r="AN137" i="6"/>
  <c r="AO137" i="6"/>
  <c r="AP137" i="6"/>
  <c r="AQ137" i="6"/>
  <c r="AR137" i="6"/>
  <c r="AS137" i="6"/>
  <c r="AT137" i="6"/>
  <c r="AN138" i="6"/>
  <c r="AO138" i="6"/>
  <c r="AP138" i="6"/>
  <c r="AQ138" i="6"/>
  <c r="AR138" i="6"/>
  <c r="AS138" i="6"/>
  <c r="AT138" i="6"/>
  <c r="AN139" i="6"/>
  <c r="AO139" i="6"/>
  <c r="AP139" i="6"/>
  <c r="AQ139" i="6"/>
  <c r="AR139" i="6"/>
  <c r="AS139" i="6"/>
  <c r="AT139" i="6"/>
  <c r="AN140" i="6"/>
  <c r="AO140" i="6"/>
  <c r="AP140" i="6"/>
  <c r="AQ140" i="6"/>
  <c r="AR140" i="6"/>
  <c r="AS140" i="6"/>
  <c r="AT140" i="6"/>
  <c r="AN141" i="6"/>
  <c r="AO141" i="6"/>
  <c r="AP141" i="6"/>
  <c r="AQ141" i="6"/>
  <c r="AR141" i="6"/>
  <c r="AS141" i="6"/>
  <c r="AT141" i="6"/>
  <c r="AN142" i="6"/>
  <c r="AO142" i="6"/>
  <c r="AP142" i="6"/>
  <c r="AQ142" i="6"/>
  <c r="AR142" i="6"/>
  <c r="AS142" i="6"/>
  <c r="AT142" i="6"/>
  <c r="AN143" i="6"/>
  <c r="AO143" i="6"/>
  <c r="AP143" i="6"/>
  <c r="AQ143" i="6"/>
  <c r="AR143" i="6"/>
  <c r="AS143" i="6"/>
  <c r="AT143" i="6"/>
  <c r="AN144" i="6"/>
  <c r="AO144" i="6"/>
  <c r="AP144" i="6"/>
  <c r="AQ144" i="6"/>
  <c r="AR144" i="6"/>
  <c r="AS144" i="6"/>
  <c r="AT144" i="6"/>
  <c r="AN145" i="6"/>
  <c r="AO145" i="6"/>
  <c r="AP145" i="6"/>
  <c r="AQ145" i="6"/>
  <c r="AR145" i="6"/>
  <c r="AS145" i="6"/>
  <c r="AT145" i="6"/>
  <c r="AN146" i="6"/>
  <c r="AO146" i="6"/>
  <c r="AP146" i="6"/>
  <c r="AQ146" i="6"/>
  <c r="AR146" i="6"/>
  <c r="AS146" i="6"/>
  <c r="AT146" i="6"/>
  <c r="AN147" i="6"/>
  <c r="AO147" i="6"/>
  <c r="AP147" i="6"/>
  <c r="AQ147" i="6"/>
  <c r="AR147" i="6"/>
  <c r="AS147" i="6"/>
  <c r="AT147" i="6"/>
  <c r="AN148" i="6"/>
  <c r="AO148" i="6"/>
  <c r="AP148" i="6"/>
  <c r="AQ148" i="6"/>
  <c r="AR148" i="6"/>
  <c r="AS148" i="6"/>
  <c r="AT148" i="6"/>
  <c r="AN149" i="6"/>
  <c r="AO149" i="6"/>
  <c r="AP149" i="6"/>
  <c r="AQ149" i="6"/>
  <c r="AR149" i="6"/>
  <c r="AS149" i="6"/>
  <c r="AT149" i="6"/>
  <c r="AN150" i="6"/>
  <c r="AO150" i="6"/>
  <c r="AP150" i="6"/>
  <c r="AQ150" i="6"/>
  <c r="AR150" i="6"/>
  <c r="AS150" i="6"/>
  <c r="AT150" i="6"/>
  <c r="AN151" i="6"/>
  <c r="AO151" i="6"/>
  <c r="AP151" i="6"/>
  <c r="AQ151" i="6"/>
  <c r="AR151" i="6"/>
  <c r="AS151" i="6"/>
  <c r="AT151" i="6"/>
  <c r="AN152" i="6"/>
  <c r="AO152" i="6"/>
  <c r="AP152" i="6"/>
  <c r="AQ152" i="6"/>
  <c r="AR152" i="6"/>
  <c r="AS152" i="6"/>
  <c r="AT152" i="6"/>
  <c r="AN153" i="6"/>
  <c r="AO153" i="6"/>
  <c r="AP153" i="6"/>
  <c r="AQ153" i="6"/>
  <c r="AR153" i="6"/>
  <c r="AS153" i="6"/>
  <c r="AT153" i="6"/>
  <c r="AN154" i="6"/>
  <c r="AO154" i="6"/>
  <c r="AP154" i="6"/>
  <c r="AQ154" i="6"/>
  <c r="AR154" i="6"/>
  <c r="AS154" i="6"/>
  <c r="AT154" i="6"/>
  <c r="AN155" i="6"/>
  <c r="AO155" i="6"/>
  <c r="AP155" i="6"/>
  <c r="AQ155" i="6"/>
  <c r="AR155" i="6"/>
  <c r="AS155" i="6"/>
  <c r="AT155" i="6"/>
  <c r="AN156" i="6"/>
  <c r="AO156" i="6"/>
  <c r="AP156" i="6"/>
  <c r="AQ156" i="6"/>
  <c r="AR156" i="6"/>
  <c r="AS156" i="6"/>
  <c r="AT156" i="6"/>
  <c r="AN157" i="6"/>
  <c r="AO157" i="6"/>
  <c r="AP157" i="6"/>
  <c r="AQ157" i="6"/>
  <c r="AR157" i="6"/>
  <c r="AS157" i="6"/>
  <c r="AT157" i="6"/>
  <c r="AN158" i="6"/>
  <c r="AO158" i="6"/>
  <c r="AP158" i="6"/>
  <c r="AQ158" i="6"/>
  <c r="AR158" i="6"/>
  <c r="AS158" i="6"/>
  <c r="AT158" i="6"/>
  <c r="AN159" i="6"/>
  <c r="AO159" i="6"/>
  <c r="AP159" i="6"/>
  <c r="AQ159" i="6"/>
  <c r="AR159" i="6"/>
  <c r="AS159" i="6"/>
  <c r="AT159" i="6"/>
  <c r="AN160" i="6"/>
  <c r="AO160" i="6"/>
  <c r="AP160" i="6"/>
  <c r="AQ160" i="6"/>
  <c r="AR160" i="6"/>
  <c r="AS160" i="6"/>
  <c r="AT160" i="6"/>
  <c r="AN161" i="6"/>
  <c r="AO161" i="6"/>
  <c r="AP161" i="6"/>
  <c r="AQ161" i="6"/>
  <c r="AR161" i="6"/>
  <c r="AS161" i="6"/>
  <c r="AT161" i="6"/>
  <c r="AN162" i="6"/>
  <c r="AO162" i="6"/>
  <c r="AP162" i="6"/>
  <c r="AQ162" i="6"/>
  <c r="AR162" i="6"/>
  <c r="AS162" i="6"/>
  <c r="AT162" i="6"/>
  <c r="AN163" i="6"/>
  <c r="AO163" i="6"/>
  <c r="AP163" i="6"/>
  <c r="AQ163" i="6"/>
  <c r="AR163" i="6"/>
  <c r="AS163" i="6"/>
  <c r="AT163" i="6"/>
  <c r="AN164" i="6"/>
  <c r="AO164" i="6"/>
  <c r="AP164" i="6"/>
  <c r="AQ164" i="6"/>
  <c r="AR164" i="6"/>
  <c r="AS164" i="6"/>
  <c r="AT164" i="6"/>
  <c r="AN165" i="6"/>
  <c r="AO165" i="6"/>
  <c r="AP165" i="6"/>
  <c r="AQ165" i="6"/>
  <c r="AR165" i="6"/>
  <c r="AS165" i="6"/>
  <c r="AT165" i="6"/>
  <c r="AN166" i="6"/>
  <c r="AO166" i="6"/>
  <c r="AP166" i="6"/>
  <c r="AQ166" i="6"/>
  <c r="AR166" i="6"/>
  <c r="AS166" i="6"/>
  <c r="AT166" i="6"/>
  <c r="AN167" i="6"/>
  <c r="AO167" i="6"/>
  <c r="AP167" i="6"/>
  <c r="AQ167" i="6"/>
  <c r="AR167" i="6"/>
  <c r="AS167" i="6"/>
  <c r="AT167" i="6"/>
  <c r="AN168" i="6"/>
  <c r="AO168" i="6"/>
  <c r="AP168" i="6"/>
  <c r="AQ168" i="6"/>
  <c r="AR168" i="6"/>
  <c r="AS168" i="6"/>
  <c r="AT168" i="6"/>
  <c r="AN169" i="6"/>
  <c r="AO169" i="6"/>
  <c r="AP169" i="6"/>
  <c r="AQ169" i="6"/>
  <c r="AR169" i="6"/>
  <c r="AS169" i="6"/>
  <c r="AT169" i="6"/>
  <c r="AN170" i="6"/>
  <c r="AO170" i="6"/>
  <c r="AP170" i="6"/>
  <c r="AQ170" i="6"/>
  <c r="AR170" i="6"/>
  <c r="AS170" i="6"/>
  <c r="AT170" i="6"/>
  <c r="AN171" i="6"/>
  <c r="AO171" i="6"/>
  <c r="AP171" i="6"/>
  <c r="AQ171" i="6"/>
  <c r="AR171" i="6"/>
  <c r="AS171" i="6"/>
  <c r="AT171" i="6"/>
  <c r="AN172" i="6"/>
  <c r="AO172" i="6"/>
  <c r="AP172" i="6"/>
  <c r="AQ172" i="6"/>
  <c r="AR172" i="6"/>
  <c r="AS172" i="6"/>
  <c r="AT172" i="6"/>
  <c r="AN173" i="6"/>
  <c r="AO173" i="6"/>
  <c r="AP173" i="6"/>
  <c r="AQ173" i="6"/>
  <c r="AR173" i="6"/>
  <c r="AS173" i="6"/>
  <c r="AT173" i="6"/>
  <c r="AN174" i="6"/>
  <c r="AO174" i="6"/>
  <c r="AP174" i="6"/>
  <c r="AQ174" i="6"/>
  <c r="AR174" i="6"/>
  <c r="AS174" i="6"/>
  <c r="AT174" i="6"/>
  <c r="AN175" i="6"/>
  <c r="AO175" i="6"/>
  <c r="AP175" i="6"/>
  <c r="AQ175" i="6"/>
  <c r="AR175" i="6"/>
  <c r="AS175" i="6"/>
  <c r="AT175" i="6"/>
  <c r="AN176" i="6"/>
  <c r="AO176" i="6"/>
  <c r="AP176" i="6"/>
  <c r="AQ176" i="6"/>
  <c r="AR176" i="6"/>
  <c r="AS176" i="6"/>
  <c r="AT176" i="6"/>
  <c r="AN177" i="6"/>
  <c r="AO177" i="6"/>
  <c r="AP177" i="6"/>
  <c r="AQ177" i="6"/>
  <c r="AR177" i="6"/>
  <c r="AS177" i="6"/>
  <c r="AT177" i="6"/>
  <c r="AN178" i="6"/>
  <c r="AO178" i="6"/>
  <c r="AP178" i="6"/>
  <c r="AQ178" i="6"/>
  <c r="AR178" i="6"/>
  <c r="AS178" i="6"/>
  <c r="AT178" i="6"/>
  <c r="AN179" i="6"/>
  <c r="AO179" i="6"/>
  <c r="AP179" i="6"/>
  <c r="AQ179" i="6"/>
  <c r="AR179" i="6"/>
  <c r="AS179" i="6"/>
  <c r="AT179" i="6"/>
  <c r="AN180" i="6"/>
  <c r="AO180" i="6"/>
  <c r="AP180" i="6"/>
  <c r="AQ180" i="6"/>
  <c r="AR180" i="6"/>
  <c r="AS180" i="6"/>
  <c r="AT180" i="6"/>
  <c r="AN181" i="6"/>
  <c r="AO181" i="6"/>
  <c r="AP181" i="6"/>
  <c r="AQ181" i="6"/>
  <c r="AR181" i="6"/>
  <c r="AS181" i="6"/>
  <c r="AT181" i="6"/>
  <c r="AN182" i="6"/>
  <c r="AO182" i="6"/>
  <c r="AP182" i="6"/>
  <c r="AQ182" i="6"/>
  <c r="AR182" i="6"/>
  <c r="AS182" i="6"/>
  <c r="AT182" i="6"/>
  <c r="AN183" i="6"/>
  <c r="AO183" i="6"/>
  <c r="AP183" i="6"/>
  <c r="AQ183" i="6"/>
  <c r="AR183" i="6"/>
  <c r="AS183" i="6"/>
  <c r="AT183" i="6"/>
  <c r="AN184" i="6"/>
  <c r="AO184" i="6"/>
  <c r="AP184" i="6"/>
  <c r="AQ184" i="6"/>
  <c r="AR184" i="6"/>
  <c r="AS184" i="6"/>
  <c r="AT184" i="6"/>
  <c r="AN185" i="6"/>
  <c r="AO185" i="6"/>
  <c r="AP185" i="6"/>
  <c r="AQ185" i="6"/>
  <c r="AR185" i="6"/>
  <c r="AS185" i="6"/>
  <c r="AT185" i="6"/>
  <c r="AN186" i="6"/>
  <c r="AO186" i="6"/>
  <c r="AP186" i="6"/>
  <c r="AQ186" i="6"/>
  <c r="AR186" i="6"/>
  <c r="AS186" i="6"/>
  <c r="AT186" i="6"/>
  <c r="AN187" i="6"/>
  <c r="AO187" i="6"/>
  <c r="AP187" i="6"/>
  <c r="AQ187" i="6"/>
  <c r="AR187" i="6"/>
  <c r="AS187" i="6"/>
  <c r="AT187" i="6"/>
  <c r="AN188" i="6"/>
  <c r="AO188" i="6"/>
  <c r="AP188" i="6"/>
  <c r="AQ188" i="6"/>
  <c r="AR188" i="6"/>
  <c r="AS188" i="6"/>
  <c r="AT188" i="6"/>
  <c r="AN189" i="6"/>
  <c r="AO189" i="6"/>
  <c r="AP189" i="6"/>
  <c r="AQ189" i="6"/>
  <c r="AR189" i="6"/>
  <c r="AS189" i="6"/>
  <c r="AT189" i="6"/>
  <c r="AN190" i="6"/>
  <c r="AO190" i="6"/>
  <c r="AP190" i="6"/>
  <c r="AQ190" i="6"/>
  <c r="AR190" i="6"/>
  <c r="AS190" i="6"/>
  <c r="AT190" i="6"/>
  <c r="AN191" i="6"/>
  <c r="AO191" i="6"/>
  <c r="AP191" i="6"/>
  <c r="AQ191" i="6"/>
  <c r="AR191" i="6"/>
  <c r="AS191" i="6"/>
  <c r="AT191" i="6"/>
  <c r="AN192" i="6"/>
  <c r="AO192" i="6"/>
  <c r="AP192" i="6"/>
  <c r="AQ192" i="6"/>
  <c r="AR192" i="6"/>
  <c r="AS192" i="6"/>
  <c r="AT192" i="6"/>
  <c r="AN193" i="6"/>
  <c r="AO193" i="6"/>
  <c r="AP193" i="6"/>
  <c r="AQ193" i="6"/>
  <c r="AR193" i="6"/>
  <c r="AS193" i="6"/>
  <c r="AT193" i="6"/>
  <c r="AN194" i="6"/>
  <c r="AO194" i="6"/>
  <c r="AP194" i="6"/>
  <c r="AQ194" i="6"/>
  <c r="AR194" i="6"/>
  <c r="AS194" i="6"/>
  <c r="AT194" i="6"/>
  <c r="AN195" i="6"/>
  <c r="AO195" i="6"/>
  <c r="AP195" i="6"/>
  <c r="AQ195" i="6"/>
  <c r="AR195" i="6"/>
  <c r="AS195" i="6"/>
  <c r="AT195" i="6"/>
  <c r="AN196" i="6"/>
  <c r="AO196" i="6"/>
  <c r="AP196" i="6"/>
  <c r="AQ196" i="6"/>
  <c r="AR196" i="6"/>
  <c r="AS196" i="6"/>
  <c r="AT196" i="6"/>
  <c r="AN197" i="6"/>
  <c r="AO197" i="6"/>
  <c r="AP197" i="6"/>
  <c r="AQ197" i="6"/>
  <c r="AR197" i="6"/>
  <c r="AS197" i="6"/>
  <c r="AT197" i="6"/>
  <c r="AN198" i="6"/>
  <c r="AO198" i="6"/>
  <c r="AP198" i="6"/>
  <c r="AQ198" i="6"/>
  <c r="AR198" i="6"/>
  <c r="AS198" i="6"/>
  <c r="AT198" i="6"/>
  <c r="AN199" i="6"/>
  <c r="AO199" i="6"/>
  <c r="AP199" i="6"/>
  <c r="AQ199" i="6"/>
  <c r="AR199" i="6"/>
  <c r="AS199" i="6"/>
  <c r="AT199" i="6"/>
  <c r="AN200" i="6"/>
  <c r="AO200" i="6"/>
  <c r="AP200" i="6"/>
  <c r="AQ200" i="6"/>
  <c r="AR200" i="6"/>
  <c r="AS200" i="6"/>
  <c r="AT200" i="6"/>
  <c r="AN201" i="6"/>
  <c r="AO201" i="6"/>
  <c r="AP201" i="6"/>
  <c r="AQ201" i="6"/>
  <c r="AR201" i="6"/>
  <c r="AS201" i="6"/>
  <c r="AT201" i="6"/>
  <c r="AN202" i="6"/>
  <c r="AO202" i="6"/>
  <c r="AP202" i="6"/>
  <c r="AQ202" i="6"/>
  <c r="AR202" i="6"/>
  <c r="AS202" i="6"/>
  <c r="AT202" i="6"/>
  <c r="AN203" i="6"/>
  <c r="AO203" i="6"/>
  <c r="AP203" i="6"/>
  <c r="AQ203" i="6"/>
  <c r="AR203" i="6"/>
  <c r="AS203" i="6"/>
  <c r="AT203" i="6"/>
  <c r="AN204" i="6"/>
  <c r="AO204" i="6"/>
  <c r="AP204" i="6"/>
  <c r="AQ204" i="6"/>
  <c r="AR204" i="6"/>
  <c r="AS204" i="6"/>
  <c r="AT204" i="6"/>
  <c r="AN205" i="6"/>
  <c r="AO205" i="6"/>
  <c r="AP205" i="6"/>
  <c r="AQ205" i="6"/>
  <c r="AR205" i="6"/>
  <c r="AS205" i="6"/>
  <c r="AT205" i="6"/>
  <c r="AN206" i="6"/>
  <c r="AO206" i="6"/>
  <c r="AP206" i="6"/>
  <c r="AQ206" i="6"/>
  <c r="AR206" i="6"/>
  <c r="AS206" i="6"/>
  <c r="AT206" i="6"/>
  <c r="AN207" i="6"/>
  <c r="AO207" i="6"/>
  <c r="AP207" i="6"/>
  <c r="AQ207" i="6"/>
  <c r="AR207" i="6"/>
  <c r="AS207" i="6"/>
  <c r="AT207" i="6"/>
  <c r="AN208" i="6"/>
  <c r="AO208" i="6"/>
  <c r="AP208" i="6"/>
  <c r="AQ208" i="6"/>
  <c r="AR208" i="6"/>
  <c r="AS208" i="6"/>
  <c r="AT208" i="6"/>
  <c r="AN209" i="6"/>
  <c r="AO209" i="6"/>
  <c r="AP209" i="6"/>
  <c r="AQ209" i="6"/>
  <c r="AR209" i="6"/>
  <c r="AS209" i="6"/>
  <c r="AT209" i="6"/>
  <c r="AN210" i="6"/>
  <c r="AO210" i="6"/>
  <c r="AP210" i="6"/>
  <c r="AQ210" i="6"/>
  <c r="AR210" i="6"/>
  <c r="AS210" i="6"/>
  <c r="AT210" i="6"/>
  <c r="AN211" i="6"/>
  <c r="AO211" i="6"/>
  <c r="AP211" i="6"/>
  <c r="AQ211" i="6"/>
  <c r="AR211" i="6"/>
  <c r="AS211" i="6"/>
  <c r="AT211" i="6"/>
  <c r="AN212" i="6"/>
  <c r="AO212" i="6"/>
  <c r="AP212" i="6"/>
  <c r="AQ212" i="6"/>
  <c r="AR212" i="6"/>
  <c r="AS212" i="6"/>
  <c r="AT212" i="6"/>
  <c r="AN213" i="6"/>
  <c r="AO213" i="6"/>
  <c r="AP213" i="6"/>
  <c r="AQ213" i="6"/>
  <c r="AR213" i="6"/>
  <c r="AS213" i="6"/>
  <c r="AT213" i="6"/>
  <c r="AN214" i="6"/>
  <c r="AO214" i="6"/>
  <c r="AP214" i="6"/>
  <c r="AQ214" i="6"/>
  <c r="AR214" i="6"/>
  <c r="AS214" i="6"/>
  <c r="AT214" i="6"/>
  <c r="AN215" i="6"/>
  <c r="AO215" i="6"/>
  <c r="AP215" i="6"/>
  <c r="AQ215" i="6"/>
  <c r="AR215" i="6"/>
  <c r="AS215" i="6"/>
  <c r="AT215" i="6"/>
  <c r="AN216" i="6"/>
  <c r="AO216" i="6"/>
  <c r="AP216" i="6"/>
  <c r="AQ216" i="6"/>
  <c r="AR216" i="6"/>
  <c r="AS216" i="6"/>
  <c r="AT216" i="6"/>
  <c r="AN217" i="6"/>
  <c r="AO217" i="6"/>
  <c r="AP217" i="6"/>
  <c r="AQ217" i="6"/>
  <c r="AR217" i="6"/>
  <c r="AS217" i="6"/>
  <c r="AT217" i="6"/>
  <c r="AN218" i="6"/>
  <c r="AO218" i="6"/>
  <c r="AP218" i="6"/>
  <c r="AQ218" i="6"/>
  <c r="AR218" i="6"/>
  <c r="AS218" i="6"/>
  <c r="AT218" i="6"/>
  <c r="AN219" i="6"/>
  <c r="AO219" i="6"/>
  <c r="AP219" i="6"/>
  <c r="AQ219" i="6"/>
  <c r="AR219" i="6"/>
  <c r="AS219" i="6"/>
  <c r="AT219" i="6"/>
  <c r="AN220" i="6"/>
  <c r="AO220" i="6"/>
  <c r="AP220" i="6"/>
  <c r="AQ220" i="6"/>
  <c r="AR220" i="6"/>
  <c r="AS220" i="6"/>
  <c r="AT220" i="6"/>
  <c r="AN221" i="6"/>
  <c r="AO221" i="6"/>
  <c r="AP221" i="6"/>
  <c r="AQ221" i="6"/>
  <c r="AR221" i="6"/>
  <c r="AS221" i="6"/>
  <c r="AT221" i="6"/>
  <c r="AN222" i="6"/>
  <c r="AO222" i="6"/>
  <c r="AP222" i="6"/>
  <c r="AQ222" i="6"/>
  <c r="AR222" i="6"/>
  <c r="AS222" i="6"/>
  <c r="AT222" i="6"/>
  <c r="AN223" i="6"/>
  <c r="AO223" i="6"/>
  <c r="AP223" i="6"/>
  <c r="AQ223" i="6"/>
  <c r="AR223" i="6"/>
  <c r="AS223" i="6"/>
  <c r="AT223" i="6"/>
  <c r="AN224" i="6"/>
  <c r="AO224" i="6"/>
  <c r="AP224" i="6"/>
  <c r="AQ224" i="6"/>
  <c r="AR224" i="6"/>
  <c r="AS224" i="6"/>
  <c r="AT224" i="6"/>
  <c r="AN225" i="6"/>
  <c r="AO225" i="6"/>
  <c r="AP225" i="6"/>
  <c r="AQ225" i="6"/>
  <c r="AR225" i="6"/>
  <c r="AS225" i="6"/>
  <c r="AT225" i="6"/>
  <c r="AN226" i="6"/>
  <c r="AO226" i="6"/>
  <c r="AP226" i="6"/>
  <c r="AQ226" i="6"/>
  <c r="AR226" i="6"/>
  <c r="AS226" i="6"/>
  <c r="AT226" i="6"/>
  <c r="AN227" i="6"/>
  <c r="AO227" i="6"/>
  <c r="AP227" i="6"/>
  <c r="AQ227" i="6"/>
  <c r="AR227" i="6"/>
  <c r="AS227" i="6"/>
  <c r="AT227" i="6"/>
  <c r="AN228" i="6"/>
  <c r="AO228" i="6"/>
  <c r="AP228" i="6"/>
  <c r="AQ228" i="6"/>
  <c r="AR228" i="6"/>
  <c r="AS228" i="6"/>
  <c r="AT228" i="6"/>
  <c r="AN229" i="6"/>
  <c r="AO229" i="6"/>
  <c r="AP229" i="6"/>
  <c r="AQ229" i="6"/>
  <c r="AR229" i="6"/>
  <c r="AS229" i="6"/>
  <c r="AT229" i="6"/>
  <c r="AN230" i="6"/>
  <c r="AO230" i="6"/>
  <c r="AP230" i="6"/>
  <c r="AQ230" i="6"/>
  <c r="AR230" i="6"/>
  <c r="AS230" i="6"/>
  <c r="AT230" i="6"/>
  <c r="AN231" i="6"/>
  <c r="AO231" i="6"/>
  <c r="AP231" i="6"/>
  <c r="AQ231" i="6"/>
  <c r="AR231" i="6"/>
  <c r="AS231" i="6"/>
  <c r="AT231" i="6"/>
  <c r="AN232" i="6"/>
  <c r="AO232" i="6"/>
  <c r="AP232" i="6"/>
  <c r="AQ232" i="6"/>
  <c r="AR232" i="6"/>
  <c r="AS232" i="6"/>
  <c r="AT232" i="6"/>
  <c r="AN233" i="6"/>
  <c r="AO233" i="6"/>
  <c r="AP233" i="6"/>
  <c r="AQ233" i="6"/>
  <c r="AR233" i="6"/>
  <c r="AS233" i="6"/>
  <c r="AT233" i="6"/>
  <c r="AN234" i="6"/>
  <c r="AO234" i="6"/>
  <c r="AP234" i="6"/>
  <c r="AQ234" i="6"/>
  <c r="AR234" i="6"/>
  <c r="AS234" i="6"/>
  <c r="AT234" i="6"/>
  <c r="AN235" i="6"/>
  <c r="AO235" i="6"/>
  <c r="AP235" i="6"/>
  <c r="AQ235" i="6"/>
  <c r="AR235" i="6"/>
  <c r="AS235" i="6"/>
  <c r="AT235" i="6"/>
  <c r="AN236" i="6"/>
  <c r="AO236" i="6"/>
  <c r="AP236" i="6"/>
  <c r="AQ236" i="6"/>
  <c r="AR236" i="6"/>
  <c r="AS236" i="6"/>
  <c r="AT236" i="6"/>
  <c r="AN237" i="6"/>
  <c r="AO237" i="6"/>
  <c r="AP237" i="6"/>
  <c r="AQ237" i="6"/>
  <c r="AR237" i="6"/>
  <c r="AS237" i="6"/>
  <c r="AT237" i="6"/>
  <c r="AN238" i="6"/>
  <c r="AO238" i="6"/>
  <c r="AP238" i="6"/>
  <c r="AQ238" i="6"/>
  <c r="AR238" i="6"/>
  <c r="AS238" i="6"/>
  <c r="AT238" i="6"/>
  <c r="AN239" i="6"/>
  <c r="AO239" i="6"/>
  <c r="AP239" i="6"/>
  <c r="AQ239" i="6"/>
  <c r="AR239" i="6"/>
  <c r="AS239" i="6"/>
  <c r="AT239" i="6"/>
  <c r="AN240" i="6"/>
  <c r="AO240" i="6"/>
  <c r="AP240" i="6"/>
  <c r="AQ240" i="6"/>
  <c r="AR240" i="6"/>
  <c r="AS240" i="6"/>
  <c r="AT240" i="6"/>
  <c r="AN241" i="6"/>
  <c r="AO241" i="6"/>
  <c r="AP241" i="6"/>
  <c r="AQ241" i="6"/>
  <c r="AR241" i="6"/>
  <c r="AS241" i="6"/>
  <c r="AT241" i="6"/>
  <c r="AN242" i="6"/>
  <c r="AO242" i="6"/>
  <c r="AP242" i="6"/>
  <c r="AQ242" i="6"/>
  <c r="AR242" i="6"/>
  <c r="AS242" i="6"/>
  <c r="AT242" i="6"/>
  <c r="AN243" i="6"/>
  <c r="AO243" i="6"/>
  <c r="AP243" i="6"/>
  <c r="AQ243" i="6"/>
  <c r="AR243" i="6"/>
  <c r="AS243" i="6"/>
  <c r="AT243" i="6"/>
  <c r="AN244" i="6"/>
  <c r="AO244" i="6"/>
  <c r="AP244" i="6"/>
  <c r="AQ244" i="6"/>
  <c r="AR244" i="6"/>
  <c r="AS244" i="6"/>
  <c r="AT244" i="6"/>
  <c r="AN245" i="6"/>
  <c r="AO245" i="6"/>
  <c r="AP245" i="6"/>
  <c r="AQ245" i="6"/>
  <c r="AR245" i="6"/>
  <c r="AS245" i="6"/>
  <c r="AT245" i="6"/>
  <c r="AN246" i="6"/>
  <c r="AO246" i="6"/>
  <c r="AP246" i="6"/>
  <c r="AQ246" i="6"/>
  <c r="AR246" i="6"/>
  <c r="AS246" i="6"/>
  <c r="AT246" i="6"/>
  <c r="AN247" i="6"/>
  <c r="AO247" i="6"/>
  <c r="AP247" i="6"/>
  <c r="AQ247" i="6"/>
  <c r="AR247" i="6"/>
  <c r="AS247" i="6"/>
  <c r="AT247" i="6"/>
  <c r="AN248" i="6"/>
  <c r="AO248" i="6"/>
  <c r="AP248" i="6"/>
  <c r="AQ248" i="6"/>
  <c r="AR248" i="6"/>
  <c r="AS248" i="6"/>
  <c r="AT248" i="6"/>
  <c r="AN249" i="6"/>
  <c r="AO249" i="6"/>
  <c r="AP249" i="6"/>
  <c r="AQ249" i="6"/>
  <c r="AR249" i="6"/>
  <c r="AS249" i="6"/>
  <c r="AT249" i="6"/>
  <c r="AN250" i="6"/>
  <c r="AO250" i="6"/>
  <c r="AP250" i="6"/>
  <c r="AQ250" i="6"/>
  <c r="AR250" i="6"/>
  <c r="AS250" i="6"/>
  <c r="AT250" i="6"/>
  <c r="AN251" i="6"/>
  <c r="AO251" i="6"/>
  <c r="AP251" i="6"/>
  <c r="AQ251" i="6"/>
  <c r="AR251" i="6"/>
  <c r="AS251" i="6"/>
  <c r="AT251" i="6"/>
  <c r="AN252" i="6"/>
  <c r="AO252" i="6"/>
  <c r="AP252" i="6"/>
  <c r="AQ252" i="6"/>
  <c r="AR252" i="6"/>
  <c r="AS252" i="6"/>
  <c r="AT252" i="6"/>
  <c r="AN253" i="6"/>
  <c r="AO253" i="6"/>
  <c r="AP253" i="6"/>
  <c r="AQ253" i="6"/>
  <c r="AR253" i="6"/>
  <c r="AS253" i="6"/>
  <c r="AT253" i="6"/>
  <c r="AN254" i="6"/>
  <c r="AO254" i="6"/>
  <c r="AP254" i="6"/>
  <c r="AQ254" i="6"/>
  <c r="AR254" i="6"/>
  <c r="AS254" i="6"/>
  <c r="AT254" i="6"/>
  <c r="AN255" i="6"/>
  <c r="AO255" i="6"/>
  <c r="AP255" i="6"/>
  <c r="AQ255" i="6"/>
  <c r="AR255" i="6"/>
  <c r="AS255" i="6"/>
  <c r="AT255" i="6"/>
  <c r="AN256" i="6"/>
  <c r="AO256" i="6"/>
  <c r="AP256" i="6"/>
  <c r="AQ256" i="6"/>
  <c r="AR256" i="6"/>
  <c r="AS256" i="6"/>
  <c r="AT256" i="6"/>
  <c r="AN257" i="6"/>
  <c r="AO257" i="6"/>
  <c r="AP257" i="6"/>
  <c r="AQ257" i="6"/>
  <c r="AR257" i="6"/>
  <c r="AS257" i="6"/>
  <c r="AT257" i="6"/>
  <c r="AN258" i="6"/>
  <c r="AO258" i="6"/>
  <c r="AP258" i="6"/>
  <c r="AQ258" i="6"/>
  <c r="AR258" i="6"/>
  <c r="AS258" i="6"/>
  <c r="AT258" i="6"/>
  <c r="AN259" i="6"/>
  <c r="AO259" i="6"/>
  <c r="AP259" i="6"/>
  <c r="AQ259" i="6"/>
  <c r="AR259" i="6"/>
  <c r="AS259" i="6"/>
  <c r="AT259" i="6"/>
  <c r="AN260" i="6"/>
  <c r="AO260" i="6"/>
  <c r="AP260" i="6"/>
  <c r="AQ260" i="6"/>
  <c r="AR260" i="6"/>
  <c r="AS260" i="6"/>
  <c r="AT260" i="6"/>
  <c r="AN261" i="6"/>
  <c r="AO261" i="6"/>
  <c r="AP261" i="6"/>
  <c r="AQ261" i="6"/>
  <c r="AR261" i="6"/>
  <c r="AS261" i="6"/>
  <c r="AT261" i="6"/>
  <c r="AN262" i="6"/>
  <c r="AO262" i="6"/>
  <c r="AP262" i="6"/>
  <c r="AQ262" i="6"/>
  <c r="AR262" i="6"/>
  <c r="AS262" i="6"/>
  <c r="AT262" i="6"/>
  <c r="AN263" i="6"/>
  <c r="AO263" i="6"/>
  <c r="AP263" i="6"/>
  <c r="AQ263" i="6"/>
  <c r="AR263" i="6"/>
  <c r="AS263" i="6"/>
  <c r="AT263" i="6"/>
  <c r="AN264" i="6"/>
  <c r="AO264" i="6"/>
  <c r="AP264" i="6"/>
  <c r="AQ264" i="6"/>
  <c r="AR264" i="6"/>
  <c r="AS264" i="6"/>
  <c r="AT264" i="6"/>
  <c r="AN265" i="6"/>
  <c r="AO265" i="6"/>
  <c r="AP265" i="6"/>
  <c r="AQ265" i="6"/>
  <c r="AR265" i="6"/>
  <c r="AS265" i="6"/>
  <c r="AT265" i="6"/>
  <c r="AN266" i="6"/>
  <c r="AO266" i="6"/>
  <c r="AP266" i="6"/>
  <c r="AQ266" i="6"/>
  <c r="AR266" i="6"/>
  <c r="AS266" i="6"/>
  <c r="AT266" i="6"/>
  <c r="AN267" i="6"/>
  <c r="AO267" i="6"/>
  <c r="AP267" i="6"/>
  <c r="AQ267" i="6"/>
  <c r="AR267" i="6"/>
  <c r="AS267" i="6"/>
  <c r="AT267" i="6"/>
  <c r="AN268" i="6"/>
  <c r="AO268" i="6"/>
  <c r="AP268" i="6"/>
  <c r="AQ268" i="6"/>
  <c r="AR268" i="6"/>
  <c r="AS268" i="6"/>
  <c r="AT268" i="6"/>
  <c r="AN269" i="6"/>
  <c r="AO269" i="6"/>
  <c r="AP269" i="6"/>
  <c r="AQ269" i="6"/>
  <c r="AR269" i="6"/>
  <c r="AS269" i="6"/>
  <c r="AT269" i="6"/>
  <c r="AN270" i="6"/>
  <c r="AO270" i="6"/>
  <c r="AP270" i="6"/>
  <c r="AQ270" i="6"/>
  <c r="AR270" i="6"/>
  <c r="AS270" i="6"/>
  <c r="AT270" i="6"/>
  <c r="AN271" i="6"/>
  <c r="AO271" i="6"/>
  <c r="AP271" i="6"/>
  <c r="AQ271" i="6"/>
  <c r="AR271" i="6"/>
  <c r="AS271" i="6"/>
  <c r="AT271" i="6"/>
  <c r="AN272" i="6"/>
  <c r="AO272" i="6"/>
  <c r="AP272" i="6"/>
  <c r="AQ272" i="6"/>
  <c r="AR272" i="6"/>
  <c r="AS272" i="6"/>
  <c r="AT272" i="6"/>
  <c r="AN273" i="6"/>
  <c r="AO273" i="6"/>
  <c r="AP273" i="6"/>
  <c r="AQ273" i="6"/>
  <c r="AR273" i="6"/>
  <c r="AS273" i="6"/>
  <c r="AT273" i="6"/>
  <c r="AN274" i="6"/>
  <c r="AO274" i="6"/>
  <c r="AP274" i="6"/>
  <c r="AQ274" i="6"/>
  <c r="AR274" i="6"/>
  <c r="AS274" i="6"/>
  <c r="AT274" i="6"/>
  <c r="AN275" i="6"/>
  <c r="AO275" i="6"/>
  <c r="AP275" i="6"/>
  <c r="AQ275" i="6"/>
  <c r="AR275" i="6"/>
  <c r="AS275" i="6"/>
  <c r="AT275" i="6"/>
  <c r="AN276" i="6"/>
  <c r="AO276" i="6"/>
  <c r="AP276" i="6"/>
  <c r="AQ276" i="6"/>
  <c r="AR276" i="6"/>
  <c r="AS276" i="6"/>
  <c r="AT276" i="6"/>
  <c r="AN277" i="6"/>
  <c r="AO277" i="6"/>
  <c r="AP277" i="6"/>
  <c r="AQ277" i="6"/>
  <c r="AR277" i="6"/>
  <c r="AS277" i="6"/>
  <c r="AT277" i="6"/>
  <c r="AN278" i="6"/>
  <c r="AO278" i="6"/>
  <c r="AP278" i="6"/>
  <c r="AQ278" i="6"/>
  <c r="AR278" i="6"/>
  <c r="AS278" i="6"/>
  <c r="AT278" i="6"/>
  <c r="AN279" i="6"/>
  <c r="AO279" i="6"/>
  <c r="AP279" i="6"/>
  <c r="AQ279" i="6"/>
  <c r="AR279" i="6"/>
  <c r="AS279" i="6"/>
  <c r="AT279" i="6"/>
  <c r="AN280" i="6"/>
  <c r="AO280" i="6"/>
  <c r="AP280" i="6"/>
  <c r="AQ280" i="6"/>
  <c r="AR280" i="6"/>
  <c r="AS280" i="6"/>
  <c r="AT280" i="6"/>
  <c r="AN281" i="6"/>
  <c r="AO281" i="6"/>
  <c r="AP281" i="6"/>
  <c r="AQ281" i="6"/>
  <c r="AR281" i="6"/>
  <c r="AS281" i="6"/>
  <c r="AT281" i="6"/>
  <c r="AN282" i="6"/>
  <c r="AO282" i="6"/>
  <c r="AP282" i="6"/>
  <c r="AQ282" i="6"/>
  <c r="AR282" i="6"/>
  <c r="AS282" i="6"/>
  <c r="AT282" i="6"/>
  <c r="AN283" i="6"/>
  <c r="AO283" i="6"/>
  <c r="AP283" i="6"/>
  <c r="AQ283" i="6"/>
  <c r="AR283" i="6"/>
  <c r="AS283" i="6"/>
  <c r="AT283" i="6"/>
  <c r="AN284" i="6"/>
  <c r="AO284" i="6"/>
  <c r="AP284" i="6"/>
  <c r="AQ284" i="6"/>
  <c r="AR284" i="6"/>
  <c r="AS284" i="6"/>
  <c r="AT284" i="6"/>
  <c r="AN285" i="6"/>
  <c r="AO285" i="6"/>
  <c r="AP285" i="6"/>
  <c r="AQ285" i="6"/>
  <c r="AR285" i="6"/>
  <c r="AS285" i="6"/>
  <c r="AT285" i="6"/>
  <c r="AN286" i="6"/>
  <c r="AO286" i="6"/>
  <c r="AP286" i="6"/>
  <c r="AQ286" i="6"/>
  <c r="AR286" i="6"/>
  <c r="AS286" i="6"/>
  <c r="AT286" i="6"/>
  <c r="AN287" i="6"/>
  <c r="AO287" i="6"/>
  <c r="AP287" i="6"/>
  <c r="AQ287" i="6"/>
  <c r="AR287" i="6"/>
  <c r="AS287" i="6"/>
  <c r="AT287" i="6"/>
  <c r="AN288" i="6"/>
  <c r="AO288" i="6"/>
  <c r="AP288" i="6"/>
  <c r="AQ288" i="6"/>
  <c r="AR288" i="6"/>
  <c r="AS288" i="6"/>
  <c r="AT288" i="6"/>
  <c r="AN289" i="6"/>
  <c r="AO289" i="6"/>
  <c r="AP289" i="6"/>
  <c r="AQ289" i="6"/>
  <c r="AR289" i="6"/>
  <c r="AS289" i="6"/>
  <c r="AT289" i="6"/>
  <c r="AN290" i="6"/>
  <c r="AO290" i="6"/>
  <c r="AP290" i="6"/>
  <c r="AQ290" i="6"/>
  <c r="AR290" i="6"/>
  <c r="AS290" i="6"/>
  <c r="AT290" i="6"/>
  <c r="AN291" i="6"/>
  <c r="AO291" i="6"/>
  <c r="AP291" i="6"/>
  <c r="AQ291" i="6"/>
  <c r="AR291" i="6"/>
  <c r="AS291" i="6"/>
  <c r="AT291" i="6"/>
  <c r="AN292" i="6"/>
  <c r="AO292" i="6"/>
  <c r="AP292" i="6"/>
  <c r="AQ292" i="6"/>
  <c r="AR292" i="6"/>
  <c r="AS292" i="6"/>
  <c r="AT292" i="6"/>
  <c r="AN293" i="6"/>
  <c r="AO293" i="6"/>
  <c r="AP293" i="6"/>
  <c r="AQ293" i="6"/>
  <c r="AR293" i="6"/>
  <c r="AS293" i="6"/>
  <c r="AT293" i="6"/>
  <c r="AN294" i="6"/>
  <c r="AO294" i="6"/>
  <c r="AP294" i="6"/>
  <c r="AQ294" i="6"/>
  <c r="AR294" i="6"/>
  <c r="AS294" i="6"/>
  <c r="AT294" i="6"/>
  <c r="AN295" i="6"/>
  <c r="AO295" i="6"/>
  <c r="AP295" i="6"/>
  <c r="AQ295" i="6"/>
  <c r="AR295" i="6"/>
  <c r="AS295" i="6"/>
  <c r="AT295" i="6"/>
  <c r="AN296" i="6"/>
  <c r="AO296" i="6"/>
  <c r="AP296" i="6"/>
  <c r="AQ296" i="6"/>
  <c r="AR296" i="6"/>
  <c r="AS296" i="6"/>
  <c r="AT296" i="6"/>
  <c r="AN297" i="6"/>
  <c r="AO297" i="6"/>
  <c r="AP297" i="6"/>
  <c r="AQ297" i="6"/>
  <c r="AR297" i="6"/>
  <c r="AS297" i="6"/>
  <c r="AT297" i="6"/>
  <c r="AN298" i="6"/>
  <c r="AO298" i="6"/>
  <c r="AP298" i="6"/>
  <c r="AQ298" i="6"/>
  <c r="AR298" i="6"/>
  <c r="AS298" i="6"/>
  <c r="AT298" i="6"/>
  <c r="AN299" i="6"/>
  <c r="AO299" i="6"/>
  <c r="AP299" i="6"/>
  <c r="AQ299" i="6"/>
  <c r="AR299" i="6"/>
  <c r="AS299" i="6"/>
  <c r="AT299" i="6"/>
  <c r="AN300" i="6"/>
  <c r="AO300" i="6"/>
  <c r="AP300" i="6"/>
  <c r="AQ300" i="6"/>
  <c r="AR300" i="6"/>
  <c r="AS300" i="6"/>
  <c r="AT300" i="6"/>
  <c r="AN301" i="6"/>
  <c r="AO301" i="6"/>
  <c r="AP301" i="6"/>
  <c r="AQ301" i="6"/>
  <c r="AR301" i="6"/>
  <c r="AS301" i="6"/>
  <c r="AT301" i="6"/>
  <c r="AN302" i="6"/>
  <c r="AO302" i="6"/>
  <c r="AP302" i="6"/>
  <c r="AQ302" i="6"/>
  <c r="AR302" i="6"/>
  <c r="AS302" i="6"/>
  <c r="AT302" i="6"/>
  <c r="AN303" i="6"/>
  <c r="AO303" i="6"/>
  <c r="AP303" i="6"/>
  <c r="AQ303" i="6"/>
  <c r="AR303" i="6"/>
  <c r="AS303" i="6"/>
  <c r="AT303" i="6"/>
  <c r="AN304" i="6"/>
  <c r="AO304" i="6"/>
  <c r="AP304" i="6"/>
  <c r="AQ304" i="6"/>
  <c r="AR304" i="6"/>
  <c r="AS304" i="6"/>
  <c r="AT304" i="6"/>
  <c r="AN305" i="6"/>
  <c r="AO305" i="6"/>
  <c r="AP305" i="6"/>
  <c r="AQ305" i="6"/>
  <c r="AR305" i="6"/>
  <c r="AS305" i="6"/>
  <c r="AT305" i="6"/>
  <c r="AN306" i="6"/>
  <c r="AO306" i="6"/>
  <c r="AP306" i="6"/>
  <c r="AQ306" i="6"/>
  <c r="AR306" i="6"/>
  <c r="AS306" i="6"/>
  <c r="AT306" i="6"/>
  <c r="AN307" i="6"/>
  <c r="AO307" i="6"/>
  <c r="AP307" i="6"/>
  <c r="AQ307" i="6"/>
  <c r="AR307" i="6"/>
  <c r="AS307" i="6"/>
  <c r="AT307" i="6"/>
  <c r="AN308" i="6"/>
  <c r="AO308" i="6"/>
  <c r="AP308" i="6"/>
  <c r="AQ308" i="6"/>
  <c r="AR308" i="6"/>
  <c r="AS308" i="6"/>
  <c r="AT308" i="6"/>
  <c r="AN309" i="6"/>
  <c r="AO309" i="6"/>
  <c r="AP309" i="6"/>
  <c r="AQ309" i="6"/>
  <c r="AR309" i="6"/>
  <c r="AS309" i="6"/>
  <c r="AT309" i="6"/>
  <c r="AN310" i="6"/>
  <c r="AO310" i="6"/>
  <c r="AP310" i="6"/>
  <c r="AQ310" i="6"/>
  <c r="AR310" i="6"/>
  <c r="AS310" i="6"/>
  <c r="AT310" i="6"/>
  <c r="AN311" i="6"/>
  <c r="AO311" i="6"/>
  <c r="AP311" i="6"/>
  <c r="AQ311" i="6"/>
  <c r="AR311" i="6"/>
  <c r="AS311" i="6"/>
  <c r="AT311" i="6"/>
  <c r="AN312" i="6"/>
  <c r="AO312" i="6"/>
  <c r="AP312" i="6"/>
  <c r="AQ312" i="6"/>
  <c r="AR312" i="6"/>
  <c r="AS312" i="6"/>
  <c r="AT312" i="6"/>
  <c r="AO3" i="6"/>
  <c r="AP3" i="6"/>
  <c r="AR3" i="6"/>
  <c r="AS3" i="6"/>
  <c r="AT3" i="6"/>
  <c r="AN3" i="6"/>
  <c r="AO2" i="6"/>
  <c r="AP2" i="6"/>
  <c r="AQ2" i="6"/>
  <c r="AR2" i="6"/>
  <c r="AS2" i="6"/>
  <c r="AT2" i="6"/>
  <c r="AN2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" i="6"/>
  <c r="AH3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" i="6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tc={2EB406F2-6166-474D-99DF-995EBAAC7C98}</author>
    <author>tc={DC7BDEED-81C9-4A8C-AB70-612B2A82E836}</author>
    <author>tc={0B90560F-FF3F-4950-9118-0CFADB9FE16C}</author>
    <author>tc={9925A2F5-8541-4266-9FE2-91CEEB84E9C9}</author>
    <author>tc={D5C83AD8-0419-4966-B4A5-167B436B6689}</author>
    <author>tc={37115392-770C-41AA-A4C0-494CED027535}</author>
    <author>tc={A74EB10E-CD8C-4FEE-8DAE-92C230BF2012}</author>
    <author>tc={A2F20A68-8279-4C46-84E4-AFFF0B99C71F}</author>
  </authors>
  <commentList>
    <comment ref="H1" authorId="0" shapeId="0" xr:uid="{2EB406F2-6166-474D-99DF-995EBAAC7C98}">
      <text>
        <t>[Threaded comment]
Your version of Excel allows you to read this threaded comment; however, any edits to it will get removed if the file is opened in a newer version of Excel. Learn more: https://go.microsoft.com/fwlink/?linkid=870924
Comment:
    Metode agregasi dari menggunakan data raw berdasarkan unit analisa terkecil</t>
      </text>
    </comment>
    <comment ref="C2" authorId="1" shapeId="0" xr:uid="{DC7BDEED-81C9-4A8C-AB70-612B2A82E836}">
      <text>
        <t>[Threaded comment]
Your version of Excel allows you to read this threaded comment; however, any edits to it will get removed if the file is opened in a newer version of Excel. Learn more: https://go.microsoft.com/fwlink/?linkid=870924
Comment:
    Hutan tanaman dan perkbenunan dalam LC KLHK 2020</t>
      </text>
    </comment>
    <comment ref="C5" authorId="2" shapeId="0" xr:uid="{0B90560F-FF3F-4950-9118-0CFADB9FE16C}">
      <text>
        <t>[Threaded comment]
Your version of Excel allows you to read this threaded comment; however, any edits to it will get removed if the file is opened in a newer version of Excel. Learn more: https://go.microsoft.com/fwlink/?linkid=870924
Comment:
    HKM dan HTR</t>
      </text>
    </comment>
    <comment ref="C12" authorId="3" shapeId="0" xr:uid="{9925A2F5-8541-4266-9FE2-91CEEB84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Kebun campur, pertanian semusim, sawah</t>
      </text>
    </comment>
    <comment ref="C16" authorId="4" shapeId="0" xr:uid="{D5C83AD8-0419-4966-B4A5-167B436B6689}">
      <text>
        <t>[Threaded comment]
Your version of Excel allows you to read this threaded comment; however, any edits to it will get removed if the file is opened in a newer version of Excel. Learn more: https://go.microsoft.com/fwlink/?linkid=870924
Comment:
    Perbandingan kelas tutupan lahan badan air dengan pemukiman</t>
      </text>
    </comment>
    <comment ref="C18" authorId="5" shapeId="0" xr:uid="{37115392-770C-41AA-A4C0-494CED027535}">
      <text>
        <t>[Threaded comment]
Your version of Excel allows you to read this threaded comment; however, any edits to it will get removed if the file is opened in a newer version of Excel. Learn more: https://go.microsoft.com/fwlink/?linkid=870924
Comment:
    Periode tahun 2015-2020</t>
      </text>
    </comment>
    <comment ref="D20" authorId="6" shapeId="0" xr:uid="{A74EB10E-CD8C-4FEE-8DAE-92C230BF2012}">
      <text>
        <t>[Threaded comment]
Your version of Excel allows you to read this threaded comment; however, any edits to it will get removed if the file is opened in a newer version of Excel. Learn more: https://go.microsoft.com/fwlink/?linkid=870924
Comment:
    Pertanian lahan kering, pertanian lahan kering kebun campur, sawah, kebun, dll (semua yang ada kegiatan penanaman dan non-alami)</t>
      </text>
    </comment>
    <comment ref="C22" authorId="7" shapeId="0" xr:uid="{A2F20A68-8279-4C46-84E4-AFFF0B99C71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Izin nambah peta indeks bahaya dari BNPB yah buat mewakili naturah hazard @Aksomo, Harry Tri Atmojo   (ICRAF) @Indiarto, Dony   (ICRAF)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tc={50CE9E9D-2764-401A-BFBB-8D9544EF3F51}</author>
    <author>tc={74B5DC4F-620D-4C4C-AEC9-7226ABA79325}</author>
    <author>tc={03468081-4A28-48D2-97E7-CB4D75833040}</author>
    <author>tc={556098A0-9DD4-49D3-89B8-DE3E02D2E2A9}</author>
    <author>tc={7AFFE10C-E47A-4E2C-94EF-D098DCE02302}</author>
    <author>tc={BEAC5546-6F0E-4410-A8BB-4603052915A8}</author>
  </authors>
  <commentList>
    <comment ref="G1" authorId="0" shapeId="0" xr:uid="{50CE9E9D-2764-401A-BFBB-8D9544EF3F51}">
      <text>
        <t>[Threaded comment]
Your version of Excel allows you to read this threaded comment; however, any edits to it will get removed if the file is opened in a newer version of Excel. Learn more: https://go.microsoft.com/fwlink/?linkid=870924
Comment:
    Hutan tanaman dan perkbenunan dalam LC KLHK 2020</t>
      </text>
    </comment>
    <comment ref="J1" authorId="1" shapeId="0" xr:uid="{74B5DC4F-620D-4C4C-AEC9-7226ABA79325}">
      <text>
        <t>[Threaded comment]
Your version of Excel allows you to read this threaded comment; however, any edits to it will get removed if the file is opened in a newer version of Excel. Learn more: https://go.microsoft.com/fwlink/?linkid=870924
Comment:
    HKM dan HTR</t>
      </text>
    </comment>
    <comment ref="Q1" authorId="2" shapeId="0" xr:uid="{03468081-4A28-48D2-97E7-CB4D75833040}">
      <text>
        <t>[Threaded comment]
Your version of Excel allows you to read this threaded comment; however, any edits to it will get removed if the file is opened in a newer version of Excel. Learn more: https://go.microsoft.com/fwlink/?linkid=870924
Comment:
    Kebun campur, pertanian semusim, sawah</t>
      </text>
    </comment>
    <comment ref="U1" authorId="3" shapeId="0" xr:uid="{556098A0-9DD4-49D3-89B8-DE3E02D2E2A9}">
      <text>
        <t>[Threaded comment]
Your version of Excel allows you to read this threaded comment; however, any edits to it will get removed if the file is opened in a newer version of Excel. Learn more: https://go.microsoft.com/fwlink/?linkid=870924
Comment:
    Perbandingan kelas tutupan lahan badan air dengan pemukiman</t>
      </text>
    </comment>
    <comment ref="W1" authorId="4" shapeId="0" xr:uid="{7AFFE10C-E47A-4E2C-94EF-D098DCE02302}">
      <text>
        <t>[Threaded comment]
Your version of Excel allows you to read this threaded comment; however, any edits to it will get removed if the file is opened in a newer version of Excel. Learn more: https://go.microsoft.com/fwlink/?linkid=870924
Comment:
    Periode tahun 2015-2020</t>
      </text>
    </comment>
    <comment ref="AA1" authorId="5" shapeId="0" xr:uid="{BEAC5546-6F0E-4410-A8BB-4603052915A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Izin nambah peta indeks bahaya dari BNPB yah buat mewakili naturah hazard @Aksomo, Harry Tri Atmojo   (ICRAF) @Indiarto, Dony   (ICRAF) </t>
      </text>
    </comment>
  </commentList>
</comments>
</file>

<file path=xl/sharedStrings.xml><?xml version="1.0" encoding="utf-8"?>
<sst xmlns="http://schemas.openxmlformats.org/spreadsheetml/2006/main" count="24263" uniqueCount="1765">
  <si>
    <t>IDKEC</t>
  </si>
  <si>
    <t>Kecamatan</t>
  </si>
  <si>
    <t>Sum of Count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</si>
  <si>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</si>
  <si>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</si>
  <si>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</si>
  <si>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</si>
  <si>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</si>
  <si>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</si>
  <si>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</si>
  <si>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</si>
  <si>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</si>
  <si>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</si>
  <si>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</si>
  <si>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</si>
  <si>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</si>
  <si>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</si>
  <si>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</si>
  <si>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</si>
  <si>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</si>
  <si>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</si>
  <si>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</si>
  <si>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</si>
  <si>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</si>
  <si>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</si>
  <si>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</si>
  <si>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</si>
  <si>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</si>
  <si>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</si>
  <si>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</si>
  <si>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</si>
  <si>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</si>
  <si>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</si>
  <si>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</si>
  <si>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</si>
  <si>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</si>
  <si>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</si>
  <si>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</si>
  <si>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</si>
  <si>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</si>
  <si>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</si>
  <si>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</si>
  <si>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</si>
  <si>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</si>
  <si>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</si>
  <si>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</si>
  <si>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</si>
  <si>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</si>
  <si>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</si>
  <si>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</si>
  <si>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</si>
  <si>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</si>
  <si>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</si>
  <si>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</si>
  <si>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</si>
  <si>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</si>
  <si>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</si>
  <si>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</si>
  <si>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</si>
  <si>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</si>
  <si>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</si>
  <si>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</si>
  <si>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</si>
  <si>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</si>
  <si>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</si>
  <si>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BATU PUTIH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</si>
  <si>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</si>
  <si>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</si>
  <si>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</si>
  <si>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</si>
  <si>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</si>
  <si>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</si>
  <si>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</si>
  <si>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</si>
  <si>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</si>
  <si>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</si>
  <si>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FATUKOPA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</si>
  <si>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</si>
  <si>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</si>
  <si>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</si>
  <si>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</si>
  <si>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</si>
  <si>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</si>
  <si>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</si>
  <si>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</si>
  <si>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</si>
  <si>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</si>
  <si>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</si>
  <si>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</si>
  <si>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</si>
  <si>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</si>
  <si>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</si>
  <si>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</si>
  <si>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</si>
  <si>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</si>
  <si>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</si>
  <si>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</si>
  <si>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</si>
  <si>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</si>
  <si>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</si>
  <si>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</si>
  <si>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</si>
  <si>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</si>
  <si>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</si>
  <si>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</si>
  <si>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</si>
  <si>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</si>
  <si>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</si>
  <si>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</si>
  <si>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</si>
  <si>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</si>
  <si>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RAI MANUK</t>
  </si>
  <si>
    <t>TASIFETO BARAT</t>
  </si>
  <si>
    <t>KAKULUK MESAK</t>
  </si>
  <si>
    <t>NANAET DUABESI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</si>
  <si>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</si>
  <si>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</si>
  <si>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</si>
  <si>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</si>
  <si>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</si>
  <si>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</si>
  <si>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</si>
  <si>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</si>
  <si>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</si>
  <si>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</si>
  <si>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</si>
  <si>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</si>
  <si>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</si>
  <si>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</si>
  <si>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</si>
  <si>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</si>
  <si>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</si>
  <si>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</si>
  <si>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</si>
  <si>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</si>
  <si>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</si>
  <si>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</si>
  <si>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</si>
  <si>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</si>
  <si>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</si>
  <si>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</si>
  <si>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</si>
  <si>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</si>
  <si>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</si>
  <si>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</si>
  <si>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</si>
  <si>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</si>
  <si>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</si>
  <si>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</si>
  <si>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</si>
  <si>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</si>
  <si>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</si>
  <si>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</si>
  <si>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</si>
  <si>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</si>
  <si>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</si>
  <si>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</si>
  <si>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</si>
  <si>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</si>
  <si>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</si>
  <si>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</si>
  <si>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</si>
  <si>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</si>
  <si>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</si>
  <si>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</si>
  <si>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</si>
  <si>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</si>
  <si>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</si>
  <si>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</si>
  <si>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</si>
  <si>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</si>
  <si>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</si>
  <si>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</si>
  <si>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</si>
  <si>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</si>
  <si>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</si>
  <si>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</si>
  <si>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</si>
  <si>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</si>
  <si>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</si>
  <si>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</si>
  <si>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</si>
  <si>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</si>
  <si>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</si>
  <si>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</si>
  <si>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</si>
  <si>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</si>
  <si>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</si>
  <si>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</si>
  <si>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</si>
  <si>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</si>
  <si>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</si>
  <si>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</si>
  <si>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</si>
  <si>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</si>
  <si>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</si>
  <si>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</si>
  <si>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</si>
  <si>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</si>
  <si>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</si>
  <si>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</si>
  <si>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</si>
  <si>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</si>
  <si>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</si>
  <si>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</si>
  <si>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KOTABARU</t>
  </si>
  <si>
    <t>DETUKELI</t>
  </si>
  <si>
    <t>LEPEMBUSU KELISOKE</t>
  </si>
  <si>
    <t>DETUSOKO</t>
  </si>
  <si>
    <t>WEWARIA</t>
  </si>
  <si>
    <t>AIMERE</t>
  </si>
  <si>
    <t>JEREBUU</t>
  </si>
  <si>
    <t>INERIE</t>
  </si>
  <si>
    <t>BAJAWA</t>
  </si>
  <si>
    <t>GOLEWA</t>
  </si>
  <si>
    <t>GOLEWA SELATAN</t>
  </si>
  <si>
    <t>GOLEWA BARAT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</si>
  <si>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</si>
  <si>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</si>
  <si>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</si>
  <si>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</si>
  <si>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</si>
  <si>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</si>
  <si>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</si>
  <si>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SATAR MESE UTARA</t>
  </si>
  <si>
    <t>LANGKE REMBONG</t>
  </si>
  <si>
    <t>RUTENG</t>
  </si>
  <si>
    <t>WAE RII</t>
  </si>
  <si>
    <t>LELAK</t>
  </si>
  <si>
    <t>RAHONG UTARA</t>
  </si>
  <si>
    <t>CIBAL</t>
  </si>
  <si>
    <t>CIBAL BARAT</t>
  </si>
  <si>
    <t>REOK</t>
  </si>
  <si>
    <t>REOK BARAT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</si>
  <si>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</si>
  <si>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</si>
  <si>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</si>
  <si>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</si>
  <si>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</si>
  <si>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</si>
  <si>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</si>
  <si>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LANDU LEKO</t>
  </si>
  <si>
    <t>ROTE BARAT</t>
  </si>
  <si>
    <t>NDAO NUSE</t>
  </si>
  <si>
    <t>KOMODO</t>
  </si>
  <si>
    <t>BOLENG</t>
  </si>
  <si>
    <t>SANO NGGOANG</t>
  </si>
  <si>
    <t>MBELILING</t>
  </si>
  <si>
    <t>LEMBOR</t>
  </si>
  <si>
    <t>WELAK</t>
  </si>
  <si>
    <t>LEMBOR SELATAN</t>
  </si>
  <si>
    <t>KUWUS</t>
  </si>
  <si>
    <t>NDOSO</t>
  </si>
  <si>
    <t>KUWUS BARAT</t>
  </si>
  <si>
    <t>MACANG PACAR</t>
  </si>
  <si>
    <t>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</si>
  <si>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</si>
  <si>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</si>
  <si>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</si>
  <si>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</si>
  <si>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</si>
  <si>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</si>
  <si>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 BALAGHAR</t>
  </si>
  <si>
    <t>KODI</t>
  </si>
  <si>
    <t>KODI UTARA</t>
  </si>
  <si>
    <t>WEWEWA SELATAN</t>
  </si>
  <si>
    <t>WEWEWA BARAT</t>
  </si>
  <si>
    <t>WEWEWA TIMUR</t>
  </si>
  <si>
    <t>WEWEWA TENGAH</t>
  </si>
  <si>
    <t>WEWEWA UTARA</t>
  </si>
  <si>
    <t>LOURA</t>
  </si>
  <si>
    <t>KOTA TAMBOLAKA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</si>
  <si>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</si>
  <si>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</si>
  <si>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</si>
  <si>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</si>
  <si>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</si>
  <si>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</si>
  <si>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</si>
  <si>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</si>
  <si>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RANA MESE</t>
  </si>
  <si>
    <t>KOTA KOMBA</t>
  </si>
  <si>
    <t>ELAR</t>
  </si>
  <si>
    <t>ELAR SELATAN</t>
  </si>
  <si>
    <t>SAMBI RAMPAS</t>
  </si>
  <si>
    <t>POCO RANAKA</t>
  </si>
  <si>
    <t>POCO RANAKA TIMUR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</si>
  <si>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</si>
  <si>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</si>
  <si>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</si>
  <si>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</si>
  <si>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</si>
  <si>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</si>
  <si>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</si>
  <si>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WEWIKU</t>
  </si>
  <si>
    <t>MALAKA BARAT</t>
  </si>
  <si>
    <t>WELIMAN</t>
  </si>
  <si>
    <t>RINHAT</t>
  </si>
  <si>
    <t>IO KUFEU</t>
  </si>
  <si>
    <t>SASITA MEAN</t>
  </si>
  <si>
    <t>MALAKA TENGAH</t>
  </si>
  <si>
    <t>BOTIN LEOBELE</t>
  </si>
  <si>
    <t>LAEN MANEN</t>
  </si>
  <si>
    <t>MALAKA TIMUR</t>
  </si>
  <si>
    <t>KOBALIMA</t>
  </si>
  <si>
    <t>KOBALIMA TIMUR</t>
  </si>
  <si>
    <t>ALAK</t>
  </si>
  <si>
    <t>MAULAFA</t>
  </si>
  <si>
    <t>OEBOBO</t>
  </si>
  <si>
    <t>KOTA RAJA</t>
  </si>
  <si>
    <t>KELAPA LIMA</t>
  </si>
  <si>
    <t>KOTA LAMA</t>
  </si>
  <si>
    <t>Grand Total</t>
  </si>
  <si>
    <t>DI_PUPR_NT</t>
  </si>
  <si>
    <t>Irigasi</t>
  </si>
  <si>
    <t>OID</t>
  </si>
  <si>
    <t>Value</t>
  </si>
  <si>
    <t>Count</t>
  </si>
  <si>
    <t>INDO_KECAM</t>
  </si>
  <si>
    <t>Buffer Irigasi</t>
  </si>
  <si>
    <t>Non Irigasi</t>
  </si>
  <si>
    <t>LC2015_NTT</t>
  </si>
  <si>
    <t>LC2020_NTT</t>
  </si>
  <si>
    <t>IRIGASI_RB</t>
  </si>
  <si>
    <t>LC2015</t>
  </si>
  <si>
    <t>LC2020</t>
  </si>
  <si>
    <t>Deforestasi/Degradasi</t>
  </si>
  <si>
    <t>Non Deforestasi/Degradasi</t>
  </si>
  <si>
    <t>Deforestasi</t>
  </si>
  <si>
    <t>Degradasi</t>
  </si>
  <si>
    <t>id</t>
  </si>
  <si>
    <t>nmprov</t>
  </si>
  <si>
    <t>nmkab</t>
  </si>
  <si>
    <t>nmkec</t>
  </si>
  <si>
    <t>idkec</t>
  </si>
  <si>
    <t>ID</t>
  </si>
  <si>
    <t>PL</t>
  </si>
  <si>
    <t>NUSA TENGGARA TIMUR</t>
  </si>
  <si>
    <t>SUMBA BARAT</t>
  </si>
  <si>
    <t>Hutan lahan kering primer</t>
  </si>
  <si>
    <t>Hutan lahan kering sekunder / bekas tebangan</t>
  </si>
  <si>
    <t>Hutan rawa primer</t>
  </si>
  <si>
    <t>Hutan rawa sekunder</t>
  </si>
  <si>
    <t>Hutan mangrove primer</t>
  </si>
  <si>
    <t>Hutan mangrove sekunder</t>
  </si>
  <si>
    <t>SUMBA TIMUR</t>
  </si>
  <si>
    <t>Hutan tanaman</t>
  </si>
  <si>
    <t>Perkebunan</t>
  </si>
  <si>
    <t>Semak belukar</t>
  </si>
  <si>
    <t>Semak belukar rawa</t>
  </si>
  <si>
    <t>Savanna / Padang rumput</t>
  </si>
  <si>
    <t>Pertanian lahan kering</t>
  </si>
  <si>
    <t>Pertanian lahan kering  campur semak / kebun campur</t>
  </si>
  <si>
    <t>Sawah</t>
  </si>
  <si>
    <t>Tambak</t>
  </si>
  <si>
    <t>Pemukiman</t>
  </si>
  <si>
    <t>Transmigrasi</t>
  </si>
  <si>
    <t>Lahan terbuka</t>
  </si>
  <si>
    <t>Pertambangan</t>
  </si>
  <si>
    <t>Tubuh air</t>
  </si>
  <si>
    <t>Rawa</t>
  </si>
  <si>
    <t>Awan</t>
  </si>
  <si>
    <t>Bandara</t>
  </si>
  <si>
    <t>No data</t>
  </si>
  <si>
    <t>KUPANG</t>
  </si>
  <si>
    <t>TIMOR TENGAH SELATAN</t>
  </si>
  <si>
    <t>TIMOR TENGAH UTARA</t>
  </si>
  <si>
    <t>BELU</t>
  </si>
  <si>
    <t>ALOR</t>
  </si>
  <si>
    <t>LEMBATA</t>
  </si>
  <si>
    <t>FLORES TIMUR</t>
  </si>
  <si>
    <t>SIKKA</t>
  </si>
  <si>
    <t>NGADA</t>
  </si>
  <si>
    <t>MANGGARAI</t>
  </si>
  <si>
    <t>ROTE NDAO</t>
  </si>
  <si>
    <t>MANGGARAI BARAT</t>
  </si>
  <si>
    <t>SUMBA TENGAH</t>
  </si>
  <si>
    <t>SUMBA BARAT DAYA</t>
  </si>
  <si>
    <t>NAGEKEO</t>
  </si>
  <si>
    <t>MANGGARAI TIMUR</t>
  </si>
  <si>
    <t>SABU RAIJUA</t>
  </si>
  <si>
    <t>MALAKA</t>
  </si>
  <si>
    <t>No</t>
  </si>
  <si>
    <t>Pembagi</t>
  </si>
  <si>
    <t>Data</t>
  </si>
  <si>
    <t>Source</t>
  </si>
  <si>
    <t>Unit</t>
  </si>
  <si>
    <t>Data available?</t>
  </si>
  <si>
    <t>Metode agregasi</t>
  </si>
  <si>
    <t>V01</t>
  </si>
  <si>
    <t>Distance to plantation</t>
  </si>
  <si>
    <t>Peta Tutupan Lahan 2020 from KLHK</t>
  </si>
  <si>
    <t>MN</t>
  </si>
  <si>
    <t>m</t>
  </si>
  <si>
    <t>Average</t>
  </si>
  <si>
    <t>V02</t>
  </si>
  <si>
    <t>Distance to road</t>
  </si>
  <si>
    <t>BIG</t>
  </si>
  <si>
    <t>V03</t>
  </si>
  <si>
    <t>Distance to plantation concession</t>
  </si>
  <si>
    <t>KLHK 2022</t>
  </si>
  <si>
    <t>V04</t>
  </si>
  <si>
    <t>Distance to Social Forestry concession</t>
  </si>
  <si>
    <t>V05</t>
  </si>
  <si>
    <t>Distance to forest</t>
  </si>
  <si>
    <t>V06</t>
  </si>
  <si>
    <t>Distance to river</t>
  </si>
  <si>
    <t>V07</t>
  </si>
  <si>
    <t>Distance to burned area</t>
  </si>
  <si>
    <t>KLHK 2019</t>
  </si>
  <si>
    <t>V08</t>
  </si>
  <si>
    <t>Distance to lake</t>
  </si>
  <si>
    <t>RBI 25K</t>
  </si>
  <si>
    <t>V09</t>
  </si>
  <si>
    <t>Distance to irigation</t>
  </si>
  <si>
    <t>V10</t>
  </si>
  <si>
    <t>Distance to water body</t>
  </si>
  <si>
    <t>V11</t>
  </si>
  <si>
    <t>Percentage of agricultural area (small holder) per sub-district</t>
  </si>
  <si>
    <t>%</t>
  </si>
  <si>
    <t>Percentage</t>
  </si>
  <si>
    <t>v</t>
  </si>
  <si>
    <t>V12</t>
  </si>
  <si>
    <t>Percentage of plantation area per sub-district</t>
  </si>
  <si>
    <t>V13</t>
  </si>
  <si>
    <t>Percentage of forested area in the sub-district</t>
  </si>
  <si>
    <t>V14</t>
  </si>
  <si>
    <t>Percentage of shrubland in the sub-district</t>
  </si>
  <si>
    <t>V15</t>
  </si>
  <si>
    <t>Percentage of water area compared to sub-district area</t>
  </si>
  <si>
    <t>V16</t>
  </si>
  <si>
    <t>Percentage of savanna</t>
  </si>
  <si>
    <t>V17</t>
  </si>
  <si>
    <t>Distance to deforestation</t>
  </si>
  <si>
    <t>V18</t>
  </si>
  <si>
    <t>Deforestation area size</t>
  </si>
  <si>
    <t>km²</t>
  </si>
  <si>
    <t>ha</t>
  </si>
  <si>
    <t>V19</t>
  </si>
  <si>
    <t>Arable land (%)</t>
  </si>
  <si>
    <t>%/kecamatan</t>
  </si>
  <si>
    <t>V20</t>
  </si>
  <si>
    <t>Erosion risk (t ha−1 yr−1)</t>
  </si>
  <si>
    <t>RUSLE</t>
  </si>
  <si>
    <t>t ha−1 yr−1</t>
  </si>
  <si>
    <t>V21</t>
  </si>
  <si>
    <t>Indeks Bahaya Banjir</t>
  </si>
  <si>
    <t>RBI BNPB</t>
  </si>
  <si>
    <t>index value</t>
  </si>
  <si>
    <t>V22</t>
  </si>
  <si>
    <t>Indeks Bahaya Longsor</t>
  </si>
  <si>
    <t>V23</t>
  </si>
  <si>
    <t>Indeks Bahaya Kekeringan</t>
  </si>
  <si>
    <t>V24</t>
  </si>
  <si>
    <t>Buffer to 500m irigated land</t>
  </si>
  <si>
    <t>% to kecamatan</t>
  </si>
  <si>
    <t>V25</t>
  </si>
  <si>
    <t>NDVI 2020</t>
  </si>
  <si>
    <t>Landsat8</t>
  </si>
  <si>
    <t>V26</t>
  </si>
  <si>
    <t>NDWI 2020</t>
  </si>
  <si>
    <t>V27</t>
  </si>
  <si>
    <t>NDMI 2020</t>
  </si>
  <si>
    <t>V28</t>
  </si>
  <si>
    <t>Aridity index</t>
  </si>
  <si>
    <t>WORLDCLIM 2.1</t>
  </si>
  <si>
    <t>MN supported by MW</t>
  </si>
  <si>
    <t>V29</t>
  </si>
  <si>
    <t>Annual Temperature (°C) change</t>
  </si>
  <si>
    <t>DI</t>
  </si>
  <si>
    <t>°C</t>
  </si>
  <si>
    <t>V30</t>
  </si>
  <si>
    <t xml:space="preserve">Mean Temperature </t>
  </si>
  <si>
    <t>V31</t>
  </si>
  <si>
    <t>Precipitation change</t>
  </si>
  <si>
    <t>mm/year</t>
  </si>
  <si>
    <t>V32</t>
  </si>
  <si>
    <t xml:space="preserve">Mean Precipitation </t>
  </si>
  <si>
    <t>V33</t>
  </si>
  <si>
    <t>Total KK berdasarkan pengguna dan non pengguna listrik</t>
  </si>
  <si>
    <t>Potensi desa BPS 2019</t>
  </si>
  <si>
    <t>HA</t>
  </si>
  <si>
    <t>jumlah</t>
  </si>
  <si>
    <t>V34</t>
  </si>
  <si>
    <t>Rasio elektrifikasi</t>
  </si>
  <si>
    <t>V35</t>
  </si>
  <si>
    <t>Rasio sekolah tinggi (SMA sederajat)</t>
  </si>
  <si>
    <t>V36</t>
  </si>
  <si>
    <t>Rasio PT</t>
  </si>
  <si>
    <t>V37</t>
  </si>
  <si>
    <t>Rasio RS</t>
  </si>
  <si>
    <t>V38</t>
  </si>
  <si>
    <t>Rasio faskes 1</t>
  </si>
  <si>
    <t>V39</t>
  </si>
  <si>
    <t>Rasio pasar</t>
  </si>
  <si>
    <t>V40</t>
  </si>
  <si>
    <t>Rasio minimarket/swalayan (tempat usaha di bangunan tetap untuk menjual berbagai jenis barang secara eceran dengan label harga, sistem pelayanan mandiri, luas lantai &lt; 400 m2)</t>
  </si>
  <si>
    <t>V41</t>
  </si>
  <si>
    <t>Banyak kejadian tanah longsor 2018-2019</t>
  </si>
  <si>
    <t>events/year</t>
  </si>
  <si>
    <t>V42</t>
  </si>
  <si>
    <t>Korban jiwa tanah longsor 2018-2019</t>
  </si>
  <si>
    <t>people/year</t>
  </si>
  <si>
    <t>V43</t>
  </si>
  <si>
    <t>Banyak kejadian banjir 2018-2019</t>
  </si>
  <si>
    <t>V44</t>
  </si>
  <si>
    <t>Korban jiwa banjir 2018-2019</t>
  </si>
  <si>
    <t>V45</t>
  </si>
  <si>
    <t>Banyak kejadian banjir bandang 2018-2019</t>
  </si>
  <si>
    <t>V46</t>
  </si>
  <si>
    <t>Korban jiwa banjir bandang 2018-2019</t>
  </si>
  <si>
    <t>V47</t>
  </si>
  <si>
    <t>Banyak kejadian kebakaran hutan dan lahan 2018-2019</t>
  </si>
  <si>
    <t>V48</t>
  </si>
  <si>
    <t>Korban jiwa kebakaran hutan dan lahan 2018-2019</t>
  </si>
  <si>
    <t>V49</t>
  </si>
  <si>
    <t>Banyak kejadian kekeringan (lahan) 2018-2019</t>
  </si>
  <si>
    <t>V50</t>
  </si>
  <si>
    <t>Korban jiwa kekeringan (lahan) 2018-2019</t>
  </si>
  <si>
    <t>V51</t>
  </si>
  <si>
    <t>Jumlah sistem peringatan dini bencana alam</t>
  </si>
  <si>
    <t>kategori</t>
  </si>
  <si>
    <t>V52</t>
  </si>
  <si>
    <t>Persentase sistem peringatan dini bencana alam</t>
  </si>
  <si>
    <t>V53</t>
  </si>
  <si>
    <t>Rasio embung di Kecamatan</t>
  </si>
  <si>
    <t>V54</t>
  </si>
  <si>
    <t>Rasio pasar desa (pasar hewan, pelelangan ikan, pelelangan hasil pertanian, dll.)</t>
  </si>
  <si>
    <t>V55</t>
  </si>
  <si>
    <t>Jumlah warga penderita gizi buruk (marasmus dan kwashiorkor) pada tahun 2018</t>
  </si>
  <si>
    <t>V56</t>
  </si>
  <si>
    <t>Rasio warga penderita gizi buruk (marasmus dan kwashiorkor) pada tahun 2018</t>
  </si>
  <si>
    <t>Hectare</t>
  </si>
  <si>
    <t>Cek</t>
  </si>
  <si>
    <t>Forest</t>
  </si>
  <si>
    <t>Agriculture</t>
  </si>
  <si>
    <t>Plantation</t>
  </si>
  <si>
    <t>Shrubland</t>
  </si>
  <si>
    <t>Water</t>
  </si>
  <si>
    <t>Arable land</t>
  </si>
  <si>
    <t>% Savanna</t>
  </si>
  <si>
    <t>DaerahIrigasi</t>
  </si>
  <si>
    <t>wetmonths_mean</t>
  </si>
  <si>
    <t>ID_Kecamatan</t>
  </si>
  <si>
    <t>Provinsi</t>
  </si>
  <si>
    <t>Kabupaten</t>
  </si>
  <si>
    <t>total_kk</t>
  </si>
  <si>
    <t>total_pengguna_listrik</t>
  </si>
  <si>
    <t>total_sekolah_tinggi</t>
  </si>
  <si>
    <t>total_PT</t>
  </si>
  <si>
    <t>total_RS</t>
  </si>
  <si>
    <t>total_faskes1</t>
  </si>
  <si>
    <t>total_pasar</t>
  </si>
  <si>
    <t>minimarket</t>
  </si>
  <si>
    <t>total_kejadian_longsor</t>
  </si>
  <si>
    <t>total_korban_longsor</t>
  </si>
  <si>
    <t>total_kejadian_banjir</t>
  </si>
  <si>
    <t>total_korban_banjir</t>
  </si>
  <si>
    <t>total_kejadian_banjir_bandang</t>
  </si>
  <si>
    <t>total_korban_banjir_bandang</t>
  </si>
  <si>
    <t>total_kejadian_karhutla</t>
  </si>
  <si>
    <t>total_korban_karhutla</t>
  </si>
  <si>
    <t>total_kejadian_kekeringan</t>
  </si>
  <si>
    <t>total_korban_kekeringan</t>
  </si>
  <si>
    <t>total_sistem_peringatan_dini</t>
  </si>
  <si>
    <t>embung</t>
  </si>
  <si>
    <t>pasar_desa</t>
  </si>
  <si>
    <t>gizi_buruk</t>
  </si>
  <si>
    <t>rata_rata_sistem_peringatan_dini</t>
  </si>
  <si>
    <t>rasio_elektrifikasi</t>
  </si>
  <si>
    <t>rasio_sekolah_tinggi</t>
  </si>
  <si>
    <t>rasio_PT</t>
  </si>
  <si>
    <t>rasio_RS</t>
  </si>
  <si>
    <t>rasio_faskes1</t>
  </si>
  <si>
    <t>rasio_pasar</t>
  </si>
  <si>
    <t>rasio_minimarket</t>
  </si>
  <si>
    <t>rasio_embung</t>
  </si>
  <si>
    <t>rasio_pasar_desa</t>
  </si>
  <si>
    <t>rasio_gizi_buruk</t>
  </si>
  <si>
    <t>rasio_sistem_peringatan_dini</t>
  </si>
  <si>
    <t>Luas (Ha)</t>
  </si>
  <si>
    <t>Deforestation area size (Ha)</t>
  </si>
  <si>
    <t>%Desil4_RT</t>
  </si>
  <si>
    <t>%Desil4_Ind</t>
  </si>
  <si>
    <t>IDM_2021</t>
  </si>
  <si>
    <t>Area_DaerahIrigasi (Ha)</t>
  </si>
  <si>
    <t>Distance_DaerahIrigasi</t>
  </si>
  <si>
    <t>Nama Provinsi</t>
  </si>
  <si>
    <t>Nama Kabupaten/Kota</t>
  </si>
  <si>
    <t>Nama Kecamatan</t>
  </si>
  <si>
    <t>Kode Wilayah</t>
  </si>
  <si>
    <t>Desil_RT1</t>
  </si>
  <si>
    <t>Desil_RT2</t>
  </si>
  <si>
    <t>Desil_RT3</t>
  </si>
  <si>
    <t>Desil_RT4</t>
  </si>
  <si>
    <t>TOTAL</t>
  </si>
  <si>
    <t>Desil_Indiv1</t>
  </si>
  <si>
    <t>Desil_Indiv2</t>
  </si>
  <si>
    <t>Desil_Indiv3</t>
  </si>
  <si>
    <t>Desil_Indiv4</t>
  </si>
  <si>
    <t>compare</t>
  </si>
  <si>
    <t>NANAET DUBESI</t>
  </si>
  <si>
    <t>KOTA KUPANG</t>
  </si>
  <si>
    <t>SULAWESI SELATAN</t>
  </si>
  <si>
    <t>KEPULAUAN SELAYAR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</si>
  <si>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</si>
  <si>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</si>
  <si>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</si>
  <si>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</si>
  <si>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</si>
  <si>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</si>
  <si>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</si>
  <si>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</si>
  <si>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</si>
  <si>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</si>
  <si>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</si>
  <si>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BULUKUMBA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</si>
  <si>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</si>
  <si>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</si>
  <si>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</si>
  <si>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</si>
  <si>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</si>
  <si>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</si>
  <si>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</si>
  <si>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</si>
  <si>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</si>
  <si>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</si>
  <si>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BANTAENG</t>
  </si>
  <si>
    <t>BISSAPPU</t>
  </si>
  <si>
    <t>ULUERE</t>
  </si>
  <si>
    <t>SINOA</t>
  </si>
  <si>
    <t>EREMERASA</t>
  </si>
  <si>
    <t>TOMPOBULU</t>
  </si>
  <si>
    <t>PA'JUKUKANG</t>
  </si>
  <si>
    <t>GANTARANGKEKE</t>
  </si>
  <si>
    <t>JENEPONTO</t>
  </si>
  <si>
    <t>BANGKALA</t>
  </si>
  <si>
    <t>BANGKALA BARAT</t>
  </si>
  <si>
    <t>TAMALATEA</t>
  </si>
  <si>
    <t>BONTORAMBA</t>
  </si>
  <si>
    <t>BINAMU</t>
  </si>
  <si>
    <t>TURATEA</t>
  </si>
  <si>
    <t>BATANG</t>
  </si>
  <si>
    <t>ARUNGKEKE</t>
  </si>
  <si>
    <t>TAROWANG</t>
  </si>
  <si>
    <t>KELARA</t>
  </si>
  <si>
    <t>RUMBIA</t>
  </si>
  <si>
    <t>TAKALAR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</si>
  <si>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</si>
  <si>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</si>
  <si>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</si>
  <si>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</si>
  <si>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</si>
  <si>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</si>
  <si>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</si>
  <si>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</si>
  <si>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</si>
  <si>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GOWA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</si>
  <si>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</si>
  <si>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</si>
  <si>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</si>
  <si>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</si>
  <si>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</si>
  <si>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</si>
  <si>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</si>
  <si>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</si>
  <si>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</si>
  <si>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</si>
  <si>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</si>
  <si>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</si>
  <si>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PARIGI</t>
  </si>
  <si>
    <t>BUNGAYA</t>
  </si>
  <si>
    <t>BONTOLEMPANGAN</t>
  </si>
  <si>
    <t>BIRINGBULU</t>
  </si>
  <si>
    <t>SINJAI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</si>
  <si>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</si>
  <si>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</si>
  <si>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</si>
  <si>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</si>
  <si>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</si>
  <si>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</si>
  <si>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</si>
  <si>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</si>
  <si>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PULAU SEMBILAN</t>
  </si>
  <si>
    <t>MAROS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</si>
  <si>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</si>
  <si>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</si>
  <si>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</si>
  <si>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</si>
  <si>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</si>
  <si>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</si>
  <si>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</si>
  <si>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</si>
  <si>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</si>
  <si>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</si>
  <si>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</si>
  <si>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</si>
  <si>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</si>
  <si>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</si>
  <si>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PANGKAJENE DAN KEPULAUAN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</si>
  <si>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</si>
  <si>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</si>
  <si>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</si>
  <si>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</si>
  <si>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</si>
  <si>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</si>
  <si>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</si>
  <si>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</si>
  <si>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</si>
  <si>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</si>
  <si>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</si>
  <si>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</si>
  <si>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</si>
  <si>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BARRU</t>
  </si>
  <si>
    <t>TANETE RIAJA</t>
  </si>
  <si>
    <t>PUJANANTING</t>
  </si>
  <si>
    <t>TANETE RILAU</t>
  </si>
  <si>
    <t>SOPPENG RIAJA</t>
  </si>
  <si>
    <t>BALUSU</t>
  </si>
  <si>
    <t>MALLUSETASI</t>
  </si>
  <si>
    <t>BONE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</si>
  <si>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</si>
  <si>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</si>
  <si>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</si>
  <si>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</si>
  <si>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</si>
  <si>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</si>
  <si>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</si>
  <si>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</si>
  <si>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</si>
  <si>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</si>
  <si>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</si>
  <si>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</si>
  <si>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</si>
  <si>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</si>
  <si>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</si>
  <si>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</si>
  <si>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</si>
  <si>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</si>
  <si>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</si>
  <si>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</si>
  <si>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</si>
  <si>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</si>
  <si>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</si>
  <si>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</si>
  <si>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</si>
  <si>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SOPPENG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</si>
  <si>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</si>
  <si>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</si>
  <si>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</si>
  <si>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</si>
  <si>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</si>
  <si>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</si>
  <si>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</si>
  <si>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</si>
  <si>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WAJO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</si>
  <si>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</si>
  <si>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</si>
  <si>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</si>
  <si>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</si>
  <si>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</si>
  <si>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</si>
  <si>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</si>
  <si>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 SITOLO</t>
  </si>
  <si>
    <t>BELAWA</t>
  </si>
  <si>
    <t>MANIANG PAJO</t>
  </si>
  <si>
    <t>GILIRENG</t>
  </si>
  <si>
    <t>KEERA</t>
  </si>
  <si>
    <t>PITUMPANUA</t>
  </si>
  <si>
    <t>SIDENRENG RAPPANG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</si>
  <si>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</si>
  <si>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</si>
  <si>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</si>
  <si>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</si>
  <si>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</si>
  <si>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</si>
  <si>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</si>
  <si>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</si>
  <si>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</si>
  <si>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</si>
  <si>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</si>
  <si>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PINRANG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</si>
  <si>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</si>
  <si>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</si>
  <si>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</si>
  <si>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</si>
  <si>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</si>
  <si>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</si>
  <si>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</si>
  <si>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</si>
  <si>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</si>
  <si>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</si>
  <si>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</si>
  <si>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LEMBANG</t>
  </si>
  <si>
    <t>ENREKANG</t>
  </si>
  <si>
    <t>MAIWA</t>
  </si>
  <si>
    <t>BUNGIN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</si>
  <si>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</si>
  <si>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</si>
  <si>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</si>
  <si>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</si>
  <si>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</si>
  <si>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</si>
  <si>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</si>
  <si>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</si>
  <si>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</si>
  <si>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LUWU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</si>
  <si>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</si>
  <si>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</si>
  <si>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</si>
  <si>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</si>
  <si>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</si>
  <si>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</si>
  <si>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</si>
  <si>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</si>
  <si>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</si>
  <si>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</si>
  <si>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</si>
  <si>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BASSESANGTEMPE UTARA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</si>
  <si>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</si>
  <si>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</si>
  <si>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</si>
  <si>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</si>
  <si>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</si>
  <si>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</si>
  <si>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</si>
  <si>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</si>
  <si>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</si>
  <si>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</si>
  <si>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TANA TORAJA</t>
  </si>
  <si>
    <t>BONGGAKARADENG</t>
  </si>
  <si>
    <t>SIMBUANG</t>
  </si>
  <si>
    <t>RANO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</si>
  <si>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</si>
  <si>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</si>
  <si>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</si>
  <si>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</si>
  <si>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</si>
  <si>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</si>
  <si>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</si>
  <si>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</si>
  <si>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</si>
  <si>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</si>
  <si>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</si>
  <si>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</si>
  <si>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</si>
  <si>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</si>
  <si>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</si>
  <si>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</si>
  <si>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LUWU UTARA</t>
  </si>
  <si>
    <t>SABBANG</t>
  </si>
  <si>
    <t>BAEBUNTA</t>
  </si>
  <si>
    <t>MALANGKE</t>
  </si>
  <si>
    <t>MALANGKE BARAT</t>
  </si>
  <si>
    <t>SUKAMAJU</t>
  </si>
  <si>
    <t>BONE-BONE</t>
  </si>
  <si>
    <t>TANA LILI</t>
  </si>
  <si>
    <t>MASAMBA</t>
  </si>
  <si>
    <t>MAPPEDECENG</t>
  </si>
  <si>
    <t>RAMPI</t>
  </si>
  <si>
    <t>LIMBONG</t>
  </si>
  <si>
    <t>SEKO</t>
  </si>
  <si>
    <t>LUWU TIMUR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</si>
  <si>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</si>
  <si>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</si>
  <si>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</si>
  <si>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</si>
  <si>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</si>
  <si>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</si>
  <si>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</si>
  <si>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</si>
  <si>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</si>
  <si>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</si>
  <si>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</si>
  <si>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TORAJA UTARA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</si>
  <si>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</si>
  <si>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</si>
  <si>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</si>
  <si>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</si>
  <si>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</si>
  <si>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</si>
  <si>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</si>
  <si>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</si>
  <si>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</si>
  <si>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TIKALA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</si>
  <si>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</si>
  <si>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</si>
  <si>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</si>
  <si>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</si>
  <si>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</si>
  <si>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</si>
  <si>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</si>
  <si>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</si>
  <si>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</si>
  <si>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</si>
  <si>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KOTA MAKASSAR</t>
  </si>
  <si>
    <t>MARISO</t>
  </si>
  <si>
    <t>MAMAJANG</t>
  </si>
  <si>
    <t>TAMALATE</t>
  </si>
  <si>
    <t>RAPPOCINI</t>
  </si>
  <si>
    <t>MAKASSAR</t>
  </si>
  <si>
    <t>UJUNG PANDANG</t>
  </si>
  <si>
    <t>BONTOALA</t>
  </si>
  <si>
    <t>UJUNG TANAH</t>
  </si>
  <si>
    <t>TALLO</t>
  </si>
  <si>
    <t>PANAKKUKANG</t>
  </si>
  <si>
    <t>MANGGALA</t>
  </si>
  <si>
    <t>BIRING KANAYA</t>
  </si>
  <si>
    <t>TAMALANREA</t>
  </si>
  <si>
    <t>KOTA PAREPARE</t>
  </si>
  <si>
    <t>BACUKIKI</t>
  </si>
  <si>
    <t>BACUKIKI BARAT</t>
  </si>
  <si>
    <t>UJUNG</t>
  </si>
  <si>
    <t>SOREANG</t>
  </si>
  <si>
    <t>KOTA PALOPO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</si>
  <si>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</si>
  <si>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</si>
  <si>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</si>
  <si>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</si>
  <si>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</si>
  <si>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</si>
  <si>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</si>
  <si>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</si>
  <si>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</si>
  <si>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SUMATERA SELATAN</t>
  </si>
  <si>
    <t>OGAN KOMERING ULU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</si>
  <si>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</si>
  <si>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</si>
  <si>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</si>
  <si>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</si>
  <si>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</si>
  <si>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</si>
  <si>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</si>
  <si>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</si>
  <si>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</si>
  <si>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BATU RAJA TIMUR</t>
  </si>
  <si>
    <t>LUBUK RAJA</t>
  </si>
  <si>
    <t>BATU RAJA BARAT</t>
  </si>
  <si>
    <t>OGAN KOMERING ILIR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</si>
  <si>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</si>
  <si>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</si>
  <si>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</si>
  <si>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</si>
  <si>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</si>
  <si>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</si>
  <si>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</si>
  <si>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</si>
  <si>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</si>
  <si>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</si>
  <si>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</si>
  <si>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</si>
  <si>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</si>
  <si>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</si>
  <si>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</si>
  <si>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</si>
  <si>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</si>
  <si>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</si>
  <si>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MUARA ENIM</t>
  </si>
  <si>
    <t>SEMENDO DARAT LAUT</t>
  </si>
  <si>
    <t>SEMENDO DARAT ULU</t>
  </si>
  <si>
    <t>SEMENDO DARAT TENGAH</t>
  </si>
  <si>
    <t>TANJUNG AGUNG</t>
  </si>
  <si>
    <t>RAMBANG</t>
  </si>
  <si>
    <t>LUBAI</t>
  </si>
  <si>
    <t>LUBAI ULU</t>
  </si>
  <si>
    <t>LAWANG KIDUL</t>
  </si>
  <si>
    <t>UJAN MAS</t>
  </si>
  <si>
    <t>GUNUNG MEGANG</t>
  </si>
  <si>
    <t>BENAKAT</t>
  </si>
  <si>
    <t>BELIMBING</t>
  </si>
  <si>
    <t>RAMBANG DANGKU</t>
  </si>
  <si>
    <t>GELUMBANG</t>
  </si>
  <si>
    <t>LEMBAK</t>
  </si>
  <si>
    <t>SUNGAI ROTAN</t>
  </si>
  <si>
    <t>MUARA BELIDA</t>
  </si>
  <si>
    <t>KELEKAR</t>
  </si>
  <si>
    <t>BELIDA DARAT</t>
  </si>
  <si>
    <t>LAHAT</t>
  </si>
  <si>
    <t>TANJUNG SAKTI PUMI</t>
  </si>
  <si>
    <t>TANJUNG SAKTI PUMU</t>
  </si>
  <si>
    <t>KOTA AGUNG</t>
  </si>
  <si>
    <t>MULAK ULU</t>
  </si>
  <si>
    <t>TANJUNG TEBAT</t>
  </si>
  <si>
    <t>PULAU PINANG</t>
  </si>
  <si>
    <t>PAGAR GUNUNG</t>
  </si>
  <si>
    <t>GUMAY ULU</t>
  </si>
  <si>
    <t>JARAI</t>
  </si>
  <si>
    <t>PAJAR BULAN</t>
  </si>
  <si>
    <t>MUARA PAYANG</t>
  </si>
  <si>
    <t>SUKAMERINDU</t>
  </si>
  <si>
    <t>KIKIM BARAT</t>
  </si>
  <si>
    <t>KIKIM TIMUR</t>
  </si>
  <si>
    <t>KIKIM SELATAN</t>
  </si>
  <si>
    <t>KIKIM TENGAH</t>
  </si>
  <si>
    <t>GUMAY TALANG</t>
  </si>
  <si>
    <t>PSEKSU</t>
  </si>
  <si>
    <t>MERAPI BARAT</t>
  </si>
  <si>
    <t>MERAPI TIMUR</t>
  </si>
  <si>
    <t>MERAPI SELATAN</t>
  </si>
  <si>
    <t>MUSI RAWAS</t>
  </si>
  <si>
    <t>SUKU TENGAH LAKITAN ULU</t>
  </si>
  <si>
    <t>SELANGIT</t>
  </si>
  <si>
    <t>SUMBER HARTA</t>
  </si>
  <si>
    <t>TUGUMULYO</t>
  </si>
  <si>
    <t>PURWODADI</t>
  </si>
  <si>
    <t>MUARA BELITI</t>
  </si>
  <si>
    <t>TIANG PUMPUNG KEPUNGUT</t>
  </si>
  <si>
    <t>JAYALOKA</t>
  </si>
  <si>
    <t>SUKA KARYA</t>
  </si>
  <si>
    <t>MUARA KELINGI</t>
  </si>
  <si>
    <t>BULANG TENGAH SUKU ULU</t>
  </si>
  <si>
    <t>TUAH NEGERI</t>
  </si>
  <si>
    <t>MUARA LAKITAN</t>
  </si>
  <si>
    <t>MEGANG SAKTI</t>
  </si>
  <si>
    <t>MUSI BANYUASIN</t>
  </si>
  <si>
    <t>SANGA DESA</t>
  </si>
  <si>
    <t>BABAT TOMAN</t>
  </si>
  <si>
    <t>BATANGHARI LEKO</t>
  </si>
  <si>
    <t>PLAKAT TINGGI</t>
  </si>
  <si>
    <t>LAWANG WETAN</t>
  </si>
  <si>
    <t>SUNGAI KERUH</t>
  </si>
  <si>
    <t>SEKAYU</t>
  </si>
  <si>
    <t>LAIS</t>
  </si>
  <si>
    <t>SUNGAI LILIN</t>
  </si>
  <si>
    <t>KELUANG</t>
  </si>
  <si>
    <t>BABAT SUPAT</t>
  </si>
  <si>
    <t>BAYUNG LENCIR</t>
  </si>
  <si>
    <t>LALAN</t>
  </si>
  <si>
    <t>TUNGKAL JAYA</t>
  </si>
  <si>
    <t>BANYU ASIN</t>
  </si>
  <si>
    <t>RANTAU BAYUR</t>
  </si>
  <si>
    <t>BETUNG</t>
  </si>
  <si>
    <t>SUAK TAPEH</t>
  </si>
  <si>
    <t>PULAU RIMAU</t>
  </si>
  <si>
    <t>TUNGKAL ILIR</t>
  </si>
  <si>
    <t>BANYUASIN III</t>
  </si>
  <si>
    <t>SEMBAWA</t>
  </si>
  <si>
    <t>TALANG KELAPA</t>
  </si>
  <si>
    <t>TANJUNG LAGO</t>
  </si>
  <si>
    <t>BANYUASIN I</t>
  </si>
  <si>
    <t>AIR KUMBANG</t>
  </si>
  <si>
    <t>RAMBUTAN</t>
  </si>
  <si>
    <t>MUARA PADANG</t>
  </si>
  <si>
    <t>MUARA SUGIHAN</t>
  </si>
  <si>
    <t>MAKARTI JAYA</t>
  </si>
  <si>
    <t>AIR SALEH</t>
  </si>
  <si>
    <t>BANYUASIN II</t>
  </si>
  <si>
    <t>MUARA TELANG</t>
  </si>
  <si>
    <t>SUMBER MARGA TELANG</t>
  </si>
  <si>
    <t>OGAN KOMERING ULU SELATAN</t>
  </si>
  <si>
    <t>MEKAKAU ILIR</t>
  </si>
  <si>
    <t>BANDING AGUNG</t>
  </si>
  <si>
    <t>WARKUK RANAU SELATAN</t>
  </si>
  <si>
    <t>BUAY PEMATANG RIBU RANAU TENGAH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</si>
  <si>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</si>
  <si>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</si>
  <si>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</si>
  <si>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</si>
  <si>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</si>
  <si>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</si>
  <si>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</si>
  <si>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</si>
  <si>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</si>
  <si>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</si>
  <si>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</si>
  <si>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</si>
  <si>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</si>
  <si>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</si>
  <si>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</si>
  <si>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OGAN KOMERING ULU TIMUR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</si>
  <si>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</si>
  <si>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</si>
  <si>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</si>
  <si>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</si>
  <si>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</si>
  <si>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</si>
  <si>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</si>
  <si>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</si>
  <si>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</si>
  <si>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</si>
  <si>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</si>
  <si>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</si>
  <si>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</si>
  <si>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</si>
  <si>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</si>
  <si>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</si>
  <si>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</si>
  <si>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</si>
  <si>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</si>
  <si>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</si>
  <si>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OGAN ILIR</t>
  </si>
  <si>
    <t>MUARA KUANG</t>
  </si>
  <si>
    <t>RAMBANG KUANG</t>
  </si>
  <si>
    <t>LUBUK KELIAT</t>
  </si>
  <si>
    <t>TANJUNG BATU</t>
  </si>
  <si>
    <t>PAYARAMAN</t>
  </si>
  <si>
    <t>RANTAU ALAI</t>
  </si>
  <si>
    <t>KANDIS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</si>
  <si>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</si>
  <si>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</si>
  <si>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</si>
  <si>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</si>
  <si>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</si>
  <si>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</si>
  <si>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</si>
  <si>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</si>
  <si>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</si>
  <si>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EMPAT LAWANG</t>
  </si>
  <si>
    <t>MUARA PINANG</t>
  </si>
  <si>
    <t>LINTANG KANAN</t>
  </si>
  <si>
    <t>PENDOPO</t>
  </si>
  <si>
    <t>PENDOPO BARAT</t>
  </si>
  <si>
    <t>PASEMAH AIR KERUH</t>
  </si>
  <si>
    <t>ULU MUSI</t>
  </si>
  <si>
    <t>SIKAP DALAM</t>
  </si>
  <si>
    <t>TALANG PADANG</t>
  </si>
  <si>
    <t>TEBING TINGGI</t>
  </si>
  <si>
    <t>SALING</t>
  </si>
  <si>
    <t>PENUKAL ABAB LEMATANG ILIR</t>
  </si>
  <si>
    <t>TALANG UBI</t>
  </si>
  <si>
    <t>TANAH ABANG</t>
  </si>
  <si>
    <t>ABAB</t>
  </si>
  <si>
    <t>PENUKAL</t>
  </si>
  <si>
    <t>PENUKAL UTARA</t>
  </si>
  <si>
    <t>MUSI RAWAS UTARA</t>
  </si>
  <si>
    <t>ULU RAWAS</t>
  </si>
  <si>
    <t>KARANG JAYA</t>
  </si>
  <si>
    <t>RAWAS ULU</t>
  </si>
  <si>
    <t>RUPIT</t>
  </si>
  <si>
    <t>KARANG DAPO</t>
  </si>
  <si>
    <t>RAWAS ILIR</t>
  </si>
  <si>
    <t>NIBUNG</t>
  </si>
  <si>
    <t>KOTA PALEMBANG</t>
  </si>
  <si>
    <t>ILIR BARAT II</t>
  </si>
  <si>
    <t>GANDUS</t>
  </si>
  <si>
    <t>SEBERANG ULU I</t>
  </si>
  <si>
    <t>KERTAPATI</t>
  </si>
  <si>
    <t>SEBERANG ULU II</t>
  </si>
  <si>
    <t>PLAJU</t>
  </si>
  <si>
    <t>ILIR BARAT I</t>
  </si>
  <si>
    <t>BUKIT KECIL</t>
  </si>
  <si>
    <t>ILIR TIMUR I</t>
  </si>
  <si>
    <t>KEMUNING</t>
  </si>
  <si>
    <t>ILIR TIMUR II</t>
  </si>
  <si>
    <t>KALIDONI</t>
  </si>
  <si>
    <t>SAKO</t>
  </si>
  <si>
    <t>SEMATANG BORANG</t>
  </si>
  <si>
    <t>SUKARAMI</t>
  </si>
  <si>
    <t>ALANG ALANG LEBAR</t>
  </si>
  <si>
    <t>KOTA PRABUMULIH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</si>
  <si>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</si>
  <si>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</si>
  <si>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</si>
  <si>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</si>
  <si>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</si>
  <si>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</si>
  <si>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KOTA PAGAR ALAM</t>
  </si>
  <si>
    <t>DEMPO SELATAN</t>
  </si>
  <si>
    <t>DEMPO TENGAH</t>
  </si>
  <si>
    <t>DEMPO UTARA</t>
  </si>
  <si>
    <t>PAGAR ALAM SELATAN</t>
  </si>
  <si>
    <t>PAGAR ALAM UTARA</t>
  </si>
  <si>
    <t>KOTA LUBUKLINGGAU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</si>
  <si>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</si>
  <si>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</si>
  <si>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</si>
  <si>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</si>
  <si>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</si>
  <si>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</si>
  <si>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</si>
  <si>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</si>
  <si>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r>
      <rPr>
        <b/>
        <sz val="7"/>
        <color rgb="FF000000"/>
        <rFont val="Calibri"/>
        <family val="2"/>
      </rPr>
      <t>R</t>
    </r>
    <r>
      <rPr>
        <b/>
        <sz val="7"/>
        <color rgb="FF000000"/>
        <rFont val="Calibri"/>
        <family val="2"/>
      </rPr>
      <t>A</t>
    </r>
    <r>
      <rPr>
        <b/>
        <sz val="7"/>
        <color rgb="FF000000"/>
        <rFont val="Calibri"/>
        <family val="2"/>
      </rPr>
      <t>N</t>
    </r>
    <r>
      <rPr>
        <b/>
        <sz val="7"/>
        <color rgb="FF000000"/>
        <rFont val="Calibri"/>
        <family val="2"/>
      </rPr>
      <t>K</t>
    </r>
  </si>
  <si>
    <r>
      <rPr>
        <b/>
        <sz val="7"/>
        <color rgb="FF000000"/>
        <rFont val="Calibri"/>
        <family val="2"/>
      </rPr>
      <t>N</t>
    </r>
    <r>
      <rPr>
        <b/>
        <sz val="7"/>
        <color rgb="FF000000"/>
        <rFont val="Calibri"/>
        <family val="2"/>
      </rPr>
      <t>AMA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P</t>
    </r>
    <r>
      <rPr>
        <b/>
        <sz val="7"/>
        <color rgb="FF000000"/>
        <rFont val="Calibri"/>
        <family val="2"/>
      </rPr>
      <t>R</t>
    </r>
    <r>
      <rPr>
        <b/>
        <sz val="7"/>
        <color rgb="FF000000"/>
        <rFont val="Calibri"/>
        <family val="2"/>
      </rPr>
      <t>O</t>
    </r>
    <r>
      <rPr>
        <b/>
        <sz val="7"/>
        <color rgb="FF000000"/>
        <rFont val="Calibri"/>
        <family val="2"/>
      </rPr>
      <t>V</t>
    </r>
    <r>
      <rPr>
        <b/>
        <sz val="7"/>
        <color rgb="FF000000"/>
        <rFont val="Calibri"/>
        <family val="2"/>
      </rPr>
      <t>I</t>
    </r>
    <r>
      <rPr>
        <b/>
        <sz val="7"/>
        <color rgb="FF000000"/>
        <rFont val="Calibri"/>
        <family val="2"/>
      </rPr>
      <t>N</t>
    </r>
    <r>
      <rPr>
        <b/>
        <sz val="7"/>
        <color rgb="FF000000"/>
        <rFont val="Calibri"/>
        <family val="2"/>
      </rPr>
      <t>S</t>
    </r>
    <r>
      <rPr>
        <b/>
        <sz val="7"/>
        <color rgb="FF000000"/>
        <rFont val="Calibri"/>
        <family val="2"/>
      </rPr>
      <t>I</t>
    </r>
  </si>
  <si>
    <r>
      <rPr>
        <b/>
        <sz val="7"/>
        <color rgb="FF000000"/>
        <rFont val="Calibri"/>
        <family val="2"/>
      </rPr>
      <t>N</t>
    </r>
    <r>
      <rPr>
        <b/>
        <sz val="7"/>
        <color rgb="FF000000"/>
        <rFont val="Calibri"/>
        <family val="2"/>
      </rPr>
      <t>AMA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KA</t>
    </r>
    <r>
      <rPr>
        <b/>
        <sz val="7"/>
        <color rgb="FF000000"/>
        <rFont val="Calibri"/>
        <family val="2"/>
      </rPr>
      <t>B</t>
    </r>
    <r>
      <rPr>
        <b/>
        <sz val="7"/>
        <color rgb="FF000000"/>
        <rFont val="Calibri"/>
        <family val="2"/>
      </rPr>
      <t>U</t>
    </r>
    <r>
      <rPr>
        <b/>
        <sz val="7"/>
        <color rgb="FF000000"/>
        <rFont val="Calibri"/>
        <family val="2"/>
      </rPr>
      <t>P</t>
    </r>
    <r>
      <rPr>
        <b/>
        <sz val="7"/>
        <color rgb="FF000000"/>
        <rFont val="Calibri"/>
        <family val="2"/>
      </rPr>
      <t>ATEN</t>
    </r>
  </si>
  <si>
    <r>
      <rPr>
        <b/>
        <sz val="7"/>
        <color rgb="FF000000"/>
        <rFont val="Calibri"/>
        <family val="2"/>
      </rPr>
      <t>N</t>
    </r>
    <r>
      <rPr>
        <b/>
        <sz val="7"/>
        <color rgb="FF000000"/>
        <rFont val="Calibri"/>
        <family val="2"/>
      </rPr>
      <t>AMA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K</t>
    </r>
    <r>
      <rPr>
        <b/>
        <sz val="7"/>
        <color rgb="FF000000"/>
        <rFont val="Calibri"/>
        <family val="2"/>
      </rPr>
      <t>E</t>
    </r>
    <r>
      <rPr>
        <b/>
        <sz val="7"/>
        <color rgb="FF000000"/>
        <rFont val="Calibri"/>
        <family val="2"/>
      </rPr>
      <t>C</t>
    </r>
    <r>
      <rPr>
        <b/>
        <sz val="7"/>
        <color rgb="FF000000"/>
        <rFont val="Calibri"/>
        <family val="2"/>
      </rPr>
      <t>AMA</t>
    </r>
    <r>
      <rPr>
        <b/>
        <sz val="7"/>
        <color rgb="FF000000"/>
        <rFont val="Calibri"/>
        <family val="2"/>
      </rPr>
      <t>T</t>
    </r>
    <r>
      <rPr>
        <b/>
        <sz val="7"/>
        <color rgb="FF000000"/>
        <rFont val="Calibri"/>
        <family val="2"/>
      </rPr>
      <t>AN</t>
    </r>
  </si>
  <si>
    <r>
      <rPr>
        <b/>
        <sz val="7"/>
        <color rgb="FF000000"/>
        <rFont val="Calibri"/>
        <family val="2"/>
      </rPr>
      <t>N</t>
    </r>
    <r>
      <rPr>
        <b/>
        <sz val="7"/>
        <color rgb="FF000000"/>
        <rFont val="Calibri"/>
        <family val="2"/>
      </rPr>
      <t>I</t>
    </r>
    <r>
      <rPr>
        <b/>
        <sz val="7"/>
        <color rgb="FF000000"/>
        <rFont val="Calibri"/>
        <family val="2"/>
      </rPr>
      <t>L</t>
    </r>
    <r>
      <rPr>
        <b/>
        <sz val="7"/>
        <color rgb="FF000000"/>
        <rFont val="Calibri"/>
        <family val="2"/>
      </rPr>
      <t>AI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RATA-</t>
    </r>
    <r>
      <rPr>
        <b/>
        <sz val="7"/>
        <color rgb="FF000000"/>
        <rFont val="Calibri"/>
        <family val="2"/>
      </rPr>
      <t>R</t>
    </r>
    <r>
      <rPr>
        <b/>
        <sz val="7"/>
        <color rgb="FF000000"/>
        <rFont val="Calibri"/>
        <family val="2"/>
      </rPr>
      <t>ATA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I</t>
    </r>
    <r>
      <rPr>
        <b/>
        <sz val="7"/>
        <color rgb="FF000000"/>
        <rFont val="Calibri"/>
        <family val="2"/>
      </rPr>
      <t>D</t>
    </r>
    <r>
      <rPr>
        <b/>
        <sz val="7"/>
        <color rgb="FF000000"/>
        <rFont val="Calibri"/>
        <family val="2"/>
      </rPr>
      <t>M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2</t>
    </r>
    <r>
      <rPr>
        <b/>
        <sz val="7"/>
        <color rgb="FF000000"/>
        <rFont val="Calibri"/>
        <family val="2"/>
      </rPr>
      <t>0</t>
    </r>
    <r>
      <rPr>
        <b/>
        <sz val="7"/>
        <color rgb="FF000000"/>
        <rFont val="Calibri"/>
        <family val="2"/>
      </rPr>
      <t>2</t>
    </r>
    <r>
      <rPr>
        <b/>
        <sz val="7"/>
        <color rgb="FF000000"/>
        <rFont val="Calibri"/>
        <family val="2"/>
      </rPr>
      <t xml:space="preserve">0
</t>
    </r>
    <r>
      <rPr>
        <b/>
        <sz val="7"/>
        <color rgb="FF000000"/>
        <rFont val="Calibri"/>
        <family val="2"/>
      </rPr>
      <t>K</t>
    </r>
    <r>
      <rPr>
        <b/>
        <sz val="7"/>
        <color rgb="FF000000"/>
        <rFont val="Calibri"/>
        <family val="2"/>
      </rPr>
      <t>E</t>
    </r>
    <r>
      <rPr>
        <b/>
        <sz val="7"/>
        <color rgb="FF000000"/>
        <rFont val="Calibri"/>
        <family val="2"/>
      </rPr>
      <t>C</t>
    </r>
    <r>
      <rPr>
        <b/>
        <sz val="7"/>
        <color rgb="FF000000"/>
        <rFont val="Calibri"/>
        <family val="2"/>
      </rPr>
      <t>AMA</t>
    </r>
    <r>
      <rPr>
        <b/>
        <sz val="7"/>
        <color rgb="FF000000"/>
        <rFont val="Calibri"/>
        <family val="2"/>
      </rPr>
      <t>T</t>
    </r>
    <r>
      <rPr>
        <b/>
        <sz val="7"/>
        <color rgb="FF000000"/>
        <rFont val="Calibri"/>
        <family val="2"/>
      </rPr>
      <t>AN</t>
    </r>
  </si>
  <si>
    <r>
      <rPr>
        <b/>
        <sz val="7"/>
        <color rgb="FF000000"/>
        <rFont val="Calibri"/>
        <family val="2"/>
      </rPr>
      <t>S</t>
    </r>
    <r>
      <rPr>
        <b/>
        <sz val="7"/>
        <color rgb="FF000000"/>
        <rFont val="Calibri"/>
        <family val="2"/>
      </rPr>
      <t>T</t>
    </r>
    <r>
      <rPr>
        <b/>
        <sz val="7"/>
        <color rgb="FF000000"/>
        <rFont val="Calibri"/>
        <family val="2"/>
      </rPr>
      <t>AT</t>
    </r>
    <r>
      <rPr>
        <b/>
        <sz val="7"/>
        <color rgb="FF000000"/>
        <rFont val="Calibri"/>
        <family val="2"/>
      </rPr>
      <t>U</t>
    </r>
    <r>
      <rPr>
        <b/>
        <sz val="7"/>
        <color rgb="FF000000"/>
        <rFont val="Calibri"/>
        <family val="2"/>
      </rPr>
      <t>S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I</t>
    </r>
    <r>
      <rPr>
        <b/>
        <sz val="7"/>
        <color rgb="FF000000"/>
        <rFont val="Calibri"/>
        <family val="2"/>
      </rPr>
      <t>D</t>
    </r>
    <r>
      <rPr>
        <b/>
        <sz val="7"/>
        <color rgb="FF000000"/>
        <rFont val="Calibri"/>
        <family val="2"/>
      </rPr>
      <t>M</t>
    </r>
    <r>
      <rPr>
        <b/>
        <sz val="7"/>
        <color rgb="FF000000"/>
        <rFont val="Calibri"/>
        <family val="2"/>
      </rPr>
      <t xml:space="preserve"> </t>
    </r>
    <r>
      <rPr>
        <b/>
        <sz val="7"/>
        <color rgb="FF000000"/>
        <rFont val="Calibri"/>
        <family val="2"/>
      </rPr>
      <t>2</t>
    </r>
    <r>
      <rPr>
        <b/>
        <sz val="7"/>
        <color rgb="FF000000"/>
        <rFont val="Calibri"/>
        <family val="2"/>
      </rPr>
      <t>0</t>
    </r>
    <r>
      <rPr>
        <b/>
        <sz val="7"/>
        <color rgb="FF000000"/>
        <rFont val="Calibri"/>
        <family val="2"/>
      </rPr>
      <t>2</t>
    </r>
    <r>
      <rPr>
        <b/>
        <sz val="7"/>
        <color rgb="FF000000"/>
        <rFont val="Calibri"/>
        <family val="2"/>
      </rPr>
      <t xml:space="preserve">0
</t>
    </r>
    <r>
      <rPr>
        <b/>
        <sz val="7"/>
        <color rgb="FF000000"/>
        <rFont val="Calibri"/>
        <family val="2"/>
      </rPr>
      <t>K</t>
    </r>
    <r>
      <rPr>
        <b/>
        <sz val="7"/>
        <color rgb="FF000000"/>
        <rFont val="Calibri"/>
        <family val="2"/>
      </rPr>
      <t>E</t>
    </r>
    <r>
      <rPr>
        <b/>
        <sz val="7"/>
        <color rgb="FF000000"/>
        <rFont val="Calibri"/>
        <family val="2"/>
      </rPr>
      <t>C</t>
    </r>
    <r>
      <rPr>
        <b/>
        <sz val="7"/>
        <color rgb="FF000000"/>
        <rFont val="Calibri"/>
        <family val="2"/>
      </rPr>
      <t>AMA</t>
    </r>
    <r>
      <rPr>
        <b/>
        <sz val="7"/>
        <color rgb="FF000000"/>
        <rFont val="Calibri"/>
        <family val="2"/>
      </rPr>
      <t>T</t>
    </r>
    <r>
      <rPr>
        <b/>
        <sz val="7"/>
        <color rgb="FF000000"/>
        <rFont val="Calibri"/>
        <family val="2"/>
      </rPr>
      <t>AN</t>
    </r>
  </si>
  <si>
    <t>MAJU</t>
  </si>
  <si>
    <t>1,147</t>
  </si>
  <si>
    <t>ILE BURA</t>
  </si>
  <si>
    <t>BERKEMBANG</t>
  </si>
  <si>
    <t>1,662</t>
  </si>
  <si>
    <t>1,894</t>
  </si>
  <si>
    <t>2,074</t>
  </si>
  <si>
    <t>LEWOLEMA</t>
  </si>
  <si>
    <t>2,294</t>
  </si>
  <si>
    <t>2,375</t>
  </si>
  <si>
    <t>2,534</t>
  </si>
  <si>
    <t>2,841</t>
  </si>
  <si>
    <t>3,006</t>
  </si>
  <si>
    <t>3,095</t>
  </si>
  <si>
    <t>3,123</t>
  </si>
  <si>
    <t>3,159</t>
  </si>
  <si>
    <t>3,199</t>
  </si>
  <si>
    <t>3,209</t>
  </si>
  <si>
    <t>3,338</t>
  </si>
  <si>
    <t>3,359</t>
  </si>
  <si>
    <t>3,387</t>
  </si>
  <si>
    <t>3,388</t>
  </si>
  <si>
    <t>3,509</t>
  </si>
  <si>
    <t>3,512</t>
  </si>
  <si>
    <t>3,692</t>
  </si>
  <si>
    <t>3,744</t>
  </si>
  <si>
    <t>3,757</t>
  </si>
  <si>
    <t>3,777</t>
  </si>
  <si>
    <t>3,846</t>
  </si>
  <si>
    <t>3,891</t>
  </si>
  <si>
    <t>3,915</t>
  </si>
  <si>
    <t>3,938</t>
  </si>
  <si>
    <t>3,999</t>
  </si>
  <si>
    <t>4,007</t>
  </si>
  <si>
    <t>4,011</t>
  </si>
  <si>
    <t>4,031</t>
  </si>
  <si>
    <t>4,033</t>
  </si>
  <si>
    <t>4,035</t>
  </si>
  <si>
    <t>4,060</t>
  </si>
  <si>
    <t>4,078</t>
  </si>
  <si>
    <t>4,083</t>
  </si>
  <si>
    <t>4,090</t>
  </si>
  <si>
    <t>4,101</t>
  </si>
  <si>
    <t>4,102</t>
  </si>
  <si>
    <t>4,153</t>
  </si>
  <si>
    <t>4,171</t>
  </si>
  <si>
    <t>4,179</t>
  </si>
  <si>
    <t>4,192</t>
  </si>
  <si>
    <t>4,204</t>
  </si>
  <si>
    <t>BUYASURI</t>
  </si>
  <si>
    <t>4,218</t>
  </si>
  <si>
    <t>4,219</t>
  </si>
  <si>
    <t>4,228</t>
  </si>
  <si>
    <t>4,234</t>
  </si>
  <si>
    <t>4,245</t>
  </si>
  <si>
    <t>4,263</t>
  </si>
  <si>
    <t>4,283</t>
  </si>
  <si>
    <t>4,284</t>
  </si>
  <si>
    <t>4,409</t>
  </si>
  <si>
    <t>4,410</t>
  </si>
  <si>
    <t>4,450</t>
  </si>
  <si>
    <t>4,451</t>
  </si>
  <si>
    <t>4,465</t>
  </si>
  <si>
    <t>4,468</t>
  </si>
  <si>
    <t>4,470</t>
  </si>
  <si>
    <t>4,493</t>
  </si>
  <si>
    <t>4,509</t>
  </si>
  <si>
    <t>4,516</t>
  </si>
  <si>
    <t>4,523</t>
  </si>
  <si>
    <t>4,536</t>
  </si>
  <si>
    <t>4,537</t>
  </si>
  <si>
    <t>4,552</t>
  </si>
  <si>
    <t>4,555</t>
  </si>
  <si>
    <t>KATIKU TANA SELATAN</t>
  </si>
  <si>
    <t>4,560</t>
  </si>
  <si>
    <t>4,561</t>
  </si>
  <si>
    <t>MIOMAFO BARAT</t>
  </si>
  <si>
    <t>4,563</t>
  </si>
  <si>
    <t>4,576</t>
  </si>
  <si>
    <t>WOTAN ULUMANDO</t>
  </si>
  <si>
    <t>4,583</t>
  </si>
  <si>
    <t>4,587</t>
  </si>
  <si>
    <t>4,596</t>
  </si>
  <si>
    <t>KATIKU TANA</t>
  </si>
  <si>
    <t>4,604</t>
  </si>
  <si>
    <t>4,605</t>
  </si>
  <si>
    <t>4,608</t>
  </si>
  <si>
    <t>4,617</t>
  </si>
  <si>
    <t>4,641</t>
  </si>
  <si>
    <t>4,649</t>
  </si>
  <si>
    <t>4,661</t>
  </si>
  <si>
    <t>4,674</t>
  </si>
  <si>
    <t>4,685</t>
  </si>
  <si>
    <t>4,687</t>
  </si>
  <si>
    <t>4,698</t>
  </si>
  <si>
    <t>4,705</t>
  </si>
  <si>
    <t>4,719</t>
  </si>
  <si>
    <t>TERTINGGAL</t>
  </si>
  <si>
    <t>4,726</t>
  </si>
  <si>
    <t>4,728</t>
  </si>
  <si>
    <t>4,749</t>
  </si>
  <si>
    <t>4,757</t>
  </si>
  <si>
    <t>4,761</t>
  </si>
  <si>
    <t>4,771</t>
  </si>
  <si>
    <t>4,786</t>
  </si>
  <si>
    <t>4,800</t>
  </si>
  <si>
    <t>4,819</t>
  </si>
  <si>
    <t>4,821</t>
  </si>
  <si>
    <t>4,822</t>
  </si>
  <si>
    <t>4,828</t>
  </si>
  <si>
    <t>4,830</t>
  </si>
  <si>
    <t>4,833</t>
  </si>
  <si>
    <t>4,839</t>
  </si>
  <si>
    <t>4,840</t>
  </si>
  <si>
    <t>4,843</t>
  </si>
  <si>
    <t>4,855</t>
  </si>
  <si>
    <t>4,857</t>
  </si>
  <si>
    <t>4,864</t>
  </si>
  <si>
    <t>4,869</t>
  </si>
  <si>
    <t>4,872</t>
  </si>
  <si>
    <t>4,874</t>
  </si>
  <si>
    <t>4,875</t>
  </si>
  <si>
    <t>4,876</t>
  </si>
  <si>
    <t>4,882</t>
  </si>
  <si>
    <t>4,889</t>
  </si>
  <si>
    <t>4,893</t>
  </si>
  <si>
    <t>4,896</t>
  </si>
  <si>
    <t>BIBOKI TAN PAH</t>
  </si>
  <si>
    <t>4,908</t>
  </si>
  <si>
    <t>4,914</t>
  </si>
  <si>
    <t>4,925</t>
  </si>
  <si>
    <t>4,952</t>
  </si>
  <si>
    <t>RAIMANUK</t>
  </si>
  <si>
    <t>4,956</t>
  </si>
  <si>
    <t>4,960</t>
  </si>
  <si>
    <t>4,966</t>
  </si>
  <si>
    <t>4,967</t>
  </si>
  <si>
    <t>4,979</t>
  </si>
  <si>
    <t>4,980</t>
  </si>
  <si>
    <t>4,983</t>
  </si>
  <si>
    <t>4,987</t>
  </si>
  <si>
    <t>4,992</t>
  </si>
  <si>
    <t>4,993</t>
  </si>
  <si>
    <t>5,001</t>
  </si>
  <si>
    <t>5,005</t>
  </si>
  <si>
    <t>WULLA WAIJELU</t>
  </si>
  <si>
    <t>5,008</t>
  </si>
  <si>
    <t>5,010</t>
  </si>
  <si>
    <t>5,017</t>
  </si>
  <si>
    <t>5,022</t>
  </si>
  <si>
    <t>NAGA WUTUNG</t>
  </si>
  <si>
    <t>5,026</t>
  </si>
  <si>
    <t>5,027</t>
  </si>
  <si>
    <t>5,031</t>
  </si>
  <si>
    <t>5,037</t>
  </si>
  <si>
    <t>5,040</t>
  </si>
  <si>
    <t>5,068</t>
  </si>
  <si>
    <t>5,069</t>
  </si>
  <si>
    <t>5,071</t>
  </si>
  <si>
    <t>5,072</t>
  </si>
  <si>
    <t>5,074</t>
  </si>
  <si>
    <t>5,075</t>
  </si>
  <si>
    <t>5,081</t>
  </si>
  <si>
    <t>5,087</t>
  </si>
  <si>
    <t>5,090</t>
  </si>
  <si>
    <t>5,104</t>
  </si>
  <si>
    <t>5,119</t>
  </si>
  <si>
    <t>5,120</t>
  </si>
  <si>
    <t>5,131</t>
  </si>
  <si>
    <t>5,133</t>
  </si>
  <si>
    <t>5,142</t>
  </si>
  <si>
    <t>5,145</t>
  </si>
  <si>
    <t>5,167</t>
  </si>
  <si>
    <t>LAENMANEN</t>
  </si>
  <si>
    <t>5,174</t>
  </si>
  <si>
    <t>5,181</t>
  </si>
  <si>
    <t>5,187</t>
  </si>
  <si>
    <t>5,190</t>
  </si>
  <si>
    <t>5,193</t>
  </si>
  <si>
    <t>5,214</t>
  </si>
  <si>
    <t>5,215</t>
  </si>
  <si>
    <t>5,221</t>
  </si>
  <si>
    <t>KOTA BARU</t>
  </si>
  <si>
    <t>5,234</t>
  </si>
  <si>
    <t>5,236</t>
  </si>
  <si>
    <t>5,237</t>
  </si>
  <si>
    <t>5,247</t>
  </si>
  <si>
    <t>5,249</t>
  </si>
  <si>
    <t>5,254</t>
  </si>
  <si>
    <t>5,257</t>
  </si>
  <si>
    <t>NGGAHA ORI ANGU</t>
  </si>
  <si>
    <t>5,261</t>
  </si>
  <si>
    <t>5,262</t>
  </si>
  <si>
    <t>5,263</t>
  </si>
  <si>
    <t>5,265</t>
  </si>
  <si>
    <t>PINU PAHAR</t>
  </si>
  <si>
    <t>5,267</t>
  </si>
  <si>
    <t>5,268</t>
  </si>
  <si>
    <t>5,275</t>
  </si>
  <si>
    <t>5,279</t>
  </si>
  <si>
    <t>5,281</t>
  </si>
  <si>
    <t>5,287</t>
  </si>
  <si>
    <t>5,289</t>
  </si>
  <si>
    <t>5,296</t>
  </si>
  <si>
    <t>5,312</t>
  </si>
  <si>
    <t>5,315</t>
  </si>
  <si>
    <t>5,321</t>
  </si>
  <si>
    <t>5,327</t>
  </si>
  <si>
    <t>5,328</t>
  </si>
  <si>
    <t>5,332</t>
  </si>
  <si>
    <t>5,336</t>
  </si>
  <si>
    <t>5,343</t>
  </si>
  <si>
    <t>5,348</t>
  </si>
  <si>
    <t>TASIFETOTIMUR</t>
  </si>
  <si>
    <t>5,352</t>
  </si>
  <si>
    <t>5,353</t>
  </si>
  <si>
    <t>5,363</t>
  </si>
  <si>
    <t>5,366</t>
  </si>
  <si>
    <t>PANTAR BARU LAUT</t>
  </si>
  <si>
    <t>5,375</t>
  </si>
  <si>
    <t>5,391</t>
  </si>
  <si>
    <t>5,400</t>
  </si>
  <si>
    <t>5,401</t>
  </si>
  <si>
    <t>5,417</t>
  </si>
  <si>
    <t>5,418</t>
  </si>
  <si>
    <t>5,420</t>
  </si>
  <si>
    <t>5,421</t>
  </si>
  <si>
    <t>5,422</t>
  </si>
  <si>
    <t>5,424</t>
  </si>
  <si>
    <t>5,431</t>
  </si>
  <si>
    <t>5,435</t>
  </si>
  <si>
    <t>5,439</t>
  </si>
  <si>
    <t>5,440</t>
  </si>
  <si>
    <t>5,447</t>
  </si>
  <si>
    <t>5,449</t>
  </si>
  <si>
    <t>KUANFATU</t>
  </si>
  <si>
    <t>5,458</t>
  </si>
  <si>
    <t>5,465</t>
  </si>
  <si>
    <t>5,466</t>
  </si>
  <si>
    <t>5,469</t>
  </si>
  <si>
    <t>5,470</t>
  </si>
  <si>
    <t>5,476</t>
  </si>
  <si>
    <t>5,479</t>
  </si>
  <si>
    <t>5,481</t>
  </si>
  <si>
    <t>5,497</t>
  </si>
  <si>
    <t>5,500</t>
  </si>
  <si>
    <t>5,505</t>
  </si>
  <si>
    <t>5,510</t>
  </si>
  <si>
    <t>5,512</t>
  </si>
  <si>
    <t>KI'E</t>
  </si>
  <si>
    <t>5,519</t>
  </si>
  <si>
    <t>5,523</t>
  </si>
  <si>
    <t>MIOMAFO TIMUR</t>
  </si>
  <si>
    <t>5,526</t>
  </si>
  <si>
    <t>5,530</t>
  </si>
  <si>
    <t>5,534</t>
  </si>
  <si>
    <t>5,539</t>
  </si>
  <si>
    <t>5,542</t>
  </si>
  <si>
    <t>5,549</t>
  </si>
  <si>
    <t>5,550</t>
  </si>
  <si>
    <t>5,557</t>
  </si>
  <si>
    <t>5,558</t>
  </si>
  <si>
    <t>5,560</t>
  </si>
  <si>
    <t>5,562</t>
  </si>
  <si>
    <t>KOK BAUN</t>
  </si>
  <si>
    <t>5,563</t>
  </si>
  <si>
    <t>5,567</t>
  </si>
  <si>
    <t>5,570</t>
  </si>
  <si>
    <t>5,575</t>
  </si>
  <si>
    <t>5,576</t>
  </si>
  <si>
    <t>5,584</t>
  </si>
  <si>
    <t>5,587</t>
  </si>
  <si>
    <t>5,592</t>
  </si>
  <si>
    <t>5,597</t>
  </si>
  <si>
    <t>5,598</t>
  </si>
  <si>
    <t>5,615</t>
  </si>
  <si>
    <t>5,619</t>
  </si>
  <si>
    <t>5,623</t>
  </si>
  <si>
    <t>5,627</t>
  </si>
  <si>
    <t>5,632</t>
  </si>
  <si>
    <t>5,644</t>
  </si>
  <si>
    <t>5,649</t>
  </si>
  <si>
    <t>5,653</t>
  </si>
  <si>
    <t>5,654</t>
  </si>
  <si>
    <t>5,655</t>
  </si>
  <si>
    <t>5,658</t>
  </si>
  <si>
    <t>5,691</t>
  </si>
  <si>
    <t>5,692</t>
  </si>
  <si>
    <t>SASITAMEAN</t>
  </si>
  <si>
    <t>5,697</t>
  </si>
  <si>
    <t>5,699</t>
  </si>
  <si>
    <t>5,719</t>
  </si>
  <si>
    <t>5,721</t>
  </si>
  <si>
    <t>5,723</t>
  </si>
  <si>
    <t>KOT OLIN</t>
  </si>
  <si>
    <t>5,734</t>
  </si>
  <si>
    <t>5,739</t>
  </si>
  <si>
    <t>5,749</t>
  </si>
  <si>
    <t>5,751</t>
  </si>
  <si>
    <t>5,757</t>
  </si>
  <si>
    <t>5,759</t>
  </si>
  <si>
    <t>5,766</t>
  </si>
  <si>
    <t>5,770</t>
  </si>
  <si>
    <t>5,771</t>
  </si>
  <si>
    <t>5,773</t>
  </si>
  <si>
    <t>5,778</t>
  </si>
  <si>
    <t>5,784</t>
  </si>
  <si>
    <t>5,811</t>
  </si>
  <si>
    <t>5,816</t>
  </si>
  <si>
    <t>5,829</t>
  </si>
  <si>
    <t>5,834</t>
  </si>
  <si>
    <t>5,852</t>
  </si>
  <si>
    <t>5,853</t>
  </si>
  <si>
    <t>5,886</t>
  </si>
  <si>
    <t>6,043</t>
  </si>
  <si>
    <t>6,101</t>
  </si>
  <si>
    <t>SANGAT TERTINGGAL</t>
  </si>
  <si>
    <t>6,109</t>
  </si>
  <si>
    <t>6,145</t>
  </si>
  <si>
    <t>6,310</t>
  </si>
  <si>
    <t>PERINGKAT</t>
  </si>
  <si>
    <t>NAMA PROVINSI</t>
  </si>
  <si>
    <t>NAMA KABUPATEN</t>
  </si>
  <si>
    <t>NAMA KECAMATAN</t>
  </si>
  <si>
    <t>NILAI RATA-RATA IDM 2021
KECAMATAN</t>
  </si>
  <si>
    <t>STATUS IDM KECAMATAN 2021</t>
  </si>
  <si>
    <t>5,345</t>
  </si>
  <si>
    <t>4,860</t>
  </si>
  <si>
    <t>5,953</t>
  </si>
  <si>
    <t>5,407</t>
  </si>
  <si>
    <t>5,362</t>
  </si>
  <si>
    <t>5,955</t>
  </si>
  <si>
    <t>5,473</t>
  </si>
  <si>
    <t>5,157</t>
  </si>
  <si>
    <t>5,791</t>
  </si>
  <si>
    <t>5,637</t>
  </si>
  <si>
    <t>4,885</t>
  </si>
  <si>
    <t>5,824</t>
  </si>
  <si>
    <t>5,341</t>
  </si>
  <si>
    <t>5,767</t>
  </si>
  <si>
    <t>5,856</t>
  </si>
  <si>
    <t>6,118</t>
  </si>
  <si>
    <t>2,610</t>
  </si>
  <si>
    <t>4,984</t>
  </si>
  <si>
    <t>5,240</t>
  </si>
  <si>
    <t>3,498</t>
  </si>
  <si>
    <t>5,053</t>
  </si>
  <si>
    <t>3,652</t>
  </si>
  <si>
    <t>5,012</t>
  </si>
  <si>
    <t>3,743</t>
  </si>
  <si>
    <t>5,293</t>
  </si>
  <si>
    <t>5,522</t>
  </si>
  <si>
    <t>4,713</t>
  </si>
  <si>
    <t>5,546</t>
  </si>
  <si>
    <t>5,233</t>
  </si>
  <si>
    <t>4,888</t>
  </si>
  <si>
    <t>5,399</t>
  </si>
  <si>
    <t>5,188</t>
  </si>
  <si>
    <t>5,785</t>
  </si>
  <si>
    <t>5,571</t>
  </si>
  <si>
    <t>5,066</t>
  </si>
  <si>
    <t>5,173</t>
  </si>
  <si>
    <t>5,250</t>
  </si>
  <si>
    <t>5,741</t>
  </si>
  <si>
    <t>5,244</t>
  </si>
  <si>
    <t>5,580</t>
  </si>
  <si>
    <t>5,577</t>
  </si>
  <si>
    <t>5,154</t>
  </si>
  <si>
    <t>4,287</t>
  </si>
  <si>
    <t>4,690</t>
  </si>
  <si>
    <t>3,983</t>
  </si>
  <si>
    <t>4,254</t>
  </si>
  <si>
    <t>1,714</t>
  </si>
  <si>
    <t>3,113</t>
  </si>
  <si>
    <t>3,003</t>
  </si>
  <si>
    <t>1,386</t>
  </si>
  <si>
    <t>1,195</t>
  </si>
  <si>
    <t>4,068</t>
  </si>
  <si>
    <t>4,166</t>
  </si>
  <si>
    <t>4,357</t>
  </si>
  <si>
    <t>5,143</t>
  </si>
  <si>
    <t>2,978</t>
  </si>
  <si>
    <t>4,852</t>
  </si>
  <si>
    <t>4,258</t>
  </si>
  <si>
    <t>5,499</t>
  </si>
  <si>
    <t>5,740</t>
  </si>
  <si>
    <t>3,550</t>
  </si>
  <si>
    <t>5,092</t>
  </si>
  <si>
    <t>3,973</t>
  </si>
  <si>
    <t>4,939</t>
  </si>
  <si>
    <t>5,831</t>
  </si>
  <si>
    <t>6,450</t>
  </si>
  <si>
    <t>5,168</t>
  </si>
  <si>
    <t>5,601</t>
  </si>
  <si>
    <t>5,714</t>
  </si>
  <si>
    <t>5,513</t>
  </si>
  <si>
    <t>4,546</t>
  </si>
  <si>
    <t>2,929</t>
  </si>
  <si>
    <t>5,107</t>
  </si>
  <si>
    <t>4,817</t>
  </si>
  <si>
    <t>5,746</t>
  </si>
  <si>
    <t>5,645</t>
  </si>
  <si>
    <t>5,297</t>
  </si>
  <si>
    <t>5,389</t>
  </si>
  <si>
    <t>5,804</t>
  </si>
  <si>
    <t>4,529</t>
  </si>
  <si>
    <t>4,389</t>
  </si>
  <si>
    <t>4,846</t>
  </si>
  <si>
    <t>4,346</t>
  </si>
  <si>
    <t>4,847</t>
  </si>
  <si>
    <t>5,025</t>
  </si>
  <si>
    <t>4,972</t>
  </si>
  <si>
    <t>5,065</t>
  </si>
  <si>
    <t>5,798</t>
  </si>
  <si>
    <t>4,792</t>
  </si>
  <si>
    <t>5,491</t>
  </si>
  <si>
    <t>4,985</t>
  </si>
  <si>
    <t>5,148</t>
  </si>
  <si>
    <t>5,762</t>
  </si>
  <si>
    <t>5,779</t>
  </si>
  <si>
    <t>5,782</t>
  </si>
  <si>
    <t>5,112</t>
  </si>
  <si>
    <t>5,051</t>
  </si>
  <si>
    <t>5,115</t>
  </si>
  <si>
    <t>5,377</t>
  </si>
  <si>
    <t>4,944</t>
  </si>
  <si>
    <t>4,788</t>
  </si>
  <si>
    <t>5,402</t>
  </si>
  <si>
    <t>5,302</t>
  </si>
  <si>
    <t>5,251</t>
  </si>
  <si>
    <t>4,835</t>
  </si>
  <si>
    <t>5,200</t>
  </si>
  <si>
    <t>5,295</t>
  </si>
  <si>
    <t>4,850</t>
  </si>
  <si>
    <t>5,568</t>
  </si>
  <si>
    <t>5,698</t>
  </si>
  <si>
    <t>5,666</t>
  </si>
  <si>
    <t>5,062</t>
  </si>
  <si>
    <t>5,625</t>
  </si>
  <si>
    <t>5,547</t>
  </si>
  <si>
    <t>5,437</t>
  </si>
  <si>
    <t>3,200</t>
  </si>
  <si>
    <t>4,861</t>
  </si>
  <si>
    <t>4,999</t>
  </si>
  <si>
    <t>5,078</t>
  </si>
  <si>
    <t>4,526</t>
  </si>
  <si>
    <t>4,568</t>
  </si>
  <si>
    <t>5,209</t>
  </si>
  <si>
    <t>5,082</t>
  </si>
  <si>
    <t>2,915</t>
  </si>
  <si>
    <t>5,083</t>
  </si>
  <si>
    <t>3,866</t>
  </si>
  <si>
    <t>4,931</t>
  </si>
  <si>
    <t>4,377</t>
  </si>
  <si>
    <t>4,803</t>
  </si>
  <si>
    <t>4,175</t>
  </si>
  <si>
    <t>2,279</t>
  </si>
  <si>
    <t>3,805</t>
  </si>
  <si>
    <t>4,998</t>
  </si>
  <si>
    <t>4,150</t>
  </si>
  <si>
    <t>2,431</t>
  </si>
  <si>
    <t>4,333</t>
  </si>
  <si>
    <t>4,026</t>
  </si>
  <si>
    <t>3,811</t>
  </si>
  <si>
    <t>4,948</t>
  </si>
  <si>
    <t>5,518</t>
  </si>
  <si>
    <t>1,924</t>
  </si>
  <si>
    <t>5,198</t>
  </si>
  <si>
    <t>5,059</t>
  </si>
  <si>
    <t>4,640</t>
  </si>
  <si>
    <t>LOAHOLU</t>
  </si>
  <si>
    <t>4,645</t>
  </si>
  <si>
    <t>4,598</t>
  </si>
  <si>
    <t>5,231</t>
  </si>
  <si>
    <t>ROTE  SELATAN</t>
  </si>
  <si>
    <t>3,497</t>
  </si>
  <si>
    <t>4,194</t>
  </si>
  <si>
    <t>4,625</t>
  </si>
  <si>
    <t>4,444</t>
  </si>
  <si>
    <t>5,419</t>
  </si>
  <si>
    <t>5,610</t>
  </si>
  <si>
    <t>5,128</t>
  </si>
  <si>
    <t>4,667</t>
  </si>
  <si>
    <t>4,476</t>
  </si>
  <si>
    <t>5,410</t>
  </si>
  <si>
    <t>4,361</t>
  </si>
  <si>
    <t>5,633</t>
  </si>
  <si>
    <t>4,116</t>
  </si>
  <si>
    <t>3,829</t>
  </si>
  <si>
    <t>4,173</t>
  </si>
  <si>
    <t>4,592</t>
  </si>
  <si>
    <t>4,146</t>
  </si>
  <si>
    <t>4,510</t>
  </si>
  <si>
    <t>5,933</t>
  </si>
  <si>
    <t>1,278</t>
  </si>
  <si>
    <t>4,243</t>
  </si>
  <si>
    <t>4,515</t>
  </si>
  <si>
    <t>6,091</t>
  </si>
  <si>
    <t>5,308</t>
  </si>
  <si>
    <t>5,902</t>
  </si>
  <si>
    <t>5,158</t>
  </si>
  <si>
    <t>4,612</t>
  </si>
  <si>
    <t>4,943</t>
  </si>
  <si>
    <t>5,183</t>
  </si>
  <si>
    <t>4,643</t>
  </si>
  <si>
    <t>5,161</t>
  </si>
  <si>
    <t>5,184</t>
  </si>
  <si>
    <t>5,544</t>
  </si>
  <si>
    <t>5,194</t>
  </si>
  <si>
    <t>4,919</t>
  </si>
  <si>
    <t>3,684</t>
  </si>
  <si>
    <t>4,326</t>
  </si>
  <si>
    <t>5,536</t>
  </si>
  <si>
    <t>5,448</t>
  </si>
  <si>
    <t>5,404</t>
  </si>
  <si>
    <t>5,617</t>
  </si>
  <si>
    <t>4,854</t>
  </si>
  <si>
    <t>5,100</t>
  </si>
  <si>
    <t>5,620</t>
  </si>
  <si>
    <t>5,175</t>
  </si>
  <si>
    <t>4,899</t>
  </si>
  <si>
    <t>5,453</t>
  </si>
  <si>
    <t>5,769</t>
  </si>
  <si>
    <t>4,678</t>
  </si>
  <si>
    <t>3,190</t>
  </si>
  <si>
    <t>4,424</t>
  </si>
  <si>
    <t>5,334</t>
  </si>
  <si>
    <t>5,139</t>
  </si>
  <si>
    <t>5,468</t>
  </si>
  <si>
    <t>5,533</t>
  </si>
  <si>
    <t>4,863</t>
  </si>
  <si>
    <t>5,640</t>
  </si>
  <si>
    <t>5,369</t>
  </si>
  <si>
    <t>5,596</t>
  </si>
  <si>
    <t>3,633</t>
  </si>
  <si>
    <t>4,471</t>
  </si>
  <si>
    <t>5,381</t>
  </si>
  <si>
    <t>4,506</t>
  </si>
  <si>
    <t>4,731</t>
  </si>
  <si>
    <t>5,748</t>
  </si>
  <si>
    <t>5,671</t>
  </si>
  <si>
    <t>5,388</t>
  </si>
  <si>
    <t>4,518</t>
  </si>
  <si>
    <t>6,140</t>
  </si>
  <si>
    <t>5,413</t>
  </si>
  <si>
    <t>5,774</t>
  </si>
  <si>
    <t>5,603</t>
  </si>
  <si>
    <t>5,300</t>
  </si>
  <si>
    <t>5,799</t>
  </si>
  <si>
    <t>4,611</t>
  </si>
  <si>
    <t>5,245</t>
  </si>
  <si>
    <t>5,616</t>
  </si>
  <si>
    <t>5,753</t>
  </si>
  <si>
    <t>5,099</t>
  </si>
  <si>
    <t>5,283</t>
  </si>
  <si>
    <t>6,233</t>
  </si>
  <si>
    <t>5,735</t>
  </si>
  <si>
    <t>5,808</t>
  </si>
  <si>
    <t>5,800</t>
  </si>
  <si>
    <t>5,590</t>
  </si>
  <si>
    <t>5,761</t>
  </si>
  <si>
    <t>5,806</t>
  </si>
  <si>
    <t>5,545</t>
  </si>
  <si>
    <t>5,848</t>
  </si>
  <si>
    <t>5,136</t>
  </si>
  <si>
    <t>5,836</t>
  </si>
  <si>
    <t>5,093</t>
  </si>
  <si>
    <t>5,365</t>
  </si>
  <si>
    <t>5,504</t>
  </si>
  <si>
    <t>5,694</t>
  </si>
  <si>
    <t>5,593</t>
  </si>
  <si>
    <t>5,411</t>
  </si>
  <si>
    <t>5,559</t>
  </si>
  <si>
    <t>5,376</t>
  </si>
  <si>
    <t>5,360</t>
  </si>
  <si>
    <t>4,585</t>
  </si>
  <si>
    <t>5,503</t>
  </si>
  <si>
    <t>5,266</t>
  </si>
  <si>
    <t>5,033</t>
  </si>
  <si>
    <t>5,660</t>
  </si>
  <si>
    <t>4,880</t>
  </si>
  <si>
    <t>5,586</t>
  </si>
  <si>
    <t>5,686</t>
  </si>
  <si>
    <t>5,710</t>
  </si>
  <si>
    <t>5,471</t>
  </si>
  <si>
    <t>5,039</t>
  </si>
  <si>
    <t>5,322</t>
  </si>
  <si>
    <t>Rasio minimarket/swalayan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</si>
</sst>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_-;_-@_-"/>
    <numFmt numFmtId="165" formatCode="0.00000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6"/>
      <color theme="1"/>
      <name val="Roboto"/>
    </font>
    <font>
      <sz val="8"/>
      <name val="Calibri"/>
      <family val="2"/>
      <scheme val="minor"/>
    </font>
    <font>
      <b/>
      <sz val="7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D9E0F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1" fontId="0" fillId="0" borderId="0" xfId="0" applyNumberFormat="1"/>
    <xf numFmtId="165" fontId="0" fillId="0" borderId="0" xfId="0" applyNumberFormat="1"/>
    <xf numFmtId="164" fontId="0" fillId="0" borderId="0" xfId="1" applyFont="1"/>
    <xf numFmtId="0" fontId="2" fillId="0" borderId="0" xfId="0" applyFont="1"/>
    <xf numFmtId="0" fontId="2" fillId="2" borderId="0" xfId="0" applyFont="1" applyFill="1"/>
    <xf numFmtId="0" fontId="0" fillId="0" borderId="0" xfId="0" pivotButton="1"/>
    <xf numFmtId="164" fontId="0" fillId="0" borderId="0" xfId="0" applyNumberFormat="1"/>
    <xf numFmtId="0" fontId="2" fillId="0" borderId="0" xfId="0" applyFont="1" applyAlignment="1">
      <alignment wrapText="1"/>
    </xf>
    <xf numFmtId="0" fontId="4" fillId="3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center" vertical="top" wrapText="1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7.xml"/><Relationship Id="rId34" Type="http://schemas.openxmlformats.org/officeDocument/2006/relationships/externalLink" Target="externalLinks/externalLink20.xml"/><Relationship Id="rId42" Type="http://schemas.openxmlformats.org/officeDocument/2006/relationships/theme" Target="theme/theme1.xml"/><Relationship Id="rId47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5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40" Type="http://schemas.openxmlformats.org/officeDocument/2006/relationships/pivotCacheDefinition" Target="pivotCache/pivotCacheDefinition1.xml"/><Relationship Id="rId45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43" Type="http://schemas.openxmlformats.org/officeDocument/2006/relationships/styles" Target="styles.xml"/><Relationship Id="rId48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46" Type="http://schemas.openxmlformats.org/officeDocument/2006/relationships/calcChain" Target="calcChain.xml"/><Relationship Id="rId20" Type="http://schemas.openxmlformats.org/officeDocument/2006/relationships/externalLink" Target="externalLinks/externalLink6.xml"/><Relationship Id="rId41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Plantation_LC20.dbf" TargetMode="External"/><Relationship Id="rId1" Type="http://schemas.openxmlformats.org/officeDocument/2006/relationships/externalLinkPath" Target="2ZonalStat/Plantation_LC20.dbf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Jalan_RBI.dbf" TargetMode="External"/><Relationship Id="rId1" Type="http://schemas.openxmlformats.org/officeDocument/2006/relationships/externalLinkPath" Target="2ZonalStat/Jalan_RBI.dbf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HTI.dbf" TargetMode="External"/><Relationship Id="rId1" Type="http://schemas.openxmlformats.org/officeDocument/2006/relationships/externalLinkPath" Target="2ZonalStat/HTI.dbf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HKM_HTR.dbf" TargetMode="External"/><Relationship Id="rId1" Type="http://schemas.openxmlformats.org/officeDocument/2006/relationships/externalLinkPath" Target="2ZonalStat/HKM_HTR.dbf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Forest.dbf" TargetMode="External"/><Relationship Id="rId1" Type="http://schemas.openxmlformats.org/officeDocument/2006/relationships/externalLinkPath" Target="2ZonalStat/Forest.dbf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Sungai.dbf" TargetMode="External"/><Relationship Id="rId1" Type="http://schemas.openxmlformats.org/officeDocument/2006/relationships/externalLinkPath" Target="2ZonalStat/Sungai.dbf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Burnscars.dbf" TargetMode="External"/><Relationship Id="rId1" Type="http://schemas.openxmlformats.org/officeDocument/2006/relationships/externalLinkPath" Target="2ZonalStat/Burnscars.dbf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Danau.dbf" TargetMode="External"/><Relationship Id="rId1" Type="http://schemas.openxmlformats.org/officeDocument/2006/relationships/externalLinkPath" Target="2ZonalStat/Danau.dbf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Irigasi.dbf" TargetMode="External"/><Relationship Id="rId1" Type="http://schemas.openxmlformats.org/officeDocument/2006/relationships/externalLinkPath" Target="2ZonalStat/Irigasi.dbf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BadanAir.dbf" TargetMode="External"/><Relationship Id="rId1" Type="http://schemas.openxmlformats.org/officeDocument/2006/relationships/externalLinkPath" Target="2ZonalStat/BadanAir.dbf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Deforestasi.dbf" TargetMode="External"/><Relationship Id="rId1" Type="http://schemas.openxmlformats.org/officeDocument/2006/relationships/externalLinkPath" Target="2ZonalStat/Deforestasi.dbf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Erosi.dbf" TargetMode="External"/><Relationship Id="rId1" Type="http://schemas.openxmlformats.org/officeDocument/2006/relationships/externalLinkPath" Target="2ZonalStat/Erosi.dbf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Banjir.dbf" TargetMode="External"/><Relationship Id="rId1" Type="http://schemas.openxmlformats.org/officeDocument/2006/relationships/externalLinkPath" Target="2ZonalStat/Banjir.dbf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Longsor.dbf" TargetMode="External"/><Relationship Id="rId1" Type="http://schemas.openxmlformats.org/officeDocument/2006/relationships/externalLinkPath" Target="2ZonalStat/Longsor.dbf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Kekeringan.dbf" TargetMode="External"/><Relationship Id="rId1" Type="http://schemas.openxmlformats.org/officeDocument/2006/relationships/externalLinkPath" Target="2ZonalStat/Kekeringan.dbf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NDVI.dbf" TargetMode="External"/><Relationship Id="rId1" Type="http://schemas.openxmlformats.org/officeDocument/2006/relationships/externalLinkPath" Target="2ZonalStat/NDVI.dbf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NDWI.dbf" TargetMode="External"/><Relationship Id="rId1" Type="http://schemas.openxmlformats.org/officeDocument/2006/relationships/externalLinkPath" Target="2ZonalStat/NDWI.dbf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NDMI.dbf" TargetMode="External"/><Relationship Id="rId1" Type="http://schemas.openxmlformats.org/officeDocument/2006/relationships/externalLinkPath" Target="2ZonalStat/NDMI.dbf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AridityIndex.dbf" TargetMode="External"/><Relationship Id="rId1" Type="http://schemas.openxmlformats.org/officeDocument/2006/relationships/externalLinkPath" Target="2ZonalStat/AridityIndex.dbf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temp_delta.dbf" TargetMode="External"/><Relationship Id="rId1" Type="http://schemas.openxmlformats.org/officeDocument/2006/relationships/externalLinkPath" Target="2ZonalStat/temp_delta.dbf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temp_annual.dbf" TargetMode="External"/><Relationship Id="rId1" Type="http://schemas.openxmlformats.org/officeDocument/2006/relationships/externalLinkPath" Target="2ZonalStat/temp_annual.dbf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prec_delta.dbf" TargetMode="External"/><Relationship Id="rId1" Type="http://schemas.openxmlformats.org/officeDocument/2006/relationships/externalLinkPath" Target="2ZonalStat/prec_delta.dbf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prec_annual.dbf" TargetMode="External"/><Relationship Id="rId1" Type="http://schemas.openxmlformats.org/officeDocument/2006/relationships/externalLinkPath" Target="2ZonalStat/prec_annual.dbf" TargetMode="External"/></Relationships>
</file>

<file path=xl/externalLinks/_rels/externalLink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DaerahIrigasi.dbf" TargetMode="External"/><Relationship Id="rId1" Type="http://schemas.openxmlformats.org/officeDocument/2006/relationships/externalLinkPath" Target="file:///D:\ICRAF\TEMP\L4L\1133\NTT\1Spatial\2Processing\Tipology_Province\2ZonalStat\DaerahIrigasi.dbf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CRAF\TEMP\L4L\1133\NTT\1Spatial\2Processing\Tipology_Province\2ZonalStat\wetmonths.dbf" TargetMode="External"/><Relationship Id="rId1" Type="http://schemas.openxmlformats.org/officeDocument/2006/relationships/externalLinkPath" Target="file:///D:\ICRAF\TEMP\L4L\1133\NTT\1Spatial\2Processing\Tipology_Province\2ZonalStat\wetmonths.db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tation_LC20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6592.4199218800004</v>
          </cell>
          <cell r="F2">
            <v>6592.4199218800004</v>
          </cell>
          <cell r="G2">
            <v>2754.1325768199999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15454.7724609</v>
          </cell>
          <cell r="F3">
            <v>15454.7724609</v>
          </cell>
          <cell r="G3">
            <v>7462.2697452000002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9740.63671875</v>
          </cell>
          <cell r="F4">
            <v>9740.63671875</v>
          </cell>
          <cell r="G4">
            <v>4693.8420669400002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854.400390625</v>
          </cell>
          <cell r="E5">
            <v>23420.0761719</v>
          </cell>
          <cell r="F5">
            <v>22565.6757813</v>
          </cell>
          <cell r="G5">
            <v>11534.570978399999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5390.7329101599998</v>
          </cell>
          <cell r="E6">
            <v>19824.4804688</v>
          </cell>
          <cell r="F6">
            <v>14433.7475586</v>
          </cell>
          <cell r="G6">
            <v>12204.900280899999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13368.9941406</v>
          </cell>
          <cell r="E7">
            <v>32822.0976563</v>
          </cell>
          <cell r="F7">
            <v>19453.1035156</v>
          </cell>
          <cell r="G7">
            <v>22151.548731800001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12427.7910156</v>
          </cell>
          <cell r="E8">
            <v>39231.875</v>
          </cell>
          <cell r="F8">
            <v>26804.0839844</v>
          </cell>
          <cell r="G8">
            <v>25772.2695589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24578.2421875</v>
          </cell>
          <cell r="E9">
            <v>56266.5976563</v>
          </cell>
          <cell r="F9">
            <v>31688.3554688</v>
          </cell>
          <cell r="G9">
            <v>38714.776003500003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24100.6230469</v>
          </cell>
          <cell r="E10">
            <v>47542.1914063</v>
          </cell>
          <cell r="F10">
            <v>23441.5683594</v>
          </cell>
          <cell r="G10">
            <v>36035.660545699997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36774.4492188</v>
          </cell>
          <cell r="E11">
            <v>56762.046875</v>
          </cell>
          <cell r="F11">
            <v>19987.5976563</v>
          </cell>
          <cell r="G11">
            <v>46760.141275100003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50824.8945313</v>
          </cell>
          <cell r="E12">
            <v>76432.2578125</v>
          </cell>
          <cell r="F12">
            <v>25607.3632813</v>
          </cell>
          <cell r="G12">
            <v>63694.400813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70672.484375</v>
          </cell>
          <cell r="E13">
            <v>89005.6171875</v>
          </cell>
          <cell r="F13">
            <v>18333.1328125</v>
          </cell>
          <cell r="G13">
            <v>79645.936372600001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82123.3828125</v>
          </cell>
          <cell r="E14">
            <v>96963.546875</v>
          </cell>
          <cell r="F14">
            <v>14840.1640625</v>
          </cell>
          <cell r="G14">
            <v>89610.546061400004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84398.640625</v>
          </cell>
          <cell r="E15">
            <v>105731.96875</v>
          </cell>
          <cell r="F15">
            <v>21333.328125</v>
          </cell>
          <cell r="G15">
            <v>94403.374414699996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66103.703125</v>
          </cell>
          <cell r="E16">
            <v>90698.8984375</v>
          </cell>
          <cell r="F16">
            <v>24595.1953125</v>
          </cell>
          <cell r="G16">
            <v>79462.646130699999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66857.53125</v>
          </cell>
          <cell r="E17">
            <v>90494.9140625</v>
          </cell>
          <cell r="F17">
            <v>23637.3828125</v>
          </cell>
          <cell r="G17">
            <v>79572.173100999993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90990.1640625</v>
          </cell>
          <cell r="E18">
            <v>108502.765625</v>
          </cell>
          <cell r="F18">
            <v>17512.6015625</v>
          </cell>
          <cell r="G18">
            <v>99156.496455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94260.28125</v>
          </cell>
          <cell r="E19">
            <v>118023.898438</v>
          </cell>
          <cell r="F19">
            <v>23763.6171875</v>
          </cell>
          <cell r="G19">
            <v>103461.39097399999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101057.0625</v>
          </cell>
          <cell r="E20">
            <v>125993.851563</v>
          </cell>
          <cell r="F20">
            <v>24936.7890625</v>
          </cell>
          <cell r="G20">
            <v>115567.329394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104720.007813</v>
          </cell>
          <cell r="E21">
            <v>121631.328125</v>
          </cell>
          <cell r="F21">
            <v>16911.3203125</v>
          </cell>
          <cell r="G21">
            <v>112950.098486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94750.25</v>
          </cell>
          <cell r="E22">
            <v>123621.765625</v>
          </cell>
          <cell r="F22">
            <v>28871.515625</v>
          </cell>
          <cell r="G22">
            <v>107061.61754799999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75531.84375</v>
          </cell>
          <cell r="E23">
            <v>99139.546875</v>
          </cell>
          <cell r="F23">
            <v>23607.703125</v>
          </cell>
          <cell r="G23">
            <v>89387.370033600004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52073.5039063</v>
          </cell>
          <cell r="E24">
            <v>78839.6484375</v>
          </cell>
          <cell r="F24">
            <v>26766.1445313</v>
          </cell>
          <cell r="G24">
            <v>64848.1753665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51095.5976563</v>
          </cell>
          <cell r="E25">
            <v>77695.8828125</v>
          </cell>
          <cell r="F25">
            <v>26600.2851563</v>
          </cell>
          <cell r="G25">
            <v>61963.3226344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36313.7734375</v>
          </cell>
          <cell r="E26">
            <v>53816.3554688</v>
          </cell>
          <cell r="F26">
            <v>17502.5820313</v>
          </cell>
          <cell r="G26">
            <v>45962.514183500003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45645.2617188</v>
          </cell>
          <cell r="E27">
            <v>56105.9726563</v>
          </cell>
          <cell r="F27">
            <v>10460.7109375</v>
          </cell>
          <cell r="G27">
            <v>50869.255837700002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30295.2148438</v>
          </cell>
          <cell r="F28">
            <v>30295.2148438</v>
          </cell>
          <cell r="G28">
            <v>12604.718826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19584.9433594</v>
          </cell>
          <cell r="E29">
            <v>45637.375</v>
          </cell>
          <cell r="F29">
            <v>26052.4316406</v>
          </cell>
          <cell r="G29">
            <v>32482.8795689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6313.4775390599998</v>
          </cell>
          <cell r="E30">
            <v>27078.0351563</v>
          </cell>
          <cell r="F30">
            <v>20764.5576172</v>
          </cell>
          <cell r="G30">
            <v>16781.588248600001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11005.9072266</v>
          </cell>
          <cell r="F31">
            <v>11005.9072266</v>
          </cell>
          <cell r="G31">
            <v>5274.32740982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15134.7285156</v>
          </cell>
          <cell r="E32">
            <v>28380.4511719</v>
          </cell>
          <cell r="F32">
            <v>13245.7226563</v>
          </cell>
          <cell r="G32">
            <v>22126.4262428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24855.5820313</v>
          </cell>
          <cell r="E33">
            <v>37703.3164063</v>
          </cell>
          <cell r="F33">
            <v>12847.734375</v>
          </cell>
          <cell r="G33">
            <v>31039.651288199999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8070.9355468800004</v>
          </cell>
          <cell r="E34">
            <v>20806.0078125</v>
          </cell>
          <cell r="F34">
            <v>12735.0722656</v>
          </cell>
          <cell r="G34">
            <v>15438.907627299999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15111.9160156</v>
          </cell>
          <cell r="E35">
            <v>27682.6660156</v>
          </cell>
          <cell r="F35">
            <v>12570.75</v>
          </cell>
          <cell r="G35">
            <v>22100.067674900001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15245.3271484</v>
          </cell>
          <cell r="E36">
            <v>27577.1640625</v>
          </cell>
          <cell r="F36">
            <v>12331.8369141</v>
          </cell>
          <cell r="G36">
            <v>21982.251963399998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22118.3183594</v>
          </cell>
          <cell r="E37">
            <v>39178.1835938</v>
          </cell>
          <cell r="F37">
            <v>17059.8652344</v>
          </cell>
          <cell r="G37">
            <v>31345.204969999999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24041.6308594</v>
          </cell>
          <cell r="E38">
            <v>36613.6601563</v>
          </cell>
          <cell r="F38">
            <v>12572.0292969</v>
          </cell>
          <cell r="G38">
            <v>30058.945943300001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8563.2939453100007</v>
          </cell>
          <cell r="E39">
            <v>26703.1835938</v>
          </cell>
          <cell r="F39">
            <v>18139.8896484</v>
          </cell>
          <cell r="G39">
            <v>16636.858175599999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1726.2677002</v>
          </cell>
          <cell r="E40">
            <v>19420.0917969</v>
          </cell>
          <cell r="F40">
            <v>17693.824096699998</v>
          </cell>
          <cell r="G40">
            <v>9367.9830559999991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509.90194702100001</v>
          </cell>
          <cell r="E41">
            <v>15708.9150391</v>
          </cell>
          <cell r="F41">
            <v>15199.013091999999</v>
          </cell>
          <cell r="G41">
            <v>7727.0736158500004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7738.8627929699996</v>
          </cell>
          <cell r="E42">
            <v>22308.0703125</v>
          </cell>
          <cell r="F42">
            <v>14569.2075195</v>
          </cell>
          <cell r="G42">
            <v>15584.9192234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24579.8691406</v>
          </cell>
          <cell r="F43">
            <v>24579.8691406</v>
          </cell>
          <cell r="G43">
            <v>10035.5627902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13705.8378906</v>
          </cell>
          <cell r="F44">
            <v>13705.8378906</v>
          </cell>
          <cell r="G44">
            <v>6527.3114319099996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4825.9711914099998</v>
          </cell>
          <cell r="E45">
            <v>19557.6074219</v>
          </cell>
          <cell r="F45">
            <v>14731.6362305</v>
          </cell>
          <cell r="G45">
            <v>11151.3708556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6000.8334960900002</v>
          </cell>
          <cell r="E46">
            <v>35230.2421875</v>
          </cell>
          <cell r="F46">
            <v>29229.4086914</v>
          </cell>
          <cell r="G46">
            <v>19722.217820400001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27610.1425781</v>
          </cell>
          <cell r="F47">
            <v>27610.1425781</v>
          </cell>
          <cell r="G47">
            <v>12893.3459372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20862.6464844</v>
          </cell>
          <cell r="E48">
            <v>39988.125</v>
          </cell>
          <cell r="F48">
            <v>19125.4785156</v>
          </cell>
          <cell r="G48">
            <v>29349.756783500001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24805.0390625</v>
          </cell>
          <cell r="E49">
            <v>45281.5625</v>
          </cell>
          <cell r="F49">
            <v>20476.5234375</v>
          </cell>
          <cell r="G49">
            <v>34768.894324499997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24671.6445313</v>
          </cell>
          <cell r="E50">
            <v>52552.1640625</v>
          </cell>
          <cell r="F50">
            <v>27880.5195313</v>
          </cell>
          <cell r="G50">
            <v>39867.196535800002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43129.6875</v>
          </cell>
          <cell r="E51">
            <v>61074.7890625</v>
          </cell>
          <cell r="F51">
            <v>17945.1015625</v>
          </cell>
          <cell r="G51">
            <v>52235.730508200002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34638.9960938</v>
          </cell>
          <cell r="E52">
            <v>50852.0390625</v>
          </cell>
          <cell r="F52">
            <v>16213.0429688</v>
          </cell>
          <cell r="G52">
            <v>43078.068764399999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42785.5117188</v>
          </cell>
          <cell r="E53">
            <v>77907.9609375</v>
          </cell>
          <cell r="F53">
            <v>35122.4492188</v>
          </cell>
          <cell r="G53">
            <v>57286.313647100003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13738.2675781</v>
          </cell>
          <cell r="E54">
            <v>27849.0566406</v>
          </cell>
          <cell r="F54">
            <v>14110.7890625</v>
          </cell>
          <cell r="G54">
            <v>21572.344177200001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24731.5585938</v>
          </cell>
          <cell r="E55">
            <v>49944.3671875</v>
          </cell>
          <cell r="F55">
            <v>25212.8085938</v>
          </cell>
          <cell r="G55">
            <v>35794.010352099998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17748.5214844</v>
          </cell>
          <cell r="E56">
            <v>37727.046875</v>
          </cell>
          <cell r="F56">
            <v>19978.5253906</v>
          </cell>
          <cell r="G56">
            <v>28490.197493700001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25403.1484375</v>
          </cell>
          <cell r="E57">
            <v>42526.4609375</v>
          </cell>
          <cell r="F57">
            <v>17123.3125</v>
          </cell>
          <cell r="G57">
            <v>33611.873657600001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2416.6091308599998</v>
          </cell>
          <cell r="E58">
            <v>15255.4912109</v>
          </cell>
          <cell r="F58">
            <v>12838.8820801</v>
          </cell>
          <cell r="G58">
            <v>8713.1819598799993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14822.2802734</v>
          </cell>
          <cell r="E59">
            <v>30977.734375</v>
          </cell>
          <cell r="F59">
            <v>16155.4541016</v>
          </cell>
          <cell r="G59">
            <v>23579.479759400001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1552.4174804700001</v>
          </cell>
          <cell r="E60">
            <v>25604.1015625</v>
          </cell>
          <cell r="F60">
            <v>24051.684082</v>
          </cell>
          <cell r="G60">
            <v>13768.7569676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6830.8125</v>
          </cell>
          <cell r="E61">
            <v>19368.015625</v>
          </cell>
          <cell r="F61">
            <v>12537.203125</v>
          </cell>
          <cell r="G61">
            <v>12788.669337699999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1118.03393555</v>
          </cell>
          <cell r="E62">
            <v>9192.3876953100007</v>
          </cell>
          <cell r="F62">
            <v>8074.3537597699997</v>
          </cell>
          <cell r="G62">
            <v>5516.81669521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7723.3413085900002</v>
          </cell>
          <cell r="F63">
            <v>7723.3413085900002</v>
          </cell>
          <cell r="G63">
            <v>3354.6011035299998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7840.9184570300004</v>
          </cell>
          <cell r="F64">
            <v>7840.9184570300004</v>
          </cell>
          <cell r="G64">
            <v>3680.16675803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1000</v>
          </cell>
          <cell r="E65">
            <v>13579.3964844</v>
          </cell>
          <cell r="F65">
            <v>12579.3964844</v>
          </cell>
          <cell r="G65">
            <v>7790.2279177099999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13819.5517578</v>
          </cell>
          <cell r="F66">
            <v>13819.5517578</v>
          </cell>
          <cell r="G66">
            <v>5682.3177471199997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2059.1259765599998</v>
          </cell>
          <cell r="E67">
            <v>13901.4384766</v>
          </cell>
          <cell r="F67">
            <v>11842.3125</v>
          </cell>
          <cell r="G67">
            <v>7457.8501640200002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9202.1738281300004</v>
          </cell>
          <cell r="E68">
            <v>23607.625</v>
          </cell>
          <cell r="F68">
            <v>14405.4511719</v>
          </cell>
          <cell r="G68">
            <v>15445.854940200001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6420.2802734400002</v>
          </cell>
          <cell r="E69">
            <v>26418.9316406</v>
          </cell>
          <cell r="F69">
            <v>19998.6513672</v>
          </cell>
          <cell r="G69">
            <v>15820.494564500001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10978.6152344</v>
          </cell>
          <cell r="E70">
            <v>18942.28125</v>
          </cell>
          <cell r="F70">
            <v>7963.6660156300004</v>
          </cell>
          <cell r="G70">
            <v>14812.654259000001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16450.2285156</v>
          </cell>
          <cell r="E71">
            <v>29489.3203125</v>
          </cell>
          <cell r="F71">
            <v>13039.0917969</v>
          </cell>
          <cell r="G71">
            <v>22777.625309800002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9009.4394531300004</v>
          </cell>
          <cell r="E72">
            <v>32041.2226563</v>
          </cell>
          <cell r="F72">
            <v>23031.7832031</v>
          </cell>
          <cell r="G72">
            <v>17174.753623100001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22280.0351563</v>
          </cell>
          <cell r="E73">
            <v>34586.2695313</v>
          </cell>
          <cell r="F73">
            <v>12306.234375</v>
          </cell>
          <cell r="G73">
            <v>29509.092551199999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19507.1777344</v>
          </cell>
          <cell r="E74">
            <v>32643.8359375</v>
          </cell>
          <cell r="F74">
            <v>13136.6582031</v>
          </cell>
          <cell r="G74">
            <v>25419.696050999999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24204.3378906</v>
          </cell>
          <cell r="E75">
            <v>33963.8046875</v>
          </cell>
          <cell r="F75">
            <v>9759.4667968800004</v>
          </cell>
          <cell r="G75">
            <v>29271.104015299999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14770.9169922</v>
          </cell>
          <cell r="E76">
            <v>31582.5898438</v>
          </cell>
          <cell r="F76">
            <v>16811.6728516</v>
          </cell>
          <cell r="G76">
            <v>21638.103743200001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23093.2890625</v>
          </cell>
          <cell r="E77">
            <v>34198.9765625</v>
          </cell>
          <cell r="F77">
            <v>11105.6875</v>
          </cell>
          <cell r="G77">
            <v>28516.1703677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23975.4042969</v>
          </cell>
          <cell r="E78">
            <v>35510.5625</v>
          </cell>
          <cell r="F78">
            <v>11535.1582031</v>
          </cell>
          <cell r="G78">
            <v>29702.342283900001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24665.765625</v>
          </cell>
          <cell r="E79">
            <v>37709.6796875</v>
          </cell>
          <cell r="F79">
            <v>13043.9140625</v>
          </cell>
          <cell r="G79">
            <v>31834.775576399999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31240.5195313</v>
          </cell>
          <cell r="E80">
            <v>40392.3242188</v>
          </cell>
          <cell r="F80">
            <v>9151.8046875</v>
          </cell>
          <cell r="G80">
            <v>35956.755519400002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28151.7324219</v>
          </cell>
          <cell r="E81">
            <v>35007</v>
          </cell>
          <cell r="F81">
            <v>6855.2675781300004</v>
          </cell>
          <cell r="G81">
            <v>32294.426191499999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25694.3574219</v>
          </cell>
          <cell r="E82">
            <v>35412.0039063</v>
          </cell>
          <cell r="F82">
            <v>9717.6464843800004</v>
          </cell>
          <cell r="G82">
            <v>30201.587558800002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18005.5546875</v>
          </cell>
          <cell r="E83">
            <v>31140.0058594</v>
          </cell>
          <cell r="F83">
            <v>13134.4511719</v>
          </cell>
          <cell r="G83">
            <v>24091.141970000001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11872.6572266</v>
          </cell>
          <cell r="E84">
            <v>27067.5078125</v>
          </cell>
          <cell r="F84">
            <v>15194.8505859</v>
          </cell>
          <cell r="G84">
            <v>19106.222196999999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9264.98828125</v>
          </cell>
          <cell r="E85">
            <v>19550.9589844</v>
          </cell>
          <cell r="F85">
            <v>10285.9707031</v>
          </cell>
          <cell r="G85">
            <v>14657.7804122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29025.8496094</v>
          </cell>
          <cell r="E86">
            <v>40991.9492188</v>
          </cell>
          <cell r="F86">
            <v>11966.0996094</v>
          </cell>
          <cell r="G86">
            <v>35139.003024400001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32534.5976563</v>
          </cell>
          <cell r="E87">
            <v>41477.9453125</v>
          </cell>
          <cell r="F87">
            <v>8943.34765625</v>
          </cell>
          <cell r="G87">
            <v>37931.090784799999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36485.75</v>
          </cell>
          <cell r="E88">
            <v>44095.3515625</v>
          </cell>
          <cell r="F88">
            <v>7609.6015625</v>
          </cell>
          <cell r="G88">
            <v>41037.612652299998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36364.9570313</v>
          </cell>
          <cell r="E89">
            <v>57789.9648438</v>
          </cell>
          <cell r="F89">
            <v>21425.0078125</v>
          </cell>
          <cell r="G89">
            <v>48554.166129899997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22410.9355469</v>
          </cell>
          <cell r="E90">
            <v>35662.8671875</v>
          </cell>
          <cell r="F90">
            <v>13251.9316406</v>
          </cell>
          <cell r="G90">
            <v>28721.0534706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28087.8984375</v>
          </cell>
          <cell r="E91">
            <v>39284.09375</v>
          </cell>
          <cell r="F91">
            <v>11196.1953125</v>
          </cell>
          <cell r="G91">
            <v>33385.721764399997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18506.7558594</v>
          </cell>
          <cell r="E92">
            <v>39550.4726563</v>
          </cell>
          <cell r="F92">
            <v>21043.7167969</v>
          </cell>
          <cell r="G92">
            <v>30978.508269900001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33096.828125</v>
          </cell>
          <cell r="E93">
            <v>42779.6679688</v>
          </cell>
          <cell r="F93">
            <v>9682.83984375</v>
          </cell>
          <cell r="G93">
            <v>38194.933273499999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38741.8359375</v>
          </cell>
          <cell r="E94">
            <v>45052.0820313</v>
          </cell>
          <cell r="F94">
            <v>6310.24609375</v>
          </cell>
          <cell r="G94">
            <v>41636.288646699999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31661.0175781</v>
          </cell>
          <cell r="E95">
            <v>40406.4335938</v>
          </cell>
          <cell r="F95">
            <v>8745.4160156300004</v>
          </cell>
          <cell r="G95">
            <v>35721.289367700003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22200.2246094</v>
          </cell>
          <cell r="E96">
            <v>32576.21875</v>
          </cell>
          <cell r="F96">
            <v>10375.9941406</v>
          </cell>
          <cell r="G96">
            <v>27401.765645799998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23533.1679688</v>
          </cell>
          <cell r="E97">
            <v>36429.6601563</v>
          </cell>
          <cell r="F97">
            <v>12896.4921875</v>
          </cell>
          <cell r="G97">
            <v>31097.120921599999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25945.3261719</v>
          </cell>
          <cell r="E98">
            <v>37575.65625</v>
          </cell>
          <cell r="F98">
            <v>11630.3300781</v>
          </cell>
          <cell r="G98">
            <v>32569.506296899999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6198.38671875</v>
          </cell>
          <cell r="E99">
            <v>24440.1308594</v>
          </cell>
          <cell r="F99">
            <v>18241.7441406</v>
          </cell>
          <cell r="G99">
            <v>15776.098225399999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13746.2724609</v>
          </cell>
          <cell r="E100">
            <v>30450.7792969</v>
          </cell>
          <cell r="F100">
            <v>16704.5068359</v>
          </cell>
          <cell r="G100">
            <v>21276.354107899999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22233.5332031</v>
          </cell>
          <cell r="E101">
            <v>32127.8691406</v>
          </cell>
          <cell r="F101">
            <v>9894.3359375</v>
          </cell>
          <cell r="G101">
            <v>26590.303252999998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9198.3691406300004</v>
          </cell>
          <cell r="E102">
            <v>25982.4941406</v>
          </cell>
          <cell r="F102">
            <v>16784.125</v>
          </cell>
          <cell r="G102">
            <v>16905.2673684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14932.5146484</v>
          </cell>
          <cell r="E103">
            <v>25765.0917969</v>
          </cell>
          <cell r="F103">
            <v>10832.5771484</v>
          </cell>
          <cell r="G103">
            <v>19625.800823599999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15983.1162109</v>
          </cell>
          <cell r="F104">
            <v>15983.1162109</v>
          </cell>
          <cell r="G104">
            <v>7710.7423175100002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2617.2504882799999</v>
          </cell>
          <cell r="E105">
            <v>11229.4257813</v>
          </cell>
          <cell r="F105">
            <v>8612.1752929699996</v>
          </cell>
          <cell r="G105">
            <v>7250.1520147499996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721.11022949200003</v>
          </cell>
          <cell r="E106">
            <v>22160.3242188</v>
          </cell>
          <cell r="F106">
            <v>21439.213989299999</v>
          </cell>
          <cell r="G106">
            <v>12020.0550396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100</v>
          </cell>
          <cell r="E107">
            <v>11237.8828125</v>
          </cell>
          <cell r="F107">
            <v>11137.8828125</v>
          </cell>
          <cell r="G107">
            <v>6489.1794995299997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3014.9626464799999</v>
          </cell>
          <cell r="E108">
            <v>23669.8125</v>
          </cell>
          <cell r="F108">
            <v>20654.8498535</v>
          </cell>
          <cell r="G108">
            <v>13747.2567003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13330.4160156</v>
          </cell>
          <cell r="F109">
            <v>13330.4160156</v>
          </cell>
          <cell r="G109">
            <v>7291.0459002899997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5755.8666992199996</v>
          </cell>
          <cell r="E110">
            <v>16546.2988281</v>
          </cell>
          <cell r="F110">
            <v>10790.4321289</v>
          </cell>
          <cell r="G110">
            <v>11744.275104099999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15504.8378906</v>
          </cell>
          <cell r="F111">
            <v>15504.8378906</v>
          </cell>
          <cell r="G111">
            <v>7193.18006702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5966.5737304699996</v>
          </cell>
          <cell r="E112">
            <v>18826.5761719</v>
          </cell>
          <cell r="F112">
            <v>12860.0024414</v>
          </cell>
          <cell r="G112">
            <v>12936.400800699999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9347.1923828100007</v>
          </cell>
          <cell r="E113">
            <v>18195.0546875</v>
          </cell>
          <cell r="F113">
            <v>8847.8623046899993</v>
          </cell>
          <cell r="G113">
            <v>14594.6316413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2121.3203125</v>
          </cell>
          <cell r="E114">
            <v>7481.3100585900002</v>
          </cell>
          <cell r="F114">
            <v>5359.9897460900002</v>
          </cell>
          <cell r="G114">
            <v>4903.9687717699999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3436.5681152299999</v>
          </cell>
          <cell r="E115">
            <v>9749.359375</v>
          </cell>
          <cell r="F115">
            <v>6312.7912597699997</v>
          </cell>
          <cell r="G115">
            <v>6614.1475304899996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4301.1625976599998</v>
          </cell>
          <cell r="F116">
            <v>4301.1625976599998</v>
          </cell>
          <cell r="G116">
            <v>2018.0627130099999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100</v>
          </cell>
          <cell r="E117">
            <v>20809.6132813</v>
          </cell>
          <cell r="F117">
            <v>20709.6132813</v>
          </cell>
          <cell r="G117">
            <v>9265.2610393600007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20751.1445313</v>
          </cell>
          <cell r="E118">
            <v>30911.8105469</v>
          </cell>
          <cell r="F118">
            <v>10160.6660156</v>
          </cell>
          <cell r="G118">
            <v>26364.9231316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13058.7138672</v>
          </cell>
          <cell r="E119">
            <v>22940.1386719</v>
          </cell>
          <cell r="F119">
            <v>9881.4248046899993</v>
          </cell>
          <cell r="G119">
            <v>18184.223883999999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13891.7246094</v>
          </cell>
          <cell r="E120">
            <v>33759.7382813</v>
          </cell>
          <cell r="F120">
            <v>19868.0136719</v>
          </cell>
          <cell r="G120">
            <v>25607.8551983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13752.4541016</v>
          </cell>
          <cell r="E121">
            <v>31800</v>
          </cell>
          <cell r="F121">
            <v>18047.5458984</v>
          </cell>
          <cell r="G121">
            <v>23337.8652616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116728.960938</v>
          </cell>
          <cell r="E122">
            <v>126610.34375</v>
          </cell>
          <cell r="F122">
            <v>9881.3828125</v>
          </cell>
          <cell r="G122">
            <v>121811.431516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115204.34375</v>
          </cell>
          <cell r="E123">
            <v>123601.375</v>
          </cell>
          <cell r="F123">
            <v>8397.03125</v>
          </cell>
          <cell r="G123">
            <v>120154.205286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98479.4921875</v>
          </cell>
          <cell r="E124">
            <v>121789.734375</v>
          </cell>
          <cell r="F124">
            <v>23310.2421875</v>
          </cell>
          <cell r="G124">
            <v>115453.68699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92698.4375</v>
          </cell>
          <cell r="E125">
            <v>118881.625</v>
          </cell>
          <cell r="F125">
            <v>26183.1875</v>
          </cell>
          <cell r="G125">
            <v>110347.014484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104755.8125</v>
          </cell>
          <cell r="E126">
            <v>122471.632813</v>
          </cell>
          <cell r="F126">
            <v>17715.8203125</v>
          </cell>
          <cell r="G126">
            <v>113407.12074699999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85231.9765625</v>
          </cell>
          <cell r="E127">
            <v>108382.007813</v>
          </cell>
          <cell r="F127">
            <v>23150.03125</v>
          </cell>
          <cell r="G127">
            <v>97859.722664400004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85430.03125</v>
          </cell>
          <cell r="E128">
            <v>98411.3828125</v>
          </cell>
          <cell r="F128">
            <v>12981.3515625</v>
          </cell>
          <cell r="G128">
            <v>91183.732563099999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82618.3984375</v>
          </cell>
          <cell r="E129">
            <v>101274.132813</v>
          </cell>
          <cell r="F129">
            <v>18655.734375</v>
          </cell>
          <cell r="G129">
            <v>92523.902841699994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87360.234375</v>
          </cell>
          <cell r="E130">
            <v>111904.421875</v>
          </cell>
          <cell r="F130">
            <v>24544.1875</v>
          </cell>
          <cell r="G130">
            <v>99924.534921700004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92987.3671875</v>
          </cell>
          <cell r="E131">
            <v>111015.765625</v>
          </cell>
          <cell r="F131">
            <v>18028.3984375</v>
          </cell>
          <cell r="G131">
            <v>102242.117552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82689.6015625</v>
          </cell>
          <cell r="E132">
            <v>95135.53125</v>
          </cell>
          <cell r="F132">
            <v>12445.9296875</v>
          </cell>
          <cell r="G132">
            <v>89214.016311400002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100751.226563</v>
          </cell>
          <cell r="E133">
            <v>114788.328125</v>
          </cell>
          <cell r="F133">
            <v>14037.1015625</v>
          </cell>
          <cell r="G133">
            <v>108228.480105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109069.382813</v>
          </cell>
          <cell r="E134">
            <v>120203.242188</v>
          </cell>
          <cell r="F134">
            <v>11133.859375</v>
          </cell>
          <cell r="G134">
            <v>114816.49638500001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109478.625</v>
          </cell>
          <cell r="E135">
            <v>121947.242188</v>
          </cell>
          <cell r="F135">
            <v>12468.6171875</v>
          </cell>
          <cell r="G135">
            <v>115086.649251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97854.6875</v>
          </cell>
          <cell r="E136">
            <v>111103.242188</v>
          </cell>
          <cell r="F136">
            <v>13248.5546875</v>
          </cell>
          <cell r="G136">
            <v>104260.346286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107598.742188</v>
          </cell>
          <cell r="E137">
            <v>113638.460938</v>
          </cell>
          <cell r="F137">
            <v>6039.71875</v>
          </cell>
          <cell r="G137">
            <v>110834.918867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98944.8828125</v>
          </cell>
          <cell r="E138">
            <v>111044.226563</v>
          </cell>
          <cell r="F138">
            <v>12099.34375</v>
          </cell>
          <cell r="G138">
            <v>106037.677629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40809.0664063</v>
          </cell>
          <cell r="E139">
            <v>59003.8125</v>
          </cell>
          <cell r="F139">
            <v>18194.7460938</v>
          </cell>
          <cell r="G139">
            <v>48967.135933099999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56265.9765625</v>
          </cell>
          <cell r="E140">
            <v>72377.8984375</v>
          </cell>
          <cell r="F140">
            <v>16111.921875</v>
          </cell>
          <cell r="G140">
            <v>62037.035972199999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55339.3164063</v>
          </cell>
          <cell r="E141">
            <v>75241.546875</v>
          </cell>
          <cell r="F141">
            <v>19902.2304688</v>
          </cell>
          <cell r="G141">
            <v>64857.970110900002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41207.4023438</v>
          </cell>
          <cell r="E142">
            <v>59275.7109375</v>
          </cell>
          <cell r="F142">
            <v>18068.3085938</v>
          </cell>
          <cell r="G142">
            <v>52574.901212099998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56185.5859375</v>
          </cell>
          <cell r="E143">
            <v>64201.0117188</v>
          </cell>
          <cell r="F143">
            <v>8015.42578125</v>
          </cell>
          <cell r="G143">
            <v>60152.187041099998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56732.4414063</v>
          </cell>
          <cell r="E144">
            <v>82309.9609375</v>
          </cell>
          <cell r="F144">
            <v>25577.5195313</v>
          </cell>
          <cell r="G144">
            <v>71443.116826500001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43272.625</v>
          </cell>
          <cell r="E145">
            <v>60035.40625</v>
          </cell>
          <cell r="F145">
            <v>16762.78125</v>
          </cell>
          <cell r="G145">
            <v>51520.744530299999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68902.609375</v>
          </cell>
          <cell r="E146">
            <v>90213.3046875</v>
          </cell>
          <cell r="F146">
            <v>21310.6953125</v>
          </cell>
          <cell r="G146">
            <v>81381.462765999997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86183.8125</v>
          </cell>
          <cell r="E147">
            <v>103973.171875</v>
          </cell>
          <cell r="F147">
            <v>17789.359375</v>
          </cell>
          <cell r="G147">
            <v>94410.434204000005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12927.4902344</v>
          </cell>
          <cell r="F148">
            <v>12927.4902344</v>
          </cell>
          <cell r="G148">
            <v>4518.0282487300001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1100</v>
          </cell>
          <cell r="E149">
            <v>19308.0292969</v>
          </cell>
          <cell r="F149">
            <v>18208.0292969</v>
          </cell>
          <cell r="G149">
            <v>11489.705916299999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14190.4902344</v>
          </cell>
          <cell r="F150">
            <v>14190.4902344</v>
          </cell>
          <cell r="G150">
            <v>5703.1289894600004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632.45550537099996</v>
          </cell>
          <cell r="E151">
            <v>21384.5742188</v>
          </cell>
          <cell r="F151">
            <v>20752.118713399999</v>
          </cell>
          <cell r="G151">
            <v>11133.4507202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16070.1582031</v>
          </cell>
          <cell r="F152">
            <v>16070.1582031</v>
          </cell>
          <cell r="G152">
            <v>7650.1178650299998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7580.2373046900002</v>
          </cell>
          <cell r="E153">
            <v>18067.9277344</v>
          </cell>
          <cell r="F153">
            <v>10487.6904297</v>
          </cell>
          <cell r="G153">
            <v>12389.9145109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12747.5488281</v>
          </cell>
          <cell r="F154">
            <v>12747.5488281</v>
          </cell>
          <cell r="G154">
            <v>6568.8436957399999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9654.0146484399993</v>
          </cell>
          <cell r="E155">
            <v>18880.9433594</v>
          </cell>
          <cell r="F155">
            <v>9226.9287109399993</v>
          </cell>
          <cell r="G155">
            <v>15503.6930968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13710.2148438</v>
          </cell>
          <cell r="E156">
            <v>27182.7148438</v>
          </cell>
          <cell r="F156">
            <v>13472.5</v>
          </cell>
          <cell r="G156">
            <v>19823.659437900002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20670.0273438</v>
          </cell>
          <cell r="E157">
            <v>30050.7910156</v>
          </cell>
          <cell r="F157">
            <v>9380.7636718800004</v>
          </cell>
          <cell r="G157">
            <v>25287.5002417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24259.4316406</v>
          </cell>
          <cell r="E158">
            <v>32130.9824219</v>
          </cell>
          <cell r="F158">
            <v>7871.55078125</v>
          </cell>
          <cell r="G158">
            <v>28598.336110799999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10983.6240234</v>
          </cell>
          <cell r="E159">
            <v>21562.9316406</v>
          </cell>
          <cell r="F159">
            <v>10579.3076172</v>
          </cell>
          <cell r="G159">
            <v>16001.853589099999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11851.1601563</v>
          </cell>
          <cell r="E160">
            <v>23825.40625</v>
          </cell>
          <cell r="F160">
            <v>11974.2460938</v>
          </cell>
          <cell r="G160">
            <v>18253.9613369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17753.8730469</v>
          </cell>
          <cell r="E161">
            <v>25156.3105469</v>
          </cell>
          <cell r="F161">
            <v>7402.4375</v>
          </cell>
          <cell r="G161">
            <v>21889.3071996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20365.1660156</v>
          </cell>
          <cell r="E162">
            <v>32867.15625</v>
          </cell>
          <cell r="F162">
            <v>12501.9902344</v>
          </cell>
          <cell r="G162">
            <v>26661.725923800001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31844.6230469</v>
          </cell>
          <cell r="E163">
            <v>39221.0390625</v>
          </cell>
          <cell r="F163">
            <v>7376.4160156300004</v>
          </cell>
          <cell r="G163">
            <v>35634.054486699999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30056.28125</v>
          </cell>
          <cell r="E164">
            <v>39744.3085938</v>
          </cell>
          <cell r="F164">
            <v>9688.02734375</v>
          </cell>
          <cell r="G164">
            <v>34343.498785999996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25784.6855469</v>
          </cell>
          <cell r="E165">
            <v>32735.4550781</v>
          </cell>
          <cell r="F165">
            <v>6950.76953125</v>
          </cell>
          <cell r="G165">
            <v>28831.021885999999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17029.9726563</v>
          </cell>
          <cell r="E166">
            <v>31672.3847656</v>
          </cell>
          <cell r="F166">
            <v>14642.4121094</v>
          </cell>
          <cell r="G166">
            <v>24062.178026000001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75028.0625</v>
          </cell>
          <cell r="E167">
            <v>85146.9296875</v>
          </cell>
          <cell r="F167">
            <v>10118.8671875</v>
          </cell>
          <cell r="G167">
            <v>79785.654024200005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69161.046875</v>
          </cell>
          <cell r="E168">
            <v>83723.3515625</v>
          </cell>
          <cell r="F168">
            <v>14562.3046875</v>
          </cell>
          <cell r="G168">
            <v>75460.259823200002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78406.1875</v>
          </cell>
          <cell r="E169">
            <v>89351.4375</v>
          </cell>
          <cell r="F169">
            <v>10945.25</v>
          </cell>
          <cell r="G169">
            <v>84075.426095000003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57421.6875</v>
          </cell>
          <cell r="E170">
            <v>72231.8515625</v>
          </cell>
          <cell r="F170">
            <v>14810.1640625</v>
          </cell>
          <cell r="G170">
            <v>63798.578255200002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46734.3554688</v>
          </cell>
          <cell r="E171">
            <v>58261.9101563</v>
          </cell>
          <cell r="F171">
            <v>11527.5546875</v>
          </cell>
          <cell r="G171">
            <v>52548.201611500001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38518.828125</v>
          </cell>
          <cell r="E172">
            <v>48034.2578125</v>
          </cell>
          <cell r="F172">
            <v>9515.4296875</v>
          </cell>
          <cell r="G172">
            <v>42954.806762599997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28004.4648438</v>
          </cell>
          <cell r="E173">
            <v>40909.2890625</v>
          </cell>
          <cell r="F173">
            <v>12904.8242188</v>
          </cell>
          <cell r="G173">
            <v>33938.630440699999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3981.20581055</v>
          </cell>
          <cell r="E174">
            <v>26208.5859375</v>
          </cell>
          <cell r="F174">
            <v>22227.380127</v>
          </cell>
          <cell r="G174">
            <v>14107.775110799999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19123.0234375</v>
          </cell>
          <cell r="E175">
            <v>46896.5898438</v>
          </cell>
          <cell r="F175">
            <v>27773.5664063</v>
          </cell>
          <cell r="G175">
            <v>31856.457663199999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8049.8447265599998</v>
          </cell>
          <cell r="E176">
            <v>22703.5234375</v>
          </cell>
          <cell r="F176">
            <v>14653.6787109</v>
          </cell>
          <cell r="G176">
            <v>15369.8504705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45908.7148438</v>
          </cell>
          <cell r="E177">
            <v>51734.9023438</v>
          </cell>
          <cell r="F177">
            <v>5826.1875</v>
          </cell>
          <cell r="G177">
            <v>49144.468085200002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44161.6367188</v>
          </cell>
          <cell r="E178">
            <v>49742.5390625</v>
          </cell>
          <cell r="F178">
            <v>5580.90234375</v>
          </cell>
          <cell r="G178">
            <v>47332.688992800002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49124.0273438</v>
          </cell>
          <cell r="E179">
            <v>56464.5898438</v>
          </cell>
          <cell r="F179">
            <v>7340.5625</v>
          </cell>
          <cell r="G179">
            <v>53108.4467878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108927.3125</v>
          </cell>
          <cell r="E180">
            <v>116556.8125</v>
          </cell>
          <cell r="F180">
            <v>7629.5</v>
          </cell>
          <cell r="G180">
            <v>112767.214523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57589.6679688</v>
          </cell>
          <cell r="E181">
            <v>62361.6875</v>
          </cell>
          <cell r="F181">
            <v>4772.01953125</v>
          </cell>
          <cell r="G181">
            <v>59843.987105499997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56126.0195313</v>
          </cell>
          <cell r="E182">
            <v>58983.4726563</v>
          </cell>
          <cell r="F182">
            <v>2857.453125</v>
          </cell>
          <cell r="G182">
            <v>57616.042760299999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58796.2578125</v>
          </cell>
          <cell r="E183">
            <v>72947.7890625</v>
          </cell>
          <cell r="F183">
            <v>14151.53125</v>
          </cell>
          <cell r="G183">
            <v>66036.886385299993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63375.8632813</v>
          </cell>
          <cell r="E184">
            <v>81362.953125</v>
          </cell>
          <cell r="F184">
            <v>17987.0898438</v>
          </cell>
          <cell r="G184">
            <v>73018.811725899999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44696.8671875</v>
          </cell>
          <cell r="E185">
            <v>79807.578125</v>
          </cell>
          <cell r="F185">
            <v>35110.7109375</v>
          </cell>
          <cell r="G185">
            <v>58359.046497900003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56702.8203125</v>
          </cell>
          <cell r="E186">
            <v>65237.796875</v>
          </cell>
          <cell r="F186">
            <v>8534.9765625</v>
          </cell>
          <cell r="G186">
            <v>61396.875322200001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23402.9921875</v>
          </cell>
          <cell r="E187">
            <v>57578.2070313</v>
          </cell>
          <cell r="F187">
            <v>34175.2148438</v>
          </cell>
          <cell r="G187">
            <v>40802.837692900001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123300.367188</v>
          </cell>
          <cell r="E188">
            <v>136169.78125</v>
          </cell>
          <cell r="F188">
            <v>12869.4140625</v>
          </cell>
          <cell r="G188">
            <v>130907.92591000001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135369.796875</v>
          </cell>
          <cell r="E189">
            <v>138274.578125</v>
          </cell>
          <cell r="F189">
            <v>2904.78125</v>
          </cell>
          <cell r="G189">
            <v>136957.94009399999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119023.109375</v>
          </cell>
          <cell r="E190">
            <v>135027</v>
          </cell>
          <cell r="F190">
            <v>16003.890625</v>
          </cell>
          <cell r="G190">
            <v>127623.852382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114124.578125</v>
          </cell>
          <cell r="E191">
            <v>131423.015625</v>
          </cell>
          <cell r="F191">
            <v>17298.4375</v>
          </cell>
          <cell r="G191">
            <v>122120.52100399999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120744.734375</v>
          </cell>
          <cell r="E192">
            <v>126712.46875</v>
          </cell>
          <cell r="F192">
            <v>5967.734375</v>
          </cell>
          <cell r="G192">
            <v>123914.95933300001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115810.921875</v>
          </cell>
          <cell r="E193">
            <v>121385.335938</v>
          </cell>
          <cell r="F193">
            <v>5574.4140625</v>
          </cell>
          <cell r="G193">
            <v>118899.486804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119836.09375</v>
          </cell>
          <cell r="E194">
            <v>122900.367188</v>
          </cell>
          <cell r="F194">
            <v>3064.2734375</v>
          </cell>
          <cell r="G194">
            <v>121343.683546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120113.484375</v>
          </cell>
          <cell r="E195">
            <v>127864.929688</v>
          </cell>
          <cell r="F195">
            <v>7751.4453125</v>
          </cell>
          <cell r="G195">
            <v>123912.76414100001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103625.578125</v>
          </cell>
          <cell r="E196">
            <v>119575.914063</v>
          </cell>
          <cell r="F196">
            <v>15950.3359375</v>
          </cell>
          <cell r="G196">
            <v>112648.904815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103048.335938</v>
          </cell>
          <cell r="E197">
            <v>114148.015625</v>
          </cell>
          <cell r="F197">
            <v>11099.6796875</v>
          </cell>
          <cell r="G197">
            <v>107953.947361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90927.3359375</v>
          </cell>
          <cell r="E198">
            <v>100056.1875</v>
          </cell>
          <cell r="F198">
            <v>9128.8515625</v>
          </cell>
          <cell r="G198">
            <v>95536.557038200001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98379.3203125</v>
          </cell>
          <cell r="E199">
            <v>105462.078125</v>
          </cell>
          <cell r="F199">
            <v>7082.7578125</v>
          </cell>
          <cell r="G199">
            <v>101937.36560600001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83643.5859375</v>
          </cell>
          <cell r="E200">
            <v>92669.7890625</v>
          </cell>
          <cell r="F200">
            <v>9026.203125</v>
          </cell>
          <cell r="G200">
            <v>88388.707404400004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94275.390625</v>
          </cell>
          <cell r="E201">
            <v>104508.609375</v>
          </cell>
          <cell r="F201">
            <v>10233.21875</v>
          </cell>
          <cell r="G201">
            <v>99968.801607300004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88076.390625</v>
          </cell>
          <cell r="E202">
            <v>95221.8984375</v>
          </cell>
          <cell r="F202">
            <v>7145.5078125</v>
          </cell>
          <cell r="G202">
            <v>91629.143411500001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90200.5</v>
          </cell>
          <cell r="E203">
            <v>112805.367188</v>
          </cell>
          <cell r="F203">
            <v>22604.8671875</v>
          </cell>
          <cell r="G203">
            <v>101486.480886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76430.4296875</v>
          </cell>
          <cell r="E204">
            <v>91501.09375</v>
          </cell>
          <cell r="F204">
            <v>15070.6640625</v>
          </cell>
          <cell r="G204">
            <v>84419.269763799995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89290.7578125</v>
          </cell>
          <cell r="E205">
            <v>108274.695313</v>
          </cell>
          <cell r="F205">
            <v>18983.9375</v>
          </cell>
          <cell r="G205">
            <v>98549.469385200005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82689.6015625</v>
          </cell>
          <cell r="E206">
            <v>101686.234375</v>
          </cell>
          <cell r="F206">
            <v>18996.6328125</v>
          </cell>
          <cell r="G206">
            <v>91999.916219000006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99571.734375</v>
          </cell>
          <cell r="E207">
            <v>116038.789063</v>
          </cell>
          <cell r="F207">
            <v>16467.0546875</v>
          </cell>
          <cell r="G207">
            <v>108544.62789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100264.648438</v>
          </cell>
          <cell r="E208">
            <v>126119.1875</v>
          </cell>
          <cell r="F208">
            <v>25854.5390625</v>
          </cell>
          <cell r="G208">
            <v>113917.004743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60170.5898438</v>
          </cell>
          <cell r="E209">
            <v>76522.21875</v>
          </cell>
          <cell r="F209">
            <v>16351.6289063</v>
          </cell>
          <cell r="G209">
            <v>68090.193593499993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76912.7421875</v>
          </cell>
          <cell r="E210">
            <v>86684.828125</v>
          </cell>
          <cell r="F210">
            <v>9772.0859375</v>
          </cell>
          <cell r="G210">
            <v>82500.809724699997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69472.3671875</v>
          </cell>
          <cell r="E211">
            <v>84052.0078125</v>
          </cell>
          <cell r="F211">
            <v>14579.640625</v>
          </cell>
          <cell r="G211">
            <v>76850.099587899997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71318.7890625</v>
          </cell>
          <cell r="E212">
            <v>83868.9453125</v>
          </cell>
          <cell r="F212">
            <v>12550.15625</v>
          </cell>
          <cell r="G212">
            <v>76767.673057199994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84157.59375</v>
          </cell>
          <cell r="E213">
            <v>95050.3515625</v>
          </cell>
          <cell r="F213">
            <v>10892.7578125</v>
          </cell>
          <cell r="G213">
            <v>88850.557971200004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83829.5859375</v>
          </cell>
          <cell r="E214">
            <v>97018.8125</v>
          </cell>
          <cell r="F214">
            <v>13189.2265625</v>
          </cell>
          <cell r="G214">
            <v>90751.438290200007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78704.828125</v>
          </cell>
          <cell r="E215">
            <v>88881.265625</v>
          </cell>
          <cell r="F215">
            <v>10176.4375</v>
          </cell>
          <cell r="G215">
            <v>83517.298980399995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62602.875</v>
          </cell>
          <cell r="E216">
            <v>83410.1328125</v>
          </cell>
          <cell r="F216">
            <v>20807.2578125</v>
          </cell>
          <cell r="G216">
            <v>73926.663819199995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81408.84375</v>
          </cell>
          <cell r="E217">
            <v>96175.1015625</v>
          </cell>
          <cell r="F217">
            <v>14766.2578125</v>
          </cell>
          <cell r="G217">
            <v>87497.725715799999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76699.7421875</v>
          </cell>
          <cell r="E218">
            <v>103828.515625</v>
          </cell>
          <cell r="F218">
            <v>27128.7734375</v>
          </cell>
          <cell r="G218">
            <v>91019.250755300003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66472.328125</v>
          </cell>
          <cell r="E219">
            <v>85603.5625</v>
          </cell>
          <cell r="F219">
            <v>19131.234375</v>
          </cell>
          <cell r="G219">
            <v>76050.556470099997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69399.2109375</v>
          </cell>
          <cell r="E220">
            <v>97588.5234375</v>
          </cell>
          <cell r="F220">
            <v>28189.3125</v>
          </cell>
          <cell r="G220">
            <v>86247.403453999999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11399.1230469</v>
          </cell>
          <cell r="E221">
            <v>28653.9707031</v>
          </cell>
          <cell r="F221">
            <v>17254.8476563</v>
          </cell>
          <cell r="G221">
            <v>18848.103384499998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3744.3291015599998</v>
          </cell>
          <cell r="E222">
            <v>21028.7890625</v>
          </cell>
          <cell r="F222">
            <v>17284.4599609</v>
          </cell>
          <cell r="G222">
            <v>11373.869082900001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4401.1362304699996</v>
          </cell>
          <cell r="E223">
            <v>12872.4511719</v>
          </cell>
          <cell r="F223">
            <v>8471.3149414100008</v>
          </cell>
          <cell r="G223">
            <v>9321.5381291800004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18532.1347656</v>
          </cell>
          <cell r="E224">
            <v>29298.4648438</v>
          </cell>
          <cell r="F224">
            <v>10766.3300781</v>
          </cell>
          <cell r="G224">
            <v>23709.328387099999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11313.7089844</v>
          </cell>
          <cell r="E225">
            <v>24189.6679688</v>
          </cell>
          <cell r="F225">
            <v>12875.9589844</v>
          </cell>
          <cell r="G225">
            <v>18237.805536899999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22514.4394531</v>
          </cell>
          <cell r="E226">
            <v>32864.1132813</v>
          </cell>
          <cell r="F226">
            <v>10349.6738281</v>
          </cell>
          <cell r="G226">
            <v>28186.2582487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5603.5703125</v>
          </cell>
          <cell r="E227">
            <v>15781.3183594</v>
          </cell>
          <cell r="F227">
            <v>10177.7480469</v>
          </cell>
          <cell r="G227">
            <v>11391.958960800001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19300</v>
          </cell>
          <cell r="E228">
            <v>32624.2246094</v>
          </cell>
          <cell r="F228">
            <v>13324.2246094</v>
          </cell>
          <cell r="G228">
            <v>25798.841868799998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29064.2382813</v>
          </cell>
          <cell r="E229">
            <v>43768.7109375</v>
          </cell>
          <cell r="F229">
            <v>14704.4726563</v>
          </cell>
          <cell r="G229">
            <v>37157.334431099996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27846.9023438</v>
          </cell>
          <cell r="E230">
            <v>40979.6289063</v>
          </cell>
          <cell r="F230">
            <v>13132.7265625</v>
          </cell>
          <cell r="G230">
            <v>33978.437969500003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38066.390625</v>
          </cell>
          <cell r="E231">
            <v>55533.953125</v>
          </cell>
          <cell r="F231">
            <v>17467.5625</v>
          </cell>
          <cell r="G231">
            <v>47298.723772400001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29818.1152344</v>
          </cell>
          <cell r="E232">
            <v>49163.9101563</v>
          </cell>
          <cell r="F232">
            <v>19345.7949219</v>
          </cell>
          <cell r="G232">
            <v>40387.188230699998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13591.5410156</v>
          </cell>
          <cell r="F233">
            <v>13591.5410156</v>
          </cell>
          <cell r="G233">
            <v>5471.0773343000001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8030.56640625</v>
          </cell>
          <cell r="F234">
            <v>8030.56640625</v>
          </cell>
          <cell r="G234">
            <v>2678.3989215500001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8811.9238281300004</v>
          </cell>
          <cell r="F235">
            <v>8811.9238281300004</v>
          </cell>
          <cell r="G235">
            <v>2926.6621578200002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11216.0595703</v>
          </cell>
          <cell r="F236">
            <v>11216.0595703</v>
          </cell>
          <cell r="G236">
            <v>4107.3713918200001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8900</v>
          </cell>
          <cell r="F237">
            <v>8900</v>
          </cell>
          <cell r="G237">
            <v>3850.0667948300002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761.57733154300001</v>
          </cell>
          <cell r="E238">
            <v>13038.4052734</v>
          </cell>
          <cell r="F238">
            <v>12276.827941899999</v>
          </cell>
          <cell r="G238">
            <v>6309.4849731499999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9585.4052734399993</v>
          </cell>
          <cell r="E239">
            <v>22432.3417969</v>
          </cell>
          <cell r="F239">
            <v>12846.9365234</v>
          </cell>
          <cell r="G239">
            <v>15775.935245799999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9024.4111328100007</v>
          </cell>
          <cell r="E240">
            <v>26536.390625</v>
          </cell>
          <cell r="F240">
            <v>17511.9794922</v>
          </cell>
          <cell r="G240">
            <v>18678.129274999999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11395.1748047</v>
          </cell>
          <cell r="F241">
            <v>11395.1748047</v>
          </cell>
          <cell r="G241">
            <v>5942.7925362400001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13124.4042969</v>
          </cell>
          <cell r="E242">
            <v>26545.2441406</v>
          </cell>
          <cell r="F242">
            <v>13420.8398438</v>
          </cell>
          <cell r="G242">
            <v>20012.290303999998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68410.5234375</v>
          </cell>
          <cell r="F243">
            <v>68410.5234375</v>
          </cell>
          <cell r="G243">
            <v>33616.211444100001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1004.98754883</v>
          </cell>
          <cell r="E244">
            <v>29888.125</v>
          </cell>
          <cell r="F244">
            <v>28883.1374512</v>
          </cell>
          <cell r="G244">
            <v>12776.310099099999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9712.8779296899993</v>
          </cell>
          <cell r="E245">
            <v>32604.9082031</v>
          </cell>
          <cell r="F245">
            <v>22892.0302734</v>
          </cell>
          <cell r="G245">
            <v>19199.425133299999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3157.5307617200001</v>
          </cell>
          <cell r="E246">
            <v>21189.6191406</v>
          </cell>
          <cell r="F246">
            <v>18032.0883789</v>
          </cell>
          <cell r="G246">
            <v>13457.2189125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300</v>
          </cell>
          <cell r="E247">
            <v>25018.59375</v>
          </cell>
          <cell r="F247">
            <v>24718.59375</v>
          </cell>
          <cell r="G247">
            <v>12068.894901899999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7158.9106445300004</v>
          </cell>
          <cell r="E248">
            <v>21781.6445313</v>
          </cell>
          <cell r="F248">
            <v>14622.7338867</v>
          </cell>
          <cell r="G248">
            <v>13816.492022300001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38043.3945313</v>
          </cell>
          <cell r="F249">
            <v>38043.3945313</v>
          </cell>
          <cell r="G249">
            <v>17851.438344999999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12800</v>
          </cell>
          <cell r="E250">
            <v>23082.6777344</v>
          </cell>
          <cell r="F250">
            <v>10282.6777344</v>
          </cell>
          <cell r="G250">
            <v>18080.0337783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20188.3632813</v>
          </cell>
          <cell r="E251">
            <v>34878.6484375</v>
          </cell>
          <cell r="F251">
            <v>14690.2851563</v>
          </cell>
          <cell r="G251">
            <v>27059.274732400001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12033.2871094</v>
          </cell>
          <cell r="E252">
            <v>24120.7382813</v>
          </cell>
          <cell r="F252">
            <v>12087.4511719</v>
          </cell>
          <cell r="G252">
            <v>18343.973014200001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19856.484375</v>
          </cell>
          <cell r="E253">
            <v>46650.2929688</v>
          </cell>
          <cell r="F253">
            <v>26793.8085938</v>
          </cell>
          <cell r="G253">
            <v>32953.5589741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18853.3808594</v>
          </cell>
          <cell r="E254">
            <v>31844.1523438</v>
          </cell>
          <cell r="F254">
            <v>12990.7714844</v>
          </cell>
          <cell r="G254">
            <v>24334.772925500001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15632.0185547</v>
          </cell>
          <cell r="E255">
            <v>27131.7148438</v>
          </cell>
          <cell r="F255">
            <v>11499.6962891</v>
          </cell>
          <cell r="G255">
            <v>22679.540710500001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10536.1279297</v>
          </cell>
          <cell r="E256">
            <v>35725.9023438</v>
          </cell>
          <cell r="F256">
            <v>25189.7744141</v>
          </cell>
          <cell r="G256">
            <v>23662.899104299999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14956.6035156</v>
          </cell>
          <cell r="E257">
            <v>30560.4316406</v>
          </cell>
          <cell r="F257">
            <v>15603.828125</v>
          </cell>
          <cell r="G257">
            <v>23154.666427200002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27965.8710938</v>
          </cell>
          <cell r="F258">
            <v>27965.8710938</v>
          </cell>
          <cell r="G258">
            <v>11722.6432441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14469.96875</v>
          </cell>
          <cell r="E259">
            <v>36156.6054688</v>
          </cell>
          <cell r="F259">
            <v>21686.6367188</v>
          </cell>
          <cell r="G259">
            <v>25864.498320399998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8823.8310546899993</v>
          </cell>
          <cell r="E260">
            <v>20144.4785156</v>
          </cell>
          <cell r="F260">
            <v>11320.6474609</v>
          </cell>
          <cell r="G260">
            <v>15450.5557309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17262.9667969</v>
          </cell>
          <cell r="F261">
            <v>17262.9667969</v>
          </cell>
          <cell r="G261">
            <v>7854.0127961300004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18166.453125</v>
          </cell>
          <cell r="E262">
            <v>30353.4179688</v>
          </cell>
          <cell r="F262">
            <v>12186.9648438</v>
          </cell>
          <cell r="G262">
            <v>23879.387620000001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13440.6103516</v>
          </cell>
          <cell r="E263">
            <v>32895.1367188</v>
          </cell>
          <cell r="F263">
            <v>19454.5263672</v>
          </cell>
          <cell r="G263">
            <v>25341.004633600001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1200</v>
          </cell>
          <cell r="E264">
            <v>18711.4941406</v>
          </cell>
          <cell r="F264">
            <v>17511.4941406</v>
          </cell>
          <cell r="G264">
            <v>10805.0410644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13078.2265625</v>
          </cell>
          <cell r="E265">
            <v>34400.1445313</v>
          </cell>
          <cell r="F265">
            <v>21321.9179688</v>
          </cell>
          <cell r="G265">
            <v>22073.172989300001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3220.2485351599998</v>
          </cell>
          <cell r="E266">
            <v>14187.3183594</v>
          </cell>
          <cell r="F266">
            <v>10967.0698242</v>
          </cell>
          <cell r="G266">
            <v>8451.9950455399994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8273.4511718800004</v>
          </cell>
          <cell r="E267">
            <v>24884.734375</v>
          </cell>
          <cell r="F267">
            <v>16611.2832031</v>
          </cell>
          <cell r="G267">
            <v>16175.8096869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12414.9101563</v>
          </cell>
          <cell r="E268">
            <v>23195.2578125</v>
          </cell>
          <cell r="F268">
            <v>10780.3476563</v>
          </cell>
          <cell r="G268">
            <v>16862.633935599999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18732.3242188</v>
          </cell>
          <cell r="E269">
            <v>35717.921875</v>
          </cell>
          <cell r="F269">
            <v>16985.5976563</v>
          </cell>
          <cell r="G269">
            <v>27894.2019296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22763.3476563</v>
          </cell>
          <cell r="E270">
            <v>35881.0546875</v>
          </cell>
          <cell r="F270">
            <v>13117.7070313</v>
          </cell>
          <cell r="G270">
            <v>28908.589747599999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93938.28125</v>
          </cell>
          <cell r="E271">
            <v>109791.164063</v>
          </cell>
          <cell r="F271">
            <v>15852.8828125</v>
          </cell>
          <cell r="G271">
            <v>102146.329834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108077.429688</v>
          </cell>
          <cell r="E272">
            <v>121226.398438</v>
          </cell>
          <cell r="F272">
            <v>13148.96875</v>
          </cell>
          <cell r="G272">
            <v>113530.683962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107847.34375</v>
          </cell>
          <cell r="E273">
            <v>125851.5</v>
          </cell>
          <cell r="F273">
            <v>18004.15625</v>
          </cell>
          <cell r="G273">
            <v>117939.393836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90456.6171875</v>
          </cell>
          <cell r="E274">
            <v>112227.851563</v>
          </cell>
          <cell r="F274">
            <v>21771.234375</v>
          </cell>
          <cell r="G274">
            <v>100229.506045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101530.78125</v>
          </cell>
          <cell r="E275">
            <v>113634.5</v>
          </cell>
          <cell r="F275">
            <v>12103.71875</v>
          </cell>
          <cell r="G275">
            <v>107323.681062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95142.46875</v>
          </cell>
          <cell r="E276">
            <v>123038.609375</v>
          </cell>
          <cell r="F276">
            <v>27896.140625</v>
          </cell>
          <cell r="G276">
            <v>109962.873624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115934.460938</v>
          </cell>
          <cell r="E277">
            <v>134825.8125</v>
          </cell>
          <cell r="F277">
            <v>18891.3515625</v>
          </cell>
          <cell r="G277">
            <v>127352.81572699999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31717.6601563</v>
          </cell>
          <cell r="E278">
            <v>46524.4023438</v>
          </cell>
          <cell r="F278">
            <v>14806.7421875</v>
          </cell>
          <cell r="G278">
            <v>39360.460174599997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21973.8476563</v>
          </cell>
          <cell r="E279">
            <v>37300.5351563</v>
          </cell>
          <cell r="F279">
            <v>15326.6875</v>
          </cell>
          <cell r="G279">
            <v>30217.2816781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38711.3671875</v>
          </cell>
          <cell r="E280">
            <v>63945.0546875</v>
          </cell>
          <cell r="F280">
            <v>25233.6875</v>
          </cell>
          <cell r="G280">
            <v>51418.964654299998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52627.4648438</v>
          </cell>
          <cell r="E281">
            <v>84113.375</v>
          </cell>
          <cell r="F281">
            <v>31485.9101563</v>
          </cell>
          <cell r="G281">
            <v>66257.327166599993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50503.5625</v>
          </cell>
          <cell r="E282">
            <v>68291.7265625</v>
          </cell>
          <cell r="F282">
            <v>17788.1640625</v>
          </cell>
          <cell r="G282">
            <v>61198.701750599997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45571.2617188</v>
          </cell>
          <cell r="E283">
            <v>78516.3671875</v>
          </cell>
          <cell r="F283">
            <v>32945.1054688</v>
          </cell>
          <cell r="G283">
            <v>59753.171292999999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28903.2871094</v>
          </cell>
          <cell r="E284">
            <v>45353.8320313</v>
          </cell>
          <cell r="F284">
            <v>16450.5449219</v>
          </cell>
          <cell r="G284">
            <v>36214.382588599998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37099.4609375</v>
          </cell>
          <cell r="E285">
            <v>49106.109375</v>
          </cell>
          <cell r="F285">
            <v>12006.6484375</v>
          </cell>
          <cell r="G285">
            <v>43029.997992800003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38641.9453125</v>
          </cell>
          <cell r="E286">
            <v>63442.6523438</v>
          </cell>
          <cell r="F286">
            <v>24800.7070313</v>
          </cell>
          <cell r="G286">
            <v>51111.136493799997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137173.25</v>
          </cell>
          <cell r="E287">
            <v>172597.015625</v>
          </cell>
          <cell r="F287">
            <v>35423.765625</v>
          </cell>
          <cell r="G287">
            <v>143541.944261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119293.335938</v>
          </cell>
          <cell r="E288">
            <v>132882.6875</v>
          </cell>
          <cell r="F288">
            <v>13589.3515625</v>
          </cell>
          <cell r="G288">
            <v>126028.085091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107409.726563</v>
          </cell>
          <cell r="E289">
            <v>119599.75</v>
          </cell>
          <cell r="F289">
            <v>12190.0234375</v>
          </cell>
          <cell r="G289">
            <v>113398.12074300001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109618.25</v>
          </cell>
          <cell r="E290">
            <v>126394.820313</v>
          </cell>
          <cell r="F290">
            <v>16776.5703125</v>
          </cell>
          <cell r="G290">
            <v>117684.94620000001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106739.351563</v>
          </cell>
          <cell r="E291">
            <v>115979.398438</v>
          </cell>
          <cell r="F291">
            <v>9240.046875</v>
          </cell>
          <cell r="G291">
            <v>110813.684024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103079.046875</v>
          </cell>
          <cell r="E292">
            <v>108887.921875</v>
          </cell>
          <cell r="F292">
            <v>5808.875</v>
          </cell>
          <cell r="G292">
            <v>106164.33851099999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10016.9853516</v>
          </cell>
          <cell r="E293">
            <v>25909.265625</v>
          </cell>
          <cell r="F293">
            <v>15892.2802734</v>
          </cell>
          <cell r="G293">
            <v>17207.9111008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5731.4921875</v>
          </cell>
          <cell r="E294">
            <v>16307.6669922</v>
          </cell>
          <cell r="F294">
            <v>10576.1748047</v>
          </cell>
          <cell r="G294">
            <v>11492.347169500001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2302.1728515599998</v>
          </cell>
          <cell r="E295">
            <v>12200</v>
          </cell>
          <cell r="F295">
            <v>9897.8271484399993</v>
          </cell>
          <cell r="G295">
            <v>7356.1726926900001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7323.93359375</v>
          </cell>
          <cell r="E296">
            <v>26416.8515625</v>
          </cell>
          <cell r="F296">
            <v>19092.9179688</v>
          </cell>
          <cell r="G296">
            <v>15964.771058300001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2941.0881347700001</v>
          </cell>
          <cell r="E297">
            <v>13888.484375</v>
          </cell>
          <cell r="F297">
            <v>10947.3962402</v>
          </cell>
          <cell r="G297">
            <v>9112.5063181099995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10141.4990234</v>
          </cell>
          <cell r="F298">
            <v>10141.4990234</v>
          </cell>
          <cell r="G298">
            <v>4260.6116753899996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11997.0830078</v>
          </cell>
          <cell r="F299">
            <v>11997.0830078</v>
          </cell>
          <cell r="G299">
            <v>4321.0504807999996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6060.5278320300004</v>
          </cell>
          <cell r="F300">
            <v>6060.5278320300004</v>
          </cell>
          <cell r="G300">
            <v>2640.14951793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9963.9345703100007</v>
          </cell>
          <cell r="F301">
            <v>9963.9345703100007</v>
          </cell>
          <cell r="G301">
            <v>4018.0583472399999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9470.48046875</v>
          </cell>
          <cell r="F302">
            <v>9470.48046875</v>
          </cell>
          <cell r="G302">
            <v>5171.0941375299999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900</v>
          </cell>
          <cell r="E303">
            <v>12888.7548828</v>
          </cell>
          <cell r="F303">
            <v>11988.7548828</v>
          </cell>
          <cell r="G303">
            <v>7040.3173656500003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17455.3710938</v>
          </cell>
          <cell r="F304">
            <v>17455.3710938</v>
          </cell>
          <cell r="G304">
            <v>7923.8309327300003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23917.5664063</v>
          </cell>
          <cell r="E305">
            <v>33272.8125</v>
          </cell>
          <cell r="F305">
            <v>9355.24609375</v>
          </cell>
          <cell r="G305">
            <v>28516.2072161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19386.8515625</v>
          </cell>
          <cell r="E306">
            <v>33241.5390625</v>
          </cell>
          <cell r="F306">
            <v>13854.6875</v>
          </cell>
          <cell r="G306">
            <v>27644.115956900001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21580.7792969</v>
          </cell>
          <cell r="E307">
            <v>27783.8085938</v>
          </cell>
          <cell r="F307">
            <v>6203.0292968800004</v>
          </cell>
          <cell r="G307">
            <v>24623.046001499999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26401.515625</v>
          </cell>
          <cell r="E308">
            <v>29861.0117188</v>
          </cell>
          <cell r="F308">
            <v>3459.49609375</v>
          </cell>
          <cell r="G308">
            <v>28217.394337599999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17678.234375</v>
          </cell>
          <cell r="E309">
            <v>24785.8828125</v>
          </cell>
          <cell r="F309">
            <v>7107.6484375</v>
          </cell>
          <cell r="G309">
            <v>20999.724331500001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24388.9316406</v>
          </cell>
          <cell r="E310">
            <v>28550.65625</v>
          </cell>
          <cell r="F310">
            <v>4161.7246093800004</v>
          </cell>
          <cell r="G310">
            <v>26312.130445499999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lan_RB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5162.3637695300004</v>
          </cell>
          <cell r="F2">
            <v>5162.3637695300004</v>
          </cell>
          <cell r="G2">
            <v>1206.1922050600001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9368.0302734399993</v>
          </cell>
          <cell r="F3">
            <v>9368.0302734399993</v>
          </cell>
          <cell r="G3">
            <v>1775.62071765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5830.9516601599998</v>
          </cell>
          <cell r="F4">
            <v>5830.9516601599998</v>
          </cell>
          <cell r="G4">
            <v>1393.8910339500001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3417.6015625</v>
          </cell>
          <cell r="F5">
            <v>3417.6015625</v>
          </cell>
          <cell r="G5">
            <v>1078.36229303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3818.3767089799999</v>
          </cell>
          <cell r="F6">
            <v>3818.3767089799999</v>
          </cell>
          <cell r="G6">
            <v>1101.014895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3298.4846191400002</v>
          </cell>
          <cell r="F7">
            <v>3298.4846191400002</v>
          </cell>
          <cell r="G7">
            <v>685.82178890600005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6296.8247070300004</v>
          </cell>
          <cell r="F8">
            <v>6296.8247070300004</v>
          </cell>
          <cell r="G8">
            <v>2074.6635811900001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8099.3828125</v>
          </cell>
          <cell r="F9">
            <v>8099.3828125</v>
          </cell>
          <cell r="G9">
            <v>2215.04726093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10300.4853516</v>
          </cell>
          <cell r="F10">
            <v>10300.4853516</v>
          </cell>
          <cell r="G10">
            <v>2685.0566231900002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8860.0224609399993</v>
          </cell>
          <cell r="F11">
            <v>8860.0224609399993</v>
          </cell>
          <cell r="G11">
            <v>3296.2778480900001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7615.7729492199996</v>
          </cell>
          <cell r="F12">
            <v>7615.7729492199996</v>
          </cell>
          <cell r="G12">
            <v>2535.2233727600001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5192.3017578099998</v>
          </cell>
          <cell r="F13">
            <v>5192.3017578099998</v>
          </cell>
          <cell r="G13">
            <v>1705.5581475399999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4000</v>
          </cell>
          <cell r="F14">
            <v>4000</v>
          </cell>
          <cell r="G14">
            <v>1105.9973516800001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12944.8828125</v>
          </cell>
          <cell r="F15">
            <v>12944.8828125</v>
          </cell>
          <cell r="G15">
            <v>2219.6103231900001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6664.8330078099998</v>
          </cell>
          <cell r="F16">
            <v>6664.8330078099998</v>
          </cell>
          <cell r="G16">
            <v>1389.1766823400001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4716.9907226599998</v>
          </cell>
          <cell r="F17">
            <v>4716.9907226599998</v>
          </cell>
          <cell r="G17">
            <v>1364.1389868700001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6637.0175781300004</v>
          </cell>
          <cell r="F18">
            <v>6637.0175781300004</v>
          </cell>
          <cell r="G18">
            <v>1923.2805778899999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6505.3823242199996</v>
          </cell>
          <cell r="F19">
            <v>6505.3823242199996</v>
          </cell>
          <cell r="G19">
            <v>2259.4627037800001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6129.4370117199996</v>
          </cell>
          <cell r="F20">
            <v>6129.4370117199996</v>
          </cell>
          <cell r="G20">
            <v>1293.84732816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6407.02734375</v>
          </cell>
          <cell r="F21">
            <v>6407.02734375</v>
          </cell>
          <cell r="G21">
            <v>1708.067548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6859.3002929699996</v>
          </cell>
          <cell r="F22">
            <v>6859.3002929699996</v>
          </cell>
          <cell r="G22">
            <v>1543.13866805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4570.5581054699996</v>
          </cell>
          <cell r="F23">
            <v>4570.5581054699996</v>
          </cell>
          <cell r="G23">
            <v>1467.95312524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4742.3623046900002</v>
          </cell>
          <cell r="F24">
            <v>4742.3623046900002</v>
          </cell>
          <cell r="G24">
            <v>1252.56413047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7500</v>
          </cell>
          <cell r="F25">
            <v>7500</v>
          </cell>
          <cell r="G25">
            <v>2529.4674418999998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8464.6318359399993</v>
          </cell>
          <cell r="F26">
            <v>8464.6318359399993</v>
          </cell>
          <cell r="G26">
            <v>3888.53678378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3111.2697753900002</v>
          </cell>
          <cell r="F27">
            <v>3111.2697753900002</v>
          </cell>
          <cell r="G27">
            <v>551.89547310600005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11200</v>
          </cell>
          <cell r="F28">
            <v>11200</v>
          </cell>
          <cell r="G28">
            <v>2717.7167848200002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6488.4511718800004</v>
          </cell>
          <cell r="F29">
            <v>6488.4511718800004</v>
          </cell>
          <cell r="G29">
            <v>2272.5634861499998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6981.4038085900002</v>
          </cell>
          <cell r="F30">
            <v>6981.4038085900002</v>
          </cell>
          <cell r="G30">
            <v>602.21616702899996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5024.9379882800004</v>
          </cell>
          <cell r="F31">
            <v>5024.9379882800004</v>
          </cell>
          <cell r="G31">
            <v>888.324791581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2247.2204589799999</v>
          </cell>
          <cell r="F32">
            <v>2247.2204589799999</v>
          </cell>
          <cell r="G32">
            <v>407.19867332600001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2319.4826660200001</v>
          </cell>
          <cell r="F33">
            <v>2319.4826660200001</v>
          </cell>
          <cell r="G33">
            <v>547.58089373600001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1360.1470947299999</v>
          </cell>
          <cell r="F34">
            <v>1360.1470947299999</v>
          </cell>
          <cell r="G34">
            <v>224.58825993599999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1843.90893555</v>
          </cell>
          <cell r="F35">
            <v>1843.90893555</v>
          </cell>
          <cell r="G35">
            <v>380.12192905500001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3634.5563964799999</v>
          </cell>
          <cell r="F36">
            <v>3634.5563964799999</v>
          </cell>
          <cell r="G36">
            <v>684.88869199299995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2596.1508789099998</v>
          </cell>
          <cell r="F37">
            <v>2596.1508789099998</v>
          </cell>
          <cell r="G37">
            <v>625.10876593800003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3200</v>
          </cell>
          <cell r="F38">
            <v>3200</v>
          </cell>
          <cell r="G38">
            <v>917.69737348499996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4101.2192382800004</v>
          </cell>
          <cell r="F39">
            <v>4101.2192382800004</v>
          </cell>
          <cell r="G39">
            <v>1155.85475879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4750.7895507800004</v>
          </cell>
          <cell r="F40">
            <v>4750.7895507800004</v>
          </cell>
          <cell r="G40">
            <v>715.79831915800003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2202.2714843799999</v>
          </cell>
          <cell r="F41">
            <v>2202.2714843799999</v>
          </cell>
          <cell r="G41">
            <v>575.94352832699997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2147.09106445</v>
          </cell>
          <cell r="F42">
            <v>2147.09106445</v>
          </cell>
          <cell r="G42">
            <v>504.72050185400002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5234.5009765599998</v>
          </cell>
          <cell r="F43">
            <v>5234.5009765599998</v>
          </cell>
          <cell r="G43">
            <v>1443.02707908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2941.0881347700001</v>
          </cell>
          <cell r="F44">
            <v>2941.0881347700001</v>
          </cell>
          <cell r="G44">
            <v>638.31151057500006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6135.14453125</v>
          </cell>
          <cell r="F45">
            <v>6135.14453125</v>
          </cell>
          <cell r="G45">
            <v>1594.60447436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7569.015625</v>
          </cell>
          <cell r="F46">
            <v>7569.015625</v>
          </cell>
          <cell r="G46">
            <v>2428.9431666199998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5232.5903320300004</v>
          </cell>
          <cell r="F47">
            <v>5232.5903320300004</v>
          </cell>
          <cell r="G47">
            <v>1297.4563964900001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5700.8769531300004</v>
          </cell>
          <cell r="F48">
            <v>5700.8769531300004</v>
          </cell>
          <cell r="G48">
            <v>1275.9983270600001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6957.0107421900002</v>
          </cell>
          <cell r="F49">
            <v>6957.0107421900002</v>
          </cell>
          <cell r="G49">
            <v>1625.7489183800001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10606.6015625</v>
          </cell>
          <cell r="F50">
            <v>10606.6015625</v>
          </cell>
          <cell r="G50">
            <v>3884.1083603699999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9761.66015625</v>
          </cell>
          <cell r="F51">
            <v>9761.66015625</v>
          </cell>
          <cell r="G51">
            <v>2953.61975734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9740.63671875</v>
          </cell>
          <cell r="F52">
            <v>9740.63671875</v>
          </cell>
          <cell r="G52">
            <v>3410.33215109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10987.7207031</v>
          </cell>
          <cell r="F53">
            <v>10987.7207031</v>
          </cell>
          <cell r="G53">
            <v>3575.4906455199998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2996.6647949200001</v>
          </cell>
          <cell r="F54">
            <v>2996.6647949200001</v>
          </cell>
          <cell r="G54">
            <v>532.63793117800003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6525.3354492199996</v>
          </cell>
          <cell r="F55">
            <v>6525.3354492199996</v>
          </cell>
          <cell r="G55">
            <v>1816.513565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5315.0727539099998</v>
          </cell>
          <cell r="F56">
            <v>5315.0727539099998</v>
          </cell>
          <cell r="G56">
            <v>1271.5895520399999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7353.9106445300004</v>
          </cell>
          <cell r="F57">
            <v>7353.9106445300004</v>
          </cell>
          <cell r="G57">
            <v>2231.0979347699999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2505.9929199200001</v>
          </cell>
          <cell r="F58">
            <v>2505.9929199200001</v>
          </cell>
          <cell r="G58">
            <v>651.501748797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4404.54296875</v>
          </cell>
          <cell r="F59">
            <v>4404.54296875</v>
          </cell>
          <cell r="G59">
            <v>1132.0456313699999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3512.8334960900002</v>
          </cell>
          <cell r="F60">
            <v>3512.8334960900002</v>
          </cell>
          <cell r="G60">
            <v>1048.91691287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2607.6809082</v>
          </cell>
          <cell r="F61">
            <v>2607.6809082</v>
          </cell>
          <cell r="G61">
            <v>652.73128266200001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</v>
          </cell>
          <cell r="E62">
            <v>1131.3708496100001</v>
          </cell>
          <cell r="F62">
            <v>1131.3708496100001</v>
          </cell>
          <cell r="G62">
            <v>179.81196101099999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3036.4453125</v>
          </cell>
          <cell r="F63">
            <v>3036.4453125</v>
          </cell>
          <cell r="G63">
            <v>740.68411437099996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2780.2878418</v>
          </cell>
          <cell r="F64">
            <v>2780.2878418</v>
          </cell>
          <cell r="G64">
            <v>817.31154121400004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2692.5825195299999</v>
          </cell>
          <cell r="F65">
            <v>2692.5825195299999</v>
          </cell>
          <cell r="G65">
            <v>724.51665371299998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3580.50268555</v>
          </cell>
          <cell r="F66">
            <v>3580.50268555</v>
          </cell>
          <cell r="G66">
            <v>859.66539735399999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2817.8005371099998</v>
          </cell>
          <cell r="F67">
            <v>2817.8005371099998</v>
          </cell>
          <cell r="G67">
            <v>738.307397412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2334.5234375</v>
          </cell>
          <cell r="F68">
            <v>2334.5234375</v>
          </cell>
          <cell r="G68">
            <v>458.82464251699997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2340.9399414099998</v>
          </cell>
          <cell r="F69">
            <v>2340.9399414099998</v>
          </cell>
          <cell r="G69">
            <v>572.40581211599999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1923.53845215</v>
          </cell>
          <cell r="F70">
            <v>1923.53845215</v>
          </cell>
          <cell r="G70">
            <v>477.10355255899998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2102.3796386700001</v>
          </cell>
          <cell r="F71">
            <v>2102.3796386700001</v>
          </cell>
          <cell r="G71">
            <v>484.76834847700002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2823.1188964799999</v>
          </cell>
          <cell r="F72">
            <v>2823.1188964799999</v>
          </cell>
          <cell r="G72">
            <v>827.20936591400005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2418.6772460900002</v>
          </cell>
          <cell r="F73">
            <v>2418.6772460900002</v>
          </cell>
          <cell r="G73">
            <v>620.92878437399997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1969.77160645</v>
          </cell>
          <cell r="F74">
            <v>1969.77160645</v>
          </cell>
          <cell r="G74">
            <v>458.67100395300002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2640.0756835900002</v>
          </cell>
          <cell r="F75">
            <v>2640.0756835900002</v>
          </cell>
          <cell r="G75">
            <v>850.35166262899997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2594.2243652299999</v>
          </cell>
          <cell r="F76">
            <v>2594.2243652299999</v>
          </cell>
          <cell r="G76">
            <v>595.69783001200005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1886.79626465</v>
          </cell>
          <cell r="F77">
            <v>1886.79626465</v>
          </cell>
          <cell r="G77">
            <v>413.40532460600002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1702.9385986299999</v>
          </cell>
          <cell r="F78">
            <v>1702.9385986299999</v>
          </cell>
          <cell r="G78">
            <v>450.66847013099999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2118.9619140599998</v>
          </cell>
          <cell r="F79">
            <v>2118.9619140599998</v>
          </cell>
          <cell r="G79">
            <v>503.45480115200002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2209.0722656299999</v>
          </cell>
          <cell r="F80">
            <v>2209.0722656299999</v>
          </cell>
          <cell r="G80">
            <v>430.61399124600001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2408.3188476599998</v>
          </cell>
          <cell r="F81">
            <v>2408.3188476599998</v>
          </cell>
          <cell r="G81">
            <v>858.903832169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1664.33166504</v>
          </cell>
          <cell r="F82">
            <v>1664.33166504</v>
          </cell>
          <cell r="G82">
            <v>524.58973949599999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2376.9729003900002</v>
          </cell>
          <cell r="F83">
            <v>2376.9729003900002</v>
          </cell>
          <cell r="G83">
            <v>564.91132020600003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2039.60778809</v>
          </cell>
          <cell r="F84">
            <v>2039.60778809</v>
          </cell>
          <cell r="G84">
            <v>489.16408707599999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</v>
          </cell>
          <cell r="E85">
            <v>2900</v>
          </cell>
          <cell r="F85">
            <v>2900</v>
          </cell>
          <cell r="G85">
            <v>913.76634533699996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3962.3225097700001</v>
          </cell>
          <cell r="F86">
            <v>3962.3225097700001</v>
          </cell>
          <cell r="G86">
            <v>739.86369740700002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2915.4758300799999</v>
          </cell>
          <cell r="F87">
            <v>2915.4758300799999</v>
          </cell>
          <cell r="G87">
            <v>830.98150628300004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2220.3603515599998</v>
          </cell>
          <cell r="F88">
            <v>2220.3603515599998</v>
          </cell>
          <cell r="G88">
            <v>610.93634315999998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6181.4238281300004</v>
          </cell>
          <cell r="F89">
            <v>6181.4238281300004</v>
          </cell>
          <cell r="G89">
            <v>1762.5277490399999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3140.0637207</v>
          </cell>
          <cell r="F90">
            <v>3140.0637207</v>
          </cell>
          <cell r="G90">
            <v>847.31184682399999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2692.5825195299999</v>
          </cell>
          <cell r="F91">
            <v>2692.5825195299999</v>
          </cell>
          <cell r="G91">
            <v>675.29623059799997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2758.6228027299999</v>
          </cell>
          <cell r="F92">
            <v>2758.6228027299999</v>
          </cell>
          <cell r="G92">
            <v>739.34864670800005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1992.4858398399999</v>
          </cell>
          <cell r="F93">
            <v>1992.4858398399999</v>
          </cell>
          <cell r="G93">
            <v>488.94211692800002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2901.7236328099998</v>
          </cell>
          <cell r="F94">
            <v>2901.7236328099998</v>
          </cell>
          <cell r="G94">
            <v>891.432550386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3046.3093261700001</v>
          </cell>
          <cell r="F95">
            <v>3046.3093261700001</v>
          </cell>
          <cell r="G95">
            <v>893.87496237100004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5001</v>
          </cell>
          <cell r="F96">
            <v>5001</v>
          </cell>
          <cell r="G96">
            <v>1640.11373615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1780.4493408200001</v>
          </cell>
          <cell r="F97">
            <v>1780.4493408200001</v>
          </cell>
          <cell r="G97">
            <v>509.91472128200002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3482.8149414099998</v>
          </cell>
          <cell r="F98">
            <v>3482.8149414099998</v>
          </cell>
          <cell r="G98">
            <v>632.87729291400001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3605.5512695299999</v>
          </cell>
          <cell r="F99">
            <v>3605.5512695299999</v>
          </cell>
          <cell r="G99">
            <v>923.01832409999997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4440.7207031300004</v>
          </cell>
          <cell r="F100">
            <v>4440.7207031300004</v>
          </cell>
          <cell r="G100">
            <v>1335.7296917799999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2860.0698242200001</v>
          </cell>
          <cell r="F101">
            <v>2860.0698242200001</v>
          </cell>
          <cell r="G101">
            <v>936.73965647800003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3889.7299804700001</v>
          </cell>
          <cell r="F102">
            <v>3889.7299804700001</v>
          </cell>
          <cell r="G102">
            <v>1178.1868811700001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3337.6638183599998</v>
          </cell>
          <cell r="F103">
            <v>3337.6638183599998</v>
          </cell>
          <cell r="G103">
            <v>1079.1058767100001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4459.8208007800004</v>
          </cell>
          <cell r="F104">
            <v>4459.8208007800004</v>
          </cell>
          <cell r="G104">
            <v>1098.5324184799999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3605.5512695299999</v>
          </cell>
          <cell r="F105">
            <v>3605.5512695299999</v>
          </cell>
          <cell r="G105">
            <v>1191.2643333599999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5162.3637695300004</v>
          </cell>
          <cell r="F106">
            <v>5162.3637695300004</v>
          </cell>
          <cell r="G106">
            <v>1591.89889139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2280.3508300799999</v>
          </cell>
          <cell r="F107">
            <v>2280.3508300799999</v>
          </cell>
          <cell r="G107">
            <v>602.13784165799996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5200.9614257800004</v>
          </cell>
          <cell r="F108">
            <v>5200.9614257800004</v>
          </cell>
          <cell r="G108">
            <v>1681.72003408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4356.6040039099998</v>
          </cell>
          <cell r="F109">
            <v>4356.6040039099998</v>
          </cell>
          <cell r="G109">
            <v>1236.60866302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3041.3813476599998</v>
          </cell>
          <cell r="F110">
            <v>3041.3813476599998</v>
          </cell>
          <cell r="G110">
            <v>638.02864553500001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3710.7951660200001</v>
          </cell>
          <cell r="F111">
            <v>3710.7951660200001</v>
          </cell>
          <cell r="G111">
            <v>952.80576534900001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3130.4951171900002</v>
          </cell>
          <cell r="F112">
            <v>3130.4951171900002</v>
          </cell>
          <cell r="G112">
            <v>1000.68850061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3036.4453125</v>
          </cell>
          <cell r="F113">
            <v>3036.4453125</v>
          </cell>
          <cell r="G113">
            <v>828.76721200199995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1208.3045654299999</v>
          </cell>
          <cell r="F114">
            <v>1208.3045654299999</v>
          </cell>
          <cell r="G114">
            <v>255.961869998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2256.1027832</v>
          </cell>
          <cell r="F115">
            <v>2256.1027832</v>
          </cell>
          <cell r="G115">
            <v>688.71568717699995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632.45550537099996</v>
          </cell>
          <cell r="F116">
            <v>632.45550537099996</v>
          </cell>
          <cell r="G116">
            <v>163.31516718699999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3828.8378906299999</v>
          </cell>
          <cell r="F117">
            <v>3828.8378906299999</v>
          </cell>
          <cell r="G117">
            <v>801.33713984999997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2433.1049804700001</v>
          </cell>
          <cell r="F118">
            <v>2433.1049804700001</v>
          </cell>
          <cell r="G118">
            <v>514.041824152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3130.4951171900002</v>
          </cell>
          <cell r="F119">
            <v>3130.4951171900002</v>
          </cell>
          <cell r="G119">
            <v>846.60790432700003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2952.9645996099998</v>
          </cell>
          <cell r="F120">
            <v>2952.9645996099998</v>
          </cell>
          <cell r="G120">
            <v>687.89418849200001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4301.1625976599998</v>
          </cell>
          <cell r="F121">
            <v>4301.1625976599998</v>
          </cell>
          <cell r="G121">
            <v>942.73535278500003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6000.8334960900002</v>
          </cell>
          <cell r="F122">
            <v>6000.8334960900002</v>
          </cell>
          <cell r="G122">
            <v>2475.65482617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9932.7744140600007</v>
          </cell>
          <cell r="F123">
            <v>9932.7744140600007</v>
          </cell>
          <cell r="G123">
            <v>1685.7987989400001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9414.8818359399993</v>
          </cell>
          <cell r="F124">
            <v>9414.8818359399993</v>
          </cell>
          <cell r="G124">
            <v>2774.8462948599999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14043.1474609</v>
          </cell>
          <cell r="F125">
            <v>14043.1474609</v>
          </cell>
          <cell r="G125">
            <v>2990.9271271100001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4609.7724609400002</v>
          </cell>
          <cell r="F126">
            <v>4609.7724609400002</v>
          </cell>
          <cell r="G126">
            <v>1163.5784778300001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6815.4238281300004</v>
          </cell>
          <cell r="F127">
            <v>6815.4238281300004</v>
          </cell>
          <cell r="G127">
            <v>2354.1962010900002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5646.2377929699996</v>
          </cell>
          <cell r="F128">
            <v>5646.2377929699996</v>
          </cell>
          <cell r="G128">
            <v>1668.74341916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6053.9243164099998</v>
          </cell>
          <cell r="F129">
            <v>6053.9243164099998</v>
          </cell>
          <cell r="G129">
            <v>1232.80541509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6220.1284179699996</v>
          </cell>
          <cell r="F130">
            <v>6220.1284179699996</v>
          </cell>
          <cell r="G130">
            <v>2117.1400653300002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5108.8159179699996</v>
          </cell>
          <cell r="F131">
            <v>5108.8159179699996</v>
          </cell>
          <cell r="G131">
            <v>1664.90468328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7406.0786132800004</v>
          </cell>
          <cell r="F132">
            <v>7406.0786132800004</v>
          </cell>
          <cell r="G132">
            <v>3925.2431525699999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4060.7880859400002</v>
          </cell>
          <cell r="F133">
            <v>4060.7880859400002</v>
          </cell>
          <cell r="G133">
            <v>940.31690335600001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2545.5844726599998</v>
          </cell>
          <cell r="F134">
            <v>2545.5844726599998</v>
          </cell>
          <cell r="G134">
            <v>891.11754306299997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6000</v>
          </cell>
          <cell r="F135">
            <v>6000</v>
          </cell>
          <cell r="G135">
            <v>795.98217421200002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4410.2153320300004</v>
          </cell>
          <cell r="F136">
            <v>4410.2153320300004</v>
          </cell>
          <cell r="G136">
            <v>1084.4790560199999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3275.66796875</v>
          </cell>
          <cell r="F137">
            <v>3275.66796875</v>
          </cell>
          <cell r="G137">
            <v>1471.97697988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2701.8513183599998</v>
          </cell>
          <cell r="F138">
            <v>2701.8513183599998</v>
          </cell>
          <cell r="G138">
            <v>946.45939206399999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5024.9379882800004</v>
          </cell>
          <cell r="F139">
            <v>5024.9379882800004</v>
          </cell>
          <cell r="G139">
            <v>1367.66518703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5080.3544921900002</v>
          </cell>
          <cell r="F140">
            <v>5080.3544921900002</v>
          </cell>
          <cell r="G140">
            <v>1319.8804463399999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5200.9614257800004</v>
          </cell>
          <cell r="F141">
            <v>5200.9614257800004</v>
          </cell>
          <cell r="G141">
            <v>1485.36693857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3560.8986816400002</v>
          </cell>
          <cell r="F142">
            <v>3560.8986816400002</v>
          </cell>
          <cell r="G142">
            <v>811.64216774299996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3395.5854492200001</v>
          </cell>
          <cell r="F143">
            <v>3395.5854492200001</v>
          </cell>
          <cell r="G143">
            <v>986.84562607099997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8472.3076171899993</v>
          </cell>
          <cell r="F144">
            <v>8472.3076171899993</v>
          </cell>
          <cell r="G144">
            <v>2521.3529586200002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4045.9855957</v>
          </cell>
          <cell r="F145">
            <v>4045.9855957</v>
          </cell>
          <cell r="G145">
            <v>973.34658667899998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6171.7094726599998</v>
          </cell>
          <cell r="F146">
            <v>6171.7094726599998</v>
          </cell>
          <cell r="G146">
            <v>1545.07033366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3140.0637207</v>
          </cell>
          <cell r="F147">
            <v>3140.0637207</v>
          </cell>
          <cell r="G147">
            <v>896.91818520300001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5308.4838867199996</v>
          </cell>
          <cell r="F148">
            <v>5308.4838867199996</v>
          </cell>
          <cell r="G148">
            <v>1792.6201620300001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4623.8510742199996</v>
          </cell>
          <cell r="F149">
            <v>4623.8510742199996</v>
          </cell>
          <cell r="G149">
            <v>1521.7145118799999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5738.4667968800004</v>
          </cell>
          <cell r="F150">
            <v>5738.4667968800004</v>
          </cell>
          <cell r="G150">
            <v>2043.60360655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7851.7514648400002</v>
          </cell>
          <cell r="F151">
            <v>7851.7514648400002</v>
          </cell>
          <cell r="G151">
            <v>2526.5362872000001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4657.2524414099998</v>
          </cell>
          <cell r="F152">
            <v>4657.2524414099998</v>
          </cell>
          <cell r="G152">
            <v>1360.54012227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4404.54296875</v>
          </cell>
          <cell r="F153">
            <v>4404.54296875</v>
          </cell>
          <cell r="G153">
            <v>1402.9865442299999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3929.3764648400002</v>
          </cell>
          <cell r="F154">
            <v>3929.3764648400002</v>
          </cell>
          <cell r="G154">
            <v>1162.6695092299999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6087.6923828099998</v>
          </cell>
          <cell r="F155">
            <v>6087.6923828099998</v>
          </cell>
          <cell r="G155">
            <v>2175.6917636399999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2789.2651367200001</v>
          </cell>
          <cell r="F156">
            <v>2789.2651367200001</v>
          </cell>
          <cell r="G156">
            <v>758.98306994699999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2807.1337890599998</v>
          </cell>
          <cell r="F157">
            <v>2807.1337890599998</v>
          </cell>
          <cell r="G157">
            <v>920.04662580900003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2343.0749511700001</v>
          </cell>
          <cell r="F158">
            <v>2343.0749511700001</v>
          </cell>
          <cell r="G158">
            <v>603.29863172600005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3328.6633300799999</v>
          </cell>
          <cell r="F159">
            <v>3328.6633300799999</v>
          </cell>
          <cell r="G159">
            <v>788.18991060099995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3310.5891113299999</v>
          </cell>
          <cell r="F160">
            <v>3310.5891113299999</v>
          </cell>
          <cell r="G160">
            <v>987.64986335499998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</v>
          </cell>
          <cell r="E161">
            <v>2500</v>
          </cell>
          <cell r="F161">
            <v>2500</v>
          </cell>
          <cell r="G161">
            <v>507.859010447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2501.9992675799999</v>
          </cell>
          <cell r="F162">
            <v>2501.9992675799999</v>
          </cell>
          <cell r="G162">
            <v>577.95945652299997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2816.0256347700001</v>
          </cell>
          <cell r="F163">
            <v>2816.0256347700001</v>
          </cell>
          <cell r="G163">
            <v>665.17025110099996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5060.6323242199996</v>
          </cell>
          <cell r="F164">
            <v>5060.6323242199996</v>
          </cell>
          <cell r="G164">
            <v>1172.49199153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</v>
          </cell>
          <cell r="E165">
            <v>3801.3156738299999</v>
          </cell>
          <cell r="F165">
            <v>3801.3156738299999</v>
          </cell>
          <cell r="G165">
            <v>737.61114677800003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4308.1318359400002</v>
          </cell>
          <cell r="F166">
            <v>4308.1318359400002</v>
          </cell>
          <cell r="G166">
            <v>897.63765886900001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2983.2868652299999</v>
          </cell>
          <cell r="F167">
            <v>2983.2868652299999</v>
          </cell>
          <cell r="G167">
            <v>822.29305815700002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4904.0800781300004</v>
          </cell>
          <cell r="F168">
            <v>4904.0800781300004</v>
          </cell>
          <cell r="G168">
            <v>1170.45387347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5900</v>
          </cell>
          <cell r="F169">
            <v>5900</v>
          </cell>
          <cell r="G169">
            <v>2067.1357275199998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2729.46875</v>
          </cell>
          <cell r="F170">
            <v>2729.46875</v>
          </cell>
          <cell r="G170">
            <v>726.02936863699995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2051.8283691400002</v>
          </cell>
          <cell r="F171">
            <v>2051.8283691400002</v>
          </cell>
          <cell r="G171">
            <v>433.87838536999999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4022.4370117200001</v>
          </cell>
          <cell r="F172">
            <v>4022.4370117200001</v>
          </cell>
          <cell r="G172">
            <v>860.87318033300005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4110.9609375</v>
          </cell>
          <cell r="F173">
            <v>4110.9609375</v>
          </cell>
          <cell r="G173">
            <v>1198.0274393499999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4664.76171875</v>
          </cell>
          <cell r="F174">
            <v>4664.76171875</v>
          </cell>
          <cell r="G174">
            <v>1318.17516806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4294.1821289099998</v>
          </cell>
          <cell r="F175">
            <v>4294.1821289099998</v>
          </cell>
          <cell r="G175">
            <v>1384.3171445800001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4494.4409179699996</v>
          </cell>
          <cell r="F176">
            <v>4494.4409179699996</v>
          </cell>
          <cell r="G176">
            <v>1370.6057317499999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848.52813720699999</v>
          </cell>
          <cell r="F177">
            <v>848.52813720699999</v>
          </cell>
          <cell r="G177">
            <v>210.83032902799999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</v>
          </cell>
          <cell r="E178">
            <v>824.62115478500004</v>
          </cell>
          <cell r="F178">
            <v>824.62115478500004</v>
          </cell>
          <cell r="G178">
            <v>226.71240695399999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1838.4776611299999</v>
          </cell>
          <cell r="F179">
            <v>1838.4776611299999</v>
          </cell>
          <cell r="G179">
            <v>327.54260773700003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4866.2099609400002</v>
          </cell>
          <cell r="F180">
            <v>4866.2099609400002</v>
          </cell>
          <cell r="G180">
            <v>1639.2667413900001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</v>
          </cell>
          <cell r="E181">
            <v>1800</v>
          </cell>
          <cell r="F181">
            <v>1800</v>
          </cell>
          <cell r="G181">
            <v>292.39286533000001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</v>
          </cell>
          <cell r="E182">
            <v>1711.72424316</v>
          </cell>
          <cell r="F182">
            <v>1711.72424316</v>
          </cell>
          <cell r="G182">
            <v>497.837006712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4695.7426757800004</v>
          </cell>
          <cell r="F183">
            <v>4695.7426757800004</v>
          </cell>
          <cell r="G183">
            <v>988.14126227099996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4617.3583984400002</v>
          </cell>
          <cell r="F184">
            <v>4617.3583984400002</v>
          </cell>
          <cell r="G184">
            <v>1443.2274003699999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44150.8789063</v>
          </cell>
          <cell r="F185">
            <v>44150.8789063</v>
          </cell>
          <cell r="G185">
            <v>13515.3891434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4504.4423828099998</v>
          </cell>
          <cell r="F186">
            <v>4504.4423828099998</v>
          </cell>
          <cell r="G186">
            <v>1343.4840186399999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8778.3828125</v>
          </cell>
          <cell r="F187">
            <v>8778.3828125</v>
          </cell>
          <cell r="G187">
            <v>3292.7595947300001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5730.6196289099998</v>
          </cell>
          <cell r="F188">
            <v>5730.6196289099998</v>
          </cell>
          <cell r="G188">
            <v>1430.7855182200001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2580.6975097700001</v>
          </cell>
          <cell r="F189">
            <v>2580.6975097700001</v>
          </cell>
          <cell r="G189">
            <v>811.76437941999995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6264.9819335900002</v>
          </cell>
          <cell r="F190">
            <v>6264.9819335900002</v>
          </cell>
          <cell r="G190">
            <v>2211.93793551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6236.1845703099998</v>
          </cell>
          <cell r="F191">
            <v>6236.1845703099998</v>
          </cell>
          <cell r="G191">
            <v>1842.51589343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3275.66796875</v>
          </cell>
          <cell r="F192">
            <v>3275.66796875</v>
          </cell>
          <cell r="G192">
            <v>1079.5871191799999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3298.4846191400002</v>
          </cell>
          <cell r="F193">
            <v>3298.4846191400002</v>
          </cell>
          <cell r="G193">
            <v>1450.3605318499999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</v>
          </cell>
          <cell r="E194">
            <v>1334.16638184</v>
          </cell>
          <cell r="F194">
            <v>1334.16638184</v>
          </cell>
          <cell r="G194">
            <v>234.54967543000001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3324.1540527299999</v>
          </cell>
          <cell r="F195">
            <v>3324.1540527299999</v>
          </cell>
          <cell r="G195">
            <v>1087.0281681500001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7528.6123046900002</v>
          </cell>
          <cell r="F196">
            <v>7528.6123046900002</v>
          </cell>
          <cell r="G196">
            <v>2427.2469760499998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</v>
          </cell>
          <cell r="E197">
            <v>4159.3266601599998</v>
          </cell>
          <cell r="F197">
            <v>4159.3266601599998</v>
          </cell>
          <cell r="G197">
            <v>1257.9306826100001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2800</v>
          </cell>
          <cell r="F198">
            <v>2800</v>
          </cell>
          <cell r="G198">
            <v>893.00906738699996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2220.3603515599998</v>
          </cell>
          <cell r="F199">
            <v>2220.3603515599998</v>
          </cell>
          <cell r="G199">
            <v>734.023689977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4243.8188476599998</v>
          </cell>
          <cell r="F200">
            <v>4243.8188476599998</v>
          </cell>
          <cell r="G200">
            <v>1059.58411744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3443.8349609400002</v>
          </cell>
          <cell r="F201">
            <v>3443.8349609400002</v>
          </cell>
          <cell r="G201">
            <v>964.49342824600001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2469.8178710900002</v>
          </cell>
          <cell r="F202">
            <v>2469.8178710900002</v>
          </cell>
          <cell r="G202">
            <v>782.92491582800005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3956.0080566400002</v>
          </cell>
          <cell r="F203">
            <v>3956.0080566400002</v>
          </cell>
          <cell r="G203">
            <v>1318.6974161799999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6000</v>
          </cell>
          <cell r="F204">
            <v>6000</v>
          </cell>
          <cell r="G204">
            <v>1657.9820993200001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3720.2150878900002</v>
          </cell>
          <cell r="F205">
            <v>3720.2150878900002</v>
          </cell>
          <cell r="G205">
            <v>971.793041507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6726.8120117199996</v>
          </cell>
          <cell r="F206">
            <v>6726.8120117199996</v>
          </cell>
          <cell r="G206">
            <v>2383.60284963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3773.5925293</v>
          </cell>
          <cell r="F207">
            <v>3773.5925293</v>
          </cell>
          <cell r="G207">
            <v>1143.91947323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8319.2548828100007</v>
          </cell>
          <cell r="F208">
            <v>8319.2548828100007</v>
          </cell>
          <cell r="G208">
            <v>1706.53253829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7764.6635742199996</v>
          </cell>
          <cell r="F209">
            <v>7764.6635742199996</v>
          </cell>
          <cell r="G209">
            <v>2566.8180964100002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2262.7416992200001</v>
          </cell>
          <cell r="F210">
            <v>2262.7416992200001</v>
          </cell>
          <cell r="G210">
            <v>521.27615974499997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4360.0458984400002</v>
          </cell>
          <cell r="F211">
            <v>4360.0458984400002</v>
          </cell>
          <cell r="G211">
            <v>1422.77578827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3805.2595214799999</v>
          </cell>
          <cell r="F212">
            <v>3805.2595214799999</v>
          </cell>
          <cell r="G212">
            <v>980.45183401099996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3026.5490722700001</v>
          </cell>
          <cell r="F213">
            <v>3026.5490722700001</v>
          </cell>
          <cell r="G213">
            <v>662.44297443300002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3383.7849121099998</v>
          </cell>
          <cell r="F214">
            <v>3383.7849121099998</v>
          </cell>
          <cell r="G214">
            <v>980.55313119000004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2941.0881347700001</v>
          </cell>
          <cell r="F215">
            <v>2941.0881347700001</v>
          </cell>
          <cell r="G215">
            <v>654.32244049500002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7705.8417968800004</v>
          </cell>
          <cell r="F216">
            <v>7705.8417968800004</v>
          </cell>
          <cell r="G216">
            <v>1789.8766331500001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3905.1247558599998</v>
          </cell>
          <cell r="F217">
            <v>3905.1247558599998</v>
          </cell>
          <cell r="G217">
            <v>1086.0882904699999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5700.8769531300004</v>
          </cell>
          <cell r="F218">
            <v>5700.8769531300004</v>
          </cell>
          <cell r="G218">
            <v>1782.2803658299999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5936.3286132800004</v>
          </cell>
          <cell r="F219">
            <v>5936.3286132800004</v>
          </cell>
          <cell r="G219">
            <v>1638.50989241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4554.1191406300004</v>
          </cell>
          <cell r="F220">
            <v>4554.1191406300004</v>
          </cell>
          <cell r="G220">
            <v>1422.9908695300001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4596.7377929699996</v>
          </cell>
          <cell r="F221">
            <v>4596.7377929699996</v>
          </cell>
          <cell r="G221">
            <v>1078.6803488400001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5433.2309570300004</v>
          </cell>
          <cell r="F222">
            <v>5433.2309570300004</v>
          </cell>
          <cell r="G222">
            <v>1522.5718897100001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</v>
          </cell>
          <cell r="E223">
            <v>4167.7333984400002</v>
          </cell>
          <cell r="F223">
            <v>4167.7333984400002</v>
          </cell>
          <cell r="G223">
            <v>964.426734044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3178.0498046900002</v>
          </cell>
          <cell r="F224">
            <v>3178.0498046900002</v>
          </cell>
          <cell r="G224">
            <v>599.31612895599994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</v>
          </cell>
          <cell r="E225">
            <v>2507.9873046900002</v>
          </cell>
          <cell r="F225">
            <v>2507.9873046900002</v>
          </cell>
          <cell r="G225">
            <v>359.63689320399999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2302.1728515599998</v>
          </cell>
          <cell r="F226">
            <v>2302.1728515599998</v>
          </cell>
          <cell r="G226">
            <v>419.30730186300002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1749.28552246</v>
          </cell>
          <cell r="F227">
            <v>1749.28552246</v>
          </cell>
          <cell r="G227">
            <v>494.39496898700003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</v>
          </cell>
          <cell r="E228">
            <v>3832.7536621099998</v>
          </cell>
          <cell r="F228">
            <v>3832.7536621099998</v>
          </cell>
          <cell r="G228">
            <v>1102.0664730999999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2441.3110351599998</v>
          </cell>
          <cell r="F229">
            <v>2441.3110351599998</v>
          </cell>
          <cell r="G229">
            <v>540.05600721200005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3400</v>
          </cell>
          <cell r="F230">
            <v>3400</v>
          </cell>
          <cell r="G230">
            <v>712.97864111299998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2100</v>
          </cell>
          <cell r="F231">
            <v>2100</v>
          </cell>
          <cell r="G231">
            <v>594.11951021499999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6603.7866210900002</v>
          </cell>
          <cell r="F232">
            <v>6603.7866210900002</v>
          </cell>
          <cell r="G232">
            <v>1692.4064656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8633.0761718800004</v>
          </cell>
          <cell r="F233">
            <v>8633.0761718800004</v>
          </cell>
          <cell r="G233">
            <v>1223.8890806899999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3244.99609375</v>
          </cell>
          <cell r="F234">
            <v>3244.99609375</v>
          </cell>
          <cell r="G234">
            <v>437.24999919700002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2451.5300293</v>
          </cell>
          <cell r="F235">
            <v>2451.5300293</v>
          </cell>
          <cell r="G235">
            <v>467.47338893400001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3162.2775878900002</v>
          </cell>
          <cell r="F236">
            <v>3162.2775878900002</v>
          </cell>
          <cell r="G236">
            <v>674.05454266900006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3501.4282226599998</v>
          </cell>
          <cell r="F237">
            <v>3501.4282226599998</v>
          </cell>
          <cell r="G237">
            <v>661.67014450299996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2657.0661621099998</v>
          </cell>
          <cell r="F238">
            <v>2657.0661621099998</v>
          </cell>
          <cell r="G238">
            <v>611.10996291799995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2267.1567382799999</v>
          </cell>
          <cell r="F239">
            <v>2267.1567382799999</v>
          </cell>
          <cell r="G239">
            <v>525.574304375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13026.8955078</v>
          </cell>
          <cell r="F240">
            <v>13026.8955078</v>
          </cell>
          <cell r="G240">
            <v>3554.7912561799999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2121.3203125</v>
          </cell>
          <cell r="F241">
            <v>2121.3203125</v>
          </cell>
          <cell r="G241">
            <v>569.58265733999997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7169.3793945300004</v>
          </cell>
          <cell r="F242">
            <v>7169.3793945300004</v>
          </cell>
          <cell r="G242">
            <v>2584.2702425000002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52325.9023438</v>
          </cell>
          <cell r="F243">
            <v>52325.9023438</v>
          </cell>
          <cell r="G243">
            <v>18160.8219245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10623.0878906</v>
          </cell>
          <cell r="F244">
            <v>10623.0878906</v>
          </cell>
          <cell r="G244">
            <v>1788.2810205400001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5366.5629882800004</v>
          </cell>
          <cell r="F245">
            <v>5366.5629882800004</v>
          </cell>
          <cell r="G245">
            <v>1130.5220270499999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4031.12890625</v>
          </cell>
          <cell r="F246">
            <v>4031.12890625</v>
          </cell>
          <cell r="G246">
            <v>1160.1667312899999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3500</v>
          </cell>
          <cell r="F247">
            <v>3500</v>
          </cell>
          <cell r="G247">
            <v>714.95641968100006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3622.1540527299999</v>
          </cell>
          <cell r="F248">
            <v>3622.1540527299999</v>
          </cell>
          <cell r="G248">
            <v>772.75458381999999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6395.3105468800004</v>
          </cell>
          <cell r="F249">
            <v>6395.3105468800004</v>
          </cell>
          <cell r="G249">
            <v>1403.43808752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1456.0219726600001</v>
          </cell>
          <cell r="F250">
            <v>1456.0219726600001</v>
          </cell>
          <cell r="G250">
            <v>326.96356892300003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4301.1625976599998</v>
          </cell>
          <cell r="F251">
            <v>4301.1625976599998</v>
          </cell>
          <cell r="G251">
            <v>1094.2859959800001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</v>
          </cell>
          <cell r="E252">
            <v>1886.79626465</v>
          </cell>
          <cell r="F252">
            <v>1886.79626465</v>
          </cell>
          <cell r="G252">
            <v>361.97834273400002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8185.9633789099998</v>
          </cell>
          <cell r="F253">
            <v>8185.9633789099998</v>
          </cell>
          <cell r="G253">
            <v>2250.8209425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</v>
          </cell>
          <cell r="E254">
            <v>2983.2868652299999</v>
          </cell>
          <cell r="F254">
            <v>2983.2868652299999</v>
          </cell>
          <cell r="G254">
            <v>798.24263729100005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3827.5317382799999</v>
          </cell>
          <cell r="F255">
            <v>3827.5317382799999</v>
          </cell>
          <cell r="G255">
            <v>1200.59638077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9454.0996093800004</v>
          </cell>
          <cell r="F256">
            <v>9454.0996093800004</v>
          </cell>
          <cell r="G256">
            <v>2611.38747865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8292.7675781300004</v>
          </cell>
          <cell r="F257">
            <v>8292.7675781300004</v>
          </cell>
          <cell r="G257">
            <v>1996.14431126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8139.41015625</v>
          </cell>
          <cell r="F258">
            <v>8139.41015625</v>
          </cell>
          <cell r="G258">
            <v>2568.7617968099999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7481.3100585900002</v>
          </cell>
          <cell r="F259">
            <v>7481.3100585900002</v>
          </cell>
          <cell r="G259">
            <v>1641.13340862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3080.5844726599998</v>
          </cell>
          <cell r="F260">
            <v>3080.5844726599998</v>
          </cell>
          <cell r="G260">
            <v>635.49528936700005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3162.2775878900002</v>
          </cell>
          <cell r="F261">
            <v>3162.2775878900002</v>
          </cell>
          <cell r="G261">
            <v>909.40947283399998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2517.9355468799999</v>
          </cell>
          <cell r="F262">
            <v>2517.9355468799999</v>
          </cell>
          <cell r="G262">
            <v>637.95097643099996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6013.3183593800004</v>
          </cell>
          <cell r="F263">
            <v>6013.3183593800004</v>
          </cell>
          <cell r="G263">
            <v>1439.19258479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4070.6264648400002</v>
          </cell>
          <cell r="F264">
            <v>4070.6264648400002</v>
          </cell>
          <cell r="G264">
            <v>1124.2467895299999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3041.3813476599998</v>
          </cell>
          <cell r="F265">
            <v>3041.3813476599998</v>
          </cell>
          <cell r="G265">
            <v>634.54030801700003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5096.0771484400002</v>
          </cell>
          <cell r="F266">
            <v>5096.0771484400002</v>
          </cell>
          <cell r="G266">
            <v>1288.6274886599999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</v>
          </cell>
          <cell r="E267">
            <v>2080.8652343799999</v>
          </cell>
          <cell r="F267">
            <v>2080.8652343799999</v>
          </cell>
          <cell r="G267">
            <v>326.24190445599999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</v>
          </cell>
          <cell r="E268">
            <v>2630.5893554700001</v>
          </cell>
          <cell r="F268">
            <v>2630.5893554700001</v>
          </cell>
          <cell r="G268">
            <v>610.03875615899995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3114.4824218799999</v>
          </cell>
          <cell r="F269">
            <v>3114.4824218799999</v>
          </cell>
          <cell r="G269">
            <v>684.73092509799994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2343.0749511700001</v>
          </cell>
          <cell r="F270">
            <v>2343.0749511700001</v>
          </cell>
          <cell r="G270">
            <v>471.817211757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2555.3864746099998</v>
          </cell>
          <cell r="F271">
            <v>2555.3864746099998</v>
          </cell>
          <cell r="G271">
            <v>598.55062675099998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3413.2097168</v>
          </cell>
          <cell r="F272">
            <v>3413.2097168</v>
          </cell>
          <cell r="G272">
            <v>1055.69486463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4244.9970703099998</v>
          </cell>
          <cell r="F273">
            <v>4244.9970703099998</v>
          </cell>
          <cell r="G273">
            <v>1312.86801068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5096.0771484400002</v>
          </cell>
          <cell r="F274">
            <v>5096.0771484400002</v>
          </cell>
          <cell r="G274">
            <v>1388.33194538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4459.8208007800004</v>
          </cell>
          <cell r="F275">
            <v>4459.8208007800004</v>
          </cell>
          <cell r="G275">
            <v>989.61142831100005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4617.3583984400002</v>
          </cell>
          <cell r="F276">
            <v>4617.3583984400002</v>
          </cell>
          <cell r="G276">
            <v>1242.1143763099999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5008.9916992199996</v>
          </cell>
          <cell r="F277">
            <v>5008.9916992199996</v>
          </cell>
          <cell r="G277">
            <v>1423.36884768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2886.1738281299999</v>
          </cell>
          <cell r="F278">
            <v>2886.1738281299999</v>
          </cell>
          <cell r="G278">
            <v>596.44154614299998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3905.1247558599998</v>
          </cell>
          <cell r="F279">
            <v>3905.1247558599998</v>
          </cell>
          <cell r="G279">
            <v>1457.32524141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7566.3730468800004</v>
          </cell>
          <cell r="F280">
            <v>7566.3730468800004</v>
          </cell>
          <cell r="G280">
            <v>1259.95948426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5590.1699218800004</v>
          </cell>
          <cell r="F281">
            <v>5590.1699218800004</v>
          </cell>
          <cell r="G281">
            <v>1338.3240502599999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6824.9541015599998</v>
          </cell>
          <cell r="F282">
            <v>6824.9541015599998</v>
          </cell>
          <cell r="G282">
            <v>1105.7052578099999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4172.5292968800004</v>
          </cell>
          <cell r="F283">
            <v>4172.5292968800004</v>
          </cell>
          <cell r="G283">
            <v>1186.8190485099999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</v>
          </cell>
          <cell r="E284">
            <v>2247.2204589799999</v>
          </cell>
          <cell r="F284">
            <v>2247.2204589799999</v>
          </cell>
          <cell r="G284">
            <v>497.27227918199998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</v>
          </cell>
          <cell r="E285">
            <v>3224.9030761700001</v>
          </cell>
          <cell r="F285">
            <v>3224.9030761700001</v>
          </cell>
          <cell r="G285">
            <v>473.06137740399998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3443.8349609400002</v>
          </cell>
          <cell r="F286">
            <v>3443.8349609400002</v>
          </cell>
          <cell r="G286">
            <v>912.88690352799995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38741.3203125</v>
          </cell>
          <cell r="F287">
            <v>38741.3203125</v>
          </cell>
          <cell r="G287">
            <v>1871.87002381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3420.5263671900002</v>
          </cell>
          <cell r="F288">
            <v>3420.5263671900002</v>
          </cell>
          <cell r="G288">
            <v>510.24605369699998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2262.7416992200001</v>
          </cell>
          <cell r="F289">
            <v>2262.7416992200001</v>
          </cell>
          <cell r="G289">
            <v>529.44184752000001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2707.3972168</v>
          </cell>
          <cell r="F290">
            <v>2707.3972168</v>
          </cell>
          <cell r="G290">
            <v>609.98606799900006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2844.2924804700001</v>
          </cell>
          <cell r="F291">
            <v>2844.2924804700001</v>
          </cell>
          <cell r="G291">
            <v>578.76748031199998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3361.5473632799999</v>
          </cell>
          <cell r="F292">
            <v>3361.5473632799999</v>
          </cell>
          <cell r="G292">
            <v>715.57143298200003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2334.5234375</v>
          </cell>
          <cell r="F293">
            <v>2334.5234375</v>
          </cell>
          <cell r="G293">
            <v>611.24986725799999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3613.8623046900002</v>
          </cell>
          <cell r="F294">
            <v>3613.8623046900002</v>
          </cell>
          <cell r="G294">
            <v>907.16653996900004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1615.5494384799999</v>
          </cell>
          <cell r="F295">
            <v>1615.5494384799999</v>
          </cell>
          <cell r="G295">
            <v>391.28028097399999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2640.0756835900002</v>
          </cell>
          <cell r="F296">
            <v>2640.0756835900002</v>
          </cell>
          <cell r="G296">
            <v>757.83773015600002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1878.8294677700001</v>
          </cell>
          <cell r="F297">
            <v>1878.8294677700001</v>
          </cell>
          <cell r="G297">
            <v>590.81508857200004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1676.3054199200001</v>
          </cell>
          <cell r="F298">
            <v>1676.3054199200001</v>
          </cell>
          <cell r="G298">
            <v>482.73971886999999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4981.9672851599998</v>
          </cell>
          <cell r="F299">
            <v>4981.9672851599998</v>
          </cell>
          <cell r="G299">
            <v>882.85431752399995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2580.6975097700001</v>
          </cell>
          <cell r="F300">
            <v>2580.6975097700001</v>
          </cell>
          <cell r="G300">
            <v>886.79005909600005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2529.8220214799999</v>
          </cell>
          <cell r="F301">
            <v>2529.8220214799999</v>
          </cell>
          <cell r="G301">
            <v>662.15094131399997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3157.5307617200001</v>
          </cell>
          <cell r="F302">
            <v>3157.5307617200001</v>
          </cell>
          <cell r="G302">
            <v>995.14702052400003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4763.40234375</v>
          </cell>
          <cell r="F303">
            <v>4763.40234375</v>
          </cell>
          <cell r="G303">
            <v>1094.4607678100001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3544.0090332</v>
          </cell>
          <cell r="F304">
            <v>3544.0090332</v>
          </cell>
          <cell r="G304">
            <v>1145.2682134199999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2220.3603515599998</v>
          </cell>
          <cell r="F305">
            <v>2220.3603515599998</v>
          </cell>
          <cell r="G305">
            <v>343.223710246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</v>
          </cell>
          <cell r="E306">
            <v>1360.1470947299999</v>
          </cell>
          <cell r="F306">
            <v>1360.1470947299999</v>
          </cell>
          <cell r="G306">
            <v>149.334394734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0</v>
          </cell>
          <cell r="E307">
            <v>500</v>
          </cell>
          <cell r="F307">
            <v>500</v>
          </cell>
          <cell r="G307">
            <v>60.071062490700001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</v>
          </cell>
          <cell r="E308">
            <v>447.21359252899998</v>
          </cell>
          <cell r="F308">
            <v>447.21359252899998</v>
          </cell>
          <cell r="G308">
            <v>58.3815563191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412.31057739300002</v>
          </cell>
          <cell r="F309">
            <v>412.31057739300002</v>
          </cell>
          <cell r="G309">
            <v>38.473339725499997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223.60679626500001</v>
          </cell>
          <cell r="F310">
            <v>223.60679626500001</v>
          </cell>
          <cell r="G310">
            <v>24.158085197799998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T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9700</v>
          </cell>
          <cell r="F2">
            <v>9700</v>
          </cell>
          <cell r="G2">
            <v>2766.8956526299999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1486.6069335899999</v>
          </cell>
          <cell r="E3">
            <v>13029.9658203</v>
          </cell>
          <cell r="F3">
            <v>11543.3588867</v>
          </cell>
          <cell r="G3">
            <v>8186.41225992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5770.6152343800004</v>
          </cell>
          <cell r="F4">
            <v>5770.6152343800004</v>
          </cell>
          <cell r="G4">
            <v>1740.22694544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15743.5703125</v>
          </cell>
          <cell r="F5">
            <v>15743.5703125</v>
          </cell>
          <cell r="G5">
            <v>6430.9516482099998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2163.33081055</v>
          </cell>
          <cell r="E6">
            <v>12517.5878906</v>
          </cell>
          <cell r="F6">
            <v>10354.2570801</v>
          </cell>
          <cell r="G6">
            <v>7702.3417122999999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5728.0014648400002</v>
          </cell>
          <cell r="E7">
            <v>22837.25</v>
          </cell>
          <cell r="F7">
            <v>17109.2485352</v>
          </cell>
          <cell r="G7">
            <v>13202.1868228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11783.4628906</v>
          </cell>
          <cell r="E8">
            <v>28802.7773438</v>
          </cell>
          <cell r="F8">
            <v>17019.3144531</v>
          </cell>
          <cell r="G8">
            <v>20131.397095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24335.3652344</v>
          </cell>
          <cell r="E9">
            <v>50228.4765625</v>
          </cell>
          <cell r="F9">
            <v>25893.1113281</v>
          </cell>
          <cell r="G9">
            <v>36069.915676099998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7338.9370117199996</v>
          </cell>
          <cell r="E10">
            <v>32783.0742188</v>
          </cell>
          <cell r="F10">
            <v>25444.137207</v>
          </cell>
          <cell r="G10">
            <v>20670.187547400001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25391.7304688</v>
          </cell>
          <cell r="E11">
            <v>43971.8085938</v>
          </cell>
          <cell r="F11">
            <v>18580.078125</v>
          </cell>
          <cell r="G11">
            <v>34990.717272499998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40380.8125</v>
          </cell>
          <cell r="E12">
            <v>69352.71875</v>
          </cell>
          <cell r="F12">
            <v>28971.90625</v>
          </cell>
          <cell r="G12">
            <v>54029.380751500001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58109.5507813</v>
          </cell>
          <cell r="E13">
            <v>78172.1796875</v>
          </cell>
          <cell r="F13">
            <v>20062.6289063</v>
          </cell>
          <cell r="G13">
            <v>68802.986451399993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80298.0703125</v>
          </cell>
          <cell r="E14">
            <v>99415.59375</v>
          </cell>
          <cell r="F14">
            <v>19117.5234375</v>
          </cell>
          <cell r="G14">
            <v>89206.773550600003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74450.3203125</v>
          </cell>
          <cell r="E15">
            <v>96346.921875</v>
          </cell>
          <cell r="F15">
            <v>21896.6015625</v>
          </cell>
          <cell r="G15">
            <v>85697.150005000003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63442.6523438</v>
          </cell>
          <cell r="E16">
            <v>85052.921875</v>
          </cell>
          <cell r="F16">
            <v>21610.2695313</v>
          </cell>
          <cell r="G16">
            <v>75586.484245400003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76853.171875</v>
          </cell>
          <cell r="E17">
            <v>98380.5390625</v>
          </cell>
          <cell r="F17">
            <v>21527.3671875</v>
          </cell>
          <cell r="G17">
            <v>86843.204884000006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91213.265625</v>
          </cell>
          <cell r="E18">
            <v>107090.335938</v>
          </cell>
          <cell r="F18">
            <v>15877.0703125</v>
          </cell>
          <cell r="G18">
            <v>99508.789841999998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90541.7578125</v>
          </cell>
          <cell r="E19">
            <v>111938.78125</v>
          </cell>
          <cell r="F19">
            <v>21397.0234375</v>
          </cell>
          <cell r="G19">
            <v>98619.037341599993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103272.695313</v>
          </cell>
          <cell r="E20">
            <v>133152.84375</v>
          </cell>
          <cell r="F20">
            <v>29880.1484375</v>
          </cell>
          <cell r="G20">
            <v>119320.24868999999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100591.25</v>
          </cell>
          <cell r="E21">
            <v>121955.15625</v>
          </cell>
          <cell r="F21">
            <v>21363.90625</v>
          </cell>
          <cell r="G21">
            <v>110829.95903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98744.7734375</v>
          </cell>
          <cell r="E22">
            <v>131992.875</v>
          </cell>
          <cell r="F22">
            <v>33248.1015625</v>
          </cell>
          <cell r="G22">
            <v>114305.608918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88781.3046875</v>
          </cell>
          <cell r="E23">
            <v>108775.226563</v>
          </cell>
          <cell r="F23">
            <v>19993.921875</v>
          </cell>
          <cell r="G23">
            <v>98733.353936700005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63997.265625</v>
          </cell>
          <cell r="E24">
            <v>93635.0859375</v>
          </cell>
          <cell r="F24">
            <v>29637.8203125</v>
          </cell>
          <cell r="G24">
            <v>75588.898480499993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46596.2460938</v>
          </cell>
          <cell r="E25">
            <v>75191.09375</v>
          </cell>
          <cell r="F25">
            <v>28594.8476563</v>
          </cell>
          <cell r="G25">
            <v>62453.127611099997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39420.3007813</v>
          </cell>
          <cell r="E26">
            <v>59319.6445313</v>
          </cell>
          <cell r="F26">
            <v>19899.34375</v>
          </cell>
          <cell r="G26">
            <v>49581.630632200002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54644.4882813</v>
          </cell>
          <cell r="E27">
            <v>65019.1523438</v>
          </cell>
          <cell r="F27">
            <v>10374.6640625</v>
          </cell>
          <cell r="G27">
            <v>60412.858086599997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19383.7558594</v>
          </cell>
          <cell r="E28">
            <v>41086.3710938</v>
          </cell>
          <cell r="F28">
            <v>21702.6152344</v>
          </cell>
          <cell r="G28">
            <v>30476.246990799998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38333.40625</v>
          </cell>
          <cell r="E29">
            <v>56703.5273438</v>
          </cell>
          <cell r="F29">
            <v>18370.1210938</v>
          </cell>
          <cell r="G29">
            <v>47339.968708200002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16426.8066406</v>
          </cell>
          <cell r="E30">
            <v>44590.6953125</v>
          </cell>
          <cell r="F30">
            <v>28163.8886719</v>
          </cell>
          <cell r="G30">
            <v>34147.5644742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39974.1171875</v>
          </cell>
          <cell r="E31">
            <v>56952.6132813</v>
          </cell>
          <cell r="F31">
            <v>16978.4960938</v>
          </cell>
          <cell r="G31">
            <v>47100.111337399998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28313.4238281</v>
          </cell>
          <cell r="E32">
            <v>47511.7890625</v>
          </cell>
          <cell r="F32">
            <v>19198.3652344</v>
          </cell>
          <cell r="G32">
            <v>37203.643998500003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24795.1601563</v>
          </cell>
          <cell r="E33">
            <v>43329.0898438</v>
          </cell>
          <cell r="F33">
            <v>18533.9296875</v>
          </cell>
          <cell r="G33">
            <v>34699.232150199998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8160.8823242199996</v>
          </cell>
          <cell r="E34">
            <v>20896.890625</v>
          </cell>
          <cell r="F34">
            <v>12736.0083008</v>
          </cell>
          <cell r="G34">
            <v>15435.9802863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14903.0195313</v>
          </cell>
          <cell r="E35">
            <v>27682.8457031</v>
          </cell>
          <cell r="F35">
            <v>12779.8261719</v>
          </cell>
          <cell r="G35">
            <v>22042.239512100001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15008.3310547</v>
          </cell>
          <cell r="E36">
            <v>29571.1015625</v>
          </cell>
          <cell r="F36">
            <v>14562.7705078</v>
          </cell>
          <cell r="G36">
            <v>22844.4778711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21938.5507813</v>
          </cell>
          <cell r="E37">
            <v>39092.8398438</v>
          </cell>
          <cell r="F37">
            <v>17154.2890625</v>
          </cell>
          <cell r="G37">
            <v>31234.7928116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23551.2207031</v>
          </cell>
          <cell r="E38">
            <v>36426.9140625</v>
          </cell>
          <cell r="F38">
            <v>12875.6933594</v>
          </cell>
          <cell r="G38">
            <v>30183.276545600002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21245.4707031</v>
          </cell>
          <cell r="E39">
            <v>33824.546875</v>
          </cell>
          <cell r="F39">
            <v>12579.0761719</v>
          </cell>
          <cell r="G39">
            <v>28083.7921346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18874.3203125</v>
          </cell>
          <cell r="F40">
            <v>18874.3203125</v>
          </cell>
          <cell r="G40">
            <v>8452.3617282199993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14217.2431641</v>
          </cell>
          <cell r="E41">
            <v>26394.8867188</v>
          </cell>
          <cell r="F41">
            <v>12177.6435547</v>
          </cell>
          <cell r="G41">
            <v>20601.7597255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11271.2021484</v>
          </cell>
          <cell r="E42">
            <v>24123.0175781</v>
          </cell>
          <cell r="F42">
            <v>12851.8154297</v>
          </cell>
          <cell r="G42">
            <v>17039.825132999998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10282.5097656</v>
          </cell>
          <cell r="F43">
            <v>10282.5097656</v>
          </cell>
          <cell r="G43">
            <v>2271.3947369900002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19037.0683594</v>
          </cell>
          <cell r="F44">
            <v>19037.0683594</v>
          </cell>
          <cell r="G44">
            <v>7686.2532783099996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1702.9385986299999</v>
          </cell>
          <cell r="F45">
            <v>1702.9385986299999</v>
          </cell>
          <cell r="G45">
            <v>204.019214189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15936.4365234</v>
          </cell>
          <cell r="F46">
            <v>15936.4365234</v>
          </cell>
          <cell r="G46">
            <v>3574.5266519299998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13621.3066406</v>
          </cell>
          <cell r="F47">
            <v>13621.3066406</v>
          </cell>
          <cell r="G47">
            <v>2722.2287705399999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10440.3066406</v>
          </cell>
          <cell r="F48">
            <v>10440.3066406</v>
          </cell>
          <cell r="G48">
            <v>3890.4590630399998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2983.2868652299999</v>
          </cell>
          <cell r="E49">
            <v>24890.1582031</v>
          </cell>
          <cell r="F49">
            <v>21906.8713379</v>
          </cell>
          <cell r="G49">
            <v>13431.406919999999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282.84271240200002</v>
          </cell>
          <cell r="E50">
            <v>27751.0351563</v>
          </cell>
          <cell r="F50">
            <v>27468.192443799999</v>
          </cell>
          <cell r="G50">
            <v>12608.511941799999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12854.9599609</v>
          </cell>
          <cell r="E51">
            <v>30539.4824219</v>
          </cell>
          <cell r="F51">
            <v>17684.5224609</v>
          </cell>
          <cell r="G51">
            <v>22852.7149474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8635.3925781300004</v>
          </cell>
          <cell r="E52">
            <v>26239.2832031</v>
          </cell>
          <cell r="F52">
            <v>17603.890625</v>
          </cell>
          <cell r="G52">
            <v>16869.194464299999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17821.3359375</v>
          </cell>
          <cell r="E53">
            <v>48529.7851563</v>
          </cell>
          <cell r="F53">
            <v>30708.4492188</v>
          </cell>
          <cell r="G53">
            <v>29683.276261899999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4539.8237304699996</v>
          </cell>
          <cell r="E54">
            <v>29347.0605469</v>
          </cell>
          <cell r="F54">
            <v>24807.2368164</v>
          </cell>
          <cell r="G54">
            <v>18808.289908399998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15431.4609375</v>
          </cell>
          <cell r="E55">
            <v>33331.3671875</v>
          </cell>
          <cell r="F55">
            <v>17899.90625</v>
          </cell>
          <cell r="G55">
            <v>25216.6822235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25490.7832031</v>
          </cell>
          <cell r="E56">
            <v>35996.109375</v>
          </cell>
          <cell r="F56">
            <v>10505.3261719</v>
          </cell>
          <cell r="G56">
            <v>31172.0795244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7000.7143554699996</v>
          </cell>
          <cell r="E57">
            <v>22958.4414063</v>
          </cell>
          <cell r="F57">
            <v>15957.7270508</v>
          </cell>
          <cell r="G57">
            <v>14260.8592305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6280.1274414099998</v>
          </cell>
          <cell r="E58">
            <v>26929.5371094</v>
          </cell>
          <cell r="F58">
            <v>20649.409668</v>
          </cell>
          <cell r="G58">
            <v>16321.1946002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28309.1855469</v>
          </cell>
          <cell r="E59">
            <v>51474.75</v>
          </cell>
          <cell r="F59">
            <v>23165.5644531</v>
          </cell>
          <cell r="G59">
            <v>39985.967839600002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300</v>
          </cell>
          <cell r="E60">
            <v>13780.0576172</v>
          </cell>
          <cell r="F60">
            <v>13480.0576172</v>
          </cell>
          <cell r="G60">
            <v>6402.3897852199998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10816.6542969</v>
          </cell>
          <cell r="E61">
            <v>31499.2070313</v>
          </cell>
          <cell r="F61">
            <v>20682.5527344</v>
          </cell>
          <cell r="G61">
            <v>22644.497535099999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18216.4765625</v>
          </cell>
          <cell r="E62">
            <v>27322.1523438</v>
          </cell>
          <cell r="F62">
            <v>9105.67578125</v>
          </cell>
          <cell r="G62">
            <v>21990.241368899999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16643.3164063</v>
          </cell>
          <cell r="E63">
            <v>36411.125</v>
          </cell>
          <cell r="F63">
            <v>19767.8085938</v>
          </cell>
          <cell r="G63">
            <v>27455.7372483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6576.4731445300004</v>
          </cell>
          <cell r="E64">
            <v>20056.4199219</v>
          </cell>
          <cell r="F64">
            <v>13479.9467773</v>
          </cell>
          <cell r="G64">
            <v>13072.041989200001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25609.5683594</v>
          </cell>
          <cell r="E65">
            <v>43114.9609375</v>
          </cell>
          <cell r="F65">
            <v>17505.3925781</v>
          </cell>
          <cell r="G65">
            <v>35072.874089199999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13096.9462891</v>
          </cell>
          <cell r="E66">
            <v>41580.0429688</v>
          </cell>
          <cell r="F66">
            <v>28483.0966797</v>
          </cell>
          <cell r="G66">
            <v>27026.488812600001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21162.4667969</v>
          </cell>
          <cell r="E67">
            <v>39657.03125</v>
          </cell>
          <cell r="F67">
            <v>18494.5644531</v>
          </cell>
          <cell r="G67">
            <v>29628.894566399998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34864.8828125</v>
          </cell>
          <cell r="E68">
            <v>49426.5117188</v>
          </cell>
          <cell r="F68">
            <v>14561.6289063</v>
          </cell>
          <cell r="G68">
            <v>41331.428087200002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35092.59375</v>
          </cell>
          <cell r="E69">
            <v>52469.609375</v>
          </cell>
          <cell r="F69">
            <v>17377.015625</v>
          </cell>
          <cell r="G69">
            <v>43725.143428099997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39629.4101563</v>
          </cell>
          <cell r="E70">
            <v>48138.5507813</v>
          </cell>
          <cell r="F70">
            <v>8509.140625</v>
          </cell>
          <cell r="G70">
            <v>43558.786000699998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44257.4296875</v>
          </cell>
          <cell r="E71">
            <v>57501.3046875</v>
          </cell>
          <cell r="F71">
            <v>13243.875</v>
          </cell>
          <cell r="G71">
            <v>50209.301224800001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28860.0078125</v>
          </cell>
          <cell r="E72">
            <v>54838.8554688</v>
          </cell>
          <cell r="F72">
            <v>25978.8476563</v>
          </cell>
          <cell r="G72">
            <v>40687.537479600003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48555.6367188</v>
          </cell>
          <cell r="E73">
            <v>66998.8828125</v>
          </cell>
          <cell r="F73">
            <v>18443.2460938</v>
          </cell>
          <cell r="G73">
            <v>57084.272485499998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47592.5429688</v>
          </cell>
          <cell r="E74">
            <v>60409.9335938</v>
          </cell>
          <cell r="F74">
            <v>12817.390625</v>
          </cell>
          <cell r="G74">
            <v>53527.438761799996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57817.6445313</v>
          </cell>
          <cell r="E75">
            <v>67897.3515625</v>
          </cell>
          <cell r="F75">
            <v>10079.7070313</v>
          </cell>
          <cell r="G75">
            <v>62977.664588599997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43800.1132813</v>
          </cell>
          <cell r="E76">
            <v>61074.7070313</v>
          </cell>
          <cell r="F76">
            <v>17274.59375</v>
          </cell>
          <cell r="G76">
            <v>50741.731566100003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52315.2929688</v>
          </cell>
          <cell r="E77">
            <v>63478.0273438</v>
          </cell>
          <cell r="F77">
            <v>11162.734375</v>
          </cell>
          <cell r="G77">
            <v>57621.679541500002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53400</v>
          </cell>
          <cell r="E78">
            <v>64903.7734375</v>
          </cell>
          <cell r="F78">
            <v>11503.7734375</v>
          </cell>
          <cell r="G78">
            <v>58997.302623000003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63261.9960938</v>
          </cell>
          <cell r="E79">
            <v>79843.65625</v>
          </cell>
          <cell r="F79">
            <v>16581.6601563</v>
          </cell>
          <cell r="G79">
            <v>72105.712633899995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60770.46875</v>
          </cell>
          <cell r="E80">
            <v>73098.8359375</v>
          </cell>
          <cell r="F80">
            <v>12328.3671875</v>
          </cell>
          <cell r="G80">
            <v>65943.689650500004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57801.3828125</v>
          </cell>
          <cell r="E81">
            <v>67637.265625</v>
          </cell>
          <cell r="F81">
            <v>9835.8828125</v>
          </cell>
          <cell r="G81">
            <v>62462.176579999999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63452.7382813</v>
          </cell>
          <cell r="E82">
            <v>74086.03125</v>
          </cell>
          <cell r="F82">
            <v>10633.2929688</v>
          </cell>
          <cell r="G82">
            <v>68693.056190599993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63333.796875</v>
          </cell>
          <cell r="E83">
            <v>76012.890625</v>
          </cell>
          <cell r="F83">
            <v>12679.09375</v>
          </cell>
          <cell r="G83">
            <v>69897.126143700007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70471.625</v>
          </cell>
          <cell r="E84">
            <v>83484.3671875</v>
          </cell>
          <cell r="F84">
            <v>13012.7421875</v>
          </cell>
          <cell r="G84">
            <v>77735.925272599998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73076.1953125</v>
          </cell>
          <cell r="E85">
            <v>83344.1640625</v>
          </cell>
          <cell r="F85">
            <v>10267.96875</v>
          </cell>
          <cell r="G85">
            <v>77920.961126299997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32150.4277344</v>
          </cell>
          <cell r="E86">
            <v>46654.1523438</v>
          </cell>
          <cell r="F86">
            <v>14503.7246094</v>
          </cell>
          <cell r="G86">
            <v>39381.292309199998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44382.203125</v>
          </cell>
          <cell r="E87">
            <v>54292.6328125</v>
          </cell>
          <cell r="F87">
            <v>9910.4296875</v>
          </cell>
          <cell r="G87">
            <v>49464.2278897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38923.515625</v>
          </cell>
          <cell r="E88">
            <v>52385.1132813</v>
          </cell>
          <cell r="F88">
            <v>13461.5976563</v>
          </cell>
          <cell r="G88">
            <v>47622.223098299997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29315.5253906</v>
          </cell>
          <cell r="E89">
            <v>44874.2695313</v>
          </cell>
          <cell r="F89">
            <v>15558.7441406</v>
          </cell>
          <cell r="G89">
            <v>37668.789887200001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56974.3789063</v>
          </cell>
          <cell r="E90">
            <v>70982.3203125</v>
          </cell>
          <cell r="F90">
            <v>14007.9414063</v>
          </cell>
          <cell r="G90">
            <v>64173.0427681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45053.4140625</v>
          </cell>
          <cell r="E91">
            <v>60150.2304688</v>
          </cell>
          <cell r="F91">
            <v>15096.8164063</v>
          </cell>
          <cell r="G91">
            <v>52427.267167400001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52364.2070313</v>
          </cell>
          <cell r="E92">
            <v>74689.7578125</v>
          </cell>
          <cell r="F92">
            <v>22325.5507813</v>
          </cell>
          <cell r="G92">
            <v>62443.578453000002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49211.4804688</v>
          </cell>
          <cell r="E93">
            <v>59019.0664063</v>
          </cell>
          <cell r="F93">
            <v>9807.5859375</v>
          </cell>
          <cell r="G93">
            <v>54301.517248700002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39286.1289063</v>
          </cell>
          <cell r="E94">
            <v>54606.9609375</v>
          </cell>
          <cell r="F94">
            <v>15320.8320313</v>
          </cell>
          <cell r="G94">
            <v>47597.715571799999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54871.6679688</v>
          </cell>
          <cell r="E95">
            <v>63436.3476563</v>
          </cell>
          <cell r="F95">
            <v>8564.6796875</v>
          </cell>
          <cell r="G95">
            <v>58812.166585699997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62810.3476563</v>
          </cell>
          <cell r="E96">
            <v>78984.6171875</v>
          </cell>
          <cell r="F96">
            <v>16174.2695313</v>
          </cell>
          <cell r="G96">
            <v>71117.049045299995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57060.0546875</v>
          </cell>
          <cell r="E97">
            <v>69399.2109375</v>
          </cell>
          <cell r="F97">
            <v>12339.15625</v>
          </cell>
          <cell r="G97">
            <v>61910.235364400003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54360.6484375</v>
          </cell>
          <cell r="E98">
            <v>66348.8515625</v>
          </cell>
          <cell r="F98">
            <v>11988.203125</v>
          </cell>
          <cell r="G98">
            <v>59687.502612299999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70020.3515625</v>
          </cell>
          <cell r="E99">
            <v>90244.6640625</v>
          </cell>
          <cell r="F99">
            <v>20224.3125</v>
          </cell>
          <cell r="G99">
            <v>79003.000856900006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70446.0078125</v>
          </cell>
          <cell r="E100">
            <v>87121.1796875</v>
          </cell>
          <cell r="F100">
            <v>16675.171875</v>
          </cell>
          <cell r="G100">
            <v>79436.020960299997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61433.9492188</v>
          </cell>
          <cell r="E101">
            <v>71317.953125</v>
          </cell>
          <cell r="F101">
            <v>9884.00390625</v>
          </cell>
          <cell r="G101">
            <v>66921.771147699998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65931.0234375</v>
          </cell>
          <cell r="E102">
            <v>85382.5546875</v>
          </cell>
          <cell r="F102">
            <v>19451.53125</v>
          </cell>
          <cell r="G102">
            <v>76408.7396649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66263.4921875</v>
          </cell>
          <cell r="E103">
            <v>78200.0625</v>
          </cell>
          <cell r="F103">
            <v>11936.5703125</v>
          </cell>
          <cell r="G103">
            <v>72894.773520300005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76301.5703125</v>
          </cell>
          <cell r="E104">
            <v>94411.28125</v>
          </cell>
          <cell r="F104">
            <v>18109.7109375</v>
          </cell>
          <cell r="G104">
            <v>85223.999933200001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84973.234375</v>
          </cell>
          <cell r="E105">
            <v>97232.296875</v>
          </cell>
          <cell r="F105">
            <v>12259.0625</v>
          </cell>
          <cell r="G105">
            <v>91609.978997800004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83075.0234375</v>
          </cell>
          <cell r="E106">
            <v>96747.09375</v>
          </cell>
          <cell r="F106">
            <v>13672.0703125</v>
          </cell>
          <cell r="G106">
            <v>88898.531242500001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92957.1953125</v>
          </cell>
          <cell r="E107">
            <v>104963.609375</v>
          </cell>
          <cell r="F107">
            <v>12006.4140625</v>
          </cell>
          <cell r="G107">
            <v>99015.575339500007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89381.9296875</v>
          </cell>
          <cell r="E108">
            <v>115629.84375</v>
          </cell>
          <cell r="F108">
            <v>26247.9140625</v>
          </cell>
          <cell r="G108">
            <v>102584.159489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91802.8828125</v>
          </cell>
          <cell r="E109">
            <v>107042.046875</v>
          </cell>
          <cell r="F109">
            <v>15239.1640625</v>
          </cell>
          <cell r="G109">
            <v>100193.80257099999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96599.171875</v>
          </cell>
          <cell r="E110">
            <v>114238.390625</v>
          </cell>
          <cell r="F110">
            <v>17639.21875</v>
          </cell>
          <cell r="G110">
            <v>105637.959001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101859.164063</v>
          </cell>
          <cell r="E111">
            <v>120060.695313</v>
          </cell>
          <cell r="F111">
            <v>18201.53125</v>
          </cell>
          <cell r="G111">
            <v>111184.495264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113851.132813</v>
          </cell>
          <cell r="E112">
            <v>128663.632813</v>
          </cell>
          <cell r="F112">
            <v>14812.5</v>
          </cell>
          <cell r="G112">
            <v>120650.689402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108734.632813</v>
          </cell>
          <cell r="E113">
            <v>118617.367188</v>
          </cell>
          <cell r="F113">
            <v>9882.734375</v>
          </cell>
          <cell r="G113">
            <v>114438.161234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117679.09375</v>
          </cell>
          <cell r="E114">
            <v>121680.28125</v>
          </cell>
          <cell r="F114">
            <v>4001.1875</v>
          </cell>
          <cell r="G114">
            <v>119557.384254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114520.5625</v>
          </cell>
          <cell r="E115">
            <v>119324.140625</v>
          </cell>
          <cell r="F115">
            <v>4803.578125</v>
          </cell>
          <cell r="G115">
            <v>116817.304758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114923.015625</v>
          </cell>
          <cell r="E116">
            <v>117773.210938</v>
          </cell>
          <cell r="F116">
            <v>2850.1953125</v>
          </cell>
          <cell r="G116">
            <v>116328.44761800001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114087.90625</v>
          </cell>
          <cell r="E117">
            <v>133030.671875</v>
          </cell>
          <cell r="F117">
            <v>18942.765625</v>
          </cell>
          <cell r="G117">
            <v>123970.54216700001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136989.421875</v>
          </cell>
          <cell r="E118">
            <v>147147.03125</v>
          </cell>
          <cell r="F118">
            <v>10157.609375</v>
          </cell>
          <cell r="G118">
            <v>142421.05764300001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129302.78125</v>
          </cell>
          <cell r="E119">
            <v>138817.9375</v>
          </cell>
          <cell r="F119">
            <v>9515.15625</v>
          </cell>
          <cell r="G119">
            <v>134254.75106800001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128256.773438</v>
          </cell>
          <cell r="E120">
            <v>149481.03125</v>
          </cell>
          <cell r="F120">
            <v>21224.2578125</v>
          </cell>
          <cell r="G120">
            <v>140547.501999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126580.015625</v>
          </cell>
          <cell r="E121">
            <v>143288.234375</v>
          </cell>
          <cell r="F121">
            <v>16708.21875</v>
          </cell>
          <cell r="G121">
            <v>135979.26117099999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151859.015625</v>
          </cell>
          <cell r="E122">
            <v>171647.453125</v>
          </cell>
          <cell r="F122">
            <v>19788.4375</v>
          </cell>
          <cell r="G122">
            <v>161688.18711299999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140169.9375</v>
          </cell>
          <cell r="E123">
            <v>164076.109375</v>
          </cell>
          <cell r="F123">
            <v>23906.171875</v>
          </cell>
          <cell r="G123">
            <v>148911.673365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136984.125</v>
          </cell>
          <cell r="E124">
            <v>168355.71875</v>
          </cell>
          <cell r="F124">
            <v>31371.59375</v>
          </cell>
          <cell r="G124">
            <v>153897.480717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136444.890625</v>
          </cell>
          <cell r="E125">
            <v>153892.75</v>
          </cell>
          <cell r="F125">
            <v>17447.859375</v>
          </cell>
          <cell r="G125">
            <v>145310.455628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126771.648438</v>
          </cell>
          <cell r="E126">
            <v>153357.65625</v>
          </cell>
          <cell r="F126">
            <v>26586.0078125</v>
          </cell>
          <cell r="G126">
            <v>138310.35065099999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144653.546875</v>
          </cell>
          <cell r="E127">
            <v>171430.484375</v>
          </cell>
          <cell r="F127">
            <v>26776.9375</v>
          </cell>
          <cell r="G127">
            <v>157498.647708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157151.171875</v>
          </cell>
          <cell r="E128">
            <v>169536.578125</v>
          </cell>
          <cell r="F128">
            <v>12385.40625</v>
          </cell>
          <cell r="G128">
            <v>164463.73994699999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163655.765625</v>
          </cell>
          <cell r="E129">
            <v>180288.234375</v>
          </cell>
          <cell r="F129">
            <v>16632.46875</v>
          </cell>
          <cell r="G129">
            <v>172407.064227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183021.671875</v>
          </cell>
          <cell r="E130">
            <v>210281.546875</v>
          </cell>
          <cell r="F130">
            <v>27259.875</v>
          </cell>
          <cell r="G130">
            <v>196075.60007300001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178910.953125</v>
          </cell>
          <cell r="E131">
            <v>195314.921875</v>
          </cell>
          <cell r="F131">
            <v>16403.96875</v>
          </cell>
          <cell r="G131">
            <v>186502.25397200001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168349.078125</v>
          </cell>
          <cell r="E132">
            <v>187403.125</v>
          </cell>
          <cell r="F132">
            <v>19054.046875</v>
          </cell>
          <cell r="G132">
            <v>179669.09477200001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167884.640625</v>
          </cell>
          <cell r="E133">
            <v>178009.5</v>
          </cell>
          <cell r="F133">
            <v>10124.859375</v>
          </cell>
          <cell r="G133">
            <v>173275.96017000001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175579.328125</v>
          </cell>
          <cell r="E134">
            <v>187850.28125</v>
          </cell>
          <cell r="F134">
            <v>12270.953125</v>
          </cell>
          <cell r="G134">
            <v>180956.49199000001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163329.484375</v>
          </cell>
          <cell r="E135">
            <v>181930.453125</v>
          </cell>
          <cell r="F135">
            <v>18600.96875</v>
          </cell>
          <cell r="G135">
            <v>173211.227373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167010.453125</v>
          </cell>
          <cell r="E136">
            <v>185566.921875</v>
          </cell>
          <cell r="F136">
            <v>18556.46875</v>
          </cell>
          <cell r="G136">
            <v>176445.17991199999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156340.046875</v>
          </cell>
          <cell r="E137">
            <v>162198.921875</v>
          </cell>
          <cell r="F137">
            <v>5858.875</v>
          </cell>
          <cell r="G137">
            <v>159239.44608600001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178036.09375</v>
          </cell>
          <cell r="E138">
            <v>190692.625</v>
          </cell>
          <cell r="F138">
            <v>12656.53125</v>
          </cell>
          <cell r="G138">
            <v>183938.03512799999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139753.0625</v>
          </cell>
          <cell r="E139">
            <v>155914.328125</v>
          </cell>
          <cell r="F139">
            <v>16161.265625</v>
          </cell>
          <cell r="G139">
            <v>149727.743353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133504.640625</v>
          </cell>
          <cell r="E140">
            <v>145184.875</v>
          </cell>
          <cell r="F140">
            <v>11680.234375</v>
          </cell>
          <cell r="G140">
            <v>140880.25038400001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132901.953125</v>
          </cell>
          <cell r="E141">
            <v>155468.96875</v>
          </cell>
          <cell r="F141">
            <v>22567.015625</v>
          </cell>
          <cell r="G141">
            <v>144789.53596899999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156636.203125</v>
          </cell>
          <cell r="E142">
            <v>171327.171875</v>
          </cell>
          <cell r="F142">
            <v>14690.96875</v>
          </cell>
          <cell r="G142">
            <v>165108.194475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159354.109375</v>
          </cell>
          <cell r="E143">
            <v>169120.609375</v>
          </cell>
          <cell r="F143">
            <v>9766.5</v>
          </cell>
          <cell r="G143">
            <v>165167.58197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143831.734375</v>
          </cell>
          <cell r="E144">
            <v>167810.40625</v>
          </cell>
          <cell r="F144">
            <v>23978.671875</v>
          </cell>
          <cell r="G144">
            <v>152247.34329700001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144596.71875</v>
          </cell>
          <cell r="E145">
            <v>159806.703125</v>
          </cell>
          <cell r="F145">
            <v>15209.984375</v>
          </cell>
          <cell r="G145">
            <v>153586.93524300001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149323.34375</v>
          </cell>
          <cell r="E146">
            <v>168956.359375</v>
          </cell>
          <cell r="F146">
            <v>19633.015625</v>
          </cell>
          <cell r="G146">
            <v>160479.89160599999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156530.03125</v>
          </cell>
          <cell r="E147">
            <v>169797.34375</v>
          </cell>
          <cell r="F147">
            <v>13267.3125</v>
          </cell>
          <cell r="G147">
            <v>162405.587734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173325.703125</v>
          </cell>
          <cell r="E148">
            <v>194756.1875</v>
          </cell>
          <cell r="F148">
            <v>21430.484375</v>
          </cell>
          <cell r="G148">
            <v>183406.113304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184220.546875</v>
          </cell>
          <cell r="E149">
            <v>198320.0625</v>
          </cell>
          <cell r="F149">
            <v>14099.515625</v>
          </cell>
          <cell r="G149">
            <v>192074.54736299999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167942.96875</v>
          </cell>
          <cell r="E150">
            <v>185747.625</v>
          </cell>
          <cell r="F150">
            <v>17804.65625</v>
          </cell>
          <cell r="G150">
            <v>177066.38236700001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199887.625</v>
          </cell>
          <cell r="E151">
            <v>218340.828125</v>
          </cell>
          <cell r="F151">
            <v>18453.203125</v>
          </cell>
          <cell r="G151">
            <v>209998.572335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189609.125</v>
          </cell>
          <cell r="E152">
            <v>201109.765625</v>
          </cell>
          <cell r="F152">
            <v>11500.640625</v>
          </cell>
          <cell r="G152">
            <v>195753.48808800001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184259</v>
          </cell>
          <cell r="E153">
            <v>192144.578125</v>
          </cell>
          <cell r="F153">
            <v>7885.578125</v>
          </cell>
          <cell r="G153">
            <v>187858.076906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187929.796875</v>
          </cell>
          <cell r="E154">
            <v>196710.59375</v>
          </cell>
          <cell r="F154">
            <v>8780.796875</v>
          </cell>
          <cell r="G154">
            <v>191983.30294699999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179992.359375</v>
          </cell>
          <cell r="E155">
            <v>198561.25</v>
          </cell>
          <cell r="F155">
            <v>18568.890625</v>
          </cell>
          <cell r="G155">
            <v>188194.23693899999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163118.109375</v>
          </cell>
          <cell r="E156">
            <v>176270.296875</v>
          </cell>
          <cell r="F156">
            <v>13152.1875</v>
          </cell>
          <cell r="G156">
            <v>169669.200106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167458.5625</v>
          </cell>
          <cell r="E157">
            <v>172770.625</v>
          </cell>
          <cell r="F157">
            <v>5312.0625</v>
          </cell>
          <cell r="G157">
            <v>170202.283773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164024.90625</v>
          </cell>
          <cell r="E158">
            <v>172768.34375</v>
          </cell>
          <cell r="F158">
            <v>8743.4375</v>
          </cell>
          <cell r="G158">
            <v>167889.02447900001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175399</v>
          </cell>
          <cell r="E159">
            <v>185438.9375</v>
          </cell>
          <cell r="F159">
            <v>10039.9375</v>
          </cell>
          <cell r="G159">
            <v>181658.673778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172319.765625</v>
          </cell>
          <cell r="E160">
            <v>184381.8125</v>
          </cell>
          <cell r="F160">
            <v>12062.046875</v>
          </cell>
          <cell r="G160">
            <v>178212.19037200001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172854.90625</v>
          </cell>
          <cell r="E161">
            <v>181599.921875</v>
          </cell>
          <cell r="F161">
            <v>8745.015625</v>
          </cell>
          <cell r="G161">
            <v>177219.352224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166977.28125</v>
          </cell>
          <cell r="E162">
            <v>177096.8125</v>
          </cell>
          <cell r="F162">
            <v>10119.53125</v>
          </cell>
          <cell r="G162">
            <v>171815.848578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162804.328125</v>
          </cell>
          <cell r="E163">
            <v>169505.90625</v>
          </cell>
          <cell r="F163">
            <v>6701.578125</v>
          </cell>
          <cell r="G163">
            <v>166351.530574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168759.5</v>
          </cell>
          <cell r="E164">
            <v>178179.796875</v>
          </cell>
          <cell r="F164">
            <v>9420.296875</v>
          </cell>
          <cell r="G164">
            <v>173101.437951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169417.65625</v>
          </cell>
          <cell r="E165">
            <v>178955.25</v>
          </cell>
          <cell r="F165">
            <v>9537.59375</v>
          </cell>
          <cell r="G165">
            <v>175345.77720499999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173646.59375</v>
          </cell>
          <cell r="E166">
            <v>185717.90625</v>
          </cell>
          <cell r="F166">
            <v>12071.3125</v>
          </cell>
          <cell r="G166">
            <v>180438.33332899999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217804.734375</v>
          </cell>
          <cell r="E167">
            <v>229828.484375</v>
          </cell>
          <cell r="F167">
            <v>12023.75</v>
          </cell>
          <cell r="G167">
            <v>223036.52954300001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216597.625</v>
          </cell>
          <cell r="E168">
            <v>236440.125</v>
          </cell>
          <cell r="F168">
            <v>19842.5</v>
          </cell>
          <cell r="G168">
            <v>225607.70397199999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225818.53125</v>
          </cell>
          <cell r="E169">
            <v>235343.09375</v>
          </cell>
          <cell r="F169">
            <v>9524.5625</v>
          </cell>
          <cell r="G169">
            <v>230319.49701200001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204400.21875</v>
          </cell>
          <cell r="E170">
            <v>217678.875</v>
          </cell>
          <cell r="F170">
            <v>13278.65625</v>
          </cell>
          <cell r="G170">
            <v>211094.778142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195748.609375</v>
          </cell>
          <cell r="E171">
            <v>205846.375</v>
          </cell>
          <cell r="F171">
            <v>10097.765625</v>
          </cell>
          <cell r="G171">
            <v>200939.051461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188861.953125</v>
          </cell>
          <cell r="E172">
            <v>198252.359375</v>
          </cell>
          <cell r="F172">
            <v>9390.40625</v>
          </cell>
          <cell r="G172">
            <v>193793.145169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182187.8125</v>
          </cell>
          <cell r="E173">
            <v>193720.234375</v>
          </cell>
          <cell r="F173">
            <v>11532.421875</v>
          </cell>
          <cell r="G173">
            <v>188020.79755399999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183669.96875</v>
          </cell>
          <cell r="E174">
            <v>203511.296875</v>
          </cell>
          <cell r="F174">
            <v>19841.328125</v>
          </cell>
          <cell r="G174">
            <v>195361.936583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181014.390625</v>
          </cell>
          <cell r="E175">
            <v>205099.125</v>
          </cell>
          <cell r="F175">
            <v>24084.734375</v>
          </cell>
          <cell r="G175">
            <v>193103.916402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178379.515625</v>
          </cell>
          <cell r="E176">
            <v>194559.625</v>
          </cell>
          <cell r="F176">
            <v>16180.109375</v>
          </cell>
          <cell r="G176">
            <v>186474.79706099999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201532.84375</v>
          </cell>
          <cell r="E177">
            <v>206836.578125</v>
          </cell>
          <cell r="F177">
            <v>5303.734375</v>
          </cell>
          <cell r="G177">
            <v>204427.686716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197051.15625</v>
          </cell>
          <cell r="E178">
            <v>204047.453125</v>
          </cell>
          <cell r="F178">
            <v>6996.296875</v>
          </cell>
          <cell r="G178">
            <v>200480.56335300001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202043.390625</v>
          </cell>
          <cell r="E179">
            <v>210557</v>
          </cell>
          <cell r="F179">
            <v>8513.609375</v>
          </cell>
          <cell r="G179">
            <v>206774.007358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252293.96875</v>
          </cell>
          <cell r="E180">
            <v>259731.4375</v>
          </cell>
          <cell r="F180">
            <v>7437.46875</v>
          </cell>
          <cell r="G180">
            <v>256218.599047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206888.1875</v>
          </cell>
          <cell r="E181">
            <v>214286.84375</v>
          </cell>
          <cell r="F181">
            <v>7398.65625</v>
          </cell>
          <cell r="G181">
            <v>211187.01373000001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206089.125</v>
          </cell>
          <cell r="E182">
            <v>212833.859375</v>
          </cell>
          <cell r="F182">
            <v>6744.734375</v>
          </cell>
          <cell r="G182">
            <v>209910.284204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211440.796875</v>
          </cell>
          <cell r="E183">
            <v>228400.09375</v>
          </cell>
          <cell r="F183">
            <v>16959.296875</v>
          </cell>
          <cell r="G183">
            <v>219141.04797399999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221606.703125</v>
          </cell>
          <cell r="E184">
            <v>239778.921875</v>
          </cell>
          <cell r="F184">
            <v>18172.21875</v>
          </cell>
          <cell r="G184">
            <v>231433.53445599999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212480.265625</v>
          </cell>
          <cell r="E185">
            <v>261251.453125</v>
          </cell>
          <cell r="F185">
            <v>48771.1875</v>
          </cell>
          <cell r="G185">
            <v>226504.42970199999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215334.15625</v>
          </cell>
          <cell r="E186">
            <v>225341.1875</v>
          </cell>
          <cell r="F186">
            <v>10007.03125</v>
          </cell>
          <cell r="G186">
            <v>220592.86119299999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204721.28125</v>
          </cell>
          <cell r="E187">
            <v>218303.109375</v>
          </cell>
          <cell r="F187">
            <v>13581.828125</v>
          </cell>
          <cell r="G187">
            <v>211894.90936600001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203013.15625</v>
          </cell>
          <cell r="E188">
            <v>219681.953125</v>
          </cell>
          <cell r="F188">
            <v>16668.796875</v>
          </cell>
          <cell r="G188">
            <v>211716.46085500001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208204.921875</v>
          </cell>
          <cell r="E189">
            <v>212072.53125</v>
          </cell>
          <cell r="F189">
            <v>3867.609375</v>
          </cell>
          <cell r="G189">
            <v>210124.82681299999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212429.40625</v>
          </cell>
          <cell r="E190">
            <v>233804.359375</v>
          </cell>
          <cell r="F190">
            <v>21374.953125</v>
          </cell>
          <cell r="G190">
            <v>224317.94377700001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218589.5</v>
          </cell>
          <cell r="E191">
            <v>236000.53125</v>
          </cell>
          <cell r="F191">
            <v>17411.03125</v>
          </cell>
          <cell r="G191">
            <v>226830.69662999999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220349.109375</v>
          </cell>
          <cell r="E192">
            <v>226442.0625</v>
          </cell>
          <cell r="F192">
            <v>6092.953125</v>
          </cell>
          <cell r="G192">
            <v>223193.41935700001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225971.34375</v>
          </cell>
          <cell r="E193">
            <v>232083.28125</v>
          </cell>
          <cell r="F193">
            <v>6111.9375</v>
          </cell>
          <cell r="G193">
            <v>228731.70064299999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224368</v>
          </cell>
          <cell r="E194">
            <v>227463.671875</v>
          </cell>
          <cell r="F194">
            <v>3095.671875</v>
          </cell>
          <cell r="G194">
            <v>225983.92366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220095.25</v>
          </cell>
          <cell r="E195">
            <v>227327.1875</v>
          </cell>
          <cell r="F195">
            <v>7231.9375</v>
          </cell>
          <cell r="G195">
            <v>223676.76627699999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227612.515625</v>
          </cell>
          <cell r="E196">
            <v>239821.34375</v>
          </cell>
          <cell r="F196">
            <v>12208.828125</v>
          </cell>
          <cell r="G196">
            <v>233931.74181899999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233122.5625</v>
          </cell>
          <cell r="E197">
            <v>242921.984375</v>
          </cell>
          <cell r="F197">
            <v>9799.421875</v>
          </cell>
          <cell r="G197">
            <v>238751.932466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228509.46875</v>
          </cell>
          <cell r="E198">
            <v>238006.9375</v>
          </cell>
          <cell r="F198">
            <v>9497.46875</v>
          </cell>
          <cell r="G198">
            <v>234004.32936999999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231774.828125</v>
          </cell>
          <cell r="E199">
            <v>241321.625</v>
          </cell>
          <cell r="F199">
            <v>9546.796875</v>
          </cell>
          <cell r="G199">
            <v>236200.19675500001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221905.953125</v>
          </cell>
          <cell r="E200">
            <v>234663.5</v>
          </cell>
          <cell r="F200">
            <v>12757.546875</v>
          </cell>
          <cell r="G200">
            <v>228428.581721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237036.984375</v>
          </cell>
          <cell r="E201">
            <v>245380.515625</v>
          </cell>
          <cell r="F201">
            <v>8343.53125</v>
          </cell>
          <cell r="G201">
            <v>240806.27275999999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224287.875</v>
          </cell>
          <cell r="E202">
            <v>230753.9375</v>
          </cell>
          <cell r="F202">
            <v>6466.0625</v>
          </cell>
          <cell r="G202">
            <v>227806.48060800001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242361.421875</v>
          </cell>
          <cell r="E203">
            <v>256803.296875</v>
          </cell>
          <cell r="F203">
            <v>14441.875</v>
          </cell>
          <cell r="G203">
            <v>249988.74384000001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235030.25</v>
          </cell>
          <cell r="E204">
            <v>250380.875</v>
          </cell>
          <cell r="F204">
            <v>15350.625</v>
          </cell>
          <cell r="G204">
            <v>242754.092225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243345.015625</v>
          </cell>
          <cell r="E205">
            <v>253873.390625</v>
          </cell>
          <cell r="F205">
            <v>10528.375</v>
          </cell>
          <cell r="G205">
            <v>248128.23023399999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233361.21875</v>
          </cell>
          <cell r="E206">
            <v>246896.765625</v>
          </cell>
          <cell r="F206">
            <v>13535.546875</v>
          </cell>
          <cell r="G206">
            <v>239710.26489699999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231638.078125</v>
          </cell>
          <cell r="E207">
            <v>254108.5</v>
          </cell>
          <cell r="F207">
            <v>22470.421875</v>
          </cell>
          <cell r="G207">
            <v>239907.15982999999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229408.84375</v>
          </cell>
          <cell r="E208">
            <v>253132.765625</v>
          </cell>
          <cell r="F208">
            <v>23723.921875</v>
          </cell>
          <cell r="G208">
            <v>239325.24266799999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142754.6875</v>
          </cell>
          <cell r="E209">
            <v>159550.03125</v>
          </cell>
          <cell r="F209">
            <v>16795.34375</v>
          </cell>
          <cell r="G209">
            <v>151538.512128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153400.125</v>
          </cell>
          <cell r="E210">
            <v>161990.15625</v>
          </cell>
          <cell r="F210">
            <v>8590.03125</v>
          </cell>
          <cell r="G210">
            <v>157506.26121699999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146125.734375</v>
          </cell>
          <cell r="E211">
            <v>156927.3125</v>
          </cell>
          <cell r="F211">
            <v>10801.578125</v>
          </cell>
          <cell r="G211">
            <v>151350.40403999999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152813.75</v>
          </cell>
          <cell r="E212">
            <v>168804.890625</v>
          </cell>
          <cell r="F212">
            <v>15991.140625</v>
          </cell>
          <cell r="G212">
            <v>159685.724001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160994.96875</v>
          </cell>
          <cell r="E213">
            <v>175306.015625</v>
          </cell>
          <cell r="F213">
            <v>14311.046875</v>
          </cell>
          <cell r="G213">
            <v>168342.18796899999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154359.125</v>
          </cell>
          <cell r="E214">
            <v>173497.03125</v>
          </cell>
          <cell r="F214">
            <v>19137.90625</v>
          </cell>
          <cell r="G214">
            <v>165045.02195200001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157946.734375</v>
          </cell>
          <cell r="E215">
            <v>172442.015625</v>
          </cell>
          <cell r="F215">
            <v>14495.28125</v>
          </cell>
          <cell r="G215">
            <v>164497.45364200001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152761.515625</v>
          </cell>
          <cell r="E216">
            <v>172907.640625</v>
          </cell>
          <cell r="F216">
            <v>20146.125</v>
          </cell>
          <cell r="G216">
            <v>163278.33008799999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168464.234375</v>
          </cell>
          <cell r="E217">
            <v>182261.484375</v>
          </cell>
          <cell r="F217">
            <v>13797.25</v>
          </cell>
          <cell r="G217">
            <v>174178.04766499999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177548.328125</v>
          </cell>
          <cell r="E218">
            <v>200214.9375</v>
          </cell>
          <cell r="F218">
            <v>22666.609375</v>
          </cell>
          <cell r="G218">
            <v>188842.38039000001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162359.390625</v>
          </cell>
          <cell r="E219">
            <v>184088.375</v>
          </cell>
          <cell r="F219">
            <v>21728.984375</v>
          </cell>
          <cell r="G219">
            <v>173625.91601300001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162863.40625</v>
          </cell>
          <cell r="E220">
            <v>190604.5625</v>
          </cell>
          <cell r="F220">
            <v>27741.15625</v>
          </cell>
          <cell r="G220">
            <v>177999.78073599999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108387.867188</v>
          </cell>
          <cell r="E221">
            <v>126643</v>
          </cell>
          <cell r="F221">
            <v>18255.1328125</v>
          </cell>
          <cell r="G221">
            <v>119228.719012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91503.9375</v>
          </cell>
          <cell r="E222">
            <v>114414.203125</v>
          </cell>
          <cell r="F222">
            <v>22910.265625</v>
          </cell>
          <cell r="G222">
            <v>104148.174749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111144.632813</v>
          </cell>
          <cell r="E223">
            <v>120261.882813</v>
          </cell>
          <cell r="F223">
            <v>9117.25</v>
          </cell>
          <cell r="G223">
            <v>115875.32145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125900.359375</v>
          </cell>
          <cell r="E224">
            <v>137423.21875</v>
          </cell>
          <cell r="F224">
            <v>11522.859375</v>
          </cell>
          <cell r="G224">
            <v>130478.82883300001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120130.015625</v>
          </cell>
          <cell r="E225">
            <v>133139.515625</v>
          </cell>
          <cell r="F225">
            <v>13009.5</v>
          </cell>
          <cell r="G225">
            <v>127176.40091700001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131128.328125</v>
          </cell>
          <cell r="E226">
            <v>140842.75</v>
          </cell>
          <cell r="F226">
            <v>9714.421875</v>
          </cell>
          <cell r="G226">
            <v>135645.70998099999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114863.132813</v>
          </cell>
          <cell r="E227">
            <v>124700.960938</v>
          </cell>
          <cell r="F227">
            <v>9837.828125</v>
          </cell>
          <cell r="G227">
            <v>120332.385777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128536.570313</v>
          </cell>
          <cell r="E228">
            <v>141623.875</v>
          </cell>
          <cell r="F228">
            <v>13087.3046875</v>
          </cell>
          <cell r="G228">
            <v>134976.82135799999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137860.984375</v>
          </cell>
          <cell r="E229">
            <v>153024.96875</v>
          </cell>
          <cell r="F229">
            <v>15163.984375</v>
          </cell>
          <cell r="G229">
            <v>145907.219129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137011.421875</v>
          </cell>
          <cell r="E230">
            <v>150241.046875</v>
          </cell>
          <cell r="F230">
            <v>13229.625</v>
          </cell>
          <cell r="G230">
            <v>143144.21583299999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147062.0625</v>
          </cell>
          <cell r="E231">
            <v>163482.421875</v>
          </cell>
          <cell r="F231">
            <v>16420.359375</v>
          </cell>
          <cell r="G231">
            <v>155990.52922999999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136673.8125</v>
          </cell>
          <cell r="E232">
            <v>156527.3125</v>
          </cell>
          <cell r="F232">
            <v>19853.5</v>
          </cell>
          <cell r="G232">
            <v>147502.57928400001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113161.695313</v>
          </cell>
          <cell r="E233">
            <v>142942.953125</v>
          </cell>
          <cell r="F233">
            <v>29781.2578125</v>
          </cell>
          <cell r="G233">
            <v>125717.747542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109269.9375</v>
          </cell>
          <cell r="E234">
            <v>128585.578125</v>
          </cell>
          <cell r="F234">
            <v>19315.640625</v>
          </cell>
          <cell r="G234">
            <v>120209.29682600001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103810.304688</v>
          </cell>
          <cell r="E235">
            <v>119095.421875</v>
          </cell>
          <cell r="F235">
            <v>15285.1171875</v>
          </cell>
          <cell r="G235">
            <v>110120.634187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90047.2109375</v>
          </cell>
          <cell r="E236">
            <v>106913.09375</v>
          </cell>
          <cell r="F236">
            <v>16865.8828125</v>
          </cell>
          <cell r="G236">
            <v>97794.641404299997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97693.3984375</v>
          </cell>
          <cell r="E237">
            <v>108522.304688</v>
          </cell>
          <cell r="F237">
            <v>10828.90625</v>
          </cell>
          <cell r="G237">
            <v>103264.782505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78427.1640625</v>
          </cell>
          <cell r="E238">
            <v>98773.125</v>
          </cell>
          <cell r="F238">
            <v>20345.9609375</v>
          </cell>
          <cell r="G238">
            <v>87779.367082800003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74701.3359375</v>
          </cell>
          <cell r="E239">
            <v>86275.953125</v>
          </cell>
          <cell r="F239">
            <v>11574.6171875</v>
          </cell>
          <cell r="G239">
            <v>80147.492427300007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58947.859375</v>
          </cell>
          <cell r="E240">
            <v>83471.7890625</v>
          </cell>
          <cell r="F240">
            <v>24523.9296875</v>
          </cell>
          <cell r="G240">
            <v>71455.3388729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127137.875</v>
          </cell>
          <cell r="E241">
            <v>139024.640625</v>
          </cell>
          <cell r="F241">
            <v>11886.765625</v>
          </cell>
          <cell r="G241">
            <v>132110.26214499999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130065.90625</v>
          </cell>
          <cell r="E242">
            <v>144491.734375</v>
          </cell>
          <cell r="F242">
            <v>14425.828125</v>
          </cell>
          <cell r="G242">
            <v>138701.78050600001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79825.8125</v>
          </cell>
          <cell r="E243">
            <v>130121.25</v>
          </cell>
          <cell r="F243">
            <v>50295.4375</v>
          </cell>
          <cell r="G243">
            <v>102277.431472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111871.039063</v>
          </cell>
          <cell r="E244">
            <v>140721.359375</v>
          </cell>
          <cell r="F244">
            <v>28850.3203125</v>
          </cell>
          <cell r="G244">
            <v>122470.876259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82666.1328125</v>
          </cell>
          <cell r="E245">
            <v>109527.4375</v>
          </cell>
          <cell r="F245">
            <v>26861.3046875</v>
          </cell>
          <cell r="G245">
            <v>98684.194338600006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103612.984375</v>
          </cell>
          <cell r="E246">
            <v>117921.539063</v>
          </cell>
          <cell r="F246">
            <v>14308.5546875</v>
          </cell>
          <cell r="G246">
            <v>110851.230142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94876.765625</v>
          </cell>
          <cell r="E247">
            <v>116258.890625</v>
          </cell>
          <cell r="F247">
            <v>21382.125</v>
          </cell>
          <cell r="G247">
            <v>105861.838429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105141.8125</v>
          </cell>
          <cell r="E248">
            <v>122456.523438</v>
          </cell>
          <cell r="F248">
            <v>17314.7109375</v>
          </cell>
          <cell r="G248">
            <v>114691.254919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77514.3828125</v>
          </cell>
          <cell r="E249">
            <v>110276.835938</v>
          </cell>
          <cell r="F249">
            <v>32762.453125</v>
          </cell>
          <cell r="G249">
            <v>95451.293347300001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119529.492188</v>
          </cell>
          <cell r="E250">
            <v>131970.03125</v>
          </cell>
          <cell r="F250">
            <v>12440.5390625</v>
          </cell>
          <cell r="G250">
            <v>125989.40139499999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127973.632813</v>
          </cell>
          <cell r="E251">
            <v>143570.546875</v>
          </cell>
          <cell r="F251">
            <v>15596.9140625</v>
          </cell>
          <cell r="G251">
            <v>134961.29402599999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117576.867188</v>
          </cell>
          <cell r="E252">
            <v>129691.945313</v>
          </cell>
          <cell r="F252">
            <v>12115.078125</v>
          </cell>
          <cell r="G252">
            <v>123665.15644999999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127364.710938</v>
          </cell>
          <cell r="E253">
            <v>152907.59375</v>
          </cell>
          <cell r="F253">
            <v>25542.8828125</v>
          </cell>
          <cell r="G253">
            <v>139232.991889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116470.507813</v>
          </cell>
          <cell r="E254">
            <v>135123.984375</v>
          </cell>
          <cell r="F254">
            <v>18653.4765625</v>
          </cell>
          <cell r="G254">
            <v>126324.675038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3807.8864746099998</v>
          </cell>
          <cell r="E255">
            <v>13605.8808594</v>
          </cell>
          <cell r="F255">
            <v>9797.9943847699997</v>
          </cell>
          <cell r="G255">
            <v>8465.4364387900005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21495.3476563</v>
          </cell>
          <cell r="F256">
            <v>21495.3476563</v>
          </cell>
          <cell r="G256">
            <v>7333.9609659500002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18214.8300781</v>
          </cell>
          <cell r="F257">
            <v>18214.8300781</v>
          </cell>
          <cell r="G257">
            <v>8029.1122510100004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26599.625</v>
          </cell>
          <cell r="F258">
            <v>26599.625</v>
          </cell>
          <cell r="G258">
            <v>10917.512102000001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13697.0800781</v>
          </cell>
          <cell r="E259">
            <v>28386.7929688</v>
          </cell>
          <cell r="F259">
            <v>14689.7128906</v>
          </cell>
          <cell r="G259">
            <v>20855.826913699999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13174.5966797</v>
          </cell>
          <cell r="F260">
            <v>13174.5966797</v>
          </cell>
          <cell r="G260">
            <v>6157.6098422900004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11574.109375</v>
          </cell>
          <cell r="F261">
            <v>11574.109375</v>
          </cell>
          <cell r="G261">
            <v>2787.9600648400001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6630.9877929699996</v>
          </cell>
          <cell r="E262">
            <v>15980.6132813</v>
          </cell>
          <cell r="F262">
            <v>9349.6254882800004</v>
          </cell>
          <cell r="G262">
            <v>11704.417223099999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11774.5488281</v>
          </cell>
          <cell r="F263">
            <v>11774.5488281</v>
          </cell>
          <cell r="G263">
            <v>4510.4269545999996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7874.6430664099998</v>
          </cell>
          <cell r="F264">
            <v>7874.6430664099998</v>
          </cell>
          <cell r="G264">
            <v>2353.1475063399998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848.52813720699999</v>
          </cell>
          <cell r="E265">
            <v>12727.921875</v>
          </cell>
          <cell r="F265">
            <v>11879.393737799999</v>
          </cell>
          <cell r="G265">
            <v>6114.3489728000004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8338.46484375</v>
          </cell>
          <cell r="F266">
            <v>8338.46484375</v>
          </cell>
          <cell r="G266">
            <v>3390.3270087800001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1264.9110107399999</v>
          </cell>
          <cell r="E267">
            <v>14153.4443359</v>
          </cell>
          <cell r="F267">
            <v>12888.5333252</v>
          </cell>
          <cell r="G267">
            <v>7175.0543497899998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2570.9919433599998</v>
          </cell>
          <cell r="E268">
            <v>12928.2636719</v>
          </cell>
          <cell r="F268">
            <v>10357.2717285</v>
          </cell>
          <cell r="G268">
            <v>6778.8012084800002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8209.75</v>
          </cell>
          <cell r="E269">
            <v>23517.015625</v>
          </cell>
          <cell r="F269">
            <v>15307.265625</v>
          </cell>
          <cell r="G269">
            <v>16383.936955900001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4775.9814453099998</v>
          </cell>
          <cell r="E270">
            <v>17658.9921875</v>
          </cell>
          <cell r="F270">
            <v>12883.0107422</v>
          </cell>
          <cell r="G270">
            <v>12045.725871099999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169404.984375</v>
          </cell>
          <cell r="E271">
            <v>186496.65625</v>
          </cell>
          <cell r="F271">
            <v>17091.671875</v>
          </cell>
          <cell r="G271">
            <v>177996.22660600001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181646.03125</v>
          </cell>
          <cell r="E272">
            <v>193976.953125</v>
          </cell>
          <cell r="F272">
            <v>12330.921875</v>
          </cell>
          <cell r="G272">
            <v>187671.66742499999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185952.46875</v>
          </cell>
          <cell r="E273">
            <v>208936</v>
          </cell>
          <cell r="F273">
            <v>22983.53125</v>
          </cell>
          <cell r="G273">
            <v>197248.61937900001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173327.125</v>
          </cell>
          <cell r="E274">
            <v>193129.390625</v>
          </cell>
          <cell r="F274">
            <v>19802.265625</v>
          </cell>
          <cell r="G274">
            <v>183559.10866200001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189068.453125</v>
          </cell>
          <cell r="E275">
            <v>197210.34375</v>
          </cell>
          <cell r="F275">
            <v>8141.890625</v>
          </cell>
          <cell r="G275">
            <v>193028.088747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186466.96875</v>
          </cell>
          <cell r="E276">
            <v>211563</v>
          </cell>
          <cell r="F276">
            <v>25096.03125</v>
          </cell>
          <cell r="G276">
            <v>200117.22096499999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201581.75</v>
          </cell>
          <cell r="E277">
            <v>222954.921875</v>
          </cell>
          <cell r="F277">
            <v>21373.171875</v>
          </cell>
          <cell r="G277">
            <v>212886.77643999999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120899.710938</v>
          </cell>
          <cell r="E278">
            <v>145877.515625</v>
          </cell>
          <cell r="F278">
            <v>24977.8046875</v>
          </cell>
          <cell r="G278">
            <v>134675.27575999999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118051.726563</v>
          </cell>
          <cell r="E279">
            <v>138787.78125</v>
          </cell>
          <cell r="F279">
            <v>20736.0546875</v>
          </cell>
          <cell r="G279">
            <v>128595.512904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124923.414063</v>
          </cell>
          <cell r="E280">
            <v>153411.640625</v>
          </cell>
          <cell r="F280">
            <v>28488.2265625</v>
          </cell>
          <cell r="G280">
            <v>140779.01838200001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153528.53125</v>
          </cell>
          <cell r="E281">
            <v>187738.46875</v>
          </cell>
          <cell r="F281">
            <v>34209.9375</v>
          </cell>
          <cell r="G281">
            <v>169101.76022299999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148741.453125</v>
          </cell>
          <cell r="E282">
            <v>169451.34375</v>
          </cell>
          <cell r="F282">
            <v>20709.890625</v>
          </cell>
          <cell r="G282">
            <v>158153.63149299999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146726.71875</v>
          </cell>
          <cell r="E283">
            <v>183211.40625</v>
          </cell>
          <cell r="F283">
            <v>36484.6875</v>
          </cell>
          <cell r="G283">
            <v>165208.20794600001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133054.34375</v>
          </cell>
          <cell r="E284">
            <v>152866.25</v>
          </cell>
          <cell r="F284">
            <v>19811.90625</v>
          </cell>
          <cell r="G284">
            <v>142029.23998899999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139550.5</v>
          </cell>
          <cell r="E285">
            <v>154599</v>
          </cell>
          <cell r="F285">
            <v>15048.5</v>
          </cell>
          <cell r="G285">
            <v>147143.12570599999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146470.8125</v>
          </cell>
          <cell r="E286">
            <v>172389.59375</v>
          </cell>
          <cell r="F286">
            <v>25918.78125</v>
          </cell>
          <cell r="G286">
            <v>159733.744538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216086.484375</v>
          </cell>
          <cell r="E287">
            <v>235188.71875</v>
          </cell>
          <cell r="F287">
            <v>19102.234375</v>
          </cell>
          <cell r="G287">
            <v>230972.795873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213970.515625</v>
          </cell>
          <cell r="E288">
            <v>225853.953125</v>
          </cell>
          <cell r="F288">
            <v>11883.4375</v>
          </cell>
          <cell r="G288">
            <v>219095.22808100001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199088.046875</v>
          </cell>
          <cell r="E289">
            <v>214558.15625</v>
          </cell>
          <cell r="F289">
            <v>15470.109375</v>
          </cell>
          <cell r="G289">
            <v>207108.58194400001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197242.59375</v>
          </cell>
          <cell r="E290">
            <v>216499.46875</v>
          </cell>
          <cell r="F290">
            <v>19256.875</v>
          </cell>
          <cell r="G290">
            <v>205824.66146500001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191563.046875</v>
          </cell>
          <cell r="E291">
            <v>200172.421875</v>
          </cell>
          <cell r="F291">
            <v>8609.375</v>
          </cell>
          <cell r="G291">
            <v>196283.28554300001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188251.421875</v>
          </cell>
          <cell r="E292">
            <v>199055.015625</v>
          </cell>
          <cell r="F292">
            <v>10803.59375</v>
          </cell>
          <cell r="G292">
            <v>192592.372622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78760.015625</v>
          </cell>
          <cell r="E293">
            <v>89455.0703125</v>
          </cell>
          <cell r="F293">
            <v>10695.0546875</v>
          </cell>
          <cell r="G293">
            <v>83679.827710500002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87779.328125</v>
          </cell>
          <cell r="E294">
            <v>101626.179688</v>
          </cell>
          <cell r="F294">
            <v>13846.8515625</v>
          </cell>
          <cell r="G294">
            <v>94424.46127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83509.578125</v>
          </cell>
          <cell r="E295">
            <v>97081.6640625</v>
          </cell>
          <cell r="F295">
            <v>13572.0859375</v>
          </cell>
          <cell r="G295">
            <v>89751.347205800004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66038.546875</v>
          </cell>
          <cell r="E296">
            <v>85714.40625</v>
          </cell>
          <cell r="F296">
            <v>19675.859375</v>
          </cell>
          <cell r="G296">
            <v>76576.313622300004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79296.53125</v>
          </cell>
          <cell r="E297">
            <v>90074.1953125</v>
          </cell>
          <cell r="F297">
            <v>10777.6640625</v>
          </cell>
          <cell r="G297">
            <v>84080.227423200005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83538.9765625</v>
          </cell>
          <cell r="E298">
            <v>94427.59375</v>
          </cell>
          <cell r="F298">
            <v>10888.6171875</v>
          </cell>
          <cell r="G298">
            <v>89995.763544500005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82833.390625</v>
          </cell>
          <cell r="E299">
            <v>104452.335938</v>
          </cell>
          <cell r="F299">
            <v>21618.9453125</v>
          </cell>
          <cell r="G299">
            <v>94351.908265000005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93490.2109375</v>
          </cell>
          <cell r="E300">
            <v>102819.546875</v>
          </cell>
          <cell r="F300">
            <v>9329.3359375</v>
          </cell>
          <cell r="G300">
            <v>97916.571063099997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89293.28125</v>
          </cell>
          <cell r="E301">
            <v>101518.46875</v>
          </cell>
          <cell r="F301">
            <v>12225.1875</v>
          </cell>
          <cell r="G301">
            <v>95367.639390600001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96697.984375</v>
          </cell>
          <cell r="E302">
            <v>106895.507813</v>
          </cell>
          <cell r="F302">
            <v>10197.5234375</v>
          </cell>
          <cell r="G302">
            <v>102254.369972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98365.1328125</v>
          </cell>
          <cell r="E303">
            <v>115930.0625</v>
          </cell>
          <cell r="F303">
            <v>17564.9296875</v>
          </cell>
          <cell r="G303">
            <v>107608.08822000001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111849.40625</v>
          </cell>
          <cell r="E304">
            <v>120405.976563</v>
          </cell>
          <cell r="F304">
            <v>8556.5703125</v>
          </cell>
          <cell r="G304">
            <v>116211.402969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22503.5546875</v>
          </cell>
          <cell r="E305">
            <v>35518.5859375</v>
          </cell>
          <cell r="F305">
            <v>13015.03125</v>
          </cell>
          <cell r="G305">
            <v>29013.756254100001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19500</v>
          </cell>
          <cell r="E306">
            <v>33292.0429688</v>
          </cell>
          <cell r="F306">
            <v>13792.0429688</v>
          </cell>
          <cell r="G306">
            <v>26345.4886606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19870.8320313</v>
          </cell>
          <cell r="E307">
            <v>23213.1425781</v>
          </cell>
          <cell r="F307">
            <v>3342.3105468799999</v>
          </cell>
          <cell r="G307">
            <v>21582.478747599998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22339.4277344</v>
          </cell>
          <cell r="E308">
            <v>25681.5117188</v>
          </cell>
          <cell r="F308">
            <v>3342.0839843799999</v>
          </cell>
          <cell r="G308">
            <v>23927.495481599999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16807.7363281</v>
          </cell>
          <cell r="E309">
            <v>20883.7265625</v>
          </cell>
          <cell r="F309">
            <v>4075.9902343799999</v>
          </cell>
          <cell r="G309">
            <v>19016.832085999999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19769.9257813</v>
          </cell>
          <cell r="E310">
            <v>23201.9394531</v>
          </cell>
          <cell r="F310">
            <v>3432.0136718799999</v>
          </cell>
          <cell r="G310">
            <v>21262.102293299999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KM_HTR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23389.9550781</v>
          </cell>
          <cell r="E2">
            <v>36787.0898438</v>
          </cell>
          <cell r="F2">
            <v>13397.1347656</v>
          </cell>
          <cell r="G2">
            <v>29302.4455069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18580.9042969</v>
          </cell>
          <cell r="E3">
            <v>36463.8164063</v>
          </cell>
          <cell r="F3">
            <v>17882.9121094</v>
          </cell>
          <cell r="G3">
            <v>26391.772166499999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28714.1074219</v>
          </cell>
          <cell r="E4">
            <v>45150.859375</v>
          </cell>
          <cell r="F4">
            <v>16436.7519531</v>
          </cell>
          <cell r="G4">
            <v>37108.172677199997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4356.6040039099998</v>
          </cell>
          <cell r="E5">
            <v>24865.4375</v>
          </cell>
          <cell r="F5">
            <v>20508.8334961</v>
          </cell>
          <cell r="G5">
            <v>15074.1900207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8926.92578125</v>
          </cell>
          <cell r="E6">
            <v>23110.171875</v>
          </cell>
          <cell r="F6">
            <v>14183.2460938</v>
          </cell>
          <cell r="G6">
            <v>16347.128661999999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538.51647949200003</v>
          </cell>
          <cell r="E7">
            <v>11810.5888672</v>
          </cell>
          <cell r="F7">
            <v>11272.0723877</v>
          </cell>
          <cell r="G7">
            <v>6054.6159754399996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13440.6103516</v>
          </cell>
          <cell r="F8">
            <v>13440.6103516</v>
          </cell>
          <cell r="G8">
            <v>6642.3783216800002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3231.09887695</v>
          </cell>
          <cell r="E9">
            <v>31770.5839844</v>
          </cell>
          <cell r="F9">
            <v>28539.4851074</v>
          </cell>
          <cell r="G9">
            <v>15223.8393631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14598.6298828</v>
          </cell>
          <cell r="F10">
            <v>14598.6298828</v>
          </cell>
          <cell r="G10">
            <v>6019.5732469499999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2334.5234375</v>
          </cell>
          <cell r="E11">
            <v>23542.3027344</v>
          </cell>
          <cell r="F11">
            <v>21207.7792969</v>
          </cell>
          <cell r="G11">
            <v>12565.791273999999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14778.7011719</v>
          </cell>
          <cell r="E12">
            <v>37160.1953125</v>
          </cell>
          <cell r="F12">
            <v>22381.4941406</v>
          </cell>
          <cell r="G12">
            <v>27249.021845300002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22424.3164063</v>
          </cell>
          <cell r="E13">
            <v>41512.40625</v>
          </cell>
          <cell r="F13">
            <v>19088.0898438</v>
          </cell>
          <cell r="G13">
            <v>33446.696633500003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13073.6376953</v>
          </cell>
          <cell r="F14">
            <v>13073.6376953</v>
          </cell>
          <cell r="G14">
            <v>4297.9327028500002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8184.1308593800004</v>
          </cell>
          <cell r="E15">
            <v>47872.4335938</v>
          </cell>
          <cell r="F15">
            <v>39688.3027344</v>
          </cell>
          <cell r="G15">
            <v>24711.321547799998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3848.3762207</v>
          </cell>
          <cell r="E16">
            <v>26725.4550781</v>
          </cell>
          <cell r="F16">
            <v>22877.0788574</v>
          </cell>
          <cell r="G16">
            <v>15079.689401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18712.8300781</v>
          </cell>
          <cell r="F17">
            <v>18712.8300781</v>
          </cell>
          <cell r="G17">
            <v>5738.1638449700004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12854.9599609</v>
          </cell>
          <cell r="F18">
            <v>12854.9599609</v>
          </cell>
          <cell r="G18">
            <v>5275.0325729400001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6161.1689453099998</v>
          </cell>
          <cell r="E19">
            <v>26976.4707031</v>
          </cell>
          <cell r="F19">
            <v>20815.3017578</v>
          </cell>
          <cell r="G19">
            <v>17623.0434518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14373.5869141</v>
          </cell>
          <cell r="F20">
            <v>14373.5869141</v>
          </cell>
          <cell r="G20">
            <v>5228.5881668700004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2385.3720703099998</v>
          </cell>
          <cell r="E21">
            <v>24374.1660156</v>
          </cell>
          <cell r="F21">
            <v>21988.7939453</v>
          </cell>
          <cell r="G21">
            <v>12242.887754199999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17456.2304688</v>
          </cell>
          <cell r="F22">
            <v>17456.2304688</v>
          </cell>
          <cell r="G22">
            <v>7299.0261123299997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18346.9335938</v>
          </cell>
          <cell r="F23">
            <v>18346.9335938</v>
          </cell>
          <cell r="G23">
            <v>8061.5034169099999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4327.8168945300004</v>
          </cell>
          <cell r="E24">
            <v>30647.1855469</v>
          </cell>
          <cell r="F24">
            <v>26319.3686523</v>
          </cell>
          <cell r="G24">
            <v>19561.001700699999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9920.1816406300004</v>
          </cell>
          <cell r="E25">
            <v>32600.6132813</v>
          </cell>
          <cell r="F25">
            <v>22680.4316406</v>
          </cell>
          <cell r="G25">
            <v>21893.153131899999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15831.9296875</v>
          </cell>
          <cell r="E26">
            <v>34866.171875</v>
          </cell>
          <cell r="F26">
            <v>19034.2421875</v>
          </cell>
          <cell r="G26">
            <v>26624.248007800001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24912.8476563</v>
          </cell>
          <cell r="E27">
            <v>35752.6210938</v>
          </cell>
          <cell r="F27">
            <v>10839.7734375</v>
          </cell>
          <cell r="G27">
            <v>30776.776713399999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223.60679626500001</v>
          </cell>
          <cell r="E28">
            <v>35368.4882813</v>
          </cell>
          <cell r="F28">
            <v>35144.881484999998</v>
          </cell>
          <cell r="G28">
            <v>16348.0390594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14577.3798828</v>
          </cell>
          <cell r="E29">
            <v>32249.03125</v>
          </cell>
          <cell r="F29">
            <v>17671.6513672</v>
          </cell>
          <cell r="G29">
            <v>23581.656749000002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36144.8476563</v>
          </cell>
          <cell r="E30">
            <v>57949.71875</v>
          </cell>
          <cell r="F30">
            <v>21804.8710938</v>
          </cell>
          <cell r="G30">
            <v>48951.421231400003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49949.6757813</v>
          </cell>
          <cell r="E31">
            <v>66939.75</v>
          </cell>
          <cell r="F31">
            <v>16990.0742188</v>
          </cell>
          <cell r="G31">
            <v>56611.340138899999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32366.03125</v>
          </cell>
          <cell r="E32">
            <v>48297.9296875</v>
          </cell>
          <cell r="F32">
            <v>15931.8984375</v>
          </cell>
          <cell r="G32">
            <v>39025.985039300002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15692.3544922</v>
          </cell>
          <cell r="E33">
            <v>36323.546875</v>
          </cell>
          <cell r="F33">
            <v>20631.1923828</v>
          </cell>
          <cell r="G33">
            <v>27742.6013227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10735.4550781</v>
          </cell>
          <cell r="E34">
            <v>23318.8769531</v>
          </cell>
          <cell r="F34">
            <v>12583.421875</v>
          </cell>
          <cell r="G34">
            <v>17188.561564200001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6525.3354492199996</v>
          </cell>
          <cell r="E35">
            <v>24428.2617188</v>
          </cell>
          <cell r="F35">
            <v>17902.9262695</v>
          </cell>
          <cell r="G35">
            <v>15946.6853878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9276.3134765600007</v>
          </cell>
          <cell r="F36">
            <v>9276.3134765600007</v>
          </cell>
          <cell r="G36">
            <v>4179.46110116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7684.3999023400002</v>
          </cell>
          <cell r="E37">
            <v>27527.4414063</v>
          </cell>
          <cell r="F37">
            <v>19843.0415039</v>
          </cell>
          <cell r="G37">
            <v>18093.823376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2300</v>
          </cell>
          <cell r="E38">
            <v>18853.3808594</v>
          </cell>
          <cell r="F38">
            <v>16553.3808594</v>
          </cell>
          <cell r="G38">
            <v>9931.7520280400004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5412.9472656300004</v>
          </cell>
          <cell r="E39">
            <v>25146.7695313</v>
          </cell>
          <cell r="F39">
            <v>19733.8222656</v>
          </cell>
          <cell r="G39">
            <v>14781.348428200001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1700</v>
          </cell>
          <cell r="E40">
            <v>22717.8339844</v>
          </cell>
          <cell r="F40">
            <v>21017.8339844</v>
          </cell>
          <cell r="G40">
            <v>13383.714573499999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5375.8720703099998</v>
          </cell>
          <cell r="E41">
            <v>19037.0683594</v>
          </cell>
          <cell r="F41">
            <v>13661.1962891</v>
          </cell>
          <cell r="G41">
            <v>12718.068483700001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13384.3193359</v>
          </cell>
          <cell r="F42">
            <v>13384.3193359</v>
          </cell>
          <cell r="G42">
            <v>6100.9717260899997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18738.7304688</v>
          </cell>
          <cell r="E43">
            <v>42785.0429688</v>
          </cell>
          <cell r="F43">
            <v>24046.3125</v>
          </cell>
          <cell r="G43">
            <v>29076.001398699998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3006.6591796900002</v>
          </cell>
          <cell r="E44">
            <v>21803.6699219</v>
          </cell>
          <cell r="F44">
            <v>18797.0107422</v>
          </cell>
          <cell r="G44">
            <v>11949.923726200001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10044.8994141</v>
          </cell>
          <cell r="E45">
            <v>30389.8007813</v>
          </cell>
          <cell r="F45">
            <v>20344.9013672</v>
          </cell>
          <cell r="G45">
            <v>19475.9083283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17200.2910156</v>
          </cell>
          <cell r="E46">
            <v>44438.7226563</v>
          </cell>
          <cell r="F46">
            <v>27238.4316406</v>
          </cell>
          <cell r="G46">
            <v>32716.926920900001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24542.2089844</v>
          </cell>
          <cell r="F47">
            <v>24542.2089844</v>
          </cell>
          <cell r="G47">
            <v>7340.9623981799996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9296.2353515600007</v>
          </cell>
          <cell r="E48">
            <v>29408.3320313</v>
          </cell>
          <cell r="F48">
            <v>20112.0966797</v>
          </cell>
          <cell r="G48">
            <v>20442.969893599999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25461.5390625</v>
          </cell>
          <cell r="E49">
            <v>46403.6640625</v>
          </cell>
          <cell r="F49">
            <v>20942.125</v>
          </cell>
          <cell r="G49">
            <v>35106.795544100001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10948.0595703</v>
          </cell>
          <cell r="E50">
            <v>32489.0742188</v>
          </cell>
          <cell r="F50">
            <v>21541.0146484</v>
          </cell>
          <cell r="G50">
            <v>22150.881362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31127.1582031</v>
          </cell>
          <cell r="E51">
            <v>47791.3164063</v>
          </cell>
          <cell r="F51">
            <v>16664.1582031</v>
          </cell>
          <cell r="G51">
            <v>39125.588903999997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25844.3417969</v>
          </cell>
          <cell r="E52">
            <v>45582.125</v>
          </cell>
          <cell r="F52">
            <v>19737.7832031</v>
          </cell>
          <cell r="G52">
            <v>35326.668928599996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7616.4296875</v>
          </cell>
          <cell r="E53">
            <v>41031.9375</v>
          </cell>
          <cell r="F53">
            <v>33415.5078125</v>
          </cell>
          <cell r="G53">
            <v>26748.3770138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100</v>
          </cell>
          <cell r="E54">
            <v>15211.8378906</v>
          </cell>
          <cell r="F54">
            <v>15111.8378906</v>
          </cell>
          <cell r="G54">
            <v>7807.4741022899998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3361.5473632799999</v>
          </cell>
          <cell r="E55">
            <v>19248.1171875</v>
          </cell>
          <cell r="F55">
            <v>15886.5698242</v>
          </cell>
          <cell r="G55">
            <v>11835.3339115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2906.8884277299999</v>
          </cell>
          <cell r="E56">
            <v>11742.6572266</v>
          </cell>
          <cell r="F56">
            <v>8835.7687988300004</v>
          </cell>
          <cell r="G56">
            <v>7349.5149368599996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12586.5009766</v>
          </cell>
          <cell r="E57">
            <v>25448.3789063</v>
          </cell>
          <cell r="F57">
            <v>12861.8779297</v>
          </cell>
          <cell r="G57">
            <v>18711.337946799998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12706.2978516</v>
          </cell>
          <cell r="F58">
            <v>12706.2978516</v>
          </cell>
          <cell r="G58">
            <v>4626.7403915499999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9492.1015625</v>
          </cell>
          <cell r="F59">
            <v>9492.1015625</v>
          </cell>
          <cell r="G59">
            <v>3737.94229924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1838.4776611299999</v>
          </cell>
          <cell r="E60">
            <v>12509.5966797</v>
          </cell>
          <cell r="F60">
            <v>10671.1190186</v>
          </cell>
          <cell r="G60">
            <v>8397.9860893000005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6296.8247070300004</v>
          </cell>
          <cell r="F61">
            <v>6296.8247070300004</v>
          </cell>
          <cell r="G61">
            <v>1617.44475081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3178.0498046900002</v>
          </cell>
          <cell r="E62">
            <v>9984.98828125</v>
          </cell>
          <cell r="F62">
            <v>6806.9384765599998</v>
          </cell>
          <cell r="G62">
            <v>6746.7419389799998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5869.4121093800004</v>
          </cell>
          <cell r="E63">
            <v>16959.3632813</v>
          </cell>
          <cell r="F63">
            <v>11089.9511719</v>
          </cell>
          <cell r="G63">
            <v>11034.3668127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3436.5681152299999</v>
          </cell>
          <cell r="E64">
            <v>15670.6728516</v>
          </cell>
          <cell r="F64">
            <v>12234.1047363</v>
          </cell>
          <cell r="G64">
            <v>10602.3995285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1676.3054199200001</v>
          </cell>
          <cell r="E65">
            <v>18762.7285156</v>
          </cell>
          <cell r="F65">
            <v>17086.4230957</v>
          </cell>
          <cell r="G65">
            <v>10455.532284200001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8203.6582031300004</v>
          </cell>
          <cell r="E66">
            <v>35350.953125</v>
          </cell>
          <cell r="F66">
            <v>27147.2949219</v>
          </cell>
          <cell r="G66">
            <v>21762.989061699998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12035.3642578</v>
          </cell>
          <cell r="E67">
            <v>28507.0175781</v>
          </cell>
          <cell r="F67">
            <v>16471.6533203</v>
          </cell>
          <cell r="G67">
            <v>19899.181354200002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15805.0625</v>
          </cell>
          <cell r="E68">
            <v>31196.9550781</v>
          </cell>
          <cell r="F68">
            <v>15391.8925781</v>
          </cell>
          <cell r="G68">
            <v>23914.799534500002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26847.71875</v>
          </cell>
          <cell r="E69">
            <v>41677.3320313</v>
          </cell>
          <cell r="F69">
            <v>14829.6132813</v>
          </cell>
          <cell r="G69">
            <v>33886.416301700003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5685.9477539099998</v>
          </cell>
          <cell r="E70">
            <v>17623.8476563</v>
          </cell>
          <cell r="F70">
            <v>11937.8999023</v>
          </cell>
          <cell r="G70">
            <v>11120.444600299999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11994.1650391</v>
          </cell>
          <cell r="E71">
            <v>27882.0722656</v>
          </cell>
          <cell r="F71">
            <v>15887.9072266</v>
          </cell>
          <cell r="G71">
            <v>19468.740751099998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1345.3624267600001</v>
          </cell>
          <cell r="E72">
            <v>12808.2001953</v>
          </cell>
          <cell r="F72">
            <v>11462.8377686</v>
          </cell>
          <cell r="G72">
            <v>6230.3384545700001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11388.5908203</v>
          </cell>
          <cell r="F73">
            <v>11388.5908203</v>
          </cell>
          <cell r="G73">
            <v>6700.8779731000004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200</v>
          </cell>
          <cell r="E74">
            <v>8914.0341796899993</v>
          </cell>
          <cell r="F74">
            <v>8714.0341796899993</v>
          </cell>
          <cell r="G74">
            <v>3695.4436007899999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7500</v>
          </cell>
          <cell r="F75">
            <v>7500</v>
          </cell>
          <cell r="G75">
            <v>3488.2785675199998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13923.0029297</v>
          </cell>
          <cell r="F76">
            <v>13923.0029297</v>
          </cell>
          <cell r="G76">
            <v>6965.9897628799999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11161.0927734</v>
          </cell>
          <cell r="E77">
            <v>20451.8945313</v>
          </cell>
          <cell r="F77">
            <v>9290.8017578100007</v>
          </cell>
          <cell r="G77">
            <v>15565.346595700001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900</v>
          </cell>
          <cell r="E78">
            <v>12435.4335938</v>
          </cell>
          <cell r="F78">
            <v>11535.4335938</v>
          </cell>
          <cell r="G78">
            <v>7143.0985186999997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9972.4619140600007</v>
          </cell>
          <cell r="E79">
            <v>26360.0078125</v>
          </cell>
          <cell r="F79">
            <v>16387.5458984</v>
          </cell>
          <cell r="G79">
            <v>18945.2112395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10448.4453125</v>
          </cell>
          <cell r="E80">
            <v>21377.0898438</v>
          </cell>
          <cell r="F80">
            <v>10928.6445313</v>
          </cell>
          <cell r="G80">
            <v>15658.1063997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4554.1191406300004</v>
          </cell>
          <cell r="E81">
            <v>14283.5566406</v>
          </cell>
          <cell r="F81">
            <v>9729.4375</v>
          </cell>
          <cell r="G81">
            <v>9612.6327522400006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10000</v>
          </cell>
          <cell r="E82">
            <v>20619.6503906</v>
          </cell>
          <cell r="F82">
            <v>10619.6503906</v>
          </cell>
          <cell r="G82">
            <v>15334.1950597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4925.4443359400002</v>
          </cell>
          <cell r="E83">
            <v>19366.9824219</v>
          </cell>
          <cell r="F83">
            <v>14441.5380859</v>
          </cell>
          <cell r="G83">
            <v>11557.637666299999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14029.2548828</v>
          </cell>
          <cell r="E84">
            <v>25601.7578125</v>
          </cell>
          <cell r="F84">
            <v>11572.5029297</v>
          </cell>
          <cell r="G84">
            <v>19496.543305700001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10989.5400391</v>
          </cell>
          <cell r="E85">
            <v>20441.3789063</v>
          </cell>
          <cell r="F85">
            <v>9451.8388671899993</v>
          </cell>
          <cell r="G85">
            <v>15444.9778264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6444.3774414099998</v>
          </cell>
          <cell r="F86">
            <v>6444.3774414099998</v>
          </cell>
          <cell r="G86">
            <v>1615.9022656499999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7368.1748046900002</v>
          </cell>
          <cell r="F87">
            <v>7368.1748046900002</v>
          </cell>
          <cell r="G87">
            <v>3171.0008973600002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5162.3637695300004</v>
          </cell>
          <cell r="F88">
            <v>5162.3637695300004</v>
          </cell>
          <cell r="G88">
            <v>1280.34108214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21797.4765625</v>
          </cell>
          <cell r="F89">
            <v>21797.4765625</v>
          </cell>
          <cell r="G89">
            <v>9349.5224906599997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9235.7998046899993</v>
          </cell>
          <cell r="E90">
            <v>18808.7753906</v>
          </cell>
          <cell r="F90">
            <v>9572.9755859399993</v>
          </cell>
          <cell r="G90">
            <v>14404.710801699999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7553.8071289099998</v>
          </cell>
          <cell r="F91">
            <v>7553.8071289099998</v>
          </cell>
          <cell r="G91">
            <v>3065.17858445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2729.46875</v>
          </cell>
          <cell r="E92">
            <v>12701.1806641</v>
          </cell>
          <cell r="F92">
            <v>9971.7119140600007</v>
          </cell>
          <cell r="G92">
            <v>7626.1873034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1500</v>
          </cell>
          <cell r="E93">
            <v>11672.6171875</v>
          </cell>
          <cell r="F93">
            <v>10172.6171875</v>
          </cell>
          <cell r="G93">
            <v>6693.1639168900001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10623.0878906</v>
          </cell>
          <cell r="F94">
            <v>10623.0878906</v>
          </cell>
          <cell r="G94">
            <v>4647.3757625999997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8657.9443359399993</v>
          </cell>
          <cell r="E95">
            <v>18282.2324219</v>
          </cell>
          <cell r="F95">
            <v>9624.2880859399993</v>
          </cell>
          <cell r="G95">
            <v>13482.3034954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15063.2001953</v>
          </cell>
          <cell r="E96">
            <v>26742.1015625</v>
          </cell>
          <cell r="F96">
            <v>11678.9013672</v>
          </cell>
          <cell r="G96">
            <v>20603.807938599999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1000</v>
          </cell>
          <cell r="E97">
            <v>7240.1655273400002</v>
          </cell>
          <cell r="F97">
            <v>6240.1655273400002</v>
          </cell>
          <cell r="G97">
            <v>4292.1255882599999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5091.1689453099998</v>
          </cell>
          <cell r="E98">
            <v>14727.5253906</v>
          </cell>
          <cell r="F98">
            <v>9636.3564453100007</v>
          </cell>
          <cell r="G98">
            <v>10414.652746199999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1118.03393555</v>
          </cell>
          <cell r="E99">
            <v>17482.8496094</v>
          </cell>
          <cell r="F99">
            <v>16364.8156738</v>
          </cell>
          <cell r="G99">
            <v>11169.619721900001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10793.5166016</v>
          </cell>
          <cell r="E100">
            <v>28873.6914063</v>
          </cell>
          <cell r="F100">
            <v>18080.1748047</v>
          </cell>
          <cell r="G100">
            <v>18662.570714000001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8823.2646484399993</v>
          </cell>
          <cell r="E101">
            <v>14821.9433594</v>
          </cell>
          <cell r="F101">
            <v>5998.6787109400002</v>
          </cell>
          <cell r="G101">
            <v>12286.9485353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1414.21362305</v>
          </cell>
          <cell r="E102">
            <v>17218.59375</v>
          </cell>
          <cell r="F102">
            <v>15804.380127</v>
          </cell>
          <cell r="G102">
            <v>8298.6477250200005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2334.5234375</v>
          </cell>
          <cell r="E103">
            <v>14244.296875</v>
          </cell>
          <cell r="F103">
            <v>11909.7734375</v>
          </cell>
          <cell r="G103">
            <v>8906.1052906900004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12270.2890625</v>
          </cell>
          <cell r="F104">
            <v>12270.2890625</v>
          </cell>
          <cell r="G104">
            <v>6207.3617759999997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7496.6660156300004</v>
          </cell>
          <cell r="E105">
            <v>15852.1289063</v>
          </cell>
          <cell r="F105">
            <v>8355.4628906300004</v>
          </cell>
          <cell r="G105">
            <v>11731.916356899999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4596.7377929699996</v>
          </cell>
          <cell r="E106">
            <v>20813.9375</v>
          </cell>
          <cell r="F106">
            <v>16217.199707</v>
          </cell>
          <cell r="G106">
            <v>12371.4746844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921.95446777300003</v>
          </cell>
          <cell r="E107">
            <v>10817.1162109</v>
          </cell>
          <cell r="F107">
            <v>9895.1617431600007</v>
          </cell>
          <cell r="G107">
            <v>6358.3819085100004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721.11022949200003</v>
          </cell>
          <cell r="E108">
            <v>16302.7607422</v>
          </cell>
          <cell r="F108">
            <v>15581.6505127</v>
          </cell>
          <cell r="G108">
            <v>7949.7529709800001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7088.0180664099998</v>
          </cell>
          <cell r="F109">
            <v>7088.0180664099998</v>
          </cell>
          <cell r="G109">
            <v>2262.6625378200001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5787.0546875</v>
          </cell>
          <cell r="E110">
            <v>20896.890625</v>
          </cell>
          <cell r="F110">
            <v>15109.8359375</v>
          </cell>
          <cell r="G110">
            <v>13605.366487400001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100</v>
          </cell>
          <cell r="E111">
            <v>11458.6210938</v>
          </cell>
          <cell r="F111">
            <v>11358.6210938</v>
          </cell>
          <cell r="G111">
            <v>6046.2961886000003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11672.6171875</v>
          </cell>
          <cell r="F112">
            <v>11672.6171875</v>
          </cell>
          <cell r="G112">
            <v>4810.4351683300001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8130.1904296900002</v>
          </cell>
          <cell r="E113">
            <v>19082.9765625</v>
          </cell>
          <cell r="F113">
            <v>10952.7861328</v>
          </cell>
          <cell r="G113">
            <v>13088.889558000001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2280.3508300799999</v>
          </cell>
          <cell r="E114">
            <v>9276.3134765600007</v>
          </cell>
          <cell r="F114">
            <v>6995.9626464800003</v>
          </cell>
          <cell r="G114">
            <v>5999.6236304599997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5780.1381835900002</v>
          </cell>
          <cell r="F115">
            <v>5780.1381835900002</v>
          </cell>
          <cell r="G115">
            <v>2554.9542968800001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4716.9907226599998</v>
          </cell>
          <cell r="E116">
            <v>9284.93359375</v>
          </cell>
          <cell r="F116">
            <v>4567.9428710900002</v>
          </cell>
          <cell r="G116">
            <v>7052.9491694199996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15250.2460938</v>
          </cell>
          <cell r="F117">
            <v>15250.2460938</v>
          </cell>
          <cell r="G117">
            <v>6582.4535255800001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11220.0712891</v>
          </cell>
          <cell r="E118">
            <v>22177.6914063</v>
          </cell>
          <cell r="F118">
            <v>10957.6201172</v>
          </cell>
          <cell r="G118">
            <v>16353.693349700001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4219.0043945300004</v>
          </cell>
          <cell r="E119">
            <v>14185.203125</v>
          </cell>
          <cell r="F119">
            <v>9966.1987304699996</v>
          </cell>
          <cell r="G119">
            <v>9167.7843109700007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1655.29455566</v>
          </cell>
          <cell r="E120">
            <v>22604.8671875</v>
          </cell>
          <cell r="F120">
            <v>20949.572631800002</v>
          </cell>
          <cell r="G120">
            <v>13760.7038216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565.68542480500003</v>
          </cell>
          <cell r="E121">
            <v>18313.3828125</v>
          </cell>
          <cell r="F121">
            <v>17747.697387699998</v>
          </cell>
          <cell r="G121">
            <v>10103.112471799999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9209.77734375</v>
          </cell>
          <cell r="F122">
            <v>9209.77734375</v>
          </cell>
          <cell r="G122">
            <v>2989.3160704699999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11964.1132813</v>
          </cell>
          <cell r="F123">
            <v>11964.1132813</v>
          </cell>
          <cell r="G123">
            <v>2930.5131364499998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11573.2451172</v>
          </cell>
          <cell r="F124">
            <v>11573.2451172</v>
          </cell>
          <cell r="G124">
            <v>1817.0363411400001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23186.4179688</v>
          </cell>
          <cell r="F125">
            <v>23186.4179688</v>
          </cell>
          <cell r="G125">
            <v>6960.7668408199997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7169.3793945300004</v>
          </cell>
          <cell r="F126">
            <v>7169.3793945300004</v>
          </cell>
          <cell r="G126">
            <v>2690.5305307200001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15216.1103516</v>
          </cell>
          <cell r="F127">
            <v>15216.1103516</v>
          </cell>
          <cell r="G127">
            <v>6767.0879988300003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10922.4541016</v>
          </cell>
          <cell r="F128">
            <v>10922.4541016</v>
          </cell>
          <cell r="G128">
            <v>5194.70793426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11961.6054688</v>
          </cell>
          <cell r="F129">
            <v>11961.6054688</v>
          </cell>
          <cell r="G129">
            <v>4866.6524977999998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11610.7705078</v>
          </cell>
          <cell r="E130">
            <v>43701.2578125</v>
          </cell>
          <cell r="F130">
            <v>32090.4873047</v>
          </cell>
          <cell r="G130">
            <v>29865.647233399999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3252.6911621099998</v>
          </cell>
          <cell r="E131">
            <v>20011.2460938</v>
          </cell>
          <cell r="F131">
            <v>16758.5549316</v>
          </cell>
          <cell r="G131">
            <v>11388.3202244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5800</v>
          </cell>
          <cell r="E132">
            <v>27845.4667969</v>
          </cell>
          <cell r="F132">
            <v>22045.4667969</v>
          </cell>
          <cell r="G132">
            <v>15059.7696137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5456.1889648400002</v>
          </cell>
          <cell r="E133">
            <v>14549.9140625</v>
          </cell>
          <cell r="F133">
            <v>9093.7250976600008</v>
          </cell>
          <cell r="G133">
            <v>9698.1695686500007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11987.0761719</v>
          </cell>
          <cell r="E134">
            <v>21472.3085938</v>
          </cell>
          <cell r="F134">
            <v>9485.2324218800004</v>
          </cell>
          <cell r="G134">
            <v>16903.300026500001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3832.7536621099998</v>
          </cell>
          <cell r="E135">
            <v>18376.34375</v>
          </cell>
          <cell r="F135">
            <v>14543.5900879</v>
          </cell>
          <cell r="G135">
            <v>10852.5178918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1345.3624267600001</v>
          </cell>
          <cell r="E136">
            <v>16055.2167969</v>
          </cell>
          <cell r="F136">
            <v>14709.8543701</v>
          </cell>
          <cell r="G136">
            <v>8239.8198971999991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3383.7849121099998</v>
          </cell>
          <cell r="E137">
            <v>9234.7167968800004</v>
          </cell>
          <cell r="F137">
            <v>5850.9318847699997</v>
          </cell>
          <cell r="G137">
            <v>6632.06678577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3395.5854492200001</v>
          </cell>
          <cell r="E138">
            <v>16112.4179688</v>
          </cell>
          <cell r="F138">
            <v>12716.8325195</v>
          </cell>
          <cell r="G138">
            <v>10675.448559500001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6074.5371093800004</v>
          </cell>
          <cell r="E139">
            <v>25913.125</v>
          </cell>
          <cell r="F139">
            <v>19838.5878906</v>
          </cell>
          <cell r="G139">
            <v>15524.6520583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2061.5527343799999</v>
          </cell>
          <cell r="E140">
            <v>14270.5996094</v>
          </cell>
          <cell r="F140">
            <v>12209.046875</v>
          </cell>
          <cell r="G140">
            <v>8014.4028135299995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13980.7011719</v>
          </cell>
          <cell r="F141">
            <v>13980.7011719</v>
          </cell>
          <cell r="G141">
            <v>5829.6198894299996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9355.7470703100007</v>
          </cell>
          <cell r="E142">
            <v>23196.9824219</v>
          </cell>
          <cell r="F142">
            <v>13841.2353516</v>
          </cell>
          <cell r="G142">
            <v>17770.299069699999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14354.4414063</v>
          </cell>
          <cell r="E143">
            <v>25637.6679688</v>
          </cell>
          <cell r="F143">
            <v>11283.2265625</v>
          </cell>
          <cell r="G143">
            <v>21402.4876774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5872.8188476599998</v>
          </cell>
          <cell r="E144">
            <v>29606.0800781</v>
          </cell>
          <cell r="F144">
            <v>23733.2612305</v>
          </cell>
          <cell r="G144">
            <v>17883.8501273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16543.578125</v>
          </cell>
          <cell r="F145">
            <v>16543.578125</v>
          </cell>
          <cell r="G145">
            <v>7760.0001630099996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25248.5644531</v>
          </cell>
          <cell r="E146">
            <v>36646.6914063</v>
          </cell>
          <cell r="F146">
            <v>11398.1269531</v>
          </cell>
          <cell r="G146">
            <v>30611.806769700001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13813.3994141</v>
          </cell>
          <cell r="E147">
            <v>33142.8710938</v>
          </cell>
          <cell r="F147">
            <v>19329.4716797</v>
          </cell>
          <cell r="G147">
            <v>23296.7146956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10846.6582031</v>
          </cell>
          <cell r="F148">
            <v>10846.6582031</v>
          </cell>
          <cell r="G148">
            <v>4017.2847046299999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12100</v>
          </cell>
          <cell r="F149">
            <v>12100</v>
          </cell>
          <cell r="G149">
            <v>6308.2809255700004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9513.1484375</v>
          </cell>
          <cell r="F150">
            <v>9513.1484375</v>
          </cell>
          <cell r="G150">
            <v>5139.6973258899998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19436.5644531</v>
          </cell>
          <cell r="F151">
            <v>19436.5644531</v>
          </cell>
          <cell r="G151">
            <v>10126.524634199999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5603.5703125</v>
          </cell>
          <cell r="F152">
            <v>5603.5703125</v>
          </cell>
          <cell r="G152">
            <v>1900.67607853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4522.1674804699996</v>
          </cell>
          <cell r="F153">
            <v>4522.1674804699996</v>
          </cell>
          <cell r="G153">
            <v>1666.09651925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5166.2363281300004</v>
          </cell>
          <cell r="F154">
            <v>5166.2363281300004</v>
          </cell>
          <cell r="G154">
            <v>1394.5391286500001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8215.2294921899993</v>
          </cell>
          <cell r="F155">
            <v>8215.2294921899993</v>
          </cell>
          <cell r="G155">
            <v>3272.4366538099998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5797.4130859400002</v>
          </cell>
          <cell r="F156">
            <v>5797.4130859400002</v>
          </cell>
          <cell r="G156">
            <v>2007.85157927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5433.2309570300004</v>
          </cell>
          <cell r="F157">
            <v>5433.2309570300004</v>
          </cell>
          <cell r="G157">
            <v>1787.62793601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2200</v>
          </cell>
          <cell r="E158">
            <v>17889.9414063</v>
          </cell>
          <cell r="F158">
            <v>15689.9414063</v>
          </cell>
          <cell r="G158">
            <v>9678.7616959000006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3405.8771972700001</v>
          </cell>
          <cell r="E159">
            <v>16407.3164063</v>
          </cell>
          <cell r="F159">
            <v>13001.439209</v>
          </cell>
          <cell r="G159">
            <v>10482.5317705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3894.8684082</v>
          </cell>
          <cell r="E160">
            <v>14045.9960938</v>
          </cell>
          <cell r="F160">
            <v>10151.1276855</v>
          </cell>
          <cell r="G160">
            <v>8906.2984918000002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13623.5087891</v>
          </cell>
          <cell r="E161">
            <v>19743.3535156</v>
          </cell>
          <cell r="F161">
            <v>6119.8447265599998</v>
          </cell>
          <cell r="G161">
            <v>16801.820646100001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12211.4697266</v>
          </cell>
          <cell r="E162">
            <v>26555.9785156</v>
          </cell>
          <cell r="F162">
            <v>14344.5087891</v>
          </cell>
          <cell r="G162">
            <v>20192.738931399999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18745.9335938</v>
          </cell>
          <cell r="E163">
            <v>26187.4023438</v>
          </cell>
          <cell r="F163">
            <v>7441.46875</v>
          </cell>
          <cell r="G163">
            <v>22534.210422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22497.1113281</v>
          </cell>
          <cell r="E164">
            <v>30089.2011719</v>
          </cell>
          <cell r="F164">
            <v>7592.08984375</v>
          </cell>
          <cell r="G164">
            <v>26139.4170844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21528.1210938</v>
          </cell>
          <cell r="E165">
            <v>29248.0761719</v>
          </cell>
          <cell r="F165">
            <v>7719.9550781300004</v>
          </cell>
          <cell r="G165">
            <v>24996.6675794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15063.2001953</v>
          </cell>
          <cell r="E166">
            <v>29265.6796875</v>
          </cell>
          <cell r="F166">
            <v>14202.4794922</v>
          </cell>
          <cell r="G166">
            <v>21225.387226399998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7034.9130859400002</v>
          </cell>
          <cell r="E167">
            <v>15938.9462891</v>
          </cell>
          <cell r="F167">
            <v>8904.0332031300004</v>
          </cell>
          <cell r="G167">
            <v>11673.9342113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11344.1611328</v>
          </cell>
          <cell r="E168">
            <v>21337.7597656</v>
          </cell>
          <cell r="F168">
            <v>9993.5986328100007</v>
          </cell>
          <cell r="G168">
            <v>16564.468400000002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2193.1711425799999</v>
          </cell>
          <cell r="E169">
            <v>14509.6523438</v>
          </cell>
          <cell r="F169">
            <v>12316.4812012</v>
          </cell>
          <cell r="G169">
            <v>7568.7957193299999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13735.3554688</v>
          </cell>
          <cell r="E170">
            <v>23561.4082031</v>
          </cell>
          <cell r="F170">
            <v>9826.0527343800004</v>
          </cell>
          <cell r="G170">
            <v>19158.253640999999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6092.6186523400002</v>
          </cell>
          <cell r="E171">
            <v>15102.9794922</v>
          </cell>
          <cell r="F171">
            <v>9010.3608398399992</v>
          </cell>
          <cell r="G171">
            <v>10151.9980896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1746.4249267600001</v>
          </cell>
          <cell r="E172">
            <v>9964.4365234399993</v>
          </cell>
          <cell r="F172">
            <v>8218.0115966800004</v>
          </cell>
          <cell r="G172">
            <v>6101.2459557900002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1897.36657715</v>
          </cell>
          <cell r="E173">
            <v>10560.3027344</v>
          </cell>
          <cell r="F173">
            <v>8662.9361572300004</v>
          </cell>
          <cell r="G173">
            <v>6380.7926541699999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12355.5654297</v>
          </cell>
          <cell r="F174">
            <v>12355.5654297</v>
          </cell>
          <cell r="G174">
            <v>4669.7674334800004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8962.7001953100007</v>
          </cell>
          <cell r="F175">
            <v>8962.7001953100007</v>
          </cell>
          <cell r="G175">
            <v>2969.27477834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10555.09375</v>
          </cell>
          <cell r="F176">
            <v>10555.09375</v>
          </cell>
          <cell r="G176">
            <v>4246.1366905000004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2400</v>
          </cell>
          <cell r="E177">
            <v>7874.6430664099998</v>
          </cell>
          <cell r="F177">
            <v>5474.6430664099998</v>
          </cell>
          <cell r="G177">
            <v>5547.5409863200002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2408.3188476599998</v>
          </cell>
          <cell r="E178">
            <v>6797.7939453099998</v>
          </cell>
          <cell r="F178">
            <v>4389.4750976599998</v>
          </cell>
          <cell r="G178">
            <v>4452.7547224700002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6100</v>
          </cell>
          <cell r="E179">
            <v>12763.2285156</v>
          </cell>
          <cell r="F179">
            <v>6663.2285156300004</v>
          </cell>
          <cell r="G179">
            <v>9567.2058435899999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27637.8359375</v>
          </cell>
          <cell r="E180">
            <v>34853.1210938</v>
          </cell>
          <cell r="F180">
            <v>7215.28515625</v>
          </cell>
          <cell r="G180">
            <v>31310.940971600001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13788.4013672</v>
          </cell>
          <cell r="E181">
            <v>18505.4042969</v>
          </cell>
          <cell r="F181">
            <v>4717.0029296900002</v>
          </cell>
          <cell r="G181">
            <v>16166.9955302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12701.5742188</v>
          </cell>
          <cell r="E182">
            <v>15331.0146484</v>
          </cell>
          <cell r="F182">
            <v>2629.4404296900002</v>
          </cell>
          <cell r="G182">
            <v>13999.000542199999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16115.2099609</v>
          </cell>
          <cell r="E183">
            <v>25273.3066406</v>
          </cell>
          <cell r="F183">
            <v>9158.0966796899993</v>
          </cell>
          <cell r="G183">
            <v>21324.8124011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14143.9033203</v>
          </cell>
          <cell r="E184">
            <v>28417.7753906</v>
          </cell>
          <cell r="F184">
            <v>14273.8720703</v>
          </cell>
          <cell r="G184">
            <v>21624.156198699999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13571.2929688</v>
          </cell>
          <cell r="E185">
            <v>58860.0039063</v>
          </cell>
          <cell r="F185">
            <v>45288.7109375</v>
          </cell>
          <cell r="G185">
            <v>26000.2406018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15208.5498047</v>
          </cell>
          <cell r="E186">
            <v>24461.6035156</v>
          </cell>
          <cell r="F186">
            <v>9253.0537109399993</v>
          </cell>
          <cell r="G186">
            <v>20331.523528599999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3471.3110351599998</v>
          </cell>
          <cell r="E187">
            <v>18832.1542969</v>
          </cell>
          <cell r="F187">
            <v>15360.8432617</v>
          </cell>
          <cell r="G187">
            <v>12635.890827699999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8348.65234375</v>
          </cell>
          <cell r="F188">
            <v>8348.65234375</v>
          </cell>
          <cell r="G188">
            <v>3022.0567778099999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12226.2011719</v>
          </cell>
          <cell r="E189">
            <v>18478.3652344</v>
          </cell>
          <cell r="F189">
            <v>6252.1640625</v>
          </cell>
          <cell r="G189">
            <v>15765.677992700001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15395.1289063</v>
          </cell>
          <cell r="F190">
            <v>15395.1289063</v>
          </cell>
          <cell r="G190">
            <v>3807.8274298199999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9213.5771484399993</v>
          </cell>
          <cell r="F191">
            <v>9213.5771484399993</v>
          </cell>
          <cell r="G191">
            <v>3359.1070448400001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5824.9462890599998</v>
          </cell>
          <cell r="E192">
            <v>12734.9912109</v>
          </cell>
          <cell r="F192">
            <v>6910.0449218800004</v>
          </cell>
          <cell r="G192">
            <v>9439.5262294200002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6072.890625</v>
          </cell>
          <cell r="F193">
            <v>6072.890625</v>
          </cell>
          <cell r="G193">
            <v>2229.4265366700001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3138.4709472700001</v>
          </cell>
          <cell r="E194">
            <v>6603.7866210900002</v>
          </cell>
          <cell r="F194">
            <v>3465.3156738299999</v>
          </cell>
          <cell r="G194">
            <v>4950.4300307599997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2828.4272460900002</v>
          </cell>
          <cell r="E195">
            <v>9588.53515625</v>
          </cell>
          <cell r="F195">
            <v>6760.1079101599998</v>
          </cell>
          <cell r="G195">
            <v>6278.83037057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5728.0014648400002</v>
          </cell>
          <cell r="F196">
            <v>5728.0014648400002</v>
          </cell>
          <cell r="G196">
            <v>1966.6589907600001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943.39813232400002</v>
          </cell>
          <cell r="E197">
            <v>8305.4199218800004</v>
          </cell>
          <cell r="F197">
            <v>7362.02178955</v>
          </cell>
          <cell r="G197">
            <v>4411.0319457799997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9269.84375</v>
          </cell>
          <cell r="F198">
            <v>9269.84375</v>
          </cell>
          <cell r="G198">
            <v>4653.4852541999999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1886.79626465</v>
          </cell>
          <cell r="E199">
            <v>8475.84765625</v>
          </cell>
          <cell r="F199">
            <v>6589.0513916</v>
          </cell>
          <cell r="G199">
            <v>5613.0199532799998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10489.0419922</v>
          </cell>
          <cell r="F200">
            <v>10489.0419922</v>
          </cell>
          <cell r="G200">
            <v>4427.3941371000001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7641.9892578099998</v>
          </cell>
          <cell r="F201">
            <v>7641.9892578099998</v>
          </cell>
          <cell r="G201">
            <v>3946.6060020099999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3649.6574707</v>
          </cell>
          <cell r="E202">
            <v>9180.9589843800004</v>
          </cell>
          <cell r="F202">
            <v>5531.3015136699996</v>
          </cell>
          <cell r="G202">
            <v>6871.80938685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300</v>
          </cell>
          <cell r="E203">
            <v>16954.6445313</v>
          </cell>
          <cell r="F203">
            <v>16654.6445313</v>
          </cell>
          <cell r="G203">
            <v>8797.8392679200006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4110.9609375</v>
          </cell>
          <cell r="E204">
            <v>24394.4667969</v>
          </cell>
          <cell r="F204">
            <v>20283.5058594</v>
          </cell>
          <cell r="G204">
            <v>12707.5549856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10182.3378906</v>
          </cell>
          <cell r="F205">
            <v>10182.3378906</v>
          </cell>
          <cell r="G205">
            <v>4712.3922700200001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100</v>
          </cell>
          <cell r="E206">
            <v>13695.6201172</v>
          </cell>
          <cell r="F206">
            <v>13595.6201172</v>
          </cell>
          <cell r="G206">
            <v>5916.78519108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10215.6738281</v>
          </cell>
          <cell r="F207">
            <v>10215.6738281</v>
          </cell>
          <cell r="G207">
            <v>5877.5032371699999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20748.2539063</v>
          </cell>
          <cell r="F208">
            <v>20748.2539063</v>
          </cell>
          <cell r="G208">
            <v>8421.2088967100008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2459.6748046900002</v>
          </cell>
          <cell r="E209">
            <v>18272.65625</v>
          </cell>
          <cell r="F209">
            <v>15812.9814453</v>
          </cell>
          <cell r="G209">
            <v>10830.368608299999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8000.625</v>
          </cell>
          <cell r="F210">
            <v>8000.625</v>
          </cell>
          <cell r="G210">
            <v>2642.56539204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900</v>
          </cell>
          <cell r="E211">
            <v>15261.0615234</v>
          </cell>
          <cell r="F211">
            <v>14361.0615234</v>
          </cell>
          <cell r="G211">
            <v>8231.6811885099996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12676.3554688</v>
          </cell>
          <cell r="F212">
            <v>12676.3554688</v>
          </cell>
          <cell r="G212">
            <v>6280.77656553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13104.5791016</v>
          </cell>
          <cell r="F213">
            <v>13104.5791016</v>
          </cell>
          <cell r="G213">
            <v>7226.8713781899996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11510.8642578</v>
          </cell>
          <cell r="F214">
            <v>11510.8642578</v>
          </cell>
          <cell r="G214">
            <v>4403.44098829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1140.17541504</v>
          </cell>
          <cell r="E215">
            <v>11216.0595703</v>
          </cell>
          <cell r="F215">
            <v>10075.8841553</v>
          </cell>
          <cell r="G215">
            <v>6476.4813130399998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8688.4980468800004</v>
          </cell>
          <cell r="F216">
            <v>8688.4980468800004</v>
          </cell>
          <cell r="G216">
            <v>2554.3493016500001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2200</v>
          </cell>
          <cell r="E217">
            <v>16736.1875</v>
          </cell>
          <cell r="F217">
            <v>14536.1875</v>
          </cell>
          <cell r="G217">
            <v>8297.3392421200006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12857.6826172</v>
          </cell>
          <cell r="E218">
            <v>38667.9453125</v>
          </cell>
          <cell r="F218">
            <v>25810.2626953</v>
          </cell>
          <cell r="G218">
            <v>27128.987143499999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5727.1284179699996</v>
          </cell>
          <cell r="E219">
            <v>28878.3652344</v>
          </cell>
          <cell r="F219">
            <v>23151.2368164</v>
          </cell>
          <cell r="G219">
            <v>17843.5981894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2400</v>
          </cell>
          <cell r="E220">
            <v>23334.953125</v>
          </cell>
          <cell r="F220">
            <v>20934.953125</v>
          </cell>
          <cell r="G220">
            <v>11886.169351299999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10089.5986328</v>
          </cell>
          <cell r="E221">
            <v>25597.8515625</v>
          </cell>
          <cell r="F221">
            <v>15508.2529297</v>
          </cell>
          <cell r="G221">
            <v>17354.872575900001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1923.53845215</v>
          </cell>
          <cell r="E222">
            <v>19112.8222656</v>
          </cell>
          <cell r="F222">
            <v>17189.283813499998</v>
          </cell>
          <cell r="G222">
            <v>9817.0558080600003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2807.1337890599998</v>
          </cell>
          <cell r="E223">
            <v>11315.9179688</v>
          </cell>
          <cell r="F223">
            <v>8508.7841796899993</v>
          </cell>
          <cell r="G223">
            <v>7943.6842127899999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17226.1425781</v>
          </cell>
          <cell r="E224">
            <v>28193.9707031</v>
          </cell>
          <cell r="F224">
            <v>10967.828125</v>
          </cell>
          <cell r="G224">
            <v>22393.728336200002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10327.6328125</v>
          </cell>
          <cell r="E225">
            <v>23277.4570313</v>
          </cell>
          <cell r="F225">
            <v>12949.8242188</v>
          </cell>
          <cell r="G225">
            <v>17460.1540881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21497.90625</v>
          </cell>
          <cell r="E226">
            <v>31688.640625</v>
          </cell>
          <cell r="F226">
            <v>10190.734375</v>
          </cell>
          <cell r="G226">
            <v>26941.050878900001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5124.4511718800004</v>
          </cell>
          <cell r="E227">
            <v>15597.7558594</v>
          </cell>
          <cell r="F227">
            <v>10473.3046875</v>
          </cell>
          <cell r="G227">
            <v>11184.7136452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18794.9453125</v>
          </cell>
          <cell r="E228">
            <v>32237.2460938</v>
          </cell>
          <cell r="F228">
            <v>13442.3007813</v>
          </cell>
          <cell r="G228">
            <v>25216.959668799998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28127.7441406</v>
          </cell>
          <cell r="E229">
            <v>43164.8007813</v>
          </cell>
          <cell r="F229">
            <v>15037.0566406</v>
          </cell>
          <cell r="G229">
            <v>36041.344419399997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27075.6347656</v>
          </cell>
          <cell r="E230">
            <v>40360.9960938</v>
          </cell>
          <cell r="F230">
            <v>13285.3613281</v>
          </cell>
          <cell r="G230">
            <v>33352.482151999997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34188.4492188</v>
          </cell>
          <cell r="E231">
            <v>46141.5195313</v>
          </cell>
          <cell r="F231">
            <v>11953.0703125</v>
          </cell>
          <cell r="G231">
            <v>40109.926915199998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21700.2304688</v>
          </cell>
          <cell r="E232">
            <v>37858.2890625</v>
          </cell>
          <cell r="F232">
            <v>16158.0585938</v>
          </cell>
          <cell r="G232">
            <v>29418.796004399999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111738.625</v>
          </cell>
          <cell r="E233">
            <v>141405.09375</v>
          </cell>
          <cell r="F233">
            <v>29666.46875</v>
          </cell>
          <cell r="G233">
            <v>124457.68647299999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110198.414063</v>
          </cell>
          <cell r="E234">
            <v>130826.679688</v>
          </cell>
          <cell r="F234">
            <v>20628.265625</v>
          </cell>
          <cell r="G234">
            <v>121455.728007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100809.71875</v>
          </cell>
          <cell r="E235">
            <v>115570.804688</v>
          </cell>
          <cell r="F235">
            <v>14761.0859375</v>
          </cell>
          <cell r="G235">
            <v>108180.873691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87049.4140625</v>
          </cell>
          <cell r="E236">
            <v>105321.601563</v>
          </cell>
          <cell r="F236">
            <v>18272.1875</v>
          </cell>
          <cell r="G236">
            <v>95900.854453199994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92488.375</v>
          </cell>
          <cell r="E237">
            <v>103399.90625</v>
          </cell>
          <cell r="F237">
            <v>10911.53125</v>
          </cell>
          <cell r="G237">
            <v>98200.740433600004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75173.6640625</v>
          </cell>
          <cell r="E238">
            <v>94275.390625</v>
          </cell>
          <cell r="F238">
            <v>19101.7265625</v>
          </cell>
          <cell r="G238">
            <v>84135.973583800005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66852.078125</v>
          </cell>
          <cell r="E239">
            <v>79961.9921875</v>
          </cell>
          <cell r="F239">
            <v>13109.9140625</v>
          </cell>
          <cell r="G239">
            <v>73449.097283800002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56801.4101563</v>
          </cell>
          <cell r="E240">
            <v>83056.90625</v>
          </cell>
          <cell r="F240">
            <v>26255.4960938</v>
          </cell>
          <cell r="G240">
            <v>69401.109835399999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128154.476563</v>
          </cell>
          <cell r="E241">
            <v>139273.4375</v>
          </cell>
          <cell r="F241">
            <v>11118.9609375</v>
          </cell>
          <cell r="G241">
            <v>133158.418695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134288.984375</v>
          </cell>
          <cell r="E242">
            <v>150176.734375</v>
          </cell>
          <cell r="F242">
            <v>15887.75</v>
          </cell>
          <cell r="G242">
            <v>143463.68922199999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5403.7026367199996</v>
          </cell>
          <cell r="E243">
            <v>71205.7578125</v>
          </cell>
          <cell r="F243">
            <v>65802.055175799993</v>
          </cell>
          <cell r="G243">
            <v>34839.548505699997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14682.3027344</v>
          </cell>
          <cell r="F244">
            <v>14682.3027344</v>
          </cell>
          <cell r="G244">
            <v>5260.8468472300001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22896.5058594</v>
          </cell>
          <cell r="F245">
            <v>22896.5058594</v>
          </cell>
          <cell r="G245">
            <v>8868.8172104999994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640.31243896499996</v>
          </cell>
          <cell r="E246">
            <v>16507.5742188</v>
          </cell>
          <cell r="F246">
            <v>15867.261779799999</v>
          </cell>
          <cell r="G246">
            <v>7471.0356339399996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141.42135620100001</v>
          </cell>
          <cell r="E247">
            <v>18089.7753906</v>
          </cell>
          <cell r="F247">
            <v>17948.354034399999</v>
          </cell>
          <cell r="G247">
            <v>10054.309825800001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8229.2158203100007</v>
          </cell>
          <cell r="E248">
            <v>19382.9824219</v>
          </cell>
          <cell r="F248">
            <v>11153.7666016</v>
          </cell>
          <cell r="G248">
            <v>14022.6838487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27007.0351563</v>
          </cell>
          <cell r="F249">
            <v>27007.0351563</v>
          </cell>
          <cell r="G249">
            <v>12809.3983336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13336.0410156</v>
          </cell>
          <cell r="E250">
            <v>22806.359375</v>
          </cell>
          <cell r="F250">
            <v>9470.3183593800004</v>
          </cell>
          <cell r="G250">
            <v>18227.200578600001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20205.4453125</v>
          </cell>
          <cell r="E251">
            <v>34347.0507813</v>
          </cell>
          <cell r="F251">
            <v>14141.6054688</v>
          </cell>
          <cell r="G251">
            <v>26240.025312099999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12969.1943359</v>
          </cell>
          <cell r="E252">
            <v>23262.2011719</v>
          </cell>
          <cell r="F252">
            <v>10293.0068359</v>
          </cell>
          <cell r="G252">
            <v>18781.543873800001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3301.5148925799999</v>
          </cell>
          <cell r="E253">
            <v>25500</v>
          </cell>
          <cell r="F253">
            <v>22198.4851074</v>
          </cell>
          <cell r="G253">
            <v>14923.5578577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4455.3339843800004</v>
          </cell>
          <cell r="E254">
            <v>22010.2246094</v>
          </cell>
          <cell r="F254">
            <v>17554.890625</v>
          </cell>
          <cell r="G254">
            <v>14233.5173765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4601.0869140599998</v>
          </cell>
          <cell r="E255">
            <v>14822.2802734</v>
          </cell>
          <cell r="F255">
            <v>10221.1933594</v>
          </cell>
          <cell r="G255">
            <v>10227.6514028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7600.6577148400002</v>
          </cell>
          <cell r="E256">
            <v>28733.4296875</v>
          </cell>
          <cell r="F256">
            <v>21132.7719727</v>
          </cell>
          <cell r="G256">
            <v>18234.087314600001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21608.5625</v>
          </cell>
          <cell r="F257">
            <v>21608.5625</v>
          </cell>
          <cell r="G257">
            <v>9961.3935559799993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3612.4782714799999</v>
          </cell>
          <cell r="E258">
            <v>29449.7871094</v>
          </cell>
          <cell r="F258">
            <v>25837.3088379</v>
          </cell>
          <cell r="G258">
            <v>15951.8761192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10741.5078125</v>
          </cell>
          <cell r="F259">
            <v>10741.5078125</v>
          </cell>
          <cell r="G259">
            <v>2558.38782472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39408.7539063</v>
          </cell>
          <cell r="E260">
            <v>53955.7226563</v>
          </cell>
          <cell r="F260">
            <v>14546.96875</v>
          </cell>
          <cell r="G260">
            <v>46648.0836758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39900.5</v>
          </cell>
          <cell r="E261">
            <v>52839.3789063</v>
          </cell>
          <cell r="F261">
            <v>12938.8789063</v>
          </cell>
          <cell r="G261">
            <v>46271.800747499998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44809.0390625</v>
          </cell>
          <cell r="E262">
            <v>58486.578125</v>
          </cell>
          <cell r="F262">
            <v>13677.5390625</v>
          </cell>
          <cell r="G262">
            <v>52757.953577400003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32000.15625</v>
          </cell>
          <cell r="E263">
            <v>55753.921875</v>
          </cell>
          <cell r="F263">
            <v>23753.765625</v>
          </cell>
          <cell r="G263">
            <v>44074.7987459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26866.3359375</v>
          </cell>
          <cell r="E264">
            <v>41503.0117188</v>
          </cell>
          <cell r="F264">
            <v>14636.6757813</v>
          </cell>
          <cell r="G264">
            <v>34594.778094300003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20892.34375</v>
          </cell>
          <cell r="E265">
            <v>39422.9609375</v>
          </cell>
          <cell r="F265">
            <v>18530.6171875</v>
          </cell>
          <cell r="G265">
            <v>29678.903847599999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11078.8085938</v>
          </cell>
          <cell r="E266">
            <v>35437.9726563</v>
          </cell>
          <cell r="F266">
            <v>24359.1640625</v>
          </cell>
          <cell r="G266">
            <v>23613.304790400001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13440.6103516</v>
          </cell>
          <cell r="E267">
            <v>27126.5546875</v>
          </cell>
          <cell r="F267">
            <v>13685.9443359</v>
          </cell>
          <cell r="G267">
            <v>19784.971902900001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8022.4682617199996</v>
          </cell>
          <cell r="E268">
            <v>15418.4951172</v>
          </cell>
          <cell r="F268">
            <v>7396.0268554699996</v>
          </cell>
          <cell r="G268">
            <v>11742.2306329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7269.1127929699996</v>
          </cell>
          <cell r="E269">
            <v>33222.28125</v>
          </cell>
          <cell r="F269">
            <v>25953.168457</v>
          </cell>
          <cell r="G269">
            <v>16286.662702199999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18700</v>
          </cell>
          <cell r="E270">
            <v>38263.296875</v>
          </cell>
          <cell r="F270">
            <v>19563.296875</v>
          </cell>
          <cell r="G270">
            <v>26845.499341399998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7964.9233398400002</v>
          </cell>
          <cell r="E271">
            <v>23046.2578125</v>
          </cell>
          <cell r="F271">
            <v>15081.3344727</v>
          </cell>
          <cell r="G271">
            <v>16251.378558300001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17605.1132813</v>
          </cell>
          <cell r="E272">
            <v>25122.3007813</v>
          </cell>
          <cell r="F272">
            <v>7517.1875</v>
          </cell>
          <cell r="G272">
            <v>21691.784961400001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141.42135620100001</v>
          </cell>
          <cell r="E273">
            <v>21224.984375</v>
          </cell>
          <cell r="F273">
            <v>21083.5630188</v>
          </cell>
          <cell r="G273">
            <v>11033.1316465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11629.703125</v>
          </cell>
          <cell r="E274">
            <v>24351.5917969</v>
          </cell>
          <cell r="F274">
            <v>12721.8886719</v>
          </cell>
          <cell r="G274">
            <v>18440.553570399999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11603.8789063</v>
          </cell>
          <cell r="E275">
            <v>24771.7578125</v>
          </cell>
          <cell r="F275">
            <v>13167.8789063</v>
          </cell>
          <cell r="G275">
            <v>18691.1419011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6224.1464843800004</v>
          </cell>
          <cell r="E276">
            <v>35784.0742188</v>
          </cell>
          <cell r="F276">
            <v>29559.9277344</v>
          </cell>
          <cell r="G276">
            <v>21655.370927600001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14356.8798828</v>
          </cell>
          <cell r="F277">
            <v>14356.8798828</v>
          </cell>
          <cell r="G277">
            <v>7342.4005585000004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6207.25390625</v>
          </cell>
          <cell r="E278">
            <v>20540.9355469</v>
          </cell>
          <cell r="F278">
            <v>14333.6816406</v>
          </cell>
          <cell r="G278">
            <v>13061.154934800001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12237.6464844</v>
          </cell>
          <cell r="E279">
            <v>26076.8105469</v>
          </cell>
          <cell r="F279">
            <v>13839.1640625</v>
          </cell>
          <cell r="G279">
            <v>20190.6194502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17415.2226563</v>
          </cell>
          <cell r="F280">
            <v>17415.2226563</v>
          </cell>
          <cell r="G280">
            <v>8574.1994776499996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17593.1796875</v>
          </cell>
          <cell r="E281">
            <v>38551.9140625</v>
          </cell>
          <cell r="F281">
            <v>20958.734375</v>
          </cell>
          <cell r="G281">
            <v>28768.062040000001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5024.9379882800004</v>
          </cell>
          <cell r="E282">
            <v>25385.2324219</v>
          </cell>
          <cell r="F282">
            <v>20360.2944336</v>
          </cell>
          <cell r="G282">
            <v>14615.029806299999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16254.2304688</v>
          </cell>
          <cell r="E283">
            <v>46834.6015625</v>
          </cell>
          <cell r="F283">
            <v>30580.3710938</v>
          </cell>
          <cell r="G283">
            <v>34273.807802000003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19163.7675781</v>
          </cell>
          <cell r="E284">
            <v>34181.28125</v>
          </cell>
          <cell r="F284">
            <v>15017.5136719</v>
          </cell>
          <cell r="G284">
            <v>27460.9412892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15766.4199219</v>
          </cell>
          <cell r="E285">
            <v>30741.5019531</v>
          </cell>
          <cell r="F285">
            <v>14975.0820313</v>
          </cell>
          <cell r="G285">
            <v>23238.4826804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28493.5078125</v>
          </cell>
          <cell r="E286">
            <v>56518.3164063</v>
          </cell>
          <cell r="F286">
            <v>28024.8085938</v>
          </cell>
          <cell r="G286">
            <v>43611.886128500002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97603.53125</v>
          </cell>
          <cell r="E287">
            <v>109477.484375</v>
          </cell>
          <cell r="F287">
            <v>11873.953125</v>
          </cell>
          <cell r="G287">
            <v>104752.561803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112300.398438</v>
          </cell>
          <cell r="E288">
            <v>125551.984375</v>
          </cell>
          <cell r="F288">
            <v>13251.5859375</v>
          </cell>
          <cell r="G288">
            <v>118747.532461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125042.070313</v>
          </cell>
          <cell r="E289">
            <v>136480.46875</v>
          </cell>
          <cell r="F289">
            <v>11438.3984375</v>
          </cell>
          <cell r="G289">
            <v>130882.18323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117733.257813</v>
          </cell>
          <cell r="E290">
            <v>134295.078125</v>
          </cell>
          <cell r="F290">
            <v>16561.8203125</v>
          </cell>
          <cell r="G290">
            <v>126379.464504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128369</v>
          </cell>
          <cell r="E291">
            <v>137157.71875</v>
          </cell>
          <cell r="F291">
            <v>8788.71875</v>
          </cell>
          <cell r="G291">
            <v>133366.217837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135434.78125</v>
          </cell>
          <cell r="E292">
            <v>140940.984375</v>
          </cell>
          <cell r="F292">
            <v>5506.203125</v>
          </cell>
          <cell r="G292">
            <v>138025.00841099999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22184.0039063</v>
          </cell>
          <cell r="E293">
            <v>29676.421875</v>
          </cell>
          <cell r="F293">
            <v>7492.41796875</v>
          </cell>
          <cell r="G293">
            <v>25566.624067699999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28130.5878906</v>
          </cell>
          <cell r="E294">
            <v>40015.1210938</v>
          </cell>
          <cell r="F294">
            <v>11884.5332031</v>
          </cell>
          <cell r="G294">
            <v>33515.288821800001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21979.0800781</v>
          </cell>
          <cell r="E295">
            <v>34707.0585938</v>
          </cell>
          <cell r="F295">
            <v>12727.9785156</v>
          </cell>
          <cell r="G295">
            <v>27617.908901999999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2617.2504882799999</v>
          </cell>
          <cell r="E296">
            <v>23867.9707031</v>
          </cell>
          <cell r="F296">
            <v>21250.7202148</v>
          </cell>
          <cell r="G296">
            <v>13307.4707987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15504.8378906</v>
          </cell>
          <cell r="E297">
            <v>22585.8359375</v>
          </cell>
          <cell r="F297">
            <v>7080.9980468800004</v>
          </cell>
          <cell r="G297">
            <v>18769.112561800001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16164.4667969</v>
          </cell>
          <cell r="E298">
            <v>28600.1757813</v>
          </cell>
          <cell r="F298">
            <v>12435.7089844</v>
          </cell>
          <cell r="G298">
            <v>22674.036339300001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19361.0429688</v>
          </cell>
          <cell r="E299">
            <v>40617.7304688</v>
          </cell>
          <cell r="F299">
            <v>21256.6875</v>
          </cell>
          <cell r="G299">
            <v>30952.922215099999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24359.3925781</v>
          </cell>
          <cell r="E300">
            <v>32652.8710938</v>
          </cell>
          <cell r="F300">
            <v>8293.4785156300004</v>
          </cell>
          <cell r="G300">
            <v>28480.224875200001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11157.0605469</v>
          </cell>
          <cell r="E301">
            <v>25784.1035156</v>
          </cell>
          <cell r="F301">
            <v>14627.0429688</v>
          </cell>
          <cell r="G301">
            <v>18519.262201599999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14317.8212891</v>
          </cell>
          <cell r="E302">
            <v>29294.5390625</v>
          </cell>
          <cell r="F302">
            <v>14976.7177734</v>
          </cell>
          <cell r="G302">
            <v>21511.319530000001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19442.7363281</v>
          </cell>
          <cell r="E303">
            <v>38392.8359375</v>
          </cell>
          <cell r="F303">
            <v>18950.0996094</v>
          </cell>
          <cell r="G303">
            <v>29855.386838400002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14933.5195313</v>
          </cell>
          <cell r="E304">
            <v>35072.78125</v>
          </cell>
          <cell r="F304">
            <v>20139.2617188</v>
          </cell>
          <cell r="G304">
            <v>24559.673776200001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27528.1679688</v>
          </cell>
          <cell r="E305">
            <v>37716.0429688</v>
          </cell>
          <cell r="F305">
            <v>10187.875</v>
          </cell>
          <cell r="G305">
            <v>32754.262152399999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19974.484375</v>
          </cell>
          <cell r="E306">
            <v>31335.921875</v>
          </cell>
          <cell r="F306">
            <v>11361.4375</v>
          </cell>
          <cell r="G306">
            <v>26675.139851700002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23843.6582031</v>
          </cell>
          <cell r="E307">
            <v>31805.8164063</v>
          </cell>
          <cell r="F307">
            <v>7962.1582031300004</v>
          </cell>
          <cell r="G307">
            <v>27524.110936100002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29144.6386719</v>
          </cell>
          <cell r="E308">
            <v>32400.1542969</v>
          </cell>
          <cell r="F308">
            <v>3255.515625</v>
          </cell>
          <cell r="G308">
            <v>30765.410617500002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21416.1152344</v>
          </cell>
          <cell r="E309">
            <v>29203.5957031</v>
          </cell>
          <cell r="F309">
            <v>7787.48046875</v>
          </cell>
          <cell r="G309">
            <v>25011.694827200001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29082.296875</v>
          </cell>
          <cell r="E310">
            <v>32625.9101563</v>
          </cell>
          <cell r="F310">
            <v>3543.61328125</v>
          </cell>
          <cell r="G310">
            <v>30766.967527699999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rest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3330.1650390599998</v>
          </cell>
          <cell r="F2">
            <v>3330.1650390599998</v>
          </cell>
          <cell r="G2">
            <v>367.28983170999999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2236.0678710900002</v>
          </cell>
          <cell r="F3">
            <v>2236.0678710900002</v>
          </cell>
          <cell r="G3">
            <v>190.46116401099999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2731.3000488299999</v>
          </cell>
          <cell r="F4">
            <v>2731.3000488299999</v>
          </cell>
          <cell r="G4">
            <v>390.60471990899998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2418.6772460900002</v>
          </cell>
          <cell r="F5">
            <v>2418.6772460900002</v>
          </cell>
          <cell r="G5">
            <v>429.323028196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1615.5494384799999</v>
          </cell>
          <cell r="F6">
            <v>1615.5494384799999</v>
          </cell>
          <cell r="G6">
            <v>361.42644875899998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4753.9458007800004</v>
          </cell>
          <cell r="F7">
            <v>4753.9458007800004</v>
          </cell>
          <cell r="G7">
            <v>890.80388145300003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4609.7724609400002</v>
          </cell>
          <cell r="F8">
            <v>4609.7724609400002</v>
          </cell>
          <cell r="G8">
            <v>1176.01041876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4401.1362304699996</v>
          </cell>
          <cell r="F9">
            <v>4401.1362304699996</v>
          </cell>
          <cell r="G9">
            <v>1224.0488878799999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3584.6896972700001</v>
          </cell>
          <cell r="F10">
            <v>3584.6896972700001</v>
          </cell>
          <cell r="G10">
            <v>383.21766960600002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2662.7053222700001</v>
          </cell>
          <cell r="F11">
            <v>2662.7053222700001</v>
          </cell>
          <cell r="G11">
            <v>349.81607999200003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2059.1259765599998</v>
          </cell>
          <cell r="F12">
            <v>2059.1259765599998</v>
          </cell>
          <cell r="G12">
            <v>139.48810044999999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2459.6748046900002</v>
          </cell>
          <cell r="F13">
            <v>2459.6748046900002</v>
          </cell>
          <cell r="G13">
            <v>190.83933685700001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4468.7807617199996</v>
          </cell>
          <cell r="F14">
            <v>4468.7807617199996</v>
          </cell>
          <cell r="G14">
            <v>910.05388766800002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13410.4433594</v>
          </cell>
          <cell r="F15">
            <v>13410.4433594</v>
          </cell>
          <cell r="G15">
            <v>450.64792855100001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3911.5214843799999</v>
          </cell>
          <cell r="F16">
            <v>3911.5214843799999</v>
          </cell>
          <cell r="G16">
            <v>657.951174627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6774.2158203099998</v>
          </cell>
          <cell r="F17">
            <v>6774.2158203099998</v>
          </cell>
          <cell r="G17">
            <v>1841.2944785899999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2683.2814941400002</v>
          </cell>
          <cell r="F18">
            <v>2683.2814941400002</v>
          </cell>
          <cell r="G18">
            <v>494.11809745699998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1843.90893555</v>
          </cell>
          <cell r="F19">
            <v>1843.90893555</v>
          </cell>
          <cell r="G19">
            <v>142.03945823800001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5728.0014648400002</v>
          </cell>
          <cell r="F20">
            <v>5728.0014648400002</v>
          </cell>
          <cell r="G20">
            <v>826.27062380300003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2256.1027832</v>
          </cell>
          <cell r="F21">
            <v>2256.1027832</v>
          </cell>
          <cell r="G21">
            <v>192.42500881500001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5261.1787109400002</v>
          </cell>
          <cell r="F22">
            <v>5261.1787109400002</v>
          </cell>
          <cell r="G22">
            <v>1259.94187674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4606.5170898400002</v>
          </cell>
          <cell r="F23">
            <v>4606.5170898400002</v>
          </cell>
          <cell r="G23">
            <v>1071.0710488699999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5946.4277343800004</v>
          </cell>
          <cell r="F24">
            <v>5946.4277343800004</v>
          </cell>
          <cell r="G24">
            <v>1749.9373903799999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4186.8842773400002</v>
          </cell>
          <cell r="F25">
            <v>4186.8842773400002</v>
          </cell>
          <cell r="G25">
            <v>596.67760482200003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3275.66796875</v>
          </cell>
          <cell r="F26">
            <v>3275.66796875</v>
          </cell>
          <cell r="G26">
            <v>571.89895110099997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4701.0634765599998</v>
          </cell>
          <cell r="F27">
            <v>4701.0634765599998</v>
          </cell>
          <cell r="G27">
            <v>1861.69043717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7657.67578125</v>
          </cell>
          <cell r="F28">
            <v>7657.67578125</v>
          </cell>
          <cell r="G28">
            <v>1474.34349711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6303.1738281300004</v>
          </cell>
          <cell r="F29">
            <v>6303.1738281300004</v>
          </cell>
          <cell r="G29">
            <v>1135.5966462199999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9676.7763671899993</v>
          </cell>
          <cell r="F30">
            <v>9676.7763671899993</v>
          </cell>
          <cell r="G30">
            <v>283.16437325200002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2954.6572265599998</v>
          </cell>
          <cell r="F31">
            <v>2954.6572265599998</v>
          </cell>
          <cell r="G31">
            <v>209.217973417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5056.6787109400002</v>
          </cell>
          <cell r="F32">
            <v>5056.6787109400002</v>
          </cell>
          <cell r="G32">
            <v>1353.2124468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1555.6348877</v>
          </cell>
          <cell r="F33">
            <v>1555.6348877</v>
          </cell>
          <cell r="G33">
            <v>266.69532682699997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4883.6459960900002</v>
          </cell>
          <cell r="F34">
            <v>4883.6459960900002</v>
          </cell>
          <cell r="G34">
            <v>1440.62945689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3956.0080566400002</v>
          </cell>
          <cell r="F35">
            <v>3956.0080566400002</v>
          </cell>
          <cell r="G35">
            <v>969.82081631100004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3891.0153808599998</v>
          </cell>
          <cell r="F36">
            <v>3891.0153808599998</v>
          </cell>
          <cell r="G36">
            <v>777.20701678900002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4675.4677734400002</v>
          </cell>
          <cell r="F37">
            <v>4675.4677734400002</v>
          </cell>
          <cell r="G37">
            <v>954.49908409399995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3517.1010742200001</v>
          </cell>
          <cell r="F38">
            <v>3517.1010742200001</v>
          </cell>
          <cell r="G38">
            <v>389.90631018900001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3780.2116699200001</v>
          </cell>
          <cell r="F39">
            <v>3780.2116699200001</v>
          </cell>
          <cell r="G39">
            <v>526.11573998699998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8820.4306640600007</v>
          </cell>
          <cell r="F40">
            <v>8820.4306640600007</v>
          </cell>
          <cell r="G40">
            <v>3255.4305144499999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3757.65893555</v>
          </cell>
          <cell r="F41">
            <v>3757.65893555</v>
          </cell>
          <cell r="G41">
            <v>1063.6606145400001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8462.8603515600007</v>
          </cell>
          <cell r="F42">
            <v>8462.8603515600007</v>
          </cell>
          <cell r="G42">
            <v>3161.8789923899999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6850.5473632800004</v>
          </cell>
          <cell r="F43">
            <v>6850.5473632800004</v>
          </cell>
          <cell r="G43">
            <v>780.41699222499994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5860.0341796900002</v>
          </cell>
          <cell r="F44">
            <v>5860.0341796900002</v>
          </cell>
          <cell r="G44">
            <v>1225.80686059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1392.83886719</v>
          </cell>
          <cell r="F45">
            <v>1392.83886719</v>
          </cell>
          <cell r="G45">
            <v>166.87364368799999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2973.2138671900002</v>
          </cell>
          <cell r="F46">
            <v>2973.2138671900002</v>
          </cell>
          <cell r="G46">
            <v>164.81551870199999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3125.6999511700001</v>
          </cell>
          <cell r="F47">
            <v>3125.6999511700001</v>
          </cell>
          <cell r="G47">
            <v>391.53897409799998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3036.4453125</v>
          </cell>
          <cell r="F48">
            <v>3036.4453125</v>
          </cell>
          <cell r="G48">
            <v>227.30883156600001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1300</v>
          </cell>
          <cell r="F49">
            <v>1300</v>
          </cell>
          <cell r="G49">
            <v>61.732917255700002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4753.9458007800004</v>
          </cell>
          <cell r="F50">
            <v>4753.9458007800004</v>
          </cell>
          <cell r="G50">
            <v>570.87836161300004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4024.9223632799999</v>
          </cell>
          <cell r="F51">
            <v>4024.9223632799999</v>
          </cell>
          <cell r="G51">
            <v>440.29247746499999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3471.3110351599998</v>
          </cell>
          <cell r="F52">
            <v>3471.3110351599998</v>
          </cell>
          <cell r="G52">
            <v>246.95646248899999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5440.5883789099998</v>
          </cell>
          <cell r="F53">
            <v>5440.5883789099998</v>
          </cell>
          <cell r="G53">
            <v>585.31691707200002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2662.7053222700001</v>
          </cell>
          <cell r="F54">
            <v>2662.7053222700001</v>
          </cell>
          <cell r="G54">
            <v>525.56616305800003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1886.79626465</v>
          </cell>
          <cell r="F55">
            <v>1886.79626465</v>
          </cell>
          <cell r="G55">
            <v>195.718721518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2640.0756835900002</v>
          </cell>
          <cell r="F56">
            <v>2640.0756835900002</v>
          </cell>
          <cell r="G56">
            <v>378.30245332999999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4011.2341308599998</v>
          </cell>
          <cell r="F57">
            <v>4011.2341308599998</v>
          </cell>
          <cell r="G57">
            <v>429.82394294699998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3780.2116699200001</v>
          </cell>
          <cell r="F58">
            <v>3780.2116699200001</v>
          </cell>
          <cell r="G58">
            <v>616.35202364300005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3635.9318847700001</v>
          </cell>
          <cell r="F59">
            <v>3635.9318847700001</v>
          </cell>
          <cell r="G59">
            <v>490.661070655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1476.4822998</v>
          </cell>
          <cell r="F60">
            <v>1476.4822998</v>
          </cell>
          <cell r="G60">
            <v>280.76170393199999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1708.80078125</v>
          </cell>
          <cell r="F61">
            <v>1708.80078125</v>
          </cell>
          <cell r="G61">
            <v>317.70136912300001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</v>
          </cell>
          <cell r="E62">
            <v>4159.3266601599998</v>
          </cell>
          <cell r="F62">
            <v>4159.3266601599998</v>
          </cell>
          <cell r="G62">
            <v>1471.17690842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4100</v>
          </cell>
          <cell r="F63">
            <v>4100</v>
          </cell>
          <cell r="G63">
            <v>737.27955339200003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2102.3796386700001</v>
          </cell>
          <cell r="F64">
            <v>2102.3796386700001</v>
          </cell>
          <cell r="G64">
            <v>316.05543233100002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4601.0869140599998</v>
          </cell>
          <cell r="F65">
            <v>4601.0869140599998</v>
          </cell>
          <cell r="G65">
            <v>1075.37661555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3052.8674316400002</v>
          </cell>
          <cell r="F66">
            <v>3052.8674316400002</v>
          </cell>
          <cell r="G66">
            <v>465.645159267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2256.1027832</v>
          </cell>
          <cell r="F67">
            <v>2256.1027832</v>
          </cell>
          <cell r="G67">
            <v>300.90673698699999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1166.19042969</v>
          </cell>
          <cell r="F68">
            <v>1166.19042969</v>
          </cell>
          <cell r="G68">
            <v>160.819395001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4883.6459960900002</v>
          </cell>
          <cell r="F69">
            <v>4883.6459960900002</v>
          </cell>
          <cell r="G69">
            <v>745.818623785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2624.8808593799999</v>
          </cell>
          <cell r="F70">
            <v>2624.8808593799999</v>
          </cell>
          <cell r="G70">
            <v>338.71869992400002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4272.0019531300004</v>
          </cell>
          <cell r="F71">
            <v>4272.0019531300004</v>
          </cell>
          <cell r="G71">
            <v>638.97516741699997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1902.6297607399999</v>
          </cell>
          <cell r="F72">
            <v>1902.6297607399999</v>
          </cell>
          <cell r="G72">
            <v>274.30248878100002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5162.3637695300004</v>
          </cell>
          <cell r="F73">
            <v>5162.3637695300004</v>
          </cell>
          <cell r="G73">
            <v>2355.8088636000002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3753.6647949200001</v>
          </cell>
          <cell r="F74">
            <v>3753.6647949200001</v>
          </cell>
          <cell r="G74">
            <v>1922.19756239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3920.4592285200001</v>
          </cell>
          <cell r="F75">
            <v>3920.4592285200001</v>
          </cell>
          <cell r="G75">
            <v>1648.1341252300001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2624.8808593799999</v>
          </cell>
          <cell r="F76">
            <v>2624.8808593799999</v>
          </cell>
          <cell r="G76">
            <v>443.20573350500001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5223.9833984400002</v>
          </cell>
          <cell r="F77">
            <v>5223.9833984400002</v>
          </cell>
          <cell r="G77">
            <v>1959.76932627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3114.4824218799999</v>
          </cell>
          <cell r="F78">
            <v>3114.4824218799999</v>
          </cell>
          <cell r="G78">
            <v>602.52094620399998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5440.5883789099998</v>
          </cell>
          <cell r="F79">
            <v>5440.5883789099998</v>
          </cell>
          <cell r="G79">
            <v>1914.0570491799999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2059.1259765599998</v>
          </cell>
          <cell r="F80">
            <v>2059.1259765599998</v>
          </cell>
          <cell r="G80">
            <v>505.35546521800001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4080.4411621099998</v>
          </cell>
          <cell r="F81">
            <v>4080.4411621099998</v>
          </cell>
          <cell r="G81">
            <v>1793.7913485399999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4080.4411621099998</v>
          </cell>
          <cell r="F82">
            <v>4080.4411621099998</v>
          </cell>
          <cell r="G82">
            <v>2236.2679652800002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5300</v>
          </cell>
          <cell r="F83">
            <v>5300</v>
          </cell>
          <cell r="G83">
            <v>1887.0572923699999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5131.2768554699996</v>
          </cell>
          <cell r="F84">
            <v>5131.2768554699996</v>
          </cell>
          <cell r="G84">
            <v>2350.0890680799998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</v>
          </cell>
          <cell r="E85">
            <v>2915.4758300799999</v>
          </cell>
          <cell r="F85">
            <v>2915.4758300799999</v>
          </cell>
          <cell r="G85">
            <v>971.82713426700002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2765.86328125</v>
          </cell>
          <cell r="F86">
            <v>2765.86328125</v>
          </cell>
          <cell r="G86">
            <v>448.77111977800001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6400</v>
          </cell>
          <cell r="F87">
            <v>6400</v>
          </cell>
          <cell r="G87">
            <v>2203.8542389899999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3505.7097168</v>
          </cell>
          <cell r="F88">
            <v>3505.7097168</v>
          </cell>
          <cell r="G88">
            <v>905.34299424400001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9426.02734375</v>
          </cell>
          <cell r="F89">
            <v>9426.02734375</v>
          </cell>
          <cell r="G89">
            <v>2881.1439251900001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2284.7319335900002</v>
          </cell>
          <cell r="F90">
            <v>2284.7319335900002</v>
          </cell>
          <cell r="G90">
            <v>281.157440818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6923.1494140599998</v>
          </cell>
          <cell r="F91">
            <v>6923.1494140599998</v>
          </cell>
          <cell r="G91">
            <v>2287.5058954299998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7684.3999023400002</v>
          </cell>
          <cell r="F92">
            <v>7684.3999023400002</v>
          </cell>
          <cell r="G92">
            <v>2253.92025986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4019.9501953099998</v>
          </cell>
          <cell r="F93">
            <v>4019.9501953099998</v>
          </cell>
          <cell r="G93">
            <v>2008.35103086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3969.88671875</v>
          </cell>
          <cell r="F94">
            <v>3969.88671875</v>
          </cell>
          <cell r="G94">
            <v>997.97025348600005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3201.5620117200001</v>
          </cell>
          <cell r="F95">
            <v>3201.5620117200001</v>
          </cell>
          <cell r="G95">
            <v>823.13392306799994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2780.2878418</v>
          </cell>
          <cell r="F96">
            <v>2780.2878418</v>
          </cell>
          <cell r="G96">
            <v>437.75969156500003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3100</v>
          </cell>
          <cell r="F97">
            <v>3100</v>
          </cell>
          <cell r="G97">
            <v>1098.82655821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5474.4863281300004</v>
          </cell>
          <cell r="F98">
            <v>5474.4863281300004</v>
          </cell>
          <cell r="G98">
            <v>1508.4113995099999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4248.5292968800004</v>
          </cell>
          <cell r="F99">
            <v>4248.5292968800004</v>
          </cell>
          <cell r="G99">
            <v>632.63897760600003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4427.1889648400002</v>
          </cell>
          <cell r="F100">
            <v>4427.1889648400002</v>
          </cell>
          <cell r="G100">
            <v>997.55829119999999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3959.7980957</v>
          </cell>
          <cell r="F101">
            <v>3959.7980957</v>
          </cell>
          <cell r="G101">
            <v>1033.07213454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5246.9038085900002</v>
          </cell>
          <cell r="F102">
            <v>5246.9038085900002</v>
          </cell>
          <cell r="G102">
            <v>944.06442271100002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2404.1630859400002</v>
          </cell>
          <cell r="F103">
            <v>2404.1630859400002</v>
          </cell>
          <cell r="G103">
            <v>478.07711145100001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2121.3203125</v>
          </cell>
          <cell r="F104">
            <v>2121.3203125</v>
          </cell>
          <cell r="G104">
            <v>311.29115196800001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2983.2868652299999</v>
          </cell>
          <cell r="F105">
            <v>2983.2868652299999</v>
          </cell>
          <cell r="G105">
            <v>509.08254591899998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5573.1499023400002</v>
          </cell>
          <cell r="F106">
            <v>5573.1499023400002</v>
          </cell>
          <cell r="G106">
            <v>1532.9097505100001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4517.7426757800004</v>
          </cell>
          <cell r="F107">
            <v>4517.7426757800004</v>
          </cell>
          <cell r="G107">
            <v>964.82415411800002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3613.8623046900002</v>
          </cell>
          <cell r="F108">
            <v>3613.8623046900002</v>
          </cell>
          <cell r="G108">
            <v>572.27342665599997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1811.0770263700001</v>
          </cell>
          <cell r="F109">
            <v>1811.0770263700001</v>
          </cell>
          <cell r="G109">
            <v>230.235218731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4909.1752929699996</v>
          </cell>
          <cell r="F110">
            <v>4909.1752929699996</v>
          </cell>
          <cell r="G110">
            <v>981.69344920799995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4429.4467773400002</v>
          </cell>
          <cell r="F111">
            <v>4429.4467773400002</v>
          </cell>
          <cell r="G111">
            <v>1064.7849652499999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4000</v>
          </cell>
          <cell r="F112">
            <v>4000</v>
          </cell>
          <cell r="G112">
            <v>809.05221932200004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1697.05627441</v>
          </cell>
          <cell r="F113">
            <v>1697.05627441</v>
          </cell>
          <cell r="G113">
            <v>222.41751632899999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300</v>
          </cell>
          <cell r="E114">
            <v>4104.875</v>
          </cell>
          <cell r="F114">
            <v>3804.875</v>
          </cell>
          <cell r="G114">
            <v>2573.5146611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3280.2438964799999</v>
          </cell>
          <cell r="F115">
            <v>3280.2438964799999</v>
          </cell>
          <cell r="G115">
            <v>1111.6696264499999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4404.54296875</v>
          </cell>
          <cell r="F116">
            <v>4404.54296875</v>
          </cell>
          <cell r="G116">
            <v>2579.3654832500001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4393.1767578099998</v>
          </cell>
          <cell r="F117">
            <v>4393.1767578099998</v>
          </cell>
          <cell r="G117">
            <v>676.89133375200004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200</v>
          </cell>
          <cell r="E118">
            <v>7397.97265625</v>
          </cell>
          <cell r="F118">
            <v>7197.97265625</v>
          </cell>
          <cell r="G118">
            <v>3825.7768523499999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4441.8466796900002</v>
          </cell>
          <cell r="F119">
            <v>4441.8466796900002</v>
          </cell>
          <cell r="G119">
            <v>1544.2864971700001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10881.1767578</v>
          </cell>
          <cell r="F120">
            <v>10881.1767578</v>
          </cell>
          <cell r="G120">
            <v>4406.0759662700002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12393.9501953</v>
          </cell>
          <cell r="F121">
            <v>12393.9501953</v>
          </cell>
          <cell r="G121">
            <v>4424.5796716900004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2701.8513183599998</v>
          </cell>
          <cell r="F122">
            <v>2701.8513183599998</v>
          </cell>
          <cell r="G122">
            <v>302.20286763799999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10878.4189453</v>
          </cell>
          <cell r="F123">
            <v>10878.4189453</v>
          </cell>
          <cell r="G123">
            <v>1507.3729155399999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12160.5917969</v>
          </cell>
          <cell r="F124">
            <v>12160.5917969</v>
          </cell>
          <cell r="G124">
            <v>493.31231986900002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12831.6015625</v>
          </cell>
          <cell r="F125">
            <v>12831.6015625</v>
          </cell>
          <cell r="G125">
            <v>1829.06063629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7244.9980468800004</v>
          </cell>
          <cell r="F126">
            <v>7244.9980468800004</v>
          </cell>
          <cell r="G126">
            <v>1361.40143926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4604.3457031300004</v>
          </cell>
          <cell r="F127">
            <v>4604.3457031300004</v>
          </cell>
          <cell r="G127">
            <v>356.23821323599998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1931.3208007799999</v>
          </cell>
          <cell r="F128">
            <v>1931.3208007799999</v>
          </cell>
          <cell r="G128">
            <v>188.71765613299999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2459.6748046900002</v>
          </cell>
          <cell r="F129">
            <v>2459.6748046900002</v>
          </cell>
          <cell r="G129">
            <v>397.47130754400001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5440.5883789099998</v>
          </cell>
          <cell r="F130">
            <v>5440.5883789099998</v>
          </cell>
          <cell r="G130">
            <v>686.09893617600005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2500</v>
          </cell>
          <cell r="F131">
            <v>2500</v>
          </cell>
          <cell r="G131">
            <v>262.11503646900002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2051.8283691400002</v>
          </cell>
          <cell r="F132">
            <v>2051.8283691400002</v>
          </cell>
          <cell r="G132">
            <v>374.61450760700001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3201.5620117200001</v>
          </cell>
          <cell r="F133">
            <v>3201.5620117200001</v>
          </cell>
          <cell r="G133">
            <v>589.83414363899999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4119.4658203099998</v>
          </cell>
          <cell r="F134">
            <v>4119.4658203099998</v>
          </cell>
          <cell r="G134">
            <v>1133.76526625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4700</v>
          </cell>
          <cell r="F135">
            <v>4700</v>
          </cell>
          <cell r="G135">
            <v>490.09338182699997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2789.2651367200001</v>
          </cell>
          <cell r="F136">
            <v>2789.2651367200001</v>
          </cell>
          <cell r="G136">
            <v>413.56613442000003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1360.1470947299999</v>
          </cell>
          <cell r="F137">
            <v>1360.1470947299999</v>
          </cell>
          <cell r="G137">
            <v>168.791357836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2300</v>
          </cell>
          <cell r="F138">
            <v>2300</v>
          </cell>
          <cell r="G138">
            <v>380.18378544500001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2647.6403808599998</v>
          </cell>
          <cell r="F139">
            <v>2647.6403808599998</v>
          </cell>
          <cell r="G139">
            <v>316.258519514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4317.4067382800004</v>
          </cell>
          <cell r="F140">
            <v>4317.4067382800004</v>
          </cell>
          <cell r="G140">
            <v>1162.78814487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4103.6567382800004</v>
          </cell>
          <cell r="F141">
            <v>4103.6567382800004</v>
          </cell>
          <cell r="G141">
            <v>694.60505634100002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2024.8457031299999</v>
          </cell>
          <cell r="F142">
            <v>2024.8457031299999</v>
          </cell>
          <cell r="G142">
            <v>548.39210006999997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2343.0749511700001</v>
          </cell>
          <cell r="F143">
            <v>2343.0749511700001</v>
          </cell>
          <cell r="G143">
            <v>434.98405470500001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4716.9907226599998</v>
          </cell>
          <cell r="F144">
            <v>4716.9907226599998</v>
          </cell>
          <cell r="G144">
            <v>363.69954675299999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3401.4702148400002</v>
          </cell>
          <cell r="F145">
            <v>3401.4702148400002</v>
          </cell>
          <cell r="G145">
            <v>493.61261503700001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4802.0830078099998</v>
          </cell>
          <cell r="F146">
            <v>4802.0830078099998</v>
          </cell>
          <cell r="G146">
            <v>396.80842863800001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3500</v>
          </cell>
          <cell r="F147">
            <v>3500</v>
          </cell>
          <cell r="G147">
            <v>710.22239331100002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4686.1499023400002</v>
          </cell>
          <cell r="F148">
            <v>4686.1499023400002</v>
          </cell>
          <cell r="G148">
            <v>462.82561542500002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2024.8457031299999</v>
          </cell>
          <cell r="F149">
            <v>2024.8457031299999</v>
          </cell>
          <cell r="G149">
            <v>307.977190307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3894.8684082</v>
          </cell>
          <cell r="F150">
            <v>3894.8684082</v>
          </cell>
          <cell r="G150">
            <v>636.89055352000003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4870.3183593800004</v>
          </cell>
          <cell r="F151">
            <v>4870.3183593800004</v>
          </cell>
          <cell r="G151">
            <v>650.31110072700005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1843.90893555</v>
          </cell>
          <cell r="F152">
            <v>1843.90893555</v>
          </cell>
          <cell r="G152">
            <v>338.81526934099998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2308.6791992200001</v>
          </cell>
          <cell r="F153">
            <v>2308.6791992200001</v>
          </cell>
          <cell r="G153">
            <v>312.92552737199998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2400</v>
          </cell>
          <cell r="F154">
            <v>2400</v>
          </cell>
          <cell r="G154">
            <v>537.92535319000001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2451.5300293</v>
          </cell>
          <cell r="F155">
            <v>2451.5300293</v>
          </cell>
          <cell r="G155">
            <v>403.783006495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4204.7592773400002</v>
          </cell>
          <cell r="F156">
            <v>4204.7592773400002</v>
          </cell>
          <cell r="G156">
            <v>1053.7693934700001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3847.0769043</v>
          </cell>
          <cell r="F157">
            <v>3847.0769043</v>
          </cell>
          <cell r="G157">
            <v>888.44371687199998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2009.9750976600001</v>
          </cell>
          <cell r="F158">
            <v>2009.9750976600001</v>
          </cell>
          <cell r="G158">
            <v>503.95160810599998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3569.3137207</v>
          </cell>
          <cell r="F159">
            <v>3569.3137207</v>
          </cell>
          <cell r="G159">
            <v>608.60512897900003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3400</v>
          </cell>
          <cell r="F160">
            <v>3400</v>
          </cell>
          <cell r="G160">
            <v>372.516013966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</v>
          </cell>
          <cell r="E161">
            <v>1868.1541748</v>
          </cell>
          <cell r="F161">
            <v>1868.1541748</v>
          </cell>
          <cell r="G161">
            <v>125.225141734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2416.6091308599998</v>
          </cell>
          <cell r="F162">
            <v>2416.6091308599998</v>
          </cell>
          <cell r="G162">
            <v>305.67301046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3138.4709472700001</v>
          </cell>
          <cell r="F163">
            <v>3138.4709472700001</v>
          </cell>
          <cell r="G163">
            <v>856.95026024900005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2823.1188964799999</v>
          </cell>
          <cell r="F164">
            <v>2823.1188964799999</v>
          </cell>
          <cell r="G164">
            <v>681.70894080699998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</v>
          </cell>
          <cell r="E165">
            <v>1063.0145263700001</v>
          </cell>
          <cell r="F165">
            <v>1063.0145263700001</v>
          </cell>
          <cell r="G165">
            <v>100.812948834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3939.5432128900002</v>
          </cell>
          <cell r="F166">
            <v>3939.5432128900002</v>
          </cell>
          <cell r="G166">
            <v>1088.8408640800001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2701.8513183599998</v>
          </cell>
          <cell r="F167">
            <v>2701.8513183599998</v>
          </cell>
          <cell r="G167">
            <v>549.11267691600005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1581.13879395</v>
          </cell>
          <cell r="F168">
            <v>1581.13879395</v>
          </cell>
          <cell r="G168">
            <v>146.19014092699999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1044.03063965</v>
          </cell>
          <cell r="F169">
            <v>1044.03063965</v>
          </cell>
          <cell r="G169">
            <v>146.059937069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1923.53845215</v>
          </cell>
          <cell r="F170">
            <v>1923.53845215</v>
          </cell>
          <cell r="G170">
            <v>240.89273775199999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1749.28552246</v>
          </cell>
          <cell r="F171">
            <v>1749.28552246</v>
          </cell>
          <cell r="G171">
            <v>191.36831107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1835.75598145</v>
          </cell>
          <cell r="F172">
            <v>1835.75598145</v>
          </cell>
          <cell r="G172">
            <v>128.31718283999999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3405.8771972700001</v>
          </cell>
          <cell r="F173">
            <v>3405.8771972700001</v>
          </cell>
          <cell r="G173">
            <v>474.47414034000002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3106.4448242200001</v>
          </cell>
          <cell r="F174">
            <v>3106.4448242200001</v>
          </cell>
          <cell r="G174">
            <v>465.32336164700001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4081.6662597700001</v>
          </cell>
          <cell r="F175">
            <v>4081.6662597700001</v>
          </cell>
          <cell r="G175">
            <v>619.61977340600004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2280.3508300799999</v>
          </cell>
          <cell r="F176">
            <v>2280.3508300799999</v>
          </cell>
          <cell r="G176">
            <v>389.14025311400002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4346.2626953099998</v>
          </cell>
          <cell r="F177">
            <v>4346.2626953099998</v>
          </cell>
          <cell r="G177">
            <v>2042.82271412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</v>
          </cell>
          <cell r="E178">
            <v>2500</v>
          </cell>
          <cell r="F178">
            <v>2500</v>
          </cell>
          <cell r="G178">
            <v>390.74805086700002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6041.5229492199996</v>
          </cell>
          <cell r="F179">
            <v>6041.5229492199996</v>
          </cell>
          <cell r="G179">
            <v>2099.6960670899998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509.90194702100001</v>
          </cell>
          <cell r="F180">
            <v>509.90194702100001</v>
          </cell>
          <cell r="G180">
            <v>11.543202364000001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</v>
          </cell>
          <cell r="E181">
            <v>948.68328857400002</v>
          </cell>
          <cell r="F181">
            <v>948.68328857400002</v>
          </cell>
          <cell r="G181">
            <v>35.363206226800003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</v>
          </cell>
          <cell r="E182">
            <v>2630.5893554700001</v>
          </cell>
          <cell r="F182">
            <v>2630.5893554700001</v>
          </cell>
          <cell r="G182">
            <v>594.08184823500005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2039.60778809</v>
          </cell>
          <cell r="F183">
            <v>2039.60778809</v>
          </cell>
          <cell r="G183">
            <v>55.368328186900001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2720.29418945</v>
          </cell>
          <cell r="F184">
            <v>2720.29418945</v>
          </cell>
          <cell r="G184">
            <v>426.18035538800001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10823.1230469</v>
          </cell>
          <cell r="F185">
            <v>10823.1230469</v>
          </cell>
          <cell r="G185">
            <v>3683.4061857900001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3453.9831543</v>
          </cell>
          <cell r="F186">
            <v>3453.9831543</v>
          </cell>
          <cell r="G186">
            <v>1280.9433250500001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4440.7207031300004</v>
          </cell>
          <cell r="F187">
            <v>4440.7207031300004</v>
          </cell>
          <cell r="G187">
            <v>563.67373954300001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1910.49731445</v>
          </cell>
          <cell r="F188">
            <v>1910.49731445</v>
          </cell>
          <cell r="G188">
            <v>246.21279404500001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4904.0800781300004</v>
          </cell>
          <cell r="E189">
            <v>11111.2558594</v>
          </cell>
          <cell r="F189">
            <v>6207.17578125</v>
          </cell>
          <cell r="G189">
            <v>8401.3227501399997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3275.66796875</v>
          </cell>
          <cell r="F190">
            <v>3275.66796875</v>
          </cell>
          <cell r="G190">
            <v>242.342061046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2000</v>
          </cell>
          <cell r="F191">
            <v>2000</v>
          </cell>
          <cell r="G191">
            <v>258.83715658599999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2475.8837890599998</v>
          </cell>
          <cell r="F192">
            <v>2475.8837890599998</v>
          </cell>
          <cell r="G192">
            <v>480.73924487300002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1476.4822998</v>
          </cell>
          <cell r="F193">
            <v>1476.4822998</v>
          </cell>
          <cell r="G193">
            <v>190.74394069100001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</v>
          </cell>
          <cell r="E194">
            <v>1403.5668945299999</v>
          </cell>
          <cell r="F194">
            <v>1403.5668945299999</v>
          </cell>
          <cell r="G194">
            <v>462.96574493000003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1456.0219726600001</v>
          </cell>
          <cell r="F195">
            <v>1456.0219726600001</v>
          </cell>
          <cell r="G195">
            <v>93.3079186561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583.095214844</v>
          </cell>
          <cell r="F196">
            <v>583.095214844</v>
          </cell>
          <cell r="G196">
            <v>11.086965835999999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</v>
          </cell>
          <cell r="E197">
            <v>707.10681152300003</v>
          </cell>
          <cell r="F197">
            <v>707.10681152300003</v>
          </cell>
          <cell r="G197">
            <v>65.964938504800003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1063.0145263700001</v>
          </cell>
          <cell r="F198">
            <v>1063.0145263700001</v>
          </cell>
          <cell r="G198">
            <v>102.93283618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2009.9750976600001</v>
          </cell>
          <cell r="F199">
            <v>2009.9750976600001</v>
          </cell>
          <cell r="G199">
            <v>489.00071836900003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984.88580322300004</v>
          </cell>
          <cell r="F200">
            <v>984.88580322300004</v>
          </cell>
          <cell r="G200">
            <v>78.430287988299995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1802.7756347699999</v>
          </cell>
          <cell r="F201">
            <v>1802.7756347699999</v>
          </cell>
          <cell r="G201">
            <v>343.567811296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1802.7756347699999</v>
          </cell>
          <cell r="F202">
            <v>1802.7756347699999</v>
          </cell>
          <cell r="G202">
            <v>414.99038277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2469.8178710900002</v>
          </cell>
          <cell r="F203">
            <v>2469.8178710900002</v>
          </cell>
          <cell r="G203">
            <v>249.404510652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4161.73046875</v>
          </cell>
          <cell r="F204">
            <v>4161.73046875</v>
          </cell>
          <cell r="G204">
            <v>775.22457635299997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989.94952392599998</v>
          </cell>
          <cell r="F205">
            <v>989.94952392599998</v>
          </cell>
          <cell r="G205">
            <v>45.263376581199999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1300</v>
          </cell>
          <cell r="F206">
            <v>1300</v>
          </cell>
          <cell r="G206">
            <v>110.844377643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1204.1594238299999</v>
          </cell>
          <cell r="F207">
            <v>1204.1594238299999</v>
          </cell>
          <cell r="G207">
            <v>79.628574476799997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3255.7641601599998</v>
          </cell>
          <cell r="F208">
            <v>3255.7641601599998</v>
          </cell>
          <cell r="G208">
            <v>282.087547718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3689.1733398400002</v>
          </cell>
          <cell r="F209">
            <v>3689.1733398400002</v>
          </cell>
          <cell r="G209">
            <v>432.98634295900001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854.400390625</v>
          </cell>
          <cell r="F210">
            <v>854.400390625</v>
          </cell>
          <cell r="G210">
            <v>45.265473540800002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1216.5524902300001</v>
          </cell>
          <cell r="F211">
            <v>1216.5524902300001</v>
          </cell>
          <cell r="G211">
            <v>113.298642946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5220.1533203099998</v>
          </cell>
          <cell r="F212">
            <v>5220.1533203099998</v>
          </cell>
          <cell r="G212">
            <v>969.01839690700001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5188.4487304699996</v>
          </cell>
          <cell r="F213">
            <v>5188.4487304699996</v>
          </cell>
          <cell r="G213">
            <v>1753.8267198999999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2302.1728515599998</v>
          </cell>
          <cell r="F214">
            <v>2302.1728515599998</v>
          </cell>
          <cell r="G214">
            <v>109.70178790200001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6797.7939453099998</v>
          </cell>
          <cell r="F215">
            <v>6797.7939453099998</v>
          </cell>
          <cell r="G215">
            <v>2453.0484764600001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4257.93359375</v>
          </cell>
          <cell r="F216">
            <v>4257.93359375</v>
          </cell>
          <cell r="G216">
            <v>828.54673737200005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6694.02734375</v>
          </cell>
          <cell r="F217">
            <v>6694.02734375</v>
          </cell>
          <cell r="G217">
            <v>2188.9548681800002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3324.1540527299999</v>
          </cell>
          <cell r="F218">
            <v>3324.1540527299999</v>
          </cell>
          <cell r="G218">
            <v>367.656928257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3661.9667968799999</v>
          </cell>
          <cell r="F219">
            <v>3661.9667968799999</v>
          </cell>
          <cell r="G219">
            <v>409.69482161399998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2435.1591796900002</v>
          </cell>
          <cell r="F220">
            <v>2435.1591796900002</v>
          </cell>
          <cell r="G220">
            <v>320.91061465299998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4850.7729492199996</v>
          </cell>
          <cell r="F221">
            <v>4850.7729492199996</v>
          </cell>
          <cell r="G221">
            <v>509.604606752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3000</v>
          </cell>
          <cell r="F222">
            <v>3000</v>
          </cell>
          <cell r="G222">
            <v>234.650902272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</v>
          </cell>
          <cell r="E223">
            <v>1612.45153809</v>
          </cell>
          <cell r="F223">
            <v>1612.45153809</v>
          </cell>
          <cell r="G223">
            <v>160.48163513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2596.1508789099998</v>
          </cell>
          <cell r="F224">
            <v>2596.1508789099998</v>
          </cell>
          <cell r="G224">
            <v>576.11148150300005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</v>
          </cell>
          <cell r="E225">
            <v>2860.0698242200001</v>
          </cell>
          <cell r="F225">
            <v>2860.0698242200001</v>
          </cell>
          <cell r="G225">
            <v>597.66485090000003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2147.09106445</v>
          </cell>
          <cell r="F226">
            <v>2147.09106445</v>
          </cell>
          <cell r="G226">
            <v>230.694676292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1166.19042969</v>
          </cell>
          <cell r="F227">
            <v>1166.19042969</v>
          </cell>
          <cell r="G227">
            <v>140.312795204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</v>
          </cell>
          <cell r="E228">
            <v>943.39813232400002</v>
          </cell>
          <cell r="F228">
            <v>943.39813232400002</v>
          </cell>
          <cell r="G228">
            <v>131.39231169199999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1077.0329589800001</v>
          </cell>
          <cell r="F229">
            <v>1077.0329589800001</v>
          </cell>
          <cell r="G229">
            <v>105.847776892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412.31057739300002</v>
          </cell>
          <cell r="F230">
            <v>412.31057739300002</v>
          </cell>
          <cell r="G230">
            <v>34.771933036900002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2147.09106445</v>
          </cell>
          <cell r="F231">
            <v>2147.09106445</v>
          </cell>
          <cell r="G231">
            <v>217.794037059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1769.1805419899999</v>
          </cell>
          <cell r="F232">
            <v>1769.1805419899999</v>
          </cell>
          <cell r="G232">
            <v>105.416380609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4837.3544921900002</v>
          </cell>
          <cell r="F233">
            <v>4837.3544921900002</v>
          </cell>
          <cell r="G233">
            <v>1444.7298467999999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3773.5925293</v>
          </cell>
          <cell r="F234">
            <v>3773.5925293</v>
          </cell>
          <cell r="G234">
            <v>1053.31300197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2901.7236328099998</v>
          </cell>
          <cell r="F235">
            <v>2901.7236328099998</v>
          </cell>
          <cell r="G235">
            <v>812.06007533100001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6397.6557617199996</v>
          </cell>
          <cell r="F236">
            <v>6397.6557617199996</v>
          </cell>
          <cell r="G236">
            <v>1421.72708435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2061.5527343799999</v>
          </cell>
          <cell r="F237">
            <v>2061.5527343799999</v>
          </cell>
          <cell r="G237">
            <v>408.04149312700002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2202.2714843799999</v>
          </cell>
          <cell r="F238">
            <v>2202.2714843799999</v>
          </cell>
          <cell r="G238">
            <v>355.14281236400001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3584.6896972700001</v>
          </cell>
          <cell r="F239">
            <v>3584.6896972700001</v>
          </cell>
          <cell r="G239">
            <v>1000.99658558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3640.0549316400002</v>
          </cell>
          <cell r="F240">
            <v>3640.0549316400002</v>
          </cell>
          <cell r="G240">
            <v>319.88293498899998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3847.0769043</v>
          </cell>
          <cell r="F241">
            <v>3847.0769043</v>
          </cell>
          <cell r="G241">
            <v>758.48773028100004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3195.3090820299999</v>
          </cell>
          <cell r="E242">
            <v>18706.6835938</v>
          </cell>
          <cell r="F242">
            <v>15511.3745117</v>
          </cell>
          <cell r="G242">
            <v>11482.261114200001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10520.9316406</v>
          </cell>
          <cell r="F243">
            <v>10520.9316406</v>
          </cell>
          <cell r="G243">
            <v>1135.02916734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3313.6083984400002</v>
          </cell>
          <cell r="F244">
            <v>3313.6083984400002</v>
          </cell>
          <cell r="G244">
            <v>143.997899394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2475.8837890599998</v>
          </cell>
          <cell r="F245">
            <v>2475.8837890599998</v>
          </cell>
          <cell r="G245">
            <v>117.103393725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1964.6882324200001</v>
          </cell>
          <cell r="F246">
            <v>1964.6882324200001</v>
          </cell>
          <cell r="G246">
            <v>260.160537336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6800.7353515599998</v>
          </cell>
          <cell r="F247">
            <v>6800.7353515599998</v>
          </cell>
          <cell r="G247">
            <v>1582.4207983900001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2954.6572265599998</v>
          </cell>
          <cell r="F248">
            <v>2954.6572265599998</v>
          </cell>
          <cell r="G248">
            <v>218.55488563599999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7262.2309570300004</v>
          </cell>
          <cell r="F249">
            <v>7262.2309570300004</v>
          </cell>
          <cell r="G249">
            <v>1292.8826837700001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761.57733154300001</v>
          </cell>
          <cell r="F250">
            <v>761.57733154300001</v>
          </cell>
          <cell r="G250">
            <v>80.035613999500001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824.62115478500004</v>
          </cell>
          <cell r="F251">
            <v>824.62115478500004</v>
          </cell>
          <cell r="G251">
            <v>88.092026654500003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</v>
          </cell>
          <cell r="E252">
            <v>1421.2670898399999</v>
          </cell>
          <cell r="F252">
            <v>1421.2670898399999</v>
          </cell>
          <cell r="G252">
            <v>183.240839556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1300</v>
          </cell>
          <cell r="F253">
            <v>1300</v>
          </cell>
          <cell r="G253">
            <v>72.133795540199998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</v>
          </cell>
          <cell r="E254">
            <v>1019.80389404</v>
          </cell>
          <cell r="F254">
            <v>1019.80389404</v>
          </cell>
          <cell r="G254">
            <v>74.516678751599997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4328.9721679699996</v>
          </cell>
          <cell r="F255">
            <v>4328.9721679699996</v>
          </cell>
          <cell r="G255">
            <v>998.997851943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5464.4306640599998</v>
          </cell>
          <cell r="F256">
            <v>5464.4306640599998</v>
          </cell>
          <cell r="G256">
            <v>551.16286906599998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5096.0771484400002</v>
          </cell>
          <cell r="F257">
            <v>5096.0771484400002</v>
          </cell>
          <cell r="G257">
            <v>585.64487487099996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11555.0859375</v>
          </cell>
          <cell r="F258">
            <v>11555.0859375</v>
          </cell>
          <cell r="G258">
            <v>1536.60511397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3905.1247558599998</v>
          </cell>
          <cell r="F259">
            <v>3905.1247558599998</v>
          </cell>
          <cell r="G259">
            <v>900.59727868000004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4750.7895507800004</v>
          </cell>
          <cell r="F260">
            <v>4750.7895507800004</v>
          </cell>
          <cell r="G260">
            <v>1496.2110883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7117.5839843800004</v>
          </cell>
          <cell r="F261">
            <v>7117.5839843800004</v>
          </cell>
          <cell r="G261">
            <v>2382.24971482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6456.0048828099998</v>
          </cell>
          <cell r="F262">
            <v>6456.0048828099998</v>
          </cell>
          <cell r="G262">
            <v>2949.4779101899999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9374.43359375</v>
          </cell>
          <cell r="F263">
            <v>9374.43359375</v>
          </cell>
          <cell r="G263">
            <v>2580.8807729700002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1612.45153809</v>
          </cell>
          <cell r="F264">
            <v>1612.45153809</v>
          </cell>
          <cell r="G264">
            <v>185.69118750600001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6576.4731445300004</v>
          </cell>
          <cell r="F265">
            <v>6576.4731445300004</v>
          </cell>
          <cell r="G265">
            <v>719.29531621599995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1910.49731445</v>
          </cell>
          <cell r="F266">
            <v>1910.49731445</v>
          </cell>
          <cell r="G266">
            <v>232.561884182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</v>
          </cell>
          <cell r="E267">
            <v>1655.29455566</v>
          </cell>
          <cell r="F267">
            <v>1655.29455566</v>
          </cell>
          <cell r="G267">
            <v>193.10845505500001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</v>
          </cell>
          <cell r="E268">
            <v>1627.8820800799999</v>
          </cell>
          <cell r="F268">
            <v>1627.8820800799999</v>
          </cell>
          <cell r="G268">
            <v>242.35902301799999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8095.6777343800004</v>
          </cell>
          <cell r="F269">
            <v>8095.6777343800004</v>
          </cell>
          <cell r="G269">
            <v>2884.77302276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7218.0332031300004</v>
          </cell>
          <cell r="F270">
            <v>7218.0332031300004</v>
          </cell>
          <cell r="G270">
            <v>2390.3295185000002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1627.8820800799999</v>
          </cell>
          <cell r="F271">
            <v>1627.8820800799999</v>
          </cell>
          <cell r="G271">
            <v>174.71580224799999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1216.5524902300001</v>
          </cell>
          <cell r="F272">
            <v>1216.5524902300001</v>
          </cell>
          <cell r="G272">
            <v>110.936251721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3720.2150878900002</v>
          </cell>
          <cell r="F273">
            <v>3720.2150878900002</v>
          </cell>
          <cell r="G273">
            <v>628.64897420499994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4188.078125</v>
          </cell>
          <cell r="F274">
            <v>4188.078125</v>
          </cell>
          <cell r="G274">
            <v>785.56885141999999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2319.4826660200001</v>
          </cell>
          <cell r="F275">
            <v>2319.4826660200001</v>
          </cell>
          <cell r="G275">
            <v>588.58624732500004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4220.1894531300004</v>
          </cell>
          <cell r="F276">
            <v>4220.1894531300004</v>
          </cell>
          <cell r="G276">
            <v>747.413893132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2683.2814941400002</v>
          </cell>
          <cell r="F277">
            <v>2683.2814941400002</v>
          </cell>
          <cell r="G277">
            <v>350.41929677100001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6053.0981445300004</v>
          </cell>
          <cell r="F278">
            <v>6053.0981445300004</v>
          </cell>
          <cell r="G278">
            <v>1246.0995220100001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6120.4575195300004</v>
          </cell>
          <cell r="F279">
            <v>6120.4575195300004</v>
          </cell>
          <cell r="G279">
            <v>1027.0804799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4210.7006835900002</v>
          </cell>
          <cell r="F280">
            <v>4210.7006835900002</v>
          </cell>
          <cell r="G280">
            <v>633.34089162800001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1456.0219726600001</v>
          </cell>
          <cell r="F281">
            <v>1456.0219726600001</v>
          </cell>
          <cell r="G281">
            <v>61.941432459799998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2607.6809082</v>
          </cell>
          <cell r="F282">
            <v>2607.6809082</v>
          </cell>
          <cell r="G282">
            <v>191.847886098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1772.0045166</v>
          </cell>
          <cell r="F283">
            <v>1772.0045166</v>
          </cell>
          <cell r="G283">
            <v>69.607898095699994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</v>
          </cell>
          <cell r="E284">
            <v>989.94952392599998</v>
          </cell>
          <cell r="F284">
            <v>989.94952392599998</v>
          </cell>
          <cell r="G284">
            <v>110.701919828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</v>
          </cell>
          <cell r="E285">
            <v>900</v>
          </cell>
          <cell r="F285">
            <v>900</v>
          </cell>
          <cell r="G285">
            <v>64.302917760100001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1555.6348877</v>
          </cell>
          <cell r="F286">
            <v>1555.6348877</v>
          </cell>
          <cell r="G286">
            <v>90.636359476899997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39441.09375</v>
          </cell>
          <cell r="F287">
            <v>39441.09375</v>
          </cell>
          <cell r="G287">
            <v>2780.7177124200002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6425.7294921900002</v>
          </cell>
          <cell r="F288">
            <v>6425.7294921900002</v>
          </cell>
          <cell r="G288">
            <v>2809.0136038000001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4704.2534179699996</v>
          </cell>
          <cell r="F289">
            <v>4704.2534179699996</v>
          </cell>
          <cell r="G289">
            <v>1469.3555808000001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6926.0375976599998</v>
          </cell>
          <cell r="F290">
            <v>6926.0375976599998</v>
          </cell>
          <cell r="G290">
            <v>1957.7381702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3992.4929199200001</v>
          </cell>
          <cell r="F291">
            <v>3992.4929199200001</v>
          </cell>
          <cell r="G291">
            <v>1450.65844608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7220.1108398400002</v>
          </cell>
          <cell r="F292">
            <v>7220.1108398400002</v>
          </cell>
          <cell r="G292">
            <v>3742.86173353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5197.1147460900002</v>
          </cell>
          <cell r="F293">
            <v>5197.1147460900002</v>
          </cell>
          <cell r="G293">
            <v>2581.8632546499998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5135.1728515599998</v>
          </cell>
          <cell r="F294">
            <v>5135.1728515599998</v>
          </cell>
          <cell r="G294">
            <v>1692.18572518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5580.3227539099998</v>
          </cell>
          <cell r="F295">
            <v>5580.3227539099998</v>
          </cell>
          <cell r="G295">
            <v>2157.9142808900001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4609.7724609400002</v>
          </cell>
          <cell r="F296">
            <v>4609.7724609400002</v>
          </cell>
          <cell r="G296">
            <v>1240.1456988699999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2647.6403808599998</v>
          </cell>
          <cell r="F297">
            <v>2647.6403808599998</v>
          </cell>
          <cell r="G297">
            <v>890.92171268599998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3640.0549316400002</v>
          </cell>
          <cell r="F298">
            <v>3640.0549316400002</v>
          </cell>
          <cell r="G298">
            <v>679.49196936099997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4695.7426757800004</v>
          </cell>
          <cell r="F299">
            <v>4695.7426757800004</v>
          </cell>
          <cell r="G299">
            <v>1078.95362234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2469.8178710900002</v>
          </cell>
          <cell r="F300">
            <v>2469.8178710900002</v>
          </cell>
          <cell r="G300">
            <v>286.91802554100002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5578.5302734400002</v>
          </cell>
          <cell r="F301">
            <v>5578.5302734400002</v>
          </cell>
          <cell r="G301">
            <v>2461.2866256399998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2801.78515625</v>
          </cell>
          <cell r="F302">
            <v>2801.78515625</v>
          </cell>
          <cell r="G302">
            <v>417.323155095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3041.3813476599998</v>
          </cell>
          <cell r="F303">
            <v>3041.3813476599998</v>
          </cell>
          <cell r="G303">
            <v>614.46433610099996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2561.2497558599998</v>
          </cell>
          <cell r="F304">
            <v>2561.2497558599998</v>
          </cell>
          <cell r="G304">
            <v>493.64708434400001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3400</v>
          </cell>
          <cell r="F305">
            <v>3400</v>
          </cell>
          <cell r="G305">
            <v>993.20766902800005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</v>
          </cell>
          <cell r="E306">
            <v>4060.7880859400002</v>
          </cell>
          <cell r="F306">
            <v>4060.7880859400002</v>
          </cell>
          <cell r="G306">
            <v>954.47913457100003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0</v>
          </cell>
          <cell r="E307">
            <v>2969.8483886700001</v>
          </cell>
          <cell r="F307">
            <v>2969.8483886700001</v>
          </cell>
          <cell r="G307">
            <v>1136.88135358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</v>
          </cell>
          <cell r="E308">
            <v>1414.21362305</v>
          </cell>
          <cell r="F308">
            <v>1414.21362305</v>
          </cell>
          <cell r="G308">
            <v>468.09893129300002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4617.3583984400002</v>
          </cell>
          <cell r="F309">
            <v>4617.3583984400002</v>
          </cell>
          <cell r="G309">
            <v>2181.6402581000002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200</v>
          </cell>
          <cell r="E310">
            <v>3301.5148925799999</v>
          </cell>
          <cell r="F310">
            <v>3101.5148925799999</v>
          </cell>
          <cell r="G310">
            <v>1873.9629952600001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nga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5685.9477539099998</v>
          </cell>
          <cell r="F2">
            <v>5685.9477539099998</v>
          </cell>
          <cell r="G2">
            <v>2637.24622494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7685.0502929699996</v>
          </cell>
          <cell r="F3">
            <v>7685.0502929699996</v>
          </cell>
          <cell r="G3">
            <v>2727.35701857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5115.6621093800004</v>
          </cell>
          <cell r="F4">
            <v>5115.6621093800004</v>
          </cell>
          <cell r="G4">
            <v>2607.4943656800001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14579.4375</v>
          </cell>
          <cell r="F5">
            <v>14579.4375</v>
          </cell>
          <cell r="G5">
            <v>7356.6451207299997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2100</v>
          </cell>
          <cell r="E6">
            <v>10235.7216797</v>
          </cell>
          <cell r="F6">
            <v>8135.7216796900002</v>
          </cell>
          <cell r="G6">
            <v>6265.4323568500004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538.51647949200003</v>
          </cell>
          <cell r="E7">
            <v>15357.4082031</v>
          </cell>
          <cell r="F7">
            <v>14818.8917236</v>
          </cell>
          <cell r="G7">
            <v>9282.0204535499997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14641.3798828</v>
          </cell>
          <cell r="F8">
            <v>14641.3798828</v>
          </cell>
          <cell r="G8">
            <v>6853.2674563700002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5154.609375</v>
          </cell>
          <cell r="E9">
            <v>21325.1035156</v>
          </cell>
          <cell r="F9">
            <v>16170.4941406</v>
          </cell>
          <cell r="G9">
            <v>14517.862059700001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11825.8193359</v>
          </cell>
          <cell r="F10">
            <v>11825.8193359</v>
          </cell>
          <cell r="G10">
            <v>5725.5174661199999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18002.5</v>
          </cell>
          <cell r="F11">
            <v>18002.5</v>
          </cell>
          <cell r="G11">
            <v>7605.59958439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13345.4111328</v>
          </cell>
          <cell r="F12">
            <v>13345.4111328</v>
          </cell>
          <cell r="G12">
            <v>4224.5444325500002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10818.9648438</v>
          </cell>
          <cell r="F13">
            <v>10818.9648438</v>
          </cell>
          <cell r="G13">
            <v>4461.4669970100003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5115.6621093800004</v>
          </cell>
          <cell r="F14">
            <v>5115.6621093800004</v>
          </cell>
          <cell r="G14">
            <v>1790.39762015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13675.1601563</v>
          </cell>
          <cell r="F15">
            <v>13675.1601563</v>
          </cell>
          <cell r="G15">
            <v>2552.2367838700002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8411.8964843800004</v>
          </cell>
          <cell r="F16">
            <v>8411.8964843800004</v>
          </cell>
          <cell r="G16">
            <v>2723.9695908799999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16443.84375</v>
          </cell>
          <cell r="F17">
            <v>16443.84375</v>
          </cell>
          <cell r="G17">
            <v>8171.1332329099996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8711.4863281300004</v>
          </cell>
          <cell r="F18">
            <v>8711.4863281300004</v>
          </cell>
          <cell r="G18">
            <v>2813.94471583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6537.5834960900002</v>
          </cell>
          <cell r="F19">
            <v>6537.5834960900002</v>
          </cell>
          <cell r="G19">
            <v>2037.6769351299999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16124.515625</v>
          </cell>
          <cell r="F20">
            <v>16124.515625</v>
          </cell>
          <cell r="G20">
            <v>7902.0437103100003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6717.88671875</v>
          </cell>
          <cell r="F21">
            <v>6717.88671875</v>
          </cell>
          <cell r="G21">
            <v>2051.58559814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16630.09375</v>
          </cell>
          <cell r="F22">
            <v>16630.09375</v>
          </cell>
          <cell r="G22">
            <v>7557.5360822100001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12624.5791016</v>
          </cell>
          <cell r="F23">
            <v>12624.5791016</v>
          </cell>
          <cell r="G23">
            <v>3620.72143547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16007.8105469</v>
          </cell>
          <cell r="F24">
            <v>16007.8105469</v>
          </cell>
          <cell r="G24">
            <v>6193.5245360600002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8987.2128906300004</v>
          </cell>
          <cell r="F25">
            <v>8987.2128906300004</v>
          </cell>
          <cell r="G25">
            <v>3187.00244815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16519.3828125</v>
          </cell>
          <cell r="F26">
            <v>16519.3828125</v>
          </cell>
          <cell r="G26">
            <v>6875.7219238400003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3001.6662597700001</v>
          </cell>
          <cell r="F27">
            <v>3001.6662597700001</v>
          </cell>
          <cell r="G27">
            <v>795.95872005299998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16101.2421875</v>
          </cell>
          <cell r="F28">
            <v>16101.2421875</v>
          </cell>
          <cell r="G28">
            <v>5388.54006605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14709.1806641</v>
          </cell>
          <cell r="F29">
            <v>14709.1806641</v>
          </cell>
          <cell r="G29">
            <v>6395.6785841299998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3106.4448242200001</v>
          </cell>
          <cell r="E30">
            <v>20582.7597656</v>
          </cell>
          <cell r="F30">
            <v>17476.3149414</v>
          </cell>
          <cell r="G30">
            <v>11870.883173099999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13485.1767578</v>
          </cell>
          <cell r="E31">
            <v>30187.7460938</v>
          </cell>
          <cell r="F31">
            <v>16702.5693359</v>
          </cell>
          <cell r="G31">
            <v>20261.449470700001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10696.2607422</v>
          </cell>
          <cell r="F32">
            <v>10696.2607422</v>
          </cell>
          <cell r="G32">
            <v>4681.2111391199996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4827.0073242199996</v>
          </cell>
          <cell r="F33">
            <v>4827.0073242199996</v>
          </cell>
          <cell r="G33">
            <v>1881.6059972800001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3342.1550293</v>
          </cell>
          <cell r="F34">
            <v>3342.1550293</v>
          </cell>
          <cell r="G34">
            <v>1043.36832355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6928.9248046900002</v>
          </cell>
          <cell r="F35">
            <v>6928.9248046900002</v>
          </cell>
          <cell r="G35">
            <v>2228.8379142099998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2154.0659179700001</v>
          </cell>
          <cell r="E36">
            <v>12589.6787109</v>
          </cell>
          <cell r="F36">
            <v>10435.612793</v>
          </cell>
          <cell r="G36">
            <v>7190.1253154100004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4876.4741210900002</v>
          </cell>
          <cell r="F37">
            <v>4876.4741210900002</v>
          </cell>
          <cell r="G37">
            <v>1891.4780274300001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12050.7265625</v>
          </cell>
          <cell r="F38">
            <v>12050.7265625</v>
          </cell>
          <cell r="G38">
            <v>6462.4332579600004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7049.11328125</v>
          </cell>
          <cell r="F39">
            <v>7049.11328125</v>
          </cell>
          <cell r="G39">
            <v>2348.67365298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11104.0537109</v>
          </cell>
          <cell r="F40">
            <v>11104.0537109</v>
          </cell>
          <cell r="G40">
            <v>3228.1553963699998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13879.8417969</v>
          </cell>
          <cell r="F41">
            <v>13879.8417969</v>
          </cell>
          <cell r="G41">
            <v>6084.5301453900001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4600</v>
          </cell>
          <cell r="E42">
            <v>13000</v>
          </cell>
          <cell r="F42">
            <v>8400</v>
          </cell>
          <cell r="G42">
            <v>9352.4571349899998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6103.2778320300004</v>
          </cell>
          <cell r="F43">
            <v>6103.2778320300004</v>
          </cell>
          <cell r="G43">
            <v>1468.13842972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13629.7470703</v>
          </cell>
          <cell r="F44">
            <v>13629.7470703</v>
          </cell>
          <cell r="G44">
            <v>6258.3783316199997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7072.4819335900002</v>
          </cell>
          <cell r="F45">
            <v>7072.4819335900002</v>
          </cell>
          <cell r="G45">
            <v>2381.6980768399999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5403.7026367199996</v>
          </cell>
          <cell r="F46">
            <v>5403.7026367199996</v>
          </cell>
          <cell r="G46">
            <v>906.205164911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9602.6035156300004</v>
          </cell>
          <cell r="F47">
            <v>9602.6035156300004</v>
          </cell>
          <cell r="G47">
            <v>1400.37208917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5008.9916992199996</v>
          </cell>
          <cell r="F48">
            <v>5008.9916992199996</v>
          </cell>
          <cell r="G48">
            <v>1585.79901627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3257.29956055</v>
          </cell>
          <cell r="F49">
            <v>3257.29956055</v>
          </cell>
          <cell r="G49">
            <v>966.879596881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5003.9985351599998</v>
          </cell>
          <cell r="F50">
            <v>5003.9985351599998</v>
          </cell>
          <cell r="G50">
            <v>1575.2118316799999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6198.38671875</v>
          </cell>
          <cell r="F51">
            <v>6198.38671875</v>
          </cell>
          <cell r="G51">
            <v>2038.89498334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5990.8261718800004</v>
          </cell>
          <cell r="F52">
            <v>5990.8261718800004</v>
          </cell>
          <cell r="G52">
            <v>1394.44536707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15060.2128906</v>
          </cell>
          <cell r="F53">
            <v>15060.2128906</v>
          </cell>
          <cell r="G53">
            <v>1700.97567134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4560.7016601599998</v>
          </cell>
          <cell r="F54">
            <v>4560.7016601599998</v>
          </cell>
          <cell r="G54">
            <v>1538.8407009800001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5467.1748046900002</v>
          </cell>
          <cell r="F55">
            <v>5467.1748046900002</v>
          </cell>
          <cell r="G55">
            <v>1696.1237451500001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5408.3271484400002</v>
          </cell>
          <cell r="F56">
            <v>5408.3271484400002</v>
          </cell>
          <cell r="G56">
            <v>1835.90412713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3862.6416015599998</v>
          </cell>
          <cell r="F57">
            <v>3862.6416015599998</v>
          </cell>
          <cell r="G57">
            <v>1068.6743158300001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5491.8120117199996</v>
          </cell>
          <cell r="F58">
            <v>5491.8120117199996</v>
          </cell>
          <cell r="G58">
            <v>1990.4547464899999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3679.6738281299999</v>
          </cell>
          <cell r="F59">
            <v>3679.6738281299999</v>
          </cell>
          <cell r="G59">
            <v>1324.78340428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4410.2153320300004</v>
          </cell>
          <cell r="F60">
            <v>4410.2153320300004</v>
          </cell>
          <cell r="G60">
            <v>1118.11152352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4964.8764648400002</v>
          </cell>
          <cell r="F61">
            <v>4964.8764648400002</v>
          </cell>
          <cell r="G61">
            <v>2010.4039120499999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</v>
          </cell>
          <cell r="E62">
            <v>5124.4511718800004</v>
          </cell>
          <cell r="F62">
            <v>5124.4511718800004</v>
          </cell>
          <cell r="G62">
            <v>2785.3495712600002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5440.5883789099998</v>
          </cell>
          <cell r="F63">
            <v>5440.5883789099998</v>
          </cell>
          <cell r="G63">
            <v>2313.6612496900002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4280.1870117199996</v>
          </cell>
          <cell r="F64">
            <v>4280.1870117199996</v>
          </cell>
          <cell r="G64">
            <v>1194.48304521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5503.6352539099998</v>
          </cell>
          <cell r="F65">
            <v>5503.6352539099998</v>
          </cell>
          <cell r="G65">
            <v>1746.04072357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5685.9477539099998</v>
          </cell>
          <cell r="F66">
            <v>5685.9477539099998</v>
          </cell>
          <cell r="G66">
            <v>1649.7039472599999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4837.3544921900002</v>
          </cell>
          <cell r="F67">
            <v>4837.3544921900002</v>
          </cell>
          <cell r="G67">
            <v>1708.69856817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5028.9165039099998</v>
          </cell>
          <cell r="F68">
            <v>5028.9165039099998</v>
          </cell>
          <cell r="G68">
            <v>1586.34699151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7240.1655273400002</v>
          </cell>
          <cell r="F69">
            <v>7240.1655273400002</v>
          </cell>
          <cell r="G69">
            <v>3481.9469097800002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4638.9653320300004</v>
          </cell>
          <cell r="F70">
            <v>4638.9653320300004</v>
          </cell>
          <cell r="G70">
            <v>1410.8819207500001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5346.0263671900002</v>
          </cell>
          <cell r="F71">
            <v>5346.0263671900002</v>
          </cell>
          <cell r="G71">
            <v>2067.9193265499998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5651.5483398400002</v>
          </cell>
          <cell r="F72">
            <v>5651.5483398400002</v>
          </cell>
          <cell r="G72">
            <v>1352.0816574600001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4118.2519531300004</v>
          </cell>
          <cell r="F73">
            <v>4118.2519531300004</v>
          </cell>
          <cell r="G73">
            <v>1244.03233344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2500</v>
          </cell>
          <cell r="F74">
            <v>2500</v>
          </cell>
          <cell r="G74">
            <v>824.02782990799994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3505.7097168</v>
          </cell>
          <cell r="F75">
            <v>3505.7097168</v>
          </cell>
          <cell r="G75">
            <v>1249.34088329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4438.4682617199996</v>
          </cell>
          <cell r="F76">
            <v>4438.4682617199996</v>
          </cell>
          <cell r="G76">
            <v>1065.81320598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4438.4682617199996</v>
          </cell>
          <cell r="F77">
            <v>4438.4682617199996</v>
          </cell>
          <cell r="G77">
            <v>2112.93067458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2785.6777343799999</v>
          </cell>
          <cell r="F78">
            <v>2785.6777343799999</v>
          </cell>
          <cell r="G78">
            <v>989.49753615999998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5048.7622070300004</v>
          </cell>
          <cell r="F79">
            <v>5048.7622070300004</v>
          </cell>
          <cell r="G79">
            <v>1776.7123606099999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3935.7336425799999</v>
          </cell>
          <cell r="F80">
            <v>3935.7336425799999</v>
          </cell>
          <cell r="G80">
            <v>1572.8463762199999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2469.8178710900002</v>
          </cell>
          <cell r="F81">
            <v>2469.8178710900002</v>
          </cell>
          <cell r="G81">
            <v>803.94392453399996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3827.5317382799999</v>
          </cell>
          <cell r="F82">
            <v>3827.5317382799999</v>
          </cell>
          <cell r="G82">
            <v>1257.9623545699999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4295.3461914099998</v>
          </cell>
          <cell r="F83">
            <v>4295.3461914099998</v>
          </cell>
          <cell r="G83">
            <v>1407.1735816600001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3405.8771972700001</v>
          </cell>
          <cell r="F84">
            <v>3405.8771972700001</v>
          </cell>
          <cell r="G84">
            <v>1341.2443357499999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</v>
          </cell>
          <cell r="E85">
            <v>3130.4951171900002</v>
          </cell>
          <cell r="F85">
            <v>3130.4951171900002</v>
          </cell>
          <cell r="G85">
            <v>1195.6405801599999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5869.4121093800004</v>
          </cell>
          <cell r="F86">
            <v>5869.4121093800004</v>
          </cell>
          <cell r="G86">
            <v>1903.07209541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4045.9855957</v>
          </cell>
          <cell r="F87">
            <v>4045.9855957</v>
          </cell>
          <cell r="G87">
            <v>1834.2714657399999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4909.1752929699996</v>
          </cell>
          <cell r="F88">
            <v>4909.1752929699996</v>
          </cell>
          <cell r="G88">
            <v>2090.3546565299998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5724.5087890599998</v>
          </cell>
          <cell r="F89">
            <v>5724.5087890599998</v>
          </cell>
          <cell r="G89">
            <v>1766.78879231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4531.0043945300004</v>
          </cell>
          <cell r="F90">
            <v>4531.0043945300004</v>
          </cell>
          <cell r="G90">
            <v>2017.1269311399999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4854.89453125</v>
          </cell>
          <cell r="F91">
            <v>4854.89453125</v>
          </cell>
          <cell r="G91">
            <v>1638.1005597000001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3443.8349609400002</v>
          </cell>
          <cell r="F92">
            <v>3443.8349609400002</v>
          </cell>
          <cell r="G92">
            <v>1215.60132112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3764.3061523400002</v>
          </cell>
          <cell r="F93">
            <v>3764.3061523400002</v>
          </cell>
          <cell r="G93">
            <v>1424.01286009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5263.0791015599998</v>
          </cell>
          <cell r="F94">
            <v>5263.0791015599998</v>
          </cell>
          <cell r="G94">
            <v>1550.26150665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4031.12890625</v>
          </cell>
          <cell r="F95">
            <v>4031.12890625</v>
          </cell>
          <cell r="G95">
            <v>1869.5572746099999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8089.4995117199996</v>
          </cell>
          <cell r="F96">
            <v>8089.4995117199996</v>
          </cell>
          <cell r="G96">
            <v>2251.2321356500001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2844.2924804700001</v>
          </cell>
          <cell r="F97">
            <v>2844.2924804700001</v>
          </cell>
          <cell r="G97">
            <v>1083.80428474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3600</v>
          </cell>
          <cell r="F98">
            <v>3600</v>
          </cell>
          <cell r="G98">
            <v>1234.8130191400001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9097.2519531300004</v>
          </cell>
          <cell r="F99">
            <v>9097.2519531300004</v>
          </cell>
          <cell r="G99">
            <v>2581.53691123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10218.1210938</v>
          </cell>
          <cell r="F100">
            <v>10218.1210938</v>
          </cell>
          <cell r="G100">
            <v>2805.2305392500002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4700</v>
          </cell>
          <cell r="F101">
            <v>4700</v>
          </cell>
          <cell r="G101">
            <v>2178.22773671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5604.4624023400002</v>
          </cell>
          <cell r="F102">
            <v>5604.4624023400002</v>
          </cell>
          <cell r="G102">
            <v>1782.9719950000001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6037.3833007800004</v>
          </cell>
          <cell r="F103">
            <v>6037.3833007800004</v>
          </cell>
          <cell r="G103">
            <v>3060.7827299599999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9990.4951171899993</v>
          </cell>
          <cell r="F104">
            <v>9990.4951171899993</v>
          </cell>
          <cell r="G104">
            <v>4801.0979941699998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10026.4648438</v>
          </cell>
          <cell r="F105">
            <v>10026.4648438</v>
          </cell>
          <cell r="G105">
            <v>5056.3541013900003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5423.0986328099998</v>
          </cell>
          <cell r="F106">
            <v>5423.0986328099998</v>
          </cell>
          <cell r="G106">
            <v>2073.56652485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5092.1508789099998</v>
          </cell>
          <cell r="F107">
            <v>5092.1508789099998</v>
          </cell>
          <cell r="G107">
            <v>1661.1609315000001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4825.9711914099998</v>
          </cell>
          <cell r="F108">
            <v>4825.9711914099998</v>
          </cell>
          <cell r="G108">
            <v>1337.0595013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6694.02734375</v>
          </cell>
          <cell r="F109">
            <v>6694.02734375</v>
          </cell>
          <cell r="G109">
            <v>3796.90818399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5108.8159179699996</v>
          </cell>
          <cell r="F110">
            <v>5108.8159179699996</v>
          </cell>
          <cell r="G110">
            <v>1560.9714557499999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7021.3959960900002</v>
          </cell>
          <cell r="F111">
            <v>7021.3959960900002</v>
          </cell>
          <cell r="G111">
            <v>2678.6176728400001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8364.8076171899993</v>
          </cell>
          <cell r="F112">
            <v>8364.8076171899993</v>
          </cell>
          <cell r="G112">
            <v>3311.2556488300002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3764.3061523400002</v>
          </cell>
          <cell r="F113">
            <v>3764.3061523400002</v>
          </cell>
          <cell r="G113">
            <v>1261.1114015400001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2408.3188476599998</v>
          </cell>
          <cell r="F114">
            <v>2408.3188476599998</v>
          </cell>
          <cell r="G114">
            <v>721.882092564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424.26406860399999</v>
          </cell>
          <cell r="E115">
            <v>6016.6435546900002</v>
          </cell>
          <cell r="F115">
            <v>5592.3794860799999</v>
          </cell>
          <cell r="G115">
            <v>3479.33681673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2800</v>
          </cell>
          <cell r="F116">
            <v>2800</v>
          </cell>
          <cell r="G116">
            <v>1123.7577992399999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9908.0771484399993</v>
          </cell>
          <cell r="F117">
            <v>9908.0771484399993</v>
          </cell>
          <cell r="G117">
            <v>1844.0685490400001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4609.7724609400002</v>
          </cell>
          <cell r="F118">
            <v>4609.7724609400002</v>
          </cell>
          <cell r="G118">
            <v>1696.02543294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5445.1811523400002</v>
          </cell>
          <cell r="F119">
            <v>5445.1811523400002</v>
          </cell>
          <cell r="G119">
            <v>2232.9218973500001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4738.1430664099998</v>
          </cell>
          <cell r="F120">
            <v>4738.1430664099998</v>
          </cell>
          <cell r="G120">
            <v>1411.86111654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3162.2775878900002</v>
          </cell>
          <cell r="F121">
            <v>3162.2775878900002</v>
          </cell>
          <cell r="G121">
            <v>968.98850551500004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15279.3974609</v>
          </cell>
          <cell r="E122">
            <v>24716.390625</v>
          </cell>
          <cell r="F122">
            <v>9436.9931640600007</v>
          </cell>
          <cell r="G122">
            <v>20657.375356199998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28402.8164063</v>
          </cell>
          <cell r="E123">
            <v>41192.4765625</v>
          </cell>
          <cell r="F123">
            <v>12789.6601563</v>
          </cell>
          <cell r="G123">
            <v>33733.592098499998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9013.8779296899993</v>
          </cell>
          <cell r="E124">
            <v>24707.2871094</v>
          </cell>
          <cell r="F124">
            <v>15693.4091797</v>
          </cell>
          <cell r="G124">
            <v>16491.167495400001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34741.6171875</v>
          </cell>
          <cell r="E125">
            <v>58407.1914063</v>
          </cell>
          <cell r="F125">
            <v>23665.5742188</v>
          </cell>
          <cell r="G125">
            <v>43517.7429376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17083.9101563</v>
          </cell>
          <cell r="E126">
            <v>38377.5976563</v>
          </cell>
          <cell r="F126">
            <v>21293.6875</v>
          </cell>
          <cell r="G126">
            <v>28073.567578999999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16916.8554688</v>
          </cell>
          <cell r="F127">
            <v>16916.8554688</v>
          </cell>
          <cell r="G127">
            <v>6984.0277884400002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8544.00390625</v>
          </cell>
          <cell r="E128">
            <v>21733.1542969</v>
          </cell>
          <cell r="F128">
            <v>13189.1503906</v>
          </cell>
          <cell r="G128">
            <v>15378.2303615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8102.46875</v>
          </cell>
          <cell r="E129">
            <v>24793.546875</v>
          </cell>
          <cell r="F129">
            <v>16691.078125</v>
          </cell>
          <cell r="G129">
            <v>16328.0260347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16609.0332031</v>
          </cell>
          <cell r="F130">
            <v>16609.0332031</v>
          </cell>
          <cell r="G130">
            <v>7592.2278695599998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14770.9169922</v>
          </cell>
          <cell r="F131">
            <v>14770.9169922</v>
          </cell>
          <cell r="G131">
            <v>6175.5694367100004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9638.46484375</v>
          </cell>
          <cell r="E132">
            <v>24768.125</v>
          </cell>
          <cell r="F132">
            <v>15129.6601563</v>
          </cell>
          <cell r="G132">
            <v>17590.1378725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9231.4677734399993</v>
          </cell>
          <cell r="E133">
            <v>21425.453125</v>
          </cell>
          <cell r="F133">
            <v>12193.9853516</v>
          </cell>
          <cell r="G133">
            <v>15615.461925199999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7083.7841796900002</v>
          </cell>
          <cell r="E134">
            <v>19563.4863281</v>
          </cell>
          <cell r="F134">
            <v>12479.7021484</v>
          </cell>
          <cell r="G134">
            <v>12698.343328299999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12175.7958984</v>
          </cell>
          <cell r="E135">
            <v>24889.5566406</v>
          </cell>
          <cell r="F135">
            <v>12713.7607422</v>
          </cell>
          <cell r="G135">
            <v>19579.6823153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15772.4443359</v>
          </cell>
          <cell r="F136">
            <v>15772.4443359</v>
          </cell>
          <cell r="G136">
            <v>9001.9011090900003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6228.96484375</v>
          </cell>
          <cell r="E137">
            <v>12030.3779297</v>
          </cell>
          <cell r="F137">
            <v>5801.4130859400002</v>
          </cell>
          <cell r="G137">
            <v>9352.9964381299997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9340.7705078100007</v>
          </cell>
          <cell r="F138">
            <v>9340.7705078100007</v>
          </cell>
          <cell r="G138">
            <v>4152.92990061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15984.0546875</v>
          </cell>
          <cell r="F139">
            <v>15984.0546875</v>
          </cell>
          <cell r="G139">
            <v>7778.4393497000001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12390.7226563</v>
          </cell>
          <cell r="E140">
            <v>28536.46875</v>
          </cell>
          <cell r="F140">
            <v>16145.7460938</v>
          </cell>
          <cell r="G140">
            <v>18349.031073599999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15328.7314453</v>
          </cell>
          <cell r="E141">
            <v>31970.7675781</v>
          </cell>
          <cell r="F141">
            <v>16642.0361328</v>
          </cell>
          <cell r="G141">
            <v>23097.150584700001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16101.2421875</v>
          </cell>
          <cell r="E142">
            <v>30029.3183594</v>
          </cell>
          <cell r="F142">
            <v>13928.0761719</v>
          </cell>
          <cell r="G142">
            <v>23385.1351516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25158.8945313</v>
          </cell>
          <cell r="E143">
            <v>35779.4648438</v>
          </cell>
          <cell r="F143">
            <v>10620.5703125</v>
          </cell>
          <cell r="G143">
            <v>30787.855512800001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19961.9628906</v>
          </cell>
          <cell r="E144">
            <v>45865.1289063</v>
          </cell>
          <cell r="F144">
            <v>25903.1660156</v>
          </cell>
          <cell r="G144">
            <v>34597.728768599998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20002.5</v>
          </cell>
          <cell r="F145">
            <v>20002.5</v>
          </cell>
          <cell r="G145">
            <v>10486.184362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40767.8789063</v>
          </cell>
          <cell r="E146">
            <v>58363.0859375</v>
          </cell>
          <cell r="F146">
            <v>17595.2070313</v>
          </cell>
          <cell r="G146">
            <v>49325.889521600002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50678.7929688</v>
          </cell>
          <cell r="E147">
            <v>63147.1289063</v>
          </cell>
          <cell r="F147">
            <v>12468.3359375</v>
          </cell>
          <cell r="G147">
            <v>58301.323193099997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10420.1728516</v>
          </cell>
          <cell r="F148">
            <v>10420.1728516</v>
          </cell>
          <cell r="G148">
            <v>5912.3943234899998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15179.5917969</v>
          </cell>
          <cell r="F149">
            <v>15179.5917969</v>
          </cell>
          <cell r="G149">
            <v>6487.8080225200001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1513.2745361299999</v>
          </cell>
          <cell r="E150">
            <v>13595.9550781</v>
          </cell>
          <cell r="F150">
            <v>12082.680542</v>
          </cell>
          <cell r="G150">
            <v>8133.4762157499999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19906.0292969</v>
          </cell>
          <cell r="E151">
            <v>42858.1367188</v>
          </cell>
          <cell r="F151">
            <v>22952.1074219</v>
          </cell>
          <cell r="G151">
            <v>33479.759779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14303.1464844</v>
          </cell>
          <cell r="E152">
            <v>33549.0703125</v>
          </cell>
          <cell r="F152">
            <v>19245.9238281</v>
          </cell>
          <cell r="G152">
            <v>23488.066926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12420.1445313</v>
          </cell>
          <cell r="E153">
            <v>31294.7285156</v>
          </cell>
          <cell r="F153">
            <v>18874.5839844</v>
          </cell>
          <cell r="G153">
            <v>22643.1943962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20001</v>
          </cell>
          <cell r="E154">
            <v>32474.6054688</v>
          </cell>
          <cell r="F154">
            <v>12473.6054688</v>
          </cell>
          <cell r="G154">
            <v>26799.080549099999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4767.5991210900002</v>
          </cell>
          <cell r="E155">
            <v>17489.7109375</v>
          </cell>
          <cell r="F155">
            <v>12722.1118164</v>
          </cell>
          <cell r="G155">
            <v>11265.964893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14071.9580078</v>
          </cell>
          <cell r="E156">
            <v>26542.4179688</v>
          </cell>
          <cell r="F156">
            <v>12470.4599609</v>
          </cell>
          <cell r="G156">
            <v>19468.477279999999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19256.6875</v>
          </cell>
          <cell r="E157">
            <v>28161.8535156</v>
          </cell>
          <cell r="F157">
            <v>8905.1660156300004</v>
          </cell>
          <cell r="G157">
            <v>23539.671247499999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14057.7382813</v>
          </cell>
          <cell r="E158">
            <v>28017.8515625</v>
          </cell>
          <cell r="F158">
            <v>13960.1132813</v>
          </cell>
          <cell r="G158">
            <v>22078.5028093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21855.2050781</v>
          </cell>
          <cell r="E159">
            <v>32619.7792969</v>
          </cell>
          <cell r="F159">
            <v>10764.5742188</v>
          </cell>
          <cell r="G159">
            <v>27783.886662100002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22144.9765625</v>
          </cell>
          <cell r="E160">
            <v>31042.0683594</v>
          </cell>
          <cell r="F160">
            <v>8897.0917968800004</v>
          </cell>
          <cell r="G160">
            <v>26777.334698899998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18591.3964844</v>
          </cell>
          <cell r="E161">
            <v>26402.4628906</v>
          </cell>
          <cell r="F161">
            <v>7811.06640625</v>
          </cell>
          <cell r="G161">
            <v>22060.2465945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11597.4130859</v>
          </cell>
          <cell r="E162">
            <v>23525.5175781</v>
          </cell>
          <cell r="F162">
            <v>11928.1044922</v>
          </cell>
          <cell r="G162">
            <v>17273.951337900002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6451.3564453099998</v>
          </cell>
          <cell r="E163">
            <v>14501.3789063</v>
          </cell>
          <cell r="F163">
            <v>8050.0224609400002</v>
          </cell>
          <cell r="G163">
            <v>10224.4590998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12371.3378906</v>
          </cell>
          <cell r="E164">
            <v>22593.8046875</v>
          </cell>
          <cell r="F164">
            <v>10222.4667969</v>
          </cell>
          <cell r="G164">
            <v>17734.506955000001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12925.1689453</v>
          </cell>
          <cell r="E165">
            <v>22533.7519531</v>
          </cell>
          <cell r="F165">
            <v>9608.5830078100007</v>
          </cell>
          <cell r="G165">
            <v>18955.219591000001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17383.3261719</v>
          </cell>
          <cell r="E166">
            <v>29540.8183594</v>
          </cell>
          <cell r="F166">
            <v>12157.4921875</v>
          </cell>
          <cell r="G166">
            <v>24158.401891900001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5173.9731445300004</v>
          </cell>
          <cell r="F167">
            <v>5173.9731445300004</v>
          </cell>
          <cell r="G167">
            <v>2104.5810034299998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6030.7543945300004</v>
          </cell>
          <cell r="F168">
            <v>6030.7543945300004</v>
          </cell>
          <cell r="G168">
            <v>1708.6481991000001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6760.1777343800004</v>
          </cell>
          <cell r="F169">
            <v>6760.1777343800004</v>
          </cell>
          <cell r="G169">
            <v>3442.7883946500001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4220.1894531300004</v>
          </cell>
          <cell r="F170">
            <v>4220.1894531300004</v>
          </cell>
          <cell r="G170">
            <v>1329.59674279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2731.3000488299999</v>
          </cell>
          <cell r="E171">
            <v>13994.2841797</v>
          </cell>
          <cell r="F171">
            <v>11262.9841309</v>
          </cell>
          <cell r="G171">
            <v>8337.3332638200009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12143.3105469</v>
          </cell>
          <cell r="E172">
            <v>20048.1914063</v>
          </cell>
          <cell r="F172">
            <v>7904.8808593800004</v>
          </cell>
          <cell r="G172">
            <v>16258.265689600001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7816.0092773400002</v>
          </cell>
          <cell r="E173">
            <v>19231.484375</v>
          </cell>
          <cell r="F173">
            <v>11415.4750977</v>
          </cell>
          <cell r="G173">
            <v>13041.3185073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8170.6791992199996</v>
          </cell>
          <cell r="F174">
            <v>8170.6791992199996</v>
          </cell>
          <cell r="G174">
            <v>3037.8675026999999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16334.3193359</v>
          </cell>
          <cell r="F175">
            <v>16334.3193359</v>
          </cell>
          <cell r="G175">
            <v>8512.0766246799994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7783.3154296900002</v>
          </cell>
          <cell r="F176">
            <v>7783.3154296900002</v>
          </cell>
          <cell r="G176">
            <v>3710.01473657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4052.1599121099998</v>
          </cell>
          <cell r="E177">
            <v>8856.6357421899993</v>
          </cell>
          <cell r="F177">
            <v>4804.4758300800004</v>
          </cell>
          <cell r="G177">
            <v>6472.9503927400001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7200.6943359400002</v>
          </cell>
          <cell r="E178">
            <v>13231.0244141</v>
          </cell>
          <cell r="F178">
            <v>6030.3300781300004</v>
          </cell>
          <cell r="G178">
            <v>10038.868716700001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100</v>
          </cell>
          <cell r="E179">
            <v>7892.4013671900002</v>
          </cell>
          <cell r="F179">
            <v>7792.4013671900002</v>
          </cell>
          <cell r="G179">
            <v>3506.4846437900001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17057.5488281</v>
          </cell>
          <cell r="E180">
            <v>23821</v>
          </cell>
          <cell r="F180">
            <v>6763.4511718800004</v>
          </cell>
          <cell r="G180">
            <v>20340.5866886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</v>
          </cell>
          <cell r="E181">
            <v>3733.6308593799999</v>
          </cell>
          <cell r="F181">
            <v>3733.6308593799999</v>
          </cell>
          <cell r="G181">
            <v>1907.5081808699999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</v>
          </cell>
          <cell r="E182">
            <v>3046.3093261700001</v>
          </cell>
          <cell r="F182">
            <v>3046.3093261700001</v>
          </cell>
          <cell r="G182">
            <v>1481.9393462800001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8600</v>
          </cell>
          <cell r="F183">
            <v>8600</v>
          </cell>
          <cell r="G183">
            <v>4624.6249849300002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8287.33984375</v>
          </cell>
          <cell r="F184">
            <v>8287.33984375</v>
          </cell>
          <cell r="G184">
            <v>1979.33296817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45385.5703125</v>
          </cell>
          <cell r="F185">
            <v>45385.5703125</v>
          </cell>
          <cell r="G185">
            <v>17784.942518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1920.9372558600001</v>
          </cell>
          <cell r="E186">
            <v>7942.9213867199996</v>
          </cell>
          <cell r="F186">
            <v>6021.9841308599998</v>
          </cell>
          <cell r="G186">
            <v>5509.6321738799998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23300.2148438</v>
          </cell>
          <cell r="F187">
            <v>23300.2148438</v>
          </cell>
          <cell r="G187">
            <v>13155.227524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11584.9042969</v>
          </cell>
          <cell r="F188">
            <v>11584.9042969</v>
          </cell>
          <cell r="G188">
            <v>4115.39152552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7877.1821289099998</v>
          </cell>
          <cell r="E189">
            <v>13291.3505859</v>
          </cell>
          <cell r="F189">
            <v>5414.1684570300004</v>
          </cell>
          <cell r="G189">
            <v>10835.1033747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10667.7080078</v>
          </cell>
          <cell r="F190">
            <v>10667.7080078</v>
          </cell>
          <cell r="G190">
            <v>3865.6911411000001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6576.4731445300004</v>
          </cell>
          <cell r="F191">
            <v>6576.4731445300004</v>
          </cell>
          <cell r="G191">
            <v>2358.1130400500001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1252.99645996</v>
          </cell>
          <cell r="E192">
            <v>8134.4946289099998</v>
          </cell>
          <cell r="F192">
            <v>6881.49816895</v>
          </cell>
          <cell r="G192">
            <v>5058.0737021699997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2200</v>
          </cell>
          <cell r="F193">
            <v>2200</v>
          </cell>
          <cell r="G193">
            <v>695.89932980799995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600</v>
          </cell>
          <cell r="E194">
            <v>3811.8237304700001</v>
          </cell>
          <cell r="F194">
            <v>3211.8237304700001</v>
          </cell>
          <cell r="G194">
            <v>2222.4128397600002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5110.7729492199996</v>
          </cell>
          <cell r="F195">
            <v>5110.7729492199996</v>
          </cell>
          <cell r="G195">
            <v>3042.2392063000002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11676.4716797</v>
          </cell>
          <cell r="F196">
            <v>11676.4716797</v>
          </cell>
          <cell r="G196">
            <v>5697.6729217599996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4404.54296875</v>
          </cell>
          <cell r="E197">
            <v>10394.2294922</v>
          </cell>
          <cell r="F197">
            <v>5989.6865234400002</v>
          </cell>
          <cell r="G197">
            <v>7357.7466195999996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3255.7641601599998</v>
          </cell>
          <cell r="F198">
            <v>3255.7641601599998</v>
          </cell>
          <cell r="G198">
            <v>1049.6690346400001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6551.3359375</v>
          </cell>
          <cell r="F199">
            <v>6551.3359375</v>
          </cell>
          <cell r="G199">
            <v>3584.6311364899998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3733.6308593799999</v>
          </cell>
          <cell r="F200">
            <v>3733.6308593799999</v>
          </cell>
          <cell r="G200">
            <v>1302.2649182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6296.8247070300004</v>
          </cell>
          <cell r="F201">
            <v>6296.8247070300004</v>
          </cell>
          <cell r="G201">
            <v>2802.2998685699999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3780.2116699200001</v>
          </cell>
          <cell r="F202">
            <v>3780.2116699200001</v>
          </cell>
          <cell r="G202">
            <v>2064.30728039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5412.0234375</v>
          </cell>
          <cell r="F203">
            <v>5412.0234375</v>
          </cell>
          <cell r="G203">
            <v>2311.6535801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6596.9692382800004</v>
          </cell>
          <cell r="F204">
            <v>6596.9692382800004</v>
          </cell>
          <cell r="G204">
            <v>1672.7162761699999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7694.1538085900002</v>
          </cell>
          <cell r="F205">
            <v>7694.1538085900002</v>
          </cell>
          <cell r="G205">
            <v>3807.3766950600002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7212.4892578099998</v>
          </cell>
          <cell r="F206">
            <v>7212.4892578099998</v>
          </cell>
          <cell r="G206">
            <v>3724.9593513899999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6826.4194335900002</v>
          </cell>
          <cell r="F207">
            <v>6826.4194335900002</v>
          </cell>
          <cell r="G207">
            <v>2612.9784826999999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10568.3486328</v>
          </cell>
          <cell r="F208">
            <v>10568.3486328</v>
          </cell>
          <cell r="G208">
            <v>2928.5000850699998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10294.1728516</v>
          </cell>
          <cell r="F209">
            <v>10294.1728516</v>
          </cell>
          <cell r="G209">
            <v>4085.6372262700002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10239.140625</v>
          </cell>
          <cell r="E210">
            <v>17426.4160156</v>
          </cell>
          <cell r="F210">
            <v>7187.2753906300004</v>
          </cell>
          <cell r="G210">
            <v>14259.9420015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3676.9553222700001</v>
          </cell>
          <cell r="E211">
            <v>18483.5058594</v>
          </cell>
          <cell r="F211">
            <v>14806.5505371</v>
          </cell>
          <cell r="G211">
            <v>10806.642041900001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6529.9311523400002</v>
          </cell>
          <cell r="E212">
            <v>16421.0234375</v>
          </cell>
          <cell r="F212">
            <v>9891.0922851600008</v>
          </cell>
          <cell r="G212">
            <v>11631.483296500001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1923.53845215</v>
          </cell>
          <cell r="E213">
            <v>12709.8388672</v>
          </cell>
          <cell r="F213">
            <v>10786.300415</v>
          </cell>
          <cell r="G213">
            <v>8134.2962790499996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141.42135620100001</v>
          </cell>
          <cell r="E214">
            <v>18646.1796875</v>
          </cell>
          <cell r="F214">
            <v>18504.7583313</v>
          </cell>
          <cell r="G214">
            <v>8293.9759783400004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7000.7143554699996</v>
          </cell>
          <cell r="E215">
            <v>15789.2373047</v>
          </cell>
          <cell r="F215">
            <v>8788.5229492199996</v>
          </cell>
          <cell r="G215">
            <v>12588.968229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14508.6181641</v>
          </cell>
          <cell r="F216">
            <v>14508.6181641</v>
          </cell>
          <cell r="G216">
            <v>6865.9000743400002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10783.7841797</v>
          </cell>
          <cell r="F217">
            <v>10783.7841797</v>
          </cell>
          <cell r="G217">
            <v>5214.5465209800004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13946.3251953</v>
          </cell>
          <cell r="F218">
            <v>13946.3251953</v>
          </cell>
          <cell r="G218">
            <v>5220.8330900999999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14105.6728516</v>
          </cell>
          <cell r="F219">
            <v>14105.6728516</v>
          </cell>
          <cell r="G219">
            <v>5667.8656737900001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14221.4628906</v>
          </cell>
          <cell r="F220">
            <v>14221.4628906</v>
          </cell>
          <cell r="G220">
            <v>7589.3369363000002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8586.6171875</v>
          </cell>
          <cell r="F221">
            <v>8586.6171875</v>
          </cell>
          <cell r="G221">
            <v>3718.72803746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14996.6660156</v>
          </cell>
          <cell r="F222">
            <v>14996.6660156</v>
          </cell>
          <cell r="G222">
            <v>6563.7268318200004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</v>
          </cell>
          <cell r="E223">
            <v>7566.3730468800004</v>
          </cell>
          <cell r="F223">
            <v>7566.3730468800004</v>
          </cell>
          <cell r="G223">
            <v>2750.0739107200002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8516.4550781300004</v>
          </cell>
          <cell r="F224">
            <v>8516.4550781300004</v>
          </cell>
          <cell r="G224">
            <v>3875.9356270500002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</v>
          </cell>
          <cell r="E225">
            <v>5554.2778320300004</v>
          </cell>
          <cell r="F225">
            <v>5554.2778320300004</v>
          </cell>
          <cell r="G225">
            <v>2521.3468526199999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4031.12890625</v>
          </cell>
          <cell r="F226">
            <v>4031.12890625</v>
          </cell>
          <cell r="G226">
            <v>1024.79176616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4382.9213867199996</v>
          </cell>
          <cell r="F227">
            <v>4382.9213867199996</v>
          </cell>
          <cell r="G227">
            <v>1932.3024031699999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</v>
          </cell>
          <cell r="E228">
            <v>3482.8149414099998</v>
          </cell>
          <cell r="F228">
            <v>3482.8149414099998</v>
          </cell>
          <cell r="G228">
            <v>1147.5936536199999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4780.1674804699996</v>
          </cell>
          <cell r="F229">
            <v>4780.1674804699996</v>
          </cell>
          <cell r="G229">
            <v>1695.1303612900001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4242.640625</v>
          </cell>
          <cell r="F230">
            <v>4242.640625</v>
          </cell>
          <cell r="G230">
            <v>1540.1844521800001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6873.1362304699996</v>
          </cell>
          <cell r="F231">
            <v>6873.1362304699996</v>
          </cell>
          <cell r="G231">
            <v>2250.4663051299999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9176.0556640600007</v>
          </cell>
          <cell r="F232">
            <v>9176.0556640600007</v>
          </cell>
          <cell r="G232">
            <v>4709.0089898099995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19340.3730469</v>
          </cell>
          <cell r="F233">
            <v>19340.3730469</v>
          </cell>
          <cell r="G233">
            <v>5987.4193546899996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8967.7197265600007</v>
          </cell>
          <cell r="F234">
            <v>8967.7197265600007</v>
          </cell>
          <cell r="G234">
            <v>4409.1712671400001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9861.5410156300004</v>
          </cell>
          <cell r="F235">
            <v>9861.5410156300004</v>
          </cell>
          <cell r="G235">
            <v>3423.25916856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8780.0908203100007</v>
          </cell>
          <cell r="F236">
            <v>8780.0908203100007</v>
          </cell>
          <cell r="G236">
            <v>4475.37097404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3201.5620117200001</v>
          </cell>
          <cell r="E237">
            <v>11053.5058594</v>
          </cell>
          <cell r="F237">
            <v>7851.9438476599998</v>
          </cell>
          <cell r="G237">
            <v>7219.9567717899999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7641.9892578099998</v>
          </cell>
          <cell r="F238">
            <v>7641.9892578099998</v>
          </cell>
          <cell r="G238">
            <v>3198.6557859200002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8514.6933593800004</v>
          </cell>
          <cell r="F239">
            <v>8514.6933593800004</v>
          </cell>
          <cell r="G239">
            <v>3661.4135589299999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17404.0234375</v>
          </cell>
          <cell r="F240">
            <v>17404.0234375</v>
          </cell>
          <cell r="G240">
            <v>7114.2101049100002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12517.1884766</v>
          </cell>
          <cell r="F241">
            <v>12517.1884766</v>
          </cell>
          <cell r="G241">
            <v>4854.5066240400001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5573.1499023400002</v>
          </cell>
          <cell r="E242">
            <v>20294.0878906</v>
          </cell>
          <cell r="F242">
            <v>14720.9379883</v>
          </cell>
          <cell r="G242">
            <v>13249.703753600001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54663.0585938</v>
          </cell>
          <cell r="F243">
            <v>54663.0585938</v>
          </cell>
          <cell r="G243">
            <v>19344.5280466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12619.4296875</v>
          </cell>
          <cell r="F244">
            <v>12619.4296875</v>
          </cell>
          <cell r="G244">
            <v>5181.6542667800004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9774.4560546899993</v>
          </cell>
          <cell r="F245">
            <v>9774.4560546899993</v>
          </cell>
          <cell r="G245">
            <v>3823.9178573499998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7723.3413085900002</v>
          </cell>
          <cell r="F246">
            <v>7723.3413085900002</v>
          </cell>
          <cell r="G246">
            <v>2694.3795276699998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7787.8110351599998</v>
          </cell>
          <cell r="F247">
            <v>7787.8110351599998</v>
          </cell>
          <cell r="G247">
            <v>2040.9360306000001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5500</v>
          </cell>
          <cell r="F248">
            <v>5500</v>
          </cell>
          <cell r="G248">
            <v>1305.38773176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9457.80078125</v>
          </cell>
          <cell r="F249">
            <v>9457.80078125</v>
          </cell>
          <cell r="G249">
            <v>3359.5369469299999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5024.9379882800004</v>
          </cell>
          <cell r="F250">
            <v>5024.9379882800004</v>
          </cell>
          <cell r="G250">
            <v>2484.7212268399999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4882.6220703099998</v>
          </cell>
          <cell r="F251">
            <v>4882.6220703099998</v>
          </cell>
          <cell r="G251">
            <v>2032.77584806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</v>
          </cell>
          <cell r="E252">
            <v>5093.1328125</v>
          </cell>
          <cell r="F252">
            <v>5093.1328125</v>
          </cell>
          <cell r="G252">
            <v>2065.8052802399998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8780.0908203100007</v>
          </cell>
          <cell r="F253">
            <v>8780.0908203100007</v>
          </cell>
          <cell r="G253">
            <v>4208.3400938300001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</v>
          </cell>
          <cell r="E254">
            <v>9677.29296875</v>
          </cell>
          <cell r="F254">
            <v>9677.29296875</v>
          </cell>
          <cell r="G254">
            <v>5393.8032868800001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3640.0549316400002</v>
          </cell>
          <cell r="E255">
            <v>10868.7626953</v>
          </cell>
          <cell r="F255">
            <v>7228.7077636699996</v>
          </cell>
          <cell r="G255">
            <v>7192.5948513000003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9972.4619140600007</v>
          </cell>
          <cell r="F256">
            <v>9972.4619140600007</v>
          </cell>
          <cell r="G256">
            <v>4125.5257215299998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10160.7089844</v>
          </cell>
          <cell r="F257">
            <v>10160.7089844</v>
          </cell>
          <cell r="G257">
            <v>4959.4110295299997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9962.4296875</v>
          </cell>
          <cell r="F258">
            <v>9962.4296875</v>
          </cell>
          <cell r="G258">
            <v>3831.9343661500002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14821.6054688</v>
          </cell>
          <cell r="F259">
            <v>14821.6054688</v>
          </cell>
          <cell r="G259">
            <v>5207.33799335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8472.3076171899993</v>
          </cell>
          <cell r="F260">
            <v>8472.3076171899993</v>
          </cell>
          <cell r="G260">
            <v>3932.6611260899999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6741.6616210900002</v>
          </cell>
          <cell r="F261">
            <v>6741.6616210900002</v>
          </cell>
          <cell r="G261">
            <v>3231.9180530600001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11636.1503906</v>
          </cell>
          <cell r="F262">
            <v>11636.1503906</v>
          </cell>
          <cell r="G262">
            <v>6177.2973318100003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4477.72265625</v>
          </cell>
          <cell r="E263">
            <v>20278.0664063</v>
          </cell>
          <cell r="F263">
            <v>15800.34375</v>
          </cell>
          <cell r="G263">
            <v>12895.4955006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9492.1015625</v>
          </cell>
          <cell r="F264">
            <v>9492.1015625</v>
          </cell>
          <cell r="G264">
            <v>3311.1362574700001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3224.9030761700001</v>
          </cell>
          <cell r="E265">
            <v>15086.4179688</v>
          </cell>
          <cell r="F265">
            <v>11861.5148926</v>
          </cell>
          <cell r="G265">
            <v>10116.600865300001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9621.3300781300004</v>
          </cell>
          <cell r="F266">
            <v>9621.3300781300004</v>
          </cell>
          <cell r="G266">
            <v>2590.0401174899998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894.42718505899995</v>
          </cell>
          <cell r="E267">
            <v>11452.9472656</v>
          </cell>
          <cell r="F267">
            <v>10558.520080599999</v>
          </cell>
          <cell r="G267">
            <v>7076.7972713199997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6350.5903320300004</v>
          </cell>
          <cell r="E268">
            <v>12731.0644531</v>
          </cell>
          <cell r="F268">
            <v>6380.4741210900002</v>
          </cell>
          <cell r="G268">
            <v>9631.2938066499992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8140.0244140599998</v>
          </cell>
          <cell r="F269">
            <v>8140.0244140599998</v>
          </cell>
          <cell r="G269">
            <v>4417.7065032600003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13515.1767578</v>
          </cell>
          <cell r="F270">
            <v>13515.1767578</v>
          </cell>
          <cell r="G270">
            <v>5727.4774695899996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8309.6328125</v>
          </cell>
          <cell r="F271">
            <v>8309.6328125</v>
          </cell>
          <cell r="G271">
            <v>3601.62548345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7692.2036132800004</v>
          </cell>
          <cell r="F272">
            <v>7692.2036132800004</v>
          </cell>
          <cell r="G272">
            <v>2508.6500253700001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12619.4296875</v>
          </cell>
          <cell r="F273">
            <v>12619.4296875</v>
          </cell>
          <cell r="G273">
            <v>5057.8239907899997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10530.9072266</v>
          </cell>
          <cell r="F274">
            <v>10530.9072266</v>
          </cell>
          <cell r="G274">
            <v>4446.3902097600003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4272.0019531300004</v>
          </cell>
          <cell r="F275">
            <v>4272.0019531300004</v>
          </cell>
          <cell r="G275">
            <v>1287.7255856100001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11072.4882813</v>
          </cell>
          <cell r="F276">
            <v>11072.4882813</v>
          </cell>
          <cell r="G276">
            <v>3739.7866020699998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12553.8837891</v>
          </cell>
          <cell r="F277">
            <v>12553.8837891</v>
          </cell>
          <cell r="G277">
            <v>6341.8182924800003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7930.9521484400002</v>
          </cell>
          <cell r="F278">
            <v>7930.9521484400002</v>
          </cell>
          <cell r="G278">
            <v>2289.6715254400001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7093.6591796900002</v>
          </cell>
          <cell r="F279">
            <v>7093.6591796900002</v>
          </cell>
          <cell r="G279">
            <v>2601.3086809800002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8072.1743164099998</v>
          </cell>
          <cell r="F280">
            <v>8072.1743164099998</v>
          </cell>
          <cell r="G280">
            <v>3214.66716666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7905.6943359400002</v>
          </cell>
          <cell r="F281">
            <v>7905.6943359400002</v>
          </cell>
          <cell r="G281">
            <v>2861.8610937499998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8134.4946289099998</v>
          </cell>
          <cell r="F282">
            <v>8134.4946289099998</v>
          </cell>
          <cell r="G282">
            <v>3154.2338222899998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6630.9877929699996</v>
          </cell>
          <cell r="F283">
            <v>6630.9877929699996</v>
          </cell>
          <cell r="G283">
            <v>1639.39803833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</v>
          </cell>
          <cell r="E284">
            <v>5032.8916015599998</v>
          </cell>
          <cell r="F284">
            <v>5032.8916015599998</v>
          </cell>
          <cell r="G284">
            <v>1832.2002162700001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</v>
          </cell>
          <cell r="E285">
            <v>7513.3212890599998</v>
          </cell>
          <cell r="F285">
            <v>7513.3212890599998</v>
          </cell>
          <cell r="G285">
            <v>2854.9181989799999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5930.4301757800004</v>
          </cell>
          <cell r="F286">
            <v>5930.4301757800004</v>
          </cell>
          <cell r="G286">
            <v>2200.53555663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11107.2050781</v>
          </cell>
          <cell r="E287">
            <v>56618.3710938</v>
          </cell>
          <cell r="F287">
            <v>45511.1660156</v>
          </cell>
          <cell r="G287">
            <v>18286.477448900001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6171.7094726599998</v>
          </cell>
          <cell r="F288">
            <v>6171.7094726599998</v>
          </cell>
          <cell r="G288">
            <v>2247.8819811100002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5977.4575195300004</v>
          </cell>
          <cell r="F289">
            <v>5977.4575195300004</v>
          </cell>
          <cell r="G289">
            <v>1561.8933619300001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7060.453125</v>
          </cell>
          <cell r="F290">
            <v>7060.453125</v>
          </cell>
          <cell r="G290">
            <v>1950.4594359800001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9304.8378906300004</v>
          </cell>
          <cell r="F291">
            <v>9304.8378906300004</v>
          </cell>
          <cell r="G291">
            <v>4678.6968468100004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1581.13879395</v>
          </cell>
          <cell r="E292">
            <v>11795.3378906</v>
          </cell>
          <cell r="F292">
            <v>10214.1990967</v>
          </cell>
          <cell r="G292">
            <v>6737.09274577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3301.5148925799999</v>
          </cell>
          <cell r="F293">
            <v>3301.5148925799999</v>
          </cell>
          <cell r="G293">
            <v>1362.8888986699999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3052.8674316400002</v>
          </cell>
          <cell r="F294">
            <v>3052.8674316400002</v>
          </cell>
          <cell r="G294">
            <v>929.72739755099997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4052.1599121099998</v>
          </cell>
          <cell r="F295">
            <v>4052.1599121099998</v>
          </cell>
          <cell r="G295">
            <v>1319.5201892800001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4459.8208007800004</v>
          </cell>
          <cell r="F296">
            <v>4459.8208007800004</v>
          </cell>
          <cell r="G296">
            <v>1798.8285268899999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4280.1870117199996</v>
          </cell>
          <cell r="F297">
            <v>4280.1870117199996</v>
          </cell>
          <cell r="G297">
            <v>1599.0032917000001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5913.5439453099998</v>
          </cell>
          <cell r="F298">
            <v>5913.5439453099998</v>
          </cell>
          <cell r="G298">
            <v>2268.4838946300001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5348.8315429699996</v>
          </cell>
          <cell r="F299">
            <v>5348.8315429699996</v>
          </cell>
          <cell r="G299">
            <v>1659.16779954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5001</v>
          </cell>
          <cell r="F300">
            <v>5001</v>
          </cell>
          <cell r="G300">
            <v>1596.89231578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7000</v>
          </cell>
          <cell r="F301">
            <v>7000</v>
          </cell>
          <cell r="G301">
            <v>3483.92456472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4254.4096679699996</v>
          </cell>
          <cell r="F302">
            <v>4254.4096679699996</v>
          </cell>
          <cell r="G302">
            <v>1166.4516040999999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4390.8999023400002</v>
          </cell>
          <cell r="F303">
            <v>4390.8999023400002</v>
          </cell>
          <cell r="G303">
            <v>1513.11651871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3471.3110351599998</v>
          </cell>
          <cell r="F304">
            <v>3471.3110351599998</v>
          </cell>
          <cell r="G304">
            <v>1195.8204519599999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6726.8120117199996</v>
          </cell>
          <cell r="F305">
            <v>6726.8120117199996</v>
          </cell>
          <cell r="G305">
            <v>2929.6062586600001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1603.1219482399999</v>
          </cell>
          <cell r="E306">
            <v>7299.3149414099998</v>
          </cell>
          <cell r="F306">
            <v>5696.1929931599998</v>
          </cell>
          <cell r="G306">
            <v>4771.2106064199997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600</v>
          </cell>
          <cell r="E307">
            <v>6768.30859375</v>
          </cell>
          <cell r="F307">
            <v>6168.30859375</v>
          </cell>
          <cell r="G307">
            <v>4539.5823598200004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</v>
          </cell>
          <cell r="E308">
            <v>4429.4467773400002</v>
          </cell>
          <cell r="F308">
            <v>4429.4467773400002</v>
          </cell>
          <cell r="G308">
            <v>2517.65024847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500</v>
          </cell>
          <cell r="E309">
            <v>5948.1088867199996</v>
          </cell>
          <cell r="F309">
            <v>5448.1088867199996</v>
          </cell>
          <cell r="G309">
            <v>3509.00915003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3807.8864746099998</v>
          </cell>
          <cell r="F310">
            <v>3807.8864746099998</v>
          </cell>
          <cell r="G310">
            <v>1929.71959388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urnscars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8605.2314453100007</v>
          </cell>
          <cell r="E2">
            <v>15902.2011719</v>
          </cell>
          <cell r="F2">
            <v>7296.9697265599998</v>
          </cell>
          <cell r="G2">
            <v>12691.8055241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12869.34375</v>
          </cell>
          <cell r="F3">
            <v>12869.34375</v>
          </cell>
          <cell r="G3">
            <v>4750.3009181199996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13755.7265625</v>
          </cell>
          <cell r="F4">
            <v>13755.7265625</v>
          </cell>
          <cell r="G4">
            <v>5369.9469399600002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13392.9082031</v>
          </cell>
          <cell r="F5">
            <v>13392.9082031</v>
          </cell>
          <cell r="G5">
            <v>4962.9077650199997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8969.3925781300004</v>
          </cell>
          <cell r="F6">
            <v>8969.3925781300004</v>
          </cell>
          <cell r="G6">
            <v>3145.6072609900002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7653.1040039099998</v>
          </cell>
          <cell r="F7">
            <v>7653.1040039099998</v>
          </cell>
          <cell r="G7">
            <v>3036.4500069999999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7211.1025390599998</v>
          </cell>
          <cell r="F8">
            <v>7211.1025390599998</v>
          </cell>
          <cell r="G8">
            <v>1920.2909408600001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6350.5903320300004</v>
          </cell>
          <cell r="F9">
            <v>6350.5903320300004</v>
          </cell>
          <cell r="G9">
            <v>1896.64141124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12900</v>
          </cell>
          <cell r="F10">
            <v>12900</v>
          </cell>
          <cell r="G10">
            <v>1688.6494931100001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6303.1738281300004</v>
          </cell>
          <cell r="F11">
            <v>6303.1738281300004</v>
          </cell>
          <cell r="G11">
            <v>938.29411858699996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10046.3925781</v>
          </cell>
          <cell r="F12">
            <v>10046.3925781</v>
          </cell>
          <cell r="G12">
            <v>1988.9891646599999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100</v>
          </cell>
          <cell r="E13">
            <v>16423.4589844</v>
          </cell>
          <cell r="F13">
            <v>16323.4589844</v>
          </cell>
          <cell r="G13">
            <v>9137.0798250299995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700</v>
          </cell>
          <cell r="E14">
            <v>15379.2070313</v>
          </cell>
          <cell r="F14">
            <v>14679.2070313</v>
          </cell>
          <cell r="G14">
            <v>8303.5165359999992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20950.65625</v>
          </cell>
          <cell r="F15">
            <v>20950.65625</v>
          </cell>
          <cell r="G15">
            <v>3744.8914712400001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7605.9189453099998</v>
          </cell>
          <cell r="F16">
            <v>7605.9189453099998</v>
          </cell>
          <cell r="G16">
            <v>3004.7299462999999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13092.3642578</v>
          </cell>
          <cell r="F17">
            <v>13092.3642578</v>
          </cell>
          <cell r="G17">
            <v>3523.2278403999999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5024.9379882800004</v>
          </cell>
          <cell r="E18">
            <v>15200.3291016</v>
          </cell>
          <cell r="F18">
            <v>10175.3911133</v>
          </cell>
          <cell r="G18">
            <v>10708.615623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3176.4760742200001</v>
          </cell>
          <cell r="E19">
            <v>24142.2871094</v>
          </cell>
          <cell r="F19">
            <v>20965.8110352</v>
          </cell>
          <cell r="G19">
            <v>11815.834162200001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14101.4179688</v>
          </cell>
          <cell r="F20">
            <v>14101.4179688</v>
          </cell>
          <cell r="G20">
            <v>5224.9368126999998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4148.4936523400002</v>
          </cell>
          <cell r="E21">
            <v>24134.6230469</v>
          </cell>
          <cell r="F21">
            <v>19986.1293945</v>
          </cell>
          <cell r="G21">
            <v>13064.763691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9889.8935546899993</v>
          </cell>
          <cell r="F22">
            <v>9889.8935546899993</v>
          </cell>
          <cell r="G22">
            <v>2323.6022607199998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10955.3642578</v>
          </cell>
          <cell r="F23">
            <v>10955.3642578</v>
          </cell>
          <cell r="G23">
            <v>4113.9959348000002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10239.140625</v>
          </cell>
          <cell r="F24">
            <v>10239.140625</v>
          </cell>
          <cell r="G24">
            <v>2590.0024758099999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12403.6289063</v>
          </cell>
          <cell r="F25">
            <v>12403.6289063</v>
          </cell>
          <cell r="G25">
            <v>4605.6095393599999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10056.8388672</v>
          </cell>
          <cell r="F26">
            <v>10056.8388672</v>
          </cell>
          <cell r="G26">
            <v>4125.2577671999998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6030.7543945300004</v>
          </cell>
          <cell r="E27">
            <v>11830.8916016</v>
          </cell>
          <cell r="F27">
            <v>5800.1372070300004</v>
          </cell>
          <cell r="G27">
            <v>9592.93930077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4130.3754882800004</v>
          </cell>
          <cell r="F28">
            <v>4130.3754882800004</v>
          </cell>
          <cell r="G28">
            <v>1071.4460618000001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5385.1650390599998</v>
          </cell>
          <cell r="F29">
            <v>5385.1650390599998</v>
          </cell>
          <cell r="G29">
            <v>1278.94540792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17075.1289063</v>
          </cell>
          <cell r="F30">
            <v>17075.1289063</v>
          </cell>
          <cell r="G30">
            <v>4442.2084146699999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5692.0996093800004</v>
          </cell>
          <cell r="E31">
            <v>21709.2148438</v>
          </cell>
          <cell r="F31">
            <v>16017.1152344</v>
          </cell>
          <cell r="G31">
            <v>13009.7908006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14202.1123047</v>
          </cell>
          <cell r="F32">
            <v>14202.1123047</v>
          </cell>
          <cell r="G32">
            <v>5785.8632530499999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7769.8134765599998</v>
          </cell>
          <cell r="E33">
            <v>19833.8085938</v>
          </cell>
          <cell r="F33">
            <v>12063.9951172</v>
          </cell>
          <cell r="G33">
            <v>14221.774149999999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8249.2421875</v>
          </cell>
          <cell r="E34">
            <v>18668.6894531</v>
          </cell>
          <cell r="F34">
            <v>10419.4472656</v>
          </cell>
          <cell r="G34">
            <v>13092.625204800001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3517.1010742200001</v>
          </cell>
          <cell r="E35">
            <v>19281.5976563</v>
          </cell>
          <cell r="F35">
            <v>15764.496582</v>
          </cell>
          <cell r="G35">
            <v>14046.9749589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11957.0058594</v>
          </cell>
          <cell r="F36">
            <v>11957.0058594</v>
          </cell>
          <cell r="G36">
            <v>6265.5835687400004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9976.47265625</v>
          </cell>
          <cell r="E37">
            <v>25836.7949219</v>
          </cell>
          <cell r="F37">
            <v>15860.3222656</v>
          </cell>
          <cell r="G37">
            <v>18730.792923500001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7085.9013671900002</v>
          </cell>
          <cell r="E38">
            <v>22865.9140625</v>
          </cell>
          <cell r="F38">
            <v>15780.0126953</v>
          </cell>
          <cell r="G38">
            <v>14304.7043328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10018.4833984</v>
          </cell>
          <cell r="F39">
            <v>10018.4833984</v>
          </cell>
          <cell r="G39">
            <v>4104.1007841399996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11566.3300781</v>
          </cell>
          <cell r="F40">
            <v>11566.3300781</v>
          </cell>
          <cell r="G40">
            <v>4670.1134289399997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6512.2958984400002</v>
          </cell>
          <cell r="F41">
            <v>6512.2958984400002</v>
          </cell>
          <cell r="G41">
            <v>2361.7959081700001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4440.7207031300004</v>
          </cell>
          <cell r="F42">
            <v>4440.7207031300004</v>
          </cell>
          <cell r="G42">
            <v>1561.2898389100001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12070.2109375</v>
          </cell>
          <cell r="F43">
            <v>12070.2109375</v>
          </cell>
          <cell r="G43">
            <v>4116.3626018200002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8935.8828125</v>
          </cell>
          <cell r="F44">
            <v>8935.8828125</v>
          </cell>
          <cell r="G44">
            <v>2721.2844131100001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7566.3730468800004</v>
          </cell>
          <cell r="F45">
            <v>7566.3730468800004</v>
          </cell>
          <cell r="G45">
            <v>3745.5536367999998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10901.8349609</v>
          </cell>
          <cell r="F46">
            <v>10901.8349609</v>
          </cell>
          <cell r="G46">
            <v>2156.2998093900001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11870.1308594</v>
          </cell>
          <cell r="F47">
            <v>11870.1308594</v>
          </cell>
          <cell r="G47">
            <v>5631.00486258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14800.3378906</v>
          </cell>
          <cell r="F48">
            <v>14800.3378906</v>
          </cell>
          <cell r="G48">
            <v>7329.6648227300002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11485.6435547</v>
          </cell>
          <cell r="F49">
            <v>11485.6435547</v>
          </cell>
          <cell r="G49">
            <v>5159.91990119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15115.8857422</v>
          </cell>
          <cell r="F50">
            <v>15115.8857422</v>
          </cell>
          <cell r="G50">
            <v>6842.6813094500003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14975.3134766</v>
          </cell>
          <cell r="F51">
            <v>14975.3134766</v>
          </cell>
          <cell r="G51">
            <v>6353.8736575499997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13500.3701172</v>
          </cell>
          <cell r="F52">
            <v>13500.3701172</v>
          </cell>
          <cell r="G52">
            <v>6658.4123800999996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11136.4267578</v>
          </cell>
          <cell r="F53">
            <v>11136.4267578</v>
          </cell>
          <cell r="G53">
            <v>2064.2002933499998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316.22775268599997</v>
          </cell>
          <cell r="E54">
            <v>18936.2089844</v>
          </cell>
          <cell r="F54">
            <v>18619.9812317</v>
          </cell>
          <cell r="G54">
            <v>9560.2082021099995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18607.7949219</v>
          </cell>
          <cell r="F55">
            <v>18607.7949219</v>
          </cell>
          <cell r="G55">
            <v>8828.0343960900009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7267.0488281300004</v>
          </cell>
          <cell r="E56">
            <v>19003.1582031</v>
          </cell>
          <cell r="F56">
            <v>11736.109375</v>
          </cell>
          <cell r="G56">
            <v>14593.602966599999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10204.4111328</v>
          </cell>
          <cell r="F57">
            <v>10204.4111328</v>
          </cell>
          <cell r="G57">
            <v>4568.0761822499999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1421.2670898399999</v>
          </cell>
          <cell r="E58">
            <v>19046.5214844</v>
          </cell>
          <cell r="F58">
            <v>17625.2543945</v>
          </cell>
          <cell r="G58">
            <v>9024.6932495500005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2022.3748779299999</v>
          </cell>
          <cell r="E59">
            <v>19712.1796875</v>
          </cell>
          <cell r="F59">
            <v>17689.804809599998</v>
          </cell>
          <cell r="G59">
            <v>11404.971364999999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6220.1284179699996</v>
          </cell>
          <cell r="F60">
            <v>6220.1284179699996</v>
          </cell>
          <cell r="G60">
            <v>2108.9041671300001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707.10681152300003</v>
          </cell>
          <cell r="E61">
            <v>22905.4570313</v>
          </cell>
          <cell r="F61">
            <v>22198.350219700002</v>
          </cell>
          <cell r="G61">
            <v>13352.1798789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10504.2851563</v>
          </cell>
          <cell r="E62">
            <v>20089.7988281</v>
          </cell>
          <cell r="F62">
            <v>9585.5136718800004</v>
          </cell>
          <cell r="G62">
            <v>14527.1112588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8477.02734375</v>
          </cell>
          <cell r="E63">
            <v>29166.5898438</v>
          </cell>
          <cell r="F63">
            <v>20689.5625</v>
          </cell>
          <cell r="G63">
            <v>19662.6151895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2778.4887695299999</v>
          </cell>
          <cell r="E64">
            <v>12200.4101563</v>
          </cell>
          <cell r="F64">
            <v>9421.9213867199996</v>
          </cell>
          <cell r="G64">
            <v>7121.7210529800004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18462.1230469</v>
          </cell>
          <cell r="E65">
            <v>34977.8515625</v>
          </cell>
          <cell r="F65">
            <v>16515.7285156</v>
          </cell>
          <cell r="G65">
            <v>26728.3019632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2831.9604492200001</v>
          </cell>
          <cell r="E66">
            <v>23047.125</v>
          </cell>
          <cell r="F66">
            <v>20215.1645508</v>
          </cell>
          <cell r="G66">
            <v>11843.5367854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8660.8310546899993</v>
          </cell>
          <cell r="E67">
            <v>31549.6425781</v>
          </cell>
          <cell r="F67">
            <v>22888.8115234</v>
          </cell>
          <cell r="G67">
            <v>20709.212904700002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22736.9746094</v>
          </cell>
          <cell r="E68">
            <v>37184.9414063</v>
          </cell>
          <cell r="F68">
            <v>14447.9667969</v>
          </cell>
          <cell r="G68">
            <v>31182.691865000001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17768.5117188</v>
          </cell>
          <cell r="E69">
            <v>39628.3984375</v>
          </cell>
          <cell r="F69">
            <v>21859.8867188</v>
          </cell>
          <cell r="G69">
            <v>27683.355754100001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21537.1777344</v>
          </cell>
          <cell r="E70">
            <v>40047.5976563</v>
          </cell>
          <cell r="F70">
            <v>18510.4199219</v>
          </cell>
          <cell r="G70">
            <v>31212.179713599999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35632.0078125</v>
          </cell>
          <cell r="E71">
            <v>47718.4453125</v>
          </cell>
          <cell r="F71">
            <v>12086.4375</v>
          </cell>
          <cell r="G71">
            <v>40666.362407599998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13373.4814453</v>
          </cell>
          <cell r="E72">
            <v>28345.1933594</v>
          </cell>
          <cell r="F72">
            <v>14971.7119141</v>
          </cell>
          <cell r="G72">
            <v>19470.076379400001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11407.015625</v>
          </cell>
          <cell r="E73">
            <v>27528.1679688</v>
          </cell>
          <cell r="F73">
            <v>16121.1523438</v>
          </cell>
          <cell r="G73">
            <v>19923.020299700001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22005.6816406</v>
          </cell>
          <cell r="E74">
            <v>30180.2910156</v>
          </cell>
          <cell r="F74">
            <v>8174.609375</v>
          </cell>
          <cell r="G74">
            <v>27054.479668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8122.1918945300004</v>
          </cell>
          <cell r="E75">
            <v>21303.7558594</v>
          </cell>
          <cell r="F75">
            <v>13181.5639648</v>
          </cell>
          <cell r="G75">
            <v>15458.2224217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20796.6347656</v>
          </cell>
          <cell r="E76">
            <v>43903.7578125</v>
          </cell>
          <cell r="F76">
            <v>23107.1230469</v>
          </cell>
          <cell r="G76">
            <v>33480.801398000003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40501.109375</v>
          </cell>
          <cell r="E77">
            <v>48782.1679688</v>
          </cell>
          <cell r="F77">
            <v>8281.05859375</v>
          </cell>
          <cell r="G77">
            <v>45105.6905701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29820.9648438</v>
          </cell>
          <cell r="E78">
            <v>41830.609375</v>
          </cell>
          <cell r="F78">
            <v>12009.6445313</v>
          </cell>
          <cell r="G78">
            <v>35462.280562699998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30991.9335938</v>
          </cell>
          <cell r="E79">
            <v>42754.1796875</v>
          </cell>
          <cell r="F79">
            <v>11762.2460938</v>
          </cell>
          <cell r="G79">
            <v>36231.032189700003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36882.7890625</v>
          </cell>
          <cell r="E80">
            <v>47848.3007813</v>
          </cell>
          <cell r="F80">
            <v>10965.5117188</v>
          </cell>
          <cell r="G80">
            <v>42085.814707500002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24359.3925781</v>
          </cell>
          <cell r="E81">
            <v>32776.8203125</v>
          </cell>
          <cell r="F81">
            <v>8417.4277343800004</v>
          </cell>
          <cell r="G81">
            <v>28677.601708599999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26250.5234375</v>
          </cell>
          <cell r="E82">
            <v>34386.1875</v>
          </cell>
          <cell r="F82">
            <v>8135.6640625</v>
          </cell>
          <cell r="G82">
            <v>30730.917681300001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13250.2832031</v>
          </cell>
          <cell r="E83">
            <v>28677.5175781</v>
          </cell>
          <cell r="F83">
            <v>15427.234375</v>
          </cell>
          <cell r="G83">
            <v>21579.417186300001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19226.2832031</v>
          </cell>
          <cell r="E84">
            <v>34659.7734375</v>
          </cell>
          <cell r="F84">
            <v>15433.4902344</v>
          </cell>
          <cell r="G84">
            <v>26469.626514899999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16011.2460938</v>
          </cell>
          <cell r="E85">
            <v>21286.8496094</v>
          </cell>
          <cell r="F85">
            <v>5275.6035156300004</v>
          </cell>
          <cell r="G85">
            <v>18456.2404188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1077.0329589800001</v>
          </cell>
          <cell r="E86">
            <v>14043.1474609</v>
          </cell>
          <cell r="F86">
            <v>12966.114502</v>
          </cell>
          <cell r="G86">
            <v>9317.3451680300004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583.095214844</v>
          </cell>
          <cell r="E87">
            <v>8895.5048828100007</v>
          </cell>
          <cell r="F87">
            <v>8312.4096679699996</v>
          </cell>
          <cell r="G87">
            <v>5022.4182188499999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6640.7832031300004</v>
          </cell>
          <cell r="E88">
            <v>13640.0146484</v>
          </cell>
          <cell r="F88">
            <v>6999.2314453099998</v>
          </cell>
          <cell r="G88">
            <v>9951.88383058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400</v>
          </cell>
          <cell r="E89">
            <v>13595.9550781</v>
          </cell>
          <cell r="F89">
            <v>13195.9550781</v>
          </cell>
          <cell r="G89">
            <v>6609.1515913399999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4827.0073242199996</v>
          </cell>
          <cell r="F90">
            <v>4827.0073242199996</v>
          </cell>
          <cell r="G90">
            <v>1396.52318307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14420.125</v>
          </cell>
          <cell r="F91">
            <v>14420.125</v>
          </cell>
          <cell r="G91">
            <v>6892.2296540999996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10560.3027344</v>
          </cell>
          <cell r="F92">
            <v>10560.3027344</v>
          </cell>
          <cell r="G92">
            <v>4350.41351829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2202.2714843799999</v>
          </cell>
          <cell r="E93">
            <v>10374.0058594</v>
          </cell>
          <cell r="F93">
            <v>8171.734375</v>
          </cell>
          <cell r="G93">
            <v>6512.5108883700004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6129.4370117199996</v>
          </cell>
          <cell r="E94">
            <v>14383.6708984</v>
          </cell>
          <cell r="F94">
            <v>8254.2338867199996</v>
          </cell>
          <cell r="G94">
            <v>11293.2714559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7156.8149414099998</v>
          </cell>
          <cell r="F95">
            <v>7156.8149414099998</v>
          </cell>
          <cell r="G95">
            <v>3202.3160906399999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7353.9106445300004</v>
          </cell>
          <cell r="F96">
            <v>7353.9106445300004</v>
          </cell>
          <cell r="G96">
            <v>2391.1922145100002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3584.6896972700001</v>
          </cell>
          <cell r="E97">
            <v>12224.9746094</v>
          </cell>
          <cell r="F97">
            <v>8640.2849121100007</v>
          </cell>
          <cell r="G97">
            <v>8481.8768175700006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5197.1147460900002</v>
          </cell>
          <cell r="F98">
            <v>5197.1147460900002</v>
          </cell>
          <cell r="G98">
            <v>1797.4323883500001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14549.9140625</v>
          </cell>
          <cell r="F99">
            <v>14549.9140625</v>
          </cell>
          <cell r="G99">
            <v>5765.5840261100002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12127.6542969</v>
          </cell>
          <cell r="F100">
            <v>12127.6542969</v>
          </cell>
          <cell r="G100">
            <v>5186.9834576499998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6637.0175781300004</v>
          </cell>
          <cell r="F101">
            <v>6637.0175781300004</v>
          </cell>
          <cell r="G101">
            <v>3349.2859994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6412.4877929699996</v>
          </cell>
          <cell r="F102">
            <v>6412.4877929699996</v>
          </cell>
          <cell r="G102">
            <v>2177.8732798000001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6081.1181640599998</v>
          </cell>
          <cell r="F103">
            <v>6081.1181640599998</v>
          </cell>
          <cell r="G103">
            <v>2738.3577475100001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1523.15466309</v>
          </cell>
          <cell r="E104">
            <v>15380.8320313</v>
          </cell>
          <cell r="F104">
            <v>13857.6773682</v>
          </cell>
          <cell r="G104">
            <v>7351.5825070600004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6628.7255859400002</v>
          </cell>
          <cell r="E105">
            <v>18649.6640625</v>
          </cell>
          <cell r="F105">
            <v>12020.9384766</v>
          </cell>
          <cell r="G105">
            <v>13174.574796700001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894.42718505899995</v>
          </cell>
          <cell r="E106">
            <v>16981.4609375</v>
          </cell>
          <cell r="F106">
            <v>16087.033752400001</v>
          </cell>
          <cell r="G106">
            <v>8216.3673020099995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14400</v>
          </cell>
          <cell r="E107">
            <v>20402.2050781</v>
          </cell>
          <cell r="F107">
            <v>6002.2050781300004</v>
          </cell>
          <cell r="G107">
            <v>18055.075773699999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7184.0102539099998</v>
          </cell>
          <cell r="E108">
            <v>25469.1972656</v>
          </cell>
          <cell r="F108">
            <v>18285.1870117</v>
          </cell>
          <cell r="G108">
            <v>16432.606763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10846.6582031</v>
          </cell>
          <cell r="E109">
            <v>20110.9414063</v>
          </cell>
          <cell r="F109">
            <v>9264.2832031300004</v>
          </cell>
          <cell r="G109">
            <v>16680.9110664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10123.734375</v>
          </cell>
          <cell r="E110">
            <v>22005.6816406</v>
          </cell>
          <cell r="F110">
            <v>11881.9472656</v>
          </cell>
          <cell r="G110">
            <v>15945.709817299999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17219.1757813</v>
          </cell>
          <cell r="F111">
            <v>17219.1757813</v>
          </cell>
          <cell r="G111">
            <v>9510.1334690900003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2469.8178710900002</v>
          </cell>
          <cell r="E112">
            <v>17420.1035156</v>
          </cell>
          <cell r="F112">
            <v>14950.2856445</v>
          </cell>
          <cell r="G112">
            <v>10998.3038426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670.82037353500004</v>
          </cell>
          <cell r="E113">
            <v>12020.3994141</v>
          </cell>
          <cell r="F113">
            <v>11349.579040500001</v>
          </cell>
          <cell r="G113">
            <v>7029.3531585000001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5800.8618164099998</v>
          </cell>
          <cell r="F114">
            <v>5800.8618164099998</v>
          </cell>
          <cell r="G114">
            <v>2544.3102683000002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2915.4758300799999</v>
          </cell>
          <cell r="E115">
            <v>9773.9453125</v>
          </cell>
          <cell r="F115">
            <v>6858.4694824199996</v>
          </cell>
          <cell r="G115">
            <v>6499.8702934599996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2549.5097656299999</v>
          </cell>
          <cell r="E116">
            <v>5707.8891601599998</v>
          </cell>
          <cell r="F116">
            <v>3158.3793945299999</v>
          </cell>
          <cell r="G116">
            <v>4190.1663323599996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583.095214844</v>
          </cell>
          <cell r="E117">
            <v>16886.0898438</v>
          </cell>
          <cell r="F117">
            <v>16302.9946289</v>
          </cell>
          <cell r="G117">
            <v>7127.8099054699996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223.60679626500001</v>
          </cell>
          <cell r="E118">
            <v>10331.0214844</v>
          </cell>
          <cell r="F118">
            <v>10107.4146881</v>
          </cell>
          <cell r="G118">
            <v>5281.8390836799999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7500</v>
          </cell>
          <cell r="E119">
            <v>13851.3535156</v>
          </cell>
          <cell r="F119">
            <v>6351.3535156300004</v>
          </cell>
          <cell r="G119">
            <v>11622.268531600001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13921.5664063</v>
          </cell>
          <cell r="F120">
            <v>13921.5664063</v>
          </cell>
          <cell r="G120">
            <v>5309.8134635200004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3289.3769531299999</v>
          </cell>
          <cell r="E121">
            <v>13843.7714844</v>
          </cell>
          <cell r="F121">
            <v>10554.3945313</v>
          </cell>
          <cell r="G121">
            <v>9214.2088550699991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7780.1030273400002</v>
          </cell>
          <cell r="F122">
            <v>7780.1030273400002</v>
          </cell>
          <cell r="G122">
            <v>3402.5548388100001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9265.52734375</v>
          </cell>
          <cell r="F123">
            <v>9265.52734375</v>
          </cell>
          <cell r="G123">
            <v>1574.9380954799999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9289.2412109399993</v>
          </cell>
          <cell r="F124">
            <v>9289.2412109399993</v>
          </cell>
          <cell r="G124">
            <v>2740.9410058799999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15414.9277344</v>
          </cell>
          <cell r="F125">
            <v>15414.9277344</v>
          </cell>
          <cell r="G125">
            <v>3177.8865159799998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5126.40234375</v>
          </cell>
          <cell r="F126">
            <v>5126.40234375</v>
          </cell>
          <cell r="G126">
            <v>1193.55580162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9093.4042968800004</v>
          </cell>
          <cell r="F127">
            <v>9093.4042968800004</v>
          </cell>
          <cell r="G127">
            <v>3279.1597082399999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6067.1245117199996</v>
          </cell>
          <cell r="F128">
            <v>6067.1245117199996</v>
          </cell>
          <cell r="G128">
            <v>2615.3266561400001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4801.0415039099998</v>
          </cell>
          <cell r="F129">
            <v>4801.0415039099998</v>
          </cell>
          <cell r="G129">
            <v>1461.79320315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8438.0087890600007</v>
          </cell>
          <cell r="F130">
            <v>8438.0087890600007</v>
          </cell>
          <cell r="G130">
            <v>1896.5059458999999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6181.4238281300004</v>
          </cell>
          <cell r="F131">
            <v>6181.4238281300004</v>
          </cell>
          <cell r="G131">
            <v>2925.9862616999999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7021.3959960900002</v>
          </cell>
          <cell r="F132">
            <v>7021.3959960900002</v>
          </cell>
          <cell r="G132">
            <v>2527.7955034400002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4716.9907226599998</v>
          </cell>
          <cell r="E133">
            <v>15086.4179688</v>
          </cell>
          <cell r="F133">
            <v>10369.4272461</v>
          </cell>
          <cell r="G133">
            <v>9114.7373225299998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7920.2270507800004</v>
          </cell>
          <cell r="E134">
            <v>19731.4472656</v>
          </cell>
          <cell r="F134">
            <v>11811.2202148</v>
          </cell>
          <cell r="G134">
            <v>14101.9499739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6946.2221679699996</v>
          </cell>
          <cell r="E135">
            <v>19904.0195313</v>
          </cell>
          <cell r="F135">
            <v>12957.7973633</v>
          </cell>
          <cell r="G135">
            <v>12848.1191724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8852.68359375</v>
          </cell>
          <cell r="F136">
            <v>8852.68359375</v>
          </cell>
          <cell r="G136">
            <v>3938.6869092500001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5800.8618164099998</v>
          </cell>
          <cell r="E137">
            <v>11813.9746094</v>
          </cell>
          <cell r="F137">
            <v>6013.1127929699996</v>
          </cell>
          <cell r="G137">
            <v>8836.8724182099995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6706.7128906300004</v>
          </cell>
          <cell r="F138">
            <v>6706.7128906300004</v>
          </cell>
          <cell r="G138">
            <v>3003.6882294799998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3624.9138183599998</v>
          </cell>
          <cell r="E139">
            <v>16568.0410156</v>
          </cell>
          <cell r="F139">
            <v>12943.1271973</v>
          </cell>
          <cell r="G139">
            <v>9759.62601713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5000</v>
          </cell>
          <cell r="E140">
            <v>17204.6503906</v>
          </cell>
          <cell r="F140">
            <v>12204.6503906</v>
          </cell>
          <cell r="G140">
            <v>11040.749816699999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14988.3291016</v>
          </cell>
          <cell r="F141">
            <v>14988.3291016</v>
          </cell>
          <cell r="G141">
            <v>5375.9277173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10651.2910156</v>
          </cell>
          <cell r="F142">
            <v>10651.2910156</v>
          </cell>
          <cell r="G142">
            <v>4218.0849212900002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3162.2775878900002</v>
          </cell>
          <cell r="E143">
            <v>10791.2001953</v>
          </cell>
          <cell r="F143">
            <v>7628.9226074199996</v>
          </cell>
          <cell r="G143">
            <v>6581.4048817800003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7993.1220703099998</v>
          </cell>
          <cell r="F144">
            <v>7993.1220703099998</v>
          </cell>
          <cell r="G144">
            <v>3233.5123300599998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9398.4042968800004</v>
          </cell>
          <cell r="F145">
            <v>9398.4042968800004</v>
          </cell>
          <cell r="G145">
            <v>3005.7189514400002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8386.2988281300004</v>
          </cell>
          <cell r="F146">
            <v>8386.2988281300004</v>
          </cell>
          <cell r="G146">
            <v>2897.3954697200002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14831.3857422</v>
          </cell>
          <cell r="F147">
            <v>14831.3857422</v>
          </cell>
          <cell r="G147">
            <v>6446.6785627899999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17310.4023438</v>
          </cell>
          <cell r="F148">
            <v>17310.4023438</v>
          </cell>
          <cell r="G148">
            <v>6266.4743368700001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7278.0493164099998</v>
          </cell>
          <cell r="F149">
            <v>7278.0493164099998</v>
          </cell>
          <cell r="G149">
            <v>3204.9012287099999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12682.6650391</v>
          </cell>
          <cell r="F150">
            <v>12682.6650391</v>
          </cell>
          <cell r="G150">
            <v>5607.15716987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11820.7441406</v>
          </cell>
          <cell r="F151">
            <v>11820.7441406</v>
          </cell>
          <cell r="G151">
            <v>3048.2437260000002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632.45550537099996</v>
          </cell>
          <cell r="E152">
            <v>12531.9589844</v>
          </cell>
          <cell r="F152">
            <v>11899.503479000001</v>
          </cell>
          <cell r="G152">
            <v>6849.2703408199995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5277.3100585900002</v>
          </cell>
          <cell r="E153">
            <v>16445.0605469</v>
          </cell>
          <cell r="F153">
            <v>11167.7504883</v>
          </cell>
          <cell r="G153">
            <v>12771.7147061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4561.7978515599998</v>
          </cell>
          <cell r="E154">
            <v>14403.125</v>
          </cell>
          <cell r="F154">
            <v>9841.3271484399993</v>
          </cell>
          <cell r="G154">
            <v>9933.3292952699994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9945.8535156300004</v>
          </cell>
          <cell r="F155">
            <v>9945.8535156300004</v>
          </cell>
          <cell r="G155">
            <v>3945.4772836100001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7864.4770507800004</v>
          </cell>
          <cell r="F156">
            <v>7864.4770507800004</v>
          </cell>
          <cell r="G156">
            <v>2122.5291868300001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7470.6088867199996</v>
          </cell>
          <cell r="F157">
            <v>7470.6088867199996</v>
          </cell>
          <cell r="G157">
            <v>3058.5943466600002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7632.1689453099998</v>
          </cell>
          <cell r="F158">
            <v>7632.1689453099998</v>
          </cell>
          <cell r="G158">
            <v>2571.2053837600001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7289.71875</v>
          </cell>
          <cell r="E159">
            <v>16835.9726563</v>
          </cell>
          <cell r="F159">
            <v>9546.25390625</v>
          </cell>
          <cell r="G159">
            <v>12386.8876318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3413.2097168</v>
          </cell>
          <cell r="E160">
            <v>14598.9726563</v>
          </cell>
          <cell r="F160">
            <v>11185.7629395</v>
          </cell>
          <cell r="G160">
            <v>9040.8080196499996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3820.9946289099998</v>
          </cell>
          <cell r="E161">
            <v>11703.4179688</v>
          </cell>
          <cell r="F161">
            <v>7882.4233398400002</v>
          </cell>
          <cell r="G161">
            <v>7505.1010755799998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8786.3535156300004</v>
          </cell>
          <cell r="F162">
            <v>8786.3535156300004</v>
          </cell>
          <cell r="G162">
            <v>3497.8364610799999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5514.5263671900002</v>
          </cell>
          <cell r="F163">
            <v>5514.5263671900002</v>
          </cell>
          <cell r="G163">
            <v>2161.1233211200001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4085.3395996099998</v>
          </cell>
          <cell r="F164">
            <v>4085.3395996099998</v>
          </cell>
          <cell r="G164">
            <v>1757.4635151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</v>
          </cell>
          <cell r="E165">
            <v>6920.2602539099998</v>
          </cell>
          <cell r="F165">
            <v>6920.2602539099998</v>
          </cell>
          <cell r="G165">
            <v>3458.1207037300001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11101.8017578</v>
          </cell>
          <cell r="F166">
            <v>11101.8017578</v>
          </cell>
          <cell r="G166">
            <v>5345.26504828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1264.9110107399999</v>
          </cell>
          <cell r="E167">
            <v>14928.1611328</v>
          </cell>
          <cell r="F167">
            <v>13663.2501221</v>
          </cell>
          <cell r="G167">
            <v>9402.9099046499996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14373.5869141</v>
          </cell>
          <cell r="F168">
            <v>14373.5869141</v>
          </cell>
          <cell r="G168">
            <v>6976.7701282199996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9400.5322265600007</v>
          </cell>
          <cell r="F169">
            <v>9400.5322265600007</v>
          </cell>
          <cell r="G169">
            <v>3714.3319819399999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12406.4501953</v>
          </cell>
          <cell r="E170">
            <v>19761.8320313</v>
          </cell>
          <cell r="F170">
            <v>7355.3818359400002</v>
          </cell>
          <cell r="G170">
            <v>15647.2465386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11473.8837891</v>
          </cell>
          <cell r="E171">
            <v>20131.5664063</v>
          </cell>
          <cell r="F171">
            <v>8657.6826171899993</v>
          </cell>
          <cell r="G171">
            <v>15669.396886099999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5731.4921875</v>
          </cell>
          <cell r="E172">
            <v>13613.2285156</v>
          </cell>
          <cell r="F172">
            <v>7881.7363281300004</v>
          </cell>
          <cell r="G172">
            <v>9947.5824627399998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4428.3178710900002</v>
          </cell>
          <cell r="E173">
            <v>13810.5029297</v>
          </cell>
          <cell r="F173">
            <v>9382.1850585899992</v>
          </cell>
          <cell r="G173">
            <v>9249.8056725099996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12416.9238281</v>
          </cell>
          <cell r="F174">
            <v>12416.9238281</v>
          </cell>
          <cell r="G174">
            <v>4576.4097577499997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17753.8730469</v>
          </cell>
          <cell r="F175">
            <v>17753.8730469</v>
          </cell>
          <cell r="G175">
            <v>6519.9551737299998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4850.7729492199996</v>
          </cell>
          <cell r="E176">
            <v>18831.0917969</v>
          </cell>
          <cell r="F176">
            <v>13980.3188477</v>
          </cell>
          <cell r="G176">
            <v>11481.3477117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7223.5727539099998</v>
          </cell>
          <cell r="E177">
            <v>13248.3964844</v>
          </cell>
          <cell r="F177">
            <v>6024.8237304699996</v>
          </cell>
          <cell r="G177">
            <v>10622.9636126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7653.7573242199996</v>
          </cell>
          <cell r="E178">
            <v>12242.9570313</v>
          </cell>
          <cell r="F178">
            <v>4589.1997070300004</v>
          </cell>
          <cell r="G178">
            <v>9979.1754407699991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10439.3486328</v>
          </cell>
          <cell r="E179">
            <v>17564.1679688</v>
          </cell>
          <cell r="F179">
            <v>7124.8193359400002</v>
          </cell>
          <cell r="G179">
            <v>13844.4570981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15116.8779297</v>
          </cell>
          <cell r="E180">
            <v>22165.2890625</v>
          </cell>
          <cell r="F180">
            <v>7048.4111328099998</v>
          </cell>
          <cell r="G180">
            <v>18572.4110272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8013.1142578099998</v>
          </cell>
          <cell r="E181">
            <v>16552.9453125</v>
          </cell>
          <cell r="F181">
            <v>8539.8310546899993</v>
          </cell>
          <cell r="G181">
            <v>12472.017149699999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9291.3935546899993</v>
          </cell>
          <cell r="E182">
            <v>17173.5253906</v>
          </cell>
          <cell r="F182">
            <v>7882.1318359400002</v>
          </cell>
          <cell r="G182">
            <v>12788.0017417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2517.9355468799999</v>
          </cell>
          <cell r="E183">
            <v>13792.7519531</v>
          </cell>
          <cell r="F183">
            <v>11274.8164063</v>
          </cell>
          <cell r="G183">
            <v>8146.55189058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5608.0297851599998</v>
          </cell>
          <cell r="F184">
            <v>5608.0297851599998</v>
          </cell>
          <cell r="G184">
            <v>2047.6639138400001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5640.0356445300004</v>
          </cell>
          <cell r="E185">
            <v>40744.203125</v>
          </cell>
          <cell r="F185">
            <v>35104.1674805</v>
          </cell>
          <cell r="G185">
            <v>15925.8354929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6628.7255859400002</v>
          </cell>
          <cell r="F186">
            <v>6628.7255859400002</v>
          </cell>
          <cell r="G186">
            <v>2209.0453413999999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17582.3769531</v>
          </cell>
          <cell r="F187">
            <v>17582.3769531</v>
          </cell>
          <cell r="G187">
            <v>5877.4824250399997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3956.0080566400002</v>
          </cell>
          <cell r="E188">
            <v>18133.3945313</v>
          </cell>
          <cell r="F188">
            <v>14177.3864746</v>
          </cell>
          <cell r="G188">
            <v>11134.403698300001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17802.5273438</v>
          </cell>
          <cell r="E189">
            <v>20642.1894531</v>
          </cell>
          <cell r="F189">
            <v>2839.6621093799999</v>
          </cell>
          <cell r="G189">
            <v>19178.861752299999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11884.8642578</v>
          </cell>
          <cell r="F190">
            <v>11884.8642578</v>
          </cell>
          <cell r="G190">
            <v>5220.2337841899998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7502.6660156300004</v>
          </cell>
          <cell r="E191">
            <v>22193.0175781</v>
          </cell>
          <cell r="F191">
            <v>14690.3515625</v>
          </cell>
          <cell r="G191">
            <v>15121.6067339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24955.9609375</v>
          </cell>
          <cell r="E192">
            <v>31048.3496094</v>
          </cell>
          <cell r="F192">
            <v>6092.3886718800004</v>
          </cell>
          <cell r="G192">
            <v>28147.511458600002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19729.4199219</v>
          </cell>
          <cell r="E193">
            <v>26848.6503906</v>
          </cell>
          <cell r="F193">
            <v>7119.23046875</v>
          </cell>
          <cell r="G193">
            <v>22771.631445300001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23382.2578125</v>
          </cell>
          <cell r="E194">
            <v>26067.9882813</v>
          </cell>
          <cell r="F194">
            <v>2685.73046875</v>
          </cell>
          <cell r="G194">
            <v>24631.149398599999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17900.2792969</v>
          </cell>
          <cell r="E195">
            <v>24959.3671875</v>
          </cell>
          <cell r="F195">
            <v>7059.0878906300004</v>
          </cell>
          <cell r="G195">
            <v>21623.399973399999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21749.7128906</v>
          </cell>
          <cell r="E196">
            <v>33571.5664063</v>
          </cell>
          <cell r="F196">
            <v>11821.8535156</v>
          </cell>
          <cell r="G196">
            <v>27839.5787361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19451.734375</v>
          </cell>
          <cell r="E197">
            <v>30548.3222656</v>
          </cell>
          <cell r="F197">
            <v>11096.5878906</v>
          </cell>
          <cell r="G197">
            <v>25033.6037564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7640.0263671900002</v>
          </cell>
          <cell r="E198">
            <v>20169.2832031</v>
          </cell>
          <cell r="F198">
            <v>12529.2568359</v>
          </cell>
          <cell r="G198">
            <v>14505.3853418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18243.3554688</v>
          </cell>
          <cell r="E199">
            <v>24678.1289063</v>
          </cell>
          <cell r="F199">
            <v>6434.7734375</v>
          </cell>
          <cell r="G199">
            <v>21355.653838499999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6030.7543945300004</v>
          </cell>
          <cell r="E200">
            <v>15602.8847656</v>
          </cell>
          <cell r="F200">
            <v>9572.1303710899992</v>
          </cell>
          <cell r="G200">
            <v>10719.1499165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10182.8291016</v>
          </cell>
          <cell r="E201">
            <v>19729.4199219</v>
          </cell>
          <cell r="F201">
            <v>9546.5908203100007</v>
          </cell>
          <cell r="G201">
            <v>15482.788417100001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12104.9580078</v>
          </cell>
          <cell r="E202">
            <v>18283.3261719</v>
          </cell>
          <cell r="F202">
            <v>6178.3681640599998</v>
          </cell>
          <cell r="G202">
            <v>15169.1576085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3101.6125488299999</v>
          </cell>
          <cell r="E203">
            <v>16620.7695313</v>
          </cell>
          <cell r="F203">
            <v>13519.1569824</v>
          </cell>
          <cell r="G203">
            <v>10474.7195517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10564.5634766</v>
          </cell>
          <cell r="F204">
            <v>10564.5634766</v>
          </cell>
          <cell r="G204">
            <v>3561.4553748399999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6312.6855468800004</v>
          </cell>
          <cell r="E205">
            <v>17104.6777344</v>
          </cell>
          <cell r="F205">
            <v>10791.9921875</v>
          </cell>
          <cell r="G205">
            <v>12551.837731699999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15206.90625</v>
          </cell>
          <cell r="F206">
            <v>15206.90625</v>
          </cell>
          <cell r="G206">
            <v>6259.4859559699998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12935.609375</v>
          </cell>
          <cell r="E207">
            <v>27060.1191406</v>
          </cell>
          <cell r="F207">
            <v>14124.5097656</v>
          </cell>
          <cell r="G207">
            <v>20660.279704699999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19319.6796875</v>
          </cell>
          <cell r="F208">
            <v>19319.6796875</v>
          </cell>
          <cell r="G208">
            <v>9017.9613494700006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9700.515625</v>
          </cell>
          <cell r="F209">
            <v>9700.515625</v>
          </cell>
          <cell r="G209">
            <v>4442.8996404899999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8207.3134765600007</v>
          </cell>
          <cell r="F210">
            <v>8207.3134765600007</v>
          </cell>
          <cell r="G210">
            <v>3896.69100931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8286.1328125</v>
          </cell>
          <cell r="F211">
            <v>8286.1328125</v>
          </cell>
          <cell r="G211">
            <v>3883.2526082899999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14616.7714844</v>
          </cell>
          <cell r="F212">
            <v>14616.7714844</v>
          </cell>
          <cell r="G212">
            <v>7114.8649763800004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5727.1284179699996</v>
          </cell>
          <cell r="E213">
            <v>15686.9375</v>
          </cell>
          <cell r="F213">
            <v>9959.8090820300004</v>
          </cell>
          <cell r="G213">
            <v>11557.351712600001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6236.9863281300004</v>
          </cell>
          <cell r="E214">
            <v>17691.8066406</v>
          </cell>
          <cell r="F214">
            <v>11454.8203125</v>
          </cell>
          <cell r="G214">
            <v>11908.1538659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2906.8884277299999</v>
          </cell>
          <cell r="E215">
            <v>14732.2773438</v>
          </cell>
          <cell r="F215">
            <v>11825.388916</v>
          </cell>
          <cell r="G215">
            <v>9240.0511821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13136.9707031</v>
          </cell>
          <cell r="F216">
            <v>13136.9707031</v>
          </cell>
          <cell r="G216">
            <v>4447.2276766599998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1972.3083496100001</v>
          </cell>
          <cell r="E217">
            <v>13790.5761719</v>
          </cell>
          <cell r="F217">
            <v>11818.2678223</v>
          </cell>
          <cell r="G217">
            <v>7886.0599112099999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11520.8505859</v>
          </cell>
          <cell r="F218">
            <v>11520.8505859</v>
          </cell>
          <cell r="G218">
            <v>4506.9848220599997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10816.6542969</v>
          </cell>
          <cell r="F219">
            <v>10816.6542969</v>
          </cell>
          <cell r="G219">
            <v>3005.4286788200002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9454.0996093800004</v>
          </cell>
          <cell r="F220">
            <v>9454.0996093800004</v>
          </cell>
          <cell r="G220">
            <v>2616.0634643499998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23126.1757813</v>
          </cell>
          <cell r="E221">
            <v>35737.515625</v>
          </cell>
          <cell r="F221">
            <v>12611.3398438</v>
          </cell>
          <cell r="G221">
            <v>31181.4133344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16890.8261719</v>
          </cell>
          <cell r="E222">
            <v>32104.828125</v>
          </cell>
          <cell r="F222">
            <v>15214.0019531</v>
          </cell>
          <cell r="G222">
            <v>24322.735092700001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17900</v>
          </cell>
          <cell r="E223">
            <v>27835.2285156</v>
          </cell>
          <cell r="F223">
            <v>9935.2285156300004</v>
          </cell>
          <cell r="G223">
            <v>22841.824854900002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30159.7421875</v>
          </cell>
          <cell r="E224">
            <v>36532.1757813</v>
          </cell>
          <cell r="F224">
            <v>6372.43359375</v>
          </cell>
          <cell r="G224">
            <v>33873.304134700003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20393.1367188</v>
          </cell>
          <cell r="E225">
            <v>32631.4257813</v>
          </cell>
          <cell r="F225">
            <v>12238.2890625</v>
          </cell>
          <cell r="G225">
            <v>26688.647165599999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29428.7265625</v>
          </cell>
          <cell r="E226">
            <v>37854.0625</v>
          </cell>
          <cell r="F226">
            <v>8425.3359375</v>
          </cell>
          <cell r="G226">
            <v>33665.211246699997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14538.2255859</v>
          </cell>
          <cell r="E227">
            <v>22770.5957031</v>
          </cell>
          <cell r="F227">
            <v>8232.3701171899993</v>
          </cell>
          <cell r="G227">
            <v>18662.626608400002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25671.96875</v>
          </cell>
          <cell r="E228">
            <v>36217.8125</v>
          </cell>
          <cell r="F228">
            <v>10545.84375</v>
          </cell>
          <cell r="G228">
            <v>31700.828064099998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30815.09375</v>
          </cell>
          <cell r="E229">
            <v>45124.828125</v>
          </cell>
          <cell r="F229">
            <v>14309.734375</v>
          </cell>
          <cell r="G229">
            <v>37311.823707299998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34471.0039063</v>
          </cell>
          <cell r="E230">
            <v>44840.1601563</v>
          </cell>
          <cell r="F230">
            <v>10369.15625</v>
          </cell>
          <cell r="G230">
            <v>39174.366914899998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41224.3867188</v>
          </cell>
          <cell r="E231">
            <v>55999.7304688</v>
          </cell>
          <cell r="F231">
            <v>14775.34375</v>
          </cell>
          <cell r="G231">
            <v>48989.658416899998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29224.9902344</v>
          </cell>
          <cell r="E232">
            <v>48898.3632813</v>
          </cell>
          <cell r="F232">
            <v>19673.3730469</v>
          </cell>
          <cell r="G232">
            <v>40115.318845000002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21941.96875</v>
          </cell>
          <cell r="F233">
            <v>21941.96875</v>
          </cell>
          <cell r="G233">
            <v>7139.4890980500004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13333.0419922</v>
          </cell>
          <cell r="F234">
            <v>13333.0419922</v>
          </cell>
          <cell r="G234">
            <v>5476.0740432100001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11910.5</v>
          </cell>
          <cell r="F235">
            <v>11910.5</v>
          </cell>
          <cell r="G235">
            <v>5482.6817548099998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223.60679626500001</v>
          </cell>
          <cell r="E236">
            <v>12300.40625</v>
          </cell>
          <cell r="F236">
            <v>12076.7994537</v>
          </cell>
          <cell r="G236">
            <v>6526.3280661500003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6264.1840820300004</v>
          </cell>
          <cell r="E237">
            <v>17184.2949219</v>
          </cell>
          <cell r="F237">
            <v>10920.1108398</v>
          </cell>
          <cell r="G237">
            <v>11658.9857739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10140.0195313</v>
          </cell>
          <cell r="F238">
            <v>10140.0195313</v>
          </cell>
          <cell r="G238">
            <v>3786.4298871599999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11812.7050781</v>
          </cell>
          <cell r="F239">
            <v>11812.7050781</v>
          </cell>
          <cell r="G239">
            <v>5908.4895608300003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5772.34765625</v>
          </cell>
          <cell r="E240">
            <v>24909.8378906</v>
          </cell>
          <cell r="F240">
            <v>19137.4902344</v>
          </cell>
          <cell r="G240">
            <v>13488.648341599999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6529.9311523400002</v>
          </cell>
          <cell r="E241">
            <v>17477.4140625</v>
          </cell>
          <cell r="F241">
            <v>10947.4829102</v>
          </cell>
          <cell r="G241">
            <v>12113.357981200001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18200.2753906</v>
          </cell>
          <cell r="E242">
            <v>33538.1875</v>
          </cell>
          <cell r="F242">
            <v>15337.9121094</v>
          </cell>
          <cell r="G242">
            <v>26300.655762300001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56179.1757813</v>
          </cell>
          <cell r="F243">
            <v>56179.1757813</v>
          </cell>
          <cell r="G243">
            <v>23753.269434000002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7467.26171875</v>
          </cell>
          <cell r="E244">
            <v>37085.0390625</v>
          </cell>
          <cell r="F244">
            <v>29617.7773438</v>
          </cell>
          <cell r="G244">
            <v>23346.385545199999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300</v>
          </cell>
          <cell r="E245">
            <v>17920.3789063</v>
          </cell>
          <cell r="F245">
            <v>17620.3789063</v>
          </cell>
          <cell r="G245">
            <v>9422.4209524800008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583.095214844</v>
          </cell>
          <cell r="E246">
            <v>23860.6367188</v>
          </cell>
          <cell r="F246">
            <v>23277.5415039</v>
          </cell>
          <cell r="G246">
            <v>13202.566533499999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300</v>
          </cell>
          <cell r="E247">
            <v>20322.6484375</v>
          </cell>
          <cell r="F247">
            <v>20022.6484375</v>
          </cell>
          <cell r="G247">
            <v>8880.5703211100008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17358.859375</v>
          </cell>
          <cell r="F248">
            <v>17358.859375</v>
          </cell>
          <cell r="G248">
            <v>8250.8797542299999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20931.3164063</v>
          </cell>
          <cell r="F249">
            <v>20931.3164063</v>
          </cell>
          <cell r="G249">
            <v>8696.1651263200001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13908.6308594</v>
          </cell>
          <cell r="E250">
            <v>27656.8261719</v>
          </cell>
          <cell r="F250">
            <v>13748.1953125</v>
          </cell>
          <cell r="G250">
            <v>20676.524594999999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21503.4882813</v>
          </cell>
          <cell r="E251">
            <v>37550.6328125</v>
          </cell>
          <cell r="F251">
            <v>16047.1445313</v>
          </cell>
          <cell r="G251">
            <v>28600.798164200001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11182.5761719</v>
          </cell>
          <cell r="E252">
            <v>22145.203125</v>
          </cell>
          <cell r="F252">
            <v>10962.6269531</v>
          </cell>
          <cell r="G252">
            <v>16578.331265299999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22351.734375</v>
          </cell>
          <cell r="E253">
            <v>45144.3242188</v>
          </cell>
          <cell r="F253">
            <v>22792.5898438</v>
          </cell>
          <cell r="G253">
            <v>32236.1064621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9400</v>
          </cell>
          <cell r="E254">
            <v>27278.7460938</v>
          </cell>
          <cell r="F254">
            <v>17878.7460938</v>
          </cell>
          <cell r="G254">
            <v>19046.4363992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7481.3100585900002</v>
          </cell>
          <cell r="F255">
            <v>7481.3100585900002</v>
          </cell>
          <cell r="G255">
            <v>2678.7171948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12700.3935547</v>
          </cell>
          <cell r="F256">
            <v>12700.3935547</v>
          </cell>
          <cell r="G256">
            <v>2975.2030670200002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9900.5048828100007</v>
          </cell>
          <cell r="F257">
            <v>9900.5048828100007</v>
          </cell>
          <cell r="G257">
            <v>4371.8492623900001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7829.4316406300004</v>
          </cell>
          <cell r="F258">
            <v>7829.4316406300004</v>
          </cell>
          <cell r="G258">
            <v>1637.97583611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9167.87890625</v>
          </cell>
          <cell r="F259">
            <v>9167.87890625</v>
          </cell>
          <cell r="G259">
            <v>3189.4831427899999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9706.18359375</v>
          </cell>
          <cell r="E260">
            <v>21108.5292969</v>
          </cell>
          <cell r="F260">
            <v>11402.3457031</v>
          </cell>
          <cell r="G260">
            <v>15685.8257932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1000</v>
          </cell>
          <cell r="E261">
            <v>18704.0097656</v>
          </cell>
          <cell r="F261">
            <v>17704.0097656</v>
          </cell>
          <cell r="G261">
            <v>9207.0143980199991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11440.2792969</v>
          </cell>
          <cell r="E262">
            <v>20530.2207031</v>
          </cell>
          <cell r="F262">
            <v>9089.94140625</v>
          </cell>
          <cell r="G262">
            <v>16462.702429199999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16063.9345703</v>
          </cell>
          <cell r="F263">
            <v>16063.9345703</v>
          </cell>
          <cell r="G263">
            <v>7673.2652900000003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15062.8681641</v>
          </cell>
          <cell r="F264">
            <v>15062.8681641</v>
          </cell>
          <cell r="G264">
            <v>8509.2945176699995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4244.9970703099998</v>
          </cell>
          <cell r="E265">
            <v>14516.5419922</v>
          </cell>
          <cell r="F265">
            <v>10271.5449219</v>
          </cell>
          <cell r="G265">
            <v>9672.8154111599997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141.42135620100001</v>
          </cell>
          <cell r="E266">
            <v>14401.3886719</v>
          </cell>
          <cell r="F266">
            <v>14259.9673157</v>
          </cell>
          <cell r="G266">
            <v>8934.6651306000003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781.02496337900004</v>
          </cell>
          <cell r="E267">
            <v>13536.9863281</v>
          </cell>
          <cell r="F267">
            <v>12755.961364700001</v>
          </cell>
          <cell r="G267">
            <v>7950.9198708699996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1824.82873535</v>
          </cell>
          <cell r="E268">
            <v>10008.9960938</v>
          </cell>
          <cell r="F268">
            <v>8184.1673584</v>
          </cell>
          <cell r="G268">
            <v>6157.1734090299997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12870.5087891</v>
          </cell>
          <cell r="F269">
            <v>12870.5087891</v>
          </cell>
          <cell r="G269">
            <v>3619.1289370899999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538.51647949200003</v>
          </cell>
          <cell r="E270">
            <v>13008.4589844</v>
          </cell>
          <cell r="F270">
            <v>12469.9425049</v>
          </cell>
          <cell r="G270">
            <v>7004.5878445899998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3546.8295898400002</v>
          </cell>
          <cell r="E271">
            <v>18635.71875</v>
          </cell>
          <cell r="F271">
            <v>15088.8891602</v>
          </cell>
          <cell r="G271">
            <v>11687.2143937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3041.3813476599998</v>
          </cell>
          <cell r="E272">
            <v>11985.4082031</v>
          </cell>
          <cell r="F272">
            <v>8944.0268554699996</v>
          </cell>
          <cell r="G272">
            <v>7713.98577553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8139.41015625</v>
          </cell>
          <cell r="F273">
            <v>8139.41015625</v>
          </cell>
          <cell r="G273">
            <v>2972.5817995399998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13452.5087891</v>
          </cell>
          <cell r="F274">
            <v>13452.5087891</v>
          </cell>
          <cell r="G274">
            <v>3902.3083202100001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3624.9138183599998</v>
          </cell>
          <cell r="F275">
            <v>3624.9138183599998</v>
          </cell>
          <cell r="G275">
            <v>1426.6175123999999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13392.9082031</v>
          </cell>
          <cell r="F276">
            <v>13392.9082031</v>
          </cell>
          <cell r="G276">
            <v>4553.8216628700002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9513.1484375</v>
          </cell>
          <cell r="F277">
            <v>9513.1484375</v>
          </cell>
          <cell r="G277">
            <v>3970.9476088900001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10822.6611328</v>
          </cell>
          <cell r="E278">
            <v>23598.7285156</v>
          </cell>
          <cell r="F278">
            <v>12776.0673828</v>
          </cell>
          <cell r="G278">
            <v>17679.3459568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20063.1503906</v>
          </cell>
          <cell r="E279">
            <v>35309.0625</v>
          </cell>
          <cell r="F279">
            <v>15245.9121094</v>
          </cell>
          <cell r="G279">
            <v>26747.232176699999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18260.8867188</v>
          </cell>
          <cell r="F280">
            <v>18260.8867188</v>
          </cell>
          <cell r="G280">
            <v>6860.6607886199999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23881.3730469</v>
          </cell>
          <cell r="F281">
            <v>23881.3730469</v>
          </cell>
          <cell r="G281">
            <v>11627.2053516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14016.0625</v>
          </cell>
          <cell r="F282">
            <v>14016.0625</v>
          </cell>
          <cell r="G282">
            <v>4775.4537164100002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4964.8764648400002</v>
          </cell>
          <cell r="E283">
            <v>30472.4472656</v>
          </cell>
          <cell r="F283">
            <v>25507.5708008</v>
          </cell>
          <cell r="G283">
            <v>19041.755782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21034.4960938</v>
          </cell>
          <cell r="E284">
            <v>32074.4453125</v>
          </cell>
          <cell r="F284">
            <v>11039.9492188</v>
          </cell>
          <cell r="G284">
            <v>27176.5400525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13296.6162109</v>
          </cell>
          <cell r="E285">
            <v>25923.9277344</v>
          </cell>
          <cell r="F285">
            <v>12627.3115234</v>
          </cell>
          <cell r="G285">
            <v>20122.988822300002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23472.9628906</v>
          </cell>
          <cell r="E286">
            <v>49453.4140625</v>
          </cell>
          <cell r="F286">
            <v>25980.4511719</v>
          </cell>
          <cell r="G286">
            <v>35955.711258900003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16404.8769531</v>
          </cell>
          <cell r="F287">
            <v>16404.8769531</v>
          </cell>
          <cell r="G287">
            <v>10017.0058352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22162.3554688</v>
          </cell>
          <cell r="E288">
            <v>35214.203125</v>
          </cell>
          <cell r="F288">
            <v>13051.8476563</v>
          </cell>
          <cell r="G288">
            <v>29302.6855827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35000</v>
          </cell>
          <cell r="E289">
            <v>49772.3828125</v>
          </cell>
          <cell r="F289">
            <v>14772.3828125</v>
          </cell>
          <cell r="G289">
            <v>42155.658156700003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31312.9375</v>
          </cell>
          <cell r="E290">
            <v>51113.2070313</v>
          </cell>
          <cell r="F290">
            <v>19800.2695313</v>
          </cell>
          <cell r="G290">
            <v>42223.622108000003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48171.7773438</v>
          </cell>
          <cell r="E291">
            <v>56292.09375</v>
          </cell>
          <cell r="F291">
            <v>8120.31640625</v>
          </cell>
          <cell r="G291">
            <v>51697.646372000003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49782.9296875</v>
          </cell>
          <cell r="E292">
            <v>59538.5585938</v>
          </cell>
          <cell r="F292">
            <v>9755.62890625</v>
          </cell>
          <cell r="G292">
            <v>55472.850674900001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25173.0019531</v>
          </cell>
          <cell r="E293">
            <v>36315.9726563</v>
          </cell>
          <cell r="F293">
            <v>11142.9707031</v>
          </cell>
          <cell r="G293">
            <v>30941.555038499999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27973.2011719</v>
          </cell>
          <cell r="E294">
            <v>38762.09375</v>
          </cell>
          <cell r="F294">
            <v>10788.8925781</v>
          </cell>
          <cell r="G294">
            <v>34064.000824700001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20670.0273438</v>
          </cell>
          <cell r="E295">
            <v>33228</v>
          </cell>
          <cell r="F295">
            <v>12557.9726563</v>
          </cell>
          <cell r="G295">
            <v>27340.328952200001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8036.1684570300004</v>
          </cell>
          <cell r="E296">
            <v>25097.609375</v>
          </cell>
          <cell r="F296">
            <v>17061.440918</v>
          </cell>
          <cell r="G296">
            <v>14677.5739103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7017.8344726599998</v>
          </cell>
          <cell r="E297">
            <v>17637.7441406</v>
          </cell>
          <cell r="F297">
            <v>10619.909668</v>
          </cell>
          <cell r="G297">
            <v>12746.714592300001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13805.0712891</v>
          </cell>
          <cell r="E298">
            <v>23635.7773438</v>
          </cell>
          <cell r="F298">
            <v>9830.7060546899993</v>
          </cell>
          <cell r="G298">
            <v>18441.110709500001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15809.4912109</v>
          </cell>
          <cell r="E299">
            <v>38646.2148438</v>
          </cell>
          <cell r="F299">
            <v>22836.7236328</v>
          </cell>
          <cell r="G299">
            <v>27463.992349600001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22019.3105469</v>
          </cell>
          <cell r="E300">
            <v>30989.8378906</v>
          </cell>
          <cell r="F300">
            <v>8970.52734375</v>
          </cell>
          <cell r="G300">
            <v>26824.136564799999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11933.9853516</v>
          </cell>
          <cell r="E301">
            <v>26997.9628906</v>
          </cell>
          <cell r="F301">
            <v>15063.9775391</v>
          </cell>
          <cell r="G301">
            <v>19646.9360094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17395.4023438</v>
          </cell>
          <cell r="E302">
            <v>28864.6835938</v>
          </cell>
          <cell r="F302">
            <v>11469.28125</v>
          </cell>
          <cell r="G302">
            <v>23077.524677099998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15601.2822266</v>
          </cell>
          <cell r="E303">
            <v>36603.4140625</v>
          </cell>
          <cell r="F303">
            <v>21002.1318359</v>
          </cell>
          <cell r="G303">
            <v>26773.571793499999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8509.40625</v>
          </cell>
          <cell r="E304">
            <v>29443.6757813</v>
          </cell>
          <cell r="F304">
            <v>20934.2695313</v>
          </cell>
          <cell r="G304">
            <v>18639.998251100002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2280.3508300799999</v>
          </cell>
          <cell r="E305">
            <v>12219.65625</v>
          </cell>
          <cell r="F305">
            <v>9939.3054199199996</v>
          </cell>
          <cell r="G305">
            <v>7053.0002806499997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6992.1386718800004</v>
          </cell>
          <cell r="E306">
            <v>18607.7949219</v>
          </cell>
          <cell r="F306">
            <v>11615.65625</v>
          </cell>
          <cell r="G306">
            <v>12083.190240800001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10183.3193359</v>
          </cell>
          <cell r="E307">
            <v>16658.03125</v>
          </cell>
          <cell r="F307">
            <v>6474.7119140599998</v>
          </cell>
          <cell r="G307">
            <v>13310.7552965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7864.4770507800004</v>
          </cell>
          <cell r="E308">
            <v>11401.7539063</v>
          </cell>
          <cell r="F308">
            <v>3537.2768554700001</v>
          </cell>
          <cell r="G308">
            <v>9633.4782892799994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13029.9658203</v>
          </cell>
          <cell r="E309">
            <v>18201.6484375</v>
          </cell>
          <cell r="F309">
            <v>5171.6826171900002</v>
          </cell>
          <cell r="G309">
            <v>16081.679553100001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9513.1484375</v>
          </cell>
          <cell r="E310">
            <v>13577.1865234</v>
          </cell>
          <cell r="F310">
            <v>4064.0380859400002</v>
          </cell>
          <cell r="G310">
            <v>11735.4849765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nau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12924.3955078</v>
          </cell>
          <cell r="F2">
            <v>12924.3955078</v>
          </cell>
          <cell r="G2">
            <v>5326.5602818799998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7964.9233398400002</v>
          </cell>
          <cell r="F3">
            <v>7964.9233398400002</v>
          </cell>
          <cell r="G3">
            <v>3354.0199526299998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608.27624511700003</v>
          </cell>
          <cell r="E4">
            <v>13748.0908203</v>
          </cell>
          <cell r="F4">
            <v>13139.8145752</v>
          </cell>
          <cell r="G4">
            <v>8369.1072684899991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12803.515625</v>
          </cell>
          <cell r="F5">
            <v>12803.515625</v>
          </cell>
          <cell r="G5">
            <v>5631.7392606699996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360.55511474600002</v>
          </cell>
          <cell r="E6">
            <v>7368.1748046900002</v>
          </cell>
          <cell r="F6">
            <v>7007.6196899400002</v>
          </cell>
          <cell r="G6">
            <v>4127.2867907299997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4016.2170410200001</v>
          </cell>
          <cell r="E7">
            <v>13974.2617188</v>
          </cell>
          <cell r="F7">
            <v>9958.0446777300003</v>
          </cell>
          <cell r="G7">
            <v>8679.9035815299994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7502.6660156300004</v>
          </cell>
          <cell r="F8">
            <v>7502.6660156300004</v>
          </cell>
          <cell r="G8">
            <v>2837.9492986199998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17353.0976563</v>
          </cell>
          <cell r="F9">
            <v>17353.0976563</v>
          </cell>
          <cell r="G9">
            <v>6216.8048237000003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9956.9072265600007</v>
          </cell>
          <cell r="F10">
            <v>9956.9072265600007</v>
          </cell>
          <cell r="G10">
            <v>4938.4541963000001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12306.5019531</v>
          </cell>
          <cell r="F11">
            <v>12306.5019531</v>
          </cell>
          <cell r="G11">
            <v>4344.87637696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18352.1113281</v>
          </cell>
          <cell r="F12">
            <v>18352.1113281</v>
          </cell>
          <cell r="G12">
            <v>11171.8736735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15561.8125</v>
          </cell>
          <cell r="F13">
            <v>15561.8125</v>
          </cell>
          <cell r="G13">
            <v>7993.2832420900004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10124.2285156</v>
          </cell>
          <cell r="F14">
            <v>10124.2285156</v>
          </cell>
          <cell r="G14">
            <v>3453.5351914299999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17531.6855469</v>
          </cell>
          <cell r="F15">
            <v>17531.6855469</v>
          </cell>
          <cell r="G15">
            <v>5619.8573369400001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14367.3242188</v>
          </cell>
          <cell r="F16">
            <v>14367.3242188</v>
          </cell>
          <cell r="G16">
            <v>6560.6385822000002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13556.5478516</v>
          </cell>
          <cell r="F17">
            <v>13556.5478516</v>
          </cell>
          <cell r="G17">
            <v>6884.1847795599997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10607.5449219</v>
          </cell>
          <cell r="F18">
            <v>10607.5449219</v>
          </cell>
          <cell r="G18">
            <v>4660.6448086800001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12465.1513672</v>
          </cell>
          <cell r="F19">
            <v>12465.1513672</v>
          </cell>
          <cell r="G19">
            <v>7174.1981035500003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13981.7734375</v>
          </cell>
          <cell r="F20">
            <v>13981.7734375</v>
          </cell>
          <cell r="G20">
            <v>7026.1662478999997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12120.2314453</v>
          </cell>
          <cell r="F21">
            <v>12120.2314453</v>
          </cell>
          <cell r="G21">
            <v>7008.6677921700002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16906.8027344</v>
          </cell>
          <cell r="F22">
            <v>16906.8027344</v>
          </cell>
          <cell r="G22">
            <v>8074.9604681299998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10259.1425781</v>
          </cell>
          <cell r="F23">
            <v>10259.1425781</v>
          </cell>
          <cell r="G23">
            <v>5589.0625498199997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15220.0527344</v>
          </cell>
          <cell r="F24">
            <v>15220.0527344</v>
          </cell>
          <cell r="G24">
            <v>8736.0894211499999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16487.875</v>
          </cell>
          <cell r="F25">
            <v>16487.875</v>
          </cell>
          <cell r="G25">
            <v>7348.5466653100002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15646.0859375</v>
          </cell>
          <cell r="F26">
            <v>15646.0859375</v>
          </cell>
          <cell r="G26">
            <v>7320.2010570100001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894.42718505899995</v>
          </cell>
          <cell r="E27">
            <v>11100</v>
          </cell>
          <cell r="F27">
            <v>10205.572814900001</v>
          </cell>
          <cell r="G27">
            <v>6604.6918699999997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29161.9609375</v>
          </cell>
          <cell r="F28">
            <v>29161.9609375</v>
          </cell>
          <cell r="G28">
            <v>12045.156669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100</v>
          </cell>
          <cell r="E29">
            <v>16980.5761719</v>
          </cell>
          <cell r="F29">
            <v>16880.5761719</v>
          </cell>
          <cell r="G29">
            <v>7611.49549071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10623.0878906</v>
          </cell>
          <cell r="F30">
            <v>10623.0878906</v>
          </cell>
          <cell r="G30">
            <v>2958.0680245399999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8041.1440429699996</v>
          </cell>
          <cell r="F31">
            <v>8041.1440429699996</v>
          </cell>
          <cell r="G31">
            <v>3127.801821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11421.4707031</v>
          </cell>
          <cell r="F32">
            <v>11421.4707031</v>
          </cell>
          <cell r="G32">
            <v>5721.6478184099997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7106.3349609400002</v>
          </cell>
          <cell r="E33">
            <v>16420.109375</v>
          </cell>
          <cell r="F33">
            <v>9313.7744140600007</v>
          </cell>
          <cell r="G33">
            <v>12548.655127800001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6579.5136718800004</v>
          </cell>
          <cell r="F34">
            <v>6579.5136718800004</v>
          </cell>
          <cell r="G34">
            <v>3342.0189259799999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3238.8269043</v>
          </cell>
          <cell r="E35">
            <v>13154.8466797</v>
          </cell>
          <cell r="F35">
            <v>9916.0197753899993</v>
          </cell>
          <cell r="G35">
            <v>8056.4732064700002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3206.2438964799999</v>
          </cell>
          <cell r="E36">
            <v>14026.4033203</v>
          </cell>
          <cell r="F36">
            <v>10820.1594238</v>
          </cell>
          <cell r="G36">
            <v>10030.802316900001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1000</v>
          </cell>
          <cell r="E37">
            <v>15469.3242188</v>
          </cell>
          <cell r="F37">
            <v>14469.3242188</v>
          </cell>
          <cell r="G37">
            <v>9120.17888537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15061.5400391</v>
          </cell>
          <cell r="F38">
            <v>15061.5400391</v>
          </cell>
          <cell r="G38">
            <v>8746.3828631600009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19864.7929688</v>
          </cell>
          <cell r="F39">
            <v>19864.7929688</v>
          </cell>
          <cell r="G39">
            <v>9376.75756129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9297.3115234399993</v>
          </cell>
          <cell r="F40">
            <v>9297.3115234399993</v>
          </cell>
          <cell r="G40">
            <v>3868.3069946700002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2968.1643066400002</v>
          </cell>
          <cell r="E41">
            <v>15331.0146484</v>
          </cell>
          <cell r="F41">
            <v>12362.8503418</v>
          </cell>
          <cell r="G41">
            <v>10391.453921099999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2024.8457031299999</v>
          </cell>
          <cell r="E42">
            <v>13823.1689453</v>
          </cell>
          <cell r="F42">
            <v>11798.3232422</v>
          </cell>
          <cell r="G42">
            <v>9308.9432250999998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7029.2246093800004</v>
          </cell>
          <cell r="E43">
            <v>23580.5</v>
          </cell>
          <cell r="F43">
            <v>16551.2753906</v>
          </cell>
          <cell r="G43">
            <v>14403.3525639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15754.3642578</v>
          </cell>
          <cell r="F44">
            <v>15754.3642578</v>
          </cell>
          <cell r="G44">
            <v>8169.9043322999996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8421.4013671899993</v>
          </cell>
          <cell r="E45">
            <v>24581.4980469</v>
          </cell>
          <cell r="F45">
            <v>16160.0966797</v>
          </cell>
          <cell r="G45">
            <v>16106.2872974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16405.4863281</v>
          </cell>
          <cell r="E46">
            <v>34158.6015625</v>
          </cell>
          <cell r="F46">
            <v>17753.1152344</v>
          </cell>
          <cell r="G46">
            <v>25145.546467700002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25079.2734375</v>
          </cell>
          <cell r="F47">
            <v>25079.2734375</v>
          </cell>
          <cell r="G47">
            <v>13284.704469800001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1081.6654052700001</v>
          </cell>
          <cell r="E48">
            <v>21153.9589844</v>
          </cell>
          <cell r="F48">
            <v>20072.293579100002</v>
          </cell>
          <cell r="G48">
            <v>12443.4866208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9394.1474609399993</v>
          </cell>
          <cell r="E49">
            <v>26486.4121094</v>
          </cell>
          <cell r="F49">
            <v>17092.2646484</v>
          </cell>
          <cell r="G49">
            <v>19580.259540899999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20867.6777344</v>
          </cell>
          <cell r="F50">
            <v>20867.6777344</v>
          </cell>
          <cell r="G50">
            <v>8399.8856599400006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4100</v>
          </cell>
          <cell r="E51">
            <v>19155.15625</v>
          </cell>
          <cell r="F51">
            <v>15055.15625</v>
          </cell>
          <cell r="G51">
            <v>11904.593412300001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23162.46875</v>
          </cell>
          <cell r="F52">
            <v>23162.46875</v>
          </cell>
          <cell r="G52">
            <v>10555.0830553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16180.5439453</v>
          </cell>
          <cell r="F53">
            <v>16180.5439453</v>
          </cell>
          <cell r="G53">
            <v>4224.6511589499996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19250.9746094</v>
          </cell>
          <cell r="F54">
            <v>19250.9746094</v>
          </cell>
          <cell r="G54">
            <v>7937.4730335599997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14467.8955078</v>
          </cell>
          <cell r="F55">
            <v>14467.8955078</v>
          </cell>
          <cell r="G55">
            <v>8098.4260353500003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6543.69921875</v>
          </cell>
          <cell r="E56">
            <v>18942.28125</v>
          </cell>
          <cell r="F56">
            <v>12398.5820313</v>
          </cell>
          <cell r="G56">
            <v>12932.292686500001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1843.90893555</v>
          </cell>
          <cell r="E57">
            <v>18201.0996094</v>
          </cell>
          <cell r="F57">
            <v>16357.1906738</v>
          </cell>
          <cell r="G57">
            <v>10072.7845923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7479.3046875</v>
          </cell>
          <cell r="F58">
            <v>7479.3046875</v>
          </cell>
          <cell r="G58">
            <v>3049.4782326200002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6155.4853515599998</v>
          </cell>
          <cell r="E59">
            <v>20950.4179688</v>
          </cell>
          <cell r="F59">
            <v>14794.9326172</v>
          </cell>
          <cell r="G59">
            <v>14962.773023600001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1523.15466309</v>
          </cell>
          <cell r="E60">
            <v>19289.8945313</v>
          </cell>
          <cell r="F60">
            <v>17766.739868199998</v>
          </cell>
          <cell r="G60">
            <v>9107.4592283999991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10785.6386719</v>
          </cell>
          <cell r="F61">
            <v>10785.6386719</v>
          </cell>
          <cell r="G61">
            <v>4951.88016513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100</v>
          </cell>
          <cell r="E62">
            <v>7375.6357421900002</v>
          </cell>
          <cell r="F62">
            <v>7275.6357421900002</v>
          </cell>
          <cell r="G62">
            <v>3416.3621448099998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1984.9433593799999</v>
          </cell>
          <cell r="E63">
            <v>14900</v>
          </cell>
          <cell r="F63">
            <v>12915.0566406</v>
          </cell>
          <cell r="G63">
            <v>8623.4599417299996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7021.3959960900002</v>
          </cell>
          <cell r="F64">
            <v>7021.3959960900002</v>
          </cell>
          <cell r="G64">
            <v>3461.8535132400002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3577.7087402299999</v>
          </cell>
          <cell r="E65">
            <v>16867.1269531</v>
          </cell>
          <cell r="F65">
            <v>13289.4182129</v>
          </cell>
          <cell r="G65">
            <v>10098.421197400001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18668.1542969</v>
          </cell>
          <cell r="F66">
            <v>18668.1542969</v>
          </cell>
          <cell r="G66">
            <v>8712.8065561000003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10692.0527344</v>
          </cell>
          <cell r="F67">
            <v>10692.0527344</v>
          </cell>
          <cell r="G67">
            <v>5647.5777585400001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12515.9902344</v>
          </cell>
          <cell r="F68">
            <v>12515.9902344</v>
          </cell>
          <cell r="G68">
            <v>5633.9400028700002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15890.2490234</v>
          </cell>
          <cell r="F69">
            <v>15890.2490234</v>
          </cell>
          <cell r="G69">
            <v>7797.9804039199998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2758.6228027299999</v>
          </cell>
          <cell r="E70">
            <v>17240.9394531</v>
          </cell>
          <cell r="F70">
            <v>14482.3166504</v>
          </cell>
          <cell r="G70">
            <v>10259.985595599999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2607.6809082</v>
          </cell>
          <cell r="E71">
            <v>15811.3886719</v>
          </cell>
          <cell r="F71">
            <v>13203.7077637</v>
          </cell>
          <cell r="G71">
            <v>9284.7326104900003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4565.0849609400002</v>
          </cell>
          <cell r="E72">
            <v>18166.453125</v>
          </cell>
          <cell r="F72">
            <v>13601.3681641</v>
          </cell>
          <cell r="G72">
            <v>12058.561905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8184.1308593800004</v>
          </cell>
          <cell r="F73">
            <v>8184.1308593800004</v>
          </cell>
          <cell r="G73">
            <v>3738.0403690500002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1746.4249267600001</v>
          </cell>
          <cell r="E74">
            <v>10484.7509766</v>
          </cell>
          <cell r="F74">
            <v>8738.3260498</v>
          </cell>
          <cell r="G74">
            <v>5712.2681240100001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8953.7705078100007</v>
          </cell>
          <cell r="F75">
            <v>8953.7705078100007</v>
          </cell>
          <cell r="G75">
            <v>3389.6907644299999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6640.7832031300004</v>
          </cell>
          <cell r="E76">
            <v>18760.8632813</v>
          </cell>
          <cell r="F76">
            <v>12120.0800781</v>
          </cell>
          <cell r="G76">
            <v>12330.867200500001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11328.2832031</v>
          </cell>
          <cell r="E77">
            <v>20554.8046875</v>
          </cell>
          <cell r="F77">
            <v>9226.5214843800004</v>
          </cell>
          <cell r="G77">
            <v>16157.6471723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4652.9560546900002</v>
          </cell>
          <cell r="E78">
            <v>16493.9375</v>
          </cell>
          <cell r="F78">
            <v>11840.9814453</v>
          </cell>
          <cell r="G78">
            <v>10802.0453103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9654.0146484399993</v>
          </cell>
          <cell r="F79">
            <v>9654.0146484399993</v>
          </cell>
          <cell r="G79">
            <v>4595.3801327700003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6500</v>
          </cell>
          <cell r="E80">
            <v>18867.9628906</v>
          </cell>
          <cell r="F80">
            <v>12367.9628906</v>
          </cell>
          <cell r="G80">
            <v>11987.743263799999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3114.4824218799999</v>
          </cell>
          <cell r="E81">
            <v>9689.6855468800004</v>
          </cell>
          <cell r="F81">
            <v>6575.203125</v>
          </cell>
          <cell r="G81">
            <v>6676.9461148399996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1303.8404541</v>
          </cell>
          <cell r="E82">
            <v>9319.3349609399993</v>
          </cell>
          <cell r="F82">
            <v>8015.4945068400002</v>
          </cell>
          <cell r="G82">
            <v>5515.3429578799996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8486.4599609399993</v>
          </cell>
          <cell r="F83">
            <v>8486.4599609399993</v>
          </cell>
          <cell r="G83">
            <v>4117.3036523999999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4317.4067382800004</v>
          </cell>
          <cell r="E84">
            <v>10149.3837891</v>
          </cell>
          <cell r="F84">
            <v>5831.9770507800004</v>
          </cell>
          <cell r="G84">
            <v>7017.7986324200001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1649.2423095700001</v>
          </cell>
          <cell r="E85">
            <v>12001.6669922</v>
          </cell>
          <cell r="F85">
            <v>10352.4246826</v>
          </cell>
          <cell r="G85">
            <v>6664.0639540599996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11475.6259766</v>
          </cell>
          <cell r="E86">
            <v>20746.5664063</v>
          </cell>
          <cell r="F86">
            <v>9270.9404296899993</v>
          </cell>
          <cell r="G86">
            <v>17006.554816600001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6200.8066406300004</v>
          </cell>
          <cell r="E87">
            <v>16735.8886719</v>
          </cell>
          <cell r="F87">
            <v>10535.0820313</v>
          </cell>
          <cell r="G87">
            <v>11008.493603999999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6224.1464843800004</v>
          </cell>
          <cell r="E88">
            <v>17503.4277344</v>
          </cell>
          <cell r="F88">
            <v>11279.28125</v>
          </cell>
          <cell r="G88">
            <v>11074.4815117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4780.1674804699996</v>
          </cell>
          <cell r="E89">
            <v>17700.2832031</v>
          </cell>
          <cell r="F89">
            <v>12920.1157227</v>
          </cell>
          <cell r="G89">
            <v>11467.738026000001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1702.9385986299999</v>
          </cell>
          <cell r="E90">
            <v>13069.8125</v>
          </cell>
          <cell r="F90">
            <v>11366.8739014</v>
          </cell>
          <cell r="G90">
            <v>7226.3046997700003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6438.1674804699996</v>
          </cell>
          <cell r="E91">
            <v>18373.078125</v>
          </cell>
          <cell r="F91">
            <v>11934.9106445</v>
          </cell>
          <cell r="G91">
            <v>12301.388667499999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2459.6748046900002</v>
          </cell>
          <cell r="E92">
            <v>13548.4316406</v>
          </cell>
          <cell r="F92">
            <v>11088.7568359</v>
          </cell>
          <cell r="G92">
            <v>8336.5529516999995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670.82037353500004</v>
          </cell>
          <cell r="E93">
            <v>11458.6210938</v>
          </cell>
          <cell r="F93">
            <v>10787.800720200001</v>
          </cell>
          <cell r="G93">
            <v>5983.6479349199999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6958.4482421900002</v>
          </cell>
          <cell r="E94">
            <v>18420.0976563</v>
          </cell>
          <cell r="F94">
            <v>11461.6494141</v>
          </cell>
          <cell r="G94">
            <v>12665.7957711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4640.04296875</v>
          </cell>
          <cell r="E95">
            <v>13438.0058594</v>
          </cell>
          <cell r="F95">
            <v>8797.9628906300004</v>
          </cell>
          <cell r="G95">
            <v>9574.8779849700004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8041.1440429699996</v>
          </cell>
          <cell r="E96">
            <v>17327.7226563</v>
          </cell>
          <cell r="F96">
            <v>9286.5786132800004</v>
          </cell>
          <cell r="G96">
            <v>13195.9312562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7006.42578125</v>
          </cell>
          <cell r="E97">
            <v>12440.2568359</v>
          </cell>
          <cell r="F97">
            <v>5433.8310546900002</v>
          </cell>
          <cell r="G97">
            <v>9978.0091084100004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6742.4033203099998</v>
          </cell>
          <cell r="F98">
            <v>6742.4033203099998</v>
          </cell>
          <cell r="G98">
            <v>2947.8831944200001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6500.7690429699996</v>
          </cell>
          <cell r="E99">
            <v>17935.4394531</v>
          </cell>
          <cell r="F99">
            <v>11434.6704102</v>
          </cell>
          <cell r="G99">
            <v>13297.2895226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14897.3154297</v>
          </cell>
          <cell r="F100">
            <v>14897.3154297</v>
          </cell>
          <cell r="G100">
            <v>7639.17705759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14266.7441406</v>
          </cell>
          <cell r="F101">
            <v>14266.7441406</v>
          </cell>
          <cell r="G101">
            <v>5311.2439056200001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1400</v>
          </cell>
          <cell r="E102">
            <v>12664.9121094</v>
          </cell>
          <cell r="F102">
            <v>11264.9121094</v>
          </cell>
          <cell r="G102">
            <v>6887.2922638700002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4916.2993164099998</v>
          </cell>
          <cell r="E103">
            <v>13157.5078125</v>
          </cell>
          <cell r="F103">
            <v>8241.2084960899992</v>
          </cell>
          <cell r="G103">
            <v>9413.8523742500001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11557.2490234</v>
          </cell>
          <cell r="F104">
            <v>11557.2490234</v>
          </cell>
          <cell r="G104">
            <v>6453.1242676100001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7964.9233398400002</v>
          </cell>
          <cell r="E105">
            <v>15621.7792969</v>
          </cell>
          <cell r="F105">
            <v>7656.8559570300004</v>
          </cell>
          <cell r="G105">
            <v>12284.355878300001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7874.6430664099998</v>
          </cell>
          <cell r="F106">
            <v>7874.6430664099998</v>
          </cell>
          <cell r="G106">
            <v>3104.3028080700001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8920.2021484399993</v>
          </cell>
          <cell r="E107">
            <v>16538.7421875</v>
          </cell>
          <cell r="F107">
            <v>7618.5400390599998</v>
          </cell>
          <cell r="G107">
            <v>13263.308337799999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12332.8828125</v>
          </cell>
          <cell r="F108">
            <v>12332.8828125</v>
          </cell>
          <cell r="G108">
            <v>5112.0152004499996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5968.2495117199996</v>
          </cell>
          <cell r="E109">
            <v>15709.8691406</v>
          </cell>
          <cell r="F109">
            <v>9741.6196289100008</v>
          </cell>
          <cell r="G109">
            <v>12111.935014999999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9176.0556640600007</v>
          </cell>
          <cell r="E110">
            <v>16737.0839844</v>
          </cell>
          <cell r="F110">
            <v>7561.0283203099998</v>
          </cell>
          <cell r="G110">
            <v>12856.4390718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13243.8662109</v>
          </cell>
          <cell r="F111">
            <v>13243.8662109</v>
          </cell>
          <cell r="G111">
            <v>6316.0259672700004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7752.4189453099998</v>
          </cell>
          <cell r="F112">
            <v>7752.4189453099998</v>
          </cell>
          <cell r="G112">
            <v>3440.6046420399998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1835.75598145</v>
          </cell>
          <cell r="E113">
            <v>13341.6640625</v>
          </cell>
          <cell r="F113">
            <v>11505.9080811</v>
          </cell>
          <cell r="G113">
            <v>7411.3283295199999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412.31057739300002</v>
          </cell>
          <cell r="E114">
            <v>4882.6220703099998</v>
          </cell>
          <cell r="F114">
            <v>4470.3114929200001</v>
          </cell>
          <cell r="G114">
            <v>2466.62672961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5913.5439453099998</v>
          </cell>
          <cell r="F115">
            <v>5913.5439453099998</v>
          </cell>
          <cell r="G115">
            <v>2898.71188218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1500</v>
          </cell>
          <cell r="E116">
            <v>5600.8925781300004</v>
          </cell>
          <cell r="F116">
            <v>4100.8925781300004</v>
          </cell>
          <cell r="G116">
            <v>3313.8974218399999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11463.4199219</v>
          </cell>
          <cell r="F117">
            <v>11463.4199219</v>
          </cell>
          <cell r="G117">
            <v>5202.5905766599999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7000.7143554699996</v>
          </cell>
          <cell r="F118">
            <v>7000.7143554699996</v>
          </cell>
          <cell r="G118">
            <v>3151.09935146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1300</v>
          </cell>
          <cell r="E119">
            <v>12143.3105469</v>
          </cell>
          <cell r="F119">
            <v>10843.3105469</v>
          </cell>
          <cell r="G119">
            <v>7617.7839282100003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9900.5048828100007</v>
          </cell>
          <cell r="F120">
            <v>9900.5048828100007</v>
          </cell>
          <cell r="G120">
            <v>4334.4032798099997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10060.3183594</v>
          </cell>
          <cell r="F121">
            <v>10060.3183594</v>
          </cell>
          <cell r="G121">
            <v>4434.55278464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18380.6972656</v>
          </cell>
          <cell r="E122">
            <v>35480.2773438</v>
          </cell>
          <cell r="F122">
            <v>17099.5800781</v>
          </cell>
          <cell r="G122">
            <v>27716.4043437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11790.25</v>
          </cell>
          <cell r="E123">
            <v>26931.2089844</v>
          </cell>
          <cell r="F123">
            <v>15140.9589844</v>
          </cell>
          <cell r="G123">
            <v>17375.214963599999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11643.0234375</v>
          </cell>
          <cell r="E124">
            <v>31286.578125</v>
          </cell>
          <cell r="F124">
            <v>19643.5546875</v>
          </cell>
          <cell r="G124">
            <v>21408.161462700002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11132.3847656</v>
          </cell>
          <cell r="E125">
            <v>22033.6113281</v>
          </cell>
          <cell r="F125">
            <v>10901.2265625</v>
          </cell>
          <cell r="G125">
            <v>17655.493355099999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19845.6542969</v>
          </cell>
          <cell r="F126">
            <v>19845.6542969</v>
          </cell>
          <cell r="G126">
            <v>7649.9339938399999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17917.8691406</v>
          </cell>
          <cell r="F127">
            <v>17917.8691406</v>
          </cell>
          <cell r="G127">
            <v>8232.1819023099997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640.31243896499996</v>
          </cell>
          <cell r="E128">
            <v>12800.390625</v>
          </cell>
          <cell r="F128">
            <v>12160.078186000001</v>
          </cell>
          <cell r="G128">
            <v>7346.5936003799998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15748.6503906</v>
          </cell>
          <cell r="F129">
            <v>15748.6503906</v>
          </cell>
          <cell r="G129">
            <v>9491.9103372299996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18711.4941406</v>
          </cell>
          <cell r="F130">
            <v>18711.4941406</v>
          </cell>
          <cell r="G130">
            <v>6954.3071760299999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7666.1591796900002</v>
          </cell>
          <cell r="E131">
            <v>26965.1621094</v>
          </cell>
          <cell r="F131">
            <v>19299.0029297</v>
          </cell>
          <cell r="G131">
            <v>16813.722123899999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12206.5556641</v>
          </cell>
          <cell r="F132">
            <v>12206.5556641</v>
          </cell>
          <cell r="G132">
            <v>6098.4223061900002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11641.7353516</v>
          </cell>
          <cell r="E133">
            <v>23354.8710938</v>
          </cell>
          <cell r="F133">
            <v>11713.1357422</v>
          </cell>
          <cell r="G133">
            <v>18108.318858400002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20617.7109375</v>
          </cell>
          <cell r="E134">
            <v>31624.3574219</v>
          </cell>
          <cell r="F134">
            <v>11006.6464844</v>
          </cell>
          <cell r="G134">
            <v>25699.850094599999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15823.0839844</v>
          </cell>
          <cell r="E135">
            <v>28692.3339844</v>
          </cell>
          <cell r="F135">
            <v>12869.25</v>
          </cell>
          <cell r="G135">
            <v>22053.157841699998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10643.7773438</v>
          </cell>
          <cell r="E136">
            <v>25416.7265625</v>
          </cell>
          <cell r="F136">
            <v>14772.9492188</v>
          </cell>
          <cell r="G136">
            <v>18294.5485095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17151.09375</v>
          </cell>
          <cell r="E137">
            <v>23302.5742188</v>
          </cell>
          <cell r="F137">
            <v>6151.48046875</v>
          </cell>
          <cell r="G137">
            <v>20150.998486100001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14156.6240234</v>
          </cell>
          <cell r="E138">
            <v>27094.6484375</v>
          </cell>
          <cell r="F138">
            <v>12938.0244141</v>
          </cell>
          <cell r="G138">
            <v>21133.904730099999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20995.4765625</v>
          </cell>
          <cell r="E139">
            <v>34333.8007813</v>
          </cell>
          <cell r="F139">
            <v>13338.3242188</v>
          </cell>
          <cell r="G139">
            <v>27716.9638529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25521.9511719</v>
          </cell>
          <cell r="E140">
            <v>37078.5664063</v>
          </cell>
          <cell r="F140">
            <v>11556.6152344</v>
          </cell>
          <cell r="G140">
            <v>30452.1774898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15520.6318359</v>
          </cell>
          <cell r="E141">
            <v>36903.3867188</v>
          </cell>
          <cell r="F141">
            <v>21382.7548828</v>
          </cell>
          <cell r="G141">
            <v>25696.219605099999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16363.6796875</v>
          </cell>
          <cell r="F142">
            <v>16363.6796875</v>
          </cell>
          <cell r="G142">
            <v>8981.2933495100006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11253.8886719</v>
          </cell>
          <cell r="E143">
            <v>16420.109375</v>
          </cell>
          <cell r="F143">
            <v>5166.2207031300004</v>
          </cell>
          <cell r="G143">
            <v>14596.561199100001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2800</v>
          </cell>
          <cell r="E144">
            <v>24597.7636719</v>
          </cell>
          <cell r="F144">
            <v>21797.7636719</v>
          </cell>
          <cell r="G144">
            <v>14163.198545900001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11042.1914063</v>
          </cell>
          <cell r="E145">
            <v>26644.3242188</v>
          </cell>
          <cell r="F145">
            <v>15602.1328125</v>
          </cell>
          <cell r="G145">
            <v>18354.2921646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13788.7636719</v>
          </cell>
          <cell r="F146">
            <v>13788.7636719</v>
          </cell>
          <cell r="G146">
            <v>7229.2245867900001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14073.0234375</v>
          </cell>
          <cell r="F147">
            <v>14073.0234375</v>
          </cell>
          <cell r="G147">
            <v>6116.9543298199997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11458.6210938</v>
          </cell>
          <cell r="F148">
            <v>11458.6210938</v>
          </cell>
          <cell r="G148">
            <v>5753.0887775000001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11566.3300781</v>
          </cell>
          <cell r="F149">
            <v>11566.3300781</v>
          </cell>
          <cell r="G149">
            <v>6124.9146951499997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10231.3242188</v>
          </cell>
          <cell r="F150">
            <v>10231.3242188</v>
          </cell>
          <cell r="G150">
            <v>4733.5606443999995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15566.6308594</v>
          </cell>
          <cell r="F151">
            <v>15566.6308594</v>
          </cell>
          <cell r="G151">
            <v>7065.0973823300001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7184.7060546900002</v>
          </cell>
          <cell r="E152">
            <v>14945.2333984</v>
          </cell>
          <cell r="F152">
            <v>7760.52734375</v>
          </cell>
          <cell r="G152">
            <v>11196.141990399999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583.095214844</v>
          </cell>
          <cell r="E153">
            <v>15355.1298828</v>
          </cell>
          <cell r="F153">
            <v>14772.034668</v>
          </cell>
          <cell r="G153">
            <v>8337.6404870599999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10977.2490234</v>
          </cell>
          <cell r="F154">
            <v>10977.2490234</v>
          </cell>
          <cell r="G154">
            <v>5933.6252389399997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7930.9521484400002</v>
          </cell>
          <cell r="E155">
            <v>17191.859375</v>
          </cell>
          <cell r="F155">
            <v>9260.9072265600007</v>
          </cell>
          <cell r="G155">
            <v>12297.0672548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10296.1162109</v>
          </cell>
          <cell r="E156">
            <v>22624.1015625</v>
          </cell>
          <cell r="F156">
            <v>12327.9853516</v>
          </cell>
          <cell r="G156">
            <v>16616.475737000001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19087.6914063</v>
          </cell>
          <cell r="E157">
            <v>24326.3222656</v>
          </cell>
          <cell r="F157">
            <v>5238.6308593800004</v>
          </cell>
          <cell r="G157">
            <v>21873.810835200002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17614.765625</v>
          </cell>
          <cell r="E158">
            <v>24767.921875</v>
          </cell>
          <cell r="F158">
            <v>7153.15625</v>
          </cell>
          <cell r="G158">
            <v>21489.497156400001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1341.6407470700001</v>
          </cell>
          <cell r="E159">
            <v>12477.9804688</v>
          </cell>
          <cell r="F159">
            <v>11136.3397217</v>
          </cell>
          <cell r="G159">
            <v>7324.5920569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4904.0800781300004</v>
          </cell>
          <cell r="E160">
            <v>16844.2871094</v>
          </cell>
          <cell r="F160">
            <v>11940.2070313</v>
          </cell>
          <cell r="G160">
            <v>11443.707791500001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3551.0561523400002</v>
          </cell>
          <cell r="E161">
            <v>13801.4492188</v>
          </cell>
          <cell r="F161">
            <v>10250.3930664</v>
          </cell>
          <cell r="G161">
            <v>8492.4153937699994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7736.9243164099998</v>
          </cell>
          <cell r="E162">
            <v>17528.5488281</v>
          </cell>
          <cell r="F162">
            <v>9791.6245117199996</v>
          </cell>
          <cell r="G162">
            <v>13652.457350000001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9264.98828125</v>
          </cell>
          <cell r="E163">
            <v>16985.2871094</v>
          </cell>
          <cell r="F163">
            <v>7720.2988281300004</v>
          </cell>
          <cell r="G163">
            <v>13491.837518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1004.98754883</v>
          </cell>
          <cell r="E164">
            <v>10816.6542969</v>
          </cell>
          <cell r="F164">
            <v>9811.66674805</v>
          </cell>
          <cell r="G164">
            <v>6129.3546181299998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583.095214844</v>
          </cell>
          <cell r="E165">
            <v>10822.6611328</v>
          </cell>
          <cell r="F165">
            <v>10239.565918</v>
          </cell>
          <cell r="G165">
            <v>6316.0558547800001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10480.9355469</v>
          </cell>
          <cell r="F166">
            <v>10480.9355469</v>
          </cell>
          <cell r="G166">
            <v>4444.22506574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15976.2324219</v>
          </cell>
          <cell r="E167">
            <v>25401.7714844</v>
          </cell>
          <cell r="F167">
            <v>9425.5390625</v>
          </cell>
          <cell r="G167">
            <v>21586.7067025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9534.1494140600007</v>
          </cell>
          <cell r="E168">
            <v>23407.9042969</v>
          </cell>
          <cell r="F168">
            <v>13873.7548828</v>
          </cell>
          <cell r="G168">
            <v>17387.558496400001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10462.3134766</v>
          </cell>
          <cell r="E169">
            <v>20523.6445313</v>
          </cell>
          <cell r="F169">
            <v>10061.3310547</v>
          </cell>
          <cell r="G169">
            <v>15835.481064699999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10332.4726563</v>
          </cell>
          <cell r="E170">
            <v>19168.9863281</v>
          </cell>
          <cell r="F170">
            <v>8836.5136718800004</v>
          </cell>
          <cell r="G170">
            <v>13858.1241797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8459.9052734399993</v>
          </cell>
          <cell r="E171">
            <v>15672.2685547</v>
          </cell>
          <cell r="F171">
            <v>7212.36328125</v>
          </cell>
          <cell r="G171">
            <v>12204.899904399999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5554.2778320300004</v>
          </cell>
          <cell r="E172">
            <v>12728.3144531</v>
          </cell>
          <cell r="F172">
            <v>7174.0366210900002</v>
          </cell>
          <cell r="G172">
            <v>8933.2234391799993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8766.4130859399993</v>
          </cell>
          <cell r="F173">
            <v>8766.4130859399993</v>
          </cell>
          <cell r="G173">
            <v>3648.3257258499998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4738.1430664099998</v>
          </cell>
          <cell r="E174">
            <v>23621.1777344</v>
          </cell>
          <cell r="F174">
            <v>18883.034668</v>
          </cell>
          <cell r="G174">
            <v>13907.307615199999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12592.4580078</v>
          </cell>
          <cell r="F175">
            <v>12592.4580078</v>
          </cell>
          <cell r="G175">
            <v>5302.1334411899998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6307.1386718800004</v>
          </cell>
          <cell r="E176">
            <v>16374.6757813</v>
          </cell>
          <cell r="F176">
            <v>10067.5371094</v>
          </cell>
          <cell r="G176">
            <v>11612.0745455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2920.6164550799999</v>
          </cell>
          <cell r="E177">
            <v>9404.7861328100007</v>
          </cell>
          <cell r="F177">
            <v>6484.1696777300003</v>
          </cell>
          <cell r="G177">
            <v>6400.6127022999999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3612.4782714799999</v>
          </cell>
          <cell r="E178">
            <v>9729.3369140600007</v>
          </cell>
          <cell r="F178">
            <v>6116.8586425800004</v>
          </cell>
          <cell r="G178">
            <v>6929.0293495300002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4220.1894531300004</v>
          </cell>
          <cell r="E179">
            <v>12083.0458984</v>
          </cell>
          <cell r="F179">
            <v>7862.8564453099998</v>
          </cell>
          <cell r="G179">
            <v>8338.9376200799998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21793.8066406</v>
          </cell>
          <cell r="E180">
            <v>28509.8222656</v>
          </cell>
          <cell r="F180">
            <v>6716.015625</v>
          </cell>
          <cell r="G180">
            <v>25067.213659000001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4134.0053710900002</v>
          </cell>
          <cell r="E181">
            <v>11535.1640625</v>
          </cell>
          <cell r="F181">
            <v>7401.1586914099998</v>
          </cell>
          <cell r="G181">
            <v>8687.2920226099995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4200</v>
          </cell>
          <cell r="E182">
            <v>11921.8291016</v>
          </cell>
          <cell r="F182">
            <v>7721.8291015599998</v>
          </cell>
          <cell r="G182">
            <v>7719.07919459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3342.1550293</v>
          </cell>
          <cell r="E183">
            <v>17300</v>
          </cell>
          <cell r="F183">
            <v>13957.8449707</v>
          </cell>
          <cell r="G183">
            <v>11051.9602627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9300</v>
          </cell>
          <cell r="E184">
            <v>19677.3984375</v>
          </cell>
          <cell r="F184">
            <v>10377.3984375</v>
          </cell>
          <cell r="G184">
            <v>14847.763011499999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31419.7382813</v>
          </cell>
          <cell r="F185">
            <v>31419.7382813</v>
          </cell>
          <cell r="G185">
            <v>10976.7598547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1208.3045654299999</v>
          </cell>
          <cell r="E186">
            <v>10667.7080078</v>
          </cell>
          <cell r="F186">
            <v>9459.4034423800003</v>
          </cell>
          <cell r="G186">
            <v>6448.0954085100002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984.88580322300004</v>
          </cell>
          <cell r="E187">
            <v>26807.6484375</v>
          </cell>
          <cell r="F187">
            <v>25822.762634300001</v>
          </cell>
          <cell r="G187">
            <v>16820.956625899998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2906.8884277299999</v>
          </cell>
          <cell r="E188">
            <v>16233.6074219</v>
          </cell>
          <cell r="F188">
            <v>13326.7189941</v>
          </cell>
          <cell r="G188">
            <v>10151.516242600001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15604.1660156</v>
          </cell>
          <cell r="E189">
            <v>18693.5820313</v>
          </cell>
          <cell r="F189">
            <v>3089.4160156299999</v>
          </cell>
          <cell r="G189">
            <v>17098.6723576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11497.8261719</v>
          </cell>
          <cell r="F190">
            <v>11497.8261719</v>
          </cell>
          <cell r="G190">
            <v>5912.69106139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5197.1147460900002</v>
          </cell>
          <cell r="E191">
            <v>15072.1601563</v>
          </cell>
          <cell r="F191">
            <v>9875.0454101600008</v>
          </cell>
          <cell r="G191">
            <v>11027.8528181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761.57733154300001</v>
          </cell>
          <cell r="E192">
            <v>7723.3413085900002</v>
          </cell>
          <cell r="F192">
            <v>6961.76397705</v>
          </cell>
          <cell r="G192">
            <v>4643.9241153000003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8514.6933593800004</v>
          </cell>
          <cell r="F193">
            <v>8514.6933593800004</v>
          </cell>
          <cell r="G193">
            <v>4951.7866635700002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1029.5629882799999</v>
          </cell>
          <cell r="E194">
            <v>3716.1809082</v>
          </cell>
          <cell r="F194">
            <v>2686.6179199200001</v>
          </cell>
          <cell r="G194">
            <v>2388.0889993400001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2860.0698242200001</v>
          </cell>
          <cell r="E195">
            <v>10599.0566406</v>
          </cell>
          <cell r="F195">
            <v>7738.9868164099998</v>
          </cell>
          <cell r="G195">
            <v>5919.2350680600002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400</v>
          </cell>
          <cell r="E196">
            <v>12624.1835938</v>
          </cell>
          <cell r="F196">
            <v>12224.1835938</v>
          </cell>
          <cell r="G196">
            <v>7150.3508221599996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200</v>
          </cell>
          <cell r="E197">
            <v>10017.9833984</v>
          </cell>
          <cell r="F197">
            <v>9817.9833984399993</v>
          </cell>
          <cell r="G197">
            <v>5735.6460051100003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2915.4758300799999</v>
          </cell>
          <cell r="E198">
            <v>12149.4853516</v>
          </cell>
          <cell r="F198">
            <v>9234.0095214800003</v>
          </cell>
          <cell r="G198">
            <v>7951.2233996499999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316.22775268599997</v>
          </cell>
          <cell r="E199">
            <v>9656.6035156300004</v>
          </cell>
          <cell r="F199">
            <v>9340.3757629400006</v>
          </cell>
          <cell r="G199">
            <v>5872.4817784300003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9786.21484375</v>
          </cell>
          <cell r="E200">
            <v>19828.515625</v>
          </cell>
          <cell r="F200">
            <v>10042.3007813</v>
          </cell>
          <cell r="G200">
            <v>14673.933829600001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8660.8310546899993</v>
          </cell>
          <cell r="F201">
            <v>8660.8310546899993</v>
          </cell>
          <cell r="G201">
            <v>3871.1350903900002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10307.7636719</v>
          </cell>
          <cell r="E202">
            <v>16760.0722656</v>
          </cell>
          <cell r="F202">
            <v>6452.30859375</v>
          </cell>
          <cell r="G202">
            <v>13221.872263499999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728.01098632799994</v>
          </cell>
          <cell r="E203">
            <v>12360.0166016</v>
          </cell>
          <cell r="F203">
            <v>11632.0056152</v>
          </cell>
          <cell r="G203">
            <v>6786.7007162899999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1000</v>
          </cell>
          <cell r="E204">
            <v>21849.7148438</v>
          </cell>
          <cell r="F204">
            <v>20849.7148438</v>
          </cell>
          <cell r="G204">
            <v>9854.1189660599994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12478.7822266</v>
          </cell>
          <cell r="F205">
            <v>12478.7822266</v>
          </cell>
          <cell r="G205">
            <v>7168.2488653299997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2147.09106445</v>
          </cell>
          <cell r="E206">
            <v>14773.2871094</v>
          </cell>
          <cell r="F206">
            <v>12626.1960449</v>
          </cell>
          <cell r="G206">
            <v>9158.18202595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538.51647949200003</v>
          </cell>
          <cell r="E207">
            <v>13861.0966797</v>
          </cell>
          <cell r="F207">
            <v>13322.5802002</v>
          </cell>
          <cell r="G207">
            <v>8140.3058906599999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14598.6298828</v>
          </cell>
          <cell r="F208">
            <v>14598.6298828</v>
          </cell>
          <cell r="G208">
            <v>6724.0673189400004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12608.7275391</v>
          </cell>
          <cell r="E209">
            <v>26615.2207031</v>
          </cell>
          <cell r="F209">
            <v>14006.4931641</v>
          </cell>
          <cell r="G209">
            <v>20175.552040899998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19768.6621094</v>
          </cell>
          <cell r="E210">
            <v>28300.7070313</v>
          </cell>
          <cell r="F210">
            <v>8532.0449218800004</v>
          </cell>
          <cell r="G210">
            <v>23970.273142800001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22689.6445313</v>
          </cell>
          <cell r="E211">
            <v>31368.296875</v>
          </cell>
          <cell r="F211">
            <v>8678.65234375</v>
          </cell>
          <cell r="G211">
            <v>27356.903816599999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8781.7998046899993</v>
          </cell>
          <cell r="E212">
            <v>25381.0957031</v>
          </cell>
          <cell r="F212">
            <v>16599.2958984</v>
          </cell>
          <cell r="G212">
            <v>18236.805439100001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3649.6574707</v>
          </cell>
          <cell r="E213">
            <v>21878.984375</v>
          </cell>
          <cell r="F213">
            <v>18229.3269043</v>
          </cell>
          <cell r="G213">
            <v>13374.1619759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12900.3876953</v>
          </cell>
          <cell r="E214">
            <v>29971.3203125</v>
          </cell>
          <cell r="F214">
            <v>17070.9326172</v>
          </cell>
          <cell r="G214">
            <v>21409.552588499999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5663.9208984400002</v>
          </cell>
          <cell r="E215">
            <v>21718.65625</v>
          </cell>
          <cell r="F215">
            <v>16054.7353516</v>
          </cell>
          <cell r="G215">
            <v>14243.891389799999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8637.7080078100007</v>
          </cell>
          <cell r="E216">
            <v>22643.3222656</v>
          </cell>
          <cell r="F216">
            <v>14005.6142578</v>
          </cell>
          <cell r="G216">
            <v>16417.009494900001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10084.1455078</v>
          </cell>
          <cell r="F217">
            <v>10084.1455078</v>
          </cell>
          <cell r="G217">
            <v>4949.61006972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2952.9645996099998</v>
          </cell>
          <cell r="E218">
            <v>17088.3007813</v>
          </cell>
          <cell r="F218">
            <v>14135.3361816</v>
          </cell>
          <cell r="G218">
            <v>10559.1770834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17461.3867188</v>
          </cell>
          <cell r="F219">
            <v>17461.3867188</v>
          </cell>
          <cell r="G219">
            <v>8034.53341404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2816.0256347700001</v>
          </cell>
          <cell r="E220">
            <v>18753.6660156</v>
          </cell>
          <cell r="F220">
            <v>15937.6403809</v>
          </cell>
          <cell r="G220">
            <v>12198.0140852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7725.2832031300004</v>
          </cell>
          <cell r="E221">
            <v>27149.4023438</v>
          </cell>
          <cell r="F221">
            <v>19424.1191406</v>
          </cell>
          <cell r="G221">
            <v>15968.3163386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14187.6708984</v>
          </cell>
          <cell r="E222">
            <v>28720.0273438</v>
          </cell>
          <cell r="F222">
            <v>14532.3564453</v>
          </cell>
          <cell r="G222">
            <v>22457.9252323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14458.9072266</v>
          </cell>
          <cell r="E223">
            <v>23386.3203125</v>
          </cell>
          <cell r="F223">
            <v>8927.4130859399993</v>
          </cell>
          <cell r="G223">
            <v>18791.961776700002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9353.609375</v>
          </cell>
          <cell r="F224">
            <v>9353.609375</v>
          </cell>
          <cell r="G224">
            <v>4496.3747694200001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4716.9907226599998</v>
          </cell>
          <cell r="E225">
            <v>18110.7695313</v>
          </cell>
          <cell r="F225">
            <v>13393.7788086</v>
          </cell>
          <cell r="G225">
            <v>11011.418218700001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1104.53613281</v>
          </cell>
          <cell r="E226">
            <v>7206.9409179699996</v>
          </cell>
          <cell r="F226">
            <v>6102.4047851599998</v>
          </cell>
          <cell r="G226">
            <v>4333.8498030999999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14649.2324219</v>
          </cell>
          <cell r="E227">
            <v>22785.3027344</v>
          </cell>
          <cell r="F227">
            <v>8136.0703125</v>
          </cell>
          <cell r="G227">
            <v>18775.792938899998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6296.8247070300004</v>
          </cell>
          <cell r="E228">
            <v>17649.0800781</v>
          </cell>
          <cell r="F228">
            <v>11352.2553711</v>
          </cell>
          <cell r="G228">
            <v>11775.1647617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5643.5805664099998</v>
          </cell>
          <cell r="E229">
            <v>22800.21875</v>
          </cell>
          <cell r="F229">
            <v>17156.6381836</v>
          </cell>
          <cell r="G229">
            <v>13346.281188000001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6425.7294921900002</v>
          </cell>
          <cell r="E230">
            <v>20632.2558594</v>
          </cell>
          <cell r="F230">
            <v>14206.5263672</v>
          </cell>
          <cell r="G230">
            <v>14795.5451715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20044.9492188</v>
          </cell>
          <cell r="E231">
            <v>38540.6289063</v>
          </cell>
          <cell r="F231">
            <v>18495.6796875</v>
          </cell>
          <cell r="G231">
            <v>29068.486308700001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20008.4980469</v>
          </cell>
          <cell r="E232">
            <v>35133.03125</v>
          </cell>
          <cell r="F232">
            <v>15124.5332031</v>
          </cell>
          <cell r="G232">
            <v>26868.914926699999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6107.3725585900002</v>
          </cell>
          <cell r="F233">
            <v>6107.3725585900002</v>
          </cell>
          <cell r="G233">
            <v>1724.3719534899999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10200</v>
          </cell>
          <cell r="F234">
            <v>10200</v>
          </cell>
          <cell r="G234">
            <v>3217.7814113499999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7083.7841796900002</v>
          </cell>
          <cell r="F235">
            <v>7083.7841796900002</v>
          </cell>
          <cell r="G235">
            <v>3477.4261772700002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7738.8627929699996</v>
          </cell>
          <cell r="F236">
            <v>7738.8627929699996</v>
          </cell>
          <cell r="G236">
            <v>3941.2708339300002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7186.7934570300004</v>
          </cell>
          <cell r="F237">
            <v>7186.7934570300004</v>
          </cell>
          <cell r="G237">
            <v>3405.7342747399998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8820.4306640600007</v>
          </cell>
          <cell r="F238">
            <v>8820.4306640600007</v>
          </cell>
          <cell r="G238">
            <v>3904.7693030099999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9264.98828125</v>
          </cell>
          <cell r="F239">
            <v>9264.98828125</v>
          </cell>
          <cell r="G239">
            <v>3597.1833703900002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8065.3579101599998</v>
          </cell>
          <cell r="F240">
            <v>8065.3579101599998</v>
          </cell>
          <cell r="G240">
            <v>2207.4577805600002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9451.4550781300004</v>
          </cell>
          <cell r="F241">
            <v>9451.4550781300004</v>
          </cell>
          <cell r="G241">
            <v>3286.2956670499998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11248.5556641</v>
          </cell>
          <cell r="E242">
            <v>23963.5136719</v>
          </cell>
          <cell r="F242">
            <v>12714.9580078</v>
          </cell>
          <cell r="G242">
            <v>17345.921483800001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33203.1640625</v>
          </cell>
          <cell r="F243">
            <v>33203.1640625</v>
          </cell>
          <cell r="G243">
            <v>12535.212803599999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20368.6035156</v>
          </cell>
          <cell r="F244">
            <v>20368.6035156</v>
          </cell>
          <cell r="G244">
            <v>7619.7105951200001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15020.6523438</v>
          </cell>
          <cell r="F245">
            <v>15020.6523438</v>
          </cell>
          <cell r="G245">
            <v>6257.7560809200004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7201.3886718800004</v>
          </cell>
          <cell r="E246">
            <v>19700.2539063</v>
          </cell>
          <cell r="F246">
            <v>12498.8652344</v>
          </cell>
          <cell r="G246">
            <v>13228.1027569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2594.2243652299999</v>
          </cell>
          <cell r="E247">
            <v>23970.1894531</v>
          </cell>
          <cell r="F247">
            <v>21375.9650879</v>
          </cell>
          <cell r="G247">
            <v>13730.780403000001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12088.0107422</v>
          </cell>
          <cell r="E248">
            <v>25908.3007813</v>
          </cell>
          <cell r="F248">
            <v>13820.2900391</v>
          </cell>
          <cell r="G248">
            <v>20712.082164399999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23584.953125</v>
          </cell>
          <cell r="F249">
            <v>23584.953125</v>
          </cell>
          <cell r="G249">
            <v>9509.8657600700008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13086.2519531</v>
          </cell>
          <cell r="E250">
            <v>24246.4433594</v>
          </cell>
          <cell r="F250">
            <v>11160.1914063</v>
          </cell>
          <cell r="G250">
            <v>19521.420219200001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14230.2490234</v>
          </cell>
          <cell r="E251">
            <v>24460.9902344</v>
          </cell>
          <cell r="F251">
            <v>10230.7412109</v>
          </cell>
          <cell r="G251">
            <v>20003.221475900002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20920.0859375</v>
          </cell>
          <cell r="E252">
            <v>26212.2109375</v>
          </cell>
          <cell r="F252">
            <v>5292.125</v>
          </cell>
          <cell r="G252">
            <v>23727.0923014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4026.1643066400002</v>
          </cell>
          <cell r="E253">
            <v>27513.8144531</v>
          </cell>
          <cell r="F253">
            <v>23487.6501465</v>
          </cell>
          <cell r="G253">
            <v>15818.9058716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5730.6196289099998</v>
          </cell>
          <cell r="E254">
            <v>22287.4394531</v>
          </cell>
          <cell r="F254">
            <v>16556.8198242</v>
          </cell>
          <cell r="G254">
            <v>15804.9782481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7655.7167968800004</v>
          </cell>
          <cell r="F255">
            <v>7655.7167968800004</v>
          </cell>
          <cell r="G255">
            <v>3779.841156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9349.3310546899993</v>
          </cell>
          <cell r="F256">
            <v>9349.3310546899993</v>
          </cell>
          <cell r="G256">
            <v>4267.2940599800004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670.82037353500004</v>
          </cell>
          <cell r="E257">
            <v>13926.9521484</v>
          </cell>
          <cell r="F257">
            <v>13256.131774900001</v>
          </cell>
          <cell r="G257">
            <v>6675.4057877200003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22321.5136719</v>
          </cell>
          <cell r="F258">
            <v>22321.5136719</v>
          </cell>
          <cell r="G258">
            <v>8816.9810945499994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7359.34765625</v>
          </cell>
          <cell r="E259">
            <v>23067.2929688</v>
          </cell>
          <cell r="F259">
            <v>15707.9453125</v>
          </cell>
          <cell r="G259">
            <v>15273.5598751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8780.0908203100007</v>
          </cell>
          <cell r="E260">
            <v>16260.9960938</v>
          </cell>
          <cell r="F260">
            <v>7480.9052734400002</v>
          </cell>
          <cell r="G260">
            <v>12674.454495800001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12541.9296875</v>
          </cell>
          <cell r="F261">
            <v>12541.9296875</v>
          </cell>
          <cell r="G261">
            <v>5731.7752060499997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15204.2753906</v>
          </cell>
          <cell r="E262">
            <v>24842.1015625</v>
          </cell>
          <cell r="F262">
            <v>9637.8261718800004</v>
          </cell>
          <cell r="G262">
            <v>19455.153498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640.31243896499996</v>
          </cell>
          <cell r="E263">
            <v>21510.2304688</v>
          </cell>
          <cell r="F263">
            <v>20869.918029799999</v>
          </cell>
          <cell r="G263">
            <v>11748.9984085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6220.1284179699996</v>
          </cell>
          <cell r="E264">
            <v>19000</v>
          </cell>
          <cell r="F264">
            <v>12779.871582</v>
          </cell>
          <cell r="G264">
            <v>13717.065156299999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19060.1679688</v>
          </cell>
          <cell r="F265">
            <v>19060.1679688</v>
          </cell>
          <cell r="G265">
            <v>9464.4689335300009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4060.7880859400002</v>
          </cell>
          <cell r="E266">
            <v>19188.0175781</v>
          </cell>
          <cell r="F266">
            <v>15127.2294922</v>
          </cell>
          <cell r="G266">
            <v>11888.825157400001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3255.7641601599998</v>
          </cell>
          <cell r="E267">
            <v>17941.2929688</v>
          </cell>
          <cell r="F267">
            <v>14685.5288086</v>
          </cell>
          <cell r="G267">
            <v>9855.2308750699995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3649.6574707</v>
          </cell>
          <cell r="E268">
            <v>10700.4667969</v>
          </cell>
          <cell r="F268">
            <v>7050.8093261699996</v>
          </cell>
          <cell r="G268">
            <v>7556.4024593900003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7595.3935546900002</v>
          </cell>
          <cell r="F269">
            <v>7595.3935546900002</v>
          </cell>
          <cell r="G269">
            <v>3648.7331143199999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7184.7060546900002</v>
          </cell>
          <cell r="F270">
            <v>7184.7060546900002</v>
          </cell>
          <cell r="G270">
            <v>3720.98120694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13682.1054688</v>
          </cell>
          <cell r="E271">
            <v>23344.5917969</v>
          </cell>
          <cell r="F271">
            <v>9662.4863281300004</v>
          </cell>
          <cell r="G271">
            <v>18654.665552800001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9487.3603515600007</v>
          </cell>
          <cell r="E272">
            <v>19227.5839844</v>
          </cell>
          <cell r="F272">
            <v>9740.2236328100007</v>
          </cell>
          <cell r="G272">
            <v>13860.9391708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15206.90625</v>
          </cell>
          <cell r="F273">
            <v>15206.90625</v>
          </cell>
          <cell r="G273">
            <v>7729.6897918100003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1252.99645996</v>
          </cell>
          <cell r="E274">
            <v>18315.2949219</v>
          </cell>
          <cell r="F274">
            <v>17062.298461900002</v>
          </cell>
          <cell r="G274">
            <v>10670.075667700001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11595.2578125</v>
          </cell>
          <cell r="E275">
            <v>17143.2207031</v>
          </cell>
          <cell r="F275">
            <v>5547.9628906300004</v>
          </cell>
          <cell r="G275">
            <v>14893.748265800001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16298.4658203</v>
          </cell>
          <cell r="F276">
            <v>16298.4658203</v>
          </cell>
          <cell r="G276">
            <v>8274.2648670800008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8509.40625</v>
          </cell>
          <cell r="F277">
            <v>8509.40625</v>
          </cell>
          <cell r="G277">
            <v>3975.8526288399999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14301.0488281</v>
          </cell>
          <cell r="F278">
            <v>14301.0488281</v>
          </cell>
          <cell r="G278">
            <v>6425.0681053099997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17362.3164063</v>
          </cell>
          <cell r="F279">
            <v>17362.3164063</v>
          </cell>
          <cell r="G279">
            <v>8031.0226446899997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17532.8261719</v>
          </cell>
          <cell r="F280">
            <v>17532.8261719</v>
          </cell>
          <cell r="G280">
            <v>8133.4108224299998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10541.8212891</v>
          </cell>
          <cell r="F281">
            <v>10541.8212891</v>
          </cell>
          <cell r="G281">
            <v>5546.6173490600004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18866.1074219</v>
          </cell>
          <cell r="F282">
            <v>18866.1074219</v>
          </cell>
          <cell r="G282">
            <v>10004.6643893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11493.4765625</v>
          </cell>
          <cell r="F283">
            <v>11493.4765625</v>
          </cell>
          <cell r="G283">
            <v>5178.2127479500004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600</v>
          </cell>
          <cell r="E284">
            <v>14267.7958984</v>
          </cell>
          <cell r="F284">
            <v>13667.7958984</v>
          </cell>
          <cell r="G284">
            <v>7572.6694548100004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4215.4477539099998</v>
          </cell>
          <cell r="E285">
            <v>13292.4794922</v>
          </cell>
          <cell r="F285">
            <v>9077.0317382800004</v>
          </cell>
          <cell r="G285">
            <v>9426.6449892199998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4254.4096679699996</v>
          </cell>
          <cell r="E286">
            <v>28814.0585938</v>
          </cell>
          <cell r="F286">
            <v>24559.6489258</v>
          </cell>
          <cell r="G286">
            <v>16118.561578000001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13713.1328125</v>
          </cell>
          <cell r="E287">
            <v>59047.4375</v>
          </cell>
          <cell r="F287">
            <v>45334.3046875</v>
          </cell>
          <cell r="G287">
            <v>20884.0519279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8544.00390625</v>
          </cell>
          <cell r="F288">
            <v>8544.00390625</v>
          </cell>
          <cell r="G288">
            <v>3875.3598581699998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8914.0341796899993</v>
          </cell>
          <cell r="F289">
            <v>8914.0341796899993</v>
          </cell>
          <cell r="G289">
            <v>4298.9216943900001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7451.8452148400002</v>
          </cell>
          <cell r="F290">
            <v>7451.8452148400002</v>
          </cell>
          <cell r="G290">
            <v>3796.7702109699999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900</v>
          </cell>
          <cell r="E291">
            <v>8908.984375</v>
          </cell>
          <cell r="F291">
            <v>8008.984375</v>
          </cell>
          <cell r="G291">
            <v>4693.9647708800003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10417.7734375</v>
          </cell>
          <cell r="F292">
            <v>10417.7734375</v>
          </cell>
          <cell r="G292">
            <v>4702.1429134800001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7513.3212890599998</v>
          </cell>
          <cell r="F293">
            <v>7513.3212890599998</v>
          </cell>
          <cell r="G293">
            <v>3492.4561756500002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2193.1711425799999</v>
          </cell>
          <cell r="E294">
            <v>17462.2441406</v>
          </cell>
          <cell r="F294">
            <v>15269.072998</v>
          </cell>
          <cell r="G294">
            <v>10407.829195800001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4936.5981445300004</v>
          </cell>
          <cell r="E295">
            <v>15730.5439453</v>
          </cell>
          <cell r="F295">
            <v>10793.9458008</v>
          </cell>
          <cell r="G295">
            <v>10927.9395116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1910.49731445</v>
          </cell>
          <cell r="E296">
            <v>13863.6210938</v>
          </cell>
          <cell r="F296">
            <v>11953.1237793</v>
          </cell>
          <cell r="G296">
            <v>8244.0139035600005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4554.1191406300004</v>
          </cell>
          <cell r="E297">
            <v>15473.8486328</v>
          </cell>
          <cell r="F297">
            <v>10919.7294922</v>
          </cell>
          <cell r="G297">
            <v>10528.373937300001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141.42135620100001</v>
          </cell>
          <cell r="E298">
            <v>11469.0888672</v>
          </cell>
          <cell r="F298">
            <v>11327.667511</v>
          </cell>
          <cell r="G298">
            <v>5648.5255654700004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4477.72265625</v>
          </cell>
          <cell r="E299">
            <v>19743.6074219</v>
          </cell>
          <cell r="F299">
            <v>15265.8847656</v>
          </cell>
          <cell r="G299">
            <v>12493.8598791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10218.1210938</v>
          </cell>
          <cell r="F300">
            <v>10218.1210938</v>
          </cell>
          <cell r="G300">
            <v>5861.9673930500003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700</v>
          </cell>
          <cell r="E301">
            <v>15021.6513672</v>
          </cell>
          <cell r="F301">
            <v>14321.6513672</v>
          </cell>
          <cell r="G301">
            <v>7331.3484757599999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2408.3188476599998</v>
          </cell>
          <cell r="E302">
            <v>13150.2851563</v>
          </cell>
          <cell r="F302">
            <v>10741.9663086</v>
          </cell>
          <cell r="G302">
            <v>8851.6607831099991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9158.6025390600007</v>
          </cell>
          <cell r="E303">
            <v>23530.6191406</v>
          </cell>
          <cell r="F303">
            <v>14372.0166016</v>
          </cell>
          <cell r="G303">
            <v>15180.185989400001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11119.8017578</v>
          </cell>
          <cell r="E304">
            <v>25338.7050781</v>
          </cell>
          <cell r="F304">
            <v>14218.9033203</v>
          </cell>
          <cell r="G304">
            <v>19305.084891800001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13132.0214844</v>
          </cell>
          <cell r="F305">
            <v>13132.0214844</v>
          </cell>
          <cell r="G305">
            <v>5311.99597765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2416.6091308599998</v>
          </cell>
          <cell r="E306">
            <v>12123.53125</v>
          </cell>
          <cell r="F306">
            <v>9706.9221191399993</v>
          </cell>
          <cell r="G306">
            <v>6353.49757486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1000</v>
          </cell>
          <cell r="E307">
            <v>4114.6079101599998</v>
          </cell>
          <cell r="F307">
            <v>3114.6079101599998</v>
          </cell>
          <cell r="G307">
            <v>2740.8526270500001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412.31057739300002</v>
          </cell>
          <cell r="E308">
            <v>3140.0637207</v>
          </cell>
          <cell r="F308">
            <v>2727.7531433099998</v>
          </cell>
          <cell r="G308">
            <v>1784.12088849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3471.3110351599998</v>
          </cell>
          <cell r="F309">
            <v>3471.3110351599998</v>
          </cell>
          <cell r="G309">
            <v>1793.61224625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1000</v>
          </cell>
          <cell r="E310">
            <v>3701.3510742200001</v>
          </cell>
          <cell r="F310">
            <v>2701.3510742200001</v>
          </cell>
          <cell r="G310">
            <v>2749.8724636100001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rigas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2137.7558593799999</v>
          </cell>
          <cell r="E2">
            <v>17116.3671875</v>
          </cell>
          <cell r="F2">
            <v>14978.6113281</v>
          </cell>
          <cell r="G2">
            <v>10133.3379802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4707.4409179699996</v>
          </cell>
          <cell r="E3">
            <v>19719.0253906</v>
          </cell>
          <cell r="F3">
            <v>15011.5844727</v>
          </cell>
          <cell r="G3">
            <v>11713.864416099999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6762.3959960900002</v>
          </cell>
          <cell r="E4">
            <v>23691.5605469</v>
          </cell>
          <cell r="F4">
            <v>16929.1645508</v>
          </cell>
          <cell r="G4">
            <v>15385.3530477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13072.8730469</v>
          </cell>
          <cell r="F5">
            <v>13072.8730469</v>
          </cell>
          <cell r="G5">
            <v>5335.6786816900003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9546.203125</v>
          </cell>
          <cell r="F6">
            <v>9546.203125</v>
          </cell>
          <cell r="G6">
            <v>3870.6656290199999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5510.8984375</v>
          </cell>
          <cell r="E7">
            <v>26089.2695313</v>
          </cell>
          <cell r="F7">
            <v>20578.3710938</v>
          </cell>
          <cell r="G7">
            <v>14762.310269899999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13086.2519531</v>
          </cell>
          <cell r="F8">
            <v>13086.2519531</v>
          </cell>
          <cell r="G8">
            <v>3468.9942467999999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200</v>
          </cell>
          <cell r="E9">
            <v>26260.6171875</v>
          </cell>
          <cell r="F9">
            <v>26060.6171875</v>
          </cell>
          <cell r="G9">
            <v>12669.7920713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2828.4272460900002</v>
          </cell>
          <cell r="E10">
            <v>24798.7910156</v>
          </cell>
          <cell r="F10">
            <v>21970.3637695</v>
          </cell>
          <cell r="G10">
            <v>13207.920282900001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5333.8540039099998</v>
          </cell>
          <cell r="E11">
            <v>25915.6328125</v>
          </cell>
          <cell r="F11">
            <v>20581.7788086</v>
          </cell>
          <cell r="G11">
            <v>15927.885078400001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19272</v>
          </cell>
          <cell r="E12">
            <v>36680.921875</v>
          </cell>
          <cell r="F12">
            <v>17408.921875</v>
          </cell>
          <cell r="G12">
            <v>27762.581649700001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14425.3251953</v>
          </cell>
          <cell r="E13">
            <v>34986.4257813</v>
          </cell>
          <cell r="F13">
            <v>20561.1005859</v>
          </cell>
          <cell r="G13">
            <v>22696.090673899998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3800</v>
          </cell>
          <cell r="E14">
            <v>21734.9941406</v>
          </cell>
          <cell r="F14">
            <v>17934.9941406</v>
          </cell>
          <cell r="G14">
            <v>14946.269167099999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27441.7558594</v>
          </cell>
          <cell r="F15">
            <v>27441.7558594</v>
          </cell>
          <cell r="G15">
            <v>8211.7421692600001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4729.6933593800004</v>
          </cell>
          <cell r="E16">
            <v>26223.0820313</v>
          </cell>
          <cell r="F16">
            <v>21493.3886719</v>
          </cell>
          <cell r="G16">
            <v>16414.0631173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2262.7416992200001</v>
          </cell>
          <cell r="E17">
            <v>26206.8691406</v>
          </cell>
          <cell r="F17">
            <v>23944.1274414</v>
          </cell>
          <cell r="G17">
            <v>15293.8492695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8704.5966796899993</v>
          </cell>
          <cell r="E18">
            <v>21041.8632813</v>
          </cell>
          <cell r="F18">
            <v>12337.2666016</v>
          </cell>
          <cell r="G18">
            <v>15090.4922222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12509.9960938</v>
          </cell>
          <cell r="F19">
            <v>12509.9960938</v>
          </cell>
          <cell r="G19">
            <v>4498.2313965499998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16683.2246094</v>
          </cell>
          <cell r="F20">
            <v>16683.2246094</v>
          </cell>
          <cell r="G20">
            <v>6379.9803587799997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13184.8398438</v>
          </cell>
          <cell r="F21">
            <v>13184.8398438</v>
          </cell>
          <cell r="G21">
            <v>7429.3494744299996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19747.4042969</v>
          </cell>
          <cell r="F22">
            <v>19747.4042969</v>
          </cell>
          <cell r="G22">
            <v>7370.3733095300004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17976.9296875</v>
          </cell>
          <cell r="F23">
            <v>17976.9296875</v>
          </cell>
          <cell r="G23">
            <v>5889.1984575300003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24741.2617188</v>
          </cell>
          <cell r="F24">
            <v>24741.2617188</v>
          </cell>
          <cell r="G24">
            <v>10820.8174215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860.23254394499997</v>
          </cell>
          <cell r="E25">
            <v>25711.6699219</v>
          </cell>
          <cell r="F25">
            <v>24851.437377900002</v>
          </cell>
          <cell r="G25">
            <v>15517.9159642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2002.49841309</v>
          </cell>
          <cell r="E26">
            <v>21511.1601563</v>
          </cell>
          <cell r="F26">
            <v>19508.661743199998</v>
          </cell>
          <cell r="G26">
            <v>12353.897080500001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8411.8964843800004</v>
          </cell>
          <cell r="F27">
            <v>8411.8964843800004</v>
          </cell>
          <cell r="G27">
            <v>1766.7472057800001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3395.5854492200001</v>
          </cell>
          <cell r="E28">
            <v>39083.6289063</v>
          </cell>
          <cell r="F28">
            <v>35688.043457</v>
          </cell>
          <cell r="G28">
            <v>20712.585113100002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4080.4411621099998</v>
          </cell>
          <cell r="E29">
            <v>26801.8652344</v>
          </cell>
          <cell r="F29">
            <v>22721.4240723</v>
          </cell>
          <cell r="G29">
            <v>16767.6566441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39637.609375</v>
          </cell>
          <cell r="E30">
            <v>62220.5742188</v>
          </cell>
          <cell r="F30">
            <v>22582.9648438</v>
          </cell>
          <cell r="G30">
            <v>47893.236281999998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28900</v>
          </cell>
          <cell r="E31">
            <v>41922.90625</v>
          </cell>
          <cell r="F31">
            <v>13022.90625</v>
          </cell>
          <cell r="G31">
            <v>35657.317246600003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30464.734375</v>
          </cell>
          <cell r="E32">
            <v>50098.3046875</v>
          </cell>
          <cell r="F32">
            <v>19633.5703125</v>
          </cell>
          <cell r="G32">
            <v>41161.9846769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39249.5859375</v>
          </cell>
          <cell r="E33">
            <v>59493.8632813</v>
          </cell>
          <cell r="F33">
            <v>20244.2773438</v>
          </cell>
          <cell r="G33">
            <v>47737.504420400001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60911.8203125</v>
          </cell>
          <cell r="E34">
            <v>73737.5078125</v>
          </cell>
          <cell r="F34">
            <v>12825.6875</v>
          </cell>
          <cell r="G34">
            <v>66867.450309499996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55155.0546875</v>
          </cell>
          <cell r="E35">
            <v>72359.796875</v>
          </cell>
          <cell r="F35">
            <v>17204.7421875</v>
          </cell>
          <cell r="G35">
            <v>61706.587801900001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64893.8359375</v>
          </cell>
          <cell r="E36">
            <v>85203.578125</v>
          </cell>
          <cell r="F36">
            <v>20309.7421875</v>
          </cell>
          <cell r="G36">
            <v>74161.128427699994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46261.1054688</v>
          </cell>
          <cell r="E37">
            <v>66103.703125</v>
          </cell>
          <cell r="F37">
            <v>19842.5976563</v>
          </cell>
          <cell r="G37">
            <v>56005.1959517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57055.2382813</v>
          </cell>
          <cell r="E38">
            <v>79615.328125</v>
          </cell>
          <cell r="F38">
            <v>22560.0898438</v>
          </cell>
          <cell r="G38">
            <v>68181.254040300002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78938.7734375</v>
          </cell>
          <cell r="E39">
            <v>110833.429688</v>
          </cell>
          <cell r="F39">
            <v>31894.65625</v>
          </cell>
          <cell r="G39">
            <v>93935.796089299998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66720.984375</v>
          </cell>
          <cell r="E40">
            <v>89418.84375</v>
          </cell>
          <cell r="F40">
            <v>22697.859375</v>
          </cell>
          <cell r="G40">
            <v>78005.908597500005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87419.1015625</v>
          </cell>
          <cell r="E41">
            <v>111321.742188</v>
          </cell>
          <cell r="F41">
            <v>23902.640625</v>
          </cell>
          <cell r="G41">
            <v>100372.93849299999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73830.75</v>
          </cell>
          <cell r="E42">
            <v>91680.3125</v>
          </cell>
          <cell r="F42">
            <v>17849.5625</v>
          </cell>
          <cell r="G42">
            <v>81939.781749100002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68117.1015625</v>
          </cell>
          <cell r="E43">
            <v>91415.8046875</v>
          </cell>
          <cell r="F43">
            <v>23298.703125</v>
          </cell>
          <cell r="G43">
            <v>79998.117025800006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83794.5703125</v>
          </cell>
          <cell r="E44">
            <v>112021.78125</v>
          </cell>
          <cell r="F44">
            <v>28227.2109375</v>
          </cell>
          <cell r="G44">
            <v>95049.693755300003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86339.15625</v>
          </cell>
          <cell r="E45">
            <v>104043.695313</v>
          </cell>
          <cell r="F45">
            <v>17704.5390625</v>
          </cell>
          <cell r="G45">
            <v>94870.767334999997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78039.796875</v>
          </cell>
          <cell r="E46">
            <v>106174.382813</v>
          </cell>
          <cell r="F46">
            <v>28134.5859375</v>
          </cell>
          <cell r="G46">
            <v>93171.136708899998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96524.453125</v>
          </cell>
          <cell r="E47">
            <v>124064.5</v>
          </cell>
          <cell r="F47">
            <v>27540.046875</v>
          </cell>
          <cell r="G47">
            <v>109915.1777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104242.984375</v>
          </cell>
          <cell r="E48">
            <v>127499.804688</v>
          </cell>
          <cell r="F48">
            <v>23256.8203125</v>
          </cell>
          <cell r="G48">
            <v>115846.768184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103076.523438</v>
          </cell>
          <cell r="E49">
            <v>118031.90625</v>
          </cell>
          <cell r="F49">
            <v>14955.3828125</v>
          </cell>
          <cell r="G49">
            <v>110137.17866799999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122488.367188</v>
          </cell>
          <cell r="E50">
            <v>150951.953125</v>
          </cell>
          <cell r="F50">
            <v>28463.5859375</v>
          </cell>
          <cell r="G50">
            <v>134947.32693099999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124217.75</v>
          </cell>
          <cell r="E51">
            <v>145705.21875</v>
          </cell>
          <cell r="F51">
            <v>21487.46875</v>
          </cell>
          <cell r="G51">
            <v>134790.22960600001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112119.265625</v>
          </cell>
          <cell r="E52">
            <v>136564.890625</v>
          </cell>
          <cell r="F52">
            <v>24445.625</v>
          </cell>
          <cell r="G52">
            <v>122813.419029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139114.484375</v>
          </cell>
          <cell r="E53">
            <v>165695.046875</v>
          </cell>
          <cell r="F53">
            <v>26580.5625</v>
          </cell>
          <cell r="G53">
            <v>150322.592741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124542.726563</v>
          </cell>
          <cell r="E54">
            <v>146762.296875</v>
          </cell>
          <cell r="F54">
            <v>22219.5703125</v>
          </cell>
          <cell r="G54">
            <v>137195.921107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136164.0625</v>
          </cell>
          <cell r="E55">
            <v>156090.390625</v>
          </cell>
          <cell r="F55">
            <v>19926.328125</v>
          </cell>
          <cell r="G55">
            <v>147101.59168099999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144398.125</v>
          </cell>
          <cell r="E56">
            <v>156462.140625</v>
          </cell>
          <cell r="F56">
            <v>12064.015625</v>
          </cell>
          <cell r="G56">
            <v>150933.16625099999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128013.90625</v>
          </cell>
          <cell r="E57">
            <v>145525.53125</v>
          </cell>
          <cell r="F57">
            <v>17511.625</v>
          </cell>
          <cell r="G57">
            <v>136440.921546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112954.195313</v>
          </cell>
          <cell r="E58">
            <v>139948.921875</v>
          </cell>
          <cell r="F58">
            <v>26994.7265625</v>
          </cell>
          <cell r="G58">
            <v>129501.192692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145039.65625</v>
          </cell>
          <cell r="E59">
            <v>166436.59375</v>
          </cell>
          <cell r="F59">
            <v>21396.9375</v>
          </cell>
          <cell r="G59">
            <v>156627.43877899999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108742.359375</v>
          </cell>
          <cell r="E60">
            <v>131666.015625</v>
          </cell>
          <cell r="F60">
            <v>22923.65625</v>
          </cell>
          <cell r="G60">
            <v>121158.090681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128008.632813</v>
          </cell>
          <cell r="E61">
            <v>147374.515625</v>
          </cell>
          <cell r="F61">
            <v>19365.8828125</v>
          </cell>
          <cell r="G61">
            <v>138352.969832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128861.242188</v>
          </cell>
          <cell r="E62">
            <v>138140.984375</v>
          </cell>
          <cell r="F62">
            <v>9279.7421875</v>
          </cell>
          <cell r="G62">
            <v>132670.796103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125121.140625</v>
          </cell>
          <cell r="E63">
            <v>146170.375</v>
          </cell>
          <cell r="F63">
            <v>21049.234375</v>
          </cell>
          <cell r="G63">
            <v>135078.27731400001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109854.3125</v>
          </cell>
          <cell r="E64">
            <v>127484.664063</v>
          </cell>
          <cell r="F64">
            <v>17630.3515625</v>
          </cell>
          <cell r="G64">
            <v>118614.096939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137008.21875</v>
          </cell>
          <cell r="E65">
            <v>149582.25</v>
          </cell>
          <cell r="F65">
            <v>12574.03125</v>
          </cell>
          <cell r="G65">
            <v>144152.74304900001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109167.804688</v>
          </cell>
          <cell r="E66">
            <v>129824.882813</v>
          </cell>
          <cell r="F66">
            <v>20657.078125</v>
          </cell>
          <cell r="G66">
            <v>117800.205867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116701.757813</v>
          </cell>
          <cell r="E67">
            <v>140366.65625</v>
          </cell>
          <cell r="F67">
            <v>23664.8984375</v>
          </cell>
          <cell r="G67">
            <v>129692.21735200001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129007.171875</v>
          </cell>
          <cell r="E68">
            <v>145891.1875</v>
          </cell>
          <cell r="F68">
            <v>16884.015625</v>
          </cell>
          <cell r="G68">
            <v>138447.70777800001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119965.078125</v>
          </cell>
          <cell r="E69">
            <v>143723.421875</v>
          </cell>
          <cell r="F69">
            <v>23758.34375</v>
          </cell>
          <cell r="G69">
            <v>130679.59269200001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144419.703125</v>
          </cell>
          <cell r="E70">
            <v>157253.75</v>
          </cell>
          <cell r="F70">
            <v>12834.046875</v>
          </cell>
          <cell r="G70">
            <v>150347.00095700001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141654.6875</v>
          </cell>
          <cell r="E71">
            <v>153417.734375</v>
          </cell>
          <cell r="F71">
            <v>11763.046875</v>
          </cell>
          <cell r="G71">
            <v>147531.15385199999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143798.359375</v>
          </cell>
          <cell r="E72">
            <v>169828.0625</v>
          </cell>
          <cell r="F72">
            <v>26029.703125</v>
          </cell>
          <cell r="G72">
            <v>154259.76959899999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160784.734375</v>
          </cell>
          <cell r="E73">
            <v>179060.9375</v>
          </cell>
          <cell r="F73">
            <v>18276.203125</v>
          </cell>
          <cell r="G73">
            <v>169608.91972199999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157622.359375</v>
          </cell>
          <cell r="E74">
            <v>170546</v>
          </cell>
          <cell r="F74">
            <v>12923.640625</v>
          </cell>
          <cell r="G74">
            <v>163281.31145199999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170570.25</v>
          </cell>
          <cell r="E75">
            <v>182797.640625</v>
          </cell>
          <cell r="F75">
            <v>12227.390625</v>
          </cell>
          <cell r="G75">
            <v>176488.445829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150144.09375</v>
          </cell>
          <cell r="E76">
            <v>163354.484375</v>
          </cell>
          <cell r="F76">
            <v>13210.390625</v>
          </cell>
          <cell r="G76">
            <v>156764.92113999999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152411.1875</v>
          </cell>
          <cell r="E77">
            <v>162353.9375</v>
          </cell>
          <cell r="F77">
            <v>9942.75</v>
          </cell>
          <cell r="G77">
            <v>156950.406407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159290.984375</v>
          </cell>
          <cell r="E78">
            <v>170546.46875</v>
          </cell>
          <cell r="F78">
            <v>11255.484375</v>
          </cell>
          <cell r="G78">
            <v>164798.11794699999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169387.125</v>
          </cell>
          <cell r="E79">
            <v>185894.515625</v>
          </cell>
          <cell r="F79">
            <v>16507.390625</v>
          </cell>
          <cell r="G79">
            <v>177277.218601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161847.640625</v>
          </cell>
          <cell r="E80">
            <v>174952.015625</v>
          </cell>
          <cell r="F80">
            <v>13104.375</v>
          </cell>
          <cell r="G80">
            <v>168109.21768599999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166325.53125</v>
          </cell>
          <cell r="E81">
            <v>177032.03125</v>
          </cell>
          <cell r="F81">
            <v>10706.5</v>
          </cell>
          <cell r="G81">
            <v>171249.55530099999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170350.71875</v>
          </cell>
          <cell r="E82">
            <v>181624.78125</v>
          </cell>
          <cell r="F82">
            <v>11274.0625</v>
          </cell>
          <cell r="G82">
            <v>176233.851001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173626.265625</v>
          </cell>
          <cell r="E83">
            <v>186860</v>
          </cell>
          <cell r="F83">
            <v>13233.734375</v>
          </cell>
          <cell r="G83">
            <v>180880.34244400001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178928.609375</v>
          </cell>
          <cell r="E84">
            <v>193950.765625</v>
          </cell>
          <cell r="F84">
            <v>15022.15625</v>
          </cell>
          <cell r="G84">
            <v>187147.90044500001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185195.171875</v>
          </cell>
          <cell r="E85">
            <v>195449.484375</v>
          </cell>
          <cell r="F85">
            <v>10254.3125</v>
          </cell>
          <cell r="G85">
            <v>190109.704104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154137.109375</v>
          </cell>
          <cell r="E86">
            <v>165823.1875</v>
          </cell>
          <cell r="F86">
            <v>11686.078125</v>
          </cell>
          <cell r="G86">
            <v>159927.03761900001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163088.5</v>
          </cell>
          <cell r="E87">
            <v>173614.421875</v>
          </cell>
          <cell r="F87">
            <v>10525.921875</v>
          </cell>
          <cell r="G87">
            <v>168891.88715299999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160776.234375</v>
          </cell>
          <cell r="E88">
            <v>173238.390625</v>
          </cell>
          <cell r="F88">
            <v>12462.15625</v>
          </cell>
          <cell r="G88">
            <v>168629.629246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151461.15625</v>
          </cell>
          <cell r="E89">
            <v>168044.875</v>
          </cell>
          <cell r="F89">
            <v>16583.71875</v>
          </cell>
          <cell r="G89">
            <v>160531.25708800001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178445.84375</v>
          </cell>
          <cell r="E90">
            <v>192347.625</v>
          </cell>
          <cell r="F90">
            <v>13901.78125</v>
          </cell>
          <cell r="G90">
            <v>185440.53829200001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162759.03125</v>
          </cell>
          <cell r="E91">
            <v>175998.46875</v>
          </cell>
          <cell r="F91">
            <v>13239.4375</v>
          </cell>
          <cell r="G91">
            <v>169053.858389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171672.859375</v>
          </cell>
          <cell r="E92">
            <v>189401.296875</v>
          </cell>
          <cell r="F92">
            <v>17728.4375</v>
          </cell>
          <cell r="G92">
            <v>179530.04563099999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170258.890625</v>
          </cell>
          <cell r="E93">
            <v>179992.03125</v>
          </cell>
          <cell r="F93">
            <v>9733.140625</v>
          </cell>
          <cell r="G93">
            <v>175609.462229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161241.6875</v>
          </cell>
          <cell r="E94">
            <v>176752.09375</v>
          </cell>
          <cell r="F94">
            <v>15510.40625</v>
          </cell>
          <cell r="G94">
            <v>169354.969304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176947.734375</v>
          </cell>
          <cell r="E95">
            <v>185585.59375</v>
          </cell>
          <cell r="F95">
            <v>8637.859375</v>
          </cell>
          <cell r="G95">
            <v>180834.449999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184901.328125</v>
          </cell>
          <cell r="E96">
            <v>201583.03125</v>
          </cell>
          <cell r="F96">
            <v>16681.703125</v>
          </cell>
          <cell r="G96">
            <v>193276.08359200001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172760.09375</v>
          </cell>
          <cell r="E97">
            <v>184291.296875</v>
          </cell>
          <cell r="F97">
            <v>11531.203125</v>
          </cell>
          <cell r="G97">
            <v>177591.08603400001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174721.546875</v>
          </cell>
          <cell r="E98">
            <v>185679.640625</v>
          </cell>
          <cell r="F98">
            <v>10958.09375</v>
          </cell>
          <cell r="G98">
            <v>179376.61838199999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186113.21875</v>
          </cell>
          <cell r="E99">
            <v>207254.875</v>
          </cell>
          <cell r="F99">
            <v>21141.65625</v>
          </cell>
          <cell r="G99">
            <v>195521.778143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192023.859375</v>
          </cell>
          <cell r="E100">
            <v>209357.546875</v>
          </cell>
          <cell r="F100">
            <v>17333.6875</v>
          </cell>
          <cell r="G100">
            <v>201456.641283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179577.203125</v>
          </cell>
          <cell r="E101">
            <v>188927.109375</v>
          </cell>
          <cell r="F101">
            <v>9349.90625</v>
          </cell>
          <cell r="G101">
            <v>185030.352717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186048.1875</v>
          </cell>
          <cell r="E102">
            <v>207238.609375</v>
          </cell>
          <cell r="F102">
            <v>21190.421875</v>
          </cell>
          <cell r="G102">
            <v>196587.52408199999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186890.578125</v>
          </cell>
          <cell r="E103">
            <v>199204.046875</v>
          </cell>
          <cell r="F103">
            <v>12313.46875</v>
          </cell>
          <cell r="G103">
            <v>193375.64303199999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195620.890625</v>
          </cell>
          <cell r="E104">
            <v>213676.421875</v>
          </cell>
          <cell r="F104">
            <v>18055.53125</v>
          </cell>
          <cell r="G104">
            <v>204449.93223800001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202670.796875</v>
          </cell>
          <cell r="E105">
            <v>215021.484375</v>
          </cell>
          <cell r="F105">
            <v>12350.6875</v>
          </cell>
          <cell r="G105">
            <v>209348.73654099999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204232.03125</v>
          </cell>
          <cell r="E106">
            <v>218796.0625</v>
          </cell>
          <cell r="F106">
            <v>14564.03125</v>
          </cell>
          <cell r="G106">
            <v>210242.88952299999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211959.328125</v>
          </cell>
          <cell r="E107">
            <v>223708.109375</v>
          </cell>
          <cell r="F107">
            <v>11748.78125</v>
          </cell>
          <cell r="G107">
            <v>217493.082528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210513.109375</v>
          </cell>
          <cell r="E108">
            <v>237488.53125</v>
          </cell>
          <cell r="F108">
            <v>26975.421875</v>
          </cell>
          <cell r="G108">
            <v>223977.77697400001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211834.671875</v>
          </cell>
          <cell r="E109">
            <v>227318.015625</v>
          </cell>
          <cell r="F109">
            <v>15483.34375</v>
          </cell>
          <cell r="G109">
            <v>220132.56421000001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213677.328125</v>
          </cell>
          <cell r="E110">
            <v>229702.640625</v>
          </cell>
          <cell r="F110">
            <v>16025.3125</v>
          </cell>
          <cell r="G110">
            <v>221912.192687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219772.265625</v>
          </cell>
          <cell r="E111">
            <v>238053.203125</v>
          </cell>
          <cell r="F111">
            <v>18280.9375</v>
          </cell>
          <cell r="G111">
            <v>230280.212845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235204.296875</v>
          </cell>
          <cell r="E112">
            <v>250136.140625</v>
          </cell>
          <cell r="F112">
            <v>14931.84375</v>
          </cell>
          <cell r="G112">
            <v>241943.37935500001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225475.71875</v>
          </cell>
          <cell r="E113">
            <v>235974.65625</v>
          </cell>
          <cell r="F113">
            <v>10498.9375</v>
          </cell>
          <cell r="G113">
            <v>231039.96431700001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237907.234375</v>
          </cell>
          <cell r="E114">
            <v>242222.484375</v>
          </cell>
          <cell r="F114">
            <v>4315.25</v>
          </cell>
          <cell r="G114">
            <v>239891.937947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235199.0625</v>
          </cell>
          <cell r="E115">
            <v>240207.9375</v>
          </cell>
          <cell r="F115">
            <v>5008.875</v>
          </cell>
          <cell r="G115">
            <v>237599.345176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234961.296875</v>
          </cell>
          <cell r="E116">
            <v>237959.65625</v>
          </cell>
          <cell r="F116">
            <v>2998.359375</v>
          </cell>
          <cell r="G116">
            <v>236512.978473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233312.59375</v>
          </cell>
          <cell r="E117">
            <v>254279.53125</v>
          </cell>
          <cell r="F117">
            <v>20966.9375</v>
          </cell>
          <cell r="G117">
            <v>243512.51391000001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256270.046875</v>
          </cell>
          <cell r="E118">
            <v>266560.9375</v>
          </cell>
          <cell r="F118">
            <v>10290.890625</v>
          </cell>
          <cell r="G118">
            <v>261495.42644499999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248743.421875</v>
          </cell>
          <cell r="E119">
            <v>258421.703125</v>
          </cell>
          <cell r="F119">
            <v>9678.28125</v>
          </cell>
          <cell r="G119">
            <v>253498.11619100001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246527</v>
          </cell>
          <cell r="E120">
            <v>267925.09375</v>
          </cell>
          <cell r="F120">
            <v>21398.09375</v>
          </cell>
          <cell r="G120">
            <v>258757.207994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244566.265625</v>
          </cell>
          <cell r="E121">
            <v>259998.328125</v>
          </cell>
          <cell r="F121">
            <v>15432.0625</v>
          </cell>
          <cell r="G121">
            <v>253267.805265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175843.21875</v>
          </cell>
          <cell r="E122">
            <v>196526.6875</v>
          </cell>
          <cell r="F122">
            <v>20683.46875</v>
          </cell>
          <cell r="G122">
            <v>186074.13544799999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159828.1875</v>
          </cell>
          <cell r="E123">
            <v>170614.53125</v>
          </cell>
          <cell r="F123">
            <v>10786.34375</v>
          </cell>
          <cell r="G123">
            <v>165663.691119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173660.046875</v>
          </cell>
          <cell r="E124">
            <v>196353.359375</v>
          </cell>
          <cell r="F124">
            <v>22693.3125</v>
          </cell>
          <cell r="G124">
            <v>185332.93058799999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137257.71875</v>
          </cell>
          <cell r="E125">
            <v>164455.21875</v>
          </cell>
          <cell r="F125">
            <v>27197.5</v>
          </cell>
          <cell r="G125">
            <v>154868.485189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161757.15625</v>
          </cell>
          <cell r="E126">
            <v>181431.25</v>
          </cell>
          <cell r="F126">
            <v>19674.09375</v>
          </cell>
          <cell r="G126">
            <v>171682.15313600001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195289.140625</v>
          </cell>
          <cell r="E127">
            <v>225691.6875</v>
          </cell>
          <cell r="F127">
            <v>30402.546875</v>
          </cell>
          <cell r="G127">
            <v>211400.93070900001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221982.71875</v>
          </cell>
          <cell r="E128">
            <v>236191.875</v>
          </cell>
          <cell r="F128">
            <v>14209.15625</v>
          </cell>
          <cell r="G128">
            <v>228558.820981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225601.5</v>
          </cell>
          <cell r="E129">
            <v>247860.390625</v>
          </cell>
          <cell r="F129">
            <v>22258.890625</v>
          </cell>
          <cell r="G129">
            <v>238523.662931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252948.40625</v>
          </cell>
          <cell r="E130">
            <v>284961.28125</v>
          </cell>
          <cell r="F130">
            <v>32012.875</v>
          </cell>
          <cell r="G130">
            <v>270437.44303899998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239201.28125</v>
          </cell>
          <cell r="E131">
            <v>256729.734375</v>
          </cell>
          <cell r="F131">
            <v>17528.453125</v>
          </cell>
          <cell r="G131">
            <v>248499.81802000001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245027.390625</v>
          </cell>
          <cell r="E132">
            <v>268065.84375</v>
          </cell>
          <cell r="F132">
            <v>23038.453125</v>
          </cell>
          <cell r="G132">
            <v>255095.92655400001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210840.796875</v>
          </cell>
          <cell r="E133">
            <v>226177.46875</v>
          </cell>
          <cell r="F133">
            <v>15336.671875</v>
          </cell>
          <cell r="G133">
            <v>219112.03103300001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215453.3125</v>
          </cell>
          <cell r="E134">
            <v>229554.453125</v>
          </cell>
          <cell r="F134">
            <v>14101.140625</v>
          </cell>
          <cell r="G134">
            <v>221786.54590699999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199857</v>
          </cell>
          <cell r="E135">
            <v>218358.703125</v>
          </cell>
          <cell r="F135">
            <v>18501.703125</v>
          </cell>
          <cell r="G135">
            <v>210008.831982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221196.96875</v>
          </cell>
          <cell r="E136">
            <v>236428.28125</v>
          </cell>
          <cell r="F136">
            <v>15231.3125</v>
          </cell>
          <cell r="G136">
            <v>229195.08355000001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193763.59375</v>
          </cell>
          <cell r="E137">
            <v>200380.640625</v>
          </cell>
          <cell r="F137">
            <v>6617.046875</v>
          </cell>
          <cell r="G137">
            <v>197082.86025200001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234289.265625</v>
          </cell>
          <cell r="E138">
            <v>243699.65625</v>
          </cell>
          <cell r="F138">
            <v>9410.390625</v>
          </cell>
          <cell r="G138">
            <v>238695.53216100001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70762.984375</v>
          </cell>
          <cell r="E139">
            <v>92578.0234375</v>
          </cell>
          <cell r="F139">
            <v>21815.0390625</v>
          </cell>
          <cell r="G139">
            <v>82726.905559000006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90192.015625</v>
          </cell>
          <cell r="E140">
            <v>108042.8125</v>
          </cell>
          <cell r="F140">
            <v>17850.796875</v>
          </cell>
          <cell r="G140">
            <v>97339.732568000007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97024.7421875</v>
          </cell>
          <cell r="E141">
            <v>112670.71875</v>
          </cell>
          <cell r="F141">
            <v>15645.9765625</v>
          </cell>
          <cell r="G141">
            <v>104545.305697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87954.6484375</v>
          </cell>
          <cell r="E142">
            <v>106112.867188</v>
          </cell>
          <cell r="F142">
            <v>18158.21875</v>
          </cell>
          <cell r="G142">
            <v>99543.010002700001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104526.742188</v>
          </cell>
          <cell r="E143">
            <v>112699.601563</v>
          </cell>
          <cell r="F143">
            <v>8172.859375</v>
          </cell>
          <cell r="G143">
            <v>107939.452147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100659.078125</v>
          </cell>
          <cell r="E144">
            <v>127197.25</v>
          </cell>
          <cell r="F144">
            <v>26538.171875</v>
          </cell>
          <cell r="G144">
            <v>115766.631412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80624.8125</v>
          </cell>
          <cell r="E145">
            <v>101105.734375</v>
          </cell>
          <cell r="F145">
            <v>20480.921875</v>
          </cell>
          <cell r="G145">
            <v>91734.670699099996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117994.789063</v>
          </cell>
          <cell r="E146">
            <v>137840.953125</v>
          </cell>
          <cell r="F146">
            <v>19846.1640625</v>
          </cell>
          <cell r="G146">
            <v>128928.659593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135771.875</v>
          </cell>
          <cell r="E147">
            <v>151740.96875</v>
          </cell>
          <cell r="F147">
            <v>15969.09375</v>
          </cell>
          <cell r="G147">
            <v>142634.84315100001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12119.8183594</v>
          </cell>
          <cell r="E148">
            <v>25545.4492188</v>
          </cell>
          <cell r="F148">
            <v>13425.6308594</v>
          </cell>
          <cell r="G148">
            <v>18421.285966799998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13953.1357422</v>
          </cell>
          <cell r="E149">
            <v>32690.671875</v>
          </cell>
          <cell r="F149">
            <v>18737.5361328</v>
          </cell>
          <cell r="G149">
            <v>24911.336292200001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19416.4882813</v>
          </cell>
          <cell r="E150">
            <v>34097.5078125</v>
          </cell>
          <cell r="F150">
            <v>14681.0195313</v>
          </cell>
          <cell r="G150">
            <v>26392.895547100001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33060.703125</v>
          </cell>
          <cell r="E151">
            <v>58680.9179688</v>
          </cell>
          <cell r="F151">
            <v>25620.2148438</v>
          </cell>
          <cell r="G151">
            <v>48638.974297799999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34805.890625</v>
          </cell>
          <cell r="E152">
            <v>53956</v>
          </cell>
          <cell r="F152">
            <v>19150.109375</v>
          </cell>
          <cell r="G152">
            <v>44067.801288100003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34415.8398438</v>
          </cell>
          <cell r="E153">
            <v>54295.2109375</v>
          </cell>
          <cell r="F153">
            <v>19879.3710938</v>
          </cell>
          <cell r="G153">
            <v>45734.145394300001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42767.3945313</v>
          </cell>
          <cell r="E154">
            <v>54242.8789063</v>
          </cell>
          <cell r="F154">
            <v>11475.484375</v>
          </cell>
          <cell r="G154">
            <v>48867.911917799996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29302.5605469</v>
          </cell>
          <cell r="E155">
            <v>39173.7148438</v>
          </cell>
          <cell r="F155">
            <v>9871.1542968800004</v>
          </cell>
          <cell r="G155">
            <v>33939.912224400003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35363.8242188</v>
          </cell>
          <cell r="E156">
            <v>50877.1054688</v>
          </cell>
          <cell r="F156">
            <v>15513.28125</v>
          </cell>
          <cell r="G156">
            <v>41416.988108600002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42361.8945313</v>
          </cell>
          <cell r="E157">
            <v>54013.3320313</v>
          </cell>
          <cell r="F157">
            <v>11651.4375</v>
          </cell>
          <cell r="G157">
            <v>47435.943200100002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50694.8710938</v>
          </cell>
          <cell r="E158">
            <v>66445.84375</v>
          </cell>
          <cell r="F158">
            <v>15750.9726563</v>
          </cell>
          <cell r="G158">
            <v>58189.420808499999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53732.0195313</v>
          </cell>
          <cell r="E159">
            <v>68511.75</v>
          </cell>
          <cell r="F159">
            <v>14779.7304688</v>
          </cell>
          <cell r="G159">
            <v>61422.6099885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48267.5859375</v>
          </cell>
          <cell r="E160">
            <v>62728.3828125</v>
          </cell>
          <cell r="F160">
            <v>14460.796875</v>
          </cell>
          <cell r="G160">
            <v>54838.251766000001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63376.4140625</v>
          </cell>
          <cell r="E161">
            <v>70576.203125</v>
          </cell>
          <cell r="F161">
            <v>7199.7890625</v>
          </cell>
          <cell r="G161">
            <v>67192.596551800001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59349.1367188</v>
          </cell>
          <cell r="E162">
            <v>77095.0703125</v>
          </cell>
          <cell r="F162">
            <v>17745.9335938</v>
          </cell>
          <cell r="G162">
            <v>68407.842528599998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72551.359375</v>
          </cell>
          <cell r="E163">
            <v>83204.4453125</v>
          </cell>
          <cell r="F163">
            <v>10653.0859375</v>
          </cell>
          <cell r="G163">
            <v>78536.388673099995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76687.6796875</v>
          </cell>
          <cell r="E164">
            <v>88764.015625</v>
          </cell>
          <cell r="F164">
            <v>12076.3359375</v>
          </cell>
          <cell r="G164">
            <v>81720.476219200005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72352.5390625</v>
          </cell>
          <cell r="E165">
            <v>81239.953125</v>
          </cell>
          <cell r="F165">
            <v>8887.4140625</v>
          </cell>
          <cell r="G165">
            <v>76050.671645499999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67501.8515625</v>
          </cell>
          <cell r="E166">
            <v>81334</v>
          </cell>
          <cell r="F166">
            <v>13832.1484375</v>
          </cell>
          <cell r="G166">
            <v>73195.266497300006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14092.90625</v>
          </cell>
          <cell r="E167">
            <v>28991.3789063</v>
          </cell>
          <cell r="F167">
            <v>14898.4726563</v>
          </cell>
          <cell r="G167">
            <v>21373.057490399999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7200.6943359400002</v>
          </cell>
          <cell r="E168">
            <v>22289.4589844</v>
          </cell>
          <cell r="F168">
            <v>15088.7646484</v>
          </cell>
          <cell r="G168">
            <v>13625.1545788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12800.390625</v>
          </cell>
          <cell r="E169">
            <v>26160.2753906</v>
          </cell>
          <cell r="F169">
            <v>13359.8847656</v>
          </cell>
          <cell r="G169">
            <v>20373.047672299999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10261.5791016</v>
          </cell>
          <cell r="E170">
            <v>19165.8554688</v>
          </cell>
          <cell r="F170">
            <v>8904.2763671899993</v>
          </cell>
          <cell r="G170">
            <v>13801.9820497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11005.453125</v>
          </cell>
          <cell r="E171">
            <v>19125.375</v>
          </cell>
          <cell r="F171">
            <v>8119.921875</v>
          </cell>
          <cell r="G171">
            <v>15009.8440897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16383.5283203</v>
          </cell>
          <cell r="E172">
            <v>25880.1074219</v>
          </cell>
          <cell r="F172">
            <v>9496.5791015600007</v>
          </cell>
          <cell r="G172">
            <v>21046.554035500001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21360.0097656</v>
          </cell>
          <cell r="E173">
            <v>29829.6835938</v>
          </cell>
          <cell r="F173">
            <v>8469.6738281300004</v>
          </cell>
          <cell r="G173">
            <v>25583.780214800001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16401.21875</v>
          </cell>
          <cell r="F174">
            <v>16401.21875</v>
          </cell>
          <cell r="G174">
            <v>7396.94182361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10551.3037109</v>
          </cell>
          <cell r="E175">
            <v>25522.734375</v>
          </cell>
          <cell r="F175">
            <v>14971.4306641</v>
          </cell>
          <cell r="G175">
            <v>18436.0209985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5521.7749023400002</v>
          </cell>
          <cell r="E176">
            <v>20756.203125</v>
          </cell>
          <cell r="F176">
            <v>15234.4282227</v>
          </cell>
          <cell r="G176">
            <v>13330.413321399999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8052.9497070300004</v>
          </cell>
          <cell r="E177">
            <v>13104.5791016</v>
          </cell>
          <cell r="F177">
            <v>5051.6293945300004</v>
          </cell>
          <cell r="G177">
            <v>10381.5562679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10867.3828125</v>
          </cell>
          <cell r="E178">
            <v>17582.3769531</v>
          </cell>
          <cell r="F178">
            <v>6714.9941406300004</v>
          </cell>
          <cell r="G178">
            <v>14211.0343249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4080.4411621099998</v>
          </cell>
          <cell r="E179">
            <v>12901.5507813</v>
          </cell>
          <cell r="F179">
            <v>8821.1096191399993</v>
          </cell>
          <cell r="G179">
            <v>8471.6590585499998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23810.2910156</v>
          </cell>
          <cell r="E180">
            <v>30678.9824219</v>
          </cell>
          <cell r="F180">
            <v>6868.69140625</v>
          </cell>
          <cell r="G180">
            <v>27189.138859800001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4104.875</v>
          </cell>
          <cell r="E181">
            <v>11428.0361328</v>
          </cell>
          <cell r="F181">
            <v>7323.1611328099998</v>
          </cell>
          <cell r="G181">
            <v>8618.1124228400004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4101.2192382800004</v>
          </cell>
          <cell r="E182">
            <v>11808.8945313</v>
          </cell>
          <cell r="F182">
            <v>7707.6752929699996</v>
          </cell>
          <cell r="G182">
            <v>7621.1743699799999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3360.0595703099998</v>
          </cell>
          <cell r="E183">
            <v>15671.9492188</v>
          </cell>
          <cell r="F183">
            <v>12311.8896484</v>
          </cell>
          <cell r="G183">
            <v>9137.6267336399997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13203.4082031</v>
          </cell>
          <cell r="F184">
            <v>13203.4082031</v>
          </cell>
          <cell r="G184">
            <v>5982.4646765400003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47942.9882813</v>
          </cell>
          <cell r="F185">
            <v>47942.9882813</v>
          </cell>
          <cell r="G185">
            <v>18833.219454499998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1166.19042969</v>
          </cell>
          <cell r="E186">
            <v>7600.6577148400002</v>
          </cell>
          <cell r="F186">
            <v>6434.4672851599998</v>
          </cell>
          <cell r="G186">
            <v>5210.33891864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854.400390625</v>
          </cell>
          <cell r="E187">
            <v>23455.4902344</v>
          </cell>
          <cell r="F187">
            <v>22601.0898438</v>
          </cell>
          <cell r="G187">
            <v>14692.4029403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14400</v>
          </cell>
          <cell r="E188">
            <v>31830.8027344</v>
          </cell>
          <cell r="F188">
            <v>17430.8027344</v>
          </cell>
          <cell r="G188">
            <v>23065.003597399998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31324.9101563</v>
          </cell>
          <cell r="E189">
            <v>34662.515625</v>
          </cell>
          <cell r="F189">
            <v>3337.60546875</v>
          </cell>
          <cell r="G189">
            <v>33087.843135399999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10068.7636719</v>
          </cell>
          <cell r="E190">
            <v>26842.6894531</v>
          </cell>
          <cell r="F190">
            <v>16773.9257813</v>
          </cell>
          <cell r="G190">
            <v>18701.128909700001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9243.9169921899993</v>
          </cell>
          <cell r="E191">
            <v>28599.6503906</v>
          </cell>
          <cell r="F191">
            <v>19355.7333984</v>
          </cell>
          <cell r="G191">
            <v>20439.151839599999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29312.7949219</v>
          </cell>
          <cell r="E192">
            <v>36129.2109375</v>
          </cell>
          <cell r="F192">
            <v>6816.4160156300004</v>
          </cell>
          <cell r="G192">
            <v>32891.082783899998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20349.4472656</v>
          </cell>
          <cell r="E193">
            <v>29381.9667969</v>
          </cell>
          <cell r="F193">
            <v>9032.51953125</v>
          </cell>
          <cell r="G193">
            <v>24267.594505599998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26350.1425781</v>
          </cell>
          <cell r="E194">
            <v>29694.6132813</v>
          </cell>
          <cell r="F194">
            <v>3344.4707031299999</v>
          </cell>
          <cell r="G194">
            <v>28081.026533699998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25477.8339844</v>
          </cell>
          <cell r="E195">
            <v>29706.0605469</v>
          </cell>
          <cell r="F195">
            <v>4228.2265625</v>
          </cell>
          <cell r="G195">
            <v>27679.464010299998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20678.4921875</v>
          </cell>
          <cell r="E196">
            <v>32314.8574219</v>
          </cell>
          <cell r="F196">
            <v>11636.3652344</v>
          </cell>
          <cell r="G196">
            <v>27474.416609399999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20131.5664063</v>
          </cell>
          <cell r="E197">
            <v>28239.15625</v>
          </cell>
          <cell r="F197">
            <v>8107.58984375</v>
          </cell>
          <cell r="G197">
            <v>24288.618312999999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21708.2929688</v>
          </cell>
          <cell r="E198">
            <v>32503.8457031</v>
          </cell>
          <cell r="F198">
            <v>10795.5527344</v>
          </cell>
          <cell r="G198">
            <v>26116.302728899998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21447.84375</v>
          </cell>
          <cell r="E199">
            <v>31120.7324219</v>
          </cell>
          <cell r="F199">
            <v>9672.8886718800004</v>
          </cell>
          <cell r="G199">
            <v>27172.378093800002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23889.1191406</v>
          </cell>
          <cell r="E200">
            <v>31484.1230469</v>
          </cell>
          <cell r="F200">
            <v>7595.00390625</v>
          </cell>
          <cell r="G200">
            <v>27346.657770500002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14534.4414063</v>
          </cell>
          <cell r="E201">
            <v>24398.7695313</v>
          </cell>
          <cell r="F201">
            <v>9864.328125</v>
          </cell>
          <cell r="G201">
            <v>19680.506927300001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28789.7558594</v>
          </cell>
          <cell r="E202">
            <v>33889.2304688</v>
          </cell>
          <cell r="F202">
            <v>5099.4746093800004</v>
          </cell>
          <cell r="G202">
            <v>31296.402094199999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19230.1855469</v>
          </cell>
          <cell r="F203">
            <v>19230.1855469</v>
          </cell>
          <cell r="G203">
            <v>8947.5825092399991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9972.4619140600007</v>
          </cell>
          <cell r="E204">
            <v>20855.6953125</v>
          </cell>
          <cell r="F204">
            <v>10883.2333984</v>
          </cell>
          <cell r="G204">
            <v>16279.271872900001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223.60679626500001</v>
          </cell>
          <cell r="E205">
            <v>18652.6132813</v>
          </cell>
          <cell r="F205">
            <v>18429.006485000002</v>
          </cell>
          <cell r="G205">
            <v>10364.061326700001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12028.2998047</v>
          </cell>
          <cell r="E206">
            <v>24508.1621094</v>
          </cell>
          <cell r="F206">
            <v>12479.8623047</v>
          </cell>
          <cell r="G206">
            <v>18625.232311399999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6937.5786132800004</v>
          </cell>
          <cell r="E207">
            <v>22821.9199219</v>
          </cell>
          <cell r="F207">
            <v>15884.3413086</v>
          </cell>
          <cell r="G207">
            <v>15273.6156842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17535.3925781</v>
          </cell>
          <cell r="F208">
            <v>17535.3925781</v>
          </cell>
          <cell r="G208">
            <v>8007.26210558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10965.8564453</v>
          </cell>
          <cell r="E209">
            <v>24858.1972656</v>
          </cell>
          <cell r="F209">
            <v>13892.3408203</v>
          </cell>
          <cell r="G209">
            <v>18219.986489700001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7211.1025390599998</v>
          </cell>
          <cell r="E210">
            <v>17007.3515625</v>
          </cell>
          <cell r="F210">
            <v>9796.2490234399993</v>
          </cell>
          <cell r="G210">
            <v>12040.581044299999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11739.25</v>
          </cell>
          <cell r="E211">
            <v>23418.15625</v>
          </cell>
          <cell r="F211">
            <v>11678.90625</v>
          </cell>
          <cell r="G211">
            <v>18112.641103900001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141.42135620100001</v>
          </cell>
          <cell r="E212">
            <v>17203.7792969</v>
          </cell>
          <cell r="F212">
            <v>17062.3579407</v>
          </cell>
          <cell r="G212">
            <v>9728.0091235100008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854.400390625</v>
          </cell>
          <cell r="E213">
            <v>9712.8779296899993</v>
          </cell>
          <cell r="F213">
            <v>8858.4775390600007</v>
          </cell>
          <cell r="G213">
            <v>5818.2018950299998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14395.1376953</v>
          </cell>
          <cell r="F214">
            <v>14395.1376953</v>
          </cell>
          <cell r="G214">
            <v>5139.9855162499998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13038.4052734</v>
          </cell>
          <cell r="F215">
            <v>13038.4052734</v>
          </cell>
          <cell r="G215">
            <v>6790.5939664799998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781.02496337900004</v>
          </cell>
          <cell r="E216">
            <v>21618.9726563</v>
          </cell>
          <cell r="F216">
            <v>20837.947692900001</v>
          </cell>
          <cell r="G216">
            <v>11488.843637800001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7510.6591796900002</v>
          </cell>
          <cell r="F217">
            <v>7510.6591796900002</v>
          </cell>
          <cell r="G217">
            <v>3669.7469668499998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7397.97265625</v>
          </cell>
          <cell r="E218">
            <v>34972.1328125</v>
          </cell>
          <cell r="F218">
            <v>27574.1601563</v>
          </cell>
          <cell r="G218">
            <v>19079.493872499999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6637.0175781300004</v>
          </cell>
          <cell r="E219">
            <v>27285.34375</v>
          </cell>
          <cell r="F219">
            <v>20648.3261719</v>
          </cell>
          <cell r="G219">
            <v>18155.207918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17204.6503906</v>
          </cell>
          <cell r="F220">
            <v>17204.6503906</v>
          </cell>
          <cell r="G220">
            <v>7073.1499152400002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6551.3359375</v>
          </cell>
          <cell r="E221">
            <v>20806.25</v>
          </cell>
          <cell r="F221">
            <v>14254.9140625</v>
          </cell>
          <cell r="G221">
            <v>13677.2107942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5762.8120117199996</v>
          </cell>
          <cell r="E222">
            <v>24703.2382813</v>
          </cell>
          <cell r="F222">
            <v>18940.4262695</v>
          </cell>
          <cell r="G222">
            <v>14367.260417199999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5024.9379882800004</v>
          </cell>
          <cell r="E223">
            <v>14023.5517578</v>
          </cell>
          <cell r="F223">
            <v>8998.6137695300004</v>
          </cell>
          <cell r="G223">
            <v>9231.7693980399999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8600.5810546899993</v>
          </cell>
          <cell r="F224">
            <v>8600.5810546899993</v>
          </cell>
          <cell r="G224">
            <v>3419.1111856799998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1964.6882324200001</v>
          </cell>
          <cell r="E225">
            <v>14669.6962891</v>
          </cell>
          <cell r="F225">
            <v>12705.0080566</v>
          </cell>
          <cell r="G225">
            <v>8212.0176181799998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7543.2089843800004</v>
          </cell>
          <cell r="F226">
            <v>7543.2089843800004</v>
          </cell>
          <cell r="G226">
            <v>3134.9640292399999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3397.0576171900002</v>
          </cell>
          <cell r="E227">
            <v>12976.9023438</v>
          </cell>
          <cell r="F227">
            <v>9579.8447265600007</v>
          </cell>
          <cell r="G227">
            <v>8724.3919333400008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3962.3225097700001</v>
          </cell>
          <cell r="E228">
            <v>15123.8222656</v>
          </cell>
          <cell r="F228">
            <v>11161.4997559</v>
          </cell>
          <cell r="G228">
            <v>9407.4333404699992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3140.0637207</v>
          </cell>
          <cell r="E229">
            <v>20102.2382813</v>
          </cell>
          <cell r="F229">
            <v>16962.1745605</v>
          </cell>
          <cell r="G229">
            <v>10919.940669199999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3757.65893555</v>
          </cell>
          <cell r="E230">
            <v>17998.0546875</v>
          </cell>
          <cell r="F230">
            <v>14240.395752</v>
          </cell>
          <cell r="G230">
            <v>12108.435913400001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17300.2890625</v>
          </cell>
          <cell r="E231">
            <v>36091.2734375</v>
          </cell>
          <cell r="F231">
            <v>18790.984375</v>
          </cell>
          <cell r="G231">
            <v>26567.358729700001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17418.3808594</v>
          </cell>
          <cell r="E232">
            <v>35017.8515625</v>
          </cell>
          <cell r="F232">
            <v>17599.4707031</v>
          </cell>
          <cell r="G232">
            <v>25989.0065645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800</v>
          </cell>
          <cell r="E233">
            <v>27319.7734375</v>
          </cell>
          <cell r="F233">
            <v>26519.7734375</v>
          </cell>
          <cell r="G233">
            <v>12050.3374059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5326.3496093800004</v>
          </cell>
          <cell r="E234">
            <v>25566.5800781</v>
          </cell>
          <cell r="F234">
            <v>20240.2304688</v>
          </cell>
          <cell r="G234">
            <v>15380.403583699999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10570.2412109</v>
          </cell>
          <cell r="F235">
            <v>10570.2412109</v>
          </cell>
          <cell r="G235">
            <v>5427.92594078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11742.6572266</v>
          </cell>
          <cell r="F236">
            <v>11742.6572266</v>
          </cell>
          <cell r="G236">
            <v>5106.4945552199997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6648.3081054699996</v>
          </cell>
          <cell r="E237">
            <v>17323.3945313</v>
          </cell>
          <cell r="F237">
            <v>10675.0864258</v>
          </cell>
          <cell r="G237">
            <v>11977.5267516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14541.3203125</v>
          </cell>
          <cell r="F238">
            <v>14541.3203125</v>
          </cell>
          <cell r="G238">
            <v>6246.8783387399999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12477.5800781</v>
          </cell>
          <cell r="F239">
            <v>12477.5800781</v>
          </cell>
          <cell r="G239">
            <v>6206.6750369600004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360.55511474600002</v>
          </cell>
          <cell r="E240">
            <v>19492.0488281</v>
          </cell>
          <cell r="F240">
            <v>19131.493713399999</v>
          </cell>
          <cell r="G240">
            <v>8999.5233206199991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16443.84375</v>
          </cell>
          <cell r="E241">
            <v>28293.109375</v>
          </cell>
          <cell r="F241">
            <v>11849.265625</v>
          </cell>
          <cell r="G241">
            <v>22834.389892399999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30574.6621094</v>
          </cell>
          <cell r="E242">
            <v>45961.9414063</v>
          </cell>
          <cell r="F242">
            <v>15387.2792969</v>
          </cell>
          <cell r="G242">
            <v>38676.581267499998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10616.9677734</v>
          </cell>
          <cell r="E243">
            <v>80737.1015625</v>
          </cell>
          <cell r="F243">
            <v>70120.1337891</v>
          </cell>
          <cell r="G243">
            <v>44483.683364099998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16879.8691406</v>
          </cell>
          <cell r="F244">
            <v>16879.8691406</v>
          </cell>
          <cell r="G244">
            <v>6471.5978426199999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1878.8294677700001</v>
          </cell>
          <cell r="E245">
            <v>30560.4316406</v>
          </cell>
          <cell r="F245">
            <v>28681.602172899999</v>
          </cell>
          <cell r="G245">
            <v>18156.3529791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2969.8483886700001</v>
          </cell>
          <cell r="E246">
            <v>19658.078125</v>
          </cell>
          <cell r="F246">
            <v>16688.2297363</v>
          </cell>
          <cell r="G246">
            <v>10277.0887554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12728.3144531</v>
          </cell>
          <cell r="F247">
            <v>12728.3144531</v>
          </cell>
          <cell r="G247">
            <v>3290.0524406499999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12467.9589844</v>
          </cell>
          <cell r="F248">
            <v>12467.9589844</v>
          </cell>
          <cell r="G248">
            <v>5668.9098861499997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360.55511474600002</v>
          </cell>
          <cell r="E249">
            <v>31083.1152344</v>
          </cell>
          <cell r="F249">
            <v>30722.560119599999</v>
          </cell>
          <cell r="G249">
            <v>11789.017240900001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8840.8144531300004</v>
          </cell>
          <cell r="E250">
            <v>17889.9414063</v>
          </cell>
          <cell r="F250">
            <v>9049.1269531300004</v>
          </cell>
          <cell r="G250">
            <v>13451.927424899999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11900.4199219</v>
          </cell>
          <cell r="E251">
            <v>22500</v>
          </cell>
          <cell r="F251">
            <v>10599.5800781</v>
          </cell>
          <cell r="G251">
            <v>17557.048843199998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6795.5869140599998</v>
          </cell>
          <cell r="E252">
            <v>19132.4335938</v>
          </cell>
          <cell r="F252">
            <v>12336.8466797</v>
          </cell>
          <cell r="G252">
            <v>13032.696837199999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4384.0620117199996</v>
          </cell>
          <cell r="E253">
            <v>31819.8046875</v>
          </cell>
          <cell r="F253">
            <v>27435.7426758</v>
          </cell>
          <cell r="G253">
            <v>18499.623085700001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3324.1540527299999</v>
          </cell>
          <cell r="E254">
            <v>20063.8984375</v>
          </cell>
          <cell r="F254">
            <v>16739.7443848</v>
          </cell>
          <cell r="G254">
            <v>12128.979103199999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6303.1738281300004</v>
          </cell>
          <cell r="E255">
            <v>17664.9375</v>
          </cell>
          <cell r="F255">
            <v>11361.7636719</v>
          </cell>
          <cell r="G255">
            <v>12827.035555300001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6512.2958984400002</v>
          </cell>
          <cell r="E256">
            <v>28808.5058594</v>
          </cell>
          <cell r="F256">
            <v>22296.2099609</v>
          </cell>
          <cell r="G256">
            <v>18948.588303500001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13228.0009766</v>
          </cell>
          <cell r="E257">
            <v>30189.5683594</v>
          </cell>
          <cell r="F257">
            <v>16961.5673828</v>
          </cell>
          <cell r="G257">
            <v>22104.5730196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3264.9655761700001</v>
          </cell>
          <cell r="E258">
            <v>37265.1328125</v>
          </cell>
          <cell r="F258">
            <v>34000.167236300003</v>
          </cell>
          <cell r="G258">
            <v>20208.117629199998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10965.8564453</v>
          </cell>
          <cell r="E259">
            <v>37337.6484375</v>
          </cell>
          <cell r="F259">
            <v>26371.7919922</v>
          </cell>
          <cell r="G259">
            <v>24257.639629099998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22500.8886719</v>
          </cell>
          <cell r="E260">
            <v>37802.1171875</v>
          </cell>
          <cell r="F260">
            <v>15301.2285156</v>
          </cell>
          <cell r="G260">
            <v>30623.043611000001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20872.2304688</v>
          </cell>
          <cell r="E261">
            <v>35750.5234375</v>
          </cell>
          <cell r="F261">
            <v>14878.2929688</v>
          </cell>
          <cell r="G261">
            <v>27293.632767499999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30711.8867188</v>
          </cell>
          <cell r="E262">
            <v>44735.3320313</v>
          </cell>
          <cell r="F262">
            <v>14023.4453125</v>
          </cell>
          <cell r="G262">
            <v>38771.101623299997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23777.5097656</v>
          </cell>
          <cell r="E263">
            <v>43809.2460938</v>
          </cell>
          <cell r="F263">
            <v>20031.7363281</v>
          </cell>
          <cell r="G263">
            <v>33492.01629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8705.1708984399993</v>
          </cell>
          <cell r="E264">
            <v>24856.7890625</v>
          </cell>
          <cell r="F264">
            <v>16151.6181641</v>
          </cell>
          <cell r="G264">
            <v>17385.167412899998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8276.47265625</v>
          </cell>
          <cell r="E265">
            <v>31338.3144531</v>
          </cell>
          <cell r="F265">
            <v>23061.8417969</v>
          </cell>
          <cell r="G265">
            <v>19891.6554679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14089.0029297</v>
          </cell>
          <cell r="F266">
            <v>14089.0029297</v>
          </cell>
          <cell r="G266">
            <v>5491.0738347099996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3801.3156738299999</v>
          </cell>
          <cell r="E267">
            <v>17853.2910156</v>
          </cell>
          <cell r="F267">
            <v>14051.9753418</v>
          </cell>
          <cell r="G267">
            <v>9632.5076616799997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5846.3662109400002</v>
          </cell>
          <cell r="E268">
            <v>16201.5429688</v>
          </cell>
          <cell r="F268">
            <v>10355.1767578</v>
          </cell>
          <cell r="G268">
            <v>9952.5603600800005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11400.4384766</v>
          </cell>
          <cell r="E269">
            <v>30893.3652344</v>
          </cell>
          <cell r="F269">
            <v>19492.9267578</v>
          </cell>
          <cell r="G269">
            <v>20784.0304526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15920.1132813</v>
          </cell>
          <cell r="E270">
            <v>32202.484375</v>
          </cell>
          <cell r="F270">
            <v>16282.3710938</v>
          </cell>
          <cell r="G270">
            <v>23478.5355342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500</v>
          </cell>
          <cell r="E271">
            <v>14171.8027344</v>
          </cell>
          <cell r="F271">
            <v>13671.8027344</v>
          </cell>
          <cell r="G271">
            <v>7864.1821195900002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9035.4853515600007</v>
          </cell>
          <cell r="E272">
            <v>20319.4492188</v>
          </cell>
          <cell r="F272">
            <v>11283.9638672</v>
          </cell>
          <cell r="G272">
            <v>14839.390932599999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1431.7821044899999</v>
          </cell>
          <cell r="E273">
            <v>19771.6972656</v>
          </cell>
          <cell r="F273">
            <v>18339.915161100002</v>
          </cell>
          <cell r="G273">
            <v>11133.9631008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12233.1513672</v>
          </cell>
          <cell r="F274">
            <v>12233.1513672</v>
          </cell>
          <cell r="G274">
            <v>5451.2663577100002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100</v>
          </cell>
          <cell r="E275">
            <v>9664.8847656300004</v>
          </cell>
          <cell r="F275">
            <v>9564.8847656300004</v>
          </cell>
          <cell r="G275">
            <v>5147.42179657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13482.5810547</v>
          </cell>
          <cell r="F276">
            <v>13482.5810547</v>
          </cell>
          <cell r="G276">
            <v>5001.9862713399998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4101.2192382800004</v>
          </cell>
          <cell r="E277">
            <v>21005.2382813</v>
          </cell>
          <cell r="F277">
            <v>16904.019043</v>
          </cell>
          <cell r="G277">
            <v>11991.6632039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21595.6015625</v>
          </cell>
          <cell r="F278">
            <v>21595.6015625</v>
          </cell>
          <cell r="G278">
            <v>11271.4970134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3244.99609375</v>
          </cell>
          <cell r="E279">
            <v>15815.1826172</v>
          </cell>
          <cell r="F279">
            <v>12570.1865234</v>
          </cell>
          <cell r="G279">
            <v>10629.268196700001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2420.7436523400002</v>
          </cell>
          <cell r="E280">
            <v>27481.0839844</v>
          </cell>
          <cell r="F280">
            <v>25060.340332</v>
          </cell>
          <cell r="G280">
            <v>17112.385322300001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25715.7539063</v>
          </cell>
          <cell r="E281">
            <v>37275.4609375</v>
          </cell>
          <cell r="F281">
            <v>11559.7070313</v>
          </cell>
          <cell r="G281">
            <v>31317.149715200001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18333.03125</v>
          </cell>
          <cell r="E282">
            <v>32200</v>
          </cell>
          <cell r="F282">
            <v>13866.96875</v>
          </cell>
          <cell r="G282">
            <v>25589.048808899999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18613.1679688</v>
          </cell>
          <cell r="E283">
            <v>43538.03125</v>
          </cell>
          <cell r="F283">
            <v>24924.8632813</v>
          </cell>
          <cell r="G283">
            <v>31328.8323514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3405.8771972700001</v>
          </cell>
          <cell r="E284">
            <v>17376.1328125</v>
          </cell>
          <cell r="F284">
            <v>13970.2556152</v>
          </cell>
          <cell r="G284">
            <v>9988.7946155000009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11100</v>
          </cell>
          <cell r="E285">
            <v>21850.8574219</v>
          </cell>
          <cell r="F285">
            <v>10750.8574219</v>
          </cell>
          <cell r="G285">
            <v>16990.663372399998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10748.0234375</v>
          </cell>
          <cell r="E286">
            <v>36854.3085938</v>
          </cell>
          <cell r="F286">
            <v>26106.2851563</v>
          </cell>
          <cell r="G286">
            <v>24545.430289600001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91432.875</v>
          </cell>
          <cell r="E287">
            <v>108420.84375</v>
          </cell>
          <cell r="F287">
            <v>16987.96875</v>
          </cell>
          <cell r="G287">
            <v>103144.29689300001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111946.28125</v>
          </cell>
          <cell r="E288">
            <v>125437.234375</v>
          </cell>
          <cell r="F288">
            <v>13490.953125</v>
          </cell>
          <cell r="G288">
            <v>118670.32285900001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125054.390625</v>
          </cell>
          <cell r="E289">
            <v>132341.421875</v>
          </cell>
          <cell r="F289">
            <v>7287.03125</v>
          </cell>
          <cell r="G289">
            <v>129412.82472999999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118132.554688</v>
          </cell>
          <cell r="E290">
            <v>131893.890625</v>
          </cell>
          <cell r="F290">
            <v>13761.3359375</v>
          </cell>
          <cell r="G290">
            <v>127032.53449999999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125204.554688</v>
          </cell>
          <cell r="E291">
            <v>131931.390625</v>
          </cell>
          <cell r="F291">
            <v>6726.8359375</v>
          </cell>
          <cell r="G291">
            <v>128599.33990200001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121165.757813</v>
          </cell>
          <cell r="E292">
            <v>126516.398438</v>
          </cell>
          <cell r="F292">
            <v>5350.640625</v>
          </cell>
          <cell r="G292">
            <v>124032.462581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185362.34375</v>
          </cell>
          <cell r="E293">
            <v>198408.796875</v>
          </cell>
          <cell r="F293">
            <v>13046.453125</v>
          </cell>
          <cell r="G293">
            <v>191965.90883500001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195714.953125</v>
          </cell>
          <cell r="E294">
            <v>210860.640625</v>
          </cell>
          <cell r="F294">
            <v>15145.6875</v>
          </cell>
          <cell r="G294">
            <v>203543.225626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194004.25</v>
          </cell>
          <cell r="E295">
            <v>207675.515625</v>
          </cell>
          <cell r="F295">
            <v>13671.265625</v>
          </cell>
          <cell r="G295">
            <v>200525.373555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180399.609375</v>
          </cell>
          <cell r="E296">
            <v>198819.4375</v>
          </cell>
          <cell r="F296">
            <v>18419.828125</v>
          </cell>
          <cell r="G296">
            <v>189930.789812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194037.953125</v>
          </cell>
          <cell r="E297">
            <v>205121.0625</v>
          </cell>
          <cell r="F297">
            <v>11083.109375</v>
          </cell>
          <cell r="G297">
            <v>199056.99609299999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197736.3125</v>
          </cell>
          <cell r="E298">
            <v>209261.609375</v>
          </cell>
          <cell r="F298">
            <v>11525.296875</v>
          </cell>
          <cell r="G298">
            <v>204616.73456000001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195346.515625</v>
          </cell>
          <cell r="E299">
            <v>215423.421875</v>
          </cell>
          <cell r="F299">
            <v>20076.90625</v>
          </cell>
          <cell r="G299">
            <v>206369.39387299999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207513.6875</v>
          </cell>
          <cell r="E300">
            <v>216161.65625</v>
          </cell>
          <cell r="F300">
            <v>8647.96875</v>
          </cell>
          <cell r="G300">
            <v>211615.42758399999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205337.28125</v>
          </cell>
          <cell r="E301">
            <v>216640</v>
          </cell>
          <cell r="F301">
            <v>11302.71875</v>
          </cell>
          <cell r="G301">
            <v>211200.39278299999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211198.03125</v>
          </cell>
          <cell r="E302">
            <v>222120.0625</v>
          </cell>
          <cell r="F302">
            <v>10922.03125</v>
          </cell>
          <cell r="G302">
            <v>217140.76586099999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210897.0625</v>
          </cell>
          <cell r="E303">
            <v>228329.171875</v>
          </cell>
          <cell r="F303">
            <v>17432.109375</v>
          </cell>
          <cell r="G303">
            <v>220799.08953500001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226457.328125</v>
          </cell>
          <cell r="E304">
            <v>235543.484375</v>
          </cell>
          <cell r="F304">
            <v>9086.15625</v>
          </cell>
          <cell r="G304">
            <v>230462.32742300001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44544.921875</v>
          </cell>
          <cell r="E305">
            <v>55519.3671875</v>
          </cell>
          <cell r="F305">
            <v>10974.4453125</v>
          </cell>
          <cell r="G305">
            <v>49869.084998099999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48217.5273438</v>
          </cell>
          <cell r="E306">
            <v>62405.2070313</v>
          </cell>
          <cell r="F306">
            <v>14187.6796875</v>
          </cell>
          <cell r="G306">
            <v>54086.593667200003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55394.0429688</v>
          </cell>
          <cell r="E307">
            <v>60220.0117188</v>
          </cell>
          <cell r="F307">
            <v>4825.96875</v>
          </cell>
          <cell r="G307">
            <v>57690.799983700002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52894.6132813</v>
          </cell>
          <cell r="E308">
            <v>56083.5078125</v>
          </cell>
          <cell r="F308">
            <v>3188.89453125</v>
          </cell>
          <cell r="G308">
            <v>54503.547119900002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57861.2148438</v>
          </cell>
          <cell r="E309">
            <v>64265.2304688</v>
          </cell>
          <cell r="F309">
            <v>6404.015625</v>
          </cell>
          <cell r="G309">
            <v>61144.298845099998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54886.2460938</v>
          </cell>
          <cell r="E310">
            <v>58692.5898438</v>
          </cell>
          <cell r="F310">
            <v>3806.34375</v>
          </cell>
          <cell r="G310">
            <v>56988.939388500003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danAir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11921.8291016</v>
          </cell>
          <cell r="F2">
            <v>11921.8291016</v>
          </cell>
          <cell r="G2">
            <v>5731.1319252900003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9588.0136718800004</v>
          </cell>
          <cell r="F3">
            <v>9588.0136718800004</v>
          </cell>
          <cell r="G3">
            <v>4862.9305321700003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10522.3574219</v>
          </cell>
          <cell r="F4">
            <v>10522.3574219</v>
          </cell>
          <cell r="G4">
            <v>4510.8719781899999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11957.0058594</v>
          </cell>
          <cell r="F5">
            <v>11957.0058594</v>
          </cell>
          <cell r="G5">
            <v>6416.1911363700001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2158.7033691400002</v>
          </cell>
          <cell r="E6">
            <v>9404.7861328100007</v>
          </cell>
          <cell r="F6">
            <v>7246.0827636699996</v>
          </cell>
          <cell r="G6">
            <v>6729.0965199700004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9706.18359375</v>
          </cell>
          <cell r="E7">
            <v>28225.1660156</v>
          </cell>
          <cell r="F7">
            <v>18518.9824219</v>
          </cell>
          <cell r="G7">
            <v>18117.253350499999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10062.3056641</v>
          </cell>
          <cell r="F8">
            <v>10062.3056641</v>
          </cell>
          <cell r="G8">
            <v>3596.63633054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14560.2197266</v>
          </cell>
          <cell r="F9">
            <v>14560.2197266</v>
          </cell>
          <cell r="G9">
            <v>6289.53653975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14177.7998047</v>
          </cell>
          <cell r="F10">
            <v>14177.7998047</v>
          </cell>
          <cell r="G10">
            <v>7855.9518499100004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11416.2167969</v>
          </cell>
          <cell r="F11">
            <v>11416.2167969</v>
          </cell>
          <cell r="G11">
            <v>4351.8786493400003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15720.3691406</v>
          </cell>
          <cell r="F12">
            <v>15720.3691406</v>
          </cell>
          <cell r="G12">
            <v>8401.1901508699993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16819.0371094</v>
          </cell>
          <cell r="F13">
            <v>16819.0371094</v>
          </cell>
          <cell r="G13">
            <v>7159.8260690899997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14640.0136719</v>
          </cell>
          <cell r="F14">
            <v>14640.0136719</v>
          </cell>
          <cell r="G14">
            <v>6169.5129487000004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15542.5224609</v>
          </cell>
          <cell r="F15">
            <v>15542.5224609</v>
          </cell>
          <cell r="G15">
            <v>5600.2981102499998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3522.7829589799999</v>
          </cell>
          <cell r="E16">
            <v>16672.1328125</v>
          </cell>
          <cell r="F16">
            <v>13149.3498535</v>
          </cell>
          <cell r="G16">
            <v>11267.097186200001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1581.13879395</v>
          </cell>
          <cell r="E17">
            <v>20100.9941406</v>
          </cell>
          <cell r="F17">
            <v>18519.855346699998</v>
          </cell>
          <cell r="G17">
            <v>10897.5119495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3894.8684082</v>
          </cell>
          <cell r="E18">
            <v>13220.0605469</v>
          </cell>
          <cell r="F18">
            <v>9325.1921386699996</v>
          </cell>
          <cell r="G18">
            <v>8975.8767404600003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14620.875</v>
          </cell>
          <cell r="F19">
            <v>14620.875</v>
          </cell>
          <cell r="G19">
            <v>8237.1212046700002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8628.44140625</v>
          </cell>
          <cell r="F20">
            <v>8628.44140625</v>
          </cell>
          <cell r="G20">
            <v>3271.88275307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12701.5742188</v>
          </cell>
          <cell r="F21">
            <v>12701.5742188</v>
          </cell>
          <cell r="G21">
            <v>5875.2082048299999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15231.5458984</v>
          </cell>
          <cell r="F22">
            <v>15231.5458984</v>
          </cell>
          <cell r="G22">
            <v>6117.7209479700005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15558.9199219</v>
          </cell>
          <cell r="F23">
            <v>15558.9199219</v>
          </cell>
          <cell r="G23">
            <v>5999.0352439999997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20534.1171875</v>
          </cell>
          <cell r="F24">
            <v>20534.1171875</v>
          </cell>
          <cell r="G24">
            <v>9071.1071817800002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13072.8730469</v>
          </cell>
          <cell r="F25">
            <v>13072.8730469</v>
          </cell>
          <cell r="G25">
            <v>4940.3295408000004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10309.7041016</v>
          </cell>
          <cell r="F26">
            <v>10309.7041016</v>
          </cell>
          <cell r="G26">
            <v>4333.8204616900002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4838.3881835900002</v>
          </cell>
          <cell r="F27">
            <v>4838.3881835900002</v>
          </cell>
          <cell r="G27">
            <v>1789.3311082600001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1081.6654052700001</v>
          </cell>
          <cell r="E28">
            <v>35908.9140625</v>
          </cell>
          <cell r="F28">
            <v>34827.248657199998</v>
          </cell>
          <cell r="G28">
            <v>18276.384774599999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316.22775268599997</v>
          </cell>
          <cell r="E29">
            <v>22218.2363281</v>
          </cell>
          <cell r="F29">
            <v>21902.008575399999</v>
          </cell>
          <cell r="G29">
            <v>11287.7056625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11232.9873047</v>
          </cell>
          <cell r="F30">
            <v>11232.9873047</v>
          </cell>
          <cell r="G30">
            <v>2575.89469938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5656.8544921900002</v>
          </cell>
          <cell r="F31">
            <v>5656.8544921900002</v>
          </cell>
          <cell r="G31">
            <v>1815.7772863299999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6258.5942382800004</v>
          </cell>
          <cell r="F32">
            <v>6258.5942382800004</v>
          </cell>
          <cell r="G32">
            <v>2020.4717367999999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5922.8369140599998</v>
          </cell>
          <cell r="F33">
            <v>5922.8369140599998</v>
          </cell>
          <cell r="G33">
            <v>2310.5563168799999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3624.9138183599998</v>
          </cell>
          <cell r="F34">
            <v>3624.9138183599998</v>
          </cell>
          <cell r="G34">
            <v>1448.0431620100001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5522.6806640599998</v>
          </cell>
          <cell r="F35">
            <v>5522.6806640599998</v>
          </cell>
          <cell r="G35">
            <v>2180.31844129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400</v>
          </cell>
          <cell r="E36">
            <v>12541.9296875</v>
          </cell>
          <cell r="F36">
            <v>12141.9296875</v>
          </cell>
          <cell r="G36">
            <v>5753.87013527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5798.2753906300004</v>
          </cell>
          <cell r="F37">
            <v>5798.2753906300004</v>
          </cell>
          <cell r="G37">
            <v>2052.4294439300002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360.55511474600002</v>
          </cell>
          <cell r="E38">
            <v>14590.7509766</v>
          </cell>
          <cell r="F38">
            <v>14230.195861800001</v>
          </cell>
          <cell r="G38">
            <v>7262.0060500500003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13346.1601563</v>
          </cell>
          <cell r="F39">
            <v>13346.1601563</v>
          </cell>
          <cell r="G39">
            <v>4257.3827095099996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11636.1503906</v>
          </cell>
          <cell r="F40">
            <v>11636.1503906</v>
          </cell>
          <cell r="G40">
            <v>5419.8351232799996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9664.8847656300004</v>
          </cell>
          <cell r="F41">
            <v>9664.8847656300004</v>
          </cell>
          <cell r="G41">
            <v>4155.1223630799996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7011.4194335900002</v>
          </cell>
          <cell r="F42">
            <v>7011.4194335900002</v>
          </cell>
          <cell r="G42">
            <v>3296.75907461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11150.3359375</v>
          </cell>
          <cell r="F43">
            <v>11150.3359375</v>
          </cell>
          <cell r="G43">
            <v>3844.5597800099999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15047.9238281</v>
          </cell>
          <cell r="F44">
            <v>15047.9238281</v>
          </cell>
          <cell r="G44">
            <v>8169.4046355700002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14300</v>
          </cell>
          <cell r="F45">
            <v>14300</v>
          </cell>
          <cell r="G45">
            <v>6957.9601674400001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5400.92578125</v>
          </cell>
          <cell r="F46">
            <v>5400.92578125</v>
          </cell>
          <cell r="G46">
            <v>1314.80747739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10016.9853516</v>
          </cell>
          <cell r="F47">
            <v>10016.9853516</v>
          </cell>
          <cell r="G47">
            <v>2440.7745834799998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6013.3183593800004</v>
          </cell>
          <cell r="F48">
            <v>6013.3183593800004</v>
          </cell>
          <cell r="G48">
            <v>1991.85754597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4118.2519531300004</v>
          </cell>
          <cell r="F49">
            <v>4118.2519531300004</v>
          </cell>
          <cell r="G49">
            <v>1041.58050478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5622.27734375</v>
          </cell>
          <cell r="F50">
            <v>5622.27734375</v>
          </cell>
          <cell r="G50">
            <v>2221.49061166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7702.5971679699996</v>
          </cell>
          <cell r="F51">
            <v>7702.5971679699996</v>
          </cell>
          <cell r="G51">
            <v>2677.9878468100001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7387.8276367199996</v>
          </cell>
          <cell r="F52">
            <v>7387.8276367199996</v>
          </cell>
          <cell r="G52">
            <v>2643.50467811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14921.4609375</v>
          </cell>
          <cell r="F53">
            <v>14921.4609375</v>
          </cell>
          <cell r="G53">
            <v>1825.6147638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6140.0327148400002</v>
          </cell>
          <cell r="F54">
            <v>6140.0327148400002</v>
          </cell>
          <cell r="G54">
            <v>2451.32227861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7962.4116210900002</v>
          </cell>
          <cell r="F55">
            <v>7962.4116210900002</v>
          </cell>
          <cell r="G55">
            <v>2458.42929422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10429.2861328</v>
          </cell>
          <cell r="F56">
            <v>10429.2861328</v>
          </cell>
          <cell r="G56">
            <v>5272.6081500299997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4219.0043945300004</v>
          </cell>
          <cell r="F57">
            <v>4219.0043945300004</v>
          </cell>
          <cell r="G57">
            <v>1278.2470229800001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7621.6796875</v>
          </cell>
          <cell r="F58">
            <v>7621.6796875</v>
          </cell>
          <cell r="G58">
            <v>3102.61900805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6906.5185546900002</v>
          </cell>
          <cell r="F59">
            <v>6906.5185546900002</v>
          </cell>
          <cell r="G59">
            <v>2780.8280473300001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4841.4873046900002</v>
          </cell>
          <cell r="F60">
            <v>4841.4873046900002</v>
          </cell>
          <cell r="G60">
            <v>1272.81356895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6708.2041015599998</v>
          </cell>
          <cell r="F61">
            <v>6708.2041015599998</v>
          </cell>
          <cell r="G61">
            <v>3312.9241756199999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100</v>
          </cell>
          <cell r="E62">
            <v>7400</v>
          </cell>
          <cell r="F62">
            <v>7300</v>
          </cell>
          <cell r="G62">
            <v>3578.4367610499999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7335.5297851599998</v>
          </cell>
          <cell r="F63">
            <v>7335.5297851599998</v>
          </cell>
          <cell r="G63">
            <v>2964.7110590299999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4477.72265625</v>
          </cell>
          <cell r="F64">
            <v>4477.72265625</v>
          </cell>
          <cell r="G64">
            <v>1871.83076306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7481.3100585900002</v>
          </cell>
          <cell r="F65">
            <v>7481.3100585900002</v>
          </cell>
          <cell r="G65">
            <v>3182.7637862400002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6700.74609375</v>
          </cell>
          <cell r="F66">
            <v>6700.74609375</v>
          </cell>
          <cell r="G66">
            <v>2184.6807223599999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6500</v>
          </cell>
          <cell r="F67">
            <v>6500</v>
          </cell>
          <cell r="G67">
            <v>2708.4130594600001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7907.5913085900002</v>
          </cell>
          <cell r="F68">
            <v>7907.5913085900002</v>
          </cell>
          <cell r="G68">
            <v>3307.3819027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11696.5810547</v>
          </cell>
          <cell r="F69">
            <v>11696.5810547</v>
          </cell>
          <cell r="G69">
            <v>4845.5490915800001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8077.7470703099998</v>
          </cell>
          <cell r="F70">
            <v>8077.7470703099998</v>
          </cell>
          <cell r="G70">
            <v>3969.9521006999998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7915.8071289099998</v>
          </cell>
          <cell r="F71">
            <v>7915.8071289099998</v>
          </cell>
          <cell r="G71">
            <v>3261.9652246000001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6500</v>
          </cell>
          <cell r="F72">
            <v>6500</v>
          </cell>
          <cell r="G72">
            <v>1521.88815428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5295.2807617199996</v>
          </cell>
          <cell r="F73">
            <v>5295.2807617199996</v>
          </cell>
          <cell r="G73">
            <v>2147.6628738200002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3635.9318847700001</v>
          </cell>
          <cell r="F74">
            <v>3635.9318847700001</v>
          </cell>
          <cell r="G74">
            <v>1403.04924059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6356.0996093800004</v>
          </cell>
          <cell r="F75">
            <v>6356.0996093800004</v>
          </cell>
          <cell r="G75">
            <v>3003.93558725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5575.8408203099998</v>
          </cell>
          <cell r="F76">
            <v>5575.8408203099998</v>
          </cell>
          <cell r="G76">
            <v>1797.2146658500001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5063.5957031300004</v>
          </cell>
          <cell r="F77">
            <v>5063.5957031300004</v>
          </cell>
          <cell r="G77">
            <v>2398.4700053800002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7782.0307617199996</v>
          </cell>
          <cell r="F78">
            <v>7782.0307617199996</v>
          </cell>
          <cell r="G78">
            <v>4626.2279736999999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5024.9379882800004</v>
          </cell>
          <cell r="F79">
            <v>5024.9379882800004</v>
          </cell>
          <cell r="G79">
            <v>2160.9911000000002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5679.7885742199996</v>
          </cell>
          <cell r="F80">
            <v>5679.7885742199996</v>
          </cell>
          <cell r="G80">
            <v>1828.7249014500001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3238.8269043</v>
          </cell>
          <cell r="F81">
            <v>3238.8269043</v>
          </cell>
          <cell r="G81">
            <v>979.72047057500004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3733.6308593799999</v>
          </cell>
          <cell r="F82">
            <v>3733.6308593799999</v>
          </cell>
          <cell r="G82">
            <v>1190.4890858399999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5813.7768554699996</v>
          </cell>
          <cell r="F83">
            <v>5813.7768554699996</v>
          </cell>
          <cell r="G83">
            <v>2152.9909599100001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9052.0712890600007</v>
          </cell>
          <cell r="F84">
            <v>9052.0712890600007</v>
          </cell>
          <cell r="G84">
            <v>3780.50114545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4044.7497558599998</v>
          </cell>
          <cell r="E85">
            <v>8381.52734375</v>
          </cell>
          <cell r="F85">
            <v>4336.7775878900002</v>
          </cell>
          <cell r="G85">
            <v>6329.58303462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14355.8349609</v>
          </cell>
          <cell r="F86">
            <v>14355.8349609</v>
          </cell>
          <cell r="G86">
            <v>7788.04407584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2002.49841309</v>
          </cell>
          <cell r="E87">
            <v>10696.2607422</v>
          </cell>
          <cell r="F87">
            <v>8693.7623291</v>
          </cell>
          <cell r="G87">
            <v>6250.2912934400001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6640.7832031300004</v>
          </cell>
          <cell r="E88">
            <v>16302.7607422</v>
          </cell>
          <cell r="F88">
            <v>9661.9775390600007</v>
          </cell>
          <cell r="G88">
            <v>11485.4458301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13366.0019531</v>
          </cell>
          <cell r="F89">
            <v>13366.0019531</v>
          </cell>
          <cell r="G89">
            <v>7110.0485539800002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7119.6909179699996</v>
          </cell>
          <cell r="E90">
            <v>18384.7753906</v>
          </cell>
          <cell r="F90">
            <v>11265.0844727</v>
          </cell>
          <cell r="G90">
            <v>13841.7658194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4827.0073242199996</v>
          </cell>
          <cell r="F91">
            <v>4827.0073242199996</v>
          </cell>
          <cell r="G91">
            <v>1970.0039354999999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11892.8554688</v>
          </cell>
          <cell r="F92">
            <v>11892.8554688</v>
          </cell>
          <cell r="G92">
            <v>3237.6244690499998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10707.4736328</v>
          </cell>
          <cell r="E93">
            <v>22380.5722656</v>
          </cell>
          <cell r="F93">
            <v>11673.0986328</v>
          </cell>
          <cell r="G93">
            <v>15424.3376983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9750.8974609399993</v>
          </cell>
          <cell r="E94">
            <v>21613.421875</v>
          </cell>
          <cell r="F94">
            <v>11862.5244141</v>
          </cell>
          <cell r="G94">
            <v>15571.747521200001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14422.2050781</v>
          </cell>
          <cell r="E95">
            <v>23020.859375</v>
          </cell>
          <cell r="F95">
            <v>8598.6542968800004</v>
          </cell>
          <cell r="G95">
            <v>18530.679627000001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1835.75598145</v>
          </cell>
          <cell r="E96">
            <v>14937.5361328</v>
          </cell>
          <cell r="F96">
            <v>13101.7801514</v>
          </cell>
          <cell r="G96">
            <v>8008.5570692800002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3140.0637207</v>
          </cell>
          <cell r="F97">
            <v>3140.0637207</v>
          </cell>
          <cell r="G97">
            <v>1096.38531352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4800</v>
          </cell>
          <cell r="E98">
            <v>15600.3203125</v>
          </cell>
          <cell r="F98">
            <v>10800.3203125</v>
          </cell>
          <cell r="G98">
            <v>10288.3878088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12701.5742188</v>
          </cell>
          <cell r="F99">
            <v>12701.5742188</v>
          </cell>
          <cell r="G99">
            <v>4826.5574478299995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7267.0488281300004</v>
          </cell>
          <cell r="F100">
            <v>7267.0488281300004</v>
          </cell>
          <cell r="G100">
            <v>2751.28539667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2640.0756835900002</v>
          </cell>
          <cell r="E101">
            <v>15654.0732422</v>
          </cell>
          <cell r="F101">
            <v>13013.9975586</v>
          </cell>
          <cell r="G101">
            <v>9263.0912604799996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15572.4111328</v>
          </cell>
          <cell r="F102">
            <v>15572.4111328</v>
          </cell>
          <cell r="G102">
            <v>6952.2906812199999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4070.6264648400002</v>
          </cell>
          <cell r="E103">
            <v>14277.2548828</v>
          </cell>
          <cell r="F103">
            <v>10206.628418</v>
          </cell>
          <cell r="G103">
            <v>8952.60960204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11075.1972656</v>
          </cell>
          <cell r="F104">
            <v>11075.1972656</v>
          </cell>
          <cell r="G104">
            <v>6113.8102385399998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5656.8544921900002</v>
          </cell>
          <cell r="E105">
            <v>12165.9365234</v>
          </cell>
          <cell r="F105">
            <v>6509.08203125</v>
          </cell>
          <cell r="G105">
            <v>9706.9325616000006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5724.5087890599998</v>
          </cell>
          <cell r="F106">
            <v>5724.5087890599998</v>
          </cell>
          <cell r="G106">
            <v>2373.0394136499999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2563.2011718799999</v>
          </cell>
          <cell r="E107">
            <v>9953.8935546899993</v>
          </cell>
          <cell r="F107">
            <v>7390.6923828099998</v>
          </cell>
          <cell r="G107">
            <v>6807.5274747599997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5323.5327148400002</v>
          </cell>
          <cell r="F108">
            <v>5323.5327148400002</v>
          </cell>
          <cell r="G108">
            <v>1854.58752426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8329.4658203100007</v>
          </cell>
          <cell r="F109">
            <v>8329.4658203100007</v>
          </cell>
          <cell r="G109">
            <v>3615.3498297599999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5872.8188476599998</v>
          </cell>
          <cell r="F110">
            <v>5872.8188476599998</v>
          </cell>
          <cell r="G110">
            <v>2302.9439845699999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6795.5869140599998</v>
          </cell>
          <cell r="F111">
            <v>6795.5869140599998</v>
          </cell>
          <cell r="G111">
            <v>2294.22029303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5841.2329101599998</v>
          </cell>
          <cell r="F112">
            <v>5841.2329101599998</v>
          </cell>
          <cell r="G112">
            <v>2251.1056402499999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3982.4616699200001</v>
          </cell>
          <cell r="F113">
            <v>3982.4616699200001</v>
          </cell>
          <cell r="G113">
            <v>1544.14831409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2662.7053222700001</v>
          </cell>
          <cell r="F114">
            <v>2662.7053222700001</v>
          </cell>
          <cell r="G114">
            <v>1000.2185815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282.84271240200002</v>
          </cell>
          <cell r="E115">
            <v>4219.0043945300004</v>
          </cell>
          <cell r="F115">
            <v>3936.1616821299999</v>
          </cell>
          <cell r="G115">
            <v>2428.0913847800002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2801.78515625</v>
          </cell>
          <cell r="F116">
            <v>2801.78515625</v>
          </cell>
          <cell r="G116">
            <v>1094.8602621299999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12211.4697266</v>
          </cell>
          <cell r="F117">
            <v>12211.4697266</v>
          </cell>
          <cell r="G117">
            <v>4367.5118036200001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13609.1884766</v>
          </cell>
          <cell r="E118">
            <v>23207.9726563</v>
          </cell>
          <cell r="F118">
            <v>9598.7841796899993</v>
          </cell>
          <cell r="G118">
            <v>18930.604058500001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6525.3354492199996</v>
          </cell>
          <cell r="E119">
            <v>17701.1308594</v>
          </cell>
          <cell r="F119">
            <v>11175.7954102</v>
          </cell>
          <cell r="G119">
            <v>11676.4160476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10295.6298828</v>
          </cell>
          <cell r="E120">
            <v>26902.9746094</v>
          </cell>
          <cell r="F120">
            <v>16607.3447266</v>
          </cell>
          <cell r="G120">
            <v>20371.523131999998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10221.5458984</v>
          </cell>
          <cell r="E121">
            <v>25807.3632813</v>
          </cell>
          <cell r="F121">
            <v>15585.8173828</v>
          </cell>
          <cell r="G121">
            <v>18900.641352499999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20471.4433594</v>
          </cell>
          <cell r="E122">
            <v>39653.1210938</v>
          </cell>
          <cell r="F122">
            <v>19181.6777344</v>
          </cell>
          <cell r="G122">
            <v>30096.226562700002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41463.8398438</v>
          </cell>
          <cell r="E123">
            <v>49522.7226563</v>
          </cell>
          <cell r="F123">
            <v>8058.8828125</v>
          </cell>
          <cell r="G123">
            <v>46704.087391499997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20447.4941406</v>
          </cell>
          <cell r="E124">
            <v>43145.3359375</v>
          </cell>
          <cell r="F124">
            <v>22697.8417969</v>
          </cell>
          <cell r="G124">
            <v>30957.5643447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21944.0195313</v>
          </cell>
          <cell r="E125">
            <v>45756.09375</v>
          </cell>
          <cell r="F125">
            <v>23812.0742188</v>
          </cell>
          <cell r="G125">
            <v>38152.087803000002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36672.1953125</v>
          </cell>
          <cell r="E126">
            <v>57300.6992188</v>
          </cell>
          <cell r="F126">
            <v>20628.5039063</v>
          </cell>
          <cell r="G126">
            <v>47368.560633499997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26237.7597656</v>
          </cell>
          <cell r="F127">
            <v>26237.7597656</v>
          </cell>
          <cell r="G127">
            <v>13597.2651972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9774.4560546899993</v>
          </cell>
          <cell r="E128">
            <v>24262.1113281</v>
          </cell>
          <cell r="F128">
            <v>14487.6552734</v>
          </cell>
          <cell r="G128">
            <v>17410.817321499999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9123.5957031300004</v>
          </cell>
          <cell r="E129">
            <v>29347.0605469</v>
          </cell>
          <cell r="F129">
            <v>20223.4648438</v>
          </cell>
          <cell r="G129">
            <v>18609.934610699998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23241.7734375</v>
          </cell>
          <cell r="F130">
            <v>23241.7734375</v>
          </cell>
          <cell r="G130">
            <v>10511.2277507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4981.9672851599998</v>
          </cell>
          <cell r="E131">
            <v>19799.4941406</v>
          </cell>
          <cell r="F131">
            <v>14817.5268555</v>
          </cell>
          <cell r="G131">
            <v>12602.591840999999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12801.5625</v>
          </cell>
          <cell r="E132">
            <v>29401.53125</v>
          </cell>
          <cell r="F132">
            <v>16599.96875</v>
          </cell>
          <cell r="G132">
            <v>20151.574419500001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7694.1538085900002</v>
          </cell>
          <cell r="F133">
            <v>7694.1538085900002</v>
          </cell>
          <cell r="G133">
            <v>4631.4917181999999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3590.2646484400002</v>
          </cell>
          <cell r="E134">
            <v>13154.8466797</v>
          </cell>
          <cell r="F134">
            <v>9564.58203125</v>
          </cell>
          <cell r="G134">
            <v>7991.0827869900004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3996.2482910200001</v>
          </cell>
          <cell r="E135">
            <v>18075.9511719</v>
          </cell>
          <cell r="F135">
            <v>14079.7028809</v>
          </cell>
          <cell r="G135">
            <v>9860.0398718399993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11541.2304688</v>
          </cell>
          <cell r="F136">
            <v>11541.2304688</v>
          </cell>
          <cell r="G136">
            <v>5981.6545326300002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15234.5</v>
          </cell>
          <cell r="E137">
            <v>21770.1621094</v>
          </cell>
          <cell r="F137">
            <v>6535.6621093800004</v>
          </cell>
          <cell r="G137">
            <v>18606.408487799999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583.095214844</v>
          </cell>
          <cell r="E138">
            <v>13072.8730469</v>
          </cell>
          <cell r="F138">
            <v>12489.777832</v>
          </cell>
          <cell r="G138">
            <v>7020.5845231000003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16080.1123047</v>
          </cell>
          <cell r="F139">
            <v>16080.1123047</v>
          </cell>
          <cell r="G139">
            <v>7832.6763187799997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12701.5742188</v>
          </cell>
          <cell r="E140">
            <v>28859.140625</v>
          </cell>
          <cell r="F140">
            <v>16157.5664063</v>
          </cell>
          <cell r="G140">
            <v>18616.907587400001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15009.6630859</v>
          </cell>
          <cell r="E141">
            <v>32200.9316406</v>
          </cell>
          <cell r="F141">
            <v>17191.2685547</v>
          </cell>
          <cell r="G141">
            <v>22965.8350402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11387.7128906</v>
          </cell>
          <cell r="E142">
            <v>22119.9003906</v>
          </cell>
          <cell r="F142">
            <v>10732.1875</v>
          </cell>
          <cell r="G142">
            <v>18405.823135899998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9402.1269531300004</v>
          </cell>
          <cell r="E143">
            <v>18096.6855469</v>
          </cell>
          <cell r="F143">
            <v>8694.55859375</v>
          </cell>
          <cell r="G143">
            <v>14076.9704996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1166.19042969</v>
          </cell>
          <cell r="E144">
            <v>24646.5</v>
          </cell>
          <cell r="F144">
            <v>23480.3095703</v>
          </cell>
          <cell r="G144">
            <v>14614.101784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19543.796875</v>
          </cell>
          <cell r="F145">
            <v>19543.796875</v>
          </cell>
          <cell r="G145">
            <v>10246.3047114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16348.7001953</v>
          </cell>
          <cell r="F146">
            <v>16348.7001953</v>
          </cell>
          <cell r="G146">
            <v>8824.2871603099993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14297.2021484</v>
          </cell>
          <cell r="E147">
            <v>30108.1386719</v>
          </cell>
          <cell r="F147">
            <v>15810.9365234</v>
          </cell>
          <cell r="G147">
            <v>20909.163360899998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5682.4291992199996</v>
          </cell>
          <cell r="E148">
            <v>29170.7050781</v>
          </cell>
          <cell r="F148">
            <v>23488.2758789</v>
          </cell>
          <cell r="G148">
            <v>18002.395497699999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13146.1025391</v>
          </cell>
          <cell r="F149">
            <v>13146.1025391</v>
          </cell>
          <cell r="G149">
            <v>6670.14156129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11208.9248047</v>
          </cell>
          <cell r="E150">
            <v>29007.7578125</v>
          </cell>
          <cell r="F150">
            <v>17798.8330078</v>
          </cell>
          <cell r="G150">
            <v>20626.9175048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20567.9355469</v>
          </cell>
          <cell r="F151">
            <v>20567.9355469</v>
          </cell>
          <cell r="G151">
            <v>9773.5345918399998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11416.2167969</v>
          </cell>
          <cell r="E152">
            <v>20124.1152344</v>
          </cell>
          <cell r="F152">
            <v>8707.8984375</v>
          </cell>
          <cell r="G152">
            <v>16383.003003100001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11820.7441406</v>
          </cell>
          <cell r="E153">
            <v>23182.1054688</v>
          </cell>
          <cell r="F153">
            <v>11361.3613281</v>
          </cell>
          <cell r="G153">
            <v>18365.080656599999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14579.7802734</v>
          </cell>
          <cell r="E154">
            <v>22933.3808594</v>
          </cell>
          <cell r="F154">
            <v>8353.6005859399993</v>
          </cell>
          <cell r="G154">
            <v>19439.592717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8570.2978515600007</v>
          </cell>
          <cell r="E155">
            <v>18384.7753906</v>
          </cell>
          <cell r="F155">
            <v>9814.4775390600007</v>
          </cell>
          <cell r="G155">
            <v>13080.591553099999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17544.515625</v>
          </cell>
          <cell r="E156">
            <v>33320.8632813</v>
          </cell>
          <cell r="F156">
            <v>15776.3476563</v>
          </cell>
          <cell r="G156">
            <v>27003.3916574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15928.9042969</v>
          </cell>
          <cell r="E157">
            <v>28248.1855469</v>
          </cell>
          <cell r="F157">
            <v>12319.28125</v>
          </cell>
          <cell r="G157">
            <v>22776.065653099999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6315.0615234400002</v>
          </cell>
          <cell r="E158">
            <v>18600.2695313</v>
          </cell>
          <cell r="F158">
            <v>12285.2080078</v>
          </cell>
          <cell r="G158">
            <v>12600.4013593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1252.99645996</v>
          </cell>
          <cell r="E159">
            <v>15484.1855469</v>
          </cell>
          <cell r="F159">
            <v>14231.1890869</v>
          </cell>
          <cell r="G159">
            <v>8155.3022880899998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5232.5903320300004</v>
          </cell>
          <cell r="E160">
            <v>18613.1679688</v>
          </cell>
          <cell r="F160">
            <v>13380.5776367</v>
          </cell>
          <cell r="G160">
            <v>12478.358056700001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1389.2443847699999</v>
          </cell>
          <cell r="E161">
            <v>7093.6591796900002</v>
          </cell>
          <cell r="F161">
            <v>5704.4147949199996</v>
          </cell>
          <cell r="G161">
            <v>4705.3909670599996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10261.5791016</v>
          </cell>
          <cell r="F162">
            <v>10261.5791016</v>
          </cell>
          <cell r="G162">
            <v>4605.7415271999998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5777.54296875</v>
          </cell>
          <cell r="E163">
            <v>11314.5927734</v>
          </cell>
          <cell r="F163">
            <v>5537.0498046900002</v>
          </cell>
          <cell r="G163">
            <v>8969.5972488099997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1004.98754883</v>
          </cell>
          <cell r="E164">
            <v>10804.1660156</v>
          </cell>
          <cell r="F164">
            <v>9799.1784668</v>
          </cell>
          <cell r="G164">
            <v>6322.1485624699999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583.095214844</v>
          </cell>
          <cell r="E165">
            <v>10220.078125</v>
          </cell>
          <cell r="F165">
            <v>9636.9829101600008</v>
          </cell>
          <cell r="G165">
            <v>6090.7940845499998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7710.3828125</v>
          </cell>
          <cell r="F166">
            <v>7710.3828125</v>
          </cell>
          <cell r="G166">
            <v>3331.8584237099999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16077.6240234</v>
          </cell>
          <cell r="E167">
            <v>24816.3261719</v>
          </cell>
          <cell r="F167">
            <v>8738.7021484399993</v>
          </cell>
          <cell r="G167">
            <v>20496.766853500001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8823.8310546899993</v>
          </cell>
          <cell r="E168">
            <v>22733.6757813</v>
          </cell>
          <cell r="F168">
            <v>13909.8447266</v>
          </cell>
          <cell r="G168">
            <v>14455.154010800001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12836.2763672</v>
          </cell>
          <cell r="E169">
            <v>21064.1875</v>
          </cell>
          <cell r="F169">
            <v>8227.9111328100007</v>
          </cell>
          <cell r="G169">
            <v>17105.9777971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14985.6601563</v>
          </cell>
          <cell r="E170">
            <v>23049.5117188</v>
          </cell>
          <cell r="F170">
            <v>8063.8515625</v>
          </cell>
          <cell r="G170">
            <v>18619.869127999998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20894.2578125</v>
          </cell>
          <cell r="E171">
            <v>30153.7734375</v>
          </cell>
          <cell r="F171">
            <v>9259.515625</v>
          </cell>
          <cell r="G171">
            <v>25288.232652899998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27790.8261719</v>
          </cell>
          <cell r="E172">
            <v>36338.546875</v>
          </cell>
          <cell r="F172">
            <v>8547.7207031300004</v>
          </cell>
          <cell r="G172">
            <v>32064.337173299999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25363.9511719</v>
          </cell>
          <cell r="E173">
            <v>35960.1171875</v>
          </cell>
          <cell r="F173">
            <v>10596.1660156</v>
          </cell>
          <cell r="G173">
            <v>30179.041820800001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19704.0605469</v>
          </cell>
          <cell r="F174">
            <v>19704.0605469</v>
          </cell>
          <cell r="G174">
            <v>8947.5212655800005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15247.2949219</v>
          </cell>
          <cell r="E175">
            <v>31663.2285156</v>
          </cell>
          <cell r="F175">
            <v>16415.9335938</v>
          </cell>
          <cell r="G175">
            <v>24302.605097799998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12798.828125</v>
          </cell>
          <cell r="E176">
            <v>27103.5058594</v>
          </cell>
          <cell r="F176">
            <v>14304.6777344</v>
          </cell>
          <cell r="G176">
            <v>19481.615375000001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19535.8652344</v>
          </cell>
          <cell r="E177">
            <v>24438.0859375</v>
          </cell>
          <cell r="F177">
            <v>4902.2207031300004</v>
          </cell>
          <cell r="G177">
            <v>21780.4334141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22405.5800781</v>
          </cell>
          <cell r="E178">
            <v>28911.0703125</v>
          </cell>
          <cell r="F178">
            <v>6505.4902343800004</v>
          </cell>
          <cell r="G178">
            <v>25609.214560799999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15533.1904297</v>
          </cell>
          <cell r="E179">
            <v>23853.3007813</v>
          </cell>
          <cell r="F179">
            <v>8320.1103515600007</v>
          </cell>
          <cell r="G179">
            <v>19252.9298227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17293.9296875</v>
          </cell>
          <cell r="E180">
            <v>24040.7988281</v>
          </cell>
          <cell r="F180">
            <v>6746.8691406300004</v>
          </cell>
          <cell r="G180">
            <v>20602.026541700001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11745.6376953</v>
          </cell>
          <cell r="E181">
            <v>19969.2265625</v>
          </cell>
          <cell r="F181">
            <v>8223.5888671899993</v>
          </cell>
          <cell r="G181">
            <v>15747.085464899999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13152.1865234</v>
          </cell>
          <cell r="E182">
            <v>20669.3007813</v>
          </cell>
          <cell r="F182">
            <v>7517.1142578099998</v>
          </cell>
          <cell r="G182">
            <v>16419.694964300001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4742.3623046900002</v>
          </cell>
          <cell r="E183">
            <v>16843.3964844</v>
          </cell>
          <cell r="F183">
            <v>12101.0341797</v>
          </cell>
          <cell r="G183">
            <v>10557.0219879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12244.9990234</v>
          </cell>
          <cell r="F184">
            <v>12244.9990234</v>
          </cell>
          <cell r="G184">
            <v>5318.5467329900002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10101.9804688</v>
          </cell>
          <cell r="E185">
            <v>44083.7851563</v>
          </cell>
          <cell r="F185">
            <v>33981.8046875</v>
          </cell>
          <cell r="G185">
            <v>21155.358372800001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1000</v>
          </cell>
          <cell r="E186">
            <v>10564.5634766</v>
          </cell>
          <cell r="F186">
            <v>9564.5634765600007</v>
          </cell>
          <cell r="G186">
            <v>5581.9874215299997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21122.7363281</v>
          </cell>
          <cell r="F187">
            <v>21122.7363281</v>
          </cell>
          <cell r="G187">
            <v>13944.3878996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14905.3681641</v>
          </cell>
          <cell r="F188">
            <v>14905.3681641</v>
          </cell>
          <cell r="G188">
            <v>9101.4482948000004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7789.7368164099998</v>
          </cell>
          <cell r="E189">
            <v>12806.2480469</v>
          </cell>
          <cell r="F189">
            <v>5016.5112304699996</v>
          </cell>
          <cell r="G189">
            <v>10604.898776800001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11049.4345703</v>
          </cell>
          <cell r="F190">
            <v>11049.4345703</v>
          </cell>
          <cell r="G190">
            <v>5010.2973730000003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14591.0927734</v>
          </cell>
          <cell r="F191">
            <v>14591.0927734</v>
          </cell>
          <cell r="G191">
            <v>8142.2833895399999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4441.8466796900002</v>
          </cell>
          <cell r="F192">
            <v>4441.8466796900002</v>
          </cell>
          <cell r="G192">
            <v>1860.2367840700001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4161.73046875</v>
          </cell>
          <cell r="E193">
            <v>11449.0175781</v>
          </cell>
          <cell r="F193">
            <v>7287.2871093800004</v>
          </cell>
          <cell r="G193">
            <v>7954.5390719899997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3106.4448242200001</v>
          </cell>
          <cell r="E194">
            <v>6573.4311523400002</v>
          </cell>
          <cell r="F194">
            <v>3466.9863281299999</v>
          </cell>
          <cell r="G194">
            <v>4838.1910745799996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7021.3959960900002</v>
          </cell>
          <cell r="F195">
            <v>7021.3959960900002</v>
          </cell>
          <cell r="G195">
            <v>3750.49110561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5594.6401367199996</v>
          </cell>
          <cell r="E196">
            <v>13641.8476563</v>
          </cell>
          <cell r="F196">
            <v>8047.2075195300004</v>
          </cell>
          <cell r="G196">
            <v>9939.1362368099999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200</v>
          </cell>
          <cell r="E197">
            <v>11280.5146484</v>
          </cell>
          <cell r="F197">
            <v>11080.5146484</v>
          </cell>
          <cell r="G197">
            <v>5948.2004932399996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2531.7978515599998</v>
          </cell>
          <cell r="E198">
            <v>11846.0966797</v>
          </cell>
          <cell r="F198">
            <v>9314.2988281300004</v>
          </cell>
          <cell r="G198">
            <v>7576.0159012000004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282.84271240200002</v>
          </cell>
          <cell r="E199">
            <v>9518.9287109399993</v>
          </cell>
          <cell r="F199">
            <v>9236.0859985400002</v>
          </cell>
          <cell r="G199">
            <v>5710.0154945100003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9355.7470703100007</v>
          </cell>
          <cell r="E200">
            <v>19458.6738281</v>
          </cell>
          <cell r="F200">
            <v>10102.9267578</v>
          </cell>
          <cell r="G200">
            <v>14268.5576936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8246.2109375</v>
          </cell>
          <cell r="F201">
            <v>8246.2109375</v>
          </cell>
          <cell r="G201">
            <v>3507.1319659800001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9980.9814453100007</v>
          </cell>
          <cell r="E202">
            <v>16413.7128906</v>
          </cell>
          <cell r="F202">
            <v>6432.7314453099998</v>
          </cell>
          <cell r="G202">
            <v>12877.401162800001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16787.1972656</v>
          </cell>
          <cell r="F203">
            <v>16787.1972656</v>
          </cell>
          <cell r="G203">
            <v>9376.0155116900005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16697.3046875</v>
          </cell>
          <cell r="F204">
            <v>16697.3046875</v>
          </cell>
          <cell r="G204">
            <v>7634.1673949300002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3757.65893555</v>
          </cell>
          <cell r="E205">
            <v>17898.6035156</v>
          </cell>
          <cell r="F205">
            <v>14140.9445801</v>
          </cell>
          <cell r="G205">
            <v>12603.9929285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5885.5756835900002</v>
          </cell>
          <cell r="E206">
            <v>18262.8046875</v>
          </cell>
          <cell r="F206">
            <v>12377.2290039</v>
          </cell>
          <cell r="G206">
            <v>13084.5597487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400</v>
          </cell>
          <cell r="E207">
            <v>13776.7919922</v>
          </cell>
          <cell r="F207">
            <v>13376.7919922</v>
          </cell>
          <cell r="G207">
            <v>8140.1901747399997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14552.6630859</v>
          </cell>
          <cell r="F208">
            <v>14552.6630859</v>
          </cell>
          <cell r="G208">
            <v>5817.4096670199997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19372.4023438</v>
          </cell>
          <cell r="E209">
            <v>34318.5078125</v>
          </cell>
          <cell r="F209">
            <v>14946.1054688</v>
          </cell>
          <cell r="G209">
            <v>26366.281759500001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26504.7167969</v>
          </cell>
          <cell r="E210">
            <v>34940.0898438</v>
          </cell>
          <cell r="F210">
            <v>8435.3730468800004</v>
          </cell>
          <cell r="G210">
            <v>30740.666521499999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29543.5273438</v>
          </cell>
          <cell r="E211">
            <v>38248.7890625</v>
          </cell>
          <cell r="F211">
            <v>8705.26171875</v>
          </cell>
          <cell r="G211">
            <v>34324.960139199997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16571.0585938</v>
          </cell>
          <cell r="E212">
            <v>32814.6328125</v>
          </cell>
          <cell r="F212">
            <v>16243.5742188</v>
          </cell>
          <cell r="G212">
            <v>24663.245577400001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10394.7099609</v>
          </cell>
          <cell r="E213">
            <v>27727.2421875</v>
          </cell>
          <cell r="F213">
            <v>17332.5322266</v>
          </cell>
          <cell r="G213">
            <v>19481.8406301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17472.2636719</v>
          </cell>
          <cell r="E214">
            <v>36329.8789063</v>
          </cell>
          <cell r="F214">
            <v>18857.6152344</v>
          </cell>
          <cell r="G214">
            <v>26558.993219100001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13228.0009766</v>
          </cell>
          <cell r="E215">
            <v>28644.7207031</v>
          </cell>
          <cell r="F215">
            <v>15416.7197266</v>
          </cell>
          <cell r="G215">
            <v>21575.519881699998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11216.0595703</v>
          </cell>
          <cell r="E216">
            <v>21528.8183594</v>
          </cell>
          <cell r="F216">
            <v>10312.7587891</v>
          </cell>
          <cell r="G216">
            <v>16383.529261600001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3255.7641601599998</v>
          </cell>
          <cell r="E217">
            <v>17396.8378906</v>
          </cell>
          <cell r="F217">
            <v>14141.0737305</v>
          </cell>
          <cell r="G217">
            <v>11581.285862500001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16770.5097656</v>
          </cell>
          <cell r="F218">
            <v>16770.5097656</v>
          </cell>
          <cell r="G218">
            <v>7031.5274718500004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13612.4941406</v>
          </cell>
          <cell r="F219">
            <v>13612.4941406</v>
          </cell>
          <cell r="G219">
            <v>4813.65408759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2954.6572265599998</v>
          </cell>
          <cell r="E220">
            <v>13595.9550781</v>
          </cell>
          <cell r="F220">
            <v>10641.2978516</v>
          </cell>
          <cell r="G220">
            <v>8179.8948205099996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4465.4228515599998</v>
          </cell>
          <cell r="E221">
            <v>18909.5214844</v>
          </cell>
          <cell r="F221">
            <v>14444.0986328</v>
          </cell>
          <cell r="G221">
            <v>12586.570973600001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4554.1191406300004</v>
          </cell>
          <cell r="E222">
            <v>19709.1347656</v>
          </cell>
          <cell r="F222">
            <v>15155.015625</v>
          </cell>
          <cell r="G222">
            <v>12470.6102245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100</v>
          </cell>
          <cell r="E223">
            <v>9569.2216796899993</v>
          </cell>
          <cell r="F223">
            <v>9469.2216796899993</v>
          </cell>
          <cell r="G223">
            <v>4398.9483523199997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4924.4287109400002</v>
          </cell>
          <cell r="E224">
            <v>13875.5175781</v>
          </cell>
          <cell r="F224">
            <v>8951.0888671899993</v>
          </cell>
          <cell r="G224">
            <v>10313.096644400001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4534.3134765599998</v>
          </cell>
          <cell r="E225">
            <v>13603.3085938</v>
          </cell>
          <cell r="F225">
            <v>9068.9951171899993</v>
          </cell>
          <cell r="G225">
            <v>9465.4728020599996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1615.5494384799999</v>
          </cell>
          <cell r="E226">
            <v>11389.9082031</v>
          </cell>
          <cell r="F226">
            <v>9774.35876465</v>
          </cell>
          <cell r="G226">
            <v>6554.3077172699996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6105.7348632800004</v>
          </cell>
          <cell r="F227">
            <v>6105.7348632800004</v>
          </cell>
          <cell r="G227">
            <v>2616.74084262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900</v>
          </cell>
          <cell r="E228">
            <v>12814.0546875</v>
          </cell>
          <cell r="F228">
            <v>11914.0546875</v>
          </cell>
          <cell r="G228">
            <v>8416.2668796399994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7648.5292968800004</v>
          </cell>
          <cell r="F229">
            <v>7648.5292968800004</v>
          </cell>
          <cell r="G229">
            <v>3549.3572155400002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8509.40625</v>
          </cell>
          <cell r="F230">
            <v>8509.40625</v>
          </cell>
          <cell r="G230">
            <v>3841.8766706900001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9602.0830078100007</v>
          </cell>
          <cell r="F231">
            <v>9602.0830078100007</v>
          </cell>
          <cell r="G231">
            <v>3928.7389036999998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9871.6767578100007</v>
          </cell>
          <cell r="F232">
            <v>9871.6767578100007</v>
          </cell>
          <cell r="G232">
            <v>4575.61423053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6356.8862304699996</v>
          </cell>
          <cell r="F233">
            <v>6356.8862304699996</v>
          </cell>
          <cell r="G233">
            <v>2362.6711301300002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4808.3261718800004</v>
          </cell>
          <cell r="F234">
            <v>4808.3261718800004</v>
          </cell>
          <cell r="G234">
            <v>1771.1115344699999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5467.1748046900002</v>
          </cell>
          <cell r="F235">
            <v>5467.1748046900002</v>
          </cell>
          <cell r="G235">
            <v>2915.25855172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9984.98828125</v>
          </cell>
          <cell r="F236">
            <v>9984.98828125</v>
          </cell>
          <cell r="G236">
            <v>3474.1968305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8434.453125</v>
          </cell>
          <cell r="F237">
            <v>8434.453125</v>
          </cell>
          <cell r="G237">
            <v>4179.1791343200002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10018.4833984</v>
          </cell>
          <cell r="F238">
            <v>10018.4833984</v>
          </cell>
          <cell r="G238">
            <v>4072.51503396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5021.9516601599998</v>
          </cell>
          <cell r="F239">
            <v>5021.9516601599998</v>
          </cell>
          <cell r="G239">
            <v>2032.3087934299999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5554.2778320300004</v>
          </cell>
          <cell r="F240">
            <v>5554.2778320300004</v>
          </cell>
          <cell r="G240">
            <v>1426.88603302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6020.7973632800004</v>
          </cell>
          <cell r="F241">
            <v>6020.7973632800004</v>
          </cell>
          <cell r="G241">
            <v>2189.69280742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4272.0019531300004</v>
          </cell>
          <cell r="E242">
            <v>20063.8984375</v>
          </cell>
          <cell r="F242">
            <v>15791.8964844</v>
          </cell>
          <cell r="G242">
            <v>12693.7046837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18333.8476563</v>
          </cell>
          <cell r="F243">
            <v>18333.8476563</v>
          </cell>
          <cell r="G243">
            <v>5457.9567540300004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12637.2460938</v>
          </cell>
          <cell r="F244">
            <v>12637.2460938</v>
          </cell>
          <cell r="G244">
            <v>4960.8514583699998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10121.2646484</v>
          </cell>
          <cell r="F245">
            <v>10121.2646484</v>
          </cell>
          <cell r="G245">
            <v>3829.5871062900001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9604.6865234399993</v>
          </cell>
          <cell r="F246">
            <v>9604.6865234399993</v>
          </cell>
          <cell r="G246">
            <v>3417.6373096399998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6530.6967773400002</v>
          </cell>
          <cell r="F247">
            <v>6530.6967773400002</v>
          </cell>
          <cell r="G247">
            <v>2302.5900053999999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9364.828125</v>
          </cell>
          <cell r="F248">
            <v>9364.828125</v>
          </cell>
          <cell r="G248">
            <v>2965.6102705899998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12427.7910156</v>
          </cell>
          <cell r="F249">
            <v>12427.7910156</v>
          </cell>
          <cell r="G249">
            <v>5040.6016027300002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2137.7558593799999</v>
          </cell>
          <cell r="E250">
            <v>11370.1367188</v>
          </cell>
          <cell r="F250">
            <v>9232.3808593800004</v>
          </cell>
          <cell r="G250">
            <v>6515.1941854099996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9822.9326171899993</v>
          </cell>
          <cell r="F251">
            <v>9822.9326171899993</v>
          </cell>
          <cell r="G251">
            <v>4005.1774597100002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</v>
          </cell>
          <cell r="E252">
            <v>6001.6665039099998</v>
          </cell>
          <cell r="F252">
            <v>6001.6665039099998</v>
          </cell>
          <cell r="G252">
            <v>2336.6803281500002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10198.0390625</v>
          </cell>
          <cell r="F253">
            <v>10198.0390625</v>
          </cell>
          <cell r="G253">
            <v>5130.0641870400004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500</v>
          </cell>
          <cell r="E254">
            <v>11406.1386719</v>
          </cell>
          <cell r="F254">
            <v>10906.1386719</v>
          </cell>
          <cell r="G254">
            <v>6591.4150497500004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9420.19140625</v>
          </cell>
          <cell r="F255">
            <v>9420.19140625</v>
          </cell>
          <cell r="G255">
            <v>4013.8167826499998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11463.4199219</v>
          </cell>
          <cell r="F256">
            <v>11463.4199219</v>
          </cell>
          <cell r="G256">
            <v>4803.1153195500001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20298.0292969</v>
          </cell>
          <cell r="F257">
            <v>20298.0292969</v>
          </cell>
          <cell r="G257">
            <v>8623.0717960999991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28171.0839844</v>
          </cell>
          <cell r="F258">
            <v>28171.0839844</v>
          </cell>
          <cell r="G258">
            <v>11977.3699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7800</v>
          </cell>
          <cell r="E259">
            <v>30295.2148438</v>
          </cell>
          <cell r="F259">
            <v>22495.2148438</v>
          </cell>
          <cell r="G259">
            <v>20748.582303399999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9426.02734375</v>
          </cell>
          <cell r="F260">
            <v>9426.02734375</v>
          </cell>
          <cell r="G260">
            <v>4734.9576516699999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6865.8574218800004</v>
          </cell>
          <cell r="F261">
            <v>6865.8574218800004</v>
          </cell>
          <cell r="G261">
            <v>2586.9949258000001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11636.1503906</v>
          </cell>
          <cell r="F262">
            <v>11636.1503906</v>
          </cell>
          <cell r="G262">
            <v>6162.7142588200004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14493.1015625</v>
          </cell>
          <cell r="F263">
            <v>14493.1015625</v>
          </cell>
          <cell r="G263">
            <v>8366.5560552000006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8184.1308593800004</v>
          </cell>
          <cell r="F264">
            <v>8184.1308593800004</v>
          </cell>
          <cell r="G264">
            <v>2921.2644620699998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13122.8808594</v>
          </cell>
          <cell r="F265">
            <v>13122.8808594</v>
          </cell>
          <cell r="G265">
            <v>7517.4215903200002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632.45550537099996</v>
          </cell>
          <cell r="E266">
            <v>12902.7128906</v>
          </cell>
          <cell r="F266">
            <v>12270.257385299999</v>
          </cell>
          <cell r="G266">
            <v>6908.4741611199997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6649.0600585900002</v>
          </cell>
          <cell r="E267">
            <v>18527.0078125</v>
          </cell>
          <cell r="F267">
            <v>11877.9477539</v>
          </cell>
          <cell r="G267">
            <v>12661.880922799999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11217.8427734</v>
          </cell>
          <cell r="E268">
            <v>22127.359375</v>
          </cell>
          <cell r="F268">
            <v>10909.5166016</v>
          </cell>
          <cell r="G268">
            <v>15809.6617904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824.62115478500004</v>
          </cell>
          <cell r="E269">
            <v>27487.4511719</v>
          </cell>
          <cell r="F269">
            <v>26662.830017100001</v>
          </cell>
          <cell r="G269">
            <v>17769.614406199998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15316.0048828</v>
          </cell>
          <cell r="F270">
            <v>15316.0048828</v>
          </cell>
          <cell r="G270">
            <v>7976.9624442900003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13284.9541016</v>
          </cell>
          <cell r="E271">
            <v>24805.0390625</v>
          </cell>
          <cell r="F271">
            <v>11520.0849609</v>
          </cell>
          <cell r="G271">
            <v>18965.681808099998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12712.9853516</v>
          </cell>
          <cell r="E272">
            <v>22321.5136719</v>
          </cell>
          <cell r="F272">
            <v>9608.5283203100007</v>
          </cell>
          <cell r="G272">
            <v>18330.890243900001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19592.0898438</v>
          </cell>
          <cell r="F273">
            <v>19592.0898438</v>
          </cell>
          <cell r="G273">
            <v>8653.85654393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18831.0917969</v>
          </cell>
          <cell r="F274">
            <v>18831.0917969</v>
          </cell>
          <cell r="G274">
            <v>7324.4110210299996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6551.3359375</v>
          </cell>
          <cell r="F275">
            <v>6551.3359375</v>
          </cell>
          <cell r="G275">
            <v>2957.7023677900002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15160.4746094</v>
          </cell>
          <cell r="F276">
            <v>15160.4746094</v>
          </cell>
          <cell r="G276">
            <v>5690.3787816900003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13569.4511719</v>
          </cell>
          <cell r="F277">
            <v>13569.4511719</v>
          </cell>
          <cell r="G277">
            <v>6615.2868258099998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14904.0263672</v>
          </cell>
          <cell r="F278">
            <v>14904.0263672</v>
          </cell>
          <cell r="G278">
            <v>8038.56936013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14230.2490234</v>
          </cell>
          <cell r="F279">
            <v>14230.2490234</v>
          </cell>
          <cell r="G279">
            <v>7822.2242902199996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500</v>
          </cell>
          <cell r="E280">
            <v>24641.8339844</v>
          </cell>
          <cell r="F280">
            <v>24141.8339844</v>
          </cell>
          <cell r="G280">
            <v>12722.9272533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11607.7558594</v>
          </cell>
          <cell r="F281">
            <v>11607.7558594</v>
          </cell>
          <cell r="G281">
            <v>5137.3247334799998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18647.2519531</v>
          </cell>
          <cell r="F282">
            <v>18647.2519531</v>
          </cell>
          <cell r="G282">
            <v>9653.3965655299999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13640.0146484</v>
          </cell>
          <cell r="F283">
            <v>13640.0146484</v>
          </cell>
          <cell r="G283">
            <v>6151.2333163599997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412.31057739300002</v>
          </cell>
          <cell r="E284">
            <v>11503.9121094</v>
          </cell>
          <cell r="F284">
            <v>11091.601532000001</v>
          </cell>
          <cell r="G284">
            <v>6200.4013836000004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4085.3395996099998</v>
          </cell>
          <cell r="E285">
            <v>12435.4335938</v>
          </cell>
          <cell r="F285">
            <v>8350.0939941399993</v>
          </cell>
          <cell r="G285">
            <v>9272.3895656599998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10783.7841797</v>
          </cell>
          <cell r="F286">
            <v>10783.7841797</v>
          </cell>
          <cell r="G286">
            <v>4634.1634185900002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35779.4648438</v>
          </cell>
          <cell r="F287">
            <v>35779.4648438</v>
          </cell>
          <cell r="G287">
            <v>30452.798262200002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8987.2128906300004</v>
          </cell>
          <cell r="E288">
            <v>18755.5332031</v>
          </cell>
          <cell r="F288">
            <v>9768.3203125</v>
          </cell>
          <cell r="G288">
            <v>13270.6392996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8309.6328125</v>
          </cell>
          <cell r="E289">
            <v>13905.7539063</v>
          </cell>
          <cell r="F289">
            <v>5596.12109375</v>
          </cell>
          <cell r="G289">
            <v>11211.5346665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11955.3339844</v>
          </cell>
          <cell r="F290">
            <v>11955.3339844</v>
          </cell>
          <cell r="G290">
            <v>6324.3566284899998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8429.1162109399993</v>
          </cell>
          <cell r="E291">
            <v>15901.2578125</v>
          </cell>
          <cell r="F291">
            <v>7472.1416015599998</v>
          </cell>
          <cell r="G291">
            <v>11856.910210100001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12847.1787109</v>
          </cell>
          <cell r="E292">
            <v>19093.7167969</v>
          </cell>
          <cell r="F292">
            <v>6246.5380859400002</v>
          </cell>
          <cell r="G292">
            <v>15776.197346299999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8600.5810546899993</v>
          </cell>
          <cell r="F293">
            <v>8600.5810546899993</v>
          </cell>
          <cell r="G293">
            <v>4909.1096988400004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7975.5878906300004</v>
          </cell>
          <cell r="F294">
            <v>7975.5878906300004</v>
          </cell>
          <cell r="G294">
            <v>1972.7205699000001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7860.0253906300004</v>
          </cell>
          <cell r="F295">
            <v>7860.0253906300004</v>
          </cell>
          <cell r="G295">
            <v>2448.6427827500002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8464.6318359399993</v>
          </cell>
          <cell r="F296">
            <v>8464.6318359399993</v>
          </cell>
          <cell r="G296">
            <v>2633.1248965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5400.92578125</v>
          </cell>
          <cell r="F297">
            <v>5400.92578125</v>
          </cell>
          <cell r="G297">
            <v>1778.4148096199999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6735.7255859400002</v>
          </cell>
          <cell r="F298">
            <v>6735.7255859400002</v>
          </cell>
          <cell r="G298">
            <v>2843.5385549299999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8043.0092773400002</v>
          </cell>
          <cell r="F299">
            <v>8043.0092773400002</v>
          </cell>
          <cell r="G299">
            <v>2900.6013525200001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5001</v>
          </cell>
          <cell r="F300">
            <v>5001</v>
          </cell>
          <cell r="G300">
            <v>1675.1693862100001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10022.4746094</v>
          </cell>
          <cell r="F301">
            <v>10022.4746094</v>
          </cell>
          <cell r="G301">
            <v>5301.4031901999997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5281.0981445300004</v>
          </cell>
          <cell r="F302">
            <v>5281.0981445300004</v>
          </cell>
          <cell r="G302">
            <v>1531.27215609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8234.6826171899993</v>
          </cell>
          <cell r="F303">
            <v>8234.6826171899993</v>
          </cell>
          <cell r="G303">
            <v>2611.3294079000002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4785.39453125</v>
          </cell>
          <cell r="F304">
            <v>4785.39453125</v>
          </cell>
          <cell r="G304">
            <v>1795.19519461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4838.3881835900002</v>
          </cell>
          <cell r="F305">
            <v>4838.3881835900002</v>
          </cell>
          <cell r="G305">
            <v>2090.1495558900001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509.90194702100001</v>
          </cell>
          <cell r="E306">
            <v>6351.3779296900002</v>
          </cell>
          <cell r="F306">
            <v>5841.4759826700001</v>
          </cell>
          <cell r="G306">
            <v>4097.9946806799999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1216.5524902300001</v>
          </cell>
          <cell r="E307">
            <v>4992.9951171900002</v>
          </cell>
          <cell r="F307">
            <v>3776.44262695</v>
          </cell>
          <cell r="G307">
            <v>3326.8881013700002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1044.03063965</v>
          </cell>
          <cell r="E308">
            <v>4606.5170898400002</v>
          </cell>
          <cell r="F308">
            <v>3562.4864502</v>
          </cell>
          <cell r="G308">
            <v>2909.61700617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3275.66796875</v>
          </cell>
          <cell r="F309">
            <v>3275.66796875</v>
          </cell>
          <cell r="G309">
            <v>1297.5777784700001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2785.6777343799999</v>
          </cell>
          <cell r="E310">
            <v>5147.8149414099998</v>
          </cell>
          <cell r="F310">
            <v>2362.1372070299999</v>
          </cell>
          <cell r="G310">
            <v>4150.1532224900002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forestas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9534.1494140600007</v>
          </cell>
          <cell r="F2">
            <v>9534.1494140600007</v>
          </cell>
          <cell r="G2">
            <v>3672.9110720399999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12539.9365234</v>
          </cell>
          <cell r="F3">
            <v>12539.9365234</v>
          </cell>
          <cell r="G3">
            <v>4104.7438765200004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5614.2675781300004</v>
          </cell>
          <cell r="F4">
            <v>5614.2675781300004</v>
          </cell>
          <cell r="G4">
            <v>1615.21165756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7169.3793945300004</v>
          </cell>
          <cell r="F5">
            <v>7169.3793945300004</v>
          </cell>
          <cell r="G5">
            <v>2470.1060447499999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6363.9609375</v>
          </cell>
          <cell r="F6">
            <v>6363.9609375</v>
          </cell>
          <cell r="G6">
            <v>2418.0088324200001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8820.4306640600007</v>
          </cell>
          <cell r="F7">
            <v>8820.4306640600007</v>
          </cell>
          <cell r="G7">
            <v>3563.3401017400001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10878.4189453</v>
          </cell>
          <cell r="F8">
            <v>10878.4189453</v>
          </cell>
          <cell r="G8">
            <v>3108.2894387699998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16412.8007813</v>
          </cell>
          <cell r="F9">
            <v>16412.8007813</v>
          </cell>
          <cell r="G9">
            <v>5565.3577062200002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6100</v>
          </cell>
          <cell r="F10">
            <v>6100</v>
          </cell>
          <cell r="G10">
            <v>1763.89079872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3773.5925293</v>
          </cell>
          <cell r="F11">
            <v>3773.5925293</v>
          </cell>
          <cell r="G11">
            <v>943.38887921200001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13418.2714844</v>
          </cell>
          <cell r="F12">
            <v>13418.2714844</v>
          </cell>
          <cell r="G12">
            <v>3187.9956305300002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3911.5214843799999</v>
          </cell>
          <cell r="F13">
            <v>3911.5214843799999</v>
          </cell>
          <cell r="G13">
            <v>1075.4628872799999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7147.02734375</v>
          </cell>
          <cell r="F14">
            <v>7147.02734375</v>
          </cell>
          <cell r="G14">
            <v>2278.3107892200001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14513.4423828</v>
          </cell>
          <cell r="F15">
            <v>14513.4423828</v>
          </cell>
          <cell r="G15">
            <v>1508.63146065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20378.9101563</v>
          </cell>
          <cell r="F16">
            <v>20378.9101563</v>
          </cell>
          <cell r="G16">
            <v>6433.7975846199997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16439.5859375</v>
          </cell>
          <cell r="F17">
            <v>16439.5859375</v>
          </cell>
          <cell r="G17">
            <v>8288.7258011699996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8868.4833984399993</v>
          </cell>
          <cell r="F18">
            <v>8868.4833984399993</v>
          </cell>
          <cell r="G18">
            <v>2995.9056237700001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4477.72265625</v>
          </cell>
          <cell r="F19">
            <v>4477.72265625</v>
          </cell>
          <cell r="G19">
            <v>859.27131961500004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8489.9941406300004</v>
          </cell>
          <cell r="F20">
            <v>8489.9941406300004</v>
          </cell>
          <cell r="G20">
            <v>2243.9377159999999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3138.4709472700001</v>
          </cell>
          <cell r="F21">
            <v>3138.4709472700001</v>
          </cell>
          <cell r="G21">
            <v>689.52667371400003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11243.2197266</v>
          </cell>
          <cell r="F22">
            <v>11243.2197266</v>
          </cell>
          <cell r="G22">
            <v>5619.6032249199998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9588.0136718800004</v>
          </cell>
          <cell r="F23">
            <v>9588.0136718800004</v>
          </cell>
          <cell r="G23">
            <v>4242.8266431100001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20108.953125</v>
          </cell>
          <cell r="F24">
            <v>20108.953125</v>
          </cell>
          <cell r="G24">
            <v>9308.9798793099999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2220.3603515599998</v>
          </cell>
          <cell r="E25">
            <v>20349.4472656</v>
          </cell>
          <cell r="F25">
            <v>18129.0869141</v>
          </cell>
          <cell r="G25">
            <v>11479.5996208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11186.5996094</v>
          </cell>
          <cell r="F26">
            <v>11186.5996094</v>
          </cell>
          <cell r="G26">
            <v>5076.9652912800002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11498.2607422</v>
          </cell>
          <cell r="F27">
            <v>11498.2607422</v>
          </cell>
          <cell r="G27">
            <v>5681.7061688000003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19829.5234375</v>
          </cell>
          <cell r="F28">
            <v>19829.5234375</v>
          </cell>
          <cell r="G28">
            <v>6645.4613471100001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6800.7353515599998</v>
          </cell>
          <cell r="E29">
            <v>22351.0625</v>
          </cell>
          <cell r="F29">
            <v>15550.3271484</v>
          </cell>
          <cell r="G29">
            <v>15689.118980200001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10220.078125</v>
          </cell>
          <cell r="F30">
            <v>10220.078125</v>
          </cell>
          <cell r="G30">
            <v>504.09683576899999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4876.4741210900002</v>
          </cell>
          <cell r="F31">
            <v>4876.4741210900002</v>
          </cell>
          <cell r="G31">
            <v>565.69782407000002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5643.5805664099998</v>
          </cell>
          <cell r="F32">
            <v>5643.5805664099998</v>
          </cell>
          <cell r="G32">
            <v>2031.6286194700001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9360.5556640600007</v>
          </cell>
          <cell r="F33">
            <v>9360.5556640600007</v>
          </cell>
          <cell r="G33">
            <v>3258.9946852100002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6001.6665039099998</v>
          </cell>
          <cell r="F34">
            <v>6001.6665039099998</v>
          </cell>
          <cell r="G34">
            <v>2367.5505848299999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6957.0107421900002</v>
          </cell>
          <cell r="F35">
            <v>6957.0107421900002</v>
          </cell>
          <cell r="G35">
            <v>2946.62909941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6675.3276367199996</v>
          </cell>
          <cell r="F36">
            <v>6675.3276367199996</v>
          </cell>
          <cell r="G36">
            <v>1820.30059689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7256.0317382800004</v>
          </cell>
          <cell r="F37">
            <v>7256.0317382800004</v>
          </cell>
          <cell r="G37">
            <v>2742.2981254299998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6648.3081054699996</v>
          </cell>
          <cell r="F38">
            <v>6648.3081054699996</v>
          </cell>
          <cell r="G38">
            <v>2015.1449345000001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5000</v>
          </cell>
          <cell r="F39">
            <v>5000</v>
          </cell>
          <cell r="G39">
            <v>1361.11503036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8572.6308593800004</v>
          </cell>
          <cell r="F40">
            <v>8572.6308593800004</v>
          </cell>
          <cell r="G40">
            <v>4333.6646563000004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3580.50268555</v>
          </cell>
          <cell r="F41">
            <v>3580.50268555</v>
          </cell>
          <cell r="G41">
            <v>605.17239345400003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6900</v>
          </cell>
          <cell r="F42">
            <v>6900</v>
          </cell>
          <cell r="G42">
            <v>1622.8841187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5721.8876953099998</v>
          </cell>
          <cell r="F43">
            <v>5721.8876953099998</v>
          </cell>
          <cell r="G43">
            <v>1068.6208102400001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5161.3950195300004</v>
          </cell>
          <cell r="F44">
            <v>5161.3950195300004</v>
          </cell>
          <cell r="G44">
            <v>520.47938376499997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2236.0678710900002</v>
          </cell>
          <cell r="F45">
            <v>2236.0678710900002</v>
          </cell>
          <cell r="G45">
            <v>278.52317117500002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3111.2697753900002</v>
          </cell>
          <cell r="F46">
            <v>3111.2697753900002</v>
          </cell>
          <cell r="G46">
            <v>413.509705516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4001.2497558599998</v>
          </cell>
          <cell r="F47">
            <v>4001.2497558599998</v>
          </cell>
          <cell r="G47">
            <v>610.38682553800004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2102.3796386700001</v>
          </cell>
          <cell r="F48">
            <v>2102.3796386700001</v>
          </cell>
          <cell r="G48">
            <v>376.48628676499999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2529.8220214799999</v>
          </cell>
          <cell r="F49">
            <v>2529.8220214799999</v>
          </cell>
          <cell r="G49">
            <v>517.58783909600004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2376.9729003900002</v>
          </cell>
          <cell r="F50">
            <v>2376.9729003900002</v>
          </cell>
          <cell r="G50">
            <v>441.84399263400002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3801.3156738299999</v>
          </cell>
          <cell r="F51">
            <v>3801.3156738299999</v>
          </cell>
          <cell r="G51">
            <v>1068.1201076699999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3634.5563964799999</v>
          </cell>
          <cell r="F52">
            <v>3634.5563964799999</v>
          </cell>
          <cell r="G52">
            <v>847.69547447000002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9702.0615234399993</v>
          </cell>
          <cell r="F53">
            <v>9702.0615234399993</v>
          </cell>
          <cell r="G53">
            <v>513.021943631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3280.2438964799999</v>
          </cell>
          <cell r="F54">
            <v>3280.2438964799999</v>
          </cell>
          <cell r="G54">
            <v>624.10175902900005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2507.9873046900002</v>
          </cell>
          <cell r="F55">
            <v>2507.9873046900002</v>
          </cell>
          <cell r="G55">
            <v>294.29231703900001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2531.7978515599998</v>
          </cell>
          <cell r="F56">
            <v>2531.7978515599998</v>
          </cell>
          <cell r="G56">
            <v>257.59990951600003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2109.5021972700001</v>
          </cell>
          <cell r="F57">
            <v>2109.5021972700001</v>
          </cell>
          <cell r="G57">
            <v>384.746566212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2404.1630859400002</v>
          </cell>
          <cell r="F58">
            <v>2404.1630859400002</v>
          </cell>
          <cell r="G58">
            <v>365.11472672000002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2729.46875</v>
          </cell>
          <cell r="F59">
            <v>2729.46875</v>
          </cell>
          <cell r="G59">
            <v>372.21244438299999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3352.6108398400002</v>
          </cell>
          <cell r="F60">
            <v>3352.6108398400002</v>
          </cell>
          <cell r="G60">
            <v>525.95237805800002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3373.4255371099998</v>
          </cell>
          <cell r="F61">
            <v>3373.4255371099998</v>
          </cell>
          <cell r="G61">
            <v>666.64475275100006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</v>
          </cell>
          <cell r="E62">
            <v>2002.49841309</v>
          </cell>
          <cell r="F62">
            <v>2002.49841309</v>
          </cell>
          <cell r="G62">
            <v>334.78716099899998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3748.3330078099998</v>
          </cell>
          <cell r="F63">
            <v>3748.3330078099998</v>
          </cell>
          <cell r="G63">
            <v>370.05058461900001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1131.3708496100001</v>
          </cell>
          <cell r="F64">
            <v>1131.3708496100001</v>
          </cell>
          <cell r="G64">
            <v>152.64445996800001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5382.3784179699996</v>
          </cell>
          <cell r="F65">
            <v>5382.3784179699996</v>
          </cell>
          <cell r="G65">
            <v>1244.57760358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3125.6999511700001</v>
          </cell>
          <cell r="F66">
            <v>3125.6999511700001</v>
          </cell>
          <cell r="G66">
            <v>584.76468479300001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3679.6738281299999</v>
          </cell>
          <cell r="F67">
            <v>3679.6738281299999</v>
          </cell>
          <cell r="G67">
            <v>415.57233834300001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3354.1020507799999</v>
          </cell>
          <cell r="F68">
            <v>3354.1020507799999</v>
          </cell>
          <cell r="G68">
            <v>344.85235057300002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4827.0073242199996</v>
          </cell>
          <cell r="F69">
            <v>4827.0073242199996</v>
          </cell>
          <cell r="G69">
            <v>757.19213376899995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3505.7097168</v>
          </cell>
          <cell r="F70">
            <v>3505.7097168</v>
          </cell>
          <cell r="G70">
            <v>610.71838975900005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721.11022949200003</v>
          </cell>
          <cell r="F71">
            <v>721.11022949200003</v>
          </cell>
          <cell r="G71">
            <v>36.996543666999997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1835.75598145</v>
          </cell>
          <cell r="F72">
            <v>1835.75598145</v>
          </cell>
          <cell r="G72">
            <v>216.79308073799999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3041.3813476599998</v>
          </cell>
          <cell r="F73">
            <v>3041.3813476599998</v>
          </cell>
          <cell r="G73">
            <v>343.626124129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921.95446777300003</v>
          </cell>
          <cell r="F74">
            <v>921.95446777300003</v>
          </cell>
          <cell r="G74">
            <v>45.048360414000001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2200</v>
          </cell>
          <cell r="F75">
            <v>2200</v>
          </cell>
          <cell r="G75">
            <v>270.24612850300002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1749.28552246</v>
          </cell>
          <cell r="F76">
            <v>1749.28552246</v>
          </cell>
          <cell r="G76">
            <v>179.87993910700001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670.82037353500004</v>
          </cell>
          <cell r="F77">
            <v>670.82037353500004</v>
          </cell>
          <cell r="G77">
            <v>13.318066915299999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1118.03393555</v>
          </cell>
          <cell r="F78">
            <v>1118.03393555</v>
          </cell>
          <cell r="G78">
            <v>88.059220714800006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1500</v>
          </cell>
          <cell r="F79">
            <v>1500</v>
          </cell>
          <cell r="G79">
            <v>97.659698543999994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1029.5629882799999</v>
          </cell>
          <cell r="F80">
            <v>1029.5629882799999</v>
          </cell>
          <cell r="G80">
            <v>53.117656238400002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360.55511474600002</v>
          </cell>
          <cell r="F81">
            <v>360.55511474600002</v>
          </cell>
          <cell r="G81">
            <v>4.9280955729400002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500</v>
          </cell>
          <cell r="F82">
            <v>500</v>
          </cell>
          <cell r="G82">
            <v>10.2545833446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860.23254394499997</v>
          </cell>
          <cell r="F83">
            <v>860.23254394499997</v>
          </cell>
          <cell r="G83">
            <v>27.5166751195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2353.7204589799999</v>
          </cell>
          <cell r="F84">
            <v>2353.7204589799999</v>
          </cell>
          <cell r="G84">
            <v>165.01934065500001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</v>
          </cell>
          <cell r="E85">
            <v>412.31057739300002</v>
          </cell>
          <cell r="F85">
            <v>412.31057739300002</v>
          </cell>
          <cell r="G85">
            <v>20.178620340999998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1910.49731445</v>
          </cell>
          <cell r="F86">
            <v>1910.49731445</v>
          </cell>
          <cell r="G86">
            <v>205.21611893799999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2109.5021972700001</v>
          </cell>
          <cell r="F87">
            <v>2109.5021972700001</v>
          </cell>
          <cell r="G87">
            <v>176.07391077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1910.49731445</v>
          </cell>
          <cell r="F88">
            <v>1910.49731445</v>
          </cell>
          <cell r="G88">
            <v>196.377452535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6120.4575195300004</v>
          </cell>
          <cell r="F89">
            <v>6120.4575195300004</v>
          </cell>
          <cell r="G89">
            <v>1513.7322014399999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2600</v>
          </cell>
          <cell r="F90">
            <v>2600</v>
          </cell>
          <cell r="G90">
            <v>377.55368217199998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1500</v>
          </cell>
          <cell r="F91">
            <v>1500</v>
          </cell>
          <cell r="G91">
            <v>196.217739083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3498.5710449200001</v>
          </cell>
          <cell r="F92">
            <v>3498.5710449200001</v>
          </cell>
          <cell r="G92">
            <v>547.87317103400005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2121.3203125</v>
          </cell>
          <cell r="F93">
            <v>2121.3203125</v>
          </cell>
          <cell r="G93">
            <v>107.25399058799999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1700</v>
          </cell>
          <cell r="F94">
            <v>1700</v>
          </cell>
          <cell r="G94">
            <v>145.530291307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632.45550537099996</v>
          </cell>
          <cell r="F95">
            <v>632.45550537099996</v>
          </cell>
          <cell r="G95">
            <v>33.352059717300001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3231.09887695</v>
          </cell>
          <cell r="F96">
            <v>3231.09887695</v>
          </cell>
          <cell r="G96">
            <v>376.01223606999997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1264.9110107399999</v>
          </cell>
          <cell r="F97">
            <v>1264.9110107399999</v>
          </cell>
          <cell r="G97">
            <v>81.254425974300005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3623.5341796900002</v>
          </cell>
          <cell r="F98">
            <v>3623.5341796900002</v>
          </cell>
          <cell r="G98">
            <v>1211.9240409199999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3036.4453125</v>
          </cell>
          <cell r="F99">
            <v>3036.4453125</v>
          </cell>
          <cell r="G99">
            <v>424.06236946500002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2879.2360839799999</v>
          </cell>
          <cell r="F100">
            <v>2879.2360839799999</v>
          </cell>
          <cell r="G100">
            <v>690.73121707999996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2692.5825195299999</v>
          </cell>
          <cell r="F101">
            <v>2692.5825195299999</v>
          </cell>
          <cell r="G101">
            <v>490.355664993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2900</v>
          </cell>
          <cell r="F102">
            <v>2900</v>
          </cell>
          <cell r="G102">
            <v>518.47191674700002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2343.0749511700001</v>
          </cell>
          <cell r="F103">
            <v>2343.0749511700001</v>
          </cell>
          <cell r="G103">
            <v>403.52062860000001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1360.1470947299999</v>
          </cell>
          <cell r="F104">
            <v>1360.1470947299999</v>
          </cell>
          <cell r="G104">
            <v>220.599798421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2213.5944824200001</v>
          </cell>
          <cell r="F105">
            <v>2213.5944824200001</v>
          </cell>
          <cell r="G105">
            <v>678.446048013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4123.10546875</v>
          </cell>
          <cell r="F106">
            <v>4123.10546875</v>
          </cell>
          <cell r="G106">
            <v>621.17993876499997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4044.7497558599998</v>
          </cell>
          <cell r="F107">
            <v>4044.7497558599998</v>
          </cell>
          <cell r="G107">
            <v>1010.0796438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4512.2055664099998</v>
          </cell>
          <cell r="F108">
            <v>4512.2055664099998</v>
          </cell>
          <cell r="G108">
            <v>868.49487933700004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2475.8837890599998</v>
          </cell>
          <cell r="F109">
            <v>2475.8837890599998</v>
          </cell>
          <cell r="G109">
            <v>323.11409798599999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4785.39453125</v>
          </cell>
          <cell r="F110">
            <v>4785.39453125</v>
          </cell>
          <cell r="G110">
            <v>1795.4771715300001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8381.52734375</v>
          </cell>
          <cell r="F111">
            <v>8381.52734375</v>
          </cell>
          <cell r="G111">
            <v>3540.0010390000002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3080.5844726599998</v>
          </cell>
          <cell r="F112">
            <v>3080.5844726599998</v>
          </cell>
          <cell r="G112">
            <v>670.03046945400001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6661.0810546900002</v>
          </cell>
          <cell r="F113">
            <v>6661.0810546900002</v>
          </cell>
          <cell r="G113">
            <v>2593.24251095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3622.1540527299999</v>
          </cell>
          <cell r="F114">
            <v>3622.1540527299999</v>
          </cell>
          <cell r="G114">
            <v>2097.92363772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3466.98706055</v>
          </cell>
          <cell r="F115">
            <v>3466.98706055</v>
          </cell>
          <cell r="G115">
            <v>1250.07485159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632.45550537099996</v>
          </cell>
          <cell r="E116">
            <v>5000</v>
          </cell>
          <cell r="F116">
            <v>4367.5444946300004</v>
          </cell>
          <cell r="G116">
            <v>3158.12539887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8184.1308593800004</v>
          </cell>
          <cell r="F117">
            <v>8184.1308593800004</v>
          </cell>
          <cell r="G117">
            <v>1505.3012609499999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4548.6259765599998</v>
          </cell>
          <cell r="F118">
            <v>4548.6259765599998</v>
          </cell>
          <cell r="G118">
            <v>1771.3208334799999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2901.7236328099998</v>
          </cell>
          <cell r="F119">
            <v>2901.7236328099998</v>
          </cell>
          <cell r="G119">
            <v>994.86068414600004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3612.4782714799999</v>
          </cell>
          <cell r="F120">
            <v>3612.4782714799999</v>
          </cell>
          <cell r="G120">
            <v>683.50656670399997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6158.7333984400002</v>
          </cell>
          <cell r="F121">
            <v>6158.7333984400002</v>
          </cell>
          <cell r="G121">
            <v>1916.6629840799999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3190.6113281299999</v>
          </cell>
          <cell r="F122">
            <v>3190.6113281299999</v>
          </cell>
          <cell r="G122">
            <v>606.25298227799999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10855.8740234</v>
          </cell>
          <cell r="F123">
            <v>10855.8740234</v>
          </cell>
          <cell r="G123">
            <v>1418.12899012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10955.3642578</v>
          </cell>
          <cell r="F124">
            <v>10955.3642578</v>
          </cell>
          <cell r="G124">
            <v>651.80035292499997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12376.1865234</v>
          </cell>
          <cell r="F125">
            <v>12376.1865234</v>
          </cell>
          <cell r="G125">
            <v>2030.48367747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7000</v>
          </cell>
          <cell r="F126">
            <v>7000</v>
          </cell>
          <cell r="G126">
            <v>1833.5244028899999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4123.10546875</v>
          </cell>
          <cell r="F127">
            <v>4123.10546875</v>
          </cell>
          <cell r="G127">
            <v>657.133948143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2184.0329589799999</v>
          </cell>
          <cell r="F128">
            <v>2184.0329589799999</v>
          </cell>
          <cell r="G128">
            <v>396.21272093800002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2469.8178710900002</v>
          </cell>
          <cell r="F129">
            <v>2469.8178710900002</v>
          </cell>
          <cell r="G129">
            <v>421.46444601000002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2435.1591796900002</v>
          </cell>
          <cell r="F130">
            <v>2435.1591796900002</v>
          </cell>
          <cell r="G130">
            <v>524.70137707900005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1931.3208007799999</v>
          </cell>
          <cell r="F131">
            <v>1931.3208007799999</v>
          </cell>
          <cell r="G131">
            <v>410.26381463600001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2051.8283691400002</v>
          </cell>
          <cell r="F132">
            <v>2051.8283691400002</v>
          </cell>
          <cell r="G132">
            <v>229.80353653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2334.5234375</v>
          </cell>
          <cell r="F133">
            <v>2334.5234375</v>
          </cell>
          <cell r="G133">
            <v>495.31193326900001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2220.3603515599998</v>
          </cell>
          <cell r="F134">
            <v>2220.3603515599998</v>
          </cell>
          <cell r="G134">
            <v>285.69905148100003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4709.5649414099998</v>
          </cell>
          <cell r="F135">
            <v>4709.5649414099998</v>
          </cell>
          <cell r="G135">
            <v>549.74859096700004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1603.1219482399999</v>
          </cell>
          <cell r="F136">
            <v>1603.1219482399999</v>
          </cell>
          <cell r="G136">
            <v>299.58709592700001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4130.3754882800004</v>
          </cell>
          <cell r="F137">
            <v>4130.3754882800004</v>
          </cell>
          <cell r="G137">
            <v>2236.5061528400001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943.39813232400002</v>
          </cell>
          <cell r="F138">
            <v>943.39813232400002</v>
          </cell>
          <cell r="G138">
            <v>114.04377553400001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2459.6748046900002</v>
          </cell>
          <cell r="F139">
            <v>2459.6748046900002</v>
          </cell>
          <cell r="G139">
            <v>575.38622367000005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8440.37890625</v>
          </cell>
          <cell r="F140">
            <v>8440.37890625</v>
          </cell>
          <cell r="G140">
            <v>1252.33908036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9481.0341796899993</v>
          </cell>
          <cell r="F141">
            <v>9481.0341796899993</v>
          </cell>
          <cell r="G141">
            <v>2193.00201208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2334.5234375</v>
          </cell>
          <cell r="F142">
            <v>2334.5234375</v>
          </cell>
          <cell r="G142">
            <v>643.04421957500006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3255.7641601599998</v>
          </cell>
          <cell r="F143">
            <v>3255.7641601599998</v>
          </cell>
          <cell r="G143">
            <v>448.43371407699999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7580.2373046900002</v>
          </cell>
          <cell r="F144">
            <v>7580.2373046900002</v>
          </cell>
          <cell r="G144">
            <v>645.71859150199998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2906.8884277299999</v>
          </cell>
          <cell r="F145">
            <v>2906.8884277299999</v>
          </cell>
          <cell r="G145">
            <v>454.75911474999998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7660.9399414099998</v>
          </cell>
          <cell r="F146">
            <v>7660.9399414099998</v>
          </cell>
          <cell r="G146">
            <v>1048.9353890299999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6260.9902343800004</v>
          </cell>
          <cell r="F147">
            <v>6260.9902343800004</v>
          </cell>
          <cell r="G147">
            <v>2012.4351323400001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2600</v>
          </cell>
          <cell r="F148">
            <v>2600</v>
          </cell>
          <cell r="G148">
            <v>599.02862101799997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2202.2714843799999</v>
          </cell>
          <cell r="F149">
            <v>2202.2714843799999</v>
          </cell>
          <cell r="G149">
            <v>583.26582614999995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3701.3510742200001</v>
          </cell>
          <cell r="F150">
            <v>3701.3510742200001</v>
          </cell>
          <cell r="G150">
            <v>654.83217549300002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2729.46875</v>
          </cell>
          <cell r="F151">
            <v>2729.46875</v>
          </cell>
          <cell r="G151">
            <v>566.81891575199995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2247.2204589799999</v>
          </cell>
          <cell r="F152">
            <v>2247.2204589799999</v>
          </cell>
          <cell r="G152">
            <v>547.24494365500004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2624.8808593799999</v>
          </cell>
          <cell r="F153">
            <v>2624.8808593799999</v>
          </cell>
          <cell r="G153">
            <v>1033.23538254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3275.66796875</v>
          </cell>
          <cell r="F154">
            <v>3275.66796875</v>
          </cell>
          <cell r="G154">
            <v>683.76286249600003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2184.0329589799999</v>
          </cell>
          <cell r="F155">
            <v>2184.0329589799999</v>
          </cell>
          <cell r="G155">
            <v>575.87158457700002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4494.4409179699996</v>
          </cell>
          <cell r="F156">
            <v>4494.4409179699996</v>
          </cell>
          <cell r="G156">
            <v>1094.04642199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3535.53393555</v>
          </cell>
          <cell r="F157">
            <v>3535.53393555</v>
          </cell>
          <cell r="G157">
            <v>828.087689974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7947.9555664099998</v>
          </cell>
          <cell r="F158">
            <v>7947.9555664099998</v>
          </cell>
          <cell r="G158">
            <v>2738.2733119899999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4210.7006835900002</v>
          </cell>
          <cell r="F159">
            <v>4210.7006835900002</v>
          </cell>
          <cell r="G159">
            <v>1109.5549139499999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4130.3754882800004</v>
          </cell>
          <cell r="F160">
            <v>4130.3754882800004</v>
          </cell>
          <cell r="G160">
            <v>1084.46842014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</v>
          </cell>
          <cell r="E161">
            <v>1676.3054199200001</v>
          </cell>
          <cell r="F161">
            <v>1676.3054199200001</v>
          </cell>
          <cell r="G161">
            <v>443.17078476400002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2731.3000488299999</v>
          </cell>
          <cell r="F162">
            <v>2731.3000488299999</v>
          </cell>
          <cell r="G162">
            <v>661.54856684100002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3929.3764648400002</v>
          </cell>
          <cell r="F163">
            <v>3929.3764648400002</v>
          </cell>
          <cell r="G163">
            <v>871.69003691900002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2353.7204589799999</v>
          </cell>
          <cell r="F164">
            <v>2353.7204589799999</v>
          </cell>
          <cell r="G164">
            <v>839.160357686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</v>
          </cell>
          <cell r="E165">
            <v>1500</v>
          </cell>
          <cell r="F165">
            <v>1500</v>
          </cell>
          <cell r="G165">
            <v>366.31788737199997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4401.1362304699996</v>
          </cell>
          <cell r="F166">
            <v>4401.1362304699996</v>
          </cell>
          <cell r="G166">
            <v>1602.5175159099999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854.400390625</v>
          </cell>
          <cell r="F167">
            <v>854.400390625</v>
          </cell>
          <cell r="G167">
            <v>54.463124195100001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1649.2423095700001</v>
          </cell>
          <cell r="F168">
            <v>1649.2423095700001</v>
          </cell>
          <cell r="G168">
            <v>279.48999788600003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1360.1470947299999</v>
          </cell>
          <cell r="F169">
            <v>1360.1470947299999</v>
          </cell>
          <cell r="G169">
            <v>134.93922022000001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1303.8404541</v>
          </cell>
          <cell r="F170">
            <v>1303.8404541</v>
          </cell>
          <cell r="G170">
            <v>264.70652833299999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1029.5629882799999</v>
          </cell>
          <cell r="F171">
            <v>1029.5629882799999</v>
          </cell>
          <cell r="G171">
            <v>180.820480223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2459.6748046900002</v>
          </cell>
          <cell r="F172">
            <v>2459.6748046900002</v>
          </cell>
          <cell r="G172">
            <v>577.91584550000005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4244.9970703099998</v>
          </cell>
          <cell r="F173">
            <v>4244.9970703099998</v>
          </cell>
          <cell r="G173">
            <v>1104.58207029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2370.6538085900002</v>
          </cell>
          <cell r="F174">
            <v>2370.6538085900002</v>
          </cell>
          <cell r="G174">
            <v>544.14091647999999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4060.7880859400002</v>
          </cell>
          <cell r="F175">
            <v>4060.7880859400002</v>
          </cell>
          <cell r="G175">
            <v>981.24361242099997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2860.0698242200001</v>
          </cell>
          <cell r="F176">
            <v>2860.0698242200001</v>
          </cell>
          <cell r="G176">
            <v>682.96983918299998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6001.6665039099998</v>
          </cell>
          <cell r="F177">
            <v>6001.6665039099998</v>
          </cell>
          <cell r="G177">
            <v>2877.3541952099999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</v>
          </cell>
          <cell r="E178">
            <v>3328.6633300799999</v>
          </cell>
          <cell r="F178">
            <v>3328.6633300799999</v>
          </cell>
          <cell r="G178">
            <v>643.60100519100001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6352.9521484400002</v>
          </cell>
          <cell r="F179">
            <v>6352.9521484400002</v>
          </cell>
          <cell r="G179">
            <v>2154.76098207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3940.8120117200001</v>
          </cell>
          <cell r="F180">
            <v>3940.8120117200001</v>
          </cell>
          <cell r="G180">
            <v>1782.4458003499999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</v>
          </cell>
          <cell r="E181">
            <v>1140.17541504</v>
          </cell>
          <cell r="F181">
            <v>1140.17541504</v>
          </cell>
          <cell r="G181">
            <v>293.76653786600002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</v>
          </cell>
          <cell r="E182">
            <v>2607.6809082</v>
          </cell>
          <cell r="F182">
            <v>2607.6809082</v>
          </cell>
          <cell r="G182">
            <v>743.28291941800001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2061.5527343799999</v>
          </cell>
          <cell r="F183">
            <v>2061.5527343799999</v>
          </cell>
          <cell r="G183">
            <v>474.06025022400001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4459.8208007800004</v>
          </cell>
          <cell r="F184">
            <v>4459.8208007800004</v>
          </cell>
          <cell r="G184">
            <v>1170.9843477700001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5243.0908203099998</v>
          </cell>
          <cell r="F185">
            <v>5243.0908203099998</v>
          </cell>
          <cell r="G185">
            <v>1377.44644954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5108.8159179699996</v>
          </cell>
          <cell r="F186">
            <v>5108.8159179699996</v>
          </cell>
          <cell r="G186">
            <v>1639.4602332300001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5869.4121093800004</v>
          </cell>
          <cell r="F187">
            <v>5869.4121093800004</v>
          </cell>
          <cell r="G187">
            <v>1150.18665882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2002.49841309</v>
          </cell>
          <cell r="F188">
            <v>2002.49841309</v>
          </cell>
          <cell r="G188">
            <v>214.32203561399999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4850.7729492199996</v>
          </cell>
          <cell r="E189">
            <v>11115.7548828</v>
          </cell>
          <cell r="F189">
            <v>6264.9819335900002</v>
          </cell>
          <cell r="G189">
            <v>8368.7761508500007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3453.9831543</v>
          </cell>
          <cell r="F190">
            <v>3453.9831543</v>
          </cell>
          <cell r="G190">
            <v>834.37416513799997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2376.9729003900002</v>
          </cell>
          <cell r="F191">
            <v>2376.9729003900002</v>
          </cell>
          <cell r="G191">
            <v>235.71857238999999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3858.7563476599998</v>
          </cell>
          <cell r="F192">
            <v>3858.7563476599998</v>
          </cell>
          <cell r="G192">
            <v>1951.5986376799999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1878.8294677700001</v>
          </cell>
          <cell r="F193">
            <v>1878.8294677700001</v>
          </cell>
          <cell r="G193">
            <v>411.82573230899999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</v>
          </cell>
          <cell r="E194">
            <v>1700</v>
          </cell>
          <cell r="F194">
            <v>1700</v>
          </cell>
          <cell r="G194">
            <v>513.43376843500005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1216.5524902300001</v>
          </cell>
          <cell r="F195">
            <v>1216.5524902300001</v>
          </cell>
          <cell r="G195">
            <v>189.829447139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3220.2485351599998</v>
          </cell>
          <cell r="F196">
            <v>3220.2485351599998</v>
          </cell>
          <cell r="G196">
            <v>1164.0071899300001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</v>
          </cell>
          <cell r="E197">
            <v>1769.1805419899999</v>
          </cell>
          <cell r="F197">
            <v>1769.1805419899999</v>
          </cell>
          <cell r="G197">
            <v>439.71694310599997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1400</v>
          </cell>
          <cell r="F198">
            <v>1400</v>
          </cell>
          <cell r="G198">
            <v>301.054141668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1200</v>
          </cell>
          <cell r="F199">
            <v>1200</v>
          </cell>
          <cell r="G199">
            <v>181.65148755600001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1627.8820800799999</v>
          </cell>
          <cell r="F200">
            <v>1627.8820800799999</v>
          </cell>
          <cell r="G200">
            <v>334.30414380299999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1600</v>
          </cell>
          <cell r="F201">
            <v>1600</v>
          </cell>
          <cell r="G201">
            <v>225.90689099299999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905.53851318399995</v>
          </cell>
          <cell r="F202">
            <v>905.53851318399995</v>
          </cell>
          <cell r="G202">
            <v>115.48640923400001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2863.5642089799999</v>
          </cell>
          <cell r="F203">
            <v>2863.5642089799999</v>
          </cell>
          <cell r="G203">
            <v>594.79426755099996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7102.1123046900002</v>
          </cell>
          <cell r="F204">
            <v>7102.1123046900002</v>
          </cell>
          <cell r="G204">
            <v>1444.71163237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2012.4611816399999</v>
          </cell>
          <cell r="F205">
            <v>2012.4611816399999</v>
          </cell>
          <cell r="G205">
            <v>403.41688737700002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2668.3327636700001</v>
          </cell>
          <cell r="F206">
            <v>2668.3327636700001</v>
          </cell>
          <cell r="G206">
            <v>605.96370944800003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2941.0881347700001</v>
          </cell>
          <cell r="F207">
            <v>2941.0881347700001</v>
          </cell>
          <cell r="G207">
            <v>526.91850244499994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2507.9873046900002</v>
          </cell>
          <cell r="F208">
            <v>2507.9873046900002</v>
          </cell>
          <cell r="G208">
            <v>506.60511863699998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7433.0341796900002</v>
          </cell>
          <cell r="F209">
            <v>7433.0341796900002</v>
          </cell>
          <cell r="G209">
            <v>1767.3121303400001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3059.4116210900002</v>
          </cell>
          <cell r="F210">
            <v>3059.4116210900002</v>
          </cell>
          <cell r="G210">
            <v>967.21343997700001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4085.3395996099998</v>
          </cell>
          <cell r="F211">
            <v>4085.3395996099998</v>
          </cell>
          <cell r="G211">
            <v>1377.0790336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5385.1650390599998</v>
          </cell>
          <cell r="F212">
            <v>5385.1650390599998</v>
          </cell>
          <cell r="G212">
            <v>1964.50926639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8704.5966796899993</v>
          </cell>
          <cell r="F213">
            <v>8704.5966796899993</v>
          </cell>
          <cell r="G213">
            <v>2893.1643942599999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3354.1020507799999</v>
          </cell>
          <cell r="F214">
            <v>3354.1020507799999</v>
          </cell>
          <cell r="G214">
            <v>872.76881497900001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8586.6171875</v>
          </cell>
          <cell r="F215">
            <v>8586.6171875</v>
          </cell>
          <cell r="G215">
            <v>4157.5170665599999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5400</v>
          </cell>
          <cell r="F216">
            <v>5400</v>
          </cell>
          <cell r="G216">
            <v>1947.2118613299999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2121.3203125</v>
          </cell>
          <cell r="E217">
            <v>10060.3183594</v>
          </cell>
          <cell r="F217">
            <v>7938.9980468800004</v>
          </cell>
          <cell r="G217">
            <v>6960.9080048699998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7780.1030273400002</v>
          </cell>
          <cell r="F218">
            <v>7780.1030273400002</v>
          </cell>
          <cell r="G218">
            <v>3373.22054368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8160.8823242199996</v>
          </cell>
          <cell r="F219">
            <v>8160.8823242199996</v>
          </cell>
          <cell r="G219">
            <v>2062.8807034599999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6868.0419921900002</v>
          </cell>
          <cell r="F220">
            <v>6868.0419921900002</v>
          </cell>
          <cell r="G220">
            <v>1737.77768023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4617.3583984400002</v>
          </cell>
          <cell r="F221">
            <v>4617.3583984400002</v>
          </cell>
          <cell r="G221">
            <v>1485.19697094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3982.4616699200001</v>
          </cell>
          <cell r="F222">
            <v>3982.4616699200001</v>
          </cell>
          <cell r="G222">
            <v>1072.66769834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</v>
          </cell>
          <cell r="E223">
            <v>2973.2138671900002</v>
          </cell>
          <cell r="F223">
            <v>2973.2138671900002</v>
          </cell>
          <cell r="G223">
            <v>876.12453085699997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5011.9858398400002</v>
          </cell>
          <cell r="F224">
            <v>5011.9858398400002</v>
          </cell>
          <cell r="G224">
            <v>1496.83278023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</v>
          </cell>
          <cell r="E225">
            <v>3298.4846191400002</v>
          </cell>
          <cell r="F225">
            <v>3298.4846191400002</v>
          </cell>
          <cell r="G225">
            <v>897.17742561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5375.8720703099998</v>
          </cell>
          <cell r="F226">
            <v>5375.8720703099998</v>
          </cell>
          <cell r="G226">
            <v>2540.49979261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2860.0698242200001</v>
          </cell>
          <cell r="F227">
            <v>2860.0698242200001</v>
          </cell>
          <cell r="G227">
            <v>865.573399827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</v>
          </cell>
          <cell r="E228">
            <v>4997.9995117199996</v>
          </cell>
          <cell r="F228">
            <v>4997.9995117199996</v>
          </cell>
          <cell r="G228">
            <v>2056.8297251099998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6171.7094726599998</v>
          </cell>
          <cell r="F229">
            <v>6171.7094726599998</v>
          </cell>
          <cell r="G229">
            <v>2932.4658808600002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5966.5737304699996</v>
          </cell>
          <cell r="F230">
            <v>5966.5737304699996</v>
          </cell>
          <cell r="G230">
            <v>2762.9800545799999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3612.4782714799999</v>
          </cell>
          <cell r="F231">
            <v>3612.4782714799999</v>
          </cell>
          <cell r="G231">
            <v>1080.0414731599999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3492.8498535200001</v>
          </cell>
          <cell r="F232">
            <v>3492.8498535200001</v>
          </cell>
          <cell r="G232">
            <v>746.73210996499995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5099.01953125</v>
          </cell>
          <cell r="F233">
            <v>5099.01953125</v>
          </cell>
          <cell r="G233">
            <v>1795.58939723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3944.6166992200001</v>
          </cell>
          <cell r="F234">
            <v>3944.6166992200001</v>
          </cell>
          <cell r="G234">
            <v>1318.87623807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3546.8295898400002</v>
          </cell>
          <cell r="F235">
            <v>3546.8295898400002</v>
          </cell>
          <cell r="G235">
            <v>854.41310178000003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8570.2978515600007</v>
          </cell>
          <cell r="F236">
            <v>8570.2978515600007</v>
          </cell>
          <cell r="G236">
            <v>2196.87105557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1360.1470947299999</v>
          </cell>
          <cell r="F237">
            <v>1360.1470947299999</v>
          </cell>
          <cell r="G237">
            <v>174.61446642199999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4627.0942382800004</v>
          </cell>
          <cell r="F238">
            <v>4627.0942382800004</v>
          </cell>
          <cell r="G238">
            <v>806.56354864399998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3014.9626464799999</v>
          </cell>
          <cell r="F239">
            <v>3014.9626464799999</v>
          </cell>
          <cell r="G239">
            <v>960.03248947099996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3807.8864746099998</v>
          </cell>
          <cell r="F240">
            <v>3807.8864746099998</v>
          </cell>
          <cell r="G240">
            <v>351.26548357600001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4775.9814453099998</v>
          </cell>
          <cell r="F241">
            <v>4775.9814453099998</v>
          </cell>
          <cell r="G241">
            <v>1142.4534004100001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3478.5053710900002</v>
          </cell>
          <cell r="E242">
            <v>18406.7929688</v>
          </cell>
          <cell r="F242">
            <v>14928.2875977</v>
          </cell>
          <cell r="G242">
            <v>11361.766003299999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10592.921875</v>
          </cell>
          <cell r="F243">
            <v>10592.921875</v>
          </cell>
          <cell r="G243">
            <v>1268.9941426400001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5556.9775390599998</v>
          </cell>
          <cell r="F244">
            <v>5556.9775390599998</v>
          </cell>
          <cell r="G244">
            <v>800.26346224400004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7382.4116210900002</v>
          </cell>
          <cell r="F245">
            <v>7382.4116210900002</v>
          </cell>
          <cell r="G245">
            <v>1302.1731333099999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5099.01953125</v>
          </cell>
          <cell r="F246">
            <v>5099.01953125</v>
          </cell>
          <cell r="G246">
            <v>943.47013206899999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8631.3378906300004</v>
          </cell>
          <cell r="F247">
            <v>8631.3378906300004</v>
          </cell>
          <cell r="G247">
            <v>3703.70092746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6420.2802734400002</v>
          </cell>
          <cell r="F248">
            <v>6420.2802734400002</v>
          </cell>
          <cell r="G248">
            <v>1221.5481648800001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7640.0263671900002</v>
          </cell>
          <cell r="F249">
            <v>7640.0263671900002</v>
          </cell>
          <cell r="G249">
            <v>1852.72979743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3178.0498046900002</v>
          </cell>
          <cell r="F250">
            <v>3178.0498046900002</v>
          </cell>
          <cell r="G250">
            <v>1002.7166264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3080.5844726599998</v>
          </cell>
          <cell r="F251">
            <v>3080.5844726599998</v>
          </cell>
          <cell r="G251">
            <v>783.08506641099996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100</v>
          </cell>
          <cell r="E252">
            <v>4666.9047851599998</v>
          </cell>
          <cell r="F252">
            <v>4566.9047851599998</v>
          </cell>
          <cell r="G252">
            <v>2420.5247480100002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3269.5566406299999</v>
          </cell>
          <cell r="F253">
            <v>3269.5566406299999</v>
          </cell>
          <cell r="G253">
            <v>835.61726290299998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</v>
          </cell>
          <cell r="E254">
            <v>3705.4013671900002</v>
          </cell>
          <cell r="F254">
            <v>3705.4013671900002</v>
          </cell>
          <cell r="G254">
            <v>872.65531898100005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2059.1259765599998</v>
          </cell>
          <cell r="F255">
            <v>2059.1259765599998</v>
          </cell>
          <cell r="G255">
            <v>275.776625642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4110.9609375</v>
          </cell>
          <cell r="F256">
            <v>4110.9609375</v>
          </cell>
          <cell r="G256">
            <v>986.96002833900002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4400</v>
          </cell>
          <cell r="F257">
            <v>4400</v>
          </cell>
          <cell r="G257">
            <v>556.38442416999999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9276.3134765600007</v>
          </cell>
          <cell r="F258">
            <v>9276.3134765600007</v>
          </cell>
          <cell r="G258">
            <v>1708.5251132200001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9078.5458984399993</v>
          </cell>
          <cell r="F259">
            <v>9078.5458984399993</v>
          </cell>
          <cell r="G259">
            <v>1918.1291354699999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6020.7973632800004</v>
          </cell>
          <cell r="F260">
            <v>6020.7973632800004</v>
          </cell>
          <cell r="G260">
            <v>1744.8202775699999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8065.3579101599998</v>
          </cell>
          <cell r="F261">
            <v>8065.3579101599998</v>
          </cell>
          <cell r="G261">
            <v>3090.2239297299998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7218.0332031300004</v>
          </cell>
          <cell r="F262">
            <v>7218.0332031300004</v>
          </cell>
          <cell r="G262">
            <v>3624.0820841599998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9534.1494140600007</v>
          </cell>
          <cell r="F263">
            <v>9534.1494140600007</v>
          </cell>
          <cell r="G263">
            <v>3264.8547990000002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6168.4682617199996</v>
          </cell>
          <cell r="F264">
            <v>6168.4682617199996</v>
          </cell>
          <cell r="G264">
            <v>2222.80785831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8202.4384765600007</v>
          </cell>
          <cell r="F265">
            <v>8202.4384765600007</v>
          </cell>
          <cell r="G265">
            <v>1805.8125824799999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6325.3457031300004</v>
          </cell>
          <cell r="F266">
            <v>6325.3457031300004</v>
          </cell>
          <cell r="G266">
            <v>1871.1778589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</v>
          </cell>
          <cell r="E267">
            <v>9823.44140625</v>
          </cell>
          <cell r="F267">
            <v>9823.44140625</v>
          </cell>
          <cell r="G267">
            <v>4444.0024260099999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1081.6654052700001</v>
          </cell>
          <cell r="E268">
            <v>9885.8486328100007</v>
          </cell>
          <cell r="F268">
            <v>8804.1832275399993</v>
          </cell>
          <cell r="G268">
            <v>6161.5801676999999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10557.4619141</v>
          </cell>
          <cell r="F269">
            <v>10557.4619141</v>
          </cell>
          <cell r="G269">
            <v>4352.8844911799997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6579.5136718800004</v>
          </cell>
          <cell r="F270">
            <v>6579.5136718800004</v>
          </cell>
          <cell r="G270">
            <v>3439.18609444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2745.9060058599998</v>
          </cell>
          <cell r="F271">
            <v>2745.9060058599998</v>
          </cell>
          <cell r="G271">
            <v>590.65164385399999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3324.1540527299999</v>
          </cell>
          <cell r="F272">
            <v>3324.1540527299999</v>
          </cell>
          <cell r="G272">
            <v>593.54540036699996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3640.0549316400002</v>
          </cell>
          <cell r="F273">
            <v>3640.0549316400002</v>
          </cell>
          <cell r="G273">
            <v>544.85983328600003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10875.6611328</v>
          </cell>
          <cell r="F274">
            <v>10875.6611328</v>
          </cell>
          <cell r="G274">
            <v>3953.81933617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2555.3864746099998</v>
          </cell>
          <cell r="E275">
            <v>10242.0703125</v>
          </cell>
          <cell r="F275">
            <v>7686.6838378900002</v>
          </cell>
          <cell r="G275">
            <v>6153.2031106300001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10139.0332031</v>
          </cell>
          <cell r="F276">
            <v>10139.0332031</v>
          </cell>
          <cell r="G276">
            <v>3753.74338416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4509.9887695300004</v>
          </cell>
          <cell r="F277">
            <v>4509.9887695300004</v>
          </cell>
          <cell r="G277">
            <v>1004.99950986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8203.6582031300004</v>
          </cell>
          <cell r="F278">
            <v>8203.6582031300004</v>
          </cell>
          <cell r="G278">
            <v>2589.7839569900002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7414.8500976599998</v>
          </cell>
          <cell r="F279">
            <v>7414.8500976599998</v>
          </cell>
          <cell r="G279">
            <v>1834.6670518599999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7764.6635742199996</v>
          </cell>
          <cell r="F280">
            <v>7764.6635742199996</v>
          </cell>
          <cell r="G280">
            <v>2838.5954735599998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7256.0317382800004</v>
          </cell>
          <cell r="F281">
            <v>7256.0317382800004</v>
          </cell>
          <cell r="G281">
            <v>1915.08430097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5742.8217773400002</v>
          </cell>
          <cell r="F282">
            <v>5742.8217773400002</v>
          </cell>
          <cell r="G282">
            <v>1666.9165559999999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5580.3227539099998</v>
          </cell>
          <cell r="F283">
            <v>5580.3227539099998</v>
          </cell>
          <cell r="G283">
            <v>1651.9921637100001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</v>
          </cell>
          <cell r="E284">
            <v>9068.6269531300004</v>
          </cell>
          <cell r="F284">
            <v>9068.6269531300004</v>
          </cell>
          <cell r="G284">
            <v>2631.1415361600002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</v>
          </cell>
          <cell r="E285">
            <v>7685.0502929699996</v>
          </cell>
          <cell r="F285">
            <v>7685.0502929699996</v>
          </cell>
          <cell r="G285">
            <v>2983.2963433899999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8746.4277343800004</v>
          </cell>
          <cell r="F286">
            <v>8746.4277343800004</v>
          </cell>
          <cell r="G286">
            <v>2497.46503252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39580.046875</v>
          </cell>
          <cell r="F287">
            <v>39580.046875</v>
          </cell>
          <cell r="G287">
            <v>2807.9442787500002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7212.4892578099998</v>
          </cell>
          <cell r="F288">
            <v>7212.4892578099998</v>
          </cell>
          <cell r="G288">
            <v>3469.2113695100002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8786.3535156300004</v>
          </cell>
          <cell r="F289">
            <v>8786.3535156300004</v>
          </cell>
          <cell r="G289">
            <v>4001.53766481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5554.2778320300004</v>
          </cell>
          <cell r="F290">
            <v>5554.2778320300004</v>
          </cell>
          <cell r="G290">
            <v>1650.06008043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3832.7536621099998</v>
          </cell>
          <cell r="F291">
            <v>3832.7536621099998</v>
          </cell>
          <cell r="G291">
            <v>1660.2336472100001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4428.3178710900002</v>
          </cell>
          <cell r="F292">
            <v>4428.3178710900002</v>
          </cell>
          <cell r="G292">
            <v>1564.32830302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3807.8864746099998</v>
          </cell>
          <cell r="F293">
            <v>3807.8864746099998</v>
          </cell>
          <cell r="G293">
            <v>1907.7203999599999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4272.0019531300004</v>
          </cell>
          <cell r="F294">
            <v>4272.0019531300004</v>
          </cell>
          <cell r="G294">
            <v>1333.0251922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4837.3544921900002</v>
          </cell>
          <cell r="F295">
            <v>4837.3544921900002</v>
          </cell>
          <cell r="G295">
            <v>1298.6571378599999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1303.8404541</v>
          </cell>
          <cell r="F296">
            <v>1303.8404541</v>
          </cell>
          <cell r="G296">
            <v>121.843480954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1000</v>
          </cell>
          <cell r="F297">
            <v>1000</v>
          </cell>
          <cell r="G297">
            <v>144.86483667100001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2193.1711425799999</v>
          </cell>
          <cell r="F298">
            <v>2193.1711425799999</v>
          </cell>
          <cell r="G298">
            <v>249.99182409700001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3584.6896972700001</v>
          </cell>
          <cell r="F299">
            <v>3584.6896972700001</v>
          </cell>
          <cell r="G299">
            <v>707.73086121100005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3000</v>
          </cell>
          <cell r="F300">
            <v>3000</v>
          </cell>
          <cell r="G300">
            <v>520.61648604899995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5423.0986328099998</v>
          </cell>
          <cell r="F301">
            <v>5423.0986328099998</v>
          </cell>
          <cell r="G301">
            <v>1812.23961252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3224.9030761700001</v>
          </cell>
          <cell r="F302">
            <v>3224.9030761700001</v>
          </cell>
          <cell r="G302">
            <v>1043.89407106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3535.53393555</v>
          </cell>
          <cell r="F303">
            <v>3535.53393555</v>
          </cell>
          <cell r="G303">
            <v>1256.08566116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4438.4682617199996</v>
          </cell>
          <cell r="F304">
            <v>4438.4682617199996</v>
          </cell>
          <cell r="G304">
            <v>1333.1512007399999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7021.3959960900002</v>
          </cell>
          <cell r="F305">
            <v>7021.3959960900002</v>
          </cell>
          <cell r="G305">
            <v>2450.0914792100002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</v>
          </cell>
          <cell r="E306">
            <v>6900.7246093800004</v>
          </cell>
          <cell r="F306">
            <v>6900.7246093800004</v>
          </cell>
          <cell r="G306">
            <v>2231.3856472699999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4244.9970703099998</v>
          </cell>
          <cell r="E307">
            <v>7964.9233398400002</v>
          </cell>
          <cell r="F307">
            <v>3719.9262695299999</v>
          </cell>
          <cell r="G307">
            <v>6185.7072106300002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2184.0329589799999</v>
          </cell>
          <cell r="E308">
            <v>6723.0947265599998</v>
          </cell>
          <cell r="F308">
            <v>4539.0617675800004</v>
          </cell>
          <cell r="G308">
            <v>4323.6966200400002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4204.7592773400002</v>
          </cell>
          <cell r="E309">
            <v>9075.7919921899993</v>
          </cell>
          <cell r="F309">
            <v>4871.0327148400002</v>
          </cell>
          <cell r="G309">
            <v>6991.3554517900002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5993.3295898400002</v>
          </cell>
          <cell r="E310">
            <v>7823.04296875</v>
          </cell>
          <cell r="F310">
            <v>1829.7133789100001</v>
          </cell>
          <cell r="G310">
            <v>6951.2253110800002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ros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13069.8916016</v>
          </cell>
          <cell r="F2">
            <v>13069.8916016</v>
          </cell>
          <cell r="G2">
            <v>1059.65946291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9112.2939453100007</v>
          </cell>
          <cell r="F3">
            <v>9112.2939453100007</v>
          </cell>
          <cell r="G3">
            <v>871.50333595899997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10660.1357422</v>
          </cell>
          <cell r="F4">
            <v>10660.1357422</v>
          </cell>
          <cell r="G4">
            <v>1105.45385614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9264.5253906300004</v>
          </cell>
          <cell r="F5">
            <v>9264.5253906300004</v>
          </cell>
          <cell r="G5">
            <v>1137.6756219700001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10097.5576172</v>
          </cell>
          <cell r="F6">
            <v>10097.5576172</v>
          </cell>
          <cell r="G6">
            <v>1216.49935286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20117.9746094</v>
          </cell>
          <cell r="F7">
            <v>20117.9746094</v>
          </cell>
          <cell r="G7">
            <v>2019.1939476499999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19053.9492188</v>
          </cell>
          <cell r="F8">
            <v>19053.9492188</v>
          </cell>
          <cell r="G8">
            <v>1443.47606058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15561.6669922</v>
          </cell>
          <cell r="F9">
            <v>15561.6669922</v>
          </cell>
          <cell r="G9">
            <v>1790.8767134699999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16171.9570313</v>
          </cell>
          <cell r="F10">
            <v>16171.9570313</v>
          </cell>
          <cell r="G10">
            <v>1027.08794943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17271.1484375</v>
          </cell>
          <cell r="F11">
            <v>17271.1484375</v>
          </cell>
          <cell r="G11">
            <v>1132.8036114399999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22013.796875</v>
          </cell>
          <cell r="F12">
            <v>22013.796875</v>
          </cell>
          <cell r="G12">
            <v>1763.2296812500001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16601.3867188</v>
          </cell>
          <cell r="F13">
            <v>16601.3867188</v>
          </cell>
          <cell r="G13">
            <v>449.98551986400003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21194.328125</v>
          </cell>
          <cell r="F14">
            <v>21194.328125</v>
          </cell>
          <cell r="G14">
            <v>2191.6073957200001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16415.4570313</v>
          </cell>
          <cell r="F15">
            <v>16415.4570313</v>
          </cell>
          <cell r="G15">
            <v>764.98287174300003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28686.1308594</v>
          </cell>
          <cell r="F16">
            <v>28686.1308594</v>
          </cell>
          <cell r="G16">
            <v>3048.99073731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15968.5429688</v>
          </cell>
          <cell r="F17">
            <v>15968.5429688</v>
          </cell>
          <cell r="G17">
            <v>1373.51666656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19214.796875</v>
          </cell>
          <cell r="F18">
            <v>19214.796875</v>
          </cell>
          <cell r="G18">
            <v>2013.16923494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8715.0732421899993</v>
          </cell>
          <cell r="F19">
            <v>8715.0732421899993</v>
          </cell>
          <cell r="G19">
            <v>446.72571292499998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9842.8232421899993</v>
          </cell>
          <cell r="F20">
            <v>9842.8232421899993</v>
          </cell>
          <cell r="G20">
            <v>253.51522196100001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13321.9453125</v>
          </cell>
          <cell r="F21">
            <v>13321.9453125</v>
          </cell>
          <cell r="G21">
            <v>288.43155781399997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13861.5039063</v>
          </cell>
          <cell r="F22">
            <v>13861.5039063</v>
          </cell>
          <cell r="G22">
            <v>520.83413546099996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11222.6601563</v>
          </cell>
          <cell r="F23">
            <v>11222.6601563</v>
          </cell>
          <cell r="G23">
            <v>709.91881659700005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18148.2949219</v>
          </cell>
          <cell r="F24">
            <v>18148.2949219</v>
          </cell>
          <cell r="G24">
            <v>1123.3163822500001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19741.4785156</v>
          </cell>
          <cell r="F25">
            <v>19741.4785156</v>
          </cell>
          <cell r="G25">
            <v>2814.5107384100002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23777.1660156</v>
          </cell>
          <cell r="F26">
            <v>23777.1660156</v>
          </cell>
          <cell r="G26">
            <v>1711.5955371499999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11766.6601563</v>
          </cell>
          <cell r="F27">
            <v>11766.6601563</v>
          </cell>
          <cell r="G27">
            <v>1080.9431393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21605.3964844</v>
          </cell>
          <cell r="F28">
            <v>21605.3964844</v>
          </cell>
          <cell r="G28">
            <v>1635.18134867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23472.1523438</v>
          </cell>
          <cell r="F29">
            <v>23472.1523438</v>
          </cell>
          <cell r="G29">
            <v>1728.3770449199999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5928.3715820300004</v>
          </cell>
          <cell r="F30">
            <v>5928.3715820300004</v>
          </cell>
          <cell r="G30">
            <v>327.863677403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6754.8613281300004</v>
          </cell>
          <cell r="F31">
            <v>6754.8613281300004</v>
          </cell>
          <cell r="G31">
            <v>247.512992191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6410.1303710900002</v>
          </cell>
          <cell r="F32">
            <v>6410.1303710900002</v>
          </cell>
          <cell r="G32">
            <v>881.35184286599997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6254.4277343800004</v>
          </cell>
          <cell r="F33">
            <v>6254.4277343800004</v>
          </cell>
          <cell r="G33">
            <v>1130.0012216499999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4726.0341796900002</v>
          </cell>
          <cell r="F34">
            <v>4726.0341796900002</v>
          </cell>
          <cell r="G34">
            <v>481.74310642299997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5918.8310546900002</v>
          </cell>
          <cell r="F35">
            <v>5918.8310546900002</v>
          </cell>
          <cell r="G35">
            <v>739.43322335599998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8246.0996093800004</v>
          </cell>
          <cell r="F36">
            <v>8246.0996093800004</v>
          </cell>
          <cell r="G36">
            <v>852.36171081800001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9783.8994140600007</v>
          </cell>
          <cell r="F37">
            <v>9783.8994140600007</v>
          </cell>
          <cell r="G37">
            <v>1376.2332498200001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10248.1328125</v>
          </cell>
          <cell r="F38">
            <v>10248.1328125</v>
          </cell>
          <cell r="G38">
            <v>1127.19471316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7239.3940429699996</v>
          </cell>
          <cell r="F39">
            <v>7239.3940429699996</v>
          </cell>
          <cell r="G39">
            <v>678.28335448999997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7121.7993164099998</v>
          </cell>
          <cell r="F40">
            <v>7121.7993164099998</v>
          </cell>
          <cell r="G40">
            <v>422.91554073399999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6671.9355468800004</v>
          </cell>
          <cell r="F41">
            <v>6671.9355468800004</v>
          </cell>
          <cell r="G41">
            <v>562.18639549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4441.3315429699996</v>
          </cell>
          <cell r="F42">
            <v>4441.3315429699996</v>
          </cell>
          <cell r="G42">
            <v>450.64281564200002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23032.2675781</v>
          </cell>
          <cell r="F43">
            <v>23032.2675781</v>
          </cell>
          <cell r="G43">
            <v>578.81256604800001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11526.9707031</v>
          </cell>
          <cell r="F44">
            <v>11526.9707031</v>
          </cell>
          <cell r="G44">
            <v>450.66570201500002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4365.1464843800004</v>
          </cell>
          <cell r="F45">
            <v>4365.1464843800004</v>
          </cell>
          <cell r="G45">
            <v>62.844958201600001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10837.4541016</v>
          </cell>
          <cell r="F46">
            <v>10837.4541016</v>
          </cell>
          <cell r="G46">
            <v>212.18064283699999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13882.1035156</v>
          </cell>
          <cell r="F47">
            <v>13882.1035156</v>
          </cell>
          <cell r="G47">
            <v>218.778914767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37196.1523438</v>
          </cell>
          <cell r="F48">
            <v>37196.1523438</v>
          </cell>
          <cell r="G48">
            <v>307.97037359400002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14967.8339844</v>
          </cell>
          <cell r="F49">
            <v>14967.8339844</v>
          </cell>
          <cell r="G49">
            <v>255.396009539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12575.8037109</v>
          </cell>
          <cell r="F50">
            <v>12575.8037109</v>
          </cell>
          <cell r="G50">
            <v>218.37621206700001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20720.2109375</v>
          </cell>
          <cell r="F51">
            <v>20720.2109375</v>
          </cell>
          <cell r="G51">
            <v>684.77409260399997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26176.8476563</v>
          </cell>
          <cell r="F52">
            <v>26176.8476563</v>
          </cell>
          <cell r="G52">
            <v>213.052802732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12011.0625</v>
          </cell>
          <cell r="F53">
            <v>12011.0625</v>
          </cell>
          <cell r="G53">
            <v>264.72751749600002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14409.3486328</v>
          </cell>
          <cell r="F54">
            <v>14409.3486328</v>
          </cell>
          <cell r="G54">
            <v>881.62165462200005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10677.4482422</v>
          </cell>
          <cell r="F55">
            <v>10677.4482422</v>
          </cell>
          <cell r="G55">
            <v>157.64865478300001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4328.3818359400002</v>
          </cell>
          <cell r="F56">
            <v>4328.3818359400002</v>
          </cell>
          <cell r="G56">
            <v>22.641394455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26417.8066406</v>
          </cell>
          <cell r="F57">
            <v>26417.8066406</v>
          </cell>
          <cell r="G57">
            <v>887.07357247899995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17945.5175781</v>
          </cell>
          <cell r="F58">
            <v>17945.5175781</v>
          </cell>
          <cell r="G58">
            <v>615.682292566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19243.9921875</v>
          </cell>
          <cell r="F59">
            <v>19243.9921875</v>
          </cell>
          <cell r="G59">
            <v>233.88846083300001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17566.2734375</v>
          </cell>
          <cell r="F60">
            <v>17566.2734375</v>
          </cell>
          <cell r="G60">
            <v>715.51785137599995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22677.5664063</v>
          </cell>
          <cell r="F61">
            <v>22677.5664063</v>
          </cell>
          <cell r="G61">
            <v>1162.20444456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</v>
          </cell>
          <cell r="E62">
            <v>3440.28637695</v>
          </cell>
          <cell r="F62">
            <v>3440.28637695</v>
          </cell>
          <cell r="G62">
            <v>78.912740483199997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15770.7685547</v>
          </cell>
          <cell r="F63">
            <v>15770.7685547</v>
          </cell>
          <cell r="G63">
            <v>385.87942436399999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12566.6796875</v>
          </cell>
          <cell r="F64">
            <v>12566.6796875</v>
          </cell>
          <cell r="G64">
            <v>204.05021840000001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8837.73046875</v>
          </cell>
          <cell r="F65">
            <v>8837.73046875</v>
          </cell>
          <cell r="G65">
            <v>686.49038144300005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16333.7226563</v>
          </cell>
          <cell r="F66">
            <v>16333.7226563</v>
          </cell>
          <cell r="G66">
            <v>370.00151812799999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15355.203125</v>
          </cell>
          <cell r="F67">
            <v>15355.203125</v>
          </cell>
          <cell r="G67">
            <v>356.79101773000002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8709.4785156300004</v>
          </cell>
          <cell r="F68">
            <v>8709.4785156300004</v>
          </cell>
          <cell r="G68">
            <v>610.42249831599997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3994.1428222700001</v>
          </cell>
          <cell r="F69">
            <v>3994.1428222700001</v>
          </cell>
          <cell r="G69">
            <v>297.290858136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6740.4716796900002</v>
          </cell>
          <cell r="F70">
            <v>6740.4716796900002</v>
          </cell>
          <cell r="G70">
            <v>737.39755747499999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10302.4492188</v>
          </cell>
          <cell r="F71">
            <v>10302.4492188</v>
          </cell>
          <cell r="G71">
            <v>54.867829341300002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9832.3388671899993</v>
          </cell>
          <cell r="F72">
            <v>9832.3388671899993</v>
          </cell>
          <cell r="G72">
            <v>201.72945032000001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10817.2431641</v>
          </cell>
          <cell r="F73">
            <v>10817.2431641</v>
          </cell>
          <cell r="G73">
            <v>509.26532399199999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264.87252807599998</v>
          </cell>
          <cell r="F74">
            <v>264.87252807599998</v>
          </cell>
          <cell r="G74">
            <v>47.354977636800001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9784.7744140600007</v>
          </cell>
          <cell r="F75">
            <v>9784.7744140600007</v>
          </cell>
          <cell r="G75">
            <v>518.33827414200005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8444.8496093800004</v>
          </cell>
          <cell r="F76">
            <v>8444.8496093800004</v>
          </cell>
          <cell r="G76">
            <v>261.36419430299998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11748.9716797</v>
          </cell>
          <cell r="F77">
            <v>11748.9716797</v>
          </cell>
          <cell r="G77">
            <v>88.764694738000003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328.533111572</v>
          </cell>
          <cell r="F78">
            <v>328.533111572</v>
          </cell>
          <cell r="G78">
            <v>62.224632661599998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17334.8378906</v>
          </cell>
          <cell r="F79">
            <v>17334.8378906</v>
          </cell>
          <cell r="G79">
            <v>97.711780075999997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2000.2485351600001</v>
          </cell>
          <cell r="F80">
            <v>2000.2485351600001</v>
          </cell>
          <cell r="G80">
            <v>54.705462090399998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6269.9287109400002</v>
          </cell>
          <cell r="F81">
            <v>6269.9287109400002</v>
          </cell>
          <cell r="G81">
            <v>61.464847168200002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7628.9487304699996</v>
          </cell>
          <cell r="F82">
            <v>7628.9487304699996</v>
          </cell>
          <cell r="G82">
            <v>68.5471453798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7212.8222656300004</v>
          </cell>
          <cell r="F83">
            <v>7212.8222656300004</v>
          </cell>
          <cell r="G83">
            <v>53.534523686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8441.8154296899993</v>
          </cell>
          <cell r="F84">
            <v>8441.8154296899993</v>
          </cell>
          <cell r="G84">
            <v>106.137728491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</v>
          </cell>
          <cell r="E85">
            <v>209.541259766</v>
          </cell>
          <cell r="F85">
            <v>209.541259766</v>
          </cell>
          <cell r="G85">
            <v>35.278645981099999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36108.1953125</v>
          </cell>
          <cell r="F86">
            <v>36108.1953125</v>
          </cell>
          <cell r="G86">
            <v>1086.15475305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24394.0449219</v>
          </cell>
          <cell r="F87">
            <v>24394.0449219</v>
          </cell>
          <cell r="G87">
            <v>782.35882688000004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26308.1308594</v>
          </cell>
          <cell r="F88">
            <v>26308.1308594</v>
          </cell>
          <cell r="G88">
            <v>1390.00654231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42422.140625</v>
          </cell>
          <cell r="F89">
            <v>42422.140625</v>
          </cell>
          <cell r="G89">
            <v>1586.96505385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11188.3642578</v>
          </cell>
          <cell r="F90">
            <v>11188.3642578</v>
          </cell>
          <cell r="G90">
            <v>1588.40826788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9168.4345703100007</v>
          </cell>
          <cell r="F91">
            <v>9168.4345703100007</v>
          </cell>
          <cell r="G91">
            <v>435.89084251600002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9154.3310546899993</v>
          </cell>
          <cell r="F92">
            <v>9154.3310546899993</v>
          </cell>
          <cell r="G92">
            <v>461.41869410599998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12909.6210938</v>
          </cell>
          <cell r="F93">
            <v>12909.6210938</v>
          </cell>
          <cell r="G93">
            <v>928.94995395800004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22170.6074219</v>
          </cell>
          <cell r="F94">
            <v>22170.6074219</v>
          </cell>
          <cell r="G94">
            <v>574.760451741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27349.2519531</v>
          </cell>
          <cell r="F95">
            <v>27349.2519531</v>
          </cell>
          <cell r="G95">
            <v>1278.5281637099999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29650.7011719</v>
          </cell>
          <cell r="F96">
            <v>29650.7011719</v>
          </cell>
          <cell r="G96">
            <v>959.88572665300001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5479.5180664099998</v>
          </cell>
          <cell r="F97">
            <v>5479.5180664099998</v>
          </cell>
          <cell r="G97">
            <v>113.30387680299999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8997.0410156300004</v>
          </cell>
          <cell r="F98">
            <v>8997.0410156300004</v>
          </cell>
          <cell r="G98">
            <v>838.14060727000003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11074.5410156</v>
          </cell>
          <cell r="F99">
            <v>11074.5410156</v>
          </cell>
          <cell r="G99">
            <v>688.03652160700005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12043.2207031</v>
          </cell>
          <cell r="F100">
            <v>12043.2207031</v>
          </cell>
          <cell r="G100">
            <v>896.81027468599996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6780.0161132800004</v>
          </cell>
          <cell r="F101">
            <v>6780.0161132800004</v>
          </cell>
          <cell r="G101">
            <v>455.04673129299999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7838.5151367199996</v>
          </cell>
          <cell r="F102">
            <v>7838.5151367199996</v>
          </cell>
          <cell r="G102">
            <v>758.15049596999995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11500.703125</v>
          </cell>
          <cell r="F103">
            <v>11500.703125</v>
          </cell>
          <cell r="G103">
            <v>1170.2584026699999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8980.6074218800004</v>
          </cell>
          <cell r="F104">
            <v>8980.6074218800004</v>
          </cell>
          <cell r="G104">
            <v>1058.7469918300001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9481.08984375</v>
          </cell>
          <cell r="F105">
            <v>9481.08984375</v>
          </cell>
          <cell r="G105">
            <v>378.31725281799999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13330.4189453</v>
          </cell>
          <cell r="F106">
            <v>13330.4189453</v>
          </cell>
          <cell r="G106">
            <v>810.163325891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8133.2739257800004</v>
          </cell>
          <cell r="F107">
            <v>8133.2739257800004</v>
          </cell>
          <cell r="G107">
            <v>401.60336544099999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6728.5395507800004</v>
          </cell>
          <cell r="F108">
            <v>6728.5395507800004</v>
          </cell>
          <cell r="G108">
            <v>375.82791146199997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10519.0449219</v>
          </cell>
          <cell r="F109">
            <v>10519.0449219</v>
          </cell>
          <cell r="G109">
            <v>1033.1377649200001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6147.2807617199996</v>
          </cell>
          <cell r="F110">
            <v>6147.2807617199996</v>
          </cell>
          <cell r="G110">
            <v>880.75288687299997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9738.7255859399993</v>
          </cell>
          <cell r="F111">
            <v>9738.7255859399993</v>
          </cell>
          <cell r="G111">
            <v>1117.8272204299999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12910.4648438</v>
          </cell>
          <cell r="F112">
            <v>12910.4648438</v>
          </cell>
          <cell r="G112">
            <v>795.66897912599995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8822.859375</v>
          </cell>
          <cell r="F113">
            <v>8822.859375</v>
          </cell>
          <cell r="G113">
            <v>1649.5082547899999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3329.0500488299999</v>
          </cell>
          <cell r="F114">
            <v>3329.0500488299999</v>
          </cell>
          <cell r="G114">
            <v>228.98474015599999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4725.7822265599998</v>
          </cell>
          <cell r="F115">
            <v>4725.7822265599998</v>
          </cell>
          <cell r="G115">
            <v>596.29636884299998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2801.5913085900002</v>
          </cell>
          <cell r="F116">
            <v>2801.5913085900002</v>
          </cell>
          <cell r="G116">
            <v>74.100717973800002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50790.234375</v>
          </cell>
          <cell r="F117">
            <v>50790.234375</v>
          </cell>
          <cell r="G117">
            <v>1295.16336041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14877.1367188</v>
          </cell>
          <cell r="F118">
            <v>14877.1367188</v>
          </cell>
          <cell r="G118">
            <v>1599.41219243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47372.5820313</v>
          </cell>
          <cell r="F119">
            <v>47372.5820313</v>
          </cell>
          <cell r="G119">
            <v>3388.9776929700001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23268.1230469</v>
          </cell>
          <cell r="F120">
            <v>23268.1230469</v>
          </cell>
          <cell r="G120">
            <v>1748.8739318299999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26513.7734375</v>
          </cell>
          <cell r="F121">
            <v>26513.7734375</v>
          </cell>
          <cell r="G121">
            <v>2125.5628153500002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11379.7988281</v>
          </cell>
          <cell r="F122">
            <v>11379.7988281</v>
          </cell>
          <cell r="G122">
            <v>551.158583196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22590.8808594</v>
          </cell>
          <cell r="F123">
            <v>22590.8808594</v>
          </cell>
          <cell r="G123">
            <v>632.76439488000005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14649.5654297</v>
          </cell>
          <cell r="F124">
            <v>14649.5654297</v>
          </cell>
          <cell r="G124">
            <v>330.92478368899998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15912.0488281</v>
          </cell>
          <cell r="F125">
            <v>15912.0488281</v>
          </cell>
          <cell r="G125">
            <v>1169.2486985400001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39536.5703125</v>
          </cell>
          <cell r="F126">
            <v>39536.5703125</v>
          </cell>
          <cell r="G126">
            <v>1321.89090715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29395.7167969</v>
          </cell>
          <cell r="F127">
            <v>29395.7167969</v>
          </cell>
          <cell r="G127">
            <v>492.99153580799998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14050.6425781</v>
          </cell>
          <cell r="F128">
            <v>14050.6425781</v>
          </cell>
          <cell r="G128">
            <v>560.00800577200005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13808.9794922</v>
          </cell>
          <cell r="F129">
            <v>13808.9794922</v>
          </cell>
          <cell r="G129">
            <v>849.78788953399999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22837.4238281</v>
          </cell>
          <cell r="F130">
            <v>22837.4238281</v>
          </cell>
          <cell r="G130">
            <v>838.72026851299995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20435.7128906</v>
          </cell>
          <cell r="F131">
            <v>20435.7128906</v>
          </cell>
          <cell r="G131">
            <v>789.93155414199998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16042.2851563</v>
          </cell>
          <cell r="F132">
            <v>16042.2851563</v>
          </cell>
          <cell r="G132">
            <v>774.55217436700002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13005.2998047</v>
          </cell>
          <cell r="F133">
            <v>13005.2998047</v>
          </cell>
          <cell r="G133">
            <v>353.11685667799998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15725.7089844</v>
          </cell>
          <cell r="F134">
            <v>15725.7089844</v>
          </cell>
          <cell r="G134">
            <v>662.66941222499997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14161.3154297</v>
          </cell>
          <cell r="F135">
            <v>14161.3154297</v>
          </cell>
          <cell r="G135">
            <v>346.87964831900001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12809.6464844</v>
          </cell>
          <cell r="F136">
            <v>12809.6464844</v>
          </cell>
          <cell r="G136">
            <v>146.718844214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7891.1489257800004</v>
          </cell>
          <cell r="F137">
            <v>7891.1489257800004</v>
          </cell>
          <cell r="G137">
            <v>1214.10124258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10207.28125</v>
          </cell>
          <cell r="F138">
            <v>10207.28125</v>
          </cell>
          <cell r="G138">
            <v>89.389439284900007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18435.7363281</v>
          </cell>
          <cell r="F139">
            <v>18435.7363281</v>
          </cell>
          <cell r="G139">
            <v>441.42990349799999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33493.796875</v>
          </cell>
          <cell r="F140">
            <v>33493.796875</v>
          </cell>
          <cell r="G140">
            <v>1054.92639949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32703.9277344</v>
          </cell>
          <cell r="F141">
            <v>32703.9277344</v>
          </cell>
          <cell r="G141">
            <v>935.896590812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55522.8945313</v>
          </cell>
          <cell r="F142">
            <v>55522.8945313</v>
          </cell>
          <cell r="G142">
            <v>1134.3517393100001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25018.4570313</v>
          </cell>
          <cell r="F143">
            <v>25018.4570313</v>
          </cell>
          <cell r="G143">
            <v>461.28030188499997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32412.0976563</v>
          </cell>
          <cell r="F144">
            <v>32412.0976563</v>
          </cell>
          <cell r="G144">
            <v>1173.2808951899999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25862.2070313</v>
          </cell>
          <cell r="F145">
            <v>25862.2070313</v>
          </cell>
          <cell r="G145">
            <v>992.12872326000002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27389.1796875</v>
          </cell>
          <cell r="F146">
            <v>27389.1796875</v>
          </cell>
          <cell r="G146">
            <v>961.08049581199998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38882.9765625</v>
          </cell>
          <cell r="F147">
            <v>38882.9765625</v>
          </cell>
          <cell r="G147">
            <v>2149.8231687699999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52297.0546875</v>
          </cell>
          <cell r="F148">
            <v>52297.0546875</v>
          </cell>
          <cell r="G148">
            <v>495.25115695800002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15741.1035156</v>
          </cell>
          <cell r="F149">
            <v>15741.1035156</v>
          </cell>
          <cell r="G149">
            <v>704.83152617799999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56165.3046875</v>
          </cell>
          <cell r="F150">
            <v>56165.3046875</v>
          </cell>
          <cell r="G150">
            <v>850.14156243299999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9982.0292968800004</v>
          </cell>
          <cell r="F151">
            <v>9982.0292968800004</v>
          </cell>
          <cell r="G151">
            <v>400.25642873200002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10984.7998047</v>
          </cell>
          <cell r="F152">
            <v>10984.7998047</v>
          </cell>
          <cell r="G152">
            <v>568.40936329800002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8375.4013671899993</v>
          </cell>
          <cell r="F153">
            <v>8375.4013671899993</v>
          </cell>
          <cell r="G153">
            <v>270.77057320699998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13552.3486328</v>
          </cell>
          <cell r="F154">
            <v>13552.3486328</v>
          </cell>
          <cell r="G154">
            <v>363.40305495500002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14903.0244141</v>
          </cell>
          <cell r="F155">
            <v>14903.0244141</v>
          </cell>
          <cell r="G155">
            <v>407.38524302100001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24735.8359375</v>
          </cell>
          <cell r="F156">
            <v>24735.8359375</v>
          </cell>
          <cell r="G156">
            <v>1079.58230944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11338.7578125</v>
          </cell>
          <cell r="F157">
            <v>11338.7578125</v>
          </cell>
          <cell r="G157">
            <v>817.52175718700005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12790.2314453</v>
          </cell>
          <cell r="F158">
            <v>12790.2314453</v>
          </cell>
          <cell r="G158">
            <v>1150.9547564300001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9649.5966796899993</v>
          </cell>
          <cell r="F159">
            <v>9649.5966796899993</v>
          </cell>
          <cell r="G159">
            <v>513.85573615600003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11090.0771484</v>
          </cell>
          <cell r="F160">
            <v>11090.0771484</v>
          </cell>
          <cell r="G160">
            <v>521.23700499100005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</v>
          </cell>
          <cell r="E161">
            <v>3152.5112304700001</v>
          </cell>
          <cell r="F161">
            <v>3152.5112304700001</v>
          </cell>
          <cell r="G161">
            <v>89.170554636999995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55536.3320313</v>
          </cell>
          <cell r="F162">
            <v>55536.3320313</v>
          </cell>
          <cell r="G162">
            <v>508.62994638599997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42266.8242188</v>
          </cell>
          <cell r="F163">
            <v>42266.8242188</v>
          </cell>
          <cell r="G163">
            <v>474.67766161899999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43743.8710938</v>
          </cell>
          <cell r="F164">
            <v>43743.8710938</v>
          </cell>
          <cell r="G164">
            <v>577.78557079899997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</v>
          </cell>
          <cell r="E165">
            <v>53966.3085938</v>
          </cell>
          <cell r="F165">
            <v>53966.3085938</v>
          </cell>
          <cell r="G165">
            <v>505.75194955799998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7736.6459960900002</v>
          </cell>
          <cell r="F166">
            <v>7736.6459960900002</v>
          </cell>
          <cell r="G166">
            <v>651.32661717999997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10345.8710938</v>
          </cell>
          <cell r="F167">
            <v>10345.8710938</v>
          </cell>
          <cell r="G167">
            <v>56.600945000300001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16517.921875</v>
          </cell>
          <cell r="F168">
            <v>16517.921875</v>
          </cell>
          <cell r="G168">
            <v>303.478276128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24151.2167969</v>
          </cell>
          <cell r="F169">
            <v>24151.2167969</v>
          </cell>
          <cell r="G169">
            <v>283.07603003200001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373.37310790999999</v>
          </cell>
          <cell r="F170">
            <v>373.37310790999999</v>
          </cell>
          <cell r="G170">
            <v>43.817228732499999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638.11395263700001</v>
          </cell>
          <cell r="F171">
            <v>638.11395263700001</v>
          </cell>
          <cell r="G171">
            <v>38.911525039799997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8067.0283203099998</v>
          </cell>
          <cell r="F172">
            <v>8067.0283203099998</v>
          </cell>
          <cell r="G172">
            <v>289.15095345700001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53098.5703125</v>
          </cell>
          <cell r="F173">
            <v>53098.5703125</v>
          </cell>
          <cell r="G173">
            <v>675.73802112700002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14540.2099609</v>
          </cell>
          <cell r="F174">
            <v>14540.2099609</v>
          </cell>
          <cell r="G174">
            <v>844.024410913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39446.2578125</v>
          </cell>
          <cell r="F175">
            <v>39446.2578125</v>
          </cell>
          <cell r="G175">
            <v>799.34465066200005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13654.4453125</v>
          </cell>
          <cell r="F176">
            <v>13654.4453125</v>
          </cell>
          <cell r="G176">
            <v>799.89516843700005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2574.0410156299999</v>
          </cell>
          <cell r="F177">
            <v>2574.0410156299999</v>
          </cell>
          <cell r="G177">
            <v>644.43589697899995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</v>
          </cell>
          <cell r="E178">
            <v>3068.9677734400002</v>
          </cell>
          <cell r="F178">
            <v>3068.9677734400002</v>
          </cell>
          <cell r="G178">
            <v>308.92480764999999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3450.5075683599998</v>
          </cell>
          <cell r="F179">
            <v>3450.5075683599998</v>
          </cell>
          <cell r="G179">
            <v>428.36191095200002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31774.1171875</v>
          </cell>
          <cell r="F180">
            <v>31774.1171875</v>
          </cell>
          <cell r="G180">
            <v>1304.23177248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</v>
          </cell>
          <cell r="E181">
            <v>2224.0942382799999</v>
          </cell>
          <cell r="F181">
            <v>2224.0942382799999</v>
          </cell>
          <cell r="G181">
            <v>39.7640613632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</v>
          </cell>
          <cell r="E182">
            <v>2468.3891601599998</v>
          </cell>
          <cell r="F182">
            <v>2468.3891601599998</v>
          </cell>
          <cell r="G182">
            <v>421.73501158400001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9309.3300781300004</v>
          </cell>
          <cell r="F183">
            <v>9309.3300781300004</v>
          </cell>
          <cell r="G183">
            <v>96.025985662099998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15926.9111328</v>
          </cell>
          <cell r="F184">
            <v>15926.9111328</v>
          </cell>
          <cell r="G184">
            <v>1033.0625240300001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2057.0043945299999</v>
          </cell>
          <cell r="F185">
            <v>2057.0043945299999</v>
          </cell>
          <cell r="G185">
            <v>82.824988509600004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10065.8925781</v>
          </cell>
          <cell r="F186">
            <v>10065.8925781</v>
          </cell>
          <cell r="G186">
            <v>398.88976470099999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17261.5195313</v>
          </cell>
          <cell r="F187">
            <v>17261.5195313</v>
          </cell>
          <cell r="G187">
            <v>349.4748654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7455.5649414099998</v>
          </cell>
          <cell r="F188">
            <v>7455.5649414099998</v>
          </cell>
          <cell r="G188">
            <v>86.811588615000005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9675.85546875</v>
          </cell>
          <cell r="F189">
            <v>9675.85546875</v>
          </cell>
          <cell r="G189">
            <v>1414.6134681599999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15071.625</v>
          </cell>
          <cell r="F190">
            <v>15071.625</v>
          </cell>
          <cell r="G190">
            <v>379.03195909800002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17665.0683594</v>
          </cell>
          <cell r="F191">
            <v>17665.0683594</v>
          </cell>
          <cell r="G191">
            <v>163.70582326900001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41914.9140625</v>
          </cell>
          <cell r="F192">
            <v>41914.9140625</v>
          </cell>
          <cell r="G192">
            <v>3376.0434733799998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8143.8544921900002</v>
          </cell>
          <cell r="F193">
            <v>8143.8544921900002</v>
          </cell>
          <cell r="G193">
            <v>267.38158423300001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</v>
          </cell>
          <cell r="E194">
            <v>164.50811767600001</v>
          </cell>
          <cell r="F194">
            <v>164.50811767600001</v>
          </cell>
          <cell r="G194">
            <v>16.949534132699998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338.62203979499998</v>
          </cell>
          <cell r="F195">
            <v>338.62203979499998</v>
          </cell>
          <cell r="G195">
            <v>49.400347357900003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8779.5566406300004</v>
          </cell>
          <cell r="F196">
            <v>8779.5566406300004</v>
          </cell>
          <cell r="G196">
            <v>282.616807462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</v>
          </cell>
          <cell r="E197">
            <v>10915.0537109</v>
          </cell>
          <cell r="F197">
            <v>10915.0537109</v>
          </cell>
          <cell r="G197">
            <v>278.27809791200002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11151.9902344</v>
          </cell>
          <cell r="F198">
            <v>11151.9902344</v>
          </cell>
          <cell r="G198">
            <v>294.19829169799999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16412.9824219</v>
          </cell>
          <cell r="F199">
            <v>16412.9824219</v>
          </cell>
          <cell r="G199">
            <v>677.40016753299994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6906.8388671900002</v>
          </cell>
          <cell r="F200">
            <v>6906.8388671900002</v>
          </cell>
          <cell r="G200">
            <v>96.362932340200004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22706.515625</v>
          </cell>
          <cell r="F201">
            <v>22706.515625</v>
          </cell>
          <cell r="G201">
            <v>566.99407339899994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10810.0576172</v>
          </cell>
          <cell r="F202">
            <v>10810.0576172</v>
          </cell>
          <cell r="G202">
            <v>441.95187987600002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10917.8066406</v>
          </cell>
          <cell r="F203">
            <v>10917.8066406</v>
          </cell>
          <cell r="G203">
            <v>152.680895249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23087.890625</v>
          </cell>
          <cell r="F204">
            <v>23087.890625</v>
          </cell>
          <cell r="G204">
            <v>1349.61162659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19127.6523438</v>
          </cell>
          <cell r="F205">
            <v>19127.6523438</v>
          </cell>
          <cell r="G205">
            <v>375.07769147699997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21772.3085938</v>
          </cell>
          <cell r="F206">
            <v>21772.3085938</v>
          </cell>
          <cell r="G206">
            <v>2304.4289405599998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16803.0253906</v>
          </cell>
          <cell r="F207">
            <v>16803.0253906</v>
          </cell>
          <cell r="G207">
            <v>526.33390067200003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36250.203125</v>
          </cell>
          <cell r="F208">
            <v>36250.203125</v>
          </cell>
          <cell r="G208">
            <v>594.55707593299996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59559.1796875</v>
          </cell>
          <cell r="F209">
            <v>59559.1796875</v>
          </cell>
          <cell r="G209">
            <v>2257.3887664099998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17259.8867188</v>
          </cell>
          <cell r="F210">
            <v>17259.8867188</v>
          </cell>
          <cell r="G210">
            <v>761.09040571699995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65764.3828125</v>
          </cell>
          <cell r="F211">
            <v>65764.3828125</v>
          </cell>
          <cell r="G211">
            <v>1271.40480484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53274.8320313</v>
          </cell>
          <cell r="F212">
            <v>53274.8320313</v>
          </cell>
          <cell r="G212">
            <v>2124.3763316899999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17312.015625</v>
          </cell>
          <cell r="F213">
            <v>17312.015625</v>
          </cell>
          <cell r="G213">
            <v>1095.9348316999999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8916.7333984399993</v>
          </cell>
          <cell r="F214">
            <v>8916.7333984399993</v>
          </cell>
          <cell r="G214">
            <v>150.47967985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15386.4140625</v>
          </cell>
          <cell r="F215">
            <v>15386.4140625</v>
          </cell>
          <cell r="G215">
            <v>1054.45613798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33414.8476563</v>
          </cell>
          <cell r="F216">
            <v>33414.8476563</v>
          </cell>
          <cell r="G216">
            <v>1815.70066851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9108.4189453100007</v>
          </cell>
          <cell r="F217">
            <v>9108.4189453100007</v>
          </cell>
          <cell r="G217">
            <v>487.42663940699998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20954.625</v>
          </cell>
          <cell r="F218">
            <v>20954.625</v>
          </cell>
          <cell r="G218">
            <v>2178.1169744399999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21233.4921875</v>
          </cell>
          <cell r="F219">
            <v>21233.4921875</v>
          </cell>
          <cell r="G219">
            <v>1410.1592480100001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25472.265625</v>
          </cell>
          <cell r="F220">
            <v>25472.265625</v>
          </cell>
          <cell r="G220">
            <v>1855.29689712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26874.6679688</v>
          </cell>
          <cell r="F221">
            <v>26874.6679688</v>
          </cell>
          <cell r="G221">
            <v>1220.58618955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40588.3945313</v>
          </cell>
          <cell r="F222">
            <v>40588.3945313</v>
          </cell>
          <cell r="G222">
            <v>528.65735365499995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</v>
          </cell>
          <cell r="E223">
            <v>36457.671875</v>
          </cell>
          <cell r="F223">
            <v>36457.671875</v>
          </cell>
          <cell r="G223">
            <v>1524.40248051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17608.1933594</v>
          </cell>
          <cell r="F224">
            <v>17608.1933594</v>
          </cell>
          <cell r="G224">
            <v>1095.74652122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</v>
          </cell>
          <cell r="E225">
            <v>31650.9863281</v>
          </cell>
          <cell r="F225">
            <v>31650.9863281</v>
          </cell>
          <cell r="G225">
            <v>2331.7174204299999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21550.2832031</v>
          </cell>
          <cell r="F226">
            <v>21550.2832031</v>
          </cell>
          <cell r="G226">
            <v>2884.81223318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29495.6054688</v>
          </cell>
          <cell r="F227">
            <v>29495.6054688</v>
          </cell>
          <cell r="G227">
            <v>3387.6340722199998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</v>
          </cell>
          <cell r="E228">
            <v>31085.1054688</v>
          </cell>
          <cell r="F228">
            <v>31085.1054688</v>
          </cell>
          <cell r="G228">
            <v>2511.7058296499999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23064.3261719</v>
          </cell>
          <cell r="F229">
            <v>23064.3261719</v>
          </cell>
          <cell r="G229">
            <v>2228.3713599600001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25035.1425781</v>
          </cell>
          <cell r="F230">
            <v>25035.1425781</v>
          </cell>
          <cell r="G230">
            <v>2821.27490932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28484.484375</v>
          </cell>
          <cell r="F231">
            <v>28484.484375</v>
          </cell>
          <cell r="G231">
            <v>1208.8976331199999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20936.46875</v>
          </cell>
          <cell r="F232">
            <v>20936.46875</v>
          </cell>
          <cell r="G232">
            <v>1695.9710639800001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3826.7514648400002</v>
          </cell>
          <cell r="F233">
            <v>3826.7514648400002</v>
          </cell>
          <cell r="G233">
            <v>314.59019695400002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6695.1533203099998</v>
          </cell>
          <cell r="F234">
            <v>6695.1533203099998</v>
          </cell>
          <cell r="G234">
            <v>668.41728926999997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4697.5278320300004</v>
          </cell>
          <cell r="F235">
            <v>4697.5278320300004</v>
          </cell>
          <cell r="G235">
            <v>527.61497130199996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8831.3505859399993</v>
          </cell>
          <cell r="F236">
            <v>8831.3505859399993</v>
          </cell>
          <cell r="G236">
            <v>764.01310308200004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5152.0185546900002</v>
          </cell>
          <cell r="F237">
            <v>5152.0185546900002</v>
          </cell>
          <cell r="G237">
            <v>112.90557164000001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4874.9316406300004</v>
          </cell>
          <cell r="F238">
            <v>4874.9316406300004</v>
          </cell>
          <cell r="G238">
            <v>490.98713459300001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5514.3481445300004</v>
          </cell>
          <cell r="F239">
            <v>5514.3481445300004</v>
          </cell>
          <cell r="G239">
            <v>575.93428998299999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5552.1513671900002</v>
          </cell>
          <cell r="F240">
            <v>5552.1513671900002</v>
          </cell>
          <cell r="G240">
            <v>148.82928342599999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3604.7731933599998</v>
          </cell>
          <cell r="F241">
            <v>3604.7731933599998</v>
          </cell>
          <cell r="G241">
            <v>534.43794359699996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4204.3193359400002</v>
          </cell>
          <cell r="F242">
            <v>4204.3193359400002</v>
          </cell>
          <cell r="G242">
            <v>674.87291785599996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49570.5664063</v>
          </cell>
          <cell r="F243">
            <v>49570.5664063</v>
          </cell>
          <cell r="G243">
            <v>1946.2297373700001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23001.5058594</v>
          </cell>
          <cell r="F244">
            <v>23001.5058594</v>
          </cell>
          <cell r="G244">
            <v>468.30915532099999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26527.6972656</v>
          </cell>
          <cell r="F245">
            <v>26527.6972656</v>
          </cell>
          <cell r="G245">
            <v>1376.6752342299999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16901.4941406</v>
          </cell>
          <cell r="F246">
            <v>16901.4941406</v>
          </cell>
          <cell r="G246">
            <v>859.51373872500005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32283.484375</v>
          </cell>
          <cell r="F247">
            <v>32283.484375</v>
          </cell>
          <cell r="G247">
            <v>2328.78208559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32224.2695313</v>
          </cell>
          <cell r="F248">
            <v>32224.2695313</v>
          </cell>
          <cell r="G248">
            <v>2209.5257480099999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34958.7070313</v>
          </cell>
          <cell r="F249">
            <v>34958.7070313</v>
          </cell>
          <cell r="G249">
            <v>1816.21157887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14022.9755859</v>
          </cell>
          <cell r="F250">
            <v>14022.9755859</v>
          </cell>
          <cell r="G250">
            <v>1875.9518811800001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12425.4277344</v>
          </cell>
          <cell r="F251">
            <v>12425.4277344</v>
          </cell>
          <cell r="G251">
            <v>1192.2451708799999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</v>
          </cell>
          <cell r="E252">
            <v>13087.5791016</v>
          </cell>
          <cell r="F252">
            <v>13087.5791016</v>
          </cell>
          <cell r="G252">
            <v>2017.43072355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15918.1572266</v>
          </cell>
          <cell r="F253">
            <v>15918.1572266</v>
          </cell>
          <cell r="G253">
            <v>873.57712052399995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</v>
          </cell>
          <cell r="E254">
            <v>13566.2470703</v>
          </cell>
          <cell r="F254">
            <v>13566.2470703</v>
          </cell>
          <cell r="G254">
            <v>719.51723434799999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8470.81640625</v>
          </cell>
          <cell r="F255">
            <v>8470.81640625</v>
          </cell>
          <cell r="G255">
            <v>1045.33209143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11375.7451172</v>
          </cell>
          <cell r="F256">
            <v>11375.7451172</v>
          </cell>
          <cell r="G256">
            <v>414.18319565100001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15141.6503906</v>
          </cell>
          <cell r="F257">
            <v>15141.6503906</v>
          </cell>
          <cell r="G257">
            <v>1220.4440431200001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20744.7226563</v>
          </cell>
          <cell r="F258">
            <v>20744.7226563</v>
          </cell>
          <cell r="G258">
            <v>1431.86814906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19666.2675781</v>
          </cell>
          <cell r="F259">
            <v>19666.2675781</v>
          </cell>
          <cell r="G259">
            <v>1920.3283441200001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5488.7431640599998</v>
          </cell>
          <cell r="F260">
            <v>5488.7431640599998</v>
          </cell>
          <cell r="G260">
            <v>776.40954349000003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8086.4331054699996</v>
          </cell>
          <cell r="F261">
            <v>8086.4331054699996</v>
          </cell>
          <cell r="G261">
            <v>713.45063355699995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4780.3784179699996</v>
          </cell>
          <cell r="F262">
            <v>4780.3784179699996</v>
          </cell>
          <cell r="G262">
            <v>819.40001818400003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10039.3291016</v>
          </cell>
          <cell r="F263">
            <v>10039.3291016</v>
          </cell>
          <cell r="G263">
            <v>906.59047950299998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10504.6181641</v>
          </cell>
          <cell r="F264">
            <v>10504.6181641</v>
          </cell>
          <cell r="G264">
            <v>1341.2783613199999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10515.6376953</v>
          </cell>
          <cell r="F265">
            <v>10515.6376953</v>
          </cell>
          <cell r="G265">
            <v>1422.49355567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12728.8212891</v>
          </cell>
          <cell r="F266">
            <v>12728.8212891</v>
          </cell>
          <cell r="G266">
            <v>1361.32814659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</v>
          </cell>
          <cell r="E267">
            <v>13543.9716797</v>
          </cell>
          <cell r="F267">
            <v>13543.9716797</v>
          </cell>
          <cell r="G267">
            <v>1348.96239913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</v>
          </cell>
          <cell r="E268">
            <v>13231.3330078</v>
          </cell>
          <cell r="F268">
            <v>13231.3330078</v>
          </cell>
          <cell r="G268">
            <v>2014.2972057100001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12901.2353516</v>
          </cell>
          <cell r="F269">
            <v>12901.2353516</v>
          </cell>
          <cell r="G269">
            <v>1117.6554712899999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12537.3730469</v>
          </cell>
          <cell r="F270">
            <v>12537.3730469</v>
          </cell>
          <cell r="G270">
            <v>727.724670145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45733.5351563</v>
          </cell>
          <cell r="F271">
            <v>45733.5351563</v>
          </cell>
          <cell r="G271">
            <v>642.04687437300004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30028.4160156</v>
          </cell>
          <cell r="F272">
            <v>30028.4160156</v>
          </cell>
          <cell r="G272">
            <v>745.31493581699999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17390.1972656</v>
          </cell>
          <cell r="F273">
            <v>17390.1972656</v>
          </cell>
          <cell r="G273">
            <v>579.40088206200005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47073.7304688</v>
          </cell>
          <cell r="F274">
            <v>47073.7304688</v>
          </cell>
          <cell r="G274">
            <v>1585.77827985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21471.0039063</v>
          </cell>
          <cell r="F275">
            <v>21471.0039063</v>
          </cell>
          <cell r="G275">
            <v>2266.4339403099998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18237.5898438</v>
          </cell>
          <cell r="F276">
            <v>18237.5898438</v>
          </cell>
          <cell r="G276">
            <v>1498.43180183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16310.3388672</v>
          </cell>
          <cell r="F277">
            <v>16310.3388672</v>
          </cell>
          <cell r="G277">
            <v>986.52486391100001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21453.4941406</v>
          </cell>
          <cell r="F278">
            <v>21453.4941406</v>
          </cell>
          <cell r="G278">
            <v>1415.3288666999999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33063.875</v>
          </cell>
          <cell r="F279">
            <v>33063.875</v>
          </cell>
          <cell r="G279">
            <v>1014.8814022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27732.4628906</v>
          </cell>
          <cell r="F280">
            <v>27732.4628906</v>
          </cell>
          <cell r="G280">
            <v>1802.9362963399999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31613.2734375</v>
          </cell>
          <cell r="F281">
            <v>31613.2734375</v>
          </cell>
          <cell r="G281">
            <v>1674.0022262499999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22476.8945313</v>
          </cell>
          <cell r="F282">
            <v>22476.8945313</v>
          </cell>
          <cell r="G282">
            <v>1580.75566157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34046.4414063</v>
          </cell>
          <cell r="F283">
            <v>34046.4414063</v>
          </cell>
          <cell r="G283">
            <v>1562.2510496699999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</v>
          </cell>
          <cell r="E284">
            <v>69897.4296875</v>
          </cell>
          <cell r="F284">
            <v>69897.4296875</v>
          </cell>
          <cell r="G284">
            <v>3029.0503100300002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</v>
          </cell>
          <cell r="E285">
            <v>31964.3886719</v>
          </cell>
          <cell r="F285">
            <v>31964.3886719</v>
          </cell>
          <cell r="G285">
            <v>2478.4392663499998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26028.7460938</v>
          </cell>
          <cell r="F286">
            <v>26028.7460938</v>
          </cell>
          <cell r="G286">
            <v>2137.97018746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5153.5854492199996</v>
          </cell>
          <cell r="F287">
            <v>5153.5854492199996</v>
          </cell>
          <cell r="G287">
            <v>581.03062486600004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4834.3120117199996</v>
          </cell>
          <cell r="F288">
            <v>4834.3120117199996</v>
          </cell>
          <cell r="G288">
            <v>782.23941036899998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7412.8598632800004</v>
          </cell>
          <cell r="F289">
            <v>7412.8598632800004</v>
          </cell>
          <cell r="G289">
            <v>614.40137023600005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8664.2734375</v>
          </cell>
          <cell r="F290">
            <v>8664.2734375</v>
          </cell>
          <cell r="G290">
            <v>845.40420023499996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5377.0688476599998</v>
          </cell>
          <cell r="F291">
            <v>5377.0688476599998</v>
          </cell>
          <cell r="G291">
            <v>605.66247872099996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3346.7524414099998</v>
          </cell>
          <cell r="F292">
            <v>3346.7524414099998</v>
          </cell>
          <cell r="G292">
            <v>251.80272411199999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5665.5957031300004</v>
          </cell>
          <cell r="F293">
            <v>5665.5957031300004</v>
          </cell>
          <cell r="G293">
            <v>365.21749975400002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2092.7685546900002</v>
          </cell>
          <cell r="F294">
            <v>2092.7685546900002</v>
          </cell>
          <cell r="G294">
            <v>456.45146021099998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6144.9013671900002</v>
          </cell>
          <cell r="F295">
            <v>6144.9013671900002</v>
          </cell>
          <cell r="G295">
            <v>366.23867840399998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9870.8261718800004</v>
          </cell>
          <cell r="F296">
            <v>9870.8261718800004</v>
          </cell>
          <cell r="G296">
            <v>124.16006147500001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6282.359375</v>
          </cell>
          <cell r="F297">
            <v>6282.359375</v>
          </cell>
          <cell r="G297">
            <v>117.616359311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8740.9638671899993</v>
          </cell>
          <cell r="F298">
            <v>8740.9638671899993</v>
          </cell>
          <cell r="G298">
            <v>284.186218177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11351.6816406</v>
          </cell>
          <cell r="F299">
            <v>11351.6816406</v>
          </cell>
          <cell r="G299">
            <v>253.47100194800001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6465.6508789099998</v>
          </cell>
          <cell r="F300">
            <v>6465.6508789099998</v>
          </cell>
          <cell r="G300">
            <v>500.03344785100001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10867.0097656</v>
          </cell>
          <cell r="F301">
            <v>10867.0097656</v>
          </cell>
          <cell r="G301">
            <v>814.44938595099995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6445.4873046900002</v>
          </cell>
          <cell r="F302">
            <v>6445.4873046900002</v>
          </cell>
          <cell r="G302">
            <v>1001.19948791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6620.453125</v>
          </cell>
          <cell r="F303">
            <v>6620.453125</v>
          </cell>
          <cell r="G303">
            <v>826.09595705900006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14436.6123047</v>
          </cell>
          <cell r="F304">
            <v>14436.6123047</v>
          </cell>
          <cell r="G304">
            <v>1233.4913041699999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6025.8618164099998</v>
          </cell>
          <cell r="F305">
            <v>6025.8618164099998</v>
          </cell>
          <cell r="G305">
            <v>931.41072631400004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</v>
          </cell>
          <cell r="E306">
            <v>7585.3413085900002</v>
          </cell>
          <cell r="F306">
            <v>7585.3413085900002</v>
          </cell>
          <cell r="G306">
            <v>672.62993520800001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0</v>
          </cell>
          <cell r="E307">
            <v>284.158935547</v>
          </cell>
          <cell r="F307">
            <v>284.158935547</v>
          </cell>
          <cell r="G307">
            <v>0.70206543074700001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</v>
          </cell>
          <cell r="E308">
            <v>4335.9121093800004</v>
          </cell>
          <cell r="F308">
            <v>4335.9121093800004</v>
          </cell>
          <cell r="G308">
            <v>217.13896624099999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852.49096679700006</v>
          </cell>
          <cell r="F309">
            <v>852.49096679700006</v>
          </cell>
          <cell r="G309">
            <v>78.666132256099999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njir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0.74072337150599998</v>
          </cell>
          <cell r="F2">
            <v>0.74072337150599998</v>
          </cell>
          <cell r="G2">
            <v>1.6442059008400001E-2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0.66059875488300002</v>
          </cell>
          <cell r="F3">
            <v>0.66059875488300002</v>
          </cell>
          <cell r="G3">
            <v>3.1229208954800001E-2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0.54848736524599995</v>
          </cell>
          <cell r="F4">
            <v>0.54848736524599995</v>
          </cell>
          <cell r="G4">
            <v>1.5140290168499999E-2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0.78174841403999995</v>
          </cell>
          <cell r="F5">
            <v>0.78174841403999995</v>
          </cell>
          <cell r="G5">
            <v>6.1413127138900001E-2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0.82193380594300003</v>
          </cell>
          <cell r="F6">
            <v>0.82193380594300003</v>
          </cell>
          <cell r="G6">
            <v>0.10472784610700001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0.80451858043699997</v>
          </cell>
          <cell r="F7">
            <v>0.80451858043699997</v>
          </cell>
          <cell r="G7">
            <v>2.4306446647400001E-2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0.86724823713300003</v>
          </cell>
          <cell r="F8">
            <v>0.86724823713300003</v>
          </cell>
          <cell r="G8">
            <v>6.7417765573699995E-2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0.54471755027799995</v>
          </cell>
          <cell r="F9">
            <v>0.54471755027799995</v>
          </cell>
          <cell r="G9">
            <v>2.4566135396299998E-3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0.90002512931800005</v>
          </cell>
          <cell r="F10">
            <v>0.90002512931800005</v>
          </cell>
          <cell r="G10">
            <v>4.3079928451199997E-2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0.75988459587099999</v>
          </cell>
          <cell r="F11">
            <v>0.75988459587099999</v>
          </cell>
          <cell r="G11">
            <v>1.0207978111699999E-2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0.72069376707099997</v>
          </cell>
          <cell r="F15">
            <v>0.72069376707099997</v>
          </cell>
          <cell r="G15">
            <v>4.9823267392300002E-2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0.84157270193099998</v>
          </cell>
          <cell r="F17">
            <v>0.84157270193099998</v>
          </cell>
          <cell r="G17">
            <v>8.1802650768400001E-2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0.93902570009200004</v>
          </cell>
          <cell r="F19">
            <v>0.93902570009200004</v>
          </cell>
          <cell r="G19">
            <v>2.65728111554E-2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0.934367239475</v>
          </cell>
          <cell r="F20">
            <v>0.934367239475</v>
          </cell>
          <cell r="G20">
            <v>0.26223336080999998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0.79846382141100003</v>
          </cell>
          <cell r="F21">
            <v>0.79846382141100003</v>
          </cell>
          <cell r="G21">
            <v>6.4079269337700001E-2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0.94249147176699999</v>
          </cell>
          <cell r="F22">
            <v>0.94249147176699999</v>
          </cell>
          <cell r="G22">
            <v>0.28058664686000001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0.87926286459000003</v>
          </cell>
          <cell r="F23">
            <v>0.87926286459000003</v>
          </cell>
          <cell r="G23">
            <v>0.137543099631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0.94484335184099999</v>
          </cell>
          <cell r="F24">
            <v>0.94484335184099999</v>
          </cell>
          <cell r="G24">
            <v>0.20250477020800001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0.798277199268</v>
          </cell>
          <cell r="F26">
            <v>0.798277199268</v>
          </cell>
          <cell r="G26">
            <v>1.00251089528E-2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0.88685923814800005</v>
          </cell>
          <cell r="F27">
            <v>0.88685923814800005</v>
          </cell>
          <cell r="G27">
            <v>0.12567716457200001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0.91302740573899999</v>
          </cell>
          <cell r="F28">
            <v>0.91302740573899999</v>
          </cell>
          <cell r="G28">
            <v>8.8440894398600006E-2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0.78268659114799999</v>
          </cell>
          <cell r="F29">
            <v>0.78268659114799999</v>
          </cell>
          <cell r="G29">
            <v>5.2740856802699999E-2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0.65176576375999995</v>
          </cell>
          <cell r="F30">
            <v>0.65176576375999995</v>
          </cell>
          <cell r="G30">
            <v>9.7522369462499994E-2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0.63618564605700001</v>
          </cell>
          <cell r="F31">
            <v>0.63618564605700001</v>
          </cell>
          <cell r="G31">
            <v>0.12421532919100001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0.87550401687599999</v>
          </cell>
          <cell r="F32">
            <v>0.87550401687599999</v>
          </cell>
          <cell r="G32">
            <v>0.13091108538999999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0.86814999580399999</v>
          </cell>
          <cell r="F33">
            <v>0.86814999580399999</v>
          </cell>
          <cell r="G33">
            <v>2.9714377515400001E-2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0.91338199377100004</v>
          </cell>
          <cell r="F34">
            <v>0.91338199377100004</v>
          </cell>
          <cell r="G34">
            <v>0.197690159664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0.64966917038000005</v>
          </cell>
          <cell r="F35">
            <v>0.64966917038000005</v>
          </cell>
          <cell r="G35">
            <v>2.6945019964099998E-2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0.57560634612999995</v>
          </cell>
          <cell r="F36">
            <v>0.57560634612999995</v>
          </cell>
          <cell r="G36">
            <v>1.38031890957E-2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0.35498389601699998</v>
          </cell>
          <cell r="F37">
            <v>0.35498389601699998</v>
          </cell>
          <cell r="G37">
            <v>5.6996300066200004E-3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0.45323911309199999</v>
          </cell>
          <cell r="F38">
            <v>0.45323911309199999</v>
          </cell>
          <cell r="G38">
            <v>1.7545868424800001E-3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1</v>
          </cell>
          <cell r="F39">
            <v>1</v>
          </cell>
          <cell r="G39">
            <v>0.101678398374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0.90850293636299995</v>
          </cell>
          <cell r="F40">
            <v>0.90850293636299995</v>
          </cell>
          <cell r="G40">
            <v>0.33478570030799998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1</v>
          </cell>
          <cell r="F41">
            <v>1</v>
          </cell>
          <cell r="G41">
            <v>5.2844471416099999E-2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0.76368659734699995</v>
          </cell>
          <cell r="F42">
            <v>0.76368659734699995</v>
          </cell>
          <cell r="G42">
            <v>5.12140230489E-2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0.74027776718100002</v>
          </cell>
          <cell r="F43">
            <v>0.74027776718100002</v>
          </cell>
          <cell r="G43">
            <v>0.100088952861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</v>
          </cell>
          <cell r="F44">
            <v>1</v>
          </cell>
          <cell r="G44">
            <v>2.7104397490200001E-2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0.65457183122600004</v>
          </cell>
          <cell r="F46">
            <v>0.65457183122600004</v>
          </cell>
          <cell r="G46">
            <v>2.2825733890500001E-2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0.89137697219800005</v>
          </cell>
          <cell r="F47">
            <v>0.89137697219800005</v>
          </cell>
          <cell r="G47">
            <v>3.6025166225299998E-2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0.89399117231400005</v>
          </cell>
          <cell r="F49">
            <v>0.89399117231400005</v>
          </cell>
          <cell r="G49">
            <v>2.5888935924499999E-2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0.95170027017600001</v>
          </cell>
          <cell r="F50">
            <v>0.95170027017600001</v>
          </cell>
          <cell r="G50">
            <v>5.7884885296899998E-3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0.82789349556000003</v>
          </cell>
          <cell r="F51">
            <v>0.82789349556000003</v>
          </cell>
          <cell r="G51">
            <v>1.76270557332E-2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0.90546101331700002</v>
          </cell>
          <cell r="F52">
            <v>0.90546101331700002</v>
          </cell>
          <cell r="G52">
            <v>2.3861461289700001E-2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0.83966642618200005</v>
          </cell>
          <cell r="F53">
            <v>0.83966642618200005</v>
          </cell>
          <cell r="G53">
            <v>3.5479349411900001E-2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0.70540106296500005</v>
          </cell>
          <cell r="F54">
            <v>0.70540106296500005</v>
          </cell>
          <cell r="G54">
            <v>3.0548051458100002E-3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0.68597775697700003</v>
          </cell>
          <cell r="F57">
            <v>0.68597775697700003</v>
          </cell>
          <cell r="G57">
            <v>3.8364852625599999E-3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0.65540701150900005</v>
          </cell>
          <cell r="F58">
            <v>0.65540701150900005</v>
          </cell>
          <cell r="G58">
            <v>2.8819672575699999E-2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0.92956250906000004</v>
          </cell>
          <cell r="F59">
            <v>0.92956250906000004</v>
          </cell>
          <cell r="G59">
            <v>2.2489500837599999E-2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0.80002212524399996</v>
          </cell>
          <cell r="F60">
            <v>0.80002212524399996</v>
          </cell>
          <cell r="G60">
            <v>5.3172129083000001E-2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0.32662731409099999</v>
          </cell>
          <cell r="F61">
            <v>0.32662731409099999</v>
          </cell>
          <cell r="G61">
            <v>1.77861652878E-3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</v>
          </cell>
          <cell r="E62">
            <v>0.63555097579999997</v>
          </cell>
          <cell r="F62">
            <v>0.63555097579999997</v>
          </cell>
          <cell r="G62">
            <v>3.2302118057E-2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0.91714882850599999</v>
          </cell>
          <cell r="F63">
            <v>0.91714882850599999</v>
          </cell>
          <cell r="G63">
            <v>1.0019089568299999E-2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0.88451397419</v>
          </cell>
          <cell r="F64">
            <v>0.88451397419</v>
          </cell>
          <cell r="G64">
            <v>4.42880207821E-2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0.56440007686600002</v>
          </cell>
          <cell r="F65">
            <v>0.56440007686600002</v>
          </cell>
          <cell r="G65">
            <v>6.4400805174799998E-3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1</v>
          </cell>
          <cell r="F66">
            <v>1</v>
          </cell>
          <cell r="G66">
            <v>0.188517294201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0.97227662801699999</v>
          </cell>
          <cell r="F67">
            <v>0.97227662801699999</v>
          </cell>
          <cell r="G67">
            <v>1.24120003424E-2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0.83486407995199996</v>
          </cell>
          <cell r="F68">
            <v>0.83486407995199996</v>
          </cell>
          <cell r="G68">
            <v>2.0011517230399999E-3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0.82113540172599997</v>
          </cell>
          <cell r="F69">
            <v>0.82113540172599997</v>
          </cell>
          <cell r="G69">
            <v>0.13937622411100001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0.51778268814100004</v>
          </cell>
          <cell r="F70">
            <v>0.51778268814100004</v>
          </cell>
          <cell r="G70">
            <v>1.52925013952E-4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0.52522236108800002</v>
          </cell>
          <cell r="F71">
            <v>0.52522236108800002</v>
          </cell>
          <cell r="G71">
            <v>8.6610404217499996E-3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1</v>
          </cell>
          <cell r="F72">
            <v>1</v>
          </cell>
          <cell r="G72">
            <v>4.9348698020399998E-2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1</v>
          </cell>
          <cell r="F73">
            <v>1</v>
          </cell>
          <cell r="G73">
            <v>6.6447560403700007E-2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1</v>
          </cell>
          <cell r="F75">
            <v>1</v>
          </cell>
          <cell r="G75">
            <v>4.6883178537199997E-2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0.83441722392999995</v>
          </cell>
          <cell r="F79">
            <v>0.83441722392999995</v>
          </cell>
          <cell r="G79">
            <v>6.0050231338799998E-2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0.96777778863899999</v>
          </cell>
          <cell r="F81">
            <v>0.96777778863899999</v>
          </cell>
          <cell r="G81">
            <v>1.7189024872899999E-2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1</v>
          </cell>
          <cell r="F82">
            <v>1</v>
          </cell>
          <cell r="G82">
            <v>3.7339174764700001E-2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1</v>
          </cell>
          <cell r="F83">
            <v>1</v>
          </cell>
          <cell r="G83">
            <v>1.20278339958E-2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1</v>
          </cell>
          <cell r="F84">
            <v>1</v>
          </cell>
          <cell r="G84">
            <v>5.8950656999500001E-2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</v>
          </cell>
          <cell r="E85">
            <v>0.50786483287799999</v>
          </cell>
          <cell r="F85">
            <v>0.50786483287799999</v>
          </cell>
          <cell r="G85">
            <v>1.1057752000899999E-3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0.48395895957899998</v>
          </cell>
          <cell r="F86">
            <v>0.48395895957899998</v>
          </cell>
          <cell r="G86">
            <v>1.59086261805E-3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0.63260072469700002</v>
          </cell>
          <cell r="F87">
            <v>0.63260072469700002</v>
          </cell>
          <cell r="G87">
            <v>2.6472708532000001E-2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0.17527528107199999</v>
          </cell>
          <cell r="F88">
            <v>0.17527528107199999</v>
          </cell>
          <cell r="G88">
            <v>2.1052983181599999E-4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7.6272174715999994E-2</v>
          </cell>
          <cell r="F89">
            <v>7.6272174715999994E-2</v>
          </cell>
          <cell r="G89">
            <v>4.9675650951700001E-5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0.86202442645999999</v>
          </cell>
          <cell r="F90">
            <v>0.86202442645999999</v>
          </cell>
          <cell r="G90">
            <v>2.0357084847499999E-3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0.96097868680999998</v>
          </cell>
          <cell r="F91">
            <v>0.96097868680999998</v>
          </cell>
          <cell r="G91">
            <v>7.3982521215600006E-2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0.993970036507</v>
          </cell>
          <cell r="F92">
            <v>0.993970036507</v>
          </cell>
          <cell r="G92">
            <v>6.7753437743799994E-2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0.34781065583199999</v>
          </cell>
          <cell r="F93">
            <v>0.34781065583199999</v>
          </cell>
          <cell r="G93">
            <v>1.6033471343999999E-2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0.66808480024299999</v>
          </cell>
          <cell r="F96">
            <v>0.66808480024299999</v>
          </cell>
          <cell r="G96">
            <v>1.42452172718E-3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1</v>
          </cell>
          <cell r="F97">
            <v>1</v>
          </cell>
          <cell r="G97">
            <v>0.131394028509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0.76230251789100001</v>
          </cell>
          <cell r="F98">
            <v>0.76230251789100001</v>
          </cell>
          <cell r="G98">
            <v>0.105645493383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0.94875067472499997</v>
          </cell>
          <cell r="F99">
            <v>0.94875067472499997</v>
          </cell>
          <cell r="G99">
            <v>5.6949918190199997E-2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0.80269044637700004</v>
          </cell>
          <cell r="F100">
            <v>0.80269044637700004</v>
          </cell>
          <cell r="G100">
            <v>7.1254980208999993E-2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0.71430593729000003</v>
          </cell>
          <cell r="F101">
            <v>0.71430593729000003</v>
          </cell>
          <cell r="G101">
            <v>7.5558957969500004E-2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0.98915278911600002</v>
          </cell>
          <cell r="F102">
            <v>0.98915278911600002</v>
          </cell>
          <cell r="G102">
            <v>6.5429805889599998E-2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0.45705610513700001</v>
          </cell>
          <cell r="F103">
            <v>0.45705610513700001</v>
          </cell>
          <cell r="G103">
            <v>5.5715150173999998E-3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0.69723922014200002</v>
          </cell>
          <cell r="F104">
            <v>0.69723922014200002</v>
          </cell>
          <cell r="G104">
            <v>6.8921256048399999E-3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0.68732434511200002</v>
          </cell>
          <cell r="F105">
            <v>0.68732434511200002</v>
          </cell>
          <cell r="G105">
            <v>9.0435426977099997E-2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0.91037702560400002</v>
          </cell>
          <cell r="F106">
            <v>0.91037702560400002</v>
          </cell>
          <cell r="G106">
            <v>0.113387404202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0.83041894435899999</v>
          </cell>
          <cell r="F107">
            <v>0.83041894435899999</v>
          </cell>
          <cell r="G107">
            <v>0.16530191101899999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0.92253625392899996</v>
          </cell>
          <cell r="F108">
            <v>0.92253625392899996</v>
          </cell>
          <cell r="G108">
            <v>0.149921093984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0.55066305398899995</v>
          </cell>
          <cell r="F109">
            <v>0.55066305398899995</v>
          </cell>
          <cell r="G109">
            <v>4.7992248038099998E-5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0.83503538370099994</v>
          </cell>
          <cell r="F110">
            <v>0.83503538370099994</v>
          </cell>
          <cell r="G110">
            <v>7.4430184765000004E-2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0.70322209596600005</v>
          </cell>
          <cell r="F111">
            <v>0.70322209596600005</v>
          </cell>
          <cell r="G111">
            <v>4.63436744426E-2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0.84949499368699999</v>
          </cell>
          <cell r="F112">
            <v>0.84949499368699999</v>
          </cell>
          <cell r="G112">
            <v>8.1541620054300004E-2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0.71468418836600001</v>
          </cell>
          <cell r="F114">
            <v>0.71468418836600001</v>
          </cell>
          <cell r="G114">
            <v>0.22733346799599999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0.78474414348599997</v>
          </cell>
          <cell r="F115">
            <v>0.78474414348599997</v>
          </cell>
          <cell r="G115">
            <v>8.8624508510899994E-2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0.63787424564399997</v>
          </cell>
          <cell r="F116">
            <v>0.63787424564399997</v>
          </cell>
          <cell r="G116">
            <v>0.113455323548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1</v>
          </cell>
          <cell r="F117">
            <v>1</v>
          </cell>
          <cell r="G117">
            <v>9.8301994662200007E-2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0.80957096815100005</v>
          </cell>
          <cell r="F118">
            <v>0.80957096815100005</v>
          </cell>
          <cell r="G118">
            <v>6.1783801538199998E-2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0.88244444131900002</v>
          </cell>
          <cell r="F120">
            <v>0.88244444131900002</v>
          </cell>
          <cell r="G120">
            <v>2.4288389155199999E-2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0.69776719808599996</v>
          </cell>
          <cell r="F123">
            <v>0.69776719808599996</v>
          </cell>
          <cell r="G123">
            <v>1.9179514108199999E-2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0.352098762989</v>
          </cell>
          <cell r="F124">
            <v>0.352098762989</v>
          </cell>
          <cell r="G124">
            <v>3.2745492485200002E-4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0.48759412765499999</v>
          </cell>
          <cell r="F125">
            <v>0.48759412765499999</v>
          </cell>
          <cell r="G125">
            <v>6.0912609796900004E-3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0.74943089485199998</v>
          </cell>
          <cell r="F126">
            <v>0.74943089485199998</v>
          </cell>
          <cell r="G126">
            <v>2.2562314028000002E-2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0.80457216501200002</v>
          </cell>
          <cell r="F127">
            <v>0.80457216501200002</v>
          </cell>
          <cell r="G127">
            <v>3.6855404524200001E-3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0.81797003745999997</v>
          </cell>
          <cell r="F130">
            <v>0.81797003745999997</v>
          </cell>
          <cell r="G130">
            <v>9.1461282064999993E-3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0.72842645645100002</v>
          </cell>
          <cell r="F131">
            <v>0.72842645645100002</v>
          </cell>
          <cell r="G131">
            <v>7.3062333140800004E-3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0.82968389987900004</v>
          </cell>
          <cell r="F133">
            <v>0.82968389987900004</v>
          </cell>
          <cell r="G133">
            <v>7.2605720173699997E-2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0.428213506937</v>
          </cell>
          <cell r="F134">
            <v>0.428213506937</v>
          </cell>
          <cell r="G134">
            <v>1.19965981318E-3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0.80013310909299995</v>
          </cell>
          <cell r="F135">
            <v>0.80013310909299995</v>
          </cell>
          <cell r="G135">
            <v>1.2746582075699999E-2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0.48395717144</v>
          </cell>
          <cell r="F136">
            <v>0.48395717144</v>
          </cell>
          <cell r="G136">
            <v>2.4640110918899998E-3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0.66216313838999996</v>
          </cell>
          <cell r="F138">
            <v>0.66216313838999996</v>
          </cell>
          <cell r="G138">
            <v>7.0215023272000004E-3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0.68213295936600005</v>
          </cell>
          <cell r="F139">
            <v>0.68213295936600005</v>
          </cell>
          <cell r="G139">
            <v>1.3481374993000001E-2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0.62203252315500002</v>
          </cell>
          <cell r="F142">
            <v>0.62203252315500002</v>
          </cell>
          <cell r="G142">
            <v>7.5631920838200001E-2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0.68089199066200001</v>
          </cell>
          <cell r="F143">
            <v>0.68089199066200001</v>
          </cell>
          <cell r="G143">
            <v>9.1461696414999998E-3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0.67285370826699997</v>
          </cell>
          <cell r="F144">
            <v>0.67285370826699997</v>
          </cell>
          <cell r="G144">
            <v>8.1558377511500007E-3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0.71300423145299996</v>
          </cell>
          <cell r="F145">
            <v>0.71300423145299996</v>
          </cell>
          <cell r="G145">
            <v>2.4454368738500001E-2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0.55250579118700005</v>
          </cell>
          <cell r="F146">
            <v>0.55250579118700005</v>
          </cell>
          <cell r="G146">
            <v>1.39893751686E-2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0.66366314888</v>
          </cell>
          <cell r="F147">
            <v>0.66366314888</v>
          </cell>
          <cell r="G147">
            <v>2.1969699489900001E-2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0.65948897600199996</v>
          </cell>
          <cell r="F148">
            <v>0.65948897600199996</v>
          </cell>
          <cell r="G148">
            <v>1.3950904166E-2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0.811782360077</v>
          </cell>
          <cell r="F149">
            <v>0.811782360077</v>
          </cell>
          <cell r="G149">
            <v>2.15318253196E-2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0.64527183771100005</v>
          </cell>
          <cell r="F150">
            <v>0.64527183771100005</v>
          </cell>
          <cell r="G150">
            <v>7.1436145046799996E-3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0.70333015918700004</v>
          </cell>
          <cell r="F151">
            <v>0.70333015918700004</v>
          </cell>
          <cell r="G151">
            <v>2.1198678388700001E-2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0.63093221187600002</v>
          </cell>
          <cell r="F152">
            <v>0.63093221187600002</v>
          </cell>
          <cell r="G152">
            <v>8.0567107776999998E-3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4.6899657696500001E-2</v>
          </cell>
          <cell r="F153">
            <v>4.6899657696500001E-2</v>
          </cell>
          <cell r="G153">
            <v>3.2387897772400001E-5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0.75359439849900001</v>
          </cell>
          <cell r="F154">
            <v>0.75359439849900001</v>
          </cell>
          <cell r="G154">
            <v>1.6856930616999999E-2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0.72226876020399999</v>
          </cell>
          <cell r="F156">
            <v>0.72226876020399999</v>
          </cell>
          <cell r="G156">
            <v>2.2317720726800001E-2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0.40681207180000001</v>
          </cell>
          <cell r="F157">
            <v>0.40681207180000001</v>
          </cell>
          <cell r="G157">
            <v>1.7499666486000001E-2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0.481131494045</v>
          </cell>
          <cell r="F158">
            <v>0.481131494045</v>
          </cell>
          <cell r="G158">
            <v>7.9209629545499999E-3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0.71658205986000001</v>
          </cell>
          <cell r="F159">
            <v>0.71658205986000001</v>
          </cell>
          <cell r="G159">
            <v>2.4957213427899999E-2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0.54413217306100004</v>
          </cell>
          <cell r="F160">
            <v>0.54413217306100004</v>
          </cell>
          <cell r="G160">
            <v>3.6466421714499999E-3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</v>
          </cell>
          <cell r="E161">
            <v>0.16982841491699999</v>
          </cell>
          <cell r="F161">
            <v>0.16982841491699999</v>
          </cell>
          <cell r="G161">
            <v>7.7707679095200002E-5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0.77627354860300002</v>
          </cell>
          <cell r="F162">
            <v>0.77627354860300002</v>
          </cell>
          <cell r="G162">
            <v>8.1226022662500008E-3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0.48012638091999998</v>
          </cell>
          <cell r="F163">
            <v>0.48012638091999998</v>
          </cell>
          <cell r="G163">
            <v>8.7939711881800005E-3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0.48967555165299997</v>
          </cell>
          <cell r="F164">
            <v>0.48967555165299997</v>
          </cell>
          <cell r="G164">
            <v>2.8433747774300001E-2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</v>
          </cell>
          <cell r="E165">
            <v>0.26270049810399998</v>
          </cell>
          <cell r="F165">
            <v>0.26270049810399998</v>
          </cell>
          <cell r="G165">
            <v>1.4090803943700001E-2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0.49916318058999998</v>
          </cell>
          <cell r="F166">
            <v>0.49916318058999998</v>
          </cell>
          <cell r="G166">
            <v>1.1280491116199999E-2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0.47739633917800001</v>
          </cell>
          <cell r="F167">
            <v>0.47739633917800001</v>
          </cell>
          <cell r="G167">
            <v>2.9077166525200001E-3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0.46662080287899999</v>
          </cell>
          <cell r="F168">
            <v>0.46662080287899999</v>
          </cell>
          <cell r="G168">
            <v>4.71467011494E-3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0.53968191146900002</v>
          </cell>
          <cell r="F174">
            <v>0.53968191146900002</v>
          </cell>
          <cell r="G174">
            <v>1.12670656645E-2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0.77110582590099996</v>
          </cell>
          <cell r="F175">
            <v>0.77110582590099996</v>
          </cell>
          <cell r="G175">
            <v>8.6050523330999992E-3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0.63001745939300002</v>
          </cell>
          <cell r="F176">
            <v>0.63001745939300002</v>
          </cell>
          <cell r="G176">
            <v>4.7391113238499999E-5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0.471124470234</v>
          </cell>
          <cell r="F177">
            <v>0.471124470234</v>
          </cell>
          <cell r="G177">
            <v>6.3639791688499994E-2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</v>
          </cell>
          <cell r="E178">
            <v>0.32735079526900002</v>
          </cell>
          <cell r="F178">
            <v>0.32735079526900002</v>
          </cell>
          <cell r="G178">
            <v>1.2768421745E-3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0.51548624038699997</v>
          </cell>
          <cell r="F179">
            <v>0.51548624038699997</v>
          </cell>
          <cell r="G179">
            <v>2.0496041530200002E-2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</v>
          </cell>
          <cell r="E181">
            <v>0.14018535613999999</v>
          </cell>
          <cell r="F181">
            <v>0.14018535613999999</v>
          </cell>
          <cell r="G181">
            <v>3.0264391612700001E-3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</v>
          </cell>
          <cell r="E182">
            <v>0.37340587377500001</v>
          </cell>
          <cell r="F182">
            <v>0.37340587377500001</v>
          </cell>
          <cell r="G182">
            <v>3.9049419905E-3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0.56289488077200001</v>
          </cell>
          <cell r="F183">
            <v>0.56289488077200001</v>
          </cell>
          <cell r="G183">
            <v>1.8957057049199999E-3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0.79940313100799998</v>
          </cell>
          <cell r="F184">
            <v>0.79940313100799998</v>
          </cell>
          <cell r="G184">
            <v>3.8985921099299999E-2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0.67256551981000001</v>
          </cell>
          <cell r="F185">
            <v>0.67256551981000001</v>
          </cell>
          <cell r="G185">
            <v>7.1169668512199996E-2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0.79207915067699997</v>
          </cell>
          <cell r="F186">
            <v>0.79207915067699997</v>
          </cell>
          <cell r="G186">
            <v>4.2450385588299999E-2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0.541828989983</v>
          </cell>
          <cell r="F187">
            <v>0.541828989983</v>
          </cell>
          <cell r="G187">
            <v>1.43674471743E-2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0.804738879204</v>
          </cell>
          <cell r="F190">
            <v>0.804738879204</v>
          </cell>
          <cell r="G190">
            <v>1.5624007550100001E-2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0.53262740373600004</v>
          </cell>
          <cell r="F192">
            <v>0.53262740373600004</v>
          </cell>
          <cell r="G192">
            <v>1.4136566343299999E-2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0.41112974286100001</v>
          </cell>
          <cell r="F193">
            <v>0.41112974286100001</v>
          </cell>
          <cell r="G193">
            <v>2.19418104489E-2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</v>
          </cell>
          <cell r="E194">
            <v>0.28931412100800002</v>
          </cell>
          <cell r="F194">
            <v>0.28931412100800002</v>
          </cell>
          <cell r="G194">
            <v>1.10721538275E-2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0.50116741657300001</v>
          </cell>
          <cell r="F195">
            <v>0.50116741657300001</v>
          </cell>
          <cell r="G195">
            <v>3.9659936501800002E-3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0.43558534979800001</v>
          </cell>
          <cell r="F196">
            <v>0.43558534979800001</v>
          </cell>
          <cell r="G196">
            <v>2.4758877003300001E-3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0.86733293533300004</v>
          </cell>
          <cell r="F203">
            <v>0.86733293533300004</v>
          </cell>
          <cell r="G203">
            <v>3.0773407536899999E-2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0.88378262519799999</v>
          </cell>
          <cell r="F204">
            <v>0.88378262519799999</v>
          </cell>
          <cell r="G204">
            <v>3.15475056697E-2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0.16675205528699999</v>
          </cell>
          <cell r="F207">
            <v>0.16675205528699999</v>
          </cell>
          <cell r="G207">
            <v>2.7931954073200002E-4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0.84566378593400005</v>
          </cell>
          <cell r="F208">
            <v>0.84566378593400005</v>
          </cell>
          <cell r="G208">
            <v>4.1189598389199999E-2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0.63133293390300005</v>
          </cell>
          <cell r="F209">
            <v>0.63133293390300005</v>
          </cell>
          <cell r="G209">
            <v>2.69396551324E-3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0.28559243679000001</v>
          </cell>
          <cell r="F213">
            <v>0.28559243679000001</v>
          </cell>
          <cell r="G213">
            <v>2.2822493074000001E-3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0.35814121365500001</v>
          </cell>
          <cell r="F215">
            <v>0.35814121365500001</v>
          </cell>
          <cell r="G215">
            <v>3.2798218170500002E-3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0.58100783824900004</v>
          </cell>
          <cell r="F216">
            <v>0.58100783824900004</v>
          </cell>
          <cell r="G216">
            <v>1.07538387179E-2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0.75001513957999999</v>
          </cell>
          <cell r="F217">
            <v>0.75001513957999999</v>
          </cell>
          <cell r="G217">
            <v>5.0981302882799999E-2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0.752553105354</v>
          </cell>
          <cell r="F218">
            <v>0.752553105354</v>
          </cell>
          <cell r="G218">
            <v>1.6750384409000001E-2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0.78890657424900001</v>
          </cell>
          <cell r="F219">
            <v>0.78890657424900001</v>
          </cell>
          <cell r="G219">
            <v>1.6416802878999999E-2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0.41310876607899999</v>
          </cell>
          <cell r="F220">
            <v>0.41310876607899999</v>
          </cell>
          <cell r="G220">
            <v>4.9584121607999998E-3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0.38967040181200002</v>
          </cell>
          <cell r="F221">
            <v>0.38967040181200002</v>
          </cell>
          <cell r="G221">
            <v>2.6997897984800002E-3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0.38086828589400001</v>
          </cell>
          <cell r="F222">
            <v>0.38086828589400001</v>
          </cell>
          <cell r="G222">
            <v>1.46514765092E-3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0.301361203194</v>
          </cell>
          <cell r="F224">
            <v>0.301361203194</v>
          </cell>
          <cell r="G224">
            <v>5.6767526043800002E-3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</v>
          </cell>
          <cell r="E225">
            <v>0.78552162647199997</v>
          </cell>
          <cell r="F225">
            <v>0.78552162647199997</v>
          </cell>
          <cell r="G225">
            <v>3.5895460157799999E-2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0.825824022293</v>
          </cell>
          <cell r="F231">
            <v>0.825824022293</v>
          </cell>
          <cell r="G231">
            <v>2.3213039277000001E-2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0.87627142667799995</v>
          </cell>
          <cell r="F232">
            <v>0.87627142667799995</v>
          </cell>
          <cell r="G232">
            <v>1.2867535283500001E-2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0.80263751745199996</v>
          </cell>
          <cell r="F233">
            <v>0.80263751745199996</v>
          </cell>
          <cell r="G233">
            <v>8.8258598342199998E-2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0.65196096897099998</v>
          </cell>
          <cell r="F234">
            <v>0.65196096897099998</v>
          </cell>
          <cell r="G234">
            <v>0.123223339131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0.82265621423699997</v>
          </cell>
          <cell r="F235">
            <v>0.82265621423699997</v>
          </cell>
          <cell r="G235">
            <v>9.3504958837200003E-2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0.77570527791999999</v>
          </cell>
          <cell r="F236">
            <v>0.77570527791999999</v>
          </cell>
          <cell r="G236">
            <v>5.7912296977600003E-2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0.371250122786</v>
          </cell>
          <cell r="F237">
            <v>0.371250122786</v>
          </cell>
          <cell r="G237">
            <v>3.05300546176E-2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0.80674391984899996</v>
          </cell>
          <cell r="F238">
            <v>0.80674391984899996</v>
          </cell>
          <cell r="G238">
            <v>9.1626965031500002E-2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0.82921123504600003</v>
          </cell>
          <cell r="F239">
            <v>0.82921123504600003</v>
          </cell>
          <cell r="G239">
            <v>0.11502063158799999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1</v>
          </cell>
          <cell r="F240">
            <v>1</v>
          </cell>
          <cell r="G240">
            <v>0.141004755324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0.80386888980899995</v>
          </cell>
          <cell r="F241">
            <v>0.80386888980899995</v>
          </cell>
          <cell r="G241">
            <v>0.12529112398100001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0.74669861793500003</v>
          </cell>
          <cell r="F242">
            <v>0.74669861793500003</v>
          </cell>
          <cell r="G242">
            <v>0.18872960720699999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0.85161459445999999</v>
          </cell>
          <cell r="F243">
            <v>0.85161459445999999</v>
          </cell>
          <cell r="G243">
            <v>1.6400192515800001E-2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0.93594676256200005</v>
          </cell>
          <cell r="F244">
            <v>0.93594676256200005</v>
          </cell>
          <cell r="G244">
            <v>4.4382705661599998E-2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1</v>
          </cell>
          <cell r="F245">
            <v>1</v>
          </cell>
          <cell r="G245">
            <v>2.9999320343499999E-2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0.59035694599199995</v>
          </cell>
          <cell r="F246">
            <v>0.59035694599199995</v>
          </cell>
          <cell r="G246">
            <v>2.3371357734999999E-3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0.80067086219799999</v>
          </cell>
          <cell r="F247">
            <v>0.80067086219799999</v>
          </cell>
          <cell r="G247">
            <v>4.0125526093700001E-2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0.67178851366000003</v>
          </cell>
          <cell r="F248">
            <v>0.67178851366000003</v>
          </cell>
          <cell r="G248">
            <v>3.7223653900899998E-3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0.75054740905799999</v>
          </cell>
          <cell r="F249">
            <v>0.75054740905799999</v>
          </cell>
          <cell r="G249">
            <v>2.0420486188399999E-2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0.75178271532100005</v>
          </cell>
          <cell r="F253">
            <v>0.75178271532100005</v>
          </cell>
          <cell r="G253">
            <v>1.29708498917E-2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</v>
          </cell>
          <cell r="E254">
            <v>0.505999684334</v>
          </cell>
          <cell r="F254">
            <v>0.505999684334</v>
          </cell>
          <cell r="G254">
            <v>5.9855048491000004E-3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0.86628299951599996</v>
          </cell>
          <cell r="F255">
            <v>0.86628299951599996</v>
          </cell>
          <cell r="G255">
            <v>5.8175780971900001E-2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0.87260907888399997</v>
          </cell>
          <cell r="F256">
            <v>0.87260907888399997</v>
          </cell>
          <cell r="G256">
            <v>6.2477096937400001E-2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0.94677823782000003</v>
          </cell>
          <cell r="F257">
            <v>0.94677823782000003</v>
          </cell>
          <cell r="G257">
            <v>2.5984063624299999E-2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0.99592602252999995</v>
          </cell>
          <cell r="F258">
            <v>0.99592602252999995</v>
          </cell>
          <cell r="G258">
            <v>2.4824139027300001E-2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0.99632185697599995</v>
          </cell>
          <cell r="F259">
            <v>0.99632185697599995</v>
          </cell>
          <cell r="G259">
            <v>5.82266687221E-2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0.71170681714999995</v>
          </cell>
          <cell r="F260">
            <v>0.71170681714999995</v>
          </cell>
          <cell r="G260">
            <v>8.6232803351699999E-2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0.72141617536500002</v>
          </cell>
          <cell r="F261">
            <v>0.72141617536500002</v>
          </cell>
          <cell r="G261">
            <v>0.11074533059900001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0.78377437591599997</v>
          </cell>
          <cell r="F262">
            <v>0.78377437591599997</v>
          </cell>
          <cell r="G262">
            <v>0.19121261708000001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0.82456058263800003</v>
          </cell>
          <cell r="F263">
            <v>0.82456058263800003</v>
          </cell>
          <cell r="G263">
            <v>0.16717835340100001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0.56055659055700002</v>
          </cell>
          <cell r="F264">
            <v>0.56055659055700002</v>
          </cell>
          <cell r="G264">
            <v>2.0051923292E-2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0.83757483959199996</v>
          </cell>
          <cell r="F265">
            <v>0.83757483959199996</v>
          </cell>
          <cell r="G265">
            <v>4.7467363805600002E-2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0.646535634995</v>
          </cell>
          <cell r="F266">
            <v>0.646535634995</v>
          </cell>
          <cell r="G266">
            <v>3.1850319008599998E-2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</v>
          </cell>
          <cell r="E267">
            <v>0.821396887302</v>
          </cell>
          <cell r="F267">
            <v>0.821396887302</v>
          </cell>
          <cell r="G267">
            <v>1.17796102467E-2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0.848152399063</v>
          </cell>
          <cell r="F269">
            <v>0.848152399063</v>
          </cell>
          <cell r="G269">
            <v>0.22764610929000001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0.83942449092899996</v>
          </cell>
          <cell r="F270">
            <v>0.83942449092899996</v>
          </cell>
          <cell r="G270">
            <v>0.16125417625999999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0.57117068767500001</v>
          </cell>
          <cell r="F273">
            <v>0.57117068767500001</v>
          </cell>
          <cell r="G273">
            <v>3.9437688747400003E-3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0.48711678385700002</v>
          </cell>
          <cell r="F274">
            <v>0.48711678385700002</v>
          </cell>
          <cell r="G274">
            <v>3.5192346369300001E-3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0.22794423997400001</v>
          </cell>
          <cell r="F275">
            <v>0.22794423997400001</v>
          </cell>
          <cell r="G275">
            <v>1.9355702201800001E-3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0.92878413200400001</v>
          </cell>
          <cell r="F276">
            <v>0.92878413200400001</v>
          </cell>
          <cell r="G276">
            <v>0.13732512016000001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0.80605465173699997</v>
          </cell>
          <cell r="F277">
            <v>0.80605465173699997</v>
          </cell>
          <cell r="G277">
            <v>5.1534457864600001E-2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0.80041164159800005</v>
          </cell>
          <cell r="F278">
            <v>0.80041164159800005</v>
          </cell>
          <cell r="G278">
            <v>1.53530517091E-2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0.204900920391</v>
          </cell>
          <cell r="F279">
            <v>0.204900920391</v>
          </cell>
          <cell r="G279">
            <v>4.0620848579100001E-4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0.55522674322099996</v>
          </cell>
          <cell r="F280">
            <v>0.55522674322099996</v>
          </cell>
          <cell r="G280">
            <v>2.3023540422699999E-3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0.78293901681900002</v>
          </cell>
          <cell r="F281">
            <v>0.78293901681900002</v>
          </cell>
          <cell r="G281">
            <v>1.1467280336799999E-2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0.68446069955800004</v>
          </cell>
          <cell r="F282">
            <v>0.68446069955800004</v>
          </cell>
          <cell r="G282">
            <v>1.4157020116999999E-2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0.86779129505200003</v>
          </cell>
          <cell r="F283">
            <v>0.86779129505200003</v>
          </cell>
          <cell r="G283">
            <v>1.8329485920399999E-2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0.88792812824199996</v>
          </cell>
          <cell r="F286">
            <v>0.88792812824199996</v>
          </cell>
          <cell r="G286">
            <v>8.6302761869699995E-3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0.61680471897099998</v>
          </cell>
          <cell r="F287">
            <v>0.61680471897099998</v>
          </cell>
          <cell r="G287">
            <v>3.7606580697799999E-2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0.625</v>
          </cell>
          <cell r="F288">
            <v>0.625</v>
          </cell>
          <cell r="G288">
            <v>2.5363010092299999E-2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0.49716794490799998</v>
          </cell>
          <cell r="F289">
            <v>0.49716794490799998</v>
          </cell>
          <cell r="G289">
            <v>3.2519434668699998E-2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0.89038187265400004</v>
          </cell>
          <cell r="F290">
            <v>0.89038187265400004</v>
          </cell>
          <cell r="G290">
            <v>8.0057132024699995E-2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0.84391468763400002</v>
          </cell>
          <cell r="F291">
            <v>0.84391468763400002</v>
          </cell>
          <cell r="G291">
            <v>0.121686257141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0.72143465280499997</v>
          </cell>
          <cell r="F292">
            <v>0.72143465280499997</v>
          </cell>
          <cell r="G292">
            <v>0.11802346746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0.82622301578500001</v>
          </cell>
          <cell r="F293">
            <v>0.82622301578500001</v>
          </cell>
          <cell r="G293">
            <v>0.37488345593400002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0.96269929408999999</v>
          </cell>
          <cell r="F294">
            <v>0.96269929408999999</v>
          </cell>
          <cell r="G294">
            <v>0.490269750911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0.95510607957799998</v>
          </cell>
          <cell r="F295">
            <v>0.95510607957799998</v>
          </cell>
          <cell r="G295">
            <v>0.34104221442100002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1</v>
          </cell>
          <cell r="F296">
            <v>1</v>
          </cell>
          <cell r="G296">
            <v>5.4673940006800002E-2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0.79466062784199998</v>
          </cell>
          <cell r="F297">
            <v>0.79466062784199998</v>
          </cell>
          <cell r="G297">
            <v>3.3272850336500001E-2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0.794835865498</v>
          </cell>
          <cell r="F298">
            <v>0.794835865498</v>
          </cell>
          <cell r="G298">
            <v>3.3608344512899999E-2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0.94874060153999995</v>
          </cell>
          <cell r="F299">
            <v>0.94874060153999995</v>
          </cell>
          <cell r="G299">
            <v>0.27655572857900002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0.66430938243899995</v>
          </cell>
          <cell r="F300">
            <v>0.66430938243899995</v>
          </cell>
          <cell r="G300">
            <v>3.22154141366E-2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0.76679128408399999</v>
          </cell>
          <cell r="F301">
            <v>0.76679128408399999</v>
          </cell>
          <cell r="G301">
            <v>4.9317118985300001E-2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0.69749915599800005</v>
          </cell>
          <cell r="F302">
            <v>0.69749915599800005</v>
          </cell>
          <cell r="G302">
            <v>3.16151707372E-2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0.89860671758699995</v>
          </cell>
          <cell r="F303">
            <v>0.89860671758699995</v>
          </cell>
          <cell r="G303">
            <v>0.13507742793899999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0.55116343498200004</v>
          </cell>
          <cell r="F304">
            <v>0.55116343498200004</v>
          </cell>
          <cell r="G304">
            <v>1.86501330976E-2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0.77573257684700003</v>
          </cell>
          <cell r="F305">
            <v>0.77573257684700003</v>
          </cell>
          <cell r="G305">
            <v>7.57617126477E-2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</v>
          </cell>
          <cell r="E306">
            <v>0.82963293790799997</v>
          </cell>
          <cell r="F306">
            <v>0.82963293790799997</v>
          </cell>
          <cell r="G306">
            <v>0.10466536611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0</v>
          </cell>
          <cell r="E307">
            <v>0.51780927181199998</v>
          </cell>
          <cell r="F307">
            <v>0.51780927181199998</v>
          </cell>
          <cell r="G307">
            <v>0.11665919225599999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</v>
          </cell>
          <cell r="E308">
            <v>0.41066244244599998</v>
          </cell>
          <cell r="F308">
            <v>0.41066244244599998</v>
          </cell>
          <cell r="G308">
            <v>6.5099395960600007E-2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0.60736346244799999</v>
          </cell>
          <cell r="F309">
            <v>0.60736346244799999</v>
          </cell>
          <cell r="G309">
            <v>0.158785174482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0.264162093401</v>
          </cell>
          <cell r="F310">
            <v>0.264162093401</v>
          </cell>
          <cell r="G310">
            <v>3.8825178744000002E-2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ongsor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0.5</v>
          </cell>
          <cell r="F2">
            <v>0.5</v>
          </cell>
          <cell r="G2">
            <v>0.17573270265300001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0.75</v>
          </cell>
          <cell r="F3">
            <v>0.75</v>
          </cell>
          <cell r="G3">
            <v>0.17326258383099999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0.75</v>
          </cell>
          <cell r="F4">
            <v>0.75</v>
          </cell>
          <cell r="G4">
            <v>0.120186522262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</v>
          </cell>
          <cell r="E5">
            <v>0.75</v>
          </cell>
          <cell r="F5">
            <v>0.75</v>
          </cell>
          <cell r="G5">
            <v>8.4087249865800004E-2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</v>
          </cell>
          <cell r="E6">
            <v>0.75</v>
          </cell>
          <cell r="F6">
            <v>0.75</v>
          </cell>
          <cell r="G6">
            <v>6.6976446082399999E-2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0.75</v>
          </cell>
          <cell r="F7">
            <v>0.75</v>
          </cell>
          <cell r="G7">
            <v>0.23312471202599999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</v>
          </cell>
          <cell r="E8">
            <v>0.75</v>
          </cell>
          <cell r="F8">
            <v>0.75</v>
          </cell>
          <cell r="G8">
            <v>6.6768282298399997E-2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</v>
          </cell>
          <cell r="E9">
            <v>0.75</v>
          </cell>
          <cell r="F9">
            <v>0.75</v>
          </cell>
          <cell r="G9">
            <v>0.165035074861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0.75</v>
          </cell>
          <cell r="F10">
            <v>0.75</v>
          </cell>
          <cell r="G10">
            <v>0.18340480009900001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0.75</v>
          </cell>
          <cell r="F11">
            <v>0.75</v>
          </cell>
          <cell r="G11">
            <v>0.21211783439500001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0.75</v>
          </cell>
          <cell r="F12">
            <v>0.75</v>
          </cell>
          <cell r="G12">
            <v>0.41545973956900001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1</v>
          </cell>
          <cell r="F13">
            <v>1</v>
          </cell>
          <cell r="G13">
            <v>0.466202105443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</v>
          </cell>
          <cell r="E14">
            <v>1</v>
          </cell>
          <cell r="F14">
            <v>1</v>
          </cell>
          <cell r="G14">
            <v>0.46604199153499998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</v>
          </cell>
          <cell r="F15">
            <v>1</v>
          </cell>
          <cell r="G15">
            <v>0.26950913441899998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</v>
          </cell>
          <cell r="E16">
            <v>0.75</v>
          </cell>
          <cell r="F16">
            <v>0.75</v>
          </cell>
          <cell r="G16">
            <v>0.33707213305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0.75</v>
          </cell>
          <cell r="F17">
            <v>0.75</v>
          </cell>
          <cell r="G17">
            <v>0.20478252770800001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1</v>
          </cell>
          <cell r="F18">
            <v>1</v>
          </cell>
          <cell r="G18">
            <v>0.421879176691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1</v>
          </cell>
          <cell r="F19">
            <v>1</v>
          </cell>
          <cell r="G19">
            <v>0.35221680648600001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0.75</v>
          </cell>
          <cell r="F20">
            <v>0.75</v>
          </cell>
          <cell r="G20">
            <v>3.1660236344699999E-2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0.75</v>
          </cell>
          <cell r="F21">
            <v>0.75</v>
          </cell>
          <cell r="G21">
            <v>0.28103181669100002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0.75</v>
          </cell>
          <cell r="F22">
            <v>0.75</v>
          </cell>
          <cell r="G22">
            <v>7.5461643326299996E-2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0.75</v>
          </cell>
          <cell r="F23">
            <v>0.75</v>
          </cell>
          <cell r="G23">
            <v>0.14305430842399999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0.75</v>
          </cell>
          <cell r="F24">
            <v>0.75</v>
          </cell>
          <cell r="G24">
            <v>0.122285215874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0.75</v>
          </cell>
          <cell r="F25">
            <v>0.75</v>
          </cell>
          <cell r="G25">
            <v>0.43432226530500001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0.75</v>
          </cell>
          <cell r="F26">
            <v>0.75</v>
          </cell>
          <cell r="G26">
            <v>0.28593399832999999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0.75</v>
          </cell>
          <cell r="F27">
            <v>0.75</v>
          </cell>
          <cell r="G27">
            <v>0.15822385043000001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0.75</v>
          </cell>
          <cell r="F28">
            <v>0.75</v>
          </cell>
          <cell r="G28">
            <v>0.164308713045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0.75</v>
          </cell>
          <cell r="F29">
            <v>0.75</v>
          </cell>
          <cell r="G29">
            <v>0.137631529793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0.25</v>
          </cell>
          <cell r="F30">
            <v>0.25</v>
          </cell>
          <cell r="G30">
            <v>5.2540913006000004E-3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0.5</v>
          </cell>
          <cell r="F31">
            <v>0.5</v>
          </cell>
          <cell r="G31">
            <v>1.28511107031E-3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0.75</v>
          </cell>
          <cell r="F32">
            <v>0.75</v>
          </cell>
          <cell r="G32">
            <v>4.8282283195300001E-2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0.75</v>
          </cell>
          <cell r="F33">
            <v>0.75</v>
          </cell>
          <cell r="G33">
            <v>0.29236737346699998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0.75</v>
          </cell>
          <cell r="F34">
            <v>0.75</v>
          </cell>
          <cell r="G34">
            <v>2.2034202343900001E-2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</v>
          </cell>
          <cell r="E35">
            <v>0.75</v>
          </cell>
          <cell r="F35">
            <v>0.75</v>
          </cell>
          <cell r="G35">
            <v>0.13660986900399999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</v>
          </cell>
          <cell r="E36">
            <v>0.75</v>
          </cell>
          <cell r="F36">
            <v>0.75</v>
          </cell>
          <cell r="G36">
            <v>0.16135443769899999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0.75</v>
          </cell>
          <cell r="F37">
            <v>0.75</v>
          </cell>
          <cell r="G37">
            <v>0.28221957040599999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0.75</v>
          </cell>
          <cell r="F38">
            <v>0.75</v>
          </cell>
          <cell r="G38">
            <v>0.38033175355499999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0.75</v>
          </cell>
          <cell r="F39">
            <v>0.75</v>
          </cell>
          <cell r="G39">
            <v>0.199181594322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0.75</v>
          </cell>
          <cell r="F40">
            <v>0.75</v>
          </cell>
          <cell r="G40">
            <v>1.62859670118E-2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</v>
          </cell>
          <cell r="E41">
            <v>1</v>
          </cell>
          <cell r="F41">
            <v>1</v>
          </cell>
          <cell r="G41">
            <v>0.230841121495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1</v>
          </cell>
          <cell r="F42">
            <v>1</v>
          </cell>
          <cell r="G42">
            <v>5.2138133172999999E-2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0.75</v>
          </cell>
          <cell r="F43">
            <v>0.75</v>
          </cell>
          <cell r="G43">
            <v>0.159526419645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</v>
          </cell>
          <cell r="E44">
            <v>1</v>
          </cell>
          <cell r="F44">
            <v>1</v>
          </cell>
          <cell r="G44">
            <v>0.17668575063600001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</v>
          </cell>
          <cell r="E45">
            <v>0.75</v>
          </cell>
          <cell r="F45">
            <v>0.75</v>
          </cell>
          <cell r="G45">
            <v>0.39993769901699999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0.75</v>
          </cell>
          <cell r="F46">
            <v>0.75</v>
          </cell>
          <cell r="G46">
            <v>0.32308381891499999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</v>
          </cell>
          <cell r="E47">
            <v>1</v>
          </cell>
          <cell r="F47">
            <v>1</v>
          </cell>
          <cell r="G47">
            <v>0.25527066618200001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</v>
          </cell>
          <cell r="E48">
            <v>1</v>
          </cell>
          <cell r="F48">
            <v>1</v>
          </cell>
          <cell r="G48">
            <v>0.42467930417600003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0.75</v>
          </cell>
          <cell r="F49">
            <v>0.75</v>
          </cell>
          <cell r="G49">
            <v>0.29819446791699999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</v>
          </cell>
          <cell r="E50">
            <v>1</v>
          </cell>
          <cell r="F50">
            <v>1</v>
          </cell>
          <cell r="G50">
            <v>0.57068096377300004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0.75</v>
          </cell>
          <cell r="F51">
            <v>0.75</v>
          </cell>
          <cell r="G51">
            <v>0.53773474178400005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0.75</v>
          </cell>
          <cell r="F52">
            <v>0.75</v>
          </cell>
          <cell r="G52">
            <v>0.43248023679699998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</v>
          </cell>
          <cell r="F53">
            <v>1</v>
          </cell>
          <cell r="G53">
            <v>0.48019057171500001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</v>
          </cell>
          <cell r="E54">
            <v>1</v>
          </cell>
          <cell r="F54">
            <v>1</v>
          </cell>
          <cell r="G54">
            <v>0.58283250587900004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</v>
          </cell>
          <cell r="E55">
            <v>1</v>
          </cell>
          <cell r="F55">
            <v>1</v>
          </cell>
          <cell r="G55">
            <v>0.74182465643499995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</v>
          </cell>
          <cell r="E56">
            <v>1</v>
          </cell>
          <cell r="F56">
            <v>1</v>
          </cell>
          <cell r="G56">
            <v>0.61402859960599998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</v>
          </cell>
          <cell r="E57">
            <v>1</v>
          </cell>
          <cell r="F57">
            <v>1</v>
          </cell>
          <cell r="G57">
            <v>0.60985863593699996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</v>
          </cell>
          <cell r="E58">
            <v>1</v>
          </cell>
          <cell r="F58">
            <v>1</v>
          </cell>
          <cell r="G58">
            <v>0.28874915023800002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</v>
          </cell>
          <cell r="E59">
            <v>0.75</v>
          </cell>
          <cell r="F59">
            <v>0.75</v>
          </cell>
          <cell r="G59">
            <v>0.19921164342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</v>
          </cell>
          <cell r="E60">
            <v>1</v>
          </cell>
          <cell r="F60">
            <v>1</v>
          </cell>
          <cell r="G60">
            <v>0.250089624091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</v>
          </cell>
          <cell r="E61">
            <v>1</v>
          </cell>
          <cell r="F61">
            <v>1</v>
          </cell>
          <cell r="G61">
            <v>0.41776250741499998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</v>
          </cell>
          <cell r="E62">
            <v>1</v>
          </cell>
          <cell r="F62">
            <v>1</v>
          </cell>
          <cell r="G62">
            <v>0.17917276720399999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</v>
          </cell>
          <cell r="E63">
            <v>1</v>
          </cell>
          <cell r="F63">
            <v>1</v>
          </cell>
          <cell r="G63">
            <v>0.39954182544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</v>
          </cell>
          <cell r="E64">
            <v>0.75</v>
          </cell>
          <cell r="F64">
            <v>0.75</v>
          </cell>
          <cell r="G64">
            <v>0.27325524165800003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</v>
          </cell>
          <cell r="E65">
            <v>1</v>
          </cell>
          <cell r="F65">
            <v>1</v>
          </cell>
          <cell r="G65">
            <v>0.38872903361599997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1</v>
          </cell>
          <cell r="F66">
            <v>1</v>
          </cell>
          <cell r="G66">
            <v>0.134633814573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</v>
          </cell>
          <cell r="E67">
            <v>1</v>
          </cell>
          <cell r="F67">
            <v>1</v>
          </cell>
          <cell r="G67">
            <v>0.53309623653100002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</v>
          </cell>
          <cell r="E68">
            <v>1</v>
          </cell>
          <cell r="F68">
            <v>1</v>
          </cell>
          <cell r="G68">
            <v>0.79915235974400001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1</v>
          </cell>
          <cell r="F69">
            <v>1</v>
          </cell>
          <cell r="G69">
            <v>0.22612123067500001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</v>
          </cell>
          <cell r="E70">
            <v>1</v>
          </cell>
          <cell r="F70">
            <v>1</v>
          </cell>
          <cell r="G70">
            <v>0.54465766406100002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1</v>
          </cell>
          <cell r="F71">
            <v>1</v>
          </cell>
          <cell r="G71">
            <v>0.76324762694699999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</v>
          </cell>
          <cell r="E72">
            <v>1</v>
          </cell>
          <cell r="F72">
            <v>1</v>
          </cell>
          <cell r="G72">
            <v>0.12779984373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</v>
          </cell>
          <cell r="E73">
            <v>0.75</v>
          </cell>
          <cell r="F73">
            <v>0.75</v>
          </cell>
          <cell r="G73">
            <v>0.141142990281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</v>
          </cell>
          <cell r="E74">
            <v>0.75</v>
          </cell>
          <cell r="F74">
            <v>0.75</v>
          </cell>
          <cell r="G74">
            <v>0.47131240117500001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</v>
          </cell>
          <cell r="E75">
            <v>0.75</v>
          </cell>
          <cell r="F75">
            <v>0.75</v>
          </cell>
          <cell r="G75">
            <v>6.4078841512499998E-2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</v>
          </cell>
          <cell r="E76">
            <v>1</v>
          </cell>
          <cell r="F76">
            <v>1</v>
          </cell>
          <cell r="G76">
            <v>0.67186548068700003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1</v>
          </cell>
          <cell r="F77">
            <v>1</v>
          </cell>
          <cell r="G77">
            <v>0.83768818134599998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</v>
          </cell>
          <cell r="E78">
            <v>1</v>
          </cell>
          <cell r="F78">
            <v>1</v>
          </cell>
          <cell r="G78">
            <v>0.62960381085200001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0.75</v>
          </cell>
          <cell r="F79">
            <v>0.75</v>
          </cell>
          <cell r="G79">
            <v>0.35319126600900003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1</v>
          </cell>
          <cell r="F80">
            <v>1</v>
          </cell>
          <cell r="G80">
            <v>0.62346392944899998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</v>
          </cell>
          <cell r="E81">
            <v>0.75</v>
          </cell>
          <cell r="F81">
            <v>0.75</v>
          </cell>
          <cell r="G81">
            <v>0.51005160180599995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</v>
          </cell>
          <cell r="E82">
            <v>0.75</v>
          </cell>
          <cell r="F82">
            <v>0.75</v>
          </cell>
          <cell r="G82">
            <v>0.53772708505400002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</v>
          </cell>
          <cell r="E83">
            <v>0.75</v>
          </cell>
          <cell r="F83">
            <v>0.75</v>
          </cell>
          <cell r="G83">
            <v>0.41557332854099999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0.75</v>
          </cell>
          <cell r="F84">
            <v>0.75</v>
          </cell>
          <cell r="G84">
            <v>0.30994557404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</v>
          </cell>
          <cell r="E85">
            <v>0.75</v>
          </cell>
          <cell r="F85">
            <v>0.75</v>
          </cell>
          <cell r="G85">
            <v>0.29535959415099999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0.75</v>
          </cell>
          <cell r="F86">
            <v>0.75</v>
          </cell>
          <cell r="G86">
            <v>0.47281643696600001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</v>
          </cell>
          <cell r="E87">
            <v>0.75</v>
          </cell>
          <cell r="F87">
            <v>0.75</v>
          </cell>
          <cell r="G87">
            <v>0.15581414206899999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0.75</v>
          </cell>
          <cell r="F88">
            <v>0.75</v>
          </cell>
          <cell r="G88">
            <v>0.37807545106599999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1</v>
          </cell>
          <cell r="F89">
            <v>1</v>
          </cell>
          <cell r="G89">
            <v>0.54862514626100001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</v>
          </cell>
          <cell r="E90">
            <v>0.75</v>
          </cell>
          <cell r="F90">
            <v>0.75</v>
          </cell>
          <cell r="G90">
            <v>0.47312798416200003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0.75</v>
          </cell>
          <cell r="F91">
            <v>0.75</v>
          </cell>
          <cell r="G91">
            <v>7.5913030594899997E-2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0.75</v>
          </cell>
          <cell r="F92">
            <v>0.75</v>
          </cell>
          <cell r="G92">
            <v>5.0246739513600001E-2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0.75</v>
          </cell>
          <cell r="F93">
            <v>0.75</v>
          </cell>
          <cell r="G93">
            <v>0.14831138487699999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0.75</v>
          </cell>
          <cell r="F94">
            <v>0.75</v>
          </cell>
          <cell r="G94">
            <v>0.297266099635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0.75</v>
          </cell>
          <cell r="F95">
            <v>0.75</v>
          </cell>
          <cell r="G95">
            <v>0.38287361053899999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0.75</v>
          </cell>
          <cell r="F96">
            <v>0.75</v>
          </cell>
          <cell r="G96">
            <v>0.52875898718299996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0.75</v>
          </cell>
          <cell r="F97">
            <v>0.75</v>
          </cell>
          <cell r="G97">
            <v>8.9738699217999998E-2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0.75</v>
          </cell>
          <cell r="F98">
            <v>0.75</v>
          </cell>
          <cell r="G98">
            <v>0.12328316773799999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0.75</v>
          </cell>
          <cell r="F99">
            <v>0.75</v>
          </cell>
          <cell r="G99">
            <v>0.18522807568499999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0.75</v>
          </cell>
          <cell r="F100">
            <v>0.75</v>
          </cell>
          <cell r="G100">
            <v>0.402763691684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</v>
          </cell>
          <cell r="E101">
            <v>0.75</v>
          </cell>
          <cell r="F101">
            <v>0.75</v>
          </cell>
          <cell r="G101">
            <v>0.14768811826200001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0.75</v>
          </cell>
          <cell r="F102">
            <v>0.75</v>
          </cell>
          <cell r="G102">
            <v>0.21453074707799999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</v>
          </cell>
          <cell r="E103">
            <v>0.75</v>
          </cell>
          <cell r="F103">
            <v>0.75</v>
          </cell>
          <cell r="G103">
            <v>0.42208201892699998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</v>
          </cell>
          <cell r="E104">
            <v>0.75</v>
          </cell>
          <cell r="F104">
            <v>0.75</v>
          </cell>
          <cell r="G104">
            <v>0.45545260156799999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0.75</v>
          </cell>
          <cell r="F105">
            <v>0.75</v>
          </cell>
          <cell r="G105">
            <v>0.24768440552400001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0.75</v>
          </cell>
          <cell r="F106">
            <v>0.75</v>
          </cell>
          <cell r="G106">
            <v>0.21942827798699999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0.75</v>
          </cell>
          <cell r="F107">
            <v>0.75</v>
          </cell>
          <cell r="G107">
            <v>0.14120657568200001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0.75</v>
          </cell>
          <cell r="F108">
            <v>0.75</v>
          </cell>
          <cell r="G108">
            <v>0.22427289233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</v>
          </cell>
          <cell r="E109">
            <v>0.75</v>
          </cell>
          <cell r="F109">
            <v>0.75</v>
          </cell>
          <cell r="G109">
            <v>0.41082011504299998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0.75</v>
          </cell>
          <cell r="F110">
            <v>0.75</v>
          </cell>
          <cell r="G110">
            <v>0.26485675203300002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0.75</v>
          </cell>
          <cell r="F111">
            <v>0.75</v>
          </cell>
          <cell r="G111">
            <v>0.194922765257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0.75</v>
          </cell>
          <cell r="F112">
            <v>0.75</v>
          </cell>
          <cell r="G112">
            <v>0.35460222016699999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0.75</v>
          </cell>
          <cell r="F113">
            <v>0.75</v>
          </cell>
          <cell r="G113">
            <v>0.50118279569900004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</v>
          </cell>
          <cell r="E114">
            <v>0.75</v>
          </cell>
          <cell r="F114">
            <v>0.75</v>
          </cell>
          <cell r="G114">
            <v>4.2063937184499999E-4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</v>
          </cell>
          <cell r="E115">
            <v>0.75</v>
          </cell>
          <cell r="F115">
            <v>0.75</v>
          </cell>
          <cell r="G115">
            <v>0.22758620689699999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</v>
          </cell>
          <cell r="E116">
            <v>0.75</v>
          </cell>
          <cell r="F116">
            <v>0.75</v>
          </cell>
          <cell r="G116">
            <v>1.7221584385799999E-3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0.75</v>
          </cell>
          <cell r="F117">
            <v>0.75</v>
          </cell>
          <cell r="G117">
            <v>0.15648965417499999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0.75</v>
          </cell>
          <cell r="F118">
            <v>0.75</v>
          </cell>
          <cell r="G118">
            <v>0.30705813347200001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0.75</v>
          </cell>
          <cell r="F119">
            <v>0.75</v>
          </cell>
          <cell r="G119">
            <v>0.40428336079100002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0.75</v>
          </cell>
          <cell r="F120">
            <v>0.75</v>
          </cell>
          <cell r="G120">
            <v>0.45841030098899999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0.75</v>
          </cell>
          <cell r="F121">
            <v>0.75</v>
          </cell>
          <cell r="G121">
            <v>0.61085587445800005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0.75</v>
          </cell>
          <cell r="F122">
            <v>0.75</v>
          </cell>
          <cell r="G122">
            <v>0.37360743768499999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0.75</v>
          </cell>
          <cell r="F123">
            <v>0.75</v>
          </cell>
          <cell r="G123">
            <v>0.24219460442599999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0.75</v>
          </cell>
          <cell r="F124">
            <v>0.75</v>
          </cell>
          <cell r="G124">
            <v>0.40410114091900001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0.75</v>
          </cell>
          <cell r="F125">
            <v>0.75</v>
          </cell>
          <cell r="G125">
            <v>0.25949887040500003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0.75</v>
          </cell>
          <cell r="F126">
            <v>0.75</v>
          </cell>
          <cell r="G126">
            <v>0.18714622641500001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0.75</v>
          </cell>
          <cell r="F127">
            <v>0.75</v>
          </cell>
          <cell r="G127">
            <v>0.50068302900600004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0.75</v>
          </cell>
          <cell r="F128">
            <v>0.75</v>
          </cell>
          <cell r="G128">
            <v>0.58620862086199998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0.75</v>
          </cell>
          <cell r="F129">
            <v>0.75</v>
          </cell>
          <cell r="G129">
            <v>0.57887821479299995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0.75</v>
          </cell>
          <cell r="F130">
            <v>0.75</v>
          </cell>
          <cell r="G130">
            <v>0.390919128294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0.75</v>
          </cell>
          <cell r="F131">
            <v>0.75</v>
          </cell>
          <cell r="G131">
            <v>0.50376313909600001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0.75</v>
          </cell>
          <cell r="F132">
            <v>0.75</v>
          </cell>
          <cell r="G132">
            <v>0.62691660736199994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0.75</v>
          </cell>
          <cell r="F133">
            <v>0.75</v>
          </cell>
          <cell r="G133">
            <v>0.39560787069600001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0.75</v>
          </cell>
          <cell r="F134">
            <v>0.75</v>
          </cell>
          <cell r="G134">
            <v>0.245759394572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0.75</v>
          </cell>
          <cell r="F135">
            <v>0.75</v>
          </cell>
          <cell r="G135">
            <v>0.36624795936900001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0.75</v>
          </cell>
          <cell r="F136">
            <v>0.75</v>
          </cell>
          <cell r="G136">
            <v>0.46442052847199999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0.25</v>
          </cell>
          <cell r="F137">
            <v>0.25</v>
          </cell>
          <cell r="G137">
            <v>0.216804605973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0.75</v>
          </cell>
          <cell r="F138">
            <v>0.75</v>
          </cell>
          <cell r="G138">
            <v>0.44232421595299998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0.75</v>
          </cell>
          <cell r="F139">
            <v>0.75</v>
          </cell>
          <cell r="G139">
            <v>0.265032270811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0.75</v>
          </cell>
          <cell r="F140">
            <v>0.75</v>
          </cell>
          <cell r="G140">
            <v>0.480278836988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0.75</v>
          </cell>
          <cell r="F141">
            <v>0.75</v>
          </cell>
          <cell r="G141">
            <v>0.535393056305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0.5</v>
          </cell>
          <cell r="F142">
            <v>0.5</v>
          </cell>
          <cell r="G142">
            <v>9.3924900783599996E-2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0.5</v>
          </cell>
          <cell r="F143">
            <v>0.5</v>
          </cell>
          <cell r="G143">
            <v>0.322057001239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0.75</v>
          </cell>
          <cell r="F144">
            <v>0.75</v>
          </cell>
          <cell r="G144">
            <v>0.47181930791999999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0.75</v>
          </cell>
          <cell r="F145">
            <v>0.75</v>
          </cell>
          <cell r="G145">
            <v>0.32952587404799999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0.75</v>
          </cell>
          <cell r="F146">
            <v>0.75</v>
          </cell>
          <cell r="G146">
            <v>0.37794058725899998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0.75</v>
          </cell>
          <cell r="F147">
            <v>0.75</v>
          </cell>
          <cell r="G147">
            <v>0.29342955622599998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</v>
          </cell>
          <cell r="F148">
            <v>1</v>
          </cell>
          <cell r="G148">
            <v>0.41845817558999998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0.75</v>
          </cell>
          <cell r="F149">
            <v>0.75</v>
          </cell>
          <cell r="G149">
            <v>0.30295042242499998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0.75</v>
          </cell>
          <cell r="F150">
            <v>0.75</v>
          </cell>
          <cell r="G150">
            <v>0.461687771513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0.75</v>
          </cell>
          <cell r="F151">
            <v>0.75</v>
          </cell>
          <cell r="G151">
            <v>0.393965031021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0.75</v>
          </cell>
          <cell r="F152">
            <v>0.75</v>
          </cell>
          <cell r="G152">
            <v>0.36008265398599998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0.5</v>
          </cell>
          <cell r="F153">
            <v>0.5</v>
          </cell>
          <cell r="G153">
            <v>0.34748523722300001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0.5</v>
          </cell>
          <cell r="F154">
            <v>0.5</v>
          </cell>
          <cell r="G154">
            <v>0.26440602836900001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0.5</v>
          </cell>
          <cell r="F155">
            <v>0.5</v>
          </cell>
          <cell r="G155">
            <v>0.35640323732399998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0.75</v>
          </cell>
          <cell r="F156">
            <v>0.75</v>
          </cell>
          <cell r="G156">
            <v>0.26226727348000001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0.75</v>
          </cell>
          <cell r="F157">
            <v>0.75</v>
          </cell>
          <cell r="G157">
            <v>0.35240090235299998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0.75</v>
          </cell>
          <cell r="F158">
            <v>0.75</v>
          </cell>
          <cell r="G158">
            <v>0.51088275443700004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0.75</v>
          </cell>
          <cell r="F159">
            <v>0.75</v>
          </cell>
          <cell r="G159">
            <v>0.393185840708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0.75</v>
          </cell>
          <cell r="F160">
            <v>0.75</v>
          </cell>
          <cell r="G160">
            <v>0.49782011466800002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</v>
          </cell>
          <cell r="E161">
            <v>0.75</v>
          </cell>
          <cell r="F161">
            <v>0.75</v>
          </cell>
          <cell r="G161">
            <v>0.565228966986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0.75</v>
          </cell>
          <cell r="F162">
            <v>0.75</v>
          </cell>
          <cell r="G162">
            <v>0.40062773895499998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0.5</v>
          </cell>
          <cell r="F163">
            <v>0.5</v>
          </cell>
          <cell r="G163">
            <v>0.24461878897600001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0.75</v>
          </cell>
          <cell r="F164">
            <v>0.75</v>
          </cell>
          <cell r="G164">
            <v>0.301163144291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</v>
          </cell>
          <cell r="E165">
            <v>0.75</v>
          </cell>
          <cell r="F165">
            <v>0.75</v>
          </cell>
          <cell r="G165">
            <v>0.40446899322099999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0.75</v>
          </cell>
          <cell r="F166">
            <v>0.75</v>
          </cell>
          <cell r="G166">
            <v>0.25240157480300002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1</v>
          </cell>
          <cell r="F167">
            <v>1</v>
          </cell>
          <cell r="G167">
            <v>0.58227486345699997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1</v>
          </cell>
          <cell r="F168">
            <v>1</v>
          </cell>
          <cell r="G168">
            <v>0.73376184032500003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</v>
          </cell>
          <cell r="E169">
            <v>1</v>
          </cell>
          <cell r="F169">
            <v>1</v>
          </cell>
          <cell r="G169">
            <v>0.89015936771199999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0.75</v>
          </cell>
          <cell r="F170">
            <v>0.75</v>
          </cell>
          <cell r="G170">
            <v>0.39623655914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0.75</v>
          </cell>
          <cell r="F171">
            <v>0.75</v>
          </cell>
          <cell r="G171">
            <v>0.41112531969299998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0.75</v>
          </cell>
          <cell r="F172">
            <v>0.75</v>
          </cell>
          <cell r="G172">
            <v>0.66900858704099997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0.75</v>
          </cell>
          <cell r="F173">
            <v>0.75</v>
          </cell>
          <cell r="G173">
            <v>0.68269099823000001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</v>
          </cell>
          <cell r="F174">
            <v>1</v>
          </cell>
          <cell r="G174">
            <v>0.472961024901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1</v>
          </cell>
          <cell r="F175">
            <v>1</v>
          </cell>
          <cell r="G175">
            <v>0.52520194526899999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1</v>
          </cell>
          <cell r="F176">
            <v>1</v>
          </cell>
          <cell r="G176">
            <v>0.56516097487600003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0.75</v>
          </cell>
          <cell r="F177">
            <v>0.75</v>
          </cell>
          <cell r="G177">
            <v>6.5297589768799999E-2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</v>
          </cell>
          <cell r="E178">
            <v>0.75</v>
          </cell>
          <cell r="F178">
            <v>0.75</v>
          </cell>
          <cell r="G178">
            <v>0.287027027027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0.75</v>
          </cell>
          <cell r="F179">
            <v>0.75</v>
          </cell>
          <cell r="G179">
            <v>0.14076864147099999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0.75</v>
          </cell>
          <cell r="F180">
            <v>0.75</v>
          </cell>
          <cell r="G180">
            <v>0.66284810126600002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</v>
          </cell>
          <cell r="E181">
            <v>1</v>
          </cell>
          <cell r="F181">
            <v>1</v>
          </cell>
          <cell r="G181">
            <v>0.14950819672099999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</v>
          </cell>
          <cell r="E182">
            <v>1</v>
          </cell>
          <cell r="F182">
            <v>1</v>
          </cell>
          <cell r="G182">
            <v>0.12083024462600001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1</v>
          </cell>
          <cell r="F183">
            <v>1</v>
          </cell>
          <cell r="G183">
            <v>0.62616152844100004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1</v>
          </cell>
          <cell r="F184">
            <v>1</v>
          </cell>
          <cell r="G184">
            <v>0.60577183022400005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1</v>
          </cell>
          <cell r="F185">
            <v>1</v>
          </cell>
          <cell r="G185">
            <v>1.1715089034699999E-3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0.75</v>
          </cell>
          <cell r="F186">
            <v>0.75</v>
          </cell>
          <cell r="G186">
            <v>0.34381443298999997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0.75</v>
          </cell>
          <cell r="F187">
            <v>0.75</v>
          </cell>
          <cell r="G187">
            <v>0.39468257935500001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1</v>
          </cell>
          <cell r="F188">
            <v>1</v>
          </cell>
          <cell r="G188">
            <v>0.664626013658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0.25</v>
          </cell>
          <cell r="F189">
            <v>0.25</v>
          </cell>
          <cell r="G189">
            <v>0.15781853281899999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</v>
          </cell>
          <cell r="F190">
            <v>1</v>
          </cell>
          <cell r="G190">
            <v>0.66518955036899996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1</v>
          </cell>
          <cell r="F191">
            <v>1</v>
          </cell>
          <cell r="G191">
            <v>0.79387481371099999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0.75</v>
          </cell>
          <cell r="F192">
            <v>0.75</v>
          </cell>
          <cell r="G192">
            <v>0.464412811388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</v>
          </cell>
          <cell r="E193">
            <v>0.75</v>
          </cell>
          <cell r="F193">
            <v>0.75</v>
          </cell>
          <cell r="G193">
            <v>0.59057142857099998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</v>
          </cell>
          <cell r="E194">
            <v>0.75</v>
          </cell>
          <cell r="F194">
            <v>0.75</v>
          </cell>
          <cell r="G194">
            <v>0.292618629174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0.75</v>
          </cell>
          <cell r="F195">
            <v>0.75</v>
          </cell>
          <cell r="G195">
            <v>0.46716459977500002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1</v>
          </cell>
          <cell r="F196">
            <v>1</v>
          </cell>
          <cell r="G196">
            <v>0.62575790385399999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</v>
          </cell>
          <cell r="E197">
            <v>1</v>
          </cell>
          <cell r="F197">
            <v>1</v>
          </cell>
          <cell r="G197">
            <v>0.72302365839600002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1</v>
          </cell>
          <cell r="F198">
            <v>1</v>
          </cell>
          <cell r="G198">
            <v>0.67539916292000002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0.75</v>
          </cell>
          <cell r="F199">
            <v>0.75</v>
          </cell>
          <cell r="G199">
            <v>0.61076684740499998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1</v>
          </cell>
          <cell r="F200">
            <v>1</v>
          </cell>
          <cell r="G200">
            <v>0.70311351947099998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</v>
          </cell>
          <cell r="E201">
            <v>1</v>
          </cell>
          <cell r="F201">
            <v>1</v>
          </cell>
          <cell r="G201">
            <v>0.62666666666699999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0.75</v>
          </cell>
          <cell r="F202">
            <v>0.75</v>
          </cell>
          <cell r="G202">
            <v>0.56435185185199999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1</v>
          </cell>
          <cell r="F203">
            <v>1</v>
          </cell>
          <cell r="G203">
            <v>0.59049664169500005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1</v>
          </cell>
          <cell r="F204">
            <v>1</v>
          </cell>
          <cell r="G204">
            <v>0.58034387603500004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</v>
          </cell>
          <cell r="E205">
            <v>1</v>
          </cell>
          <cell r="F205">
            <v>1</v>
          </cell>
          <cell r="G205">
            <v>0.70512975014099999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</v>
          </cell>
          <cell r="E206">
            <v>1</v>
          </cell>
          <cell r="F206">
            <v>1</v>
          </cell>
          <cell r="G206">
            <v>0.81823662396399999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1</v>
          </cell>
          <cell r="F207">
            <v>1</v>
          </cell>
          <cell r="G207">
            <v>0.78847955564500005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</v>
          </cell>
          <cell r="F208">
            <v>1</v>
          </cell>
          <cell r="G208">
            <v>0.53121793556300001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0.5</v>
          </cell>
          <cell r="F209">
            <v>0.5</v>
          </cell>
          <cell r="G209">
            <v>0.33781606346100002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</v>
          </cell>
          <cell r="E210">
            <v>0.5</v>
          </cell>
          <cell r="F210">
            <v>0.5</v>
          </cell>
          <cell r="G210">
            <v>0.451144552777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0.5</v>
          </cell>
          <cell r="F211">
            <v>0.5</v>
          </cell>
          <cell r="G211">
            <v>0.40859140859100002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0.75</v>
          </cell>
          <cell r="F212">
            <v>0.75</v>
          </cell>
          <cell r="G212">
            <v>0.18528093760799999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0.75</v>
          </cell>
          <cell r="F213">
            <v>0.75</v>
          </cell>
          <cell r="G213">
            <v>0.229361702128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0.75</v>
          </cell>
          <cell r="F214">
            <v>0.75</v>
          </cell>
          <cell r="G214">
            <v>0.41093981112799999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0.75</v>
          </cell>
          <cell r="F215">
            <v>0.75</v>
          </cell>
          <cell r="G215">
            <v>0.11466053957900001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0.75</v>
          </cell>
          <cell r="F216">
            <v>0.75</v>
          </cell>
          <cell r="G216">
            <v>0.16581963667800001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0.75</v>
          </cell>
          <cell r="F217">
            <v>0.75</v>
          </cell>
          <cell r="G217">
            <v>8.8380678263000001E-2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1</v>
          </cell>
          <cell r="F218">
            <v>1</v>
          </cell>
          <cell r="G218">
            <v>0.49729564553099997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1</v>
          </cell>
          <cell r="F219">
            <v>1</v>
          </cell>
          <cell r="G219">
            <v>0.47272859263099998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1</v>
          </cell>
          <cell r="F220">
            <v>1</v>
          </cell>
          <cell r="G220">
            <v>0.49742540269300001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0.75</v>
          </cell>
          <cell r="F221">
            <v>0.75</v>
          </cell>
          <cell r="G221">
            <v>0.351166138184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0.75</v>
          </cell>
          <cell r="F222">
            <v>0.75</v>
          </cell>
          <cell r="G222">
            <v>0.33103086349700001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</v>
          </cell>
          <cell r="E223">
            <v>0.75</v>
          </cell>
          <cell r="F223">
            <v>0.75</v>
          </cell>
          <cell r="G223">
            <v>0.50167657369300001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</v>
          </cell>
          <cell r="E224">
            <v>1</v>
          </cell>
          <cell r="F224">
            <v>1</v>
          </cell>
          <cell r="G224">
            <v>0.36241346758999998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</v>
          </cell>
          <cell r="E225">
            <v>1</v>
          </cell>
          <cell r="F225">
            <v>1</v>
          </cell>
          <cell r="G225">
            <v>0.35639994895400001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</v>
          </cell>
          <cell r="E226">
            <v>1</v>
          </cell>
          <cell r="F226">
            <v>1</v>
          </cell>
          <cell r="G226">
            <v>0.47093483074999998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</v>
          </cell>
          <cell r="E227">
            <v>1</v>
          </cell>
          <cell r="F227">
            <v>1</v>
          </cell>
          <cell r="G227">
            <v>0.62093845565700001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</v>
          </cell>
          <cell r="E228">
            <v>1</v>
          </cell>
          <cell r="F228">
            <v>1</v>
          </cell>
          <cell r="G228">
            <v>0.70588235294099999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</v>
          </cell>
          <cell r="E229">
            <v>1</v>
          </cell>
          <cell r="F229">
            <v>1</v>
          </cell>
          <cell r="G229">
            <v>0.789355495879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</v>
          </cell>
          <cell r="E230">
            <v>1</v>
          </cell>
          <cell r="F230">
            <v>1</v>
          </cell>
          <cell r="G230">
            <v>0.70755921969299995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0.75</v>
          </cell>
          <cell r="F231">
            <v>0.75</v>
          </cell>
          <cell r="G231">
            <v>0.44677835051499998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1</v>
          </cell>
          <cell r="F232">
            <v>1</v>
          </cell>
          <cell r="G232">
            <v>0.47498226478700001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0.5</v>
          </cell>
          <cell r="F233">
            <v>0.5</v>
          </cell>
          <cell r="G233">
            <v>2.77671390272E-3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0.5</v>
          </cell>
          <cell r="F234">
            <v>0.5</v>
          </cell>
          <cell r="G234">
            <v>6.0160806296399999E-3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0.75</v>
          </cell>
          <cell r="F235">
            <v>0.75</v>
          </cell>
          <cell r="G235">
            <v>2.21357800726E-2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0.75</v>
          </cell>
          <cell r="F236">
            <v>0.75</v>
          </cell>
          <cell r="G236">
            <v>4.7664572521200002E-2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0.75</v>
          </cell>
          <cell r="F237">
            <v>0.75</v>
          </cell>
          <cell r="G237">
            <v>0.110668680489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0.75</v>
          </cell>
          <cell r="F238">
            <v>0.75</v>
          </cell>
          <cell r="G238">
            <v>4.4430633034200001E-2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0.5</v>
          </cell>
          <cell r="F239">
            <v>0.5</v>
          </cell>
          <cell r="G239">
            <v>1.9440534834599999E-2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0.25</v>
          </cell>
          <cell r="F240">
            <v>0.25</v>
          </cell>
          <cell r="G240">
            <v>5.0484208209500003E-3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0.25</v>
          </cell>
          <cell r="F241">
            <v>0.25</v>
          </cell>
          <cell r="G241">
            <v>2.9536280397799997E-4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1</v>
          </cell>
          <cell r="F243">
            <v>1</v>
          </cell>
          <cell r="G243">
            <v>0.31095297986600001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1</v>
          </cell>
          <cell r="F244">
            <v>1</v>
          </cell>
          <cell r="G244">
            <v>0.52347146966400004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1</v>
          </cell>
          <cell r="F245">
            <v>1</v>
          </cell>
          <cell r="G245">
            <v>0.36591544661999997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</v>
          </cell>
          <cell r="E246">
            <v>1</v>
          </cell>
          <cell r="F246">
            <v>1</v>
          </cell>
          <cell r="G246">
            <v>0.51389244558299996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0.75</v>
          </cell>
          <cell r="F247">
            <v>0.75</v>
          </cell>
          <cell r="G247">
            <v>0.21561476249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1</v>
          </cell>
          <cell r="F248">
            <v>1</v>
          </cell>
          <cell r="G248">
            <v>0.48720585260600002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0.75</v>
          </cell>
          <cell r="F249">
            <v>0.75</v>
          </cell>
          <cell r="G249">
            <v>0.25732058456000001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1</v>
          </cell>
          <cell r="F250">
            <v>1</v>
          </cell>
          <cell r="G250">
            <v>0.84928650852499998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</v>
          </cell>
          <cell r="E251">
            <v>1</v>
          </cell>
          <cell r="F251">
            <v>1</v>
          </cell>
          <cell r="G251">
            <v>0.77053325780899995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</v>
          </cell>
          <cell r="E252">
            <v>1</v>
          </cell>
          <cell r="F252">
            <v>1</v>
          </cell>
          <cell r="G252">
            <v>0.79093601895700005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1</v>
          </cell>
          <cell r="F253">
            <v>1</v>
          </cell>
          <cell r="G253">
            <v>0.42449165458499999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</v>
          </cell>
          <cell r="E254">
            <v>1</v>
          </cell>
          <cell r="F254">
            <v>1</v>
          </cell>
          <cell r="G254">
            <v>0.49089700612600001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</v>
          </cell>
          <cell r="E255">
            <v>0.75</v>
          </cell>
          <cell r="F255">
            <v>0.75</v>
          </cell>
          <cell r="G255">
            <v>4.6039018622499997E-2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0.75</v>
          </cell>
          <cell r="F256">
            <v>0.75</v>
          </cell>
          <cell r="G256">
            <v>0.247873819903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</v>
          </cell>
          <cell r="E257">
            <v>0.75</v>
          </cell>
          <cell r="F257">
            <v>0.75</v>
          </cell>
          <cell r="G257">
            <v>0.21274009448600001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1</v>
          </cell>
          <cell r="F258">
            <v>1</v>
          </cell>
          <cell r="G258">
            <v>0.21918868023900001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0.75</v>
          </cell>
          <cell r="F259">
            <v>0.75</v>
          </cell>
          <cell r="G259">
            <v>0.15744635454799999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0.5</v>
          </cell>
          <cell r="F260">
            <v>0.5</v>
          </cell>
          <cell r="G260">
            <v>5.4576271186400002E-3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0.5</v>
          </cell>
          <cell r="F261">
            <v>0.5</v>
          </cell>
          <cell r="G261">
            <v>1.1014244570700001E-2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0.5</v>
          </cell>
          <cell r="F262">
            <v>0.5</v>
          </cell>
          <cell r="G262">
            <v>5.9556595979099996E-3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0.5</v>
          </cell>
          <cell r="F263">
            <v>0.5</v>
          </cell>
          <cell r="G263">
            <v>1.8200408998E-2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</v>
          </cell>
          <cell r="E264">
            <v>0.75</v>
          </cell>
          <cell r="F264">
            <v>0.75</v>
          </cell>
          <cell r="G264">
            <v>8.9524596279900004E-2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0.75</v>
          </cell>
          <cell r="F265">
            <v>0.75</v>
          </cell>
          <cell r="G265">
            <v>0.101825442099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</v>
          </cell>
          <cell r="E266">
            <v>0.75</v>
          </cell>
          <cell r="F266">
            <v>0.75</v>
          </cell>
          <cell r="G266">
            <v>0.16698917677899999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</v>
          </cell>
          <cell r="E267">
            <v>0.75</v>
          </cell>
          <cell r="F267">
            <v>0.75</v>
          </cell>
          <cell r="G267">
            <v>0.121274834437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</v>
          </cell>
          <cell r="E268">
            <v>0.75</v>
          </cell>
          <cell r="F268">
            <v>0.75</v>
          </cell>
          <cell r="G268">
            <v>0.21495657442900001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0.5</v>
          </cell>
          <cell r="F269">
            <v>0.5</v>
          </cell>
          <cell r="G269">
            <v>7.5906003966599994E-2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0.75</v>
          </cell>
          <cell r="F270">
            <v>0.75</v>
          </cell>
          <cell r="G270">
            <v>3.43890456779E-2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1</v>
          </cell>
          <cell r="F271">
            <v>1</v>
          </cell>
          <cell r="G271">
            <v>0.54315126445399997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1</v>
          </cell>
          <cell r="F272">
            <v>1</v>
          </cell>
          <cell r="G272">
            <v>0.67753136200700004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1</v>
          </cell>
          <cell r="F273">
            <v>1</v>
          </cell>
          <cell r="G273">
            <v>0.545582279527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1</v>
          </cell>
          <cell r="F274">
            <v>1</v>
          </cell>
          <cell r="G274">
            <v>0.30885661996300001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</v>
          </cell>
          <cell r="E275">
            <v>1</v>
          </cell>
          <cell r="F275">
            <v>1</v>
          </cell>
          <cell r="G275">
            <v>0.43362706083000002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</v>
          </cell>
          <cell r="F276">
            <v>1</v>
          </cell>
          <cell r="G276">
            <v>0.33220338983100001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1</v>
          </cell>
          <cell r="F277">
            <v>1</v>
          </cell>
          <cell r="G277">
            <v>0.36482549408300002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0.75</v>
          </cell>
          <cell r="F278">
            <v>0.75</v>
          </cell>
          <cell r="G278">
            <v>0.36154390934800001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0.75</v>
          </cell>
          <cell r="F279">
            <v>0.75</v>
          </cell>
          <cell r="G279">
            <v>0.39210426360299999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0.75</v>
          </cell>
          <cell r="F280">
            <v>0.75</v>
          </cell>
          <cell r="G280">
            <v>0.379884945398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1</v>
          </cell>
          <cell r="F281">
            <v>1</v>
          </cell>
          <cell r="G281">
            <v>0.61173583606000004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1</v>
          </cell>
          <cell r="F282">
            <v>1</v>
          </cell>
          <cell r="G282">
            <v>0.65640286512900003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1</v>
          </cell>
          <cell r="F283">
            <v>1</v>
          </cell>
          <cell r="G283">
            <v>0.56665782641499995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</v>
          </cell>
          <cell r="E284">
            <v>1</v>
          </cell>
          <cell r="F284">
            <v>1</v>
          </cell>
          <cell r="G284">
            <v>0.713062803523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</v>
          </cell>
          <cell r="E285">
            <v>1</v>
          </cell>
          <cell r="F285">
            <v>1</v>
          </cell>
          <cell r="G285">
            <v>0.731861124232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1</v>
          </cell>
          <cell r="F286">
            <v>1</v>
          </cell>
          <cell r="G286">
            <v>0.40433605707199999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0.5</v>
          </cell>
          <cell r="F287">
            <v>0.5</v>
          </cell>
          <cell r="G287">
            <v>2.5519363939499998E-2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0.75</v>
          </cell>
          <cell r="F288">
            <v>0.75</v>
          </cell>
          <cell r="G288">
            <v>7.8632887189300005E-2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0.75</v>
          </cell>
          <cell r="F289">
            <v>0.75</v>
          </cell>
          <cell r="G289">
            <v>0.143227396329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0.75</v>
          </cell>
          <cell r="F290">
            <v>0.75</v>
          </cell>
          <cell r="G290">
            <v>8.8207521718000004E-2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0.75</v>
          </cell>
          <cell r="F291">
            <v>0.75</v>
          </cell>
          <cell r="G291">
            <v>1.03607060629E-2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0.75</v>
          </cell>
          <cell r="F292">
            <v>0.75</v>
          </cell>
          <cell r="G292">
            <v>2.6643876935499998E-3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0.75</v>
          </cell>
          <cell r="F293">
            <v>0.75</v>
          </cell>
          <cell r="G293">
            <v>4.9914432401599999E-4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0.75</v>
          </cell>
          <cell r="F295">
            <v>0.75</v>
          </cell>
          <cell r="G295">
            <v>3.2439862542999999E-2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0.75</v>
          </cell>
          <cell r="F296">
            <v>0.75</v>
          </cell>
          <cell r="G296">
            <v>0.2421875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0.75</v>
          </cell>
          <cell r="F297">
            <v>0.75</v>
          </cell>
          <cell r="G297">
            <v>0.25720239173800002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</v>
          </cell>
          <cell r="E298">
            <v>0.75</v>
          </cell>
          <cell r="F298">
            <v>0.75</v>
          </cell>
          <cell r="G298">
            <v>0.20485871812500001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0.75</v>
          </cell>
          <cell r="F299">
            <v>0.75</v>
          </cell>
          <cell r="G299">
            <v>0.106337589536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</v>
          </cell>
          <cell r="E300">
            <v>0.75</v>
          </cell>
          <cell r="F300">
            <v>0.75</v>
          </cell>
          <cell r="G300">
            <v>0.32600622903699999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0.75</v>
          </cell>
          <cell r="F301">
            <v>0.75</v>
          </cell>
          <cell r="G301">
            <v>6.2280957943899998E-2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</v>
          </cell>
          <cell r="E302">
            <v>0.75</v>
          </cell>
          <cell r="F302">
            <v>0.75</v>
          </cell>
          <cell r="G302">
            <v>0.25592370785099999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0.75</v>
          </cell>
          <cell r="F303">
            <v>0.75</v>
          </cell>
          <cell r="G303">
            <v>0.19547973169999999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0.75</v>
          </cell>
          <cell r="F304">
            <v>0.75</v>
          </cell>
          <cell r="G304">
            <v>0.34572041856699998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0.75</v>
          </cell>
          <cell r="F305">
            <v>0.75</v>
          </cell>
          <cell r="G305">
            <v>8.0240963855399999E-2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</v>
          </cell>
          <cell r="E306">
            <v>0.75</v>
          </cell>
          <cell r="F306">
            <v>0.75</v>
          </cell>
          <cell r="G306">
            <v>1.8799002138299999E-2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0</v>
          </cell>
          <cell r="E307">
            <v>0.5</v>
          </cell>
          <cell r="F307">
            <v>0.5</v>
          </cell>
          <cell r="G307">
            <v>2.43055555556E-3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ekeringan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0.59177279472400002</v>
          </cell>
          <cell r="F2">
            <v>0.59177279472400002</v>
          </cell>
          <cell r="G2">
            <v>0.55983237912499995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0.65365570783600002</v>
          </cell>
          <cell r="F3">
            <v>0.65365570783600002</v>
          </cell>
          <cell r="G3">
            <v>0.60266097777200001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0.577689170837</v>
          </cell>
          <cell r="F4">
            <v>0.577689170837</v>
          </cell>
          <cell r="G4">
            <v>0.54729189817900004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0.56170803308499995</v>
          </cell>
          <cell r="E5">
            <v>0.66971743106799997</v>
          </cell>
          <cell r="F5">
            <v>0.108009397984</v>
          </cell>
          <cell r="G5">
            <v>0.61229675835899999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0.58324682712599996</v>
          </cell>
          <cell r="E6">
            <v>0.64372503757499999</v>
          </cell>
          <cell r="F6">
            <v>6.0478210449200001E-2</v>
          </cell>
          <cell r="G6">
            <v>0.61169561274299999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0.69350683689100001</v>
          </cell>
          <cell r="F7">
            <v>0.69350683689100001</v>
          </cell>
          <cell r="G7">
            <v>0.66166971270300001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0.75793516635900005</v>
          </cell>
          <cell r="E8">
            <v>0.88837683200799999</v>
          </cell>
          <cell r="F8">
            <v>0.130441665649</v>
          </cell>
          <cell r="G8">
            <v>0.82585506738199999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0.83757740259199998</v>
          </cell>
          <cell r="E9">
            <v>0.91379791498200003</v>
          </cell>
          <cell r="F9">
            <v>7.6220512390099998E-2</v>
          </cell>
          <cell r="G9">
            <v>0.88638254905699998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0.84370857477200001</v>
          </cell>
          <cell r="F10">
            <v>0.84370857477200001</v>
          </cell>
          <cell r="G10">
            <v>0.77103604061300002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0.88008010387400004</v>
          </cell>
          <cell r="F11">
            <v>0.88008010387400004</v>
          </cell>
          <cell r="G11">
            <v>0.85747801707399995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0.93295729160300001</v>
          </cell>
          <cell r="F12">
            <v>0.93295729160300001</v>
          </cell>
          <cell r="G12">
            <v>0.88537463908900005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0.91574311256399998</v>
          </cell>
          <cell r="F13">
            <v>0.91574311256399998</v>
          </cell>
          <cell r="G13">
            <v>0.86702178813300002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0.82455337047599997</v>
          </cell>
          <cell r="E14">
            <v>0.90473908185999996</v>
          </cell>
          <cell r="F14">
            <v>8.0185711383799999E-2</v>
          </cell>
          <cell r="G14">
            <v>0.86239440416799995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0.90453338623000001</v>
          </cell>
          <cell r="F15">
            <v>0.90453338623000001</v>
          </cell>
          <cell r="G15">
            <v>0.88795955181099995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0.86077165603600003</v>
          </cell>
          <cell r="E16">
            <v>0.93562895059600004</v>
          </cell>
          <cell r="F16">
            <v>7.4857294559500007E-2</v>
          </cell>
          <cell r="G16">
            <v>0.90224368512099995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0.79059052467299995</v>
          </cell>
          <cell r="E17">
            <v>0.879778504372</v>
          </cell>
          <cell r="F17">
            <v>8.9187979698199998E-2</v>
          </cell>
          <cell r="G17">
            <v>0.82233910317299996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0.81645578145999997</v>
          </cell>
          <cell r="E18">
            <v>0.86021232604999998</v>
          </cell>
          <cell r="F18">
            <v>4.3756544590000002E-2</v>
          </cell>
          <cell r="G18">
            <v>0.83514263488700002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0.89198511838899996</v>
          </cell>
          <cell r="F19">
            <v>0.89198511838899996</v>
          </cell>
          <cell r="G19">
            <v>0.86134625065600001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0.82049345970200005</v>
          </cell>
          <cell r="F20">
            <v>0.82049345970200005</v>
          </cell>
          <cell r="G20">
            <v>0.74060300104099996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0.85855293273900002</v>
          </cell>
          <cell r="F21">
            <v>0.85855293273900002</v>
          </cell>
          <cell r="G21">
            <v>0.81477173312499995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0.82879769802100001</v>
          </cell>
          <cell r="F22">
            <v>0.82879769802100001</v>
          </cell>
          <cell r="G22">
            <v>0.72823193418099996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0.83948707580600002</v>
          </cell>
          <cell r="F23">
            <v>0.83948707580600002</v>
          </cell>
          <cell r="G23">
            <v>0.80506947157999997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0.90213072299999997</v>
          </cell>
          <cell r="F24">
            <v>0.90213072299999997</v>
          </cell>
          <cell r="G24">
            <v>0.85292576969900002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0.87770700454700001</v>
          </cell>
          <cell r="E25">
            <v>0.94377279281600002</v>
          </cell>
          <cell r="F25">
            <v>6.6065788269000003E-2</v>
          </cell>
          <cell r="G25">
            <v>0.92247542544600003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0.94346064329099999</v>
          </cell>
          <cell r="F26">
            <v>0.94346064329099999</v>
          </cell>
          <cell r="G26">
            <v>0.92379882486800002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0.94186049699800001</v>
          </cell>
          <cell r="F27">
            <v>0.94186049699800001</v>
          </cell>
          <cell r="G27">
            <v>0.91266826105400001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0.90444153547299999</v>
          </cell>
          <cell r="F28">
            <v>0.90444153547299999</v>
          </cell>
          <cell r="G28">
            <v>0.858632679028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0.94345963001300004</v>
          </cell>
          <cell r="F29">
            <v>0.94345963001300004</v>
          </cell>
          <cell r="G29">
            <v>0.89991814660199998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0.66659903526300002</v>
          </cell>
          <cell r="F30">
            <v>0.66659903526300002</v>
          </cell>
          <cell r="G30">
            <v>0.61783316710900005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0.68339800834700004</v>
          </cell>
          <cell r="F31">
            <v>0.68339800834700004</v>
          </cell>
          <cell r="G31">
            <v>0.59660882256199999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0.64523881673799999</v>
          </cell>
          <cell r="F32">
            <v>0.64523881673799999</v>
          </cell>
          <cell r="G32">
            <v>0.59859979007300002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0.64739501476299999</v>
          </cell>
          <cell r="F33">
            <v>0.64739501476299999</v>
          </cell>
          <cell r="G33">
            <v>0.60422275371300005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0.63360899686799999</v>
          </cell>
          <cell r="F34">
            <v>0.63360899686799999</v>
          </cell>
          <cell r="G34">
            <v>0.61592060354599998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0.60436749458299999</v>
          </cell>
          <cell r="E35">
            <v>0.64050531387300003</v>
          </cell>
          <cell r="F35">
            <v>3.6137819290199998E-2</v>
          </cell>
          <cell r="G35">
            <v>0.62469105844200001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0.56687843799600002</v>
          </cell>
          <cell r="E36">
            <v>0.62573313713099998</v>
          </cell>
          <cell r="F36">
            <v>5.8854699134800001E-2</v>
          </cell>
          <cell r="G36">
            <v>0.59679018111399995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0.65292131900799999</v>
          </cell>
          <cell r="F37">
            <v>0.65292131900799999</v>
          </cell>
          <cell r="G37">
            <v>0.60585776873599995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0.65520542859999997</v>
          </cell>
          <cell r="F38">
            <v>0.65520542859999997</v>
          </cell>
          <cell r="G38">
            <v>0.58957095885999999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0.61968469619800004</v>
          </cell>
          <cell r="F39">
            <v>0.61968469619800004</v>
          </cell>
          <cell r="G39">
            <v>0.58871377822199999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0.63528800010700004</v>
          </cell>
          <cell r="F40">
            <v>0.63528800010700004</v>
          </cell>
          <cell r="G40">
            <v>0.62451147580699995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0.60384458303499999</v>
          </cell>
          <cell r="E41">
            <v>0.71126466989500003</v>
          </cell>
          <cell r="F41">
            <v>0.10742008686100001</v>
          </cell>
          <cell r="G41">
            <v>0.64562072082300004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0.60342121124299997</v>
          </cell>
          <cell r="E42">
            <v>0.64408957958199997</v>
          </cell>
          <cell r="F42">
            <v>4.0668368339500001E-2</v>
          </cell>
          <cell r="G42">
            <v>0.62302514769100004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0.68819171190299999</v>
          </cell>
          <cell r="F43">
            <v>0.68819171190299999</v>
          </cell>
          <cell r="G43">
            <v>0.62260034422499999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0.62732845544799998</v>
          </cell>
          <cell r="E44">
            <v>0.75918662548100002</v>
          </cell>
          <cell r="F44">
            <v>0.13185817003299999</v>
          </cell>
          <cell r="G44">
            <v>0.671727786183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0.60603487491600005</v>
          </cell>
          <cell r="E45">
            <v>0.70435488223999998</v>
          </cell>
          <cell r="F45">
            <v>9.8320007324200001E-2</v>
          </cell>
          <cell r="G45">
            <v>0.63960623401600003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0.69842100143399999</v>
          </cell>
          <cell r="F46">
            <v>0.69842100143399999</v>
          </cell>
          <cell r="G46">
            <v>0.66348101505199997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0.66135382652300001</v>
          </cell>
          <cell r="E47">
            <v>0.83786714077000002</v>
          </cell>
          <cell r="F47">
            <v>0.17651331424700001</v>
          </cell>
          <cell r="G47">
            <v>0.76316901585499997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0.68226045370099997</v>
          </cell>
          <cell r="E48">
            <v>0.78682738542599995</v>
          </cell>
          <cell r="F48">
            <v>0.10456693172500001</v>
          </cell>
          <cell r="G48">
            <v>0.72994290409999996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0.70795845985399997</v>
          </cell>
          <cell r="F49">
            <v>0.70795845985399997</v>
          </cell>
          <cell r="G49">
            <v>0.67810981246900004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0.73480445146600004</v>
          </cell>
          <cell r="E50">
            <v>0.88151240348799997</v>
          </cell>
          <cell r="F50">
            <v>0.14670795202299999</v>
          </cell>
          <cell r="G50">
            <v>0.81049057921599998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0.86038082838100005</v>
          </cell>
          <cell r="F51">
            <v>0.86038082838100005</v>
          </cell>
          <cell r="G51">
            <v>0.81024663265899999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0.83422410488099996</v>
          </cell>
          <cell r="F52">
            <v>0.83422410488099996</v>
          </cell>
          <cell r="G52">
            <v>0.73019680147099997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0.89863866567600004</v>
          </cell>
          <cell r="F53">
            <v>0.89863866567600004</v>
          </cell>
          <cell r="G53">
            <v>0.86573079061299996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0.78823399543799999</v>
          </cell>
          <cell r="E54">
            <v>0.83883404731800004</v>
          </cell>
          <cell r="F54">
            <v>5.06000518799E-2</v>
          </cell>
          <cell r="G54">
            <v>0.80614601399800001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0.78609049320199997</v>
          </cell>
          <cell r="E55">
            <v>0.89942890405700004</v>
          </cell>
          <cell r="F55">
            <v>0.113338410854</v>
          </cell>
          <cell r="G55">
            <v>0.83002232692699995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0.79050254821800003</v>
          </cell>
          <cell r="E56">
            <v>0.86155414581300005</v>
          </cell>
          <cell r="F56">
            <v>7.1051597595199995E-2</v>
          </cell>
          <cell r="G56">
            <v>0.806625769283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0.77817302942300004</v>
          </cell>
          <cell r="E57">
            <v>0.84727996587800003</v>
          </cell>
          <cell r="F57">
            <v>6.9106936454799997E-2</v>
          </cell>
          <cell r="G57">
            <v>0.79747225545199996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0.79216814041100003</v>
          </cell>
          <cell r="E58">
            <v>0.84086346626300001</v>
          </cell>
          <cell r="F58">
            <v>4.8695325851399997E-2</v>
          </cell>
          <cell r="G58">
            <v>0.82601946787299996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0.75574702024499996</v>
          </cell>
          <cell r="E59">
            <v>0.81673365831400002</v>
          </cell>
          <cell r="F59">
            <v>6.0986638069200003E-2</v>
          </cell>
          <cell r="G59">
            <v>0.79195961592399999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0.77830445766400003</v>
          </cell>
          <cell r="E60">
            <v>0.84089523553800005</v>
          </cell>
          <cell r="F60">
            <v>6.2590777873999998E-2</v>
          </cell>
          <cell r="G60">
            <v>0.83113792689400001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0.78120046854000003</v>
          </cell>
          <cell r="E61">
            <v>0.84080576896699999</v>
          </cell>
          <cell r="F61">
            <v>5.9605300426500002E-2</v>
          </cell>
          <cell r="G61">
            <v>0.80921220099299995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0.78698933124500003</v>
          </cell>
          <cell r="E62">
            <v>0.81928050517999995</v>
          </cell>
          <cell r="F62">
            <v>3.2291173934899997E-2</v>
          </cell>
          <cell r="G62">
            <v>0.80633715787799998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0.74039053916899999</v>
          </cell>
          <cell r="E63">
            <v>0.82244026660900005</v>
          </cell>
          <cell r="F63">
            <v>8.2049727439899994E-2</v>
          </cell>
          <cell r="G63">
            <v>0.77771382279599999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0.751671910286</v>
          </cell>
          <cell r="E64">
            <v>0.84085071086899998</v>
          </cell>
          <cell r="F64">
            <v>8.9178800582899995E-2</v>
          </cell>
          <cell r="G64">
            <v>0.80520190059300001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0.72917723655699995</v>
          </cell>
          <cell r="E65">
            <v>0.79812234640099999</v>
          </cell>
          <cell r="F65">
            <v>6.8945109844200006E-2</v>
          </cell>
          <cell r="G65">
            <v>0.764490163454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0.78836137056400002</v>
          </cell>
          <cell r="F66">
            <v>0.78836137056400002</v>
          </cell>
          <cell r="G66">
            <v>0.66150169642599999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0.63320815563199995</v>
          </cell>
          <cell r="E67">
            <v>0.77495348453500001</v>
          </cell>
          <cell r="F67">
            <v>0.14174532890300001</v>
          </cell>
          <cell r="G67">
            <v>0.699768110153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0.641390502453</v>
          </cell>
          <cell r="E68">
            <v>0.73584038019200004</v>
          </cell>
          <cell r="F68">
            <v>9.4449877739000002E-2</v>
          </cell>
          <cell r="G68">
            <v>0.68534991218100005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0.67932689189899997</v>
          </cell>
          <cell r="F69">
            <v>0.67932689189899997</v>
          </cell>
          <cell r="G69">
            <v>0.66260497833300003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0.70378243923200001</v>
          </cell>
          <cell r="E70">
            <v>0.76784205436700004</v>
          </cell>
          <cell r="F70">
            <v>6.4059615135200004E-2</v>
          </cell>
          <cell r="G70">
            <v>0.73820387534099996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0.70882797241200002</v>
          </cell>
          <cell r="F71">
            <v>0.70882797241200002</v>
          </cell>
          <cell r="G71">
            <v>0.68291049523299996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0.74648922681800001</v>
          </cell>
          <cell r="E72">
            <v>0.79182672500600004</v>
          </cell>
          <cell r="F72">
            <v>4.5337498188000001E-2</v>
          </cell>
          <cell r="G72">
            <v>0.77213781825200001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0.74339783191700004</v>
          </cell>
          <cell r="E73">
            <v>0.80478322506</v>
          </cell>
          <cell r="F73">
            <v>6.1385393142700001E-2</v>
          </cell>
          <cell r="G73">
            <v>0.75890479927300003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0.73864758014700005</v>
          </cell>
          <cell r="E74">
            <v>0.786320984364</v>
          </cell>
          <cell r="F74">
            <v>4.7673404216799997E-2</v>
          </cell>
          <cell r="G74">
            <v>0.75389250712400002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0.74557983875300005</v>
          </cell>
          <cell r="E75">
            <v>0.79234331846200001</v>
          </cell>
          <cell r="F75">
            <v>4.67634797096E-2</v>
          </cell>
          <cell r="G75">
            <v>0.76470724271400004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0.69422554969799999</v>
          </cell>
          <cell r="E76">
            <v>0.75948208570499998</v>
          </cell>
          <cell r="F76">
            <v>6.5256536006899998E-2</v>
          </cell>
          <cell r="G76">
            <v>0.72756802025099998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0.70367711782499998</v>
          </cell>
          <cell r="F77">
            <v>0.70367711782499998</v>
          </cell>
          <cell r="G77">
            <v>0.683102642599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0.72377824783300004</v>
          </cell>
          <cell r="E78">
            <v>0.78455775976200004</v>
          </cell>
          <cell r="F78">
            <v>6.0779511928599997E-2</v>
          </cell>
          <cell r="G78">
            <v>0.75452773278399998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0.784479081631</v>
          </cell>
          <cell r="F79">
            <v>0.784479081631</v>
          </cell>
          <cell r="G79">
            <v>0.74643370460299996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0.76278889179200005</v>
          </cell>
          <cell r="F80">
            <v>0.76278889179200005</v>
          </cell>
          <cell r="G80">
            <v>0.72336986682100002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0.77464914321900002</v>
          </cell>
          <cell r="E81">
            <v>0.81171715259599997</v>
          </cell>
          <cell r="F81">
            <v>3.7068009376499997E-2</v>
          </cell>
          <cell r="G81">
            <v>0.79487140170699999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0.76611381769200004</v>
          </cell>
          <cell r="E82">
            <v>0.81162929534899997</v>
          </cell>
          <cell r="F82">
            <v>4.5515477657299998E-2</v>
          </cell>
          <cell r="G82">
            <v>0.79049509255499995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0.78112602233899997</v>
          </cell>
          <cell r="E83">
            <v>0.81807959079699999</v>
          </cell>
          <cell r="F83">
            <v>3.6953568458599997E-2</v>
          </cell>
          <cell r="G83">
            <v>0.80746983111100001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</v>
          </cell>
          <cell r="E84">
            <v>0.82149142026900002</v>
          </cell>
          <cell r="F84">
            <v>0.82149142026900002</v>
          </cell>
          <cell r="G84">
            <v>0.79890990122000005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0.79836148023599995</v>
          </cell>
          <cell r="E85">
            <v>0.81820267438899996</v>
          </cell>
          <cell r="F85">
            <v>1.9841194152800001E-2</v>
          </cell>
          <cell r="G85">
            <v>0.80755321632999999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0.90214407444</v>
          </cell>
          <cell r="F86">
            <v>0.90214407444</v>
          </cell>
          <cell r="G86">
            <v>0.84864051513200001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0.80353349447300004</v>
          </cell>
          <cell r="E87">
            <v>0.88115423917799995</v>
          </cell>
          <cell r="F87">
            <v>7.7620744705200001E-2</v>
          </cell>
          <cell r="G87">
            <v>0.83765374830200001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</v>
          </cell>
          <cell r="E88">
            <v>0.92865049839000002</v>
          </cell>
          <cell r="F88">
            <v>0.92865049839000002</v>
          </cell>
          <cell r="G88">
            <v>0.89337141527499997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</v>
          </cell>
          <cell r="E89">
            <v>0.93799257278399994</v>
          </cell>
          <cell r="F89">
            <v>0.93799257278399994</v>
          </cell>
          <cell r="G89">
            <v>0.90053713487200004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0.89525067806199998</v>
          </cell>
          <cell r="E90">
            <v>0.94753456115699997</v>
          </cell>
          <cell r="F90">
            <v>5.2283883094799997E-2</v>
          </cell>
          <cell r="G90">
            <v>0.91864818850999996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0.74341708421700003</v>
          </cell>
          <cell r="E91">
            <v>0.81256413459800003</v>
          </cell>
          <cell r="F91">
            <v>6.9147050380700001E-2</v>
          </cell>
          <cell r="G91">
            <v>0.77199479829200002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0.75580853223800004</v>
          </cell>
          <cell r="E92">
            <v>0.88310426473600001</v>
          </cell>
          <cell r="F92">
            <v>0.127295732498</v>
          </cell>
          <cell r="G92">
            <v>0.79097073413100005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</v>
          </cell>
          <cell r="E93">
            <v>0.91479945182800004</v>
          </cell>
          <cell r="F93">
            <v>0.91479945182800004</v>
          </cell>
          <cell r="G93">
            <v>0.89992181594700005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</v>
          </cell>
          <cell r="E94">
            <v>0.93615210056300002</v>
          </cell>
          <cell r="F94">
            <v>0.93615210056300002</v>
          </cell>
          <cell r="G94">
            <v>0.90558697712400005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</v>
          </cell>
          <cell r="E95">
            <v>0.91916018724399995</v>
          </cell>
          <cell r="F95">
            <v>0.91916018724399995</v>
          </cell>
          <cell r="G95">
            <v>0.90277528863400003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</v>
          </cell>
          <cell r="E96">
            <v>0.96137571334799998</v>
          </cell>
          <cell r="F96">
            <v>0.96137571334799998</v>
          </cell>
          <cell r="G96">
            <v>0.93767651410899999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0.74339830875400004</v>
          </cell>
          <cell r="E97">
            <v>0.77483612299000004</v>
          </cell>
          <cell r="F97">
            <v>3.1437814235700003E-2</v>
          </cell>
          <cell r="G97">
            <v>0.75256383128000004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0.80190640687900006</v>
          </cell>
          <cell r="E98">
            <v>0.90388232469600005</v>
          </cell>
          <cell r="F98">
            <v>0.101975917816</v>
          </cell>
          <cell r="G98">
            <v>0.86187629770100005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0.78188496828099996</v>
          </cell>
          <cell r="E99">
            <v>0.85970485210400005</v>
          </cell>
          <cell r="F99">
            <v>7.7819883823399993E-2</v>
          </cell>
          <cell r="G99">
            <v>0.82716842132000001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0.97482204437300002</v>
          </cell>
          <cell r="F100">
            <v>0.97482204437300002</v>
          </cell>
          <cell r="G100">
            <v>0.93668881905900003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0.77751970291100003</v>
          </cell>
          <cell r="E101">
            <v>0.91119194030799999</v>
          </cell>
          <cell r="F101">
            <v>0.13367223739600001</v>
          </cell>
          <cell r="G101">
            <v>0.83506929162200005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0.84132462739900005</v>
          </cell>
          <cell r="E102">
            <v>0.93136239051799996</v>
          </cell>
          <cell r="F102">
            <v>9.0037763118700001E-2</v>
          </cell>
          <cell r="G102">
            <v>0.89050441283100001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0.85695505142200001</v>
          </cell>
          <cell r="E103">
            <v>0.946573197842</v>
          </cell>
          <cell r="F103">
            <v>8.96181464195E-2</v>
          </cell>
          <cell r="G103">
            <v>0.91442946747700005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0.84094727039299999</v>
          </cell>
          <cell r="E104">
            <v>0.88197326660200004</v>
          </cell>
          <cell r="F104">
            <v>4.1025996208200001E-2</v>
          </cell>
          <cell r="G104">
            <v>0.85317690002000002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0.845792174339</v>
          </cell>
          <cell r="E105">
            <v>0.87115508317900003</v>
          </cell>
          <cell r="F105">
            <v>2.53629088402E-2</v>
          </cell>
          <cell r="G105">
            <v>0.85997395289199996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0.96338319778399994</v>
          </cell>
          <cell r="F106">
            <v>0.96338319778399994</v>
          </cell>
          <cell r="G106">
            <v>0.88413832934500003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0.85128307342499998</v>
          </cell>
          <cell r="E107">
            <v>0.87436419725400005</v>
          </cell>
          <cell r="F107">
            <v>2.3081123828899999E-2</v>
          </cell>
          <cell r="G107">
            <v>0.86077764644200006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0.88903874158899998</v>
          </cell>
          <cell r="F108">
            <v>0.88903874158899998</v>
          </cell>
          <cell r="G108">
            <v>0.84781948305199994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0.85055655241000006</v>
          </cell>
          <cell r="E109">
            <v>0.86017239093800002</v>
          </cell>
          <cell r="F109">
            <v>9.6158385276800002E-3</v>
          </cell>
          <cell r="G109">
            <v>0.85708514588399998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0.778013408184</v>
          </cell>
          <cell r="E110">
            <v>0.87546277046200005</v>
          </cell>
          <cell r="F110">
            <v>9.7449362277999996E-2</v>
          </cell>
          <cell r="G110">
            <v>0.83375294682400003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0.86256551742599996</v>
          </cell>
          <cell r="F111">
            <v>0.86256551742599996</v>
          </cell>
          <cell r="G111">
            <v>0.83950925194600001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0.84301638603200002</v>
          </cell>
          <cell r="F112">
            <v>0.84301638603200002</v>
          </cell>
          <cell r="G112">
            <v>0.80741211684799996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</v>
          </cell>
          <cell r="E113">
            <v>0.82582592964199997</v>
          </cell>
          <cell r="F113">
            <v>0.82582592964199997</v>
          </cell>
          <cell r="G113">
            <v>0.78707704303899995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0.82894176244700002</v>
          </cell>
          <cell r="E114">
            <v>0.85479128360699996</v>
          </cell>
          <cell r="F114">
            <v>2.58495211601E-2</v>
          </cell>
          <cell r="G114">
            <v>0.84437965507699997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0.83563405275299996</v>
          </cell>
          <cell r="E115">
            <v>0.85619491338700005</v>
          </cell>
          <cell r="F115">
            <v>2.0560860633899999E-2</v>
          </cell>
          <cell r="G115">
            <v>0.84667992386299995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0.85339075326900005</v>
          </cell>
          <cell r="E116">
            <v>0.85924535989799999</v>
          </cell>
          <cell r="F116">
            <v>5.8546066284200001E-3</v>
          </cell>
          <cell r="G116">
            <v>0.856544684118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0.85416066646599997</v>
          </cell>
          <cell r="F117">
            <v>0.85416066646599997</v>
          </cell>
          <cell r="G117">
            <v>0.78761041599699999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0.66974276304199998</v>
          </cell>
          <cell r="F118">
            <v>0.66974276304199998</v>
          </cell>
          <cell r="G118">
            <v>0.64849743038800001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</v>
          </cell>
          <cell r="E119">
            <v>0.74670505523700004</v>
          </cell>
          <cell r="F119">
            <v>0.74670505523700004</v>
          </cell>
          <cell r="G119">
            <v>0.69084704664600005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0.73719960451099997</v>
          </cell>
          <cell r="F120">
            <v>0.73719960451099997</v>
          </cell>
          <cell r="G120">
            <v>0.66763935126200002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0.73518192768099999</v>
          </cell>
          <cell r="F121">
            <v>0.73518192768099999</v>
          </cell>
          <cell r="G121">
            <v>0.68057582838300001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0.70215672254600003</v>
          </cell>
          <cell r="F122">
            <v>0.70215672254600003</v>
          </cell>
          <cell r="G122">
            <v>0.61058082709200001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0.73840564489399996</v>
          </cell>
          <cell r="F123">
            <v>0.73840564489399996</v>
          </cell>
          <cell r="G123">
            <v>0.62635636763299996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0.71578496694600002</v>
          </cell>
          <cell r="F124">
            <v>0.71578496694600002</v>
          </cell>
          <cell r="G124">
            <v>0.60370914811800003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0.70029109716399995</v>
          </cell>
          <cell r="F125">
            <v>0.70029109716399995</v>
          </cell>
          <cell r="G125">
            <v>0.61265518658100004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0.77162170410200004</v>
          </cell>
          <cell r="F126">
            <v>0.77162170410200004</v>
          </cell>
          <cell r="G126">
            <v>0.654990970349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0.78017503023099999</v>
          </cell>
          <cell r="F127">
            <v>0.78017503023099999</v>
          </cell>
          <cell r="G127">
            <v>0.72019466031699997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0.78025507926899995</v>
          </cell>
          <cell r="F128">
            <v>0.78025507926899995</v>
          </cell>
          <cell r="G128">
            <v>0.75827209804499995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0.82795822620399995</v>
          </cell>
          <cell r="F129">
            <v>0.82795822620399995</v>
          </cell>
          <cell r="G129">
            <v>0.792024685974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0.93073880672499998</v>
          </cell>
          <cell r="F130">
            <v>0.93073880672499998</v>
          </cell>
          <cell r="G130">
            <v>0.88542045425000004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0.88872975110999997</v>
          </cell>
          <cell r="F131">
            <v>0.88872975110999997</v>
          </cell>
          <cell r="G131">
            <v>0.835439655635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0.86726415157299996</v>
          </cell>
          <cell r="F132">
            <v>0.86726415157299996</v>
          </cell>
          <cell r="G132">
            <v>0.83753708287399997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0.74405759572999997</v>
          </cell>
          <cell r="F133">
            <v>0.74405759572999997</v>
          </cell>
          <cell r="G133">
            <v>0.71037509030900003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0.78261399269099996</v>
          </cell>
          <cell r="F134">
            <v>0.78261399269099996</v>
          </cell>
          <cell r="G134">
            <v>0.73731322461299997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0.73133873939500005</v>
          </cell>
          <cell r="F135">
            <v>0.73133873939500005</v>
          </cell>
          <cell r="G135">
            <v>0.69980767007599998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0.78239786624899998</v>
          </cell>
          <cell r="F136">
            <v>0.78239786624899998</v>
          </cell>
          <cell r="G136">
            <v>0.74935106015300001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0.66969692707100004</v>
          </cell>
          <cell r="F137">
            <v>0.66969692707100004</v>
          </cell>
          <cell r="G137">
            <v>0.653217555422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0.81030857563000003</v>
          </cell>
          <cell r="F138">
            <v>0.81030857563000003</v>
          </cell>
          <cell r="G138">
            <v>0.77968340885099996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0.72794437408400003</v>
          </cell>
          <cell r="F139">
            <v>0.72794437408400003</v>
          </cell>
          <cell r="G139">
            <v>0.65611135812800003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0.75733929872500005</v>
          </cell>
          <cell r="F140">
            <v>0.75733929872500005</v>
          </cell>
          <cell r="G140">
            <v>0.67576740768099997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0.75758177041999997</v>
          </cell>
          <cell r="F141">
            <v>0.75758177041999997</v>
          </cell>
          <cell r="G141">
            <v>0.73385000203899997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0.709894776344</v>
          </cell>
          <cell r="F142">
            <v>0.709894776344</v>
          </cell>
          <cell r="G142">
            <v>0.59682427727499998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0.67332637309999999</v>
          </cell>
          <cell r="F143">
            <v>0.67332637309999999</v>
          </cell>
          <cell r="G143">
            <v>0.60157981923399995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0.729056358337</v>
          </cell>
          <cell r="F144">
            <v>0.729056358337</v>
          </cell>
          <cell r="G144">
            <v>0.63685577898000001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0.74810510873799996</v>
          </cell>
          <cell r="F145">
            <v>0.74810510873799996</v>
          </cell>
          <cell r="G145">
            <v>0.71755223421100001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0.64353382587399999</v>
          </cell>
          <cell r="F146">
            <v>0.64353382587399999</v>
          </cell>
          <cell r="G146">
            <v>0.549939695384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0.55372029542900003</v>
          </cell>
          <cell r="F147">
            <v>0.55372029542900003</v>
          </cell>
          <cell r="G147">
            <v>0.50706759722100003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0.64462959766399996</v>
          </cell>
          <cell r="F148">
            <v>0.64462959766399996</v>
          </cell>
          <cell r="G148">
            <v>0.59259693005199998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0.569403171539</v>
          </cell>
          <cell r="F149">
            <v>0.569403171539</v>
          </cell>
          <cell r="G149">
            <v>0.54396091781900002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0.61691665649399996</v>
          </cell>
          <cell r="F150">
            <v>0.61691665649399996</v>
          </cell>
          <cell r="G150">
            <v>0.58189698007799995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0.65220552682900002</v>
          </cell>
          <cell r="F151">
            <v>0.65220552682900002</v>
          </cell>
          <cell r="G151">
            <v>0.62750994921699998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0.62901097536100004</v>
          </cell>
          <cell r="F152">
            <v>0.62901097536100004</v>
          </cell>
          <cell r="G152">
            <v>0.57140509340199996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0.57518690824499996</v>
          </cell>
          <cell r="F153">
            <v>0.57518690824499996</v>
          </cell>
          <cell r="G153">
            <v>0.54390483989000005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0.60338413715399997</v>
          </cell>
          <cell r="F154">
            <v>0.60338413715399997</v>
          </cell>
          <cell r="G154">
            <v>0.56200886535399996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0.55616432428399998</v>
          </cell>
          <cell r="F155">
            <v>0.55616432428399998</v>
          </cell>
          <cell r="G155">
            <v>0.52721583897900004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0.64615672826799997</v>
          </cell>
          <cell r="F156">
            <v>0.64615672826799997</v>
          </cell>
          <cell r="G156">
            <v>0.57737677356700001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0.67879933118799995</v>
          </cell>
          <cell r="F157">
            <v>0.67879933118799995</v>
          </cell>
          <cell r="G157">
            <v>0.62888837254399998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0.67575782537499995</v>
          </cell>
          <cell r="F158">
            <v>0.67575782537499995</v>
          </cell>
          <cell r="G158">
            <v>0.59647718705200004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0.59445208311099995</v>
          </cell>
          <cell r="F159">
            <v>0.59445208311099995</v>
          </cell>
          <cell r="G159">
            <v>0.57978255853500005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0.58718240261099997</v>
          </cell>
          <cell r="F160">
            <v>0.58718240261099997</v>
          </cell>
          <cell r="G160">
            <v>0.55999594981699996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0.57575482130099997</v>
          </cell>
          <cell r="E161">
            <v>0.59437000751500002</v>
          </cell>
          <cell r="F161">
            <v>1.86151862144E-2</v>
          </cell>
          <cell r="G161">
            <v>0.58436555838299997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0.58204567432400001</v>
          </cell>
          <cell r="F162">
            <v>0.58204567432400001</v>
          </cell>
          <cell r="G162">
            <v>0.56985716501100003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0.60387361049699995</v>
          </cell>
          <cell r="F163">
            <v>0.60387361049699995</v>
          </cell>
          <cell r="G163">
            <v>0.56809992291199995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0.59908652305599996</v>
          </cell>
          <cell r="F164">
            <v>0.59908652305599996</v>
          </cell>
          <cell r="G164">
            <v>0.57373825468299999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0.56940186023700001</v>
          </cell>
          <cell r="E165">
            <v>0.58257943391800004</v>
          </cell>
          <cell r="F165">
            <v>1.3177573680899999E-2</v>
          </cell>
          <cell r="G165">
            <v>0.57821925812399999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0.58569920063000003</v>
          </cell>
          <cell r="F166">
            <v>0.58569920063000003</v>
          </cell>
          <cell r="G166">
            <v>0.57283797564500005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0.74078714847600002</v>
          </cell>
          <cell r="F167">
            <v>0.74078714847600002</v>
          </cell>
          <cell r="G167">
            <v>0.702414332458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0.70896369218800004</v>
          </cell>
          <cell r="F168">
            <v>0.70896369218800004</v>
          </cell>
          <cell r="G168">
            <v>0.64450420168599998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0.58645260334000004</v>
          </cell>
          <cell r="E169">
            <v>0.74165236949900004</v>
          </cell>
          <cell r="F169">
            <v>0.155199766159</v>
          </cell>
          <cell r="G169">
            <v>0.66551645682799998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0.647727251053</v>
          </cell>
          <cell r="F170">
            <v>0.647727251053</v>
          </cell>
          <cell r="G170">
            <v>0.57086900290599996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0.61712664365799996</v>
          </cell>
          <cell r="F171">
            <v>0.61712664365799996</v>
          </cell>
          <cell r="G171">
            <v>0.57361198847399997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0.65040230751000006</v>
          </cell>
          <cell r="F172">
            <v>0.65040230751000006</v>
          </cell>
          <cell r="G172">
            <v>0.63225931630599996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0.67352116107899995</v>
          </cell>
          <cell r="F173">
            <v>0.67352116107899995</v>
          </cell>
          <cell r="G173">
            <v>0.65504392542800005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0.62794953584699997</v>
          </cell>
          <cell r="F174">
            <v>0.62794953584699997</v>
          </cell>
          <cell r="G174">
            <v>0.56653145673399996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0.67803287506099996</v>
          </cell>
          <cell r="F175">
            <v>0.67803287506099996</v>
          </cell>
          <cell r="G175">
            <v>0.63648896215100004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0.66900861263300004</v>
          </cell>
          <cell r="F176">
            <v>0.66900861263300004</v>
          </cell>
          <cell r="G176">
            <v>0.63368076818700003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0.58912104368200002</v>
          </cell>
          <cell r="F177">
            <v>0.58912104368200002</v>
          </cell>
          <cell r="G177">
            <v>0.57236284304899998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0.58092623949099997</v>
          </cell>
          <cell r="E178">
            <v>0.61915934085799995</v>
          </cell>
          <cell r="F178">
            <v>3.8233101367999997E-2</v>
          </cell>
          <cell r="G178">
            <v>0.59673612575299995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0.58057194948199997</v>
          </cell>
          <cell r="F179">
            <v>0.58057194948199997</v>
          </cell>
          <cell r="G179">
            <v>0.55632036184599998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0.64597928524000003</v>
          </cell>
          <cell r="F180">
            <v>0.64597928524000003</v>
          </cell>
          <cell r="G180">
            <v>0.57642357717600001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0.53001940250400004</v>
          </cell>
          <cell r="E181">
            <v>0.55772292613999996</v>
          </cell>
          <cell r="F181">
            <v>2.77035236359E-2</v>
          </cell>
          <cell r="G181">
            <v>0.54281258102300001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0.536488175392</v>
          </cell>
          <cell r="E182">
            <v>0.54905998706799997</v>
          </cell>
          <cell r="F182">
            <v>1.2571811675999999E-2</v>
          </cell>
          <cell r="G182">
            <v>0.54355827868600004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0.526152133942</v>
          </cell>
          <cell r="E183">
            <v>0.62516969442400006</v>
          </cell>
          <cell r="F183">
            <v>9.9017560482E-2</v>
          </cell>
          <cell r="G183">
            <v>0.55354030902499995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0.61716032028199996</v>
          </cell>
          <cell r="F184">
            <v>0.61716032028199996</v>
          </cell>
          <cell r="G184">
            <v>0.55544586233899995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0.68306386470799996</v>
          </cell>
          <cell r="F185">
            <v>0.68306386470799996</v>
          </cell>
          <cell r="G185">
            <v>0.54665079858099996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0.539949536324</v>
          </cell>
          <cell r="F186">
            <v>0.539949536324</v>
          </cell>
          <cell r="G186">
            <v>0.52905973779100002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0.55210483074200001</v>
          </cell>
          <cell r="F187">
            <v>0.55210483074200001</v>
          </cell>
          <cell r="G187">
            <v>0.52805783608699997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0.70690602064100005</v>
          </cell>
          <cell r="F188">
            <v>0.70690602064100005</v>
          </cell>
          <cell r="G188">
            <v>0.61435906466599999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0.73550206422800002</v>
          </cell>
          <cell r="F189">
            <v>0.73550206422800002</v>
          </cell>
          <cell r="G189">
            <v>0.68725522834800001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0.60523051023499996</v>
          </cell>
          <cell r="F190">
            <v>0.60523051023499996</v>
          </cell>
          <cell r="G190">
            <v>0.56225273647399998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0.52615392208099998</v>
          </cell>
          <cell r="E191">
            <v>0.66560351848599997</v>
          </cell>
          <cell r="F191">
            <v>0.13944959640499999</v>
          </cell>
          <cell r="G191">
            <v>0.56222742141399995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0.65807598829299996</v>
          </cell>
          <cell r="F192">
            <v>0.65807598829299996</v>
          </cell>
          <cell r="G192">
            <v>0.59923923276199997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0.53648054599799999</v>
          </cell>
          <cell r="E193">
            <v>0.58512455225000004</v>
          </cell>
          <cell r="F193">
            <v>4.8644006252299997E-2</v>
          </cell>
          <cell r="G193">
            <v>0.55721141937800001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0.55242675542800002</v>
          </cell>
          <cell r="E194">
            <v>0.57748353481299997</v>
          </cell>
          <cell r="F194">
            <v>2.5056779384599999E-2</v>
          </cell>
          <cell r="G194">
            <v>0.564357836552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0.57739853858900003</v>
          </cell>
          <cell r="F195">
            <v>0.57739853858900003</v>
          </cell>
          <cell r="G195">
            <v>0.550677371267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0.71016728878000002</v>
          </cell>
          <cell r="F196">
            <v>0.71016728878000002</v>
          </cell>
          <cell r="G196">
            <v>0.61669925359300004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0.59802764654200002</v>
          </cell>
          <cell r="E197">
            <v>0.69802403449999995</v>
          </cell>
          <cell r="F197">
            <v>9.9996387958499994E-2</v>
          </cell>
          <cell r="G197">
            <v>0.66408008090500004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0.66558337211600005</v>
          </cell>
          <cell r="F198">
            <v>0.66558337211600005</v>
          </cell>
          <cell r="G198">
            <v>0.62414317644899997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0.71071451902399996</v>
          </cell>
          <cell r="F199">
            <v>0.71071451902399996</v>
          </cell>
          <cell r="G199">
            <v>0.68467273220900005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0.72465115785599998</v>
          </cell>
          <cell r="F200">
            <v>0.72465115785599998</v>
          </cell>
          <cell r="G200">
            <v>0.66262084801900001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0.55238562822299997</v>
          </cell>
          <cell r="E201">
            <v>0.68155813217200001</v>
          </cell>
          <cell r="F201">
            <v>0.12917250394800001</v>
          </cell>
          <cell r="G201">
            <v>0.63001055072900003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0.66761267185200002</v>
          </cell>
          <cell r="F202">
            <v>0.66761267185200002</v>
          </cell>
          <cell r="G202">
            <v>0.64815641100800003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0.71285688877099995</v>
          </cell>
          <cell r="F203">
            <v>0.71285688877099995</v>
          </cell>
          <cell r="G203">
            <v>0.634863867139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0.66641616821299998</v>
          </cell>
          <cell r="F204">
            <v>0.66641616821299998</v>
          </cell>
          <cell r="G204">
            <v>0.592249166381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0.612655460835</v>
          </cell>
          <cell r="E205">
            <v>0.76744729280500001</v>
          </cell>
          <cell r="F205">
            <v>0.15479183196999999</v>
          </cell>
          <cell r="G205">
            <v>0.70106832183000001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0.53976601362200005</v>
          </cell>
          <cell r="E206">
            <v>0.69656330347100004</v>
          </cell>
          <cell r="F206">
            <v>0.15679728984800001</v>
          </cell>
          <cell r="G206">
            <v>0.60481976634500001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0.57153880596200002</v>
          </cell>
          <cell r="E207">
            <v>0.76406222581899996</v>
          </cell>
          <cell r="F207">
            <v>0.192523419857</v>
          </cell>
          <cell r="G207">
            <v>0.69137606992199996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0.76374983787499995</v>
          </cell>
          <cell r="F208">
            <v>0.76374983787499995</v>
          </cell>
          <cell r="G208">
            <v>0.65098144459499996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0.80069744586900005</v>
          </cell>
          <cell r="F209">
            <v>0.80069744586900005</v>
          </cell>
          <cell r="G209">
            <v>0.723363807252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0.70938569307300003</v>
          </cell>
          <cell r="E210">
            <v>0.80126804113399996</v>
          </cell>
          <cell r="F210">
            <v>9.18823480606E-2</v>
          </cell>
          <cell r="G210">
            <v>0.75388738715100001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0.81828701496099998</v>
          </cell>
          <cell r="F211">
            <v>0.81828701496099998</v>
          </cell>
          <cell r="G211">
            <v>0.78591176407700003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0.61113077402100002</v>
          </cell>
          <cell r="E212">
            <v>0.75229197740599996</v>
          </cell>
          <cell r="F212">
            <v>0.14116120338400001</v>
          </cell>
          <cell r="G212">
            <v>0.67459339853199995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0.61169391870500001</v>
          </cell>
          <cell r="E213">
            <v>0.74701690673800003</v>
          </cell>
          <cell r="F213">
            <v>0.135322988033</v>
          </cell>
          <cell r="G213">
            <v>0.67867034158200001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0.815541028976</v>
          </cell>
          <cell r="F214">
            <v>0.815541028976</v>
          </cell>
          <cell r="G214">
            <v>0.74379889540400002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0.61411875486400003</v>
          </cell>
          <cell r="E215">
            <v>0.729666054249</v>
          </cell>
          <cell r="F215">
            <v>0.115547299385</v>
          </cell>
          <cell r="G215">
            <v>0.66583971845800005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0.56472522020299998</v>
          </cell>
          <cell r="E216">
            <v>0.69857561588299999</v>
          </cell>
          <cell r="F216">
            <v>0.13385039567900001</v>
          </cell>
          <cell r="G216">
            <v>0.63386045113199996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0.55147618055299996</v>
          </cell>
          <cell r="E217">
            <v>0.62273341417299999</v>
          </cell>
          <cell r="F217">
            <v>7.1257233619700003E-2</v>
          </cell>
          <cell r="G217">
            <v>0.58660210870600005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0.75761610269500002</v>
          </cell>
          <cell r="F218">
            <v>0.75761610269500002</v>
          </cell>
          <cell r="G218">
            <v>0.60251975466200003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0.54723918437999997</v>
          </cell>
          <cell r="E219">
            <v>0.73965412378299999</v>
          </cell>
          <cell r="F219">
            <v>0.19241493940400001</v>
          </cell>
          <cell r="G219">
            <v>0.60707054346400002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0.52054595947299998</v>
          </cell>
          <cell r="E220">
            <v>0.64902555942499995</v>
          </cell>
          <cell r="F220">
            <v>0.12847959995300001</v>
          </cell>
          <cell r="G220">
            <v>0.554287934797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0.78879922628400001</v>
          </cell>
          <cell r="F221">
            <v>0.78879922628400001</v>
          </cell>
          <cell r="G221">
            <v>0.75816022054099996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0.74411076307299995</v>
          </cell>
          <cell r="F222">
            <v>0.74411076307299995</v>
          </cell>
          <cell r="G222">
            <v>0.72939521900100002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0.72808557748799996</v>
          </cell>
          <cell r="E223">
            <v>0.77634567022300005</v>
          </cell>
          <cell r="F223">
            <v>4.8260092735299999E-2</v>
          </cell>
          <cell r="G223">
            <v>0.75549196510200001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0.70045399665800001</v>
          </cell>
          <cell r="E224">
            <v>0.79025334119799995</v>
          </cell>
          <cell r="F224">
            <v>8.9799344539600007E-2</v>
          </cell>
          <cell r="G224">
            <v>0.77169576478599999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0.67581194639200004</v>
          </cell>
          <cell r="E225">
            <v>0.783420979977</v>
          </cell>
          <cell r="F225">
            <v>0.107609033585</v>
          </cell>
          <cell r="G225">
            <v>0.737070520103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0.668138861656</v>
          </cell>
          <cell r="E226">
            <v>0.78816342353799995</v>
          </cell>
          <cell r="F226">
            <v>0.120024561882</v>
          </cell>
          <cell r="G226">
            <v>0.72568625829300004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0.67846530675899996</v>
          </cell>
          <cell r="E227">
            <v>0.77241122722599997</v>
          </cell>
          <cell r="F227">
            <v>9.3945920467399996E-2</v>
          </cell>
          <cell r="G227">
            <v>0.72827820425199996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0.60907775163699995</v>
          </cell>
          <cell r="E228">
            <v>0.71019023656799996</v>
          </cell>
          <cell r="F228">
            <v>0.10111248493199999</v>
          </cell>
          <cell r="G228">
            <v>0.65933802468000002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0.60132038593299997</v>
          </cell>
          <cell r="E229">
            <v>0.69162988662699998</v>
          </cell>
          <cell r="F229">
            <v>9.0309500694299993E-2</v>
          </cell>
          <cell r="G229">
            <v>0.63524897764900001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0.60288780927700003</v>
          </cell>
          <cell r="E230">
            <v>0.67879879474600002</v>
          </cell>
          <cell r="F230">
            <v>7.5910985469800005E-2</v>
          </cell>
          <cell r="G230">
            <v>0.62778645047899995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0.61232161521899997</v>
          </cell>
          <cell r="F231">
            <v>0.61232161521899997</v>
          </cell>
          <cell r="G231">
            <v>0.55364303424000005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0.65156090259599997</v>
          </cell>
          <cell r="F232">
            <v>0.65156090259599997</v>
          </cell>
          <cell r="G232">
            <v>0.57063289876400003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0.67323678731900005</v>
          </cell>
          <cell r="F233">
            <v>0.67323678731900005</v>
          </cell>
          <cell r="G233">
            <v>0.61361102522300004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0.64283078908900004</v>
          </cell>
          <cell r="F234">
            <v>0.64283078908900004</v>
          </cell>
          <cell r="G234">
            <v>0.620690973521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0.67959451675399996</v>
          </cell>
          <cell r="F235">
            <v>0.67959451675399996</v>
          </cell>
          <cell r="G235">
            <v>0.59189515778599999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0.71896135806999995</v>
          </cell>
          <cell r="F236">
            <v>0.71896135806999995</v>
          </cell>
          <cell r="G236">
            <v>0.58953584379500001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0.66276323795299996</v>
          </cell>
          <cell r="F237">
            <v>0.66276323795299996</v>
          </cell>
          <cell r="G237">
            <v>0.59004303036700001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0.750599980354</v>
          </cell>
          <cell r="F238">
            <v>0.750599980354</v>
          </cell>
          <cell r="G238">
            <v>0.71815214837200003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0.73816949129099996</v>
          </cell>
          <cell r="F239">
            <v>0.73816949129099996</v>
          </cell>
          <cell r="G239">
            <v>0.72232368207300002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0.74799931049299995</v>
          </cell>
          <cell r="F240">
            <v>0.74799931049299995</v>
          </cell>
          <cell r="G240">
            <v>0.71270917171500003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0.62475615739799994</v>
          </cell>
          <cell r="F241">
            <v>0.62475615739799994</v>
          </cell>
          <cell r="G241">
            <v>0.60004950673500002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0.61998325586299996</v>
          </cell>
          <cell r="F242">
            <v>0.61998325586299996</v>
          </cell>
          <cell r="G242">
            <v>0.56203475922900004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0.770640611649</v>
          </cell>
          <cell r="F243">
            <v>0.770640611649</v>
          </cell>
          <cell r="G243">
            <v>0.66143677460799999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0.76893353462199998</v>
          </cell>
          <cell r="F244">
            <v>0.76893353462199998</v>
          </cell>
          <cell r="G244">
            <v>0.675403424099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0.74529755115499996</v>
          </cell>
          <cell r="F245">
            <v>0.74529755115499996</v>
          </cell>
          <cell r="G245">
            <v>0.64454580110299997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0.653278768063</v>
          </cell>
          <cell r="E246">
            <v>0.76109266281099996</v>
          </cell>
          <cell r="F246">
            <v>0.10781389474899999</v>
          </cell>
          <cell r="G246">
            <v>0.73872197342900003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0.58190310001400003</v>
          </cell>
          <cell r="E247">
            <v>0.75367230176900002</v>
          </cell>
          <cell r="F247">
            <v>0.171769201756</v>
          </cell>
          <cell r="G247">
            <v>0.65794409283099997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0.62694007158300002</v>
          </cell>
          <cell r="E248">
            <v>0.74625223875000002</v>
          </cell>
          <cell r="F248">
            <v>0.119312167168</v>
          </cell>
          <cell r="G248">
            <v>0.67420388103600004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0.72629630565600001</v>
          </cell>
          <cell r="F249">
            <v>0.72629630565600001</v>
          </cell>
          <cell r="G249">
            <v>0.62569400704199996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0.64606654643999994</v>
          </cell>
          <cell r="E250">
            <v>0.70127755403500003</v>
          </cell>
          <cell r="F250">
            <v>5.5211007595100003E-2</v>
          </cell>
          <cell r="G250">
            <v>0.66863570316499998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0.61974090337800003</v>
          </cell>
          <cell r="E251">
            <v>0.70456695556600002</v>
          </cell>
          <cell r="F251">
            <v>8.4826052188900006E-2</v>
          </cell>
          <cell r="G251">
            <v>0.65268011749300003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0.66649264097200001</v>
          </cell>
          <cell r="E252">
            <v>0.712353408337</v>
          </cell>
          <cell r="F252">
            <v>4.5860767364500003E-2</v>
          </cell>
          <cell r="G252">
            <v>0.68079282587699996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0.686738491058</v>
          </cell>
          <cell r="F253">
            <v>0.686738491058</v>
          </cell>
          <cell r="G253">
            <v>0.57632515551300001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0.61934030056</v>
          </cell>
          <cell r="E254">
            <v>0.77093935012799997</v>
          </cell>
          <cell r="F254">
            <v>0.15159904956799999</v>
          </cell>
          <cell r="G254">
            <v>0.70797631783600001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0.62326455116299995</v>
          </cell>
          <cell r="E255">
            <v>0.66507381200799998</v>
          </cell>
          <cell r="F255">
            <v>4.1809260845200001E-2</v>
          </cell>
          <cell r="G255">
            <v>0.64177153246499996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0.76515090465500002</v>
          </cell>
          <cell r="F256">
            <v>0.76515090465500002</v>
          </cell>
          <cell r="G256">
            <v>0.67262769222499996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0.64960479736300003</v>
          </cell>
          <cell r="E257">
            <v>0.74841493368099998</v>
          </cell>
          <cell r="F257">
            <v>9.8810136318200001E-2</v>
          </cell>
          <cell r="G257">
            <v>0.692419976805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0.89003378152799995</v>
          </cell>
          <cell r="F258">
            <v>0.89003378152799995</v>
          </cell>
          <cell r="G258">
            <v>0.77814916241200005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0.72135031223299995</v>
          </cell>
          <cell r="F259">
            <v>0.72135031223299995</v>
          </cell>
          <cell r="G259">
            <v>0.69612236541200001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0.64897096157099998</v>
          </cell>
          <cell r="F260">
            <v>0.64897096157099998</v>
          </cell>
          <cell r="G260">
            <v>0.55478408245300004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0.63227307796499999</v>
          </cell>
          <cell r="F261">
            <v>0.63227307796499999</v>
          </cell>
          <cell r="G261">
            <v>0.54176193343000001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0.72290229797399996</v>
          </cell>
          <cell r="F262">
            <v>0.72290229797399996</v>
          </cell>
          <cell r="G262">
            <v>0.63912354863200005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0.69904172420499999</v>
          </cell>
          <cell r="F263">
            <v>0.69904172420499999</v>
          </cell>
          <cell r="G263">
            <v>0.57361238303700002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0.51778352260600002</v>
          </cell>
          <cell r="E264">
            <v>0.56023615598700005</v>
          </cell>
          <cell r="F264">
            <v>4.2452633380900003E-2</v>
          </cell>
          <cell r="G264">
            <v>0.53700143157900004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0.58658999204600004</v>
          </cell>
          <cell r="F265">
            <v>0.58658999204600004</v>
          </cell>
          <cell r="G265">
            <v>0.55898308166800004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0.542162299156</v>
          </cell>
          <cell r="E266">
            <v>0.63322818279299997</v>
          </cell>
          <cell r="F266">
            <v>9.1065883636500006E-2</v>
          </cell>
          <cell r="G266">
            <v>0.57033574822400002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0.55575901269899997</v>
          </cell>
          <cell r="E267">
            <v>0.61707782745399997</v>
          </cell>
          <cell r="F267">
            <v>6.1318814754500003E-2</v>
          </cell>
          <cell r="G267">
            <v>0.58729308879599995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0.60586142539999999</v>
          </cell>
          <cell r="E268">
            <v>0.64795297384299999</v>
          </cell>
          <cell r="F268">
            <v>4.2091548442799998E-2</v>
          </cell>
          <cell r="G268">
            <v>0.62673422969299997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0.64934593439099997</v>
          </cell>
          <cell r="F269">
            <v>0.64934593439099997</v>
          </cell>
          <cell r="G269">
            <v>0.59334453011300003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0.58127838373200003</v>
          </cell>
          <cell r="F270">
            <v>0.58127838373200003</v>
          </cell>
          <cell r="G270">
            <v>0.55858786604900001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0.78885453939399997</v>
          </cell>
          <cell r="F271">
            <v>0.78885453939399997</v>
          </cell>
          <cell r="G271">
            <v>0.75048835848899997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0.82270073890700002</v>
          </cell>
          <cell r="F272">
            <v>0.82270073890700002</v>
          </cell>
          <cell r="G272">
            <v>0.782101455128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0.80278360843700003</v>
          </cell>
          <cell r="F273">
            <v>0.80278360843700003</v>
          </cell>
          <cell r="G273">
            <v>0.69396906490400001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0.54814010858499995</v>
          </cell>
          <cell r="E274">
            <v>0.74351823329900002</v>
          </cell>
          <cell r="F274">
            <v>0.19537812471400001</v>
          </cell>
          <cell r="G274">
            <v>0.65140584182100003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0.58754098415400002</v>
          </cell>
          <cell r="E275">
            <v>0.65947866439799996</v>
          </cell>
          <cell r="F275">
            <v>7.1937680244400004E-2</v>
          </cell>
          <cell r="G275">
            <v>0.62415940824100002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0.65031456947300004</v>
          </cell>
          <cell r="F276">
            <v>0.65031456947300004</v>
          </cell>
          <cell r="G276">
            <v>0.587787207742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0.64739441871600001</v>
          </cell>
          <cell r="F277">
            <v>0.64739441871600001</v>
          </cell>
          <cell r="G277">
            <v>0.62092341808200002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0.80093681812299999</v>
          </cell>
          <cell r="F278">
            <v>0.80093681812299999</v>
          </cell>
          <cell r="G278">
            <v>0.75108067352600005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0.79025334119799995</v>
          </cell>
          <cell r="F279">
            <v>0.79025334119799995</v>
          </cell>
          <cell r="G279">
            <v>0.76524566205199995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0.85296761989600001</v>
          </cell>
          <cell r="F280">
            <v>0.85296761989600001</v>
          </cell>
          <cell r="G280">
            <v>0.75382336391100002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0.74042320251500005</v>
          </cell>
          <cell r="F281">
            <v>0.74042320251500005</v>
          </cell>
          <cell r="G281">
            <v>0.61741738692399994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0.55995905399300006</v>
          </cell>
          <cell r="E282">
            <v>0.699436724186</v>
          </cell>
          <cell r="F282">
            <v>0.139477670193</v>
          </cell>
          <cell r="G282">
            <v>0.61712461663899998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0.73107445240000002</v>
          </cell>
          <cell r="F283">
            <v>0.73107445240000002</v>
          </cell>
          <cell r="G283">
            <v>0.60199361882699998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0.60933363437700006</v>
          </cell>
          <cell r="E284">
            <v>0.78560096025500004</v>
          </cell>
          <cell r="F284">
            <v>0.17626732587800001</v>
          </cell>
          <cell r="G284">
            <v>0.70479470985899995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0.62152820825599997</v>
          </cell>
          <cell r="E285">
            <v>0.74870800971999996</v>
          </cell>
          <cell r="F285">
            <v>0.12717980146399999</v>
          </cell>
          <cell r="G285">
            <v>0.69093265014799998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0.65083456039400001</v>
          </cell>
          <cell r="F286">
            <v>0.65083456039400001</v>
          </cell>
          <cell r="G286">
            <v>0.58429691504500003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0.86706995964099998</v>
          </cell>
          <cell r="F287">
            <v>0.86706995964099998</v>
          </cell>
          <cell r="G287">
            <v>0.67244213790499996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0.73378151655199997</v>
          </cell>
          <cell r="F288">
            <v>0.73378151655199997</v>
          </cell>
          <cell r="G288">
            <v>0.70427735733899999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0.70004057884199999</v>
          </cell>
          <cell r="F289">
            <v>0.70004057884199999</v>
          </cell>
          <cell r="G289">
            <v>0.68414287930600004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0.69875156879400002</v>
          </cell>
          <cell r="F290">
            <v>0.69875156879400002</v>
          </cell>
          <cell r="G290">
            <v>0.67959187348899996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0.68312489986400005</v>
          </cell>
          <cell r="F291">
            <v>0.68312489986400005</v>
          </cell>
          <cell r="G291">
            <v>0.67265019427799999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0.68330556154300004</v>
          </cell>
          <cell r="F292">
            <v>0.68330556154300004</v>
          </cell>
          <cell r="G292">
            <v>0.66678248995800005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0.82564824819600002</v>
          </cell>
          <cell r="F293">
            <v>0.82564824819600002</v>
          </cell>
          <cell r="G293">
            <v>0.78051015962500003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0.83661550283399999</v>
          </cell>
          <cell r="F294">
            <v>0.83661550283399999</v>
          </cell>
          <cell r="G294">
            <v>0.77603161074000004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0.80716264247900005</v>
          </cell>
          <cell r="E295">
            <v>0.84062397479999995</v>
          </cell>
          <cell r="F295">
            <v>3.3461332321200001E-2</v>
          </cell>
          <cell r="G295">
            <v>0.82725272604699995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0.82716161012599998</v>
          </cell>
          <cell r="F296">
            <v>0.82716161012599998</v>
          </cell>
          <cell r="G296">
            <v>0.79622394882500003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</v>
          </cell>
          <cell r="E297">
            <v>0.83855676651</v>
          </cell>
          <cell r="F297">
            <v>0.83855676651</v>
          </cell>
          <cell r="G297">
            <v>0.81982437231399996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0.81357938051199996</v>
          </cell>
          <cell r="E298">
            <v>0.85279637575099998</v>
          </cell>
          <cell r="F298">
            <v>3.9216995239300001E-2</v>
          </cell>
          <cell r="G298">
            <v>0.82539227823799999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0.83502203226100002</v>
          </cell>
          <cell r="F299">
            <v>0.83502203226100002</v>
          </cell>
          <cell r="G299">
            <v>0.81603089436599996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0.79823720455199998</v>
          </cell>
          <cell r="E300">
            <v>0.82180964946699997</v>
          </cell>
          <cell r="F300">
            <v>2.35724449158E-2</v>
          </cell>
          <cell r="G300">
            <v>0.80855485344300004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0.80617296695700003</v>
          </cell>
          <cell r="E301">
            <v>0.87192922830599995</v>
          </cell>
          <cell r="F301">
            <v>6.5756261348699996E-2</v>
          </cell>
          <cell r="G301">
            <v>0.84627920147799995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0.79171055555299996</v>
          </cell>
          <cell r="E302">
            <v>0.85876262187999997</v>
          </cell>
          <cell r="F302">
            <v>6.7052066326100002E-2</v>
          </cell>
          <cell r="G302">
            <v>0.81569178631200001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0.81326758861500004</v>
          </cell>
          <cell r="F303">
            <v>0.81326758861500004</v>
          </cell>
          <cell r="G303">
            <v>0.78495908249400004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0.78218579292299995</v>
          </cell>
          <cell r="F304">
            <v>0.78218579292299995</v>
          </cell>
          <cell r="G304">
            <v>0.74729594471799998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0.64743977785100004</v>
          </cell>
          <cell r="F305">
            <v>0.64743977785100004</v>
          </cell>
          <cell r="G305">
            <v>0.633342675962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0.62114143371599995</v>
          </cell>
          <cell r="E306">
            <v>0.647428333759</v>
          </cell>
          <cell r="F306">
            <v>2.6286900043500001E-2</v>
          </cell>
          <cell r="G306">
            <v>0.64083819773200001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0.63459324836700004</v>
          </cell>
          <cell r="E307">
            <v>0.64659792184800002</v>
          </cell>
          <cell r="F307">
            <v>1.2004673481000001E-2</v>
          </cell>
          <cell r="G307">
            <v>0.63978778690899996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0.64310157299000004</v>
          </cell>
          <cell r="E308">
            <v>0.64741945266699996</v>
          </cell>
          <cell r="F308">
            <v>4.3178796768200004E-3</v>
          </cell>
          <cell r="G308">
            <v>0.64588599006900005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0.63970881700500004</v>
          </cell>
          <cell r="F309">
            <v>0.63970881700500004</v>
          </cell>
          <cell r="G309">
            <v>0.62203939114700002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0.647427976131</v>
          </cell>
          <cell r="F310">
            <v>0.647427976131</v>
          </cell>
          <cell r="G310">
            <v>0.61807176470799996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DV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-0.27777779102299999</v>
          </cell>
          <cell r="E2">
            <v>0.89892536401699996</v>
          </cell>
          <cell r="F2">
            <v>1.17670315504</v>
          </cell>
          <cell r="G2">
            <v>0.73548709274199997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-0.29235881566999999</v>
          </cell>
          <cell r="E3">
            <v>0.90210527181599998</v>
          </cell>
          <cell r="F3">
            <v>1.1944640874900001</v>
          </cell>
          <cell r="G3">
            <v>0.73283049050399995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-0.41808649897599998</v>
          </cell>
          <cell r="E4">
            <v>0.91663366556199999</v>
          </cell>
          <cell r="F4">
            <v>1.33472016454</v>
          </cell>
          <cell r="G4">
            <v>0.76797943610999997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-0.21786493063000001</v>
          </cell>
          <cell r="E5">
            <v>0.92133581638299999</v>
          </cell>
          <cell r="F5">
            <v>1.1392007470100001</v>
          </cell>
          <cell r="G5">
            <v>0.742981580428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0.152786880732</v>
          </cell>
          <cell r="E6">
            <v>0.90855652093899997</v>
          </cell>
          <cell r="F6">
            <v>0.75576964020699999</v>
          </cell>
          <cell r="G6">
            <v>0.691500191514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-0.36741518974300003</v>
          </cell>
          <cell r="E7">
            <v>0.92076069116600001</v>
          </cell>
          <cell r="F7">
            <v>1.2881758809099999</v>
          </cell>
          <cell r="G7">
            <v>0.70955352958600004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-0.108954288065</v>
          </cell>
          <cell r="E8">
            <v>0.89078873395900005</v>
          </cell>
          <cell r="F8">
            <v>0.99974302202499998</v>
          </cell>
          <cell r="G8">
            <v>0.58722311459499998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-4.2723167687700001E-2</v>
          </cell>
          <cell r="E9">
            <v>0.88720047473899999</v>
          </cell>
          <cell r="F9">
            <v>0.92992364242699999</v>
          </cell>
          <cell r="G9">
            <v>0.54762814605800003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-0.352435529232</v>
          </cell>
          <cell r="E10">
            <v>0.907008707523</v>
          </cell>
          <cell r="F10">
            <v>1.2594442367600001</v>
          </cell>
          <cell r="G10">
            <v>0.70807266613300002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-0.510976016521</v>
          </cell>
          <cell r="E11">
            <v>0.90707069635399995</v>
          </cell>
          <cell r="F11">
            <v>1.4180467128800001</v>
          </cell>
          <cell r="G11">
            <v>0.67414199448099998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-0.50047481059999999</v>
          </cell>
          <cell r="E12">
            <v>0.92816287279099996</v>
          </cell>
          <cell r="F12">
            <v>1.4286376833900001</v>
          </cell>
          <cell r="G12">
            <v>0.73330204631100004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-0.34802260994899997</v>
          </cell>
          <cell r="E13">
            <v>0.93470233678799997</v>
          </cell>
          <cell r="F13">
            <v>1.2827249467399999</v>
          </cell>
          <cell r="G13">
            <v>0.81210328027199996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5.8064516633699999E-2</v>
          </cell>
          <cell r="E14">
            <v>0.91914570331599998</v>
          </cell>
          <cell r="F14">
            <v>0.86108118668199995</v>
          </cell>
          <cell r="G14">
            <v>0.69154586092199999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-0.83233535289799998</v>
          </cell>
          <cell r="E15">
            <v>0.91240048408499996</v>
          </cell>
          <cell r="F15">
            <v>1.7447358369799999</v>
          </cell>
          <cell r="G15">
            <v>0.71900483884699995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-0.124137930572</v>
          </cell>
          <cell r="E16">
            <v>0.90796136856099996</v>
          </cell>
          <cell r="F16">
            <v>1.03209929913</v>
          </cell>
          <cell r="G16">
            <v>0.68098914460000004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-5.6755397468799998E-2</v>
          </cell>
          <cell r="E17">
            <v>0.90550869703299997</v>
          </cell>
          <cell r="F17">
            <v>0.96226409450200001</v>
          </cell>
          <cell r="G17">
            <v>0.579023515534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0.286876440048</v>
          </cell>
          <cell r="E18">
            <v>0.923076927662</v>
          </cell>
          <cell r="F18">
            <v>0.63620048761400005</v>
          </cell>
          <cell r="G18">
            <v>0.76193259666599999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-0.23227520287</v>
          </cell>
          <cell r="E19">
            <v>0.92141854762999997</v>
          </cell>
          <cell r="F19">
            <v>1.1536937505</v>
          </cell>
          <cell r="G19">
            <v>0.76643093324699996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-0.59743684530300001</v>
          </cell>
          <cell r="E20">
            <v>0.92251038551300002</v>
          </cell>
          <cell r="F20">
            <v>1.5199472308199999</v>
          </cell>
          <cell r="G20">
            <v>0.62170498287300002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-0.413934439421</v>
          </cell>
          <cell r="E21">
            <v>0.92636817693700002</v>
          </cell>
          <cell r="F21">
            <v>1.34030261636</v>
          </cell>
          <cell r="G21">
            <v>0.760693097451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-0.48513451218600001</v>
          </cell>
          <cell r="E22">
            <v>0.92547905445099998</v>
          </cell>
          <cell r="F22">
            <v>1.4106135666399999</v>
          </cell>
          <cell r="G22">
            <v>0.579031407783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-0.49070888757699999</v>
          </cell>
          <cell r="E23">
            <v>0.91553395986599995</v>
          </cell>
          <cell r="F23">
            <v>1.4062428474399999</v>
          </cell>
          <cell r="G23">
            <v>0.56466428898300003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-0.43133804202100001</v>
          </cell>
          <cell r="E24">
            <v>0.91517776250799998</v>
          </cell>
          <cell r="F24">
            <v>1.3465158045300001</v>
          </cell>
          <cell r="G24">
            <v>0.45323512662799997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0.27239048481</v>
          </cell>
          <cell r="E25">
            <v>0.89163780212400001</v>
          </cell>
          <cell r="F25">
            <v>0.61924731731399996</v>
          </cell>
          <cell r="G25">
            <v>0.60451109590300001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-0.11151736974699999</v>
          </cell>
          <cell r="E26">
            <v>0.88363027572599995</v>
          </cell>
          <cell r="F26">
            <v>0.99514764547300005</v>
          </cell>
          <cell r="G26">
            <v>0.54942192914200005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-0.43589743971799999</v>
          </cell>
          <cell r="E27">
            <v>0.91346466541299998</v>
          </cell>
          <cell r="F27">
            <v>1.34936210513</v>
          </cell>
          <cell r="G27">
            <v>0.54304745711500002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-0.62713277339899998</v>
          </cell>
          <cell r="E28">
            <v>0.92338925600099997</v>
          </cell>
          <cell r="F28">
            <v>1.5505220293999999</v>
          </cell>
          <cell r="G28">
            <v>0.46684117925899998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-0.38814532756800002</v>
          </cell>
          <cell r="E29">
            <v>0.914473712444</v>
          </cell>
          <cell r="F29">
            <v>1.30261904001</v>
          </cell>
          <cell r="G29">
            <v>0.461179681382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-0.61954021453899999</v>
          </cell>
          <cell r="E30">
            <v>0.88542371988299995</v>
          </cell>
          <cell r="F30">
            <v>1.5049639344200001</v>
          </cell>
          <cell r="G30">
            <v>0.55573193697000001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-0.67816090583800004</v>
          </cell>
          <cell r="E31">
            <v>0.88584268093100005</v>
          </cell>
          <cell r="F31">
            <v>1.56400358677</v>
          </cell>
          <cell r="G31">
            <v>0.528806755465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-0.44838213920600001</v>
          </cell>
          <cell r="E32">
            <v>0.88620859384499995</v>
          </cell>
          <cell r="F32">
            <v>1.33459073305</v>
          </cell>
          <cell r="G32">
            <v>0.52181603324199999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-9.6977330744299997E-2</v>
          </cell>
          <cell r="E33">
            <v>0.88597458601000001</v>
          </cell>
          <cell r="F33">
            <v>0.98295191675399995</v>
          </cell>
          <cell r="G33">
            <v>0.60255751536699997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-0.673828125</v>
          </cell>
          <cell r="E34">
            <v>0.88177907466899996</v>
          </cell>
          <cell r="F34">
            <v>1.5556071996700001</v>
          </cell>
          <cell r="G34">
            <v>0.47444156829900003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8.2262843847299996E-2</v>
          </cell>
          <cell r="E35">
            <v>0.89046025276200003</v>
          </cell>
          <cell r="F35">
            <v>0.80819740891500003</v>
          </cell>
          <cell r="G35">
            <v>0.52455840891700001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0.18873123824599999</v>
          </cell>
          <cell r="E36">
            <v>0.91273099183999995</v>
          </cell>
          <cell r="F36">
            <v>0.72399975359400004</v>
          </cell>
          <cell r="G36">
            <v>0.61265861397800003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-0.18820706009900001</v>
          </cell>
          <cell r="E37">
            <v>0.89463353157000003</v>
          </cell>
          <cell r="F37">
            <v>1.0828405916699999</v>
          </cell>
          <cell r="G37">
            <v>0.57348268930199997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-0.25864779949200001</v>
          </cell>
          <cell r="E38">
            <v>0.90745812654500002</v>
          </cell>
          <cell r="F38">
            <v>1.16610592604</v>
          </cell>
          <cell r="G38">
            <v>0.67023960028899998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-0.51989024877500001</v>
          </cell>
          <cell r="E39">
            <v>0.90841084718700005</v>
          </cell>
          <cell r="F39">
            <v>1.42830109596</v>
          </cell>
          <cell r="G39">
            <v>0.56034364400000003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-0.59079706668900001</v>
          </cell>
          <cell r="E40">
            <v>0.86719524860399999</v>
          </cell>
          <cell r="F40">
            <v>1.4579923152900001</v>
          </cell>
          <cell r="G40">
            <v>0.44571969688599999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-2.1801233291600001E-2</v>
          </cell>
          <cell r="E41">
            <v>0.86151212453799997</v>
          </cell>
          <cell r="F41">
            <v>0.88331335782999998</v>
          </cell>
          <cell r="G41">
            <v>0.51899579487699998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-0.25853657722500001</v>
          </cell>
          <cell r="E42">
            <v>0.86076945066499999</v>
          </cell>
          <cell r="F42">
            <v>1.11930602789</v>
          </cell>
          <cell r="G42">
            <v>0.54307653062100003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-0.489257216454</v>
          </cell>
          <cell r="E43">
            <v>0.91024392843199997</v>
          </cell>
          <cell r="F43">
            <v>1.3995011448900001</v>
          </cell>
          <cell r="G43">
            <v>0.58954806038600005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2.6827011257399998E-2</v>
          </cell>
          <cell r="E44">
            <v>0.87105798721299998</v>
          </cell>
          <cell r="F44">
            <v>0.84423097595600005</v>
          </cell>
          <cell r="G44">
            <v>0.55897121949399997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0.150038868189</v>
          </cell>
          <cell r="E45">
            <v>0.91559755802200005</v>
          </cell>
          <cell r="F45">
            <v>0.76555868983300002</v>
          </cell>
          <cell r="G45">
            <v>0.67975009992900004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-0.38666665554000001</v>
          </cell>
          <cell r="E46">
            <v>0.89939194917700005</v>
          </cell>
          <cell r="F46">
            <v>1.28605860472</v>
          </cell>
          <cell r="G46">
            <v>0.66362199145599998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3.6518819630100001E-2</v>
          </cell>
          <cell r="E47">
            <v>0.89601385593399996</v>
          </cell>
          <cell r="F47">
            <v>0.85949503630400004</v>
          </cell>
          <cell r="G47">
            <v>0.59328915139000005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6.9455102086100007E-2</v>
          </cell>
          <cell r="E48">
            <v>0.90850609540899996</v>
          </cell>
          <cell r="F48">
            <v>0.83905099332300004</v>
          </cell>
          <cell r="G48">
            <v>0.72278981816400001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-0.47435897588699999</v>
          </cell>
          <cell r="E49">
            <v>0.91271346807499998</v>
          </cell>
          <cell r="F49">
            <v>1.38707244396</v>
          </cell>
          <cell r="G49">
            <v>0.70821068036000001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7.27221295238E-2</v>
          </cell>
          <cell r="E50">
            <v>0.90949648618699996</v>
          </cell>
          <cell r="F50">
            <v>0.83677435666300004</v>
          </cell>
          <cell r="G50">
            <v>0.71084076727699996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-0.40237691998500003</v>
          </cell>
          <cell r="E51">
            <v>0.91720968484900001</v>
          </cell>
          <cell r="F51">
            <v>1.31958660483</v>
          </cell>
          <cell r="G51">
            <v>0.70869342258199997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-0.20076118409599999</v>
          </cell>
          <cell r="E52">
            <v>0.92475545406299997</v>
          </cell>
          <cell r="F52">
            <v>1.1255166381599999</v>
          </cell>
          <cell r="G52">
            <v>0.76914586510799998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-0.48212084174199998</v>
          </cell>
          <cell r="E53">
            <v>0.89876878261600002</v>
          </cell>
          <cell r="F53">
            <v>1.38088962436</v>
          </cell>
          <cell r="G53">
            <v>0.59708020260700001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6.3312023878100004E-2</v>
          </cell>
          <cell r="E54">
            <v>0.89289826154700003</v>
          </cell>
          <cell r="F54">
            <v>0.82958623766899997</v>
          </cell>
          <cell r="G54">
            <v>0.67043984360999997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7.8017436899200003E-3</v>
          </cell>
          <cell r="E55">
            <v>0.91392403841000003</v>
          </cell>
          <cell r="F55">
            <v>0.90612229472000005</v>
          </cell>
          <cell r="G55">
            <v>0.70287042979699998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0.22186495363700001</v>
          </cell>
          <cell r="E56">
            <v>0.90053051710099996</v>
          </cell>
          <cell r="F56">
            <v>0.67866556346399998</v>
          </cell>
          <cell r="G56">
            <v>0.75052060289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6.19412511587E-2</v>
          </cell>
          <cell r="E57">
            <v>0.87403780221899996</v>
          </cell>
          <cell r="F57">
            <v>0.81209655106099998</v>
          </cell>
          <cell r="G57">
            <v>0.62170978130300003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8.8658414781099995E-2</v>
          </cell>
          <cell r="E58">
            <v>0.88882863521599997</v>
          </cell>
          <cell r="F58">
            <v>0.80017022043499997</v>
          </cell>
          <cell r="G58">
            <v>0.64107957497699997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2.67209336162E-2</v>
          </cell>
          <cell r="E59">
            <v>0.91044062376000001</v>
          </cell>
          <cell r="F59">
            <v>0.88371969014399998</v>
          </cell>
          <cell r="G59">
            <v>0.72281228975900003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1.3594688847699999E-2</v>
          </cell>
          <cell r="E60">
            <v>0.89165449142499997</v>
          </cell>
          <cell r="F60">
            <v>0.878059802577</v>
          </cell>
          <cell r="G60">
            <v>0.568626825354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7.2891563177099994E-2</v>
          </cell>
          <cell r="E61">
            <v>0.89640319347399999</v>
          </cell>
          <cell r="F61">
            <v>0.82351163029700003</v>
          </cell>
          <cell r="G61">
            <v>0.67871300404299995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7.0235460996599997E-2</v>
          </cell>
          <cell r="E62">
            <v>0.87662965059300002</v>
          </cell>
          <cell r="F62">
            <v>0.80639418959599996</v>
          </cell>
          <cell r="G62">
            <v>0.61314065421700004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0.13351413607599999</v>
          </cell>
          <cell r="E63">
            <v>0.90604352951</v>
          </cell>
          <cell r="F63">
            <v>0.77252939343500004</v>
          </cell>
          <cell r="G63">
            <v>0.63845243994900003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-0.18335619568799999</v>
          </cell>
          <cell r="E64">
            <v>0.875480771065</v>
          </cell>
          <cell r="F64">
            <v>1.0588369667499999</v>
          </cell>
          <cell r="G64">
            <v>0.600020527129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9.4236314296699999E-2</v>
          </cell>
          <cell r="E65">
            <v>0.88286715745900002</v>
          </cell>
          <cell r="F65">
            <v>0.78863084316300003</v>
          </cell>
          <cell r="G65">
            <v>0.62731915916600001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-0.51155692338900005</v>
          </cell>
          <cell r="E66">
            <v>0.86219829320899999</v>
          </cell>
          <cell r="F66">
            <v>1.3737552166</v>
          </cell>
          <cell r="G66">
            <v>0.53892973702900004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8.2949645817299994E-2</v>
          </cell>
          <cell r="E67">
            <v>0.87705814838399998</v>
          </cell>
          <cell r="F67">
            <v>0.79410850256700005</v>
          </cell>
          <cell r="G67">
            <v>0.61747501664600002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8.3288408815899995E-2</v>
          </cell>
          <cell r="E68">
            <v>0.90634441375700003</v>
          </cell>
          <cell r="F68">
            <v>0.82305600494099995</v>
          </cell>
          <cell r="G68">
            <v>0.67937333447500003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-0.19536128640200001</v>
          </cell>
          <cell r="E69">
            <v>0.91984266042700003</v>
          </cell>
          <cell r="F69">
            <v>1.1152039468299999</v>
          </cell>
          <cell r="G69">
            <v>0.67717796920100004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0.11832946538899999</v>
          </cell>
          <cell r="E70">
            <v>0.88519638776800003</v>
          </cell>
          <cell r="F70">
            <v>0.766866922379</v>
          </cell>
          <cell r="G70">
            <v>0.68070787554300005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5.6159421801600003E-2</v>
          </cell>
          <cell r="E71">
            <v>0.882117629051</v>
          </cell>
          <cell r="F71">
            <v>0.82595820725000002</v>
          </cell>
          <cell r="G71">
            <v>0.71040380221499999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-0.34250542521499999</v>
          </cell>
          <cell r="E72">
            <v>0.89425075054199998</v>
          </cell>
          <cell r="F72">
            <v>1.2367561757600001</v>
          </cell>
          <cell r="G72">
            <v>0.69412928587199996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6.9570139050499996E-2</v>
          </cell>
          <cell r="E73">
            <v>0.89906471967699997</v>
          </cell>
          <cell r="F73">
            <v>0.82949458062600001</v>
          </cell>
          <cell r="G73">
            <v>0.68485610078699999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8.6565308272799998E-2</v>
          </cell>
          <cell r="E74">
            <v>0.89315456151999995</v>
          </cell>
          <cell r="F74">
            <v>0.80658925324700004</v>
          </cell>
          <cell r="G74">
            <v>0.66215957698500005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6.3981041312200004E-2</v>
          </cell>
          <cell r="E75">
            <v>0.89004147052799998</v>
          </cell>
          <cell r="F75">
            <v>0.826060429215</v>
          </cell>
          <cell r="G75">
            <v>0.67537885901799999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8.3690688013999995E-2</v>
          </cell>
          <cell r="E76">
            <v>0.89594125747700004</v>
          </cell>
          <cell r="F76">
            <v>0.81225056946300001</v>
          </cell>
          <cell r="G76">
            <v>0.66673769758799994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-0.226329445839</v>
          </cell>
          <cell r="E77">
            <v>0.88729751110099997</v>
          </cell>
          <cell r="F77">
            <v>1.1136269569399999</v>
          </cell>
          <cell r="G77">
            <v>0.69894202135100003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0.133516862988</v>
          </cell>
          <cell r="E78">
            <v>0.89199668169000002</v>
          </cell>
          <cell r="F78">
            <v>0.75847981870199999</v>
          </cell>
          <cell r="G78">
            <v>0.65374312506499999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-0.13434022665000001</v>
          </cell>
          <cell r="E79">
            <v>0.88903886079799999</v>
          </cell>
          <cell r="F79">
            <v>1.0233790874499999</v>
          </cell>
          <cell r="G79">
            <v>0.64915337228500003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-0.266666680574</v>
          </cell>
          <cell r="E80">
            <v>0.87006676197099997</v>
          </cell>
          <cell r="F80">
            <v>1.13673344254</v>
          </cell>
          <cell r="G80">
            <v>0.64030327927200004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8.28227847815E-2</v>
          </cell>
          <cell r="E81">
            <v>0.87453007698100005</v>
          </cell>
          <cell r="F81">
            <v>0.79170729219900005</v>
          </cell>
          <cell r="G81">
            <v>0.65171878638000003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7.5514875352399993E-2</v>
          </cell>
          <cell r="E82">
            <v>0.90088433027299997</v>
          </cell>
          <cell r="F82">
            <v>0.82536945492000002</v>
          </cell>
          <cell r="G82">
            <v>0.64669781388600001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6.2682546675199999E-2</v>
          </cell>
          <cell r="E83">
            <v>0.904952228069</v>
          </cell>
          <cell r="F83">
            <v>0.84226968139400005</v>
          </cell>
          <cell r="G83">
            <v>0.71544155806800003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7.5167201459399993E-2</v>
          </cell>
          <cell r="E84">
            <v>0.88728034496300001</v>
          </cell>
          <cell r="F84">
            <v>0.81211314350399999</v>
          </cell>
          <cell r="G84">
            <v>0.66078926385000003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0.17282082140400001</v>
          </cell>
          <cell r="E85">
            <v>0.88040781021100001</v>
          </cell>
          <cell r="F85">
            <v>0.70758698880699999</v>
          </cell>
          <cell r="G85">
            <v>0.70247416088900005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0.23284913599500001</v>
          </cell>
          <cell r="E86">
            <v>0.89384013414399999</v>
          </cell>
          <cell r="F86">
            <v>0.66099099814899998</v>
          </cell>
          <cell r="G86">
            <v>0.740451527193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0.27945959568000001</v>
          </cell>
          <cell r="E87">
            <v>0.88703620433800001</v>
          </cell>
          <cell r="F87">
            <v>0.60757660865800001</v>
          </cell>
          <cell r="G87">
            <v>0.63540079424100004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0.240751609206</v>
          </cell>
          <cell r="E88">
            <v>0.87547916173899998</v>
          </cell>
          <cell r="F88">
            <v>0.63472755253299995</v>
          </cell>
          <cell r="G88">
            <v>0.68189484009300005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7.5812272727500005E-2</v>
          </cell>
          <cell r="E89">
            <v>0.89770913124100005</v>
          </cell>
          <cell r="F89">
            <v>0.82189685851299998</v>
          </cell>
          <cell r="G89">
            <v>0.630295733676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0.222580641508</v>
          </cell>
          <cell r="E90">
            <v>0.88910847902300005</v>
          </cell>
          <cell r="F90">
            <v>0.666527837515</v>
          </cell>
          <cell r="G90">
            <v>0.65647700434699996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3.68828065693E-2</v>
          </cell>
          <cell r="E91">
            <v>0.89921933412599997</v>
          </cell>
          <cell r="F91">
            <v>0.86233652755599999</v>
          </cell>
          <cell r="G91">
            <v>0.66353390072499996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8.7189804762599996E-3</v>
          </cell>
          <cell r="E92">
            <v>0.86460661888099999</v>
          </cell>
          <cell r="F92">
            <v>0.85588763840500004</v>
          </cell>
          <cell r="G92">
            <v>0.59918924578199995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-2.1216407418299998E-2</v>
          </cell>
          <cell r="E93">
            <v>0.86731129884699998</v>
          </cell>
          <cell r="F93">
            <v>0.88852770626499999</v>
          </cell>
          <cell r="G93">
            <v>0.57244289776199997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0.11613483727</v>
          </cell>
          <cell r="E94">
            <v>0.88816505670500001</v>
          </cell>
          <cell r="F94">
            <v>0.77203021943600003</v>
          </cell>
          <cell r="G94">
            <v>0.64227849437399998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0.13868285715600001</v>
          </cell>
          <cell r="E95">
            <v>0.86612945795100005</v>
          </cell>
          <cell r="F95">
            <v>0.72744660079500001</v>
          </cell>
          <cell r="G95">
            <v>0.62665678310399997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0.229254573584</v>
          </cell>
          <cell r="E96">
            <v>0.86711966991400002</v>
          </cell>
          <cell r="F96">
            <v>0.63786509633099997</v>
          </cell>
          <cell r="G96">
            <v>0.62665308257300001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5.67428134382E-2</v>
          </cell>
          <cell r="E97">
            <v>0.88719737529800002</v>
          </cell>
          <cell r="F97">
            <v>0.83045456185900002</v>
          </cell>
          <cell r="G97">
            <v>0.65410302473299997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8.9723408222199999E-2</v>
          </cell>
          <cell r="E98">
            <v>0.89181041717499998</v>
          </cell>
          <cell r="F98">
            <v>0.802087008953</v>
          </cell>
          <cell r="G98">
            <v>0.60674251834799997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4.3152492493400002E-2</v>
          </cell>
          <cell r="E99">
            <v>0.90729200840000002</v>
          </cell>
          <cell r="F99">
            <v>0.864139515907</v>
          </cell>
          <cell r="G99">
            <v>0.68244777799599998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-0.47904190421100001</v>
          </cell>
          <cell r="E100">
            <v>0.87990194559099999</v>
          </cell>
          <cell r="F100">
            <v>1.3589438497999999</v>
          </cell>
          <cell r="G100">
            <v>0.49070293256600001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0.29513642191900002</v>
          </cell>
          <cell r="E101">
            <v>0.89459031820299995</v>
          </cell>
          <cell r="F101">
            <v>0.59945389628400003</v>
          </cell>
          <cell r="G101">
            <v>0.638147227609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0.108854047954</v>
          </cell>
          <cell r="E102">
            <v>0.86335718631699998</v>
          </cell>
          <cell r="F102">
            <v>0.75450313836299998</v>
          </cell>
          <cell r="G102">
            <v>0.55389104918499998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0.30373579263700001</v>
          </cell>
          <cell r="E103">
            <v>0.88937568664599997</v>
          </cell>
          <cell r="F103">
            <v>0.58563989400899996</v>
          </cell>
          <cell r="G103">
            <v>0.63989264007199997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7.6560661196700006E-2</v>
          </cell>
          <cell r="E104">
            <v>0.89149123430300004</v>
          </cell>
          <cell r="F104">
            <v>0.81493057310600003</v>
          </cell>
          <cell r="G104">
            <v>0.65760523292100004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-0.123213596642</v>
          </cell>
          <cell r="E105">
            <v>0.90298676490800001</v>
          </cell>
          <cell r="F105">
            <v>1.0262003615499999</v>
          </cell>
          <cell r="G105">
            <v>0.66380877838399999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-0.54883718490599998</v>
          </cell>
          <cell r="E106">
            <v>0.87697499990500005</v>
          </cell>
          <cell r="F106">
            <v>1.42581218481</v>
          </cell>
          <cell r="G106">
            <v>0.49124469088200001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0.24849699437600001</v>
          </cell>
          <cell r="E107">
            <v>0.87116724252699995</v>
          </cell>
          <cell r="F107">
            <v>0.62267024815100003</v>
          </cell>
          <cell r="G107">
            <v>0.61389400208900002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-0.58873242139799997</v>
          </cell>
          <cell r="E108">
            <v>0.87436825036999999</v>
          </cell>
          <cell r="F108">
            <v>1.4631006717699999</v>
          </cell>
          <cell r="G108">
            <v>0.53453578289199999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0.166465491056</v>
          </cell>
          <cell r="E109">
            <v>0.89177489280699995</v>
          </cell>
          <cell r="F109">
            <v>0.725309401751</v>
          </cell>
          <cell r="G109">
            <v>0.67995130501599998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0.12993386387799999</v>
          </cell>
          <cell r="E110">
            <v>0.89908015728000001</v>
          </cell>
          <cell r="F110">
            <v>0.76914629340200003</v>
          </cell>
          <cell r="G110">
            <v>0.64540968384700004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9.1757386922799999E-2</v>
          </cell>
          <cell r="E111">
            <v>0.88192772865299995</v>
          </cell>
          <cell r="F111">
            <v>0.79017034173</v>
          </cell>
          <cell r="G111">
            <v>0.59264013267899995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-0.363040626049</v>
          </cell>
          <cell r="E112">
            <v>0.909711837769</v>
          </cell>
          <cell r="F112">
            <v>1.2727524638200001</v>
          </cell>
          <cell r="G112">
            <v>0.51292943940799995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0.13647389411899999</v>
          </cell>
          <cell r="E113">
            <v>0.885938465595</v>
          </cell>
          <cell r="F113">
            <v>0.74946457147599999</v>
          </cell>
          <cell r="G113">
            <v>0.63489902561300005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0.11599696427599999</v>
          </cell>
          <cell r="E114">
            <v>0.825657904148</v>
          </cell>
          <cell r="F114">
            <v>0.70966093987199996</v>
          </cell>
          <cell r="G114">
            <v>0.53004809292599997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5.2981179207600003E-2</v>
          </cell>
          <cell r="E115">
            <v>0.76419532299000004</v>
          </cell>
          <cell r="F115">
            <v>0.71121414378299996</v>
          </cell>
          <cell r="G115">
            <v>0.49833820978999999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0.122019276023</v>
          </cell>
          <cell r="E116">
            <v>0.84546649456</v>
          </cell>
          <cell r="F116">
            <v>0.723447218537</v>
          </cell>
          <cell r="G116">
            <v>0.50362094348899999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-0.58648645877799999</v>
          </cell>
          <cell r="E117">
            <v>0.92378360032999995</v>
          </cell>
          <cell r="F117">
            <v>1.51027005911</v>
          </cell>
          <cell r="G117">
            <v>0.57861919830200004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7.0730186998800001E-2</v>
          </cell>
          <cell r="E118">
            <v>0.875173389912</v>
          </cell>
          <cell r="F118">
            <v>0.80444320291299998</v>
          </cell>
          <cell r="G118">
            <v>0.58443718227999997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8.8054187595799999E-2</v>
          </cell>
          <cell r="E119">
            <v>0.870142877102</v>
          </cell>
          <cell r="F119">
            <v>0.78208868950599997</v>
          </cell>
          <cell r="G119">
            <v>0.59554000357100001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9.4014927744900001E-2</v>
          </cell>
          <cell r="E120">
            <v>0.88931590318700005</v>
          </cell>
          <cell r="F120">
            <v>0.79530097544199996</v>
          </cell>
          <cell r="G120">
            <v>0.59833769469700004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0.11405030637999999</v>
          </cell>
          <cell r="E121">
            <v>0.89917832613000004</v>
          </cell>
          <cell r="F121">
            <v>0.78512801975000002</v>
          </cell>
          <cell r="G121">
            <v>0.59741891551899995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-0.46527779102299999</v>
          </cell>
          <cell r="E122">
            <v>0.91513073444399995</v>
          </cell>
          <cell r="F122">
            <v>1.38040852547</v>
          </cell>
          <cell r="G122">
            <v>0.75132940179499996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-0.43794578313799998</v>
          </cell>
          <cell r="E123">
            <v>0.91893333196600002</v>
          </cell>
          <cell r="F123">
            <v>1.3568791150999999</v>
          </cell>
          <cell r="G123">
            <v>0.59814084812599999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-8.6206896230600003E-3</v>
          </cell>
          <cell r="E124">
            <v>0.92079210281400004</v>
          </cell>
          <cell r="F124">
            <v>0.92941279243700003</v>
          </cell>
          <cell r="G124">
            <v>0.713087044231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-0.53271025419200002</v>
          </cell>
          <cell r="E125">
            <v>0.90352809429199998</v>
          </cell>
          <cell r="F125">
            <v>1.4362383484800001</v>
          </cell>
          <cell r="G125">
            <v>0.60577863594500003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-0.61789602041199998</v>
          </cell>
          <cell r="E126">
            <v>0.92583942413300002</v>
          </cell>
          <cell r="F126">
            <v>1.54373544455</v>
          </cell>
          <cell r="G126">
            <v>0.59038490691900003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-0.35877862572699998</v>
          </cell>
          <cell r="E127">
            <v>0.91017037630099995</v>
          </cell>
          <cell r="F127">
            <v>1.2689490020300001</v>
          </cell>
          <cell r="G127">
            <v>0.73462576156000003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-4.4692736119000001E-2</v>
          </cell>
          <cell r="E128">
            <v>0.92614477872800005</v>
          </cell>
          <cell r="F128">
            <v>0.97083751484799996</v>
          </cell>
          <cell r="G128">
            <v>0.71262416363199999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-0.19536019861699999</v>
          </cell>
          <cell r="E129">
            <v>0.907259166241</v>
          </cell>
          <cell r="F129">
            <v>1.10261936486</v>
          </cell>
          <cell r="G129">
            <v>0.71168628855799998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-0.494573652744</v>
          </cell>
          <cell r="E130">
            <v>0.94834399223300003</v>
          </cell>
          <cell r="F130">
            <v>1.4429176449800001</v>
          </cell>
          <cell r="G130">
            <v>0.70286971514800001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-0.193181812763</v>
          </cell>
          <cell r="E131">
            <v>0.94452470541</v>
          </cell>
          <cell r="F131">
            <v>1.1377065181699999</v>
          </cell>
          <cell r="G131">
            <v>0.77556295096299999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-0.26923078298600001</v>
          </cell>
          <cell r="E132">
            <v>0.90228527784300006</v>
          </cell>
          <cell r="F132">
            <v>1.1715160608299999</v>
          </cell>
          <cell r="G132">
            <v>0.68813061827400002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-0.19925512373400001</v>
          </cell>
          <cell r="E133">
            <v>0.90930914878799995</v>
          </cell>
          <cell r="F133">
            <v>1.10856427252</v>
          </cell>
          <cell r="G133">
            <v>0.78112626162999999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-0.73178458213800002</v>
          </cell>
          <cell r="E134">
            <v>0.93258094787599999</v>
          </cell>
          <cell r="F134">
            <v>1.66436553001</v>
          </cell>
          <cell r="G134">
            <v>0.79597531318299997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-0.60202145576499999</v>
          </cell>
          <cell r="E135">
            <v>0.927478730679</v>
          </cell>
          <cell r="F135">
            <v>1.52950018644</v>
          </cell>
          <cell r="G135">
            <v>0.78777417251799997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-9.9250935018100006E-2</v>
          </cell>
          <cell r="E136">
            <v>0.91553783416699996</v>
          </cell>
          <cell r="F136">
            <v>1.0147887691899999</v>
          </cell>
          <cell r="G136">
            <v>0.80675083300499995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-0.19266055524299999</v>
          </cell>
          <cell r="E137">
            <v>0.91340333223299996</v>
          </cell>
          <cell r="F137">
            <v>1.10606388748</v>
          </cell>
          <cell r="G137">
            <v>0.69397074440299999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-0.15211969614000001</v>
          </cell>
          <cell r="E138">
            <v>0.91984230279900003</v>
          </cell>
          <cell r="F138">
            <v>1.07196199894</v>
          </cell>
          <cell r="G138">
            <v>0.76962205719099996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-0.250161617994</v>
          </cell>
          <cell r="E139">
            <v>0.91369527578400001</v>
          </cell>
          <cell r="F139">
            <v>1.16385689378</v>
          </cell>
          <cell r="G139">
            <v>0.78089866248600004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-0.13414634764200001</v>
          </cell>
          <cell r="E140">
            <v>0.902089297771</v>
          </cell>
          <cell r="F140">
            <v>1.0362356454099999</v>
          </cell>
          <cell r="G140">
            <v>0.68607038523300001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-8.6172342300399996E-2</v>
          </cell>
          <cell r="E141">
            <v>0.91339105367700002</v>
          </cell>
          <cell r="F141">
            <v>0.99956339597699995</v>
          </cell>
          <cell r="G141">
            <v>0.68159137667199998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-0.42616033554100002</v>
          </cell>
          <cell r="E142">
            <v>0.93322563171399997</v>
          </cell>
          <cell r="F142">
            <v>1.3593859672499999</v>
          </cell>
          <cell r="G142">
            <v>0.51057549041000005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-0.27298849821100002</v>
          </cell>
          <cell r="E143">
            <v>0.90680778026599995</v>
          </cell>
          <cell r="F143">
            <v>1.17979627848</v>
          </cell>
          <cell r="G143">
            <v>0.55167591489699996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-0.46081504225699998</v>
          </cell>
          <cell r="E144">
            <v>0.91402137279499995</v>
          </cell>
          <cell r="F144">
            <v>1.3748364150500001</v>
          </cell>
          <cell r="G144">
            <v>0.64668352077799995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-0.47791165113400003</v>
          </cell>
          <cell r="E145">
            <v>0.93379503488500004</v>
          </cell>
          <cell r="F145">
            <v>1.41170668602</v>
          </cell>
          <cell r="G145">
            <v>0.68932375581700001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-0.54176610708200001</v>
          </cell>
          <cell r="E146">
            <v>0.93477076292000005</v>
          </cell>
          <cell r="F146">
            <v>1.4765368699999999</v>
          </cell>
          <cell r="G146">
            <v>0.65276021590900002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-0.62331080436700004</v>
          </cell>
          <cell r="E147">
            <v>0.92416357994099996</v>
          </cell>
          <cell r="F147">
            <v>1.5474743843100001</v>
          </cell>
          <cell r="G147">
            <v>0.61712655727499999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-0.641982495785</v>
          </cell>
          <cell r="E148">
            <v>0.96280741691600003</v>
          </cell>
          <cell r="F148">
            <v>1.6047899127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-0.356846481562</v>
          </cell>
          <cell r="E149">
            <v>0.95349478721600001</v>
          </cell>
          <cell r="F149">
            <v>1.31034126878</v>
          </cell>
          <cell r="G149">
            <v>0.81773996517900005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-7.3170728981499997E-2</v>
          </cell>
          <cell r="E150">
            <v>0.92790961265600003</v>
          </cell>
          <cell r="F150">
            <v>1.00108034164</v>
          </cell>
          <cell r="G150">
            <v>0.71014952932200004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-0.63985377550099998</v>
          </cell>
          <cell r="E151">
            <v>0.93405067920700002</v>
          </cell>
          <cell r="F151">
            <v>1.5739044547100001</v>
          </cell>
          <cell r="G151">
            <v>0.80577141624899995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-0.27591240406</v>
          </cell>
          <cell r="E152">
            <v>0.92946928739500001</v>
          </cell>
          <cell r="F152">
            <v>1.20538169146</v>
          </cell>
          <cell r="G152">
            <v>0.83867209269999998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-0.32228916883499997</v>
          </cell>
          <cell r="E153">
            <v>0.92224878072700001</v>
          </cell>
          <cell r="F153">
            <v>1.24453794956</v>
          </cell>
          <cell r="G153">
            <v>0.78118087076800002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-0.20860214531400001</v>
          </cell>
          <cell r="E154">
            <v>0.92373770475399997</v>
          </cell>
          <cell r="F154">
            <v>1.1323398500699999</v>
          </cell>
          <cell r="G154">
            <v>0.82377920611099997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-0.13932980597</v>
          </cell>
          <cell r="E155">
            <v>0.92317706346499995</v>
          </cell>
          <cell r="F155">
            <v>1.0625068694399999</v>
          </cell>
          <cell r="G155">
            <v>0.78334398033399999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-0.41836735606199998</v>
          </cell>
          <cell r="E156">
            <v>0.90128993987999995</v>
          </cell>
          <cell r="F156">
            <v>1.3196572959399999</v>
          </cell>
          <cell r="G156">
            <v>0.65561548502099998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-0.23104371130500001</v>
          </cell>
          <cell r="E157">
            <v>0.89224606752400004</v>
          </cell>
          <cell r="F157">
            <v>1.12328977883</v>
          </cell>
          <cell r="G157">
            <v>0.60994942402600005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-0.31982380151700002</v>
          </cell>
          <cell r="E158">
            <v>0.89068371057499995</v>
          </cell>
          <cell r="F158">
            <v>1.21050751209</v>
          </cell>
          <cell r="G158">
            <v>0.57787523472500002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-0.19013452529899999</v>
          </cell>
          <cell r="E159">
            <v>0.91054487228400005</v>
          </cell>
          <cell r="F159">
            <v>1.10067939758</v>
          </cell>
          <cell r="G159">
            <v>0.80973160377599995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-0.29792979359600003</v>
          </cell>
          <cell r="E160">
            <v>0.90746188163800001</v>
          </cell>
          <cell r="F160">
            <v>1.20539167523</v>
          </cell>
          <cell r="G160">
            <v>0.77672689857499999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0.26790079474400003</v>
          </cell>
          <cell r="E161">
            <v>0.91211974620799996</v>
          </cell>
          <cell r="F161">
            <v>0.64421895146399999</v>
          </cell>
          <cell r="G161">
            <v>0.84134137927999997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-0.24266666173900001</v>
          </cell>
          <cell r="E162">
            <v>0.91201782226600003</v>
          </cell>
          <cell r="F162">
            <v>1.1546844839999999</v>
          </cell>
          <cell r="G162">
            <v>0.75533252555099994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-0.13725490868099999</v>
          </cell>
          <cell r="E163">
            <v>0.90645724535000005</v>
          </cell>
          <cell r="F163">
            <v>1.0437121540300001</v>
          </cell>
          <cell r="G163">
            <v>0.67246884758799996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-0.71938169002499996</v>
          </cell>
          <cell r="E164">
            <v>0.92670768499400002</v>
          </cell>
          <cell r="F164">
            <v>1.6460893750200001</v>
          </cell>
          <cell r="G164">
            <v>0.64969442707199998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0.25734513998000003</v>
          </cell>
          <cell r="E165">
            <v>0.90148407220799998</v>
          </cell>
          <cell r="F165">
            <v>0.64413893222800001</v>
          </cell>
          <cell r="G165">
            <v>0.78340074235199997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-0.55704700946800001</v>
          </cell>
          <cell r="E166">
            <v>0.91223573684699999</v>
          </cell>
          <cell r="F166">
            <v>1.46928274632</v>
          </cell>
          <cell r="G166">
            <v>0.70602185705999998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-0.53400504589099995</v>
          </cell>
          <cell r="E167">
            <v>0.98876404762299996</v>
          </cell>
          <cell r="F167">
            <v>1.52276909351</v>
          </cell>
          <cell r="G167">
            <v>0.79108816510000002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-0.14116652309899999</v>
          </cell>
          <cell r="E168">
            <v>0.93542903661700005</v>
          </cell>
          <cell r="F168">
            <v>1.0765955597200001</v>
          </cell>
          <cell r="G168">
            <v>0.82572706192599998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0.37490934133499998</v>
          </cell>
          <cell r="E169">
            <v>0.92890995740899995</v>
          </cell>
          <cell r="F169">
            <v>0.55400061607399997</v>
          </cell>
          <cell r="G169">
            <v>0.82026059478400004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-0.12747353315400001</v>
          </cell>
          <cell r="E170">
            <v>0.91693478822700003</v>
          </cell>
          <cell r="F170">
            <v>1.0444083213799999</v>
          </cell>
          <cell r="G170">
            <v>0.77363726730299998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-0.22394220531</v>
          </cell>
          <cell r="E171">
            <v>0.98656213283500005</v>
          </cell>
          <cell r="F171">
            <v>1.21050433815</v>
          </cell>
          <cell r="G171">
            <v>0.81959671521499999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-0.124304264784</v>
          </cell>
          <cell r="E172">
            <v>0.94324630498899997</v>
          </cell>
          <cell r="F172">
            <v>1.0675505697700001</v>
          </cell>
          <cell r="G172">
            <v>0.85014703922699997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-0.13233602047000001</v>
          </cell>
          <cell r="E173">
            <v>0.95881593227399997</v>
          </cell>
          <cell r="F173">
            <v>1.09115195274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-0.51646286249200002</v>
          </cell>
          <cell r="E174">
            <v>0.97313630580900001</v>
          </cell>
          <cell r="F174">
            <v>1.4895991683000001</v>
          </cell>
          <cell r="G174">
            <v>0.81120881431000003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-0.26265060901600001</v>
          </cell>
          <cell r="E175">
            <v>0.98948156833599998</v>
          </cell>
          <cell r="F175">
            <v>1.25213217735</v>
          </cell>
          <cell r="G175">
            <v>0.81061165810400004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-0.24177949130500001</v>
          </cell>
          <cell r="E176">
            <v>0.92741936445200002</v>
          </cell>
          <cell r="F176">
            <v>1.1691988557599999</v>
          </cell>
          <cell r="G176">
            <v>0.834662335767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8.4188684821099993E-2</v>
          </cell>
          <cell r="E177">
            <v>0.90289837122000005</v>
          </cell>
          <cell r="F177">
            <v>0.81870968639899999</v>
          </cell>
          <cell r="G177">
            <v>0.73073215594300001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0.53520250320399998</v>
          </cell>
          <cell r="E178">
            <v>0.91031163930900005</v>
          </cell>
          <cell r="F178">
            <v>0.37510913610500002</v>
          </cell>
          <cell r="G178">
            <v>0.84945051953600004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-0.200607895851</v>
          </cell>
          <cell r="E179">
            <v>0.90642267465600002</v>
          </cell>
          <cell r="F179">
            <v>1.1070305705100001</v>
          </cell>
          <cell r="G179">
            <v>0.71301298851399997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3.8309115916499999E-2</v>
          </cell>
          <cell r="E180">
            <v>0.91783863306000002</v>
          </cell>
          <cell r="F180">
            <v>0.87952951714399996</v>
          </cell>
          <cell r="G180">
            <v>0.76864279432399996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0.443494528532</v>
          </cell>
          <cell r="E181">
            <v>0.915738880634</v>
          </cell>
          <cell r="F181">
            <v>0.472244352102</v>
          </cell>
          <cell r="G181">
            <v>0.81079047075999999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0.43118771910699999</v>
          </cell>
          <cell r="E182">
            <v>0.90583330392799999</v>
          </cell>
          <cell r="F182">
            <v>0.47464558482199998</v>
          </cell>
          <cell r="G182">
            <v>0.78589890728300005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0.225743860006</v>
          </cell>
          <cell r="E183">
            <v>0.95354378223400005</v>
          </cell>
          <cell r="F183">
            <v>0.72779992222800005</v>
          </cell>
          <cell r="G183">
            <v>0.83664190878400002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-0.35288366675400001</v>
          </cell>
          <cell r="E184">
            <v>0.94153702259100003</v>
          </cell>
          <cell r="F184">
            <v>1.2944206893400001</v>
          </cell>
          <cell r="G184">
            <v>0.72296022575300001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-0.81661128997800003</v>
          </cell>
          <cell r="E185">
            <v>0.91998571157499998</v>
          </cell>
          <cell r="F185">
            <v>1.7365970015500001</v>
          </cell>
          <cell r="G185">
            <v>0.54771438502799996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-0.28772637247999999</v>
          </cell>
          <cell r="E186">
            <v>0.91900938749299999</v>
          </cell>
          <cell r="F186">
            <v>1.2067357599699999</v>
          </cell>
          <cell r="G186">
            <v>0.61466581653600005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-0.53263157606099998</v>
          </cell>
          <cell r="E187">
            <v>0.948770463467</v>
          </cell>
          <cell r="F187">
            <v>1.48140203953</v>
          </cell>
          <cell r="G187">
            <v>0.72915296314300004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-0.16717325151000001</v>
          </cell>
          <cell r="E188">
            <v>0.94674140214900004</v>
          </cell>
          <cell r="F188">
            <v>1.11391465366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-0.44881889224100002</v>
          </cell>
          <cell r="E189">
            <v>0.84988218545899996</v>
          </cell>
          <cell r="F189">
            <v>1.2987010777000001</v>
          </cell>
          <cell r="G189">
            <v>0.58747040507000003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-0.379844963551</v>
          </cell>
          <cell r="E190">
            <v>0.924601614475</v>
          </cell>
          <cell r="F190">
            <v>1.3044465780300001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4.1556479409299999E-3</v>
          </cell>
          <cell r="E191">
            <v>0.94867306947700003</v>
          </cell>
          <cell r="F191">
            <v>0.94451742153600005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-0.25719770789099999</v>
          </cell>
          <cell r="E192">
            <v>0.87895846366899999</v>
          </cell>
          <cell r="F192">
            <v>1.1361561715599999</v>
          </cell>
          <cell r="G192">
            <v>0.63031399480200001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-0.16504853963900001</v>
          </cell>
          <cell r="E193">
            <v>0.941828250885</v>
          </cell>
          <cell r="F193">
            <v>1.1068767905200001</v>
          </cell>
          <cell r="G193">
            <v>0.80004571002500002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0.13938692212100001</v>
          </cell>
          <cell r="E194">
            <v>0.89870840311099998</v>
          </cell>
          <cell r="F194">
            <v>0.75932148098899999</v>
          </cell>
          <cell r="G194">
            <v>0.62245197127999996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-0.27089628577199998</v>
          </cell>
          <cell r="E195">
            <v>0.91103088855699998</v>
          </cell>
          <cell r="F195">
            <v>1.1819271743299999</v>
          </cell>
          <cell r="G195">
            <v>0.79968770238700004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2.6367571204899999E-2</v>
          </cell>
          <cell r="E196">
            <v>0.98415839672100003</v>
          </cell>
          <cell r="F196">
            <v>0.95779082551600003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0.19908045232300001</v>
          </cell>
          <cell r="E197">
            <v>0.99049127101900003</v>
          </cell>
          <cell r="F197">
            <v>0.79141081869600005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-0.109425783157</v>
          </cell>
          <cell r="E198">
            <v>0.992227971554</v>
          </cell>
          <cell r="F198">
            <v>1.10165375471</v>
          </cell>
          <cell r="G198">
            <v>0.82284376835700002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2.8258888050899999E-2</v>
          </cell>
          <cell r="E199">
            <v>0.90899360179900002</v>
          </cell>
          <cell r="F199">
            <v>0.88073471374800005</v>
          </cell>
          <cell r="G199">
            <v>0.82003043291300004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-0.25531914830199998</v>
          </cell>
          <cell r="E200">
            <v>0.91394656896600002</v>
          </cell>
          <cell r="F200">
            <v>1.1692657172700001</v>
          </cell>
          <cell r="G200">
            <v>0.83754374439500001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-0.72597134113299999</v>
          </cell>
          <cell r="E201">
            <v>0.94285714626299999</v>
          </cell>
          <cell r="F201">
            <v>1.6688284873999999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-0.40971356630299999</v>
          </cell>
          <cell r="E202">
            <v>0.90100717544599995</v>
          </cell>
          <cell r="F202">
            <v>1.31072074175</v>
          </cell>
          <cell r="G202">
            <v>0.77204764764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-0.455470740795</v>
          </cell>
          <cell r="E203">
            <v>0.91572850942600004</v>
          </cell>
          <cell r="F203">
            <v>1.3711992502200001</v>
          </cell>
          <cell r="G203">
            <v>0.82120264100700002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-0.65432101488100003</v>
          </cell>
          <cell r="E204">
            <v>0.92819231748599995</v>
          </cell>
          <cell r="F204">
            <v>1.58251333237</v>
          </cell>
          <cell r="G204">
            <v>0.73194099910599997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0.14657980203599999</v>
          </cell>
          <cell r="E205">
            <v>0.91935032606099998</v>
          </cell>
          <cell r="F205">
            <v>0.77277052402500002</v>
          </cell>
          <cell r="G205">
            <v>0.84064986167900002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0.147941574454</v>
          </cell>
          <cell r="E206">
            <v>0.935691297054</v>
          </cell>
          <cell r="F206">
            <v>0.78774972259999998</v>
          </cell>
          <cell r="G206">
            <v>0.78148933596100001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0.32306057214700001</v>
          </cell>
          <cell r="E207">
            <v>0.98150289058700002</v>
          </cell>
          <cell r="F207">
            <v>0.65844231843900003</v>
          </cell>
          <cell r="G207">
            <v>0.85100337787199998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-0.56927710771600004</v>
          </cell>
          <cell r="E208">
            <v>0.93229031562800002</v>
          </cell>
          <cell r="F208">
            <v>1.50156742334</v>
          </cell>
          <cell r="G208">
            <v>0.81120621278799998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-0.129381775856</v>
          </cell>
          <cell r="E209">
            <v>0.98825258016600004</v>
          </cell>
          <cell r="F209">
            <v>1.1176343560199999</v>
          </cell>
          <cell r="G209">
            <v>0.76451219182100005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0.25702926516500002</v>
          </cell>
          <cell r="E210">
            <v>0.93147206306499997</v>
          </cell>
          <cell r="F210">
            <v>0.67444279789899997</v>
          </cell>
          <cell r="G210">
            <v>0.829503684149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2.6615969836700001E-2</v>
          </cell>
          <cell r="E211">
            <v>0.91160583496100001</v>
          </cell>
          <cell r="F211">
            <v>0.88498986512400002</v>
          </cell>
          <cell r="G211">
            <v>0.79134620261800004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2.1882597356999999E-2</v>
          </cell>
          <cell r="E212">
            <v>0.88902819156599999</v>
          </cell>
          <cell r="F212">
            <v>0.86714559420899995</v>
          </cell>
          <cell r="G212">
            <v>0.75122460541699998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0.20146033167800001</v>
          </cell>
          <cell r="E213">
            <v>0.89365351200099996</v>
          </cell>
          <cell r="F213">
            <v>0.69219318032300003</v>
          </cell>
          <cell r="G213">
            <v>0.768954227012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-3.125E-2</v>
          </cell>
          <cell r="E214">
            <v>0.97712415456799995</v>
          </cell>
          <cell r="F214">
            <v>1.00837415457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0.18432769179299999</v>
          </cell>
          <cell r="E215">
            <v>0.89481574296999999</v>
          </cell>
          <cell r="F215">
            <v>0.710488051176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-0.31537449359899999</v>
          </cell>
          <cell r="E216">
            <v>0.89635318517700002</v>
          </cell>
          <cell r="F216">
            <v>1.21172767878</v>
          </cell>
          <cell r="G216">
            <v>0.72766988471100003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0.23694673180600001</v>
          </cell>
          <cell r="E217">
            <v>0.87376880645800004</v>
          </cell>
          <cell r="F217">
            <v>0.63682207465200003</v>
          </cell>
          <cell r="G217">
            <v>0.66808455924200005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-0.49874055385600002</v>
          </cell>
          <cell r="E218">
            <v>0.94152253866199997</v>
          </cell>
          <cell r="F218">
            <v>1.44026309252</v>
          </cell>
          <cell r="G218">
            <v>0.75467413185599996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8.7858721613900001E-2</v>
          </cell>
          <cell r="E219">
            <v>0.92788463830900003</v>
          </cell>
          <cell r="F219">
            <v>0.84002591669600002</v>
          </cell>
          <cell r="G219">
            <v>0.79379853706799997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-0.112972505391</v>
          </cell>
          <cell r="E220">
            <v>0.90410554408999999</v>
          </cell>
          <cell r="F220">
            <v>1.01707804948</v>
          </cell>
          <cell r="G220">
            <v>0.75594602751899997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-0.32231405377400002</v>
          </cell>
          <cell r="E221">
            <v>1</v>
          </cell>
          <cell r="F221">
            <v>1.32231405377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-0.55636364221599999</v>
          </cell>
          <cell r="E222">
            <v>0.98604327440299999</v>
          </cell>
          <cell r="F222">
            <v>1.5424069166200001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1.6299918294000001E-2</v>
          </cell>
          <cell r="E223">
            <v>0.99396377801900004</v>
          </cell>
          <cell r="F223">
            <v>0.97766385972500003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0.15009354054900001</v>
          </cell>
          <cell r="E224">
            <v>0.92553746700299999</v>
          </cell>
          <cell r="F224">
            <v>0.77544392645399995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0.22783198952700001</v>
          </cell>
          <cell r="E225">
            <v>0.92462384700800004</v>
          </cell>
          <cell r="F225">
            <v>0.69679185748100003</v>
          </cell>
          <cell r="G225">
            <v>0.76385849916199999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0.21011736988999999</v>
          </cell>
          <cell r="E226">
            <v>0.93135726451900003</v>
          </cell>
          <cell r="F226">
            <v>0.72123989462899996</v>
          </cell>
          <cell r="G226">
            <v>0.79792371652000005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0.35181409120599999</v>
          </cell>
          <cell r="E227">
            <v>0.95820271968799997</v>
          </cell>
          <cell r="F227">
            <v>0.60638862848300001</v>
          </cell>
          <cell r="G227">
            <v>0.81506412627199998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0.41805690527</v>
          </cell>
          <cell r="E228">
            <v>0.90691822767300001</v>
          </cell>
          <cell r="F228">
            <v>0.48886132240300001</v>
          </cell>
          <cell r="G228">
            <v>0.81184142565499995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5.7851240038899999E-2</v>
          </cell>
          <cell r="E229">
            <v>0.91557848453500001</v>
          </cell>
          <cell r="F229">
            <v>0.85772724449600002</v>
          </cell>
          <cell r="G229">
            <v>0.80949659229100002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1.08604840934E-2</v>
          </cell>
          <cell r="E230">
            <v>0.91254895925500001</v>
          </cell>
          <cell r="F230">
            <v>0.90168847516200001</v>
          </cell>
          <cell r="G230">
            <v>0.83179337342500004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-0.52252250909800002</v>
          </cell>
          <cell r="E231">
            <v>0.91989457607299996</v>
          </cell>
          <cell r="F231">
            <v>1.44241708517</v>
          </cell>
          <cell r="G231">
            <v>0.78491019639399995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-0.46296295523600001</v>
          </cell>
          <cell r="E232">
            <v>0.94383680820500004</v>
          </cell>
          <cell r="F232">
            <v>1.40679976344</v>
          </cell>
          <cell r="G232">
            <v>0.816104752888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-0.71511626243600002</v>
          </cell>
          <cell r="E233">
            <v>0.86810314655300003</v>
          </cell>
          <cell r="F233">
            <v>1.58321940899</v>
          </cell>
          <cell r="G233">
            <v>0.49190119564200002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-0.69823098182700005</v>
          </cell>
          <cell r="E234">
            <v>0.91233026981400001</v>
          </cell>
          <cell r="F234">
            <v>1.6105612516400001</v>
          </cell>
          <cell r="G234">
            <v>0.50616023712799996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-0.34137621521900002</v>
          </cell>
          <cell r="E235">
            <v>0.88621342182200002</v>
          </cell>
          <cell r="F235">
            <v>1.2275896370399999</v>
          </cell>
          <cell r="G235">
            <v>0.53656276664199998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-0.56243652105300002</v>
          </cell>
          <cell r="E236">
            <v>0.90167158842100004</v>
          </cell>
          <cell r="F236">
            <v>1.4641081094699999</v>
          </cell>
          <cell r="G236">
            <v>0.61078420234499997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-0.161676645279</v>
          </cell>
          <cell r="E237">
            <v>0.90885084867499999</v>
          </cell>
          <cell r="F237">
            <v>1.07052749395</v>
          </cell>
          <cell r="G237">
            <v>0.67797686269799995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-0.61106312274899999</v>
          </cell>
          <cell r="E238">
            <v>0.92236918210999996</v>
          </cell>
          <cell r="F238">
            <v>1.53343230486</v>
          </cell>
          <cell r="G238">
            <v>0.61933923247300005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-0.54416573047600003</v>
          </cell>
          <cell r="E239">
            <v>0.88374006748199996</v>
          </cell>
          <cell r="F239">
            <v>1.4279057979600001</v>
          </cell>
          <cell r="G239">
            <v>0.56661442689099994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-0.84411537647199997</v>
          </cell>
          <cell r="E240">
            <v>0.89966553449599995</v>
          </cell>
          <cell r="F240">
            <v>1.74378091097</v>
          </cell>
          <cell r="G240">
            <v>0.56603507759899996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-0.46109509468100002</v>
          </cell>
          <cell r="E241">
            <v>0.880618155003</v>
          </cell>
          <cell r="F241">
            <v>1.3417132496799999</v>
          </cell>
          <cell r="G241">
            <v>0.55726513413900003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-0.73034399747800005</v>
          </cell>
          <cell r="E242">
            <v>0.83554649352999999</v>
          </cell>
          <cell r="F242">
            <v>1.56589049101</v>
          </cell>
          <cell r="G242">
            <v>0.40408425616600002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-0.88317757844900002</v>
          </cell>
          <cell r="E243">
            <v>0.93573945760699995</v>
          </cell>
          <cell r="F243">
            <v>1.81891703606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-0.62209302187000004</v>
          </cell>
          <cell r="E244">
            <v>0.96222031116499995</v>
          </cell>
          <cell r="F244">
            <v>1.5843133330300001</v>
          </cell>
          <cell r="G244">
            <v>0.82224051173099999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-0.227941170335</v>
          </cell>
          <cell r="E245">
            <v>0.93562465906100001</v>
          </cell>
          <cell r="F245">
            <v>1.1635658294</v>
          </cell>
          <cell r="G245">
            <v>0.83971830401100001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0.195287540555</v>
          </cell>
          <cell r="E246">
            <v>0.92794704437300002</v>
          </cell>
          <cell r="F246">
            <v>0.73265950381800005</v>
          </cell>
          <cell r="G246">
            <v>0.85677437746999996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-8.3532221615299999E-3</v>
          </cell>
          <cell r="E247">
            <v>1</v>
          </cell>
          <cell r="F247">
            <v>1.00835322216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-5.4325956851200001E-2</v>
          </cell>
          <cell r="E248">
            <v>0.95466905832299997</v>
          </cell>
          <cell r="F248">
            <v>1.00899501517</v>
          </cell>
          <cell r="G248">
            <v>0.82245807298499995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-0.53113555908200005</v>
          </cell>
          <cell r="E249">
            <v>0.99724519252800004</v>
          </cell>
          <cell r="F249">
            <v>1.5283807516100001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0.36587795615199997</v>
          </cell>
          <cell r="E250">
            <v>0.95357590913800006</v>
          </cell>
          <cell r="F250">
            <v>0.58769795298600003</v>
          </cell>
          <cell r="G250">
            <v>0.82831160424299999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0.44712370634100002</v>
          </cell>
          <cell r="E251">
            <v>0.91141289472599996</v>
          </cell>
          <cell r="F251">
            <v>0.464289188385</v>
          </cell>
          <cell r="G251">
            <v>0.83178429028500001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0.34928229451199999</v>
          </cell>
          <cell r="E252">
            <v>0.91471964120899996</v>
          </cell>
          <cell r="F252">
            <v>0.56543734669699997</v>
          </cell>
          <cell r="G252">
            <v>0.81974898304099997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-0.36113935709</v>
          </cell>
          <cell r="E253">
            <v>0.94598650932299999</v>
          </cell>
          <cell r="F253">
            <v>1.3071258664100001</v>
          </cell>
          <cell r="G253">
            <v>0.82728255421899999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0.455871254206</v>
          </cell>
          <cell r="E254">
            <v>0.927644848824</v>
          </cell>
          <cell r="F254">
            <v>0.471773594618</v>
          </cell>
          <cell r="G254">
            <v>0.85666484294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0.23836052417799999</v>
          </cell>
          <cell r="E255">
            <v>0.90784418582899995</v>
          </cell>
          <cell r="F255">
            <v>0.66948366165200002</v>
          </cell>
          <cell r="G255">
            <v>0.766532262247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-0.41052630543700003</v>
          </cell>
          <cell r="E256">
            <v>0.91450595855700001</v>
          </cell>
          <cell r="F256">
            <v>1.3250322639900001</v>
          </cell>
          <cell r="G256">
            <v>0.78166937211300003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-0.105386413634</v>
          </cell>
          <cell r="E257">
            <v>0.91403657197999999</v>
          </cell>
          <cell r="F257">
            <v>1.0194229856100001</v>
          </cell>
          <cell r="G257">
            <v>0.75087830767899999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-0.52968567609799999</v>
          </cell>
          <cell r="E258">
            <v>0.91342735290499999</v>
          </cell>
          <cell r="F258">
            <v>1.443113029</v>
          </cell>
          <cell r="G258">
            <v>0.57348646871800002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-0.46506986022000002</v>
          </cell>
          <cell r="E259">
            <v>0.92078316211699995</v>
          </cell>
          <cell r="F259">
            <v>1.3858530223400001</v>
          </cell>
          <cell r="G259">
            <v>0.55448000329500002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-0.29795366525700001</v>
          </cell>
          <cell r="E260">
            <v>0.91386109590499998</v>
          </cell>
          <cell r="F260">
            <v>1.2118147611600001</v>
          </cell>
          <cell r="G260">
            <v>0.76319608951700002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-0.33490011096</v>
          </cell>
          <cell r="E261">
            <v>0.90583389997499997</v>
          </cell>
          <cell r="F261">
            <v>1.24073401093</v>
          </cell>
          <cell r="G261">
            <v>0.72856091405000001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-0.65102285146700001</v>
          </cell>
          <cell r="E262">
            <v>0.92939299345000004</v>
          </cell>
          <cell r="F262">
            <v>1.5804158449200001</v>
          </cell>
          <cell r="G262">
            <v>0.71320857687200001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-0.13530522584900001</v>
          </cell>
          <cell r="E263">
            <v>0.918254435062</v>
          </cell>
          <cell r="F263">
            <v>1.05355966091</v>
          </cell>
          <cell r="G263">
            <v>0.71509639840399997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0.23237179219699999</v>
          </cell>
          <cell r="E264">
            <v>0.915664255619</v>
          </cell>
          <cell r="F264">
            <v>0.68329246342200001</v>
          </cell>
          <cell r="G264">
            <v>0.79760726695999995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0.230429008603</v>
          </cell>
          <cell r="E265">
            <v>0.91342759132399998</v>
          </cell>
          <cell r="F265">
            <v>0.682998582721</v>
          </cell>
          <cell r="G265">
            <v>0.77956422903900002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0.17811705172100001</v>
          </cell>
          <cell r="E266">
            <v>0.91236561536799998</v>
          </cell>
          <cell r="F266">
            <v>0.73424856364699997</v>
          </cell>
          <cell r="G266">
            <v>0.79156244373499995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0.26030021905900003</v>
          </cell>
          <cell r="E267">
            <v>0.91762953996700003</v>
          </cell>
          <cell r="F267">
            <v>0.657329320908</v>
          </cell>
          <cell r="G267">
            <v>0.79598898715800004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0.389449059963</v>
          </cell>
          <cell r="E268">
            <v>0.92217451334</v>
          </cell>
          <cell r="F268">
            <v>0.53272545337699995</v>
          </cell>
          <cell r="G268">
            <v>0.77688096354400005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-0.58620691299399996</v>
          </cell>
          <cell r="E269">
            <v>0.90477305650700002</v>
          </cell>
          <cell r="F269">
            <v>1.4909799694999999</v>
          </cell>
          <cell r="G269">
            <v>0.58103050617800001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-0.119896307588</v>
          </cell>
          <cell r="E270">
            <v>0.90213763713799999</v>
          </cell>
          <cell r="F270">
            <v>1.02203394473</v>
          </cell>
          <cell r="G270">
            <v>0.66405229061000004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-9.0526312589600005E-2</v>
          </cell>
          <cell r="E271">
            <v>0.92360740900000005</v>
          </cell>
          <cell r="F271">
            <v>1.0141337215899999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3.3003300428400002E-2</v>
          </cell>
          <cell r="E272">
            <v>0.95268136262900005</v>
          </cell>
          <cell r="F272">
            <v>0.91967806220100001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-0.17794632911700001</v>
          </cell>
          <cell r="E273">
            <v>0.96296298503900002</v>
          </cell>
          <cell r="F273">
            <v>1.14090931416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-0.225783213973</v>
          </cell>
          <cell r="E274">
            <v>0.89617639780000002</v>
          </cell>
          <cell r="F274">
            <v>1.1219596117699999</v>
          </cell>
          <cell r="G274">
            <v>0.70282389275199997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-0.121667802334</v>
          </cell>
          <cell r="E275">
            <v>0.87031781673399999</v>
          </cell>
          <cell r="F275">
            <v>0.99198561906799998</v>
          </cell>
          <cell r="G275">
            <v>0.64296978614900002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-0.55947953462599997</v>
          </cell>
          <cell r="E276">
            <v>0.959575891495</v>
          </cell>
          <cell r="F276">
            <v>1.51905542612</v>
          </cell>
          <cell r="G276">
            <v>0.65228730684000003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-0.51213872432700003</v>
          </cell>
          <cell r="E277">
            <v>0.94636017084099999</v>
          </cell>
          <cell r="F277">
            <v>1.45849889517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-0.18014705181099999</v>
          </cell>
          <cell r="E278">
            <v>0.92401009798</v>
          </cell>
          <cell r="F278">
            <v>1.10415714979</v>
          </cell>
          <cell r="G278">
            <v>0.81603576922800003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0.10718002170300001</v>
          </cell>
          <cell r="E279">
            <v>0.98780488967900004</v>
          </cell>
          <cell r="F279">
            <v>0.88062486797600004</v>
          </cell>
          <cell r="G279">
            <v>0.84998848434300001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-0.26904264092399999</v>
          </cell>
          <cell r="E280">
            <v>0.92876225709899995</v>
          </cell>
          <cell r="F280">
            <v>1.19780489802</v>
          </cell>
          <cell r="G280">
            <v>0.78590501981700001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-0.25575757026700002</v>
          </cell>
          <cell r="E281">
            <v>0.93870925903299995</v>
          </cell>
          <cell r="F281">
            <v>1.1944668293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0.374923914671</v>
          </cell>
          <cell r="E282">
            <v>0.94110578298600001</v>
          </cell>
          <cell r="F282">
            <v>0.56618186831499995</v>
          </cell>
          <cell r="G282">
            <v>0.812360858312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-0.69677418470399999</v>
          </cell>
          <cell r="E283">
            <v>0.93817621469500001</v>
          </cell>
          <cell r="F283">
            <v>1.6349503994000001</v>
          </cell>
          <cell r="G283">
            <v>0.82985853417699995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0.30449032783500002</v>
          </cell>
          <cell r="E284">
            <v>1</v>
          </cell>
          <cell r="F284">
            <v>0.69550967216500004</v>
          </cell>
          <cell r="G284">
            <v>0.81400409460300005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0.18385650217499999</v>
          </cell>
          <cell r="E285">
            <v>0.91752576827999999</v>
          </cell>
          <cell r="F285">
            <v>0.73366926610500005</v>
          </cell>
          <cell r="G285">
            <v>0.82371800866400002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-0.70625001192100001</v>
          </cell>
          <cell r="E286">
            <v>0.93233591318099995</v>
          </cell>
          <cell r="F286">
            <v>1.6385859250999999</v>
          </cell>
          <cell r="G286">
            <v>0.82768480991399995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-0.773015856743</v>
          </cell>
          <cell r="E287">
            <v>0.82516461610799996</v>
          </cell>
          <cell r="F287">
            <v>1.59818047285</v>
          </cell>
          <cell r="G287">
            <v>0.40410778720599999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-0.68338251113899995</v>
          </cell>
          <cell r="E288">
            <v>0.80443519353899995</v>
          </cell>
          <cell r="F288">
            <v>1.4878177046800001</v>
          </cell>
          <cell r="G288">
            <v>0.43704775383099997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-0.26291078329099998</v>
          </cell>
          <cell r="E289">
            <v>0.84156572818800002</v>
          </cell>
          <cell r="F289">
            <v>1.1044765114799999</v>
          </cell>
          <cell r="G289">
            <v>0.44900006015499999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-0.60228574276000002</v>
          </cell>
          <cell r="E290">
            <v>0.848378360271</v>
          </cell>
          <cell r="F290">
            <v>1.45066410303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-0.66160851717000002</v>
          </cell>
          <cell r="E291">
            <v>0.81039154529599999</v>
          </cell>
          <cell r="F291">
            <v>1.47200006247</v>
          </cell>
          <cell r="G291">
            <v>0.45721543980500001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-0.722692847252</v>
          </cell>
          <cell r="E292">
            <v>0.84894579649000002</v>
          </cell>
          <cell r="F292">
            <v>1.5716386437400001</v>
          </cell>
          <cell r="G292">
            <v>0.43932891106999999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-0.39657855033900002</v>
          </cell>
          <cell r="E293">
            <v>0.87949514389000005</v>
          </cell>
          <cell r="F293">
            <v>1.2760736942299999</v>
          </cell>
          <cell r="G293">
            <v>0.58889415598499995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-0.51471298932999998</v>
          </cell>
          <cell r="E294">
            <v>0.89073550701100002</v>
          </cell>
          <cell r="F294">
            <v>1.40544849634</v>
          </cell>
          <cell r="G294">
            <v>0.52751732991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-4.6713285148099998E-2</v>
          </cell>
          <cell r="E295">
            <v>0.895585954189</v>
          </cell>
          <cell r="F295">
            <v>0.94229923933699999</v>
          </cell>
          <cell r="G295">
            <v>0.62757904810300003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-5.0165213644500002E-2</v>
          </cell>
          <cell r="E296">
            <v>0.88701391220100001</v>
          </cell>
          <cell r="F296">
            <v>0.93717912584499996</v>
          </cell>
          <cell r="G296">
            <v>0.67798592653500001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6.3149482011799998E-2</v>
          </cell>
          <cell r="E297">
            <v>0.89984387159300006</v>
          </cell>
          <cell r="F297">
            <v>0.83669438958200004</v>
          </cell>
          <cell r="G297">
            <v>0.73462461170299997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-4.1194029152400002E-2</v>
          </cell>
          <cell r="E298">
            <v>0.90833532810200002</v>
          </cell>
          <cell r="F298">
            <v>0.94952935725499998</v>
          </cell>
          <cell r="G298">
            <v>0.72588334423599998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-0.51120162010199999</v>
          </cell>
          <cell r="E299">
            <v>0.90067178010899995</v>
          </cell>
          <cell r="F299">
            <v>1.41187340021</v>
          </cell>
          <cell r="G299">
            <v>0.63613908766500005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0.15472482144800001</v>
          </cell>
          <cell r="E300">
            <v>0.90183764696099999</v>
          </cell>
          <cell r="F300">
            <v>0.74711282551299996</v>
          </cell>
          <cell r="G300">
            <v>0.70196749642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0.15981259942100001</v>
          </cell>
          <cell r="E301">
            <v>0.89783531427399998</v>
          </cell>
          <cell r="F301">
            <v>0.73802271485299997</v>
          </cell>
          <cell r="G301">
            <v>0.65650920757599995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9.7738057375000003E-3</v>
          </cell>
          <cell r="E302">
            <v>0.89566397666899999</v>
          </cell>
          <cell r="F302">
            <v>0.88589017093199995</v>
          </cell>
          <cell r="G302">
            <v>0.69641483310200003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-0.50485438108400005</v>
          </cell>
          <cell r="E303">
            <v>0.91184163093600001</v>
          </cell>
          <cell r="F303">
            <v>1.4166960120200001</v>
          </cell>
          <cell r="G303">
            <v>0.67341363395099996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-0.48418971896200003</v>
          </cell>
          <cell r="E304">
            <v>0.90650731325099998</v>
          </cell>
          <cell r="F304">
            <v>1.3906970322100001</v>
          </cell>
          <cell r="G304">
            <v>0.73190624887800004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-0.30591258406600003</v>
          </cell>
          <cell r="E305">
            <v>0.85622960329099995</v>
          </cell>
          <cell r="F305">
            <v>1.16214218736</v>
          </cell>
          <cell r="G305">
            <v>0.47018869723000001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6.5755449235399999E-2</v>
          </cell>
          <cell r="E306">
            <v>0.87168413400699996</v>
          </cell>
          <cell r="F306">
            <v>0.80592868477099999</v>
          </cell>
          <cell r="G306">
            <v>0.49846110526800003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3.3637117594499999E-2</v>
          </cell>
          <cell r="E307">
            <v>0.79362535476700002</v>
          </cell>
          <cell r="F307">
            <v>0.75998823717200004</v>
          </cell>
          <cell r="G307">
            <v>0.35343957144999999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8.06420072913E-2</v>
          </cell>
          <cell r="E308">
            <v>0.83273380994799995</v>
          </cell>
          <cell r="F308">
            <v>0.75209180265700004</v>
          </cell>
          <cell r="G308">
            <v>0.441170649739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-0.58620691299399996</v>
          </cell>
          <cell r="E309">
            <v>0.80348974466300005</v>
          </cell>
          <cell r="F309">
            <v>1.3896966576600001</v>
          </cell>
          <cell r="G309">
            <v>0.35439904531200001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-0.111317254603</v>
          </cell>
          <cell r="E310">
            <v>0.59608399867999995</v>
          </cell>
          <cell r="F310">
            <v>0.70740125328299996</v>
          </cell>
          <cell r="G310">
            <v>0.28895493516600002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DW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-0.82877814769699998</v>
          </cell>
          <cell r="E2">
            <v>0.432858228683</v>
          </cell>
          <cell r="F2">
            <v>1.26163637638</v>
          </cell>
          <cell r="G2">
            <v>-0.68746644793300005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-0.83379083871799997</v>
          </cell>
          <cell r="E3">
            <v>0.57696127891500004</v>
          </cell>
          <cell r="F3">
            <v>1.41075211763</v>
          </cell>
          <cell r="G3">
            <v>-0.68346021292699999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-0.83088493347199999</v>
          </cell>
          <cell r="E4">
            <v>0.67424798011800002</v>
          </cell>
          <cell r="F4">
            <v>1.50513291359</v>
          </cell>
          <cell r="G4">
            <v>-0.70609574124700003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-0.84979289770099997</v>
          </cell>
          <cell r="E5">
            <v>0.49150142073600001</v>
          </cell>
          <cell r="F5">
            <v>1.3412943184399999</v>
          </cell>
          <cell r="G5">
            <v>-0.70153165179200005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-0.83953803777699998</v>
          </cell>
          <cell r="E6">
            <v>-0.217469066381</v>
          </cell>
          <cell r="F6">
            <v>0.62206897139499995</v>
          </cell>
          <cell r="G6">
            <v>-0.66496485183099996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-0.85160899162299997</v>
          </cell>
          <cell r="E7">
            <v>0.55659747123699999</v>
          </cell>
          <cell r="F7">
            <v>1.40820646286</v>
          </cell>
          <cell r="G7">
            <v>-0.68301370045200005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-0.80838322639500004</v>
          </cell>
          <cell r="E8">
            <v>0.16807951033099999</v>
          </cell>
          <cell r="F8">
            <v>0.97646273672600004</v>
          </cell>
          <cell r="G8">
            <v>-0.58233988860999997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-0.80248409509700003</v>
          </cell>
          <cell r="E9">
            <v>-8.0769233405599994E-2</v>
          </cell>
          <cell r="F9">
            <v>0.72171486169099996</v>
          </cell>
          <cell r="G9">
            <v>-0.55837870454399996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-0.82627767324400003</v>
          </cell>
          <cell r="E10">
            <v>0.72989195585300004</v>
          </cell>
          <cell r="F10">
            <v>1.5561696291</v>
          </cell>
          <cell r="G10">
            <v>-0.65819009195199996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-0.82102358341199999</v>
          </cell>
          <cell r="E11">
            <v>0.67954218387599996</v>
          </cell>
          <cell r="F11">
            <v>1.5005657672899999</v>
          </cell>
          <cell r="G11">
            <v>-0.63811436044600001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-0.84264481067700003</v>
          </cell>
          <cell r="E12">
            <v>0.73367089033099997</v>
          </cell>
          <cell r="F12">
            <v>1.57631570101</v>
          </cell>
          <cell r="G12">
            <v>-0.68079978020999998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-0.84320902824400001</v>
          </cell>
          <cell r="E13">
            <v>0.47723668813699999</v>
          </cell>
          <cell r="F13">
            <v>1.3204457163800001</v>
          </cell>
          <cell r="G13">
            <v>-0.74529121145400001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-0.84386974573100004</v>
          </cell>
          <cell r="E14">
            <v>-6.8676717579399998E-2</v>
          </cell>
          <cell r="F14">
            <v>0.77519302815199997</v>
          </cell>
          <cell r="G14">
            <v>-0.66472065502900002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-0.83840000629400002</v>
          </cell>
          <cell r="E15">
            <v>0.93130522966399998</v>
          </cell>
          <cell r="F15">
            <v>1.7697052359600001</v>
          </cell>
          <cell r="G15">
            <v>-0.68084285845100001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-0.82452642917600005</v>
          </cell>
          <cell r="E16">
            <v>0.13781398534799999</v>
          </cell>
          <cell r="F16">
            <v>0.96234041452399999</v>
          </cell>
          <cell r="G16">
            <v>-0.65359571123299998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-0.83113867044400003</v>
          </cell>
          <cell r="E17">
            <v>0.534816265106</v>
          </cell>
          <cell r="F17">
            <v>1.36595493555</v>
          </cell>
          <cell r="G17">
            <v>-0.58585792508500001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-0.84795320033999999</v>
          </cell>
          <cell r="E18">
            <v>-0.40224117040599999</v>
          </cell>
          <cell r="F18">
            <v>0.445712029934</v>
          </cell>
          <cell r="G18">
            <v>-0.70418497929199997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-0.84248983860000004</v>
          </cell>
          <cell r="E19">
            <v>0.37331473827400002</v>
          </cell>
          <cell r="F19">
            <v>1.2158045768700001</v>
          </cell>
          <cell r="G19">
            <v>-0.71287530051199999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-0.83428764343299999</v>
          </cell>
          <cell r="E20">
            <v>0.67491167783700001</v>
          </cell>
          <cell r="F20">
            <v>1.5091993212699999</v>
          </cell>
          <cell r="G20">
            <v>-0.61093909216800002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-0.84189927578000001</v>
          </cell>
          <cell r="E21">
            <v>0.66033256053900002</v>
          </cell>
          <cell r="F21">
            <v>1.50223183632</v>
          </cell>
          <cell r="G21">
            <v>-0.702908772914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-0.82919156551399997</v>
          </cell>
          <cell r="E22">
            <v>0.57819449901599995</v>
          </cell>
          <cell r="F22">
            <v>1.40738606453</v>
          </cell>
          <cell r="G22">
            <v>-0.58264397499700005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-0.83534884452799996</v>
          </cell>
          <cell r="E23">
            <v>0.55582231283200001</v>
          </cell>
          <cell r="F23">
            <v>1.3911711573600001</v>
          </cell>
          <cell r="G23">
            <v>-0.57298917614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-0.81755477190000003</v>
          </cell>
          <cell r="E24">
            <v>0.53472220897699996</v>
          </cell>
          <cell r="F24">
            <v>1.3522769808799999</v>
          </cell>
          <cell r="G24">
            <v>-0.50125890770299997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-0.81126552820200004</v>
          </cell>
          <cell r="E25">
            <v>-0.35506191849699997</v>
          </cell>
          <cell r="F25">
            <v>0.45620360970500001</v>
          </cell>
          <cell r="G25">
            <v>-0.59836550484499995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-0.807158112526</v>
          </cell>
          <cell r="E26">
            <v>0.32965517044100001</v>
          </cell>
          <cell r="F26">
            <v>1.1368132829699999</v>
          </cell>
          <cell r="G26">
            <v>-0.56590561554499996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-0.81223243474999995</v>
          </cell>
          <cell r="E27">
            <v>0.61199295520800001</v>
          </cell>
          <cell r="F27">
            <v>1.4242253899599999</v>
          </cell>
          <cell r="G27">
            <v>-0.55556309039100005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-0.82624340057400003</v>
          </cell>
          <cell r="E28">
            <v>0.72037810087200005</v>
          </cell>
          <cell r="F28">
            <v>1.54662150145</v>
          </cell>
          <cell r="G28">
            <v>-0.50775800253000003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-0.81617021560699998</v>
          </cell>
          <cell r="E29">
            <v>0.59294116497000005</v>
          </cell>
          <cell r="F29">
            <v>1.40911138058</v>
          </cell>
          <cell r="G29">
            <v>-0.50780423372200001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-0.78957527875900002</v>
          </cell>
          <cell r="E30">
            <v>0.78856593370399997</v>
          </cell>
          <cell r="F30">
            <v>1.5781412124600001</v>
          </cell>
          <cell r="G30">
            <v>-0.57733147859199996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-0.77406680583999998</v>
          </cell>
          <cell r="E31">
            <v>0.79189890623100001</v>
          </cell>
          <cell r="F31">
            <v>1.5659657120699999</v>
          </cell>
          <cell r="G31">
            <v>-0.57824734257900001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-0.82248216867400004</v>
          </cell>
          <cell r="E32">
            <v>0.70695185661299997</v>
          </cell>
          <cell r="F32">
            <v>1.5294340252900001</v>
          </cell>
          <cell r="G32">
            <v>-0.56335304101899997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-0.83284145593600001</v>
          </cell>
          <cell r="E33">
            <v>0.48527348041500001</v>
          </cell>
          <cell r="F33">
            <v>1.31811493635</v>
          </cell>
          <cell r="G33">
            <v>-0.62496343470500004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-0.80363035201999999</v>
          </cell>
          <cell r="E34">
            <v>0.70956522226300001</v>
          </cell>
          <cell r="F34">
            <v>1.5131955742800001</v>
          </cell>
          <cell r="G34">
            <v>-0.52061084576200001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-0.82259768247599996</v>
          </cell>
          <cell r="E35">
            <v>-0.14826840162300001</v>
          </cell>
          <cell r="F35">
            <v>0.67432928085300003</v>
          </cell>
          <cell r="G35">
            <v>-0.58609910058799997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-0.84159147739399998</v>
          </cell>
          <cell r="E36">
            <v>-0.29992187023200001</v>
          </cell>
          <cell r="F36">
            <v>0.54166960716199997</v>
          </cell>
          <cell r="G36">
            <v>-0.63925870848699995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-0.82501775026299995</v>
          </cell>
          <cell r="E37">
            <v>0.43799471855200001</v>
          </cell>
          <cell r="F37">
            <v>1.26301246881</v>
          </cell>
          <cell r="G37">
            <v>-0.61645420376299997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-0.84600436687500002</v>
          </cell>
          <cell r="E38">
            <v>0.42394623160400002</v>
          </cell>
          <cell r="F38">
            <v>1.2699505984799999</v>
          </cell>
          <cell r="G38">
            <v>-0.66416043982100004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-0.81662321090699996</v>
          </cell>
          <cell r="E39">
            <v>0.66421341896099995</v>
          </cell>
          <cell r="F39">
            <v>1.48083662987</v>
          </cell>
          <cell r="G39">
            <v>-0.56806747227300003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-0.82205027341799997</v>
          </cell>
          <cell r="E40">
            <v>0.63165682554199998</v>
          </cell>
          <cell r="F40">
            <v>1.4537070989600001</v>
          </cell>
          <cell r="G40">
            <v>-0.50077101794599999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-0.79561012983299995</v>
          </cell>
          <cell r="E41">
            <v>-5.2302632480900002E-2</v>
          </cell>
          <cell r="F41">
            <v>0.74330749735199997</v>
          </cell>
          <cell r="G41">
            <v>-0.56181385761500002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-0.79402834177000003</v>
          </cell>
          <cell r="E42">
            <v>0.43281471729299997</v>
          </cell>
          <cell r="F42">
            <v>1.2268430590599999</v>
          </cell>
          <cell r="G42">
            <v>-0.59301193076900005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-0.84068179130599996</v>
          </cell>
          <cell r="E43">
            <v>0.63380283117299996</v>
          </cell>
          <cell r="F43">
            <v>1.4744846224799999</v>
          </cell>
          <cell r="G43">
            <v>-0.60292075505700005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-0.80382901430099996</v>
          </cell>
          <cell r="E44">
            <v>-7.9066753387499994E-2</v>
          </cell>
          <cell r="F44">
            <v>0.72476226091399998</v>
          </cell>
          <cell r="G44">
            <v>-0.60186655095800001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-0.84807491302500004</v>
          </cell>
          <cell r="E45">
            <v>-0.199135363102</v>
          </cell>
          <cell r="F45">
            <v>0.64893954992299996</v>
          </cell>
          <cell r="G45">
            <v>-0.67962272860200001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-0.83694201707799998</v>
          </cell>
          <cell r="E46">
            <v>0.47336834669099997</v>
          </cell>
          <cell r="F46">
            <v>1.31031036377</v>
          </cell>
          <cell r="G46">
            <v>-0.65495015631599995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-0.83171612024300001</v>
          </cell>
          <cell r="E47">
            <v>-9.5371879637199994E-2</v>
          </cell>
          <cell r="F47">
            <v>0.73634424060600001</v>
          </cell>
          <cell r="G47">
            <v>-0.61296899655600001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-0.84313726425199997</v>
          </cell>
          <cell r="E48">
            <v>-9.4658285379400006E-2</v>
          </cell>
          <cell r="F48">
            <v>0.74847897887199999</v>
          </cell>
          <cell r="G48">
            <v>-0.69989852240700001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-0.84728163480800001</v>
          </cell>
          <cell r="E49">
            <v>0.55043858289699998</v>
          </cell>
          <cell r="F49">
            <v>1.3977202177000001</v>
          </cell>
          <cell r="G49">
            <v>-0.67972753684599996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-0.85028791427600003</v>
          </cell>
          <cell r="E50">
            <v>-0.14549025893199999</v>
          </cell>
          <cell r="F50">
            <v>0.70479765534399996</v>
          </cell>
          <cell r="G50">
            <v>-0.69330526227699996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-0.84948319196699995</v>
          </cell>
          <cell r="E51">
            <v>0.57851910591099998</v>
          </cell>
          <cell r="F51">
            <v>1.42800229788</v>
          </cell>
          <cell r="G51">
            <v>-0.68517345380500005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-0.85608607530600001</v>
          </cell>
          <cell r="E52">
            <v>0.44392082095099999</v>
          </cell>
          <cell r="F52">
            <v>1.30000689626</v>
          </cell>
          <cell r="G52">
            <v>-0.72333364829799995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-0.821522295475</v>
          </cell>
          <cell r="E53">
            <v>0.63565284013699996</v>
          </cell>
          <cell r="F53">
            <v>1.45717513561</v>
          </cell>
          <cell r="G53">
            <v>-0.61631949796800001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-0.82526564598100005</v>
          </cell>
          <cell r="E54">
            <v>-0.112598061562</v>
          </cell>
          <cell r="F54">
            <v>0.71266758441900002</v>
          </cell>
          <cell r="G54">
            <v>-0.65065703533399999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-0.865515112877</v>
          </cell>
          <cell r="E55">
            <v>2.6595745235700002E-2</v>
          </cell>
          <cell r="F55">
            <v>0.89211085811299995</v>
          </cell>
          <cell r="G55">
            <v>-0.68020578451400004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-0.85039049386999999</v>
          </cell>
          <cell r="E56">
            <v>-0.28190085291900002</v>
          </cell>
          <cell r="F56">
            <v>0.56848964095099996</v>
          </cell>
          <cell r="G56">
            <v>-0.70318356175200003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-0.81865286827100003</v>
          </cell>
          <cell r="E57">
            <v>-0.12680578231799999</v>
          </cell>
          <cell r="F57">
            <v>0.69184708595300004</v>
          </cell>
          <cell r="G57">
            <v>-0.620466250823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-0.808974206448</v>
          </cell>
          <cell r="E58">
            <v>-0.16600199043800001</v>
          </cell>
          <cell r="F58">
            <v>0.64297221600999999</v>
          </cell>
          <cell r="G58">
            <v>-0.63355355284100001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-0.82419496774699996</v>
          </cell>
          <cell r="E59">
            <v>-6.8985678255599994E-2</v>
          </cell>
          <cell r="F59">
            <v>0.75520928949099997</v>
          </cell>
          <cell r="G59">
            <v>-0.66918424724100001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-0.82485878467600005</v>
          </cell>
          <cell r="E60">
            <v>-8.07999968529E-2</v>
          </cell>
          <cell r="F60">
            <v>0.74405878782299995</v>
          </cell>
          <cell r="G60">
            <v>-0.59100736331199999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-0.82524877786600004</v>
          </cell>
          <cell r="E61">
            <v>-0.15126051008700001</v>
          </cell>
          <cell r="F61">
            <v>0.67398826777900001</v>
          </cell>
          <cell r="G61">
            <v>-0.65151751547100001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-0.80759370327000002</v>
          </cell>
          <cell r="E62">
            <v>-0.11418395489499999</v>
          </cell>
          <cell r="F62">
            <v>0.69340974837500002</v>
          </cell>
          <cell r="G62">
            <v>-0.61336383723999999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-0.81289273500400006</v>
          </cell>
          <cell r="E63">
            <v>-0.19715197384399999</v>
          </cell>
          <cell r="F63">
            <v>0.61574076116099996</v>
          </cell>
          <cell r="G63">
            <v>-0.62165468268500002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-0.79438823461499997</v>
          </cell>
          <cell r="E64">
            <v>0.161895826459</v>
          </cell>
          <cell r="F64">
            <v>0.95628406107399999</v>
          </cell>
          <cell r="G64">
            <v>-0.59746322259999995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-0.82105374336199999</v>
          </cell>
          <cell r="E65">
            <v>-0.17325086891700001</v>
          </cell>
          <cell r="F65">
            <v>0.64780287444600004</v>
          </cell>
          <cell r="G65">
            <v>-0.61269661437300005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-0.78512781858400005</v>
          </cell>
          <cell r="E66">
            <v>0.61943596601499995</v>
          </cell>
          <cell r="F66">
            <v>1.4045637846000001</v>
          </cell>
          <cell r="G66">
            <v>-0.54229071110000004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-0.79538249969499997</v>
          </cell>
          <cell r="E67">
            <v>-0.102636009455</v>
          </cell>
          <cell r="F67">
            <v>0.69274649024000001</v>
          </cell>
          <cell r="G67">
            <v>-0.603002043825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-0.82523405551899998</v>
          </cell>
          <cell r="E68">
            <v>-0.16122508049000001</v>
          </cell>
          <cell r="F68">
            <v>0.66400897502900003</v>
          </cell>
          <cell r="G68">
            <v>-0.64696106783100005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-0.82794398069399999</v>
          </cell>
          <cell r="E69">
            <v>0.24937586486300001</v>
          </cell>
          <cell r="F69">
            <v>1.0773198455599999</v>
          </cell>
          <cell r="G69">
            <v>-0.64277962238800002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-0.81468528509100002</v>
          </cell>
          <cell r="E70">
            <v>-0.19392728805500001</v>
          </cell>
          <cell r="F70">
            <v>0.62075799703599999</v>
          </cell>
          <cell r="G70">
            <v>-0.65113107746800003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-0.82183295488399999</v>
          </cell>
          <cell r="E71">
            <v>-0.12755841016800001</v>
          </cell>
          <cell r="F71">
            <v>0.69427454471600003</v>
          </cell>
          <cell r="G71">
            <v>-0.66564352851399999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-0.81952661275899996</v>
          </cell>
          <cell r="E72">
            <v>0.49217003583899999</v>
          </cell>
          <cell r="F72">
            <v>1.3116966485999999</v>
          </cell>
          <cell r="G72">
            <v>-0.656455096239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-0.81125825643500005</v>
          </cell>
          <cell r="E73">
            <v>-0.149779736996</v>
          </cell>
          <cell r="F73">
            <v>0.66147851944000002</v>
          </cell>
          <cell r="G73">
            <v>-0.64717265773900001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-0.82173573970799996</v>
          </cell>
          <cell r="E74">
            <v>-0.17645083367799999</v>
          </cell>
          <cell r="F74">
            <v>0.64528490602999999</v>
          </cell>
          <cell r="G74">
            <v>-0.63737321978399997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-0.80933463573499997</v>
          </cell>
          <cell r="E75">
            <v>-0.120818771422</v>
          </cell>
          <cell r="F75">
            <v>0.68851586431300005</v>
          </cell>
          <cell r="G75">
            <v>-0.63680551537700003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-0.824406921864</v>
          </cell>
          <cell r="E76">
            <v>-0.186250761151</v>
          </cell>
          <cell r="F76">
            <v>0.63815616071199999</v>
          </cell>
          <cell r="G76">
            <v>-0.64262880369200004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-0.799656271935</v>
          </cell>
          <cell r="E77">
            <v>0.29044154286399998</v>
          </cell>
          <cell r="F77">
            <v>1.0900978148</v>
          </cell>
          <cell r="G77">
            <v>-0.65621010315600004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-0.81702125072499998</v>
          </cell>
          <cell r="E78">
            <v>-0.215386033058</v>
          </cell>
          <cell r="F78">
            <v>0.60163521766700001</v>
          </cell>
          <cell r="G78">
            <v>-0.63437715316999999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-0.80046564340600002</v>
          </cell>
          <cell r="E79">
            <v>0.249483108521</v>
          </cell>
          <cell r="F79">
            <v>1.0499487519299999</v>
          </cell>
          <cell r="G79">
            <v>-0.62916535862900003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-0.80475622415500003</v>
          </cell>
          <cell r="E80">
            <v>0.61358201503800003</v>
          </cell>
          <cell r="F80">
            <v>1.4183382391899999</v>
          </cell>
          <cell r="G80">
            <v>-0.61839696351600004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-0.79819619655600005</v>
          </cell>
          <cell r="E81">
            <v>-0.15540190041099999</v>
          </cell>
          <cell r="F81">
            <v>0.64279429614500005</v>
          </cell>
          <cell r="G81">
            <v>-0.62539590872100004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-0.80858898162799997</v>
          </cell>
          <cell r="E82">
            <v>-0.14544346928599999</v>
          </cell>
          <cell r="F82">
            <v>0.66314551234200003</v>
          </cell>
          <cell r="G82">
            <v>-0.62414673120300002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-0.81775802373899997</v>
          </cell>
          <cell r="E83">
            <v>-0.13058720529100001</v>
          </cell>
          <cell r="F83">
            <v>0.68717081844799999</v>
          </cell>
          <cell r="G83">
            <v>-0.667836400788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-0.81564956903499997</v>
          </cell>
          <cell r="E84">
            <v>-0.14150942861999999</v>
          </cell>
          <cell r="F84">
            <v>0.67414014041400006</v>
          </cell>
          <cell r="G84">
            <v>-0.63368821429300004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-0.80516898632</v>
          </cell>
          <cell r="E85">
            <v>-0.23841482400899999</v>
          </cell>
          <cell r="F85">
            <v>0.56675416231200004</v>
          </cell>
          <cell r="G85">
            <v>-0.66013202488300005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-0.84908133745199998</v>
          </cell>
          <cell r="E86">
            <v>-0.298124104738</v>
          </cell>
          <cell r="F86">
            <v>0.55095723271399999</v>
          </cell>
          <cell r="G86">
            <v>-0.69053553546400004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-0.80543220043200003</v>
          </cell>
          <cell r="E87">
            <v>-0.34649816155399998</v>
          </cell>
          <cell r="F87">
            <v>0.45893403887700002</v>
          </cell>
          <cell r="G87">
            <v>-0.63073701159899997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-0.80183690786399997</v>
          </cell>
          <cell r="E88">
            <v>-0.32684457302100001</v>
          </cell>
          <cell r="F88">
            <v>0.47499233484300002</v>
          </cell>
          <cell r="G88">
            <v>-0.65967961057299995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-0.85617506504100005</v>
          </cell>
          <cell r="E89">
            <v>-0.120827458799</v>
          </cell>
          <cell r="F89">
            <v>0.73534760624200002</v>
          </cell>
          <cell r="G89">
            <v>-0.64351719584099998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-0.80573588609699998</v>
          </cell>
          <cell r="E90">
            <v>-0.25716090202300002</v>
          </cell>
          <cell r="F90">
            <v>0.54857498407399996</v>
          </cell>
          <cell r="G90">
            <v>-0.64729282433500002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-0.83023369312299999</v>
          </cell>
          <cell r="E91">
            <v>-0.120295695961</v>
          </cell>
          <cell r="F91">
            <v>0.70993799716200001</v>
          </cell>
          <cell r="G91">
            <v>-0.62891219009099997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-0.77134448289900004</v>
          </cell>
          <cell r="E92">
            <v>-6.62885531783E-2</v>
          </cell>
          <cell r="F92">
            <v>0.70505592971999997</v>
          </cell>
          <cell r="G92">
            <v>-0.59928109644600003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-0.77423346042600005</v>
          </cell>
          <cell r="E93">
            <v>1.14285713062E-2</v>
          </cell>
          <cell r="F93">
            <v>0.785662031732</v>
          </cell>
          <cell r="G93">
            <v>-0.60060947075600002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-0.81060707569099999</v>
          </cell>
          <cell r="E94">
            <v>-0.20980158448200001</v>
          </cell>
          <cell r="F94">
            <v>0.60080549120899995</v>
          </cell>
          <cell r="G94">
            <v>-0.64020866617700001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-0.79480403661700005</v>
          </cell>
          <cell r="E95">
            <v>-0.224558860064</v>
          </cell>
          <cell r="F95">
            <v>0.57024517655399998</v>
          </cell>
          <cell r="G95">
            <v>-0.62486691675700001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-0.80005317926399999</v>
          </cell>
          <cell r="E96">
            <v>-0.31099998951000002</v>
          </cell>
          <cell r="F96">
            <v>0.48905318975399997</v>
          </cell>
          <cell r="G96">
            <v>-0.62886798697599999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-0.78903138637500003</v>
          </cell>
          <cell r="E97">
            <v>-0.121773138642</v>
          </cell>
          <cell r="F97">
            <v>0.66725824773300002</v>
          </cell>
          <cell r="G97">
            <v>-0.62526279318699995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-0.816661298275</v>
          </cell>
          <cell r="E98">
            <v>-0.148648649454</v>
          </cell>
          <cell r="F98">
            <v>0.66801264882099998</v>
          </cell>
          <cell r="G98">
            <v>-0.60967875541799998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-0.82436263561199996</v>
          </cell>
          <cell r="E99">
            <v>-0.12612342834500001</v>
          </cell>
          <cell r="F99">
            <v>0.69823920726800004</v>
          </cell>
          <cell r="G99">
            <v>-0.65147398576399995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-0.80431121587800003</v>
          </cell>
          <cell r="E100">
            <v>0.65066665411000002</v>
          </cell>
          <cell r="F100">
            <v>1.45497786999</v>
          </cell>
          <cell r="G100">
            <v>-0.53536603974800001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-0.81378519535100002</v>
          </cell>
          <cell r="E101">
            <v>-0.37558338046099998</v>
          </cell>
          <cell r="F101">
            <v>0.43820181488999999</v>
          </cell>
          <cell r="G101">
            <v>-0.62495936694999998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-0.79452222585700005</v>
          </cell>
          <cell r="E102">
            <v>-0.17583703994800001</v>
          </cell>
          <cell r="F102">
            <v>0.61868518590900001</v>
          </cell>
          <cell r="G102">
            <v>-0.57466115251100003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-0.79800856113399998</v>
          </cell>
          <cell r="E103">
            <v>-0.37733989954000002</v>
          </cell>
          <cell r="F103">
            <v>0.42066866159400002</v>
          </cell>
          <cell r="G103">
            <v>-0.628269145019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-0.80225133895900003</v>
          </cell>
          <cell r="E104">
            <v>0.118611380458</v>
          </cell>
          <cell r="F104">
            <v>0.92086271941700004</v>
          </cell>
          <cell r="G104">
            <v>-0.63542742878000003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-0.82496291398999999</v>
          </cell>
          <cell r="E105">
            <v>9.7056485712500001E-2</v>
          </cell>
          <cell r="F105">
            <v>0.92201939970299995</v>
          </cell>
          <cell r="G105">
            <v>-0.63707986380100001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-0.78803730010999995</v>
          </cell>
          <cell r="E106">
            <v>0.65587043762200004</v>
          </cell>
          <cell r="F106">
            <v>1.44390773773</v>
          </cell>
          <cell r="G106">
            <v>-0.52208098118299995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-0.79883158206899996</v>
          </cell>
          <cell r="E107">
            <v>-0.33155223727200001</v>
          </cell>
          <cell r="F107">
            <v>0.46727934479700001</v>
          </cell>
          <cell r="G107">
            <v>-0.60370139546599999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-0.77980929613100003</v>
          </cell>
          <cell r="E108">
            <v>0.67523878812799998</v>
          </cell>
          <cell r="F108">
            <v>1.45504808426</v>
          </cell>
          <cell r="G108">
            <v>-0.55198238814300005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-0.81545740365999997</v>
          </cell>
          <cell r="E109">
            <v>-0.237485453486</v>
          </cell>
          <cell r="F109">
            <v>0.57797195017299996</v>
          </cell>
          <cell r="G109">
            <v>-0.65148879122100001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-0.81912726163899996</v>
          </cell>
          <cell r="E110">
            <v>-0.18425759673100001</v>
          </cell>
          <cell r="F110">
            <v>0.63486966490700003</v>
          </cell>
          <cell r="G110">
            <v>-0.62394826098900003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-0.80161476135300003</v>
          </cell>
          <cell r="E111">
            <v>-1.4939758926600001E-2</v>
          </cell>
          <cell r="F111">
            <v>0.78667500242599997</v>
          </cell>
          <cell r="G111">
            <v>-0.59945286440699996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-0.83346939086899996</v>
          </cell>
          <cell r="E112">
            <v>0.51161247491799999</v>
          </cell>
          <cell r="F112">
            <v>1.3450818657900001</v>
          </cell>
          <cell r="G112">
            <v>-0.53937021997599999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-0.80301976203900005</v>
          </cell>
          <cell r="E113">
            <v>-0.19327184557900001</v>
          </cell>
          <cell r="F113">
            <v>0.60974791646000004</v>
          </cell>
          <cell r="G113">
            <v>-0.61804695061500003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-0.72815531492200003</v>
          </cell>
          <cell r="E114">
            <v>-0.142180100083</v>
          </cell>
          <cell r="F114">
            <v>0.58597521483899995</v>
          </cell>
          <cell r="G114">
            <v>-0.54618701546000004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-0.72795552015300002</v>
          </cell>
          <cell r="E115">
            <v>-5.4315123707100003E-2</v>
          </cell>
          <cell r="F115">
            <v>0.67364039644600004</v>
          </cell>
          <cell r="G115">
            <v>-0.53624865930300003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-0.77309268713000001</v>
          </cell>
          <cell r="E116">
            <v>-0.13887569308299999</v>
          </cell>
          <cell r="F116">
            <v>0.63421699404700005</v>
          </cell>
          <cell r="G116">
            <v>-0.52037984671699999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-0.84289437532400002</v>
          </cell>
          <cell r="E117">
            <v>0.70745700597799999</v>
          </cell>
          <cell r="F117">
            <v>1.5503513813000001</v>
          </cell>
          <cell r="G117">
            <v>-0.57939505698299998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-0.80026632547400001</v>
          </cell>
          <cell r="E118">
            <v>-0.122312821448</v>
          </cell>
          <cell r="F118">
            <v>0.67795350402599996</v>
          </cell>
          <cell r="G118">
            <v>-0.57937611935400002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-0.80561864376100001</v>
          </cell>
          <cell r="E119">
            <v>-0.157627120614</v>
          </cell>
          <cell r="F119">
            <v>0.64799152314700004</v>
          </cell>
          <cell r="G119">
            <v>-0.59815177366600003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-0.80205279588699996</v>
          </cell>
          <cell r="E120">
            <v>-0.15619149804099999</v>
          </cell>
          <cell r="F120">
            <v>0.64586129784599999</v>
          </cell>
          <cell r="G120">
            <v>-0.591620170763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-0.83775651454900002</v>
          </cell>
          <cell r="E121">
            <v>-0.17206433415399999</v>
          </cell>
          <cell r="F121">
            <v>0.665692180395</v>
          </cell>
          <cell r="G121">
            <v>-0.58847502633799997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-0.85856080055200001</v>
          </cell>
          <cell r="E122">
            <v>0.61786597967099999</v>
          </cell>
          <cell r="F122">
            <v>1.47642678022</v>
          </cell>
          <cell r="G122">
            <v>-0.71866342275999995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-0.83680176734900003</v>
          </cell>
          <cell r="E123">
            <v>0.56341189146000004</v>
          </cell>
          <cell r="F123">
            <v>1.40021365881</v>
          </cell>
          <cell r="G123">
            <v>-0.61866371548400001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-0.86592829227400003</v>
          </cell>
          <cell r="E124">
            <v>0.40740740299200001</v>
          </cell>
          <cell r="F124">
            <v>1.2733356952699999</v>
          </cell>
          <cell r="G124">
            <v>-0.70110325087199998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-0.83495438098899999</v>
          </cell>
          <cell r="E125">
            <v>0.71844202280000002</v>
          </cell>
          <cell r="F125">
            <v>1.5533964037900001</v>
          </cell>
          <cell r="G125">
            <v>-0.61449936435300001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-0.85154640674600002</v>
          </cell>
          <cell r="E126">
            <v>0.75472974777199997</v>
          </cell>
          <cell r="F126">
            <v>1.6062761545199999</v>
          </cell>
          <cell r="G126">
            <v>-0.61642602796500001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-0.84716618061100002</v>
          </cell>
          <cell r="E127">
            <v>0.59272724389999998</v>
          </cell>
          <cell r="F127">
            <v>1.4398934245099999</v>
          </cell>
          <cell r="G127">
            <v>-0.69541774643099996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-0.84572046995200001</v>
          </cell>
          <cell r="E128">
            <v>0.218909084797</v>
          </cell>
          <cell r="F128">
            <v>1.06462955475</v>
          </cell>
          <cell r="G128">
            <v>-0.68551698955100004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-0.83808749914199998</v>
          </cell>
          <cell r="E129">
            <v>0.48590755462599999</v>
          </cell>
          <cell r="F129">
            <v>1.32399505377</v>
          </cell>
          <cell r="G129">
            <v>-0.687895008483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-0.85908961296099995</v>
          </cell>
          <cell r="E130">
            <v>0.68849754333500002</v>
          </cell>
          <cell r="F130">
            <v>1.5475871563000001</v>
          </cell>
          <cell r="G130">
            <v>-0.68297210395399999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-0.84699869155899998</v>
          </cell>
          <cell r="E131">
            <v>0.51999998092699995</v>
          </cell>
          <cell r="F131">
            <v>1.3669986724900001</v>
          </cell>
          <cell r="G131">
            <v>-0.73054481875499999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-0.83521729707699999</v>
          </cell>
          <cell r="E132">
            <v>0.49668875336599999</v>
          </cell>
          <cell r="F132">
            <v>1.33190605044</v>
          </cell>
          <cell r="G132">
            <v>-0.67715613958800003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-0.84971946477899996</v>
          </cell>
          <cell r="E133">
            <v>0.36440679431</v>
          </cell>
          <cell r="F133">
            <v>1.2141262590899999</v>
          </cell>
          <cell r="G133">
            <v>-0.72779299099100003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-0.84498232603099999</v>
          </cell>
          <cell r="E134">
            <v>0.80405014753299997</v>
          </cell>
          <cell r="F134">
            <v>1.6490324735599999</v>
          </cell>
          <cell r="G134">
            <v>-0.73690504075200003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-0.85705834627199995</v>
          </cell>
          <cell r="E135">
            <v>0.73248410224899996</v>
          </cell>
          <cell r="F135">
            <v>1.58954244852</v>
          </cell>
          <cell r="G135">
            <v>-0.73134949626900003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-0.85157370567299995</v>
          </cell>
          <cell r="E136">
            <v>0.49763032794000001</v>
          </cell>
          <cell r="F136">
            <v>1.34920403361</v>
          </cell>
          <cell r="G136">
            <v>-0.73985910817699996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-0.85309904813799997</v>
          </cell>
          <cell r="E137">
            <v>0.56489491462700003</v>
          </cell>
          <cell r="F137">
            <v>1.41799396276</v>
          </cell>
          <cell r="G137">
            <v>-0.67349524496199997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-0.850441038609</v>
          </cell>
          <cell r="E138">
            <v>0.5</v>
          </cell>
          <cell r="F138">
            <v>1.3504410386100001</v>
          </cell>
          <cell r="G138">
            <v>-0.72236461990599998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-0.84901279211000003</v>
          </cell>
          <cell r="E139">
            <v>0.489711940289</v>
          </cell>
          <cell r="F139">
            <v>1.3387247324</v>
          </cell>
          <cell r="G139">
            <v>-0.72592582025999997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-0.85024058818799997</v>
          </cell>
          <cell r="E140">
            <v>0.32518336176899998</v>
          </cell>
          <cell r="F140">
            <v>1.1754239499600001</v>
          </cell>
          <cell r="G140">
            <v>-0.67554144093400004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-0.85533082485199996</v>
          </cell>
          <cell r="E141">
            <v>0.40861812233900002</v>
          </cell>
          <cell r="F141">
            <v>1.2639489471900001</v>
          </cell>
          <cell r="G141">
            <v>-0.67591043907399995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-0.84340482950200002</v>
          </cell>
          <cell r="E142">
            <v>0.56072354316700002</v>
          </cell>
          <cell r="F142">
            <v>1.40412837267</v>
          </cell>
          <cell r="G142">
            <v>-0.54935422722799998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-0.82770627737000002</v>
          </cell>
          <cell r="E143">
            <v>0.419659733772</v>
          </cell>
          <cell r="F143">
            <v>1.24736601114</v>
          </cell>
          <cell r="G143">
            <v>-0.57973568505999995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-0.84794473648099999</v>
          </cell>
          <cell r="E144">
            <v>0.66078281402600003</v>
          </cell>
          <cell r="F144">
            <v>1.50872755051</v>
          </cell>
          <cell r="G144">
            <v>-0.64414613686800004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-0.85379064083099998</v>
          </cell>
          <cell r="E145">
            <v>0.57236844301199996</v>
          </cell>
          <cell r="F145">
            <v>1.42615908384</v>
          </cell>
          <cell r="G145">
            <v>-0.67885521692999995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-0.86945170164100005</v>
          </cell>
          <cell r="E146">
            <v>0.67389255762099998</v>
          </cell>
          <cell r="F146">
            <v>1.54334425926</v>
          </cell>
          <cell r="G146">
            <v>-0.64079824864099999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-0.85493117570900001</v>
          </cell>
          <cell r="E147">
            <v>0.66056853532799997</v>
          </cell>
          <cell r="F147">
            <v>1.5154997110399999</v>
          </cell>
          <cell r="G147">
            <v>-0.61673501611399995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-0.95531916618299995</v>
          </cell>
          <cell r="E148">
            <v>0.72515124082600002</v>
          </cell>
          <cell r="F148">
            <v>1.6804704070100001</v>
          </cell>
          <cell r="G148">
            <v>-0.77348910338700005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-0.88236862420999995</v>
          </cell>
          <cell r="E149">
            <v>0.57650274038299998</v>
          </cell>
          <cell r="F149">
            <v>1.45887136459</v>
          </cell>
          <cell r="G149">
            <v>-0.75252760218799997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-0.85470086336100004</v>
          </cell>
          <cell r="E150">
            <v>0.34199133515399999</v>
          </cell>
          <cell r="F150">
            <v>1.1966921985100001</v>
          </cell>
          <cell r="G150">
            <v>-0.685756812961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-0.87105441093400005</v>
          </cell>
          <cell r="E151">
            <v>0.85489720106099998</v>
          </cell>
          <cell r="F151">
            <v>1.725951612</v>
          </cell>
          <cell r="G151">
            <v>-0.741106164766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-0.85293823480599995</v>
          </cell>
          <cell r="E152">
            <v>0.44642856717099999</v>
          </cell>
          <cell r="F152">
            <v>1.29936680198</v>
          </cell>
          <cell r="G152">
            <v>-0.76556785149499995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-0.86643439531300004</v>
          </cell>
          <cell r="E153">
            <v>0.55688625574100004</v>
          </cell>
          <cell r="F153">
            <v>1.4233206510500001</v>
          </cell>
          <cell r="G153">
            <v>-0.72836399770600002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-0.85856950283099998</v>
          </cell>
          <cell r="E154">
            <v>0.29569378495199999</v>
          </cell>
          <cell r="F154">
            <v>1.1542632877800001</v>
          </cell>
          <cell r="G154">
            <v>-0.76201789727900004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-0.85478007793400002</v>
          </cell>
          <cell r="E155">
            <v>0.39341205358499998</v>
          </cell>
          <cell r="F155">
            <v>1.24819213152</v>
          </cell>
          <cell r="G155">
            <v>-0.73013377521300005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-0.84439605474500001</v>
          </cell>
          <cell r="E156">
            <v>0.55206286907199997</v>
          </cell>
          <cell r="F156">
            <v>1.39645892382</v>
          </cell>
          <cell r="G156">
            <v>-0.63782192315200004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-0.82885199785200003</v>
          </cell>
          <cell r="E157">
            <v>0.53008598089199999</v>
          </cell>
          <cell r="F157">
            <v>1.35893797874</v>
          </cell>
          <cell r="G157">
            <v>-0.60293348978700001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-0.83916002511999999</v>
          </cell>
          <cell r="E158">
            <v>0.517499983311</v>
          </cell>
          <cell r="F158">
            <v>1.35666000843</v>
          </cell>
          <cell r="G158">
            <v>-0.58296397003300005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-0.84696066379500001</v>
          </cell>
          <cell r="E159">
            <v>0.331979691982</v>
          </cell>
          <cell r="F159">
            <v>1.17894035578</v>
          </cell>
          <cell r="G159">
            <v>-0.74691553313900005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-0.84850764274599999</v>
          </cell>
          <cell r="E160">
            <v>0.39581719040899999</v>
          </cell>
          <cell r="F160">
            <v>1.2443248331500001</v>
          </cell>
          <cell r="G160">
            <v>-0.71738832197900004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-0.84625786542899994</v>
          </cell>
          <cell r="E161">
            <v>-0.38973966240899999</v>
          </cell>
          <cell r="F161">
            <v>0.45651820302000001</v>
          </cell>
          <cell r="G161">
            <v>-0.77509111922999996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-0.85669481754300003</v>
          </cell>
          <cell r="E162">
            <v>0.479853481054</v>
          </cell>
          <cell r="F162">
            <v>1.3365482985999999</v>
          </cell>
          <cell r="G162">
            <v>-0.70855799270999997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-0.84249383211100004</v>
          </cell>
          <cell r="E163">
            <v>0.67010307311999995</v>
          </cell>
          <cell r="F163">
            <v>1.5125969052299999</v>
          </cell>
          <cell r="G163">
            <v>-0.65373819494600005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-0.85178923606900003</v>
          </cell>
          <cell r="E164">
            <v>0.84161072969399997</v>
          </cell>
          <cell r="F164">
            <v>1.6933999657600001</v>
          </cell>
          <cell r="G164">
            <v>-0.64237425638099999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-0.83553451299699999</v>
          </cell>
          <cell r="E165">
            <v>-0.35262757539700001</v>
          </cell>
          <cell r="F165">
            <v>0.482906937599</v>
          </cell>
          <cell r="G165">
            <v>-0.733465434385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-0.83220827579500001</v>
          </cell>
          <cell r="E166">
            <v>0.63001292943999998</v>
          </cell>
          <cell r="F166">
            <v>1.4622212052300001</v>
          </cell>
          <cell r="G166">
            <v>-0.67194971177999996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-0.86807388067199998</v>
          </cell>
          <cell r="E167">
            <v>0.72588831186299996</v>
          </cell>
          <cell r="F167">
            <v>1.59396219254</v>
          </cell>
          <cell r="G167">
            <v>-0.729655105922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-0.87117761373500002</v>
          </cell>
          <cell r="E168">
            <v>0.19873817264999999</v>
          </cell>
          <cell r="F168">
            <v>1.06991578639</v>
          </cell>
          <cell r="G168">
            <v>-0.75807184131399996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-0.87056368589400002</v>
          </cell>
          <cell r="E169">
            <v>-0.450095593929</v>
          </cell>
          <cell r="F169">
            <v>0.42046809196500001</v>
          </cell>
          <cell r="G169">
            <v>-0.75912968396199998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-0.84571772813799995</v>
          </cell>
          <cell r="E170">
            <v>0.33766233921099997</v>
          </cell>
          <cell r="F170">
            <v>1.1833800673499999</v>
          </cell>
          <cell r="G170">
            <v>-0.70951638010899998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-0.85779398679700003</v>
          </cell>
          <cell r="E171">
            <v>0.44862437248199999</v>
          </cell>
          <cell r="F171">
            <v>1.3064183592800001</v>
          </cell>
          <cell r="G171">
            <v>-0.74903978844600005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-0.87144017219500003</v>
          </cell>
          <cell r="E172">
            <v>0.29022556543400002</v>
          </cell>
          <cell r="F172">
            <v>1.1616657376299999</v>
          </cell>
          <cell r="G172">
            <v>-0.78387273820199999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-0.92355370521500002</v>
          </cell>
          <cell r="E173">
            <v>0.23451776802499999</v>
          </cell>
          <cell r="F173">
            <v>1.1580714732399999</v>
          </cell>
          <cell r="G173">
            <v>-0.754262347906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-0.87731629610100004</v>
          </cell>
          <cell r="E174">
            <v>0.66568917036099995</v>
          </cell>
          <cell r="F174">
            <v>1.5430054664599999</v>
          </cell>
          <cell r="G174">
            <v>-0.74715648448100003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-0.91957104206100004</v>
          </cell>
          <cell r="E175">
            <v>0.56472259759900001</v>
          </cell>
          <cell r="F175">
            <v>1.4842936396599999</v>
          </cell>
          <cell r="G175">
            <v>-0.75378572428900004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-0.87002366781200002</v>
          </cell>
          <cell r="E176">
            <v>0.42352941632300001</v>
          </cell>
          <cell r="F176">
            <v>1.29355308414</v>
          </cell>
          <cell r="G176">
            <v>-0.77132555130400005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-0.84389925003099997</v>
          </cell>
          <cell r="E177">
            <v>-0.101203352213</v>
          </cell>
          <cell r="F177">
            <v>0.74269589781800005</v>
          </cell>
          <cell r="G177">
            <v>-0.68901934210500004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-0.84626829624199995</v>
          </cell>
          <cell r="E178">
            <v>-0.53138595819500001</v>
          </cell>
          <cell r="F178">
            <v>0.314882338047</v>
          </cell>
          <cell r="G178">
            <v>-0.78091882828100001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-0.83930945396400003</v>
          </cell>
          <cell r="E179">
            <v>0.43683084845499998</v>
          </cell>
          <cell r="F179">
            <v>1.27614030242</v>
          </cell>
          <cell r="G179">
            <v>-0.68364256545500002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-0.84741532802599995</v>
          </cell>
          <cell r="E180">
            <v>-0.11826848983799999</v>
          </cell>
          <cell r="F180">
            <v>0.72914683818799997</v>
          </cell>
          <cell r="G180">
            <v>-0.71318222586900004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-0.83243536949200003</v>
          </cell>
          <cell r="E181">
            <v>-0.50269073247899998</v>
          </cell>
          <cell r="F181">
            <v>0.32974463701200002</v>
          </cell>
          <cell r="G181">
            <v>-0.74510365591700001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-0.84187918901400005</v>
          </cell>
          <cell r="E182">
            <v>-0.43311759829500002</v>
          </cell>
          <cell r="F182">
            <v>0.40876159071899998</v>
          </cell>
          <cell r="G182">
            <v>-0.72616267113699995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-0.87321531772600003</v>
          </cell>
          <cell r="E183">
            <v>-0.23211963474799999</v>
          </cell>
          <cell r="F183">
            <v>0.64109568297899999</v>
          </cell>
          <cell r="G183">
            <v>-0.77314876682800004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-0.84770697355299995</v>
          </cell>
          <cell r="E184">
            <v>0.58048164844500005</v>
          </cell>
          <cell r="F184">
            <v>1.428188622</v>
          </cell>
          <cell r="G184">
            <v>-0.684115339165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-0.81969654560100003</v>
          </cell>
          <cell r="E185">
            <v>0.89184951782199995</v>
          </cell>
          <cell r="F185">
            <v>1.7115460634199999</v>
          </cell>
          <cell r="G185">
            <v>-0.53478586421200003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-0.83551990985900004</v>
          </cell>
          <cell r="E186">
            <v>0.43661972880400002</v>
          </cell>
          <cell r="F186">
            <v>1.2721396386599999</v>
          </cell>
          <cell r="G186">
            <v>-0.62511115621799995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-0.87990760803199997</v>
          </cell>
          <cell r="E187">
            <v>0.74828374385800001</v>
          </cell>
          <cell r="F187">
            <v>1.62819135189</v>
          </cell>
          <cell r="G187">
            <v>-0.67790982052899995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-0.87210267782200002</v>
          </cell>
          <cell r="E188">
            <v>0.39622640609699999</v>
          </cell>
          <cell r="F188">
            <v>1.2683290839200001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-0.75979113578799995</v>
          </cell>
          <cell r="E189">
            <v>0.73434537649200005</v>
          </cell>
          <cell r="F189">
            <v>1.4941365122800001</v>
          </cell>
          <cell r="G189">
            <v>-0.53574462644099996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-0.94071143865600004</v>
          </cell>
          <cell r="E190">
            <v>0.52702701091799997</v>
          </cell>
          <cell r="F190">
            <v>1.4677384495700001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-0.87027871608700003</v>
          </cell>
          <cell r="E191">
            <v>1.7738359049000001E-2</v>
          </cell>
          <cell r="F191">
            <v>0.88801707513600003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-0.80466353893300002</v>
          </cell>
          <cell r="E192">
            <v>0.50108462572099999</v>
          </cell>
          <cell r="F192">
            <v>1.30574816465</v>
          </cell>
          <cell r="G192">
            <v>-0.58957286062600001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-0.85225224494899998</v>
          </cell>
          <cell r="E193">
            <v>0.47560974955599999</v>
          </cell>
          <cell r="F193">
            <v>1.3278619945000001</v>
          </cell>
          <cell r="G193">
            <v>-0.73523451246100002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-0.81119853258100005</v>
          </cell>
          <cell r="E194">
            <v>-0.17142252624000001</v>
          </cell>
          <cell r="F194">
            <v>0.63977600634099996</v>
          </cell>
          <cell r="G194">
            <v>-0.59997062573600002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-0.837505698204</v>
          </cell>
          <cell r="E195">
            <v>0.46449702978099999</v>
          </cell>
          <cell r="F195">
            <v>1.3020027279899999</v>
          </cell>
          <cell r="G195">
            <v>-0.72714764413199995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-0.87992495298399998</v>
          </cell>
          <cell r="E196">
            <v>0.371428579092</v>
          </cell>
          <cell r="F196">
            <v>1.25135353208</v>
          </cell>
          <cell r="G196">
            <v>-0.76399942454900005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-0.86499869823499997</v>
          </cell>
          <cell r="E197">
            <v>-0.30074813962000002</v>
          </cell>
          <cell r="F197">
            <v>0.56425055861499995</v>
          </cell>
          <cell r="G197">
            <v>-0.76568412898799998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-0.90346533060099998</v>
          </cell>
          <cell r="E198">
            <v>0.27704486250900001</v>
          </cell>
          <cell r="F198">
            <v>1.1805101931099999</v>
          </cell>
          <cell r="G198">
            <v>-0.75492276123099999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-0.84948742389700005</v>
          </cell>
          <cell r="E199">
            <v>0.205633804202</v>
          </cell>
          <cell r="F199">
            <v>1.0551212281</v>
          </cell>
          <cell r="G199">
            <v>-0.74456753272999998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-0.86037576198599997</v>
          </cell>
          <cell r="E200">
            <v>0.49557521939299998</v>
          </cell>
          <cell r="F200">
            <v>1.3559509813799999</v>
          </cell>
          <cell r="G200">
            <v>-0.768110631366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-0.85287845134700002</v>
          </cell>
          <cell r="E201">
            <v>0.91717582941099995</v>
          </cell>
          <cell r="F201">
            <v>1.7700542807599999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-0.83965331316000003</v>
          </cell>
          <cell r="E202">
            <v>0.63894021511099997</v>
          </cell>
          <cell r="F202">
            <v>1.47859352827</v>
          </cell>
          <cell r="G202">
            <v>-0.70586418383899996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-0.85321098566099995</v>
          </cell>
          <cell r="E203">
            <v>0.68816030025499997</v>
          </cell>
          <cell r="F203">
            <v>1.5413712859199999</v>
          </cell>
          <cell r="G203">
            <v>-0.74776304649600001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-0.85827249288600005</v>
          </cell>
          <cell r="E204">
            <v>0.82800984382599996</v>
          </cell>
          <cell r="F204">
            <v>1.6862823367099999</v>
          </cell>
          <cell r="G204">
            <v>-0.68133436482999998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-0.85896390676500001</v>
          </cell>
          <cell r="E205">
            <v>-0.37671110033999999</v>
          </cell>
          <cell r="F205">
            <v>0.48225280642500001</v>
          </cell>
          <cell r="G205">
            <v>-0.77028142087600004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-0.85765022039399996</v>
          </cell>
          <cell r="E206">
            <v>-0.158469945192</v>
          </cell>
          <cell r="F206">
            <v>0.69918027520199999</v>
          </cell>
          <cell r="G206">
            <v>-0.72680197242199995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-0.86507070064500002</v>
          </cell>
          <cell r="E207">
            <v>-0.38744428753900001</v>
          </cell>
          <cell r="F207">
            <v>0.47762641310699999</v>
          </cell>
          <cell r="G207">
            <v>-0.77568038695700003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-0.87040716409700003</v>
          </cell>
          <cell r="E208">
            <v>0.69542068242999999</v>
          </cell>
          <cell r="F208">
            <v>1.56582784653</v>
          </cell>
          <cell r="G208">
            <v>-0.73460478323900003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-0.88842397928200001</v>
          </cell>
          <cell r="E209">
            <v>0.249841868877</v>
          </cell>
          <cell r="F209">
            <v>1.1382658481600001</v>
          </cell>
          <cell r="G209">
            <v>-0.70927675991799999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-0.85981309413899998</v>
          </cell>
          <cell r="E210">
            <v>-0.35316097736399998</v>
          </cell>
          <cell r="F210">
            <v>0.50665211677599997</v>
          </cell>
          <cell r="G210">
            <v>-0.76953997439300004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-0.84337347745900004</v>
          </cell>
          <cell r="E211">
            <v>0.279038727283</v>
          </cell>
          <cell r="F211">
            <v>1.12241220474</v>
          </cell>
          <cell r="G211">
            <v>-0.72098988699699995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-0.83902853727299997</v>
          </cell>
          <cell r="E212">
            <v>-6.4784653484800003E-2</v>
          </cell>
          <cell r="F212">
            <v>0.774243883789</v>
          </cell>
          <cell r="G212">
            <v>-0.71234519462199997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-0.83822125196499997</v>
          </cell>
          <cell r="E213">
            <v>-0.22379986941800001</v>
          </cell>
          <cell r="F213">
            <v>0.61442138254599998</v>
          </cell>
          <cell r="G213">
            <v>-0.73160028585600001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-0.97611939907099998</v>
          </cell>
          <cell r="E214">
            <v>0.11054852604900001</v>
          </cell>
          <cell r="F214">
            <v>1.08666792512</v>
          </cell>
          <cell r="G214">
            <v>-0.76724778888599998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-0.83126670122099999</v>
          </cell>
          <cell r="E215">
            <v>-0.29251700639700001</v>
          </cell>
          <cell r="F215">
            <v>0.53874969482400004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-0.82987713813800001</v>
          </cell>
          <cell r="E216">
            <v>0.20336391031699999</v>
          </cell>
          <cell r="F216">
            <v>1.0332410484600001</v>
          </cell>
          <cell r="G216">
            <v>-0.691519631578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-0.81227606534999997</v>
          </cell>
          <cell r="E217">
            <v>-0.28976094722700002</v>
          </cell>
          <cell r="F217">
            <v>0.52251511812200002</v>
          </cell>
          <cell r="G217">
            <v>-0.65133197766899997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-0.86217510700199995</v>
          </cell>
          <cell r="E218">
            <v>0.70139533281300004</v>
          </cell>
          <cell r="F218">
            <v>1.5635704398200001</v>
          </cell>
          <cell r="G218">
            <v>-0.71030475568600004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-0.85600000619899996</v>
          </cell>
          <cell r="E219">
            <v>-3.7473686039400003E-2</v>
          </cell>
          <cell r="F219">
            <v>0.81852632015899995</v>
          </cell>
          <cell r="G219">
            <v>-0.74267507123200005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-0.84404116869000001</v>
          </cell>
          <cell r="E220">
            <v>8.7494477629700002E-2</v>
          </cell>
          <cell r="F220">
            <v>0.93153564631899999</v>
          </cell>
          <cell r="G220">
            <v>-0.71078590510600004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-0.91030305623999996</v>
          </cell>
          <cell r="E221">
            <v>0.44966444373100001</v>
          </cell>
          <cell r="F221">
            <v>1.35996749997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-0.96791446208999998</v>
          </cell>
          <cell r="E222">
            <v>0.72888886928600005</v>
          </cell>
          <cell r="F222">
            <v>1.6968033313799999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-0.92461198568299996</v>
          </cell>
          <cell r="E223">
            <v>-2.2131146863099999E-2</v>
          </cell>
          <cell r="F223">
            <v>0.90248083881999996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-0.83357590436899998</v>
          </cell>
          <cell r="E224">
            <v>-0.20980925857999999</v>
          </cell>
          <cell r="F224">
            <v>0.62376664578899998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-0.85286104679100005</v>
          </cell>
          <cell r="E225">
            <v>-0.170238569379</v>
          </cell>
          <cell r="F225">
            <v>0.68262247741199999</v>
          </cell>
          <cell r="G225">
            <v>-0.70601581809299996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-0.852369070053</v>
          </cell>
          <cell r="E226">
            <v>-0.28941342234599998</v>
          </cell>
          <cell r="F226">
            <v>0.56295564770700002</v>
          </cell>
          <cell r="G226">
            <v>-0.74249355013700002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-0.841963946819</v>
          </cell>
          <cell r="E227">
            <v>-0.43054357171099999</v>
          </cell>
          <cell r="F227">
            <v>0.41142037510899998</v>
          </cell>
          <cell r="G227">
            <v>-0.74313515692400001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-0.83268880844100002</v>
          </cell>
          <cell r="E228">
            <v>-0.414586395025</v>
          </cell>
          <cell r="F228">
            <v>0.41810241341600002</v>
          </cell>
          <cell r="G228">
            <v>-0.743423704056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-0.84927916526799996</v>
          </cell>
          <cell r="E229">
            <v>-3.43434326351E-2</v>
          </cell>
          <cell r="F229">
            <v>0.81493573263300001</v>
          </cell>
          <cell r="G229">
            <v>-0.75039947600099999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-0.84456199407599997</v>
          </cell>
          <cell r="E230">
            <v>6.2742061912999997E-2</v>
          </cell>
          <cell r="F230">
            <v>0.90730405598899999</v>
          </cell>
          <cell r="G230">
            <v>-0.76429058045999998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-0.85536032915100002</v>
          </cell>
          <cell r="E231">
            <v>0.61594200134300003</v>
          </cell>
          <cell r="F231">
            <v>1.4713023304899999</v>
          </cell>
          <cell r="G231">
            <v>-0.72844362753799996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-0.85931497812299995</v>
          </cell>
          <cell r="E232">
            <v>0.54775828123100001</v>
          </cell>
          <cell r="F232">
            <v>1.4070732593499999</v>
          </cell>
          <cell r="G232">
            <v>-0.75529845233600001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-0.78033602237699995</v>
          </cell>
          <cell r="E233">
            <v>0.82139849662800002</v>
          </cell>
          <cell r="F233">
            <v>1.6017345190000001</v>
          </cell>
          <cell r="G233">
            <v>-0.52858710981599999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-0.83865547180199995</v>
          </cell>
          <cell r="E234">
            <v>0.833810865879</v>
          </cell>
          <cell r="F234">
            <v>1.67246633768</v>
          </cell>
          <cell r="G234">
            <v>-0.55653790131799996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-0.82240360975299998</v>
          </cell>
          <cell r="E235">
            <v>0.46769526600799999</v>
          </cell>
          <cell r="F235">
            <v>1.29009887576</v>
          </cell>
          <cell r="G235">
            <v>-0.575519513348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-0.81852376460999998</v>
          </cell>
          <cell r="E236">
            <v>0.62292212247800005</v>
          </cell>
          <cell r="F236">
            <v>1.44144588709</v>
          </cell>
          <cell r="G236">
            <v>-0.61629741656000003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-0.82986849546399999</v>
          </cell>
          <cell r="E237">
            <v>0.53239810466799997</v>
          </cell>
          <cell r="F237">
            <v>1.3622666001299999</v>
          </cell>
          <cell r="G237">
            <v>-0.65741695259999999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-0.85053974389999998</v>
          </cell>
          <cell r="E238">
            <v>0.650349676609</v>
          </cell>
          <cell r="F238">
            <v>1.5008894205100001</v>
          </cell>
          <cell r="G238">
            <v>-0.61797706800800001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-0.804010927677</v>
          </cell>
          <cell r="E239">
            <v>0.69884723424899997</v>
          </cell>
          <cell r="F239">
            <v>1.5028581619300001</v>
          </cell>
          <cell r="G239">
            <v>-0.57602337613400001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-0.82209467887900001</v>
          </cell>
          <cell r="E240">
            <v>0.90832555293999995</v>
          </cell>
          <cell r="F240">
            <v>1.7304202318199999</v>
          </cell>
          <cell r="G240">
            <v>-0.52739147046900003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-0.79901450872400004</v>
          </cell>
          <cell r="E241">
            <v>0.57724189758300004</v>
          </cell>
          <cell r="F241">
            <v>1.37625640631</v>
          </cell>
          <cell r="G241">
            <v>-0.57580537281599997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-0.74127906560900003</v>
          </cell>
          <cell r="E242">
            <v>0.83659690618500004</v>
          </cell>
          <cell r="F242">
            <v>1.5778759717899999</v>
          </cell>
          <cell r="G242">
            <v>-0.45900130604200001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-0.85409986972800001</v>
          </cell>
          <cell r="E243">
            <v>0.93514913320500004</v>
          </cell>
          <cell r="F243">
            <v>1.7892490029300001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-0.86092305183399997</v>
          </cell>
          <cell r="E244">
            <v>0.80938416719399997</v>
          </cell>
          <cell r="F244">
            <v>1.6703072190299999</v>
          </cell>
          <cell r="G244">
            <v>-0.74351912715099999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-0.85127806663500005</v>
          </cell>
          <cell r="E245">
            <v>0.81728392839399999</v>
          </cell>
          <cell r="F245">
            <v>1.6685619950299999</v>
          </cell>
          <cell r="G245">
            <v>-0.74537072369099999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-0.84713375568399996</v>
          </cell>
          <cell r="E246">
            <v>-0.26741477847099998</v>
          </cell>
          <cell r="F246">
            <v>0.57971897721300003</v>
          </cell>
          <cell r="G246">
            <v>-0.77140979620899996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-0.98054820299099998</v>
          </cell>
          <cell r="E247">
            <v>5.7243816554499997E-2</v>
          </cell>
          <cell r="F247">
            <v>1.0377920195499999</v>
          </cell>
          <cell r="G247">
            <v>-0.70326723710100003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-0.85043048858600001</v>
          </cell>
          <cell r="E248">
            <v>0.24920128285900001</v>
          </cell>
          <cell r="F248">
            <v>1.0996317714499999</v>
          </cell>
          <cell r="G248">
            <v>-0.74538551992099999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-0.92013591527899996</v>
          </cell>
          <cell r="E249">
            <v>0.61414790153499998</v>
          </cell>
          <cell r="F249">
            <v>1.5342838168099999</v>
          </cell>
          <cell r="G249">
            <v>-0.67067491022900005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-0.842603564262</v>
          </cell>
          <cell r="E250">
            <v>-0.35776183009099999</v>
          </cell>
          <cell r="F250">
            <v>0.48484173417100002</v>
          </cell>
          <cell r="G250">
            <v>-0.74997354352400003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-0.84248840808900005</v>
          </cell>
          <cell r="E251">
            <v>-0.45080995559699999</v>
          </cell>
          <cell r="F251">
            <v>0.39167845249200001</v>
          </cell>
          <cell r="G251">
            <v>-0.75073495451299999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-0.83047300577200001</v>
          </cell>
          <cell r="E252">
            <v>-0.43519225716600002</v>
          </cell>
          <cell r="F252">
            <v>0.39528074860599999</v>
          </cell>
          <cell r="G252">
            <v>-0.74130814322600003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-0.85254365205799998</v>
          </cell>
          <cell r="E253">
            <v>0.554609954357</v>
          </cell>
          <cell r="F253">
            <v>1.4071536064100001</v>
          </cell>
          <cell r="G253">
            <v>-0.75366518877900002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-0.84177994728100003</v>
          </cell>
          <cell r="E254">
            <v>-0.50022310018500005</v>
          </cell>
          <cell r="F254">
            <v>0.341556847095</v>
          </cell>
          <cell r="G254">
            <v>-0.77159605088500005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-0.84007269144100005</v>
          </cell>
          <cell r="E255">
            <v>-0.323501110077</v>
          </cell>
          <cell r="F255">
            <v>0.51657158136400005</v>
          </cell>
          <cell r="G255">
            <v>-0.71165414887900003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-0.83314692974100002</v>
          </cell>
          <cell r="E256">
            <v>0.58803987503099997</v>
          </cell>
          <cell r="F256">
            <v>1.42118680477</v>
          </cell>
          <cell r="G256">
            <v>-0.71752044067099996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-0.84416580200199998</v>
          </cell>
          <cell r="E257">
            <v>0.160700678825</v>
          </cell>
          <cell r="F257">
            <v>1.0048664808300001</v>
          </cell>
          <cell r="G257">
            <v>-0.697787832961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-0.83184260129900001</v>
          </cell>
          <cell r="E258">
            <v>0.66445183754000003</v>
          </cell>
          <cell r="F258">
            <v>1.4962944388399999</v>
          </cell>
          <cell r="G258">
            <v>-0.57291739611400005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-0.84920281171800005</v>
          </cell>
          <cell r="E259">
            <v>0.58320373296700001</v>
          </cell>
          <cell r="F259">
            <v>1.4324065446900001</v>
          </cell>
          <cell r="G259">
            <v>-0.57370041213199996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-0.83900028467200005</v>
          </cell>
          <cell r="E260">
            <v>0.44399678707099999</v>
          </cell>
          <cell r="F260">
            <v>1.2829970717400001</v>
          </cell>
          <cell r="G260">
            <v>-0.71047623869700005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-0.83065444230999996</v>
          </cell>
          <cell r="E261">
            <v>0.39568346738799998</v>
          </cell>
          <cell r="F261">
            <v>1.2263379097</v>
          </cell>
          <cell r="G261">
            <v>-0.68283128889099998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-0.84031695127499995</v>
          </cell>
          <cell r="E262">
            <v>0.83198148012200002</v>
          </cell>
          <cell r="F262">
            <v>1.6722984314</v>
          </cell>
          <cell r="G262">
            <v>-0.67145938305399999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-0.84838616848000004</v>
          </cell>
          <cell r="E263">
            <v>0.27684211731000002</v>
          </cell>
          <cell r="F263">
            <v>1.12522828579</v>
          </cell>
          <cell r="G263">
            <v>-0.67701518957200002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-0.84846115112300002</v>
          </cell>
          <cell r="E264">
            <v>0.188390508294</v>
          </cell>
          <cell r="F264">
            <v>1.0368516594199999</v>
          </cell>
          <cell r="G264">
            <v>-0.73176752640300002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-0.84798413515100002</v>
          </cell>
          <cell r="E265">
            <v>0.13890090584799999</v>
          </cell>
          <cell r="F265">
            <v>0.98688504099800001</v>
          </cell>
          <cell r="G265">
            <v>-0.72854504515600005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-0.85466700792299999</v>
          </cell>
          <cell r="E266">
            <v>-0.27197802066799998</v>
          </cell>
          <cell r="F266">
            <v>0.58268898725499996</v>
          </cell>
          <cell r="G266">
            <v>-0.73556807532799995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-0.85115206241600005</v>
          </cell>
          <cell r="E267">
            <v>-0.338534593582</v>
          </cell>
          <cell r="F267">
            <v>0.51261746883399995</v>
          </cell>
          <cell r="G267">
            <v>-0.74391677343200002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-0.85437285900100002</v>
          </cell>
          <cell r="E268">
            <v>-0.455625772476</v>
          </cell>
          <cell r="F268">
            <v>0.39874708652500002</v>
          </cell>
          <cell r="G268">
            <v>-0.730819824452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-0.84142315387699995</v>
          </cell>
          <cell r="E269">
            <v>0.69642859697299997</v>
          </cell>
          <cell r="F269">
            <v>1.53785175085</v>
          </cell>
          <cell r="G269">
            <v>-0.591403015112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-0.81931895017599998</v>
          </cell>
          <cell r="E270">
            <v>0.30712166428600002</v>
          </cell>
          <cell r="F270">
            <v>1.1264406144600001</v>
          </cell>
          <cell r="G270">
            <v>-0.63868104459300001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-0.89164787530900003</v>
          </cell>
          <cell r="E271">
            <v>0.373004347086</v>
          </cell>
          <cell r="F271">
            <v>1.2646522223900001</v>
          </cell>
          <cell r="G271">
            <v>-0.76217013597500005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-0.85251796245599998</v>
          </cell>
          <cell r="E272">
            <v>0.26857143640499997</v>
          </cell>
          <cell r="F272">
            <v>1.1210893988599999</v>
          </cell>
          <cell r="G272">
            <v>-0.76116172562200002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-0.90274935960799996</v>
          </cell>
          <cell r="E273">
            <v>0.46919432282399998</v>
          </cell>
          <cell r="F273">
            <v>1.37194368243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-0.83747452497499997</v>
          </cell>
          <cell r="E274">
            <v>0.29426833987200002</v>
          </cell>
          <cell r="F274">
            <v>1.1317428648500001</v>
          </cell>
          <cell r="G274">
            <v>-0.67787688459200002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-0.80165290832500002</v>
          </cell>
          <cell r="E275">
            <v>0.103592604399</v>
          </cell>
          <cell r="F275">
            <v>0.905245512724</v>
          </cell>
          <cell r="G275">
            <v>-0.62990451118299995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-0.87211143970500005</v>
          </cell>
          <cell r="E276">
            <v>0.64732140302700003</v>
          </cell>
          <cell r="F276">
            <v>1.5194328427299999</v>
          </cell>
          <cell r="G276">
            <v>-0.63494129659200005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-0.84996229410199997</v>
          </cell>
          <cell r="E277">
            <v>0.66719239950200004</v>
          </cell>
          <cell r="F277">
            <v>1.5171546936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-0.85645061731299998</v>
          </cell>
          <cell r="E278">
            <v>0.44193062186199999</v>
          </cell>
          <cell r="F278">
            <v>1.29838123918</v>
          </cell>
          <cell r="G278">
            <v>-0.75240818857699998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-0.88888889551200001</v>
          </cell>
          <cell r="E279">
            <v>-0.12592592835399999</v>
          </cell>
          <cell r="F279">
            <v>0.76296296715699996</v>
          </cell>
          <cell r="G279">
            <v>-0.77793833997700002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-0.86607658863100001</v>
          </cell>
          <cell r="E280">
            <v>0.43192487955100001</v>
          </cell>
          <cell r="F280">
            <v>1.2980014681800001</v>
          </cell>
          <cell r="G280">
            <v>-0.73275863180599998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-0.87609952688199999</v>
          </cell>
          <cell r="E281">
            <v>0.48141890764200002</v>
          </cell>
          <cell r="F281">
            <v>1.35751843452</v>
          </cell>
          <cell r="G281">
            <v>-0.77517420803199999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-0.87320244312299999</v>
          </cell>
          <cell r="E282">
            <v>-0.387259870768</v>
          </cell>
          <cell r="F282">
            <v>0.48594257235499999</v>
          </cell>
          <cell r="G282">
            <v>-0.75464465582100004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-0.86707955598800002</v>
          </cell>
          <cell r="E283">
            <v>0.82909089326899998</v>
          </cell>
          <cell r="F283">
            <v>1.69617044926</v>
          </cell>
          <cell r="G283">
            <v>-0.7642355569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-0.95238095521900001</v>
          </cell>
          <cell r="E284">
            <v>-0.39781287312500002</v>
          </cell>
          <cell r="F284">
            <v>0.55456808209399999</v>
          </cell>
          <cell r="G284">
            <v>-0.75867093273499997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-0.85485035181000002</v>
          </cell>
          <cell r="E285">
            <v>-0.32220366597200001</v>
          </cell>
          <cell r="F285">
            <v>0.53264668583899999</v>
          </cell>
          <cell r="G285">
            <v>-0.76827825997099997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-0.85822099447300004</v>
          </cell>
          <cell r="E286">
            <v>0.84074544906600002</v>
          </cell>
          <cell r="F286">
            <v>1.69896644354</v>
          </cell>
          <cell r="G286">
            <v>-0.76381256766500005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-0.70307165384299997</v>
          </cell>
          <cell r="E287">
            <v>0.85904383659399997</v>
          </cell>
          <cell r="F287">
            <v>1.5621154904400001</v>
          </cell>
          <cell r="G287">
            <v>-0.44868633057399998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-0.72512054443399998</v>
          </cell>
          <cell r="E288">
            <v>0.74011301994300005</v>
          </cell>
          <cell r="F288">
            <v>1.4652335643800001</v>
          </cell>
          <cell r="G288">
            <v>-0.50154794763300004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-0.77675014734299996</v>
          </cell>
          <cell r="E289">
            <v>0.42464497685399999</v>
          </cell>
          <cell r="F289">
            <v>1.2013951242000001</v>
          </cell>
          <cell r="G289">
            <v>-0.50942123637799996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-0.786125421524</v>
          </cell>
          <cell r="E290">
            <v>0.65407556295400004</v>
          </cell>
          <cell r="F290">
            <v>1.4402009844799999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-0.76622730493500002</v>
          </cell>
          <cell r="E291">
            <v>0.74182343483000002</v>
          </cell>
          <cell r="F291">
            <v>1.50805073977</v>
          </cell>
          <cell r="G291">
            <v>-0.53573289097300003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-0.792033135891</v>
          </cell>
          <cell r="E292">
            <v>0.75750488042800002</v>
          </cell>
          <cell r="F292">
            <v>1.5495380163200001</v>
          </cell>
          <cell r="G292">
            <v>-0.51769303709799996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-0.79870510101299996</v>
          </cell>
          <cell r="E293">
            <v>0.51439297199199996</v>
          </cell>
          <cell r="F293">
            <v>1.3130980730099999</v>
          </cell>
          <cell r="G293">
            <v>-0.57422411452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-0.80489450693099995</v>
          </cell>
          <cell r="E294">
            <v>0.51889050006899995</v>
          </cell>
          <cell r="F294">
            <v>1.3237850069999999</v>
          </cell>
          <cell r="G294">
            <v>-0.52145156093900003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-0.81755143403999997</v>
          </cell>
          <cell r="E295">
            <v>-3.8391225039999997E-2</v>
          </cell>
          <cell r="F295">
            <v>0.77916020900000005</v>
          </cell>
          <cell r="G295">
            <v>-0.59925537588199995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-0.80177921056699997</v>
          </cell>
          <cell r="E296">
            <v>-3.3671133220200003E-2</v>
          </cell>
          <cell r="F296">
            <v>0.76810807734700004</v>
          </cell>
          <cell r="G296">
            <v>-0.63700459038400004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-0.80903375148800005</v>
          </cell>
          <cell r="E297">
            <v>-0.12616427242799999</v>
          </cell>
          <cell r="F297">
            <v>0.68286947905999995</v>
          </cell>
          <cell r="G297">
            <v>-0.67944140443099998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-0.84058636426900002</v>
          </cell>
          <cell r="E298">
            <v>-5.3805775940400001E-2</v>
          </cell>
          <cell r="F298">
            <v>0.786780588329</v>
          </cell>
          <cell r="G298">
            <v>-0.67439353289600001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-0.81892806291599995</v>
          </cell>
          <cell r="E299">
            <v>0.58434545993800002</v>
          </cell>
          <cell r="F299">
            <v>1.40327352285</v>
          </cell>
          <cell r="G299">
            <v>-0.60107480137699998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-0.82826477289199996</v>
          </cell>
          <cell r="E300">
            <v>-0.234458252788</v>
          </cell>
          <cell r="F300">
            <v>0.59380652010400004</v>
          </cell>
          <cell r="G300">
            <v>-0.65690972386799995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-0.82192099094399995</v>
          </cell>
          <cell r="E301">
            <v>-0.23977142572400001</v>
          </cell>
          <cell r="F301">
            <v>0.58214956522000005</v>
          </cell>
          <cell r="G301">
            <v>-0.63842681645099997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-0.81217616796500003</v>
          </cell>
          <cell r="E302">
            <v>-3.1521894037699998E-2</v>
          </cell>
          <cell r="F302">
            <v>0.78065427392700004</v>
          </cell>
          <cell r="G302">
            <v>-0.65748032296500003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-0.81790930032700004</v>
          </cell>
          <cell r="E303">
            <v>0.60569715499900001</v>
          </cell>
          <cell r="F303">
            <v>1.4236064553300001</v>
          </cell>
          <cell r="G303">
            <v>-0.63113489229800002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-0.81673657894100005</v>
          </cell>
          <cell r="E304">
            <v>0.56171286106100005</v>
          </cell>
          <cell r="F304">
            <v>1.37844944</v>
          </cell>
          <cell r="G304">
            <v>-0.67748178786299995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-0.80782121419899999</v>
          </cell>
          <cell r="E305">
            <v>0.49938195943800001</v>
          </cell>
          <cell r="F305">
            <v>1.30720317364</v>
          </cell>
          <cell r="G305">
            <v>-0.52533336529700003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-0.81283271312700001</v>
          </cell>
          <cell r="E306">
            <v>-0.132349699736</v>
          </cell>
          <cell r="F306">
            <v>0.68048301339100004</v>
          </cell>
          <cell r="G306">
            <v>-0.55772897786499998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-0.75305831432299997</v>
          </cell>
          <cell r="E307">
            <v>-5.5677779018900003E-2</v>
          </cell>
          <cell r="F307">
            <v>0.69738053530499999</v>
          </cell>
          <cell r="G307">
            <v>-0.42341448159700001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-0.76909720897699996</v>
          </cell>
          <cell r="E308">
            <v>-0.11704602837600001</v>
          </cell>
          <cell r="F308">
            <v>0.65205118060099998</v>
          </cell>
          <cell r="G308">
            <v>-0.48182761475800001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-0.73696017265299996</v>
          </cell>
          <cell r="E309">
            <v>0.64017993211699997</v>
          </cell>
          <cell r="F309">
            <v>1.37714010477</v>
          </cell>
          <cell r="G309">
            <v>-0.41073779096599999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-0.64170861244199995</v>
          </cell>
          <cell r="E310">
            <v>0.15669013559799999</v>
          </cell>
          <cell r="F310">
            <v>0.79839874803999999</v>
          </cell>
          <cell r="G310">
            <v>-0.36022475978599999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DMI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-0.135963127017</v>
          </cell>
          <cell r="E2">
            <v>0.60079956054700001</v>
          </cell>
          <cell r="F2">
            <v>0.73676268756399999</v>
          </cell>
          <cell r="G2">
            <v>0.26996179528999997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-0.16025938093700001</v>
          </cell>
          <cell r="E3">
            <v>0.60542166233100003</v>
          </cell>
          <cell r="F3">
            <v>0.76568104326700004</v>
          </cell>
          <cell r="G3">
            <v>0.260090636017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-0.143463358283</v>
          </cell>
          <cell r="E4">
            <v>0.64601290225999997</v>
          </cell>
          <cell r="F4">
            <v>0.78947626054300002</v>
          </cell>
          <cell r="G4">
            <v>0.28993471725600001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-0.20948950946299999</v>
          </cell>
          <cell r="E5">
            <v>0.51031577587099997</v>
          </cell>
          <cell r="F5">
            <v>0.71980528533499999</v>
          </cell>
          <cell r="G5">
            <v>0.23498372854999999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-0.17454449832400001</v>
          </cell>
          <cell r="E6">
            <v>0.48740136623399999</v>
          </cell>
          <cell r="F6">
            <v>0.66194586455799997</v>
          </cell>
          <cell r="G6">
            <v>0.19658767515600001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-0.27255776524500003</v>
          </cell>
          <cell r="E7">
            <v>0.51097428798699995</v>
          </cell>
          <cell r="F7">
            <v>0.78353205323200004</v>
          </cell>
          <cell r="G7">
            <v>0.17229352105699999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-0.27538380026800002</v>
          </cell>
          <cell r="E8">
            <v>0.56644880771600004</v>
          </cell>
          <cell r="F8">
            <v>0.84183260798500004</v>
          </cell>
          <cell r="G8">
            <v>3.8383979138599998E-2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-0.28235167264900002</v>
          </cell>
          <cell r="E9">
            <v>0.72286939621000001</v>
          </cell>
          <cell r="F9">
            <v>1.0052210688600001</v>
          </cell>
          <cell r="G9">
            <v>5.8585548943999996E-3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-0.20855614543000001</v>
          </cell>
          <cell r="E10">
            <v>0.61005246639300004</v>
          </cell>
          <cell r="F10">
            <v>0.81860861182199995</v>
          </cell>
          <cell r="G10">
            <v>0.19622427189300001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-0.25799781084099999</v>
          </cell>
          <cell r="E11">
            <v>0.58238959312399996</v>
          </cell>
          <cell r="F11">
            <v>0.840387403965</v>
          </cell>
          <cell r="G11">
            <v>0.16628923091600001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-0.22228088974999999</v>
          </cell>
          <cell r="E12">
            <v>0.59678673744199995</v>
          </cell>
          <cell r="F12">
            <v>0.81906762719199999</v>
          </cell>
          <cell r="G12">
            <v>0.230828166492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-0.21674080193</v>
          </cell>
          <cell r="E13">
            <v>0.57094758748999996</v>
          </cell>
          <cell r="F13">
            <v>0.78768838942099995</v>
          </cell>
          <cell r="G13">
            <v>0.32113180019799997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-0.248251751065</v>
          </cell>
          <cell r="E14">
            <v>0.50568521022799995</v>
          </cell>
          <cell r="F14">
            <v>0.75393696129300003</v>
          </cell>
          <cell r="G14">
            <v>0.17850308324899999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-0.27835050225300001</v>
          </cell>
          <cell r="E15">
            <v>0.65525227785100004</v>
          </cell>
          <cell r="F15">
            <v>0.933602780104</v>
          </cell>
          <cell r="G15">
            <v>0.21711123066099999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-0.22462159395199999</v>
          </cell>
          <cell r="E16">
            <v>0.50673252344099995</v>
          </cell>
          <cell r="F16">
            <v>0.73135411739300005</v>
          </cell>
          <cell r="G16">
            <v>0.170815124166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-0.31497257947899998</v>
          </cell>
          <cell r="E17">
            <v>0.489290207624</v>
          </cell>
          <cell r="F17">
            <v>0.80426278710400001</v>
          </cell>
          <cell r="G17">
            <v>4.4181995322599997E-2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-0.20197981596</v>
          </cell>
          <cell r="E18">
            <v>0.52029448747600004</v>
          </cell>
          <cell r="F18">
            <v>0.72227430343599996</v>
          </cell>
          <cell r="G18">
            <v>0.25794132800199998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-0.212684035301</v>
          </cell>
          <cell r="E19">
            <v>0.59825325012200004</v>
          </cell>
          <cell r="F19">
            <v>0.81093728542300003</v>
          </cell>
          <cell r="G19">
            <v>0.27265205790899999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-0.32810685038600002</v>
          </cell>
          <cell r="E20">
            <v>0.65171939134599999</v>
          </cell>
          <cell r="F20">
            <v>0.97982624173199995</v>
          </cell>
          <cell r="G20">
            <v>0.110899764336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-0.199245035648</v>
          </cell>
          <cell r="E21">
            <v>0.61176472902300005</v>
          </cell>
          <cell r="F21">
            <v>0.81100976467100006</v>
          </cell>
          <cell r="G21">
            <v>0.27487066767200002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-0.31831434369099998</v>
          </cell>
          <cell r="E22">
            <v>0.69026011228600004</v>
          </cell>
          <cell r="F22">
            <v>1.0085744559800001</v>
          </cell>
          <cell r="G22">
            <v>4.9698115174200003E-2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-0.28102892637299998</v>
          </cell>
          <cell r="E23">
            <v>0.68856883048999995</v>
          </cell>
          <cell r="F23">
            <v>0.96959775686299998</v>
          </cell>
          <cell r="G23">
            <v>6.3041361576699997E-2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-0.32970619201700002</v>
          </cell>
          <cell r="E24">
            <v>0.66030442714699999</v>
          </cell>
          <cell r="F24">
            <v>0.99001061916400002</v>
          </cell>
          <cell r="G24">
            <v>-4.8728856079400001E-2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-0.29691451787899997</v>
          </cell>
          <cell r="E25">
            <v>0.47708523273499998</v>
          </cell>
          <cell r="F25">
            <v>0.77399975061399995</v>
          </cell>
          <cell r="G25">
            <v>9.3762107998799998E-2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-0.30853503942499999</v>
          </cell>
          <cell r="E26">
            <v>0.61061358451799996</v>
          </cell>
          <cell r="F26">
            <v>0.91914862394300001</v>
          </cell>
          <cell r="G26">
            <v>2.1088591988200001E-2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-0.22549849748600001</v>
          </cell>
          <cell r="E27">
            <v>0.67495757341399998</v>
          </cell>
          <cell r="F27">
            <v>0.90045607090000002</v>
          </cell>
          <cell r="G27">
            <v>8.6087269330499996E-2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-0.30546319484700002</v>
          </cell>
          <cell r="E28">
            <v>0.64715254306799996</v>
          </cell>
          <cell r="F28">
            <v>0.95261573791499998</v>
          </cell>
          <cell r="G28">
            <v>-4.3291066848700002E-2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-0.27602541446700002</v>
          </cell>
          <cell r="E29">
            <v>0.63817811012299996</v>
          </cell>
          <cell r="F29">
            <v>0.91420352458999998</v>
          </cell>
          <cell r="G29">
            <v>-5.01154531258E-2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-0.27169632911699998</v>
          </cell>
          <cell r="E30">
            <v>0.63300061225899995</v>
          </cell>
          <cell r="F30">
            <v>0.90469694137599999</v>
          </cell>
          <cell r="G30">
            <v>5.8892136628899999E-2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-0.26260060071899999</v>
          </cell>
          <cell r="E31">
            <v>0.62751579284699999</v>
          </cell>
          <cell r="F31">
            <v>0.89011639356600003</v>
          </cell>
          <cell r="G31">
            <v>5.1274883259699998E-2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-0.55458277463899996</v>
          </cell>
          <cell r="E32">
            <v>0.73155415058100004</v>
          </cell>
          <cell r="F32">
            <v>1.2861369252199999</v>
          </cell>
          <cell r="G32">
            <v>2.65216039371E-2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-0.25294888019599998</v>
          </cell>
          <cell r="E33">
            <v>0.49040177464500001</v>
          </cell>
          <cell r="F33">
            <v>0.74335065483999996</v>
          </cell>
          <cell r="G33">
            <v>0.10332004766199999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-0.30774781107900001</v>
          </cell>
          <cell r="E34">
            <v>0.61987644434</v>
          </cell>
          <cell r="F34">
            <v>0.92762425541899995</v>
          </cell>
          <cell r="G34">
            <v>6.3876594098599998E-2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-0.27220410108600002</v>
          </cell>
          <cell r="E35">
            <v>0.487623155117</v>
          </cell>
          <cell r="F35">
            <v>0.75982725620299996</v>
          </cell>
          <cell r="G35">
            <v>3.9105659775299999E-2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-0.20504973828799999</v>
          </cell>
          <cell r="E36">
            <v>0.504013955593</v>
          </cell>
          <cell r="F36">
            <v>0.70906369388099999</v>
          </cell>
          <cell r="G36">
            <v>0.12290401692900001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-0.18841670453500001</v>
          </cell>
          <cell r="E37">
            <v>0.52340990304900004</v>
          </cell>
          <cell r="F37">
            <v>0.71182660758500005</v>
          </cell>
          <cell r="G37">
            <v>7.39217465957E-2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-0.208541065454</v>
          </cell>
          <cell r="E38">
            <v>0.52396231889699996</v>
          </cell>
          <cell r="F38">
            <v>0.73250338435200002</v>
          </cell>
          <cell r="G38">
            <v>0.18718842222500001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-0.21586081385600001</v>
          </cell>
          <cell r="E39">
            <v>0.65253973007199995</v>
          </cell>
          <cell r="F39">
            <v>0.86840054392800003</v>
          </cell>
          <cell r="G39">
            <v>8.2441412301600001E-2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-0.23148994147800001</v>
          </cell>
          <cell r="E40">
            <v>0.82022470235800005</v>
          </cell>
          <cell r="F40">
            <v>1.05171464384</v>
          </cell>
          <cell r="G40">
            <v>4.7034318158700003E-2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-0.272315353155</v>
          </cell>
          <cell r="E41">
            <v>0.44817739725099998</v>
          </cell>
          <cell r="F41">
            <v>0.72049275040600003</v>
          </cell>
          <cell r="G41">
            <v>1.40542153896E-2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-0.27545499801599999</v>
          </cell>
          <cell r="E42">
            <v>0.47940075397499998</v>
          </cell>
          <cell r="F42">
            <v>0.75485575199099997</v>
          </cell>
          <cell r="G42">
            <v>4.7076837185599997E-2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-0.28682169318200001</v>
          </cell>
          <cell r="E43">
            <v>0.84020620584500005</v>
          </cell>
          <cell r="F43">
            <v>1.12702789903</v>
          </cell>
          <cell r="G43">
            <v>0.16124815680900001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-0.25869947671900001</v>
          </cell>
          <cell r="E44">
            <v>0.494762301445</v>
          </cell>
          <cell r="F44">
            <v>0.75346177816399995</v>
          </cell>
          <cell r="G44">
            <v>7.4281881084099999E-2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-0.30637514591199999</v>
          </cell>
          <cell r="E45">
            <v>0.56775301694900004</v>
          </cell>
          <cell r="F45">
            <v>0.87412816286100004</v>
          </cell>
          <cell r="G45">
            <v>0.179414264771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-0.26919665932699999</v>
          </cell>
          <cell r="E46">
            <v>0.496315896511</v>
          </cell>
          <cell r="F46">
            <v>0.76551255583800004</v>
          </cell>
          <cell r="G46">
            <v>0.20420522841700001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-0.32316303253200002</v>
          </cell>
          <cell r="E47">
            <v>0.53611272573500002</v>
          </cell>
          <cell r="F47">
            <v>0.859275758266</v>
          </cell>
          <cell r="G47">
            <v>0.117082627003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-0.33269244432400003</v>
          </cell>
          <cell r="E48">
            <v>0.49975925684</v>
          </cell>
          <cell r="F48">
            <v>0.83245170116400002</v>
          </cell>
          <cell r="G48">
            <v>0.21936857055299999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-0.128252789378</v>
          </cell>
          <cell r="E49">
            <v>0.51984399557100003</v>
          </cell>
          <cell r="F49">
            <v>0.64809678494900003</v>
          </cell>
          <cell r="G49">
            <v>0.23376416076600001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-0.25114265084300003</v>
          </cell>
          <cell r="E50">
            <v>0.49771091342000001</v>
          </cell>
          <cell r="F50">
            <v>0.748853564262</v>
          </cell>
          <cell r="G50">
            <v>0.201224140518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-0.19506305456199999</v>
          </cell>
          <cell r="E51">
            <v>0.52059084177000003</v>
          </cell>
          <cell r="F51">
            <v>0.71565389633200005</v>
          </cell>
          <cell r="G51">
            <v>0.22843264901800001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-0.34427335858300001</v>
          </cell>
          <cell r="E52">
            <v>0.53891211748099999</v>
          </cell>
          <cell r="F52">
            <v>0.88318547606499997</v>
          </cell>
          <cell r="G52">
            <v>0.27923810521199999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-0.28260523080799999</v>
          </cell>
          <cell r="E53">
            <v>0.47838413715400002</v>
          </cell>
          <cell r="F53">
            <v>0.76098936796200001</v>
          </cell>
          <cell r="G53">
            <v>0.12894007807499999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-0.27232876420000002</v>
          </cell>
          <cell r="E54">
            <v>0.48141050338699998</v>
          </cell>
          <cell r="F54">
            <v>0.75373926758800003</v>
          </cell>
          <cell r="G54">
            <v>0.19143472754300001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-0.46217051148400001</v>
          </cell>
          <cell r="E55">
            <v>0.50282484292999996</v>
          </cell>
          <cell r="F55">
            <v>0.96499535441399997</v>
          </cell>
          <cell r="G55">
            <v>0.217072812309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-0.10461744666099999</v>
          </cell>
          <cell r="E56">
            <v>0.48581486940399998</v>
          </cell>
          <cell r="F56">
            <v>0.59043231606500002</v>
          </cell>
          <cell r="G56">
            <v>0.26804170665499999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-0.18555215001100001</v>
          </cell>
          <cell r="E57">
            <v>0.50028014183000002</v>
          </cell>
          <cell r="F57">
            <v>0.68583229184200001</v>
          </cell>
          <cell r="G57">
            <v>0.121065504431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-0.23755960166500001</v>
          </cell>
          <cell r="E58">
            <v>0.48291176557499998</v>
          </cell>
          <cell r="F58">
            <v>0.72047136724000005</v>
          </cell>
          <cell r="G58">
            <v>0.14876632401000001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-0.19420510530499999</v>
          </cell>
          <cell r="E59">
            <v>0.518895745277</v>
          </cell>
          <cell r="F59">
            <v>0.71310085058200001</v>
          </cell>
          <cell r="G59">
            <v>0.225923708429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-0.19528131187</v>
          </cell>
          <cell r="E60">
            <v>0.47831115126599999</v>
          </cell>
          <cell r="F60">
            <v>0.67359246313599996</v>
          </cell>
          <cell r="G60">
            <v>0.128447870346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-0.138288155198</v>
          </cell>
          <cell r="E61">
            <v>0.46244424581499999</v>
          </cell>
          <cell r="F61">
            <v>0.60073240101299996</v>
          </cell>
          <cell r="G61">
            <v>0.183526503689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-0.18910340964799999</v>
          </cell>
          <cell r="E62">
            <v>0.44268229603800002</v>
          </cell>
          <cell r="F62">
            <v>0.63178570568600001</v>
          </cell>
          <cell r="G62">
            <v>0.16024284904300001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-0.12415350228499999</v>
          </cell>
          <cell r="E63">
            <v>0.49750095605900002</v>
          </cell>
          <cell r="F63">
            <v>0.62165445834400002</v>
          </cell>
          <cell r="G63">
            <v>0.15665111722300001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-0.13394606113400001</v>
          </cell>
          <cell r="E64">
            <v>0.48165497183799999</v>
          </cell>
          <cell r="F64">
            <v>0.61560103297199997</v>
          </cell>
          <cell r="G64">
            <v>0.145261469915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-0.16500470042199999</v>
          </cell>
          <cell r="E65">
            <v>0.46073475480100001</v>
          </cell>
          <cell r="F65">
            <v>0.62573945522300001</v>
          </cell>
          <cell r="G65">
            <v>0.16447825542300001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-0.26366558671000001</v>
          </cell>
          <cell r="E66">
            <v>0.50884670019099998</v>
          </cell>
          <cell r="F66">
            <v>0.77251228690100004</v>
          </cell>
          <cell r="G66">
            <v>8.6894827500999999E-2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-0.15077804029</v>
          </cell>
          <cell r="E67">
            <v>0.49209651351</v>
          </cell>
          <cell r="F67">
            <v>0.64287455380000003</v>
          </cell>
          <cell r="G67">
            <v>0.14584535389799999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-0.13999682664900001</v>
          </cell>
          <cell r="E68">
            <v>0.49442675709700001</v>
          </cell>
          <cell r="F68">
            <v>0.63442358374600005</v>
          </cell>
          <cell r="G68">
            <v>0.20924838585899999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-0.15832622349299999</v>
          </cell>
          <cell r="E69">
            <v>0.53354161977799996</v>
          </cell>
          <cell r="F69">
            <v>0.69186784326999995</v>
          </cell>
          <cell r="G69">
            <v>0.20276713638999999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-0.16423076391200001</v>
          </cell>
          <cell r="E70">
            <v>0.49979567527800001</v>
          </cell>
          <cell r="F70">
            <v>0.66402643919000004</v>
          </cell>
          <cell r="G70">
            <v>0.213648142722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-9.2849522829100001E-2</v>
          </cell>
          <cell r="E71">
            <v>0.53986543416999999</v>
          </cell>
          <cell r="F71">
            <v>0.63271495699900004</v>
          </cell>
          <cell r="G71">
            <v>0.239973668557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-0.15686275064899999</v>
          </cell>
          <cell r="E72">
            <v>0.574622094631</v>
          </cell>
          <cell r="F72">
            <v>0.731484845281</v>
          </cell>
          <cell r="G72">
            <v>0.22233412290999999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-0.221681326628</v>
          </cell>
          <cell r="E73">
            <v>0.51854157447799998</v>
          </cell>
          <cell r="F73">
            <v>0.74022290110599998</v>
          </cell>
          <cell r="G73">
            <v>0.20970107191699999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-5.71210980415E-2</v>
          </cell>
          <cell r="E74">
            <v>0.50638437271100001</v>
          </cell>
          <cell r="F74">
            <v>0.56350547075299995</v>
          </cell>
          <cell r="G74">
            <v>0.20993506991300001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-0.18754658102999999</v>
          </cell>
          <cell r="E75">
            <v>0.50572234392199999</v>
          </cell>
          <cell r="F75">
            <v>0.69326892495199999</v>
          </cell>
          <cell r="G75">
            <v>0.19108290067100001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-0.15655541419999999</v>
          </cell>
          <cell r="E76">
            <v>0.49050948023800001</v>
          </cell>
          <cell r="F76">
            <v>0.64706489443799997</v>
          </cell>
          <cell r="G76">
            <v>0.207803038203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-0.106146946549</v>
          </cell>
          <cell r="E77">
            <v>0.497267752886</v>
          </cell>
          <cell r="F77">
            <v>0.60341469943500003</v>
          </cell>
          <cell r="G77">
            <v>0.23113844571200001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-0.15584804117699999</v>
          </cell>
          <cell r="E78">
            <v>0.44991511106499998</v>
          </cell>
          <cell r="F78">
            <v>0.60576315224199995</v>
          </cell>
          <cell r="G78">
            <v>0.184997860338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-0.14113731682299999</v>
          </cell>
          <cell r="E79">
            <v>0.60169267654400005</v>
          </cell>
          <cell r="F79">
            <v>0.74282999336699995</v>
          </cell>
          <cell r="G79">
            <v>0.19825891532199999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-0.12706509232499999</v>
          </cell>
          <cell r="E80">
            <v>0.46876937150999998</v>
          </cell>
          <cell r="F80">
            <v>0.59583446383500005</v>
          </cell>
          <cell r="G80">
            <v>0.18002065385400001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-7.8615576028799997E-2</v>
          </cell>
          <cell r="E81">
            <v>0.46183556318300001</v>
          </cell>
          <cell r="F81">
            <v>0.54045113921200005</v>
          </cell>
          <cell r="G81">
            <v>0.203095817959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-7.7430456876800002E-2</v>
          </cell>
          <cell r="E82">
            <v>0.491040468216</v>
          </cell>
          <cell r="F82">
            <v>0.56847092509300001</v>
          </cell>
          <cell r="G82">
            <v>0.18826937438899999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-7.96150490642E-2</v>
          </cell>
          <cell r="E83">
            <v>0.51942813396499998</v>
          </cell>
          <cell r="F83">
            <v>0.59904318302899995</v>
          </cell>
          <cell r="G83">
            <v>0.25695131374000002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-0.19460424780800001</v>
          </cell>
          <cell r="E84">
            <v>0.47801500558900001</v>
          </cell>
          <cell r="F84">
            <v>0.67261925339700002</v>
          </cell>
          <cell r="G84">
            <v>0.186681735081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-9.5162570476499994E-2</v>
          </cell>
          <cell r="E85">
            <v>0.45254176855099998</v>
          </cell>
          <cell r="F85">
            <v>0.547704339027</v>
          </cell>
          <cell r="G85">
            <v>0.21822448893599999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-0.122693099082</v>
          </cell>
          <cell r="E86">
            <v>0.49773016572000001</v>
          </cell>
          <cell r="F86">
            <v>0.62042326480200005</v>
          </cell>
          <cell r="G86">
            <v>0.24254385498299999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-0.205777287483</v>
          </cell>
          <cell r="E87">
            <v>0.44355162978200002</v>
          </cell>
          <cell r="F87">
            <v>0.64932891726499997</v>
          </cell>
          <cell r="G87">
            <v>0.123931735582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-0.132740452886</v>
          </cell>
          <cell r="E88">
            <v>0.45532202720600001</v>
          </cell>
          <cell r="F88">
            <v>0.58806248009200002</v>
          </cell>
          <cell r="G88">
            <v>0.17047364751300001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-0.37650245428099999</v>
          </cell>
          <cell r="E89">
            <v>0.49869593977900001</v>
          </cell>
          <cell r="F89">
            <v>0.87519839406</v>
          </cell>
          <cell r="G89">
            <v>0.13558401788499999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-0.16535143554199999</v>
          </cell>
          <cell r="E90">
            <v>0.46966660022700002</v>
          </cell>
          <cell r="F90">
            <v>0.63501803576899996</v>
          </cell>
          <cell r="G90">
            <v>0.15254294047700001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-0.181064277887</v>
          </cell>
          <cell r="E91">
            <v>0.49981692433399999</v>
          </cell>
          <cell r="F91">
            <v>0.68088120222100001</v>
          </cell>
          <cell r="G91">
            <v>0.169573432947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-0.169921875</v>
          </cell>
          <cell r="E92">
            <v>0.53957879543300002</v>
          </cell>
          <cell r="F92">
            <v>0.70950067043300002</v>
          </cell>
          <cell r="G92">
            <v>0.113663635145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-0.151546210051</v>
          </cell>
          <cell r="E93">
            <v>0.37782046198800001</v>
          </cell>
          <cell r="F93">
            <v>0.52936667203900001</v>
          </cell>
          <cell r="G93">
            <v>8.3883040546599993E-2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-0.16751085221799999</v>
          </cell>
          <cell r="E94">
            <v>0.44485488534000001</v>
          </cell>
          <cell r="F94">
            <v>0.61236573755699997</v>
          </cell>
          <cell r="G94">
            <v>0.14659224496000001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-0.19034138321899999</v>
          </cell>
          <cell r="E95">
            <v>0.425802081823</v>
          </cell>
          <cell r="F95">
            <v>0.61614346504200002</v>
          </cell>
          <cell r="G95">
            <v>0.12996584365899999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-0.17810070514699999</v>
          </cell>
          <cell r="E96">
            <v>0.48347407579399998</v>
          </cell>
          <cell r="F96">
            <v>0.66157478094099997</v>
          </cell>
          <cell r="G96">
            <v>0.13482274526400001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-0.15122312307399999</v>
          </cell>
          <cell r="E97">
            <v>0.44197261333499999</v>
          </cell>
          <cell r="F97">
            <v>0.59319573640800005</v>
          </cell>
          <cell r="G97">
            <v>0.17673705643900001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-0.17507274448900001</v>
          </cell>
          <cell r="E98">
            <v>0.48468309640899998</v>
          </cell>
          <cell r="F98">
            <v>0.65975584089799999</v>
          </cell>
          <cell r="G98">
            <v>0.124970011847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-0.214550852776</v>
          </cell>
          <cell r="E99">
            <v>0.47537228465100001</v>
          </cell>
          <cell r="F99">
            <v>0.68992313742599998</v>
          </cell>
          <cell r="G99">
            <v>0.170416129084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-0.21405012905599999</v>
          </cell>
          <cell r="E100">
            <v>0.59492260217699999</v>
          </cell>
          <cell r="F100">
            <v>0.80897273123299995</v>
          </cell>
          <cell r="G100">
            <v>4.9276537736999998E-2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-0.15590897202500001</v>
          </cell>
          <cell r="E101">
            <v>0.45912349224100002</v>
          </cell>
          <cell r="F101">
            <v>0.615032464266</v>
          </cell>
          <cell r="G101">
            <v>0.127536320944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-0.204018265009</v>
          </cell>
          <cell r="E102">
            <v>0.44828966260000003</v>
          </cell>
          <cell r="F102">
            <v>0.65230792760800005</v>
          </cell>
          <cell r="G102">
            <v>6.2298634012800003E-2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-0.224475339055</v>
          </cell>
          <cell r="E103">
            <v>0.44857850670799998</v>
          </cell>
          <cell r="F103">
            <v>0.67305384576299998</v>
          </cell>
          <cell r="G103">
            <v>0.114301652042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-0.14714403450499999</v>
          </cell>
          <cell r="E104">
            <v>0.45654007792500001</v>
          </cell>
          <cell r="F104">
            <v>0.60368411242999998</v>
          </cell>
          <cell r="G104">
            <v>0.13994651408299999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-0.16349047422400001</v>
          </cell>
          <cell r="E105">
            <v>0.48291447758700001</v>
          </cell>
          <cell r="F105">
            <v>0.64640495181099999</v>
          </cell>
          <cell r="G105">
            <v>0.14041747094500001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-0.22426177561300001</v>
          </cell>
          <cell r="E106">
            <v>0.648814439774</v>
          </cell>
          <cell r="F106">
            <v>0.873076215386</v>
          </cell>
          <cell r="G106">
            <v>2.54795816337E-2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-0.19084325432800001</v>
          </cell>
          <cell r="E107">
            <v>0.445174127817</v>
          </cell>
          <cell r="F107">
            <v>0.63601738214500003</v>
          </cell>
          <cell r="G107">
            <v>9.6967417680900003E-2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-0.21909783780600001</v>
          </cell>
          <cell r="E108">
            <v>0.60217392444600004</v>
          </cell>
          <cell r="F108">
            <v>0.82127176225200005</v>
          </cell>
          <cell r="G108">
            <v>7.3402835294300001E-2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-0.220058992505</v>
          </cell>
          <cell r="E109">
            <v>0.52924305200599997</v>
          </cell>
          <cell r="F109">
            <v>0.74930204451100002</v>
          </cell>
          <cell r="G109">
            <v>0.16547649646400001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-0.22913146019</v>
          </cell>
          <cell r="E110">
            <v>0.46578609943400001</v>
          </cell>
          <cell r="F110">
            <v>0.69491755962400004</v>
          </cell>
          <cell r="G110">
            <v>0.14656356013800001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-0.24210526049100001</v>
          </cell>
          <cell r="E111">
            <v>0.45219638943700002</v>
          </cell>
          <cell r="F111">
            <v>0.69430164992800003</v>
          </cell>
          <cell r="G111">
            <v>8.5235701402100003E-2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-0.21844127774200001</v>
          </cell>
          <cell r="E112">
            <v>0.62377995252600005</v>
          </cell>
          <cell r="F112">
            <v>0.842221230268</v>
          </cell>
          <cell r="G112">
            <v>5.8126912574000003E-2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-0.166698560119</v>
          </cell>
          <cell r="E113">
            <v>0.44753748178500002</v>
          </cell>
          <cell r="F113">
            <v>0.61423604190299996</v>
          </cell>
          <cell r="G113">
            <v>0.119830843194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-0.15350152552099999</v>
          </cell>
          <cell r="E114">
            <v>0.32170775532700002</v>
          </cell>
          <cell r="F114">
            <v>0.47520928084899999</v>
          </cell>
          <cell r="G114">
            <v>7.1828469519400001E-2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-0.19926397502400001</v>
          </cell>
          <cell r="E115">
            <v>0.30285236239399999</v>
          </cell>
          <cell r="F115">
            <v>0.50211633741899997</v>
          </cell>
          <cell r="G115">
            <v>3.0956121418299998E-2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-0.12861604988600001</v>
          </cell>
          <cell r="E116">
            <v>0.36894747614899998</v>
          </cell>
          <cell r="F116">
            <v>0.497563526034</v>
          </cell>
          <cell r="G116">
            <v>6.9728040609899997E-2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-0.27870109677299998</v>
          </cell>
          <cell r="E117">
            <v>0.65214830636999999</v>
          </cell>
          <cell r="F117">
            <v>0.93084940314300002</v>
          </cell>
          <cell r="G117">
            <v>9.6043758585699995E-2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-0.27873182296799998</v>
          </cell>
          <cell r="E118">
            <v>0.46064418554300002</v>
          </cell>
          <cell r="F118">
            <v>0.73937600851100005</v>
          </cell>
          <cell r="G118">
            <v>7.5006169228499994E-2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-0.28504344820999999</v>
          </cell>
          <cell r="E119">
            <v>0.44868597388300002</v>
          </cell>
          <cell r="F119">
            <v>0.73372942209199998</v>
          </cell>
          <cell r="G119">
            <v>8.6626137399499994E-2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-0.26445686817199998</v>
          </cell>
          <cell r="E120">
            <v>0.45690986514100002</v>
          </cell>
          <cell r="F120">
            <v>0.72136673331300005</v>
          </cell>
          <cell r="G120">
            <v>0.10174177990699999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-0.19952972233300001</v>
          </cell>
          <cell r="E121">
            <v>0.46544954180699999</v>
          </cell>
          <cell r="F121">
            <v>0.66497926413999997</v>
          </cell>
          <cell r="G121">
            <v>8.1328241102100005E-2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-0.16949675977199999</v>
          </cell>
          <cell r="E122">
            <v>0.64839458465599997</v>
          </cell>
          <cell r="F122">
            <v>0.81789134442800004</v>
          </cell>
          <cell r="G122">
            <v>0.28662281161100001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-0.218444347382</v>
          </cell>
          <cell r="E123">
            <v>0.66895538568500001</v>
          </cell>
          <cell r="F123">
            <v>0.88739973306700004</v>
          </cell>
          <cell r="G123">
            <v>0.14444023960300001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-0.232043743134</v>
          </cell>
          <cell r="E124">
            <v>0.56087142229099995</v>
          </cell>
          <cell r="F124">
            <v>0.79291516542399998</v>
          </cell>
          <cell r="G124">
            <v>0.22815718115299999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-0.243791535497</v>
          </cell>
          <cell r="E125">
            <v>0.52696347236600005</v>
          </cell>
          <cell r="F125">
            <v>0.770755007863</v>
          </cell>
          <cell r="G125">
            <v>0.14747861932799999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-0.22888617217500001</v>
          </cell>
          <cell r="E126">
            <v>0.73169153928800001</v>
          </cell>
          <cell r="F126">
            <v>0.96057771146299997</v>
          </cell>
          <cell r="G126">
            <v>0.13451128383700001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-0.23148342966999999</v>
          </cell>
          <cell r="E127">
            <v>0.551797807217</v>
          </cell>
          <cell r="F127">
            <v>0.78328123688700002</v>
          </cell>
          <cell r="G127">
            <v>0.25972843931400003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-0.139749869704</v>
          </cell>
          <cell r="E128">
            <v>0.50125807523699994</v>
          </cell>
          <cell r="F128">
            <v>0.64100794494199997</v>
          </cell>
          <cell r="G128">
            <v>0.222814582191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-0.20743088424200001</v>
          </cell>
          <cell r="E129">
            <v>0.52601557970000001</v>
          </cell>
          <cell r="F129">
            <v>0.73344646394299995</v>
          </cell>
          <cell r="G129">
            <v>0.21931602922400001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-0.215686276555</v>
          </cell>
          <cell r="E130">
            <v>0.70350688695899999</v>
          </cell>
          <cell r="F130">
            <v>0.91919316351400004</v>
          </cell>
          <cell r="G130">
            <v>0.23305521333900001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-0.15153668820899999</v>
          </cell>
          <cell r="E131">
            <v>0.72829997539500002</v>
          </cell>
          <cell r="F131">
            <v>0.87983666360400004</v>
          </cell>
          <cell r="G131">
            <v>0.29735616207100002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-0.13128834962800001</v>
          </cell>
          <cell r="E132">
            <v>0.50633609294899995</v>
          </cell>
          <cell r="F132">
            <v>0.63762444257700002</v>
          </cell>
          <cell r="G132">
            <v>0.204047938348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-0.154643133283</v>
          </cell>
          <cell r="E133">
            <v>0.65485280752200004</v>
          </cell>
          <cell r="F133">
            <v>0.809495940804</v>
          </cell>
          <cell r="G133">
            <v>0.31153213165499999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-0.108158685267</v>
          </cell>
          <cell r="E134">
            <v>0.66938555240599995</v>
          </cell>
          <cell r="F134">
            <v>0.77754423767299996</v>
          </cell>
          <cell r="G134">
            <v>0.31706211061599998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-0.148548543453</v>
          </cell>
          <cell r="E135">
            <v>0.68176537752199995</v>
          </cell>
          <cell r="F135">
            <v>0.83031392097500001</v>
          </cell>
          <cell r="G135">
            <v>0.33181997812300001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-4.8851773142800002E-2</v>
          </cell>
          <cell r="E136">
            <v>0.558064520359</v>
          </cell>
          <cell r="F136">
            <v>0.60691629350200005</v>
          </cell>
          <cell r="G136">
            <v>0.32794534714399998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-0.102437093854</v>
          </cell>
          <cell r="E137">
            <v>0.535329639912</v>
          </cell>
          <cell r="F137">
            <v>0.63776673376600002</v>
          </cell>
          <cell r="G137">
            <v>0.229094090418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-0.122931934893</v>
          </cell>
          <cell r="E138">
            <v>0.56164383888199998</v>
          </cell>
          <cell r="F138">
            <v>0.68457577377599999</v>
          </cell>
          <cell r="G138">
            <v>0.26742352562400001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-0.10767839848999999</v>
          </cell>
          <cell r="E139">
            <v>0.53188562393200001</v>
          </cell>
          <cell r="F139">
            <v>0.63956402242199994</v>
          </cell>
          <cell r="G139">
            <v>0.32187044954299998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-0.15065334737300001</v>
          </cell>
          <cell r="E140">
            <v>0.51442033052400005</v>
          </cell>
          <cell r="F140">
            <v>0.665073677897</v>
          </cell>
          <cell r="G140">
            <v>0.219605157296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-0.27135133743299999</v>
          </cell>
          <cell r="E141">
            <v>0.520922064781</v>
          </cell>
          <cell r="F141">
            <v>0.792273402214</v>
          </cell>
          <cell r="G141">
            <v>0.19730506377699999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-0.243725761771</v>
          </cell>
          <cell r="E142">
            <v>0.68978226184799996</v>
          </cell>
          <cell r="F142">
            <v>0.93350802361999996</v>
          </cell>
          <cell r="G142">
            <v>5.5137364420200001E-2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-0.19906222820300001</v>
          </cell>
          <cell r="E143">
            <v>0.65768623352099997</v>
          </cell>
          <cell r="F143">
            <v>0.85674846172300001</v>
          </cell>
          <cell r="G143">
            <v>0.10608141693000001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-0.23118004202799999</v>
          </cell>
          <cell r="E144">
            <v>0.68828052282300001</v>
          </cell>
          <cell r="F144">
            <v>0.91946056485200001</v>
          </cell>
          <cell r="G144">
            <v>0.155303803883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-0.169064745307</v>
          </cell>
          <cell r="E145">
            <v>0.71634912490799996</v>
          </cell>
          <cell r="F145">
            <v>0.88541387021499995</v>
          </cell>
          <cell r="G145">
            <v>0.21689328185500001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-0.24414579570299999</v>
          </cell>
          <cell r="E146">
            <v>0.710700750351</v>
          </cell>
          <cell r="F146">
            <v>0.95484654605399999</v>
          </cell>
          <cell r="G146">
            <v>0.199217656237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-0.19796682894199999</v>
          </cell>
          <cell r="E147">
            <v>0.69460451602899997</v>
          </cell>
          <cell r="F147">
            <v>0.89257134497199997</v>
          </cell>
          <cell r="G147">
            <v>0.17870352061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-0.118048377335</v>
          </cell>
          <cell r="E148">
            <v>0.61855316162100005</v>
          </cell>
          <cell r="F148">
            <v>0.736601538956</v>
          </cell>
          <cell r="G148">
            <v>0.387691869252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-0.15041585266599999</v>
          </cell>
          <cell r="E149">
            <v>0.70936900377300005</v>
          </cell>
          <cell r="F149">
            <v>0.85978485643900004</v>
          </cell>
          <cell r="G149">
            <v>0.35303834223699998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-0.14868491887999999</v>
          </cell>
          <cell r="E150">
            <v>0.57056373357800005</v>
          </cell>
          <cell r="F150">
            <v>0.71924865245799996</v>
          </cell>
          <cell r="G150">
            <v>0.26791180195999997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-0.141835525632</v>
          </cell>
          <cell r="E151">
            <v>0.67951434850699999</v>
          </cell>
          <cell r="F151">
            <v>0.82134987413899996</v>
          </cell>
          <cell r="G151">
            <v>0.34324390431000001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2.5906735099899998E-3</v>
          </cell>
          <cell r="E152">
            <v>0.67357254028299995</v>
          </cell>
          <cell r="F152">
            <v>0.67098186677299998</v>
          </cell>
          <cell r="G152">
            <v>0.39842654671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-0.153658747673</v>
          </cell>
          <cell r="E153">
            <v>0.55379903316500001</v>
          </cell>
          <cell r="F153">
            <v>0.70745778083800004</v>
          </cell>
          <cell r="G153">
            <v>0.330491457928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-4.4832825660700001E-2</v>
          </cell>
          <cell r="E154">
            <v>0.62533295154599999</v>
          </cell>
          <cell r="F154">
            <v>0.67016577720600001</v>
          </cell>
          <cell r="G154">
            <v>0.37463017190499998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-0.124533928931</v>
          </cell>
          <cell r="E155">
            <v>0.55824726820000004</v>
          </cell>
          <cell r="F155">
            <v>0.68278119713100005</v>
          </cell>
          <cell r="G155">
            <v>0.29268833293500002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-0.16565901041</v>
          </cell>
          <cell r="E156">
            <v>0.52297902107200001</v>
          </cell>
          <cell r="F156">
            <v>0.68863803148299996</v>
          </cell>
          <cell r="G156">
            <v>0.173696213465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-0.139827057719</v>
          </cell>
          <cell r="E157">
            <v>0.51368761062599999</v>
          </cell>
          <cell r="F157">
            <v>0.65351466834500005</v>
          </cell>
          <cell r="G157">
            <v>0.14161820264300001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-0.18436798453299999</v>
          </cell>
          <cell r="E158">
            <v>0.58912152051900002</v>
          </cell>
          <cell r="F158">
            <v>0.77348950505299996</v>
          </cell>
          <cell r="G158">
            <v>0.12556777101899999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-0.106702618301</v>
          </cell>
          <cell r="E159">
            <v>0.61651378869999995</v>
          </cell>
          <cell r="F159">
            <v>0.72321640700099998</v>
          </cell>
          <cell r="G159">
            <v>0.36277492970899999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-0.11559420079</v>
          </cell>
          <cell r="E160">
            <v>0.59340840578099996</v>
          </cell>
          <cell r="F160">
            <v>0.709002606571</v>
          </cell>
          <cell r="G160">
            <v>0.30961684704699999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-5.1476351916800001E-2</v>
          </cell>
          <cell r="E161">
            <v>0.532474219799</v>
          </cell>
          <cell r="F161">
            <v>0.58395057171599996</v>
          </cell>
          <cell r="G161">
            <v>0.40975560684500001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-0.114979080856</v>
          </cell>
          <cell r="E162">
            <v>0.58273380994799995</v>
          </cell>
          <cell r="F162">
            <v>0.69771289080400001</v>
          </cell>
          <cell r="G162">
            <v>0.29964079768200003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-0.18590168654899999</v>
          </cell>
          <cell r="E163">
            <v>0.53383457660699996</v>
          </cell>
          <cell r="F163">
            <v>0.71973626315600003</v>
          </cell>
          <cell r="G163">
            <v>0.21086581106800001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-0.17962348461200001</v>
          </cell>
          <cell r="E164">
            <v>0.699293375015</v>
          </cell>
          <cell r="F164">
            <v>0.87891685962699995</v>
          </cell>
          <cell r="G164">
            <v>0.18919755087699999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-9.9847950041299996E-2</v>
          </cell>
          <cell r="E165">
            <v>0.53463590145100004</v>
          </cell>
          <cell r="F165">
            <v>0.63448385149200004</v>
          </cell>
          <cell r="G165">
            <v>0.337647109472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-8.2755632698500003E-2</v>
          </cell>
          <cell r="E166">
            <v>0.67885261774100003</v>
          </cell>
          <cell r="F166">
            <v>0.76160825043900005</v>
          </cell>
          <cell r="G166">
            <v>0.28464403970899999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-3.9311811327900001E-2</v>
          </cell>
          <cell r="E167">
            <v>0.55020165443400004</v>
          </cell>
          <cell r="F167">
            <v>0.58951346576200003</v>
          </cell>
          <cell r="G167">
            <v>0.31719103793800002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-9.5715589821300004E-2</v>
          </cell>
          <cell r="E168">
            <v>0.56580865383099999</v>
          </cell>
          <cell r="F168">
            <v>0.661524243653</v>
          </cell>
          <cell r="G168">
            <v>0.35050480382499999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-0.20530094206300001</v>
          </cell>
          <cell r="E169">
            <v>0.54907160997399995</v>
          </cell>
          <cell r="F169">
            <v>0.75437255203700004</v>
          </cell>
          <cell r="G169">
            <v>0.33381566206399998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-0.123368918896</v>
          </cell>
          <cell r="E170">
            <v>0.53116637468299999</v>
          </cell>
          <cell r="F170">
            <v>0.65453529357899998</v>
          </cell>
          <cell r="G170">
            <v>0.32199935290600001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-1.4512784779100001E-2</v>
          </cell>
          <cell r="E171">
            <v>0.57253086566900002</v>
          </cell>
          <cell r="F171">
            <v>0.587043650448</v>
          </cell>
          <cell r="G171">
            <v>0.37767619407500003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1.7483271658399999E-2</v>
          </cell>
          <cell r="E172">
            <v>0.57788020372399995</v>
          </cell>
          <cell r="F172">
            <v>0.56039693206499996</v>
          </cell>
          <cell r="G172">
            <v>0.41673341723500001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-0.114610224962</v>
          </cell>
          <cell r="E173">
            <v>0.565836310387</v>
          </cell>
          <cell r="F173">
            <v>0.68044653534900001</v>
          </cell>
          <cell r="G173">
            <v>0.35760458248999999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-0.176400303841</v>
          </cell>
          <cell r="E174">
            <v>0.67808312177700003</v>
          </cell>
          <cell r="F174">
            <v>0.85448342561699997</v>
          </cell>
          <cell r="G174">
            <v>0.34755751486899999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-0.12177618593</v>
          </cell>
          <cell r="E175">
            <v>0.62223452329600004</v>
          </cell>
          <cell r="F175">
            <v>0.74401070922599999</v>
          </cell>
          <cell r="G175">
            <v>0.355248806812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-0.113177679479</v>
          </cell>
          <cell r="E176">
            <v>0.56107461452499996</v>
          </cell>
          <cell r="F176">
            <v>0.674252294004</v>
          </cell>
          <cell r="G176">
            <v>0.37986913613599999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-9.7281567752400003E-2</v>
          </cell>
          <cell r="E177">
            <v>0.51601421833000005</v>
          </cell>
          <cell r="F177">
            <v>0.61329578608299995</v>
          </cell>
          <cell r="G177">
            <v>0.258200697205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0.116152450442</v>
          </cell>
          <cell r="E178">
            <v>0.54456931352600002</v>
          </cell>
          <cell r="F178">
            <v>0.42841686308400001</v>
          </cell>
          <cell r="G178">
            <v>0.41648307564699999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-0.121359221637</v>
          </cell>
          <cell r="E179">
            <v>0.50831145048100002</v>
          </cell>
          <cell r="F179">
            <v>0.62967067211899996</v>
          </cell>
          <cell r="G179">
            <v>0.24836515023700001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-0.161226987839</v>
          </cell>
          <cell r="E180">
            <v>0.51857352256800004</v>
          </cell>
          <cell r="F180">
            <v>0.67980051040599998</v>
          </cell>
          <cell r="G180">
            <v>0.296364594905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-8.4237284958399994E-2</v>
          </cell>
          <cell r="E181">
            <v>0.50253349542600001</v>
          </cell>
          <cell r="F181">
            <v>0.58677078038499997</v>
          </cell>
          <cell r="G181">
            <v>0.35408981779600002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2.5265188887700001E-2</v>
          </cell>
          <cell r="E182">
            <v>0.49937689304400001</v>
          </cell>
          <cell r="F182">
            <v>0.47411170415600001</v>
          </cell>
          <cell r="G182">
            <v>0.31293366022800001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-0.10476934909799999</v>
          </cell>
          <cell r="E183">
            <v>0.55207169055899996</v>
          </cell>
          <cell r="F183">
            <v>0.656841039658</v>
          </cell>
          <cell r="G183">
            <v>0.37764264870999997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-0.17336449027100001</v>
          </cell>
          <cell r="E184">
            <v>0.70329517126100005</v>
          </cell>
          <cell r="F184">
            <v>0.87665966153099995</v>
          </cell>
          <cell r="G184">
            <v>0.26321763879400001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-0.153875991702</v>
          </cell>
          <cell r="E185">
            <v>0.63664215803099999</v>
          </cell>
          <cell r="F185">
            <v>0.79051814973400003</v>
          </cell>
          <cell r="G185">
            <v>0.132591738219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-0.13797877728899999</v>
          </cell>
          <cell r="E186">
            <v>0.63969117402999998</v>
          </cell>
          <cell r="F186">
            <v>0.77766995132000005</v>
          </cell>
          <cell r="G186">
            <v>0.15551582319900001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-0.177769809961</v>
          </cell>
          <cell r="E187">
            <v>0.71698844432800002</v>
          </cell>
          <cell r="F187">
            <v>0.89475825429</v>
          </cell>
          <cell r="G187">
            <v>0.27168646714900002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-6.1452515423299998E-2</v>
          </cell>
          <cell r="E188">
            <v>0.565667033195</v>
          </cell>
          <cell r="F188">
            <v>0.62711954861899999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-7.2537221014499997E-2</v>
          </cell>
          <cell r="E189">
            <v>0.43987426161799997</v>
          </cell>
          <cell r="F189">
            <v>0.51241148263199998</v>
          </cell>
          <cell r="G189">
            <v>0.210105935967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-8.6120299994899993E-2</v>
          </cell>
          <cell r="E190">
            <v>0.65759044885600004</v>
          </cell>
          <cell r="F190">
            <v>0.74371074885099997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-1.98019808158E-3</v>
          </cell>
          <cell r="E191">
            <v>0.58849555253999997</v>
          </cell>
          <cell r="F191">
            <v>0.590475750621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-0.156535297632</v>
          </cell>
          <cell r="E192">
            <v>0.46897006034900002</v>
          </cell>
          <cell r="F192">
            <v>0.62550535798100004</v>
          </cell>
          <cell r="G192">
            <v>0.205937028493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-0.12005365639899999</v>
          </cell>
          <cell r="E193">
            <v>0.55982762575099998</v>
          </cell>
          <cell r="F193">
            <v>0.67988128215099997</v>
          </cell>
          <cell r="G193">
            <v>0.37881685149299998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-0.125185921788</v>
          </cell>
          <cell r="E194">
            <v>0.508455872536</v>
          </cell>
          <cell r="F194">
            <v>0.63364179432400003</v>
          </cell>
          <cell r="G194">
            <v>0.23684555918200001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-9.7203329205499997E-2</v>
          </cell>
          <cell r="E195">
            <v>0.53097134828600001</v>
          </cell>
          <cell r="F195">
            <v>0.62817467749099998</v>
          </cell>
          <cell r="G195">
            <v>0.38876544145199998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-5.8214746415599997E-2</v>
          </cell>
          <cell r="E196">
            <v>0.62406015396100001</v>
          </cell>
          <cell r="F196">
            <v>0.682274900377</v>
          </cell>
          <cell r="G196">
            <v>0.40850571926399998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-0.15359115600600001</v>
          </cell>
          <cell r="E197">
            <v>0.60453402996100003</v>
          </cell>
          <cell r="F197">
            <v>0.75812518596599998</v>
          </cell>
          <cell r="G197">
            <v>0.38313489621899999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-9.3373909592600002E-2</v>
          </cell>
          <cell r="E198">
            <v>0.57813304662700005</v>
          </cell>
          <cell r="F198">
            <v>0.67150695622000001</v>
          </cell>
          <cell r="G198">
            <v>0.37015336477900002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-5.5957417935100003E-3</v>
          </cell>
          <cell r="E199">
            <v>0.51434206962600004</v>
          </cell>
          <cell r="F199">
            <v>0.51993781141899997</v>
          </cell>
          <cell r="G199">
            <v>0.352995798892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-2.8211703524000001E-2</v>
          </cell>
          <cell r="E200">
            <v>0.56372970342600004</v>
          </cell>
          <cell r="F200">
            <v>0.59194140694999997</v>
          </cell>
          <cell r="G200">
            <v>0.39082402733100002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-0.19354838132900001</v>
          </cell>
          <cell r="E201">
            <v>0.58637470006900005</v>
          </cell>
          <cell r="F201">
            <v>0.77992308139800004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-8.7678574025600003E-2</v>
          </cell>
          <cell r="E202">
            <v>0.51378446817400003</v>
          </cell>
          <cell r="F202">
            <v>0.60146304220000002</v>
          </cell>
          <cell r="G202">
            <v>0.33988429767299999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-0.27447697520300002</v>
          </cell>
          <cell r="E203">
            <v>0.56297057867099998</v>
          </cell>
          <cell r="F203">
            <v>0.83744755387299996</v>
          </cell>
          <cell r="G203">
            <v>0.36352428588300001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-0.194769054651</v>
          </cell>
          <cell r="E204">
            <v>0.68651008605999997</v>
          </cell>
          <cell r="F204">
            <v>0.881279140711</v>
          </cell>
          <cell r="G204">
            <v>0.27187062736899997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-0.114016532898</v>
          </cell>
          <cell r="E205">
            <v>0.56837242841699998</v>
          </cell>
          <cell r="F205">
            <v>0.68238896131500004</v>
          </cell>
          <cell r="G205">
            <v>0.37689926043900002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-0.272953033447</v>
          </cell>
          <cell r="E206">
            <v>0.54434740543399995</v>
          </cell>
          <cell r="F206">
            <v>0.81730043888100001</v>
          </cell>
          <cell r="G206">
            <v>0.27536797624600001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-6.0884550213800001E-2</v>
          </cell>
          <cell r="E207">
            <v>0.555385768414</v>
          </cell>
          <cell r="F207">
            <v>0.61627031862699999</v>
          </cell>
          <cell r="G207">
            <v>0.382479189336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-0.164256200194</v>
          </cell>
          <cell r="E208">
            <v>0.67980593442899995</v>
          </cell>
          <cell r="F208">
            <v>0.84406213462400004</v>
          </cell>
          <cell r="G208">
            <v>0.34012128257200003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-0.103245988488</v>
          </cell>
          <cell r="E209">
            <v>0.52043271064800001</v>
          </cell>
          <cell r="F209">
            <v>0.62367869913600005</v>
          </cell>
          <cell r="G209">
            <v>0.28900500418399999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-0.21724486351</v>
          </cell>
          <cell r="E210">
            <v>0.55975157022499999</v>
          </cell>
          <cell r="F210">
            <v>0.77699643373500005</v>
          </cell>
          <cell r="G210">
            <v>0.38021840311999999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-0.177581474185</v>
          </cell>
          <cell r="E211">
            <v>0.54648613929699996</v>
          </cell>
          <cell r="F211">
            <v>0.72406761348199999</v>
          </cell>
          <cell r="G211">
            <v>0.35716462713000002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-0.211138412356</v>
          </cell>
          <cell r="E212">
            <v>0.52204173803300002</v>
          </cell>
          <cell r="F212">
            <v>0.73318015038999995</v>
          </cell>
          <cell r="G212">
            <v>0.276635562567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-0.107204020023</v>
          </cell>
          <cell r="E213">
            <v>0.48381832242</v>
          </cell>
          <cell r="F213">
            <v>0.591022342443</v>
          </cell>
          <cell r="G213">
            <v>0.29065982478399999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1.9813518971200001E-2</v>
          </cell>
          <cell r="E214">
            <v>0.55444532632800003</v>
          </cell>
          <cell r="F214">
            <v>0.534631807357</v>
          </cell>
          <cell r="G214">
            <v>0.387772934051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-9.7349077463199998E-2</v>
          </cell>
          <cell r="E215">
            <v>0.50145775079699995</v>
          </cell>
          <cell r="F215">
            <v>0.59880682825999998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-0.19822545349599999</v>
          </cell>
          <cell r="E216">
            <v>0.56574004888499996</v>
          </cell>
          <cell r="F216">
            <v>0.76396550238100003</v>
          </cell>
          <cell r="G216">
            <v>0.23456843931599999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-9.0989165008100004E-2</v>
          </cell>
          <cell r="E217">
            <v>0.47865167260199998</v>
          </cell>
          <cell r="F217">
            <v>0.56964083760999995</v>
          </cell>
          <cell r="G217">
            <v>0.21313159180399999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-0.187160566449</v>
          </cell>
          <cell r="E218">
            <v>0.68448579311400004</v>
          </cell>
          <cell r="F218">
            <v>0.87164635956299996</v>
          </cell>
          <cell r="G218">
            <v>0.28498904137100001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-0.16220262646700001</v>
          </cell>
          <cell r="E219">
            <v>0.52826178073899999</v>
          </cell>
          <cell r="F219">
            <v>0.690464407206</v>
          </cell>
          <cell r="G219">
            <v>0.30079117452300003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-0.157877922058</v>
          </cell>
          <cell r="E220">
            <v>0.53626257181199999</v>
          </cell>
          <cell r="F220">
            <v>0.69414049386999999</v>
          </cell>
          <cell r="G220">
            <v>0.26245220473000003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-4.9475263804199997E-2</v>
          </cell>
          <cell r="E221">
            <v>0.58077138662299999</v>
          </cell>
          <cell r="F221">
            <v>0.63024665042799999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-0.167321607471</v>
          </cell>
          <cell r="E222">
            <v>0.58279567956900002</v>
          </cell>
          <cell r="F222">
            <v>0.75011728704000002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5.4782174527600001E-2</v>
          </cell>
          <cell r="E223">
            <v>0.51366412639600001</v>
          </cell>
          <cell r="F223">
            <v>0.45888195186899999</v>
          </cell>
          <cell r="G223">
            <v>0.356121842987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-0.18090520799199999</v>
          </cell>
          <cell r="E224">
            <v>0.51574128866199997</v>
          </cell>
          <cell r="F224">
            <v>0.69664649665400002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-3.7137068808099999E-2</v>
          </cell>
          <cell r="E225">
            <v>0.464562356472</v>
          </cell>
          <cell r="F225">
            <v>0.50169942528</v>
          </cell>
          <cell r="G225">
            <v>0.299831491477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-2.9193697497200001E-2</v>
          </cell>
          <cell r="E226">
            <v>0.48568636179000002</v>
          </cell>
          <cell r="F226">
            <v>0.51488005928699998</v>
          </cell>
          <cell r="G226">
            <v>0.33720250539199997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-1.40911224298E-3</v>
          </cell>
          <cell r="E227">
            <v>0.51618123054499998</v>
          </cell>
          <cell r="F227">
            <v>0.51759034278799998</v>
          </cell>
          <cell r="G227">
            <v>0.32657872883099998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-1.8255578354000001E-2</v>
          </cell>
          <cell r="E228">
            <v>0.49684357643100002</v>
          </cell>
          <cell r="F228">
            <v>0.51509915478500001</v>
          </cell>
          <cell r="G228">
            <v>0.333590325789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-1.1526049114799999E-2</v>
          </cell>
          <cell r="E229">
            <v>0.52895492315299997</v>
          </cell>
          <cell r="F229">
            <v>0.54048097226799996</v>
          </cell>
          <cell r="G229">
            <v>0.34854032885800001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-3.6099229008E-2</v>
          </cell>
          <cell r="E230">
            <v>0.58187198638899995</v>
          </cell>
          <cell r="F230">
            <v>0.61797121539699995</v>
          </cell>
          <cell r="G230">
            <v>0.35717060954899998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-0.175395429134</v>
          </cell>
          <cell r="E231">
            <v>0.54898858070400003</v>
          </cell>
          <cell r="F231">
            <v>0.724384009838</v>
          </cell>
          <cell r="G231">
            <v>0.33119468105799998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-0.10597156733300001</v>
          </cell>
          <cell r="E232">
            <v>0.69208091497400004</v>
          </cell>
          <cell r="F232">
            <v>0.79805248230699999</v>
          </cell>
          <cell r="G232">
            <v>0.33490534532299998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-0.27256867289499997</v>
          </cell>
          <cell r="E233">
            <v>0.70397782325699998</v>
          </cell>
          <cell r="F233">
            <v>0.97654649615300004</v>
          </cell>
          <cell r="G233">
            <v>4.6847572306E-2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-0.28908279538199999</v>
          </cell>
          <cell r="E234">
            <v>0.79043281078299998</v>
          </cell>
          <cell r="F234">
            <v>1.07951560616</v>
          </cell>
          <cell r="G234">
            <v>1.5140632394E-2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-0.26646497845599998</v>
          </cell>
          <cell r="E235">
            <v>0.65031224489200001</v>
          </cell>
          <cell r="F235">
            <v>0.91677722334900003</v>
          </cell>
          <cell r="G235">
            <v>5.5385513150899998E-2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-0.27685296535499998</v>
          </cell>
          <cell r="E236">
            <v>0.52861535549200001</v>
          </cell>
          <cell r="F236">
            <v>0.80546832084700004</v>
          </cell>
          <cell r="G236">
            <v>0.109952554769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-0.21875</v>
          </cell>
          <cell r="E237">
            <v>0.56369608640699997</v>
          </cell>
          <cell r="F237">
            <v>0.78244608640699997</v>
          </cell>
          <cell r="G237">
            <v>0.17973478422899999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-0.26067781448400001</v>
          </cell>
          <cell r="E238">
            <v>0.68838381767300005</v>
          </cell>
          <cell r="F238">
            <v>0.94906163215600003</v>
          </cell>
          <cell r="G238">
            <v>0.12732226174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-0.28808209299999998</v>
          </cell>
          <cell r="E239">
            <v>0.73460471630099999</v>
          </cell>
          <cell r="F239">
            <v>1.0226868093000001</v>
          </cell>
          <cell r="G239">
            <v>9.9596175159599995E-2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-0.36283186078099999</v>
          </cell>
          <cell r="E240">
            <v>0.79799330234499999</v>
          </cell>
          <cell r="F240">
            <v>1.1608251631299999</v>
          </cell>
          <cell r="G240">
            <v>0.148334428735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-0.224774643779</v>
          </cell>
          <cell r="E241">
            <v>0.64437317848200004</v>
          </cell>
          <cell r="F241">
            <v>0.86914782226099996</v>
          </cell>
          <cell r="G241">
            <v>7.2738727958800001E-2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-0.35657995939300002</v>
          </cell>
          <cell r="E242">
            <v>0.47355473041500001</v>
          </cell>
          <cell r="F242">
            <v>0.83013468980799998</v>
          </cell>
          <cell r="G242">
            <v>-5.1674137965300002E-2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-0.37724551558500002</v>
          </cell>
          <cell r="E243">
            <v>0.72123891115200001</v>
          </cell>
          <cell r="F243">
            <v>1.09848442674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-0.12482777983</v>
          </cell>
          <cell r="E244">
            <v>0.70516461133999997</v>
          </cell>
          <cell r="F244">
            <v>0.82999239116900003</v>
          </cell>
          <cell r="G244">
            <v>0.35858948389799999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-0.21243523061299999</v>
          </cell>
          <cell r="E245">
            <v>0.52629542350799996</v>
          </cell>
          <cell r="F245">
            <v>0.73873065412000005</v>
          </cell>
          <cell r="G245">
            <v>0.35588038876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-9.2329904437099999E-2</v>
          </cell>
          <cell r="E246">
            <v>0.52746325731300003</v>
          </cell>
          <cell r="F246">
            <v>0.61979316174999999</v>
          </cell>
          <cell r="G246">
            <v>0.37630399378700002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-0.24813084304300001</v>
          </cell>
          <cell r="E247">
            <v>0.56972670555100002</v>
          </cell>
          <cell r="F247">
            <v>0.81785754859399995</v>
          </cell>
          <cell r="G247">
            <v>0.26668688782299999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-8.5256122052700001E-2</v>
          </cell>
          <cell r="E248">
            <v>0.53129023313500001</v>
          </cell>
          <cell r="F248">
            <v>0.61654635518800005</v>
          </cell>
          <cell r="G248">
            <v>0.322635165414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-0.23518618941300001</v>
          </cell>
          <cell r="E249">
            <v>0.61487966775900005</v>
          </cell>
          <cell r="F249">
            <v>0.85006585717200001</v>
          </cell>
          <cell r="G249">
            <v>0.225525954748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1.19700748473E-2</v>
          </cell>
          <cell r="E250">
            <v>0.48101267218600002</v>
          </cell>
          <cell r="F250">
            <v>0.469042597339</v>
          </cell>
          <cell r="G250">
            <v>0.357186422286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-2.6371723040899998E-2</v>
          </cell>
          <cell r="E251">
            <v>0.49867689609499999</v>
          </cell>
          <cell r="F251">
            <v>0.52504861913599998</v>
          </cell>
          <cell r="G251">
            <v>0.34535478008600001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-1.1753643862900001E-2</v>
          </cell>
          <cell r="E252">
            <v>0.48846504092199999</v>
          </cell>
          <cell r="F252">
            <v>0.50021868478499998</v>
          </cell>
          <cell r="G252">
            <v>0.34044590116899998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-0.10493191331600001</v>
          </cell>
          <cell r="E253">
            <v>0.70790427923200006</v>
          </cell>
          <cell r="F253">
            <v>0.81283619254799999</v>
          </cell>
          <cell r="G253">
            <v>0.356259827566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4.7471418976800003E-2</v>
          </cell>
          <cell r="E254">
            <v>0.51838237047199998</v>
          </cell>
          <cell r="F254">
            <v>0.47091095149500001</v>
          </cell>
          <cell r="G254">
            <v>0.37633888935499998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-0.29052358865700001</v>
          </cell>
          <cell r="E255">
            <v>0.49483108520500002</v>
          </cell>
          <cell r="F255">
            <v>0.78535467386199997</v>
          </cell>
          <cell r="G255">
            <v>0.24629651255099999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-0.20641329884500001</v>
          </cell>
          <cell r="E256">
            <v>0.59898155927700003</v>
          </cell>
          <cell r="F256">
            <v>0.80539485812199996</v>
          </cell>
          <cell r="G256">
            <v>0.28699561649700001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-0.18901453912300001</v>
          </cell>
          <cell r="E257">
            <v>0.522963523865</v>
          </cell>
          <cell r="F257">
            <v>0.71197806298699995</v>
          </cell>
          <cell r="G257">
            <v>0.23564854798900001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-0.28743702173199998</v>
          </cell>
          <cell r="E258">
            <v>0.54306477308300005</v>
          </cell>
          <cell r="F258">
            <v>0.83050179481499997</v>
          </cell>
          <cell r="G258">
            <v>5.4013997365899999E-2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-0.27845594286899999</v>
          </cell>
          <cell r="E259">
            <v>0.65148228406899999</v>
          </cell>
          <cell r="F259">
            <v>0.92993822693799999</v>
          </cell>
          <cell r="G259">
            <v>3.8930159066000003E-2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-0.11424903571599999</v>
          </cell>
          <cell r="E260">
            <v>0.60852712392800001</v>
          </cell>
          <cell r="F260">
            <v>0.72277615964399999</v>
          </cell>
          <cell r="G260">
            <v>0.25391774700999997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-9.0065389871599996E-2</v>
          </cell>
          <cell r="E261">
            <v>0.60251569747900002</v>
          </cell>
          <cell r="F261">
            <v>0.69258108735099999</v>
          </cell>
          <cell r="G261">
            <v>0.237502915309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-0.14270357787599999</v>
          </cell>
          <cell r="E262">
            <v>0.61026948690399996</v>
          </cell>
          <cell r="F262">
            <v>0.75297306478000003</v>
          </cell>
          <cell r="G262">
            <v>0.205060335717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-0.19116933643799999</v>
          </cell>
          <cell r="E263">
            <v>0.51320272684099999</v>
          </cell>
          <cell r="F263">
            <v>0.70437206327900004</v>
          </cell>
          <cell r="G263">
            <v>0.187875283847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-0.19271290302300001</v>
          </cell>
          <cell r="E264">
            <v>0.52560645341900003</v>
          </cell>
          <cell r="F264">
            <v>0.71831935644099998</v>
          </cell>
          <cell r="G264">
            <v>0.301782196349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-0.135159611702</v>
          </cell>
          <cell r="E265">
            <v>0.50527286529500004</v>
          </cell>
          <cell r="F265">
            <v>0.64043247699700001</v>
          </cell>
          <cell r="G265">
            <v>0.26029577968299999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-0.130495458841</v>
          </cell>
          <cell r="E266">
            <v>0.507065296173</v>
          </cell>
          <cell r="F266">
            <v>0.637560755014</v>
          </cell>
          <cell r="G266">
            <v>0.31280318990599998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-0.117781288922</v>
          </cell>
          <cell r="E267">
            <v>0.51116758584999999</v>
          </cell>
          <cell r="F267">
            <v>0.62894887477200001</v>
          </cell>
          <cell r="G267">
            <v>0.28355180863700002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-0.15314586460599999</v>
          </cell>
          <cell r="E268">
            <v>0.51190119981799997</v>
          </cell>
          <cell r="F268">
            <v>0.66504706442399997</v>
          </cell>
          <cell r="G268">
            <v>0.24919543741299999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-0.28063240647299997</v>
          </cell>
          <cell r="E269">
            <v>0.64916563034100006</v>
          </cell>
          <cell r="F269">
            <v>0.92979803681399997</v>
          </cell>
          <cell r="G269">
            <v>4.4200873978299998E-2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-0.19380620122</v>
          </cell>
          <cell r="E270">
            <v>0.52395713329299998</v>
          </cell>
          <cell r="F270">
            <v>0.71776333451300001</v>
          </cell>
          <cell r="G270">
            <v>0.12731462110200001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-3.31125827506E-3</v>
          </cell>
          <cell r="E271">
            <v>0.52796608209600004</v>
          </cell>
          <cell r="F271">
            <v>0.53127734037100005</v>
          </cell>
          <cell r="G271">
            <v>0.38398936403799999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1.80416600779E-3</v>
          </cell>
          <cell r="E272">
            <v>0.53813999891300002</v>
          </cell>
          <cell r="F272">
            <v>0.53633583290499998</v>
          </cell>
          <cell r="G272">
            <v>0.38894417506599999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-0.10459770262199999</v>
          </cell>
          <cell r="E273">
            <v>0.53819137811700002</v>
          </cell>
          <cell r="F273">
            <v>0.64278908073899998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-0.169419288635</v>
          </cell>
          <cell r="E274">
            <v>0.50764584541299995</v>
          </cell>
          <cell r="F274">
            <v>0.67706513404799995</v>
          </cell>
          <cell r="G274">
            <v>0.22670011382800001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-0.15178091824100001</v>
          </cell>
          <cell r="E275">
            <v>0.45167064666700002</v>
          </cell>
          <cell r="F275">
            <v>0.603451564908</v>
          </cell>
          <cell r="G275">
            <v>0.15227600761400001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-0.167456015944</v>
          </cell>
          <cell r="E276">
            <v>0.71374285221099998</v>
          </cell>
          <cell r="F276">
            <v>0.88119886815500004</v>
          </cell>
          <cell r="G276">
            <v>0.20049285620999999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-0.205650180578</v>
          </cell>
          <cell r="E277">
            <v>0.67760342359500003</v>
          </cell>
          <cell r="F277">
            <v>0.88325360417400001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-0.13505882024800001</v>
          </cell>
          <cell r="E278">
            <v>0.579867660999</v>
          </cell>
          <cell r="F278">
            <v>0.71492648124699998</v>
          </cell>
          <cell r="G278">
            <v>0.34232056814099998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-6.4189848490100003E-3</v>
          </cell>
          <cell r="E279">
            <v>0.53489941358600002</v>
          </cell>
          <cell r="F279">
            <v>0.54131839843499996</v>
          </cell>
          <cell r="G279">
            <v>0.37071498404800002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-0.199365973473</v>
          </cell>
          <cell r="E280">
            <v>0.55356633663199994</v>
          </cell>
          <cell r="F280">
            <v>0.75293231010399997</v>
          </cell>
          <cell r="G280">
            <v>0.305589858203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-0.16852612793399999</v>
          </cell>
          <cell r="E281">
            <v>0.65831565856899998</v>
          </cell>
          <cell r="F281">
            <v>0.82684178650399998</v>
          </cell>
          <cell r="G281">
            <v>0.360838612487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-0.139428570867</v>
          </cell>
          <cell r="E282">
            <v>0.540313363075</v>
          </cell>
          <cell r="F282">
            <v>0.679741933942</v>
          </cell>
          <cell r="G282">
            <v>0.31494609975600002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-0.139851257205</v>
          </cell>
          <cell r="E283">
            <v>0.63651925325400005</v>
          </cell>
          <cell r="F283">
            <v>0.77637051045899996</v>
          </cell>
          <cell r="G283">
            <v>0.35282997344599998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-0.24260355532200001</v>
          </cell>
          <cell r="E284">
            <v>0.51672863960299997</v>
          </cell>
          <cell r="F284">
            <v>0.75933219492399995</v>
          </cell>
          <cell r="G284">
            <v>0.343262103406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-0.127753302455</v>
          </cell>
          <cell r="E285">
            <v>0.51680427789700001</v>
          </cell>
          <cell r="F285">
            <v>0.64455758035199995</v>
          </cell>
          <cell r="G285">
            <v>0.35177018941600002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-0.15484188497099999</v>
          </cell>
          <cell r="E286">
            <v>0.66999703645700004</v>
          </cell>
          <cell r="F286">
            <v>0.82483892142799997</v>
          </cell>
          <cell r="G286">
            <v>0.36466379205999999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-0.25532981753299999</v>
          </cell>
          <cell r="E287">
            <v>0.55401504039799998</v>
          </cell>
          <cell r="F287">
            <v>0.80934485793099997</v>
          </cell>
          <cell r="G287">
            <v>-2.68045744817E-2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-0.24021697044400001</v>
          </cell>
          <cell r="E288">
            <v>0.68484848737699999</v>
          </cell>
          <cell r="F288">
            <v>0.92506545782100003</v>
          </cell>
          <cell r="G288">
            <v>-1.6102122354100001E-3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-0.24290946125999999</v>
          </cell>
          <cell r="E289">
            <v>0.476305216551</v>
          </cell>
          <cell r="F289">
            <v>0.71921467781100001</v>
          </cell>
          <cell r="G289">
            <v>1.42333351568E-2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-0.33865210413899999</v>
          </cell>
          <cell r="E290">
            <v>0.49271452426899998</v>
          </cell>
          <cell r="F290">
            <v>0.83136662840800002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-0.29855585098300003</v>
          </cell>
          <cell r="E291">
            <v>0.39268800616299998</v>
          </cell>
          <cell r="F291">
            <v>0.69124385714500003</v>
          </cell>
          <cell r="G291">
            <v>-3.0774338534199999E-2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-0.27100637555099999</v>
          </cell>
          <cell r="E292">
            <v>0.49037581682199999</v>
          </cell>
          <cell r="F292">
            <v>0.76138219237299998</v>
          </cell>
          <cell r="G292">
            <v>-2.6033174288600001E-2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-0.16157205402899999</v>
          </cell>
          <cell r="E293">
            <v>0.64325243234600005</v>
          </cell>
          <cell r="F293">
            <v>0.80482448637500004</v>
          </cell>
          <cell r="G293">
            <v>0.152214477923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-0.131010979414</v>
          </cell>
          <cell r="E294">
            <v>0.68580061197300002</v>
          </cell>
          <cell r="F294">
            <v>0.81681159138699999</v>
          </cell>
          <cell r="G294">
            <v>0.162744976086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-0.18734283745300001</v>
          </cell>
          <cell r="E295">
            <v>0.52037334442100003</v>
          </cell>
          <cell r="F295">
            <v>0.70771618187399998</v>
          </cell>
          <cell r="G295">
            <v>0.173763716273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-0.168906643987</v>
          </cell>
          <cell r="E296">
            <v>0.70044052600899998</v>
          </cell>
          <cell r="F296">
            <v>0.86934716999499995</v>
          </cell>
          <cell r="G296">
            <v>0.20011134436299999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-0.116474293172</v>
          </cell>
          <cell r="E297">
            <v>0.47387006878900001</v>
          </cell>
          <cell r="F297">
            <v>0.59034436196100004</v>
          </cell>
          <cell r="G297">
            <v>0.23649340222599999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-9.4784922897799995E-2</v>
          </cell>
          <cell r="E298">
            <v>0.50074291229199996</v>
          </cell>
          <cell r="F298">
            <v>0.59552783518999997</v>
          </cell>
          <cell r="G298">
            <v>0.23189067220599999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-0.14746692776699999</v>
          </cell>
          <cell r="E299">
            <v>0.65769475698500002</v>
          </cell>
          <cell r="F299">
            <v>0.80516168475200001</v>
          </cell>
          <cell r="G299">
            <v>0.211664370292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-0.11533847451199999</v>
          </cell>
          <cell r="E300">
            <v>0.478867769241</v>
          </cell>
          <cell r="F300">
            <v>0.59420624375300002</v>
          </cell>
          <cell r="G300">
            <v>0.20677767789199999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-0.21584758162500001</v>
          </cell>
          <cell r="E301">
            <v>0.491486519575</v>
          </cell>
          <cell r="F301">
            <v>0.70733410119999995</v>
          </cell>
          <cell r="G301">
            <v>0.14100021640300001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-0.13817791640800001</v>
          </cell>
          <cell r="E302">
            <v>0.47496047615999998</v>
          </cell>
          <cell r="F302">
            <v>0.61313839256799996</v>
          </cell>
          <cell r="G302">
            <v>0.20261838319700001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-0.15169698000000001</v>
          </cell>
          <cell r="E303">
            <v>0.71229201555300004</v>
          </cell>
          <cell r="F303">
            <v>0.86398899555200004</v>
          </cell>
          <cell r="G303">
            <v>0.20917457341699999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-0.16538462042800001</v>
          </cell>
          <cell r="E304">
            <v>0.50528252124799999</v>
          </cell>
          <cell r="F304">
            <v>0.67066714167599994</v>
          </cell>
          <cell r="G304">
            <v>0.234597497726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-0.34476312995000002</v>
          </cell>
          <cell r="E305">
            <v>0.43708753585799998</v>
          </cell>
          <cell r="F305">
            <v>0.781850665808</v>
          </cell>
          <cell r="G305">
            <v>1.2127354508500001E-2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-0.24317459762099999</v>
          </cell>
          <cell r="E306">
            <v>0.45360592007599998</v>
          </cell>
          <cell r="F306">
            <v>0.696780517697</v>
          </cell>
          <cell r="G306">
            <v>3.1977855387900003E-2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-0.227534890175</v>
          </cell>
          <cell r="E307">
            <v>0.319148927927</v>
          </cell>
          <cell r="F307">
            <v>0.54668381810199995</v>
          </cell>
          <cell r="G307">
            <v>2.5229724486599998E-2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-0.13975778222099999</v>
          </cell>
          <cell r="E308">
            <v>0.40246081352200003</v>
          </cell>
          <cell r="F308">
            <v>0.54221859574300002</v>
          </cell>
          <cell r="G308">
            <v>8.5860324944700001E-2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-0.208876296878</v>
          </cell>
          <cell r="E309">
            <v>0.54897069930999998</v>
          </cell>
          <cell r="F309">
            <v>0.757846996188</v>
          </cell>
          <cell r="G309">
            <v>3.2550748992500003E-2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-0.16532647609699999</v>
          </cell>
          <cell r="E310">
            <v>0.21588693559200001</v>
          </cell>
          <cell r="F310">
            <v>0.38121341168900003</v>
          </cell>
          <cell r="G310">
            <v>1.4840289148000001E-2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ridityIndex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0.69277000427199997</v>
          </cell>
          <cell r="F2">
            <v>0.69277000427199997</v>
          </cell>
          <cell r="G2">
            <v>0.55803001946099995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0.72107166051899996</v>
          </cell>
          <cell r="F3">
            <v>0.72107166051899996</v>
          </cell>
          <cell r="G3">
            <v>0.60679699868500003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0.69103652238799995</v>
          </cell>
          <cell r="F4">
            <v>0.69103652238799995</v>
          </cell>
          <cell r="G4">
            <v>0.57265423255799996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0.34876179695100001</v>
          </cell>
          <cell r="E5">
            <v>0.59231215715399999</v>
          </cell>
          <cell r="F5">
            <v>0.243550360203</v>
          </cell>
          <cell r="G5">
            <v>0.41690355926200001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0.38548707962000001</v>
          </cell>
          <cell r="E6">
            <v>0.56501424312600002</v>
          </cell>
          <cell r="F6">
            <v>0.17952716350600001</v>
          </cell>
          <cell r="G6">
            <v>0.41589309733800001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0.69961243867900003</v>
          </cell>
          <cell r="F7">
            <v>0.69961243867900003</v>
          </cell>
          <cell r="G7">
            <v>0.50201304823799997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0.51439267396900001</v>
          </cell>
          <cell r="E8">
            <v>0.70868408679999995</v>
          </cell>
          <cell r="F8">
            <v>0.19429141283000001</v>
          </cell>
          <cell r="G8">
            <v>0.56420138134099995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0.53296136856099996</v>
          </cell>
          <cell r="E9">
            <v>0.80107378959700004</v>
          </cell>
          <cell r="F9">
            <v>0.26811242103600003</v>
          </cell>
          <cell r="G9">
            <v>0.622655724252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0.80305397510499998</v>
          </cell>
          <cell r="F10">
            <v>0.80305397510499998</v>
          </cell>
          <cell r="G10">
            <v>0.60129457063699998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0.84189641475699994</v>
          </cell>
          <cell r="F11">
            <v>0.84189641475699994</v>
          </cell>
          <cell r="G11">
            <v>0.669215522929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0.87282472848899995</v>
          </cell>
          <cell r="F12">
            <v>0.87282472848899995</v>
          </cell>
          <cell r="G12">
            <v>0.747136630666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0.90207159519199998</v>
          </cell>
          <cell r="F13">
            <v>0.90207159519199998</v>
          </cell>
          <cell r="G13">
            <v>0.74825673247000002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0.58116847276700001</v>
          </cell>
          <cell r="E14">
            <v>0.88207381963700005</v>
          </cell>
          <cell r="F14">
            <v>0.30090534686999998</v>
          </cell>
          <cell r="G14">
            <v>0.72019085072300004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0.936097919941</v>
          </cell>
          <cell r="F15">
            <v>0.936097919941</v>
          </cell>
          <cell r="G15">
            <v>0.83243877162299995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0.51776051521300004</v>
          </cell>
          <cell r="E16">
            <v>0.844015836716</v>
          </cell>
          <cell r="F16">
            <v>0.32625532150300002</v>
          </cell>
          <cell r="G16">
            <v>0.65891602170899999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0.65646779537199995</v>
          </cell>
          <cell r="E17">
            <v>0.95090752840000003</v>
          </cell>
          <cell r="F17">
            <v>0.29443973302799997</v>
          </cell>
          <cell r="G17">
            <v>0.81807145479800003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0.67713445424999996</v>
          </cell>
          <cell r="E18">
            <v>0.930755913258</v>
          </cell>
          <cell r="F18">
            <v>0.25362145900700001</v>
          </cell>
          <cell r="G18">
            <v>0.80957725798299995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0.94648957252499999</v>
          </cell>
          <cell r="F19">
            <v>0.94648957252499999</v>
          </cell>
          <cell r="G19">
            <v>0.85850316810399996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0.98175567388499996</v>
          </cell>
          <cell r="F20">
            <v>0.98175567388499996</v>
          </cell>
          <cell r="G20">
            <v>0.91483483462199999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0.97187018394500002</v>
          </cell>
          <cell r="F21">
            <v>0.97187018394500002</v>
          </cell>
          <cell r="G21">
            <v>0.901087459752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0.99986416101499997</v>
          </cell>
          <cell r="F22">
            <v>0.99986416101499997</v>
          </cell>
          <cell r="G22">
            <v>0.92857673570199994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0.99798005819299995</v>
          </cell>
          <cell r="F23">
            <v>0.99798005819299995</v>
          </cell>
          <cell r="G23">
            <v>0.90973752243299999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0.98479509353600003</v>
          </cell>
          <cell r="F24">
            <v>0.98479509353600003</v>
          </cell>
          <cell r="G24">
            <v>0.86712302736199998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0.62850880622899996</v>
          </cell>
          <cell r="E25">
            <v>0.90232574939700005</v>
          </cell>
          <cell r="F25">
            <v>0.27381694316900002</v>
          </cell>
          <cell r="G25">
            <v>0.78802940252499998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0.92547661066099995</v>
          </cell>
          <cell r="F26">
            <v>0.92547661066099995</v>
          </cell>
          <cell r="G26">
            <v>0.71885722932200002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0.94931513071100004</v>
          </cell>
          <cell r="F27">
            <v>0.94931513071100004</v>
          </cell>
          <cell r="G27">
            <v>0.890487375842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0.8564453125</v>
          </cell>
          <cell r="F28">
            <v>0.8564453125</v>
          </cell>
          <cell r="G28">
            <v>0.69039490608700005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0.91567337513000002</v>
          </cell>
          <cell r="F29">
            <v>0.91567337513000002</v>
          </cell>
          <cell r="G29">
            <v>0.73967765086799997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0.80376058816899998</v>
          </cell>
          <cell r="F30">
            <v>0.80376058816899998</v>
          </cell>
          <cell r="G30">
            <v>0.74938673077700002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0.81328290700899997</v>
          </cell>
          <cell r="F31">
            <v>0.81328290700899997</v>
          </cell>
          <cell r="G31">
            <v>0.75382508424799999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0.79913723468800002</v>
          </cell>
          <cell r="F32">
            <v>0.79913723468800002</v>
          </cell>
          <cell r="G32">
            <v>0.74008979130100006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0</v>
          </cell>
          <cell r="E33">
            <v>0.78794503212</v>
          </cell>
          <cell r="F33">
            <v>0.78794503212</v>
          </cell>
          <cell r="G33">
            <v>0.73845000632199997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0.79147350788100002</v>
          </cell>
          <cell r="F34">
            <v>0.79147350788100002</v>
          </cell>
          <cell r="G34">
            <v>0.74649095696400003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0.72773790359500001</v>
          </cell>
          <cell r="E35">
            <v>0.76559841632799996</v>
          </cell>
          <cell r="F35">
            <v>3.7860512733500003E-2</v>
          </cell>
          <cell r="G35">
            <v>0.74052336546399999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0.71880650520300005</v>
          </cell>
          <cell r="E36">
            <v>0.77293676137900003</v>
          </cell>
          <cell r="F36">
            <v>5.4130256176000001E-2</v>
          </cell>
          <cell r="G36">
            <v>0.74417874697399999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0</v>
          </cell>
          <cell r="E37">
            <v>0.78539526462599996</v>
          </cell>
          <cell r="F37">
            <v>0.78539526462599996</v>
          </cell>
          <cell r="G37">
            <v>0.74006764937000002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0.79039818048499999</v>
          </cell>
          <cell r="F38">
            <v>0.79039818048499999</v>
          </cell>
          <cell r="G38">
            <v>0.73937542141500001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0.81201338767999998</v>
          </cell>
          <cell r="F39">
            <v>0.81201338767999998</v>
          </cell>
          <cell r="G39">
            <v>0.757585174493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0.79752355813999998</v>
          </cell>
          <cell r="F40">
            <v>0.79752355813999998</v>
          </cell>
          <cell r="G40">
            <v>0.77922172242499999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0.74479424953499995</v>
          </cell>
          <cell r="E41">
            <v>0.80004179477699999</v>
          </cell>
          <cell r="F41">
            <v>5.5247545242300002E-2</v>
          </cell>
          <cell r="G41">
            <v>0.76491824040699996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0.74837142229099995</v>
          </cell>
          <cell r="E42">
            <v>0.78033536672600001</v>
          </cell>
          <cell r="F42">
            <v>3.1963944435099999E-2</v>
          </cell>
          <cell r="G42">
            <v>0.76562662892300004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0.80834531784100006</v>
          </cell>
          <cell r="F43">
            <v>0.80834531784100006</v>
          </cell>
          <cell r="G43">
            <v>0.76837733786700002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0.73679000139200002</v>
          </cell>
          <cell r="E44">
            <v>0.79779285192500005</v>
          </cell>
          <cell r="F44">
            <v>6.10028505325E-2</v>
          </cell>
          <cell r="G44">
            <v>0.76315214173599999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0.71518188714999997</v>
          </cell>
          <cell r="E45">
            <v>0.79099774360700004</v>
          </cell>
          <cell r="F45">
            <v>7.5815856456800002E-2</v>
          </cell>
          <cell r="G45">
            <v>0.74948784769599996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0.83062267303500004</v>
          </cell>
          <cell r="F46">
            <v>0.83062267303500004</v>
          </cell>
          <cell r="G46">
            <v>0.77969459607900005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0.74027872085599999</v>
          </cell>
          <cell r="E47">
            <v>0.80549913644799997</v>
          </cell>
          <cell r="F47">
            <v>6.5220415592200001E-2</v>
          </cell>
          <cell r="G47">
            <v>0.78481117380900001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0.66984689235700001</v>
          </cell>
          <cell r="E48">
            <v>0.81648552417800002</v>
          </cell>
          <cell r="F48">
            <v>0.14663863182100001</v>
          </cell>
          <cell r="G48">
            <v>0.77169114022700003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0.84217458963400005</v>
          </cell>
          <cell r="F49">
            <v>0.84217458963400005</v>
          </cell>
          <cell r="G49">
            <v>0.80448761338800001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0.60301578044899995</v>
          </cell>
          <cell r="E50">
            <v>0.82136571407299996</v>
          </cell>
          <cell r="F50">
            <v>0.21834993362399999</v>
          </cell>
          <cell r="G50">
            <v>0.75791994061500001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0.85961556434599995</v>
          </cell>
          <cell r="F51">
            <v>0.85961556434599995</v>
          </cell>
          <cell r="G51">
            <v>0.79535806302699996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0.84954267740199996</v>
          </cell>
          <cell r="F52">
            <v>0.84954267740199996</v>
          </cell>
          <cell r="G52">
            <v>0.78352472312699994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0.87355530262000003</v>
          </cell>
          <cell r="F53">
            <v>0.87355530262000003</v>
          </cell>
          <cell r="G53">
            <v>0.81687031993500003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0.585360765457</v>
          </cell>
          <cell r="E54">
            <v>0.79825687408400003</v>
          </cell>
          <cell r="F54">
            <v>0.21289610862700001</v>
          </cell>
          <cell r="G54">
            <v>0.72497192497899998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0.38410273194299999</v>
          </cell>
          <cell r="E55">
            <v>0.81916481256499996</v>
          </cell>
          <cell r="F55">
            <v>0.43506208062200002</v>
          </cell>
          <cell r="G55">
            <v>0.63458688782600003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0.39286991953799999</v>
          </cell>
          <cell r="E56">
            <v>0.760978460312</v>
          </cell>
          <cell r="F56">
            <v>0.36810854077299998</v>
          </cell>
          <cell r="G56">
            <v>0.66271916373100004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0.47307610511800002</v>
          </cell>
          <cell r="E57">
            <v>0.79580062627799997</v>
          </cell>
          <cell r="F57">
            <v>0.32272452116</v>
          </cell>
          <cell r="G57">
            <v>0.74364902748600004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0.72507941722900004</v>
          </cell>
          <cell r="E58">
            <v>0.79550194740299995</v>
          </cell>
          <cell r="F58">
            <v>7.0422530174300002E-2</v>
          </cell>
          <cell r="G58">
            <v>0.75727358688500002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0.69923698902099996</v>
          </cell>
          <cell r="E59">
            <v>0.78672039508799996</v>
          </cell>
          <cell r="F59">
            <v>8.7483406066899999E-2</v>
          </cell>
          <cell r="G59">
            <v>0.75855176989299999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0.63482183217999999</v>
          </cell>
          <cell r="E60">
            <v>0.80020380020100002</v>
          </cell>
          <cell r="F60">
            <v>0.165381968021</v>
          </cell>
          <cell r="G60">
            <v>0.78245815515399997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0.69185692071899996</v>
          </cell>
          <cell r="E61">
            <v>0.78861218690900003</v>
          </cell>
          <cell r="F61">
            <v>9.6755266189599995E-2</v>
          </cell>
          <cell r="G61">
            <v>0.74622392350900002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0.72311800718300001</v>
          </cell>
          <cell r="E62">
            <v>0.75911551713900005</v>
          </cell>
          <cell r="F62">
            <v>3.5997509956399998E-2</v>
          </cell>
          <cell r="G62">
            <v>0.732262974013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0.70815670490299998</v>
          </cell>
          <cell r="E63">
            <v>0.77215123176599998</v>
          </cell>
          <cell r="F63">
            <v>6.3994526863100004E-2</v>
          </cell>
          <cell r="G63">
            <v>0.73711044563200001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0.74625211954100001</v>
          </cell>
          <cell r="E64">
            <v>0.79984891414600001</v>
          </cell>
          <cell r="F64">
            <v>5.3596794605300001E-2</v>
          </cell>
          <cell r="G64">
            <v>0.78193806070000005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0.69823533296600004</v>
          </cell>
          <cell r="E65">
            <v>0.76836735010099999</v>
          </cell>
          <cell r="F65">
            <v>7.0132017135599994E-2</v>
          </cell>
          <cell r="G65">
            <v>0.73871994157400001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0.81183969974500003</v>
          </cell>
          <cell r="F66">
            <v>0.81183969974500003</v>
          </cell>
          <cell r="G66">
            <v>0.78821600338099995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0.70514523982999999</v>
          </cell>
          <cell r="E67">
            <v>0.79572701454200001</v>
          </cell>
          <cell r="F67">
            <v>9.0581774711600005E-2</v>
          </cell>
          <cell r="G67">
            <v>0.75344964164399997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0.68320149183300005</v>
          </cell>
          <cell r="E68">
            <v>0.79875469207799998</v>
          </cell>
          <cell r="F68">
            <v>0.115553200245</v>
          </cell>
          <cell r="G68">
            <v>0.73830606706500002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0.81995177268999997</v>
          </cell>
          <cell r="F69">
            <v>0.81995177268999997</v>
          </cell>
          <cell r="G69">
            <v>0.78334552861899998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0.68565696477899996</v>
          </cell>
          <cell r="E70">
            <v>0.761215567589</v>
          </cell>
          <cell r="F70">
            <v>7.5558602809899997E-2</v>
          </cell>
          <cell r="G70">
            <v>0.71506074291900001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0.81759732961700005</v>
          </cell>
          <cell r="F71">
            <v>0.81759732961700005</v>
          </cell>
          <cell r="G71">
            <v>0.73142667684999996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0.70113813877099995</v>
          </cell>
          <cell r="E72">
            <v>0.78972005844100002</v>
          </cell>
          <cell r="F72">
            <v>8.8581919670099998E-2</v>
          </cell>
          <cell r="G72">
            <v>0.76093275346099998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0.68757581710799998</v>
          </cell>
          <cell r="E73">
            <v>0.79099488258399997</v>
          </cell>
          <cell r="F73">
            <v>0.103419065475</v>
          </cell>
          <cell r="G73">
            <v>0.75286829752499995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0.68001121282599997</v>
          </cell>
          <cell r="E74">
            <v>0.75787383317900003</v>
          </cell>
          <cell r="F74">
            <v>7.7862620353699993E-2</v>
          </cell>
          <cell r="G74">
            <v>0.70572792872500001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0.73546087741900001</v>
          </cell>
          <cell r="E75">
            <v>0.79012989997899996</v>
          </cell>
          <cell r="F75">
            <v>5.4669022560099999E-2</v>
          </cell>
          <cell r="G75">
            <v>0.76620638519200002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0.59553748369199999</v>
          </cell>
          <cell r="E76">
            <v>0.77154797315599999</v>
          </cell>
          <cell r="F76">
            <v>0.176010489464</v>
          </cell>
          <cell r="G76">
            <v>0.69697536060200005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0.816435456276</v>
          </cell>
          <cell r="F77">
            <v>0.816435456276</v>
          </cell>
          <cell r="G77">
            <v>0.71874190929100001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0.61260199546799998</v>
          </cell>
          <cell r="E78">
            <v>0.74883693456599998</v>
          </cell>
          <cell r="F78">
            <v>0.136234939098</v>
          </cell>
          <cell r="G78">
            <v>0.67738377363000002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0.81646442413300002</v>
          </cell>
          <cell r="F79">
            <v>0.81646442413300002</v>
          </cell>
          <cell r="G79">
            <v>0.75791714236700003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0.81567293405499997</v>
          </cell>
          <cell r="F80">
            <v>0.81567293405499997</v>
          </cell>
          <cell r="G80">
            <v>0.70191468983299998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0.655392169952</v>
          </cell>
          <cell r="E81">
            <v>0.76649200916299998</v>
          </cell>
          <cell r="F81">
            <v>0.111099839211</v>
          </cell>
          <cell r="G81">
            <v>0.72942539353000002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0.65287059545500004</v>
          </cell>
          <cell r="E82">
            <v>0.77326142787899999</v>
          </cell>
          <cell r="F82">
            <v>0.120390832424</v>
          </cell>
          <cell r="G82">
            <v>0.73432115384800001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0.69983661174800005</v>
          </cell>
          <cell r="E83">
            <v>0.780263125896</v>
          </cell>
          <cell r="F83">
            <v>8.0426514148700001E-2</v>
          </cell>
          <cell r="G83">
            <v>0.74779453625600001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0.699182152748</v>
          </cell>
          <cell r="E84">
            <v>0.80341839790299996</v>
          </cell>
          <cell r="F84">
            <v>0.104236245155</v>
          </cell>
          <cell r="G84">
            <v>0.75763945663800003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0.708958685398</v>
          </cell>
          <cell r="E85">
            <v>0.75965267419799998</v>
          </cell>
          <cell r="F85">
            <v>5.0693988799999999E-2</v>
          </cell>
          <cell r="G85">
            <v>0.73908665103000004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0.53962326049800002</v>
          </cell>
          <cell r="E86">
            <v>0.78404164314299996</v>
          </cell>
          <cell r="F86">
            <v>0.24441838264499999</v>
          </cell>
          <cell r="G86">
            <v>0.70388650737900005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0.75161415338500004</v>
          </cell>
          <cell r="E87">
            <v>0.79332661628699996</v>
          </cell>
          <cell r="F87">
            <v>4.1712462902099998E-2</v>
          </cell>
          <cell r="G87">
            <v>0.78374506571299996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0.68893682956699998</v>
          </cell>
          <cell r="E88">
            <v>0.80420017242399999</v>
          </cell>
          <cell r="F88">
            <v>0.115263342857</v>
          </cell>
          <cell r="G88">
            <v>0.77083657166200004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0.42567312717400002</v>
          </cell>
          <cell r="E89">
            <v>0.84825074672699996</v>
          </cell>
          <cell r="F89">
            <v>0.42257761955299999</v>
          </cell>
          <cell r="G89">
            <v>0.74341638120800002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0.66977423429500005</v>
          </cell>
          <cell r="E90">
            <v>0.81313711404800004</v>
          </cell>
          <cell r="F90">
            <v>0.14336287975299999</v>
          </cell>
          <cell r="G90">
            <v>0.77072250175300006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0.74466168880500005</v>
          </cell>
          <cell r="E91">
            <v>0.79543143510799996</v>
          </cell>
          <cell r="F91">
            <v>5.0769746303599997E-2</v>
          </cell>
          <cell r="G91">
            <v>0.77549041524700002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0.771421611309</v>
          </cell>
          <cell r="E92">
            <v>0.80098575353599999</v>
          </cell>
          <cell r="F92">
            <v>2.95641422272E-2</v>
          </cell>
          <cell r="G92">
            <v>0.78744914508999997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0.77320438623400001</v>
          </cell>
          <cell r="E93">
            <v>0.82134932279600004</v>
          </cell>
          <cell r="F93">
            <v>4.8144936561600002E-2</v>
          </cell>
          <cell r="G93">
            <v>0.80211406295400001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0.66866618394900001</v>
          </cell>
          <cell r="E94">
            <v>0.821226298809</v>
          </cell>
          <cell r="F94">
            <v>0.15256011486099999</v>
          </cell>
          <cell r="G94">
            <v>0.76812540014599995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0.77217215299599995</v>
          </cell>
          <cell r="E95">
            <v>0.82924330234499999</v>
          </cell>
          <cell r="F95">
            <v>5.7071149349199997E-2</v>
          </cell>
          <cell r="G95">
            <v>0.80051006376099998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0.67688375711399995</v>
          </cell>
          <cell r="E96">
            <v>0.85489130020100002</v>
          </cell>
          <cell r="F96">
            <v>0.17800754308700001</v>
          </cell>
          <cell r="G96">
            <v>0.78668294001299999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0.76251232624099996</v>
          </cell>
          <cell r="E97">
            <v>0.79865211248400003</v>
          </cell>
          <cell r="F97">
            <v>3.6139786243400002E-2</v>
          </cell>
          <cell r="G97">
            <v>0.78639237070800005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0.74346882104900003</v>
          </cell>
          <cell r="E98">
            <v>0.80201071500800003</v>
          </cell>
          <cell r="F98">
            <v>5.8541893959000002E-2</v>
          </cell>
          <cell r="G98">
            <v>0.78965560437899995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0.66694396734200001</v>
          </cell>
          <cell r="E99">
            <v>0.79666835069700004</v>
          </cell>
          <cell r="F99">
            <v>0.12972438335399999</v>
          </cell>
          <cell r="G99">
            <v>0.76018212275300001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0.87292945384999998</v>
          </cell>
          <cell r="F100">
            <v>0.87292945384999998</v>
          </cell>
          <cell r="G100">
            <v>0.81877162585800001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0.73894733190499995</v>
          </cell>
          <cell r="E101">
            <v>0.79243558645199996</v>
          </cell>
          <cell r="F101">
            <v>5.3488254547100003E-2</v>
          </cell>
          <cell r="G101">
            <v>0.77572150361299996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0.73799777030900005</v>
          </cell>
          <cell r="E102">
            <v>0.846480607986</v>
          </cell>
          <cell r="F102">
            <v>0.108482837677</v>
          </cell>
          <cell r="G102">
            <v>0.794188467437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0.694151043892</v>
          </cell>
          <cell r="E103">
            <v>0.81216937303500003</v>
          </cell>
          <cell r="F103">
            <v>0.118018329144</v>
          </cell>
          <cell r="G103">
            <v>0.768711085199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0.66413384675999998</v>
          </cell>
          <cell r="E104">
            <v>0.83093285560600005</v>
          </cell>
          <cell r="F104">
            <v>0.16679900884599999</v>
          </cell>
          <cell r="G104">
            <v>0.75323609199499997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0.66881000995600004</v>
          </cell>
          <cell r="E105">
            <v>0.76017510890999995</v>
          </cell>
          <cell r="F105">
            <v>9.1365098953199997E-2</v>
          </cell>
          <cell r="G105">
            <v>0.73146741646799995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0.87350779771800002</v>
          </cell>
          <cell r="F106">
            <v>0.87350779771800002</v>
          </cell>
          <cell r="G106">
            <v>0.80773646007900002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0.68313759565400001</v>
          </cell>
          <cell r="E107">
            <v>0.75981587171599996</v>
          </cell>
          <cell r="F107">
            <v>7.6678276062000006E-2</v>
          </cell>
          <cell r="G107">
            <v>0.74234201268199995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0.87911397218700005</v>
          </cell>
          <cell r="F108">
            <v>0.87911397218700005</v>
          </cell>
          <cell r="G108">
            <v>0.82600645587599997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0.66195720434200001</v>
          </cell>
          <cell r="E109">
            <v>0.82417786121400005</v>
          </cell>
          <cell r="F109">
            <v>0.16222065687199999</v>
          </cell>
          <cell r="G109">
            <v>0.73980075741700002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0.61725628375999997</v>
          </cell>
          <cell r="E110">
            <v>0.75584900379200004</v>
          </cell>
          <cell r="F110">
            <v>0.13859272003199999</v>
          </cell>
          <cell r="G110">
            <v>0.70829613412199999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0.59161072969399997</v>
          </cell>
          <cell r="E111">
            <v>0.83208286762200001</v>
          </cell>
          <cell r="F111">
            <v>0.24047213792800001</v>
          </cell>
          <cell r="G111">
            <v>0.72288903312300001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0.87612670660000003</v>
          </cell>
          <cell r="F112">
            <v>0.87612670660000003</v>
          </cell>
          <cell r="G112">
            <v>0.80514356315299995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0.57142990827600004</v>
          </cell>
          <cell r="E113">
            <v>0.71662455797199998</v>
          </cell>
          <cell r="F113">
            <v>0.14519464969599999</v>
          </cell>
          <cell r="G113">
            <v>0.63595771242599997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0.74368822574600002</v>
          </cell>
          <cell r="E114">
            <v>0.77196210622799999</v>
          </cell>
          <cell r="F114">
            <v>2.8273880481700001E-2</v>
          </cell>
          <cell r="G114">
            <v>0.76127459310199996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0.70449578762099996</v>
          </cell>
          <cell r="E115">
            <v>0.821603953838</v>
          </cell>
          <cell r="F115">
            <v>0.11710816621800001</v>
          </cell>
          <cell r="G115">
            <v>0.76458636272500002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0.73787224292800002</v>
          </cell>
          <cell r="E116">
            <v>0.76286214590099999</v>
          </cell>
          <cell r="F116">
            <v>2.4989902973200001E-2</v>
          </cell>
          <cell r="G116">
            <v>0.75783110876199999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0.87429511547100003</v>
          </cell>
          <cell r="F117">
            <v>0.87429511547100003</v>
          </cell>
          <cell r="G117">
            <v>0.73697506715299999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0.52303099632299999</v>
          </cell>
          <cell r="E118">
            <v>0.81220453977600005</v>
          </cell>
          <cell r="F118">
            <v>0.289173543453</v>
          </cell>
          <cell r="G118">
            <v>0.69051976896599998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0.50351649522800002</v>
          </cell>
          <cell r="E119">
            <v>0.78459113836299998</v>
          </cell>
          <cell r="F119">
            <v>0.28107464313500002</v>
          </cell>
          <cell r="G119">
            <v>0.65337286334300004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0.47849348187399998</v>
          </cell>
          <cell r="E120">
            <v>0.794695913792</v>
          </cell>
          <cell r="F120">
            <v>0.31620243191699998</v>
          </cell>
          <cell r="G120">
            <v>0.60581562296699998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0.487850099802</v>
          </cell>
          <cell r="E121">
            <v>0.65693134069400005</v>
          </cell>
          <cell r="F121">
            <v>0.169081240892</v>
          </cell>
          <cell r="G121">
            <v>0.54085225624699995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0.88015723228499998</v>
          </cell>
          <cell r="F122">
            <v>0.88015723228499998</v>
          </cell>
          <cell r="G122">
            <v>0.804518160476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0.88520658016200005</v>
          </cell>
          <cell r="F123">
            <v>0.88520658016200005</v>
          </cell>
          <cell r="G123">
            <v>0.78054113364900002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0.88158112764399998</v>
          </cell>
          <cell r="F124">
            <v>0.88158112764399998</v>
          </cell>
          <cell r="G124">
            <v>0.770345834939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0.87502151727699995</v>
          </cell>
          <cell r="F125">
            <v>0.87502151727699995</v>
          </cell>
          <cell r="G125">
            <v>0.79024842856699995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0.87847214937200002</v>
          </cell>
          <cell r="F126">
            <v>0.87847214937200002</v>
          </cell>
          <cell r="G126">
            <v>0.80717263492900004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0.88854163885100002</v>
          </cell>
          <cell r="F127">
            <v>0.88854163885100002</v>
          </cell>
          <cell r="G127">
            <v>0.77928790321600006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0.87929075956299996</v>
          </cell>
          <cell r="F128">
            <v>0.87929075956299996</v>
          </cell>
          <cell r="G128">
            <v>0.69549342311899998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0.88374620676000004</v>
          </cell>
          <cell r="F129">
            <v>0.88374620676000004</v>
          </cell>
          <cell r="G129">
            <v>0.67122435862999996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0.93165343999899997</v>
          </cell>
          <cell r="F130">
            <v>0.93165343999899997</v>
          </cell>
          <cell r="G130">
            <v>0.73538201653299995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0.907818078995</v>
          </cell>
          <cell r="F131">
            <v>0.907818078995</v>
          </cell>
          <cell r="G131">
            <v>0.73242677778200005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0.90062755346300005</v>
          </cell>
          <cell r="F132">
            <v>0.90062755346300005</v>
          </cell>
          <cell r="G132">
            <v>0.72234140005799996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0.88742709159900002</v>
          </cell>
          <cell r="F133">
            <v>0.88742709159900002</v>
          </cell>
          <cell r="G133">
            <v>0.81626618630600001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0.90009528398500005</v>
          </cell>
          <cell r="F134">
            <v>0.90009528398500005</v>
          </cell>
          <cell r="G134">
            <v>0.79970428247299996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0.88507872819900002</v>
          </cell>
          <cell r="F135">
            <v>0.88507872819900002</v>
          </cell>
          <cell r="G135">
            <v>0.77434940161300003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0.89713323116300003</v>
          </cell>
          <cell r="F136">
            <v>0.89713323116300003</v>
          </cell>
          <cell r="G136">
            <v>0.72303963418399997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0.87002992629999998</v>
          </cell>
          <cell r="F137">
            <v>0.87002992629999998</v>
          </cell>
          <cell r="G137">
            <v>0.77442598874799995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0.90298968553500003</v>
          </cell>
          <cell r="F138">
            <v>0.90298968553500003</v>
          </cell>
          <cell r="G138">
            <v>0.772466550596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0.86649298667899999</v>
          </cell>
          <cell r="F139">
            <v>0.86649298667899999</v>
          </cell>
          <cell r="G139">
            <v>0.78555886062699998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0.86273258924499996</v>
          </cell>
          <cell r="F140">
            <v>0.86273258924499996</v>
          </cell>
          <cell r="G140">
            <v>0.75907968774500001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0.86108523607300003</v>
          </cell>
          <cell r="F141">
            <v>0.86108523607300003</v>
          </cell>
          <cell r="G141">
            <v>0.76075785761400005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0.86710917949699995</v>
          </cell>
          <cell r="F142">
            <v>0.86710917949699995</v>
          </cell>
          <cell r="G142">
            <v>0.79799373663399997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0.86768561601600003</v>
          </cell>
          <cell r="F143">
            <v>0.86768561601600003</v>
          </cell>
          <cell r="G143">
            <v>0.77900510500499998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0.86548876762399995</v>
          </cell>
          <cell r="F144">
            <v>0.86548876762399995</v>
          </cell>
          <cell r="G144">
            <v>0.78861428274300005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0.87347441911699997</v>
          </cell>
          <cell r="F145">
            <v>0.87347441911699997</v>
          </cell>
          <cell r="G145">
            <v>0.79034772023800004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0.87008965015399997</v>
          </cell>
          <cell r="F146">
            <v>0.87008965015399997</v>
          </cell>
          <cell r="G146">
            <v>0.79019519789199999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0.87691032886499998</v>
          </cell>
          <cell r="F147">
            <v>0.87691032886499998</v>
          </cell>
          <cell r="G147">
            <v>0.80097815339699996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0.85655403137200004</v>
          </cell>
          <cell r="F148">
            <v>0.85655403137200004</v>
          </cell>
          <cell r="G148">
            <v>0.77514536473600004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0.86084508895900003</v>
          </cell>
          <cell r="F149">
            <v>0.86084508895900003</v>
          </cell>
          <cell r="G149">
            <v>0.78681187510999995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0.87284016609199999</v>
          </cell>
          <cell r="F150">
            <v>0.87284016609199999</v>
          </cell>
          <cell r="G150">
            <v>0.75723336416499998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0.86095017194699996</v>
          </cell>
          <cell r="F151">
            <v>0.86095017194699996</v>
          </cell>
          <cell r="G151">
            <v>0.78374249730000001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0.86099928617499999</v>
          </cell>
          <cell r="F152">
            <v>0.86099928617499999</v>
          </cell>
          <cell r="G152">
            <v>0.78353026877099996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0.85983520746200004</v>
          </cell>
          <cell r="F153">
            <v>0.85983520746200004</v>
          </cell>
          <cell r="G153">
            <v>0.76127342088100003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0.86131709814099999</v>
          </cell>
          <cell r="F154">
            <v>0.86131709814099999</v>
          </cell>
          <cell r="G154">
            <v>0.79620490081399997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0.86392837762800001</v>
          </cell>
          <cell r="F155">
            <v>0.86392837762800001</v>
          </cell>
          <cell r="G155">
            <v>0.76872085049399996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0.85909539461100004</v>
          </cell>
          <cell r="F156">
            <v>0.85909539461100004</v>
          </cell>
          <cell r="G156">
            <v>0.77877864745900005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0.84836083650600003</v>
          </cell>
          <cell r="F157">
            <v>0.84836083650600003</v>
          </cell>
          <cell r="G157">
            <v>0.78854179353499998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0.86172699928300001</v>
          </cell>
          <cell r="F158">
            <v>0.86172699928300001</v>
          </cell>
          <cell r="G158">
            <v>0.80033694499899999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0.86649757623699997</v>
          </cell>
          <cell r="F159">
            <v>0.86649757623699997</v>
          </cell>
          <cell r="G159">
            <v>0.79105160762399995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0.858323812485</v>
          </cell>
          <cell r="F160">
            <v>0.858323812485</v>
          </cell>
          <cell r="G160">
            <v>0.77530559897399998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0.68851572275200001</v>
          </cell>
          <cell r="E161">
            <v>0.835616290569</v>
          </cell>
          <cell r="F161">
            <v>0.14710056781799999</v>
          </cell>
          <cell r="G161">
            <v>0.75951646560399999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0.85970723629000001</v>
          </cell>
          <cell r="F162">
            <v>0.85970723629000001</v>
          </cell>
          <cell r="G162">
            <v>0.77443857871699995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0.866444289684</v>
          </cell>
          <cell r="F163">
            <v>0.866444289684</v>
          </cell>
          <cell r="G163">
            <v>0.76008026354299996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0.872055411339</v>
          </cell>
          <cell r="F164">
            <v>0.872055411339</v>
          </cell>
          <cell r="G164">
            <v>0.79456233118200004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0.59978002309800005</v>
          </cell>
          <cell r="E165">
            <v>0.85662239790000005</v>
          </cell>
          <cell r="F165">
            <v>0.25684237480200001</v>
          </cell>
          <cell r="G165">
            <v>0.79572067261000001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0.86260849237399995</v>
          </cell>
          <cell r="F166">
            <v>0.86260849237399995</v>
          </cell>
          <cell r="G166">
            <v>0.80067003998200004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0.90241771936399995</v>
          </cell>
          <cell r="F167">
            <v>0.90241771936399995</v>
          </cell>
          <cell r="G167">
            <v>0.80794120093800004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0</v>
          </cell>
          <cell r="E168">
            <v>0.90356642007800003</v>
          </cell>
          <cell r="F168">
            <v>0.90356642007800003</v>
          </cell>
          <cell r="G168">
            <v>0.75231366985100001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0.51884537935300001</v>
          </cell>
          <cell r="E169">
            <v>0.81159663200400001</v>
          </cell>
          <cell r="F169">
            <v>0.29275125265099999</v>
          </cell>
          <cell r="G169">
            <v>0.66613593848899999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0.90673124790199999</v>
          </cell>
          <cell r="F170">
            <v>0.90673124790199999</v>
          </cell>
          <cell r="G170">
            <v>0.84420455130200001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0.90045803785300005</v>
          </cell>
          <cell r="F171">
            <v>0.90045803785300005</v>
          </cell>
          <cell r="G171">
            <v>0.80645773200899995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0</v>
          </cell>
          <cell r="E172">
            <v>0.887810051441</v>
          </cell>
          <cell r="F172">
            <v>0.887810051441</v>
          </cell>
          <cell r="G172">
            <v>0.74075311781800002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0.86513155698800004</v>
          </cell>
          <cell r="F173">
            <v>0.86513155698800004</v>
          </cell>
          <cell r="G173">
            <v>0.71837697697299996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0.86423283815399998</v>
          </cell>
          <cell r="F174">
            <v>0.86423283815399998</v>
          </cell>
          <cell r="G174">
            <v>0.79421316396200003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0.905591845512</v>
          </cell>
          <cell r="F175">
            <v>0.905591845512</v>
          </cell>
          <cell r="G175">
            <v>0.78517656102199995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0.86142617464100002</v>
          </cell>
          <cell r="F176">
            <v>0.86142617464100002</v>
          </cell>
          <cell r="G176">
            <v>0.79052955940299996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0.90711706876800002</v>
          </cell>
          <cell r="F177">
            <v>0.90711706876800002</v>
          </cell>
          <cell r="G177">
            <v>0.86599789630900004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0.75233328342399997</v>
          </cell>
          <cell r="E178">
            <v>0.88390010595299995</v>
          </cell>
          <cell r="F178">
            <v>0.13156682252900001</v>
          </cell>
          <cell r="G178">
            <v>0.82752096179400003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0.90639239549600004</v>
          </cell>
          <cell r="F179">
            <v>0.90639239549600004</v>
          </cell>
          <cell r="G179">
            <v>0.84662128519199997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0.85843908786800005</v>
          </cell>
          <cell r="F180">
            <v>0.85843908786800005</v>
          </cell>
          <cell r="G180">
            <v>0.756913033377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0.74197775125499998</v>
          </cell>
          <cell r="E181">
            <v>0.882715582848</v>
          </cell>
          <cell r="F181">
            <v>0.14073783159299999</v>
          </cell>
          <cell r="G181">
            <v>0.84462538640999996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0.72050154209100004</v>
          </cell>
          <cell r="E182">
            <v>0.88595938682599995</v>
          </cell>
          <cell r="F182">
            <v>0.16545784473399999</v>
          </cell>
          <cell r="G182">
            <v>0.83909269179799995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0.57900565862700004</v>
          </cell>
          <cell r="E183">
            <v>0.88809275627100004</v>
          </cell>
          <cell r="F183">
            <v>0.30908709764499998</v>
          </cell>
          <cell r="G183">
            <v>0.77141130138299996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0.91013038158399995</v>
          </cell>
          <cell r="F184">
            <v>0.91013038158399995</v>
          </cell>
          <cell r="G184">
            <v>0.79740900901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0.91522037982899995</v>
          </cell>
          <cell r="F185">
            <v>0.91522037982899995</v>
          </cell>
          <cell r="G185">
            <v>0.75719522175800003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0.91343677043899996</v>
          </cell>
          <cell r="F186">
            <v>0.91343677043899996</v>
          </cell>
          <cell r="G186">
            <v>0.82183787609699999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0.90876001119600003</v>
          </cell>
          <cell r="F187">
            <v>0.90876001119600003</v>
          </cell>
          <cell r="G187">
            <v>0.78905639985700005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0.87363457679699996</v>
          </cell>
          <cell r="F188">
            <v>0.87363457679699996</v>
          </cell>
          <cell r="G188">
            <v>0.78202785777600003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0.87909740209599996</v>
          </cell>
          <cell r="F189">
            <v>0.87909740209599996</v>
          </cell>
          <cell r="G189">
            <v>0.77306038923700005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0.87274867296199998</v>
          </cell>
          <cell r="F190">
            <v>0.87274867296199998</v>
          </cell>
          <cell r="G190">
            <v>0.78387740838700004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0.86563193798100002</v>
          </cell>
          <cell r="F191">
            <v>0.86563193798100002</v>
          </cell>
          <cell r="G191">
            <v>0.74499535886799995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0.87540727853800004</v>
          </cell>
          <cell r="F192">
            <v>0.87540727853800004</v>
          </cell>
          <cell r="G192">
            <v>0.76979692784099996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0.69771921634699996</v>
          </cell>
          <cell r="E193">
            <v>0.86283797025700004</v>
          </cell>
          <cell r="F193">
            <v>0.16511875391</v>
          </cell>
          <cell r="G193">
            <v>0.80332548693200001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0.789280951023</v>
          </cell>
          <cell r="E194">
            <v>0.85546779632600001</v>
          </cell>
          <cell r="F194">
            <v>6.6186845302599995E-2</v>
          </cell>
          <cell r="G194">
            <v>0.83914500653000001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0.87314230203599996</v>
          </cell>
          <cell r="F195">
            <v>0.87314230203599996</v>
          </cell>
          <cell r="G195">
            <v>0.80239616924099999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0.87849456071900001</v>
          </cell>
          <cell r="F196">
            <v>0.87849456071900001</v>
          </cell>
          <cell r="G196">
            <v>0.749762328305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0.48673984408400001</v>
          </cell>
          <cell r="E197">
            <v>0.79652380943300005</v>
          </cell>
          <cell r="F197">
            <v>0.30978396534899999</v>
          </cell>
          <cell r="G197">
            <v>0.65760818754899997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0.88392680883399999</v>
          </cell>
          <cell r="F198">
            <v>0.88392680883399999</v>
          </cell>
          <cell r="G198">
            <v>0.75474688489800001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0.88655591011000001</v>
          </cell>
          <cell r="F199">
            <v>0.88655591011000001</v>
          </cell>
          <cell r="G199">
            <v>0.73406525919200005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0</v>
          </cell>
          <cell r="E200">
            <v>0.89611589908599998</v>
          </cell>
          <cell r="F200">
            <v>0.89611589908599998</v>
          </cell>
          <cell r="G200">
            <v>0.76771442711500004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0.47909465432199999</v>
          </cell>
          <cell r="E201">
            <v>0.72675347328200002</v>
          </cell>
          <cell r="F201">
            <v>0.24765881896</v>
          </cell>
          <cell r="G201">
            <v>0.617756084303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0.89444166421899995</v>
          </cell>
          <cell r="F202">
            <v>0.89444166421899995</v>
          </cell>
          <cell r="G202">
            <v>0.815721563255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0.89185553789100003</v>
          </cell>
          <cell r="F203">
            <v>0.89185553789100003</v>
          </cell>
          <cell r="G203">
            <v>0.80412413277999994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0.89842969179200005</v>
          </cell>
          <cell r="F204">
            <v>0.89842969179200005</v>
          </cell>
          <cell r="G204">
            <v>0.80935227722900005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0.47472724318499998</v>
          </cell>
          <cell r="E205">
            <v>0.86206781864199999</v>
          </cell>
          <cell r="F205">
            <v>0.38734057545700001</v>
          </cell>
          <cell r="G205">
            <v>0.73094965153699998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0.483394563198</v>
          </cell>
          <cell r="E206">
            <v>0.86136996746100003</v>
          </cell>
          <cell r="F206">
            <v>0.37797540426300003</v>
          </cell>
          <cell r="G206">
            <v>0.67108056843999997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0.47839239239699999</v>
          </cell>
          <cell r="E207">
            <v>0.87238186597800005</v>
          </cell>
          <cell r="F207">
            <v>0.393989473581</v>
          </cell>
          <cell r="G207">
            <v>0.67286460607700005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0.87882351875300002</v>
          </cell>
          <cell r="F208">
            <v>0.87882351875300002</v>
          </cell>
          <cell r="G208">
            <v>0.81493431938000005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0.84812027215999997</v>
          </cell>
          <cell r="F209">
            <v>0.84812027215999997</v>
          </cell>
          <cell r="G209">
            <v>0.66138892878599997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0.30454608797999999</v>
          </cell>
          <cell r="E210">
            <v>0.78492754697800005</v>
          </cell>
          <cell r="F210">
            <v>0.480381458998</v>
          </cell>
          <cell r="G210">
            <v>0.64409016022200005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0.86812096834200003</v>
          </cell>
          <cell r="F211">
            <v>0.86812096834200003</v>
          </cell>
          <cell r="G211">
            <v>0.67742196181400005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0.27453041076700002</v>
          </cell>
          <cell r="E212">
            <v>0.67276495695100003</v>
          </cell>
          <cell r="F212">
            <v>0.39823454618499998</v>
          </cell>
          <cell r="G212">
            <v>0.51497675860900005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0.488730996847</v>
          </cell>
          <cell r="E213">
            <v>0.74075102806100002</v>
          </cell>
          <cell r="F213">
            <v>0.25202003121400002</v>
          </cell>
          <cell r="G213">
            <v>0.61024124353499998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0.86791491508499996</v>
          </cell>
          <cell r="F214">
            <v>0.86791491508499996</v>
          </cell>
          <cell r="G214">
            <v>0.69227777334200002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0.447889178991</v>
          </cell>
          <cell r="E215">
            <v>0.72693073749500003</v>
          </cell>
          <cell r="F215">
            <v>0.27904155850399998</v>
          </cell>
          <cell r="G215">
            <v>0.580153615299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0.35327997803700001</v>
          </cell>
          <cell r="E216">
            <v>0.74526131153099995</v>
          </cell>
          <cell r="F216">
            <v>0.39198133349399999</v>
          </cell>
          <cell r="G216">
            <v>0.60204520511600002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0.62262493372000005</v>
          </cell>
          <cell r="E217">
            <v>0.78492587804799996</v>
          </cell>
          <cell r="F217">
            <v>0.16230094432799999</v>
          </cell>
          <cell r="G217">
            <v>0.72039641341600003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0.82959073782000003</v>
          </cell>
          <cell r="F218">
            <v>0.82959073782000003</v>
          </cell>
          <cell r="G218">
            <v>0.68149572142399995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0.43353956937799998</v>
          </cell>
          <cell r="E219">
            <v>0.74240279197699999</v>
          </cell>
          <cell r="F219">
            <v>0.30886322259900001</v>
          </cell>
          <cell r="G219">
            <v>0.55088701300300003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0.43418318033199998</v>
          </cell>
          <cell r="E220">
            <v>0.76979809999500004</v>
          </cell>
          <cell r="F220">
            <v>0.33561491966200002</v>
          </cell>
          <cell r="G220">
            <v>0.63674293716700003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0.80625146627400002</v>
          </cell>
          <cell r="F221">
            <v>0.80625146627400002</v>
          </cell>
          <cell r="G221">
            <v>0.39452433927399999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0.804836273193</v>
          </cell>
          <cell r="F222">
            <v>0.804836273193</v>
          </cell>
          <cell r="G222">
            <v>0.474890621776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4.3230485171100001E-2</v>
          </cell>
          <cell r="E223">
            <v>0.59885787963899995</v>
          </cell>
          <cell r="F223">
            <v>0.55562739446800002</v>
          </cell>
          <cell r="G223">
            <v>0.200733822008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2.0336857065600001E-2</v>
          </cell>
          <cell r="E224">
            <v>0.29304215311999998</v>
          </cell>
          <cell r="F224">
            <v>0.27270529605400001</v>
          </cell>
          <cell r="G224">
            <v>0.122950228615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1.8913974985500001E-2</v>
          </cell>
          <cell r="E225">
            <v>0.33080106973599999</v>
          </cell>
          <cell r="F225">
            <v>0.31188709475100002</v>
          </cell>
          <cell r="G225">
            <v>0.115476795336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3.7269368767699998E-2</v>
          </cell>
          <cell r="E226">
            <v>0.50475007295600005</v>
          </cell>
          <cell r="F226">
            <v>0.46748070418799997</v>
          </cell>
          <cell r="G226">
            <v>0.265847857302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4.0469672530899998E-3</v>
          </cell>
          <cell r="E227">
            <v>0.36494877934499997</v>
          </cell>
          <cell r="F227">
            <v>0.36090181209099997</v>
          </cell>
          <cell r="G227">
            <v>0.117311130392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6.5822251141100005E-2</v>
          </cell>
          <cell r="E228">
            <v>0.69734752178199999</v>
          </cell>
          <cell r="F228">
            <v>0.63152527064099995</v>
          </cell>
          <cell r="G228">
            <v>0.39174984187700002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0.143842428923</v>
          </cell>
          <cell r="E229">
            <v>0.72252321243299999</v>
          </cell>
          <cell r="F229">
            <v>0.57868078350999996</v>
          </cell>
          <cell r="G229">
            <v>0.43205916654299997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0.142794519663</v>
          </cell>
          <cell r="E230">
            <v>0.72316628694499996</v>
          </cell>
          <cell r="F230">
            <v>0.58037176728200002</v>
          </cell>
          <cell r="G230">
            <v>0.485015379069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0.75422358512900001</v>
          </cell>
          <cell r="F231">
            <v>0.75422358512900001</v>
          </cell>
          <cell r="G231">
            <v>0.63972492116599999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0.75022464990600002</v>
          </cell>
          <cell r="F232">
            <v>0.75022464990600002</v>
          </cell>
          <cell r="G232">
            <v>0.50775015662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0.85743808746299999</v>
          </cell>
          <cell r="F233">
            <v>0.85743808746299999</v>
          </cell>
          <cell r="G233">
            <v>0.792039711418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0.85364037752199995</v>
          </cell>
          <cell r="F234">
            <v>0.85364037752199995</v>
          </cell>
          <cell r="G234">
            <v>0.81688320845700002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0.84290075302099998</v>
          </cell>
          <cell r="F235">
            <v>0.84290075302099998</v>
          </cell>
          <cell r="G235">
            <v>0.79940200344400003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0.835270762444</v>
          </cell>
          <cell r="F236">
            <v>0.835270762444</v>
          </cell>
          <cell r="G236">
            <v>0.79156895923100001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0.830606997013</v>
          </cell>
          <cell r="F237">
            <v>0.830606997013</v>
          </cell>
          <cell r="G237">
            <v>0.76208972966900002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0.82506048679400001</v>
          </cell>
          <cell r="F238">
            <v>0.82506048679400001</v>
          </cell>
          <cell r="G238">
            <v>0.78370287800500005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0.81240427494</v>
          </cell>
          <cell r="F239">
            <v>0.81240427494</v>
          </cell>
          <cell r="G239">
            <v>0.774818415885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0.82272648811299998</v>
          </cell>
          <cell r="F240">
            <v>0.82272648811299998</v>
          </cell>
          <cell r="G240">
            <v>0.76736977007999996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0.85565853118900004</v>
          </cell>
          <cell r="F241">
            <v>0.85565853118900004</v>
          </cell>
          <cell r="G241">
            <v>0.81765556361900005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0.86593061685600003</v>
          </cell>
          <cell r="F242">
            <v>0.86593061685600003</v>
          </cell>
          <cell r="G242">
            <v>0.71002058529599998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0.84324884414699997</v>
          </cell>
          <cell r="F243">
            <v>0.84324884414699997</v>
          </cell>
          <cell r="G243">
            <v>0.63505179803699996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0.75756943225899998</v>
          </cell>
          <cell r="F244">
            <v>0.75756943225899998</v>
          </cell>
          <cell r="G244">
            <v>0.60319002701299995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0.74574542045600001</v>
          </cell>
          <cell r="F245">
            <v>0.74574542045600001</v>
          </cell>
          <cell r="G245">
            <v>0.45388819417499998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5.1110349595499998E-3</v>
          </cell>
          <cell r="E246">
            <v>0.716471672058</v>
          </cell>
          <cell r="F246">
            <v>0.71136063709899999</v>
          </cell>
          <cell r="G246">
            <v>0.48388894606900001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3.0762095004300001E-2</v>
          </cell>
          <cell r="E247">
            <v>0.74394220113800003</v>
          </cell>
          <cell r="F247">
            <v>0.71318010613299998</v>
          </cell>
          <cell r="G247">
            <v>0.49050417832600002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2.0289905369300001E-3</v>
          </cell>
          <cell r="E248">
            <v>0.73040461540199997</v>
          </cell>
          <cell r="F248">
            <v>0.72837562486499996</v>
          </cell>
          <cell r="G248">
            <v>0.52624465935599996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0.77431517839399999</v>
          </cell>
          <cell r="F249">
            <v>0.77431517839399999</v>
          </cell>
          <cell r="G249">
            <v>0.52236220344499995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0</v>
          </cell>
          <cell r="E250">
            <v>0.54963237047199998</v>
          </cell>
          <cell r="F250">
            <v>0.54963237047199998</v>
          </cell>
          <cell r="G250">
            <v>0.181974203715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3.2759651076000001E-3</v>
          </cell>
          <cell r="E251">
            <v>0.70178657770200004</v>
          </cell>
          <cell r="F251">
            <v>0.69851061259400005</v>
          </cell>
          <cell r="G251">
            <v>0.43618452598399998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3.1661272049000003E-2</v>
          </cell>
          <cell r="E252">
            <v>0.591600596905</v>
          </cell>
          <cell r="F252">
            <v>0.55993932485599995</v>
          </cell>
          <cell r="G252">
            <v>0.31138677971599998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0.75386911630599995</v>
          </cell>
          <cell r="F253">
            <v>0.75386911630599995</v>
          </cell>
          <cell r="G253">
            <v>0.57099235019700001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9.3160986900300002E-2</v>
          </cell>
          <cell r="E254">
            <v>0.71753060817699998</v>
          </cell>
          <cell r="F254">
            <v>0.62436962127700002</v>
          </cell>
          <cell r="G254">
            <v>0.42646214615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0.392951667309</v>
          </cell>
          <cell r="E255">
            <v>0.46647316217399998</v>
          </cell>
          <cell r="F255">
            <v>7.3521494865399994E-2</v>
          </cell>
          <cell r="G255">
            <v>0.43188261750599999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0.760874986649</v>
          </cell>
          <cell r="F256">
            <v>0.760874986649</v>
          </cell>
          <cell r="G256">
            <v>0.551413110835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0.358901202679</v>
          </cell>
          <cell r="E257">
            <v>0.61909997463199995</v>
          </cell>
          <cell r="F257">
            <v>0.26019877195399999</v>
          </cell>
          <cell r="G257">
            <v>0.48044055374299999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0.78136557340599999</v>
          </cell>
          <cell r="F258">
            <v>0.78136557340599999</v>
          </cell>
          <cell r="G258">
            <v>0.57184010896399995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0.73832112550700002</v>
          </cell>
          <cell r="F259">
            <v>0.73832112550700002</v>
          </cell>
          <cell r="G259">
            <v>0.58120234158399997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0.68867444992100002</v>
          </cell>
          <cell r="F260">
            <v>0.68867444992100002</v>
          </cell>
          <cell r="G260">
            <v>0.61112232779599995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0.69108802080200005</v>
          </cell>
          <cell r="F261">
            <v>0.69108802080200005</v>
          </cell>
          <cell r="G261">
            <v>0.60803258544799998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0.69786643981899998</v>
          </cell>
          <cell r="F262">
            <v>0.69786643981899998</v>
          </cell>
          <cell r="G262">
            <v>0.64341615209000003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0.69887810945499995</v>
          </cell>
          <cell r="F263">
            <v>0.69887810945499995</v>
          </cell>
          <cell r="G263">
            <v>0.61906274072099998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0.41545400023500001</v>
          </cell>
          <cell r="E264">
            <v>0.65592449903500005</v>
          </cell>
          <cell r="F264">
            <v>0.24047049879999999</v>
          </cell>
          <cell r="G264">
            <v>0.52751719925100005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0.69901418685899996</v>
          </cell>
          <cell r="F265">
            <v>0.69901418685899996</v>
          </cell>
          <cell r="G265">
            <v>0.469537887436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0.341051787138</v>
          </cell>
          <cell r="E266">
            <v>0.56980431079899996</v>
          </cell>
          <cell r="F266">
            <v>0.22875252366099999</v>
          </cell>
          <cell r="G266">
            <v>0.43985073861399998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0.334641307592</v>
          </cell>
          <cell r="E267">
            <v>0.57534098625200003</v>
          </cell>
          <cell r="F267">
            <v>0.24069967865899999</v>
          </cell>
          <cell r="G267">
            <v>0.40717068851799998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0.35609918832800003</v>
          </cell>
          <cell r="E268">
            <v>0.619973361492</v>
          </cell>
          <cell r="F268">
            <v>0.26387417316400003</v>
          </cell>
          <cell r="G268">
            <v>0.44793690024400001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0.70413047075299995</v>
          </cell>
          <cell r="F269">
            <v>0.70413047075299995</v>
          </cell>
          <cell r="G269">
            <v>0.60258988042600004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0.69526195526099999</v>
          </cell>
          <cell r="F270">
            <v>0.69526195526099999</v>
          </cell>
          <cell r="G270">
            <v>0.61711346412500001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0.86832112073900003</v>
          </cell>
          <cell r="F271">
            <v>0.86832112073900003</v>
          </cell>
          <cell r="G271">
            <v>0.72217190521499997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0.87630248069799999</v>
          </cell>
          <cell r="F272">
            <v>0.87630248069799999</v>
          </cell>
          <cell r="G272">
            <v>0.73815869785699995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0.871153116226</v>
          </cell>
          <cell r="F273">
            <v>0.871153116226</v>
          </cell>
          <cell r="G273">
            <v>0.74387789184200004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0.381075590849</v>
          </cell>
          <cell r="E274">
            <v>0.80656564235700001</v>
          </cell>
          <cell r="F274">
            <v>0.42549005150800001</v>
          </cell>
          <cell r="G274">
            <v>0.71080567957999996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0.66578954458200001</v>
          </cell>
          <cell r="E275">
            <v>0.81608879566199999</v>
          </cell>
          <cell r="F275">
            <v>0.15029925108</v>
          </cell>
          <cell r="G275">
            <v>0.74368438887099997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0.85764908790600003</v>
          </cell>
          <cell r="F276">
            <v>0.85764908790600003</v>
          </cell>
          <cell r="G276">
            <v>0.759356136008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0.86928766965899995</v>
          </cell>
          <cell r="F277">
            <v>0.86928766965899995</v>
          </cell>
          <cell r="G277">
            <v>0.781054240673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0.81729590892799997</v>
          </cell>
          <cell r="F278">
            <v>0.81729590892799997</v>
          </cell>
          <cell r="G278">
            <v>0.50636546762699997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0.81621378660199995</v>
          </cell>
          <cell r="F279">
            <v>0.81621378660199995</v>
          </cell>
          <cell r="G279">
            <v>0.412465442475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0.842037498951</v>
          </cell>
          <cell r="F280">
            <v>0.842037498951</v>
          </cell>
          <cell r="G280">
            <v>0.60340887149800004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0.79588139057200002</v>
          </cell>
          <cell r="F281">
            <v>0.79588139057200002</v>
          </cell>
          <cell r="G281">
            <v>0.57885739233800004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0.20231054723299999</v>
          </cell>
          <cell r="E282">
            <v>0.72258782386800002</v>
          </cell>
          <cell r="F282">
            <v>0.52027727663500001</v>
          </cell>
          <cell r="G282">
            <v>0.51436920630000005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0.79195713996899997</v>
          </cell>
          <cell r="F283">
            <v>0.79195713996899997</v>
          </cell>
          <cell r="G283">
            <v>0.57515338086900003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3.3080779015999998E-2</v>
          </cell>
          <cell r="E284">
            <v>0.61423236131699999</v>
          </cell>
          <cell r="F284">
            <v>0.58115158230099995</v>
          </cell>
          <cell r="G284">
            <v>0.29854416881000001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0.13000050187100001</v>
          </cell>
          <cell r="E285">
            <v>0.55113911628699996</v>
          </cell>
          <cell r="F285">
            <v>0.42113861441599998</v>
          </cell>
          <cell r="G285">
            <v>0.30231215091399999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0.76686501503000004</v>
          </cell>
          <cell r="F286">
            <v>0.76686501503000004</v>
          </cell>
          <cell r="G286">
            <v>0.57748932369100003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0.93508362770099995</v>
          </cell>
          <cell r="F287">
            <v>0.93508362770099995</v>
          </cell>
          <cell r="G287">
            <v>0.83411883442599999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0.92823582887599998</v>
          </cell>
          <cell r="F288">
            <v>0.92823582887599998</v>
          </cell>
          <cell r="G288">
            <v>0.86558068889799999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0.90717554092399999</v>
          </cell>
          <cell r="F289">
            <v>0.90717554092399999</v>
          </cell>
          <cell r="G289">
            <v>0.86894989352999996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0.91872608661699995</v>
          </cell>
          <cell r="F290">
            <v>0.91872608661699995</v>
          </cell>
          <cell r="G290">
            <v>0.87333831401600004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0.91395074129099996</v>
          </cell>
          <cell r="F291">
            <v>0.91395074129099996</v>
          </cell>
          <cell r="G291">
            <v>0.87221673039000003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0.90546059608499996</v>
          </cell>
          <cell r="F292">
            <v>0.90546059608499996</v>
          </cell>
          <cell r="G292">
            <v>0.85613638809799997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0.81245672702799998</v>
          </cell>
          <cell r="F293">
            <v>0.81245672702799998</v>
          </cell>
          <cell r="G293">
            <v>0.77952447973899996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0.795154154301</v>
          </cell>
          <cell r="F294">
            <v>0.795154154301</v>
          </cell>
          <cell r="G294">
            <v>0.723766927713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0.72228205203999996</v>
          </cell>
          <cell r="E295">
            <v>0.77561604976700005</v>
          </cell>
          <cell r="F295">
            <v>5.3333997726399997E-2</v>
          </cell>
          <cell r="G295">
            <v>0.76062901643500003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0.70159071683899998</v>
          </cell>
          <cell r="E296">
            <v>0.79195618629499998</v>
          </cell>
          <cell r="F296">
            <v>9.0365469455699995E-2</v>
          </cell>
          <cell r="G296">
            <v>0.75620809808300005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0.71768361329999997</v>
          </cell>
          <cell r="E297">
            <v>0.78683352470400003</v>
          </cell>
          <cell r="F297">
            <v>6.9149911403699998E-2</v>
          </cell>
          <cell r="G297">
            <v>0.75505211918600001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0.69859546422999996</v>
          </cell>
          <cell r="E298">
            <v>0.77665221691099995</v>
          </cell>
          <cell r="F298">
            <v>7.8056752681699995E-2</v>
          </cell>
          <cell r="G298">
            <v>0.74634995497500001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0.77400988340400001</v>
          </cell>
          <cell r="F299">
            <v>0.77400988340400001</v>
          </cell>
          <cell r="G299">
            <v>0.74593515345600003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0.69559317827199996</v>
          </cell>
          <cell r="E300">
            <v>0.75375604629500004</v>
          </cell>
          <cell r="F300">
            <v>5.8162868022900001E-2</v>
          </cell>
          <cell r="G300">
            <v>0.73723213089700002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0.68881165981299997</v>
          </cell>
          <cell r="E301">
            <v>0.75583773851400005</v>
          </cell>
          <cell r="F301">
            <v>6.7026078700999997E-2</v>
          </cell>
          <cell r="G301">
            <v>0.71915821486800002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0.62642318010300002</v>
          </cell>
          <cell r="E302">
            <v>0.74778217077300002</v>
          </cell>
          <cell r="F302">
            <v>0.12135899066899999</v>
          </cell>
          <cell r="G302">
            <v>0.72767160389999996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0.76801246404599999</v>
          </cell>
          <cell r="F303">
            <v>0.76801246404599999</v>
          </cell>
          <cell r="G303">
            <v>0.72414360443799997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0.75934261083599996</v>
          </cell>
          <cell r="F304">
            <v>0.75934261083599996</v>
          </cell>
          <cell r="G304">
            <v>0.70465852421300001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0.78436940908399999</v>
          </cell>
          <cell r="F305">
            <v>0.78436940908399999</v>
          </cell>
          <cell r="G305">
            <v>0.72945092436799996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0.72733521461499995</v>
          </cell>
          <cell r="E306">
            <v>0.75198876857800001</v>
          </cell>
          <cell r="F306">
            <v>2.4653553962700001E-2</v>
          </cell>
          <cell r="G306">
            <v>0.73409829122500003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0.73779332637799999</v>
          </cell>
          <cell r="E307">
            <v>0.766335129738</v>
          </cell>
          <cell r="F307">
            <v>2.854180336E-2</v>
          </cell>
          <cell r="G307">
            <v>0.74626117501800004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0.7397351861</v>
          </cell>
          <cell r="E308">
            <v>0.77120900154100003</v>
          </cell>
          <cell r="F308">
            <v>3.1473815441099999E-2</v>
          </cell>
          <cell r="G308">
            <v>0.74918123923299995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0.78488332033200003</v>
          </cell>
          <cell r="F309">
            <v>0.78488332033200003</v>
          </cell>
          <cell r="G309">
            <v>0.73642765468299998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0.782392561436</v>
          </cell>
          <cell r="F310">
            <v>0.782392561436</v>
          </cell>
          <cell r="G310">
            <v>0.64507430890499995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mp_delta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1.45076370239</v>
          </cell>
          <cell r="F2">
            <v>1.45076370239</v>
          </cell>
          <cell r="G2">
            <v>1.4011728160800001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1.4454078674299999</v>
          </cell>
          <cell r="F3">
            <v>1.4454078674299999</v>
          </cell>
          <cell r="G3">
            <v>1.37347486792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1.4429531097399999</v>
          </cell>
          <cell r="F4">
            <v>1.4429531097399999</v>
          </cell>
          <cell r="G4">
            <v>1.3977834332000001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1.38953208923</v>
          </cell>
          <cell r="E5">
            <v>1.4560508727999999</v>
          </cell>
          <cell r="F5">
            <v>6.6518783569299994E-2</v>
          </cell>
          <cell r="G5">
            <v>1.4273219584900001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1.3924446105999999</v>
          </cell>
          <cell r="E6">
            <v>1.44556236267</v>
          </cell>
          <cell r="F6">
            <v>5.3117752075200003E-2</v>
          </cell>
          <cell r="G6">
            <v>1.4223077309800001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1.4634532928499999</v>
          </cell>
          <cell r="F7">
            <v>1.4634532928499999</v>
          </cell>
          <cell r="G7">
            <v>1.42442737126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1.3742008209200001</v>
          </cell>
          <cell r="E8">
            <v>1.44930458069</v>
          </cell>
          <cell r="F8">
            <v>7.5103759765600006E-2</v>
          </cell>
          <cell r="G8">
            <v>1.4136394209200001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1.3770847320599999</v>
          </cell>
          <cell r="E9">
            <v>1.4438648223899999</v>
          </cell>
          <cell r="F9">
            <v>6.6780090331999997E-2</v>
          </cell>
          <cell r="G9">
            <v>1.41218768643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1.4445705413800001</v>
          </cell>
          <cell r="F10">
            <v>1.4445705413800001</v>
          </cell>
          <cell r="G10">
            <v>1.38337617018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1.44254684448</v>
          </cell>
          <cell r="F11">
            <v>1.44254684448</v>
          </cell>
          <cell r="G11">
            <v>1.4001017733900001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1.4392490387000001</v>
          </cell>
          <cell r="F12">
            <v>1.4392490387000001</v>
          </cell>
          <cell r="G12">
            <v>1.3866105799899999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1.4155597686800001</v>
          </cell>
          <cell r="F13">
            <v>1.4155597686800001</v>
          </cell>
          <cell r="G13">
            <v>1.3565385195999999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1.3492965698199999</v>
          </cell>
          <cell r="E14">
            <v>1.4299850463899999</v>
          </cell>
          <cell r="F14">
            <v>8.06884765625E-2</v>
          </cell>
          <cell r="G14">
            <v>1.3840485226699999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1.41921234131</v>
          </cell>
          <cell r="F15">
            <v>1.41921234131</v>
          </cell>
          <cell r="G15">
            <v>1.35425607081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1.34441757202</v>
          </cell>
          <cell r="E16">
            <v>1.42977333069</v>
          </cell>
          <cell r="F16">
            <v>8.5355758667000001E-2</v>
          </cell>
          <cell r="G16">
            <v>1.3945000266800001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1.36059570313</v>
          </cell>
          <cell r="E17">
            <v>1.4323272705100001</v>
          </cell>
          <cell r="F17">
            <v>7.1731567382799996E-2</v>
          </cell>
          <cell r="G17">
            <v>1.3969178847299999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1.34706115723</v>
          </cell>
          <cell r="E18">
            <v>1.40502166748</v>
          </cell>
          <cell r="F18">
            <v>5.7960510253899998E-2</v>
          </cell>
          <cell r="G18">
            <v>1.3733679559300001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1.4025611877399999</v>
          </cell>
          <cell r="F19">
            <v>1.4025611877399999</v>
          </cell>
          <cell r="G19">
            <v>1.3632291807300001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1.40346336365</v>
          </cell>
          <cell r="F20">
            <v>1.40346336365</v>
          </cell>
          <cell r="G20">
            <v>1.3398069344800001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1.40790748596</v>
          </cell>
          <cell r="F21">
            <v>1.40790748596</v>
          </cell>
          <cell r="G21">
            <v>1.3650799198900001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1.40452766418</v>
          </cell>
          <cell r="F22">
            <v>1.40452766418</v>
          </cell>
          <cell r="G22">
            <v>1.3519296697900001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1.4255676269499999</v>
          </cell>
          <cell r="F23">
            <v>1.4255676269499999</v>
          </cell>
          <cell r="G23">
            <v>1.3466458209500001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1.44212532043</v>
          </cell>
          <cell r="F24">
            <v>1.44212532043</v>
          </cell>
          <cell r="G24">
            <v>1.3972572867299999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1.3750324249300001</v>
          </cell>
          <cell r="E25">
            <v>1.4380722045900001</v>
          </cell>
          <cell r="F25">
            <v>6.3039779663099996E-2</v>
          </cell>
          <cell r="G25">
            <v>1.40198260826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1.44876670837</v>
          </cell>
          <cell r="F26">
            <v>1.44876670837</v>
          </cell>
          <cell r="G26">
            <v>1.40904405127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1.4395275115999999</v>
          </cell>
          <cell r="F27">
            <v>1.4395275115999999</v>
          </cell>
          <cell r="G27">
            <v>1.4025432708100001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1.46318626404</v>
          </cell>
          <cell r="F28">
            <v>1.46318626404</v>
          </cell>
          <cell r="G28">
            <v>1.4018892951699999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1.45433998108</v>
          </cell>
          <cell r="F29">
            <v>1.45433998108</v>
          </cell>
          <cell r="G29">
            <v>1.3806801933099999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1.39166641235</v>
          </cell>
          <cell r="F30">
            <v>1.39166641235</v>
          </cell>
          <cell r="G30">
            <v>1.1852774750699999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1.38192939758</v>
          </cell>
          <cell r="F31">
            <v>1.38192939758</v>
          </cell>
          <cell r="G31">
            <v>1.28776855217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1.38661193848</v>
          </cell>
          <cell r="F32">
            <v>1.38661193848</v>
          </cell>
          <cell r="G32">
            <v>1.3244488372500001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1.3000011444099999</v>
          </cell>
          <cell r="E33">
            <v>1.3877716064500001</v>
          </cell>
          <cell r="F33">
            <v>8.7770462036100005E-2</v>
          </cell>
          <cell r="G33">
            <v>1.34837447872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1.4065036773699999</v>
          </cell>
          <cell r="F34">
            <v>1.4065036773699999</v>
          </cell>
          <cell r="G34">
            <v>1.3547714963799999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1.3207244872999999</v>
          </cell>
          <cell r="E35">
            <v>1.3815803527799999</v>
          </cell>
          <cell r="F35">
            <v>6.0855865478499999E-2</v>
          </cell>
          <cell r="G35">
            <v>1.35184249645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1.3288860321</v>
          </cell>
          <cell r="E36">
            <v>1.3920421600299999</v>
          </cell>
          <cell r="F36">
            <v>6.3156127929700004E-2</v>
          </cell>
          <cell r="G36">
            <v>1.3616365752299999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1.31727600098</v>
          </cell>
          <cell r="E37">
            <v>1.3891048431399999</v>
          </cell>
          <cell r="F37">
            <v>7.1828842163099996E-2</v>
          </cell>
          <cell r="G37">
            <v>1.3522804744200001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1.38601493835</v>
          </cell>
          <cell r="F38">
            <v>1.38601493835</v>
          </cell>
          <cell r="G38">
            <v>1.33510841426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1.4183025360099999</v>
          </cell>
          <cell r="F39">
            <v>1.4183025360099999</v>
          </cell>
          <cell r="G39">
            <v>1.3458720443800001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1.3332633972200001</v>
          </cell>
          <cell r="E40">
            <v>1.4065036773699999</v>
          </cell>
          <cell r="F40">
            <v>7.3240280151399995E-2</v>
          </cell>
          <cell r="G40">
            <v>1.3664263487999999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1.3400764465299999</v>
          </cell>
          <cell r="E41">
            <v>1.41146469116</v>
          </cell>
          <cell r="F41">
            <v>7.1388244628900005E-2</v>
          </cell>
          <cell r="G41">
            <v>1.375962737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1.32746505737</v>
          </cell>
          <cell r="E42">
            <v>1.39786338806</v>
          </cell>
          <cell r="F42">
            <v>7.0398330688500002E-2</v>
          </cell>
          <cell r="G42">
            <v>1.3613201262100001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1.39965820313</v>
          </cell>
          <cell r="F43">
            <v>1.39965820313</v>
          </cell>
          <cell r="G43">
            <v>1.31650898203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1.33654212952</v>
          </cell>
          <cell r="E44">
            <v>1.4183902740500001</v>
          </cell>
          <cell r="F44">
            <v>8.1848144531300002E-2</v>
          </cell>
          <cell r="G44">
            <v>1.37464804755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1.3340167999300001</v>
          </cell>
          <cell r="E45">
            <v>1.4183902740500001</v>
          </cell>
          <cell r="F45">
            <v>8.4373474121099995E-2</v>
          </cell>
          <cell r="G45">
            <v>1.37740137675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1.41503334045</v>
          </cell>
          <cell r="F46">
            <v>1.41503334045</v>
          </cell>
          <cell r="G46">
            <v>1.3735253893999999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1.34636497498</v>
          </cell>
          <cell r="E47">
            <v>1.4327545166</v>
          </cell>
          <cell r="F47">
            <v>8.6389541626000002E-2</v>
          </cell>
          <cell r="G47">
            <v>1.3951768954899999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1.36333847046</v>
          </cell>
          <cell r="E48">
            <v>1.43168449402</v>
          </cell>
          <cell r="F48">
            <v>6.8346023559599997E-2</v>
          </cell>
          <cell r="G48">
            <v>1.3966936381799999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1.42451095581</v>
          </cell>
          <cell r="F49">
            <v>1.42451095581</v>
          </cell>
          <cell r="G49">
            <v>1.3895052837399999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1.3661441803000001</v>
          </cell>
          <cell r="E50">
            <v>1.44575881958</v>
          </cell>
          <cell r="F50">
            <v>7.96146392822E-2</v>
          </cell>
          <cell r="G50">
            <v>1.4063151188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1.43433952332</v>
          </cell>
          <cell r="F51">
            <v>1.43433952332</v>
          </cell>
          <cell r="G51">
            <v>1.3915452024999999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1.42963027954</v>
          </cell>
          <cell r="F52">
            <v>1.42963027954</v>
          </cell>
          <cell r="G52">
            <v>1.3905163093599999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1.4456043243400001</v>
          </cell>
          <cell r="F53">
            <v>1.4456043243400001</v>
          </cell>
          <cell r="G53">
            <v>1.4025281189100001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1.3746376037600001</v>
          </cell>
          <cell r="E54">
            <v>1.44151306152</v>
          </cell>
          <cell r="F54">
            <v>6.6875457763700005E-2</v>
          </cell>
          <cell r="G54">
            <v>1.40978303784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1.3713073730500001</v>
          </cell>
          <cell r="E55">
            <v>1.4554271698000001</v>
          </cell>
          <cell r="F55">
            <v>8.4119796752900003E-2</v>
          </cell>
          <cell r="G55">
            <v>1.41844507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1.3860244750999999</v>
          </cell>
          <cell r="E56">
            <v>1.45268821716</v>
          </cell>
          <cell r="F56">
            <v>6.6663742065400003E-2</v>
          </cell>
          <cell r="G56">
            <v>1.4193441249900001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1.3713073730500001</v>
          </cell>
          <cell r="E57">
            <v>1.4427185058600001</v>
          </cell>
          <cell r="F57">
            <v>7.14111328125E-2</v>
          </cell>
          <cell r="G57">
            <v>1.4099814775199999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1.3609447479200001</v>
          </cell>
          <cell r="E58">
            <v>1.44027328491</v>
          </cell>
          <cell r="F58">
            <v>7.9328536987299997E-2</v>
          </cell>
          <cell r="G58">
            <v>1.4019222063600001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1.3851299285900001</v>
          </cell>
          <cell r="E59">
            <v>1.46041297913</v>
          </cell>
          <cell r="F59">
            <v>7.5283050537099994E-2</v>
          </cell>
          <cell r="G59">
            <v>1.42101595639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1.3609447479200001</v>
          </cell>
          <cell r="E60">
            <v>1.43207931519</v>
          </cell>
          <cell r="F60">
            <v>7.1134567260699999E-2</v>
          </cell>
          <cell r="G60">
            <v>1.39883113012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1.3813800811800001</v>
          </cell>
          <cell r="E61">
            <v>1.4382343292199999</v>
          </cell>
          <cell r="F61">
            <v>5.6854248046900001E-2</v>
          </cell>
          <cell r="G61">
            <v>1.40663453159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1.3824443817100001</v>
          </cell>
          <cell r="E62">
            <v>1.4270057678200001</v>
          </cell>
          <cell r="F62">
            <v>4.4561386108399999E-2</v>
          </cell>
          <cell r="G62">
            <v>1.4042724948700001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1.37391662598</v>
          </cell>
          <cell r="E63">
            <v>1.44194412231</v>
          </cell>
          <cell r="F63">
            <v>6.8027496337900006E-2</v>
          </cell>
          <cell r="G63">
            <v>1.4038054601700001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1.3609447479200001</v>
          </cell>
          <cell r="E64">
            <v>1.4269981384299999</v>
          </cell>
          <cell r="F64">
            <v>6.6053390502900003E-2</v>
          </cell>
          <cell r="G64">
            <v>1.39315340136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1.37454795837</v>
          </cell>
          <cell r="E65">
            <v>1.44068145752</v>
          </cell>
          <cell r="F65">
            <v>6.6133499145499999E-2</v>
          </cell>
          <cell r="G65">
            <v>1.4091799497299999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1.3397827148400001</v>
          </cell>
          <cell r="E66">
            <v>1.43599128723</v>
          </cell>
          <cell r="F66">
            <v>9.6208572387700003E-2</v>
          </cell>
          <cell r="G66">
            <v>1.38987884913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1.3603992462200001</v>
          </cell>
          <cell r="E67">
            <v>1.4311504364000001</v>
          </cell>
          <cell r="F67">
            <v>7.0751190185499996E-2</v>
          </cell>
          <cell r="G67">
            <v>1.39675158392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1.3659648895300001</v>
          </cell>
          <cell r="E68">
            <v>1.43975448608</v>
          </cell>
          <cell r="F68">
            <v>7.3789596557600007E-2</v>
          </cell>
          <cell r="G68">
            <v>1.40074935904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1.42972373962</v>
          </cell>
          <cell r="F69">
            <v>1.42972373962</v>
          </cell>
          <cell r="G69">
            <v>1.38975322217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1.38893890381</v>
          </cell>
          <cell r="E70">
            <v>1.4482727050799999</v>
          </cell>
          <cell r="F70">
            <v>5.9333801269499997E-2</v>
          </cell>
          <cell r="G70">
            <v>1.41620331854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1.4339427948000001</v>
          </cell>
          <cell r="F71">
            <v>1.4339427948000001</v>
          </cell>
          <cell r="G71">
            <v>1.3925488297699999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1.3882141113299999</v>
          </cell>
          <cell r="E72">
            <v>1.4501914977999999</v>
          </cell>
          <cell r="F72">
            <v>6.1977386474600001E-2</v>
          </cell>
          <cell r="G72">
            <v>1.42018158341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1.3890056610099999</v>
          </cell>
          <cell r="E73">
            <v>1.4760112762499999</v>
          </cell>
          <cell r="F73">
            <v>8.7005615234399994E-2</v>
          </cell>
          <cell r="G73">
            <v>1.4276206386400001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1.3825416564899999</v>
          </cell>
          <cell r="E74">
            <v>1.4468173980700001</v>
          </cell>
          <cell r="F74">
            <v>6.4275741577100004E-2</v>
          </cell>
          <cell r="G74">
            <v>1.4199397688299999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1.39823722839</v>
          </cell>
          <cell r="E75">
            <v>1.4760112762499999</v>
          </cell>
          <cell r="F75">
            <v>7.7774047851599998E-2</v>
          </cell>
          <cell r="G75">
            <v>1.4400695058099999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1.3787078857399999</v>
          </cell>
          <cell r="E76">
            <v>1.44824790955</v>
          </cell>
          <cell r="F76">
            <v>6.9540023803700002E-2</v>
          </cell>
          <cell r="G76">
            <v>1.4130592798199999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1.4301853179899999</v>
          </cell>
          <cell r="F77">
            <v>1.4301853179899999</v>
          </cell>
          <cell r="G77">
            <v>1.3946319124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1.3853855133099999</v>
          </cell>
          <cell r="E78">
            <v>1.44529151917</v>
          </cell>
          <cell r="F78">
            <v>5.9906005859400001E-2</v>
          </cell>
          <cell r="G78">
            <v>1.41247089214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1.4626770019499999</v>
          </cell>
          <cell r="F79">
            <v>1.4626770019499999</v>
          </cell>
          <cell r="G79">
            <v>1.4109152440099999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1.4516506195100001</v>
          </cell>
          <cell r="F80">
            <v>1.4516506195100001</v>
          </cell>
          <cell r="G80">
            <v>1.3950408239600001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1.3894443512000001</v>
          </cell>
          <cell r="E81">
            <v>1.4427108764600001</v>
          </cell>
          <cell r="F81">
            <v>5.3266525268599998E-2</v>
          </cell>
          <cell r="G81">
            <v>1.41810595648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1.3894443512000001</v>
          </cell>
          <cell r="E82">
            <v>1.44785308838</v>
          </cell>
          <cell r="F82">
            <v>5.84087371826E-2</v>
          </cell>
          <cell r="G82">
            <v>1.42166201405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1.39828109741</v>
          </cell>
          <cell r="E83">
            <v>1.4751949310300001</v>
          </cell>
          <cell r="F83">
            <v>7.6913833618200006E-2</v>
          </cell>
          <cell r="G83">
            <v>1.44124878833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1.40653038025</v>
          </cell>
          <cell r="E84">
            <v>1.4778575897199999</v>
          </cell>
          <cell r="F84">
            <v>7.1327209472700007E-2</v>
          </cell>
          <cell r="G84">
            <v>1.4446907170800001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1.42063331604</v>
          </cell>
          <cell r="E85">
            <v>1.4751949310300001</v>
          </cell>
          <cell r="F85">
            <v>5.45616149902E-2</v>
          </cell>
          <cell r="G85">
            <v>1.44715342554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1.38646125793</v>
          </cell>
          <cell r="E86">
            <v>1.45346260071</v>
          </cell>
          <cell r="F86">
            <v>6.7001342773400002E-2</v>
          </cell>
          <cell r="G86">
            <v>1.42857457909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1.4028930664099999</v>
          </cell>
          <cell r="E87">
            <v>1.4691772460900001</v>
          </cell>
          <cell r="F87">
            <v>6.62841796875E-2</v>
          </cell>
          <cell r="G87">
            <v>1.4394353825699999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1.4098663330100001</v>
          </cell>
          <cell r="E88">
            <v>1.45930671692</v>
          </cell>
          <cell r="F88">
            <v>4.9440383911099998E-2</v>
          </cell>
          <cell r="G88">
            <v>1.43616507391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1.3865814209</v>
          </cell>
          <cell r="E89">
            <v>1.4576034545900001</v>
          </cell>
          <cell r="F89">
            <v>7.1022033691400005E-2</v>
          </cell>
          <cell r="G89">
            <v>1.41734239383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1.3966999054</v>
          </cell>
          <cell r="E90">
            <v>1.4627456665</v>
          </cell>
          <cell r="F90">
            <v>6.6045761108400006E-2</v>
          </cell>
          <cell r="G90">
            <v>1.4248703278799999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1.3971900939899999</v>
          </cell>
          <cell r="E91">
            <v>1.4639797210700001</v>
          </cell>
          <cell r="F91">
            <v>6.6789627075200003E-2</v>
          </cell>
          <cell r="G91">
            <v>1.43490074006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1.41870689392</v>
          </cell>
          <cell r="E92">
            <v>1.4893779754600001</v>
          </cell>
          <cell r="F92">
            <v>7.0671081543000003E-2</v>
          </cell>
          <cell r="G92">
            <v>1.4453510280399999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1.3945045471199999</v>
          </cell>
          <cell r="E93">
            <v>1.45173835754</v>
          </cell>
          <cell r="F93">
            <v>5.7233810424799997E-2</v>
          </cell>
          <cell r="G93">
            <v>1.42789586561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1.3943138122600001</v>
          </cell>
          <cell r="E94">
            <v>1.44898033142</v>
          </cell>
          <cell r="F94">
            <v>5.4666519165000003E-2</v>
          </cell>
          <cell r="G94">
            <v>1.42557672521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1.3772945404100001</v>
          </cell>
          <cell r="E95">
            <v>1.4535465240500001</v>
          </cell>
          <cell r="F95">
            <v>7.6251983642599996E-2</v>
          </cell>
          <cell r="G95">
            <v>1.41533327947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1.3849430084200001</v>
          </cell>
          <cell r="E96">
            <v>1.4508190155</v>
          </cell>
          <cell r="F96">
            <v>6.5876007080099996E-2</v>
          </cell>
          <cell r="G96">
            <v>1.4147285009499999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1.4014625549299999</v>
          </cell>
          <cell r="E97">
            <v>1.47450065613</v>
          </cell>
          <cell r="F97">
            <v>7.3038101196299998E-2</v>
          </cell>
          <cell r="G97">
            <v>1.43636970003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1.40091323853</v>
          </cell>
          <cell r="E98">
            <v>1.4627456665</v>
          </cell>
          <cell r="F98">
            <v>6.1832427978499999E-2</v>
          </cell>
          <cell r="G98">
            <v>1.43435937964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1.42382240295</v>
          </cell>
          <cell r="E99">
            <v>1.48842430115</v>
          </cell>
          <cell r="F99">
            <v>6.4601898193399995E-2</v>
          </cell>
          <cell r="G99">
            <v>1.45568287274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1.44969367981</v>
          </cell>
          <cell r="F100">
            <v>1.44969367981</v>
          </cell>
          <cell r="G100">
            <v>1.39616310738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1.4191856384299999</v>
          </cell>
          <cell r="E101">
            <v>1.4780864715599999</v>
          </cell>
          <cell r="F101">
            <v>5.89008331299E-2</v>
          </cell>
          <cell r="G101">
            <v>1.4460079637900001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1.39061737061</v>
          </cell>
          <cell r="E102">
            <v>1.47227478027</v>
          </cell>
          <cell r="F102">
            <v>8.1657409668000003E-2</v>
          </cell>
          <cell r="G102">
            <v>1.43268012451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1.39205551147</v>
          </cell>
          <cell r="E103">
            <v>1.4676265716600001</v>
          </cell>
          <cell r="F103">
            <v>7.5571060180700006E-2</v>
          </cell>
          <cell r="G103">
            <v>1.42779957937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1.4016780853299999</v>
          </cell>
          <cell r="E104">
            <v>1.478099823</v>
          </cell>
          <cell r="F104">
            <v>7.6421737670900006E-2</v>
          </cell>
          <cell r="G104">
            <v>1.43754371662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1.4245777130099999</v>
          </cell>
          <cell r="E105">
            <v>1.4776859283399999</v>
          </cell>
          <cell r="F105">
            <v>5.3108215331999997E-2</v>
          </cell>
          <cell r="G105">
            <v>1.4517989580999999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1.44969367981</v>
          </cell>
          <cell r="F106">
            <v>1.44969367981</v>
          </cell>
          <cell r="G106">
            <v>1.39565715679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1.4096984863299999</v>
          </cell>
          <cell r="E107">
            <v>1.4733848571799999</v>
          </cell>
          <cell r="F107">
            <v>6.3686370849599994E-2</v>
          </cell>
          <cell r="G107">
            <v>1.4437591346300001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1.45826530457</v>
          </cell>
          <cell r="F108">
            <v>1.45826530457</v>
          </cell>
          <cell r="G108">
            <v>1.41164455673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1.39359855652</v>
          </cell>
          <cell r="E109">
            <v>1.45751190186</v>
          </cell>
          <cell r="F109">
            <v>6.3913345336900004E-2</v>
          </cell>
          <cell r="G109">
            <v>1.42674866939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1.4160556793200001</v>
          </cell>
          <cell r="E110">
            <v>1.4828987121599999</v>
          </cell>
          <cell r="F110">
            <v>6.6843032836900004E-2</v>
          </cell>
          <cell r="G110">
            <v>1.4463193559900001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1.3872547149700001</v>
          </cell>
          <cell r="E111">
            <v>1.4664630889900001</v>
          </cell>
          <cell r="F111">
            <v>7.9208374023400002E-2</v>
          </cell>
          <cell r="G111">
            <v>1.42414879471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1.4443950653099999</v>
          </cell>
          <cell r="F112">
            <v>1.4443950653099999</v>
          </cell>
          <cell r="G112">
            <v>1.3968926180100001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1.40332794189</v>
          </cell>
          <cell r="E113">
            <v>1.4561080932599999</v>
          </cell>
          <cell r="F113">
            <v>5.2780151367199997E-2</v>
          </cell>
          <cell r="G113">
            <v>1.43198465299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1.3901920318600001</v>
          </cell>
          <cell r="E114">
            <v>1.4424667358400001</v>
          </cell>
          <cell r="F114">
            <v>5.2274703979500001E-2</v>
          </cell>
          <cell r="G114">
            <v>1.41052587662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1.3901920318600001</v>
          </cell>
          <cell r="E115">
            <v>1.42820739746</v>
          </cell>
          <cell r="F115">
            <v>3.8015365600600003E-2</v>
          </cell>
          <cell r="G115">
            <v>1.4037063143299999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1.39098358154</v>
          </cell>
          <cell r="E116">
            <v>1.43287467957</v>
          </cell>
          <cell r="F116">
            <v>4.1891098022499997E-2</v>
          </cell>
          <cell r="G116">
            <v>1.4095445473099999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1.44514656067</v>
          </cell>
          <cell r="F117">
            <v>1.44514656067</v>
          </cell>
          <cell r="G117">
            <v>1.4079827149599999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1.3770771026599999</v>
          </cell>
          <cell r="E118">
            <v>1.4264221191399999</v>
          </cell>
          <cell r="F118">
            <v>4.9345016479500001E-2</v>
          </cell>
          <cell r="G118">
            <v>1.40578426136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1.3874111175499999</v>
          </cell>
          <cell r="E119">
            <v>1.42652893066</v>
          </cell>
          <cell r="F119">
            <v>3.9117813110400003E-2</v>
          </cell>
          <cell r="G119">
            <v>1.40323539998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1.36144256592</v>
          </cell>
          <cell r="E120">
            <v>1.4341659545900001</v>
          </cell>
          <cell r="F120">
            <v>7.2723388671899994E-2</v>
          </cell>
          <cell r="G120">
            <v>1.40175021722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1.4386940002399999</v>
          </cell>
          <cell r="F121">
            <v>1.4386940002399999</v>
          </cell>
          <cell r="G121">
            <v>1.40719167039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1.3474655151399999</v>
          </cell>
          <cell r="F122">
            <v>1.3474655151399999</v>
          </cell>
          <cell r="G122">
            <v>1.1855604360200001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1.34336280823</v>
          </cell>
          <cell r="F123">
            <v>1.34336280823</v>
          </cell>
          <cell r="G123">
            <v>1.22009152548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1.35105895996</v>
          </cell>
          <cell r="F124">
            <v>1.35105895996</v>
          </cell>
          <cell r="G124">
            <v>1.2979144541900001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1.3630752563499999</v>
          </cell>
          <cell r="F125">
            <v>1.3630752563499999</v>
          </cell>
          <cell r="G125">
            <v>1.1961175082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1.35465621948</v>
          </cell>
          <cell r="F126">
            <v>1.35465621948</v>
          </cell>
          <cell r="G126">
            <v>1.2812330091599999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1.35475730896</v>
          </cell>
          <cell r="F127">
            <v>1.35475730896</v>
          </cell>
          <cell r="G127">
            <v>1.2604147747100001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1.3490085601799999</v>
          </cell>
          <cell r="F128">
            <v>1.3490085601799999</v>
          </cell>
          <cell r="G128">
            <v>1.3000483913000001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1.36029434204</v>
          </cell>
          <cell r="F129">
            <v>1.36029434204</v>
          </cell>
          <cell r="G129">
            <v>1.3103246388500001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1.3754329681399999</v>
          </cell>
          <cell r="F130">
            <v>1.3754329681399999</v>
          </cell>
          <cell r="G130">
            <v>1.2830649778300001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1.3448085784899999</v>
          </cell>
          <cell r="F131">
            <v>1.3448085784899999</v>
          </cell>
          <cell r="G131">
            <v>1.25330295615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1.36249923706</v>
          </cell>
          <cell r="F132">
            <v>1.36249923706</v>
          </cell>
          <cell r="G132">
            <v>1.31871716421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1.3573513031</v>
          </cell>
          <cell r="F133">
            <v>1.3573513031</v>
          </cell>
          <cell r="G133">
            <v>1.2919715733899999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1.3521709442100001</v>
          </cell>
          <cell r="F134">
            <v>1.3521709442100001</v>
          </cell>
          <cell r="G134">
            <v>1.2081934908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1.3445777893099999</v>
          </cell>
          <cell r="F135">
            <v>1.3445777893099999</v>
          </cell>
          <cell r="G135">
            <v>1.16960438033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1.3537197112999999</v>
          </cell>
          <cell r="F136">
            <v>1.3537197112999999</v>
          </cell>
          <cell r="G136">
            <v>1.2874165046999999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1.3452262878400001</v>
          </cell>
          <cell r="F137">
            <v>1.3452262878400001</v>
          </cell>
          <cell r="G137">
            <v>1.0749314896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1.35081481934</v>
          </cell>
          <cell r="F138">
            <v>1.35081481934</v>
          </cell>
          <cell r="G138">
            <v>1.21479579314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1.37807273865</v>
          </cell>
          <cell r="F139">
            <v>1.37807273865</v>
          </cell>
          <cell r="G139">
            <v>1.23456606398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1.3499088287400001</v>
          </cell>
          <cell r="F140">
            <v>1.3499088287400001</v>
          </cell>
          <cell r="G140">
            <v>1.21038965502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1.3490886688199999</v>
          </cell>
          <cell r="F141">
            <v>1.3490886688199999</v>
          </cell>
          <cell r="G141">
            <v>1.30994933551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1.3483791351300001</v>
          </cell>
          <cell r="F142">
            <v>1.3483791351300001</v>
          </cell>
          <cell r="G142">
            <v>1.1589422463700001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1.3394870758099999</v>
          </cell>
          <cell r="F143">
            <v>1.3394870758099999</v>
          </cell>
          <cell r="G143">
            <v>1.26431708968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1.35560417175</v>
          </cell>
          <cell r="F144">
            <v>1.35560417175</v>
          </cell>
          <cell r="G144">
            <v>1.2381583030700001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1.3528785705599999</v>
          </cell>
          <cell r="F145">
            <v>1.3528785705599999</v>
          </cell>
          <cell r="G145">
            <v>1.2974301076800001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1.3435230255099999</v>
          </cell>
          <cell r="F146">
            <v>1.3435230255099999</v>
          </cell>
          <cell r="G146">
            <v>1.2576970821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1.34484100342</v>
          </cell>
          <cell r="F147">
            <v>1.34484100342</v>
          </cell>
          <cell r="G147">
            <v>1.28539778805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1.3939971923800001</v>
          </cell>
          <cell r="F148">
            <v>1.3939971923800001</v>
          </cell>
          <cell r="G148">
            <v>1.3495994839200001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1.40416717529</v>
          </cell>
          <cell r="F149">
            <v>1.40416717529</v>
          </cell>
          <cell r="G149">
            <v>1.3170419879499999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1.3796291351300001</v>
          </cell>
          <cell r="F150">
            <v>1.3796291351300001</v>
          </cell>
          <cell r="G150">
            <v>1.3414528886699999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1.3680515289299999</v>
          </cell>
          <cell r="F151">
            <v>1.3680515289299999</v>
          </cell>
          <cell r="G151">
            <v>1.2569793524099999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1.3725490570100001</v>
          </cell>
          <cell r="F152">
            <v>1.3725490570100001</v>
          </cell>
          <cell r="G152">
            <v>1.26143095459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1.3720588684099999</v>
          </cell>
          <cell r="F153">
            <v>1.3720588684099999</v>
          </cell>
          <cell r="G153">
            <v>1.2943601249000001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1.3717441558800001</v>
          </cell>
          <cell r="F154">
            <v>1.3717441558800001</v>
          </cell>
          <cell r="G154">
            <v>1.32358402084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1.3746452331500001</v>
          </cell>
          <cell r="F155">
            <v>1.3746452331500001</v>
          </cell>
          <cell r="G155">
            <v>1.29716786178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1.38080978394</v>
          </cell>
          <cell r="F156">
            <v>1.38080978394</v>
          </cell>
          <cell r="G156">
            <v>1.24120162235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1.3633136749300001</v>
          </cell>
          <cell r="F157">
            <v>1.3633136749300001</v>
          </cell>
          <cell r="G157">
            <v>1.30077849071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1.3699855804400001</v>
          </cell>
          <cell r="F158">
            <v>1.3699855804400001</v>
          </cell>
          <cell r="G158">
            <v>1.2636215442000001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1.36417198181</v>
          </cell>
          <cell r="F159">
            <v>1.36417198181</v>
          </cell>
          <cell r="G159">
            <v>1.27223446849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1.36953544617</v>
          </cell>
          <cell r="F160">
            <v>1.36953544617</v>
          </cell>
          <cell r="G160">
            <v>1.14366633779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1.29800796509</v>
          </cell>
          <cell r="E161">
            <v>1.3550338745099999</v>
          </cell>
          <cell r="F161">
            <v>5.7025909423800002E-2</v>
          </cell>
          <cell r="G161">
            <v>1.3325508237499999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1.35802650452</v>
          </cell>
          <cell r="F162">
            <v>1.35802650452</v>
          </cell>
          <cell r="G162">
            <v>1.2309626731000001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1.36211204529</v>
          </cell>
          <cell r="F163">
            <v>1.36211204529</v>
          </cell>
          <cell r="G163">
            <v>1.1294224558199999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1.3585395813000001</v>
          </cell>
          <cell r="F164">
            <v>1.3585395813000001</v>
          </cell>
          <cell r="G164">
            <v>1.3024845111700001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1.2916431426999999</v>
          </cell>
          <cell r="E165">
            <v>1.3565769195599999</v>
          </cell>
          <cell r="F165">
            <v>6.4933776855500003E-2</v>
          </cell>
          <cell r="G165">
            <v>1.3207844287199999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1.3550338745099999</v>
          </cell>
          <cell r="F166">
            <v>1.3550338745099999</v>
          </cell>
          <cell r="G166">
            <v>1.29530756402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1.4084663391100001</v>
          </cell>
          <cell r="F167">
            <v>1.4084663391100001</v>
          </cell>
          <cell r="G167">
            <v>1.3730139112799999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1.3431568145799999</v>
          </cell>
          <cell r="E168">
            <v>1.4290580749499999</v>
          </cell>
          <cell r="F168">
            <v>8.5901260376000002E-2</v>
          </cell>
          <cell r="G168">
            <v>1.3818927864699999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1.356300354</v>
          </cell>
          <cell r="E169">
            <v>1.4242324829099999</v>
          </cell>
          <cell r="F169">
            <v>6.7932128906300002E-2</v>
          </cell>
          <cell r="G169">
            <v>1.38842966174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1.4038848877000001</v>
          </cell>
          <cell r="F170">
            <v>1.4038848877000001</v>
          </cell>
          <cell r="G170">
            <v>1.3599201883300001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1.3993606567400001</v>
          </cell>
          <cell r="F171">
            <v>1.3993606567400001</v>
          </cell>
          <cell r="G171">
            <v>1.3673452269999999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1.3353805541999999</v>
          </cell>
          <cell r="E172">
            <v>1.4022407531700001</v>
          </cell>
          <cell r="F172">
            <v>6.6860198974599994E-2</v>
          </cell>
          <cell r="G172">
            <v>1.3581289701599999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1.4030494689899999</v>
          </cell>
          <cell r="F173">
            <v>1.4030494689899999</v>
          </cell>
          <cell r="G173">
            <v>1.3599929739400001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1.40625</v>
          </cell>
          <cell r="F174">
            <v>1.40625</v>
          </cell>
          <cell r="G174">
            <v>1.3173860625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1.4002437591600001</v>
          </cell>
          <cell r="F175">
            <v>1.4002437591600001</v>
          </cell>
          <cell r="G175">
            <v>1.3239678026099999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1.3832683563199999</v>
          </cell>
          <cell r="F176">
            <v>1.3832683563199999</v>
          </cell>
          <cell r="G176">
            <v>1.35492015728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1.3973979949999999</v>
          </cell>
          <cell r="F177">
            <v>1.3973979949999999</v>
          </cell>
          <cell r="G177">
            <v>1.2855981863399999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1.34646987915</v>
          </cell>
          <cell r="E178">
            <v>1.3973979949999999</v>
          </cell>
          <cell r="F178">
            <v>5.09281158447E-2</v>
          </cell>
          <cell r="G178">
            <v>1.36531312891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1.3926391601599999</v>
          </cell>
          <cell r="F179">
            <v>1.3926391601599999</v>
          </cell>
          <cell r="G179">
            <v>1.32697500467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1.4483127594</v>
          </cell>
          <cell r="F180">
            <v>1.4483127594</v>
          </cell>
          <cell r="G180">
            <v>1.27204642622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1.3336353301999999</v>
          </cell>
          <cell r="E181">
            <v>1.3989200592</v>
          </cell>
          <cell r="F181">
            <v>6.5284729003900005E-2</v>
          </cell>
          <cell r="G181">
            <v>1.3754620211199999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1.3336353301999999</v>
          </cell>
          <cell r="E182">
            <v>1.3973293304400001</v>
          </cell>
          <cell r="F182">
            <v>6.3694000244100005E-2</v>
          </cell>
          <cell r="G182">
            <v>1.3719063384900001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1.3491096496599999</v>
          </cell>
          <cell r="E183">
            <v>1.4138793945300001</v>
          </cell>
          <cell r="F183">
            <v>6.4769744872999996E-2</v>
          </cell>
          <cell r="G183">
            <v>1.3824828170700001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1.4210166931199999</v>
          </cell>
          <cell r="F184">
            <v>1.4210166931199999</v>
          </cell>
          <cell r="G184">
            <v>1.3311600745700001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1.42063140869</v>
          </cell>
          <cell r="F185">
            <v>1.42063140869</v>
          </cell>
          <cell r="G185">
            <v>1.1366662854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1.41187858582</v>
          </cell>
          <cell r="F186">
            <v>1.41187858582</v>
          </cell>
          <cell r="G186">
            <v>1.24440712333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1.40966796875</v>
          </cell>
          <cell r="F187">
            <v>1.40966796875</v>
          </cell>
          <cell r="G187">
            <v>1.2274204898700001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1.4435920715299999</v>
          </cell>
          <cell r="F188">
            <v>1.4435920715299999</v>
          </cell>
          <cell r="G188">
            <v>1.37306096683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1.39702224731</v>
          </cell>
          <cell r="F189">
            <v>1.39702224731</v>
          </cell>
          <cell r="G189">
            <v>0.75692594557699999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1.45082855225</v>
          </cell>
          <cell r="F190">
            <v>1.45082855225</v>
          </cell>
          <cell r="G190">
            <v>1.3931775341999999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1.42915534973</v>
          </cell>
          <cell r="F191">
            <v>1.42915534973</v>
          </cell>
          <cell r="G191">
            <v>1.39452917051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1.4157123565700001</v>
          </cell>
          <cell r="F192">
            <v>1.4157123565700001</v>
          </cell>
          <cell r="G192">
            <v>1.15870781992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1.3623218536399999</v>
          </cell>
          <cell r="E193">
            <v>1.42718887329</v>
          </cell>
          <cell r="F193">
            <v>6.4867019653299995E-2</v>
          </cell>
          <cell r="G193">
            <v>1.3864265899699999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1.3644657135</v>
          </cell>
          <cell r="E194">
            <v>1.42174530029</v>
          </cell>
          <cell r="F194">
            <v>5.7279586792000001E-2</v>
          </cell>
          <cell r="G194">
            <v>1.3898029092699999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1.4160556793200001</v>
          </cell>
          <cell r="F195">
            <v>1.4160556793200001</v>
          </cell>
          <cell r="G195">
            <v>1.2448614845099999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1.42718887329</v>
          </cell>
          <cell r="F196">
            <v>1.42718887329</v>
          </cell>
          <cell r="G196">
            <v>1.37926057532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1.3551998138400001</v>
          </cell>
          <cell r="E197">
            <v>1.41992759705</v>
          </cell>
          <cell r="F197">
            <v>6.4727783203100006E-2</v>
          </cell>
          <cell r="G197">
            <v>1.3863196118900001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1.41396903992</v>
          </cell>
          <cell r="F198">
            <v>1.41396903992</v>
          </cell>
          <cell r="G198">
            <v>1.37203339669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1.4126739502000001</v>
          </cell>
          <cell r="F199">
            <v>1.4126739502000001</v>
          </cell>
          <cell r="G199">
            <v>1.3848488564200001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1.3476581573499999</v>
          </cell>
          <cell r="E200">
            <v>1.4139709472699999</v>
          </cell>
          <cell r="F200">
            <v>6.6312789917000001E-2</v>
          </cell>
          <cell r="G200">
            <v>1.38044526663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1.35734367371</v>
          </cell>
          <cell r="E201">
            <v>1.42410087585</v>
          </cell>
          <cell r="F201">
            <v>6.6757202148400002E-2</v>
          </cell>
          <cell r="G201">
            <v>1.3973683590399999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1.42313766479</v>
          </cell>
          <cell r="F202">
            <v>1.42313766479</v>
          </cell>
          <cell r="G202">
            <v>1.3721166010300001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1.43871498108</v>
          </cell>
          <cell r="F203">
            <v>1.43871498108</v>
          </cell>
          <cell r="G203">
            <v>1.3651000953900001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1.43408203125</v>
          </cell>
          <cell r="F204">
            <v>1.43408203125</v>
          </cell>
          <cell r="G204">
            <v>1.3608568052300001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1.3737335205100001</v>
          </cell>
          <cell r="E205">
            <v>1.4344673156700001</v>
          </cell>
          <cell r="F205">
            <v>6.0733795165999999E-2</v>
          </cell>
          <cell r="G205">
            <v>1.3982649619500001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1.3672504425000001</v>
          </cell>
          <cell r="E206">
            <v>1.4259853362999999</v>
          </cell>
          <cell r="F206">
            <v>5.8734893798800002E-2</v>
          </cell>
          <cell r="G206">
            <v>1.39438861755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1.3551998138400001</v>
          </cell>
          <cell r="E207">
            <v>1.42056846619</v>
          </cell>
          <cell r="F207">
            <v>6.5368652343800002E-2</v>
          </cell>
          <cell r="G207">
            <v>1.3926743688200001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1.4431266784700001</v>
          </cell>
          <cell r="F208">
            <v>1.4431266784700001</v>
          </cell>
          <cell r="G208">
            <v>1.37407437502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1.43852615356</v>
          </cell>
          <cell r="F209">
            <v>1.43852615356</v>
          </cell>
          <cell r="G209">
            <v>1.3728948027200001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1.37890052795</v>
          </cell>
          <cell r="E210">
            <v>1.4336242675799999</v>
          </cell>
          <cell r="F210">
            <v>5.4723739623999998E-2</v>
          </cell>
          <cell r="G210">
            <v>1.4057989844100001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1.43204879761</v>
          </cell>
          <cell r="F211">
            <v>1.43204879761</v>
          </cell>
          <cell r="G211">
            <v>1.2494629965699999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1.3822689056399999</v>
          </cell>
          <cell r="E212">
            <v>1.44365310669</v>
          </cell>
          <cell r="F212">
            <v>6.1384201049799997E-2</v>
          </cell>
          <cell r="G212">
            <v>1.41339472169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1.3793754577599999</v>
          </cell>
          <cell r="E213">
            <v>1.43502998352</v>
          </cell>
          <cell r="F213">
            <v>5.5654525756800001E-2</v>
          </cell>
          <cell r="G213">
            <v>1.4100287437400001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1.43502998352</v>
          </cell>
          <cell r="F214">
            <v>1.43502998352</v>
          </cell>
          <cell r="G214">
            <v>1.3576984088699999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1.3815174102800001</v>
          </cell>
          <cell r="E215">
            <v>1.43083572388</v>
          </cell>
          <cell r="F215">
            <v>4.9318313598599998E-2</v>
          </cell>
          <cell r="G215">
            <v>1.4035543045400001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1.39232826233</v>
          </cell>
          <cell r="E216">
            <v>1.44365310669</v>
          </cell>
          <cell r="F216">
            <v>5.1324844360400003E-2</v>
          </cell>
          <cell r="G216">
            <v>1.41827026398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1.37884140015</v>
          </cell>
          <cell r="E217">
            <v>1.44374847412</v>
          </cell>
          <cell r="F217">
            <v>6.4907073974599994E-2</v>
          </cell>
          <cell r="G217">
            <v>1.41173080007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1.4646453857399999</v>
          </cell>
          <cell r="F218">
            <v>1.4646453857399999</v>
          </cell>
          <cell r="G218">
            <v>1.3909251791399999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1.3859024047899999</v>
          </cell>
          <cell r="E219">
            <v>1.45996856689</v>
          </cell>
          <cell r="F219">
            <v>7.4066162109399994E-2</v>
          </cell>
          <cell r="G219">
            <v>1.4206116418400001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1.38146209717</v>
          </cell>
          <cell r="E220">
            <v>1.44585800171</v>
          </cell>
          <cell r="F220">
            <v>6.4395904540999999E-2</v>
          </cell>
          <cell r="G220">
            <v>1.41642378157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1.4570846557599999</v>
          </cell>
          <cell r="F221">
            <v>1.4570846557599999</v>
          </cell>
          <cell r="G221">
            <v>1.4219508514100001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1.45919418335</v>
          </cell>
          <cell r="F222">
            <v>1.45919418335</v>
          </cell>
          <cell r="G222">
            <v>1.40430752341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1.40110969543</v>
          </cell>
          <cell r="E223">
            <v>1.4561729431199999</v>
          </cell>
          <cell r="F223">
            <v>5.5063247680699999E-2</v>
          </cell>
          <cell r="G223">
            <v>1.42501499267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1.39629173279</v>
          </cell>
          <cell r="E224">
            <v>1.45582580566</v>
          </cell>
          <cell r="F224">
            <v>5.9534072876000002E-2</v>
          </cell>
          <cell r="G224">
            <v>1.4300342887499999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1.3967895507800001</v>
          </cell>
          <cell r="E225">
            <v>1.4500331878699999</v>
          </cell>
          <cell r="F225">
            <v>5.3243637084999997E-2</v>
          </cell>
          <cell r="G225">
            <v>1.42475739957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1.3941745758099999</v>
          </cell>
          <cell r="E226">
            <v>1.4472560882600001</v>
          </cell>
          <cell r="F226">
            <v>5.3081512451199998E-2</v>
          </cell>
          <cell r="G226">
            <v>1.42291958232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1.39945793152</v>
          </cell>
          <cell r="E227">
            <v>1.4397277831999999</v>
          </cell>
          <cell r="F227">
            <v>4.0269851684599997E-2</v>
          </cell>
          <cell r="G227">
            <v>1.4208414653000001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1.3995609283399999</v>
          </cell>
          <cell r="E228">
            <v>1.4557418823199999</v>
          </cell>
          <cell r="F228">
            <v>5.6180953979500001E-2</v>
          </cell>
          <cell r="G228">
            <v>1.4286563667000001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1.3997478485099999</v>
          </cell>
          <cell r="E229">
            <v>1.4574375152600001</v>
          </cell>
          <cell r="F229">
            <v>5.7689666748000003E-2</v>
          </cell>
          <cell r="G229">
            <v>1.4301651582799999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1.3995609283399999</v>
          </cell>
          <cell r="E230">
            <v>1.4591999054</v>
          </cell>
          <cell r="F230">
            <v>5.9638977050799999E-2</v>
          </cell>
          <cell r="G230">
            <v>1.4323667330500001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1.45837974548</v>
          </cell>
          <cell r="F231">
            <v>1.45837974548</v>
          </cell>
          <cell r="G231">
            <v>1.37018404712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1.4629154205299999</v>
          </cell>
          <cell r="F232">
            <v>1.4629154205299999</v>
          </cell>
          <cell r="G232">
            <v>1.4252716926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1.3861255645799999</v>
          </cell>
          <cell r="F233">
            <v>1.3861255645799999</v>
          </cell>
          <cell r="G233">
            <v>1.2687559132899999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1.3712692260699999</v>
          </cell>
          <cell r="F234">
            <v>1.3712692260699999</v>
          </cell>
          <cell r="G234">
            <v>1.26640949008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1.3718891143800001</v>
          </cell>
          <cell r="F235">
            <v>1.3718891143800001</v>
          </cell>
          <cell r="G235">
            <v>1.3143021636500001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1.3670253753699999</v>
          </cell>
          <cell r="F236">
            <v>1.3670253753699999</v>
          </cell>
          <cell r="G236">
            <v>1.31456726749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1.3786659240700001</v>
          </cell>
          <cell r="F237">
            <v>1.3786659240700001</v>
          </cell>
          <cell r="G237">
            <v>1.2814237588599999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1.3712406158399999</v>
          </cell>
          <cell r="F238">
            <v>1.3712406158399999</v>
          </cell>
          <cell r="G238">
            <v>1.3014181011299999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1.37722587585</v>
          </cell>
          <cell r="F239">
            <v>1.37722587585</v>
          </cell>
          <cell r="G239">
            <v>1.2878696242300001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1.3800086975100001</v>
          </cell>
          <cell r="F240">
            <v>1.3800086975100001</v>
          </cell>
          <cell r="G240">
            <v>1.21776359703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1.3665943145799999</v>
          </cell>
          <cell r="F241">
            <v>1.3665943145799999</v>
          </cell>
          <cell r="G241">
            <v>1.2148381776199999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1.3839206695599999</v>
          </cell>
          <cell r="F242">
            <v>1.3839206695599999</v>
          </cell>
          <cell r="G242">
            <v>1.2279541541000001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1.4452285766599999</v>
          </cell>
          <cell r="F243">
            <v>1.4452285766599999</v>
          </cell>
          <cell r="G243">
            <v>1.2547878774400001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1.44305801392</v>
          </cell>
          <cell r="F244">
            <v>1.44305801392</v>
          </cell>
          <cell r="G244">
            <v>1.33606952141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1.45461845398</v>
          </cell>
          <cell r="F245">
            <v>1.45461845398</v>
          </cell>
          <cell r="G245">
            <v>1.40855452708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1.3787364959699999</v>
          </cell>
          <cell r="E246">
            <v>1.45461845398</v>
          </cell>
          <cell r="F246">
            <v>7.5881958007799996E-2</v>
          </cell>
          <cell r="G246">
            <v>1.41348801021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1.38776016235</v>
          </cell>
          <cell r="E247">
            <v>1.4531497955299999</v>
          </cell>
          <cell r="F247">
            <v>6.5389633178700002E-2</v>
          </cell>
          <cell r="G247">
            <v>1.4200085980499999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1.38801765442</v>
          </cell>
          <cell r="E248">
            <v>1.44662666321</v>
          </cell>
          <cell r="F248">
            <v>5.8609008789099998E-2</v>
          </cell>
          <cell r="G248">
            <v>1.4168596877899999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1.45919418335</v>
          </cell>
          <cell r="F249">
            <v>1.45919418335</v>
          </cell>
          <cell r="G249">
            <v>1.36691474961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1.39470291138</v>
          </cell>
          <cell r="E250">
            <v>1.4463272094699999</v>
          </cell>
          <cell r="F250">
            <v>5.1624298095700002E-2</v>
          </cell>
          <cell r="G250">
            <v>1.4226265635799999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1.3854064941399999</v>
          </cell>
          <cell r="E251">
            <v>1.4629154205299999</v>
          </cell>
          <cell r="F251">
            <v>7.7508926391599994E-2</v>
          </cell>
          <cell r="G251">
            <v>1.4293816915699999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1.39470291138</v>
          </cell>
          <cell r="E252">
            <v>1.4511547088600001</v>
          </cell>
          <cell r="F252">
            <v>5.6451797485400003E-2</v>
          </cell>
          <cell r="G252">
            <v>1.4206423397900001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1.4477081298800001</v>
          </cell>
          <cell r="F253">
            <v>1.4477081298800001</v>
          </cell>
          <cell r="G253">
            <v>1.3608214669500001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1.3901901245099999</v>
          </cell>
          <cell r="E254">
            <v>1.44725990295</v>
          </cell>
          <cell r="F254">
            <v>5.70697784424E-2</v>
          </cell>
          <cell r="G254">
            <v>1.4195664013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1.3971691131599999</v>
          </cell>
          <cell r="E255">
            <v>1.4569931030300001</v>
          </cell>
          <cell r="F255">
            <v>5.9823989868199999E-2</v>
          </cell>
          <cell r="G255">
            <v>1.4243361780099999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1.4482898712200001</v>
          </cell>
          <cell r="F256">
            <v>1.4482898712200001</v>
          </cell>
          <cell r="G256">
            <v>1.38073836434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1.38851356506</v>
          </cell>
          <cell r="E257">
            <v>1.4577369689899999</v>
          </cell>
          <cell r="F257">
            <v>6.9223403930700006E-2</v>
          </cell>
          <cell r="G257">
            <v>1.4253700123699999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1.45705986023</v>
          </cell>
          <cell r="F258">
            <v>1.45705986023</v>
          </cell>
          <cell r="G258">
            <v>1.41062593881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1.46363830566</v>
          </cell>
          <cell r="F259">
            <v>1.46363830566</v>
          </cell>
          <cell r="G259">
            <v>1.40349053738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1.4299583435100001</v>
          </cell>
          <cell r="F260">
            <v>1.4299583435100001</v>
          </cell>
          <cell r="G260">
            <v>1.40261205718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1.4494228362999999</v>
          </cell>
          <cell r="F261">
            <v>1.4494228362999999</v>
          </cell>
          <cell r="G261">
            <v>1.3795404950100001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1.4495830535900001</v>
          </cell>
          <cell r="F262">
            <v>1.4495830535900001</v>
          </cell>
          <cell r="G262">
            <v>1.40680315816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1.4503135681199999</v>
          </cell>
          <cell r="F263">
            <v>1.4503135681199999</v>
          </cell>
          <cell r="G263">
            <v>1.36523801426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1.37551689148</v>
          </cell>
          <cell r="E264">
            <v>1.44376754761</v>
          </cell>
          <cell r="F264">
            <v>6.8250656127900003E-2</v>
          </cell>
          <cell r="G264">
            <v>1.4124406519699999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1.45830917358</v>
          </cell>
          <cell r="F265">
            <v>1.45830917358</v>
          </cell>
          <cell r="G265">
            <v>1.42217428356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1.3831768035900001</v>
          </cell>
          <cell r="E266">
            <v>1.4513854980500001</v>
          </cell>
          <cell r="F266">
            <v>6.8208694457999999E-2</v>
          </cell>
          <cell r="G266">
            <v>1.41900859569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1.4005527496300001</v>
          </cell>
          <cell r="E267">
            <v>1.45666503906</v>
          </cell>
          <cell r="F267">
            <v>5.6112289428700002E-2</v>
          </cell>
          <cell r="G267">
            <v>1.42680416899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1.3976745605500001</v>
          </cell>
          <cell r="E268">
            <v>1.4634532928499999</v>
          </cell>
          <cell r="F268">
            <v>6.5778732299799997E-2</v>
          </cell>
          <cell r="G268">
            <v>1.43479101173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1.46399497986</v>
          </cell>
          <cell r="F269">
            <v>1.46399497986</v>
          </cell>
          <cell r="G269">
            <v>1.41926859932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1.4576301574699999</v>
          </cell>
          <cell r="F270">
            <v>1.4576301574699999</v>
          </cell>
          <cell r="G270">
            <v>1.4129268988799999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1.43371582031</v>
          </cell>
          <cell r="F271">
            <v>1.43371582031</v>
          </cell>
          <cell r="G271">
            <v>1.31085753757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1.4339427948000001</v>
          </cell>
          <cell r="F272">
            <v>1.4339427948000001</v>
          </cell>
          <cell r="G272">
            <v>1.2538551469600001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1.43899917603</v>
          </cell>
          <cell r="F273">
            <v>1.43899917603</v>
          </cell>
          <cell r="G273">
            <v>1.39677196089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1.3744392395</v>
          </cell>
          <cell r="E274">
            <v>1.4429111480700001</v>
          </cell>
          <cell r="F274">
            <v>6.8471908569299994E-2</v>
          </cell>
          <cell r="G274">
            <v>1.4116882935799999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1.3809928894000001</v>
          </cell>
          <cell r="E275">
            <v>1.4409923553499999</v>
          </cell>
          <cell r="F275">
            <v>5.99994659424E-2</v>
          </cell>
          <cell r="G275">
            <v>1.40520247199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1.46196365356</v>
          </cell>
          <cell r="F276">
            <v>1.46196365356</v>
          </cell>
          <cell r="G276">
            <v>1.3765681353200001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1.4398860931399999</v>
          </cell>
          <cell r="F277">
            <v>1.4398860931399999</v>
          </cell>
          <cell r="G277">
            <v>1.35338911807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1.4536437988299999</v>
          </cell>
          <cell r="F278">
            <v>1.4536437988299999</v>
          </cell>
          <cell r="G278">
            <v>1.4130592262899999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1.4477787017799999</v>
          </cell>
          <cell r="F279">
            <v>1.4477787017799999</v>
          </cell>
          <cell r="G279">
            <v>1.4199287678800001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1.45394515991</v>
          </cell>
          <cell r="F280">
            <v>1.45394515991</v>
          </cell>
          <cell r="G280">
            <v>1.40301949048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1.4646453857399999</v>
          </cell>
          <cell r="F281">
            <v>1.4646453857399999</v>
          </cell>
          <cell r="G281">
            <v>1.4113360291199999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1.39415931702</v>
          </cell>
          <cell r="E282">
            <v>1.4478435516399999</v>
          </cell>
          <cell r="F282">
            <v>5.3684234619099998E-2</v>
          </cell>
          <cell r="G282">
            <v>1.42271037355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1.47447395325</v>
          </cell>
          <cell r="F283">
            <v>1.47447395325</v>
          </cell>
          <cell r="G283">
            <v>1.41331416121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1.3941745758099999</v>
          </cell>
          <cell r="E284">
            <v>1.4672966003400001</v>
          </cell>
          <cell r="F284">
            <v>7.3122024536100005E-2</v>
          </cell>
          <cell r="G284">
            <v>1.42779849184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1.3986778259299999</v>
          </cell>
          <cell r="E285">
            <v>1.4536437988299999</v>
          </cell>
          <cell r="F285">
            <v>5.4965972900399999E-2</v>
          </cell>
          <cell r="G285">
            <v>1.4236106528400001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1.46572685242</v>
          </cell>
          <cell r="F286">
            <v>1.46572685242</v>
          </cell>
          <cell r="G286">
            <v>1.40835631956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1.3833332061800001</v>
          </cell>
          <cell r="F287">
            <v>1.3833332061800001</v>
          </cell>
          <cell r="G287">
            <v>1.1765173173100001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1.36060333252</v>
          </cell>
          <cell r="F288">
            <v>1.36060333252</v>
          </cell>
          <cell r="G288">
            <v>1.2431483162400001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1.36089706421</v>
          </cell>
          <cell r="F289">
            <v>1.36089706421</v>
          </cell>
          <cell r="G289">
            <v>1.2841599345800001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1.3655605316199999</v>
          </cell>
          <cell r="F290">
            <v>1.3655605316199999</v>
          </cell>
          <cell r="G290">
            <v>1.30663008112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1.37080001831</v>
          </cell>
          <cell r="F291">
            <v>1.37080001831</v>
          </cell>
          <cell r="G291">
            <v>1.2758880559600001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1.37202644348</v>
          </cell>
          <cell r="F292">
            <v>1.37202644348</v>
          </cell>
          <cell r="G292">
            <v>1.2469001396499999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1.4815692901599999</v>
          </cell>
          <cell r="F293">
            <v>1.4815692901599999</v>
          </cell>
          <cell r="G293">
            <v>1.44367267578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1.48865318298</v>
          </cell>
          <cell r="F294">
            <v>1.48865318298</v>
          </cell>
          <cell r="G294">
            <v>1.3734426527700001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1.42478370667</v>
          </cell>
          <cell r="E295">
            <v>1.50365447998</v>
          </cell>
          <cell r="F295">
            <v>7.8870773315400003E-2</v>
          </cell>
          <cell r="G295">
            <v>1.4616965505599999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1.4196529388400001</v>
          </cell>
          <cell r="E296">
            <v>1.4911155700700001</v>
          </cell>
          <cell r="F296">
            <v>7.1462631225599996E-2</v>
          </cell>
          <cell r="G296">
            <v>1.4571709020800001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1.4261341095</v>
          </cell>
          <cell r="E297">
            <v>1.4913883209200001</v>
          </cell>
          <cell r="F297">
            <v>6.5254211425799999E-2</v>
          </cell>
          <cell r="G297">
            <v>1.4595525955499999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1.4259414672899999</v>
          </cell>
          <cell r="E298">
            <v>1.49967002869</v>
          </cell>
          <cell r="F298">
            <v>7.3728561401399995E-2</v>
          </cell>
          <cell r="G298">
            <v>1.46334807897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1.4992790222200001</v>
          </cell>
          <cell r="F299">
            <v>1.4992790222200001</v>
          </cell>
          <cell r="G299">
            <v>1.43957983781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1.43394470215</v>
          </cell>
          <cell r="E300">
            <v>1.4924144744900001</v>
          </cell>
          <cell r="F300">
            <v>5.8469772338900002E-2</v>
          </cell>
          <cell r="G300">
            <v>1.46528479673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1.4269428253200001</v>
          </cell>
          <cell r="E301">
            <v>1.4942588806199999</v>
          </cell>
          <cell r="F301">
            <v>6.7316055297899996E-2</v>
          </cell>
          <cell r="G301">
            <v>1.46094535816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1.42007827759</v>
          </cell>
          <cell r="E302">
            <v>1.50069618225</v>
          </cell>
          <cell r="F302">
            <v>8.0617904663099996E-2</v>
          </cell>
          <cell r="G302">
            <v>1.45946555776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1.5030403137199999</v>
          </cell>
          <cell r="F303">
            <v>1.5030403137199999</v>
          </cell>
          <cell r="G303">
            <v>1.4326726652599999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1.47581672668</v>
          </cell>
          <cell r="F304">
            <v>1.47581672668</v>
          </cell>
          <cell r="G304">
            <v>1.43638008271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1.39314651489</v>
          </cell>
          <cell r="F305">
            <v>1.39314651489</v>
          </cell>
          <cell r="G305">
            <v>1.32556049791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1.32658958435</v>
          </cell>
          <cell r="E306">
            <v>1.37752914429</v>
          </cell>
          <cell r="F306">
            <v>5.0939559936499998E-2</v>
          </cell>
          <cell r="G306">
            <v>1.3520648046099999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1.3284091949500001</v>
          </cell>
          <cell r="E307">
            <v>1.37255859375</v>
          </cell>
          <cell r="F307">
            <v>4.4149398803700002E-2</v>
          </cell>
          <cell r="G307">
            <v>1.3534364382399999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1.3342761993400001</v>
          </cell>
          <cell r="E308">
            <v>1.39314651489</v>
          </cell>
          <cell r="F308">
            <v>5.8870315551800001E-2</v>
          </cell>
          <cell r="G308">
            <v>1.3441982853200001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1.38103103638</v>
          </cell>
          <cell r="F309">
            <v>1.38103103638</v>
          </cell>
          <cell r="G309">
            <v>1.3452270446700001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1.39314651489</v>
          </cell>
          <cell r="F310">
            <v>1.39314651489</v>
          </cell>
          <cell r="G310">
            <v>1.31472269273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mp_annual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26.693889617899998</v>
          </cell>
          <cell r="F2">
            <v>26.693889617899998</v>
          </cell>
          <cell r="G2">
            <v>25.487366682699999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26.858909606899999</v>
          </cell>
          <cell r="F3">
            <v>26.858909606899999</v>
          </cell>
          <cell r="G3">
            <v>25.361529473299999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26.629062652599998</v>
          </cell>
          <cell r="F4">
            <v>26.629062652599998</v>
          </cell>
          <cell r="G4">
            <v>25.6131175943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23.1533184052</v>
          </cell>
          <cell r="E5">
            <v>26.059154510500001</v>
          </cell>
          <cell r="F5">
            <v>2.9058361053500001</v>
          </cell>
          <cell r="G5">
            <v>24.4471309308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23.992881774899999</v>
          </cell>
          <cell r="E6">
            <v>25.8941955566</v>
          </cell>
          <cell r="F6">
            <v>1.9013137817400001</v>
          </cell>
          <cell r="G6">
            <v>24.552852399900001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27.2237682343</v>
          </cell>
          <cell r="F7">
            <v>27.2237682343</v>
          </cell>
          <cell r="G7">
            <v>25.4986353016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23.527950286900001</v>
          </cell>
          <cell r="E8">
            <v>25.974786758400001</v>
          </cell>
          <cell r="F8">
            <v>2.4468364715600002</v>
          </cell>
          <cell r="G8">
            <v>24.255888314900002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23.395427703900001</v>
          </cell>
          <cell r="E9">
            <v>25.584222793599999</v>
          </cell>
          <cell r="F9">
            <v>2.1887950897200001</v>
          </cell>
          <cell r="G9">
            <v>24.318327076100001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26.476694107099998</v>
          </cell>
          <cell r="F10">
            <v>26.476694107099998</v>
          </cell>
          <cell r="G10">
            <v>24.1617096156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26.3605709076</v>
          </cell>
          <cell r="F11">
            <v>26.3605709076</v>
          </cell>
          <cell r="G11">
            <v>24.776340030299998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26.392887115499999</v>
          </cell>
          <cell r="F12">
            <v>26.392887115499999</v>
          </cell>
          <cell r="G12">
            <v>24.740845540599999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26.6567592621</v>
          </cell>
          <cell r="F13">
            <v>26.6567592621</v>
          </cell>
          <cell r="G13">
            <v>24.164822650200001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22.166769027699999</v>
          </cell>
          <cell r="E14">
            <v>25.509384155300001</v>
          </cell>
          <cell r="F14">
            <v>3.3426151275599998</v>
          </cell>
          <cell r="G14">
            <v>23.580730682900001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27.375221252399999</v>
          </cell>
          <cell r="F15">
            <v>27.375221252399999</v>
          </cell>
          <cell r="G15">
            <v>25.357275745599999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21.024360656700001</v>
          </cell>
          <cell r="E16">
            <v>25.3580131531</v>
          </cell>
          <cell r="F16">
            <v>4.33365249634</v>
          </cell>
          <cell r="G16">
            <v>23.125785036700002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23.1172122955</v>
          </cell>
          <cell r="E17">
            <v>27.878259658800001</v>
          </cell>
          <cell r="F17">
            <v>4.7610473632800003</v>
          </cell>
          <cell r="G17">
            <v>25.3308034768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23.001777648899999</v>
          </cell>
          <cell r="E18">
            <v>26.0775222778</v>
          </cell>
          <cell r="F18">
            <v>3.0757446289099999</v>
          </cell>
          <cell r="G18">
            <v>24.484288035799999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26.633478164700001</v>
          </cell>
          <cell r="F19">
            <v>26.633478164700001</v>
          </cell>
          <cell r="G19">
            <v>25.320049339200001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27.889255523700001</v>
          </cell>
          <cell r="F20">
            <v>27.889255523700001</v>
          </cell>
          <cell r="G20">
            <v>26.061872030300002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27.312047958400001</v>
          </cell>
          <cell r="F21">
            <v>27.312047958400001</v>
          </cell>
          <cell r="G21">
            <v>25.953247367199999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27.939855575599999</v>
          </cell>
          <cell r="F22">
            <v>27.939855575599999</v>
          </cell>
          <cell r="G22">
            <v>26.455164164700001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28.037378311200001</v>
          </cell>
          <cell r="F23">
            <v>28.037378311200001</v>
          </cell>
          <cell r="G23">
            <v>25.8100752836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28.063240051299999</v>
          </cell>
          <cell r="F24">
            <v>28.063240051299999</v>
          </cell>
          <cell r="G24">
            <v>26.437693400200001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22.9931659698</v>
          </cell>
          <cell r="E25">
            <v>26.868688583400001</v>
          </cell>
          <cell r="F25">
            <v>3.8755226135299998</v>
          </cell>
          <cell r="G25">
            <v>25.2405953393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27.2278747559</v>
          </cell>
          <cell r="F26">
            <v>27.2278747559</v>
          </cell>
          <cell r="G26">
            <v>25.097606361299999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27.293287277200001</v>
          </cell>
          <cell r="F27">
            <v>27.293287277200001</v>
          </cell>
          <cell r="G27">
            <v>26.727449549599999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27.452878951999999</v>
          </cell>
          <cell r="F28">
            <v>27.452878951999999</v>
          </cell>
          <cell r="G28">
            <v>25.806095588400002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27.447689056400002</v>
          </cell>
          <cell r="F29">
            <v>27.447689056400002</v>
          </cell>
          <cell r="G29">
            <v>25.234522698900001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27.207263946499999</v>
          </cell>
          <cell r="F30">
            <v>27.207263946499999</v>
          </cell>
          <cell r="G30">
            <v>23.6005394624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27.2262706757</v>
          </cell>
          <cell r="F31">
            <v>27.2262706757</v>
          </cell>
          <cell r="G31">
            <v>25.811620562600002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27.202566146900001</v>
          </cell>
          <cell r="F32">
            <v>27.202566146900001</v>
          </cell>
          <cell r="G32">
            <v>26.173430434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24.790683746300001</v>
          </cell>
          <cell r="E33">
            <v>26.903371810900001</v>
          </cell>
          <cell r="F33">
            <v>2.1126880645799999</v>
          </cell>
          <cell r="G33">
            <v>25.7832143131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27.2988853455</v>
          </cell>
          <cell r="F34">
            <v>27.2988853455</v>
          </cell>
          <cell r="G34">
            <v>26.881029269100001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24.977544784500001</v>
          </cell>
          <cell r="E35">
            <v>26.8340320587</v>
          </cell>
          <cell r="F35">
            <v>1.85648727417</v>
          </cell>
          <cell r="G35">
            <v>26.000319235599999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23.632026672399999</v>
          </cell>
          <cell r="E36">
            <v>26.7005672455</v>
          </cell>
          <cell r="F36">
            <v>3.0685405731199999</v>
          </cell>
          <cell r="G36">
            <v>25.198738010700001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24.789350509599998</v>
          </cell>
          <cell r="E37">
            <v>26.788757324199999</v>
          </cell>
          <cell r="F37">
            <v>1.9994068145799999</v>
          </cell>
          <cell r="G37">
            <v>25.721313158499999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26.497446060200001</v>
          </cell>
          <cell r="F38">
            <v>26.497446060200001</v>
          </cell>
          <cell r="G38">
            <v>24.899971369599999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26.7844581604</v>
          </cell>
          <cell r="F39">
            <v>26.7844581604</v>
          </cell>
          <cell r="G39">
            <v>25.696238610999998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23.920181274400001</v>
          </cell>
          <cell r="E40">
            <v>27.243963241599999</v>
          </cell>
          <cell r="F40">
            <v>3.32378196716</v>
          </cell>
          <cell r="G40">
            <v>26.991648200299998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24.473859786999999</v>
          </cell>
          <cell r="E41">
            <v>26.733463287399999</v>
          </cell>
          <cell r="F41">
            <v>2.2596035003699999</v>
          </cell>
          <cell r="G41">
            <v>25.3903729996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25.118404388399998</v>
          </cell>
          <cell r="E42">
            <v>27.110609054600001</v>
          </cell>
          <cell r="F42">
            <v>1.9922046661399999</v>
          </cell>
          <cell r="G42">
            <v>26.149472859599999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27.226327896099999</v>
          </cell>
          <cell r="F43">
            <v>27.226327896099999</v>
          </cell>
          <cell r="G43">
            <v>25.4230881318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23.572040557899999</v>
          </cell>
          <cell r="E44">
            <v>27.129386901899998</v>
          </cell>
          <cell r="F44">
            <v>3.5573463439899999</v>
          </cell>
          <cell r="G44">
            <v>25.269227530799999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22.4829654694</v>
          </cell>
          <cell r="E45">
            <v>25.606172561600001</v>
          </cell>
          <cell r="F45">
            <v>3.1232070922899999</v>
          </cell>
          <cell r="G45">
            <v>23.9247973855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26.989374160800001</v>
          </cell>
          <cell r="F46">
            <v>26.989374160800001</v>
          </cell>
          <cell r="G46">
            <v>25.924492105500001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22.390214919999998</v>
          </cell>
          <cell r="E47">
            <v>26.476823806799999</v>
          </cell>
          <cell r="F47">
            <v>4.0866088867199997</v>
          </cell>
          <cell r="G47">
            <v>25.2122568315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20.888076782199999</v>
          </cell>
          <cell r="E48">
            <v>26.114562988300001</v>
          </cell>
          <cell r="F48">
            <v>5.2264862060499997</v>
          </cell>
          <cell r="G48">
            <v>24.0720419335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26.756277084400001</v>
          </cell>
          <cell r="F49">
            <v>26.756277084400001</v>
          </cell>
          <cell r="G49">
            <v>25.914628619799998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19.769781112699999</v>
          </cell>
          <cell r="E50">
            <v>25.144479751599999</v>
          </cell>
          <cell r="F50">
            <v>5.37469863892</v>
          </cell>
          <cell r="G50">
            <v>22.976548243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26.872991561900001</v>
          </cell>
          <cell r="F51">
            <v>26.872991561900001</v>
          </cell>
          <cell r="G51">
            <v>24.756111792199999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26.700263977100001</v>
          </cell>
          <cell r="F52">
            <v>26.700263977100001</v>
          </cell>
          <cell r="G52">
            <v>24.513280518999998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26.884122848499999</v>
          </cell>
          <cell r="F53">
            <v>26.884122848499999</v>
          </cell>
          <cell r="G53">
            <v>25.3024388093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19.025434493999999</v>
          </cell>
          <cell r="E54">
            <v>25.102512359599999</v>
          </cell>
          <cell r="F54">
            <v>6.0770778655999997</v>
          </cell>
          <cell r="G54">
            <v>22.114799836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16.639703750599999</v>
          </cell>
          <cell r="E55">
            <v>24.811342239399998</v>
          </cell>
          <cell r="F55">
            <v>8.1716384887700002</v>
          </cell>
          <cell r="G55">
            <v>19.964766990600001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16.639703750599999</v>
          </cell>
          <cell r="E56">
            <v>23.417562484699999</v>
          </cell>
          <cell r="F56">
            <v>6.7778587341299996</v>
          </cell>
          <cell r="G56">
            <v>20.789523691799999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17.096511840800002</v>
          </cell>
          <cell r="E57">
            <v>24.612007141100001</v>
          </cell>
          <cell r="F57">
            <v>7.5154953002899996</v>
          </cell>
          <cell r="G57">
            <v>22.766942009800001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21.9895114899</v>
          </cell>
          <cell r="E58">
            <v>26.3450393677</v>
          </cell>
          <cell r="F58">
            <v>4.3555278778100002</v>
          </cell>
          <cell r="G58">
            <v>23.6229448594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21.952779769900001</v>
          </cell>
          <cell r="E59">
            <v>25.078214645399999</v>
          </cell>
          <cell r="F59">
            <v>3.1254348754899999</v>
          </cell>
          <cell r="G59">
            <v>23.7400290002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20.907590866100001</v>
          </cell>
          <cell r="E60">
            <v>26.476823806799999</v>
          </cell>
          <cell r="F60">
            <v>5.5692329406700001</v>
          </cell>
          <cell r="G60">
            <v>25.073001446100001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21.315052032499999</v>
          </cell>
          <cell r="E61">
            <v>24.742156982400001</v>
          </cell>
          <cell r="F61">
            <v>3.4271049499499999</v>
          </cell>
          <cell r="G61">
            <v>23.003983805200001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22.194147109999999</v>
          </cell>
          <cell r="E62">
            <v>24.011856079099999</v>
          </cell>
          <cell r="F62">
            <v>1.8177089691199999</v>
          </cell>
          <cell r="G62">
            <v>22.904209423899999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22.717090606700001</v>
          </cell>
          <cell r="E63">
            <v>25.1563930511</v>
          </cell>
          <cell r="F63">
            <v>2.43930244446</v>
          </cell>
          <cell r="G63">
            <v>23.509410429500001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23.401475906400002</v>
          </cell>
          <cell r="E64">
            <v>26.430442810100001</v>
          </cell>
          <cell r="F64">
            <v>3.0289669036900002</v>
          </cell>
          <cell r="G64">
            <v>25.329972627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22.4869422913</v>
          </cell>
          <cell r="E65">
            <v>25.3131504059</v>
          </cell>
          <cell r="F65">
            <v>2.82620811462</v>
          </cell>
          <cell r="G65">
            <v>23.819115595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23.9497280121</v>
          </cell>
          <cell r="E66">
            <v>26.901769638099999</v>
          </cell>
          <cell r="F66">
            <v>2.9520416259800002</v>
          </cell>
          <cell r="G66">
            <v>26.137298792399999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22.6212768555</v>
          </cell>
          <cell r="E67">
            <v>26.092662811299999</v>
          </cell>
          <cell r="F67">
            <v>3.4713859558100002</v>
          </cell>
          <cell r="G67">
            <v>24.403361541900001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22.381715774500002</v>
          </cell>
          <cell r="E68">
            <v>25.763004302999999</v>
          </cell>
          <cell r="F68">
            <v>3.3812885284399998</v>
          </cell>
          <cell r="G68">
            <v>24.142347866200002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26.793165206899999</v>
          </cell>
          <cell r="F69">
            <v>26.793165206899999</v>
          </cell>
          <cell r="G69">
            <v>25.941910871299999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22.381715774500002</v>
          </cell>
          <cell r="E70">
            <v>24.395776748700001</v>
          </cell>
          <cell r="F70">
            <v>2.01406097412</v>
          </cell>
          <cell r="G70">
            <v>23.334674919000001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26.2835865021</v>
          </cell>
          <cell r="F71">
            <v>26.2835865021</v>
          </cell>
          <cell r="G71">
            <v>23.904613261400002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22.538572311399999</v>
          </cell>
          <cell r="E72">
            <v>25.215579986600002</v>
          </cell>
          <cell r="F72">
            <v>2.67700767517</v>
          </cell>
          <cell r="G72">
            <v>24.217600590299998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23.232206344600002</v>
          </cell>
          <cell r="E73">
            <v>25.4209442139</v>
          </cell>
          <cell r="F73">
            <v>2.1887378692600001</v>
          </cell>
          <cell r="G73">
            <v>24.5267039328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22.8934307098</v>
          </cell>
          <cell r="E74">
            <v>24.462743759199999</v>
          </cell>
          <cell r="F74">
            <v>1.56931304932</v>
          </cell>
          <cell r="G74">
            <v>23.457465016099999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24.134052276599999</v>
          </cell>
          <cell r="E75">
            <v>25.656414032000001</v>
          </cell>
          <cell r="F75">
            <v>1.52236175537</v>
          </cell>
          <cell r="G75">
            <v>24.9125306597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20.779489517199998</v>
          </cell>
          <cell r="E76">
            <v>24.566284179699998</v>
          </cell>
          <cell r="F76">
            <v>3.7867946624800002</v>
          </cell>
          <cell r="G76">
            <v>23.115500082600001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26.1679325104</v>
          </cell>
          <cell r="F77">
            <v>26.1679325104</v>
          </cell>
          <cell r="G77">
            <v>23.830926638400001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21.125366210900001</v>
          </cell>
          <cell r="E78">
            <v>24.4785289764</v>
          </cell>
          <cell r="F78">
            <v>3.3531627655</v>
          </cell>
          <cell r="G78">
            <v>22.779104544100001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26.4676895142</v>
          </cell>
          <cell r="F79">
            <v>26.4676895142</v>
          </cell>
          <cell r="G79">
            <v>25.233979920900001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26.217864990199999</v>
          </cell>
          <cell r="F80">
            <v>26.217864990199999</v>
          </cell>
          <cell r="G80">
            <v>23.641353943599999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22.759899139400002</v>
          </cell>
          <cell r="E81">
            <v>25.295822143599999</v>
          </cell>
          <cell r="F81">
            <v>2.5359230041499998</v>
          </cell>
          <cell r="G81">
            <v>24.1943203748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22.3095703125</v>
          </cell>
          <cell r="E82">
            <v>25.658733367899998</v>
          </cell>
          <cell r="F82">
            <v>3.34916305542</v>
          </cell>
          <cell r="G82">
            <v>24.6280910073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24.056430816700001</v>
          </cell>
          <cell r="E83">
            <v>25.9817581177</v>
          </cell>
          <cell r="F83">
            <v>1.92532730103</v>
          </cell>
          <cell r="G83">
            <v>24.7272495757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24.060111999499998</v>
          </cell>
          <cell r="E84">
            <v>26.4682178497</v>
          </cell>
          <cell r="F84">
            <v>2.4081058502200001</v>
          </cell>
          <cell r="G84">
            <v>25.584279133799999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23.8263912201</v>
          </cell>
          <cell r="E85">
            <v>25.492277145399999</v>
          </cell>
          <cell r="F85">
            <v>1.66588592529</v>
          </cell>
          <cell r="G85">
            <v>24.680673228700002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19.0145645142</v>
          </cell>
          <cell r="E86">
            <v>24.4863166809</v>
          </cell>
          <cell r="F86">
            <v>5.47175216675</v>
          </cell>
          <cell r="G86">
            <v>21.986030209500001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23.135622024500002</v>
          </cell>
          <cell r="E87">
            <v>24.855499267599999</v>
          </cell>
          <cell r="F87">
            <v>1.71987724304</v>
          </cell>
          <cell r="G87">
            <v>24.2433021943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21.344432830799999</v>
          </cell>
          <cell r="E88">
            <v>24.3785552979</v>
          </cell>
          <cell r="F88">
            <v>3.03412246704</v>
          </cell>
          <cell r="G88">
            <v>23.497220724999998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16.639703750599999</v>
          </cell>
          <cell r="E89">
            <v>26.311910629300002</v>
          </cell>
          <cell r="F89">
            <v>9.6722068786600008</v>
          </cell>
          <cell r="G89">
            <v>23.047258983300001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22.292379379300002</v>
          </cell>
          <cell r="E90">
            <v>25.026325225800001</v>
          </cell>
          <cell r="F90">
            <v>2.7339458465600002</v>
          </cell>
          <cell r="G90">
            <v>23.5055452213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23.647268295300002</v>
          </cell>
          <cell r="E91">
            <v>25.285463333100001</v>
          </cell>
          <cell r="F91">
            <v>1.6381950378400001</v>
          </cell>
          <cell r="G91">
            <v>24.5292041557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23.897766113300001</v>
          </cell>
          <cell r="E92">
            <v>25.702514648400001</v>
          </cell>
          <cell r="F92">
            <v>1.8047485351599999</v>
          </cell>
          <cell r="G92">
            <v>24.9897495787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23.6729812622</v>
          </cell>
          <cell r="E93">
            <v>25.088104248</v>
          </cell>
          <cell r="F93">
            <v>1.4151229858400001</v>
          </cell>
          <cell r="G93">
            <v>24.376604044099999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21.279558181799999</v>
          </cell>
          <cell r="E94">
            <v>25.088104248</v>
          </cell>
          <cell r="F94">
            <v>3.8085460662799999</v>
          </cell>
          <cell r="G94">
            <v>23.471932282600001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23.5697689056</v>
          </cell>
          <cell r="E95">
            <v>25.153181075999999</v>
          </cell>
          <cell r="F95">
            <v>1.5834121704099999</v>
          </cell>
          <cell r="G95">
            <v>24.1465723749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22.504981994600001</v>
          </cell>
          <cell r="E96">
            <v>26.670192718500001</v>
          </cell>
          <cell r="F96">
            <v>4.1652107238799996</v>
          </cell>
          <cell r="G96">
            <v>24.221106257100001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24.296451568599998</v>
          </cell>
          <cell r="E97">
            <v>25.702514648400001</v>
          </cell>
          <cell r="F97">
            <v>1.40606307983</v>
          </cell>
          <cell r="G97">
            <v>25.1222126266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23.202802658100001</v>
          </cell>
          <cell r="E98">
            <v>24.9612846375</v>
          </cell>
          <cell r="F98">
            <v>1.7584819793699999</v>
          </cell>
          <cell r="G98">
            <v>24.434443099500001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22.623575210599999</v>
          </cell>
          <cell r="E99">
            <v>25.804111480700001</v>
          </cell>
          <cell r="F99">
            <v>3.1805362701400002</v>
          </cell>
          <cell r="G99">
            <v>24.6306493019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27.0525035858</v>
          </cell>
          <cell r="F100">
            <v>27.0525035858</v>
          </cell>
          <cell r="G100">
            <v>25.523572766899999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23.202802658100001</v>
          </cell>
          <cell r="E101">
            <v>25.425222396900001</v>
          </cell>
          <cell r="F101">
            <v>2.2224197387700002</v>
          </cell>
          <cell r="G101">
            <v>24.4820845359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23.381141662600001</v>
          </cell>
          <cell r="E102">
            <v>27.001731872600001</v>
          </cell>
          <cell r="F102">
            <v>3.62059020996</v>
          </cell>
          <cell r="G102">
            <v>25.203049688299998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22.563482284500001</v>
          </cell>
          <cell r="E103">
            <v>25.6497631073</v>
          </cell>
          <cell r="F103">
            <v>3.08628082275</v>
          </cell>
          <cell r="G103">
            <v>24.068482901199999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22.623575210599999</v>
          </cell>
          <cell r="E104">
            <v>26.630130767800001</v>
          </cell>
          <cell r="F104">
            <v>4.0065555572499996</v>
          </cell>
          <cell r="G104">
            <v>24.197257365900001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22.709341049199999</v>
          </cell>
          <cell r="E105">
            <v>25.0589313507</v>
          </cell>
          <cell r="F105">
            <v>2.3495903015100001</v>
          </cell>
          <cell r="G105">
            <v>24.1411316423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27.1148033142</v>
          </cell>
          <cell r="F106">
            <v>27.1148033142</v>
          </cell>
          <cell r="G106">
            <v>25.832842960200001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23.096929550199999</v>
          </cell>
          <cell r="E107">
            <v>25.166385650599999</v>
          </cell>
          <cell r="F107">
            <v>2.0694561004600001</v>
          </cell>
          <cell r="G107">
            <v>24.4522807267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27.161964416499998</v>
          </cell>
          <cell r="F108">
            <v>27.161964416499998</v>
          </cell>
          <cell r="G108">
            <v>26.1951627288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22.8871498108</v>
          </cell>
          <cell r="E109">
            <v>25.702178955099999</v>
          </cell>
          <cell r="F109">
            <v>2.81502914429</v>
          </cell>
          <cell r="G109">
            <v>24.025268259000001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23.0860919952</v>
          </cell>
          <cell r="E110">
            <v>25.166385650599999</v>
          </cell>
          <cell r="F110">
            <v>2.0802936554000002</v>
          </cell>
          <cell r="G110">
            <v>24.3758330442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22.484174728399999</v>
          </cell>
          <cell r="E111">
            <v>26.639921188399999</v>
          </cell>
          <cell r="F111">
            <v>4.1557464599599996</v>
          </cell>
          <cell r="G111">
            <v>24.326471108700002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26.983852386500001</v>
          </cell>
          <cell r="F112">
            <v>26.983852386500001</v>
          </cell>
          <cell r="G112">
            <v>25.9009134213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22.1755981445</v>
          </cell>
          <cell r="E113">
            <v>24.575750351</v>
          </cell>
          <cell r="F113">
            <v>2.40015220642</v>
          </cell>
          <cell r="G113">
            <v>23.086380693199999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24.996234893800001</v>
          </cell>
          <cell r="E114">
            <v>25.456842422499999</v>
          </cell>
          <cell r="F114">
            <v>0.460607528687</v>
          </cell>
          <cell r="G114">
            <v>25.2801532959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24.273923873899999</v>
          </cell>
          <cell r="E115">
            <v>26.228631973300001</v>
          </cell>
          <cell r="F115">
            <v>1.9547080993699999</v>
          </cell>
          <cell r="G115">
            <v>25.237759605800001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24.618059158299999</v>
          </cell>
          <cell r="E116">
            <v>25.290151596099999</v>
          </cell>
          <cell r="F116">
            <v>0.67209243774399996</v>
          </cell>
          <cell r="G116">
            <v>25.083093395700001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26.709270477299999</v>
          </cell>
          <cell r="F117">
            <v>26.709270477299999</v>
          </cell>
          <cell r="G117">
            <v>24.747435492699999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22.1545753479</v>
          </cell>
          <cell r="E118">
            <v>26.3387718201</v>
          </cell>
          <cell r="F118">
            <v>4.18419647217</v>
          </cell>
          <cell r="G118">
            <v>24.6088806283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21.0799713135</v>
          </cell>
          <cell r="E119">
            <v>25.2914104462</v>
          </cell>
          <cell r="F119">
            <v>4.2114391326899998</v>
          </cell>
          <cell r="G119">
            <v>23.719536680800001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20.860757827800001</v>
          </cell>
          <cell r="E120">
            <v>26.185443878200001</v>
          </cell>
          <cell r="F120">
            <v>5.3246860504200004</v>
          </cell>
          <cell r="G120">
            <v>23.320097601899999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23.346540450999999</v>
          </cell>
          <cell r="F121">
            <v>23.346540450999999</v>
          </cell>
          <cell r="G121">
            <v>22.086709216300001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27.4378833771</v>
          </cell>
          <cell r="F122">
            <v>27.4378833771</v>
          </cell>
          <cell r="G122">
            <v>23.645784933400002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27.995834350599999</v>
          </cell>
          <cell r="F123">
            <v>27.995834350599999</v>
          </cell>
          <cell r="G123">
            <v>24.728590304699999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27.341609954799999</v>
          </cell>
          <cell r="F124">
            <v>27.341609954799999</v>
          </cell>
          <cell r="G124">
            <v>24.947308356200001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27.674747467</v>
          </cell>
          <cell r="F125">
            <v>27.674747467</v>
          </cell>
          <cell r="G125">
            <v>24.086256230099998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27.6012821198</v>
          </cell>
          <cell r="F126">
            <v>27.6012821198</v>
          </cell>
          <cell r="G126">
            <v>25.4343684448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27.3178157806</v>
          </cell>
          <cell r="F127">
            <v>27.3178157806</v>
          </cell>
          <cell r="G127">
            <v>24.158461977999998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26.591600418100001</v>
          </cell>
          <cell r="F128">
            <v>26.591600418100001</v>
          </cell>
          <cell r="G128">
            <v>22.952079026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26.6502723694</v>
          </cell>
          <cell r="F129">
            <v>26.6502723694</v>
          </cell>
          <cell r="G129">
            <v>22.648942194699998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27.493448257400001</v>
          </cell>
          <cell r="F130">
            <v>27.493448257400001</v>
          </cell>
          <cell r="G130">
            <v>23.518469510900001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27.512615203900001</v>
          </cell>
          <cell r="F131">
            <v>27.512615203900001</v>
          </cell>
          <cell r="G131">
            <v>22.981381678599998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26.725881576500001</v>
          </cell>
          <cell r="F132">
            <v>26.725881576500001</v>
          </cell>
          <cell r="G132">
            <v>23.7413187583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27.414731979399999</v>
          </cell>
          <cell r="F133">
            <v>27.414731979399999</v>
          </cell>
          <cell r="G133">
            <v>25.532767900700001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27.683332443200001</v>
          </cell>
          <cell r="F134">
            <v>27.683332443200001</v>
          </cell>
          <cell r="G134">
            <v>24.037124570100001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27.599075317400001</v>
          </cell>
          <cell r="F135">
            <v>27.599075317400001</v>
          </cell>
          <cell r="G135">
            <v>22.862136122599999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27.335859298700001</v>
          </cell>
          <cell r="F136">
            <v>27.335859298700001</v>
          </cell>
          <cell r="G136">
            <v>23.2389528645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26.811164856000001</v>
          </cell>
          <cell r="F137">
            <v>26.811164856000001</v>
          </cell>
          <cell r="G137">
            <v>20.9805954154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27.512615203900001</v>
          </cell>
          <cell r="F138">
            <v>27.512615203900001</v>
          </cell>
          <cell r="G138">
            <v>23.077375636799999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27.532176971399998</v>
          </cell>
          <cell r="F139">
            <v>27.532176971399998</v>
          </cell>
          <cell r="G139">
            <v>24.064640560099999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27.137723922700001</v>
          </cell>
          <cell r="F140">
            <v>27.137723922700001</v>
          </cell>
          <cell r="G140">
            <v>23.002972171500002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27.079595565799998</v>
          </cell>
          <cell r="F141">
            <v>27.079595565799998</v>
          </cell>
          <cell r="G141">
            <v>24.959492288500002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28.1627235413</v>
          </cell>
          <cell r="F142">
            <v>28.1627235413</v>
          </cell>
          <cell r="G142">
            <v>24.0143060652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27.960737228399999</v>
          </cell>
          <cell r="F143">
            <v>27.960737228399999</v>
          </cell>
          <cell r="G143">
            <v>25.2478100754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27.903421401999999</v>
          </cell>
          <cell r="F144">
            <v>27.903421401999999</v>
          </cell>
          <cell r="G144">
            <v>24.786497744999998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27.9268035889</v>
          </cell>
          <cell r="F145">
            <v>27.9268035889</v>
          </cell>
          <cell r="G145">
            <v>25.4584804568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28.049556732199999</v>
          </cell>
          <cell r="F146">
            <v>28.049556732199999</v>
          </cell>
          <cell r="G146">
            <v>25.334087667599999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28.1875</v>
          </cell>
          <cell r="F147">
            <v>28.1875</v>
          </cell>
          <cell r="G147">
            <v>26.491827424099998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27.6324386597</v>
          </cell>
          <cell r="F148">
            <v>27.6324386597</v>
          </cell>
          <cell r="G148">
            <v>25.448834843099998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27.866443633999999</v>
          </cell>
          <cell r="F149">
            <v>27.866443633999999</v>
          </cell>
          <cell r="G149">
            <v>25.6241549742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28.6958332062</v>
          </cell>
          <cell r="F150">
            <v>28.6958332062</v>
          </cell>
          <cell r="G150">
            <v>25.405693015099999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27.9418144226</v>
          </cell>
          <cell r="F151">
            <v>27.9418144226</v>
          </cell>
          <cell r="G151">
            <v>25.439775213600001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28.037082672099999</v>
          </cell>
          <cell r="F152">
            <v>28.037082672099999</v>
          </cell>
          <cell r="G152">
            <v>24.842660046799999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28.030895233199999</v>
          </cell>
          <cell r="F153">
            <v>28.030895233199999</v>
          </cell>
          <cell r="G153">
            <v>25.3145326064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28.186443328900001</v>
          </cell>
          <cell r="F154">
            <v>28.186443328900001</v>
          </cell>
          <cell r="G154">
            <v>26.275161720300002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27.6541671753</v>
          </cell>
          <cell r="F155">
            <v>27.6541671753</v>
          </cell>
          <cell r="G155">
            <v>24.984169511400001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28.020977020299998</v>
          </cell>
          <cell r="F156">
            <v>28.020977020299998</v>
          </cell>
          <cell r="G156">
            <v>24.856214240500002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28.088115692100001</v>
          </cell>
          <cell r="F157">
            <v>28.088115692100001</v>
          </cell>
          <cell r="G157">
            <v>26.1524566567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28.022037506099998</v>
          </cell>
          <cell r="F158">
            <v>28.022037506099998</v>
          </cell>
          <cell r="G158">
            <v>25.439079339599999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28.010335922199999</v>
          </cell>
          <cell r="F159">
            <v>28.010335922199999</v>
          </cell>
          <cell r="G159">
            <v>25.3295445515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27.896392822300001</v>
          </cell>
          <cell r="F160">
            <v>27.896392822300001</v>
          </cell>
          <cell r="G160">
            <v>22.394183153899998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23.762479782100002</v>
          </cell>
          <cell r="E161">
            <v>27.554622650100001</v>
          </cell>
          <cell r="F161">
            <v>3.79214286804</v>
          </cell>
          <cell r="G161">
            <v>25.411799849299999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27.755859375</v>
          </cell>
          <cell r="F162">
            <v>27.755859375</v>
          </cell>
          <cell r="G162">
            <v>24.250267185599998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28.0337944031</v>
          </cell>
          <cell r="F163">
            <v>28.0337944031</v>
          </cell>
          <cell r="G163">
            <v>22.510548861499998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28.296398162799999</v>
          </cell>
          <cell r="F164">
            <v>28.296398162799999</v>
          </cell>
          <cell r="G164">
            <v>26.689247740900001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22.145360946699999</v>
          </cell>
          <cell r="E165">
            <v>28.087968826299999</v>
          </cell>
          <cell r="F165">
            <v>5.9426078796399997</v>
          </cell>
          <cell r="G165">
            <v>26.466368642900001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28.110778808599999</v>
          </cell>
          <cell r="F166">
            <v>28.110778808599999</v>
          </cell>
          <cell r="G166">
            <v>26.762726481000001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27.045169830300001</v>
          </cell>
          <cell r="F167">
            <v>27.045169830300001</v>
          </cell>
          <cell r="G167">
            <v>25.361450249600001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21.557439804099999</v>
          </cell>
          <cell r="E168">
            <v>27.083578109699999</v>
          </cell>
          <cell r="F168">
            <v>5.52613830566</v>
          </cell>
          <cell r="G168">
            <v>24.2439415222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20.069089889499999</v>
          </cell>
          <cell r="E169">
            <v>25.167913436900001</v>
          </cell>
          <cell r="F169">
            <v>5.0988235473600003</v>
          </cell>
          <cell r="G169">
            <v>22.484071324799999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27.127761840800002</v>
          </cell>
          <cell r="F170">
            <v>27.127761840800002</v>
          </cell>
          <cell r="G170">
            <v>26.076556942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26.9291667938</v>
          </cell>
          <cell r="F171">
            <v>26.9291667938</v>
          </cell>
          <cell r="G171">
            <v>25.697581787499999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21.507053375200002</v>
          </cell>
          <cell r="E172">
            <v>26.8002262115</v>
          </cell>
          <cell r="F172">
            <v>5.2931728363000001</v>
          </cell>
          <cell r="G172">
            <v>24.622221489200001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26.881704330400002</v>
          </cell>
          <cell r="F173">
            <v>26.881704330400002</v>
          </cell>
          <cell r="G173">
            <v>24.0716342622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27.6666889191</v>
          </cell>
          <cell r="F174">
            <v>27.6666889191</v>
          </cell>
          <cell r="G174">
            <v>25.291806934099998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27.663022994999999</v>
          </cell>
          <cell r="F175">
            <v>27.663022994999999</v>
          </cell>
          <cell r="G175">
            <v>24.592947214399999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27.3158149719</v>
          </cell>
          <cell r="F176">
            <v>27.3158149719</v>
          </cell>
          <cell r="G176">
            <v>25.590836898599999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27.773387908899998</v>
          </cell>
          <cell r="F177">
            <v>27.773387908899998</v>
          </cell>
          <cell r="G177">
            <v>25.213759177899998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24.550033569299998</v>
          </cell>
          <cell r="E178">
            <v>27.340101242100001</v>
          </cell>
          <cell r="F178">
            <v>2.7900676727299998</v>
          </cell>
          <cell r="G178">
            <v>25.967376428600002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27.773387908899998</v>
          </cell>
          <cell r="F179">
            <v>27.773387908899998</v>
          </cell>
          <cell r="G179">
            <v>25.662140899299999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27.1154289246</v>
          </cell>
          <cell r="F180">
            <v>27.1154289246</v>
          </cell>
          <cell r="G180">
            <v>23.181615537300001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24.157169342</v>
          </cell>
          <cell r="E181">
            <v>27.167953491199999</v>
          </cell>
          <cell r="F181">
            <v>3.01078414917</v>
          </cell>
          <cell r="G181">
            <v>26.130090603399999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24.0601997375</v>
          </cell>
          <cell r="E182">
            <v>27.3130569458</v>
          </cell>
          <cell r="F182">
            <v>3.25285720825</v>
          </cell>
          <cell r="G182">
            <v>26.162382374700002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21.619905471799999</v>
          </cell>
          <cell r="E183">
            <v>27.224676132199999</v>
          </cell>
          <cell r="F183">
            <v>5.6047706603999998</v>
          </cell>
          <cell r="G183">
            <v>24.665230794500001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27.753911972000001</v>
          </cell>
          <cell r="F184">
            <v>27.753911972000001</v>
          </cell>
          <cell r="G184">
            <v>24.5263489996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28.1307411194</v>
          </cell>
          <cell r="F185">
            <v>28.1307411194</v>
          </cell>
          <cell r="G185">
            <v>22.7361332939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27.823776245099999</v>
          </cell>
          <cell r="F186">
            <v>27.823776245099999</v>
          </cell>
          <cell r="G186">
            <v>23.641888574100001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27.786869049100002</v>
          </cell>
          <cell r="F187">
            <v>27.786869049100002</v>
          </cell>
          <cell r="G187">
            <v>23.614607302300001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26.838100433299999</v>
          </cell>
          <cell r="F188">
            <v>26.838100433299999</v>
          </cell>
          <cell r="G188">
            <v>24.768928478999999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27.185506820699999</v>
          </cell>
          <cell r="F189">
            <v>27.185506820699999</v>
          </cell>
          <cell r="G189">
            <v>14.783903392599999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27.355644226100001</v>
          </cell>
          <cell r="F190">
            <v>27.355644226100001</v>
          </cell>
          <cell r="G190">
            <v>25.1343583309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26.591510772700001</v>
          </cell>
          <cell r="F191">
            <v>26.591510772700001</v>
          </cell>
          <cell r="G191">
            <v>24.167908339099998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26.896644592299999</v>
          </cell>
          <cell r="F192">
            <v>26.896644592299999</v>
          </cell>
          <cell r="G192">
            <v>21.8882067079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23.400749206499999</v>
          </cell>
          <cell r="E193">
            <v>26.919460296600001</v>
          </cell>
          <cell r="F193">
            <v>3.51871109009</v>
          </cell>
          <cell r="G193">
            <v>25.339875391300001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25.4337482452</v>
          </cell>
          <cell r="E194">
            <v>26.896644592299999</v>
          </cell>
          <cell r="F194">
            <v>1.46289634705</v>
          </cell>
          <cell r="G194">
            <v>26.343138884199998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26.850755691500002</v>
          </cell>
          <cell r="F195">
            <v>26.850755691500002</v>
          </cell>
          <cell r="G195">
            <v>23.198479277200001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26.919460296600001</v>
          </cell>
          <cell r="F196">
            <v>26.919460296600001</v>
          </cell>
          <cell r="G196">
            <v>24.270297665099999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19.369205474899999</v>
          </cell>
          <cell r="E197">
            <v>24.6287765503</v>
          </cell>
          <cell r="F197">
            <v>5.2595710754400002</v>
          </cell>
          <cell r="G197">
            <v>22.037921518800001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26.767282485999999</v>
          </cell>
          <cell r="F198">
            <v>26.767282485999999</v>
          </cell>
          <cell r="G198">
            <v>24.0872998794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26.796966552699999</v>
          </cell>
          <cell r="F199">
            <v>26.796966552699999</v>
          </cell>
          <cell r="G199">
            <v>24.179405943199999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20.0559196472</v>
          </cell>
          <cell r="E200">
            <v>26.9253959656</v>
          </cell>
          <cell r="F200">
            <v>6.8694763183600003</v>
          </cell>
          <cell r="G200">
            <v>24.4874808149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18.984586715700001</v>
          </cell>
          <cell r="E201">
            <v>23.572191238399999</v>
          </cell>
          <cell r="F201">
            <v>4.5876045227100004</v>
          </cell>
          <cell r="G201">
            <v>21.398045937599999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26.909788131700001</v>
          </cell>
          <cell r="F202">
            <v>26.909788131700001</v>
          </cell>
          <cell r="G202">
            <v>25.552257001699999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27.429784774800002</v>
          </cell>
          <cell r="F203">
            <v>27.429784774800002</v>
          </cell>
          <cell r="G203">
            <v>25.072625972600001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27.805721283</v>
          </cell>
          <cell r="F204">
            <v>27.805721283</v>
          </cell>
          <cell r="G204">
            <v>25.098710243100001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19.7889690399</v>
          </cell>
          <cell r="E205">
            <v>26.900157928500001</v>
          </cell>
          <cell r="F205">
            <v>7.1111888885500001</v>
          </cell>
          <cell r="G205">
            <v>23.959478653400001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19.7889690399</v>
          </cell>
          <cell r="E206">
            <v>26.214126586900001</v>
          </cell>
          <cell r="F206">
            <v>6.4251575470000004</v>
          </cell>
          <cell r="G206">
            <v>22.5151463435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18.984586715700001</v>
          </cell>
          <cell r="E207">
            <v>26.714792251599999</v>
          </cell>
          <cell r="F207">
            <v>7.7302055358899997</v>
          </cell>
          <cell r="G207">
            <v>22.465981777700001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27.429784774800002</v>
          </cell>
          <cell r="F208">
            <v>27.429784774800002</v>
          </cell>
          <cell r="G208">
            <v>25.440089727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27.184337616000001</v>
          </cell>
          <cell r="F209">
            <v>27.184337616000001</v>
          </cell>
          <cell r="G209">
            <v>23.532189128199999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18.7714977264</v>
          </cell>
          <cell r="E210">
            <v>25.228963851900001</v>
          </cell>
          <cell r="F210">
            <v>6.4574661254899999</v>
          </cell>
          <cell r="G210">
            <v>22.837317822100001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26.0188465118</v>
          </cell>
          <cell r="F211">
            <v>26.0188465118</v>
          </cell>
          <cell r="G211">
            <v>21.122758323900001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18.7714977264</v>
          </cell>
          <cell r="E212">
            <v>24.2615127563</v>
          </cell>
          <cell r="F212">
            <v>5.4900150299100003</v>
          </cell>
          <cell r="G212">
            <v>20.7322590552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20.062217712399999</v>
          </cell>
          <cell r="E213">
            <v>25.5728473663</v>
          </cell>
          <cell r="F213">
            <v>5.5106296539299997</v>
          </cell>
          <cell r="G213">
            <v>22.492478498699999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26.2718219757</v>
          </cell>
          <cell r="F214">
            <v>26.2718219757</v>
          </cell>
          <cell r="G214">
            <v>23.002652458699998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19.576162338300001</v>
          </cell>
          <cell r="E215">
            <v>25.189081192</v>
          </cell>
          <cell r="F215">
            <v>5.6129188537600001</v>
          </cell>
          <cell r="G215">
            <v>21.940108950999999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19.122215271000002</v>
          </cell>
          <cell r="E216">
            <v>25.749689102200001</v>
          </cell>
          <cell r="F216">
            <v>6.6274738311799997</v>
          </cell>
          <cell r="G216">
            <v>23.419192619499999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23.253923416100001</v>
          </cell>
          <cell r="E217">
            <v>26.4535980225</v>
          </cell>
          <cell r="F217">
            <v>3.1996746063199999</v>
          </cell>
          <cell r="G217">
            <v>25.3429635518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27.4937438965</v>
          </cell>
          <cell r="F218">
            <v>27.4937438965</v>
          </cell>
          <cell r="G218">
            <v>24.614086675399999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20.644678115800001</v>
          </cell>
          <cell r="E219">
            <v>25.840877533</v>
          </cell>
          <cell r="F219">
            <v>5.1961994171099999</v>
          </cell>
          <cell r="G219">
            <v>23.109727956299999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20.454418182400001</v>
          </cell>
          <cell r="E220">
            <v>26.2165546417</v>
          </cell>
          <cell r="F220">
            <v>5.7621364593499997</v>
          </cell>
          <cell r="G220">
            <v>24.0117225702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26.849138259899998</v>
          </cell>
          <cell r="F221">
            <v>26.849138259899998</v>
          </cell>
          <cell r="G221">
            <v>22.954172628799999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26.832386016800001</v>
          </cell>
          <cell r="F222">
            <v>26.832386016800001</v>
          </cell>
          <cell r="G222">
            <v>23.542208237899999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18.166494369500001</v>
          </cell>
          <cell r="E223">
            <v>24.899187088000001</v>
          </cell>
          <cell r="F223">
            <v>6.7326927185100001</v>
          </cell>
          <cell r="G223">
            <v>21.673952629399999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16.336259841899999</v>
          </cell>
          <cell r="E224">
            <v>22.703495025599999</v>
          </cell>
          <cell r="F224">
            <v>6.3672351837200001</v>
          </cell>
          <cell r="G224">
            <v>19.628516986699999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17.8794384003</v>
          </cell>
          <cell r="E225">
            <v>22.9352550507</v>
          </cell>
          <cell r="F225">
            <v>5.0558166503899997</v>
          </cell>
          <cell r="G225">
            <v>21.360660918600001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16.6196861267</v>
          </cell>
          <cell r="E226">
            <v>23.901166915899999</v>
          </cell>
          <cell r="F226">
            <v>7.2814807891799997</v>
          </cell>
          <cell r="G226">
            <v>21.9893058758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20.1517295837</v>
          </cell>
          <cell r="E227">
            <v>23.237426757800002</v>
          </cell>
          <cell r="F227">
            <v>3.0856971740699999</v>
          </cell>
          <cell r="G227">
            <v>21.649664236500001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21.225730896000002</v>
          </cell>
          <cell r="E228">
            <v>26.0082206726</v>
          </cell>
          <cell r="F228">
            <v>4.7824897766100003</v>
          </cell>
          <cell r="G228">
            <v>23.7117099385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21.6561660767</v>
          </cell>
          <cell r="E229">
            <v>26.4508342743</v>
          </cell>
          <cell r="F229">
            <v>4.7946681976300001</v>
          </cell>
          <cell r="G229">
            <v>23.8805435236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21.864168167100001</v>
          </cell>
          <cell r="E230">
            <v>26.3344516754</v>
          </cell>
          <cell r="F230">
            <v>4.4702835082999997</v>
          </cell>
          <cell r="G230">
            <v>24.428265974199999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27.094661712600001</v>
          </cell>
          <cell r="F231">
            <v>27.094661712600001</v>
          </cell>
          <cell r="G231">
            <v>25.179150480699999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26.901515960699999</v>
          </cell>
          <cell r="F232">
            <v>26.901515960699999</v>
          </cell>
          <cell r="G232">
            <v>25.050427574699999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27.5820770264</v>
          </cell>
          <cell r="F233">
            <v>27.5820770264</v>
          </cell>
          <cell r="G233">
            <v>25.7669259324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27.487543106099999</v>
          </cell>
          <cell r="F234">
            <v>27.487543106099999</v>
          </cell>
          <cell r="G234">
            <v>25.733173156199999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27.407255172700001</v>
          </cell>
          <cell r="F235">
            <v>27.407255172700001</v>
          </cell>
          <cell r="G235">
            <v>26.351435395700001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27.3419628143</v>
          </cell>
          <cell r="F236">
            <v>27.3419628143</v>
          </cell>
          <cell r="G236">
            <v>26.166784875899999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27.029903411900001</v>
          </cell>
          <cell r="F237">
            <v>27.029903411900001</v>
          </cell>
          <cell r="G237">
            <v>24.876199120700001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27.278772354099999</v>
          </cell>
          <cell r="F238">
            <v>27.278772354099999</v>
          </cell>
          <cell r="G238">
            <v>26.148067613599999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27.3505020142</v>
          </cell>
          <cell r="F239">
            <v>27.3505020142</v>
          </cell>
          <cell r="G239">
            <v>26.043762153799999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27.272722244299999</v>
          </cell>
          <cell r="F240">
            <v>27.272722244299999</v>
          </cell>
          <cell r="G240">
            <v>24.423959223099999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27.481092452999999</v>
          </cell>
          <cell r="F241">
            <v>27.481092452999999</v>
          </cell>
          <cell r="G241">
            <v>24.692002338799998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27.858333587600001</v>
          </cell>
          <cell r="F242">
            <v>27.858333587600001</v>
          </cell>
          <cell r="G242">
            <v>25.164747384399998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27.245988845799999</v>
          </cell>
          <cell r="F243">
            <v>27.245988845799999</v>
          </cell>
          <cell r="G243">
            <v>23.475291966099999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26.936935424800001</v>
          </cell>
          <cell r="F244">
            <v>26.936935424800001</v>
          </cell>
          <cell r="G244">
            <v>24.265315572999999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26.782777786299999</v>
          </cell>
          <cell r="F245">
            <v>26.782777786299999</v>
          </cell>
          <cell r="G245">
            <v>24.286134958600002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21.885234832799998</v>
          </cell>
          <cell r="E246">
            <v>26.655145645099999</v>
          </cell>
          <cell r="F246">
            <v>4.76991081238</v>
          </cell>
          <cell r="G246">
            <v>24.6383965303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18.166494369500001</v>
          </cell>
          <cell r="E247">
            <v>27.237089157100002</v>
          </cell>
          <cell r="F247">
            <v>9.0705947875999993</v>
          </cell>
          <cell r="G247">
            <v>24.569081753199999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20.906862258899999</v>
          </cell>
          <cell r="E248">
            <v>26.782777786299999</v>
          </cell>
          <cell r="F248">
            <v>5.8759155273400001</v>
          </cell>
          <cell r="G248">
            <v>24.8782759441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27.339208602900001</v>
          </cell>
          <cell r="F249">
            <v>27.339208602900001</v>
          </cell>
          <cell r="G249">
            <v>23.960842059099999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20.3604240417</v>
          </cell>
          <cell r="E250">
            <v>24.710123062099999</v>
          </cell>
          <cell r="F250">
            <v>4.3496990203900001</v>
          </cell>
          <cell r="G250">
            <v>22.338532618199999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21.788587570200001</v>
          </cell>
          <cell r="E251">
            <v>26.1339950562</v>
          </cell>
          <cell r="F251">
            <v>4.34540748596</v>
          </cell>
          <cell r="G251">
            <v>24.261088086699999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22.3806877136</v>
          </cell>
          <cell r="E252">
            <v>24.820394516</v>
          </cell>
          <cell r="F252">
            <v>2.4397068023699999</v>
          </cell>
          <cell r="G252">
            <v>23.446223826699999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26.8911800385</v>
          </cell>
          <cell r="F253">
            <v>26.8911800385</v>
          </cell>
          <cell r="G253">
            <v>24.406959643299999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22.6045284271</v>
          </cell>
          <cell r="E254">
            <v>26.583108901999999</v>
          </cell>
          <cell r="F254">
            <v>3.9785804748500002</v>
          </cell>
          <cell r="G254">
            <v>24.249460403800001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23.992881774899999</v>
          </cell>
          <cell r="E255">
            <v>24.690109252900001</v>
          </cell>
          <cell r="F255">
            <v>0.69722747802700002</v>
          </cell>
          <cell r="G255">
            <v>24.377351387600001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26.4719829559</v>
          </cell>
          <cell r="F256">
            <v>26.4719829559</v>
          </cell>
          <cell r="G256">
            <v>24.237728567600001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22.337711334200002</v>
          </cell>
          <cell r="E257">
            <v>26.219999313399999</v>
          </cell>
          <cell r="F257">
            <v>3.88228797913</v>
          </cell>
          <cell r="G257">
            <v>24.432090387300001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27.350473403900001</v>
          </cell>
          <cell r="F258">
            <v>27.350473403900001</v>
          </cell>
          <cell r="G258">
            <v>25.131060717099999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27.277961731000001</v>
          </cell>
          <cell r="F259">
            <v>27.277961731000001</v>
          </cell>
          <cell r="G259">
            <v>25.871965486400001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26.723577499400001</v>
          </cell>
          <cell r="F260">
            <v>26.723577499400001</v>
          </cell>
          <cell r="G260">
            <v>26.093071845899999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26.659490585299999</v>
          </cell>
          <cell r="F261">
            <v>26.659490585299999</v>
          </cell>
          <cell r="G261">
            <v>25.621264214899998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26.791009902999999</v>
          </cell>
          <cell r="F262">
            <v>26.791009902999999</v>
          </cell>
          <cell r="G262">
            <v>26.541992416500001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26.837234497099999</v>
          </cell>
          <cell r="F263">
            <v>26.837234497099999</v>
          </cell>
          <cell r="G263">
            <v>25.496937430399999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24.107631683299999</v>
          </cell>
          <cell r="E264">
            <v>26.3328533173</v>
          </cell>
          <cell r="F264">
            <v>2.2252216339099999</v>
          </cell>
          <cell r="G264">
            <v>25.303778155700002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26.858333587600001</v>
          </cell>
          <cell r="F265">
            <v>26.858333587600001</v>
          </cell>
          <cell r="G265">
            <v>24.8463071191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23.090642929099999</v>
          </cell>
          <cell r="E266">
            <v>25.621892929099999</v>
          </cell>
          <cell r="F266">
            <v>2.53125</v>
          </cell>
          <cell r="G266">
            <v>24.512238338700001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23.069875717199999</v>
          </cell>
          <cell r="E267">
            <v>26.324003219600002</v>
          </cell>
          <cell r="F267">
            <v>3.2541275024399998</v>
          </cell>
          <cell r="G267">
            <v>24.1870839927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23.356451034500001</v>
          </cell>
          <cell r="E268">
            <v>26.756586074800001</v>
          </cell>
          <cell r="F268">
            <v>3.4001350402799999</v>
          </cell>
          <cell r="G268">
            <v>24.881328949499999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27.306539535500001</v>
          </cell>
          <cell r="F269">
            <v>27.306539535500001</v>
          </cell>
          <cell r="G269">
            <v>26.629896574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27.091041564899999</v>
          </cell>
          <cell r="F270">
            <v>27.091041564899999</v>
          </cell>
          <cell r="G270">
            <v>26.5412873537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26.395275116000001</v>
          </cell>
          <cell r="F271">
            <v>26.395275116000001</v>
          </cell>
          <cell r="G271">
            <v>22.688556084399998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26.2018108368</v>
          </cell>
          <cell r="F272">
            <v>26.2018108368</v>
          </cell>
          <cell r="G272">
            <v>22.124445230199999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26.972930908199999</v>
          </cell>
          <cell r="F273">
            <v>26.972930908199999</v>
          </cell>
          <cell r="G273">
            <v>24.814841962799999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18.768249511699999</v>
          </cell>
          <cell r="E274">
            <v>26.764289856000001</v>
          </cell>
          <cell r="F274">
            <v>7.9960403442399999</v>
          </cell>
          <cell r="G274">
            <v>24.805858171400001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23.853679657000001</v>
          </cell>
          <cell r="E275">
            <v>27.300605773899999</v>
          </cell>
          <cell r="F275">
            <v>3.4469261169399998</v>
          </cell>
          <cell r="G275">
            <v>25.638423080399999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28.055271148700001</v>
          </cell>
          <cell r="F276">
            <v>28.055271148700001</v>
          </cell>
          <cell r="G276">
            <v>25.5668118593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27.574644088700001</v>
          </cell>
          <cell r="F277">
            <v>27.574644088700001</v>
          </cell>
          <cell r="G277">
            <v>25.048253223500001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26.902193069500001</v>
          </cell>
          <cell r="F278">
            <v>26.902193069500001</v>
          </cell>
          <cell r="G278">
            <v>23.1593294376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26.8160686493</v>
          </cell>
          <cell r="F279">
            <v>26.8160686493</v>
          </cell>
          <cell r="G279">
            <v>22.457872843600001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27.184337616000001</v>
          </cell>
          <cell r="F280">
            <v>27.184337616000001</v>
          </cell>
          <cell r="G280">
            <v>24.023981650700001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27.153795242299999</v>
          </cell>
          <cell r="F281">
            <v>27.153795242299999</v>
          </cell>
          <cell r="G281">
            <v>23.9453112588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18.651351928699999</v>
          </cell>
          <cell r="E282">
            <v>25.749689102200001</v>
          </cell>
          <cell r="F282">
            <v>7.09833717346</v>
          </cell>
          <cell r="G282">
            <v>22.9671209083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27.1976146698</v>
          </cell>
          <cell r="F283">
            <v>27.1976146698</v>
          </cell>
          <cell r="G283">
            <v>24.192774547900001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16.519245147700001</v>
          </cell>
          <cell r="E284">
            <v>24.803527832</v>
          </cell>
          <cell r="F284">
            <v>8.2842826843299999</v>
          </cell>
          <cell r="G284">
            <v>21.747070167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17.501237869299999</v>
          </cell>
          <cell r="E285">
            <v>24.1500549316</v>
          </cell>
          <cell r="F285">
            <v>6.64881706238</v>
          </cell>
          <cell r="G285">
            <v>21.056214343299999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27.034231185900001</v>
          </cell>
          <cell r="F286">
            <v>27.034231185900001</v>
          </cell>
          <cell r="G286">
            <v>24.944595166199999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28.0683116913</v>
          </cell>
          <cell r="F287">
            <v>28.0683116913</v>
          </cell>
          <cell r="G287">
            <v>24.497098729000001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28.0079841614</v>
          </cell>
          <cell r="F288">
            <v>28.0079841614</v>
          </cell>
          <cell r="G288">
            <v>25.6590922239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28.208845138499999</v>
          </cell>
          <cell r="F289">
            <v>28.208845138499999</v>
          </cell>
          <cell r="G289">
            <v>26.804450367000001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28.292474746700002</v>
          </cell>
          <cell r="F290">
            <v>28.292474746700002</v>
          </cell>
          <cell r="G290">
            <v>27.294044971400002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28.304777145399999</v>
          </cell>
          <cell r="F291">
            <v>28.304777145399999</v>
          </cell>
          <cell r="G291">
            <v>26.820332716399999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28.3635234833</v>
          </cell>
          <cell r="F292">
            <v>28.3635234833</v>
          </cell>
          <cell r="G292">
            <v>26.463889836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26.555414199800001</v>
          </cell>
          <cell r="F293">
            <v>26.555414199800001</v>
          </cell>
          <cell r="G293">
            <v>26.433864209399999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26.780305862399999</v>
          </cell>
          <cell r="F294">
            <v>26.780305862399999</v>
          </cell>
          <cell r="G294">
            <v>25.154320822100001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24.5627918243</v>
          </cell>
          <cell r="E295">
            <v>26.813165664700001</v>
          </cell>
          <cell r="F295">
            <v>2.25037384033</v>
          </cell>
          <cell r="G295">
            <v>26.342739093399999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23.648944854700002</v>
          </cell>
          <cell r="E296">
            <v>26.116628646900001</v>
          </cell>
          <cell r="F296">
            <v>2.4676837921099999</v>
          </cell>
          <cell r="G296">
            <v>25.0178273402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24.142295837399999</v>
          </cell>
          <cell r="E297">
            <v>25.849826812700002</v>
          </cell>
          <cell r="F297">
            <v>1.7075309753400001</v>
          </cell>
          <cell r="G297">
            <v>24.849044913499998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24.023057937600001</v>
          </cell>
          <cell r="E298">
            <v>26.034523010299999</v>
          </cell>
          <cell r="F298">
            <v>2.0114650726300001</v>
          </cell>
          <cell r="G298">
            <v>25.0762898433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26.832664489700001</v>
          </cell>
          <cell r="F299">
            <v>26.832664489700001</v>
          </cell>
          <cell r="G299">
            <v>25.734911873200002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23.9844818115</v>
          </cell>
          <cell r="E300">
            <v>26.525024414099999</v>
          </cell>
          <cell r="F300">
            <v>2.54054260254</v>
          </cell>
          <cell r="G300">
            <v>25.500914128600002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23.9844818115</v>
          </cell>
          <cell r="E301">
            <v>25.3672828674</v>
          </cell>
          <cell r="F301">
            <v>1.3828010559099999</v>
          </cell>
          <cell r="G301">
            <v>24.547121673500001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23.217569351200002</v>
          </cell>
          <cell r="E302">
            <v>26.158575058</v>
          </cell>
          <cell r="F302">
            <v>2.94100570679</v>
          </cell>
          <cell r="G302">
            <v>25.0925404949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26.799350738499999</v>
          </cell>
          <cell r="F303">
            <v>26.799350738499999</v>
          </cell>
          <cell r="G303">
            <v>25.371229535200001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26.367355346699998</v>
          </cell>
          <cell r="F304">
            <v>26.367355346699998</v>
          </cell>
          <cell r="G304">
            <v>24.923735084099999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27.252410888699998</v>
          </cell>
          <cell r="F305">
            <v>27.252410888699998</v>
          </cell>
          <cell r="G305">
            <v>25.813411757699999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24.917243957499998</v>
          </cell>
          <cell r="E306">
            <v>26.950056075999999</v>
          </cell>
          <cell r="F306">
            <v>2.0328121185299999</v>
          </cell>
          <cell r="G306">
            <v>25.960364363499998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26.729280471799999</v>
          </cell>
          <cell r="E307">
            <v>27.261514663700002</v>
          </cell>
          <cell r="F307">
            <v>0.53223419189499999</v>
          </cell>
          <cell r="G307">
            <v>27.015801682700001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26.531593322799999</v>
          </cell>
          <cell r="E308">
            <v>27.252410888699998</v>
          </cell>
          <cell r="F308">
            <v>0.72081756591799995</v>
          </cell>
          <cell r="G308">
            <v>26.904785870800001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27.3454380035</v>
          </cell>
          <cell r="F309">
            <v>27.3454380035</v>
          </cell>
          <cell r="G309">
            <v>26.840423210699999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27.341777801500001</v>
          </cell>
          <cell r="F310">
            <v>27.341777801500001</v>
          </cell>
          <cell r="G310">
            <v>26.613843172599999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ec_delta"/>
    </sheet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-65.619628906299994</v>
          </cell>
          <cell r="E2">
            <v>0</v>
          </cell>
          <cell r="F2">
            <v>65.619628906299994</v>
          </cell>
          <cell r="G2">
            <v>-52.683049766099998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-64.5517578125</v>
          </cell>
          <cell r="E3">
            <v>0</v>
          </cell>
          <cell r="F3">
            <v>64.5517578125</v>
          </cell>
          <cell r="G3">
            <v>-46.604577346100001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-65.065917968799994</v>
          </cell>
          <cell r="E4">
            <v>0</v>
          </cell>
          <cell r="F4">
            <v>65.065917968799994</v>
          </cell>
          <cell r="G4">
            <v>-49.218926816500002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-70.580078125</v>
          </cell>
          <cell r="E5">
            <v>-52.441528320300002</v>
          </cell>
          <cell r="F5">
            <v>18.138549804699998</v>
          </cell>
          <cell r="G5">
            <v>-67.640716672099998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-70.911376953100003</v>
          </cell>
          <cell r="E6">
            <v>-55.292236328100003</v>
          </cell>
          <cell r="F6">
            <v>15.619140625</v>
          </cell>
          <cell r="G6">
            <v>-68.397692325400001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-70.526123046899997</v>
          </cell>
          <cell r="E7">
            <v>0</v>
          </cell>
          <cell r="F7">
            <v>70.526123046899997</v>
          </cell>
          <cell r="G7">
            <v>-59.601525725199998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-58.1806640625</v>
          </cell>
          <cell r="E8">
            <v>-37.304931640600003</v>
          </cell>
          <cell r="F8">
            <v>20.8757324219</v>
          </cell>
          <cell r="G8">
            <v>-52.093854008599997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-53.204956054699998</v>
          </cell>
          <cell r="E9">
            <v>-28.762207031300001</v>
          </cell>
          <cell r="F9">
            <v>24.442749023400001</v>
          </cell>
          <cell r="G9">
            <v>-45.867946777699999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-60.258056640600003</v>
          </cell>
          <cell r="E10">
            <v>0</v>
          </cell>
          <cell r="F10">
            <v>60.258056640600003</v>
          </cell>
          <cell r="G10">
            <v>-44.9248091348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-50.939941406300001</v>
          </cell>
          <cell r="E11">
            <v>0</v>
          </cell>
          <cell r="F11">
            <v>50.939941406300001</v>
          </cell>
          <cell r="G11">
            <v>-38.436239305199997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-41.7880859375</v>
          </cell>
          <cell r="E12">
            <v>0</v>
          </cell>
          <cell r="F12">
            <v>41.7880859375</v>
          </cell>
          <cell r="G12">
            <v>-27.959979683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-40.578735351600002</v>
          </cell>
          <cell r="E13">
            <v>0</v>
          </cell>
          <cell r="F13">
            <v>40.578735351600002</v>
          </cell>
          <cell r="G13">
            <v>-24.367329605799998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-38.241577148399998</v>
          </cell>
          <cell r="E14">
            <v>-14.6047363281</v>
          </cell>
          <cell r="F14">
            <v>23.636840820300002</v>
          </cell>
          <cell r="G14">
            <v>-28.186735218199999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-37.404785156300001</v>
          </cell>
          <cell r="E15">
            <v>0</v>
          </cell>
          <cell r="F15">
            <v>37.404785156300001</v>
          </cell>
          <cell r="G15">
            <v>-16.276363295500001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-40.318603515600003</v>
          </cell>
          <cell r="E16">
            <v>-20.642700195300002</v>
          </cell>
          <cell r="F16">
            <v>19.675903320300002</v>
          </cell>
          <cell r="G16">
            <v>-33.804278911099999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-35.609375</v>
          </cell>
          <cell r="E17">
            <v>-13.689025878900001</v>
          </cell>
          <cell r="F17">
            <v>21.920349121099999</v>
          </cell>
          <cell r="G17">
            <v>-24.9841524948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-29.9001464844</v>
          </cell>
          <cell r="E18">
            <v>-9.5085449218800004</v>
          </cell>
          <cell r="F18">
            <v>20.3916015625</v>
          </cell>
          <cell r="G18">
            <v>-19.902153376099999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-25.059082031300001</v>
          </cell>
          <cell r="E19">
            <v>0</v>
          </cell>
          <cell r="F19">
            <v>25.059082031300001</v>
          </cell>
          <cell r="G19">
            <v>-13.6769880195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-22.951782226599999</v>
          </cell>
          <cell r="E20">
            <v>0</v>
          </cell>
          <cell r="F20">
            <v>22.951782226599999</v>
          </cell>
          <cell r="G20">
            <v>-11.012736444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-20.640625</v>
          </cell>
          <cell r="E21">
            <v>0</v>
          </cell>
          <cell r="F21">
            <v>20.640625</v>
          </cell>
          <cell r="G21">
            <v>-9.2962550188299993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-20.9523925781</v>
          </cell>
          <cell r="E22">
            <v>0</v>
          </cell>
          <cell r="F22">
            <v>20.9523925781</v>
          </cell>
          <cell r="G22">
            <v>-11.8601447479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-27.398071289099999</v>
          </cell>
          <cell r="E23">
            <v>0</v>
          </cell>
          <cell r="F23">
            <v>27.398071289099999</v>
          </cell>
          <cell r="G23">
            <v>-15.1690796491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-34.142333984399997</v>
          </cell>
          <cell r="E24">
            <v>0</v>
          </cell>
          <cell r="F24">
            <v>34.142333984399997</v>
          </cell>
          <cell r="G24">
            <v>-24.398782117100001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-40.554443359399997</v>
          </cell>
          <cell r="E25">
            <v>-21.784790039099999</v>
          </cell>
          <cell r="F25">
            <v>18.769653320300002</v>
          </cell>
          <cell r="G25">
            <v>-28.439221827400001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-50.5078125</v>
          </cell>
          <cell r="E26">
            <v>0</v>
          </cell>
          <cell r="F26">
            <v>50.5078125</v>
          </cell>
          <cell r="G26">
            <v>-37.966609885899999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-29.019653320300002</v>
          </cell>
          <cell r="E27">
            <v>0</v>
          </cell>
          <cell r="F27">
            <v>29.019653320300002</v>
          </cell>
          <cell r="G27">
            <v>-23.175765027400001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-57.734863281300001</v>
          </cell>
          <cell r="E28">
            <v>0</v>
          </cell>
          <cell r="F28">
            <v>57.734863281300001</v>
          </cell>
          <cell r="G28">
            <v>-43.791740795800003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-49.3857421875</v>
          </cell>
          <cell r="E29">
            <v>0</v>
          </cell>
          <cell r="F29">
            <v>49.3857421875</v>
          </cell>
          <cell r="G29">
            <v>-39.238365149099998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-8.57470703125</v>
          </cell>
          <cell r="E30">
            <v>0</v>
          </cell>
          <cell r="F30">
            <v>8.57470703125</v>
          </cell>
          <cell r="G30">
            <v>-6.22763076769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-8.7794189453100007</v>
          </cell>
          <cell r="E31">
            <v>0</v>
          </cell>
          <cell r="F31">
            <v>8.7794189453100007</v>
          </cell>
          <cell r="G31">
            <v>-6.8729300375499998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-9.9710693359399993</v>
          </cell>
          <cell r="E32">
            <v>0</v>
          </cell>
          <cell r="F32">
            <v>9.9710693359399993</v>
          </cell>
          <cell r="G32">
            <v>-6.8087543610200001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-9.1517333984399993</v>
          </cell>
          <cell r="E33">
            <v>-2.19946289063</v>
          </cell>
          <cell r="F33">
            <v>6.9522705078099998</v>
          </cell>
          <cell r="G33">
            <v>-7.3126152175600003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-8.94580078125</v>
          </cell>
          <cell r="E34">
            <v>0</v>
          </cell>
          <cell r="F34">
            <v>8.94580078125</v>
          </cell>
          <cell r="G34">
            <v>-5.6978917134399998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-9.9577636718800004</v>
          </cell>
          <cell r="E35">
            <v>-5.4580078125</v>
          </cell>
          <cell r="F35">
            <v>4.4997558593799996</v>
          </cell>
          <cell r="G35">
            <v>-7.3574225603199999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-11.9180908203</v>
          </cell>
          <cell r="E36">
            <v>-6.2951660156299996</v>
          </cell>
          <cell r="F36">
            <v>5.6229248046900002</v>
          </cell>
          <cell r="G36">
            <v>-9.4825090781599997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-10.3439941406</v>
          </cell>
          <cell r="E37">
            <v>-1.54455566406</v>
          </cell>
          <cell r="F37">
            <v>8.7994384765600007</v>
          </cell>
          <cell r="G37">
            <v>-6.91096424775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-10.716430664100001</v>
          </cell>
          <cell r="E38">
            <v>0</v>
          </cell>
          <cell r="F38">
            <v>10.716430664100001</v>
          </cell>
          <cell r="G38">
            <v>-7.1271479522199996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-15.4934082031</v>
          </cell>
          <cell r="E39">
            <v>0</v>
          </cell>
          <cell r="F39">
            <v>15.4934082031</v>
          </cell>
          <cell r="G39">
            <v>-9.2297462182299999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-12.897827148399999</v>
          </cell>
          <cell r="E40">
            <v>-2.16528320313</v>
          </cell>
          <cell r="F40">
            <v>10.7325439453</v>
          </cell>
          <cell r="G40">
            <v>-6.7780268457900004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-17.9978027344</v>
          </cell>
          <cell r="E41">
            <v>-9.8382568359399993</v>
          </cell>
          <cell r="F41">
            <v>8.1595458984399993</v>
          </cell>
          <cell r="G41">
            <v>-14.520046708700001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-11.7401123047</v>
          </cell>
          <cell r="E42">
            <v>-5.83935546875</v>
          </cell>
          <cell r="F42">
            <v>5.9007568359400002</v>
          </cell>
          <cell r="G42">
            <v>-9.6725130572900007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-14.736816406299999</v>
          </cell>
          <cell r="E43">
            <v>0</v>
          </cell>
          <cell r="F43">
            <v>14.736816406299999</v>
          </cell>
          <cell r="G43">
            <v>-6.7835411856299999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-17.317749023400001</v>
          </cell>
          <cell r="E44">
            <v>-7.4934082031299996</v>
          </cell>
          <cell r="F44">
            <v>9.8243408203100007</v>
          </cell>
          <cell r="G44">
            <v>-13.053372984799999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-16.0334472656</v>
          </cell>
          <cell r="E45">
            <v>-7.8406982421900002</v>
          </cell>
          <cell r="F45">
            <v>8.1927490234399993</v>
          </cell>
          <cell r="G45">
            <v>-12.7586754676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-12.925415039100001</v>
          </cell>
          <cell r="E46">
            <v>0</v>
          </cell>
          <cell r="F46">
            <v>12.925415039100001</v>
          </cell>
          <cell r="G46">
            <v>-6.9155414247899998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-21.993530273400001</v>
          </cell>
          <cell r="E47">
            <v>-4.7421875</v>
          </cell>
          <cell r="F47">
            <v>17.251342773400001</v>
          </cell>
          <cell r="G47">
            <v>-13.3300693478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-23.306030273400001</v>
          </cell>
          <cell r="E48">
            <v>-4.3740234375</v>
          </cell>
          <cell r="F48">
            <v>18.932006835900001</v>
          </cell>
          <cell r="G48">
            <v>-14.020171980900001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-10.982421875</v>
          </cell>
          <cell r="E49">
            <v>0</v>
          </cell>
          <cell r="F49">
            <v>10.982421875</v>
          </cell>
          <cell r="G49">
            <v>-5.5329384089499998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-34.560791015600003</v>
          </cell>
          <cell r="E50">
            <v>-12.8270263672</v>
          </cell>
          <cell r="F50">
            <v>21.733764648400001</v>
          </cell>
          <cell r="G50">
            <v>-21.917343473399999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-27.9423828125</v>
          </cell>
          <cell r="E51">
            <v>0</v>
          </cell>
          <cell r="F51">
            <v>27.9423828125</v>
          </cell>
          <cell r="G51">
            <v>-11.885696322299999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-27.9423828125</v>
          </cell>
          <cell r="E52">
            <v>0</v>
          </cell>
          <cell r="F52">
            <v>27.9423828125</v>
          </cell>
          <cell r="G52">
            <v>-11.268421632000001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-35.773071289100002</v>
          </cell>
          <cell r="E53">
            <v>0</v>
          </cell>
          <cell r="F53">
            <v>35.773071289100002</v>
          </cell>
          <cell r="G53">
            <v>-14.5783105404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-35.872802734399997</v>
          </cell>
          <cell r="E54">
            <v>-16.134399414099999</v>
          </cell>
          <cell r="F54">
            <v>19.738403320300002</v>
          </cell>
          <cell r="G54">
            <v>-27.851484147899999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-47.205322265600003</v>
          </cell>
          <cell r="E55">
            <v>-19.0075683594</v>
          </cell>
          <cell r="F55">
            <v>28.197753906300001</v>
          </cell>
          <cell r="G55">
            <v>-34.872774907599997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-46.5322265625</v>
          </cell>
          <cell r="E56">
            <v>-30.9963378906</v>
          </cell>
          <cell r="F56">
            <v>15.5358886719</v>
          </cell>
          <cell r="G56">
            <v>-37.35368107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-40.021850585899998</v>
          </cell>
          <cell r="E57">
            <v>-18.560668945300002</v>
          </cell>
          <cell r="F57">
            <v>21.4611816406</v>
          </cell>
          <cell r="G57">
            <v>-25.430159481800001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-30.923339843800001</v>
          </cell>
          <cell r="E58">
            <v>-14.278808593799999</v>
          </cell>
          <cell r="F58">
            <v>16.64453125</v>
          </cell>
          <cell r="G58">
            <v>-24.231855708099999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-42.907348632800002</v>
          </cell>
          <cell r="E59">
            <v>-28.205200195300002</v>
          </cell>
          <cell r="F59">
            <v>14.7021484375</v>
          </cell>
          <cell r="G59">
            <v>-35.734497095000002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-28.62109375</v>
          </cell>
          <cell r="E60">
            <v>-13.2813720703</v>
          </cell>
          <cell r="F60">
            <v>15.3397216797</v>
          </cell>
          <cell r="G60">
            <v>-17.731166437500001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-32.189453125</v>
          </cell>
          <cell r="E61">
            <v>-20.29296875</v>
          </cell>
          <cell r="F61">
            <v>11.896484375</v>
          </cell>
          <cell r="G61">
            <v>-28.496583805499998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-31.6042480469</v>
          </cell>
          <cell r="E62">
            <v>-24.0341796875</v>
          </cell>
          <cell r="F62">
            <v>7.5700683593799996</v>
          </cell>
          <cell r="G62">
            <v>-29.293409489999998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-35.820556640600003</v>
          </cell>
          <cell r="E63">
            <v>-21.1838378906</v>
          </cell>
          <cell r="F63">
            <v>14.63671875</v>
          </cell>
          <cell r="G63">
            <v>-29.139492665500001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-25.718627929699998</v>
          </cell>
          <cell r="E64">
            <v>-14.085571289100001</v>
          </cell>
          <cell r="F64">
            <v>11.6330566406</v>
          </cell>
          <cell r="G64">
            <v>-17.4959381912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-38.951293945300002</v>
          </cell>
          <cell r="E65">
            <v>-25.038208007800002</v>
          </cell>
          <cell r="F65">
            <v>13.9130859375</v>
          </cell>
          <cell r="G65">
            <v>-32.407721979999998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-23.815917968800001</v>
          </cell>
          <cell r="E66">
            <v>-8.7215576171899993</v>
          </cell>
          <cell r="F66">
            <v>15.094360351600001</v>
          </cell>
          <cell r="G66">
            <v>-14.9677927215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-31.254394531300001</v>
          </cell>
          <cell r="E67">
            <v>-13.9765625</v>
          </cell>
          <cell r="F67">
            <v>17.277832031300001</v>
          </cell>
          <cell r="G67">
            <v>-23.987278872499999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-34.439575195300002</v>
          </cell>
          <cell r="E68">
            <v>-16.892700195300002</v>
          </cell>
          <cell r="F68">
            <v>17.546875</v>
          </cell>
          <cell r="G68">
            <v>-27.176222854999999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-28.135620117199998</v>
          </cell>
          <cell r="E69">
            <v>0</v>
          </cell>
          <cell r="F69">
            <v>28.135620117199998</v>
          </cell>
          <cell r="G69">
            <v>-15.6022077991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-44.548095703100003</v>
          </cell>
          <cell r="E70">
            <v>-30.380981445300002</v>
          </cell>
          <cell r="F70">
            <v>14.1671142578</v>
          </cell>
          <cell r="G70">
            <v>-37.028341525099997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-36.185180664100002</v>
          </cell>
          <cell r="E71">
            <v>0</v>
          </cell>
          <cell r="F71">
            <v>36.185180664100002</v>
          </cell>
          <cell r="G71">
            <v>-27.803442778800001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-40.751831054699998</v>
          </cell>
          <cell r="E72">
            <v>-30.773315429699998</v>
          </cell>
          <cell r="F72">
            <v>9.978515625</v>
          </cell>
          <cell r="G72">
            <v>-33.9497430212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-46.0966796875</v>
          </cell>
          <cell r="E73">
            <v>-35.112060546899997</v>
          </cell>
          <cell r="F73">
            <v>10.9846191406</v>
          </cell>
          <cell r="G73">
            <v>-40.158675511600002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-46.484375</v>
          </cell>
          <cell r="E74">
            <v>-36.372558593800001</v>
          </cell>
          <cell r="F74">
            <v>10.111816406299999</v>
          </cell>
          <cell r="G74">
            <v>-43.227696455199997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-44.93359375</v>
          </cell>
          <cell r="E75">
            <v>-36.662963867199998</v>
          </cell>
          <cell r="F75">
            <v>8.2706298828100007</v>
          </cell>
          <cell r="G75">
            <v>-40.5843416688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-45.891235351600002</v>
          </cell>
          <cell r="E76">
            <v>-29.241821289099999</v>
          </cell>
          <cell r="F76">
            <v>16.6494140625</v>
          </cell>
          <cell r="G76">
            <v>-40.114864445599999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-40.679199218800001</v>
          </cell>
          <cell r="E77">
            <v>0</v>
          </cell>
          <cell r="F77">
            <v>40.679199218800001</v>
          </cell>
          <cell r="G77">
            <v>-31.063399167499998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-48.179321289100002</v>
          </cell>
          <cell r="E78">
            <v>-36.842163085899998</v>
          </cell>
          <cell r="F78">
            <v>11.3371582031</v>
          </cell>
          <cell r="G78">
            <v>-43.623031586099998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-48.179321289100002</v>
          </cell>
          <cell r="E79">
            <v>0</v>
          </cell>
          <cell r="F79">
            <v>48.179321289100002</v>
          </cell>
          <cell r="G79">
            <v>-35.972634798599998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-45.914306640600003</v>
          </cell>
          <cell r="E80">
            <v>0</v>
          </cell>
          <cell r="F80">
            <v>45.914306640600003</v>
          </cell>
          <cell r="G80">
            <v>-35.808969437800002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-46.511230468800001</v>
          </cell>
          <cell r="E81">
            <v>-38.714965820300002</v>
          </cell>
          <cell r="F81">
            <v>7.7962646484400002</v>
          </cell>
          <cell r="G81">
            <v>-41.833214394999999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-48.179321289100002</v>
          </cell>
          <cell r="E82">
            <v>-36.701538085899998</v>
          </cell>
          <cell r="F82">
            <v>11.4777832031</v>
          </cell>
          <cell r="G82">
            <v>-41.557666554900003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-48.673461914100002</v>
          </cell>
          <cell r="E83">
            <v>-38.010131835899998</v>
          </cell>
          <cell r="F83">
            <v>10.6633300781</v>
          </cell>
          <cell r="G83">
            <v>-42.890394790800002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-49.587158203100003</v>
          </cell>
          <cell r="E84">
            <v>-35.424682617199998</v>
          </cell>
          <cell r="F84">
            <v>14.162475585899999</v>
          </cell>
          <cell r="G84">
            <v>-42.5440557875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-51.878295898399998</v>
          </cell>
          <cell r="E85">
            <v>-43.194824218800001</v>
          </cell>
          <cell r="F85">
            <v>8.6834716796899993</v>
          </cell>
          <cell r="G85">
            <v>-46.4492513167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-43.979370117199998</v>
          </cell>
          <cell r="E86">
            <v>-34.474731445300002</v>
          </cell>
          <cell r="F86">
            <v>9.5046386718800004</v>
          </cell>
          <cell r="G86">
            <v>-38.8047978763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-40.053833007800002</v>
          </cell>
          <cell r="E87">
            <v>-35.149658203100003</v>
          </cell>
          <cell r="F87">
            <v>4.9041748046900002</v>
          </cell>
          <cell r="G87">
            <v>-37.223120160699999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-40.139526367199998</v>
          </cell>
          <cell r="E88">
            <v>-32.510986328100003</v>
          </cell>
          <cell r="F88">
            <v>7.6285400390599998</v>
          </cell>
          <cell r="G88">
            <v>-38.189878669199999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-47.205322265600003</v>
          </cell>
          <cell r="E89">
            <v>-11.401977539100001</v>
          </cell>
          <cell r="F89">
            <v>35.803344726600002</v>
          </cell>
          <cell r="G89">
            <v>-29.193387655900001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-43.250854492199998</v>
          </cell>
          <cell r="E90">
            <v>-27.2995605469</v>
          </cell>
          <cell r="F90">
            <v>15.9512939453</v>
          </cell>
          <cell r="G90">
            <v>-37.291032428000001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-44.907714843800001</v>
          </cell>
          <cell r="E91">
            <v>-34.474731445300002</v>
          </cell>
          <cell r="F91">
            <v>10.432983398399999</v>
          </cell>
          <cell r="G91">
            <v>-37.796933598099997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-41.761840820300002</v>
          </cell>
          <cell r="E92">
            <v>-33.064575195300002</v>
          </cell>
          <cell r="F92">
            <v>8.697265625</v>
          </cell>
          <cell r="G92">
            <v>-38.014483003599999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-39.506103515600003</v>
          </cell>
          <cell r="E93">
            <v>-24.860473632800002</v>
          </cell>
          <cell r="F93">
            <v>14.6456298828</v>
          </cell>
          <cell r="G93">
            <v>-33.466985684699999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-39.986816406300001</v>
          </cell>
          <cell r="E94">
            <v>-24.860473632800002</v>
          </cell>
          <cell r="F94">
            <v>15.126342773399999</v>
          </cell>
          <cell r="G94">
            <v>-34.949106676699998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-37.732421875</v>
          </cell>
          <cell r="E95">
            <v>-21.9404296875</v>
          </cell>
          <cell r="F95">
            <v>15.7919921875</v>
          </cell>
          <cell r="G95">
            <v>-31.668499296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-39.149047851600002</v>
          </cell>
          <cell r="E96">
            <v>-14.995727539100001</v>
          </cell>
          <cell r="F96">
            <v>24.1533203125</v>
          </cell>
          <cell r="G96">
            <v>-29.440722925900001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-40.505004882800002</v>
          </cell>
          <cell r="E97">
            <v>-35.355346679699998</v>
          </cell>
          <cell r="F97">
            <v>5.1496582031299996</v>
          </cell>
          <cell r="G97">
            <v>-37.424938562100003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-43.301025390600003</v>
          </cell>
          <cell r="E98">
            <v>-32.623413085899998</v>
          </cell>
          <cell r="F98">
            <v>10.6776123047</v>
          </cell>
          <cell r="G98">
            <v>-36.9258329034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-51.13671875</v>
          </cell>
          <cell r="E99">
            <v>-36.575927734399997</v>
          </cell>
          <cell r="F99">
            <v>14.5607910156</v>
          </cell>
          <cell r="G99">
            <v>-42.9854827375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-33.395751953100003</v>
          </cell>
          <cell r="E100">
            <v>0</v>
          </cell>
          <cell r="F100">
            <v>33.395751953100003</v>
          </cell>
          <cell r="G100">
            <v>-22.832885689099999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-45.488769531300001</v>
          </cell>
          <cell r="E101">
            <v>-35.831787109399997</v>
          </cell>
          <cell r="F101">
            <v>9.6569824218800004</v>
          </cell>
          <cell r="G101">
            <v>-40.377224496399997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-43.213623046899997</v>
          </cell>
          <cell r="E102">
            <v>-21.0646972656</v>
          </cell>
          <cell r="F102">
            <v>22.148925781300001</v>
          </cell>
          <cell r="G102">
            <v>-33.243450430400003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-42.787353515600003</v>
          </cell>
          <cell r="E103">
            <v>-27.2995605469</v>
          </cell>
          <cell r="F103">
            <v>15.487792968799999</v>
          </cell>
          <cell r="G103">
            <v>-37.575928258099999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-51.13671875</v>
          </cell>
          <cell r="E104">
            <v>-25.6813964844</v>
          </cell>
          <cell r="F104">
            <v>25.4553222656</v>
          </cell>
          <cell r="G104">
            <v>-38.780946285900001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-51.13671875</v>
          </cell>
          <cell r="E105">
            <v>-37.531860351600002</v>
          </cell>
          <cell r="F105">
            <v>13.604858398399999</v>
          </cell>
          <cell r="G105">
            <v>-44.1486959486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-38.546630859399997</v>
          </cell>
          <cell r="E106">
            <v>0</v>
          </cell>
          <cell r="F106">
            <v>38.546630859399997</v>
          </cell>
          <cell r="G106">
            <v>-24.414323289999999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-43.992553710899998</v>
          </cell>
          <cell r="E107">
            <v>-35.276000976600002</v>
          </cell>
          <cell r="F107">
            <v>8.7165527343800004</v>
          </cell>
          <cell r="G107">
            <v>-38.6630923174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-37.370361328100003</v>
          </cell>
          <cell r="E108">
            <v>0</v>
          </cell>
          <cell r="F108">
            <v>37.370361328100003</v>
          </cell>
          <cell r="G108">
            <v>-20.6517856999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-44.847290039100002</v>
          </cell>
          <cell r="E109">
            <v>-21.488647460900001</v>
          </cell>
          <cell r="F109">
            <v>23.3586425781</v>
          </cell>
          <cell r="G109">
            <v>-35.109240163099997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-55.083374023399998</v>
          </cell>
          <cell r="E110">
            <v>-39.248413085899998</v>
          </cell>
          <cell r="F110">
            <v>15.8349609375</v>
          </cell>
          <cell r="G110">
            <v>-45.915341079599997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-52.417602539100002</v>
          </cell>
          <cell r="E111">
            <v>-20.184448242199998</v>
          </cell>
          <cell r="F111">
            <v>32.233154296899997</v>
          </cell>
          <cell r="G111">
            <v>-36.258089293700003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-27.876953125</v>
          </cell>
          <cell r="E112">
            <v>0</v>
          </cell>
          <cell r="F112">
            <v>27.876953125</v>
          </cell>
          <cell r="G112">
            <v>-20.7255449801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-54.630126953100003</v>
          </cell>
          <cell r="E113">
            <v>-44.019409179699998</v>
          </cell>
          <cell r="F113">
            <v>10.610717773399999</v>
          </cell>
          <cell r="G113">
            <v>-50.266349056300001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-29.374877929699998</v>
          </cell>
          <cell r="E114">
            <v>-26.695678710900001</v>
          </cell>
          <cell r="F114">
            <v>2.67919921875</v>
          </cell>
          <cell r="G114">
            <v>-27.908184092199999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-33.724731445300002</v>
          </cell>
          <cell r="E115">
            <v>-21.204589843800001</v>
          </cell>
          <cell r="F115">
            <v>12.520141601600001</v>
          </cell>
          <cell r="G115">
            <v>-26.837340304800001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-31.561401367199998</v>
          </cell>
          <cell r="E116">
            <v>-26.715698242199998</v>
          </cell>
          <cell r="F116">
            <v>4.845703125</v>
          </cell>
          <cell r="G116">
            <v>-28.111618935399999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-48.343261718800001</v>
          </cell>
          <cell r="E117">
            <v>0</v>
          </cell>
          <cell r="F117">
            <v>48.343261718800001</v>
          </cell>
          <cell r="G117">
            <v>-30.7496346663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-50.862426757800002</v>
          </cell>
          <cell r="E118">
            <v>-22.8713378906</v>
          </cell>
          <cell r="F118">
            <v>27.991088867199998</v>
          </cell>
          <cell r="G118">
            <v>-34.6439199438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-53.365722656300001</v>
          </cell>
          <cell r="E119">
            <v>-25.7136230469</v>
          </cell>
          <cell r="F119">
            <v>27.6520996094</v>
          </cell>
          <cell r="G119">
            <v>-38.1841966808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-54.347534179699998</v>
          </cell>
          <cell r="E120">
            <v>-26.0622558594</v>
          </cell>
          <cell r="F120">
            <v>28.285278320300002</v>
          </cell>
          <cell r="G120">
            <v>-43.6051397982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-56.363037109399997</v>
          </cell>
          <cell r="E121">
            <v>0</v>
          </cell>
          <cell r="F121">
            <v>56.363037109399997</v>
          </cell>
          <cell r="G121">
            <v>-51.946069661099997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-6.80126953125</v>
          </cell>
          <cell r="E122">
            <v>2.3140869140600002</v>
          </cell>
          <cell r="F122">
            <v>9.1153564453100007</v>
          </cell>
          <cell r="G122">
            <v>-1.29923346066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-5.5612792968799996</v>
          </cell>
          <cell r="E123">
            <v>3</v>
          </cell>
          <cell r="F123">
            <v>8.5612792968800004</v>
          </cell>
          <cell r="G123">
            <v>-6.2529379760000003E-2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-8.2607421875</v>
          </cell>
          <cell r="E124">
            <v>3.89501953125</v>
          </cell>
          <cell r="F124">
            <v>12.155761718799999</v>
          </cell>
          <cell r="G124">
            <v>-1.8733045664500001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-5.5612792968799996</v>
          </cell>
          <cell r="E125">
            <v>2.888671875</v>
          </cell>
          <cell r="F125">
            <v>8.4499511718800004</v>
          </cell>
          <cell r="G125">
            <v>-0.47350211779099999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-10.8123779297</v>
          </cell>
          <cell r="E126">
            <v>3.1492919921899998</v>
          </cell>
          <cell r="F126">
            <v>13.9616699219</v>
          </cell>
          <cell r="G126">
            <v>-0.60047079454499996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-11.5964355469</v>
          </cell>
          <cell r="E127">
            <v>3.6937255859399998</v>
          </cell>
          <cell r="F127">
            <v>15.2901611328</v>
          </cell>
          <cell r="G127">
            <v>-1.70636379314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-13.5001220703</v>
          </cell>
          <cell r="E128">
            <v>1.51184082031</v>
          </cell>
          <cell r="F128">
            <v>15.0119628906</v>
          </cell>
          <cell r="G128">
            <v>-6.5846044809600004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-14.0593261719</v>
          </cell>
          <cell r="E129">
            <v>1.6533203125</v>
          </cell>
          <cell r="F129">
            <v>15.7126464844</v>
          </cell>
          <cell r="G129">
            <v>-8.3408809033000004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-19.595581054699998</v>
          </cell>
          <cell r="E130">
            <v>0</v>
          </cell>
          <cell r="F130">
            <v>19.595581054699998</v>
          </cell>
          <cell r="G130">
            <v>-9.7152368593599991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-13.5686035156</v>
          </cell>
          <cell r="E131">
            <v>0</v>
          </cell>
          <cell r="F131">
            <v>13.5686035156</v>
          </cell>
          <cell r="G131">
            <v>-6.61422432071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-13.249389648399999</v>
          </cell>
          <cell r="E132">
            <v>0.88171386718800004</v>
          </cell>
          <cell r="F132">
            <v>14.1311035156</v>
          </cell>
          <cell r="G132">
            <v>-6.0751121922299998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-9.2097167968800004</v>
          </cell>
          <cell r="E133">
            <v>0.79699707031300004</v>
          </cell>
          <cell r="F133">
            <v>10.0067138672</v>
          </cell>
          <cell r="G133">
            <v>-2.8031501003299999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-6.8450927734400002</v>
          </cell>
          <cell r="E134">
            <v>0</v>
          </cell>
          <cell r="F134">
            <v>6.8450927734400002</v>
          </cell>
          <cell r="G134">
            <v>-3.25040427827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-9.2097167968800004</v>
          </cell>
          <cell r="E135">
            <v>2</v>
          </cell>
          <cell r="F135">
            <v>11.2097167969</v>
          </cell>
          <cell r="G135">
            <v>-3.3342000517399999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-13.0985107422</v>
          </cell>
          <cell r="E136">
            <v>0</v>
          </cell>
          <cell r="F136">
            <v>13.0985107422</v>
          </cell>
          <cell r="G136">
            <v>-7.4248718354900003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-4.4422607421900002</v>
          </cell>
          <cell r="E137">
            <v>2.7506103515600002</v>
          </cell>
          <cell r="F137">
            <v>7.19287109375</v>
          </cell>
          <cell r="G137">
            <v>-0.36678083322999999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-10.41796875</v>
          </cell>
          <cell r="E138">
            <v>0</v>
          </cell>
          <cell r="F138">
            <v>10.41796875</v>
          </cell>
          <cell r="G138">
            <v>-4.2808247030500004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-20.154907226599999</v>
          </cell>
          <cell r="E139">
            <v>0</v>
          </cell>
          <cell r="F139">
            <v>20.154907226599999</v>
          </cell>
          <cell r="G139">
            <v>-6.8649384927700003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-20.154907226599999</v>
          </cell>
          <cell r="E140">
            <v>0</v>
          </cell>
          <cell r="F140">
            <v>20.154907226599999</v>
          </cell>
          <cell r="G140">
            <v>-7.4543860101800004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-14.6104736328</v>
          </cell>
          <cell r="E141">
            <v>0</v>
          </cell>
          <cell r="F141">
            <v>14.6104736328</v>
          </cell>
          <cell r="G141">
            <v>-7.0956009422599999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-18.220214843800001</v>
          </cell>
          <cell r="E142">
            <v>0</v>
          </cell>
          <cell r="F142">
            <v>18.220214843800001</v>
          </cell>
          <cell r="G142">
            <v>-6.1153934626700002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-18.220214843800001</v>
          </cell>
          <cell r="E143">
            <v>0</v>
          </cell>
          <cell r="F143">
            <v>18.220214843800001</v>
          </cell>
          <cell r="G143">
            <v>-7.2047492460999996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-7.6219482421900002</v>
          </cell>
          <cell r="E144">
            <v>0</v>
          </cell>
          <cell r="F144">
            <v>7.6219482421900002</v>
          </cell>
          <cell r="G144">
            <v>-3.61571945158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-14.9558105469</v>
          </cell>
          <cell r="E145">
            <v>0</v>
          </cell>
          <cell r="F145">
            <v>14.9558105469</v>
          </cell>
          <cell r="G145">
            <v>-7.1432539661199996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-16.508300781300001</v>
          </cell>
          <cell r="E146">
            <v>1.28295898438</v>
          </cell>
          <cell r="F146">
            <v>17.7912597656</v>
          </cell>
          <cell r="G146">
            <v>-4.1802670387800003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-16.508300781300001</v>
          </cell>
          <cell r="E147">
            <v>0.95227050781300004</v>
          </cell>
          <cell r="F147">
            <v>17.460571289099999</v>
          </cell>
          <cell r="G147">
            <v>-3.94130575368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-35.1328125</v>
          </cell>
          <cell r="E148">
            <v>0</v>
          </cell>
          <cell r="F148">
            <v>35.1328125</v>
          </cell>
          <cell r="G148">
            <v>-20.914998839999999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-26.6096191406</v>
          </cell>
          <cell r="E149">
            <v>0</v>
          </cell>
          <cell r="F149">
            <v>26.6096191406</v>
          </cell>
          <cell r="G149">
            <v>-16.677786652000002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-35.1328125</v>
          </cell>
          <cell r="E150">
            <v>0</v>
          </cell>
          <cell r="F150">
            <v>35.1328125</v>
          </cell>
          <cell r="G150">
            <v>-20.105412211099999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-24.527709960900001</v>
          </cell>
          <cell r="E151">
            <v>0</v>
          </cell>
          <cell r="F151">
            <v>24.527709960900001</v>
          </cell>
          <cell r="G151">
            <v>-17.136980078400001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-25.0949707031</v>
          </cell>
          <cell r="E152">
            <v>0</v>
          </cell>
          <cell r="F152">
            <v>25.0949707031</v>
          </cell>
          <cell r="G152">
            <v>-14.2141637387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-25.0949707031</v>
          </cell>
          <cell r="E153">
            <v>0</v>
          </cell>
          <cell r="F153">
            <v>25.0949707031</v>
          </cell>
          <cell r="G153">
            <v>-13.6632359217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-24.407714843800001</v>
          </cell>
          <cell r="E154">
            <v>0</v>
          </cell>
          <cell r="F154">
            <v>24.407714843800001</v>
          </cell>
          <cell r="G154">
            <v>-14.015682716500001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-26.6096191406</v>
          </cell>
          <cell r="E155">
            <v>0</v>
          </cell>
          <cell r="F155">
            <v>26.6096191406</v>
          </cell>
          <cell r="G155">
            <v>-15.7846763082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-18.99609375</v>
          </cell>
          <cell r="E156">
            <v>0</v>
          </cell>
          <cell r="F156">
            <v>18.99609375</v>
          </cell>
          <cell r="G156">
            <v>-12.79921175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-18.99609375</v>
          </cell>
          <cell r="E157">
            <v>0</v>
          </cell>
          <cell r="F157">
            <v>18.99609375</v>
          </cell>
          <cell r="G157">
            <v>-12.7570183152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-15.7136230469</v>
          </cell>
          <cell r="E158">
            <v>0</v>
          </cell>
          <cell r="F158">
            <v>15.7136230469</v>
          </cell>
          <cell r="G158">
            <v>-9.4056635329699994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-21.019653320300002</v>
          </cell>
          <cell r="E159">
            <v>0</v>
          </cell>
          <cell r="F159">
            <v>21.019653320300002</v>
          </cell>
          <cell r="G159">
            <v>-11.886784329499999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-21.019653320300002</v>
          </cell>
          <cell r="E160">
            <v>0</v>
          </cell>
          <cell r="F160">
            <v>21.019653320300002</v>
          </cell>
          <cell r="G160">
            <v>-11.0681255576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-19.602172851599999</v>
          </cell>
          <cell r="E161">
            <v>-9.7132568359399993</v>
          </cell>
          <cell r="F161">
            <v>9.8889160156300004</v>
          </cell>
          <cell r="G161">
            <v>-14.975599392499999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-23.8303222656</v>
          </cell>
          <cell r="E162">
            <v>0</v>
          </cell>
          <cell r="F162">
            <v>23.8303222656</v>
          </cell>
          <cell r="G162">
            <v>-10.7724620363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-23.8303222656</v>
          </cell>
          <cell r="E163">
            <v>0</v>
          </cell>
          <cell r="F163">
            <v>23.8303222656</v>
          </cell>
          <cell r="G163">
            <v>-8.6753811756600001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-23.8303222656</v>
          </cell>
          <cell r="E164">
            <v>0</v>
          </cell>
          <cell r="F164">
            <v>23.8303222656</v>
          </cell>
          <cell r="G164">
            <v>-9.93209267678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-23.8303222656</v>
          </cell>
          <cell r="E165">
            <v>-8.24853515625</v>
          </cell>
          <cell r="F165">
            <v>15.5817871094</v>
          </cell>
          <cell r="G165">
            <v>-11.157648184699999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-15.8310546875</v>
          </cell>
          <cell r="E166">
            <v>0</v>
          </cell>
          <cell r="F166">
            <v>15.8310546875</v>
          </cell>
          <cell r="G166">
            <v>-9.6563944851100008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-38.687255859399997</v>
          </cell>
          <cell r="E167">
            <v>0</v>
          </cell>
          <cell r="F167">
            <v>38.687255859399997</v>
          </cell>
          <cell r="G167">
            <v>-29.196887614800001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-38.643188476600002</v>
          </cell>
          <cell r="E168">
            <v>-22.999938964799998</v>
          </cell>
          <cell r="F168">
            <v>15.643249511700001</v>
          </cell>
          <cell r="G168">
            <v>-31.616884559700001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-42.354736328100003</v>
          </cell>
          <cell r="E169">
            <v>-29.9626464844</v>
          </cell>
          <cell r="F169">
            <v>12.392089843799999</v>
          </cell>
          <cell r="G169">
            <v>-37.099816979899998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-31.916870117199998</v>
          </cell>
          <cell r="E170">
            <v>0</v>
          </cell>
          <cell r="F170">
            <v>31.916870117199998</v>
          </cell>
          <cell r="G170">
            <v>-25.2530742161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-31.916870117199998</v>
          </cell>
          <cell r="E171">
            <v>0</v>
          </cell>
          <cell r="F171">
            <v>31.916870117199998</v>
          </cell>
          <cell r="G171">
            <v>-25.4443119761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-38.262329101600002</v>
          </cell>
          <cell r="E172">
            <v>-17.0925292969</v>
          </cell>
          <cell r="F172">
            <v>21.169799804699998</v>
          </cell>
          <cell r="G172">
            <v>-28.6098536328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-39.432006835899998</v>
          </cell>
          <cell r="E173">
            <v>0</v>
          </cell>
          <cell r="F173">
            <v>39.432006835899998</v>
          </cell>
          <cell r="G173">
            <v>-29.0239244015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-33.226684570300002</v>
          </cell>
          <cell r="E174">
            <v>0</v>
          </cell>
          <cell r="F174">
            <v>33.226684570300002</v>
          </cell>
          <cell r="G174">
            <v>-19.983578097999999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-39.432006835899998</v>
          </cell>
          <cell r="E175">
            <v>0</v>
          </cell>
          <cell r="F175">
            <v>39.432006835899998</v>
          </cell>
          <cell r="G175">
            <v>-25.006501803700001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-33.226684570300002</v>
          </cell>
          <cell r="E176">
            <v>0</v>
          </cell>
          <cell r="F176">
            <v>33.226684570300002</v>
          </cell>
          <cell r="G176">
            <v>-22.688971822300001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-28.802856445300002</v>
          </cell>
          <cell r="E177">
            <v>0</v>
          </cell>
          <cell r="F177">
            <v>28.802856445300002</v>
          </cell>
          <cell r="G177">
            <v>-22.045660121200001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-29.693481445300002</v>
          </cell>
          <cell r="E178">
            <v>-22.478027343800001</v>
          </cell>
          <cell r="F178">
            <v>7.2154541015599998</v>
          </cell>
          <cell r="G178">
            <v>-25.959142076599999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-31.1882324219</v>
          </cell>
          <cell r="E179">
            <v>0</v>
          </cell>
          <cell r="F179">
            <v>31.1882324219</v>
          </cell>
          <cell r="G179">
            <v>-24.8292096988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-34.881103515600003</v>
          </cell>
          <cell r="E180">
            <v>0</v>
          </cell>
          <cell r="F180">
            <v>34.881103515600003</v>
          </cell>
          <cell r="G180">
            <v>-28.0831176449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-31.509399414099999</v>
          </cell>
          <cell r="E181">
            <v>-24.205200195300002</v>
          </cell>
          <cell r="F181">
            <v>7.30419921875</v>
          </cell>
          <cell r="G181">
            <v>-26.495431288399999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-31.509399414099999</v>
          </cell>
          <cell r="E182">
            <v>-24.205200195300002</v>
          </cell>
          <cell r="F182">
            <v>7.30419921875</v>
          </cell>
          <cell r="G182">
            <v>-26.6850478255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-38.530761718800001</v>
          </cell>
          <cell r="E183">
            <v>-24.258300781300001</v>
          </cell>
          <cell r="F183">
            <v>14.2724609375</v>
          </cell>
          <cell r="G183">
            <v>-30.506578344200001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-38.105102539100002</v>
          </cell>
          <cell r="E184">
            <v>0</v>
          </cell>
          <cell r="F184">
            <v>38.105102539100002</v>
          </cell>
          <cell r="G184">
            <v>-28.365113072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-28.7668457031</v>
          </cell>
          <cell r="E185">
            <v>0</v>
          </cell>
          <cell r="F185">
            <v>28.7668457031</v>
          </cell>
          <cell r="G185">
            <v>-19.145721092300001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-36.371826171899997</v>
          </cell>
          <cell r="E186">
            <v>0</v>
          </cell>
          <cell r="F186">
            <v>36.371826171899997</v>
          </cell>
          <cell r="G186">
            <v>-25.445186682300001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-31.916870117199998</v>
          </cell>
          <cell r="E187">
            <v>0</v>
          </cell>
          <cell r="F187">
            <v>31.916870117199998</v>
          </cell>
          <cell r="G187">
            <v>-19.619327933200001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-38.124267578100003</v>
          </cell>
          <cell r="E188">
            <v>0</v>
          </cell>
          <cell r="F188">
            <v>38.124267578100003</v>
          </cell>
          <cell r="G188">
            <v>-32.727523452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-29.930786132800002</v>
          </cell>
          <cell r="E189">
            <v>0</v>
          </cell>
          <cell r="F189">
            <v>29.930786132800002</v>
          </cell>
          <cell r="G189">
            <v>-16.189594401400001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-40.487548828100003</v>
          </cell>
          <cell r="E190">
            <v>0</v>
          </cell>
          <cell r="F190">
            <v>40.487548828100003</v>
          </cell>
          <cell r="G190">
            <v>-32.709455442600003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-40.487548828100003</v>
          </cell>
          <cell r="E191">
            <v>0</v>
          </cell>
          <cell r="F191">
            <v>40.487548828100003</v>
          </cell>
          <cell r="G191">
            <v>-35.444958929099997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-33.957275390600003</v>
          </cell>
          <cell r="E192">
            <v>0</v>
          </cell>
          <cell r="F192">
            <v>33.957275390600003</v>
          </cell>
          <cell r="G192">
            <v>-25.619041020099999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-37.864868164100002</v>
          </cell>
          <cell r="E193">
            <v>-31.609741210900001</v>
          </cell>
          <cell r="F193">
            <v>6.2551269531299996</v>
          </cell>
          <cell r="G193">
            <v>-33.502582798500001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-34.076416015600003</v>
          </cell>
          <cell r="E194">
            <v>-31.497436523400001</v>
          </cell>
          <cell r="F194">
            <v>2.5789794921899998</v>
          </cell>
          <cell r="G194">
            <v>-32.5795207635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-36.037109375</v>
          </cell>
          <cell r="E195">
            <v>0</v>
          </cell>
          <cell r="F195">
            <v>36.037109375</v>
          </cell>
          <cell r="G195">
            <v>-28.6305823428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-41.866943359399997</v>
          </cell>
          <cell r="E196">
            <v>0</v>
          </cell>
          <cell r="F196">
            <v>41.866943359399997</v>
          </cell>
          <cell r="G196">
            <v>-33.325081093000001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-43.135620117199998</v>
          </cell>
          <cell r="E197">
            <v>-32.881347656300001</v>
          </cell>
          <cell r="F197">
            <v>10.254272460899999</v>
          </cell>
          <cell r="G197">
            <v>-37.9744005477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-41.719360351600002</v>
          </cell>
          <cell r="E198">
            <v>0</v>
          </cell>
          <cell r="F198">
            <v>41.719360351600002</v>
          </cell>
          <cell r="G198">
            <v>-33.260847814000002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-42.683837890600003</v>
          </cell>
          <cell r="E199">
            <v>0</v>
          </cell>
          <cell r="F199">
            <v>42.683837890600003</v>
          </cell>
          <cell r="G199">
            <v>-33.494475727400001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-42.373291015600003</v>
          </cell>
          <cell r="E200">
            <v>-24.4304199219</v>
          </cell>
          <cell r="F200">
            <v>17.942871093800001</v>
          </cell>
          <cell r="G200">
            <v>-32.578762236599999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-44.130493164100002</v>
          </cell>
          <cell r="E201">
            <v>-33.961059570300002</v>
          </cell>
          <cell r="F201">
            <v>10.169433593799999</v>
          </cell>
          <cell r="G201">
            <v>-38.943058471699999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-34.5263671875</v>
          </cell>
          <cell r="E202">
            <v>0</v>
          </cell>
          <cell r="F202">
            <v>34.5263671875</v>
          </cell>
          <cell r="G202">
            <v>-28.200655517600001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-36.854003906300001</v>
          </cell>
          <cell r="E203">
            <v>0</v>
          </cell>
          <cell r="F203">
            <v>36.854003906300001</v>
          </cell>
          <cell r="G203">
            <v>-28.555573471599999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-38.302734375</v>
          </cell>
          <cell r="E204">
            <v>0</v>
          </cell>
          <cell r="F204">
            <v>38.302734375</v>
          </cell>
          <cell r="G204">
            <v>-28.5562988424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-43.727050781300001</v>
          </cell>
          <cell r="E205">
            <v>-27.180175781300001</v>
          </cell>
          <cell r="F205">
            <v>16.546875</v>
          </cell>
          <cell r="G205">
            <v>-33.158214717100002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-43.716186523399998</v>
          </cell>
          <cell r="E206">
            <v>-28.027221679699998</v>
          </cell>
          <cell r="F206">
            <v>15.688964843799999</v>
          </cell>
          <cell r="G206">
            <v>-35.925188569699998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-44.130493164100002</v>
          </cell>
          <cell r="E207">
            <v>-27.893432617199998</v>
          </cell>
          <cell r="F207">
            <v>16.2370605469</v>
          </cell>
          <cell r="G207">
            <v>-35.940769643099998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-41.474853515600003</v>
          </cell>
          <cell r="E208">
            <v>0</v>
          </cell>
          <cell r="F208">
            <v>41.474853515600003</v>
          </cell>
          <cell r="G208">
            <v>-29.743468349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-56.6064453125</v>
          </cell>
          <cell r="E209">
            <v>0</v>
          </cell>
          <cell r="F209">
            <v>56.6064453125</v>
          </cell>
          <cell r="G209">
            <v>-37.093929670900003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-56.6064453125</v>
          </cell>
          <cell r="E210">
            <v>-29.5222167969</v>
          </cell>
          <cell r="F210">
            <v>27.0842285156</v>
          </cell>
          <cell r="G210">
            <v>-39.603542300400001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-56.6064453125</v>
          </cell>
          <cell r="E211">
            <v>0</v>
          </cell>
          <cell r="F211">
            <v>56.6064453125</v>
          </cell>
          <cell r="G211">
            <v>-33.045911381400003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-56.6064453125</v>
          </cell>
          <cell r="E212">
            <v>-37.7333984375</v>
          </cell>
          <cell r="F212">
            <v>18.873046875</v>
          </cell>
          <cell r="G212">
            <v>-45.529607468400002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-46.451293945300002</v>
          </cell>
          <cell r="E213">
            <v>-35.078735351600002</v>
          </cell>
          <cell r="F213">
            <v>11.372558593799999</v>
          </cell>
          <cell r="G213">
            <v>-40.826469401899999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-44.369140625</v>
          </cell>
          <cell r="E214">
            <v>0</v>
          </cell>
          <cell r="F214">
            <v>44.369140625</v>
          </cell>
          <cell r="G214">
            <v>-34.249086104600003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-48.928344726600002</v>
          </cell>
          <cell r="E215">
            <v>-35.666137695300002</v>
          </cell>
          <cell r="F215">
            <v>13.262207031299999</v>
          </cell>
          <cell r="G215">
            <v>-42.9037641157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-50.983886718800001</v>
          </cell>
          <cell r="E216">
            <v>-34.8603515625</v>
          </cell>
          <cell r="F216">
            <v>16.123535156300001</v>
          </cell>
          <cell r="G216">
            <v>-40.223964801199998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-40.015258789100002</v>
          </cell>
          <cell r="E217">
            <v>-34.660034179699998</v>
          </cell>
          <cell r="F217">
            <v>5.3552246093799996</v>
          </cell>
          <cell r="G217">
            <v>-36.119876193700001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-45.643676757800002</v>
          </cell>
          <cell r="E218">
            <v>0</v>
          </cell>
          <cell r="F218">
            <v>45.643676757800002</v>
          </cell>
          <cell r="G218">
            <v>-35.042955947999999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-45.6845703125</v>
          </cell>
          <cell r="E219">
            <v>-32.0693359375</v>
          </cell>
          <cell r="F219">
            <v>13.615234375</v>
          </cell>
          <cell r="G219">
            <v>-41.446732192600003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-45.143188476600002</v>
          </cell>
          <cell r="E220">
            <v>-34.300048828100003</v>
          </cell>
          <cell r="F220">
            <v>10.843139648399999</v>
          </cell>
          <cell r="G220">
            <v>-38.916772910100001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-74.367919921899997</v>
          </cell>
          <cell r="E221">
            <v>0</v>
          </cell>
          <cell r="F221">
            <v>74.367919921899997</v>
          </cell>
          <cell r="G221">
            <v>-53.624438791300001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-76.177246093799994</v>
          </cell>
          <cell r="E222">
            <v>0</v>
          </cell>
          <cell r="F222">
            <v>76.177246093799994</v>
          </cell>
          <cell r="G222">
            <v>-47.338043195600001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-76.177246093799994</v>
          </cell>
          <cell r="E223">
            <v>-40.632446289100002</v>
          </cell>
          <cell r="F223">
            <v>35.544799804699998</v>
          </cell>
          <cell r="G223">
            <v>-64.312616321199997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-74.367919921899997</v>
          </cell>
          <cell r="E224">
            <v>-54.84765625</v>
          </cell>
          <cell r="F224">
            <v>19.5202636719</v>
          </cell>
          <cell r="G224">
            <v>-66.482865407399999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-72.783691406299994</v>
          </cell>
          <cell r="E225">
            <v>-53.796386718800001</v>
          </cell>
          <cell r="F225">
            <v>18.9873046875</v>
          </cell>
          <cell r="G225">
            <v>-66.324656963099997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-71.423095703100003</v>
          </cell>
          <cell r="E226">
            <v>-43.681396484399997</v>
          </cell>
          <cell r="F226">
            <v>27.741699218800001</v>
          </cell>
          <cell r="G226">
            <v>-56.795467155899999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-74.658447265600003</v>
          </cell>
          <cell r="E227">
            <v>-54.729003906300001</v>
          </cell>
          <cell r="F227">
            <v>19.9294433594</v>
          </cell>
          <cell r="G227">
            <v>-67.614382075999998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-67.336669921899997</v>
          </cell>
          <cell r="E228">
            <v>-30.217407226599999</v>
          </cell>
          <cell r="F228">
            <v>37.119262695300002</v>
          </cell>
          <cell r="G228">
            <v>-48.120398101500001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-61.302490234399997</v>
          </cell>
          <cell r="E229">
            <v>-31.106567382800002</v>
          </cell>
          <cell r="F229">
            <v>30.195922851599999</v>
          </cell>
          <cell r="G229">
            <v>-45.912468023700001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-61.302490234399997</v>
          </cell>
          <cell r="E230">
            <v>-30.217407226599999</v>
          </cell>
          <cell r="F230">
            <v>31.085083007800002</v>
          </cell>
          <cell r="G230">
            <v>-42.4455469878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-48.826171875</v>
          </cell>
          <cell r="E231">
            <v>0</v>
          </cell>
          <cell r="F231">
            <v>48.826171875</v>
          </cell>
          <cell r="G231">
            <v>-32.658735966099997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-56.385986328100003</v>
          </cell>
          <cell r="E232">
            <v>0</v>
          </cell>
          <cell r="F232">
            <v>56.385986328100003</v>
          </cell>
          <cell r="G232">
            <v>-41.450592433399997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-2.9761962890600002</v>
          </cell>
          <cell r="E233">
            <v>5.8433837890599998</v>
          </cell>
          <cell r="F233">
            <v>8.8195800781300004</v>
          </cell>
          <cell r="G233">
            <v>0.25983436026399997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-3.6810302734399998</v>
          </cell>
          <cell r="E234">
            <v>0</v>
          </cell>
          <cell r="F234">
            <v>3.6810302734399998</v>
          </cell>
          <cell r="G234">
            <v>-2.3228368001600002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-4.3870849609400002</v>
          </cell>
          <cell r="E235">
            <v>2.859375</v>
          </cell>
          <cell r="F235">
            <v>7.2464599609400002</v>
          </cell>
          <cell r="G235">
            <v>-2.0716271918100002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-6.6732177734400002</v>
          </cell>
          <cell r="E236">
            <v>0</v>
          </cell>
          <cell r="F236">
            <v>6.6732177734400002</v>
          </cell>
          <cell r="G236">
            <v>-4.0341072322200002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-4.6486816406299996</v>
          </cell>
          <cell r="E237">
            <v>2.98510742188</v>
          </cell>
          <cell r="F237">
            <v>7.6337890625</v>
          </cell>
          <cell r="G237">
            <v>-1.6375677445800001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-6.6732177734400002</v>
          </cell>
          <cell r="E238">
            <v>0</v>
          </cell>
          <cell r="F238">
            <v>6.6732177734400002</v>
          </cell>
          <cell r="G238">
            <v>-4.3073087919399997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-6</v>
          </cell>
          <cell r="E239">
            <v>0</v>
          </cell>
          <cell r="F239">
            <v>6</v>
          </cell>
          <cell r="G239">
            <v>-4.3670995659900003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-5.2396240234400002</v>
          </cell>
          <cell r="E240">
            <v>0</v>
          </cell>
          <cell r="F240">
            <v>5.2396240234400002</v>
          </cell>
          <cell r="G240">
            <v>-2.76403505668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-2.26953125</v>
          </cell>
          <cell r="E241">
            <v>2.73095703125</v>
          </cell>
          <cell r="F241">
            <v>5.00048828125</v>
          </cell>
          <cell r="G241">
            <v>-0.11506238049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-3.6998291015600002</v>
          </cell>
          <cell r="E242">
            <v>0</v>
          </cell>
          <cell r="F242">
            <v>3.6998291015600002</v>
          </cell>
          <cell r="G242">
            <v>-2.5590980392699998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-55.086669921899997</v>
          </cell>
          <cell r="E243">
            <v>0</v>
          </cell>
          <cell r="F243">
            <v>55.086669921899997</v>
          </cell>
          <cell r="G243">
            <v>-21.7421016678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-46.0625</v>
          </cell>
          <cell r="E244">
            <v>0</v>
          </cell>
          <cell r="F244">
            <v>46.0625</v>
          </cell>
          <cell r="G244">
            <v>-28.046012415500002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-71.395751953100003</v>
          </cell>
          <cell r="E245">
            <v>0</v>
          </cell>
          <cell r="F245">
            <v>71.395751953100003</v>
          </cell>
          <cell r="G245">
            <v>-42.268695067400003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-65.681884765600003</v>
          </cell>
          <cell r="E246">
            <v>-24.114868164099999</v>
          </cell>
          <cell r="F246">
            <v>41.567016601600002</v>
          </cell>
          <cell r="G246">
            <v>-38.7443676977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-76.177734375</v>
          </cell>
          <cell r="E247">
            <v>-31.786987304699998</v>
          </cell>
          <cell r="F247">
            <v>44.390747070300002</v>
          </cell>
          <cell r="G247">
            <v>-45.222173223699997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-74.745361328100003</v>
          </cell>
          <cell r="E248">
            <v>-29.0471191406</v>
          </cell>
          <cell r="F248">
            <v>45.6982421875</v>
          </cell>
          <cell r="G248">
            <v>-40.1132836369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-76.640869140600003</v>
          </cell>
          <cell r="E249">
            <v>0</v>
          </cell>
          <cell r="F249">
            <v>76.640869140600003</v>
          </cell>
          <cell r="G249">
            <v>-42.032064582399997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-74.745361328100003</v>
          </cell>
          <cell r="E250">
            <v>-37.951538085899998</v>
          </cell>
          <cell r="F250">
            <v>36.793823242199998</v>
          </cell>
          <cell r="G250">
            <v>-61.517769216200001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-70.100341796899997</v>
          </cell>
          <cell r="E251">
            <v>-29.978149414099999</v>
          </cell>
          <cell r="F251">
            <v>40.122192382800002</v>
          </cell>
          <cell r="G251">
            <v>-44.070550506499998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-68.970458984399997</v>
          </cell>
          <cell r="E252">
            <v>-36.4384765625</v>
          </cell>
          <cell r="F252">
            <v>32.531982421899997</v>
          </cell>
          <cell r="G252">
            <v>-52.865131367300002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-57.254150390600003</v>
          </cell>
          <cell r="E253">
            <v>0</v>
          </cell>
          <cell r="F253">
            <v>57.254150390600003</v>
          </cell>
          <cell r="G253">
            <v>-33.1256501931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-65.191162109399997</v>
          </cell>
          <cell r="E254">
            <v>-24.848266601599999</v>
          </cell>
          <cell r="F254">
            <v>40.342895507800002</v>
          </cell>
          <cell r="G254">
            <v>-43.1704031927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-69.580322265600003</v>
          </cell>
          <cell r="E255">
            <v>-63.906738281300001</v>
          </cell>
          <cell r="F255">
            <v>5.6735839843799996</v>
          </cell>
          <cell r="G255">
            <v>-66.382322739299994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-68.708496093799994</v>
          </cell>
          <cell r="E256">
            <v>0</v>
          </cell>
          <cell r="F256">
            <v>68.708496093799994</v>
          </cell>
          <cell r="G256">
            <v>-51.333804885200003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-66.351806640600003</v>
          </cell>
          <cell r="E257">
            <v>-51.835815429699998</v>
          </cell>
          <cell r="F257">
            <v>14.515991210899999</v>
          </cell>
          <cell r="G257">
            <v>-61.503817320800003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-66.922363281299994</v>
          </cell>
          <cell r="E258">
            <v>0</v>
          </cell>
          <cell r="F258">
            <v>66.922363281299994</v>
          </cell>
          <cell r="G258">
            <v>-53.566793634900002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-68.963623046899997</v>
          </cell>
          <cell r="E259">
            <v>0</v>
          </cell>
          <cell r="F259">
            <v>68.963623046899997</v>
          </cell>
          <cell r="G259">
            <v>-51.964322175500001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-52.175415039100002</v>
          </cell>
          <cell r="E260">
            <v>0</v>
          </cell>
          <cell r="F260">
            <v>52.175415039100002</v>
          </cell>
          <cell r="G260">
            <v>-47.694965836900003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-53.640258789100002</v>
          </cell>
          <cell r="E261">
            <v>0</v>
          </cell>
          <cell r="F261">
            <v>53.640258789100002</v>
          </cell>
          <cell r="G261">
            <v>-46.030941104199997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-49.555541992199998</v>
          </cell>
          <cell r="E262">
            <v>0</v>
          </cell>
          <cell r="F262">
            <v>49.555541992199998</v>
          </cell>
          <cell r="G262">
            <v>-45.053909877499997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-59.002685546899997</v>
          </cell>
          <cell r="E263">
            <v>0</v>
          </cell>
          <cell r="F263">
            <v>59.002685546899997</v>
          </cell>
          <cell r="G263">
            <v>-46.088750603599998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-65.051025390600003</v>
          </cell>
          <cell r="E264">
            <v>-45.046752929699998</v>
          </cell>
          <cell r="F264">
            <v>20.004272460900001</v>
          </cell>
          <cell r="G264">
            <v>-55.606685360900002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-67.571533203100003</v>
          </cell>
          <cell r="E265">
            <v>0</v>
          </cell>
          <cell r="F265">
            <v>67.571533203100003</v>
          </cell>
          <cell r="G265">
            <v>-59.544976496799997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-69.466796875</v>
          </cell>
          <cell r="E266">
            <v>-52.761474609399997</v>
          </cell>
          <cell r="F266">
            <v>16.7053222656</v>
          </cell>
          <cell r="G266">
            <v>-63.343247097499997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-67.8701171875</v>
          </cell>
          <cell r="E267">
            <v>-51.729614257800002</v>
          </cell>
          <cell r="F267">
            <v>16.140502929699998</v>
          </cell>
          <cell r="G267">
            <v>-65.248409709599997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-68.909423828100003</v>
          </cell>
          <cell r="E268">
            <v>-51.0185546875</v>
          </cell>
          <cell r="F268">
            <v>17.8908691406</v>
          </cell>
          <cell r="G268">
            <v>-64.169993820299993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-64.067871093799994</v>
          </cell>
          <cell r="E269">
            <v>0</v>
          </cell>
          <cell r="F269">
            <v>64.067871093799994</v>
          </cell>
          <cell r="G269">
            <v>-48.753331164499997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-60.632324218800001</v>
          </cell>
          <cell r="E270">
            <v>0</v>
          </cell>
          <cell r="F270">
            <v>60.632324218800001</v>
          </cell>
          <cell r="G270">
            <v>-47.761058189700002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-50.311279296899997</v>
          </cell>
          <cell r="E271">
            <v>0</v>
          </cell>
          <cell r="F271">
            <v>50.311279296899997</v>
          </cell>
          <cell r="G271">
            <v>-32.387158510699997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-39.965332031300001</v>
          </cell>
          <cell r="E272">
            <v>0</v>
          </cell>
          <cell r="F272">
            <v>39.965332031300001</v>
          </cell>
          <cell r="G272">
            <v>-30.372039667300001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-39.965332031300001</v>
          </cell>
          <cell r="E273">
            <v>0</v>
          </cell>
          <cell r="F273">
            <v>39.965332031300001</v>
          </cell>
          <cell r="G273">
            <v>-35.132558744299999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-50.311279296899997</v>
          </cell>
          <cell r="E274">
            <v>-34.550048828100003</v>
          </cell>
          <cell r="F274">
            <v>15.761230468799999</v>
          </cell>
          <cell r="G274">
            <v>-37.776596444299997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-39.940185546899997</v>
          </cell>
          <cell r="E275">
            <v>-33.375</v>
          </cell>
          <cell r="F275">
            <v>6.5651855468799996</v>
          </cell>
          <cell r="G275">
            <v>-36.895130029500002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-40.835571289100002</v>
          </cell>
          <cell r="E276">
            <v>0</v>
          </cell>
          <cell r="F276">
            <v>40.835571289100002</v>
          </cell>
          <cell r="G276">
            <v>-34.050669827100002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-38.387207031300001</v>
          </cell>
          <cell r="E277">
            <v>0</v>
          </cell>
          <cell r="F277">
            <v>38.387207031300001</v>
          </cell>
          <cell r="G277">
            <v>-32.276546417500001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-65.207519531299994</v>
          </cell>
          <cell r="E278">
            <v>0</v>
          </cell>
          <cell r="F278">
            <v>65.207519531299994</v>
          </cell>
          <cell r="G278">
            <v>-44.846676402299998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-72.219970703100003</v>
          </cell>
          <cell r="E279">
            <v>0</v>
          </cell>
          <cell r="F279">
            <v>72.219970703100003</v>
          </cell>
          <cell r="G279">
            <v>-50.911193540500001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-64.116699218799994</v>
          </cell>
          <cell r="E280">
            <v>0</v>
          </cell>
          <cell r="F280">
            <v>64.116699218799994</v>
          </cell>
          <cell r="G280">
            <v>-40.105969493000003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-58.4765625</v>
          </cell>
          <cell r="E281">
            <v>0</v>
          </cell>
          <cell r="F281">
            <v>58.4765625</v>
          </cell>
          <cell r="G281">
            <v>-39.322603453100001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-59.371582031300001</v>
          </cell>
          <cell r="E282">
            <v>-34.943237304699998</v>
          </cell>
          <cell r="F282">
            <v>24.428344726599999</v>
          </cell>
          <cell r="G282">
            <v>-43.041324943399999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-63.947021484399997</v>
          </cell>
          <cell r="E283">
            <v>0</v>
          </cell>
          <cell r="F283">
            <v>63.947021484399997</v>
          </cell>
          <cell r="G283">
            <v>-38.517262468600002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-71.1923828125</v>
          </cell>
          <cell r="E284">
            <v>-37.347900390600003</v>
          </cell>
          <cell r="F284">
            <v>33.844482421899997</v>
          </cell>
          <cell r="G284">
            <v>-55.014810186399998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-65.207519531299994</v>
          </cell>
          <cell r="E285">
            <v>-40.979125976600002</v>
          </cell>
          <cell r="F285">
            <v>24.228393554699998</v>
          </cell>
          <cell r="G285">
            <v>-54.358658077699999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-56.723388671899997</v>
          </cell>
          <cell r="E286">
            <v>0</v>
          </cell>
          <cell r="F286">
            <v>56.723388671899997</v>
          </cell>
          <cell r="G286">
            <v>-38.063709462399999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-10.473022460899999</v>
          </cell>
          <cell r="E287">
            <v>0</v>
          </cell>
          <cell r="F287">
            <v>10.473022460899999</v>
          </cell>
          <cell r="G287">
            <v>-7.9107289222499997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-11.7559814453</v>
          </cell>
          <cell r="E288">
            <v>0</v>
          </cell>
          <cell r="F288">
            <v>11.7559814453</v>
          </cell>
          <cell r="G288">
            <v>-9.8185408758200001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-13.4552001953</v>
          </cell>
          <cell r="E289">
            <v>0</v>
          </cell>
          <cell r="F289">
            <v>13.4552001953</v>
          </cell>
          <cell r="G289">
            <v>-11.4373785106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-14.270019531299999</v>
          </cell>
          <cell r="E290">
            <v>0</v>
          </cell>
          <cell r="F290">
            <v>14.270019531299999</v>
          </cell>
          <cell r="G290">
            <v>-12.2103273329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-15</v>
          </cell>
          <cell r="E291">
            <v>0</v>
          </cell>
          <cell r="F291">
            <v>15</v>
          </cell>
          <cell r="G291">
            <v>-13.169545190199999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-15</v>
          </cell>
          <cell r="E292">
            <v>0</v>
          </cell>
          <cell r="F292">
            <v>15</v>
          </cell>
          <cell r="G292">
            <v>-12.2972926361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-46.5439453125</v>
          </cell>
          <cell r="E293">
            <v>0</v>
          </cell>
          <cell r="F293">
            <v>46.5439453125</v>
          </cell>
          <cell r="G293">
            <v>-40.823816311400002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-51.213378906300001</v>
          </cell>
          <cell r="E294">
            <v>0</v>
          </cell>
          <cell r="F294">
            <v>51.213378906300001</v>
          </cell>
          <cell r="G294">
            <v>-44.500419386899999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-51.546997070300002</v>
          </cell>
          <cell r="E295">
            <v>-44.7041015625</v>
          </cell>
          <cell r="F295">
            <v>6.8428955078099998</v>
          </cell>
          <cell r="G295">
            <v>-47.621644987700002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-52.210693359399997</v>
          </cell>
          <cell r="E296">
            <v>-36.494506835899998</v>
          </cell>
          <cell r="F296">
            <v>15.716186523399999</v>
          </cell>
          <cell r="G296">
            <v>-44.0441354218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-50.852294921899997</v>
          </cell>
          <cell r="E297">
            <v>-39.2060546875</v>
          </cell>
          <cell r="F297">
            <v>11.6462402344</v>
          </cell>
          <cell r="G297">
            <v>-45.463715677899998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-53.935668945300002</v>
          </cell>
          <cell r="E298">
            <v>-42.000732421899997</v>
          </cell>
          <cell r="F298">
            <v>11.934936523399999</v>
          </cell>
          <cell r="G298">
            <v>-46.699184930400001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-52.250244140600003</v>
          </cell>
          <cell r="E299">
            <v>0</v>
          </cell>
          <cell r="F299">
            <v>52.250244140600003</v>
          </cell>
          <cell r="G299">
            <v>-47.454585243799997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-54.500854492199998</v>
          </cell>
          <cell r="E300">
            <v>-44.680053710899998</v>
          </cell>
          <cell r="F300">
            <v>9.82080078125</v>
          </cell>
          <cell r="G300">
            <v>-48.013430425000003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-54.500854492199998</v>
          </cell>
          <cell r="E301">
            <v>-40.447021484399997</v>
          </cell>
          <cell r="F301">
            <v>14.0538330078</v>
          </cell>
          <cell r="G301">
            <v>-48.764906232599998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-54.092163085899998</v>
          </cell>
          <cell r="E302">
            <v>-42.705566406300001</v>
          </cell>
          <cell r="F302">
            <v>11.3865966797</v>
          </cell>
          <cell r="G302">
            <v>-46.591479088500002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-49.438598632800002</v>
          </cell>
          <cell r="E303">
            <v>0</v>
          </cell>
          <cell r="F303">
            <v>49.438598632800002</v>
          </cell>
          <cell r="G303">
            <v>-45.675707644699997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-53.857788085899998</v>
          </cell>
          <cell r="E304">
            <v>0</v>
          </cell>
          <cell r="F304">
            <v>53.857788085899998</v>
          </cell>
          <cell r="G304">
            <v>-46.061667626999999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-10</v>
          </cell>
          <cell r="E305">
            <v>0</v>
          </cell>
          <cell r="F305">
            <v>10</v>
          </cell>
          <cell r="G305">
            <v>-8.5020375447099994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-10.2941894531</v>
          </cell>
          <cell r="E306">
            <v>-6.7531738281299996</v>
          </cell>
          <cell r="F306">
            <v>3.541015625</v>
          </cell>
          <cell r="G306">
            <v>-8.7110868251400007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-10.2941894531</v>
          </cell>
          <cell r="E307">
            <v>-6.4144287109400002</v>
          </cell>
          <cell r="F307">
            <v>3.8797607421899998</v>
          </cell>
          <cell r="G307">
            <v>-8.7762965732199998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-9.0634765625</v>
          </cell>
          <cell r="E308">
            <v>-6.8983154296900002</v>
          </cell>
          <cell r="F308">
            <v>2.1651611328100002</v>
          </cell>
          <cell r="G308">
            <v>-8.2463654721099999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-9.2900390625</v>
          </cell>
          <cell r="E309">
            <v>0</v>
          </cell>
          <cell r="F309">
            <v>9.2900390625</v>
          </cell>
          <cell r="G309">
            <v>-6.1879508528800002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-8.2448730468800004</v>
          </cell>
          <cell r="E310">
            <v>0</v>
          </cell>
          <cell r="F310">
            <v>8.2448730468800004</v>
          </cell>
          <cell r="G310">
            <v>-6.74370852843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ec_annual"/>
    </sheetNames>
    <sheetDataSet>
      <sheetData sheetId="0" refreshError="1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0</v>
          </cell>
          <cell r="E2">
            <v>2305.1452636700001</v>
          </cell>
          <cell r="F2">
            <v>2305.1452636700001</v>
          </cell>
          <cell r="G2">
            <v>1909.7233029900001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0</v>
          </cell>
          <cell r="E3">
            <v>2179.3576660200001</v>
          </cell>
          <cell r="F3">
            <v>2179.3576660200001</v>
          </cell>
          <cell r="G3">
            <v>1745.9619024900001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0</v>
          </cell>
          <cell r="E4">
            <v>2287.4345703099998</v>
          </cell>
          <cell r="F4">
            <v>2287.4345703099998</v>
          </cell>
          <cell r="G4">
            <v>1850.3177868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1883.50598145</v>
          </cell>
          <cell r="E5">
            <v>2402.4868164099998</v>
          </cell>
          <cell r="F5">
            <v>518.98083496100003</v>
          </cell>
          <cell r="G5">
            <v>2273.87794489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1944.3670654299999</v>
          </cell>
          <cell r="E6">
            <v>2337.0656738299999</v>
          </cell>
          <cell r="F6">
            <v>392.69860839799998</v>
          </cell>
          <cell r="G6">
            <v>2275.7815003599999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0</v>
          </cell>
          <cell r="E7">
            <v>2407.16137695</v>
          </cell>
          <cell r="F7">
            <v>2407.16137695</v>
          </cell>
          <cell r="G7">
            <v>2068.2279126799999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1548.18713379</v>
          </cell>
          <cell r="E8">
            <v>1993.6143798799999</v>
          </cell>
          <cell r="F8">
            <v>445.427246094</v>
          </cell>
          <cell r="G8">
            <v>1883.0714109999999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1319.2982177700001</v>
          </cell>
          <cell r="E9">
            <v>1931.8775634799999</v>
          </cell>
          <cell r="F9">
            <v>612.57934570299994</v>
          </cell>
          <cell r="G9">
            <v>1732.0441618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0</v>
          </cell>
          <cell r="E10">
            <v>2175.02075195</v>
          </cell>
          <cell r="F10">
            <v>2175.02075195</v>
          </cell>
          <cell r="G10">
            <v>1758.9360232700001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0</v>
          </cell>
          <cell r="E11">
            <v>1928.5181884799999</v>
          </cell>
          <cell r="F11">
            <v>1928.5181884799999</v>
          </cell>
          <cell r="G11">
            <v>1611.1327181199999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1886.0917968799999</v>
          </cell>
          <cell r="F12">
            <v>1886.0917968799999</v>
          </cell>
          <cell r="G12">
            <v>1404.3526025000001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0</v>
          </cell>
          <cell r="E13">
            <v>1919.6861572299999</v>
          </cell>
          <cell r="F13">
            <v>1919.6861572299999</v>
          </cell>
          <cell r="G13">
            <v>1371.8959096200001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1097.7172851600001</v>
          </cell>
          <cell r="E14">
            <v>1793.93981934</v>
          </cell>
          <cell r="F14">
            <v>696.22253418000003</v>
          </cell>
          <cell r="G14">
            <v>1467.9219505200001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0</v>
          </cell>
          <cell r="E15">
            <v>1837.9711914100001</v>
          </cell>
          <cell r="F15">
            <v>1837.9711914100001</v>
          </cell>
          <cell r="G15">
            <v>1153.3241970900001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1240.15722656</v>
          </cell>
          <cell r="E16">
            <v>1910.31604004</v>
          </cell>
          <cell r="F16">
            <v>670.15881347699997</v>
          </cell>
          <cell r="G16">
            <v>1613.9174813100001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920.47894287099996</v>
          </cell>
          <cell r="E17">
            <v>1604.4093017600001</v>
          </cell>
          <cell r="F17">
            <v>683.93035888700001</v>
          </cell>
          <cell r="G17">
            <v>1238.06997869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971.67132568399995</v>
          </cell>
          <cell r="E18">
            <v>1553.7755127</v>
          </cell>
          <cell r="F18">
            <v>582.10418701200001</v>
          </cell>
          <cell r="G18">
            <v>1253.1666379799999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0</v>
          </cell>
          <cell r="E19">
            <v>1465.7241210899999</v>
          </cell>
          <cell r="F19">
            <v>1465.7241210899999</v>
          </cell>
          <cell r="G19">
            <v>1109.82105518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0</v>
          </cell>
          <cell r="E20">
            <v>1359.4926757799999</v>
          </cell>
          <cell r="F20">
            <v>1359.4926757799999</v>
          </cell>
          <cell r="G20">
            <v>960.05325442900005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1371.92089844</v>
          </cell>
          <cell r="F21">
            <v>1371.92089844</v>
          </cell>
          <cell r="G21">
            <v>996.52654710399997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1294.3913574200001</v>
          </cell>
          <cell r="F22">
            <v>1294.3913574200001</v>
          </cell>
          <cell r="G22">
            <v>948.88892616999999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1407.7423095700001</v>
          </cell>
          <cell r="F23">
            <v>1407.7423095700001</v>
          </cell>
          <cell r="G23">
            <v>964.30284582700006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1464.77307129</v>
          </cell>
          <cell r="F24">
            <v>1464.77307129</v>
          </cell>
          <cell r="G24">
            <v>1099.0825333800001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1045.59472656</v>
          </cell>
          <cell r="E25">
            <v>1663.7469482399999</v>
          </cell>
          <cell r="F25">
            <v>618.15222168000003</v>
          </cell>
          <cell r="G25">
            <v>1317.2824618699999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0</v>
          </cell>
          <cell r="E26">
            <v>1800.7889404299999</v>
          </cell>
          <cell r="F26">
            <v>1800.7889404299999</v>
          </cell>
          <cell r="G26">
            <v>1494.1074019499999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1238.7642822299999</v>
          </cell>
          <cell r="F27">
            <v>1238.7642822299999</v>
          </cell>
          <cell r="G27">
            <v>1033.2502380000001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0</v>
          </cell>
          <cell r="E28">
            <v>1947.9180908200001</v>
          </cell>
          <cell r="F28">
            <v>1947.9180908200001</v>
          </cell>
          <cell r="G28">
            <v>1556.39874336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0</v>
          </cell>
          <cell r="E29">
            <v>1751.5430908200001</v>
          </cell>
          <cell r="F29">
            <v>1751.5430908200001</v>
          </cell>
          <cell r="G29">
            <v>1401.66762339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0</v>
          </cell>
          <cell r="E30">
            <v>1388.34924316</v>
          </cell>
          <cell r="F30">
            <v>1388.34924316</v>
          </cell>
          <cell r="G30">
            <v>1183.39833456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0</v>
          </cell>
          <cell r="E31">
            <v>1359.53222656</v>
          </cell>
          <cell r="F31">
            <v>1359.53222656</v>
          </cell>
          <cell r="G31">
            <v>1271.4689328500001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0</v>
          </cell>
          <cell r="E32">
            <v>1464.7006835899999</v>
          </cell>
          <cell r="F32">
            <v>1464.7006835899999</v>
          </cell>
          <cell r="G32">
            <v>1373.2290601300001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1353.3930664100001</v>
          </cell>
          <cell r="E33">
            <v>1477.7263183600001</v>
          </cell>
          <cell r="F33">
            <v>124.333251953</v>
          </cell>
          <cell r="G33">
            <v>1445.4737677999999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1471.79260254</v>
          </cell>
          <cell r="F34">
            <v>1471.79260254</v>
          </cell>
          <cell r="G34">
            <v>1406.8850692999999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1407.6701660199999</v>
          </cell>
          <cell r="E35">
            <v>1483.57189941</v>
          </cell>
          <cell r="F35">
            <v>75.901733398399998</v>
          </cell>
          <cell r="G35">
            <v>1457.2719634099999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1385.6230468799999</v>
          </cell>
          <cell r="E36">
            <v>1474.6302490200001</v>
          </cell>
          <cell r="F36">
            <v>89.007202148399998</v>
          </cell>
          <cell r="G36">
            <v>1437.77402596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1357.95666504</v>
          </cell>
          <cell r="E37">
            <v>1471.5584716799999</v>
          </cell>
          <cell r="F37">
            <v>113.601806641</v>
          </cell>
          <cell r="G37">
            <v>1441.3546478600001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0</v>
          </cell>
          <cell r="E38">
            <v>1474.6302490200001</v>
          </cell>
          <cell r="F38">
            <v>1474.6302490200001</v>
          </cell>
          <cell r="G38">
            <v>1405.87613128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0</v>
          </cell>
          <cell r="E39">
            <v>1415.4921875</v>
          </cell>
          <cell r="F39">
            <v>1415.4921875</v>
          </cell>
          <cell r="G39">
            <v>1329.2574511600001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1330.6531982399999</v>
          </cell>
          <cell r="E40">
            <v>1441.3864746100001</v>
          </cell>
          <cell r="F40">
            <v>110.733276367</v>
          </cell>
          <cell r="G40">
            <v>1373.8045589400001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1311.26989746</v>
          </cell>
          <cell r="E41">
            <v>1424.11035156</v>
          </cell>
          <cell r="F41">
            <v>112.840454102</v>
          </cell>
          <cell r="G41">
            <v>1389.8293889900001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1369.5301513700001</v>
          </cell>
          <cell r="E42">
            <v>1433.3735351600001</v>
          </cell>
          <cell r="F42">
            <v>63.843383789100002</v>
          </cell>
          <cell r="G42">
            <v>1397.46280832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1447.9375</v>
          </cell>
          <cell r="F43">
            <v>1447.9375</v>
          </cell>
          <cell r="G43">
            <v>1310.2367028399999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1319.3208007799999</v>
          </cell>
          <cell r="E44">
            <v>1425.9746093799999</v>
          </cell>
          <cell r="F44">
            <v>106.653808594</v>
          </cell>
          <cell r="G44">
            <v>1389.19334809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1323.58984375</v>
          </cell>
          <cell r="E45">
            <v>1453.8181152300001</v>
          </cell>
          <cell r="F45">
            <v>130.228271484</v>
          </cell>
          <cell r="G45">
            <v>1399.12631865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0</v>
          </cell>
          <cell r="E46">
            <v>1417.7736816399999</v>
          </cell>
          <cell r="F46">
            <v>1417.7736816399999</v>
          </cell>
          <cell r="G46">
            <v>1332.6626314299999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1287.4372558600001</v>
          </cell>
          <cell r="E47">
            <v>1411.7722168</v>
          </cell>
          <cell r="F47">
            <v>124.33496093799999</v>
          </cell>
          <cell r="G47">
            <v>1330.9416679799999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1269.14746094</v>
          </cell>
          <cell r="E48">
            <v>1535.55285645</v>
          </cell>
          <cell r="F48">
            <v>266.40539550800003</v>
          </cell>
          <cell r="G48">
            <v>1343.6500203999999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0</v>
          </cell>
          <cell r="E49">
            <v>1330.1000976600001</v>
          </cell>
          <cell r="F49">
            <v>1330.1000976600001</v>
          </cell>
          <cell r="G49">
            <v>1273.53751124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1237.75097656</v>
          </cell>
          <cell r="E50">
            <v>1666.79650879</v>
          </cell>
          <cell r="F50">
            <v>429.04553222700002</v>
          </cell>
          <cell r="G50">
            <v>1361.8139651900001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0</v>
          </cell>
          <cell r="E51">
            <v>1668.07629395</v>
          </cell>
          <cell r="F51">
            <v>1668.07629395</v>
          </cell>
          <cell r="G51">
            <v>1270.29591701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0</v>
          </cell>
          <cell r="E52">
            <v>1668.07629395</v>
          </cell>
          <cell r="F52">
            <v>1668.07629395</v>
          </cell>
          <cell r="G52">
            <v>1310.10583823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0</v>
          </cell>
          <cell r="E53">
            <v>1531.6765136700001</v>
          </cell>
          <cell r="F53">
            <v>1531.6765136700001</v>
          </cell>
          <cell r="G53">
            <v>1234.27870117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1297.0014648399999</v>
          </cell>
          <cell r="E54">
            <v>1702.8366699200001</v>
          </cell>
          <cell r="F54">
            <v>405.835205078</v>
          </cell>
          <cell r="G54">
            <v>1434.12466453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1243.27404785</v>
          </cell>
          <cell r="E55">
            <v>2001.2951660199999</v>
          </cell>
          <cell r="F55">
            <v>758.02111816399997</v>
          </cell>
          <cell r="G55">
            <v>1616.69181155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1368.4162597699999</v>
          </cell>
          <cell r="E56">
            <v>1996.73828125</v>
          </cell>
          <cell r="F56">
            <v>628.32202148399995</v>
          </cell>
          <cell r="G56">
            <v>1568.1857348200001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1300.01599121</v>
          </cell>
          <cell r="E57">
            <v>1934.8997802700001</v>
          </cell>
          <cell r="F57">
            <v>634.88378906299999</v>
          </cell>
          <cell r="G57">
            <v>1393.3535393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1319.1905517600001</v>
          </cell>
          <cell r="E58">
            <v>1446.0090332</v>
          </cell>
          <cell r="F58">
            <v>126.818481445</v>
          </cell>
          <cell r="G58">
            <v>1377.92902245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1332.4656982399999</v>
          </cell>
          <cell r="E59">
            <v>1478.6497802700001</v>
          </cell>
          <cell r="F59">
            <v>146.184082031</v>
          </cell>
          <cell r="G59">
            <v>1379.9307412799999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1300.8081054700001</v>
          </cell>
          <cell r="E60">
            <v>1566.4555664100001</v>
          </cell>
          <cell r="F60">
            <v>265.64746093799999</v>
          </cell>
          <cell r="G60">
            <v>1335.51640729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1319.1905517600001</v>
          </cell>
          <cell r="E61">
            <v>1486.9161377</v>
          </cell>
          <cell r="F61">
            <v>167.72558593799999</v>
          </cell>
          <cell r="G61">
            <v>1397.6040913899999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1381.68811035</v>
          </cell>
          <cell r="E62">
            <v>1450.54333496</v>
          </cell>
          <cell r="F62">
            <v>68.855224609399997</v>
          </cell>
          <cell r="G62">
            <v>1430.74650866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1360.0826416</v>
          </cell>
          <cell r="E63">
            <v>1488.10876465</v>
          </cell>
          <cell r="F63">
            <v>128.026123047</v>
          </cell>
          <cell r="G63">
            <v>1430.0335368000001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1314.8991699200001</v>
          </cell>
          <cell r="E64">
            <v>1400.4539794899999</v>
          </cell>
          <cell r="F64">
            <v>85.554809570299994</v>
          </cell>
          <cell r="G64">
            <v>1342.9056021599999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1371.5838623</v>
          </cell>
          <cell r="E65">
            <v>1509.9331054700001</v>
          </cell>
          <cell r="F65">
            <v>138.349243164</v>
          </cell>
          <cell r="G65">
            <v>1432.34186963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1293.07910156</v>
          </cell>
          <cell r="E66">
            <v>1395.6933593799999</v>
          </cell>
          <cell r="F66">
            <v>102.61425781299999</v>
          </cell>
          <cell r="G66">
            <v>1331.13747223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1319.5794677700001</v>
          </cell>
          <cell r="E67">
            <v>1470.1024169899999</v>
          </cell>
          <cell r="F67">
            <v>150.522949219</v>
          </cell>
          <cell r="G67">
            <v>1404.0625372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1313.3345947299999</v>
          </cell>
          <cell r="E68">
            <v>1539.9732666</v>
          </cell>
          <cell r="F68">
            <v>226.638671875</v>
          </cell>
          <cell r="G68">
            <v>1440.7941115599999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0</v>
          </cell>
          <cell r="E69">
            <v>1494.5239257799999</v>
          </cell>
          <cell r="F69">
            <v>1494.5239257799999</v>
          </cell>
          <cell r="G69">
            <v>1335.0608152299999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1384.9079589800001</v>
          </cell>
          <cell r="E70">
            <v>1543.9272460899999</v>
          </cell>
          <cell r="F70">
            <v>159.019287109</v>
          </cell>
          <cell r="G70">
            <v>1484.3096872599999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0</v>
          </cell>
          <cell r="E71">
            <v>1556.64941406</v>
          </cell>
          <cell r="F71">
            <v>1556.64941406</v>
          </cell>
          <cell r="G71">
            <v>1426.6034660600001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1329.4106445299999</v>
          </cell>
          <cell r="E72">
            <v>1505.52856445</v>
          </cell>
          <cell r="F72">
            <v>176.117919922</v>
          </cell>
          <cell r="G72">
            <v>1382.37737496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1328.5551757799999</v>
          </cell>
          <cell r="E73">
            <v>1547.3032226600001</v>
          </cell>
          <cell r="F73">
            <v>218.748046875</v>
          </cell>
          <cell r="G73">
            <v>1408.4306372999999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1399.4656982399999</v>
          </cell>
          <cell r="E74">
            <v>1563.8376464800001</v>
          </cell>
          <cell r="F74">
            <v>164.371948242</v>
          </cell>
          <cell r="G74">
            <v>1510.1558996700001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1331.0622558600001</v>
          </cell>
          <cell r="E75">
            <v>1451.86987305</v>
          </cell>
          <cell r="F75">
            <v>120.80761718799999</v>
          </cell>
          <cell r="G75">
            <v>1379.6471145600001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1401.1842041</v>
          </cell>
          <cell r="E76">
            <v>1707.3387451200001</v>
          </cell>
          <cell r="F76">
            <v>306.154541016</v>
          </cell>
          <cell r="G76">
            <v>1527.0881727599999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0</v>
          </cell>
          <cell r="E77">
            <v>1637.4876709</v>
          </cell>
          <cell r="F77">
            <v>1637.4876709</v>
          </cell>
          <cell r="G77">
            <v>1438.86943823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1443.3659668</v>
          </cell>
          <cell r="E78">
            <v>1686.9309082</v>
          </cell>
          <cell r="F78">
            <v>243.564941406</v>
          </cell>
          <cell r="G78">
            <v>1572.5473179400001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0</v>
          </cell>
          <cell r="E79">
            <v>1628.3709716799999</v>
          </cell>
          <cell r="F79">
            <v>1628.3709716799999</v>
          </cell>
          <cell r="G79">
            <v>1377.1334197599999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0</v>
          </cell>
          <cell r="E80">
            <v>1686.9309082</v>
          </cell>
          <cell r="F80">
            <v>1686.9309082</v>
          </cell>
          <cell r="G80">
            <v>1456.9005002700001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1390.2907714800001</v>
          </cell>
          <cell r="E81">
            <v>1594.6783447299999</v>
          </cell>
          <cell r="F81">
            <v>204.387573242</v>
          </cell>
          <cell r="G81">
            <v>1466.0758359500001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1378.5666503899999</v>
          </cell>
          <cell r="E82">
            <v>1628.3709716799999</v>
          </cell>
          <cell r="F82">
            <v>249.804321289</v>
          </cell>
          <cell r="G82">
            <v>1460.34363355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1355.6110839800001</v>
          </cell>
          <cell r="E83">
            <v>1521.8099365200001</v>
          </cell>
          <cell r="F83">
            <v>166.198852539</v>
          </cell>
          <cell r="G83">
            <v>1426.56698884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1303.28283691</v>
          </cell>
          <cell r="E84">
            <v>1521.8099365200001</v>
          </cell>
          <cell r="F84">
            <v>218.527099609</v>
          </cell>
          <cell r="G84">
            <v>1414.3992033899999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1412.63574219</v>
          </cell>
          <cell r="E85">
            <v>1512.38098145</v>
          </cell>
          <cell r="F85">
            <v>99.745239257799994</v>
          </cell>
          <cell r="G85">
            <v>1449.26840945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1332.4656982399999</v>
          </cell>
          <cell r="E86">
            <v>1801.7377929700001</v>
          </cell>
          <cell r="F86">
            <v>469.27209472700002</v>
          </cell>
          <cell r="G86">
            <v>1486.21455109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1301.0479736299999</v>
          </cell>
          <cell r="E87">
            <v>1381.83105469</v>
          </cell>
          <cell r="F87">
            <v>80.783081054700006</v>
          </cell>
          <cell r="G87">
            <v>1321.7514898500001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1269.83239746</v>
          </cell>
          <cell r="E88">
            <v>1549.55310059</v>
          </cell>
          <cell r="F88">
            <v>279.720703125</v>
          </cell>
          <cell r="G88">
            <v>1340.44123029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1182.6320800799999</v>
          </cell>
          <cell r="E89">
            <v>2001.2951660199999</v>
          </cell>
          <cell r="F89">
            <v>818.66308593799999</v>
          </cell>
          <cell r="G89">
            <v>1394.54238708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1258.4152832</v>
          </cell>
          <cell r="E90">
            <v>1518.3072509799999</v>
          </cell>
          <cell r="F90">
            <v>259.89196777299998</v>
          </cell>
          <cell r="G90">
            <v>1340.40718419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1309.9935302700001</v>
          </cell>
          <cell r="E91">
            <v>1414.8592529299999</v>
          </cell>
          <cell r="F91">
            <v>104.865722656</v>
          </cell>
          <cell r="G91">
            <v>1349.0323483499999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1280.4656982399999</v>
          </cell>
          <cell r="E92">
            <v>1354.7463378899999</v>
          </cell>
          <cell r="F92">
            <v>74.280639648399998</v>
          </cell>
          <cell r="G92">
            <v>1324.76816547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1237.3345947299999</v>
          </cell>
          <cell r="E93">
            <v>1322.7639160199999</v>
          </cell>
          <cell r="F93">
            <v>85.429321289100002</v>
          </cell>
          <cell r="G93">
            <v>1274.36005129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1237.3345947299999</v>
          </cell>
          <cell r="E94">
            <v>1568.66674805</v>
          </cell>
          <cell r="F94">
            <v>331.33215331999997</v>
          </cell>
          <cell r="G94">
            <v>1345.9558697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1222.1655273399999</v>
          </cell>
          <cell r="E95">
            <v>1318.6325683600001</v>
          </cell>
          <cell r="F95">
            <v>96.467041015600003</v>
          </cell>
          <cell r="G95">
            <v>1272.83376079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1167.9299316399999</v>
          </cell>
          <cell r="E96">
            <v>1495.65856934</v>
          </cell>
          <cell r="F96">
            <v>327.72863769499997</v>
          </cell>
          <cell r="G96">
            <v>1309.95224134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1307.91467285</v>
          </cell>
          <cell r="E97">
            <v>1362.6350097699999</v>
          </cell>
          <cell r="F97">
            <v>54.720336914100002</v>
          </cell>
          <cell r="G97">
            <v>1330.38861292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1277.84082031</v>
          </cell>
          <cell r="E98">
            <v>1381.4466552700001</v>
          </cell>
          <cell r="F98">
            <v>103.605834961</v>
          </cell>
          <cell r="G98">
            <v>1309.3014042299999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1313.23168945</v>
          </cell>
          <cell r="E99">
            <v>1560.19689941</v>
          </cell>
          <cell r="F99">
            <v>246.965209961</v>
          </cell>
          <cell r="G99">
            <v>1388.7891252500001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1363.3931884799999</v>
          </cell>
          <cell r="F100">
            <v>1363.3931884799999</v>
          </cell>
          <cell r="G100">
            <v>1223.6885235100001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1315.3190918</v>
          </cell>
          <cell r="E101">
            <v>1392.0968017600001</v>
          </cell>
          <cell r="F101">
            <v>76.777709960899998</v>
          </cell>
          <cell r="G101">
            <v>1346.16978971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1196.6080322299999</v>
          </cell>
          <cell r="E102">
            <v>1385.66833496</v>
          </cell>
          <cell r="F102">
            <v>189.060302734</v>
          </cell>
          <cell r="G102">
            <v>1306.90789077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1258.4152832</v>
          </cell>
          <cell r="E103">
            <v>1484.0554199200001</v>
          </cell>
          <cell r="F103">
            <v>225.640136719</v>
          </cell>
          <cell r="G103">
            <v>1354.94402803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1235.0200195299999</v>
          </cell>
          <cell r="E104">
            <v>1560.19689941</v>
          </cell>
          <cell r="F104">
            <v>325.17687988300003</v>
          </cell>
          <cell r="G104">
            <v>1397.4133295500001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1395.7924804700001</v>
          </cell>
          <cell r="E105">
            <v>1560.19689941</v>
          </cell>
          <cell r="F105">
            <v>164.404418945</v>
          </cell>
          <cell r="G105">
            <v>1455.6989259100001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1450.62011719</v>
          </cell>
          <cell r="F106">
            <v>1450.62011719</v>
          </cell>
          <cell r="G106">
            <v>1238.9811878200001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1395.7924804700001</v>
          </cell>
          <cell r="E107">
            <v>1533.8885498</v>
          </cell>
          <cell r="F107">
            <v>138.096069336</v>
          </cell>
          <cell r="G107">
            <v>1433.23991492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1433.5158691399999</v>
          </cell>
          <cell r="F108">
            <v>1433.5158691399999</v>
          </cell>
          <cell r="G108">
            <v>1218.1505625899999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1242.41052246</v>
          </cell>
          <cell r="E109">
            <v>1590.6408691399999</v>
          </cell>
          <cell r="F109">
            <v>348.23034668000003</v>
          </cell>
          <cell r="G109">
            <v>1428.0558072199999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1408.95043945</v>
          </cell>
          <cell r="E110">
            <v>1663.1182861299999</v>
          </cell>
          <cell r="F110">
            <v>254.16784668</v>
          </cell>
          <cell r="G110">
            <v>1519.54722163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1213.8671875</v>
          </cell>
          <cell r="E111">
            <v>1777.10217285</v>
          </cell>
          <cell r="F111">
            <v>563.23498535199997</v>
          </cell>
          <cell r="G111">
            <v>1477.8380487100001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1415.4425048799999</v>
          </cell>
          <cell r="F112">
            <v>1415.4425048799999</v>
          </cell>
          <cell r="G112">
            <v>1248.5144195600001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1517.26293945</v>
          </cell>
          <cell r="E113">
            <v>1809.6512451200001</v>
          </cell>
          <cell r="F113">
            <v>292.38830566399997</v>
          </cell>
          <cell r="G113">
            <v>1681.3524536699999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1373.66955566</v>
          </cell>
          <cell r="E114">
            <v>1423.6085205100001</v>
          </cell>
          <cell r="F114">
            <v>49.938964843800001</v>
          </cell>
          <cell r="G114">
            <v>1395.12122219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1252.8321533200001</v>
          </cell>
          <cell r="E115">
            <v>1508.4844970700001</v>
          </cell>
          <cell r="F115">
            <v>255.65234375</v>
          </cell>
          <cell r="G115">
            <v>1384.0825243899999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1394.3267822299999</v>
          </cell>
          <cell r="E116">
            <v>1467.2877197299999</v>
          </cell>
          <cell r="F116">
            <v>72.9609375</v>
          </cell>
          <cell r="G116">
            <v>1402.3071413800001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1826.0317382799999</v>
          </cell>
          <cell r="F117">
            <v>1826.0317382799999</v>
          </cell>
          <cell r="G117">
            <v>1442.15278644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1283.6004638700001</v>
          </cell>
          <cell r="E118">
            <v>1921.1270752</v>
          </cell>
          <cell r="F118">
            <v>637.52661132799994</v>
          </cell>
          <cell r="G118">
            <v>1563.5304048999999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1382.5748291</v>
          </cell>
          <cell r="E119">
            <v>1971.0852050799999</v>
          </cell>
          <cell r="F119">
            <v>588.51037597699997</v>
          </cell>
          <cell r="G119">
            <v>1645.4211259900001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1326.6727294899999</v>
          </cell>
          <cell r="E120">
            <v>1999.06188965</v>
          </cell>
          <cell r="F120">
            <v>672.389160156</v>
          </cell>
          <cell r="G120">
            <v>1755.37279726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0</v>
          </cell>
          <cell r="E121">
            <v>1999.00622559</v>
          </cell>
          <cell r="F121">
            <v>1999.00622559</v>
          </cell>
          <cell r="G121">
            <v>1899.3483390700001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0</v>
          </cell>
          <cell r="E122">
            <v>1473.38635254</v>
          </cell>
          <cell r="F122">
            <v>1473.38635254</v>
          </cell>
          <cell r="G122">
            <v>1122.1183022600001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0</v>
          </cell>
          <cell r="E123">
            <v>1429.4104003899999</v>
          </cell>
          <cell r="F123">
            <v>1429.4104003899999</v>
          </cell>
          <cell r="G123">
            <v>1126.78825704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0</v>
          </cell>
          <cell r="E124">
            <v>1509.92541504</v>
          </cell>
          <cell r="F124">
            <v>1509.92541504</v>
          </cell>
          <cell r="G124">
            <v>1286.6593883600001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0</v>
          </cell>
          <cell r="E125">
            <v>1424.9510498</v>
          </cell>
          <cell r="F125">
            <v>1424.9510498</v>
          </cell>
          <cell r="G125">
            <v>1105.1454741299999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0</v>
          </cell>
          <cell r="E126">
            <v>1570.5683593799999</v>
          </cell>
          <cell r="F126">
            <v>1570.5683593799999</v>
          </cell>
          <cell r="G126">
            <v>1192.56697607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0</v>
          </cell>
          <cell r="E127">
            <v>1714.0533447299999</v>
          </cell>
          <cell r="F127">
            <v>1714.0533447299999</v>
          </cell>
          <cell r="G127">
            <v>1247.7928421500001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0</v>
          </cell>
          <cell r="E128">
            <v>1775.10253906</v>
          </cell>
          <cell r="F128">
            <v>1775.10253906</v>
          </cell>
          <cell r="G128">
            <v>1485.51023498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0</v>
          </cell>
          <cell r="E129">
            <v>1812.7579345700001</v>
          </cell>
          <cell r="F129">
            <v>1812.7579345700001</v>
          </cell>
          <cell r="G129">
            <v>1557.48753345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2001.6569824200001</v>
          </cell>
          <cell r="F130">
            <v>2001.6569824200001</v>
          </cell>
          <cell r="G130">
            <v>1377.3837874200001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0</v>
          </cell>
          <cell r="E131">
            <v>1835.7468261700001</v>
          </cell>
          <cell r="F131">
            <v>1835.7468261700001</v>
          </cell>
          <cell r="G131">
            <v>1359.4047660599999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0</v>
          </cell>
          <cell r="E132">
            <v>1825.38342285</v>
          </cell>
          <cell r="F132">
            <v>1825.38342285</v>
          </cell>
          <cell r="G132">
            <v>1428.7098848799999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0</v>
          </cell>
          <cell r="E133">
            <v>1503.1799316399999</v>
          </cell>
          <cell r="F133">
            <v>1503.1799316399999</v>
          </cell>
          <cell r="G133">
            <v>1216.50883153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0</v>
          </cell>
          <cell r="E134">
            <v>1419.4149169899999</v>
          </cell>
          <cell r="F134">
            <v>1419.4149169899999</v>
          </cell>
          <cell r="G134">
            <v>1144.2314087899999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0</v>
          </cell>
          <cell r="E135">
            <v>1503.1799316399999</v>
          </cell>
          <cell r="F135">
            <v>1503.1799316399999</v>
          </cell>
          <cell r="G135">
            <v>1131.30099447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0</v>
          </cell>
          <cell r="E136">
            <v>1701.0343017600001</v>
          </cell>
          <cell r="F136">
            <v>1701.0343017600001</v>
          </cell>
          <cell r="G136">
            <v>1419.8068797400001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0</v>
          </cell>
          <cell r="E137">
            <v>1423.2983398399999</v>
          </cell>
          <cell r="F137">
            <v>1423.2983398399999</v>
          </cell>
          <cell r="G137">
            <v>1038.0622482599999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0</v>
          </cell>
          <cell r="E138">
            <v>1561.1101074200001</v>
          </cell>
          <cell r="F138">
            <v>1561.1101074200001</v>
          </cell>
          <cell r="G138">
            <v>1221.5903090300001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0</v>
          </cell>
          <cell r="E139">
            <v>1686.2967529299999</v>
          </cell>
          <cell r="F139">
            <v>1686.2967529299999</v>
          </cell>
          <cell r="G139">
            <v>1182.7991985599999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0</v>
          </cell>
          <cell r="E140">
            <v>1686.2967529299999</v>
          </cell>
          <cell r="F140">
            <v>1686.2967529299999</v>
          </cell>
          <cell r="G140">
            <v>1219.1077738900001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0</v>
          </cell>
          <cell r="E141">
            <v>1541.8289794899999</v>
          </cell>
          <cell r="F141">
            <v>1541.8289794899999</v>
          </cell>
          <cell r="G141">
            <v>1351.1639906400001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0</v>
          </cell>
          <cell r="E142">
            <v>1636.7580566399999</v>
          </cell>
          <cell r="F142">
            <v>1636.7580566399999</v>
          </cell>
          <cell r="G142">
            <v>1085.2472720599999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0</v>
          </cell>
          <cell r="E143">
            <v>1636.7580566399999</v>
          </cell>
          <cell r="F143">
            <v>1636.7580566399999</v>
          </cell>
          <cell r="G143">
            <v>1241.23161207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0</v>
          </cell>
          <cell r="E144">
            <v>1399.5895996100001</v>
          </cell>
          <cell r="F144">
            <v>1399.5895996100001</v>
          </cell>
          <cell r="G144">
            <v>1196.5453841999999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1541.3061523399999</v>
          </cell>
          <cell r="F145">
            <v>1541.3061523399999</v>
          </cell>
          <cell r="G145">
            <v>1269.1893141400001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1646.1849365200001</v>
          </cell>
          <cell r="F146">
            <v>1646.1849365200001</v>
          </cell>
          <cell r="G146">
            <v>1214.46390047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0</v>
          </cell>
          <cell r="E147">
            <v>1646.1849365200001</v>
          </cell>
          <cell r="F147">
            <v>1646.1849365200001</v>
          </cell>
          <cell r="G147">
            <v>1222.6552423000001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0</v>
          </cell>
          <cell r="E148">
            <v>1800.66467285</v>
          </cell>
          <cell r="F148">
            <v>1800.66467285</v>
          </cell>
          <cell r="G148">
            <v>1339.1191180400001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0</v>
          </cell>
          <cell r="E149">
            <v>1567.1975097699999</v>
          </cell>
          <cell r="F149">
            <v>1567.1975097699999</v>
          </cell>
          <cell r="G149">
            <v>1257.2001591200001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0</v>
          </cell>
          <cell r="E150">
            <v>1800.66467285</v>
          </cell>
          <cell r="F150">
            <v>1800.66467285</v>
          </cell>
          <cell r="G150">
            <v>1345.5785042099999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0</v>
          </cell>
          <cell r="E151">
            <v>1437.3758544899999</v>
          </cell>
          <cell r="F151">
            <v>1437.3758544899999</v>
          </cell>
          <cell r="G151">
            <v>1207.0163884799999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0</v>
          </cell>
          <cell r="E152">
            <v>1546.3059082</v>
          </cell>
          <cell r="F152">
            <v>1546.3059082</v>
          </cell>
          <cell r="G152">
            <v>1216.95641873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0</v>
          </cell>
          <cell r="E153">
            <v>1591.0141601600001</v>
          </cell>
          <cell r="F153">
            <v>1591.0141601600001</v>
          </cell>
          <cell r="G153">
            <v>1260.96011015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0</v>
          </cell>
          <cell r="E154">
            <v>1591.0141601600001</v>
          </cell>
          <cell r="F154">
            <v>1591.0141601600001</v>
          </cell>
          <cell r="G154">
            <v>1274.6735876499999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0</v>
          </cell>
          <cell r="E155">
            <v>1567.1975097699999</v>
          </cell>
          <cell r="F155">
            <v>1567.1975097699999</v>
          </cell>
          <cell r="G155">
            <v>1281.1971755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0</v>
          </cell>
          <cell r="E156">
            <v>1425.3038330100001</v>
          </cell>
          <cell r="F156">
            <v>1425.3038330100001</v>
          </cell>
          <cell r="G156">
            <v>1158.38721259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0</v>
          </cell>
          <cell r="E157">
            <v>1425.3038330100001</v>
          </cell>
          <cell r="F157">
            <v>1425.3038330100001</v>
          </cell>
          <cell r="G157">
            <v>1233.86173973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0</v>
          </cell>
          <cell r="E158">
            <v>1382.44714355</v>
          </cell>
          <cell r="F158">
            <v>1382.44714355</v>
          </cell>
          <cell r="G158">
            <v>1170.4994003300001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0</v>
          </cell>
          <cell r="E159">
            <v>1546.33752441</v>
          </cell>
          <cell r="F159">
            <v>1546.33752441</v>
          </cell>
          <cell r="G159">
            <v>1241.7087265499999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0</v>
          </cell>
          <cell r="E160">
            <v>1546.33752441</v>
          </cell>
          <cell r="F160">
            <v>1546.33752441</v>
          </cell>
          <cell r="G160">
            <v>1114.7160269399999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1225.6688232399999</v>
          </cell>
          <cell r="E161">
            <v>1528.8203125</v>
          </cell>
          <cell r="F161">
            <v>303.15148925800003</v>
          </cell>
          <cell r="G161">
            <v>1391.7888211500001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0</v>
          </cell>
          <cell r="E162">
            <v>1731.4403076200001</v>
          </cell>
          <cell r="F162">
            <v>1731.4403076200001</v>
          </cell>
          <cell r="G162">
            <v>1228.25021765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0</v>
          </cell>
          <cell r="E163">
            <v>1731.4403076200001</v>
          </cell>
          <cell r="F163">
            <v>1731.4403076200001</v>
          </cell>
          <cell r="G163">
            <v>1121.7936259799999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0</v>
          </cell>
          <cell r="E164">
            <v>1731.4403076200001</v>
          </cell>
          <cell r="F164">
            <v>1731.4403076200001</v>
          </cell>
          <cell r="G164">
            <v>1256.6804104600001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1180.11364746</v>
          </cell>
          <cell r="E165">
            <v>1731.4403076200001</v>
          </cell>
          <cell r="F165">
            <v>551.326660156</v>
          </cell>
          <cell r="G165">
            <v>1313.4442186799999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0</v>
          </cell>
          <cell r="E166">
            <v>1430.1534423799999</v>
          </cell>
          <cell r="F166">
            <v>1430.1534423799999</v>
          </cell>
          <cell r="G166">
            <v>1214.2506028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0</v>
          </cell>
          <cell r="E167">
            <v>1649.8215332</v>
          </cell>
          <cell r="F167">
            <v>1649.8215332</v>
          </cell>
          <cell r="G167">
            <v>1246.7176904099999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1037.6685791</v>
          </cell>
          <cell r="E168">
            <v>1676.2990722699999</v>
          </cell>
          <cell r="F168">
            <v>638.63049316399997</v>
          </cell>
          <cell r="G168">
            <v>1375.33495565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1275.2364502</v>
          </cell>
          <cell r="E169">
            <v>1847.60974121</v>
          </cell>
          <cell r="F169">
            <v>572.37329101600005</v>
          </cell>
          <cell r="G169">
            <v>1578.20895774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0</v>
          </cell>
          <cell r="E170">
            <v>1430.3651123</v>
          </cell>
          <cell r="F170">
            <v>1430.3651123</v>
          </cell>
          <cell r="G170">
            <v>1127.5211619500001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0</v>
          </cell>
          <cell r="E171">
            <v>1438.06640625</v>
          </cell>
          <cell r="F171">
            <v>1438.06640625</v>
          </cell>
          <cell r="G171">
            <v>1212.60437852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1077.17675781</v>
          </cell>
          <cell r="E172">
            <v>1690.2408447299999</v>
          </cell>
          <cell r="F172">
            <v>613.06408691399997</v>
          </cell>
          <cell r="G172">
            <v>1355.87895452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0</v>
          </cell>
          <cell r="E173">
            <v>1787.2957763700001</v>
          </cell>
          <cell r="F173">
            <v>1787.2957763700001</v>
          </cell>
          <cell r="G173">
            <v>1411.1240092400001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1656.33886719</v>
          </cell>
          <cell r="F174">
            <v>1656.33886719</v>
          </cell>
          <cell r="G174">
            <v>1243.6535094000001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1787.2957763700001</v>
          </cell>
          <cell r="F175">
            <v>1787.2957763700001</v>
          </cell>
          <cell r="G175">
            <v>1279.3886935099999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1656.33886719</v>
          </cell>
          <cell r="F176">
            <v>1656.33886719</v>
          </cell>
          <cell r="G176">
            <v>1303.0789235499999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0</v>
          </cell>
          <cell r="E177">
            <v>1327.6497802700001</v>
          </cell>
          <cell r="F177">
            <v>1327.6497802700001</v>
          </cell>
          <cell r="G177">
            <v>1051.2278341799999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1100.3413085899999</v>
          </cell>
          <cell r="E178">
            <v>1384.23278809</v>
          </cell>
          <cell r="F178">
            <v>283.89147949199997</v>
          </cell>
          <cell r="G178">
            <v>1224.4686727999999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0</v>
          </cell>
          <cell r="E179">
            <v>1435.2658691399999</v>
          </cell>
          <cell r="F179">
            <v>1435.2658691399999</v>
          </cell>
          <cell r="G179">
            <v>1132.3388591800001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0</v>
          </cell>
          <cell r="E180">
            <v>1491.5299072299999</v>
          </cell>
          <cell r="F180">
            <v>1491.5299072299999</v>
          </cell>
          <cell r="G180">
            <v>1181.74528852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1092.9490966799999</v>
          </cell>
          <cell r="E181">
            <v>1422.6657714800001</v>
          </cell>
          <cell r="F181">
            <v>329.71667480500003</v>
          </cell>
          <cell r="G181">
            <v>1179.4006603800001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1092.6629638700001</v>
          </cell>
          <cell r="E182">
            <v>1435.2658691399999</v>
          </cell>
          <cell r="F182">
            <v>342.60290527299998</v>
          </cell>
          <cell r="G182">
            <v>1194.5394680700001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1082.8367919899999</v>
          </cell>
          <cell r="E183">
            <v>1704.54064941</v>
          </cell>
          <cell r="F183">
            <v>621.70385742200006</v>
          </cell>
          <cell r="G183">
            <v>1345.3298709200001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1703.3784179700001</v>
          </cell>
          <cell r="F184">
            <v>1703.3784179700001</v>
          </cell>
          <cell r="G184">
            <v>1207.9199645000001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0</v>
          </cell>
          <cell r="E185">
            <v>1174.5032959</v>
          </cell>
          <cell r="F185">
            <v>1174.5032959</v>
          </cell>
          <cell r="G185">
            <v>901.60415786700003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0</v>
          </cell>
          <cell r="E186">
            <v>1606.2731933600001</v>
          </cell>
          <cell r="F186">
            <v>1606.2731933600001</v>
          </cell>
          <cell r="G186">
            <v>1087.7668464000001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0</v>
          </cell>
          <cell r="E187">
            <v>1438.06640625</v>
          </cell>
          <cell r="F187">
            <v>1438.06640625</v>
          </cell>
          <cell r="G187">
            <v>1052.22195188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0</v>
          </cell>
          <cell r="E188">
            <v>1573.3210449200001</v>
          </cell>
          <cell r="F188">
            <v>1573.3210449200001</v>
          </cell>
          <cell r="G188">
            <v>1291.1375420700001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0</v>
          </cell>
          <cell r="E189">
            <v>1194.30957031</v>
          </cell>
          <cell r="F189">
            <v>1194.30957031</v>
          </cell>
          <cell r="G189">
            <v>640.01133592500003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0</v>
          </cell>
          <cell r="E190">
            <v>1658.52075195</v>
          </cell>
          <cell r="F190">
            <v>1658.52075195</v>
          </cell>
          <cell r="G190">
            <v>1298.05070467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0</v>
          </cell>
          <cell r="E191">
            <v>1658.52075195</v>
          </cell>
          <cell r="F191">
            <v>1658.52075195</v>
          </cell>
          <cell r="G191">
            <v>1403.7357788300001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0</v>
          </cell>
          <cell r="E192">
            <v>1255.59106445</v>
          </cell>
          <cell r="F192">
            <v>1255.59106445</v>
          </cell>
          <cell r="G192">
            <v>989.66401955499998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1158.6799316399999</v>
          </cell>
          <cell r="E193">
            <v>1494.46484375</v>
          </cell>
          <cell r="F193">
            <v>335.784912109</v>
          </cell>
          <cell r="G193">
            <v>1286.8991473200001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1162.0617675799999</v>
          </cell>
          <cell r="E194">
            <v>1280.2969970700001</v>
          </cell>
          <cell r="F194">
            <v>118.235229492</v>
          </cell>
          <cell r="G194">
            <v>1198.7272217699999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0</v>
          </cell>
          <cell r="E195">
            <v>1395.9986572299999</v>
          </cell>
          <cell r="F195">
            <v>1395.9986572299999</v>
          </cell>
          <cell r="G195">
            <v>1093.3086209999999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0</v>
          </cell>
          <cell r="E196">
            <v>1756.8309326200001</v>
          </cell>
          <cell r="F196">
            <v>1756.8309326200001</v>
          </cell>
          <cell r="G196">
            <v>1337.46015156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1326.4604492200001</v>
          </cell>
          <cell r="E197">
            <v>1908.28186035</v>
          </cell>
          <cell r="F197">
            <v>581.82141113299997</v>
          </cell>
          <cell r="G197">
            <v>1598.14331825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0</v>
          </cell>
          <cell r="E198">
            <v>1799.8146972699999</v>
          </cell>
          <cell r="F198">
            <v>1799.8146972699999</v>
          </cell>
          <cell r="G198">
            <v>1370.0624806400001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0</v>
          </cell>
          <cell r="E199">
            <v>1846.24316406</v>
          </cell>
          <cell r="F199">
            <v>1846.24316406</v>
          </cell>
          <cell r="G199">
            <v>1395.9619031300001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1059.5994873</v>
          </cell>
          <cell r="E200">
            <v>1847.60974121</v>
          </cell>
          <cell r="F200">
            <v>788.010253906</v>
          </cell>
          <cell r="G200">
            <v>1352.64431577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1458.5407714800001</v>
          </cell>
          <cell r="E201">
            <v>1948.8216552700001</v>
          </cell>
          <cell r="F201">
            <v>490.28088378899997</v>
          </cell>
          <cell r="G201">
            <v>1680.2194054900001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0</v>
          </cell>
          <cell r="E202">
            <v>1392.4180908200001</v>
          </cell>
          <cell r="F202">
            <v>1392.4180908200001</v>
          </cell>
          <cell r="G202">
            <v>1189.1700954400001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1570.54724121</v>
          </cell>
          <cell r="F203">
            <v>1570.54724121</v>
          </cell>
          <cell r="G203">
            <v>1211.7441950899999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1694.37683105</v>
          </cell>
          <cell r="F204">
            <v>1694.37683105</v>
          </cell>
          <cell r="G204">
            <v>1211.5422995700001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1150.3111572299999</v>
          </cell>
          <cell r="E205">
            <v>1902.00061035</v>
          </cell>
          <cell r="F205">
            <v>751.689453125</v>
          </cell>
          <cell r="G205">
            <v>1438.47480759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1154.2279052700001</v>
          </cell>
          <cell r="E206">
            <v>1902.00061035</v>
          </cell>
          <cell r="F206">
            <v>747.77270507799994</v>
          </cell>
          <cell r="G206">
            <v>1564.1897439899999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1122.5327148399999</v>
          </cell>
          <cell r="E207">
            <v>1948.8216552700001</v>
          </cell>
          <cell r="F207">
            <v>826.28894043000003</v>
          </cell>
          <cell r="G207">
            <v>1560.8055477299999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1779.47839355</v>
          </cell>
          <cell r="F208">
            <v>1779.47839355</v>
          </cell>
          <cell r="G208">
            <v>1208.71382238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0</v>
          </cell>
          <cell r="E209">
            <v>2249.2622070299999</v>
          </cell>
          <cell r="F209">
            <v>2249.2622070299999</v>
          </cell>
          <cell r="G209">
            <v>1574.3395907199999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1268.04956055</v>
          </cell>
          <cell r="E210">
            <v>2249.2622070299999</v>
          </cell>
          <cell r="F210">
            <v>981.21264648399995</v>
          </cell>
          <cell r="G210">
            <v>1646.62063698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0</v>
          </cell>
          <cell r="E211">
            <v>2249.2622070299999</v>
          </cell>
          <cell r="F211">
            <v>2249.2622070299999</v>
          </cell>
          <cell r="G211">
            <v>1370.6103982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1596.1799316399999</v>
          </cell>
          <cell r="E212">
            <v>2249.2622070299999</v>
          </cell>
          <cell r="F212">
            <v>653.08227539100005</v>
          </cell>
          <cell r="G212">
            <v>1919.13581929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1453.9772949200001</v>
          </cell>
          <cell r="E213">
            <v>1920.9780273399999</v>
          </cell>
          <cell r="F213">
            <v>467.000732422</v>
          </cell>
          <cell r="G213">
            <v>1719.4066806599999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0</v>
          </cell>
          <cell r="E214">
            <v>1848.7885742200001</v>
          </cell>
          <cell r="F214">
            <v>1848.7885742200001</v>
          </cell>
          <cell r="G214">
            <v>1461.62735109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1491.9439697299999</v>
          </cell>
          <cell r="E215">
            <v>2021.73474121</v>
          </cell>
          <cell r="F215">
            <v>529.79077148399995</v>
          </cell>
          <cell r="G215">
            <v>1781.4441730399999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1491.4318847699999</v>
          </cell>
          <cell r="E216">
            <v>2197.7714843799999</v>
          </cell>
          <cell r="F216">
            <v>706.33959960899995</v>
          </cell>
          <cell r="G216">
            <v>1760.0539153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1356.25488281</v>
          </cell>
          <cell r="E217">
            <v>1741.35510254</v>
          </cell>
          <cell r="F217">
            <v>385.10021972700002</v>
          </cell>
          <cell r="G217">
            <v>1495.67309271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0</v>
          </cell>
          <cell r="E218">
            <v>1932.77697754</v>
          </cell>
          <cell r="F218">
            <v>1932.77697754</v>
          </cell>
          <cell r="G218">
            <v>1526.4271409800001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1484.1010742200001</v>
          </cell>
          <cell r="E219">
            <v>2117.9379882799999</v>
          </cell>
          <cell r="F219">
            <v>633.83691406299999</v>
          </cell>
          <cell r="G219">
            <v>1883.15879045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1391.5748291</v>
          </cell>
          <cell r="E220">
            <v>2080.1506347700001</v>
          </cell>
          <cell r="F220">
            <v>688.57580566399997</v>
          </cell>
          <cell r="G220">
            <v>1682.0658849700001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2965.8991699200001</v>
          </cell>
          <cell r="F221">
            <v>2965.8991699200001</v>
          </cell>
          <cell r="G221">
            <v>2259.8233772100002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3015.2751464799999</v>
          </cell>
          <cell r="F222">
            <v>3015.2751464799999</v>
          </cell>
          <cell r="G222">
            <v>2033.1943999800001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1824.69958496</v>
          </cell>
          <cell r="E223">
            <v>3023.70825195</v>
          </cell>
          <cell r="F223">
            <v>1199.0086669899999</v>
          </cell>
          <cell r="G223">
            <v>2729.77491581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2532.6325683599998</v>
          </cell>
          <cell r="E224">
            <v>2965.8974609400002</v>
          </cell>
          <cell r="F224">
            <v>433.264892578</v>
          </cell>
          <cell r="G224">
            <v>2850.2990219899998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2510.0732421900002</v>
          </cell>
          <cell r="E225">
            <v>3155.88012695</v>
          </cell>
          <cell r="F225">
            <v>645.80688476600005</v>
          </cell>
          <cell r="G225">
            <v>2932.9025324600002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2099.25390625</v>
          </cell>
          <cell r="E226">
            <v>2902.8347168</v>
          </cell>
          <cell r="F226">
            <v>803.58081054700006</v>
          </cell>
          <cell r="G226">
            <v>2577.0955329399999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2457.6618652299999</v>
          </cell>
          <cell r="E227">
            <v>3174.87768555</v>
          </cell>
          <cell r="F227">
            <v>717.21582031299999</v>
          </cell>
          <cell r="G227">
            <v>2941.8410662699998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1610.2858886700001</v>
          </cell>
          <cell r="E228">
            <v>3029.3376464799999</v>
          </cell>
          <cell r="F228">
            <v>1419.05175781</v>
          </cell>
          <cell r="G228">
            <v>2306.79569064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1563.91467285</v>
          </cell>
          <cell r="E229">
            <v>2822.3232421900002</v>
          </cell>
          <cell r="F229">
            <v>1258.40856934</v>
          </cell>
          <cell r="G229">
            <v>2201.56284835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1563.91467285</v>
          </cell>
          <cell r="E230">
            <v>2822.3232421900002</v>
          </cell>
          <cell r="F230">
            <v>1258.40856934</v>
          </cell>
          <cell r="G230">
            <v>2087.1403733900001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0</v>
          </cell>
          <cell r="E231">
            <v>2282.7375488299999</v>
          </cell>
          <cell r="F231">
            <v>2282.7375488299999</v>
          </cell>
          <cell r="G231">
            <v>1627.3659404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0</v>
          </cell>
          <cell r="E232">
            <v>2580.8872070299999</v>
          </cell>
          <cell r="F232">
            <v>2580.8872070299999</v>
          </cell>
          <cell r="G232">
            <v>2033.6173802599999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1312.9768066399999</v>
          </cell>
          <cell r="F233">
            <v>1312.9768066399999</v>
          </cell>
          <cell r="G233">
            <v>1179.78411749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1304.33691406</v>
          </cell>
          <cell r="F234">
            <v>1304.33691406</v>
          </cell>
          <cell r="G234">
            <v>1186.0983882800001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0</v>
          </cell>
          <cell r="E235">
            <v>1372.69799805</v>
          </cell>
          <cell r="F235">
            <v>1372.69799805</v>
          </cell>
          <cell r="G235">
            <v>1268.23571668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0</v>
          </cell>
          <cell r="E236">
            <v>1391.0994873</v>
          </cell>
          <cell r="F236">
            <v>1391.0994873</v>
          </cell>
          <cell r="G236">
            <v>1293.2138823299999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0</v>
          </cell>
          <cell r="E237">
            <v>1396.1843261700001</v>
          </cell>
          <cell r="F237">
            <v>1396.1843261700001</v>
          </cell>
          <cell r="G237">
            <v>1281.4642123799999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0</v>
          </cell>
          <cell r="E238">
            <v>1364.1401367200001</v>
          </cell>
          <cell r="F238">
            <v>1364.1401367200001</v>
          </cell>
          <cell r="G238">
            <v>1277.75496821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0</v>
          </cell>
          <cell r="E239">
            <v>1362.97106934</v>
          </cell>
          <cell r="F239">
            <v>1362.97106934</v>
          </cell>
          <cell r="G239">
            <v>1280.3641314700001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0</v>
          </cell>
          <cell r="E240">
            <v>1316.6405029299999</v>
          </cell>
          <cell r="F240">
            <v>1316.6405029299999</v>
          </cell>
          <cell r="G240">
            <v>1173.39647767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0</v>
          </cell>
          <cell r="E241">
            <v>1259.1627197299999</v>
          </cell>
          <cell r="F241">
            <v>1259.1627197299999</v>
          </cell>
          <cell r="G241">
            <v>1102.4017098700001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0</v>
          </cell>
          <cell r="E242">
            <v>1186.6575927700001</v>
          </cell>
          <cell r="F242">
            <v>1186.6575927700001</v>
          </cell>
          <cell r="G242">
            <v>1073.46819542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2619.5278320299999</v>
          </cell>
          <cell r="F243">
            <v>2619.5278320299999</v>
          </cell>
          <cell r="G243">
            <v>1467.54176149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0</v>
          </cell>
          <cell r="E244">
            <v>2398.4545898400002</v>
          </cell>
          <cell r="F244">
            <v>2398.4545898400002</v>
          </cell>
          <cell r="G244">
            <v>1673.3553306700001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0</v>
          </cell>
          <cell r="E245">
            <v>3135.0922851599998</v>
          </cell>
          <cell r="F245">
            <v>3135.0922851599998</v>
          </cell>
          <cell r="G245">
            <v>2157.7554987200001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1533.2421875</v>
          </cell>
          <cell r="E246">
            <v>3135.0922851599998</v>
          </cell>
          <cell r="F246">
            <v>1601.8500976600001</v>
          </cell>
          <cell r="G246">
            <v>2090.3361090399999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1490.8624267600001</v>
          </cell>
          <cell r="E247">
            <v>3118.4174804700001</v>
          </cell>
          <cell r="F247">
            <v>1627.55505371</v>
          </cell>
          <cell r="G247">
            <v>2065.4206235900001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1529.07128906</v>
          </cell>
          <cell r="E248">
            <v>3174.87768555</v>
          </cell>
          <cell r="F248">
            <v>1645.8063964800001</v>
          </cell>
          <cell r="G248">
            <v>1988.61242851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3133.9470214799999</v>
          </cell>
          <cell r="F249">
            <v>3133.9470214799999</v>
          </cell>
          <cell r="G249">
            <v>1910.3146040900001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1926.51831055</v>
          </cell>
          <cell r="E250">
            <v>3170.1206054700001</v>
          </cell>
          <cell r="F250">
            <v>1243.6022949200001</v>
          </cell>
          <cell r="G250">
            <v>2804.5062365799999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1597.8728027300001</v>
          </cell>
          <cell r="E251">
            <v>3149.9331054700001</v>
          </cell>
          <cell r="F251">
            <v>1552.0603027300001</v>
          </cell>
          <cell r="G251">
            <v>2205.3801691799999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1922.8150634799999</v>
          </cell>
          <cell r="E252">
            <v>3081.4465332</v>
          </cell>
          <cell r="F252">
            <v>1158.6314697299999</v>
          </cell>
          <cell r="G252">
            <v>2513.0249348900002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0</v>
          </cell>
          <cell r="E253">
            <v>2757.4650878900002</v>
          </cell>
          <cell r="F253">
            <v>2757.4650878900002</v>
          </cell>
          <cell r="G253">
            <v>1788.6555777799999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1500.6829834</v>
          </cell>
          <cell r="E254">
            <v>2968.9028320299999</v>
          </cell>
          <cell r="F254">
            <v>1468.2198486299999</v>
          </cell>
          <cell r="G254">
            <v>2233.1851719400001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2160.4438476599998</v>
          </cell>
          <cell r="E255">
            <v>2317.2145996099998</v>
          </cell>
          <cell r="F255">
            <v>156.770751953</v>
          </cell>
          <cell r="G255">
            <v>2231.9008840299998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0</v>
          </cell>
          <cell r="E256">
            <v>2269.7888183599998</v>
          </cell>
          <cell r="F256">
            <v>2269.7888183599998</v>
          </cell>
          <cell r="G256">
            <v>1882.3122924100001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1835.32910156</v>
          </cell>
          <cell r="E257">
            <v>2338.9328613299999</v>
          </cell>
          <cell r="F257">
            <v>503.603759766</v>
          </cell>
          <cell r="G257">
            <v>2105.9764507499999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0</v>
          </cell>
          <cell r="E258">
            <v>2309.3400878900002</v>
          </cell>
          <cell r="F258">
            <v>2309.3400878900002</v>
          </cell>
          <cell r="G258">
            <v>1865.99060321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0</v>
          </cell>
          <cell r="E259">
            <v>2304.51171875</v>
          </cell>
          <cell r="F259">
            <v>2304.51171875</v>
          </cell>
          <cell r="G259">
            <v>1843.3594840000001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0</v>
          </cell>
          <cell r="E260">
            <v>1914.37561035</v>
          </cell>
          <cell r="F260">
            <v>1914.37561035</v>
          </cell>
          <cell r="G260">
            <v>1781.4255836699999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0</v>
          </cell>
          <cell r="E261">
            <v>1927.71606445</v>
          </cell>
          <cell r="F261">
            <v>1927.71606445</v>
          </cell>
          <cell r="G261">
            <v>1740.3571244899999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0</v>
          </cell>
          <cell r="E262">
            <v>1821.62658691</v>
          </cell>
          <cell r="F262">
            <v>1821.62658691</v>
          </cell>
          <cell r="G262">
            <v>1690.5803778899999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0</v>
          </cell>
          <cell r="E263">
            <v>2079.4719238299999</v>
          </cell>
          <cell r="F263">
            <v>2079.4719238299999</v>
          </cell>
          <cell r="G263">
            <v>1713.0227551999999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1719.9936523399999</v>
          </cell>
          <cell r="E264">
            <v>2271.4291992200001</v>
          </cell>
          <cell r="F264">
            <v>551.435546875</v>
          </cell>
          <cell r="G264">
            <v>2007.66700031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0</v>
          </cell>
          <cell r="E265">
            <v>2370.2580566400002</v>
          </cell>
          <cell r="F265">
            <v>2370.2580566400002</v>
          </cell>
          <cell r="G265">
            <v>2135.7953247800001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1948.33776855</v>
          </cell>
          <cell r="E266">
            <v>2407.16137695</v>
          </cell>
          <cell r="F266">
            <v>458.82360839799998</v>
          </cell>
          <cell r="G266">
            <v>2215.73051394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1910.93847656</v>
          </cell>
          <cell r="E267">
            <v>2390.3044433599998</v>
          </cell>
          <cell r="F267">
            <v>479.365966797</v>
          </cell>
          <cell r="G267">
            <v>2289.47289542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1831.0965576200001</v>
          </cell>
          <cell r="E268">
            <v>2395.7182617200001</v>
          </cell>
          <cell r="F268">
            <v>564.62170410199997</v>
          </cell>
          <cell r="G268">
            <v>2204.2757478399999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0</v>
          </cell>
          <cell r="E269">
            <v>2256.7783203099998</v>
          </cell>
          <cell r="F269">
            <v>2256.7783203099998</v>
          </cell>
          <cell r="G269">
            <v>1804.8567132000001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0</v>
          </cell>
          <cell r="E270">
            <v>2167.0659179700001</v>
          </cell>
          <cell r="F270">
            <v>2167.0659179700001</v>
          </cell>
          <cell r="G270">
            <v>1779.32479261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0</v>
          </cell>
          <cell r="E271">
            <v>2141.6108398400002</v>
          </cell>
          <cell r="F271">
            <v>2141.6108398400002</v>
          </cell>
          <cell r="G271">
            <v>1358.4374966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0</v>
          </cell>
          <cell r="E272">
            <v>1652.3865966799999</v>
          </cell>
          <cell r="F272">
            <v>1652.3865966799999</v>
          </cell>
          <cell r="G272">
            <v>1243.65243928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0</v>
          </cell>
          <cell r="E273">
            <v>1695.1196289100001</v>
          </cell>
          <cell r="F273">
            <v>1695.1196289100001</v>
          </cell>
          <cell r="G273">
            <v>1407.4101175999999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1323.98144531</v>
          </cell>
          <cell r="E274">
            <v>2141.6108398400002</v>
          </cell>
          <cell r="F274">
            <v>817.629394531</v>
          </cell>
          <cell r="G274">
            <v>1508.8388536299999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1291.2030029299999</v>
          </cell>
          <cell r="E275">
            <v>1596.09997559</v>
          </cell>
          <cell r="F275">
            <v>304.896972656</v>
          </cell>
          <cell r="G275">
            <v>1439.0120001600001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1724.6131591799999</v>
          </cell>
          <cell r="F276">
            <v>1724.6131591799999</v>
          </cell>
          <cell r="G276">
            <v>1356.8367966000001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0</v>
          </cell>
          <cell r="E277">
            <v>1615.71325684</v>
          </cell>
          <cell r="F277">
            <v>1615.71325684</v>
          </cell>
          <cell r="G277">
            <v>1255.3638818500001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2730.6191406299999</v>
          </cell>
          <cell r="F278">
            <v>2730.6191406299999</v>
          </cell>
          <cell r="G278">
            <v>1974.43257363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2920.3198242200001</v>
          </cell>
          <cell r="F279">
            <v>2920.3198242200001</v>
          </cell>
          <cell r="G279">
            <v>2205.7914155399999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2705.5424804700001</v>
          </cell>
          <cell r="F280">
            <v>2705.5424804700001</v>
          </cell>
          <cell r="G280">
            <v>1740.56577803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0</v>
          </cell>
          <cell r="E281">
            <v>2557.0666503900002</v>
          </cell>
          <cell r="F281">
            <v>2557.0666503900002</v>
          </cell>
          <cell r="G281">
            <v>1808.59545645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1507.9974365200001</v>
          </cell>
          <cell r="E282">
            <v>2578.0595703099998</v>
          </cell>
          <cell r="F282">
            <v>1070.06213379</v>
          </cell>
          <cell r="G282">
            <v>1971.9964447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0</v>
          </cell>
          <cell r="E283">
            <v>2701.7666015599998</v>
          </cell>
          <cell r="F283">
            <v>2701.7666015599998</v>
          </cell>
          <cell r="G283">
            <v>1816.53842188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1839.2124023399999</v>
          </cell>
          <cell r="E284">
            <v>2892.3569335900002</v>
          </cell>
          <cell r="F284">
            <v>1053.14453125</v>
          </cell>
          <cell r="G284">
            <v>2481.191613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1968.5524902300001</v>
          </cell>
          <cell r="E285">
            <v>2730.6191406299999</v>
          </cell>
          <cell r="F285">
            <v>762.06665039100005</v>
          </cell>
          <cell r="G285">
            <v>2452.54491418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0</v>
          </cell>
          <cell r="E286">
            <v>2604.4643554700001</v>
          </cell>
          <cell r="F286">
            <v>2604.4643554700001</v>
          </cell>
          <cell r="G286">
            <v>1827.40822131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0</v>
          </cell>
          <cell r="E287">
            <v>1054.80566406</v>
          </cell>
          <cell r="F287">
            <v>1054.80566406</v>
          </cell>
          <cell r="G287">
            <v>905.73322234499994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0</v>
          </cell>
          <cell r="E288">
            <v>1121.86096191</v>
          </cell>
          <cell r="F288">
            <v>1121.86096191</v>
          </cell>
          <cell r="G288">
            <v>990.60560119700006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0</v>
          </cell>
          <cell r="E289">
            <v>1149.11987305</v>
          </cell>
          <cell r="F289">
            <v>1149.11987305</v>
          </cell>
          <cell r="G289">
            <v>1056.07604597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0</v>
          </cell>
          <cell r="E290">
            <v>1155.8321533200001</v>
          </cell>
          <cell r="F290">
            <v>1155.8321533200001</v>
          </cell>
          <cell r="G290">
            <v>1074.8239038700001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1132.9815673799999</v>
          </cell>
          <cell r="F291">
            <v>1132.9815673799999</v>
          </cell>
          <cell r="G291">
            <v>1068.13181872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0</v>
          </cell>
          <cell r="E292">
            <v>1129.8624267600001</v>
          </cell>
          <cell r="F292">
            <v>1129.8624267600001</v>
          </cell>
          <cell r="G292">
            <v>1034.84803891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0</v>
          </cell>
          <cell r="E293">
            <v>1410.8142089800001</v>
          </cell>
          <cell r="F293">
            <v>1410.8142089800001</v>
          </cell>
          <cell r="G293">
            <v>1348.73140261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1432.4250488299999</v>
          </cell>
          <cell r="F294">
            <v>1432.4250488299999</v>
          </cell>
          <cell r="G294">
            <v>1315.3928788600001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1382.4249267600001</v>
          </cell>
          <cell r="E295">
            <v>1492.2976074200001</v>
          </cell>
          <cell r="F295">
            <v>109.872680664</v>
          </cell>
          <cell r="G295">
            <v>1415.3364743699999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1329.66589355</v>
          </cell>
          <cell r="E296">
            <v>1512.38098145</v>
          </cell>
          <cell r="F296">
            <v>182.715087891</v>
          </cell>
          <cell r="G296">
            <v>1406.2377696000001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1335.2982177700001</v>
          </cell>
          <cell r="E297">
            <v>1481.3660888700001</v>
          </cell>
          <cell r="F297">
            <v>146.067871094</v>
          </cell>
          <cell r="G297">
            <v>1405.6701259199999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1363.0125732399999</v>
          </cell>
          <cell r="E298">
            <v>1535.8752441399999</v>
          </cell>
          <cell r="F298">
            <v>172.862670898</v>
          </cell>
          <cell r="G298">
            <v>1432.11004671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1509.8869628899999</v>
          </cell>
          <cell r="F299">
            <v>1509.8869628899999</v>
          </cell>
          <cell r="G299">
            <v>1405.3161464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1412.0645752</v>
          </cell>
          <cell r="E300">
            <v>1548.8461914100001</v>
          </cell>
          <cell r="F300">
            <v>136.781616211</v>
          </cell>
          <cell r="G300">
            <v>1461.5119808500001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1408.0985107399999</v>
          </cell>
          <cell r="E301">
            <v>1561.1484375</v>
          </cell>
          <cell r="F301">
            <v>153.049926758</v>
          </cell>
          <cell r="G301">
            <v>1494.78306565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1434.2313232399999</v>
          </cell>
          <cell r="E302">
            <v>1642.7486572299999</v>
          </cell>
          <cell r="F302">
            <v>208.517333984</v>
          </cell>
          <cell r="G302">
            <v>1481.4613418500001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1550.7268066399999</v>
          </cell>
          <cell r="F303">
            <v>1550.7268066399999</v>
          </cell>
          <cell r="G303">
            <v>1449.49534333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0</v>
          </cell>
          <cell r="E304">
            <v>1711.0792236299999</v>
          </cell>
          <cell r="F304">
            <v>1711.0792236299999</v>
          </cell>
          <cell r="G304">
            <v>1535.62781709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0</v>
          </cell>
          <cell r="E305">
            <v>1473.0034179700001</v>
          </cell>
          <cell r="F305">
            <v>1473.0034179700001</v>
          </cell>
          <cell r="G305">
            <v>1415.1191373700001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1442.3967285199999</v>
          </cell>
          <cell r="E306">
            <v>1483.57189941</v>
          </cell>
          <cell r="F306">
            <v>41.175170898399998</v>
          </cell>
          <cell r="G306">
            <v>1472.5341671399999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1399.6439209</v>
          </cell>
          <cell r="E307">
            <v>1478.7602539100001</v>
          </cell>
          <cell r="F307">
            <v>79.116333007799994</v>
          </cell>
          <cell r="G307">
            <v>1456.1285616600001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1400.0935058600001</v>
          </cell>
          <cell r="E308">
            <v>1470.5516357399999</v>
          </cell>
          <cell r="F308">
            <v>70.458129882799994</v>
          </cell>
          <cell r="G308">
            <v>1449.3000593300001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1458.7348632799999</v>
          </cell>
          <cell r="F309">
            <v>1458.7348632799999</v>
          </cell>
          <cell r="G309">
            <v>1386.5492059999999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0</v>
          </cell>
          <cell r="E310">
            <v>1433.1706543</v>
          </cell>
          <cell r="F310">
            <v>1433.1706543</v>
          </cell>
          <cell r="G310">
            <v>1374.2541055199999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erahIrigasi"/>
    </sheetNames>
    <sheetDataSet>
      <sheetData sheetId="0" refreshError="1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</row>
        <row r="2">
          <cell r="A2">
            <v>1</v>
          </cell>
          <cell r="B2">
            <v>10782</v>
          </cell>
          <cell r="C2">
            <v>107820000</v>
          </cell>
          <cell r="D2">
            <v>63846.8476563</v>
          </cell>
          <cell r="E2">
            <v>76955.0546875</v>
          </cell>
          <cell r="F2">
            <v>13108.2070313</v>
          </cell>
          <cell r="G2">
            <v>70379.316931599998</v>
          </cell>
        </row>
        <row r="3">
          <cell r="A3">
            <v>2</v>
          </cell>
          <cell r="B3">
            <v>13569</v>
          </cell>
          <cell r="C3">
            <v>135690000</v>
          </cell>
          <cell r="D3">
            <v>49358.3828125</v>
          </cell>
          <cell r="E3">
            <v>66862.3203125</v>
          </cell>
          <cell r="F3">
            <v>17503.9375</v>
          </cell>
          <cell r="G3">
            <v>59814.901579099998</v>
          </cell>
        </row>
        <row r="4">
          <cell r="A4">
            <v>3</v>
          </cell>
          <cell r="B4">
            <v>13296</v>
          </cell>
          <cell r="C4">
            <v>132960000</v>
          </cell>
          <cell r="D4">
            <v>71973.8828125</v>
          </cell>
          <cell r="E4">
            <v>92276.6484375</v>
          </cell>
          <cell r="F4">
            <v>20302.765625</v>
          </cell>
          <cell r="G4">
            <v>82377.092757599996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60441.7070313</v>
          </cell>
          <cell r="E5">
            <v>76615.2109375</v>
          </cell>
          <cell r="F5">
            <v>16173.5039063</v>
          </cell>
          <cell r="G5">
            <v>69257.434689300004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59924.1171875</v>
          </cell>
          <cell r="E6">
            <v>71341.5</v>
          </cell>
          <cell r="F6">
            <v>11417.3828125</v>
          </cell>
          <cell r="G6">
            <v>65469.390844699999</v>
          </cell>
        </row>
        <row r="7">
          <cell r="A7">
            <v>6</v>
          </cell>
          <cell r="B7">
            <v>13022</v>
          </cell>
          <cell r="C7">
            <v>130220000</v>
          </cell>
          <cell r="D7">
            <v>69558.96875</v>
          </cell>
          <cell r="E7">
            <v>87187.671875</v>
          </cell>
          <cell r="F7">
            <v>17628.703125</v>
          </cell>
          <cell r="G7">
            <v>78226.804392899998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18543.1933594</v>
          </cell>
          <cell r="E8">
            <v>46422.625</v>
          </cell>
          <cell r="F8">
            <v>27879.4316406</v>
          </cell>
          <cell r="G8">
            <v>32478.444989700001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10907.3369141</v>
          </cell>
          <cell r="E9">
            <v>33110.2695313</v>
          </cell>
          <cell r="F9">
            <v>22202.9326172</v>
          </cell>
          <cell r="G9">
            <v>22940.2701419</v>
          </cell>
        </row>
        <row r="10">
          <cell r="A10">
            <v>9</v>
          </cell>
          <cell r="B10">
            <v>32416</v>
          </cell>
          <cell r="C10">
            <v>324160000</v>
          </cell>
          <cell r="D10">
            <v>14534.4414063</v>
          </cell>
          <cell r="E10">
            <v>37656.6054688</v>
          </cell>
          <cell r="F10">
            <v>23122.1640625</v>
          </cell>
          <cell r="G10">
            <v>25249.829393200002</v>
          </cell>
        </row>
        <row r="11">
          <cell r="A11">
            <v>10</v>
          </cell>
          <cell r="B11">
            <v>31400</v>
          </cell>
          <cell r="C11">
            <v>314000000</v>
          </cell>
          <cell r="D11">
            <v>3132.0920410200001</v>
          </cell>
          <cell r="E11">
            <v>20523.1582031</v>
          </cell>
          <cell r="F11">
            <v>17391.0661621</v>
          </cell>
          <cell r="G11">
            <v>12355.632531699999</v>
          </cell>
        </row>
        <row r="12">
          <cell r="A12">
            <v>11</v>
          </cell>
          <cell r="B12">
            <v>52682</v>
          </cell>
          <cell r="C12">
            <v>526820000</v>
          </cell>
          <cell r="D12">
            <v>0</v>
          </cell>
          <cell r="E12">
            <v>17620.7265625</v>
          </cell>
          <cell r="F12">
            <v>17620.7265625</v>
          </cell>
          <cell r="G12">
            <v>6531.6013018200001</v>
          </cell>
        </row>
        <row r="13">
          <cell r="A13">
            <v>12</v>
          </cell>
          <cell r="B13">
            <v>23463</v>
          </cell>
          <cell r="C13">
            <v>234630000</v>
          </cell>
          <cell r="D13">
            <v>3036.4453125</v>
          </cell>
          <cell r="E13">
            <v>20280.0390625</v>
          </cell>
          <cell r="F13">
            <v>17243.59375</v>
          </cell>
          <cell r="G13">
            <v>11931.6912383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20080.0898438</v>
          </cell>
          <cell r="E14">
            <v>33135.4804688</v>
          </cell>
          <cell r="F14">
            <v>13055.390625</v>
          </cell>
          <cell r="G14">
            <v>26558.070001200002</v>
          </cell>
        </row>
        <row r="15">
          <cell r="A15">
            <v>14</v>
          </cell>
          <cell r="B15">
            <v>34266</v>
          </cell>
          <cell r="C15">
            <v>342660000</v>
          </cell>
          <cell r="D15">
            <v>17000</v>
          </cell>
          <cell r="E15">
            <v>37535.3164063</v>
          </cell>
          <cell r="F15">
            <v>20535.3164063</v>
          </cell>
          <cell r="G15">
            <v>26357.936151999998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15245.3271484</v>
          </cell>
          <cell r="E16">
            <v>32987.421875</v>
          </cell>
          <cell r="F16">
            <v>17742.0947266</v>
          </cell>
          <cell r="G16">
            <v>23547.2132733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984.88580322300004</v>
          </cell>
          <cell r="E17">
            <v>32286.9941406</v>
          </cell>
          <cell r="F17">
            <v>31302.108337400001</v>
          </cell>
          <cell r="G17">
            <v>15393.6237296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7602.6313476599998</v>
          </cell>
          <cell r="E18">
            <v>24684.4082031</v>
          </cell>
          <cell r="F18">
            <v>17081.7768555</v>
          </cell>
          <cell r="G18">
            <v>17162.9052925</v>
          </cell>
        </row>
        <row r="19">
          <cell r="A19">
            <v>18</v>
          </cell>
          <cell r="B19">
            <v>21337</v>
          </cell>
          <cell r="C19">
            <v>213370000</v>
          </cell>
          <cell r="D19">
            <v>9300.5380859399993</v>
          </cell>
          <cell r="E19">
            <v>26309.6933594</v>
          </cell>
          <cell r="F19">
            <v>17009.1552734</v>
          </cell>
          <cell r="G19">
            <v>18247.989599199998</v>
          </cell>
        </row>
        <row r="20">
          <cell r="A20">
            <v>19</v>
          </cell>
          <cell r="B20">
            <v>41211</v>
          </cell>
          <cell r="C20">
            <v>412110000</v>
          </cell>
          <cell r="D20">
            <v>2137.7558593799999</v>
          </cell>
          <cell r="E20">
            <v>17548.21875</v>
          </cell>
          <cell r="F20">
            <v>15410.4628906</v>
          </cell>
          <cell r="G20">
            <v>9817.4300477199995</v>
          </cell>
        </row>
        <row r="21">
          <cell r="A21">
            <v>20</v>
          </cell>
          <cell r="B21">
            <v>21341</v>
          </cell>
          <cell r="C21">
            <v>213410000</v>
          </cell>
          <cell r="D21">
            <v>0</v>
          </cell>
          <cell r="E21">
            <v>14867.75</v>
          </cell>
          <cell r="F21">
            <v>14867.75</v>
          </cell>
          <cell r="G21">
            <v>6401.4667457200003</v>
          </cell>
        </row>
        <row r="22">
          <cell r="A22">
            <v>21</v>
          </cell>
          <cell r="B22">
            <v>40345</v>
          </cell>
          <cell r="C22">
            <v>403450000</v>
          </cell>
          <cell r="D22">
            <v>0</v>
          </cell>
          <cell r="E22">
            <v>23566.9257813</v>
          </cell>
          <cell r="F22">
            <v>23566.9257813</v>
          </cell>
          <cell r="G22">
            <v>9041.9412044000001</v>
          </cell>
        </row>
        <row r="23">
          <cell r="A23">
            <v>22</v>
          </cell>
          <cell r="B23">
            <v>30069</v>
          </cell>
          <cell r="C23">
            <v>300690000</v>
          </cell>
          <cell r="D23">
            <v>0</v>
          </cell>
          <cell r="E23">
            <v>22545.953125</v>
          </cell>
          <cell r="F23">
            <v>22545.953125</v>
          </cell>
          <cell r="G23">
            <v>9102.7187267400004</v>
          </cell>
        </row>
        <row r="24">
          <cell r="A24">
            <v>23</v>
          </cell>
          <cell r="B24">
            <v>45860</v>
          </cell>
          <cell r="C24">
            <v>458600000</v>
          </cell>
          <cell r="D24">
            <v>0</v>
          </cell>
          <cell r="E24">
            <v>25271.5253906</v>
          </cell>
          <cell r="F24">
            <v>25271.5253906</v>
          </cell>
          <cell r="G24">
            <v>8721.8012271799998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1280.6248779299999</v>
          </cell>
          <cell r="E25">
            <v>26591.1640625</v>
          </cell>
          <cell r="F25">
            <v>25310.539184599998</v>
          </cell>
          <cell r="G25">
            <v>15570.739496100001</v>
          </cell>
        </row>
        <row r="26">
          <cell r="A26">
            <v>25</v>
          </cell>
          <cell r="B26">
            <v>22757</v>
          </cell>
          <cell r="C26">
            <v>227570000</v>
          </cell>
          <cell r="D26">
            <v>943.39813232400002</v>
          </cell>
          <cell r="E26">
            <v>21053.5039063</v>
          </cell>
          <cell r="F26">
            <v>20110.105773899999</v>
          </cell>
          <cell r="G26">
            <v>12878.470423500001</v>
          </cell>
        </row>
        <row r="27">
          <cell r="A27">
            <v>26</v>
          </cell>
          <cell r="B27">
            <v>7916</v>
          </cell>
          <cell r="C27">
            <v>79160000</v>
          </cell>
          <cell r="D27">
            <v>0</v>
          </cell>
          <cell r="E27">
            <v>9404.7861328100007</v>
          </cell>
          <cell r="F27">
            <v>9404.7861328100007</v>
          </cell>
          <cell r="G27">
            <v>2093.9445283199998</v>
          </cell>
        </row>
        <row r="28">
          <cell r="A28">
            <v>27</v>
          </cell>
          <cell r="B28">
            <v>51245</v>
          </cell>
          <cell r="C28">
            <v>512450000</v>
          </cell>
          <cell r="D28">
            <v>20461.9160156</v>
          </cell>
          <cell r="E28">
            <v>57180.5039063</v>
          </cell>
          <cell r="F28">
            <v>36718.5878906</v>
          </cell>
          <cell r="G28">
            <v>39239.866782999998</v>
          </cell>
        </row>
        <row r="29">
          <cell r="A29">
            <v>28</v>
          </cell>
          <cell r="B29">
            <v>32122</v>
          </cell>
          <cell r="C29">
            <v>321220000</v>
          </cell>
          <cell r="D29">
            <v>3492.8498535200001</v>
          </cell>
          <cell r="E29">
            <v>28087.1855469</v>
          </cell>
          <cell r="F29">
            <v>24594.3356934</v>
          </cell>
          <cell r="G29">
            <v>16387.0455712</v>
          </cell>
        </row>
        <row r="30">
          <cell r="A30">
            <v>29</v>
          </cell>
          <cell r="B30">
            <v>11610</v>
          </cell>
          <cell r="C30">
            <v>116100000</v>
          </cell>
          <cell r="D30">
            <v>13094.2734375</v>
          </cell>
          <cell r="E30">
            <v>37720.0195313</v>
          </cell>
          <cell r="F30">
            <v>24625.7460938</v>
          </cell>
          <cell r="G30">
            <v>27720.273603500002</v>
          </cell>
        </row>
        <row r="31">
          <cell r="A31">
            <v>30</v>
          </cell>
          <cell r="B31">
            <v>10894</v>
          </cell>
          <cell r="C31">
            <v>108940000</v>
          </cell>
          <cell r="D31">
            <v>30937.6796875</v>
          </cell>
          <cell r="E31">
            <v>48631.8828125</v>
          </cell>
          <cell r="F31">
            <v>17694.203125</v>
          </cell>
          <cell r="G31">
            <v>38081.0387796</v>
          </cell>
        </row>
        <row r="32">
          <cell r="A32">
            <v>31</v>
          </cell>
          <cell r="B32">
            <v>13157</v>
          </cell>
          <cell r="C32">
            <v>131570000</v>
          </cell>
          <cell r="D32">
            <v>14393.4013672</v>
          </cell>
          <cell r="E32">
            <v>34159.1875</v>
          </cell>
          <cell r="F32">
            <v>19765.7861328</v>
          </cell>
          <cell r="G32">
            <v>23369.8434739</v>
          </cell>
        </row>
        <row r="33">
          <cell r="A33">
            <v>32</v>
          </cell>
          <cell r="B33">
            <v>12309</v>
          </cell>
          <cell r="C33">
            <v>123090000</v>
          </cell>
          <cell r="D33">
            <v>8237.7177734399993</v>
          </cell>
          <cell r="E33">
            <v>24871.8710938</v>
          </cell>
          <cell r="F33">
            <v>16634.1533203</v>
          </cell>
          <cell r="G33">
            <v>16662.313035499999</v>
          </cell>
        </row>
        <row r="34">
          <cell r="A34">
            <v>33</v>
          </cell>
          <cell r="B34">
            <v>8362</v>
          </cell>
          <cell r="C34">
            <v>83620000</v>
          </cell>
          <cell r="D34">
            <v>0</v>
          </cell>
          <cell r="E34">
            <v>3841.8745117200001</v>
          </cell>
          <cell r="F34">
            <v>3841.8745117200001</v>
          </cell>
          <cell r="G34">
            <v>825.938501589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670.82037353500004</v>
          </cell>
          <cell r="E35">
            <v>9674.7089843800004</v>
          </cell>
          <cell r="F35">
            <v>9003.8886108400002</v>
          </cell>
          <cell r="G35">
            <v>5446.04431105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1118.03393555</v>
          </cell>
          <cell r="E36">
            <v>16650.8261719</v>
          </cell>
          <cell r="F36">
            <v>15532.7922363</v>
          </cell>
          <cell r="G36">
            <v>9354.2610940300001</v>
          </cell>
        </row>
        <row r="37">
          <cell r="A37">
            <v>36</v>
          </cell>
          <cell r="B37">
            <v>16341</v>
          </cell>
          <cell r="C37">
            <v>163410000</v>
          </cell>
          <cell r="D37">
            <v>8044.8740234400002</v>
          </cell>
          <cell r="E37">
            <v>22300.2246094</v>
          </cell>
          <cell r="F37">
            <v>14255.3505859</v>
          </cell>
          <cell r="G37">
            <v>15202.361328200001</v>
          </cell>
        </row>
        <row r="38">
          <cell r="A38">
            <v>37</v>
          </cell>
          <cell r="B38">
            <v>14137</v>
          </cell>
          <cell r="C38">
            <v>141370000</v>
          </cell>
          <cell r="D38">
            <v>8668.3330078100007</v>
          </cell>
          <cell r="E38">
            <v>21805.0449219</v>
          </cell>
          <cell r="F38">
            <v>13136.7119141</v>
          </cell>
          <cell r="G38">
            <v>15674.6870199</v>
          </cell>
        </row>
        <row r="39">
          <cell r="A39">
            <v>38</v>
          </cell>
          <cell r="B39">
            <v>20711</v>
          </cell>
          <cell r="C39">
            <v>207110000</v>
          </cell>
          <cell r="D39">
            <v>781.02496337900004</v>
          </cell>
          <cell r="E39">
            <v>23363.4335938</v>
          </cell>
          <cell r="F39">
            <v>22582.408630400001</v>
          </cell>
          <cell r="G39">
            <v>14401.746202800001</v>
          </cell>
        </row>
        <row r="40">
          <cell r="A40">
            <v>39</v>
          </cell>
          <cell r="B40">
            <v>19219</v>
          </cell>
          <cell r="C40">
            <v>192190000</v>
          </cell>
          <cell r="D40">
            <v>0</v>
          </cell>
          <cell r="E40">
            <v>6896.3759765599998</v>
          </cell>
          <cell r="F40">
            <v>6896.3759765599998</v>
          </cell>
          <cell r="G40">
            <v>1031.1510239300001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300</v>
          </cell>
          <cell r="E41">
            <v>19375.2421875</v>
          </cell>
          <cell r="F41">
            <v>19075.2421875</v>
          </cell>
          <cell r="G41">
            <v>9766.2611784199999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0</v>
          </cell>
          <cell r="E42">
            <v>17129.2148438</v>
          </cell>
          <cell r="F42">
            <v>17129.2148438</v>
          </cell>
          <cell r="G42">
            <v>7637.7872068099996</v>
          </cell>
        </row>
        <row r="43">
          <cell r="A43">
            <v>42</v>
          </cell>
          <cell r="B43">
            <v>22805</v>
          </cell>
          <cell r="C43">
            <v>228050000</v>
          </cell>
          <cell r="D43">
            <v>0</v>
          </cell>
          <cell r="E43">
            <v>16434.71875</v>
          </cell>
          <cell r="F43">
            <v>16434.71875</v>
          </cell>
          <cell r="G43">
            <v>5097.4400490500002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400</v>
          </cell>
          <cell r="E44">
            <v>19654.2617188</v>
          </cell>
          <cell r="F44">
            <v>19254.2617188</v>
          </cell>
          <cell r="G44">
            <v>10484.821542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4100</v>
          </cell>
          <cell r="E45">
            <v>19882.9082031</v>
          </cell>
          <cell r="F45">
            <v>15782.9082031</v>
          </cell>
          <cell r="G45">
            <v>11343.184907000001</v>
          </cell>
        </row>
        <row r="46">
          <cell r="A46">
            <v>45</v>
          </cell>
          <cell r="B46">
            <v>44620</v>
          </cell>
          <cell r="C46">
            <v>446200000</v>
          </cell>
          <cell r="D46">
            <v>3945.8840332</v>
          </cell>
          <cell r="E46">
            <v>32504.1542969</v>
          </cell>
          <cell r="F46">
            <v>28558.2702637</v>
          </cell>
          <cell r="G46">
            <v>16659.780388700001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2469.8178710900002</v>
          </cell>
          <cell r="E47">
            <v>36458.8828125</v>
          </cell>
          <cell r="F47">
            <v>33989.0649414</v>
          </cell>
          <cell r="G47">
            <v>21243.213652999999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22991.5195313</v>
          </cell>
          <cell r="E48">
            <v>45723.078125</v>
          </cell>
          <cell r="F48">
            <v>22731.5585938</v>
          </cell>
          <cell r="G48">
            <v>33572.671766500003</v>
          </cell>
        </row>
        <row r="49">
          <cell r="A49">
            <v>48</v>
          </cell>
          <cell r="B49">
            <v>17751</v>
          </cell>
          <cell r="C49">
            <v>177510000</v>
          </cell>
          <cell r="D49">
            <v>23532.53125</v>
          </cell>
          <cell r="E49">
            <v>42957.7695313</v>
          </cell>
          <cell r="F49">
            <v>19425.2382813</v>
          </cell>
          <cell r="G49">
            <v>32965.718872999998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27882.0722656</v>
          </cell>
          <cell r="E50">
            <v>49506.4648438</v>
          </cell>
          <cell r="F50">
            <v>21624.3925781</v>
          </cell>
          <cell r="G50">
            <v>39941.165997900003</v>
          </cell>
        </row>
        <row r="51">
          <cell r="A51">
            <v>50</v>
          </cell>
          <cell r="B51">
            <v>21300</v>
          </cell>
          <cell r="C51">
            <v>213000000</v>
          </cell>
          <cell r="D51">
            <v>46603.21875</v>
          </cell>
          <cell r="E51">
            <v>59678.1367188</v>
          </cell>
          <cell r="F51">
            <v>13074.9179688</v>
          </cell>
          <cell r="G51">
            <v>53002.3377358</v>
          </cell>
        </row>
        <row r="52">
          <cell r="A52">
            <v>51</v>
          </cell>
          <cell r="B52">
            <v>27703</v>
          </cell>
          <cell r="C52">
            <v>277030000</v>
          </cell>
          <cell r="D52">
            <v>33791.2695313</v>
          </cell>
          <cell r="E52">
            <v>52720.015625</v>
          </cell>
          <cell r="F52">
            <v>18928.7460938</v>
          </cell>
          <cell r="G52">
            <v>43538.318017400001</v>
          </cell>
        </row>
        <row r="53">
          <cell r="A53">
            <v>52</v>
          </cell>
          <cell r="B53">
            <v>30907</v>
          </cell>
          <cell r="C53">
            <v>309070000</v>
          </cell>
          <cell r="D53">
            <v>25515.6816406</v>
          </cell>
          <cell r="E53">
            <v>59357.8984375</v>
          </cell>
          <cell r="F53">
            <v>33842.2167969</v>
          </cell>
          <cell r="G53">
            <v>44813.746470799997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15542.5224609</v>
          </cell>
          <cell r="E54">
            <v>34557.921875</v>
          </cell>
          <cell r="F54">
            <v>19015.3994141</v>
          </cell>
          <cell r="G54">
            <v>25303.737171500001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15420.765625</v>
          </cell>
          <cell r="E55">
            <v>34469.2617188</v>
          </cell>
          <cell r="F55">
            <v>19048.4960938</v>
          </cell>
          <cell r="G55">
            <v>24527.995493400002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9148.2236328100007</v>
          </cell>
          <cell r="E56">
            <v>20163.828125</v>
          </cell>
          <cell r="F56">
            <v>11015.6044922</v>
          </cell>
          <cell r="G56">
            <v>14561.565391599999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24397.7460938</v>
          </cell>
          <cell r="E57">
            <v>39247.546875</v>
          </cell>
          <cell r="F57">
            <v>14849.8007813</v>
          </cell>
          <cell r="G57">
            <v>32921.505495999998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9808.16015625</v>
          </cell>
          <cell r="E58">
            <v>27835.2285156</v>
          </cell>
          <cell r="F58">
            <v>18027.0683594</v>
          </cell>
          <cell r="G58">
            <v>22012.582302499999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100</v>
          </cell>
          <cell r="E59">
            <v>17383.3261719</v>
          </cell>
          <cell r="F59">
            <v>17283.3261719</v>
          </cell>
          <cell r="G59">
            <v>8698.6765214999996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7683.7490234400002</v>
          </cell>
          <cell r="E60">
            <v>31868.0097656</v>
          </cell>
          <cell r="F60">
            <v>24184.2607422</v>
          </cell>
          <cell r="G60">
            <v>20577.818675099999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15666.84375</v>
          </cell>
          <cell r="E61">
            <v>30016.6621094</v>
          </cell>
          <cell r="F61">
            <v>14349.8183594</v>
          </cell>
          <cell r="G61">
            <v>23937.7779305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18860.8066406</v>
          </cell>
          <cell r="E62">
            <v>27239.8613281</v>
          </cell>
          <cell r="F62">
            <v>8379.0546875</v>
          </cell>
          <cell r="G62">
            <v>22597.434069200001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14228.4921875</v>
          </cell>
          <cell r="E63">
            <v>29748.6132813</v>
          </cell>
          <cell r="F63">
            <v>15520.1210938</v>
          </cell>
          <cell r="G63">
            <v>22999.009741400001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3041.3813476599998</v>
          </cell>
          <cell r="E64">
            <v>18649.6640625</v>
          </cell>
          <cell r="F64">
            <v>15608.2827148</v>
          </cell>
          <cell r="G64">
            <v>10429.2184824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18369.8125</v>
          </cell>
          <cell r="E65">
            <v>33044.2109375</v>
          </cell>
          <cell r="F65">
            <v>14674.3984375</v>
          </cell>
          <cell r="G65">
            <v>26658.384625499999</v>
          </cell>
        </row>
        <row r="66">
          <cell r="A66">
            <v>65</v>
          </cell>
          <cell r="B66">
            <v>32347</v>
          </cell>
          <cell r="C66">
            <v>323470000</v>
          </cell>
          <cell r="D66">
            <v>0</v>
          </cell>
          <cell r="E66">
            <v>14561.9365234</v>
          </cell>
          <cell r="F66">
            <v>14561.9365234</v>
          </cell>
          <cell r="G66">
            <v>4893.7324906800004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4159.3266601599998</v>
          </cell>
          <cell r="E67">
            <v>25945.3261719</v>
          </cell>
          <cell r="F67">
            <v>21785.9995117</v>
          </cell>
          <cell r="G67">
            <v>16081.8727335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13036.1035156</v>
          </cell>
          <cell r="E68">
            <v>30220.0273438</v>
          </cell>
          <cell r="F68">
            <v>17183.9238281</v>
          </cell>
          <cell r="G68">
            <v>22781.652895700001</v>
          </cell>
        </row>
        <row r="69">
          <cell r="A69">
            <v>68</v>
          </cell>
          <cell r="B69">
            <v>19599</v>
          </cell>
          <cell r="C69">
            <v>195990000</v>
          </cell>
          <cell r="D69">
            <v>6100</v>
          </cell>
          <cell r="E69">
            <v>28773.7734375</v>
          </cell>
          <cell r="F69">
            <v>22673.7734375</v>
          </cell>
          <cell r="G69">
            <v>16403.1617778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19221.0820313</v>
          </cell>
          <cell r="E70">
            <v>34662.0820313</v>
          </cell>
          <cell r="F70">
            <v>15441</v>
          </cell>
          <cell r="G70">
            <v>28201.164797500001</v>
          </cell>
        </row>
        <row r="71">
          <cell r="A71">
            <v>70</v>
          </cell>
          <cell r="B71">
            <v>10851</v>
          </cell>
          <cell r="C71">
            <v>108510000</v>
          </cell>
          <cell r="D71">
            <v>26027.8691406</v>
          </cell>
          <cell r="E71">
            <v>37730.7578125</v>
          </cell>
          <cell r="F71">
            <v>11702.8886719</v>
          </cell>
          <cell r="G71">
            <v>31652.908402199999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6673.0800781300004</v>
          </cell>
          <cell r="E72">
            <v>26207.0605469</v>
          </cell>
          <cell r="F72">
            <v>19533.9804688</v>
          </cell>
          <cell r="G72">
            <v>16719.979510599998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200</v>
          </cell>
          <cell r="E73">
            <v>17129.2148438</v>
          </cell>
          <cell r="F73">
            <v>16929.2148438</v>
          </cell>
          <cell r="G73">
            <v>10403.386771900001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14863.7138672</v>
          </cell>
          <cell r="E74">
            <v>22389.2832031</v>
          </cell>
          <cell r="F74">
            <v>7525.5693359400002</v>
          </cell>
          <cell r="G74">
            <v>18666.026489600001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100</v>
          </cell>
          <cell r="E75">
            <v>9950.3769531300004</v>
          </cell>
          <cell r="F75">
            <v>9850.3769531300004</v>
          </cell>
          <cell r="G75">
            <v>5169.8860448300002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16324.828125</v>
          </cell>
          <cell r="E76">
            <v>35314.1601563</v>
          </cell>
          <cell r="F76">
            <v>18989.3320313</v>
          </cell>
          <cell r="G76">
            <v>27483.561518400002</v>
          </cell>
        </row>
        <row r="77">
          <cell r="A77">
            <v>76</v>
          </cell>
          <cell r="B77">
            <v>5779</v>
          </cell>
          <cell r="C77">
            <v>57790000</v>
          </cell>
          <cell r="D77">
            <v>32934.1757813</v>
          </cell>
          <cell r="E77">
            <v>40003.125</v>
          </cell>
          <cell r="F77">
            <v>7068.94921875</v>
          </cell>
          <cell r="G77">
            <v>36502.959196299998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18902.3808594</v>
          </cell>
          <cell r="E78">
            <v>31071.6914063</v>
          </cell>
          <cell r="F78">
            <v>12169.3105469</v>
          </cell>
          <cell r="G78">
            <v>25111.931024099998</v>
          </cell>
        </row>
        <row r="79">
          <cell r="A79">
            <v>78</v>
          </cell>
          <cell r="B79">
            <v>9526</v>
          </cell>
          <cell r="C79">
            <v>95260000</v>
          </cell>
          <cell r="D79">
            <v>13587.1259766</v>
          </cell>
          <cell r="E79">
            <v>27800.1796875</v>
          </cell>
          <cell r="F79">
            <v>14213.0537109</v>
          </cell>
          <cell r="G79">
            <v>21692.7031178</v>
          </cell>
        </row>
        <row r="80">
          <cell r="A80">
            <v>79</v>
          </cell>
          <cell r="B80">
            <v>6917</v>
          </cell>
          <cell r="C80">
            <v>69170000</v>
          </cell>
          <cell r="D80">
            <v>25945.3261719</v>
          </cell>
          <cell r="E80">
            <v>37187.2304688</v>
          </cell>
          <cell r="F80">
            <v>11241.9042969</v>
          </cell>
          <cell r="G80">
            <v>30690.662843499998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13708.7558594</v>
          </cell>
          <cell r="E81">
            <v>22242.7519531</v>
          </cell>
          <cell r="F81">
            <v>8533.99609375</v>
          </cell>
          <cell r="G81">
            <v>18078.047072599999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16843.9902344</v>
          </cell>
          <cell r="E82">
            <v>24005.2070313</v>
          </cell>
          <cell r="F82">
            <v>7161.2167968800004</v>
          </cell>
          <cell r="G82">
            <v>20457.746392100002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4901.0205078099998</v>
          </cell>
          <cell r="E83">
            <v>18344.7539063</v>
          </cell>
          <cell r="F83">
            <v>13443.7333984</v>
          </cell>
          <cell r="G83">
            <v>12121.589673099999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4159.3266601599998</v>
          </cell>
          <cell r="E84">
            <v>18940.1699219</v>
          </cell>
          <cell r="F84">
            <v>14780.8432617</v>
          </cell>
          <cell r="G84">
            <v>11118.771078899999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5323.5327148400002</v>
          </cell>
          <cell r="E85">
            <v>10928.8613281</v>
          </cell>
          <cell r="F85">
            <v>5605.3286132800004</v>
          </cell>
          <cell r="G85">
            <v>7992.2747636300001</v>
          </cell>
        </row>
        <row r="86">
          <cell r="A86">
            <v>85</v>
          </cell>
          <cell r="B86">
            <v>11827</v>
          </cell>
          <cell r="C86">
            <v>118270000</v>
          </cell>
          <cell r="D86">
            <v>0</v>
          </cell>
          <cell r="E86">
            <v>18916.9238281</v>
          </cell>
          <cell r="F86">
            <v>18916.9238281</v>
          </cell>
          <cell r="G86">
            <v>10181.300501899999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2501.9992675799999</v>
          </cell>
          <cell r="E87">
            <v>11054.8632813</v>
          </cell>
          <cell r="F87">
            <v>8552.8640136699996</v>
          </cell>
          <cell r="G87">
            <v>6414.65934199</v>
          </cell>
        </row>
        <row r="88">
          <cell r="A88">
            <v>87</v>
          </cell>
          <cell r="B88">
            <v>3658</v>
          </cell>
          <cell r="C88">
            <v>36580000</v>
          </cell>
          <cell r="D88">
            <v>7741.4467773400002</v>
          </cell>
          <cell r="E88">
            <v>15415.9013672</v>
          </cell>
          <cell r="F88">
            <v>7674.4545898400002</v>
          </cell>
          <cell r="G88">
            <v>11504.357022</v>
          </cell>
        </row>
        <row r="89">
          <cell r="A89">
            <v>88</v>
          </cell>
          <cell r="B89">
            <v>18802</v>
          </cell>
          <cell r="C89">
            <v>188020000</v>
          </cell>
          <cell r="D89">
            <v>17740.9140625</v>
          </cell>
          <cell r="E89">
            <v>40355.5429688</v>
          </cell>
          <cell r="F89">
            <v>22614.6289063</v>
          </cell>
          <cell r="G89">
            <v>26941.209236300001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6451.3564453099998</v>
          </cell>
          <cell r="E90">
            <v>16453.875</v>
          </cell>
          <cell r="F90">
            <v>10002.5185547</v>
          </cell>
          <cell r="G90">
            <v>11687.088079200001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0</v>
          </cell>
          <cell r="E91">
            <v>8832.3271484399993</v>
          </cell>
          <cell r="F91">
            <v>8832.3271484399993</v>
          </cell>
          <cell r="G91">
            <v>3046.3472616200002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0</v>
          </cell>
          <cell r="E92">
            <v>8015.6098632800004</v>
          </cell>
          <cell r="F92">
            <v>8015.6098632800004</v>
          </cell>
          <cell r="G92">
            <v>3677.3904515099998</v>
          </cell>
        </row>
        <row r="93">
          <cell r="A93">
            <v>92</v>
          </cell>
          <cell r="B93">
            <v>4708</v>
          </cell>
          <cell r="C93">
            <v>47080000</v>
          </cell>
          <cell r="D93">
            <v>6652.8188476599998</v>
          </cell>
          <cell r="E93">
            <v>17259.4902344</v>
          </cell>
          <cell r="F93">
            <v>10606.6713867</v>
          </cell>
          <cell r="G93">
            <v>10741.5975301</v>
          </cell>
        </row>
        <row r="94">
          <cell r="A94">
            <v>93</v>
          </cell>
          <cell r="B94">
            <v>4115</v>
          </cell>
          <cell r="C94">
            <v>41150000</v>
          </cell>
          <cell r="D94">
            <v>10960.3828125</v>
          </cell>
          <cell r="E94">
            <v>18031.3613281</v>
          </cell>
          <cell r="F94">
            <v>7070.9785156300004</v>
          </cell>
          <cell r="G94">
            <v>14565.0682495</v>
          </cell>
        </row>
        <row r="95">
          <cell r="A95">
            <v>94</v>
          </cell>
          <cell r="B95">
            <v>4858</v>
          </cell>
          <cell r="C95">
            <v>48580000</v>
          </cell>
          <cell r="D95">
            <v>10720.0742188</v>
          </cell>
          <cell r="E95">
            <v>19455.8476563</v>
          </cell>
          <cell r="F95">
            <v>8735.7734375</v>
          </cell>
          <cell r="G95">
            <v>15571.918902699999</v>
          </cell>
        </row>
        <row r="96">
          <cell r="A96">
            <v>95</v>
          </cell>
          <cell r="B96">
            <v>9597</v>
          </cell>
          <cell r="C96">
            <v>95970000</v>
          </cell>
          <cell r="D96">
            <v>7294.5185546900002</v>
          </cell>
          <cell r="E96">
            <v>19293.78125</v>
          </cell>
          <cell r="F96">
            <v>11999.2626953</v>
          </cell>
          <cell r="G96">
            <v>12929.7125438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0</v>
          </cell>
          <cell r="E97">
            <v>6220.1284179699996</v>
          </cell>
          <cell r="F97">
            <v>6220.1284179699996</v>
          </cell>
          <cell r="G97">
            <v>2608.17493289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0</v>
          </cell>
          <cell r="E98">
            <v>7889.2333984400002</v>
          </cell>
          <cell r="F98">
            <v>7889.2333984400002</v>
          </cell>
          <cell r="G98">
            <v>3431.6308096100001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0</v>
          </cell>
          <cell r="E99">
            <v>9620.8105468800004</v>
          </cell>
          <cell r="F99">
            <v>9620.8105468800004</v>
          </cell>
          <cell r="G99">
            <v>4750.7039832299997</v>
          </cell>
        </row>
        <row r="100">
          <cell r="A100">
            <v>99</v>
          </cell>
          <cell r="B100">
            <v>13804</v>
          </cell>
          <cell r="C100">
            <v>138040000</v>
          </cell>
          <cell r="D100">
            <v>0</v>
          </cell>
          <cell r="E100">
            <v>12101.6523438</v>
          </cell>
          <cell r="F100">
            <v>12101.6523438</v>
          </cell>
          <cell r="G100">
            <v>4962.4854009399996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300</v>
          </cell>
          <cell r="E101">
            <v>9730.87890625</v>
          </cell>
          <cell r="F101">
            <v>9430.87890625</v>
          </cell>
          <cell r="G101">
            <v>5863.5224479600001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0</v>
          </cell>
          <cell r="E102">
            <v>11287.1611328</v>
          </cell>
          <cell r="F102">
            <v>11287.1611328</v>
          </cell>
          <cell r="G102">
            <v>5217.1407955599998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3106.4448242200001</v>
          </cell>
          <cell r="E103">
            <v>13462.9121094</v>
          </cell>
          <cell r="F103">
            <v>10356.4672852</v>
          </cell>
          <cell r="G103">
            <v>8526.40174854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100</v>
          </cell>
          <cell r="E104">
            <v>10159.7246094</v>
          </cell>
          <cell r="F104">
            <v>10059.7246094</v>
          </cell>
          <cell r="G104">
            <v>5175.1035156500002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0</v>
          </cell>
          <cell r="E105">
            <v>3921.734375</v>
          </cell>
          <cell r="F105">
            <v>3921.734375</v>
          </cell>
          <cell r="G105">
            <v>1014.32048895</v>
          </cell>
        </row>
        <row r="106">
          <cell r="A106">
            <v>105</v>
          </cell>
          <cell r="B106">
            <v>14605</v>
          </cell>
          <cell r="C106">
            <v>146050000</v>
          </cell>
          <cell r="D106">
            <v>0</v>
          </cell>
          <cell r="E106">
            <v>10480.9355469</v>
          </cell>
          <cell r="F106">
            <v>10480.9355469</v>
          </cell>
          <cell r="G106">
            <v>4134.3422615199997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0</v>
          </cell>
          <cell r="E107">
            <v>4780.1674804699996</v>
          </cell>
          <cell r="F107">
            <v>4780.1674804699996</v>
          </cell>
          <cell r="G107">
            <v>1257.55953679</v>
          </cell>
        </row>
        <row r="108">
          <cell r="A108">
            <v>107</v>
          </cell>
          <cell r="B108">
            <v>29191</v>
          </cell>
          <cell r="C108">
            <v>291910000</v>
          </cell>
          <cell r="D108">
            <v>0</v>
          </cell>
          <cell r="E108">
            <v>11469.0888672</v>
          </cell>
          <cell r="F108">
            <v>11469.0888672</v>
          </cell>
          <cell r="G108">
            <v>4768.4831482400004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1004.98754883</v>
          </cell>
          <cell r="E109">
            <v>11264.5458984</v>
          </cell>
          <cell r="F109">
            <v>10259.5583496</v>
          </cell>
          <cell r="G109">
            <v>6491.3190085699998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0</v>
          </cell>
          <cell r="E110">
            <v>14484.4746094</v>
          </cell>
          <cell r="F110">
            <v>14484.4746094</v>
          </cell>
          <cell r="G110">
            <v>5595.2852619300002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0</v>
          </cell>
          <cell r="E111">
            <v>8438.0087890600007</v>
          </cell>
          <cell r="F111">
            <v>8438.0087890600007</v>
          </cell>
          <cell r="G111">
            <v>2770.0108713099999</v>
          </cell>
        </row>
        <row r="112">
          <cell r="A112">
            <v>111</v>
          </cell>
          <cell r="B112">
            <v>10810</v>
          </cell>
          <cell r="C112">
            <v>108100000</v>
          </cell>
          <cell r="D112">
            <v>0</v>
          </cell>
          <cell r="E112">
            <v>10768.9365234</v>
          </cell>
          <cell r="F112">
            <v>10768.9365234</v>
          </cell>
          <cell r="G112">
            <v>4293.3305407600001</v>
          </cell>
        </row>
        <row r="113">
          <cell r="A113">
            <v>112</v>
          </cell>
          <cell r="B113">
            <v>6975</v>
          </cell>
          <cell r="C113">
            <v>69750000</v>
          </cell>
          <cell r="D113">
            <v>2816.0256347700001</v>
          </cell>
          <cell r="E113">
            <v>13440.6103516</v>
          </cell>
          <cell r="F113">
            <v>10624.5847168</v>
          </cell>
          <cell r="G113">
            <v>7714.4954620999997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300</v>
          </cell>
          <cell r="E114">
            <v>5147.8149414099998</v>
          </cell>
          <cell r="F114">
            <v>4847.8149414099998</v>
          </cell>
          <cell r="G114">
            <v>2403.2792075100001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2720.29418945</v>
          </cell>
          <cell r="E115">
            <v>6351.3779296900002</v>
          </cell>
          <cell r="F115">
            <v>3631.0837402299999</v>
          </cell>
          <cell r="G115">
            <v>4848.4710670699997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300</v>
          </cell>
          <cell r="E116">
            <v>4390.8999023400002</v>
          </cell>
          <cell r="F116">
            <v>4090.8999023400002</v>
          </cell>
          <cell r="G116">
            <v>2081.80208545</v>
          </cell>
        </row>
        <row r="117">
          <cell r="A117">
            <v>116</v>
          </cell>
          <cell r="B117">
            <v>20733</v>
          </cell>
          <cell r="C117">
            <v>207330000</v>
          </cell>
          <cell r="D117">
            <v>0</v>
          </cell>
          <cell r="E117">
            <v>12165.5253906</v>
          </cell>
          <cell r="F117">
            <v>12165.5253906</v>
          </cell>
          <cell r="G117">
            <v>2646.70924737</v>
          </cell>
        </row>
        <row r="118">
          <cell r="A118">
            <v>117</v>
          </cell>
          <cell r="B118">
            <v>7672</v>
          </cell>
          <cell r="C118">
            <v>76720000</v>
          </cell>
          <cell r="D118">
            <v>0</v>
          </cell>
          <cell r="E118">
            <v>8364.8076171899993</v>
          </cell>
          <cell r="F118">
            <v>8364.8076171899993</v>
          </cell>
          <cell r="G118">
            <v>2654.6292661900002</v>
          </cell>
        </row>
        <row r="119">
          <cell r="A119">
            <v>118</v>
          </cell>
          <cell r="B119">
            <v>6070</v>
          </cell>
          <cell r="C119">
            <v>60700000</v>
          </cell>
          <cell r="D119">
            <v>2720.29418945</v>
          </cell>
          <cell r="E119">
            <v>9291.3935546899993</v>
          </cell>
          <cell r="F119">
            <v>6571.0993652300003</v>
          </cell>
          <cell r="G119">
            <v>6478.76609474</v>
          </cell>
        </row>
        <row r="120">
          <cell r="A120">
            <v>119</v>
          </cell>
          <cell r="B120">
            <v>9203</v>
          </cell>
          <cell r="C120">
            <v>92030000</v>
          </cell>
          <cell r="D120">
            <v>0</v>
          </cell>
          <cell r="E120">
            <v>11292.4755859</v>
          </cell>
          <cell r="F120">
            <v>11292.4755859</v>
          </cell>
          <cell r="G120">
            <v>5833.8042006200003</v>
          </cell>
        </row>
        <row r="121">
          <cell r="A121">
            <v>120</v>
          </cell>
          <cell r="B121">
            <v>9686</v>
          </cell>
          <cell r="C121">
            <v>96860000</v>
          </cell>
          <cell r="D121">
            <v>2500</v>
          </cell>
          <cell r="E121">
            <v>16430.4589844</v>
          </cell>
          <cell r="F121">
            <v>13930.4589844</v>
          </cell>
          <cell r="G121">
            <v>10952.230056500001</v>
          </cell>
        </row>
        <row r="122">
          <cell r="A122">
            <v>121</v>
          </cell>
          <cell r="B122">
            <v>12477</v>
          </cell>
          <cell r="C122">
            <v>124770000</v>
          </cell>
          <cell r="D122">
            <v>40522.2148438</v>
          </cell>
          <cell r="E122">
            <v>59910.3515625</v>
          </cell>
          <cell r="F122">
            <v>19388.1367188</v>
          </cell>
          <cell r="G122">
            <v>49905.671005900003</v>
          </cell>
        </row>
        <row r="123">
          <cell r="A123">
            <v>122</v>
          </cell>
          <cell r="B123">
            <v>6598</v>
          </cell>
          <cell r="C123">
            <v>65980000</v>
          </cell>
          <cell r="D123">
            <v>26485.0898438</v>
          </cell>
          <cell r="E123">
            <v>37348.359375</v>
          </cell>
          <cell r="F123">
            <v>10863.2695313</v>
          </cell>
          <cell r="G123">
            <v>31890.6821891</v>
          </cell>
        </row>
        <row r="124">
          <cell r="A124">
            <v>123</v>
          </cell>
          <cell r="B124">
            <v>16215</v>
          </cell>
          <cell r="C124">
            <v>162150000</v>
          </cell>
          <cell r="D124">
            <v>40392.6992188</v>
          </cell>
          <cell r="E124">
            <v>60061.6367188</v>
          </cell>
          <cell r="F124">
            <v>19668.9375</v>
          </cell>
          <cell r="G124">
            <v>50497.689253500001</v>
          </cell>
        </row>
        <row r="125">
          <cell r="A125">
            <v>124</v>
          </cell>
          <cell r="B125">
            <v>14607</v>
          </cell>
          <cell r="C125">
            <v>146070000</v>
          </cell>
          <cell r="D125">
            <v>10231.8134766</v>
          </cell>
          <cell r="E125">
            <v>30501.1484375</v>
          </cell>
          <cell r="F125">
            <v>20269.3349609</v>
          </cell>
          <cell r="G125">
            <v>23790.206142899999</v>
          </cell>
        </row>
        <row r="126">
          <cell r="A126">
            <v>125</v>
          </cell>
          <cell r="B126">
            <v>27560</v>
          </cell>
          <cell r="C126">
            <v>275600000</v>
          </cell>
          <cell r="D126">
            <v>32366.8046875</v>
          </cell>
          <cell r="E126">
            <v>51022.0546875</v>
          </cell>
          <cell r="F126">
            <v>18655.25</v>
          </cell>
          <cell r="G126">
            <v>42206.640033000003</v>
          </cell>
        </row>
        <row r="127">
          <cell r="A127">
            <v>126</v>
          </cell>
          <cell r="B127">
            <v>43922</v>
          </cell>
          <cell r="C127">
            <v>439220000</v>
          </cell>
          <cell r="D127">
            <v>35880.4960938</v>
          </cell>
          <cell r="E127">
            <v>64691.9609375</v>
          </cell>
          <cell r="F127">
            <v>28811.4648438</v>
          </cell>
          <cell r="G127">
            <v>48981.884553000004</v>
          </cell>
        </row>
        <row r="128">
          <cell r="A128">
            <v>127</v>
          </cell>
          <cell r="B128">
            <v>9999</v>
          </cell>
          <cell r="C128">
            <v>99990000</v>
          </cell>
          <cell r="D128">
            <v>25090.6347656</v>
          </cell>
          <cell r="E128">
            <v>38961.6484375</v>
          </cell>
          <cell r="F128">
            <v>13871.0136719</v>
          </cell>
          <cell r="G128">
            <v>32569.3415804</v>
          </cell>
        </row>
        <row r="129">
          <cell r="A129">
            <v>128</v>
          </cell>
          <cell r="B129">
            <v>23213</v>
          </cell>
          <cell r="C129">
            <v>232130000</v>
          </cell>
          <cell r="D129">
            <v>12539.9365234</v>
          </cell>
          <cell r="E129">
            <v>33657.390625</v>
          </cell>
          <cell r="F129">
            <v>21117.4541016</v>
          </cell>
          <cell r="G129">
            <v>22542.989583499999</v>
          </cell>
        </row>
        <row r="130">
          <cell r="A130">
            <v>129</v>
          </cell>
          <cell r="B130">
            <v>55248</v>
          </cell>
          <cell r="C130">
            <v>552480000</v>
          </cell>
          <cell r="D130">
            <v>0</v>
          </cell>
          <cell r="E130">
            <v>22336.5175781</v>
          </cell>
          <cell r="F130">
            <v>22336.5175781</v>
          </cell>
          <cell r="G130">
            <v>9931.90700302</v>
          </cell>
        </row>
        <row r="131">
          <cell r="A131">
            <v>130</v>
          </cell>
          <cell r="B131">
            <v>19598</v>
          </cell>
          <cell r="C131">
            <v>195980000</v>
          </cell>
          <cell r="D131">
            <v>3584.6896972700001</v>
          </cell>
          <cell r="E131">
            <v>20492.1933594</v>
          </cell>
          <cell r="F131">
            <v>16907.5036621</v>
          </cell>
          <cell r="G131">
            <v>11624.4908473</v>
          </cell>
        </row>
        <row r="132">
          <cell r="A132">
            <v>131</v>
          </cell>
          <cell r="B132">
            <v>15457</v>
          </cell>
          <cell r="C132">
            <v>154570000</v>
          </cell>
          <cell r="D132">
            <v>2701.8513183599998</v>
          </cell>
          <cell r="E132">
            <v>22207.2050781</v>
          </cell>
          <cell r="F132">
            <v>19505.3537598</v>
          </cell>
          <cell r="G132">
            <v>11175.841669900001</v>
          </cell>
        </row>
        <row r="133">
          <cell r="A133">
            <v>132</v>
          </cell>
          <cell r="B133">
            <v>7115</v>
          </cell>
          <cell r="C133">
            <v>71150000</v>
          </cell>
          <cell r="D133">
            <v>33348.6132813</v>
          </cell>
          <cell r="E133">
            <v>48849.5664063</v>
          </cell>
          <cell r="F133">
            <v>15500.953125</v>
          </cell>
          <cell r="G133">
            <v>40345.335044799998</v>
          </cell>
        </row>
        <row r="134">
          <cell r="A134">
            <v>133</v>
          </cell>
          <cell r="B134">
            <v>7664</v>
          </cell>
          <cell r="C134">
            <v>76640000</v>
          </cell>
          <cell r="D134">
            <v>33889.5273438</v>
          </cell>
          <cell r="E134">
            <v>46810.7890625</v>
          </cell>
          <cell r="F134">
            <v>12921.2617188</v>
          </cell>
          <cell r="G134">
            <v>39550.984250100002</v>
          </cell>
        </row>
        <row r="135">
          <cell r="A135">
            <v>134</v>
          </cell>
          <cell r="B135">
            <v>11026</v>
          </cell>
          <cell r="C135">
            <v>110260000</v>
          </cell>
          <cell r="D135">
            <v>42677.9804688</v>
          </cell>
          <cell r="E135">
            <v>59827.0859375</v>
          </cell>
          <cell r="F135">
            <v>17149.1054688</v>
          </cell>
          <cell r="G135">
            <v>50207.944268799998</v>
          </cell>
        </row>
        <row r="136">
          <cell r="A136">
            <v>135</v>
          </cell>
          <cell r="B136">
            <v>12451</v>
          </cell>
          <cell r="C136">
            <v>124510000</v>
          </cell>
          <cell r="D136">
            <v>22901.9648438</v>
          </cell>
          <cell r="E136">
            <v>37910.421875</v>
          </cell>
          <cell r="F136">
            <v>15008.4570313</v>
          </cell>
          <cell r="G136">
            <v>30232.938996000001</v>
          </cell>
        </row>
        <row r="137">
          <cell r="A137">
            <v>136</v>
          </cell>
          <cell r="B137">
            <v>2779</v>
          </cell>
          <cell r="C137">
            <v>27790000</v>
          </cell>
          <cell r="D137">
            <v>58067.546875</v>
          </cell>
          <cell r="E137">
            <v>61948.3671875</v>
          </cell>
          <cell r="F137">
            <v>3880.8203125</v>
          </cell>
          <cell r="G137">
            <v>60347.276868599998</v>
          </cell>
        </row>
        <row r="138">
          <cell r="A138">
            <v>137</v>
          </cell>
          <cell r="B138">
            <v>6983</v>
          </cell>
          <cell r="C138">
            <v>69830000</v>
          </cell>
          <cell r="D138">
            <v>17423.2597656</v>
          </cell>
          <cell r="E138">
            <v>26513.5820313</v>
          </cell>
          <cell r="F138">
            <v>9090.3222656300004</v>
          </cell>
          <cell r="G138">
            <v>21521.178032799999</v>
          </cell>
        </row>
        <row r="139">
          <cell r="A139">
            <v>138</v>
          </cell>
          <cell r="B139">
            <v>15184</v>
          </cell>
          <cell r="C139">
            <v>151840000</v>
          </cell>
          <cell r="D139">
            <v>984.88580322300004</v>
          </cell>
          <cell r="E139">
            <v>15611.8544922</v>
          </cell>
          <cell r="F139">
            <v>14626.968688999999</v>
          </cell>
          <cell r="G139">
            <v>8234.48999835</v>
          </cell>
        </row>
        <row r="140">
          <cell r="A140">
            <v>139</v>
          </cell>
          <cell r="B140">
            <v>8392</v>
          </cell>
          <cell r="C140">
            <v>83920000</v>
          </cell>
          <cell r="D140">
            <v>11314.5927734</v>
          </cell>
          <cell r="E140">
            <v>23620.5410156</v>
          </cell>
          <cell r="F140">
            <v>12305.9482422</v>
          </cell>
          <cell r="G140">
            <v>15580.144882099999</v>
          </cell>
        </row>
        <row r="141">
          <cell r="A141">
            <v>140</v>
          </cell>
          <cell r="B141">
            <v>16677</v>
          </cell>
          <cell r="C141">
            <v>166770000</v>
          </cell>
          <cell r="D141">
            <v>4346.2626953099998</v>
          </cell>
          <cell r="E141">
            <v>25006</v>
          </cell>
          <cell r="F141">
            <v>20659.7373047</v>
          </cell>
          <cell r="G141">
            <v>14377.940063399999</v>
          </cell>
        </row>
        <row r="142">
          <cell r="A142">
            <v>141</v>
          </cell>
          <cell r="B142">
            <v>9827</v>
          </cell>
          <cell r="C142">
            <v>98270000</v>
          </cell>
          <cell r="D142">
            <v>6964.1943359400002</v>
          </cell>
          <cell r="E142">
            <v>18247.7402344</v>
          </cell>
          <cell r="F142">
            <v>11283.5458984</v>
          </cell>
          <cell r="G142">
            <v>12171.755960099999</v>
          </cell>
        </row>
        <row r="143">
          <cell r="A143">
            <v>142</v>
          </cell>
          <cell r="B143">
            <v>4035</v>
          </cell>
          <cell r="C143">
            <v>40350000</v>
          </cell>
          <cell r="D143">
            <v>12578.1552734</v>
          </cell>
          <cell r="E143">
            <v>23294.8496094</v>
          </cell>
          <cell r="F143">
            <v>10716.6943359</v>
          </cell>
          <cell r="G143">
            <v>18392.584944999999</v>
          </cell>
        </row>
        <row r="144">
          <cell r="A144">
            <v>143</v>
          </cell>
          <cell r="B144">
            <v>25026</v>
          </cell>
          <cell r="C144">
            <v>250260000</v>
          </cell>
          <cell r="D144">
            <v>7690.2534179699996</v>
          </cell>
          <cell r="E144">
            <v>23042.5683594</v>
          </cell>
          <cell r="F144">
            <v>15352.3149414</v>
          </cell>
          <cell r="G144">
            <v>16798.983580100001</v>
          </cell>
        </row>
        <row r="145">
          <cell r="A145">
            <v>144</v>
          </cell>
          <cell r="B145">
            <v>17991</v>
          </cell>
          <cell r="C145">
            <v>179910000</v>
          </cell>
          <cell r="D145">
            <v>0</v>
          </cell>
          <cell r="E145">
            <v>12382.2451172</v>
          </cell>
          <cell r="F145">
            <v>12382.2451172</v>
          </cell>
          <cell r="G145">
            <v>4929.5983263400003</v>
          </cell>
        </row>
        <row r="146">
          <cell r="A146">
            <v>145</v>
          </cell>
          <cell r="B146">
            <v>17471</v>
          </cell>
          <cell r="C146">
            <v>174710000</v>
          </cell>
          <cell r="D146">
            <v>0</v>
          </cell>
          <cell r="E146">
            <v>20302.7089844</v>
          </cell>
          <cell r="F146">
            <v>20302.7089844</v>
          </cell>
          <cell r="G146">
            <v>8389.3484837399992</v>
          </cell>
        </row>
        <row r="147">
          <cell r="A147">
            <v>146</v>
          </cell>
          <cell r="B147">
            <v>11605</v>
          </cell>
          <cell r="C147">
            <v>116050000</v>
          </cell>
          <cell r="D147">
            <v>800</v>
          </cell>
          <cell r="E147">
            <v>15081.4453125</v>
          </cell>
          <cell r="F147">
            <v>14281.4453125</v>
          </cell>
          <cell r="G147">
            <v>7963.9048577000003</v>
          </cell>
        </row>
        <row r="148">
          <cell r="A148">
            <v>147</v>
          </cell>
          <cell r="B148">
            <v>22188</v>
          </cell>
          <cell r="C148">
            <v>221880000</v>
          </cell>
          <cell r="D148">
            <v>1431.7821044899999</v>
          </cell>
          <cell r="E148">
            <v>21415.8828125</v>
          </cell>
          <cell r="F148">
            <v>19984.100708000002</v>
          </cell>
          <cell r="G148">
            <v>12447.154573100001</v>
          </cell>
        </row>
        <row r="149">
          <cell r="A149">
            <v>148</v>
          </cell>
          <cell r="B149">
            <v>15269</v>
          </cell>
          <cell r="C149">
            <v>152690000</v>
          </cell>
          <cell r="D149">
            <v>12455.5205078</v>
          </cell>
          <cell r="E149">
            <v>31287.8574219</v>
          </cell>
          <cell r="F149">
            <v>18832.3369141</v>
          </cell>
          <cell r="G149">
            <v>23302.002995899998</v>
          </cell>
        </row>
        <row r="150">
          <cell r="A150">
            <v>149</v>
          </cell>
          <cell r="B150">
            <v>10819</v>
          </cell>
          <cell r="C150">
            <v>108190000</v>
          </cell>
          <cell r="D150">
            <v>13582.3417969</v>
          </cell>
          <cell r="E150">
            <v>24987.3964844</v>
          </cell>
          <cell r="F150">
            <v>11405.0546875</v>
          </cell>
          <cell r="G150">
            <v>20222.223892999998</v>
          </cell>
        </row>
        <row r="151">
          <cell r="A151">
            <v>150</v>
          </cell>
          <cell r="B151">
            <v>24822</v>
          </cell>
          <cell r="C151">
            <v>248220000</v>
          </cell>
          <cell r="D151">
            <v>32413.8867188</v>
          </cell>
          <cell r="E151">
            <v>56337.0234375</v>
          </cell>
          <cell r="F151">
            <v>23923.1367188</v>
          </cell>
          <cell r="G151">
            <v>47346.092285400002</v>
          </cell>
        </row>
        <row r="152">
          <cell r="A152">
            <v>151</v>
          </cell>
          <cell r="B152">
            <v>8832</v>
          </cell>
          <cell r="C152">
            <v>88320000</v>
          </cell>
          <cell r="D152">
            <v>33306.15625</v>
          </cell>
          <cell r="E152">
            <v>49563.0898438</v>
          </cell>
          <cell r="F152">
            <v>16256.9335938</v>
          </cell>
          <cell r="G152">
            <v>42098.888811600002</v>
          </cell>
        </row>
        <row r="153">
          <cell r="A153">
            <v>152</v>
          </cell>
          <cell r="B153">
            <v>4911</v>
          </cell>
          <cell r="C153">
            <v>49110000</v>
          </cell>
          <cell r="D153">
            <v>32791.765625</v>
          </cell>
          <cell r="E153">
            <v>43044.7460938</v>
          </cell>
          <cell r="F153">
            <v>10252.9804688</v>
          </cell>
          <cell r="G153">
            <v>38319.507457699998</v>
          </cell>
        </row>
        <row r="154">
          <cell r="A154">
            <v>153</v>
          </cell>
          <cell r="B154">
            <v>6768</v>
          </cell>
          <cell r="C154">
            <v>67680000</v>
          </cell>
          <cell r="D154">
            <v>37473.859375</v>
          </cell>
          <cell r="E154">
            <v>47066.4414063</v>
          </cell>
          <cell r="F154">
            <v>9592.58203125</v>
          </cell>
          <cell r="G154">
            <v>42796.511776500003</v>
          </cell>
        </row>
        <row r="155">
          <cell r="A155">
            <v>154</v>
          </cell>
          <cell r="B155">
            <v>8402</v>
          </cell>
          <cell r="C155">
            <v>84020000</v>
          </cell>
          <cell r="D155">
            <v>27406.0214844</v>
          </cell>
          <cell r="E155">
            <v>37493.0664063</v>
          </cell>
          <cell r="F155">
            <v>10087.0449219</v>
          </cell>
          <cell r="G155">
            <v>32230.243322800001</v>
          </cell>
        </row>
        <row r="156">
          <cell r="A156">
            <v>155</v>
          </cell>
          <cell r="B156">
            <v>12085</v>
          </cell>
          <cell r="C156">
            <v>120850000</v>
          </cell>
          <cell r="D156">
            <v>26261.1875</v>
          </cell>
          <cell r="E156">
            <v>39512.65625</v>
          </cell>
          <cell r="F156">
            <v>13251.46875</v>
          </cell>
          <cell r="G156">
            <v>33192.022285500003</v>
          </cell>
        </row>
        <row r="157">
          <cell r="A157">
            <v>156</v>
          </cell>
          <cell r="B157">
            <v>3103</v>
          </cell>
          <cell r="C157">
            <v>31030000</v>
          </cell>
          <cell r="D157">
            <v>28130.0546875</v>
          </cell>
          <cell r="E157">
            <v>38785.8203125</v>
          </cell>
          <cell r="F157">
            <v>10655.765625</v>
          </cell>
          <cell r="G157">
            <v>34824.824294899998</v>
          </cell>
        </row>
        <row r="158">
          <cell r="A158">
            <v>157</v>
          </cell>
          <cell r="B158">
            <v>6593</v>
          </cell>
          <cell r="C158">
            <v>65930000</v>
          </cell>
          <cell r="D158">
            <v>15853.390625</v>
          </cell>
          <cell r="E158">
            <v>31507.7773438</v>
          </cell>
          <cell r="F158">
            <v>15654.3867188</v>
          </cell>
          <cell r="G158">
            <v>24039.7393128</v>
          </cell>
        </row>
        <row r="159">
          <cell r="A159">
            <v>158</v>
          </cell>
          <cell r="B159">
            <v>8475</v>
          </cell>
          <cell r="C159">
            <v>84750000</v>
          </cell>
          <cell r="D159">
            <v>22994.3476563</v>
          </cell>
          <cell r="E159">
            <v>34748.5234375</v>
          </cell>
          <cell r="F159">
            <v>11754.1757813</v>
          </cell>
          <cell r="G159">
            <v>28948.6096306</v>
          </cell>
        </row>
        <row r="160">
          <cell r="A160">
            <v>159</v>
          </cell>
          <cell r="B160">
            <v>8372</v>
          </cell>
          <cell r="C160">
            <v>83720000</v>
          </cell>
          <cell r="D160">
            <v>23769.0976563</v>
          </cell>
          <cell r="E160">
            <v>35564.7304688</v>
          </cell>
          <cell r="F160">
            <v>11795.6328125</v>
          </cell>
          <cell r="G160">
            <v>30096.533817200001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19502.0507813</v>
          </cell>
          <cell r="E161">
            <v>27317.7597656</v>
          </cell>
          <cell r="F161">
            <v>7815.7089843800004</v>
          </cell>
          <cell r="G161">
            <v>23027.892591600001</v>
          </cell>
        </row>
        <row r="162">
          <cell r="A162">
            <v>161</v>
          </cell>
          <cell r="B162">
            <v>8443</v>
          </cell>
          <cell r="C162">
            <v>84430000</v>
          </cell>
          <cell r="D162">
            <v>12560.2548828</v>
          </cell>
          <cell r="E162">
            <v>24896.5859375</v>
          </cell>
          <cell r="F162">
            <v>12336.3310547</v>
          </cell>
          <cell r="G162">
            <v>18382.124618099999</v>
          </cell>
        </row>
        <row r="163">
          <cell r="A163">
            <v>162</v>
          </cell>
          <cell r="B163">
            <v>4971</v>
          </cell>
          <cell r="C163">
            <v>49710000</v>
          </cell>
          <cell r="D163">
            <v>7186.7934570300004</v>
          </cell>
          <cell r="E163">
            <v>13954.2109375</v>
          </cell>
          <cell r="F163">
            <v>6767.4174804699996</v>
          </cell>
          <cell r="G163">
            <v>10939.189836</v>
          </cell>
        </row>
        <row r="164">
          <cell r="A164">
            <v>163</v>
          </cell>
          <cell r="B164">
            <v>6577</v>
          </cell>
          <cell r="C164">
            <v>65770000</v>
          </cell>
          <cell r="D164">
            <v>13124.4042969</v>
          </cell>
          <cell r="E164">
            <v>21220.7441406</v>
          </cell>
          <cell r="F164">
            <v>8096.33984375</v>
          </cell>
          <cell r="G164">
            <v>16624.813835100002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13743.7255859</v>
          </cell>
          <cell r="E165">
            <v>23313.7304688</v>
          </cell>
          <cell r="F165">
            <v>9570.0048828100007</v>
          </cell>
          <cell r="G165">
            <v>19657.906301200001</v>
          </cell>
        </row>
        <row r="166">
          <cell r="A166">
            <v>165</v>
          </cell>
          <cell r="B166">
            <v>6350</v>
          </cell>
          <cell r="C166">
            <v>63500000</v>
          </cell>
          <cell r="D166">
            <v>18272.65625</v>
          </cell>
          <cell r="E166">
            <v>30425.1542969</v>
          </cell>
          <cell r="F166">
            <v>12152.4980469</v>
          </cell>
          <cell r="G166">
            <v>24844.288868399999</v>
          </cell>
        </row>
        <row r="167">
          <cell r="A167">
            <v>166</v>
          </cell>
          <cell r="B167">
            <v>7873</v>
          </cell>
          <cell r="C167">
            <v>78730000</v>
          </cell>
          <cell r="D167">
            <v>10509.5195313</v>
          </cell>
          <cell r="E167">
            <v>26596.2402344</v>
          </cell>
          <cell r="F167">
            <v>16086.7207031</v>
          </cell>
          <cell r="G167">
            <v>19087.628157700001</v>
          </cell>
        </row>
        <row r="168">
          <cell r="A168">
            <v>167</v>
          </cell>
          <cell r="B168">
            <v>11085</v>
          </cell>
          <cell r="C168">
            <v>110850000</v>
          </cell>
          <cell r="D168">
            <v>4632.4941406300004</v>
          </cell>
          <cell r="E168">
            <v>21104.7382813</v>
          </cell>
          <cell r="F168">
            <v>16472.2441406</v>
          </cell>
          <cell r="G168">
            <v>11226.8215062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8099.3828125</v>
          </cell>
          <cell r="E169">
            <v>21154.6679688</v>
          </cell>
          <cell r="F169">
            <v>13055.2851563</v>
          </cell>
          <cell r="G169">
            <v>14984.4778496</v>
          </cell>
        </row>
        <row r="170">
          <cell r="A170">
            <v>169</v>
          </cell>
          <cell r="B170">
            <v>4650</v>
          </cell>
          <cell r="C170">
            <v>46500000</v>
          </cell>
          <cell r="D170">
            <v>16099.6894531</v>
          </cell>
          <cell r="E170">
            <v>25913.8964844</v>
          </cell>
          <cell r="F170">
            <v>9814.20703125</v>
          </cell>
          <cell r="G170">
            <v>20951.0986381</v>
          </cell>
        </row>
        <row r="171">
          <cell r="A171">
            <v>170</v>
          </cell>
          <cell r="B171">
            <v>4692</v>
          </cell>
          <cell r="C171">
            <v>46920000</v>
          </cell>
          <cell r="D171">
            <v>14322.3603516</v>
          </cell>
          <cell r="E171">
            <v>24298.9707031</v>
          </cell>
          <cell r="F171">
            <v>9976.6103515600007</v>
          </cell>
          <cell r="G171">
            <v>19006.233824899999</v>
          </cell>
        </row>
        <row r="172">
          <cell r="A172">
            <v>171</v>
          </cell>
          <cell r="B172">
            <v>5124</v>
          </cell>
          <cell r="C172">
            <v>51240000</v>
          </cell>
          <cell r="D172">
            <v>7211.1025390599998</v>
          </cell>
          <cell r="E172">
            <v>16086.3300781</v>
          </cell>
          <cell r="F172">
            <v>8875.2275390600007</v>
          </cell>
          <cell r="G172">
            <v>11902.7958817</v>
          </cell>
        </row>
        <row r="173">
          <cell r="A173">
            <v>172</v>
          </cell>
          <cell r="B173">
            <v>7343</v>
          </cell>
          <cell r="C173">
            <v>73430000</v>
          </cell>
          <cell r="D173">
            <v>4657.2524414099998</v>
          </cell>
          <cell r="E173">
            <v>14153.4443359</v>
          </cell>
          <cell r="F173">
            <v>9496.1918945300004</v>
          </cell>
          <cell r="G173">
            <v>9845.4176234999995</v>
          </cell>
        </row>
        <row r="174">
          <cell r="A174">
            <v>173</v>
          </cell>
          <cell r="B174">
            <v>27710</v>
          </cell>
          <cell r="C174">
            <v>277100000</v>
          </cell>
          <cell r="D174">
            <v>0</v>
          </cell>
          <cell r="E174">
            <v>15206.90625</v>
          </cell>
          <cell r="F174">
            <v>15206.90625</v>
          </cell>
          <cell r="G174">
            <v>6048.0466894199999</v>
          </cell>
        </row>
        <row r="175">
          <cell r="A175">
            <v>174</v>
          </cell>
          <cell r="B175">
            <v>24264</v>
          </cell>
          <cell r="C175">
            <v>242640000</v>
          </cell>
          <cell r="D175">
            <v>0</v>
          </cell>
          <cell r="E175">
            <v>13822.4453125</v>
          </cell>
          <cell r="F175">
            <v>13822.4453125</v>
          </cell>
          <cell r="G175">
            <v>7063.8156820100003</v>
          </cell>
        </row>
        <row r="176">
          <cell r="A176">
            <v>175</v>
          </cell>
          <cell r="B176">
            <v>13294</v>
          </cell>
          <cell r="C176">
            <v>132940000</v>
          </cell>
          <cell r="D176">
            <v>0</v>
          </cell>
          <cell r="E176">
            <v>11162.8847656</v>
          </cell>
          <cell r="F176">
            <v>11162.8847656</v>
          </cell>
          <cell r="G176">
            <v>5691.72079975</v>
          </cell>
        </row>
        <row r="177">
          <cell r="A177">
            <v>176</v>
          </cell>
          <cell r="B177">
            <v>2033</v>
          </cell>
          <cell r="C177">
            <v>20330000</v>
          </cell>
          <cell r="D177">
            <v>11131.9365234</v>
          </cell>
          <cell r="E177">
            <v>17057.8417969</v>
          </cell>
          <cell r="F177">
            <v>5925.9052734400002</v>
          </cell>
          <cell r="G177">
            <v>14459.4479011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10771.2578125</v>
          </cell>
          <cell r="E178">
            <v>15570.8056641</v>
          </cell>
          <cell r="F178">
            <v>4799.5478515599998</v>
          </cell>
          <cell r="G178">
            <v>13323.622580200001</v>
          </cell>
        </row>
        <row r="179">
          <cell r="A179">
            <v>178</v>
          </cell>
          <cell r="B179">
            <v>3916</v>
          </cell>
          <cell r="C179">
            <v>39160000</v>
          </cell>
          <cell r="D179">
            <v>14401.3886719</v>
          </cell>
          <cell r="E179">
            <v>22029.0722656</v>
          </cell>
          <cell r="F179">
            <v>7627.68359375</v>
          </cell>
          <cell r="G179">
            <v>18455.810024400002</v>
          </cell>
        </row>
        <row r="180">
          <cell r="A180">
            <v>179</v>
          </cell>
          <cell r="B180">
            <v>3950</v>
          </cell>
          <cell r="C180">
            <v>39500000</v>
          </cell>
          <cell r="D180">
            <v>17204.6503906</v>
          </cell>
          <cell r="E180">
            <v>24000.2089844</v>
          </cell>
          <cell r="F180">
            <v>6795.55859375</v>
          </cell>
          <cell r="G180">
            <v>20543.3858994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15206.90625</v>
          </cell>
          <cell r="E181">
            <v>23364.9316406</v>
          </cell>
          <cell r="F181">
            <v>8158.0253906300004</v>
          </cell>
          <cell r="G181">
            <v>19073.594653600001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16617.1601563</v>
          </cell>
          <cell r="E182">
            <v>23390.8105469</v>
          </cell>
          <cell r="F182">
            <v>6773.6503906300004</v>
          </cell>
          <cell r="G182">
            <v>19780.668847600002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3981.20581055</v>
          </cell>
          <cell r="E183">
            <v>19864.7929688</v>
          </cell>
          <cell r="F183">
            <v>15883.5871582</v>
          </cell>
          <cell r="G183">
            <v>12293.185896200001</v>
          </cell>
        </row>
        <row r="184">
          <cell r="A184">
            <v>183</v>
          </cell>
          <cell r="B184">
            <v>14796</v>
          </cell>
          <cell r="C184">
            <v>147960000</v>
          </cell>
          <cell r="D184">
            <v>0</v>
          </cell>
          <cell r="E184">
            <v>9047.0986328100007</v>
          </cell>
          <cell r="F184">
            <v>9047.0986328100007</v>
          </cell>
          <cell r="G184">
            <v>2841.1680335199999</v>
          </cell>
        </row>
        <row r="185">
          <cell r="A185">
            <v>184</v>
          </cell>
          <cell r="B185">
            <v>2134</v>
          </cell>
          <cell r="C185">
            <v>21340000</v>
          </cell>
          <cell r="D185">
            <v>13509.2558594</v>
          </cell>
          <cell r="E185">
            <v>47544.1914063</v>
          </cell>
          <cell r="F185">
            <v>34034.9355469</v>
          </cell>
          <cell r="G185">
            <v>24757.779001300001</v>
          </cell>
        </row>
        <row r="186">
          <cell r="A186">
            <v>185</v>
          </cell>
          <cell r="B186">
            <v>4365</v>
          </cell>
          <cell r="C186">
            <v>43650000</v>
          </cell>
          <cell r="D186">
            <v>4081.6662597700001</v>
          </cell>
          <cell r="E186">
            <v>14026.4033203</v>
          </cell>
          <cell r="F186">
            <v>9944.73706055</v>
          </cell>
          <cell r="G186">
            <v>8892.5677870300005</v>
          </cell>
        </row>
        <row r="187">
          <cell r="A187">
            <v>186</v>
          </cell>
          <cell r="B187">
            <v>8002</v>
          </cell>
          <cell r="C187">
            <v>80020000</v>
          </cell>
          <cell r="D187">
            <v>4420.4072265599998</v>
          </cell>
          <cell r="E187">
            <v>23145.8417969</v>
          </cell>
          <cell r="F187">
            <v>18725.4345703</v>
          </cell>
          <cell r="G187">
            <v>16244.593971300001</v>
          </cell>
        </row>
        <row r="188">
          <cell r="A188">
            <v>187</v>
          </cell>
          <cell r="B188">
            <v>18744</v>
          </cell>
          <cell r="C188">
            <v>187440000</v>
          </cell>
          <cell r="D188">
            <v>14792.2275391</v>
          </cell>
          <cell r="E188">
            <v>29362.0507813</v>
          </cell>
          <cell r="F188">
            <v>14569.8232422</v>
          </cell>
          <cell r="G188">
            <v>22425.9136368</v>
          </cell>
        </row>
        <row r="189">
          <cell r="A189">
            <v>188</v>
          </cell>
          <cell r="B189">
            <v>1036</v>
          </cell>
          <cell r="C189">
            <v>10360000</v>
          </cell>
          <cell r="D189">
            <v>30391.6113281</v>
          </cell>
          <cell r="E189">
            <v>35944.9570313</v>
          </cell>
          <cell r="F189">
            <v>5553.3457031300004</v>
          </cell>
          <cell r="G189">
            <v>33420.384791999997</v>
          </cell>
        </row>
        <row r="190">
          <cell r="A190">
            <v>189</v>
          </cell>
          <cell r="B190">
            <v>21551</v>
          </cell>
          <cell r="C190">
            <v>215510000</v>
          </cell>
          <cell r="D190">
            <v>1264.9110107399999</v>
          </cell>
          <cell r="E190">
            <v>20860.7285156</v>
          </cell>
          <cell r="F190">
            <v>19595.817504899998</v>
          </cell>
          <cell r="G190">
            <v>11383.6463327</v>
          </cell>
        </row>
        <row r="191">
          <cell r="A191">
            <v>190</v>
          </cell>
          <cell r="B191">
            <v>16775</v>
          </cell>
          <cell r="C191">
            <v>167750000</v>
          </cell>
          <cell r="D191">
            <v>3000</v>
          </cell>
          <cell r="E191">
            <v>22380.5722656</v>
          </cell>
          <cell r="F191">
            <v>19380.5722656</v>
          </cell>
          <cell r="G191">
            <v>14364.876957799999</v>
          </cell>
        </row>
        <row r="192">
          <cell r="A192">
            <v>191</v>
          </cell>
          <cell r="B192">
            <v>1967</v>
          </cell>
          <cell r="C192">
            <v>19670000</v>
          </cell>
          <cell r="D192">
            <v>23690.7148438</v>
          </cell>
          <cell r="E192">
            <v>30417.921875</v>
          </cell>
          <cell r="F192">
            <v>6727.20703125</v>
          </cell>
          <cell r="G192">
            <v>27154.065676400001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14849.2421875</v>
          </cell>
          <cell r="E193">
            <v>23774.1464844</v>
          </cell>
          <cell r="F193">
            <v>8924.9042968800004</v>
          </cell>
          <cell r="G193">
            <v>18630.754858799999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20671.2363281</v>
          </cell>
          <cell r="E194">
            <v>23928.2265625</v>
          </cell>
          <cell r="F194">
            <v>3256.9902343799999</v>
          </cell>
          <cell r="G194">
            <v>22348.8809177</v>
          </cell>
        </row>
        <row r="195">
          <cell r="A195">
            <v>194</v>
          </cell>
          <cell r="B195">
            <v>1774</v>
          </cell>
          <cell r="C195">
            <v>17740000</v>
          </cell>
          <cell r="D195">
            <v>19532.7929688</v>
          </cell>
          <cell r="E195">
            <v>23841.5605469</v>
          </cell>
          <cell r="F195">
            <v>4308.7675781300004</v>
          </cell>
          <cell r="G195">
            <v>21615.036905699999</v>
          </cell>
        </row>
        <row r="196">
          <cell r="A196">
            <v>195</v>
          </cell>
          <cell r="B196">
            <v>9236</v>
          </cell>
          <cell r="C196">
            <v>92360000</v>
          </cell>
          <cell r="D196">
            <v>15996.5625</v>
          </cell>
          <cell r="E196">
            <v>28820.1328125</v>
          </cell>
          <cell r="F196">
            <v>12823.5703125</v>
          </cell>
          <cell r="G196">
            <v>23180.7607952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17495.7128906</v>
          </cell>
          <cell r="E197">
            <v>24571.7324219</v>
          </cell>
          <cell r="F197">
            <v>7076.01953125</v>
          </cell>
          <cell r="G197">
            <v>20919.640326299999</v>
          </cell>
        </row>
        <row r="198">
          <cell r="A198">
            <v>197</v>
          </cell>
          <cell r="B198">
            <v>6451</v>
          </cell>
          <cell r="C198">
            <v>64510000</v>
          </cell>
          <cell r="D198">
            <v>15420.765625</v>
          </cell>
          <cell r="E198">
            <v>28595.4550781</v>
          </cell>
          <cell r="F198">
            <v>13174.6894531</v>
          </cell>
          <cell r="G198">
            <v>22378.284071300001</v>
          </cell>
        </row>
        <row r="199">
          <cell r="A199">
            <v>198</v>
          </cell>
          <cell r="B199">
            <v>3873</v>
          </cell>
          <cell r="C199">
            <v>38730000</v>
          </cell>
          <cell r="D199">
            <v>18944.65625</v>
          </cell>
          <cell r="E199">
            <v>28623.2421875</v>
          </cell>
          <cell r="F199">
            <v>9678.5859375</v>
          </cell>
          <cell r="G199">
            <v>24751.406754799998</v>
          </cell>
        </row>
        <row r="200">
          <cell r="A200">
            <v>199</v>
          </cell>
          <cell r="B200">
            <v>5444</v>
          </cell>
          <cell r="C200">
            <v>54440000</v>
          </cell>
          <cell r="D200">
            <v>14927.15625</v>
          </cell>
          <cell r="E200">
            <v>27115.4941406</v>
          </cell>
          <cell r="F200">
            <v>12188.3378906</v>
          </cell>
          <cell r="G200">
            <v>21559.730388200001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13072.8730469</v>
          </cell>
          <cell r="E201">
            <v>22381.4648438</v>
          </cell>
          <cell r="F201">
            <v>9308.5917968800004</v>
          </cell>
          <cell r="G201">
            <v>17865.796705000001</v>
          </cell>
        </row>
        <row r="202">
          <cell r="A202">
            <v>201</v>
          </cell>
          <cell r="B202">
            <v>2700</v>
          </cell>
          <cell r="C202">
            <v>27000000</v>
          </cell>
          <cell r="D202">
            <v>22801.9726563</v>
          </cell>
          <cell r="E202">
            <v>28311.3046875</v>
          </cell>
          <cell r="F202">
            <v>5509.33203125</v>
          </cell>
          <cell r="G202">
            <v>25693.936333199999</v>
          </cell>
        </row>
        <row r="203">
          <cell r="A203">
            <v>202</v>
          </cell>
          <cell r="B203">
            <v>15484</v>
          </cell>
          <cell r="C203">
            <v>154840000</v>
          </cell>
          <cell r="D203">
            <v>0</v>
          </cell>
          <cell r="E203">
            <v>10980.8925781</v>
          </cell>
          <cell r="F203">
            <v>10980.8925781</v>
          </cell>
          <cell r="G203">
            <v>5099.7749946000004</v>
          </cell>
        </row>
        <row r="204">
          <cell r="A204">
            <v>203</v>
          </cell>
          <cell r="B204">
            <v>18844</v>
          </cell>
          <cell r="C204">
            <v>188440000</v>
          </cell>
          <cell r="D204">
            <v>0</v>
          </cell>
          <cell r="E204">
            <v>10467.5693359</v>
          </cell>
          <cell r="F204">
            <v>10467.5693359</v>
          </cell>
          <cell r="G204">
            <v>3615.3751800700002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316.22775268599997</v>
          </cell>
          <cell r="E205">
            <v>13538.4638672</v>
          </cell>
          <cell r="F205">
            <v>13222.2361145</v>
          </cell>
          <cell r="G205">
            <v>7853.2721897700003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1204.1594238299999</v>
          </cell>
          <cell r="E206">
            <v>17813.7578125</v>
          </cell>
          <cell r="F206">
            <v>16609.5983887</v>
          </cell>
          <cell r="G206">
            <v>10964.8865716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2600</v>
          </cell>
          <cell r="E207">
            <v>18796.8085938</v>
          </cell>
          <cell r="F207">
            <v>16196.8085938</v>
          </cell>
          <cell r="G207">
            <v>11836.494122300001</v>
          </cell>
        </row>
        <row r="208">
          <cell r="A208">
            <v>207</v>
          </cell>
          <cell r="B208">
            <v>29238</v>
          </cell>
          <cell r="C208">
            <v>292380000</v>
          </cell>
          <cell r="D208">
            <v>0</v>
          </cell>
          <cell r="E208">
            <v>9466.7841796899993</v>
          </cell>
          <cell r="F208">
            <v>9466.7841796899993</v>
          </cell>
          <cell r="G208">
            <v>3084.6588486700002</v>
          </cell>
        </row>
        <row r="209">
          <cell r="A209">
            <v>208</v>
          </cell>
          <cell r="B209">
            <v>16136</v>
          </cell>
          <cell r="C209">
            <v>161360000</v>
          </cell>
          <cell r="D209">
            <v>5879.6259765599998</v>
          </cell>
          <cell r="E209">
            <v>19901.0058594</v>
          </cell>
          <cell r="F209">
            <v>14021.3798828</v>
          </cell>
          <cell r="G209">
            <v>12954.661391400001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8732.125</v>
          </cell>
          <cell r="E210">
            <v>17854.9707031</v>
          </cell>
          <cell r="F210">
            <v>9122.8457031300004</v>
          </cell>
          <cell r="G210">
            <v>13047.1208764</v>
          </cell>
        </row>
        <row r="211">
          <cell r="A211">
            <v>210</v>
          </cell>
          <cell r="B211">
            <v>7007</v>
          </cell>
          <cell r="C211">
            <v>70070000</v>
          </cell>
          <cell r="D211">
            <v>12054.0449219</v>
          </cell>
          <cell r="E211">
            <v>19612.75</v>
          </cell>
          <cell r="F211">
            <v>7558.7050781300004</v>
          </cell>
          <cell r="G211">
            <v>16629.081460699999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0</v>
          </cell>
          <cell r="E212">
            <v>13035.7197266</v>
          </cell>
          <cell r="F212">
            <v>13035.7197266</v>
          </cell>
          <cell r="G212">
            <v>6519.5410298699999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0</v>
          </cell>
          <cell r="E213">
            <v>13689.4121094</v>
          </cell>
          <cell r="F213">
            <v>13689.4121094</v>
          </cell>
          <cell r="G213">
            <v>6500.6240037500002</v>
          </cell>
        </row>
        <row r="214">
          <cell r="A214">
            <v>213</v>
          </cell>
          <cell r="B214">
            <v>8789</v>
          </cell>
          <cell r="C214">
            <v>87890000</v>
          </cell>
          <cell r="D214">
            <v>7494.6645507800004</v>
          </cell>
          <cell r="E214">
            <v>19536.8886719</v>
          </cell>
          <cell r="F214">
            <v>12042.2241211</v>
          </cell>
          <cell r="G214">
            <v>14269.332595100001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0</v>
          </cell>
          <cell r="E215">
            <v>10592.921875</v>
          </cell>
          <cell r="F215">
            <v>10592.921875</v>
          </cell>
          <cell r="G215">
            <v>3885.5909683300001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0</v>
          </cell>
          <cell r="E216">
            <v>11363.5380859</v>
          </cell>
          <cell r="F216">
            <v>11363.5380859</v>
          </cell>
          <cell r="G216">
            <v>5457.46047542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0</v>
          </cell>
          <cell r="E217">
            <v>4390.8999023400002</v>
          </cell>
          <cell r="F217">
            <v>4390.8999023400002</v>
          </cell>
          <cell r="G217">
            <v>751.19299742600003</v>
          </cell>
        </row>
        <row r="218">
          <cell r="A218">
            <v>217</v>
          </cell>
          <cell r="B218">
            <v>32725</v>
          </cell>
          <cell r="C218">
            <v>327250000</v>
          </cell>
          <cell r="D218">
            <v>6100</v>
          </cell>
          <cell r="E218">
            <v>28445.9140625</v>
          </cell>
          <cell r="F218">
            <v>22345.9140625</v>
          </cell>
          <cell r="G218">
            <v>17863.7105624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0</v>
          </cell>
          <cell r="E219">
            <v>19757.0234375</v>
          </cell>
          <cell r="F219">
            <v>19757.0234375</v>
          </cell>
          <cell r="G219">
            <v>8935.0026222800007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0</v>
          </cell>
          <cell r="E220">
            <v>15508.0625</v>
          </cell>
          <cell r="F220">
            <v>15508.0625</v>
          </cell>
          <cell r="G220">
            <v>5496.8206847499996</v>
          </cell>
        </row>
        <row r="221">
          <cell r="A221">
            <v>220</v>
          </cell>
          <cell r="B221">
            <v>23968</v>
          </cell>
          <cell r="C221">
            <v>239680000</v>
          </cell>
          <cell r="D221">
            <v>0</v>
          </cell>
          <cell r="E221">
            <v>9402.1269531300004</v>
          </cell>
          <cell r="F221">
            <v>9402.1269531300004</v>
          </cell>
          <cell r="G221">
            <v>3534.1077619399998</v>
          </cell>
        </row>
        <row r="222">
          <cell r="A222">
            <v>221</v>
          </cell>
          <cell r="B222">
            <v>17626</v>
          </cell>
          <cell r="C222">
            <v>176260000</v>
          </cell>
          <cell r="D222">
            <v>0</v>
          </cell>
          <cell r="E222">
            <v>17195.9296875</v>
          </cell>
          <cell r="F222">
            <v>17195.9296875</v>
          </cell>
          <cell r="G222">
            <v>6860.9500544000002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282.84271240200002</v>
          </cell>
          <cell r="E223">
            <v>9693.8125</v>
          </cell>
          <cell r="F223">
            <v>9410.9697875999991</v>
          </cell>
          <cell r="G223">
            <v>4868.6634442000004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5069.5166015599998</v>
          </cell>
          <cell r="E224">
            <v>16620.7695313</v>
          </cell>
          <cell r="F224">
            <v>11551.2529297</v>
          </cell>
          <cell r="G224">
            <v>9452.6974342499998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5903.3886718800004</v>
          </cell>
          <cell r="E225">
            <v>15190.7871094</v>
          </cell>
          <cell r="F225">
            <v>9287.3984375</v>
          </cell>
          <cell r="G225">
            <v>11456.5682351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8134.4946289099998</v>
          </cell>
          <cell r="E226">
            <v>19880.6445313</v>
          </cell>
          <cell r="F226">
            <v>11746.1499023</v>
          </cell>
          <cell r="G226">
            <v>14386.7121279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4308.1318359400002</v>
          </cell>
          <cell r="E227">
            <v>12445.4814453</v>
          </cell>
          <cell r="F227">
            <v>8137.3496093800004</v>
          </cell>
          <cell r="G227">
            <v>8187.4881561900002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14340.1533203</v>
          </cell>
          <cell r="E228">
            <v>26476.4042969</v>
          </cell>
          <cell r="F228">
            <v>12136.2509766</v>
          </cell>
          <cell r="G228">
            <v>18947.398019699998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17123.375</v>
          </cell>
          <cell r="E229">
            <v>34713.9726563</v>
          </cell>
          <cell r="F229">
            <v>17590.5976563</v>
          </cell>
          <cell r="G229">
            <v>25080.645985399999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17656.7265625</v>
          </cell>
          <cell r="E230">
            <v>32202.0195313</v>
          </cell>
          <cell r="F230">
            <v>14545.2929688</v>
          </cell>
          <cell r="G230">
            <v>25549.235548199998</v>
          </cell>
        </row>
        <row r="231">
          <cell r="A231">
            <v>230</v>
          </cell>
          <cell r="B231">
            <v>11640</v>
          </cell>
          <cell r="C231">
            <v>116400000</v>
          </cell>
          <cell r="D231">
            <v>31041.2636719</v>
          </cell>
          <cell r="E231">
            <v>47720.2265625</v>
          </cell>
          <cell r="F231">
            <v>16678.9628906</v>
          </cell>
          <cell r="G231">
            <v>39767.6078719</v>
          </cell>
        </row>
        <row r="232">
          <cell r="A232">
            <v>231</v>
          </cell>
          <cell r="B232">
            <v>22554</v>
          </cell>
          <cell r="C232">
            <v>225540000</v>
          </cell>
          <cell r="D232">
            <v>21021.8925781</v>
          </cell>
          <cell r="E232">
            <v>40862.6953125</v>
          </cell>
          <cell r="F232">
            <v>19840.8027344</v>
          </cell>
          <cell r="G232">
            <v>32048.962881799998</v>
          </cell>
        </row>
        <row r="233">
          <cell r="A233">
            <v>232</v>
          </cell>
          <cell r="B233">
            <v>13055</v>
          </cell>
          <cell r="C233">
            <v>130550000</v>
          </cell>
          <cell r="D233">
            <v>0</v>
          </cell>
          <cell r="E233">
            <v>17001.7636719</v>
          </cell>
          <cell r="F233">
            <v>17001.7636719</v>
          </cell>
          <cell r="G233">
            <v>4292.1973915500002</v>
          </cell>
        </row>
        <row r="234">
          <cell r="A234">
            <v>233</v>
          </cell>
          <cell r="B234">
            <v>17661</v>
          </cell>
          <cell r="C234">
            <v>176610000</v>
          </cell>
          <cell r="D234">
            <v>0</v>
          </cell>
          <cell r="E234">
            <v>11800.4238281</v>
          </cell>
          <cell r="F234">
            <v>11800.4238281</v>
          </cell>
          <cell r="G234">
            <v>3276.6106065099998</v>
          </cell>
        </row>
        <row r="235">
          <cell r="A235">
            <v>234</v>
          </cell>
          <cell r="B235">
            <v>14332</v>
          </cell>
          <cell r="C235">
            <v>143320000</v>
          </cell>
          <cell r="D235">
            <v>2000</v>
          </cell>
          <cell r="E235">
            <v>17390.2265625</v>
          </cell>
          <cell r="F235">
            <v>15390.2265625</v>
          </cell>
          <cell r="G235">
            <v>9014.3871329600006</v>
          </cell>
        </row>
        <row r="236">
          <cell r="A236">
            <v>235</v>
          </cell>
          <cell r="B236">
            <v>18305</v>
          </cell>
          <cell r="C236">
            <v>183050000</v>
          </cell>
          <cell r="D236">
            <v>8660.8310546899993</v>
          </cell>
          <cell r="E236">
            <v>27554.4921875</v>
          </cell>
          <cell r="F236">
            <v>18893.6611328</v>
          </cell>
          <cell r="G236">
            <v>18285.8168486</v>
          </cell>
        </row>
        <row r="237">
          <cell r="A237">
            <v>236</v>
          </cell>
          <cell r="B237">
            <v>7283</v>
          </cell>
          <cell r="C237">
            <v>72830000</v>
          </cell>
          <cell r="D237">
            <v>15720.3691406</v>
          </cell>
          <cell r="E237">
            <v>26700.1875</v>
          </cell>
          <cell r="F237">
            <v>10979.8183594</v>
          </cell>
          <cell r="G237">
            <v>21365.191664499998</v>
          </cell>
        </row>
        <row r="238">
          <cell r="A238">
            <v>237</v>
          </cell>
          <cell r="B238">
            <v>16492</v>
          </cell>
          <cell r="C238">
            <v>164920000</v>
          </cell>
          <cell r="D238">
            <v>22760.7109375</v>
          </cell>
          <cell r="E238">
            <v>38059.1640625</v>
          </cell>
          <cell r="F238">
            <v>15298.453125</v>
          </cell>
          <cell r="G238">
            <v>30426.262091799999</v>
          </cell>
        </row>
        <row r="239">
          <cell r="A239">
            <v>238</v>
          </cell>
          <cell r="B239">
            <v>11368</v>
          </cell>
          <cell r="C239">
            <v>113680000</v>
          </cell>
          <cell r="D239">
            <v>35923.53125</v>
          </cell>
          <cell r="E239">
            <v>48820.5898438</v>
          </cell>
          <cell r="F239">
            <v>12897.0585938</v>
          </cell>
          <cell r="G239">
            <v>41956.689759599998</v>
          </cell>
        </row>
        <row r="240">
          <cell r="A240">
            <v>239</v>
          </cell>
          <cell r="B240">
            <v>18174</v>
          </cell>
          <cell r="C240">
            <v>181740000</v>
          </cell>
          <cell r="D240">
            <v>30026.8222656</v>
          </cell>
          <cell r="E240">
            <v>51494.1757813</v>
          </cell>
          <cell r="F240">
            <v>21467.3535156</v>
          </cell>
          <cell r="G240">
            <v>42924.524238400001</v>
          </cell>
        </row>
        <row r="241">
          <cell r="A241">
            <v>240</v>
          </cell>
          <cell r="B241">
            <v>10157</v>
          </cell>
          <cell r="C241">
            <v>101570000</v>
          </cell>
          <cell r="D241">
            <v>2126.0290527299999</v>
          </cell>
          <cell r="E241">
            <v>14080.1279297</v>
          </cell>
          <cell r="F241">
            <v>11954.098877</v>
          </cell>
          <cell r="G241">
            <v>8470.54114845</v>
          </cell>
        </row>
        <row r="242">
          <cell r="A242">
            <v>241</v>
          </cell>
          <cell r="B242">
            <v>1670</v>
          </cell>
          <cell r="C242">
            <v>16700000</v>
          </cell>
          <cell r="D242">
            <v>16548.4140625</v>
          </cell>
          <cell r="E242">
            <v>30875.3945313</v>
          </cell>
          <cell r="F242">
            <v>14326.9804688</v>
          </cell>
          <cell r="G242">
            <v>23849.169842300002</v>
          </cell>
        </row>
        <row r="243">
          <cell r="A243">
            <v>242</v>
          </cell>
          <cell r="B243">
            <v>97001</v>
          </cell>
          <cell r="C243">
            <v>970010000</v>
          </cell>
          <cell r="D243">
            <v>0</v>
          </cell>
          <cell r="E243">
            <v>54638.0820313</v>
          </cell>
          <cell r="F243">
            <v>54638.0820313</v>
          </cell>
          <cell r="G243">
            <v>21531.6939819</v>
          </cell>
        </row>
        <row r="244">
          <cell r="A244">
            <v>243</v>
          </cell>
          <cell r="B244">
            <v>29898</v>
          </cell>
          <cell r="C244">
            <v>298980000</v>
          </cell>
          <cell r="D244">
            <v>2022.3748779299999</v>
          </cell>
          <cell r="E244">
            <v>32766.5996094</v>
          </cell>
          <cell r="F244">
            <v>30744.224731400001</v>
          </cell>
          <cell r="G244">
            <v>13966.627132</v>
          </cell>
        </row>
        <row r="245">
          <cell r="A245">
            <v>244</v>
          </cell>
          <cell r="B245">
            <v>30395</v>
          </cell>
          <cell r="C245">
            <v>303950000</v>
          </cell>
          <cell r="D245">
            <v>400</v>
          </cell>
          <cell r="E245">
            <v>20930.8378906</v>
          </cell>
          <cell r="F245">
            <v>20530.8378906</v>
          </cell>
          <cell r="G245">
            <v>10628.335886700001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141.42135620100001</v>
          </cell>
          <cell r="E246">
            <v>14536.1621094</v>
          </cell>
          <cell r="F246">
            <v>14394.7407532</v>
          </cell>
          <cell r="G246">
            <v>7170.0148484399997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0</v>
          </cell>
          <cell r="E247">
            <v>11136.4267578</v>
          </cell>
          <cell r="F247">
            <v>11136.4267578</v>
          </cell>
          <cell r="G247">
            <v>2793.9803706600001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0</v>
          </cell>
          <cell r="E248">
            <v>9507.8916015600007</v>
          </cell>
          <cell r="F248">
            <v>9507.8916015600007</v>
          </cell>
          <cell r="G248">
            <v>3006.24617244</v>
          </cell>
        </row>
        <row r="249">
          <cell r="A249">
            <v>248</v>
          </cell>
          <cell r="B249">
            <v>36814</v>
          </cell>
          <cell r="C249">
            <v>368140000</v>
          </cell>
          <cell r="D249">
            <v>0</v>
          </cell>
          <cell r="E249">
            <v>27241.5117188</v>
          </cell>
          <cell r="F249">
            <v>27241.5117188</v>
          </cell>
          <cell r="G249">
            <v>9842.7525899600005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3828.8378906299999</v>
          </cell>
          <cell r="E250">
            <v>17462.2441406</v>
          </cell>
          <cell r="F250">
            <v>13633.40625</v>
          </cell>
          <cell r="G250">
            <v>10765.1483209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12193.8505859</v>
          </cell>
          <cell r="E251">
            <v>28049.2421875</v>
          </cell>
          <cell r="F251">
            <v>15855.3916016</v>
          </cell>
          <cell r="G251">
            <v>19417.724279599999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1788.8543701200001</v>
          </cell>
          <cell r="E252">
            <v>14415.6162109</v>
          </cell>
          <cell r="F252">
            <v>12626.7618408</v>
          </cell>
          <cell r="G252">
            <v>8332.2393829499997</v>
          </cell>
        </row>
        <row r="253">
          <cell r="A253">
            <v>252</v>
          </cell>
          <cell r="B253">
            <v>26901</v>
          </cell>
          <cell r="C253">
            <v>269010000</v>
          </cell>
          <cell r="D253">
            <v>17650.4960938</v>
          </cell>
          <cell r="E253">
            <v>38835.5507813</v>
          </cell>
          <cell r="F253">
            <v>21185.0546875</v>
          </cell>
          <cell r="G253">
            <v>27514.681348800001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7402.7021484400002</v>
          </cell>
          <cell r="E254">
            <v>22084.3828125</v>
          </cell>
          <cell r="F254">
            <v>14681.6806641</v>
          </cell>
          <cell r="G254">
            <v>15058.0871582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54386.9453125</v>
          </cell>
          <cell r="E255">
            <v>65312.8632813</v>
          </cell>
          <cell r="F255">
            <v>10925.9179688</v>
          </cell>
          <cell r="G255">
            <v>60379.6356409</v>
          </cell>
        </row>
        <row r="256">
          <cell r="A256">
            <v>255</v>
          </cell>
          <cell r="B256">
            <v>37391</v>
          </cell>
          <cell r="C256">
            <v>373910000</v>
          </cell>
          <cell r="D256">
            <v>26533.375</v>
          </cell>
          <cell r="E256">
            <v>62182.3945313</v>
          </cell>
          <cell r="F256">
            <v>35649.0195313</v>
          </cell>
          <cell r="G256">
            <v>44856.2783107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35573.1640625</v>
          </cell>
          <cell r="E257">
            <v>68673.2109375</v>
          </cell>
          <cell r="F257">
            <v>33100.046875</v>
          </cell>
          <cell r="G257">
            <v>54625.851632099999</v>
          </cell>
        </row>
        <row r="258">
          <cell r="A258">
            <v>257</v>
          </cell>
          <cell r="B258">
            <v>75938</v>
          </cell>
          <cell r="C258">
            <v>759380000</v>
          </cell>
          <cell r="D258">
            <v>32723.0800781</v>
          </cell>
          <cell r="E258">
            <v>70619.6171875</v>
          </cell>
          <cell r="F258">
            <v>37896.5371094</v>
          </cell>
          <cell r="G258">
            <v>51324.654884800002</v>
          </cell>
        </row>
        <row r="259">
          <cell r="A259">
            <v>258</v>
          </cell>
          <cell r="B259">
            <v>32808</v>
          </cell>
          <cell r="C259">
            <v>328080000</v>
          </cell>
          <cell r="D259">
            <v>64777.9296875</v>
          </cell>
          <cell r="E259">
            <v>85941.4296875</v>
          </cell>
          <cell r="F259">
            <v>21163.5</v>
          </cell>
          <cell r="G259">
            <v>73736.568086800005</v>
          </cell>
        </row>
        <row r="260">
          <cell r="A260">
            <v>259</v>
          </cell>
          <cell r="B260">
            <v>7375</v>
          </cell>
          <cell r="C260">
            <v>73750000</v>
          </cell>
          <cell r="D260">
            <v>97520.5078125</v>
          </cell>
          <cell r="E260">
            <v>112249.234375</v>
          </cell>
          <cell r="F260">
            <v>14728.7265625</v>
          </cell>
          <cell r="G260">
            <v>105842.178159</v>
          </cell>
        </row>
        <row r="261">
          <cell r="A261">
            <v>260</v>
          </cell>
          <cell r="B261">
            <v>12847</v>
          </cell>
          <cell r="C261">
            <v>128470000</v>
          </cell>
          <cell r="D261">
            <v>91360</v>
          </cell>
          <cell r="E261">
            <v>109543.507813</v>
          </cell>
          <cell r="F261">
            <v>18183.5078125</v>
          </cell>
          <cell r="G261">
            <v>99611.568243100002</v>
          </cell>
        </row>
        <row r="262">
          <cell r="A262">
            <v>261</v>
          </cell>
          <cell r="B262">
            <v>7262</v>
          </cell>
          <cell r="C262">
            <v>72620000</v>
          </cell>
          <cell r="D262">
            <v>107046.15625</v>
          </cell>
          <cell r="E262">
            <v>120596.226563</v>
          </cell>
          <cell r="F262">
            <v>13550.0703125</v>
          </cell>
          <cell r="G262">
            <v>114616.98545599999</v>
          </cell>
        </row>
        <row r="263">
          <cell r="A263">
            <v>262</v>
          </cell>
          <cell r="B263">
            <v>22005</v>
          </cell>
          <cell r="C263">
            <v>220050000</v>
          </cell>
          <cell r="D263">
            <v>100279.257813</v>
          </cell>
          <cell r="E263">
            <v>120370.46875</v>
          </cell>
          <cell r="F263">
            <v>20091.2109375</v>
          </cell>
          <cell r="G263">
            <v>110594.817196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84772.2265625</v>
          </cell>
          <cell r="E264">
            <v>101894.257813</v>
          </cell>
          <cell r="F264">
            <v>17122.03125</v>
          </cell>
          <cell r="G264">
            <v>92976.9967206</v>
          </cell>
        </row>
        <row r="265">
          <cell r="A265">
            <v>264</v>
          </cell>
          <cell r="B265">
            <v>17530</v>
          </cell>
          <cell r="C265">
            <v>175300000</v>
          </cell>
          <cell r="D265">
            <v>85834.3203125</v>
          </cell>
          <cell r="E265">
            <v>108226.617188</v>
          </cell>
          <cell r="F265">
            <v>22392.296875</v>
          </cell>
          <cell r="G265">
            <v>97243.292346600007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72461.09375</v>
          </cell>
          <cell r="E266">
            <v>87496.1171875</v>
          </cell>
          <cell r="F266">
            <v>15035.0234375</v>
          </cell>
          <cell r="G266">
            <v>79569.3231925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79103.2890625</v>
          </cell>
          <cell r="E267">
            <v>93130.28125</v>
          </cell>
          <cell r="F267">
            <v>14026.9921875</v>
          </cell>
          <cell r="G267">
            <v>85870.725561200001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75387.0703125</v>
          </cell>
          <cell r="E268">
            <v>84649.9296875</v>
          </cell>
          <cell r="F268">
            <v>9262.859375</v>
          </cell>
          <cell r="G268">
            <v>80380.718868299999</v>
          </cell>
        </row>
        <row r="269">
          <cell r="A269">
            <v>268</v>
          </cell>
          <cell r="B269">
            <v>16639</v>
          </cell>
          <cell r="C269">
            <v>166390000</v>
          </cell>
          <cell r="D269">
            <v>83020.1171875</v>
          </cell>
          <cell r="E269">
            <v>107182.320313</v>
          </cell>
          <cell r="F269">
            <v>24162.203125</v>
          </cell>
          <cell r="G269">
            <v>91710.583122199998</v>
          </cell>
        </row>
        <row r="270">
          <cell r="A270">
            <v>269</v>
          </cell>
          <cell r="B270">
            <v>9567</v>
          </cell>
          <cell r="C270">
            <v>95670000</v>
          </cell>
          <cell r="D270">
            <v>91909.1953125</v>
          </cell>
          <cell r="E270">
            <v>109605.335938</v>
          </cell>
          <cell r="F270">
            <v>17696.140625</v>
          </cell>
          <cell r="G270">
            <v>99490.197294400001</v>
          </cell>
        </row>
        <row r="271">
          <cell r="A271">
            <v>270</v>
          </cell>
          <cell r="B271">
            <v>10637</v>
          </cell>
          <cell r="C271">
            <v>106370000</v>
          </cell>
          <cell r="D271">
            <v>9900.5048828100007</v>
          </cell>
          <cell r="E271">
            <v>23349.9472656</v>
          </cell>
          <cell r="F271">
            <v>13449.4423828</v>
          </cell>
          <cell r="G271">
            <v>17026.922245400001</v>
          </cell>
        </row>
        <row r="272">
          <cell r="A272">
            <v>271</v>
          </cell>
          <cell r="B272">
            <v>6696</v>
          </cell>
          <cell r="C272">
            <v>66960000</v>
          </cell>
          <cell r="D272">
            <v>19948.4335938</v>
          </cell>
          <cell r="E272">
            <v>33118.5742188</v>
          </cell>
          <cell r="F272">
            <v>13170.140625</v>
          </cell>
          <cell r="G272">
            <v>26126.512487</v>
          </cell>
        </row>
        <row r="273">
          <cell r="A273">
            <v>272</v>
          </cell>
          <cell r="B273">
            <v>24198</v>
          </cell>
          <cell r="C273">
            <v>241980000</v>
          </cell>
          <cell r="D273">
            <v>10956.7333984</v>
          </cell>
          <cell r="E273">
            <v>33178.9101563</v>
          </cell>
          <cell r="F273">
            <v>22222.1767578</v>
          </cell>
          <cell r="G273">
            <v>21113.1530595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0</v>
          </cell>
          <cell r="E274">
            <v>20649.6972656</v>
          </cell>
          <cell r="F274">
            <v>20649.6972656</v>
          </cell>
          <cell r="G274">
            <v>9898.3322768300004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6276.9418945300004</v>
          </cell>
          <cell r="E275">
            <v>17863.0898438</v>
          </cell>
          <cell r="F275">
            <v>11586.1479492</v>
          </cell>
          <cell r="G275">
            <v>12402.331361500001</v>
          </cell>
        </row>
        <row r="276">
          <cell r="A276">
            <v>275</v>
          </cell>
          <cell r="B276">
            <v>42775</v>
          </cell>
          <cell r="C276">
            <v>427750000</v>
          </cell>
          <cell r="D276">
            <v>0</v>
          </cell>
          <cell r="E276">
            <v>14605.4785156</v>
          </cell>
          <cell r="F276">
            <v>14605.4785156</v>
          </cell>
          <cell r="G276">
            <v>5970.1492833800003</v>
          </cell>
        </row>
        <row r="277">
          <cell r="A277">
            <v>276</v>
          </cell>
          <cell r="B277">
            <v>16647</v>
          </cell>
          <cell r="C277">
            <v>166470000</v>
          </cell>
          <cell r="D277">
            <v>3765.6340332</v>
          </cell>
          <cell r="E277">
            <v>17532.8261719</v>
          </cell>
          <cell r="F277">
            <v>13767.1921387</v>
          </cell>
          <cell r="G277">
            <v>11231.856077799999</v>
          </cell>
        </row>
        <row r="278">
          <cell r="A278">
            <v>277</v>
          </cell>
          <cell r="B278">
            <v>16944</v>
          </cell>
          <cell r="C278">
            <v>169440000</v>
          </cell>
          <cell r="D278">
            <v>0</v>
          </cell>
          <cell r="E278">
            <v>12662.1484375</v>
          </cell>
          <cell r="F278">
            <v>12662.1484375</v>
          </cell>
          <cell r="G278">
            <v>4891.2377463499997</v>
          </cell>
        </row>
        <row r="279">
          <cell r="A279">
            <v>278</v>
          </cell>
          <cell r="B279">
            <v>21062</v>
          </cell>
          <cell r="C279">
            <v>210620000</v>
          </cell>
          <cell r="D279">
            <v>0</v>
          </cell>
          <cell r="E279">
            <v>9526.8046875</v>
          </cell>
          <cell r="F279">
            <v>9526.8046875</v>
          </cell>
          <cell r="G279">
            <v>3479.4639090599999</v>
          </cell>
        </row>
        <row r="280">
          <cell r="A280">
            <v>279</v>
          </cell>
          <cell r="B280">
            <v>51280</v>
          </cell>
          <cell r="C280">
            <v>512800000</v>
          </cell>
          <cell r="D280">
            <v>0</v>
          </cell>
          <cell r="E280">
            <v>20393.1367188</v>
          </cell>
          <cell r="F280">
            <v>20393.1367188</v>
          </cell>
          <cell r="G280">
            <v>7824.6916681100001</v>
          </cell>
        </row>
        <row r="281">
          <cell r="A281">
            <v>280</v>
          </cell>
          <cell r="B281">
            <v>29035</v>
          </cell>
          <cell r="C281">
            <v>290350000</v>
          </cell>
          <cell r="D281">
            <v>3088.6889648400002</v>
          </cell>
          <cell r="E281">
            <v>26127.5722656</v>
          </cell>
          <cell r="F281">
            <v>23038.8833008</v>
          </cell>
          <cell r="G281">
            <v>13746.716467599999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0</v>
          </cell>
          <cell r="E282">
            <v>9300.5380859399993</v>
          </cell>
          <cell r="F282">
            <v>9300.5380859399993</v>
          </cell>
          <cell r="G282">
            <v>3229.2672165899999</v>
          </cell>
        </row>
        <row r="283">
          <cell r="A283">
            <v>282</v>
          </cell>
          <cell r="B283">
            <v>35821</v>
          </cell>
          <cell r="C283">
            <v>358210000</v>
          </cell>
          <cell r="D283">
            <v>8958.7949218800004</v>
          </cell>
          <cell r="E283">
            <v>31182.6875</v>
          </cell>
          <cell r="F283">
            <v>22223.8925781</v>
          </cell>
          <cell r="G283">
            <v>20745.831080100001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6649.0600585900002</v>
          </cell>
          <cell r="E284">
            <v>24946.5429688</v>
          </cell>
          <cell r="F284">
            <v>18297.4829102</v>
          </cell>
          <cell r="G284">
            <v>14479.268468099999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7762.0874023400002</v>
          </cell>
          <cell r="E285">
            <v>23558.0136719</v>
          </cell>
          <cell r="F285">
            <v>15795.9262695</v>
          </cell>
          <cell r="G285">
            <v>15652.0015771</v>
          </cell>
        </row>
        <row r="286">
          <cell r="A286">
            <v>285</v>
          </cell>
          <cell r="B286">
            <v>39529</v>
          </cell>
          <cell r="C286">
            <v>395290000</v>
          </cell>
          <cell r="D286">
            <v>20300.2460938</v>
          </cell>
          <cell r="E286">
            <v>46591.09375</v>
          </cell>
          <cell r="F286">
            <v>26290.8476563</v>
          </cell>
          <cell r="G286">
            <v>33404.7397375</v>
          </cell>
        </row>
        <row r="287">
          <cell r="A287">
            <v>286</v>
          </cell>
          <cell r="B287">
            <v>3899</v>
          </cell>
          <cell r="C287">
            <v>38990000</v>
          </cell>
          <cell r="D287">
            <v>35268.2578125</v>
          </cell>
          <cell r="E287">
            <v>81400.5546875</v>
          </cell>
          <cell r="F287">
            <v>46132.296875</v>
          </cell>
          <cell r="G287">
            <v>42560.256527099998</v>
          </cell>
        </row>
        <row r="288">
          <cell r="A288">
            <v>287</v>
          </cell>
          <cell r="B288">
            <v>6276</v>
          </cell>
          <cell r="C288">
            <v>62760000</v>
          </cell>
          <cell r="D288">
            <v>17889.1035156</v>
          </cell>
          <cell r="E288">
            <v>29162.4765625</v>
          </cell>
          <cell r="F288">
            <v>11273.3730469</v>
          </cell>
          <cell r="G288">
            <v>22522.6285216</v>
          </cell>
        </row>
        <row r="289">
          <cell r="A289">
            <v>288</v>
          </cell>
          <cell r="B289">
            <v>5884</v>
          </cell>
          <cell r="C289">
            <v>58840000</v>
          </cell>
          <cell r="D289">
            <v>4565.0849609400002</v>
          </cell>
          <cell r="E289">
            <v>18840.3828125</v>
          </cell>
          <cell r="F289">
            <v>14275.2978516</v>
          </cell>
          <cell r="G289">
            <v>12191.84672</v>
          </cell>
        </row>
        <row r="290">
          <cell r="A290">
            <v>289</v>
          </cell>
          <cell r="B290">
            <v>18533</v>
          </cell>
          <cell r="C290">
            <v>185330000</v>
          </cell>
          <cell r="D290">
            <v>1984.9433593799999</v>
          </cell>
          <cell r="E290">
            <v>19974.484375</v>
          </cell>
          <cell r="F290">
            <v>17989.5410156</v>
          </cell>
          <cell r="G290">
            <v>9905.4018817399992</v>
          </cell>
        </row>
        <row r="291">
          <cell r="A291">
            <v>290</v>
          </cell>
          <cell r="B291">
            <v>6515</v>
          </cell>
          <cell r="C291">
            <v>65150000</v>
          </cell>
          <cell r="D291">
            <v>0</v>
          </cell>
          <cell r="E291">
            <v>5830.9516601599998</v>
          </cell>
          <cell r="F291">
            <v>5830.9516601599998</v>
          </cell>
          <cell r="G291">
            <v>2062.21026312</v>
          </cell>
        </row>
        <row r="292">
          <cell r="A292">
            <v>291</v>
          </cell>
          <cell r="B292">
            <v>4973</v>
          </cell>
          <cell r="C292">
            <v>49730000</v>
          </cell>
          <cell r="D292">
            <v>905.53851318399995</v>
          </cell>
          <cell r="E292">
            <v>6648.3081054699996</v>
          </cell>
          <cell r="F292">
            <v>5742.7695922900002</v>
          </cell>
          <cell r="G292">
            <v>3707.8034889700002</v>
          </cell>
        </row>
        <row r="293">
          <cell r="A293">
            <v>292</v>
          </cell>
          <cell r="B293">
            <v>7012</v>
          </cell>
          <cell r="C293">
            <v>70120000</v>
          </cell>
          <cell r="D293">
            <v>360.55511474600002</v>
          </cell>
          <cell r="E293">
            <v>14534.0976563</v>
          </cell>
          <cell r="F293">
            <v>14173.542541500001</v>
          </cell>
          <cell r="G293">
            <v>6688.2846915800001</v>
          </cell>
        </row>
        <row r="294">
          <cell r="A294">
            <v>293</v>
          </cell>
          <cell r="B294">
            <v>6508</v>
          </cell>
          <cell r="C294">
            <v>65080000</v>
          </cell>
          <cell r="D294">
            <v>0</v>
          </cell>
          <cell r="E294">
            <v>6824.2216796900002</v>
          </cell>
          <cell r="F294">
            <v>6824.2216796900002</v>
          </cell>
          <cell r="G294">
            <v>2295.5254375200002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0</v>
          </cell>
          <cell r="E295">
            <v>4143.6699218800004</v>
          </cell>
          <cell r="F295">
            <v>4143.6699218800004</v>
          </cell>
          <cell r="G295">
            <v>1011.75148543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0</v>
          </cell>
          <cell r="E296">
            <v>7690.2534179699996</v>
          </cell>
          <cell r="F296">
            <v>7690.2534179699996</v>
          </cell>
          <cell r="G296">
            <v>3825.1818921099998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100</v>
          </cell>
          <cell r="E297">
            <v>9841.2402343800004</v>
          </cell>
          <cell r="F297">
            <v>9741.2402343800004</v>
          </cell>
          <cell r="G297">
            <v>3963.0905391800002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3106.4448242200001</v>
          </cell>
          <cell r="E298">
            <v>11759.2519531</v>
          </cell>
          <cell r="F298">
            <v>8652.8071289100008</v>
          </cell>
          <cell r="G298">
            <v>7902.0834371999999</v>
          </cell>
        </row>
        <row r="299">
          <cell r="A299">
            <v>298</v>
          </cell>
          <cell r="B299">
            <v>16055</v>
          </cell>
          <cell r="C299">
            <v>160550000</v>
          </cell>
          <cell r="D299">
            <v>0</v>
          </cell>
          <cell r="E299">
            <v>6519.2026367199996</v>
          </cell>
          <cell r="F299">
            <v>6519.2026367199996</v>
          </cell>
          <cell r="G299">
            <v>2404.4512473999998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854.400390625</v>
          </cell>
          <cell r="E300">
            <v>10793.5166016</v>
          </cell>
          <cell r="F300">
            <v>9939.1162109399993</v>
          </cell>
          <cell r="G300">
            <v>5096.4750909699997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0</v>
          </cell>
          <cell r="E301">
            <v>11732.4335938</v>
          </cell>
          <cell r="F301">
            <v>11732.4335938</v>
          </cell>
          <cell r="G301">
            <v>6492.4856800699999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3401.4702148400002</v>
          </cell>
          <cell r="E302">
            <v>12288.6123047</v>
          </cell>
          <cell r="F302">
            <v>8887.1420898399992</v>
          </cell>
          <cell r="G302">
            <v>8143.8288065999996</v>
          </cell>
        </row>
        <row r="303">
          <cell r="A303">
            <v>302</v>
          </cell>
          <cell r="B303">
            <v>17145</v>
          </cell>
          <cell r="C303">
            <v>171450000</v>
          </cell>
          <cell r="D303">
            <v>0</v>
          </cell>
          <cell r="E303">
            <v>15219.0673828</v>
          </cell>
          <cell r="F303">
            <v>15219.0673828</v>
          </cell>
          <cell r="G303">
            <v>7026.8468743499998</v>
          </cell>
        </row>
        <row r="304">
          <cell r="A304">
            <v>303</v>
          </cell>
          <cell r="B304">
            <v>11181</v>
          </cell>
          <cell r="C304">
            <v>111810000</v>
          </cell>
          <cell r="D304">
            <v>11175.8671875</v>
          </cell>
          <cell r="E304">
            <v>19833.8085938</v>
          </cell>
          <cell r="F304">
            <v>8657.94140625</v>
          </cell>
          <cell r="G304">
            <v>15372.075738699999</v>
          </cell>
        </row>
        <row r="305">
          <cell r="A305">
            <v>304</v>
          </cell>
          <cell r="B305">
            <v>6225</v>
          </cell>
          <cell r="C305">
            <v>62250000</v>
          </cell>
          <cell r="D305">
            <v>10742.4394531</v>
          </cell>
          <cell r="E305">
            <v>18886.2382813</v>
          </cell>
          <cell r="F305">
            <v>8143.7988281300004</v>
          </cell>
          <cell r="G305">
            <v>15043.04594</v>
          </cell>
        </row>
        <row r="306">
          <cell r="A306">
            <v>305</v>
          </cell>
          <cell r="B306">
            <v>5612</v>
          </cell>
          <cell r="C306">
            <v>56120000</v>
          </cell>
          <cell r="D306">
            <v>1236.9316406299999</v>
          </cell>
          <cell r="E306">
            <v>15241.0625</v>
          </cell>
          <cell r="F306">
            <v>14004.1308594</v>
          </cell>
          <cell r="G306">
            <v>9738.9862998499993</v>
          </cell>
        </row>
        <row r="307">
          <cell r="A307">
            <v>306</v>
          </cell>
          <cell r="B307">
            <v>1440</v>
          </cell>
          <cell r="C307">
            <v>14400000</v>
          </cell>
          <cell r="D307">
            <v>3807.8864746099998</v>
          </cell>
          <cell r="E307">
            <v>10406.2480469</v>
          </cell>
          <cell r="F307">
            <v>6598.3615722699997</v>
          </cell>
          <cell r="G307">
            <v>6881.2675003100003</v>
          </cell>
        </row>
        <row r="308">
          <cell r="A308">
            <v>307</v>
          </cell>
          <cell r="B308">
            <v>686</v>
          </cell>
          <cell r="C308">
            <v>6860000</v>
          </cell>
          <cell r="D308">
            <v>8660.8310546899993</v>
          </cell>
          <cell r="E308">
            <v>12244.9990234</v>
          </cell>
          <cell r="F308">
            <v>3584.16796875</v>
          </cell>
          <cell r="G308">
            <v>10544.0656788</v>
          </cell>
        </row>
        <row r="309">
          <cell r="A309">
            <v>308</v>
          </cell>
          <cell r="B309">
            <v>1497</v>
          </cell>
          <cell r="C309">
            <v>14970000</v>
          </cell>
          <cell r="D309">
            <v>0</v>
          </cell>
          <cell r="E309">
            <v>7249.8276367199996</v>
          </cell>
          <cell r="F309">
            <v>7249.8276367199996</v>
          </cell>
          <cell r="G309">
            <v>3324.8248625299998</v>
          </cell>
        </row>
        <row r="310">
          <cell r="A310">
            <v>309</v>
          </cell>
          <cell r="B310">
            <v>302</v>
          </cell>
          <cell r="C310">
            <v>3020000</v>
          </cell>
          <cell r="D310">
            <v>7184.0102539099998</v>
          </cell>
          <cell r="E310">
            <v>11216.0595703</v>
          </cell>
          <cell r="F310">
            <v>4032.0493164099998</v>
          </cell>
          <cell r="G310">
            <v>9091.71535305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etmonths"/>
    </sheetNames>
    <definedNames>
      <definedName name="_xlnm.Database" refersTo="='wetmonths'!$A$1:$I$310"/>
    </definedNames>
    <sheetDataSet>
      <sheetData sheetId="0">
        <row r="1">
          <cell r="A1" t="str">
            <v>Value</v>
          </cell>
          <cell r="B1" t="str">
            <v>COUNT</v>
          </cell>
          <cell r="C1" t="str">
            <v>AREA</v>
          </cell>
          <cell r="D1" t="str">
            <v>MIN</v>
          </cell>
          <cell r="E1" t="str">
            <v>MAX</v>
          </cell>
          <cell r="F1" t="str">
            <v>RANGE</v>
          </cell>
          <cell r="G1" t="str">
            <v>MEAN</v>
          </cell>
          <cell r="H1" t="str">
            <v>STD</v>
          </cell>
          <cell r="I1" t="str">
            <v>SUM</v>
          </cell>
        </row>
        <row r="2">
          <cell r="A2">
            <v>1</v>
          </cell>
          <cell r="B2">
            <v>10672</v>
          </cell>
          <cell r="C2">
            <v>106720000</v>
          </cell>
          <cell r="D2">
            <v>4</v>
          </cell>
          <cell r="E2">
            <v>5</v>
          </cell>
          <cell r="F2">
            <v>1</v>
          </cell>
          <cell r="G2">
            <v>4.2784857571200003</v>
          </cell>
          <cell r="H2">
            <v>0.44825376763800001</v>
          </cell>
          <cell r="I2">
            <v>45660</v>
          </cell>
        </row>
        <row r="3">
          <cell r="A3">
            <v>2</v>
          </cell>
          <cell r="B3">
            <v>13311</v>
          </cell>
          <cell r="C3">
            <v>133110000</v>
          </cell>
          <cell r="D3">
            <v>4</v>
          </cell>
          <cell r="E3">
            <v>5</v>
          </cell>
          <cell r="F3">
            <v>1</v>
          </cell>
          <cell r="G3">
            <v>4.0881226053599997</v>
          </cell>
          <cell r="H3">
            <v>0.283473123572</v>
          </cell>
          <cell r="I3">
            <v>54417</v>
          </cell>
        </row>
        <row r="4">
          <cell r="A4">
            <v>3</v>
          </cell>
          <cell r="B4">
            <v>12928</v>
          </cell>
          <cell r="C4">
            <v>129280000</v>
          </cell>
          <cell r="D4">
            <v>4</v>
          </cell>
          <cell r="E4">
            <v>5</v>
          </cell>
          <cell r="F4">
            <v>1</v>
          </cell>
          <cell r="G4">
            <v>4.1195080445499999</v>
          </cell>
          <cell r="H4">
            <v>0.32438537550500002</v>
          </cell>
          <cell r="I4">
            <v>53257</v>
          </cell>
        </row>
        <row r="5">
          <cell r="A5">
            <v>4</v>
          </cell>
          <cell r="B5">
            <v>13043</v>
          </cell>
          <cell r="C5">
            <v>130430000</v>
          </cell>
          <cell r="D5">
            <v>4</v>
          </cell>
          <cell r="E5">
            <v>6</v>
          </cell>
          <cell r="F5">
            <v>2</v>
          </cell>
          <cell r="G5">
            <v>5.0144138618399996</v>
          </cell>
          <cell r="H5">
            <v>0.28712704111999998</v>
          </cell>
          <cell r="I5">
            <v>65403</v>
          </cell>
        </row>
        <row r="6">
          <cell r="A6">
            <v>5</v>
          </cell>
          <cell r="B6">
            <v>6241</v>
          </cell>
          <cell r="C6">
            <v>62410000</v>
          </cell>
          <cell r="D6">
            <v>4</v>
          </cell>
          <cell r="E6">
            <v>5</v>
          </cell>
          <cell r="F6">
            <v>1</v>
          </cell>
          <cell r="G6">
            <v>4.9839769267699996</v>
          </cell>
          <cell r="H6">
            <v>0.125564064723</v>
          </cell>
          <cell r="I6">
            <v>31105</v>
          </cell>
        </row>
        <row r="7">
          <cell r="A7">
            <v>6</v>
          </cell>
          <cell r="B7">
            <v>12997</v>
          </cell>
          <cell r="C7">
            <v>129970000</v>
          </cell>
          <cell r="D7">
            <v>4</v>
          </cell>
          <cell r="E7">
            <v>6</v>
          </cell>
          <cell r="F7">
            <v>2</v>
          </cell>
          <cell r="G7">
            <v>4.6205278141099999</v>
          </cell>
          <cell r="H7">
            <v>0.67776903779999997</v>
          </cell>
          <cell r="I7">
            <v>60053</v>
          </cell>
        </row>
        <row r="8">
          <cell r="A8">
            <v>7</v>
          </cell>
          <cell r="B8">
            <v>29359</v>
          </cell>
          <cell r="C8">
            <v>293590000</v>
          </cell>
          <cell r="D8">
            <v>4</v>
          </cell>
          <cell r="E8">
            <v>4</v>
          </cell>
          <cell r="F8">
            <v>0</v>
          </cell>
          <cell r="G8">
            <v>4</v>
          </cell>
          <cell r="H8">
            <v>0</v>
          </cell>
          <cell r="I8">
            <v>117436</v>
          </cell>
        </row>
        <row r="9">
          <cell r="A9">
            <v>8</v>
          </cell>
          <cell r="B9">
            <v>38204</v>
          </cell>
          <cell r="C9">
            <v>382040000</v>
          </cell>
          <cell r="D9">
            <v>3</v>
          </cell>
          <cell r="E9">
            <v>4</v>
          </cell>
          <cell r="F9">
            <v>1</v>
          </cell>
          <cell r="G9">
            <v>3.9978536278900001</v>
          </cell>
          <cell r="H9">
            <v>4.62792090945E-2</v>
          </cell>
          <cell r="I9">
            <v>152734</v>
          </cell>
        </row>
        <row r="10">
          <cell r="A10">
            <v>9</v>
          </cell>
          <cell r="B10">
            <v>32067</v>
          </cell>
          <cell r="C10">
            <v>320670000</v>
          </cell>
          <cell r="D10">
            <v>4</v>
          </cell>
          <cell r="E10">
            <v>4</v>
          </cell>
          <cell r="F10">
            <v>0</v>
          </cell>
          <cell r="G10">
            <v>4</v>
          </cell>
          <cell r="H10">
            <v>0</v>
          </cell>
          <cell r="I10">
            <v>128268</v>
          </cell>
        </row>
        <row r="11">
          <cell r="A11">
            <v>10</v>
          </cell>
          <cell r="B11">
            <v>31273</v>
          </cell>
          <cell r="C11">
            <v>312730000</v>
          </cell>
          <cell r="D11">
            <v>3</v>
          </cell>
          <cell r="E11">
            <v>4</v>
          </cell>
          <cell r="F11">
            <v>1</v>
          </cell>
          <cell r="G11">
            <v>3.9674479583000002</v>
          </cell>
          <cell r="H11">
            <v>0.17746099931699999</v>
          </cell>
          <cell r="I11">
            <v>124074</v>
          </cell>
        </row>
        <row r="12">
          <cell r="A12">
            <v>11</v>
          </cell>
          <cell r="B12">
            <v>52207</v>
          </cell>
          <cell r="C12">
            <v>522070000</v>
          </cell>
          <cell r="D12">
            <v>2</v>
          </cell>
          <cell r="E12">
            <v>4</v>
          </cell>
          <cell r="F12">
            <v>2</v>
          </cell>
          <cell r="G12">
            <v>3.7805466699900001</v>
          </cell>
          <cell r="H12">
            <v>0.41673579925199999</v>
          </cell>
          <cell r="I12">
            <v>197371</v>
          </cell>
        </row>
        <row r="13">
          <cell r="A13">
            <v>12</v>
          </cell>
          <cell r="B13">
            <v>22708</v>
          </cell>
          <cell r="C13">
            <v>227080000</v>
          </cell>
          <cell r="D13">
            <v>0</v>
          </cell>
          <cell r="E13">
            <v>4</v>
          </cell>
          <cell r="F13">
            <v>4</v>
          </cell>
          <cell r="G13">
            <v>3.33662145499</v>
          </cell>
          <cell r="H13">
            <v>0.96131042756999996</v>
          </cell>
          <cell r="I13">
            <v>75768</v>
          </cell>
        </row>
        <row r="14">
          <cell r="A14">
            <v>13</v>
          </cell>
          <cell r="B14">
            <v>17956</v>
          </cell>
          <cell r="C14">
            <v>179560000</v>
          </cell>
          <cell r="D14">
            <v>1</v>
          </cell>
          <cell r="E14">
            <v>4</v>
          </cell>
          <cell r="F14">
            <v>3</v>
          </cell>
          <cell r="G14">
            <v>3.7738917353499999</v>
          </cell>
          <cell r="H14">
            <v>0.49849408137000001</v>
          </cell>
          <cell r="I14">
            <v>67764</v>
          </cell>
        </row>
        <row r="15">
          <cell r="A15">
            <v>14</v>
          </cell>
          <cell r="B15">
            <v>33172</v>
          </cell>
          <cell r="C15">
            <v>331720000</v>
          </cell>
          <cell r="D15">
            <v>0</v>
          </cell>
          <cell r="E15">
            <v>4</v>
          </cell>
          <cell r="F15">
            <v>4</v>
          </cell>
          <cell r="G15">
            <v>1.8217171108200001</v>
          </cell>
          <cell r="H15">
            <v>1.6705617042200001</v>
          </cell>
          <cell r="I15">
            <v>60430</v>
          </cell>
        </row>
        <row r="16">
          <cell r="A16">
            <v>15</v>
          </cell>
          <cell r="B16">
            <v>31026</v>
          </cell>
          <cell r="C16">
            <v>310260000</v>
          </cell>
          <cell r="D16">
            <v>3</v>
          </cell>
          <cell r="E16">
            <v>4</v>
          </cell>
          <cell r="F16">
            <v>1</v>
          </cell>
          <cell r="G16">
            <v>3.96551279572</v>
          </cell>
          <cell r="H16">
            <v>0.18247694928700001</v>
          </cell>
          <cell r="I16">
            <v>123034</v>
          </cell>
        </row>
        <row r="17">
          <cell r="A17">
            <v>16</v>
          </cell>
          <cell r="B17">
            <v>42948</v>
          </cell>
          <cell r="C17">
            <v>429480000</v>
          </cell>
          <cell r="D17">
            <v>0</v>
          </cell>
          <cell r="E17">
            <v>4</v>
          </cell>
          <cell r="F17">
            <v>4</v>
          </cell>
          <cell r="G17">
            <v>2.45133649995</v>
          </cell>
          <cell r="H17">
            <v>1.64173368615</v>
          </cell>
          <cell r="I17">
            <v>105280</v>
          </cell>
        </row>
        <row r="18">
          <cell r="A18">
            <v>17</v>
          </cell>
          <cell r="B18">
            <v>14964</v>
          </cell>
          <cell r="C18">
            <v>149640000</v>
          </cell>
          <cell r="D18">
            <v>0</v>
          </cell>
          <cell r="E18">
            <v>4</v>
          </cell>
          <cell r="F18">
            <v>4</v>
          </cell>
          <cell r="G18">
            <v>2.9400561347199998</v>
          </cell>
          <cell r="H18">
            <v>1.23163413312</v>
          </cell>
          <cell r="I18">
            <v>43995</v>
          </cell>
        </row>
        <row r="19">
          <cell r="A19">
            <v>18</v>
          </cell>
          <cell r="B19">
            <v>21034</v>
          </cell>
          <cell r="C19">
            <v>210340000</v>
          </cell>
          <cell r="D19">
            <v>0</v>
          </cell>
          <cell r="E19">
            <v>4</v>
          </cell>
          <cell r="F19">
            <v>4</v>
          </cell>
          <cell r="G19">
            <v>1.63031282685</v>
          </cell>
          <cell r="H19">
            <v>1.6128482501700001</v>
          </cell>
          <cell r="I19">
            <v>34292</v>
          </cell>
        </row>
        <row r="20">
          <cell r="A20">
            <v>19</v>
          </cell>
          <cell r="B20">
            <v>40823</v>
          </cell>
          <cell r="C20">
            <v>408230000</v>
          </cell>
          <cell r="D20">
            <v>0</v>
          </cell>
          <cell r="E20">
            <v>4</v>
          </cell>
          <cell r="F20">
            <v>4</v>
          </cell>
          <cell r="G20">
            <v>0.55865565979999998</v>
          </cell>
          <cell r="H20">
            <v>1.0736914552500001</v>
          </cell>
          <cell r="I20">
            <v>22806</v>
          </cell>
        </row>
        <row r="21">
          <cell r="A21">
            <v>20</v>
          </cell>
          <cell r="B21">
            <v>20953</v>
          </cell>
          <cell r="C21">
            <v>209530000</v>
          </cell>
          <cell r="D21">
            <v>0</v>
          </cell>
          <cell r="E21">
            <v>4</v>
          </cell>
          <cell r="F21">
            <v>4</v>
          </cell>
          <cell r="G21">
            <v>0.69951796878700001</v>
          </cell>
          <cell r="H21">
            <v>1.21466258642</v>
          </cell>
          <cell r="I21">
            <v>14657</v>
          </cell>
        </row>
        <row r="22">
          <cell r="A22">
            <v>21</v>
          </cell>
          <cell r="B22">
            <v>39646</v>
          </cell>
          <cell r="C22">
            <v>396460000</v>
          </cell>
          <cell r="D22">
            <v>0</v>
          </cell>
          <cell r="E22">
            <v>4</v>
          </cell>
          <cell r="F22">
            <v>4</v>
          </cell>
          <cell r="G22">
            <v>0.285829591888</v>
          </cell>
          <cell r="H22">
            <v>0.80789905272899998</v>
          </cell>
          <cell r="I22">
            <v>11332</v>
          </cell>
        </row>
        <row r="23">
          <cell r="A23">
            <v>22</v>
          </cell>
          <cell r="B23">
            <v>29781</v>
          </cell>
          <cell r="C23">
            <v>297810000</v>
          </cell>
          <cell r="D23">
            <v>0</v>
          </cell>
          <cell r="E23">
            <v>4</v>
          </cell>
          <cell r="F23">
            <v>4</v>
          </cell>
          <cell r="G23">
            <v>0.64443772875299998</v>
          </cell>
          <cell r="H23">
            <v>1.18846225609</v>
          </cell>
          <cell r="I23">
            <v>19192</v>
          </cell>
        </row>
        <row r="24">
          <cell r="A24">
            <v>23</v>
          </cell>
          <cell r="B24">
            <v>44372</v>
          </cell>
          <cell r="C24">
            <v>443720000</v>
          </cell>
          <cell r="D24">
            <v>0</v>
          </cell>
          <cell r="E24">
            <v>4</v>
          </cell>
          <cell r="F24">
            <v>4</v>
          </cell>
          <cell r="G24">
            <v>1.67339763815</v>
          </cell>
          <cell r="H24">
            <v>1.51074816389</v>
          </cell>
          <cell r="I24">
            <v>74252</v>
          </cell>
        </row>
        <row r="25">
          <cell r="A25">
            <v>24</v>
          </cell>
          <cell r="B25">
            <v>36622</v>
          </cell>
          <cell r="C25">
            <v>366220000</v>
          </cell>
          <cell r="D25">
            <v>0</v>
          </cell>
          <cell r="E25">
            <v>4</v>
          </cell>
          <cell r="F25">
            <v>4</v>
          </cell>
          <cell r="G25">
            <v>3.3598383485299999</v>
          </cell>
          <cell r="H25">
            <v>0.80384721272600002</v>
          </cell>
          <cell r="I25">
            <v>123044</v>
          </cell>
        </row>
        <row r="26">
          <cell r="A26">
            <v>25</v>
          </cell>
          <cell r="B26">
            <v>22691</v>
          </cell>
          <cell r="C26">
            <v>226910000</v>
          </cell>
          <cell r="D26">
            <v>0</v>
          </cell>
          <cell r="E26">
            <v>4</v>
          </cell>
          <cell r="F26">
            <v>4</v>
          </cell>
          <cell r="G26">
            <v>3.5894407474299999</v>
          </cell>
          <cell r="H26">
            <v>0.83406258405800004</v>
          </cell>
          <cell r="I26">
            <v>81448</v>
          </cell>
        </row>
        <row r="27">
          <cell r="A27">
            <v>26</v>
          </cell>
          <cell r="B27">
            <v>7854</v>
          </cell>
          <cell r="C27">
            <v>78540000</v>
          </cell>
          <cell r="D27">
            <v>0</v>
          </cell>
          <cell r="E27">
            <v>3</v>
          </cell>
          <cell r="F27">
            <v>3</v>
          </cell>
          <cell r="G27">
            <v>0.74879042526100004</v>
          </cell>
          <cell r="H27">
            <v>0.96615527262800005</v>
          </cell>
          <cell r="I27">
            <v>5881</v>
          </cell>
        </row>
        <row r="28">
          <cell r="A28">
            <v>27</v>
          </cell>
          <cell r="B28">
            <v>50211</v>
          </cell>
          <cell r="C28">
            <v>502110000</v>
          </cell>
          <cell r="D28">
            <v>2</v>
          </cell>
          <cell r="E28">
            <v>4</v>
          </cell>
          <cell r="F28">
            <v>2</v>
          </cell>
          <cell r="G28">
            <v>3.95297843102</v>
          </cell>
          <cell r="H28">
            <v>0.214488923513</v>
          </cell>
          <cell r="I28">
            <v>198483</v>
          </cell>
        </row>
        <row r="29">
          <cell r="A29">
            <v>28</v>
          </cell>
          <cell r="B29">
            <v>31547</v>
          </cell>
          <cell r="C29">
            <v>315470000</v>
          </cell>
          <cell r="D29">
            <v>0</v>
          </cell>
          <cell r="E29">
            <v>4</v>
          </cell>
          <cell r="F29">
            <v>4</v>
          </cell>
          <cell r="G29">
            <v>3.5132025232199999</v>
          </cell>
          <cell r="H29">
            <v>0.88497944168200005</v>
          </cell>
          <cell r="I29">
            <v>110831</v>
          </cell>
        </row>
        <row r="30">
          <cell r="A30">
            <v>29</v>
          </cell>
          <cell r="B30">
            <v>9453</v>
          </cell>
          <cell r="C30">
            <v>94530000</v>
          </cell>
          <cell r="D30">
            <v>3</v>
          </cell>
          <cell r="E30">
            <v>3</v>
          </cell>
          <cell r="F30">
            <v>0</v>
          </cell>
          <cell r="G30">
            <v>3</v>
          </cell>
          <cell r="H30">
            <v>0</v>
          </cell>
          <cell r="I30">
            <v>28359</v>
          </cell>
        </row>
        <row r="31">
          <cell r="A31">
            <v>30</v>
          </cell>
          <cell r="B31">
            <v>9205</v>
          </cell>
          <cell r="C31">
            <v>92050000</v>
          </cell>
          <cell r="D31">
            <v>3</v>
          </cell>
          <cell r="E31">
            <v>3</v>
          </cell>
          <cell r="F31">
            <v>0</v>
          </cell>
          <cell r="G31">
            <v>3</v>
          </cell>
          <cell r="H31">
            <v>0</v>
          </cell>
          <cell r="I31">
            <v>27615</v>
          </cell>
        </row>
        <row r="32">
          <cell r="A32">
            <v>31</v>
          </cell>
          <cell r="B32">
            <v>11720</v>
          </cell>
          <cell r="C32">
            <v>117200000</v>
          </cell>
          <cell r="D32">
            <v>3</v>
          </cell>
          <cell r="E32">
            <v>4</v>
          </cell>
          <cell r="F32">
            <v>1</v>
          </cell>
          <cell r="G32">
            <v>3.2126279863499998</v>
          </cell>
          <cell r="H32">
            <v>0.40916662347999999</v>
          </cell>
          <cell r="I32">
            <v>37652</v>
          </cell>
        </row>
        <row r="33">
          <cell r="A33">
            <v>32</v>
          </cell>
          <cell r="B33">
            <v>12060</v>
          </cell>
          <cell r="C33">
            <v>120600000</v>
          </cell>
          <cell r="D33">
            <v>3</v>
          </cell>
          <cell r="E33">
            <v>4</v>
          </cell>
          <cell r="F33">
            <v>1</v>
          </cell>
          <cell r="G33">
            <v>3.7439469320100001</v>
          </cell>
          <cell r="H33">
            <v>0.43645147996599998</v>
          </cell>
          <cell r="I33">
            <v>45152</v>
          </cell>
        </row>
        <row r="34">
          <cell r="A34">
            <v>33</v>
          </cell>
          <cell r="B34">
            <v>7802</v>
          </cell>
          <cell r="C34">
            <v>78020000</v>
          </cell>
          <cell r="D34">
            <v>3</v>
          </cell>
          <cell r="E34">
            <v>4</v>
          </cell>
          <cell r="F34">
            <v>1</v>
          </cell>
          <cell r="G34">
            <v>3.0032043065899998</v>
          </cell>
          <cell r="H34">
            <v>5.6515829705900002E-2</v>
          </cell>
          <cell r="I34">
            <v>23431</v>
          </cell>
        </row>
        <row r="35">
          <cell r="A35">
            <v>34</v>
          </cell>
          <cell r="B35">
            <v>10153</v>
          </cell>
          <cell r="C35">
            <v>101530000</v>
          </cell>
          <cell r="D35">
            <v>3</v>
          </cell>
          <cell r="E35">
            <v>4</v>
          </cell>
          <cell r="F35">
            <v>1</v>
          </cell>
          <cell r="G35">
            <v>3.60484585837</v>
          </cell>
          <cell r="H35">
            <v>0.48888377553700002</v>
          </cell>
          <cell r="I35">
            <v>36600</v>
          </cell>
        </row>
        <row r="36">
          <cell r="A36">
            <v>35</v>
          </cell>
          <cell r="B36">
            <v>13836</v>
          </cell>
          <cell r="C36">
            <v>138360000</v>
          </cell>
          <cell r="D36">
            <v>3</v>
          </cell>
          <cell r="E36">
            <v>4</v>
          </cell>
          <cell r="F36">
            <v>1</v>
          </cell>
          <cell r="G36">
            <v>3.9066926857499999</v>
          </cell>
          <cell r="H36">
            <v>0.29086261251599999</v>
          </cell>
          <cell r="I36">
            <v>54053</v>
          </cell>
        </row>
        <row r="37">
          <cell r="A37">
            <v>36</v>
          </cell>
          <cell r="B37">
            <v>16152</v>
          </cell>
          <cell r="C37">
            <v>161520000</v>
          </cell>
          <cell r="D37">
            <v>3</v>
          </cell>
          <cell r="E37">
            <v>4</v>
          </cell>
          <cell r="F37">
            <v>1</v>
          </cell>
          <cell r="G37">
            <v>3.7280832095099998</v>
          </cell>
          <cell r="H37">
            <v>0.44494724354699999</v>
          </cell>
          <cell r="I37">
            <v>60216</v>
          </cell>
        </row>
        <row r="38">
          <cell r="A38">
            <v>37</v>
          </cell>
          <cell r="B38">
            <v>13889</v>
          </cell>
          <cell r="C38">
            <v>138890000</v>
          </cell>
          <cell r="D38">
            <v>3</v>
          </cell>
          <cell r="E38">
            <v>4</v>
          </cell>
          <cell r="F38">
            <v>1</v>
          </cell>
          <cell r="G38">
            <v>3.7919216646299998</v>
          </cell>
          <cell r="H38">
            <v>0.40593317396</v>
          </cell>
          <cell r="I38">
            <v>52666</v>
          </cell>
        </row>
        <row r="39">
          <cell r="A39">
            <v>38</v>
          </cell>
          <cell r="B39">
            <v>19989</v>
          </cell>
          <cell r="C39">
            <v>199890000</v>
          </cell>
          <cell r="D39">
            <v>3</v>
          </cell>
          <cell r="E39">
            <v>4</v>
          </cell>
          <cell r="F39">
            <v>1</v>
          </cell>
          <cell r="G39">
            <v>3.4126769723299999</v>
          </cell>
          <cell r="H39">
            <v>0.49231563944200002</v>
          </cell>
          <cell r="I39">
            <v>68216</v>
          </cell>
        </row>
        <row r="40">
          <cell r="A40">
            <v>39</v>
          </cell>
          <cell r="B40">
            <v>18707</v>
          </cell>
          <cell r="C40">
            <v>187070000</v>
          </cell>
          <cell r="D40">
            <v>3</v>
          </cell>
          <cell r="E40">
            <v>4</v>
          </cell>
          <cell r="F40">
            <v>1</v>
          </cell>
          <cell r="G40">
            <v>3.01651788101</v>
          </cell>
          <cell r="H40">
            <v>0.12745603404399999</v>
          </cell>
          <cell r="I40">
            <v>56430</v>
          </cell>
        </row>
        <row r="41">
          <cell r="A41">
            <v>40</v>
          </cell>
          <cell r="B41">
            <v>19260</v>
          </cell>
          <cell r="C41">
            <v>192600000</v>
          </cell>
          <cell r="D41">
            <v>3</v>
          </cell>
          <cell r="E41">
            <v>4</v>
          </cell>
          <cell r="F41">
            <v>1</v>
          </cell>
          <cell r="G41">
            <v>3.8708722741399999</v>
          </cell>
          <cell r="H41">
            <v>0.33534125345900001</v>
          </cell>
          <cell r="I41">
            <v>74553</v>
          </cell>
        </row>
        <row r="42">
          <cell r="A42">
            <v>41</v>
          </cell>
          <cell r="B42">
            <v>13306</v>
          </cell>
          <cell r="C42">
            <v>133060000</v>
          </cell>
          <cell r="D42">
            <v>3</v>
          </cell>
          <cell r="E42">
            <v>4</v>
          </cell>
          <cell r="F42">
            <v>1</v>
          </cell>
          <cell r="G42">
            <v>3.4147001352799999</v>
          </cell>
          <cell r="H42">
            <v>0.49267020721600002</v>
          </cell>
          <cell r="I42">
            <v>45436</v>
          </cell>
        </row>
        <row r="43">
          <cell r="A43">
            <v>42</v>
          </cell>
          <cell r="B43">
            <v>21428</v>
          </cell>
          <cell r="C43">
            <v>214280000</v>
          </cell>
          <cell r="D43">
            <v>3</v>
          </cell>
          <cell r="E43">
            <v>4</v>
          </cell>
          <cell r="F43">
            <v>1</v>
          </cell>
          <cell r="G43">
            <v>3.0982826208700001</v>
          </cell>
          <cell r="H43">
            <v>0.29769640122899999</v>
          </cell>
          <cell r="I43">
            <v>66390</v>
          </cell>
        </row>
        <row r="44">
          <cell r="A44">
            <v>43</v>
          </cell>
          <cell r="B44">
            <v>33012</v>
          </cell>
          <cell r="C44">
            <v>330120000</v>
          </cell>
          <cell r="D44">
            <v>3</v>
          </cell>
          <cell r="E44">
            <v>4</v>
          </cell>
          <cell r="F44">
            <v>1</v>
          </cell>
          <cell r="G44">
            <v>3.7269174845499999</v>
          </cell>
          <cell r="H44">
            <v>0.445542876955</v>
          </cell>
          <cell r="I44">
            <v>123033</v>
          </cell>
        </row>
        <row r="45">
          <cell r="A45">
            <v>44</v>
          </cell>
          <cell r="B45">
            <v>14446</v>
          </cell>
          <cell r="C45">
            <v>144460000</v>
          </cell>
          <cell r="D45">
            <v>3</v>
          </cell>
          <cell r="E45">
            <v>4</v>
          </cell>
          <cell r="F45">
            <v>1</v>
          </cell>
          <cell r="G45">
            <v>3.94157552264</v>
          </cell>
          <cell r="H45">
            <v>0.23454436213400001</v>
          </cell>
          <cell r="I45">
            <v>56940</v>
          </cell>
        </row>
        <row r="46">
          <cell r="A46">
            <v>45</v>
          </cell>
          <cell r="B46">
            <v>42202</v>
          </cell>
          <cell r="C46">
            <v>422020000</v>
          </cell>
          <cell r="D46">
            <v>2</v>
          </cell>
          <cell r="E46">
            <v>4</v>
          </cell>
          <cell r="F46">
            <v>2</v>
          </cell>
          <cell r="G46">
            <v>3.1979290081</v>
          </cell>
          <cell r="H46">
            <v>0.400100071462</v>
          </cell>
          <cell r="I46">
            <v>134959</v>
          </cell>
        </row>
        <row r="47">
          <cell r="A47">
            <v>46</v>
          </cell>
          <cell r="B47">
            <v>52223</v>
          </cell>
          <cell r="C47">
            <v>522230000</v>
          </cell>
          <cell r="D47">
            <v>3</v>
          </cell>
          <cell r="E47">
            <v>4</v>
          </cell>
          <cell r="F47">
            <v>1</v>
          </cell>
          <cell r="G47">
            <v>3.3601286789299998</v>
          </cell>
          <cell r="H47">
            <v>0.48003751264200001</v>
          </cell>
          <cell r="I47">
            <v>175476</v>
          </cell>
        </row>
        <row r="48">
          <cell r="A48">
            <v>47</v>
          </cell>
          <cell r="B48">
            <v>26271</v>
          </cell>
          <cell r="C48">
            <v>262710000</v>
          </cell>
          <cell r="D48">
            <v>3</v>
          </cell>
          <cell r="E48">
            <v>4</v>
          </cell>
          <cell r="F48">
            <v>1</v>
          </cell>
          <cell r="G48">
            <v>3.5362947736999999</v>
          </cell>
          <cell r="H48">
            <v>0.49868094950800002</v>
          </cell>
          <cell r="I48">
            <v>92902</v>
          </cell>
        </row>
        <row r="49">
          <cell r="A49">
            <v>48</v>
          </cell>
          <cell r="B49">
            <v>16870</v>
          </cell>
          <cell r="C49">
            <v>168700000</v>
          </cell>
          <cell r="D49">
            <v>2</v>
          </cell>
          <cell r="E49">
            <v>4</v>
          </cell>
          <cell r="F49">
            <v>2</v>
          </cell>
          <cell r="G49">
            <v>3.0171310017800002</v>
          </cell>
          <cell r="H49">
            <v>0.25442720638400002</v>
          </cell>
          <cell r="I49">
            <v>50899</v>
          </cell>
        </row>
        <row r="50">
          <cell r="A50">
            <v>49</v>
          </cell>
          <cell r="B50">
            <v>35112</v>
          </cell>
          <cell r="C50">
            <v>351120000</v>
          </cell>
          <cell r="D50">
            <v>3</v>
          </cell>
          <cell r="E50">
            <v>4</v>
          </cell>
          <cell r="F50">
            <v>1</v>
          </cell>
          <cell r="G50">
            <v>3.6101332877600001</v>
          </cell>
          <cell r="H50">
            <v>0.487719857014</v>
          </cell>
          <cell r="I50">
            <v>126759</v>
          </cell>
        </row>
        <row r="51">
          <cell r="A51">
            <v>50</v>
          </cell>
          <cell r="B51">
            <v>19423</v>
          </cell>
          <cell r="C51">
            <v>194230000</v>
          </cell>
          <cell r="D51">
            <v>2</v>
          </cell>
          <cell r="E51">
            <v>4</v>
          </cell>
          <cell r="F51">
            <v>2</v>
          </cell>
          <cell r="G51">
            <v>3.2543376409400002</v>
          </cell>
          <cell r="H51">
            <v>0.51729955432200003</v>
          </cell>
          <cell r="I51">
            <v>63209</v>
          </cell>
        </row>
        <row r="52">
          <cell r="A52">
            <v>51</v>
          </cell>
          <cell r="B52">
            <v>26939</v>
          </cell>
          <cell r="C52">
            <v>269390000</v>
          </cell>
          <cell r="D52">
            <v>2</v>
          </cell>
          <cell r="E52">
            <v>4</v>
          </cell>
          <cell r="F52">
            <v>2</v>
          </cell>
          <cell r="G52">
            <v>3.2963361669000002</v>
          </cell>
          <cell r="H52">
            <v>0.51487211899899998</v>
          </cell>
          <cell r="I52">
            <v>88800</v>
          </cell>
        </row>
        <row r="53">
          <cell r="A53">
            <v>52</v>
          </cell>
          <cell r="B53">
            <v>29798</v>
          </cell>
          <cell r="C53">
            <v>297980000</v>
          </cell>
          <cell r="D53">
            <v>2</v>
          </cell>
          <cell r="E53">
            <v>4</v>
          </cell>
          <cell r="F53">
            <v>2</v>
          </cell>
          <cell r="G53">
            <v>2.9738573058600002</v>
          </cell>
          <cell r="H53">
            <v>0.36291596163599998</v>
          </cell>
          <cell r="I53">
            <v>88615</v>
          </cell>
        </row>
        <row r="54">
          <cell r="A54">
            <v>53</v>
          </cell>
          <cell r="B54">
            <v>19135</v>
          </cell>
          <cell r="C54">
            <v>191350000</v>
          </cell>
          <cell r="D54">
            <v>3</v>
          </cell>
          <cell r="E54">
            <v>4</v>
          </cell>
          <cell r="F54">
            <v>1</v>
          </cell>
          <cell r="G54">
            <v>3.9045727724099999</v>
          </cell>
          <cell r="H54">
            <v>0.29380413854699999</v>
          </cell>
          <cell r="I54">
            <v>74714</v>
          </cell>
        </row>
        <row r="55">
          <cell r="A55">
            <v>54</v>
          </cell>
          <cell r="B55">
            <v>19938</v>
          </cell>
          <cell r="C55">
            <v>199380000</v>
          </cell>
          <cell r="D55">
            <v>3</v>
          </cell>
          <cell r="E55">
            <v>5</v>
          </cell>
          <cell r="F55">
            <v>2</v>
          </cell>
          <cell r="G55">
            <v>3.9629350988100001</v>
          </cell>
          <cell r="H55">
            <v>0.27498155931000001</v>
          </cell>
          <cell r="I55">
            <v>79013</v>
          </cell>
        </row>
        <row r="56">
          <cell r="A56">
            <v>55</v>
          </cell>
          <cell r="B56">
            <v>10140</v>
          </cell>
          <cell r="C56">
            <v>101400000</v>
          </cell>
          <cell r="D56">
            <v>4</v>
          </cell>
          <cell r="E56">
            <v>5</v>
          </cell>
          <cell r="F56">
            <v>1</v>
          </cell>
          <cell r="G56">
            <v>4.0159763313600001</v>
          </cell>
          <cell r="H56">
            <v>0.12538376369000001</v>
          </cell>
          <cell r="I56">
            <v>40722</v>
          </cell>
        </row>
        <row r="57">
          <cell r="A57">
            <v>56</v>
          </cell>
          <cell r="B57">
            <v>14926</v>
          </cell>
          <cell r="C57">
            <v>149260000</v>
          </cell>
          <cell r="D57">
            <v>3</v>
          </cell>
          <cell r="E57">
            <v>4</v>
          </cell>
          <cell r="F57">
            <v>1</v>
          </cell>
          <cell r="G57">
            <v>3.6015007369699998</v>
          </cell>
          <cell r="H57">
            <v>0.48958921597100002</v>
          </cell>
          <cell r="I57">
            <v>53756</v>
          </cell>
        </row>
        <row r="58">
          <cell r="A58">
            <v>57</v>
          </cell>
          <cell r="B58">
            <v>13239</v>
          </cell>
          <cell r="C58">
            <v>132390000</v>
          </cell>
          <cell r="D58">
            <v>3</v>
          </cell>
          <cell r="E58">
            <v>4</v>
          </cell>
          <cell r="F58">
            <v>1</v>
          </cell>
          <cell r="G58">
            <v>3.8953093133899999</v>
          </cell>
          <cell r="H58">
            <v>0.306154449168</v>
          </cell>
          <cell r="I58">
            <v>51570</v>
          </cell>
        </row>
        <row r="59">
          <cell r="A59">
            <v>58</v>
          </cell>
          <cell r="B59">
            <v>24735</v>
          </cell>
          <cell r="C59">
            <v>247350000</v>
          </cell>
          <cell r="D59">
            <v>3</v>
          </cell>
          <cell r="E59">
            <v>4</v>
          </cell>
          <cell r="F59">
            <v>1</v>
          </cell>
          <cell r="G59">
            <v>3.68328279766</v>
          </cell>
          <cell r="H59">
            <v>0.46519610497500002</v>
          </cell>
          <cell r="I59">
            <v>91106</v>
          </cell>
        </row>
        <row r="60">
          <cell r="A60">
            <v>59</v>
          </cell>
          <cell r="B60">
            <v>19526</v>
          </cell>
          <cell r="C60">
            <v>195260000</v>
          </cell>
          <cell r="D60">
            <v>3</v>
          </cell>
          <cell r="E60">
            <v>4</v>
          </cell>
          <cell r="F60">
            <v>1</v>
          </cell>
          <cell r="G60">
            <v>3.3865615077300002</v>
          </cell>
          <cell r="H60">
            <v>0.48696171150500001</v>
          </cell>
          <cell r="I60">
            <v>66126</v>
          </cell>
        </row>
        <row r="61">
          <cell r="A61">
            <v>60</v>
          </cell>
          <cell r="B61">
            <v>10114</v>
          </cell>
          <cell r="C61">
            <v>101140000</v>
          </cell>
          <cell r="D61">
            <v>3</v>
          </cell>
          <cell r="E61">
            <v>4</v>
          </cell>
          <cell r="F61">
            <v>1</v>
          </cell>
          <cell r="G61">
            <v>3.9893217322500001</v>
          </cell>
          <cell r="H61">
            <v>0.10278250019100001</v>
          </cell>
          <cell r="I61">
            <v>40348</v>
          </cell>
        </row>
        <row r="62">
          <cell r="A62">
            <v>61</v>
          </cell>
          <cell r="B62">
            <v>2732</v>
          </cell>
          <cell r="C62">
            <v>27320000</v>
          </cell>
          <cell r="D62">
            <v>4</v>
          </cell>
          <cell r="E62">
            <v>4</v>
          </cell>
          <cell r="F62">
            <v>0</v>
          </cell>
          <cell r="G62">
            <v>4</v>
          </cell>
          <cell r="H62">
            <v>0</v>
          </cell>
          <cell r="I62">
            <v>10928</v>
          </cell>
        </row>
        <row r="63">
          <cell r="A63">
            <v>62</v>
          </cell>
          <cell r="B63">
            <v>11022</v>
          </cell>
          <cell r="C63">
            <v>110220000</v>
          </cell>
          <cell r="D63">
            <v>4</v>
          </cell>
          <cell r="E63">
            <v>4</v>
          </cell>
          <cell r="F63">
            <v>0</v>
          </cell>
          <cell r="G63">
            <v>4</v>
          </cell>
          <cell r="H63">
            <v>0</v>
          </cell>
          <cell r="I63">
            <v>44088</v>
          </cell>
        </row>
        <row r="64">
          <cell r="A64">
            <v>63</v>
          </cell>
          <cell r="B64">
            <v>10159</v>
          </cell>
          <cell r="C64">
            <v>101590000</v>
          </cell>
          <cell r="D64">
            <v>3</v>
          </cell>
          <cell r="E64">
            <v>4</v>
          </cell>
          <cell r="F64">
            <v>1</v>
          </cell>
          <cell r="G64">
            <v>3.5490697903299999</v>
          </cell>
          <cell r="H64">
            <v>0.497586329873</v>
          </cell>
          <cell r="I64">
            <v>36055</v>
          </cell>
        </row>
        <row r="65">
          <cell r="A65">
            <v>64</v>
          </cell>
          <cell r="B65">
            <v>14249</v>
          </cell>
          <cell r="C65">
            <v>142490000</v>
          </cell>
          <cell r="D65">
            <v>4</v>
          </cell>
          <cell r="E65">
            <v>4</v>
          </cell>
          <cell r="F65">
            <v>0</v>
          </cell>
          <cell r="G65">
            <v>4</v>
          </cell>
          <cell r="H65">
            <v>0</v>
          </cell>
          <cell r="I65">
            <v>56996</v>
          </cell>
        </row>
        <row r="66">
          <cell r="A66">
            <v>65</v>
          </cell>
          <cell r="B66">
            <v>32099</v>
          </cell>
          <cell r="C66">
            <v>320990000</v>
          </cell>
          <cell r="D66">
            <v>3</v>
          </cell>
          <cell r="E66">
            <v>4</v>
          </cell>
          <cell r="F66">
            <v>1</v>
          </cell>
          <cell r="G66">
            <v>3.4467117355700001</v>
          </cell>
          <cell r="H66">
            <v>0.49715225120099998</v>
          </cell>
          <cell r="I66">
            <v>110636</v>
          </cell>
        </row>
        <row r="67">
          <cell r="A67">
            <v>66</v>
          </cell>
          <cell r="B67">
            <v>18839</v>
          </cell>
          <cell r="C67">
            <v>188390000</v>
          </cell>
          <cell r="D67">
            <v>3</v>
          </cell>
          <cell r="E67">
            <v>4</v>
          </cell>
          <cell r="F67">
            <v>1</v>
          </cell>
          <cell r="G67">
            <v>3.9959658156</v>
          </cell>
          <cell r="H67">
            <v>6.33869841598E-2</v>
          </cell>
          <cell r="I67">
            <v>75280</v>
          </cell>
        </row>
        <row r="68">
          <cell r="A68">
            <v>67</v>
          </cell>
          <cell r="B68">
            <v>13921</v>
          </cell>
          <cell r="C68">
            <v>139210000</v>
          </cell>
          <cell r="D68">
            <v>4</v>
          </cell>
          <cell r="E68">
            <v>4</v>
          </cell>
          <cell r="F68">
            <v>0</v>
          </cell>
          <cell r="G68">
            <v>4</v>
          </cell>
          <cell r="H68">
            <v>0</v>
          </cell>
          <cell r="I68">
            <v>55684</v>
          </cell>
        </row>
        <row r="69">
          <cell r="A69">
            <v>68</v>
          </cell>
          <cell r="B69">
            <v>19408</v>
          </cell>
          <cell r="C69">
            <v>194080000</v>
          </cell>
          <cell r="D69">
            <v>3</v>
          </cell>
          <cell r="E69">
            <v>4</v>
          </cell>
          <cell r="F69">
            <v>1</v>
          </cell>
          <cell r="G69">
            <v>3.82326875515</v>
          </cell>
          <cell r="H69">
            <v>0.38144109891599998</v>
          </cell>
          <cell r="I69">
            <v>74202</v>
          </cell>
        </row>
        <row r="70">
          <cell r="A70">
            <v>69</v>
          </cell>
          <cell r="B70">
            <v>8442</v>
          </cell>
          <cell r="C70">
            <v>84420000</v>
          </cell>
          <cell r="D70">
            <v>4</v>
          </cell>
          <cell r="E70">
            <v>4</v>
          </cell>
          <cell r="F70">
            <v>0</v>
          </cell>
          <cell r="G70">
            <v>4</v>
          </cell>
          <cell r="H70">
            <v>0</v>
          </cell>
          <cell r="I70">
            <v>33768</v>
          </cell>
        </row>
        <row r="71">
          <cell r="A71">
            <v>70</v>
          </cell>
          <cell r="B71">
            <v>10716</v>
          </cell>
          <cell r="C71">
            <v>107160000</v>
          </cell>
          <cell r="D71">
            <v>3</v>
          </cell>
          <cell r="E71">
            <v>4</v>
          </cell>
          <cell r="F71">
            <v>1</v>
          </cell>
          <cell r="G71">
            <v>3.9625793206400002</v>
          </cell>
          <cell r="H71">
            <v>0.18979033725200001</v>
          </cell>
          <cell r="I71">
            <v>42463</v>
          </cell>
        </row>
        <row r="72">
          <cell r="A72">
            <v>71</v>
          </cell>
          <cell r="B72">
            <v>15358</v>
          </cell>
          <cell r="C72">
            <v>153580000</v>
          </cell>
          <cell r="D72">
            <v>3</v>
          </cell>
          <cell r="E72">
            <v>4</v>
          </cell>
          <cell r="F72">
            <v>1</v>
          </cell>
          <cell r="G72">
            <v>3.8639145722100001</v>
          </cell>
          <cell r="H72">
            <v>0.34287925591000001</v>
          </cell>
          <cell r="I72">
            <v>59342</v>
          </cell>
        </row>
        <row r="73">
          <cell r="A73">
            <v>72</v>
          </cell>
          <cell r="B73">
            <v>15022</v>
          </cell>
          <cell r="C73">
            <v>150220000</v>
          </cell>
          <cell r="D73">
            <v>3</v>
          </cell>
          <cell r="E73">
            <v>4</v>
          </cell>
          <cell r="F73">
            <v>1</v>
          </cell>
          <cell r="G73">
            <v>3.6869924111299999</v>
          </cell>
          <cell r="H73">
            <v>0.46371741198700001</v>
          </cell>
          <cell r="I73">
            <v>55386</v>
          </cell>
        </row>
        <row r="74">
          <cell r="A74">
            <v>73</v>
          </cell>
          <cell r="B74">
            <v>4427</v>
          </cell>
          <cell r="C74">
            <v>44270000</v>
          </cell>
          <cell r="D74">
            <v>4</v>
          </cell>
          <cell r="E74">
            <v>4</v>
          </cell>
          <cell r="F74">
            <v>0</v>
          </cell>
          <cell r="G74">
            <v>4</v>
          </cell>
          <cell r="H74">
            <v>0</v>
          </cell>
          <cell r="I74">
            <v>17708</v>
          </cell>
        </row>
        <row r="75">
          <cell r="A75">
            <v>74</v>
          </cell>
          <cell r="B75">
            <v>6215</v>
          </cell>
          <cell r="C75">
            <v>62150000</v>
          </cell>
          <cell r="D75">
            <v>3</v>
          </cell>
          <cell r="E75">
            <v>4</v>
          </cell>
          <cell r="F75">
            <v>1</v>
          </cell>
          <cell r="G75">
            <v>3.3726468222000001</v>
          </cell>
          <cell r="H75">
            <v>0.48350922235799998</v>
          </cell>
          <cell r="I75">
            <v>20961</v>
          </cell>
        </row>
        <row r="76">
          <cell r="A76">
            <v>75</v>
          </cell>
          <cell r="B76">
            <v>16414</v>
          </cell>
          <cell r="C76">
            <v>164140000</v>
          </cell>
          <cell r="D76">
            <v>4</v>
          </cell>
          <cell r="E76">
            <v>4</v>
          </cell>
          <cell r="F76">
            <v>0</v>
          </cell>
          <cell r="G76">
            <v>4</v>
          </cell>
          <cell r="H76">
            <v>0</v>
          </cell>
          <cell r="I76">
            <v>65656</v>
          </cell>
        </row>
        <row r="77">
          <cell r="A77">
            <v>76</v>
          </cell>
          <cell r="B77">
            <v>5665</v>
          </cell>
          <cell r="C77">
            <v>56650000</v>
          </cell>
          <cell r="D77">
            <v>3</v>
          </cell>
          <cell r="E77">
            <v>4</v>
          </cell>
          <cell r="F77">
            <v>1</v>
          </cell>
          <cell r="G77">
            <v>3.9537511032700001</v>
          </cell>
          <cell r="H77">
            <v>0.21002365648900001</v>
          </cell>
          <cell r="I77">
            <v>22398</v>
          </cell>
        </row>
        <row r="78">
          <cell r="A78">
            <v>77</v>
          </cell>
          <cell r="B78">
            <v>8607</v>
          </cell>
          <cell r="C78">
            <v>86070000</v>
          </cell>
          <cell r="D78">
            <v>4</v>
          </cell>
          <cell r="E78">
            <v>4</v>
          </cell>
          <cell r="F78">
            <v>0</v>
          </cell>
          <cell r="G78">
            <v>4</v>
          </cell>
          <cell r="H78">
            <v>0</v>
          </cell>
          <cell r="I78">
            <v>34428</v>
          </cell>
        </row>
        <row r="79">
          <cell r="A79">
            <v>78</v>
          </cell>
          <cell r="B79">
            <v>9422</v>
          </cell>
          <cell r="C79">
            <v>94220000</v>
          </cell>
          <cell r="D79">
            <v>2</v>
          </cell>
          <cell r="E79">
            <v>4</v>
          </cell>
          <cell r="F79">
            <v>2</v>
          </cell>
          <cell r="G79">
            <v>3.44810019104</v>
          </cell>
          <cell r="H79">
            <v>0.77698540843599995</v>
          </cell>
          <cell r="I79">
            <v>32488</v>
          </cell>
        </row>
        <row r="80">
          <cell r="A80">
            <v>79</v>
          </cell>
          <cell r="B80">
            <v>6734</v>
          </cell>
          <cell r="C80">
            <v>67340000</v>
          </cell>
          <cell r="D80">
            <v>2</v>
          </cell>
          <cell r="E80">
            <v>4</v>
          </cell>
          <cell r="F80">
            <v>2</v>
          </cell>
          <cell r="G80">
            <v>3.8939708939700002</v>
          </cell>
          <cell r="H80">
            <v>0.404587448653</v>
          </cell>
          <cell r="I80">
            <v>26222</v>
          </cell>
        </row>
        <row r="81">
          <cell r="A81">
            <v>80</v>
          </cell>
          <cell r="B81">
            <v>4651</v>
          </cell>
          <cell r="C81">
            <v>46510000</v>
          </cell>
          <cell r="D81">
            <v>3</v>
          </cell>
          <cell r="E81">
            <v>4</v>
          </cell>
          <cell r="F81">
            <v>1</v>
          </cell>
          <cell r="G81">
            <v>3.9675338636899999</v>
          </cell>
          <cell r="H81">
            <v>0.17723455167499999</v>
          </cell>
          <cell r="I81">
            <v>18453</v>
          </cell>
        </row>
        <row r="82">
          <cell r="A82">
            <v>81</v>
          </cell>
          <cell r="B82">
            <v>4844</v>
          </cell>
          <cell r="C82">
            <v>48440000</v>
          </cell>
          <cell r="D82">
            <v>3</v>
          </cell>
          <cell r="E82">
            <v>4</v>
          </cell>
          <cell r="F82">
            <v>1</v>
          </cell>
          <cell r="G82">
            <v>3.94632535095</v>
          </cell>
          <cell r="H82">
            <v>0.22537453516200001</v>
          </cell>
          <cell r="I82">
            <v>19116</v>
          </cell>
        </row>
        <row r="83">
          <cell r="A83">
            <v>82</v>
          </cell>
          <cell r="B83">
            <v>11128</v>
          </cell>
          <cell r="C83">
            <v>111280000</v>
          </cell>
          <cell r="D83">
            <v>3</v>
          </cell>
          <cell r="E83">
            <v>4</v>
          </cell>
          <cell r="F83">
            <v>1</v>
          </cell>
          <cell r="G83">
            <v>3.6932063263799999</v>
          </cell>
          <cell r="H83">
            <v>0.46116300311800001</v>
          </cell>
          <cell r="I83">
            <v>41098</v>
          </cell>
        </row>
        <row r="84">
          <cell r="A84">
            <v>83</v>
          </cell>
          <cell r="B84">
            <v>9738</v>
          </cell>
          <cell r="C84">
            <v>97380000</v>
          </cell>
          <cell r="D84">
            <v>2</v>
          </cell>
          <cell r="E84">
            <v>4</v>
          </cell>
          <cell r="F84">
            <v>2</v>
          </cell>
          <cell r="G84">
            <v>3.2773670158099999</v>
          </cell>
          <cell r="H84">
            <v>0.52537106470200001</v>
          </cell>
          <cell r="I84">
            <v>31915</v>
          </cell>
        </row>
        <row r="85">
          <cell r="A85">
            <v>84</v>
          </cell>
          <cell r="B85">
            <v>3351</v>
          </cell>
          <cell r="C85">
            <v>33510000</v>
          </cell>
          <cell r="D85">
            <v>3</v>
          </cell>
          <cell r="E85">
            <v>4</v>
          </cell>
          <cell r="F85">
            <v>1</v>
          </cell>
          <cell r="G85">
            <v>3.5911668158799999</v>
          </cell>
          <cell r="H85">
            <v>0.49161835979000001</v>
          </cell>
          <cell r="I85">
            <v>12034</v>
          </cell>
        </row>
        <row r="86">
          <cell r="A86">
            <v>85</v>
          </cell>
          <cell r="B86">
            <v>11784</v>
          </cell>
          <cell r="C86">
            <v>117840000</v>
          </cell>
          <cell r="D86">
            <v>3</v>
          </cell>
          <cell r="E86">
            <v>4</v>
          </cell>
          <cell r="F86">
            <v>1</v>
          </cell>
          <cell r="G86">
            <v>3.6653088934100002</v>
          </cell>
          <cell r="H86">
            <v>0.47188236855999999</v>
          </cell>
          <cell r="I86">
            <v>43192</v>
          </cell>
        </row>
        <row r="87">
          <cell r="A87">
            <v>86</v>
          </cell>
          <cell r="B87">
            <v>6166</v>
          </cell>
          <cell r="C87">
            <v>61660000</v>
          </cell>
          <cell r="D87">
            <v>3</v>
          </cell>
          <cell r="E87">
            <v>3</v>
          </cell>
          <cell r="F87">
            <v>0</v>
          </cell>
          <cell r="G87">
            <v>3</v>
          </cell>
          <cell r="H87">
            <v>0</v>
          </cell>
          <cell r="I87">
            <v>18498</v>
          </cell>
        </row>
        <row r="88">
          <cell r="A88">
            <v>87</v>
          </cell>
          <cell r="B88">
            <v>3623</v>
          </cell>
          <cell r="C88">
            <v>36230000</v>
          </cell>
          <cell r="D88">
            <v>3</v>
          </cell>
          <cell r="E88">
            <v>4</v>
          </cell>
          <cell r="F88">
            <v>1</v>
          </cell>
          <cell r="G88">
            <v>3.0800441623000001</v>
          </cell>
          <cell r="H88">
            <v>0.27136155655999999</v>
          </cell>
          <cell r="I88">
            <v>11159</v>
          </cell>
        </row>
        <row r="89">
          <cell r="A89">
            <v>88</v>
          </cell>
          <cell r="B89">
            <v>17617</v>
          </cell>
          <cell r="C89">
            <v>176170000</v>
          </cell>
          <cell r="D89">
            <v>2</v>
          </cell>
          <cell r="E89">
            <v>5</v>
          </cell>
          <cell r="F89">
            <v>3</v>
          </cell>
          <cell r="G89">
            <v>3.4264630754400001</v>
          </cell>
          <cell r="H89">
            <v>0.56776589817400003</v>
          </cell>
          <cell r="I89">
            <v>60364</v>
          </cell>
        </row>
        <row r="90">
          <cell r="A90">
            <v>89</v>
          </cell>
          <cell r="B90">
            <v>8587</v>
          </cell>
          <cell r="C90">
            <v>85870000</v>
          </cell>
          <cell r="D90">
            <v>3</v>
          </cell>
          <cell r="E90">
            <v>4</v>
          </cell>
          <cell r="F90">
            <v>1</v>
          </cell>
          <cell r="G90">
            <v>3.1610574123699999</v>
          </cell>
          <cell r="H90">
            <v>0.36758389829900001</v>
          </cell>
          <cell r="I90">
            <v>27144</v>
          </cell>
        </row>
        <row r="91">
          <cell r="A91">
            <v>90</v>
          </cell>
          <cell r="B91">
            <v>13499</v>
          </cell>
          <cell r="C91">
            <v>134990000</v>
          </cell>
          <cell r="D91">
            <v>3</v>
          </cell>
          <cell r="E91">
            <v>4</v>
          </cell>
          <cell r="F91">
            <v>1</v>
          </cell>
          <cell r="G91">
            <v>3.1746055263400002</v>
          </cell>
          <cell r="H91">
            <v>0.37962934094799999</v>
          </cell>
          <cell r="I91">
            <v>42854</v>
          </cell>
        </row>
        <row r="92">
          <cell r="A92">
            <v>91</v>
          </cell>
          <cell r="B92">
            <v>14185</v>
          </cell>
          <cell r="C92">
            <v>141850000</v>
          </cell>
          <cell r="D92">
            <v>2</v>
          </cell>
          <cell r="E92">
            <v>3</v>
          </cell>
          <cell r="F92">
            <v>1</v>
          </cell>
          <cell r="G92">
            <v>2.96284807896</v>
          </cell>
          <cell r="H92">
            <v>0.189133962593</v>
          </cell>
          <cell r="I92">
            <v>42028</v>
          </cell>
        </row>
        <row r="93">
          <cell r="A93">
            <v>92</v>
          </cell>
          <cell r="B93">
            <v>4603</v>
          </cell>
          <cell r="C93">
            <v>46030000</v>
          </cell>
          <cell r="D93">
            <v>3</v>
          </cell>
          <cell r="E93">
            <v>3</v>
          </cell>
          <cell r="F93">
            <v>0</v>
          </cell>
          <cell r="G93">
            <v>3</v>
          </cell>
          <cell r="H93">
            <v>0</v>
          </cell>
          <cell r="I93">
            <v>13809</v>
          </cell>
        </row>
        <row r="94">
          <cell r="A94">
            <v>93</v>
          </cell>
          <cell r="B94">
            <v>3091</v>
          </cell>
          <cell r="C94">
            <v>30910000</v>
          </cell>
          <cell r="D94">
            <v>3</v>
          </cell>
          <cell r="E94">
            <v>4</v>
          </cell>
          <cell r="F94">
            <v>1</v>
          </cell>
          <cell r="G94">
            <v>3.2355224846300001</v>
          </cell>
          <cell r="H94">
            <v>0.42432492722600001</v>
          </cell>
          <cell r="I94">
            <v>10001</v>
          </cell>
        </row>
        <row r="95">
          <cell r="A95">
            <v>94</v>
          </cell>
          <cell r="B95">
            <v>4029</v>
          </cell>
          <cell r="C95">
            <v>40290000</v>
          </cell>
          <cell r="D95">
            <v>3</v>
          </cell>
          <cell r="E95">
            <v>3</v>
          </cell>
          <cell r="F95">
            <v>0</v>
          </cell>
          <cell r="G95">
            <v>3</v>
          </cell>
          <cell r="H95">
            <v>0</v>
          </cell>
          <cell r="I95">
            <v>12087</v>
          </cell>
        </row>
        <row r="96">
          <cell r="A96">
            <v>95</v>
          </cell>
          <cell r="B96">
            <v>8418</v>
          </cell>
          <cell r="C96">
            <v>84180000</v>
          </cell>
          <cell r="D96">
            <v>2</v>
          </cell>
          <cell r="E96">
            <v>4</v>
          </cell>
          <cell r="F96">
            <v>2</v>
          </cell>
          <cell r="G96">
            <v>3.07483962937</v>
          </cell>
          <cell r="H96">
            <v>0.34755553277200002</v>
          </cell>
          <cell r="I96">
            <v>25884</v>
          </cell>
        </row>
        <row r="97">
          <cell r="A97">
            <v>96</v>
          </cell>
          <cell r="B97">
            <v>5243</v>
          </cell>
          <cell r="C97">
            <v>52430000</v>
          </cell>
          <cell r="D97">
            <v>3</v>
          </cell>
          <cell r="E97">
            <v>4</v>
          </cell>
          <cell r="F97">
            <v>1</v>
          </cell>
          <cell r="G97">
            <v>3.0005721914899999</v>
          </cell>
          <cell r="H97">
            <v>2.3913679982700001E-2</v>
          </cell>
          <cell r="I97">
            <v>15732</v>
          </cell>
        </row>
        <row r="98">
          <cell r="A98">
            <v>97</v>
          </cell>
          <cell r="B98">
            <v>6844</v>
          </cell>
          <cell r="C98">
            <v>68440000</v>
          </cell>
          <cell r="D98">
            <v>3</v>
          </cell>
          <cell r="E98">
            <v>3</v>
          </cell>
          <cell r="F98">
            <v>0</v>
          </cell>
          <cell r="G98">
            <v>3</v>
          </cell>
          <cell r="H98">
            <v>0</v>
          </cell>
          <cell r="I98">
            <v>20532</v>
          </cell>
        </row>
        <row r="99">
          <cell r="A99">
            <v>98</v>
          </cell>
          <cell r="B99">
            <v>25474</v>
          </cell>
          <cell r="C99">
            <v>254740000</v>
          </cell>
          <cell r="D99">
            <v>2</v>
          </cell>
          <cell r="E99">
            <v>4</v>
          </cell>
          <cell r="F99">
            <v>2</v>
          </cell>
          <cell r="G99">
            <v>3.2153960901300001</v>
          </cell>
          <cell r="H99">
            <v>0.52686043034800001</v>
          </cell>
          <cell r="I99">
            <v>81909</v>
          </cell>
        </row>
        <row r="100">
          <cell r="A100">
            <v>99</v>
          </cell>
          <cell r="B100">
            <v>13048</v>
          </cell>
          <cell r="C100">
            <v>130480000</v>
          </cell>
          <cell r="D100">
            <v>2</v>
          </cell>
          <cell r="E100">
            <v>4</v>
          </cell>
          <cell r="F100">
            <v>2</v>
          </cell>
          <cell r="G100">
            <v>2.5902053954599999</v>
          </cell>
          <cell r="H100">
            <v>0.51775853462700006</v>
          </cell>
          <cell r="I100">
            <v>33797</v>
          </cell>
        </row>
        <row r="101">
          <cell r="A101">
            <v>100</v>
          </cell>
          <cell r="B101">
            <v>8997</v>
          </cell>
          <cell r="C101">
            <v>89970000</v>
          </cell>
          <cell r="D101">
            <v>3</v>
          </cell>
          <cell r="E101">
            <v>3</v>
          </cell>
          <cell r="F101">
            <v>0</v>
          </cell>
          <cell r="G101">
            <v>3</v>
          </cell>
          <cell r="H101">
            <v>0</v>
          </cell>
          <cell r="I101">
            <v>26991</v>
          </cell>
        </row>
        <row r="102">
          <cell r="A102">
            <v>101</v>
          </cell>
          <cell r="B102">
            <v>11806</v>
          </cell>
          <cell r="C102">
            <v>118060000</v>
          </cell>
          <cell r="D102">
            <v>2</v>
          </cell>
          <cell r="E102">
            <v>3</v>
          </cell>
          <cell r="F102">
            <v>1</v>
          </cell>
          <cell r="G102">
            <v>2.7607148907300001</v>
          </cell>
          <cell r="H102">
            <v>0.42664709743500001</v>
          </cell>
          <cell r="I102">
            <v>32593</v>
          </cell>
        </row>
        <row r="103">
          <cell r="A103">
            <v>102</v>
          </cell>
          <cell r="B103">
            <v>7925</v>
          </cell>
          <cell r="C103">
            <v>79250000</v>
          </cell>
          <cell r="D103">
            <v>3</v>
          </cell>
          <cell r="E103">
            <v>4</v>
          </cell>
          <cell r="F103">
            <v>1</v>
          </cell>
          <cell r="G103">
            <v>3.1179810725600001</v>
          </cell>
          <cell r="H103">
            <v>0.32258570810600001</v>
          </cell>
          <cell r="I103">
            <v>24710</v>
          </cell>
        </row>
        <row r="104">
          <cell r="A104">
            <v>103</v>
          </cell>
          <cell r="B104">
            <v>14030</v>
          </cell>
          <cell r="C104">
            <v>140300000</v>
          </cell>
          <cell r="D104">
            <v>2</v>
          </cell>
          <cell r="E104">
            <v>4</v>
          </cell>
          <cell r="F104">
            <v>2</v>
          </cell>
          <cell r="G104">
            <v>3.4583749109099999</v>
          </cell>
          <cell r="H104">
            <v>0.68873384444200003</v>
          </cell>
          <cell r="I104">
            <v>48521</v>
          </cell>
        </row>
        <row r="105">
          <cell r="A105">
            <v>104</v>
          </cell>
          <cell r="B105">
            <v>5938</v>
          </cell>
          <cell r="C105">
            <v>59380000</v>
          </cell>
          <cell r="D105">
            <v>3</v>
          </cell>
          <cell r="E105">
            <v>4</v>
          </cell>
          <cell r="F105">
            <v>1</v>
          </cell>
          <cell r="G105">
            <v>3.8480970023599999</v>
          </cell>
          <cell r="H105">
            <v>0.35892684066500002</v>
          </cell>
          <cell r="I105">
            <v>22850</v>
          </cell>
        </row>
        <row r="106">
          <cell r="A106">
            <v>105</v>
          </cell>
          <cell r="B106">
            <v>13910</v>
          </cell>
          <cell r="C106">
            <v>139100000</v>
          </cell>
          <cell r="D106">
            <v>2</v>
          </cell>
          <cell r="E106">
            <v>4</v>
          </cell>
          <cell r="F106">
            <v>2</v>
          </cell>
          <cell r="G106">
            <v>2.5230769230800001</v>
          </cell>
          <cell r="H106">
            <v>0.70359517903900004</v>
          </cell>
          <cell r="I106">
            <v>35096</v>
          </cell>
        </row>
        <row r="107">
          <cell r="A107">
            <v>106</v>
          </cell>
          <cell r="B107">
            <v>6448</v>
          </cell>
          <cell r="C107">
            <v>64480000</v>
          </cell>
          <cell r="D107">
            <v>3</v>
          </cell>
          <cell r="E107">
            <v>4</v>
          </cell>
          <cell r="F107">
            <v>1</v>
          </cell>
          <cell r="G107">
            <v>3.8000930521099998</v>
          </cell>
          <cell r="H107">
            <v>0.39993019400399998</v>
          </cell>
          <cell r="I107">
            <v>24503</v>
          </cell>
        </row>
        <row r="108">
          <cell r="A108">
            <v>107</v>
          </cell>
          <cell r="B108">
            <v>27828</v>
          </cell>
          <cell r="C108">
            <v>278280000</v>
          </cell>
          <cell r="D108">
            <v>1</v>
          </cell>
          <cell r="E108">
            <v>4</v>
          </cell>
          <cell r="F108">
            <v>3</v>
          </cell>
          <cell r="G108">
            <v>1.95479373293</v>
          </cell>
          <cell r="H108">
            <v>0.79683167968199997</v>
          </cell>
          <cell r="I108">
            <v>54398</v>
          </cell>
        </row>
        <row r="109">
          <cell r="A109">
            <v>108</v>
          </cell>
          <cell r="B109">
            <v>11474</v>
          </cell>
          <cell r="C109">
            <v>114740000</v>
          </cell>
          <cell r="D109">
            <v>2</v>
          </cell>
          <cell r="E109">
            <v>4</v>
          </cell>
          <cell r="F109">
            <v>2</v>
          </cell>
          <cell r="G109">
            <v>3.7904828307499998</v>
          </cell>
          <cell r="H109">
            <v>0.559850132241</v>
          </cell>
          <cell r="I109">
            <v>43492</v>
          </cell>
        </row>
        <row r="110">
          <cell r="A110">
            <v>109</v>
          </cell>
          <cell r="B110">
            <v>13159</v>
          </cell>
          <cell r="C110">
            <v>131590000</v>
          </cell>
          <cell r="D110">
            <v>2</v>
          </cell>
          <cell r="E110">
            <v>4</v>
          </cell>
          <cell r="F110">
            <v>2</v>
          </cell>
          <cell r="G110">
            <v>3.8151075309700002</v>
          </cell>
          <cell r="H110">
            <v>0.391135593399</v>
          </cell>
          <cell r="I110">
            <v>50203</v>
          </cell>
        </row>
        <row r="111">
          <cell r="A111">
            <v>110</v>
          </cell>
          <cell r="B111">
            <v>23694</v>
          </cell>
          <cell r="C111">
            <v>236940000</v>
          </cell>
          <cell r="D111">
            <v>2</v>
          </cell>
          <cell r="E111">
            <v>4</v>
          </cell>
          <cell r="F111">
            <v>2</v>
          </cell>
          <cell r="G111">
            <v>3.9077403562100002</v>
          </cell>
          <cell r="H111">
            <v>0.389483624591</v>
          </cell>
          <cell r="I111">
            <v>92590</v>
          </cell>
        </row>
        <row r="112">
          <cell r="A112">
            <v>111</v>
          </cell>
          <cell r="B112">
            <v>9948</v>
          </cell>
          <cell r="C112">
            <v>99480000</v>
          </cell>
          <cell r="D112">
            <v>1</v>
          </cell>
          <cell r="E112">
            <v>4</v>
          </cell>
          <cell r="F112">
            <v>3</v>
          </cell>
          <cell r="G112">
            <v>2.38962605549</v>
          </cell>
          <cell r="H112">
            <v>1.27807472823</v>
          </cell>
          <cell r="I112">
            <v>23772</v>
          </cell>
        </row>
        <row r="113">
          <cell r="A113">
            <v>112</v>
          </cell>
          <cell r="B113">
            <v>6933</v>
          </cell>
          <cell r="C113">
            <v>69330000</v>
          </cell>
          <cell r="D113">
            <v>4</v>
          </cell>
          <cell r="E113">
            <v>4</v>
          </cell>
          <cell r="F113">
            <v>0</v>
          </cell>
          <cell r="G113">
            <v>4</v>
          </cell>
          <cell r="H113">
            <v>0</v>
          </cell>
          <cell r="I113">
            <v>27732</v>
          </cell>
        </row>
        <row r="114">
          <cell r="A114">
            <v>113</v>
          </cell>
          <cell r="B114">
            <v>1783</v>
          </cell>
          <cell r="C114">
            <v>17830000</v>
          </cell>
          <cell r="D114">
            <v>4</v>
          </cell>
          <cell r="E114">
            <v>4</v>
          </cell>
          <cell r="F114">
            <v>0</v>
          </cell>
          <cell r="G114">
            <v>4</v>
          </cell>
          <cell r="H114">
            <v>0</v>
          </cell>
          <cell r="I114">
            <v>7132</v>
          </cell>
        </row>
        <row r="115">
          <cell r="A115">
            <v>114</v>
          </cell>
          <cell r="B115">
            <v>1885</v>
          </cell>
          <cell r="C115">
            <v>18850000</v>
          </cell>
          <cell r="D115">
            <v>2</v>
          </cell>
          <cell r="E115">
            <v>4</v>
          </cell>
          <cell r="F115">
            <v>2</v>
          </cell>
          <cell r="G115">
            <v>3.8244031830199998</v>
          </cell>
          <cell r="H115">
            <v>0.42773690665699998</v>
          </cell>
          <cell r="I115">
            <v>7209</v>
          </cell>
        </row>
        <row r="116">
          <cell r="A116">
            <v>115</v>
          </cell>
          <cell r="B116">
            <v>871</v>
          </cell>
          <cell r="C116">
            <v>8710000</v>
          </cell>
          <cell r="D116">
            <v>4</v>
          </cell>
          <cell r="E116">
            <v>4</v>
          </cell>
          <cell r="F116">
            <v>0</v>
          </cell>
          <cell r="G116">
            <v>4</v>
          </cell>
          <cell r="H116">
            <v>0</v>
          </cell>
          <cell r="I116">
            <v>3484</v>
          </cell>
        </row>
        <row r="117">
          <cell r="A117">
            <v>116</v>
          </cell>
          <cell r="B117">
            <v>20152</v>
          </cell>
          <cell r="C117">
            <v>201520000</v>
          </cell>
          <cell r="D117">
            <v>1</v>
          </cell>
          <cell r="E117">
            <v>4</v>
          </cell>
          <cell r="F117">
            <v>3</v>
          </cell>
          <cell r="G117">
            <v>3.7865224295400002</v>
          </cell>
          <cell r="H117">
            <v>0.71788871465100002</v>
          </cell>
          <cell r="I117">
            <v>76306</v>
          </cell>
        </row>
        <row r="118">
          <cell r="A118">
            <v>117</v>
          </cell>
          <cell r="B118">
            <v>6958</v>
          </cell>
          <cell r="C118">
            <v>69580000</v>
          </cell>
          <cell r="D118">
            <v>1</v>
          </cell>
          <cell r="E118">
            <v>4</v>
          </cell>
          <cell r="F118">
            <v>3</v>
          </cell>
          <cell r="G118">
            <v>3.3914918079900001</v>
          </cell>
          <cell r="H118">
            <v>0.99723506193900002</v>
          </cell>
          <cell r="I118">
            <v>23598</v>
          </cell>
        </row>
        <row r="119">
          <cell r="A119">
            <v>118</v>
          </cell>
          <cell r="B119">
            <v>5455</v>
          </cell>
          <cell r="C119">
            <v>54550000</v>
          </cell>
          <cell r="D119">
            <v>3</v>
          </cell>
          <cell r="E119">
            <v>5</v>
          </cell>
          <cell r="F119">
            <v>2</v>
          </cell>
          <cell r="G119">
            <v>4.0054995416999999</v>
          </cell>
          <cell r="H119">
            <v>0.18752818975300001</v>
          </cell>
          <cell r="I119">
            <v>21850</v>
          </cell>
        </row>
        <row r="120">
          <cell r="A120">
            <v>119</v>
          </cell>
          <cell r="B120">
            <v>9171</v>
          </cell>
          <cell r="C120">
            <v>91710000</v>
          </cell>
          <cell r="D120">
            <v>1</v>
          </cell>
          <cell r="E120">
            <v>5</v>
          </cell>
          <cell r="F120">
            <v>4</v>
          </cell>
          <cell r="G120">
            <v>3.9260713117399999</v>
          </cell>
          <cell r="H120">
            <v>0.68838331598299995</v>
          </cell>
          <cell r="I120">
            <v>36006</v>
          </cell>
        </row>
        <row r="121">
          <cell r="A121">
            <v>120</v>
          </cell>
          <cell r="B121">
            <v>9518</v>
          </cell>
          <cell r="C121">
            <v>95180000</v>
          </cell>
          <cell r="D121">
            <v>4</v>
          </cell>
          <cell r="E121">
            <v>5</v>
          </cell>
          <cell r="F121">
            <v>1</v>
          </cell>
          <cell r="G121">
            <v>4.0490649296100001</v>
          </cell>
          <cell r="H121">
            <v>0.21600361638099999</v>
          </cell>
          <cell r="I121">
            <v>38539</v>
          </cell>
        </row>
        <row r="122">
          <cell r="A122">
            <v>121</v>
          </cell>
          <cell r="B122">
            <v>10559</v>
          </cell>
          <cell r="C122">
            <v>105590000</v>
          </cell>
          <cell r="D122">
            <v>1</v>
          </cell>
          <cell r="E122">
            <v>4</v>
          </cell>
          <cell r="F122">
            <v>3</v>
          </cell>
          <cell r="G122">
            <v>2.8202481295599999</v>
          </cell>
          <cell r="H122">
            <v>0.95404547096500003</v>
          </cell>
          <cell r="I122">
            <v>29779</v>
          </cell>
        </row>
        <row r="123">
          <cell r="A123">
            <v>122</v>
          </cell>
          <cell r="B123">
            <v>5517</v>
          </cell>
          <cell r="C123">
            <v>55170000</v>
          </cell>
          <cell r="D123">
            <v>2</v>
          </cell>
          <cell r="E123">
            <v>4</v>
          </cell>
          <cell r="F123">
            <v>2</v>
          </cell>
          <cell r="G123">
            <v>2.7011056733699998</v>
          </cell>
          <cell r="H123">
            <v>0.94339746527500001</v>
          </cell>
          <cell r="I123">
            <v>14902</v>
          </cell>
        </row>
        <row r="124">
          <cell r="A124">
            <v>123</v>
          </cell>
          <cell r="B124">
            <v>15757</v>
          </cell>
          <cell r="C124">
            <v>157570000</v>
          </cell>
          <cell r="D124">
            <v>1</v>
          </cell>
          <cell r="E124">
            <v>4</v>
          </cell>
          <cell r="F124">
            <v>3</v>
          </cell>
          <cell r="G124">
            <v>3.3939836263199998</v>
          </cell>
          <cell r="H124">
            <v>0.87594950332999999</v>
          </cell>
          <cell r="I124">
            <v>53479</v>
          </cell>
        </row>
        <row r="125">
          <cell r="A125">
            <v>124</v>
          </cell>
          <cell r="B125">
            <v>11461</v>
          </cell>
          <cell r="C125">
            <v>114610000</v>
          </cell>
          <cell r="D125">
            <v>2</v>
          </cell>
          <cell r="E125">
            <v>4</v>
          </cell>
          <cell r="F125">
            <v>2</v>
          </cell>
          <cell r="G125">
            <v>2.9475612948299998</v>
          </cell>
          <cell r="H125">
            <v>0.95091487586500001</v>
          </cell>
          <cell r="I125">
            <v>33782</v>
          </cell>
        </row>
        <row r="126">
          <cell r="A126">
            <v>125</v>
          </cell>
          <cell r="B126">
            <v>25439</v>
          </cell>
          <cell r="C126">
            <v>254390000</v>
          </cell>
          <cell r="D126">
            <v>2</v>
          </cell>
          <cell r="E126">
            <v>4</v>
          </cell>
          <cell r="F126">
            <v>2</v>
          </cell>
          <cell r="G126">
            <v>2.9553834663299998</v>
          </cell>
          <cell r="H126">
            <v>0.93674209867799996</v>
          </cell>
          <cell r="I126">
            <v>75182</v>
          </cell>
        </row>
        <row r="127">
          <cell r="A127">
            <v>126</v>
          </cell>
          <cell r="B127">
            <v>40712</v>
          </cell>
          <cell r="C127">
            <v>407120000</v>
          </cell>
          <cell r="D127">
            <v>1</v>
          </cell>
          <cell r="E127">
            <v>4</v>
          </cell>
          <cell r="F127">
            <v>3</v>
          </cell>
          <cell r="G127">
            <v>2.8374680683800002</v>
          </cell>
          <cell r="H127">
            <v>0.77969046970199996</v>
          </cell>
          <cell r="I127">
            <v>115519</v>
          </cell>
        </row>
        <row r="128">
          <cell r="A128">
            <v>127</v>
          </cell>
          <cell r="B128">
            <v>9862</v>
          </cell>
          <cell r="C128">
            <v>98620000</v>
          </cell>
          <cell r="D128">
            <v>1</v>
          </cell>
          <cell r="E128">
            <v>5</v>
          </cell>
          <cell r="F128">
            <v>4</v>
          </cell>
          <cell r="G128">
            <v>3.3182924356100001</v>
          </cell>
          <cell r="H128">
            <v>0.81071460278499996</v>
          </cell>
          <cell r="I128">
            <v>32725</v>
          </cell>
        </row>
        <row r="129">
          <cell r="A129">
            <v>128</v>
          </cell>
          <cell r="B129">
            <v>23057</v>
          </cell>
          <cell r="C129">
            <v>230570000</v>
          </cell>
          <cell r="D129">
            <v>1</v>
          </cell>
          <cell r="E129">
            <v>5</v>
          </cell>
          <cell r="F129">
            <v>4</v>
          </cell>
          <cell r="G129">
            <v>3.4273322635199999</v>
          </cell>
          <cell r="H129">
            <v>0.81487917502700002</v>
          </cell>
          <cell r="I129">
            <v>79024</v>
          </cell>
        </row>
        <row r="130">
          <cell r="A130">
            <v>129</v>
          </cell>
          <cell r="B130">
            <v>54421</v>
          </cell>
          <cell r="C130">
            <v>544210000</v>
          </cell>
          <cell r="D130">
            <v>0</v>
          </cell>
          <cell r="E130">
            <v>6</v>
          </cell>
          <cell r="F130">
            <v>6</v>
          </cell>
          <cell r="G130">
            <v>2.4973080244800001</v>
          </cell>
          <cell r="H130">
            <v>1.23905958605</v>
          </cell>
          <cell r="I130">
            <v>135906</v>
          </cell>
        </row>
        <row r="131">
          <cell r="A131">
            <v>130</v>
          </cell>
          <cell r="B131">
            <v>19236</v>
          </cell>
          <cell r="C131">
            <v>192360000</v>
          </cell>
          <cell r="D131">
            <v>0</v>
          </cell>
          <cell r="E131">
            <v>5</v>
          </cell>
          <cell r="F131">
            <v>5</v>
          </cell>
          <cell r="G131">
            <v>2.7237991266399999</v>
          </cell>
          <cell r="H131">
            <v>1.1450151611499999</v>
          </cell>
          <cell r="I131">
            <v>52395</v>
          </cell>
        </row>
        <row r="132">
          <cell r="A132">
            <v>131</v>
          </cell>
          <cell r="B132">
            <v>15186</v>
          </cell>
          <cell r="C132">
            <v>151860000</v>
          </cell>
          <cell r="D132">
            <v>0</v>
          </cell>
          <cell r="E132">
            <v>5</v>
          </cell>
          <cell r="F132">
            <v>5</v>
          </cell>
          <cell r="G132">
            <v>2.8326748320799999</v>
          </cell>
          <cell r="H132">
            <v>1.0141831913699999</v>
          </cell>
          <cell r="I132">
            <v>43017</v>
          </cell>
        </row>
        <row r="133">
          <cell r="A133">
            <v>132</v>
          </cell>
          <cell r="B133">
            <v>6774</v>
          </cell>
          <cell r="C133">
            <v>67740000</v>
          </cell>
          <cell r="D133">
            <v>1</v>
          </cell>
          <cell r="E133">
            <v>4</v>
          </cell>
          <cell r="F133">
            <v>3</v>
          </cell>
          <cell r="G133">
            <v>2.1426040743999999</v>
          </cell>
          <cell r="H133">
            <v>0.91248633173299998</v>
          </cell>
          <cell r="I133">
            <v>14514</v>
          </cell>
        </row>
        <row r="134">
          <cell r="A134">
            <v>133</v>
          </cell>
          <cell r="B134">
            <v>7353</v>
          </cell>
          <cell r="C134">
            <v>73530000</v>
          </cell>
          <cell r="D134">
            <v>1</v>
          </cell>
          <cell r="E134">
            <v>3</v>
          </cell>
          <cell r="F134">
            <v>2</v>
          </cell>
          <cell r="G134">
            <v>2.23908608731</v>
          </cell>
          <cell r="H134">
            <v>0.81363387930700004</v>
          </cell>
          <cell r="I134">
            <v>16464</v>
          </cell>
        </row>
        <row r="135">
          <cell r="A135">
            <v>134</v>
          </cell>
          <cell r="B135">
            <v>8795</v>
          </cell>
          <cell r="C135">
            <v>87950000</v>
          </cell>
          <cell r="D135">
            <v>1</v>
          </cell>
          <cell r="E135">
            <v>4</v>
          </cell>
          <cell r="F135">
            <v>3</v>
          </cell>
          <cell r="G135">
            <v>2.59238203525</v>
          </cell>
          <cell r="H135">
            <v>0.77728478858500005</v>
          </cell>
          <cell r="I135">
            <v>22800</v>
          </cell>
        </row>
        <row r="136">
          <cell r="A136">
            <v>135</v>
          </cell>
          <cell r="B136">
            <v>11904</v>
          </cell>
          <cell r="C136">
            <v>119040000</v>
          </cell>
          <cell r="D136">
            <v>1</v>
          </cell>
          <cell r="E136">
            <v>4</v>
          </cell>
          <cell r="F136">
            <v>3</v>
          </cell>
          <cell r="G136">
            <v>3.2186659946199998</v>
          </cell>
          <cell r="H136">
            <v>0.80383679735000002</v>
          </cell>
          <cell r="I136">
            <v>38315</v>
          </cell>
        </row>
        <row r="137">
          <cell r="A137">
            <v>136</v>
          </cell>
          <cell r="B137">
            <v>2457</v>
          </cell>
          <cell r="C137">
            <v>24570000</v>
          </cell>
          <cell r="D137">
            <v>2</v>
          </cell>
          <cell r="E137">
            <v>4</v>
          </cell>
          <cell r="F137">
            <v>2</v>
          </cell>
          <cell r="G137">
            <v>2.84818884819</v>
          </cell>
          <cell r="H137">
            <v>0.857435205965</v>
          </cell>
          <cell r="I137">
            <v>6998</v>
          </cell>
        </row>
        <row r="138">
          <cell r="A138">
            <v>137</v>
          </cell>
          <cell r="B138">
            <v>6686</v>
          </cell>
          <cell r="C138">
            <v>66860000</v>
          </cell>
          <cell r="D138">
            <v>0</v>
          </cell>
          <cell r="E138">
            <v>3</v>
          </cell>
          <cell r="F138">
            <v>3</v>
          </cell>
          <cell r="G138">
            <v>2.43912653305</v>
          </cell>
          <cell r="H138">
            <v>0.82300934147299998</v>
          </cell>
          <cell r="I138">
            <v>16308</v>
          </cell>
        </row>
        <row r="139">
          <cell r="A139">
            <v>138</v>
          </cell>
          <cell r="B139">
            <v>13453</v>
          </cell>
          <cell r="C139">
            <v>134530000</v>
          </cell>
          <cell r="D139">
            <v>2</v>
          </cell>
          <cell r="E139">
            <v>4</v>
          </cell>
          <cell r="F139">
            <v>2</v>
          </cell>
          <cell r="G139">
            <v>3.1213112317</v>
          </cell>
          <cell r="H139">
            <v>0.80905913229000004</v>
          </cell>
          <cell r="I139">
            <v>41991</v>
          </cell>
        </row>
        <row r="140">
          <cell r="A140">
            <v>139</v>
          </cell>
          <cell r="B140">
            <v>7663</v>
          </cell>
          <cell r="C140">
            <v>76630000</v>
          </cell>
          <cell r="D140">
            <v>2</v>
          </cell>
          <cell r="E140">
            <v>4</v>
          </cell>
          <cell r="F140">
            <v>2</v>
          </cell>
          <cell r="G140">
            <v>3.5458697637999999</v>
          </cell>
          <cell r="H140">
            <v>0.73410129279299996</v>
          </cell>
          <cell r="I140">
            <v>27172</v>
          </cell>
        </row>
        <row r="141">
          <cell r="A141">
            <v>140</v>
          </cell>
          <cell r="B141">
            <v>16468</v>
          </cell>
          <cell r="C141">
            <v>164680000</v>
          </cell>
          <cell r="D141">
            <v>2</v>
          </cell>
          <cell r="E141">
            <v>4</v>
          </cell>
          <cell r="F141">
            <v>2</v>
          </cell>
          <cell r="G141">
            <v>3.8475224678200002</v>
          </cell>
          <cell r="H141">
            <v>0.46194302680400001</v>
          </cell>
          <cell r="I141">
            <v>63361</v>
          </cell>
        </row>
        <row r="142">
          <cell r="A142">
            <v>141</v>
          </cell>
          <cell r="B142">
            <v>8321</v>
          </cell>
          <cell r="C142">
            <v>83210000</v>
          </cell>
          <cell r="D142">
            <v>2</v>
          </cell>
          <cell r="E142">
            <v>4</v>
          </cell>
          <cell r="F142">
            <v>2</v>
          </cell>
          <cell r="G142">
            <v>2.4193005648399999</v>
          </cell>
          <cell r="H142">
            <v>0.76141004885899999</v>
          </cell>
          <cell r="I142">
            <v>20131</v>
          </cell>
        </row>
        <row r="143">
          <cell r="A143">
            <v>142</v>
          </cell>
          <cell r="B143">
            <v>3793</v>
          </cell>
          <cell r="C143">
            <v>37930000</v>
          </cell>
          <cell r="D143">
            <v>2</v>
          </cell>
          <cell r="E143">
            <v>4</v>
          </cell>
          <cell r="F143">
            <v>2</v>
          </cell>
          <cell r="G143">
            <v>3.0875296598999999</v>
          </cell>
          <cell r="H143">
            <v>0.87604258295399995</v>
          </cell>
          <cell r="I143">
            <v>11711</v>
          </cell>
        </row>
        <row r="144">
          <cell r="A144">
            <v>143</v>
          </cell>
          <cell r="B144">
            <v>22584</v>
          </cell>
          <cell r="C144">
            <v>225840000</v>
          </cell>
          <cell r="D144">
            <v>2</v>
          </cell>
          <cell r="E144">
            <v>4</v>
          </cell>
          <cell r="F144">
            <v>2</v>
          </cell>
          <cell r="G144">
            <v>3.3279312787799999</v>
          </cell>
          <cell r="H144">
            <v>0.83778498223999998</v>
          </cell>
          <cell r="I144">
            <v>75158</v>
          </cell>
        </row>
        <row r="145">
          <cell r="A145">
            <v>144</v>
          </cell>
          <cell r="B145">
            <v>16137</v>
          </cell>
          <cell r="C145">
            <v>161370000</v>
          </cell>
          <cell r="D145">
            <v>2</v>
          </cell>
          <cell r="E145">
            <v>4</v>
          </cell>
          <cell r="F145">
            <v>2</v>
          </cell>
          <cell r="G145">
            <v>3.2877858338000001</v>
          </cell>
          <cell r="H145">
            <v>0.81716126357999996</v>
          </cell>
          <cell r="I145">
            <v>53055</v>
          </cell>
        </row>
        <row r="146">
          <cell r="A146">
            <v>145</v>
          </cell>
          <cell r="B146">
            <v>15794</v>
          </cell>
          <cell r="C146">
            <v>157940000</v>
          </cell>
          <cell r="D146">
            <v>2</v>
          </cell>
          <cell r="E146">
            <v>4</v>
          </cell>
          <cell r="F146">
            <v>2</v>
          </cell>
          <cell r="G146">
            <v>3.1490439407399999</v>
          </cell>
          <cell r="H146">
            <v>0.90400143788099996</v>
          </cell>
          <cell r="I146">
            <v>49736</v>
          </cell>
        </row>
        <row r="147">
          <cell r="A147">
            <v>146</v>
          </cell>
          <cell r="B147">
            <v>10779</v>
          </cell>
          <cell r="C147">
            <v>107790000</v>
          </cell>
          <cell r="D147">
            <v>2</v>
          </cell>
          <cell r="E147">
            <v>4</v>
          </cell>
          <cell r="F147">
            <v>2</v>
          </cell>
          <cell r="G147">
            <v>2.6408757769700002</v>
          </cell>
          <cell r="H147">
            <v>0.88060979917000004</v>
          </cell>
          <cell r="I147">
            <v>28466</v>
          </cell>
        </row>
        <row r="148">
          <cell r="A148">
            <v>147</v>
          </cell>
          <cell r="B148">
            <v>21968</v>
          </cell>
          <cell r="C148">
            <v>219680000</v>
          </cell>
          <cell r="D148">
            <v>2</v>
          </cell>
          <cell r="E148">
            <v>4</v>
          </cell>
          <cell r="F148">
            <v>2</v>
          </cell>
          <cell r="G148">
            <v>3.0894482884199999</v>
          </cell>
          <cell r="H148">
            <v>0.82542100409300001</v>
          </cell>
          <cell r="I148">
            <v>67869</v>
          </cell>
        </row>
        <row r="149">
          <cell r="A149">
            <v>148</v>
          </cell>
          <cell r="B149">
            <v>13833</v>
          </cell>
          <cell r="C149">
            <v>138330000</v>
          </cell>
          <cell r="D149">
            <v>2</v>
          </cell>
          <cell r="E149">
            <v>4</v>
          </cell>
          <cell r="F149">
            <v>2</v>
          </cell>
          <cell r="G149">
            <v>2.7996819200499998</v>
          </cell>
          <cell r="H149">
            <v>0.91802037621800003</v>
          </cell>
          <cell r="I149">
            <v>38728</v>
          </cell>
        </row>
        <row r="150">
          <cell r="A150">
            <v>149</v>
          </cell>
          <cell r="B150">
            <v>10571</v>
          </cell>
          <cell r="C150">
            <v>105710000</v>
          </cell>
          <cell r="D150">
            <v>2</v>
          </cell>
          <cell r="E150">
            <v>4</v>
          </cell>
          <cell r="F150">
            <v>2</v>
          </cell>
          <cell r="G150">
            <v>3.1157884779099998</v>
          </cell>
          <cell r="H150">
            <v>0.86065771923599999</v>
          </cell>
          <cell r="I150">
            <v>32937</v>
          </cell>
        </row>
        <row r="151">
          <cell r="A151">
            <v>150</v>
          </cell>
          <cell r="B151">
            <v>21755</v>
          </cell>
          <cell r="C151">
            <v>217550000</v>
          </cell>
          <cell r="D151">
            <v>2</v>
          </cell>
          <cell r="E151">
            <v>4</v>
          </cell>
          <cell r="F151">
            <v>2</v>
          </cell>
          <cell r="G151">
            <v>2.80900942312</v>
          </cell>
          <cell r="H151">
            <v>0.91559270679600002</v>
          </cell>
          <cell r="I151">
            <v>61110</v>
          </cell>
        </row>
        <row r="152">
          <cell r="A152">
            <v>151</v>
          </cell>
          <cell r="B152">
            <v>7715</v>
          </cell>
          <cell r="C152">
            <v>77150000</v>
          </cell>
          <cell r="D152">
            <v>2</v>
          </cell>
          <cell r="E152">
            <v>4</v>
          </cell>
          <cell r="F152">
            <v>2</v>
          </cell>
          <cell r="G152">
            <v>3.1074530136099998</v>
          </cell>
          <cell r="H152">
            <v>0.860445064998</v>
          </cell>
          <cell r="I152">
            <v>23974</v>
          </cell>
        </row>
        <row r="153">
          <cell r="A153">
            <v>152</v>
          </cell>
          <cell r="B153">
            <v>4701</v>
          </cell>
          <cell r="C153">
            <v>47010000</v>
          </cell>
          <cell r="D153">
            <v>2</v>
          </cell>
          <cell r="E153">
            <v>4</v>
          </cell>
          <cell r="F153">
            <v>2</v>
          </cell>
          <cell r="G153">
            <v>2.9661774090600002</v>
          </cell>
          <cell r="H153">
            <v>0.91265211779599997</v>
          </cell>
          <cell r="I153">
            <v>13944</v>
          </cell>
        </row>
        <row r="154">
          <cell r="A154">
            <v>153</v>
          </cell>
          <cell r="B154">
            <v>6697</v>
          </cell>
          <cell r="C154">
            <v>66970000</v>
          </cell>
          <cell r="D154">
            <v>2</v>
          </cell>
          <cell r="E154">
            <v>4</v>
          </cell>
          <cell r="F154">
            <v>2</v>
          </cell>
          <cell r="G154">
            <v>3.0153800208999999</v>
          </cell>
          <cell r="H154">
            <v>0.85287906317899997</v>
          </cell>
          <cell r="I154">
            <v>20194</v>
          </cell>
        </row>
        <row r="155">
          <cell r="A155">
            <v>154</v>
          </cell>
          <cell r="B155">
            <v>7862</v>
          </cell>
          <cell r="C155">
            <v>78620000</v>
          </cell>
          <cell r="D155">
            <v>2</v>
          </cell>
          <cell r="E155">
            <v>4</v>
          </cell>
          <cell r="F155">
            <v>2</v>
          </cell>
          <cell r="G155">
            <v>3.2041465275999998</v>
          </cell>
          <cell r="H155">
            <v>0.96473990067799997</v>
          </cell>
          <cell r="I155">
            <v>25191</v>
          </cell>
        </row>
        <row r="156">
          <cell r="A156">
            <v>155</v>
          </cell>
          <cell r="B156">
            <v>9459</v>
          </cell>
          <cell r="C156">
            <v>94590000</v>
          </cell>
          <cell r="D156">
            <v>2</v>
          </cell>
          <cell r="E156">
            <v>4</v>
          </cell>
          <cell r="F156">
            <v>2</v>
          </cell>
          <cell r="G156">
            <v>2.5912887197400001</v>
          </cell>
          <cell r="H156">
            <v>0.88185250035499996</v>
          </cell>
          <cell r="I156">
            <v>24511</v>
          </cell>
        </row>
        <row r="157">
          <cell r="A157">
            <v>156</v>
          </cell>
          <cell r="B157">
            <v>2968</v>
          </cell>
          <cell r="C157">
            <v>29680000</v>
          </cell>
          <cell r="D157">
            <v>2</v>
          </cell>
          <cell r="E157">
            <v>4</v>
          </cell>
          <cell r="F157">
            <v>2</v>
          </cell>
          <cell r="G157">
            <v>2.6950808625299998</v>
          </cell>
          <cell r="H157">
            <v>0.93036674010300002</v>
          </cell>
          <cell r="I157">
            <v>7999</v>
          </cell>
        </row>
        <row r="158">
          <cell r="A158">
            <v>157</v>
          </cell>
          <cell r="B158">
            <v>5463</v>
          </cell>
          <cell r="C158">
            <v>54630000</v>
          </cell>
          <cell r="D158">
            <v>2</v>
          </cell>
          <cell r="E158">
            <v>4</v>
          </cell>
          <cell r="F158">
            <v>2</v>
          </cell>
          <cell r="G158">
            <v>2.7938861431399999</v>
          </cell>
          <cell r="H158">
            <v>0.818725989268</v>
          </cell>
          <cell r="I158">
            <v>15263</v>
          </cell>
        </row>
        <row r="159">
          <cell r="A159">
            <v>158</v>
          </cell>
          <cell r="B159">
            <v>7347</v>
          </cell>
          <cell r="C159">
            <v>73470000</v>
          </cell>
          <cell r="D159">
            <v>2</v>
          </cell>
          <cell r="E159">
            <v>4</v>
          </cell>
          <cell r="F159">
            <v>2</v>
          </cell>
          <cell r="G159">
            <v>3.2282564312000002</v>
          </cell>
          <cell r="H159">
            <v>0.78507012297199996</v>
          </cell>
          <cell r="I159">
            <v>23718</v>
          </cell>
        </row>
        <row r="160">
          <cell r="A160">
            <v>159</v>
          </cell>
          <cell r="B160">
            <v>7166</v>
          </cell>
          <cell r="C160">
            <v>71660000</v>
          </cell>
          <cell r="D160">
            <v>2</v>
          </cell>
          <cell r="E160">
            <v>4</v>
          </cell>
          <cell r="F160">
            <v>2</v>
          </cell>
          <cell r="G160">
            <v>3.2680714485100002</v>
          </cell>
          <cell r="H160">
            <v>0.77156726256800001</v>
          </cell>
          <cell r="I160">
            <v>23419</v>
          </cell>
        </row>
        <row r="161">
          <cell r="A161">
            <v>160</v>
          </cell>
          <cell r="B161">
            <v>3756</v>
          </cell>
          <cell r="C161">
            <v>37560000</v>
          </cell>
          <cell r="D161">
            <v>2</v>
          </cell>
          <cell r="E161">
            <v>4</v>
          </cell>
          <cell r="F161">
            <v>2</v>
          </cell>
          <cell r="G161">
            <v>3.8210862619800001</v>
          </cell>
          <cell r="H161">
            <v>0.38673766196600001</v>
          </cell>
          <cell r="I161">
            <v>14352</v>
          </cell>
        </row>
        <row r="162">
          <cell r="A162">
            <v>161</v>
          </cell>
          <cell r="B162">
            <v>8176</v>
          </cell>
          <cell r="C162">
            <v>81760000</v>
          </cell>
          <cell r="D162">
            <v>2</v>
          </cell>
          <cell r="E162">
            <v>4</v>
          </cell>
          <cell r="F162">
            <v>2</v>
          </cell>
          <cell r="G162">
            <v>3.27959882583</v>
          </cell>
          <cell r="H162">
            <v>0.84738266049400002</v>
          </cell>
          <cell r="I162">
            <v>26814</v>
          </cell>
        </row>
        <row r="163">
          <cell r="A163">
            <v>162</v>
          </cell>
          <cell r="B163">
            <v>4707</v>
          </cell>
          <cell r="C163">
            <v>47070000</v>
          </cell>
          <cell r="D163">
            <v>2</v>
          </cell>
          <cell r="E163">
            <v>4</v>
          </cell>
          <cell r="F163">
            <v>2</v>
          </cell>
          <cell r="G163">
            <v>3.0138092203100002</v>
          </cell>
          <cell r="H163">
            <v>0.89306065878899998</v>
          </cell>
          <cell r="I163">
            <v>14186</v>
          </cell>
        </row>
        <row r="164">
          <cell r="A164">
            <v>163</v>
          </cell>
          <cell r="B164">
            <v>6394</v>
          </cell>
          <cell r="C164">
            <v>63940000</v>
          </cell>
          <cell r="D164">
            <v>2</v>
          </cell>
          <cell r="E164">
            <v>4</v>
          </cell>
          <cell r="F164">
            <v>2</v>
          </cell>
          <cell r="G164">
            <v>3.00594307163</v>
          </cell>
          <cell r="H164">
            <v>0.82384829832600004</v>
          </cell>
          <cell r="I164">
            <v>19220</v>
          </cell>
        </row>
        <row r="165">
          <cell r="A165">
            <v>164</v>
          </cell>
          <cell r="B165">
            <v>3983</v>
          </cell>
          <cell r="C165">
            <v>39830000</v>
          </cell>
          <cell r="D165">
            <v>2</v>
          </cell>
          <cell r="E165">
            <v>4</v>
          </cell>
          <cell r="F165">
            <v>2</v>
          </cell>
          <cell r="G165">
            <v>3.49510419282</v>
          </cell>
          <cell r="H165">
            <v>0.59869607493999999</v>
          </cell>
          <cell r="I165">
            <v>13921</v>
          </cell>
        </row>
        <row r="166">
          <cell r="A166">
            <v>165</v>
          </cell>
          <cell r="B166">
            <v>5597</v>
          </cell>
          <cell r="C166">
            <v>55970000</v>
          </cell>
          <cell r="D166">
            <v>2</v>
          </cell>
          <cell r="E166">
            <v>4</v>
          </cell>
          <cell r="F166">
            <v>2</v>
          </cell>
          <cell r="G166">
            <v>2.7723780596699998</v>
          </cell>
          <cell r="H166">
            <v>0.699167381491</v>
          </cell>
          <cell r="I166">
            <v>15517</v>
          </cell>
        </row>
        <row r="167">
          <cell r="A167">
            <v>166</v>
          </cell>
          <cell r="B167">
            <v>7828</v>
          </cell>
          <cell r="C167">
            <v>78280000</v>
          </cell>
          <cell r="D167">
            <v>0</v>
          </cell>
          <cell r="E167">
            <v>4</v>
          </cell>
          <cell r="F167">
            <v>4</v>
          </cell>
          <cell r="G167">
            <v>1.87698007154</v>
          </cell>
          <cell r="H167">
            <v>1.4740357097100001</v>
          </cell>
          <cell r="I167">
            <v>14693</v>
          </cell>
        </row>
        <row r="168">
          <cell r="A168">
            <v>167</v>
          </cell>
          <cell r="B168">
            <v>11033</v>
          </cell>
          <cell r="C168">
            <v>110330000</v>
          </cell>
          <cell r="D168">
            <v>0</v>
          </cell>
          <cell r="E168">
            <v>4</v>
          </cell>
          <cell r="F168">
            <v>4</v>
          </cell>
          <cell r="G168">
            <v>2.8426538566100001</v>
          </cell>
          <cell r="H168">
            <v>1.3800526045199999</v>
          </cell>
          <cell r="I168">
            <v>31363</v>
          </cell>
        </row>
        <row r="169">
          <cell r="A169">
            <v>168</v>
          </cell>
          <cell r="B169">
            <v>7718</v>
          </cell>
          <cell r="C169">
            <v>77180000</v>
          </cell>
          <cell r="D169">
            <v>1</v>
          </cell>
          <cell r="E169">
            <v>4</v>
          </cell>
          <cell r="F169">
            <v>3</v>
          </cell>
          <cell r="G169">
            <v>3.87056232185</v>
          </cell>
          <cell r="H169">
            <v>0.37089146221699998</v>
          </cell>
          <cell r="I169">
            <v>29873</v>
          </cell>
        </row>
        <row r="170">
          <cell r="A170">
            <v>169</v>
          </cell>
          <cell r="B170">
            <v>4265</v>
          </cell>
          <cell r="C170">
            <v>42650000</v>
          </cell>
          <cell r="D170">
            <v>0</v>
          </cell>
          <cell r="E170">
            <v>4</v>
          </cell>
          <cell r="F170">
            <v>4</v>
          </cell>
          <cell r="G170">
            <v>1.1109026963699999</v>
          </cell>
          <cell r="H170">
            <v>1.0276988059700001</v>
          </cell>
          <cell r="I170">
            <v>4738</v>
          </cell>
        </row>
        <row r="171">
          <cell r="A171">
            <v>170</v>
          </cell>
          <cell r="B171">
            <v>4530</v>
          </cell>
          <cell r="C171">
            <v>45300000</v>
          </cell>
          <cell r="D171">
            <v>1</v>
          </cell>
          <cell r="E171">
            <v>4</v>
          </cell>
          <cell r="F171">
            <v>3</v>
          </cell>
          <cell r="G171">
            <v>2.0834437086099999</v>
          </cell>
          <cell r="H171">
            <v>1.1039221945</v>
          </cell>
          <cell r="I171">
            <v>9438</v>
          </cell>
        </row>
        <row r="172">
          <cell r="A172">
            <v>171</v>
          </cell>
          <cell r="B172">
            <v>4923</v>
          </cell>
          <cell r="C172">
            <v>49230000</v>
          </cell>
          <cell r="D172">
            <v>1</v>
          </cell>
          <cell r="E172">
            <v>4</v>
          </cell>
          <cell r="F172">
            <v>3</v>
          </cell>
          <cell r="G172">
            <v>3.04529758277</v>
          </cell>
          <cell r="H172">
            <v>1.0208966994299999</v>
          </cell>
          <cell r="I172">
            <v>14992</v>
          </cell>
        </row>
        <row r="173">
          <cell r="A173">
            <v>172</v>
          </cell>
          <cell r="B173">
            <v>7083</v>
          </cell>
          <cell r="C173">
            <v>70830000</v>
          </cell>
          <cell r="D173">
            <v>2</v>
          </cell>
          <cell r="E173">
            <v>4</v>
          </cell>
          <cell r="F173">
            <v>2</v>
          </cell>
          <cell r="G173">
            <v>3.3368629111999999</v>
          </cell>
          <cell r="H173">
            <v>0.80432309040299999</v>
          </cell>
          <cell r="I173">
            <v>23635</v>
          </cell>
        </row>
        <row r="174">
          <cell r="A174">
            <v>173</v>
          </cell>
          <cell r="B174">
            <v>25512</v>
          </cell>
          <cell r="C174">
            <v>255120000</v>
          </cell>
          <cell r="D174">
            <v>2</v>
          </cell>
          <cell r="E174">
            <v>4</v>
          </cell>
          <cell r="F174">
            <v>2</v>
          </cell>
          <cell r="G174">
            <v>2.73216525557</v>
          </cell>
          <cell r="H174">
            <v>0.76976631822200003</v>
          </cell>
          <cell r="I174">
            <v>69703</v>
          </cell>
        </row>
        <row r="175">
          <cell r="A175">
            <v>174</v>
          </cell>
          <cell r="B175">
            <v>22375</v>
          </cell>
          <cell r="C175">
            <v>223750000</v>
          </cell>
          <cell r="D175">
            <v>1</v>
          </cell>
          <cell r="E175">
            <v>4</v>
          </cell>
          <cell r="F175">
            <v>3</v>
          </cell>
          <cell r="G175">
            <v>3.0380782122899999</v>
          </cell>
          <cell r="H175">
            <v>0.877109456949</v>
          </cell>
          <cell r="I175">
            <v>67977</v>
          </cell>
        </row>
        <row r="176">
          <cell r="A176">
            <v>175</v>
          </cell>
          <cell r="B176">
            <v>13201</v>
          </cell>
          <cell r="C176">
            <v>132010000</v>
          </cell>
          <cell r="D176">
            <v>2</v>
          </cell>
          <cell r="E176">
            <v>4</v>
          </cell>
          <cell r="F176">
            <v>2</v>
          </cell>
          <cell r="G176">
            <v>2.96659343989</v>
          </cell>
          <cell r="H176">
            <v>0.67001915289900005</v>
          </cell>
          <cell r="I176">
            <v>39162</v>
          </cell>
        </row>
        <row r="177">
          <cell r="A177">
            <v>176</v>
          </cell>
          <cell r="B177">
            <v>1982</v>
          </cell>
          <cell r="C177">
            <v>19820000</v>
          </cell>
          <cell r="D177">
            <v>1</v>
          </cell>
          <cell r="E177">
            <v>3</v>
          </cell>
          <cell r="F177">
            <v>2</v>
          </cell>
          <cell r="G177">
            <v>1.2739656912199999</v>
          </cell>
          <cell r="H177">
            <v>0.60365378810799997</v>
          </cell>
          <cell r="I177">
            <v>2525</v>
          </cell>
        </row>
        <row r="178">
          <cell r="A178">
            <v>177</v>
          </cell>
          <cell r="B178">
            <v>1850</v>
          </cell>
          <cell r="C178">
            <v>18500000</v>
          </cell>
          <cell r="D178">
            <v>1</v>
          </cell>
          <cell r="E178">
            <v>3</v>
          </cell>
          <cell r="F178">
            <v>2</v>
          </cell>
          <cell r="G178">
            <v>2.3670270270299998</v>
          </cell>
          <cell r="H178">
            <v>0.73880423792200001</v>
          </cell>
          <cell r="I178">
            <v>4379</v>
          </cell>
        </row>
        <row r="179">
          <cell r="A179">
            <v>178</v>
          </cell>
          <cell r="B179">
            <v>3872</v>
          </cell>
          <cell r="C179">
            <v>38720000</v>
          </cell>
          <cell r="D179">
            <v>1</v>
          </cell>
          <cell r="E179">
            <v>4</v>
          </cell>
          <cell r="F179">
            <v>3</v>
          </cell>
          <cell r="G179">
            <v>1.7600723140500001</v>
          </cell>
          <cell r="H179">
            <v>0.97675821283499997</v>
          </cell>
          <cell r="I179">
            <v>6815</v>
          </cell>
        </row>
        <row r="180">
          <cell r="A180">
            <v>179</v>
          </cell>
          <cell r="B180">
            <v>3460</v>
          </cell>
          <cell r="C180">
            <v>34600000</v>
          </cell>
          <cell r="D180">
            <v>1</v>
          </cell>
          <cell r="E180">
            <v>4</v>
          </cell>
          <cell r="F180">
            <v>3</v>
          </cell>
          <cell r="G180">
            <v>2.1901734103999999</v>
          </cell>
          <cell r="H180">
            <v>1.21251493</v>
          </cell>
          <cell r="I180">
            <v>7578</v>
          </cell>
        </row>
        <row r="181">
          <cell r="A181">
            <v>180</v>
          </cell>
          <cell r="B181">
            <v>1525</v>
          </cell>
          <cell r="C181">
            <v>15250000</v>
          </cell>
          <cell r="D181">
            <v>1</v>
          </cell>
          <cell r="E181">
            <v>4</v>
          </cell>
          <cell r="F181">
            <v>3</v>
          </cell>
          <cell r="G181">
            <v>1.58950819672</v>
          </cell>
          <cell r="H181">
            <v>0.91724181381699998</v>
          </cell>
          <cell r="I181">
            <v>2424</v>
          </cell>
        </row>
        <row r="182">
          <cell r="A182">
            <v>181</v>
          </cell>
          <cell r="B182">
            <v>1349</v>
          </cell>
          <cell r="C182">
            <v>13490000</v>
          </cell>
          <cell r="D182">
            <v>1</v>
          </cell>
          <cell r="E182">
            <v>4</v>
          </cell>
          <cell r="F182">
            <v>3</v>
          </cell>
          <cell r="G182">
            <v>1.8643439584899999</v>
          </cell>
          <cell r="H182">
            <v>1.0517291154299999</v>
          </cell>
          <cell r="I182">
            <v>2515</v>
          </cell>
        </row>
        <row r="183">
          <cell r="A183">
            <v>182</v>
          </cell>
          <cell r="B183">
            <v>11515</v>
          </cell>
          <cell r="C183">
            <v>115150000</v>
          </cell>
          <cell r="D183">
            <v>0</v>
          </cell>
          <cell r="E183">
            <v>4</v>
          </cell>
          <cell r="F183">
            <v>4</v>
          </cell>
          <cell r="G183">
            <v>2.7254016500199998</v>
          </cell>
          <cell r="H183">
            <v>1.22889371674</v>
          </cell>
          <cell r="I183">
            <v>31383</v>
          </cell>
        </row>
        <row r="184">
          <cell r="A184">
            <v>183</v>
          </cell>
          <cell r="B184">
            <v>14195</v>
          </cell>
          <cell r="C184">
            <v>141950000</v>
          </cell>
          <cell r="D184">
            <v>0</v>
          </cell>
          <cell r="E184">
            <v>4</v>
          </cell>
          <cell r="F184">
            <v>4</v>
          </cell>
          <cell r="G184">
            <v>2.1464600211299998</v>
          </cell>
          <cell r="H184">
            <v>1.3273748113599999</v>
          </cell>
          <cell r="I184">
            <v>30469</v>
          </cell>
        </row>
        <row r="185">
          <cell r="A185">
            <v>184</v>
          </cell>
          <cell r="B185">
            <v>1335</v>
          </cell>
          <cell r="C185">
            <v>13350000</v>
          </cell>
          <cell r="D185">
            <v>0</v>
          </cell>
          <cell r="E185">
            <v>1</v>
          </cell>
          <cell r="F185">
            <v>1</v>
          </cell>
          <cell r="G185">
            <v>0.74606741573000002</v>
          </cell>
          <cell r="H185">
            <v>0.43525949376900003</v>
          </cell>
          <cell r="I185">
            <v>996</v>
          </cell>
        </row>
        <row r="186">
          <cell r="A186">
            <v>185</v>
          </cell>
          <cell r="B186">
            <v>4176</v>
          </cell>
          <cell r="C186">
            <v>41760000</v>
          </cell>
          <cell r="D186">
            <v>0</v>
          </cell>
          <cell r="E186">
            <v>4</v>
          </cell>
          <cell r="F186">
            <v>4</v>
          </cell>
          <cell r="G186">
            <v>1.7729885057500001</v>
          </cell>
          <cell r="H186">
            <v>1.3359164187999999</v>
          </cell>
          <cell r="I186">
            <v>7404</v>
          </cell>
        </row>
        <row r="187">
          <cell r="A187">
            <v>186</v>
          </cell>
          <cell r="B187">
            <v>6405</v>
          </cell>
          <cell r="C187">
            <v>64050000</v>
          </cell>
          <cell r="D187">
            <v>0</v>
          </cell>
          <cell r="E187">
            <v>4</v>
          </cell>
          <cell r="F187">
            <v>4</v>
          </cell>
          <cell r="G187">
            <v>2.04746291959</v>
          </cell>
          <cell r="H187">
            <v>0.87086336986299995</v>
          </cell>
          <cell r="I187">
            <v>13114</v>
          </cell>
        </row>
        <row r="188">
          <cell r="A188">
            <v>187</v>
          </cell>
          <cell r="B188">
            <v>18539</v>
          </cell>
          <cell r="C188">
            <v>185390000</v>
          </cell>
          <cell r="D188">
            <v>0</v>
          </cell>
          <cell r="E188">
            <v>4</v>
          </cell>
          <cell r="F188">
            <v>4</v>
          </cell>
          <cell r="G188">
            <v>1.8777172447299999</v>
          </cell>
          <cell r="H188">
            <v>1.2976093856799999</v>
          </cell>
          <cell r="I188">
            <v>34811</v>
          </cell>
        </row>
        <row r="189">
          <cell r="A189">
            <v>188</v>
          </cell>
          <cell r="B189">
            <v>674</v>
          </cell>
          <cell r="C189">
            <v>6740000</v>
          </cell>
          <cell r="D189">
            <v>0</v>
          </cell>
          <cell r="E189">
            <v>1</v>
          </cell>
          <cell r="F189">
            <v>1</v>
          </cell>
          <cell r="G189">
            <v>0.841246290801</v>
          </cell>
          <cell r="H189">
            <v>0.36544626009100001</v>
          </cell>
          <cell r="I189">
            <v>567</v>
          </cell>
        </row>
        <row r="190">
          <cell r="A190">
            <v>189</v>
          </cell>
          <cell r="B190">
            <v>20753</v>
          </cell>
          <cell r="C190">
            <v>207530000</v>
          </cell>
          <cell r="D190">
            <v>0</v>
          </cell>
          <cell r="E190">
            <v>4</v>
          </cell>
          <cell r="F190">
            <v>4</v>
          </cell>
          <cell r="G190">
            <v>2.0942514335300002</v>
          </cell>
          <cell r="H190">
            <v>1.38184294134</v>
          </cell>
          <cell r="I190">
            <v>43462</v>
          </cell>
        </row>
        <row r="191">
          <cell r="A191">
            <v>190</v>
          </cell>
          <cell r="B191">
            <v>16739</v>
          </cell>
          <cell r="C191">
            <v>167390000</v>
          </cell>
          <cell r="D191">
            <v>0</v>
          </cell>
          <cell r="E191">
            <v>4</v>
          </cell>
          <cell r="F191">
            <v>4</v>
          </cell>
          <cell r="G191">
            <v>2.8070971981600001</v>
          </cell>
          <cell r="H191">
            <v>1.3399457965199999</v>
          </cell>
          <cell r="I191">
            <v>46988</v>
          </cell>
        </row>
        <row r="192">
          <cell r="A192">
            <v>191</v>
          </cell>
          <cell r="B192">
            <v>1426</v>
          </cell>
          <cell r="C192">
            <v>14260000</v>
          </cell>
          <cell r="D192">
            <v>0</v>
          </cell>
          <cell r="E192">
            <v>2</v>
          </cell>
          <cell r="F192">
            <v>2</v>
          </cell>
          <cell r="G192">
            <v>0.91935483871000001</v>
          </cell>
          <cell r="H192">
            <v>0.44762565635500001</v>
          </cell>
          <cell r="I192">
            <v>1311</v>
          </cell>
        </row>
        <row r="193">
          <cell r="A193">
            <v>192</v>
          </cell>
          <cell r="B193">
            <v>1750</v>
          </cell>
          <cell r="C193">
            <v>17500000</v>
          </cell>
          <cell r="D193">
            <v>1</v>
          </cell>
          <cell r="E193">
            <v>4</v>
          </cell>
          <cell r="F193">
            <v>3</v>
          </cell>
          <cell r="G193">
            <v>1.7822857142899999</v>
          </cell>
          <cell r="H193">
            <v>1.0944146138199999</v>
          </cell>
          <cell r="I193">
            <v>3119</v>
          </cell>
        </row>
        <row r="194">
          <cell r="A194">
            <v>193</v>
          </cell>
          <cell r="B194">
            <v>569</v>
          </cell>
          <cell r="C194">
            <v>5690000</v>
          </cell>
          <cell r="D194">
            <v>0</v>
          </cell>
          <cell r="E194">
            <v>1</v>
          </cell>
          <cell r="F194">
            <v>1</v>
          </cell>
          <cell r="G194">
            <v>0.93848857644999994</v>
          </cell>
          <cell r="H194">
            <v>0.24026603655699999</v>
          </cell>
          <cell r="I194">
            <v>534</v>
          </cell>
        </row>
        <row r="195">
          <cell r="A195">
            <v>194</v>
          </cell>
          <cell r="B195">
            <v>1678</v>
          </cell>
          <cell r="C195">
            <v>16780000</v>
          </cell>
          <cell r="D195">
            <v>0</v>
          </cell>
          <cell r="E195">
            <v>4</v>
          </cell>
          <cell r="F195">
            <v>4</v>
          </cell>
          <cell r="G195">
            <v>0.68295589988100003</v>
          </cell>
          <cell r="H195">
            <v>0.73127500567899995</v>
          </cell>
          <cell r="I195">
            <v>1146</v>
          </cell>
        </row>
        <row r="196">
          <cell r="A196">
            <v>195</v>
          </cell>
          <cell r="B196">
            <v>8951</v>
          </cell>
          <cell r="C196">
            <v>89510000</v>
          </cell>
          <cell r="D196">
            <v>0</v>
          </cell>
          <cell r="E196">
            <v>4</v>
          </cell>
          <cell r="F196">
            <v>4</v>
          </cell>
          <cell r="G196">
            <v>2.2645514467700001</v>
          </cell>
          <cell r="H196">
            <v>1.48960357125</v>
          </cell>
          <cell r="I196">
            <v>20270</v>
          </cell>
        </row>
        <row r="197">
          <cell r="A197">
            <v>196</v>
          </cell>
          <cell r="B197">
            <v>5199</v>
          </cell>
          <cell r="C197">
            <v>51990000</v>
          </cell>
          <cell r="D197">
            <v>1</v>
          </cell>
          <cell r="E197">
            <v>4</v>
          </cell>
          <cell r="F197">
            <v>3</v>
          </cell>
          <cell r="G197">
            <v>3.8576649355599999</v>
          </cell>
          <cell r="H197">
            <v>0.47167755691699997</v>
          </cell>
          <cell r="I197">
            <v>20056</v>
          </cell>
        </row>
        <row r="198">
          <cell r="A198">
            <v>197</v>
          </cell>
          <cell r="B198">
            <v>6412</v>
          </cell>
          <cell r="C198">
            <v>64120000</v>
          </cell>
          <cell r="D198">
            <v>0</v>
          </cell>
          <cell r="E198">
            <v>4</v>
          </cell>
          <cell r="F198">
            <v>4</v>
          </cell>
          <cell r="G198">
            <v>2.63256394261</v>
          </cell>
          <cell r="H198">
            <v>1.36541821923</v>
          </cell>
          <cell r="I198">
            <v>16880</v>
          </cell>
        </row>
        <row r="199">
          <cell r="A199">
            <v>198</v>
          </cell>
          <cell r="B199">
            <v>3801</v>
          </cell>
          <cell r="C199">
            <v>38010000</v>
          </cell>
          <cell r="D199">
            <v>0</v>
          </cell>
          <cell r="E199">
            <v>4</v>
          </cell>
          <cell r="F199">
            <v>4</v>
          </cell>
          <cell r="G199">
            <v>2.7529597474299998</v>
          </cell>
          <cell r="H199">
            <v>1.42561130334</v>
          </cell>
          <cell r="I199">
            <v>10464</v>
          </cell>
        </row>
        <row r="200">
          <cell r="A200">
            <v>199</v>
          </cell>
          <cell r="B200">
            <v>5433</v>
          </cell>
          <cell r="C200">
            <v>54330000</v>
          </cell>
          <cell r="D200">
            <v>0</v>
          </cell>
          <cell r="E200">
            <v>4</v>
          </cell>
          <cell r="F200">
            <v>4</v>
          </cell>
          <cell r="G200">
            <v>2.4930977360600002</v>
          </cell>
          <cell r="H200">
            <v>1.3928369224899999</v>
          </cell>
          <cell r="I200">
            <v>13545</v>
          </cell>
        </row>
        <row r="201">
          <cell r="A201">
            <v>200</v>
          </cell>
          <cell r="B201">
            <v>5400</v>
          </cell>
          <cell r="C201">
            <v>54000000</v>
          </cell>
          <cell r="D201">
            <v>4</v>
          </cell>
          <cell r="E201">
            <v>4</v>
          </cell>
          <cell r="F201">
            <v>0</v>
          </cell>
          <cell r="G201">
            <v>4</v>
          </cell>
          <cell r="H201">
            <v>0</v>
          </cell>
          <cell r="I201">
            <v>21600</v>
          </cell>
        </row>
        <row r="202">
          <cell r="A202">
            <v>201</v>
          </cell>
          <cell r="B202">
            <v>2630</v>
          </cell>
          <cell r="C202">
            <v>26300000</v>
          </cell>
          <cell r="D202">
            <v>0</v>
          </cell>
          <cell r="E202">
            <v>4</v>
          </cell>
          <cell r="F202">
            <v>4</v>
          </cell>
          <cell r="G202">
            <v>1.16121673004</v>
          </cell>
          <cell r="H202">
            <v>0.97255965566500002</v>
          </cell>
          <cell r="I202">
            <v>3054</v>
          </cell>
        </row>
        <row r="203">
          <cell r="A203">
            <v>202</v>
          </cell>
          <cell r="B203">
            <v>15007</v>
          </cell>
          <cell r="C203">
            <v>150070000</v>
          </cell>
          <cell r="D203">
            <v>0</v>
          </cell>
          <cell r="E203">
            <v>4</v>
          </cell>
          <cell r="F203">
            <v>4</v>
          </cell>
          <cell r="G203">
            <v>1.62011061505</v>
          </cell>
          <cell r="H203">
            <v>1.39173015169</v>
          </cell>
          <cell r="I203">
            <v>24313</v>
          </cell>
        </row>
        <row r="204">
          <cell r="A204">
            <v>203</v>
          </cell>
          <cell r="B204">
            <v>18012</v>
          </cell>
          <cell r="C204">
            <v>180120000</v>
          </cell>
          <cell r="D204">
            <v>0</v>
          </cell>
          <cell r="E204">
            <v>4</v>
          </cell>
          <cell r="F204">
            <v>4</v>
          </cell>
          <cell r="G204">
            <v>1.8058516544500001</v>
          </cell>
          <cell r="H204">
            <v>1.4107165590799999</v>
          </cell>
          <cell r="I204">
            <v>32527</v>
          </cell>
        </row>
        <row r="205">
          <cell r="A205">
            <v>204</v>
          </cell>
          <cell r="B205">
            <v>12447</v>
          </cell>
          <cell r="C205">
            <v>124470000</v>
          </cell>
          <cell r="D205">
            <v>1</v>
          </cell>
          <cell r="E205">
            <v>4</v>
          </cell>
          <cell r="F205">
            <v>3</v>
          </cell>
          <cell r="G205">
            <v>3.1340885353900001</v>
          </cell>
          <cell r="H205">
            <v>1.0814505668500001</v>
          </cell>
          <cell r="I205">
            <v>39010</v>
          </cell>
        </row>
        <row r="206">
          <cell r="A206">
            <v>205</v>
          </cell>
          <cell r="B206">
            <v>13270</v>
          </cell>
          <cell r="C206">
            <v>132700000</v>
          </cell>
          <cell r="D206">
            <v>1</v>
          </cell>
          <cell r="E206">
            <v>4</v>
          </cell>
          <cell r="F206">
            <v>3</v>
          </cell>
          <cell r="G206">
            <v>3.7157498116099998</v>
          </cell>
          <cell r="H206">
            <v>0.71992884023000003</v>
          </cell>
          <cell r="I206">
            <v>49308</v>
          </cell>
        </row>
        <row r="207">
          <cell r="A207">
            <v>206</v>
          </cell>
          <cell r="B207">
            <v>14943</v>
          </cell>
          <cell r="C207">
            <v>149430000</v>
          </cell>
          <cell r="D207">
            <v>0</v>
          </cell>
          <cell r="E207">
            <v>4</v>
          </cell>
          <cell r="F207">
            <v>4</v>
          </cell>
          <cell r="G207">
            <v>3.7873251689799998</v>
          </cell>
          <cell r="H207">
            <v>0.66459488963500002</v>
          </cell>
          <cell r="I207">
            <v>56594</v>
          </cell>
        </row>
        <row r="208">
          <cell r="A208">
            <v>207</v>
          </cell>
          <cell r="B208">
            <v>28412</v>
          </cell>
          <cell r="C208">
            <v>284120000</v>
          </cell>
          <cell r="D208">
            <v>0</v>
          </cell>
          <cell r="E208">
            <v>4</v>
          </cell>
          <cell r="F208">
            <v>4</v>
          </cell>
          <cell r="G208">
            <v>1.49640996762</v>
          </cell>
          <cell r="H208">
            <v>1.0513132415099999</v>
          </cell>
          <cell r="I208">
            <v>42516</v>
          </cell>
        </row>
        <row r="209">
          <cell r="A209">
            <v>208</v>
          </cell>
          <cell r="B209">
            <v>15938</v>
          </cell>
          <cell r="C209">
            <v>159380000</v>
          </cell>
          <cell r="D209">
            <v>1</v>
          </cell>
          <cell r="E209">
            <v>6</v>
          </cell>
          <cell r="F209">
            <v>5</v>
          </cell>
          <cell r="G209">
            <v>3.5066507717399999</v>
          </cell>
          <cell r="H209">
            <v>0.89874478558799997</v>
          </cell>
          <cell r="I209">
            <v>55889</v>
          </cell>
        </row>
        <row r="210">
          <cell r="A210">
            <v>209</v>
          </cell>
          <cell r="B210">
            <v>4718</v>
          </cell>
          <cell r="C210">
            <v>47180000</v>
          </cell>
          <cell r="D210">
            <v>2</v>
          </cell>
          <cell r="E210">
            <v>6</v>
          </cell>
          <cell r="F210">
            <v>4</v>
          </cell>
          <cell r="G210">
            <v>3.95718524799</v>
          </cell>
          <cell r="H210">
            <v>0.30025826811900003</v>
          </cell>
          <cell r="I210">
            <v>18670</v>
          </cell>
        </row>
        <row r="211">
          <cell r="A211">
            <v>210</v>
          </cell>
          <cell r="B211">
            <v>6658</v>
          </cell>
          <cell r="C211">
            <v>66580000</v>
          </cell>
          <cell r="D211">
            <v>1</v>
          </cell>
          <cell r="E211">
            <v>6</v>
          </cell>
          <cell r="F211">
            <v>5</v>
          </cell>
          <cell r="G211">
            <v>3.1136978071499999</v>
          </cell>
          <cell r="H211">
            <v>1.22081001971</v>
          </cell>
          <cell r="I211">
            <v>20731</v>
          </cell>
        </row>
        <row r="212">
          <cell r="A212">
            <v>211</v>
          </cell>
          <cell r="B212">
            <v>11604</v>
          </cell>
          <cell r="C212">
            <v>116040000</v>
          </cell>
          <cell r="D212">
            <v>4</v>
          </cell>
          <cell r="E212">
            <v>6</v>
          </cell>
          <cell r="F212">
            <v>2</v>
          </cell>
          <cell r="G212">
            <v>4.0118924508799996</v>
          </cell>
          <cell r="H212">
            <v>0.123977667598</v>
          </cell>
          <cell r="I212">
            <v>46554</v>
          </cell>
        </row>
        <row r="213">
          <cell r="A213">
            <v>212</v>
          </cell>
          <cell r="B213">
            <v>9400</v>
          </cell>
          <cell r="C213">
            <v>94000000</v>
          </cell>
          <cell r="D213">
            <v>4</v>
          </cell>
          <cell r="E213">
            <v>4</v>
          </cell>
          <cell r="F213">
            <v>0</v>
          </cell>
          <cell r="G213">
            <v>4</v>
          </cell>
          <cell r="H213">
            <v>0</v>
          </cell>
          <cell r="I213">
            <v>37600</v>
          </cell>
        </row>
        <row r="214">
          <cell r="A214">
            <v>213</v>
          </cell>
          <cell r="B214">
            <v>8605</v>
          </cell>
          <cell r="C214">
            <v>86050000</v>
          </cell>
          <cell r="D214">
            <v>1</v>
          </cell>
          <cell r="E214">
            <v>4</v>
          </cell>
          <cell r="F214">
            <v>3</v>
          </cell>
          <cell r="G214">
            <v>3.2059267867500001</v>
          </cell>
          <cell r="H214">
            <v>1.19163741828</v>
          </cell>
          <cell r="I214">
            <v>27587</v>
          </cell>
        </row>
        <row r="215">
          <cell r="A215">
            <v>214</v>
          </cell>
          <cell r="B215">
            <v>6746</v>
          </cell>
          <cell r="C215">
            <v>67460000</v>
          </cell>
          <cell r="D215">
            <v>4</v>
          </cell>
          <cell r="E215">
            <v>4</v>
          </cell>
          <cell r="F215">
            <v>0</v>
          </cell>
          <cell r="G215">
            <v>4</v>
          </cell>
          <cell r="H215">
            <v>0</v>
          </cell>
          <cell r="I215">
            <v>26984</v>
          </cell>
        </row>
        <row r="216">
          <cell r="A216">
            <v>215</v>
          </cell>
          <cell r="B216">
            <v>13872</v>
          </cell>
          <cell r="C216">
            <v>138720000</v>
          </cell>
          <cell r="D216">
            <v>4</v>
          </cell>
          <cell r="E216">
            <v>5</v>
          </cell>
          <cell r="F216">
            <v>1</v>
          </cell>
          <cell r="G216">
            <v>4.00129757785</v>
          </cell>
          <cell r="H216">
            <v>3.5998529780899999E-2</v>
          </cell>
          <cell r="I216">
            <v>55506</v>
          </cell>
        </row>
        <row r="217">
          <cell r="A217">
            <v>216</v>
          </cell>
          <cell r="B217">
            <v>7991</v>
          </cell>
          <cell r="C217">
            <v>79910000</v>
          </cell>
          <cell r="D217">
            <v>2</v>
          </cell>
          <cell r="E217">
            <v>4</v>
          </cell>
          <cell r="F217">
            <v>2</v>
          </cell>
          <cell r="G217">
            <v>3.8413214866700001</v>
          </cell>
          <cell r="H217">
            <v>0.44785611822100002</v>
          </cell>
          <cell r="I217">
            <v>30696</v>
          </cell>
        </row>
        <row r="218">
          <cell r="A218">
            <v>217</v>
          </cell>
          <cell r="B218">
            <v>31469</v>
          </cell>
          <cell r="C218">
            <v>314690000</v>
          </cell>
          <cell r="D218">
            <v>1</v>
          </cell>
          <cell r="E218">
            <v>4</v>
          </cell>
          <cell r="F218">
            <v>3</v>
          </cell>
          <cell r="G218">
            <v>3.33181861515</v>
          </cell>
          <cell r="H218">
            <v>0.98291920344299999</v>
          </cell>
          <cell r="I218">
            <v>104849</v>
          </cell>
        </row>
        <row r="219">
          <cell r="A219">
            <v>218</v>
          </cell>
          <cell r="B219">
            <v>30994</v>
          </cell>
          <cell r="C219">
            <v>309940000</v>
          </cell>
          <cell r="D219">
            <v>3</v>
          </cell>
          <cell r="E219">
            <v>4</v>
          </cell>
          <cell r="F219">
            <v>1</v>
          </cell>
          <cell r="G219">
            <v>3.9989675420999999</v>
          </cell>
          <cell r="H219">
            <v>3.2115291151899997E-2</v>
          </cell>
          <cell r="I219">
            <v>123944</v>
          </cell>
        </row>
        <row r="220">
          <cell r="A220">
            <v>219</v>
          </cell>
          <cell r="B220">
            <v>22722</v>
          </cell>
          <cell r="C220">
            <v>227220000</v>
          </cell>
          <cell r="D220">
            <v>2</v>
          </cell>
          <cell r="E220">
            <v>4</v>
          </cell>
          <cell r="F220">
            <v>2</v>
          </cell>
          <cell r="G220">
            <v>3.99379456034</v>
          </cell>
          <cell r="H220">
            <v>8.7035963327800003E-2</v>
          </cell>
          <cell r="I220">
            <v>90747</v>
          </cell>
        </row>
        <row r="221">
          <cell r="A221">
            <v>220</v>
          </cell>
          <cell r="B221">
            <v>23779</v>
          </cell>
          <cell r="C221">
            <v>237790000</v>
          </cell>
          <cell r="D221">
            <v>2</v>
          </cell>
          <cell r="E221">
            <v>6</v>
          </cell>
          <cell r="F221">
            <v>4</v>
          </cell>
          <cell r="G221">
            <v>4.8197569283800004</v>
          </cell>
          <cell r="H221">
            <v>1.17774544206</v>
          </cell>
          <cell r="I221">
            <v>114609</v>
          </cell>
        </row>
        <row r="222">
          <cell r="A222">
            <v>221</v>
          </cell>
          <cell r="B222">
            <v>16824</v>
          </cell>
          <cell r="C222">
            <v>168240000</v>
          </cell>
          <cell r="D222">
            <v>2</v>
          </cell>
          <cell r="E222">
            <v>6</v>
          </cell>
          <cell r="F222">
            <v>4</v>
          </cell>
          <cell r="G222">
            <v>4.4435924869200001</v>
          </cell>
          <cell r="H222">
            <v>1.1492433076199999</v>
          </cell>
          <cell r="I222">
            <v>74759</v>
          </cell>
        </row>
        <row r="223">
          <cell r="A223">
            <v>222</v>
          </cell>
          <cell r="B223">
            <v>6561</v>
          </cell>
          <cell r="C223">
            <v>65610000</v>
          </cell>
          <cell r="D223">
            <v>4</v>
          </cell>
          <cell r="E223">
            <v>6</v>
          </cell>
          <cell r="F223">
            <v>2</v>
          </cell>
          <cell r="G223">
            <v>5.6931870141700003</v>
          </cell>
          <cell r="H223">
            <v>0.71768496254400005</v>
          </cell>
          <cell r="I223">
            <v>37353</v>
          </cell>
        </row>
        <row r="224">
          <cell r="A224">
            <v>223</v>
          </cell>
          <cell r="B224">
            <v>6356</v>
          </cell>
          <cell r="C224">
            <v>63560000</v>
          </cell>
          <cell r="D224">
            <v>6</v>
          </cell>
          <cell r="E224">
            <v>6</v>
          </cell>
          <cell r="F224">
            <v>0</v>
          </cell>
          <cell r="G224">
            <v>6</v>
          </cell>
          <cell r="H224">
            <v>0</v>
          </cell>
          <cell r="I224">
            <v>38136</v>
          </cell>
        </row>
        <row r="225">
          <cell r="A225">
            <v>224</v>
          </cell>
          <cell r="B225">
            <v>7836</v>
          </cell>
          <cell r="C225">
            <v>78360000</v>
          </cell>
          <cell r="D225">
            <v>6</v>
          </cell>
          <cell r="E225">
            <v>6</v>
          </cell>
          <cell r="F225">
            <v>0</v>
          </cell>
          <cell r="G225">
            <v>6</v>
          </cell>
          <cell r="H225">
            <v>0</v>
          </cell>
          <cell r="I225">
            <v>47016</v>
          </cell>
        </row>
        <row r="226">
          <cell r="A226">
            <v>225</v>
          </cell>
          <cell r="B226">
            <v>6322</v>
          </cell>
          <cell r="C226">
            <v>63220000</v>
          </cell>
          <cell r="D226">
            <v>4</v>
          </cell>
          <cell r="E226">
            <v>6</v>
          </cell>
          <cell r="F226">
            <v>2</v>
          </cell>
          <cell r="G226">
            <v>5.6817462828199998</v>
          </cell>
          <cell r="H226">
            <v>0.72223176042100001</v>
          </cell>
          <cell r="I226">
            <v>35920</v>
          </cell>
        </row>
        <row r="227">
          <cell r="A227">
            <v>226</v>
          </cell>
          <cell r="B227">
            <v>5232</v>
          </cell>
          <cell r="C227">
            <v>52320000</v>
          </cell>
          <cell r="D227">
            <v>4</v>
          </cell>
          <cell r="E227">
            <v>6</v>
          </cell>
          <cell r="F227">
            <v>2</v>
          </cell>
          <cell r="G227">
            <v>5.99503058104</v>
          </cell>
          <cell r="H227">
            <v>9.9569788569000006E-2</v>
          </cell>
          <cell r="I227">
            <v>31366</v>
          </cell>
        </row>
        <row r="228">
          <cell r="A228">
            <v>227</v>
          </cell>
          <cell r="B228">
            <v>6732</v>
          </cell>
          <cell r="C228">
            <v>67320000</v>
          </cell>
          <cell r="D228">
            <v>4</v>
          </cell>
          <cell r="E228">
            <v>6</v>
          </cell>
          <cell r="F228">
            <v>2</v>
          </cell>
          <cell r="G228">
            <v>4.876114082</v>
          </cell>
          <cell r="H228">
            <v>0.95926225183400005</v>
          </cell>
          <cell r="I228">
            <v>32826</v>
          </cell>
        </row>
        <row r="229">
          <cell r="A229">
            <v>228</v>
          </cell>
          <cell r="B229">
            <v>10799</v>
          </cell>
          <cell r="C229">
            <v>107990000</v>
          </cell>
          <cell r="D229">
            <v>4</v>
          </cell>
          <cell r="E229">
            <v>6</v>
          </cell>
          <cell r="F229">
            <v>2</v>
          </cell>
          <cell r="G229">
            <v>4.7754421705699999</v>
          </cell>
          <cell r="H229">
            <v>0.96673284428799999</v>
          </cell>
          <cell r="I229">
            <v>51570</v>
          </cell>
        </row>
        <row r="230">
          <cell r="A230">
            <v>229</v>
          </cell>
          <cell r="B230">
            <v>8612</v>
          </cell>
          <cell r="C230">
            <v>86120000</v>
          </cell>
          <cell r="D230">
            <v>4</v>
          </cell>
          <cell r="E230">
            <v>6</v>
          </cell>
          <cell r="F230">
            <v>2</v>
          </cell>
          <cell r="G230">
            <v>4.4275429633099996</v>
          </cell>
          <cell r="H230">
            <v>0.81993471760900005</v>
          </cell>
          <cell r="I230">
            <v>38130</v>
          </cell>
        </row>
        <row r="231">
          <cell r="A231">
            <v>230</v>
          </cell>
          <cell r="B231">
            <v>11324</v>
          </cell>
          <cell r="C231">
            <v>113240000</v>
          </cell>
          <cell r="D231">
            <v>2</v>
          </cell>
          <cell r="E231">
            <v>5</v>
          </cell>
          <cell r="F231">
            <v>3</v>
          </cell>
          <cell r="G231">
            <v>3.9352702225399998</v>
          </cell>
          <cell r="H231">
            <v>0.31555027728099999</v>
          </cell>
          <cell r="I231">
            <v>44563</v>
          </cell>
        </row>
        <row r="232">
          <cell r="A232">
            <v>231</v>
          </cell>
          <cell r="B232">
            <v>22474</v>
          </cell>
          <cell r="C232">
            <v>224740000</v>
          </cell>
          <cell r="D232">
            <v>3</v>
          </cell>
          <cell r="E232">
            <v>6</v>
          </cell>
          <cell r="F232">
            <v>3</v>
          </cell>
          <cell r="G232">
            <v>4.2800569547</v>
          </cell>
          <cell r="H232">
            <v>0.60024769912700005</v>
          </cell>
          <cell r="I232">
            <v>96190</v>
          </cell>
        </row>
        <row r="233">
          <cell r="A233">
            <v>232</v>
          </cell>
          <cell r="B233">
            <v>11605</v>
          </cell>
          <cell r="C233">
            <v>116050000</v>
          </cell>
          <cell r="D233">
            <v>2</v>
          </cell>
          <cell r="E233">
            <v>4</v>
          </cell>
          <cell r="F233">
            <v>2</v>
          </cell>
          <cell r="G233">
            <v>3.59577768203</v>
          </cell>
          <cell r="H233">
            <v>0.68320109170300003</v>
          </cell>
          <cell r="I233">
            <v>41729</v>
          </cell>
        </row>
        <row r="234">
          <cell r="A234">
            <v>233</v>
          </cell>
          <cell r="B234">
            <v>16039</v>
          </cell>
          <cell r="C234">
            <v>160390000</v>
          </cell>
          <cell r="D234">
            <v>2</v>
          </cell>
          <cell r="E234">
            <v>4</v>
          </cell>
          <cell r="F234">
            <v>2</v>
          </cell>
          <cell r="G234">
            <v>3.67859592244</v>
          </cell>
          <cell r="H234">
            <v>0.54087617839000002</v>
          </cell>
          <cell r="I234">
            <v>59001</v>
          </cell>
        </row>
        <row r="235">
          <cell r="A235">
            <v>234</v>
          </cell>
          <cell r="B235">
            <v>13763</v>
          </cell>
          <cell r="C235">
            <v>137630000</v>
          </cell>
          <cell r="D235">
            <v>3</v>
          </cell>
          <cell r="E235">
            <v>4</v>
          </cell>
          <cell r="F235">
            <v>1</v>
          </cell>
          <cell r="G235">
            <v>3.9006757247700001</v>
          </cell>
          <cell r="H235">
            <v>0.29909691335900002</v>
          </cell>
          <cell r="I235">
            <v>53685</v>
          </cell>
        </row>
        <row r="236">
          <cell r="A236">
            <v>235</v>
          </cell>
          <cell r="B236">
            <v>16992</v>
          </cell>
          <cell r="C236">
            <v>169920000</v>
          </cell>
          <cell r="D236">
            <v>3</v>
          </cell>
          <cell r="E236">
            <v>4</v>
          </cell>
          <cell r="F236">
            <v>1</v>
          </cell>
          <cell r="G236">
            <v>3.8159133710000002</v>
          </cell>
          <cell r="H236">
            <v>0.38755482454000001</v>
          </cell>
          <cell r="I236">
            <v>64840</v>
          </cell>
        </row>
        <row r="237">
          <cell r="A237">
            <v>236</v>
          </cell>
          <cell r="B237">
            <v>6981</v>
          </cell>
          <cell r="C237">
            <v>69810000</v>
          </cell>
          <cell r="D237">
            <v>3</v>
          </cell>
          <cell r="E237">
            <v>4</v>
          </cell>
          <cell r="F237">
            <v>1</v>
          </cell>
          <cell r="G237">
            <v>3.9355393210099998</v>
          </cell>
          <cell r="H237">
            <v>0.24557178146200001</v>
          </cell>
          <cell r="I237">
            <v>27474</v>
          </cell>
        </row>
        <row r="238">
          <cell r="A238">
            <v>237</v>
          </cell>
          <cell r="B238">
            <v>15169</v>
          </cell>
          <cell r="C238">
            <v>151690000</v>
          </cell>
          <cell r="D238">
            <v>3</v>
          </cell>
          <cell r="E238">
            <v>4</v>
          </cell>
          <cell r="F238">
            <v>1</v>
          </cell>
          <cell r="G238">
            <v>3.5253477486999998</v>
          </cell>
          <cell r="H238">
            <v>0.49935707828800002</v>
          </cell>
          <cell r="I238">
            <v>53476</v>
          </cell>
        </row>
        <row r="239">
          <cell r="A239">
            <v>238</v>
          </cell>
          <cell r="B239">
            <v>10941</v>
          </cell>
          <cell r="C239">
            <v>109410000</v>
          </cell>
          <cell r="D239">
            <v>3</v>
          </cell>
          <cell r="E239">
            <v>4</v>
          </cell>
          <cell r="F239">
            <v>1</v>
          </cell>
          <cell r="G239">
            <v>3.2726441824300001</v>
          </cell>
          <cell r="H239">
            <v>0.44531935980600001</v>
          </cell>
          <cell r="I239">
            <v>35806</v>
          </cell>
        </row>
        <row r="240">
          <cell r="A240">
            <v>239</v>
          </cell>
          <cell r="B240">
            <v>14769</v>
          </cell>
          <cell r="C240">
            <v>147690000</v>
          </cell>
          <cell r="D240">
            <v>3</v>
          </cell>
          <cell r="E240">
            <v>4</v>
          </cell>
          <cell r="F240">
            <v>1</v>
          </cell>
          <cell r="G240">
            <v>3.0176721511300002</v>
          </cell>
          <cell r="H240">
            <v>0.13175676909299999</v>
          </cell>
          <cell r="I240">
            <v>44568</v>
          </cell>
        </row>
        <row r="241">
          <cell r="A241">
            <v>240</v>
          </cell>
          <cell r="B241">
            <v>8632</v>
          </cell>
          <cell r="C241">
            <v>86320000</v>
          </cell>
          <cell r="D241">
            <v>2</v>
          </cell>
          <cell r="E241">
            <v>4</v>
          </cell>
          <cell r="F241">
            <v>2</v>
          </cell>
          <cell r="G241">
            <v>3.3409406858200001</v>
          </cell>
          <cell r="H241">
            <v>0.81556989814600001</v>
          </cell>
          <cell r="I241">
            <v>28839</v>
          </cell>
        </row>
        <row r="242">
          <cell r="A242">
            <v>241</v>
          </cell>
          <cell r="B242">
            <v>910</v>
          </cell>
          <cell r="C242">
            <v>9100000</v>
          </cell>
          <cell r="D242">
            <v>2</v>
          </cell>
          <cell r="E242">
            <v>3</v>
          </cell>
          <cell r="F242">
            <v>1</v>
          </cell>
          <cell r="G242">
            <v>2.6450549450500001</v>
          </cell>
          <cell r="H242">
            <v>0.47849666970100002</v>
          </cell>
          <cell r="I242">
            <v>2407</v>
          </cell>
        </row>
        <row r="243">
          <cell r="A243">
            <v>242</v>
          </cell>
          <cell r="B243">
            <v>83232</v>
          </cell>
          <cell r="C243">
            <v>832320000</v>
          </cell>
          <cell r="D243">
            <v>2</v>
          </cell>
          <cell r="E243">
            <v>6</v>
          </cell>
          <cell r="F243">
            <v>4</v>
          </cell>
          <cell r="G243">
            <v>3.6290489234900001</v>
          </cell>
          <cell r="H243">
            <v>0.79242046242099995</v>
          </cell>
          <cell r="I243">
            <v>302053</v>
          </cell>
        </row>
        <row r="244">
          <cell r="A244">
            <v>243</v>
          </cell>
          <cell r="B244">
            <v>28063</v>
          </cell>
          <cell r="C244">
            <v>280630000</v>
          </cell>
          <cell r="D244">
            <v>3</v>
          </cell>
          <cell r="E244">
            <v>6</v>
          </cell>
          <cell r="F244">
            <v>3</v>
          </cell>
          <cell r="G244">
            <v>3.8946299397800002</v>
          </cell>
          <cell r="H244">
            <v>0.49041777479999998</v>
          </cell>
          <cell r="I244">
            <v>109295</v>
          </cell>
        </row>
        <row r="245">
          <cell r="A245">
            <v>244</v>
          </cell>
          <cell r="B245">
            <v>30349</v>
          </cell>
          <cell r="C245">
            <v>303490000</v>
          </cell>
          <cell r="D245">
            <v>3</v>
          </cell>
          <cell r="E245">
            <v>6</v>
          </cell>
          <cell r="F245">
            <v>3</v>
          </cell>
          <cell r="G245">
            <v>4.5249596362300002</v>
          </cell>
          <cell r="H245">
            <v>0.86191782592400001</v>
          </cell>
          <cell r="I245">
            <v>137328</v>
          </cell>
        </row>
        <row r="246">
          <cell r="A246">
            <v>245</v>
          </cell>
          <cell r="B246">
            <v>19525</v>
          </cell>
          <cell r="C246">
            <v>195250000</v>
          </cell>
          <cell r="D246">
            <v>4</v>
          </cell>
          <cell r="E246">
            <v>6</v>
          </cell>
          <cell r="F246">
            <v>2</v>
          </cell>
          <cell r="G246">
            <v>4.4193085787499999</v>
          </cell>
          <cell r="H246">
            <v>0.80300717347700001</v>
          </cell>
          <cell r="I246">
            <v>86287</v>
          </cell>
        </row>
        <row r="247">
          <cell r="A247">
            <v>246</v>
          </cell>
          <cell r="B247">
            <v>19536</v>
          </cell>
          <cell r="C247">
            <v>195360000</v>
          </cell>
          <cell r="D247">
            <v>4</v>
          </cell>
          <cell r="E247">
            <v>6</v>
          </cell>
          <cell r="F247">
            <v>2</v>
          </cell>
          <cell r="G247">
            <v>4.5327088452100002</v>
          </cell>
          <cell r="H247">
            <v>0.87669045341100005</v>
          </cell>
          <cell r="I247">
            <v>88551</v>
          </cell>
        </row>
        <row r="248">
          <cell r="A248">
            <v>247</v>
          </cell>
          <cell r="B248">
            <v>14831</v>
          </cell>
          <cell r="C248">
            <v>148310000</v>
          </cell>
          <cell r="D248">
            <v>4</v>
          </cell>
          <cell r="E248">
            <v>6</v>
          </cell>
          <cell r="F248">
            <v>2</v>
          </cell>
          <cell r="G248">
            <v>4.3004517564600002</v>
          </cell>
          <cell r="H248">
            <v>0.70613764027799997</v>
          </cell>
          <cell r="I248">
            <v>63780</v>
          </cell>
        </row>
        <row r="249">
          <cell r="A249">
            <v>248</v>
          </cell>
          <cell r="B249">
            <v>35860</v>
          </cell>
          <cell r="C249">
            <v>358600000</v>
          </cell>
          <cell r="D249">
            <v>3</v>
          </cell>
          <cell r="E249">
            <v>6</v>
          </cell>
          <cell r="F249">
            <v>3</v>
          </cell>
          <cell r="G249">
            <v>4.3365030674799998</v>
          </cell>
          <cell r="H249">
            <v>0.80925381142599995</v>
          </cell>
          <cell r="I249">
            <v>155507</v>
          </cell>
        </row>
        <row r="250">
          <cell r="A250">
            <v>249</v>
          </cell>
          <cell r="B250">
            <v>5396</v>
          </cell>
          <cell r="C250">
            <v>53960000</v>
          </cell>
          <cell r="D250">
            <v>4</v>
          </cell>
          <cell r="E250">
            <v>6</v>
          </cell>
          <cell r="F250">
            <v>2</v>
          </cell>
          <cell r="G250">
            <v>5.7346182357300002</v>
          </cell>
          <cell r="H250">
            <v>0.65683007224400003</v>
          </cell>
          <cell r="I250">
            <v>30944</v>
          </cell>
        </row>
        <row r="251">
          <cell r="A251">
            <v>250</v>
          </cell>
          <cell r="B251">
            <v>12358</v>
          </cell>
          <cell r="C251">
            <v>123580000</v>
          </cell>
          <cell r="D251">
            <v>4</v>
          </cell>
          <cell r="E251">
            <v>6</v>
          </cell>
          <cell r="F251">
            <v>2</v>
          </cell>
          <cell r="G251">
            <v>4.6748664832499998</v>
          </cell>
          <cell r="H251">
            <v>0.94566812164000003</v>
          </cell>
          <cell r="I251">
            <v>57772</v>
          </cell>
        </row>
        <row r="252">
          <cell r="A252">
            <v>251</v>
          </cell>
          <cell r="B252">
            <v>4220</v>
          </cell>
          <cell r="C252">
            <v>42200000</v>
          </cell>
          <cell r="D252">
            <v>4</v>
          </cell>
          <cell r="E252">
            <v>6</v>
          </cell>
          <cell r="F252">
            <v>2</v>
          </cell>
          <cell r="G252">
            <v>5.0893364928900002</v>
          </cell>
          <cell r="H252">
            <v>0.97641865950100004</v>
          </cell>
          <cell r="I252">
            <v>21477</v>
          </cell>
        </row>
        <row r="253">
          <cell r="A253">
            <v>252</v>
          </cell>
          <cell r="B253">
            <v>24828</v>
          </cell>
          <cell r="C253">
            <v>248280000</v>
          </cell>
          <cell r="D253">
            <v>3</v>
          </cell>
          <cell r="E253">
            <v>6</v>
          </cell>
          <cell r="F253">
            <v>3</v>
          </cell>
          <cell r="G253">
            <v>4.1693652327999997</v>
          </cell>
          <cell r="H253">
            <v>0.68101659231199996</v>
          </cell>
          <cell r="I253">
            <v>103517</v>
          </cell>
        </row>
        <row r="254">
          <cell r="A254">
            <v>253</v>
          </cell>
          <cell r="B254">
            <v>17302</v>
          </cell>
          <cell r="C254">
            <v>173020000</v>
          </cell>
          <cell r="D254">
            <v>3</v>
          </cell>
          <cell r="E254">
            <v>6</v>
          </cell>
          <cell r="F254">
            <v>3</v>
          </cell>
          <cell r="G254">
            <v>4.7543058605899997</v>
          </cell>
          <cell r="H254">
            <v>0.95894676856799999</v>
          </cell>
          <cell r="I254">
            <v>82259</v>
          </cell>
        </row>
        <row r="255">
          <cell r="A255">
            <v>254</v>
          </cell>
          <cell r="B255">
            <v>6766</v>
          </cell>
          <cell r="C255">
            <v>67660000</v>
          </cell>
          <cell r="D255">
            <v>5</v>
          </cell>
          <cell r="E255">
            <v>5</v>
          </cell>
          <cell r="F255">
            <v>0</v>
          </cell>
          <cell r="G255">
            <v>5</v>
          </cell>
          <cell r="H255">
            <v>0</v>
          </cell>
          <cell r="I255">
            <v>33830</v>
          </cell>
        </row>
        <row r="256">
          <cell r="A256">
            <v>255</v>
          </cell>
          <cell r="B256">
            <v>36465</v>
          </cell>
          <cell r="C256">
            <v>364650000</v>
          </cell>
          <cell r="D256">
            <v>4</v>
          </cell>
          <cell r="E256">
            <v>5</v>
          </cell>
          <cell r="F256">
            <v>1</v>
          </cell>
          <cell r="G256">
            <v>4.3800904977400004</v>
          </cell>
          <cell r="H256">
            <v>0.485408808395</v>
          </cell>
          <cell r="I256">
            <v>159720</v>
          </cell>
        </row>
        <row r="257">
          <cell r="A257">
            <v>256</v>
          </cell>
          <cell r="B257">
            <v>28999</v>
          </cell>
          <cell r="C257">
            <v>289990000</v>
          </cell>
          <cell r="D257">
            <v>4</v>
          </cell>
          <cell r="E257">
            <v>6</v>
          </cell>
          <cell r="F257">
            <v>2</v>
          </cell>
          <cell r="G257">
            <v>4.3603917376499997</v>
          </cell>
          <cell r="H257">
            <v>0.52037177481300001</v>
          </cell>
          <cell r="I257">
            <v>126447</v>
          </cell>
        </row>
        <row r="258">
          <cell r="A258">
            <v>257</v>
          </cell>
          <cell r="B258">
            <v>74977</v>
          </cell>
          <cell r="C258">
            <v>749770000</v>
          </cell>
          <cell r="D258">
            <v>4</v>
          </cell>
          <cell r="E258">
            <v>6</v>
          </cell>
          <cell r="F258">
            <v>2</v>
          </cell>
          <cell r="G258">
            <v>4.03074276111</v>
          </cell>
          <cell r="H258">
            <v>0.17484625908000001</v>
          </cell>
          <cell r="I258">
            <v>302213</v>
          </cell>
        </row>
        <row r="259">
          <cell r="A259">
            <v>258</v>
          </cell>
          <cell r="B259">
            <v>31738</v>
          </cell>
          <cell r="C259">
            <v>317380000</v>
          </cell>
          <cell r="D259">
            <v>4</v>
          </cell>
          <cell r="E259">
            <v>5</v>
          </cell>
          <cell r="F259">
            <v>1</v>
          </cell>
          <cell r="G259">
            <v>4.2113554729300002</v>
          </cell>
          <cell r="H259">
            <v>0.40826993153500002</v>
          </cell>
          <cell r="I259">
            <v>133660</v>
          </cell>
        </row>
        <row r="260">
          <cell r="A260">
            <v>259</v>
          </cell>
          <cell r="B260">
            <v>7262</v>
          </cell>
          <cell r="C260">
            <v>72620000</v>
          </cell>
          <cell r="D260">
            <v>4</v>
          </cell>
          <cell r="E260">
            <v>4</v>
          </cell>
          <cell r="F260">
            <v>0</v>
          </cell>
          <cell r="G260">
            <v>4</v>
          </cell>
          <cell r="H260">
            <v>0</v>
          </cell>
          <cell r="I260">
            <v>29048</v>
          </cell>
        </row>
        <row r="261">
          <cell r="A261">
            <v>260</v>
          </cell>
          <cell r="B261">
            <v>12353</v>
          </cell>
          <cell r="C261">
            <v>123530000</v>
          </cell>
          <cell r="D261">
            <v>4</v>
          </cell>
          <cell r="E261">
            <v>4</v>
          </cell>
          <cell r="F261">
            <v>0</v>
          </cell>
          <cell r="G261">
            <v>4</v>
          </cell>
          <cell r="H261">
            <v>0</v>
          </cell>
          <cell r="I261">
            <v>49412</v>
          </cell>
        </row>
        <row r="262">
          <cell r="A262">
            <v>261</v>
          </cell>
          <cell r="B262">
            <v>6890</v>
          </cell>
          <cell r="C262">
            <v>68900000</v>
          </cell>
          <cell r="D262">
            <v>4</v>
          </cell>
          <cell r="E262">
            <v>4</v>
          </cell>
          <cell r="F262">
            <v>0</v>
          </cell>
          <cell r="G262">
            <v>4</v>
          </cell>
          <cell r="H262">
            <v>0</v>
          </cell>
          <cell r="I262">
            <v>27560</v>
          </cell>
        </row>
        <row r="263">
          <cell r="A263">
            <v>262</v>
          </cell>
          <cell r="B263">
            <v>20824</v>
          </cell>
          <cell r="C263">
            <v>208240000</v>
          </cell>
          <cell r="D263">
            <v>4</v>
          </cell>
          <cell r="E263">
            <v>4</v>
          </cell>
          <cell r="F263">
            <v>0</v>
          </cell>
          <cell r="G263">
            <v>4</v>
          </cell>
          <cell r="H263">
            <v>0</v>
          </cell>
          <cell r="I263">
            <v>83296</v>
          </cell>
        </row>
        <row r="264">
          <cell r="A264">
            <v>263</v>
          </cell>
          <cell r="B264">
            <v>18763</v>
          </cell>
          <cell r="C264">
            <v>187630000</v>
          </cell>
          <cell r="D264">
            <v>4</v>
          </cell>
          <cell r="E264">
            <v>5</v>
          </cell>
          <cell r="F264">
            <v>1</v>
          </cell>
          <cell r="G264">
            <v>4.2657890529199998</v>
          </cell>
          <cell r="H264">
            <v>0.44175245587299999</v>
          </cell>
          <cell r="I264">
            <v>80039</v>
          </cell>
        </row>
        <row r="265">
          <cell r="A265">
            <v>264</v>
          </cell>
          <cell r="B265">
            <v>17348</v>
          </cell>
          <cell r="C265">
            <v>173480000</v>
          </cell>
          <cell r="D265">
            <v>4</v>
          </cell>
          <cell r="E265">
            <v>6</v>
          </cell>
          <cell r="F265">
            <v>2</v>
          </cell>
          <cell r="G265">
            <v>4.7323610790900004</v>
          </cell>
          <cell r="H265">
            <v>0.49182576255499999</v>
          </cell>
          <cell r="I265">
            <v>82097</v>
          </cell>
        </row>
        <row r="266">
          <cell r="A266">
            <v>265</v>
          </cell>
          <cell r="B266">
            <v>15245</v>
          </cell>
          <cell r="C266">
            <v>152450000</v>
          </cell>
          <cell r="D266">
            <v>4</v>
          </cell>
          <cell r="E266">
            <v>6</v>
          </cell>
          <cell r="F266">
            <v>2</v>
          </cell>
          <cell r="G266">
            <v>4.9406362741900001</v>
          </cell>
          <cell r="H266">
            <v>0.53621095916499995</v>
          </cell>
          <cell r="I266">
            <v>75320</v>
          </cell>
        </row>
        <row r="267">
          <cell r="A267">
            <v>266</v>
          </cell>
          <cell r="B267">
            <v>10268</v>
          </cell>
          <cell r="C267">
            <v>102680000</v>
          </cell>
          <cell r="D267">
            <v>4</v>
          </cell>
          <cell r="E267">
            <v>6</v>
          </cell>
          <cell r="F267">
            <v>2</v>
          </cell>
          <cell r="G267">
            <v>5.1621542656799999</v>
          </cell>
          <cell r="H267">
            <v>0.44387064331600001</v>
          </cell>
          <cell r="I267">
            <v>53005</v>
          </cell>
        </row>
        <row r="268">
          <cell r="A268">
            <v>267</v>
          </cell>
          <cell r="B268">
            <v>4951</v>
          </cell>
          <cell r="C268">
            <v>49510000</v>
          </cell>
          <cell r="D268">
            <v>4</v>
          </cell>
          <cell r="E268">
            <v>6</v>
          </cell>
          <cell r="F268">
            <v>2</v>
          </cell>
          <cell r="G268">
            <v>4.8933548778000002</v>
          </cell>
          <cell r="H268">
            <v>0.43612183758299999</v>
          </cell>
          <cell r="I268">
            <v>24227</v>
          </cell>
        </row>
        <row r="269">
          <cell r="A269">
            <v>268</v>
          </cell>
          <cell r="B269">
            <v>15954</v>
          </cell>
          <cell r="C269">
            <v>159540000</v>
          </cell>
          <cell r="D269">
            <v>4</v>
          </cell>
          <cell r="E269">
            <v>5</v>
          </cell>
          <cell r="F269">
            <v>1</v>
          </cell>
          <cell r="G269">
            <v>4.1313777109199998</v>
          </cell>
          <cell r="H269">
            <v>0.33781297783300002</v>
          </cell>
          <cell r="I269">
            <v>65912</v>
          </cell>
        </row>
        <row r="270">
          <cell r="A270">
            <v>269</v>
          </cell>
          <cell r="B270">
            <v>9321</v>
          </cell>
          <cell r="C270">
            <v>93210000</v>
          </cell>
          <cell r="D270">
            <v>4</v>
          </cell>
          <cell r="E270">
            <v>5</v>
          </cell>
          <cell r="F270">
            <v>1</v>
          </cell>
          <cell r="G270">
            <v>4.0072953545800001</v>
          </cell>
          <cell r="H270">
            <v>8.5100719017599996E-2</v>
          </cell>
          <cell r="I270">
            <v>37352</v>
          </cell>
        </row>
        <row r="271">
          <cell r="A271">
            <v>270</v>
          </cell>
          <cell r="B271">
            <v>10409</v>
          </cell>
          <cell r="C271">
            <v>104090000</v>
          </cell>
          <cell r="D271">
            <v>1</v>
          </cell>
          <cell r="E271">
            <v>4</v>
          </cell>
          <cell r="F271">
            <v>3</v>
          </cell>
          <cell r="G271">
            <v>2.8491689883800002</v>
          </cell>
          <cell r="H271">
            <v>1.3520192770899999</v>
          </cell>
          <cell r="I271">
            <v>29657</v>
          </cell>
        </row>
        <row r="272">
          <cell r="A272">
            <v>271</v>
          </cell>
          <cell r="B272">
            <v>6320</v>
          </cell>
          <cell r="C272">
            <v>63200000</v>
          </cell>
          <cell r="D272">
            <v>1</v>
          </cell>
          <cell r="E272">
            <v>4</v>
          </cell>
          <cell r="F272">
            <v>3</v>
          </cell>
          <cell r="G272">
            <v>2.6699367088599999</v>
          </cell>
          <cell r="H272">
            <v>1.3431429214299999</v>
          </cell>
          <cell r="I272">
            <v>16874</v>
          </cell>
        </row>
        <row r="273">
          <cell r="A273">
            <v>272</v>
          </cell>
          <cell r="B273">
            <v>24049</v>
          </cell>
          <cell r="C273">
            <v>240490000</v>
          </cell>
          <cell r="D273">
            <v>1</v>
          </cell>
          <cell r="E273">
            <v>4</v>
          </cell>
          <cell r="F273">
            <v>3</v>
          </cell>
          <cell r="G273">
            <v>2.90249074806</v>
          </cell>
          <cell r="H273">
            <v>1.37052760301</v>
          </cell>
          <cell r="I273">
            <v>69802</v>
          </cell>
        </row>
        <row r="274">
          <cell r="A274">
            <v>273</v>
          </cell>
          <cell r="B274">
            <v>33331</v>
          </cell>
          <cell r="C274">
            <v>333310000</v>
          </cell>
          <cell r="D274">
            <v>1</v>
          </cell>
          <cell r="E274">
            <v>4</v>
          </cell>
          <cell r="F274">
            <v>3</v>
          </cell>
          <cell r="G274">
            <v>3.7174402208199999</v>
          </cell>
          <cell r="H274">
            <v>0.63184927501300003</v>
          </cell>
          <cell r="I274">
            <v>123906</v>
          </cell>
        </row>
        <row r="275">
          <cell r="A275">
            <v>274</v>
          </cell>
          <cell r="B275">
            <v>7036</v>
          </cell>
          <cell r="C275">
            <v>70360000</v>
          </cell>
          <cell r="D275">
            <v>1</v>
          </cell>
          <cell r="E275">
            <v>4</v>
          </cell>
          <cell r="F275">
            <v>3</v>
          </cell>
          <cell r="G275">
            <v>3.3652643547499999</v>
          </cell>
          <cell r="H275">
            <v>1.01839746702</v>
          </cell>
          <cell r="I275">
            <v>23678</v>
          </cell>
        </row>
        <row r="276">
          <cell r="A276">
            <v>275</v>
          </cell>
          <cell r="B276">
            <v>42161</v>
          </cell>
          <cell r="C276">
            <v>421610000</v>
          </cell>
          <cell r="D276">
            <v>1</v>
          </cell>
          <cell r="E276">
            <v>4</v>
          </cell>
          <cell r="F276">
            <v>3</v>
          </cell>
          <cell r="G276">
            <v>2.4457436967800001</v>
          </cell>
          <cell r="H276">
            <v>1.3904339537299999</v>
          </cell>
          <cell r="I276">
            <v>103115</v>
          </cell>
        </row>
        <row r="277">
          <cell r="A277">
            <v>276</v>
          </cell>
          <cell r="B277">
            <v>16077</v>
          </cell>
          <cell r="C277">
            <v>160770000</v>
          </cell>
          <cell r="D277">
            <v>0</v>
          </cell>
          <cell r="E277">
            <v>4</v>
          </cell>
          <cell r="F277">
            <v>4</v>
          </cell>
          <cell r="G277">
            <v>1.9942153386799999</v>
          </cell>
          <cell r="H277">
            <v>1.3516606468000001</v>
          </cell>
          <cell r="I277">
            <v>32061</v>
          </cell>
        </row>
        <row r="278">
          <cell r="A278">
            <v>277</v>
          </cell>
          <cell r="B278">
            <v>16750</v>
          </cell>
          <cell r="C278">
            <v>167500000</v>
          </cell>
          <cell r="D278">
            <v>2</v>
          </cell>
          <cell r="E278">
            <v>6</v>
          </cell>
          <cell r="F278">
            <v>4</v>
          </cell>
          <cell r="G278">
            <v>4.2674029850700004</v>
          </cell>
          <cell r="H278">
            <v>1.2874897948799999</v>
          </cell>
          <cell r="I278">
            <v>71479</v>
          </cell>
        </row>
        <row r="279">
          <cell r="A279">
            <v>278</v>
          </cell>
          <cell r="B279">
            <v>21013</v>
          </cell>
          <cell r="C279">
            <v>210130000</v>
          </cell>
          <cell r="D279">
            <v>2</v>
          </cell>
          <cell r="E279">
            <v>6</v>
          </cell>
          <cell r="F279">
            <v>4</v>
          </cell>
          <cell r="G279">
            <v>4.7577214105600003</v>
          </cell>
          <cell r="H279">
            <v>1.06914963203</v>
          </cell>
          <cell r="I279">
            <v>99974</v>
          </cell>
        </row>
        <row r="280">
          <cell r="A280">
            <v>279</v>
          </cell>
          <cell r="B280">
            <v>50741</v>
          </cell>
          <cell r="C280">
            <v>507410000</v>
          </cell>
          <cell r="D280">
            <v>1</v>
          </cell>
          <cell r="E280">
            <v>6</v>
          </cell>
          <cell r="F280">
            <v>5</v>
          </cell>
          <cell r="G280">
            <v>3.7617311444400001</v>
          </cell>
          <cell r="H280">
            <v>0.86355937895099999</v>
          </cell>
          <cell r="I280">
            <v>190874</v>
          </cell>
        </row>
        <row r="281">
          <cell r="A281">
            <v>280</v>
          </cell>
          <cell r="B281">
            <v>28490</v>
          </cell>
          <cell r="C281">
            <v>284900000</v>
          </cell>
          <cell r="D281">
            <v>2</v>
          </cell>
          <cell r="E281">
            <v>6</v>
          </cell>
          <cell r="F281">
            <v>4</v>
          </cell>
          <cell r="G281">
            <v>3.84127764128</v>
          </cell>
          <cell r="H281">
            <v>0.62290033395300004</v>
          </cell>
          <cell r="I281">
            <v>109438</v>
          </cell>
        </row>
        <row r="282">
          <cell r="A282">
            <v>281</v>
          </cell>
          <cell r="B282">
            <v>22896</v>
          </cell>
          <cell r="C282">
            <v>228960000</v>
          </cell>
          <cell r="D282">
            <v>4</v>
          </cell>
          <cell r="E282">
            <v>6</v>
          </cell>
          <cell r="F282">
            <v>2</v>
          </cell>
          <cell r="G282">
            <v>4.0736373165600002</v>
          </cell>
          <cell r="H282">
            <v>0.34224509279300003</v>
          </cell>
          <cell r="I282">
            <v>93270</v>
          </cell>
        </row>
        <row r="283">
          <cell r="A283">
            <v>282</v>
          </cell>
          <cell r="B283">
            <v>34661</v>
          </cell>
          <cell r="C283">
            <v>346610000</v>
          </cell>
          <cell r="D283">
            <v>2</v>
          </cell>
          <cell r="E283">
            <v>6</v>
          </cell>
          <cell r="F283">
            <v>4</v>
          </cell>
          <cell r="G283">
            <v>4.0847638556300003</v>
          </cell>
          <cell r="H283">
            <v>0.84708260488800002</v>
          </cell>
          <cell r="I283">
            <v>141582</v>
          </cell>
        </row>
        <row r="284">
          <cell r="A284">
            <v>283</v>
          </cell>
          <cell r="B284">
            <v>12149</v>
          </cell>
          <cell r="C284">
            <v>121490000</v>
          </cell>
          <cell r="D284">
            <v>4</v>
          </cell>
          <cell r="E284">
            <v>6</v>
          </cell>
          <cell r="F284">
            <v>2</v>
          </cell>
          <cell r="G284">
            <v>5.4258786731399997</v>
          </cell>
          <cell r="H284">
            <v>0.89356649832799995</v>
          </cell>
          <cell r="I284">
            <v>65919</v>
          </cell>
        </row>
        <row r="285">
          <cell r="A285">
            <v>284</v>
          </cell>
          <cell r="B285">
            <v>10585</v>
          </cell>
          <cell r="C285">
            <v>105850000</v>
          </cell>
          <cell r="D285">
            <v>4</v>
          </cell>
          <cell r="E285">
            <v>6</v>
          </cell>
          <cell r="F285">
            <v>2</v>
          </cell>
          <cell r="G285">
            <v>5.3555975436900001</v>
          </cell>
          <cell r="H285">
            <v>0.90782203383399995</v>
          </cell>
          <cell r="I285">
            <v>56689</v>
          </cell>
        </row>
        <row r="286">
          <cell r="A286">
            <v>285</v>
          </cell>
          <cell r="B286">
            <v>38693</v>
          </cell>
          <cell r="C286">
            <v>386930000</v>
          </cell>
          <cell r="D286">
            <v>2</v>
          </cell>
          <cell r="E286">
            <v>6</v>
          </cell>
          <cell r="F286">
            <v>4</v>
          </cell>
          <cell r="G286">
            <v>4.1617863696299997</v>
          </cell>
          <cell r="H286">
            <v>0.67491804319500004</v>
          </cell>
          <cell r="I286">
            <v>161032</v>
          </cell>
        </row>
        <row r="287">
          <cell r="A287">
            <v>286</v>
          </cell>
          <cell r="B287">
            <v>2969</v>
          </cell>
          <cell r="C287">
            <v>29690000</v>
          </cell>
          <cell r="D287">
            <v>2</v>
          </cell>
          <cell r="E287">
            <v>2</v>
          </cell>
          <cell r="F287">
            <v>0</v>
          </cell>
          <cell r="G287">
            <v>2</v>
          </cell>
          <cell r="H287">
            <v>0</v>
          </cell>
          <cell r="I287">
            <v>5938</v>
          </cell>
        </row>
        <row r="288">
          <cell r="A288">
            <v>287</v>
          </cell>
          <cell r="B288">
            <v>5380</v>
          </cell>
          <cell r="C288">
            <v>53800000</v>
          </cell>
          <cell r="D288">
            <v>2</v>
          </cell>
          <cell r="E288">
            <v>4</v>
          </cell>
          <cell r="F288">
            <v>2</v>
          </cell>
          <cell r="G288">
            <v>2.7368029739800002</v>
          </cell>
          <cell r="H288">
            <v>0.89539435053200001</v>
          </cell>
          <cell r="I288">
            <v>14724</v>
          </cell>
        </row>
        <row r="289">
          <cell r="A289">
            <v>288</v>
          </cell>
          <cell r="B289">
            <v>5718</v>
          </cell>
          <cell r="C289">
            <v>57180000</v>
          </cell>
          <cell r="D289">
            <v>2</v>
          </cell>
          <cell r="E289">
            <v>4</v>
          </cell>
          <cell r="F289">
            <v>2</v>
          </cell>
          <cell r="G289">
            <v>3.2343476740099999</v>
          </cell>
          <cell r="H289">
            <v>0.77653301163400001</v>
          </cell>
          <cell r="I289">
            <v>18494</v>
          </cell>
        </row>
        <row r="290">
          <cell r="A290">
            <v>289</v>
          </cell>
          <cell r="B290">
            <v>17088</v>
          </cell>
          <cell r="C290">
            <v>170880000</v>
          </cell>
          <cell r="D290">
            <v>2</v>
          </cell>
          <cell r="E290">
            <v>4</v>
          </cell>
          <cell r="F290">
            <v>2</v>
          </cell>
          <cell r="G290">
            <v>3.2272354868900002</v>
          </cell>
          <cell r="H290">
            <v>0.87056273923000005</v>
          </cell>
          <cell r="I290">
            <v>55147</v>
          </cell>
        </row>
        <row r="291">
          <cell r="A291">
            <v>290</v>
          </cell>
          <cell r="B291">
            <v>6377</v>
          </cell>
          <cell r="C291">
            <v>63770000</v>
          </cell>
          <cell r="D291">
            <v>2</v>
          </cell>
          <cell r="E291">
            <v>4</v>
          </cell>
          <cell r="F291">
            <v>2</v>
          </cell>
          <cell r="G291">
            <v>3.4244942763099999</v>
          </cell>
          <cell r="H291">
            <v>0.65762842404999999</v>
          </cell>
          <cell r="I291">
            <v>21838</v>
          </cell>
        </row>
        <row r="292">
          <cell r="A292">
            <v>291</v>
          </cell>
          <cell r="B292">
            <v>4714</v>
          </cell>
          <cell r="C292">
            <v>47140000</v>
          </cell>
          <cell r="D292">
            <v>2</v>
          </cell>
          <cell r="E292">
            <v>4</v>
          </cell>
          <cell r="F292">
            <v>2</v>
          </cell>
          <cell r="G292">
            <v>3.1024607552000001</v>
          </cell>
          <cell r="H292">
            <v>0.69447047115600002</v>
          </cell>
          <cell r="I292">
            <v>14625</v>
          </cell>
        </row>
        <row r="293">
          <cell r="A293">
            <v>292</v>
          </cell>
          <cell r="B293">
            <v>6965</v>
          </cell>
          <cell r="C293">
            <v>69650000</v>
          </cell>
          <cell r="D293">
            <v>1</v>
          </cell>
          <cell r="E293">
            <v>3</v>
          </cell>
          <cell r="F293">
            <v>2</v>
          </cell>
          <cell r="G293">
            <v>1.6923187365400001</v>
          </cell>
          <cell r="H293">
            <v>0.58402261906899999</v>
          </cell>
          <cell r="I293">
            <v>11787</v>
          </cell>
        </row>
        <row r="294">
          <cell r="A294">
            <v>293</v>
          </cell>
          <cell r="B294">
            <v>6082</v>
          </cell>
          <cell r="C294">
            <v>60820000</v>
          </cell>
          <cell r="D294">
            <v>1</v>
          </cell>
          <cell r="E294">
            <v>2</v>
          </cell>
          <cell r="F294">
            <v>1</v>
          </cell>
          <cell r="G294">
            <v>1.2474514962200001</v>
          </cell>
          <cell r="H294">
            <v>0.43153128882800001</v>
          </cell>
          <cell r="I294">
            <v>7587</v>
          </cell>
        </row>
        <row r="295">
          <cell r="A295">
            <v>294</v>
          </cell>
          <cell r="B295">
            <v>7275</v>
          </cell>
          <cell r="C295">
            <v>72750000</v>
          </cell>
          <cell r="D295">
            <v>1</v>
          </cell>
          <cell r="E295">
            <v>4</v>
          </cell>
          <cell r="F295">
            <v>3</v>
          </cell>
          <cell r="G295">
            <v>1.5026804123699999</v>
          </cell>
          <cell r="H295">
            <v>0.90532580241399996</v>
          </cell>
          <cell r="I295">
            <v>10932</v>
          </cell>
        </row>
        <row r="296">
          <cell r="A296">
            <v>295</v>
          </cell>
          <cell r="B296">
            <v>11904</v>
          </cell>
          <cell r="C296">
            <v>119040000</v>
          </cell>
          <cell r="D296">
            <v>1</v>
          </cell>
          <cell r="E296">
            <v>4</v>
          </cell>
          <cell r="F296">
            <v>3</v>
          </cell>
          <cell r="G296">
            <v>3.16918682796</v>
          </cell>
          <cell r="H296">
            <v>0.604867807506</v>
          </cell>
          <cell r="I296">
            <v>37726</v>
          </cell>
        </row>
        <row r="297">
          <cell r="A297">
            <v>296</v>
          </cell>
          <cell r="B297">
            <v>5519</v>
          </cell>
          <cell r="C297">
            <v>55190000</v>
          </cell>
          <cell r="D297">
            <v>2</v>
          </cell>
          <cell r="E297">
            <v>4</v>
          </cell>
          <cell r="F297">
            <v>2</v>
          </cell>
          <cell r="G297">
            <v>3.0976626200399999</v>
          </cell>
          <cell r="H297">
            <v>0.792970549064</v>
          </cell>
          <cell r="I297">
            <v>17096</v>
          </cell>
        </row>
        <row r="298">
          <cell r="A298">
            <v>297</v>
          </cell>
          <cell r="B298">
            <v>7255</v>
          </cell>
          <cell r="C298">
            <v>72550000</v>
          </cell>
          <cell r="D298">
            <v>1</v>
          </cell>
          <cell r="E298">
            <v>4</v>
          </cell>
          <cell r="F298">
            <v>3</v>
          </cell>
          <cell r="G298">
            <v>2.6763611302500001</v>
          </cell>
          <cell r="H298">
            <v>1.07602760872</v>
          </cell>
          <cell r="I298">
            <v>19417</v>
          </cell>
        </row>
        <row r="299">
          <cell r="A299">
            <v>298</v>
          </cell>
          <cell r="B299">
            <v>15929</v>
          </cell>
          <cell r="C299">
            <v>159290000</v>
          </cell>
          <cell r="D299">
            <v>1</v>
          </cell>
          <cell r="E299">
            <v>4</v>
          </cell>
          <cell r="F299">
            <v>3</v>
          </cell>
          <cell r="G299">
            <v>1.8187582396899999</v>
          </cell>
          <cell r="H299">
            <v>0.91044658891800001</v>
          </cell>
          <cell r="I299">
            <v>28971</v>
          </cell>
        </row>
        <row r="300">
          <cell r="A300">
            <v>299</v>
          </cell>
          <cell r="B300">
            <v>4174</v>
          </cell>
          <cell r="C300">
            <v>41740000</v>
          </cell>
          <cell r="D300">
            <v>1</v>
          </cell>
          <cell r="E300">
            <v>4</v>
          </cell>
          <cell r="F300">
            <v>3</v>
          </cell>
          <cell r="G300">
            <v>2.1650694777199999</v>
          </cell>
          <cell r="H300">
            <v>0.89684362796200001</v>
          </cell>
          <cell r="I300">
            <v>9037</v>
          </cell>
        </row>
        <row r="301">
          <cell r="A301">
            <v>300</v>
          </cell>
          <cell r="B301">
            <v>10272</v>
          </cell>
          <cell r="C301">
            <v>102720000</v>
          </cell>
          <cell r="D301">
            <v>2</v>
          </cell>
          <cell r="E301">
            <v>4</v>
          </cell>
          <cell r="F301">
            <v>2</v>
          </cell>
          <cell r="G301">
            <v>3.89310747664</v>
          </cell>
          <cell r="H301">
            <v>0.32314532041499999</v>
          </cell>
          <cell r="I301">
            <v>39990</v>
          </cell>
        </row>
        <row r="302">
          <cell r="A302">
            <v>301</v>
          </cell>
          <cell r="B302">
            <v>7681</v>
          </cell>
          <cell r="C302">
            <v>76810000</v>
          </cell>
          <cell r="D302">
            <v>1</v>
          </cell>
          <cell r="E302">
            <v>4</v>
          </cell>
          <cell r="F302">
            <v>3</v>
          </cell>
          <cell r="G302">
            <v>2.9682333029599999</v>
          </cell>
          <cell r="H302">
            <v>0.79448110405500005</v>
          </cell>
          <cell r="I302">
            <v>22799</v>
          </cell>
        </row>
        <row r="303">
          <cell r="A303">
            <v>302</v>
          </cell>
          <cell r="B303">
            <v>16891</v>
          </cell>
          <cell r="C303">
            <v>168910000</v>
          </cell>
          <cell r="D303">
            <v>1</v>
          </cell>
          <cell r="E303">
            <v>4</v>
          </cell>
          <cell r="F303">
            <v>3</v>
          </cell>
          <cell r="G303">
            <v>1.9569593274499999</v>
          </cell>
          <cell r="H303">
            <v>1.1063219345099999</v>
          </cell>
          <cell r="I303">
            <v>33055</v>
          </cell>
        </row>
        <row r="304">
          <cell r="A304">
            <v>303</v>
          </cell>
          <cell r="B304">
            <v>11153</v>
          </cell>
          <cell r="C304">
            <v>111530000</v>
          </cell>
          <cell r="D304">
            <v>1</v>
          </cell>
          <cell r="E304">
            <v>4</v>
          </cell>
          <cell r="F304">
            <v>3</v>
          </cell>
          <cell r="G304">
            <v>2.9214561104599999</v>
          </cell>
          <cell r="H304">
            <v>1.14065877612</v>
          </cell>
          <cell r="I304">
            <v>32583</v>
          </cell>
        </row>
        <row r="305">
          <cell r="A305">
            <v>304</v>
          </cell>
          <cell r="B305">
            <v>5510</v>
          </cell>
          <cell r="C305">
            <v>55100000</v>
          </cell>
          <cell r="D305">
            <v>3</v>
          </cell>
          <cell r="E305">
            <v>4</v>
          </cell>
          <cell r="F305">
            <v>1</v>
          </cell>
          <cell r="G305">
            <v>3.50490018149</v>
          </cell>
          <cell r="H305">
            <v>0.49997598764500001</v>
          </cell>
          <cell r="I305">
            <v>19312</v>
          </cell>
        </row>
        <row r="306">
          <cell r="A306">
            <v>305</v>
          </cell>
          <cell r="B306">
            <v>5611</v>
          </cell>
          <cell r="C306">
            <v>56110000</v>
          </cell>
          <cell r="D306">
            <v>3</v>
          </cell>
          <cell r="E306">
            <v>4</v>
          </cell>
          <cell r="F306">
            <v>1</v>
          </cell>
          <cell r="G306">
            <v>3.68330065942</v>
          </cell>
          <cell r="H306">
            <v>0.46518906721499997</v>
          </cell>
          <cell r="I306">
            <v>20667</v>
          </cell>
        </row>
        <row r="307">
          <cell r="A307">
            <v>306</v>
          </cell>
          <cell r="B307">
            <v>1422</v>
          </cell>
          <cell r="C307">
            <v>14220000</v>
          </cell>
          <cell r="D307">
            <v>3</v>
          </cell>
          <cell r="E307">
            <v>3</v>
          </cell>
          <cell r="F307">
            <v>0</v>
          </cell>
          <cell r="G307">
            <v>3</v>
          </cell>
          <cell r="H307">
            <v>0</v>
          </cell>
          <cell r="I307">
            <v>4266</v>
          </cell>
        </row>
        <row r="308">
          <cell r="A308">
            <v>307</v>
          </cell>
          <cell r="B308">
            <v>668</v>
          </cell>
          <cell r="C308">
            <v>6680000</v>
          </cell>
          <cell r="D308">
            <v>3</v>
          </cell>
          <cell r="E308">
            <v>4</v>
          </cell>
          <cell r="F308">
            <v>1</v>
          </cell>
          <cell r="G308">
            <v>3.0029940119799998</v>
          </cell>
          <cell r="H308">
            <v>5.4635591589500002E-2</v>
          </cell>
          <cell r="I308">
            <v>2006</v>
          </cell>
        </row>
        <row r="309">
          <cell r="A309">
            <v>308</v>
          </cell>
          <cell r="B309">
            <v>698</v>
          </cell>
          <cell r="C309">
            <v>6980000</v>
          </cell>
          <cell r="D309">
            <v>3</v>
          </cell>
          <cell r="E309">
            <v>3</v>
          </cell>
          <cell r="F309">
            <v>0</v>
          </cell>
          <cell r="G309">
            <v>3</v>
          </cell>
          <cell r="H309">
            <v>0</v>
          </cell>
          <cell r="I309">
            <v>2094</v>
          </cell>
        </row>
        <row r="310">
          <cell r="A310">
            <v>309</v>
          </cell>
          <cell r="B310">
            <v>94</v>
          </cell>
          <cell r="C310">
            <v>940000</v>
          </cell>
          <cell r="D310">
            <v>3</v>
          </cell>
          <cell r="E310">
            <v>3</v>
          </cell>
          <cell r="F310">
            <v>0</v>
          </cell>
          <cell r="G310">
            <v>3</v>
          </cell>
          <cell r="H310">
            <v>0</v>
          </cell>
          <cell r="I310">
            <v>282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ksomo, Harry Tri Atmojo   (ICRAF)" id="{9D46F064-B055-474E-B4AA-319EEE1EAB43}" userId="H.Aksomo@cifor-icraf.org" providerId="PeoplePicker"/>
  <person displayName="Indiarto, Dony   (ICRAF)" id="{4CC3F7A7-61E3-4C10-B86B-D7E0A07D9148}" userId="D.Indiarto@cifor-icraf.org" providerId="PeoplePicker"/>
  <person displayName="Nugraha, Mohamad   (ICRAF)" id="{956BE647-B951-46DD-8ACF-82BA7A99A50F}" userId="S::M.Nugraha@cifor-icraf.org::5f865287-ea22-431e-a610-c37eee1b7319" providerId="AD"/>
  <person displayName="Widijanto, Maria Adelia   (ICRAF)" id="{95F1B288-5856-45B8-A778-35E8547360CE}" userId="S::M.Widijanto@cifor-icraf.org::493c0922-a5f6-476b-8815-ad43f73078e4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graha, Mohamad   (ICRAF)" refreshedDate="45195.74298599537" createdVersion="8" refreshedVersion="8" minRefreshableVersion="3" recordCount="11239" xr:uid="{C94F6F13-37E5-4459-A008-78AAF9CF367C}">
  <cacheSource type="worksheet">
    <worksheetSource ref="A1:L11240" sheet="database"/>
  </cacheSource>
  <cacheFields count="12">
    <cacheField name="Value" numFmtId="1">
      <sharedItems containsSemiMixedTypes="0" containsString="0" containsNumber="1" containsInteger="1" minValue="1" maxValue="11239"/>
    </cacheField>
    <cacheField name="Count" numFmtId="164">
      <sharedItems containsSemiMixedTypes="0" containsString="0" containsNumber="1" containsInteger="1" minValue="1" maxValue="34794"/>
    </cacheField>
    <cacheField name="INDO_KECAM" numFmtId="1">
      <sharedItems containsSemiMixedTypes="0" containsString="0" containsNumber="1" containsInteger="1" minValue="1" maxValue="309"/>
    </cacheField>
    <cacheField name="LC2015_NTT" numFmtId="1">
      <sharedItems containsSemiMixedTypes="0" containsString="0" containsNumber="1" containsInteger="1" minValue="0" maxValue="23"/>
    </cacheField>
    <cacheField name="LC2020_NTT" numFmtId="1">
      <sharedItems containsSemiMixedTypes="0" containsString="0" containsNumber="1" containsInteger="1" minValue="0" maxValue="23" count="22">
        <n v="0"/>
        <n v="11"/>
        <n v="9"/>
        <n v="16"/>
        <n v="2"/>
        <n v="12"/>
        <n v="14"/>
        <n v="13"/>
        <n v="18"/>
        <n v="5"/>
        <n v="23"/>
        <n v="6"/>
        <n v="20"/>
        <n v="1"/>
        <n v="8"/>
        <n v="21"/>
        <n v="17"/>
        <n v="15"/>
        <n v="10"/>
        <n v="7"/>
        <n v="4"/>
        <n v="19"/>
      </sharedItems>
    </cacheField>
    <cacheField name="IRIGASI_RB" numFmtId="1">
      <sharedItems containsSemiMixedTypes="0" containsString="0" containsNumber="1" containsInteger="1" minValue="0" maxValue="1"/>
    </cacheField>
    <cacheField name="IDKEC" numFmtId="0">
      <sharedItems containsSemiMixedTypes="0" containsString="0" containsNumber="1" containsInteger="1" minValue="5301021" maxValue="5371041" count="309">
        <n v="5309020"/>
        <n v="5310080"/>
        <n v="5307051"/>
        <n v="5307060"/>
        <n v="5307040"/>
        <n v="5307063"/>
        <n v="5307041"/>
        <n v="5307061"/>
        <n v="5308070"/>
        <n v="5307010"/>
        <n v="5307050"/>
        <n v="5308060"/>
        <n v="5309021"/>
        <n v="5307011"/>
        <n v="5307012"/>
        <n v="5309031"/>
        <n v="5308040"/>
        <n v="5309074"/>
        <n v="5308031"/>
        <n v="5309072"/>
        <n v="5309060"/>
        <n v="5308030"/>
        <n v="5307020"/>
        <n v="5309073"/>
        <n v="5313140"/>
        <n v="5307030"/>
        <n v="5319060"/>
        <n v="5309062"/>
        <n v="5307062"/>
        <n v="5309030"/>
        <n v="5307042"/>
        <n v="5315050"/>
        <n v="5313141"/>
        <n v="5309032"/>
        <n v="5310061"/>
        <n v="5307021"/>
        <n v="5309070"/>
        <n v="5307013"/>
        <n v="5309011"/>
        <n v="5309071"/>
        <n v="5307014"/>
        <n v="5309061"/>
        <n v="5319040"/>
        <n v="5315011"/>
        <n v="5312080"/>
        <n v="5308050"/>
        <n v="5319030"/>
        <n v="5310040"/>
        <n v="5308020"/>
        <n v="5315010"/>
        <n v="5313130"/>
        <n v="5309010"/>
        <n v="5313131"/>
        <n v="5310082"/>
        <n v="5309050"/>
        <n v="5315041"/>
        <n v="5309040"/>
        <n v="5312081"/>
        <n v="5318060"/>
        <n v="5311061"/>
        <n v="5315051"/>
        <n v="5308010"/>
        <n v="5309012"/>
        <n v="5313123"/>
        <n v="5309041"/>
        <n v="5311071"/>
        <n v="5319050"/>
        <n v="5311060"/>
        <n v="5308011"/>
        <n v="5319051"/>
        <n v="5319031"/>
        <n v="5315042"/>
        <n v="5310071"/>
        <n v="5310042"/>
        <n v="5312082"/>
        <n v="5315040"/>
        <n v="5311012"/>
        <n v="5311070"/>
        <n v="5313121"/>
        <n v="5315021"/>
        <n v="5310081"/>
        <n v="5311062"/>
        <n v="5313110"/>
        <n v="5315031"/>
        <n v="5313120"/>
        <n v="5318070"/>
        <n v="5310041"/>
        <n v="5311063"/>
        <n v="5313122"/>
        <n v="5310070"/>
        <n v="5319020"/>
        <n v="5318040"/>
        <n v="5318050"/>
        <n v="5315020"/>
        <n v="5310011"/>
        <n v="5319010"/>
        <n v="5313040"/>
        <n v="5310052"/>
        <n v="5319011"/>
        <n v="5310012"/>
        <n v="5310050"/>
        <n v="5312070"/>
        <n v="5310062"/>
        <n v="5310063"/>
        <n v="5313042"/>
        <n v="5315030"/>
        <n v="5311020"/>
        <n v="5310051"/>
        <n v="5310010"/>
        <n v="5310032"/>
        <n v="5318030"/>
        <n v="5311010"/>
        <n v="5312071"/>
        <n v="5310031"/>
        <n v="5310030"/>
        <n v="5315032"/>
        <n v="5310020"/>
        <n v="5311053"/>
        <n v="5311052"/>
        <n v="5311050"/>
        <n v="5312020"/>
        <n v="5312010"/>
        <n v="5313041"/>
        <n v="5312030"/>
        <n v="5312032"/>
        <n v="5311041"/>
        <n v="5311031"/>
        <n v="5311051"/>
        <n v="5311040"/>
        <n v="5311054"/>
        <n v="5311033"/>
        <n v="5318010"/>
        <n v="5318020"/>
        <n v="5311032"/>
        <n v="5312031"/>
        <n v="5311030"/>
        <n v="5311011"/>
        <n v="5312011"/>
        <n v="5312012"/>
        <n v="5306070"/>
        <n v="5306071"/>
        <n v="5306051"/>
        <n v="5306080"/>
        <n v="5305061"/>
        <n v="5306072"/>
        <n v="5306061"/>
        <n v="5306050"/>
        <n v="5306060"/>
        <n v="5306081"/>
        <n v="5306062"/>
        <n v="5305052"/>
        <n v="5305062"/>
        <n v="5305041"/>
        <n v="5305026"/>
        <n v="5305043"/>
        <n v="5306052"/>
        <n v="5303192"/>
        <n v="5305060"/>
        <n v="5305050"/>
        <n v="5302080"/>
        <n v="5306032"/>
        <n v="5321120"/>
        <n v="5305044"/>
        <n v="5305051"/>
        <n v="5305020"/>
        <n v="5305025"/>
        <n v="5321090"/>
        <n v="5316030"/>
        <n v="5316040"/>
        <n v="5321100"/>
        <n v="5305013"/>
        <n v="5321110"/>
        <n v="5317080"/>
        <n v="5305040"/>
        <n v="5305023"/>
        <n v="5301072"/>
        <n v="5317081"/>
        <n v="5305024"/>
        <n v="5317050"/>
        <n v="5305042"/>
        <n v="5305030"/>
        <n v="5317030"/>
        <n v="5303190"/>
        <n v="5321060"/>
        <n v="5305012"/>
        <n v="5305022"/>
        <n v="5316020"/>
        <n v="5317061"/>
        <n v="5321080"/>
        <n v="5321050"/>
        <n v="5317070"/>
        <n v="5304011"/>
        <n v="5303182"/>
        <n v="5302081"/>
        <n v="5305011"/>
        <n v="5305010"/>
        <n v="5321070"/>
        <n v="5302010"/>
        <n v="5317020"/>
        <n v="5305021"/>
        <n v="5301050"/>
        <n v="5303191"/>
        <n v="5304012"/>
        <n v="5321040"/>
        <n v="5317040"/>
        <n v="5316010"/>
        <n v="5304013"/>
        <n v="5305027"/>
        <n v="5317060"/>
        <n v="5317010"/>
        <n v="5304021"/>
        <n v="5304082"/>
        <n v="5301060"/>
        <n v="5321030"/>
        <n v="5302011"/>
        <n v="5304112"/>
        <n v="5303181"/>
        <n v="5303180"/>
        <n v="5304080"/>
        <n v="5321020"/>
        <n v="5317011"/>
        <n v="5302060"/>
        <n v="5316011"/>
        <n v="5304110"/>
        <n v="5304111"/>
        <n v="5302070"/>
        <n v="5302071"/>
        <n v="5304072"/>
        <n v="5301021"/>
        <n v="5321010"/>
        <n v="5304010"/>
        <n v="5301022"/>
        <n v="5302012"/>
        <n v="5301023"/>
        <n v="5303162"/>
        <n v="5302033"/>
        <n v="5303170"/>
        <n v="5302061"/>
        <n v="5304023"/>
        <n v="5302052"/>
        <n v="5304103"/>
        <n v="5304022"/>
        <n v="5304104"/>
        <n v="5304081"/>
        <n v="5304090"/>
        <n v="5304042"/>
        <n v="5304101"/>
        <n v="5304070"/>
        <n v="5302013"/>
        <n v="5304020"/>
        <n v="5304100"/>
        <n v="5304040"/>
        <n v="5304030"/>
        <n v="5303161"/>
        <n v="5304102"/>
        <n v="5302020"/>
        <n v="5302032"/>
        <n v="5304041"/>
        <n v="5303160"/>
        <n v="5302051"/>
        <n v="5304051"/>
        <n v="5304091"/>
        <n v="5304060"/>
        <n v="5304071"/>
        <n v="5304050"/>
        <n v="5303150"/>
        <n v="5302030"/>
        <n v="5303140"/>
        <n v="5302021"/>
        <n v="5303141"/>
        <n v="5302034"/>
        <n v="5304061"/>
        <n v="5302040"/>
        <n v="5303120"/>
        <n v="5303100"/>
        <n v="5302031"/>
        <n v="5303142"/>
        <n v="5302035"/>
        <n v="5303133"/>
        <n v="5371040"/>
        <n v="5371041"/>
        <n v="5371030"/>
        <n v="5371020"/>
        <n v="5303121"/>
        <n v="5303130"/>
        <n v="5371010"/>
        <n v="5302041"/>
        <n v="5371031"/>
        <n v="5303110"/>
        <n v="5303111"/>
        <n v="5303131"/>
        <n v="5303101"/>
        <n v="5303132"/>
        <n v="5320040"/>
        <n v="5320050"/>
        <n v="5314061"/>
        <n v="5320060"/>
        <n v="5320020"/>
        <n v="5320030"/>
        <n v="5314060"/>
        <n v="5314050"/>
        <n v="5320010"/>
        <n v="5314040"/>
        <n v="5314030"/>
        <n v="5314020"/>
        <n v="5314041"/>
        <n v="5314071"/>
        <n v="5314070"/>
        <n v="5314010"/>
      </sharedItems>
    </cacheField>
    <cacheField name="Kecamatan" numFmtId="0">
      <sharedItems count="309">
        <s v="TANJUNG BUNGA"/>
        <s v="ALOK"/>
        <s v="KABOLA"/>
        <s v="ALOR BARAT LAUT"/>
        <s v="ALOR TIMUR"/>
        <s v="LEMBUR"/>
        <s v="ALOR TIMUR LAUT"/>
        <s v="ALOR TENGAH UTARA"/>
        <s v="BUYASARI"/>
        <s v="PANTAR"/>
        <s v="TELUK MUTIARA"/>
        <s v="OMESURI"/>
        <s v="LEWO LEMA"/>
        <s v="PANTAR BARAT"/>
        <s v="PANTAR TIMUR"/>
        <s v="ILE MANDIRI"/>
        <s v="LEBATUKAN"/>
        <s v="ADONARA"/>
        <s v="ILE APE TIMUR"/>
        <s v="WITIHAMA"/>
        <s v="ADONARA BARAT"/>
        <s v="ILE APE"/>
        <s v="ALOR BARAT DAYA"/>
        <s v="KELUBAGOLIT"/>
        <s v="REOK"/>
        <s v="ALOR SELATAN"/>
        <s v="LAMBA LEDA"/>
        <s v="ADONARA TENGAH"/>
        <s v="PULAU PURA"/>
        <s v="LARANTUKA"/>
        <s v="PUREMAN"/>
        <s v="MACANG PACAR"/>
        <s v="REOK BARAT"/>
        <s v="DEMON PAGONG"/>
        <s v="PALUE"/>
        <s v="MATARU"/>
        <s v="ADONARA TIMUR"/>
        <s v="PANTAR BARAT LAUT"/>
        <s v="TITEHENA"/>
        <s v="ILE BOLENG"/>
        <s v="PANTAR TENGAH"/>
        <s v="WOTAN ULU MADO"/>
        <s v="SAMBI RAMPAS"/>
        <s v="BOLENG"/>
        <s v="RIUNG"/>
        <s v="NUBATUKAN"/>
        <s v="ELAR"/>
        <s v="TALIBURA"/>
        <s v="ATADEI"/>
        <s v="KOMODO"/>
        <s v="CIBAL"/>
        <s v="WULANGGITANG"/>
        <s v="CIBAL BARAT"/>
        <s v="ALOK TIMUR"/>
        <s v="SOLOR TIMUR"/>
        <s v="NDOSO"/>
        <s v="SOLOR BARAT"/>
        <s v="RIUNG BARAT"/>
        <s v="AESESA"/>
        <s v="KOTABARU"/>
        <s v="PACAR"/>
        <s v="NAGAWUTUNG"/>
        <s v="ILEBURA"/>
        <s v="RAHONG UTARA"/>
        <s v="SOLOR SELATAN"/>
        <s v="WEWARIA"/>
        <s v="POCO RANAKA"/>
        <s v="MAUROLE"/>
        <s v="WULANDONI"/>
        <s v="POCO RANAKA TIMUR"/>
        <s v="ELAR SELATAN"/>
        <s v="KUWUS BARAT"/>
        <s v="MAGEPANDA"/>
        <s v="WAIBLAMA"/>
        <s v="WOLOMEZE"/>
        <s v="KUWUS"/>
        <s v="MAUKARO"/>
        <s v="DETUSOKO"/>
        <s v="WAE RII"/>
        <s v="MBELILING"/>
        <s v="ALOK BARAT"/>
        <s v="DETUKELI"/>
        <s v="LANGKE REMBONG"/>
        <s v="WELAK"/>
        <s v="RUTENG"/>
        <s v="WOLOWAE"/>
        <s v="WAIGETE"/>
        <s v="LEPEMBUSU KELISOKE"/>
        <s v="LELAK"/>
        <s v="NITA"/>
        <s v="KOTA KOMBA"/>
        <s v="BOAWAE"/>
        <s v="AESESA SELATAN"/>
        <s v="SANO NGGOANG"/>
        <s v="MEGO"/>
        <s v="BORONG"/>
        <s v="SATAR MESE"/>
        <s v="KANGAE"/>
        <s v="RANA MESE"/>
        <s v="TANA WAWO"/>
        <s v="KEWAPANTE"/>
        <s v="BAJAWA UTARA"/>
        <s v="KOTING"/>
        <s v="NELLE"/>
        <s v="SATAR MESE UTARA"/>
        <s v="LEMBOR"/>
        <s v="ENDE"/>
        <s v="HEWOKLOANG"/>
        <s v="PAGA"/>
        <s v="MAPITARA"/>
        <s v="NANGARORO"/>
        <s v="NANGAPANDA"/>
        <s v="SOA"/>
        <s v="DORENG"/>
        <s v="BOLA"/>
        <s v="LEMBOR SELATAN"/>
        <s v="LELA"/>
        <s v="KELIMUTU"/>
        <s v="LIO TIMUR"/>
        <s v="WOLOWARU"/>
        <s v="BAJAWA"/>
        <s v="AIMERE"/>
        <s v="SATAR MESE BARAT"/>
        <s v="GOLEWA"/>
        <s v="GOLEWA BARAT"/>
        <s v="NDONA TIMUR"/>
        <s v="ENDE TIMUR"/>
        <s v="WOLOJITA"/>
        <s v="NDONA"/>
        <s v="NDORI"/>
        <s v="ENDE UTARA"/>
        <s v="MAUPONGGO"/>
        <s v="KEO TENGAH"/>
        <s v="ENDE TENGAH"/>
        <s v="GOLEWA SELATAN"/>
        <s v="ENDE SELATAN"/>
        <s v="PULAU ENDE"/>
        <s v="JEREBUU"/>
        <s v="INERIE"/>
        <s v="TASIFETO TIMUR"/>
        <s v="RAIHAT"/>
        <s v="KAKULUK MESAK"/>
        <s v="LAMAKNEN"/>
        <s v="BIBOKI ANLEU"/>
        <s v="LASIOLAT"/>
        <s v="ATAMBUA BARAT"/>
        <s v="TASIFETO BARAT"/>
        <s v="ATAMBUA"/>
        <s v="LAMAKNEN SELATAN"/>
        <s v="ATAMBUA SELATAN"/>
        <s v="BIBOKI MOENLEU"/>
        <s v="BIBOKI FEOTLEU"/>
        <s v="INSANA UTARA"/>
        <s v="NAIBENU"/>
        <s v="INSANA TENGAH"/>
        <s v="NANAET DUABESI"/>
        <s v="AMFOANG TIMUR"/>
        <s v="BIBOKI UTARA"/>
        <s v="BIBOKI SELATAN"/>
        <s v="HAHARU"/>
        <s v="RAI MANUK"/>
        <s v="KOBALIMA TIMUR"/>
        <s v="INSANA FAFINESU"/>
        <s v="BIBOKI TANPAH"/>
        <s v="MIOMAFFO TIMUR"/>
        <s v="BIKOMI UTARA"/>
        <s v="LAEN MANEN"/>
        <s v="UMBU RATU NGGAY"/>
        <s v="MAMBORO"/>
        <s v="MALAKA TIMUR"/>
        <s v="MUTIS"/>
        <s v="KOBALIMA"/>
        <s v="LOURA"/>
        <s v="INSANA"/>
        <s v="BIKOMI TENGAH"/>
        <s v="TANA RIGHU"/>
        <s v="KOTA TAMBOLAKA"/>
        <s v="BIKOMI NILULAT"/>
        <s v="WEWEWA BARAT"/>
        <s v="INSANA BARAT"/>
        <s v="KOTA KEFAMENANU"/>
        <s v="KODI UTARA"/>
        <s v="AMFOANG UTARA"/>
        <s v="SASITA MEAN"/>
        <s v="MUSI"/>
        <s v="BIKOMI SELATAN"/>
        <s v="UMBU RATU NGGAY BARAT"/>
        <s v="WEWEWA TENGAH"/>
        <s v="BOTIN LEOBELE"/>
        <s v="IO KUFEU"/>
        <s v="WEWEWA UTARA"/>
        <s v="FATUMNASI"/>
        <s v="AMFOANG TENGAH"/>
        <s v="KANATANG"/>
        <s v="MIOMAFFO TENGAH"/>
        <s v="MIOMAFFO BARAT"/>
        <s v="MALAKA TENGAH"/>
        <s v="LEWA"/>
        <s v="KODI"/>
        <s v="NOEMUTI"/>
        <s v="LOLI"/>
        <s v="AMFOANG BARAT LAUT"/>
        <s v="TOBU"/>
        <s v="RINHAT"/>
        <s v="WEWEWA SELATAN"/>
        <s v="KATIKUTANA"/>
        <s v="NUNBENA"/>
        <s v="NOEMUTI TIMUR"/>
        <s v="WEWEWA TIMUR"/>
        <s v="KODI BANGEDO"/>
        <s v="POLEN"/>
        <s v="FATUKOPA"/>
        <s v="KOTA WAIKABUBAK"/>
        <s v="WELIMAN"/>
        <s v="NGGAHA ORIANGU"/>
        <s v="KOKBAUN"/>
        <s v="AMFOANG BARAT DAYA"/>
        <s v="AMFOANG SELATAN"/>
        <s v="AMANUBAN TIMUR"/>
        <s v="MALAKA BARAT"/>
        <s v="KODI BALAGHAR"/>
        <s v="PANDAWAI"/>
        <s v="KATIKUTANA SELATAN"/>
        <s v="AMANATUN UTARA"/>
        <s v="TOIANAS"/>
        <s v="KOTA WAINGAPU"/>
        <s v="KAMBERA"/>
        <s v="OENINO"/>
        <s v="LAMBOYA"/>
        <s v="WEWIKU"/>
        <s v="MOLLO UTARA"/>
        <s v="WANOKAKA"/>
        <s v="LEWA TIDAHU"/>
        <s v="LABOYA BARAT"/>
        <s v="FATULEU BARAT"/>
        <s v="KAHAUNGU ETI"/>
        <s v="TAKARI"/>
        <s v="KAMBATA MAPAMBUHANG"/>
        <s v="MOLLO TENGAH"/>
        <s v="UMALULU"/>
        <s v="NOEBANA"/>
        <s v="MOLLO BARAT"/>
        <s v="SANTIAN"/>
        <s v="FAUTMOLO"/>
        <s v="KIE"/>
        <s v="KUATNANA"/>
        <s v="BOKING"/>
        <s v="AMANUBAN TENGAH"/>
        <s v="KATALA HAMU LINGU"/>
        <s v="MOLLO SELATAN"/>
        <s v="AMANATUN SELATAN"/>
        <s v="AMANUBAN BARAT"/>
        <s v="KOTA SOE"/>
        <s v="FATULEU TENGAH"/>
        <s v="NUNKOLO"/>
        <s v="TABUNDUNG"/>
        <s v="MATAWAI LA PAWU"/>
        <s v="BATU PUTIH"/>
        <s v="FATULEU"/>
        <s v="RINDI"/>
        <s v="NOEBEBA"/>
        <s v="KOT'OLIN"/>
        <s v="KUAN FATU"/>
        <s v="KOLBANO"/>
        <s v="AMANUBAN SELATAN"/>
        <s v="SULAMU"/>
        <s v="PABERIWAI"/>
        <s v="KUPANG TIMUR"/>
        <s v="PINUPAHAR"/>
        <s v="AMABI OEFETO TIMUR"/>
        <s v="MAHU"/>
        <s v="KUALIN"/>
        <s v="PAHUNGA LODU"/>
        <s v="KUPANG TENGAH"/>
        <s v="SEMAU"/>
        <s v="KARERA"/>
        <s v="AMABI OEFETO"/>
        <s v="NGADU NGALA"/>
        <s v="AMARASI TIMUR"/>
        <s v="KELAPA LIMA"/>
        <s v="KOTA LAMA"/>
        <s v="OEBOBO"/>
        <s v="MAULAFA"/>
        <s v="TAEBENU"/>
        <s v="AMARASI"/>
        <s v="ALAK"/>
        <s v="WULA WAIJELU"/>
        <s v="KOTA RAJA"/>
        <s v="KUPANG BARAT"/>
        <s v="NEKAMESE"/>
        <s v="AMARASI BARAT"/>
        <s v="SEMAU SELATAN"/>
        <s v="AMARASI SELATAN"/>
        <s v="SABU BARAT"/>
        <s v="SABU TENGAH"/>
        <s v="LANDU LEKO"/>
        <s v="SABU TIMUR"/>
        <s v="HAWU MEHARA"/>
        <s v="SABU LIAE"/>
        <s v="ROTE TIMUR"/>
        <s v="PANTAI BARU"/>
        <s v="RAIJUA"/>
        <s v="ROTE TENGAH"/>
        <s v="LOBALAIN"/>
        <s v="ROTE BARAT LAUT"/>
        <s v="ROTE SELATAN"/>
        <s v="NDAO NUSE"/>
        <s v="ROTE BARAT"/>
        <s v="ROTE BARAT DAYA"/>
      </sharedItems>
    </cacheField>
    <cacheField name="LC2015" numFmtId="0">
      <sharedItems/>
    </cacheField>
    <cacheField name="LC2020" numFmtId="0">
      <sharedItems count="22">
        <s v="No data"/>
        <s v="Savanna / Padang rumput"/>
        <s v="Semak belukar"/>
        <s v="Pemukiman"/>
        <s v="Hutan lahan kering sekunder / bekas tebangan"/>
        <s v="Pertanian lahan kering"/>
        <s v="Sawah"/>
        <s v="Pertanian lahan kering  campur semak / kebun campur"/>
        <s v="Lahan terbuka"/>
        <s v="Hutan mangrove primer"/>
        <s v="Bandara"/>
        <s v="Hutan mangrove sekunder"/>
        <s v="Tubuh air"/>
        <s v="Hutan lahan kering primer"/>
        <s v="Perkebunan"/>
        <s v="Rawa"/>
        <s v="Transmigrasi"/>
        <s v="Tambak"/>
        <s v="Semak belukar rawa"/>
        <s v="Hutan tanaman"/>
        <s v="Hutan rawa sekunder"/>
        <s v="Pertambangan"/>
      </sharedItems>
    </cacheField>
    <cacheField name="Irigasi" numFmtId="0">
      <sharedItems count="2">
        <s v="Non Irigasi"/>
        <s v="Buffer Irigasi"/>
      </sharedItems>
    </cacheField>
    <cacheField name="Deforestasi/Degradasi" numFmtId="0">
      <sharedItems count="3">
        <s v="Non Deforestasi/Degradasi"/>
        <s v="Deforestasi"/>
        <s v="Degradas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graha, Mohamad   (ICRAF)" refreshedDate="45217.612264814816" createdVersion="8" refreshedVersion="8" minRefreshableVersion="3" recordCount="377" xr:uid="{B3E74C5C-6C34-4F4E-BBC5-246DE13C3F3D}">
  <cacheSource type="worksheet">
    <worksheetSource ref="G1:M378" sheet="Irigasi"/>
  </cacheSource>
  <cacheFields count="7">
    <cacheField name="OID" numFmtId="0">
      <sharedItems containsSemiMixedTypes="0" containsString="0" containsNumber="1" containsInteger="1" minValue="0" maxValue="376"/>
    </cacheField>
    <cacheField name="Value" numFmtId="0">
      <sharedItems containsSemiMixedTypes="0" containsString="0" containsNumber="1" containsInteger="1" minValue="1" maxValue="377"/>
    </cacheField>
    <cacheField name="Count" numFmtId="0">
      <sharedItems containsSemiMixedTypes="0" containsString="0" containsNumber="1" containsInteger="1" minValue="3" maxValue="95309"/>
    </cacheField>
    <cacheField name="INDO_KECAM" numFmtId="0">
      <sharedItems containsSemiMixedTypes="0" containsString="0" containsNumber="1" containsInteger="1" minValue="1" maxValue="309" count="309">
        <n v="150"/>
        <n v="184"/>
        <n v="133"/>
        <n v="134"/>
        <n v="129"/>
        <n v="137"/>
        <n v="130"/>
        <n v="135"/>
        <n v="146"/>
        <n v="121"/>
        <n v="132"/>
        <n v="145"/>
        <n v="151"/>
        <n v="122"/>
        <n v="123"/>
        <n v="153"/>
        <n v="143"/>
        <n v="165"/>
        <n v="142"/>
        <n v="163"/>
        <n v="158"/>
        <n v="141"/>
        <n v="126"/>
        <n v="164"/>
        <n v="230"/>
        <n v="128"/>
        <n v="285"/>
        <n v="160"/>
        <n v="136"/>
        <n v="152"/>
        <n v="131"/>
        <n v="252"/>
        <n v="231"/>
        <n v="154"/>
        <n v="179"/>
        <n v="127"/>
        <n v="161"/>
        <n v="124"/>
        <n v="148"/>
        <n v="162"/>
        <n v="125"/>
        <n v="159"/>
        <n v="282"/>
        <n v="243"/>
        <n v="217"/>
        <n v="144"/>
        <n v="280"/>
        <n v="173"/>
        <n v="140"/>
        <n v="242"/>
        <n v="228"/>
        <n v="147"/>
        <n v="229"/>
        <n v="186"/>
        <n v="157"/>
        <n v="250"/>
        <n v="155"/>
        <n v="218"/>
        <n v="275"/>
        <n v="203"/>
        <n v="253"/>
        <n v="138"/>
        <n v="149"/>
        <n v="227"/>
        <n v="156"/>
        <n v="207"/>
        <n v="283"/>
        <n v="202"/>
        <n v="139"/>
        <n v="284"/>
        <n v="281"/>
        <n v="251"/>
        <n v="183"/>
        <n v="175"/>
        <n v="219"/>
        <n v="249"/>
        <n v="189"/>
        <n v="206"/>
        <n v="225"/>
        <n v="245"/>
        <n v="185"/>
        <n v="204"/>
        <n v="223"/>
        <n v="247"/>
        <n v="224"/>
        <n v="276"/>
        <n v="174"/>
        <n v="205"/>
        <n v="226"/>
        <n v="182"/>
        <n v="279"/>
        <n v="273"/>
        <n v="274"/>
        <n v="244"/>
        <n v="167"/>
        <n v="277"/>
        <n v="220"/>
        <n v="178"/>
        <n v="278"/>
        <n v="168"/>
        <n v="176"/>
        <n v="215"/>
        <n v="180"/>
        <n v="181"/>
        <n v="222"/>
        <n v="246"/>
        <n v="190"/>
        <n v="177"/>
        <n v="166"/>
        <n v="172"/>
        <n v="272"/>
        <n v="187"/>
        <n v="216"/>
        <n v="171"/>
        <n v="170"/>
        <n v="248"/>
        <n v="169"/>
        <n v="200"/>
        <n v="199"/>
        <n v="197"/>
        <n v="211"/>
        <n v="208"/>
        <n v="221"/>
        <n v="212"/>
        <n v="214"/>
        <n v="196"/>
        <n v="192"/>
        <n v="198"/>
        <n v="195"/>
        <n v="201"/>
        <n v="194"/>
        <n v="270"/>
        <n v="271"/>
        <n v="193"/>
        <n v="213"/>
        <n v="191"/>
        <n v="188"/>
        <n v="209"/>
        <n v="210"/>
        <n v="116"/>
        <n v="117"/>
        <n v="111"/>
        <n v="119"/>
        <n v="107"/>
        <n v="118"/>
        <n v="114"/>
        <n v="110"/>
        <n v="113"/>
        <n v="120"/>
        <n v="115"/>
        <n v="105"/>
        <n v="108"/>
        <n v="99"/>
        <n v="95"/>
        <n v="101"/>
        <n v="112"/>
        <n v="52"/>
        <n v="106"/>
        <n v="103"/>
        <n v="27"/>
        <n v="109"/>
        <n v="303"/>
        <n v="102"/>
        <n v="104"/>
        <n v="89"/>
        <n v="94"/>
        <n v="300"/>
        <n v="257"/>
        <n v="258"/>
        <n v="301"/>
        <n v="88"/>
        <n v="302"/>
        <n v="268"/>
        <n v="98"/>
        <n v="92"/>
        <n v="6"/>
        <n v="269"/>
        <n v="93"/>
        <n v="264"/>
        <n v="100"/>
        <n v="97"/>
        <n v="262"/>
        <n v="50"/>
        <n v="297"/>
        <n v="87"/>
        <n v="91"/>
        <n v="256"/>
        <n v="266"/>
        <n v="299"/>
        <n v="296"/>
        <n v="267"/>
        <n v="54"/>
        <n v="49"/>
        <n v="28"/>
        <n v="86"/>
        <n v="85"/>
        <n v="298"/>
        <n v="7"/>
        <n v="261"/>
        <n v="90"/>
        <n v="4"/>
        <n v="51"/>
        <n v="55"/>
        <n v="295"/>
        <n v="263"/>
        <n v="254"/>
        <n v="56"/>
        <n v="96"/>
        <n v="265"/>
        <n v="259"/>
        <n v="58"/>
        <n v="74"/>
        <n v="5"/>
        <n v="294"/>
        <n v="8"/>
        <n v="84"/>
        <n v="48"/>
        <n v="47"/>
        <n v="72"/>
        <n v="293"/>
        <n v="260"/>
        <n v="23"/>
        <n v="255"/>
        <n v="82"/>
        <n v="83"/>
        <n v="25"/>
        <n v="26"/>
        <n v="71"/>
        <n v="1"/>
        <n v="292"/>
        <n v="53"/>
        <n v="2"/>
        <n v="9"/>
        <n v="3"/>
        <n v="45"/>
        <n v="16"/>
        <n v="46"/>
        <n v="24"/>
        <n v="60"/>
        <n v="22"/>
        <n v="80"/>
        <n v="59"/>
        <n v="81"/>
        <n v="73"/>
        <n v="75"/>
        <n v="64"/>
        <n v="78"/>
        <n v="69"/>
        <n v="10"/>
        <n v="57"/>
        <n v="77"/>
        <n v="62"/>
        <n v="61"/>
        <n v="44"/>
        <n v="79"/>
        <n v="11"/>
        <n v="15"/>
        <n v="63"/>
        <n v="43"/>
        <n v="21"/>
        <n v="66"/>
        <n v="76"/>
        <n v="67"/>
        <n v="70"/>
        <n v="65"/>
        <n v="42"/>
        <n v="13"/>
        <n v="39"/>
        <n v="12"/>
        <n v="40"/>
        <n v="17"/>
        <n v="68"/>
        <n v="19"/>
        <n v="33"/>
        <n v="29"/>
        <n v="14"/>
        <n v="41"/>
        <n v="18"/>
        <n v="38"/>
        <n v="308"/>
        <n v="309"/>
        <n v="306"/>
        <n v="305"/>
        <n v="34"/>
        <n v="35"/>
        <n v="304"/>
        <n v="20"/>
        <n v="307"/>
        <n v="31"/>
        <n v="32"/>
        <n v="36"/>
        <n v="30"/>
        <n v="37"/>
        <n v="289"/>
        <n v="290"/>
        <n v="239"/>
        <n v="291"/>
        <n v="287"/>
        <n v="288"/>
        <n v="238"/>
        <n v="237"/>
        <n v="286"/>
        <n v="235"/>
        <n v="234"/>
        <n v="233"/>
        <n v="236"/>
        <n v="241"/>
        <n v="240"/>
        <n v="232"/>
      </sharedItems>
    </cacheField>
    <cacheField name="DI_PUPR_NT" numFmtId="0">
      <sharedItems containsSemiMixedTypes="0" containsString="0" containsNumber="1" containsInteger="1" minValue="0" maxValue="1" count="2">
        <n v="0"/>
        <n v="1"/>
      </sharedItems>
    </cacheField>
    <cacheField name="IDKEC" numFmtId="0">
      <sharedItems containsSemiMixedTypes="0" containsString="0" containsNumber="1" containsInteger="1" minValue="5301021" maxValue="5371041" count="309">
        <n v="5309020"/>
        <n v="5310080"/>
        <n v="5307051"/>
        <n v="5307060"/>
        <n v="5307040"/>
        <n v="5307063"/>
        <n v="5307041"/>
        <n v="5307061"/>
        <n v="5308070"/>
        <n v="5307010"/>
        <n v="5307050"/>
        <n v="5308060"/>
        <n v="5309021"/>
        <n v="5307011"/>
        <n v="5307012"/>
        <n v="5309031"/>
        <n v="5308040"/>
        <n v="5309074"/>
        <n v="5308031"/>
        <n v="5309072"/>
        <n v="5309060"/>
        <n v="5308030"/>
        <n v="5307020"/>
        <n v="5309073"/>
        <n v="5313140"/>
        <n v="5307030"/>
        <n v="5319060"/>
        <n v="5309062"/>
        <n v="5307062"/>
        <n v="5309030"/>
        <n v="5307042"/>
        <n v="5315050"/>
        <n v="5313141"/>
        <n v="5309032"/>
        <n v="5310061"/>
        <n v="5307021"/>
        <n v="5309070"/>
        <n v="5307013"/>
        <n v="5309011"/>
        <n v="5309071"/>
        <n v="5307014"/>
        <n v="5309061"/>
        <n v="5319040"/>
        <n v="5315011"/>
        <n v="5312080"/>
        <n v="5308050"/>
        <n v="5319030"/>
        <n v="5310040"/>
        <n v="5308020"/>
        <n v="5315010"/>
        <n v="5313130"/>
        <n v="5309010"/>
        <n v="5313131"/>
        <n v="5310082"/>
        <n v="5309050"/>
        <n v="5315041"/>
        <n v="5309040"/>
        <n v="5312081"/>
        <n v="5318060"/>
        <n v="5311061"/>
        <n v="5315051"/>
        <n v="5308010"/>
        <n v="5309012"/>
        <n v="5313123"/>
        <n v="5309041"/>
        <n v="5311071"/>
        <n v="5319050"/>
        <n v="5311060"/>
        <n v="5308011"/>
        <n v="5319051"/>
        <n v="5319031"/>
        <n v="5315042"/>
        <n v="5310071"/>
        <n v="5310042"/>
        <n v="5312082"/>
        <n v="5315040"/>
        <n v="5311012"/>
        <n v="5311070"/>
        <n v="5313121"/>
        <n v="5315021"/>
        <n v="5310081"/>
        <n v="5311062"/>
        <n v="5313110"/>
        <n v="5315031"/>
        <n v="5313120"/>
        <n v="5318070"/>
        <n v="5310041"/>
        <n v="5311063"/>
        <n v="5313122"/>
        <n v="5310070"/>
        <n v="5319020"/>
        <n v="5318040"/>
        <n v="5318050"/>
        <n v="5315020"/>
        <n v="5310011"/>
        <n v="5319010"/>
        <n v="5313040"/>
        <n v="5310052"/>
        <n v="5319011"/>
        <n v="5310012"/>
        <n v="5310050"/>
        <n v="5312070"/>
        <n v="5310062"/>
        <n v="5310063"/>
        <n v="5313042"/>
        <n v="5315030"/>
        <n v="5311020"/>
        <n v="5310051"/>
        <n v="5310010"/>
        <n v="5310032"/>
        <n v="5318030"/>
        <n v="5311010"/>
        <n v="5312071"/>
        <n v="5310031"/>
        <n v="5310030"/>
        <n v="5315032"/>
        <n v="5310020"/>
        <n v="5311053"/>
        <n v="5311052"/>
        <n v="5311050"/>
        <n v="5312020"/>
        <n v="5312010"/>
        <n v="5313041"/>
        <n v="5312030"/>
        <n v="5312032"/>
        <n v="5311041"/>
        <n v="5311031"/>
        <n v="5311051"/>
        <n v="5311040"/>
        <n v="5311054"/>
        <n v="5311033"/>
        <n v="5318010"/>
        <n v="5318020"/>
        <n v="5311032"/>
        <n v="5312031"/>
        <n v="5311030"/>
        <n v="5311011"/>
        <n v="5312011"/>
        <n v="5312012"/>
        <n v="5306070"/>
        <n v="5306071"/>
        <n v="5306051"/>
        <n v="5306080"/>
        <n v="5305061"/>
        <n v="5306072"/>
        <n v="5306061"/>
        <n v="5306050"/>
        <n v="5306060"/>
        <n v="5306081"/>
        <n v="5306062"/>
        <n v="5305052"/>
        <n v="5305062"/>
        <n v="5305041"/>
        <n v="5305026"/>
        <n v="5305043"/>
        <n v="5306052"/>
        <n v="5303192"/>
        <n v="5305060"/>
        <n v="5305050"/>
        <n v="5302080"/>
        <n v="5306032"/>
        <n v="5321120"/>
        <n v="5305044"/>
        <n v="5305051"/>
        <n v="5305020"/>
        <n v="5305025"/>
        <n v="5321090"/>
        <n v="5316030"/>
        <n v="5316040"/>
        <n v="5321100"/>
        <n v="5305013"/>
        <n v="5321110"/>
        <n v="5317080"/>
        <n v="5305040"/>
        <n v="5305023"/>
        <n v="5301072"/>
        <n v="5317081"/>
        <n v="5305024"/>
        <n v="5317050"/>
        <n v="5305042"/>
        <n v="5305030"/>
        <n v="5317030"/>
        <n v="5303190"/>
        <n v="5321060"/>
        <n v="5305012"/>
        <n v="5305022"/>
        <n v="5316020"/>
        <n v="5317061"/>
        <n v="5321080"/>
        <n v="5321050"/>
        <n v="5317070"/>
        <n v="5304011"/>
        <n v="5303182"/>
        <n v="5302081"/>
        <n v="5305011"/>
        <n v="5305010"/>
        <n v="5321070"/>
        <n v="5302010"/>
        <n v="5317020"/>
        <n v="5305021"/>
        <n v="5301050"/>
        <n v="5303191"/>
        <n v="5304012"/>
        <n v="5321040"/>
        <n v="5317040"/>
        <n v="5316010"/>
        <n v="5304013"/>
        <n v="5305027"/>
        <n v="5317060"/>
        <n v="5317010"/>
        <n v="5304021"/>
        <n v="5304082"/>
        <n v="5301060"/>
        <n v="5321030"/>
        <n v="5302011"/>
        <n v="5304112"/>
        <n v="5303181"/>
        <n v="5303180"/>
        <n v="5304080"/>
        <n v="5321020"/>
        <n v="5317011"/>
        <n v="5302060"/>
        <n v="5316011"/>
        <n v="5304110"/>
        <n v="5304111"/>
        <n v="5302070"/>
        <n v="5302071"/>
        <n v="5304072"/>
        <n v="5301021"/>
        <n v="5321010"/>
        <n v="5304010"/>
        <n v="5301022"/>
        <n v="5302012"/>
        <n v="5301023"/>
        <n v="5303162"/>
        <n v="5302033"/>
        <n v="5303170"/>
        <n v="5302061"/>
        <n v="5304023"/>
        <n v="5302052"/>
        <n v="5304103"/>
        <n v="5304022"/>
        <n v="5304104"/>
        <n v="5304081"/>
        <n v="5304090"/>
        <n v="5304042"/>
        <n v="5304101"/>
        <n v="5304070"/>
        <n v="5302013"/>
        <n v="5304020"/>
        <n v="5304100"/>
        <n v="5304040"/>
        <n v="5304030"/>
        <n v="5303161"/>
        <n v="5304102"/>
        <n v="5302020"/>
        <n v="5302032"/>
        <n v="5304041"/>
        <n v="5303160"/>
        <n v="5302051"/>
        <n v="5304051"/>
        <n v="5304091"/>
        <n v="5304060"/>
        <n v="5304071"/>
        <n v="5304050"/>
        <n v="5303150"/>
        <n v="5302030"/>
        <n v="5303140"/>
        <n v="5302021"/>
        <n v="5303141"/>
        <n v="5302034"/>
        <n v="5304061"/>
        <n v="5302040"/>
        <n v="5303120"/>
        <n v="5303100"/>
        <n v="5302031"/>
        <n v="5303142"/>
        <n v="5302035"/>
        <n v="5303133"/>
        <n v="5371040"/>
        <n v="5371041"/>
        <n v="5371030"/>
        <n v="5371020"/>
        <n v="5303121"/>
        <n v="5303130"/>
        <n v="5371010"/>
        <n v="5302041"/>
        <n v="5371031"/>
        <n v="5303110"/>
        <n v="5303111"/>
        <n v="5303131"/>
        <n v="5303101"/>
        <n v="5303132"/>
        <n v="5320040"/>
        <n v="5320050"/>
        <n v="5314061"/>
        <n v="5320060"/>
        <n v="5320020"/>
        <n v="5320030"/>
        <n v="5314060"/>
        <n v="5314050"/>
        <n v="5320010"/>
        <n v="5314040"/>
        <n v="5314030"/>
        <n v="5314020"/>
        <n v="5314041"/>
        <n v="5314071"/>
        <n v="5314070"/>
        <n v="5314010"/>
      </sharedItems>
    </cacheField>
    <cacheField name="Kecamatan" numFmtId="0">
      <sharedItems count="309">
        <s v="TANJUNG BUNGA"/>
        <s v="ALOK"/>
        <s v="KABOLA"/>
        <s v="ALOR BARAT LAUT"/>
        <s v="ALOR TIMUR"/>
        <s v="LEMBUR"/>
        <s v="ALOR TIMUR LAUT"/>
        <s v="ALOR TENGAH UTARA"/>
        <s v="BUYASARI"/>
        <s v="PANTAR"/>
        <s v="TELUK MUTIARA"/>
        <s v="OMESURI"/>
        <s v="LEWO LEMA"/>
        <s v="PANTAR BARAT"/>
        <s v="PANTAR TIMUR"/>
        <s v="ILE MANDIRI"/>
        <s v="LEBATUKAN"/>
        <s v="ADONARA"/>
        <s v="ILE APE TIMUR"/>
        <s v="WITIHAMA"/>
        <s v="ADONARA BARAT"/>
        <s v="ILE APE"/>
        <s v="ALOR BARAT DAYA"/>
        <s v="KELUBAGOLIT"/>
        <s v="REOK"/>
        <s v="ALOR SELATAN"/>
        <s v="LAMBA LEDA"/>
        <s v="ADONARA TENGAH"/>
        <s v="PULAU PURA"/>
        <s v="LARANTUKA"/>
        <s v="PUREMAN"/>
        <s v="MACANG PACAR"/>
        <s v="REOK BARAT"/>
        <s v="DEMON PAGONG"/>
        <s v="PALUE"/>
        <s v="MATARU"/>
        <s v="ADONARA TIMUR"/>
        <s v="PANTAR BARAT LAUT"/>
        <s v="TITEHENA"/>
        <s v="ILE BOLENG"/>
        <s v="PANTAR TENGAH"/>
        <s v="WOTAN ULU MADO"/>
        <s v="SAMBI RAMPAS"/>
        <s v="BOLENG"/>
        <s v="RIUNG"/>
        <s v="NUBATUKAN"/>
        <s v="ELAR"/>
        <s v="TALIBURA"/>
        <s v="ATADEI"/>
        <s v="KOMODO"/>
        <s v="CIBAL"/>
        <s v="WULANGGITANG"/>
        <s v="CIBAL BARAT"/>
        <s v="ALOK TIMUR"/>
        <s v="SOLOR TIMUR"/>
        <s v="NDOSO"/>
        <s v="SOLOR BARAT"/>
        <s v="RIUNG BARAT"/>
        <s v="AESESA"/>
        <s v="KOTABARU"/>
        <s v="PACAR"/>
        <s v="NAGAWUTUNG"/>
        <s v="ILEBURA"/>
        <s v="RAHONG UTARA"/>
        <s v="SOLOR SELATAN"/>
        <s v="WEWARIA"/>
        <s v="POCO RANAKA"/>
        <s v="MAUROLE"/>
        <s v="WULANDONI"/>
        <s v="POCO RANAKA TIMUR"/>
        <s v="ELAR SELATAN"/>
        <s v="KUWUS BARAT"/>
        <s v="MAGEPANDA"/>
        <s v="WAIBLAMA"/>
        <s v="WOLOMEZE"/>
        <s v="KUWUS"/>
        <s v="MAUKARO"/>
        <s v="DETUSOKO"/>
        <s v="WAE RII"/>
        <s v="MBELILING"/>
        <s v="ALOK BARAT"/>
        <s v="DETUKELI"/>
        <s v="LANGKE REMBONG"/>
        <s v="WELAK"/>
        <s v="RUTENG"/>
        <s v="WOLOWAE"/>
        <s v="WAIGETE"/>
        <s v="LEPEMBUSU KELISOKE"/>
        <s v="LELAK"/>
        <s v="NITA"/>
        <s v="KOTA KOMBA"/>
        <s v="BOAWAE"/>
        <s v="AESESA SELATAN"/>
        <s v="SANO NGGOANG"/>
        <s v="MEGO"/>
        <s v="BORONG"/>
        <s v="SATAR MESE"/>
        <s v="KANGAE"/>
        <s v="RANA MESE"/>
        <s v="TANA WAWO"/>
        <s v="KEWAPANTE"/>
        <s v="BAJAWA UTARA"/>
        <s v="KOTING"/>
        <s v="NELLE"/>
        <s v="SATAR MESE UTARA"/>
        <s v="LEMBOR"/>
        <s v="ENDE"/>
        <s v="HEWOKLOANG"/>
        <s v="PAGA"/>
        <s v="MAPITARA"/>
        <s v="NANGARORO"/>
        <s v="NANGAPANDA"/>
        <s v="SOA"/>
        <s v="DORENG"/>
        <s v="BOLA"/>
        <s v="LEMBOR SELATAN"/>
        <s v="LELA"/>
        <s v="KELIMUTU"/>
        <s v="LIO TIMUR"/>
        <s v="WOLOWARU"/>
        <s v="BAJAWA"/>
        <s v="AIMERE"/>
        <s v="SATAR MESE BARAT"/>
        <s v="GOLEWA"/>
        <s v="GOLEWA BARAT"/>
        <s v="NDONA TIMUR"/>
        <s v="ENDE TIMUR"/>
        <s v="WOLOJITA"/>
        <s v="NDONA"/>
        <s v="NDORI"/>
        <s v="ENDE UTARA"/>
        <s v="MAUPONGGO"/>
        <s v="KEO TENGAH"/>
        <s v="ENDE TENGAH"/>
        <s v="GOLEWA SELATAN"/>
        <s v="ENDE SELATAN"/>
        <s v="PULAU ENDE"/>
        <s v="JEREBUU"/>
        <s v="INERIE"/>
        <s v="TASIFETO TIMUR"/>
        <s v="RAIHAT"/>
        <s v="KAKULUK MESAK"/>
        <s v="LAMAKNEN"/>
        <s v="BIBOKI ANLEU"/>
        <s v="LASIOLAT"/>
        <s v="ATAMBUA BARAT"/>
        <s v="TASIFETO BARAT"/>
        <s v="ATAMBUA"/>
        <s v="LAMAKNEN SELATAN"/>
        <s v="ATAMBUA SELATAN"/>
        <s v="BIBOKI MOENLEU"/>
        <s v="BIBOKI FEOTLEU"/>
        <s v="INSANA UTARA"/>
        <s v="NAIBENU"/>
        <s v="INSANA TENGAH"/>
        <s v="NANAET DUABESI"/>
        <s v="AMFOANG TIMUR"/>
        <s v="BIBOKI UTARA"/>
        <s v="BIBOKI SELATAN"/>
        <s v="HAHARU"/>
        <s v="RAI MANUK"/>
        <s v="KOBALIMA TIMUR"/>
        <s v="INSANA FAFINESU"/>
        <s v="BIBOKI TANPAH"/>
        <s v="MIOMAFFO TIMUR"/>
        <s v="BIKOMI UTARA"/>
        <s v="LAEN MANEN"/>
        <s v="UMBU RATU NGGAY"/>
        <s v="MAMBORO"/>
        <s v="MALAKA TIMUR"/>
        <s v="MUTIS"/>
        <s v="KOBALIMA"/>
        <s v="LOURA"/>
        <s v="INSANA"/>
        <s v="BIKOMI TENGAH"/>
        <s v="TANA RIGHU"/>
        <s v="KOTA TAMBOLAKA"/>
        <s v="BIKOMI NILULAT"/>
        <s v="WEWEWA BARAT"/>
        <s v="INSANA BARAT"/>
        <s v="KOTA KEFAMENANU"/>
        <s v="KODI UTARA"/>
        <s v="AMFOANG UTARA"/>
        <s v="SASITA MEAN"/>
        <s v="MUSI"/>
        <s v="BIKOMI SELATAN"/>
        <s v="UMBU RATU NGGAY BARAT"/>
        <s v="WEWEWA TENGAH"/>
        <s v="BOTIN LEOBELE"/>
        <s v="IO KUFEU"/>
        <s v="WEWEWA UTARA"/>
        <s v="FATUMNASI"/>
        <s v="AMFOANG TENGAH"/>
        <s v="KANATANG"/>
        <s v="MIOMAFFO TENGAH"/>
        <s v="MIOMAFFO BARAT"/>
        <s v="MALAKA TENGAH"/>
        <s v="LEWA"/>
        <s v="KODI"/>
        <s v="NOEMUTI"/>
        <s v="LOLI"/>
        <s v="AMFOANG BARAT LAUT"/>
        <s v="TOBU"/>
        <s v="RINHAT"/>
        <s v="WEWEWA SELATAN"/>
        <s v="KATIKUTANA"/>
        <s v="NUNBENA"/>
        <s v="NOEMUTI TIMUR"/>
        <s v="WEWEWA TIMUR"/>
        <s v="KODI BANGEDO"/>
        <s v="POLEN"/>
        <s v="FATUKOPA"/>
        <s v="KOTA WAIKABUBAK"/>
        <s v="WELIMAN"/>
        <s v="NGGAHA ORIANGU"/>
        <s v="KOKBAUN"/>
        <s v="AMFOANG BARAT DAYA"/>
        <s v="AMFOANG SELATAN"/>
        <s v="AMANUBAN TIMUR"/>
        <s v="MALAKA BARAT"/>
        <s v="KODI BALAGHAR"/>
        <s v="PANDAWAI"/>
        <s v="KATIKUTANA SELATAN"/>
        <s v="AMANATUN UTARA"/>
        <s v="TOIANAS"/>
        <s v="KOTA WAINGAPU"/>
        <s v="KAMBERA"/>
        <s v="OENINO"/>
        <s v="LAMBOYA"/>
        <s v="WEWIKU"/>
        <s v="MOLLO UTARA"/>
        <s v="WANOKAKA"/>
        <s v="LEWA TIDAHU"/>
        <s v="LABOYA BARAT"/>
        <s v="FATULEU BARAT"/>
        <s v="KAHAUNGU ETI"/>
        <s v="TAKARI"/>
        <s v="KAMBATA MAPAMBUHANG"/>
        <s v="MOLLO TENGAH"/>
        <s v="UMALULU"/>
        <s v="NOEBANA"/>
        <s v="MOLLO BARAT"/>
        <s v="SANTIAN"/>
        <s v="FAUTMOLO"/>
        <s v="KIE"/>
        <s v="KUATNANA"/>
        <s v="BOKING"/>
        <s v="AMANUBAN TENGAH"/>
        <s v="KATALA HAMU LINGU"/>
        <s v="MOLLO SELATAN"/>
        <s v="AMANATUN SELATAN"/>
        <s v="AMANUBAN BARAT"/>
        <s v="KOTA SOE"/>
        <s v="FATULEU TENGAH"/>
        <s v="NUNKOLO"/>
        <s v="TABUNDUNG"/>
        <s v="MATAWAI LA PAWU"/>
        <s v="BATU PUTIH"/>
        <s v="FATULEU"/>
        <s v="RINDI"/>
        <s v="NOEBEBA"/>
        <s v="KOT'OLIN"/>
        <s v="KUAN FATU"/>
        <s v="KOLBANO"/>
        <s v="AMANUBAN SELATAN"/>
        <s v="SULAMU"/>
        <s v="PABERIWAI"/>
        <s v="KUPANG TIMUR"/>
        <s v="PINUPAHAR"/>
        <s v="AMABI OEFETO TIMUR"/>
        <s v="MAHU"/>
        <s v="KUALIN"/>
        <s v="PAHUNGA LODU"/>
        <s v="KUPANG TENGAH"/>
        <s v="SEMAU"/>
        <s v="KARERA"/>
        <s v="AMABI OEFETO"/>
        <s v="NGADU NGALA"/>
        <s v="AMARASI TIMUR"/>
        <s v="KELAPA LIMA"/>
        <s v="KOTA LAMA"/>
        <s v="OEBOBO"/>
        <s v="MAULAFA"/>
        <s v="TAEBENU"/>
        <s v="AMARASI"/>
        <s v="ALAK"/>
        <s v="WULA WAIJELU"/>
        <s v="KOTA RAJA"/>
        <s v="KUPANG BARAT"/>
        <s v="NEKAMESE"/>
        <s v="AMARASI BARAT"/>
        <s v="SEMAU SELATAN"/>
        <s v="AMARASI SELATAN"/>
        <s v="SABU BARAT"/>
        <s v="SABU TENGAH"/>
        <s v="LANDU LEKO"/>
        <s v="SABU TIMUR"/>
        <s v="HAWU MEHARA"/>
        <s v="SABU LIAE"/>
        <s v="ROTE TIMUR"/>
        <s v="PANTAI BARU"/>
        <s v="RAIJUA"/>
        <s v="ROTE TENGAH"/>
        <s v="LOBALAIN"/>
        <s v="ROTE BARAT LAUT"/>
        <s v="ROTE SELATAN"/>
        <s v="NDAO NUSE"/>
        <s v="ROTE BARAT"/>
        <s v="ROTE BARAT DAY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9">
  <r>
    <n v="1"/>
    <n v="26"/>
    <n v="150"/>
    <n v="13"/>
    <x v="0"/>
    <n v="0"/>
    <x v="0"/>
    <x v="0"/>
    <s v="Pertanian lahan kering  campur semak / kebun campur"/>
    <x v="0"/>
    <x v="0"/>
    <x v="0"/>
  </r>
  <r>
    <n v="2"/>
    <n v="598"/>
    <n v="150"/>
    <n v="13"/>
    <x v="1"/>
    <n v="0"/>
    <x v="0"/>
    <x v="0"/>
    <s v="Pertanian lahan kering  campur semak / kebun campur"/>
    <x v="1"/>
    <x v="0"/>
    <x v="0"/>
  </r>
  <r>
    <n v="3"/>
    <n v="178"/>
    <n v="150"/>
    <n v="0"/>
    <x v="0"/>
    <n v="0"/>
    <x v="0"/>
    <x v="0"/>
    <s v="No data"/>
    <x v="0"/>
    <x v="0"/>
    <x v="0"/>
  </r>
  <r>
    <n v="4"/>
    <n v="402"/>
    <n v="150"/>
    <n v="2"/>
    <x v="1"/>
    <n v="0"/>
    <x v="0"/>
    <x v="0"/>
    <s v="Hutan lahan kering sekunder / bekas tebangan"/>
    <x v="1"/>
    <x v="0"/>
    <x v="1"/>
  </r>
  <r>
    <n v="5"/>
    <n v="2111"/>
    <n v="150"/>
    <n v="2"/>
    <x v="2"/>
    <n v="0"/>
    <x v="0"/>
    <x v="0"/>
    <s v="Hutan lahan kering sekunder / bekas tebangan"/>
    <x v="2"/>
    <x v="0"/>
    <x v="1"/>
  </r>
  <r>
    <n v="6"/>
    <n v="171"/>
    <n v="150"/>
    <n v="13"/>
    <x v="3"/>
    <n v="0"/>
    <x v="0"/>
    <x v="0"/>
    <s v="Pertanian lahan kering  campur semak / kebun campur"/>
    <x v="3"/>
    <x v="0"/>
    <x v="0"/>
  </r>
  <r>
    <n v="7"/>
    <n v="7943"/>
    <n v="150"/>
    <n v="2"/>
    <x v="4"/>
    <n v="0"/>
    <x v="0"/>
    <x v="0"/>
    <s v="Hutan lahan kering sekunder / bekas tebangan"/>
    <x v="4"/>
    <x v="0"/>
    <x v="0"/>
  </r>
  <r>
    <n v="8"/>
    <n v="2564"/>
    <n v="150"/>
    <n v="13"/>
    <x v="2"/>
    <n v="0"/>
    <x v="0"/>
    <x v="0"/>
    <s v="Pertanian lahan kering  campur semak / kebun campur"/>
    <x v="2"/>
    <x v="0"/>
    <x v="0"/>
  </r>
  <r>
    <n v="9"/>
    <n v="55"/>
    <n v="150"/>
    <n v="0"/>
    <x v="2"/>
    <n v="0"/>
    <x v="0"/>
    <x v="0"/>
    <s v="No data"/>
    <x v="2"/>
    <x v="0"/>
    <x v="0"/>
  </r>
  <r>
    <n v="10"/>
    <n v="700"/>
    <n v="150"/>
    <n v="2"/>
    <x v="5"/>
    <n v="0"/>
    <x v="0"/>
    <x v="0"/>
    <s v="Hutan lahan kering sekunder / bekas tebangan"/>
    <x v="5"/>
    <x v="0"/>
    <x v="1"/>
  </r>
  <r>
    <n v="11"/>
    <n v="1044"/>
    <n v="150"/>
    <n v="13"/>
    <x v="4"/>
    <n v="0"/>
    <x v="0"/>
    <x v="0"/>
    <s v="Pertanian lahan kering  campur semak / kebun campur"/>
    <x v="4"/>
    <x v="0"/>
    <x v="0"/>
  </r>
  <r>
    <n v="12"/>
    <n v="3"/>
    <n v="150"/>
    <n v="0"/>
    <x v="3"/>
    <n v="0"/>
    <x v="0"/>
    <x v="0"/>
    <s v="No data"/>
    <x v="3"/>
    <x v="0"/>
    <x v="0"/>
  </r>
  <r>
    <n v="13"/>
    <n v="203"/>
    <n v="150"/>
    <n v="13"/>
    <x v="6"/>
    <n v="0"/>
    <x v="0"/>
    <x v="0"/>
    <s v="Pertanian lahan kering  campur semak / kebun campur"/>
    <x v="6"/>
    <x v="0"/>
    <x v="0"/>
  </r>
  <r>
    <n v="14"/>
    <n v="622"/>
    <n v="150"/>
    <n v="2"/>
    <x v="7"/>
    <n v="0"/>
    <x v="0"/>
    <x v="0"/>
    <s v="Hutan lahan kering sekunder / bekas tebangan"/>
    <x v="7"/>
    <x v="0"/>
    <x v="1"/>
  </r>
  <r>
    <n v="15"/>
    <n v="271"/>
    <n v="150"/>
    <n v="13"/>
    <x v="8"/>
    <n v="0"/>
    <x v="0"/>
    <x v="0"/>
    <s v="Pertanian lahan kering  campur semak / kebun campur"/>
    <x v="8"/>
    <x v="0"/>
    <x v="0"/>
  </r>
  <r>
    <n v="16"/>
    <n v="19"/>
    <n v="150"/>
    <n v="0"/>
    <x v="5"/>
    <n v="0"/>
    <x v="0"/>
    <x v="0"/>
    <s v="No data"/>
    <x v="5"/>
    <x v="0"/>
    <x v="0"/>
  </r>
  <r>
    <n v="17"/>
    <n v="4542"/>
    <n v="150"/>
    <n v="13"/>
    <x v="5"/>
    <n v="0"/>
    <x v="0"/>
    <x v="0"/>
    <s v="Pertanian lahan kering  campur semak / kebun campur"/>
    <x v="5"/>
    <x v="0"/>
    <x v="0"/>
  </r>
  <r>
    <n v="18"/>
    <n v="3"/>
    <n v="150"/>
    <n v="0"/>
    <x v="4"/>
    <n v="0"/>
    <x v="0"/>
    <x v="0"/>
    <s v="No data"/>
    <x v="4"/>
    <x v="0"/>
    <x v="0"/>
  </r>
  <r>
    <n v="19"/>
    <n v="17"/>
    <n v="184"/>
    <n v="0"/>
    <x v="4"/>
    <n v="0"/>
    <x v="1"/>
    <x v="1"/>
    <s v="No data"/>
    <x v="4"/>
    <x v="0"/>
    <x v="0"/>
  </r>
  <r>
    <n v="20"/>
    <n v="356"/>
    <n v="184"/>
    <n v="2"/>
    <x v="4"/>
    <n v="0"/>
    <x v="1"/>
    <x v="1"/>
    <s v="Hutan lahan kering sekunder / bekas tebangan"/>
    <x v="4"/>
    <x v="0"/>
    <x v="0"/>
  </r>
  <r>
    <n v="21"/>
    <n v="19"/>
    <n v="150"/>
    <n v="9"/>
    <x v="4"/>
    <n v="0"/>
    <x v="0"/>
    <x v="0"/>
    <s v="Semak belukar"/>
    <x v="4"/>
    <x v="0"/>
    <x v="0"/>
  </r>
  <r>
    <n v="22"/>
    <n v="65"/>
    <n v="150"/>
    <n v="9"/>
    <x v="1"/>
    <n v="0"/>
    <x v="0"/>
    <x v="0"/>
    <s v="Semak belukar"/>
    <x v="1"/>
    <x v="0"/>
    <x v="0"/>
  </r>
  <r>
    <n v="23"/>
    <n v="49"/>
    <n v="150"/>
    <n v="9"/>
    <x v="2"/>
    <n v="0"/>
    <x v="0"/>
    <x v="0"/>
    <s v="Semak belukar"/>
    <x v="2"/>
    <x v="0"/>
    <x v="0"/>
  </r>
  <r>
    <n v="24"/>
    <n v="39"/>
    <n v="150"/>
    <n v="18"/>
    <x v="4"/>
    <n v="0"/>
    <x v="0"/>
    <x v="0"/>
    <s v="Lahan terbuka"/>
    <x v="4"/>
    <x v="0"/>
    <x v="0"/>
  </r>
  <r>
    <n v="25"/>
    <n v="621"/>
    <n v="150"/>
    <n v="18"/>
    <x v="1"/>
    <n v="0"/>
    <x v="0"/>
    <x v="0"/>
    <s v="Lahan terbuka"/>
    <x v="1"/>
    <x v="0"/>
    <x v="0"/>
  </r>
  <r>
    <n v="26"/>
    <n v="128"/>
    <n v="150"/>
    <n v="18"/>
    <x v="2"/>
    <n v="0"/>
    <x v="0"/>
    <x v="0"/>
    <s v="Lahan terbuka"/>
    <x v="2"/>
    <x v="0"/>
    <x v="0"/>
  </r>
  <r>
    <n v="27"/>
    <n v="37"/>
    <n v="184"/>
    <n v="0"/>
    <x v="0"/>
    <n v="0"/>
    <x v="1"/>
    <x v="1"/>
    <s v="No data"/>
    <x v="0"/>
    <x v="0"/>
    <x v="0"/>
  </r>
  <r>
    <n v="28"/>
    <n v="9"/>
    <n v="150"/>
    <n v="0"/>
    <x v="7"/>
    <n v="0"/>
    <x v="0"/>
    <x v="0"/>
    <s v="No data"/>
    <x v="7"/>
    <x v="0"/>
    <x v="0"/>
  </r>
  <r>
    <n v="29"/>
    <n v="10"/>
    <n v="184"/>
    <n v="2"/>
    <x v="0"/>
    <n v="0"/>
    <x v="1"/>
    <x v="1"/>
    <s v="Hutan lahan kering sekunder / bekas tebangan"/>
    <x v="0"/>
    <x v="0"/>
    <x v="1"/>
  </r>
  <r>
    <n v="30"/>
    <n v="16"/>
    <n v="150"/>
    <n v="2"/>
    <x v="3"/>
    <n v="0"/>
    <x v="0"/>
    <x v="0"/>
    <s v="Hutan lahan kering sekunder / bekas tebangan"/>
    <x v="3"/>
    <x v="0"/>
    <x v="1"/>
  </r>
  <r>
    <n v="31"/>
    <n v="1003"/>
    <n v="150"/>
    <n v="13"/>
    <x v="7"/>
    <n v="0"/>
    <x v="0"/>
    <x v="0"/>
    <s v="Pertanian lahan kering  campur semak / kebun campur"/>
    <x v="7"/>
    <x v="0"/>
    <x v="0"/>
  </r>
  <r>
    <n v="32"/>
    <n v="5"/>
    <n v="133"/>
    <n v="5"/>
    <x v="0"/>
    <n v="0"/>
    <x v="2"/>
    <x v="2"/>
    <s v="Hutan mangrove primer"/>
    <x v="0"/>
    <x v="0"/>
    <x v="1"/>
  </r>
  <r>
    <n v="33"/>
    <n v="7"/>
    <n v="133"/>
    <n v="11"/>
    <x v="9"/>
    <n v="0"/>
    <x v="2"/>
    <x v="2"/>
    <s v="Savanna / Padang rumput"/>
    <x v="9"/>
    <x v="0"/>
    <x v="0"/>
  </r>
  <r>
    <n v="34"/>
    <n v="56"/>
    <n v="150"/>
    <n v="12"/>
    <x v="2"/>
    <n v="0"/>
    <x v="0"/>
    <x v="0"/>
    <s v="Pertanian lahan kering"/>
    <x v="2"/>
    <x v="0"/>
    <x v="0"/>
  </r>
  <r>
    <n v="35"/>
    <n v="126"/>
    <n v="150"/>
    <n v="2"/>
    <x v="8"/>
    <n v="0"/>
    <x v="0"/>
    <x v="0"/>
    <s v="Hutan lahan kering sekunder / bekas tebangan"/>
    <x v="8"/>
    <x v="0"/>
    <x v="1"/>
  </r>
  <r>
    <n v="36"/>
    <n v="24"/>
    <n v="133"/>
    <n v="5"/>
    <x v="9"/>
    <n v="0"/>
    <x v="2"/>
    <x v="2"/>
    <s v="Hutan mangrove primer"/>
    <x v="9"/>
    <x v="0"/>
    <x v="0"/>
  </r>
  <r>
    <n v="37"/>
    <n v="19"/>
    <n v="133"/>
    <n v="11"/>
    <x v="1"/>
    <n v="0"/>
    <x v="2"/>
    <x v="2"/>
    <s v="Savanna / Padang rumput"/>
    <x v="1"/>
    <x v="0"/>
    <x v="0"/>
  </r>
  <r>
    <n v="38"/>
    <n v="8"/>
    <n v="150"/>
    <n v="11"/>
    <x v="3"/>
    <n v="0"/>
    <x v="0"/>
    <x v="0"/>
    <s v="Savanna / Padang rumput"/>
    <x v="3"/>
    <x v="0"/>
    <x v="0"/>
  </r>
  <r>
    <n v="39"/>
    <n v="1"/>
    <n v="150"/>
    <n v="11"/>
    <x v="7"/>
    <n v="0"/>
    <x v="0"/>
    <x v="0"/>
    <s v="Savanna / Padang rumput"/>
    <x v="7"/>
    <x v="0"/>
    <x v="0"/>
  </r>
  <r>
    <n v="40"/>
    <n v="72"/>
    <n v="150"/>
    <n v="11"/>
    <x v="5"/>
    <n v="0"/>
    <x v="0"/>
    <x v="0"/>
    <s v="Savanna / Padang rumput"/>
    <x v="5"/>
    <x v="0"/>
    <x v="0"/>
  </r>
  <r>
    <n v="41"/>
    <n v="8"/>
    <n v="133"/>
    <n v="0"/>
    <x v="9"/>
    <n v="0"/>
    <x v="2"/>
    <x v="2"/>
    <s v="No data"/>
    <x v="9"/>
    <x v="0"/>
    <x v="0"/>
  </r>
  <r>
    <n v="42"/>
    <n v="145"/>
    <n v="150"/>
    <n v="11"/>
    <x v="4"/>
    <n v="0"/>
    <x v="0"/>
    <x v="0"/>
    <s v="Savanna / Padang rumput"/>
    <x v="4"/>
    <x v="0"/>
    <x v="0"/>
  </r>
  <r>
    <n v="43"/>
    <n v="12"/>
    <n v="133"/>
    <n v="0"/>
    <x v="0"/>
    <n v="0"/>
    <x v="2"/>
    <x v="2"/>
    <s v="No data"/>
    <x v="0"/>
    <x v="0"/>
    <x v="0"/>
  </r>
  <r>
    <n v="44"/>
    <n v="353"/>
    <n v="150"/>
    <n v="11"/>
    <x v="1"/>
    <n v="0"/>
    <x v="0"/>
    <x v="0"/>
    <s v="Savanna / Padang rumput"/>
    <x v="1"/>
    <x v="0"/>
    <x v="0"/>
  </r>
  <r>
    <n v="45"/>
    <n v="1"/>
    <n v="133"/>
    <n v="5"/>
    <x v="1"/>
    <n v="0"/>
    <x v="2"/>
    <x v="2"/>
    <s v="Hutan mangrove primer"/>
    <x v="1"/>
    <x v="0"/>
    <x v="1"/>
  </r>
  <r>
    <n v="46"/>
    <n v="20"/>
    <n v="133"/>
    <n v="0"/>
    <x v="7"/>
    <n v="0"/>
    <x v="2"/>
    <x v="2"/>
    <s v="No data"/>
    <x v="7"/>
    <x v="0"/>
    <x v="0"/>
  </r>
  <r>
    <n v="47"/>
    <n v="79"/>
    <n v="150"/>
    <n v="11"/>
    <x v="2"/>
    <n v="0"/>
    <x v="0"/>
    <x v="0"/>
    <s v="Savanna / Padang rumput"/>
    <x v="2"/>
    <x v="0"/>
    <x v="0"/>
  </r>
  <r>
    <n v="48"/>
    <n v="3289"/>
    <n v="133"/>
    <n v="2"/>
    <x v="7"/>
    <n v="0"/>
    <x v="2"/>
    <x v="2"/>
    <s v="Hutan lahan kering sekunder / bekas tebangan"/>
    <x v="7"/>
    <x v="0"/>
    <x v="1"/>
  </r>
  <r>
    <n v="49"/>
    <n v="2666"/>
    <n v="133"/>
    <n v="12"/>
    <x v="7"/>
    <n v="0"/>
    <x v="2"/>
    <x v="2"/>
    <s v="Pertanian lahan kering"/>
    <x v="7"/>
    <x v="0"/>
    <x v="0"/>
  </r>
  <r>
    <n v="50"/>
    <n v="5"/>
    <n v="133"/>
    <n v="12"/>
    <x v="0"/>
    <n v="0"/>
    <x v="2"/>
    <x v="2"/>
    <s v="Pertanian lahan kering"/>
    <x v="0"/>
    <x v="0"/>
    <x v="0"/>
  </r>
  <r>
    <n v="51"/>
    <n v="192"/>
    <n v="133"/>
    <n v="12"/>
    <x v="3"/>
    <n v="0"/>
    <x v="2"/>
    <x v="2"/>
    <s v="Pertanian lahan kering"/>
    <x v="3"/>
    <x v="0"/>
    <x v="0"/>
  </r>
  <r>
    <n v="52"/>
    <n v="12"/>
    <n v="133"/>
    <n v="0"/>
    <x v="3"/>
    <n v="0"/>
    <x v="2"/>
    <x v="2"/>
    <s v="No data"/>
    <x v="3"/>
    <x v="0"/>
    <x v="0"/>
  </r>
  <r>
    <n v="53"/>
    <n v="45"/>
    <n v="133"/>
    <n v="23"/>
    <x v="10"/>
    <n v="0"/>
    <x v="2"/>
    <x v="2"/>
    <s v="Bandara"/>
    <x v="10"/>
    <x v="0"/>
    <x v="0"/>
  </r>
  <r>
    <n v="54"/>
    <n v="3"/>
    <n v="150"/>
    <n v="9"/>
    <x v="5"/>
    <n v="0"/>
    <x v="0"/>
    <x v="0"/>
    <s v="Semak belukar"/>
    <x v="5"/>
    <x v="0"/>
    <x v="0"/>
  </r>
  <r>
    <n v="55"/>
    <n v="933"/>
    <n v="133"/>
    <n v="2"/>
    <x v="4"/>
    <n v="0"/>
    <x v="2"/>
    <x v="2"/>
    <s v="Hutan lahan kering sekunder / bekas tebangan"/>
    <x v="4"/>
    <x v="0"/>
    <x v="0"/>
  </r>
  <r>
    <n v="56"/>
    <n v="2"/>
    <n v="133"/>
    <n v="12"/>
    <x v="9"/>
    <n v="0"/>
    <x v="2"/>
    <x v="2"/>
    <s v="Pertanian lahan kering"/>
    <x v="9"/>
    <x v="0"/>
    <x v="0"/>
  </r>
  <r>
    <n v="57"/>
    <n v="1"/>
    <n v="133"/>
    <n v="23"/>
    <x v="9"/>
    <n v="0"/>
    <x v="2"/>
    <x v="2"/>
    <s v="Bandara"/>
    <x v="9"/>
    <x v="0"/>
    <x v="0"/>
  </r>
  <r>
    <n v="58"/>
    <n v="143"/>
    <n v="134"/>
    <n v="0"/>
    <x v="0"/>
    <n v="0"/>
    <x v="3"/>
    <x v="3"/>
    <s v="No data"/>
    <x v="0"/>
    <x v="0"/>
    <x v="0"/>
  </r>
  <r>
    <n v="59"/>
    <n v="12"/>
    <n v="134"/>
    <n v="0"/>
    <x v="7"/>
    <n v="0"/>
    <x v="3"/>
    <x v="3"/>
    <s v="No data"/>
    <x v="7"/>
    <x v="0"/>
    <x v="0"/>
  </r>
  <r>
    <n v="60"/>
    <n v="712"/>
    <n v="134"/>
    <n v="9"/>
    <x v="7"/>
    <n v="0"/>
    <x v="3"/>
    <x v="3"/>
    <s v="Semak belukar"/>
    <x v="7"/>
    <x v="0"/>
    <x v="0"/>
  </r>
  <r>
    <n v="61"/>
    <n v="20"/>
    <n v="133"/>
    <n v="16"/>
    <x v="7"/>
    <n v="0"/>
    <x v="2"/>
    <x v="2"/>
    <s v="Pemukiman"/>
    <x v="7"/>
    <x v="0"/>
    <x v="0"/>
  </r>
  <r>
    <n v="62"/>
    <n v="4"/>
    <n v="133"/>
    <n v="12"/>
    <x v="10"/>
    <n v="0"/>
    <x v="2"/>
    <x v="2"/>
    <s v="Pertanian lahan kering"/>
    <x v="10"/>
    <x v="0"/>
    <x v="0"/>
  </r>
  <r>
    <n v="63"/>
    <n v="24"/>
    <n v="134"/>
    <n v="9"/>
    <x v="0"/>
    <n v="0"/>
    <x v="3"/>
    <x v="3"/>
    <s v="Semak belukar"/>
    <x v="0"/>
    <x v="0"/>
    <x v="0"/>
  </r>
  <r>
    <n v="64"/>
    <n v="1443"/>
    <n v="134"/>
    <n v="2"/>
    <x v="7"/>
    <n v="0"/>
    <x v="3"/>
    <x v="3"/>
    <s v="Hutan lahan kering sekunder / bekas tebangan"/>
    <x v="7"/>
    <x v="0"/>
    <x v="1"/>
  </r>
  <r>
    <n v="65"/>
    <n v="218"/>
    <n v="133"/>
    <n v="2"/>
    <x v="3"/>
    <n v="0"/>
    <x v="2"/>
    <x v="2"/>
    <s v="Hutan lahan kering sekunder / bekas tebangan"/>
    <x v="3"/>
    <x v="0"/>
    <x v="1"/>
  </r>
  <r>
    <n v="66"/>
    <n v="107"/>
    <n v="133"/>
    <n v="16"/>
    <x v="3"/>
    <n v="0"/>
    <x v="2"/>
    <x v="2"/>
    <s v="Pemukiman"/>
    <x v="3"/>
    <x v="0"/>
    <x v="0"/>
  </r>
  <r>
    <n v="67"/>
    <n v="2"/>
    <n v="150"/>
    <n v="18"/>
    <x v="5"/>
    <n v="0"/>
    <x v="0"/>
    <x v="0"/>
    <s v="Lahan terbuka"/>
    <x v="5"/>
    <x v="0"/>
    <x v="0"/>
  </r>
  <r>
    <n v="68"/>
    <n v="7"/>
    <n v="150"/>
    <n v="5"/>
    <x v="7"/>
    <n v="0"/>
    <x v="0"/>
    <x v="0"/>
    <s v="Hutan mangrove primer"/>
    <x v="7"/>
    <x v="0"/>
    <x v="1"/>
  </r>
  <r>
    <n v="69"/>
    <n v="125"/>
    <n v="150"/>
    <n v="5"/>
    <x v="9"/>
    <n v="0"/>
    <x v="0"/>
    <x v="0"/>
    <s v="Hutan mangrove primer"/>
    <x v="9"/>
    <x v="0"/>
    <x v="0"/>
  </r>
  <r>
    <n v="70"/>
    <n v="2"/>
    <n v="133"/>
    <n v="16"/>
    <x v="10"/>
    <n v="0"/>
    <x v="2"/>
    <x v="2"/>
    <s v="Pemukiman"/>
    <x v="10"/>
    <x v="0"/>
    <x v="0"/>
  </r>
  <r>
    <n v="71"/>
    <n v="2"/>
    <n v="133"/>
    <n v="23"/>
    <x v="3"/>
    <n v="0"/>
    <x v="2"/>
    <x v="2"/>
    <s v="Bandara"/>
    <x v="3"/>
    <x v="0"/>
    <x v="0"/>
  </r>
  <r>
    <n v="72"/>
    <n v="1"/>
    <n v="133"/>
    <n v="23"/>
    <x v="0"/>
    <n v="0"/>
    <x v="2"/>
    <x v="2"/>
    <s v="Bandara"/>
    <x v="0"/>
    <x v="0"/>
    <x v="0"/>
  </r>
  <r>
    <n v="73"/>
    <n v="7"/>
    <n v="133"/>
    <n v="12"/>
    <x v="4"/>
    <n v="0"/>
    <x v="2"/>
    <x v="2"/>
    <s v="Pertanian lahan kering"/>
    <x v="4"/>
    <x v="0"/>
    <x v="0"/>
  </r>
  <r>
    <n v="74"/>
    <n v="1"/>
    <n v="133"/>
    <n v="16"/>
    <x v="0"/>
    <n v="0"/>
    <x v="2"/>
    <x v="2"/>
    <s v="Pemukiman"/>
    <x v="0"/>
    <x v="0"/>
    <x v="0"/>
  </r>
  <r>
    <n v="75"/>
    <n v="15"/>
    <n v="134"/>
    <n v="12"/>
    <x v="0"/>
    <n v="0"/>
    <x v="3"/>
    <x v="3"/>
    <s v="Pertanian lahan kering"/>
    <x v="0"/>
    <x v="0"/>
    <x v="0"/>
  </r>
  <r>
    <n v="76"/>
    <n v="2340"/>
    <n v="134"/>
    <n v="12"/>
    <x v="7"/>
    <n v="0"/>
    <x v="3"/>
    <x v="3"/>
    <s v="Pertanian lahan kering"/>
    <x v="7"/>
    <x v="0"/>
    <x v="0"/>
  </r>
  <r>
    <n v="77"/>
    <n v="55"/>
    <n v="129"/>
    <n v="0"/>
    <x v="0"/>
    <n v="0"/>
    <x v="4"/>
    <x v="4"/>
    <s v="No data"/>
    <x v="0"/>
    <x v="0"/>
    <x v="0"/>
  </r>
  <r>
    <n v="78"/>
    <n v="66"/>
    <n v="129"/>
    <n v="0"/>
    <x v="1"/>
    <n v="0"/>
    <x v="4"/>
    <x v="4"/>
    <s v="No data"/>
    <x v="1"/>
    <x v="0"/>
    <x v="0"/>
  </r>
  <r>
    <n v="79"/>
    <n v="9736"/>
    <n v="129"/>
    <n v="2"/>
    <x v="1"/>
    <n v="0"/>
    <x v="4"/>
    <x v="4"/>
    <s v="Hutan lahan kering sekunder / bekas tebangan"/>
    <x v="1"/>
    <x v="0"/>
    <x v="1"/>
  </r>
  <r>
    <n v="80"/>
    <n v="53"/>
    <n v="134"/>
    <n v="16"/>
    <x v="0"/>
    <n v="0"/>
    <x v="3"/>
    <x v="3"/>
    <s v="Pemukiman"/>
    <x v="0"/>
    <x v="0"/>
    <x v="0"/>
  </r>
  <r>
    <n v="81"/>
    <n v="3"/>
    <n v="133"/>
    <n v="18"/>
    <x v="4"/>
    <n v="0"/>
    <x v="2"/>
    <x v="2"/>
    <s v="Lahan terbuka"/>
    <x v="4"/>
    <x v="0"/>
    <x v="0"/>
  </r>
  <r>
    <n v="82"/>
    <n v="27"/>
    <n v="133"/>
    <n v="18"/>
    <x v="7"/>
    <n v="0"/>
    <x v="2"/>
    <x v="2"/>
    <s v="Lahan terbuka"/>
    <x v="7"/>
    <x v="0"/>
    <x v="0"/>
  </r>
  <r>
    <n v="83"/>
    <n v="1003"/>
    <n v="134"/>
    <n v="16"/>
    <x v="3"/>
    <n v="0"/>
    <x v="3"/>
    <x v="3"/>
    <s v="Pemukiman"/>
    <x v="3"/>
    <x v="0"/>
    <x v="0"/>
  </r>
  <r>
    <n v="84"/>
    <n v="4178"/>
    <n v="134"/>
    <n v="2"/>
    <x v="4"/>
    <n v="0"/>
    <x v="3"/>
    <x v="3"/>
    <s v="Hutan lahan kering sekunder / bekas tebangan"/>
    <x v="4"/>
    <x v="0"/>
    <x v="0"/>
  </r>
  <r>
    <n v="85"/>
    <n v="445"/>
    <n v="134"/>
    <n v="2"/>
    <x v="3"/>
    <n v="0"/>
    <x v="3"/>
    <x v="3"/>
    <s v="Hutan lahan kering sekunder / bekas tebangan"/>
    <x v="3"/>
    <x v="0"/>
    <x v="1"/>
  </r>
  <r>
    <n v="86"/>
    <n v="29"/>
    <n v="150"/>
    <n v="13"/>
    <x v="9"/>
    <n v="0"/>
    <x v="0"/>
    <x v="0"/>
    <s v="Pertanian lahan kering  campur semak / kebun campur"/>
    <x v="9"/>
    <x v="0"/>
    <x v="0"/>
  </r>
  <r>
    <n v="87"/>
    <n v="11"/>
    <n v="150"/>
    <n v="0"/>
    <x v="9"/>
    <n v="0"/>
    <x v="0"/>
    <x v="0"/>
    <s v="No data"/>
    <x v="9"/>
    <x v="0"/>
    <x v="0"/>
  </r>
  <r>
    <n v="88"/>
    <n v="9"/>
    <n v="134"/>
    <n v="6"/>
    <x v="0"/>
    <n v="0"/>
    <x v="3"/>
    <x v="3"/>
    <s v="Hutan mangrove sekunder"/>
    <x v="0"/>
    <x v="0"/>
    <x v="1"/>
  </r>
  <r>
    <n v="89"/>
    <n v="13"/>
    <n v="134"/>
    <n v="16"/>
    <x v="11"/>
    <n v="0"/>
    <x v="3"/>
    <x v="3"/>
    <s v="Pemukiman"/>
    <x v="11"/>
    <x v="0"/>
    <x v="0"/>
  </r>
  <r>
    <n v="90"/>
    <n v="107"/>
    <n v="134"/>
    <n v="12"/>
    <x v="3"/>
    <n v="0"/>
    <x v="3"/>
    <x v="3"/>
    <s v="Pertanian lahan kering"/>
    <x v="3"/>
    <x v="0"/>
    <x v="0"/>
  </r>
  <r>
    <n v="91"/>
    <n v="1"/>
    <n v="137"/>
    <n v="0"/>
    <x v="0"/>
    <n v="0"/>
    <x v="5"/>
    <x v="5"/>
    <s v="No data"/>
    <x v="0"/>
    <x v="0"/>
    <x v="0"/>
  </r>
  <r>
    <n v="92"/>
    <n v="4"/>
    <n v="137"/>
    <n v="0"/>
    <x v="11"/>
    <n v="0"/>
    <x v="5"/>
    <x v="5"/>
    <s v="No data"/>
    <x v="11"/>
    <x v="0"/>
    <x v="0"/>
  </r>
  <r>
    <n v="93"/>
    <n v="117"/>
    <n v="130"/>
    <n v="6"/>
    <x v="11"/>
    <n v="0"/>
    <x v="6"/>
    <x v="6"/>
    <s v="Hutan mangrove sekunder"/>
    <x v="11"/>
    <x v="0"/>
    <x v="0"/>
  </r>
  <r>
    <n v="94"/>
    <n v="401"/>
    <n v="130"/>
    <n v="11"/>
    <x v="1"/>
    <n v="0"/>
    <x v="6"/>
    <x v="6"/>
    <s v="Savanna / Padang rumput"/>
    <x v="1"/>
    <x v="0"/>
    <x v="0"/>
  </r>
  <r>
    <n v="95"/>
    <n v="38"/>
    <n v="134"/>
    <n v="6"/>
    <x v="11"/>
    <n v="0"/>
    <x v="3"/>
    <x v="3"/>
    <s v="Hutan mangrove sekunder"/>
    <x v="11"/>
    <x v="0"/>
    <x v="0"/>
  </r>
  <r>
    <n v="96"/>
    <n v="53"/>
    <n v="137"/>
    <n v="6"/>
    <x v="11"/>
    <n v="0"/>
    <x v="5"/>
    <x v="5"/>
    <s v="Hutan mangrove sekunder"/>
    <x v="11"/>
    <x v="0"/>
    <x v="0"/>
  </r>
  <r>
    <n v="97"/>
    <n v="13"/>
    <n v="130"/>
    <n v="0"/>
    <x v="1"/>
    <n v="0"/>
    <x v="6"/>
    <x v="6"/>
    <s v="No data"/>
    <x v="1"/>
    <x v="0"/>
    <x v="0"/>
  </r>
  <r>
    <n v="98"/>
    <n v="7"/>
    <n v="129"/>
    <n v="5"/>
    <x v="0"/>
    <n v="0"/>
    <x v="4"/>
    <x v="4"/>
    <s v="Hutan mangrove primer"/>
    <x v="0"/>
    <x v="0"/>
    <x v="1"/>
  </r>
  <r>
    <n v="99"/>
    <n v="2"/>
    <n v="129"/>
    <n v="11"/>
    <x v="0"/>
    <n v="0"/>
    <x v="4"/>
    <x v="4"/>
    <s v="Savanna / Padang rumput"/>
    <x v="0"/>
    <x v="0"/>
    <x v="0"/>
  </r>
  <r>
    <n v="100"/>
    <n v="5231"/>
    <n v="129"/>
    <n v="11"/>
    <x v="1"/>
    <n v="0"/>
    <x v="4"/>
    <x v="4"/>
    <s v="Savanna / Padang rumput"/>
    <x v="1"/>
    <x v="0"/>
    <x v="0"/>
  </r>
  <r>
    <n v="101"/>
    <n v="1"/>
    <n v="134"/>
    <n v="6"/>
    <x v="3"/>
    <n v="0"/>
    <x v="3"/>
    <x v="3"/>
    <s v="Hutan mangrove sekunder"/>
    <x v="3"/>
    <x v="0"/>
    <x v="1"/>
  </r>
  <r>
    <n v="102"/>
    <n v="31"/>
    <n v="133"/>
    <n v="6"/>
    <x v="3"/>
    <n v="0"/>
    <x v="2"/>
    <x v="2"/>
    <s v="Hutan mangrove sekunder"/>
    <x v="3"/>
    <x v="0"/>
    <x v="1"/>
  </r>
  <r>
    <n v="103"/>
    <n v="3"/>
    <n v="129"/>
    <n v="0"/>
    <x v="4"/>
    <n v="0"/>
    <x v="4"/>
    <x v="4"/>
    <s v="No data"/>
    <x v="4"/>
    <x v="0"/>
    <x v="0"/>
  </r>
  <r>
    <n v="104"/>
    <n v="104"/>
    <n v="129"/>
    <n v="5"/>
    <x v="9"/>
    <n v="0"/>
    <x v="4"/>
    <x v="4"/>
    <s v="Hutan mangrove primer"/>
    <x v="9"/>
    <x v="0"/>
    <x v="0"/>
  </r>
  <r>
    <n v="105"/>
    <n v="7"/>
    <n v="137"/>
    <n v="0"/>
    <x v="1"/>
    <n v="0"/>
    <x v="5"/>
    <x v="5"/>
    <s v="No data"/>
    <x v="1"/>
    <x v="0"/>
    <x v="0"/>
  </r>
  <r>
    <n v="106"/>
    <n v="11"/>
    <n v="137"/>
    <n v="2"/>
    <x v="11"/>
    <n v="0"/>
    <x v="5"/>
    <x v="5"/>
    <s v="Hutan lahan kering sekunder / bekas tebangan"/>
    <x v="11"/>
    <x v="0"/>
    <x v="0"/>
  </r>
  <r>
    <n v="107"/>
    <n v="4"/>
    <n v="130"/>
    <n v="0"/>
    <x v="0"/>
    <n v="0"/>
    <x v="6"/>
    <x v="6"/>
    <s v="No data"/>
    <x v="0"/>
    <x v="0"/>
    <x v="0"/>
  </r>
  <r>
    <n v="108"/>
    <n v="20469"/>
    <n v="129"/>
    <n v="2"/>
    <x v="4"/>
    <n v="0"/>
    <x v="4"/>
    <x v="4"/>
    <s v="Hutan lahan kering sekunder / bekas tebangan"/>
    <x v="4"/>
    <x v="0"/>
    <x v="0"/>
  </r>
  <r>
    <n v="109"/>
    <n v="2427"/>
    <n v="137"/>
    <n v="2"/>
    <x v="1"/>
    <n v="0"/>
    <x v="5"/>
    <x v="5"/>
    <s v="Hutan lahan kering sekunder / bekas tebangan"/>
    <x v="1"/>
    <x v="0"/>
    <x v="1"/>
  </r>
  <r>
    <n v="110"/>
    <n v="8"/>
    <n v="130"/>
    <n v="6"/>
    <x v="1"/>
    <n v="0"/>
    <x v="6"/>
    <x v="6"/>
    <s v="Hutan mangrove sekunder"/>
    <x v="1"/>
    <x v="0"/>
    <x v="1"/>
  </r>
  <r>
    <n v="111"/>
    <n v="19"/>
    <n v="129"/>
    <n v="2"/>
    <x v="0"/>
    <n v="0"/>
    <x v="4"/>
    <x v="4"/>
    <s v="Hutan lahan kering sekunder / bekas tebangan"/>
    <x v="0"/>
    <x v="0"/>
    <x v="1"/>
  </r>
  <r>
    <n v="112"/>
    <n v="10"/>
    <n v="129"/>
    <n v="2"/>
    <x v="9"/>
    <n v="0"/>
    <x v="4"/>
    <x v="4"/>
    <s v="Hutan lahan kering sekunder / bekas tebangan"/>
    <x v="9"/>
    <x v="0"/>
    <x v="0"/>
  </r>
  <r>
    <n v="113"/>
    <n v="2"/>
    <n v="129"/>
    <n v="0"/>
    <x v="9"/>
    <n v="0"/>
    <x v="4"/>
    <x v="4"/>
    <s v="No data"/>
    <x v="9"/>
    <x v="0"/>
    <x v="0"/>
  </r>
  <r>
    <n v="114"/>
    <n v="41"/>
    <n v="130"/>
    <n v="10"/>
    <x v="1"/>
    <n v="0"/>
    <x v="6"/>
    <x v="6"/>
    <s v="Semak belukar rawa"/>
    <x v="1"/>
    <x v="0"/>
    <x v="0"/>
  </r>
  <r>
    <n v="115"/>
    <n v="123"/>
    <n v="130"/>
    <n v="18"/>
    <x v="1"/>
    <n v="0"/>
    <x v="6"/>
    <x v="6"/>
    <s v="Lahan terbuka"/>
    <x v="1"/>
    <x v="0"/>
    <x v="0"/>
  </r>
  <r>
    <n v="116"/>
    <n v="17"/>
    <n v="150"/>
    <n v="2"/>
    <x v="0"/>
    <n v="0"/>
    <x v="0"/>
    <x v="0"/>
    <s v="Hutan lahan kering sekunder / bekas tebangan"/>
    <x v="0"/>
    <x v="0"/>
    <x v="1"/>
  </r>
  <r>
    <n v="117"/>
    <n v="2"/>
    <n v="129"/>
    <n v="5"/>
    <x v="1"/>
    <n v="0"/>
    <x v="4"/>
    <x v="4"/>
    <s v="Hutan mangrove primer"/>
    <x v="1"/>
    <x v="0"/>
    <x v="1"/>
  </r>
  <r>
    <n v="118"/>
    <n v="14"/>
    <n v="137"/>
    <n v="2"/>
    <x v="0"/>
    <n v="0"/>
    <x v="5"/>
    <x v="5"/>
    <s v="Hutan lahan kering sekunder / bekas tebangan"/>
    <x v="0"/>
    <x v="0"/>
    <x v="1"/>
  </r>
  <r>
    <n v="119"/>
    <n v="153"/>
    <n v="130"/>
    <n v="14"/>
    <x v="6"/>
    <n v="0"/>
    <x v="6"/>
    <x v="6"/>
    <s v="Sawah"/>
    <x v="6"/>
    <x v="0"/>
    <x v="0"/>
  </r>
  <r>
    <n v="120"/>
    <n v="15"/>
    <n v="129"/>
    <n v="2"/>
    <x v="12"/>
    <n v="0"/>
    <x v="4"/>
    <x v="4"/>
    <s v="Hutan lahan kering sekunder / bekas tebangan"/>
    <x v="12"/>
    <x v="0"/>
    <x v="1"/>
  </r>
  <r>
    <n v="121"/>
    <n v="38"/>
    <n v="129"/>
    <n v="5"/>
    <x v="12"/>
    <n v="0"/>
    <x v="4"/>
    <x v="4"/>
    <s v="Hutan mangrove primer"/>
    <x v="12"/>
    <x v="0"/>
    <x v="1"/>
  </r>
  <r>
    <n v="122"/>
    <n v="275"/>
    <n v="129"/>
    <n v="2"/>
    <x v="3"/>
    <n v="0"/>
    <x v="4"/>
    <x v="4"/>
    <s v="Hutan lahan kering sekunder / bekas tebangan"/>
    <x v="3"/>
    <x v="0"/>
    <x v="1"/>
  </r>
  <r>
    <n v="123"/>
    <n v="9"/>
    <n v="134"/>
    <n v="0"/>
    <x v="3"/>
    <n v="0"/>
    <x v="3"/>
    <x v="3"/>
    <s v="No data"/>
    <x v="3"/>
    <x v="0"/>
    <x v="0"/>
  </r>
  <r>
    <n v="124"/>
    <n v="140"/>
    <n v="130"/>
    <n v="14"/>
    <x v="1"/>
    <n v="0"/>
    <x v="6"/>
    <x v="6"/>
    <s v="Sawah"/>
    <x v="1"/>
    <x v="0"/>
    <x v="0"/>
  </r>
  <r>
    <n v="125"/>
    <n v="38"/>
    <n v="130"/>
    <n v="14"/>
    <x v="3"/>
    <n v="0"/>
    <x v="6"/>
    <x v="6"/>
    <s v="Sawah"/>
    <x v="3"/>
    <x v="0"/>
    <x v="0"/>
  </r>
  <r>
    <n v="126"/>
    <n v="83"/>
    <n v="129"/>
    <n v="11"/>
    <x v="4"/>
    <n v="0"/>
    <x v="4"/>
    <x v="4"/>
    <s v="Savanna / Padang rumput"/>
    <x v="4"/>
    <x v="0"/>
    <x v="0"/>
  </r>
  <r>
    <n v="127"/>
    <n v="4"/>
    <n v="130"/>
    <n v="14"/>
    <x v="11"/>
    <n v="0"/>
    <x v="6"/>
    <x v="6"/>
    <s v="Sawah"/>
    <x v="11"/>
    <x v="0"/>
    <x v="0"/>
  </r>
  <r>
    <n v="128"/>
    <n v="5"/>
    <n v="150"/>
    <n v="16"/>
    <x v="4"/>
    <n v="0"/>
    <x v="0"/>
    <x v="0"/>
    <s v="Pemukiman"/>
    <x v="4"/>
    <x v="0"/>
    <x v="0"/>
  </r>
  <r>
    <n v="129"/>
    <n v="5"/>
    <n v="137"/>
    <n v="6"/>
    <x v="3"/>
    <n v="0"/>
    <x v="5"/>
    <x v="5"/>
    <s v="Hutan mangrove sekunder"/>
    <x v="3"/>
    <x v="0"/>
    <x v="1"/>
  </r>
  <r>
    <n v="130"/>
    <n v="59"/>
    <n v="137"/>
    <n v="14"/>
    <x v="3"/>
    <n v="0"/>
    <x v="5"/>
    <x v="5"/>
    <s v="Sawah"/>
    <x v="3"/>
    <x v="0"/>
    <x v="0"/>
  </r>
  <r>
    <n v="131"/>
    <n v="2320"/>
    <n v="130"/>
    <n v="2"/>
    <x v="1"/>
    <n v="0"/>
    <x v="6"/>
    <x v="6"/>
    <s v="Hutan lahan kering sekunder / bekas tebangan"/>
    <x v="1"/>
    <x v="0"/>
    <x v="1"/>
  </r>
  <r>
    <n v="132"/>
    <n v="9"/>
    <n v="150"/>
    <n v="16"/>
    <x v="2"/>
    <n v="0"/>
    <x v="0"/>
    <x v="0"/>
    <s v="Pemukiman"/>
    <x v="2"/>
    <x v="0"/>
    <x v="0"/>
  </r>
  <r>
    <n v="133"/>
    <n v="128"/>
    <n v="137"/>
    <n v="2"/>
    <x v="3"/>
    <n v="0"/>
    <x v="5"/>
    <x v="5"/>
    <s v="Hutan lahan kering sekunder / bekas tebangan"/>
    <x v="3"/>
    <x v="0"/>
    <x v="1"/>
  </r>
  <r>
    <n v="134"/>
    <n v="6"/>
    <n v="129"/>
    <n v="5"/>
    <x v="4"/>
    <n v="0"/>
    <x v="4"/>
    <x v="4"/>
    <s v="Hutan mangrove primer"/>
    <x v="4"/>
    <x v="0"/>
    <x v="2"/>
  </r>
  <r>
    <n v="135"/>
    <n v="1"/>
    <n v="137"/>
    <n v="9"/>
    <x v="0"/>
    <n v="0"/>
    <x v="5"/>
    <x v="5"/>
    <s v="Semak belukar"/>
    <x v="0"/>
    <x v="0"/>
    <x v="0"/>
  </r>
  <r>
    <n v="136"/>
    <n v="73"/>
    <n v="137"/>
    <n v="9"/>
    <x v="3"/>
    <n v="0"/>
    <x v="5"/>
    <x v="5"/>
    <s v="Semak belukar"/>
    <x v="3"/>
    <x v="0"/>
    <x v="0"/>
  </r>
  <r>
    <n v="137"/>
    <n v="319"/>
    <n v="130"/>
    <n v="2"/>
    <x v="3"/>
    <n v="0"/>
    <x v="6"/>
    <x v="6"/>
    <s v="Hutan lahan kering sekunder / bekas tebangan"/>
    <x v="3"/>
    <x v="0"/>
    <x v="1"/>
  </r>
  <r>
    <n v="138"/>
    <n v="1515"/>
    <n v="130"/>
    <n v="9"/>
    <x v="1"/>
    <n v="0"/>
    <x v="6"/>
    <x v="6"/>
    <s v="Semak belukar"/>
    <x v="1"/>
    <x v="0"/>
    <x v="0"/>
  </r>
  <r>
    <n v="139"/>
    <n v="2"/>
    <n v="129"/>
    <n v="11"/>
    <x v="12"/>
    <n v="0"/>
    <x v="4"/>
    <x v="4"/>
    <s v="Savanna / Padang rumput"/>
    <x v="12"/>
    <x v="0"/>
    <x v="0"/>
  </r>
  <r>
    <n v="140"/>
    <n v="10"/>
    <n v="135"/>
    <n v="0"/>
    <x v="12"/>
    <n v="0"/>
    <x v="7"/>
    <x v="7"/>
    <s v="No data"/>
    <x v="12"/>
    <x v="0"/>
    <x v="0"/>
  </r>
  <r>
    <n v="141"/>
    <n v="282"/>
    <n v="135"/>
    <n v="16"/>
    <x v="3"/>
    <n v="0"/>
    <x v="7"/>
    <x v="7"/>
    <s v="Pemukiman"/>
    <x v="3"/>
    <x v="0"/>
    <x v="0"/>
  </r>
  <r>
    <n v="142"/>
    <n v="1"/>
    <n v="137"/>
    <n v="0"/>
    <x v="3"/>
    <n v="0"/>
    <x v="5"/>
    <x v="5"/>
    <s v="No data"/>
    <x v="3"/>
    <x v="0"/>
    <x v="0"/>
  </r>
  <r>
    <n v="143"/>
    <n v="35"/>
    <n v="135"/>
    <n v="0"/>
    <x v="0"/>
    <n v="0"/>
    <x v="7"/>
    <x v="7"/>
    <s v="No data"/>
    <x v="0"/>
    <x v="0"/>
    <x v="0"/>
  </r>
  <r>
    <n v="144"/>
    <n v="1"/>
    <n v="130"/>
    <n v="6"/>
    <x v="6"/>
    <n v="0"/>
    <x v="6"/>
    <x v="6"/>
    <s v="Hutan mangrove sekunder"/>
    <x v="6"/>
    <x v="0"/>
    <x v="1"/>
  </r>
  <r>
    <n v="145"/>
    <n v="5"/>
    <n v="137"/>
    <n v="16"/>
    <x v="3"/>
    <n v="0"/>
    <x v="5"/>
    <x v="5"/>
    <s v="Pemukiman"/>
    <x v="3"/>
    <x v="0"/>
    <x v="0"/>
  </r>
  <r>
    <n v="146"/>
    <n v="1"/>
    <n v="137"/>
    <n v="14"/>
    <x v="1"/>
    <n v="0"/>
    <x v="5"/>
    <x v="5"/>
    <s v="Sawah"/>
    <x v="1"/>
    <x v="0"/>
    <x v="0"/>
  </r>
  <r>
    <n v="147"/>
    <n v="1"/>
    <n v="130"/>
    <n v="0"/>
    <x v="3"/>
    <n v="0"/>
    <x v="6"/>
    <x v="6"/>
    <s v="No data"/>
    <x v="3"/>
    <x v="0"/>
    <x v="0"/>
  </r>
  <r>
    <n v="148"/>
    <n v="1128"/>
    <n v="137"/>
    <n v="2"/>
    <x v="7"/>
    <n v="0"/>
    <x v="5"/>
    <x v="5"/>
    <s v="Hutan lahan kering sekunder / bekas tebangan"/>
    <x v="7"/>
    <x v="0"/>
    <x v="1"/>
  </r>
  <r>
    <n v="149"/>
    <n v="40"/>
    <n v="130"/>
    <n v="9"/>
    <x v="3"/>
    <n v="0"/>
    <x v="6"/>
    <x v="6"/>
    <s v="Semak belukar"/>
    <x v="3"/>
    <x v="0"/>
    <x v="0"/>
  </r>
  <r>
    <n v="150"/>
    <n v="17"/>
    <n v="129"/>
    <n v="9"/>
    <x v="0"/>
    <n v="0"/>
    <x v="4"/>
    <x v="4"/>
    <s v="Semak belukar"/>
    <x v="0"/>
    <x v="0"/>
    <x v="0"/>
  </r>
  <r>
    <n v="151"/>
    <n v="6"/>
    <n v="135"/>
    <n v="9"/>
    <x v="3"/>
    <n v="0"/>
    <x v="7"/>
    <x v="7"/>
    <s v="Semak belukar"/>
    <x v="3"/>
    <x v="0"/>
    <x v="0"/>
  </r>
  <r>
    <n v="152"/>
    <n v="5032"/>
    <n v="129"/>
    <n v="9"/>
    <x v="1"/>
    <n v="0"/>
    <x v="4"/>
    <x v="4"/>
    <s v="Semak belukar"/>
    <x v="1"/>
    <x v="0"/>
    <x v="0"/>
  </r>
  <r>
    <n v="153"/>
    <n v="12"/>
    <n v="135"/>
    <n v="16"/>
    <x v="7"/>
    <n v="0"/>
    <x v="7"/>
    <x v="7"/>
    <s v="Pemukiman"/>
    <x v="7"/>
    <x v="0"/>
    <x v="0"/>
  </r>
  <r>
    <n v="154"/>
    <n v="2463"/>
    <n v="135"/>
    <n v="2"/>
    <x v="7"/>
    <n v="0"/>
    <x v="7"/>
    <x v="7"/>
    <s v="Hutan lahan kering sekunder / bekas tebangan"/>
    <x v="7"/>
    <x v="0"/>
    <x v="1"/>
  </r>
  <r>
    <n v="155"/>
    <n v="693"/>
    <n v="135"/>
    <n v="9"/>
    <x v="7"/>
    <n v="0"/>
    <x v="7"/>
    <x v="7"/>
    <s v="Semak belukar"/>
    <x v="7"/>
    <x v="0"/>
    <x v="0"/>
  </r>
  <r>
    <n v="156"/>
    <n v="2"/>
    <n v="137"/>
    <n v="9"/>
    <x v="7"/>
    <n v="0"/>
    <x v="5"/>
    <x v="5"/>
    <s v="Semak belukar"/>
    <x v="7"/>
    <x v="0"/>
    <x v="0"/>
  </r>
  <r>
    <n v="157"/>
    <n v="10"/>
    <n v="130"/>
    <n v="2"/>
    <x v="6"/>
    <n v="0"/>
    <x v="6"/>
    <x v="6"/>
    <s v="Hutan lahan kering sekunder / bekas tebangan"/>
    <x v="6"/>
    <x v="0"/>
    <x v="1"/>
  </r>
  <r>
    <n v="158"/>
    <n v="5"/>
    <n v="150"/>
    <n v="16"/>
    <x v="5"/>
    <n v="0"/>
    <x v="0"/>
    <x v="0"/>
    <s v="Pemukiman"/>
    <x v="5"/>
    <x v="0"/>
    <x v="0"/>
  </r>
  <r>
    <n v="159"/>
    <n v="3376"/>
    <n v="146"/>
    <n v="12"/>
    <x v="5"/>
    <n v="0"/>
    <x v="8"/>
    <x v="8"/>
    <s v="Pertanian lahan kering"/>
    <x v="5"/>
    <x v="0"/>
    <x v="0"/>
  </r>
  <r>
    <n v="160"/>
    <n v="5"/>
    <n v="135"/>
    <n v="0"/>
    <x v="7"/>
    <n v="0"/>
    <x v="7"/>
    <x v="7"/>
    <s v="No data"/>
    <x v="7"/>
    <x v="0"/>
    <x v="0"/>
  </r>
  <r>
    <n v="161"/>
    <n v="1"/>
    <n v="130"/>
    <n v="9"/>
    <x v="0"/>
    <n v="0"/>
    <x v="6"/>
    <x v="6"/>
    <s v="Semak belukar"/>
    <x v="0"/>
    <x v="0"/>
    <x v="0"/>
  </r>
  <r>
    <n v="162"/>
    <n v="80"/>
    <n v="150"/>
    <n v="16"/>
    <x v="3"/>
    <n v="0"/>
    <x v="0"/>
    <x v="0"/>
    <s v="Pemukiman"/>
    <x v="3"/>
    <x v="0"/>
    <x v="0"/>
  </r>
  <r>
    <n v="163"/>
    <n v="9"/>
    <n v="146"/>
    <n v="0"/>
    <x v="3"/>
    <n v="0"/>
    <x v="8"/>
    <x v="8"/>
    <s v="No data"/>
    <x v="3"/>
    <x v="0"/>
    <x v="0"/>
  </r>
  <r>
    <n v="164"/>
    <n v="17"/>
    <n v="146"/>
    <n v="9"/>
    <x v="3"/>
    <n v="0"/>
    <x v="8"/>
    <x v="8"/>
    <s v="Semak belukar"/>
    <x v="3"/>
    <x v="0"/>
    <x v="0"/>
  </r>
  <r>
    <n v="165"/>
    <n v="129"/>
    <n v="146"/>
    <n v="12"/>
    <x v="3"/>
    <n v="0"/>
    <x v="8"/>
    <x v="8"/>
    <s v="Pertanian lahan kering"/>
    <x v="3"/>
    <x v="0"/>
    <x v="0"/>
  </r>
  <r>
    <n v="166"/>
    <n v="239"/>
    <n v="146"/>
    <n v="16"/>
    <x v="3"/>
    <n v="0"/>
    <x v="8"/>
    <x v="8"/>
    <s v="Pemukiman"/>
    <x v="3"/>
    <x v="0"/>
    <x v="0"/>
  </r>
  <r>
    <n v="167"/>
    <n v="204"/>
    <n v="130"/>
    <n v="9"/>
    <x v="4"/>
    <n v="0"/>
    <x v="6"/>
    <x v="6"/>
    <s v="Semak belukar"/>
    <x v="4"/>
    <x v="0"/>
    <x v="0"/>
  </r>
  <r>
    <n v="168"/>
    <n v="9380"/>
    <n v="130"/>
    <n v="2"/>
    <x v="4"/>
    <n v="0"/>
    <x v="6"/>
    <x v="6"/>
    <s v="Hutan lahan kering sekunder / bekas tebangan"/>
    <x v="4"/>
    <x v="0"/>
    <x v="0"/>
  </r>
  <r>
    <n v="169"/>
    <n v="2339"/>
    <n v="137"/>
    <n v="2"/>
    <x v="4"/>
    <n v="0"/>
    <x v="5"/>
    <x v="5"/>
    <s v="Hutan lahan kering sekunder / bekas tebangan"/>
    <x v="4"/>
    <x v="0"/>
    <x v="0"/>
  </r>
  <r>
    <n v="170"/>
    <n v="181"/>
    <n v="130"/>
    <n v="16"/>
    <x v="3"/>
    <n v="0"/>
    <x v="6"/>
    <x v="6"/>
    <s v="Pemukiman"/>
    <x v="3"/>
    <x v="0"/>
    <x v="0"/>
  </r>
  <r>
    <n v="171"/>
    <n v="144"/>
    <n v="129"/>
    <n v="9"/>
    <x v="4"/>
    <n v="0"/>
    <x v="4"/>
    <x v="4"/>
    <s v="Semak belukar"/>
    <x v="4"/>
    <x v="0"/>
    <x v="0"/>
  </r>
  <r>
    <n v="172"/>
    <n v="33"/>
    <n v="150"/>
    <n v="18"/>
    <x v="8"/>
    <n v="0"/>
    <x v="0"/>
    <x v="0"/>
    <s v="Lahan terbuka"/>
    <x v="8"/>
    <x v="0"/>
    <x v="0"/>
  </r>
  <r>
    <n v="173"/>
    <n v="27"/>
    <n v="146"/>
    <n v="0"/>
    <x v="0"/>
    <n v="0"/>
    <x v="8"/>
    <x v="8"/>
    <s v="No data"/>
    <x v="0"/>
    <x v="0"/>
    <x v="0"/>
  </r>
  <r>
    <n v="174"/>
    <n v="67"/>
    <n v="146"/>
    <n v="16"/>
    <x v="5"/>
    <n v="0"/>
    <x v="8"/>
    <x v="8"/>
    <s v="Pemukiman"/>
    <x v="5"/>
    <x v="0"/>
    <x v="0"/>
  </r>
  <r>
    <n v="175"/>
    <n v="1946"/>
    <n v="135"/>
    <n v="2"/>
    <x v="1"/>
    <n v="0"/>
    <x v="7"/>
    <x v="7"/>
    <s v="Hutan lahan kering sekunder / bekas tebangan"/>
    <x v="1"/>
    <x v="0"/>
    <x v="1"/>
  </r>
  <r>
    <n v="176"/>
    <n v="167"/>
    <n v="135"/>
    <n v="11"/>
    <x v="1"/>
    <n v="0"/>
    <x v="7"/>
    <x v="7"/>
    <s v="Savanna / Padang rumput"/>
    <x v="1"/>
    <x v="0"/>
    <x v="0"/>
  </r>
  <r>
    <n v="177"/>
    <n v="5"/>
    <n v="146"/>
    <n v="0"/>
    <x v="5"/>
    <n v="0"/>
    <x v="8"/>
    <x v="8"/>
    <s v="No data"/>
    <x v="5"/>
    <x v="0"/>
    <x v="0"/>
  </r>
  <r>
    <n v="178"/>
    <n v="148"/>
    <n v="146"/>
    <n v="9"/>
    <x v="5"/>
    <n v="0"/>
    <x v="8"/>
    <x v="8"/>
    <s v="Semak belukar"/>
    <x v="5"/>
    <x v="0"/>
    <x v="0"/>
  </r>
  <r>
    <n v="179"/>
    <n v="482"/>
    <n v="146"/>
    <n v="2"/>
    <x v="13"/>
    <n v="0"/>
    <x v="8"/>
    <x v="8"/>
    <s v="Hutan lahan kering sekunder / bekas tebangan"/>
    <x v="13"/>
    <x v="0"/>
    <x v="0"/>
  </r>
  <r>
    <n v="180"/>
    <n v="1"/>
    <n v="135"/>
    <n v="0"/>
    <x v="1"/>
    <n v="0"/>
    <x v="7"/>
    <x v="7"/>
    <s v="No data"/>
    <x v="1"/>
    <x v="0"/>
    <x v="0"/>
  </r>
  <r>
    <n v="181"/>
    <n v="6"/>
    <n v="129"/>
    <n v="11"/>
    <x v="9"/>
    <n v="0"/>
    <x v="4"/>
    <x v="4"/>
    <s v="Savanna / Padang rumput"/>
    <x v="9"/>
    <x v="0"/>
    <x v="0"/>
  </r>
  <r>
    <n v="182"/>
    <n v="3"/>
    <n v="129"/>
    <n v="13"/>
    <x v="9"/>
    <n v="0"/>
    <x v="4"/>
    <x v="4"/>
    <s v="Pertanian lahan kering  campur semak / kebun campur"/>
    <x v="9"/>
    <x v="0"/>
    <x v="0"/>
  </r>
  <r>
    <n v="183"/>
    <n v="8"/>
    <n v="146"/>
    <n v="12"/>
    <x v="13"/>
    <n v="0"/>
    <x v="8"/>
    <x v="8"/>
    <s v="Pertanian lahan kering"/>
    <x v="13"/>
    <x v="0"/>
    <x v="0"/>
  </r>
  <r>
    <n v="184"/>
    <n v="86"/>
    <n v="129"/>
    <n v="13"/>
    <x v="7"/>
    <n v="0"/>
    <x v="4"/>
    <x v="4"/>
    <s v="Pertanian lahan kering  campur semak / kebun campur"/>
    <x v="7"/>
    <x v="0"/>
    <x v="0"/>
  </r>
  <r>
    <n v="185"/>
    <n v="39"/>
    <n v="150"/>
    <n v="20"/>
    <x v="12"/>
    <n v="0"/>
    <x v="0"/>
    <x v="0"/>
    <s v="Tubuh air"/>
    <x v="12"/>
    <x v="0"/>
    <x v="0"/>
  </r>
  <r>
    <n v="186"/>
    <n v="16"/>
    <n v="150"/>
    <n v="5"/>
    <x v="5"/>
    <n v="0"/>
    <x v="0"/>
    <x v="0"/>
    <s v="Hutan mangrove primer"/>
    <x v="5"/>
    <x v="0"/>
    <x v="1"/>
  </r>
  <r>
    <n v="187"/>
    <n v="59"/>
    <n v="146"/>
    <n v="9"/>
    <x v="13"/>
    <n v="0"/>
    <x v="8"/>
    <x v="8"/>
    <s v="Semak belukar"/>
    <x v="13"/>
    <x v="0"/>
    <x v="0"/>
  </r>
  <r>
    <n v="188"/>
    <n v="85"/>
    <n v="121"/>
    <n v="0"/>
    <x v="0"/>
    <n v="0"/>
    <x v="9"/>
    <x v="9"/>
    <s v="No data"/>
    <x v="0"/>
    <x v="0"/>
    <x v="0"/>
  </r>
  <r>
    <n v="189"/>
    <n v="28"/>
    <n v="121"/>
    <n v="9"/>
    <x v="0"/>
    <n v="0"/>
    <x v="9"/>
    <x v="9"/>
    <s v="Semak belukar"/>
    <x v="0"/>
    <x v="0"/>
    <x v="0"/>
  </r>
  <r>
    <n v="190"/>
    <n v="143"/>
    <n v="121"/>
    <n v="9"/>
    <x v="3"/>
    <n v="0"/>
    <x v="9"/>
    <x v="9"/>
    <s v="Semak belukar"/>
    <x v="3"/>
    <x v="0"/>
    <x v="0"/>
  </r>
  <r>
    <n v="191"/>
    <n v="17"/>
    <n v="121"/>
    <n v="0"/>
    <x v="3"/>
    <n v="0"/>
    <x v="9"/>
    <x v="9"/>
    <s v="No data"/>
    <x v="3"/>
    <x v="0"/>
    <x v="0"/>
  </r>
  <r>
    <n v="192"/>
    <n v="4"/>
    <n v="135"/>
    <n v="11"/>
    <x v="7"/>
    <n v="0"/>
    <x v="7"/>
    <x v="7"/>
    <s v="Savanna / Padang rumput"/>
    <x v="7"/>
    <x v="0"/>
    <x v="0"/>
  </r>
  <r>
    <n v="193"/>
    <n v="53"/>
    <n v="130"/>
    <n v="9"/>
    <x v="2"/>
    <n v="0"/>
    <x v="6"/>
    <x v="6"/>
    <s v="Semak belukar"/>
    <x v="2"/>
    <x v="0"/>
    <x v="0"/>
  </r>
  <r>
    <n v="194"/>
    <n v="2899"/>
    <n v="130"/>
    <n v="2"/>
    <x v="2"/>
    <n v="0"/>
    <x v="6"/>
    <x v="6"/>
    <s v="Hutan lahan kering sekunder / bekas tebangan"/>
    <x v="2"/>
    <x v="0"/>
    <x v="1"/>
  </r>
  <r>
    <n v="195"/>
    <n v="2"/>
    <n v="150"/>
    <n v="20"/>
    <x v="5"/>
    <n v="0"/>
    <x v="0"/>
    <x v="0"/>
    <s v="Tubuh air"/>
    <x v="5"/>
    <x v="0"/>
    <x v="0"/>
  </r>
  <r>
    <n v="196"/>
    <n v="103"/>
    <n v="146"/>
    <n v="2"/>
    <x v="5"/>
    <n v="0"/>
    <x v="8"/>
    <x v="8"/>
    <s v="Hutan lahan kering sekunder / bekas tebangan"/>
    <x v="5"/>
    <x v="0"/>
    <x v="1"/>
  </r>
  <r>
    <n v="197"/>
    <n v="1282"/>
    <n v="121"/>
    <n v="9"/>
    <x v="7"/>
    <n v="0"/>
    <x v="9"/>
    <x v="9"/>
    <s v="Semak belukar"/>
    <x v="7"/>
    <x v="0"/>
    <x v="0"/>
  </r>
  <r>
    <n v="198"/>
    <n v="10"/>
    <n v="121"/>
    <n v="0"/>
    <x v="7"/>
    <n v="0"/>
    <x v="9"/>
    <x v="9"/>
    <s v="No data"/>
    <x v="7"/>
    <x v="0"/>
    <x v="0"/>
  </r>
  <r>
    <n v="199"/>
    <n v="202"/>
    <n v="135"/>
    <n v="9"/>
    <x v="2"/>
    <n v="0"/>
    <x v="7"/>
    <x v="7"/>
    <s v="Semak belukar"/>
    <x v="2"/>
    <x v="0"/>
    <x v="0"/>
  </r>
  <r>
    <n v="200"/>
    <n v="2"/>
    <n v="129"/>
    <n v="11"/>
    <x v="7"/>
    <n v="0"/>
    <x v="4"/>
    <x v="4"/>
    <s v="Savanna / Padang rumput"/>
    <x v="7"/>
    <x v="0"/>
    <x v="0"/>
  </r>
  <r>
    <n v="201"/>
    <n v="1"/>
    <n v="129"/>
    <n v="0"/>
    <x v="7"/>
    <n v="0"/>
    <x v="4"/>
    <x v="4"/>
    <s v="No data"/>
    <x v="7"/>
    <x v="0"/>
    <x v="0"/>
  </r>
  <r>
    <n v="202"/>
    <n v="3"/>
    <n v="150"/>
    <n v="13"/>
    <x v="12"/>
    <n v="0"/>
    <x v="0"/>
    <x v="0"/>
    <s v="Pertanian lahan kering  campur semak / kebun campur"/>
    <x v="12"/>
    <x v="0"/>
    <x v="0"/>
  </r>
  <r>
    <n v="203"/>
    <n v="5"/>
    <n v="132"/>
    <n v="2"/>
    <x v="3"/>
    <n v="0"/>
    <x v="10"/>
    <x v="10"/>
    <s v="Hutan lahan kering sekunder / bekas tebangan"/>
    <x v="3"/>
    <x v="0"/>
    <x v="1"/>
  </r>
  <r>
    <n v="204"/>
    <n v="1663"/>
    <n v="132"/>
    <n v="2"/>
    <x v="7"/>
    <n v="0"/>
    <x v="10"/>
    <x v="10"/>
    <s v="Hutan lahan kering sekunder / bekas tebangan"/>
    <x v="7"/>
    <x v="0"/>
    <x v="1"/>
  </r>
  <r>
    <n v="205"/>
    <n v="124"/>
    <n v="137"/>
    <n v="2"/>
    <x v="2"/>
    <n v="0"/>
    <x v="5"/>
    <x v="5"/>
    <s v="Hutan lahan kering sekunder / bekas tebangan"/>
    <x v="2"/>
    <x v="0"/>
    <x v="1"/>
  </r>
  <r>
    <n v="206"/>
    <n v="6685"/>
    <n v="129"/>
    <n v="13"/>
    <x v="1"/>
    <n v="0"/>
    <x v="4"/>
    <x v="4"/>
    <s v="Pertanian lahan kering  campur semak / kebun campur"/>
    <x v="1"/>
    <x v="0"/>
    <x v="0"/>
  </r>
  <r>
    <n v="207"/>
    <n v="2"/>
    <n v="150"/>
    <n v="5"/>
    <x v="4"/>
    <n v="0"/>
    <x v="0"/>
    <x v="0"/>
    <s v="Hutan mangrove primer"/>
    <x v="4"/>
    <x v="0"/>
    <x v="2"/>
  </r>
  <r>
    <n v="208"/>
    <n v="590"/>
    <n v="137"/>
    <n v="9"/>
    <x v="2"/>
    <n v="0"/>
    <x v="5"/>
    <x v="5"/>
    <s v="Semak belukar"/>
    <x v="2"/>
    <x v="0"/>
    <x v="0"/>
  </r>
  <r>
    <n v="209"/>
    <n v="3"/>
    <n v="130"/>
    <n v="16"/>
    <x v="1"/>
    <n v="0"/>
    <x v="6"/>
    <x v="6"/>
    <s v="Pemukiman"/>
    <x v="1"/>
    <x v="0"/>
    <x v="0"/>
  </r>
  <r>
    <n v="210"/>
    <n v="137"/>
    <n v="129"/>
    <n v="16"/>
    <x v="1"/>
    <n v="0"/>
    <x v="4"/>
    <x v="4"/>
    <s v="Pemukiman"/>
    <x v="1"/>
    <x v="0"/>
    <x v="0"/>
  </r>
  <r>
    <n v="211"/>
    <n v="102"/>
    <n v="121"/>
    <n v="18"/>
    <x v="7"/>
    <n v="0"/>
    <x v="9"/>
    <x v="9"/>
    <s v="Lahan terbuka"/>
    <x v="7"/>
    <x v="0"/>
    <x v="0"/>
  </r>
  <r>
    <n v="212"/>
    <n v="8"/>
    <n v="134"/>
    <n v="9"/>
    <x v="4"/>
    <n v="0"/>
    <x v="3"/>
    <x v="3"/>
    <s v="Semak belukar"/>
    <x v="4"/>
    <x v="0"/>
    <x v="0"/>
  </r>
  <r>
    <n v="213"/>
    <n v="123"/>
    <n v="134"/>
    <n v="9"/>
    <x v="3"/>
    <n v="0"/>
    <x v="3"/>
    <x v="3"/>
    <s v="Semak belukar"/>
    <x v="3"/>
    <x v="0"/>
    <x v="0"/>
  </r>
  <r>
    <n v="214"/>
    <n v="7"/>
    <n v="132"/>
    <n v="9"/>
    <x v="3"/>
    <n v="0"/>
    <x v="10"/>
    <x v="10"/>
    <s v="Semak belukar"/>
    <x v="3"/>
    <x v="0"/>
    <x v="0"/>
  </r>
  <r>
    <n v="215"/>
    <n v="33"/>
    <n v="132"/>
    <n v="9"/>
    <x v="7"/>
    <n v="0"/>
    <x v="10"/>
    <x v="10"/>
    <s v="Semak belukar"/>
    <x v="7"/>
    <x v="0"/>
    <x v="0"/>
  </r>
  <r>
    <n v="216"/>
    <n v="326"/>
    <n v="129"/>
    <n v="16"/>
    <x v="7"/>
    <n v="0"/>
    <x v="4"/>
    <x v="4"/>
    <s v="Pemukiman"/>
    <x v="7"/>
    <x v="0"/>
    <x v="0"/>
  </r>
  <r>
    <n v="217"/>
    <n v="679"/>
    <n v="129"/>
    <n v="16"/>
    <x v="3"/>
    <n v="0"/>
    <x v="4"/>
    <x v="4"/>
    <s v="Pemukiman"/>
    <x v="3"/>
    <x v="0"/>
    <x v="0"/>
  </r>
  <r>
    <n v="218"/>
    <n v="423"/>
    <n v="129"/>
    <n v="13"/>
    <x v="3"/>
    <n v="0"/>
    <x v="4"/>
    <x v="4"/>
    <s v="Pertanian lahan kering  campur semak / kebun campur"/>
    <x v="3"/>
    <x v="0"/>
    <x v="0"/>
  </r>
  <r>
    <n v="219"/>
    <n v="82"/>
    <n v="145"/>
    <n v="0"/>
    <x v="0"/>
    <n v="0"/>
    <x v="11"/>
    <x v="11"/>
    <s v="No data"/>
    <x v="0"/>
    <x v="0"/>
    <x v="0"/>
  </r>
  <r>
    <n v="220"/>
    <n v="12"/>
    <n v="145"/>
    <n v="0"/>
    <x v="3"/>
    <n v="0"/>
    <x v="11"/>
    <x v="11"/>
    <s v="No data"/>
    <x v="3"/>
    <x v="0"/>
    <x v="0"/>
  </r>
  <r>
    <n v="221"/>
    <n v="346"/>
    <n v="129"/>
    <n v="2"/>
    <x v="7"/>
    <n v="0"/>
    <x v="4"/>
    <x v="4"/>
    <s v="Hutan lahan kering sekunder / bekas tebangan"/>
    <x v="7"/>
    <x v="0"/>
    <x v="1"/>
  </r>
  <r>
    <n v="222"/>
    <n v="13"/>
    <n v="145"/>
    <n v="9"/>
    <x v="3"/>
    <n v="0"/>
    <x v="11"/>
    <x v="11"/>
    <s v="Semak belukar"/>
    <x v="3"/>
    <x v="0"/>
    <x v="0"/>
  </r>
  <r>
    <n v="223"/>
    <n v="2"/>
    <n v="145"/>
    <n v="9"/>
    <x v="5"/>
    <n v="0"/>
    <x v="11"/>
    <x v="11"/>
    <s v="Semak belukar"/>
    <x v="5"/>
    <x v="0"/>
    <x v="0"/>
  </r>
  <r>
    <n v="224"/>
    <n v="131"/>
    <n v="134"/>
    <n v="12"/>
    <x v="4"/>
    <n v="0"/>
    <x v="3"/>
    <x v="3"/>
    <s v="Pertanian lahan kering"/>
    <x v="4"/>
    <x v="0"/>
    <x v="0"/>
  </r>
  <r>
    <n v="225"/>
    <n v="1038"/>
    <n v="145"/>
    <n v="2"/>
    <x v="13"/>
    <n v="0"/>
    <x v="11"/>
    <x v="11"/>
    <s v="Hutan lahan kering sekunder / bekas tebangan"/>
    <x v="13"/>
    <x v="0"/>
    <x v="0"/>
  </r>
  <r>
    <n v="226"/>
    <n v="1077"/>
    <n v="121"/>
    <n v="9"/>
    <x v="2"/>
    <n v="0"/>
    <x v="9"/>
    <x v="9"/>
    <s v="Semak belukar"/>
    <x v="2"/>
    <x v="0"/>
    <x v="0"/>
  </r>
  <r>
    <n v="227"/>
    <n v="391"/>
    <n v="121"/>
    <n v="9"/>
    <x v="5"/>
    <n v="0"/>
    <x v="9"/>
    <x v="9"/>
    <s v="Semak belukar"/>
    <x v="5"/>
    <x v="0"/>
    <x v="0"/>
  </r>
  <r>
    <n v="228"/>
    <n v="3"/>
    <n v="135"/>
    <n v="9"/>
    <x v="12"/>
    <n v="0"/>
    <x v="7"/>
    <x v="7"/>
    <s v="Semak belukar"/>
    <x v="12"/>
    <x v="0"/>
    <x v="0"/>
  </r>
  <r>
    <n v="229"/>
    <n v="20"/>
    <n v="146"/>
    <n v="2"/>
    <x v="1"/>
    <n v="0"/>
    <x v="8"/>
    <x v="8"/>
    <s v="Hutan lahan kering sekunder / bekas tebangan"/>
    <x v="1"/>
    <x v="0"/>
    <x v="1"/>
  </r>
  <r>
    <n v="230"/>
    <n v="640"/>
    <n v="146"/>
    <n v="9"/>
    <x v="1"/>
    <n v="0"/>
    <x v="8"/>
    <x v="8"/>
    <s v="Semak belukar"/>
    <x v="1"/>
    <x v="0"/>
    <x v="0"/>
  </r>
  <r>
    <n v="231"/>
    <n v="1043"/>
    <n v="121"/>
    <n v="2"/>
    <x v="7"/>
    <n v="0"/>
    <x v="9"/>
    <x v="9"/>
    <s v="Hutan lahan kering sekunder / bekas tebangan"/>
    <x v="7"/>
    <x v="0"/>
    <x v="1"/>
  </r>
  <r>
    <n v="232"/>
    <n v="77"/>
    <n v="121"/>
    <n v="2"/>
    <x v="1"/>
    <n v="0"/>
    <x v="9"/>
    <x v="9"/>
    <s v="Hutan lahan kering sekunder / bekas tebangan"/>
    <x v="1"/>
    <x v="0"/>
    <x v="1"/>
  </r>
  <r>
    <n v="233"/>
    <n v="305"/>
    <n v="145"/>
    <n v="16"/>
    <x v="3"/>
    <n v="0"/>
    <x v="11"/>
    <x v="11"/>
    <s v="Pemukiman"/>
    <x v="3"/>
    <x v="0"/>
    <x v="0"/>
  </r>
  <r>
    <n v="234"/>
    <n v="253"/>
    <n v="146"/>
    <n v="2"/>
    <x v="7"/>
    <n v="0"/>
    <x v="8"/>
    <x v="8"/>
    <s v="Hutan lahan kering sekunder / bekas tebangan"/>
    <x v="7"/>
    <x v="0"/>
    <x v="1"/>
  </r>
  <r>
    <n v="235"/>
    <n v="24"/>
    <n v="146"/>
    <n v="12"/>
    <x v="7"/>
    <n v="0"/>
    <x v="8"/>
    <x v="8"/>
    <s v="Pertanian lahan kering"/>
    <x v="7"/>
    <x v="0"/>
    <x v="0"/>
  </r>
  <r>
    <n v="236"/>
    <n v="1"/>
    <n v="135"/>
    <n v="9"/>
    <x v="0"/>
    <n v="0"/>
    <x v="7"/>
    <x v="7"/>
    <s v="Semak belukar"/>
    <x v="0"/>
    <x v="0"/>
    <x v="0"/>
  </r>
  <r>
    <n v="237"/>
    <n v="22"/>
    <n v="121"/>
    <n v="9"/>
    <x v="1"/>
    <n v="0"/>
    <x v="9"/>
    <x v="9"/>
    <s v="Semak belukar"/>
    <x v="1"/>
    <x v="0"/>
    <x v="0"/>
  </r>
  <r>
    <n v="238"/>
    <n v="5"/>
    <n v="135"/>
    <n v="0"/>
    <x v="2"/>
    <n v="0"/>
    <x v="7"/>
    <x v="7"/>
    <s v="No data"/>
    <x v="2"/>
    <x v="0"/>
    <x v="0"/>
  </r>
  <r>
    <n v="239"/>
    <n v="2070"/>
    <n v="132"/>
    <n v="2"/>
    <x v="4"/>
    <n v="0"/>
    <x v="10"/>
    <x v="10"/>
    <s v="Hutan lahan kering sekunder / bekas tebangan"/>
    <x v="4"/>
    <x v="0"/>
    <x v="0"/>
  </r>
  <r>
    <n v="240"/>
    <n v="17"/>
    <n v="135"/>
    <n v="2"/>
    <x v="2"/>
    <n v="0"/>
    <x v="7"/>
    <x v="7"/>
    <s v="Hutan lahan kering sekunder / bekas tebangan"/>
    <x v="2"/>
    <x v="0"/>
    <x v="1"/>
  </r>
  <r>
    <n v="241"/>
    <n v="36"/>
    <n v="145"/>
    <n v="2"/>
    <x v="3"/>
    <n v="0"/>
    <x v="11"/>
    <x v="11"/>
    <s v="Hutan lahan kering sekunder / bekas tebangan"/>
    <x v="3"/>
    <x v="0"/>
    <x v="1"/>
  </r>
  <r>
    <n v="242"/>
    <n v="489"/>
    <n v="146"/>
    <n v="9"/>
    <x v="7"/>
    <n v="0"/>
    <x v="8"/>
    <x v="8"/>
    <s v="Semak belukar"/>
    <x v="7"/>
    <x v="0"/>
    <x v="0"/>
  </r>
  <r>
    <n v="243"/>
    <n v="1688"/>
    <n v="129"/>
    <n v="2"/>
    <x v="2"/>
    <n v="0"/>
    <x v="4"/>
    <x v="4"/>
    <s v="Hutan lahan kering sekunder / bekas tebangan"/>
    <x v="2"/>
    <x v="0"/>
    <x v="1"/>
  </r>
  <r>
    <n v="244"/>
    <n v="579"/>
    <n v="121"/>
    <n v="9"/>
    <x v="4"/>
    <n v="0"/>
    <x v="9"/>
    <x v="9"/>
    <s v="Semak belukar"/>
    <x v="4"/>
    <x v="0"/>
    <x v="0"/>
  </r>
  <r>
    <n v="245"/>
    <n v="1198"/>
    <n v="132"/>
    <n v="12"/>
    <x v="7"/>
    <n v="0"/>
    <x v="10"/>
    <x v="10"/>
    <s v="Pertanian lahan kering"/>
    <x v="7"/>
    <x v="0"/>
    <x v="0"/>
  </r>
  <r>
    <n v="246"/>
    <n v="1"/>
    <n v="150"/>
    <n v="5"/>
    <x v="0"/>
    <n v="0"/>
    <x v="0"/>
    <x v="0"/>
    <s v="Hutan mangrove primer"/>
    <x v="0"/>
    <x v="0"/>
    <x v="1"/>
  </r>
  <r>
    <n v="247"/>
    <n v="7"/>
    <n v="150"/>
    <n v="7"/>
    <x v="5"/>
    <n v="0"/>
    <x v="0"/>
    <x v="0"/>
    <s v="Hutan tanaman"/>
    <x v="5"/>
    <x v="0"/>
    <x v="0"/>
  </r>
  <r>
    <n v="248"/>
    <n v="4"/>
    <n v="150"/>
    <n v="7"/>
    <x v="8"/>
    <n v="0"/>
    <x v="0"/>
    <x v="0"/>
    <s v="Hutan tanaman"/>
    <x v="8"/>
    <x v="0"/>
    <x v="0"/>
  </r>
  <r>
    <n v="249"/>
    <n v="3"/>
    <n v="150"/>
    <n v="13"/>
    <x v="11"/>
    <n v="0"/>
    <x v="0"/>
    <x v="0"/>
    <s v="Pertanian lahan kering  campur semak / kebun campur"/>
    <x v="11"/>
    <x v="0"/>
    <x v="0"/>
  </r>
  <r>
    <n v="250"/>
    <n v="539"/>
    <n v="121"/>
    <n v="2"/>
    <x v="2"/>
    <n v="0"/>
    <x v="9"/>
    <x v="9"/>
    <s v="Hutan lahan kering sekunder / bekas tebangan"/>
    <x v="2"/>
    <x v="0"/>
    <x v="1"/>
  </r>
  <r>
    <n v="251"/>
    <n v="11"/>
    <n v="150"/>
    <n v="5"/>
    <x v="11"/>
    <n v="0"/>
    <x v="0"/>
    <x v="0"/>
    <s v="Hutan mangrove primer"/>
    <x v="11"/>
    <x v="0"/>
    <x v="2"/>
  </r>
  <r>
    <n v="252"/>
    <n v="113"/>
    <n v="146"/>
    <n v="16"/>
    <x v="7"/>
    <n v="0"/>
    <x v="8"/>
    <x v="8"/>
    <s v="Pemukiman"/>
    <x v="7"/>
    <x v="0"/>
    <x v="0"/>
  </r>
  <r>
    <n v="253"/>
    <n v="1"/>
    <n v="150"/>
    <n v="0"/>
    <x v="11"/>
    <n v="0"/>
    <x v="0"/>
    <x v="0"/>
    <s v="No data"/>
    <x v="11"/>
    <x v="0"/>
    <x v="0"/>
  </r>
  <r>
    <n v="254"/>
    <n v="87"/>
    <n v="146"/>
    <n v="2"/>
    <x v="2"/>
    <n v="0"/>
    <x v="8"/>
    <x v="8"/>
    <s v="Hutan lahan kering sekunder / bekas tebangan"/>
    <x v="2"/>
    <x v="0"/>
    <x v="1"/>
  </r>
  <r>
    <n v="255"/>
    <n v="44"/>
    <n v="151"/>
    <n v="5"/>
    <x v="11"/>
    <n v="0"/>
    <x v="12"/>
    <x v="12"/>
    <s v="Hutan mangrove primer"/>
    <x v="11"/>
    <x v="0"/>
    <x v="2"/>
  </r>
  <r>
    <n v="256"/>
    <n v="6"/>
    <n v="151"/>
    <n v="5"/>
    <x v="5"/>
    <n v="0"/>
    <x v="12"/>
    <x v="12"/>
    <s v="Hutan mangrove primer"/>
    <x v="5"/>
    <x v="0"/>
    <x v="1"/>
  </r>
  <r>
    <n v="257"/>
    <n v="5364"/>
    <n v="121"/>
    <n v="2"/>
    <x v="4"/>
    <n v="0"/>
    <x v="9"/>
    <x v="9"/>
    <s v="Hutan lahan kering sekunder / bekas tebangan"/>
    <x v="4"/>
    <x v="0"/>
    <x v="0"/>
  </r>
  <r>
    <n v="258"/>
    <n v="7"/>
    <n v="134"/>
    <n v="16"/>
    <x v="7"/>
    <n v="0"/>
    <x v="3"/>
    <x v="3"/>
    <s v="Pemukiman"/>
    <x v="7"/>
    <x v="0"/>
    <x v="0"/>
  </r>
  <r>
    <n v="259"/>
    <n v="55"/>
    <n v="135"/>
    <n v="12"/>
    <x v="3"/>
    <n v="0"/>
    <x v="7"/>
    <x v="7"/>
    <s v="Pertanian lahan kering"/>
    <x v="3"/>
    <x v="0"/>
    <x v="0"/>
  </r>
  <r>
    <n v="260"/>
    <n v="2"/>
    <n v="135"/>
    <n v="2"/>
    <x v="8"/>
    <n v="0"/>
    <x v="7"/>
    <x v="7"/>
    <s v="Hutan lahan kering sekunder / bekas tebangan"/>
    <x v="8"/>
    <x v="0"/>
    <x v="1"/>
  </r>
  <r>
    <n v="261"/>
    <n v="1515"/>
    <n v="151"/>
    <n v="13"/>
    <x v="5"/>
    <n v="0"/>
    <x v="12"/>
    <x v="12"/>
    <s v="Pertanian lahan kering  campur semak / kebun campur"/>
    <x v="5"/>
    <x v="0"/>
    <x v="0"/>
  </r>
  <r>
    <n v="262"/>
    <n v="3"/>
    <n v="121"/>
    <n v="9"/>
    <x v="8"/>
    <n v="0"/>
    <x v="9"/>
    <x v="9"/>
    <s v="Semak belukar"/>
    <x v="8"/>
    <x v="0"/>
    <x v="0"/>
  </r>
  <r>
    <n v="263"/>
    <n v="5505"/>
    <n v="135"/>
    <n v="2"/>
    <x v="4"/>
    <n v="0"/>
    <x v="7"/>
    <x v="7"/>
    <s v="Hutan lahan kering sekunder / bekas tebangan"/>
    <x v="4"/>
    <x v="0"/>
    <x v="0"/>
  </r>
  <r>
    <n v="264"/>
    <n v="1"/>
    <n v="151"/>
    <n v="13"/>
    <x v="11"/>
    <n v="0"/>
    <x v="12"/>
    <x v="12"/>
    <s v="Pertanian lahan kering  campur semak / kebun campur"/>
    <x v="11"/>
    <x v="0"/>
    <x v="0"/>
  </r>
  <r>
    <n v="265"/>
    <n v="247"/>
    <n v="135"/>
    <n v="13"/>
    <x v="7"/>
    <n v="0"/>
    <x v="7"/>
    <x v="7"/>
    <s v="Pertanian lahan kering  campur semak / kebun campur"/>
    <x v="7"/>
    <x v="0"/>
    <x v="0"/>
  </r>
  <r>
    <n v="266"/>
    <n v="1276"/>
    <n v="145"/>
    <n v="2"/>
    <x v="2"/>
    <n v="0"/>
    <x v="11"/>
    <x v="11"/>
    <s v="Hutan lahan kering sekunder / bekas tebangan"/>
    <x v="2"/>
    <x v="0"/>
    <x v="1"/>
  </r>
  <r>
    <n v="267"/>
    <n v="348"/>
    <n v="146"/>
    <n v="16"/>
    <x v="1"/>
    <n v="0"/>
    <x v="8"/>
    <x v="8"/>
    <s v="Pemukiman"/>
    <x v="1"/>
    <x v="0"/>
    <x v="0"/>
  </r>
  <r>
    <n v="268"/>
    <n v="1"/>
    <n v="135"/>
    <n v="16"/>
    <x v="0"/>
    <n v="0"/>
    <x v="7"/>
    <x v="7"/>
    <s v="Pemukiman"/>
    <x v="0"/>
    <x v="0"/>
    <x v="0"/>
  </r>
  <r>
    <n v="269"/>
    <n v="1"/>
    <n v="135"/>
    <n v="0"/>
    <x v="3"/>
    <n v="0"/>
    <x v="7"/>
    <x v="7"/>
    <s v="No data"/>
    <x v="3"/>
    <x v="0"/>
    <x v="0"/>
  </r>
  <r>
    <n v="270"/>
    <n v="35"/>
    <n v="151"/>
    <n v="0"/>
    <x v="5"/>
    <n v="0"/>
    <x v="12"/>
    <x v="12"/>
    <s v="No data"/>
    <x v="5"/>
    <x v="0"/>
    <x v="0"/>
  </r>
  <r>
    <n v="271"/>
    <n v="74"/>
    <n v="151"/>
    <n v="7"/>
    <x v="5"/>
    <n v="0"/>
    <x v="12"/>
    <x v="12"/>
    <s v="Hutan tanaman"/>
    <x v="5"/>
    <x v="0"/>
    <x v="0"/>
  </r>
  <r>
    <n v="272"/>
    <n v="182"/>
    <n v="146"/>
    <n v="9"/>
    <x v="2"/>
    <n v="0"/>
    <x v="8"/>
    <x v="8"/>
    <s v="Semak belukar"/>
    <x v="2"/>
    <x v="0"/>
    <x v="0"/>
  </r>
  <r>
    <n v="273"/>
    <n v="18"/>
    <n v="146"/>
    <n v="6"/>
    <x v="11"/>
    <n v="0"/>
    <x v="8"/>
    <x v="8"/>
    <s v="Hutan mangrove sekunder"/>
    <x v="11"/>
    <x v="0"/>
    <x v="0"/>
  </r>
  <r>
    <n v="274"/>
    <n v="74"/>
    <n v="151"/>
    <n v="0"/>
    <x v="0"/>
    <n v="0"/>
    <x v="12"/>
    <x v="12"/>
    <s v="No data"/>
    <x v="0"/>
    <x v="0"/>
    <x v="0"/>
  </r>
  <r>
    <n v="275"/>
    <n v="104"/>
    <n v="151"/>
    <n v="13"/>
    <x v="14"/>
    <n v="0"/>
    <x v="12"/>
    <x v="12"/>
    <s v="Pertanian lahan kering  campur semak / kebun campur"/>
    <x v="14"/>
    <x v="0"/>
    <x v="0"/>
  </r>
  <r>
    <n v="276"/>
    <n v="1"/>
    <n v="151"/>
    <n v="5"/>
    <x v="14"/>
    <n v="0"/>
    <x v="12"/>
    <x v="12"/>
    <s v="Hutan mangrove primer"/>
    <x v="14"/>
    <x v="0"/>
    <x v="1"/>
  </r>
  <r>
    <n v="277"/>
    <n v="8"/>
    <n v="145"/>
    <n v="0"/>
    <x v="2"/>
    <n v="0"/>
    <x v="11"/>
    <x v="11"/>
    <s v="No data"/>
    <x v="2"/>
    <x v="0"/>
    <x v="0"/>
  </r>
  <r>
    <n v="278"/>
    <n v="902"/>
    <n v="145"/>
    <n v="13"/>
    <x v="2"/>
    <n v="0"/>
    <x v="11"/>
    <x v="11"/>
    <s v="Pertanian lahan kering  campur semak / kebun campur"/>
    <x v="2"/>
    <x v="0"/>
    <x v="0"/>
  </r>
  <r>
    <n v="279"/>
    <n v="20"/>
    <n v="145"/>
    <n v="9"/>
    <x v="13"/>
    <n v="0"/>
    <x v="11"/>
    <x v="11"/>
    <s v="Semak belukar"/>
    <x v="13"/>
    <x v="0"/>
    <x v="0"/>
  </r>
  <r>
    <n v="280"/>
    <n v="183"/>
    <n v="146"/>
    <n v="18"/>
    <x v="1"/>
    <n v="0"/>
    <x v="8"/>
    <x v="8"/>
    <s v="Lahan terbuka"/>
    <x v="1"/>
    <x v="0"/>
    <x v="0"/>
  </r>
  <r>
    <n v="281"/>
    <n v="25"/>
    <n v="135"/>
    <n v="13"/>
    <x v="3"/>
    <n v="0"/>
    <x v="7"/>
    <x v="7"/>
    <s v="Pertanian lahan kering  campur semak / kebun campur"/>
    <x v="3"/>
    <x v="0"/>
    <x v="0"/>
  </r>
  <r>
    <n v="282"/>
    <n v="1"/>
    <n v="151"/>
    <n v="0"/>
    <x v="11"/>
    <n v="0"/>
    <x v="12"/>
    <x v="12"/>
    <s v="No data"/>
    <x v="11"/>
    <x v="0"/>
    <x v="0"/>
  </r>
  <r>
    <n v="283"/>
    <n v="12"/>
    <n v="151"/>
    <n v="7"/>
    <x v="11"/>
    <n v="0"/>
    <x v="12"/>
    <x v="12"/>
    <s v="Hutan tanaman"/>
    <x v="11"/>
    <x v="0"/>
    <x v="0"/>
  </r>
  <r>
    <n v="284"/>
    <n v="27"/>
    <n v="134"/>
    <n v="0"/>
    <x v="2"/>
    <n v="0"/>
    <x v="3"/>
    <x v="3"/>
    <s v="No data"/>
    <x v="2"/>
    <x v="0"/>
    <x v="0"/>
  </r>
  <r>
    <n v="285"/>
    <n v="113"/>
    <n v="134"/>
    <n v="9"/>
    <x v="2"/>
    <n v="0"/>
    <x v="3"/>
    <x v="3"/>
    <s v="Semak belukar"/>
    <x v="2"/>
    <x v="0"/>
    <x v="0"/>
  </r>
  <r>
    <n v="286"/>
    <n v="2"/>
    <n v="151"/>
    <n v="0"/>
    <x v="14"/>
    <n v="0"/>
    <x v="12"/>
    <x v="12"/>
    <s v="No data"/>
    <x v="14"/>
    <x v="0"/>
    <x v="0"/>
  </r>
  <r>
    <n v="287"/>
    <n v="43"/>
    <n v="151"/>
    <n v="7"/>
    <x v="14"/>
    <n v="0"/>
    <x v="12"/>
    <x v="12"/>
    <s v="Hutan tanaman"/>
    <x v="14"/>
    <x v="0"/>
    <x v="0"/>
  </r>
  <r>
    <n v="288"/>
    <n v="15"/>
    <n v="132"/>
    <n v="2"/>
    <x v="8"/>
    <n v="0"/>
    <x v="10"/>
    <x v="10"/>
    <s v="Hutan lahan kering sekunder / bekas tebangan"/>
    <x v="8"/>
    <x v="0"/>
    <x v="1"/>
  </r>
  <r>
    <n v="289"/>
    <n v="554"/>
    <n v="145"/>
    <n v="9"/>
    <x v="1"/>
    <n v="0"/>
    <x v="11"/>
    <x v="11"/>
    <s v="Semak belukar"/>
    <x v="1"/>
    <x v="0"/>
    <x v="0"/>
  </r>
  <r>
    <n v="290"/>
    <n v="394"/>
    <n v="146"/>
    <n v="12"/>
    <x v="1"/>
    <n v="0"/>
    <x v="8"/>
    <x v="8"/>
    <s v="Pertanian lahan kering"/>
    <x v="1"/>
    <x v="0"/>
    <x v="0"/>
  </r>
  <r>
    <n v="291"/>
    <n v="10"/>
    <n v="132"/>
    <n v="12"/>
    <x v="4"/>
    <n v="0"/>
    <x v="10"/>
    <x v="10"/>
    <s v="Pertanian lahan kering"/>
    <x v="4"/>
    <x v="0"/>
    <x v="0"/>
  </r>
  <r>
    <n v="292"/>
    <n v="147"/>
    <n v="150"/>
    <n v="18"/>
    <x v="6"/>
    <n v="0"/>
    <x v="0"/>
    <x v="0"/>
    <s v="Lahan terbuka"/>
    <x v="6"/>
    <x v="0"/>
    <x v="0"/>
  </r>
  <r>
    <n v="293"/>
    <n v="511"/>
    <n v="146"/>
    <n v="2"/>
    <x v="4"/>
    <n v="0"/>
    <x v="8"/>
    <x v="8"/>
    <s v="Hutan lahan kering sekunder / bekas tebangan"/>
    <x v="4"/>
    <x v="0"/>
    <x v="0"/>
  </r>
  <r>
    <n v="294"/>
    <n v="44"/>
    <n v="132"/>
    <n v="12"/>
    <x v="3"/>
    <n v="0"/>
    <x v="10"/>
    <x v="10"/>
    <s v="Pertanian lahan kering"/>
    <x v="3"/>
    <x v="0"/>
    <x v="0"/>
  </r>
  <r>
    <n v="295"/>
    <n v="51"/>
    <n v="132"/>
    <n v="16"/>
    <x v="7"/>
    <n v="0"/>
    <x v="10"/>
    <x v="10"/>
    <s v="Pemukiman"/>
    <x v="7"/>
    <x v="0"/>
    <x v="0"/>
  </r>
  <r>
    <n v="296"/>
    <n v="915"/>
    <n v="132"/>
    <n v="16"/>
    <x v="3"/>
    <n v="0"/>
    <x v="10"/>
    <x v="10"/>
    <s v="Pemukiman"/>
    <x v="3"/>
    <x v="0"/>
    <x v="0"/>
  </r>
  <r>
    <n v="297"/>
    <n v="97"/>
    <n v="151"/>
    <n v="16"/>
    <x v="3"/>
    <n v="0"/>
    <x v="12"/>
    <x v="12"/>
    <s v="Pemukiman"/>
    <x v="3"/>
    <x v="0"/>
    <x v="0"/>
  </r>
  <r>
    <n v="298"/>
    <n v="12"/>
    <n v="151"/>
    <n v="16"/>
    <x v="5"/>
    <n v="0"/>
    <x v="12"/>
    <x v="12"/>
    <s v="Pemukiman"/>
    <x v="5"/>
    <x v="0"/>
    <x v="0"/>
  </r>
  <r>
    <n v="299"/>
    <n v="264"/>
    <n v="146"/>
    <n v="9"/>
    <x v="4"/>
    <n v="0"/>
    <x v="8"/>
    <x v="8"/>
    <s v="Semak belukar"/>
    <x v="4"/>
    <x v="0"/>
    <x v="0"/>
  </r>
  <r>
    <n v="300"/>
    <n v="559"/>
    <n v="121"/>
    <n v="2"/>
    <x v="5"/>
    <n v="0"/>
    <x v="9"/>
    <x v="9"/>
    <s v="Hutan lahan kering sekunder / bekas tebangan"/>
    <x v="5"/>
    <x v="0"/>
    <x v="1"/>
  </r>
  <r>
    <n v="301"/>
    <n v="1"/>
    <n v="134"/>
    <n v="12"/>
    <x v="8"/>
    <n v="0"/>
    <x v="3"/>
    <x v="3"/>
    <s v="Pertanian lahan kering"/>
    <x v="8"/>
    <x v="0"/>
    <x v="0"/>
  </r>
  <r>
    <n v="302"/>
    <n v="54"/>
    <n v="151"/>
    <n v="13"/>
    <x v="3"/>
    <n v="0"/>
    <x v="12"/>
    <x v="12"/>
    <s v="Pertanian lahan kering  campur semak / kebun campur"/>
    <x v="3"/>
    <x v="0"/>
    <x v="0"/>
  </r>
  <r>
    <n v="303"/>
    <n v="4"/>
    <n v="134"/>
    <n v="16"/>
    <x v="2"/>
    <n v="0"/>
    <x v="3"/>
    <x v="3"/>
    <s v="Pemukiman"/>
    <x v="2"/>
    <x v="0"/>
    <x v="0"/>
  </r>
  <r>
    <n v="304"/>
    <n v="314"/>
    <n v="145"/>
    <n v="2"/>
    <x v="1"/>
    <n v="0"/>
    <x v="11"/>
    <x v="11"/>
    <s v="Hutan lahan kering sekunder / bekas tebangan"/>
    <x v="1"/>
    <x v="0"/>
    <x v="1"/>
  </r>
  <r>
    <n v="305"/>
    <n v="90"/>
    <n v="135"/>
    <n v="12"/>
    <x v="7"/>
    <n v="0"/>
    <x v="7"/>
    <x v="7"/>
    <s v="Pertanian lahan kering"/>
    <x v="7"/>
    <x v="0"/>
    <x v="0"/>
  </r>
  <r>
    <n v="306"/>
    <n v="73"/>
    <n v="146"/>
    <n v="12"/>
    <x v="4"/>
    <n v="0"/>
    <x v="8"/>
    <x v="8"/>
    <s v="Pertanian lahan kering"/>
    <x v="4"/>
    <x v="0"/>
    <x v="0"/>
  </r>
  <r>
    <n v="307"/>
    <n v="18"/>
    <n v="146"/>
    <n v="0"/>
    <x v="9"/>
    <n v="0"/>
    <x v="8"/>
    <x v="8"/>
    <s v="No data"/>
    <x v="9"/>
    <x v="0"/>
    <x v="0"/>
  </r>
  <r>
    <n v="308"/>
    <n v="186"/>
    <n v="146"/>
    <n v="5"/>
    <x v="9"/>
    <n v="0"/>
    <x v="8"/>
    <x v="8"/>
    <s v="Hutan mangrove primer"/>
    <x v="9"/>
    <x v="0"/>
    <x v="0"/>
  </r>
  <r>
    <n v="309"/>
    <n v="295"/>
    <n v="129"/>
    <n v="16"/>
    <x v="2"/>
    <n v="0"/>
    <x v="4"/>
    <x v="4"/>
    <s v="Pemukiman"/>
    <x v="2"/>
    <x v="0"/>
    <x v="0"/>
  </r>
  <r>
    <n v="310"/>
    <n v="49"/>
    <n v="122"/>
    <n v="0"/>
    <x v="0"/>
    <n v="0"/>
    <x v="13"/>
    <x v="13"/>
    <s v="No data"/>
    <x v="0"/>
    <x v="0"/>
    <x v="0"/>
  </r>
  <r>
    <n v="311"/>
    <n v="1"/>
    <n v="145"/>
    <n v="16"/>
    <x v="13"/>
    <n v="0"/>
    <x v="11"/>
    <x v="11"/>
    <s v="Pemukiman"/>
    <x v="13"/>
    <x v="0"/>
    <x v="0"/>
  </r>
  <r>
    <n v="312"/>
    <n v="19"/>
    <n v="146"/>
    <n v="9"/>
    <x v="11"/>
    <n v="0"/>
    <x v="8"/>
    <x v="8"/>
    <s v="Semak belukar"/>
    <x v="11"/>
    <x v="0"/>
    <x v="0"/>
  </r>
  <r>
    <n v="313"/>
    <n v="360"/>
    <n v="122"/>
    <n v="18"/>
    <x v="8"/>
    <n v="0"/>
    <x v="13"/>
    <x v="13"/>
    <s v="Lahan terbuka"/>
    <x v="8"/>
    <x v="0"/>
    <x v="0"/>
  </r>
  <r>
    <n v="314"/>
    <n v="2432"/>
    <n v="123"/>
    <n v="9"/>
    <x v="7"/>
    <n v="0"/>
    <x v="14"/>
    <x v="14"/>
    <s v="Semak belukar"/>
    <x v="7"/>
    <x v="0"/>
    <x v="0"/>
  </r>
  <r>
    <n v="315"/>
    <n v="63"/>
    <n v="134"/>
    <n v="2"/>
    <x v="2"/>
    <n v="0"/>
    <x v="3"/>
    <x v="3"/>
    <s v="Hutan lahan kering sekunder / bekas tebangan"/>
    <x v="2"/>
    <x v="0"/>
    <x v="1"/>
  </r>
  <r>
    <n v="316"/>
    <n v="5"/>
    <n v="146"/>
    <n v="12"/>
    <x v="11"/>
    <n v="0"/>
    <x v="8"/>
    <x v="8"/>
    <s v="Pertanian lahan kering"/>
    <x v="11"/>
    <x v="0"/>
    <x v="0"/>
  </r>
  <r>
    <n v="317"/>
    <n v="458"/>
    <n v="121"/>
    <n v="12"/>
    <x v="5"/>
    <n v="0"/>
    <x v="9"/>
    <x v="9"/>
    <s v="Pertanian lahan kering"/>
    <x v="5"/>
    <x v="0"/>
    <x v="0"/>
  </r>
  <r>
    <n v="318"/>
    <n v="1028"/>
    <n v="123"/>
    <n v="2"/>
    <x v="7"/>
    <n v="0"/>
    <x v="14"/>
    <x v="14"/>
    <s v="Hutan lahan kering sekunder / bekas tebangan"/>
    <x v="7"/>
    <x v="0"/>
    <x v="1"/>
  </r>
  <r>
    <n v="319"/>
    <n v="1403"/>
    <n v="123"/>
    <n v="9"/>
    <x v="2"/>
    <n v="0"/>
    <x v="14"/>
    <x v="14"/>
    <s v="Semak belukar"/>
    <x v="2"/>
    <x v="0"/>
    <x v="0"/>
  </r>
  <r>
    <n v="320"/>
    <n v="55"/>
    <n v="123"/>
    <n v="9"/>
    <x v="5"/>
    <n v="0"/>
    <x v="14"/>
    <x v="14"/>
    <s v="Semak belukar"/>
    <x v="5"/>
    <x v="0"/>
    <x v="0"/>
  </r>
  <r>
    <n v="321"/>
    <n v="117"/>
    <n v="151"/>
    <n v="13"/>
    <x v="4"/>
    <n v="0"/>
    <x v="12"/>
    <x v="12"/>
    <s v="Pertanian lahan kering  campur semak / kebun campur"/>
    <x v="4"/>
    <x v="0"/>
    <x v="0"/>
  </r>
  <r>
    <n v="322"/>
    <n v="483"/>
    <n v="151"/>
    <n v="13"/>
    <x v="2"/>
    <n v="0"/>
    <x v="12"/>
    <x v="12"/>
    <s v="Pertanian lahan kering  campur semak / kebun campur"/>
    <x v="2"/>
    <x v="0"/>
    <x v="0"/>
  </r>
  <r>
    <n v="323"/>
    <n v="7"/>
    <n v="145"/>
    <n v="13"/>
    <x v="0"/>
    <n v="0"/>
    <x v="11"/>
    <x v="11"/>
    <s v="Pertanian lahan kering  campur semak / kebun campur"/>
    <x v="0"/>
    <x v="0"/>
    <x v="0"/>
  </r>
  <r>
    <n v="324"/>
    <n v="284"/>
    <n v="145"/>
    <n v="13"/>
    <x v="3"/>
    <n v="0"/>
    <x v="11"/>
    <x v="11"/>
    <s v="Pertanian lahan kering  campur semak / kebun campur"/>
    <x v="3"/>
    <x v="0"/>
    <x v="0"/>
  </r>
  <r>
    <n v="325"/>
    <n v="3"/>
    <n v="145"/>
    <n v="16"/>
    <x v="2"/>
    <n v="0"/>
    <x v="11"/>
    <x v="11"/>
    <s v="Pemukiman"/>
    <x v="2"/>
    <x v="0"/>
    <x v="0"/>
  </r>
  <r>
    <n v="326"/>
    <n v="2"/>
    <n v="146"/>
    <n v="0"/>
    <x v="11"/>
    <n v="0"/>
    <x v="8"/>
    <x v="8"/>
    <s v="No data"/>
    <x v="11"/>
    <x v="0"/>
    <x v="0"/>
  </r>
  <r>
    <n v="327"/>
    <n v="1"/>
    <n v="146"/>
    <n v="16"/>
    <x v="9"/>
    <n v="0"/>
    <x v="8"/>
    <x v="8"/>
    <s v="Pemukiman"/>
    <x v="9"/>
    <x v="0"/>
    <x v="0"/>
  </r>
  <r>
    <n v="328"/>
    <n v="281"/>
    <n v="146"/>
    <n v="16"/>
    <x v="2"/>
    <n v="0"/>
    <x v="8"/>
    <x v="8"/>
    <s v="Pemukiman"/>
    <x v="2"/>
    <x v="0"/>
    <x v="0"/>
  </r>
  <r>
    <n v="329"/>
    <n v="28"/>
    <n v="122"/>
    <n v="0"/>
    <x v="8"/>
    <n v="0"/>
    <x v="13"/>
    <x v="13"/>
    <s v="No data"/>
    <x v="8"/>
    <x v="0"/>
    <x v="0"/>
  </r>
  <r>
    <n v="330"/>
    <n v="650"/>
    <n v="132"/>
    <n v="13"/>
    <x v="7"/>
    <n v="0"/>
    <x v="10"/>
    <x v="10"/>
    <s v="Pertanian lahan kering  campur semak / kebun campur"/>
    <x v="7"/>
    <x v="0"/>
    <x v="0"/>
  </r>
  <r>
    <n v="331"/>
    <n v="175"/>
    <n v="132"/>
    <n v="13"/>
    <x v="3"/>
    <n v="0"/>
    <x v="10"/>
    <x v="10"/>
    <s v="Pertanian lahan kering  campur semak / kebun campur"/>
    <x v="3"/>
    <x v="0"/>
    <x v="0"/>
  </r>
  <r>
    <n v="332"/>
    <n v="922"/>
    <n v="129"/>
    <n v="9"/>
    <x v="2"/>
    <n v="0"/>
    <x v="4"/>
    <x v="4"/>
    <s v="Semak belukar"/>
    <x v="2"/>
    <x v="0"/>
    <x v="0"/>
  </r>
  <r>
    <n v="333"/>
    <n v="16"/>
    <n v="146"/>
    <n v="16"/>
    <x v="11"/>
    <n v="0"/>
    <x v="8"/>
    <x v="8"/>
    <s v="Pemukiman"/>
    <x v="11"/>
    <x v="0"/>
    <x v="0"/>
  </r>
  <r>
    <n v="334"/>
    <n v="9"/>
    <n v="146"/>
    <n v="5"/>
    <x v="2"/>
    <n v="0"/>
    <x v="8"/>
    <x v="8"/>
    <s v="Hutan mangrove primer"/>
    <x v="2"/>
    <x v="0"/>
    <x v="1"/>
  </r>
  <r>
    <n v="335"/>
    <n v="6906"/>
    <n v="123"/>
    <n v="2"/>
    <x v="4"/>
    <n v="0"/>
    <x v="14"/>
    <x v="14"/>
    <s v="Hutan lahan kering sekunder / bekas tebangan"/>
    <x v="4"/>
    <x v="0"/>
    <x v="0"/>
  </r>
  <r>
    <n v="336"/>
    <n v="48"/>
    <n v="132"/>
    <n v="6"/>
    <x v="11"/>
    <n v="0"/>
    <x v="10"/>
    <x v="10"/>
    <s v="Hutan mangrove sekunder"/>
    <x v="11"/>
    <x v="0"/>
    <x v="0"/>
  </r>
  <r>
    <n v="337"/>
    <n v="1652"/>
    <n v="145"/>
    <n v="11"/>
    <x v="1"/>
    <n v="0"/>
    <x v="11"/>
    <x v="11"/>
    <s v="Savanna / Padang rumput"/>
    <x v="1"/>
    <x v="0"/>
    <x v="0"/>
  </r>
  <r>
    <n v="338"/>
    <n v="19"/>
    <n v="145"/>
    <n v="0"/>
    <x v="1"/>
    <n v="0"/>
    <x v="11"/>
    <x v="11"/>
    <s v="No data"/>
    <x v="1"/>
    <x v="0"/>
    <x v="0"/>
  </r>
  <r>
    <n v="339"/>
    <n v="2"/>
    <n v="146"/>
    <n v="5"/>
    <x v="11"/>
    <n v="0"/>
    <x v="8"/>
    <x v="8"/>
    <s v="Hutan mangrove primer"/>
    <x v="11"/>
    <x v="0"/>
    <x v="2"/>
  </r>
  <r>
    <n v="340"/>
    <n v="45"/>
    <n v="132"/>
    <n v="0"/>
    <x v="0"/>
    <n v="0"/>
    <x v="10"/>
    <x v="10"/>
    <s v="No data"/>
    <x v="0"/>
    <x v="0"/>
    <x v="0"/>
  </r>
  <r>
    <n v="341"/>
    <n v="5"/>
    <n v="132"/>
    <n v="6"/>
    <x v="7"/>
    <n v="0"/>
    <x v="10"/>
    <x v="10"/>
    <s v="Hutan mangrove sekunder"/>
    <x v="7"/>
    <x v="0"/>
    <x v="1"/>
  </r>
  <r>
    <n v="342"/>
    <n v="109"/>
    <n v="135"/>
    <n v="2"/>
    <x v="3"/>
    <n v="0"/>
    <x v="7"/>
    <x v="7"/>
    <s v="Hutan lahan kering sekunder / bekas tebangan"/>
    <x v="3"/>
    <x v="0"/>
    <x v="1"/>
  </r>
  <r>
    <n v="343"/>
    <n v="65"/>
    <n v="146"/>
    <n v="11"/>
    <x v="2"/>
    <n v="0"/>
    <x v="8"/>
    <x v="8"/>
    <s v="Savanna / Padang rumput"/>
    <x v="2"/>
    <x v="0"/>
    <x v="0"/>
  </r>
  <r>
    <n v="344"/>
    <n v="3"/>
    <n v="146"/>
    <n v="12"/>
    <x v="9"/>
    <n v="0"/>
    <x v="8"/>
    <x v="8"/>
    <s v="Pertanian lahan kering"/>
    <x v="9"/>
    <x v="0"/>
    <x v="0"/>
  </r>
  <r>
    <n v="345"/>
    <n v="5"/>
    <n v="121"/>
    <n v="12"/>
    <x v="0"/>
    <n v="0"/>
    <x v="9"/>
    <x v="9"/>
    <s v="Pertanian lahan kering"/>
    <x v="0"/>
    <x v="0"/>
    <x v="0"/>
  </r>
  <r>
    <n v="346"/>
    <n v="1"/>
    <n v="132"/>
    <n v="16"/>
    <x v="11"/>
    <n v="0"/>
    <x v="10"/>
    <x v="10"/>
    <s v="Pemukiman"/>
    <x v="11"/>
    <x v="0"/>
    <x v="0"/>
  </r>
  <r>
    <n v="347"/>
    <n v="1104"/>
    <n v="145"/>
    <n v="12"/>
    <x v="5"/>
    <n v="0"/>
    <x v="11"/>
    <x v="11"/>
    <s v="Pertanian lahan kering"/>
    <x v="5"/>
    <x v="0"/>
    <x v="0"/>
  </r>
  <r>
    <n v="348"/>
    <n v="3"/>
    <n v="145"/>
    <n v="12"/>
    <x v="0"/>
    <n v="0"/>
    <x v="11"/>
    <x v="11"/>
    <s v="Pertanian lahan kering"/>
    <x v="0"/>
    <x v="0"/>
    <x v="0"/>
  </r>
  <r>
    <n v="349"/>
    <n v="239"/>
    <n v="145"/>
    <n v="13"/>
    <x v="1"/>
    <n v="0"/>
    <x v="11"/>
    <x v="11"/>
    <s v="Pertanian lahan kering  campur semak / kebun campur"/>
    <x v="1"/>
    <x v="0"/>
    <x v="0"/>
  </r>
  <r>
    <n v="350"/>
    <n v="578"/>
    <n v="145"/>
    <n v="13"/>
    <x v="4"/>
    <n v="0"/>
    <x v="11"/>
    <x v="11"/>
    <s v="Pertanian lahan kering  campur semak / kebun campur"/>
    <x v="4"/>
    <x v="0"/>
    <x v="0"/>
  </r>
  <r>
    <n v="351"/>
    <n v="3434"/>
    <n v="145"/>
    <n v="2"/>
    <x v="4"/>
    <n v="0"/>
    <x v="11"/>
    <x v="11"/>
    <s v="Hutan lahan kering sekunder / bekas tebangan"/>
    <x v="4"/>
    <x v="0"/>
    <x v="0"/>
  </r>
  <r>
    <n v="352"/>
    <n v="7"/>
    <n v="132"/>
    <n v="0"/>
    <x v="11"/>
    <n v="0"/>
    <x v="10"/>
    <x v="10"/>
    <s v="No data"/>
    <x v="11"/>
    <x v="0"/>
    <x v="0"/>
  </r>
  <r>
    <n v="353"/>
    <n v="15"/>
    <n v="150"/>
    <n v="2"/>
    <x v="6"/>
    <n v="0"/>
    <x v="0"/>
    <x v="0"/>
    <s v="Hutan lahan kering sekunder / bekas tebangan"/>
    <x v="6"/>
    <x v="0"/>
    <x v="1"/>
  </r>
  <r>
    <n v="354"/>
    <n v="167"/>
    <n v="146"/>
    <n v="12"/>
    <x v="2"/>
    <n v="0"/>
    <x v="8"/>
    <x v="8"/>
    <s v="Pertanian lahan kering"/>
    <x v="2"/>
    <x v="0"/>
    <x v="0"/>
  </r>
  <r>
    <n v="355"/>
    <n v="159"/>
    <n v="151"/>
    <n v="2"/>
    <x v="5"/>
    <n v="0"/>
    <x v="12"/>
    <x v="12"/>
    <s v="Hutan lahan kering sekunder / bekas tebangan"/>
    <x v="5"/>
    <x v="0"/>
    <x v="1"/>
  </r>
  <r>
    <n v="356"/>
    <n v="28"/>
    <n v="145"/>
    <n v="0"/>
    <x v="5"/>
    <n v="0"/>
    <x v="11"/>
    <x v="11"/>
    <s v="No data"/>
    <x v="5"/>
    <x v="0"/>
    <x v="0"/>
  </r>
  <r>
    <n v="357"/>
    <n v="21"/>
    <n v="132"/>
    <n v="0"/>
    <x v="3"/>
    <n v="0"/>
    <x v="10"/>
    <x v="10"/>
    <s v="No data"/>
    <x v="3"/>
    <x v="0"/>
    <x v="0"/>
  </r>
  <r>
    <n v="358"/>
    <n v="2675"/>
    <n v="151"/>
    <n v="2"/>
    <x v="4"/>
    <n v="0"/>
    <x v="12"/>
    <x v="12"/>
    <s v="Hutan lahan kering sekunder / bekas tebangan"/>
    <x v="4"/>
    <x v="0"/>
    <x v="0"/>
  </r>
  <r>
    <n v="359"/>
    <n v="821"/>
    <n v="151"/>
    <n v="2"/>
    <x v="2"/>
    <n v="0"/>
    <x v="12"/>
    <x v="12"/>
    <s v="Hutan lahan kering sekunder / bekas tebangan"/>
    <x v="2"/>
    <x v="0"/>
    <x v="1"/>
  </r>
  <r>
    <n v="360"/>
    <n v="2"/>
    <n v="153"/>
    <n v="13"/>
    <x v="14"/>
    <n v="0"/>
    <x v="15"/>
    <x v="15"/>
    <s v="Pertanian lahan kering  campur semak / kebun campur"/>
    <x v="14"/>
    <x v="0"/>
    <x v="0"/>
  </r>
  <r>
    <n v="361"/>
    <n v="13"/>
    <n v="145"/>
    <n v="16"/>
    <x v="1"/>
    <n v="0"/>
    <x v="11"/>
    <x v="11"/>
    <s v="Pemukiman"/>
    <x v="1"/>
    <x v="0"/>
    <x v="0"/>
  </r>
  <r>
    <n v="362"/>
    <n v="225"/>
    <n v="123"/>
    <n v="9"/>
    <x v="4"/>
    <n v="0"/>
    <x v="14"/>
    <x v="14"/>
    <s v="Semak belukar"/>
    <x v="4"/>
    <x v="0"/>
    <x v="0"/>
  </r>
  <r>
    <n v="363"/>
    <n v="3"/>
    <n v="132"/>
    <n v="16"/>
    <x v="0"/>
    <n v="0"/>
    <x v="10"/>
    <x v="10"/>
    <s v="Pemukiman"/>
    <x v="0"/>
    <x v="0"/>
    <x v="0"/>
  </r>
  <r>
    <n v="364"/>
    <n v="13"/>
    <n v="132"/>
    <n v="0"/>
    <x v="7"/>
    <n v="0"/>
    <x v="10"/>
    <x v="10"/>
    <s v="No data"/>
    <x v="7"/>
    <x v="0"/>
    <x v="0"/>
  </r>
  <r>
    <n v="365"/>
    <n v="253"/>
    <n v="129"/>
    <n v="13"/>
    <x v="4"/>
    <n v="0"/>
    <x v="4"/>
    <x v="4"/>
    <s v="Pertanian lahan kering  campur semak / kebun campur"/>
    <x v="4"/>
    <x v="0"/>
    <x v="0"/>
  </r>
  <r>
    <n v="366"/>
    <n v="2092"/>
    <n v="153"/>
    <n v="13"/>
    <x v="5"/>
    <n v="0"/>
    <x v="15"/>
    <x v="15"/>
    <s v="Pertanian lahan kering  campur semak / kebun campur"/>
    <x v="5"/>
    <x v="0"/>
    <x v="0"/>
  </r>
  <r>
    <n v="367"/>
    <n v="65"/>
    <n v="153"/>
    <n v="16"/>
    <x v="5"/>
    <n v="0"/>
    <x v="15"/>
    <x v="15"/>
    <s v="Pemukiman"/>
    <x v="5"/>
    <x v="0"/>
    <x v="0"/>
  </r>
  <r>
    <n v="368"/>
    <n v="5"/>
    <n v="153"/>
    <n v="16"/>
    <x v="14"/>
    <n v="0"/>
    <x v="15"/>
    <x v="15"/>
    <s v="Pemukiman"/>
    <x v="14"/>
    <x v="0"/>
    <x v="0"/>
  </r>
  <r>
    <n v="369"/>
    <n v="2766"/>
    <n v="143"/>
    <n v="11"/>
    <x v="1"/>
    <n v="0"/>
    <x v="16"/>
    <x v="16"/>
    <s v="Savanna / Padang rumput"/>
    <x v="1"/>
    <x v="0"/>
    <x v="0"/>
  </r>
  <r>
    <n v="370"/>
    <n v="1"/>
    <n v="145"/>
    <n v="11"/>
    <x v="0"/>
    <n v="0"/>
    <x v="11"/>
    <x v="11"/>
    <s v="Savanna / Padang rumput"/>
    <x v="0"/>
    <x v="0"/>
    <x v="0"/>
  </r>
  <r>
    <n v="371"/>
    <n v="52"/>
    <n v="145"/>
    <n v="13"/>
    <x v="5"/>
    <n v="0"/>
    <x v="11"/>
    <x v="11"/>
    <s v="Pertanian lahan kering  campur semak / kebun campur"/>
    <x v="5"/>
    <x v="0"/>
    <x v="0"/>
  </r>
  <r>
    <n v="372"/>
    <n v="2"/>
    <n v="132"/>
    <n v="0"/>
    <x v="9"/>
    <n v="0"/>
    <x v="10"/>
    <x v="10"/>
    <s v="No data"/>
    <x v="9"/>
    <x v="0"/>
    <x v="0"/>
  </r>
  <r>
    <n v="373"/>
    <n v="3"/>
    <n v="132"/>
    <n v="5"/>
    <x v="9"/>
    <n v="0"/>
    <x v="10"/>
    <x v="10"/>
    <s v="Hutan mangrove primer"/>
    <x v="9"/>
    <x v="0"/>
    <x v="0"/>
  </r>
  <r>
    <n v="374"/>
    <n v="1"/>
    <n v="132"/>
    <n v="5"/>
    <x v="0"/>
    <n v="0"/>
    <x v="10"/>
    <x v="10"/>
    <s v="Hutan mangrove primer"/>
    <x v="0"/>
    <x v="0"/>
    <x v="1"/>
  </r>
  <r>
    <n v="375"/>
    <n v="36"/>
    <n v="151"/>
    <n v="0"/>
    <x v="2"/>
    <n v="0"/>
    <x v="12"/>
    <x v="12"/>
    <s v="No data"/>
    <x v="2"/>
    <x v="0"/>
    <x v="0"/>
  </r>
  <r>
    <n v="376"/>
    <n v="61"/>
    <n v="151"/>
    <n v="18"/>
    <x v="4"/>
    <n v="0"/>
    <x v="12"/>
    <x v="12"/>
    <s v="Lahan terbuka"/>
    <x v="4"/>
    <x v="0"/>
    <x v="0"/>
  </r>
  <r>
    <n v="377"/>
    <n v="1"/>
    <n v="151"/>
    <n v="16"/>
    <x v="14"/>
    <n v="0"/>
    <x v="12"/>
    <x v="12"/>
    <s v="Pemukiman"/>
    <x v="14"/>
    <x v="0"/>
    <x v="0"/>
  </r>
  <r>
    <n v="378"/>
    <n v="73"/>
    <n v="143"/>
    <n v="0"/>
    <x v="1"/>
    <n v="0"/>
    <x v="16"/>
    <x v="16"/>
    <s v="No data"/>
    <x v="1"/>
    <x v="0"/>
    <x v="0"/>
  </r>
  <r>
    <n v="379"/>
    <n v="172"/>
    <n v="143"/>
    <n v="0"/>
    <x v="0"/>
    <n v="0"/>
    <x v="16"/>
    <x v="16"/>
    <s v="No data"/>
    <x v="0"/>
    <x v="0"/>
    <x v="0"/>
  </r>
  <r>
    <n v="380"/>
    <n v="1"/>
    <n v="146"/>
    <n v="5"/>
    <x v="4"/>
    <n v="0"/>
    <x v="8"/>
    <x v="8"/>
    <s v="Hutan mangrove primer"/>
    <x v="4"/>
    <x v="0"/>
    <x v="2"/>
  </r>
  <r>
    <n v="381"/>
    <n v="4"/>
    <n v="122"/>
    <n v="11"/>
    <x v="0"/>
    <n v="0"/>
    <x v="13"/>
    <x v="13"/>
    <s v="Savanna / Padang rumput"/>
    <x v="0"/>
    <x v="0"/>
    <x v="0"/>
  </r>
  <r>
    <n v="382"/>
    <n v="166"/>
    <n v="122"/>
    <n v="11"/>
    <x v="8"/>
    <n v="0"/>
    <x v="13"/>
    <x v="13"/>
    <s v="Savanna / Padang rumput"/>
    <x v="8"/>
    <x v="0"/>
    <x v="0"/>
  </r>
  <r>
    <n v="383"/>
    <n v="288"/>
    <n v="129"/>
    <n v="12"/>
    <x v="2"/>
    <n v="0"/>
    <x v="4"/>
    <x v="4"/>
    <s v="Pertanian lahan kering"/>
    <x v="2"/>
    <x v="0"/>
    <x v="0"/>
  </r>
  <r>
    <n v="384"/>
    <n v="1"/>
    <n v="151"/>
    <n v="18"/>
    <x v="2"/>
    <n v="0"/>
    <x v="12"/>
    <x v="12"/>
    <s v="Lahan terbuka"/>
    <x v="2"/>
    <x v="0"/>
    <x v="0"/>
  </r>
  <r>
    <n v="385"/>
    <n v="48"/>
    <n v="151"/>
    <n v="18"/>
    <x v="5"/>
    <n v="0"/>
    <x v="12"/>
    <x v="12"/>
    <s v="Lahan terbuka"/>
    <x v="5"/>
    <x v="0"/>
    <x v="0"/>
  </r>
  <r>
    <n v="386"/>
    <n v="44"/>
    <n v="165"/>
    <n v="0"/>
    <x v="0"/>
    <n v="0"/>
    <x v="17"/>
    <x v="17"/>
    <s v="No data"/>
    <x v="0"/>
    <x v="0"/>
    <x v="0"/>
  </r>
  <r>
    <n v="387"/>
    <n v="909"/>
    <n v="165"/>
    <n v="13"/>
    <x v="2"/>
    <n v="0"/>
    <x v="17"/>
    <x v="17"/>
    <s v="Pertanian lahan kering  campur semak / kebun campur"/>
    <x v="2"/>
    <x v="0"/>
    <x v="0"/>
  </r>
  <r>
    <n v="388"/>
    <n v="77"/>
    <n v="121"/>
    <n v="2"/>
    <x v="3"/>
    <n v="0"/>
    <x v="9"/>
    <x v="9"/>
    <s v="Hutan lahan kering sekunder / bekas tebangan"/>
    <x v="3"/>
    <x v="0"/>
    <x v="1"/>
  </r>
  <r>
    <n v="389"/>
    <n v="1"/>
    <n v="134"/>
    <n v="9"/>
    <x v="8"/>
    <n v="0"/>
    <x v="3"/>
    <x v="3"/>
    <s v="Semak belukar"/>
    <x v="8"/>
    <x v="0"/>
    <x v="0"/>
  </r>
  <r>
    <n v="390"/>
    <n v="6"/>
    <n v="153"/>
    <n v="16"/>
    <x v="2"/>
    <n v="0"/>
    <x v="15"/>
    <x v="15"/>
    <s v="Pemukiman"/>
    <x v="2"/>
    <x v="0"/>
    <x v="0"/>
  </r>
  <r>
    <n v="391"/>
    <n v="27"/>
    <n v="165"/>
    <n v="13"/>
    <x v="7"/>
    <n v="0"/>
    <x v="17"/>
    <x v="17"/>
    <s v="Pertanian lahan kering  campur semak / kebun campur"/>
    <x v="7"/>
    <x v="0"/>
    <x v="0"/>
  </r>
  <r>
    <n v="392"/>
    <n v="9"/>
    <n v="146"/>
    <n v="16"/>
    <x v="4"/>
    <n v="0"/>
    <x v="8"/>
    <x v="8"/>
    <s v="Pemukiman"/>
    <x v="4"/>
    <x v="0"/>
    <x v="0"/>
  </r>
  <r>
    <n v="393"/>
    <n v="153"/>
    <n v="123"/>
    <n v="9"/>
    <x v="3"/>
    <n v="0"/>
    <x v="14"/>
    <x v="14"/>
    <s v="Semak belukar"/>
    <x v="3"/>
    <x v="0"/>
    <x v="0"/>
  </r>
  <r>
    <n v="394"/>
    <n v="1"/>
    <n v="132"/>
    <n v="13"/>
    <x v="11"/>
    <n v="0"/>
    <x v="10"/>
    <x v="10"/>
    <s v="Pertanian lahan kering  campur semak / kebun campur"/>
    <x v="11"/>
    <x v="0"/>
    <x v="0"/>
  </r>
  <r>
    <n v="395"/>
    <n v="387"/>
    <n v="153"/>
    <n v="13"/>
    <x v="2"/>
    <n v="0"/>
    <x v="15"/>
    <x v="15"/>
    <s v="Pertanian lahan kering  campur semak / kebun campur"/>
    <x v="2"/>
    <x v="0"/>
    <x v="0"/>
  </r>
  <r>
    <n v="396"/>
    <n v="15"/>
    <n v="165"/>
    <n v="0"/>
    <x v="2"/>
    <n v="0"/>
    <x v="17"/>
    <x v="17"/>
    <s v="No data"/>
    <x v="2"/>
    <x v="0"/>
    <x v="0"/>
  </r>
  <r>
    <n v="397"/>
    <n v="1117"/>
    <n v="165"/>
    <n v="9"/>
    <x v="2"/>
    <n v="0"/>
    <x v="17"/>
    <x v="17"/>
    <s v="Semak belukar"/>
    <x v="2"/>
    <x v="0"/>
    <x v="0"/>
  </r>
  <r>
    <n v="398"/>
    <n v="451"/>
    <n v="145"/>
    <n v="2"/>
    <x v="7"/>
    <n v="0"/>
    <x v="11"/>
    <x v="11"/>
    <s v="Hutan lahan kering sekunder / bekas tebangan"/>
    <x v="7"/>
    <x v="0"/>
    <x v="1"/>
  </r>
  <r>
    <n v="399"/>
    <n v="1"/>
    <n v="146"/>
    <n v="5"/>
    <x v="5"/>
    <n v="0"/>
    <x v="8"/>
    <x v="8"/>
    <s v="Hutan mangrove primer"/>
    <x v="5"/>
    <x v="0"/>
    <x v="1"/>
  </r>
  <r>
    <n v="400"/>
    <n v="3"/>
    <n v="145"/>
    <n v="16"/>
    <x v="4"/>
    <n v="0"/>
    <x v="11"/>
    <x v="11"/>
    <s v="Pemukiman"/>
    <x v="4"/>
    <x v="0"/>
    <x v="0"/>
  </r>
  <r>
    <n v="401"/>
    <n v="1"/>
    <n v="146"/>
    <n v="5"/>
    <x v="1"/>
    <n v="0"/>
    <x v="8"/>
    <x v="8"/>
    <s v="Hutan mangrove primer"/>
    <x v="1"/>
    <x v="0"/>
    <x v="1"/>
  </r>
  <r>
    <n v="402"/>
    <n v="10"/>
    <n v="122"/>
    <n v="18"/>
    <x v="0"/>
    <n v="0"/>
    <x v="13"/>
    <x v="13"/>
    <s v="Lahan terbuka"/>
    <x v="0"/>
    <x v="0"/>
    <x v="0"/>
  </r>
  <r>
    <n v="403"/>
    <n v="6"/>
    <n v="165"/>
    <n v="9"/>
    <x v="0"/>
    <n v="0"/>
    <x v="17"/>
    <x v="17"/>
    <s v="Semak belukar"/>
    <x v="0"/>
    <x v="0"/>
    <x v="0"/>
  </r>
  <r>
    <n v="404"/>
    <n v="5"/>
    <n v="146"/>
    <n v="6"/>
    <x v="1"/>
    <n v="0"/>
    <x v="8"/>
    <x v="8"/>
    <s v="Hutan mangrove sekunder"/>
    <x v="1"/>
    <x v="0"/>
    <x v="1"/>
  </r>
  <r>
    <n v="405"/>
    <n v="170"/>
    <n v="146"/>
    <n v="13"/>
    <x v="4"/>
    <n v="0"/>
    <x v="8"/>
    <x v="8"/>
    <s v="Pertanian lahan kering  campur semak / kebun campur"/>
    <x v="4"/>
    <x v="0"/>
    <x v="0"/>
  </r>
  <r>
    <n v="406"/>
    <n v="1274"/>
    <n v="123"/>
    <n v="2"/>
    <x v="1"/>
    <n v="0"/>
    <x v="14"/>
    <x v="14"/>
    <s v="Hutan lahan kering sekunder / bekas tebangan"/>
    <x v="1"/>
    <x v="0"/>
    <x v="1"/>
  </r>
  <r>
    <n v="407"/>
    <n v="2"/>
    <n v="121"/>
    <n v="12"/>
    <x v="4"/>
    <n v="0"/>
    <x v="9"/>
    <x v="9"/>
    <s v="Pertanian lahan kering"/>
    <x v="4"/>
    <x v="0"/>
    <x v="0"/>
  </r>
  <r>
    <n v="408"/>
    <n v="530"/>
    <n v="129"/>
    <n v="12"/>
    <x v="7"/>
    <n v="0"/>
    <x v="4"/>
    <x v="4"/>
    <s v="Pertanian lahan kering"/>
    <x v="7"/>
    <x v="0"/>
    <x v="0"/>
  </r>
  <r>
    <n v="409"/>
    <n v="667"/>
    <n v="151"/>
    <n v="12"/>
    <x v="5"/>
    <n v="0"/>
    <x v="12"/>
    <x v="12"/>
    <s v="Pertanian lahan kering"/>
    <x v="5"/>
    <x v="0"/>
    <x v="0"/>
  </r>
  <r>
    <n v="410"/>
    <n v="30"/>
    <n v="165"/>
    <n v="13"/>
    <x v="3"/>
    <n v="0"/>
    <x v="17"/>
    <x v="17"/>
    <s v="Pertanian lahan kering  campur semak / kebun campur"/>
    <x v="3"/>
    <x v="0"/>
    <x v="0"/>
  </r>
  <r>
    <n v="411"/>
    <n v="686"/>
    <n v="146"/>
    <n v="13"/>
    <x v="1"/>
    <n v="0"/>
    <x v="8"/>
    <x v="8"/>
    <s v="Pertanian lahan kering  campur semak / kebun campur"/>
    <x v="1"/>
    <x v="0"/>
    <x v="0"/>
  </r>
  <r>
    <n v="412"/>
    <n v="36"/>
    <n v="146"/>
    <n v="13"/>
    <x v="11"/>
    <n v="0"/>
    <x v="8"/>
    <x v="8"/>
    <s v="Pertanian lahan kering  campur semak / kebun campur"/>
    <x v="11"/>
    <x v="0"/>
    <x v="0"/>
  </r>
  <r>
    <n v="413"/>
    <n v="116"/>
    <n v="135"/>
    <n v="9"/>
    <x v="1"/>
    <n v="0"/>
    <x v="7"/>
    <x v="7"/>
    <s v="Semak belukar"/>
    <x v="1"/>
    <x v="0"/>
    <x v="0"/>
  </r>
  <r>
    <n v="414"/>
    <n v="1"/>
    <n v="145"/>
    <n v="16"/>
    <x v="5"/>
    <n v="0"/>
    <x v="11"/>
    <x v="11"/>
    <s v="Pemukiman"/>
    <x v="5"/>
    <x v="0"/>
    <x v="0"/>
  </r>
  <r>
    <n v="415"/>
    <n v="19"/>
    <n v="135"/>
    <n v="9"/>
    <x v="4"/>
    <n v="0"/>
    <x v="7"/>
    <x v="7"/>
    <s v="Semak belukar"/>
    <x v="4"/>
    <x v="0"/>
    <x v="0"/>
  </r>
  <r>
    <n v="416"/>
    <n v="356"/>
    <n v="129"/>
    <n v="12"/>
    <x v="4"/>
    <n v="0"/>
    <x v="4"/>
    <x v="4"/>
    <s v="Pertanian lahan kering"/>
    <x v="4"/>
    <x v="0"/>
    <x v="0"/>
  </r>
  <r>
    <n v="417"/>
    <n v="16"/>
    <n v="153"/>
    <n v="13"/>
    <x v="4"/>
    <n v="0"/>
    <x v="15"/>
    <x v="15"/>
    <s v="Pertanian lahan kering  campur semak / kebun campur"/>
    <x v="4"/>
    <x v="0"/>
    <x v="0"/>
  </r>
  <r>
    <n v="418"/>
    <n v="240"/>
    <n v="145"/>
    <n v="12"/>
    <x v="2"/>
    <n v="0"/>
    <x v="11"/>
    <x v="11"/>
    <s v="Pertanian lahan kering"/>
    <x v="2"/>
    <x v="0"/>
    <x v="0"/>
  </r>
  <r>
    <n v="419"/>
    <n v="360"/>
    <n v="123"/>
    <n v="2"/>
    <x v="5"/>
    <n v="0"/>
    <x v="14"/>
    <x v="14"/>
    <s v="Hutan lahan kering sekunder / bekas tebangan"/>
    <x v="5"/>
    <x v="0"/>
    <x v="1"/>
  </r>
  <r>
    <n v="420"/>
    <n v="102"/>
    <n v="123"/>
    <n v="9"/>
    <x v="1"/>
    <n v="0"/>
    <x v="14"/>
    <x v="14"/>
    <s v="Semak belukar"/>
    <x v="1"/>
    <x v="0"/>
    <x v="0"/>
  </r>
  <r>
    <n v="421"/>
    <n v="4"/>
    <n v="129"/>
    <n v="20"/>
    <x v="2"/>
    <n v="0"/>
    <x v="4"/>
    <x v="4"/>
    <s v="Tubuh air"/>
    <x v="2"/>
    <x v="0"/>
    <x v="0"/>
  </r>
  <r>
    <n v="422"/>
    <n v="7"/>
    <n v="121"/>
    <n v="12"/>
    <x v="9"/>
    <n v="0"/>
    <x v="9"/>
    <x v="9"/>
    <s v="Pertanian lahan kering"/>
    <x v="9"/>
    <x v="0"/>
    <x v="0"/>
  </r>
  <r>
    <n v="423"/>
    <n v="910"/>
    <n v="153"/>
    <n v="2"/>
    <x v="4"/>
    <n v="0"/>
    <x v="15"/>
    <x v="15"/>
    <s v="Hutan lahan kering sekunder / bekas tebangan"/>
    <x v="4"/>
    <x v="0"/>
    <x v="0"/>
  </r>
  <r>
    <n v="424"/>
    <n v="1"/>
    <n v="150"/>
    <n v="0"/>
    <x v="6"/>
    <n v="0"/>
    <x v="0"/>
    <x v="0"/>
    <s v="No data"/>
    <x v="6"/>
    <x v="0"/>
    <x v="0"/>
  </r>
  <r>
    <n v="425"/>
    <n v="106"/>
    <n v="153"/>
    <n v="13"/>
    <x v="3"/>
    <n v="0"/>
    <x v="15"/>
    <x v="15"/>
    <s v="Pertanian lahan kering  campur semak / kebun campur"/>
    <x v="3"/>
    <x v="0"/>
    <x v="0"/>
  </r>
  <r>
    <n v="426"/>
    <n v="2"/>
    <n v="165"/>
    <n v="9"/>
    <x v="7"/>
    <n v="0"/>
    <x v="17"/>
    <x v="17"/>
    <s v="Semak belukar"/>
    <x v="7"/>
    <x v="0"/>
    <x v="0"/>
  </r>
  <r>
    <n v="427"/>
    <n v="5"/>
    <n v="145"/>
    <n v="16"/>
    <x v="0"/>
    <n v="0"/>
    <x v="11"/>
    <x v="11"/>
    <s v="Pemukiman"/>
    <x v="0"/>
    <x v="0"/>
    <x v="0"/>
  </r>
  <r>
    <n v="428"/>
    <n v="842"/>
    <n v="142"/>
    <n v="9"/>
    <x v="5"/>
    <n v="0"/>
    <x v="18"/>
    <x v="18"/>
    <s v="Semak belukar"/>
    <x v="5"/>
    <x v="0"/>
    <x v="0"/>
  </r>
  <r>
    <n v="429"/>
    <n v="802"/>
    <n v="123"/>
    <n v="2"/>
    <x v="2"/>
    <n v="0"/>
    <x v="14"/>
    <x v="14"/>
    <s v="Hutan lahan kering sekunder / bekas tebangan"/>
    <x v="2"/>
    <x v="0"/>
    <x v="1"/>
  </r>
  <r>
    <n v="430"/>
    <n v="1"/>
    <n v="165"/>
    <n v="0"/>
    <x v="3"/>
    <n v="0"/>
    <x v="17"/>
    <x v="17"/>
    <s v="No data"/>
    <x v="3"/>
    <x v="0"/>
    <x v="0"/>
  </r>
  <r>
    <n v="431"/>
    <n v="9"/>
    <n v="123"/>
    <n v="0"/>
    <x v="7"/>
    <n v="0"/>
    <x v="14"/>
    <x v="14"/>
    <s v="No data"/>
    <x v="7"/>
    <x v="0"/>
    <x v="0"/>
  </r>
  <r>
    <n v="432"/>
    <n v="265"/>
    <n v="130"/>
    <n v="11"/>
    <x v="2"/>
    <n v="0"/>
    <x v="6"/>
    <x v="6"/>
    <s v="Savanna / Padang rumput"/>
    <x v="2"/>
    <x v="0"/>
    <x v="0"/>
  </r>
  <r>
    <n v="433"/>
    <n v="641"/>
    <n v="153"/>
    <n v="2"/>
    <x v="2"/>
    <n v="0"/>
    <x v="15"/>
    <x v="15"/>
    <s v="Hutan lahan kering sekunder / bekas tebangan"/>
    <x v="2"/>
    <x v="0"/>
    <x v="1"/>
  </r>
  <r>
    <n v="434"/>
    <n v="3"/>
    <n v="142"/>
    <n v="0"/>
    <x v="3"/>
    <n v="0"/>
    <x v="18"/>
    <x v="18"/>
    <s v="No data"/>
    <x v="3"/>
    <x v="0"/>
    <x v="0"/>
  </r>
  <r>
    <n v="435"/>
    <n v="103"/>
    <n v="142"/>
    <n v="16"/>
    <x v="3"/>
    <n v="0"/>
    <x v="18"/>
    <x v="18"/>
    <s v="Pemukiman"/>
    <x v="3"/>
    <x v="0"/>
    <x v="0"/>
  </r>
  <r>
    <n v="436"/>
    <n v="73"/>
    <n v="142"/>
    <n v="9"/>
    <x v="3"/>
    <n v="0"/>
    <x v="18"/>
    <x v="18"/>
    <s v="Semak belukar"/>
    <x v="3"/>
    <x v="0"/>
    <x v="0"/>
  </r>
  <r>
    <n v="437"/>
    <n v="115"/>
    <n v="145"/>
    <n v="13"/>
    <x v="11"/>
    <n v="0"/>
    <x v="11"/>
    <x v="11"/>
    <s v="Pertanian lahan kering  campur semak / kebun campur"/>
    <x v="11"/>
    <x v="0"/>
    <x v="0"/>
  </r>
  <r>
    <n v="438"/>
    <n v="370"/>
    <n v="146"/>
    <n v="13"/>
    <x v="5"/>
    <n v="0"/>
    <x v="8"/>
    <x v="8"/>
    <s v="Pertanian lahan kering  campur semak / kebun campur"/>
    <x v="5"/>
    <x v="0"/>
    <x v="0"/>
  </r>
  <r>
    <n v="439"/>
    <n v="137"/>
    <n v="121"/>
    <n v="12"/>
    <x v="3"/>
    <n v="0"/>
    <x v="9"/>
    <x v="9"/>
    <s v="Pertanian lahan kering"/>
    <x v="3"/>
    <x v="0"/>
    <x v="0"/>
  </r>
  <r>
    <n v="440"/>
    <n v="32"/>
    <n v="151"/>
    <n v="9"/>
    <x v="2"/>
    <n v="0"/>
    <x v="12"/>
    <x v="12"/>
    <s v="Semak belukar"/>
    <x v="2"/>
    <x v="0"/>
    <x v="0"/>
  </r>
  <r>
    <n v="441"/>
    <n v="32"/>
    <n v="165"/>
    <n v="9"/>
    <x v="3"/>
    <n v="0"/>
    <x v="17"/>
    <x v="17"/>
    <s v="Semak belukar"/>
    <x v="3"/>
    <x v="0"/>
    <x v="0"/>
  </r>
  <r>
    <n v="442"/>
    <n v="12"/>
    <n v="165"/>
    <n v="20"/>
    <x v="2"/>
    <n v="0"/>
    <x v="17"/>
    <x v="17"/>
    <s v="Tubuh air"/>
    <x v="2"/>
    <x v="0"/>
    <x v="0"/>
  </r>
  <r>
    <n v="443"/>
    <n v="25"/>
    <n v="165"/>
    <n v="20"/>
    <x v="12"/>
    <n v="0"/>
    <x v="17"/>
    <x v="17"/>
    <s v="Tubuh air"/>
    <x v="12"/>
    <x v="0"/>
    <x v="0"/>
  </r>
  <r>
    <n v="444"/>
    <n v="2"/>
    <n v="165"/>
    <n v="5"/>
    <x v="0"/>
    <n v="0"/>
    <x v="17"/>
    <x v="17"/>
    <s v="Hutan mangrove primer"/>
    <x v="0"/>
    <x v="0"/>
    <x v="1"/>
  </r>
  <r>
    <n v="445"/>
    <n v="39"/>
    <n v="165"/>
    <n v="5"/>
    <x v="9"/>
    <n v="0"/>
    <x v="17"/>
    <x v="17"/>
    <s v="Hutan mangrove primer"/>
    <x v="9"/>
    <x v="0"/>
    <x v="0"/>
  </r>
  <r>
    <n v="446"/>
    <n v="5"/>
    <n v="165"/>
    <n v="13"/>
    <x v="0"/>
    <n v="0"/>
    <x v="17"/>
    <x v="17"/>
    <s v="Pertanian lahan kering  campur semak / kebun campur"/>
    <x v="0"/>
    <x v="0"/>
    <x v="0"/>
  </r>
  <r>
    <n v="447"/>
    <n v="2557"/>
    <n v="165"/>
    <n v="13"/>
    <x v="5"/>
    <n v="0"/>
    <x v="17"/>
    <x v="17"/>
    <s v="Pertanian lahan kering  campur semak / kebun campur"/>
    <x v="5"/>
    <x v="0"/>
    <x v="0"/>
  </r>
  <r>
    <n v="448"/>
    <n v="1"/>
    <n v="165"/>
    <n v="16"/>
    <x v="2"/>
    <n v="0"/>
    <x v="17"/>
    <x v="17"/>
    <s v="Pemukiman"/>
    <x v="2"/>
    <x v="0"/>
    <x v="0"/>
  </r>
  <r>
    <n v="449"/>
    <n v="5"/>
    <n v="142"/>
    <n v="0"/>
    <x v="0"/>
    <n v="0"/>
    <x v="18"/>
    <x v="18"/>
    <s v="No data"/>
    <x v="0"/>
    <x v="0"/>
    <x v="0"/>
  </r>
  <r>
    <n v="450"/>
    <n v="138"/>
    <n v="142"/>
    <n v="9"/>
    <x v="2"/>
    <n v="0"/>
    <x v="18"/>
    <x v="18"/>
    <s v="Semak belukar"/>
    <x v="2"/>
    <x v="0"/>
    <x v="0"/>
  </r>
  <r>
    <n v="451"/>
    <n v="450"/>
    <n v="145"/>
    <n v="12"/>
    <x v="4"/>
    <n v="0"/>
    <x v="11"/>
    <x v="11"/>
    <s v="Pertanian lahan kering"/>
    <x v="4"/>
    <x v="0"/>
    <x v="0"/>
  </r>
  <r>
    <n v="452"/>
    <n v="19"/>
    <n v="151"/>
    <n v="9"/>
    <x v="5"/>
    <n v="0"/>
    <x v="12"/>
    <x v="12"/>
    <s v="Semak belukar"/>
    <x v="5"/>
    <x v="0"/>
    <x v="0"/>
  </r>
  <r>
    <n v="453"/>
    <n v="189"/>
    <n v="153"/>
    <n v="2"/>
    <x v="5"/>
    <n v="0"/>
    <x v="15"/>
    <x v="15"/>
    <s v="Hutan lahan kering sekunder / bekas tebangan"/>
    <x v="5"/>
    <x v="0"/>
    <x v="1"/>
  </r>
  <r>
    <n v="454"/>
    <n v="6"/>
    <n v="165"/>
    <n v="9"/>
    <x v="12"/>
    <n v="0"/>
    <x v="17"/>
    <x v="17"/>
    <s v="Semak belukar"/>
    <x v="12"/>
    <x v="0"/>
    <x v="0"/>
  </r>
  <r>
    <n v="455"/>
    <n v="2"/>
    <n v="165"/>
    <n v="0"/>
    <x v="9"/>
    <n v="0"/>
    <x v="17"/>
    <x v="17"/>
    <s v="No data"/>
    <x v="9"/>
    <x v="0"/>
    <x v="0"/>
  </r>
  <r>
    <n v="456"/>
    <n v="22"/>
    <n v="165"/>
    <n v="16"/>
    <x v="7"/>
    <n v="0"/>
    <x v="17"/>
    <x v="17"/>
    <s v="Pemukiman"/>
    <x v="7"/>
    <x v="0"/>
    <x v="0"/>
  </r>
  <r>
    <n v="457"/>
    <n v="105"/>
    <n v="165"/>
    <n v="7"/>
    <x v="2"/>
    <n v="0"/>
    <x v="17"/>
    <x v="17"/>
    <s v="Hutan tanaman"/>
    <x v="2"/>
    <x v="0"/>
    <x v="0"/>
  </r>
  <r>
    <n v="458"/>
    <n v="1"/>
    <n v="165"/>
    <n v="20"/>
    <x v="11"/>
    <n v="0"/>
    <x v="17"/>
    <x v="17"/>
    <s v="Tubuh air"/>
    <x v="11"/>
    <x v="0"/>
    <x v="0"/>
  </r>
  <r>
    <n v="459"/>
    <n v="1"/>
    <n v="142"/>
    <n v="0"/>
    <x v="2"/>
    <n v="0"/>
    <x v="18"/>
    <x v="18"/>
    <s v="No data"/>
    <x v="2"/>
    <x v="0"/>
    <x v="0"/>
  </r>
  <r>
    <n v="460"/>
    <n v="20"/>
    <n v="142"/>
    <n v="16"/>
    <x v="2"/>
    <n v="0"/>
    <x v="18"/>
    <x v="18"/>
    <s v="Pemukiman"/>
    <x v="2"/>
    <x v="0"/>
    <x v="0"/>
  </r>
  <r>
    <n v="461"/>
    <n v="6"/>
    <n v="145"/>
    <n v="0"/>
    <x v="11"/>
    <n v="0"/>
    <x v="11"/>
    <x v="11"/>
    <s v="No data"/>
    <x v="11"/>
    <x v="0"/>
    <x v="0"/>
  </r>
  <r>
    <n v="462"/>
    <n v="20"/>
    <n v="146"/>
    <n v="11"/>
    <x v="1"/>
    <n v="0"/>
    <x v="8"/>
    <x v="8"/>
    <s v="Savanna / Padang rumput"/>
    <x v="1"/>
    <x v="0"/>
    <x v="0"/>
  </r>
  <r>
    <n v="463"/>
    <n v="6"/>
    <n v="165"/>
    <n v="5"/>
    <x v="2"/>
    <n v="0"/>
    <x v="17"/>
    <x v="17"/>
    <s v="Hutan mangrove primer"/>
    <x v="2"/>
    <x v="0"/>
    <x v="1"/>
  </r>
  <r>
    <n v="464"/>
    <n v="3"/>
    <n v="165"/>
    <n v="13"/>
    <x v="9"/>
    <n v="0"/>
    <x v="17"/>
    <x v="17"/>
    <s v="Pertanian lahan kering  campur semak / kebun campur"/>
    <x v="9"/>
    <x v="0"/>
    <x v="0"/>
  </r>
  <r>
    <n v="465"/>
    <n v="127"/>
    <n v="165"/>
    <n v="16"/>
    <x v="3"/>
    <n v="0"/>
    <x v="17"/>
    <x v="17"/>
    <s v="Pemukiman"/>
    <x v="3"/>
    <x v="0"/>
    <x v="0"/>
  </r>
  <r>
    <n v="466"/>
    <n v="154"/>
    <n v="142"/>
    <n v="9"/>
    <x v="4"/>
    <n v="0"/>
    <x v="18"/>
    <x v="18"/>
    <s v="Semak belukar"/>
    <x v="4"/>
    <x v="0"/>
    <x v="0"/>
  </r>
  <r>
    <n v="467"/>
    <n v="980"/>
    <n v="145"/>
    <n v="13"/>
    <x v="7"/>
    <n v="0"/>
    <x v="11"/>
    <x v="11"/>
    <s v="Pertanian lahan kering  campur semak / kebun campur"/>
    <x v="7"/>
    <x v="0"/>
    <x v="0"/>
  </r>
  <r>
    <n v="468"/>
    <n v="1"/>
    <n v="145"/>
    <n v="0"/>
    <x v="7"/>
    <n v="0"/>
    <x v="11"/>
    <x v="11"/>
    <s v="No data"/>
    <x v="7"/>
    <x v="0"/>
    <x v="0"/>
  </r>
  <r>
    <n v="469"/>
    <n v="317"/>
    <n v="145"/>
    <n v="18"/>
    <x v="2"/>
    <n v="0"/>
    <x v="11"/>
    <x v="11"/>
    <s v="Lahan terbuka"/>
    <x v="2"/>
    <x v="0"/>
    <x v="0"/>
  </r>
  <r>
    <n v="470"/>
    <n v="199"/>
    <n v="145"/>
    <n v="18"/>
    <x v="1"/>
    <n v="0"/>
    <x v="11"/>
    <x v="11"/>
    <s v="Lahan terbuka"/>
    <x v="1"/>
    <x v="0"/>
    <x v="0"/>
  </r>
  <r>
    <n v="471"/>
    <n v="386"/>
    <n v="146"/>
    <n v="11"/>
    <x v="5"/>
    <n v="0"/>
    <x v="8"/>
    <x v="8"/>
    <s v="Savanna / Padang rumput"/>
    <x v="5"/>
    <x v="0"/>
    <x v="0"/>
  </r>
  <r>
    <n v="472"/>
    <n v="30"/>
    <n v="132"/>
    <n v="2"/>
    <x v="1"/>
    <n v="0"/>
    <x v="10"/>
    <x v="10"/>
    <s v="Hutan lahan kering sekunder / bekas tebangan"/>
    <x v="1"/>
    <x v="0"/>
    <x v="1"/>
  </r>
  <r>
    <n v="473"/>
    <n v="3"/>
    <n v="153"/>
    <n v="18"/>
    <x v="5"/>
    <n v="0"/>
    <x v="15"/>
    <x v="15"/>
    <s v="Lahan terbuka"/>
    <x v="5"/>
    <x v="0"/>
    <x v="0"/>
  </r>
  <r>
    <n v="474"/>
    <n v="28"/>
    <n v="145"/>
    <n v="12"/>
    <x v="3"/>
    <n v="0"/>
    <x v="11"/>
    <x v="11"/>
    <s v="Pertanian lahan kering"/>
    <x v="3"/>
    <x v="0"/>
    <x v="0"/>
  </r>
  <r>
    <n v="475"/>
    <n v="7"/>
    <n v="142"/>
    <n v="0"/>
    <x v="5"/>
    <n v="0"/>
    <x v="18"/>
    <x v="18"/>
    <s v="No data"/>
    <x v="5"/>
    <x v="0"/>
    <x v="0"/>
  </r>
  <r>
    <n v="476"/>
    <n v="940"/>
    <n v="145"/>
    <n v="9"/>
    <x v="2"/>
    <n v="0"/>
    <x v="11"/>
    <x v="11"/>
    <s v="Semak belukar"/>
    <x v="2"/>
    <x v="0"/>
    <x v="0"/>
  </r>
  <r>
    <n v="477"/>
    <n v="74"/>
    <n v="121"/>
    <n v="16"/>
    <x v="3"/>
    <n v="0"/>
    <x v="9"/>
    <x v="9"/>
    <s v="Pemukiman"/>
    <x v="3"/>
    <x v="0"/>
    <x v="0"/>
  </r>
  <r>
    <n v="478"/>
    <n v="11"/>
    <n v="123"/>
    <n v="0"/>
    <x v="3"/>
    <n v="0"/>
    <x v="14"/>
    <x v="14"/>
    <s v="No data"/>
    <x v="3"/>
    <x v="0"/>
    <x v="0"/>
  </r>
  <r>
    <n v="479"/>
    <n v="17"/>
    <n v="163"/>
    <n v="0"/>
    <x v="0"/>
    <n v="0"/>
    <x v="19"/>
    <x v="19"/>
    <s v="No data"/>
    <x v="0"/>
    <x v="0"/>
    <x v="0"/>
  </r>
  <r>
    <n v="480"/>
    <n v="5"/>
    <n v="142"/>
    <n v="16"/>
    <x v="0"/>
    <n v="0"/>
    <x v="18"/>
    <x v="18"/>
    <s v="Pemukiman"/>
    <x v="0"/>
    <x v="0"/>
    <x v="0"/>
  </r>
  <r>
    <n v="481"/>
    <n v="31"/>
    <n v="145"/>
    <n v="18"/>
    <x v="4"/>
    <n v="0"/>
    <x v="11"/>
    <x v="11"/>
    <s v="Lahan terbuka"/>
    <x v="4"/>
    <x v="0"/>
    <x v="0"/>
  </r>
  <r>
    <n v="482"/>
    <n v="4"/>
    <n v="121"/>
    <n v="16"/>
    <x v="5"/>
    <n v="0"/>
    <x v="9"/>
    <x v="9"/>
    <s v="Pemukiman"/>
    <x v="5"/>
    <x v="0"/>
    <x v="0"/>
  </r>
  <r>
    <n v="483"/>
    <n v="61"/>
    <n v="123"/>
    <n v="2"/>
    <x v="3"/>
    <n v="0"/>
    <x v="14"/>
    <x v="14"/>
    <s v="Hutan lahan kering sekunder / bekas tebangan"/>
    <x v="3"/>
    <x v="0"/>
    <x v="1"/>
  </r>
  <r>
    <n v="484"/>
    <n v="12"/>
    <n v="132"/>
    <n v="13"/>
    <x v="10"/>
    <n v="0"/>
    <x v="10"/>
    <x v="10"/>
    <s v="Pertanian lahan kering  campur semak / kebun campur"/>
    <x v="10"/>
    <x v="0"/>
    <x v="0"/>
  </r>
  <r>
    <n v="485"/>
    <n v="10"/>
    <n v="137"/>
    <n v="9"/>
    <x v="1"/>
    <n v="0"/>
    <x v="5"/>
    <x v="5"/>
    <s v="Semak belukar"/>
    <x v="1"/>
    <x v="0"/>
    <x v="0"/>
  </r>
  <r>
    <n v="486"/>
    <n v="15"/>
    <n v="153"/>
    <n v="2"/>
    <x v="1"/>
    <n v="0"/>
    <x v="15"/>
    <x v="15"/>
    <s v="Hutan lahan kering sekunder / bekas tebangan"/>
    <x v="1"/>
    <x v="0"/>
    <x v="1"/>
  </r>
  <r>
    <n v="487"/>
    <n v="42"/>
    <n v="158"/>
    <n v="0"/>
    <x v="0"/>
    <n v="0"/>
    <x v="20"/>
    <x v="20"/>
    <s v="No data"/>
    <x v="0"/>
    <x v="0"/>
    <x v="0"/>
  </r>
  <r>
    <n v="488"/>
    <n v="155"/>
    <n v="163"/>
    <n v="5"/>
    <x v="9"/>
    <n v="0"/>
    <x v="19"/>
    <x v="19"/>
    <s v="Hutan mangrove primer"/>
    <x v="9"/>
    <x v="0"/>
    <x v="0"/>
  </r>
  <r>
    <n v="489"/>
    <n v="5"/>
    <n v="141"/>
    <n v="16"/>
    <x v="0"/>
    <n v="0"/>
    <x v="21"/>
    <x v="21"/>
    <s v="Pemukiman"/>
    <x v="0"/>
    <x v="0"/>
    <x v="0"/>
  </r>
  <r>
    <n v="490"/>
    <n v="226"/>
    <n v="141"/>
    <n v="16"/>
    <x v="3"/>
    <n v="0"/>
    <x v="21"/>
    <x v="21"/>
    <s v="Pemukiman"/>
    <x v="3"/>
    <x v="0"/>
    <x v="0"/>
  </r>
  <r>
    <n v="491"/>
    <n v="275"/>
    <n v="145"/>
    <n v="12"/>
    <x v="7"/>
    <n v="0"/>
    <x v="11"/>
    <x v="11"/>
    <s v="Pertanian lahan kering"/>
    <x v="7"/>
    <x v="0"/>
    <x v="0"/>
  </r>
  <r>
    <n v="492"/>
    <n v="39"/>
    <n v="121"/>
    <n v="16"/>
    <x v="2"/>
    <n v="0"/>
    <x v="9"/>
    <x v="9"/>
    <s v="Pemukiman"/>
    <x v="2"/>
    <x v="0"/>
    <x v="0"/>
  </r>
  <r>
    <n v="493"/>
    <n v="285"/>
    <n v="126"/>
    <n v="0"/>
    <x v="0"/>
    <n v="0"/>
    <x v="22"/>
    <x v="22"/>
    <s v="No data"/>
    <x v="0"/>
    <x v="0"/>
    <x v="0"/>
  </r>
  <r>
    <n v="494"/>
    <n v="1"/>
    <n v="132"/>
    <n v="0"/>
    <x v="12"/>
    <n v="0"/>
    <x v="10"/>
    <x v="10"/>
    <s v="No data"/>
    <x v="12"/>
    <x v="0"/>
    <x v="0"/>
  </r>
  <r>
    <n v="495"/>
    <n v="10"/>
    <n v="153"/>
    <n v="18"/>
    <x v="4"/>
    <n v="0"/>
    <x v="15"/>
    <x v="15"/>
    <s v="Lahan terbuka"/>
    <x v="4"/>
    <x v="0"/>
    <x v="0"/>
  </r>
  <r>
    <n v="496"/>
    <n v="164"/>
    <n v="158"/>
    <n v="9"/>
    <x v="2"/>
    <n v="0"/>
    <x v="20"/>
    <x v="20"/>
    <s v="Semak belukar"/>
    <x v="2"/>
    <x v="0"/>
    <x v="0"/>
  </r>
  <r>
    <n v="497"/>
    <n v="1"/>
    <n v="165"/>
    <n v="18"/>
    <x v="2"/>
    <n v="0"/>
    <x v="17"/>
    <x v="17"/>
    <s v="Lahan terbuka"/>
    <x v="2"/>
    <x v="0"/>
    <x v="0"/>
  </r>
  <r>
    <n v="498"/>
    <n v="35"/>
    <n v="163"/>
    <n v="18"/>
    <x v="9"/>
    <n v="0"/>
    <x v="19"/>
    <x v="19"/>
    <s v="Lahan terbuka"/>
    <x v="9"/>
    <x v="0"/>
    <x v="0"/>
  </r>
  <r>
    <n v="499"/>
    <n v="107"/>
    <n v="141"/>
    <n v="0"/>
    <x v="0"/>
    <n v="0"/>
    <x v="21"/>
    <x v="21"/>
    <s v="No data"/>
    <x v="0"/>
    <x v="0"/>
    <x v="0"/>
  </r>
  <r>
    <n v="500"/>
    <n v="60"/>
    <n v="141"/>
    <n v="16"/>
    <x v="2"/>
    <n v="0"/>
    <x v="21"/>
    <x v="21"/>
    <s v="Pemukiman"/>
    <x v="2"/>
    <x v="0"/>
    <x v="0"/>
  </r>
  <r>
    <n v="501"/>
    <n v="107"/>
    <n v="141"/>
    <n v="9"/>
    <x v="3"/>
    <n v="0"/>
    <x v="21"/>
    <x v="21"/>
    <s v="Semak belukar"/>
    <x v="3"/>
    <x v="0"/>
    <x v="0"/>
  </r>
  <r>
    <n v="502"/>
    <n v="179"/>
    <n v="141"/>
    <n v="9"/>
    <x v="2"/>
    <n v="0"/>
    <x v="21"/>
    <x v="21"/>
    <s v="Semak belukar"/>
    <x v="2"/>
    <x v="0"/>
    <x v="0"/>
  </r>
  <r>
    <n v="503"/>
    <n v="3"/>
    <n v="126"/>
    <n v="0"/>
    <x v="12"/>
    <n v="0"/>
    <x v="22"/>
    <x v="22"/>
    <s v="No data"/>
    <x v="12"/>
    <x v="0"/>
    <x v="0"/>
  </r>
  <r>
    <n v="504"/>
    <n v="34"/>
    <n v="129"/>
    <n v="16"/>
    <x v="5"/>
    <n v="0"/>
    <x v="4"/>
    <x v="4"/>
    <s v="Pemukiman"/>
    <x v="5"/>
    <x v="0"/>
    <x v="0"/>
  </r>
  <r>
    <n v="505"/>
    <n v="23"/>
    <n v="151"/>
    <n v="2"/>
    <x v="8"/>
    <n v="0"/>
    <x v="12"/>
    <x v="12"/>
    <s v="Hutan lahan kering sekunder / bekas tebangan"/>
    <x v="8"/>
    <x v="0"/>
    <x v="1"/>
  </r>
  <r>
    <n v="506"/>
    <n v="1"/>
    <n v="158"/>
    <n v="9"/>
    <x v="0"/>
    <n v="0"/>
    <x v="20"/>
    <x v="20"/>
    <s v="Semak belukar"/>
    <x v="0"/>
    <x v="0"/>
    <x v="0"/>
  </r>
  <r>
    <n v="507"/>
    <n v="11"/>
    <n v="165"/>
    <n v="13"/>
    <x v="1"/>
    <n v="0"/>
    <x v="17"/>
    <x v="17"/>
    <s v="Pertanian lahan kering  campur semak / kebun campur"/>
    <x v="1"/>
    <x v="0"/>
    <x v="0"/>
  </r>
  <r>
    <n v="508"/>
    <n v="66"/>
    <n v="164"/>
    <n v="9"/>
    <x v="2"/>
    <n v="0"/>
    <x v="23"/>
    <x v="23"/>
    <s v="Semak belukar"/>
    <x v="2"/>
    <x v="0"/>
    <x v="0"/>
  </r>
  <r>
    <n v="509"/>
    <n v="1"/>
    <n v="164"/>
    <n v="18"/>
    <x v="9"/>
    <n v="0"/>
    <x v="23"/>
    <x v="23"/>
    <s v="Lahan terbuka"/>
    <x v="9"/>
    <x v="0"/>
    <x v="0"/>
  </r>
  <r>
    <n v="510"/>
    <n v="7"/>
    <n v="163"/>
    <n v="13"/>
    <x v="0"/>
    <n v="0"/>
    <x v="19"/>
    <x v="19"/>
    <s v="Pertanian lahan kering  campur semak / kebun campur"/>
    <x v="0"/>
    <x v="0"/>
    <x v="0"/>
  </r>
  <r>
    <n v="511"/>
    <n v="682"/>
    <n v="163"/>
    <n v="13"/>
    <x v="1"/>
    <n v="0"/>
    <x v="19"/>
    <x v="19"/>
    <s v="Pertanian lahan kering  campur semak / kebun campur"/>
    <x v="1"/>
    <x v="0"/>
    <x v="0"/>
  </r>
  <r>
    <n v="512"/>
    <n v="12"/>
    <n v="163"/>
    <n v="5"/>
    <x v="8"/>
    <n v="0"/>
    <x v="19"/>
    <x v="19"/>
    <s v="Hutan mangrove primer"/>
    <x v="8"/>
    <x v="0"/>
    <x v="1"/>
  </r>
  <r>
    <n v="513"/>
    <n v="12"/>
    <n v="163"/>
    <n v="11"/>
    <x v="8"/>
    <n v="0"/>
    <x v="19"/>
    <x v="19"/>
    <s v="Savanna / Padang rumput"/>
    <x v="8"/>
    <x v="0"/>
    <x v="0"/>
  </r>
  <r>
    <n v="514"/>
    <n v="10"/>
    <n v="141"/>
    <n v="9"/>
    <x v="0"/>
    <n v="0"/>
    <x v="21"/>
    <x v="21"/>
    <s v="Semak belukar"/>
    <x v="0"/>
    <x v="0"/>
    <x v="0"/>
  </r>
  <r>
    <n v="515"/>
    <n v="6"/>
    <n v="121"/>
    <n v="12"/>
    <x v="2"/>
    <n v="0"/>
    <x v="9"/>
    <x v="9"/>
    <s v="Pertanian lahan kering"/>
    <x v="2"/>
    <x v="0"/>
    <x v="0"/>
  </r>
  <r>
    <n v="516"/>
    <n v="1454"/>
    <n v="126"/>
    <n v="13"/>
    <x v="7"/>
    <n v="0"/>
    <x v="22"/>
    <x v="22"/>
    <s v="Pertanian lahan kering  campur semak / kebun campur"/>
    <x v="7"/>
    <x v="0"/>
    <x v="0"/>
  </r>
  <r>
    <n v="517"/>
    <n v="65"/>
    <n v="153"/>
    <n v="12"/>
    <x v="4"/>
    <n v="0"/>
    <x v="15"/>
    <x v="15"/>
    <s v="Pertanian lahan kering"/>
    <x v="4"/>
    <x v="0"/>
    <x v="0"/>
  </r>
  <r>
    <n v="518"/>
    <n v="12"/>
    <n v="153"/>
    <n v="12"/>
    <x v="1"/>
    <n v="0"/>
    <x v="15"/>
    <x v="15"/>
    <s v="Pertanian lahan kering"/>
    <x v="1"/>
    <x v="0"/>
    <x v="0"/>
  </r>
  <r>
    <n v="519"/>
    <n v="4"/>
    <n v="165"/>
    <n v="21"/>
    <x v="2"/>
    <n v="0"/>
    <x v="17"/>
    <x v="17"/>
    <s v="Rawa"/>
    <x v="2"/>
    <x v="0"/>
    <x v="0"/>
  </r>
  <r>
    <n v="520"/>
    <n v="1"/>
    <n v="165"/>
    <n v="21"/>
    <x v="9"/>
    <n v="0"/>
    <x v="17"/>
    <x v="17"/>
    <s v="Rawa"/>
    <x v="9"/>
    <x v="0"/>
    <x v="0"/>
  </r>
  <r>
    <n v="521"/>
    <n v="11"/>
    <n v="165"/>
    <n v="21"/>
    <x v="15"/>
    <n v="0"/>
    <x v="17"/>
    <x v="17"/>
    <s v="Rawa"/>
    <x v="15"/>
    <x v="0"/>
    <x v="0"/>
  </r>
  <r>
    <n v="522"/>
    <n v="3"/>
    <n v="165"/>
    <n v="7"/>
    <x v="3"/>
    <n v="0"/>
    <x v="17"/>
    <x v="17"/>
    <s v="Hutan tanaman"/>
    <x v="3"/>
    <x v="0"/>
    <x v="0"/>
  </r>
  <r>
    <n v="523"/>
    <n v="644"/>
    <n v="164"/>
    <n v="13"/>
    <x v="5"/>
    <n v="0"/>
    <x v="23"/>
    <x v="23"/>
    <s v="Pertanian lahan kering  campur semak / kebun campur"/>
    <x v="5"/>
    <x v="0"/>
    <x v="0"/>
  </r>
  <r>
    <n v="524"/>
    <n v="1787"/>
    <n v="163"/>
    <n v="13"/>
    <x v="5"/>
    <n v="0"/>
    <x v="19"/>
    <x v="19"/>
    <s v="Pertanian lahan kering  campur semak / kebun campur"/>
    <x v="5"/>
    <x v="0"/>
    <x v="0"/>
  </r>
  <r>
    <n v="525"/>
    <n v="25"/>
    <n v="163"/>
    <n v="13"/>
    <x v="9"/>
    <n v="0"/>
    <x v="19"/>
    <x v="19"/>
    <s v="Pertanian lahan kering  campur semak / kebun campur"/>
    <x v="9"/>
    <x v="0"/>
    <x v="0"/>
  </r>
  <r>
    <n v="526"/>
    <n v="16"/>
    <n v="163"/>
    <n v="0"/>
    <x v="9"/>
    <n v="0"/>
    <x v="19"/>
    <x v="19"/>
    <s v="No data"/>
    <x v="9"/>
    <x v="0"/>
    <x v="0"/>
  </r>
  <r>
    <n v="527"/>
    <n v="15"/>
    <n v="163"/>
    <n v="11"/>
    <x v="9"/>
    <n v="0"/>
    <x v="19"/>
    <x v="19"/>
    <s v="Savanna / Padang rumput"/>
    <x v="9"/>
    <x v="0"/>
    <x v="0"/>
  </r>
  <r>
    <n v="528"/>
    <n v="122"/>
    <n v="141"/>
    <n v="9"/>
    <x v="4"/>
    <n v="0"/>
    <x v="21"/>
    <x v="21"/>
    <s v="Semak belukar"/>
    <x v="4"/>
    <x v="0"/>
    <x v="0"/>
  </r>
  <r>
    <n v="529"/>
    <n v="1146"/>
    <n v="142"/>
    <n v="2"/>
    <x v="4"/>
    <n v="0"/>
    <x v="18"/>
    <x v="18"/>
    <s v="Hutan lahan kering sekunder / bekas tebangan"/>
    <x v="4"/>
    <x v="0"/>
    <x v="0"/>
  </r>
  <r>
    <n v="530"/>
    <n v="785"/>
    <n v="142"/>
    <n v="2"/>
    <x v="2"/>
    <n v="0"/>
    <x v="18"/>
    <x v="18"/>
    <s v="Hutan lahan kering sekunder / bekas tebangan"/>
    <x v="2"/>
    <x v="0"/>
    <x v="1"/>
  </r>
  <r>
    <n v="531"/>
    <n v="24"/>
    <n v="142"/>
    <n v="2"/>
    <x v="5"/>
    <n v="0"/>
    <x v="18"/>
    <x v="18"/>
    <s v="Hutan lahan kering sekunder / bekas tebangan"/>
    <x v="5"/>
    <x v="0"/>
    <x v="1"/>
  </r>
  <r>
    <n v="532"/>
    <n v="3"/>
    <n v="145"/>
    <n v="18"/>
    <x v="7"/>
    <n v="0"/>
    <x v="11"/>
    <x v="11"/>
    <s v="Lahan terbuka"/>
    <x v="7"/>
    <x v="0"/>
    <x v="0"/>
  </r>
  <r>
    <n v="533"/>
    <n v="1"/>
    <n v="126"/>
    <n v="0"/>
    <x v="6"/>
    <n v="0"/>
    <x v="22"/>
    <x v="22"/>
    <s v="No data"/>
    <x v="6"/>
    <x v="0"/>
    <x v="0"/>
  </r>
  <r>
    <n v="534"/>
    <n v="22"/>
    <n v="126"/>
    <n v="13"/>
    <x v="6"/>
    <n v="0"/>
    <x v="22"/>
    <x v="22"/>
    <s v="Pertanian lahan kering  campur semak / kebun campur"/>
    <x v="6"/>
    <x v="0"/>
    <x v="0"/>
  </r>
  <r>
    <n v="535"/>
    <n v="16"/>
    <n v="129"/>
    <n v="12"/>
    <x v="5"/>
    <n v="0"/>
    <x v="4"/>
    <x v="4"/>
    <s v="Pertanian lahan kering"/>
    <x v="5"/>
    <x v="0"/>
    <x v="0"/>
  </r>
  <r>
    <n v="536"/>
    <n v="42"/>
    <n v="230"/>
    <n v="0"/>
    <x v="0"/>
    <n v="0"/>
    <x v="24"/>
    <x v="24"/>
    <s v="No data"/>
    <x v="0"/>
    <x v="0"/>
    <x v="0"/>
  </r>
  <r>
    <n v="537"/>
    <n v="2"/>
    <n v="230"/>
    <n v="11"/>
    <x v="0"/>
    <n v="0"/>
    <x v="24"/>
    <x v="24"/>
    <s v="Savanna / Padang rumput"/>
    <x v="0"/>
    <x v="0"/>
    <x v="0"/>
  </r>
  <r>
    <n v="538"/>
    <n v="1"/>
    <n v="151"/>
    <n v="13"/>
    <x v="8"/>
    <n v="0"/>
    <x v="12"/>
    <x v="12"/>
    <s v="Pertanian lahan kering  campur semak / kebun campur"/>
    <x v="8"/>
    <x v="0"/>
    <x v="0"/>
  </r>
  <r>
    <n v="539"/>
    <n v="179"/>
    <n v="163"/>
    <n v="18"/>
    <x v="1"/>
    <n v="0"/>
    <x v="19"/>
    <x v="19"/>
    <s v="Lahan terbuka"/>
    <x v="1"/>
    <x v="0"/>
    <x v="0"/>
  </r>
  <r>
    <n v="540"/>
    <n v="5"/>
    <n v="145"/>
    <n v="11"/>
    <x v="9"/>
    <n v="0"/>
    <x v="11"/>
    <x v="11"/>
    <s v="Savanna / Padang rumput"/>
    <x v="9"/>
    <x v="0"/>
    <x v="0"/>
  </r>
  <r>
    <n v="541"/>
    <n v="1"/>
    <n v="145"/>
    <n v="0"/>
    <x v="9"/>
    <n v="0"/>
    <x v="11"/>
    <x v="11"/>
    <s v="No data"/>
    <x v="9"/>
    <x v="0"/>
    <x v="0"/>
  </r>
  <r>
    <n v="542"/>
    <n v="422"/>
    <n v="146"/>
    <n v="13"/>
    <x v="7"/>
    <n v="0"/>
    <x v="8"/>
    <x v="8"/>
    <s v="Pertanian lahan kering  campur semak / kebun campur"/>
    <x v="7"/>
    <x v="0"/>
    <x v="0"/>
  </r>
  <r>
    <n v="543"/>
    <n v="22"/>
    <n v="126"/>
    <n v="13"/>
    <x v="0"/>
    <n v="0"/>
    <x v="22"/>
    <x v="22"/>
    <s v="Pertanian lahan kering  campur semak / kebun campur"/>
    <x v="0"/>
    <x v="0"/>
    <x v="0"/>
  </r>
  <r>
    <n v="544"/>
    <n v="3"/>
    <n v="126"/>
    <n v="13"/>
    <x v="12"/>
    <n v="0"/>
    <x v="22"/>
    <x v="22"/>
    <s v="Pertanian lahan kering  campur semak / kebun campur"/>
    <x v="12"/>
    <x v="0"/>
    <x v="0"/>
  </r>
  <r>
    <n v="545"/>
    <n v="162"/>
    <n v="130"/>
    <n v="13"/>
    <x v="4"/>
    <n v="0"/>
    <x v="6"/>
    <x v="6"/>
    <s v="Pertanian lahan kering  campur semak / kebun campur"/>
    <x v="4"/>
    <x v="0"/>
    <x v="0"/>
  </r>
  <r>
    <n v="546"/>
    <n v="275"/>
    <n v="130"/>
    <n v="13"/>
    <x v="2"/>
    <n v="0"/>
    <x v="6"/>
    <x v="6"/>
    <s v="Pertanian lahan kering  campur semak / kebun campur"/>
    <x v="2"/>
    <x v="0"/>
    <x v="0"/>
  </r>
  <r>
    <n v="547"/>
    <n v="429"/>
    <n v="230"/>
    <n v="11"/>
    <x v="2"/>
    <n v="0"/>
    <x v="24"/>
    <x v="24"/>
    <s v="Savanna / Padang rumput"/>
    <x v="2"/>
    <x v="0"/>
    <x v="0"/>
  </r>
  <r>
    <n v="548"/>
    <n v="1"/>
    <n v="163"/>
    <n v="11"/>
    <x v="0"/>
    <n v="0"/>
    <x v="19"/>
    <x v="19"/>
    <s v="Savanna / Padang rumput"/>
    <x v="0"/>
    <x v="0"/>
    <x v="0"/>
  </r>
  <r>
    <n v="549"/>
    <n v="5"/>
    <n v="142"/>
    <n v="9"/>
    <x v="9"/>
    <n v="0"/>
    <x v="18"/>
    <x v="18"/>
    <s v="Semak belukar"/>
    <x v="9"/>
    <x v="0"/>
    <x v="0"/>
  </r>
  <r>
    <n v="550"/>
    <n v="5"/>
    <n v="145"/>
    <n v="11"/>
    <x v="12"/>
    <n v="0"/>
    <x v="11"/>
    <x v="11"/>
    <s v="Savanna / Padang rumput"/>
    <x v="12"/>
    <x v="0"/>
    <x v="0"/>
  </r>
  <r>
    <n v="551"/>
    <n v="362"/>
    <n v="126"/>
    <n v="13"/>
    <x v="3"/>
    <n v="0"/>
    <x v="22"/>
    <x v="22"/>
    <s v="Pertanian lahan kering  campur semak / kebun campur"/>
    <x v="3"/>
    <x v="0"/>
    <x v="0"/>
  </r>
  <r>
    <n v="552"/>
    <n v="67"/>
    <n v="126"/>
    <n v="16"/>
    <x v="7"/>
    <n v="0"/>
    <x v="22"/>
    <x v="22"/>
    <s v="Pemukiman"/>
    <x v="7"/>
    <x v="0"/>
    <x v="0"/>
  </r>
  <r>
    <n v="553"/>
    <n v="4902"/>
    <n v="128"/>
    <n v="2"/>
    <x v="1"/>
    <n v="0"/>
    <x v="25"/>
    <x v="25"/>
    <s v="Hutan lahan kering sekunder / bekas tebangan"/>
    <x v="1"/>
    <x v="0"/>
    <x v="1"/>
  </r>
  <r>
    <n v="554"/>
    <n v="2"/>
    <n v="158"/>
    <n v="0"/>
    <x v="2"/>
    <n v="0"/>
    <x v="20"/>
    <x v="20"/>
    <s v="No data"/>
    <x v="2"/>
    <x v="0"/>
    <x v="0"/>
  </r>
  <r>
    <n v="555"/>
    <n v="976"/>
    <n v="153"/>
    <n v="12"/>
    <x v="5"/>
    <n v="0"/>
    <x v="15"/>
    <x v="15"/>
    <s v="Pertanian lahan kering"/>
    <x v="5"/>
    <x v="0"/>
    <x v="0"/>
  </r>
  <r>
    <n v="556"/>
    <n v="3"/>
    <n v="163"/>
    <n v="0"/>
    <x v="8"/>
    <n v="0"/>
    <x v="19"/>
    <x v="19"/>
    <s v="No data"/>
    <x v="8"/>
    <x v="0"/>
    <x v="0"/>
  </r>
  <r>
    <n v="557"/>
    <n v="1379"/>
    <n v="141"/>
    <n v="2"/>
    <x v="4"/>
    <n v="0"/>
    <x v="21"/>
    <x v="21"/>
    <s v="Hutan lahan kering sekunder / bekas tebangan"/>
    <x v="4"/>
    <x v="0"/>
    <x v="0"/>
  </r>
  <r>
    <n v="558"/>
    <n v="29"/>
    <n v="126"/>
    <n v="16"/>
    <x v="0"/>
    <n v="0"/>
    <x v="22"/>
    <x v="22"/>
    <s v="Pemukiman"/>
    <x v="0"/>
    <x v="0"/>
    <x v="0"/>
  </r>
  <r>
    <n v="559"/>
    <n v="358"/>
    <n v="126"/>
    <n v="16"/>
    <x v="3"/>
    <n v="0"/>
    <x v="22"/>
    <x v="22"/>
    <s v="Pemukiman"/>
    <x v="3"/>
    <x v="0"/>
    <x v="0"/>
  </r>
  <r>
    <n v="560"/>
    <n v="452"/>
    <n v="129"/>
    <n v="12"/>
    <x v="1"/>
    <n v="0"/>
    <x v="4"/>
    <x v="4"/>
    <s v="Pertanian lahan kering"/>
    <x v="1"/>
    <x v="0"/>
    <x v="0"/>
  </r>
  <r>
    <n v="561"/>
    <n v="2"/>
    <n v="153"/>
    <n v="13"/>
    <x v="0"/>
    <n v="0"/>
    <x v="15"/>
    <x v="15"/>
    <s v="Pertanian lahan kering  campur semak / kebun campur"/>
    <x v="0"/>
    <x v="0"/>
    <x v="0"/>
  </r>
  <r>
    <n v="562"/>
    <n v="33"/>
    <n v="165"/>
    <n v="7"/>
    <x v="5"/>
    <n v="0"/>
    <x v="17"/>
    <x v="17"/>
    <s v="Hutan tanaman"/>
    <x v="5"/>
    <x v="0"/>
    <x v="0"/>
  </r>
  <r>
    <n v="563"/>
    <n v="4"/>
    <n v="164"/>
    <n v="13"/>
    <x v="2"/>
    <n v="0"/>
    <x v="23"/>
    <x v="23"/>
    <s v="Pertanian lahan kering  campur semak / kebun campur"/>
    <x v="2"/>
    <x v="0"/>
    <x v="0"/>
  </r>
  <r>
    <n v="564"/>
    <n v="394"/>
    <n v="141"/>
    <n v="18"/>
    <x v="1"/>
    <n v="0"/>
    <x v="21"/>
    <x v="21"/>
    <s v="Lahan terbuka"/>
    <x v="1"/>
    <x v="0"/>
    <x v="0"/>
  </r>
  <r>
    <n v="565"/>
    <n v="130"/>
    <n v="145"/>
    <n v="11"/>
    <x v="2"/>
    <n v="0"/>
    <x v="11"/>
    <x v="11"/>
    <s v="Savanna / Padang rumput"/>
    <x v="2"/>
    <x v="0"/>
    <x v="0"/>
  </r>
  <r>
    <n v="566"/>
    <n v="30"/>
    <n v="230"/>
    <n v="18"/>
    <x v="8"/>
    <n v="0"/>
    <x v="24"/>
    <x v="24"/>
    <s v="Lahan terbuka"/>
    <x v="8"/>
    <x v="0"/>
    <x v="0"/>
  </r>
  <r>
    <n v="567"/>
    <n v="1"/>
    <n v="158"/>
    <n v="7"/>
    <x v="0"/>
    <n v="0"/>
    <x v="20"/>
    <x v="20"/>
    <s v="Hutan tanaman"/>
    <x v="0"/>
    <x v="0"/>
    <x v="0"/>
  </r>
  <r>
    <n v="568"/>
    <n v="5"/>
    <n v="158"/>
    <n v="7"/>
    <x v="2"/>
    <n v="0"/>
    <x v="20"/>
    <x v="20"/>
    <s v="Hutan tanaman"/>
    <x v="2"/>
    <x v="0"/>
    <x v="0"/>
  </r>
  <r>
    <n v="569"/>
    <n v="425"/>
    <n v="158"/>
    <n v="7"/>
    <x v="5"/>
    <n v="0"/>
    <x v="20"/>
    <x v="20"/>
    <s v="Hutan tanaman"/>
    <x v="5"/>
    <x v="0"/>
    <x v="0"/>
  </r>
  <r>
    <n v="570"/>
    <n v="17"/>
    <n v="141"/>
    <n v="6"/>
    <x v="0"/>
    <n v="0"/>
    <x v="21"/>
    <x v="21"/>
    <s v="Hutan mangrove sekunder"/>
    <x v="0"/>
    <x v="0"/>
    <x v="1"/>
  </r>
  <r>
    <n v="571"/>
    <n v="8"/>
    <n v="141"/>
    <n v="18"/>
    <x v="11"/>
    <n v="0"/>
    <x v="21"/>
    <x v="21"/>
    <s v="Lahan terbuka"/>
    <x v="11"/>
    <x v="0"/>
    <x v="0"/>
  </r>
  <r>
    <n v="572"/>
    <n v="774"/>
    <n v="145"/>
    <n v="12"/>
    <x v="1"/>
    <n v="0"/>
    <x v="11"/>
    <x v="11"/>
    <s v="Pertanian lahan kering"/>
    <x v="1"/>
    <x v="0"/>
    <x v="0"/>
  </r>
  <r>
    <n v="573"/>
    <n v="6413"/>
    <n v="128"/>
    <n v="2"/>
    <x v="4"/>
    <n v="0"/>
    <x v="25"/>
    <x v="25"/>
    <s v="Hutan lahan kering sekunder / bekas tebangan"/>
    <x v="4"/>
    <x v="0"/>
    <x v="0"/>
  </r>
  <r>
    <n v="574"/>
    <n v="364"/>
    <n v="128"/>
    <n v="9"/>
    <x v="2"/>
    <n v="0"/>
    <x v="25"/>
    <x v="25"/>
    <s v="Semak belukar"/>
    <x v="2"/>
    <x v="0"/>
    <x v="0"/>
  </r>
  <r>
    <n v="575"/>
    <n v="50"/>
    <n v="158"/>
    <n v="0"/>
    <x v="5"/>
    <n v="0"/>
    <x v="20"/>
    <x v="20"/>
    <s v="No data"/>
    <x v="5"/>
    <x v="0"/>
    <x v="0"/>
  </r>
  <r>
    <n v="576"/>
    <n v="146"/>
    <n v="141"/>
    <n v="6"/>
    <x v="11"/>
    <n v="0"/>
    <x v="21"/>
    <x v="21"/>
    <s v="Hutan mangrove sekunder"/>
    <x v="11"/>
    <x v="0"/>
    <x v="0"/>
  </r>
  <r>
    <n v="577"/>
    <n v="3"/>
    <n v="126"/>
    <n v="16"/>
    <x v="12"/>
    <n v="0"/>
    <x v="22"/>
    <x v="22"/>
    <s v="Pemukiman"/>
    <x v="12"/>
    <x v="0"/>
    <x v="0"/>
  </r>
  <r>
    <n v="578"/>
    <n v="211"/>
    <n v="129"/>
    <n v="12"/>
    <x v="3"/>
    <n v="0"/>
    <x v="4"/>
    <x v="4"/>
    <s v="Pertanian lahan kering"/>
    <x v="3"/>
    <x v="0"/>
    <x v="0"/>
  </r>
  <r>
    <n v="579"/>
    <n v="64"/>
    <n v="151"/>
    <n v="7"/>
    <x v="4"/>
    <n v="0"/>
    <x v="12"/>
    <x v="12"/>
    <s v="Hutan tanaman"/>
    <x v="4"/>
    <x v="0"/>
    <x v="0"/>
  </r>
  <r>
    <n v="580"/>
    <n v="367"/>
    <n v="146"/>
    <n v="11"/>
    <x v="7"/>
    <n v="0"/>
    <x v="8"/>
    <x v="8"/>
    <s v="Savanna / Padang rumput"/>
    <x v="7"/>
    <x v="0"/>
    <x v="0"/>
  </r>
  <r>
    <n v="581"/>
    <n v="17"/>
    <n v="126"/>
    <n v="9"/>
    <x v="0"/>
    <n v="0"/>
    <x v="22"/>
    <x v="22"/>
    <s v="Semak belukar"/>
    <x v="0"/>
    <x v="0"/>
    <x v="0"/>
  </r>
  <r>
    <n v="582"/>
    <n v="19"/>
    <n v="126"/>
    <n v="2"/>
    <x v="0"/>
    <n v="0"/>
    <x v="22"/>
    <x v="22"/>
    <s v="Hutan lahan kering sekunder / bekas tebangan"/>
    <x v="0"/>
    <x v="0"/>
    <x v="1"/>
  </r>
  <r>
    <n v="583"/>
    <n v="195"/>
    <n v="230"/>
    <n v="11"/>
    <x v="4"/>
    <n v="0"/>
    <x v="24"/>
    <x v="24"/>
    <s v="Savanna / Padang rumput"/>
    <x v="4"/>
    <x v="0"/>
    <x v="0"/>
  </r>
  <r>
    <n v="584"/>
    <n v="1"/>
    <n v="230"/>
    <n v="18"/>
    <x v="2"/>
    <n v="0"/>
    <x v="24"/>
    <x v="24"/>
    <s v="Lahan terbuka"/>
    <x v="2"/>
    <x v="0"/>
    <x v="0"/>
  </r>
  <r>
    <n v="585"/>
    <n v="1"/>
    <n v="230"/>
    <n v="11"/>
    <x v="8"/>
    <n v="0"/>
    <x v="24"/>
    <x v="24"/>
    <s v="Savanna / Padang rumput"/>
    <x v="8"/>
    <x v="0"/>
    <x v="0"/>
  </r>
  <r>
    <n v="586"/>
    <n v="89"/>
    <n v="151"/>
    <n v="12"/>
    <x v="2"/>
    <n v="0"/>
    <x v="12"/>
    <x v="12"/>
    <s v="Pertanian lahan kering"/>
    <x v="2"/>
    <x v="0"/>
    <x v="0"/>
  </r>
  <r>
    <n v="587"/>
    <n v="94"/>
    <n v="163"/>
    <n v="18"/>
    <x v="7"/>
    <n v="0"/>
    <x v="19"/>
    <x v="19"/>
    <s v="Lahan terbuka"/>
    <x v="7"/>
    <x v="0"/>
    <x v="0"/>
  </r>
  <r>
    <n v="588"/>
    <n v="18"/>
    <n v="141"/>
    <n v="18"/>
    <x v="9"/>
    <n v="0"/>
    <x v="21"/>
    <x v="21"/>
    <s v="Lahan terbuka"/>
    <x v="9"/>
    <x v="0"/>
    <x v="0"/>
  </r>
  <r>
    <n v="589"/>
    <n v="461"/>
    <n v="141"/>
    <n v="5"/>
    <x v="9"/>
    <n v="0"/>
    <x v="21"/>
    <x v="21"/>
    <s v="Hutan mangrove primer"/>
    <x v="9"/>
    <x v="0"/>
    <x v="0"/>
  </r>
  <r>
    <n v="590"/>
    <n v="4"/>
    <n v="141"/>
    <n v="5"/>
    <x v="1"/>
    <n v="0"/>
    <x v="21"/>
    <x v="21"/>
    <s v="Hutan mangrove primer"/>
    <x v="1"/>
    <x v="0"/>
    <x v="1"/>
  </r>
  <r>
    <n v="591"/>
    <n v="808"/>
    <n v="126"/>
    <n v="9"/>
    <x v="4"/>
    <n v="0"/>
    <x v="22"/>
    <x v="22"/>
    <s v="Semak belukar"/>
    <x v="4"/>
    <x v="0"/>
    <x v="0"/>
  </r>
  <r>
    <n v="592"/>
    <n v="367"/>
    <n v="126"/>
    <n v="9"/>
    <x v="7"/>
    <n v="0"/>
    <x v="22"/>
    <x v="22"/>
    <s v="Semak belukar"/>
    <x v="7"/>
    <x v="0"/>
    <x v="0"/>
  </r>
  <r>
    <n v="593"/>
    <n v="1843"/>
    <n v="126"/>
    <n v="2"/>
    <x v="7"/>
    <n v="0"/>
    <x v="22"/>
    <x v="22"/>
    <s v="Hutan lahan kering sekunder / bekas tebangan"/>
    <x v="7"/>
    <x v="0"/>
    <x v="1"/>
  </r>
  <r>
    <n v="594"/>
    <n v="1680"/>
    <n v="230"/>
    <n v="2"/>
    <x v="4"/>
    <n v="0"/>
    <x v="24"/>
    <x v="24"/>
    <s v="Hutan lahan kering sekunder / bekas tebangan"/>
    <x v="4"/>
    <x v="0"/>
    <x v="0"/>
  </r>
  <r>
    <n v="595"/>
    <n v="987"/>
    <n v="158"/>
    <n v="13"/>
    <x v="5"/>
    <n v="0"/>
    <x v="20"/>
    <x v="20"/>
    <s v="Pertanian lahan kering  campur semak / kebun campur"/>
    <x v="5"/>
    <x v="0"/>
    <x v="0"/>
  </r>
  <r>
    <n v="596"/>
    <n v="1"/>
    <n v="163"/>
    <n v="5"/>
    <x v="1"/>
    <n v="0"/>
    <x v="19"/>
    <x v="19"/>
    <s v="Hutan mangrove primer"/>
    <x v="1"/>
    <x v="0"/>
    <x v="1"/>
  </r>
  <r>
    <n v="597"/>
    <n v="1"/>
    <n v="145"/>
    <n v="11"/>
    <x v="3"/>
    <n v="0"/>
    <x v="11"/>
    <x v="11"/>
    <s v="Savanna / Padang rumput"/>
    <x v="3"/>
    <x v="0"/>
    <x v="0"/>
  </r>
  <r>
    <n v="598"/>
    <n v="31"/>
    <n v="123"/>
    <n v="16"/>
    <x v="7"/>
    <n v="0"/>
    <x v="14"/>
    <x v="14"/>
    <s v="Pemukiman"/>
    <x v="7"/>
    <x v="0"/>
    <x v="0"/>
  </r>
  <r>
    <n v="599"/>
    <n v="33"/>
    <n v="123"/>
    <n v="16"/>
    <x v="2"/>
    <n v="0"/>
    <x v="14"/>
    <x v="14"/>
    <s v="Pemukiman"/>
    <x v="2"/>
    <x v="0"/>
    <x v="0"/>
  </r>
  <r>
    <n v="600"/>
    <n v="429"/>
    <n v="135"/>
    <n v="13"/>
    <x v="1"/>
    <n v="0"/>
    <x v="7"/>
    <x v="7"/>
    <s v="Pertanian lahan kering  campur semak / kebun campur"/>
    <x v="1"/>
    <x v="0"/>
    <x v="0"/>
  </r>
  <r>
    <n v="601"/>
    <n v="736"/>
    <n v="130"/>
    <n v="13"/>
    <x v="1"/>
    <n v="0"/>
    <x v="6"/>
    <x v="6"/>
    <s v="Pertanian lahan kering  campur semak / kebun campur"/>
    <x v="1"/>
    <x v="0"/>
    <x v="0"/>
  </r>
  <r>
    <n v="602"/>
    <n v="4"/>
    <n v="230"/>
    <n v="2"/>
    <x v="8"/>
    <n v="0"/>
    <x v="24"/>
    <x v="24"/>
    <s v="Hutan lahan kering sekunder / bekas tebangan"/>
    <x v="8"/>
    <x v="0"/>
    <x v="1"/>
  </r>
  <r>
    <n v="603"/>
    <n v="338"/>
    <n v="230"/>
    <n v="2"/>
    <x v="2"/>
    <n v="0"/>
    <x v="24"/>
    <x v="24"/>
    <s v="Hutan lahan kering sekunder / bekas tebangan"/>
    <x v="2"/>
    <x v="0"/>
    <x v="1"/>
  </r>
  <r>
    <n v="604"/>
    <n v="56"/>
    <n v="164"/>
    <n v="2"/>
    <x v="5"/>
    <n v="0"/>
    <x v="23"/>
    <x v="23"/>
    <s v="Hutan lahan kering sekunder / bekas tebangan"/>
    <x v="5"/>
    <x v="0"/>
    <x v="1"/>
  </r>
  <r>
    <n v="605"/>
    <n v="2219"/>
    <n v="164"/>
    <n v="2"/>
    <x v="4"/>
    <n v="0"/>
    <x v="23"/>
    <x v="23"/>
    <s v="Hutan lahan kering sekunder / bekas tebangan"/>
    <x v="4"/>
    <x v="0"/>
    <x v="0"/>
  </r>
  <r>
    <n v="606"/>
    <n v="340"/>
    <n v="142"/>
    <n v="2"/>
    <x v="8"/>
    <n v="0"/>
    <x v="18"/>
    <x v="18"/>
    <s v="Hutan lahan kering sekunder / bekas tebangan"/>
    <x v="8"/>
    <x v="0"/>
    <x v="1"/>
  </r>
  <r>
    <n v="607"/>
    <n v="16"/>
    <n v="143"/>
    <n v="0"/>
    <x v="4"/>
    <n v="0"/>
    <x v="16"/>
    <x v="16"/>
    <s v="No data"/>
    <x v="4"/>
    <x v="0"/>
    <x v="0"/>
  </r>
  <r>
    <n v="608"/>
    <n v="13"/>
    <n v="145"/>
    <n v="13"/>
    <x v="16"/>
    <n v="0"/>
    <x v="11"/>
    <x v="11"/>
    <s v="Pertanian lahan kering  campur semak / kebun campur"/>
    <x v="16"/>
    <x v="0"/>
    <x v="0"/>
  </r>
  <r>
    <n v="609"/>
    <n v="33"/>
    <n v="126"/>
    <n v="0"/>
    <x v="4"/>
    <n v="0"/>
    <x v="22"/>
    <x v="22"/>
    <s v="No data"/>
    <x v="4"/>
    <x v="0"/>
    <x v="0"/>
  </r>
  <r>
    <n v="610"/>
    <n v="437"/>
    <n v="128"/>
    <n v="2"/>
    <x v="2"/>
    <n v="0"/>
    <x v="25"/>
    <x v="25"/>
    <s v="Hutan lahan kering sekunder / bekas tebangan"/>
    <x v="2"/>
    <x v="0"/>
    <x v="1"/>
  </r>
  <r>
    <n v="611"/>
    <n v="1"/>
    <n v="230"/>
    <n v="18"/>
    <x v="4"/>
    <n v="0"/>
    <x v="24"/>
    <x v="24"/>
    <s v="Lahan terbuka"/>
    <x v="4"/>
    <x v="0"/>
    <x v="0"/>
  </r>
  <r>
    <n v="612"/>
    <n v="12"/>
    <n v="151"/>
    <n v="12"/>
    <x v="4"/>
    <n v="0"/>
    <x v="12"/>
    <x v="12"/>
    <s v="Pertanian lahan kering"/>
    <x v="4"/>
    <x v="0"/>
    <x v="0"/>
  </r>
  <r>
    <n v="613"/>
    <n v="64"/>
    <n v="165"/>
    <n v="13"/>
    <x v="4"/>
    <n v="0"/>
    <x v="17"/>
    <x v="17"/>
    <s v="Pertanian lahan kering  campur semak / kebun campur"/>
    <x v="4"/>
    <x v="0"/>
    <x v="0"/>
  </r>
  <r>
    <n v="614"/>
    <n v="20"/>
    <n v="141"/>
    <n v="5"/>
    <x v="0"/>
    <n v="0"/>
    <x v="21"/>
    <x v="21"/>
    <s v="Hutan mangrove primer"/>
    <x v="0"/>
    <x v="0"/>
    <x v="1"/>
  </r>
  <r>
    <n v="615"/>
    <n v="230"/>
    <n v="143"/>
    <n v="11"/>
    <x v="4"/>
    <n v="0"/>
    <x v="16"/>
    <x v="16"/>
    <s v="Savanna / Padang rumput"/>
    <x v="4"/>
    <x v="0"/>
    <x v="0"/>
  </r>
  <r>
    <n v="616"/>
    <n v="23012"/>
    <n v="126"/>
    <n v="2"/>
    <x v="4"/>
    <n v="0"/>
    <x v="22"/>
    <x v="22"/>
    <s v="Hutan lahan kering sekunder / bekas tebangan"/>
    <x v="4"/>
    <x v="0"/>
    <x v="0"/>
  </r>
  <r>
    <n v="617"/>
    <n v="402"/>
    <n v="128"/>
    <n v="2"/>
    <x v="3"/>
    <n v="0"/>
    <x v="25"/>
    <x v="25"/>
    <s v="Hutan lahan kering sekunder / bekas tebangan"/>
    <x v="3"/>
    <x v="0"/>
    <x v="1"/>
  </r>
  <r>
    <n v="618"/>
    <n v="4"/>
    <n v="129"/>
    <n v="0"/>
    <x v="3"/>
    <n v="0"/>
    <x v="4"/>
    <x v="4"/>
    <s v="No data"/>
    <x v="3"/>
    <x v="0"/>
    <x v="0"/>
  </r>
  <r>
    <n v="619"/>
    <n v="14"/>
    <n v="230"/>
    <n v="0"/>
    <x v="2"/>
    <n v="0"/>
    <x v="24"/>
    <x v="24"/>
    <s v="No data"/>
    <x v="2"/>
    <x v="0"/>
    <x v="0"/>
  </r>
  <r>
    <n v="620"/>
    <n v="115"/>
    <n v="165"/>
    <n v="13"/>
    <x v="6"/>
    <n v="0"/>
    <x v="17"/>
    <x v="17"/>
    <s v="Pertanian lahan kering  campur semak / kebun campur"/>
    <x v="6"/>
    <x v="0"/>
    <x v="0"/>
  </r>
  <r>
    <n v="621"/>
    <n v="39"/>
    <n v="163"/>
    <n v="2"/>
    <x v="5"/>
    <n v="0"/>
    <x v="19"/>
    <x v="19"/>
    <s v="Hutan lahan kering sekunder / bekas tebangan"/>
    <x v="5"/>
    <x v="0"/>
    <x v="1"/>
  </r>
  <r>
    <n v="622"/>
    <n v="37"/>
    <n v="146"/>
    <n v="18"/>
    <x v="7"/>
    <n v="0"/>
    <x v="8"/>
    <x v="8"/>
    <s v="Lahan terbuka"/>
    <x v="7"/>
    <x v="0"/>
    <x v="0"/>
  </r>
  <r>
    <n v="623"/>
    <n v="7"/>
    <n v="158"/>
    <n v="0"/>
    <x v="3"/>
    <n v="0"/>
    <x v="20"/>
    <x v="20"/>
    <s v="No data"/>
    <x v="3"/>
    <x v="0"/>
    <x v="0"/>
  </r>
  <r>
    <n v="624"/>
    <n v="64"/>
    <n v="158"/>
    <n v="7"/>
    <x v="3"/>
    <n v="0"/>
    <x v="20"/>
    <x v="20"/>
    <s v="Hutan tanaman"/>
    <x v="3"/>
    <x v="0"/>
    <x v="0"/>
  </r>
  <r>
    <n v="625"/>
    <n v="1022"/>
    <n v="163"/>
    <n v="2"/>
    <x v="4"/>
    <n v="0"/>
    <x v="19"/>
    <x v="19"/>
    <s v="Hutan lahan kering sekunder / bekas tebangan"/>
    <x v="4"/>
    <x v="0"/>
    <x v="0"/>
  </r>
  <r>
    <n v="626"/>
    <n v="4"/>
    <n v="141"/>
    <n v="18"/>
    <x v="0"/>
    <n v="0"/>
    <x v="21"/>
    <x v="21"/>
    <s v="Lahan terbuka"/>
    <x v="0"/>
    <x v="0"/>
    <x v="0"/>
  </r>
  <r>
    <n v="627"/>
    <n v="133"/>
    <n v="141"/>
    <n v="18"/>
    <x v="5"/>
    <n v="0"/>
    <x v="21"/>
    <x v="21"/>
    <s v="Lahan terbuka"/>
    <x v="5"/>
    <x v="0"/>
    <x v="0"/>
  </r>
  <r>
    <n v="628"/>
    <n v="40"/>
    <n v="141"/>
    <n v="2"/>
    <x v="8"/>
    <n v="0"/>
    <x v="21"/>
    <x v="21"/>
    <s v="Hutan lahan kering sekunder / bekas tebangan"/>
    <x v="8"/>
    <x v="0"/>
    <x v="1"/>
  </r>
  <r>
    <n v="629"/>
    <n v="42"/>
    <n v="285"/>
    <n v="0"/>
    <x v="0"/>
    <n v="0"/>
    <x v="26"/>
    <x v="26"/>
    <s v="No data"/>
    <x v="0"/>
    <x v="0"/>
    <x v="0"/>
  </r>
  <r>
    <n v="630"/>
    <n v="145"/>
    <n v="142"/>
    <n v="18"/>
    <x v="8"/>
    <n v="0"/>
    <x v="18"/>
    <x v="18"/>
    <s v="Lahan terbuka"/>
    <x v="8"/>
    <x v="0"/>
    <x v="0"/>
  </r>
  <r>
    <n v="631"/>
    <n v="3971"/>
    <n v="128"/>
    <n v="9"/>
    <x v="1"/>
    <n v="0"/>
    <x v="25"/>
    <x v="25"/>
    <s v="Semak belukar"/>
    <x v="1"/>
    <x v="0"/>
    <x v="0"/>
  </r>
  <r>
    <n v="632"/>
    <n v="3109"/>
    <n v="230"/>
    <n v="9"/>
    <x v="4"/>
    <n v="0"/>
    <x v="24"/>
    <x v="24"/>
    <s v="Semak belukar"/>
    <x v="4"/>
    <x v="0"/>
    <x v="0"/>
  </r>
  <r>
    <n v="633"/>
    <n v="3017"/>
    <n v="230"/>
    <n v="9"/>
    <x v="7"/>
    <n v="0"/>
    <x v="24"/>
    <x v="24"/>
    <s v="Semak belukar"/>
    <x v="7"/>
    <x v="0"/>
    <x v="0"/>
  </r>
  <r>
    <n v="634"/>
    <n v="25"/>
    <n v="285"/>
    <n v="0"/>
    <x v="4"/>
    <n v="0"/>
    <x v="26"/>
    <x v="26"/>
    <s v="No data"/>
    <x v="4"/>
    <x v="0"/>
    <x v="0"/>
  </r>
  <r>
    <n v="635"/>
    <n v="963"/>
    <n v="165"/>
    <n v="2"/>
    <x v="4"/>
    <n v="0"/>
    <x v="17"/>
    <x v="17"/>
    <s v="Hutan lahan kering sekunder / bekas tebangan"/>
    <x v="4"/>
    <x v="0"/>
    <x v="0"/>
  </r>
  <r>
    <n v="636"/>
    <n v="29"/>
    <n v="141"/>
    <n v="5"/>
    <x v="5"/>
    <n v="0"/>
    <x v="21"/>
    <x v="21"/>
    <s v="Hutan mangrove primer"/>
    <x v="5"/>
    <x v="0"/>
    <x v="1"/>
  </r>
  <r>
    <n v="637"/>
    <n v="2742"/>
    <n v="141"/>
    <n v="9"/>
    <x v="5"/>
    <n v="0"/>
    <x v="21"/>
    <x v="21"/>
    <s v="Semak belukar"/>
    <x v="5"/>
    <x v="0"/>
    <x v="0"/>
  </r>
  <r>
    <n v="638"/>
    <n v="66"/>
    <n v="141"/>
    <n v="9"/>
    <x v="1"/>
    <n v="0"/>
    <x v="21"/>
    <x v="21"/>
    <s v="Semak belukar"/>
    <x v="1"/>
    <x v="0"/>
    <x v="0"/>
  </r>
  <r>
    <n v="639"/>
    <n v="14094"/>
    <n v="285"/>
    <n v="12"/>
    <x v="4"/>
    <n v="0"/>
    <x v="26"/>
    <x v="26"/>
    <s v="Pertanian lahan kering"/>
    <x v="4"/>
    <x v="0"/>
    <x v="0"/>
  </r>
  <r>
    <n v="640"/>
    <n v="465"/>
    <n v="158"/>
    <n v="13"/>
    <x v="2"/>
    <n v="0"/>
    <x v="20"/>
    <x v="20"/>
    <s v="Pertanian lahan kering  campur semak / kebun campur"/>
    <x v="2"/>
    <x v="0"/>
    <x v="0"/>
  </r>
  <r>
    <n v="641"/>
    <n v="159"/>
    <n v="164"/>
    <n v="13"/>
    <x v="4"/>
    <n v="0"/>
    <x v="23"/>
    <x v="23"/>
    <s v="Pertanian lahan kering  campur semak / kebun campur"/>
    <x v="4"/>
    <x v="0"/>
    <x v="0"/>
  </r>
  <r>
    <n v="642"/>
    <n v="17"/>
    <n v="141"/>
    <n v="0"/>
    <x v="9"/>
    <n v="0"/>
    <x v="21"/>
    <x v="21"/>
    <s v="No data"/>
    <x v="9"/>
    <x v="0"/>
    <x v="0"/>
  </r>
  <r>
    <n v="643"/>
    <n v="159"/>
    <n v="141"/>
    <n v="18"/>
    <x v="8"/>
    <n v="0"/>
    <x v="21"/>
    <x v="21"/>
    <s v="Lahan terbuka"/>
    <x v="8"/>
    <x v="0"/>
    <x v="0"/>
  </r>
  <r>
    <n v="644"/>
    <n v="37"/>
    <n v="123"/>
    <n v="16"/>
    <x v="3"/>
    <n v="0"/>
    <x v="14"/>
    <x v="14"/>
    <s v="Pemukiman"/>
    <x v="3"/>
    <x v="0"/>
    <x v="0"/>
  </r>
  <r>
    <n v="645"/>
    <n v="401"/>
    <n v="128"/>
    <n v="9"/>
    <x v="4"/>
    <n v="0"/>
    <x v="25"/>
    <x v="25"/>
    <s v="Semak belukar"/>
    <x v="4"/>
    <x v="0"/>
    <x v="0"/>
  </r>
  <r>
    <n v="646"/>
    <n v="22"/>
    <n v="130"/>
    <n v="16"/>
    <x v="4"/>
    <n v="0"/>
    <x v="6"/>
    <x v="6"/>
    <s v="Pemukiman"/>
    <x v="4"/>
    <x v="0"/>
    <x v="0"/>
  </r>
  <r>
    <n v="647"/>
    <n v="3"/>
    <n v="141"/>
    <n v="5"/>
    <x v="8"/>
    <n v="0"/>
    <x v="21"/>
    <x v="21"/>
    <s v="Hutan mangrove primer"/>
    <x v="8"/>
    <x v="0"/>
    <x v="1"/>
  </r>
  <r>
    <n v="648"/>
    <n v="450"/>
    <n v="145"/>
    <n v="9"/>
    <x v="4"/>
    <n v="0"/>
    <x v="11"/>
    <x v="11"/>
    <s v="Semak belukar"/>
    <x v="4"/>
    <x v="0"/>
    <x v="0"/>
  </r>
  <r>
    <n v="649"/>
    <n v="34"/>
    <n v="130"/>
    <n v="16"/>
    <x v="2"/>
    <n v="0"/>
    <x v="6"/>
    <x v="6"/>
    <s v="Pemukiman"/>
    <x v="2"/>
    <x v="0"/>
    <x v="0"/>
  </r>
  <r>
    <n v="650"/>
    <n v="43"/>
    <n v="145"/>
    <n v="11"/>
    <x v="4"/>
    <n v="0"/>
    <x v="11"/>
    <x v="11"/>
    <s v="Savanna / Padang rumput"/>
    <x v="4"/>
    <x v="0"/>
    <x v="0"/>
  </r>
  <r>
    <n v="651"/>
    <n v="13"/>
    <n v="146"/>
    <n v="11"/>
    <x v="0"/>
    <n v="0"/>
    <x v="8"/>
    <x v="8"/>
    <s v="Savanna / Padang rumput"/>
    <x v="0"/>
    <x v="0"/>
    <x v="0"/>
  </r>
  <r>
    <n v="652"/>
    <n v="8"/>
    <n v="129"/>
    <n v="9"/>
    <x v="3"/>
    <n v="0"/>
    <x v="4"/>
    <x v="4"/>
    <s v="Semak belukar"/>
    <x v="3"/>
    <x v="0"/>
    <x v="0"/>
  </r>
  <r>
    <n v="653"/>
    <n v="2"/>
    <n v="163"/>
    <n v="5"/>
    <x v="0"/>
    <n v="0"/>
    <x v="19"/>
    <x v="19"/>
    <s v="Hutan mangrove primer"/>
    <x v="0"/>
    <x v="0"/>
    <x v="1"/>
  </r>
  <r>
    <n v="654"/>
    <n v="2"/>
    <n v="142"/>
    <n v="16"/>
    <x v="5"/>
    <n v="0"/>
    <x v="18"/>
    <x v="18"/>
    <s v="Pemukiman"/>
    <x v="5"/>
    <x v="0"/>
    <x v="0"/>
  </r>
  <r>
    <n v="655"/>
    <n v="50"/>
    <n v="132"/>
    <n v="18"/>
    <x v="7"/>
    <n v="0"/>
    <x v="10"/>
    <x v="10"/>
    <s v="Lahan terbuka"/>
    <x v="7"/>
    <x v="0"/>
    <x v="0"/>
  </r>
  <r>
    <n v="656"/>
    <n v="23"/>
    <n v="151"/>
    <n v="12"/>
    <x v="3"/>
    <n v="0"/>
    <x v="12"/>
    <x v="12"/>
    <s v="Pertanian lahan kering"/>
    <x v="3"/>
    <x v="0"/>
    <x v="0"/>
  </r>
  <r>
    <n v="657"/>
    <n v="5"/>
    <n v="158"/>
    <n v="13"/>
    <x v="6"/>
    <n v="0"/>
    <x v="20"/>
    <x v="20"/>
    <s v="Pertanian lahan kering  campur semak / kebun campur"/>
    <x v="6"/>
    <x v="0"/>
    <x v="0"/>
  </r>
  <r>
    <n v="658"/>
    <n v="33"/>
    <n v="132"/>
    <n v="18"/>
    <x v="8"/>
    <n v="0"/>
    <x v="10"/>
    <x v="10"/>
    <s v="Lahan terbuka"/>
    <x v="8"/>
    <x v="0"/>
    <x v="0"/>
  </r>
  <r>
    <n v="659"/>
    <n v="106"/>
    <n v="230"/>
    <n v="2"/>
    <x v="7"/>
    <n v="0"/>
    <x v="24"/>
    <x v="24"/>
    <s v="Hutan lahan kering sekunder / bekas tebangan"/>
    <x v="7"/>
    <x v="0"/>
    <x v="1"/>
  </r>
  <r>
    <n v="660"/>
    <n v="100"/>
    <n v="153"/>
    <n v="16"/>
    <x v="3"/>
    <n v="0"/>
    <x v="15"/>
    <x v="15"/>
    <s v="Pemukiman"/>
    <x v="3"/>
    <x v="0"/>
    <x v="0"/>
  </r>
  <r>
    <n v="661"/>
    <n v="21"/>
    <n v="163"/>
    <n v="13"/>
    <x v="3"/>
    <n v="0"/>
    <x v="19"/>
    <x v="19"/>
    <s v="Pertanian lahan kering  campur semak / kebun campur"/>
    <x v="3"/>
    <x v="0"/>
    <x v="0"/>
  </r>
  <r>
    <n v="662"/>
    <n v="32"/>
    <n v="163"/>
    <n v="13"/>
    <x v="7"/>
    <n v="0"/>
    <x v="19"/>
    <x v="19"/>
    <s v="Pertanian lahan kering  campur semak / kebun campur"/>
    <x v="7"/>
    <x v="0"/>
    <x v="0"/>
  </r>
  <r>
    <n v="663"/>
    <n v="12"/>
    <n v="141"/>
    <n v="12"/>
    <x v="1"/>
    <n v="0"/>
    <x v="21"/>
    <x v="21"/>
    <s v="Pertanian lahan kering"/>
    <x v="1"/>
    <x v="0"/>
    <x v="0"/>
  </r>
  <r>
    <n v="664"/>
    <n v="7"/>
    <n v="141"/>
    <n v="13"/>
    <x v="8"/>
    <n v="0"/>
    <x v="21"/>
    <x v="21"/>
    <s v="Pertanian lahan kering  campur semak / kebun campur"/>
    <x v="8"/>
    <x v="0"/>
    <x v="0"/>
  </r>
  <r>
    <n v="665"/>
    <n v="559"/>
    <n v="143"/>
    <n v="11"/>
    <x v="2"/>
    <n v="0"/>
    <x v="16"/>
    <x v="16"/>
    <s v="Savanna / Padang rumput"/>
    <x v="2"/>
    <x v="0"/>
    <x v="0"/>
  </r>
  <r>
    <n v="666"/>
    <n v="3212"/>
    <n v="128"/>
    <n v="13"/>
    <x v="1"/>
    <n v="0"/>
    <x v="25"/>
    <x v="25"/>
    <s v="Pertanian lahan kering  campur semak / kebun campur"/>
    <x v="1"/>
    <x v="0"/>
    <x v="0"/>
  </r>
  <r>
    <n v="667"/>
    <n v="32"/>
    <n v="141"/>
    <n v="9"/>
    <x v="9"/>
    <n v="0"/>
    <x v="21"/>
    <x v="21"/>
    <s v="Semak belukar"/>
    <x v="9"/>
    <x v="0"/>
    <x v="0"/>
  </r>
  <r>
    <n v="668"/>
    <n v="14"/>
    <n v="141"/>
    <n v="16"/>
    <x v="5"/>
    <n v="0"/>
    <x v="21"/>
    <x v="21"/>
    <s v="Pemukiman"/>
    <x v="5"/>
    <x v="0"/>
    <x v="0"/>
  </r>
  <r>
    <n v="669"/>
    <n v="3"/>
    <n v="141"/>
    <n v="12"/>
    <x v="5"/>
    <n v="0"/>
    <x v="21"/>
    <x v="21"/>
    <s v="Pertanian lahan kering"/>
    <x v="5"/>
    <x v="0"/>
    <x v="0"/>
  </r>
  <r>
    <n v="670"/>
    <n v="184"/>
    <n v="141"/>
    <n v="2"/>
    <x v="2"/>
    <n v="0"/>
    <x v="21"/>
    <x v="21"/>
    <s v="Hutan lahan kering sekunder / bekas tebangan"/>
    <x v="2"/>
    <x v="0"/>
    <x v="1"/>
  </r>
  <r>
    <n v="671"/>
    <n v="16"/>
    <n v="145"/>
    <n v="9"/>
    <x v="7"/>
    <n v="0"/>
    <x v="11"/>
    <x v="11"/>
    <s v="Semak belukar"/>
    <x v="7"/>
    <x v="0"/>
    <x v="0"/>
  </r>
  <r>
    <n v="672"/>
    <n v="25"/>
    <n v="126"/>
    <n v="9"/>
    <x v="8"/>
    <n v="0"/>
    <x v="22"/>
    <x v="22"/>
    <s v="Semak belukar"/>
    <x v="8"/>
    <x v="0"/>
    <x v="0"/>
  </r>
  <r>
    <n v="673"/>
    <n v="260"/>
    <n v="126"/>
    <n v="2"/>
    <x v="3"/>
    <n v="0"/>
    <x v="22"/>
    <x v="22"/>
    <s v="Hutan lahan kering sekunder / bekas tebangan"/>
    <x v="3"/>
    <x v="0"/>
    <x v="1"/>
  </r>
  <r>
    <n v="674"/>
    <n v="93"/>
    <n v="126"/>
    <n v="18"/>
    <x v="7"/>
    <n v="0"/>
    <x v="22"/>
    <x v="22"/>
    <s v="Lahan terbuka"/>
    <x v="7"/>
    <x v="0"/>
    <x v="0"/>
  </r>
  <r>
    <n v="675"/>
    <n v="23"/>
    <n v="128"/>
    <n v="9"/>
    <x v="3"/>
    <n v="0"/>
    <x v="25"/>
    <x v="25"/>
    <s v="Semak belukar"/>
    <x v="3"/>
    <x v="0"/>
    <x v="0"/>
  </r>
  <r>
    <n v="676"/>
    <n v="5"/>
    <n v="129"/>
    <n v="16"/>
    <x v="4"/>
    <n v="0"/>
    <x v="4"/>
    <x v="4"/>
    <s v="Pemukiman"/>
    <x v="4"/>
    <x v="0"/>
    <x v="0"/>
  </r>
  <r>
    <n v="677"/>
    <n v="3"/>
    <n v="163"/>
    <n v="18"/>
    <x v="17"/>
    <n v="0"/>
    <x v="19"/>
    <x v="19"/>
    <s v="Lahan terbuka"/>
    <x v="17"/>
    <x v="0"/>
    <x v="0"/>
  </r>
  <r>
    <n v="678"/>
    <n v="115"/>
    <n v="141"/>
    <n v="13"/>
    <x v="1"/>
    <n v="0"/>
    <x v="21"/>
    <x v="21"/>
    <s v="Pertanian lahan kering  campur semak / kebun campur"/>
    <x v="1"/>
    <x v="0"/>
    <x v="0"/>
  </r>
  <r>
    <n v="679"/>
    <n v="1824"/>
    <n v="141"/>
    <n v="13"/>
    <x v="5"/>
    <n v="0"/>
    <x v="21"/>
    <x v="21"/>
    <s v="Pertanian lahan kering  campur semak / kebun campur"/>
    <x v="5"/>
    <x v="0"/>
    <x v="0"/>
  </r>
  <r>
    <n v="680"/>
    <n v="278"/>
    <n v="141"/>
    <n v="2"/>
    <x v="5"/>
    <n v="0"/>
    <x v="21"/>
    <x v="21"/>
    <s v="Hutan lahan kering sekunder / bekas tebangan"/>
    <x v="5"/>
    <x v="0"/>
    <x v="1"/>
  </r>
  <r>
    <n v="681"/>
    <n v="2"/>
    <n v="145"/>
    <n v="11"/>
    <x v="7"/>
    <n v="0"/>
    <x v="11"/>
    <x v="11"/>
    <s v="Savanna / Padang rumput"/>
    <x v="7"/>
    <x v="0"/>
    <x v="0"/>
  </r>
  <r>
    <n v="682"/>
    <n v="59"/>
    <n v="126"/>
    <n v="2"/>
    <x v="8"/>
    <n v="0"/>
    <x v="22"/>
    <x v="22"/>
    <s v="Hutan lahan kering sekunder / bekas tebangan"/>
    <x v="8"/>
    <x v="0"/>
    <x v="1"/>
  </r>
  <r>
    <n v="683"/>
    <n v="135"/>
    <n v="130"/>
    <n v="11"/>
    <x v="4"/>
    <n v="0"/>
    <x v="6"/>
    <x v="6"/>
    <s v="Savanna / Padang rumput"/>
    <x v="4"/>
    <x v="0"/>
    <x v="0"/>
  </r>
  <r>
    <n v="684"/>
    <n v="64"/>
    <n v="230"/>
    <n v="11"/>
    <x v="7"/>
    <n v="0"/>
    <x v="24"/>
    <x v="24"/>
    <s v="Savanna / Padang rumput"/>
    <x v="7"/>
    <x v="0"/>
    <x v="0"/>
  </r>
  <r>
    <n v="685"/>
    <n v="1"/>
    <n v="153"/>
    <n v="16"/>
    <x v="11"/>
    <n v="0"/>
    <x v="15"/>
    <x v="15"/>
    <s v="Pemukiman"/>
    <x v="11"/>
    <x v="0"/>
    <x v="0"/>
  </r>
  <r>
    <n v="686"/>
    <n v="5"/>
    <n v="153"/>
    <n v="13"/>
    <x v="11"/>
    <n v="0"/>
    <x v="15"/>
    <x v="15"/>
    <s v="Pertanian lahan kering  campur semak / kebun campur"/>
    <x v="11"/>
    <x v="0"/>
    <x v="0"/>
  </r>
  <r>
    <n v="687"/>
    <n v="23"/>
    <n v="141"/>
    <n v="13"/>
    <x v="9"/>
    <n v="0"/>
    <x v="21"/>
    <x v="21"/>
    <s v="Pertanian lahan kering  campur semak / kebun campur"/>
    <x v="9"/>
    <x v="0"/>
    <x v="0"/>
  </r>
  <r>
    <n v="688"/>
    <n v="1"/>
    <n v="141"/>
    <n v="2"/>
    <x v="0"/>
    <n v="0"/>
    <x v="21"/>
    <x v="21"/>
    <s v="Hutan lahan kering sekunder / bekas tebangan"/>
    <x v="0"/>
    <x v="0"/>
    <x v="1"/>
  </r>
  <r>
    <n v="689"/>
    <n v="2"/>
    <n v="146"/>
    <n v="11"/>
    <x v="11"/>
    <n v="0"/>
    <x v="8"/>
    <x v="8"/>
    <s v="Savanna / Padang rumput"/>
    <x v="11"/>
    <x v="0"/>
    <x v="0"/>
  </r>
  <r>
    <n v="690"/>
    <n v="5"/>
    <n v="123"/>
    <n v="16"/>
    <x v="4"/>
    <n v="0"/>
    <x v="14"/>
    <x v="14"/>
    <s v="Pemukiman"/>
    <x v="4"/>
    <x v="0"/>
    <x v="0"/>
  </r>
  <r>
    <n v="691"/>
    <n v="3"/>
    <n v="134"/>
    <n v="2"/>
    <x v="0"/>
    <n v="0"/>
    <x v="3"/>
    <x v="3"/>
    <s v="Hutan lahan kering sekunder / bekas tebangan"/>
    <x v="0"/>
    <x v="0"/>
    <x v="1"/>
  </r>
  <r>
    <n v="692"/>
    <n v="686"/>
    <n v="230"/>
    <n v="9"/>
    <x v="2"/>
    <n v="0"/>
    <x v="24"/>
    <x v="24"/>
    <s v="Semak belukar"/>
    <x v="2"/>
    <x v="0"/>
    <x v="0"/>
  </r>
  <r>
    <n v="693"/>
    <n v="4"/>
    <n v="153"/>
    <n v="13"/>
    <x v="10"/>
    <n v="0"/>
    <x v="15"/>
    <x v="15"/>
    <s v="Pertanian lahan kering  campur semak / kebun campur"/>
    <x v="10"/>
    <x v="0"/>
    <x v="0"/>
  </r>
  <r>
    <n v="694"/>
    <n v="377"/>
    <n v="160"/>
    <n v="13"/>
    <x v="5"/>
    <n v="0"/>
    <x v="27"/>
    <x v="27"/>
    <s v="Pertanian lahan kering  campur semak / kebun campur"/>
    <x v="5"/>
    <x v="0"/>
    <x v="0"/>
  </r>
  <r>
    <n v="695"/>
    <n v="20"/>
    <n v="146"/>
    <n v="12"/>
    <x v="0"/>
    <n v="0"/>
    <x v="8"/>
    <x v="8"/>
    <s v="Pertanian lahan kering"/>
    <x v="0"/>
    <x v="0"/>
    <x v="0"/>
  </r>
  <r>
    <n v="696"/>
    <n v="1"/>
    <n v="123"/>
    <n v="16"/>
    <x v="5"/>
    <n v="0"/>
    <x v="14"/>
    <x v="14"/>
    <s v="Pemukiman"/>
    <x v="5"/>
    <x v="0"/>
    <x v="0"/>
  </r>
  <r>
    <n v="697"/>
    <n v="36"/>
    <n v="126"/>
    <n v="0"/>
    <x v="3"/>
    <n v="0"/>
    <x v="22"/>
    <x v="22"/>
    <s v="No data"/>
    <x v="3"/>
    <x v="0"/>
    <x v="0"/>
  </r>
  <r>
    <n v="698"/>
    <n v="168"/>
    <n v="126"/>
    <n v="9"/>
    <x v="3"/>
    <n v="0"/>
    <x v="22"/>
    <x v="22"/>
    <s v="Semak belukar"/>
    <x v="3"/>
    <x v="0"/>
    <x v="0"/>
  </r>
  <r>
    <n v="699"/>
    <n v="9"/>
    <n v="126"/>
    <n v="13"/>
    <x v="8"/>
    <n v="0"/>
    <x v="22"/>
    <x v="22"/>
    <s v="Pertanian lahan kering  campur semak / kebun campur"/>
    <x v="8"/>
    <x v="0"/>
    <x v="0"/>
  </r>
  <r>
    <n v="700"/>
    <n v="2980"/>
    <n v="285"/>
    <n v="12"/>
    <x v="2"/>
    <n v="0"/>
    <x v="26"/>
    <x v="26"/>
    <s v="Pertanian lahan kering"/>
    <x v="2"/>
    <x v="0"/>
    <x v="0"/>
  </r>
  <r>
    <n v="701"/>
    <n v="13"/>
    <n v="153"/>
    <n v="23"/>
    <x v="10"/>
    <n v="0"/>
    <x v="15"/>
    <x v="15"/>
    <s v="Bandara"/>
    <x v="10"/>
    <x v="0"/>
    <x v="0"/>
  </r>
  <r>
    <n v="702"/>
    <n v="4"/>
    <n v="153"/>
    <n v="23"/>
    <x v="11"/>
    <n v="0"/>
    <x v="15"/>
    <x v="15"/>
    <s v="Bandara"/>
    <x v="11"/>
    <x v="0"/>
    <x v="0"/>
  </r>
  <r>
    <n v="703"/>
    <n v="3"/>
    <n v="158"/>
    <n v="0"/>
    <x v="6"/>
    <n v="0"/>
    <x v="20"/>
    <x v="20"/>
    <s v="No data"/>
    <x v="6"/>
    <x v="0"/>
    <x v="0"/>
  </r>
  <r>
    <n v="704"/>
    <n v="61"/>
    <n v="158"/>
    <n v="16"/>
    <x v="6"/>
    <n v="0"/>
    <x v="20"/>
    <x v="20"/>
    <s v="Pemukiman"/>
    <x v="6"/>
    <x v="0"/>
    <x v="0"/>
  </r>
  <r>
    <n v="705"/>
    <n v="8"/>
    <n v="146"/>
    <n v="9"/>
    <x v="0"/>
    <n v="0"/>
    <x v="8"/>
    <x v="8"/>
    <s v="Semak belukar"/>
    <x v="0"/>
    <x v="0"/>
    <x v="0"/>
  </r>
  <r>
    <n v="706"/>
    <n v="3"/>
    <n v="132"/>
    <n v="18"/>
    <x v="4"/>
    <n v="0"/>
    <x v="10"/>
    <x v="10"/>
    <s v="Lahan terbuka"/>
    <x v="4"/>
    <x v="0"/>
    <x v="0"/>
  </r>
  <r>
    <n v="707"/>
    <n v="36"/>
    <n v="129"/>
    <n v="18"/>
    <x v="4"/>
    <n v="0"/>
    <x v="4"/>
    <x v="4"/>
    <s v="Lahan terbuka"/>
    <x v="4"/>
    <x v="0"/>
    <x v="0"/>
  </r>
  <r>
    <n v="708"/>
    <n v="719"/>
    <n v="151"/>
    <n v="13"/>
    <x v="7"/>
    <n v="0"/>
    <x v="12"/>
    <x v="12"/>
    <s v="Pertanian lahan kering  campur semak / kebun campur"/>
    <x v="7"/>
    <x v="0"/>
    <x v="0"/>
  </r>
  <r>
    <n v="709"/>
    <n v="17"/>
    <n v="151"/>
    <n v="12"/>
    <x v="7"/>
    <n v="0"/>
    <x v="12"/>
    <x v="12"/>
    <s v="Pertanian lahan kering"/>
    <x v="7"/>
    <x v="0"/>
    <x v="0"/>
  </r>
  <r>
    <n v="710"/>
    <n v="12"/>
    <n v="153"/>
    <n v="23"/>
    <x v="3"/>
    <n v="0"/>
    <x v="15"/>
    <x v="15"/>
    <s v="Bandara"/>
    <x v="3"/>
    <x v="0"/>
    <x v="0"/>
  </r>
  <r>
    <n v="711"/>
    <n v="68"/>
    <n v="141"/>
    <n v="0"/>
    <x v="5"/>
    <n v="0"/>
    <x v="21"/>
    <x v="21"/>
    <s v="No data"/>
    <x v="5"/>
    <x v="0"/>
    <x v="0"/>
  </r>
  <r>
    <n v="712"/>
    <n v="22"/>
    <n v="121"/>
    <n v="0"/>
    <x v="2"/>
    <n v="0"/>
    <x v="9"/>
    <x v="9"/>
    <s v="No data"/>
    <x v="2"/>
    <x v="0"/>
    <x v="0"/>
  </r>
  <r>
    <n v="713"/>
    <n v="1"/>
    <n v="153"/>
    <n v="0"/>
    <x v="11"/>
    <n v="0"/>
    <x v="15"/>
    <x v="15"/>
    <s v="No data"/>
    <x v="11"/>
    <x v="0"/>
    <x v="0"/>
  </r>
  <r>
    <n v="714"/>
    <n v="910"/>
    <n v="158"/>
    <n v="12"/>
    <x v="5"/>
    <n v="0"/>
    <x v="20"/>
    <x v="20"/>
    <s v="Pertanian lahan kering"/>
    <x v="5"/>
    <x v="0"/>
    <x v="0"/>
  </r>
  <r>
    <n v="715"/>
    <n v="37"/>
    <n v="158"/>
    <n v="12"/>
    <x v="6"/>
    <n v="0"/>
    <x v="20"/>
    <x v="20"/>
    <s v="Pertanian lahan kering"/>
    <x v="6"/>
    <x v="0"/>
    <x v="0"/>
  </r>
  <r>
    <n v="716"/>
    <n v="25"/>
    <n v="165"/>
    <n v="2"/>
    <x v="3"/>
    <n v="0"/>
    <x v="17"/>
    <x v="17"/>
    <s v="Hutan lahan kering sekunder / bekas tebangan"/>
    <x v="3"/>
    <x v="0"/>
    <x v="1"/>
  </r>
  <r>
    <n v="717"/>
    <n v="132"/>
    <n v="129"/>
    <n v="11"/>
    <x v="3"/>
    <n v="0"/>
    <x v="4"/>
    <x v="4"/>
    <s v="Savanna / Padang rumput"/>
    <x v="3"/>
    <x v="0"/>
    <x v="0"/>
  </r>
  <r>
    <n v="718"/>
    <n v="11"/>
    <n v="285"/>
    <n v="12"/>
    <x v="0"/>
    <n v="0"/>
    <x v="26"/>
    <x v="26"/>
    <s v="Pertanian lahan kering"/>
    <x v="0"/>
    <x v="0"/>
    <x v="0"/>
  </r>
  <r>
    <n v="719"/>
    <n v="3"/>
    <n v="153"/>
    <n v="2"/>
    <x v="17"/>
    <n v="0"/>
    <x v="15"/>
    <x v="15"/>
    <s v="Hutan lahan kering sekunder / bekas tebangan"/>
    <x v="17"/>
    <x v="0"/>
    <x v="1"/>
  </r>
  <r>
    <n v="720"/>
    <n v="5"/>
    <n v="153"/>
    <n v="2"/>
    <x v="11"/>
    <n v="0"/>
    <x v="15"/>
    <x v="15"/>
    <s v="Hutan lahan kering sekunder / bekas tebangan"/>
    <x v="11"/>
    <x v="0"/>
    <x v="0"/>
  </r>
  <r>
    <n v="721"/>
    <n v="53"/>
    <n v="158"/>
    <n v="16"/>
    <x v="5"/>
    <n v="0"/>
    <x v="20"/>
    <x v="20"/>
    <s v="Pemukiman"/>
    <x v="5"/>
    <x v="0"/>
    <x v="0"/>
  </r>
  <r>
    <n v="722"/>
    <n v="4"/>
    <n v="158"/>
    <n v="7"/>
    <x v="4"/>
    <n v="0"/>
    <x v="20"/>
    <x v="20"/>
    <s v="Hutan tanaman"/>
    <x v="4"/>
    <x v="0"/>
    <x v="0"/>
  </r>
  <r>
    <n v="723"/>
    <n v="461"/>
    <n v="158"/>
    <n v="13"/>
    <x v="4"/>
    <n v="0"/>
    <x v="20"/>
    <x v="20"/>
    <s v="Pertanian lahan kering  campur semak / kebun campur"/>
    <x v="4"/>
    <x v="0"/>
    <x v="0"/>
  </r>
  <r>
    <n v="724"/>
    <n v="3417"/>
    <n v="126"/>
    <n v="9"/>
    <x v="1"/>
    <n v="0"/>
    <x v="22"/>
    <x v="22"/>
    <s v="Semak belukar"/>
    <x v="1"/>
    <x v="0"/>
    <x v="0"/>
  </r>
  <r>
    <n v="725"/>
    <n v="2"/>
    <n v="153"/>
    <n v="13"/>
    <x v="17"/>
    <n v="0"/>
    <x v="15"/>
    <x v="15"/>
    <s v="Pertanian lahan kering  campur semak / kebun campur"/>
    <x v="17"/>
    <x v="0"/>
    <x v="0"/>
  </r>
  <r>
    <n v="726"/>
    <n v="82"/>
    <n v="158"/>
    <n v="16"/>
    <x v="3"/>
    <n v="0"/>
    <x v="20"/>
    <x v="20"/>
    <s v="Pemukiman"/>
    <x v="3"/>
    <x v="0"/>
    <x v="0"/>
  </r>
  <r>
    <n v="727"/>
    <n v="42"/>
    <n v="136"/>
    <n v="0"/>
    <x v="0"/>
    <n v="0"/>
    <x v="28"/>
    <x v="28"/>
    <s v="No data"/>
    <x v="0"/>
    <x v="0"/>
    <x v="0"/>
  </r>
  <r>
    <n v="728"/>
    <n v="43"/>
    <n v="136"/>
    <n v="9"/>
    <x v="0"/>
    <n v="0"/>
    <x v="28"/>
    <x v="28"/>
    <s v="Semak belukar"/>
    <x v="0"/>
    <x v="0"/>
    <x v="0"/>
  </r>
  <r>
    <n v="729"/>
    <n v="122"/>
    <n v="136"/>
    <n v="9"/>
    <x v="3"/>
    <n v="0"/>
    <x v="28"/>
    <x v="28"/>
    <s v="Semak belukar"/>
    <x v="3"/>
    <x v="0"/>
    <x v="0"/>
  </r>
  <r>
    <n v="730"/>
    <n v="15"/>
    <n v="151"/>
    <n v="0"/>
    <x v="7"/>
    <n v="0"/>
    <x v="12"/>
    <x v="12"/>
    <s v="No data"/>
    <x v="7"/>
    <x v="0"/>
    <x v="0"/>
  </r>
  <r>
    <n v="731"/>
    <n v="136"/>
    <n v="158"/>
    <n v="12"/>
    <x v="3"/>
    <n v="0"/>
    <x v="20"/>
    <x v="20"/>
    <s v="Pertanian lahan kering"/>
    <x v="3"/>
    <x v="0"/>
    <x v="0"/>
  </r>
  <r>
    <n v="732"/>
    <n v="9"/>
    <n v="165"/>
    <n v="12"/>
    <x v="4"/>
    <n v="0"/>
    <x v="17"/>
    <x v="17"/>
    <s v="Pertanian lahan kering"/>
    <x v="4"/>
    <x v="0"/>
    <x v="0"/>
  </r>
  <r>
    <n v="733"/>
    <n v="1107"/>
    <n v="136"/>
    <n v="9"/>
    <x v="2"/>
    <n v="0"/>
    <x v="28"/>
    <x v="28"/>
    <s v="Semak belukar"/>
    <x v="2"/>
    <x v="0"/>
    <x v="0"/>
  </r>
  <r>
    <n v="734"/>
    <n v="4"/>
    <n v="136"/>
    <n v="0"/>
    <x v="3"/>
    <n v="0"/>
    <x v="28"/>
    <x v="28"/>
    <s v="No data"/>
    <x v="3"/>
    <x v="0"/>
    <x v="0"/>
  </r>
  <r>
    <n v="735"/>
    <n v="405"/>
    <n v="128"/>
    <n v="13"/>
    <x v="4"/>
    <n v="0"/>
    <x v="25"/>
    <x v="25"/>
    <s v="Pertanian lahan kering  campur semak / kebun campur"/>
    <x v="4"/>
    <x v="0"/>
    <x v="0"/>
  </r>
  <r>
    <n v="736"/>
    <n v="119"/>
    <n v="158"/>
    <n v="13"/>
    <x v="7"/>
    <n v="0"/>
    <x v="20"/>
    <x v="20"/>
    <s v="Pertanian lahan kering  campur semak / kebun campur"/>
    <x v="7"/>
    <x v="0"/>
    <x v="0"/>
  </r>
  <r>
    <n v="737"/>
    <n v="233"/>
    <n v="164"/>
    <n v="2"/>
    <x v="7"/>
    <n v="0"/>
    <x v="23"/>
    <x v="23"/>
    <s v="Hutan lahan kering sekunder / bekas tebangan"/>
    <x v="7"/>
    <x v="0"/>
    <x v="1"/>
  </r>
  <r>
    <n v="738"/>
    <n v="3"/>
    <n v="146"/>
    <n v="18"/>
    <x v="0"/>
    <n v="0"/>
    <x v="8"/>
    <x v="8"/>
    <s v="Lahan terbuka"/>
    <x v="0"/>
    <x v="0"/>
    <x v="0"/>
  </r>
  <r>
    <n v="739"/>
    <n v="5"/>
    <n v="121"/>
    <n v="0"/>
    <x v="4"/>
    <n v="0"/>
    <x v="9"/>
    <x v="9"/>
    <s v="No data"/>
    <x v="4"/>
    <x v="0"/>
    <x v="0"/>
  </r>
  <r>
    <n v="740"/>
    <n v="457"/>
    <n v="128"/>
    <n v="9"/>
    <x v="7"/>
    <n v="0"/>
    <x v="25"/>
    <x v="25"/>
    <s v="Semak belukar"/>
    <x v="7"/>
    <x v="0"/>
    <x v="0"/>
  </r>
  <r>
    <n v="741"/>
    <n v="2"/>
    <n v="230"/>
    <n v="0"/>
    <x v="7"/>
    <n v="0"/>
    <x v="24"/>
    <x v="24"/>
    <s v="No data"/>
    <x v="7"/>
    <x v="0"/>
    <x v="0"/>
  </r>
  <r>
    <n v="742"/>
    <n v="7164"/>
    <n v="285"/>
    <n v="2"/>
    <x v="4"/>
    <n v="0"/>
    <x v="26"/>
    <x v="26"/>
    <s v="Hutan lahan kering sekunder / bekas tebangan"/>
    <x v="4"/>
    <x v="0"/>
    <x v="0"/>
  </r>
  <r>
    <n v="743"/>
    <n v="172"/>
    <n v="153"/>
    <n v="2"/>
    <x v="13"/>
    <n v="0"/>
    <x v="15"/>
    <x v="15"/>
    <s v="Hutan lahan kering sekunder / bekas tebangan"/>
    <x v="13"/>
    <x v="0"/>
    <x v="0"/>
  </r>
  <r>
    <n v="744"/>
    <n v="7"/>
    <n v="153"/>
    <n v="9"/>
    <x v="5"/>
    <n v="0"/>
    <x v="15"/>
    <x v="15"/>
    <s v="Semak belukar"/>
    <x v="5"/>
    <x v="0"/>
    <x v="0"/>
  </r>
  <r>
    <n v="745"/>
    <n v="67"/>
    <n v="158"/>
    <n v="2"/>
    <x v="7"/>
    <n v="0"/>
    <x v="20"/>
    <x v="20"/>
    <s v="Hutan lahan kering sekunder / bekas tebangan"/>
    <x v="7"/>
    <x v="0"/>
    <x v="1"/>
  </r>
  <r>
    <n v="746"/>
    <n v="140"/>
    <n v="160"/>
    <n v="13"/>
    <x v="7"/>
    <n v="0"/>
    <x v="27"/>
    <x v="27"/>
    <s v="Pertanian lahan kering  campur semak / kebun campur"/>
    <x v="7"/>
    <x v="0"/>
    <x v="0"/>
  </r>
  <r>
    <n v="747"/>
    <n v="7"/>
    <n v="165"/>
    <n v="16"/>
    <x v="4"/>
    <n v="0"/>
    <x v="17"/>
    <x v="17"/>
    <s v="Pemukiman"/>
    <x v="4"/>
    <x v="0"/>
    <x v="0"/>
  </r>
  <r>
    <n v="748"/>
    <n v="4"/>
    <n v="146"/>
    <n v="0"/>
    <x v="1"/>
    <n v="0"/>
    <x v="8"/>
    <x v="8"/>
    <s v="No data"/>
    <x v="1"/>
    <x v="0"/>
    <x v="0"/>
  </r>
  <r>
    <n v="749"/>
    <n v="1"/>
    <n v="285"/>
    <n v="16"/>
    <x v="0"/>
    <n v="0"/>
    <x v="26"/>
    <x v="26"/>
    <s v="Pemukiman"/>
    <x v="0"/>
    <x v="0"/>
    <x v="0"/>
  </r>
  <r>
    <n v="750"/>
    <n v="20"/>
    <n v="285"/>
    <n v="16"/>
    <x v="7"/>
    <n v="0"/>
    <x v="26"/>
    <x v="26"/>
    <s v="Pemukiman"/>
    <x v="7"/>
    <x v="0"/>
    <x v="0"/>
  </r>
  <r>
    <n v="751"/>
    <n v="3335"/>
    <n v="285"/>
    <n v="12"/>
    <x v="7"/>
    <n v="0"/>
    <x v="26"/>
    <x v="26"/>
    <s v="Pertanian lahan kering"/>
    <x v="7"/>
    <x v="0"/>
    <x v="0"/>
  </r>
  <r>
    <n v="752"/>
    <n v="9"/>
    <n v="153"/>
    <n v="13"/>
    <x v="13"/>
    <n v="0"/>
    <x v="15"/>
    <x v="15"/>
    <s v="Pertanian lahan kering  campur semak / kebun campur"/>
    <x v="13"/>
    <x v="0"/>
    <x v="0"/>
  </r>
  <r>
    <n v="753"/>
    <n v="28"/>
    <n v="153"/>
    <n v="9"/>
    <x v="13"/>
    <n v="0"/>
    <x v="15"/>
    <x v="15"/>
    <s v="Semak belukar"/>
    <x v="13"/>
    <x v="0"/>
    <x v="0"/>
  </r>
  <r>
    <n v="754"/>
    <n v="229"/>
    <n v="160"/>
    <n v="2"/>
    <x v="7"/>
    <n v="0"/>
    <x v="27"/>
    <x v="27"/>
    <s v="Hutan lahan kering sekunder / bekas tebangan"/>
    <x v="7"/>
    <x v="0"/>
    <x v="1"/>
  </r>
  <r>
    <n v="755"/>
    <n v="2"/>
    <n v="165"/>
    <n v="12"/>
    <x v="5"/>
    <n v="0"/>
    <x v="17"/>
    <x v="17"/>
    <s v="Pertanian lahan kering"/>
    <x v="5"/>
    <x v="0"/>
    <x v="0"/>
  </r>
  <r>
    <n v="756"/>
    <n v="564"/>
    <n v="141"/>
    <n v="2"/>
    <x v="7"/>
    <n v="0"/>
    <x v="21"/>
    <x v="21"/>
    <s v="Hutan lahan kering sekunder / bekas tebangan"/>
    <x v="7"/>
    <x v="0"/>
    <x v="1"/>
  </r>
  <r>
    <n v="757"/>
    <n v="77"/>
    <n v="128"/>
    <n v="13"/>
    <x v="2"/>
    <n v="0"/>
    <x v="25"/>
    <x v="25"/>
    <s v="Pertanian lahan kering  campur semak / kebun campur"/>
    <x v="2"/>
    <x v="0"/>
    <x v="0"/>
  </r>
  <r>
    <n v="758"/>
    <n v="8"/>
    <n v="230"/>
    <n v="0"/>
    <x v="3"/>
    <n v="0"/>
    <x v="24"/>
    <x v="24"/>
    <s v="No data"/>
    <x v="3"/>
    <x v="0"/>
    <x v="0"/>
  </r>
  <r>
    <n v="759"/>
    <n v="326"/>
    <n v="230"/>
    <n v="9"/>
    <x v="3"/>
    <n v="0"/>
    <x v="24"/>
    <x v="24"/>
    <s v="Semak belukar"/>
    <x v="3"/>
    <x v="0"/>
    <x v="0"/>
  </r>
  <r>
    <n v="760"/>
    <n v="7"/>
    <n v="285"/>
    <n v="0"/>
    <x v="11"/>
    <n v="0"/>
    <x v="26"/>
    <x v="26"/>
    <s v="No data"/>
    <x v="11"/>
    <x v="0"/>
    <x v="0"/>
  </r>
  <r>
    <n v="761"/>
    <n v="12"/>
    <n v="285"/>
    <n v="6"/>
    <x v="7"/>
    <n v="0"/>
    <x v="26"/>
    <x v="26"/>
    <s v="Hutan mangrove sekunder"/>
    <x v="7"/>
    <x v="0"/>
    <x v="1"/>
  </r>
  <r>
    <n v="762"/>
    <n v="10"/>
    <n v="153"/>
    <n v="12"/>
    <x v="3"/>
    <n v="0"/>
    <x v="15"/>
    <x v="15"/>
    <s v="Pertanian lahan kering"/>
    <x v="3"/>
    <x v="0"/>
    <x v="0"/>
  </r>
  <r>
    <n v="763"/>
    <n v="99"/>
    <n v="152"/>
    <n v="2"/>
    <x v="13"/>
    <n v="0"/>
    <x v="29"/>
    <x v="29"/>
    <s v="Hutan lahan kering sekunder / bekas tebangan"/>
    <x v="13"/>
    <x v="0"/>
    <x v="0"/>
  </r>
  <r>
    <n v="764"/>
    <n v="74"/>
    <n v="152"/>
    <n v="2"/>
    <x v="5"/>
    <n v="0"/>
    <x v="29"/>
    <x v="29"/>
    <s v="Hutan lahan kering sekunder / bekas tebangan"/>
    <x v="5"/>
    <x v="0"/>
    <x v="1"/>
  </r>
  <r>
    <n v="765"/>
    <n v="919"/>
    <n v="152"/>
    <n v="12"/>
    <x v="5"/>
    <n v="0"/>
    <x v="29"/>
    <x v="29"/>
    <s v="Pertanian lahan kering"/>
    <x v="5"/>
    <x v="0"/>
    <x v="0"/>
  </r>
  <r>
    <n v="766"/>
    <n v="14"/>
    <n v="163"/>
    <n v="13"/>
    <x v="4"/>
    <n v="0"/>
    <x v="19"/>
    <x v="19"/>
    <s v="Pertanian lahan kering  campur semak / kebun campur"/>
    <x v="4"/>
    <x v="0"/>
    <x v="0"/>
  </r>
  <r>
    <n v="767"/>
    <n v="3"/>
    <n v="121"/>
    <n v="16"/>
    <x v="7"/>
    <n v="0"/>
    <x v="9"/>
    <x v="9"/>
    <s v="Pemukiman"/>
    <x v="7"/>
    <x v="0"/>
    <x v="0"/>
  </r>
  <r>
    <n v="768"/>
    <n v="687"/>
    <n v="136"/>
    <n v="9"/>
    <x v="4"/>
    <n v="0"/>
    <x v="28"/>
    <x v="28"/>
    <s v="Semak belukar"/>
    <x v="4"/>
    <x v="0"/>
    <x v="0"/>
  </r>
  <r>
    <n v="769"/>
    <n v="8"/>
    <n v="285"/>
    <n v="6"/>
    <x v="11"/>
    <n v="0"/>
    <x v="26"/>
    <x v="26"/>
    <s v="Hutan mangrove sekunder"/>
    <x v="11"/>
    <x v="0"/>
    <x v="0"/>
  </r>
  <r>
    <n v="770"/>
    <n v="1"/>
    <n v="153"/>
    <n v="18"/>
    <x v="13"/>
    <n v="0"/>
    <x v="15"/>
    <x v="15"/>
    <s v="Lahan terbuka"/>
    <x v="13"/>
    <x v="0"/>
    <x v="0"/>
  </r>
  <r>
    <n v="771"/>
    <n v="23"/>
    <n v="152"/>
    <n v="9"/>
    <x v="13"/>
    <n v="0"/>
    <x v="29"/>
    <x v="29"/>
    <s v="Semak belukar"/>
    <x v="13"/>
    <x v="0"/>
    <x v="0"/>
  </r>
  <r>
    <n v="772"/>
    <n v="3"/>
    <n v="165"/>
    <n v="2"/>
    <x v="5"/>
    <n v="0"/>
    <x v="17"/>
    <x v="17"/>
    <s v="Hutan lahan kering sekunder / bekas tebangan"/>
    <x v="5"/>
    <x v="0"/>
    <x v="1"/>
  </r>
  <r>
    <n v="773"/>
    <n v="171"/>
    <n v="164"/>
    <n v="13"/>
    <x v="7"/>
    <n v="0"/>
    <x v="23"/>
    <x v="23"/>
    <s v="Pertanian lahan kering  campur semak / kebun campur"/>
    <x v="7"/>
    <x v="0"/>
    <x v="0"/>
  </r>
  <r>
    <n v="774"/>
    <n v="48"/>
    <n v="163"/>
    <n v="2"/>
    <x v="3"/>
    <n v="0"/>
    <x v="19"/>
    <x v="19"/>
    <s v="Hutan lahan kering sekunder / bekas tebangan"/>
    <x v="3"/>
    <x v="0"/>
    <x v="1"/>
  </r>
  <r>
    <n v="775"/>
    <n v="110"/>
    <n v="163"/>
    <n v="16"/>
    <x v="3"/>
    <n v="0"/>
    <x v="19"/>
    <x v="19"/>
    <s v="Pemukiman"/>
    <x v="3"/>
    <x v="0"/>
    <x v="0"/>
  </r>
  <r>
    <n v="776"/>
    <n v="1953"/>
    <n v="163"/>
    <n v="12"/>
    <x v="5"/>
    <n v="0"/>
    <x v="19"/>
    <x v="19"/>
    <s v="Pertanian lahan kering"/>
    <x v="5"/>
    <x v="0"/>
    <x v="0"/>
  </r>
  <r>
    <n v="777"/>
    <n v="2"/>
    <n v="146"/>
    <n v="13"/>
    <x v="0"/>
    <n v="0"/>
    <x v="8"/>
    <x v="8"/>
    <s v="Pertanian lahan kering  campur semak / kebun campur"/>
    <x v="0"/>
    <x v="0"/>
    <x v="0"/>
  </r>
  <r>
    <n v="778"/>
    <n v="131"/>
    <n v="128"/>
    <n v="2"/>
    <x v="7"/>
    <n v="0"/>
    <x v="25"/>
    <x v="25"/>
    <s v="Hutan lahan kering sekunder / bekas tebangan"/>
    <x v="7"/>
    <x v="0"/>
    <x v="1"/>
  </r>
  <r>
    <n v="779"/>
    <n v="5"/>
    <n v="153"/>
    <n v="12"/>
    <x v="2"/>
    <n v="0"/>
    <x v="15"/>
    <x v="15"/>
    <s v="Pertanian lahan kering"/>
    <x v="2"/>
    <x v="0"/>
    <x v="0"/>
  </r>
  <r>
    <n v="780"/>
    <n v="42"/>
    <n v="158"/>
    <n v="12"/>
    <x v="4"/>
    <n v="0"/>
    <x v="20"/>
    <x v="20"/>
    <s v="Pertanian lahan kering"/>
    <x v="4"/>
    <x v="0"/>
    <x v="0"/>
  </r>
  <r>
    <n v="781"/>
    <n v="5"/>
    <n v="163"/>
    <n v="16"/>
    <x v="5"/>
    <n v="0"/>
    <x v="19"/>
    <x v="19"/>
    <s v="Pemukiman"/>
    <x v="5"/>
    <x v="0"/>
    <x v="0"/>
  </r>
  <r>
    <n v="782"/>
    <n v="7"/>
    <n v="143"/>
    <n v="0"/>
    <x v="2"/>
    <n v="0"/>
    <x v="16"/>
    <x v="16"/>
    <s v="No data"/>
    <x v="2"/>
    <x v="0"/>
    <x v="0"/>
  </r>
  <r>
    <n v="783"/>
    <n v="1"/>
    <n v="121"/>
    <n v="16"/>
    <x v="4"/>
    <n v="0"/>
    <x v="9"/>
    <x v="9"/>
    <s v="Pemukiman"/>
    <x v="4"/>
    <x v="0"/>
    <x v="0"/>
  </r>
  <r>
    <n v="784"/>
    <n v="427"/>
    <n v="230"/>
    <n v="9"/>
    <x v="6"/>
    <n v="0"/>
    <x v="24"/>
    <x v="24"/>
    <s v="Semak belukar"/>
    <x v="6"/>
    <x v="0"/>
    <x v="0"/>
  </r>
  <r>
    <n v="785"/>
    <n v="24"/>
    <n v="285"/>
    <n v="12"/>
    <x v="9"/>
    <n v="0"/>
    <x v="26"/>
    <x v="26"/>
    <s v="Pertanian lahan kering"/>
    <x v="9"/>
    <x v="0"/>
    <x v="0"/>
  </r>
  <r>
    <n v="786"/>
    <n v="28"/>
    <n v="285"/>
    <n v="0"/>
    <x v="6"/>
    <n v="0"/>
    <x v="26"/>
    <x v="26"/>
    <s v="No data"/>
    <x v="6"/>
    <x v="0"/>
    <x v="0"/>
  </r>
  <r>
    <n v="787"/>
    <n v="81"/>
    <n v="164"/>
    <n v="2"/>
    <x v="3"/>
    <n v="0"/>
    <x v="23"/>
    <x v="23"/>
    <s v="Hutan lahan kering sekunder / bekas tebangan"/>
    <x v="3"/>
    <x v="0"/>
    <x v="1"/>
  </r>
  <r>
    <n v="788"/>
    <n v="9255"/>
    <n v="143"/>
    <n v="2"/>
    <x v="4"/>
    <n v="0"/>
    <x v="16"/>
    <x v="16"/>
    <s v="Hutan lahan kering sekunder / bekas tebangan"/>
    <x v="4"/>
    <x v="0"/>
    <x v="0"/>
  </r>
  <r>
    <n v="789"/>
    <n v="1501"/>
    <n v="131"/>
    <n v="9"/>
    <x v="1"/>
    <n v="0"/>
    <x v="30"/>
    <x v="30"/>
    <s v="Semak belukar"/>
    <x v="1"/>
    <x v="0"/>
    <x v="0"/>
  </r>
  <r>
    <n v="790"/>
    <n v="6557"/>
    <n v="131"/>
    <n v="2"/>
    <x v="1"/>
    <n v="0"/>
    <x v="30"/>
    <x v="30"/>
    <s v="Hutan lahan kering sekunder / bekas tebangan"/>
    <x v="1"/>
    <x v="0"/>
    <x v="1"/>
  </r>
  <r>
    <n v="791"/>
    <n v="1"/>
    <n v="151"/>
    <n v="2"/>
    <x v="3"/>
    <n v="0"/>
    <x v="12"/>
    <x v="12"/>
    <s v="Hutan lahan kering sekunder / bekas tebangan"/>
    <x v="3"/>
    <x v="0"/>
    <x v="1"/>
  </r>
  <r>
    <n v="792"/>
    <n v="10"/>
    <n v="152"/>
    <n v="9"/>
    <x v="5"/>
    <n v="0"/>
    <x v="29"/>
    <x v="29"/>
    <s v="Semak belukar"/>
    <x v="5"/>
    <x v="0"/>
    <x v="0"/>
  </r>
  <r>
    <n v="793"/>
    <n v="13"/>
    <n v="164"/>
    <n v="16"/>
    <x v="4"/>
    <n v="0"/>
    <x v="23"/>
    <x v="23"/>
    <s v="Pemukiman"/>
    <x v="4"/>
    <x v="0"/>
    <x v="0"/>
  </r>
  <r>
    <n v="794"/>
    <n v="7"/>
    <n v="163"/>
    <n v="12"/>
    <x v="9"/>
    <n v="0"/>
    <x v="19"/>
    <x v="19"/>
    <s v="Pertanian lahan kering"/>
    <x v="9"/>
    <x v="0"/>
    <x v="0"/>
  </r>
  <r>
    <n v="795"/>
    <n v="15"/>
    <n v="141"/>
    <n v="13"/>
    <x v="0"/>
    <n v="0"/>
    <x v="21"/>
    <x v="21"/>
    <s v="Pertanian lahan kering  campur semak / kebun campur"/>
    <x v="0"/>
    <x v="0"/>
    <x v="0"/>
  </r>
  <r>
    <n v="796"/>
    <n v="1666"/>
    <n v="131"/>
    <n v="13"/>
    <x v="1"/>
    <n v="0"/>
    <x v="30"/>
    <x v="30"/>
    <s v="Pertanian lahan kering  campur semak / kebun campur"/>
    <x v="1"/>
    <x v="0"/>
    <x v="0"/>
  </r>
  <r>
    <n v="797"/>
    <n v="11"/>
    <n v="285"/>
    <n v="12"/>
    <x v="11"/>
    <n v="0"/>
    <x v="26"/>
    <x v="26"/>
    <s v="Pertanian lahan kering"/>
    <x v="11"/>
    <x v="0"/>
    <x v="0"/>
  </r>
  <r>
    <n v="798"/>
    <n v="1311"/>
    <n v="285"/>
    <n v="12"/>
    <x v="6"/>
    <n v="0"/>
    <x v="26"/>
    <x v="26"/>
    <s v="Pertanian lahan kering"/>
    <x v="6"/>
    <x v="0"/>
    <x v="0"/>
  </r>
  <r>
    <n v="799"/>
    <n v="117"/>
    <n v="164"/>
    <n v="16"/>
    <x v="3"/>
    <n v="0"/>
    <x v="23"/>
    <x v="23"/>
    <s v="Pemukiman"/>
    <x v="3"/>
    <x v="0"/>
    <x v="0"/>
  </r>
  <r>
    <n v="800"/>
    <n v="8"/>
    <n v="126"/>
    <n v="0"/>
    <x v="2"/>
    <n v="0"/>
    <x v="22"/>
    <x v="22"/>
    <s v="No data"/>
    <x v="2"/>
    <x v="0"/>
    <x v="0"/>
  </r>
  <r>
    <n v="801"/>
    <n v="2"/>
    <n v="129"/>
    <n v="16"/>
    <x v="0"/>
    <n v="0"/>
    <x v="4"/>
    <x v="4"/>
    <s v="Pemukiman"/>
    <x v="0"/>
    <x v="0"/>
    <x v="0"/>
  </r>
  <r>
    <n v="802"/>
    <n v="3"/>
    <n v="230"/>
    <n v="9"/>
    <x v="0"/>
    <n v="0"/>
    <x v="24"/>
    <x v="24"/>
    <s v="Semak belukar"/>
    <x v="0"/>
    <x v="0"/>
    <x v="0"/>
  </r>
  <r>
    <n v="803"/>
    <n v="2"/>
    <n v="151"/>
    <n v="16"/>
    <x v="7"/>
    <n v="0"/>
    <x v="12"/>
    <x v="12"/>
    <s v="Pemukiman"/>
    <x v="7"/>
    <x v="0"/>
    <x v="0"/>
  </r>
  <r>
    <n v="804"/>
    <n v="2"/>
    <n v="163"/>
    <n v="16"/>
    <x v="4"/>
    <n v="0"/>
    <x v="19"/>
    <x v="19"/>
    <s v="Pemukiman"/>
    <x v="4"/>
    <x v="0"/>
    <x v="0"/>
  </r>
  <r>
    <n v="805"/>
    <n v="640"/>
    <n v="126"/>
    <n v="9"/>
    <x v="2"/>
    <n v="0"/>
    <x v="22"/>
    <x v="22"/>
    <s v="Semak belukar"/>
    <x v="2"/>
    <x v="0"/>
    <x v="0"/>
  </r>
  <r>
    <n v="806"/>
    <n v="10"/>
    <n v="285"/>
    <n v="0"/>
    <x v="7"/>
    <n v="0"/>
    <x v="26"/>
    <x v="26"/>
    <s v="No data"/>
    <x v="7"/>
    <x v="0"/>
    <x v="0"/>
  </r>
  <r>
    <n v="807"/>
    <n v="303"/>
    <n v="143"/>
    <n v="18"/>
    <x v="1"/>
    <n v="0"/>
    <x v="16"/>
    <x v="16"/>
    <s v="Lahan terbuka"/>
    <x v="1"/>
    <x v="0"/>
    <x v="0"/>
  </r>
  <r>
    <n v="808"/>
    <n v="59"/>
    <n v="126"/>
    <n v="16"/>
    <x v="2"/>
    <n v="0"/>
    <x v="22"/>
    <x v="22"/>
    <s v="Pemukiman"/>
    <x v="2"/>
    <x v="0"/>
    <x v="0"/>
  </r>
  <r>
    <n v="809"/>
    <n v="68"/>
    <n v="230"/>
    <n v="9"/>
    <x v="1"/>
    <n v="0"/>
    <x v="24"/>
    <x v="24"/>
    <s v="Semak belukar"/>
    <x v="1"/>
    <x v="0"/>
    <x v="0"/>
  </r>
  <r>
    <n v="810"/>
    <n v="1345"/>
    <n v="285"/>
    <n v="12"/>
    <x v="5"/>
    <n v="0"/>
    <x v="26"/>
    <x v="26"/>
    <s v="Pertanian lahan kering"/>
    <x v="5"/>
    <x v="0"/>
    <x v="0"/>
  </r>
  <r>
    <n v="811"/>
    <n v="378"/>
    <n v="160"/>
    <n v="2"/>
    <x v="3"/>
    <n v="0"/>
    <x v="27"/>
    <x v="27"/>
    <s v="Hutan lahan kering sekunder / bekas tebangan"/>
    <x v="3"/>
    <x v="0"/>
    <x v="1"/>
  </r>
  <r>
    <n v="812"/>
    <n v="11"/>
    <n v="160"/>
    <n v="13"/>
    <x v="4"/>
    <n v="0"/>
    <x v="27"/>
    <x v="27"/>
    <s v="Pertanian lahan kering  campur semak / kebun campur"/>
    <x v="4"/>
    <x v="0"/>
    <x v="0"/>
  </r>
  <r>
    <n v="813"/>
    <n v="17"/>
    <n v="143"/>
    <n v="5"/>
    <x v="0"/>
    <n v="0"/>
    <x v="16"/>
    <x v="16"/>
    <s v="Hutan mangrove primer"/>
    <x v="0"/>
    <x v="0"/>
    <x v="1"/>
  </r>
  <r>
    <n v="814"/>
    <n v="129"/>
    <n v="143"/>
    <n v="5"/>
    <x v="9"/>
    <n v="0"/>
    <x v="16"/>
    <x v="16"/>
    <s v="Hutan mangrove primer"/>
    <x v="9"/>
    <x v="0"/>
    <x v="0"/>
  </r>
  <r>
    <n v="815"/>
    <n v="3"/>
    <n v="143"/>
    <n v="9"/>
    <x v="9"/>
    <n v="0"/>
    <x v="16"/>
    <x v="16"/>
    <s v="Semak belukar"/>
    <x v="9"/>
    <x v="0"/>
    <x v="0"/>
  </r>
  <r>
    <n v="816"/>
    <n v="3"/>
    <n v="145"/>
    <n v="12"/>
    <x v="8"/>
    <n v="0"/>
    <x v="11"/>
    <x v="11"/>
    <s v="Pertanian lahan kering"/>
    <x v="8"/>
    <x v="0"/>
    <x v="0"/>
  </r>
  <r>
    <n v="817"/>
    <n v="765"/>
    <n v="136"/>
    <n v="2"/>
    <x v="4"/>
    <n v="0"/>
    <x v="28"/>
    <x v="28"/>
    <s v="Hutan lahan kering sekunder / bekas tebangan"/>
    <x v="4"/>
    <x v="0"/>
    <x v="0"/>
  </r>
  <r>
    <n v="818"/>
    <n v="121"/>
    <n v="126"/>
    <n v="16"/>
    <x v="4"/>
    <n v="0"/>
    <x v="22"/>
    <x v="22"/>
    <s v="Pemukiman"/>
    <x v="4"/>
    <x v="0"/>
    <x v="0"/>
  </r>
  <r>
    <n v="819"/>
    <n v="59"/>
    <n v="252"/>
    <n v="0"/>
    <x v="11"/>
    <n v="0"/>
    <x v="31"/>
    <x v="31"/>
    <s v="No data"/>
    <x v="11"/>
    <x v="0"/>
    <x v="0"/>
  </r>
  <r>
    <n v="820"/>
    <n v="12"/>
    <n v="231"/>
    <n v="0"/>
    <x v="0"/>
    <n v="0"/>
    <x v="32"/>
    <x v="32"/>
    <s v="No data"/>
    <x v="0"/>
    <x v="0"/>
    <x v="0"/>
  </r>
  <r>
    <n v="821"/>
    <n v="4"/>
    <n v="231"/>
    <n v="0"/>
    <x v="11"/>
    <n v="0"/>
    <x v="32"/>
    <x v="32"/>
    <s v="No data"/>
    <x v="11"/>
    <x v="0"/>
    <x v="0"/>
  </r>
  <r>
    <n v="822"/>
    <n v="8"/>
    <n v="285"/>
    <n v="0"/>
    <x v="3"/>
    <n v="0"/>
    <x v="26"/>
    <x v="26"/>
    <s v="No data"/>
    <x v="3"/>
    <x v="0"/>
    <x v="0"/>
  </r>
  <r>
    <n v="823"/>
    <n v="2604"/>
    <n v="160"/>
    <n v="2"/>
    <x v="4"/>
    <n v="0"/>
    <x v="27"/>
    <x v="27"/>
    <s v="Hutan lahan kering sekunder / bekas tebangan"/>
    <x v="4"/>
    <x v="0"/>
    <x v="0"/>
  </r>
  <r>
    <n v="824"/>
    <n v="29"/>
    <n v="143"/>
    <n v="11"/>
    <x v="9"/>
    <n v="0"/>
    <x v="16"/>
    <x v="16"/>
    <s v="Savanna / Padang rumput"/>
    <x v="9"/>
    <x v="0"/>
    <x v="0"/>
  </r>
  <r>
    <n v="825"/>
    <n v="15"/>
    <n v="231"/>
    <n v="6"/>
    <x v="2"/>
    <n v="0"/>
    <x v="32"/>
    <x v="32"/>
    <s v="Hutan mangrove sekunder"/>
    <x v="2"/>
    <x v="0"/>
    <x v="1"/>
  </r>
  <r>
    <n v="826"/>
    <n v="31"/>
    <n v="231"/>
    <n v="6"/>
    <x v="11"/>
    <n v="0"/>
    <x v="32"/>
    <x v="32"/>
    <s v="Hutan mangrove sekunder"/>
    <x v="11"/>
    <x v="0"/>
    <x v="0"/>
  </r>
  <r>
    <n v="827"/>
    <n v="21"/>
    <n v="230"/>
    <n v="2"/>
    <x v="1"/>
    <n v="0"/>
    <x v="24"/>
    <x v="24"/>
    <s v="Hutan lahan kering sekunder / bekas tebangan"/>
    <x v="1"/>
    <x v="0"/>
    <x v="1"/>
  </r>
  <r>
    <n v="828"/>
    <n v="43"/>
    <n v="163"/>
    <n v="2"/>
    <x v="7"/>
    <n v="0"/>
    <x v="19"/>
    <x v="19"/>
    <s v="Hutan lahan kering sekunder / bekas tebangan"/>
    <x v="7"/>
    <x v="0"/>
    <x v="1"/>
  </r>
  <r>
    <n v="829"/>
    <n v="5"/>
    <n v="142"/>
    <n v="2"/>
    <x v="0"/>
    <n v="0"/>
    <x v="18"/>
    <x v="18"/>
    <s v="Hutan lahan kering sekunder / bekas tebangan"/>
    <x v="0"/>
    <x v="0"/>
    <x v="1"/>
  </r>
  <r>
    <n v="830"/>
    <n v="418"/>
    <n v="252"/>
    <n v="6"/>
    <x v="11"/>
    <n v="0"/>
    <x v="31"/>
    <x v="31"/>
    <s v="Hutan mangrove sekunder"/>
    <x v="11"/>
    <x v="0"/>
    <x v="0"/>
  </r>
  <r>
    <n v="831"/>
    <n v="3"/>
    <n v="252"/>
    <n v="0"/>
    <x v="2"/>
    <n v="0"/>
    <x v="31"/>
    <x v="31"/>
    <s v="No data"/>
    <x v="2"/>
    <x v="0"/>
    <x v="0"/>
  </r>
  <r>
    <n v="832"/>
    <n v="1163"/>
    <n v="231"/>
    <n v="9"/>
    <x v="2"/>
    <n v="0"/>
    <x v="32"/>
    <x v="32"/>
    <s v="Semak belukar"/>
    <x v="2"/>
    <x v="0"/>
    <x v="0"/>
  </r>
  <r>
    <n v="833"/>
    <n v="14"/>
    <n v="231"/>
    <n v="0"/>
    <x v="2"/>
    <n v="0"/>
    <x v="32"/>
    <x v="32"/>
    <s v="No data"/>
    <x v="2"/>
    <x v="0"/>
    <x v="0"/>
  </r>
  <r>
    <n v="834"/>
    <n v="21"/>
    <n v="151"/>
    <n v="2"/>
    <x v="7"/>
    <n v="0"/>
    <x v="12"/>
    <x v="12"/>
    <s v="Hutan lahan kering sekunder / bekas tebangan"/>
    <x v="7"/>
    <x v="0"/>
    <x v="1"/>
  </r>
  <r>
    <n v="835"/>
    <n v="1"/>
    <n v="163"/>
    <n v="12"/>
    <x v="0"/>
    <n v="0"/>
    <x v="19"/>
    <x v="19"/>
    <s v="Pertanian lahan kering"/>
    <x v="0"/>
    <x v="0"/>
    <x v="0"/>
  </r>
  <r>
    <n v="836"/>
    <n v="12"/>
    <n v="143"/>
    <n v="11"/>
    <x v="3"/>
    <n v="0"/>
    <x v="16"/>
    <x v="16"/>
    <s v="Savanna / Padang rumput"/>
    <x v="3"/>
    <x v="0"/>
    <x v="0"/>
  </r>
  <r>
    <n v="837"/>
    <n v="867"/>
    <n v="126"/>
    <n v="13"/>
    <x v="2"/>
    <n v="0"/>
    <x v="22"/>
    <x v="22"/>
    <s v="Pertanian lahan kering  campur semak / kebun campur"/>
    <x v="2"/>
    <x v="0"/>
    <x v="0"/>
  </r>
  <r>
    <n v="838"/>
    <n v="2522"/>
    <n v="126"/>
    <n v="2"/>
    <x v="2"/>
    <n v="0"/>
    <x v="22"/>
    <x v="22"/>
    <s v="Hutan lahan kering sekunder / bekas tebangan"/>
    <x v="2"/>
    <x v="0"/>
    <x v="1"/>
  </r>
  <r>
    <n v="839"/>
    <n v="122"/>
    <n v="252"/>
    <n v="0"/>
    <x v="0"/>
    <n v="0"/>
    <x v="31"/>
    <x v="31"/>
    <s v="No data"/>
    <x v="0"/>
    <x v="0"/>
    <x v="0"/>
  </r>
  <r>
    <n v="840"/>
    <n v="23"/>
    <n v="252"/>
    <n v="0"/>
    <x v="4"/>
    <n v="0"/>
    <x v="31"/>
    <x v="31"/>
    <s v="No data"/>
    <x v="4"/>
    <x v="0"/>
    <x v="0"/>
  </r>
  <r>
    <n v="841"/>
    <n v="373"/>
    <n v="252"/>
    <n v="9"/>
    <x v="2"/>
    <n v="0"/>
    <x v="31"/>
    <x v="31"/>
    <s v="Semak belukar"/>
    <x v="2"/>
    <x v="0"/>
    <x v="0"/>
  </r>
  <r>
    <n v="842"/>
    <n v="50"/>
    <n v="252"/>
    <n v="6"/>
    <x v="2"/>
    <n v="0"/>
    <x v="31"/>
    <x v="31"/>
    <s v="Hutan mangrove sekunder"/>
    <x v="2"/>
    <x v="0"/>
    <x v="1"/>
  </r>
  <r>
    <n v="843"/>
    <n v="279"/>
    <n v="231"/>
    <n v="2"/>
    <x v="2"/>
    <n v="0"/>
    <x v="32"/>
    <x v="32"/>
    <s v="Hutan lahan kering sekunder / bekas tebangan"/>
    <x v="2"/>
    <x v="0"/>
    <x v="1"/>
  </r>
  <r>
    <n v="844"/>
    <n v="606"/>
    <n v="285"/>
    <n v="12"/>
    <x v="3"/>
    <n v="0"/>
    <x v="26"/>
    <x v="26"/>
    <s v="Pertanian lahan kering"/>
    <x v="3"/>
    <x v="0"/>
    <x v="0"/>
  </r>
  <r>
    <n v="845"/>
    <n v="462"/>
    <n v="151"/>
    <n v="2"/>
    <x v="13"/>
    <n v="0"/>
    <x v="12"/>
    <x v="12"/>
    <s v="Hutan lahan kering sekunder / bekas tebangan"/>
    <x v="13"/>
    <x v="0"/>
    <x v="0"/>
  </r>
  <r>
    <n v="846"/>
    <n v="17"/>
    <n v="151"/>
    <n v="13"/>
    <x v="13"/>
    <n v="0"/>
    <x v="12"/>
    <x v="12"/>
    <s v="Pertanian lahan kering  campur semak / kebun campur"/>
    <x v="13"/>
    <x v="0"/>
    <x v="0"/>
  </r>
  <r>
    <n v="847"/>
    <n v="27"/>
    <n v="153"/>
    <n v="12"/>
    <x v="13"/>
    <n v="0"/>
    <x v="15"/>
    <x v="15"/>
    <s v="Pertanian lahan kering"/>
    <x v="13"/>
    <x v="0"/>
    <x v="0"/>
  </r>
  <r>
    <n v="848"/>
    <n v="10"/>
    <n v="153"/>
    <n v="1"/>
    <x v="5"/>
    <n v="0"/>
    <x v="15"/>
    <x v="15"/>
    <s v="Hutan lahan kering primer"/>
    <x v="5"/>
    <x v="0"/>
    <x v="1"/>
  </r>
  <r>
    <n v="849"/>
    <n v="340"/>
    <n v="152"/>
    <n v="12"/>
    <x v="3"/>
    <n v="0"/>
    <x v="29"/>
    <x v="29"/>
    <s v="Pertanian lahan kering"/>
    <x v="3"/>
    <x v="0"/>
    <x v="0"/>
  </r>
  <r>
    <n v="850"/>
    <n v="2"/>
    <n v="158"/>
    <n v="12"/>
    <x v="0"/>
    <n v="0"/>
    <x v="20"/>
    <x v="20"/>
    <s v="Pertanian lahan kering"/>
    <x v="0"/>
    <x v="0"/>
    <x v="0"/>
  </r>
  <r>
    <n v="851"/>
    <n v="2"/>
    <n v="164"/>
    <n v="16"/>
    <x v="7"/>
    <n v="0"/>
    <x v="23"/>
    <x v="23"/>
    <s v="Pemukiman"/>
    <x v="7"/>
    <x v="0"/>
    <x v="0"/>
  </r>
  <r>
    <n v="852"/>
    <n v="1"/>
    <n v="141"/>
    <n v="13"/>
    <x v="7"/>
    <n v="0"/>
    <x v="21"/>
    <x v="21"/>
    <s v="Pertanian lahan kering  campur semak / kebun campur"/>
    <x v="7"/>
    <x v="0"/>
    <x v="0"/>
  </r>
  <r>
    <n v="853"/>
    <n v="203"/>
    <n v="123"/>
    <n v="18"/>
    <x v="1"/>
    <n v="0"/>
    <x v="14"/>
    <x v="14"/>
    <s v="Lahan terbuka"/>
    <x v="1"/>
    <x v="0"/>
    <x v="0"/>
  </r>
  <r>
    <n v="854"/>
    <n v="113"/>
    <n v="252"/>
    <n v="9"/>
    <x v="1"/>
    <n v="0"/>
    <x v="31"/>
    <x v="31"/>
    <s v="Semak belukar"/>
    <x v="1"/>
    <x v="0"/>
    <x v="0"/>
  </r>
  <r>
    <n v="855"/>
    <n v="21"/>
    <n v="252"/>
    <n v="9"/>
    <x v="0"/>
    <n v="0"/>
    <x v="31"/>
    <x v="31"/>
    <s v="Semak belukar"/>
    <x v="0"/>
    <x v="0"/>
    <x v="0"/>
  </r>
  <r>
    <n v="856"/>
    <n v="18"/>
    <n v="252"/>
    <n v="6"/>
    <x v="0"/>
    <n v="0"/>
    <x v="31"/>
    <x v="31"/>
    <s v="Hutan mangrove sekunder"/>
    <x v="0"/>
    <x v="0"/>
    <x v="1"/>
  </r>
  <r>
    <n v="857"/>
    <n v="2"/>
    <n v="252"/>
    <n v="6"/>
    <x v="17"/>
    <n v="0"/>
    <x v="31"/>
    <x v="31"/>
    <s v="Hutan mangrove sekunder"/>
    <x v="17"/>
    <x v="0"/>
    <x v="1"/>
  </r>
  <r>
    <n v="858"/>
    <n v="3640"/>
    <n v="231"/>
    <n v="2"/>
    <x v="4"/>
    <n v="0"/>
    <x v="32"/>
    <x v="32"/>
    <s v="Hutan lahan kering sekunder / bekas tebangan"/>
    <x v="4"/>
    <x v="0"/>
    <x v="0"/>
  </r>
  <r>
    <n v="859"/>
    <n v="8"/>
    <n v="231"/>
    <n v="6"/>
    <x v="17"/>
    <n v="0"/>
    <x v="32"/>
    <x v="32"/>
    <s v="Hutan mangrove sekunder"/>
    <x v="17"/>
    <x v="0"/>
    <x v="1"/>
  </r>
  <r>
    <n v="860"/>
    <n v="10"/>
    <n v="154"/>
    <n v="0"/>
    <x v="4"/>
    <n v="0"/>
    <x v="33"/>
    <x v="33"/>
    <s v="No data"/>
    <x v="4"/>
    <x v="0"/>
    <x v="0"/>
  </r>
  <r>
    <n v="861"/>
    <n v="3096"/>
    <n v="154"/>
    <n v="2"/>
    <x v="4"/>
    <n v="0"/>
    <x v="33"/>
    <x v="33"/>
    <s v="Hutan lahan kering sekunder / bekas tebangan"/>
    <x v="4"/>
    <x v="0"/>
    <x v="0"/>
  </r>
  <r>
    <n v="862"/>
    <n v="513"/>
    <n v="154"/>
    <n v="2"/>
    <x v="13"/>
    <n v="0"/>
    <x v="33"/>
    <x v="33"/>
    <s v="Hutan lahan kering sekunder / bekas tebangan"/>
    <x v="13"/>
    <x v="0"/>
    <x v="0"/>
  </r>
  <r>
    <n v="863"/>
    <n v="3"/>
    <n v="154"/>
    <n v="0"/>
    <x v="13"/>
    <n v="0"/>
    <x v="33"/>
    <x v="33"/>
    <s v="No data"/>
    <x v="13"/>
    <x v="0"/>
    <x v="0"/>
  </r>
  <r>
    <n v="864"/>
    <n v="2"/>
    <n v="151"/>
    <n v="0"/>
    <x v="3"/>
    <n v="0"/>
    <x v="12"/>
    <x v="12"/>
    <s v="No data"/>
    <x v="3"/>
    <x v="0"/>
    <x v="0"/>
  </r>
  <r>
    <n v="865"/>
    <n v="3"/>
    <n v="151"/>
    <n v="12"/>
    <x v="13"/>
    <n v="0"/>
    <x v="12"/>
    <x v="12"/>
    <s v="Pertanian lahan kering"/>
    <x v="13"/>
    <x v="0"/>
    <x v="0"/>
  </r>
  <r>
    <n v="866"/>
    <n v="23"/>
    <n v="153"/>
    <n v="1"/>
    <x v="2"/>
    <n v="0"/>
    <x v="15"/>
    <x v="15"/>
    <s v="Hutan lahan kering primer"/>
    <x v="2"/>
    <x v="0"/>
    <x v="1"/>
  </r>
  <r>
    <n v="867"/>
    <n v="802"/>
    <n v="153"/>
    <n v="1"/>
    <x v="13"/>
    <n v="0"/>
    <x v="15"/>
    <x v="15"/>
    <s v="Hutan lahan kering primer"/>
    <x v="13"/>
    <x v="0"/>
    <x v="0"/>
  </r>
  <r>
    <n v="868"/>
    <n v="47"/>
    <n v="158"/>
    <n v="12"/>
    <x v="2"/>
    <n v="0"/>
    <x v="20"/>
    <x v="20"/>
    <s v="Pertanian lahan kering"/>
    <x v="2"/>
    <x v="0"/>
    <x v="0"/>
  </r>
  <r>
    <n v="869"/>
    <n v="215"/>
    <n v="142"/>
    <n v="2"/>
    <x v="7"/>
    <n v="0"/>
    <x v="18"/>
    <x v="18"/>
    <s v="Hutan lahan kering sekunder / bekas tebangan"/>
    <x v="7"/>
    <x v="0"/>
    <x v="1"/>
  </r>
  <r>
    <n v="870"/>
    <n v="1"/>
    <n v="143"/>
    <n v="18"/>
    <x v="0"/>
    <n v="0"/>
    <x v="16"/>
    <x v="16"/>
    <s v="Lahan terbuka"/>
    <x v="0"/>
    <x v="0"/>
    <x v="0"/>
  </r>
  <r>
    <n v="871"/>
    <n v="2"/>
    <n v="252"/>
    <n v="9"/>
    <x v="17"/>
    <n v="0"/>
    <x v="31"/>
    <x v="31"/>
    <s v="Semak belukar"/>
    <x v="17"/>
    <x v="0"/>
    <x v="0"/>
  </r>
  <r>
    <n v="872"/>
    <n v="30"/>
    <n v="252"/>
    <n v="6"/>
    <x v="4"/>
    <n v="0"/>
    <x v="31"/>
    <x v="31"/>
    <s v="Hutan mangrove sekunder"/>
    <x v="4"/>
    <x v="0"/>
    <x v="0"/>
  </r>
  <r>
    <n v="873"/>
    <n v="3512"/>
    <n v="231"/>
    <n v="9"/>
    <x v="4"/>
    <n v="0"/>
    <x v="32"/>
    <x v="32"/>
    <s v="Semak belukar"/>
    <x v="4"/>
    <x v="0"/>
    <x v="0"/>
  </r>
  <r>
    <n v="874"/>
    <n v="471"/>
    <n v="231"/>
    <n v="9"/>
    <x v="6"/>
    <n v="0"/>
    <x v="32"/>
    <x v="32"/>
    <s v="Semak belukar"/>
    <x v="6"/>
    <x v="0"/>
    <x v="0"/>
  </r>
  <r>
    <n v="875"/>
    <n v="325"/>
    <n v="231"/>
    <n v="2"/>
    <x v="6"/>
    <n v="0"/>
    <x v="32"/>
    <x v="32"/>
    <s v="Hutan lahan kering sekunder / bekas tebangan"/>
    <x v="6"/>
    <x v="0"/>
    <x v="1"/>
  </r>
  <r>
    <n v="876"/>
    <n v="40"/>
    <n v="154"/>
    <n v="0"/>
    <x v="0"/>
    <n v="0"/>
    <x v="33"/>
    <x v="33"/>
    <s v="No data"/>
    <x v="0"/>
    <x v="0"/>
    <x v="0"/>
  </r>
  <r>
    <n v="877"/>
    <n v="1"/>
    <n v="151"/>
    <n v="0"/>
    <x v="13"/>
    <n v="0"/>
    <x v="12"/>
    <x v="12"/>
    <s v="No data"/>
    <x v="13"/>
    <x v="0"/>
    <x v="0"/>
  </r>
  <r>
    <n v="878"/>
    <n v="6"/>
    <n v="151"/>
    <n v="13"/>
    <x v="1"/>
    <n v="0"/>
    <x v="12"/>
    <x v="12"/>
    <s v="Pertanian lahan kering  campur semak / kebun campur"/>
    <x v="1"/>
    <x v="0"/>
    <x v="0"/>
  </r>
  <r>
    <n v="879"/>
    <n v="3569"/>
    <n v="158"/>
    <n v="2"/>
    <x v="4"/>
    <n v="0"/>
    <x v="20"/>
    <x v="20"/>
    <s v="Hutan lahan kering sekunder / bekas tebangan"/>
    <x v="4"/>
    <x v="0"/>
    <x v="0"/>
  </r>
  <r>
    <n v="880"/>
    <n v="174"/>
    <n v="122"/>
    <n v="18"/>
    <x v="2"/>
    <n v="0"/>
    <x v="13"/>
    <x v="13"/>
    <s v="Lahan terbuka"/>
    <x v="2"/>
    <x v="0"/>
    <x v="0"/>
  </r>
  <r>
    <n v="881"/>
    <n v="6006"/>
    <n v="252"/>
    <n v="9"/>
    <x v="4"/>
    <n v="0"/>
    <x v="31"/>
    <x v="31"/>
    <s v="Semak belukar"/>
    <x v="4"/>
    <x v="0"/>
    <x v="0"/>
  </r>
  <r>
    <n v="882"/>
    <n v="12"/>
    <n v="231"/>
    <n v="9"/>
    <x v="0"/>
    <n v="0"/>
    <x v="32"/>
    <x v="32"/>
    <s v="Semak belukar"/>
    <x v="0"/>
    <x v="0"/>
    <x v="0"/>
  </r>
  <r>
    <n v="883"/>
    <n v="73"/>
    <n v="179"/>
    <n v="0"/>
    <x v="4"/>
    <n v="0"/>
    <x v="34"/>
    <x v="34"/>
    <s v="No data"/>
    <x v="4"/>
    <x v="0"/>
    <x v="0"/>
  </r>
  <r>
    <n v="884"/>
    <n v="2056"/>
    <n v="179"/>
    <n v="9"/>
    <x v="4"/>
    <n v="0"/>
    <x v="34"/>
    <x v="34"/>
    <s v="Semak belukar"/>
    <x v="4"/>
    <x v="0"/>
    <x v="0"/>
  </r>
  <r>
    <n v="885"/>
    <n v="7"/>
    <n v="151"/>
    <n v="16"/>
    <x v="2"/>
    <n v="0"/>
    <x v="12"/>
    <x v="12"/>
    <s v="Pemukiman"/>
    <x v="2"/>
    <x v="0"/>
    <x v="0"/>
  </r>
  <r>
    <n v="886"/>
    <n v="151"/>
    <n v="151"/>
    <n v="2"/>
    <x v="1"/>
    <n v="0"/>
    <x v="12"/>
    <x v="12"/>
    <s v="Hutan lahan kering sekunder / bekas tebangan"/>
    <x v="1"/>
    <x v="0"/>
    <x v="1"/>
  </r>
  <r>
    <n v="887"/>
    <n v="3"/>
    <n v="231"/>
    <n v="9"/>
    <x v="17"/>
    <n v="0"/>
    <x v="32"/>
    <x v="32"/>
    <s v="Semak belukar"/>
    <x v="17"/>
    <x v="0"/>
    <x v="0"/>
  </r>
  <r>
    <n v="888"/>
    <n v="199"/>
    <n v="231"/>
    <n v="9"/>
    <x v="1"/>
    <n v="0"/>
    <x v="32"/>
    <x v="32"/>
    <s v="Semak belukar"/>
    <x v="1"/>
    <x v="0"/>
    <x v="0"/>
  </r>
  <r>
    <n v="889"/>
    <n v="9"/>
    <n v="153"/>
    <n v="13"/>
    <x v="8"/>
    <n v="0"/>
    <x v="15"/>
    <x v="15"/>
    <s v="Pertanian lahan kering  campur semak / kebun campur"/>
    <x v="8"/>
    <x v="0"/>
    <x v="0"/>
  </r>
  <r>
    <n v="890"/>
    <n v="23"/>
    <n v="152"/>
    <n v="2"/>
    <x v="2"/>
    <n v="0"/>
    <x v="29"/>
    <x v="29"/>
    <s v="Hutan lahan kering sekunder / bekas tebangan"/>
    <x v="2"/>
    <x v="0"/>
    <x v="1"/>
  </r>
  <r>
    <n v="891"/>
    <n v="403"/>
    <n v="152"/>
    <n v="16"/>
    <x v="3"/>
    <n v="0"/>
    <x v="29"/>
    <x v="29"/>
    <s v="Pemukiman"/>
    <x v="3"/>
    <x v="0"/>
    <x v="0"/>
  </r>
  <r>
    <n v="892"/>
    <n v="1"/>
    <n v="163"/>
    <n v="5"/>
    <x v="5"/>
    <n v="0"/>
    <x v="19"/>
    <x v="19"/>
    <s v="Hutan mangrove primer"/>
    <x v="5"/>
    <x v="0"/>
    <x v="1"/>
  </r>
  <r>
    <n v="893"/>
    <n v="185"/>
    <n v="231"/>
    <n v="2"/>
    <x v="5"/>
    <n v="0"/>
    <x v="32"/>
    <x v="32"/>
    <s v="Hutan lahan kering sekunder / bekas tebangan"/>
    <x v="5"/>
    <x v="0"/>
    <x v="1"/>
  </r>
  <r>
    <n v="894"/>
    <n v="188"/>
    <n v="231"/>
    <n v="9"/>
    <x v="3"/>
    <n v="0"/>
    <x v="32"/>
    <x v="32"/>
    <s v="Semak belukar"/>
    <x v="3"/>
    <x v="0"/>
    <x v="0"/>
  </r>
  <r>
    <n v="895"/>
    <n v="76"/>
    <n v="231"/>
    <n v="2"/>
    <x v="3"/>
    <n v="0"/>
    <x v="32"/>
    <x v="32"/>
    <s v="Hutan lahan kering sekunder / bekas tebangan"/>
    <x v="3"/>
    <x v="0"/>
    <x v="1"/>
  </r>
  <r>
    <n v="896"/>
    <n v="976"/>
    <n v="285"/>
    <n v="12"/>
    <x v="1"/>
    <n v="0"/>
    <x v="26"/>
    <x v="26"/>
    <s v="Pertanian lahan kering"/>
    <x v="1"/>
    <x v="0"/>
    <x v="0"/>
  </r>
  <r>
    <n v="897"/>
    <n v="21"/>
    <n v="154"/>
    <n v="2"/>
    <x v="7"/>
    <n v="0"/>
    <x v="33"/>
    <x v="33"/>
    <s v="Hutan lahan kering sekunder / bekas tebangan"/>
    <x v="7"/>
    <x v="0"/>
    <x v="1"/>
  </r>
  <r>
    <n v="898"/>
    <n v="2"/>
    <n v="165"/>
    <n v="9"/>
    <x v="4"/>
    <n v="0"/>
    <x v="17"/>
    <x v="17"/>
    <s v="Semak belukar"/>
    <x v="4"/>
    <x v="0"/>
    <x v="0"/>
  </r>
  <r>
    <n v="899"/>
    <n v="1"/>
    <n v="141"/>
    <n v="0"/>
    <x v="1"/>
    <n v="0"/>
    <x v="21"/>
    <x v="21"/>
    <s v="No data"/>
    <x v="1"/>
    <x v="0"/>
    <x v="0"/>
  </r>
  <r>
    <n v="900"/>
    <n v="22"/>
    <n v="143"/>
    <n v="11"/>
    <x v="0"/>
    <n v="0"/>
    <x v="16"/>
    <x v="16"/>
    <s v="Savanna / Padang rumput"/>
    <x v="0"/>
    <x v="0"/>
    <x v="0"/>
  </r>
  <r>
    <n v="901"/>
    <n v="13"/>
    <n v="122"/>
    <n v="0"/>
    <x v="2"/>
    <n v="0"/>
    <x v="13"/>
    <x v="13"/>
    <s v="No data"/>
    <x v="2"/>
    <x v="0"/>
    <x v="0"/>
  </r>
  <r>
    <n v="902"/>
    <n v="4983"/>
    <n v="131"/>
    <n v="2"/>
    <x v="4"/>
    <n v="0"/>
    <x v="30"/>
    <x v="30"/>
    <s v="Hutan lahan kering sekunder / bekas tebangan"/>
    <x v="4"/>
    <x v="0"/>
    <x v="0"/>
  </r>
  <r>
    <n v="903"/>
    <n v="5"/>
    <n v="231"/>
    <n v="16"/>
    <x v="3"/>
    <n v="0"/>
    <x v="32"/>
    <x v="32"/>
    <s v="Pemukiman"/>
    <x v="3"/>
    <x v="0"/>
    <x v="0"/>
  </r>
  <r>
    <n v="904"/>
    <n v="2"/>
    <n v="231"/>
    <n v="16"/>
    <x v="6"/>
    <n v="0"/>
    <x v="32"/>
    <x v="32"/>
    <s v="Pemukiman"/>
    <x v="6"/>
    <x v="0"/>
    <x v="0"/>
  </r>
  <r>
    <n v="905"/>
    <n v="19"/>
    <n v="231"/>
    <n v="2"/>
    <x v="12"/>
    <n v="0"/>
    <x v="32"/>
    <x v="32"/>
    <s v="Hutan lahan kering sekunder / bekas tebangan"/>
    <x v="12"/>
    <x v="0"/>
    <x v="1"/>
  </r>
  <r>
    <n v="906"/>
    <n v="2396"/>
    <n v="231"/>
    <n v="9"/>
    <x v="7"/>
    <n v="0"/>
    <x v="32"/>
    <x v="32"/>
    <s v="Semak belukar"/>
    <x v="7"/>
    <x v="0"/>
    <x v="0"/>
  </r>
  <r>
    <n v="907"/>
    <n v="98"/>
    <n v="154"/>
    <n v="13"/>
    <x v="4"/>
    <n v="0"/>
    <x v="33"/>
    <x v="33"/>
    <s v="Pertanian lahan kering  campur semak / kebun campur"/>
    <x v="4"/>
    <x v="0"/>
    <x v="0"/>
  </r>
  <r>
    <n v="908"/>
    <n v="11"/>
    <n v="122"/>
    <n v="9"/>
    <x v="0"/>
    <n v="0"/>
    <x v="13"/>
    <x v="13"/>
    <s v="Semak belukar"/>
    <x v="0"/>
    <x v="0"/>
    <x v="0"/>
  </r>
  <r>
    <n v="909"/>
    <n v="295"/>
    <n v="122"/>
    <n v="9"/>
    <x v="2"/>
    <n v="0"/>
    <x v="13"/>
    <x v="13"/>
    <s v="Semak belukar"/>
    <x v="2"/>
    <x v="0"/>
    <x v="0"/>
  </r>
  <r>
    <n v="910"/>
    <n v="44"/>
    <n v="123"/>
    <n v="18"/>
    <x v="3"/>
    <n v="0"/>
    <x v="14"/>
    <x v="14"/>
    <s v="Lahan terbuka"/>
    <x v="3"/>
    <x v="0"/>
    <x v="0"/>
  </r>
  <r>
    <n v="911"/>
    <n v="17"/>
    <n v="231"/>
    <n v="2"/>
    <x v="1"/>
    <n v="0"/>
    <x v="32"/>
    <x v="32"/>
    <s v="Hutan lahan kering sekunder / bekas tebangan"/>
    <x v="1"/>
    <x v="0"/>
    <x v="1"/>
  </r>
  <r>
    <n v="912"/>
    <n v="65"/>
    <n v="141"/>
    <n v="13"/>
    <x v="3"/>
    <n v="0"/>
    <x v="21"/>
    <x v="21"/>
    <s v="Pertanian lahan kering  campur semak / kebun campur"/>
    <x v="3"/>
    <x v="0"/>
    <x v="0"/>
  </r>
  <r>
    <n v="913"/>
    <n v="3"/>
    <n v="145"/>
    <n v="2"/>
    <x v="5"/>
    <n v="0"/>
    <x v="11"/>
    <x v="11"/>
    <s v="Hutan lahan kering sekunder / bekas tebangan"/>
    <x v="5"/>
    <x v="0"/>
    <x v="1"/>
  </r>
  <r>
    <n v="914"/>
    <n v="7"/>
    <n v="136"/>
    <n v="0"/>
    <x v="2"/>
    <n v="0"/>
    <x v="28"/>
    <x v="28"/>
    <s v="No data"/>
    <x v="2"/>
    <x v="0"/>
    <x v="0"/>
  </r>
  <r>
    <n v="915"/>
    <n v="45"/>
    <n v="131"/>
    <n v="9"/>
    <x v="4"/>
    <n v="0"/>
    <x v="30"/>
    <x v="30"/>
    <s v="Semak belukar"/>
    <x v="4"/>
    <x v="0"/>
    <x v="0"/>
  </r>
  <r>
    <n v="916"/>
    <n v="2312"/>
    <n v="252"/>
    <n v="2"/>
    <x v="4"/>
    <n v="0"/>
    <x v="31"/>
    <x v="31"/>
    <s v="Hutan lahan kering sekunder / bekas tebangan"/>
    <x v="4"/>
    <x v="0"/>
    <x v="0"/>
  </r>
  <r>
    <n v="917"/>
    <n v="7"/>
    <n v="179"/>
    <n v="16"/>
    <x v="4"/>
    <n v="0"/>
    <x v="34"/>
    <x v="34"/>
    <s v="Pemukiman"/>
    <x v="4"/>
    <x v="0"/>
    <x v="0"/>
  </r>
  <r>
    <n v="918"/>
    <n v="36"/>
    <n v="179"/>
    <n v="16"/>
    <x v="2"/>
    <n v="0"/>
    <x v="34"/>
    <x v="34"/>
    <s v="Pemukiman"/>
    <x v="2"/>
    <x v="0"/>
    <x v="0"/>
  </r>
  <r>
    <n v="919"/>
    <n v="243"/>
    <n v="154"/>
    <n v="13"/>
    <x v="7"/>
    <n v="0"/>
    <x v="33"/>
    <x v="33"/>
    <s v="Pertanian lahan kering  campur semak / kebun campur"/>
    <x v="7"/>
    <x v="0"/>
    <x v="0"/>
  </r>
  <r>
    <n v="920"/>
    <n v="695"/>
    <n v="143"/>
    <n v="2"/>
    <x v="5"/>
    <n v="0"/>
    <x v="16"/>
    <x v="16"/>
    <s v="Hutan lahan kering sekunder / bekas tebangan"/>
    <x v="5"/>
    <x v="0"/>
    <x v="1"/>
  </r>
  <r>
    <n v="921"/>
    <n v="44"/>
    <n v="122"/>
    <n v="9"/>
    <x v="7"/>
    <n v="0"/>
    <x v="13"/>
    <x v="13"/>
    <s v="Semak belukar"/>
    <x v="7"/>
    <x v="0"/>
    <x v="0"/>
  </r>
  <r>
    <n v="922"/>
    <n v="126"/>
    <n v="122"/>
    <n v="11"/>
    <x v="2"/>
    <n v="0"/>
    <x v="13"/>
    <x v="13"/>
    <s v="Savanna / Padang rumput"/>
    <x v="2"/>
    <x v="0"/>
    <x v="0"/>
  </r>
  <r>
    <n v="923"/>
    <n v="18"/>
    <n v="231"/>
    <n v="9"/>
    <x v="11"/>
    <n v="0"/>
    <x v="32"/>
    <x v="32"/>
    <s v="Semak belukar"/>
    <x v="11"/>
    <x v="0"/>
    <x v="0"/>
  </r>
  <r>
    <n v="924"/>
    <n v="41"/>
    <n v="154"/>
    <n v="13"/>
    <x v="3"/>
    <n v="0"/>
    <x v="33"/>
    <x v="33"/>
    <s v="Pertanian lahan kering  campur semak / kebun campur"/>
    <x v="3"/>
    <x v="0"/>
    <x v="0"/>
  </r>
  <r>
    <n v="925"/>
    <n v="44"/>
    <n v="126"/>
    <n v="13"/>
    <x v="4"/>
    <n v="0"/>
    <x v="22"/>
    <x v="22"/>
    <s v="Pertanian lahan kering  campur semak / kebun campur"/>
    <x v="4"/>
    <x v="0"/>
    <x v="0"/>
  </r>
  <r>
    <n v="926"/>
    <n v="332"/>
    <n v="252"/>
    <n v="2"/>
    <x v="2"/>
    <n v="0"/>
    <x v="31"/>
    <x v="31"/>
    <s v="Hutan lahan kering sekunder / bekas tebangan"/>
    <x v="2"/>
    <x v="0"/>
    <x v="1"/>
  </r>
  <r>
    <n v="927"/>
    <n v="1"/>
    <n v="230"/>
    <n v="16"/>
    <x v="0"/>
    <n v="0"/>
    <x v="24"/>
    <x v="24"/>
    <s v="Pemukiman"/>
    <x v="0"/>
    <x v="0"/>
    <x v="0"/>
  </r>
  <r>
    <n v="928"/>
    <n v="181"/>
    <n v="230"/>
    <n v="16"/>
    <x v="6"/>
    <n v="0"/>
    <x v="24"/>
    <x v="24"/>
    <s v="Pemukiman"/>
    <x v="6"/>
    <x v="0"/>
    <x v="0"/>
  </r>
  <r>
    <n v="929"/>
    <n v="13"/>
    <n v="230"/>
    <n v="16"/>
    <x v="12"/>
    <n v="0"/>
    <x v="24"/>
    <x v="24"/>
    <s v="Pemukiman"/>
    <x v="12"/>
    <x v="0"/>
    <x v="0"/>
  </r>
  <r>
    <n v="930"/>
    <n v="2"/>
    <n v="285"/>
    <n v="0"/>
    <x v="12"/>
    <n v="0"/>
    <x v="26"/>
    <x v="26"/>
    <s v="No data"/>
    <x v="12"/>
    <x v="0"/>
    <x v="0"/>
  </r>
  <r>
    <n v="931"/>
    <n v="45"/>
    <n v="285"/>
    <n v="16"/>
    <x v="12"/>
    <n v="0"/>
    <x v="26"/>
    <x v="26"/>
    <s v="Pemukiman"/>
    <x v="12"/>
    <x v="0"/>
    <x v="0"/>
  </r>
  <r>
    <n v="932"/>
    <n v="1502"/>
    <n v="285"/>
    <n v="11"/>
    <x v="4"/>
    <n v="0"/>
    <x v="26"/>
    <x v="26"/>
    <s v="Savanna / Padang rumput"/>
    <x v="4"/>
    <x v="0"/>
    <x v="0"/>
  </r>
  <r>
    <n v="933"/>
    <n v="319"/>
    <n v="285"/>
    <n v="11"/>
    <x v="2"/>
    <n v="0"/>
    <x v="26"/>
    <x v="26"/>
    <s v="Savanna / Padang rumput"/>
    <x v="2"/>
    <x v="0"/>
    <x v="0"/>
  </r>
  <r>
    <n v="934"/>
    <n v="1402"/>
    <n v="152"/>
    <n v="1"/>
    <x v="13"/>
    <n v="0"/>
    <x v="29"/>
    <x v="29"/>
    <s v="Hutan lahan kering primer"/>
    <x v="13"/>
    <x v="0"/>
    <x v="0"/>
  </r>
  <r>
    <n v="935"/>
    <n v="60"/>
    <n v="152"/>
    <n v="1"/>
    <x v="5"/>
    <n v="0"/>
    <x v="29"/>
    <x v="29"/>
    <s v="Hutan lahan kering primer"/>
    <x v="5"/>
    <x v="0"/>
    <x v="1"/>
  </r>
  <r>
    <n v="936"/>
    <n v="110"/>
    <n v="158"/>
    <n v="2"/>
    <x v="3"/>
    <n v="0"/>
    <x v="20"/>
    <x v="20"/>
    <s v="Hutan lahan kering sekunder / bekas tebangan"/>
    <x v="3"/>
    <x v="0"/>
    <x v="1"/>
  </r>
  <r>
    <n v="937"/>
    <n v="1"/>
    <n v="143"/>
    <n v="12"/>
    <x v="0"/>
    <n v="0"/>
    <x v="16"/>
    <x v="16"/>
    <s v="Pertanian lahan kering"/>
    <x v="0"/>
    <x v="0"/>
    <x v="0"/>
  </r>
  <r>
    <n v="938"/>
    <n v="674"/>
    <n v="143"/>
    <n v="12"/>
    <x v="7"/>
    <n v="0"/>
    <x v="16"/>
    <x v="16"/>
    <s v="Pertanian lahan kering"/>
    <x v="7"/>
    <x v="0"/>
    <x v="0"/>
  </r>
  <r>
    <n v="939"/>
    <n v="2"/>
    <n v="136"/>
    <n v="2"/>
    <x v="2"/>
    <n v="0"/>
    <x v="28"/>
    <x v="28"/>
    <s v="Hutan lahan kering sekunder / bekas tebangan"/>
    <x v="2"/>
    <x v="0"/>
    <x v="1"/>
  </r>
  <r>
    <n v="940"/>
    <n v="5187"/>
    <n v="127"/>
    <n v="2"/>
    <x v="4"/>
    <n v="0"/>
    <x v="35"/>
    <x v="35"/>
    <s v="Hutan lahan kering sekunder / bekas tebangan"/>
    <x v="4"/>
    <x v="0"/>
    <x v="0"/>
  </r>
  <r>
    <n v="941"/>
    <n v="193"/>
    <n v="131"/>
    <n v="13"/>
    <x v="4"/>
    <n v="0"/>
    <x v="30"/>
    <x v="30"/>
    <s v="Pertanian lahan kering  campur semak / kebun campur"/>
    <x v="4"/>
    <x v="0"/>
    <x v="0"/>
  </r>
  <r>
    <n v="942"/>
    <n v="262"/>
    <n v="230"/>
    <n v="13"/>
    <x v="6"/>
    <n v="0"/>
    <x v="24"/>
    <x v="24"/>
    <s v="Pertanian lahan kering  campur semak / kebun campur"/>
    <x v="6"/>
    <x v="0"/>
    <x v="0"/>
  </r>
  <r>
    <n v="943"/>
    <n v="1"/>
    <n v="230"/>
    <n v="13"/>
    <x v="0"/>
    <n v="0"/>
    <x v="24"/>
    <x v="24"/>
    <s v="Pertanian lahan kering  campur semak / kebun campur"/>
    <x v="0"/>
    <x v="0"/>
    <x v="0"/>
  </r>
  <r>
    <n v="944"/>
    <n v="56"/>
    <n v="285"/>
    <n v="12"/>
    <x v="8"/>
    <n v="0"/>
    <x v="26"/>
    <x v="26"/>
    <s v="Pertanian lahan kering"/>
    <x v="8"/>
    <x v="0"/>
    <x v="0"/>
  </r>
  <r>
    <n v="945"/>
    <n v="953"/>
    <n v="285"/>
    <n v="11"/>
    <x v="7"/>
    <n v="0"/>
    <x v="26"/>
    <x v="26"/>
    <s v="Savanna / Padang rumput"/>
    <x v="7"/>
    <x v="0"/>
    <x v="0"/>
  </r>
  <r>
    <n v="946"/>
    <n v="151"/>
    <n v="164"/>
    <n v="12"/>
    <x v="5"/>
    <n v="0"/>
    <x v="23"/>
    <x v="23"/>
    <s v="Pertanian lahan kering"/>
    <x v="5"/>
    <x v="0"/>
    <x v="0"/>
  </r>
  <r>
    <n v="947"/>
    <n v="31"/>
    <n v="143"/>
    <n v="0"/>
    <x v="7"/>
    <n v="0"/>
    <x v="16"/>
    <x v="16"/>
    <s v="No data"/>
    <x v="7"/>
    <x v="0"/>
    <x v="0"/>
  </r>
  <r>
    <n v="948"/>
    <n v="1718"/>
    <n v="143"/>
    <n v="2"/>
    <x v="1"/>
    <n v="0"/>
    <x v="16"/>
    <x v="16"/>
    <s v="Hutan lahan kering sekunder / bekas tebangan"/>
    <x v="1"/>
    <x v="0"/>
    <x v="1"/>
  </r>
  <r>
    <n v="949"/>
    <n v="4"/>
    <n v="122"/>
    <n v="0"/>
    <x v="7"/>
    <n v="0"/>
    <x v="13"/>
    <x v="13"/>
    <s v="No data"/>
    <x v="7"/>
    <x v="0"/>
    <x v="0"/>
  </r>
  <r>
    <n v="950"/>
    <n v="1585"/>
    <n v="122"/>
    <n v="9"/>
    <x v="5"/>
    <n v="0"/>
    <x v="13"/>
    <x v="13"/>
    <s v="Semak belukar"/>
    <x v="5"/>
    <x v="0"/>
    <x v="0"/>
  </r>
  <r>
    <n v="951"/>
    <n v="78"/>
    <n v="230"/>
    <n v="13"/>
    <x v="3"/>
    <n v="0"/>
    <x v="24"/>
    <x v="24"/>
    <s v="Pertanian lahan kering  campur semak / kebun campur"/>
    <x v="3"/>
    <x v="0"/>
    <x v="0"/>
  </r>
  <r>
    <n v="952"/>
    <n v="69"/>
    <n v="285"/>
    <n v="12"/>
    <x v="12"/>
    <n v="0"/>
    <x v="26"/>
    <x v="26"/>
    <s v="Pertanian lahan kering"/>
    <x v="12"/>
    <x v="0"/>
    <x v="0"/>
  </r>
  <r>
    <n v="953"/>
    <n v="6"/>
    <n v="158"/>
    <n v="13"/>
    <x v="3"/>
    <n v="0"/>
    <x v="20"/>
    <x v="20"/>
    <s v="Pertanian lahan kering  campur semak / kebun campur"/>
    <x v="3"/>
    <x v="0"/>
    <x v="0"/>
  </r>
  <r>
    <n v="954"/>
    <n v="5003"/>
    <n v="161"/>
    <n v="2"/>
    <x v="4"/>
    <n v="0"/>
    <x v="36"/>
    <x v="36"/>
    <s v="Hutan lahan kering sekunder / bekas tebangan"/>
    <x v="4"/>
    <x v="0"/>
    <x v="0"/>
  </r>
  <r>
    <n v="955"/>
    <n v="419"/>
    <n v="143"/>
    <n v="12"/>
    <x v="5"/>
    <n v="0"/>
    <x v="16"/>
    <x v="16"/>
    <s v="Pertanian lahan kering"/>
    <x v="5"/>
    <x v="0"/>
    <x v="0"/>
  </r>
  <r>
    <n v="956"/>
    <n v="25"/>
    <n v="124"/>
    <n v="0"/>
    <x v="7"/>
    <n v="0"/>
    <x v="37"/>
    <x v="37"/>
    <s v="No data"/>
    <x v="7"/>
    <x v="0"/>
    <x v="0"/>
  </r>
  <r>
    <n v="957"/>
    <n v="303"/>
    <n v="124"/>
    <n v="9"/>
    <x v="7"/>
    <n v="0"/>
    <x v="37"/>
    <x v="37"/>
    <s v="Semak belukar"/>
    <x v="7"/>
    <x v="0"/>
    <x v="0"/>
  </r>
  <r>
    <n v="958"/>
    <n v="175"/>
    <n v="122"/>
    <n v="18"/>
    <x v="5"/>
    <n v="0"/>
    <x v="13"/>
    <x v="13"/>
    <s v="Lahan terbuka"/>
    <x v="5"/>
    <x v="0"/>
    <x v="0"/>
  </r>
  <r>
    <n v="959"/>
    <n v="9"/>
    <n v="122"/>
    <n v="11"/>
    <x v="5"/>
    <n v="0"/>
    <x v="13"/>
    <x v="13"/>
    <s v="Savanna / Padang rumput"/>
    <x v="5"/>
    <x v="0"/>
    <x v="0"/>
  </r>
  <r>
    <n v="960"/>
    <n v="4"/>
    <n v="142"/>
    <n v="2"/>
    <x v="3"/>
    <n v="0"/>
    <x v="18"/>
    <x v="18"/>
    <s v="Hutan lahan kering sekunder / bekas tebangan"/>
    <x v="3"/>
    <x v="0"/>
    <x v="1"/>
  </r>
  <r>
    <n v="961"/>
    <n v="55"/>
    <n v="122"/>
    <n v="18"/>
    <x v="7"/>
    <n v="0"/>
    <x v="13"/>
    <x v="13"/>
    <s v="Lahan terbuka"/>
    <x v="7"/>
    <x v="0"/>
    <x v="0"/>
  </r>
  <r>
    <n v="962"/>
    <n v="246"/>
    <n v="122"/>
    <n v="18"/>
    <x v="1"/>
    <n v="0"/>
    <x v="13"/>
    <x v="13"/>
    <s v="Lahan terbuka"/>
    <x v="1"/>
    <x v="0"/>
    <x v="0"/>
  </r>
  <r>
    <n v="963"/>
    <n v="181"/>
    <n v="122"/>
    <n v="11"/>
    <x v="1"/>
    <n v="0"/>
    <x v="13"/>
    <x v="13"/>
    <s v="Savanna / Padang rumput"/>
    <x v="1"/>
    <x v="0"/>
    <x v="0"/>
  </r>
  <r>
    <n v="964"/>
    <n v="1263"/>
    <n v="126"/>
    <n v="2"/>
    <x v="1"/>
    <n v="0"/>
    <x v="22"/>
    <x v="22"/>
    <s v="Hutan lahan kering sekunder / bekas tebangan"/>
    <x v="1"/>
    <x v="0"/>
    <x v="1"/>
  </r>
  <r>
    <n v="965"/>
    <n v="2120"/>
    <n v="252"/>
    <n v="9"/>
    <x v="7"/>
    <n v="0"/>
    <x v="31"/>
    <x v="31"/>
    <s v="Semak belukar"/>
    <x v="7"/>
    <x v="0"/>
    <x v="0"/>
  </r>
  <r>
    <n v="966"/>
    <n v="70"/>
    <n v="154"/>
    <n v="9"/>
    <x v="1"/>
    <n v="0"/>
    <x v="33"/>
    <x v="33"/>
    <s v="Semak belukar"/>
    <x v="1"/>
    <x v="0"/>
    <x v="0"/>
  </r>
  <r>
    <n v="967"/>
    <n v="397"/>
    <n v="158"/>
    <n v="2"/>
    <x v="5"/>
    <n v="0"/>
    <x v="20"/>
    <x v="20"/>
    <s v="Hutan lahan kering sekunder / bekas tebangan"/>
    <x v="5"/>
    <x v="0"/>
    <x v="1"/>
  </r>
  <r>
    <n v="968"/>
    <n v="8"/>
    <n v="143"/>
    <n v="18"/>
    <x v="9"/>
    <n v="0"/>
    <x v="16"/>
    <x v="16"/>
    <s v="Lahan terbuka"/>
    <x v="9"/>
    <x v="0"/>
    <x v="0"/>
  </r>
  <r>
    <n v="969"/>
    <n v="1356"/>
    <n v="252"/>
    <n v="9"/>
    <x v="6"/>
    <n v="0"/>
    <x v="31"/>
    <x v="31"/>
    <s v="Semak belukar"/>
    <x v="6"/>
    <x v="0"/>
    <x v="0"/>
  </r>
  <r>
    <n v="970"/>
    <n v="32"/>
    <n v="230"/>
    <n v="9"/>
    <x v="8"/>
    <n v="0"/>
    <x v="24"/>
    <x v="24"/>
    <s v="Semak belukar"/>
    <x v="8"/>
    <x v="0"/>
    <x v="0"/>
  </r>
  <r>
    <n v="971"/>
    <n v="1543"/>
    <n v="179"/>
    <n v="2"/>
    <x v="4"/>
    <n v="0"/>
    <x v="34"/>
    <x v="34"/>
    <s v="Hutan lahan kering sekunder / bekas tebangan"/>
    <x v="4"/>
    <x v="0"/>
    <x v="0"/>
  </r>
  <r>
    <n v="972"/>
    <n v="54"/>
    <n v="148"/>
    <n v="0"/>
    <x v="0"/>
    <n v="0"/>
    <x v="38"/>
    <x v="38"/>
    <s v="No data"/>
    <x v="0"/>
    <x v="0"/>
    <x v="0"/>
  </r>
  <r>
    <n v="973"/>
    <n v="29"/>
    <n v="148"/>
    <n v="13"/>
    <x v="4"/>
    <n v="0"/>
    <x v="38"/>
    <x v="38"/>
    <s v="Pertanian lahan kering  campur semak / kebun campur"/>
    <x v="4"/>
    <x v="0"/>
    <x v="0"/>
  </r>
  <r>
    <n v="974"/>
    <n v="11"/>
    <n v="154"/>
    <n v="13"/>
    <x v="1"/>
    <n v="0"/>
    <x v="33"/>
    <x v="33"/>
    <s v="Pertanian lahan kering  campur semak / kebun campur"/>
    <x v="1"/>
    <x v="0"/>
    <x v="0"/>
  </r>
  <r>
    <n v="975"/>
    <n v="4"/>
    <n v="154"/>
    <n v="13"/>
    <x v="13"/>
    <n v="0"/>
    <x v="33"/>
    <x v="33"/>
    <s v="Pertanian lahan kering  campur semak / kebun campur"/>
    <x v="13"/>
    <x v="0"/>
    <x v="0"/>
  </r>
  <r>
    <n v="976"/>
    <n v="151"/>
    <n v="158"/>
    <n v="2"/>
    <x v="2"/>
    <n v="0"/>
    <x v="20"/>
    <x v="20"/>
    <s v="Hutan lahan kering sekunder / bekas tebangan"/>
    <x v="2"/>
    <x v="0"/>
    <x v="1"/>
  </r>
  <r>
    <n v="977"/>
    <n v="92"/>
    <n v="154"/>
    <n v="9"/>
    <x v="4"/>
    <n v="0"/>
    <x v="33"/>
    <x v="33"/>
    <s v="Semak belukar"/>
    <x v="4"/>
    <x v="0"/>
    <x v="0"/>
  </r>
  <r>
    <n v="978"/>
    <n v="21"/>
    <n v="122"/>
    <n v="11"/>
    <x v="4"/>
    <n v="0"/>
    <x v="13"/>
    <x v="13"/>
    <s v="Savanna / Padang rumput"/>
    <x v="4"/>
    <x v="0"/>
    <x v="0"/>
  </r>
  <r>
    <n v="979"/>
    <n v="2040"/>
    <n v="126"/>
    <n v="11"/>
    <x v="1"/>
    <n v="0"/>
    <x v="22"/>
    <x v="22"/>
    <s v="Savanna / Padang rumput"/>
    <x v="1"/>
    <x v="0"/>
    <x v="0"/>
  </r>
  <r>
    <n v="980"/>
    <n v="580"/>
    <n v="127"/>
    <n v="2"/>
    <x v="1"/>
    <n v="0"/>
    <x v="35"/>
    <x v="35"/>
    <s v="Hutan lahan kering sekunder / bekas tebangan"/>
    <x v="1"/>
    <x v="0"/>
    <x v="1"/>
  </r>
  <r>
    <n v="981"/>
    <n v="43"/>
    <n v="230"/>
    <n v="13"/>
    <x v="2"/>
    <n v="0"/>
    <x v="24"/>
    <x v="24"/>
    <s v="Pertanian lahan kering  campur semak / kebun campur"/>
    <x v="2"/>
    <x v="0"/>
    <x v="0"/>
  </r>
  <r>
    <n v="982"/>
    <n v="6"/>
    <n v="285"/>
    <n v="2"/>
    <x v="9"/>
    <n v="0"/>
    <x v="26"/>
    <x v="26"/>
    <s v="Hutan lahan kering sekunder / bekas tebangan"/>
    <x v="9"/>
    <x v="0"/>
    <x v="0"/>
  </r>
  <r>
    <n v="983"/>
    <n v="14"/>
    <n v="179"/>
    <n v="0"/>
    <x v="0"/>
    <n v="0"/>
    <x v="34"/>
    <x v="34"/>
    <s v="No data"/>
    <x v="0"/>
    <x v="0"/>
    <x v="0"/>
  </r>
  <r>
    <n v="984"/>
    <n v="7"/>
    <n v="148"/>
    <n v="0"/>
    <x v="2"/>
    <n v="0"/>
    <x v="38"/>
    <x v="38"/>
    <s v="No data"/>
    <x v="2"/>
    <x v="0"/>
    <x v="0"/>
  </r>
  <r>
    <n v="985"/>
    <n v="749"/>
    <n v="148"/>
    <n v="9"/>
    <x v="2"/>
    <n v="0"/>
    <x v="38"/>
    <x v="38"/>
    <s v="Semak belukar"/>
    <x v="2"/>
    <x v="0"/>
    <x v="0"/>
  </r>
  <r>
    <n v="986"/>
    <n v="433"/>
    <n v="154"/>
    <n v="9"/>
    <x v="2"/>
    <n v="0"/>
    <x v="33"/>
    <x v="33"/>
    <s v="Semak belukar"/>
    <x v="2"/>
    <x v="0"/>
    <x v="0"/>
  </r>
  <r>
    <n v="987"/>
    <n v="13"/>
    <n v="163"/>
    <n v="12"/>
    <x v="3"/>
    <n v="0"/>
    <x v="19"/>
    <x v="19"/>
    <s v="Pertanian lahan kering"/>
    <x v="3"/>
    <x v="0"/>
    <x v="0"/>
  </r>
  <r>
    <n v="988"/>
    <n v="11"/>
    <n v="143"/>
    <n v="5"/>
    <x v="7"/>
    <n v="0"/>
    <x v="16"/>
    <x v="16"/>
    <s v="Hutan mangrove primer"/>
    <x v="7"/>
    <x v="0"/>
    <x v="1"/>
  </r>
  <r>
    <n v="989"/>
    <n v="3037"/>
    <n v="143"/>
    <n v="2"/>
    <x v="2"/>
    <n v="0"/>
    <x v="16"/>
    <x v="16"/>
    <s v="Hutan lahan kering sekunder / bekas tebangan"/>
    <x v="2"/>
    <x v="0"/>
    <x v="1"/>
  </r>
  <r>
    <n v="990"/>
    <n v="6"/>
    <n v="122"/>
    <n v="11"/>
    <x v="7"/>
    <n v="0"/>
    <x v="13"/>
    <x v="13"/>
    <s v="Savanna / Padang rumput"/>
    <x v="7"/>
    <x v="0"/>
    <x v="0"/>
  </r>
  <r>
    <n v="991"/>
    <n v="8"/>
    <n v="122"/>
    <n v="2"/>
    <x v="2"/>
    <n v="0"/>
    <x v="13"/>
    <x v="13"/>
    <s v="Hutan lahan kering sekunder / bekas tebangan"/>
    <x v="2"/>
    <x v="0"/>
    <x v="1"/>
  </r>
  <r>
    <n v="992"/>
    <n v="310"/>
    <n v="126"/>
    <n v="11"/>
    <x v="4"/>
    <n v="0"/>
    <x v="22"/>
    <x v="22"/>
    <s v="Savanna / Padang rumput"/>
    <x v="4"/>
    <x v="0"/>
    <x v="0"/>
  </r>
  <r>
    <n v="993"/>
    <n v="621"/>
    <n v="127"/>
    <n v="13"/>
    <x v="1"/>
    <n v="0"/>
    <x v="35"/>
    <x v="35"/>
    <s v="Pertanian lahan kering  campur semak / kebun campur"/>
    <x v="1"/>
    <x v="0"/>
    <x v="0"/>
  </r>
  <r>
    <n v="994"/>
    <n v="18"/>
    <n v="128"/>
    <n v="13"/>
    <x v="7"/>
    <n v="0"/>
    <x v="25"/>
    <x v="25"/>
    <s v="Pertanian lahan kering  campur semak / kebun campur"/>
    <x v="7"/>
    <x v="0"/>
    <x v="0"/>
  </r>
  <r>
    <n v="995"/>
    <n v="78"/>
    <n v="230"/>
    <n v="16"/>
    <x v="3"/>
    <n v="0"/>
    <x v="24"/>
    <x v="24"/>
    <s v="Pemukiman"/>
    <x v="3"/>
    <x v="0"/>
    <x v="0"/>
  </r>
  <r>
    <n v="996"/>
    <n v="16"/>
    <n v="143"/>
    <n v="0"/>
    <x v="9"/>
    <n v="0"/>
    <x v="16"/>
    <x v="16"/>
    <s v="No data"/>
    <x v="9"/>
    <x v="0"/>
    <x v="0"/>
  </r>
  <r>
    <n v="997"/>
    <n v="79"/>
    <n v="124"/>
    <n v="18"/>
    <x v="7"/>
    <n v="0"/>
    <x v="37"/>
    <x v="37"/>
    <s v="Lahan terbuka"/>
    <x v="7"/>
    <x v="0"/>
    <x v="0"/>
  </r>
  <r>
    <n v="998"/>
    <n v="57"/>
    <n v="122"/>
    <n v="2"/>
    <x v="7"/>
    <n v="0"/>
    <x v="13"/>
    <x v="13"/>
    <s v="Hutan lahan kering sekunder / bekas tebangan"/>
    <x v="7"/>
    <x v="0"/>
    <x v="1"/>
  </r>
  <r>
    <n v="999"/>
    <n v="956"/>
    <n v="122"/>
    <n v="2"/>
    <x v="4"/>
    <n v="0"/>
    <x v="13"/>
    <x v="13"/>
    <s v="Hutan lahan kering sekunder / bekas tebangan"/>
    <x v="4"/>
    <x v="0"/>
    <x v="0"/>
  </r>
  <r>
    <n v="1000"/>
    <n v="2"/>
    <n v="141"/>
    <n v="9"/>
    <x v="7"/>
    <n v="0"/>
    <x v="21"/>
    <x v="21"/>
    <s v="Semak belukar"/>
    <x v="7"/>
    <x v="0"/>
    <x v="0"/>
  </r>
  <r>
    <n v="1001"/>
    <n v="10"/>
    <n v="124"/>
    <n v="16"/>
    <x v="2"/>
    <n v="0"/>
    <x v="37"/>
    <x v="37"/>
    <s v="Pemukiman"/>
    <x v="2"/>
    <x v="0"/>
    <x v="0"/>
  </r>
  <r>
    <n v="1002"/>
    <n v="73"/>
    <n v="127"/>
    <n v="9"/>
    <x v="7"/>
    <n v="0"/>
    <x v="35"/>
    <x v="35"/>
    <s v="Semak belukar"/>
    <x v="7"/>
    <x v="0"/>
    <x v="0"/>
  </r>
  <r>
    <n v="1003"/>
    <n v="9"/>
    <n v="252"/>
    <n v="16"/>
    <x v="0"/>
    <n v="0"/>
    <x v="31"/>
    <x v="31"/>
    <s v="Pemukiman"/>
    <x v="0"/>
    <x v="0"/>
    <x v="0"/>
  </r>
  <r>
    <n v="1004"/>
    <n v="378"/>
    <n v="252"/>
    <n v="2"/>
    <x v="7"/>
    <n v="0"/>
    <x v="31"/>
    <x v="31"/>
    <s v="Hutan lahan kering sekunder / bekas tebangan"/>
    <x v="7"/>
    <x v="0"/>
    <x v="1"/>
  </r>
  <r>
    <n v="1005"/>
    <n v="7"/>
    <n v="252"/>
    <n v="2"/>
    <x v="0"/>
    <n v="0"/>
    <x v="31"/>
    <x v="31"/>
    <s v="Hutan lahan kering sekunder / bekas tebangan"/>
    <x v="0"/>
    <x v="0"/>
    <x v="1"/>
  </r>
  <r>
    <n v="1006"/>
    <n v="1"/>
    <n v="148"/>
    <n v="9"/>
    <x v="1"/>
    <n v="0"/>
    <x v="38"/>
    <x v="38"/>
    <s v="Semak belukar"/>
    <x v="1"/>
    <x v="0"/>
    <x v="0"/>
  </r>
  <r>
    <n v="1007"/>
    <n v="3"/>
    <n v="153"/>
    <n v="1"/>
    <x v="8"/>
    <n v="0"/>
    <x v="15"/>
    <x v="15"/>
    <s v="Hutan lahan kering primer"/>
    <x v="8"/>
    <x v="0"/>
    <x v="1"/>
  </r>
  <r>
    <n v="1008"/>
    <n v="245"/>
    <n v="161"/>
    <n v="2"/>
    <x v="7"/>
    <n v="0"/>
    <x v="36"/>
    <x v="36"/>
    <s v="Hutan lahan kering sekunder / bekas tebangan"/>
    <x v="7"/>
    <x v="0"/>
    <x v="1"/>
  </r>
  <r>
    <n v="1009"/>
    <n v="3"/>
    <n v="143"/>
    <n v="5"/>
    <x v="1"/>
    <n v="0"/>
    <x v="16"/>
    <x v="16"/>
    <s v="Hutan mangrove primer"/>
    <x v="1"/>
    <x v="0"/>
    <x v="1"/>
  </r>
  <r>
    <n v="1010"/>
    <n v="23"/>
    <n v="143"/>
    <n v="12"/>
    <x v="4"/>
    <n v="0"/>
    <x v="16"/>
    <x v="16"/>
    <s v="Pertanian lahan kering"/>
    <x v="4"/>
    <x v="0"/>
    <x v="0"/>
  </r>
  <r>
    <n v="1011"/>
    <n v="5"/>
    <n v="124"/>
    <n v="0"/>
    <x v="2"/>
    <n v="0"/>
    <x v="37"/>
    <x v="37"/>
    <s v="No data"/>
    <x v="2"/>
    <x v="0"/>
    <x v="0"/>
  </r>
  <r>
    <n v="1012"/>
    <n v="493"/>
    <n v="122"/>
    <n v="2"/>
    <x v="1"/>
    <n v="0"/>
    <x v="13"/>
    <x v="13"/>
    <s v="Hutan lahan kering sekunder / bekas tebangan"/>
    <x v="1"/>
    <x v="0"/>
    <x v="1"/>
  </r>
  <r>
    <n v="1013"/>
    <n v="508"/>
    <n v="122"/>
    <n v="9"/>
    <x v="1"/>
    <n v="0"/>
    <x v="13"/>
    <x v="13"/>
    <s v="Semak belukar"/>
    <x v="1"/>
    <x v="0"/>
    <x v="0"/>
  </r>
  <r>
    <n v="1014"/>
    <n v="14"/>
    <n v="252"/>
    <n v="16"/>
    <x v="7"/>
    <n v="0"/>
    <x v="31"/>
    <x v="31"/>
    <s v="Pemukiman"/>
    <x v="7"/>
    <x v="0"/>
    <x v="0"/>
  </r>
  <r>
    <n v="1015"/>
    <n v="423"/>
    <n v="285"/>
    <n v="2"/>
    <x v="1"/>
    <n v="0"/>
    <x v="26"/>
    <x v="26"/>
    <s v="Hutan lahan kering sekunder / bekas tebangan"/>
    <x v="1"/>
    <x v="0"/>
    <x v="1"/>
  </r>
  <r>
    <n v="1016"/>
    <n v="798"/>
    <n v="148"/>
    <n v="9"/>
    <x v="4"/>
    <n v="0"/>
    <x v="38"/>
    <x v="38"/>
    <s v="Semak belukar"/>
    <x v="4"/>
    <x v="0"/>
    <x v="0"/>
  </r>
  <r>
    <n v="1017"/>
    <n v="5"/>
    <n v="124"/>
    <n v="16"/>
    <x v="7"/>
    <n v="0"/>
    <x v="37"/>
    <x v="37"/>
    <s v="Pemukiman"/>
    <x v="7"/>
    <x v="0"/>
    <x v="0"/>
  </r>
  <r>
    <n v="1018"/>
    <n v="746"/>
    <n v="124"/>
    <n v="9"/>
    <x v="2"/>
    <n v="0"/>
    <x v="37"/>
    <x v="37"/>
    <s v="Semak belukar"/>
    <x v="2"/>
    <x v="0"/>
    <x v="0"/>
  </r>
  <r>
    <n v="1019"/>
    <n v="1"/>
    <n v="121"/>
    <n v="0"/>
    <x v="5"/>
    <n v="0"/>
    <x v="9"/>
    <x v="9"/>
    <s v="No data"/>
    <x v="5"/>
    <x v="0"/>
    <x v="0"/>
  </r>
  <r>
    <n v="1020"/>
    <n v="303"/>
    <n v="127"/>
    <n v="9"/>
    <x v="1"/>
    <n v="0"/>
    <x v="35"/>
    <x v="35"/>
    <s v="Semak belukar"/>
    <x v="1"/>
    <x v="0"/>
    <x v="0"/>
  </r>
  <r>
    <n v="1021"/>
    <n v="78"/>
    <n v="285"/>
    <n v="2"/>
    <x v="2"/>
    <n v="0"/>
    <x v="26"/>
    <x v="26"/>
    <s v="Hutan lahan kering sekunder / bekas tebangan"/>
    <x v="2"/>
    <x v="0"/>
    <x v="1"/>
  </r>
  <r>
    <n v="1022"/>
    <n v="1120"/>
    <n v="285"/>
    <n v="9"/>
    <x v="4"/>
    <n v="0"/>
    <x v="26"/>
    <x v="26"/>
    <s v="Semak belukar"/>
    <x v="4"/>
    <x v="0"/>
    <x v="0"/>
  </r>
  <r>
    <n v="1023"/>
    <n v="121"/>
    <n v="124"/>
    <n v="0"/>
    <x v="1"/>
    <n v="0"/>
    <x v="37"/>
    <x v="37"/>
    <s v="No data"/>
    <x v="1"/>
    <x v="0"/>
    <x v="0"/>
  </r>
  <r>
    <n v="1024"/>
    <n v="881"/>
    <n v="124"/>
    <n v="9"/>
    <x v="1"/>
    <n v="0"/>
    <x v="37"/>
    <x v="37"/>
    <s v="Semak belukar"/>
    <x v="1"/>
    <x v="0"/>
    <x v="0"/>
  </r>
  <r>
    <n v="1025"/>
    <n v="3690"/>
    <n v="124"/>
    <n v="11"/>
    <x v="1"/>
    <n v="0"/>
    <x v="37"/>
    <x v="37"/>
    <s v="Savanna / Padang rumput"/>
    <x v="1"/>
    <x v="0"/>
    <x v="0"/>
  </r>
  <r>
    <n v="1026"/>
    <n v="81"/>
    <n v="126"/>
    <n v="11"/>
    <x v="2"/>
    <n v="0"/>
    <x v="22"/>
    <x v="22"/>
    <s v="Savanna / Padang rumput"/>
    <x v="2"/>
    <x v="0"/>
    <x v="0"/>
  </r>
  <r>
    <n v="1027"/>
    <n v="2"/>
    <n v="148"/>
    <n v="0"/>
    <x v="3"/>
    <n v="0"/>
    <x v="38"/>
    <x v="38"/>
    <s v="No data"/>
    <x v="3"/>
    <x v="0"/>
    <x v="0"/>
  </r>
  <r>
    <n v="1028"/>
    <n v="109"/>
    <n v="148"/>
    <n v="16"/>
    <x v="3"/>
    <n v="0"/>
    <x v="38"/>
    <x v="38"/>
    <s v="Pemukiman"/>
    <x v="3"/>
    <x v="0"/>
    <x v="0"/>
  </r>
  <r>
    <n v="1029"/>
    <n v="130"/>
    <n v="148"/>
    <n v="9"/>
    <x v="3"/>
    <n v="0"/>
    <x v="38"/>
    <x v="38"/>
    <s v="Semak belukar"/>
    <x v="3"/>
    <x v="0"/>
    <x v="0"/>
  </r>
  <r>
    <n v="1030"/>
    <n v="1"/>
    <n v="151"/>
    <n v="9"/>
    <x v="13"/>
    <n v="0"/>
    <x v="12"/>
    <x v="12"/>
    <s v="Semak belukar"/>
    <x v="13"/>
    <x v="0"/>
    <x v="0"/>
  </r>
  <r>
    <n v="1031"/>
    <n v="961"/>
    <n v="124"/>
    <n v="2"/>
    <x v="1"/>
    <n v="0"/>
    <x v="37"/>
    <x v="37"/>
    <s v="Hutan lahan kering sekunder / bekas tebangan"/>
    <x v="1"/>
    <x v="0"/>
    <x v="1"/>
  </r>
  <r>
    <n v="1032"/>
    <n v="228"/>
    <n v="124"/>
    <n v="18"/>
    <x v="1"/>
    <n v="0"/>
    <x v="37"/>
    <x v="37"/>
    <s v="Lahan terbuka"/>
    <x v="1"/>
    <x v="0"/>
    <x v="0"/>
  </r>
  <r>
    <n v="1033"/>
    <n v="2"/>
    <n v="126"/>
    <n v="11"/>
    <x v="8"/>
    <n v="0"/>
    <x v="22"/>
    <x v="22"/>
    <s v="Savanna / Padang rumput"/>
    <x v="8"/>
    <x v="0"/>
    <x v="0"/>
  </r>
  <r>
    <n v="1034"/>
    <n v="374"/>
    <n v="252"/>
    <n v="9"/>
    <x v="3"/>
    <n v="0"/>
    <x v="31"/>
    <x v="31"/>
    <s v="Semak belukar"/>
    <x v="3"/>
    <x v="0"/>
    <x v="0"/>
  </r>
  <r>
    <n v="1035"/>
    <n v="71"/>
    <n v="285"/>
    <n v="14"/>
    <x v="6"/>
    <n v="0"/>
    <x v="26"/>
    <x v="26"/>
    <s v="Sawah"/>
    <x v="6"/>
    <x v="0"/>
    <x v="0"/>
  </r>
  <r>
    <n v="1036"/>
    <n v="9"/>
    <n v="148"/>
    <n v="16"/>
    <x v="2"/>
    <n v="0"/>
    <x v="38"/>
    <x v="38"/>
    <s v="Pemukiman"/>
    <x v="2"/>
    <x v="0"/>
    <x v="0"/>
  </r>
  <r>
    <n v="1037"/>
    <n v="2307"/>
    <n v="162"/>
    <n v="12"/>
    <x v="5"/>
    <n v="0"/>
    <x v="39"/>
    <x v="39"/>
    <s v="Pertanian lahan kering"/>
    <x v="5"/>
    <x v="0"/>
    <x v="0"/>
  </r>
  <r>
    <n v="1038"/>
    <n v="144"/>
    <n v="124"/>
    <n v="0"/>
    <x v="0"/>
    <n v="0"/>
    <x v="37"/>
    <x v="37"/>
    <s v="No data"/>
    <x v="0"/>
    <x v="0"/>
    <x v="0"/>
  </r>
  <r>
    <n v="1039"/>
    <n v="175"/>
    <n v="124"/>
    <n v="2"/>
    <x v="7"/>
    <n v="0"/>
    <x v="37"/>
    <x v="37"/>
    <s v="Hutan lahan kering sekunder / bekas tebangan"/>
    <x v="7"/>
    <x v="0"/>
    <x v="1"/>
  </r>
  <r>
    <n v="1040"/>
    <n v="39"/>
    <n v="252"/>
    <n v="16"/>
    <x v="3"/>
    <n v="0"/>
    <x v="31"/>
    <x v="31"/>
    <s v="Pemukiman"/>
    <x v="3"/>
    <x v="0"/>
    <x v="0"/>
  </r>
  <r>
    <n v="1041"/>
    <n v="3"/>
    <n v="252"/>
    <n v="16"/>
    <x v="4"/>
    <n v="0"/>
    <x v="31"/>
    <x v="31"/>
    <s v="Pemukiman"/>
    <x v="4"/>
    <x v="0"/>
    <x v="0"/>
  </r>
  <r>
    <n v="1042"/>
    <n v="67"/>
    <n v="285"/>
    <n v="2"/>
    <x v="6"/>
    <n v="0"/>
    <x v="26"/>
    <x v="26"/>
    <s v="Hutan lahan kering sekunder / bekas tebangan"/>
    <x v="6"/>
    <x v="0"/>
    <x v="1"/>
  </r>
  <r>
    <n v="1043"/>
    <n v="591"/>
    <n v="148"/>
    <n v="2"/>
    <x v="2"/>
    <n v="0"/>
    <x v="38"/>
    <x v="38"/>
    <s v="Hutan lahan kering sekunder / bekas tebangan"/>
    <x v="2"/>
    <x v="0"/>
    <x v="1"/>
  </r>
  <r>
    <n v="1044"/>
    <n v="10"/>
    <n v="141"/>
    <n v="16"/>
    <x v="11"/>
    <n v="0"/>
    <x v="21"/>
    <x v="21"/>
    <s v="Pemukiman"/>
    <x v="11"/>
    <x v="0"/>
    <x v="0"/>
  </r>
  <r>
    <n v="1045"/>
    <n v="598"/>
    <n v="231"/>
    <n v="9"/>
    <x v="5"/>
    <n v="0"/>
    <x v="32"/>
    <x v="32"/>
    <s v="Semak belukar"/>
    <x v="5"/>
    <x v="0"/>
    <x v="0"/>
  </r>
  <r>
    <n v="1046"/>
    <n v="207"/>
    <n v="143"/>
    <n v="2"/>
    <x v="3"/>
    <n v="0"/>
    <x v="16"/>
    <x v="16"/>
    <s v="Hutan lahan kering sekunder / bekas tebangan"/>
    <x v="3"/>
    <x v="0"/>
    <x v="1"/>
  </r>
  <r>
    <n v="1047"/>
    <n v="73"/>
    <n v="124"/>
    <n v="11"/>
    <x v="7"/>
    <n v="0"/>
    <x v="37"/>
    <x v="37"/>
    <s v="Savanna / Padang rumput"/>
    <x v="7"/>
    <x v="0"/>
    <x v="0"/>
  </r>
  <r>
    <n v="1048"/>
    <n v="803"/>
    <n v="252"/>
    <n v="11"/>
    <x v="4"/>
    <n v="0"/>
    <x v="31"/>
    <x v="31"/>
    <s v="Savanna / Padang rumput"/>
    <x v="4"/>
    <x v="0"/>
    <x v="0"/>
  </r>
  <r>
    <n v="1049"/>
    <n v="58"/>
    <n v="252"/>
    <n v="2"/>
    <x v="1"/>
    <n v="0"/>
    <x v="31"/>
    <x v="31"/>
    <s v="Hutan lahan kering sekunder / bekas tebangan"/>
    <x v="1"/>
    <x v="0"/>
    <x v="1"/>
  </r>
  <r>
    <n v="1050"/>
    <n v="1896"/>
    <n v="231"/>
    <n v="2"/>
    <x v="13"/>
    <n v="0"/>
    <x v="32"/>
    <x v="32"/>
    <s v="Hutan lahan kering sekunder / bekas tebangan"/>
    <x v="13"/>
    <x v="0"/>
    <x v="0"/>
  </r>
  <r>
    <n v="1051"/>
    <n v="221"/>
    <n v="231"/>
    <n v="2"/>
    <x v="7"/>
    <n v="0"/>
    <x v="32"/>
    <x v="32"/>
    <s v="Hutan lahan kering sekunder / bekas tebangan"/>
    <x v="7"/>
    <x v="0"/>
    <x v="1"/>
  </r>
  <r>
    <n v="1052"/>
    <n v="89"/>
    <n v="285"/>
    <n v="16"/>
    <x v="3"/>
    <n v="0"/>
    <x v="26"/>
    <x v="26"/>
    <s v="Pemukiman"/>
    <x v="3"/>
    <x v="0"/>
    <x v="0"/>
  </r>
  <r>
    <n v="1053"/>
    <n v="13"/>
    <n v="143"/>
    <n v="16"/>
    <x v="9"/>
    <n v="0"/>
    <x v="16"/>
    <x v="16"/>
    <s v="Pemukiman"/>
    <x v="9"/>
    <x v="0"/>
    <x v="0"/>
  </r>
  <r>
    <n v="1054"/>
    <n v="20"/>
    <n v="121"/>
    <n v="11"/>
    <x v="4"/>
    <n v="0"/>
    <x v="9"/>
    <x v="9"/>
    <s v="Savanna / Padang rumput"/>
    <x v="4"/>
    <x v="0"/>
    <x v="0"/>
  </r>
  <r>
    <n v="1055"/>
    <n v="21"/>
    <n v="148"/>
    <n v="11"/>
    <x v="2"/>
    <n v="0"/>
    <x v="38"/>
    <x v="38"/>
    <s v="Savanna / Padang rumput"/>
    <x v="2"/>
    <x v="0"/>
    <x v="0"/>
  </r>
  <r>
    <n v="1056"/>
    <n v="5634"/>
    <n v="148"/>
    <n v="2"/>
    <x v="4"/>
    <n v="0"/>
    <x v="38"/>
    <x v="38"/>
    <s v="Hutan lahan kering sekunder / bekas tebangan"/>
    <x v="4"/>
    <x v="0"/>
    <x v="0"/>
  </r>
  <r>
    <n v="1057"/>
    <n v="3"/>
    <n v="142"/>
    <n v="16"/>
    <x v="11"/>
    <n v="0"/>
    <x v="18"/>
    <x v="18"/>
    <s v="Pemukiman"/>
    <x v="11"/>
    <x v="0"/>
    <x v="0"/>
  </r>
  <r>
    <n v="1058"/>
    <n v="1"/>
    <n v="142"/>
    <n v="5"/>
    <x v="0"/>
    <n v="0"/>
    <x v="18"/>
    <x v="18"/>
    <s v="Hutan mangrove primer"/>
    <x v="0"/>
    <x v="0"/>
    <x v="1"/>
  </r>
  <r>
    <n v="1059"/>
    <n v="31"/>
    <n v="143"/>
    <n v="16"/>
    <x v="7"/>
    <n v="0"/>
    <x v="16"/>
    <x v="16"/>
    <s v="Pemukiman"/>
    <x v="7"/>
    <x v="0"/>
    <x v="0"/>
  </r>
  <r>
    <n v="1060"/>
    <n v="11"/>
    <n v="125"/>
    <n v="9"/>
    <x v="0"/>
    <n v="0"/>
    <x v="40"/>
    <x v="40"/>
    <s v="Semak belukar"/>
    <x v="0"/>
    <x v="0"/>
    <x v="0"/>
  </r>
  <r>
    <n v="1061"/>
    <n v="275"/>
    <n v="121"/>
    <n v="11"/>
    <x v="2"/>
    <n v="0"/>
    <x v="9"/>
    <x v="9"/>
    <s v="Savanna / Padang rumput"/>
    <x v="2"/>
    <x v="0"/>
    <x v="0"/>
  </r>
  <r>
    <n v="1062"/>
    <n v="8245"/>
    <n v="252"/>
    <n v="2"/>
    <x v="13"/>
    <n v="0"/>
    <x v="31"/>
    <x v="31"/>
    <s v="Hutan lahan kering sekunder / bekas tebangan"/>
    <x v="13"/>
    <x v="0"/>
    <x v="0"/>
  </r>
  <r>
    <n v="1063"/>
    <n v="1084"/>
    <n v="231"/>
    <n v="9"/>
    <x v="13"/>
    <n v="0"/>
    <x v="32"/>
    <x v="32"/>
    <s v="Semak belukar"/>
    <x v="13"/>
    <x v="0"/>
    <x v="0"/>
  </r>
  <r>
    <n v="1064"/>
    <n v="18"/>
    <n v="285"/>
    <n v="14"/>
    <x v="3"/>
    <n v="0"/>
    <x v="26"/>
    <x v="26"/>
    <s v="Sawah"/>
    <x v="3"/>
    <x v="0"/>
    <x v="0"/>
  </r>
  <r>
    <n v="1065"/>
    <n v="47"/>
    <n v="159"/>
    <n v="0"/>
    <x v="0"/>
    <n v="0"/>
    <x v="41"/>
    <x v="41"/>
    <s v="No data"/>
    <x v="0"/>
    <x v="0"/>
    <x v="0"/>
  </r>
  <r>
    <n v="1066"/>
    <n v="1"/>
    <n v="122"/>
    <n v="18"/>
    <x v="4"/>
    <n v="0"/>
    <x v="13"/>
    <x v="13"/>
    <s v="Lahan terbuka"/>
    <x v="4"/>
    <x v="0"/>
    <x v="0"/>
  </r>
  <r>
    <n v="1067"/>
    <n v="1479"/>
    <n v="126"/>
    <n v="2"/>
    <x v="5"/>
    <n v="0"/>
    <x v="22"/>
    <x v="22"/>
    <s v="Hutan lahan kering sekunder / bekas tebangan"/>
    <x v="5"/>
    <x v="0"/>
    <x v="1"/>
  </r>
  <r>
    <n v="1068"/>
    <n v="642"/>
    <n v="252"/>
    <n v="9"/>
    <x v="13"/>
    <n v="0"/>
    <x v="31"/>
    <x v="31"/>
    <s v="Semak belukar"/>
    <x v="13"/>
    <x v="0"/>
    <x v="0"/>
  </r>
  <r>
    <n v="1069"/>
    <n v="6"/>
    <n v="159"/>
    <n v="12"/>
    <x v="0"/>
    <n v="0"/>
    <x v="41"/>
    <x v="41"/>
    <s v="Pertanian lahan kering"/>
    <x v="0"/>
    <x v="0"/>
    <x v="0"/>
  </r>
  <r>
    <n v="1070"/>
    <n v="345"/>
    <n v="159"/>
    <n v="12"/>
    <x v="5"/>
    <n v="0"/>
    <x v="41"/>
    <x v="41"/>
    <s v="Pertanian lahan kering"/>
    <x v="5"/>
    <x v="0"/>
    <x v="0"/>
  </r>
  <r>
    <n v="1071"/>
    <n v="49"/>
    <n v="164"/>
    <n v="2"/>
    <x v="2"/>
    <n v="0"/>
    <x v="23"/>
    <x v="23"/>
    <s v="Hutan lahan kering sekunder / bekas tebangan"/>
    <x v="2"/>
    <x v="0"/>
    <x v="1"/>
  </r>
  <r>
    <n v="1072"/>
    <n v="146"/>
    <n v="125"/>
    <n v="0"/>
    <x v="0"/>
    <n v="0"/>
    <x v="40"/>
    <x v="40"/>
    <s v="No data"/>
    <x v="0"/>
    <x v="0"/>
    <x v="0"/>
  </r>
  <r>
    <n v="1073"/>
    <n v="1386"/>
    <n v="125"/>
    <n v="9"/>
    <x v="2"/>
    <n v="0"/>
    <x v="40"/>
    <x v="40"/>
    <s v="Semak belukar"/>
    <x v="2"/>
    <x v="0"/>
    <x v="0"/>
  </r>
  <r>
    <n v="1074"/>
    <n v="117"/>
    <n v="252"/>
    <n v="11"/>
    <x v="7"/>
    <n v="0"/>
    <x v="31"/>
    <x v="31"/>
    <s v="Savanna / Padang rumput"/>
    <x v="7"/>
    <x v="0"/>
    <x v="0"/>
  </r>
  <r>
    <n v="1075"/>
    <n v="2"/>
    <n v="285"/>
    <n v="9"/>
    <x v="3"/>
    <n v="0"/>
    <x v="26"/>
    <x v="26"/>
    <s v="Semak belukar"/>
    <x v="3"/>
    <x v="0"/>
    <x v="0"/>
  </r>
  <r>
    <n v="1076"/>
    <n v="36"/>
    <n v="285"/>
    <n v="13"/>
    <x v="12"/>
    <n v="0"/>
    <x v="26"/>
    <x v="26"/>
    <s v="Pertanian lahan kering  campur semak / kebun campur"/>
    <x v="12"/>
    <x v="0"/>
    <x v="0"/>
  </r>
  <r>
    <n v="1077"/>
    <n v="1"/>
    <n v="230"/>
    <n v="12"/>
    <x v="3"/>
    <n v="0"/>
    <x v="24"/>
    <x v="24"/>
    <s v="Pertanian lahan kering"/>
    <x v="3"/>
    <x v="0"/>
    <x v="0"/>
  </r>
  <r>
    <n v="1078"/>
    <n v="1"/>
    <n v="285"/>
    <n v="14"/>
    <x v="7"/>
    <n v="0"/>
    <x v="26"/>
    <x v="26"/>
    <s v="Sawah"/>
    <x v="7"/>
    <x v="0"/>
    <x v="0"/>
  </r>
  <r>
    <n v="1079"/>
    <n v="283"/>
    <n v="159"/>
    <n v="12"/>
    <x v="2"/>
    <n v="0"/>
    <x v="41"/>
    <x v="41"/>
    <s v="Pertanian lahan kering"/>
    <x v="2"/>
    <x v="0"/>
    <x v="0"/>
  </r>
  <r>
    <n v="1080"/>
    <n v="66"/>
    <n v="152"/>
    <n v="12"/>
    <x v="13"/>
    <n v="0"/>
    <x v="29"/>
    <x v="29"/>
    <s v="Pertanian lahan kering"/>
    <x v="13"/>
    <x v="0"/>
    <x v="0"/>
  </r>
  <r>
    <n v="1081"/>
    <n v="25"/>
    <n v="152"/>
    <n v="0"/>
    <x v="3"/>
    <n v="0"/>
    <x v="29"/>
    <x v="29"/>
    <s v="No data"/>
    <x v="3"/>
    <x v="0"/>
    <x v="0"/>
  </r>
  <r>
    <n v="1082"/>
    <n v="2"/>
    <n v="142"/>
    <n v="9"/>
    <x v="7"/>
    <n v="0"/>
    <x v="18"/>
    <x v="18"/>
    <s v="Semak belukar"/>
    <x v="7"/>
    <x v="0"/>
    <x v="0"/>
  </r>
  <r>
    <n v="1083"/>
    <n v="2"/>
    <n v="124"/>
    <n v="0"/>
    <x v="4"/>
    <n v="0"/>
    <x v="37"/>
    <x v="37"/>
    <s v="No data"/>
    <x v="4"/>
    <x v="0"/>
    <x v="0"/>
  </r>
  <r>
    <n v="1084"/>
    <n v="115"/>
    <n v="252"/>
    <n v="11"/>
    <x v="1"/>
    <n v="0"/>
    <x v="31"/>
    <x v="31"/>
    <s v="Savanna / Padang rumput"/>
    <x v="1"/>
    <x v="0"/>
    <x v="0"/>
  </r>
  <r>
    <n v="1085"/>
    <n v="14"/>
    <n v="148"/>
    <n v="9"/>
    <x v="0"/>
    <n v="0"/>
    <x v="38"/>
    <x v="38"/>
    <s v="Semak belukar"/>
    <x v="0"/>
    <x v="0"/>
    <x v="0"/>
  </r>
  <r>
    <n v="1086"/>
    <n v="1047"/>
    <n v="152"/>
    <n v="2"/>
    <x v="4"/>
    <n v="0"/>
    <x v="29"/>
    <x v="29"/>
    <s v="Hutan lahan kering sekunder / bekas tebangan"/>
    <x v="4"/>
    <x v="0"/>
    <x v="0"/>
  </r>
  <r>
    <n v="1087"/>
    <n v="566"/>
    <n v="159"/>
    <n v="2"/>
    <x v="5"/>
    <n v="0"/>
    <x v="41"/>
    <x v="41"/>
    <s v="Hutan lahan kering sekunder / bekas tebangan"/>
    <x v="5"/>
    <x v="0"/>
    <x v="1"/>
  </r>
  <r>
    <n v="1088"/>
    <n v="3"/>
    <n v="160"/>
    <n v="16"/>
    <x v="4"/>
    <n v="0"/>
    <x v="27"/>
    <x v="27"/>
    <s v="Pemukiman"/>
    <x v="4"/>
    <x v="0"/>
    <x v="0"/>
  </r>
  <r>
    <n v="1089"/>
    <n v="1"/>
    <n v="142"/>
    <n v="5"/>
    <x v="11"/>
    <n v="0"/>
    <x v="18"/>
    <x v="18"/>
    <s v="Hutan mangrove primer"/>
    <x v="11"/>
    <x v="0"/>
    <x v="2"/>
  </r>
  <r>
    <n v="1090"/>
    <n v="2618"/>
    <n v="124"/>
    <n v="2"/>
    <x v="4"/>
    <n v="0"/>
    <x v="37"/>
    <x v="37"/>
    <s v="Hutan lahan kering sekunder / bekas tebangan"/>
    <x v="4"/>
    <x v="0"/>
    <x v="0"/>
  </r>
  <r>
    <n v="1091"/>
    <n v="50"/>
    <n v="285"/>
    <n v="9"/>
    <x v="12"/>
    <n v="0"/>
    <x v="26"/>
    <x v="26"/>
    <s v="Semak belukar"/>
    <x v="12"/>
    <x v="0"/>
    <x v="0"/>
  </r>
  <r>
    <n v="1092"/>
    <n v="14"/>
    <n v="160"/>
    <n v="16"/>
    <x v="3"/>
    <n v="0"/>
    <x v="27"/>
    <x v="27"/>
    <s v="Pemukiman"/>
    <x v="3"/>
    <x v="0"/>
    <x v="0"/>
  </r>
  <r>
    <n v="1093"/>
    <n v="856"/>
    <n v="143"/>
    <n v="9"/>
    <x v="1"/>
    <n v="0"/>
    <x v="16"/>
    <x v="16"/>
    <s v="Semak belukar"/>
    <x v="1"/>
    <x v="0"/>
    <x v="0"/>
  </r>
  <r>
    <n v="1094"/>
    <n v="4"/>
    <n v="126"/>
    <n v="11"/>
    <x v="3"/>
    <n v="0"/>
    <x v="22"/>
    <x v="22"/>
    <s v="Savanna / Padang rumput"/>
    <x v="3"/>
    <x v="0"/>
    <x v="0"/>
  </r>
  <r>
    <n v="1095"/>
    <n v="125"/>
    <n v="285"/>
    <n v="2"/>
    <x v="7"/>
    <n v="0"/>
    <x v="26"/>
    <x v="26"/>
    <s v="Hutan lahan kering sekunder / bekas tebangan"/>
    <x v="7"/>
    <x v="0"/>
    <x v="1"/>
  </r>
  <r>
    <n v="1096"/>
    <n v="17"/>
    <n v="159"/>
    <n v="0"/>
    <x v="5"/>
    <n v="0"/>
    <x v="41"/>
    <x v="41"/>
    <s v="No data"/>
    <x v="5"/>
    <x v="0"/>
    <x v="0"/>
  </r>
  <r>
    <n v="1097"/>
    <n v="3"/>
    <n v="163"/>
    <n v="12"/>
    <x v="4"/>
    <n v="0"/>
    <x v="19"/>
    <x v="19"/>
    <s v="Pertanian lahan kering"/>
    <x v="4"/>
    <x v="0"/>
    <x v="0"/>
  </r>
  <r>
    <n v="1098"/>
    <n v="292"/>
    <n v="125"/>
    <n v="18"/>
    <x v="2"/>
    <n v="0"/>
    <x v="40"/>
    <x v="40"/>
    <s v="Lahan terbuka"/>
    <x v="2"/>
    <x v="0"/>
    <x v="0"/>
  </r>
  <r>
    <n v="1099"/>
    <n v="510"/>
    <n v="127"/>
    <n v="2"/>
    <x v="2"/>
    <n v="0"/>
    <x v="35"/>
    <x v="35"/>
    <s v="Hutan lahan kering sekunder / bekas tebangan"/>
    <x v="2"/>
    <x v="0"/>
    <x v="1"/>
  </r>
  <r>
    <n v="1100"/>
    <n v="1"/>
    <n v="127"/>
    <n v="13"/>
    <x v="2"/>
    <n v="0"/>
    <x v="35"/>
    <x v="35"/>
    <s v="Pertanian lahan kering  campur semak / kebun campur"/>
    <x v="2"/>
    <x v="0"/>
    <x v="0"/>
  </r>
  <r>
    <n v="1101"/>
    <n v="29"/>
    <n v="230"/>
    <n v="2"/>
    <x v="6"/>
    <n v="0"/>
    <x v="24"/>
    <x v="24"/>
    <s v="Hutan lahan kering sekunder / bekas tebangan"/>
    <x v="6"/>
    <x v="0"/>
    <x v="1"/>
  </r>
  <r>
    <n v="1102"/>
    <n v="62"/>
    <n v="285"/>
    <n v="2"/>
    <x v="5"/>
    <n v="0"/>
    <x v="26"/>
    <x v="26"/>
    <s v="Hutan lahan kering sekunder / bekas tebangan"/>
    <x v="5"/>
    <x v="0"/>
    <x v="1"/>
  </r>
  <r>
    <n v="1103"/>
    <n v="264"/>
    <n v="152"/>
    <n v="13"/>
    <x v="2"/>
    <n v="0"/>
    <x v="29"/>
    <x v="29"/>
    <s v="Pertanian lahan kering  campur semak / kebun campur"/>
    <x v="2"/>
    <x v="0"/>
    <x v="0"/>
  </r>
  <r>
    <n v="1104"/>
    <n v="36"/>
    <n v="152"/>
    <n v="13"/>
    <x v="5"/>
    <n v="0"/>
    <x v="29"/>
    <x v="29"/>
    <s v="Pertanian lahan kering  campur semak / kebun campur"/>
    <x v="5"/>
    <x v="0"/>
    <x v="0"/>
  </r>
  <r>
    <n v="1105"/>
    <n v="1"/>
    <n v="142"/>
    <n v="2"/>
    <x v="11"/>
    <n v="0"/>
    <x v="18"/>
    <x v="18"/>
    <s v="Hutan lahan kering sekunder / bekas tebangan"/>
    <x v="11"/>
    <x v="0"/>
    <x v="0"/>
  </r>
  <r>
    <n v="1106"/>
    <n v="604"/>
    <n v="143"/>
    <n v="9"/>
    <x v="4"/>
    <n v="0"/>
    <x v="16"/>
    <x v="16"/>
    <s v="Semak belukar"/>
    <x v="4"/>
    <x v="0"/>
    <x v="0"/>
  </r>
  <r>
    <n v="1107"/>
    <n v="59"/>
    <n v="230"/>
    <n v="9"/>
    <x v="12"/>
    <n v="0"/>
    <x v="24"/>
    <x v="24"/>
    <s v="Semak belukar"/>
    <x v="12"/>
    <x v="0"/>
    <x v="0"/>
  </r>
  <r>
    <n v="1108"/>
    <n v="12"/>
    <n v="148"/>
    <n v="2"/>
    <x v="8"/>
    <n v="0"/>
    <x v="38"/>
    <x v="38"/>
    <s v="Hutan lahan kering sekunder / bekas tebangan"/>
    <x v="8"/>
    <x v="0"/>
    <x v="1"/>
  </r>
  <r>
    <n v="1109"/>
    <n v="703"/>
    <n v="154"/>
    <n v="2"/>
    <x v="2"/>
    <n v="0"/>
    <x v="33"/>
    <x v="33"/>
    <s v="Hutan lahan kering sekunder / bekas tebangan"/>
    <x v="2"/>
    <x v="0"/>
    <x v="1"/>
  </r>
  <r>
    <n v="1110"/>
    <n v="8"/>
    <n v="152"/>
    <n v="0"/>
    <x v="5"/>
    <n v="0"/>
    <x v="29"/>
    <x v="29"/>
    <s v="No data"/>
    <x v="5"/>
    <x v="0"/>
    <x v="0"/>
  </r>
  <r>
    <n v="1111"/>
    <n v="8"/>
    <n v="153"/>
    <n v="0"/>
    <x v="5"/>
    <n v="0"/>
    <x v="15"/>
    <x v="15"/>
    <s v="No data"/>
    <x v="5"/>
    <x v="0"/>
    <x v="0"/>
  </r>
  <r>
    <n v="1112"/>
    <n v="2"/>
    <n v="153"/>
    <n v="0"/>
    <x v="3"/>
    <n v="0"/>
    <x v="15"/>
    <x v="15"/>
    <s v="No data"/>
    <x v="3"/>
    <x v="0"/>
    <x v="0"/>
  </r>
  <r>
    <n v="1113"/>
    <n v="62"/>
    <n v="161"/>
    <n v="2"/>
    <x v="1"/>
    <n v="0"/>
    <x v="36"/>
    <x v="36"/>
    <s v="Hutan lahan kering sekunder / bekas tebangan"/>
    <x v="1"/>
    <x v="0"/>
    <x v="1"/>
  </r>
  <r>
    <n v="1114"/>
    <n v="49"/>
    <n v="163"/>
    <n v="2"/>
    <x v="2"/>
    <n v="0"/>
    <x v="19"/>
    <x v="19"/>
    <s v="Hutan lahan kering sekunder / bekas tebangan"/>
    <x v="2"/>
    <x v="0"/>
    <x v="1"/>
  </r>
  <r>
    <n v="1115"/>
    <n v="15"/>
    <n v="141"/>
    <n v="9"/>
    <x v="11"/>
    <n v="0"/>
    <x v="21"/>
    <x v="21"/>
    <s v="Semak belukar"/>
    <x v="11"/>
    <x v="0"/>
    <x v="0"/>
  </r>
  <r>
    <n v="1116"/>
    <n v="5"/>
    <n v="142"/>
    <n v="9"/>
    <x v="11"/>
    <n v="0"/>
    <x v="18"/>
    <x v="18"/>
    <s v="Semak belukar"/>
    <x v="11"/>
    <x v="0"/>
    <x v="0"/>
  </r>
  <r>
    <n v="1117"/>
    <n v="2207"/>
    <n v="125"/>
    <n v="9"/>
    <x v="4"/>
    <n v="0"/>
    <x v="40"/>
    <x v="40"/>
    <s v="Semak belukar"/>
    <x v="4"/>
    <x v="0"/>
    <x v="0"/>
  </r>
  <r>
    <n v="1118"/>
    <n v="201"/>
    <n v="131"/>
    <n v="2"/>
    <x v="3"/>
    <n v="0"/>
    <x v="30"/>
    <x v="30"/>
    <s v="Hutan lahan kering sekunder / bekas tebangan"/>
    <x v="3"/>
    <x v="0"/>
    <x v="1"/>
  </r>
  <r>
    <n v="1119"/>
    <n v="22"/>
    <n v="152"/>
    <n v="13"/>
    <x v="3"/>
    <n v="0"/>
    <x v="29"/>
    <x v="29"/>
    <s v="Pertanian lahan kering  campur semak / kebun campur"/>
    <x v="3"/>
    <x v="0"/>
    <x v="0"/>
  </r>
  <r>
    <n v="1120"/>
    <n v="71"/>
    <n v="163"/>
    <n v="9"/>
    <x v="2"/>
    <n v="0"/>
    <x v="19"/>
    <x v="19"/>
    <s v="Semak belukar"/>
    <x v="2"/>
    <x v="0"/>
    <x v="0"/>
  </r>
  <r>
    <n v="1121"/>
    <n v="1"/>
    <n v="163"/>
    <n v="12"/>
    <x v="2"/>
    <n v="0"/>
    <x v="19"/>
    <x v="19"/>
    <s v="Pertanian lahan kering"/>
    <x v="2"/>
    <x v="0"/>
    <x v="0"/>
  </r>
  <r>
    <n v="1122"/>
    <n v="47"/>
    <n v="125"/>
    <n v="0"/>
    <x v="2"/>
    <n v="0"/>
    <x v="40"/>
    <x v="40"/>
    <s v="No data"/>
    <x v="2"/>
    <x v="0"/>
    <x v="0"/>
  </r>
  <r>
    <n v="1123"/>
    <n v="26"/>
    <n v="125"/>
    <n v="18"/>
    <x v="4"/>
    <n v="0"/>
    <x v="40"/>
    <x v="40"/>
    <s v="Lahan terbuka"/>
    <x v="4"/>
    <x v="0"/>
    <x v="0"/>
  </r>
  <r>
    <n v="1124"/>
    <n v="7"/>
    <n v="127"/>
    <n v="13"/>
    <x v="4"/>
    <n v="0"/>
    <x v="35"/>
    <x v="35"/>
    <s v="Pertanian lahan kering  campur semak / kebun campur"/>
    <x v="4"/>
    <x v="0"/>
    <x v="0"/>
  </r>
  <r>
    <n v="1125"/>
    <n v="6"/>
    <n v="252"/>
    <n v="18"/>
    <x v="7"/>
    <n v="0"/>
    <x v="31"/>
    <x v="31"/>
    <s v="Lahan terbuka"/>
    <x v="7"/>
    <x v="0"/>
    <x v="0"/>
  </r>
  <r>
    <n v="1126"/>
    <n v="2"/>
    <n v="252"/>
    <n v="18"/>
    <x v="1"/>
    <n v="0"/>
    <x v="31"/>
    <x v="31"/>
    <s v="Lahan terbuka"/>
    <x v="1"/>
    <x v="0"/>
    <x v="0"/>
  </r>
  <r>
    <n v="1127"/>
    <n v="52"/>
    <n v="179"/>
    <n v="2"/>
    <x v="8"/>
    <n v="0"/>
    <x v="34"/>
    <x v="34"/>
    <s v="Hutan lahan kering sekunder / bekas tebangan"/>
    <x v="8"/>
    <x v="0"/>
    <x v="1"/>
  </r>
  <r>
    <n v="1128"/>
    <n v="4"/>
    <n v="152"/>
    <n v="2"/>
    <x v="1"/>
    <n v="0"/>
    <x v="29"/>
    <x v="29"/>
    <s v="Hutan lahan kering sekunder / bekas tebangan"/>
    <x v="1"/>
    <x v="0"/>
    <x v="1"/>
  </r>
  <r>
    <n v="1129"/>
    <n v="29"/>
    <n v="152"/>
    <n v="0"/>
    <x v="0"/>
    <n v="0"/>
    <x v="29"/>
    <x v="29"/>
    <s v="No data"/>
    <x v="0"/>
    <x v="0"/>
    <x v="0"/>
  </r>
  <r>
    <n v="1130"/>
    <n v="4643"/>
    <n v="159"/>
    <n v="2"/>
    <x v="4"/>
    <n v="0"/>
    <x v="41"/>
    <x v="41"/>
    <s v="Hutan lahan kering sekunder / bekas tebangan"/>
    <x v="4"/>
    <x v="0"/>
    <x v="0"/>
  </r>
  <r>
    <n v="1131"/>
    <n v="141"/>
    <n v="161"/>
    <n v="2"/>
    <x v="3"/>
    <n v="0"/>
    <x v="36"/>
    <x v="36"/>
    <s v="Hutan lahan kering sekunder / bekas tebangan"/>
    <x v="3"/>
    <x v="0"/>
    <x v="1"/>
  </r>
  <r>
    <n v="1132"/>
    <n v="18"/>
    <n v="162"/>
    <n v="12"/>
    <x v="7"/>
    <n v="0"/>
    <x v="39"/>
    <x v="39"/>
    <s v="Pertanian lahan kering"/>
    <x v="7"/>
    <x v="0"/>
    <x v="0"/>
  </r>
  <r>
    <n v="1133"/>
    <n v="458"/>
    <n v="162"/>
    <n v="2"/>
    <x v="7"/>
    <n v="0"/>
    <x v="39"/>
    <x v="39"/>
    <s v="Hutan lahan kering sekunder / bekas tebangan"/>
    <x v="7"/>
    <x v="0"/>
    <x v="1"/>
  </r>
  <r>
    <n v="1134"/>
    <n v="24"/>
    <n v="143"/>
    <n v="13"/>
    <x v="2"/>
    <n v="0"/>
    <x v="16"/>
    <x v="16"/>
    <s v="Pertanian lahan kering  campur semak / kebun campur"/>
    <x v="2"/>
    <x v="0"/>
    <x v="0"/>
  </r>
  <r>
    <n v="1135"/>
    <n v="47"/>
    <n v="285"/>
    <n v="2"/>
    <x v="12"/>
    <n v="0"/>
    <x v="26"/>
    <x v="26"/>
    <s v="Hutan lahan kering sekunder / bekas tebangan"/>
    <x v="12"/>
    <x v="0"/>
    <x v="1"/>
  </r>
  <r>
    <n v="1136"/>
    <n v="123"/>
    <n v="179"/>
    <n v="18"/>
    <x v="8"/>
    <n v="0"/>
    <x v="34"/>
    <x v="34"/>
    <s v="Lahan terbuka"/>
    <x v="8"/>
    <x v="0"/>
    <x v="0"/>
  </r>
  <r>
    <n v="1137"/>
    <n v="35"/>
    <n v="152"/>
    <n v="16"/>
    <x v="5"/>
    <n v="0"/>
    <x v="29"/>
    <x v="29"/>
    <s v="Pemukiman"/>
    <x v="5"/>
    <x v="0"/>
    <x v="0"/>
  </r>
  <r>
    <n v="1138"/>
    <n v="11"/>
    <n v="121"/>
    <n v="18"/>
    <x v="2"/>
    <n v="0"/>
    <x v="9"/>
    <x v="9"/>
    <s v="Lahan terbuka"/>
    <x v="2"/>
    <x v="0"/>
    <x v="0"/>
  </r>
  <r>
    <n v="1139"/>
    <n v="150"/>
    <n v="127"/>
    <n v="2"/>
    <x v="3"/>
    <n v="0"/>
    <x v="35"/>
    <x v="35"/>
    <s v="Hutan lahan kering sekunder / bekas tebangan"/>
    <x v="3"/>
    <x v="0"/>
    <x v="1"/>
  </r>
  <r>
    <n v="1140"/>
    <n v="12"/>
    <n v="152"/>
    <n v="13"/>
    <x v="4"/>
    <n v="0"/>
    <x v="29"/>
    <x v="29"/>
    <s v="Pertanian lahan kering  campur semak / kebun campur"/>
    <x v="4"/>
    <x v="0"/>
    <x v="0"/>
  </r>
  <r>
    <n v="1141"/>
    <n v="10"/>
    <n v="163"/>
    <n v="18"/>
    <x v="4"/>
    <n v="0"/>
    <x v="19"/>
    <x v="19"/>
    <s v="Lahan terbuka"/>
    <x v="4"/>
    <x v="0"/>
    <x v="0"/>
  </r>
  <r>
    <n v="1142"/>
    <n v="1718"/>
    <n v="143"/>
    <n v="9"/>
    <x v="2"/>
    <n v="0"/>
    <x v="16"/>
    <x v="16"/>
    <s v="Semak belukar"/>
    <x v="2"/>
    <x v="0"/>
    <x v="0"/>
  </r>
  <r>
    <n v="1143"/>
    <n v="765"/>
    <n v="123"/>
    <n v="11"/>
    <x v="2"/>
    <n v="0"/>
    <x v="14"/>
    <x v="14"/>
    <s v="Savanna / Padang rumput"/>
    <x v="2"/>
    <x v="0"/>
    <x v="0"/>
  </r>
  <r>
    <n v="1144"/>
    <n v="12"/>
    <n v="126"/>
    <n v="0"/>
    <x v="5"/>
    <n v="0"/>
    <x v="22"/>
    <x v="22"/>
    <s v="No data"/>
    <x v="5"/>
    <x v="0"/>
    <x v="0"/>
  </r>
  <r>
    <n v="1145"/>
    <n v="2"/>
    <n v="252"/>
    <n v="18"/>
    <x v="4"/>
    <n v="0"/>
    <x v="31"/>
    <x v="31"/>
    <s v="Lahan terbuka"/>
    <x v="4"/>
    <x v="0"/>
    <x v="0"/>
  </r>
  <r>
    <n v="1146"/>
    <n v="86"/>
    <n v="230"/>
    <n v="11"/>
    <x v="5"/>
    <n v="0"/>
    <x v="24"/>
    <x v="24"/>
    <s v="Savanna / Padang rumput"/>
    <x v="5"/>
    <x v="0"/>
    <x v="0"/>
  </r>
  <r>
    <n v="1147"/>
    <n v="78"/>
    <n v="230"/>
    <n v="9"/>
    <x v="5"/>
    <n v="0"/>
    <x v="24"/>
    <x v="24"/>
    <s v="Semak belukar"/>
    <x v="5"/>
    <x v="0"/>
    <x v="0"/>
  </r>
  <r>
    <n v="1148"/>
    <n v="2"/>
    <n v="282"/>
    <n v="0"/>
    <x v="8"/>
    <n v="0"/>
    <x v="42"/>
    <x v="42"/>
    <s v="No data"/>
    <x v="8"/>
    <x v="0"/>
    <x v="0"/>
  </r>
  <r>
    <n v="1149"/>
    <n v="6"/>
    <n v="161"/>
    <n v="16"/>
    <x v="4"/>
    <n v="0"/>
    <x v="36"/>
    <x v="36"/>
    <s v="Pemukiman"/>
    <x v="4"/>
    <x v="0"/>
    <x v="0"/>
  </r>
  <r>
    <n v="1150"/>
    <n v="81"/>
    <n v="163"/>
    <n v="18"/>
    <x v="8"/>
    <n v="0"/>
    <x v="19"/>
    <x v="19"/>
    <s v="Lahan terbuka"/>
    <x v="8"/>
    <x v="0"/>
    <x v="0"/>
  </r>
  <r>
    <n v="1151"/>
    <n v="2"/>
    <n v="163"/>
    <n v="2"/>
    <x v="8"/>
    <n v="0"/>
    <x v="19"/>
    <x v="19"/>
    <s v="Hutan lahan kering sekunder / bekas tebangan"/>
    <x v="8"/>
    <x v="0"/>
    <x v="1"/>
  </r>
  <r>
    <n v="1152"/>
    <n v="39"/>
    <n v="162"/>
    <n v="2"/>
    <x v="5"/>
    <n v="0"/>
    <x v="39"/>
    <x v="39"/>
    <s v="Hutan lahan kering sekunder / bekas tebangan"/>
    <x v="5"/>
    <x v="0"/>
    <x v="1"/>
  </r>
  <r>
    <n v="1153"/>
    <n v="2"/>
    <n v="121"/>
    <n v="18"/>
    <x v="4"/>
    <n v="0"/>
    <x v="9"/>
    <x v="9"/>
    <s v="Lahan terbuka"/>
    <x v="4"/>
    <x v="0"/>
    <x v="0"/>
  </r>
  <r>
    <n v="1154"/>
    <n v="28"/>
    <n v="282"/>
    <n v="0"/>
    <x v="0"/>
    <n v="0"/>
    <x v="42"/>
    <x v="42"/>
    <s v="No data"/>
    <x v="0"/>
    <x v="0"/>
    <x v="0"/>
  </r>
  <r>
    <n v="1155"/>
    <n v="15"/>
    <n v="282"/>
    <n v="6"/>
    <x v="11"/>
    <n v="0"/>
    <x v="42"/>
    <x v="42"/>
    <s v="Hutan mangrove sekunder"/>
    <x v="11"/>
    <x v="0"/>
    <x v="0"/>
  </r>
  <r>
    <n v="1156"/>
    <n v="7"/>
    <n v="282"/>
    <n v="6"/>
    <x v="8"/>
    <n v="0"/>
    <x v="42"/>
    <x v="42"/>
    <s v="Hutan mangrove sekunder"/>
    <x v="8"/>
    <x v="0"/>
    <x v="1"/>
  </r>
  <r>
    <n v="1157"/>
    <n v="23"/>
    <n v="282"/>
    <n v="13"/>
    <x v="8"/>
    <n v="0"/>
    <x v="42"/>
    <x v="42"/>
    <s v="Pertanian lahan kering  campur semak / kebun campur"/>
    <x v="8"/>
    <x v="0"/>
    <x v="0"/>
  </r>
  <r>
    <n v="1158"/>
    <n v="1106"/>
    <n v="282"/>
    <n v="13"/>
    <x v="6"/>
    <n v="0"/>
    <x v="42"/>
    <x v="42"/>
    <s v="Pertanian lahan kering  campur semak / kebun campur"/>
    <x v="6"/>
    <x v="0"/>
    <x v="0"/>
  </r>
  <r>
    <n v="1159"/>
    <n v="8"/>
    <n v="159"/>
    <n v="0"/>
    <x v="2"/>
    <n v="0"/>
    <x v="41"/>
    <x v="41"/>
    <s v="No data"/>
    <x v="2"/>
    <x v="0"/>
    <x v="0"/>
  </r>
  <r>
    <n v="1160"/>
    <n v="164"/>
    <n v="161"/>
    <n v="16"/>
    <x v="3"/>
    <n v="0"/>
    <x v="36"/>
    <x v="36"/>
    <s v="Pemukiman"/>
    <x v="3"/>
    <x v="0"/>
    <x v="0"/>
  </r>
  <r>
    <n v="1161"/>
    <n v="7"/>
    <n v="121"/>
    <n v="11"/>
    <x v="1"/>
    <n v="0"/>
    <x v="9"/>
    <x v="9"/>
    <s v="Savanna / Padang rumput"/>
    <x v="1"/>
    <x v="0"/>
    <x v="0"/>
  </r>
  <r>
    <n v="1162"/>
    <n v="1"/>
    <n v="127"/>
    <n v="13"/>
    <x v="3"/>
    <n v="0"/>
    <x v="35"/>
    <x v="35"/>
    <s v="Pertanian lahan kering  campur semak / kebun campur"/>
    <x v="3"/>
    <x v="0"/>
    <x v="0"/>
  </r>
  <r>
    <n v="1163"/>
    <n v="14"/>
    <n v="252"/>
    <n v="2"/>
    <x v="9"/>
    <n v="0"/>
    <x v="31"/>
    <x v="31"/>
    <s v="Hutan lahan kering sekunder / bekas tebangan"/>
    <x v="9"/>
    <x v="0"/>
    <x v="0"/>
  </r>
  <r>
    <n v="1164"/>
    <n v="10"/>
    <n v="282"/>
    <n v="0"/>
    <x v="4"/>
    <n v="0"/>
    <x v="42"/>
    <x v="42"/>
    <s v="No data"/>
    <x v="4"/>
    <x v="0"/>
    <x v="0"/>
  </r>
  <r>
    <n v="1165"/>
    <n v="1"/>
    <n v="282"/>
    <n v="0"/>
    <x v="11"/>
    <n v="0"/>
    <x v="42"/>
    <x v="42"/>
    <s v="No data"/>
    <x v="11"/>
    <x v="0"/>
    <x v="0"/>
  </r>
  <r>
    <n v="1166"/>
    <n v="50"/>
    <n v="159"/>
    <n v="2"/>
    <x v="2"/>
    <n v="0"/>
    <x v="41"/>
    <x v="41"/>
    <s v="Hutan lahan kering sekunder / bekas tebangan"/>
    <x v="2"/>
    <x v="0"/>
    <x v="1"/>
  </r>
  <r>
    <n v="1167"/>
    <n v="131"/>
    <n v="124"/>
    <n v="11"/>
    <x v="4"/>
    <n v="0"/>
    <x v="37"/>
    <x v="37"/>
    <s v="Savanna / Padang rumput"/>
    <x v="4"/>
    <x v="0"/>
    <x v="0"/>
  </r>
  <r>
    <n v="1168"/>
    <n v="85"/>
    <n v="123"/>
    <n v="18"/>
    <x v="2"/>
    <n v="0"/>
    <x v="14"/>
    <x v="14"/>
    <s v="Lahan terbuka"/>
    <x v="2"/>
    <x v="0"/>
    <x v="0"/>
  </r>
  <r>
    <n v="1169"/>
    <n v="276"/>
    <n v="127"/>
    <n v="9"/>
    <x v="2"/>
    <n v="0"/>
    <x v="35"/>
    <x v="35"/>
    <s v="Semak belukar"/>
    <x v="2"/>
    <x v="0"/>
    <x v="0"/>
  </r>
  <r>
    <n v="1170"/>
    <n v="239"/>
    <n v="285"/>
    <n v="9"/>
    <x v="1"/>
    <n v="0"/>
    <x v="26"/>
    <x v="26"/>
    <s v="Semak belukar"/>
    <x v="1"/>
    <x v="0"/>
    <x v="0"/>
  </r>
  <r>
    <n v="1171"/>
    <n v="178"/>
    <n v="282"/>
    <n v="9"/>
    <x v="4"/>
    <n v="0"/>
    <x v="42"/>
    <x v="42"/>
    <s v="Semak belukar"/>
    <x v="4"/>
    <x v="0"/>
    <x v="0"/>
  </r>
  <r>
    <n v="1172"/>
    <n v="1"/>
    <n v="282"/>
    <n v="6"/>
    <x v="4"/>
    <n v="0"/>
    <x v="42"/>
    <x v="42"/>
    <s v="Hutan mangrove sekunder"/>
    <x v="4"/>
    <x v="0"/>
    <x v="0"/>
  </r>
  <r>
    <n v="1173"/>
    <n v="3"/>
    <n v="159"/>
    <n v="2"/>
    <x v="0"/>
    <n v="0"/>
    <x v="41"/>
    <x v="41"/>
    <s v="Hutan lahan kering sekunder / bekas tebangan"/>
    <x v="0"/>
    <x v="0"/>
    <x v="1"/>
  </r>
  <r>
    <n v="1174"/>
    <n v="86"/>
    <n v="123"/>
    <n v="11"/>
    <x v="1"/>
    <n v="0"/>
    <x v="14"/>
    <x v="14"/>
    <s v="Savanna / Padang rumput"/>
    <x v="1"/>
    <x v="0"/>
    <x v="0"/>
  </r>
  <r>
    <n v="1175"/>
    <n v="5"/>
    <n v="123"/>
    <n v="11"/>
    <x v="4"/>
    <n v="0"/>
    <x v="14"/>
    <x v="14"/>
    <s v="Savanna / Padang rumput"/>
    <x v="4"/>
    <x v="0"/>
    <x v="0"/>
  </r>
  <r>
    <n v="1176"/>
    <n v="26"/>
    <n v="131"/>
    <n v="9"/>
    <x v="3"/>
    <n v="0"/>
    <x v="30"/>
    <x v="30"/>
    <s v="Semak belukar"/>
    <x v="3"/>
    <x v="0"/>
    <x v="0"/>
  </r>
  <r>
    <n v="1177"/>
    <n v="36"/>
    <n v="230"/>
    <n v="11"/>
    <x v="6"/>
    <n v="0"/>
    <x v="24"/>
    <x v="24"/>
    <s v="Savanna / Padang rumput"/>
    <x v="6"/>
    <x v="0"/>
    <x v="0"/>
  </r>
  <r>
    <n v="1178"/>
    <n v="7"/>
    <n v="230"/>
    <n v="11"/>
    <x v="3"/>
    <n v="0"/>
    <x v="24"/>
    <x v="24"/>
    <s v="Savanna / Padang rumput"/>
    <x v="3"/>
    <x v="0"/>
    <x v="0"/>
  </r>
  <r>
    <n v="1179"/>
    <n v="2"/>
    <n v="282"/>
    <n v="0"/>
    <x v="1"/>
    <n v="0"/>
    <x v="42"/>
    <x v="42"/>
    <s v="No data"/>
    <x v="1"/>
    <x v="0"/>
    <x v="0"/>
  </r>
  <r>
    <n v="1180"/>
    <n v="1477"/>
    <n v="282"/>
    <n v="13"/>
    <x v="4"/>
    <n v="0"/>
    <x v="42"/>
    <x v="42"/>
    <s v="Pertanian lahan kering  campur semak / kebun campur"/>
    <x v="4"/>
    <x v="0"/>
    <x v="0"/>
  </r>
  <r>
    <n v="1181"/>
    <n v="1"/>
    <n v="282"/>
    <n v="6"/>
    <x v="6"/>
    <n v="0"/>
    <x v="42"/>
    <x v="42"/>
    <s v="Hutan mangrove sekunder"/>
    <x v="6"/>
    <x v="0"/>
    <x v="1"/>
  </r>
  <r>
    <n v="1182"/>
    <n v="2"/>
    <n v="162"/>
    <n v="9"/>
    <x v="7"/>
    <n v="0"/>
    <x v="39"/>
    <x v="39"/>
    <s v="Semak belukar"/>
    <x v="7"/>
    <x v="0"/>
    <x v="0"/>
  </r>
  <r>
    <n v="1183"/>
    <n v="234"/>
    <n v="252"/>
    <n v="2"/>
    <x v="6"/>
    <n v="0"/>
    <x v="31"/>
    <x v="31"/>
    <s v="Hutan lahan kering sekunder / bekas tebangan"/>
    <x v="6"/>
    <x v="0"/>
    <x v="1"/>
  </r>
  <r>
    <n v="1184"/>
    <n v="4"/>
    <n v="282"/>
    <n v="9"/>
    <x v="1"/>
    <n v="0"/>
    <x v="42"/>
    <x v="42"/>
    <s v="Semak belukar"/>
    <x v="1"/>
    <x v="0"/>
    <x v="0"/>
  </r>
  <r>
    <n v="1185"/>
    <n v="141"/>
    <n v="162"/>
    <n v="9"/>
    <x v="2"/>
    <n v="0"/>
    <x v="39"/>
    <x v="39"/>
    <s v="Semak belukar"/>
    <x v="2"/>
    <x v="0"/>
    <x v="0"/>
  </r>
  <r>
    <n v="1186"/>
    <n v="34"/>
    <n v="122"/>
    <n v="2"/>
    <x v="5"/>
    <n v="0"/>
    <x v="13"/>
    <x v="13"/>
    <s v="Hutan lahan kering sekunder / bekas tebangan"/>
    <x v="5"/>
    <x v="0"/>
    <x v="1"/>
  </r>
  <r>
    <n v="1187"/>
    <n v="458"/>
    <n v="122"/>
    <n v="13"/>
    <x v="5"/>
    <n v="0"/>
    <x v="13"/>
    <x v="13"/>
    <s v="Pertanian lahan kering  campur semak / kebun campur"/>
    <x v="5"/>
    <x v="0"/>
    <x v="0"/>
  </r>
  <r>
    <n v="1188"/>
    <n v="18"/>
    <n v="252"/>
    <n v="0"/>
    <x v="9"/>
    <n v="0"/>
    <x v="31"/>
    <x v="31"/>
    <s v="No data"/>
    <x v="9"/>
    <x v="0"/>
    <x v="0"/>
  </r>
  <r>
    <n v="1189"/>
    <n v="356"/>
    <n v="285"/>
    <n v="9"/>
    <x v="2"/>
    <n v="0"/>
    <x v="26"/>
    <x v="26"/>
    <s v="Semak belukar"/>
    <x v="2"/>
    <x v="0"/>
    <x v="0"/>
  </r>
  <r>
    <n v="1190"/>
    <n v="35"/>
    <n v="179"/>
    <n v="18"/>
    <x v="4"/>
    <n v="0"/>
    <x v="34"/>
    <x v="34"/>
    <s v="Lahan terbuka"/>
    <x v="4"/>
    <x v="0"/>
    <x v="0"/>
  </r>
  <r>
    <n v="1191"/>
    <n v="2"/>
    <n v="164"/>
    <n v="18"/>
    <x v="4"/>
    <n v="0"/>
    <x v="23"/>
    <x v="23"/>
    <s v="Lahan terbuka"/>
    <x v="4"/>
    <x v="0"/>
    <x v="0"/>
  </r>
  <r>
    <n v="1192"/>
    <n v="15"/>
    <n v="164"/>
    <n v="18"/>
    <x v="8"/>
    <n v="0"/>
    <x v="23"/>
    <x v="23"/>
    <s v="Lahan terbuka"/>
    <x v="8"/>
    <x v="0"/>
    <x v="0"/>
  </r>
  <r>
    <n v="1193"/>
    <n v="1"/>
    <n v="163"/>
    <n v="9"/>
    <x v="4"/>
    <n v="0"/>
    <x v="19"/>
    <x v="19"/>
    <s v="Semak belukar"/>
    <x v="4"/>
    <x v="0"/>
    <x v="0"/>
  </r>
  <r>
    <n v="1194"/>
    <n v="120"/>
    <n v="162"/>
    <n v="2"/>
    <x v="2"/>
    <n v="0"/>
    <x v="39"/>
    <x v="39"/>
    <s v="Hutan lahan kering sekunder / bekas tebangan"/>
    <x v="2"/>
    <x v="0"/>
    <x v="1"/>
  </r>
  <r>
    <n v="1195"/>
    <n v="547"/>
    <n v="124"/>
    <n v="11"/>
    <x v="2"/>
    <n v="0"/>
    <x v="37"/>
    <x v="37"/>
    <s v="Savanna / Padang rumput"/>
    <x v="2"/>
    <x v="0"/>
    <x v="0"/>
  </r>
  <r>
    <n v="1196"/>
    <n v="260"/>
    <n v="282"/>
    <n v="9"/>
    <x v="2"/>
    <n v="0"/>
    <x v="42"/>
    <x v="42"/>
    <s v="Semak belukar"/>
    <x v="2"/>
    <x v="0"/>
    <x v="0"/>
  </r>
  <r>
    <n v="1197"/>
    <n v="1367"/>
    <n v="162"/>
    <n v="2"/>
    <x v="4"/>
    <n v="0"/>
    <x v="39"/>
    <x v="39"/>
    <s v="Hutan lahan kering sekunder / bekas tebangan"/>
    <x v="4"/>
    <x v="0"/>
    <x v="0"/>
  </r>
  <r>
    <n v="1198"/>
    <n v="6"/>
    <n v="141"/>
    <n v="5"/>
    <x v="11"/>
    <n v="0"/>
    <x v="21"/>
    <x v="21"/>
    <s v="Hutan mangrove primer"/>
    <x v="11"/>
    <x v="0"/>
    <x v="2"/>
  </r>
  <r>
    <n v="1199"/>
    <n v="79"/>
    <n v="124"/>
    <n v="16"/>
    <x v="3"/>
    <n v="0"/>
    <x v="37"/>
    <x v="37"/>
    <s v="Pemukiman"/>
    <x v="3"/>
    <x v="0"/>
    <x v="0"/>
  </r>
  <r>
    <n v="1200"/>
    <n v="136"/>
    <n v="127"/>
    <n v="9"/>
    <x v="4"/>
    <n v="0"/>
    <x v="35"/>
    <x v="35"/>
    <s v="Semak belukar"/>
    <x v="4"/>
    <x v="0"/>
    <x v="0"/>
  </r>
  <r>
    <n v="1201"/>
    <n v="85"/>
    <n v="285"/>
    <n v="9"/>
    <x v="6"/>
    <n v="0"/>
    <x v="26"/>
    <x v="26"/>
    <s v="Semak belukar"/>
    <x v="6"/>
    <x v="0"/>
    <x v="0"/>
  </r>
  <r>
    <n v="1202"/>
    <n v="2"/>
    <n v="163"/>
    <n v="18"/>
    <x v="2"/>
    <n v="0"/>
    <x v="19"/>
    <x v="19"/>
    <s v="Lahan terbuka"/>
    <x v="2"/>
    <x v="0"/>
    <x v="0"/>
  </r>
  <r>
    <n v="1203"/>
    <n v="27"/>
    <n v="124"/>
    <n v="11"/>
    <x v="3"/>
    <n v="0"/>
    <x v="37"/>
    <x v="37"/>
    <s v="Savanna / Padang rumput"/>
    <x v="3"/>
    <x v="0"/>
    <x v="0"/>
  </r>
  <r>
    <n v="1204"/>
    <n v="4"/>
    <n v="123"/>
    <n v="9"/>
    <x v="0"/>
    <n v="0"/>
    <x v="14"/>
    <x v="14"/>
    <s v="Semak belukar"/>
    <x v="0"/>
    <x v="0"/>
    <x v="0"/>
  </r>
  <r>
    <n v="1205"/>
    <n v="360"/>
    <n v="282"/>
    <n v="2"/>
    <x v="6"/>
    <n v="0"/>
    <x v="42"/>
    <x v="42"/>
    <s v="Hutan lahan kering sekunder / bekas tebangan"/>
    <x v="6"/>
    <x v="0"/>
    <x v="1"/>
  </r>
  <r>
    <n v="1206"/>
    <n v="184"/>
    <n v="282"/>
    <n v="9"/>
    <x v="6"/>
    <n v="0"/>
    <x v="42"/>
    <x v="42"/>
    <s v="Semak belukar"/>
    <x v="6"/>
    <x v="0"/>
    <x v="0"/>
  </r>
  <r>
    <n v="1207"/>
    <n v="1"/>
    <n v="152"/>
    <n v="12"/>
    <x v="0"/>
    <n v="0"/>
    <x v="29"/>
    <x v="29"/>
    <s v="Pertanian lahan kering"/>
    <x v="0"/>
    <x v="0"/>
    <x v="0"/>
  </r>
  <r>
    <n v="1208"/>
    <n v="26"/>
    <n v="161"/>
    <n v="18"/>
    <x v="8"/>
    <n v="0"/>
    <x v="36"/>
    <x v="36"/>
    <s v="Lahan terbuka"/>
    <x v="8"/>
    <x v="0"/>
    <x v="0"/>
  </r>
  <r>
    <n v="1209"/>
    <n v="13"/>
    <n v="141"/>
    <n v="10"/>
    <x v="11"/>
    <n v="0"/>
    <x v="21"/>
    <x v="21"/>
    <s v="Semak belukar rawa"/>
    <x v="11"/>
    <x v="0"/>
    <x v="0"/>
  </r>
  <r>
    <n v="1210"/>
    <n v="6"/>
    <n v="122"/>
    <n v="9"/>
    <x v="4"/>
    <n v="0"/>
    <x v="13"/>
    <x v="13"/>
    <s v="Semak belukar"/>
    <x v="4"/>
    <x v="0"/>
    <x v="0"/>
  </r>
  <r>
    <n v="1211"/>
    <n v="2355"/>
    <n v="282"/>
    <n v="2"/>
    <x v="4"/>
    <n v="0"/>
    <x v="42"/>
    <x v="42"/>
    <s v="Hutan lahan kering sekunder / bekas tebangan"/>
    <x v="4"/>
    <x v="0"/>
    <x v="0"/>
  </r>
  <r>
    <n v="1212"/>
    <n v="442"/>
    <n v="128"/>
    <n v="11"/>
    <x v="1"/>
    <n v="0"/>
    <x v="25"/>
    <x v="25"/>
    <s v="Savanna / Padang rumput"/>
    <x v="1"/>
    <x v="0"/>
    <x v="0"/>
  </r>
  <r>
    <n v="1213"/>
    <n v="302"/>
    <n v="128"/>
    <n v="11"/>
    <x v="4"/>
    <n v="0"/>
    <x v="25"/>
    <x v="25"/>
    <s v="Savanna / Padang rumput"/>
    <x v="4"/>
    <x v="0"/>
    <x v="0"/>
  </r>
  <r>
    <n v="1214"/>
    <n v="43"/>
    <n v="252"/>
    <n v="2"/>
    <x v="8"/>
    <n v="0"/>
    <x v="31"/>
    <x v="31"/>
    <s v="Hutan lahan kering sekunder / bekas tebangan"/>
    <x v="8"/>
    <x v="0"/>
    <x v="1"/>
  </r>
  <r>
    <n v="1215"/>
    <n v="2"/>
    <n v="282"/>
    <n v="16"/>
    <x v="0"/>
    <n v="0"/>
    <x v="42"/>
    <x v="42"/>
    <s v="Pemukiman"/>
    <x v="0"/>
    <x v="0"/>
    <x v="0"/>
  </r>
  <r>
    <n v="1216"/>
    <n v="8"/>
    <n v="152"/>
    <n v="16"/>
    <x v="0"/>
    <n v="0"/>
    <x v="29"/>
    <x v="29"/>
    <s v="Pemukiman"/>
    <x v="0"/>
    <x v="0"/>
    <x v="0"/>
  </r>
  <r>
    <n v="1217"/>
    <n v="2"/>
    <n v="141"/>
    <n v="0"/>
    <x v="11"/>
    <n v="0"/>
    <x v="21"/>
    <x v="21"/>
    <s v="No data"/>
    <x v="11"/>
    <x v="0"/>
    <x v="0"/>
  </r>
  <r>
    <n v="1218"/>
    <n v="589"/>
    <n v="231"/>
    <n v="11"/>
    <x v="5"/>
    <n v="0"/>
    <x v="32"/>
    <x v="32"/>
    <s v="Savanna / Padang rumput"/>
    <x v="5"/>
    <x v="0"/>
    <x v="0"/>
  </r>
  <r>
    <n v="1219"/>
    <n v="106"/>
    <n v="282"/>
    <n v="16"/>
    <x v="3"/>
    <n v="0"/>
    <x v="42"/>
    <x v="42"/>
    <s v="Pemukiman"/>
    <x v="3"/>
    <x v="0"/>
    <x v="0"/>
  </r>
  <r>
    <n v="1220"/>
    <n v="500"/>
    <n v="154"/>
    <n v="9"/>
    <x v="5"/>
    <n v="0"/>
    <x v="33"/>
    <x v="33"/>
    <s v="Semak belukar"/>
    <x v="5"/>
    <x v="0"/>
    <x v="0"/>
  </r>
  <r>
    <n v="1221"/>
    <n v="1"/>
    <n v="152"/>
    <n v="16"/>
    <x v="2"/>
    <n v="0"/>
    <x v="29"/>
    <x v="29"/>
    <s v="Pemukiman"/>
    <x v="2"/>
    <x v="0"/>
    <x v="0"/>
  </r>
  <r>
    <n v="1222"/>
    <n v="53"/>
    <n v="162"/>
    <n v="18"/>
    <x v="8"/>
    <n v="0"/>
    <x v="39"/>
    <x v="39"/>
    <s v="Lahan terbuka"/>
    <x v="8"/>
    <x v="0"/>
    <x v="0"/>
  </r>
  <r>
    <n v="1223"/>
    <n v="3"/>
    <n v="162"/>
    <n v="18"/>
    <x v="2"/>
    <n v="0"/>
    <x v="39"/>
    <x v="39"/>
    <s v="Lahan terbuka"/>
    <x v="2"/>
    <x v="0"/>
    <x v="0"/>
  </r>
  <r>
    <n v="1224"/>
    <n v="1077"/>
    <n v="148"/>
    <n v="2"/>
    <x v="5"/>
    <n v="0"/>
    <x v="38"/>
    <x v="38"/>
    <s v="Hutan lahan kering sekunder / bekas tebangan"/>
    <x v="5"/>
    <x v="0"/>
    <x v="1"/>
  </r>
  <r>
    <n v="1225"/>
    <n v="608"/>
    <n v="154"/>
    <n v="2"/>
    <x v="5"/>
    <n v="0"/>
    <x v="33"/>
    <x v="33"/>
    <s v="Hutan lahan kering sekunder / bekas tebangan"/>
    <x v="5"/>
    <x v="0"/>
    <x v="1"/>
  </r>
  <r>
    <n v="1226"/>
    <n v="25"/>
    <n v="159"/>
    <n v="2"/>
    <x v="3"/>
    <n v="0"/>
    <x v="41"/>
    <x v="41"/>
    <s v="Hutan lahan kering sekunder / bekas tebangan"/>
    <x v="3"/>
    <x v="0"/>
    <x v="1"/>
  </r>
  <r>
    <n v="1227"/>
    <n v="4"/>
    <n v="161"/>
    <n v="2"/>
    <x v="8"/>
    <n v="0"/>
    <x v="36"/>
    <x v="36"/>
    <s v="Hutan lahan kering sekunder / bekas tebangan"/>
    <x v="8"/>
    <x v="0"/>
    <x v="1"/>
  </r>
  <r>
    <n v="1228"/>
    <n v="691"/>
    <n v="124"/>
    <n v="18"/>
    <x v="2"/>
    <n v="0"/>
    <x v="37"/>
    <x v="37"/>
    <s v="Lahan terbuka"/>
    <x v="2"/>
    <x v="0"/>
    <x v="0"/>
  </r>
  <r>
    <n v="1229"/>
    <n v="5"/>
    <n v="282"/>
    <n v="0"/>
    <x v="3"/>
    <n v="0"/>
    <x v="42"/>
    <x v="42"/>
    <s v="No data"/>
    <x v="3"/>
    <x v="0"/>
    <x v="0"/>
  </r>
  <r>
    <n v="1230"/>
    <n v="509"/>
    <n v="231"/>
    <n v="11"/>
    <x v="7"/>
    <n v="0"/>
    <x v="32"/>
    <x v="32"/>
    <s v="Savanna / Padang rumput"/>
    <x v="7"/>
    <x v="0"/>
    <x v="0"/>
  </r>
  <r>
    <n v="1231"/>
    <n v="283"/>
    <n v="231"/>
    <n v="11"/>
    <x v="13"/>
    <n v="0"/>
    <x v="32"/>
    <x v="32"/>
    <s v="Savanna / Padang rumput"/>
    <x v="13"/>
    <x v="0"/>
    <x v="0"/>
  </r>
  <r>
    <n v="1232"/>
    <n v="3390"/>
    <n v="231"/>
    <n v="11"/>
    <x v="4"/>
    <n v="0"/>
    <x v="32"/>
    <x v="32"/>
    <s v="Savanna / Padang rumput"/>
    <x v="4"/>
    <x v="0"/>
    <x v="0"/>
  </r>
  <r>
    <n v="1233"/>
    <n v="1469"/>
    <n v="282"/>
    <n v="12"/>
    <x v="6"/>
    <n v="0"/>
    <x v="42"/>
    <x v="42"/>
    <s v="Pertanian lahan kering"/>
    <x v="6"/>
    <x v="0"/>
    <x v="0"/>
  </r>
  <r>
    <n v="1234"/>
    <n v="361"/>
    <n v="282"/>
    <n v="13"/>
    <x v="7"/>
    <n v="0"/>
    <x v="42"/>
    <x v="42"/>
    <s v="Pertanian lahan kering  campur semak / kebun campur"/>
    <x v="7"/>
    <x v="0"/>
    <x v="0"/>
  </r>
  <r>
    <n v="1235"/>
    <n v="552"/>
    <n v="184"/>
    <n v="2"/>
    <x v="5"/>
    <n v="0"/>
    <x v="1"/>
    <x v="1"/>
    <s v="Hutan lahan kering sekunder / bekas tebangan"/>
    <x v="5"/>
    <x v="0"/>
    <x v="1"/>
  </r>
  <r>
    <n v="1236"/>
    <n v="1597"/>
    <n v="148"/>
    <n v="9"/>
    <x v="5"/>
    <n v="0"/>
    <x v="38"/>
    <x v="38"/>
    <s v="Semak belukar"/>
    <x v="5"/>
    <x v="0"/>
    <x v="0"/>
  </r>
  <r>
    <n v="1237"/>
    <n v="1"/>
    <n v="122"/>
    <n v="13"/>
    <x v="0"/>
    <n v="0"/>
    <x v="13"/>
    <x v="13"/>
    <s v="Pertanian lahan kering  campur semak / kebun campur"/>
    <x v="0"/>
    <x v="0"/>
    <x v="0"/>
  </r>
  <r>
    <n v="1238"/>
    <n v="20"/>
    <n v="252"/>
    <n v="9"/>
    <x v="8"/>
    <n v="0"/>
    <x v="31"/>
    <x v="31"/>
    <s v="Semak belukar"/>
    <x v="8"/>
    <x v="0"/>
    <x v="0"/>
  </r>
  <r>
    <n v="1239"/>
    <n v="31"/>
    <n v="231"/>
    <n v="11"/>
    <x v="1"/>
    <n v="0"/>
    <x v="32"/>
    <x v="32"/>
    <s v="Savanna / Padang rumput"/>
    <x v="1"/>
    <x v="0"/>
    <x v="0"/>
  </r>
  <r>
    <n v="1240"/>
    <n v="188"/>
    <n v="282"/>
    <n v="2"/>
    <x v="2"/>
    <n v="0"/>
    <x v="42"/>
    <x v="42"/>
    <s v="Hutan lahan kering sekunder / bekas tebangan"/>
    <x v="2"/>
    <x v="0"/>
    <x v="1"/>
  </r>
  <r>
    <n v="1241"/>
    <n v="3993"/>
    <n v="282"/>
    <n v="12"/>
    <x v="4"/>
    <n v="0"/>
    <x v="42"/>
    <x v="42"/>
    <s v="Pertanian lahan kering"/>
    <x v="4"/>
    <x v="0"/>
    <x v="0"/>
  </r>
  <r>
    <n v="1242"/>
    <n v="5"/>
    <n v="282"/>
    <n v="0"/>
    <x v="7"/>
    <n v="0"/>
    <x v="42"/>
    <x v="42"/>
    <s v="No data"/>
    <x v="7"/>
    <x v="0"/>
    <x v="0"/>
  </r>
  <r>
    <n v="1243"/>
    <n v="35"/>
    <n v="282"/>
    <n v="16"/>
    <x v="7"/>
    <n v="0"/>
    <x v="42"/>
    <x v="42"/>
    <s v="Pemukiman"/>
    <x v="7"/>
    <x v="0"/>
    <x v="0"/>
  </r>
  <r>
    <n v="1244"/>
    <n v="1617"/>
    <n v="282"/>
    <n v="11"/>
    <x v="13"/>
    <n v="0"/>
    <x v="42"/>
    <x v="42"/>
    <s v="Savanna / Padang rumput"/>
    <x v="13"/>
    <x v="0"/>
    <x v="0"/>
  </r>
  <r>
    <n v="1245"/>
    <n v="316"/>
    <n v="282"/>
    <n v="11"/>
    <x v="4"/>
    <n v="0"/>
    <x v="42"/>
    <x v="42"/>
    <s v="Savanna / Padang rumput"/>
    <x v="4"/>
    <x v="0"/>
    <x v="0"/>
  </r>
  <r>
    <n v="1246"/>
    <n v="11"/>
    <n v="179"/>
    <n v="9"/>
    <x v="8"/>
    <n v="0"/>
    <x v="34"/>
    <x v="34"/>
    <s v="Semak belukar"/>
    <x v="8"/>
    <x v="0"/>
    <x v="0"/>
  </r>
  <r>
    <n v="1247"/>
    <n v="2"/>
    <n v="162"/>
    <n v="2"/>
    <x v="8"/>
    <n v="0"/>
    <x v="39"/>
    <x v="39"/>
    <s v="Hutan lahan kering sekunder / bekas tebangan"/>
    <x v="8"/>
    <x v="0"/>
    <x v="1"/>
  </r>
  <r>
    <n v="1248"/>
    <n v="958"/>
    <n v="127"/>
    <n v="2"/>
    <x v="7"/>
    <n v="0"/>
    <x v="35"/>
    <x v="35"/>
    <s v="Hutan lahan kering sekunder / bekas tebangan"/>
    <x v="7"/>
    <x v="0"/>
    <x v="1"/>
  </r>
  <r>
    <n v="1249"/>
    <n v="266"/>
    <n v="252"/>
    <n v="11"/>
    <x v="13"/>
    <n v="0"/>
    <x v="31"/>
    <x v="31"/>
    <s v="Savanna / Padang rumput"/>
    <x v="13"/>
    <x v="0"/>
    <x v="0"/>
  </r>
  <r>
    <n v="1250"/>
    <n v="226"/>
    <n v="282"/>
    <n v="16"/>
    <x v="6"/>
    <n v="0"/>
    <x v="42"/>
    <x v="42"/>
    <s v="Pemukiman"/>
    <x v="6"/>
    <x v="0"/>
    <x v="0"/>
  </r>
  <r>
    <n v="1251"/>
    <n v="115"/>
    <n v="282"/>
    <n v="13"/>
    <x v="13"/>
    <n v="0"/>
    <x v="42"/>
    <x v="42"/>
    <s v="Pertanian lahan kering  campur semak / kebun campur"/>
    <x v="13"/>
    <x v="0"/>
    <x v="0"/>
  </r>
  <r>
    <n v="1252"/>
    <n v="22"/>
    <n v="125"/>
    <n v="0"/>
    <x v="9"/>
    <n v="0"/>
    <x v="40"/>
    <x v="40"/>
    <s v="No data"/>
    <x v="9"/>
    <x v="0"/>
    <x v="0"/>
  </r>
  <r>
    <n v="1253"/>
    <n v="31"/>
    <n v="125"/>
    <n v="9"/>
    <x v="3"/>
    <n v="0"/>
    <x v="40"/>
    <x v="40"/>
    <s v="Semak belukar"/>
    <x v="3"/>
    <x v="0"/>
    <x v="0"/>
  </r>
  <r>
    <n v="1254"/>
    <n v="21"/>
    <n v="243"/>
    <n v="0"/>
    <x v="9"/>
    <n v="0"/>
    <x v="43"/>
    <x v="43"/>
    <s v="No data"/>
    <x v="9"/>
    <x v="0"/>
    <x v="0"/>
  </r>
  <r>
    <n v="1255"/>
    <n v="321"/>
    <n v="252"/>
    <n v="9"/>
    <x v="5"/>
    <n v="0"/>
    <x v="31"/>
    <x v="31"/>
    <s v="Semak belukar"/>
    <x v="5"/>
    <x v="0"/>
    <x v="0"/>
  </r>
  <r>
    <n v="1256"/>
    <n v="101"/>
    <n v="231"/>
    <n v="11"/>
    <x v="3"/>
    <n v="0"/>
    <x v="32"/>
    <x v="32"/>
    <s v="Savanna / Padang rumput"/>
    <x v="3"/>
    <x v="0"/>
    <x v="0"/>
  </r>
  <r>
    <n v="1257"/>
    <n v="701"/>
    <n v="282"/>
    <n v="12"/>
    <x v="7"/>
    <n v="0"/>
    <x v="42"/>
    <x v="42"/>
    <s v="Pertanian lahan kering"/>
    <x v="7"/>
    <x v="0"/>
    <x v="0"/>
  </r>
  <r>
    <n v="1258"/>
    <n v="31"/>
    <n v="217"/>
    <n v="0"/>
    <x v="1"/>
    <n v="0"/>
    <x v="44"/>
    <x v="44"/>
    <s v="No data"/>
    <x v="1"/>
    <x v="0"/>
    <x v="0"/>
  </r>
  <r>
    <n v="1259"/>
    <n v="7237"/>
    <n v="217"/>
    <n v="11"/>
    <x v="1"/>
    <n v="0"/>
    <x v="44"/>
    <x v="44"/>
    <s v="Savanna / Padang rumput"/>
    <x v="1"/>
    <x v="0"/>
    <x v="0"/>
  </r>
  <r>
    <n v="1260"/>
    <n v="137"/>
    <n v="217"/>
    <n v="0"/>
    <x v="0"/>
    <n v="0"/>
    <x v="44"/>
    <x v="44"/>
    <s v="No data"/>
    <x v="0"/>
    <x v="0"/>
    <x v="0"/>
  </r>
  <r>
    <n v="1261"/>
    <n v="5"/>
    <n v="184"/>
    <n v="0"/>
    <x v="8"/>
    <n v="0"/>
    <x v="1"/>
    <x v="1"/>
    <s v="No data"/>
    <x v="8"/>
    <x v="0"/>
    <x v="0"/>
  </r>
  <r>
    <n v="1262"/>
    <n v="38"/>
    <n v="184"/>
    <n v="2"/>
    <x v="8"/>
    <n v="0"/>
    <x v="1"/>
    <x v="1"/>
    <s v="Hutan lahan kering sekunder / bekas tebangan"/>
    <x v="8"/>
    <x v="0"/>
    <x v="1"/>
  </r>
  <r>
    <n v="1263"/>
    <n v="4"/>
    <n v="159"/>
    <n v="0"/>
    <x v="4"/>
    <n v="0"/>
    <x v="41"/>
    <x v="41"/>
    <s v="No data"/>
    <x v="4"/>
    <x v="0"/>
    <x v="0"/>
  </r>
  <r>
    <n v="1264"/>
    <n v="6"/>
    <n v="124"/>
    <n v="16"/>
    <x v="1"/>
    <n v="0"/>
    <x v="37"/>
    <x v="37"/>
    <s v="Pemukiman"/>
    <x v="1"/>
    <x v="0"/>
    <x v="0"/>
  </r>
  <r>
    <n v="1265"/>
    <n v="18"/>
    <n v="124"/>
    <n v="9"/>
    <x v="4"/>
    <n v="0"/>
    <x v="37"/>
    <x v="37"/>
    <s v="Semak belukar"/>
    <x v="4"/>
    <x v="0"/>
    <x v="0"/>
  </r>
  <r>
    <n v="1266"/>
    <n v="560"/>
    <n v="125"/>
    <n v="9"/>
    <x v="7"/>
    <n v="0"/>
    <x v="40"/>
    <x v="40"/>
    <s v="Semak belukar"/>
    <x v="7"/>
    <x v="0"/>
    <x v="0"/>
  </r>
  <r>
    <n v="1267"/>
    <n v="105"/>
    <n v="128"/>
    <n v="18"/>
    <x v="1"/>
    <n v="0"/>
    <x v="25"/>
    <x v="25"/>
    <s v="Lahan terbuka"/>
    <x v="1"/>
    <x v="0"/>
    <x v="0"/>
  </r>
  <r>
    <n v="1268"/>
    <n v="11"/>
    <n v="243"/>
    <n v="0"/>
    <x v="3"/>
    <n v="0"/>
    <x v="43"/>
    <x v="43"/>
    <s v="No data"/>
    <x v="3"/>
    <x v="0"/>
    <x v="0"/>
  </r>
  <r>
    <n v="1269"/>
    <n v="205"/>
    <n v="252"/>
    <n v="2"/>
    <x v="5"/>
    <n v="0"/>
    <x v="31"/>
    <x v="31"/>
    <s v="Hutan lahan kering sekunder / bekas tebangan"/>
    <x v="5"/>
    <x v="0"/>
    <x v="1"/>
  </r>
  <r>
    <n v="1270"/>
    <n v="263"/>
    <n v="252"/>
    <n v="11"/>
    <x v="6"/>
    <n v="0"/>
    <x v="31"/>
    <x v="31"/>
    <s v="Savanna / Padang rumput"/>
    <x v="6"/>
    <x v="0"/>
    <x v="0"/>
  </r>
  <r>
    <n v="1271"/>
    <n v="2736"/>
    <n v="217"/>
    <n v="11"/>
    <x v="2"/>
    <n v="0"/>
    <x v="44"/>
    <x v="44"/>
    <s v="Savanna / Padang rumput"/>
    <x v="2"/>
    <x v="0"/>
    <x v="0"/>
  </r>
  <r>
    <n v="1272"/>
    <n v="64"/>
    <n v="184"/>
    <n v="2"/>
    <x v="3"/>
    <n v="0"/>
    <x v="1"/>
    <x v="1"/>
    <s v="Hutan lahan kering sekunder / bekas tebangan"/>
    <x v="3"/>
    <x v="0"/>
    <x v="1"/>
  </r>
  <r>
    <n v="1273"/>
    <n v="87"/>
    <n v="252"/>
    <n v="13"/>
    <x v="7"/>
    <n v="0"/>
    <x v="31"/>
    <x v="31"/>
    <s v="Pertanian lahan kering  campur semak / kebun campur"/>
    <x v="7"/>
    <x v="0"/>
    <x v="0"/>
  </r>
  <r>
    <n v="1274"/>
    <n v="399"/>
    <n v="243"/>
    <n v="13"/>
    <x v="7"/>
    <n v="0"/>
    <x v="43"/>
    <x v="43"/>
    <s v="Pertanian lahan kering  campur semak / kebun campur"/>
    <x v="7"/>
    <x v="0"/>
    <x v="0"/>
  </r>
  <r>
    <n v="1275"/>
    <n v="87"/>
    <n v="243"/>
    <n v="13"/>
    <x v="3"/>
    <n v="0"/>
    <x v="43"/>
    <x v="43"/>
    <s v="Pertanian lahan kering  campur semak / kebun campur"/>
    <x v="3"/>
    <x v="0"/>
    <x v="0"/>
  </r>
  <r>
    <n v="1276"/>
    <n v="1057"/>
    <n v="231"/>
    <n v="11"/>
    <x v="6"/>
    <n v="0"/>
    <x v="32"/>
    <x v="32"/>
    <s v="Savanna / Padang rumput"/>
    <x v="6"/>
    <x v="0"/>
    <x v="0"/>
  </r>
  <r>
    <n v="1277"/>
    <n v="100"/>
    <n v="285"/>
    <n v="9"/>
    <x v="7"/>
    <n v="0"/>
    <x v="26"/>
    <x v="26"/>
    <s v="Semak belukar"/>
    <x v="7"/>
    <x v="0"/>
    <x v="0"/>
  </r>
  <r>
    <n v="1278"/>
    <n v="12"/>
    <n v="159"/>
    <n v="2"/>
    <x v="7"/>
    <n v="0"/>
    <x v="41"/>
    <x v="41"/>
    <s v="Hutan lahan kering sekunder / bekas tebangan"/>
    <x v="7"/>
    <x v="0"/>
    <x v="1"/>
  </r>
  <r>
    <n v="1279"/>
    <n v="3"/>
    <n v="124"/>
    <n v="16"/>
    <x v="0"/>
    <n v="0"/>
    <x v="37"/>
    <x v="37"/>
    <s v="Pemukiman"/>
    <x v="0"/>
    <x v="0"/>
    <x v="0"/>
  </r>
  <r>
    <n v="1280"/>
    <n v="11"/>
    <n v="124"/>
    <n v="18"/>
    <x v="3"/>
    <n v="0"/>
    <x v="37"/>
    <x v="37"/>
    <s v="Lahan terbuka"/>
    <x v="3"/>
    <x v="0"/>
    <x v="0"/>
  </r>
  <r>
    <n v="1281"/>
    <n v="1102"/>
    <n v="124"/>
    <n v="2"/>
    <x v="2"/>
    <n v="0"/>
    <x v="37"/>
    <x v="37"/>
    <s v="Hutan lahan kering sekunder / bekas tebangan"/>
    <x v="2"/>
    <x v="0"/>
    <x v="1"/>
  </r>
  <r>
    <n v="1282"/>
    <n v="4"/>
    <n v="252"/>
    <n v="13"/>
    <x v="17"/>
    <n v="0"/>
    <x v="31"/>
    <x v="31"/>
    <s v="Pertanian lahan kering  campur semak / kebun campur"/>
    <x v="17"/>
    <x v="0"/>
    <x v="0"/>
  </r>
  <r>
    <n v="1283"/>
    <n v="4"/>
    <n v="243"/>
    <n v="0"/>
    <x v="7"/>
    <n v="0"/>
    <x v="43"/>
    <x v="43"/>
    <s v="No data"/>
    <x v="7"/>
    <x v="0"/>
    <x v="0"/>
  </r>
  <r>
    <n v="1284"/>
    <n v="141"/>
    <n v="243"/>
    <n v="0"/>
    <x v="0"/>
    <n v="0"/>
    <x v="43"/>
    <x v="43"/>
    <s v="No data"/>
    <x v="0"/>
    <x v="0"/>
    <x v="0"/>
  </r>
  <r>
    <n v="1285"/>
    <n v="159"/>
    <n v="154"/>
    <n v="16"/>
    <x v="5"/>
    <n v="0"/>
    <x v="33"/>
    <x v="33"/>
    <s v="Pemukiman"/>
    <x v="5"/>
    <x v="0"/>
    <x v="0"/>
  </r>
  <r>
    <n v="1286"/>
    <n v="79"/>
    <n v="159"/>
    <n v="2"/>
    <x v="1"/>
    <n v="0"/>
    <x v="41"/>
    <x v="41"/>
    <s v="Hutan lahan kering sekunder / bekas tebangan"/>
    <x v="1"/>
    <x v="0"/>
    <x v="1"/>
  </r>
  <r>
    <n v="1287"/>
    <n v="54"/>
    <n v="144"/>
    <n v="0"/>
    <x v="0"/>
    <n v="0"/>
    <x v="45"/>
    <x v="45"/>
    <s v="No data"/>
    <x v="0"/>
    <x v="0"/>
    <x v="0"/>
  </r>
  <r>
    <n v="1288"/>
    <n v="171"/>
    <n v="125"/>
    <n v="5"/>
    <x v="9"/>
    <n v="0"/>
    <x v="40"/>
    <x v="40"/>
    <s v="Hutan mangrove primer"/>
    <x v="9"/>
    <x v="0"/>
    <x v="0"/>
  </r>
  <r>
    <n v="1289"/>
    <n v="466"/>
    <n v="125"/>
    <n v="11"/>
    <x v="7"/>
    <n v="0"/>
    <x v="40"/>
    <x v="40"/>
    <s v="Savanna / Padang rumput"/>
    <x v="7"/>
    <x v="0"/>
    <x v="0"/>
  </r>
  <r>
    <n v="1290"/>
    <n v="1"/>
    <n v="128"/>
    <n v="12"/>
    <x v="4"/>
    <n v="0"/>
    <x v="25"/>
    <x v="25"/>
    <s v="Pertanian lahan kering"/>
    <x v="4"/>
    <x v="0"/>
    <x v="0"/>
  </r>
  <r>
    <n v="1291"/>
    <n v="8"/>
    <n v="252"/>
    <n v="6"/>
    <x v="12"/>
    <n v="0"/>
    <x v="31"/>
    <x v="31"/>
    <s v="Hutan mangrove sekunder"/>
    <x v="12"/>
    <x v="0"/>
    <x v="1"/>
  </r>
  <r>
    <n v="1292"/>
    <n v="17"/>
    <n v="252"/>
    <n v="13"/>
    <x v="11"/>
    <n v="0"/>
    <x v="31"/>
    <x v="31"/>
    <s v="Pertanian lahan kering  campur semak / kebun campur"/>
    <x v="11"/>
    <x v="0"/>
    <x v="0"/>
  </r>
  <r>
    <n v="1293"/>
    <n v="8"/>
    <n v="252"/>
    <n v="6"/>
    <x v="7"/>
    <n v="0"/>
    <x v="31"/>
    <x v="31"/>
    <s v="Hutan mangrove sekunder"/>
    <x v="7"/>
    <x v="0"/>
    <x v="1"/>
  </r>
  <r>
    <n v="1294"/>
    <n v="74"/>
    <n v="252"/>
    <n v="9"/>
    <x v="11"/>
    <n v="0"/>
    <x v="31"/>
    <x v="31"/>
    <s v="Semak belukar"/>
    <x v="11"/>
    <x v="0"/>
    <x v="0"/>
  </r>
  <r>
    <n v="1295"/>
    <n v="110"/>
    <n v="231"/>
    <n v="11"/>
    <x v="2"/>
    <n v="0"/>
    <x v="32"/>
    <x v="32"/>
    <s v="Savanna / Padang rumput"/>
    <x v="2"/>
    <x v="0"/>
    <x v="0"/>
  </r>
  <r>
    <n v="1296"/>
    <n v="18"/>
    <n v="282"/>
    <n v="11"/>
    <x v="8"/>
    <n v="0"/>
    <x v="42"/>
    <x v="42"/>
    <s v="Savanna / Padang rumput"/>
    <x v="8"/>
    <x v="0"/>
    <x v="0"/>
  </r>
  <r>
    <n v="1297"/>
    <n v="76"/>
    <n v="144"/>
    <n v="6"/>
    <x v="11"/>
    <n v="0"/>
    <x v="45"/>
    <x v="45"/>
    <s v="Hutan mangrove sekunder"/>
    <x v="11"/>
    <x v="0"/>
    <x v="0"/>
  </r>
  <r>
    <n v="1298"/>
    <n v="7"/>
    <n v="143"/>
    <n v="0"/>
    <x v="5"/>
    <n v="0"/>
    <x v="16"/>
    <x v="16"/>
    <s v="No data"/>
    <x v="5"/>
    <x v="0"/>
    <x v="0"/>
  </r>
  <r>
    <n v="1299"/>
    <n v="66"/>
    <n v="143"/>
    <n v="16"/>
    <x v="5"/>
    <n v="0"/>
    <x v="16"/>
    <x v="16"/>
    <s v="Pemukiman"/>
    <x v="5"/>
    <x v="0"/>
    <x v="0"/>
  </r>
  <r>
    <n v="1300"/>
    <n v="86"/>
    <n v="125"/>
    <n v="11"/>
    <x v="2"/>
    <n v="0"/>
    <x v="40"/>
    <x v="40"/>
    <s v="Savanna / Padang rumput"/>
    <x v="2"/>
    <x v="0"/>
    <x v="0"/>
  </r>
  <r>
    <n v="1301"/>
    <n v="385"/>
    <n v="128"/>
    <n v="12"/>
    <x v="1"/>
    <n v="0"/>
    <x v="25"/>
    <x v="25"/>
    <s v="Pertanian lahan kering"/>
    <x v="1"/>
    <x v="0"/>
    <x v="0"/>
  </r>
  <r>
    <n v="1302"/>
    <n v="2"/>
    <n v="252"/>
    <n v="0"/>
    <x v="18"/>
    <n v="0"/>
    <x v="31"/>
    <x v="31"/>
    <s v="No data"/>
    <x v="18"/>
    <x v="0"/>
    <x v="0"/>
  </r>
  <r>
    <n v="1303"/>
    <n v="9"/>
    <n v="252"/>
    <n v="6"/>
    <x v="18"/>
    <n v="0"/>
    <x v="31"/>
    <x v="31"/>
    <s v="Hutan mangrove sekunder"/>
    <x v="18"/>
    <x v="0"/>
    <x v="1"/>
  </r>
  <r>
    <n v="1304"/>
    <n v="167"/>
    <n v="282"/>
    <n v="13"/>
    <x v="5"/>
    <n v="0"/>
    <x v="42"/>
    <x v="42"/>
    <s v="Pertanian lahan kering  campur semak / kebun campur"/>
    <x v="5"/>
    <x v="0"/>
    <x v="0"/>
  </r>
  <r>
    <n v="1305"/>
    <n v="3"/>
    <n v="184"/>
    <n v="0"/>
    <x v="5"/>
    <n v="0"/>
    <x v="1"/>
    <x v="1"/>
    <s v="No data"/>
    <x v="5"/>
    <x v="0"/>
    <x v="0"/>
  </r>
  <r>
    <n v="1306"/>
    <n v="5"/>
    <n v="154"/>
    <n v="0"/>
    <x v="5"/>
    <n v="0"/>
    <x v="33"/>
    <x v="33"/>
    <s v="No data"/>
    <x v="5"/>
    <x v="0"/>
    <x v="0"/>
  </r>
  <r>
    <n v="1307"/>
    <n v="1"/>
    <n v="141"/>
    <n v="13"/>
    <x v="11"/>
    <n v="0"/>
    <x v="21"/>
    <x v="21"/>
    <s v="Pertanian lahan kering  campur semak / kebun campur"/>
    <x v="11"/>
    <x v="0"/>
    <x v="0"/>
  </r>
  <r>
    <n v="1308"/>
    <n v="146"/>
    <n v="143"/>
    <n v="18"/>
    <x v="2"/>
    <n v="0"/>
    <x v="16"/>
    <x v="16"/>
    <s v="Lahan terbuka"/>
    <x v="2"/>
    <x v="0"/>
    <x v="0"/>
  </r>
  <r>
    <n v="1309"/>
    <n v="19"/>
    <n v="125"/>
    <n v="5"/>
    <x v="7"/>
    <n v="0"/>
    <x v="40"/>
    <x v="40"/>
    <s v="Hutan mangrove primer"/>
    <x v="7"/>
    <x v="0"/>
    <x v="1"/>
  </r>
  <r>
    <n v="1310"/>
    <n v="12"/>
    <n v="126"/>
    <n v="11"/>
    <x v="7"/>
    <n v="0"/>
    <x v="22"/>
    <x v="22"/>
    <s v="Savanna / Padang rumput"/>
    <x v="7"/>
    <x v="0"/>
    <x v="0"/>
  </r>
  <r>
    <n v="1311"/>
    <n v="4"/>
    <n v="252"/>
    <n v="9"/>
    <x v="12"/>
    <n v="0"/>
    <x v="31"/>
    <x v="31"/>
    <s v="Semak belukar"/>
    <x v="12"/>
    <x v="0"/>
    <x v="0"/>
  </r>
  <r>
    <n v="1312"/>
    <n v="729"/>
    <n v="280"/>
    <n v="11"/>
    <x v="2"/>
    <n v="0"/>
    <x v="46"/>
    <x v="46"/>
    <s v="Savanna / Padang rumput"/>
    <x v="2"/>
    <x v="0"/>
    <x v="0"/>
  </r>
  <r>
    <n v="1313"/>
    <n v="1"/>
    <n v="144"/>
    <n v="13"/>
    <x v="11"/>
    <n v="0"/>
    <x v="45"/>
    <x v="45"/>
    <s v="Pertanian lahan kering  campur semak / kebun campur"/>
    <x v="11"/>
    <x v="0"/>
    <x v="0"/>
  </r>
  <r>
    <n v="1314"/>
    <n v="9"/>
    <n v="141"/>
    <n v="18"/>
    <x v="3"/>
    <n v="0"/>
    <x v="21"/>
    <x v="21"/>
    <s v="Lahan terbuka"/>
    <x v="3"/>
    <x v="0"/>
    <x v="0"/>
  </r>
  <r>
    <n v="1315"/>
    <n v="3"/>
    <n v="143"/>
    <n v="18"/>
    <x v="5"/>
    <n v="0"/>
    <x v="16"/>
    <x v="16"/>
    <s v="Lahan terbuka"/>
    <x v="5"/>
    <x v="0"/>
    <x v="0"/>
  </r>
  <r>
    <n v="1316"/>
    <n v="8"/>
    <n v="143"/>
    <n v="16"/>
    <x v="0"/>
    <n v="0"/>
    <x v="16"/>
    <x v="16"/>
    <s v="Pemukiman"/>
    <x v="0"/>
    <x v="0"/>
    <x v="0"/>
  </r>
  <r>
    <n v="1317"/>
    <n v="62"/>
    <n v="124"/>
    <n v="11"/>
    <x v="0"/>
    <n v="0"/>
    <x v="37"/>
    <x v="37"/>
    <s v="Savanna / Padang rumput"/>
    <x v="0"/>
    <x v="0"/>
    <x v="0"/>
  </r>
  <r>
    <n v="1318"/>
    <n v="42"/>
    <n v="124"/>
    <n v="18"/>
    <x v="4"/>
    <n v="0"/>
    <x v="37"/>
    <x v="37"/>
    <s v="Lahan terbuka"/>
    <x v="4"/>
    <x v="0"/>
    <x v="0"/>
  </r>
  <r>
    <n v="1319"/>
    <n v="4"/>
    <n v="243"/>
    <n v="16"/>
    <x v="3"/>
    <n v="0"/>
    <x v="43"/>
    <x v="43"/>
    <s v="Pemukiman"/>
    <x v="3"/>
    <x v="0"/>
    <x v="0"/>
  </r>
  <r>
    <n v="1320"/>
    <n v="283"/>
    <n v="282"/>
    <n v="12"/>
    <x v="5"/>
    <n v="0"/>
    <x v="42"/>
    <x v="42"/>
    <s v="Pertanian lahan kering"/>
    <x v="5"/>
    <x v="0"/>
    <x v="0"/>
  </r>
  <r>
    <n v="1321"/>
    <n v="7"/>
    <n v="282"/>
    <n v="13"/>
    <x v="0"/>
    <n v="0"/>
    <x v="42"/>
    <x v="42"/>
    <s v="Pertanian lahan kering  campur semak / kebun campur"/>
    <x v="0"/>
    <x v="0"/>
    <x v="0"/>
  </r>
  <r>
    <n v="1322"/>
    <n v="2"/>
    <n v="282"/>
    <n v="0"/>
    <x v="5"/>
    <n v="0"/>
    <x v="42"/>
    <x v="42"/>
    <s v="No data"/>
    <x v="5"/>
    <x v="0"/>
    <x v="0"/>
  </r>
  <r>
    <n v="1323"/>
    <n v="226"/>
    <n v="282"/>
    <n v="9"/>
    <x v="5"/>
    <n v="0"/>
    <x v="42"/>
    <x v="42"/>
    <s v="Semak belukar"/>
    <x v="5"/>
    <x v="0"/>
    <x v="0"/>
  </r>
  <r>
    <n v="1324"/>
    <n v="6"/>
    <n v="159"/>
    <n v="13"/>
    <x v="4"/>
    <n v="0"/>
    <x v="41"/>
    <x v="41"/>
    <s v="Pertanian lahan kering  campur semak / kebun campur"/>
    <x v="4"/>
    <x v="0"/>
    <x v="0"/>
  </r>
  <r>
    <n v="1325"/>
    <n v="200"/>
    <n v="144"/>
    <n v="13"/>
    <x v="3"/>
    <n v="0"/>
    <x v="45"/>
    <x v="45"/>
    <s v="Pertanian lahan kering  campur semak / kebun campur"/>
    <x v="3"/>
    <x v="0"/>
    <x v="0"/>
  </r>
  <r>
    <n v="1326"/>
    <n v="1"/>
    <n v="123"/>
    <n v="18"/>
    <x v="4"/>
    <n v="0"/>
    <x v="14"/>
    <x v="14"/>
    <s v="Lahan terbuka"/>
    <x v="4"/>
    <x v="0"/>
    <x v="0"/>
  </r>
  <r>
    <n v="1327"/>
    <n v="45"/>
    <n v="282"/>
    <n v="13"/>
    <x v="3"/>
    <n v="0"/>
    <x v="42"/>
    <x v="42"/>
    <s v="Pertanian lahan kering  campur semak / kebun campur"/>
    <x v="3"/>
    <x v="0"/>
    <x v="0"/>
  </r>
  <r>
    <n v="1328"/>
    <n v="666"/>
    <n v="159"/>
    <n v="13"/>
    <x v="1"/>
    <n v="0"/>
    <x v="41"/>
    <x v="41"/>
    <s v="Pertanian lahan kering  campur semak / kebun campur"/>
    <x v="1"/>
    <x v="0"/>
    <x v="0"/>
  </r>
  <r>
    <n v="1329"/>
    <n v="1"/>
    <n v="144"/>
    <n v="0"/>
    <x v="11"/>
    <n v="0"/>
    <x v="45"/>
    <x v="45"/>
    <s v="No data"/>
    <x v="11"/>
    <x v="0"/>
    <x v="0"/>
  </r>
  <r>
    <n v="1330"/>
    <n v="7"/>
    <n v="144"/>
    <n v="12"/>
    <x v="11"/>
    <n v="0"/>
    <x v="45"/>
    <x v="45"/>
    <s v="Pertanian lahan kering"/>
    <x v="11"/>
    <x v="0"/>
    <x v="0"/>
  </r>
  <r>
    <n v="1331"/>
    <n v="608"/>
    <n v="144"/>
    <n v="12"/>
    <x v="3"/>
    <n v="0"/>
    <x v="45"/>
    <x v="45"/>
    <s v="Pertanian lahan kering"/>
    <x v="3"/>
    <x v="0"/>
    <x v="0"/>
  </r>
  <r>
    <n v="1332"/>
    <n v="272"/>
    <n v="143"/>
    <n v="9"/>
    <x v="5"/>
    <n v="0"/>
    <x v="16"/>
    <x v="16"/>
    <s v="Semak belukar"/>
    <x v="5"/>
    <x v="0"/>
    <x v="0"/>
  </r>
  <r>
    <n v="1333"/>
    <n v="29"/>
    <n v="131"/>
    <n v="12"/>
    <x v="1"/>
    <n v="0"/>
    <x v="30"/>
    <x v="30"/>
    <s v="Pertanian lahan kering"/>
    <x v="1"/>
    <x v="0"/>
    <x v="0"/>
  </r>
  <r>
    <n v="1334"/>
    <n v="112"/>
    <n v="128"/>
    <n v="12"/>
    <x v="2"/>
    <n v="0"/>
    <x v="25"/>
    <x v="25"/>
    <s v="Pertanian lahan kering"/>
    <x v="2"/>
    <x v="0"/>
    <x v="0"/>
  </r>
  <r>
    <n v="1335"/>
    <n v="2034"/>
    <n v="282"/>
    <n v="12"/>
    <x v="13"/>
    <n v="0"/>
    <x v="42"/>
    <x v="42"/>
    <s v="Pertanian lahan kering"/>
    <x v="13"/>
    <x v="0"/>
    <x v="0"/>
  </r>
  <r>
    <n v="1336"/>
    <n v="4"/>
    <n v="282"/>
    <n v="14"/>
    <x v="5"/>
    <n v="0"/>
    <x v="42"/>
    <x v="42"/>
    <s v="Sawah"/>
    <x v="5"/>
    <x v="0"/>
    <x v="0"/>
  </r>
  <r>
    <n v="1337"/>
    <n v="65"/>
    <n v="159"/>
    <n v="0"/>
    <x v="1"/>
    <n v="0"/>
    <x v="41"/>
    <x v="41"/>
    <s v="No data"/>
    <x v="1"/>
    <x v="0"/>
    <x v="0"/>
  </r>
  <r>
    <n v="1338"/>
    <n v="19"/>
    <n v="144"/>
    <n v="12"/>
    <x v="10"/>
    <n v="0"/>
    <x v="45"/>
    <x v="45"/>
    <s v="Pertanian lahan kering"/>
    <x v="10"/>
    <x v="0"/>
    <x v="0"/>
  </r>
  <r>
    <n v="1339"/>
    <n v="2"/>
    <n v="144"/>
    <n v="6"/>
    <x v="0"/>
    <n v="0"/>
    <x v="45"/>
    <x v="45"/>
    <s v="Hutan mangrove sekunder"/>
    <x v="0"/>
    <x v="0"/>
    <x v="1"/>
  </r>
  <r>
    <n v="1340"/>
    <n v="64"/>
    <n v="141"/>
    <n v="13"/>
    <x v="2"/>
    <n v="0"/>
    <x v="21"/>
    <x v="21"/>
    <s v="Pertanian lahan kering  campur semak / kebun campur"/>
    <x v="2"/>
    <x v="0"/>
    <x v="0"/>
  </r>
  <r>
    <n v="1341"/>
    <n v="28"/>
    <n v="122"/>
    <n v="5"/>
    <x v="9"/>
    <n v="0"/>
    <x v="13"/>
    <x v="13"/>
    <s v="Hutan mangrove primer"/>
    <x v="9"/>
    <x v="0"/>
    <x v="0"/>
  </r>
  <r>
    <n v="1342"/>
    <n v="23"/>
    <n v="128"/>
    <n v="18"/>
    <x v="4"/>
    <n v="0"/>
    <x v="25"/>
    <x v="25"/>
    <s v="Lahan terbuka"/>
    <x v="4"/>
    <x v="0"/>
    <x v="0"/>
  </r>
  <r>
    <n v="1343"/>
    <n v="23"/>
    <n v="243"/>
    <n v="13"/>
    <x v="11"/>
    <n v="0"/>
    <x v="43"/>
    <x v="43"/>
    <s v="Pertanian lahan kering  campur semak / kebun campur"/>
    <x v="11"/>
    <x v="0"/>
    <x v="0"/>
  </r>
  <r>
    <n v="1344"/>
    <n v="50"/>
    <n v="282"/>
    <n v="14"/>
    <x v="6"/>
    <n v="0"/>
    <x v="42"/>
    <x v="42"/>
    <s v="Sawah"/>
    <x v="6"/>
    <x v="0"/>
    <x v="0"/>
  </r>
  <r>
    <n v="1345"/>
    <n v="10366"/>
    <n v="282"/>
    <n v="2"/>
    <x v="13"/>
    <n v="0"/>
    <x v="42"/>
    <x v="42"/>
    <s v="Hutan lahan kering sekunder / bekas tebangan"/>
    <x v="13"/>
    <x v="0"/>
    <x v="0"/>
  </r>
  <r>
    <n v="1346"/>
    <n v="60"/>
    <n v="282"/>
    <n v="11"/>
    <x v="6"/>
    <n v="0"/>
    <x v="42"/>
    <x v="42"/>
    <s v="Savanna / Padang rumput"/>
    <x v="6"/>
    <x v="0"/>
    <x v="0"/>
  </r>
  <r>
    <n v="1347"/>
    <n v="8"/>
    <n v="280"/>
    <n v="9"/>
    <x v="0"/>
    <n v="0"/>
    <x v="46"/>
    <x v="46"/>
    <s v="Semak belukar"/>
    <x v="0"/>
    <x v="0"/>
    <x v="0"/>
  </r>
  <r>
    <n v="1348"/>
    <n v="72"/>
    <n v="280"/>
    <n v="11"/>
    <x v="9"/>
    <n v="0"/>
    <x v="46"/>
    <x v="46"/>
    <s v="Savanna / Padang rumput"/>
    <x v="9"/>
    <x v="0"/>
    <x v="0"/>
  </r>
  <r>
    <n v="1349"/>
    <n v="23"/>
    <n v="280"/>
    <n v="0"/>
    <x v="0"/>
    <n v="0"/>
    <x v="46"/>
    <x v="46"/>
    <s v="No data"/>
    <x v="0"/>
    <x v="0"/>
    <x v="0"/>
  </r>
  <r>
    <n v="1350"/>
    <n v="1717"/>
    <n v="161"/>
    <n v="13"/>
    <x v="5"/>
    <n v="0"/>
    <x v="36"/>
    <x v="36"/>
    <s v="Pertanian lahan kering  campur semak / kebun campur"/>
    <x v="5"/>
    <x v="0"/>
    <x v="0"/>
  </r>
  <r>
    <n v="1351"/>
    <n v="4"/>
    <n v="144"/>
    <n v="0"/>
    <x v="10"/>
    <n v="0"/>
    <x v="45"/>
    <x v="45"/>
    <s v="No data"/>
    <x v="10"/>
    <x v="0"/>
    <x v="0"/>
  </r>
  <r>
    <n v="1352"/>
    <n v="18"/>
    <n v="141"/>
    <n v="18"/>
    <x v="2"/>
    <n v="0"/>
    <x v="21"/>
    <x v="21"/>
    <s v="Lahan terbuka"/>
    <x v="2"/>
    <x v="0"/>
    <x v="0"/>
  </r>
  <r>
    <n v="1353"/>
    <n v="92"/>
    <n v="122"/>
    <n v="16"/>
    <x v="3"/>
    <n v="0"/>
    <x v="13"/>
    <x v="13"/>
    <s v="Pemukiman"/>
    <x v="3"/>
    <x v="0"/>
    <x v="0"/>
  </r>
  <r>
    <n v="1354"/>
    <n v="19"/>
    <n v="125"/>
    <n v="0"/>
    <x v="1"/>
    <n v="0"/>
    <x v="40"/>
    <x v="40"/>
    <s v="No data"/>
    <x v="1"/>
    <x v="0"/>
    <x v="0"/>
  </r>
  <r>
    <n v="1355"/>
    <n v="13"/>
    <n v="125"/>
    <n v="11"/>
    <x v="9"/>
    <n v="0"/>
    <x v="40"/>
    <x v="40"/>
    <s v="Savanna / Padang rumput"/>
    <x v="9"/>
    <x v="0"/>
    <x v="0"/>
  </r>
  <r>
    <n v="1356"/>
    <n v="22"/>
    <n v="131"/>
    <n v="12"/>
    <x v="2"/>
    <n v="0"/>
    <x v="30"/>
    <x v="30"/>
    <s v="Pertanian lahan kering"/>
    <x v="2"/>
    <x v="0"/>
    <x v="0"/>
  </r>
  <r>
    <n v="1357"/>
    <n v="245"/>
    <n v="285"/>
    <n v="11"/>
    <x v="5"/>
    <n v="0"/>
    <x v="26"/>
    <x v="26"/>
    <s v="Savanna / Padang rumput"/>
    <x v="5"/>
    <x v="0"/>
    <x v="0"/>
  </r>
  <r>
    <n v="1358"/>
    <n v="254"/>
    <n v="280"/>
    <n v="9"/>
    <x v="5"/>
    <n v="0"/>
    <x v="46"/>
    <x v="46"/>
    <s v="Semak belukar"/>
    <x v="5"/>
    <x v="0"/>
    <x v="0"/>
  </r>
  <r>
    <n v="1359"/>
    <n v="1"/>
    <n v="144"/>
    <n v="10"/>
    <x v="10"/>
    <n v="0"/>
    <x v="45"/>
    <x v="45"/>
    <s v="Semak belukar rawa"/>
    <x v="10"/>
    <x v="0"/>
    <x v="0"/>
  </r>
  <r>
    <n v="1360"/>
    <n v="1"/>
    <n v="122"/>
    <n v="18"/>
    <x v="9"/>
    <n v="0"/>
    <x v="13"/>
    <x v="13"/>
    <s v="Lahan terbuka"/>
    <x v="9"/>
    <x v="0"/>
    <x v="0"/>
  </r>
  <r>
    <n v="1361"/>
    <n v="35"/>
    <n v="123"/>
    <n v="0"/>
    <x v="0"/>
    <n v="0"/>
    <x v="14"/>
    <x v="14"/>
    <s v="No data"/>
    <x v="0"/>
    <x v="0"/>
    <x v="0"/>
  </r>
  <r>
    <n v="1362"/>
    <n v="5"/>
    <n v="252"/>
    <n v="0"/>
    <x v="7"/>
    <n v="0"/>
    <x v="31"/>
    <x v="31"/>
    <s v="No data"/>
    <x v="7"/>
    <x v="0"/>
    <x v="0"/>
  </r>
  <r>
    <n v="1363"/>
    <n v="5"/>
    <n v="252"/>
    <n v="0"/>
    <x v="3"/>
    <n v="0"/>
    <x v="31"/>
    <x v="31"/>
    <s v="No data"/>
    <x v="3"/>
    <x v="0"/>
    <x v="0"/>
  </r>
  <r>
    <n v="1364"/>
    <n v="6"/>
    <n v="252"/>
    <n v="16"/>
    <x v="11"/>
    <n v="0"/>
    <x v="31"/>
    <x v="31"/>
    <s v="Pemukiman"/>
    <x v="11"/>
    <x v="0"/>
    <x v="0"/>
  </r>
  <r>
    <n v="1365"/>
    <n v="161"/>
    <n v="282"/>
    <n v="2"/>
    <x v="5"/>
    <n v="0"/>
    <x v="42"/>
    <x v="42"/>
    <s v="Hutan lahan kering sekunder / bekas tebangan"/>
    <x v="5"/>
    <x v="0"/>
    <x v="1"/>
  </r>
  <r>
    <n v="1366"/>
    <n v="1"/>
    <n v="280"/>
    <n v="0"/>
    <x v="9"/>
    <n v="0"/>
    <x v="46"/>
    <x v="46"/>
    <s v="No data"/>
    <x v="9"/>
    <x v="0"/>
    <x v="0"/>
  </r>
  <r>
    <n v="1367"/>
    <n v="260"/>
    <n v="162"/>
    <n v="12"/>
    <x v="3"/>
    <n v="0"/>
    <x v="39"/>
    <x v="39"/>
    <s v="Pertanian lahan kering"/>
    <x v="3"/>
    <x v="0"/>
    <x v="0"/>
  </r>
  <r>
    <n v="1368"/>
    <n v="41"/>
    <n v="162"/>
    <n v="16"/>
    <x v="3"/>
    <n v="0"/>
    <x v="39"/>
    <x v="39"/>
    <s v="Pemukiman"/>
    <x v="3"/>
    <x v="0"/>
    <x v="0"/>
  </r>
  <r>
    <n v="1369"/>
    <n v="4"/>
    <n v="144"/>
    <n v="12"/>
    <x v="0"/>
    <n v="0"/>
    <x v="45"/>
    <x v="45"/>
    <s v="Pertanian lahan kering"/>
    <x v="0"/>
    <x v="0"/>
    <x v="0"/>
  </r>
  <r>
    <n v="1370"/>
    <n v="15"/>
    <n v="144"/>
    <n v="10"/>
    <x v="11"/>
    <n v="0"/>
    <x v="45"/>
    <x v="45"/>
    <s v="Semak belukar rawa"/>
    <x v="11"/>
    <x v="0"/>
    <x v="0"/>
  </r>
  <r>
    <n v="1371"/>
    <n v="143"/>
    <n v="143"/>
    <n v="16"/>
    <x v="3"/>
    <n v="0"/>
    <x v="16"/>
    <x v="16"/>
    <s v="Pemukiman"/>
    <x v="3"/>
    <x v="0"/>
    <x v="0"/>
  </r>
  <r>
    <n v="1372"/>
    <n v="1"/>
    <n v="122"/>
    <n v="0"/>
    <x v="3"/>
    <n v="0"/>
    <x v="13"/>
    <x v="13"/>
    <s v="No data"/>
    <x v="3"/>
    <x v="0"/>
    <x v="0"/>
  </r>
  <r>
    <n v="1373"/>
    <n v="119"/>
    <n v="131"/>
    <n v="2"/>
    <x v="2"/>
    <n v="0"/>
    <x v="30"/>
    <x v="30"/>
    <s v="Hutan lahan kering sekunder / bekas tebangan"/>
    <x v="2"/>
    <x v="0"/>
    <x v="1"/>
  </r>
  <r>
    <n v="1374"/>
    <n v="1"/>
    <n v="252"/>
    <n v="13"/>
    <x v="0"/>
    <n v="0"/>
    <x v="31"/>
    <x v="31"/>
    <s v="Pertanian lahan kering  campur semak / kebun campur"/>
    <x v="0"/>
    <x v="0"/>
    <x v="0"/>
  </r>
  <r>
    <n v="1375"/>
    <n v="2"/>
    <n v="252"/>
    <n v="13"/>
    <x v="3"/>
    <n v="0"/>
    <x v="31"/>
    <x v="31"/>
    <s v="Pertanian lahan kering  campur semak / kebun campur"/>
    <x v="3"/>
    <x v="0"/>
    <x v="0"/>
  </r>
  <r>
    <n v="1376"/>
    <n v="322"/>
    <n v="243"/>
    <n v="6"/>
    <x v="11"/>
    <n v="0"/>
    <x v="43"/>
    <x v="43"/>
    <s v="Hutan mangrove sekunder"/>
    <x v="11"/>
    <x v="0"/>
    <x v="0"/>
  </r>
  <r>
    <n v="1377"/>
    <n v="623"/>
    <n v="282"/>
    <n v="13"/>
    <x v="2"/>
    <n v="0"/>
    <x v="42"/>
    <x v="42"/>
    <s v="Pertanian lahan kering  campur semak / kebun campur"/>
    <x v="2"/>
    <x v="0"/>
    <x v="0"/>
  </r>
  <r>
    <n v="1378"/>
    <n v="15"/>
    <n v="280"/>
    <n v="9"/>
    <x v="11"/>
    <n v="0"/>
    <x v="46"/>
    <x v="46"/>
    <s v="Semak belukar"/>
    <x v="11"/>
    <x v="0"/>
    <x v="0"/>
  </r>
  <r>
    <n v="1379"/>
    <n v="5"/>
    <n v="148"/>
    <n v="9"/>
    <x v="12"/>
    <n v="0"/>
    <x v="38"/>
    <x v="38"/>
    <s v="Semak belukar"/>
    <x v="12"/>
    <x v="0"/>
    <x v="0"/>
  </r>
  <r>
    <n v="1380"/>
    <n v="73"/>
    <n v="154"/>
    <n v="11"/>
    <x v="5"/>
    <n v="0"/>
    <x v="33"/>
    <x v="33"/>
    <s v="Savanna / Padang rumput"/>
    <x v="5"/>
    <x v="0"/>
    <x v="0"/>
  </r>
  <r>
    <n v="1381"/>
    <n v="300"/>
    <n v="161"/>
    <n v="2"/>
    <x v="5"/>
    <n v="0"/>
    <x v="36"/>
    <x v="36"/>
    <s v="Hutan lahan kering sekunder / bekas tebangan"/>
    <x v="5"/>
    <x v="0"/>
    <x v="1"/>
  </r>
  <r>
    <n v="1382"/>
    <n v="22"/>
    <n v="162"/>
    <n v="12"/>
    <x v="4"/>
    <n v="0"/>
    <x v="39"/>
    <x v="39"/>
    <s v="Pertanian lahan kering"/>
    <x v="4"/>
    <x v="0"/>
    <x v="0"/>
  </r>
  <r>
    <n v="1383"/>
    <n v="751"/>
    <n v="125"/>
    <n v="13"/>
    <x v="7"/>
    <n v="0"/>
    <x v="40"/>
    <x v="40"/>
    <s v="Pertanian lahan kering  campur semak / kebun campur"/>
    <x v="7"/>
    <x v="0"/>
    <x v="0"/>
  </r>
  <r>
    <n v="1384"/>
    <n v="25"/>
    <n v="131"/>
    <n v="0"/>
    <x v="1"/>
    <n v="0"/>
    <x v="30"/>
    <x v="30"/>
    <s v="No data"/>
    <x v="1"/>
    <x v="0"/>
    <x v="0"/>
  </r>
  <r>
    <n v="1385"/>
    <n v="4"/>
    <n v="131"/>
    <n v="2"/>
    <x v="0"/>
    <n v="0"/>
    <x v="30"/>
    <x v="30"/>
    <s v="Hutan lahan kering sekunder / bekas tebangan"/>
    <x v="0"/>
    <x v="0"/>
    <x v="1"/>
  </r>
  <r>
    <n v="1386"/>
    <n v="34"/>
    <n v="131"/>
    <n v="0"/>
    <x v="0"/>
    <n v="0"/>
    <x v="30"/>
    <x v="30"/>
    <s v="No data"/>
    <x v="0"/>
    <x v="0"/>
    <x v="0"/>
  </r>
  <r>
    <n v="1387"/>
    <n v="24"/>
    <n v="243"/>
    <n v="6"/>
    <x v="7"/>
    <n v="0"/>
    <x v="43"/>
    <x v="43"/>
    <s v="Hutan mangrove sekunder"/>
    <x v="7"/>
    <x v="0"/>
    <x v="1"/>
  </r>
  <r>
    <n v="1388"/>
    <n v="3"/>
    <n v="243"/>
    <n v="6"/>
    <x v="0"/>
    <n v="0"/>
    <x v="43"/>
    <x v="43"/>
    <s v="Hutan mangrove sekunder"/>
    <x v="0"/>
    <x v="0"/>
    <x v="1"/>
  </r>
  <r>
    <n v="1389"/>
    <n v="3"/>
    <n v="282"/>
    <n v="14"/>
    <x v="2"/>
    <n v="0"/>
    <x v="42"/>
    <x v="42"/>
    <s v="Sawah"/>
    <x v="2"/>
    <x v="0"/>
    <x v="0"/>
  </r>
  <r>
    <n v="1390"/>
    <n v="28"/>
    <n v="282"/>
    <n v="11"/>
    <x v="5"/>
    <n v="0"/>
    <x v="42"/>
    <x v="42"/>
    <s v="Savanna / Padang rumput"/>
    <x v="5"/>
    <x v="0"/>
    <x v="0"/>
  </r>
  <r>
    <n v="1391"/>
    <n v="1"/>
    <n v="282"/>
    <n v="0"/>
    <x v="6"/>
    <n v="0"/>
    <x v="42"/>
    <x v="42"/>
    <s v="No data"/>
    <x v="6"/>
    <x v="0"/>
    <x v="0"/>
  </r>
  <r>
    <n v="1392"/>
    <n v="1820"/>
    <n v="282"/>
    <n v="9"/>
    <x v="13"/>
    <n v="0"/>
    <x v="42"/>
    <x v="42"/>
    <s v="Semak belukar"/>
    <x v="13"/>
    <x v="0"/>
    <x v="0"/>
  </r>
  <r>
    <n v="1393"/>
    <n v="2442"/>
    <n v="280"/>
    <n v="9"/>
    <x v="13"/>
    <n v="0"/>
    <x v="46"/>
    <x v="46"/>
    <s v="Semak belukar"/>
    <x v="13"/>
    <x v="0"/>
    <x v="0"/>
  </r>
  <r>
    <n v="1394"/>
    <n v="109"/>
    <n v="280"/>
    <n v="11"/>
    <x v="15"/>
    <n v="0"/>
    <x v="46"/>
    <x v="46"/>
    <s v="Savanna / Padang rumput"/>
    <x v="15"/>
    <x v="0"/>
    <x v="0"/>
  </r>
  <r>
    <n v="1395"/>
    <n v="5"/>
    <n v="148"/>
    <n v="0"/>
    <x v="5"/>
    <n v="0"/>
    <x v="38"/>
    <x v="38"/>
    <s v="No data"/>
    <x v="5"/>
    <x v="0"/>
    <x v="0"/>
  </r>
  <r>
    <n v="1396"/>
    <n v="3"/>
    <n v="122"/>
    <n v="13"/>
    <x v="9"/>
    <n v="0"/>
    <x v="13"/>
    <x v="13"/>
    <s v="Pertanian lahan kering  campur semak / kebun campur"/>
    <x v="9"/>
    <x v="0"/>
    <x v="0"/>
  </r>
  <r>
    <n v="1397"/>
    <n v="982"/>
    <n v="285"/>
    <n v="11"/>
    <x v="1"/>
    <n v="0"/>
    <x v="26"/>
    <x v="26"/>
    <s v="Savanna / Padang rumput"/>
    <x v="1"/>
    <x v="0"/>
    <x v="0"/>
  </r>
  <r>
    <n v="1398"/>
    <n v="18"/>
    <n v="280"/>
    <n v="9"/>
    <x v="2"/>
    <n v="0"/>
    <x v="46"/>
    <x v="46"/>
    <s v="Semak belukar"/>
    <x v="2"/>
    <x v="0"/>
    <x v="0"/>
  </r>
  <r>
    <n v="1399"/>
    <n v="340"/>
    <n v="280"/>
    <n v="9"/>
    <x v="1"/>
    <n v="0"/>
    <x v="46"/>
    <x v="46"/>
    <s v="Semak belukar"/>
    <x v="1"/>
    <x v="0"/>
    <x v="0"/>
  </r>
  <r>
    <n v="1400"/>
    <n v="15"/>
    <n v="280"/>
    <n v="9"/>
    <x v="9"/>
    <n v="0"/>
    <x v="46"/>
    <x v="46"/>
    <s v="Semak belukar"/>
    <x v="9"/>
    <x v="0"/>
    <x v="0"/>
  </r>
  <r>
    <n v="1401"/>
    <n v="89"/>
    <n v="280"/>
    <n v="11"/>
    <x v="5"/>
    <n v="0"/>
    <x v="46"/>
    <x v="46"/>
    <s v="Savanna / Padang rumput"/>
    <x v="5"/>
    <x v="0"/>
    <x v="0"/>
  </r>
  <r>
    <n v="1402"/>
    <n v="5"/>
    <n v="280"/>
    <n v="0"/>
    <x v="5"/>
    <n v="0"/>
    <x v="46"/>
    <x v="46"/>
    <s v="No data"/>
    <x v="5"/>
    <x v="0"/>
    <x v="0"/>
  </r>
  <r>
    <n v="1403"/>
    <n v="23"/>
    <n v="217"/>
    <n v="11"/>
    <x v="0"/>
    <n v="0"/>
    <x v="44"/>
    <x v="44"/>
    <s v="Savanna / Padang rumput"/>
    <x v="0"/>
    <x v="0"/>
    <x v="0"/>
  </r>
  <r>
    <n v="1404"/>
    <n v="4"/>
    <n v="217"/>
    <n v="11"/>
    <x v="9"/>
    <n v="0"/>
    <x v="44"/>
    <x v="44"/>
    <s v="Savanna / Padang rumput"/>
    <x v="9"/>
    <x v="0"/>
    <x v="0"/>
  </r>
  <r>
    <n v="1405"/>
    <n v="2"/>
    <n v="154"/>
    <n v="16"/>
    <x v="4"/>
    <n v="0"/>
    <x v="33"/>
    <x v="33"/>
    <s v="Pemukiman"/>
    <x v="4"/>
    <x v="0"/>
    <x v="0"/>
  </r>
  <r>
    <n v="1406"/>
    <n v="5"/>
    <n v="144"/>
    <n v="0"/>
    <x v="3"/>
    <n v="0"/>
    <x v="45"/>
    <x v="45"/>
    <s v="No data"/>
    <x v="3"/>
    <x v="0"/>
    <x v="0"/>
  </r>
  <r>
    <n v="1407"/>
    <n v="422"/>
    <n v="144"/>
    <n v="13"/>
    <x v="2"/>
    <n v="0"/>
    <x v="45"/>
    <x v="45"/>
    <s v="Pertanian lahan kering  campur semak / kebun campur"/>
    <x v="2"/>
    <x v="0"/>
    <x v="0"/>
  </r>
  <r>
    <n v="1408"/>
    <n v="2"/>
    <n v="143"/>
    <n v="0"/>
    <x v="3"/>
    <n v="0"/>
    <x v="16"/>
    <x v="16"/>
    <s v="No data"/>
    <x v="3"/>
    <x v="0"/>
    <x v="0"/>
  </r>
  <r>
    <n v="1409"/>
    <n v="335"/>
    <n v="148"/>
    <n v="2"/>
    <x v="1"/>
    <n v="0"/>
    <x v="38"/>
    <x v="38"/>
    <s v="Hutan lahan kering sekunder / bekas tebangan"/>
    <x v="1"/>
    <x v="0"/>
    <x v="1"/>
  </r>
  <r>
    <n v="1410"/>
    <n v="1"/>
    <n v="125"/>
    <n v="13"/>
    <x v="9"/>
    <n v="0"/>
    <x v="40"/>
    <x v="40"/>
    <s v="Pertanian lahan kering  campur semak / kebun campur"/>
    <x v="9"/>
    <x v="0"/>
    <x v="0"/>
  </r>
  <r>
    <n v="1411"/>
    <n v="37"/>
    <n v="243"/>
    <n v="0"/>
    <x v="1"/>
    <n v="0"/>
    <x v="43"/>
    <x v="43"/>
    <s v="No data"/>
    <x v="1"/>
    <x v="0"/>
    <x v="0"/>
  </r>
  <r>
    <n v="1412"/>
    <n v="228"/>
    <n v="243"/>
    <n v="9"/>
    <x v="1"/>
    <n v="0"/>
    <x v="43"/>
    <x v="43"/>
    <s v="Semak belukar"/>
    <x v="1"/>
    <x v="0"/>
    <x v="0"/>
  </r>
  <r>
    <n v="1413"/>
    <n v="1"/>
    <n v="252"/>
    <n v="16"/>
    <x v="6"/>
    <n v="0"/>
    <x v="31"/>
    <x v="31"/>
    <s v="Pemukiman"/>
    <x v="6"/>
    <x v="0"/>
    <x v="0"/>
  </r>
  <r>
    <n v="1414"/>
    <n v="13"/>
    <n v="285"/>
    <n v="13"/>
    <x v="4"/>
    <n v="0"/>
    <x v="26"/>
    <x v="26"/>
    <s v="Pertanian lahan kering  campur semak / kebun campur"/>
    <x v="4"/>
    <x v="0"/>
    <x v="0"/>
  </r>
  <r>
    <n v="1415"/>
    <n v="251"/>
    <n v="280"/>
    <n v="9"/>
    <x v="4"/>
    <n v="0"/>
    <x v="46"/>
    <x v="46"/>
    <s v="Semak belukar"/>
    <x v="4"/>
    <x v="0"/>
    <x v="0"/>
  </r>
  <r>
    <n v="1416"/>
    <n v="5"/>
    <n v="280"/>
    <n v="11"/>
    <x v="3"/>
    <n v="0"/>
    <x v="46"/>
    <x v="46"/>
    <s v="Savanna / Padang rumput"/>
    <x v="3"/>
    <x v="0"/>
    <x v="0"/>
  </r>
  <r>
    <n v="1417"/>
    <n v="2"/>
    <n v="143"/>
    <n v="9"/>
    <x v="3"/>
    <n v="0"/>
    <x v="16"/>
    <x v="16"/>
    <s v="Semak belukar"/>
    <x v="3"/>
    <x v="0"/>
    <x v="0"/>
  </r>
  <r>
    <n v="1418"/>
    <n v="3"/>
    <n v="280"/>
    <n v="0"/>
    <x v="11"/>
    <n v="0"/>
    <x v="46"/>
    <x v="46"/>
    <s v="No data"/>
    <x v="11"/>
    <x v="0"/>
    <x v="0"/>
  </r>
  <r>
    <n v="1419"/>
    <n v="196"/>
    <n v="280"/>
    <n v="11"/>
    <x v="6"/>
    <n v="0"/>
    <x v="46"/>
    <x v="46"/>
    <s v="Savanna / Padang rumput"/>
    <x v="6"/>
    <x v="0"/>
    <x v="0"/>
  </r>
  <r>
    <n v="1420"/>
    <n v="39"/>
    <n v="154"/>
    <n v="11"/>
    <x v="4"/>
    <n v="0"/>
    <x v="33"/>
    <x v="33"/>
    <s v="Savanna / Padang rumput"/>
    <x v="4"/>
    <x v="0"/>
    <x v="0"/>
  </r>
  <r>
    <n v="1421"/>
    <n v="10"/>
    <n v="159"/>
    <n v="2"/>
    <x v="8"/>
    <n v="0"/>
    <x v="41"/>
    <x v="41"/>
    <s v="Hutan lahan kering sekunder / bekas tebangan"/>
    <x v="8"/>
    <x v="0"/>
    <x v="1"/>
  </r>
  <r>
    <n v="1422"/>
    <n v="1"/>
    <n v="143"/>
    <n v="5"/>
    <x v="5"/>
    <n v="0"/>
    <x v="16"/>
    <x v="16"/>
    <s v="Hutan mangrove primer"/>
    <x v="5"/>
    <x v="0"/>
    <x v="1"/>
  </r>
  <r>
    <n v="1423"/>
    <n v="7"/>
    <n v="143"/>
    <n v="12"/>
    <x v="3"/>
    <n v="0"/>
    <x v="16"/>
    <x v="16"/>
    <s v="Pertanian lahan kering"/>
    <x v="3"/>
    <x v="0"/>
    <x v="0"/>
  </r>
  <r>
    <n v="1424"/>
    <n v="1"/>
    <n v="122"/>
    <n v="5"/>
    <x v="3"/>
    <n v="0"/>
    <x v="13"/>
    <x v="13"/>
    <s v="Hutan mangrove primer"/>
    <x v="3"/>
    <x v="0"/>
    <x v="1"/>
  </r>
  <r>
    <n v="1425"/>
    <n v="83"/>
    <n v="122"/>
    <n v="5"/>
    <x v="11"/>
    <n v="0"/>
    <x v="13"/>
    <x v="13"/>
    <s v="Hutan mangrove primer"/>
    <x v="11"/>
    <x v="0"/>
    <x v="2"/>
  </r>
  <r>
    <n v="1426"/>
    <n v="1"/>
    <n v="148"/>
    <n v="0"/>
    <x v="4"/>
    <n v="0"/>
    <x v="38"/>
    <x v="38"/>
    <s v="No data"/>
    <x v="4"/>
    <x v="0"/>
    <x v="0"/>
  </r>
  <r>
    <n v="1427"/>
    <n v="8"/>
    <n v="159"/>
    <n v="0"/>
    <x v="3"/>
    <n v="0"/>
    <x v="41"/>
    <x v="41"/>
    <s v="No data"/>
    <x v="3"/>
    <x v="0"/>
    <x v="0"/>
  </r>
  <r>
    <n v="1428"/>
    <n v="77"/>
    <n v="162"/>
    <n v="2"/>
    <x v="3"/>
    <n v="0"/>
    <x v="39"/>
    <x v="39"/>
    <s v="Hutan lahan kering sekunder / bekas tebangan"/>
    <x v="3"/>
    <x v="0"/>
    <x v="1"/>
  </r>
  <r>
    <n v="1429"/>
    <n v="22"/>
    <n v="141"/>
    <n v="11"/>
    <x v="2"/>
    <n v="0"/>
    <x v="21"/>
    <x v="21"/>
    <s v="Savanna / Padang rumput"/>
    <x v="2"/>
    <x v="0"/>
    <x v="0"/>
  </r>
  <r>
    <n v="1430"/>
    <n v="1"/>
    <n v="122"/>
    <n v="13"/>
    <x v="3"/>
    <n v="0"/>
    <x v="13"/>
    <x v="13"/>
    <s v="Pertanian lahan kering  campur semak / kebun campur"/>
    <x v="3"/>
    <x v="0"/>
    <x v="0"/>
  </r>
  <r>
    <n v="1431"/>
    <n v="1"/>
    <n v="122"/>
    <n v="16"/>
    <x v="5"/>
    <n v="0"/>
    <x v="13"/>
    <x v="13"/>
    <s v="Pemukiman"/>
    <x v="5"/>
    <x v="0"/>
    <x v="0"/>
  </r>
  <r>
    <n v="1432"/>
    <n v="10"/>
    <n v="127"/>
    <n v="9"/>
    <x v="3"/>
    <n v="0"/>
    <x v="35"/>
    <x v="35"/>
    <s v="Semak belukar"/>
    <x v="3"/>
    <x v="0"/>
    <x v="0"/>
  </r>
  <r>
    <n v="1433"/>
    <n v="101"/>
    <n v="252"/>
    <n v="2"/>
    <x v="11"/>
    <n v="0"/>
    <x v="31"/>
    <x v="31"/>
    <s v="Hutan lahan kering sekunder / bekas tebangan"/>
    <x v="11"/>
    <x v="0"/>
    <x v="0"/>
  </r>
  <r>
    <n v="1434"/>
    <n v="29"/>
    <n v="159"/>
    <n v="13"/>
    <x v="3"/>
    <n v="0"/>
    <x v="41"/>
    <x v="41"/>
    <s v="Pertanian lahan kering  campur semak / kebun campur"/>
    <x v="3"/>
    <x v="0"/>
    <x v="0"/>
  </r>
  <r>
    <n v="1435"/>
    <n v="18"/>
    <n v="161"/>
    <n v="13"/>
    <x v="4"/>
    <n v="0"/>
    <x v="36"/>
    <x v="36"/>
    <s v="Pertanian lahan kering  campur semak / kebun campur"/>
    <x v="4"/>
    <x v="0"/>
    <x v="0"/>
  </r>
  <r>
    <n v="1436"/>
    <n v="94"/>
    <n v="144"/>
    <n v="11"/>
    <x v="2"/>
    <n v="0"/>
    <x v="45"/>
    <x v="45"/>
    <s v="Savanna / Padang rumput"/>
    <x v="2"/>
    <x v="0"/>
    <x v="0"/>
  </r>
  <r>
    <n v="1437"/>
    <n v="2"/>
    <n v="141"/>
    <n v="11"/>
    <x v="1"/>
    <n v="0"/>
    <x v="21"/>
    <x v="21"/>
    <s v="Savanna / Padang rumput"/>
    <x v="1"/>
    <x v="0"/>
    <x v="0"/>
  </r>
  <r>
    <n v="1438"/>
    <n v="51"/>
    <n v="122"/>
    <n v="9"/>
    <x v="3"/>
    <n v="0"/>
    <x v="13"/>
    <x v="13"/>
    <s v="Semak belukar"/>
    <x v="3"/>
    <x v="0"/>
    <x v="0"/>
  </r>
  <r>
    <n v="1439"/>
    <n v="218"/>
    <n v="128"/>
    <n v="18"/>
    <x v="2"/>
    <n v="0"/>
    <x v="25"/>
    <x v="25"/>
    <s v="Lahan terbuka"/>
    <x v="2"/>
    <x v="0"/>
    <x v="0"/>
  </r>
  <r>
    <n v="1440"/>
    <n v="43"/>
    <n v="285"/>
    <n v="9"/>
    <x v="5"/>
    <n v="0"/>
    <x v="26"/>
    <x v="26"/>
    <s v="Semak belukar"/>
    <x v="5"/>
    <x v="0"/>
    <x v="0"/>
  </r>
  <r>
    <n v="1441"/>
    <n v="1675"/>
    <n v="282"/>
    <n v="12"/>
    <x v="2"/>
    <n v="0"/>
    <x v="42"/>
    <x v="42"/>
    <s v="Pertanian lahan kering"/>
    <x v="2"/>
    <x v="0"/>
    <x v="0"/>
  </r>
  <r>
    <n v="1442"/>
    <n v="95"/>
    <n v="280"/>
    <n v="11"/>
    <x v="1"/>
    <n v="0"/>
    <x v="46"/>
    <x v="46"/>
    <s v="Savanna / Padang rumput"/>
    <x v="1"/>
    <x v="0"/>
    <x v="0"/>
  </r>
  <r>
    <n v="1443"/>
    <n v="679"/>
    <n v="148"/>
    <n v="12"/>
    <x v="5"/>
    <n v="0"/>
    <x v="38"/>
    <x v="38"/>
    <s v="Pertanian lahan kering"/>
    <x v="5"/>
    <x v="0"/>
    <x v="0"/>
  </r>
  <r>
    <n v="1444"/>
    <n v="1"/>
    <n v="161"/>
    <n v="2"/>
    <x v="12"/>
    <n v="0"/>
    <x v="36"/>
    <x v="36"/>
    <s v="Hutan lahan kering sekunder / bekas tebangan"/>
    <x v="12"/>
    <x v="0"/>
    <x v="1"/>
  </r>
  <r>
    <n v="1445"/>
    <n v="128"/>
    <n v="161"/>
    <n v="13"/>
    <x v="3"/>
    <n v="0"/>
    <x v="36"/>
    <x v="36"/>
    <s v="Pertanian lahan kering  campur semak / kebun campur"/>
    <x v="3"/>
    <x v="0"/>
    <x v="0"/>
  </r>
  <r>
    <n v="1446"/>
    <n v="7"/>
    <n v="143"/>
    <n v="12"/>
    <x v="1"/>
    <n v="0"/>
    <x v="16"/>
    <x v="16"/>
    <s v="Pertanian lahan kering"/>
    <x v="1"/>
    <x v="0"/>
    <x v="0"/>
  </r>
  <r>
    <n v="1447"/>
    <n v="14"/>
    <n v="252"/>
    <n v="2"/>
    <x v="12"/>
    <n v="0"/>
    <x v="31"/>
    <x v="31"/>
    <s v="Hutan lahan kering sekunder / bekas tebangan"/>
    <x v="12"/>
    <x v="0"/>
    <x v="1"/>
  </r>
  <r>
    <n v="1448"/>
    <n v="5"/>
    <n v="280"/>
    <n v="9"/>
    <x v="17"/>
    <n v="0"/>
    <x v="46"/>
    <x v="46"/>
    <s v="Semak belukar"/>
    <x v="17"/>
    <x v="0"/>
    <x v="0"/>
  </r>
  <r>
    <n v="1449"/>
    <n v="282"/>
    <n v="144"/>
    <n v="16"/>
    <x v="3"/>
    <n v="0"/>
    <x v="45"/>
    <x v="45"/>
    <s v="Pemukiman"/>
    <x v="3"/>
    <x v="0"/>
    <x v="0"/>
  </r>
  <r>
    <n v="1450"/>
    <n v="5"/>
    <n v="143"/>
    <n v="12"/>
    <x v="2"/>
    <n v="0"/>
    <x v="16"/>
    <x v="16"/>
    <s v="Pertanian lahan kering"/>
    <x v="2"/>
    <x v="0"/>
    <x v="0"/>
  </r>
  <r>
    <n v="1451"/>
    <n v="3"/>
    <n v="131"/>
    <n v="0"/>
    <x v="3"/>
    <n v="0"/>
    <x v="30"/>
    <x v="30"/>
    <s v="No data"/>
    <x v="3"/>
    <x v="0"/>
    <x v="0"/>
  </r>
  <r>
    <n v="1452"/>
    <n v="4"/>
    <n v="280"/>
    <n v="12"/>
    <x v="9"/>
    <n v="0"/>
    <x v="46"/>
    <x v="46"/>
    <s v="Pertanian lahan kering"/>
    <x v="9"/>
    <x v="0"/>
    <x v="0"/>
  </r>
  <r>
    <n v="1453"/>
    <n v="1213"/>
    <n v="280"/>
    <n v="12"/>
    <x v="6"/>
    <n v="0"/>
    <x v="46"/>
    <x v="46"/>
    <s v="Pertanian lahan kering"/>
    <x v="6"/>
    <x v="0"/>
    <x v="0"/>
  </r>
  <r>
    <n v="1454"/>
    <n v="1"/>
    <n v="122"/>
    <n v="13"/>
    <x v="11"/>
    <n v="0"/>
    <x v="13"/>
    <x v="13"/>
    <s v="Pertanian lahan kering  campur semak / kebun campur"/>
    <x v="11"/>
    <x v="0"/>
    <x v="0"/>
  </r>
  <r>
    <n v="1455"/>
    <n v="10"/>
    <n v="131"/>
    <n v="18"/>
    <x v="2"/>
    <n v="0"/>
    <x v="30"/>
    <x v="30"/>
    <s v="Lahan terbuka"/>
    <x v="2"/>
    <x v="0"/>
    <x v="0"/>
  </r>
  <r>
    <n v="1456"/>
    <n v="63"/>
    <n v="230"/>
    <n v="2"/>
    <x v="5"/>
    <n v="0"/>
    <x v="24"/>
    <x v="24"/>
    <s v="Hutan lahan kering sekunder / bekas tebangan"/>
    <x v="5"/>
    <x v="0"/>
    <x v="1"/>
  </r>
  <r>
    <n v="1457"/>
    <n v="1420"/>
    <n v="144"/>
    <n v="12"/>
    <x v="7"/>
    <n v="0"/>
    <x v="45"/>
    <x v="45"/>
    <s v="Pertanian lahan kering"/>
    <x v="7"/>
    <x v="0"/>
    <x v="0"/>
  </r>
  <r>
    <n v="1458"/>
    <n v="1103"/>
    <n v="144"/>
    <n v="2"/>
    <x v="7"/>
    <n v="0"/>
    <x v="45"/>
    <x v="45"/>
    <s v="Hutan lahan kering sekunder / bekas tebangan"/>
    <x v="7"/>
    <x v="0"/>
    <x v="1"/>
  </r>
  <r>
    <n v="1459"/>
    <n v="37"/>
    <n v="143"/>
    <n v="11"/>
    <x v="5"/>
    <n v="0"/>
    <x v="16"/>
    <x v="16"/>
    <s v="Savanna / Padang rumput"/>
    <x v="5"/>
    <x v="0"/>
    <x v="0"/>
  </r>
  <r>
    <n v="1460"/>
    <n v="2"/>
    <n v="122"/>
    <n v="18"/>
    <x v="3"/>
    <n v="0"/>
    <x v="13"/>
    <x v="13"/>
    <s v="Lahan terbuka"/>
    <x v="3"/>
    <x v="0"/>
    <x v="0"/>
  </r>
  <r>
    <n v="1461"/>
    <n v="11"/>
    <n v="230"/>
    <n v="2"/>
    <x v="3"/>
    <n v="0"/>
    <x v="24"/>
    <x v="24"/>
    <s v="Hutan lahan kering sekunder / bekas tebangan"/>
    <x v="3"/>
    <x v="0"/>
    <x v="1"/>
  </r>
  <r>
    <n v="1462"/>
    <n v="2"/>
    <n v="230"/>
    <n v="13"/>
    <x v="12"/>
    <n v="0"/>
    <x v="24"/>
    <x v="24"/>
    <s v="Pertanian lahan kering  campur semak / kebun campur"/>
    <x v="12"/>
    <x v="0"/>
    <x v="0"/>
  </r>
  <r>
    <n v="1463"/>
    <n v="317"/>
    <n v="282"/>
    <n v="12"/>
    <x v="1"/>
    <n v="0"/>
    <x v="42"/>
    <x v="42"/>
    <s v="Pertanian lahan kering"/>
    <x v="1"/>
    <x v="0"/>
    <x v="0"/>
  </r>
  <r>
    <n v="1464"/>
    <n v="7"/>
    <n v="282"/>
    <n v="16"/>
    <x v="5"/>
    <n v="0"/>
    <x v="42"/>
    <x v="42"/>
    <s v="Pemukiman"/>
    <x v="5"/>
    <x v="0"/>
    <x v="0"/>
  </r>
  <r>
    <n v="1465"/>
    <n v="10"/>
    <n v="282"/>
    <n v="16"/>
    <x v="13"/>
    <n v="0"/>
    <x v="42"/>
    <x v="42"/>
    <s v="Pemukiman"/>
    <x v="13"/>
    <x v="0"/>
    <x v="0"/>
  </r>
  <r>
    <n v="1466"/>
    <n v="23"/>
    <n v="280"/>
    <n v="9"/>
    <x v="6"/>
    <n v="0"/>
    <x v="46"/>
    <x v="46"/>
    <s v="Semak belukar"/>
    <x v="6"/>
    <x v="0"/>
    <x v="0"/>
  </r>
  <r>
    <n v="1467"/>
    <n v="904"/>
    <n v="280"/>
    <n v="12"/>
    <x v="4"/>
    <n v="0"/>
    <x v="46"/>
    <x v="46"/>
    <s v="Pertanian lahan kering"/>
    <x v="4"/>
    <x v="0"/>
    <x v="0"/>
  </r>
  <r>
    <n v="1468"/>
    <n v="2064"/>
    <n v="144"/>
    <n v="2"/>
    <x v="2"/>
    <n v="0"/>
    <x v="45"/>
    <x v="45"/>
    <s v="Hutan lahan kering sekunder / bekas tebangan"/>
    <x v="2"/>
    <x v="0"/>
    <x v="1"/>
  </r>
  <r>
    <n v="1469"/>
    <n v="189"/>
    <n v="143"/>
    <n v="2"/>
    <x v="7"/>
    <n v="0"/>
    <x v="16"/>
    <x v="16"/>
    <s v="Hutan lahan kering sekunder / bekas tebangan"/>
    <x v="7"/>
    <x v="0"/>
    <x v="1"/>
  </r>
  <r>
    <n v="1470"/>
    <n v="13"/>
    <n v="280"/>
    <n v="11"/>
    <x v="4"/>
    <n v="0"/>
    <x v="46"/>
    <x v="46"/>
    <s v="Savanna / Padang rumput"/>
    <x v="4"/>
    <x v="0"/>
    <x v="0"/>
  </r>
  <r>
    <n v="1471"/>
    <n v="255"/>
    <n v="159"/>
    <n v="12"/>
    <x v="4"/>
    <n v="0"/>
    <x v="41"/>
    <x v="41"/>
    <s v="Pertanian lahan kering"/>
    <x v="4"/>
    <x v="0"/>
    <x v="0"/>
  </r>
  <r>
    <n v="1472"/>
    <n v="2"/>
    <n v="162"/>
    <n v="9"/>
    <x v="3"/>
    <n v="0"/>
    <x v="39"/>
    <x v="39"/>
    <s v="Semak belukar"/>
    <x v="3"/>
    <x v="0"/>
    <x v="0"/>
  </r>
  <r>
    <n v="1473"/>
    <n v="4"/>
    <n v="144"/>
    <n v="16"/>
    <x v="7"/>
    <n v="0"/>
    <x v="45"/>
    <x v="45"/>
    <s v="Pemukiman"/>
    <x v="7"/>
    <x v="0"/>
    <x v="0"/>
  </r>
  <r>
    <n v="1474"/>
    <n v="293"/>
    <n v="144"/>
    <n v="11"/>
    <x v="7"/>
    <n v="0"/>
    <x v="45"/>
    <x v="45"/>
    <s v="Savanna / Padang rumput"/>
    <x v="7"/>
    <x v="0"/>
    <x v="0"/>
  </r>
  <r>
    <n v="1475"/>
    <n v="2"/>
    <n v="131"/>
    <n v="0"/>
    <x v="4"/>
    <n v="0"/>
    <x v="30"/>
    <x v="30"/>
    <s v="No data"/>
    <x v="4"/>
    <x v="0"/>
    <x v="0"/>
  </r>
  <r>
    <n v="1476"/>
    <n v="85"/>
    <n v="282"/>
    <n v="2"/>
    <x v="1"/>
    <n v="0"/>
    <x v="42"/>
    <x v="42"/>
    <s v="Hutan lahan kering sekunder / bekas tebangan"/>
    <x v="1"/>
    <x v="0"/>
    <x v="1"/>
  </r>
  <r>
    <n v="1477"/>
    <n v="259"/>
    <n v="280"/>
    <n v="12"/>
    <x v="1"/>
    <n v="0"/>
    <x v="46"/>
    <x v="46"/>
    <s v="Pertanian lahan kering"/>
    <x v="1"/>
    <x v="0"/>
    <x v="0"/>
  </r>
  <r>
    <n v="1478"/>
    <n v="16"/>
    <n v="217"/>
    <n v="0"/>
    <x v="2"/>
    <n v="0"/>
    <x v="44"/>
    <x v="44"/>
    <s v="No data"/>
    <x v="2"/>
    <x v="0"/>
    <x v="0"/>
  </r>
  <r>
    <n v="1479"/>
    <n v="25"/>
    <n v="148"/>
    <n v="12"/>
    <x v="3"/>
    <n v="0"/>
    <x v="38"/>
    <x v="38"/>
    <s v="Pertanian lahan kering"/>
    <x v="3"/>
    <x v="0"/>
    <x v="0"/>
  </r>
  <r>
    <n v="1480"/>
    <n v="11"/>
    <n v="159"/>
    <n v="12"/>
    <x v="6"/>
    <n v="0"/>
    <x v="41"/>
    <x v="41"/>
    <s v="Pertanian lahan kering"/>
    <x v="6"/>
    <x v="0"/>
    <x v="0"/>
  </r>
  <r>
    <n v="1481"/>
    <n v="14"/>
    <n v="143"/>
    <n v="18"/>
    <x v="4"/>
    <n v="0"/>
    <x v="16"/>
    <x v="16"/>
    <s v="Lahan terbuka"/>
    <x v="4"/>
    <x v="0"/>
    <x v="0"/>
  </r>
  <r>
    <n v="1482"/>
    <n v="8"/>
    <n v="243"/>
    <n v="9"/>
    <x v="0"/>
    <n v="0"/>
    <x v="43"/>
    <x v="43"/>
    <s v="Semak belukar"/>
    <x v="0"/>
    <x v="0"/>
    <x v="0"/>
  </r>
  <r>
    <n v="1483"/>
    <n v="1"/>
    <n v="252"/>
    <n v="10"/>
    <x v="12"/>
    <n v="0"/>
    <x v="31"/>
    <x v="31"/>
    <s v="Semak belukar rawa"/>
    <x v="12"/>
    <x v="0"/>
    <x v="0"/>
  </r>
  <r>
    <n v="1484"/>
    <n v="42"/>
    <n v="154"/>
    <n v="16"/>
    <x v="3"/>
    <n v="0"/>
    <x v="33"/>
    <x v="33"/>
    <s v="Pemukiman"/>
    <x v="3"/>
    <x v="0"/>
    <x v="0"/>
  </r>
  <r>
    <n v="1485"/>
    <n v="5"/>
    <n v="162"/>
    <n v="9"/>
    <x v="5"/>
    <n v="0"/>
    <x v="39"/>
    <x v="39"/>
    <s v="Semak belukar"/>
    <x v="5"/>
    <x v="0"/>
    <x v="0"/>
  </r>
  <r>
    <n v="1486"/>
    <n v="142"/>
    <n v="122"/>
    <n v="6"/>
    <x v="5"/>
    <n v="0"/>
    <x v="13"/>
    <x v="13"/>
    <s v="Hutan mangrove sekunder"/>
    <x v="5"/>
    <x v="0"/>
    <x v="1"/>
  </r>
  <r>
    <n v="1487"/>
    <n v="1055"/>
    <n v="127"/>
    <n v="11"/>
    <x v="1"/>
    <n v="0"/>
    <x v="35"/>
    <x v="35"/>
    <s v="Savanna / Padang rumput"/>
    <x v="1"/>
    <x v="0"/>
    <x v="0"/>
  </r>
  <r>
    <n v="1488"/>
    <n v="15"/>
    <n v="127"/>
    <n v="11"/>
    <x v="4"/>
    <n v="0"/>
    <x v="35"/>
    <x v="35"/>
    <s v="Savanna / Padang rumput"/>
    <x v="4"/>
    <x v="0"/>
    <x v="0"/>
  </r>
  <r>
    <n v="1489"/>
    <n v="16"/>
    <n v="252"/>
    <n v="10"/>
    <x v="4"/>
    <n v="0"/>
    <x v="31"/>
    <x v="31"/>
    <s v="Semak belukar rawa"/>
    <x v="4"/>
    <x v="0"/>
    <x v="0"/>
  </r>
  <r>
    <n v="1490"/>
    <n v="52"/>
    <n v="280"/>
    <n v="11"/>
    <x v="7"/>
    <n v="0"/>
    <x v="46"/>
    <x v="46"/>
    <s v="Savanna / Padang rumput"/>
    <x v="7"/>
    <x v="0"/>
    <x v="0"/>
  </r>
  <r>
    <n v="1491"/>
    <n v="988"/>
    <n v="154"/>
    <n v="13"/>
    <x v="5"/>
    <n v="0"/>
    <x v="33"/>
    <x v="33"/>
    <s v="Pertanian lahan kering  campur semak / kebun campur"/>
    <x v="5"/>
    <x v="0"/>
    <x v="0"/>
  </r>
  <r>
    <n v="1492"/>
    <n v="34"/>
    <n v="154"/>
    <n v="13"/>
    <x v="2"/>
    <n v="0"/>
    <x v="33"/>
    <x v="33"/>
    <s v="Pertanian lahan kering  campur semak / kebun campur"/>
    <x v="2"/>
    <x v="0"/>
    <x v="0"/>
  </r>
  <r>
    <n v="1493"/>
    <n v="5756"/>
    <n v="144"/>
    <n v="2"/>
    <x v="4"/>
    <n v="0"/>
    <x v="45"/>
    <x v="45"/>
    <s v="Hutan lahan kering sekunder / bekas tebangan"/>
    <x v="4"/>
    <x v="0"/>
    <x v="0"/>
  </r>
  <r>
    <n v="1494"/>
    <n v="19"/>
    <n v="124"/>
    <n v="9"/>
    <x v="0"/>
    <n v="0"/>
    <x v="37"/>
    <x v="37"/>
    <s v="Semak belukar"/>
    <x v="0"/>
    <x v="0"/>
    <x v="0"/>
  </r>
  <r>
    <n v="1495"/>
    <n v="6"/>
    <n v="122"/>
    <n v="6"/>
    <x v="11"/>
    <n v="0"/>
    <x v="13"/>
    <x v="13"/>
    <s v="Hutan mangrove sekunder"/>
    <x v="11"/>
    <x v="0"/>
    <x v="0"/>
  </r>
  <r>
    <n v="1496"/>
    <n v="3"/>
    <n v="122"/>
    <n v="0"/>
    <x v="11"/>
    <n v="0"/>
    <x v="13"/>
    <x v="13"/>
    <s v="No data"/>
    <x v="11"/>
    <x v="0"/>
    <x v="0"/>
  </r>
  <r>
    <n v="1497"/>
    <n v="21"/>
    <n v="125"/>
    <n v="0"/>
    <x v="7"/>
    <n v="0"/>
    <x v="40"/>
    <x v="40"/>
    <s v="No data"/>
    <x v="7"/>
    <x v="0"/>
    <x v="0"/>
  </r>
  <r>
    <n v="1498"/>
    <n v="5"/>
    <n v="252"/>
    <n v="10"/>
    <x v="11"/>
    <n v="0"/>
    <x v="31"/>
    <x v="31"/>
    <s v="Semak belukar rawa"/>
    <x v="11"/>
    <x v="0"/>
    <x v="0"/>
  </r>
  <r>
    <n v="1499"/>
    <n v="391"/>
    <n v="217"/>
    <n v="11"/>
    <x v="3"/>
    <n v="0"/>
    <x v="44"/>
    <x v="44"/>
    <s v="Savanna / Padang rumput"/>
    <x v="3"/>
    <x v="0"/>
    <x v="0"/>
  </r>
  <r>
    <n v="1500"/>
    <n v="85"/>
    <n v="217"/>
    <n v="11"/>
    <x v="11"/>
    <n v="0"/>
    <x v="44"/>
    <x v="44"/>
    <s v="Savanna / Padang rumput"/>
    <x v="11"/>
    <x v="0"/>
    <x v="0"/>
  </r>
  <r>
    <n v="1501"/>
    <n v="5"/>
    <n v="148"/>
    <n v="12"/>
    <x v="0"/>
    <n v="0"/>
    <x v="38"/>
    <x v="38"/>
    <s v="Pertanian lahan kering"/>
    <x v="0"/>
    <x v="0"/>
    <x v="0"/>
  </r>
  <r>
    <n v="1502"/>
    <n v="101"/>
    <n v="144"/>
    <n v="2"/>
    <x v="3"/>
    <n v="0"/>
    <x v="45"/>
    <x v="45"/>
    <s v="Hutan lahan kering sekunder / bekas tebangan"/>
    <x v="3"/>
    <x v="0"/>
    <x v="1"/>
  </r>
  <r>
    <n v="1503"/>
    <n v="2"/>
    <n v="122"/>
    <n v="5"/>
    <x v="0"/>
    <n v="0"/>
    <x v="13"/>
    <x v="13"/>
    <s v="Hutan mangrove primer"/>
    <x v="0"/>
    <x v="0"/>
    <x v="1"/>
  </r>
  <r>
    <n v="1504"/>
    <n v="4"/>
    <n v="282"/>
    <n v="9"/>
    <x v="12"/>
    <n v="0"/>
    <x v="42"/>
    <x v="42"/>
    <s v="Semak belukar"/>
    <x v="12"/>
    <x v="0"/>
    <x v="0"/>
  </r>
  <r>
    <n v="1505"/>
    <n v="14"/>
    <n v="280"/>
    <n v="9"/>
    <x v="3"/>
    <n v="0"/>
    <x v="46"/>
    <x v="46"/>
    <s v="Semak belukar"/>
    <x v="3"/>
    <x v="0"/>
    <x v="0"/>
  </r>
  <r>
    <n v="1506"/>
    <n v="53"/>
    <n v="161"/>
    <n v="12"/>
    <x v="6"/>
    <n v="0"/>
    <x v="36"/>
    <x v="36"/>
    <s v="Pertanian lahan kering"/>
    <x v="6"/>
    <x v="0"/>
    <x v="0"/>
  </r>
  <r>
    <n v="1507"/>
    <n v="33"/>
    <n v="161"/>
    <n v="12"/>
    <x v="4"/>
    <n v="0"/>
    <x v="36"/>
    <x v="36"/>
    <s v="Pertanian lahan kering"/>
    <x v="4"/>
    <x v="0"/>
    <x v="0"/>
  </r>
  <r>
    <n v="1508"/>
    <n v="131"/>
    <n v="161"/>
    <n v="12"/>
    <x v="7"/>
    <n v="0"/>
    <x v="36"/>
    <x v="36"/>
    <s v="Pertanian lahan kering"/>
    <x v="7"/>
    <x v="0"/>
    <x v="0"/>
  </r>
  <r>
    <n v="1509"/>
    <n v="8"/>
    <n v="122"/>
    <n v="9"/>
    <x v="11"/>
    <n v="0"/>
    <x v="13"/>
    <x v="13"/>
    <s v="Semak belukar"/>
    <x v="11"/>
    <x v="0"/>
    <x v="0"/>
  </r>
  <r>
    <n v="1510"/>
    <n v="393"/>
    <n v="159"/>
    <n v="12"/>
    <x v="1"/>
    <n v="0"/>
    <x v="41"/>
    <x v="41"/>
    <s v="Pertanian lahan kering"/>
    <x v="1"/>
    <x v="0"/>
    <x v="0"/>
  </r>
  <r>
    <n v="1511"/>
    <n v="206"/>
    <n v="125"/>
    <n v="16"/>
    <x v="7"/>
    <n v="0"/>
    <x v="40"/>
    <x v="40"/>
    <s v="Pemukiman"/>
    <x v="7"/>
    <x v="0"/>
    <x v="0"/>
  </r>
  <r>
    <n v="1512"/>
    <n v="2"/>
    <n v="127"/>
    <n v="11"/>
    <x v="2"/>
    <n v="0"/>
    <x v="35"/>
    <x v="35"/>
    <s v="Savanna / Padang rumput"/>
    <x v="2"/>
    <x v="0"/>
    <x v="0"/>
  </r>
  <r>
    <n v="1513"/>
    <n v="76"/>
    <n v="128"/>
    <n v="2"/>
    <x v="5"/>
    <n v="0"/>
    <x v="25"/>
    <x v="25"/>
    <s v="Hutan lahan kering sekunder / bekas tebangan"/>
    <x v="5"/>
    <x v="0"/>
    <x v="1"/>
  </r>
  <r>
    <n v="1514"/>
    <n v="5"/>
    <n v="128"/>
    <n v="2"/>
    <x v="8"/>
    <n v="0"/>
    <x v="25"/>
    <x v="25"/>
    <s v="Hutan lahan kering sekunder / bekas tebangan"/>
    <x v="8"/>
    <x v="0"/>
    <x v="1"/>
  </r>
  <r>
    <n v="1515"/>
    <n v="1"/>
    <n v="243"/>
    <n v="18"/>
    <x v="0"/>
    <n v="0"/>
    <x v="43"/>
    <x v="43"/>
    <s v="Lahan terbuka"/>
    <x v="0"/>
    <x v="0"/>
    <x v="0"/>
  </r>
  <r>
    <n v="1516"/>
    <n v="1"/>
    <n v="243"/>
    <n v="18"/>
    <x v="8"/>
    <n v="0"/>
    <x v="43"/>
    <x v="43"/>
    <s v="Lahan terbuka"/>
    <x v="8"/>
    <x v="0"/>
    <x v="0"/>
  </r>
  <r>
    <n v="1517"/>
    <n v="1"/>
    <n v="285"/>
    <n v="13"/>
    <x v="6"/>
    <n v="0"/>
    <x v="26"/>
    <x v="26"/>
    <s v="Pertanian lahan kering  campur semak / kebun campur"/>
    <x v="6"/>
    <x v="0"/>
    <x v="0"/>
  </r>
  <r>
    <n v="1518"/>
    <n v="26"/>
    <n v="144"/>
    <n v="12"/>
    <x v="2"/>
    <n v="0"/>
    <x v="45"/>
    <x v="45"/>
    <s v="Pertanian lahan kering"/>
    <x v="2"/>
    <x v="0"/>
    <x v="0"/>
  </r>
  <r>
    <n v="1519"/>
    <n v="4"/>
    <n v="285"/>
    <n v="2"/>
    <x v="3"/>
    <n v="0"/>
    <x v="26"/>
    <x v="26"/>
    <s v="Hutan lahan kering sekunder / bekas tebangan"/>
    <x v="3"/>
    <x v="0"/>
    <x v="1"/>
  </r>
  <r>
    <n v="1520"/>
    <n v="12"/>
    <n v="282"/>
    <n v="11"/>
    <x v="7"/>
    <n v="0"/>
    <x v="42"/>
    <x v="42"/>
    <s v="Savanna / Padang rumput"/>
    <x v="7"/>
    <x v="0"/>
    <x v="0"/>
  </r>
  <r>
    <n v="1521"/>
    <n v="294"/>
    <n v="148"/>
    <n v="12"/>
    <x v="2"/>
    <n v="0"/>
    <x v="38"/>
    <x v="38"/>
    <s v="Pertanian lahan kering"/>
    <x v="2"/>
    <x v="0"/>
    <x v="0"/>
  </r>
  <r>
    <n v="1522"/>
    <n v="5"/>
    <n v="161"/>
    <n v="9"/>
    <x v="4"/>
    <n v="0"/>
    <x v="36"/>
    <x v="36"/>
    <s v="Semak belukar"/>
    <x v="4"/>
    <x v="0"/>
    <x v="0"/>
  </r>
  <r>
    <n v="1523"/>
    <n v="20"/>
    <n v="217"/>
    <n v="6"/>
    <x v="1"/>
    <n v="0"/>
    <x v="44"/>
    <x v="44"/>
    <s v="Hutan mangrove sekunder"/>
    <x v="1"/>
    <x v="0"/>
    <x v="1"/>
  </r>
  <r>
    <n v="1524"/>
    <n v="80"/>
    <n v="217"/>
    <n v="6"/>
    <x v="11"/>
    <n v="0"/>
    <x v="44"/>
    <x v="44"/>
    <s v="Hutan mangrove sekunder"/>
    <x v="11"/>
    <x v="0"/>
    <x v="0"/>
  </r>
  <r>
    <n v="1525"/>
    <n v="63"/>
    <n v="159"/>
    <n v="12"/>
    <x v="3"/>
    <n v="0"/>
    <x v="41"/>
    <x v="41"/>
    <s v="Pertanian lahan kering"/>
    <x v="3"/>
    <x v="0"/>
    <x v="0"/>
  </r>
  <r>
    <n v="1526"/>
    <n v="10"/>
    <n v="161"/>
    <n v="12"/>
    <x v="2"/>
    <n v="0"/>
    <x v="36"/>
    <x v="36"/>
    <s v="Pertanian lahan kering"/>
    <x v="2"/>
    <x v="0"/>
    <x v="0"/>
  </r>
  <r>
    <n v="1527"/>
    <n v="75"/>
    <n v="161"/>
    <n v="9"/>
    <x v="5"/>
    <n v="0"/>
    <x v="36"/>
    <x v="36"/>
    <s v="Semak belukar"/>
    <x v="5"/>
    <x v="0"/>
    <x v="0"/>
  </r>
  <r>
    <n v="1528"/>
    <n v="8"/>
    <n v="125"/>
    <n v="11"/>
    <x v="3"/>
    <n v="0"/>
    <x v="40"/>
    <x v="40"/>
    <s v="Savanna / Padang rumput"/>
    <x v="3"/>
    <x v="0"/>
    <x v="0"/>
  </r>
  <r>
    <n v="1529"/>
    <n v="27"/>
    <n v="128"/>
    <n v="11"/>
    <x v="3"/>
    <n v="0"/>
    <x v="25"/>
    <x v="25"/>
    <s v="Savanna / Padang rumput"/>
    <x v="3"/>
    <x v="0"/>
    <x v="0"/>
  </r>
  <r>
    <n v="1530"/>
    <n v="454"/>
    <n v="280"/>
    <n v="11"/>
    <x v="13"/>
    <n v="0"/>
    <x v="46"/>
    <x v="46"/>
    <s v="Savanna / Padang rumput"/>
    <x v="13"/>
    <x v="0"/>
    <x v="0"/>
  </r>
  <r>
    <n v="1531"/>
    <n v="766"/>
    <n v="173"/>
    <n v="12"/>
    <x v="5"/>
    <n v="0"/>
    <x v="47"/>
    <x v="47"/>
    <s v="Pertanian lahan kering"/>
    <x v="5"/>
    <x v="0"/>
    <x v="0"/>
  </r>
  <r>
    <n v="1532"/>
    <n v="1393"/>
    <n v="148"/>
    <n v="13"/>
    <x v="5"/>
    <n v="0"/>
    <x v="38"/>
    <x v="38"/>
    <s v="Pertanian lahan kering  campur semak / kebun campur"/>
    <x v="5"/>
    <x v="0"/>
    <x v="0"/>
  </r>
  <r>
    <n v="1533"/>
    <n v="70"/>
    <n v="159"/>
    <n v="13"/>
    <x v="5"/>
    <n v="0"/>
    <x v="41"/>
    <x v="41"/>
    <s v="Pertanian lahan kering  campur semak / kebun campur"/>
    <x v="5"/>
    <x v="0"/>
    <x v="0"/>
  </r>
  <r>
    <n v="1534"/>
    <n v="213"/>
    <n v="159"/>
    <n v="16"/>
    <x v="3"/>
    <n v="0"/>
    <x v="41"/>
    <x v="41"/>
    <s v="Pemukiman"/>
    <x v="3"/>
    <x v="0"/>
    <x v="0"/>
  </r>
  <r>
    <n v="1535"/>
    <n v="42"/>
    <n v="161"/>
    <n v="16"/>
    <x v="5"/>
    <n v="0"/>
    <x v="36"/>
    <x v="36"/>
    <s v="Pemukiman"/>
    <x v="5"/>
    <x v="0"/>
    <x v="0"/>
  </r>
  <r>
    <n v="1536"/>
    <n v="219"/>
    <n v="161"/>
    <n v="12"/>
    <x v="5"/>
    <n v="0"/>
    <x v="36"/>
    <x v="36"/>
    <s v="Pertanian lahan kering"/>
    <x v="5"/>
    <x v="0"/>
    <x v="0"/>
  </r>
  <r>
    <n v="1537"/>
    <n v="481"/>
    <n v="124"/>
    <n v="2"/>
    <x v="5"/>
    <n v="0"/>
    <x v="37"/>
    <x v="37"/>
    <s v="Hutan lahan kering sekunder / bekas tebangan"/>
    <x v="5"/>
    <x v="0"/>
    <x v="1"/>
  </r>
  <r>
    <n v="1538"/>
    <n v="104"/>
    <n v="125"/>
    <n v="16"/>
    <x v="3"/>
    <n v="0"/>
    <x v="40"/>
    <x v="40"/>
    <s v="Pemukiman"/>
    <x v="3"/>
    <x v="0"/>
    <x v="0"/>
  </r>
  <r>
    <n v="1539"/>
    <n v="250"/>
    <n v="280"/>
    <n v="9"/>
    <x v="7"/>
    <n v="0"/>
    <x v="46"/>
    <x v="46"/>
    <s v="Semak belukar"/>
    <x v="7"/>
    <x v="0"/>
    <x v="0"/>
  </r>
  <r>
    <n v="1540"/>
    <n v="60"/>
    <n v="173"/>
    <n v="12"/>
    <x v="7"/>
    <n v="0"/>
    <x v="47"/>
    <x v="47"/>
    <s v="Pertanian lahan kering"/>
    <x v="7"/>
    <x v="0"/>
    <x v="0"/>
  </r>
  <r>
    <n v="1541"/>
    <n v="169"/>
    <n v="173"/>
    <n v="12"/>
    <x v="13"/>
    <n v="0"/>
    <x v="47"/>
    <x v="47"/>
    <s v="Pertanian lahan kering"/>
    <x v="13"/>
    <x v="0"/>
    <x v="0"/>
  </r>
  <r>
    <n v="1542"/>
    <n v="342"/>
    <n v="148"/>
    <n v="13"/>
    <x v="7"/>
    <n v="0"/>
    <x v="38"/>
    <x v="38"/>
    <s v="Pertanian lahan kering  campur semak / kebun campur"/>
    <x v="7"/>
    <x v="0"/>
    <x v="0"/>
  </r>
  <r>
    <n v="1543"/>
    <n v="37"/>
    <n v="159"/>
    <n v="16"/>
    <x v="1"/>
    <n v="0"/>
    <x v="41"/>
    <x v="41"/>
    <s v="Pemukiman"/>
    <x v="1"/>
    <x v="0"/>
    <x v="0"/>
  </r>
  <r>
    <n v="1544"/>
    <n v="68"/>
    <n v="144"/>
    <n v="12"/>
    <x v="6"/>
    <n v="0"/>
    <x v="45"/>
    <x v="45"/>
    <s v="Pertanian lahan kering"/>
    <x v="6"/>
    <x v="0"/>
    <x v="0"/>
  </r>
  <r>
    <n v="1545"/>
    <n v="2274"/>
    <n v="140"/>
    <n v="2"/>
    <x v="4"/>
    <n v="0"/>
    <x v="48"/>
    <x v="48"/>
    <s v="Hutan lahan kering sekunder / bekas tebangan"/>
    <x v="4"/>
    <x v="0"/>
    <x v="0"/>
  </r>
  <r>
    <n v="1546"/>
    <n v="7"/>
    <n v="252"/>
    <n v="0"/>
    <x v="13"/>
    <n v="0"/>
    <x v="31"/>
    <x v="31"/>
    <s v="No data"/>
    <x v="13"/>
    <x v="0"/>
    <x v="0"/>
  </r>
  <r>
    <n v="1547"/>
    <n v="43"/>
    <n v="252"/>
    <n v="6"/>
    <x v="13"/>
    <n v="0"/>
    <x v="31"/>
    <x v="31"/>
    <s v="Hutan mangrove sekunder"/>
    <x v="13"/>
    <x v="0"/>
    <x v="0"/>
  </r>
  <r>
    <n v="1548"/>
    <n v="48"/>
    <n v="282"/>
    <n v="2"/>
    <x v="7"/>
    <n v="0"/>
    <x v="42"/>
    <x v="42"/>
    <s v="Hutan lahan kering sekunder / bekas tebangan"/>
    <x v="7"/>
    <x v="0"/>
    <x v="1"/>
  </r>
  <r>
    <n v="1549"/>
    <n v="161"/>
    <n v="173"/>
    <n v="0"/>
    <x v="0"/>
    <n v="0"/>
    <x v="47"/>
    <x v="47"/>
    <s v="No data"/>
    <x v="0"/>
    <x v="0"/>
    <x v="0"/>
  </r>
  <r>
    <n v="1550"/>
    <n v="6480"/>
    <n v="173"/>
    <n v="2"/>
    <x v="13"/>
    <n v="0"/>
    <x v="47"/>
    <x v="47"/>
    <s v="Hutan lahan kering sekunder / bekas tebangan"/>
    <x v="13"/>
    <x v="0"/>
    <x v="0"/>
  </r>
  <r>
    <n v="1551"/>
    <n v="6"/>
    <n v="161"/>
    <n v="9"/>
    <x v="7"/>
    <n v="0"/>
    <x v="36"/>
    <x v="36"/>
    <s v="Semak belukar"/>
    <x v="7"/>
    <x v="0"/>
    <x v="0"/>
  </r>
  <r>
    <n v="1552"/>
    <n v="9"/>
    <n v="144"/>
    <n v="5"/>
    <x v="7"/>
    <n v="0"/>
    <x v="45"/>
    <x v="45"/>
    <s v="Hutan mangrove primer"/>
    <x v="7"/>
    <x v="0"/>
    <x v="1"/>
  </r>
  <r>
    <n v="1553"/>
    <n v="23"/>
    <n v="128"/>
    <n v="11"/>
    <x v="5"/>
    <n v="0"/>
    <x v="25"/>
    <x v="25"/>
    <s v="Savanna / Padang rumput"/>
    <x v="5"/>
    <x v="0"/>
    <x v="0"/>
  </r>
  <r>
    <n v="1554"/>
    <n v="200"/>
    <n v="128"/>
    <n v="9"/>
    <x v="5"/>
    <n v="0"/>
    <x v="25"/>
    <x v="25"/>
    <s v="Semak belukar"/>
    <x v="5"/>
    <x v="0"/>
    <x v="0"/>
  </r>
  <r>
    <n v="1555"/>
    <n v="4"/>
    <n v="285"/>
    <n v="13"/>
    <x v="7"/>
    <n v="0"/>
    <x v="26"/>
    <x v="26"/>
    <s v="Pertanian lahan kering  campur semak / kebun campur"/>
    <x v="7"/>
    <x v="0"/>
    <x v="0"/>
  </r>
  <r>
    <n v="1556"/>
    <n v="19"/>
    <n v="282"/>
    <n v="2"/>
    <x v="12"/>
    <n v="0"/>
    <x v="42"/>
    <x v="42"/>
    <s v="Hutan lahan kering sekunder / bekas tebangan"/>
    <x v="12"/>
    <x v="0"/>
    <x v="1"/>
  </r>
  <r>
    <n v="1557"/>
    <n v="2070"/>
    <n v="173"/>
    <n v="2"/>
    <x v="5"/>
    <n v="0"/>
    <x v="47"/>
    <x v="47"/>
    <s v="Hutan lahan kering sekunder / bekas tebangan"/>
    <x v="5"/>
    <x v="0"/>
    <x v="1"/>
  </r>
  <r>
    <n v="1558"/>
    <n v="3"/>
    <n v="173"/>
    <n v="0"/>
    <x v="4"/>
    <n v="0"/>
    <x v="47"/>
    <x v="47"/>
    <s v="No data"/>
    <x v="4"/>
    <x v="0"/>
    <x v="0"/>
  </r>
  <r>
    <n v="1559"/>
    <n v="33"/>
    <n v="148"/>
    <n v="2"/>
    <x v="3"/>
    <n v="0"/>
    <x v="38"/>
    <x v="38"/>
    <s v="Hutan lahan kering sekunder / bekas tebangan"/>
    <x v="3"/>
    <x v="0"/>
    <x v="1"/>
  </r>
  <r>
    <n v="1560"/>
    <n v="445"/>
    <n v="159"/>
    <n v="16"/>
    <x v="5"/>
    <n v="0"/>
    <x v="41"/>
    <x v="41"/>
    <s v="Pemukiman"/>
    <x v="5"/>
    <x v="0"/>
    <x v="0"/>
  </r>
  <r>
    <n v="1561"/>
    <n v="12"/>
    <n v="161"/>
    <n v="0"/>
    <x v="3"/>
    <n v="0"/>
    <x v="36"/>
    <x v="36"/>
    <s v="No data"/>
    <x v="3"/>
    <x v="0"/>
    <x v="0"/>
  </r>
  <r>
    <n v="1562"/>
    <n v="19"/>
    <n v="161"/>
    <n v="0"/>
    <x v="0"/>
    <n v="0"/>
    <x v="36"/>
    <x v="36"/>
    <s v="No data"/>
    <x v="0"/>
    <x v="0"/>
    <x v="0"/>
  </r>
  <r>
    <n v="1563"/>
    <n v="14"/>
    <n v="161"/>
    <n v="0"/>
    <x v="5"/>
    <n v="0"/>
    <x v="36"/>
    <x v="36"/>
    <s v="No data"/>
    <x v="5"/>
    <x v="0"/>
    <x v="0"/>
  </r>
  <r>
    <n v="1564"/>
    <n v="2"/>
    <n v="144"/>
    <n v="5"/>
    <x v="0"/>
    <n v="0"/>
    <x v="45"/>
    <x v="45"/>
    <s v="Hutan mangrove primer"/>
    <x v="0"/>
    <x v="0"/>
    <x v="1"/>
  </r>
  <r>
    <n v="1565"/>
    <n v="20"/>
    <n v="144"/>
    <n v="5"/>
    <x v="9"/>
    <n v="0"/>
    <x v="45"/>
    <x v="45"/>
    <s v="Hutan mangrove primer"/>
    <x v="9"/>
    <x v="0"/>
    <x v="0"/>
  </r>
  <r>
    <n v="1566"/>
    <n v="4"/>
    <n v="124"/>
    <n v="2"/>
    <x v="8"/>
    <n v="0"/>
    <x v="37"/>
    <x v="37"/>
    <s v="Hutan lahan kering sekunder / bekas tebangan"/>
    <x v="8"/>
    <x v="0"/>
    <x v="1"/>
  </r>
  <r>
    <n v="1567"/>
    <n v="5"/>
    <n v="125"/>
    <n v="5"/>
    <x v="17"/>
    <n v="0"/>
    <x v="40"/>
    <x v="40"/>
    <s v="Hutan mangrove primer"/>
    <x v="17"/>
    <x v="0"/>
    <x v="1"/>
  </r>
  <r>
    <n v="1568"/>
    <n v="40"/>
    <n v="123"/>
    <n v="12"/>
    <x v="7"/>
    <n v="0"/>
    <x v="14"/>
    <x v="14"/>
    <s v="Pertanian lahan kering"/>
    <x v="7"/>
    <x v="0"/>
    <x v="0"/>
  </r>
  <r>
    <n v="1569"/>
    <n v="1"/>
    <n v="123"/>
    <n v="12"/>
    <x v="4"/>
    <n v="0"/>
    <x v="14"/>
    <x v="14"/>
    <s v="Pertanian lahan kering"/>
    <x v="4"/>
    <x v="0"/>
    <x v="0"/>
  </r>
  <r>
    <n v="1570"/>
    <n v="1"/>
    <n v="128"/>
    <n v="9"/>
    <x v="8"/>
    <n v="0"/>
    <x v="25"/>
    <x v="25"/>
    <s v="Semak belukar"/>
    <x v="8"/>
    <x v="0"/>
    <x v="0"/>
  </r>
  <r>
    <n v="1571"/>
    <n v="3110"/>
    <n v="173"/>
    <n v="2"/>
    <x v="4"/>
    <n v="0"/>
    <x v="47"/>
    <x v="47"/>
    <s v="Hutan lahan kering sekunder / bekas tebangan"/>
    <x v="4"/>
    <x v="0"/>
    <x v="0"/>
  </r>
  <r>
    <n v="1572"/>
    <n v="3"/>
    <n v="148"/>
    <n v="16"/>
    <x v="4"/>
    <n v="0"/>
    <x v="38"/>
    <x v="38"/>
    <s v="Pemukiman"/>
    <x v="4"/>
    <x v="0"/>
    <x v="0"/>
  </r>
  <r>
    <n v="1573"/>
    <n v="290"/>
    <n v="144"/>
    <n v="13"/>
    <x v="7"/>
    <n v="0"/>
    <x v="45"/>
    <x v="45"/>
    <s v="Pertanian lahan kering  campur semak / kebun campur"/>
    <x v="7"/>
    <x v="0"/>
    <x v="0"/>
  </r>
  <r>
    <n v="1574"/>
    <n v="11"/>
    <n v="125"/>
    <n v="11"/>
    <x v="17"/>
    <n v="0"/>
    <x v="40"/>
    <x v="40"/>
    <s v="Savanna / Padang rumput"/>
    <x v="17"/>
    <x v="0"/>
    <x v="0"/>
  </r>
  <r>
    <n v="1575"/>
    <n v="96"/>
    <n v="127"/>
    <n v="11"/>
    <x v="3"/>
    <n v="0"/>
    <x v="35"/>
    <x v="35"/>
    <s v="Savanna / Padang rumput"/>
    <x v="3"/>
    <x v="0"/>
    <x v="0"/>
  </r>
  <r>
    <n v="1576"/>
    <n v="5267"/>
    <n v="280"/>
    <n v="12"/>
    <x v="13"/>
    <n v="0"/>
    <x v="46"/>
    <x v="46"/>
    <s v="Pertanian lahan kering"/>
    <x v="13"/>
    <x v="0"/>
    <x v="0"/>
  </r>
  <r>
    <n v="1577"/>
    <n v="58"/>
    <n v="173"/>
    <n v="2"/>
    <x v="3"/>
    <n v="0"/>
    <x v="47"/>
    <x v="47"/>
    <s v="Hutan lahan kering sekunder / bekas tebangan"/>
    <x v="3"/>
    <x v="0"/>
    <x v="1"/>
  </r>
  <r>
    <n v="1578"/>
    <n v="24"/>
    <n v="162"/>
    <n v="0"/>
    <x v="5"/>
    <n v="0"/>
    <x v="39"/>
    <x v="39"/>
    <s v="No data"/>
    <x v="5"/>
    <x v="0"/>
    <x v="0"/>
  </r>
  <r>
    <n v="1579"/>
    <n v="1071"/>
    <n v="140"/>
    <n v="2"/>
    <x v="2"/>
    <n v="0"/>
    <x v="48"/>
    <x v="48"/>
    <s v="Hutan lahan kering sekunder / bekas tebangan"/>
    <x v="2"/>
    <x v="0"/>
    <x v="1"/>
  </r>
  <r>
    <n v="1580"/>
    <n v="1588"/>
    <n v="242"/>
    <n v="0"/>
    <x v="0"/>
    <n v="0"/>
    <x v="49"/>
    <x v="49"/>
    <s v="No data"/>
    <x v="0"/>
    <x v="0"/>
    <x v="0"/>
  </r>
  <r>
    <n v="1581"/>
    <n v="18165"/>
    <n v="242"/>
    <n v="11"/>
    <x v="1"/>
    <n v="0"/>
    <x v="49"/>
    <x v="49"/>
    <s v="Savanna / Padang rumput"/>
    <x v="1"/>
    <x v="0"/>
    <x v="0"/>
  </r>
  <r>
    <n v="1582"/>
    <n v="988"/>
    <n v="243"/>
    <n v="11"/>
    <x v="13"/>
    <n v="0"/>
    <x v="43"/>
    <x v="43"/>
    <s v="Savanna / Padang rumput"/>
    <x v="13"/>
    <x v="0"/>
    <x v="0"/>
  </r>
  <r>
    <n v="1583"/>
    <n v="6"/>
    <n v="173"/>
    <n v="0"/>
    <x v="13"/>
    <n v="0"/>
    <x v="47"/>
    <x v="47"/>
    <s v="No data"/>
    <x v="13"/>
    <x v="0"/>
    <x v="0"/>
  </r>
  <r>
    <n v="1584"/>
    <n v="23"/>
    <n v="162"/>
    <n v="0"/>
    <x v="0"/>
    <n v="0"/>
    <x v="39"/>
    <x v="39"/>
    <s v="No data"/>
    <x v="0"/>
    <x v="0"/>
    <x v="0"/>
  </r>
  <r>
    <n v="1585"/>
    <n v="1"/>
    <n v="125"/>
    <n v="5"/>
    <x v="0"/>
    <n v="0"/>
    <x v="40"/>
    <x v="40"/>
    <s v="Hutan mangrove primer"/>
    <x v="0"/>
    <x v="0"/>
    <x v="1"/>
  </r>
  <r>
    <n v="1586"/>
    <n v="1"/>
    <n v="243"/>
    <n v="5"/>
    <x v="0"/>
    <n v="0"/>
    <x v="43"/>
    <x v="43"/>
    <s v="Hutan mangrove primer"/>
    <x v="0"/>
    <x v="0"/>
    <x v="1"/>
  </r>
  <r>
    <n v="1587"/>
    <n v="6"/>
    <n v="280"/>
    <n v="9"/>
    <x v="8"/>
    <n v="0"/>
    <x v="46"/>
    <x v="46"/>
    <s v="Semak belukar"/>
    <x v="8"/>
    <x v="0"/>
    <x v="0"/>
  </r>
  <r>
    <n v="1588"/>
    <n v="20"/>
    <n v="144"/>
    <n v="0"/>
    <x v="1"/>
    <n v="0"/>
    <x v="45"/>
    <x v="45"/>
    <s v="No data"/>
    <x v="1"/>
    <x v="0"/>
    <x v="0"/>
  </r>
  <r>
    <n v="1589"/>
    <n v="384"/>
    <n v="144"/>
    <n v="13"/>
    <x v="1"/>
    <n v="0"/>
    <x v="45"/>
    <x v="45"/>
    <s v="Pertanian lahan kering  campur semak / kebun campur"/>
    <x v="1"/>
    <x v="0"/>
    <x v="0"/>
  </r>
  <r>
    <n v="1590"/>
    <n v="2"/>
    <n v="144"/>
    <n v="13"/>
    <x v="9"/>
    <n v="0"/>
    <x v="45"/>
    <x v="45"/>
    <s v="Pertanian lahan kering  campur semak / kebun campur"/>
    <x v="9"/>
    <x v="0"/>
    <x v="0"/>
  </r>
  <r>
    <n v="1591"/>
    <n v="699"/>
    <n v="144"/>
    <n v="12"/>
    <x v="1"/>
    <n v="0"/>
    <x v="45"/>
    <x v="45"/>
    <s v="Pertanian lahan kering"/>
    <x v="1"/>
    <x v="0"/>
    <x v="0"/>
  </r>
  <r>
    <n v="1592"/>
    <n v="246"/>
    <n v="125"/>
    <n v="9"/>
    <x v="5"/>
    <n v="0"/>
    <x v="40"/>
    <x v="40"/>
    <s v="Semak belukar"/>
    <x v="5"/>
    <x v="0"/>
    <x v="0"/>
  </r>
  <r>
    <n v="1593"/>
    <n v="1"/>
    <n v="122"/>
    <n v="18"/>
    <x v="11"/>
    <n v="0"/>
    <x v="13"/>
    <x v="13"/>
    <s v="Lahan terbuka"/>
    <x v="11"/>
    <x v="0"/>
    <x v="0"/>
  </r>
  <r>
    <n v="1594"/>
    <n v="2"/>
    <n v="131"/>
    <n v="16"/>
    <x v="1"/>
    <n v="0"/>
    <x v="30"/>
    <x v="30"/>
    <s v="Pemukiman"/>
    <x v="1"/>
    <x v="0"/>
    <x v="0"/>
  </r>
  <r>
    <n v="1595"/>
    <n v="24"/>
    <n v="131"/>
    <n v="16"/>
    <x v="3"/>
    <n v="0"/>
    <x v="30"/>
    <x v="30"/>
    <s v="Pemukiman"/>
    <x v="3"/>
    <x v="0"/>
    <x v="0"/>
  </r>
  <r>
    <n v="1596"/>
    <n v="21"/>
    <n v="243"/>
    <n v="11"/>
    <x v="0"/>
    <n v="0"/>
    <x v="43"/>
    <x v="43"/>
    <s v="Savanna / Padang rumput"/>
    <x v="0"/>
    <x v="0"/>
    <x v="0"/>
  </r>
  <r>
    <n v="1597"/>
    <n v="7"/>
    <n v="243"/>
    <n v="5"/>
    <x v="13"/>
    <n v="0"/>
    <x v="43"/>
    <x v="43"/>
    <s v="Hutan mangrove primer"/>
    <x v="13"/>
    <x v="0"/>
    <x v="0"/>
  </r>
  <r>
    <n v="1598"/>
    <n v="89"/>
    <n v="243"/>
    <n v="11"/>
    <x v="7"/>
    <n v="0"/>
    <x v="43"/>
    <x v="43"/>
    <s v="Savanna / Padang rumput"/>
    <x v="7"/>
    <x v="0"/>
    <x v="0"/>
  </r>
  <r>
    <n v="1599"/>
    <n v="9"/>
    <n v="252"/>
    <n v="10"/>
    <x v="13"/>
    <n v="0"/>
    <x v="31"/>
    <x v="31"/>
    <s v="Semak belukar rawa"/>
    <x v="13"/>
    <x v="0"/>
    <x v="0"/>
  </r>
  <r>
    <n v="1600"/>
    <n v="51"/>
    <n v="282"/>
    <n v="11"/>
    <x v="1"/>
    <n v="0"/>
    <x v="42"/>
    <x v="42"/>
    <s v="Savanna / Padang rumput"/>
    <x v="1"/>
    <x v="0"/>
    <x v="0"/>
  </r>
  <r>
    <n v="1601"/>
    <n v="94"/>
    <n v="173"/>
    <n v="12"/>
    <x v="4"/>
    <n v="0"/>
    <x v="47"/>
    <x v="47"/>
    <s v="Pertanian lahan kering"/>
    <x v="4"/>
    <x v="0"/>
    <x v="0"/>
  </r>
  <r>
    <n v="1602"/>
    <n v="623"/>
    <n v="144"/>
    <n v="9"/>
    <x v="1"/>
    <n v="0"/>
    <x v="45"/>
    <x v="45"/>
    <s v="Semak belukar"/>
    <x v="1"/>
    <x v="0"/>
    <x v="0"/>
  </r>
  <r>
    <n v="1603"/>
    <n v="6"/>
    <n v="124"/>
    <n v="9"/>
    <x v="3"/>
    <n v="0"/>
    <x v="37"/>
    <x v="37"/>
    <s v="Semak belukar"/>
    <x v="3"/>
    <x v="0"/>
    <x v="0"/>
  </r>
  <r>
    <n v="1604"/>
    <n v="7"/>
    <n v="122"/>
    <n v="12"/>
    <x v="5"/>
    <n v="0"/>
    <x v="13"/>
    <x v="13"/>
    <s v="Pertanian lahan kering"/>
    <x v="5"/>
    <x v="0"/>
    <x v="0"/>
  </r>
  <r>
    <n v="1605"/>
    <n v="87"/>
    <n v="125"/>
    <n v="12"/>
    <x v="5"/>
    <n v="0"/>
    <x v="40"/>
    <x v="40"/>
    <s v="Pertanian lahan kering"/>
    <x v="5"/>
    <x v="0"/>
    <x v="0"/>
  </r>
  <r>
    <n v="1606"/>
    <n v="863"/>
    <n v="125"/>
    <n v="2"/>
    <x v="7"/>
    <n v="0"/>
    <x v="40"/>
    <x v="40"/>
    <s v="Hutan lahan kering sekunder / bekas tebangan"/>
    <x v="7"/>
    <x v="0"/>
    <x v="1"/>
  </r>
  <r>
    <n v="1607"/>
    <n v="7218"/>
    <n v="125"/>
    <n v="12"/>
    <x v="7"/>
    <n v="0"/>
    <x v="40"/>
    <x v="40"/>
    <s v="Pertanian lahan kering"/>
    <x v="7"/>
    <x v="0"/>
    <x v="0"/>
  </r>
  <r>
    <n v="1608"/>
    <n v="50"/>
    <n v="126"/>
    <n v="0"/>
    <x v="1"/>
    <n v="0"/>
    <x v="22"/>
    <x v="22"/>
    <s v="No data"/>
    <x v="1"/>
    <x v="0"/>
    <x v="0"/>
  </r>
  <r>
    <n v="1609"/>
    <n v="130"/>
    <n v="243"/>
    <n v="11"/>
    <x v="3"/>
    <n v="0"/>
    <x v="43"/>
    <x v="43"/>
    <s v="Savanna / Padang rumput"/>
    <x v="3"/>
    <x v="0"/>
    <x v="0"/>
  </r>
  <r>
    <n v="1610"/>
    <n v="14"/>
    <n v="243"/>
    <n v="5"/>
    <x v="9"/>
    <n v="0"/>
    <x v="43"/>
    <x v="43"/>
    <s v="Hutan mangrove primer"/>
    <x v="9"/>
    <x v="0"/>
    <x v="0"/>
  </r>
  <r>
    <n v="1611"/>
    <n v="61"/>
    <n v="243"/>
    <n v="11"/>
    <x v="9"/>
    <n v="0"/>
    <x v="43"/>
    <x v="43"/>
    <s v="Savanna / Padang rumput"/>
    <x v="9"/>
    <x v="0"/>
    <x v="0"/>
  </r>
  <r>
    <n v="1612"/>
    <n v="69"/>
    <n v="243"/>
    <n v="0"/>
    <x v="13"/>
    <n v="0"/>
    <x v="43"/>
    <x v="43"/>
    <s v="No data"/>
    <x v="13"/>
    <x v="0"/>
    <x v="0"/>
  </r>
  <r>
    <n v="1613"/>
    <n v="47"/>
    <n v="228"/>
    <n v="9"/>
    <x v="12"/>
    <n v="0"/>
    <x v="50"/>
    <x v="50"/>
    <s v="Semak belukar"/>
    <x v="12"/>
    <x v="0"/>
    <x v="0"/>
  </r>
  <r>
    <n v="1614"/>
    <n v="14"/>
    <n v="122"/>
    <n v="12"/>
    <x v="7"/>
    <n v="0"/>
    <x v="13"/>
    <x v="13"/>
    <s v="Pertanian lahan kering"/>
    <x v="7"/>
    <x v="0"/>
    <x v="0"/>
  </r>
  <r>
    <n v="1615"/>
    <n v="1"/>
    <n v="125"/>
    <n v="2"/>
    <x v="11"/>
    <n v="0"/>
    <x v="40"/>
    <x v="40"/>
    <s v="Hutan lahan kering sekunder / bekas tebangan"/>
    <x v="11"/>
    <x v="0"/>
    <x v="0"/>
  </r>
  <r>
    <n v="1616"/>
    <n v="1"/>
    <n v="125"/>
    <n v="2"/>
    <x v="9"/>
    <n v="0"/>
    <x v="40"/>
    <x v="40"/>
    <s v="Hutan lahan kering sekunder / bekas tebangan"/>
    <x v="9"/>
    <x v="0"/>
    <x v="0"/>
  </r>
  <r>
    <n v="1617"/>
    <n v="1"/>
    <n v="125"/>
    <n v="2"/>
    <x v="0"/>
    <n v="0"/>
    <x v="40"/>
    <x v="40"/>
    <s v="Hutan lahan kering sekunder / bekas tebangan"/>
    <x v="0"/>
    <x v="0"/>
    <x v="1"/>
  </r>
  <r>
    <n v="1618"/>
    <n v="11"/>
    <n v="125"/>
    <n v="12"/>
    <x v="17"/>
    <n v="0"/>
    <x v="40"/>
    <x v="40"/>
    <s v="Pertanian lahan kering"/>
    <x v="17"/>
    <x v="0"/>
    <x v="0"/>
  </r>
  <r>
    <n v="1619"/>
    <n v="3934"/>
    <n v="228"/>
    <n v="9"/>
    <x v="4"/>
    <n v="0"/>
    <x v="50"/>
    <x v="50"/>
    <s v="Semak belukar"/>
    <x v="4"/>
    <x v="0"/>
    <x v="0"/>
  </r>
  <r>
    <n v="1620"/>
    <n v="910"/>
    <n v="228"/>
    <n v="9"/>
    <x v="7"/>
    <n v="0"/>
    <x v="50"/>
    <x v="50"/>
    <s v="Semak belukar"/>
    <x v="7"/>
    <x v="0"/>
    <x v="0"/>
  </r>
  <r>
    <n v="1621"/>
    <n v="3675"/>
    <n v="217"/>
    <n v="11"/>
    <x v="4"/>
    <n v="0"/>
    <x v="44"/>
    <x v="44"/>
    <s v="Savanna / Padang rumput"/>
    <x v="4"/>
    <x v="0"/>
    <x v="0"/>
  </r>
  <r>
    <n v="1622"/>
    <n v="7"/>
    <n v="162"/>
    <n v="0"/>
    <x v="2"/>
    <n v="0"/>
    <x v="39"/>
    <x v="39"/>
    <s v="No data"/>
    <x v="2"/>
    <x v="0"/>
    <x v="0"/>
  </r>
  <r>
    <n v="1623"/>
    <n v="155"/>
    <n v="124"/>
    <n v="12"/>
    <x v="2"/>
    <n v="0"/>
    <x v="37"/>
    <x v="37"/>
    <s v="Pertanian lahan kering"/>
    <x v="2"/>
    <x v="0"/>
    <x v="0"/>
  </r>
  <r>
    <n v="1624"/>
    <n v="200"/>
    <n v="125"/>
    <n v="18"/>
    <x v="1"/>
    <n v="0"/>
    <x v="40"/>
    <x v="40"/>
    <s v="Lahan terbuka"/>
    <x v="1"/>
    <x v="0"/>
    <x v="0"/>
  </r>
  <r>
    <n v="1625"/>
    <n v="4"/>
    <n v="122"/>
    <n v="12"/>
    <x v="11"/>
    <n v="0"/>
    <x v="13"/>
    <x v="13"/>
    <s v="Pertanian lahan kering"/>
    <x v="11"/>
    <x v="0"/>
    <x v="0"/>
  </r>
  <r>
    <n v="1626"/>
    <n v="11"/>
    <n v="125"/>
    <n v="12"/>
    <x v="11"/>
    <n v="0"/>
    <x v="40"/>
    <x v="40"/>
    <s v="Pertanian lahan kering"/>
    <x v="11"/>
    <x v="0"/>
    <x v="0"/>
  </r>
  <r>
    <n v="1627"/>
    <n v="14"/>
    <n v="125"/>
    <n v="12"/>
    <x v="9"/>
    <n v="0"/>
    <x v="40"/>
    <x v="40"/>
    <s v="Pertanian lahan kering"/>
    <x v="9"/>
    <x v="0"/>
    <x v="0"/>
  </r>
  <r>
    <n v="1628"/>
    <n v="185"/>
    <n v="242"/>
    <n v="11"/>
    <x v="0"/>
    <n v="0"/>
    <x v="49"/>
    <x v="49"/>
    <s v="Savanna / Padang rumput"/>
    <x v="0"/>
    <x v="0"/>
    <x v="0"/>
  </r>
  <r>
    <n v="1629"/>
    <n v="13"/>
    <n v="252"/>
    <n v="6"/>
    <x v="6"/>
    <n v="0"/>
    <x v="31"/>
    <x v="31"/>
    <s v="Hutan mangrove sekunder"/>
    <x v="6"/>
    <x v="0"/>
    <x v="1"/>
  </r>
  <r>
    <n v="1630"/>
    <n v="7"/>
    <n v="252"/>
    <n v="10"/>
    <x v="6"/>
    <n v="0"/>
    <x v="31"/>
    <x v="31"/>
    <s v="Semak belukar rawa"/>
    <x v="6"/>
    <x v="0"/>
    <x v="0"/>
  </r>
  <r>
    <n v="1631"/>
    <n v="161"/>
    <n v="285"/>
    <n v="11"/>
    <x v="6"/>
    <n v="0"/>
    <x v="26"/>
    <x v="26"/>
    <s v="Savanna / Padang rumput"/>
    <x v="6"/>
    <x v="0"/>
    <x v="0"/>
  </r>
  <r>
    <n v="1632"/>
    <n v="425"/>
    <n v="280"/>
    <n v="12"/>
    <x v="3"/>
    <n v="0"/>
    <x v="46"/>
    <x v="46"/>
    <s v="Pertanian lahan kering"/>
    <x v="3"/>
    <x v="0"/>
    <x v="0"/>
  </r>
  <r>
    <n v="1633"/>
    <n v="177"/>
    <n v="124"/>
    <n v="9"/>
    <x v="5"/>
    <n v="0"/>
    <x v="37"/>
    <x v="37"/>
    <s v="Semak belukar"/>
    <x v="5"/>
    <x v="0"/>
    <x v="0"/>
  </r>
  <r>
    <n v="1634"/>
    <n v="153"/>
    <n v="126"/>
    <n v="18"/>
    <x v="2"/>
    <n v="0"/>
    <x v="22"/>
    <x v="22"/>
    <s v="Lahan terbuka"/>
    <x v="2"/>
    <x v="0"/>
    <x v="0"/>
  </r>
  <r>
    <n v="1635"/>
    <n v="1"/>
    <n v="243"/>
    <n v="5"/>
    <x v="3"/>
    <n v="0"/>
    <x v="43"/>
    <x v="43"/>
    <s v="Hutan mangrove primer"/>
    <x v="3"/>
    <x v="0"/>
    <x v="1"/>
  </r>
  <r>
    <n v="1636"/>
    <n v="49"/>
    <n v="252"/>
    <n v="11"/>
    <x v="5"/>
    <n v="0"/>
    <x v="31"/>
    <x v="31"/>
    <s v="Savanna / Padang rumput"/>
    <x v="5"/>
    <x v="0"/>
    <x v="0"/>
  </r>
  <r>
    <n v="1637"/>
    <n v="5"/>
    <n v="154"/>
    <n v="0"/>
    <x v="2"/>
    <n v="0"/>
    <x v="33"/>
    <x v="33"/>
    <s v="No data"/>
    <x v="2"/>
    <x v="0"/>
    <x v="0"/>
  </r>
  <r>
    <n v="1638"/>
    <n v="2"/>
    <n v="144"/>
    <n v="16"/>
    <x v="6"/>
    <n v="0"/>
    <x v="45"/>
    <x v="45"/>
    <s v="Pemukiman"/>
    <x v="6"/>
    <x v="0"/>
    <x v="0"/>
  </r>
  <r>
    <n v="1639"/>
    <n v="104"/>
    <n v="125"/>
    <n v="12"/>
    <x v="3"/>
    <n v="0"/>
    <x v="40"/>
    <x v="40"/>
    <s v="Pertanian lahan kering"/>
    <x v="3"/>
    <x v="0"/>
    <x v="0"/>
  </r>
  <r>
    <n v="1640"/>
    <n v="2770"/>
    <n v="125"/>
    <n v="2"/>
    <x v="4"/>
    <n v="0"/>
    <x v="40"/>
    <x v="40"/>
    <s v="Hutan lahan kering sekunder / bekas tebangan"/>
    <x v="4"/>
    <x v="0"/>
    <x v="0"/>
  </r>
  <r>
    <n v="1641"/>
    <n v="344"/>
    <n v="126"/>
    <n v="18"/>
    <x v="1"/>
    <n v="0"/>
    <x v="22"/>
    <x v="22"/>
    <s v="Lahan terbuka"/>
    <x v="1"/>
    <x v="0"/>
    <x v="0"/>
  </r>
  <r>
    <n v="1642"/>
    <n v="26"/>
    <n v="282"/>
    <n v="2"/>
    <x v="8"/>
    <n v="0"/>
    <x v="42"/>
    <x v="42"/>
    <s v="Hutan lahan kering sekunder / bekas tebangan"/>
    <x v="8"/>
    <x v="0"/>
    <x v="1"/>
  </r>
  <r>
    <n v="1643"/>
    <n v="14"/>
    <n v="173"/>
    <n v="2"/>
    <x v="0"/>
    <n v="0"/>
    <x v="47"/>
    <x v="47"/>
    <s v="Hutan lahan kering sekunder / bekas tebangan"/>
    <x v="0"/>
    <x v="0"/>
    <x v="1"/>
  </r>
  <r>
    <n v="1644"/>
    <n v="10"/>
    <n v="159"/>
    <n v="18"/>
    <x v="1"/>
    <n v="0"/>
    <x v="41"/>
    <x v="41"/>
    <s v="Lahan terbuka"/>
    <x v="1"/>
    <x v="0"/>
    <x v="0"/>
  </r>
  <r>
    <n v="1645"/>
    <n v="88"/>
    <n v="125"/>
    <n v="18"/>
    <x v="5"/>
    <n v="0"/>
    <x v="40"/>
    <x v="40"/>
    <s v="Lahan terbuka"/>
    <x v="5"/>
    <x v="0"/>
    <x v="0"/>
  </r>
  <r>
    <n v="1646"/>
    <n v="633"/>
    <n v="125"/>
    <n v="12"/>
    <x v="4"/>
    <n v="0"/>
    <x v="40"/>
    <x v="40"/>
    <s v="Pertanian lahan kering"/>
    <x v="4"/>
    <x v="0"/>
    <x v="0"/>
  </r>
  <r>
    <n v="1647"/>
    <n v="3"/>
    <n v="127"/>
    <n v="0"/>
    <x v="1"/>
    <n v="0"/>
    <x v="35"/>
    <x v="35"/>
    <s v="No data"/>
    <x v="1"/>
    <x v="0"/>
    <x v="0"/>
  </r>
  <r>
    <n v="1648"/>
    <n v="7"/>
    <n v="127"/>
    <n v="0"/>
    <x v="0"/>
    <n v="0"/>
    <x v="35"/>
    <x v="35"/>
    <s v="No data"/>
    <x v="0"/>
    <x v="0"/>
    <x v="0"/>
  </r>
  <r>
    <n v="1649"/>
    <n v="2"/>
    <n v="127"/>
    <n v="0"/>
    <x v="3"/>
    <n v="0"/>
    <x v="35"/>
    <x v="35"/>
    <s v="No data"/>
    <x v="3"/>
    <x v="0"/>
    <x v="0"/>
  </r>
  <r>
    <n v="1650"/>
    <n v="28"/>
    <n v="243"/>
    <n v="11"/>
    <x v="1"/>
    <n v="0"/>
    <x v="43"/>
    <x v="43"/>
    <s v="Savanna / Padang rumput"/>
    <x v="1"/>
    <x v="0"/>
    <x v="0"/>
  </r>
  <r>
    <n v="1651"/>
    <n v="13"/>
    <n v="173"/>
    <n v="12"/>
    <x v="0"/>
    <n v="0"/>
    <x v="47"/>
    <x v="47"/>
    <s v="Pertanian lahan kering"/>
    <x v="0"/>
    <x v="0"/>
    <x v="0"/>
  </r>
  <r>
    <n v="1652"/>
    <n v="23"/>
    <n v="144"/>
    <n v="16"/>
    <x v="1"/>
    <n v="0"/>
    <x v="45"/>
    <x v="45"/>
    <s v="Pemukiman"/>
    <x v="1"/>
    <x v="0"/>
    <x v="0"/>
  </r>
  <r>
    <n v="1653"/>
    <n v="1"/>
    <n v="124"/>
    <n v="13"/>
    <x v="7"/>
    <n v="0"/>
    <x v="37"/>
    <x v="37"/>
    <s v="Pertanian lahan kering  campur semak / kebun campur"/>
    <x v="7"/>
    <x v="0"/>
    <x v="0"/>
  </r>
  <r>
    <n v="1654"/>
    <n v="94"/>
    <n v="124"/>
    <n v="13"/>
    <x v="2"/>
    <n v="0"/>
    <x v="37"/>
    <x v="37"/>
    <s v="Pertanian lahan kering  campur semak / kebun campur"/>
    <x v="2"/>
    <x v="0"/>
    <x v="0"/>
  </r>
  <r>
    <n v="1655"/>
    <n v="5"/>
    <n v="173"/>
    <n v="16"/>
    <x v="13"/>
    <n v="0"/>
    <x v="47"/>
    <x v="47"/>
    <s v="Pemukiman"/>
    <x v="13"/>
    <x v="0"/>
    <x v="0"/>
  </r>
  <r>
    <n v="1656"/>
    <n v="2"/>
    <n v="144"/>
    <n v="16"/>
    <x v="0"/>
    <n v="0"/>
    <x v="45"/>
    <x v="45"/>
    <s v="Pemukiman"/>
    <x v="0"/>
    <x v="0"/>
    <x v="0"/>
  </r>
  <r>
    <n v="1657"/>
    <n v="20"/>
    <n v="125"/>
    <n v="2"/>
    <x v="5"/>
    <n v="0"/>
    <x v="40"/>
    <x v="40"/>
    <s v="Hutan lahan kering sekunder / bekas tebangan"/>
    <x v="5"/>
    <x v="0"/>
    <x v="1"/>
  </r>
  <r>
    <n v="1658"/>
    <n v="158"/>
    <n v="217"/>
    <n v="11"/>
    <x v="13"/>
    <n v="0"/>
    <x v="44"/>
    <x v="44"/>
    <s v="Savanna / Padang rumput"/>
    <x v="13"/>
    <x v="0"/>
    <x v="0"/>
  </r>
  <r>
    <n v="1659"/>
    <n v="246"/>
    <n v="173"/>
    <n v="2"/>
    <x v="7"/>
    <n v="0"/>
    <x v="47"/>
    <x v="47"/>
    <s v="Hutan lahan kering sekunder / bekas tebangan"/>
    <x v="7"/>
    <x v="0"/>
    <x v="1"/>
  </r>
  <r>
    <n v="1660"/>
    <n v="70"/>
    <n v="173"/>
    <n v="16"/>
    <x v="7"/>
    <n v="0"/>
    <x v="47"/>
    <x v="47"/>
    <s v="Pemukiman"/>
    <x v="7"/>
    <x v="0"/>
    <x v="0"/>
  </r>
  <r>
    <n v="1661"/>
    <n v="75"/>
    <n v="148"/>
    <n v="13"/>
    <x v="3"/>
    <n v="0"/>
    <x v="38"/>
    <x v="38"/>
    <s v="Pertanian lahan kering  campur semak / kebun campur"/>
    <x v="3"/>
    <x v="0"/>
    <x v="0"/>
  </r>
  <r>
    <n v="1662"/>
    <n v="1"/>
    <n v="161"/>
    <n v="16"/>
    <x v="6"/>
    <n v="0"/>
    <x v="36"/>
    <x v="36"/>
    <s v="Pemukiman"/>
    <x v="6"/>
    <x v="0"/>
    <x v="0"/>
  </r>
  <r>
    <n v="1663"/>
    <n v="7"/>
    <n v="124"/>
    <n v="13"/>
    <x v="0"/>
    <n v="0"/>
    <x v="37"/>
    <x v="37"/>
    <s v="Pertanian lahan kering  campur semak / kebun campur"/>
    <x v="0"/>
    <x v="0"/>
    <x v="0"/>
  </r>
  <r>
    <n v="1664"/>
    <n v="81"/>
    <n v="125"/>
    <n v="18"/>
    <x v="7"/>
    <n v="0"/>
    <x v="40"/>
    <x v="40"/>
    <s v="Lahan terbuka"/>
    <x v="7"/>
    <x v="0"/>
    <x v="0"/>
  </r>
  <r>
    <n v="1665"/>
    <n v="11"/>
    <n v="131"/>
    <n v="9"/>
    <x v="0"/>
    <n v="0"/>
    <x v="30"/>
    <x v="30"/>
    <s v="Semak belukar"/>
    <x v="0"/>
    <x v="0"/>
    <x v="0"/>
  </r>
  <r>
    <n v="1666"/>
    <n v="386"/>
    <n v="243"/>
    <n v="11"/>
    <x v="4"/>
    <n v="0"/>
    <x v="43"/>
    <x v="43"/>
    <s v="Savanna / Padang rumput"/>
    <x v="4"/>
    <x v="0"/>
    <x v="0"/>
  </r>
  <r>
    <n v="1667"/>
    <n v="8689"/>
    <n v="280"/>
    <n v="2"/>
    <x v="13"/>
    <n v="0"/>
    <x v="46"/>
    <x v="46"/>
    <s v="Hutan lahan kering sekunder / bekas tebangan"/>
    <x v="13"/>
    <x v="0"/>
    <x v="0"/>
  </r>
  <r>
    <n v="1668"/>
    <n v="3448"/>
    <n v="217"/>
    <n v="9"/>
    <x v="13"/>
    <n v="0"/>
    <x v="44"/>
    <x v="44"/>
    <s v="Semak belukar"/>
    <x v="13"/>
    <x v="0"/>
    <x v="0"/>
  </r>
  <r>
    <n v="1669"/>
    <n v="6619"/>
    <n v="217"/>
    <n v="9"/>
    <x v="4"/>
    <n v="0"/>
    <x v="44"/>
    <x v="44"/>
    <s v="Semak belukar"/>
    <x v="4"/>
    <x v="0"/>
    <x v="0"/>
  </r>
  <r>
    <n v="1670"/>
    <n v="7"/>
    <n v="217"/>
    <n v="0"/>
    <x v="11"/>
    <n v="0"/>
    <x v="44"/>
    <x v="44"/>
    <s v="No data"/>
    <x v="11"/>
    <x v="0"/>
    <x v="0"/>
  </r>
  <r>
    <n v="1671"/>
    <n v="10"/>
    <n v="173"/>
    <n v="0"/>
    <x v="7"/>
    <n v="0"/>
    <x v="47"/>
    <x v="47"/>
    <s v="No data"/>
    <x v="7"/>
    <x v="0"/>
    <x v="0"/>
  </r>
  <r>
    <n v="1672"/>
    <n v="2"/>
    <n v="173"/>
    <n v="16"/>
    <x v="0"/>
    <n v="0"/>
    <x v="47"/>
    <x v="47"/>
    <s v="Pemukiman"/>
    <x v="0"/>
    <x v="0"/>
    <x v="0"/>
  </r>
  <r>
    <n v="1673"/>
    <n v="45"/>
    <n v="173"/>
    <n v="16"/>
    <x v="6"/>
    <n v="0"/>
    <x v="47"/>
    <x v="47"/>
    <s v="Pemukiman"/>
    <x v="6"/>
    <x v="0"/>
    <x v="0"/>
  </r>
  <r>
    <n v="1674"/>
    <n v="3"/>
    <n v="154"/>
    <n v="9"/>
    <x v="7"/>
    <n v="0"/>
    <x v="33"/>
    <x v="33"/>
    <s v="Semak belukar"/>
    <x v="7"/>
    <x v="0"/>
    <x v="0"/>
  </r>
  <r>
    <n v="1675"/>
    <n v="201"/>
    <n v="144"/>
    <n v="13"/>
    <x v="4"/>
    <n v="0"/>
    <x v="45"/>
    <x v="45"/>
    <s v="Pertanian lahan kering  campur semak / kebun campur"/>
    <x v="4"/>
    <x v="0"/>
    <x v="0"/>
  </r>
  <r>
    <n v="1676"/>
    <n v="5200"/>
    <n v="140"/>
    <n v="13"/>
    <x v="7"/>
    <n v="0"/>
    <x v="48"/>
    <x v="48"/>
    <s v="Pertanian lahan kering  campur semak / kebun campur"/>
    <x v="7"/>
    <x v="0"/>
    <x v="0"/>
  </r>
  <r>
    <n v="1677"/>
    <n v="35"/>
    <n v="128"/>
    <n v="0"/>
    <x v="1"/>
    <n v="0"/>
    <x v="25"/>
    <x v="25"/>
    <s v="No data"/>
    <x v="1"/>
    <x v="0"/>
    <x v="0"/>
  </r>
  <r>
    <n v="1678"/>
    <n v="9"/>
    <n v="243"/>
    <n v="0"/>
    <x v="4"/>
    <n v="0"/>
    <x v="43"/>
    <x v="43"/>
    <s v="No data"/>
    <x v="4"/>
    <x v="0"/>
    <x v="0"/>
  </r>
  <r>
    <n v="1679"/>
    <n v="633"/>
    <n v="228"/>
    <n v="9"/>
    <x v="2"/>
    <n v="0"/>
    <x v="50"/>
    <x v="50"/>
    <s v="Semak belukar"/>
    <x v="2"/>
    <x v="0"/>
    <x v="0"/>
  </r>
  <r>
    <n v="1680"/>
    <n v="28"/>
    <n v="173"/>
    <n v="0"/>
    <x v="11"/>
    <n v="0"/>
    <x v="47"/>
    <x v="47"/>
    <s v="No data"/>
    <x v="11"/>
    <x v="0"/>
    <x v="0"/>
  </r>
  <r>
    <n v="1681"/>
    <n v="15"/>
    <n v="173"/>
    <n v="12"/>
    <x v="11"/>
    <n v="0"/>
    <x v="47"/>
    <x v="47"/>
    <s v="Pertanian lahan kering"/>
    <x v="11"/>
    <x v="0"/>
    <x v="0"/>
  </r>
  <r>
    <n v="1682"/>
    <n v="579"/>
    <n v="125"/>
    <n v="2"/>
    <x v="2"/>
    <n v="0"/>
    <x v="40"/>
    <x v="40"/>
    <s v="Hutan lahan kering sekunder / bekas tebangan"/>
    <x v="2"/>
    <x v="0"/>
    <x v="1"/>
  </r>
  <r>
    <n v="1683"/>
    <n v="38"/>
    <n v="128"/>
    <n v="0"/>
    <x v="0"/>
    <n v="0"/>
    <x v="25"/>
    <x v="25"/>
    <s v="No data"/>
    <x v="0"/>
    <x v="0"/>
    <x v="0"/>
  </r>
  <r>
    <n v="1684"/>
    <n v="32"/>
    <n v="252"/>
    <n v="11"/>
    <x v="3"/>
    <n v="0"/>
    <x v="31"/>
    <x v="31"/>
    <s v="Savanna / Padang rumput"/>
    <x v="3"/>
    <x v="0"/>
    <x v="0"/>
  </r>
  <r>
    <n v="1685"/>
    <n v="19"/>
    <n v="217"/>
    <n v="9"/>
    <x v="2"/>
    <n v="0"/>
    <x v="44"/>
    <x v="44"/>
    <s v="Semak belukar"/>
    <x v="2"/>
    <x v="0"/>
    <x v="0"/>
  </r>
  <r>
    <n v="1686"/>
    <n v="4"/>
    <n v="173"/>
    <n v="12"/>
    <x v="15"/>
    <n v="0"/>
    <x v="47"/>
    <x v="47"/>
    <s v="Pertanian lahan kering"/>
    <x v="15"/>
    <x v="0"/>
    <x v="0"/>
  </r>
  <r>
    <n v="1687"/>
    <n v="160"/>
    <n v="148"/>
    <n v="13"/>
    <x v="6"/>
    <n v="0"/>
    <x v="38"/>
    <x v="38"/>
    <s v="Pertanian lahan kering  campur semak / kebun campur"/>
    <x v="6"/>
    <x v="0"/>
    <x v="0"/>
  </r>
  <r>
    <n v="1688"/>
    <n v="43"/>
    <n v="144"/>
    <n v="9"/>
    <x v="2"/>
    <n v="0"/>
    <x v="45"/>
    <x v="45"/>
    <s v="Semak belukar"/>
    <x v="2"/>
    <x v="0"/>
    <x v="0"/>
  </r>
  <r>
    <n v="1689"/>
    <n v="1372"/>
    <n v="140"/>
    <n v="13"/>
    <x v="4"/>
    <n v="0"/>
    <x v="48"/>
    <x v="48"/>
    <s v="Pertanian lahan kering  campur semak / kebun campur"/>
    <x v="4"/>
    <x v="0"/>
    <x v="0"/>
  </r>
  <r>
    <n v="1690"/>
    <n v="28"/>
    <n v="124"/>
    <n v="12"/>
    <x v="5"/>
    <n v="0"/>
    <x v="37"/>
    <x v="37"/>
    <s v="Pertanian lahan kering"/>
    <x v="5"/>
    <x v="0"/>
    <x v="0"/>
  </r>
  <r>
    <n v="1691"/>
    <n v="5"/>
    <n v="243"/>
    <n v="2"/>
    <x v="0"/>
    <n v="0"/>
    <x v="43"/>
    <x v="43"/>
    <s v="Hutan lahan kering sekunder / bekas tebangan"/>
    <x v="0"/>
    <x v="0"/>
    <x v="1"/>
  </r>
  <r>
    <n v="1692"/>
    <n v="14563"/>
    <n v="243"/>
    <n v="2"/>
    <x v="13"/>
    <n v="0"/>
    <x v="43"/>
    <x v="43"/>
    <s v="Hutan lahan kering sekunder / bekas tebangan"/>
    <x v="13"/>
    <x v="0"/>
    <x v="0"/>
  </r>
  <r>
    <n v="1693"/>
    <n v="2"/>
    <n v="282"/>
    <n v="9"/>
    <x v="7"/>
    <n v="0"/>
    <x v="42"/>
    <x v="42"/>
    <s v="Semak belukar"/>
    <x v="7"/>
    <x v="0"/>
    <x v="0"/>
  </r>
  <r>
    <n v="1694"/>
    <n v="8"/>
    <n v="161"/>
    <n v="12"/>
    <x v="3"/>
    <n v="0"/>
    <x v="36"/>
    <x v="36"/>
    <s v="Pertanian lahan kering"/>
    <x v="3"/>
    <x v="0"/>
    <x v="0"/>
  </r>
  <r>
    <n v="1695"/>
    <n v="362"/>
    <n v="144"/>
    <n v="18"/>
    <x v="7"/>
    <n v="0"/>
    <x v="45"/>
    <x v="45"/>
    <s v="Lahan terbuka"/>
    <x v="7"/>
    <x v="0"/>
    <x v="0"/>
  </r>
  <r>
    <n v="1696"/>
    <n v="636"/>
    <n v="144"/>
    <n v="18"/>
    <x v="1"/>
    <n v="0"/>
    <x v="45"/>
    <x v="45"/>
    <s v="Lahan terbuka"/>
    <x v="1"/>
    <x v="0"/>
    <x v="0"/>
  </r>
  <r>
    <n v="1697"/>
    <n v="928"/>
    <n v="140"/>
    <n v="2"/>
    <x v="7"/>
    <n v="0"/>
    <x v="48"/>
    <x v="48"/>
    <s v="Hutan lahan kering sekunder / bekas tebangan"/>
    <x v="7"/>
    <x v="0"/>
    <x v="1"/>
  </r>
  <r>
    <n v="1698"/>
    <n v="13"/>
    <n v="124"/>
    <n v="12"/>
    <x v="4"/>
    <n v="0"/>
    <x v="37"/>
    <x v="37"/>
    <s v="Pertanian lahan kering"/>
    <x v="4"/>
    <x v="0"/>
    <x v="0"/>
  </r>
  <r>
    <n v="1699"/>
    <n v="710"/>
    <n v="125"/>
    <n v="12"/>
    <x v="2"/>
    <n v="0"/>
    <x v="40"/>
    <x v="40"/>
    <s v="Pertanian lahan kering"/>
    <x v="2"/>
    <x v="0"/>
    <x v="0"/>
  </r>
  <r>
    <n v="1700"/>
    <n v="439"/>
    <n v="126"/>
    <n v="13"/>
    <x v="1"/>
    <n v="0"/>
    <x v="22"/>
    <x v="22"/>
    <s v="Pertanian lahan kering  campur semak / kebun campur"/>
    <x v="1"/>
    <x v="0"/>
    <x v="0"/>
  </r>
  <r>
    <n v="1701"/>
    <n v="6"/>
    <n v="128"/>
    <n v="16"/>
    <x v="1"/>
    <n v="0"/>
    <x v="25"/>
    <x v="25"/>
    <s v="Pemukiman"/>
    <x v="1"/>
    <x v="0"/>
    <x v="0"/>
  </r>
  <r>
    <n v="1702"/>
    <n v="52"/>
    <n v="243"/>
    <n v="11"/>
    <x v="11"/>
    <n v="0"/>
    <x v="43"/>
    <x v="43"/>
    <s v="Savanna / Padang rumput"/>
    <x v="11"/>
    <x v="0"/>
    <x v="0"/>
  </r>
  <r>
    <n v="1703"/>
    <n v="7"/>
    <n v="252"/>
    <n v="12"/>
    <x v="12"/>
    <n v="0"/>
    <x v="31"/>
    <x v="31"/>
    <s v="Pertanian lahan kering"/>
    <x v="12"/>
    <x v="0"/>
    <x v="0"/>
  </r>
  <r>
    <n v="1704"/>
    <n v="57"/>
    <n v="231"/>
    <n v="12"/>
    <x v="6"/>
    <n v="0"/>
    <x v="32"/>
    <x v="32"/>
    <s v="Pertanian lahan kering"/>
    <x v="6"/>
    <x v="0"/>
    <x v="0"/>
  </r>
  <r>
    <n v="1705"/>
    <n v="13"/>
    <n v="154"/>
    <n v="16"/>
    <x v="7"/>
    <n v="0"/>
    <x v="33"/>
    <x v="33"/>
    <s v="Pemukiman"/>
    <x v="7"/>
    <x v="0"/>
    <x v="0"/>
  </r>
  <r>
    <n v="1706"/>
    <n v="1"/>
    <n v="123"/>
    <n v="2"/>
    <x v="0"/>
    <n v="0"/>
    <x v="14"/>
    <x v="14"/>
    <s v="Hutan lahan kering sekunder / bekas tebangan"/>
    <x v="0"/>
    <x v="0"/>
    <x v="1"/>
  </r>
  <r>
    <n v="1707"/>
    <n v="55"/>
    <n v="252"/>
    <n v="11"/>
    <x v="2"/>
    <n v="0"/>
    <x v="31"/>
    <x v="31"/>
    <s v="Savanna / Padang rumput"/>
    <x v="2"/>
    <x v="0"/>
    <x v="0"/>
  </r>
  <r>
    <n v="1708"/>
    <n v="76"/>
    <n v="252"/>
    <n v="12"/>
    <x v="4"/>
    <n v="0"/>
    <x v="31"/>
    <x v="31"/>
    <s v="Pertanian lahan kering"/>
    <x v="4"/>
    <x v="0"/>
    <x v="0"/>
  </r>
  <r>
    <n v="1709"/>
    <n v="11"/>
    <n v="252"/>
    <n v="12"/>
    <x v="3"/>
    <n v="0"/>
    <x v="31"/>
    <x v="31"/>
    <s v="Pertanian lahan kering"/>
    <x v="3"/>
    <x v="0"/>
    <x v="0"/>
  </r>
  <r>
    <n v="1710"/>
    <n v="370"/>
    <n v="173"/>
    <n v="12"/>
    <x v="2"/>
    <n v="0"/>
    <x v="47"/>
    <x v="47"/>
    <s v="Pertanian lahan kering"/>
    <x v="2"/>
    <x v="0"/>
    <x v="0"/>
  </r>
  <r>
    <n v="1711"/>
    <n v="136"/>
    <n v="173"/>
    <n v="12"/>
    <x v="6"/>
    <n v="0"/>
    <x v="47"/>
    <x v="47"/>
    <s v="Pertanian lahan kering"/>
    <x v="6"/>
    <x v="0"/>
    <x v="0"/>
  </r>
  <r>
    <n v="1712"/>
    <n v="82"/>
    <n v="148"/>
    <n v="12"/>
    <x v="7"/>
    <n v="0"/>
    <x v="38"/>
    <x v="38"/>
    <s v="Pertanian lahan kering"/>
    <x v="7"/>
    <x v="0"/>
    <x v="0"/>
  </r>
  <r>
    <n v="1713"/>
    <n v="485"/>
    <n v="148"/>
    <n v="12"/>
    <x v="6"/>
    <n v="0"/>
    <x v="38"/>
    <x v="38"/>
    <s v="Pertanian lahan kering"/>
    <x v="6"/>
    <x v="0"/>
    <x v="0"/>
  </r>
  <r>
    <n v="1714"/>
    <n v="325"/>
    <n v="125"/>
    <n v="13"/>
    <x v="5"/>
    <n v="0"/>
    <x v="40"/>
    <x v="40"/>
    <s v="Pertanian lahan kering  campur semak / kebun campur"/>
    <x v="5"/>
    <x v="0"/>
    <x v="0"/>
  </r>
  <r>
    <n v="1715"/>
    <n v="452"/>
    <n v="125"/>
    <n v="2"/>
    <x v="1"/>
    <n v="0"/>
    <x v="40"/>
    <x v="40"/>
    <s v="Hutan lahan kering sekunder / bekas tebangan"/>
    <x v="1"/>
    <x v="0"/>
    <x v="1"/>
  </r>
  <r>
    <n v="1716"/>
    <n v="1"/>
    <n v="128"/>
    <n v="9"/>
    <x v="0"/>
    <n v="0"/>
    <x v="25"/>
    <x v="25"/>
    <s v="Semak belukar"/>
    <x v="0"/>
    <x v="0"/>
    <x v="0"/>
  </r>
  <r>
    <n v="1717"/>
    <n v="874"/>
    <n v="242"/>
    <n v="0"/>
    <x v="1"/>
    <n v="0"/>
    <x v="49"/>
    <x v="49"/>
    <s v="No data"/>
    <x v="1"/>
    <x v="0"/>
    <x v="0"/>
  </r>
  <r>
    <n v="1718"/>
    <n v="11"/>
    <n v="252"/>
    <n v="12"/>
    <x v="13"/>
    <n v="0"/>
    <x v="31"/>
    <x v="31"/>
    <s v="Pertanian lahan kering"/>
    <x v="13"/>
    <x v="0"/>
    <x v="0"/>
  </r>
  <r>
    <n v="1719"/>
    <n v="471"/>
    <n v="252"/>
    <n v="12"/>
    <x v="6"/>
    <n v="0"/>
    <x v="31"/>
    <x v="31"/>
    <s v="Pertanian lahan kering"/>
    <x v="6"/>
    <x v="0"/>
    <x v="0"/>
  </r>
  <r>
    <n v="1720"/>
    <n v="15"/>
    <n v="231"/>
    <n v="12"/>
    <x v="4"/>
    <n v="0"/>
    <x v="32"/>
    <x v="32"/>
    <s v="Pertanian lahan kering"/>
    <x v="4"/>
    <x v="0"/>
    <x v="0"/>
  </r>
  <r>
    <n v="1721"/>
    <n v="12"/>
    <n v="154"/>
    <n v="2"/>
    <x v="3"/>
    <n v="0"/>
    <x v="33"/>
    <x v="33"/>
    <s v="Hutan lahan kering sekunder / bekas tebangan"/>
    <x v="3"/>
    <x v="0"/>
    <x v="1"/>
  </r>
  <r>
    <n v="1722"/>
    <n v="1"/>
    <n v="154"/>
    <n v="9"/>
    <x v="3"/>
    <n v="0"/>
    <x v="33"/>
    <x v="33"/>
    <s v="Semak belukar"/>
    <x v="3"/>
    <x v="0"/>
    <x v="0"/>
  </r>
  <r>
    <n v="1723"/>
    <n v="9"/>
    <n v="143"/>
    <n v="9"/>
    <x v="0"/>
    <n v="0"/>
    <x v="16"/>
    <x v="16"/>
    <s v="Semak belukar"/>
    <x v="0"/>
    <x v="0"/>
    <x v="0"/>
  </r>
  <r>
    <n v="1724"/>
    <n v="62"/>
    <n v="122"/>
    <n v="12"/>
    <x v="2"/>
    <n v="0"/>
    <x v="13"/>
    <x v="13"/>
    <s v="Pertanian lahan kering"/>
    <x v="2"/>
    <x v="0"/>
    <x v="0"/>
  </r>
  <r>
    <n v="1725"/>
    <n v="9"/>
    <n v="126"/>
    <n v="13"/>
    <x v="5"/>
    <n v="0"/>
    <x v="22"/>
    <x v="22"/>
    <s v="Pertanian lahan kering  campur semak / kebun campur"/>
    <x v="5"/>
    <x v="0"/>
    <x v="0"/>
  </r>
  <r>
    <n v="1726"/>
    <n v="332"/>
    <n v="228"/>
    <n v="9"/>
    <x v="3"/>
    <n v="0"/>
    <x v="50"/>
    <x v="50"/>
    <s v="Semak belukar"/>
    <x v="3"/>
    <x v="0"/>
    <x v="0"/>
  </r>
  <r>
    <n v="1727"/>
    <n v="92"/>
    <n v="173"/>
    <n v="12"/>
    <x v="3"/>
    <n v="0"/>
    <x v="47"/>
    <x v="47"/>
    <s v="Pertanian lahan kering"/>
    <x v="3"/>
    <x v="0"/>
    <x v="0"/>
  </r>
  <r>
    <n v="1728"/>
    <n v="11"/>
    <n v="173"/>
    <n v="16"/>
    <x v="3"/>
    <n v="0"/>
    <x v="47"/>
    <x v="47"/>
    <s v="Pemukiman"/>
    <x v="3"/>
    <x v="0"/>
    <x v="0"/>
  </r>
  <r>
    <n v="1729"/>
    <n v="3"/>
    <n v="159"/>
    <n v="16"/>
    <x v="0"/>
    <n v="0"/>
    <x v="41"/>
    <x v="41"/>
    <s v="Pemukiman"/>
    <x v="0"/>
    <x v="0"/>
    <x v="0"/>
  </r>
  <r>
    <n v="1730"/>
    <n v="106"/>
    <n v="124"/>
    <n v="12"/>
    <x v="1"/>
    <n v="0"/>
    <x v="37"/>
    <x v="37"/>
    <s v="Pertanian lahan kering"/>
    <x v="1"/>
    <x v="0"/>
    <x v="0"/>
  </r>
  <r>
    <n v="1731"/>
    <n v="850"/>
    <n v="228"/>
    <n v="9"/>
    <x v="6"/>
    <n v="0"/>
    <x v="50"/>
    <x v="50"/>
    <s v="Semak belukar"/>
    <x v="6"/>
    <x v="0"/>
    <x v="0"/>
  </r>
  <r>
    <n v="1732"/>
    <n v="31"/>
    <n v="243"/>
    <n v="11"/>
    <x v="12"/>
    <n v="0"/>
    <x v="43"/>
    <x v="43"/>
    <s v="Savanna / Padang rumput"/>
    <x v="12"/>
    <x v="0"/>
    <x v="0"/>
  </r>
  <r>
    <n v="1733"/>
    <n v="37"/>
    <n v="285"/>
    <n v="2"/>
    <x v="8"/>
    <n v="0"/>
    <x v="26"/>
    <x v="26"/>
    <s v="Hutan lahan kering sekunder / bekas tebangan"/>
    <x v="8"/>
    <x v="0"/>
    <x v="1"/>
  </r>
  <r>
    <n v="1734"/>
    <n v="5424"/>
    <n v="147"/>
    <n v="2"/>
    <x v="4"/>
    <n v="0"/>
    <x v="51"/>
    <x v="51"/>
    <s v="Hutan lahan kering sekunder / bekas tebangan"/>
    <x v="4"/>
    <x v="0"/>
    <x v="0"/>
  </r>
  <r>
    <n v="1735"/>
    <n v="320"/>
    <n v="124"/>
    <n v="12"/>
    <x v="7"/>
    <n v="0"/>
    <x v="37"/>
    <x v="37"/>
    <s v="Pertanian lahan kering"/>
    <x v="7"/>
    <x v="0"/>
    <x v="0"/>
  </r>
  <r>
    <n v="1736"/>
    <n v="5"/>
    <n v="127"/>
    <n v="11"/>
    <x v="0"/>
    <n v="0"/>
    <x v="35"/>
    <x v="35"/>
    <s v="Savanna / Padang rumput"/>
    <x v="0"/>
    <x v="0"/>
    <x v="0"/>
  </r>
  <r>
    <n v="1737"/>
    <n v="1972"/>
    <n v="242"/>
    <n v="2"/>
    <x v="1"/>
    <n v="0"/>
    <x v="49"/>
    <x v="49"/>
    <s v="Hutan lahan kering sekunder / bekas tebangan"/>
    <x v="1"/>
    <x v="0"/>
    <x v="1"/>
  </r>
  <r>
    <n v="1738"/>
    <n v="679"/>
    <n v="217"/>
    <n v="2"/>
    <x v="13"/>
    <n v="0"/>
    <x v="44"/>
    <x v="44"/>
    <s v="Hutan lahan kering sekunder / bekas tebangan"/>
    <x v="13"/>
    <x v="0"/>
    <x v="0"/>
  </r>
  <r>
    <n v="1739"/>
    <n v="9"/>
    <n v="148"/>
    <n v="16"/>
    <x v="5"/>
    <n v="0"/>
    <x v="38"/>
    <x v="38"/>
    <s v="Pemukiman"/>
    <x v="5"/>
    <x v="0"/>
    <x v="0"/>
  </r>
  <r>
    <n v="1740"/>
    <n v="3"/>
    <n v="230"/>
    <n v="11"/>
    <x v="1"/>
    <n v="0"/>
    <x v="24"/>
    <x v="24"/>
    <s v="Savanna / Padang rumput"/>
    <x v="1"/>
    <x v="0"/>
    <x v="0"/>
  </r>
  <r>
    <n v="1741"/>
    <n v="3"/>
    <n v="173"/>
    <n v="16"/>
    <x v="2"/>
    <n v="0"/>
    <x v="47"/>
    <x v="47"/>
    <s v="Pemukiman"/>
    <x v="2"/>
    <x v="0"/>
    <x v="0"/>
  </r>
  <r>
    <n v="1742"/>
    <n v="268"/>
    <n v="143"/>
    <n v="13"/>
    <x v="7"/>
    <n v="0"/>
    <x v="16"/>
    <x v="16"/>
    <s v="Pertanian lahan kering  campur semak / kebun campur"/>
    <x v="7"/>
    <x v="0"/>
    <x v="0"/>
  </r>
  <r>
    <n v="1743"/>
    <n v="4"/>
    <n v="124"/>
    <n v="16"/>
    <x v="5"/>
    <n v="0"/>
    <x v="37"/>
    <x v="37"/>
    <s v="Pemukiman"/>
    <x v="5"/>
    <x v="0"/>
    <x v="0"/>
  </r>
  <r>
    <n v="1744"/>
    <n v="2"/>
    <n v="243"/>
    <n v="0"/>
    <x v="8"/>
    <n v="0"/>
    <x v="43"/>
    <x v="43"/>
    <s v="No data"/>
    <x v="8"/>
    <x v="0"/>
    <x v="0"/>
  </r>
  <r>
    <n v="1745"/>
    <n v="1220"/>
    <n v="280"/>
    <n v="12"/>
    <x v="7"/>
    <n v="0"/>
    <x v="46"/>
    <x v="46"/>
    <s v="Pertanian lahan kering"/>
    <x v="7"/>
    <x v="0"/>
    <x v="0"/>
  </r>
  <r>
    <n v="1746"/>
    <n v="1389"/>
    <n v="173"/>
    <n v="2"/>
    <x v="2"/>
    <n v="0"/>
    <x v="47"/>
    <x v="47"/>
    <s v="Hutan lahan kering sekunder / bekas tebangan"/>
    <x v="2"/>
    <x v="0"/>
    <x v="1"/>
  </r>
  <r>
    <n v="1747"/>
    <n v="206"/>
    <n v="147"/>
    <n v="9"/>
    <x v="2"/>
    <n v="0"/>
    <x v="51"/>
    <x v="51"/>
    <s v="Semak belukar"/>
    <x v="2"/>
    <x v="0"/>
    <x v="0"/>
  </r>
  <r>
    <n v="1748"/>
    <n v="216"/>
    <n v="147"/>
    <n v="9"/>
    <x v="4"/>
    <n v="0"/>
    <x v="51"/>
    <x v="51"/>
    <s v="Semak belukar"/>
    <x v="4"/>
    <x v="0"/>
    <x v="0"/>
  </r>
  <r>
    <n v="1749"/>
    <n v="262"/>
    <n v="147"/>
    <n v="2"/>
    <x v="2"/>
    <n v="0"/>
    <x v="51"/>
    <x v="51"/>
    <s v="Hutan lahan kering sekunder / bekas tebangan"/>
    <x v="2"/>
    <x v="0"/>
    <x v="1"/>
  </r>
  <r>
    <n v="1750"/>
    <n v="4"/>
    <n v="148"/>
    <n v="16"/>
    <x v="6"/>
    <n v="0"/>
    <x v="38"/>
    <x v="38"/>
    <s v="Pemukiman"/>
    <x v="6"/>
    <x v="0"/>
    <x v="0"/>
  </r>
  <r>
    <n v="1751"/>
    <n v="171"/>
    <n v="140"/>
    <n v="2"/>
    <x v="1"/>
    <n v="0"/>
    <x v="48"/>
    <x v="48"/>
    <s v="Hutan lahan kering sekunder / bekas tebangan"/>
    <x v="1"/>
    <x v="0"/>
    <x v="1"/>
  </r>
  <r>
    <n v="1752"/>
    <n v="3164"/>
    <n v="125"/>
    <n v="9"/>
    <x v="1"/>
    <n v="0"/>
    <x v="40"/>
    <x v="40"/>
    <s v="Semak belukar"/>
    <x v="1"/>
    <x v="0"/>
    <x v="0"/>
  </r>
  <r>
    <n v="1753"/>
    <n v="17"/>
    <n v="126"/>
    <n v="18"/>
    <x v="4"/>
    <n v="0"/>
    <x v="22"/>
    <x v="22"/>
    <s v="Lahan terbuka"/>
    <x v="4"/>
    <x v="0"/>
    <x v="0"/>
  </r>
  <r>
    <n v="1754"/>
    <n v="3"/>
    <n v="243"/>
    <n v="11"/>
    <x v="8"/>
    <n v="0"/>
    <x v="43"/>
    <x v="43"/>
    <s v="Savanna / Padang rumput"/>
    <x v="8"/>
    <x v="0"/>
    <x v="0"/>
  </r>
  <r>
    <n v="1755"/>
    <n v="1"/>
    <n v="124"/>
    <n v="12"/>
    <x v="3"/>
    <n v="0"/>
    <x v="37"/>
    <x v="37"/>
    <s v="Pertanian lahan kering"/>
    <x v="3"/>
    <x v="0"/>
    <x v="0"/>
  </r>
  <r>
    <n v="1756"/>
    <n v="732"/>
    <n v="229"/>
    <n v="9"/>
    <x v="6"/>
    <n v="0"/>
    <x v="52"/>
    <x v="52"/>
    <s v="Semak belukar"/>
    <x v="6"/>
    <x v="0"/>
    <x v="0"/>
  </r>
  <r>
    <n v="1757"/>
    <n v="2"/>
    <n v="228"/>
    <n v="12"/>
    <x v="7"/>
    <n v="0"/>
    <x v="50"/>
    <x v="50"/>
    <s v="Pertanian lahan kering"/>
    <x v="7"/>
    <x v="0"/>
    <x v="0"/>
  </r>
  <r>
    <n v="1758"/>
    <n v="916"/>
    <n v="217"/>
    <n v="11"/>
    <x v="5"/>
    <n v="0"/>
    <x v="44"/>
    <x v="44"/>
    <s v="Savanna / Padang rumput"/>
    <x v="5"/>
    <x v="0"/>
    <x v="0"/>
  </r>
  <r>
    <n v="1759"/>
    <n v="516"/>
    <n v="144"/>
    <n v="2"/>
    <x v="1"/>
    <n v="0"/>
    <x v="45"/>
    <x v="45"/>
    <s v="Hutan lahan kering sekunder / bekas tebangan"/>
    <x v="1"/>
    <x v="0"/>
    <x v="1"/>
  </r>
  <r>
    <n v="1760"/>
    <n v="1391"/>
    <n v="243"/>
    <n v="2"/>
    <x v="4"/>
    <n v="0"/>
    <x v="43"/>
    <x v="43"/>
    <s v="Hutan lahan kering sekunder / bekas tebangan"/>
    <x v="4"/>
    <x v="0"/>
    <x v="0"/>
  </r>
  <r>
    <n v="1761"/>
    <n v="369"/>
    <n v="243"/>
    <n v="11"/>
    <x v="6"/>
    <n v="0"/>
    <x v="43"/>
    <x v="43"/>
    <s v="Savanna / Padang rumput"/>
    <x v="6"/>
    <x v="0"/>
    <x v="0"/>
  </r>
  <r>
    <n v="1762"/>
    <n v="43"/>
    <n v="229"/>
    <n v="9"/>
    <x v="12"/>
    <n v="0"/>
    <x v="52"/>
    <x v="52"/>
    <s v="Semak belukar"/>
    <x v="12"/>
    <x v="0"/>
    <x v="0"/>
  </r>
  <r>
    <n v="1763"/>
    <n v="5461"/>
    <n v="229"/>
    <n v="9"/>
    <x v="4"/>
    <n v="0"/>
    <x v="52"/>
    <x v="52"/>
    <s v="Semak belukar"/>
    <x v="4"/>
    <x v="0"/>
    <x v="0"/>
  </r>
  <r>
    <n v="1764"/>
    <n v="2"/>
    <n v="280"/>
    <n v="11"/>
    <x v="8"/>
    <n v="0"/>
    <x v="46"/>
    <x v="46"/>
    <s v="Savanna / Padang rumput"/>
    <x v="8"/>
    <x v="0"/>
    <x v="0"/>
  </r>
  <r>
    <n v="1765"/>
    <n v="14"/>
    <n v="125"/>
    <n v="2"/>
    <x v="3"/>
    <n v="0"/>
    <x v="40"/>
    <x v="40"/>
    <s v="Hutan lahan kering sekunder / bekas tebangan"/>
    <x v="3"/>
    <x v="0"/>
    <x v="1"/>
  </r>
  <r>
    <n v="1766"/>
    <n v="22"/>
    <n v="229"/>
    <n v="2"/>
    <x v="12"/>
    <n v="0"/>
    <x v="52"/>
    <x v="52"/>
    <s v="Hutan lahan kering sekunder / bekas tebangan"/>
    <x v="12"/>
    <x v="0"/>
    <x v="1"/>
  </r>
  <r>
    <n v="1767"/>
    <n v="10"/>
    <n v="280"/>
    <n v="12"/>
    <x v="8"/>
    <n v="0"/>
    <x v="46"/>
    <x v="46"/>
    <s v="Pertanian lahan kering"/>
    <x v="8"/>
    <x v="0"/>
    <x v="0"/>
  </r>
  <r>
    <n v="1768"/>
    <n v="34"/>
    <n v="186"/>
    <n v="12"/>
    <x v="2"/>
    <n v="0"/>
    <x v="53"/>
    <x v="53"/>
    <s v="Pertanian lahan kering"/>
    <x v="2"/>
    <x v="0"/>
    <x v="0"/>
  </r>
  <r>
    <n v="1769"/>
    <n v="149"/>
    <n v="186"/>
    <n v="0"/>
    <x v="0"/>
    <n v="0"/>
    <x v="53"/>
    <x v="53"/>
    <s v="No data"/>
    <x v="0"/>
    <x v="0"/>
    <x v="0"/>
  </r>
  <r>
    <n v="1770"/>
    <n v="217"/>
    <n v="173"/>
    <n v="9"/>
    <x v="5"/>
    <n v="0"/>
    <x v="47"/>
    <x v="47"/>
    <s v="Semak belukar"/>
    <x v="5"/>
    <x v="0"/>
    <x v="0"/>
  </r>
  <r>
    <n v="1771"/>
    <n v="56"/>
    <n v="173"/>
    <n v="9"/>
    <x v="13"/>
    <n v="0"/>
    <x v="47"/>
    <x v="47"/>
    <s v="Semak belukar"/>
    <x v="13"/>
    <x v="0"/>
    <x v="0"/>
  </r>
  <r>
    <n v="1772"/>
    <n v="24"/>
    <n v="147"/>
    <n v="18"/>
    <x v="4"/>
    <n v="0"/>
    <x v="51"/>
    <x v="51"/>
    <s v="Lahan terbuka"/>
    <x v="4"/>
    <x v="0"/>
    <x v="0"/>
  </r>
  <r>
    <n v="1773"/>
    <n v="26"/>
    <n v="154"/>
    <n v="16"/>
    <x v="6"/>
    <n v="0"/>
    <x v="33"/>
    <x v="33"/>
    <s v="Pemukiman"/>
    <x v="6"/>
    <x v="0"/>
    <x v="0"/>
  </r>
  <r>
    <n v="1774"/>
    <n v="42"/>
    <n v="154"/>
    <n v="13"/>
    <x v="6"/>
    <n v="0"/>
    <x v="33"/>
    <x v="33"/>
    <s v="Pertanian lahan kering  campur semak / kebun campur"/>
    <x v="6"/>
    <x v="0"/>
    <x v="0"/>
  </r>
  <r>
    <n v="1775"/>
    <n v="190"/>
    <n v="144"/>
    <n v="9"/>
    <x v="5"/>
    <n v="0"/>
    <x v="45"/>
    <x v="45"/>
    <s v="Semak belukar"/>
    <x v="5"/>
    <x v="0"/>
    <x v="0"/>
  </r>
  <r>
    <n v="1776"/>
    <n v="23"/>
    <n v="144"/>
    <n v="9"/>
    <x v="4"/>
    <n v="0"/>
    <x v="45"/>
    <x v="45"/>
    <s v="Semak belukar"/>
    <x v="4"/>
    <x v="0"/>
    <x v="0"/>
  </r>
  <r>
    <n v="1777"/>
    <n v="157"/>
    <n v="143"/>
    <n v="13"/>
    <x v="5"/>
    <n v="0"/>
    <x v="16"/>
    <x v="16"/>
    <s v="Pertanian lahan kering  campur semak / kebun campur"/>
    <x v="5"/>
    <x v="0"/>
    <x v="0"/>
  </r>
  <r>
    <n v="1778"/>
    <n v="2"/>
    <n v="230"/>
    <n v="2"/>
    <x v="12"/>
    <n v="0"/>
    <x v="24"/>
    <x v="24"/>
    <s v="Hutan lahan kering sekunder / bekas tebangan"/>
    <x v="12"/>
    <x v="0"/>
    <x v="1"/>
  </r>
  <r>
    <n v="1779"/>
    <n v="13"/>
    <n v="186"/>
    <n v="12"/>
    <x v="0"/>
    <n v="0"/>
    <x v="53"/>
    <x v="53"/>
    <s v="Pertanian lahan kering"/>
    <x v="0"/>
    <x v="0"/>
    <x v="0"/>
  </r>
  <r>
    <n v="1780"/>
    <n v="3908"/>
    <n v="186"/>
    <n v="2"/>
    <x v="4"/>
    <n v="0"/>
    <x v="53"/>
    <x v="53"/>
    <s v="Hutan lahan kering sekunder / bekas tebangan"/>
    <x v="4"/>
    <x v="0"/>
    <x v="0"/>
  </r>
  <r>
    <n v="1781"/>
    <n v="12"/>
    <n v="186"/>
    <n v="2"/>
    <x v="2"/>
    <n v="0"/>
    <x v="53"/>
    <x v="53"/>
    <s v="Hutan lahan kering sekunder / bekas tebangan"/>
    <x v="2"/>
    <x v="0"/>
    <x v="1"/>
  </r>
  <r>
    <n v="1782"/>
    <n v="260"/>
    <n v="147"/>
    <n v="18"/>
    <x v="2"/>
    <n v="0"/>
    <x v="51"/>
    <x v="51"/>
    <s v="Lahan terbuka"/>
    <x v="2"/>
    <x v="0"/>
    <x v="0"/>
  </r>
  <r>
    <n v="1783"/>
    <n v="78"/>
    <n v="144"/>
    <n v="18"/>
    <x v="4"/>
    <n v="0"/>
    <x v="45"/>
    <x v="45"/>
    <s v="Lahan terbuka"/>
    <x v="4"/>
    <x v="0"/>
    <x v="0"/>
  </r>
  <r>
    <n v="1784"/>
    <n v="969"/>
    <n v="140"/>
    <n v="13"/>
    <x v="2"/>
    <n v="0"/>
    <x v="48"/>
    <x v="48"/>
    <s v="Pertanian lahan kering  campur semak / kebun campur"/>
    <x v="2"/>
    <x v="0"/>
    <x v="0"/>
  </r>
  <r>
    <n v="1785"/>
    <n v="24"/>
    <n v="126"/>
    <n v="16"/>
    <x v="1"/>
    <n v="0"/>
    <x v="22"/>
    <x v="22"/>
    <s v="Pemukiman"/>
    <x v="1"/>
    <x v="0"/>
    <x v="0"/>
  </r>
  <r>
    <n v="1786"/>
    <n v="276"/>
    <n v="243"/>
    <n v="2"/>
    <x v="6"/>
    <n v="0"/>
    <x v="43"/>
    <x v="43"/>
    <s v="Hutan lahan kering sekunder / bekas tebangan"/>
    <x v="6"/>
    <x v="0"/>
    <x v="1"/>
  </r>
  <r>
    <n v="1787"/>
    <n v="46"/>
    <n v="243"/>
    <n v="2"/>
    <x v="9"/>
    <n v="0"/>
    <x v="43"/>
    <x v="43"/>
    <s v="Hutan lahan kering sekunder / bekas tebangan"/>
    <x v="9"/>
    <x v="0"/>
    <x v="0"/>
  </r>
  <r>
    <n v="1788"/>
    <n v="429"/>
    <n v="229"/>
    <n v="2"/>
    <x v="4"/>
    <n v="0"/>
    <x v="52"/>
    <x v="52"/>
    <s v="Hutan lahan kering sekunder / bekas tebangan"/>
    <x v="4"/>
    <x v="0"/>
    <x v="0"/>
  </r>
  <r>
    <n v="1789"/>
    <n v="499"/>
    <n v="229"/>
    <n v="9"/>
    <x v="2"/>
    <n v="0"/>
    <x v="52"/>
    <x v="52"/>
    <s v="Semak belukar"/>
    <x v="2"/>
    <x v="0"/>
    <x v="0"/>
  </r>
  <r>
    <n v="1790"/>
    <n v="39"/>
    <n v="217"/>
    <n v="18"/>
    <x v="1"/>
    <n v="0"/>
    <x v="44"/>
    <x v="44"/>
    <s v="Lahan terbuka"/>
    <x v="1"/>
    <x v="0"/>
    <x v="0"/>
  </r>
  <r>
    <n v="1791"/>
    <n v="13"/>
    <n v="186"/>
    <n v="2"/>
    <x v="0"/>
    <n v="0"/>
    <x v="53"/>
    <x v="53"/>
    <s v="Hutan lahan kering sekunder / bekas tebangan"/>
    <x v="0"/>
    <x v="0"/>
    <x v="1"/>
  </r>
  <r>
    <n v="1792"/>
    <n v="6"/>
    <n v="154"/>
    <n v="2"/>
    <x v="1"/>
    <n v="0"/>
    <x v="33"/>
    <x v="33"/>
    <s v="Hutan lahan kering sekunder / bekas tebangan"/>
    <x v="1"/>
    <x v="0"/>
    <x v="1"/>
  </r>
  <r>
    <n v="1793"/>
    <n v="335"/>
    <n v="144"/>
    <n v="2"/>
    <x v="5"/>
    <n v="0"/>
    <x v="45"/>
    <x v="45"/>
    <s v="Hutan lahan kering sekunder / bekas tebangan"/>
    <x v="5"/>
    <x v="0"/>
    <x v="1"/>
  </r>
  <r>
    <n v="1794"/>
    <n v="1577"/>
    <n v="140"/>
    <n v="13"/>
    <x v="5"/>
    <n v="0"/>
    <x v="48"/>
    <x v="48"/>
    <s v="Pertanian lahan kering  campur semak / kebun campur"/>
    <x v="5"/>
    <x v="0"/>
    <x v="0"/>
  </r>
  <r>
    <n v="1795"/>
    <n v="178"/>
    <n v="229"/>
    <n v="9"/>
    <x v="5"/>
    <n v="0"/>
    <x v="52"/>
    <x v="52"/>
    <s v="Semak belukar"/>
    <x v="5"/>
    <x v="0"/>
    <x v="0"/>
  </r>
  <r>
    <n v="1796"/>
    <n v="2"/>
    <n v="217"/>
    <n v="6"/>
    <x v="0"/>
    <n v="0"/>
    <x v="44"/>
    <x v="44"/>
    <s v="Hutan mangrove sekunder"/>
    <x v="0"/>
    <x v="0"/>
    <x v="1"/>
  </r>
  <r>
    <n v="1797"/>
    <n v="15"/>
    <n v="186"/>
    <n v="12"/>
    <x v="4"/>
    <n v="0"/>
    <x v="53"/>
    <x v="53"/>
    <s v="Pertanian lahan kering"/>
    <x v="4"/>
    <x v="0"/>
    <x v="0"/>
  </r>
  <r>
    <n v="1798"/>
    <n v="30"/>
    <n v="126"/>
    <n v="18"/>
    <x v="5"/>
    <n v="0"/>
    <x v="22"/>
    <x v="22"/>
    <s v="Lahan terbuka"/>
    <x v="5"/>
    <x v="0"/>
    <x v="0"/>
  </r>
  <r>
    <n v="1799"/>
    <n v="613"/>
    <n v="126"/>
    <n v="9"/>
    <x v="5"/>
    <n v="0"/>
    <x v="22"/>
    <x v="22"/>
    <s v="Semak belukar"/>
    <x v="5"/>
    <x v="0"/>
    <x v="0"/>
  </r>
  <r>
    <n v="1800"/>
    <n v="172"/>
    <n v="243"/>
    <n v="2"/>
    <x v="5"/>
    <n v="0"/>
    <x v="43"/>
    <x v="43"/>
    <s v="Hutan lahan kering sekunder / bekas tebangan"/>
    <x v="5"/>
    <x v="0"/>
    <x v="1"/>
  </r>
  <r>
    <n v="1801"/>
    <n v="1128"/>
    <n v="243"/>
    <n v="9"/>
    <x v="7"/>
    <n v="0"/>
    <x v="43"/>
    <x v="43"/>
    <s v="Semak belukar"/>
    <x v="7"/>
    <x v="0"/>
    <x v="0"/>
  </r>
  <r>
    <n v="1802"/>
    <n v="4"/>
    <n v="217"/>
    <n v="18"/>
    <x v="13"/>
    <n v="0"/>
    <x v="44"/>
    <x v="44"/>
    <s v="Lahan terbuka"/>
    <x v="13"/>
    <x v="0"/>
    <x v="0"/>
  </r>
  <r>
    <n v="1803"/>
    <n v="122"/>
    <n v="217"/>
    <n v="9"/>
    <x v="1"/>
    <n v="0"/>
    <x v="44"/>
    <x v="44"/>
    <s v="Semak belukar"/>
    <x v="1"/>
    <x v="0"/>
    <x v="0"/>
  </r>
  <r>
    <n v="1804"/>
    <n v="5"/>
    <n v="217"/>
    <n v="6"/>
    <x v="3"/>
    <n v="0"/>
    <x v="44"/>
    <x v="44"/>
    <s v="Hutan mangrove sekunder"/>
    <x v="3"/>
    <x v="0"/>
    <x v="1"/>
  </r>
  <r>
    <n v="1805"/>
    <n v="11"/>
    <n v="173"/>
    <n v="0"/>
    <x v="5"/>
    <n v="0"/>
    <x v="47"/>
    <x v="47"/>
    <s v="No data"/>
    <x v="5"/>
    <x v="0"/>
    <x v="0"/>
  </r>
  <r>
    <n v="1806"/>
    <n v="3"/>
    <n v="125"/>
    <n v="13"/>
    <x v="1"/>
    <n v="0"/>
    <x v="40"/>
    <x v="40"/>
    <s v="Pertanian lahan kering  campur semak / kebun campur"/>
    <x v="1"/>
    <x v="0"/>
    <x v="0"/>
  </r>
  <r>
    <n v="1807"/>
    <n v="13"/>
    <n v="243"/>
    <n v="2"/>
    <x v="11"/>
    <n v="0"/>
    <x v="43"/>
    <x v="43"/>
    <s v="Hutan lahan kering sekunder / bekas tebangan"/>
    <x v="11"/>
    <x v="0"/>
    <x v="0"/>
  </r>
  <r>
    <n v="1808"/>
    <n v="8"/>
    <n v="243"/>
    <n v="6"/>
    <x v="13"/>
    <n v="0"/>
    <x v="43"/>
    <x v="43"/>
    <s v="Hutan mangrove sekunder"/>
    <x v="13"/>
    <x v="0"/>
    <x v="0"/>
  </r>
  <r>
    <n v="1809"/>
    <n v="5"/>
    <n v="252"/>
    <n v="12"/>
    <x v="7"/>
    <n v="0"/>
    <x v="31"/>
    <x v="31"/>
    <s v="Pertanian lahan kering"/>
    <x v="7"/>
    <x v="0"/>
    <x v="0"/>
  </r>
  <r>
    <n v="1810"/>
    <n v="208"/>
    <n v="228"/>
    <n v="9"/>
    <x v="1"/>
    <n v="0"/>
    <x v="50"/>
    <x v="50"/>
    <s v="Semak belukar"/>
    <x v="1"/>
    <x v="0"/>
    <x v="0"/>
  </r>
  <r>
    <n v="1811"/>
    <n v="4"/>
    <n v="217"/>
    <n v="2"/>
    <x v="1"/>
    <n v="0"/>
    <x v="44"/>
    <x v="44"/>
    <s v="Hutan lahan kering sekunder / bekas tebangan"/>
    <x v="1"/>
    <x v="0"/>
    <x v="1"/>
  </r>
  <r>
    <n v="1812"/>
    <n v="83"/>
    <n v="217"/>
    <n v="13"/>
    <x v="3"/>
    <n v="0"/>
    <x v="44"/>
    <x v="44"/>
    <s v="Pertanian lahan kering  campur semak / kebun campur"/>
    <x v="3"/>
    <x v="0"/>
    <x v="0"/>
  </r>
  <r>
    <n v="1813"/>
    <n v="725"/>
    <n v="217"/>
    <n v="13"/>
    <x v="7"/>
    <n v="0"/>
    <x v="44"/>
    <x v="44"/>
    <s v="Pertanian lahan kering  campur semak / kebun campur"/>
    <x v="7"/>
    <x v="0"/>
    <x v="0"/>
  </r>
  <r>
    <n v="1814"/>
    <n v="4"/>
    <n v="217"/>
    <n v="13"/>
    <x v="11"/>
    <n v="0"/>
    <x v="44"/>
    <x v="44"/>
    <s v="Pertanian lahan kering  campur semak / kebun campur"/>
    <x v="11"/>
    <x v="0"/>
    <x v="0"/>
  </r>
  <r>
    <n v="1815"/>
    <n v="3"/>
    <n v="217"/>
    <n v="13"/>
    <x v="0"/>
    <n v="0"/>
    <x v="44"/>
    <x v="44"/>
    <s v="Pertanian lahan kering  campur semak / kebun campur"/>
    <x v="0"/>
    <x v="0"/>
    <x v="0"/>
  </r>
  <r>
    <n v="1816"/>
    <n v="21"/>
    <n v="217"/>
    <n v="13"/>
    <x v="1"/>
    <n v="0"/>
    <x v="44"/>
    <x v="44"/>
    <s v="Pertanian lahan kering  campur semak / kebun campur"/>
    <x v="1"/>
    <x v="0"/>
    <x v="0"/>
  </r>
  <r>
    <n v="1817"/>
    <n v="8"/>
    <n v="173"/>
    <n v="18"/>
    <x v="13"/>
    <n v="0"/>
    <x v="47"/>
    <x v="47"/>
    <s v="Lahan terbuka"/>
    <x v="13"/>
    <x v="0"/>
    <x v="0"/>
  </r>
  <r>
    <n v="1818"/>
    <n v="110"/>
    <n v="173"/>
    <n v="18"/>
    <x v="2"/>
    <n v="0"/>
    <x v="47"/>
    <x v="47"/>
    <s v="Lahan terbuka"/>
    <x v="2"/>
    <x v="0"/>
    <x v="0"/>
  </r>
  <r>
    <n v="1819"/>
    <n v="13"/>
    <n v="148"/>
    <n v="6"/>
    <x v="5"/>
    <n v="0"/>
    <x v="38"/>
    <x v="38"/>
    <s v="Hutan mangrove sekunder"/>
    <x v="5"/>
    <x v="0"/>
    <x v="1"/>
  </r>
  <r>
    <n v="1820"/>
    <n v="97"/>
    <n v="148"/>
    <n v="6"/>
    <x v="9"/>
    <n v="0"/>
    <x v="38"/>
    <x v="38"/>
    <s v="Hutan mangrove sekunder"/>
    <x v="9"/>
    <x v="0"/>
    <x v="0"/>
  </r>
  <r>
    <n v="1821"/>
    <n v="3"/>
    <n v="148"/>
    <n v="6"/>
    <x v="17"/>
    <n v="0"/>
    <x v="38"/>
    <x v="38"/>
    <s v="Hutan mangrove sekunder"/>
    <x v="17"/>
    <x v="0"/>
    <x v="1"/>
  </r>
  <r>
    <n v="1822"/>
    <n v="13"/>
    <n v="148"/>
    <n v="6"/>
    <x v="6"/>
    <n v="0"/>
    <x v="38"/>
    <x v="38"/>
    <s v="Hutan mangrove sekunder"/>
    <x v="6"/>
    <x v="0"/>
    <x v="1"/>
  </r>
  <r>
    <n v="1823"/>
    <n v="308"/>
    <n v="144"/>
    <n v="13"/>
    <x v="5"/>
    <n v="0"/>
    <x v="45"/>
    <x v="45"/>
    <s v="Pertanian lahan kering  campur semak / kebun campur"/>
    <x v="5"/>
    <x v="0"/>
    <x v="0"/>
  </r>
  <r>
    <n v="1824"/>
    <n v="1426"/>
    <n v="140"/>
    <n v="13"/>
    <x v="1"/>
    <n v="0"/>
    <x v="48"/>
    <x v="48"/>
    <s v="Pertanian lahan kering  campur semak / kebun campur"/>
    <x v="1"/>
    <x v="0"/>
    <x v="0"/>
  </r>
  <r>
    <n v="1825"/>
    <n v="1104"/>
    <n v="125"/>
    <n v="12"/>
    <x v="1"/>
    <n v="0"/>
    <x v="40"/>
    <x v="40"/>
    <s v="Pertanian lahan kering"/>
    <x v="1"/>
    <x v="0"/>
    <x v="0"/>
  </r>
  <r>
    <n v="1826"/>
    <n v="490"/>
    <n v="229"/>
    <n v="9"/>
    <x v="3"/>
    <n v="0"/>
    <x v="52"/>
    <x v="52"/>
    <s v="Semak belukar"/>
    <x v="3"/>
    <x v="0"/>
    <x v="0"/>
  </r>
  <r>
    <n v="1827"/>
    <n v="45"/>
    <n v="285"/>
    <n v="11"/>
    <x v="3"/>
    <n v="0"/>
    <x v="26"/>
    <x v="26"/>
    <s v="Savanna / Padang rumput"/>
    <x v="3"/>
    <x v="0"/>
    <x v="0"/>
  </r>
  <r>
    <n v="1828"/>
    <n v="253"/>
    <n v="217"/>
    <n v="16"/>
    <x v="3"/>
    <n v="0"/>
    <x v="44"/>
    <x v="44"/>
    <s v="Pemukiman"/>
    <x v="3"/>
    <x v="0"/>
    <x v="0"/>
  </r>
  <r>
    <n v="1829"/>
    <n v="218"/>
    <n v="217"/>
    <n v="11"/>
    <x v="7"/>
    <n v="0"/>
    <x v="44"/>
    <x v="44"/>
    <s v="Savanna / Padang rumput"/>
    <x v="7"/>
    <x v="0"/>
    <x v="0"/>
  </r>
  <r>
    <n v="1830"/>
    <n v="209"/>
    <n v="173"/>
    <n v="9"/>
    <x v="2"/>
    <n v="0"/>
    <x v="47"/>
    <x v="47"/>
    <s v="Semak belukar"/>
    <x v="2"/>
    <x v="0"/>
    <x v="0"/>
  </r>
  <r>
    <n v="1831"/>
    <n v="3"/>
    <n v="148"/>
    <n v="13"/>
    <x v="9"/>
    <n v="0"/>
    <x v="38"/>
    <x v="38"/>
    <s v="Pertanian lahan kering  campur semak / kebun campur"/>
    <x v="9"/>
    <x v="0"/>
    <x v="0"/>
  </r>
  <r>
    <n v="1832"/>
    <n v="8"/>
    <n v="144"/>
    <n v="0"/>
    <x v="5"/>
    <n v="0"/>
    <x v="45"/>
    <x v="45"/>
    <s v="No data"/>
    <x v="5"/>
    <x v="0"/>
    <x v="0"/>
  </r>
  <r>
    <n v="1833"/>
    <n v="113"/>
    <n v="124"/>
    <n v="9"/>
    <x v="13"/>
    <n v="0"/>
    <x v="37"/>
    <x v="37"/>
    <s v="Semak belukar"/>
    <x v="13"/>
    <x v="0"/>
    <x v="0"/>
  </r>
  <r>
    <n v="1834"/>
    <n v="3"/>
    <n v="125"/>
    <n v="13"/>
    <x v="4"/>
    <n v="0"/>
    <x v="40"/>
    <x v="40"/>
    <s v="Pertanian lahan kering  campur semak / kebun campur"/>
    <x v="4"/>
    <x v="0"/>
    <x v="0"/>
  </r>
  <r>
    <n v="1835"/>
    <n v="2"/>
    <n v="154"/>
    <n v="11"/>
    <x v="3"/>
    <n v="0"/>
    <x v="33"/>
    <x v="33"/>
    <s v="Savanna / Padang rumput"/>
    <x v="3"/>
    <x v="0"/>
    <x v="0"/>
  </r>
  <r>
    <n v="1836"/>
    <n v="8"/>
    <n v="125"/>
    <n v="16"/>
    <x v="5"/>
    <n v="0"/>
    <x v="40"/>
    <x v="40"/>
    <s v="Pemukiman"/>
    <x v="5"/>
    <x v="0"/>
    <x v="0"/>
  </r>
  <r>
    <n v="1837"/>
    <n v="3"/>
    <n v="126"/>
    <n v="11"/>
    <x v="0"/>
    <n v="0"/>
    <x v="22"/>
    <x v="22"/>
    <s v="Savanna / Padang rumput"/>
    <x v="0"/>
    <x v="0"/>
    <x v="0"/>
  </r>
  <r>
    <n v="1838"/>
    <n v="10"/>
    <n v="217"/>
    <n v="9"/>
    <x v="8"/>
    <n v="0"/>
    <x v="44"/>
    <x v="44"/>
    <s v="Semak belukar"/>
    <x v="8"/>
    <x v="0"/>
    <x v="0"/>
  </r>
  <r>
    <n v="1839"/>
    <n v="59"/>
    <n v="186"/>
    <n v="9"/>
    <x v="2"/>
    <n v="0"/>
    <x v="53"/>
    <x v="53"/>
    <s v="Semak belukar"/>
    <x v="2"/>
    <x v="0"/>
    <x v="0"/>
  </r>
  <r>
    <n v="1840"/>
    <n v="33"/>
    <n v="173"/>
    <n v="9"/>
    <x v="7"/>
    <n v="0"/>
    <x v="47"/>
    <x v="47"/>
    <s v="Semak belukar"/>
    <x v="7"/>
    <x v="0"/>
    <x v="0"/>
  </r>
  <r>
    <n v="1841"/>
    <n v="2"/>
    <n v="148"/>
    <n v="18"/>
    <x v="4"/>
    <n v="0"/>
    <x v="38"/>
    <x v="38"/>
    <s v="Lahan terbuka"/>
    <x v="4"/>
    <x v="0"/>
    <x v="0"/>
  </r>
  <r>
    <n v="1842"/>
    <n v="4"/>
    <n v="148"/>
    <n v="0"/>
    <x v="9"/>
    <n v="0"/>
    <x v="38"/>
    <x v="38"/>
    <s v="No data"/>
    <x v="9"/>
    <x v="0"/>
    <x v="0"/>
  </r>
  <r>
    <n v="1843"/>
    <n v="1"/>
    <n v="144"/>
    <n v="12"/>
    <x v="5"/>
    <n v="0"/>
    <x v="45"/>
    <x v="45"/>
    <s v="Pertanian lahan kering"/>
    <x v="5"/>
    <x v="0"/>
    <x v="0"/>
  </r>
  <r>
    <n v="1844"/>
    <n v="1"/>
    <n v="127"/>
    <n v="2"/>
    <x v="0"/>
    <n v="0"/>
    <x v="35"/>
    <x v="35"/>
    <s v="Hutan lahan kering sekunder / bekas tebangan"/>
    <x v="0"/>
    <x v="0"/>
    <x v="1"/>
  </r>
  <r>
    <n v="1845"/>
    <n v="192"/>
    <n v="242"/>
    <n v="0"/>
    <x v="2"/>
    <n v="0"/>
    <x v="49"/>
    <x v="49"/>
    <s v="No data"/>
    <x v="2"/>
    <x v="0"/>
    <x v="0"/>
  </r>
  <r>
    <n v="1846"/>
    <n v="18"/>
    <n v="243"/>
    <n v="0"/>
    <x v="11"/>
    <n v="0"/>
    <x v="43"/>
    <x v="43"/>
    <s v="No data"/>
    <x v="11"/>
    <x v="0"/>
    <x v="0"/>
  </r>
  <r>
    <n v="1847"/>
    <n v="954"/>
    <n v="228"/>
    <n v="2"/>
    <x v="4"/>
    <n v="0"/>
    <x v="50"/>
    <x v="50"/>
    <s v="Hutan lahan kering sekunder / bekas tebangan"/>
    <x v="4"/>
    <x v="0"/>
    <x v="0"/>
  </r>
  <r>
    <n v="1848"/>
    <n v="1"/>
    <n v="217"/>
    <n v="11"/>
    <x v="8"/>
    <n v="0"/>
    <x v="44"/>
    <x v="44"/>
    <s v="Savanna / Padang rumput"/>
    <x v="8"/>
    <x v="0"/>
    <x v="0"/>
  </r>
  <r>
    <n v="1849"/>
    <n v="1021"/>
    <n v="217"/>
    <n v="13"/>
    <x v="4"/>
    <n v="0"/>
    <x v="44"/>
    <x v="44"/>
    <s v="Pertanian lahan kering  campur semak / kebun campur"/>
    <x v="4"/>
    <x v="0"/>
    <x v="0"/>
  </r>
  <r>
    <n v="1850"/>
    <n v="93"/>
    <n v="173"/>
    <n v="9"/>
    <x v="4"/>
    <n v="0"/>
    <x v="47"/>
    <x v="47"/>
    <s v="Semak belukar"/>
    <x v="4"/>
    <x v="0"/>
    <x v="0"/>
  </r>
  <r>
    <n v="1851"/>
    <n v="12"/>
    <n v="148"/>
    <n v="5"/>
    <x v="2"/>
    <n v="0"/>
    <x v="38"/>
    <x v="38"/>
    <s v="Hutan mangrove primer"/>
    <x v="2"/>
    <x v="0"/>
    <x v="1"/>
  </r>
  <r>
    <n v="1852"/>
    <n v="1"/>
    <n v="148"/>
    <n v="5"/>
    <x v="3"/>
    <n v="0"/>
    <x v="38"/>
    <x v="38"/>
    <s v="Hutan mangrove primer"/>
    <x v="3"/>
    <x v="0"/>
    <x v="1"/>
  </r>
  <r>
    <n v="1853"/>
    <n v="13"/>
    <n v="157"/>
    <n v="0"/>
    <x v="0"/>
    <n v="0"/>
    <x v="54"/>
    <x v="54"/>
    <s v="No data"/>
    <x v="0"/>
    <x v="0"/>
    <x v="0"/>
  </r>
  <r>
    <n v="1854"/>
    <n v="2"/>
    <n v="144"/>
    <n v="13"/>
    <x v="0"/>
    <n v="0"/>
    <x v="45"/>
    <x v="45"/>
    <s v="Pertanian lahan kering  campur semak / kebun campur"/>
    <x v="0"/>
    <x v="0"/>
    <x v="0"/>
  </r>
  <r>
    <n v="1855"/>
    <n v="246"/>
    <n v="243"/>
    <n v="11"/>
    <x v="5"/>
    <n v="0"/>
    <x v="43"/>
    <x v="43"/>
    <s v="Savanna / Padang rumput"/>
    <x v="5"/>
    <x v="0"/>
    <x v="0"/>
  </r>
  <r>
    <n v="1856"/>
    <n v="34"/>
    <n v="243"/>
    <n v="9"/>
    <x v="11"/>
    <n v="0"/>
    <x v="43"/>
    <x v="43"/>
    <s v="Semak belukar"/>
    <x v="11"/>
    <x v="0"/>
    <x v="0"/>
  </r>
  <r>
    <n v="1857"/>
    <n v="10"/>
    <n v="280"/>
    <n v="12"/>
    <x v="12"/>
    <n v="0"/>
    <x v="46"/>
    <x v="46"/>
    <s v="Pertanian lahan kering"/>
    <x v="12"/>
    <x v="0"/>
    <x v="0"/>
  </r>
  <r>
    <n v="1858"/>
    <n v="63"/>
    <n v="280"/>
    <n v="2"/>
    <x v="1"/>
    <n v="0"/>
    <x v="46"/>
    <x v="46"/>
    <s v="Hutan lahan kering sekunder / bekas tebangan"/>
    <x v="1"/>
    <x v="0"/>
    <x v="1"/>
  </r>
  <r>
    <n v="1859"/>
    <n v="351"/>
    <n v="147"/>
    <n v="2"/>
    <x v="1"/>
    <n v="0"/>
    <x v="51"/>
    <x v="51"/>
    <s v="Hutan lahan kering sekunder / bekas tebangan"/>
    <x v="1"/>
    <x v="0"/>
    <x v="1"/>
  </r>
  <r>
    <n v="1860"/>
    <n v="2"/>
    <n v="154"/>
    <n v="12"/>
    <x v="5"/>
    <n v="0"/>
    <x v="33"/>
    <x v="33"/>
    <s v="Pertanian lahan kering"/>
    <x v="5"/>
    <x v="0"/>
    <x v="0"/>
  </r>
  <r>
    <n v="1861"/>
    <n v="1547"/>
    <n v="157"/>
    <n v="13"/>
    <x v="1"/>
    <n v="0"/>
    <x v="54"/>
    <x v="54"/>
    <s v="Pertanian lahan kering  campur semak / kebun campur"/>
    <x v="1"/>
    <x v="0"/>
    <x v="0"/>
  </r>
  <r>
    <n v="1862"/>
    <n v="21"/>
    <n v="157"/>
    <n v="0"/>
    <x v="1"/>
    <n v="0"/>
    <x v="54"/>
    <x v="54"/>
    <s v="No data"/>
    <x v="1"/>
    <x v="0"/>
    <x v="0"/>
  </r>
  <r>
    <n v="1863"/>
    <n v="10"/>
    <n v="157"/>
    <n v="13"/>
    <x v="0"/>
    <n v="0"/>
    <x v="54"/>
    <x v="54"/>
    <s v="Pertanian lahan kering  campur semak / kebun campur"/>
    <x v="0"/>
    <x v="0"/>
    <x v="0"/>
  </r>
  <r>
    <n v="1864"/>
    <n v="3"/>
    <n v="243"/>
    <n v="0"/>
    <x v="5"/>
    <n v="0"/>
    <x v="43"/>
    <x v="43"/>
    <s v="No data"/>
    <x v="5"/>
    <x v="0"/>
    <x v="0"/>
  </r>
  <r>
    <n v="1865"/>
    <n v="1"/>
    <n v="243"/>
    <n v="0"/>
    <x v="18"/>
    <n v="0"/>
    <x v="43"/>
    <x v="43"/>
    <s v="No data"/>
    <x v="18"/>
    <x v="0"/>
    <x v="0"/>
  </r>
  <r>
    <n v="1866"/>
    <n v="6"/>
    <n v="243"/>
    <n v="6"/>
    <x v="18"/>
    <n v="0"/>
    <x v="43"/>
    <x v="43"/>
    <s v="Hutan mangrove sekunder"/>
    <x v="18"/>
    <x v="0"/>
    <x v="1"/>
  </r>
  <r>
    <n v="1867"/>
    <n v="29"/>
    <n v="217"/>
    <n v="16"/>
    <x v="7"/>
    <n v="0"/>
    <x v="44"/>
    <x v="44"/>
    <s v="Pemukiman"/>
    <x v="7"/>
    <x v="0"/>
    <x v="0"/>
  </r>
  <r>
    <n v="1868"/>
    <n v="3"/>
    <n v="148"/>
    <n v="6"/>
    <x v="0"/>
    <n v="0"/>
    <x v="38"/>
    <x v="38"/>
    <s v="Hutan mangrove sekunder"/>
    <x v="0"/>
    <x v="0"/>
    <x v="1"/>
  </r>
  <r>
    <n v="1869"/>
    <n v="65"/>
    <n v="154"/>
    <n v="12"/>
    <x v="2"/>
    <n v="0"/>
    <x v="33"/>
    <x v="33"/>
    <s v="Pertanian lahan kering"/>
    <x v="2"/>
    <x v="0"/>
    <x v="0"/>
  </r>
  <r>
    <n v="1870"/>
    <n v="44"/>
    <n v="154"/>
    <n v="16"/>
    <x v="2"/>
    <n v="0"/>
    <x v="33"/>
    <x v="33"/>
    <s v="Pemukiman"/>
    <x v="2"/>
    <x v="0"/>
    <x v="0"/>
  </r>
  <r>
    <n v="1871"/>
    <n v="6"/>
    <n v="154"/>
    <n v="12"/>
    <x v="6"/>
    <n v="0"/>
    <x v="33"/>
    <x v="33"/>
    <s v="Pertanian lahan kering"/>
    <x v="6"/>
    <x v="0"/>
    <x v="0"/>
  </r>
  <r>
    <n v="1872"/>
    <n v="66"/>
    <n v="124"/>
    <n v="11"/>
    <x v="13"/>
    <n v="0"/>
    <x v="37"/>
    <x v="37"/>
    <s v="Savanna / Padang rumput"/>
    <x v="13"/>
    <x v="0"/>
    <x v="0"/>
  </r>
  <r>
    <n v="1873"/>
    <n v="9"/>
    <n v="243"/>
    <n v="9"/>
    <x v="4"/>
    <n v="0"/>
    <x v="43"/>
    <x v="43"/>
    <s v="Semak belukar"/>
    <x v="4"/>
    <x v="0"/>
    <x v="0"/>
  </r>
  <r>
    <n v="1874"/>
    <n v="347"/>
    <n v="243"/>
    <n v="2"/>
    <x v="7"/>
    <n v="0"/>
    <x v="43"/>
    <x v="43"/>
    <s v="Hutan lahan kering sekunder / bekas tebangan"/>
    <x v="7"/>
    <x v="0"/>
    <x v="1"/>
  </r>
  <r>
    <n v="1875"/>
    <n v="92"/>
    <n v="229"/>
    <n v="9"/>
    <x v="7"/>
    <n v="0"/>
    <x v="52"/>
    <x v="52"/>
    <s v="Semak belukar"/>
    <x v="7"/>
    <x v="0"/>
    <x v="0"/>
  </r>
  <r>
    <n v="1876"/>
    <n v="131"/>
    <n v="229"/>
    <n v="9"/>
    <x v="1"/>
    <n v="0"/>
    <x v="52"/>
    <x v="52"/>
    <s v="Semak belukar"/>
    <x v="1"/>
    <x v="0"/>
    <x v="0"/>
  </r>
  <r>
    <n v="1877"/>
    <n v="25"/>
    <n v="148"/>
    <n v="12"/>
    <x v="11"/>
    <n v="0"/>
    <x v="38"/>
    <x v="38"/>
    <s v="Pertanian lahan kering"/>
    <x v="11"/>
    <x v="0"/>
    <x v="0"/>
  </r>
  <r>
    <n v="1878"/>
    <n v="21"/>
    <n v="157"/>
    <n v="0"/>
    <x v="3"/>
    <n v="0"/>
    <x v="54"/>
    <x v="54"/>
    <s v="No data"/>
    <x v="3"/>
    <x v="0"/>
    <x v="0"/>
  </r>
  <r>
    <n v="1879"/>
    <n v="6"/>
    <n v="125"/>
    <n v="13"/>
    <x v="2"/>
    <n v="0"/>
    <x v="40"/>
    <x v="40"/>
    <s v="Pertanian lahan kering  campur semak / kebun campur"/>
    <x v="2"/>
    <x v="0"/>
    <x v="0"/>
  </r>
  <r>
    <n v="1880"/>
    <n v="37"/>
    <n v="242"/>
    <n v="0"/>
    <x v="9"/>
    <n v="0"/>
    <x v="49"/>
    <x v="49"/>
    <s v="No data"/>
    <x v="9"/>
    <x v="0"/>
    <x v="0"/>
  </r>
  <r>
    <n v="1881"/>
    <n v="708"/>
    <n v="243"/>
    <n v="9"/>
    <x v="13"/>
    <n v="0"/>
    <x v="43"/>
    <x v="43"/>
    <s v="Semak belukar"/>
    <x v="13"/>
    <x v="0"/>
    <x v="0"/>
  </r>
  <r>
    <n v="1882"/>
    <n v="14"/>
    <n v="148"/>
    <n v="5"/>
    <x v="11"/>
    <n v="0"/>
    <x v="38"/>
    <x v="38"/>
    <s v="Hutan mangrove primer"/>
    <x v="11"/>
    <x v="0"/>
    <x v="2"/>
  </r>
  <r>
    <n v="1883"/>
    <n v="5"/>
    <n v="154"/>
    <n v="11"/>
    <x v="6"/>
    <n v="0"/>
    <x v="33"/>
    <x v="33"/>
    <s v="Savanna / Padang rumput"/>
    <x v="6"/>
    <x v="0"/>
    <x v="0"/>
  </r>
  <r>
    <n v="1884"/>
    <n v="50"/>
    <n v="154"/>
    <n v="11"/>
    <x v="1"/>
    <n v="0"/>
    <x v="33"/>
    <x v="33"/>
    <s v="Savanna / Padang rumput"/>
    <x v="1"/>
    <x v="0"/>
    <x v="0"/>
  </r>
  <r>
    <n v="1885"/>
    <n v="219"/>
    <n v="157"/>
    <n v="13"/>
    <x v="3"/>
    <n v="0"/>
    <x v="54"/>
    <x v="54"/>
    <s v="Pertanian lahan kering  campur semak / kebun campur"/>
    <x v="3"/>
    <x v="0"/>
    <x v="0"/>
  </r>
  <r>
    <n v="1886"/>
    <n v="5"/>
    <n v="125"/>
    <n v="13"/>
    <x v="3"/>
    <n v="0"/>
    <x v="40"/>
    <x v="40"/>
    <s v="Pertanian lahan kering  campur semak / kebun campur"/>
    <x v="3"/>
    <x v="0"/>
    <x v="0"/>
  </r>
  <r>
    <n v="1887"/>
    <n v="2"/>
    <n v="243"/>
    <n v="6"/>
    <x v="12"/>
    <n v="0"/>
    <x v="43"/>
    <x v="43"/>
    <s v="Hutan mangrove sekunder"/>
    <x v="12"/>
    <x v="0"/>
    <x v="1"/>
  </r>
  <r>
    <n v="1888"/>
    <n v="19"/>
    <n v="228"/>
    <n v="2"/>
    <x v="2"/>
    <n v="0"/>
    <x v="50"/>
    <x v="50"/>
    <s v="Hutan lahan kering sekunder / bekas tebangan"/>
    <x v="2"/>
    <x v="0"/>
    <x v="1"/>
  </r>
  <r>
    <n v="1889"/>
    <n v="11"/>
    <n v="280"/>
    <n v="9"/>
    <x v="12"/>
    <n v="0"/>
    <x v="46"/>
    <x v="46"/>
    <s v="Semak belukar"/>
    <x v="12"/>
    <x v="0"/>
    <x v="0"/>
  </r>
  <r>
    <n v="1890"/>
    <n v="11"/>
    <n v="173"/>
    <n v="13"/>
    <x v="0"/>
    <n v="0"/>
    <x v="47"/>
    <x v="47"/>
    <s v="Pertanian lahan kering  campur semak / kebun campur"/>
    <x v="0"/>
    <x v="0"/>
    <x v="0"/>
  </r>
  <r>
    <n v="1891"/>
    <n v="6391"/>
    <n v="173"/>
    <n v="13"/>
    <x v="5"/>
    <n v="0"/>
    <x v="47"/>
    <x v="47"/>
    <s v="Pertanian lahan kering  campur semak / kebun campur"/>
    <x v="5"/>
    <x v="0"/>
    <x v="0"/>
  </r>
  <r>
    <n v="1892"/>
    <n v="24"/>
    <n v="148"/>
    <n v="12"/>
    <x v="9"/>
    <n v="0"/>
    <x v="38"/>
    <x v="38"/>
    <s v="Pertanian lahan kering"/>
    <x v="9"/>
    <x v="0"/>
    <x v="0"/>
  </r>
  <r>
    <n v="1893"/>
    <n v="140"/>
    <n v="157"/>
    <n v="9"/>
    <x v="1"/>
    <n v="0"/>
    <x v="54"/>
    <x v="54"/>
    <s v="Semak belukar"/>
    <x v="1"/>
    <x v="0"/>
    <x v="0"/>
  </r>
  <r>
    <n v="1894"/>
    <n v="1253"/>
    <n v="157"/>
    <n v="13"/>
    <x v="2"/>
    <n v="0"/>
    <x v="54"/>
    <x v="54"/>
    <s v="Pertanian lahan kering  campur semak / kebun campur"/>
    <x v="2"/>
    <x v="0"/>
    <x v="0"/>
  </r>
  <r>
    <n v="1895"/>
    <n v="21"/>
    <n v="124"/>
    <n v="1"/>
    <x v="2"/>
    <n v="0"/>
    <x v="37"/>
    <x v="37"/>
    <s v="Hutan lahan kering primer"/>
    <x v="2"/>
    <x v="0"/>
    <x v="1"/>
  </r>
  <r>
    <n v="1896"/>
    <n v="2"/>
    <n v="229"/>
    <n v="2"/>
    <x v="2"/>
    <n v="0"/>
    <x v="52"/>
    <x v="52"/>
    <s v="Hutan lahan kering sekunder / bekas tebangan"/>
    <x v="2"/>
    <x v="0"/>
    <x v="1"/>
  </r>
  <r>
    <n v="1897"/>
    <n v="3"/>
    <n v="186"/>
    <n v="11"/>
    <x v="0"/>
    <n v="0"/>
    <x v="53"/>
    <x v="53"/>
    <s v="Savanna / Padang rumput"/>
    <x v="0"/>
    <x v="0"/>
    <x v="0"/>
  </r>
  <r>
    <n v="1898"/>
    <n v="2"/>
    <n v="148"/>
    <n v="12"/>
    <x v="4"/>
    <n v="0"/>
    <x v="38"/>
    <x v="38"/>
    <s v="Pertanian lahan kering"/>
    <x v="4"/>
    <x v="0"/>
    <x v="0"/>
  </r>
  <r>
    <n v="1899"/>
    <n v="84"/>
    <n v="154"/>
    <n v="12"/>
    <x v="7"/>
    <n v="0"/>
    <x v="33"/>
    <x v="33"/>
    <s v="Pertanian lahan kering"/>
    <x v="7"/>
    <x v="0"/>
    <x v="0"/>
  </r>
  <r>
    <n v="1900"/>
    <n v="256"/>
    <n v="157"/>
    <n v="9"/>
    <x v="2"/>
    <n v="0"/>
    <x v="54"/>
    <x v="54"/>
    <s v="Semak belukar"/>
    <x v="2"/>
    <x v="0"/>
    <x v="0"/>
  </r>
  <r>
    <n v="1901"/>
    <n v="567"/>
    <n v="282"/>
    <n v="12"/>
    <x v="3"/>
    <n v="0"/>
    <x v="42"/>
    <x v="42"/>
    <s v="Pertanian lahan kering"/>
    <x v="3"/>
    <x v="0"/>
    <x v="0"/>
  </r>
  <r>
    <n v="1902"/>
    <n v="12"/>
    <n v="217"/>
    <n v="13"/>
    <x v="5"/>
    <n v="0"/>
    <x v="44"/>
    <x v="44"/>
    <s v="Pertanian lahan kering  campur semak / kebun campur"/>
    <x v="5"/>
    <x v="0"/>
    <x v="0"/>
  </r>
  <r>
    <n v="1903"/>
    <n v="1700"/>
    <n v="186"/>
    <n v="12"/>
    <x v="5"/>
    <n v="0"/>
    <x v="53"/>
    <x v="53"/>
    <s v="Pertanian lahan kering"/>
    <x v="5"/>
    <x v="0"/>
    <x v="0"/>
  </r>
  <r>
    <n v="1904"/>
    <n v="11"/>
    <n v="186"/>
    <n v="0"/>
    <x v="5"/>
    <n v="0"/>
    <x v="53"/>
    <x v="53"/>
    <s v="No data"/>
    <x v="5"/>
    <x v="0"/>
    <x v="0"/>
  </r>
  <r>
    <n v="1905"/>
    <n v="30"/>
    <n v="186"/>
    <n v="11"/>
    <x v="2"/>
    <n v="0"/>
    <x v="53"/>
    <x v="53"/>
    <s v="Savanna / Padang rumput"/>
    <x v="2"/>
    <x v="0"/>
    <x v="0"/>
  </r>
  <r>
    <n v="1906"/>
    <n v="17"/>
    <n v="186"/>
    <n v="0"/>
    <x v="4"/>
    <n v="0"/>
    <x v="53"/>
    <x v="53"/>
    <s v="No data"/>
    <x v="4"/>
    <x v="0"/>
    <x v="0"/>
  </r>
  <r>
    <n v="1907"/>
    <n v="3"/>
    <n v="148"/>
    <n v="5"/>
    <x v="0"/>
    <n v="0"/>
    <x v="38"/>
    <x v="38"/>
    <s v="Hutan mangrove primer"/>
    <x v="0"/>
    <x v="0"/>
    <x v="1"/>
  </r>
  <r>
    <n v="1908"/>
    <n v="26"/>
    <n v="154"/>
    <n v="11"/>
    <x v="7"/>
    <n v="0"/>
    <x v="33"/>
    <x v="33"/>
    <s v="Savanna / Padang rumput"/>
    <x v="7"/>
    <x v="0"/>
    <x v="0"/>
  </r>
  <r>
    <n v="1909"/>
    <n v="40"/>
    <n v="124"/>
    <n v="1"/>
    <x v="1"/>
    <n v="0"/>
    <x v="37"/>
    <x v="37"/>
    <s v="Hutan lahan kering primer"/>
    <x v="1"/>
    <x v="0"/>
    <x v="1"/>
  </r>
  <r>
    <n v="1910"/>
    <n v="65"/>
    <n v="243"/>
    <n v="9"/>
    <x v="6"/>
    <n v="0"/>
    <x v="43"/>
    <x v="43"/>
    <s v="Semak belukar"/>
    <x v="6"/>
    <x v="0"/>
    <x v="0"/>
  </r>
  <r>
    <n v="1911"/>
    <n v="59"/>
    <n v="243"/>
    <n v="6"/>
    <x v="6"/>
    <n v="0"/>
    <x v="43"/>
    <x v="43"/>
    <s v="Hutan mangrove sekunder"/>
    <x v="6"/>
    <x v="0"/>
    <x v="1"/>
  </r>
  <r>
    <n v="1912"/>
    <n v="10"/>
    <n v="217"/>
    <n v="0"/>
    <x v="7"/>
    <n v="0"/>
    <x v="44"/>
    <x v="44"/>
    <s v="No data"/>
    <x v="7"/>
    <x v="0"/>
    <x v="0"/>
  </r>
  <r>
    <n v="1913"/>
    <n v="19"/>
    <n v="186"/>
    <n v="0"/>
    <x v="12"/>
    <n v="0"/>
    <x v="53"/>
    <x v="53"/>
    <s v="No data"/>
    <x v="12"/>
    <x v="0"/>
    <x v="0"/>
  </r>
  <r>
    <n v="1914"/>
    <n v="482"/>
    <n v="173"/>
    <n v="13"/>
    <x v="4"/>
    <n v="0"/>
    <x v="47"/>
    <x v="47"/>
    <s v="Pertanian lahan kering  campur semak / kebun campur"/>
    <x v="4"/>
    <x v="0"/>
    <x v="0"/>
  </r>
  <r>
    <n v="1915"/>
    <n v="28"/>
    <n v="154"/>
    <n v="11"/>
    <x v="2"/>
    <n v="0"/>
    <x v="33"/>
    <x v="33"/>
    <s v="Savanna / Padang rumput"/>
    <x v="2"/>
    <x v="0"/>
    <x v="0"/>
  </r>
  <r>
    <n v="1916"/>
    <n v="456"/>
    <n v="157"/>
    <n v="9"/>
    <x v="4"/>
    <n v="0"/>
    <x v="54"/>
    <x v="54"/>
    <s v="Semak belukar"/>
    <x v="4"/>
    <x v="0"/>
    <x v="0"/>
  </r>
  <r>
    <n v="1917"/>
    <n v="9"/>
    <n v="125"/>
    <n v="13"/>
    <x v="0"/>
    <n v="0"/>
    <x v="40"/>
    <x v="40"/>
    <s v="Pertanian lahan kering  campur semak / kebun campur"/>
    <x v="0"/>
    <x v="0"/>
    <x v="0"/>
  </r>
  <r>
    <n v="1918"/>
    <n v="234"/>
    <n v="186"/>
    <n v="2"/>
    <x v="5"/>
    <n v="0"/>
    <x v="53"/>
    <x v="53"/>
    <s v="Hutan lahan kering sekunder / bekas tebangan"/>
    <x v="5"/>
    <x v="0"/>
    <x v="1"/>
  </r>
  <r>
    <n v="1919"/>
    <n v="129"/>
    <n v="157"/>
    <n v="16"/>
    <x v="3"/>
    <n v="0"/>
    <x v="54"/>
    <x v="54"/>
    <s v="Pemukiman"/>
    <x v="3"/>
    <x v="0"/>
    <x v="0"/>
  </r>
  <r>
    <n v="1920"/>
    <n v="166"/>
    <n v="124"/>
    <n v="1"/>
    <x v="13"/>
    <n v="0"/>
    <x v="37"/>
    <x v="37"/>
    <s v="Hutan lahan kering primer"/>
    <x v="13"/>
    <x v="0"/>
    <x v="0"/>
  </r>
  <r>
    <n v="1921"/>
    <n v="5"/>
    <n v="217"/>
    <n v="13"/>
    <x v="2"/>
    <n v="0"/>
    <x v="44"/>
    <x v="44"/>
    <s v="Pertanian lahan kering  campur semak / kebun campur"/>
    <x v="2"/>
    <x v="0"/>
    <x v="0"/>
  </r>
  <r>
    <n v="1922"/>
    <n v="174"/>
    <n v="147"/>
    <n v="12"/>
    <x v="5"/>
    <n v="0"/>
    <x v="51"/>
    <x v="51"/>
    <s v="Pertanian lahan kering"/>
    <x v="5"/>
    <x v="0"/>
    <x v="0"/>
  </r>
  <r>
    <n v="1923"/>
    <n v="51"/>
    <n v="282"/>
    <n v="18"/>
    <x v="13"/>
    <n v="0"/>
    <x v="42"/>
    <x v="42"/>
    <s v="Lahan terbuka"/>
    <x v="13"/>
    <x v="0"/>
    <x v="0"/>
  </r>
  <r>
    <n v="1924"/>
    <n v="10"/>
    <n v="217"/>
    <n v="14"/>
    <x v="3"/>
    <n v="0"/>
    <x v="44"/>
    <x v="44"/>
    <s v="Sawah"/>
    <x v="3"/>
    <x v="0"/>
    <x v="0"/>
  </r>
  <r>
    <n v="1925"/>
    <n v="184"/>
    <n v="217"/>
    <n v="14"/>
    <x v="7"/>
    <n v="0"/>
    <x v="44"/>
    <x v="44"/>
    <s v="Sawah"/>
    <x v="7"/>
    <x v="0"/>
    <x v="0"/>
  </r>
  <r>
    <n v="1926"/>
    <n v="7"/>
    <n v="217"/>
    <n v="9"/>
    <x v="7"/>
    <n v="0"/>
    <x v="44"/>
    <x v="44"/>
    <s v="Semak belukar"/>
    <x v="7"/>
    <x v="0"/>
    <x v="0"/>
  </r>
  <r>
    <n v="1927"/>
    <n v="3"/>
    <n v="217"/>
    <n v="16"/>
    <x v="1"/>
    <n v="0"/>
    <x v="44"/>
    <x v="44"/>
    <s v="Pemukiman"/>
    <x v="1"/>
    <x v="0"/>
    <x v="0"/>
  </r>
  <r>
    <n v="1928"/>
    <n v="6"/>
    <n v="186"/>
    <n v="0"/>
    <x v="2"/>
    <n v="0"/>
    <x v="53"/>
    <x v="53"/>
    <s v="No data"/>
    <x v="2"/>
    <x v="0"/>
    <x v="0"/>
  </r>
  <r>
    <n v="1929"/>
    <n v="779"/>
    <n v="173"/>
    <n v="13"/>
    <x v="2"/>
    <n v="0"/>
    <x v="47"/>
    <x v="47"/>
    <s v="Pertanian lahan kering  campur semak / kebun campur"/>
    <x v="2"/>
    <x v="0"/>
    <x v="0"/>
  </r>
  <r>
    <n v="1930"/>
    <n v="5"/>
    <n v="154"/>
    <n v="5"/>
    <x v="2"/>
    <n v="0"/>
    <x v="33"/>
    <x v="33"/>
    <s v="Hutan mangrove primer"/>
    <x v="2"/>
    <x v="0"/>
    <x v="1"/>
  </r>
  <r>
    <n v="1931"/>
    <n v="60"/>
    <n v="144"/>
    <n v="12"/>
    <x v="4"/>
    <n v="0"/>
    <x v="45"/>
    <x v="45"/>
    <s v="Pertanian lahan kering"/>
    <x v="4"/>
    <x v="0"/>
    <x v="0"/>
  </r>
  <r>
    <n v="1932"/>
    <n v="47"/>
    <n v="144"/>
    <n v="18"/>
    <x v="2"/>
    <n v="0"/>
    <x v="45"/>
    <x v="45"/>
    <s v="Lahan terbuka"/>
    <x v="2"/>
    <x v="0"/>
    <x v="0"/>
  </r>
  <r>
    <n v="1933"/>
    <n v="65"/>
    <n v="140"/>
    <n v="16"/>
    <x v="4"/>
    <n v="0"/>
    <x v="48"/>
    <x v="48"/>
    <s v="Pemukiman"/>
    <x v="4"/>
    <x v="0"/>
    <x v="0"/>
  </r>
  <r>
    <n v="1934"/>
    <n v="12"/>
    <n v="140"/>
    <n v="16"/>
    <x v="7"/>
    <n v="0"/>
    <x v="48"/>
    <x v="48"/>
    <s v="Pemukiman"/>
    <x v="7"/>
    <x v="0"/>
    <x v="0"/>
  </r>
  <r>
    <n v="1935"/>
    <n v="25"/>
    <n v="250"/>
    <n v="9"/>
    <x v="12"/>
    <n v="0"/>
    <x v="55"/>
    <x v="55"/>
    <s v="Semak belukar"/>
    <x v="12"/>
    <x v="0"/>
    <x v="0"/>
  </r>
  <r>
    <n v="1936"/>
    <n v="19"/>
    <n v="231"/>
    <n v="9"/>
    <x v="12"/>
    <n v="0"/>
    <x v="32"/>
    <x v="32"/>
    <s v="Semak belukar"/>
    <x v="12"/>
    <x v="0"/>
    <x v="0"/>
  </r>
  <r>
    <n v="1937"/>
    <n v="1617"/>
    <n v="280"/>
    <n v="13"/>
    <x v="4"/>
    <n v="0"/>
    <x v="46"/>
    <x v="46"/>
    <s v="Pertanian lahan kering  campur semak / kebun campur"/>
    <x v="4"/>
    <x v="0"/>
    <x v="0"/>
  </r>
  <r>
    <n v="1938"/>
    <n v="13"/>
    <n v="157"/>
    <n v="0"/>
    <x v="5"/>
    <n v="0"/>
    <x v="54"/>
    <x v="54"/>
    <s v="No data"/>
    <x v="5"/>
    <x v="0"/>
    <x v="0"/>
  </r>
  <r>
    <n v="1939"/>
    <n v="743"/>
    <n v="157"/>
    <n v="13"/>
    <x v="5"/>
    <n v="0"/>
    <x v="54"/>
    <x v="54"/>
    <s v="Pertanian lahan kering  campur semak / kebun campur"/>
    <x v="5"/>
    <x v="0"/>
    <x v="0"/>
  </r>
  <r>
    <n v="1940"/>
    <n v="49"/>
    <n v="140"/>
    <n v="16"/>
    <x v="3"/>
    <n v="0"/>
    <x v="48"/>
    <x v="48"/>
    <s v="Pemukiman"/>
    <x v="3"/>
    <x v="0"/>
    <x v="0"/>
  </r>
  <r>
    <n v="1941"/>
    <n v="1235"/>
    <n v="250"/>
    <n v="9"/>
    <x v="7"/>
    <n v="0"/>
    <x v="55"/>
    <x v="55"/>
    <s v="Semak belukar"/>
    <x v="7"/>
    <x v="0"/>
    <x v="0"/>
  </r>
  <r>
    <n v="1942"/>
    <n v="743"/>
    <n v="250"/>
    <n v="9"/>
    <x v="2"/>
    <n v="0"/>
    <x v="55"/>
    <x v="55"/>
    <s v="Semak belukar"/>
    <x v="2"/>
    <x v="0"/>
    <x v="0"/>
  </r>
  <r>
    <n v="1943"/>
    <n v="284"/>
    <n v="217"/>
    <n v="9"/>
    <x v="5"/>
    <n v="0"/>
    <x v="44"/>
    <x v="44"/>
    <s v="Semak belukar"/>
    <x v="5"/>
    <x v="0"/>
    <x v="0"/>
  </r>
  <r>
    <n v="1944"/>
    <n v="11"/>
    <n v="217"/>
    <n v="12"/>
    <x v="1"/>
    <n v="0"/>
    <x v="44"/>
    <x v="44"/>
    <s v="Pertanian lahan kering"/>
    <x v="1"/>
    <x v="0"/>
    <x v="0"/>
  </r>
  <r>
    <n v="1945"/>
    <n v="8"/>
    <n v="155"/>
    <n v="0"/>
    <x v="5"/>
    <n v="0"/>
    <x v="56"/>
    <x v="56"/>
    <s v="No data"/>
    <x v="5"/>
    <x v="0"/>
    <x v="0"/>
  </r>
  <r>
    <n v="1946"/>
    <n v="2279"/>
    <n v="155"/>
    <n v="13"/>
    <x v="5"/>
    <n v="0"/>
    <x v="56"/>
    <x v="56"/>
    <s v="Pertanian lahan kering  campur semak / kebun campur"/>
    <x v="5"/>
    <x v="0"/>
    <x v="0"/>
  </r>
  <r>
    <n v="1947"/>
    <n v="33"/>
    <n v="157"/>
    <n v="16"/>
    <x v="1"/>
    <n v="0"/>
    <x v="54"/>
    <x v="54"/>
    <s v="Pemukiman"/>
    <x v="1"/>
    <x v="0"/>
    <x v="0"/>
  </r>
  <r>
    <n v="1948"/>
    <n v="416"/>
    <n v="250"/>
    <n v="2"/>
    <x v="4"/>
    <n v="0"/>
    <x v="55"/>
    <x v="55"/>
    <s v="Hutan lahan kering sekunder / bekas tebangan"/>
    <x v="4"/>
    <x v="0"/>
    <x v="0"/>
  </r>
  <r>
    <n v="1949"/>
    <n v="330"/>
    <n v="250"/>
    <n v="2"/>
    <x v="7"/>
    <n v="0"/>
    <x v="55"/>
    <x v="55"/>
    <s v="Hutan lahan kering sekunder / bekas tebangan"/>
    <x v="7"/>
    <x v="0"/>
    <x v="1"/>
  </r>
  <r>
    <n v="1950"/>
    <n v="3"/>
    <n v="217"/>
    <n v="16"/>
    <x v="5"/>
    <n v="0"/>
    <x v="44"/>
    <x v="44"/>
    <s v="Pemukiman"/>
    <x v="5"/>
    <x v="0"/>
    <x v="0"/>
  </r>
  <r>
    <n v="1951"/>
    <n v="65"/>
    <n v="217"/>
    <n v="12"/>
    <x v="3"/>
    <n v="0"/>
    <x v="44"/>
    <x v="44"/>
    <s v="Pertanian lahan kering"/>
    <x v="3"/>
    <x v="0"/>
    <x v="0"/>
  </r>
  <r>
    <n v="1952"/>
    <n v="253"/>
    <n v="217"/>
    <n v="12"/>
    <x v="7"/>
    <n v="0"/>
    <x v="44"/>
    <x v="44"/>
    <s v="Pertanian lahan kering"/>
    <x v="7"/>
    <x v="0"/>
    <x v="0"/>
  </r>
  <r>
    <n v="1953"/>
    <n v="1186"/>
    <n v="147"/>
    <n v="2"/>
    <x v="5"/>
    <n v="0"/>
    <x v="51"/>
    <x v="51"/>
    <s v="Hutan lahan kering sekunder / bekas tebangan"/>
    <x v="5"/>
    <x v="0"/>
    <x v="1"/>
  </r>
  <r>
    <n v="1954"/>
    <n v="30"/>
    <n v="147"/>
    <n v="12"/>
    <x v="6"/>
    <n v="0"/>
    <x v="51"/>
    <x v="51"/>
    <s v="Pertanian lahan kering"/>
    <x v="6"/>
    <x v="0"/>
    <x v="0"/>
  </r>
  <r>
    <n v="1955"/>
    <n v="4"/>
    <n v="155"/>
    <n v="0"/>
    <x v="3"/>
    <n v="0"/>
    <x v="56"/>
    <x v="56"/>
    <s v="No data"/>
    <x v="3"/>
    <x v="0"/>
    <x v="0"/>
  </r>
  <r>
    <n v="1956"/>
    <n v="221"/>
    <n v="155"/>
    <n v="13"/>
    <x v="3"/>
    <n v="0"/>
    <x v="56"/>
    <x v="56"/>
    <s v="Pertanian lahan kering  campur semak / kebun campur"/>
    <x v="3"/>
    <x v="0"/>
    <x v="0"/>
  </r>
  <r>
    <n v="1957"/>
    <n v="88"/>
    <n v="157"/>
    <n v="16"/>
    <x v="5"/>
    <n v="0"/>
    <x v="54"/>
    <x v="54"/>
    <s v="Pemukiman"/>
    <x v="5"/>
    <x v="0"/>
    <x v="0"/>
  </r>
  <r>
    <n v="1958"/>
    <n v="313"/>
    <n v="157"/>
    <n v="13"/>
    <x v="4"/>
    <n v="0"/>
    <x v="54"/>
    <x v="54"/>
    <s v="Pertanian lahan kering  campur semak / kebun campur"/>
    <x v="4"/>
    <x v="0"/>
    <x v="0"/>
  </r>
  <r>
    <n v="1959"/>
    <n v="84"/>
    <n v="140"/>
    <n v="13"/>
    <x v="3"/>
    <n v="0"/>
    <x v="48"/>
    <x v="48"/>
    <s v="Pertanian lahan kering  campur semak / kebun campur"/>
    <x v="3"/>
    <x v="0"/>
    <x v="0"/>
  </r>
  <r>
    <n v="1960"/>
    <n v="187"/>
    <n v="250"/>
    <n v="2"/>
    <x v="1"/>
    <n v="0"/>
    <x v="55"/>
    <x v="55"/>
    <s v="Hutan lahan kering sekunder / bekas tebangan"/>
    <x v="1"/>
    <x v="0"/>
    <x v="1"/>
  </r>
  <r>
    <n v="1961"/>
    <n v="1"/>
    <n v="280"/>
    <n v="18"/>
    <x v="13"/>
    <n v="0"/>
    <x v="46"/>
    <x v="46"/>
    <s v="Lahan terbuka"/>
    <x v="13"/>
    <x v="0"/>
    <x v="0"/>
  </r>
  <r>
    <n v="1962"/>
    <n v="20"/>
    <n v="154"/>
    <n v="18"/>
    <x v="4"/>
    <n v="0"/>
    <x v="33"/>
    <x v="33"/>
    <s v="Lahan terbuka"/>
    <x v="4"/>
    <x v="0"/>
    <x v="0"/>
  </r>
  <r>
    <n v="1963"/>
    <n v="115"/>
    <n v="155"/>
    <n v="0"/>
    <x v="0"/>
    <n v="0"/>
    <x v="56"/>
    <x v="56"/>
    <s v="No data"/>
    <x v="0"/>
    <x v="0"/>
    <x v="0"/>
  </r>
  <r>
    <n v="1964"/>
    <n v="1"/>
    <n v="157"/>
    <n v="0"/>
    <x v="9"/>
    <n v="0"/>
    <x v="54"/>
    <x v="54"/>
    <s v="No data"/>
    <x v="9"/>
    <x v="0"/>
    <x v="0"/>
  </r>
  <r>
    <n v="1965"/>
    <n v="3"/>
    <n v="125"/>
    <n v="0"/>
    <x v="5"/>
    <n v="0"/>
    <x v="40"/>
    <x v="40"/>
    <s v="No data"/>
    <x v="5"/>
    <x v="0"/>
    <x v="0"/>
  </r>
  <r>
    <n v="1966"/>
    <n v="7"/>
    <n v="250"/>
    <n v="2"/>
    <x v="12"/>
    <n v="0"/>
    <x v="55"/>
    <x v="55"/>
    <s v="Hutan lahan kering sekunder / bekas tebangan"/>
    <x v="12"/>
    <x v="0"/>
    <x v="1"/>
  </r>
  <r>
    <n v="1967"/>
    <n v="597"/>
    <n v="280"/>
    <n v="13"/>
    <x v="7"/>
    <n v="0"/>
    <x v="46"/>
    <x v="46"/>
    <s v="Pertanian lahan kering  campur semak / kebun campur"/>
    <x v="7"/>
    <x v="0"/>
    <x v="0"/>
  </r>
  <r>
    <n v="1968"/>
    <n v="29"/>
    <n v="217"/>
    <n v="9"/>
    <x v="12"/>
    <n v="0"/>
    <x v="44"/>
    <x v="44"/>
    <s v="Semak belukar"/>
    <x v="12"/>
    <x v="0"/>
    <x v="0"/>
  </r>
  <r>
    <n v="1969"/>
    <n v="82"/>
    <n v="154"/>
    <n v="18"/>
    <x v="1"/>
    <n v="0"/>
    <x v="33"/>
    <x v="33"/>
    <s v="Lahan terbuka"/>
    <x v="1"/>
    <x v="0"/>
    <x v="0"/>
  </r>
  <r>
    <n v="1970"/>
    <n v="1"/>
    <n v="157"/>
    <n v="13"/>
    <x v="9"/>
    <n v="0"/>
    <x v="54"/>
    <x v="54"/>
    <s v="Pertanian lahan kering  campur semak / kebun campur"/>
    <x v="9"/>
    <x v="0"/>
    <x v="0"/>
  </r>
  <r>
    <n v="1971"/>
    <n v="1"/>
    <n v="144"/>
    <n v="2"/>
    <x v="8"/>
    <n v="0"/>
    <x v="45"/>
    <x v="45"/>
    <s v="Hutan lahan kering sekunder / bekas tebangan"/>
    <x v="8"/>
    <x v="0"/>
    <x v="1"/>
  </r>
  <r>
    <n v="1972"/>
    <n v="34"/>
    <n v="243"/>
    <n v="9"/>
    <x v="17"/>
    <n v="0"/>
    <x v="43"/>
    <x v="43"/>
    <s v="Semak belukar"/>
    <x v="17"/>
    <x v="0"/>
    <x v="0"/>
  </r>
  <r>
    <n v="1973"/>
    <n v="108"/>
    <n v="243"/>
    <n v="6"/>
    <x v="17"/>
    <n v="0"/>
    <x v="43"/>
    <x v="43"/>
    <s v="Hutan mangrove sekunder"/>
    <x v="17"/>
    <x v="0"/>
    <x v="1"/>
  </r>
  <r>
    <n v="1974"/>
    <n v="1246"/>
    <n v="250"/>
    <n v="9"/>
    <x v="6"/>
    <n v="0"/>
    <x v="55"/>
    <x v="55"/>
    <s v="Semak belukar"/>
    <x v="6"/>
    <x v="0"/>
    <x v="0"/>
  </r>
  <r>
    <n v="1975"/>
    <n v="1075"/>
    <n v="250"/>
    <n v="9"/>
    <x v="4"/>
    <n v="0"/>
    <x v="55"/>
    <x v="55"/>
    <s v="Semak belukar"/>
    <x v="4"/>
    <x v="0"/>
    <x v="0"/>
  </r>
  <r>
    <n v="1976"/>
    <n v="2113"/>
    <n v="218"/>
    <n v="9"/>
    <x v="13"/>
    <n v="0"/>
    <x v="57"/>
    <x v="57"/>
    <s v="Semak belukar"/>
    <x v="13"/>
    <x v="0"/>
    <x v="0"/>
  </r>
  <r>
    <n v="1977"/>
    <n v="443"/>
    <n v="186"/>
    <n v="5"/>
    <x v="9"/>
    <n v="0"/>
    <x v="53"/>
    <x v="53"/>
    <s v="Hutan mangrove primer"/>
    <x v="9"/>
    <x v="0"/>
    <x v="0"/>
  </r>
  <r>
    <n v="1978"/>
    <n v="1"/>
    <n v="154"/>
    <n v="9"/>
    <x v="0"/>
    <n v="0"/>
    <x v="33"/>
    <x v="33"/>
    <s v="Semak belukar"/>
    <x v="0"/>
    <x v="0"/>
    <x v="0"/>
  </r>
  <r>
    <n v="1979"/>
    <n v="8"/>
    <n v="144"/>
    <n v="0"/>
    <x v="12"/>
    <n v="0"/>
    <x v="45"/>
    <x v="45"/>
    <s v="No data"/>
    <x v="12"/>
    <x v="0"/>
    <x v="0"/>
  </r>
  <r>
    <n v="1980"/>
    <n v="114"/>
    <n v="252"/>
    <n v="1"/>
    <x v="13"/>
    <n v="0"/>
    <x v="31"/>
    <x v="31"/>
    <s v="Hutan lahan kering primer"/>
    <x v="13"/>
    <x v="0"/>
    <x v="0"/>
  </r>
  <r>
    <n v="1981"/>
    <n v="39"/>
    <n v="280"/>
    <n v="2"/>
    <x v="7"/>
    <n v="0"/>
    <x v="46"/>
    <x v="46"/>
    <s v="Hutan lahan kering sekunder / bekas tebangan"/>
    <x v="7"/>
    <x v="0"/>
    <x v="1"/>
  </r>
  <r>
    <n v="1982"/>
    <n v="2"/>
    <n v="280"/>
    <n v="2"/>
    <x v="8"/>
    <n v="0"/>
    <x v="46"/>
    <x v="46"/>
    <s v="Hutan lahan kering sekunder / bekas tebangan"/>
    <x v="8"/>
    <x v="0"/>
    <x v="1"/>
  </r>
  <r>
    <n v="1983"/>
    <n v="21"/>
    <n v="218"/>
    <n v="9"/>
    <x v="12"/>
    <n v="0"/>
    <x v="57"/>
    <x v="57"/>
    <s v="Semak belukar"/>
    <x v="12"/>
    <x v="0"/>
    <x v="0"/>
  </r>
  <r>
    <n v="1984"/>
    <n v="3"/>
    <n v="217"/>
    <n v="6"/>
    <x v="7"/>
    <n v="0"/>
    <x v="44"/>
    <x v="44"/>
    <s v="Hutan mangrove sekunder"/>
    <x v="7"/>
    <x v="0"/>
    <x v="1"/>
  </r>
  <r>
    <n v="1985"/>
    <n v="1"/>
    <n v="252"/>
    <n v="1"/>
    <x v="3"/>
    <n v="0"/>
    <x v="31"/>
    <x v="31"/>
    <s v="Hutan lahan kering primer"/>
    <x v="3"/>
    <x v="0"/>
    <x v="1"/>
  </r>
  <r>
    <n v="1986"/>
    <n v="263"/>
    <n v="250"/>
    <n v="2"/>
    <x v="2"/>
    <n v="0"/>
    <x v="55"/>
    <x v="55"/>
    <s v="Hutan lahan kering sekunder / bekas tebangan"/>
    <x v="2"/>
    <x v="0"/>
    <x v="1"/>
  </r>
  <r>
    <n v="1987"/>
    <n v="2"/>
    <n v="229"/>
    <n v="2"/>
    <x v="7"/>
    <n v="0"/>
    <x v="52"/>
    <x v="52"/>
    <s v="Hutan lahan kering sekunder / bekas tebangan"/>
    <x v="7"/>
    <x v="0"/>
    <x v="1"/>
  </r>
  <r>
    <n v="1988"/>
    <n v="16"/>
    <n v="217"/>
    <n v="2"/>
    <x v="12"/>
    <n v="0"/>
    <x v="44"/>
    <x v="44"/>
    <s v="Hutan lahan kering sekunder / bekas tebangan"/>
    <x v="12"/>
    <x v="0"/>
    <x v="1"/>
  </r>
  <r>
    <n v="1989"/>
    <n v="1"/>
    <n v="217"/>
    <n v="16"/>
    <x v="13"/>
    <n v="0"/>
    <x v="44"/>
    <x v="44"/>
    <s v="Pemukiman"/>
    <x v="13"/>
    <x v="0"/>
    <x v="0"/>
  </r>
  <r>
    <n v="1990"/>
    <n v="139"/>
    <n v="147"/>
    <n v="11"/>
    <x v="1"/>
    <n v="0"/>
    <x v="51"/>
    <x v="51"/>
    <s v="Savanna / Padang rumput"/>
    <x v="1"/>
    <x v="0"/>
    <x v="0"/>
  </r>
  <r>
    <n v="1991"/>
    <n v="3"/>
    <n v="154"/>
    <n v="13"/>
    <x v="0"/>
    <n v="0"/>
    <x v="33"/>
    <x v="33"/>
    <s v="Pertanian lahan kering  campur semak / kebun campur"/>
    <x v="0"/>
    <x v="0"/>
    <x v="0"/>
  </r>
  <r>
    <n v="1992"/>
    <n v="28"/>
    <n v="154"/>
    <n v="18"/>
    <x v="5"/>
    <n v="0"/>
    <x v="33"/>
    <x v="33"/>
    <s v="Lahan terbuka"/>
    <x v="5"/>
    <x v="0"/>
    <x v="0"/>
  </r>
  <r>
    <n v="1993"/>
    <n v="4"/>
    <n v="157"/>
    <n v="9"/>
    <x v="3"/>
    <n v="0"/>
    <x v="54"/>
    <x v="54"/>
    <s v="Semak belukar"/>
    <x v="3"/>
    <x v="0"/>
    <x v="0"/>
  </r>
  <r>
    <n v="1994"/>
    <n v="5470"/>
    <n v="242"/>
    <n v="11"/>
    <x v="2"/>
    <n v="0"/>
    <x v="49"/>
    <x v="49"/>
    <s v="Savanna / Padang rumput"/>
    <x v="2"/>
    <x v="0"/>
    <x v="0"/>
  </r>
  <r>
    <n v="1995"/>
    <n v="28"/>
    <n v="280"/>
    <n v="2"/>
    <x v="6"/>
    <n v="0"/>
    <x v="46"/>
    <x v="46"/>
    <s v="Hutan lahan kering sekunder / bekas tebangan"/>
    <x v="6"/>
    <x v="0"/>
    <x v="1"/>
  </r>
  <r>
    <n v="1996"/>
    <n v="66"/>
    <n v="280"/>
    <n v="12"/>
    <x v="5"/>
    <n v="0"/>
    <x v="46"/>
    <x v="46"/>
    <s v="Pertanian lahan kering"/>
    <x v="5"/>
    <x v="0"/>
    <x v="0"/>
  </r>
  <r>
    <n v="1997"/>
    <n v="6"/>
    <n v="218"/>
    <n v="2"/>
    <x v="12"/>
    <n v="0"/>
    <x v="57"/>
    <x v="57"/>
    <s v="Hutan lahan kering sekunder / bekas tebangan"/>
    <x v="12"/>
    <x v="0"/>
    <x v="1"/>
  </r>
  <r>
    <n v="1998"/>
    <n v="9811"/>
    <n v="218"/>
    <n v="2"/>
    <x v="13"/>
    <n v="0"/>
    <x v="57"/>
    <x v="57"/>
    <s v="Hutan lahan kering sekunder / bekas tebangan"/>
    <x v="13"/>
    <x v="0"/>
    <x v="0"/>
  </r>
  <r>
    <n v="1999"/>
    <n v="14"/>
    <n v="217"/>
    <n v="13"/>
    <x v="13"/>
    <n v="0"/>
    <x v="44"/>
    <x v="44"/>
    <s v="Pertanian lahan kering  campur semak / kebun campur"/>
    <x v="13"/>
    <x v="0"/>
    <x v="0"/>
  </r>
  <r>
    <n v="2000"/>
    <n v="2"/>
    <n v="217"/>
    <n v="12"/>
    <x v="11"/>
    <n v="0"/>
    <x v="44"/>
    <x v="44"/>
    <s v="Pertanian lahan kering"/>
    <x v="11"/>
    <x v="0"/>
    <x v="0"/>
  </r>
  <r>
    <n v="2001"/>
    <n v="76"/>
    <n v="147"/>
    <n v="18"/>
    <x v="1"/>
    <n v="0"/>
    <x v="51"/>
    <x v="51"/>
    <s v="Lahan terbuka"/>
    <x v="1"/>
    <x v="0"/>
    <x v="0"/>
  </r>
  <r>
    <n v="2002"/>
    <n v="18"/>
    <n v="147"/>
    <n v="11"/>
    <x v="4"/>
    <n v="0"/>
    <x v="51"/>
    <x v="51"/>
    <s v="Savanna / Padang rumput"/>
    <x v="4"/>
    <x v="0"/>
    <x v="0"/>
  </r>
  <r>
    <n v="2003"/>
    <n v="2"/>
    <n v="147"/>
    <n v="11"/>
    <x v="2"/>
    <n v="0"/>
    <x v="51"/>
    <x v="51"/>
    <s v="Savanna / Padang rumput"/>
    <x v="2"/>
    <x v="0"/>
    <x v="0"/>
  </r>
  <r>
    <n v="2004"/>
    <n v="547"/>
    <n v="243"/>
    <n v="9"/>
    <x v="5"/>
    <n v="0"/>
    <x v="43"/>
    <x v="43"/>
    <s v="Semak belukar"/>
    <x v="5"/>
    <x v="0"/>
    <x v="0"/>
  </r>
  <r>
    <n v="2005"/>
    <n v="66"/>
    <n v="250"/>
    <n v="2"/>
    <x v="6"/>
    <n v="0"/>
    <x v="55"/>
    <x v="55"/>
    <s v="Hutan lahan kering sekunder / bekas tebangan"/>
    <x v="6"/>
    <x v="0"/>
    <x v="1"/>
  </r>
  <r>
    <n v="2006"/>
    <n v="40"/>
    <n v="282"/>
    <n v="18"/>
    <x v="6"/>
    <n v="0"/>
    <x v="42"/>
    <x v="42"/>
    <s v="Lahan terbuka"/>
    <x v="6"/>
    <x v="0"/>
    <x v="0"/>
  </r>
  <r>
    <n v="2007"/>
    <n v="2"/>
    <n v="280"/>
    <n v="18"/>
    <x v="6"/>
    <n v="0"/>
    <x v="46"/>
    <x v="46"/>
    <s v="Lahan terbuka"/>
    <x v="6"/>
    <x v="0"/>
    <x v="0"/>
  </r>
  <r>
    <n v="2008"/>
    <n v="7"/>
    <n v="218"/>
    <n v="2"/>
    <x v="8"/>
    <n v="0"/>
    <x v="57"/>
    <x v="57"/>
    <s v="Hutan lahan kering sekunder / bekas tebangan"/>
    <x v="8"/>
    <x v="0"/>
    <x v="1"/>
  </r>
  <r>
    <n v="2009"/>
    <n v="1"/>
    <n v="217"/>
    <n v="14"/>
    <x v="13"/>
    <n v="0"/>
    <x v="44"/>
    <x v="44"/>
    <s v="Sawah"/>
    <x v="13"/>
    <x v="0"/>
    <x v="0"/>
  </r>
  <r>
    <n v="2010"/>
    <n v="11"/>
    <n v="275"/>
    <n v="6"/>
    <x v="0"/>
    <n v="0"/>
    <x v="58"/>
    <x v="58"/>
    <s v="Hutan mangrove sekunder"/>
    <x v="0"/>
    <x v="0"/>
    <x v="1"/>
  </r>
  <r>
    <n v="2011"/>
    <n v="55"/>
    <n v="203"/>
    <n v="0"/>
    <x v="0"/>
    <n v="0"/>
    <x v="59"/>
    <x v="59"/>
    <s v="No data"/>
    <x v="0"/>
    <x v="0"/>
    <x v="0"/>
  </r>
  <r>
    <n v="2012"/>
    <n v="45"/>
    <n v="203"/>
    <n v="11"/>
    <x v="0"/>
    <n v="0"/>
    <x v="59"/>
    <x v="59"/>
    <s v="Savanna / Padang rumput"/>
    <x v="0"/>
    <x v="0"/>
    <x v="0"/>
  </r>
  <r>
    <n v="2013"/>
    <n v="3071"/>
    <n v="203"/>
    <n v="11"/>
    <x v="1"/>
    <n v="0"/>
    <x v="59"/>
    <x v="59"/>
    <s v="Savanna / Padang rumput"/>
    <x v="1"/>
    <x v="0"/>
    <x v="0"/>
  </r>
  <r>
    <n v="2014"/>
    <n v="14"/>
    <n v="203"/>
    <n v="0"/>
    <x v="1"/>
    <n v="0"/>
    <x v="59"/>
    <x v="59"/>
    <s v="No data"/>
    <x v="1"/>
    <x v="0"/>
    <x v="0"/>
  </r>
  <r>
    <n v="2015"/>
    <n v="2"/>
    <n v="154"/>
    <n v="0"/>
    <x v="7"/>
    <n v="0"/>
    <x v="33"/>
    <x v="33"/>
    <s v="No data"/>
    <x v="7"/>
    <x v="0"/>
    <x v="0"/>
  </r>
  <r>
    <n v="2016"/>
    <n v="3"/>
    <n v="154"/>
    <n v="18"/>
    <x v="2"/>
    <n v="0"/>
    <x v="33"/>
    <x v="33"/>
    <s v="Lahan terbuka"/>
    <x v="2"/>
    <x v="0"/>
    <x v="0"/>
  </r>
  <r>
    <n v="2017"/>
    <n v="17"/>
    <n v="243"/>
    <n v="11"/>
    <x v="17"/>
    <n v="0"/>
    <x v="43"/>
    <x v="43"/>
    <s v="Savanna / Padang rumput"/>
    <x v="17"/>
    <x v="0"/>
    <x v="0"/>
  </r>
  <r>
    <n v="2018"/>
    <n v="12"/>
    <n v="252"/>
    <n v="1"/>
    <x v="4"/>
    <n v="0"/>
    <x v="31"/>
    <x v="31"/>
    <s v="Hutan lahan kering primer"/>
    <x v="4"/>
    <x v="0"/>
    <x v="2"/>
  </r>
  <r>
    <n v="2019"/>
    <n v="2116"/>
    <n v="250"/>
    <n v="2"/>
    <x v="13"/>
    <n v="0"/>
    <x v="55"/>
    <x v="55"/>
    <s v="Hutan lahan kering sekunder / bekas tebangan"/>
    <x v="13"/>
    <x v="0"/>
    <x v="0"/>
  </r>
  <r>
    <n v="2020"/>
    <n v="1132"/>
    <n v="218"/>
    <n v="13"/>
    <x v="4"/>
    <n v="0"/>
    <x v="57"/>
    <x v="57"/>
    <s v="Pertanian lahan kering  campur semak / kebun campur"/>
    <x v="4"/>
    <x v="0"/>
    <x v="0"/>
  </r>
  <r>
    <n v="2021"/>
    <n v="254"/>
    <n v="218"/>
    <n v="13"/>
    <x v="13"/>
    <n v="0"/>
    <x v="57"/>
    <x v="57"/>
    <s v="Pertanian lahan kering  campur semak / kebun campur"/>
    <x v="13"/>
    <x v="0"/>
    <x v="0"/>
  </r>
  <r>
    <n v="2022"/>
    <n v="300"/>
    <n v="275"/>
    <n v="6"/>
    <x v="11"/>
    <n v="0"/>
    <x v="58"/>
    <x v="58"/>
    <s v="Hutan mangrove sekunder"/>
    <x v="11"/>
    <x v="0"/>
    <x v="0"/>
  </r>
  <r>
    <n v="2023"/>
    <n v="2"/>
    <n v="173"/>
    <n v="9"/>
    <x v="6"/>
    <n v="0"/>
    <x v="47"/>
    <x v="47"/>
    <s v="Semak belukar"/>
    <x v="6"/>
    <x v="0"/>
    <x v="0"/>
  </r>
  <r>
    <n v="2024"/>
    <n v="315"/>
    <n v="173"/>
    <n v="2"/>
    <x v="6"/>
    <n v="0"/>
    <x v="47"/>
    <x v="47"/>
    <s v="Hutan lahan kering sekunder / bekas tebangan"/>
    <x v="6"/>
    <x v="0"/>
    <x v="1"/>
  </r>
  <r>
    <n v="2025"/>
    <n v="6"/>
    <n v="147"/>
    <n v="12"/>
    <x v="1"/>
    <n v="0"/>
    <x v="51"/>
    <x v="51"/>
    <s v="Pertanian lahan kering"/>
    <x v="1"/>
    <x v="0"/>
    <x v="0"/>
  </r>
  <r>
    <n v="2026"/>
    <n v="23"/>
    <n v="155"/>
    <n v="0"/>
    <x v="1"/>
    <n v="0"/>
    <x v="56"/>
    <x v="56"/>
    <s v="No data"/>
    <x v="1"/>
    <x v="0"/>
    <x v="0"/>
  </r>
  <r>
    <n v="2027"/>
    <n v="112"/>
    <n v="157"/>
    <n v="11"/>
    <x v="1"/>
    <n v="0"/>
    <x v="54"/>
    <x v="54"/>
    <s v="Savanna / Padang rumput"/>
    <x v="1"/>
    <x v="0"/>
    <x v="0"/>
  </r>
  <r>
    <n v="2028"/>
    <n v="2"/>
    <n v="243"/>
    <n v="0"/>
    <x v="17"/>
    <n v="0"/>
    <x v="43"/>
    <x v="43"/>
    <s v="No data"/>
    <x v="17"/>
    <x v="0"/>
    <x v="0"/>
  </r>
  <r>
    <n v="2029"/>
    <n v="557"/>
    <n v="250"/>
    <n v="9"/>
    <x v="3"/>
    <n v="0"/>
    <x v="55"/>
    <x v="55"/>
    <s v="Semak belukar"/>
    <x v="3"/>
    <x v="0"/>
    <x v="0"/>
  </r>
  <r>
    <n v="2030"/>
    <n v="2023"/>
    <n v="250"/>
    <n v="9"/>
    <x v="13"/>
    <n v="0"/>
    <x v="55"/>
    <x v="55"/>
    <s v="Semak belukar"/>
    <x v="13"/>
    <x v="0"/>
    <x v="0"/>
  </r>
  <r>
    <n v="2031"/>
    <n v="22"/>
    <n v="282"/>
    <n v="9"/>
    <x v="3"/>
    <n v="0"/>
    <x v="42"/>
    <x v="42"/>
    <s v="Semak belukar"/>
    <x v="3"/>
    <x v="0"/>
    <x v="0"/>
  </r>
  <r>
    <n v="2032"/>
    <n v="63"/>
    <n v="275"/>
    <n v="11"/>
    <x v="11"/>
    <n v="0"/>
    <x v="58"/>
    <x v="58"/>
    <s v="Savanna / Padang rumput"/>
    <x v="11"/>
    <x v="0"/>
    <x v="0"/>
  </r>
  <r>
    <n v="2033"/>
    <n v="16"/>
    <n v="148"/>
    <n v="5"/>
    <x v="9"/>
    <n v="0"/>
    <x v="38"/>
    <x v="38"/>
    <s v="Hutan mangrove primer"/>
    <x v="9"/>
    <x v="0"/>
    <x v="0"/>
  </r>
  <r>
    <n v="2034"/>
    <n v="3025"/>
    <n v="155"/>
    <n v="13"/>
    <x v="1"/>
    <n v="0"/>
    <x v="56"/>
    <x v="56"/>
    <s v="Pertanian lahan kering  campur semak / kebun campur"/>
    <x v="1"/>
    <x v="0"/>
    <x v="0"/>
  </r>
  <r>
    <n v="2035"/>
    <n v="533"/>
    <n v="253"/>
    <n v="9"/>
    <x v="4"/>
    <n v="0"/>
    <x v="60"/>
    <x v="60"/>
    <s v="Semak belukar"/>
    <x v="4"/>
    <x v="0"/>
    <x v="0"/>
  </r>
  <r>
    <n v="2036"/>
    <n v="127"/>
    <n v="253"/>
    <n v="9"/>
    <x v="6"/>
    <n v="0"/>
    <x v="60"/>
    <x v="60"/>
    <s v="Semak belukar"/>
    <x v="6"/>
    <x v="0"/>
    <x v="0"/>
  </r>
  <r>
    <n v="2037"/>
    <n v="578"/>
    <n v="253"/>
    <n v="9"/>
    <x v="2"/>
    <n v="0"/>
    <x v="60"/>
    <x v="60"/>
    <s v="Semak belukar"/>
    <x v="2"/>
    <x v="0"/>
    <x v="0"/>
  </r>
  <r>
    <n v="2038"/>
    <n v="83"/>
    <n v="250"/>
    <n v="2"/>
    <x v="3"/>
    <n v="0"/>
    <x v="55"/>
    <x v="55"/>
    <s v="Hutan lahan kering sekunder / bekas tebangan"/>
    <x v="3"/>
    <x v="0"/>
    <x v="1"/>
  </r>
  <r>
    <n v="2039"/>
    <n v="33"/>
    <n v="280"/>
    <n v="2"/>
    <x v="12"/>
    <n v="0"/>
    <x v="46"/>
    <x v="46"/>
    <s v="Hutan lahan kering sekunder / bekas tebangan"/>
    <x v="12"/>
    <x v="0"/>
    <x v="1"/>
  </r>
  <r>
    <n v="2040"/>
    <n v="10"/>
    <n v="186"/>
    <n v="12"/>
    <x v="9"/>
    <n v="0"/>
    <x v="53"/>
    <x v="53"/>
    <s v="Pertanian lahan kering"/>
    <x v="9"/>
    <x v="0"/>
    <x v="0"/>
  </r>
  <r>
    <n v="2041"/>
    <n v="23"/>
    <n v="147"/>
    <n v="9"/>
    <x v="5"/>
    <n v="0"/>
    <x v="51"/>
    <x v="51"/>
    <s v="Semak belukar"/>
    <x v="5"/>
    <x v="0"/>
    <x v="0"/>
  </r>
  <r>
    <n v="2042"/>
    <n v="10"/>
    <n v="154"/>
    <n v="2"/>
    <x v="0"/>
    <n v="0"/>
    <x v="33"/>
    <x v="33"/>
    <s v="Hutan lahan kering sekunder / bekas tebangan"/>
    <x v="0"/>
    <x v="0"/>
    <x v="1"/>
  </r>
  <r>
    <n v="2043"/>
    <n v="104"/>
    <n v="155"/>
    <n v="16"/>
    <x v="3"/>
    <n v="0"/>
    <x v="56"/>
    <x v="56"/>
    <s v="Pemukiman"/>
    <x v="3"/>
    <x v="0"/>
    <x v="0"/>
  </r>
  <r>
    <n v="2044"/>
    <n v="3"/>
    <n v="157"/>
    <n v="16"/>
    <x v="2"/>
    <n v="0"/>
    <x v="54"/>
    <x v="54"/>
    <s v="Pemukiman"/>
    <x v="2"/>
    <x v="0"/>
    <x v="0"/>
  </r>
  <r>
    <n v="2045"/>
    <n v="17"/>
    <n v="242"/>
    <n v="11"/>
    <x v="3"/>
    <n v="0"/>
    <x v="49"/>
    <x v="49"/>
    <s v="Savanna / Padang rumput"/>
    <x v="3"/>
    <x v="0"/>
    <x v="0"/>
  </r>
  <r>
    <n v="2046"/>
    <n v="9"/>
    <n v="229"/>
    <n v="2"/>
    <x v="6"/>
    <n v="0"/>
    <x v="52"/>
    <x v="52"/>
    <s v="Hutan lahan kering sekunder / bekas tebangan"/>
    <x v="6"/>
    <x v="0"/>
    <x v="1"/>
  </r>
  <r>
    <n v="2047"/>
    <n v="248"/>
    <n v="228"/>
    <n v="11"/>
    <x v="4"/>
    <n v="0"/>
    <x v="50"/>
    <x v="50"/>
    <s v="Savanna / Padang rumput"/>
    <x v="4"/>
    <x v="0"/>
    <x v="0"/>
  </r>
  <r>
    <n v="2048"/>
    <n v="794"/>
    <n v="280"/>
    <n v="13"/>
    <x v="13"/>
    <n v="0"/>
    <x v="46"/>
    <x v="46"/>
    <s v="Pertanian lahan kering  campur semak / kebun campur"/>
    <x v="13"/>
    <x v="0"/>
    <x v="0"/>
  </r>
  <r>
    <n v="2049"/>
    <n v="1"/>
    <n v="217"/>
    <n v="2"/>
    <x v="2"/>
    <n v="0"/>
    <x v="44"/>
    <x v="44"/>
    <s v="Hutan lahan kering sekunder / bekas tebangan"/>
    <x v="2"/>
    <x v="0"/>
    <x v="1"/>
  </r>
  <r>
    <n v="2050"/>
    <n v="505"/>
    <n v="275"/>
    <n v="11"/>
    <x v="17"/>
    <n v="0"/>
    <x v="58"/>
    <x v="58"/>
    <s v="Savanna / Padang rumput"/>
    <x v="17"/>
    <x v="0"/>
    <x v="0"/>
  </r>
  <r>
    <n v="2051"/>
    <n v="53"/>
    <n v="173"/>
    <n v="18"/>
    <x v="5"/>
    <n v="0"/>
    <x v="47"/>
    <x v="47"/>
    <s v="Lahan terbuka"/>
    <x v="5"/>
    <x v="0"/>
    <x v="0"/>
  </r>
  <r>
    <n v="2052"/>
    <n v="4"/>
    <n v="147"/>
    <n v="12"/>
    <x v="4"/>
    <n v="0"/>
    <x v="51"/>
    <x v="51"/>
    <s v="Pertanian lahan kering"/>
    <x v="4"/>
    <x v="0"/>
    <x v="0"/>
  </r>
  <r>
    <n v="2053"/>
    <n v="235"/>
    <n v="253"/>
    <n v="9"/>
    <x v="13"/>
    <n v="0"/>
    <x v="60"/>
    <x v="60"/>
    <s v="Semak belukar"/>
    <x v="13"/>
    <x v="0"/>
    <x v="0"/>
  </r>
  <r>
    <n v="2054"/>
    <n v="307"/>
    <n v="228"/>
    <n v="11"/>
    <x v="7"/>
    <n v="0"/>
    <x v="50"/>
    <x v="50"/>
    <s v="Savanna / Padang rumput"/>
    <x v="7"/>
    <x v="0"/>
    <x v="0"/>
  </r>
  <r>
    <n v="2055"/>
    <n v="86"/>
    <n v="217"/>
    <n v="11"/>
    <x v="17"/>
    <n v="0"/>
    <x v="44"/>
    <x v="44"/>
    <s v="Savanna / Padang rumput"/>
    <x v="17"/>
    <x v="0"/>
    <x v="0"/>
  </r>
  <r>
    <n v="2056"/>
    <n v="11152"/>
    <n v="275"/>
    <n v="11"/>
    <x v="1"/>
    <n v="0"/>
    <x v="58"/>
    <x v="58"/>
    <s v="Savanna / Padang rumput"/>
    <x v="1"/>
    <x v="0"/>
    <x v="0"/>
  </r>
  <r>
    <n v="2057"/>
    <n v="3"/>
    <n v="148"/>
    <n v="0"/>
    <x v="1"/>
    <n v="0"/>
    <x v="38"/>
    <x v="38"/>
    <s v="No data"/>
    <x v="1"/>
    <x v="0"/>
    <x v="0"/>
  </r>
  <r>
    <n v="2058"/>
    <n v="113"/>
    <n v="148"/>
    <n v="11"/>
    <x v="1"/>
    <n v="0"/>
    <x v="38"/>
    <x v="38"/>
    <s v="Savanna / Padang rumput"/>
    <x v="1"/>
    <x v="0"/>
    <x v="0"/>
  </r>
  <r>
    <n v="2059"/>
    <n v="6"/>
    <n v="155"/>
    <n v="16"/>
    <x v="1"/>
    <n v="0"/>
    <x v="56"/>
    <x v="56"/>
    <s v="Pemukiman"/>
    <x v="1"/>
    <x v="0"/>
    <x v="0"/>
  </r>
  <r>
    <n v="2060"/>
    <n v="1"/>
    <n v="155"/>
    <n v="16"/>
    <x v="5"/>
    <n v="0"/>
    <x v="56"/>
    <x v="56"/>
    <s v="Pemukiman"/>
    <x v="5"/>
    <x v="0"/>
    <x v="0"/>
  </r>
  <r>
    <n v="2061"/>
    <n v="7"/>
    <n v="140"/>
    <n v="16"/>
    <x v="5"/>
    <n v="0"/>
    <x v="48"/>
    <x v="48"/>
    <s v="Pemukiman"/>
    <x v="5"/>
    <x v="0"/>
    <x v="0"/>
  </r>
  <r>
    <n v="2062"/>
    <n v="5"/>
    <n v="125"/>
    <n v="18"/>
    <x v="0"/>
    <n v="0"/>
    <x v="40"/>
    <x v="40"/>
    <s v="Lahan terbuka"/>
    <x v="0"/>
    <x v="0"/>
    <x v="0"/>
  </r>
  <r>
    <n v="2063"/>
    <n v="2"/>
    <n v="217"/>
    <n v="6"/>
    <x v="17"/>
    <n v="0"/>
    <x v="44"/>
    <x v="44"/>
    <s v="Hutan mangrove sekunder"/>
    <x v="17"/>
    <x v="0"/>
    <x v="1"/>
  </r>
  <r>
    <n v="2064"/>
    <n v="13"/>
    <n v="148"/>
    <n v="16"/>
    <x v="7"/>
    <n v="0"/>
    <x v="38"/>
    <x v="38"/>
    <s v="Pemukiman"/>
    <x v="7"/>
    <x v="0"/>
    <x v="0"/>
  </r>
  <r>
    <n v="2065"/>
    <n v="122"/>
    <n v="157"/>
    <n v="1"/>
    <x v="1"/>
    <n v="0"/>
    <x v="54"/>
    <x v="54"/>
    <s v="Hutan lahan kering primer"/>
    <x v="1"/>
    <x v="0"/>
    <x v="1"/>
  </r>
  <r>
    <n v="2066"/>
    <n v="35"/>
    <n v="157"/>
    <n v="18"/>
    <x v="1"/>
    <n v="0"/>
    <x v="54"/>
    <x v="54"/>
    <s v="Lahan terbuka"/>
    <x v="1"/>
    <x v="0"/>
    <x v="0"/>
  </r>
  <r>
    <n v="2067"/>
    <n v="7"/>
    <n v="157"/>
    <n v="11"/>
    <x v="2"/>
    <n v="0"/>
    <x v="54"/>
    <x v="54"/>
    <s v="Savanna / Padang rumput"/>
    <x v="2"/>
    <x v="0"/>
    <x v="0"/>
  </r>
  <r>
    <n v="2068"/>
    <n v="1841"/>
    <n v="253"/>
    <n v="1"/>
    <x v="13"/>
    <n v="0"/>
    <x v="60"/>
    <x v="60"/>
    <s v="Hutan lahan kering primer"/>
    <x v="13"/>
    <x v="0"/>
    <x v="0"/>
  </r>
  <r>
    <n v="2069"/>
    <n v="588"/>
    <n v="228"/>
    <n v="11"/>
    <x v="1"/>
    <n v="0"/>
    <x v="50"/>
    <x v="50"/>
    <s v="Savanna / Padang rumput"/>
    <x v="1"/>
    <x v="0"/>
    <x v="0"/>
  </r>
  <r>
    <n v="2070"/>
    <n v="196"/>
    <n v="280"/>
    <n v="2"/>
    <x v="5"/>
    <n v="0"/>
    <x v="46"/>
    <x v="46"/>
    <s v="Hutan lahan kering sekunder / bekas tebangan"/>
    <x v="5"/>
    <x v="0"/>
    <x v="1"/>
  </r>
  <r>
    <n v="2071"/>
    <n v="336"/>
    <n v="280"/>
    <n v="13"/>
    <x v="5"/>
    <n v="0"/>
    <x v="46"/>
    <x v="46"/>
    <s v="Pertanian lahan kering  campur semak / kebun campur"/>
    <x v="5"/>
    <x v="0"/>
    <x v="0"/>
  </r>
  <r>
    <n v="2072"/>
    <n v="12"/>
    <n v="186"/>
    <n v="5"/>
    <x v="0"/>
    <n v="0"/>
    <x v="53"/>
    <x v="53"/>
    <s v="Hutan mangrove primer"/>
    <x v="0"/>
    <x v="0"/>
    <x v="1"/>
  </r>
  <r>
    <n v="2073"/>
    <n v="831"/>
    <n v="157"/>
    <n v="1"/>
    <x v="4"/>
    <n v="0"/>
    <x v="54"/>
    <x v="54"/>
    <s v="Hutan lahan kering primer"/>
    <x v="4"/>
    <x v="0"/>
    <x v="2"/>
  </r>
  <r>
    <n v="2074"/>
    <n v="98"/>
    <n v="157"/>
    <n v="1"/>
    <x v="2"/>
    <n v="0"/>
    <x v="54"/>
    <x v="54"/>
    <s v="Hutan lahan kering primer"/>
    <x v="2"/>
    <x v="0"/>
    <x v="1"/>
  </r>
  <r>
    <n v="2075"/>
    <n v="119"/>
    <n v="253"/>
    <n v="9"/>
    <x v="7"/>
    <n v="0"/>
    <x v="60"/>
    <x v="60"/>
    <s v="Semak belukar"/>
    <x v="7"/>
    <x v="0"/>
    <x v="0"/>
  </r>
  <r>
    <n v="2076"/>
    <n v="247"/>
    <n v="250"/>
    <n v="9"/>
    <x v="1"/>
    <n v="0"/>
    <x v="55"/>
    <x v="55"/>
    <s v="Semak belukar"/>
    <x v="1"/>
    <x v="0"/>
    <x v="0"/>
  </r>
  <r>
    <n v="2077"/>
    <n v="4"/>
    <n v="282"/>
    <n v="2"/>
    <x v="3"/>
    <n v="0"/>
    <x v="42"/>
    <x v="42"/>
    <s v="Hutan lahan kering sekunder / bekas tebangan"/>
    <x v="3"/>
    <x v="0"/>
    <x v="1"/>
  </r>
  <r>
    <n v="2078"/>
    <n v="141"/>
    <n v="282"/>
    <n v="18"/>
    <x v="1"/>
    <n v="0"/>
    <x v="42"/>
    <x v="42"/>
    <s v="Lahan terbuka"/>
    <x v="1"/>
    <x v="0"/>
    <x v="0"/>
  </r>
  <r>
    <n v="2079"/>
    <n v="2"/>
    <n v="282"/>
    <n v="18"/>
    <x v="7"/>
    <n v="0"/>
    <x v="42"/>
    <x v="42"/>
    <s v="Lahan terbuka"/>
    <x v="7"/>
    <x v="0"/>
    <x v="0"/>
  </r>
  <r>
    <n v="2080"/>
    <n v="5354"/>
    <n v="203"/>
    <n v="11"/>
    <x v="2"/>
    <n v="0"/>
    <x v="59"/>
    <x v="59"/>
    <s v="Savanna / Padang rumput"/>
    <x v="2"/>
    <x v="0"/>
    <x v="0"/>
  </r>
  <r>
    <n v="2081"/>
    <n v="9"/>
    <n v="186"/>
    <n v="5"/>
    <x v="5"/>
    <n v="0"/>
    <x v="53"/>
    <x v="53"/>
    <s v="Hutan mangrove primer"/>
    <x v="5"/>
    <x v="0"/>
    <x v="1"/>
  </r>
  <r>
    <n v="2082"/>
    <n v="8"/>
    <n v="147"/>
    <n v="9"/>
    <x v="13"/>
    <n v="0"/>
    <x v="51"/>
    <x v="51"/>
    <s v="Semak belukar"/>
    <x v="13"/>
    <x v="0"/>
    <x v="0"/>
  </r>
  <r>
    <n v="2083"/>
    <n v="145"/>
    <n v="155"/>
    <n v="2"/>
    <x v="1"/>
    <n v="0"/>
    <x v="56"/>
    <x v="56"/>
    <s v="Hutan lahan kering sekunder / bekas tebangan"/>
    <x v="1"/>
    <x v="0"/>
    <x v="1"/>
  </r>
  <r>
    <n v="2084"/>
    <n v="17"/>
    <n v="157"/>
    <n v="11"/>
    <x v="4"/>
    <n v="0"/>
    <x v="54"/>
    <x v="54"/>
    <s v="Savanna / Padang rumput"/>
    <x v="4"/>
    <x v="0"/>
    <x v="0"/>
  </r>
  <r>
    <n v="2085"/>
    <n v="19"/>
    <n v="157"/>
    <n v="11"/>
    <x v="5"/>
    <n v="0"/>
    <x v="54"/>
    <x v="54"/>
    <s v="Savanna / Padang rumput"/>
    <x v="5"/>
    <x v="0"/>
    <x v="0"/>
  </r>
  <r>
    <n v="2086"/>
    <n v="23"/>
    <n v="243"/>
    <n v="15"/>
    <x v="17"/>
    <n v="0"/>
    <x v="43"/>
    <x v="43"/>
    <s v="Tambak"/>
    <x v="17"/>
    <x v="0"/>
    <x v="0"/>
  </r>
  <r>
    <n v="2087"/>
    <n v="18"/>
    <n v="173"/>
    <n v="13"/>
    <x v="13"/>
    <n v="0"/>
    <x v="47"/>
    <x v="47"/>
    <s v="Pertanian lahan kering  campur semak / kebun campur"/>
    <x v="13"/>
    <x v="0"/>
    <x v="0"/>
  </r>
  <r>
    <n v="2088"/>
    <n v="508"/>
    <n v="173"/>
    <n v="13"/>
    <x v="6"/>
    <n v="0"/>
    <x v="47"/>
    <x v="47"/>
    <s v="Pertanian lahan kering  campur semak / kebun campur"/>
    <x v="6"/>
    <x v="0"/>
    <x v="0"/>
  </r>
  <r>
    <n v="2089"/>
    <n v="1"/>
    <n v="157"/>
    <n v="9"/>
    <x v="5"/>
    <n v="0"/>
    <x v="54"/>
    <x v="54"/>
    <s v="Semak belukar"/>
    <x v="5"/>
    <x v="0"/>
    <x v="0"/>
  </r>
  <r>
    <n v="2090"/>
    <n v="11"/>
    <n v="144"/>
    <n v="13"/>
    <x v="6"/>
    <n v="0"/>
    <x v="45"/>
    <x v="45"/>
    <s v="Pertanian lahan kering  campur semak / kebun campur"/>
    <x v="6"/>
    <x v="0"/>
    <x v="0"/>
  </r>
  <r>
    <n v="2091"/>
    <n v="10"/>
    <n v="243"/>
    <n v="15"/>
    <x v="11"/>
    <n v="0"/>
    <x v="43"/>
    <x v="43"/>
    <s v="Tambak"/>
    <x v="11"/>
    <x v="0"/>
    <x v="0"/>
  </r>
  <r>
    <n v="2092"/>
    <n v="49"/>
    <n v="253"/>
    <n v="1"/>
    <x v="2"/>
    <n v="0"/>
    <x v="60"/>
    <x v="60"/>
    <s v="Hutan lahan kering primer"/>
    <x v="2"/>
    <x v="0"/>
    <x v="1"/>
  </r>
  <r>
    <n v="2093"/>
    <n v="101"/>
    <n v="228"/>
    <n v="11"/>
    <x v="2"/>
    <n v="0"/>
    <x v="50"/>
    <x v="50"/>
    <s v="Savanna / Padang rumput"/>
    <x v="2"/>
    <x v="0"/>
    <x v="0"/>
  </r>
  <r>
    <n v="2094"/>
    <n v="2111"/>
    <n v="217"/>
    <n v="2"/>
    <x v="4"/>
    <n v="0"/>
    <x v="44"/>
    <x v="44"/>
    <s v="Hutan lahan kering sekunder / bekas tebangan"/>
    <x v="4"/>
    <x v="0"/>
    <x v="0"/>
  </r>
  <r>
    <n v="2095"/>
    <n v="2"/>
    <n v="217"/>
    <n v="14"/>
    <x v="2"/>
    <n v="0"/>
    <x v="44"/>
    <x v="44"/>
    <s v="Sawah"/>
    <x v="2"/>
    <x v="0"/>
    <x v="0"/>
  </r>
  <r>
    <n v="2096"/>
    <n v="8"/>
    <n v="173"/>
    <n v="0"/>
    <x v="2"/>
    <n v="0"/>
    <x v="47"/>
    <x v="47"/>
    <s v="No data"/>
    <x v="2"/>
    <x v="0"/>
    <x v="0"/>
  </r>
  <r>
    <n v="2097"/>
    <n v="2581"/>
    <n v="147"/>
    <n v="2"/>
    <x v="13"/>
    <n v="0"/>
    <x v="51"/>
    <x v="51"/>
    <s v="Hutan lahan kering sekunder / bekas tebangan"/>
    <x v="13"/>
    <x v="0"/>
    <x v="0"/>
  </r>
  <r>
    <n v="2098"/>
    <n v="3"/>
    <n v="148"/>
    <n v="16"/>
    <x v="11"/>
    <n v="0"/>
    <x v="38"/>
    <x v="38"/>
    <s v="Pemukiman"/>
    <x v="11"/>
    <x v="0"/>
    <x v="0"/>
  </r>
  <r>
    <n v="2099"/>
    <n v="2014"/>
    <n v="155"/>
    <n v="2"/>
    <x v="4"/>
    <n v="0"/>
    <x v="56"/>
    <x v="56"/>
    <s v="Hutan lahan kering sekunder / bekas tebangan"/>
    <x v="4"/>
    <x v="0"/>
    <x v="0"/>
  </r>
  <r>
    <n v="2100"/>
    <n v="23"/>
    <n v="242"/>
    <n v="11"/>
    <x v="12"/>
    <n v="0"/>
    <x v="49"/>
    <x v="49"/>
    <s v="Savanna / Padang rumput"/>
    <x v="12"/>
    <x v="0"/>
    <x v="0"/>
  </r>
  <r>
    <n v="2101"/>
    <n v="52"/>
    <n v="242"/>
    <n v="11"/>
    <x v="9"/>
    <n v="0"/>
    <x v="49"/>
    <x v="49"/>
    <s v="Savanna / Padang rumput"/>
    <x v="9"/>
    <x v="0"/>
    <x v="0"/>
  </r>
  <r>
    <n v="2102"/>
    <n v="51"/>
    <n v="242"/>
    <n v="0"/>
    <x v="4"/>
    <n v="0"/>
    <x v="49"/>
    <x v="49"/>
    <s v="No data"/>
    <x v="4"/>
    <x v="0"/>
    <x v="0"/>
  </r>
  <r>
    <n v="2103"/>
    <n v="2"/>
    <n v="282"/>
    <n v="18"/>
    <x v="5"/>
    <n v="0"/>
    <x v="42"/>
    <x v="42"/>
    <s v="Lahan terbuka"/>
    <x v="5"/>
    <x v="0"/>
    <x v="0"/>
  </r>
  <r>
    <n v="2104"/>
    <n v="19"/>
    <n v="203"/>
    <n v="0"/>
    <x v="2"/>
    <n v="0"/>
    <x v="59"/>
    <x v="59"/>
    <s v="No data"/>
    <x v="2"/>
    <x v="0"/>
    <x v="0"/>
  </r>
  <r>
    <n v="2105"/>
    <n v="18"/>
    <n v="186"/>
    <n v="0"/>
    <x v="9"/>
    <n v="0"/>
    <x v="53"/>
    <x v="53"/>
    <s v="No data"/>
    <x v="9"/>
    <x v="0"/>
    <x v="0"/>
  </r>
  <r>
    <n v="2106"/>
    <n v="1"/>
    <n v="186"/>
    <n v="9"/>
    <x v="0"/>
    <n v="0"/>
    <x v="53"/>
    <x v="53"/>
    <s v="Semak belukar"/>
    <x v="0"/>
    <x v="0"/>
    <x v="0"/>
  </r>
  <r>
    <n v="2107"/>
    <n v="609"/>
    <n v="155"/>
    <n v="2"/>
    <x v="5"/>
    <n v="0"/>
    <x v="56"/>
    <x v="56"/>
    <s v="Hutan lahan kering sekunder / bekas tebangan"/>
    <x v="5"/>
    <x v="0"/>
    <x v="1"/>
  </r>
  <r>
    <n v="2108"/>
    <n v="38"/>
    <n v="157"/>
    <n v="1"/>
    <x v="5"/>
    <n v="0"/>
    <x v="54"/>
    <x v="54"/>
    <s v="Hutan lahan kering primer"/>
    <x v="5"/>
    <x v="0"/>
    <x v="1"/>
  </r>
  <r>
    <n v="2109"/>
    <n v="1"/>
    <n v="157"/>
    <n v="18"/>
    <x v="4"/>
    <n v="0"/>
    <x v="54"/>
    <x v="54"/>
    <s v="Lahan terbuka"/>
    <x v="4"/>
    <x v="0"/>
    <x v="0"/>
  </r>
  <r>
    <n v="2110"/>
    <n v="2"/>
    <n v="157"/>
    <n v="9"/>
    <x v="0"/>
    <n v="0"/>
    <x v="54"/>
    <x v="54"/>
    <s v="Semak belukar"/>
    <x v="0"/>
    <x v="0"/>
    <x v="0"/>
  </r>
  <r>
    <n v="2111"/>
    <n v="52"/>
    <n v="253"/>
    <n v="1"/>
    <x v="6"/>
    <n v="0"/>
    <x v="60"/>
    <x v="60"/>
    <s v="Hutan lahan kering primer"/>
    <x v="6"/>
    <x v="0"/>
    <x v="1"/>
  </r>
  <r>
    <n v="2112"/>
    <n v="35"/>
    <n v="148"/>
    <n v="2"/>
    <x v="7"/>
    <n v="0"/>
    <x v="38"/>
    <x v="38"/>
    <s v="Hutan lahan kering sekunder / bekas tebangan"/>
    <x v="7"/>
    <x v="0"/>
    <x v="1"/>
  </r>
  <r>
    <n v="2113"/>
    <n v="8"/>
    <n v="148"/>
    <n v="11"/>
    <x v="0"/>
    <n v="0"/>
    <x v="38"/>
    <x v="38"/>
    <s v="Savanna / Padang rumput"/>
    <x v="0"/>
    <x v="0"/>
    <x v="0"/>
  </r>
  <r>
    <n v="2114"/>
    <n v="10"/>
    <n v="125"/>
    <n v="0"/>
    <x v="3"/>
    <n v="0"/>
    <x v="40"/>
    <x v="40"/>
    <s v="No data"/>
    <x v="3"/>
    <x v="0"/>
    <x v="0"/>
  </r>
  <r>
    <n v="2115"/>
    <n v="885"/>
    <n v="243"/>
    <n v="13"/>
    <x v="13"/>
    <n v="0"/>
    <x v="43"/>
    <x v="43"/>
    <s v="Pertanian lahan kering  campur semak / kebun campur"/>
    <x v="13"/>
    <x v="0"/>
    <x v="0"/>
  </r>
  <r>
    <n v="2116"/>
    <n v="4817"/>
    <n v="253"/>
    <n v="2"/>
    <x v="13"/>
    <n v="0"/>
    <x v="60"/>
    <x v="60"/>
    <s v="Hutan lahan kering sekunder / bekas tebangan"/>
    <x v="13"/>
    <x v="0"/>
    <x v="0"/>
  </r>
  <r>
    <n v="2117"/>
    <n v="41"/>
    <n v="173"/>
    <n v="2"/>
    <x v="1"/>
    <n v="0"/>
    <x v="47"/>
    <x v="47"/>
    <s v="Hutan lahan kering sekunder / bekas tebangan"/>
    <x v="1"/>
    <x v="0"/>
    <x v="1"/>
  </r>
  <r>
    <n v="2118"/>
    <n v="14"/>
    <n v="148"/>
    <n v="18"/>
    <x v="7"/>
    <n v="0"/>
    <x v="38"/>
    <x v="38"/>
    <s v="Lahan terbuka"/>
    <x v="7"/>
    <x v="0"/>
    <x v="0"/>
  </r>
  <r>
    <n v="2119"/>
    <n v="215"/>
    <n v="155"/>
    <n v="13"/>
    <x v="4"/>
    <n v="0"/>
    <x v="56"/>
    <x v="56"/>
    <s v="Pertanian lahan kering  campur semak / kebun campur"/>
    <x v="4"/>
    <x v="0"/>
    <x v="0"/>
  </r>
  <r>
    <n v="2120"/>
    <n v="31"/>
    <n v="144"/>
    <n v="9"/>
    <x v="7"/>
    <n v="0"/>
    <x v="45"/>
    <x v="45"/>
    <s v="Semak belukar"/>
    <x v="7"/>
    <x v="0"/>
    <x v="0"/>
  </r>
  <r>
    <n v="2121"/>
    <n v="147"/>
    <n v="253"/>
    <n v="2"/>
    <x v="2"/>
    <n v="0"/>
    <x v="60"/>
    <x v="60"/>
    <s v="Hutan lahan kering sekunder / bekas tebangan"/>
    <x v="2"/>
    <x v="0"/>
    <x v="1"/>
  </r>
  <r>
    <n v="2122"/>
    <n v="32"/>
    <n v="228"/>
    <n v="11"/>
    <x v="3"/>
    <n v="0"/>
    <x v="50"/>
    <x v="50"/>
    <s v="Savanna / Padang rumput"/>
    <x v="3"/>
    <x v="0"/>
    <x v="0"/>
  </r>
  <r>
    <n v="2123"/>
    <n v="7"/>
    <n v="285"/>
    <n v="16"/>
    <x v="1"/>
    <n v="0"/>
    <x v="26"/>
    <x v="26"/>
    <s v="Pemukiman"/>
    <x v="1"/>
    <x v="0"/>
    <x v="0"/>
  </r>
  <r>
    <n v="2124"/>
    <n v="43"/>
    <n v="148"/>
    <n v="12"/>
    <x v="1"/>
    <n v="0"/>
    <x v="38"/>
    <x v="38"/>
    <s v="Pertanian lahan kering"/>
    <x v="1"/>
    <x v="0"/>
    <x v="0"/>
  </r>
  <r>
    <n v="2125"/>
    <n v="1"/>
    <n v="126"/>
    <n v="0"/>
    <x v="7"/>
    <n v="0"/>
    <x v="22"/>
    <x v="22"/>
    <s v="No data"/>
    <x v="7"/>
    <x v="0"/>
    <x v="0"/>
  </r>
  <r>
    <n v="2126"/>
    <n v="12"/>
    <n v="280"/>
    <n v="13"/>
    <x v="6"/>
    <n v="0"/>
    <x v="46"/>
    <x v="46"/>
    <s v="Pertanian lahan kering  campur semak / kebun campur"/>
    <x v="6"/>
    <x v="0"/>
    <x v="0"/>
  </r>
  <r>
    <n v="2127"/>
    <n v="1"/>
    <n v="217"/>
    <n v="16"/>
    <x v="2"/>
    <n v="0"/>
    <x v="44"/>
    <x v="44"/>
    <s v="Pemukiman"/>
    <x v="2"/>
    <x v="0"/>
    <x v="0"/>
  </r>
  <r>
    <n v="2128"/>
    <n v="30"/>
    <n v="242"/>
    <n v="18"/>
    <x v="0"/>
    <n v="0"/>
    <x v="49"/>
    <x v="49"/>
    <s v="Lahan terbuka"/>
    <x v="0"/>
    <x v="0"/>
    <x v="0"/>
  </r>
  <r>
    <n v="2129"/>
    <n v="244"/>
    <n v="242"/>
    <n v="6"/>
    <x v="1"/>
    <n v="0"/>
    <x v="49"/>
    <x v="49"/>
    <s v="Hutan mangrove sekunder"/>
    <x v="1"/>
    <x v="0"/>
    <x v="1"/>
  </r>
  <r>
    <n v="2130"/>
    <n v="1254"/>
    <n v="243"/>
    <n v="13"/>
    <x v="4"/>
    <n v="0"/>
    <x v="43"/>
    <x v="43"/>
    <s v="Pertanian lahan kering  campur semak / kebun campur"/>
    <x v="4"/>
    <x v="0"/>
    <x v="0"/>
  </r>
  <r>
    <n v="2131"/>
    <n v="78"/>
    <n v="253"/>
    <n v="9"/>
    <x v="3"/>
    <n v="0"/>
    <x v="60"/>
    <x v="60"/>
    <s v="Semak belukar"/>
    <x v="3"/>
    <x v="0"/>
    <x v="0"/>
  </r>
  <r>
    <n v="2132"/>
    <n v="56"/>
    <n v="280"/>
    <n v="2"/>
    <x v="2"/>
    <n v="0"/>
    <x v="46"/>
    <x v="46"/>
    <s v="Hutan lahan kering sekunder / bekas tebangan"/>
    <x v="2"/>
    <x v="0"/>
    <x v="1"/>
  </r>
  <r>
    <n v="2133"/>
    <n v="16"/>
    <n v="173"/>
    <n v="13"/>
    <x v="1"/>
    <n v="0"/>
    <x v="47"/>
    <x v="47"/>
    <s v="Pertanian lahan kering  campur semak / kebun campur"/>
    <x v="1"/>
    <x v="0"/>
    <x v="0"/>
  </r>
  <r>
    <n v="2134"/>
    <n v="431"/>
    <n v="173"/>
    <n v="13"/>
    <x v="3"/>
    <n v="0"/>
    <x v="47"/>
    <x v="47"/>
    <s v="Pertanian lahan kering  campur semak / kebun campur"/>
    <x v="3"/>
    <x v="0"/>
    <x v="0"/>
  </r>
  <r>
    <n v="2135"/>
    <n v="112"/>
    <n v="155"/>
    <n v="12"/>
    <x v="5"/>
    <n v="0"/>
    <x v="56"/>
    <x v="56"/>
    <s v="Pertanian lahan kering"/>
    <x v="5"/>
    <x v="0"/>
    <x v="0"/>
  </r>
  <r>
    <n v="2136"/>
    <n v="865"/>
    <n v="138"/>
    <n v="13"/>
    <x v="5"/>
    <n v="0"/>
    <x v="61"/>
    <x v="61"/>
    <s v="Pertanian lahan kering  campur semak / kebun campur"/>
    <x v="5"/>
    <x v="0"/>
    <x v="0"/>
  </r>
  <r>
    <n v="2137"/>
    <n v="1109"/>
    <n v="242"/>
    <n v="18"/>
    <x v="1"/>
    <n v="0"/>
    <x v="49"/>
    <x v="49"/>
    <s v="Lahan terbuka"/>
    <x v="1"/>
    <x v="0"/>
    <x v="0"/>
  </r>
  <r>
    <n v="2138"/>
    <n v="94"/>
    <n v="242"/>
    <n v="6"/>
    <x v="2"/>
    <n v="0"/>
    <x v="49"/>
    <x v="49"/>
    <s v="Hutan mangrove sekunder"/>
    <x v="2"/>
    <x v="0"/>
    <x v="1"/>
  </r>
  <r>
    <n v="2139"/>
    <n v="143"/>
    <n v="173"/>
    <n v="18"/>
    <x v="1"/>
    <n v="0"/>
    <x v="47"/>
    <x v="47"/>
    <s v="Lahan terbuka"/>
    <x v="1"/>
    <x v="0"/>
    <x v="0"/>
  </r>
  <r>
    <n v="2140"/>
    <n v="2"/>
    <n v="138"/>
    <n v="0"/>
    <x v="5"/>
    <n v="0"/>
    <x v="61"/>
    <x v="61"/>
    <s v="No data"/>
    <x v="5"/>
    <x v="0"/>
    <x v="0"/>
  </r>
  <r>
    <n v="2141"/>
    <n v="95"/>
    <n v="140"/>
    <n v="2"/>
    <x v="5"/>
    <n v="0"/>
    <x v="48"/>
    <x v="48"/>
    <s v="Hutan lahan kering sekunder / bekas tebangan"/>
    <x v="5"/>
    <x v="0"/>
    <x v="1"/>
  </r>
  <r>
    <n v="2142"/>
    <n v="38"/>
    <n v="242"/>
    <n v="0"/>
    <x v="11"/>
    <n v="0"/>
    <x v="49"/>
    <x v="49"/>
    <s v="No data"/>
    <x v="11"/>
    <x v="0"/>
    <x v="0"/>
  </r>
  <r>
    <n v="2143"/>
    <n v="6"/>
    <n v="243"/>
    <n v="13"/>
    <x v="9"/>
    <n v="0"/>
    <x v="43"/>
    <x v="43"/>
    <s v="Pertanian lahan kering  campur semak / kebun campur"/>
    <x v="9"/>
    <x v="0"/>
    <x v="0"/>
  </r>
  <r>
    <n v="2144"/>
    <n v="22"/>
    <n v="253"/>
    <n v="1"/>
    <x v="4"/>
    <n v="0"/>
    <x v="60"/>
    <x v="60"/>
    <s v="Hutan lahan kering primer"/>
    <x v="4"/>
    <x v="0"/>
    <x v="2"/>
  </r>
  <r>
    <n v="2145"/>
    <n v="17"/>
    <n v="229"/>
    <n v="2"/>
    <x v="1"/>
    <n v="0"/>
    <x v="52"/>
    <x v="52"/>
    <s v="Hutan lahan kering sekunder / bekas tebangan"/>
    <x v="1"/>
    <x v="0"/>
    <x v="1"/>
  </r>
  <r>
    <n v="2146"/>
    <n v="21"/>
    <n v="285"/>
    <n v="16"/>
    <x v="6"/>
    <n v="0"/>
    <x v="26"/>
    <x v="26"/>
    <s v="Pemukiman"/>
    <x v="6"/>
    <x v="0"/>
    <x v="0"/>
  </r>
  <r>
    <n v="2147"/>
    <n v="21"/>
    <n v="173"/>
    <n v="13"/>
    <x v="11"/>
    <n v="0"/>
    <x v="47"/>
    <x v="47"/>
    <s v="Pertanian lahan kering  campur semak / kebun campur"/>
    <x v="11"/>
    <x v="0"/>
    <x v="0"/>
  </r>
  <r>
    <n v="2148"/>
    <n v="8"/>
    <n v="140"/>
    <n v="2"/>
    <x v="0"/>
    <n v="0"/>
    <x v="48"/>
    <x v="48"/>
    <s v="Hutan lahan kering sekunder / bekas tebangan"/>
    <x v="0"/>
    <x v="0"/>
    <x v="1"/>
  </r>
  <r>
    <n v="2149"/>
    <n v="24"/>
    <n v="243"/>
    <n v="13"/>
    <x v="12"/>
    <n v="0"/>
    <x v="43"/>
    <x v="43"/>
    <s v="Pertanian lahan kering  campur semak / kebun campur"/>
    <x v="12"/>
    <x v="0"/>
    <x v="0"/>
  </r>
  <r>
    <n v="2150"/>
    <n v="18"/>
    <n v="280"/>
    <n v="18"/>
    <x v="1"/>
    <n v="0"/>
    <x v="46"/>
    <x v="46"/>
    <s v="Lahan terbuka"/>
    <x v="1"/>
    <x v="0"/>
    <x v="0"/>
  </r>
  <r>
    <n v="2151"/>
    <n v="115"/>
    <n v="218"/>
    <n v="9"/>
    <x v="2"/>
    <n v="0"/>
    <x v="57"/>
    <x v="57"/>
    <s v="Semak belukar"/>
    <x v="2"/>
    <x v="0"/>
    <x v="0"/>
  </r>
  <r>
    <n v="2152"/>
    <n v="2"/>
    <n v="217"/>
    <n v="12"/>
    <x v="5"/>
    <n v="0"/>
    <x v="44"/>
    <x v="44"/>
    <s v="Pertanian lahan kering"/>
    <x v="5"/>
    <x v="0"/>
    <x v="0"/>
  </r>
  <r>
    <n v="2153"/>
    <n v="459"/>
    <n v="147"/>
    <n v="2"/>
    <x v="7"/>
    <n v="0"/>
    <x v="51"/>
    <x v="51"/>
    <s v="Hutan lahan kering sekunder / bekas tebangan"/>
    <x v="7"/>
    <x v="0"/>
    <x v="1"/>
  </r>
  <r>
    <n v="2154"/>
    <n v="134"/>
    <n v="149"/>
    <n v="12"/>
    <x v="1"/>
    <n v="0"/>
    <x v="62"/>
    <x v="62"/>
    <s v="Pertanian lahan kering"/>
    <x v="1"/>
    <x v="0"/>
    <x v="0"/>
  </r>
  <r>
    <n v="2155"/>
    <n v="9"/>
    <n v="155"/>
    <n v="12"/>
    <x v="1"/>
    <n v="0"/>
    <x v="56"/>
    <x v="56"/>
    <s v="Pertanian lahan kering"/>
    <x v="1"/>
    <x v="0"/>
    <x v="0"/>
  </r>
  <r>
    <n v="2156"/>
    <n v="148"/>
    <n v="138"/>
    <n v="0"/>
    <x v="0"/>
    <n v="0"/>
    <x v="61"/>
    <x v="61"/>
    <s v="No data"/>
    <x v="0"/>
    <x v="0"/>
    <x v="0"/>
  </r>
  <r>
    <n v="2157"/>
    <n v="22"/>
    <n v="243"/>
    <n v="9"/>
    <x v="3"/>
    <n v="0"/>
    <x v="43"/>
    <x v="43"/>
    <s v="Semak belukar"/>
    <x v="3"/>
    <x v="0"/>
    <x v="0"/>
  </r>
  <r>
    <n v="2158"/>
    <n v="513"/>
    <n v="227"/>
    <n v="9"/>
    <x v="4"/>
    <n v="0"/>
    <x v="63"/>
    <x v="63"/>
    <s v="Semak belukar"/>
    <x v="4"/>
    <x v="0"/>
    <x v="0"/>
  </r>
  <r>
    <n v="2159"/>
    <n v="411"/>
    <n v="227"/>
    <n v="9"/>
    <x v="7"/>
    <n v="0"/>
    <x v="63"/>
    <x v="63"/>
    <s v="Semak belukar"/>
    <x v="7"/>
    <x v="0"/>
    <x v="0"/>
  </r>
  <r>
    <n v="2160"/>
    <n v="16"/>
    <n v="280"/>
    <n v="2"/>
    <x v="4"/>
    <n v="0"/>
    <x v="46"/>
    <x v="46"/>
    <s v="Hutan lahan kering sekunder / bekas tebangan"/>
    <x v="4"/>
    <x v="0"/>
    <x v="0"/>
  </r>
  <r>
    <n v="2161"/>
    <n v="110"/>
    <n v="280"/>
    <n v="13"/>
    <x v="3"/>
    <n v="0"/>
    <x v="46"/>
    <x v="46"/>
    <s v="Pertanian lahan kering  campur semak / kebun campur"/>
    <x v="3"/>
    <x v="0"/>
    <x v="0"/>
  </r>
  <r>
    <n v="2162"/>
    <n v="824"/>
    <n v="218"/>
    <n v="11"/>
    <x v="2"/>
    <n v="0"/>
    <x v="57"/>
    <x v="57"/>
    <s v="Savanna / Padang rumput"/>
    <x v="2"/>
    <x v="0"/>
    <x v="0"/>
  </r>
  <r>
    <n v="2163"/>
    <n v="1831"/>
    <n v="218"/>
    <n v="11"/>
    <x v="13"/>
    <n v="0"/>
    <x v="57"/>
    <x v="57"/>
    <s v="Savanna / Padang rumput"/>
    <x v="13"/>
    <x v="0"/>
    <x v="0"/>
  </r>
  <r>
    <n v="2164"/>
    <n v="6100"/>
    <n v="147"/>
    <n v="13"/>
    <x v="7"/>
    <n v="0"/>
    <x v="51"/>
    <x v="51"/>
    <s v="Pertanian lahan kering  campur semak / kebun campur"/>
    <x v="7"/>
    <x v="0"/>
    <x v="0"/>
  </r>
  <r>
    <n v="2165"/>
    <n v="1185"/>
    <n v="149"/>
    <n v="2"/>
    <x v="1"/>
    <n v="0"/>
    <x v="62"/>
    <x v="62"/>
    <s v="Hutan lahan kering sekunder / bekas tebangan"/>
    <x v="1"/>
    <x v="0"/>
    <x v="1"/>
  </r>
  <r>
    <n v="2166"/>
    <n v="184"/>
    <n v="156"/>
    <n v="1"/>
    <x v="4"/>
    <n v="0"/>
    <x v="64"/>
    <x v="64"/>
    <s v="Hutan lahan kering primer"/>
    <x v="4"/>
    <x v="0"/>
    <x v="2"/>
  </r>
  <r>
    <n v="2167"/>
    <n v="2"/>
    <n v="157"/>
    <n v="9"/>
    <x v="8"/>
    <n v="0"/>
    <x v="54"/>
    <x v="54"/>
    <s v="Semak belukar"/>
    <x v="8"/>
    <x v="0"/>
    <x v="0"/>
  </r>
  <r>
    <n v="2168"/>
    <n v="51"/>
    <n v="243"/>
    <n v="6"/>
    <x v="2"/>
    <n v="0"/>
    <x v="43"/>
    <x v="43"/>
    <s v="Hutan mangrove sekunder"/>
    <x v="2"/>
    <x v="0"/>
    <x v="1"/>
  </r>
  <r>
    <n v="2169"/>
    <n v="124"/>
    <n v="253"/>
    <n v="2"/>
    <x v="6"/>
    <n v="0"/>
    <x v="60"/>
    <x v="60"/>
    <s v="Hutan lahan kering sekunder / bekas tebangan"/>
    <x v="6"/>
    <x v="0"/>
    <x v="1"/>
  </r>
  <r>
    <n v="2170"/>
    <n v="12"/>
    <n v="157"/>
    <n v="11"/>
    <x v="3"/>
    <n v="0"/>
    <x v="54"/>
    <x v="54"/>
    <s v="Savanna / Padang rumput"/>
    <x v="3"/>
    <x v="0"/>
    <x v="0"/>
  </r>
  <r>
    <n v="2171"/>
    <n v="2"/>
    <n v="138"/>
    <n v="0"/>
    <x v="12"/>
    <n v="0"/>
    <x v="61"/>
    <x v="61"/>
    <s v="No data"/>
    <x v="12"/>
    <x v="0"/>
    <x v="0"/>
  </r>
  <r>
    <n v="2172"/>
    <n v="19"/>
    <n v="138"/>
    <n v="18"/>
    <x v="7"/>
    <n v="0"/>
    <x v="61"/>
    <x v="61"/>
    <s v="Lahan terbuka"/>
    <x v="7"/>
    <x v="0"/>
    <x v="0"/>
  </r>
  <r>
    <n v="2173"/>
    <n v="45"/>
    <n v="242"/>
    <n v="11"/>
    <x v="11"/>
    <n v="0"/>
    <x v="49"/>
    <x v="49"/>
    <s v="Savanna / Padang rumput"/>
    <x v="11"/>
    <x v="0"/>
    <x v="0"/>
  </r>
  <r>
    <n v="2174"/>
    <n v="11"/>
    <n v="252"/>
    <n v="18"/>
    <x v="13"/>
    <n v="0"/>
    <x v="31"/>
    <x v="31"/>
    <s v="Lahan terbuka"/>
    <x v="13"/>
    <x v="0"/>
    <x v="0"/>
  </r>
  <r>
    <n v="2175"/>
    <n v="105"/>
    <n v="156"/>
    <n v="1"/>
    <x v="2"/>
    <n v="0"/>
    <x v="64"/>
    <x v="64"/>
    <s v="Hutan lahan kering primer"/>
    <x v="2"/>
    <x v="0"/>
    <x v="1"/>
  </r>
  <r>
    <n v="2176"/>
    <n v="7"/>
    <n v="157"/>
    <n v="16"/>
    <x v="4"/>
    <n v="0"/>
    <x v="54"/>
    <x v="54"/>
    <s v="Pemukiman"/>
    <x v="4"/>
    <x v="0"/>
    <x v="0"/>
  </r>
  <r>
    <n v="2177"/>
    <n v="1"/>
    <n v="243"/>
    <n v="0"/>
    <x v="12"/>
    <n v="0"/>
    <x v="43"/>
    <x v="43"/>
    <s v="No data"/>
    <x v="12"/>
    <x v="0"/>
    <x v="0"/>
  </r>
  <r>
    <n v="2178"/>
    <n v="21"/>
    <n v="243"/>
    <n v="2"/>
    <x v="12"/>
    <n v="0"/>
    <x v="43"/>
    <x v="43"/>
    <s v="Hutan lahan kering sekunder / bekas tebangan"/>
    <x v="12"/>
    <x v="0"/>
    <x v="1"/>
  </r>
  <r>
    <n v="2179"/>
    <n v="1"/>
    <n v="243"/>
    <n v="6"/>
    <x v="4"/>
    <n v="0"/>
    <x v="43"/>
    <x v="43"/>
    <s v="Hutan mangrove sekunder"/>
    <x v="4"/>
    <x v="0"/>
    <x v="0"/>
  </r>
  <r>
    <n v="2180"/>
    <n v="39"/>
    <n v="252"/>
    <n v="18"/>
    <x v="8"/>
    <n v="0"/>
    <x v="31"/>
    <x v="31"/>
    <s v="Lahan terbuka"/>
    <x v="8"/>
    <x v="0"/>
    <x v="0"/>
  </r>
  <r>
    <n v="2181"/>
    <n v="10"/>
    <n v="229"/>
    <n v="9"/>
    <x v="8"/>
    <n v="0"/>
    <x v="52"/>
    <x v="52"/>
    <s v="Semak belukar"/>
    <x v="8"/>
    <x v="0"/>
    <x v="0"/>
  </r>
  <r>
    <n v="2182"/>
    <n v="178"/>
    <n v="147"/>
    <n v="2"/>
    <x v="6"/>
    <n v="0"/>
    <x v="51"/>
    <x v="51"/>
    <s v="Hutan lahan kering sekunder / bekas tebangan"/>
    <x v="6"/>
    <x v="0"/>
    <x v="1"/>
  </r>
  <r>
    <n v="2183"/>
    <n v="59"/>
    <n v="138"/>
    <n v="13"/>
    <x v="3"/>
    <n v="0"/>
    <x v="61"/>
    <x v="61"/>
    <s v="Pertanian lahan kering  campur semak / kebun campur"/>
    <x v="3"/>
    <x v="0"/>
    <x v="0"/>
  </r>
  <r>
    <n v="2184"/>
    <n v="21"/>
    <n v="138"/>
    <n v="12"/>
    <x v="7"/>
    <n v="0"/>
    <x v="61"/>
    <x v="61"/>
    <s v="Pertanian lahan kering"/>
    <x v="7"/>
    <x v="0"/>
    <x v="0"/>
  </r>
  <r>
    <n v="2185"/>
    <n v="5"/>
    <n v="138"/>
    <n v="12"/>
    <x v="4"/>
    <n v="0"/>
    <x v="61"/>
    <x v="61"/>
    <s v="Pertanian lahan kering"/>
    <x v="4"/>
    <x v="0"/>
    <x v="0"/>
  </r>
  <r>
    <n v="2186"/>
    <n v="7"/>
    <n v="203"/>
    <n v="11"/>
    <x v="9"/>
    <n v="0"/>
    <x v="59"/>
    <x v="59"/>
    <s v="Savanna / Padang rumput"/>
    <x v="9"/>
    <x v="0"/>
    <x v="0"/>
  </r>
  <r>
    <n v="2187"/>
    <n v="4915"/>
    <n v="138"/>
    <n v="2"/>
    <x v="4"/>
    <n v="0"/>
    <x v="61"/>
    <x v="61"/>
    <s v="Hutan lahan kering sekunder / bekas tebangan"/>
    <x v="4"/>
    <x v="0"/>
    <x v="0"/>
  </r>
  <r>
    <n v="2188"/>
    <n v="1014"/>
    <n v="253"/>
    <n v="2"/>
    <x v="4"/>
    <n v="0"/>
    <x v="60"/>
    <x v="60"/>
    <s v="Hutan lahan kering sekunder / bekas tebangan"/>
    <x v="4"/>
    <x v="0"/>
    <x v="0"/>
  </r>
  <r>
    <n v="2189"/>
    <n v="1"/>
    <n v="203"/>
    <n v="0"/>
    <x v="9"/>
    <n v="0"/>
    <x v="59"/>
    <x v="59"/>
    <s v="No data"/>
    <x v="9"/>
    <x v="0"/>
    <x v="0"/>
  </r>
  <r>
    <n v="2190"/>
    <n v="151"/>
    <n v="156"/>
    <n v="13"/>
    <x v="2"/>
    <n v="0"/>
    <x v="64"/>
    <x v="64"/>
    <s v="Pertanian lahan kering  campur semak / kebun campur"/>
    <x v="2"/>
    <x v="0"/>
    <x v="0"/>
  </r>
  <r>
    <n v="2191"/>
    <n v="45"/>
    <n v="138"/>
    <n v="0"/>
    <x v="7"/>
    <n v="0"/>
    <x v="61"/>
    <x v="61"/>
    <s v="No data"/>
    <x v="7"/>
    <x v="0"/>
    <x v="0"/>
  </r>
  <r>
    <n v="2192"/>
    <n v="133"/>
    <n v="138"/>
    <n v="16"/>
    <x v="3"/>
    <n v="0"/>
    <x v="61"/>
    <x v="61"/>
    <s v="Pemukiman"/>
    <x v="3"/>
    <x v="0"/>
    <x v="0"/>
  </r>
  <r>
    <n v="2193"/>
    <n v="8"/>
    <n v="138"/>
    <n v="0"/>
    <x v="3"/>
    <n v="0"/>
    <x v="61"/>
    <x v="61"/>
    <s v="No data"/>
    <x v="3"/>
    <x v="0"/>
    <x v="0"/>
  </r>
  <r>
    <n v="2194"/>
    <n v="10"/>
    <n v="140"/>
    <n v="2"/>
    <x v="3"/>
    <n v="0"/>
    <x v="48"/>
    <x v="48"/>
    <s v="Hutan lahan kering sekunder / bekas tebangan"/>
    <x v="3"/>
    <x v="0"/>
    <x v="1"/>
  </r>
  <r>
    <n v="2195"/>
    <n v="17"/>
    <n v="243"/>
    <n v="12"/>
    <x v="13"/>
    <n v="0"/>
    <x v="43"/>
    <x v="43"/>
    <s v="Pertanian lahan kering"/>
    <x v="13"/>
    <x v="0"/>
    <x v="0"/>
  </r>
  <r>
    <n v="2196"/>
    <n v="87"/>
    <n v="253"/>
    <n v="14"/>
    <x v="13"/>
    <n v="0"/>
    <x v="60"/>
    <x v="60"/>
    <s v="Sawah"/>
    <x v="13"/>
    <x v="0"/>
    <x v="0"/>
  </r>
  <r>
    <n v="2197"/>
    <n v="70"/>
    <n v="227"/>
    <n v="9"/>
    <x v="2"/>
    <n v="0"/>
    <x v="63"/>
    <x v="63"/>
    <s v="Semak belukar"/>
    <x v="2"/>
    <x v="0"/>
    <x v="0"/>
  </r>
  <r>
    <n v="2198"/>
    <n v="4"/>
    <n v="285"/>
    <n v="16"/>
    <x v="4"/>
    <n v="0"/>
    <x v="26"/>
    <x v="26"/>
    <s v="Pemukiman"/>
    <x v="4"/>
    <x v="0"/>
    <x v="0"/>
  </r>
  <r>
    <n v="2199"/>
    <n v="834"/>
    <n v="203"/>
    <n v="11"/>
    <x v="4"/>
    <n v="0"/>
    <x v="59"/>
    <x v="59"/>
    <s v="Savanna / Padang rumput"/>
    <x v="4"/>
    <x v="0"/>
    <x v="0"/>
  </r>
  <r>
    <n v="2200"/>
    <n v="64"/>
    <n v="156"/>
    <n v="12"/>
    <x v="5"/>
    <n v="0"/>
    <x v="64"/>
    <x v="64"/>
    <s v="Pertanian lahan kering"/>
    <x v="5"/>
    <x v="0"/>
    <x v="0"/>
  </r>
  <r>
    <n v="2201"/>
    <n v="781"/>
    <n v="156"/>
    <n v="13"/>
    <x v="1"/>
    <n v="0"/>
    <x v="64"/>
    <x v="64"/>
    <s v="Pertanian lahan kering  campur semak / kebun campur"/>
    <x v="1"/>
    <x v="0"/>
    <x v="0"/>
  </r>
  <r>
    <n v="2202"/>
    <n v="2"/>
    <n v="157"/>
    <n v="16"/>
    <x v="0"/>
    <n v="0"/>
    <x v="54"/>
    <x v="54"/>
    <s v="Pemukiman"/>
    <x v="0"/>
    <x v="0"/>
    <x v="0"/>
  </r>
  <r>
    <n v="2203"/>
    <n v="3064"/>
    <n v="138"/>
    <n v="13"/>
    <x v="7"/>
    <n v="0"/>
    <x v="61"/>
    <x v="61"/>
    <s v="Pertanian lahan kering  campur semak / kebun campur"/>
    <x v="7"/>
    <x v="0"/>
    <x v="0"/>
  </r>
  <r>
    <n v="2204"/>
    <n v="624"/>
    <n v="138"/>
    <n v="2"/>
    <x v="5"/>
    <n v="0"/>
    <x v="61"/>
    <x v="61"/>
    <s v="Hutan lahan kering sekunder / bekas tebangan"/>
    <x v="5"/>
    <x v="0"/>
    <x v="1"/>
  </r>
  <r>
    <n v="2205"/>
    <n v="118"/>
    <n v="243"/>
    <n v="2"/>
    <x v="3"/>
    <n v="0"/>
    <x v="43"/>
    <x v="43"/>
    <s v="Hutan lahan kering sekunder / bekas tebangan"/>
    <x v="3"/>
    <x v="0"/>
    <x v="1"/>
  </r>
  <r>
    <n v="2206"/>
    <n v="2351"/>
    <n v="243"/>
    <n v="14"/>
    <x v="6"/>
    <n v="0"/>
    <x v="43"/>
    <x v="43"/>
    <s v="Sawah"/>
    <x v="6"/>
    <x v="0"/>
    <x v="0"/>
  </r>
  <r>
    <n v="2207"/>
    <n v="353"/>
    <n v="253"/>
    <n v="14"/>
    <x v="6"/>
    <n v="0"/>
    <x v="60"/>
    <x v="60"/>
    <s v="Sawah"/>
    <x v="6"/>
    <x v="0"/>
    <x v="0"/>
  </r>
  <r>
    <n v="2208"/>
    <n v="33"/>
    <n v="275"/>
    <n v="11"/>
    <x v="9"/>
    <n v="0"/>
    <x v="58"/>
    <x v="58"/>
    <s v="Savanna / Padang rumput"/>
    <x v="9"/>
    <x v="0"/>
    <x v="0"/>
  </r>
  <r>
    <n v="2209"/>
    <n v="670"/>
    <n v="156"/>
    <n v="13"/>
    <x v="5"/>
    <n v="0"/>
    <x v="64"/>
    <x v="64"/>
    <s v="Pertanian lahan kering  campur semak / kebun campur"/>
    <x v="5"/>
    <x v="0"/>
    <x v="0"/>
  </r>
  <r>
    <n v="2210"/>
    <n v="12"/>
    <n v="138"/>
    <n v="12"/>
    <x v="3"/>
    <n v="0"/>
    <x v="61"/>
    <x v="61"/>
    <s v="Pertanian lahan kering"/>
    <x v="3"/>
    <x v="0"/>
    <x v="0"/>
  </r>
  <r>
    <n v="2211"/>
    <n v="270"/>
    <n v="243"/>
    <n v="12"/>
    <x v="7"/>
    <n v="0"/>
    <x v="43"/>
    <x v="43"/>
    <s v="Pertanian lahan kering"/>
    <x v="7"/>
    <x v="0"/>
    <x v="0"/>
  </r>
  <r>
    <n v="2212"/>
    <n v="246"/>
    <n v="227"/>
    <n v="9"/>
    <x v="6"/>
    <n v="0"/>
    <x v="63"/>
    <x v="63"/>
    <s v="Semak belukar"/>
    <x v="6"/>
    <x v="0"/>
    <x v="0"/>
  </r>
  <r>
    <n v="2213"/>
    <n v="1312"/>
    <n v="218"/>
    <n v="11"/>
    <x v="4"/>
    <n v="0"/>
    <x v="57"/>
    <x v="57"/>
    <s v="Savanna / Padang rumput"/>
    <x v="4"/>
    <x v="0"/>
    <x v="0"/>
  </r>
  <r>
    <n v="2214"/>
    <n v="901"/>
    <n v="275"/>
    <n v="11"/>
    <x v="3"/>
    <n v="0"/>
    <x v="58"/>
    <x v="58"/>
    <s v="Savanna / Padang rumput"/>
    <x v="3"/>
    <x v="0"/>
    <x v="0"/>
  </r>
  <r>
    <n v="2215"/>
    <n v="1053"/>
    <n v="275"/>
    <n v="16"/>
    <x v="3"/>
    <n v="0"/>
    <x v="58"/>
    <x v="58"/>
    <s v="Pemukiman"/>
    <x v="3"/>
    <x v="0"/>
    <x v="0"/>
  </r>
  <r>
    <n v="2216"/>
    <n v="3"/>
    <n v="275"/>
    <n v="16"/>
    <x v="17"/>
    <n v="0"/>
    <x v="58"/>
    <x v="58"/>
    <s v="Pemukiman"/>
    <x v="17"/>
    <x v="0"/>
    <x v="0"/>
  </r>
  <r>
    <n v="2217"/>
    <n v="5"/>
    <n v="275"/>
    <n v="0"/>
    <x v="9"/>
    <n v="0"/>
    <x v="58"/>
    <x v="58"/>
    <s v="No data"/>
    <x v="9"/>
    <x v="0"/>
    <x v="0"/>
  </r>
  <r>
    <n v="2218"/>
    <n v="18"/>
    <n v="275"/>
    <n v="18"/>
    <x v="8"/>
    <n v="0"/>
    <x v="58"/>
    <x v="58"/>
    <s v="Lahan terbuka"/>
    <x v="8"/>
    <x v="0"/>
    <x v="0"/>
  </r>
  <r>
    <n v="2219"/>
    <n v="4"/>
    <n v="173"/>
    <n v="0"/>
    <x v="1"/>
    <n v="0"/>
    <x v="47"/>
    <x v="47"/>
    <s v="No data"/>
    <x v="1"/>
    <x v="0"/>
    <x v="0"/>
  </r>
  <r>
    <n v="2220"/>
    <n v="1802"/>
    <n v="173"/>
    <n v="11"/>
    <x v="1"/>
    <n v="0"/>
    <x v="47"/>
    <x v="47"/>
    <s v="Savanna / Padang rumput"/>
    <x v="1"/>
    <x v="0"/>
    <x v="0"/>
  </r>
  <r>
    <n v="2221"/>
    <n v="275"/>
    <n v="147"/>
    <n v="13"/>
    <x v="5"/>
    <n v="0"/>
    <x v="51"/>
    <x v="51"/>
    <s v="Pertanian lahan kering  campur semak / kebun campur"/>
    <x v="5"/>
    <x v="0"/>
    <x v="0"/>
  </r>
  <r>
    <n v="2222"/>
    <n v="33"/>
    <n v="148"/>
    <n v="2"/>
    <x v="6"/>
    <n v="0"/>
    <x v="38"/>
    <x v="38"/>
    <s v="Hutan lahan kering sekunder / bekas tebangan"/>
    <x v="6"/>
    <x v="0"/>
    <x v="1"/>
  </r>
  <r>
    <n v="2223"/>
    <n v="2171"/>
    <n v="149"/>
    <n v="2"/>
    <x v="4"/>
    <n v="0"/>
    <x v="62"/>
    <x v="62"/>
    <s v="Hutan lahan kering sekunder / bekas tebangan"/>
    <x v="4"/>
    <x v="0"/>
    <x v="0"/>
  </r>
  <r>
    <n v="2224"/>
    <n v="498"/>
    <n v="156"/>
    <n v="2"/>
    <x v="4"/>
    <n v="0"/>
    <x v="64"/>
    <x v="64"/>
    <s v="Hutan lahan kering sekunder / bekas tebangan"/>
    <x v="4"/>
    <x v="0"/>
    <x v="0"/>
  </r>
  <r>
    <n v="2225"/>
    <n v="137"/>
    <n v="156"/>
    <n v="12"/>
    <x v="1"/>
    <n v="0"/>
    <x v="64"/>
    <x v="64"/>
    <s v="Pertanian lahan kering"/>
    <x v="1"/>
    <x v="0"/>
    <x v="0"/>
  </r>
  <r>
    <n v="2226"/>
    <n v="160"/>
    <n v="243"/>
    <n v="12"/>
    <x v="6"/>
    <n v="0"/>
    <x v="43"/>
    <x v="43"/>
    <s v="Pertanian lahan kering"/>
    <x v="6"/>
    <x v="0"/>
    <x v="0"/>
  </r>
  <r>
    <n v="2227"/>
    <n v="9"/>
    <n v="253"/>
    <n v="18"/>
    <x v="13"/>
    <n v="0"/>
    <x v="60"/>
    <x v="60"/>
    <s v="Lahan terbuka"/>
    <x v="13"/>
    <x v="0"/>
    <x v="0"/>
  </r>
  <r>
    <n v="2228"/>
    <n v="71"/>
    <n v="228"/>
    <n v="16"/>
    <x v="2"/>
    <n v="0"/>
    <x v="50"/>
    <x v="50"/>
    <s v="Pemukiman"/>
    <x v="2"/>
    <x v="0"/>
    <x v="0"/>
  </r>
  <r>
    <n v="2229"/>
    <n v="97"/>
    <n v="218"/>
    <n v="2"/>
    <x v="2"/>
    <n v="0"/>
    <x v="57"/>
    <x v="57"/>
    <s v="Hutan lahan kering sekunder / bekas tebangan"/>
    <x v="2"/>
    <x v="0"/>
    <x v="1"/>
  </r>
  <r>
    <n v="2230"/>
    <n v="6098"/>
    <n v="275"/>
    <n v="11"/>
    <x v="4"/>
    <n v="0"/>
    <x v="58"/>
    <x v="58"/>
    <s v="Savanna / Padang rumput"/>
    <x v="4"/>
    <x v="0"/>
    <x v="0"/>
  </r>
  <r>
    <n v="2231"/>
    <n v="55"/>
    <n v="275"/>
    <n v="5"/>
    <x v="9"/>
    <n v="0"/>
    <x v="58"/>
    <x v="58"/>
    <s v="Hutan mangrove primer"/>
    <x v="9"/>
    <x v="0"/>
    <x v="0"/>
  </r>
  <r>
    <n v="2232"/>
    <n v="11"/>
    <n v="275"/>
    <n v="0"/>
    <x v="0"/>
    <n v="0"/>
    <x v="58"/>
    <x v="58"/>
    <s v="No data"/>
    <x v="0"/>
    <x v="0"/>
    <x v="0"/>
  </r>
  <r>
    <n v="2233"/>
    <n v="8"/>
    <n v="275"/>
    <n v="0"/>
    <x v="17"/>
    <n v="0"/>
    <x v="58"/>
    <x v="58"/>
    <s v="No data"/>
    <x v="17"/>
    <x v="0"/>
    <x v="0"/>
  </r>
  <r>
    <n v="2234"/>
    <n v="2"/>
    <n v="173"/>
    <n v="11"/>
    <x v="11"/>
    <n v="0"/>
    <x v="47"/>
    <x v="47"/>
    <s v="Savanna / Padang rumput"/>
    <x v="11"/>
    <x v="0"/>
    <x v="0"/>
  </r>
  <r>
    <n v="2235"/>
    <n v="665"/>
    <n v="138"/>
    <n v="2"/>
    <x v="2"/>
    <n v="0"/>
    <x v="61"/>
    <x v="61"/>
    <s v="Hutan lahan kering sekunder / bekas tebangan"/>
    <x v="2"/>
    <x v="0"/>
    <x v="1"/>
  </r>
  <r>
    <n v="2236"/>
    <n v="336"/>
    <n v="243"/>
    <n v="14"/>
    <x v="3"/>
    <n v="0"/>
    <x v="43"/>
    <x v="43"/>
    <s v="Sawah"/>
    <x v="3"/>
    <x v="0"/>
    <x v="0"/>
  </r>
  <r>
    <n v="2237"/>
    <n v="20"/>
    <n v="253"/>
    <n v="18"/>
    <x v="8"/>
    <n v="0"/>
    <x v="60"/>
    <x v="60"/>
    <s v="Lahan terbuka"/>
    <x v="8"/>
    <x v="0"/>
    <x v="0"/>
  </r>
  <r>
    <n v="2238"/>
    <n v="4"/>
    <n v="253"/>
    <n v="14"/>
    <x v="3"/>
    <n v="0"/>
    <x v="60"/>
    <x v="60"/>
    <s v="Sawah"/>
    <x v="3"/>
    <x v="0"/>
    <x v="0"/>
  </r>
  <r>
    <n v="2239"/>
    <n v="34"/>
    <n v="253"/>
    <n v="2"/>
    <x v="3"/>
    <n v="0"/>
    <x v="60"/>
    <x v="60"/>
    <s v="Hutan lahan kering sekunder / bekas tebangan"/>
    <x v="3"/>
    <x v="0"/>
    <x v="1"/>
  </r>
  <r>
    <n v="2240"/>
    <n v="9607"/>
    <n v="218"/>
    <n v="11"/>
    <x v="1"/>
    <n v="0"/>
    <x v="57"/>
    <x v="57"/>
    <s v="Savanna / Padang rumput"/>
    <x v="1"/>
    <x v="0"/>
    <x v="0"/>
  </r>
  <r>
    <n v="2241"/>
    <n v="4"/>
    <n v="275"/>
    <n v="5"/>
    <x v="17"/>
    <n v="0"/>
    <x v="58"/>
    <x v="58"/>
    <s v="Hutan mangrove primer"/>
    <x v="17"/>
    <x v="0"/>
    <x v="1"/>
  </r>
  <r>
    <n v="2242"/>
    <n v="44"/>
    <n v="156"/>
    <n v="2"/>
    <x v="2"/>
    <n v="0"/>
    <x v="64"/>
    <x v="64"/>
    <s v="Hutan lahan kering sekunder / bekas tebangan"/>
    <x v="2"/>
    <x v="0"/>
    <x v="1"/>
  </r>
  <r>
    <n v="2243"/>
    <n v="22"/>
    <n v="157"/>
    <n v="18"/>
    <x v="5"/>
    <n v="0"/>
    <x v="54"/>
    <x v="54"/>
    <s v="Lahan terbuka"/>
    <x v="5"/>
    <x v="0"/>
    <x v="0"/>
  </r>
  <r>
    <n v="2244"/>
    <n v="28"/>
    <n v="243"/>
    <n v="2"/>
    <x v="8"/>
    <n v="0"/>
    <x v="43"/>
    <x v="43"/>
    <s v="Hutan lahan kering sekunder / bekas tebangan"/>
    <x v="8"/>
    <x v="0"/>
    <x v="1"/>
  </r>
  <r>
    <n v="2245"/>
    <n v="1"/>
    <n v="243"/>
    <n v="14"/>
    <x v="17"/>
    <n v="0"/>
    <x v="43"/>
    <x v="43"/>
    <s v="Sawah"/>
    <x v="17"/>
    <x v="0"/>
    <x v="0"/>
  </r>
  <r>
    <n v="2246"/>
    <n v="13"/>
    <n v="253"/>
    <n v="2"/>
    <x v="8"/>
    <n v="0"/>
    <x v="60"/>
    <x v="60"/>
    <s v="Hutan lahan kering sekunder / bekas tebangan"/>
    <x v="8"/>
    <x v="0"/>
    <x v="1"/>
  </r>
  <r>
    <n v="2247"/>
    <n v="158"/>
    <n v="228"/>
    <n v="16"/>
    <x v="3"/>
    <n v="0"/>
    <x v="50"/>
    <x v="50"/>
    <s v="Pemukiman"/>
    <x v="3"/>
    <x v="0"/>
    <x v="0"/>
  </r>
  <r>
    <n v="2248"/>
    <n v="315"/>
    <n v="218"/>
    <n v="2"/>
    <x v="1"/>
    <n v="0"/>
    <x v="57"/>
    <x v="57"/>
    <s v="Hutan lahan kering sekunder / bekas tebangan"/>
    <x v="1"/>
    <x v="0"/>
    <x v="1"/>
  </r>
  <r>
    <n v="2249"/>
    <n v="397"/>
    <n v="275"/>
    <n v="18"/>
    <x v="17"/>
    <n v="0"/>
    <x v="58"/>
    <x v="58"/>
    <s v="Lahan terbuka"/>
    <x v="17"/>
    <x v="0"/>
    <x v="0"/>
  </r>
  <r>
    <n v="2250"/>
    <n v="81"/>
    <n v="156"/>
    <n v="2"/>
    <x v="1"/>
    <n v="0"/>
    <x v="64"/>
    <x v="64"/>
    <s v="Hutan lahan kering sekunder / bekas tebangan"/>
    <x v="1"/>
    <x v="0"/>
    <x v="1"/>
  </r>
  <r>
    <n v="2251"/>
    <n v="81"/>
    <n v="138"/>
    <n v="2"/>
    <x v="3"/>
    <n v="0"/>
    <x v="61"/>
    <x v="61"/>
    <s v="Hutan lahan kering sekunder / bekas tebangan"/>
    <x v="3"/>
    <x v="0"/>
    <x v="1"/>
  </r>
  <r>
    <n v="2252"/>
    <n v="10"/>
    <n v="140"/>
    <n v="13"/>
    <x v="0"/>
    <n v="0"/>
    <x v="48"/>
    <x v="48"/>
    <s v="Pertanian lahan kering  campur semak / kebun campur"/>
    <x v="0"/>
    <x v="0"/>
    <x v="0"/>
  </r>
  <r>
    <n v="2253"/>
    <n v="7"/>
    <n v="243"/>
    <n v="12"/>
    <x v="11"/>
    <n v="0"/>
    <x v="43"/>
    <x v="43"/>
    <s v="Pertanian lahan kering"/>
    <x v="11"/>
    <x v="0"/>
    <x v="0"/>
  </r>
  <r>
    <n v="2254"/>
    <n v="216"/>
    <n v="243"/>
    <n v="13"/>
    <x v="6"/>
    <n v="0"/>
    <x v="43"/>
    <x v="43"/>
    <s v="Pertanian lahan kering  campur semak / kebun campur"/>
    <x v="6"/>
    <x v="0"/>
    <x v="0"/>
  </r>
  <r>
    <n v="2255"/>
    <n v="171"/>
    <n v="253"/>
    <n v="2"/>
    <x v="7"/>
    <n v="0"/>
    <x v="60"/>
    <x v="60"/>
    <s v="Hutan lahan kering sekunder / bekas tebangan"/>
    <x v="7"/>
    <x v="0"/>
    <x v="1"/>
  </r>
  <r>
    <n v="2256"/>
    <n v="438"/>
    <n v="218"/>
    <n v="2"/>
    <x v="4"/>
    <n v="0"/>
    <x v="57"/>
    <x v="57"/>
    <s v="Hutan lahan kering sekunder / bekas tebangan"/>
    <x v="4"/>
    <x v="0"/>
    <x v="0"/>
  </r>
  <r>
    <n v="2257"/>
    <n v="4"/>
    <n v="218"/>
    <n v="9"/>
    <x v="4"/>
    <n v="0"/>
    <x v="57"/>
    <x v="57"/>
    <s v="Semak belukar"/>
    <x v="4"/>
    <x v="0"/>
    <x v="0"/>
  </r>
  <r>
    <n v="2258"/>
    <n v="47"/>
    <n v="156"/>
    <n v="13"/>
    <x v="3"/>
    <n v="0"/>
    <x v="64"/>
    <x v="64"/>
    <s v="Pertanian lahan kering  campur semak / kebun campur"/>
    <x v="3"/>
    <x v="0"/>
    <x v="0"/>
  </r>
  <r>
    <n v="2259"/>
    <n v="25"/>
    <n v="243"/>
    <n v="12"/>
    <x v="3"/>
    <n v="0"/>
    <x v="43"/>
    <x v="43"/>
    <s v="Pertanian lahan kering"/>
    <x v="3"/>
    <x v="0"/>
    <x v="0"/>
  </r>
  <r>
    <n v="2260"/>
    <n v="19"/>
    <n v="253"/>
    <n v="2"/>
    <x v="5"/>
    <n v="0"/>
    <x v="60"/>
    <x v="60"/>
    <s v="Hutan lahan kering sekunder / bekas tebangan"/>
    <x v="5"/>
    <x v="0"/>
    <x v="1"/>
  </r>
  <r>
    <n v="2261"/>
    <n v="30"/>
    <n v="253"/>
    <n v="1"/>
    <x v="7"/>
    <n v="0"/>
    <x v="60"/>
    <x v="60"/>
    <s v="Hutan lahan kering primer"/>
    <x v="7"/>
    <x v="0"/>
    <x v="1"/>
  </r>
  <r>
    <n v="2262"/>
    <n v="2"/>
    <n v="275"/>
    <n v="18"/>
    <x v="9"/>
    <n v="0"/>
    <x v="58"/>
    <x v="58"/>
    <s v="Lahan terbuka"/>
    <x v="9"/>
    <x v="0"/>
    <x v="0"/>
  </r>
  <r>
    <n v="2263"/>
    <n v="12"/>
    <n v="275"/>
    <n v="0"/>
    <x v="11"/>
    <n v="0"/>
    <x v="58"/>
    <x v="58"/>
    <s v="No data"/>
    <x v="11"/>
    <x v="0"/>
    <x v="0"/>
  </r>
  <r>
    <n v="2264"/>
    <n v="5"/>
    <n v="173"/>
    <n v="13"/>
    <x v="6"/>
    <n v="1"/>
    <x v="47"/>
    <x v="47"/>
    <s v="Pertanian lahan kering  campur semak / kebun campur"/>
    <x v="6"/>
    <x v="1"/>
    <x v="0"/>
  </r>
  <r>
    <n v="2265"/>
    <n v="24"/>
    <n v="156"/>
    <n v="13"/>
    <x v="4"/>
    <n v="0"/>
    <x v="64"/>
    <x v="64"/>
    <s v="Pertanian lahan kering  campur semak / kebun campur"/>
    <x v="4"/>
    <x v="0"/>
    <x v="0"/>
  </r>
  <r>
    <n v="2266"/>
    <n v="528"/>
    <n v="242"/>
    <n v="6"/>
    <x v="11"/>
    <n v="0"/>
    <x v="49"/>
    <x v="49"/>
    <s v="Hutan mangrove sekunder"/>
    <x v="11"/>
    <x v="0"/>
    <x v="0"/>
  </r>
  <r>
    <n v="2267"/>
    <n v="1"/>
    <n v="243"/>
    <n v="12"/>
    <x v="0"/>
    <n v="0"/>
    <x v="43"/>
    <x v="43"/>
    <s v="Pertanian lahan kering"/>
    <x v="0"/>
    <x v="0"/>
    <x v="0"/>
  </r>
  <r>
    <n v="2268"/>
    <n v="111"/>
    <n v="243"/>
    <n v="14"/>
    <x v="13"/>
    <n v="0"/>
    <x v="43"/>
    <x v="43"/>
    <s v="Sawah"/>
    <x v="13"/>
    <x v="0"/>
    <x v="0"/>
  </r>
  <r>
    <n v="2269"/>
    <n v="37"/>
    <n v="275"/>
    <n v="16"/>
    <x v="1"/>
    <n v="0"/>
    <x v="58"/>
    <x v="58"/>
    <s v="Pemukiman"/>
    <x v="1"/>
    <x v="0"/>
    <x v="0"/>
  </r>
  <r>
    <n v="2270"/>
    <n v="14"/>
    <n v="275"/>
    <n v="10"/>
    <x v="9"/>
    <n v="0"/>
    <x v="58"/>
    <x v="58"/>
    <s v="Semak belukar rawa"/>
    <x v="9"/>
    <x v="0"/>
    <x v="0"/>
  </r>
  <r>
    <n v="2271"/>
    <n v="1"/>
    <n v="173"/>
    <n v="11"/>
    <x v="0"/>
    <n v="0"/>
    <x v="47"/>
    <x v="47"/>
    <s v="Savanna / Padang rumput"/>
    <x v="0"/>
    <x v="0"/>
    <x v="0"/>
  </r>
  <r>
    <n v="2272"/>
    <n v="14"/>
    <n v="173"/>
    <n v="11"/>
    <x v="5"/>
    <n v="0"/>
    <x v="47"/>
    <x v="47"/>
    <s v="Savanna / Padang rumput"/>
    <x v="5"/>
    <x v="0"/>
    <x v="0"/>
  </r>
  <r>
    <n v="2273"/>
    <n v="28"/>
    <n v="173"/>
    <n v="13"/>
    <x v="3"/>
    <n v="1"/>
    <x v="47"/>
    <x v="47"/>
    <s v="Pertanian lahan kering  campur semak / kebun campur"/>
    <x v="3"/>
    <x v="1"/>
    <x v="0"/>
  </r>
  <r>
    <n v="2274"/>
    <n v="2"/>
    <n v="156"/>
    <n v="1"/>
    <x v="5"/>
    <n v="0"/>
    <x v="64"/>
    <x v="64"/>
    <s v="Hutan lahan kering primer"/>
    <x v="5"/>
    <x v="0"/>
    <x v="1"/>
  </r>
  <r>
    <n v="2275"/>
    <n v="17"/>
    <n v="123"/>
    <n v="0"/>
    <x v="2"/>
    <n v="0"/>
    <x v="14"/>
    <x v="14"/>
    <s v="No data"/>
    <x v="2"/>
    <x v="0"/>
    <x v="0"/>
  </r>
  <r>
    <n v="2276"/>
    <n v="26"/>
    <n v="242"/>
    <n v="6"/>
    <x v="0"/>
    <n v="0"/>
    <x v="49"/>
    <x v="49"/>
    <s v="Hutan mangrove sekunder"/>
    <x v="0"/>
    <x v="0"/>
    <x v="1"/>
  </r>
  <r>
    <n v="2277"/>
    <n v="11585"/>
    <n v="242"/>
    <n v="9"/>
    <x v="1"/>
    <n v="0"/>
    <x v="49"/>
    <x v="49"/>
    <s v="Semak belukar"/>
    <x v="1"/>
    <x v="0"/>
    <x v="0"/>
  </r>
  <r>
    <n v="2278"/>
    <n v="185"/>
    <n v="243"/>
    <n v="14"/>
    <x v="7"/>
    <n v="0"/>
    <x v="43"/>
    <x v="43"/>
    <s v="Sawah"/>
    <x v="7"/>
    <x v="0"/>
    <x v="0"/>
  </r>
  <r>
    <n v="2279"/>
    <n v="74"/>
    <n v="228"/>
    <n v="16"/>
    <x v="6"/>
    <n v="0"/>
    <x v="50"/>
    <x v="50"/>
    <s v="Pemukiman"/>
    <x v="6"/>
    <x v="0"/>
    <x v="0"/>
  </r>
  <r>
    <n v="2280"/>
    <n v="17"/>
    <n v="228"/>
    <n v="16"/>
    <x v="1"/>
    <n v="0"/>
    <x v="50"/>
    <x v="50"/>
    <s v="Pemukiman"/>
    <x v="1"/>
    <x v="0"/>
    <x v="0"/>
  </r>
  <r>
    <n v="2281"/>
    <n v="800"/>
    <n v="275"/>
    <n v="11"/>
    <x v="2"/>
    <n v="0"/>
    <x v="58"/>
    <x v="58"/>
    <s v="Savanna / Padang rumput"/>
    <x v="2"/>
    <x v="0"/>
    <x v="0"/>
  </r>
  <r>
    <n v="2282"/>
    <n v="73"/>
    <n v="207"/>
    <n v="0"/>
    <x v="0"/>
    <n v="0"/>
    <x v="65"/>
    <x v="65"/>
    <s v="No data"/>
    <x v="0"/>
    <x v="0"/>
    <x v="0"/>
  </r>
  <r>
    <n v="2283"/>
    <n v="6"/>
    <n v="173"/>
    <n v="0"/>
    <x v="9"/>
    <n v="0"/>
    <x v="47"/>
    <x v="47"/>
    <s v="No data"/>
    <x v="9"/>
    <x v="0"/>
    <x v="0"/>
  </r>
  <r>
    <n v="2284"/>
    <n v="186"/>
    <n v="173"/>
    <n v="5"/>
    <x v="9"/>
    <n v="0"/>
    <x v="47"/>
    <x v="47"/>
    <s v="Hutan mangrove primer"/>
    <x v="9"/>
    <x v="0"/>
    <x v="0"/>
  </r>
  <r>
    <n v="2285"/>
    <n v="738"/>
    <n v="125"/>
    <n v="12"/>
    <x v="8"/>
    <n v="0"/>
    <x v="40"/>
    <x v="40"/>
    <s v="Pertanian lahan kering"/>
    <x v="8"/>
    <x v="0"/>
    <x v="0"/>
  </r>
  <r>
    <n v="2286"/>
    <n v="26"/>
    <n v="242"/>
    <n v="0"/>
    <x v="3"/>
    <n v="0"/>
    <x v="49"/>
    <x v="49"/>
    <s v="No data"/>
    <x v="3"/>
    <x v="0"/>
    <x v="0"/>
  </r>
  <r>
    <n v="2287"/>
    <n v="6366"/>
    <n v="242"/>
    <n v="9"/>
    <x v="2"/>
    <n v="0"/>
    <x v="49"/>
    <x v="49"/>
    <s v="Semak belukar"/>
    <x v="2"/>
    <x v="0"/>
    <x v="0"/>
  </r>
  <r>
    <n v="2288"/>
    <n v="3"/>
    <n v="253"/>
    <n v="18"/>
    <x v="7"/>
    <n v="0"/>
    <x v="60"/>
    <x v="60"/>
    <s v="Lahan terbuka"/>
    <x v="7"/>
    <x v="0"/>
    <x v="0"/>
  </r>
  <r>
    <n v="2289"/>
    <n v="300"/>
    <n v="283"/>
    <n v="11"/>
    <x v="4"/>
    <n v="0"/>
    <x v="66"/>
    <x v="66"/>
    <s v="Savanna / Padang rumput"/>
    <x v="4"/>
    <x v="0"/>
    <x v="0"/>
  </r>
  <r>
    <n v="2290"/>
    <n v="3886"/>
    <n v="275"/>
    <n v="2"/>
    <x v="4"/>
    <n v="0"/>
    <x v="58"/>
    <x v="58"/>
    <s v="Hutan lahan kering sekunder / bekas tebangan"/>
    <x v="4"/>
    <x v="0"/>
    <x v="0"/>
  </r>
  <r>
    <n v="2291"/>
    <n v="2"/>
    <n v="275"/>
    <n v="5"/>
    <x v="1"/>
    <n v="0"/>
    <x v="58"/>
    <x v="58"/>
    <s v="Hutan mangrove primer"/>
    <x v="1"/>
    <x v="0"/>
    <x v="1"/>
  </r>
  <r>
    <n v="2292"/>
    <n v="33"/>
    <n v="207"/>
    <n v="11"/>
    <x v="0"/>
    <n v="0"/>
    <x v="65"/>
    <x v="65"/>
    <s v="Savanna / Padang rumput"/>
    <x v="0"/>
    <x v="0"/>
    <x v="0"/>
  </r>
  <r>
    <n v="2293"/>
    <n v="1332"/>
    <n v="207"/>
    <n v="11"/>
    <x v="1"/>
    <n v="0"/>
    <x v="65"/>
    <x v="65"/>
    <s v="Savanna / Padang rumput"/>
    <x v="1"/>
    <x v="0"/>
    <x v="0"/>
  </r>
  <r>
    <n v="2294"/>
    <n v="4"/>
    <n v="207"/>
    <n v="0"/>
    <x v="1"/>
    <n v="0"/>
    <x v="65"/>
    <x v="65"/>
    <s v="No data"/>
    <x v="1"/>
    <x v="0"/>
    <x v="0"/>
  </r>
  <r>
    <n v="2295"/>
    <n v="180"/>
    <n v="173"/>
    <n v="11"/>
    <x v="2"/>
    <n v="0"/>
    <x v="47"/>
    <x v="47"/>
    <s v="Savanna / Padang rumput"/>
    <x v="2"/>
    <x v="0"/>
    <x v="0"/>
  </r>
  <r>
    <n v="2296"/>
    <n v="10"/>
    <n v="156"/>
    <n v="12"/>
    <x v="3"/>
    <n v="0"/>
    <x v="64"/>
    <x v="64"/>
    <s v="Pertanian lahan kering"/>
    <x v="3"/>
    <x v="0"/>
    <x v="0"/>
  </r>
  <r>
    <n v="2297"/>
    <n v="52"/>
    <n v="138"/>
    <n v="16"/>
    <x v="7"/>
    <n v="0"/>
    <x v="61"/>
    <x v="61"/>
    <s v="Pemukiman"/>
    <x v="7"/>
    <x v="0"/>
    <x v="0"/>
  </r>
  <r>
    <n v="2298"/>
    <n v="128"/>
    <n v="242"/>
    <n v="9"/>
    <x v="3"/>
    <n v="0"/>
    <x v="49"/>
    <x v="49"/>
    <s v="Semak belukar"/>
    <x v="3"/>
    <x v="0"/>
    <x v="0"/>
  </r>
  <r>
    <n v="2299"/>
    <n v="1"/>
    <n v="253"/>
    <n v="1"/>
    <x v="3"/>
    <n v="0"/>
    <x v="60"/>
    <x v="60"/>
    <s v="Hutan lahan kering primer"/>
    <x v="3"/>
    <x v="0"/>
    <x v="1"/>
  </r>
  <r>
    <n v="2300"/>
    <n v="566"/>
    <n v="283"/>
    <n v="11"/>
    <x v="7"/>
    <n v="0"/>
    <x v="66"/>
    <x v="66"/>
    <s v="Savanna / Padang rumput"/>
    <x v="7"/>
    <x v="0"/>
    <x v="0"/>
  </r>
  <r>
    <n v="2301"/>
    <n v="98"/>
    <n v="283"/>
    <n v="11"/>
    <x v="2"/>
    <n v="0"/>
    <x v="66"/>
    <x v="66"/>
    <s v="Savanna / Padang rumput"/>
    <x v="2"/>
    <x v="0"/>
    <x v="0"/>
  </r>
  <r>
    <n v="2302"/>
    <n v="34"/>
    <n v="275"/>
    <n v="2"/>
    <x v="2"/>
    <n v="0"/>
    <x v="58"/>
    <x v="58"/>
    <s v="Hutan lahan kering sekunder / bekas tebangan"/>
    <x v="2"/>
    <x v="0"/>
    <x v="1"/>
  </r>
  <r>
    <n v="2303"/>
    <n v="8"/>
    <n v="173"/>
    <n v="13"/>
    <x v="5"/>
    <n v="1"/>
    <x v="47"/>
    <x v="47"/>
    <s v="Pertanian lahan kering  campur semak / kebun campur"/>
    <x v="5"/>
    <x v="1"/>
    <x v="0"/>
  </r>
  <r>
    <n v="2304"/>
    <n v="19"/>
    <n v="242"/>
    <n v="6"/>
    <x v="8"/>
    <n v="0"/>
    <x v="49"/>
    <x v="49"/>
    <s v="Hutan mangrove sekunder"/>
    <x v="8"/>
    <x v="0"/>
    <x v="1"/>
  </r>
  <r>
    <n v="2305"/>
    <n v="154"/>
    <n v="242"/>
    <n v="9"/>
    <x v="0"/>
    <n v="0"/>
    <x v="49"/>
    <x v="49"/>
    <s v="Semak belukar"/>
    <x v="0"/>
    <x v="0"/>
    <x v="0"/>
  </r>
  <r>
    <n v="2306"/>
    <n v="2"/>
    <n v="253"/>
    <n v="18"/>
    <x v="6"/>
    <n v="0"/>
    <x v="60"/>
    <x v="60"/>
    <s v="Lahan terbuka"/>
    <x v="6"/>
    <x v="0"/>
    <x v="0"/>
  </r>
  <r>
    <n v="2307"/>
    <n v="717"/>
    <n v="218"/>
    <n v="11"/>
    <x v="6"/>
    <n v="0"/>
    <x v="57"/>
    <x v="57"/>
    <s v="Savanna / Padang rumput"/>
    <x v="6"/>
    <x v="0"/>
    <x v="0"/>
  </r>
  <r>
    <n v="2308"/>
    <n v="80"/>
    <n v="275"/>
    <n v="2"/>
    <x v="1"/>
    <n v="0"/>
    <x v="58"/>
    <x v="58"/>
    <s v="Hutan lahan kering sekunder / bekas tebangan"/>
    <x v="1"/>
    <x v="0"/>
    <x v="1"/>
  </r>
  <r>
    <n v="2309"/>
    <n v="52"/>
    <n v="275"/>
    <n v="6"/>
    <x v="17"/>
    <n v="0"/>
    <x v="58"/>
    <x v="58"/>
    <s v="Hutan mangrove sekunder"/>
    <x v="17"/>
    <x v="0"/>
    <x v="1"/>
  </r>
  <r>
    <n v="2310"/>
    <n v="16"/>
    <n v="173"/>
    <n v="11"/>
    <x v="9"/>
    <n v="0"/>
    <x v="47"/>
    <x v="47"/>
    <s v="Savanna / Padang rumput"/>
    <x v="9"/>
    <x v="0"/>
    <x v="0"/>
  </r>
  <r>
    <n v="2311"/>
    <n v="66"/>
    <n v="156"/>
    <n v="16"/>
    <x v="3"/>
    <n v="0"/>
    <x v="64"/>
    <x v="64"/>
    <s v="Pemukiman"/>
    <x v="3"/>
    <x v="0"/>
    <x v="0"/>
  </r>
  <r>
    <n v="2312"/>
    <n v="421"/>
    <n v="144"/>
    <n v="11"/>
    <x v="1"/>
    <n v="0"/>
    <x v="45"/>
    <x v="45"/>
    <s v="Savanna / Padang rumput"/>
    <x v="1"/>
    <x v="0"/>
    <x v="0"/>
  </r>
  <r>
    <n v="2313"/>
    <n v="373"/>
    <n v="140"/>
    <n v="13"/>
    <x v="8"/>
    <n v="0"/>
    <x v="48"/>
    <x v="48"/>
    <s v="Pertanian lahan kering  campur semak / kebun campur"/>
    <x v="8"/>
    <x v="0"/>
    <x v="0"/>
  </r>
  <r>
    <n v="2314"/>
    <n v="26"/>
    <n v="242"/>
    <n v="9"/>
    <x v="8"/>
    <n v="0"/>
    <x v="49"/>
    <x v="49"/>
    <s v="Semak belukar"/>
    <x v="8"/>
    <x v="0"/>
    <x v="0"/>
  </r>
  <r>
    <n v="2315"/>
    <n v="18"/>
    <n v="228"/>
    <n v="16"/>
    <x v="7"/>
    <n v="0"/>
    <x v="50"/>
    <x v="50"/>
    <s v="Pemukiman"/>
    <x v="7"/>
    <x v="0"/>
    <x v="0"/>
  </r>
  <r>
    <n v="2316"/>
    <n v="3324"/>
    <n v="283"/>
    <n v="12"/>
    <x v="4"/>
    <n v="0"/>
    <x v="66"/>
    <x v="66"/>
    <s v="Pertanian lahan kering"/>
    <x v="4"/>
    <x v="0"/>
    <x v="0"/>
  </r>
  <r>
    <n v="2317"/>
    <n v="650"/>
    <n v="218"/>
    <n v="11"/>
    <x v="3"/>
    <n v="0"/>
    <x v="57"/>
    <x v="57"/>
    <s v="Savanna / Padang rumput"/>
    <x v="3"/>
    <x v="0"/>
    <x v="0"/>
  </r>
  <r>
    <n v="2318"/>
    <n v="266"/>
    <n v="218"/>
    <n v="11"/>
    <x v="5"/>
    <n v="0"/>
    <x v="57"/>
    <x v="57"/>
    <s v="Savanna / Padang rumput"/>
    <x v="5"/>
    <x v="0"/>
    <x v="0"/>
  </r>
  <r>
    <n v="2319"/>
    <n v="74"/>
    <n v="203"/>
    <n v="11"/>
    <x v="11"/>
    <n v="0"/>
    <x v="59"/>
    <x v="59"/>
    <s v="Savanna / Padang rumput"/>
    <x v="11"/>
    <x v="0"/>
    <x v="0"/>
  </r>
  <r>
    <n v="2320"/>
    <n v="26"/>
    <n v="186"/>
    <n v="11"/>
    <x v="1"/>
    <n v="0"/>
    <x v="53"/>
    <x v="53"/>
    <s v="Savanna / Padang rumput"/>
    <x v="1"/>
    <x v="0"/>
    <x v="0"/>
  </r>
  <r>
    <n v="2321"/>
    <n v="9"/>
    <n v="173"/>
    <n v="18"/>
    <x v="6"/>
    <n v="0"/>
    <x v="47"/>
    <x v="47"/>
    <s v="Lahan terbuka"/>
    <x v="6"/>
    <x v="0"/>
    <x v="0"/>
  </r>
  <r>
    <n v="2322"/>
    <n v="10"/>
    <n v="156"/>
    <n v="16"/>
    <x v="5"/>
    <n v="0"/>
    <x v="64"/>
    <x v="64"/>
    <s v="Pemukiman"/>
    <x v="5"/>
    <x v="0"/>
    <x v="0"/>
  </r>
  <r>
    <n v="2323"/>
    <n v="7"/>
    <n v="156"/>
    <n v="0"/>
    <x v="2"/>
    <n v="0"/>
    <x v="64"/>
    <x v="64"/>
    <s v="No data"/>
    <x v="2"/>
    <x v="0"/>
    <x v="0"/>
  </r>
  <r>
    <n v="2324"/>
    <n v="7"/>
    <n v="242"/>
    <n v="0"/>
    <x v="13"/>
    <n v="0"/>
    <x v="49"/>
    <x v="49"/>
    <s v="No data"/>
    <x v="13"/>
    <x v="0"/>
    <x v="0"/>
  </r>
  <r>
    <n v="2325"/>
    <n v="12927"/>
    <n v="242"/>
    <n v="2"/>
    <x v="13"/>
    <n v="0"/>
    <x v="49"/>
    <x v="49"/>
    <s v="Hutan lahan kering sekunder / bekas tebangan"/>
    <x v="13"/>
    <x v="0"/>
    <x v="0"/>
  </r>
  <r>
    <n v="2326"/>
    <n v="2"/>
    <n v="243"/>
    <n v="12"/>
    <x v="4"/>
    <n v="0"/>
    <x v="43"/>
    <x v="43"/>
    <s v="Pertanian lahan kering"/>
    <x v="4"/>
    <x v="0"/>
    <x v="0"/>
  </r>
  <r>
    <n v="2327"/>
    <n v="151"/>
    <n v="243"/>
    <n v="14"/>
    <x v="5"/>
    <n v="0"/>
    <x v="43"/>
    <x v="43"/>
    <s v="Sawah"/>
    <x v="5"/>
    <x v="0"/>
    <x v="0"/>
  </r>
  <r>
    <n v="2328"/>
    <n v="756"/>
    <n v="138"/>
    <n v="2"/>
    <x v="7"/>
    <n v="0"/>
    <x v="61"/>
    <x v="61"/>
    <s v="Hutan lahan kering sekunder / bekas tebangan"/>
    <x v="7"/>
    <x v="0"/>
    <x v="1"/>
  </r>
  <r>
    <n v="2329"/>
    <n v="126"/>
    <n v="242"/>
    <n v="2"/>
    <x v="8"/>
    <n v="0"/>
    <x v="49"/>
    <x v="49"/>
    <s v="Hutan lahan kering sekunder / bekas tebangan"/>
    <x v="8"/>
    <x v="0"/>
    <x v="1"/>
  </r>
  <r>
    <n v="2330"/>
    <n v="96"/>
    <n v="253"/>
    <n v="9"/>
    <x v="5"/>
    <n v="0"/>
    <x v="60"/>
    <x v="60"/>
    <s v="Semak belukar"/>
    <x v="5"/>
    <x v="0"/>
    <x v="0"/>
  </r>
  <r>
    <n v="2331"/>
    <n v="1701"/>
    <n v="283"/>
    <n v="12"/>
    <x v="6"/>
    <n v="0"/>
    <x v="66"/>
    <x v="66"/>
    <s v="Pertanian lahan kering"/>
    <x v="6"/>
    <x v="0"/>
    <x v="0"/>
  </r>
  <r>
    <n v="2332"/>
    <n v="481"/>
    <n v="283"/>
    <n v="12"/>
    <x v="7"/>
    <n v="0"/>
    <x v="66"/>
    <x v="66"/>
    <s v="Pertanian lahan kering"/>
    <x v="7"/>
    <x v="0"/>
    <x v="0"/>
  </r>
  <r>
    <n v="2333"/>
    <n v="7"/>
    <n v="218"/>
    <n v="13"/>
    <x v="2"/>
    <n v="0"/>
    <x v="57"/>
    <x v="57"/>
    <s v="Pertanian lahan kering  campur semak / kebun campur"/>
    <x v="2"/>
    <x v="0"/>
    <x v="0"/>
  </r>
  <r>
    <n v="2334"/>
    <n v="1"/>
    <n v="186"/>
    <n v="0"/>
    <x v="1"/>
    <n v="0"/>
    <x v="53"/>
    <x v="53"/>
    <s v="No data"/>
    <x v="1"/>
    <x v="0"/>
    <x v="0"/>
  </r>
  <r>
    <n v="2335"/>
    <n v="9"/>
    <n v="156"/>
    <n v="0"/>
    <x v="0"/>
    <n v="0"/>
    <x v="64"/>
    <x v="64"/>
    <s v="No data"/>
    <x v="0"/>
    <x v="0"/>
    <x v="0"/>
  </r>
  <r>
    <n v="2336"/>
    <n v="1195"/>
    <n v="253"/>
    <n v="13"/>
    <x v="6"/>
    <n v="0"/>
    <x v="60"/>
    <x v="60"/>
    <s v="Pertanian lahan kering  campur semak / kebun campur"/>
    <x v="6"/>
    <x v="0"/>
    <x v="0"/>
  </r>
  <r>
    <n v="2337"/>
    <n v="1028"/>
    <n v="253"/>
    <n v="13"/>
    <x v="13"/>
    <n v="0"/>
    <x v="60"/>
    <x v="60"/>
    <s v="Pertanian lahan kering  campur semak / kebun campur"/>
    <x v="13"/>
    <x v="0"/>
    <x v="0"/>
  </r>
  <r>
    <n v="2338"/>
    <n v="5"/>
    <n v="218"/>
    <n v="9"/>
    <x v="1"/>
    <n v="0"/>
    <x v="57"/>
    <x v="57"/>
    <s v="Semak belukar"/>
    <x v="1"/>
    <x v="0"/>
    <x v="0"/>
  </r>
  <r>
    <n v="2339"/>
    <n v="2380"/>
    <n v="275"/>
    <n v="18"/>
    <x v="1"/>
    <n v="0"/>
    <x v="58"/>
    <x v="58"/>
    <s v="Lahan terbuka"/>
    <x v="1"/>
    <x v="0"/>
    <x v="0"/>
  </r>
  <r>
    <n v="2340"/>
    <n v="13"/>
    <n v="186"/>
    <n v="2"/>
    <x v="3"/>
    <n v="0"/>
    <x v="53"/>
    <x v="53"/>
    <s v="Hutan lahan kering sekunder / bekas tebangan"/>
    <x v="3"/>
    <x v="0"/>
    <x v="1"/>
  </r>
  <r>
    <n v="2341"/>
    <n v="2"/>
    <n v="156"/>
    <n v="16"/>
    <x v="2"/>
    <n v="0"/>
    <x v="64"/>
    <x v="64"/>
    <s v="Pemukiman"/>
    <x v="2"/>
    <x v="0"/>
    <x v="0"/>
  </r>
  <r>
    <n v="2342"/>
    <n v="3"/>
    <n v="242"/>
    <n v="2"/>
    <x v="9"/>
    <n v="0"/>
    <x v="49"/>
    <x v="49"/>
    <s v="Hutan lahan kering sekunder / bekas tebangan"/>
    <x v="9"/>
    <x v="0"/>
    <x v="0"/>
  </r>
  <r>
    <n v="2343"/>
    <n v="47"/>
    <n v="228"/>
    <n v="11"/>
    <x v="6"/>
    <n v="0"/>
    <x v="50"/>
    <x v="50"/>
    <s v="Savanna / Padang rumput"/>
    <x v="6"/>
    <x v="0"/>
    <x v="0"/>
  </r>
  <r>
    <n v="2344"/>
    <n v="21"/>
    <n v="218"/>
    <n v="13"/>
    <x v="1"/>
    <n v="0"/>
    <x v="57"/>
    <x v="57"/>
    <s v="Pertanian lahan kering  campur semak / kebun campur"/>
    <x v="1"/>
    <x v="0"/>
    <x v="0"/>
  </r>
  <r>
    <n v="2345"/>
    <n v="2"/>
    <n v="149"/>
    <n v="16"/>
    <x v="1"/>
    <n v="0"/>
    <x v="62"/>
    <x v="62"/>
    <s v="Pemukiman"/>
    <x v="1"/>
    <x v="0"/>
    <x v="0"/>
  </r>
  <r>
    <n v="2346"/>
    <n v="589"/>
    <n v="280"/>
    <n v="12"/>
    <x v="2"/>
    <n v="0"/>
    <x v="46"/>
    <x v="46"/>
    <s v="Pertanian lahan kering"/>
    <x v="2"/>
    <x v="0"/>
    <x v="0"/>
  </r>
  <r>
    <n v="2347"/>
    <n v="7"/>
    <n v="149"/>
    <n v="12"/>
    <x v="3"/>
    <n v="0"/>
    <x v="62"/>
    <x v="62"/>
    <s v="Pertanian lahan kering"/>
    <x v="3"/>
    <x v="0"/>
    <x v="0"/>
  </r>
  <r>
    <n v="2348"/>
    <n v="53"/>
    <n v="149"/>
    <n v="16"/>
    <x v="3"/>
    <n v="0"/>
    <x v="62"/>
    <x v="62"/>
    <s v="Pemukiman"/>
    <x v="3"/>
    <x v="0"/>
    <x v="0"/>
  </r>
  <r>
    <n v="2349"/>
    <n v="10"/>
    <n v="242"/>
    <n v="9"/>
    <x v="10"/>
    <n v="0"/>
    <x v="49"/>
    <x v="49"/>
    <s v="Semak belukar"/>
    <x v="10"/>
    <x v="0"/>
    <x v="0"/>
  </r>
  <r>
    <n v="2350"/>
    <n v="518"/>
    <n v="242"/>
    <n v="16"/>
    <x v="3"/>
    <n v="0"/>
    <x v="49"/>
    <x v="49"/>
    <s v="Pemukiman"/>
    <x v="3"/>
    <x v="0"/>
    <x v="0"/>
  </r>
  <r>
    <n v="2351"/>
    <n v="213"/>
    <n v="203"/>
    <n v="11"/>
    <x v="5"/>
    <n v="0"/>
    <x v="59"/>
    <x v="59"/>
    <s v="Savanna / Padang rumput"/>
    <x v="5"/>
    <x v="0"/>
    <x v="0"/>
  </r>
  <r>
    <n v="2352"/>
    <n v="3943"/>
    <n v="242"/>
    <n v="13"/>
    <x v="2"/>
    <n v="0"/>
    <x v="49"/>
    <x v="49"/>
    <s v="Pertanian lahan kering  campur semak / kebun campur"/>
    <x v="2"/>
    <x v="0"/>
    <x v="0"/>
  </r>
  <r>
    <n v="2353"/>
    <n v="16"/>
    <n v="242"/>
    <n v="16"/>
    <x v="10"/>
    <n v="0"/>
    <x v="49"/>
    <x v="49"/>
    <s v="Pemukiman"/>
    <x v="10"/>
    <x v="0"/>
    <x v="0"/>
  </r>
  <r>
    <n v="2354"/>
    <n v="1"/>
    <n v="227"/>
    <n v="9"/>
    <x v="13"/>
    <n v="0"/>
    <x v="63"/>
    <x v="63"/>
    <s v="Semak belukar"/>
    <x v="13"/>
    <x v="0"/>
    <x v="0"/>
  </r>
  <r>
    <n v="2355"/>
    <n v="17"/>
    <n v="228"/>
    <n v="16"/>
    <x v="4"/>
    <n v="0"/>
    <x v="50"/>
    <x v="50"/>
    <s v="Pemukiman"/>
    <x v="4"/>
    <x v="0"/>
    <x v="0"/>
  </r>
  <r>
    <n v="2356"/>
    <n v="47"/>
    <n v="202"/>
    <n v="0"/>
    <x v="0"/>
    <n v="0"/>
    <x v="67"/>
    <x v="67"/>
    <s v="No data"/>
    <x v="0"/>
    <x v="0"/>
    <x v="0"/>
  </r>
  <r>
    <n v="2357"/>
    <n v="1"/>
    <n v="186"/>
    <n v="2"/>
    <x v="9"/>
    <n v="0"/>
    <x v="53"/>
    <x v="53"/>
    <s v="Hutan lahan kering sekunder / bekas tebangan"/>
    <x v="9"/>
    <x v="0"/>
    <x v="0"/>
  </r>
  <r>
    <n v="2358"/>
    <n v="69"/>
    <n v="156"/>
    <n v="2"/>
    <x v="5"/>
    <n v="0"/>
    <x v="64"/>
    <x v="64"/>
    <s v="Hutan lahan kering sekunder / bekas tebangan"/>
    <x v="5"/>
    <x v="0"/>
    <x v="1"/>
  </r>
  <r>
    <n v="2359"/>
    <n v="134"/>
    <n v="138"/>
    <n v="13"/>
    <x v="4"/>
    <n v="0"/>
    <x v="61"/>
    <x v="61"/>
    <s v="Pertanian lahan kering  campur semak / kebun campur"/>
    <x v="4"/>
    <x v="0"/>
    <x v="0"/>
  </r>
  <r>
    <n v="2360"/>
    <n v="213"/>
    <n v="125"/>
    <n v="11"/>
    <x v="8"/>
    <n v="0"/>
    <x v="40"/>
    <x v="40"/>
    <s v="Savanna / Padang rumput"/>
    <x v="8"/>
    <x v="0"/>
    <x v="0"/>
  </r>
  <r>
    <n v="2361"/>
    <n v="461"/>
    <n v="253"/>
    <n v="13"/>
    <x v="3"/>
    <n v="0"/>
    <x v="60"/>
    <x v="60"/>
    <s v="Pertanian lahan kering  campur semak / kebun campur"/>
    <x v="3"/>
    <x v="0"/>
    <x v="0"/>
  </r>
  <r>
    <n v="2362"/>
    <n v="2"/>
    <n v="250"/>
    <n v="1"/>
    <x v="13"/>
    <n v="0"/>
    <x v="55"/>
    <x v="55"/>
    <s v="Hutan lahan kering primer"/>
    <x v="13"/>
    <x v="0"/>
    <x v="0"/>
  </r>
  <r>
    <n v="2363"/>
    <n v="1821"/>
    <n v="202"/>
    <n v="2"/>
    <x v="2"/>
    <n v="0"/>
    <x v="67"/>
    <x v="67"/>
    <s v="Hutan lahan kering sekunder / bekas tebangan"/>
    <x v="2"/>
    <x v="0"/>
    <x v="1"/>
  </r>
  <r>
    <n v="2364"/>
    <n v="741"/>
    <n v="147"/>
    <n v="13"/>
    <x v="4"/>
    <n v="0"/>
    <x v="51"/>
    <x v="51"/>
    <s v="Pertanian lahan kering  campur semak / kebun campur"/>
    <x v="4"/>
    <x v="0"/>
    <x v="0"/>
  </r>
  <r>
    <n v="2365"/>
    <n v="27"/>
    <n v="253"/>
    <n v="1"/>
    <x v="1"/>
    <n v="0"/>
    <x v="60"/>
    <x v="60"/>
    <s v="Hutan lahan kering primer"/>
    <x v="1"/>
    <x v="0"/>
    <x v="1"/>
  </r>
  <r>
    <n v="2366"/>
    <n v="615"/>
    <n v="283"/>
    <n v="12"/>
    <x v="2"/>
    <n v="0"/>
    <x v="66"/>
    <x v="66"/>
    <s v="Pertanian lahan kering"/>
    <x v="2"/>
    <x v="0"/>
    <x v="0"/>
  </r>
  <r>
    <n v="2367"/>
    <n v="688"/>
    <n v="283"/>
    <n v="12"/>
    <x v="3"/>
    <n v="0"/>
    <x v="66"/>
    <x v="66"/>
    <s v="Pertanian lahan kering"/>
    <x v="3"/>
    <x v="0"/>
    <x v="0"/>
  </r>
  <r>
    <n v="2368"/>
    <n v="629"/>
    <n v="275"/>
    <n v="13"/>
    <x v="6"/>
    <n v="0"/>
    <x v="58"/>
    <x v="58"/>
    <s v="Pertanian lahan kering  campur semak / kebun campur"/>
    <x v="6"/>
    <x v="0"/>
    <x v="0"/>
  </r>
  <r>
    <n v="2369"/>
    <n v="6"/>
    <n v="202"/>
    <n v="2"/>
    <x v="0"/>
    <n v="0"/>
    <x v="67"/>
    <x v="67"/>
    <s v="Hutan lahan kering sekunder / bekas tebangan"/>
    <x v="0"/>
    <x v="0"/>
    <x v="1"/>
  </r>
  <r>
    <n v="2370"/>
    <n v="17"/>
    <n v="202"/>
    <n v="2"/>
    <x v="8"/>
    <n v="0"/>
    <x v="67"/>
    <x v="67"/>
    <s v="Hutan lahan kering sekunder / bekas tebangan"/>
    <x v="8"/>
    <x v="0"/>
    <x v="1"/>
  </r>
  <r>
    <n v="2371"/>
    <n v="10"/>
    <n v="203"/>
    <n v="0"/>
    <x v="8"/>
    <n v="0"/>
    <x v="59"/>
    <x v="59"/>
    <s v="No data"/>
    <x v="8"/>
    <x v="0"/>
    <x v="0"/>
  </r>
  <r>
    <n v="2372"/>
    <n v="25"/>
    <n v="203"/>
    <n v="11"/>
    <x v="12"/>
    <n v="0"/>
    <x v="59"/>
    <x v="59"/>
    <s v="Savanna / Padang rumput"/>
    <x v="12"/>
    <x v="0"/>
    <x v="0"/>
  </r>
  <r>
    <n v="2373"/>
    <n v="10"/>
    <n v="186"/>
    <n v="5"/>
    <x v="4"/>
    <n v="0"/>
    <x v="53"/>
    <x v="53"/>
    <s v="Hutan mangrove primer"/>
    <x v="4"/>
    <x v="0"/>
    <x v="2"/>
  </r>
  <r>
    <n v="2374"/>
    <n v="9"/>
    <n v="149"/>
    <n v="11"/>
    <x v="5"/>
    <n v="0"/>
    <x v="62"/>
    <x v="62"/>
    <s v="Savanna / Padang rumput"/>
    <x v="5"/>
    <x v="0"/>
    <x v="0"/>
  </r>
  <r>
    <n v="2375"/>
    <n v="2406"/>
    <n v="138"/>
    <n v="2"/>
    <x v="13"/>
    <n v="0"/>
    <x v="61"/>
    <x v="61"/>
    <s v="Hutan lahan kering sekunder / bekas tebangan"/>
    <x v="13"/>
    <x v="0"/>
    <x v="0"/>
  </r>
  <r>
    <n v="2376"/>
    <n v="85"/>
    <n v="242"/>
    <n v="13"/>
    <x v="1"/>
    <n v="0"/>
    <x v="49"/>
    <x v="49"/>
    <s v="Pertanian lahan kering  campur semak / kebun campur"/>
    <x v="1"/>
    <x v="0"/>
    <x v="0"/>
  </r>
  <r>
    <n v="2377"/>
    <n v="14"/>
    <n v="242"/>
    <n v="9"/>
    <x v="7"/>
    <n v="0"/>
    <x v="49"/>
    <x v="49"/>
    <s v="Semak belukar"/>
    <x v="7"/>
    <x v="0"/>
    <x v="0"/>
  </r>
  <r>
    <n v="2378"/>
    <n v="88"/>
    <n v="243"/>
    <n v="13"/>
    <x v="5"/>
    <n v="0"/>
    <x v="43"/>
    <x v="43"/>
    <s v="Pertanian lahan kering  campur semak / kebun campur"/>
    <x v="5"/>
    <x v="0"/>
    <x v="0"/>
  </r>
  <r>
    <n v="2379"/>
    <n v="149"/>
    <n v="283"/>
    <n v="11"/>
    <x v="3"/>
    <n v="0"/>
    <x v="66"/>
    <x v="66"/>
    <s v="Savanna / Padang rumput"/>
    <x v="3"/>
    <x v="0"/>
    <x v="0"/>
  </r>
  <r>
    <n v="2380"/>
    <n v="8012"/>
    <n v="207"/>
    <n v="2"/>
    <x v="13"/>
    <n v="0"/>
    <x v="65"/>
    <x v="65"/>
    <s v="Hutan lahan kering sekunder / bekas tebangan"/>
    <x v="13"/>
    <x v="0"/>
    <x v="0"/>
  </r>
  <r>
    <n v="2381"/>
    <n v="7"/>
    <n v="203"/>
    <n v="6"/>
    <x v="1"/>
    <n v="0"/>
    <x v="59"/>
    <x v="59"/>
    <s v="Hutan mangrove sekunder"/>
    <x v="1"/>
    <x v="0"/>
    <x v="1"/>
  </r>
  <r>
    <n v="2382"/>
    <n v="611"/>
    <n v="147"/>
    <n v="13"/>
    <x v="14"/>
    <n v="0"/>
    <x v="51"/>
    <x v="51"/>
    <s v="Pertanian lahan kering  campur semak / kebun campur"/>
    <x v="14"/>
    <x v="0"/>
    <x v="0"/>
  </r>
  <r>
    <n v="2383"/>
    <n v="1"/>
    <n v="149"/>
    <n v="11"/>
    <x v="3"/>
    <n v="0"/>
    <x v="62"/>
    <x v="62"/>
    <s v="Savanna / Padang rumput"/>
    <x v="3"/>
    <x v="0"/>
    <x v="0"/>
  </r>
  <r>
    <n v="2384"/>
    <n v="1734"/>
    <n v="149"/>
    <n v="11"/>
    <x v="1"/>
    <n v="0"/>
    <x v="62"/>
    <x v="62"/>
    <s v="Savanna / Padang rumput"/>
    <x v="1"/>
    <x v="0"/>
    <x v="0"/>
  </r>
  <r>
    <n v="2385"/>
    <n v="748"/>
    <n v="125"/>
    <n v="9"/>
    <x v="8"/>
    <n v="0"/>
    <x v="40"/>
    <x v="40"/>
    <s v="Semak belukar"/>
    <x v="8"/>
    <x v="0"/>
    <x v="0"/>
  </r>
  <r>
    <n v="2386"/>
    <n v="41"/>
    <n v="242"/>
    <n v="2"/>
    <x v="5"/>
    <n v="0"/>
    <x v="49"/>
    <x v="49"/>
    <s v="Hutan lahan kering sekunder / bekas tebangan"/>
    <x v="5"/>
    <x v="0"/>
    <x v="1"/>
  </r>
  <r>
    <n v="2387"/>
    <n v="23"/>
    <n v="285"/>
    <n v="11"/>
    <x v="8"/>
    <n v="0"/>
    <x v="26"/>
    <x v="26"/>
    <s v="Savanna / Padang rumput"/>
    <x v="8"/>
    <x v="0"/>
    <x v="0"/>
  </r>
  <r>
    <n v="2388"/>
    <n v="32"/>
    <n v="275"/>
    <n v="17"/>
    <x v="1"/>
    <n v="0"/>
    <x v="58"/>
    <x v="58"/>
    <s v="Transmigrasi"/>
    <x v="1"/>
    <x v="0"/>
    <x v="0"/>
  </r>
  <r>
    <n v="2389"/>
    <n v="50"/>
    <n v="207"/>
    <n v="2"/>
    <x v="1"/>
    <n v="0"/>
    <x v="65"/>
    <x v="65"/>
    <s v="Hutan lahan kering sekunder / bekas tebangan"/>
    <x v="1"/>
    <x v="0"/>
    <x v="1"/>
  </r>
  <r>
    <n v="2390"/>
    <n v="18"/>
    <n v="242"/>
    <n v="13"/>
    <x v="10"/>
    <n v="0"/>
    <x v="49"/>
    <x v="49"/>
    <s v="Pertanian lahan kering  campur semak / kebun campur"/>
    <x v="10"/>
    <x v="0"/>
    <x v="0"/>
  </r>
  <r>
    <n v="2391"/>
    <n v="4912"/>
    <n v="242"/>
    <n v="2"/>
    <x v="2"/>
    <n v="0"/>
    <x v="49"/>
    <x v="49"/>
    <s v="Hutan lahan kering sekunder / bekas tebangan"/>
    <x v="2"/>
    <x v="0"/>
    <x v="1"/>
  </r>
  <r>
    <n v="2392"/>
    <n v="27"/>
    <n v="253"/>
    <n v="13"/>
    <x v="1"/>
    <n v="0"/>
    <x v="60"/>
    <x v="60"/>
    <s v="Pertanian lahan kering  campur semak / kebun campur"/>
    <x v="1"/>
    <x v="0"/>
    <x v="0"/>
  </r>
  <r>
    <n v="2393"/>
    <n v="409"/>
    <n v="227"/>
    <n v="11"/>
    <x v="2"/>
    <n v="0"/>
    <x v="63"/>
    <x v="63"/>
    <s v="Savanna / Padang rumput"/>
    <x v="2"/>
    <x v="0"/>
    <x v="0"/>
  </r>
  <r>
    <n v="2394"/>
    <n v="3"/>
    <n v="282"/>
    <n v="12"/>
    <x v="8"/>
    <n v="0"/>
    <x v="42"/>
    <x v="42"/>
    <s v="Pertanian lahan kering"/>
    <x v="8"/>
    <x v="0"/>
    <x v="0"/>
  </r>
  <r>
    <n v="2395"/>
    <n v="206"/>
    <n v="217"/>
    <n v="11"/>
    <x v="6"/>
    <n v="0"/>
    <x v="44"/>
    <x v="44"/>
    <s v="Savanna / Padang rumput"/>
    <x v="6"/>
    <x v="0"/>
    <x v="0"/>
  </r>
  <r>
    <n v="2396"/>
    <n v="5"/>
    <n v="207"/>
    <n v="11"/>
    <x v="13"/>
    <n v="0"/>
    <x v="65"/>
    <x v="65"/>
    <s v="Savanna / Padang rumput"/>
    <x v="13"/>
    <x v="0"/>
    <x v="0"/>
  </r>
  <r>
    <n v="2397"/>
    <n v="10"/>
    <n v="203"/>
    <n v="6"/>
    <x v="4"/>
    <n v="0"/>
    <x v="59"/>
    <x v="59"/>
    <s v="Hutan mangrove sekunder"/>
    <x v="4"/>
    <x v="0"/>
    <x v="0"/>
  </r>
  <r>
    <n v="2398"/>
    <n v="9"/>
    <n v="203"/>
    <n v="6"/>
    <x v="12"/>
    <n v="0"/>
    <x v="59"/>
    <x v="59"/>
    <s v="Hutan mangrove sekunder"/>
    <x v="12"/>
    <x v="0"/>
    <x v="1"/>
  </r>
  <r>
    <n v="2399"/>
    <n v="249"/>
    <n v="138"/>
    <n v="13"/>
    <x v="2"/>
    <n v="0"/>
    <x v="61"/>
    <x v="61"/>
    <s v="Pertanian lahan kering  campur semak / kebun campur"/>
    <x v="2"/>
    <x v="0"/>
    <x v="0"/>
  </r>
  <r>
    <n v="2400"/>
    <n v="437"/>
    <n v="125"/>
    <n v="18"/>
    <x v="8"/>
    <n v="0"/>
    <x v="40"/>
    <x v="40"/>
    <s v="Lahan terbuka"/>
    <x v="8"/>
    <x v="0"/>
    <x v="0"/>
  </r>
  <r>
    <n v="2401"/>
    <n v="10"/>
    <n v="242"/>
    <n v="13"/>
    <x v="8"/>
    <n v="0"/>
    <x v="49"/>
    <x v="49"/>
    <s v="Pertanian lahan kering  campur semak / kebun campur"/>
    <x v="8"/>
    <x v="0"/>
    <x v="0"/>
  </r>
  <r>
    <n v="2402"/>
    <n v="85"/>
    <n v="242"/>
    <n v="2"/>
    <x v="6"/>
    <n v="0"/>
    <x v="49"/>
    <x v="49"/>
    <s v="Hutan lahan kering sekunder / bekas tebangan"/>
    <x v="6"/>
    <x v="0"/>
    <x v="1"/>
  </r>
  <r>
    <n v="2403"/>
    <n v="198"/>
    <n v="242"/>
    <n v="2"/>
    <x v="7"/>
    <n v="0"/>
    <x v="49"/>
    <x v="49"/>
    <s v="Hutan lahan kering sekunder / bekas tebangan"/>
    <x v="7"/>
    <x v="0"/>
    <x v="1"/>
  </r>
  <r>
    <n v="2404"/>
    <n v="1137"/>
    <n v="227"/>
    <n v="11"/>
    <x v="4"/>
    <n v="0"/>
    <x v="63"/>
    <x v="63"/>
    <s v="Savanna / Padang rumput"/>
    <x v="4"/>
    <x v="0"/>
    <x v="0"/>
  </r>
  <r>
    <n v="2405"/>
    <n v="107"/>
    <n v="227"/>
    <n v="11"/>
    <x v="6"/>
    <n v="0"/>
    <x v="63"/>
    <x v="63"/>
    <s v="Savanna / Padang rumput"/>
    <x v="6"/>
    <x v="0"/>
    <x v="0"/>
  </r>
  <r>
    <n v="2406"/>
    <n v="5"/>
    <n v="217"/>
    <n v="13"/>
    <x v="6"/>
    <n v="0"/>
    <x v="44"/>
    <x v="44"/>
    <s v="Pertanian lahan kering  campur semak / kebun campur"/>
    <x v="6"/>
    <x v="0"/>
    <x v="0"/>
  </r>
  <r>
    <n v="2407"/>
    <n v="170"/>
    <n v="275"/>
    <n v="11"/>
    <x v="6"/>
    <n v="0"/>
    <x v="58"/>
    <x v="58"/>
    <s v="Savanna / Padang rumput"/>
    <x v="6"/>
    <x v="0"/>
    <x v="0"/>
  </r>
  <r>
    <n v="2408"/>
    <n v="407"/>
    <n v="203"/>
    <n v="13"/>
    <x v="7"/>
    <n v="0"/>
    <x v="59"/>
    <x v="59"/>
    <s v="Pertanian lahan kering  campur semak / kebun campur"/>
    <x v="7"/>
    <x v="0"/>
    <x v="0"/>
  </r>
  <r>
    <n v="2409"/>
    <n v="30"/>
    <n v="203"/>
    <n v="6"/>
    <x v="9"/>
    <n v="0"/>
    <x v="59"/>
    <x v="59"/>
    <s v="Hutan mangrove sekunder"/>
    <x v="9"/>
    <x v="0"/>
    <x v="0"/>
  </r>
  <r>
    <n v="2410"/>
    <n v="1"/>
    <n v="203"/>
    <n v="16"/>
    <x v="9"/>
    <n v="0"/>
    <x v="59"/>
    <x v="59"/>
    <s v="Pemukiman"/>
    <x v="9"/>
    <x v="0"/>
    <x v="0"/>
  </r>
  <r>
    <n v="2411"/>
    <n v="49"/>
    <n v="203"/>
    <n v="16"/>
    <x v="3"/>
    <n v="0"/>
    <x v="59"/>
    <x v="59"/>
    <s v="Pemukiman"/>
    <x v="3"/>
    <x v="0"/>
    <x v="0"/>
  </r>
  <r>
    <n v="2412"/>
    <n v="1"/>
    <n v="157"/>
    <n v="0"/>
    <x v="2"/>
    <n v="0"/>
    <x v="54"/>
    <x v="54"/>
    <s v="No data"/>
    <x v="2"/>
    <x v="0"/>
    <x v="0"/>
  </r>
  <r>
    <n v="2413"/>
    <n v="206"/>
    <n v="275"/>
    <n v="11"/>
    <x v="16"/>
    <n v="0"/>
    <x v="58"/>
    <x v="58"/>
    <s v="Savanna / Padang rumput"/>
    <x v="16"/>
    <x v="0"/>
    <x v="0"/>
  </r>
  <r>
    <n v="2414"/>
    <n v="224"/>
    <n v="203"/>
    <n v="11"/>
    <x v="3"/>
    <n v="0"/>
    <x v="59"/>
    <x v="59"/>
    <s v="Savanna / Padang rumput"/>
    <x v="3"/>
    <x v="0"/>
    <x v="0"/>
  </r>
  <r>
    <n v="2415"/>
    <n v="675"/>
    <n v="147"/>
    <n v="2"/>
    <x v="14"/>
    <n v="0"/>
    <x v="51"/>
    <x v="51"/>
    <s v="Hutan lahan kering sekunder / bekas tebangan"/>
    <x v="14"/>
    <x v="0"/>
    <x v="1"/>
  </r>
  <r>
    <n v="2416"/>
    <n v="225"/>
    <n v="149"/>
    <n v="13"/>
    <x v="14"/>
    <n v="0"/>
    <x v="62"/>
    <x v="62"/>
    <s v="Pertanian lahan kering  campur semak / kebun campur"/>
    <x v="14"/>
    <x v="0"/>
    <x v="0"/>
  </r>
  <r>
    <n v="2417"/>
    <n v="19"/>
    <n v="155"/>
    <n v="13"/>
    <x v="0"/>
    <n v="0"/>
    <x v="56"/>
    <x v="56"/>
    <s v="Pertanian lahan kering  campur semak / kebun campur"/>
    <x v="0"/>
    <x v="0"/>
    <x v="0"/>
  </r>
  <r>
    <n v="2418"/>
    <n v="1"/>
    <n v="156"/>
    <n v="2"/>
    <x v="3"/>
    <n v="0"/>
    <x v="64"/>
    <x v="64"/>
    <s v="Hutan lahan kering sekunder / bekas tebangan"/>
    <x v="3"/>
    <x v="0"/>
    <x v="1"/>
  </r>
  <r>
    <n v="2419"/>
    <n v="769"/>
    <n v="139"/>
    <n v="2"/>
    <x v="4"/>
    <n v="0"/>
    <x v="68"/>
    <x v="68"/>
    <s v="Hutan lahan kering sekunder / bekas tebangan"/>
    <x v="4"/>
    <x v="0"/>
    <x v="0"/>
  </r>
  <r>
    <n v="2420"/>
    <n v="817"/>
    <n v="139"/>
    <n v="2"/>
    <x v="1"/>
    <n v="0"/>
    <x v="68"/>
    <x v="68"/>
    <s v="Hutan lahan kering sekunder / bekas tebangan"/>
    <x v="1"/>
    <x v="0"/>
    <x v="1"/>
  </r>
  <r>
    <n v="2421"/>
    <n v="402"/>
    <n v="242"/>
    <n v="13"/>
    <x v="3"/>
    <n v="0"/>
    <x v="49"/>
    <x v="49"/>
    <s v="Pertanian lahan kering  campur semak / kebun campur"/>
    <x v="3"/>
    <x v="0"/>
    <x v="0"/>
  </r>
  <r>
    <n v="2422"/>
    <n v="45"/>
    <n v="242"/>
    <n v="23"/>
    <x v="10"/>
    <n v="0"/>
    <x v="49"/>
    <x v="49"/>
    <s v="Bandara"/>
    <x v="10"/>
    <x v="0"/>
    <x v="0"/>
  </r>
  <r>
    <n v="2423"/>
    <n v="9"/>
    <n v="242"/>
    <n v="16"/>
    <x v="7"/>
    <n v="0"/>
    <x v="49"/>
    <x v="49"/>
    <s v="Pemukiman"/>
    <x v="7"/>
    <x v="0"/>
    <x v="0"/>
  </r>
  <r>
    <n v="2424"/>
    <n v="1995"/>
    <n v="253"/>
    <n v="13"/>
    <x v="4"/>
    <n v="0"/>
    <x v="60"/>
    <x v="60"/>
    <s v="Pertanian lahan kering  campur semak / kebun campur"/>
    <x v="4"/>
    <x v="0"/>
    <x v="0"/>
  </r>
  <r>
    <n v="2425"/>
    <n v="19"/>
    <n v="282"/>
    <n v="13"/>
    <x v="1"/>
    <n v="0"/>
    <x v="42"/>
    <x v="42"/>
    <s v="Pertanian lahan kering  campur semak / kebun campur"/>
    <x v="1"/>
    <x v="0"/>
    <x v="0"/>
  </r>
  <r>
    <n v="2426"/>
    <n v="4"/>
    <n v="203"/>
    <n v="14"/>
    <x v="1"/>
    <n v="0"/>
    <x v="59"/>
    <x v="59"/>
    <s v="Sawah"/>
    <x v="1"/>
    <x v="0"/>
    <x v="0"/>
  </r>
  <r>
    <n v="2427"/>
    <n v="150"/>
    <n v="203"/>
    <n v="14"/>
    <x v="6"/>
    <n v="0"/>
    <x v="59"/>
    <x v="59"/>
    <s v="Sawah"/>
    <x v="6"/>
    <x v="0"/>
    <x v="0"/>
  </r>
  <r>
    <n v="2428"/>
    <n v="13"/>
    <n v="173"/>
    <n v="5"/>
    <x v="0"/>
    <n v="0"/>
    <x v="47"/>
    <x v="47"/>
    <s v="Hutan mangrove primer"/>
    <x v="0"/>
    <x v="0"/>
    <x v="1"/>
  </r>
  <r>
    <n v="2429"/>
    <n v="1"/>
    <n v="156"/>
    <n v="16"/>
    <x v="1"/>
    <n v="0"/>
    <x v="64"/>
    <x v="64"/>
    <s v="Pemukiman"/>
    <x v="1"/>
    <x v="0"/>
    <x v="0"/>
  </r>
  <r>
    <n v="2430"/>
    <n v="233"/>
    <n v="242"/>
    <n v="2"/>
    <x v="3"/>
    <n v="0"/>
    <x v="49"/>
    <x v="49"/>
    <s v="Hutan lahan kering sekunder / bekas tebangan"/>
    <x v="3"/>
    <x v="0"/>
    <x v="1"/>
  </r>
  <r>
    <n v="2431"/>
    <n v="579"/>
    <n v="228"/>
    <n v="13"/>
    <x v="4"/>
    <n v="0"/>
    <x v="50"/>
    <x v="50"/>
    <s v="Pertanian lahan kering  campur semak / kebun campur"/>
    <x v="4"/>
    <x v="0"/>
    <x v="0"/>
  </r>
  <r>
    <n v="2432"/>
    <n v="14"/>
    <n v="218"/>
    <n v="13"/>
    <x v="5"/>
    <n v="0"/>
    <x v="57"/>
    <x v="57"/>
    <s v="Pertanian lahan kering  campur semak / kebun campur"/>
    <x v="5"/>
    <x v="0"/>
    <x v="0"/>
  </r>
  <r>
    <n v="2433"/>
    <n v="18"/>
    <n v="275"/>
    <n v="6"/>
    <x v="6"/>
    <n v="0"/>
    <x v="58"/>
    <x v="58"/>
    <s v="Hutan mangrove sekunder"/>
    <x v="6"/>
    <x v="0"/>
    <x v="1"/>
  </r>
  <r>
    <n v="2434"/>
    <n v="61"/>
    <n v="203"/>
    <n v="11"/>
    <x v="7"/>
    <n v="0"/>
    <x v="59"/>
    <x v="59"/>
    <s v="Savanna / Padang rumput"/>
    <x v="7"/>
    <x v="0"/>
    <x v="0"/>
  </r>
  <r>
    <n v="2435"/>
    <n v="1"/>
    <n v="203"/>
    <n v="16"/>
    <x v="0"/>
    <n v="0"/>
    <x v="59"/>
    <x v="59"/>
    <s v="Pemukiman"/>
    <x v="0"/>
    <x v="0"/>
    <x v="0"/>
  </r>
  <r>
    <n v="2436"/>
    <n v="54"/>
    <n v="156"/>
    <n v="9"/>
    <x v="5"/>
    <n v="0"/>
    <x v="64"/>
    <x v="64"/>
    <s v="Semak belukar"/>
    <x v="5"/>
    <x v="0"/>
    <x v="0"/>
  </r>
  <r>
    <n v="2437"/>
    <n v="397"/>
    <n v="253"/>
    <n v="13"/>
    <x v="2"/>
    <n v="0"/>
    <x v="60"/>
    <x v="60"/>
    <s v="Pertanian lahan kering  campur semak / kebun campur"/>
    <x v="2"/>
    <x v="0"/>
    <x v="0"/>
  </r>
  <r>
    <n v="2438"/>
    <n v="6"/>
    <n v="250"/>
    <n v="9"/>
    <x v="8"/>
    <n v="0"/>
    <x v="55"/>
    <x v="55"/>
    <s v="Semak belukar"/>
    <x v="8"/>
    <x v="0"/>
    <x v="0"/>
  </r>
  <r>
    <n v="2439"/>
    <n v="448"/>
    <n v="203"/>
    <n v="11"/>
    <x v="6"/>
    <n v="0"/>
    <x v="59"/>
    <x v="59"/>
    <s v="Savanna / Padang rumput"/>
    <x v="6"/>
    <x v="0"/>
    <x v="0"/>
  </r>
  <r>
    <n v="2440"/>
    <n v="3"/>
    <n v="203"/>
    <n v="6"/>
    <x v="6"/>
    <n v="0"/>
    <x v="59"/>
    <x v="59"/>
    <s v="Hutan mangrove sekunder"/>
    <x v="6"/>
    <x v="0"/>
    <x v="1"/>
  </r>
  <r>
    <n v="2441"/>
    <n v="29"/>
    <n v="149"/>
    <n v="13"/>
    <x v="4"/>
    <n v="0"/>
    <x v="62"/>
    <x v="62"/>
    <s v="Pertanian lahan kering  campur semak / kebun campur"/>
    <x v="4"/>
    <x v="0"/>
    <x v="0"/>
  </r>
  <r>
    <n v="2442"/>
    <n v="1"/>
    <n v="144"/>
    <n v="11"/>
    <x v="3"/>
    <n v="0"/>
    <x v="45"/>
    <x v="45"/>
    <s v="Savanna / Padang rumput"/>
    <x v="3"/>
    <x v="0"/>
    <x v="0"/>
  </r>
  <r>
    <n v="2443"/>
    <n v="74"/>
    <n v="228"/>
    <n v="13"/>
    <x v="3"/>
    <n v="0"/>
    <x v="50"/>
    <x v="50"/>
    <s v="Pertanian lahan kering  campur semak / kebun campur"/>
    <x v="3"/>
    <x v="0"/>
    <x v="0"/>
  </r>
  <r>
    <n v="2444"/>
    <n v="11"/>
    <n v="228"/>
    <n v="13"/>
    <x v="1"/>
    <n v="0"/>
    <x v="50"/>
    <x v="50"/>
    <s v="Pertanian lahan kering  campur semak / kebun campur"/>
    <x v="1"/>
    <x v="0"/>
    <x v="0"/>
  </r>
  <r>
    <n v="2445"/>
    <n v="194"/>
    <n v="284"/>
    <n v="12"/>
    <x v="7"/>
    <n v="0"/>
    <x v="69"/>
    <x v="69"/>
    <s v="Pertanian lahan kering"/>
    <x v="7"/>
    <x v="0"/>
    <x v="0"/>
  </r>
  <r>
    <n v="2446"/>
    <n v="8"/>
    <n v="156"/>
    <n v="0"/>
    <x v="3"/>
    <n v="0"/>
    <x v="64"/>
    <x v="64"/>
    <s v="No data"/>
    <x v="3"/>
    <x v="0"/>
    <x v="0"/>
  </r>
  <r>
    <n v="2447"/>
    <n v="325"/>
    <n v="139"/>
    <n v="13"/>
    <x v="7"/>
    <n v="0"/>
    <x v="68"/>
    <x v="68"/>
    <s v="Pertanian lahan kering  campur semak / kebun campur"/>
    <x v="7"/>
    <x v="0"/>
    <x v="0"/>
  </r>
  <r>
    <n v="2448"/>
    <n v="1"/>
    <n v="242"/>
    <n v="13"/>
    <x v="0"/>
    <n v="0"/>
    <x v="49"/>
    <x v="49"/>
    <s v="Pertanian lahan kering  campur semak / kebun campur"/>
    <x v="0"/>
    <x v="0"/>
    <x v="0"/>
  </r>
  <r>
    <n v="2449"/>
    <n v="21"/>
    <n v="243"/>
    <n v="14"/>
    <x v="6"/>
    <n v="1"/>
    <x v="43"/>
    <x v="43"/>
    <s v="Sawah"/>
    <x v="6"/>
    <x v="1"/>
    <x v="0"/>
  </r>
  <r>
    <n v="2450"/>
    <n v="306"/>
    <n v="228"/>
    <n v="13"/>
    <x v="6"/>
    <n v="0"/>
    <x v="50"/>
    <x v="50"/>
    <s v="Pertanian lahan kering  campur semak / kebun campur"/>
    <x v="6"/>
    <x v="0"/>
    <x v="0"/>
  </r>
  <r>
    <n v="2451"/>
    <n v="121"/>
    <n v="283"/>
    <n v="11"/>
    <x v="6"/>
    <n v="0"/>
    <x v="66"/>
    <x v="66"/>
    <s v="Savanna / Padang rumput"/>
    <x v="6"/>
    <x v="0"/>
    <x v="0"/>
  </r>
  <r>
    <n v="2452"/>
    <n v="387"/>
    <n v="217"/>
    <n v="14"/>
    <x v="6"/>
    <n v="0"/>
    <x v="44"/>
    <x v="44"/>
    <s v="Sawah"/>
    <x v="6"/>
    <x v="0"/>
    <x v="0"/>
  </r>
  <r>
    <n v="2453"/>
    <n v="143"/>
    <n v="217"/>
    <n v="9"/>
    <x v="3"/>
    <n v="0"/>
    <x v="44"/>
    <x v="44"/>
    <s v="Semak belukar"/>
    <x v="3"/>
    <x v="0"/>
    <x v="0"/>
  </r>
  <r>
    <n v="2454"/>
    <n v="28"/>
    <n v="202"/>
    <n v="2"/>
    <x v="4"/>
    <n v="0"/>
    <x v="67"/>
    <x v="67"/>
    <s v="Hutan lahan kering sekunder / bekas tebangan"/>
    <x v="4"/>
    <x v="0"/>
    <x v="0"/>
  </r>
  <r>
    <n v="2455"/>
    <n v="1"/>
    <n v="203"/>
    <n v="13"/>
    <x v="8"/>
    <n v="0"/>
    <x v="59"/>
    <x v="59"/>
    <s v="Pertanian lahan kering  campur semak / kebun campur"/>
    <x v="8"/>
    <x v="0"/>
    <x v="0"/>
  </r>
  <r>
    <n v="2456"/>
    <n v="8"/>
    <n v="155"/>
    <n v="16"/>
    <x v="7"/>
    <n v="0"/>
    <x v="56"/>
    <x v="56"/>
    <s v="Pemukiman"/>
    <x v="7"/>
    <x v="0"/>
    <x v="0"/>
  </r>
  <r>
    <n v="2457"/>
    <n v="5"/>
    <n v="155"/>
    <n v="13"/>
    <x v="7"/>
    <n v="0"/>
    <x v="56"/>
    <x v="56"/>
    <s v="Pertanian lahan kering  campur semak / kebun campur"/>
    <x v="7"/>
    <x v="0"/>
    <x v="0"/>
  </r>
  <r>
    <n v="2458"/>
    <n v="75"/>
    <n v="138"/>
    <n v="9"/>
    <x v="7"/>
    <n v="0"/>
    <x v="61"/>
    <x v="61"/>
    <s v="Semak belukar"/>
    <x v="7"/>
    <x v="0"/>
    <x v="0"/>
  </r>
  <r>
    <n v="2459"/>
    <n v="41"/>
    <n v="227"/>
    <n v="9"/>
    <x v="3"/>
    <n v="0"/>
    <x v="63"/>
    <x v="63"/>
    <s v="Semak belukar"/>
    <x v="3"/>
    <x v="0"/>
    <x v="0"/>
  </r>
  <r>
    <n v="2460"/>
    <n v="623"/>
    <n v="281"/>
    <n v="2"/>
    <x v="13"/>
    <n v="0"/>
    <x v="70"/>
    <x v="70"/>
    <s v="Hutan lahan kering sekunder / bekas tebangan"/>
    <x v="13"/>
    <x v="0"/>
    <x v="0"/>
  </r>
  <r>
    <n v="2461"/>
    <n v="17"/>
    <n v="217"/>
    <n v="14"/>
    <x v="5"/>
    <n v="0"/>
    <x v="44"/>
    <x v="44"/>
    <s v="Sawah"/>
    <x v="5"/>
    <x v="0"/>
    <x v="0"/>
  </r>
  <r>
    <n v="2462"/>
    <n v="1"/>
    <n v="202"/>
    <n v="0"/>
    <x v="6"/>
    <n v="0"/>
    <x v="67"/>
    <x v="67"/>
    <s v="No data"/>
    <x v="6"/>
    <x v="0"/>
    <x v="0"/>
  </r>
  <r>
    <n v="2463"/>
    <n v="155"/>
    <n v="202"/>
    <n v="16"/>
    <x v="3"/>
    <n v="0"/>
    <x v="67"/>
    <x v="67"/>
    <s v="Pemukiman"/>
    <x v="3"/>
    <x v="0"/>
    <x v="0"/>
  </r>
  <r>
    <n v="2464"/>
    <n v="21"/>
    <n v="203"/>
    <n v="13"/>
    <x v="6"/>
    <n v="0"/>
    <x v="59"/>
    <x v="59"/>
    <s v="Pertanian lahan kering  campur semak / kebun campur"/>
    <x v="6"/>
    <x v="0"/>
    <x v="0"/>
  </r>
  <r>
    <n v="2465"/>
    <n v="2"/>
    <n v="203"/>
    <n v="13"/>
    <x v="9"/>
    <n v="0"/>
    <x v="59"/>
    <x v="59"/>
    <s v="Pertanian lahan kering  campur semak / kebun campur"/>
    <x v="9"/>
    <x v="0"/>
    <x v="0"/>
  </r>
  <r>
    <n v="2466"/>
    <n v="17"/>
    <n v="138"/>
    <n v="11"/>
    <x v="7"/>
    <n v="0"/>
    <x v="61"/>
    <x v="61"/>
    <s v="Savanna / Padang rumput"/>
    <x v="7"/>
    <x v="0"/>
    <x v="0"/>
  </r>
  <r>
    <n v="2467"/>
    <n v="2"/>
    <n v="144"/>
    <n v="11"/>
    <x v="4"/>
    <n v="0"/>
    <x v="45"/>
    <x v="45"/>
    <s v="Savanna / Padang rumput"/>
    <x v="4"/>
    <x v="0"/>
    <x v="0"/>
  </r>
  <r>
    <n v="2468"/>
    <n v="1"/>
    <n v="281"/>
    <n v="13"/>
    <x v="5"/>
    <n v="0"/>
    <x v="70"/>
    <x v="70"/>
    <s v="Pertanian lahan kering  campur semak / kebun campur"/>
    <x v="5"/>
    <x v="0"/>
    <x v="0"/>
  </r>
  <r>
    <n v="2469"/>
    <n v="562"/>
    <n v="281"/>
    <n v="13"/>
    <x v="4"/>
    <n v="0"/>
    <x v="70"/>
    <x v="70"/>
    <s v="Pertanian lahan kering  campur semak / kebun campur"/>
    <x v="4"/>
    <x v="0"/>
    <x v="0"/>
  </r>
  <r>
    <n v="2470"/>
    <n v="19"/>
    <n v="281"/>
    <n v="2"/>
    <x v="3"/>
    <n v="0"/>
    <x v="70"/>
    <x v="70"/>
    <s v="Hutan lahan kering sekunder / bekas tebangan"/>
    <x v="3"/>
    <x v="0"/>
    <x v="1"/>
  </r>
  <r>
    <n v="2471"/>
    <n v="12"/>
    <n v="275"/>
    <n v="21"/>
    <x v="6"/>
    <n v="0"/>
    <x v="58"/>
    <x v="58"/>
    <s v="Rawa"/>
    <x v="6"/>
    <x v="0"/>
    <x v="0"/>
  </r>
  <r>
    <n v="2472"/>
    <n v="339"/>
    <n v="202"/>
    <n v="2"/>
    <x v="6"/>
    <n v="0"/>
    <x v="67"/>
    <x v="67"/>
    <s v="Hutan lahan kering sekunder / bekas tebangan"/>
    <x v="6"/>
    <x v="0"/>
    <x v="1"/>
  </r>
  <r>
    <n v="2473"/>
    <n v="107"/>
    <n v="203"/>
    <n v="13"/>
    <x v="5"/>
    <n v="0"/>
    <x v="59"/>
    <x v="59"/>
    <s v="Pertanian lahan kering  campur semak / kebun campur"/>
    <x v="5"/>
    <x v="0"/>
    <x v="0"/>
  </r>
  <r>
    <n v="2474"/>
    <n v="283"/>
    <n v="186"/>
    <n v="16"/>
    <x v="3"/>
    <n v="0"/>
    <x v="53"/>
    <x v="53"/>
    <s v="Pemukiman"/>
    <x v="3"/>
    <x v="0"/>
    <x v="0"/>
  </r>
  <r>
    <n v="2475"/>
    <n v="1736"/>
    <n v="139"/>
    <n v="2"/>
    <x v="7"/>
    <n v="0"/>
    <x v="68"/>
    <x v="68"/>
    <s v="Hutan lahan kering sekunder / bekas tebangan"/>
    <x v="7"/>
    <x v="0"/>
    <x v="1"/>
  </r>
  <r>
    <n v="2476"/>
    <n v="251"/>
    <n v="227"/>
    <n v="11"/>
    <x v="3"/>
    <n v="0"/>
    <x v="63"/>
    <x v="63"/>
    <s v="Savanna / Padang rumput"/>
    <x v="3"/>
    <x v="0"/>
    <x v="0"/>
  </r>
  <r>
    <n v="2477"/>
    <n v="526"/>
    <n v="227"/>
    <n v="11"/>
    <x v="1"/>
    <n v="0"/>
    <x v="63"/>
    <x v="63"/>
    <s v="Savanna / Padang rumput"/>
    <x v="1"/>
    <x v="0"/>
    <x v="0"/>
  </r>
  <r>
    <n v="2478"/>
    <n v="386"/>
    <n v="229"/>
    <n v="11"/>
    <x v="4"/>
    <n v="0"/>
    <x v="52"/>
    <x v="52"/>
    <s v="Savanna / Padang rumput"/>
    <x v="4"/>
    <x v="0"/>
    <x v="0"/>
  </r>
  <r>
    <n v="2479"/>
    <n v="40"/>
    <n v="281"/>
    <n v="13"/>
    <x v="3"/>
    <n v="0"/>
    <x v="70"/>
    <x v="70"/>
    <s v="Pertanian lahan kering  campur semak / kebun campur"/>
    <x v="3"/>
    <x v="0"/>
    <x v="0"/>
  </r>
  <r>
    <n v="2480"/>
    <n v="242"/>
    <n v="275"/>
    <n v="11"/>
    <x v="5"/>
    <n v="0"/>
    <x v="58"/>
    <x v="58"/>
    <s v="Savanna / Padang rumput"/>
    <x v="5"/>
    <x v="0"/>
    <x v="0"/>
  </r>
  <r>
    <n v="2481"/>
    <n v="201"/>
    <n v="275"/>
    <n v="21"/>
    <x v="17"/>
    <n v="0"/>
    <x v="58"/>
    <x v="58"/>
    <s v="Rawa"/>
    <x v="17"/>
    <x v="0"/>
    <x v="0"/>
  </r>
  <r>
    <n v="2482"/>
    <n v="6"/>
    <n v="202"/>
    <n v="0"/>
    <x v="3"/>
    <n v="0"/>
    <x v="67"/>
    <x v="67"/>
    <s v="No data"/>
    <x v="3"/>
    <x v="0"/>
    <x v="0"/>
  </r>
  <r>
    <n v="2483"/>
    <n v="41"/>
    <n v="202"/>
    <n v="11"/>
    <x v="2"/>
    <n v="0"/>
    <x v="67"/>
    <x v="67"/>
    <s v="Savanna / Padang rumput"/>
    <x v="2"/>
    <x v="0"/>
    <x v="0"/>
  </r>
  <r>
    <n v="2484"/>
    <n v="9"/>
    <n v="203"/>
    <n v="18"/>
    <x v="7"/>
    <n v="0"/>
    <x v="59"/>
    <x v="59"/>
    <s v="Lahan terbuka"/>
    <x v="7"/>
    <x v="0"/>
    <x v="0"/>
  </r>
  <r>
    <n v="2485"/>
    <n v="2"/>
    <n v="186"/>
    <n v="18"/>
    <x v="3"/>
    <n v="0"/>
    <x v="53"/>
    <x v="53"/>
    <s v="Lahan terbuka"/>
    <x v="3"/>
    <x v="0"/>
    <x v="0"/>
  </r>
  <r>
    <n v="2486"/>
    <n v="221"/>
    <n v="139"/>
    <n v="2"/>
    <x v="2"/>
    <n v="0"/>
    <x v="68"/>
    <x v="68"/>
    <s v="Hutan lahan kering sekunder / bekas tebangan"/>
    <x v="2"/>
    <x v="0"/>
    <x v="1"/>
  </r>
  <r>
    <n v="2487"/>
    <n v="74"/>
    <n v="139"/>
    <n v="2"/>
    <x v="3"/>
    <n v="0"/>
    <x v="68"/>
    <x v="68"/>
    <s v="Hutan lahan kering sekunder / bekas tebangan"/>
    <x v="3"/>
    <x v="0"/>
    <x v="1"/>
  </r>
  <r>
    <n v="2488"/>
    <n v="1410"/>
    <n v="253"/>
    <n v="13"/>
    <x v="7"/>
    <n v="0"/>
    <x v="60"/>
    <x v="60"/>
    <s v="Pertanian lahan kering  campur semak / kebun campur"/>
    <x v="7"/>
    <x v="0"/>
    <x v="0"/>
  </r>
  <r>
    <n v="2489"/>
    <n v="448"/>
    <n v="227"/>
    <n v="11"/>
    <x v="7"/>
    <n v="0"/>
    <x v="63"/>
    <x v="63"/>
    <s v="Savanna / Padang rumput"/>
    <x v="7"/>
    <x v="0"/>
    <x v="0"/>
  </r>
  <r>
    <n v="2490"/>
    <n v="14"/>
    <n v="229"/>
    <n v="11"/>
    <x v="1"/>
    <n v="0"/>
    <x v="52"/>
    <x v="52"/>
    <s v="Savanna / Padang rumput"/>
    <x v="1"/>
    <x v="0"/>
    <x v="0"/>
  </r>
  <r>
    <n v="2491"/>
    <n v="2180"/>
    <n v="202"/>
    <n v="2"/>
    <x v="7"/>
    <n v="0"/>
    <x v="67"/>
    <x v="67"/>
    <s v="Hutan lahan kering sekunder / bekas tebangan"/>
    <x v="7"/>
    <x v="0"/>
    <x v="1"/>
  </r>
  <r>
    <n v="2492"/>
    <n v="11"/>
    <n v="202"/>
    <n v="0"/>
    <x v="2"/>
    <n v="0"/>
    <x v="67"/>
    <x v="67"/>
    <s v="No data"/>
    <x v="2"/>
    <x v="0"/>
    <x v="0"/>
  </r>
  <r>
    <n v="2493"/>
    <n v="63"/>
    <n v="203"/>
    <n v="13"/>
    <x v="2"/>
    <n v="0"/>
    <x v="59"/>
    <x v="59"/>
    <s v="Pertanian lahan kering  campur semak / kebun campur"/>
    <x v="2"/>
    <x v="0"/>
    <x v="0"/>
  </r>
  <r>
    <n v="2494"/>
    <n v="2088"/>
    <n v="284"/>
    <n v="12"/>
    <x v="6"/>
    <n v="0"/>
    <x v="69"/>
    <x v="69"/>
    <s v="Pertanian lahan kering"/>
    <x v="6"/>
    <x v="0"/>
    <x v="0"/>
  </r>
  <r>
    <n v="2495"/>
    <n v="59"/>
    <n v="281"/>
    <n v="13"/>
    <x v="7"/>
    <n v="0"/>
    <x v="70"/>
    <x v="70"/>
    <s v="Pertanian lahan kering  campur semak / kebun campur"/>
    <x v="7"/>
    <x v="0"/>
    <x v="0"/>
  </r>
  <r>
    <n v="2496"/>
    <n v="3755"/>
    <n v="275"/>
    <n v="14"/>
    <x v="6"/>
    <n v="0"/>
    <x v="58"/>
    <x v="58"/>
    <s v="Sawah"/>
    <x v="6"/>
    <x v="0"/>
    <x v="0"/>
  </r>
  <r>
    <n v="2497"/>
    <n v="17"/>
    <n v="207"/>
    <n v="0"/>
    <x v="13"/>
    <n v="0"/>
    <x v="65"/>
    <x v="65"/>
    <s v="No data"/>
    <x v="13"/>
    <x v="0"/>
    <x v="0"/>
  </r>
  <r>
    <n v="2498"/>
    <n v="2"/>
    <n v="202"/>
    <n v="16"/>
    <x v="2"/>
    <n v="0"/>
    <x v="67"/>
    <x v="67"/>
    <s v="Pemukiman"/>
    <x v="2"/>
    <x v="0"/>
    <x v="0"/>
  </r>
  <r>
    <n v="2499"/>
    <n v="60"/>
    <n v="149"/>
    <n v="2"/>
    <x v="14"/>
    <n v="0"/>
    <x v="62"/>
    <x v="62"/>
    <s v="Hutan lahan kering sekunder / bekas tebangan"/>
    <x v="14"/>
    <x v="0"/>
    <x v="1"/>
  </r>
  <r>
    <n v="2500"/>
    <n v="201"/>
    <n v="228"/>
    <n v="13"/>
    <x v="7"/>
    <n v="0"/>
    <x v="50"/>
    <x v="50"/>
    <s v="Pertanian lahan kering  campur semak / kebun campur"/>
    <x v="7"/>
    <x v="0"/>
    <x v="0"/>
  </r>
  <r>
    <n v="2501"/>
    <n v="35"/>
    <n v="173"/>
    <n v="13"/>
    <x v="7"/>
    <n v="0"/>
    <x v="47"/>
    <x v="47"/>
    <s v="Pertanian lahan kering  campur semak / kebun campur"/>
    <x v="7"/>
    <x v="0"/>
    <x v="0"/>
  </r>
  <r>
    <n v="2502"/>
    <n v="39"/>
    <n v="138"/>
    <n v="2"/>
    <x v="1"/>
    <n v="0"/>
    <x v="61"/>
    <x v="61"/>
    <s v="Hutan lahan kering sekunder / bekas tebangan"/>
    <x v="1"/>
    <x v="0"/>
    <x v="1"/>
  </r>
  <r>
    <n v="2503"/>
    <n v="1"/>
    <n v="242"/>
    <n v="20"/>
    <x v="12"/>
    <n v="0"/>
    <x v="49"/>
    <x v="49"/>
    <s v="Tubuh air"/>
    <x v="12"/>
    <x v="0"/>
    <x v="0"/>
  </r>
  <r>
    <n v="2504"/>
    <n v="3"/>
    <n v="242"/>
    <n v="16"/>
    <x v="0"/>
    <n v="0"/>
    <x v="49"/>
    <x v="49"/>
    <s v="Pemukiman"/>
    <x v="0"/>
    <x v="0"/>
    <x v="0"/>
  </r>
  <r>
    <n v="2505"/>
    <n v="4463"/>
    <n v="284"/>
    <n v="12"/>
    <x v="4"/>
    <n v="0"/>
    <x v="69"/>
    <x v="69"/>
    <s v="Pertanian lahan kering"/>
    <x v="4"/>
    <x v="0"/>
    <x v="0"/>
  </r>
  <r>
    <n v="2506"/>
    <n v="1"/>
    <n v="202"/>
    <n v="0"/>
    <x v="13"/>
    <n v="0"/>
    <x v="67"/>
    <x v="67"/>
    <s v="No data"/>
    <x v="13"/>
    <x v="0"/>
    <x v="0"/>
  </r>
  <r>
    <n v="2507"/>
    <n v="69"/>
    <n v="202"/>
    <n v="2"/>
    <x v="3"/>
    <n v="0"/>
    <x v="67"/>
    <x v="67"/>
    <s v="Hutan lahan kering sekunder / bekas tebangan"/>
    <x v="3"/>
    <x v="0"/>
    <x v="1"/>
  </r>
  <r>
    <n v="2508"/>
    <n v="114"/>
    <n v="149"/>
    <n v="13"/>
    <x v="3"/>
    <n v="0"/>
    <x v="62"/>
    <x v="62"/>
    <s v="Pertanian lahan kering  campur semak / kebun campur"/>
    <x v="3"/>
    <x v="0"/>
    <x v="0"/>
  </r>
  <r>
    <n v="2509"/>
    <n v="62"/>
    <n v="202"/>
    <n v="13"/>
    <x v="2"/>
    <n v="0"/>
    <x v="67"/>
    <x v="67"/>
    <s v="Pertanian lahan kering  campur semak / kebun campur"/>
    <x v="2"/>
    <x v="0"/>
    <x v="0"/>
  </r>
  <r>
    <n v="2510"/>
    <n v="7"/>
    <n v="202"/>
    <n v="0"/>
    <x v="7"/>
    <n v="0"/>
    <x v="67"/>
    <x v="67"/>
    <s v="No data"/>
    <x v="7"/>
    <x v="0"/>
    <x v="0"/>
  </r>
  <r>
    <n v="2511"/>
    <n v="113"/>
    <n v="147"/>
    <n v="2"/>
    <x v="3"/>
    <n v="0"/>
    <x v="51"/>
    <x v="51"/>
    <s v="Hutan lahan kering sekunder / bekas tebangan"/>
    <x v="3"/>
    <x v="0"/>
    <x v="1"/>
  </r>
  <r>
    <n v="2512"/>
    <n v="1"/>
    <n v="242"/>
    <n v="23"/>
    <x v="3"/>
    <n v="0"/>
    <x v="49"/>
    <x v="49"/>
    <s v="Bandara"/>
    <x v="3"/>
    <x v="0"/>
    <x v="0"/>
  </r>
  <r>
    <n v="2513"/>
    <n v="2"/>
    <n v="217"/>
    <n v="14"/>
    <x v="4"/>
    <n v="0"/>
    <x v="44"/>
    <x v="44"/>
    <s v="Sawah"/>
    <x v="4"/>
    <x v="0"/>
    <x v="0"/>
  </r>
  <r>
    <n v="2514"/>
    <n v="8"/>
    <n v="275"/>
    <n v="6"/>
    <x v="6"/>
    <n v="1"/>
    <x v="58"/>
    <x v="58"/>
    <s v="Hutan mangrove sekunder"/>
    <x v="6"/>
    <x v="1"/>
    <x v="1"/>
  </r>
  <r>
    <n v="2515"/>
    <n v="9327"/>
    <n v="202"/>
    <n v="2"/>
    <x v="13"/>
    <n v="0"/>
    <x v="67"/>
    <x v="67"/>
    <s v="Hutan lahan kering sekunder / bekas tebangan"/>
    <x v="13"/>
    <x v="0"/>
    <x v="0"/>
  </r>
  <r>
    <n v="2516"/>
    <n v="50"/>
    <n v="202"/>
    <n v="2"/>
    <x v="1"/>
    <n v="0"/>
    <x v="67"/>
    <x v="67"/>
    <s v="Hutan lahan kering sekunder / bekas tebangan"/>
    <x v="1"/>
    <x v="0"/>
    <x v="1"/>
  </r>
  <r>
    <n v="2517"/>
    <n v="2132"/>
    <n v="203"/>
    <n v="2"/>
    <x v="13"/>
    <n v="0"/>
    <x v="59"/>
    <x v="59"/>
    <s v="Hutan lahan kering sekunder / bekas tebangan"/>
    <x v="13"/>
    <x v="0"/>
    <x v="0"/>
  </r>
  <r>
    <n v="2518"/>
    <n v="175"/>
    <n v="147"/>
    <n v="13"/>
    <x v="3"/>
    <n v="0"/>
    <x v="51"/>
    <x v="51"/>
    <s v="Pertanian lahan kering  campur semak / kebun campur"/>
    <x v="3"/>
    <x v="0"/>
    <x v="0"/>
  </r>
  <r>
    <n v="2519"/>
    <n v="3"/>
    <n v="156"/>
    <n v="0"/>
    <x v="5"/>
    <n v="0"/>
    <x v="64"/>
    <x v="64"/>
    <s v="No data"/>
    <x v="5"/>
    <x v="0"/>
    <x v="0"/>
  </r>
  <r>
    <n v="2520"/>
    <n v="1"/>
    <n v="138"/>
    <n v="9"/>
    <x v="13"/>
    <n v="0"/>
    <x v="61"/>
    <x v="61"/>
    <s v="Semak belukar"/>
    <x v="13"/>
    <x v="0"/>
    <x v="0"/>
  </r>
  <r>
    <n v="2521"/>
    <n v="45"/>
    <n v="218"/>
    <n v="13"/>
    <x v="3"/>
    <n v="0"/>
    <x v="57"/>
    <x v="57"/>
    <s v="Pertanian lahan kering  campur semak / kebun campur"/>
    <x v="3"/>
    <x v="0"/>
    <x v="0"/>
  </r>
  <r>
    <n v="2522"/>
    <n v="39"/>
    <n v="218"/>
    <n v="13"/>
    <x v="6"/>
    <n v="0"/>
    <x v="57"/>
    <x v="57"/>
    <s v="Pertanian lahan kering  campur semak / kebun campur"/>
    <x v="6"/>
    <x v="0"/>
    <x v="0"/>
  </r>
  <r>
    <n v="2523"/>
    <n v="27"/>
    <n v="275"/>
    <n v="6"/>
    <x v="17"/>
    <n v="1"/>
    <x v="58"/>
    <x v="58"/>
    <s v="Hutan mangrove sekunder"/>
    <x v="17"/>
    <x v="1"/>
    <x v="1"/>
  </r>
  <r>
    <n v="2524"/>
    <n v="3"/>
    <n v="275"/>
    <n v="6"/>
    <x v="11"/>
    <n v="1"/>
    <x v="58"/>
    <x v="58"/>
    <s v="Hutan mangrove sekunder"/>
    <x v="11"/>
    <x v="1"/>
    <x v="0"/>
  </r>
  <r>
    <n v="2525"/>
    <n v="172"/>
    <n v="207"/>
    <n v="2"/>
    <x v="3"/>
    <n v="0"/>
    <x v="65"/>
    <x v="65"/>
    <s v="Hutan lahan kering sekunder / bekas tebangan"/>
    <x v="3"/>
    <x v="0"/>
    <x v="1"/>
  </r>
  <r>
    <n v="2526"/>
    <n v="491"/>
    <n v="155"/>
    <n v="13"/>
    <x v="2"/>
    <n v="0"/>
    <x v="56"/>
    <x v="56"/>
    <s v="Pertanian lahan kering  campur semak / kebun campur"/>
    <x v="2"/>
    <x v="0"/>
    <x v="0"/>
  </r>
  <r>
    <n v="2527"/>
    <n v="748"/>
    <n v="275"/>
    <n v="14"/>
    <x v="6"/>
    <n v="1"/>
    <x v="58"/>
    <x v="58"/>
    <s v="Sawah"/>
    <x v="6"/>
    <x v="1"/>
    <x v="0"/>
  </r>
  <r>
    <n v="2528"/>
    <n v="227"/>
    <n v="275"/>
    <n v="14"/>
    <x v="17"/>
    <n v="0"/>
    <x v="58"/>
    <x v="58"/>
    <s v="Sawah"/>
    <x v="17"/>
    <x v="0"/>
    <x v="0"/>
  </r>
  <r>
    <n v="2529"/>
    <n v="19"/>
    <n v="202"/>
    <n v="13"/>
    <x v="3"/>
    <n v="0"/>
    <x v="67"/>
    <x v="67"/>
    <s v="Pertanian lahan kering  campur semak / kebun campur"/>
    <x v="3"/>
    <x v="0"/>
    <x v="0"/>
  </r>
  <r>
    <n v="2530"/>
    <n v="1175"/>
    <n v="203"/>
    <n v="2"/>
    <x v="2"/>
    <n v="0"/>
    <x v="59"/>
    <x v="59"/>
    <s v="Hutan lahan kering sekunder / bekas tebangan"/>
    <x v="2"/>
    <x v="0"/>
    <x v="1"/>
  </r>
  <r>
    <n v="2531"/>
    <n v="61"/>
    <n v="156"/>
    <n v="11"/>
    <x v="7"/>
    <n v="0"/>
    <x v="64"/>
    <x v="64"/>
    <s v="Savanna / Padang rumput"/>
    <x v="7"/>
    <x v="0"/>
    <x v="0"/>
  </r>
  <r>
    <n v="2532"/>
    <n v="910"/>
    <n v="227"/>
    <n v="13"/>
    <x v="4"/>
    <n v="0"/>
    <x v="63"/>
    <x v="63"/>
    <s v="Pertanian lahan kering  campur semak / kebun campur"/>
    <x v="4"/>
    <x v="0"/>
    <x v="0"/>
  </r>
  <r>
    <n v="2533"/>
    <n v="696"/>
    <n v="284"/>
    <n v="12"/>
    <x v="3"/>
    <n v="0"/>
    <x v="69"/>
    <x v="69"/>
    <s v="Pertanian lahan kering"/>
    <x v="3"/>
    <x v="0"/>
    <x v="0"/>
  </r>
  <r>
    <n v="2534"/>
    <n v="33"/>
    <n v="275"/>
    <n v="14"/>
    <x v="11"/>
    <n v="0"/>
    <x v="58"/>
    <x v="58"/>
    <s v="Sawah"/>
    <x v="11"/>
    <x v="0"/>
    <x v="0"/>
  </r>
  <r>
    <n v="2535"/>
    <n v="7"/>
    <n v="156"/>
    <n v="13"/>
    <x v="7"/>
    <n v="0"/>
    <x v="64"/>
    <x v="64"/>
    <s v="Pertanian lahan kering  campur semak / kebun campur"/>
    <x v="7"/>
    <x v="0"/>
    <x v="0"/>
  </r>
  <r>
    <n v="2536"/>
    <n v="579"/>
    <n v="250"/>
    <n v="13"/>
    <x v="4"/>
    <n v="0"/>
    <x v="55"/>
    <x v="55"/>
    <s v="Pertanian lahan kering  campur semak / kebun campur"/>
    <x v="4"/>
    <x v="0"/>
    <x v="0"/>
  </r>
  <r>
    <n v="2537"/>
    <n v="1"/>
    <n v="202"/>
    <n v="16"/>
    <x v="0"/>
    <n v="0"/>
    <x v="67"/>
    <x v="67"/>
    <s v="Pemukiman"/>
    <x v="0"/>
    <x v="0"/>
    <x v="0"/>
  </r>
  <r>
    <n v="2538"/>
    <n v="47"/>
    <n v="202"/>
    <n v="16"/>
    <x v="7"/>
    <n v="0"/>
    <x v="67"/>
    <x v="67"/>
    <s v="Pemukiman"/>
    <x v="7"/>
    <x v="0"/>
    <x v="0"/>
  </r>
  <r>
    <n v="2539"/>
    <n v="3"/>
    <n v="138"/>
    <n v="13"/>
    <x v="0"/>
    <n v="0"/>
    <x v="61"/>
    <x v="61"/>
    <s v="Pertanian lahan kering  campur semak / kebun campur"/>
    <x v="0"/>
    <x v="0"/>
    <x v="0"/>
  </r>
  <r>
    <n v="2540"/>
    <n v="506"/>
    <n v="138"/>
    <n v="11"/>
    <x v="1"/>
    <n v="0"/>
    <x v="61"/>
    <x v="61"/>
    <s v="Savanna / Padang rumput"/>
    <x v="1"/>
    <x v="0"/>
    <x v="0"/>
  </r>
  <r>
    <n v="2541"/>
    <n v="35"/>
    <n v="139"/>
    <n v="12"/>
    <x v="3"/>
    <n v="0"/>
    <x v="68"/>
    <x v="68"/>
    <s v="Pertanian lahan kering"/>
    <x v="3"/>
    <x v="0"/>
    <x v="0"/>
  </r>
  <r>
    <n v="2542"/>
    <n v="198"/>
    <n v="275"/>
    <n v="14"/>
    <x v="3"/>
    <n v="0"/>
    <x v="58"/>
    <x v="58"/>
    <s v="Sawah"/>
    <x v="3"/>
    <x v="0"/>
    <x v="0"/>
  </r>
  <r>
    <n v="2543"/>
    <n v="2"/>
    <n v="275"/>
    <n v="6"/>
    <x v="3"/>
    <n v="1"/>
    <x v="58"/>
    <x v="58"/>
    <s v="Hutan mangrove sekunder"/>
    <x v="3"/>
    <x v="1"/>
    <x v="1"/>
  </r>
  <r>
    <n v="2544"/>
    <n v="20"/>
    <n v="275"/>
    <n v="14"/>
    <x v="17"/>
    <n v="1"/>
    <x v="58"/>
    <x v="58"/>
    <s v="Sawah"/>
    <x v="17"/>
    <x v="1"/>
    <x v="0"/>
  </r>
  <r>
    <n v="2545"/>
    <n v="10"/>
    <n v="202"/>
    <n v="13"/>
    <x v="4"/>
    <n v="0"/>
    <x v="67"/>
    <x v="67"/>
    <s v="Pertanian lahan kering  campur semak / kebun campur"/>
    <x v="4"/>
    <x v="0"/>
    <x v="0"/>
  </r>
  <r>
    <n v="2546"/>
    <n v="62"/>
    <n v="202"/>
    <n v="13"/>
    <x v="13"/>
    <n v="0"/>
    <x v="67"/>
    <x v="67"/>
    <s v="Pertanian lahan kering  campur semak / kebun campur"/>
    <x v="13"/>
    <x v="0"/>
    <x v="0"/>
  </r>
  <r>
    <n v="2547"/>
    <n v="82"/>
    <n v="203"/>
    <n v="13"/>
    <x v="1"/>
    <n v="0"/>
    <x v="59"/>
    <x v="59"/>
    <s v="Pertanian lahan kering  campur semak / kebun campur"/>
    <x v="1"/>
    <x v="0"/>
    <x v="0"/>
  </r>
  <r>
    <n v="2548"/>
    <n v="4"/>
    <n v="156"/>
    <n v="11"/>
    <x v="1"/>
    <n v="0"/>
    <x v="64"/>
    <x v="64"/>
    <s v="Savanna / Padang rumput"/>
    <x v="1"/>
    <x v="0"/>
    <x v="0"/>
  </r>
  <r>
    <n v="2549"/>
    <n v="3"/>
    <n v="156"/>
    <n v="0"/>
    <x v="1"/>
    <n v="0"/>
    <x v="64"/>
    <x v="64"/>
    <s v="No data"/>
    <x v="1"/>
    <x v="0"/>
    <x v="0"/>
  </r>
  <r>
    <n v="2550"/>
    <n v="254"/>
    <n v="139"/>
    <n v="12"/>
    <x v="1"/>
    <n v="0"/>
    <x v="68"/>
    <x v="68"/>
    <s v="Pertanian lahan kering"/>
    <x v="1"/>
    <x v="0"/>
    <x v="0"/>
  </r>
  <r>
    <n v="2551"/>
    <n v="2"/>
    <n v="139"/>
    <n v="12"/>
    <x v="4"/>
    <n v="0"/>
    <x v="68"/>
    <x v="68"/>
    <s v="Pertanian lahan kering"/>
    <x v="4"/>
    <x v="0"/>
    <x v="0"/>
  </r>
  <r>
    <n v="2552"/>
    <n v="110"/>
    <n v="227"/>
    <n v="13"/>
    <x v="7"/>
    <n v="0"/>
    <x v="63"/>
    <x v="63"/>
    <s v="Pertanian lahan kering  campur semak / kebun campur"/>
    <x v="7"/>
    <x v="0"/>
    <x v="0"/>
  </r>
  <r>
    <n v="2553"/>
    <n v="107"/>
    <n v="275"/>
    <n v="13"/>
    <x v="3"/>
    <n v="0"/>
    <x v="58"/>
    <x v="58"/>
    <s v="Pertanian lahan kering  campur semak / kebun campur"/>
    <x v="3"/>
    <x v="0"/>
    <x v="0"/>
  </r>
  <r>
    <n v="2554"/>
    <n v="93"/>
    <n v="275"/>
    <n v="14"/>
    <x v="3"/>
    <n v="1"/>
    <x v="58"/>
    <x v="58"/>
    <s v="Sawah"/>
    <x v="3"/>
    <x v="1"/>
    <x v="0"/>
  </r>
  <r>
    <n v="2555"/>
    <n v="7"/>
    <n v="275"/>
    <n v="6"/>
    <x v="3"/>
    <n v="0"/>
    <x v="58"/>
    <x v="58"/>
    <s v="Hutan mangrove sekunder"/>
    <x v="3"/>
    <x v="0"/>
    <x v="1"/>
  </r>
  <r>
    <n v="2556"/>
    <n v="1856"/>
    <n v="207"/>
    <n v="2"/>
    <x v="2"/>
    <n v="0"/>
    <x v="65"/>
    <x v="65"/>
    <s v="Hutan lahan kering sekunder / bekas tebangan"/>
    <x v="2"/>
    <x v="0"/>
    <x v="1"/>
  </r>
  <r>
    <n v="2557"/>
    <n v="86"/>
    <n v="207"/>
    <n v="12"/>
    <x v="5"/>
    <n v="0"/>
    <x v="65"/>
    <x v="65"/>
    <s v="Pertanian lahan kering"/>
    <x v="5"/>
    <x v="0"/>
    <x v="0"/>
  </r>
  <r>
    <n v="2558"/>
    <n v="94"/>
    <n v="203"/>
    <n v="13"/>
    <x v="3"/>
    <n v="0"/>
    <x v="59"/>
    <x v="59"/>
    <s v="Pertanian lahan kering  campur semak / kebun campur"/>
    <x v="3"/>
    <x v="0"/>
    <x v="0"/>
  </r>
  <r>
    <n v="2559"/>
    <n v="398"/>
    <n v="149"/>
    <n v="13"/>
    <x v="1"/>
    <n v="0"/>
    <x v="62"/>
    <x v="62"/>
    <s v="Pertanian lahan kering  campur semak / kebun campur"/>
    <x v="1"/>
    <x v="0"/>
    <x v="0"/>
  </r>
  <r>
    <n v="2560"/>
    <n v="1188"/>
    <n v="139"/>
    <n v="11"/>
    <x v="1"/>
    <n v="0"/>
    <x v="68"/>
    <x v="68"/>
    <s v="Savanna / Padang rumput"/>
    <x v="1"/>
    <x v="0"/>
    <x v="0"/>
  </r>
  <r>
    <n v="2561"/>
    <n v="456"/>
    <n v="139"/>
    <n v="16"/>
    <x v="1"/>
    <n v="0"/>
    <x v="68"/>
    <x v="68"/>
    <s v="Pemukiman"/>
    <x v="1"/>
    <x v="0"/>
    <x v="0"/>
  </r>
  <r>
    <n v="2562"/>
    <n v="14"/>
    <n v="139"/>
    <n v="16"/>
    <x v="7"/>
    <n v="0"/>
    <x v="68"/>
    <x v="68"/>
    <s v="Pemukiman"/>
    <x v="7"/>
    <x v="0"/>
    <x v="0"/>
  </r>
  <r>
    <n v="2563"/>
    <n v="7"/>
    <n v="253"/>
    <n v="14"/>
    <x v="7"/>
    <n v="0"/>
    <x v="60"/>
    <x v="60"/>
    <s v="Sawah"/>
    <x v="7"/>
    <x v="0"/>
    <x v="0"/>
  </r>
  <r>
    <n v="2564"/>
    <n v="46"/>
    <n v="250"/>
    <n v="14"/>
    <x v="13"/>
    <n v="0"/>
    <x v="55"/>
    <x v="55"/>
    <s v="Sawah"/>
    <x v="13"/>
    <x v="0"/>
    <x v="0"/>
  </r>
  <r>
    <n v="2565"/>
    <n v="4"/>
    <n v="227"/>
    <n v="9"/>
    <x v="1"/>
    <n v="0"/>
    <x v="63"/>
    <x v="63"/>
    <s v="Semak belukar"/>
    <x v="1"/>
    <x v="0"/>
    <x v="0"/>
  </r>
  <r>
    <n v="2566"/>
    <n v="80"/>
    <n v="283"/>
    <n v="12"/>
    <x v="1"/>
    <n v="0"/>
    <x v="66"/>
    <x v="66"/>
    <s v="Pertanian lahan kering"/>
    <x v="1"/>
    <x v="0"/>
    <x v="0"/>
  </r>
  <r>
    <n v="2567"/>
    <n v="4"/>
    <n v="281"/>
    <n v="13"/>
    <x v="6"/>
    <n v="0"/>
    <x v="70"/>
    <x v="70"/>
    <s v="Pertanian lahan kering  campur semak / kebun campur"/>
    <x v="6"/>
    <x v="0"/>
    <x v="0"/>
  </r>
  <r>
    <n v="2568"/>
    <n v="17"/>
    <n v="275"/>
    <n v="6"/>
    <x v="8"/>
    <n v="0"/>
    <x v="58"/>
    <x v="58"/>
    <s v="Hutan mangrove sekunder"/>
    <x v="8"/>
    <x v="0"/>
    <x v="1"/>
  </r>
  <r>
    <n v="2569"/>
    <n v="1"/>
    <n v="202"/>
    <n v="9"/>
    <x v="3"/>
    <n v="0"/>
    <x v="67"/>
    <x v="67"/>
    <s v="Semak belukar"/>
    <x v="3"/>
    <x v="0"/>
    <x v="0"/>
  </r>
  <r>
    <n v="2570"/>
    <n v="41"/>
    <n v="202"/>
    <n v="9"/>
    <x v="7"/>
    <n v="0"/>
    <x v="67"/>
    <x v="67"/>
    <s v="Semak belukar"/>
    <x v="7"/>
    <x v="0"/>
    <x v="0"/>
  </r>
  <r>
    <n v="2571"/>
    <n v="13"/>
    <n v="202"/>
    <n v="16"/>
    <x v="6"/>
    <n v="0"/>
    <x v="67"/>
    <x v="67"/>
    <s v="Pemukiman"/>
    <x v="6"/>
    <x v="0"/>
    <x v="0"/>
  </r>
  <r>
    <n v="2572"/>
    <n v="636"/>
    <n v="149"/>
    <n v="13"/>
    <x v="5"/>
    <n v="0"/>
    <x v="62"/>
    <x v="62"/>
    <s v="Pertanian lahan kering  campur semak / kebun campur"/>
    <x v="5"/>
    <x v="0"/>
    <x v="0"/>
  </r>
  <r>
    <n v="2573"/>
    <n v="60"/>
    <n v="251"/>
    <n v="14"/>
    <x v="7"/>
    <n v="0"/>
    <x v="71"/>
    <x v="71"/>
    <s v="Sawah"/>
    <x v="7"/>
    <x v="0"/>
    <x v="0"/>
  </r>
  <r>
    <n v="2574"/>
    <n v="49"/>
    <n v="250"/>
    <n v="14"/>
    <x v="7"/>
    <n v="0"/>
    <x v="55"/>
    <x v="55"/>
    <s v="Sawah"/>
    <x v="7"/>
    <x v="0"/>
    <x v="0"/>
  </r>
  <r>
    <n v="2575"/>
    <n v="235"/>
    <n v="283"/>
    <n v="11"/>
    <x v="1"/>
    <n v="0"/>
    <x v="66"/>
    <x v="66"/>
    <s v="Savanna / Padang rumput"/>
    <x v="1"/>
    <x v="0"/>
    <x v="0"/>
  </r>
  <r>
    <n v="2576"/>
    <n v="294"/>
    <n v="284"/>
    <n v="12"/>
    <x v="2"/>
    <n v="0"/>
    <x v="69"/>
    <x v="69"/>
    <s v="Pertanian lahan kering"/>
    <x v="2"/>
    <x v="0"/>
    <x v="0"/>
  </r>
  <r>
    <n v="2577"/>
    <n v="680"/>
    <n v="281"/>
    <n v="12"/>
    <x v="13"/>
    <n v="0"/>
    <x v="70"/>
    <x v="70"/>
    <s v="Pertanian lahan kering"/>
    <x v="13"/>
    <x v="0"/>
    <x v="0"/>
  </r>
  <r>
    <n v="2578"/>
    <n v="33"/>
    <n v="218"/>
    <n v="9"/>
    <x v="7"/>
    <n v="0"/>
    <x v="57"/>
    <x v="57"/>
    <s v="Semak belukar"/>
    <x v="7"/>
    <x v="0"/>
    <x v="0"/>
  </r>
  <r>
    <n v="2579"/>
    <n v="126"/>
    <n v="207"/>
    <n v="12"/>
    <x v="2"/>
    <n v="0"/>
    <x v="65"/>
    <x v="65"/>
    <s v="Pertanian lahan kering"/>
    <x v="2"/>
    <x v="0"/>
    <x v="0"/>
  </r>
  <r>
    <n v="2580"/>
    <n v="1"/>
    <n v="202"/>
    <n v="9"/>
    <x v="0"/>
    <n v="0"/>
    <x v="67"/>
    <x v="67"/>
    <s v="Semak belukar"/>
    <x v="0"/>
    <x v="0"/>
    <x v="0"/>
  </r>
  <r>
    <n v="2581"/>
    <n v="739"/>
    <n v="139"/>
    <n v="11"/>
    <x v="7"/>
    <n v="0"/>
    <x v="68"/>
    <x v="68"/>
    <s v="Savanna / Padang rumput"/>
    <x v="7"/>
    <x v="0"/>
    <x v="0"/>
  </r>
  <r>
    <n v="2582"/>
    <n v="55"/>
    <n v="125"/>
    <n v="2"/>
    <x v="8"/>
    <n v="0"/>
    <x v="40"/>
    <x v="40"/>
    <s v="Hutan lahan kering sekunder / bekas tebangan"/>
    <x v="8"/>
    <x v="0"/>
    <x v="1"/>
  </r>
  <r>
    <n v="2583"/>
    <n v="8"/>
    <n v="242"/>
    <n v="16"/>
    <x v="6"/>
    <n v="0"/>
    <x v="49"/>
    <x v="49"/>
    <s v="Pemukiman"/>
    <x v="6"/>
    <x v="0"/>
    <x v="0"/>
  </r>
  <r>
    <n v="2584"/>
    <n v="18"/>
    <n v="243"/>
    <n v="2"/>
    <x v="2"/>
    <n v="0"/>
    <x v="43"/>
    <x v="43"/>
    <s v="Hutan lahan kering sekunder / bekas tebangan"/>
    <x v="2"/>
    <x v="0"/>
    <x v="1"/>
  </r>
  <r>
    <n v="2585"/>
    <n v="7"/>
    <n v="207"/>
    <n v="0"/>
    <x v="7"/>
    <n v="0"/>
    <x v="65"/>
    <x v="65"/>
    <s v="No data"/>
    <x v="7"/>
    <x v="0"/>
    <x v="0"/>
  </r>
  <r>
    <n v="2586"/>
    <n v="1226"/>
    <n v="207"/>
    <n v="13"/>
    <x v="7"/>
    <n v="0"/>
    <x v="65"/>
    <x v="65"/>
    <s v="Pertanian lahan kering  campur semak / kebun campur"/>
    <x v="7"/>
    <x v="0"/>
    <x v="0"/>
  </r>
  <r>
    <n v="2587"/>
    <n v="84"/>
    <n v="202"/>
    <n v="9"/>
    <x v="6"/>
    <n v="0"/>
    <x v="67"/>
    <x v="67"/>
    <s v="Semak belukar"/>
    <x v="6"/>
    <x v="0"/>
    <x v="0"/>
  </r>
  <r>
    <n v="2588"/>
    <n v="264"/>
    <n v="203"/>
    <n v="2"/>
    <x v="1"/>
    <n v="0"/>
    <x v="59"/>
    <x v="59"/>
    <s v="Hutan lahan kering sekunder / bekas tebangan"/>
    <x v="1"/>
    <x v="0"/>
    <x v="1"/>
  </r>
  <r>
    <n v="2589"/>
    <n v="7"/>
    <n v="149"/>
    <n v="2"/>
    <x v="3"/>
    <n v="0"/>
    <x v="62"/>
    <x v="62"/>
    <s v="Hutan lahan kering sekunder / bekas tebangan"/>
    <x v="3"/>
    <x v="0"/>
    <x v="1"/>
  </r>
  <r>
    <n v="2590"/>
    <n v="86"/>
    <n v="155"/>
    <n v="14"/>
    <x v="5"/>
    <n v="0"/>
    <x v="56"/>
    <x v="56"/>
    <s v="Sawah"/>
    <x v="5"/>
    <x v="0"/>
    <x v="0"/>
  </r>
  <r>
    <n v="2591"/>
    <n v="10"/>
    <n v="138"/>
    <n v="0"/>
    <x v="1"/>
    <n v="0"/>
    <x v="61"/>
    <x v="61"/>
    <s v="No data"/>
    <x v="1"/>
    <x v="0"/>
    <x v="0"/>
  </r>
  <r>
    <n v="2592"/>
    <n v="23"/>
    <n v="242"/>
    <n v="16"/>
    <x v="1"/>
    <n v="0"/>
    <x v="49"/>
    <x v="49"/>
    <s v="Pemukiman"/>
    <x v="1"/>
    <x v="0"/>
    <x v="0"/>
  </r>
  <r>
    <n v="2593"/>
    <n v="224"/>
    <n v="242"/>
    <n v="13"/>
    <x v="6"/>
    <n v="0"/>
    <x v="49"/>
    <x v="49"/>
    <s v="Pertanian lahan kering  campur semak / kebun campur"/>
    <x v="6"/>
    <x v="0"/>
    <x v="0"/>
  </r>
  <r>
    <n v="2594"/>
    <n v="12"/>
    <n v="243"/>
    <n v="13"/>
    <x v="2"/>
    <n v="0"/>
    <x v="43"/>
    <x v="43"/>
    <s v="Pertanian lahan kering  campur semak / kebun campur"/>
    <x v="2"/>
    <x v="0"/>
    <x v="0"/>
  </r>
  <r>
    <n v="2595"/>
    <n v="282"/>
    <n v="202"/>
    <n v="13"/>
    <x v="7"/>
    <n v="0"/>
    <x v="67"/>
    <x v="67"/>
    <s v="Pertanian lahan kering  campur semak / kebun campur"/>
    <x v="7"/>
    <x v="0"/>
    <x v="0"/>
  </r>
  <r>
    <n v="2596"/>
    <n v="11"/>
    <n v="203"/>
    <n v="6"/>
    <x v="11"/>
    <n v="0"/>
    <x v="59"/>
    <x v="59"/>
    <s v="Hutan mangrove sekunder"/>
    <x v="11"/>
    <x v="0"/>
    <x v="0"/>
  </r>
  <r>
    <n v="2597"/>
    <n v="2"/>
    <n v="155"/>
    <n v="14"/>
    <x v="0"/>
    <n v="0"/>
    <x v="56"/>
    <x v="56"/>
    <s v="Sawah"/>
    <x v="0"/>
    <x v="0"/>
    <x v="0"/>
  </r>
  <r>
    <n v="2598"/>
    <n v="47"/>
    <n v="138"/>
    <n v="0"/>
    <x v="4"/>
    <n v="0"/>
    <x v="61"/>
    <x v="61"/>
    <s v="No data"/>
    <x v="4"/>
    <x v="0"/>
    <x v="0"/>
  </r>
  <r>
    <n v="2599"/>
    <n v="5"/>
    <n v="138"/>
    <n v="16"/>
    <x v="4"/>
    <n v="0"/>
    <x v="61"/>
    <x v="61"/>
    <s v="Pemukiman"/>
    <x v="4"/>
    <x v="0"/>
    <x v="0"/>
  </r>
  <r>
    <n v="2600"/>
    <n v="152"/>
    <n v="139"/>
    <n v="12"/>
    <x v="7"/>
    <n v="0"/>
    <x v="68"/>
    <x v="68"/>
    <s v="Pertanian lahan kering"/>
    <x v="7"/>
    <x v="0"/>
    <x v="0"/>
  </r>
  <r>
    <n v="2601"/>
    <n v="579"/>
    <n v="140"/>
    <n v="11"/>
    <x v="1"/>
    <n v="0"/>
    <x v="48"/>
    <x v="48"/>
    <s v="Savanna / Padang rumput"/>
    <x v="1"/>
    <x v="0"/>
    <x v="0"/>
  </r>
  <r>
    <n v="2602"/>
    <n v="3"/>
    <n v="140"/>
    <n v="11"/>
    <x v="2"/>
    <n v="0"/>
    <x v="48"/>
    <x v="48"/>
    <s v="Savanna / Padang rumput"/>
    <x v="2"/>
    <x v="0"/>
    <x v="0"/>
  </r>
  <r>
    <n v="2603"/>
    <n v="117"/>
    <n v="251"/>
    <n v="14"/>
    <x v="6"/>
    <n v="0"/>
    <x v="71"/>
    <x v="71"/>
    <s v="Sawah"/>
    <x v="6"/>
    <x v="0"/>
    <x v="0"/>
  </r>
  <r>
    <n v="2604"/>
    <n v="17"/>
    <n v="217"/>
    <n v="14"/>
    <x v="1"/>
    <n v="0"/>
    <x v="44"/>
    <x v="44"/>
    <s v="Sawah"/>
    <x v="1"/>
    <x v="0"/>
    <x v="0"/>
  </r>
  <r>
    <n v="2605"/>
    <n v="7"/>
    <n v="207"/>
    <n v="13"/>
    <x v="12"/>
    <n v="0"/>
    <x v="65"/>
    <x v="65"/>
    <s v="Pertanian lahan kering  campur semak / kebun campur"/>
    <x v="12"/>
    <x v="0"/>
    <x v="0"/>
  </r>
  <r>
    <n v="2606"/>
    <n v="43"/>
    <n v="202"/>
    <n v="13"/>
    <x v="6"/>
    <n v="0"/>
    <x v="67"/>
    <x v="67"/>
    <s v="Pertanian lahan kering  campur semak / kebun campur"/>
    <x v="6"/>
    <x v="0"/>
    <x v="0"/>
  </r>
  <r>
    <n v="2607"/>
    <n v="8"/>
    <n v="202"/>
    <n v="9"/>
    <x v="13"/>
    <n v="0"/>
    <x v="67"/>
    <x v="67"/>
    <s v="Semak belukar"/>
    <x v="13"/>
    <x v="0"/>
    <x v="0"/>
  </r>
  <r>
    <n v="2608"/>
    <n v="240"/>
    <n v="202"/>
    <n v="9"/>
    <x v="2"/>
    <n v="0"/>
    <x v="67"/>
    <x v="67"/>
    <s v="Semak belukar"/>
    <x v="2"/>
    <x v="0"/>
    <x v="0"/>
  </r>
  <r>
    <n v="2609"/>
    <n v="35"/>
    <n v="138"/>
    <n v="11"/>
    <x v="4"/>
    <n v="0"/>
    <x v="61"/>
    <x v="61"/>
    <s v="Savanna / Padang rumput"/>
    <x v="4"/>
    <x v="0"/>
    <x v="0"/>
  </r>
  <r>
    <n v="2610"/>
    <n v="7"/>
    <n v="138"/>
    <n v="16"/>
    <x v="5"/>
    <n v="0"/>
    <x v="61"/>
    <x v="61"/>
    <s v="Pemukiman"/>
    <x v="5"/>
    <x v="0"/>
    <x v="0"/>
  </r>
  <r>
    <n v="2611"/>
    <n v="1"/>
    <n v="251"/>
    <n v="2"/>
    <x v="13"/>
    <n v="0"/>
    <x v="71"/>
    <x v="71"/>
    <s v="Hutan lahan kering sekunder / bekas tebangan"/>
    <x v="13"/>
    <x v="0"/>
    <x v="0"/>
  </r>
  <r>
    <n v="2612"/>
    <n v="51"/>
    <n v="228"/>
    <n v="13"/>
    <x v="2"/>
    <n v="0"/>
    <x v="50"/>
    <x v="50"/>
    <s v="Pertanian lahan kering  campur semak / kebun campur"/>
    <x v="2"/>
    <x v="0"/>
    <x v="0"/>
  </r>
  <r>
    <n v="2613"/>
    <n v="995"/>
    <n v="207"/>
    <n v="14"/>
    <x v="6"/>
    <n v="0"/>
    <x v="65"/>
    <x v="65"/>
    <s v="Sawah"/>
    <x v="6"/>
    <x v="0"/>
    <x v="0"/>
  </r>
  <r>
    <n v="2614"/>
    <n v="31"/>
    <n v="202"/>
    <n v="13"/>
    <x v="12"/>
    <n v="0"/>
    <x v="67"/>
    <x v="67"/>
    <s v="Pertanian lahan kering  campur semak / kebun campur"/>
    <x v="12"/>
    <x v="0"/>
    <x v="0"/>
  </r>
  <r>
    <n v="2615"/>
    <n v="4"/>
    <n v="203"/>
    <n v="14"/>
    <x v="4"/>
    <n v="0"/>
    <x v="59"/>
    <x v="59"/>
    <s v="Sawah"/>
    <x v="4"/>
    <x v="0"/>
    <x v="0"/>
  </r>
  <r>
    <n v="2616"/>
    <n v="3"/>
    <n v="155"/>
    <n v="14"/>
    <x v="1"/>
    <n v="0"/>
    <x v="56"/>
    <x v="56"/>
    <s v="Sawah"/>
    <x v="1"/>
    <x v="0"/>
    <x v="0"/>
  </r>
  <r>
    <n v="2617"/>
    <n v="526"/>
    <n v="155"/>
    <n v="9"/>
    <x v="1"/>
    <n v="0"/>
    <x v="56"/>
    <x v="56"/>
    <s v="Semak belukar"/>
    <x v="1"/>
    <x v="0"/>
    <x v="0"/>
  </r>
  <r>
    <n v="2618"/>
    <n v="95"/>
    <n v="139"/>
    <n v="16"/>
    <x v="3"/>
    <n v="0"/>
    <x v="68"/>
    <x v="68"/>
    <s v="Pemukiman"/>
    <x v="3"/>
    <x v="0"/>
    <x v="0"/>
  </r>
  <r>
    <n v="2619"/>
    <n v="7408"/>
    <n v="242"/>
    <n v="2"/>
    <x v="4"/>
    <n v="0"/>
    <x v="49"/>
    <x v="49"/>
    <s v="Hutan lahan kering sekunder / bekas tebangan"/>
    <x v="4"/>
    <x v="0"/>
    <x v="0"/>
  </r>
  <r>
    <n v="2620"/>
    <n v="173"/>
    <n v="251"/>
    <n v="14"/>
    <x v="13"/>
    <n v="0"/>
    <x v="71"/>
    <x v="71"/>
    <s v="Sawah"/>
    <x v="13"/>
    <x v="0"/>
    <x v="0"/>
  </r>
  <r>
    <n v="2621"/>
    <n v="183"/>
    <n v="250"/>
    <n v="13"/>
    <x v="13"/>
    <n v="0"/>
    <x v="55"/>
    <x v="55"/>
    <s v="Pertanian lahan kering  campur semak / kebun campur"/>
    <x v="13"/>
    <x v="0"/>
    <x v="0"/>
  </r>
  <r>
    <n v="2622"/>
    <n v="135"/>
    <n v="250"/>
    <n v="13"/>
    <x v="7"/>
    <n v="0"/>
    <x v="55"/>
    <x v="55"/>
    <s v="Pertanian lahan kering  campur semak / kebun campur"/>
    <x v="7"/>
    <x v="0"/>
    <x v="0"/>
  </r>
  <r>
    <n v="2623"/>
    <n v="180"/>
    <n v="227"/>
    <n v="13"/>
    <x v="3"/>
    <n v="0"/>
    <x v="63"/>
    <x v="63"/>
    <s v="Pertanian lahan kering  campur semak / kebun campur"/>
    <x v="3"/>
    <x v="0"/>
    <x v="0"/>
  </r>
  <r>
    <n v="2624"/>
    <n v="19"/>
    <n v="281"/>
    <n v="2"/>
    <x v="5"/>
    <n v="0"/>
    <x v="70"/>
    <x v="70"/>
    <s v="Hutan lahan kering sekunder / bekas tebangan"/>
    <x v="5"/>
    <x v="0"/>
    <x v="1"/>
  </r>
  <r>
    <n v="2625"/>
    <n v="5"/>
    <n v="207"/>
    <n v="2"/>
    <x v="0"/>
    <n v="0"/>
    <x v="65"/>
    <x v="65"/>
    <s v="Hutan lahan kering sekunder / bekas tebangan"/>
    <x v="0"/>
    <x v="0"/>
    <x v="1"/>
  </r>
  <r>
    <n v="2626"/>
    <n v="84"/>
    <n v="207"/>
    <n v="14"/>
    <x v="5"/>
    <n v="0"/>
    <x v="65"/>
    <x v="65"/>
    <s v="Sawah"/>
    <x v="5"/>
    <x v="0"/>
    <x v="0"/>
  </r>
  <r>
    <n v="2627"/>
    <n v="4"/>
    <n v="207"/>
    <n v="14"/>
    <x v="0"/>
    <n v="0"/>
    <x v="65"/>
    <x v="65"/>
    <s v="Sawah"/>
    <x v="0"/>
    <x v="0"/>
    <x v="0"/>
  </r>
  <r>
    <n v="2628"/>
    <n v="174"/>
    <n v="207"/>
    <n v="14"/>
    <x v="7"/>
    <n v="0"/>
    <x v="65"/>
    <x v="65"/>
    <s v="Sawah"/>
    <x v="7"/>
    <x v="0"/>
    <x v="0"/>
  </r>
  <r>
    <n v="2629"/>
    <n v="38"/>
    <n v="183"/>
    <n v="0"/>
    <x v="0"/>
    <n v="0"/>
    <x v="72"/>
    <x v="72"/>
    <s v="No data"/>
    <x v="0"/>
    <x v="0"/>
    <x v="0"/>
  </r>
  <r>
    <n v="2630"/>
    <n v="1"/>
    <n v="183"/>
    <n v="6"/>
    <x v="0"/>
    <n v="0"/>
    <x v="72"/>
    <x v="72"/>
    <s v="Hutan mangrove sekunder"/>
    <x v="0"/>
    <x v="0"/>
    <x v="1"/>
  </r>
  <r>
    <n v="2631"/>
    <n v="2574"/>
    <n v="242"/>
    <n v="9"/>
    <x v="4"/>
    <n v="0"/>
    <x v="49"/>
    <x v="49"/>
    <s v="Semak belukar"/>
    <x v="4"/>
    <x v="0"/>
    <x v="0"/>
  </r>
  <r>
    <n v="2632"/>
    <n v="33"/>
    <n v="250"/>
    <n v="14"/>
    <x v="6"/>
    <n v="0"/>
    <x v="55"/>
    <x v="55"/>
    <s v="Sawah"/>
    <x v="6"/>
    <x v="0"/>
    <x v="0"/>
  </r>
  <r>
    <n v="2633"/>
    <n v="369"/>
    <n v="250"/>
    <n v="13"/>
    <x v="1"/>
    <n v="0"/>
    <x v="55"/>
    <x v="55"/>
    <s v="Pertanian lahan kering  campur semak / kebun campur"/>
    <x v="1"/>
    <x v="0"/>
    <x v="0"/>
  </r>
  <r>
    <n v="2634"/>
    <n v="115"/>
    <n v="250"/>
    <n v="13"/>
    <x v="2"/>
    <n v="0"/>
    <x v="55"/>
    <x v="55"/>
    <s v="Pertanian lahan kering  campur semak / kebun campur"/>
    <x v="2"/>
    <x v="0"/>
    <x v="0"/>
  </r>
  <r>
    <n v="2635"/>
    <n v="263"/>
    <n v="281"/>
    <n v="12"/>
    <x v="7"/>
    <n v="0"/>
    <x v="70"/>
    <x v="70"/>
    <s v="Pertanian lahan kering"/>
    <x v="7"/>
    <x v="0"/>
    <x v="0"/>
  </r>
  <r>
    <n v="2636"/>
    <n v="6"/>
    <n v="183"/>
    <n v="6"/>
    <x v="11"/>
    <n v="0"/>
    <x v="72"/>
    <x v="72"/>
    <s v="Hutan mangrove sekunder"/>
    <x v="11"/>
    <x v="0"/>
    <x v="0"/>
  </r>
  <r>
    <n v="2637"/>
    <n v="288"/>
    <n v="183"/>
    <n v="11"/>
    <x v="6"/>
    <n v="0"/>
    <x v="72"/>
    <x v="72"/>
    <s v="Savanna / Padang rumput"/>
    <x v="6"/>
    <x v="0"/>
    <x v="0"/>
  </r>
  <r>
    <n v="2638"/>
    <n v="33"/>
    <n v="149"/>
    <n v="2"/>
    <x v="2"/>
    <n v="0"/>
    <x v="62"/>
    <x v="62"/>
    <s v="Hutan lahan kering sekunder / bekas tebangan"/>
    <x v="2"/>
    <x v="0"/>
    <x v="1"/>
  </r>
  <r>
    <n v="2639"/>
    <n v="961"/>
    <n v="149"/>
    <n v="1"/>
    <x v="4"/>
    <n v="0"/>
    <x v="62"/>
    <x v="62"/>
    <s v="Hutan lahan kering primer"/>
    <x v="4"/>
    <x v="0"/>
    <x v="2"/>
  </r>
  <r>
    <n v="2640"/>
    <n v="57"/>
    <n v="149"/>
    <n v="1"/>
    <x v="2"/>
    <n v="0"/>
    <x v="62"/>
    <x v="62"/>
    <s v="Hutan lahan kering primer"/>
    <x v="2"/>
    <x v="0"/>
    <x v="1"/>
  </r>
  <r>
    <n v="2641"/>
    <n v="948"/>
    <n v="251"/>
    <n v="13"/>
    <x v="6"/>
    <n v="0"/>
    <x v="71"/>
    <x v="71"/>
    <s v="Pertanian lahan kering  campur semak / kebun campur"/>
    <x v="6"/>
    <x v="0"/>
    <x v="0"/>
  </r>
  <r>
    <n v="2642"/>
    <n v="344"/>
    <n v="251"/>
    <n v="13"/>
    <x v="13"/>
    <n v="0"/>
    <x v="71"/>
    <x v="71"/>
    <s v="Pertanian lahan kering  campur semak / kebun campur"/>
    <x v="13"/>
    <x v="0"/>
    <x v="0"/>
  </r>
  <r>
    <n v="2643"/>
    <n v="1157"/>
    <n v="183"/>
    <n v="14"/>
    <x v="6"/>
    <n v="0"/>
    <x v="72"/>
    <x v="72"/>
    <s v="Sawah"/>
    <x v="6"/>
    <x v="0"/>
    <x v="0"/>
  </r>
  <r>
    <n v="2644"/>
    <n v="1"/>
    <n v="183"/>
    <n v="11"/>
    <x v="11"/>
    <n v="0"/>
    <x v="72"/>
    <x v="72"/>
    <s v="Savanna / Padang rumput"/>
    <x v="11"/>
    <x v="0"/>
    <x v="0"/>
  </r>
  <r>
    <n v="2645"/>
    <n v="2989"/>
    <n v="183"/>
    <n v="11"/>
    <x v="1"/>
    <n v="0"/>
    <x v="72"/>
    <x v="72"/>
    <s v="Savanna / Padang rumput"/>
    <x v="1"/>
    <x v="0"/>
    <x v="0"/>
  </r>
  <r>
    <n v="2646"/>
    <n v="3435"/>
    <n v="175"/>
    <n v="2"/>
    <x v="4"/>
    <n v="0"/>
    <x v="73"/>
    <x v="73"/>
    <s v="Hutan lahan kering sekunder / bekas tebangan"/>
    <x v="4"/>
    <x v="0"/>
    <x v="0"/>
  </r>
  <r>
    <n v="2647"/>
    <n v="47"/>
    <n v="155"/>
    <n v="9"/>
    <x v="5"/>
    <n v="0"/>
    <x v="56"/>
    <x v="56"/>
    <s v="Semak belukar"/>
    <x v="5"/>
    <x v="0"/>
    <x v="0"/>
  </r>
  <r>
    <n v="2648"/>
    <n v="49"/>
    <n v="139"/>
    <n v="0"/>
    <x v="2"/>
    <n v="0"/>
    <x v="68"/>
    <x v="68"/>
    <s v="No data"/>
    <x v="2"/>
    <x v="0"/>
    <x v="0"/>
  </r>
  <r>
    <n v="2649"/>
    <n v="592"/>
    <n v="242"/>
    <n v="13"/>
    <x v="7"/>
    <n v="0"/>
    <x v="49"/>
    <x v="49"/>
    <s v="Pertanian lahan kering  campur semak / kebun campur"/>
    <x v="7"/>
    <x v="0"/>
    <x v="0"/>
  </r>
  <r>
    <n v="2650"/>
    <n v="21"/>
    <n v="229"/>
    <n v="11"/>
    <x v="2"/>
    <n v="0"/>
    <x v="52"/>
    <x v="52"/>
    <s v="Savanna / Padang rumput"/>
    <x v="2"/>
    <x v="0"/>
    <x v="0"/>
  </r>
  <r>
    <n v="2651"/>
    <n v="44"/>
    <n v="218"/>
    <n v="9"/>
    <x v="3"/>
    <n v="0"/>
    <x v="57"/>
    <x v="57"/>
    <s v="Semak belukar"/>
    <x v="3"/>
    <x v="0"/>
    <x v="0"/>
  </r>
  <r>
    <n v="2652"/>
    <n v="4"/>
    <n v="218"/>
    <n v="9"/>
    <x v="5"/>
    <n v="0"/>
    <x v="57"/>
    <x v="57"/>
    <s v="Semak belukar"/>
    <x v="5"/>
    <x v="0"/>
    <x v="0"/>
  </r>
  <r>
    <n v="2653"/>
    <n v="1738"/>
    <n v="207"/>
    <n v="9"/>
    <x v="2"/>
    <n v="0"/>
    <x v="65"/>
    <x v="65"/>
    <s v="Semak belukar"/>
    <x v="2"/>
    <x v="0"/>
    <x v="0"/>
  </r>
  <r>
    <n v="2654"/>
    <n v="44"/>
    <n v="149"/>
    <n v="1"/>
    <x v="1"/>
    <n v="0"/>
    <x v="62"/>
    <x v="62"/>
    <s v="Hutan lahan kering primer"/>
    <x v="1"/>
    <x v="0"/>
    <x v="1"/>
  </r>
  <r>
    <n v="2655"/>
    <n v="10"/>
    <n v="140"/>
    <n v="9"/>
    <x v="1"/>
    <n v="0"/>
    <x v="48"/>
    <x v="48"/>
    <s v="Semak belukar"/>
    <x v="1"/>
    <x v="0"/>
    <x v="0"/>
  </r>
  <r>
    <n v="2656"/>
    <n v="2"/>
    <n v="283"/>
    <n v="9"/>
    <x v="6"/>
    <n v="0"/>
    <x v="66"/>
    <x v="66"/>
    <s v="Semak belukar"/>
    <x v="6"/>
    <x v="0"/>
    <x v="0"/>
  </r>
  <r>
    <n v="2657"/>
    <n v="1"/>
    <n v="173"/>
    <n v="11"/>
    <x v="3"/>
    <n v="0"/>
    <x v="47"/>
    <x v="47"/>
    <s v="Savanna / Padang rumput"/>
    <x v="3"/>
    <x v="0"/>
    <x v="0"/>
  </r>
  <r>
    <n v="2658"/>
    <n v="4"/>
    <n v="175"/>
    <n v="2"/>
    <x v="8"/>
    <n v="0"/>
    <x v="73"/>
    <x v="73"/>
    <s v="Hutan lahan kering sekunder / bekas tebangan"/>
    <x v="8"/>
    <x v="0"/>
    <x v="1"/>
  </r>
  <r>
    <n v="2659"/>
    <n v="202"/>
    <n v="147"/>
    <n v="13"/>
    <x v="6"/>
    <n v="0"/>
    <x v="51"/>
    <x v="51"/>
    <s v="Pertanian lahan kering  campur semak / kebun campur"/>
    <x v="6"/>
    <x v="0"/>
    <x v="0"/>
  </r>
  <r>
    <n v="2660"/>
    <n v="15"/>
    <n v="138"/>
    <n v="13"/>
    <x v="13"/>
    <n v="0"/>
    <x v="61"/>
    <x v="61"/>
    <s v="Pertanian lahan kering  campur semak / kebun campur"/>
    <x v="13"/>
    <x v="0"/>
    <x v="0"/>
  </r>
  <r>
    <n v="2661"/>
    <n v="32"/>
    <n v="139"/>
    <n v="0"/>
    <x v="1"/>
    <n v="0"/>
    <x v="68"/>
    <x v="68"/>
    <s v="No data"/>
    <x v="1"/>
    <x v="0"/>
    <x v="0"/>
  </r>
  <r>
    <n v="2662"/>
    <n v="554"/>
    <n v="227"/>
    <n v="13"/>
    <x v="6"/>
    <n v="0"/>
    <x v="63"/>
    <x v="63"/>
    <s v="Pertanian lahan kering  campur semak / kebun campur"/>
    <x v="6"/>
    <x v="0"/>
    <x v="0"/>
  </r>
  <r>
    <n v="2663"/>
    <n v="3"/>
    <n v="283"/>
    <n v="9"/>
    <x v="7"/>
    <n v="0"/>
    <x v="66"/>
    <x v="66"/>
    <s v="Semak belukar"/>
    <x v="7"/>
    <x v="0"/>
    <x v="0"/>
  </r>
  <r>
    <n v="2664"/>
    <n v="2"/>
    <n v="281"/>
    <n v="12"/>
    <x v="4"/>
    <n v="0"/>
    <x v="70"/>
    <x v="70"/>
    <s v="Pertanian lahan kering"/>
    <x v="4"/>
    <x v="0"/>
    <x v="0"/>
  </r>
  <r>
    <n v="2665"/>
    <n v="16"/>
    <n v="207"/>
    <n v="12"/>
    <x v="6"/>
    <n v="0"/>
    <x v="65"/>
    <x v="65"/>
    <s v="Pertanian lahan kering"/>
    <x v="6"/>
    <x v="0"/>
    <x v="0"/>
  </r>
  <r>
    <n v="2666"/>
    <n v="75"/>
    <n v="138"/>
    <n v="18"/>
    <x v="1"/>
    <n v="0"/>
    <x v="61"/>
    <x v="61"/>
    <s v="Lahan terbuka"/>
    <x v="1"/>
    <x v="0"/>
    <x v="0"/>
  </r>
  <r>
    <n v="2667"/>
    <n v="10"/>
    <n v="139"/>
    <n v="0"/>
    <x v="3"/>
    <n v="0"/>
    <x v="68"/>
    <x v="68"/>
    <s v="No data"/>
    <x v="3"/>
    <x v="0"/>
    <x v="0"/>
  </r>
  <r>
    <n v="2668"/>
    <n v="243"/>
    <n v="251"/>
    <n v="13"/>
    <x v="2"/>
    <n v="0"/>
    <x v="71"/>
    <x v="71"/>
    <s v="Pertanian lahan kering  campur semak / kebun campur"/>
    <x v="2"/>
    <x v="0"/>
    <x v="0"/>
  </r>
  <r>
    <n v="2669"/>
    <n v="5"/>
    <n v="251"/>
    <n v="14"/>
    <x v="2"/>
    <n v="0"/>
    <x v="71"/>
    <x v="71"/>
    <s v="Sawah"/>
    <x v="2"/>
    <x v="0"/>
    <x v="0"/>
  </r>
  <r>
    <n v="2670"/>
    <n v="4"/>
    <n v="228"/>
    <n v="2"/>
    <x v="12"/>
    <n v="0"/>
    <x v="50"/>
    <x v="50"/>
    <s v="Hutan lahan kering sekunder / bekas tebangan"/>
    <x v="12"/>
    <x v="0"/>
    <x v="1"/>
  </r>
  <r>
    <n v="2671"/>
    <n v="9"/>
    <n v="183"/>
    <n v="0"/>
    <x v="3"/>
    <n v="0"/>
    <x v="72"/>
    <x v="72"/>
    <s v="No data"/>
    <x v="3"/>
    <x v="0"/>
    <x v="0"/>
  </r>
  <r>
    <n v="2672"/>
    <n v="3"/>
    <n v="183"/>
    <n v="14"/>
    <x v="0"/>
    <n v="0"/>
    <x v="72"/>
    <x v="72"/>
    <s v="Sawah"/>
    <x v="0"/>
    <x v="0"/>
    <x v="0"/>
  </r>
  <r>
    <n v="2673"/>
    <n v="25"/>
    <n v="149"/>
    <n v="11"/>
    <x v="2"/>
    <n v="0"/>
    <x v="62"/>
    <x v="62"/>
    <s v="Savanna / Padang rumput"/>
    <x v="2"/>
    <x v="0"/>
    <x v="0"/>
  </r>
  <r>
    <n v="2674"/>
    <n v="9"/>
    <n v="139"/>
    <n v="0"/>
    <x v="7"/>
    <n v="0"/>
    <x v="68"/>
    <x v="68"/>
    <s v="No data"/>
    <x v="7"/>
    <x v="0"/>
    <x v="0"/>
  </r>
  <r>
    <n v="2675"/>
    <n v="111"/>
    <n v="250"/>
    <n v="13"/>
    <x v="3"/>
    <n v="0"/>
    <x v="55"/>
    <x v="55"/>
    <s v="Pertanian lahan kering  campur semak / kebun campur"/>
    <x v="3"/>
    <x v="0"/>
    <x v="0"/>
  </r>
  <r>
    <n v="2676"/>
    <n v="2050"/>
    <n v="219"/>
    <n v="2"/>
    <x v="4"/>
    <n v="0"/>
    <x v="74"/>
    <x v="74"/>
    <s v="Hutan lahan kering sekunder / bekas tebangan"/>
    <x v="4"/>
    <x v="0"/>
    <x v="0"/>
  </r>
  <r>
    <n v="2677"/>
    <n v="16"/>
    <n v="203"/>
    <n v="14"/>
    <x v="3"/>
    <n v="0"/>
    <x v="59"/>
    <x v="59"/>
    <s v="Sawah"/>
    <x v="3"/>
    <x v="0"/>
    <x v="0"/>
  </r>
  <r>
    <n v="2678"/>
    <n v="134"/>
    <n v="183"/>
    <n v="11"/>
    <x v="3"/>
    <n v="0"/>
    <x v="72"/>
    <x v="72"/>
    <s v="Savanna / Padang rumput"/>
    <x v="3"/>
    <x v="0"/>
    <x v="0"/>
  </r>
  <r>
    <n v="2679"/>
    <n v="10"/>
    <n v="183"/>
    <n v="0"/>
    <x v="6"/>
    <n v="0"/>
    <x v="72"/>
    <x v="72"/>
    <s v="No data"/>
    <x v="6"/>
    <x v="0"/>
    <x v="0"/>
  </r>
  <r>
    <n v="2680"/>
    <n v="28"/>
    <n v="147"/>
    <n v="18"/>
    <x v="3"/>
    <n v="0"/>
    <x v="51"/>
    <x v="51"/>
    <s v="Lahan terbuka"/>
    <x v="3"/>
    <x v="0"/>
    <x v="0"/>
  </r>
  <r>
    <n v="2681"/>
    <n v="4"/>
    <n v="147"/>
    <n v="18"/>
    <x v="7"/>
    <n v="0"/>
    <x v="51"/>
    <x v="51"/>
    <s v="Lahan terbuka"/>
    <x v="7"/>
    <x v="0"/>
    <x v="0"/>
  </r>
  <r>
    <n v="2682"/>
    <n v="8"/>
    <n v="147"/>
    <n v="18"/>
    <x v="6"/>
    <n v="0"/>
    <x v="51"/>
    <x v="51"/>
    <s v="Lahan terbuka"/>
    <x v="6"/>
    <x v="0"/>
    <x v="0"/>
  </r>
  <r>
    <n v="2683"/>
    <n v="4"/>
    <n v="147"/>
    <n v="18"/>
    <x v="14"/>
    <n v="0"/>
    <x v="51"/>
    <x v="51"/>
    <s v="Lahan terbuka"/>
    <x v="14"/>
    <x v="0"/>
    <x v="0"/>
  </r>
  <r>
    <n v="2684"/>
    <n v="65"/>
    <n v="229"/>
    <n v="11"/>
    <x v="3"/>
    <n v="0"/>
    <x v="52"/>
    <x v="52"/>
    <s v="Savanna / Padang rumput"/>
    <x v="3"/>
    <x v="0"/>
    <x v="0"/>
  </r>
  <r>
    <n v="2685"/>
    <n v="9"/>
    <n v="183"/>
    <n v="0"/>
    <x v="1"/>
    <n v="0"/>
    <x v="72"/>
    <x v="72"/>
    <s v="No data"/>
    <x v="1"/>
    <x v="0"/>
    <x v="0"/>
  </r>
  <r>
    <n v="2686"/>
    <n v="121"/>
    <n v="175"/>
    <n v="2"/>
    <x v="2"/>
    <n v="0"/>
    <x v="73"/>
    <x v="73"/>
    <s v="Hutan lahan kering sekunder / bekas tebangan"/>
    <x v="2"/>
    <x v="0"/>
    <x v="1"/>
  </r>
  <r>
    <n v="2687"/>
    <n v="978"/>
    <n v="139"/>
    <n v="13"/>
    <x v="2"/>
    <n v="0"/>
    <x v="68"/>
    <x v="68"/>
    <s v="Pertanian lahan kering  campur semak / kebun campur"/>
    <x v="2"/>
    <x v="0"/>
    <x v="0"/>
  </r>
  <r>
    <n v="2688"/>
    <n v="400"/>
    <n v="242"/>
    <n v="11"/>
    <x v="4"/>
    <n v="0"/>
    <x v="49"/>
    <x v="49"/>
    <s v="Savanna / Padang rumput"/>
    <x v="4"/>
    <x v="0"/>
    <x v="0"/>
  </r>
  <r>
    <n v="2689"/>
    <n v="111"/>
    <n v="250"/>
    <n v="13"/>
    <x v="6"/>
    <n v="0"/>
    <x v="55"/>
    <x v="55"/>
    <s v="Pertanian lahan kering  campur semak / kebun campur"/>
    <x v="6"/>
    <x v="0"/>
    <x v="0"/>
  </r>
  <r>
    <n v="2690"/>
    <n v="40"/>
    <n v="207"/>
    <n v="9"/>
    <x v="13"/>
    <n v="0"/>
    <x v="65"/>
    <x v="65"/>
    <s v="Semak belukar"/>
    <x v="13"/>
    <x v="0"/>
    <x v="0"/>
  </r>
  <r>
    <n v="2691"/>
    <n v="1360"/>
    <n v="147"/>
    <n v="1"/>
    <x v="4"/>
    <n v="0"/>
    <x v="51"/>
    <x v="51"/>
    <s v="Hutan lahan kering primer"/>
    <x v="4"/>
    <x v="0"/>
    <x v="2"/>
  </r>
  <r>
    <n v="2692"/>
    <n v="7"/>
    <n v="155"/>
    <n v="16"/>
    <x v="2"/>
    <n v="0"/>
    <x v="56"/>
    <x v="56"/>
    <s v="Pemukiman"/>
    <x v="2"/>
    <x v="0"/>
    <x v="0"/>
  </r>
  <r>
    <n v="2693"/>
    <n v="10"/>
    <n v="125"/>
    <n v="0"/>
    <x v="4"/>
    <n v="0"/>
    <x v="40"/>
    <x v="40"/>
    <s v="No data"/>
    <x v="4"/>
    <x v="0"/>
    <x v="0"/>
  </r>
  <r>
    <n v="2694"/>
    <n v="351"/>
    <n v="251"/>
    <n v="13"/>
    <x v="3"/>
    <n v="0"/>
    <x v="71"/>
    <x v="71"/>
    <s v="Pertanian lahan kering  campur semak / kebun campur"/>
    <x v="3"/>
    <x v="0"/>
    <x v="0"/>
  </r>
  <r>
    <n v="2695"/>
    <n v="4"/>
    <n v="283"/>
    <n v="9"/>
    <x v="2"/>
    <n v="0"/>
    <x v="66"/>
    <x v="66"/>
    <s v="Semak belukar"/>
    <x v="2"/>
    <x v="0"/>
    <x v="0"/>
  </r>
  <r>
    <n v="2696"/>
    <n v="10"/>
    <n v="218"/>
    <n v="12"/>
    <x v="13"/>
    <n v="0"/>
    <x v="57"/>
    <x v="57"/>
    <s v="Pertanian lahan kering"/>
    <x v="13"/>
    <x v="0"/>
    <x v="0"/>
  </r>
  <r>
    <n v="2697"/>
    <n v="438"/>
    <n v="281"/>
    <n v="9"/>
    <x v="13"/>
    <n v="0"/>
    <x v="70"/>
    <x v="70"/>
    <s v="Semak belukar"/>
    <x v="13"/>
    <x v="0"/>
    <x v="0"/>
  </r>
  <r>
    <n v="2698"/>
    <n v="58"/>
    <n v="207"/>
    <n v="14"/>
    <x v="2"/>
    <n v="0"/>
    <x v="65"/>
    <x v="65"/>
    <s v="Sawah"/>
    <x v="2"/>
    <x v="0"/>
    <x v="0"/>
  </r>
  <r>
    <n v="2699"/>
    <n v="1551"/>
    <n v="183"/>
    <n v="11"/>
    <x v="2"/>
    <n v="0"/>
    <x v="72"/>
    <x v="72"/>
    <s v="Savanna / Padang rumput"/>
    <x v="2"/>
    <x v="0"/>
    <x v="0"/>
  </r>
  <r>
    <n v="2700"/>
    <n v="10"/>
    <n v="183"/>
    <n v="0"/>
    <x v="11"/>
    <n v="0"/>
    <x v="72"/>
    <x v="72"/>
    <s v="No data"/>
    <x v="11"/>
    <x v="0"/>
    <x v="0"/>
  </r>
  <r>
    <n v="2701"/>
    <n v="14"/>
    <n v="183"/>
    <n v="12"/>
    <x v="6"/>
    <n v="0"/>
    <x v="72"/>
    <x v="72"/>
    <s v="Pertanian lahan kering"/>
    <x v="6"/>
    <x v="0"/>
    <x v="0"/>
  </r>
  <r>
    <n v="2702"/>
    <n v="1168"/>
    <n v="175"/>
    <n v="13"/>
    <x v="2"/>
    <n v="0"/>
    <x v="73"/>
    <x v="73"/>
    <s v="Pertanian lahan kering  campur semak / kebun campur"/>
    <x v="2"/>
    <x v="0"/>
    <x v="0"/>
  </r>
  <r>
    <n v="2703"/>
    <n v="11"/>
    <n v="155"/>
    <n v="0"/>
    <x v="2"/>
    <n v="0"/>
    <x v="56"/>
    <x v="56"/>
    <s v="No data"/>
    <x v="2"/>
    <x v="0"/>
    <x v="0"/>
  </r>
  <r>
    <n v="2704"/>
    <n v="198"/>
    <n v="139"/>
    <n v="13"/>
    <x v="4"/>
    <n v="0"/>
    <x v="68"/>
    <x v="68"/>
    <s v="Pertanian lahan kering  campur semak / kebun campur"/>
    <x v="4"/>
    <x v="0"/>
    <x v="0"/>
  </r>
  <r>
    <n v="2705"/>
    <n v="122"/>
    <n v="253"/>
    <n v="16"/>
    <x v="6"/>
    <n v="0"/>
    <x v="60"/>
    <x v="60"/>
    <s v="Pemukiman"/>
    <x v="6"/>
    <x v="0"/>
    <x v="0"/>
  </r>
  <r>
    <n v="2706"/>
    <n v="12"/>
    <n v="183"/>
    <n v="12"/>
    <x v="11"/>
    <n v="0"/>
    <x v="72"/>
    <x v="72"/>
    <s v="Pertanian lahan kering"/>
    <x v="11"/>
    <x v="0"/>
    <x v="0"/>
  </r>
  <r>
    <n v="2707"/>
    <n v="22"/>
    <n v="183"/>
    <n v="14"/>
    <x v="11"/>
    <n v="0"/>
    <x v="72"/>
    <x v="72"/>
    <s v="Sawah"/>
    <x v="11"/>
    <x v="0"/>
    <x v="0"/>
  </r>
  <r>
    <n v="2708"/>
    <n v="12"/>
    <n v="183"/>
    <n v="14"/>
    <x v="1"/>
    <n v="0"/>
    <x v="72"/>
    <x v="72"/>
    <s v="Sawah"/>
    <x v="1"/>
    <x v="0"/>
    <x v="0"/>
  </r>
  <r>
    <n v="2709"/>
    <n v="3"/>
    <n v="173"/>
    <n v="5"/>
    <x v="3"/>
    <n v="0"/>
    <x v="47"/>
    <x v="47"/>
    <s v="Hutan mangrove primer"/>
    <x v="3"/>
    <x v="0"/>
    <x v="1"/>
  </r>
  <r>
    <n v="2710"/>
    <n v="41"/>
    <n v="149"/>
    <n v="18"/>
    <x v="1"/>
    <n v="0"/>
    <x v="62"/>
    <x v="62"/>
    <s v="Lahan terbuka"/>
    <x v="1"/>
    <x v="0"/>
    <x v="0"/>
  </r>
  <r>
    <n v="2711"/>
    <n v="452"/>
    <n v="155"/>
    <n v="11"/>
    <x v="1"/>
    <n v="0"/>
    <x v="56"/>
    <x v="56"/>
    <s v="Savanna / Padang rumput"/>
    <x v="1"/>
    <x v="0"/>
    <x v="0"/>
  </r>
  <r>
    <n v="2712"/>
    <n v="61"/>
    <n v="218"/>
    <n v="2"/>
    <x v="3"/>
    <n v="0"/>
    <x v="57"/>
    <x v="57"/>
    <s v="Hutan lahan kering sekunder / bekas tebangan"/>
    <x v="3"/>
    <x v="0"/>
    <x v="1"/>
  </r>
  <r>
    <n v="2713"/>
    <n v="28"/>
    <n v="207"/>
    <n v="16"/>
    <x v="6"/>
    <n v="0"/>
    <x v="65"/>
    <x v="65"/>
    <s v="Pemukiman"/>
    <x v="6"/>
    <x v="0"/>
    <x v="0"/>
  </r>
  <r>
    <n v="2714"/>
    <n v="9"/>
    <n v="207"/>
    <n v="16"/>
    <x v="5"/>
    <n v="0"/>
    <x v="65"/>
    <x v="65"/>
    <s v="Pemukiman"/>
    <x v="5"/>
    <x v="0"/>
    <x v="0"/>
  </r>
  <r>
    <n v="2715"/>
    <n v="121"/>
    <n v="175"/>
    <n v="9"/>
    <x v="2"/>
    <n v="0"/>
    <x v="73"/>
    <x v="73"/>
    <s v="Semak belukar"/>
    <x v="2"/>
    <x v="0"/>
    <x v="0"/>
  </r>
  <r>
    <n v="2716"/>
    <n v="239"/>
    <n v="149"/>
    <n v="2"/>
    <x v="5"/>
    <n v="0"/>
    <x v="62"/>
    <x v="62"/>
    <s v="Hutan lahan kering sekunder / bekas tebangan"/>
    <x v="5"/>
    <x v="0"/>
    <x v="1"/>
  </r>
  <r>
    <n v="2717"/>
    <n v="6"/>
    <n v="139"/>
    <n v="16"/>
    <x v="0"/>
    <n v="0"/>
    <x v="68"/>
    <x v="68"/>
    <s v="Pemukiman"/>
    <x v="0"/>
    <x v="0"/>
    <x v="0"/>
  </r>
  <r>
    <n v="2718"/>
    <n v="55"/>
    <n v="139"/>
    <n v="0"/>
    <x v="0"/>
    <n v="0"/>
    <x v="68"/>
    <x v="68"/>
    <s v="No data"/>
    <x v="0"/>
    <x v="0"/>
    <x v="0"/>
  </r>
  <r>
    <n v="2719"/>
    <n v="4"/>
    <n v="228"/>
    <n v="2"/>
    <x v="3"/>
    <n v="0"/>
    <x v="50"/>
    <x v="50"/>
    <s v="Hutan lahan kering sekunder / bekas tebangan"/>
    <x v="3"/>
    <x v="0"/>
    <x v="1"/>
  </r>
  <r>
    <n v="2720"/>
    <n v="425"/>
    <n v="207"/>
    <n v="2"/>
    <x v="6"/>
    <n v="0"/>
    <x v="65"/>
    <x v="65"/>
    <s v="Hutan lahan kering sekunder / bekas tebangan"/>
    <x v="6"/>
    <x v="0"/>
    <x v="1"/>
  </r>
  <r>
    <n v="2721"/>
    <n v="527"/>
    <n v="207"/>
    <n v="2"/>
    <x v="5"/>
    <n v="0"/>
    <x v="65"/>
    <x v="65"/>
    <s v="Hutan lahan kering sekunder / bekas tebangan"/>
    <x v="5"/>
    <x v="0"/>
    <x v="1"/>
  </r>
  <r>
    <n v="2722"/>
    <n v="4"/>
    <n v="203"/>
    <n v="14"/>
    <x v="2"/>
    <n v="0"/>
    <x v="59"/>
    <x v="59"/>
    <s v="Sawah"/>
    <x v="2"/>
    <x v="0"/>
    <x v="0"/>
  </r>
  <r>
    <n v="2723"/>
    <n v="194"/>
    <n v="183"/>
    <n v="12"/>
    <x v="1"/>
    <n v="0"/>
    <x v="72"/>
    <x v="72"/>
    <s v="Pertanian lahan kering"/>
    <x v="1"/>
    <x v="0"/>
    <x v="0"/>
  </r>
  <r>
    <n v="2724"/>
    <n v="747"/>
    <n v="175"/>
    <n v="2"/>
    <x v="5"/>
    <n v="0"/>
    <x v="73"/>
    <x v="73"/>
    <s v="Hutan lahan kering sekunder / bekas tebangan"/>
    <x v="5"/>
    <x v="0"/>
    <x v="1"/>
  </r>
  <r>
    <n v="2725"/>
    <n v="312"/>
    <n v="149"/>
    <n v="18"/>
    <x v="8"/>
    <n v="0"/>
    <x v="62"/>
    <x v="62"/>
    <s v="Lahan terbuka"/>
    <x v="8"/>
    <x v="0"/>
    <x v="0"/>
  </r>
  <r>
    <n v="2726"/>
    <n v="285"/>
    <n v="140"/>
    <n v="18"/>
    <x v="1"/>
    <n v="0"/>
    <x v="48"/>
    <x v="48"/>
    <s v="Lahan terbuka"/>
    <x v="1"/>
    <x v="0"/>
    <x v="0"/>
  </r>
  <r>
    <n v="2727"/>
    <n v="28"/>
    <n v="242"/>
    <n v="6"/>
    <x v="9"/>
    <n v="0"/>
    <x v="49"/>
    <x v="49"/>
    <s v="Hutan mangrove sekunder"/>
    <x v="9"/>
    <x v="0"/>
    <x v="0"/>
  </r>
  <r>
    <n v="2728"/>
    <n v="1131"/>
    <n v="251"/>
    <n v="13"/>
    <x v="4"/>
    <n v="0"/>
    <x v="71"/>
    <x v="71"/>
    <s v="Pertanian lahan kering  campur semak / kebun campur"/>
    <x v="4"/>
    <x v="0"/>
    <x v="0"/>
  </r>
  <r>
    <n v="2729"/>
    <n v="10"/>
    <n v="203"/>
    <n v="11"/>
    <x v="13"/>
    <n v="0"/>
    <x v="59"/>
    <x v="59"/>
    <s v="Savanna / Padang rumput"/>
    <x v="13"/>
    <x v="0"/>
    <x v="0"/>
  </r>
  <r>
    <n v="2730"/>
    <n v="34"/>
    <n v="183"/>
    <n v="12"/>
    <x v="3"/>
    <n v="0"/>
    <x v="72"/>
    <x v="72"/>
    <s v="Pertanian lahan kering"/>
    <x v="3"/>
    <x v="0"/>
    <x v="0"/>
  </r>
  <r>
    <n v="2731"/>
    <n v="373"/>
    <n v="175"/>
    <n v="9"/>
    <x v="5"/>
    <n v="0"/>
    <x v="73"/>
    <x v="73"/>
    <s v="Semak belukar"/>
    <x v="5"/>
    <x v="0"/>
    <x v="0"/>
  </r>
  <r>
    <n v="2732"/>
    <n v="1"/>
    <n v="138"/>
    <n v="18"/>
    <x v="4"/>
    <n v="0"/>
    <x v="61"/>
    <x v="61"/>
    <s v="Lahan terbuka"/>
    <x v="4"/>
    <x v="0"/>
    <x v="0"/>
  </r>
  <r>
    <n v="2733"/>
    <n v="2"/>
    <n v="253"/>
    <n v="16"/>
    <x v="13"/>
    <n v="0"/>
    <x v="60"/>
    <x v="60"/>
    <s v="Pemukiman"/>
    <x v="13"/>
    <x v="0"/>
    <x v="0"/>
  </r>
  <r>
    <n v="2734"/>
    <n v="43"/>
    <n v="249"/>
    <n v="14"/>
    <x v="13"/>
    <n v="0"/>
    <x v="75"/>
    <x v="75"/>
    <s v="Sawah"/>
    <x v="13"/>
    <x v="0"/>
    <x v="0"/>
  </r>
  <r>
    <n v="2735"/>
    <n v="1"/>
    <n v="283"/>
    <n v="9"/>
    <x v="4"/>
    <n v="0"/>
    <x v="66"/>
    <x v="66"/>
    <s v="Semak belukar"/>
    <x v="4"/>
    <x v="0"/>
    <x v="0"/>
  </r>
  <r>
    <n v="2736"/>
    <n v="2225"/>
    <n v="149"/>
    <n v="13"/>
    <x v="7"/>
    <n v="0"/>
    <x v="62"/>
    <x v="62"/>
    <s v="Pertanian lahan kering  campur semak / kebun campur"/>
    <x v="7"/>
    <x v="0"/>
    <x v="0"/>
  </r>
  <r>
    <n v="2737"/>
    <n v="2"/>
    <n v="155"/>
    <n v="16"/>
    <x v="0"/>
    <n v="0"/>
    <x v="56"/>
    <x v="56"/>
    <s v="Pemukiman"/>
    <x v="0"/>
    <x v="0"/>
    <x v="0"/>
  </r>
  <r>
    <n v="2738"/>
    <n v="42"/>
    <n v="155"/>
    <n v="9"/>
    <x v="4"/>
    <n v="0"/>
    <x v="56"/>
    <x v="56"/>
    <s v="Semak belukar"/>
    <x v="4"/>
    <x v="0"/>
    <x v="0"/>
  </r>
  <r>
    <n v="2739"/>
    <n v="2"/>
    <n v="139"/>
    <n v="12"/>
    <x v="0"/>
    <n v="0"/>
    <x v="68"/>
    <x v="68"/>
    <s v="Pertanian lahan kering"/>
    <x v="0"/>
    <x v="0"/>
    <x v="0"/>
  </r>
  <r>
    <n v="2740"/>
    <n v="31"/>
    <n v="242"/>
    <n v="0"/>
    <x v="8"/>
    <n v="0"/>
    <x v="49"/>
    <x v="49"/>
    <s v="No data"/>
    <x v="8"/>
    <x v="0"/>
    <x v="0"/>
  </r>
  <r>
    <n v="2741"/>
    <n v="262"/>
    <n v="242"/>
    <n v="18"/>
    <x v="8"/>
    <n v="0"/>
    <x v="49"/>
    <x v="49"/>
    <s v="Lahan terbuka"/>
    <x v="8"/>
    <x v="0"/>
    <x v="0"/>
  </r>
  <r>
    <n v="2742"/>
    <n v="14"/>
    <n v="251"/>
    <n v="14"/>
    <x v="3"/>
    <n v="0"/>
    <x v="71"/>
    <x v="71"/>
    <s v="Sawah"/>
    <x v="3"/>
    <x v="0"/>
    <x v="0"/>
  </r>
  <r>
    <n v="2743"/>
    <n v="47"/>
    <n v="249"/>
    <n v="14"/>
    <x v="7"/>
    <n v="0"/>
    <x v="75"/>
    <x v="75"/>
    <s v="Sawah"/>
    <x v="7"/>
    <x v="0"/>
    <x v="0"/>
  </r>
  <r>
    <n v="2744"/>
    <n v="2"/>
    <n v="228"/>
    <n v="2"/>
    <x v="6"/>
    <n v="0"/>
    <x v="50"/>
    <x v="50"/>
    <s v="Hutan lahan kering sekunder / bekas tebangan"/>
    <x v="6"/>
    <x v="0"/>
    <x v="1"/>
  </r>
  <r>
    <n v="2745"/>
    <n v="842"/>
    <n v="275"/>
    <n v="9"/>
    <x v="4"/>
    <n v="0"/>
    <x v="58"/>
    <x v="58"/>
    <s v="Semak belukar"/>
    <x v="4"/>
    <x v="0"/>
    <x v="0"/>
  </r>
  <r>
    <n v="2746"/>
    <n v="2"/>
    <n v="202"/>
    <n v="9"/>
    <x v="12"/>
    <n v="0"/>
    <x v="67"/>
    <x v="67"/>
    <s v="Semak belukar"/>
    <x v="12"/>
    <x v="0"/>
    <x v="0"/>
  </r>
  <r>
    <n v="2747"/>
    <n v="22"/>
    <n v="183"/>
    <n v="16"/>
    <x v="1"/>
    <n v="0"/>
    <x v="72"/>
    <x v="72"/>
    <s v="Pemukiman"/>
    <x v="1"/>
    <x v="0"/>
    <x v="0"/>
  </r>
  <r>
    <n v="2748"/>
    <n v="131"/>
    <n v="183"/>
    <n v="16"/>
    <x v="3"/>
    <n v="0"/>
    <x v="72"/>
    <x v="72"/>
    <s v="Pemukiman"/>
    <x v="3"/>
    <x v="0"/>
    <x v="0"/>
  </r>
  <r>
    <n v="2749"/>
    <n v="41"/>
    <n v="183"/>
    <n v="18"/>
    <x v="8"/>
    <n v="0"/>
    <x v="72"/>
    <x v="72"/>
    <s v="Lahan terbuka"/>
    <x v="8"/>
    <x v="0"/>
    <x v="0"/>
  </r>
  <r>
    <n v="2750"/>
    <n v="7"/>
    <n v="149"/>
    <n v="11"/>
    <x v="4"/>
    <n v="0"/>
    <x v="62"/>
    <x v="62"/>
    <s v="Savanna / Padang rumput"/>
    <x v="4"/>
    <x v="0"/>
    <x v="0"/>
  </r>
  <r>
    <n v="2751"/>
    <n v="112"/>
    <n v="242"/>
    <n v="9"/>
    <x v="11"/>
    <n v="0"/>
    <x v="49"/>
    <x v="49"/>
    <s v="Semak belukar"/>
    <x v="11"/>
    <x v="0"/>
    <x v="0"/>
  </r>
  <r>
    <n v="2752"/>
    <n v="1"/>
    <n v="229"/>
    <n v="11"/>
    <x v="7"/>
    <n v="0"/>
    <x v="52"/>
    <x v="52"/>
    <s v="Savanna / Padang rumput"/>
    <x v="7"/>
    <x v="0"/>
    <x v="0"/>
  </r>
  <r>
    <n v="2753"/>
    <n v="110"/>
    <n v="284"/>
    <n v="12"/>
    <x v="1"/>
    <n v="0"/>
    <x v="69"/>
    <x v="69"/>
    <s v="Pertanian lahan kering"/>
    <x v="1"/>
    <x v="0"/>
    <x v="0"/>
  </r>
  <r>
    <n v="2754"/>
    <n v="2407"/>
    <n v="281"/>
    <n v="1"/>
    <x v="13"/>
    <n v="0"/>
    <x v="70"/>
    <x v="70"/>
    <s v="Hutan lahan kering primer"/>
    <x v="13"/>
    <x v="0"/>
    <x v="0"/>
  </r>
  <r>
    <n v="2755"/>
    <n v="14"/>
    <n v="202"/>
    <n v="14"/>
    <x v="7"/>
    <n v="0"/>
    <x v="67"/>
    <x v="67"/>
    <s v="Sawah"/>
    <x v="7"/>
    <x v="0"/>
    <x v="0"/>
  </r>
  <r>
    <n v="2756"/>
    <n v="56"/>
    <n v="138"/>
    <n v="6"/>
    <x v="1"/>
    <n v="0"/>
    <x v="61"/>
    <x v="61"/>
    <s v="Hutan mangrove sekunder"/>
    <x v="1"/>
    <x v="0"/>
    <x v="1"/>
  </r>
  <r>
    <n v="2757"/>
    <n v="4"/>
    <n v="138"/>
    <n v="11"/>
    <x v="2"/>
    <n v="0"/>
    <x v="61"/>
    <x v="61"/>
    <s v="Savanna / Padang rumput"/>
    <x v="2"/>
    <x v="0"/>
    <x v="0"/>
  </r>
  <r>
    <n v="2758"/>
    <n v="13"/>
    <n v="283"/>
    <n v="13"/>
    <x v="2"/>
    <n v="0"/>
    <x v="66"/>
    <x v="66"/>
    <s v="Pertanian lahan kering  campur semak / kebun campur"/>
    <x v="2"/>
    <x v="0"/>
    <x v="0"/>
  </r>
  <r>
    <n v="2759"/>
    <n v="5"/>
    <n v="218"/>
    <n v="2"/>
    <x v="7"/>
    <n v="0"/>
    <x v="57"/>
    <x v="57"/>
    <s v="Hutan lahan kering sekunder / bekas tebangan"/>
    <x v="7"/>
    <x v="0"/>
    <x v="1"/>
  </r>
  <r>
    <n v="2760"/>
    <n v="3295"/>
    <n v="219"/>
    <n v="11"/>
    <x v="4"/>
    <n v="0"/>
    <x v="74"/>
    <x v="74"/>
    <s v="Savanna / Padang rumput"/>
    <x v="4"/>
    <x v="0"/>
    <x v="0"/>
  </r>
  <r>
    <n v="2761"/>
    <n v="48"/>
    <n v="183"/>
    <n v="14"/>
    <x v="2"/>
    <n v="0"/>
    <x v="72"/>
    <x v="72"/>
    <s v="Sawah"/>
    <x v="2"/>
    <x v="0"/>
    <x v="0"/>
  </r>
  <r>
    <n v="2762"/>
    <n v="5"/>
    <n v="183"/>
    <n v="0"/>
    <x v="8"/>
    <n v="0"/>
    <x v="72"/>
    <x v="72"/>
    <s v="No data"/>
    <x v="8"/>
    <x v="0"/>
    <x v="0"/>
  </r>
  <r>
    <n v="2763"/>
    <n v="8"/>
    <n v="183"/>
    <n v="14"/>
    <x v="8"/>
    <n v="0"/>
    <x v="72"/>
    <x v="72"/>
    <s v="Sawah"/>
    <x v="8"/>
    <x v="0"/>
    <x v="0"/>
  </r>
  <r>
    <n v="2764"/>
    <n v="56"/>
    <n v="175"/>
    <n v="9"/>
    <x v="4"/>
    <n v="0"/>
    <x v="73"/>
    <x v="73"/>
    <s v="Semak belukar"/>
    <x v="4"/>
    <x v="0"/>
    <x v="0"/>
  </r>
  <r>
    <n v="2765"/>
    <n v="16"/>
    <n v="242"/>
    <n v="13"/>
    <x v="17"/>
    <n v="0"/>
    <x v="49"/>
    <x v="49"/>
    <s v="Pertanian lahan kering  campur semak / kebun campur"/>
    <x v="17"/>
    <x v="0"/>
    <x v="0"/>
  </r>
  <r>
    <n v="2766"/>
    <n v="18"/>
    <n v="218"/>
    <n v="11"/>
    <x v="12"/>
    <n v="0"/>
    <x v="57"/>
    <x v="57"/>
    <s v="Savanna / Padang rumput"/>
    <x v="12"/>
    <x v="0"/>
    <x v="0"/>
  </r>
  <r>
    <n v="2767"/>
    <n v="364"/>
    <n v="202"/>
    <n v="14"/>
    <x v="6"/>
    <n v="0"/>
    <x v="67"/>
    <x v="67"/>
    <s v="Sawah"/>
    <x v="6"/>
    <x v="0"/>
    <x v="0"/>
  </r>
  <r>
    <n v="2768"/>
    <n v="6"/>
    <n v="173"/>
    <n v="13"/>
    <x v="9"/>
    <n v="0"/>
    <x v="47"/>
    <x v="47"/>
    <s v="Pertanian lahan kering  campur semak / kebun campur"/>
    <x v="9"/>
    <x v="0"/>
    <x v="0"/>
  </r>
  <r>
    <n v="2769"/>
    <n v="16"/>
    <n v="149"/>
    <n v="11"/>
    <x v="8"/>
    <n v="0"/>
    <x v="62"/>
    <x v="62"/>
    <s v="Savanna / Padang rumput"/>
    <x v="8"/>
    <x v="0"/>
    <x v="0"/>
  </r>
  <r>
    <n v="2770"/>
    <n v="4"/>
    <n v="242"/>
    <n v="16"/>
    <x v="13"/>
    <n v="0"/>
    <x v="49"/>
    <x v="49"/>
    <s v="Pemukiman"/>
    <x v="13"/>
    <x v="0"/>
    <x v="0"/>
  </r>
  <r>
    <n v="2771"/>
    <n v="38"/>
    <n v="284"/>
    <n v="11"/>
    <x v="1"/>
    <n v="0"/>
    <x v="69"/>
    <x v="69"/>
    <s v="Savanna / Padang rumput"/>
    <x v="1"/>
    <x v="0"/>
    <x v="0"/>
  </r>
  <r>
    <n v="2772"/>
    <n v="99"/>
    <n v="281"/>
    <n v="12"/>
    <x v="6"/>
    <n v="0"/>
    <x v="70"/>
    <x v="70"/>
    <s v="Pertanian lahan kering"/>
    <x v="6"/>
    <x v="0"/>
    <x v="0"/>
  </r>
  <r>
    <n v="2773"/>
    <n v="43"/>
    <n v="218"/>
    <n v="2"/>
    <x v="6"/>
    <n v="0"/>
    <x v="57"/>
    <x v="57"/>
    <s v="Hutan lahan kering sekunder / bekas tebangan"/>
    <x v="6"/>
    <x v="0"/>
    <x v="1"/>
  </r>
  <r>
    <n v="2774"/>
    <n v="91"/>
    <n v="218"/>
    <n v="2"/>
    <x v="5"/>
    <n v="0"/>
    <x v="57"/>
    <x v="57"/>
    <s v="Hutan lahan kering sekunder / bekas tebangan"/>
    <x v="5"/>
    <x v="0"/>
    <x v="1"/>
  </r>
  <r>
    <n v="2775"/>
    <n v="10184"/>
    <n v="219"/>
    <n v="11"/>
    <x v="1"/>
    <n v="0"/>
    <x v="74"/>
    <x v="74"/>
    <s v="Savanna / Padang rumput"/>
    <x v="1"/>
    <x v="0"/>
    <x v="0"/>
  </r>
  <r>
    <n v="2776"/>
    <n v="12"/>
    <n v="189"/>
    <n v="0"/>
    <x v="1"/>
    <n v="0"/>
    <x v="76"/>
    <x v="76"/>
    <s v="No data"/>
    <x v="1"/>
    <x v="0"/>
    <x v="0"/>
  </r>
  <r>
    <n v="2777"/>
    <n v="86"/>
    <n v="206"/>
    <n v="2"/>
    <x v="3"/>
    <n v="0"/>
    <x v="77"/>
    <x v="77"/>
    <s v="Hutan lahan kering sekunder / bekas tebangan"/>
    <x v="3"/>
    <x v="0"/>
    <x v="1"/>
  </r>
  <r>
    <n v="2778"/>
    <n v="3"/>
    <n v="183"/>
    <n v="14"/>
    <x v="12"/>
    <n v="0"/>
    <x v="72"/>
    <x v="72"/>
    <s v="Sawah"/>
    <x v="12"/>
    <x v="0"/>
    <x v="0"/>
  </r>
  <r>
    <n v="2779"/>
    <n v="4"/>
    <n v="138"/>
    <n v="13"/>
    <x v="1"/>
    <n v="0"/>
    <x v="61"/>
    <x v="61"/>
    <s v="Pertanian lahan kering  campur semak / kebun campur"/>
    <x v="1"/>
    <x v="0"/>
    <x v="0"/>
  </r>
  <r>
    <n v="2780"/>
    <n v="86"/>
    <n v="242"/>
    <n v="9"/>
    <x v="13"/>
    <n v="0"/>
    <x v="49"/>
    <x v="49"/>
    <s v="Semak belukar"/>
    <x v="13"/>
    <x v="0"/>
    <x v="0"/>
  </r>
  <r>
    <n v="2781"/>
    <n v="1086"/>
    <n v="249"/>
    <n v="13"/>
    <x v="6"/>
    <n v="0"/>
    <x v="75"/>
    <x v="75"/>
    <s v="Pertanian lahan kering  campur semak / kebun campur"/>
    <x v="6"/>
    <x v="0"/>
    <x v="0"/>
  </r>
  <r>
    <n v="2782"/>
    <n v="34"/>
    <n v="284"/>
    <n v="11"/>
    <x v="6"/>
    <n v="0"/>
    <x v="69"/>
    <x v="69"/>
    <s v="Savanna / Padang rumput"/>
    <x v="6"/>
    <x v="0"/>
    <x v="0"/>
  </r>
  <r>
    <n v="2783"/>
    <n v="7"/>
    <n v="218"/>
    <n v="12"/>
    <x v="6"/>
    <n v="0"/>
    <x v="57"/>
    <x v="57"/>
    <s v="Pertanian lahan kering"/>
    <x v="6"/>
    <x v="0"/>
    <x v="0"/>
  </r>
  <r>
    <n v="2784"/>
    <n v="686"/>
    <n v="189"/>
    <n v="11"/>
    <x v="1"/>
    <n v="0"/>
    <x v="76"/>
    <x v="76"/>
    <s v="Savanna / Padang rumput"/>
    <x v="1"/>
    <x v="0"/>
    <x v="0"/>
  </r>
  <r>
    <n v="2785"/>
    <n v="1"/>
    <n v="202"/>
    <n v="14"/>
    <x v="2"/>
    <n v="0"/>
    <x v="67"/>
    <x v="67"/>
    <s v="Sawah"/>
    <x v="2"/>
    <x v="0"/>
    <x v="0"/>
  </r>
  <r>
    <n v="2786"/>
    <n v="568"/>
    <n v="206"/>
    <n v="2"/>
    <x v="7"/>
    <n v="0"/>
    <x v="77"/>
    <x v="77"/>
    <s v="Hutan lahan kering sekunder / bekas tebangan"/>
    <x v="7"/>
    <x v="0"/>
    <x v="1"/>
  </r>
  <r>
    <n v="2787"/>
    <n v="41"/>
    <n v="183"/>
    <n v="14"/>
    <x v="3"/>
    <n v="0"/>
    <x v="72"/>
    <x v="72"/>
    <s v="Sawah"/>
    <x v="3"/>
    <x v="0"/>
    <x v="0"/>
  </r>
  <r>
    <n v="2788"/>
    <n v="1"/>
    <n v="183"/>
    <n v="18"/>
    <x v="6"/>
    <n v="0"/>
    <x v="72"/>
    <x v="72"/>
    <s v="Lahan terbuka"/>
    <x v="6"/>
    <x v="0"/>
    <x v="0"/>
  </r>
  <r>
    <n v="2789"/>
    <n v="4"/>
    <n v="242"/>
    <n v="2"/>
    <x v="14"/>
    <n v="0"/>
    <x v="49"/>
    <x v="49"/>
    <s v="Hutan lahan kering sekunder / bekas tebangan"/>
    <x v="14"/>
    <x v="0"/>
    <x v="1"/>
  </r>
  <r>
    <n v="2790"/>
    <n v="3"/>
    <n v="243"/>
    <n v="9"/>
    <x v="2"/>
    <n v="0"/>
    <x v="43"/>
    <x v="43"/>
    <s v="Semak belukar"/>
    <x v="2"/>
    <x v="0"/>
    <x v="0"/>
  </r>
  <r>
    <n v="2791"/>
    <n v="686"/>
    <n v="251"/>
    <n v="13"/>
    <x v="7"/>
    <n v="0"/>
    <x v="71"/>
    <x v="71"/>
    <s v="Pertanian lahan kering  campur semak / kebun campur"/>
    <x v="7"/>
    <x v="0"/>
    <x v="0"/>
  </r>
  <r>
    <n v="2792"/>
    <n v="1542"/>
    <n v="249"/>
    <n v="13"/>
    <x v="4"/>
    <n v="0"/>
    <x v="75"/>
    <x v="75"/>
    <s v="Pertanian lahan kering  campur semak / kebun campur"/>
    <x v="4"/>
    <x v="0"/>
    <x v="0"/>
  </r>
  <r>
    <n v="2793"/>
    <n v="69"/>
    <n v="225"/>
    <n v="9"/>
    <x v="3"/>
    <n v="0"/>
    <x v="78"/>
    <x v="78"/>
    <s v="Semak belukar"/>
    <x v="3"/>
    <x v="0"/>
    <x v="0"/>
  </r>
  <r>
    <n v="2794"/>
    <n v="147"/>
    <n v="283"/>
    <n v="13"/>
    <x v="6"/>
    <n v="0"/>
    <x v="66"/>
    <x v="66"/>
    <s v="Pertanian lahan kering  campur semak / kebun campur"/>
    <x v="6"/>
    <x v="0"/>
    <x v="0"/>
  </r>
  <r>
    <n v="2795"/>
    <n v="108"/>
    <n v="283"/>
    <n v="13"/>
    <x v="4"/>
    <n v="0"/>
    <x v="66"/>
    <x v="66"/>
    <s v="Pertanian lahan kering  campur semak / kebun campur"/>
    <x v="4"/>
    <x v="0"/>
    <x v="0"/>
  </r>
  <r>
    <n v="2796"/>
    <n v="842"/>
    <n v="280"/>
    <n v="1"/>
    <x v="13"/>
    <n v="0"/>
    <x v="46"/>
    <x v="46"/>
    <s v="Hutan lahan kering primer"/>
    <x v="13"/>
    <x v="0"/>
    <x v="0"/>
  </r>
  <r>
    <n v="2797"/>
    <n v="7022"/>
    <n v="207"/>
    <n v="2"/>
    <x v="4"/>
    <n v="0"/>
    <x v="65"/>
    <x v="65"/>
    <s v="Hutan lahan kering sekunder / bekas tebangan"/>
    <x v="4"/>
    <x v="0"/>
    <x v="0"/>
  </r>
  <r>
    <n v="2798"/>
    <n v="2350"/>
    <n v="207"/>
    <n v="2"/>
    <x v="7"/>
    <n v="0"/>
    <x v="65"/>
    <x v="65"/>
    <s v="Hutan lahan kering sekunder / bekas tebangan"/>
    <x v="7"/>
    <x v="0"/>
    <x v="1"/>
  </r>
  <r>
    <n v="2799"/>
    <n v="4117"/>
    <n v="175"/>
    <n v="13"/>
    <x v="5"/>
    <n v="0"/>
    <x v="73"/>
    <x v="73"/>
    <s v="Pertanian lahan kering  campur semak / kebun campur"/>
    <x v="5"/>
    <x v="0"/>
    <x v="0"/>
  </r>
  <r>
    <n v="2800"/>
    <n v="4"/>
    <n v="242"/>
    <n v="9"/>
    <x v="14"/>
    <n v="0"/>
    <x v="49"/>
    <x v="49"/>
    <s v="Semak belukar"/>
    <x v="14"/>
    <x v="0"/>
    <x v="0"/>
  </r>
  <r>
    <n v="2801"/>
    <n v="253"/>
    <n v="249"/>
    <n v="13"/>
    <x v="13"/>
    <n v="0"/>
    <x v="75"/>
    <x v="75"/>
    <s v="Pertanian lahan kering  campur semak / kebun campur"/>
    <x v="13"/>
    <x v="0"/>
    <x v="0"/>
  </r>
  <r>
    <n v="2802"/>
    <n v="76"/>
    <n v="225"/>
    <n v="9"/>
    <x v="7"/>
    <n v="0"/>
    <x v="78"/>
    <x v="78"/>
    <s v="Semak belukar"/>
    <x v="7"/>
    <x v="0"/>
    <x v="0"/>
  </r>
  <r>
    <n v="2803"/>
    <n v="42"/>
    <n v="284"/>
    <n v="11"/>
    <x v="2"/>
    <n v="0"/>
    <x v="69"/>
    <x v="69"/>
    <s v="Savanna / Padang rumput"/>
    <x v="2"/>
    <x v="0"/>
    <x v="0"/>
  </r>
  <r>
    <n v="2804"/>
    <n v="34"/>
    <n v="189"/>
    <n v="0"/>
    <x v="0"/>
    <n v="0"/>
    <x v="76"/>
    <x v="76"/>
    <s v="No data"/>
    <x v="0"/>
    <x v="0"/>
    <x v="0"/>
  </r>
  <r>
    <n v="2805"/>
    <n v="322"/>
    <n v="206"/>
    <n v="2"/>
    <x v="6"/>
    <n v="0"/>
    <x v="77"/>
    <x v="77"/>
    <s v="Hutan lahan kering sekunder / bekas tebangan"/>
    <x v="6"/>
    <x v="0"/>
    <x v="1"/>
  </r>
  <r>
    <n v="2806"/>
    <n v="1"/>
    <n v="183"/>
    <n v="18"/>
    <x v="11"/>
    <n v="0"/>
    <x v="72"/>
    <x v="72"/>
    <s v="Lahan terbuka"/>
    <x v="11"/>
    <x v="0"/>
    <x v="0"/>
  </r>
  <r>
    <n v="2807"/>
    <n v="100"/>
    <n v="139"/>
    <n v="11"/>
    <x v="3"/>
    <n v="0"/>
    <x v="68"/>
    <x v="68"/>
    <s v="Savanna / Padang rumput"/>
    <x v="3"/>
    <x v="0"/>
    <x v="0"/>
  </r>
  <r>
    <n v="2808"/>
    <n v="7"/>
    <n v="253"/>
    <n v="16"/>
    <x v="3"/>
    <n v="0"/>
    <x v="60"/>
    <x v="60"/>
    <s v="Pemukiman"/>
    <x v="3"/>
    <x v="0"/>
    <x v="0"/>
  </r>
  <r>
    <n v="2809"/>
    <n v="17"/>
    <n v="249"/>
    <n v="14"/>
    <x v="6"/>
    <n v="0"/>
    <x v="75"/>
    <x v="75"/>
    <s v="Sawah"/>
    <x v="6"/>
    <x v="0"/>
    <x v="0"/>
  </r>
  <r>
    <n v="2810"/>
    <n v="538"/>
    <n v="249"/>
    <n v="13"/>
    <x v="7"/>
    <n v="0"/>
    <x v="75"/>
    <x v="75"/>
    <s v="Pertanian lahan kering  campur semak / kebun campur"/>
    <x v="7"/>
    <x v="0"/>
    <x v="0"/>
  </r>
  <r>
    <n v="2811"/>
    <n v="8"/>
    <n v="229"/>
    <n v="11"/>
    <x v="6"/>
    <n v="0"/>
    <x v="52"/>
    <x v="52"/>
    <s v="Savanna / Padang rumput"/>
    <x v="6"/>
    <x v="0"/>
    <x v="0"/>
  </r>
  <r>
    <n v="2812"/>
    <n v="83"/>
    <n v="219"/>
    <n v="2"/>
    <x v="2"/>
    <n v="0"/>
    <x v="74"/>
    <x v="74"/>
    <s v="Hutan lahan kering sekunder / bekas tebangan"/>
    <x v="2"/>
    <x v="0"/>
    <x v="1"/>
  </r>
  <r>
    <n v="2813"/>
    <n v="351"/>
    <n v="207"/>
    <n v="9"/>
    <x v="4"/>
    <n v="0"/>
    <x v="65"/>
    <x v="65"/>
    <s v="Semak belukar"/>
    <x v="4"/>
    <x v="0"/>
    <x v="0"/>
  </r>
  <r>
    <n v="2814"/>
    <n v="1"/>
    <n v="253"/>
    <n v="16"/>
    <x v="4"/>
    <n v="0"/>
    <x v="60"/>
    <x v="60"/>
    <s v="Pemukiman"/>
    <x v="4"/>
    <x v="0"/>
    <x v="0"/>
  </r>
  <r>
    <n v="2815"/>
    <n v="1"/>
    <n v="249"/>
    <n v="14"/>
    <x v="3"/>
    <n v="0"/>
    <x v="75"/>
    <x v="75"/>
    <s v="Sawah"/>
    <x v="3"/>
    <x v="0"/>
    <x v="0"/>
  </r>
  <r>
    <n v="2816"/>
    <n v="565"/>
    <n v="225"/>
    <n v="9"/>
    <x v="4"/>
    <n v="0"/>
    <x v="78"/>
    <x v="78"/>
    <s v="Semak belukar"/>
    <x v="4"/>
    <x v="0"/>
    <x v="0"/>
  </r>
  <r>
    <n v="2817"/>
    <n v="656"/>
    <n v="175"/>
    <n v="13"/>
    <x v="4"/>
    <n v="0"/>
    <x v="73"/>
    <x v="73"/>
    <s v="Pertanian lahan kering  campur semak / kebun campur"/>
    <x v="4"/>
    <x v="0"/>
    <x v="0"/>
  </r>
  <r>
    <n v="2818"/>
    <n v="3"/>
    <n v="149"/>
    <n v="11"/>
    <x v="7"/>
    <n v="0"/>
    <x v="62"/>
    <x v="62"/>
    <s v="Savanna / Padang rumput"/>
    <x v="7"/>
    <x v="0"/>
    <x v="0"/>
  </r>
  <r>
    <n v="2819"/>
    <n v="1"/>
    <n v="138"/>
    <n v="6"/>
    <x v="4"/>
    <n v="0"/>
    <x v="61"/>
    <x v="61"/>
    <s v="Hutan mangrove sekunder"/>
    <x v="4"/>
    <x v="0"/>
    <x v="0"/>
  </r>
  <r>
    <n v="2820"/>
    <n v="241"/>
    <n v="249"/>
    <n v="13"/>
    <x v="3"/>
    <n v="0"/>
    <x v="75"/>
    <x v="75"/>
    <s v="Pertanian lahan kering  campur semak / kebun campur"/>
    <x v="3"/>
    <x v="0"/>
    <x v="0"/>
  </r>
  <r>
    <n v="2821"/>
    <n v="280"/>
    <n v="227"/>
    <n v="2"/>
    <x v="4"/>
    <n v="0"/>
    <x v="63"/>
    <x v="63"/>
    <s v="Hutan lahan kering sekunder / bekas tebangan"/>
    <x v="4"/>
    <x v="0"/>
    <x v="0"/>
  </r>
  <r>
    <n v="2822"/>
    <n v="43"/>
    <n v="225"/>
    <n v="9"/>
    <x v="6"/>
    <n v="0"/>
    <x v="78"/>
    <x v="78"/>
    <s v="Semak belukar"/>
    <x v="6"/>
    <x v="0"/>
    <x v="0"/>
  </r>
  <r>
    <n v="2823"/>
    <n v="157"/>
    <n v="219"/>
    <n v="11"/>
    <x v="2"/>
    <n v="0"/>
    <x v="74"/>
    <x v="74"/>
    <s v="Savanna / Padang rumput"/>
    <x v="2"/>
    <x v="0"/>
    <x v="0"/>
  </r>
  <r>
    <n v="2824"/>
    <n v="9"/>
    <n v="207"/>
    <n v="0"/>
    <x v="2"/>
    <n v="0"/>
    <x v="65"/>
    <x v="65"/>
    <s v="No data"/>
    <x v="2"/>
    <x v="0"/>
    <x v="0"/>
  </r>
  <r>
    <n v="2825"/>
    <n v="83"/>
    <n v="183"/>
    <n v="11"/>
    <x v="5"/>
    <n v="0"/>
    <x v="72"/>
    <x v="72"/>
    <s v="Savanna / Padang rumput"/>
    <x v="5"/>
    <x v="0"/>
    <x v="0"/>
  </r>
  <r>
    <n v="2826"/>
    <n v="59"/>
    <n v="147"/>
    <n v="18"/>
    <x v="8"/>
    <n v="0"/>
    <x v="51"/>
    <x v="51"/>
    <s v="Lahan terbuka"/>
    <x v="8"/>
    <x v="0"/>
    <x v="0"/>
  </r>
  <r>
    <n v="2827"/>
    <n v="16"/>
    <n v="138"/>
    <n v="0"/>
    <x v="2"/>
    <n v="0"/>
    <x v="61"/>
    <x v="61"/>
    <s v="No data"/>
    <x v="2"/>
    <x v="0"/>
    <x v="0"/>
  </r>
  <r>
    <n v="2828"/>
    <n v="64"/>
    <n v="140"/>
    <n v="16"/>
    <x v="1"/>
    <n v="0"/>
    <x v="48"/>
    <x v="48"/>
    <s v="Pemukiman"/>
    <x v="1"/>
    <x v="0"/>
    <x v="0"/>
  </r>
  <r>
    <n v="2829"/>
    <n v="1094"/>
    <n v="249"/>
    <n v="2"/>
    <x v="4"/>
    <n v="0"/>
    <x v="75"/>
    <x v="75"/>
    <s v="Hutan lahan kering sekunder / bekas tebangan"/>
    <x v="4"/>
    <x v="0"/>
    <x v="0"/>
  </r>
  <r>
    <n v="2830"/>
    <n v="403"/>
    <n v="225"/>
    <n v="11"/>
    <x v="6"/>
    <n v="0"/>
    <x v="78"/>
    <x v="78"/>
    <s v="Savanna / Padang rumput"/>
    <x v="6"/>
    <x v="0"/>
    <x v="0"/>
  </r>
  <r>
    <n v="2831"/>
    <n v="901"/>
    <n v="225"/>
    <n v="11"/>
    <x v="4"/>
    <n v="0"/>
    <x v="78"/>
    <x v="78"/>
    <s v="Savanna / Padang rumput"/>
    <x v="4"/>
    <x v="0"/>
    <x v="0"/>
  </r>
  <r>
    <n v="2832"/>
    <n v="14"/>
    <n v="207"/>
    <n v="18"/>
    <x v="2"/>
    <n v="0"/>
    <x v="65"/>
    <x v="65"/>
    <s v="Lahan terbuka"/>
    <x v="2"/>
    <x v="0"/>
    <x v="0"/>
  </r>
  <r>
    <n v="2833"/>
    <n v="14"/>
    <n v="207"/>
    <n v="18"/>
    <x v="4"/>
    <n v="0"/>
    <x v="65"/>
    <x v="65"/>
    <s v="Lahan terbuka"/>
    <x v="4"/>
    <x v="0"/>
    <x v="0"/>
  </r>
  <r>
    <n v="2834"/>
    <n v="28"/>
    <n v="207"/>
    <n v="21"/>
    <x v="6"/>
    <n v="0"/>
    <x v="65"/>
    <x v="65"/>
    <s v="Rawa"/>
    <x v="6"/>
    <x v="0"/>
    <x v="0"/>
  </r>
  <r>
    <n v="2835"/>
    <n v="12"/>
    <n v="207"/>
    <n v="13"/>
    <x v="2"/>
    <n v="0"/>
    <x v="65"/>
    <x v="65"/>
    <s v="Pertanian lahan kering  campur semak / kebun campur"/>
    <x v="2"/>
    <x v="0"/>
    <x v="0"/>
  </r>
  <r>
    <n v="2836"/>
    <n v="13"/>
    <n v="183"/>
    <n v="16"/>
    <x v="6"/>
    <n v="0"/>
    <x v="72"/>
    <x v="72"/>
    <s v="Pemukiman"/>
    <x v="6"/>
    <x v="0"/>
    <x v="0"/>
  </r>
  <r>
    <n v="2837"/>
    <n v="1"/>
    <n v="183"/>
    <n v="5"/>
    <x v="2"/>
    <n v="0"/>
    <x v="72"/>
    <x v="72"/>
    <s v="Hutan mangrove primer"/>
    <x v="2"/>
    <x v="0"/>
    <x v="1"/>
  </r>
  <r>
    <n v="2838"/>
    <n v="10"/>
    <n v="183"/>
    <n v="11"/>
    <x v="6"/>
    <n v="1"/>
    <x v="72"/>
    <x v="72"/>
    <s v="Savanna / Padang rumput"/>
    <x v="6"/>
    <x v="1"/>
    <x v="0"/>
  </r>
  <r>
    <n v="2839"/>
    <n v="6"/>
    <n v="147"/>
    <n v="1"/>
    <x v="1"/>
    <n v="0"/>
    <x v="51"/>
    <x v="51"/>
    <s v="Hutan lahan kering primer"/>
    <x v="1"/>
    <x v="0"/>
    <x v="1"/>
  </r>
  <r>
    <n v="2840"/>
    <n v="5"/>
    <n v="147"/>
    <n v="11"/>
    <x v="8"/>
    <n v="0"/>
    <x v="51"/>
    <x v="51"/>
    <s v="Savanna / Padang rumput"/>
    <x v="8"/>
    <x v="0"/>
    <x v="0"/>
  </r>
  <r>
    <n v="2841"/>
    <n v="2"/>
    <n v="138"/>
    <n v="6"/>
    <x v="0"/>
    <n v="0"/>
    <x v="61"/>
    <x v="61"/>
    <s v="Hutan mangrove sekunder"/>
    <x v="0"/>
    <x v="0"/>
    <x v="1"/>
  </r>
  <r>
    <n v="2842"/>
    <n v="43"/>
    <n v="242"/>
    <n v="12"/>
    <x v="11"/>
    <n v="0"/>
    <x v="49"/>
    <x v="49"/>
    <s v="Pertanian lahan kering"/>
    <x v="11"/>
    <x v="0"/>
    <x v="0"/>
  </r>
  <r>
    <n v="2843"/>
    <n v="105"/>
    <n v="242"/>
    <n v="13"/>
    <x v="13"/>
    <n v="0"/>
    <x v="49"/>
    <x v="49"/>
    <s v="Pertanian lahan kering  campur semak / kebun campur"/>
    <x v="13"/>
    <x v="0"/>
    <x v="0"/>
  </r>
  <r>
    <n v="2844"/>
    <n v="99"/>
    <n v="249"/>
    <n v="13"/>
    <x v="2"/>
    <n v="0"/>
    <x v="75"/>
    <x v="75"/>
    <s v="Pertanian lahan kering  campur semak / kebun campur"/>
    <x v="2"/>
    <x v="0"/>
    <x v="0"/>
  </r>
  <r>
    <n v="2845"/>
    <n v="30"/>
    <n v="249"/>
    <n v="2"/>
    <x v="3"/>
    <n v="0"/>
    <x v="75"/>
    <x v="75"/>
    <s v="Hutan lahan kering sekunder / bekas tebangan"/>
    <x v="3"/>
    <x v="0"/>
    <x v="1"/>
  </r>
  <r>
    <n v="2846"/>
    <n v="326"/>
    <n v="219"/>
    <n v="2"/>
    <x v="1"/>
    <n v="0"/>
    <x v="74"/>
    <x v="74"/>
    <s v="Hutan lahan kering sekunder / bekas tebangan"/>
    <x v="1"/>
    <x v="0"/>
    <x v="1"/>
  </r>
  <r>
    <n v="2847"/>
    <n v="24"/>
    <n v="207"/>
    <n v="21"/>
    <x v="2"/>
    <n v="0"/>
    <x v="65"/>
    <x v="65"/>
    <s v="Rawa"/>
    <x v="2"/>
    <x v="0"/>
    <x v="0"/>
  </r>
  <r>
    <n v="2848"/>
    <n v="228"/>
    <n v="207"/>
    <n v="21"/>
    <x v="15"/>
    <n v="0"/>
    <x v="65"/>
    <x v="65"/>
    <s v="Rawa"/>
    <x v="15"/>
    <x v="0"/>
    <x v="0"/>
  </r>
  <r>
    <n v="2849"/>
    <n v="3"/>
    <n v="207"/>
    <n v="14"/>
    <x v="15"/>
    <n v="0"/>
    <x v="65"/>
    <x v="65"/>
    <s v="Sawah"/>
    <x v="15"/>
    <x v="0"/>
    <x v="0"/>
  </r>
  <r>
    <n v="2850"/>
    <n v="10"/>
    <n v="207"/>
    <n v="2"/>
    <x v="15"/>
    <n v="0"/>
    <x v="65"/>
    <x v="65"/>
    <s v="Hutan lahan kering sekunder / bekas tebangan"/>
    <x v="15"/>
    <x v="0"/>
    <x v="1"/>
  </r>
  <r>
    <n v="2851"/>
    <n v="17"/>
    <n v="183"/>
    <n v="11"/>
    <x v="7"/>
    <n v="1"/>
    <x v="72"/>
    <x v="72"/>
    <s v="Savanna / Padang rumput"/>
    <x v="7"/>
    <x v="1"/>
    <x v="0"/>
  </r>
  <r>
    <n v="2852"/>
    <n v="6"/>
    <n v="139"/>
    <n v="13"/>
    <x v="0"/>
    <n v="0"/>
    <x v="68"/>
    <x v="68"/>
    <s v="Pertanian lahan kering  campur semak / kebun campur"/>
    <x v="0"/>
    <x v="0"/>
    <x v="0"/>
  </r>
  <r>
    <n v="2853"/>
    <n v="8"/>
    <n v="140"/>
    <n v="18"/>
    <x v="8"/>
    <n v="0"/>
    <x v="48"/>
    <x v="48"/>
    <s v="Lahan terbuka"/>
    <x v="8"/>
    <x v="0"/>
    <x v="0"/>
  </r>
  <r>
    <n v="2854"/>
    <n v="35"/>
    <n v="242"/>
    <n v="6"/>
    <x v="7"/>
    <n v="0"/>
    <x v="49"/>
    <x v="49"/>
    <s v="Hutan mangrove sekunder"/>
    <x v="7"/>
    <x v="0"/>
    <x v="1"/>
  </r>
  <r>
    <n v="2855"/>
    <n v="239"/>
    <n v="225"/>
    <n v="11"/>
    <x v="3"/>
    <n v="0"/>
    <x v="78"/>
    <x v="78"/>
    <s v="Savanna / Padang rumput"/>
    <x v="3"/>
    <x v="0"/>
    <x v="0"/>
  </r>
  <r>
    <n v="2856"/>
    <n v="5"/>
    <n v="218"/>
    <n v="9"/>
    <x v="6"/>
    <n v="0"/>
    <x v="57"/>
    <x v="57"/>
    <s v="Semak belukar"/>
    <x v="6"/>
    <x v="0"/>
    <x v="0"/>
  </r>
  <r>
    <n v="2857"/>
    <n v="13"/>
    <n v="207"/>
    <n v="21"/>
    <x v="4"/>
    <n v="0"/>
    <x v="65"/>
    <x v="65"/>
    <s v="Rawa"/>
    <x v="4"/>
    <x v="0"/>
    <x v="0"/>
  </r>
  <r>
    <n v="2858"/>
    <n v="29"/>
    <n v="183"/>
    <n v="5"/>
    <x v="9"/>
    <n v="0"/>
    <x v="72"/>
    <x v="72"/>
    <s v="Hutan mangrove primer"/>
    <x v="9"/>
    <x v="0"/>
    <x v="0"/>
  </r>
  <r>
    <n v="2859"/>
    <n v="3"/>
    <n v="183"/>
    <n v="0"/>
    <x v="9"/>
    <n v="0"/>
    <x v="72"/>
    <x v="72"/>
    <s v="No data"/>
    <x v="9"/>
    <x v="0"/>
    <x v="0"/>
  </r>
  <r>
    <n v="2860"/>
    <n v="2"/>
    <n v="183"/>
    <n v="5"/>
    <x v="6"/>
    <n v="0"/>
    <x v="72"/>
    <x v="72"/>
    <s v="Hutan mangrove primer"/>
    <x v="6"/>
    <x v="0"/>
    <x v="1"/>
  </r>
  <r>
    <n v="2861"/>
    <n v="161"/>
    <n v="183"/>
    <n v="11"/>
    <x v="7"/>
    <n v="0"/>
    <x v="72"/>
    <x v="72"/>
    <s v="Savanna / Padang rumput"/>
    <x v="7"/>
    <x v="0"/>
    <x v="0"/>
  </r>
  <r>
    <n v="2862"/>
    <n v="53"/>
    <n v="249"/>
    <n v="2"/>
    <x v="7"/>
    <n v="0"/>
    <x v="75"/>
    <x v="75"/>
    <s v="Hutan lahan kering sekunder / bekas tebangan"/>
    <x v="7"/>
    <x v="0"/>
    <x v="1"/>
  </r>
  <r>
    <n v="2863"/>
    <n v="72"/>
    <n v="227"/>
    <n v="2"/>
    <x v="3"/>
    <n v="0"/>
    <x v="63"/>
    <x v="63"/>
    <s v="Hutan lahan kering sekunder / bekas tebangan"/>
    <x v="3"/>
    <x v="0"/>
    <x v="1"/>
  </r>
  <r>
    <n v="2864"/>
    <n v="5"/>
    <n v="217"/>
    <n v="11"/>
    <x v="12"/>
    <n v="0"/>
    <x v="44"/>
    <x v="44"/>
    <s v="Savanna / Padang rumput"/>
    <x v="12"/>
    <x v="0"/>
    <x v="0"/>
  </r>
  <r>
    <n v="2865"/>
    <n v="906"/>
    <n v="219"/>
    <n v="11"/>
    <x v="6"/>
    <n v="0"/>
    <x v="74"/>
    <x v="74"/>
    <s v="Savanna / Padang rumput"/>
    <x v="6"/>
    <x v="0"/>
    <x v="0"/>
  </r>
  <r>
    <n v="2866"/>
    <n v="7"/>
    <n v="183"/>
    <n v="14"/>
    <x v="9"/>
    <n v="0"/>
    <x v="72"/>
    <x v="72"/>
    <s v="Sawah"/>
    <x v="9"/>
    <x v="0"/>
    <x v="0"/>
  </r>
  <r>
    <n v="2867"/>
    <n v="2"/>
    <n v="242"/>
    <n v="18"/>
    <x v="11"/>
    <n v="0"/>
    <x v="49"/>
    <x v="49"/>
    <s v="Lahan terbuka"/>
    <x v="11"/>
    <x v="0"/>
    <x v="0"/>
  </r>
  <r>
    <n v="2868"/>
    <n v="3"/>
    <n v="207"/>
    <n v="5"/>
    <x v="1"/>
    <n v="0"/>
    <x v="65"/>
    <x v="65"/>
    <s v="Hutan mangrove primer"/>
    <x v="1"/>
    <x v="0"/>
    <x v="1"/>
  </r>
  <r>
    <n v="2869"/>
    <n v="2"/>
    <n v="147"/>
    <n v="13"/>
    <x v="13"/>
    <n v="0"/>
    <x v="51"/>
    <x v="51"/>
    <s v="Pertanian lahan kering  campur semak / kebun campur"/>
    <x v="13"/>
    <x v="0"/>
    <x v="0"/>
  </r>
  <r>
    <n v="2870"/>
    <n v="31"/>
    <n v="147"/>
    <n v="1"/>
    <x v="2"/>
    <n v="0"/>
    <x v="51"/>
    <x v="51"/>
    <s v="Hutan lahan kering primer"/>
    <x v="2"/>
    <x v="0"/>
    <x v="1"/>
  </r>
  <r>
    <n v="2871"/>
    <n v="378"/>
    <n v="225"/>
    <n v="13"/>
    <x v="6"/>
    <n v="0"/>
    <x v="78"/>
    <x v="78"/>
    <s v="Pertanian lahan kering  campur semak / kebun campur"/>
    <x v="6"/>
    <x v="0"/>
    <x v="0"/>
  </r>
  <r>
    <n v="2872"/>
    <n v="237"/>
    <n v="225"/>
    <n v="13"/>
    <x v="7"/>
    <n v="0"/>
    <x v="78"/>
    <x v="78"/>
    <s v="Pertanian lahan kering  campur semak / kebun campur"/>
    <x v="7"/>
    <x v="0"/>
    <x v="0"/>
  </r>
  <r>
    <n v="2873"/>
    <n v="64"/>
    <n v="281"/>
    <n v="1"/>
    <x v="7"/>
    <n v="0"/>
    <x v="70"/>
    <x v="70"/>
    <s v="Hutan lahan kering primer"/>
    <x v="7"/>
    <x v="0"/>
    <x v="1"/>
  </r>
  <r>
    <n v="2874"/>
    <n v="11"/>
    <n v="202"/>
    <n v="14"/>
    <x v="13"/>
    <n v="0"/>
    <x v="67"/>
    <x v="67"/>
    <s v="Sawah"/>
    <x v="13"/>
    <x v="0"/>
    <x v="0"/>
  </r>
  <r>
    <n v="2875"/>
    <n v="77"/>
    <n v="183"/>
    <n v="12"/>
    <x v="5"/>
    <n v="0"/>
    <x v="72"/>
    <x v="72"/>
    <s v="Pertanian lahan kering"/>
    <x v="5"/>
    <x v="0"/>
    <x v="0"/>
  </r>
  <r>
    <n v="2876"/>
    <n v="3"/>
    <n v="140"/>
    <n v="18"/>
    <x v="0"/>
    <n v="0"/>
    <x v="48"/>
    <x v="48"/>
    <s v="Lahan terbuka"/>
    <x v="0"/>
    <x v="0"/>
    <x v="0"/>
  </r>
  <r>
    <n v="2877"/>
    <n v="242"/>
    <n v="225"/>
    <n v="11"/>
    <x v="2"/>
    <n v="0"/>
    <x v="78"/>
    <x v="78"/>
    <s v="Savanna / Padang rumput"/>
    <x v="2"/>
    <x v="0"/>
    <x v="0"/>
  </r>
  <r>
    <n v="2878"/>
    <n v="58"/>
    <n v="225"/>
    <n v="11"/>
    <x v="7"/>
    <n v="0"/>
    <x v="78"/>
    <x v="78"/>
    <s v="Savanna / Padang rumput"/>
    <x v="7"/>
    <x v="0"/>
    <x v="0"/>
  </r>
  <r>
    <n v="2879"/>
    <n v="1"/>
    <n v="275"/>
    <n v="21"/>
    <x v="6"/>
    <n v="1"/>
    <x v="58"/>
    <x v="58"/>
    <s v="Rawa"/>
    <x v="6"/>
    <x v="1"/>
    <x v="0"/>
  </r>
  <r>
    <n v="2880"/>
    <n v="294"/>
    <n v="207"/>
    <n v="11"/>
    <x v="2"/>
    <n v="0"/>
    <x v="65"/>
    <x v="65"/>
    <s v="Savanna / Padang rumput"/>
    <x v="2"/>
    <x v="0"/>
    <x v="0"/>
  </r>
  <r>
    <n v="2881"/>
    <n v="16"/>
    <n v="207"/>
    <n v="9"/>
    <x v="15"/>
    <n v="0"/>
    <x v="65"/>
    <x v="65"/>
    <s v="Semak belukar"/>
    <x v="15"/>
    <x v="0"/>
    <x v="0"/>
  </r>
  <r>
    <n v="2882"/>
    <n v="342"/>
    <n v="155"/>
    <n v="2"/>
    <x v="2"/>
    <n v="0"/>
    <x v="56"/>
    <x v="56"/>
    <s v="Hutan lahan kering sekunder / bekas tebangan"/>
    <x v="2"/>
    <x v="0"/>
    <x v="1"/>
  </r>
  <r>
    <n v="2883"/>
    <n v="98"/>
    <n v="242"/>
    <n v="6"/>
    <x v="17"/>
    <n v="0"/>
    <x v="49"/>
    <x v="49"/>
    <s v="Hutan mangrove sekunder"/>
    <x v="17"/>
    <x v="0"/>
    <x v="1"/>
  </r>
  <r>
    <n v="2884"/>
    <n v="3"/>
    <n v="249"/>
    <n v="14"/>
    <x v="2"/>
    <n v="0"/>
    <x v="75"/>
    <x v="75"/>
    <s v="Sawah"/>
    <x v="2"/>
    <x v="0"/>
    <x v="0"/>
  </r>
  <r>
    <n v="2885"/>
    <n v="21"/>
    <n v="249"/>
    <n v="2"/>
    <x v="2"/>
    <n v="0"/>
    <x v="75"/>
    <x v="75"/>
    <s v="Hutan lahan kering sekunder / bekas tebangan"/>
    <x v="2"/>
    <x v="0"/>
    <x v="1"/>
  </r>
  <r>
    <n v="2886"/>
    <n v="28"/>
    <n v="281"/>
    <n v="2"/>
    <x v="6"/>
    <n v="0"/>
    <x v="70"/>
    <x v="70"/>
    <s v="Hutan lahan kering sekunder / bekas tebangan"/>
    <x v="6"/>
    <x v="0"/>
    <x v="1"/>
  </r>
  <r>
    <n v="2887"/>
    <n v="7"/>
    <n v="275"/>
    <n v="21"/>
    <x v="17"/>
    <n v="1"/>
    <x v="58"/>
    <x v="58"/>
    <s v="Rawa"/>
    <x v="17"/>
    <x v="1"/>
    <x v="0"/>
  </r>
  <r>
    <n v="2888"/>
    <n v="1"/>
    <n v="139"/>
    <n v="11"/>
    <x v="4"/>
    <n v="0"/>
    <x v="68"/>
    <x v="68"/>
    <s v="Savanna / Padang rumput"/>
    <x v="4"/>
    <x v="0"/>
    <x v="0"/>
  </r>
  <r>
    <n v="2889"/>
    <n v="1"/>
    <n v="242"/>
    <n v="12"/>
    <x v="0"/>
    <n v="0"/>
    <x v="49"/>
    <x v="49"/>
    <s v="Pertanian lahan kering"/>
    <x v="0"/>
    <x v="0"/>
    <x v="0"/>
  </r>
  <r>
    <n v="2890"/>
    <n v="39"/>
    <n v="242"/>
    <n v="12"/>
    <x v="17"/>
    <n v="0"/>
    <x v="49"/>
    <x v="49"/>
    <s v="Pertanian lahan kering"/>
    <x v="17"/>
    <x v="0"/>
    <x v="0"/>
  </r>
  <r>
    <n v="2891"/>
    <n v="80"/>
    <n v="227"/>
    <n v="2"/>
    <x v="2"/>
    <n v="0"/>
    <x v="63"/>
    <x v="63"/>
    <s v="Hutan lahan kering sekunder / bekas tebangan"/>
    <x v="2"/>
    <x v="0"/>
    <x v="1"/>
  </r>
  <r>
    <n v="2892"/>
    <n v="12"/>
    <n v="283"/>
    <n v="13"/>
    <x v="3"/>
    <n v="0"/>
    <x v="66"/>
    <x v="66"/>
    <s v="Pertanian lahan kering  campur semak / kebun campur"/>
    <x v="3"/>
    <x v="0"/>
    <x v="0"/>
  </r>
  <r>
    <n v="2893"/>
    <n v="664"/>
    <n v="207"/>
    <n v="9"/>
    <x v="6"/>
    <n v="0"/>
    <x v="65"/>
    <x v="65"/>
    <s v="Semak belukar"/>
    <x v="6"/>
    <x v="0"/>
    <x v="0"/>
  </r>
  <r>
    <n v="2894"/>
    <n v="5"/>
    <n v="202"/>
    <n v="14"/>
    <x v="3"/>
    <n v="0"/>
    <x v="67"/>
    <x v="67"/>
    <s v="Sawah"/>
    <x v="3"/>
    <x v="0"/>
    <x v="0"/>
  </r>
  <r>
    <n v="2895"/>
    <n v="276"/>
    <n v="203"/>
    <n v="2"/>
    <x v="5"/>
    <n v="0"/>
    <x v="59"/>
    <x v="59"/>
    <s v="Hutan lahan kering sekunder / bekas tebangan"/>
    <x v="5"/>
    <x v="0"/>
    <x v="1"/>
  </r>
  <r>
    <n v="2896"/>
    <n v="593"/>
    <n v="183"/>
    <n v="11"/>
    <x v="4"/>
    <n v="0"/>
    <x v="72"/>
    <x v="72"/>
    <s v="Savanna / Padang rumput"/>
    <x v="4"/>
    <x v="0"/>
    <x v="0"/>
  </r>
  <r>
    <n v="2897"/>
    <n v="20"/>
    <n v="183"/>
    <n v="11"/>
    <x v="1"/>
    <n v="1"/>
    <x v="72"/>
    <x v="72"/>
    <s v="Savanna / Padang rumput"/>
    <x v="1"/>
    <x v="1"/>
    <x v="0"/>
  </r>
  <r>
    <n v="2898"/>
    <n v="2"/>
    <n v="173"/>
    <n v="18"/>
    <x v="4"/>
    <n v="0"/>
    <x v="47"/>
    <x v="47"/>
    <s v="Lahan terbuka"/>
    <x v="4"/>
    <x v="0"/>
    <x v="0"/>
  </r>
  <r>
    <n v="2899"/>
    <n v="117"/>
    <n v="175"/>
    <n v="13"/>
    <x v="6"/>
    <n v="0"/>
    <x v="73"/>
    <x v="73"/>
    <s v="Pertanian lahan kering  campur semak / kebun campur"/>
    <x v="6"/>
    <x v="0"/>
    <x v="0"/>
  </r>
  <r>
    <n v="2900"/>
    <n v="219"/>
    <n v="155"/>
    <n v="11"/>
    <x v="4"/>
    <n v="0"/>
    <x v="56"/>
    <x v="56"/>
    <s v="Savanna / Padang rumput"/>
    <x v="4"/>
    <x v="0"/>
    <x v="0"/>
  </r>
  <r>
    <n v="2901"/>
    <n v="4994"/>
    <n v="245"/>
    <n v="2"/>
    <x v="13"/>
    <n v="0"/>
    <x v="79"/>
    <x v="79"/>
    <s v="Hutan lahan kering sekunder / bekas tebangan"/>
    <x v="13"/>
    <x v="0"/>
    <x v="0"/>
  </r>
  <r>
    <n v="2902"/>
    <n v="140"/>
    <n v="251"/>
    <n v="13"/>
    <x v="1"/>
    <n v="0"/>
    <x v="71"/>
    <x v="71"/>
    <s v="Pertanian lahan kering  campur semak / kebun campur"/>
    <x v="1"/>
    <x v="0"/>
    <x v="0"/>
  </r>
  <r>
    <n v="2903"/>
    <n v="207"/>
    <n v="219"/>
    <n v="11"/>
    <x v="3"/>
    <n v="0"/>
    <x v="74"/>
    <x v="74"/>
    <s v="Savanna / Padang rumput"/>
    <x v="3"/>
    <x v="0"/>
    <x v="0"/>
  </r>
  <r>
    <n v="2904"/>
    <n v="45"/>
    <n v="275"/>
    <n v="21"/>
    <x v="11"/>
    <n v="0"/>
    <x v="58"/>
    <x v="58"/>
    <s v="Rawa"/>
    <x v="11"/>
    <x v="0"/>
    <x v="0"/>
  </r>
  <r>
    <n v="2905"/>
    <n v="1676"/>
    <n v="183"/>
    <n v="2"/>
    <x v="4"/>
    <n v="0"/>
    <x v="72"/>
    <x v="72"/>
    <s v="Hutan lahan kering sekunder / bekas tebangan"/>
    <x v="4"/>
    <x v="0"/>
    <x v="0"/>
  </r>
  <r>
    <n v="2906"/>
    <n v="274"/>
    <n v="242"/>
    <n v="12"/>
    <x v="13"/>
    <n v="0"/>
    <x v="49"/>
    <x v="49"/>
    <s v="Pertanian lahan kering"/>
    <x v="13"/>
    <x v="0"/>
    <x v="0"/>
  </r>
  <r>
    <n v="2907"/>
    <n v="2658"/>
    <n v="242"/>
    <n v="12"/>
    <x v="6"/>
    <n v="0"/>
    <x v="49"/>
    <x v="49"/>
    <s v="Pertanian lahan kering"/>
    <x v="6"/>
    <x v="0"/>
    <x v="0"/>
  </r>
  <r>
    <n v="2908"/>
    <n v="280"/>
    <n v="249"/>
    <n v="13"/>
    <x v="1"/>
    <n v="0"/>
    <x v="75"/>
    <x v="75"/>
    <s v="Pertanian lahan kering  campur semak / kebun campur"/>
    <x v="1"/>
    <x v="0"/>
    <x v="0"/>
  </r>
  <r>
    <n v="2909"/>
    <n v="80"/>
    <n v="207"/>
    <n v="9"/>
    <x v="3"/>
    <n v="0"/>
    <x v="65"/>
    <x v="65"/>
    <s v="Semak belukar"/>
    <x v="3"/>
    <x v="0"/>
    <x v="0"/>
  </r>
  <r>
    <n v="2910"/>
    <n v="8"/>
    <n v="140"/>
    <n v="16"/>
    <x v="8"/>
    <n v="0"/>
    <x v="48"/>
    <x v="48"/>
    <s v="Pemukiman"/>
    <x v="8"/>
    <x v="0"/>
    <x v="0"/>
  </r>
  <r>
    <n v="2911"/>
    <n v="17"/>
    <n v="242"/>
    <n v="6"/>
    <x v="6"/>
    <n v="0"/>
    <x v="49"/>
    <x v="49"/>
    <s v="Hutan mangrove sekunder"/>
    <x v="6"/>
    <x v="0"/>
    <x v="1"/>
  </r>
  <r>
    <n v="2912"/>
    <n v="798"/>
    <n v="242"/>
    <n v="14"/>
    <x v="6"/>
    <n v="0"/>
    <x v="49"/>
    <x v="49"/>
    <s v="Sawah"/>
    <x v="6"/>
    <x v="0"/>
    <x v="0"/>
  </r>
  <r>
    <n v="2913"/>
    <n v="310"/>
    <n v="242"/>
    <n v="14"/>
    <x v="13"/>
    <n v="0"/>
    <x v="49"/>
    <x v="49"/>
    <s v="Sawah"/>
    <x v="13"/>
    <x v="0"/>
    <x v="0"/>
  </r>
  <r>
    <n v="2914"/>
    <n v="38"/>
    <n v="243"/>
    <n v="14"/>
    <x v="4"/>
    <n v="0"/>
    <x v="43"/>
    <x v="43"/>
    <s v="Sawah"/>
    <x v="4"/>
    <x v="0"/>
    <x v="0"/>
  </r>
  <r>
    <n v="2915"/>
    <n v="177"/>
    <n v="227"/>
    <n v="13"/>
    <x v="5"/>
    <n v="0"/>
    <x v="63"/>
    <x v="63"/>
    <s v="Pertanian lahan kering  campur semak / kebun campur"/>
    <x v="5"/>
    <x v="0"/>
    <x v="0"/>
  </r>
  <r>
    <n v="2916"/>
    <n v="3"/>
    <n v="173"/>
    <n v="0"/>
    <x v="6"/>
    <n v="0"/>
    <x v="47"/>
    <x v="47"/>
    <s v="No data"/>
    <x v="6"/>
    <x v="0"/>
    <x v="0"/>
  </r>
  <r>
    <n v="2917"/>
    <n v="43"/>
    <n v="242"/>
    <n v="14"/>
    <x v="3"/>
    <n v="0"/>
    <x v="49"/>
    <x v="49"/>
    <s v="Sawah"/>
    <x v="3"/>
    <x v="0"/>
    <x v="0"/>
  </r>
  <r>
    <n v="2918"/>
    <n v="4"/>
    <n v="207"/>
    <n v="21"/>
    <x v="7"/>
    <n v="0"/>
    <x v="65"/>
    <x v="65"/>
    <s v="Rawa"/>
    <x v="7"/>
    <x v="0"/>
    <x v="0"/>
  </r>
  <r>
    <n v="2919"/>
    <n v="402"/>
    <n v="183"/>
    <n v="2"/>
    <x v="2"/>
    <n v="0"/>
    <x v="72"/>
    <x v="72"/>
    <s v="Hutan lahan kering sekunder / bekas tebangan"/>
    <x v="2"/>
    <x v="0"/>
    <x v="1"/>
  </r>
  <r>
    <n v="2920"/>
    <n v="546"/>
    <n v="242"/>
    <n v="12"/>
    <x v="2"/>
    <n v="0"/>
    <x v="49"/>
    <x v="49"/>
    <s v="Pertanian lahan kering"/>
    <x v="2"/>
    <x v="0"/>
    <x v="0"/>
  </r>
  <r>
    <n v="2921"/>
    <n v="205"/>
    <n v="242"/>
    <n v="12"/>
    <x v="7"/>
    <n v="0"/>
    <x v="49"/>
    <x v="49"/>
    <s v="Pertanian lahan kering"/>
    <x v="7"/>
    <x v="0"/>
    <x v="0"/>
  </r>
  <r>
    <n v="2922"/>
    <n v="42"/>
    <n v="227"/>
    <n v="13"/>
    <x v="2"/>
    <n v="0"/>
    <x v="63"/>
    <x v="63"/>
    <s v="Pertanian lahan kering  campur semak / kebun campur"/>
    <x v="2"/>
    <x v="0"/>
    <x v="0"/>
  </r>
  <r>
    <n v="2923"/>
    <n v="3"/>
    <n v="283"/>
    <n v="13"/>
    <x v="7"/>
    <n v="0"/>
    <x v="66"/>
    <x v="66"/>
    <s v="Pertanian lahan kering  campur semak / kebun campur"/>
    <x v="7"/>
    <x v="0"/>
    <x v="0"/>
  </r>
  <r>
    <n v="2924"/>
    <n v="358"/>
    <n v="189"/>
    <n v="11"/>
    <x v="2"/>
    <n v="0"/>
    <x v="76"/>
    <x v="76"/>
    <s v="Savanna / Padang rumput"/>
    <x v="2"/>
    <x v="0"/>
    <x v="0"/>
  </r>
  <r>
    <n v="2925"/>
    <n v="13"/>
    <n v="185"/>
    <n v="12"/>
    <x v="5"/>
    <n v="0"/>
    <x v="80"/>
    <x v="80"/>
    <s v="Pertanian lahan kering"/>
    <x v="5"/>
    <x v="0"/>
    <x v="0"/>
  </r>
  <r>
    <n v="2926"/>
    <n v="17"/>
    <n v="149"/>
    <n v="13"/>
    <x v="0"/>
    <n v="0"/>
    <x v="62"/>
    <x v="62"/>
    <s v="Pertanian lahan kering  campur semak / kebun campur"/>
    <x v="0"/>
    <x v="0"/>
    <x v="0"/>
  </r>
  <r>
    <n v="2927"/>
    <n v="653"/>
    <n v="242"/>
    <n v="12"/>
    <x v="1"/>
    <n v="0"/>
    <x v="49"/>
    <x v="49"/>
    <s v="Pertanian lahan kering"/>
    <x v="1"/>
    <x v="0"/>
    <x v="0"/>
  </r>
  <r>
    <n v="2928"/>
    <n v="29"/>
    <n v="243"/>
    <n v="14"/>
    <x v="1"/>
    <n v="0"/>
    <x v="43"/>
    <x v="43"/>
    <s v="Sawah"/>
    <x v="1"/>
    <x v="0"/>
    <x v="0"/>
  </r>
  <r>
    <n v="2929"/>
    <n v="201"/>
    <n v="225"/>
    <n v="13"/>
    <x v="4"/>
    <n v="0"/>
    <x v="78"/>
    <x v="78"/>
    <s v="Pertanian lahan kering  campur semak / kebun campur"/>
    <x v="4"/>
    <x v="0"/>
    <x v="0"/>
  </r>
  <r>
    <n v="2930"/>
    <n v="11"/>
    <n v="207"/>
    <n v="12"/>
    <x v="3"/>
    <n v="0"/>
    <x v="65"/>
    <x v="65"/>
    <s v="Pertanian lahan kering"/>
    <x v="3"/>
    <x v="0"/>
    <x v="0"/>
  </r>
  <r>
    <n v="2931"/>
    <n v="66"/>
    <n v="207"/>
    <n v="9"/>
    <x v="1"/>
    <n v="0"/>
    <x v="65"/>
    <x v="65"/>
    <s v="Semak belukar"/>
    <x v="1"/>
    <x v="0"/>
    <x v="0"/>
  </r>
  <r>
    <n v="2932"/>
    <n v="3"/>
    <n v="207"/>
    <n v="18"/>
    <x v="15"/>
    <n v="0"/>
    <x v="65"/>
    <x v="65"/>
    <s v="Lahan terbuka"/>
    <x v="15"/>
    <x v="0"/>
    <x v="0"/>
  </r>
  <r>
    <n v="2933"/>
    <n v="12"/>
    <n v="203"/>
    <n v="2"/>
    <x v="3"/>
    <n v="0"/>
    <x v="59"/>
    <x v="59"/>
    <s v="Hutan lahan kering sekunder / bekas tebangan"/>
    <x v="3"/>
    <x v="0"/>
    <x v="1"/>
  </r>
  <r>
    <n v="2934"/>
    <n v="824"/>
    <n v="185"/>
    <n v="12"/>
    <x v="1"/>
    <n v="0"/>
    <x v="80"/>
    <x v="80"/>
    <s v="Pertanian lahan kering"/>
    <x v="1"/>
    <x v="0"/>
    <x v="0"/>
  </r>
  <r>
    <n v="2935"/>
    <n v="425"/>
    <n v="185"/>
    <n v="12"/>
    <x v="3"/>
    <n v="0"/>
    <x v="80"/>
    <x v="80"/>
    <s v="Pertanian lahan kering"/>
    <x v="3"/>
    <x v="0"/>
    <x v="0"/>
  </r>
  <r>
    <n v="2936"/>
    <n v="6"/>
    <n v="242"/>
    <n v="11"/>
    <x v="8"/>
    <n v="0"/>
    <x v="49"/>
    <x v="49"/>
    <s v="Savanna / Padang rumput"/>
    <x v="8"/>
    <x v="0"/>
    <x v="0"/>
  </r>
  <r>
    <n v="2937"/>
    <n v="789"/>
    <n v="245"/>
    <n v="2"/>
    <x v="4"/>
    <n v="0"/>
    <x v="79"/>
    <x v="79"/>
    <s v="Hutan lahan kering sekunder / bekas tebangan"/>
    <x v="4"/>
    <x v="0"/>
    <x v="0"/>
  </r>
  <r>
    <n v="2938"/>
    <n v="2"/>
    <n v="189"/>
    <n v="11"/>
    <x v="0"/>
    <n v="0"/>
    <x v="76"/>
    <x v="76"/>
    <s v="Savanna / Padang rumput"/>
    <x v="0"/>
    <x v="0"/>
    <x v="0"/>
  </r>
  <r>
    <n v="2939"/>
    <n v="115"/>
    <n v="207"/>
    <n v="12"/>
    <x v="1"/>
    <n v="0"/>
    <x v="65"/>
    <x v="65"/>
    <s v="Pertanian lahan kering"/>
    <x v="1"/>
    <x v="0"/>
    <x v="0"/>
  </r>
  <r>
    <n v="2940"/>
    <n v="142"/>
    <n v="175"/>
    <n v="12"/>
    <x v="5"/>
    <n v="0"/>
    <x v="73"/>
    <x v="73"/>
    <s v="Pertanian lahan kering"/>
    <x v="5"/>
    <x v="0"/>
    <x v="0"/>
  </r>
  <r>
    <n v="2941"/>
    <n v="48"/>
    <n v="242"/>
    <n v="6"/>
    <x v="12"/>
    <n v="0"/>
    <x v="49"/>
    <x v="49"/>
    <s v="Hutan mangrove sekunder"/>
    <x v="12"/>
    <x v="0"/>
    <x v="1"/>
  </r>
  <r>
    <n v="2942"/>
    <n v="326"/>
    <n v="242"/>
    <n v="12"/>
    <x v="3"/>
    <n v="0"/>
    <x v="49"/>
    <x v="49"/>
    <s v="Pertanian lahan kering"/>
    <x v="3"/>
    <x v="0"/>
    <x v="0"/>
  </r>
  <r>
    <n v="2943"/>
    <n v="1239"/>
    <n v="245"/>
    <n v="13"/>
    <x v="13"/>
    <n v="0"/>
    <x v="79"/>
    <x v="79"/>
    <s v="Pertanian lahan kering  campur semak / kebun campur"/>
    <x v="13"/>
    <x v="0"/>
    <x v="0"/>
  </r>
  <r>
    <n v="2944"/>
    <n v="713"/>
    <n v="245"/>
    <n v="2"/>
    <x v="7"/>
    <n v="0"/>
    <x v="79"/>
    <x v="79"/>
    <s v="Hutan lahan kering sekunder / bekas tebangan"/>
    <x v="7"/>
    <x v="0"/>
    <x v="1"/>
  </r>
  <r>
    <n v="2945"/>
    <n v="53"/>
    <n v="225"/>
    <n v="13"/>
    <x v="3"/>
    <n v="0"/>
    <x v="78"/>
    <x v="78"/>
    <s v="Pertanian lahan kering  campur semak / kebun campur"/>
    <x v="3"/>
    <x v="0"/>
    <x v="0"/>
  </r>
  <r>
    <n v="2946"/>
    <n v="212"/>
    <n v="207"/>
    <n v="9"/>
    <x v="7"/>
    <n v="0"/>
    <x v="65"/>
    <x v="65"/>
    <s v="Semak belukar"/>
    <x v="7"/>
    <x v="0"/>
    <x v="0"/>
  </r>
  <r>
    <n v="2947"/>
    <n v="32"/>
    <n v="175"/>
    <n v="12"/>
    <x v="6"/>
    <n v="0"/>
    <x v="73"/>
    <x v="73"/>
    <s v="Pertanian lahan kering"/>
    <x v="6"/>
    <x v="0"/>
    <x v="0"/>
  </r>
  <r>
    <n v="2948"/>
    <n v="54"/>
    <n v="245"/>
    <n v="2"/>
    <x v="12"/>
    <n v="0"/>
    <x v="79"/>
    <x v="79"/>
    <s v="Hutan lahan kering sekunder / bekas tebangan"/>
    <x v="12"/>
    <x v="0"/>
    <x v="1"/>
  </r>
  <r>
    <n v="2949"/>
    <n v="410"/>
    <n v="245"/>
    <n v="13"/>
    <x v="3"/>
    <n v="0"/>
    <x v="79"/>
    <x v="79"/>
    <s v="Pertanian lahan kering  campur semak / kebun campur"/>
    <x v="3"/>
    <x v="0"/>
    <x v="0"/>
  </r>
  <r>
    <n v="2950"/>
    <n v="1719"/>
    <n v="245"/>
    <n v="13"/>
    <x v="6"/>
    <n v="0"/>
    <x v="79"/>
    <x v="79"/>
    <s v="Pertanian lahan kering  campur semak / kebun campur"/>
    <x v="6"/>
    <x v="0"/>
    <x v="0"/>
  </r>
  <r>
    <n v="2951"/>
    <n v="21"/>
    <n v="275"/>
    <n v="16"/>
    <x v="6"/>
    <n v="0"/>
    <x v="58"/>
    <x v="58"/>
    <s v="Pemukiman"/>
    <x v="6"/>
    <x v="0"/>
    <x v="0"/>
  </r>
  <r>
    <n v="2952"/>
    <n v="626"/>
    <n v="204"/>
    <n v="2"/>
    <x v="7"/>
    <n v="0"/>
    <x v="81"/>
    <x v="81"/>
    <s v="Hutan lahan kering sekunder / bekas tebangan"/>
    <x v="7"/>
    <x v="0"/>
    <x v="1"/>
  </r>
  <r>
    <n v="2953"/>
    <n v="8760"/>
    <n v="204"/>
    <n v="2"/>
    <x v="13"/>
    <n v="0"/>
    <x v="81"/>
    <x v="81"/>
    <s v="Hutan lahan kering sekunder / bekas tebangan"/>
    <x v="13"/>
    <x v="0"/>
    <x v="0"/>
  </r>
  <r>
    <n v="2954"/>
    <n v="666"/>
    <n v="175"/>
    <n v="12"/>
    <x v="2"/>
    <n v="0"/>
    <x v="73"/>
    <x v="73"/>
    <s v="Pertanian lahan kering"/>
    <x v="2"/>
    <x v="0"/>
    <x v="0"/>
  </r>
  <r>
    <n v="2955"/>
    <n v="68"/>
    <n v="175"/>
    <n v="12"/>
    <x v="4"/>
    <n v="0"/>
    <x v="73"/>
    <x v="73"/>
    <s v="Pertanian lahan kering"/>
    <x v="4"/>
    <x v="0"/>
    <x v="0"/>
  </r>
  <r>
    <n v="2956"/>
    <n v="67"/>
    <n v="245"/>
    <n v="2"/>
    <x v="2"/>
    <n v="0"/>
    <x v="79"/>
    <x v="79"/>
    <s v="Hutan lahan kering sekunder / bekas tebangan"/>
    <x v="2"/>
    <x v="0"/>
    <x v="1"/>
  </r>
  <r>
    <n v="2957"/>
    <n v="3"/>
    <n v="249"/>
    <n v="13"/>
    <x v="5"/>
    <n v="0"/>
    <x v="75"/>
    <x v="75"/>
    <s v="Pertanian lahan kering  campur semak / kebun campur"/>
    <x v="5"/>
    <x v="0"/>
    <x v="0"/>
  </r>
  <r>
    <n v="2958"/>
    <n v="31"/>
    <n v="227"/>
    <n v="2"/>
    <x v="1"/>
    <n v="0"/>
    <x v="63"/>
    <x v="63"/>
    <s v="Hutan lahan kering sekunder / bekas tebangan"/>
    <x v="1"/>
    <x v="0"/>
    <x v="1"/>
  </r>
  <r>
    <n v="2959"/>
    <n v="7"/>
    <n v="207"/>
    <n v="12"/>
    <x v="4"/>
    <n v="0"/>
    <x v="65"/>
    <x v="65"/>
    <s v="Pertanian lahan kering"/>
    <x v="4"/>
    <x v="0"/>
    <x v="0"/>
  </r>
  <r>
    <n v="2960"/>
    <n v="2"/>
    <n v="140"/>
    <n v="11"/>
    <x v="8"/>
    <n v="0"/>
    <x v="48"/>
    <x v="48"/>
    <s v="Savanna / Padang rumput"/>
    <x v="8"/>
    <x v="0"/>
    <x v="0"/>
  </r>
  <r>
    <n v="2961"/>
    <n v="34"/>
    <n v="245"/>
    <n v="9"/>
    <x v="2"/>
    <n v="0"/>
    <x v="79"/>
    <x v="79"/>
    <s v="Semak belukar"/>
    <x v="2"/>
    <x v="0"/>
    <x v="0"/>
  </r>
  <r>
    <n v="2962"/>
    <n v="70"/>
    <n v="245"/>
    <n v="9"/>
    <x v="4"/>
    <n v="0"/>
    <x v="79"/>
    <x v="79"/>
    <s v="Semak belukar"/>
    <x v="4"/>
    <x v="0"/>
    <x v="0"/>
  </r>
  <r>
    <n v="2963"/>
    <n v="10"/>
    <n v="243"/>
    <n v="2"/>
    <x v="1"/>
    <n v="0"/>
    <x v="43"/>
    <x v="43"/>
    <s v="Hutan lahan kering sekunder / bekas tebangan"/>
    <x v="1"/>
    <x v="0"/>
    <x v="1"/>
  </r>
  <r>
    <n v="2964"/>
    <n v="7"/>
    <n v="249"/>
    <n v="2"/>
    <x v="1"/>
    <n v="0"/>
    <x v="75"/>
    <x v="75"/>
    <s v="Hutan lahan kering sekunder / bekas tebangan"/>
    <x v="1"/>
    <x v="0"/>
    <x v="1"/>
  </r>
  <r>
    <n v="2965"/>
    <n v="1453"/>
    <n v="189"/>
    <n v="13"/>
    <x v="7"/>
    <n v="0"/>
    <x v="76"/>
    <x v="76"/>
    <s v="Pertanian lahan kering  campur semak / kebun campur"/>
    <x v="7"/>
    <x v="0"/>
    <x v="0"/>
  </r>
  <r>
    <n v="2966"/>
    <n v="64"/>
    <n v="189"/>
    <n v="13"/>
    <x v="2"/>
    <n v="0"/>
    <x v="76"/>
    <x v="76"/>
    <s v="Pertanian lahan kering  campur semak / kebun campur"/>
    <x v="2"/>
    <x v="0"/>
    <x v="0"/>
  </r>
  <r>
    <n v="2967"/>
    <n v="39"/>
    <n v="207"/>
    <n v="20"/>
    <x v="6"/>
    <n v="0"/>
    <x v="65"/>
    <x v="65"/>
    <s v="Tubuh air"/>
    <x v="6"/>
    <x v="0"/>
    <x v="0"/>
  </r>
  <r>
    <n v="2968"/>
    <n v="19"/>
    <n v="185"/>
    <n v="11"/>
    <x v="5"/>
    <n v="0"/>
    <x v="80"/>
    <x v="80"/>
    <s v="Savanna / Padang rumput"/>
    <x v="5"/>
    <x v="0"/>
    <x v="0"/>
  </r>
  <r>
    <n v="2969"/>
    <n v="4420"/>
    <n v="245"/>
    <n v="13"/>
    <x v="7"/>
    <n v="0"/>
    <x v="79"/>
    <x v="79"/>
    <s v="Pertanian lahan kering  campur semak / kebun campur"/>
    <x v="7"/>
    <x v="0"/>
    <x v="0"/>
  </r>
  <r>
    <n v="2970"/>
    <n v="8"/>
    <n v="243"/>
    <n v="18"/>
    <x v="4"/>
    <n v="0"/>
    <x v="43"/>
    <x v="43"/>
    <s v="Lahan terbuka"/>
    <x v="4"/>
    <x v="0"/>
    <x v="0"/>
  </r>
  <r>
    <n v="2971"/>
    <n v="3"/>
    <n v="227"/>
    <n v="13"/>
    <x v="1"/>
    <n v="0"/>
    <x v="63"/>
    <x v="63"/>
    <s v="Pertanian lahan kering  campur semak / kebun campur"/>
    <x v="1"/>
    <x v="0"/>
    <x v="0"/>
  </r>
  <r>
    <n v="2972"/>
    <n v="60"/>
    <n v="275"/>
    <n v="16"/>
    <x v="3"/>
    <n v="1"/>
    <x v="58"/>
    <x v="58"/>
    <s v="Pemukiman"/>
    <x v="3"/>
    <x v="1"/>
    <x v="0"/>
  </r>
  <r>
    <n v="2973"/>
    <n v="22"/>
    <n v="189"/>
    <n v="11"/>
    <x v="7"/>
    <n v="0"/>
    <x v="76"/>
    <x v="76"/>
    <s v="Savanna / Padang rumput"/>
    <x v="7"/>
    <x v="0"/>
    <x v="0"/>
  </r>
  <r>
    <n v="2974"/>
    <n v="2"/>
    <n v="207"/>
    <n v="20"/>
    <x v="7"/>
    <n v="0"/>
    <x v="65"/>
    <x v="65"/>
    <s v="Tubuh air"/>
    <x v="7"/>
    <x v="0"/>
    <x v="0"/>
  </r>
  <r>
    <n v="2975"/>
    <n v="887"/>
    <n v="185"/>
    <n v="11"/>
    <x v="1"/>
    <n v="0"/>
    <x v="80"/>
    <x v="80"/>
    <s v="Savanna / Padang rumput"/>
    <x v="1"/>
    <x v="0"/>
    <x v="0"/>
  </r>
  <r>
    <n v="2976"/>
    <n v="257"/>
    <n v="175"/>
    <n v="13"/>
    <x v="3"/>
    <n v="0"/>
    <x v="73"/>
    <x v="73"/>
    <s v="Pertanian lahan kering  campur semak / kebun campur"/>
    <x v="3"/>
    <x v="0"/>
    <x v="0"/>
  </r>
  <r>
    <n v="2977"/>
    <n v="21"/>
    <n v="149"/>
    <n v="2"/>
    <x v="7"/>
    <n v="0"/>
    <x v="62"/>
    <x v="62"/>
    <s v="Hutan lahan kering sekunder / bekas tebangan"/>
    <x v="7"/>
    <x v="0"/>
    <x v="1"/>
  </r>
  <r>
    <n v="2978"/>
    <n v="57"/>
    <n v="139"/>
    <n v="13"/>
    <x v="1"/>
    <n v="0"/>
    <x v="68"/>
    <x v="68"/>
    <s v="Pertanian lahan kering  campur semak / kebun campur"/>
    <x v="1"/>
    <x v="0"/>
    <x v="0"/>
  </r>
  <r>
    <n v="2979"/>
    <n v="10"/>
    <n v="243"/>
    <n v="18"/>
    <x v="1"/>
    <n v="0"/>
    <x v="43"/>
    <x v="43"/>
    <s v="Lahan terbuka"/>
    <x v="1"/>
    <x v="0"/>
    <x v="0"/>
  </r>
  <r>
    <n v="2980"/>
    <n v="93"/>
    <n v="227"/>
    <n v="2"/>
    <x v="6"/>
    <n v="0"/>
    <x v="63"/>
    <x v="63"/>
    <s v="Hutan lahan kering sekunder / bekas tebangan"/>
    <x v="6"/>
    <x v="0"/>
    <x v="1"/>
  </r>
  <r>
    <n v="2981"/>
    <n v="30"/>
    <n v="227"/>
    <n v="2"/>
    <x v="7"/>
    <n v="0"/>
    <x v="63"/>
    <x v="63"/>
    <s v="Hutan lahan kering sekunder / bekas tebangan"/>
    <x v="7"/>
    <x v="0"/>
    <x v="1"/>
  </r>
  <r>
    <n v="2982"/>
    <n v="24"/>
    <n v="225"/>
    <n v="9"/>
    <x v="2"/>
    <n v="0"/>
    <x v="78"/>
    <x v="78"/>
    <s v="Semak belukar"/>
    <x v="2"/>
    <x v="0"/>
    <x v="0"/>
  </r>
  <r>
    <n v="2983"/>
    <n v="4"/>
    <n v="189"/>
    <n v="0"/>
    <x v="2"/>
    <n v="0"/>
    <x v="76"/>
    <x v="76"/>
    <s v="No data"/>
    <x v="2"/>
    <x v="0"/>
    <x v="0"/>
  </r>
  <r>
    <n v="2984"/>
    <n v="137"/>
    <n v="207"/>
    <n v="13"/>
    <x v="6"/>
    <n v="0"/>
    <x v="65"/>
    <x v="65"/>
    <s v="Pertanian lahan kering  campur semak / kebun campur"/>
    <x v="6"/>
    <x v="0"/>
    <x v="0"/>
  </r>
  <r>
    <n v="2985"/>
    <n v="154"/>
    <n v="245"/>
    <n v="2"/>
    <x v="6"/>
    <n v="0"/>
    <x v="79"/>
    <x v="79"/>
    <s v="Hutan lahan kering sekunder / bekas tebangan"/>
    <x v="6"/>
    <x v="0"/>
    <x v="1"/>
  </r>
  <r>
    <n v="2986"/>
    <n v="38"/>
    <n v="249"/>
    <n v="2"/>
    <x v="6"/>
    <n v="0"/>
    <x v="75"/>
    <x v="75"/>
    <s v="Hutan lahan kering sekunder / bekas tebangan"/>
    <x v="6"/>
    <x v="0"/>
    <x v="1"/>
  </r>
  <r>
    <n v="2987"/>
    <n v="91"/>
    <n v="223"/>
    <n v="11"/>
    <x v="4"/>
    <n v="0"/>
    <x v="82"/>
    <x v="82"/>
    <s v="Savanna / Padang rumput"/>
    <x v="4"/>
    <x v="0"/>
    <x v="0"/>
  </r>
  <r>
    <n v="2988"/>
    <n v="4"/>
    <n v="207"/>
    <n v="0"/>
    <x v="6"/>
    <n v="0"/>
    <x v="65"/>
    <x v="65"/>
    <s v="No data"/>
    <x v="6"/>
    <x v="0"/>
    <x v="0"/>
  </r>
  <r>
    <n v="2989"/>
    <n v="22"/>
    <n v="203"/>
    <n v="2"/>
    <x v="6"/>
    <n v="0"/>
    <x v="59"/>
    <x v="59"/>
    <s v="Hutan lahan kering sekunder / bekas tebangan"/>
    <x v="6"/>
    <x v="0"/>
    <x v="1"/>
  </r>
  <r>
    <n v="2990"/>
    <n v="2798"/>
    <n v="203"/>
    <n v="2"/>
    <x v="4"/>
    <n v="0"/>
    <x v="59"/>
    <x v="59"/>
    <s v="Hutan lahan kering sekunder / bekas tebangan"/>
    <x v="4"/>
    <x v="0"/>
    <x v="0"/>
  </r>
  <r>
    <n v="2991"/>
    <n v="87"/>
    <n v="245"/>
    <n v="9"/>
    <x v="1"/>
    <n v="0"/>
    <x v="79"/>
    <x v="79"/>
    <s v="Semak belukar"/>
    <x v="1"/>
    <x v="0"/>
    <x v="0"/>
  </r>
  <r>
    <n v="2992"/>
    <n v="19"/>
    <n v="280"/>
    <n v="1"/>
    <x v="1"/>
    <n v="0"/>
    <x v="46"/>
    <x v="46"/>
    <s v="Hutan lahan kering primer"/>
    <x v="1"/>
    <x v="0"/>
    <x v="1"/>
  </r>
  <r>
    <n v="2993"/>
    <n v="915"/>
    <n v="275"/>
    <n v="11"/>
    <x v="7"/>
    <n v="0"/>
    <x v="58"/>
    <x v="58"/>
    <s v="Savanna / Padang rumput"/>
    <x v="7"/>
    <x v="0"/>
    <x v="0"/>
  </r>
  <r>
    <n v="2994"/>
    <n v="143"/>
    <n v="185"/>
    <n v="12"/>
    <x v="2"/>
    <n v="0"/>
    <x v="80"/>
    <x v="80"/>
    <s v="Pertanian lahan kering"/>
    <x v="2"/>
    <x v="0"/>
    <x v="0"/>
  </r>
  <r>
    <n v="2995"/>
    <n v="4"/>
    <n v="175"/>
    <n v="9"/>
    <x v="13"/>
    <n v="0"/>
    <x v="73"/>
    <x v="73"/>
    <s v="Semak belukar"/>
    <x v="13"/>
    <x v="0"/>
    <x v="0"/>
  </r>
  <r>
    <n v="2996"/>
    <n v="529"/>
    <n v="175"/>
    <n v="2"/>
    <x v="13"/>
    <n v="0"/>
    <x v="73"/>
    <x v="73"/>
    <s v="Hutan lahan kering sekunder / bekas tebangan"/>
    <x v="13"/>
    <x v="0"/>
    <x v="0"/>
  </r>
  <r>
    <n v="2997"/>
    <n v="13"/>
    <n v="155"/>
    <n v="2"/>
    <x v="3"/>
    <n v="0"/>
    <x v="56"/>
    <x v="56"/>
    <s v="Hutan lahan kering sekunder / bekas tebangan"/>
    <x v="3"/>
    <x v="0"/>
    <x v="1"/>
  </r>
  <r>
    <n v="2998"/>
    <n v="7"/>
    <n v="245"/>
    <n v="18"/>
    <x v="4"/>
    <n v="0"/>
    <x v="79"/>
    <x v="79"/>
    <s v="Lahan terbuka"/>
    <x v="4"/>
    <x v="0"/>
    <x v="0"/>
  </r>
  <r>
    <n v="2999"/>
    <n v="45"/>
    <n v="253"/>
    <n v="13"/>
    <x v="5"/>
    <n v="0"/>
    <x v="60"/>
    <x v="60"/>
    <s v="Pertanian lahan kering  campur semak / kebun campur"/>
    <x v="5"/>
    <x v="0"/>
    <x v="0"/>
  </r>
  <r>
    <n v="3000"/>
    <n v="7"/>
    <n v="251"/>
    <n v="13"/>
    <x v="12"/>
    <n v="0"/>
    <x v="71"/>
    <x v="71"/>
    <s v="Pertanian lahan kering  campur semak / kebun campur"/>
    <x v="12"/>
    <x v="0"/>
    <x v="0"/>
  </r>
  <r>
    <n v="3001"/>
    <n v="180"/>
    <n v="284"/>
    <n v="2"/>
    <x v="2"/>
    <n v="0"/>
    <x v="69"/>
    <x v="69"/>
    <s v="Hutan lahan kering sekunder / bekas tebangan"/>
    <x v="2"/>
    <x v="0"/>
    <x v="1"/>
  </r>
  <r>
    <n v="3002"/>
    <n v="59"/>
    <n v="219"/>
    <n v="2"/>
    <x v="3"/>
    <n v="0"/>
    <x v="74"/>
    <x v="74"/>
    <s v="Hutan lahan kering sekunder / bekas tebangan"/>
    <x v="3"/>
    <x v="0"/>
    <x v="1"/>
  </r>
  <r>
    <n v="3003"/>
    <n v="8"/>
    <n v="275"/>
    <n v="16"/>
    <x v="6"/>
    <n v="1"/>
    <x v="58"/>
    <x v="58"/>
    <s v="Pemukiman"/>
    <x v="6"/>
    <x v="1"/>
    <x v="0"/>
  </r>
  <r>
    <n v="3004"/>
    <n v="23"/>
    <n v="189"/>
    <n v="5"/>
    <x v="7"/>
    <n v="0"/>
    <x v="76"/>
    <x v="76"/>
    <s v="Hutan mangrove primer"/>
    <x v="7"/>
    <x v="0"/>
    <x v="1"/>
  </r>
  <r>
    <n v="3005"/>
    <n v="1"/>
    <n v="207"/>
    <n v="13"/>
    <x v="0"/>
    <n v="0"/>
    <x v="65"/>
    <x v="65"/>
    <s v="Pertanian lahan kering  campur semak / kebun campur"/>
    <x v="0"/>
    <x v="0"/>
    <x v="0"/>
  </r>
  <r>
    <n v="3006"/>
    <n v="94"/>
    <n v="185"/>
    <n v="16"/>
    <x v="3"/>
    <n v="0"/>
    <x v="80"/>
    <x v="80"/>
    <s v="Pemukiman"/>
    <x v="3"/>
    <x v="0"/>
    <x v="0"/>
  </r>
  <r>
    <n v="3007"/>
    <n v="124"/>
    <n v="245"/>
    <n v="9"/>
    <x v="7"/>
    <n v="0"/>
    <x v="79"/>
    <x v="79"/>
    <s v="Semak belukar"/>
    <x v="7"/>
    <x v="0"/>
    <x v="0"/>
  </r>
  <r>
    <n v="3008"/>
    <n v="14"/>
    <n v="245"/>
    <n v="9"/>
    <x v="3"/>
    <n v="0"/>
    <x v="79"/>
    <x v="79"/>
    <s v="Semak belukar"/>
    <x v="3"/>
    <x v="0"/>
    <x v="0"/>
  </r>
  <r>
    <n v="3009"/>
    <n v="3"/>
    <n v="245"/>
    <n v="18"/>
    <x v="1"/>
    <n v="0"/>
    <x v="79"/>
    <x v="79"/>
    <s v="Lahan terbuka"/>
    <x v="1"/>
    <x v="0"/>
    <x v="0"/>
  </r>
  <r>
    <n v="3010"/>
    <n v="2558"/>
    <n v="247"/>
    <n v="13"/>
    <x v="6"/>
    <n v="0"/>
    <x v="83"/>
    <x v="83"/>
    <s v="Pertanian lahan kering  campur semak / kebun campur"/>
    <x v="6"/>
    <x v="0"/>
    <x v="0"/>
  </r>
  <r>
    <n v="3011"/>
    <n v="4948"/>
    <n v="247"/>
    <n v="13"/>
    <x v="4"/>
    <n v="0"/>
    <x v="83"/>
    <x v="83"/>
    <s v="Pertanian lahan kering  campur semak / kebun campur"/>
    <x v="4"/>
    <x v="0"/>
    <x v="0"/>
  </r>
  <r>
    <n v="3012"/>
    <n v="363"/>
    <n v="247"/>
    <n v="13"/>
    <x v="2"/>
    <n v="0"/>
    <x v="83"/>
    <x v="83"/>
    <s v="Pertanian lahan kering  campur semak / kebun campur"/>
    <x v="2"/>
    <x v="0"/>
    <x v="0"/>
  </r>
  <r>
    <n v="3013"/>
    <n v="12"/>
    <n v="223"/>
    <n v="11"/>
    <x v="2"/>
    <n v="0"/>
    <x v="82"/>
    <x v="82"/>
    <s v="Savanna / Padang rumput"/>
    <x v="2"/>
    <x v="0"/>
    <x v="0"/>
  </r>
  <r>
    <n v="3014"/>
    <n v="53"/>
    <n v="223"/>
    <n v="11"/>
    <x v="6"/>
    <n v="0"/>
    <x v="82"/>
    <x v="82"/>
    <s v="Savanna / Padang rumput"/>
    <x v="6"/>
    <x v="0"/>
    <x v="0"/>
  </r>
  <r>
    <n v="3015"/>
    <n v="623"/>
    <n v="284"/>
    <n v="2"/>
    <x v="4"/>
    <n v="0"/>
    <x v="69"/>
    <x v="69"/>
    <s v="Hutan lahan kering sekunder / bekas tebangan"/>
    <x v="4"/>
    <x v="0"/>
    <x v="0"/>
  </r>
  <r>
    <n v="3016"/>
    <n v="55"/>
    <n v="189"/>
    <n v="5"/>
    <x v="9"/>
    <n v="0"/>
    <x v="76"/>
    <x v="76"/>
    <s v="Hutan mangrove primer"/>
    <x v="9"/>
    <x v="0"/>
    <x v="0"/>
  </r>
  <r>
    <n v="3017"/>
    <n v="22"/>
    <n v="189"/>
    <n v="0"/>
    <x v="9"/>
    <n v="0"/>
    <x v="76"/>
    <x v="76"/>
    <s v="No data"/>
    <x v="9"/>
    <x v="0"/>
    <x v="0"/>
  </r>
  <r>
    <n v="3018"/>
    <n v="76"/>
    <n v="207"/>
    <n v="13"/>
    <x v="3"/>
    <n v="0"/>
    <x v="65"/>
    <x v="65"/>
    <s v="Pertanian lahan kering  campur semak / kebun campur"/>
    <x v="3"/>
    <x v="0"/>
    <x v="0"/>
  </r>
  <r>
    <n v="3019"/>
    <n v="3"/>
    <n v="207"/>
    <n v="16"/>
    <x v="0"/>
    <n v="0"/>
    <x v="65"/>
    <x v="65"/>
    <s v="Pemukiman"/>
    <x v="0"/>
    <x v="0"/>
    <x v="0"/>
  </r>
  <r>
    <n v="3020"/>
    <n v="298"/>
    <n v="155"/>
    <n v="11"/>
    <x v="5"/>
    <n v="0"/>
    <x v="56"/>
    <x v="56"/>
    <s v="Savanna / Padang rumput"/>
    <x v="5"/>
    <x v="0"/>
    <x v="0"/>
  </r>
  <r>
    <n v="3021"/>
    <n v="737"/>
    <n v="225"/>
    <n v="12"/>
    <x v="4"/>
    <n v="0"/>
    <x v="78"/>
    <x v="78"/>
    <s v="Pertanian lahan kering"/>
    <x v="4"/>
    <x v="0"/>
    <x v="0"/>
  </r>
  <r>
    <n v="3022"/>
    <n v="21"/>
    <n v="284"/>
    <n v="2"/>
    <x v="6"/>
    <n v="0"/>
    <x v="69"/>
    <x v="69"/>
    <s v="Hutan lahan kering sekunder / bekas tebangan"/>
    <x v="6"/>
    <x v="0"/>
    <x v="1"/>
  </r>
  <r>
    <n v="3023"/>
    <n v="1598"/>
    <n v="281"/>
    <n v="9"/>
    <x v="2"/>
    <n v="0"/>
    <x v="70"/>
    <x v="70"/>
    <s v="Semak belukar"/>
    <x v="2"/>
    <x v="0"/>
    <x v="0"/>
  </r>
  <r>
    <n v="3024"/>
    <n v="66"/>
    <n v="275"/>
    <n v="11"/>
    <x v="12"/>
    <n v="0"/>
    <x v="58"/>
    <x v="58"/>
    <s v="Savanna / Padang rumput"/>
    <x v="12"/>
    <x v="0"/>
    <x v="0"/>
  </r>
  <r>
    <n v="3025"/>
    <n v="37"/>
    <n v="207"/>
    <n v="16"/>
    <x v="3"/>
    <n v="0"/>
    <x v="65"/>
    <x v="65"/>
    <s v="Pemukiman"/>
    <x v="3"/>
    <x v="0"/>
    <x v="0"/>
  </r>
  <r>
    <n v="3026"/>
    <n v="2"/>
    <n v="207"/>
    <n v="20"/>
    <x v="4"/>
    <n v="0"/>
    <x v="65"/>
    <x v="65"/>
    <s v="Tubuh air"/>
    <x v="4"/>
    <x v="0"/>
    <x v="0"/>
  </r>
  <r>
    <n v="3027"/>
    <n v="102"/>
    <n v="245"/>
    <n v="2"/>
    <x v="1"/>
    <n v="0"/>
    <x v="79"/>
    <x v="79"/>
    <s v="Hutan lahan kering sekunder / bekas tebangan"/>
    <x v="1"/>
    <x v="0"/>
    <x v="1"/>
  </r>
  <r>
    <n v="3028"/>
    <n v="54"/>
    <n v="224"/>
    <n v="2"/>
    <x v="1"/>
    <n v="0"/>
    <x v="84"/>
    <x v="84"/>
    <s v="Hutan lahan kering sekunder / bekas tebangan"/>
    <x v="1"/>
    <x v="0"/>
    <x v="1"/>
  </r>
  <r>
    <n v="3029"/>
    <n v="32"/>
    <n v="283"/>
    <n v="2"/>
    <x v="6"/>
    <n v="0"/>
    <x v="66"/>
    <x v="66"/>
    <s v="Hutan lahan kering sekunder / bekas tebangan"/>
    <x v="6"/>
    <x v="0"/>
    <x v="1"/>
  </r>
  <r>
    <n v="3030"/>
    <n v="84"/>
    <n v="281"/>
    <n v="1"/>
    <x v="2"/>
    <n v="0"/>
    <x v="70"/>
    <x v="70"/>
    <s v="Hutan lahan kering primer"/>
    <x v="2"/>
    <x v="0"/>
    <x v="1"/>
  </r>
  <r>
    <n v="3031"/>
    <n v="17"/>
    <n v="275"/>
    <n v="11"/>
    <x v="7"/>
    <n v="1"/>
    <x v="58"/>
    <x v="58"/>
    <s v="Savanna / Padang rumput"/>
    <x v="7"/>
    <x v="1"/>
    <x v="0"/>
  </r>
  <r>
    <n v="3032"/>
    <n v="21"/>
    <n v="276"/>
    <n v="0"/>
    <x v="0"/>
    <n v="0"/>
    <x v="85"/>
    <x v="85"/>
    <s v="No data"/>
    <x v="0"/>
    <x v="0"/>
    <x v="0"/>
  </r>
  <r>
    <n v="3033"/>
    <n v="505"/>
    <n v="276"/>
    <n v="11"/>
    <x v="2"/>
    <n v="0"/>
    <x v="85"/>
    <x v="85"/>
    <s v="Savanna / Padang rumput"/>
    <x v="2"/>
    <x v="0"/>
    <x v="0"/>
  </r>
  <r>
    <n v="3034"/>
    <n v="2072"/>
    <n v="276"/>
    <n v="11"/>
    <x v="1"/>
    <n v="0"/>
    <x v="85"/>
    <x v="85"/>
    <s v="Savanna / Padang rumput"/>
    <x v="1"/>
    <x v="0"/>
    <x v="0"/>
  </r>
  <r>
    <n v="3035"/>
    <n v="8"/>
    <n v="207"/>
    <n v="11"/>
    <x v="7"/>
    <n v="0"/>
    <x v="65"/>
    <x v="65"/>
    <s v="Savanna / Padang rumput"/>
    <x v="7"/>
    <x v="0"/>
    <x v="0"/>
  </r>
  <r>
    <n v="3036"/>
    <n v="3"/>
    <n v="183"/>
    <n v="11"/>
    <x v="12"/>
    <n v="0"/>
    <x v="72"/>
    <x v="72"/>
    <s v="Savanna / Padang rumput"/>
    <x v="12"/>
    <x v="0"/>
    <x v="0"/>
  </r>
  <r>
    <n v="3037"/>
    <n v="477"/>
    <n v="175"/>
    <n v="2"/>
    <x v="1"/>
    <n v="0"/>
    <x v="73"/>
    <x v="73"/>
    <s v="Hutan lahan kering sekunder / bekas tebangan"/>
    <x v="1"/>
    <x v="0"/>
    <x v="1"/>
  </r>
  <r>
    <n v="3038"/>
    <n v="1"/>
    <n v="140"/>
    <n v="11"/>
    <x v="0"/>
    <n v="0"/>
    <x v="48"/>
    <x v="48"/>
    <s v="Savanna / Padang rumput"/>
    <x v="0"/>
    <x v="0"/>
    <x v="0"/>
  </r>
  <r>
    <n v="3039"/>
    <n v="5"/>
    <n v="242"/>
    <n v="16"/>
    <x v="2"/>
    <n v="0"/>
    <x v="49"/>
    <x v="49"/>
    <s v="Pemukiman"/>
    <x v="2"/>
    <x v="0"/>
    <x v="0"/>
  </r>
  <r>
    <n v="3040"/>
    <n v="615"/>
    <n v="224"/>
    <n v="2"/>
    <x v="2"/>
    <n v="0"/>
    <x v="84"/>
    <x v="84"/>
    <s v="Hutan lahan kering sekunder / bekas tebangan"/>
    <x v="2"/>
    <x v="0"/>
    <x v="1"/>
  </r>
  <r>
    <n v="3041"/>
    <n v="889"/>
    <n v="224"/>
    <n v="2"/>
    <x v="4"/>
    <n v="0"/>
    <x v="84"/>
    <x v="84"/>
    <s v="Hutan lahan kering sekunder / bekas tebangan"/>
    <x v="4"/>
    <x v="0"/>
    <x v="0"/>
  </r>
  <r>
    <n v="3042"/>
    <n v="56"/>
    <n v="224"/>
    <n v="2"/>
    <x v="6"/>
    <n v="0"/>
    <x v="84"/>
    <x v="84"/>
    <s v="Hutan lahan kering sekunder / bekas tebangan"/>
    <x v="6"/>
    <x v="0"/>
    <x v="1"/>
  </r>
  <r>
    <n v="3043"/>
    <n v="70"/>
    <n v="224"/>
    <n v="11"/>
    <x v="6"/>
    <n v="0"/>
    <x v="84"/>
    <x v="84"/>
    <s v="Savanna / Padang rumput"/>
    <x v="6"/>
    <x v="0"/>
    <x v="0"/>
  </r>
  <r>
    <n v="3044"/>
    <n v="825"/>
    <n v="283"/>
    <n v="2"/>
    <x v="4"/>
    <n v="0"/>
    <x v="66"/>
    <x v="66"/>
    <s v="Hutan lahan kering sekunder / bekas tebangan"/>
    <x v="4"/>
    <x v="0"/>
    <x v="0"/>
  </r>
  <r>
    <n v="3045"/>
    <n v="6"/>
    <n v="281"/>
    <n v="12"/>
    <x v="1"/>
    <n v="0"/>
    <x v="70"/>
    <x v="70"/>
    <s v="Pertanian lahan kering"/>
    <x v="1"/>
    <x v="0"/>
    <x v="0"/>
  </r>
  <r>
    <n v="3046"/>
    <n v="1888"/>
    <n v="247"/>
    <n v="13"/>
    <x v="7"/>
    <n v="0"/>
    <x v="83"/>
    <x v="83"/>
    <s v="Pertanian lahan kering  campur semak / kebun campur"/>
    <x v="7"/>
    <x v="0"/>
    <x v="0"/>
  </r>
  <r>
    <n v="3047"/>
    <n v="101"/>
    <n v="281"/>
    <n v="1"/>
    <x v="1"/>
    <n v="0"/>
    <x v="70"/>
    <x v="70"/>
    <s v="Hutan lahan kering primer"/>
    <x v="1"/>
    <x v="0"/>
    <x v="1"/>
  </r>
  <r>
    <n v="3048"/>
    <n v="284"/>
    <n v="281"/>
    <n v="11"/>
    <x v="2"/>
    <n v="0"/>
    <x v="70"/>
    <x v="70"/>
    <s v="Savanna / Padang rumput"/>
    <x v="2"/>
    <x v="0"/>
    <x v="0"/>
  </r>
  <r>
    <n v="3049"/>
    <n v="44"/>
    <n v="207"/>
    <n v="13"/>
    <x v="4"/>
    <n v="0"/>
    <x v="65"/>
    <x v="65"/>
    <s v="Pertanian lahan kering  campur semak / kebun campur"/>
    <x v="4"/>
    <x v="0"/>
    <x v="0"/>
  </r>
  <r>
    <n v="3050"/>
    <n v="665"/>
    <n v="242"/>
    <n v="12"/>
    <x v="4"/>
    <n v="0"/>
    <x v="49"/>
    <x v="49"/>
    <s v="Pertanian lahan kering"/>
    <x v="4"/>
    <x v="0"/>
    <x v="0"/>
  </r>
  <r>
    <n v="3051"/>
    <n v="643"/>
    <n v="242"/>
    <n v="12"/>
    <x v="5"/>
    <n v="0"/>
    <x v="49"/>
    <x v="49"/>
    <s v="Pertanian lahan kering"/>
    <x v="5"/>
    <x v="0"/>
    <x v="0"/>
  </r>
  <r>
    <n v="3052"/>
    <n v="98"/>
    <n v="245"/>
    <n v="2"/>
    <x v="5"/>
    <n v="0"/>
    <x v="79"/>
    <x v="79"/>
    <s v="Hutan lahan kering sekunder / bekas tebangan"/>
    <x v="5"/>
    <x v="0"/>
    <x v="1"/>
  </r>
  <r>
    <n v="3053"/>
    <n v="95"/>
    <n v="224"/>
    <n v="13"/>
    <x v="4"/>
    <n v="0"/>
    <x v="84"/>
    <x v="84"/>
    <s v="Pertanian lahan kering  campur semak / kebun campur"/>
    <x v="4"/>
    <x v="0"/>
    <x v="0"/>
  </r>
  <r>
    <n v="3054"/>
    <n v="119"/>
    <n v="224"/>
    <n v="11"/>
    <x v="4"/>
    <n v="0"/>
    <x v="84"/>
    <x v="84"/>
    <s v="Savanna / Padang rumput"/>
    <x v="4"/>
    <x v="0"/>
    <x v="0"/>
  </r>
  <r>
    <n v="3055"/>
    <n v="5"/>
    <n v="275"/>
    <n v="16"/>
    <x v="2"/>
    <n v="1"/>
    <x v="58"/>
    <x v="58"/>
    <s v="Pemukiman"/>
    <x v="2"/>
    <x v="1"/>
    <x v="0"/>
  </r>
  <r>
    <n v="3056"/>
    <n v="1179"/>
    <n v="185"/>
    <n v="11"/>
    <x v="2"/>
    <n v="0"/>
    <x v="80"/>
    <x v="80"/>
    <s v="Savanna / Padang rumput"/>
    <x v="2"/>
    <x v="0"/>
    <x v="0"/>
  </r>
  <r>
    <n v="3057"/>
    <n v="7"/>
    <n v="140"/>
    <n v="0"/>
    <x v="1"/>
    <n v="0"/>
    <x v="48"/>
    <x v="48"/>
    <s v="No data"/>
    <x v="1"/>
    <x v="0"/>
    <x v="0"/>
  </r>
  <r>
    <n v="3058"/>
    <n v="4"/>
    <n v="224"/>
    <n v="13"/>
    <x v="5"/>
    <n v="0"/>
    <x v="84"/>
    <x v="84"/>
    <s v="Pertanian lahan kering  campur semak / kebun campur"/>
    <x v="5"/>
    <x v="0"/>
    <x v="0"/>
  </r>
  <r>
    <n v="3059"/>
    <n v="99"/>
    <n v="224"/>
    <n v="2"/>
    <x v="3"/>
    <n v="0"/>
    <x v="84"/>
    <x v="84"/>
    <s v="Hutan lahan kering sekunder / bekas tebangan"/>
    <x v="3"/>
    <x v="0"/>
    <x v="1"/>
  </r>
  <r>
    <n v="3060"/>
    <n v="548"/>
    <n v="282"/>
    <n v="1"/>
    <x v="4"/>
    <n v="0"/>
    <x v="42"/>
    <x v="42"/>
    <s v="Hutan lahan kering primer"/>
    <x v="4"/>
    <x v="0"/>
    <x v="2"/>
  </r>
  <r>
    <n v="3061"/>
    <n v="1"/>
    <n v="281"/>
    <n v="1"/>
    <x v="6"/>
    <n v="0"/>
    <x v="70"/>
    <x v="70"/>
    <s v="Hutan lahan kering primer"/>
    <x v="6"/>
    <x v="0"/>
    <x v="1"/>
  </r>
  <r>
    <n v="3062"/>
    <n v="50"/>
    <n v="275"/>
    <n v="16"/>
    <x v="2"/>
    <n v="0"/>
    <x v="58"/>
    <x v="58"/>
    <s v="Pemukiman"/>
    <x v="2"/>
    <x v="0"/>
    <x v="0"/>
  </r>
  <r>
    <n v="3063"/>
    <n v="3"/>
    <n v="276"/>
    <n v="11"/>
    <x v="9"/>
    <n v="0"/>
    <x v="85"/>
    <x v="85"/>
    <s v="Savanna / Padang rumput"/>
    <x v="9"/>
    <x v="0"/>
    <x v="0"/>
  </r>
  <r>
    <n v="3064"/>
    <n v="12"/>
    <n v="276"/>
    <n v="5"/>
    <x v="9"/>
    <n v="0"/>
    <x v="85"/>
    <x v="85"/>
    <s v="Hutan mangrove primer"/>
    <x v="9"/>
    <x v="0"/>
    <x v="0"/>
  </r>
  <r>
    <n v="3065"/>
    <n v="18"/>
    <n v="276"/>
    <n v="1"/>
    <x v="1"/>
    <n v="0"/>
    <x v="85"/>
    <x v="85"/>
    <s v="Hutan lahan kering primer"/>
    <x v="1"/>
    <x v="0"/>
    <x v="1"/>
  </r>
  <r>
    <n v="3066"/>
    <n v="289"/>
    <n v="204"/>
    <n v="2"/>
    <x v="5"/>
    <n v="0"/>
    <x v="81"/>
    <x v="81"/>
    <s v="Hutan lahan kering sekunder / bekas tebangan"/>
    <x v="5"/>
    <x v="0"/>
    <x v="1"/>
  </r>
  <r>
    <n v="3067"/>
    <n v="28"/>
    <n v="147"/>
    <n v="1"/>
    <x v="5"/>
    <n v="0"/>
    <x v="51"/>
    <x v="51"/>
    <s v="Hutan lahan kering primer"/>
    <x v="5"/>
    <x v="0"/>
    <x v="1"/>
  </r>
  <r>
    <n v="3068"/>
    <n v="4"/>
    <n v="140"/>
    <n v="0"/>
    <x v="2"/>
    <n v="0"/>
    <x v="48"/>
    <x v="48"/>
    <s v="No data"/>
    <x v="2"/>
    <x v="0"/>
    <x v="0"/>
  </r>
  <r>
    <n v="3069"/>
    <n v="2"/>
    <n v="140"/>
    <n v="0"/>
    <x v="0"/>
    <n v="0"/>
    <x v="48"/>
    <x v="48"/>
    <s v="No data"/>
    <x v="0"/>
    <x v="0"/>
    <x v="0"/>
  </r>
  <r>
    <n v="3070"/>
    <n v="111"/>
    <n v="242"/>
    <n v="14"/>
    <x v="7"/>
    <n v="0"/>
    <x v="49"/>
    <x v="49"/>
    <s v="Sawah"/>
    <x v="7"/>
    <x v="0"/>
    <x v="0"/>
  </r>
  <r>
    <n v="3071"/>
    <n v="607"/>
    <n v="245"/>
    <n v="13"/>
    <x v="5"/>
    <n v="0"/>
    <x v="79"/>
    <x v="79"/>
    <s v="Pertanian lahan kering  campur semak / kebun campur"/>
    <x v="5"/>
    <x v="0"/>
    <x v="0"/>
  </r>
  <r>
    <n v="3072"/>
    <n v="354"/>
    <n v="224"/>
    <n v="13"/>
    <x v="2"/>
    <n v="0"/>
    <x v="84"/>
    <x v="84"/>
    <s v="Pertanian lahan kering  campur semak / kebun campur"/>
    <x v="2"/>
    <x v="0"/>
    <x v="0"/>
  </r>
  <r>
    <n v="3073"/>
    <n v="931"/>
    <n v="223"/>
    <n v="12"/>
    <x v="6"/>
    <n v="0"/>
    <x v="82"/>
    <x v="82"/>
    <s v="Pertanian lahan kering"/>
    <x v="6"/>
    <x v="0"/>
    <x v="0"/>
  </r>
  <r>
    <n v="3074"/>
    <n v="6"/>
    <n v="223"/>
    <n v="11"/>
    <x v="3"/>
    <n v="0"/>
    <x v="82"/>
    <x v="82"/>
    <s v="Savanna / Padang rumput"/>
    <x v="3"/>
    <x v="0"/>
    <x v="0"/>
  </r>
  <r>
    <n v="3075"/>
    <n v="148"/>
    <n v="282"/>
    <n v="1"/>
    <x v="5"/>
    <n v="0"/>
    <x v="42"/>
    <x v="42"/>
    <s v="Hutan lahan kering primer"/>
    <x v="5"/>
    <x v="0"/>
    <x v="1"/>
  </r>
  <r>
    <n v="3076"/>
    <n v="80"/>
    <n v="282"/>
    <n v="1"/>
    <x v="1"/>
    <n v="0"/>
    <x v="42"/>
    <x v="42"/>
    <s v="Hutan lahan kering primer"/>
    <x v="1"/>
    <x v="0"/>
    <x v="1"/>
  </r>
  <r>
    <n v="3077"/>
    <n v="596"/>
    <n v="281"/>
    <n v="11"/>
    <x v="6"/>
    <n v="0"/>
    <x v="70"/>
    <x v="70"/>
    <s v="Savanna / Padang rumput"/>
    <x v="6"/>
    <x v="0"/>
    <x v="0"/>
  </r>
  <r>
    <n v="3078"/>
    <n v="13"/>
    <n v="275"/>
    <n v="11"/>
    <x v="3"/>
    <n v="1"/>
    <x v="58"/>
    <x v="58"/>
    <s v="Savanna / Padang rumput"/>
    <x v="3"/>
    <x v="1"/>
    <x v="0"/>
  </r>
  <r>
    <n v="3079"/>
    <n v="4"/>
    <n v="275"/>
    <n v="21"/>
    <x v="1"/>
    <n v="0"/>
    <x v="58"/>
    <x v="58"/>
    <s v="Rawa"/>
    <x v="1"/>
    <x v="0"/>
    <x v="0"/>
  </r>
  <r>
    <n v="3080"/>
    <n v="22"/>
    <n v="276"/>
    <n v="11"/>
    <x v="7"/>
    <n v="0"/>
    <x v="85"/>
    <x v="85"/>
    <s v="Savanna / Padang rumput"/>
    <x v="7"/>
    <x v="0"/>
    <x v="0"/>
  </r>
  <r>
    <n v="3081"/>
    <n v="12"/>
    <n v="276"/>
    <n v="0"/>
    <x v="1"/>
    <n v="0"/>
    <x v="85"/>
    <x v="85"/>
    <s v="No data"/>
    <x v="1"/>
    <x v="0"/>
    <x v="0"/>
  </r>
  <r>
    <n v="3082"/>
    <n v="280"/>
    <n v="183"/>
    <n v="2"/>
    <x v="1"/>
    <n v="0"/>
    <x v="72"/>
    <x v="72"/>
    <s v="Hutan lahan kering sekunder / bekas tebangan"/>
    <x v="1"/>
    <x v="0"/>
    <x v="1"/>
  </r>
  <r>
    <n v="3083"/>
    <n v="149"/>
    <n v="242"/>
    <n v="14"/>
    <x v="5"/>
    <n v="0"/>
    <x v="49"/>
    <x v="49"/>
    <s v="Sawah"/>
    <x v="5"/>
    <x v="0"/>
    <x v="0"/>
  </r>
  <r>
    <n v="3084"/>
    <n v="8"/>
    <n v="242"/>
    <n v="2"/>
    <x v="12"/>
    <n v="0"/>
    <x v="49"/>
    <x v="49"/>
    <s v="Hutan lahan kering sekunder / bekas tebangan"/>
    <x v="12"/>
    <x v="0"/>
    <x v="1"/>
  </r>
  <r>
    <n v="3085"/>
    <n v="663"/>
    <n v="245"/>
    <n v="13"/>
    <x v="4"/>
    <n v="0"/>
    <x v="79"/>
    <x v="79"/>
    <s v="Pertanian lahan kering  campur semak / kebun campur"/>
    <x v="4"/>
    <x v="0"/>
    <x v="0"/>
  </r>
  <r>
    <n v="3086"/>
    <n v="6"/>
    <n v="227"/>
    <n v="2"/>
    <x v="5"/>
    <n v="0"/>
    <x v="63"/>
    <x v="63"/>
    <s v="Hutan lahan kering sekunder / bekas tebangan"/>
    <x v="5"/>
    <x v="0"/>
    <x v="1"/>
  </r>
  <r>
    <n v="3087"/>
    <n v="66"/>
    <n v="224"/>
    <n v="2"/>
    <x v="5"/>
    <n v="0"/>
    <x v="84"/>
    <x v="84"/>
    <s v="Hutan lahan kering sekunder / bekas tebangan"/>
    <x v="5"/>
    <x v="0"/>
    <x v="1"/>
  </r>
  <r>
    <n v="3088"/>
    <n v="119"/>
    <n v="223"/>
    <n v="12"/>
    <x v="2"/>
    <n v="0"/>
    <x v="82"/>
    <x v="82"/>
    <s v="Pertanian lahan kering"/>
    <x v="2"/>
    <x v="0"/>
    <x v="0"/>
  </r>
  <r>
    <n v="3089"/>
    <n v="4"/>
    <n v="276"/>
    <n v="5"/>
    <x v="7"/>
    <n v="0"/>
    <x v="85"/>
    <x v="85"/>
    <s v="Hutan mangrove primer"/>
    <x v="7"/>
    <x v="0"/>
    <x v="1"/>
  </r>
  <r>
    <n v="3090"/>
    <n v="9"/>
    <n v="276"/>
    <n v="11"/>
    <x v="0"/>
    <n v="0"/>
    <x v="85"/>
    <x v="85"/>
    <s v="Savanna / Padang rumput"/>
    <x v="0"/>
    <x v="0"/>
    <x v="0"/>
  </r>
  <r>
    <n v="3091"/>
    <n v="4206"/>
    <n v="183"/>
    <n v="2"/>
    <x v="13"/>
    <n v="0"/>
    <x v="72"/>
    <x v="72"/>
    <s v="Hutan lahan kering sekunder / bekas tebangan"/>
    <x v="13"/>
    <x v="0"/>
    <x v="0"/>
  </r>
  <r>
    <n v="3092"/>
    <n v="12"/>
    <n v="183"/>
    <n v="11"/>
    <x v="13"/>
    <n v="0"/>
    <x v="72"/>
    <x v="72"/>
    <s v="Savanna / Padang rumput"/>
    <x v="13"/>
    <x v="0"/>
    <x v="0"/>
  </r>
  <r>
    <n v="3093"/>
    <n v="535"/>
    <n v="155"/>
    <n v="11"/>
    <x v="2"/>
    <n v="0"/>
    <x v="56"/>
    <x v="56"/>
    <s v="Savanna / Padang rumput"/>
    <x v="2"/>
    <x v="0"/>
    <x v="0"/>
  </r>
  <r>
    <n v="3094"/>
    <n v="162"/>
    <n v="247"/>
    <n v="13"/>
    <x v="1"/>
    <n v="0"/>
    <x v="83"/>
    <x v="83"/>
    <s v="Pertanian lahan kering  campur semak / kebun campur"/>
    <x v="1"/>
    <x v="0"/>
    <x v="0"/>
  </r>
  <r>
    <n v="3095"/>
    <n v="4"/>
    <n v="223"/>
    <n v="13"/>
    <x v="6"/>
    <n v="0"/>
    <x v="82"/>
    <x v="82"/>
    <s v="Pertanian lahan kering  campur semak / kebun campur"/>
    <x v="6"/>
    <x v="0"/>
    <x v="0"/>
  </r>
  <r>
    <n v="3096"/>
    <n v="1"/>
    <n v="223"/>
    <n v="9"/>
    <x v="6"/>
    <n v="0"/>
    <x v="82"/>
    <x v="82"/>
    <s v="Semak belukar"/>
    <x v="6"/>
    <x v="0"/>
    <x v="0"/>
  </r>
  <r>
    <n v="3097"/>
    <n v="22"/>
    <n v="283"/>
    <n v="2"/>
    <x v="3"/>
    <n v="0"/>
    <x v="66"/>
    <x v="66"/>
    <s v="Hutan lahan kering sekunder / bekas tebangan"/>
    <x v="3"/>
    <x v="0"/>
    <x v="1"/>
  </r>
  <r>
    <n v="3098"/>
    <n v="7"/>
    <n v="284"/>
    <n v="2"/>
    <x v="1"/>
    <n v="0"/>
    <x v="69"/>
    <x v="69"/>
    <s v="Hutan lahan kering sekunder / bekas tebangan"/>
    <x v="1"/>
    <x v="0"/>
    <x v="1"/>
  </r>
  <r>
    <n v="3099"/>
    <n v="511"/>
    <n v="218"/>
    <n v="18"/>
    <x v="1"/>
    <n v="0"/>
    <x v="57"/>
    <x v="57"/>
    <s v="Lahan terbuka"/>
    <x v="1"/>
    <x v="0"/>
    <x v="0"/>
  </r>
  <r>
    <n v="3100"/>
    <n v="4"/>
    <n v="183"/>
    <n v="2"/>
    <x v="6"/>
    <n v="0"/>
    <x v="72"/>
    <x v="72"/>
    <s v="Hutan lahan kering sekunder / bekas tebangan"/>
    <x v="6"/>
    <x v="0"/>
    <x v="1"/>
  </r>
  <r>
    <n v="3101"/>
    <n v="1186"/>
    <n v="245"/>
    <n v="9"/>
    <x v="13"/>
    <n v="0"/>
    <x v="79"/>
    <x v="79"/>
    <s v="Semak belukar"/>
    <x v="13"/>
    <x v="0"/>
    <x v="0"/>
  </r>
  <r>
    <n v="3102"/>
    <n v="8"/>
    <n v="224"/>
    <n v="13"/>
    <x v="6"/>
    <n v="0"/>
    <x v="84"/>
    <x v="84"/>
    <s v="Pertanian lahan kering  campur semak / kebun campur"/>
    <x v="6"/>
    <x v="0"/>
    <x v="0"/>
  </r>
  <r>
    <n v="3103"/>
    <n v="750"/>
    <n v="225"/>
    <n v="12"/>
    <x v="6"/>
    <n v="0"/>
    <x v="78"/>
    <x v="78"/>
    <s v="Pertanian lahan kering"/>
    <x v="6"/>
    <x v="0"/>
    <x v="0"/>
  </r>
  <r>
    <n v="3104"/>
    <n v="318"/>
    <n v="225"/>
    <n v="12"/>
    <x v="3"/>
    <n v="0"/>
    <x v="78"/>
    <x v="78"/>
    <s v="Pertanian lahan kering"/>
    <x v="3"/>
    <x v="0"/>
    <x v="0"/>
  </r>
  <r>
    <n v="3105"/>
    <n v="191"/>
    <n v="225"/>
    <n v="12"/>
    <x v="7"/>
    <n v="0"/>
    <x v="78"/>
    <x v="78"/>
    <s v="Pertanian lahan kering"/>
    <x v="7"/>
    <x v="0"/>
    <x v="0"/>
  </r>
  <r>
    <n v="3106"/>
    <n v="2521"/>
    <n v="247"/>
    <n v="2"/>
    <x v="4"/>
    <n v="0"/>
    <x v="83"/>
    <x v="83"/>
    <s v="Hutan lahan kering sekunder / bekas tebangan"/>
    <x v="4"/>
    <x v="0"/>
    <x v="0"/>
  </r>
  <r>
    <n v="3107"/>
    <n v="498"/>
    <n v="247"/>
    <n v="13"/>
    <x v="3"/>
    <n v="0"/>
    <x v="83"/>
    <x v="83"/>
    <s v="Pertanian lahan kering  campur semak / kebun campur"/>
    <x v="3"/>
    <x v="0"/>
    <x v="0"/>
  </r>
  <r>
    <n v="3108"/>
    <n v="53"/>
    <n v="223"/>
    <n v="12"/>
    <x v="6"/>
    <n v="1"/>
    <x v="82"/>
    <x v="82"/>
    <s v="Pertanian lahan kering"/>
    <x v="6"/>
    <x v="1"/>
    <x v="0"/>
  </r>
  <r>
    <n v="3109"/>
    <n v="21"/>
    <n v="284"/>
    <n v="1"/>
    <x v="4"/>
    <n v="0"/>
    <x v="69"/>
    <x v="69"/>
    <s v="Hutan lahan kering primer"/>
    <x v="4"/>
    <x v="0"/>
    <x v="2"/>
  </r>
  <r>
    <n v="3110"/>
    <n v="819"/>
    <n v="276"/>
    <n v="18"/>
    <x v="1"/>
    <n v="0"/>
    <x v="85"/>
    <x v="85"/>
    <s v="Lahan terbuka"/>
    <x v="1"/>
    <x v="0"/>
    <x v="0"/>
  </r>
  <r>
    <n v="3111"/>
    <n v="7"/>
    <n v="276"/>
    <n v="18"/>
    <x v="7"/>
    <n v="0"/>
    <x v="85"/>
    <x v="85"/>
    <s v="Lahan terbuka"/>
    <x v="7"/>
    <x v="0"/>
    <x v="0"/>
  </r>
  <r>
    <n v="3112"/>
    <n v="18"/>
    <n v="202"/>
    <n v="14"/>
    <x v="6"/>
    <n v="1"/>
    <x v="67"/>
    <x v="67"/>
    <s v="Sawah"/>
    <x v="6"/>
    <x v="1"/>
    <x v="0"/>
  </r>
  <r>
    <n v="3113"/>
    <n v="63"/>
    <n v="174"/>
    <n v="12"/>
    <x v="0"/>
    <n v="0"/>
    <x v="86"/>
    <x v="86"/>
    <s v="Pertanian lahan kering"/>
    <x v="0"/>
    <x v="0"/>
    <x v="0"/>
  </r>
  <r>
    <n v="3114"/>
    <n v="3"/>
    <n v="175"/>
    <n v="12"/>
    <x v="7"/>
    <n v="0"/>
    <x v="73"/>
    <x v="73"/>
    <s v="Pertanian lahan kering"/>
    <x v="7"/>
    <x v="0"/>
    <x v="0"/>
  </r>
  <r>
    <n v="3115"/>
    <n v="113"/>
    <n v="175"/>
    <n v="2"/>
    <x v="7"/>
    <n v="0"/>
    <x v="73"/>
    <x v="73"/>
    <s v="Hutan lahan kering sekunder / bekas tebangan"/>
    <x v="7"/>
    <x v="0"/>
    <x v="1"/>
  </r>
  <r>
    <n v="3116"/>
    <n v="4"/>
    <n v="284"/>
    <n v="2"/>
    <x v="5"/>
    <n v="0"/>
    <x v="69"/>
    <x v="69"/>
    <s v="Hutan lahan kering sekunder / bekas tebangan"/>
    <x v="5"/>
    <x v="0"/>
    <x v="1"/>
  </r>
  <r>
    <n v="3117"/>
    <n v="51"/>
    <n v="284"/>
    <n v="1"/>
    <x v="5"/>
    <n v="0"/>
    <x v="69"/>
    <x v="69"/>
    <s v="Hutan lahan kering primer"/>
    <x v="5"/>
    <x v="0"/>
    <x v="1"/>
  </r>
  <r>
    <n v="3118"/>
    <n v="9"/>
    <n v="275"/>
    <n v="18"/>
    <x v="7"/>
    <n v="0"/>
    <x v="58"/>
    <x v="58"/>
    <s v="Lahan terbuka"/>
    <x v="7"/>
    <x v="0"/>
    <x v="0"/>
  </r>
  <r>
    <n v="3119"/>
    <n v="8"/>
    <n v="276"/>
    <n v="0"/>
    <x v="2"/>
    <n v="0"/>
    <x v="85"/>
    <x v="85"/>
    <s v="No data"/>
    <x v="2"/>
    <x v="0"/>
    <x v="0"/>
  </r>
  <r>
    <n v="3120"/>
    <n v="27"/>
    <n v="174"/>
    <n v="0"/>
    <x v="0"/>
    <n v="0"/>
    <x v="86"/>
    <x v="86"/>
    <s v="No data"/>
    <x v="0"/>
    <x v="0"/>
    <x v="0"/>
  </r>
  <r>
    <n v="3121"/>
    <n v="3531"/>
    <n v="174"/>
    <n v="12"/>
    <x v="5"/>
    <n v="0"/>
    <x v="86"/>
    <x v="86"/>
    <s v="Pertanian lahan kering"/>
    <x v="5"/>
    <x v="0"/>
    <x v="0"/>
  </r>
  <r>
    <n v="3122"/>
    <n v="22"/>
    <n v="245"/>
    <n v="18"/>
    <x v="7"/>
    <n v="0"/>
    <x v="79"/>
    <x v="79"/>
    <s v="Lahan terbuka"/>
    <x v="7"/>
    <x v="0"/>
    <x v="0"/>
  </r>
  <r>
    <n v="3123"/>
    <n v="78"/>
    <n v="247"/>
    <n v="2"/>
    <x v="3"/>
    <n v="0"/>
    <x v="83"/>
    <x v="83"/>
    <s v="Hutan lahan kering sekunder / bekas tebangan"/>
    <x v="3"/>
    <x v="0"/>
    <x v="1"/>
  </r>
  <r>
    <n v="3124"/>
    <n v="137"/>
    <n v="224"/>
    <n v="2"/>
    <x v="7"/>
    <n v="0"/>
    <x v="84"/>
    <x v="84"/>
    <s v="Hutan lahan kering sekunder / bekas tebangan"/>
    <x v="7"/>
    <x v="0"/>
    <x v="1"/>
  </r>
  <r>
    <n v="3125"/>
    <n v="1417"/>
    <n v="224"/>
    <n v="12"/>
    <x v="6"/>
    <n v="0"/>
    <x v="84"/>
    <x v="84"/>
    <s v="Pertanian lahan kering"/>
    <x v="6"/>
    <x v="0"/>
    <x v="0"/>
  </r>
  <r>
    <n v="3126"/>
    <n v="215"/>
    <n v="224"/>
    <n v="12"/>
    <x v="4"/>
    <n v="0"/>
    <x v="84"/>
    <x v="84"/>
    <s v="Pertanian lahan kering"/>
    <x v="4"/>
    <x v="0"/>
    <x v="0"/>
  </r>
  <r>
    <n v="3127"/>
    <n v="434"/>
    <n v="281"/>
    <n v="9"/>
    <x v="1"/>
    <n v="0"/>
    <x v="70"/>
    <x v="70"/>
    <s v="Semak belukar"/>
    <x v="1"/>
    <x v="0"/>
    <x v="0"/>
  </r>
  <r>
    <n v="3128"/>
    <n v="8"/>
    <n v="275"/>
    <n v="11"/>
    <x v="6"/>
    <n v="1"/>
    <x v="58"/>
    <x v="58"/>
    <s v="Savanna / Padang rumput"/>
    <x v="6"/>
    <x v="1"/>
    <x v="0"/>
  </r>
  <r>
    <n v="3129"/>
    <n v="12"/>
    <n v="139"/>
    <n v="11"/>
    <x v="2"/>
    <n v="0"/>
    <x v="68"/>
    <x v="68"/>
    <s v="Savanna / Padang rumput"/>
    <x v="2"/>
    <x v="0"/>
    <x v="0"/>
  </r>
  <r>
    <n v="3130"/>
    <n v="32"/>
    <n v="247"/>
    <n v="2"/>
    <x v="2"/>
    <n v="0"/>
    <x v="83"/>
    <x v="83"/>
    <s v="Hutan lahan kering sekunder / bekas tebangan"/>
    <x v="2"/>
    <x v="0"/>
    <x v="1"/>
  </r>
  <r>
    <n v="3131"/>
    <n v="348"/>
    <n v="224"/>
    <n v="12"/>
    <x v="1"/>
    <n v="0"/>
    <x v="84"/>
    <x v="84"/>
    <s v="Pertanian lahan kering"/>
    <x v="1"/>
    <x v="0"/>
    <x v="0"/>
  </r>
  <r>
    <n v="3132"/>
    <n v="413"/>
    <n v="224"/>
    <n v="12"/>
    <x v="2"/>
    <n v="0"/>
    <x v="84"/>
    <x v="84"/>
    <s v="Pertanian lahan kering"/>
    <x v="2"/>
    <x v="0"/>
    <x v="0"/>
  </r>
  <r>
    <n v="3133"/>
    <n v="64"/>
    <n v="224"/>
    <n v="11"/>
    <x v="3"/>
    <n v="0"/>
    <x v="84"/>
    <x v="84"/>
    <s v="Savanna / Padang rumput"/>
    <x v="3"/>
    <x v="0"/>
    <x v="0"/>
  </r>
  <r>
    <n v="3134"/>
    <n v="4"/>
    <n v="275"/>
    <n v="11"/>
    <x v="12"/>
    <n v="1"/>
    <x v="58"/>
    <x v="58"/>
    <s v="Savanna / Padang rumput"/>
    <x v="12"/>
    <x v="1"/>
    <x v="0"/>
  </r>
  <r>
    <n v="3135"/>
    <n v="2"/>
    <n v="275"/>
    <n v="18"/>
    <x v="3"/>
    <n v="0"/>
    <x v="58"/>
    <x v="58"/>
    <s v="Lahan terbuka"/>
    <x v="3"/>
    <x v="0"/>
    <x v="0"/>
  </r>
  <r>
    <n v="3136"/>
    <n v="17"/>
    <n v="275"/>
    <n v="11"/>
    <x v="1"/>
    <n v="1"/>
    <x v="58"/>
    <x v="58"/>
    <s v="Savanna / Padang rumput"/>
    <x v="1"/>
    <x v="1"/>
    <x v="0"/>
  </r>
  <r>
    <n v="3137"/>
    <n v="1090"/>
    <n v="276"/>
    <n v="12"/>
    <x v="6"/>
    <n v="0"/>
    <x v="85"/>
    <x v="85"/>
    <s v="Pertanian lahan kering"/>
    <x v="6"/>
    <x v="0"/>
    <x v="0"/>
  </r>
  <r>
    <n v="3138"/>
    <n v="7"/>
    <n v="276"/>
    <n v="0"/>
    <x v="6"/>
    <n v="0"/>
    <x v="85"/>
    <x v="85"/>
    <s v="No data"/>
    <x v="6"/>
    <x v="0"/>
    <x v="0"/>
  </r>
  <r>
    <n v="3139"/>
    <n v="16"/>
    <n v="207"/>
    <n v="14"/>
    <x v="4"/>
    <n v="0"/>
    <x v="65"/>
    <x v="65"/>
    <s v="Sawah"/>
    <x v="4"/>
    <x v="0"/>
    <x v="0"/>
  </r>
  <r>
    <n v="3140"/>
    <n v="1230"/>
    <n v="174"/>
    <n v="12"/>
    <x v="2"/>
    <n v="0"/>
    <x v="86"/>
    <x v="86"/>
    <s v="Pertanian lahan kering"/>
    <x v="2"/>
    <x v="0"/>
    <x v="0"/>
  </r>
  <r>
    <n v="3141"/>
    <n v="2"/>
    <n v="149"/>
    <n v="16"/>
    <x v="7"/>
    <n v="0"/>
    <x v="62"/>
    <x v="62"/>
    <s v="Pemukiman"/>
    <x v="7"/>
    <x v="0"/>
    <x v="0"/>
  </r>
  <r>
    <n v="3142"/>
    <n v="4"/>
    <n v="245"/>
    <n v="18"/>
    <x v="13"/>
    <n v="0"/>
    <x v="79"/>
    <x v="79"/>
    <s v="Lahan terbuka"/>
    <x v="13"/>
    <x v="0"/>
    <x v="0"/>
  </r>
  <r>
    <n v="3143"/>
    <n v="6"/>
    <n v="224"/>
    <n v="13"/>
    <x v="1"/>
    <n v="0"/>
    <x v="84"/>
    <x v="84"/>
    <s v="Pertanian lahan kering  campur semak / kebun campur"/>
    <x v="1"/>
    <x v="0"/>
    <x v="0"/>
  </r>
  <r>
    <n v="3144"/>
    <n v="126"/>
    <n v="224"/>
    <n v="11"/>
    <x v="7"/>
    <n v="0"/>
    <x v="84"/>
    <x v="84"/>
    <s v="Savanna / Padang rumput"/>
    <x v="7"/>
    <x v="0"/>
    <x v="0"/>
  </r>
  <r>
    <n v="3145"/>
    <n v="54"/>
    <n v="283"/>
    <n v="2"/>
    <x v="7"/>
    <n v="0"/>
    <x v="66"/>
    <x v="66"/>
    <s v="Hutan lahan kering sekunder / bekas tebangan"/>
    <x v="7"/>
    <x v="0"/>
    <x v="1"/>
  </r>
  <r>
    <n v="3146"/>
    <n v="180"/>
    <n v="275"/>
    <n v="13"/>
    <x v="7"/>
    <n v="0"/>
    <x v="58"/>
    <x v="58"/>
    <s v="Pertanian lahan kering  campur semak / kebun campur"/>
    <x v="7"/>
    <x v="0"/>
    <x v="0"/>
  </r>
  <r>
    <n v="3147"/>
    <n v="162"/>
    <n v="276"/>
    <n v="12"/>
    <x v="1"/>
    <n v="0"/>
    <x v="85"/>
    <x v="85"/>
    <s v="Pertanian lahan kering"/>
    <x v="1"/>
    <x v="0"/>
    <x v="0"/>
  </r>
  <r>
    <n v="3148"/>
    <n v="11"/>
    <n v="202"/>
    <n v="13"/>
    <x v="7"/>
    <n v="1"/>
    <x v="67"/>
    <x v="67"/>
    <s v="Pertanian lahan kering  campur semak / kebun campur"/>
    <x v="7"/>
    <x v="1"/>
    <x v="0"/>
  </r>
  <r>
    <n v="3149"/>
    <n v="4"/>
    <n v="202"/>
    <n v="13"/>
    <x v="6"/>
    <n v="1"/>
    <x v="67"/>
    <x v="67"/>
    <s v="Pertanian lahan kering  campur semak / kebun campur"/>
    <x v="6"/>
    <x v="1"/>
    <x v="0"/>
  </r>
  <r>
    <n v="3150"/>
    <n v="1"/>
    <n v="202"/>
    <n v="2"/>
    <x v="3"/>
    <n v="1"/>
    <x v="67"/>
    <x v="67"/>
    <s v="Hutan lahan kering sekunder / bekas tebangan"/>
    <x v="3"/>
    <x v="1"/>
    <x v="1"/>
  </r>
  <r>
    <n v="3151"/>
    <n v="202"/>
    <n v="174"/>
    <n v="12"/>
    <x v="4"/>
    <n v="0"/>
    <x v="86"/>
    <x v="86"/>
    <s v="Pertanian lahan kering"/>
    <x v="4"/>
    <x v="0"/>
    <x v="0"/>
  </r>
  <r>
    <n v="3152"/>
    <n v="3194"/>
    <n v="174"/>
    <n v="2"/>
    <x v="4"/>
    <n v="0"/>
    <x v="86"/>
    <x v="86"/>
    <s v="Hutan lahan kering sekunder / bekas tebangan"/>
    <x v="4"/>
    <x v="0"/>
    <x v="0"/>
  </r>
  <r>
    <n v="3153"/>
    <n v="8"/>
    <n v="175"/>
    <n v="13"/>
    <x v="13"/>
    <n v="0"/>
    <x v="73"/>
    <x v="73"/>
    <s v="Pertanian lahan kering  campur semak / kebun campur"/>
    <x v="13"/>
    <x v="0"/>
    <x v="0"/>
  </r>
  <r>
    <n v="3154"/>
    <n v="28"/>
    <n v="245"/>
    <n v="2"/>
    <x v="3"/>
    <n v="0"/>
    <x v="79"/>
    <x v="79"/>
    <s v="Hutan lahan kering sekunder / bekas tebangan"/>
    <x v="3"/>
    <x v="0"/>
    <x v="1"/>
  </r>
  <r>
    <n v="3155"/>
    <n v="23"/>
    <n v="224"/>
    <n v="13"/>
    <x v="3"/>
    <n v="0"/>
    <x v="84"/>
    <x v="84"/>
    <s v="Pertanian lahan kering  campur semak / kebun campur"/>
    <x v="3"/>
    <x v="0"/>
    <x v="0"/>
  </r>
  <r>
    <n v="3156"/>
    <n v="653"/>
    <n v="224"/>
    <n v="12"/>
    <x v="3"/>
    <n v="0"/>
    <x v="84"/>
    <x v="84"/>
    <s v="Pertanian lahan kering"/>
    <x v="3"/>
    <x v="0"/>
    <x v="0"/>
  </r>
  <r>
    <n v="3157"/>
    <n v="669"/>
    <n v="224"/>
    <n v="12"/>
    <x v="7"/>
    <n v="0"/>
    <x v="84"/>
    <x v="84"/>
    <s v="Pertanian lahan kering"/>
    <x v="7"/>
    <x v="0"/>
    <x v="0"/>
  </r>
  <r>
    <n v="3158"/>
    <n v="2"/>
    <n v="225"/>
    <n v="12"/>
    <x v="6"/>
    <n v="1"/>
    <x v="78"/>
    <x v="78"/>
    <s v="Pertanian lahan kering"/>
    <x v="6"/>
    <x v="1"/>
    <x v="0"/>
  </r>
  <r>
    <n v="3159"/>
    <n v="86"/>
    <n v="284"/>
    <n v="1"/>
    <x v="2"/>
    <n v="0"/>
    <x v="69"/>
    <x v="69"/>
    <s v="Hutan lahan kering primer"/>
    <x v="2"/>
    <x v="0"/>
    <x v="1"/>
  </r>
  <r>
    <n v="3160"/>
    <n v="691"/>
    <n v="281"/>
    <n v="9"/>
    <x v="6"/>
    <n v="0"/>
    <x v="70"/>
    <x v="70"/>
    <s v="Semak belukar"/>
    <x v="6"/>
    <x v="0"/>
    <x v="0"/>
  </r>
  <r>
    <n v="3161"/>
    <n v="257"/>
    <n v="204"/>
    <n v="2"/>
    <x v="1"/>
    <n v="0"/>
    <x v="81"/>
    <x v="81"/>
    <s v="Hutan lahan kering sekunder / bekas tebangan"/>
    <x v="1"/>
    <x v="0"/>
    <x v="1"/>
  </r>
  <r>
    <n v="3162"/>
    <n v="18"/>
    <n v="223"/>
    <n v="12"/>
    <x v="3"/>
    <n v="1"/>
    <x v="82"/>
    <x v="82"/>
    <s v="Pertanian lahan kering"/>
    <x v="3"/>
    <x v="1"/>
    <x v="0"/>
  </r>
  <r>
    <n v="3163"/>
    <n v="9"/>
    <n v="225"/>
    <n v="12"/>
    <x v="3"/>
    <n v="1"/>
    <x v="78"/>
    <x v="78"/>
    <s v="Pertanian lahan kering"/>
    <x v="3"/>
    <x v="1"/>
    <x v="0"/>
  </r>
  <r>
    <n v="3164"/>
    <n v="5214"/>
    <n v="281"/>
    <n v="9"/>
    <x v="4"/>
    <n v="0"/>
    <x v="70"/>
    <x v="70"/>
    <s v="Semak belukar"/>
    <x v="4"/>
    <x v="0"/>
    <x v="0"/>
  </r>
  <r>
    <n v="3165"/>
    <n v="1487"/>
    <n v="281"/>
    <n v="11"/>
    <x v="4"/>
    <n v="0"/>
    <x v="70"/>
    <x v="70"/>
    <s v="Savanna / Padang rumput"/>
    <x v="4"/>
    <x v="0"/>
    <x v="0"/>
  </r>
  <r>
    <n v="3166"/>
    <n v="38"/>
    <n v="275"/>
    <n v="13"/>
    <x v="12"/>
    <n v="0"/>
    <x v="58"/>
    <x v="58"/>
    <s v="Pertanian lahan kering  campur semak / kebun campur"/>
    <x v="12"/>
    <x v="0"/>
    <x v="0"/>
  </r>
  <r>
    <n v="3167"/>
    <n v="14"/>
    <n v="189"/>
    <n v="13"/>
    <x v="0"/>
    <n v="0"/>
    <x v="76"/>
    <x v="76"/>
    <s v="Pertanian lahan kering  campur semak / kebun campur"/>
    <x v="0"/>
    <x v="0"/>
    <x v="0"/>
  </r>
  <r>
    <n v="3168"/>
    <n v="13"/>
    <n v="189"/>
    <n v="13"/>
    <x v="9"/>
    <n v="0"/>
    <x v="76"/>
    <x v="76"/>
    <s v="Pertanian lahan kering  campur semak / kebun campur"/>
    <x v="9"/>
    <x v="0"/>
    <x v="0"/>
  </r>
  <r>
    <n v="3169"/>
    <n v="16"/>
    <n v="207"/>
    <n v="14"/>
    <x v="12"/>
    <n v="0"/>
    <x v="65"/>
    <x v="65"/>
    <s v="Sawah"/>
    <x v="12"/>
    <x v="0"/>
    <x v="0"/>
  </r>
  <r>
    <n v="3170"/>
    <n v="1"/>
    <n v="207"/>
    <n v="20"/>
    <x v="12"/>
    <n v="0"/>
    <x v="65"/>
    <x v="65"/>
    <s v="Tubuh air"/>
    <x v="12"/>
    <x v="0"/>
    <x v="0"/>
  </r>
  <r>
    <n v="3171"/>
    <n v="1"/>
    <n v="155"/>
    <n v="2"/>
    <x v="0"/>
    <n v="0"/>
    <x v="56"/>
    <x v="56"/>
    <s v="Hutan lahan kering sekunder / bekas tebangan"/>
    <x v="0"/>
    <x v="0"/>
    <x v="1"/>
  </r>
  <r>
    <n v="3172"/>
    <n v="76"/>
    <n v="245"/>
    <n v="14"/>
    <x v="13"/>
    <n v="0"/>
    <x v="79"/>
    <x v="79"/>
    <s v="Sawah"/>
    <x v="13"/>
    <x v="0"/>
    <x v="0"/>
  </r>
  <r>
    <n v="3173"/>
    <n v="87"/>
    <n v="247"/>
    <n v="13"/>
    <x v="5"/>
    <n v="0"/>
    <x v="83"/>
    <x v="83"/>
    <s v="Pertanian lahan kering  campur semak / kebun campur"/>
    <x v="5"/>
    <x v="0"/>
    <x v="0"/>
  </r>
  <r>
    <n v="3174"/>
    <n v="8"/>
    <n v="224"/>
    <n v="13"/>
    <x v="7"/>
    <n v="0"/>
    <x v="84"/>
    <x v="84"/>
    <s v="Pertanian lahan kering  campur semak / kebun campur"/>
    <x v="7"/>
    <x v="0"/>
    <x v="0"/>
  </r>
  <r>
    <n v="3175"/>
    <n v="1321"/>
    <n v="284"/>
    <n v="1"/>
    <x v="13"/>
    <n v="0"/>
    <x v="69"/>
    <x v="69"/>
    <s v="Hutan lahan kering primer"/>
    <x v="13"/>
    <x v="0"/>
    <x v="0"/>
  </r>
  <r>
    <n v="3176"/>
    <n v="22"/>
    <n v="282"/>
    <n v="1"/>
    <x v="2"/>
    <n v="0"/>
    <x v="42"/>
    <x v="42"/>
    <s v="Hutan lahan kering primer"/>
    <x v="2"/>
    <x v="0"/>
    <x v="1"/>
  </r>
  <r>
    <n v="3177"/>
    <n v="117"/>
    <n v="275"/>
    <n v="18"/>
    <x v="2"/>
    <n v="0"/>
    <x v="58"/>
    <x v="58"/>
    <s v="Lahan terbuka"/>
    <x v="2"/>
    <x v="0"/>
    <x v="0"/>
  </r>
  <r>
    <n v="3178"/>
    <n v="96"/>
    <n v="189"/>
    <n v="13"/>
    <x v="3"/>
    <n v="0"/>
    <x v="76"/>
    <x v="76"/>
    <s v="Pertanian lahan kering  campur semak / kebun campur"/>
    <x v="3"/>
    <x v="0"/>
    <x v="0"/>
  </r>
  <r>
    <n v="3179"/>
    <n v="63"/>
    <n v="207"/>
    <n v="14"/>
    <x v="13"/>
    <n v="0"/>
    <x v="65"/>
    <x v="65"/>
    <s v="Sawah"/>
    <x v="13"/>
    <x v="0"/>
    <x v="0"/>
  </r>
  <r>
    <n v="3180"/>
    <n v="512"/>
    <n v="204"/>
    <n v="2"/>
    <x v="2"/>
    <n v="0"/>
    <x v="81"/>
    <x v="81"/>
    <s v="Hutan lahan kering sekunder / bekas tebangan"/>
    <x v="2"/>
    <x v="0"/>
    <x v="1"/>
  </r>
  <r>
    <n v="3181"/>
    <n v="17"/>
    <n v="203"/>
    <n v="13"/>
    <x v="13"/>
    <n v="0"/>
    <x v="59"/>
    <x v="59"/>
    <s v="Pertanian lahan kering  campur semak / kebun campur"/>
    <x v="13"/>
    <x v="0"/>
    <x v="0"/>
  </r>
  <r>
    <n v="3182"/>
    <n v="728"/>
    <n v="174"/>
    <n v="2"/>
    <x v="2"/>
    <n v="0"/>
    <x v="86"/>
    <x v="86"/>
    <s v="Hutan lahan kering sekunder / bekas tebangan"/>
    <x v="2"/>
    <x v="0"/>
    <x v="1"/>
  </r>
  <r>
    <n v="3183"/>
    <n v="68"/>
    <n v="245"/>
    <n v="13"/>
    <x v="2"/>
    <n v="0"/>
    <x v="79"/>
    <x v="79"/>
    <s v="Pertanian lahan kering  campur semak / kebun campur"/>
    <x v="2"/>
    <x v="0"/>
    <x v="0"/>
  </r>
  <r>
    <n v="3184"/>
    <n v="76"/>
    <n v="280"/>
    <n v="1"/>
    <x v="4"/>
    <n v="0"/>
    <x v="46"/>
    <x v="46"/>
    <s v="Hutan lahan kering primer"/>
    <x v="4"/>
    <x v="0"/>
    <x v="2"/>
  </r>
  <r>
    <n v="3185"/>
    <n v="29"/>
    <n v="276"/>
    <n v="18"/>
    <x v="2"/>
    <n v="0"/>
    <x v="85"/>
    <x v="85"/>
    <s v="Lahan terbuka"/>
    <x v="2"/>
    <x v="0"/>
    <x v="0"/>
  </r>
  <r>
    <n v="3186"/>
    <n v="31"/>
    <n v="185"/>
    <n v="2"/>
    <x v="2"/>
    <n v="0"/>
    <x v="80"/>
    <x v="80"/>
    <s v="Hutan lahan kering sekunder / bekas tebangan"/>
    <x v="2"/>
    <x v="0"/>
    <x v="1"/>
  </r>
  <r>
    <n v="3187"/>
    <n v="24"/>
    <n v="149"/>
    <n v="1"/>
    <x v="5"/>
    <n v="0"/>
    <x v="62"/>
    <x v="62"/>
    <s v="Hutan lahan kering primer"/>
    <x v="5"/>
    <x v="0"/>
    <x v="1"/>
  </r>
  <r>
    <n v="3188"/>
    <n v="95"/>
    <n v="242"/>
    <n v="9"/>
    <x v="12"/>
    <n v="0"/>
    <x v="49"/>
    <x v="49"/>
    <s v="Semak belukar"/>
    <x v="12"/>
    <x v="0"/>
    <x v="0"/>
  </r>
  <r>
    <n v="3189"/>
    <n v="154"/>
    <n v="225"/>
    <n v="12"/>
    <x v="2"/>
    <n v="0"/>
    <x v="78"/>
    <x v="78"/>
    <s v="Pertanian lahan kering"/>
    <x v="2"/>
    <x v="0"/>
    <x v="0"/>
  </r>
  <r>
    <n v="3190"/>
    <n v="555"/>
    <n v="276"/>
    <n v="11"/>
    <x v="4"/>
    <n v="0"/>
    <x v="85"/>
    <x v="85"/>
    <s v="Savanna / Padang rumput"/>
    <x v="4"/>
    <x v="0"/>
    <x v="0"/>
  </r>
  <r>
    <n v="3191"/>
    <n v="541"/>
    <n v="185"/>
    <n v="2"/>
    <x v="13"/>
    <n v="0"/>
    <x v="80"/>
    <x v="80"/>
    <s v="Hutan lahan kering sekunder / bekas tebangan"/>
    <x v="13"/>
    <x v="0"/>
    <x v="0"/>
  </r>
  <r>
    <n v="3192"/>
    <n v="192"/>
    <n v="242"/>
    <n v="9"/>
    <x v="6"/>
    <n v="0"/>
    <x v="49"/>
    <x v="49"/>
    <s v="Semak belukar"/>
    <x v="6"/>
    <x v="0"/>
    <x v="0"/>
  </r>
  <r>
    <n v="3193"/>
    <n v="7"/>
    <n v="242"/>
    <n v="12"/>
    <x v="15"/>
    <n v="0"/>
    <x v="49"/>
    <x v="49"/>
    <s v="Pertanian lahan kering"/>
    <x v="15"/>
    <x v="0"/>
    <x v="0"/>
  </r>
  <r>
    <n v="3194"/>
    <n v="95"/>
    <n v="283"/>
    <n v="2"/>
    <x v="2"/>
    <n v="0"/>
    <x v="66"/>
    <x v="66"/>
    <s v="Hutan lahan kering sekunder / bekas tebangan"/>
    <x v="2"/>
    <x v="0"/>
    <x v="1"/>
  </r>
  <r>
    <n v="3195"/>
    <n v="478"/>
    <n v="281"/>
    <n v="9"/>
    <x v="3"/>
    <n v="0"/>
    <x v="70"/>
    <x v="70"/>
    <s v="Semak belukar"/>
    <x v="3"/>
    <x v="0"/>
    <x v="0"/>
  </r>
  <r>
    <n v="3196"/>
    <n v="54"/>
    <n v="185"/>
    <n v="2"/>
    <x v="1"/>
    <n v="0"/>
    <x v="80"/>
    <x v="80"/>
    <s v="Hutan lahan kering sekunder / bekas tebangan"/>
    <x v="1"/>
    <x v="0"/>
    <x v="1"/>
  </r>
  <r>
    <n v="3197"/>
    <n v="15"/>
    <n v="280"/>
    <n v="1"/>
    <x v="7"/>
    <n v="0"/>
    <x v="46"/>
    <x v="46"/>
    <s v="Hutan lahan kering primer"/>
    <x v="7"/>
    <x v="0"/>
    <x v="1"/>
  </r>
  <r>
    <n v="3198"/>
    <n v="6"/>
    <n v="280"/>
    <n v="1"/>
    <x v="2"/>
    <n v="0"/>
    <x v="46"/>
    <x v="46"/>
    <s v="Hutan lahan kering primer"/>
    <x v="2"/>
    <x v="0"/>
    <x v="1"/>
  </r>
  <r>
    <n v="3199"/>
    <n v="77"/>
    <n v="189"/>
    <n v="13"/>
    <x v="4"/>
    <n v="0"/>
    <x v="76"/>
    <x v="76"/>
    <s v="Pertanian lahan kering  campur semak / kebun campur"/>
    <x v="4"/>
    <x v="0"/>
    <x v="0"/>
  </r>
  <r>
    <n v="3200"/>
    <n v="6748"/>
    <n v="189"/>
    <n v="2"/>
    <x v="4"/>
    <n v="0"/>
    <x v="76"/>
    <x v="76"/>
    <s v="Hutan lahan kering sekunder / bekas tebangan"/>
    <x v="4"/>
    <x v="0"/>
    <x v="0"/>
  </r>
  <r>
    <n v="3201"/>
    <n v="223"/>
    <n v="224"/>
    <n v="16"/>
    <x v="7"/>
    <n v="0"/>
    <x v="84"/>
    <x v="84"/>
    <s v="Pemukiman"/>
    <x v="7"/>
    <x v="0"/>
    <x v="0"/>
  </r>
  <r>
    <n v="3202"/>
    <n v="861"/>
    <n v="282"/>
    <n v="1"/>
    <x v="13"/>
    <n v="0"/>
    <x v="42"/>
    <x v="42"/>
    <s v="Hutan lahan kering primer"/>
    <x v="13"/>
    <x v="0"/>
    <x v="0"/>
  </r>
  <r>
    <n v="3203"/>
    <n v="6"/>
    <n v="218"/>
    <n v="18"/>
    <x v="4"/>
    <n v="0"/>
    <x v="57"/>
    <x v="57"/>
    <s v="Lahan terbuka"/>
    <x v="4"/>
    <x v="0"/>
    <x v="0"/>
  </r>
  <r>
    <n v="3204"/>
    <n v="218"/>
    <n v="203"/>
    <n v="2"/>
    <x v="7"/>
    <n v="0"/>
    <x v="59"/>
    <x v="59"/>
    <s v="Hutan lahan kering sekunder / bekas tebangan"/>
    <x v="7"/>
    <x v="0"/>
    <x v="1"/>
  </r>
  <r>
    <n v="3205"/>
    <n v="70"/>
    <n v="203"/>
    <n v="9"/>
    <x v="5"/>
    <n v="0"/>
    <x v="59"/>
    <x v="59"/>
    <s v="Semak belukar"/>
    <x v="5"/>
    <x v="0"/>
    <x v="0"/>
  </r>
  <r>
    <n v="3206"/>
    <n v="71"/>
    <n v="203"/>
    <n v="9"/>
    <x v="4"/>
    <n v="0"/>
    <x v="59"/>
    <x v="59"/>
    <s v="Semak belukar"/>
    <x v="4"/>
    <x v="0"/>
    <x v="0"/>
  </r>
  <r>
    <n v="3207"/>
    <n v="17"/>
    <n v="242"/>
    <n v="2"/>
    <x v="0"/>
    <n v="0"/>
    <x v="49"/>
    <x v="49"/>
    <s v="Hutan lahan kering sekunder / bekas tebangan"/>
    <x v="0"/>
    <x v="0"/>
    <x v="1"/>
  </r>
  <r>
    <n v="3208"/>
    <n v="299"/>
    <n v="223"/>
    <n v="12"/>
    <x v="3"/>
    <n v="0"/>
    <x v="82"/>
    <x v="82"/>
    <s v="Pertanian lahan kering"/>
    <x v="3"/>
    <x v="0"/>
    <x v="0"/>
  </r>
  <r>
    <n v="3209"/>
    <n v="117"/>
    <n v="223"/>
    <n v="12"/>
    <x v="4"/>
    <n v="0"/>
    <x v="82"/>
    <x v="82"/>
    <s v="Pertanian lahan kering"/>
    <x v="4"/>
    <x v="0"/>
    <x v="0"/>
  </r>
  <r>
    <n v="3210"/>
    <n v="101"/>
    <n v="275"/>
    <n v="13"/>
    <x v="1"/>
    <n v="0"/>
    <x v="58"/>
    <x v="58"/>
    <s v="Pertanian lahan kering  campur semak / kebun campur"/>
    <x v="1"/>
    <x v="0"/>
    <x v="0"/>
  </r>
  <r>
    <n v="3211"/>
    <n v="265"/>
    <n v="204"/>
    <n v="2"/>
    <x v="6"/>
    <n v="0"/>
    <x v="81"/>
    <x v="81"/>
    <s v="Hutan lahan kering sekunder / bekas tebangan"/>
    <x v="6"/>
    <x v="0"/>
    <x v="1"/>
  </r>
  <r>
    <n v="3212"/>
    <n v="638"/>
    <n v="205"/>
    <n v="2"/>
    <x v="1"/>
    <n v="0"/>
    <x v="87"/>
    <x v="87"/>
    <s v="Hutan lahan kering sekunder / bekas tebangan"/>
    <x v="1"/>
    <x v="0"/>
    <x v="1"/>
  </r>
  <r>
    <n v="3213"/>
    <n v="1"/>
    <n v="205"/>
    <n v="13"/>
    <x v="1"/>
    <n v="0"/>
    <x v="87"/>
    <x v="87"/>
    <s v="Pertanian lahan kering  campur semak / kebun campur"/>
    <x v="1"/>
    <x v="0"/>
    <x v="0"/>
  </r>
  <r>
    <n v="3214"/>
    <n v="1"/>
    <n v="243"/>
    <n v="13"/>
    <x v="1"/>
    <n v="0"/>
    <x v="43"/>
    <x v="43"/>
    <s v="Pertanian lahan kering  campur semak / kebun campur"/>
    <x v="1"/>
    <x v="0"/>
    <x v="0"/>
  </r>
  <r>
    <n v="3215"/>
    <n v="13"/>
    <n v="224"/>
    <n v="16"/>
    <x v="4"/>
    <n v="0"/>
    <x v="84"/>
    <x v="84"/>
    <s v="Pemukiman"/>
    <x v="4"/>
    <x v="0"/>
    <x v="0"/>
  </r>
  <r>
    <n v="3216"/>
    <n v="90"/>
    <n v="225"/>
    <n v="13"/>
    <x v="2"/>
    <n v="0"/>
    <x v="78"/>
    <x v="78"/>
    <s v="Pertanian lahan kering  campur semak / kebun campur"/>
    <x v="2"/>
    <x v="0"/>
    <x v="0"/>
  </r>
  <r>
    <n v="3217"/>
    <n v="96"/>
    <n v="281"/>
    <n v="11"/>
    <x v="3"/>
    <n v="0"/>
    <x v="70"/>
    <x v="70"/>
    <s v="Savanna / Padang rumput"/>
    <x v="3"/>
    <x v="0"/>
    <x v="0"/>
  </r>
  <r>
    <n v="3218"/>
    <n v="9"/>
    <n v="276"/>
    <n v="0"/>
    <x v="9"/>
    <n v="0"/>
    <x v="85"/>
    <x v="85"/>
    <s v="No data"/>
    <x v="9"/>
    <x v="0"/>
    <x v="0"/>
  </r>
  <r>
    <n v="3219"/>
    <n v="175"/>
    <n v="204"/>
    <n v="2"/>
    <x v="3"/>
    <n v="0"/>
    <x v="81"/>
    <x v="81"/>
    <s v="Hutan lahan kering sekunder / bekas tebangan"/>
    <x v="3"/>
    <x v="0"/>
    <x v="1"/>
  </r>
  <r>
    <n v="3220"/>
    <n v="3185"/>
    <n v="205"/>
    <n v="11"/>
    <x v="1"/>
    <n v="0"/>
    <x v="87"/>
    <x v="87"/>
    <s v="Savanna / Padang rumput"/>
    <x v="1"/>
    <x v="0"/>
    <x v="0"/>
  </r>
  <r>
    <n v="3221"/>
    <n v="12"/>
    <n v="203"/>
    <n v="9"/>
    <x v="3"/>
    <n v="0"/>
    <x v="59"/>
    <x v="59"/>
    <s v="Semak belukar"/>
    <x v="3"/>
    <x v="0"/>
    <x v="0"/>
  </r>
  <r>
    <n v="3222"/>
    <n v="18"/>
    <n v="183"/>
    <n v="2"/>
    <x v="3"/>
    <n v="0"/>
    <x v="72"/>
    <x v="72"/>
    <s v="Hutan lahan kering sekunder / bekas tebangan"/>
    <x v="3"/>
    <x v="0"/>
    <x v="1"/>
  </r>
  <r>
    <n v="3223"/>
    <n v="13"/>
    <n v="185"/>
    <n v="11"/>
    <x v="13"/>
    <n v="0"/>
    <x v="80"/>
    <x v="80"/>
    <s v="Savanna / Padang rumput"/>
    <x v="13"/>
    <x v="0"/>
    <x v="0"/>
  </r>
  <r>
    <n v="3224"/>
    <n v="107"/>
    <n v="247"/>
    <n v="2"/>
    <x v="6"/>
    <n v="0"/>
    <x v="83"/>
    <x v="83"/>
    <s v="Hutan lahan kering sekunder / bekas tebangan"/>
    <x v="6"/>
    <x v="0"/>
    <x v="1"/>
  </r>
  <r>
    <n v="3225"/>
    <n v="3"/>
    <n v="203"/>
    <n v="13"/>
    <x v="4"/>
    <n v="0"/>
    <x v="59"/>
    <x v="59"/>
    <s v="Pertanian lahan kering  campur semak / kebun campur"/>
    <x v="4"/>
    <x v="0"/>
    <x v="0"/>
  </r>
  <r>
    <n v="3226"/>
    <n v="7"/>
    <n v="242"/>
    <n v="5"/>
    <x v="1"/>
    <n v="0"/>
    <x v="49"/>
    <x v="49"/>
    <s v="Hutan mangrove primer"/>
    <x v="1"/>
    <x v="0"/>
    <x v="1"/>
  </r>
  <r>
    <n v="3227"/>
    <n v="579"/>
    <n v="224"/>
    <n v="16"/>
    <x v="3"/>
    <n v="0"/>
    <x v="84"/>
    <x v="84"/>
    <s v="Pemukiman"/>
    <x v="3"/>
    <x v="0"/>
    <x v="0"/>
  </r>
  <r>
    <n v="3228"/>
    <n v="126"/>
    <n v="224"/>
    <n v="16"/>
    <x v="6"/>
    <n v="0"/>
    <x v="84"/>
    <x v="84"/>
    <s v="Pemukiman"/>
    <x v="6"/>
    <x v="0"/>
    <x v="0"/>
  </r>
  <r>
    <n v="3229"/>
    <n v="649"/>
    <n v="281"/>
    <n v="9"/>
    <x v="7"/>
    <n v="0"/>
    <x v="70"/>
    <x v="70"/>
    <s v="Semak belukar"/>
    <x v="7"/>
    <x v="0"/>
    <x v="0"/>
  </r>
  <r>
    <n v="3230"/>
    <n v="188"/>
    <n v="281"/>
    <n v="9"/>
    <x v="5"/>
    <n v="0"/>
    <x v="70"/>
    <x v="70"/>
    <s v="Semak belukar"/>
    <x v="5"/>
    <x v="0"/>
    <x v="0"/>
  </r>
  <r>
    <n v="3231"/>
    <n v="20"/>
    <n v="189"/>
    <n v="0"/>
    <x v="7"/>
    <n v="0"/>
    <x v="76"/>
    <x v="76"/>
    <s v="No data"/>
    <x v="7"/>
    <x v="0"/>
    <x v="0"/>
  </r>
  <r>
    <n v="3232"/>
    <n v="815"/>
    <n v="189"/>
    <n v="2"/>
    <x v="5"/>
    <n v="0"/>
    <x v="76"/>
    <x v="76"/>
    <s v="Hutan lahan kering sekunder / bekas tebangan"/>
    <x v="5"/>
    <x v="0"/>
    <x v="1"/>
  </r>
  <r>
    <n v="3233"/>
    <n v="50"/>
    <n v="203"/>
    <n v="16"/>
    <x v="4"/>
    <n v="0"/>
    <x v="59"/>
    <x v="59"/>
    <s v="Pemukiman"/>
    <x v="4"/>
    <x v="0"/>
    <x v="0"/>
  </r>
  <r>
    <n v="3234"/>
    <n v="119"/>
    <n v="183"/>
    <n v="2"/>
    <x v="5"/>
    <n v="0"/>
    <x v="72"/>
    <x v="72"/>
    <s v="Hutan lahan kering sekunder / bekas tebangan"/>
    <x v="5"/>
    <x v="0"/>
    <x v="1"/>
  </r>
  <r>
    <n v="3235"/>
    <n v="43"/>
    <n v="242"/>
    <n v="5"/>
    <x v="9"/>
    <n v="0"/>
    <x v="49"/>
    <x v="49"/>
    <s v="Hutan mangrove primer"/>
    <x v="9"/>
    <x v="0"/>
    <x v="0"/>
  </r>
  <r>
    <n v="3236"/>
    <n v="17"/>
    <n v="245"/>
    <n v="14"/>
    <x v="5"/>
    <n v="0"/>
    <x v="79"/>
    <x v="79"/>
    <s v="Sawah"/>
    <x v="5"/>
    <x v="0"/>
    <x v="0"/>
  </r>
  <r>
    <n v="3237"/>
    <n v="110"/>
    <n v="245"/>
    <n v="13"/>
    <x v="1"/>
    <n v="0"/>
    <x v="79"/>
    <x v="79"/>
    <s v="Pertanian lahan kering  campur semak / kebun campur"/>
    <x v="1"/>
    <x v="0"/>
    <x v="0"/>
  </r>
  <r>
    <n v="3238"/>
    <n v="481"/>
    <n v="276"/>
    <n v="9"/>
    <x v="4"/>
    <n v="0"/>
    <x v="85"/>
    <x v="85"/>
    <s v="Semak belukar"/>
    <x v="4"/>
    <x v="0"/>
    <x v="0"/>
  </r>
  <r>
    <n v="3239"/>
    <n v="4"/>
    <n v="207"/>
    <n v="13"/>
    <x v="5"/>
    <n v="0"/>
    <x v="65"/>
    <x v="65"/>
    <s v="Pertanian lahan kering  campur semak / kebun campur"/>
    <x v="5"/>
    <x v="0"/>
    <x v="0"/>
  </r>
  <r>
    <n v="3240"/>
    <n v="3"/>
    <n v="242"/>
    <n v="18"/>
    <x v="9"/>
    <n v="0"/>
    <x v="49"/>
    <x v="49"/>
    <s v="Lahan terbuka"/>
    <x v="9"/>
    <x v="0"/>
    <x v="0"/>
  </r>
  <r>
    <n v="3241"/>
    <n v="7"/>
    <n v="242"/>
    <n v="14"/>
    <x v="4"/>
    <n v="0"/>
    <x v="49"/>
    <x v="49"/>
    <s v="Sawah"/>
    <x v="4"/>
    <x v="0"/>
    <x v="0"/>
  </r>
  <r>
    <n v="3242"/>
    <n v="60"/>
    <n v="223"/>
    <n v="12"/>
    <x v="7"/>
    <n v="0"/>
    <x v="82"/>
    <x v="82"/>
    <s v="Pertanian lahan kering"/>
    <x v="7"/>
    <x v="0"/>
    <x v="0"/>
  </r>
  <r>
    <n v="3243"/>
    <n v="50"/>
    <n v="276"/>
    <n v="21"/>
    <x v="17"/>
    <n v="0"/>
    <x v="85"/>
    <x v="85"/>
    <s v="Rawa"/>
    <x v="17"/>
    <x v="0"/>
    <x v="0"/>
  </r>
  <r>
    <n v="3244"/>
    <n v="2360"/>
    <n v="189"/>
    <n v="2"/>
    <x v="7"/>
    <n v="0"/>
    <x v="76"/>
    <x v="76"/>
    <s v="Hutan lahan kering sekunder / bekas tebangan"/>
    <x v="7"/>
    <x v="0"/>
    <x v="1"/>
  </r>
  <r>
    <n v="3245"/>
    <n v="186"/>
    <n v="189"/>
    <n v="13"/>
    <x v="5"/>
    <n v="0"/>
    <x v="76"/>
    <x v="76"/>
    <s v="Pertanian lahan kering  campur semak / kebun campur"/>
    <x v="5"/>
    <x v="0"/>
    <x v="0"/>
  </r>
  <r>
    <n v="3246"/>
    <n v="18"/>
    <n v="207"/>
    <n v="14"/>
    <x v="6"/>
    <n v="1"/>
    <x v="65"/>
    <x v="65"/>
    <s v="Sawah"/>
    <x v="6"/>
    <x v="1"/>
    <x v="0"/>
  </r>
  <r>
    <n v="3247"/>
    <n v="196"/>
    <n v="204"/>
    <n v="11"/>
    <x v="2"/>
    <n v="0"/>
    <x v="81"/>
    <x v="81"/>
    <s v="Savanna / Padang rumput"/>
    <x v="2"/>
    <x v="0"/>
    <x v="0"/>
  </r>
  <r>
    <n v="3248"/>
    <n v="2577"/>
    <n v="205"/>
    <n v="2"/>
    <x v="13"/>
    <n v="0"/>
    <x v="87"/>
    <x v="87"/>
    <s v="Hutan lahan kering sekunder / bekas tebangan"/>
    <x v="13"/>
    <x v="0"/>
    <x v="0"/>
  </r>
  <r>
    <n v="3249"/>
    <n v="21"/>
    <n v="203"/>
    <n v="9"/>
    <x v="7"/>
    <n v="0"/>
    <x v="59"/>
    <x v="59"/>
    <s v="Semak belukar"/>
    <x v="7"/>
    <x v="0"/>
    <x v="0"/>
  </r>
  <r>
    <n v="3250"/>
    <n v="2"/>
    <n v="203"/>
    <n v="9"/>
    <x v="2"/>
    <n v="0"/>
    <x v="59"/>
    <x v="59"/>
    <s v="Semak belukar"/>
    <x v="2"/>
    <x v="0"/>
    <x v="0"/>
  </r>
  <r>
    <n v="3251"/>
    <n v="1"/>
    <n v="280"/>
    <n v="1"/>
    <x v="5"/>
    <n v="0"/>
    <x v="46"/>
    <x v="46"/>
    <s v="Hutan lahan kering primer"/>
    <x v="5"/>
    <x v="0"/>
    <x v="1"/>
  </r>
  <r>
    <n v="3252"/>
    <n v="2"/>
    <n v="276"/>
    <n v="11"/>
    <x v="11"/>
    <n v="0"/>
    <x v="85"/>
    <x v="85"/>
    <s v="Savanna / Padang rumput"/>
    <x v="11"/>
    <x v="0"/>
    <x v="0"/>
  </r>
  <r>
    <n v="3253"/>
    <n v="369"/>
    <n v="204"/>
    <n v="11"/>
    <x v="13"/>
    <n v="0"/>
    <x v="81"/>
    <x v="81"/>
    <s v="Savanna / Padang rumput"/>
    <x v="13"/>
    <x v="0"/>
    <x v="0"/>
  </r>
  <r>
    <n v="3254"/>
    <n v="773"/>
    <n v="204"/>
    <n v="11"/>
    <x v="1"/>
    <n v="0"/>
    <x v="81"/>
    <x v="81"/>
    <s v="Savanna / Padang rumput"/>
    <x v="1"/>
    <x v="0"/>
    <x v="0"/>
  </r>
  <r>
    <n v="3255"/>
    <n v="1501"/>
    <n v="205"/>
    <n v="11"/>
    <x v="13"/>
    <n v="0"/>
    <x v="87"/>
    <x v="87"/>
    <s v="Savanna / Padang rumput"/>
    <x v="13"/>
    <x v="0"/>
    <x v="0"/>
  </r>
  <r>
    <n v="3256"/>
    <n v="266"/>
    <n v="247"/>
    <n v="2"/>
    <x v="7"/>
    <n v="0"/>
    <x v="83"/>
    <x v="83"/>
    <s v="Hutan lahan kering sekunder / bekas tebangan"/>
    <x v="7"/>
    <x v="0"/>
    <x v="1"/>
  </r>
  <r>
    <n v="3257"/>
    <n v="751"/>
    <n v="281"/>
    <n v="14"/>
    <x v="6"/>
    <n v="0"/>
    <x v="70"/>
    <x v="70"/>
    <s v="Sawah"/>
    <x v="6"/>
    <x v="0"/>
    <x v="0"/>
  </r>
  <r>
    <n v="3258"/>
    <n v="183"/>
    <n v="276"/>
    <n v="12"/>
    <x v="3"/>
    <n v="0"/>
    <x v="85"/>
    <x v="85"/>
    <s v="Pertanian lahan kering"/>
    <x v="3"/>
    <x v="0"/>
    <x v="0"/>
  </r>
  <r>
    <n v="3259"/>
    <n v="2"/>
    <n v="276"/>
    <n v="5"/>
    <x v="1"/>
    <n v="0"/>
    <x v="85"/>
    <x v="85"/>
    <s v="Hutan mangrove primer"/>
    <x v="1"/>
    <x v="0"/>
    <x v="1"/>
  </r>
  <r>
    <n v="3260"/>
    <n v="2"/>
    <n v="276"/>
    <n v="0"/>
    <x v="11"/>
    <n v="0"/>
    <x v="85"/>
    <x v="85"/>
    <s v="No data"/>
    <x v="11"/>
    <x v="0"/>
    <x v="0"/>
  </r>
  <r>
    <n v="3261"/>
    <n v="110"/>
    <n v="203"/>
    <n v="9"/>
    <x v="1"/>
    <n v="0"/>
    <x v="59"/>
    <x v="59"/>
    <s v="Semak belukar"/>
    <x v="1"/>
    <x v="0"/>
    <x v="0"/>
  </r>
  <r>
    <n v="3262"/>
    <n v="108"/>
    <n v="183"/>
    <n v="18"/>
    <x v="13"/>
    <n v="0"/>
    <x v="72"/>
    <x v="72"/>
    <s v="Lahan terbuka"/>
    <x v="13"/>
    <x v="0"/>
    <x v="0"/>
  </r>
  <r>
    <n v="3263"/>
    <n v="13"/>
    <n v="155"/>
    <n v="11"/>
    <x v="0"/>
    <n v="0"/>
    <x v="56"/>
    <x v="56"/>
    <s v="Savanna / Padang rumput"/>
    <x v="0"/>
    <x v="0"/>
    <x v="0"/>
  </r>
  <r>
    <n v="3264"/>
    <n v="84"/>
    <n v="245"/>
    <n v="14"/>
    <x v="6"/>
    <n v="0"/>
    <x v="79"/>
    <x v="79"/>
    <s v="Sawah"/>
    <x v="6"/>
    <x v="0"/>
    <x v="0"/>
  </r>
  <r>
    <n v="3265"/>
    <n v="48"/>
    <n v="245"/>
    <n v="14"/>
    <x v="4"/>
    <n v="0"/>
    <x v="79"/>
    <x v="79"/>
    <s v="Sawah"/>
    <x v="4"/>
    <x v="0"/>
    <x v="0"/>
  </r>
  <r>
    <n v="3266"/>
    <n v="3"/>
    <n v="245"/>
    <n v="14"/>
    <x v="3"/>
    <n v="0"/>
    <x v="79"/>
    <x v="79"/>
    <s v="Sawah"/>
    <x v="3"/>
    <x v="0"/>
    <x v="0"/>
  </r>
  <r>
    <n v="3267"/>
    <n v="564"/>
    <n v="276"/>
    <n v="9"/>
    <x v="2"/>
    <n v="0"/>
    <x v="85"/>
    <x v="85"/>
    <s v="Semak belukar"/>
    <x v="2"/>
    <x v="0"/>
    <x v="0"/>
  </r>
  <r>
    <n v="3268"/>
    <n v="2"/>
    <n v="242"/>
    <n v="5"/>
    <x v="0"/>
    <n v="0"/>
    <x v="49"/>
    <x v="49"/>
    <s v="Hutan mangrove primer"/>
    <x v="0"/>
    <x v="0"/>
    <x v="1"/>
  </r>
  <r>
    <n v="3269"/>
    <n v="135"/>
    <n v="276"/>
    <n v="16"/>
    <x v="3"/>
    <n v="0"/>
    <x v="85"/>
    <x v="85"/>
    <s v="Pemukiman"/>
    <x v="3"/>
    <x v="0"/>
    <x v="0"/>
  </r>
  <r>
    <n v="3270"/>
    <n v="6"/>
    <n v="276"/>
    <n v="21"/>
    <x v="6"/>
    <n v="0"/>
    <x v="85"/>
    <x v="85"/>
    <s v="Rawa"/>
    <x v="6"/>
    <x v="0"/>
    <x v="0"/>
  </r>
  <r>
    <n v="3271"/>
    <n v="3"/>
    <n v="276"/>
    <n v="0"/>
    <x v="17"/>
    <n v="0"/>
    <x v="85"/>
    <x v="85"/>
    <s v="No data"/>
    <x v="17"/>
    <x v="0"/>
    <x v="0"/>
  </r>
  <r>
    <n v="3272"/>
    <n v="91"/>
    <n v="207"/>
    <n v="16"/>
    <x v="7"/>
    <n v="0"/>
    <x v="65"/>
    <x v="65"/>
    <s v="Pemukiman"/>
    <x v="7"/>
    <x v="0"/>
    <x v="0"/>
  </r>
  <r>
    <n v="3273"/>
    <n v="41"/>
    <n v="203"/>
    <n v="16"/>
    <x v="7"/>
    <n v="0"/>
    <x v="59"/>
    <x v="59"/>
    <s v="Pemukiman"/>
    <x v="7"/>
    <x v="0"/>
    <x v="0"/>
  </r>
  <r>
    <n v="3274"/>
    <n v="154"/>
    <n v="174"/>
    <n v="2"/>
    <x v="1"/>
    <n v="0"/>
    <x v="86"/>
    <x v="86"/>
    <s v="Hutan lahan kering sekunder / bekas tebangan"/>
    <x v="1"/>
    <x v="0"/>
    <x v="1"/>
  </r>
  <r>
    <n v="3275"/>
    <n v="71"/>
    <n v="155"/>
    <n v="9"/>
    <x v="2"/>
    <n v="0"/>
    <x v="56"/>
    <x v="56"/>
    <s v="Semak belukar"/>
    <x v="2"/>
    <x v="0"/>
    <x v="0"/>
  </r>
  <r>
    <n v="3276"/>
    <n v="109"/>
    <n v="245"/>
    <n v="12"/>
    <x v="13"/>
    <n v="0"/>
    <x v="79"/>
    <x v="79"/>
    <s v="Pertanian lahan kering"/>
    <x v="13"/>
    <x v="0"/>
    <x v="0"/>
  </r>
  <r>
    <n v="3277"/>
    <n v="425"/>
    <n v="226"/>
    <n v="13"/>
    <x v="4"/>
    <n v="0"/>
    <x v="88"/>
    <x v="88"/>
    <s v="Pertanian lahan kering  campur semak / kebun campur"/>
    <x v="4"/>
    <x v="0"/>
    <x v="0"/>
  </r>
  <r>
    <n v="3278"/>
    <n v="423"/>
    <n v="226"/>
    <n v="13"/>
    <x v="7"/>
    <n v="0"/>
    <x v="88"/>
    <x v="88"/>
    <s v="Pertanian lahan kering  campur semak / kebun campur"/>
    <x v="7"/>
    <x v="0"/>
    <x v="0"/>
  </r>
  <r>
    <n v="3279"/>
    <n v="181"/>
    <n v="226"/>
    <n v="13"/>
    <x v="2"/>
    <n v="0"/>
    <x v="88"/>
    <x v="88"/>
    <s v="Pertanian lahan kering  campur semak / kebun campur"/>
    <x v="2"/>
    <x v="0"/>
    <x v="0"/>
  </r>
  <r>
    <n v="3280"/>
    <n v="4"/>
    <n v="282"/>
    <n v="1"/>
    <x v="8"/>
    <n v="0"/>
    <x v="42"/>
    <x v="42"/>
    <s v="Hutan lahan kering primer"/>
    <x v="8"/>
    <x v="0"/>
    <x v="1"/>
  </r>
  <r>
    <n v="3281"/>
    <n v="23"/>
    <n v="281"/>
    <n v="1"/>
    <x v="4"/>
    <n v="0"/>
    <x v="70"/>
    <x v="70"/>
    <s v="Hutan lahan kering primer"/>
    <x v="4"/>
    <x v="0"/>
    <x v="2"/>
  </r>
  <r>
    <n v="3282"/>
    <n v="124"/>
    <n v="219"/>
    <n v="11"/>
    <x v="5"/>
    <n v="0"/>
    <x v="74"/>
    <x v="74"/>
    <s v="Savanna / Padang rumput"/>
    <x v="5"/>
    <x v="0"/>
    <x v="0"/>
  </r>
  <r>
    <n v="3283"/>
    <n v="1397"/>
    <n v="275"/>
    <n v="2"/>
    <x v="13"/>
    <n v="0"/>
    <x v="58"/>
    <x v="58"/>
    <s v="Hutan lahan kering sekunder / bekas tebangan"/>
    <x v="13"/>
    <x v="0"/>
    <x v="0"/>
  </r>
  <r>
    <n v="3284"/>
    <n v="1"/>
    <n v="276"/>
    <n v="5"/>
    <x v="17"/>
    <n v="0"/>
    <x v="85"/>
    <x v="85"/>
    <s v="Hutan mangrove primer"/>
    <x v="17"/>
    <x v="0"/>
    <x v="1"/>
  </r>
  <r>
    <n v="3285"/>
    <n v="3"/>
    <n v="276"/>
    <n v="21"/>
    <x v="1"/>
    <n v="0"/>
    <x v="85"/>
    <x v="85"/>
    <s v="Rawa"/>
    <x v="1"/>
    <x v="0"/>
    <x v="0"/>
  </r>
  <r>
    <n v="3286"/>
    <n v="282"/>
    <n v="276"/>
    <n v="12"/>
    <x v="2"/>
    <n v="0"/>
    <x v="85"/>
    <x v="85"/>
    <s v="Pertanian lahan kering"/>
    <x v="2"/>
    <x v="0"/>
    <x v="0"/>
  </r>
  <r>
    <n v="3287"/>
    <n v="96"/>
    <n v="276"/>
    <n v="9"/>
    <x v="1"/>
    <n v="0"/>
    <x v="85"/>
    <x v="85"/>
    <s v="Semak belukar"/>
    <x v="1"/>
    <x v="0"/>
    <x v="0"/>
  </r>
  <r>
    <n v="3288"/>
    <n v="51"/>
    <n v="245"/>
    <n v="12"/>
    <x v="6"/>
    <n v="0"/>
    <x v="79"/>
    <x v="79"/>
    <s v="Pertanian lahan kering"/>
    <x v="6"/>
    <x v="0"/>
    <x v="0"/>
  </r>
  <r>
    <n v="3289"/>
    <n v="1"/>
    <n v="281"/>
    <n v="14"/>
    <x v="2"/>
    <n v="0"/>
    <x v="70"/>
    <x v="70"/>
    <s v="Sawah"/>
    <x v="2"/>
    <x v="0"/>
    <x v="0"/>
  </r>
  <r>
    <n v="3290"/>
    <n v="103"/>
    <n v="275"/>
    <n v="11"/>
    <x v="13"/>
    <n v="0"/>
    <x v="58"/>
    <x v="58"/>
    <s v="Savanna / Padang rumput"/>
    <x v="13"/>
    <x v="0"/>
    <x v="0"/>
  </r>
  <r>
    <n v="3291"/>
    <n v="2950"/>
    <n v="276"/>
    <n v="2"/>
    <x v="13"/>
    <n v="0"/>
    <x v="85"/>
    <x v="85"/>
    <s v="Hutan lahan kering sekunder / bekas tebangan"/>
    <x v="13"/>
    <x v="0"/>
    <x v="0"/>
  </r>
  <r>
    <n v="3292"/>
    <n v="2"/>
    <n v="276"/>
    <n v="21"/>
    <x v="2"/>
    <n v="0"/>
    <x v="85"/>
    <x v="85"/>
    <s v="Rawa"/>
    <x v="2"/>
    <x v="0"/>
    <x v="0"/>
  </r>
  <r>
    <n v="3293"/>
    <n v="2"/>
    <n v="207"/>
    <n v="2"/>
    <x v="6"/>
    <n v="1"/>
    <x v="65"/>
    <x v="65"/>
    <s v="Hutan lahan kering sekunder / bekas tebangan"/>
    <x v="6"/>
    <x v="1"/>
    <x v="1"/>
  </r>
  <r>
    <n v="3294"/>
    <n v="217"/>
    <n v="226"/>
    <n v="2"/>
    <x v="7"/>
    <n v="0"/>
    <x v="88"/>
    <x v="88"/>
    <s v="Hutan lahan kering sekunder / bekas tebangan"/>
    <x v="7"/>
    <x v="0"/>
    <x v="1"/>
  </r>
  <r>
    <n v="3295"/>
    <n v="582"/>
    <n v="226"/>
    <n v="2"/>
    <x v="4"/>
    <n v="0"/>
    <x v="88"/>
    <x v="88"/>
    <s v="Hutan lahan kering sekunder / bekas tebangan"/>
    <x v="4"/>
    <x v="0"/>
    <x v="0"/>
  </r>
  <r>
    <n v="3296"/>
    <n v="3"/>
    <n v="276"/>
    <n v="16"/>
    <x v="13"/>
    <n v="0"/>
    <x v="85"/>
    <x v="85"/>
    <s v="Pemukiman"/>
    <x v="13"/>
    <x v="0"/>
    <x v="0"/>
  </r>
  <r>
    <n v="3297"/>
    <n v="1"/>
    <n v="207"/>
    <n v="2"/>
    <x v="13"/>
    <n v="1"/>
    <x v="65"/>
    <x v="65"/>
    <s v="Hutan lahan kering sekunder / bekas tebangan"/>
    <x v="13"/>
    <x v="1"/>
    <x v="0"/>
  </r>
  <r>
    <n v="3298"/>
    <n v="86"/>
    <n v="247"/>
    <n v="2"/>
    <x v="5"/>
    <n v="0"/>
    <x v="83"/>
    <x v="83"/>
    <s v="Hutan lahan kering sekunder / bekas tebangan"/>
    <x v="5"/>
    <x v="0"/>
    <x v="1"/>
  </r>
  <r>
    <n v="3299"/>
    <n v="5"/>
    <n v="281"/>
    <n v="1"/>
    <x v="12"/>
    <n v="0"/>
    <x v="70"/>
    <x v="70"/>
    <s v="Hutan lahan kering primer"/>
    <x v="12"/>
    <x v="0"/>
    <x v="1"/>
  </r>
  <r>
    <n v="3300"/>
    <n v="4"/>
    <n v="276"/>
    <n v="21"/>
    <x v="9"/>
    <n v="0"/>
    <x v="85"/>
    <x v="85"/>
    <s v="Rawa"/>
    <x v="9"/>
    <x v="0"/>
    <x v="0"/>
  </r>
  <r>
    <n v="3301"/>
    <n v="730"/>
    <n v="205"/>
    <n v="11"/>
    <x v="2"/>
    <n v="0"/>
    <x v="87"/>
    <x v="87"/>
    <s v="Savanna / Padang rumput"/>
    <x v="2"/>
    <x v="0"/>
    <x v="0"/>
  </r>
  <r>
    <n v="3302"/>
    <n v="34"/>
    <n v="183"/>
    <n v="9"/>
    <x v="4"/>
    <n v="0"/>
    <x v="72"/>
    <x v="72"/>
    <s v="Semak belukar"/>
    <x v="4"/>
    <x v="0"/>
    <x v="0"/>
  </r>
  <r>
    <n v="3303"/>
    <n v="42"/>
    <n v="183"/>
    <n v="1"/>
    <x v="1"/>
    <n v="0"/>
    <x v="72"/>
    <x v="72"/>
    <s v="Hutan lahan kering primer"/>
    <x v="1"/>
    <x v="0"/>
    <x v="1"/>
  </r>
  <r>
    <n v="3304"/>
    <n v="21"/>
    <n v="149"/>
    <n v="0"/>
    <x v="0"/>
    <n v="0"/>
    <x v="62"/>
    <x v="62"/>
    <s v="No data"/>
    <x v="0"/>
    <x v="0"/>
    <x v="0"/>
  </r>
  <r>
    <n v="3305"/>
    <n v="178"/>
    <n v="283"/>
    <n v="16"/>
    <x v="3"/>
    <n v="0"/>
    <x v="66"/>
    <x v="66"/>
    <s v="Pemukiman"/>
    <x v="3"/>
    <x v="0"/>
    <x v="0"/>
  </r>
  <r>
    <n v="3306"/>
    <n v="6"/>
    <n v="283"/>
    <n v="16"/>
    <x v="4"/>
    <n v="0"/>
    <x v="66"/>
    <x v="66"/>
    <s v="Pemukiman"/>
    <x v="4"/>
    <x v="0"/>
    <x v="0"/>
  </r>
  <r>
    <n v="3307"/>
    <n v="272"/>
    <n v="284"/>
    <n v="11"/>
    <x v="4"/>
    <n v="0"/>
    <x v="69"/>
    <x v="69"/>
    <s v="Savanna / Padang rumput"/>
    <x v="4"/>
    <x v="0"/>
    <x v="0"/>
  </r>
  <r>
    <n v="3308"/>
    <n v="50"/>
    <n v="281"/>
    <n v="14"/>
    <x v="4"/>
    <n v="0"/>
    <x v="70"/>
    <x v="70"/>
    <s v="Sawah"/>
    <x v="4"/>
    <x v="0"/>
    <x v="0"/>
  </r>
  <r>
    <n v="3309"/>
    <n v="203"/>
    <n v="281"/>
    <n v="18"/>
    <x v="6"/>
    <n v="0"/>
    <x v="70"/>
    <x v="70"/>
    <s v="Lahan terbuka"/>
    <x v="6"/>
    <x v="0"/>
    <x v="0"/>
  </r>
  <r>
    <n v="3310"/>
    <n v="12"/>
    <n v="183"/>
    <n v="9"/>
    <x v="1"/>
    <n v="0"/>
    <x v="72"/>
    <x v="72"/>
    <s v="Semak belukar"/>
    <x v="1"/>
    <x v="0"/>
    <x v="0"/>
  </r>
  <r>
    <n v="3311"/>
    <n v="19"/>
    <n v="183"/>
    <n v="1"/>
    <x v="13"/>
    <n v="0"/>
    <x v="72"/>
    <x v="72"/>
    <s v="Hutan lahan kering primer"/>
    <x v="13"/>
    <x v="0"/>
    <x v="0"/>
  </r>
  <r>
    <n v="3312"/>
    <n v="334"/>
    <n v="226"/>
    <n v="12"/>
    <x v="4"/>
    <n v="0"/>
    <x v="88"/>
    <x v="88"/>
    <s v="Pertanian lahan kering"/>
    <x v="4"/>
    <x v="0"/>
    <x v="0"/>
  </r>
  <r>
    <n v="3313"/>
    <n v="169"/>
    <n v="226"/>
    <n v="2"/>
    <x v="2"/>
    <n v="0"/>
    <x v="88"/>
    <x v="88"/>
    <s v="Hutan lahan kering sekunder / bekas tebangan"/>
    <x v="2"/>
    <x v="0"/>
    <x v="1"/>
  </r>
  <r>
    <n v="3314"/>
    <n v="140"/>
    <n v="226"/>
    <n v="13"/>
    <x v="3"/>
    <n v="0"/>
    <x v="88"/>
    <x v="88"/>
    <s v="Pertanian lahan kering  campur semak / kebun campur"/>
    <x v="3"/>
    <x v="0"/>
    <x v="0"/>
  </r>
  <r>
    <n v="3315"/>
    <n v="1"/>
    <n v="223"/>
    <n v="16"/>
    <x v="4"/>
    <n v="0"/>
    <x v="82"/>
    <x v="82"/>
    <s v="Pemukiman"/>
    <x v="4"/>
    <x v="0"/>
    <x v="0"/>
  </r>
  <r>
    <n v="3316"/>
    <n v="1641"/>
    <n v="223"/>
    <n v="16"/>
    <x v="3"/>
    <n v="0"/>
    <x v="82"/>
    <x v="82"/>
    <s v="Pemukiman"/>
    <x v="3"/>
    <x v="0"/>
    <x v="0"/>
  </r>
  <r>
    <n v="3317"/>
    <n v="56"/>
    <n v="223"/>
    <n v="16"/>
    <x v="6"/>
    <n v="0"/>
    <x v="82"/>
    <x v="82"/>
    <s v="Pemukiman"/>
    <x v="6"/>
    <x v="0"/>
    <x v="0"/>
  </r>
  <r>
    <n v="3318"/>
    <n v="7"/>
    <n v="223"/>
    <n v="16"/>
    <x v="2"/>
    <n v="0"/>
    <x v="82"/>
    <x v="82"/>
    <s v="Pemukiman"/>
    <x v="2"/>
    <x v="0"/>
    <x v="0"/>
  </r>
  <r>
    <n v="3319"/>
    <n v="114"/>
    <n v="276"/>
    <n v="2"/>
    <x v="1"/>
    <n v="0"/>
    <x v="85"/>
    <x v="85"/>
    <s v="Hutan lahan kering sekunder / bekas tebangan"/>
    <x v="1"/>
    <x v="0"/>
    <x v="1"/>
  </r>
  <r>
    <n v="3320"/>
    <n v="11"/>
    <n v="276"/>
    <n v="11"/>
    <x v="13"/>
    <n v="0"/>
    <x v="85"/>
    <x v="85"/>
    <s v="Savanna / Padang rumput"/>
    <x v="13"/>
    <x v="0"/>
    <x v="0"/>
  </r>
  <r>
    <n v="3321"/>
    <n v="15"/>
    <n v="276"/>
    <n v="2"/>
    <x v="3"/>
    <n v="0"/>
    <x v="85"/>
    <x v="85"/>
    <s v="Hutan lahan kering sekunder / bekas tebangan"/>
    <x v="3"/>
    <x v="0"/>
    <x v="1"/>
  </r>
  <r>
    <n v="3322"/>
    <n v="7"/>
    <n v="276"/>
    <n v="12"/>
    <x v="17"/>
    <n v="0"/>
    <x v="85"/>
    <x v="85"/>
    <s v="Pertanian lahan kering"/>
    <x v="17"/>
    <x v="0"/>
    <x v="0"/>
  </r>
  <r>
    <n v="3323"/>
    <n v="7546"/>
    <n v="182"/>
    <n v="2"/>
    <x v="13"/>
    <n v="0"/>
    <x v="89"/>
    <x v="89"/>
    <s v="Hutan lahan kering sekunder / bekas tebangan"/>
    <x v="13"/>
    <x v="0"/>
    <x v="0"/>
  </r>
  <r>
    <n v="3324"/>
    <n v="50"/>
    <n v="183"/>
    <n v="18"/>
    <x v="1"/>
    <n v="0"/>
    <x v="72"/>
    <x v="72"/>
    <s v="Lahan terbuka"/>
    <x v="1"/>
    <x v="0"/>
    <x v="0"/>
  </r>
  <r>
    <n v="3325"/>
    <n v="821"/>
    <n v="174"/>
    <n v="2"/>
    <x v="5"/>
    <n v="0"/>
    <x v="86"/>
    <x v="86"/>
    <s v="Hutan lahan kering sekunder / bekas tebangan"/>
    <x v="5"/>
    <x v="0"/>
    <x v="1"/>
  </r>
  <r>
    <n v="3326"/>
    <n v="447"/>
    <n v="226"/>
    <n v="12"/>
    <x v="6"/>
    <n v="0"/>
    <x v="88"/>
    <x v="88"/>
    <s v="Pertanian lahan kering"/>
    <x v="6"/>
    <x v="0"/>
    <x v="0"/>
  </r>
  <r>
    <n v="3327"/>
    <n v="8"/>
    <n v="226"/>
    <n v="2"/>
    <x v="6"/>
    <n v="0"/>
    <x v="88"/>
    <x v="88"/>
    <s v="Hutan lahan kering sekunder / bekas tebangan"/>
    <x v="6"/>
    <x v="0"/>
    <x v="1"/>
  </r>
  <r>
    <n v="3328"/>
    <n v="11"/>
    <n v="223"/>
    <n v="16"/>
    <x v="3"/>
    <n v="1"/>
    <x v="82"/>
    <x v="82"/>
    <s v="Pemukiman"/>
    <x v="3"/>
    <x v="1"/>
    <x v="0"/>
  </r>
  <r>
    <n v="3329"/>
    <n v="1"/>
    <n v="283"/>
    <n v="16"/>
    <x v="2"/>
    <n v="0"/>
    <x v="66"/>
    <x v="66"/>
    <s v="Pemukiman"/>
    <x v="2"/>
    <x v="0"/>
    <x v="0"/>
  </r>
  <r>
    <n v="3330"/>
    <n v="35"/>
    <n v="185"/>
    <n v="1"/>
    <x v="1"/>
    <n v="0"/>
    <x v="80"/>
    <x v="80"/>
    <s v="Hutan lahan kering primer"/>
    <x v="1"/>
    <x v="0"/>
    <x v="1"/>
  </r>
  <r>
    <n v="3331"/>
    <n v="6"/>
    <n v="174"/>
    <n v="0"/>
    <x v="5"/>
    <n v="0"/>
    <x v="86"/>
    <x v="86"/>
    <s v="No data"/>
    <x v="5"/>
    <x v="0"/>
    <x v="0"/>
  </r>
  <r>
    <n v="3332"/>
    <n v="38"/>
    <n v="245"/>
    <n v="12"/>
    <x v="4"/>
    <n v="0"/>
    <x v="79"/>
    <x v="79"/>
    <s v="Pertanian lahan kering"/>
    <x v="4"/>
    <x v="0"/>
    <x v="0"/>
  </r>
  <r>
    <n v="3333"/>
    <n v="22"/>
    <n v="226"/>
    <n v="2"/>
    <x v="3"/>
    <n v="0"/>
    <x v="88"/>
    <x v="88"/>
    <s v="Hutan lahan kering sekunder / bekas tebangan"/>
    <x v="3"/>
    <x v="0"/>
    <x v="1"/>
  </r>
  <r>
    <n v="3334"/>
    <n v="3755"/>
    <n v="279"/>
    <n v="1"/>
    <x v="13"/>
    <n v="0"/>
    <x v="90"/>
    <x v="90"/>
    <s v="Hutan lahan kering primer"/>
    <x v="13"/>
    <x v="0"/>
    <x v="0"/>
  </r>
  <r>
    <n v="3335"/>
    <n v="15"/>
    <n v="281"/>
    <n v="14"/>
    <x v="3"/>
    <n v="0"/>
    <x v="70"/>
    <x v="70"/>
    <s v="Sawah"/>
    <x v="3"/>
    <x v="0"/>
    <x v="0"/>
  </r>
  <r>
    <n v="3336"/>
    <n v="2"/>
    <n v="218"/>
    <n v="18"/>
    <x v="6"/>
    <n v="0"/>
    <x v="57"/>
    <x v="57"/>
    <s v="Lahan terbuka"/>
    <x v="6"/>
    <x v="0"/>
    <x v="0"/>
  </r>
  <r>
    <n v="3337"/>
    <n v="409"/>
    <n v="218"/>
    <n v="14"/>
    <x v="6"/>
    <n v="0"/>
    <x v="57"/>
    <x v="57"/>
    <s v="Sawah"/>
    <x v="6"/>
    <x v="0"/>
    <x v="0"/>
  </r>
  <r>
    <n v="3338"/>
    <n v="6"/>
    <n v="275"/>
    <n v="18"/>
    <x v="13"/>
    <n v="0"/>
    <x v="58"/>
    <x v="58"/>
    <s v="Lahan terbuka"/>
    <x v="13"/>
    <x v="0"/>
    <x v="0"/>
  </r>
  <r>
    <n v="3339"/>
    <n v="368"/>
    <n v="276"/>
    <n v="9"/>
    <x v="13"/>
    <n v="0"/>
    <x v="85"/>
    <x v="85"/>
    <s v="Semak belukar"/>
    <x v="13"/>
    <x v="0"/>
    <x v="0"/>
  </r>
  <r>
    <n v="3340"/>
    <n v="1"/>
    <n v="276"/>
    <n v="12"/>
    <x v="13"/>
    <n v="0"/>
    <x v="85"/>
    <x v="85"/>
    <s v="Pertanian lahan kering"/>
    <x v="13"/>
    <x v="0"/>
    <x v="0"/>
  </r>
  <r>
    <n v="3341"/>
    <n v="5"/>
    <n v="185"/>
    <n v="0"/>
    <x v="0"/>
    <n v="0"/>
    <x v="80"/>
    <x v="80"/>
    <s v="No data"/>
    <x v="0"/>
    <x v="0"/>
    <x v="0"/>
  </r>
  <r>
    <n v="3342"/>
    <n v="15"/>
    <n v="242"/>
    <n v="9"/>
    <x v="9"/>
    <n v="0"/>
    <x v="49"/>
    <x v="49"/>
    <s v="Semak belukar"/>
    <x v="9"/>
    <x v="0"/>
    <x v="0"/>
  </r>
  <r>
    <n v="3343"/>
    <n v="19"/>
    <n v="245"/>
    <n v="2"/>
    <x v="8"/>
    <n v="0"/>
    <x v="79"/>
    <x v="79"/>
    <s v="Hutan lahan kering sekunder / bekas tebangan"/>
    <x v="8"/>
    <x v="0"/>
    <x v="1"/>
  </r>
  <r>
    <n v="3344"/>
    <n v="8"/>
    <n v="245"/>
    <n v="13"/>
    <x v="12"/>
    <n v="0"/>
    <x v="79"/>
    <x v="79"/>
    <s v="Pertanian lahan kering  campur semak / kebun campur"/>
    <x v="12"/>
    <x v="0"/>
    <x v="0"/>
  </r>
  <r>
    <n v="3345"/>
    <n v="613"/>
    <n v="247"/>
    <n v="14"/>
    <x v="6"/>
    <n v="0"/>
    <x v="83"/>
    <x v="83"/>
    <s v="Sawah"/>
    <x v="6"/>
    <x v="0"/>
    <x v="0"/>
  </r>
  <r>
    <n v="3346"/>
    <n v="787"/>
    <n v="226"/>
    <n v="12"/>
    <x v="7"/>
    <n v="0"/>
    <x v="88"/>
    <x v="88"/>
    <s v="Pertanian lahan kering"/>
    <x v="7"/>
    <x v="0"/>
    <x v="0"/>
  </r>
  <r>
    <n v="3347"/>
    <n v="24"/>
    <n v="283"/>
    <n v="16"/>
    <x v="6"/>
    <n v="0"/>
    <x v="66"/>
    <x v="66"/>
    <s v="Pemukiman"/>
    <x v="6"/>
    <x v="0"/>
    <x v="0"/>
  </r>
  <r>
    <n v="3348"/>
    <n v="1378"/>
    <n v="275"/>
    <n v="9"/>
    <x v="13"/>
    <n v="0"/>
    <x v="58"/>
    <x v="58"/>
    <s v="Semak belukar"/>
    <x v="13"/>
    <x v="0"/>
    <x v="0"/>
  </r>
  <r>
    <n v="3349"/>
    <n v="1"/>
    <n v="189"/>
    <n v="5"/>
    <x v="0"/>
    <n v="0"/>
    <x v="76"/>
    <x v="76"/>
    <s v="Hutan mangrove primer"/>
    <x v="0"/>
    <x v="0"/>
    <x v="1"/>
  </r>
  <r>
    <n v="3350"/>
    <n v="3"/>
    <n v="185"/>
    <n v="0"/>
    <x v="3"/>
    <n v="0"/>
    <x v="80"/>
    <x v="80"/>
    <s v="No data"/>
    <x v="3"/>
    <x v="0"/>
    <x v="0"/>
  </r>
  <r>
    <n v="3351"/>
    <n v="55"/>
    <n v="247"/>
    <n v="14"/>
    <x v="4"/>
    <n v="0"/>
    <x v="83"/>
    <x v="83"/>
    <s v="Sawah"/>
    <x v="4"/>
    <x v="0"/>
    <x v="0"/>
  </r>
  <r>
    <n v="3352"/>
    <n v="102"/>
    <n v="226"/>
    <n v="12"/>
    <x v="3"/>
    <n v="0"/>
    <x v="88"/>
    <x v="88"/>
    <s v="Pertanian lahan kering"/>
    <x v="3"/>
    <x v="0"/>
    <x v="0"/>
  </r>
  <r>
    <n v="3353"/>
    <n v="77"/>
    <n v="275"/>
    <n v="9"/>
    <x v="1"/>
    <n v="0"/>
    <x v="58"/>
    <x v="58"/>
    <s v="Semak belukar"/>
    <x v="1"/>
    <x v="0"/>
    <x v="0"/>
  </r>
  <r>
    <n v="3354"/>
    <n v="20"/>
    <n v="276"/>
    <n v="11"/>
    <x v="6"/>
    <n v="0"/>
    <x v="85"/>
    <x v="85"/>
    <s v="Savanna / Padang rumput"/>
    <x v="6"/>
    <x v="0"/>
    <x v="0"/>
  </r>
  <r>
    <n v="3355"/>
    <n v="1"/>
    <n v="149"/>
    <n v="0"/>
    <x v="3"/>
    <n v="0"/>
    <x v="62"/>
    <x v="62"/>
    <s v="No data"/>
    <x v="3"/>
    <x v="0"/>
    <x v="0"/>
  </r>
  <r>
    <n v="3356"/>
    <n v="10488"/>
    <n v="273"/>
    <n v="11"/>
    <x v="1"/>
    <n v="0"/>
    <x v="91"/>
    <x v="91"/>
    <s v="Savanna / Padang rumput"/>
    <x v="1"/>
    <x v="0"/>
    <x v="0"/>
  </r>
  <r>
    <n v="3357"/>
    <n v="405"/>
    <n v="275"/>
    <n v="9"/>
    <x v="2"/>
    <n v="0"/>
    <x v="58"/>
    <x v="58"/>
    <s v="Semak belukar"/>
    <x v="2"/>
    <x v="0"/>
    <x v="0"/>
  </r>
  <r>
    <n v="3358"/>
    <n v="353"/>
    <n v="276"/>
    <n v="12"/>
    <x v="5"/>
    <n v="0"/>
    <x v="85"/>
    <x v="85"/>
    <s v="Pertanian lahan kering"/>
    <x v="5"/>
    <x v="0"/>
    <x v="0"/>
  </r>
  <r>
    <n v="3359"/>
    <n v="13"/>
    <n v="223"/>
    <n v="23"/>
    <x v="3"/>
    <n v="0"/>
    <x v="82"/>
    <x v="82"/>
    <s v="Bandara"/>
    <x v="3"/>
    <x v="0"/>
    <x v="0"/>
  </r>
  <r>
    <n v="3360"/>
    <n v="37"/>
    <n v="223"/>
    <n v="23"/>
    <x v="10"/>
    <n v="0"/>
    <x v="82"/>
    <x v="82"/>
    <s v="Bandara"/>
    <x v="10"/>
    <x v="0"/>
    <x v="0"/>
  </r>
  <r>
    <n v="3361"/>
    <n v="7"/>
    <n v="284"/>
    <n v="2"/>
    <x v="3"/>
    <n v="0"/>
    <x v="69"/>
    <x v="69"/>
    <s v="Hutan lahan kering sekunder / bekas tebangan"/>
    <x v="3"/>
    <x v="0"/>
    <x v="1"/>
  </r>
  <r>
    <n v="3362"/>
    <n v="48"/>
    <n v="279"/>
    <n v="1"/>
    <x v="1"/>
    <n v="0"/>
    <x v="90"/>
    <x v="90"/>
    <s v="Hutan lahan kering primer"/>
    <x v="1"/>
    <x v="0"/>
    <x v="1"/>
  </r>
  <r>
    <n v="3363"/>
    <n v="40"/>
    <n v="218"/>
    <n v="14"/>
    <x v="13"/>
    <n v="0"/>
    <x v="57"/>
    <x v="57"/>
    <s v="Sawah"/>
    <x v="13"/>
    <x v="0"/>
    <x v="0"/>
  </r>
  <r>
    <n v="3364"/>
    <n v="29"/>
    <n v="189"/>
    <n v="13"/>
    <x v="12"/>
    <n v="0"/>
    <x v="76"/>
    <x v="76"/>
    <s v="Pertanian lahan kering  campur semak / kebun campur"/>
    <x v="12"/>
    <x v="0"/>
    <x v="0"/>
  </r>
  <r>
    <n v="3365"/>
    <n v="2"/>
    <n v="149"/>
    <n v="0"/>
    <x v="1"/>
    <n v="0"/>
    <x v="62"/>
    <x v="62"/>
    <s v="No data"/>
    <x v="1"/>
    <x v="0"/>
    <x v="0"/>
  </r>
  <r>
    <n v="3366"/>
    <n v="108"/>
    <n v="226"/>
    <n v="12"/>
    <x v="2"/>
    <n v="0"/>
    <x v="88"/>
    <x v="88"/>
    <s v="Pertanian lahan kering"/>
    <x v="2"/>
    <x v="0"/>
    <x v="0"/>
  </r>
  <r>
    <n v="3367"/>
    <n v="37"/>
    <n v="223"/>
    <n v="12"/>
    <x v="1"/>
    <n v="0"/>
    <x v="82"/>
    <x v="82"/>
    <s v="Pertanian lahan kering"/>
    <x v="1"/>
    <x v="0"/>
    <x v="0"/>
  </r>
  <r>
    <n v="3368"/>
    <n v="7"/>
    <n v="223"/>
    <n v="23"/>
    <x v="6"/>
    <n v="0"/>
    <x v="82"/>
    <x v="82"/>
    <s v="Bandara"/>
    <x v="6"/>
    <x v="0"/>
    <x v="0"/>
  </r>
  <r>
    <n v="3369"/>
    <n v="124"/>
    <n v="279"/>
    <n v="2"/>
    <x v="1"/>
    <n v="0"/>
    <x v="90"/>
    <x v="90"/>
    <s v="Hutan lahan kering sekunder / bekas tebangan"/>
    <x v="1"/>
    <x v="0"/>
    <x v="1"/>
  </r>
  <r>
    <n v="3370"/>
    <n v="1"/>
    <n v="219"/>
    <n v="2"/>
    <x v="5"/>
    <n v="0"/>
    <x v="74"/>
    <x v="74"/>
    <s v="Hutan lahan kering sekunder / bekas tebangan"/>
    <x v="5"/>
    <x v="0"/>
    <x v="1"/>
  </r>
  <r>
    <n v="3371"/>
    <n v="74"/>
    <n v="276"/>
    <n v="18"/>
    <x v="4"/>
    <n v="0"/>
    <x v="85"/>
    <x v="85"/>
    <s v="Lahan terbuka"/>
    <x v="4"/>
    <x v="0"/>
    <x v="0"/>
  </r>
  <r>
    <n v="3372"/>
    <n v="3"/>
    <n v="276"/>
    <n v="11"/>
    <x v="5"/>
    <n v="0"/>
    <x v="85"/>
    <x v="85"/>
    <s v="Savanna / Padang rumput"/>
    <x v="5"/>
    <x v="0"/>
    <x v="0"/>
  </r>
  <r>
    <n v="3373"/>
    <n v="6"/>
    <n v="189"/>
    <n v="5"/>
    <x v="12"/>
    <n v="0"/>
    <x v="76"/>
    <x v="76"/>
    <s v="Hutan mangrove primer"/>
    <x v="12"/>
    <x v="0"/>
    <x v="1"/>
  </r>
  <r>
    <n v="3374"/>
    <n v="424"/>
    <n v="205"/>
    <n v="2"/>
    <x v="2"/>
    <n v="0"/>
    <x v="87"/>
    <x v="87"/>
    <s v="Hutan lahan kering sekunder / bekas tebangan"/>
    <x v="2"/>
    <x v="0"/>
    <x v="1"/>
  </r>
  <r>
    <n v="3375"/>
    <n v="4"/>
    <n v="185"/>
    <n v="0"/>
    <x v="11"/>
    <n v="0"/>
    <x v="80"/>
    <x v="80"/>
    <s v="No data"/>
    <x v="11"/>
    <x v="0"/>
    <x v="0"/>
  </r>
  <r>
    <n v="3376"/>
    <n v="12"/>
    <n v="185"/>
    <n v="12"/>
    <x v="11"/>
    <n v="0"/>
    <x v="80"/>
    <x v="80"/>
    <s v="Pertanian lahan kering"/>
    <x v="11"/>
    <x v="0"/>
    <x v="0"/>
  </r>
  <r>
    <n v="3377"/>
    <n v="22"/>
    <n v="184"/>
    <n v="12"/>
    <x v="11"/>
    <n v="0"/>
    <x v="1"/>
    <x v="1"/>
    <s v="Pertanian lahan kering"/>
    <x v="11"/>
    <x v="0"/>
    <x v="0"/>
  </r>
  <r>
    <n v="3378"/>
    <n v="4"/>
    <n v="218"/>
    <n v="14"/>
    <x v="3"/>
    <n v="0"/>
    <x v="57"/>
    <x v="57"/>
    <s v="Sawah"/>
    <x v="3"/>
    <x v="0"/>
    <x v="0"/>
  </r>
  <r>
    <n v="3379"/>
    <n v="34"/>
    <n v="147"/>
    <n v="16"/>
    <x v="3"/>
    <n v="0"/>
    <x v="51"/>
    <x v="51"/>
    <s v="Pemukiman"/>
    <x v="3"/>
    <x v="0"/>
    <x v="0"/>
  </r>
  <r>
    <n v="3380"/>
    <n v="22"/>
    <n v="147"/>
    <n v="16"/>
    <x v="7"/>
    <n v="0"/>
    <x v="51"/>
    <x v="51"/>
    <s v="Pemukiman"/>
    <x v="7"/>
    <x v="0"/>
    <x v="0"/>
  </r>
  <r>
    <n v="3381"/>
    <n v="35"/>
    <n v="147"/>
    <n v="0"/>
    <x v="0"/>
    <n v="0"/>
    <x v="51"/>
    <x v="51"/>
    <s v="No data"/>
    <x v="0"/>
    <x v="0"/>
    <x v="0"/>
  </r>
  <r>
    <n v="3382"/>
    <n v="184"/>
    <n v="223"/>
    <n v="11"/>
    <x v="1"/>
    <n v="0"/>
    <x v="82"/>
    <x v="82"/>
    <s v="Savanna / Padang rumput"/>
    <x v="1"/>
    <x v="0"/>
    <x v="0"/>
  </r>
  <r>
    <n v="3383"/>
    <n v="1667"/>
    <n v="279"/>
    <n v="2"/>
    <x v="13"/>
    <n v="0"/>
    <x v="90"/>
    <x v="90"/>
    <s v="Hutan lahan kering sekunder / bekas tebangan"/>
    <x v="13"/>
    <x v="0"/>
    <x v="0"/>
  </r>
  <r>
    <n v="3384"/>
    <n v="625"/>
    <n v="276"/>
    <n v="2"/>
    <x v="4"/>
    <n v="0"/>
    <x v="85"/>
    <x v="85"/>
    <s v="Hutan lahan kering sekunder / bekas tebangan"/>
    <x v="4"/>
    <x v="0"/>
    <x v="0"/>
  </r>
  <r>
    <n v="3385"/>
    <n v="5"/>
    <n v="207"/>
    <n v="2"/>
    <x v="8"/>
    <n v="0"/>
    <x v="65"/>
    <x v="65"/>
    <s v="Hutan lahan kering sekunder / bekas tebangan"/>
    <x v="8"/>
    <x v="0"/>
    <x v="1"/>
  </r>
  <r>
    <n v="3386"/>
    <n v="10"/>
    <n v="185"/>
    <n v="11"/>
    <x v="4"/>
    <n v="0"/>
    <x v="80"/>
    <x v="80"/>
    <s v="Savanna / Padang rumput"/>
    <x v="4"/>
    <x v="0"/>
    <x v="0"/>
  </r>
  <r>
    <n v="3387"/>
    <n v="5"/>
    <n v="283"/>
    <n v="16"/>
    <x v="7"/>
    <n v="0"/>
    <x v="66"/>
    <x v="66"/>
    <s v="Pemukiman"/>
    <x v="7"/>
    <x v="0"/>
    <x v="0"/>
  </r>
  <r>
    <n v="3388"/>
    <n v="140"/>
    <n v="276"/>
    <n v="2"/>
    <x v="2"/>
    <n v="0"/>
    <x v="85"/>
    <x v="85"/>
    <s v="Hutan lahan kering sekunder / bekas tebangan"/>
    <x v="2"/>
    <x v="0"/>
    <x v="1"/>
  </r>
  <r>
    <n v="3389"/>
    <n v="3"/>
    <n v="207"/>
    <n v="16"/>
    <x v="13"/>
    <n v="0"/>
    <x v="65"/>
    <x v="65"/>
    <s v="Pemukiman"/>
    <x v="13"/>
    <x v="0"/>
    <x v="0"/>
  </r>
  <r>
    <n v="3390"/>
    <n v="13"/>
    <n v="185"/>
    <n v="1"/>
    <x v="13"/>
    <n v="0"/>
    <x v="80"/>
    <x v="80"/>
    <s v="Hutan lahan kering primer"/>
    <x v="13"/>
    <x v="0"/>
    <x v="0"/>
  </r>
  <r>
    <n v="3391"/>
    <n v="1"/>
    <n v="185"/>
    <n v="2"/>
    <x v="4"/>
    <n v="0"/>
    <x v="80"/>
    <x v="80"/>
    <s v="Hutan lahan kering sekunder / bekas tebangan"/>
    <x v="4"/>
    <x v="0"/>
    <x v="0"/>
  </r>
  <r>
    <n v="3392"/>
    <n v="1"/>
    <n v="184"/>
    <n v="12"/>
    <x v="5"/>
    <n v="0"/>
    <x v="1"/>
    <x v="1"/>
    <s v="Pertanian lahan kering"/>
    <x v="5"/>
    <x v="0"/>
    <x v="0"/>
  </r>
  <r>
    <n v="3393"/>
    <n v="799"/>
    <n v="174"/>
    <n v="13"/>
    <x v="4"/>
    <n v="0"/>
    <x v="86"/>
    <x v="86"/>
    <s v="Pertanian lahan kering  campur semak / kebun campur"/>
    <x v="4"/>
    <x v="0"/>
    <x v="0"/>
  </r>
  <r>
    <n v="3394"/>
    <n v="1"/>
    <n v="147"/>
    <n v="16"/>
    <x v="5"/>
    <n v="0"/>
    <x v="51"/>
    <x v="51"/>
    <s v="Pemukiman"/>
    <x v="5"/>
    <x v="0"/>
    <x v="0"/>
  </r>
  <r>
    <n v="3395"/>
    <n v="67"/>
    <n v="226"/>
    <n v="2"/>
    <x v="1"/>
    <n v="0"/>
    <x v="88"/>
    <x v="88"/>
    <s v="Hutan lahan kering sekunder / bekas tebangan"/>
    <x v="1"/>
    <x v="0"/>
    <x v="1"/>
  </r>
  <r>
    <n v="3396"/>
    <n v="18"/>
    <n v="283"/>
    <n v="1"/>
    <x v="2"/>
    <n v="0"/>
    <x v="66"/>
    <x v="66"/>
    <s v="Hutan lahan kering primer"/>
    <x v="2"/>
    <x v="0"/>
    <x v="1"/>
  </r>
  <r>
    <n v="3397"/>
    <n v="37"/>
    <n v="283"/>
    <n v="1"/>
    <x v="4"/>
    <n v="0"/>
    <x v="66"/>
    <x v="66"/>
    <s v="Hutan lahan kering primer"/>
    <x v="4"/>
    <x v="0"/>
    <x v="2"/>
  </r>
  <r>
    <n v="3398"/>
    <n v="13"/>
    <n v="284"/>
    <n v="2"/>
    <x v="13"/>
    <n v="0"/>
    <x v="69"/>
    <x v="69"/>
    <s v="Hutan lahan kering sekunder / bekas tebangan"/>
    <x v="13"/>
    <x v="0"/>
    <x v="0"/>
  </r>
  <r>
    <n v="3399"/>
    <n v="15"/>
    <n v="281"/>
    <n v="1"/>
    <x v="8"/>
    <n v="0"/>
    <x v="70"/>
    <x v="70"/>
    <s v="Hutan lahan kering primer"/>
    <x v="8"/>
    <x v="0"/>
    <x v="1"/>
  </r>
  <r>
    <n v="3400"/>
    <n v="176"/>
    <n v="276"/>
    <n v="12"/>
    <x v="4"/>
    <n v="0"/>
    <x v="85"/>
    <x v="85"/>
    <s v="Pertanian lahan kering"/>
    <x v="4"/>
    <x v="0"/>
    <x v="0"/>
  </r>
  <r>
    <n v="3401"/>
    <n v="182"/>
    <n v="184"/>
    <n v="12"/>
    <x v="3"/>
    <n v="0"/>
    <x v="1"/>
    <x v="1"/>
    <s v="Pertanian lahan kering"/>
    <x v="3"/>
    <x v="0"/>
    <x v="0"/>
  </r>
  <r>
    <n v="3402"/>
    <n v="187"/>
    <n v="174"/>
    <n v="13"/>
    <x v="2"/>
    <n v="0"/>
    <x v="86"/>
    <x v="86"/>
    <s v="Pertanian lahan kering  campur semak / kebun campur"/>
    <x v="2"/>
    <x v="0"/>
    <x v="0"/>
  </r>
  <r>
    <n v="3403"/>
    <n v="3"/>
    <n v="147"/>
    <n v="2"/>
    <x v="0"/>
    <n v="0"/>
    <x v="51"/>
    <x v="51"/>
    <s v="Hutan lahan kering sekunder / bekas tebangan"/>
    <x v="0"/>
    <x v="0"/>
    <x v="1"/>
  </r>
  <r>
    <n v="3404"/>
    <n v="2"/>
    <n v="155"/>
    <n v="9"/>
    <x v="0"/>
    <n v="0"/>
    <x v="56"/>
    <x v="56"/>
    <s v="Semak belukar"/>
    <x v="0"/>
    <x v="0"/>
    <x v="0"/>
  </r>
  <r>
    <n v="3405"/>
    <n v="114"/>
    <n v="226"/>
    <n v="13"/>
    <x v="1"/>
    <n v="0"/>
    <x v="88"/>
    <x v="88"/>
    <s v="Pertanian lahan kering  campur semak / kebun campur"/>
    <x v="1"/>
    <x v="0"/>
    <x v="0"/>
  </r>
  <r>
    <n v="3406"/>
    <n v="85"/>
    <n v="226"/>
    <n v="13"/>
    <x v="6"/>
    <n v="0"/>
    <x v="88"/>
    <x v="88"/>
    <s v="Pertanian lahan kering  campur semak / kebun campur"/>
    <x v="6"/>
    <x v="0"/>
    <x v="0"/>
  </r>
  <r>
    <n v="3407"/>
    <n v="2072"/>
    <n v="283"/>
    <n v="1"/>
    <x v="13"/>
    <n v="0"/>
    <x v="66"/>
    <x v="66"/>
    <s v="Hutan lahan kering primer"/>
    <x v="13"/>
    <x v="0"/>
    <x v="0"/>
  </r>
  <r>
    <n v="3408"/>
    <n v="5"/>
    <n v="284"/>
    <n v="11"/>
    <x v="13"/>
    <n v="0"/>
    <x v="69"/>
    <x v="69"/>
    <s v="Savanna / Padang rumput"/>
    <x v="13"/>
    <x v="0"/>
    <x v="0"/>
  </r>
  <r>
    <n v="3409"/>
    <n v="3137"/>
    <n v="273"/>
    <n v="11"/>
    <x v="4"/>
    <n v="0"/>
    <x v="91"/>
    <x v="91"/>
    <s v="Savanna / Padang rumput"/>
    <x v="4"/>
    <x v="0"/>
    <x v="0"/>
  </r>
  <r>
    <n v="3410"/>
    <n v="14"/>
    <n v="174"/>
    <n v="11"/>
    <x v="0"/>
    <n v="0"/>
    <x v="86"/>
    <x v="86"/>
    <s v="Savanna / Padang rumput"/>
    <x v="0"/>
    <x v="0"/>
    <x v="0"/>
  </r>
  <r>
    <n v="3411"/>
    <n v="428"/>
    <n v="174"/>
    <n v="12"/>
    <x v="3"/>
    <n v="0"/>
    <x v="86"/>
    <x v="86"/>
    <s v="Pertanian lahan kering"/>
    <x v="3"/>
    <x v="0"/>
    <x v="0"/>
  </r>
  <r>
    <n v="3412"/>
    <n v="23"/>
    <n v="242"/>
    <n v="16"/>
    <x v="4"/>
    <n v="0"/>
    <x v="49"/>
    <x v="49"/>
    <s v="Pemukiman"/>
    <x v="4"/>
    <x v="0"/>
    <x v="0"/>
  </r>
  <r>
    <n v="3413"/>
    <n v="9"/>
    <n v="245"/>
    <n v="1"/>
    <x v="6"/>
    <n v="0"/>
    <x v="79"/>
    <x v="79"/>
    <s v="Hutan lahan kering primer"/>
    <x v="6"/>
    <x v="0"/>
    <x v="1"/>
  </r>
  <r>
    <n v="3414"/>
    <n v="1009"/>
    <n v="245"/>
    <n v="1"/>
    <x v="13"/>
    <n v="0"/>
    <x v="79"/>
    <x v="79"/>
    <s v="Hutan lahan kering primer"/>
    <x v="13"/>
    <x v="0"/>
    <x v="0"/>
  </r>
  <r>
    <n v="3415"/>
    <n v="149"/>
    <n v="245"/>
    <n v="9"/>
    <x v="5"/>
    <n v="0"/>
    <x v="79"/>
    <x v="79"/>
    <s v="Semak belukar"/>
    <x v="5"/>
    <x v="0"/>
    <x v="0"/>
  </r>
  <r>
    <n v="3416"/>
    <n v="3687"/>
    <n v="274"/>
    <n v="11"/>
    <x v="1"/>
    <n v="0"/>
    <x v="92"/>
    <x v="92"/>
    <s v="Savanna / Padang rumput"/>
    <x v="1"/>
    <x v="0"/>
    <x v="0"/>
  </r>
  <r>
    <n v="3417"/>
    <n v="2"/>
    <n v="207"/>
    <n v="14"/>
    <x v="3"/>
    <n v="0"/>
    <x v="65"/>
    <x v="65"/>
    <s v="Sawah"/>
    <x v="3"/>
    <x v="0"/>
    <x v="0"/>
  </r>
  <r>
    <n v="3418"/>
    <n v="9"/>
    <n v="184"/>
    <n v="16"/>
    <x v="11"/>
    <n v="0"/>
    <x v="1"/>
    <x v="1"/>
    <s v="Pemukiman"/>
    <x v="11"/>
    <x v="0"/>
    <x v="0"/>
  </r>
  <r>
    <n v="3419"/>
    <n v="326"/>
    <n v="184"/>
    <n v="16"/>
    <x v="3"/>
    <n v="0"/>
    <x v="1"/>
    <x v="1"/>
    <s v="Pemukiman"/>
    <x v="3"/>
    <x v="0"/>
    <x v="0"/>
  </r>
  <r>
    <n v="3420"/>
    <n v="100"/>
    <n v="174"/>
    <n v="11"/>
    <x v="3"/>
    <n v="0"/>
    <x v="86"/>
    <x v="86"/>
    <s v="Savanna / Padang rumput"/>
    <x v="3"/>
    <x v="0"/>
    <x v="0"/>
  </r>
  <r>
    <n v="3421"/>
    <n v="388"/>
    <n v="244"/>
    <n v="13"/>
    <x v="3"/>
    <n v="0"/>
    <x v="93"/>
    <x v="93"/>
    <s v="Pertanian lahan kering  campur semak / kebun campur"/>
    <x v="3"/>
    <x v="0"/>
    <x v="0"/>
  </r>
  <r>
    <n v="3422"/>
    <n v="199"/>
    <n v="244"/>
    <n v="13"/>
    <x v="5"/>
    <n v="0"/>
    <x v="93"/>
    <x v="93"/>
    <s v="Pertanian lahan kering  campur semak / kebun campur"/>
    <x v="5"/>
    <x v="0"/>
    <x v="0"/>
  </r>
  <r>
    <n v="3423"/>
    <n v="35"/>
    <n v="279"/>
    <n v="2"/>
    <x v="4"/>
    <n v="0"/>
    <x v="90"/>
    <x v="90"/>
    <s v="Hutan lahan kering sekunder / bekas tebangan"/>
    <x v="4"/>
    <x v="0"/>
    <x v="0"/>
  </r>
  <r>
    <n v="3424"/>
    <n v="253"/>
    <n v="274"/>
    <n v="11"/>
    <x v="3"/>
    <n v="0"/>
    <x v="92"/>
    <x v="92"/>
    <s v="Savanna / Padang rumput"/>
    <x v="3"/>
    <x v="0"/>
    <x v="0"/>
  </r>
  <r>
    <n v="3425"/>
    <n v="19"/>
    <n v="275"/>
    <n v="18"/>
    <x v="4"/>
    <n v="0"/>
    <x v="58"/>
    <x v="58"/>
    <s v="Lahan terbuka"/>
    <x v="4"/>
    <x v="0"/>
    <x v="0"/>
  </r>
  <r>
    <n v="3426"/>
    <n v="186"/>
    <n v="189"/>
    <n v="2"/>
    <x v="1"/>
    <n v="0"/>
    <x v="76"/>
    <x v="76"/>
    <s v="Hutan lahan kering sekunder / bekas tebangan"/>
    <x v="1"/>
    <x v="0"/>
    <x v="1"/>
  </r>
  <r>
    <n v="3427"/>
    <n v="58"/>
    <n v="185"/>
    <n v="11"/>
    <x v="3"/>
    <n v="0"/>
    <x v="80"/>
    <x v="80"/>
    <s v="Savanna / Padang rumput"/>
    <x v="3"/>
    <x v="0"/>
    <x v="0"/>
  </r>
  <r>
    <n v="3428"/>
    <n v="1"/>
    <n v="184"/>
    <n v="16"/>
    <x v="11"/>
    <n v="1"/>
    <x v="1"/>
    <x v="1"/>
    <s v="Pemukiman"/>
    <x v="11"/>
    <x v="1"/>
    <x v="0"/>
  </r>
  <r>
    <n v="3429"/>
    <n v="1825"/>
    <n v="174"/>
    <n v="11"/>
    <x v="5"/>
    <n v="0"/>
    <x v="86"/>
    <x v="86"/>
    <s v="Savanna / Padang rumput"/>
    <x v="5"/>
    <x v="0"/>
    <x v="0"/>
  </r>
  <r>
    <n v="3430"/>
    <n v="883"/>
    <n v="174"/>
    <n v="13"/>
    <x v="5"/>
    <n v="0"/>
    <x v="86"/>
    <x v="86"/>
    <s v="Pertanian lahan kering  campur semak / kebun campur"/>
    <x v="5"/>
    <x v="0"/>
    <x v="0"/>
  </r>
  <r>
    <n v="3431"/>
    <n v="2"/>
    <n v="149"/>
    <n v="0"/>
    <x v="7"/>
    <n v="0"/>
    <x v="62"/>
    <x v="62"/>
    <s v="No data"/>
    <x v="7"/>
    <x v="0"/>
    <x v="0"/>
  </r>
  <r>
    <n v="3432"/>
    <n v="1"/>
    <n v="149"/>
    <n v="16"/>
    <x v="0"/>
    <n v="0"/>
    <x v="62"/>
    <x v="62"/>
    <s v="Pemukiman"/>
    <x v="0"/>
    <x v="0"/>
    <x v="0"/>
  </r>
  <r>
    <n v="3433"/>
    <n v="10100"/>
    <n v="244"/>
    <n v="2"/>
    <x v="13"/>
    <n v="0"/>
    <x v="93"/>
    <x v="93"/>
    <s v="Hutan lahan kering sekunder / bekas tebangan"/>
    <x v="13"/>
    <x v="0"/>
    <x v="0"/>
  </r>
  <r>
    <n v="3434"/>
    <n v="1392"/>
    <n v="244"/>
    <n v="13"/>
    <x v="6"/>
    <n v="0"/>
    <x v="93"/>
    <x v="93"/>
    <s v="Pertanian lahan kering  campur semak / kebun campur"/>
    <x v="6"/>
    <x v="0"/>
    <x v="0"/>
  </r>
  <r>
    <n v="3435"/>
    <n v="7"/>
    <n v="226"/>
    <n v="2"/>
    <x v="5"/>
    <n v="0"/>
    <x v="88"/>
    <x v="88"/>
    <s v="Hutan lahan kering sekunder / bekas tebangan"/>
    <x v="5"/>
    <x v="0"/>
    <x v="1"/>
  </r>
  <r>
    <n v="3436"/>
    <n v="1"/>
    <n v="276"/>
    <n v="11"/>
    <x v="15"/>
    <n v="0"/>
    <x v="85"/>
    <x v="85"/>
    <s v="Savanna / Padang rumput"/>
    <x v="15"/>
    <x v="0"/>
    <x v="0"/>
  </r>
  <r>
    <n v="3437"/>
    <n v="59"/>
    <n v="276"/>
    <n v="21"/>
    <x v="15"/>
    <n v="0"/>
    <x v="85"/>
    <x v="85"/>
    <s v="Rawa"/>
    <x v="15"/>
    <x v="0"/>
    <x v="0"/>
  </r>
  <r>
    <n v="3438"/>
    <n v="101"/>
    <n v="276"/>
    <n v="6"/>
    <x v="11"/>
    <n v="0"/>
    <x v="85"/>
    <x v="85"/>
    <s v="Hutan mangrove sekunder"/>
    <x v="11"/>
    <x v="0"/>
    <x v="0"/>
  </r>
  <r>
    <n v="3439"/>
    <n v="1"/>
    <n v="276"/>
    <n v="6"/>
    <x v="0"/>
    <n v="0"/>
    <x v="85"/>
    <x v="85"/>
    <s v="Hutan mangrove sekunder"/>
    <x v="0"/>
    <x v="0"/>
    <x v="1"/>
  </r>
  <r>
    <n v="3440"/>
    <n v="900"/>
    <n v="167"/>
    <n v="2"/>
    <x v="4"/>
    <n v="0"/>
    <x v="94"/>
    <x v="94"/>
    <s v="Hutan lahan kering sekunder / bekas tebangan"/>
    <x v="4"/>
    <x v="0"/>
    <x v="0"/>
  </r>
  <r>
    <n v="3441"/>
    <n v="5506"/>
    <n v="167"/>
    <n v="2"/>
    <x v="13"/>
    <n v="0"/>
    <x v="94"/>
    <x v="94"/>
    <s v="Hutan lahan kering sekunder / bekas tebangan"/>
    <x v="13"/>
    <x v="0"/>
    <x v="0"/>
  </r>
  <r>
    <n v="3442"/>
    <n v="569"/>
    <n v="182"/>
    <n v="2"/>
    <x v="1"/>
    <n v="0"/>
    <x v="89"/>
    <x v="89"/>
    <s v="Hutan lahan kering sekunder / bekas tebangan"/>
    <x v="1"/>
    <x v="0"/>
    <x v="1"/>
  </r>
  <r>
    <n v="3443"/>
    <n v="1"/>
    <n v="185"/>
    <n v="1"/>
    <x v="4"/>
    <n v="0"/>
    <x v="80"/>
    <x v="80"/>
    <s v="Hutan lahan kering primer"/>
    <x v="4"/>
    <x v="0"/>
    <x v="2"/>
  </r>
  <r>
    <n v="3444"/>
    <n v="1"/>
    <n v="184"/>
    <n v="16"/>
    <x v="3"/>
    <n v="1"/>
    <x v="1"/>
    <x v="1"/>
    <s v="Pemukiman"/>
    <x v="3"/>
    <x v="1"/>
    <x v="0"/>
  </r>
  <r>
    <n v="3445"/>
    <n v="2"/>
    <n v="242"/>
    <n v="11"/>
    <x v="18"/>
    <n v="0"/>
    <x v="49"/>
    <x v="49"/>
    <s v="Savanna / Padang rumput"/>
    <x v="18"/>
    <x v="0"/>
    <x v="0"/>
  </r>
  <r>
    <n v="3446"/>
    <n v="17"/>
    <n v="242"/>
    <n v="9"/>
    <x v="18"/>
    <n v="0"/>
    <x v="49"/>
    <x v="49"/>
    <s v="Semak belukar"/>
    <x v="18"/>
    <x v="0"/>
    <x v="0"/>
  </r>
  <r>
    <n v="3447"/>
    <n v="83"/>
    <n v="244"/>
    <n v="2"/>
    <x v="3"/>
    <n v="0"/>
    <x v="93"/>
    <x v="93"/>
    <s v="Hutan lahan kering sekunder / bekas tebangan"/>
    <x v="3"/>
    <x v="0"/>
    <x v="1"/>
  </r>
  <r>
    <n v="3448"/>
    <n v="77"/>
    <n v="276"/>
    <n v="18"/>
    <x v="5"/>
    <n v="0"/>
    <x v="85"/>
    <x v="85"/>
    <s v="Lahan terbuka"/>
    <x v="5"/>
    <x v="0"/>
    <x v="0"/>
  </r>
  <r>
    <n v="3449"/>
    <n v="1"/>
    <n v="276"/>
    <n v="21"/>
    <x v="4"/>
    <n v="0"/>
    <x v="85"/>
    <x v="85"/>
    <s v="Rawa"/>
    <x v="4"/>
    <x v="0"/>
    <x v="0"/>
  </r>
  <r>
    <n v="3450"/>
    <n v="5"/>
    <n v="276"/>
    <n v="6"/>
    <x v="15"/>
    <n v="0"/>
    <x v="85"/>
    <x v="85"/>
    <s v="Hutan mangrove sekunder"/>
    <x v="15"/>
    <x v="0"/>
    <x v="1"/>
  </r>
  <r>
    <n v="3451"/>
    <n v="4"/>
    <n v="182"/>
    <n v="1"/>
    <x v="1"/>
    <n v="0"/>
    <x v="89"/>
    <x v="89"/>
    <s v="Hutan lahan kering primer"/>
    <x v="1"/>
    <x v="0"/>
    <x v="1"/>
  </r>
  <r>
    <n v="3452"/>
    <n v="791"/>
    <n v="174"/>
    <n v="12"/>
    <x v="1"/>
    <n v="0"/>
    <x v="86"/>
    <x v="86"/>
    <s v="Pertanian lahan kering"/>
    <x v="1"/>
    <x v="0"/>
    <x v="0"/>
  </r>
  <r>
    <n v="3453"/>
    <n v="253"/>
    <n v="174"/>
    <n v="11"/>
    <x v="1"/>
    <n v="0"/>
    <x v="86"/>
    <x v="86"/>
    <s v="Savanna / Padang rumput"/>
    <x v="1"/>
    <x v="0"/>
    <x v="0"/>
  </r>
  <r>
    <n v="3454"/>
    <n v="17"/>
    <n v="226"/>
    <n v="12"/>
    <x v="1"/>
    <n v="0"/>
    <x v="88"/>
    <x v="88"/>
    <s v="Pertanian lahan kering"/>
    <x v="1"/>
    <x v="0"/>
    <x v="0"/>
  </r>
  <r>
    <n v="3455"/>
    <n v="7"/>
    <n v="283"/>
    <n v="12"/>
    <x v="13"/>
    <n v="0"/>
    <x v="66"/>
    <x v="66"/>
    <s v="Pertanian lahan kering"/>
    <x v="13"/>
    <x v="0"/>
    <x v="0"/>
  </r>
  <r>
    <n v="3456"/>
    <n v="15"/>
    <n v="281"/>
    <n v="18"/>
    <x v="4"/>
    <n v="0"/>
    <x v="70"/>
    <x v="70"/>
    <s v="Lahan terbuka"/>
    <x v="4"/>
    <x v="0"/>
    <x v="0"/>
  </r>
  <r>
    <n v="3457"/>
    <n v="462"/>
    <n v="219"/>
    <n v="11"/>
    <x v="13"/>
    <n v="0"/>
    <x v="74"/>
    <x v="74"/>
    <s v="Savanna / Padang rumput"/>
    <x v="13"/>
    <x v="0"/>
    <x v="0"/>
  </r>
  <r>
    <n v="3458"/>
    <n v="65"/>
    <n v="167"/>
    <n v="11"/>
    <x v="1"/>
    <n v="0"/>
    <x v="94"/>
    <x v="94"/>
    <s v="Savanna / Padang rumput"/>
    <x v="1"/>
    <x v="0"/>
    <x v="0"/>
  </r>
  <r>
    <n v="3459"/>
    <n v="733"/>
    <n v="167"/>
    <n v="2"/>
    <x v="1"/>
    <n v="0"/>
    <x v="94"/>
    <x v="94"/>
    <s v="Hutan lahan kering sekunder / bekas tebangan"/>
    <x v="1"/>
    <x v="0"/>
    <x v="1"/>
  </r>
  <r>
    <n v="3460"/>
    <n v="10"/>
    <n v="245"/>
    <n v="13"/>
    <x v="8"/>
    <n v="0"/>
    <x v="79"/>
    <x v="79"/>
    <s v="Pertanian lahan kering  campur semak / kebun campur"/>
    <x v="8"/>
    <x v="0"/>
    <x v="0"/>
  </r>
  <r>
    <n v="3461"/>
    <n v="806"/>
    <n v="244"/>
    <n v="2"/>
    <x v="4"/>
    <n v="0"/>
    <x v="93"/>
    <x v="93"/>
    <s v="Hutan lahan kering sekunder / bekas tebangan"/>
    <x v="4"/>
    <x v="0"/>
    <x v="0"/>
  </r>
  <r>
    <n v="3462"/>
    <n v="567"/>
    <n v="244"/>
    <n v="13"/>
    <x v="13"/>
    <n v="0"/>
    <x v="93"/>
    <x v="93"/>
    <s v="Pertanian lahan kering  campur semak / kebun campur"/>
    <x v="13"/>
    <x v="0"/>
    <x v="0"/>
  </r>
  <r>
    <n v="3463"/>
    <n v="3227"/>
    <n v="279"/>
    <n v="9"/>
    <x v="13"/>
    <n v="0"/>
    <x v="90"/>
    <x v="90"/>
    <s v="Semak belukar"/>
    <x v="13"/>
    <x v="0"/>
    <x v="0"/>
  </r>
  <r>
    <n v="3464"/>
    <n v="104"/>
    <n v="279"/>
    <n v="9"/>
    <x v="7"/>
    <n v="0"/>
    <x v="90"/>
    <x v="90"/>
    <s v="Semak belukar"/>
    <x v="7"/>
    <x v="0"/>
    <x v="0"/>
  </r>
  <r>
    <n v="3465"/>
    <n v="24"/>
    <n v="279"/>
    <n v="1"/>
    <x v="7"/>
    <n v="0"/>
    <x v="90"/>
    <x v="90"/>
    <s v="Hutan lahan kering primer"/>
    <x v="7"/>
    <x v="0"/>
    <x v="1"/>
  </r>
  <r>
    <n v="3466"/>
    <n v="1"/>
    <n v="189"/>
    <n v="0"/>
    <x v="12"/>
    <n v="0"/>
    <x v="76"/>
    <x v="76"/>
    <s v="No data"/>
    <x v="12"/>
    <x v="0"/>
    <x v="0"/>
  </r>
  <r>
    <n v="3467"/>
    <n v="6"/>
    <n v="189"/>
    <n v="2"/>
    <x v="12"/>
    <n v="0"/>
    <x v="76"/>
    <x v="76"/>
    <s v="Hutan lahan kering sekunder / bekas tebangan"/>
    <x v="12"/>
    <x v="0"/>
    <x v="1"/>
  </r>
  <r>
    <n v="3468"/>
    <n v="284"/>
    <n v="182"/>
    <n v="1"/>
    <x v="13"/>
    <n v="0"/>
    <x v="89"/>
    <x v="89"/>
    <s v="Hutan lahan kering primer"/>
    <x v="13"/>
    <x v="0"/>
    <x v="0"/>
  </r>
  <r>
    <n v="3469"/>
    <n v="109"/>
    <n v="182"/>
    <n v="2"/>
    <x v="2"/>
    <n v="0"/>
    <x v="89"/>
    <x v="89"/>
    <s v="Hutan lahan kering sekunder / bekas tebangan"/>
    <x v="2"/>
    <x v="0"/>
    <x v="1"/>
  </r>
  <r>
    <n v="3470"/>
    <n v="100"/>
    <n v="182"/>
    <n v="11"/>
    <x v="1"/>
    <n v="0"/>
    <x v="89"/>
    <x v="89"/>
    <s v="Savanna / Padang rumput"/>
    <x v="1"/>
    <x v="0"/>
    <x v="0"/>
  </r>
  <r>
    <n v="3471"/>
    <n v="179"/>
    <n v="244"/>
    <n v="2"/>
    <x v="7"/>
    <n v="0"/>
    <x v="93"/>
    <x v="93"/>
    <s v="Hutan lahan kering sekunder / bekas tebangan"/>
    <x v="7"/>
    <x v="0"/>
    <x v="1"/>
  </r>
  <r>
    <n v="3472"/>
    <n v="100"/>
    <n v="244"/>
    <n v="2"/>
    <x v="6"/>
    <n v="0"/>
    <x v="93"/>
    <x v="93"/>
    <s v="Hutan lahan kering sekunder / bekas tebangan"/>
    <x v="6"/>
    <x v="0"/>
    <x v="1"/>
  </r>
  <r>
    <n v="3473"/>
    <n v="13"/>
    <n v="279"/>
    <n v="1"/>
    <x v="4"/>
    <n v="0"/>
    <x v="90"/>
    <x v="90"/>
    <s v="Hutan lahan kering primer"/>
    <x v="4"/>
    <x v="0"/>
    <x v="2"/>
  </r>
  <r>
    <n v="3474"/>
    <n v="1185"/>
    <n v="279"/>
    <n v="9"/>
    <x v="1"/>
    <n v="0"/>
    <x v="90"/>
    <x v="90"/>
    <s v="Semak belukar"/>
    <x v="1"/>
    <x v="0"/>
    <x v="0"/>
  </r>
  <r>
    <n v="3475"/>
    <n v="3210"/>
    <n v="279"/>
    <n v="9"/>
    <x v="4"/>
    <n v="0"/>
    <x v="90"/>
    <x v="90"/>
    <s v="Semak belukar"/>
    <x v="4"/>
    <x v="0"/>
    <x v="0"/>
  </r>
  <r>
    <n v="3476"/>
    <n v="48"/>
    <n v="274"/>
    <n v="11"/>
    <x v="12"/>
    <n v="0"/>
    <x v="92"/>
    <x v="92"/>
    <s v="Savanna / Padang rumput"/>
    <x v="12"/>
    <x v="0"/>
    <x v="0"/>
  </r>
  <r>
    <n v="3477"/>
    <n v="3"/>
    <n v="204"/>
    <n v="9"/>
    <x v="2"/>
    <n v="0"/>
    <x v="81"/>
    <x v="81"/>
    <s v="Semak belukar"/>
    <x v="2"/>
    <x v="0"/>
    <x v="0"/>
  </r>
  <r>
    <n v="3478"/>
    <n v="33"/>
    <n v="205"/>
    <n v="9"/>
    <x v="2"/>
    <n v="0"/>
    <x v="87"/>
    <x v="87"/>
    <s v="Semak belukar"/>
    <x v="2"/>
    <x v="0"/>
    <x v="0"/>
  </r>
  <r>
    <n v="3479"/>
    <n v="23"/>
    <n v="205"/>
    <n v="9"/>
    <x v="13"/>
    <n v="0"/>
    <x v="87"/>
    <x v="87"/>
    <s v="Semak belukar"/>
    <x v="13"/>
    <x v="0"/>
    <x v="0"/>
  </r>
  <r>
    <n v="3480"/>
    <n v="25"/>
    <n v="205"/>
    <n v="18"/>
    <x v="13"/>
    <n v="0"/>
    <x v="87"/>
    <x v="87"/>
    <s v="Lahan terbuka"/>
    <x v="13"/>
    <x v="0"/>
    <x v="0"/>
  </r>
  <r>
    <n v="3481"/>
    <n v="74"/>
    <n v="205"/>
    <n v="18"/>
    <x v="1"/>
    <n v="0"/>
    <x v="87"/>
    <x v="87"/>
    <s v="Lahan terbuka"/>
    <x v="1"/>
    <x v="0"/>
    <x v="0"/>
  </r>
  <r>
    <n v="3482"/>
    <n v="1"/>
    <n v="167"/>
    <n v="11"/>
    <x v="4"/>
    <n v="0"/>
    <x v="94"/>
    <x v="94"/>
    <s v="Savanna / Padang rumput"/>
    <x v="4"/>
    <x v="0"/>
    <x v="0"/>
  </r>
  <r>
    <n v="3483"/>
    <n v="4"/>
    <n v="182"/>
    <n v="2"/>
    <x v="8"/>
    <n v="0"/>
    <x v="89"/>
    <x v="89"/>
    <s v="Hutan lahan kering sekunder / bekas tebangan"/>
    <x v="8"/>
    <x v="0"/>
    <x v="1"/>
  </r>
  <r>
    <n v="3484"/>
    <n v="39"/>
    <n v="174"/>
    <n v="12"/>
    <x v="6"/>
    <n v="0"/>
    <x v="86"/>
    <x v="86"/>
    <s v="Pertanian lahan kering"/>
    <x v="6"/>
    <x v="0"/>
    <x v="0"/>
  </r>
  <r>
    <n v="3485"/>
    <n v="5"/>
    <n v="247"/>
    <n v="2"/>
    <x v="12"/>
    <n v="0"/>
    <x v="83"/>
    <x v="83"/>
    <s v="Hutan lahan kering sekunder / bekas tebangan"/>
    <x v="12"/>
    <x v="0"/>
    <x v="1"/>
  </r>
  <r>
    <n v="3486"/>
    <n v="2"/>
    <n v="283"/>
    <n v="1"/>
    <x v="6"/>
    <n v="0"/>
    <x v="66"/>
    <x v="66"/>
    <s v="Hutan lahan kering primer"/>
    <x v="6"/>
    <x v="0"/>
    <x v="1"/>
  </r>
  <r>
    <n v="3487"/>
    <n v="1213"/>
    <n v="274"/>
    <n v="11"/>
    <x v="7"/>
    <n v="0"/>
    <x v="92"/>
    <x v="92"/>
    <s v="Savanna / Padang rumput"/>
    <x v="7"/>
    <x v="0"/>
    <x v="0"/>
  </r>
  <r>
    <n v="3488"/>
    <n v="16"/>
    <n v="189"/>
    <n v="16"/>
    <x v="7"/>
    <n v="0"/>
    <x v="76"/>
    <x v="76"/>
    <s v="Pemukiman"/>
    <x v="7"/>
    <x v="0"/>
    <x v="0"/>
  </r>
  <r>
    <n v="3489"/>
    <n v="1"/>
    <n v="184"/>
    <n v="16"/>
    <x v="0"/>
    <n v="0"/>
    <x v="1"/>
    <x v="1"/>
    <s v="Pemukiman"/>
    <x v="0"/>
    <x v="0"/>
    <x v="0"/>
  </r>
  <r>
    <n v="3490"/>
    <n v="1"/>
    <n v="276"/>
    <n v="18"/>
    <x v="13"/>
    <n v="0"/>
    <x v="85"/>
    <x v="85"/>
    <s v="Lahan terbuka"/>
    <x v="13"/>
    <x v="0"/>
    <x v="0"/>
  </r>
  <r>
    <n v="3491"/>
    <n v="1"/>
    <n v="276"/>
    <n v="18"/>
    <x v="6"/>
    <n v="0"/>
    <x v="85"/>
    <x v="85"/>
    <s v="Lahan terbuka"/>
    <x v="6"/>
    <x v="0"/>
    <x v="0"/>
  </r>
  <r>
    <n v="3492"/>
    <n v="450"/>
    <n v="276"/>
    <n v="9"/>
    <x v="5"/>
    <n v="0"/>
    <x v="85"/>
    <x v="85"/>
    <s v="Semak belukar"/>
    <x v="5"/>
    <x v="0"/>
    <x v="0"/>
  </r>
  <r>
    <n v="3493"/>
    <n v="172"/>
    <n v="189"/>
    <n v="2"/>
    <x v="2"/>
    <n v="0"/>
    <x v="76"/>
    <x v="76"/>
    <s v="Hutan lahan kering sekunder / bekas tebangan"/>
    <x v="2"/>
    <x v="0"/>
    <x v="1"/>
  </r>
  <r>
    <n v="3494"/>
    <n v="568"/>
    <n v="182"/>
    <n v="11"/>
    <x v="2"/>
    <n v="0"/>
    <x v="89"/>
    <x v="89"/>
    <s v="Savanna / Padang rumput"/>
    <x v="2"/>
    <x v="0"/>
    <x v="0"/>
  </r>
  <r>
    <n v="3495"/>
    <n v="31"/>
    <n v="242"/>
    <n v="6"/>
    <x v="4"/>
    <n v="0"/>
    <x v="49"/>
    <x v="49"/>
    <s v="Hutan mangrove sekunder"/>
    <x v="4"/>
    <x v="0"/>
    <x v="0"/>
  </r>
  <r>
    <n v="3496"/>
    <n v="8"/>
    <n v="245"/>
    <n v="1"/>
    <x v="12"/>
    <n v="0"/>
    <x v="79"/>
    <x v="79"/>
    <s v="Hutan lahan kering primer"/>
    <x v="12"/>
    <x v="0"/>
    <x v="1"/>
  </r>
  <r>
    <n v="3497"/>
    <n v="17"/>
    <n v="247"/>
    <n v="2"/>
    <x v="1"/>
    <n v="0"/>
    <x v="83"/>
    <x v="83"/>
    <s v="Hutan lahan kering sekunder / bekas tebangan"/>
    <x v="1"/>
    <x v="0"/>
    <x v="1"/>
  </r>
  <r>
    <n v="3498"/>
    <n v="38"/>
    <n v="219"/>
    <n v="9"/>
    <x v="4"/>
    <n v="0"/>
    <x v="74"/>
    <x v="74"/>
    <s v="Semak belukar"/>
    <x v="4"/>
    <x v="0"/>
    <x v="0"/>
  </r>
  <r>
    <n v="3499"/>
    <n v="117"/>
    <n v="219"/>
    <n v="18"/>
    <x v="1"/>
    <n v="0"/>
    <x v="74"/>
    <x v="74"/>
    <s v="Lahan terbuka"/>
    <x v="1"/>
    <x v="0"/>
    <x v="0"/>
  </r>
  <r>
    <n v="3500"/>
    <n v="1"/>
    <n v="276"/>
    <n v="0"/>
    <x v="7"/>
    <n v="0"/>
    <x v="85"/>
    <x v="85"/>
    <s v="No data"/>
    <x v="7"/>
    <x v="0"/>
    <x v="0"/>
  </r>
  <r>
    <n v="3501"/>
    <n v="10"/>
    <n v="174"/>
    <n v="13"/>
    <x v="0"/>
    <n v="0"/>
    <x v="86"/>
    <x v="86"/>
    <s v="Pertanian lahan kering  campur semak / kebun campur"/>
    <x v="0"/>
    <x v="0"/>
    <x v="0"/>
  </r>
  <r>
    <n v="3502"/>
    <n v="22"/>
    <n v="283"/>
    <n v="1"/>
    <x v="3"/>
    <n v="0"/>
    <x v="66"/>
    <x v="66"/>
    <s v="Hutan lahan kering primer"/>
    <x v="3"/>
    <x v="0"/>
    <x v="1"/>
  </r>
  <r>
    <n v="3503"/>
    <n v="2"/>
    <n v="276"/>
    <n v="6"/>
    <x v="3"/>
    <n v="0"/>
    <x v="85"/>
    <x v="85"/>
    <s v="Hutan mangrove sekunder"/>
    <x v="3"/>
    <x v="0"/>
    <x v="1"/>
  </r>
  <r>
    <n v="3504"/>
    <n v="2"/>
    <n v="276"/>
    <n v="0"/>
    <x v="3"/>
    <n v="0"/>
    <x v="85"/>
    <x v="85"/>
    <s v="No data"/>
    <x v="3"/>
    <x v="0"/>
    <x v="0"/>
  </r>
  <r>
    <n v="3505"/>
    <n v="15"/>
    <n v="189"/>
    <n v="16"/>
    <x v="3"/>
    <n v="0"/>
    <x v="76"/>
    <x v="76"/>
    <s v="Pemukiman"/>
    <x v="3"/>
    <x v="0"/>
    <x v="0"/>
  </r>
  <r>
    <n v="3506"/>
    <n v="873"/>
    <n v="205"/>
    <n v="2"/>
    <x v="4"/>
    <n v="0"/>
    <x v="87"/>
    <x v="87"/>
    <s v="Hutan lahan kering sekunder / bekas tebangan"/>
    <x v="4"/>
    <x v="0"/>
    <x v="0"/>
  </r>
  <r>
    <n v="3507"/>
    <n v="88"/>
    <n v="167"/>
    <n v="9"/>
    <x v="4"/>
    <n v="0"/>
    <x v="94"/>
    <x v="94"/>
    <s v="Semak belukar"/>
    <x v="4"/>
    <x v="0"/>
    <x v="0"/>
  </r>
  <r>
    <n v="3508"/>
    <n v="15"/>
    <n v="277"/>
    <n v="11"/>
    <x v="2"/>
    <n v="0"/>
    <x v="95"/>
    <x v="95"/>
    <s v="Savanna / Padang rumput"/>
    <x v="2"/>
    <x v="0"/>
    <x v="0"/>
  </r>
  <r>
    <n v="3509"/>
    <n v="21"/>
    <n v="277"/>
    <n v="11"/>
    <x v="4"/>
    <n v="0"/>
    <x v="95"/>
    <x v="95"/>
    <s v="Savanna / Padang rumput"/>
    <x v="4"/>
    <x v="0"/>
    <x v="0"/>
  </r>
  <r>
    <n v="3510"/>
    <n v="9"/>
    <n v="219"/>
    <n v="18"/>
    <x v="4"/>
    <n v="0"/>
    <x v="74"/>
    <x v="74"/>
    <s v="Lahan terbuka"/>
    <x v="4"/>
    <x v="0"/>
    <x v="0"/>
  </r>
  <r>
    <n v="3511"/>
    <n v="148"/>
    <n v="276"/>
    <n v="2"/>
    <x v="5"/>
    <n v="0"/>
    <x v="85"/>
    <x v="85"/>
    <s v="Hutan lahan kering sekunder / bekas tebangan"/>
    <x v="5"/>
    <x v="0"/>
    <x v="1"/>
  </r>
  <r>
    <n v="3512"/>
    <n v="180"/>
    <n v="167"/>
    <n v="9"/>
    <x v="1"/>
    <n v="0"/>
    <x v="94"/>
    <x v="94"/>
    <s v="Semak belukar"/>
    <x v="1"/>
    <x v="0"/>
    <x v="0"/>
  </r>
  <r>
    <n v="3513"/>
    <n v="8"/>
    <n v="224"/>
    <n v="16"/>
    <x v="2"/>
    <n v="0"/>
    <x v="84"/>
    <x v="84"/>
    <s v="Pemukiman"/>
    <x v="2"/>
    <x v="0"/>
    <x v="0"/>
  </r>
  <r>
    <n v="3514"/>
    <n v="10"/>
    <n v="224"/>
    <n v="11"/>
    <x v="2"/>
    <n v="0"/>
    <x v="84"/>
    <x v="84"/>
    <s v="Savanna / Padang rumput"/>
    <x v="2"/>
    <x v="0"/>
    <x v="0"/>
  </r>
  <r>
    <n v="3515"/>
    <n v="50"/>
    <n v="223"/>
    <n v="11"/>
    <x v="7"/>
    <n v="0"/>
    <x v="82"/>
    <x v="82"/>
    <s v="Savanna / Padang rumput"/>
    <x v="7"/>
    <x v="0"/>
    <x v="0"/>
  </r>
  <r>
    <n v="3516"/>
    <n v="3598"/>
    <n v="277"/>
    <n v="1"/>
    <x v="13"/>
    <n v="0"/>
    <x v="95"/>
    <x v="95"/>
    <s v="Hutan lahan kering primer"/>
    <x v="13"/>
    <x v="0"/>
    <x v="0"/>
  </r>
  <r>
    <n v="3517"/>
    <n v="1844"/>
    <n v="279"/>
    <n v="9"/>
    <x v="6"/>
    <n v="0"/>
    <x v="90"/>
    <x v="90"/>
    <s v="Semak belukar"/>
    <x v="6"/>
    <x v="0"/>
    <x v="0"/>
  </r>
  <r>
    <n v="3518"/>
    <n v="30"/>
    <n v="281"/>
    <n v="11"/>
    <x v="7"/>
    <n v="0"/>
    <x v="70"/>
    <x v="70"/>
    <s v="Savanna / Padang rumput"/>
    <x v="7"/>
    <x v="0"/>
    <x v="0"/>
  </r>
  <r>
    <n v="3519"/>
    <n v="16"/>
    <n v="218"/>
    <n v="11"/>
    <x v="7"/>
    <n v="0"/>
    <x v="57"/>
    <x v="57"/>
    <s v="Savanna / Padang rumput"/>
    <x v="7"/>
    <x v="0"/>
    <x v="0"/>
  </r>
  <r>
    <n v="3520"/>
    <n v="1"/>
    <n v="218"/>
    <n v="14"/>
    <x v="7"/>
    <n v="0"/>
    <x v="57"/>
    <x v="57"/>
    <s v="Sawah"/>
    <x v="7"/>
    <x v="0"/>
    <x v="0"/>
  </r>
  <r>
    <n v="3521"/>
    <n v="567"/>
    <n v="274"/>
    <n v="11"/>
    <x v="4"/>
    <n v="0"/>
    <x v="92"/>
    <x v="92"/>
    <s v="Savanna / Padang rumput"/>
    <x v="4"/>
    <x v="0"/>
    <x v="0"/>
  </r>
  <r>
    <n v="3522"/>
    <n v="3"/>
    <n v="276"/>
    <n v="21"/>
    <x v="11"/>
    <n v="0"/>
    <x v="85"/>
    <x v="85"/>
    <s v="Rawa"/>
    <x v="11"/>
    <x v="0"/>
    <x v="0"/>
  </r>
  <r>
    <n v="3523"/>
    <n v="4"/>
    <n v="276"/>
    <n v="6"/>
    <x v="6"/>
    <n v="0"/>
    <x v="85"/>
    <x v="85"/>
    <s v="Hutan mangrove sekunder"/>
    <x v="6"/>
    <x v="0"/>
    <x v="1"/>
  </r>
  <r>
    <n v="3524"/>
    <n v="824"/>
    <n v="167"/>
    <n v="2"/>
    <x v="2"/>
    <n v="0"/>
    <x v="94"/>
    <x v="94"/>
    <s v="Hutan lahan kering sekunder / bekas tebangan"/>
    <x v="2"/>
    <x v="0"/>
    <x v="1"/>
  </r>
  <r>
    <n v="3525"/>
    <n v="1"/>
    <n v="182"/>
    <n v="11"/>
    <x v="13"/>
    <n v="0"/>
    <x v="89"/>
    <x v="89"/>
    <s v="Savanna / Padang rumput"/>
    <x v="13"/>
    <x v="0"/>
    <x v="0"/>
  </r>
  <r>
    <n v="3526"/>
    <n v="1"/>
    <n v="182"/>
    <n v="11"/>
    <x v="5"/>
    <n v="0"/>
    <x v="89"/>
    <x v="89"/>
    <s v="Savanna / Padang rumput"/>
    <x v="5"/>
    <x v="0"/>
    <x v="0"/>
  </r>
  <r>
    <n v="3527"/>
    <n v="76"/>
    <n v="174"/>
    <n v="13"/>
    <x v="7"/>
    <n v="0"/>
    <x v="86"/>
    <x v="86"/>
    <s v="Pertanian lahan kering  campur semak / kebun campur"/>
    <x v="7"/>
    <x v="0"/>
    <x v="0"/>
  </r>
  <r>
    <n v="3528"/>
    <n v="2"/>
    <n v="277"/>
    <n v="11"/>
    <x v="13"/>
    <n v="0"/>
    <x v="95"/>
    <x v="95"/>
    <s v="Savanna / Padang rumput"/>
    <x v="13"/>
    <x v="0"/>
    <x v="0"/>
  </r>
  <r>
    <n v="3529"/>
    <n v="3"/>
    <n v="275"/>
    <n v="2"/>
    <x v="3"/>
    <n v="0"/>
    <x v="58"/>
    <x v="58"/>
    <s v="Hutan lahan kering sekunder / bekas tebangan"/>
    <x v="3"/>
    <x v="0"/>
    <x v="1"/>
  </r>
  <r>
    <n v="3530"/>
    <n v="24"/>
    <n v="276"/>
    <n v="2"/>
    <x v="7"/>
    <n v="0"/>
    <x v="85"/>
    <x v="85"/>
    <s v="Hutan lahan kering sekunder / bekas tebangan"/>
    <x v="7"/>
    <x v="0"/>
    <x v="1"/>
  </r>
  <r>
    <n v="3531"/>
    <n v="58"/>
    <n v="167"/>
    <n v="11"/>
    <x v="7"/>
    <n v="0"/>
    <x v="94"/>
    <x v="94"/>
    <s v="Savanna / Padang rumput"/>
    <x v="7"/>
    <x v="0"/>
    <x v="0"/>
  </r>
  <r>
    <n v="3532"/>
    <n v="339"/>
    <n v="182"/>
    <n v="2"/>
    <x v="5"/>
    <n v="0"/>
    <x v="89"/>
    <x v="89"/>
    <s v="Hutan lahan kering sekunder / bekas tebangan"/>
    <x v="5"/>
    <x v="0"/>
    <x v="1"/>
  </r>
  <r>
    <n v="3533"/>
    <n v="131"/>
    <n v="184"/>
    <n v="11"/>
    <x v="3"/>
    <n v="0"/>
    <x v="1"/>
    <x v="1"/>
    <s v="Savanna / Padang rumput"/>
    <x v="3"/>
    <x v="0"/>
    <x v="0"/>
  </r>
  <r>
    <n v="3534"/>
    <n v="1293"/>
    <n v="244"/>
    <n v="1"/>
    <x v="13"/>
    <n v="0"/>
    <x v="93"/>
    <x v="93"/>
    <s v="Hutan lahan kering primer"/>
    <x v="13"/>
    <x v="0"/>
    <x v="0"/>
  </r>
  <r>
    <n v="3535"/>
    <n v="145"/>
    <n v="224"/>
    <n v="12"/>
    <x v="5"/>
    <n v="0"/>
    <x v="84"/>
    <x v="84"/>
    <s v="Pertanian lahan kering"/>
    <x v="5"/>
    <x v="0"/>
    <x v="0"/>
  </r>
  <r>
    <n v="3536"/>
    <n v="1"/>
    <n v="224"/>
    <n v="16"/>
    <x v="13"/>
    <n v="0"/>
    <x v="84"/>
    <x v="84"/>
    <s v="Pemukiman"/>
    <x v="13"/>
    <x v="0"/>
    <x v="0"/>
  </r>
  <r>
    <n v="3537"/>
    <n v="569"/>
    <n v="225"/>
    <n v="1"/>
    <x v="13"/>
    <n v="0"/>
    <x v="78"/>
    <x v="78"/>
    <s v="Hutan lahan kering primer"/>
    <x v="13"/>
    <x v="0"/>
    <x v="0"/>
  </r>
  <r>
    <n v="3538"/>
    <n v="5"/>
    <n v="225"/>
    <n v="12"/>
    <x v="13"/>
    <n v="0"/>
    <x v="78"/>
    <x v="78"/>
    <s v="Pertanian lahan kering"/>
    <x v="13"/>
    <x v="0"/>
    <x v="0"/>
  </r>
  <r>
    <n v="3539"/>
    <n v="15"/>
    <n v="284"/>
    <n v="1"/>
    <x v="8"/>
    <n v="0"/>
    <x v="69"/>
    <x v="69"/>
    <s v="Hutan lahan kering primer"/>
    <x v="8"/>
    <x v="0"/>
    <x v="1"/>
  </r>
  <r>
    <n v="3540"/>
    <n v="3"/>
    <n v="276"/>
    <n v="6"/>
    <x v="12"/>
    <n v="0"/>
    <x v="85"/>
    <x v="85"/>
    <s v="Hutan mangrove sekunder"/>
    <x v="12"/>
    <x v="0"/>
    <x v="1"/>
  </r>
  <r>
    <n v="3541"/>
    <n v="1"/>
    <n v="276"/>
    <n v="16"/>
    <x v="7"/>
    <n v="0"/>
    <x v="85"/>
    <x v="85"/>
    <s v="Pemukiman"/>
    <x v="7"/>
    <x v="0"/>
    <x v="0"/>
  </r>
  <r>
    <n v="3542"/>
    <n v="835"/>
    <n v="205"/>
    <n v="11"/>
    <x v="7"/>
    <n v="0"/>
    <x v="87"/>
    <x v="87"/>
    <s v="Savanna / Padang rumput"/>
    <x v="7"/>
    <x v="0"/>
    <x v="0"/>
  </r>
  <r>
    <n v="3543"/>
    <n v="19"/>
    <n v="174"/>
    <n v="16"/>
    <x v="5"/>
    <n v="0"/>
    <x v="86"/>
    <x v="86"/>
    <s v="Pemukiman"/>
    <x v="5"/>
    <x v="0"/>
    <x v="0"/>
  </r>
  <r>
    <n v="3544"/>
    <n v="7"/>
    <n v="174"/>
    <n v="2"/>
    <x v="7"/>
    <n v="0"/>
    <x v="86"/>
    <x v="86"/>
    <s v="Hutan lahan kering sekunder / bekas tebangan"/>
    <x v="7"/>
    <x v="0"/>
    <x v="1"/>
  </r>
  <r>
    <n v="3545"/>
    <n v="5"/>
    <n v="147"/>
    <n v="0"/>
    <x v="7"/>
    <n v="0"/>
    <x v="51"/>
    <x v="51"/>
    <s v="No data"/>
    <x v="7"/>
    <x v="0"/>
    <x v="0"/>
  </r>
  <r>
    <n v="3546"/>
    <n v="4"/>
    <n v="147"/>
    <n v="13"/>
    <x v="0"/>
    <n v="0"/>
    <x v="51"/>
    <x v="51"/>
    <s v="Pertanian lahan kering  campur semak / kebun campur"/>
    <x v="0"/>
    <x v="0"/>
    <x v="0"/>
  </r>
  <r>
    <n v="3547"/>
    <n v="56"/>
    <n v="244"/>
    <n v="1"/>
    <x v="4"/>
    <n v="0"/>
    <x v="93"/>
    <x v="93"/>
    <s v="Hutan lahan kering primer"/>
    <x v="4"/>
    <x v="0"/>
    <x v="2"/>
  </r>
  <r>
    <n v="3548"/>
    <n v="3688"/>
    <n v="244"/>
    <n v="13"/>
    <x v="4"/>
    <n v="0"/>
    <x v="93"/>
    <x v="93"/>
    <s v="Pertanian lahan kering  campur semak / kebun campur"/>
    <x v="4"/>
    <x v="0"/>
    <x v="0"/>
  </r>
  <r>
    <n v="3549"/>
    <n v="34"/>
    <n v="224"/>
    <n v="12"/>
    <x v="13"/>
    <n v="0"/>
    <x v="84"/>
    <x v="84"/>
    <s v="Pertanian lahan kering"/>
    <x v="13"/>
    <x v="0"/>
    <x v="0"/>
  </r>
  <r>
    <n v="3550"/>
    <n v="5"/>
    <n v="225"/>
    <n v="1"/>
    <x v="3"/>
    <n v="0"/>
    <x v="78"/>
    <x v="78"/>
    <s v="Hutan lahan kering primer"/>
    <x v="3"/>
    <x v="0"/>
    <x v="1"/>
  </r>
  <r>
    <n v="3551"/>
    <n v="95"/>
    <n v="277"/>
    <n v="1"/>
    <x v="2"/>
    <n v="0"/>
    <x v="95"/>
    <x v="95"/>
    <s v="Hutan lahan kering primer"/>
    <x v="2"/>
    <x v="0"/>
    <x v="1"/>
  </r>
  <r>
    <n v="3552"/>
    <n v="1858"/>
    <n v="219"/>
    <n v="2"/>
    <x v="13"/>
    <n v="0"/>
    <x v="74"/>
    <x v="74"/>
    <s v="Hutan lahan kering sekunder / bekas tebangan"/>
    <x v="13"/>
    <x v="0"/>
    <x v="0"/>
  </r>
  <r>
    <n v="3553"/>
    <n v="18"/>
    <n v="276"/>
    <n v="12"/>
    <x v="11"/>
    <n v="0"/>
    <x v="85"/>
    <x v="85"/>
    <s v="Pertanian lahan kering"/>
    <x v="11"/>
    <x v="0"/>
    <x v="0"/>
  </r>
  <r>
    <n v="3554"/>
    <n v="4"/>
    <n v="186"/>
    <n v="0"/>
    <x v="3"/>
    <n v="0"/>
    <x v="53"/>
    <x v="53"/>
    <s v="No data"/>
    <x v="3"/>
    <x v="0"/>
    <x v="0"/>
  </r>
  <r>
    <n v="3555"/>
    <n v="12"/>
    <n v="174"/>
    <n v="16"/>
    <x v="3"/>
    <n v="0"/>
    <x v="86"/>
    <x v="86"/>
    <s v="Pemukiman"/>
    <x v="3"/>
    <x v="0"/>
    <x v="0"/>
  </r>
  <r>
    <n v="3556"/>
    <n v="28"/>
    <n v="174"/>
    <n v="13"/>
    <x v="3"/>
    <n v="0"/>
    <x v="86"/>
    <x v="86"/>
    <s v="Pertanian lahan kering  campur semak / kebun campur"/>
    <x v="3"/>
    <x v="0"/>
    <x v="0"/>
  </r>
  <r>
    <n v="3557"/>
    <n v="6119"/>
    <n v="174"/>
    <n v="2"/>
    <x v="13"/>
    <n v="0"/>
    <x v="86"/>
    <x v="86"/>
    <s v="Hutan lahan kering sekunder / bekas tebangan"/>
    <x v="13"/>
    <x v="0"/>
    <x v="0"/>
  </r>
  <r>
    <n v="3558"/>
    <n v="3"/>
    <n v="245"/>
    <n v="9"/>
    <x v="6"/>
    <n v="0"/>
    <x v="79"/>
    <x v="79"/>
    <s v="Semak belukar"/>
    <x v="6"/>
    <x v="0"/>
    <x v="0"/>
  </r>
  <r>
    <n v="3559"/>
    <n v="90"/>
    <n v="223"/>
    <n v="2"/>
    <x v="7"/>
    <n v="0"/>
    <x v="82"/>
    <x v="82"/>
    <s v="Hutan lahan kering sekunder / bekas tebangan"/>
    <x v="7"/>
    <x v="0"/>
    <x v="1"/>
  </r>
  <r>
    <n v="3560"/>
    <n v="1"/>
    <n v="225"/>
    <n v="1"/>
    <x v="4"/>
    <n v="0"/>
    <x v="78"/>
    <x v="78"/>
    <s v="Hutan lahan kering primer"/>
    <x v="4"/>
    <x v="0"/>
    <x v="2"/>
  </r>
  <r>
    <n v="3561"/>
    <n v="54"/>
    <n v="275"/>
    <n v="2"/>
    <x v="6"/>
    <n v="0"/>
    <x v="58"/>
    <x v="58"/>
    <s v="Hutan lahan kering sekunder / bekas tebangan"/>
    <x v="6"/>
    <x v="0"/>
    <x v="1"/>
  </r>
  <r>
    <n v="3562"/>
    <n v="22"/>
    <n v="276"/>
    <n v="1"/>
    <x v="5"/>
    <n v="0"/>
    <x v="85"/>
    <x v="85"/>
    <s v="Hutan lahan kering primer"/>
    <x v="5"/>
    <x v="0"/>
    <x v="1"/>
  </r>
  <r>
    <n v="3563"/>
    <n v="41"/>
    <n v="276"/>
    <n v="16"/>
    <x v="6"/>
    <n v="0"/>
    <x v="85"/>
    <x v="85"/>
    <s v="Pemukiman"/>
    <x v="6"/>
    <x v="0"/>
    <x v="0"/>
  </r>
  <r>
    <n v="3564"/>
    <n v="441"/>
    <n v="167"/>
    <n v="9"/>
    <x v="7"/>
    <n v="0"/>
    <x v="94"/>
    <x v="94"/>
    <s v="Semak belukar"/>
    <x v="7"/>
    <x v="0"/>
    <x v="0"/>
  </r>
  <r>
    <n v="3565"/>
    <n v="48"/>
    <n v="174"/>
    <n v="12"/>
    <x v="13"/>
    <n v="0"/>
    <x v="86"/>
    <x v="86"/>
    <s v="Pertanian lahan kering"/>
    <x v="13"/>
    <x v="0"/>
    <x v="0"/>
  </r>
  <r>
    <n v="3566"/>
    <n v="636"/>
    <n v="242"/>
    <n v="1"/>
    <x v="13"/>
    <n v="0"/>
    <x v="49"/>
    <x v="49"/>
    <s v="Hutan lahan kering primer"/>
    <x v="13"/>
    <x v="0"/>
    <x v="0"/>
  </r>
  <r>
    <n v="3567"/>
    <n v="22"/>
    <n v="276"/>
    <n v="21"/>
    <x v="5"/>
    <n v="0"/>
    <x v="85"/>
    <x v="85"/>
    <s v="Rawa"/>
    <x v="5"/>
    <x v="0"/>
    <x v="0"/>
  </r>
  <r>
    <n v="3568"/>
    <n v="1"/>
    <n v="276"/>
    <n v="6"/>
    <x v="5"/>
    <n v="0"/>
    <x v="85"/>
    <x v="85"/>
    <s v="Hutan mangrove sekunder"/>
    <x v="5"/>
    <x v="0"/>
    <x v="1"/>
  </r>
  <r>
    <n v="3569"/>
    <n v="2"/>
    <n v="276"/>
    <n v="12"/>
    <x v="7"/>
    <n v="0"/>
    <x v="85"/>
    <x v="85"/>
    <s v="Pertanian lahan kering"/>
    <x v="7"/>
    <x v="0"/>
    <x v="0"/>
  </r>
  <r>
    <n v="3570"/>
    <n v="536"/>
    <n v="174"/>
    <n v="13"/>
    <x v="1"/>
    <n v="0"/>
    <x v="86"/>
    <x v="86"/>
    <s v="Pertanian lahan kering  campur semak / kebun campur"/>
    <x v="1"/>
    <x v="0"/>
    <x v="0"/>
  </r>
  <r>
    <n v="3571"/>
    <n v="5"/>
    <n v="147"/>
    <n v="13"/>
    <x v="2"/>
    <n v="0"/>
    <x v="51"/>
    <x v="51"/>
    <s v="Pertanian lahan kering  campur semak / kebun campur"/>
    <x v="2"/>
    <x v="0"/>
    <x v="0"/>
  </r>
  <r>
    <n v="3572"/>
    <n v="170"/>
    <n v="224"/>
    <n v="2"/>
    <x v="13"/>
    <n v="0"/>
    <x v="84"/>
    <x v="84"/>
    <s v="Hutan lahan kering sekunder / bekas tebangan"/>
    <x v="13"/>
    <x v="0"/>
    <x v="0"/>
  </r>
  <r>
    <n v="3573"/>
    <n v="22"/>
    <n v="223"/>
    <n v="2"/>
    <x v="1"/>
    <n v="0"/>
    <x v="82"/>
    <x v="82"/>
    <s v="Hutan lahan kering sekunder / bekas tebangan"/>
    <x v="1"/>
    <x v="0"/>
    <x v="1"/>
  </r>
  <r>
    <n v="3574"/>
    <n v="2059"/>
    <n v="205"/>
    <n v="11"/>
    <x v="4"/>
    <n v="0"/>
    <x v="87"/>
    <x v="87"/>
    <s v="Savanna / Padang rumput"/>
    <x v="4"/>
    <x v="0"/>
    <x v="0"/>
  </r>
  <r>
    <n v="3575"/>
    <n v="315"/>
    <n v="167"/>
    <n v="2"/>
    <x v="5"/>
    <n v="0"/>
    <x v="94"/>
    <x v="94"/>
    <s v="Hutan lahan kering sekunder / bekas tebangan"/>
    <x v="5"/>
    <x v="0"/>
    <x v="1"/>
  </r>
  <r>
    <n v="3576"/>
    <n v="438"/>
    <n v="182"/>
    <n v="2"/>
    <x v="3"/>
    <n v="0"/>
    <x v="89"/>
    <x v="89"/>
    <s v="Hutan lahan kering sekunder / bekas tebangan"/>
    <x v="3"/>
    <x v="0"/>
    <x v="1"/>
  </r>
  <r>
    <n v="3577"/>
    <n v="10"/>
    <n v="182"/>
    <n v="11"/>
    <x v="3"/>
    <n v="0"/>
    <x v="89"/>
    <x v="89"/>
    <s v="Savanna / Padang rumput"/>
    <x v="3"/>
    <x v="0"/>
    <x v="0"/>
  </r>
  <r>
    <n v="3578"/>
    <n v="25"/>
    <n v="147"/>
    <n v="9"/>
    <x v="7"/>
    <n v="0"/>
    <x v="51"/>
    <x v="51"/>
    <s v="Semak belukar"/>
    <x v="7"/>
    <x v="0"/>
    <x v="0"/>
  </r>
  <r>
    <n v="3579"/>
    <n v="6"/>
    <n v="247"/>
    <n v="13"/>
    <x v="13"/>
    <n v="0"/>
    <x v="83"/>
    <x v="83"/>
    <s v="Pertanian lahan kering  campur semak / kebun campur"/>
    <x v="13"/>
    <x v="0"/>
    <x v="0"/>
  </r>
  <r>
    <n v="3580"/>
    <n v="1"/>
    <n v="223"/>
    <n v="2"/>
    <x v="2"/>
    <n v="0"/>
    <x v="82"/>
    <x v="82"/>
    <s v="Hutan lahan kering sekunder / bekas tebangan"/>
    <x v="2"/>
    <x v="0"/>
    <x v="1"/>
  </r>
  <r>
    <n v="3581"/>
    <n v="1"/>
    <n v="225"/>
    <n v="1"/>
    <x v="2"/>
    <n v="0"/>
    <x v="78"/>
    <x v="78"/>
    <s v="Hutan lahan kering primer"/>
    <x v="2"/>
    <x v="0"/>
    <x v="1"/>
  </r>
  <r>
    <n v="3582"/>
    <n v="1431"/>
    <n v="281"/>
    <n v="2"/>
    <x v="4"/>
    <n v="0"/>
    <x v="70"/>
    <x v="70"/>
    <s v="Hutan lahan kering sekunder / bekas tebangan"/>
    <x v="4"/>
    <x v="0"/>
    <x v="0"/>
  </r>
  <r>
    <n v="3583"/>
    <n v="676"/>
    <n v="276"/>
    <n v="14"/>
    <x v="6"/>
    <n v="0"/>
    <x v="85"/>
    <x v="85"/>
    <s v="Sawah"/>
    <x v="6"/>
    <x v="0"/>
    <x v="0"/>
  </r>
  <r>
    <n v="3584"/>
    <n v="4"/>
    <n v="189"/>
    <n v="18"/>
    <x v="7"/>
    <n v="0"/>
    <x v="76"/>
    <x v="76"/>
    <s v="Lahan terbuka"/>
    <x v="7"/>
    <x v="0"/>
    <x v="0"/>
  </r>
  <r>
    <n v="3585"/>
    <n v="4"/>
    <n v="175"/>
    <n v="13"/>
    <x v="8"/>
    <n v="0"/>
    <x v="73"/>
    <x v="73"/>
    <s v="Pertanian lahan kering  campur semak / kebun campur"/>
    <x v="8"/>
    <x v="0"/>
    <x v="0"/>
  </r>
  <r>
    <n v="3586"/>
    <n v="113"/>
    <n v="226"/>
    <n v="12"/>
    <x v="13"/>
    <n v="0"/>
    <x v="88"/>
    <x v="88"/>
    <s v="Pertanian lahan kering"/>
    <x v="13"/>
    <x v="0"/>
    <x v="0"/>
  </r>
  <r>
    <n v="3587"/>
    <n v="1"/>
    <n v="223"/>
    <n v="2"/>
    <x v="4"/>
    <n v="0"/>
    <x v="82"/>
    <x v="82"/>
    <s v="Hutan lahan kering sekunder / bekas tebangan"/>
    <x v="4"/>
    <x v="0"/>
    <x v="0"/>
  </r>
  <r>
    <n v="3588"/>
    <n v="70"/>
    <n v="223"/>
    <n v="1"/>
    <x v="7"/>
    <n v="0"/>
    <x v="82"/>
    <x v="82"/>
    <s v="Hutan lahan kering primer"/>
    <x v="7"/>
    <x v="0"/>
    <x v="1"/>
  </r>
  <r>
    <n v="3589"/>
    <n v="1"/>
    <n v="225"/>
    <n v="1"/>
    <x v="7"/>
    <n v="0"/>
    <x v="78"/>
    <x v="78"/>
    <s v="Hutan lahan kering primer"/>
    <x v="7"/>
    <x v="0"/>
    <x v="1"/>
  </r>
  <r>
    <n v="3590"/>
    <n v="1084"/>
    <n v="279"/>
    <n v="9"/>
    <x v="3"/>
    <n v="0"/>
    <x v="90"/>
    <x v="90"/>
    <s v="Semak belukar"/>
    <x v="3"/>
    <x v="0"/>
    <x v="0"/>
  </r>
  <r>
    <n v="3591"/>
    <n v="6"/>
    <n v="219"/>
    <n v="2"/>
    <x v="6"/>
    <n v="0"/>
    <x v="74"/>
    <x v="74"/>
    <s v="Hutan lahan kering sekunder / bekas tebangan"/>
    <x v="6"/>
    <x v="0"/>
    <x v="1"/>
  </r>
  <r>
    <n v="3592"/>
    <n v="1293"/>
    <n v="273"/>
    <n v="18"/>
    <x v="1"/>
    <n v="0"/>
    <x v="91"/>
    <x v="91"/>
    <s v="Lahan terbuka"/>
    <x v="1"/>
    <x v="0"/>
    <x v="0"/>
  </r>
  <r>
    <n v="3593"/>
    <n v="1"/>
    <n v="276"/>
    <n v="11"/>
    <x v="3"/>
    <n v="0"/>
    <x v="85"/>
    <x v="85"/>
    <s v="Savanna / Padang rumput"/>
    <x v="3"/>
    <x v="0"/>
    <x v="0"/>
  </r>
  <r>
    <n v="3594"/>
    <n v="131"/>
    <n v="276"/>
    <n v="2"/>
    <x v="6"/>
    <n v="0"/>
    <x v="85"/>
    <x v="85"/>
    <s v="Hutan lahan kering sekunder / bekas tebangan"/>
    <x v="6"/>
    <x v="0"/>
    <x v="1"/>
  </r>
  <r>
    <n v="3595"/>
    <n v="132"/>
    <n v="276"/>
    <n v="16"/>
    <x v="5"/>
    <n v="0"/>
    <x v="85"/>
    <x v="85"/>
    <s v="Pemukiman"/>
    <x v="5"/>
    <x v="0"/>
    <x v="0"/>
  </r>
  <r>
    <n v="3596"/>
    <n v="65"/>
    <n v="189"/>
    <n v="11"/>
    <x v="6"/>
    <n v="0"/>
    <x v="76"/>
    <x v="76"/>
    <s v="Savanna / Padang rumput"/>
    <x v="6"/>
    <x v="0"/>
    <x v="0"/>
  </r>
  <r>
    <n v="3597"/>
    <n v="60"/>
    <n v="175"/>
    <n v="13"/>
    <x v="1"/>
    <n v="0"/>
    <x v="73"/>
    <x v="73"/>
    <s v="Pertanian lahan kering  campur semak / kebun campur"/>
    <x v="1"/>
    <x v="0"/>
    <x v="0"/>
  </r>
  <r>
    <n v="3598"/>
    <n v="509"/>
    <n v="223"/>
    <n v="2"/>
    <x v="13"/>
    <n v="0"/>
    <x v="82"/>
    <x v="82"/>
    <s v="Hutan lahan kering sekunder / bekas tebangan"/>
    <x v="13"/>
    <x v="0"/>
    <x v="0"/>
  </r>
  <r>
    <n v="3599"/>
    <n v="12"/>
    <n v="223"/>
    <n v="1"/>
    <x v="3"/>
    <n v="0"/>
    <x v="82"/>
    <x v="82"/>
    <s v="Hutan lahan kering primer"/>
    <x v="3"/>
    <x v="0"/>
    <x v="1"/>
  </r>
  <r>
    <n v="3600"/>
    <n v="41"/>
    <n v="283"/>
    <n v="18"/>
    <x v="13"/>
    <n v="0"/>
    <x v="66"/>
    <x v="66"/>
    <s v="Lahan terbuka"/>
    <x v="13"/>
    <x v="0"/>
    <x v="0"/>
  </r>
  <r>
    <n v="3601"/>
    <n v="185"/>
    <n v="167"/>
    <n v="2"/>
    <x v="3"/>
    <n v="0"/>
    <x v="94"/>
    <x v="94"/>
    <s v="Hutan lahan kering sekunder / bekas tebangan"/>
    <x v="3"/>
    <x v="0"/>
    <x v="1"/>
  </r>
  <r>
    <n v="3602"/>
    <n v="263"/>
    <n v="174"/>
    <n v="11"/>
    <x v="2"/>
    <n v="0"/>
    <x v="86"/>
    <x v="86"/>
    <s v="Savanna / Padang rumput"/>
    <x v="2"/>
    <x v="0"/>
    <x v="0"/>
  </r>
  <r>
    <n v="3603"/>
    <n v="1"/>
    <n v="189"/>
    <n v="18"/>
    <x v="1"/>
    <n v="0"/>
    <x v="76"/>
    <x v="76"/>
    <s v="Lahan terbuka"/>
    <x v="1"/>
    <x v="0"/>
    <x v="0"/>
  </r>
  <r>
    <n v="3604"/>
    <n v="176"/>
    <n v="167"/>
    <n v="18"/>
    <x v="1"/>
    <n v="0"/>
    <x v="94"/>
    <x v="94"/>
    <s v="Lahan terbuka"/>
    <x v="1"/>
    <x v="0"/>
    <x v="0"/>
  </r>
  <r>
    <n v="3605"/>
    <n v="149"/>
    <n v="167"/>
    <n v="18"/>
    <x v="7"/>
    <n v="0"/>
    <x v="94"/>
    <x v="94"/>
    <s v="Lahan terbuka"/>
    <x v="7"/>
    <x v="0"/>
    <x v="0"/>
  </r>
  <r>
    <n v="3606"/>
    <n v="81"/>
    <n v="245"/>
    <n v="11"/>
    <x v="7"/>
    <n v="0"/>
    <x v="79"/>
    <x v="79"/>
    <s v="Savanna / Padang rumput"/>
    <x v="7"/>
    <x v="0"/>
    <x v="0"/>
  </r>
  <r>
    <n v="3607"/>
    <n v="499"/>
    <n v="220"/>
    <n v="12"/>
    <x v="6"/>
    <n v="0"/>
    <x v="96"/>
    <x v="96"/>
    <s v="Pertanian lahan kering"/>
    <x v="6"/>
    <x v="0"/>
    <x v="0"/>
  </r>
  <r>
    <n v="3608"/>
    <n v="1492"/>
    <n v="223"/>
    <n v="1"/>
    <x v="13"/>
    <n v="0"/>
    <x v="82"/>
    <x v="82"/>
    <s v="Hutan lahan kering primer"/>
    <x v="13"/>
    <x v="0"/>
    <x v="0"/>
  </r>
  <r>
    <n v="3609"/>
    <n v="105"/>
    <n v="184"/>
    <n v="11"/>
    <x v="1"/>
    <n v="0"/>
    <x v="1"/>
    <x v="1"/>
    <s v="Savanna / Padang rumput"/>
    <x v="1"/>
    <x v="0"/>
    <x v="0"/>
  </r>
  <r>
    <n v="3610"/>
    <n v="323"/>
    <n v="186"/>
    <n v="12"/>
    <x v="3"/>
    <n v="0"/>
    <x v="53"/>
    <x v="53"/>
    <s v="Pertanian lahan kering"/>
    <x v="3"/>
    <x v="0"/>
    <x v="0"/>
  </r>
  <r>
    <n v="3611"/>
    <n v="28"/>
    <n v="174"/>
    <n v="2"/>
    <x v="8"/>
    <n v="0"/>
    <x v="86"/>
    <x v="86"/>
    <s v="Hutan lahan kering sekunder / bekas tebangan"/>
    <x v="8"/>
    <x v="0"/>
    <x v="1"/>
  </r>
  <r>
    <n v="3612"/>
    <n v="17"/>
    <n v="245"/>
    <n v="11"/>
    <x v="6"/>
    <n v="0"/>
    <x v="79"/>
    <x v="79"/>
    <s v="Savanna / Padang rumput"/>
    <x v="6"/>
    <x v="0"/>
    <x v="0"/>
  </r>
  <r>
    <n v="3613"/>
    <n v="56"/>
    <n v="223"/>
    <n v="1"/>
    <x v="2"/>
    <n v="0"/>
    <x v="82"/>
    <x v="82"/>
    <s v="Hutan lahan kering primer"/>
    <x v="2"/>
    <x v="0"/>
    <x v="1"/>
  </r>
  <r>
    <n v="3614"/>
    <n v="2089"/>
    <n v="281"/>
    <n v="11"/>
    <x v="1"/>
    <n v="0"/>
    <x v="70"/>
    <x v="70"/>
    <s v="Savanna / Padang rumput"/>
    <x v="1"/>
    <x v="0"/>
    <x v="0"/>
  </r>
  <r>
    <n v="3615"/>
    <n v="146"/>
    <n v="178"/>
    <n v="16"/>
    <x v="3"/>
    <n v="0"/>
    <x v="97"/>
    <x v="97"/>
    <s v="Pemukiman"/>
    <x v="3"/>
    <x v="0"/>
    <x v="0"/>
  </r>
  <r>
    <n v="3616"/>
    <n v="6"/>
    <n v="178"/>
    <n v="0"/>
    <x v="0"/>
    <n v="0"/>
    <x v="97"/>
    <x v="97"/>
    <s v="No data"/>
    <x v="0"/>
    <x v="0"/>
    <x v="0"/>
  </r>
  <r>
    <n v="3617"/>
    <n v="9"/>
    <n v="242"/>
    <n v="10"/>
    <x v="3"/>
    <n v="0"/>
    <x v="49"/>
    <x v="49"/>
    <s v="Semak belukar rawa"/>
    <x v="3"/>
    <x v="0"/>
    <x v="0"/>
  </r>
  <r>
    <n v="3618"/>
    <n v="405"/>
    <n v="220"/>
    <n v="12"/>
    <x v="2"/>
    <n v="0"/>
    <x v="96"/>
    <x v="96"/>
    <s v="Pertanian lahan kering"/>
    <x v="2"/>
    <x v="0"/>
    <x v="0"/>
  </r>
  <r>
    <n v="3619"/>
    <n v="47"/>
    <n v="283"/>
    <n v="18"/>
    <x v="8"/>
    <n v="0"/>
    <x v="66"/>
    <x v="66"/>
    <s v="Lahan terbuka"/>
    <x v="8"/>
    <x v="0"/>
    <x v="0"/>
  </r>
  <r>
    <n v="3620"/>
    <n v="16"/>
    <n v="275"/>
    <n v="2"/>
    <x v="5"/>
    <n v="0"/>
    <x v="58"/>
    <x v="58"/>
    <s v="Hutan lahan kering sekunder / bekas tebangan"/>
    <x v="5"/>
    <x v="0"/>
    <x v="1"/>
  </r>
  <r>
    <n v="3621"/>
    <n v="973"/>
    <n v="167"/>
    <n v="2"/>
    <x v="7"/>
    <n v="0"/>
    <x v="94"/>
    <x v="94"/>
    <s v="Hutan lahan kering sekunder / bekas tebangan"/>
    <x v="7"/>
    <x v="0"/>
    <x v="1"/>
  </r>
  <r>
    <n v="3622"/>
    <n v="1"/>
    <n v="242"/>
    <n v="6"/>
    <x v="3"/>
    <n v="0"/>
    <x v="49"/>
    <x v="49"/>
    <s v="Hutan mangrove sekunder"/>
    <x v="3"/>
    <x v="0"/>
    <x v="1"/>
  </r>
  <r>
    <n v="3623"/>
    <n v="316"/>
    <n v="220"/>
    <n v="12"/>
    <x v="3"/>
    <n v="0"/>
    <x v="96"/>
    <x v="96"/>
    <s v="Pertanian lahan kering"/>
    <x v="3"/>
    <x v="0"/>
    <x v="0"/>
  </r>
  <r>
    <n v="3624"/>
    <n v="772"/>
    <n v="220"/>
    <n v="12"/>
    <x v="13"/>
    <n v="0"/>
    <x v="96"/>
    <x v="96"/>
    <s v="Pertanian lahan kering"/>
    <x v="13"/>
    <x v="0"/>
    <x v="0"/>
  </r>
  <r>
    <n v="3625"/>
    <n v="2166"/>
    <n v="273"/>
    <n v="11"/>
    <x v="2"/>
    <n v="0"/>
    <x v="91"/>
    <x v="91"/>
    <s v="Savanna / Padang rumput"/>
    <x v="2"/>
    <x v="0"/>
    <x v="0"/>
  </r>
  <r>
    <n v="3626"/>
    <n v="322"/>
    <n v="274"/>
    <n v="11"/>
    <x v="2"/>
    <n v="0"/>
    <x v="92"/>
    <x v="92"/>
    <s v="Savanna / Padang rumput"/>
    <x v="2"/>
    <x v="0"/>
    <x v="0"/>
  </r>
  <r>
    <n v="3627"/>
    <n v="12"/>
    <n v="167"/>
    <n v="18"/>
    <x v="2"/>
    <n v="0"/>
    <x v="94"/>
    <x v="94"/>
    <s v="Lahan terbuka"/>
    <x v="2"/>
    <x v="0"/>
    <x v="0"/>
  </r>
  <r>
    <n v="3628"/>
    <n v="271"/>
    <n v="184"/>
    <n v="11"/>
    <x v="2"/>
    <n v="0"/>
    <x v="1"/>
    <x v="1"/>
    <s v="Savanna / Padang rumput"/>
    <x v="2"/>
    <x v="0"/>
    <x v="0"/>
  </r>
  <r>
    <n v="3629"/>
    <n v="3"/>
    <n v="178"/>
    <n v="12"/>
    <x v="10"/>
    <n v="0"/>
    <x v="97"/>
    <x v="97"/>
    <s v="Pertanian lahan kering"/>
    <x v="10"/>
    <x v="0"/>
    <x v="0"/>
  </r>
  <r>
    <n v="3630"/>
    <n v="8"/>
    <n v="178"/>
    <n v="12"/>
    <x v="0"/>
    <n v="0"/>
    <x v="97"/>
    <x v="97"/>
    <s v="Pertanian lahan kering"/>
    <x v="0"/>
    <x v="0"/>
    <x v="0"/>
  </r>
  <r>
    <n v="3631"/>
    <n v="7"/>
    <n v="226"/>
    <n v="13"/>
    <x v="12"/>
    <n v="0"/>
    <x v="88"/>
    <x v="88"/>
    <s v="Pertanian lahan kering  campur semak / kebun campur"/>
    <x v="12"/>
    <x v="0"/>
    <x v="0"/>
  </r>
  <r>
    <n v="3632"/>
    <n v="565"/>
    <n v="226"/>
    <n v="13"/>
    <x v="13"/>
    <n v="0"/>
    <x v="88"/>
    <x v="88"/>
    <s v="Pertanian lahan kering  campur semak / kebun campur"/>
    <x v="13"/>
    <x v="0"/>
    <x v="0"/>
  </r>
  <r>
    <n v="3633"/>
    <n v="1622"/>
    <n v="279"/>
    <n v="9"/>
    <x v="2"/>
    <n v="0"/>
    <x v="90"/>
    <x v="90"/>
    <s v="Semak belukar"/>
    <x v="2"/>
    <x v="0"/>
    <x v="0"/>
  </r>
  <r>
    <n v="3634"/>
    <n v="40"/>
    <n v="273"/>
    <n v="18"/>
    <x v="2"/>
    <n v="0"/>
    <x v="91"/>
    <x v="91"/>
    <s v="Lahan terbuka"/>
    <x v="2"/>
    <x v="0"/>
    <x v="0"/>
  </r>
  <r>
    <n v="3635"/>
    <n v="10"/>
    <n v="186"/>
    <n v="12"/>
    <x v="10"/>
    <n v="0"/>
    <x v="53"/>
    <x v="53"/>
    <s v="Pertanian lahan kering"/>
    <x v="10"/>
    <x v="0"/>
    <x v="0"/>
  </r>
  <r>
    <n v="3636"/>
    <n v="390"/>
    <n v="178"/>
    <n v="12"/>
    <x v="3"/>
    <n v="0"/>
    <x v="97"/>
    <x v="97"/>
    <s v="Pertanian lahan kering"/>
    <x v="3"/>
    <x v="0"/>
    <x v="0"/>
  </r>
  <r>
    <n v="3637"/>
    <n v="6435"/>
    <n v="278"/>
    <n v="1"/>
    <x v="13"/>
    <n v="0"/>
    <x v="98"/>
    <x v="98"/>
    <s v="Hutan lahan kering primer"/>
    <x v="13"/>
    <x v="0"/>
    <x v="0"/>
  </r>
  <r>
    <n v="3638"/>
    <n v="84"/>
    <n v="277"/>
    <n v="1"/>
    <x v="5"/>
    <n v="0"/>
    <x v="95"/>
    <x v="95"/>
    <s v="Hutan lahan kering primer"/>
    <x v="5"/>
    <x v="0"/>
    <x v="1"/>
  </r>
  <r>
    <n v="3639"/>
    <n v="11"/>
    <n v="276"/>
    <n v="13"/>
    <x v="4"/>
    <n v="0"/>
    <x v="85"/>
    <x v="85"/>
    <s v="Pertanian lahan kering  campur semak / kebun campur"/>
    <x v="4"/>
    <x v="0"/>
    <x v="0"/>
  </r>
  <r>
    <n v="3640"/>
    <n v="60"/>
    <n v="189"/>
    <n v="14"/>
    <x v="6"/>
    <n v="0"/>
    <x v="76"/>
    <x v="76"/>
    <s v="Sawah"/>
    <x v="6"/>
    <x v="0"/>
    <x v="0"/>
  </r>
  <r>
    <n v="3641"/>
    <n v="32"/>
    <n v="186"/>
    <n v="23"/>
    <x v="10"/>
    <n v="0"/>
    <x v="53"/>
    <x v="53"/>
    <s v="Bandara"/>
    <x v="10"/>
    <x v="0"/>
    <x v="0"/>
  </r>
  <r>
    <n v="3642"/>
    <n v="775"/>
    <n v="178"/>
    <n v="12"/>
    <x v="5"/>
    <n v="0"/>
    <x v="97"/>
    <x v="97"/>
    <s v="Pertanian lahan kering"/>
    <x v="5"/>
    <x v="0"/>
    <x v="0"/>
  </r>
  <r>
    <n v="3643"/>
    <n v="38"/>
    <n v="220"/>
    <n v="12"/>
    <x v="5"/>
    <n v="0"/>
    <x v="96"/>
    <x v="96"/>
    <s v="Pertanian lahan kering"/>
    <x v="5"/>
    <x v="0"/>
    <x v="0"/>
  </r>
  <r>
    <n v="3644"/>
    <n v="37"/>
    <n v="223"/>
    <n v="16"/>
    <x v="13"/>
    <n v="0"/>
    <x v="82"/>
    <x v="82"/>
    <s v="Pemukiman"/>
    <x v="13"/>
    <x v="0"/>
    <x v="0"/>
  </r>
  <r>
    <n v="3645"/>
    <n v="170"/>
    <n v="278"/>
    <n v="1"/>
    <x v="2"/>
    <n v="0"/>
    <x v="98"/>
    <x v="98"/>
    <s v="Hutan lahan kering primer"/>
    <x v="2"/>
    <x v="0"/>
    <x v="1"/>
  </r>
  <r>
    <n v="3646"/>
    <n v="340"/>
    <n v="277"/>
    <n v="9"/>
    <x v="2"/>
    <n v="0"/>
    <x v="95"/>
    <x v="95"/>
    <s v="Semak belukar"/>
    <x v="2"/>
    <x v="0"/>
    <x v="0"/>
  </r>
  <r>
    <n v="3647"/>
    <n v="1112"/>
    <n v="277"/>
    <n v="9"/>
    <x v="13"/>
    <n v="0"/>
    <x v="95"/>
    <x v="95"/>
    <s v="Semak belukar"/>
    <x v="13"/>
    <x v="0"/>
    <x v="0"/>
  </r>
  <r>
    <n v="3648"/>
    <n v="40"/>
    <n v="275"/>
    <n v="9"/>
    <x v="5"/>
    <n v="0"/>
    <x v="58"/>
    <x v="58"/>
    <s v="Semak belukar"/>
    <x v="5"/>
    <x v="0"/>
    <x v="0"/>
  </r>
  <r>
    <n v="3649"/>
    <n v="286"/>
    <n v="276"/>
    <n v="13"/>
    <x v="6"/>
    <n v="0"/>
    <x v="85"/>
    <x v="85"/>
    <s v="Pertanian lahan kering  campur semak / kebun campur"/>
    <x v="6"/>
    <x v="0"/>
    <x v="0"/>
  </r>
  <r>
    <n v="3650"/>
    <n v="40"/>
    <n v="276"/>
    <n v="13"/>
    <x v="2"/>
    <n v="0"/>
    <x v="85"/>
    <x v="85"/>
    <s v="Pertanian lahan kering  campur semak / kebun campur"/>
    <x v="2"/>
    <x v="0"/>
    <x v="0"/>
  </r>
  <r>
    <n v="3651"/>
    <n v="110"/>
    <n v="276"/>
    <n v="13"/>
    <x v="5"/>
    <n v="0"/>
    <x v="85"/>
    <x v="85"/>
    <s v="Pertanian lahan kering  campur semak / kebun campur"/>
    <x v="5"/>
    <x v="0"/>
    <x v="0"/>
  </r>
  <r>
    <n v="3652"/>
    <n v="19"/>
    <n v="189"/>
    <n v="14"/>
    <x v="2"/>
    <n v="0"/>
    <x v="76"/>
    <x v="76"/>
    <s v="Sawah"/>
    <x v="2"/>
    <x v="0"/>
    <x v="0"/>
  </r>
  <r>
    <n v="3653"/>
    <n v="98"/>
    <n v="168"/>
    <n v="18"/>
    <x v="1"/>
    <n v="0"/>
    <x v="99"/>
    <x v="99"/>
    <s v="Lahan terbuka"/>
    <x v="1"/>
    <x v="0"/>
    <x v="0"/>
  </r>
  <r>
    <n v="3654"/>
    <n v="18"/>
    <n v="167"/>
    <n v="9"/>
    <x v="2"/>
    <n v="0"/>
    <x v="94"/>
    <x v="94"/>
    <s v="Semak belukar"/>
    <x v="2"/>
    <x v="0"/>
    <x v="0"/>
  </r>
  <r>
    <n v="3655"/>
    <n v="5"/>
    <n v="186"/>
    <n v="23"/>
    <x v="5"/>
    <n v="0"/>
    <x v="53"/>
    <x v="53"/>
    <s v="Bandara"/>
    <x v="5"/>
    <x v="0"/>
    <x v="0"/>
  </r>
  <r>
    <n v="3656"/>
    <n v="6"/>
    <n v="175"/>
    <n v="0"/>
    <x v="0"/>
    <n v="0"/>
    <x v="73"/>
    <x v="73"/>
    <s v="No data"/>
    <x v="0"/>
    <x v="0"/>
    <x v="0"/>
  </r>
  <r>
    <n v="3657"/>
    <n v="2"/>
    <n v="175"/>
    <n v="0"/>
    <x v="1"/>
    <n v="0"/>
    <x v="73"/>
    <x v="73"/>
    <s v="No data"/>
    <x v="1"/>
    <x v="0"/>
    <x v="0"/>
  </r>
  <r>
    <n v="3658"/>
    <n v="2336"/>
    <n v="220"/>
    <n v="2"/>
    <x v="13"/>
    <n v="0"/>
    <x v="96"/>
    <x v="96"/>
    <s v="Hutan lahan kering sekunder / bekas tebangan"/>
    <x v="13"/>
    <x v="0"/>
    <x v="0"/>
  </r>
  <r>
    <n v="3659"/>
    <n v="224"/>
    <n v="220"/>
    <n v="2"/>
    <x v="2"/>
    <n v="0"/>
    <x v="96"/>
    <x v="96"/>
    <s v="Hutan lahan kering sekunder / bekas tebangan"/>
    <x v="2"/>
    <x v="0"/>
    <x v="1"/>
  </r>
  <r>
    <n v="3660"/>
    <n v="33"/>
    <n v="218"/>
    <n v="14"/>
    <x v="1"/>
    <n v="0"/>
    <x v="57"/>
    <x v="57"/>
    <s v="Sawah"/>
    <x v="1"/>
    <x v="0"/>
    <x v="0"/>
  </r>
  <r>
    <n v="3661"/>
    <n v="623"/>
    <n v="219"/>
    <n v="9"/>
    <x v="13"/>
    <n v="0"/>
    <x v="74"/>
    <x v="74"/>
    <s v="Semak belukar"/>
    <x v="13"/>
    <x v="0"/>
    <x v="0"/>
  </r>
  <r>
    <n v="3662"/>
    <n v="583"/>
    <n v="273"/>
    <n v="11"/>
    <x v="7"/>
    <n v="0"/>
    <x v="91"/>
    <x v="91"/>
    <s v="Savanna / Padang rumput"/>
    <x v="7"/>
    <x v="0"/>
    <x v="0"/>
  </r>
  <r>
    <n v="3663"/>
    <n v="1"/>
    <n v="189"/>
    <n v="12"/>
    <x v="6"/>
    <n v="0"/>
    <x v="76"/>
    <x v="76"/>
    <s v="Pertanian lahan kering"/>
    <x v="6"/>
    <x v="0"/>
    <x v="0"/>
  </r>
  <r>
    <n v="3664"/>
    <n v="8"/>
    <n v="189"/>
    <n v="14"/>
    <x v="7"/>
    <n v="0"/>
    <x v="76"/>
    <x v="76"/>
    <s v="Sawah"/>
    <x v="7"/>
    <x v="0"/>
    <x v="0"/>
  </r>
  <r>
    <n v="3665"/>
    <n v="20"/>
    <n v="168"/>
    <n v="11"/>
    <x v="1"/>
    <n v="0"/>
    <x v="99"/>
    <x v="99"/>
    <s v="Savanna / Padang rumput"/>
    <x v="1"/>
    <x v="0"/>
    <x v="0"/>
  </r>
  <r>
    <n v="3666"/>
    <n v="7"/>
    <n v="178"/>
    <n v="16"/>
    <x v="0"/>
    <n v="0"/>
    <x v="97"/>
    <x v="97"/>
    <s v="Pemukiman"/>
    <x v="0"/>
    <x v="0"/>
    <x v="0"/>
  </r>
  <r>
    <n v="3667"/>
    <n v="88"/>
    <n v="176"/>
    <n v="16"/>
    <x v="3"/>
    <n v="0"/>
    <x v="100"/>
    <x v="100"/>
    <s v="Pemukiman"/>
    <x v="3"/>
    <x v="0"/>
    <x v="0"/>
  </r>
  <r>
    <n v="3668"/>
    <n v="227"/>
    <n v="176"/>
    <n v="12"/>
    <x v="3"/>
    <n v="0"/>
    <x v="100"/>
    <x v="100"/>
    <s v="Pertanian lahan kering"/>
    <x v="3"/>
    <x v="0"/>
    <x v="0"/>
  </r>
  <r>
    <n v="3669"/>
    <n v="23"/>
    <n v="174"/>
    <n v="18"/>
    <x v="2"/>
    <n v="0"/>
    <x v="86"/>
    <x v="86"/>
    <s v="Lahan terbuka"/>
    <x v="2"/>
    <x v="0"/>
    <x v="0"/>
  </r>
  <r>
    <n v="3670"/>
    <n v="6"/>
    <n v="283"/>
    <n v="18"/>
    <x v="2"/>
    <n v="0"/>
    <x v="66"/>
    <x v="66"/>
    <s v="Lahan terbuka"/>
    <x v="2"/>
    <x v="0"/>
    <x v="0"/>
  </r>
  <r>
    <n v="3671"/>
    <n v="231"/>
    <n v="277"/>
    <n v="9"/>
    <x v="4"/>
    <n v="0"/>
    <x v="95"/>
    <x v="95"/>
    <s v="Semak belukar"/>
    <x v="4"/>
    <x v="0"/>
    <x v="0"/>
  </r>
  <r>
    <n v="3672"/>
    <n v="264"/>
    <n v="277"/>
    <n v="2"/>
    <x v="13"/>
    <n v="0"/>
    <x v="95"/>
    <x v="95"/>
    <s v="Hutan lahan kering sekunder / bekas tebangan"/>
    <x v="13"/>
    <x v="0"/>
    <x v="0"/>
  </r>
  <r>
    <n v="3673"/>
    <n v="1244"/>
    <n v="215"/>
    <n v="14"/>
    <x v="6"/>
    <n v="0"/>
    <x v="101"/>
    <x v="101"/>
    <s v="Sawah"/>
    <x v="6"/>
    <x v="0"/>
    <x v="0"/>
  </r>
  <r>
    <n v="3674"/>
    <n v="380"/>
    <n v="219"/>
    <n v="14"/>
    <x v="6"/>
    <n v="0"/>
    <x v="74"/>
    <x v="74"/>
    <s v="Sawah"/>
    <x v="6"/>
    <x v="0"/>
    <x v="0"/>
  </r>
  <r>
    <n v="3675"/>
    <n v="1"/>
    <n v="219"/>
    <n v="14"/>
    <x v="13"/>
    <n v="0"/>
    <x v="74"/>
    <x v="74"/>
    <s v="Sawah"/>
    <x v="13"/>
    <x v="0"/>
    <x v="0"/>
  </r>
  <r>
    <n v="3676"/>
    <n v="205"/>
    <n v="219"/>
    <n v="9"/>
    <x v="1"/>
    <n v="0"/>
    <x v="74"/>
    <x v="74"/>
    <s v="Semak belukar"/>
    <x v="1"/>
    <x v="0"/>
    <x v="0"/>
  </r>
  <r>
    <n v="3677"/>
    <n v="3"/>
    <n v="276"/>
    <n v="14"/>
    <x v="5"/>
    <n v="0"/>
    <x v="85"/>
    <x v="85"/>
    <s v="Sawah"/>
    <x v="5"/>
    <x v="0"/>
    <x v="0"/>
  </r>
  <r>
    <n v="3678"/>
    <n v="1"/>
    <n v="189"/>
    <n v="12"/>
    <x v="1"/>
    <n v="0"/>
    <x v="76"/>
    <x v="76"/>
    <s v="Pertanian lahan kering"/>
    <x v="1"/>
    <x v="0"/>
    <x v="0"/>
  </r>
  <r>
    <n v="3679"/>
    <n v="15"/>
    <n v="189"/>
    <n v="13"/>
    <x v="1"/>
    <n v="0"/>
    <x v="76"/>
    <x v="76"/>
    <s v="Pertanian lahan kering  campur semak / kebun campur"/>
    <x v="1"/>
    <x v="0"/>
    <x v="0"/>
  </r>
  <r>
    <n v="3680"/>
    <n v="107"/>
    <n v="189"/>
    <n v="13"/>
    <x v="6"/>
    <n v="0"/>
    <x v="76"/>
    <x v="76"/>
    <s v="Pertanian lahan kering  campur semak / kebun campur"/>
    <x v="6"/>
    <x v="0"/>
    <x v="0"/>
  </r>
  <r>
    <n v="3681"/>
    <n v="168"/>
    <n v="168"/>
    <n v="9"/>
    <x v="1"/>
    <n v="0"/>
    <x v="99"/>
    <x v="99"/>
    <s v="Semak belukar"/>
    <x v="1"/>
    <x v="0"/>
    <x v="0"/>
  </r>
  <r>
    <n v="3682"/>
    <n v="150"/>
    <n v="174"/>
    <n v="18"/>
    <x v="1"/>
    <n v="0"/>
    <x v="86"/>
    <x v="86"/>
    <s v="Lahan terbuka"/>
    <x v="1"/>
    <x v="0"/>
    <x v="0"/>
  </r>
  <r>
    <n v="3683"/>
    <n v="2666"/>
    <n v="244"/>
    <n v="13"/>
    <x v="7"/>
    <n v="0"/>
    <x v="93"/>
    <x v="93"/>
    <s v="Pertanian lahan kering  campur semak / kebun campur"/>
    <x v="7"/>
    <x v="0"/>
    <x v="0"/>
  </r>
  <r>
    <n v="3684"/>
    <n v="28"/>
    <n v="277"/>
    <n v="1"/>
    <x v="6"/>
    <n v="0"/>
    <x v="95"/>
    <x v="95"/>
    <s v="Hutan lahan kering primer"/>
    <x v="6"/>
    <x v="0"/>
    <x v="1"/>
  </r>
  <r>
    <n v="3685"/>
    <n v="1349"/>
    <n v="277"/>
    <n v="9"/>
    <x v="6"/>
    <n v="0"/>
    <x v="95"/>
    <x v="95"/>
    <s v="Semak belukar"/>
    <x v="6"/>
    <x v="0"/>
    <x v="0"/>
  </r>
  <r>
    <n v="3686"/>
    <n v="238"/>
    <n v="277"/>
    <n v="2"/>
    <x v="2"/>
    <n v="0"/>
    <x v="95"/>
    <x v="95"/>
    <s v="Hutan lahan kering sekunder / bekas tebangan"/>
    <x v="2"/>
    <x v="0"/>
    <x v="1"/>
  </r>
  <r>
    <n v="3687"/>
    <n v="70"/>
    <n v="275"/>
    <n v="9"/>
    <x v="3"/>
    <n v="0"/>
    <x v="58"/>
    <x v="58"/>
    <s v="Semak belukar"/>
    <x v="3"/>
    <x v="0"/>
    <x v="0"/>
  </r>
  <r>
    <n v="3688"/>
    <n v="3"/>
    <n v="276"/>
    <n v="9"/>
    <x v="3"/>
    <n v="0"/>
    <x v="85"/>
    <x v="85"/>
    <s v="Semak belukar"/>
    <x v="3"/>
    <x v="0"/>
    <x v="0"/>
  </r>
  <r>
    <n v="3689"/>
    <n v="34"/>
    <n v="276"/>
    <n v="13"/>
    <x v="3"/>
    <n v="0"/>
    <x v="85"/>
    <x v="85"/>
    <s v="Pertanian lahan kering  campur semak / kebun campur"/>
    <x v="3"/>
    <x v="0"/>
    <x v="0"/>
  </r>
  <r>
    <n v="3690"/>
    <n v="27"/>
    <n v="189"/>
    <n v="2"/>
    <x v="3"/>
    <n v="0"/>
    <x v="76"/>
    <x v="76"/>
    <s v="Hutan lahan kering sekunder / bekas tebangan"/>
    <x v="3"/>
    <x v="0"/>
    <x v="1"/>
  </r>
  <r>
    <n v="3691"/>
    <n v="300"/>
    <n v="278"/>
    <n v="9"/>
    <x v="2"/>
    <n v="0"/>
    <x v="98"/>
    <x v="98"/>
    <s v="Semak belukar"/>
    <x v="2"/>
    <x v="0"/>
    <x v="0"/>
  </r>
  <r>
    <n v="3692"/>
    <n v="2568"/>
    <n v="277"/>
    <n v="9"/>
    <x v="5"/>
    <n v="0"/>
    <x v="95"/>
    <x v="95"/>
    <s v="Semak belukar"/>
    <x v="5"/>
    <x v="0"/>
    <x v="0"/>
  </r>
  <r>
    <n v="3693"/>
    <n v="182"/>
    <n v="277"/>
    <n v="2"/>
    <x v="4"/>
    <n v="0"/>
    <x v="95"/>
    <x v="95"/>
    <s v="Hutan lahan kering sekunder / bekas tebangan"/>
    <x v="4"/>
    <x v="0"/>
    <x v="0"/>
  </r>
  <r>
    <n v="3694"/>
    <n v="15"/>
    <n v="279"/>
    <n v="14"/>
    <x v="1"/>
    <n v="0"/>
    <x v="90"/>
    <x v="90"/>
    <s v="Sawah"/>
    <x v="1"/>
    <x v="0"/>
    <x v="0"/>
  </r>
  <r>
    <n v="3695"/>
    <n v="3"/>
    <n v="219"/>
    <n v="14"/>
    <x v="1"/>
    <n v="0"/>
    <x v="74"/>
    <x v="74"/>
    <s v="Sawah"/>
    <x v="1"/>
    <x v="0"/>
    <x v="0"/>
  </r>
  <r>
    <n v="3696"/>
    <n v="1"/>
    <n v="276"/>
    <n v="16"/>
    <x v="2"/>
    <n v="0"/>
    <x v="85"/>
    <x v="85"/>
    <s v="Pemukiman"/>
    <x v="2"/>
    <x v="0"/>
    <x v="0"/>
  </r>
  <r>
    <n v="3697"/>
    <n v="31"/>
    <n v="189"/>
    <n v="2"/>
    <x v="6"/>
    <n v="0"/>
    <x v="76"/>
    <x v="76"/>
    <s v="Hutan lahan kering sekunder / bekas tebangan"/>
    <x v="6"/>
    <x v="0"/>
    <x v="1"/>
  </r>
  <r>
    <n v="3698"/>
    <n v="148"/>
    <n v="204"/>
    <n v="2"/>
    <x v="4"/>
    <n v="0"/>
    <x v="81"/>
    <x v="81"/>
    <s v="Hutan lahan kering sekunder / bekas tebangan"/>
    <x v="4"/>
    <x v="0"/>
    <x v="0"/>
  </r>
  <r>
    <n v="3699"/>
    <n v="6"/>
    <n v="205"/>
    <n v="2"/>
    <x v="3"/>
    <n v="0"/>
    <x v="87"/>
    <x v="87"/>
    <s v="Hutan lahan kering sekunder / bekas tebangan"/>
    <x v="3"/>
    <x v="0"/>
    <x v="1"/>
  </r>
  <r>
    <n v="3700"/>
    <n v="139"/>
    <n v="168"/>
    <n v="9"/>
    <x v="4"/>
    <n v="0"/>
    <x v="99"/>
    <x v="99"/>
    <s v="Semak belukar"/>
    <x v="4"/>
    <x v="0"/>
    <x v="0"/>
  </r>
  <r>
    <n v="3701"/>
    <n v="9"/>
    <n v="174"/>
    <n v="11"/>
    <x v="13"/>
    <n v="0"/>
    <x v="86"/>
    <x v="86"/>
    <s v="Savanna / Padang rumput"/>
    <x v="13"/>
    <x v="0"/>
    <x v="0"/>
  </r>
  <r>
    <n v="3702"/>
    <n v="5"/>
    <n v="244"/>
    <n v="1"/>
    <x v="8"/>
    <n v="0"/>
    <x v="93"/>
    <x v="93"/>
    <s v="Hutan lahan kering primer"/>
    <x v="8"/>
    <x v="0"/>
    <x v="1"/>
  </r>
  <r>
    <n v="3703"/>
    <n v="877"/>
    <n v="279"/>
    <n v="14"/>
    <x v="6"/>
    <n v="0"/>
    <x v="90"/>
    <x v="90"/>
    <s v="Sawah"/>
    <x v="6"/>
    <x v="0"/>
    <x v="0"/>
  </r>
  <r>
    <n v="3704"/>
    <n v="65"/>
    <n v="279"/>
    <n v="14"/>
    <x v="2"/>
    <n v="0"/>
    <x v="90"/>
    <x v="90"/>
    <s v="Sawah"/>
    <x v="2"/>
    <x v="0"/>
    <x v="0"/>
  </r>
  <r>
    <n v="3705"/>
    <n v="2"/>
    <n v="276"/>
    <n v="14"/>
    <x v="13"/>
    <n v="0"/>
    <x v="85"/>
    <x v="85"/>
    <s v="Sawah"/>
    <x v="13"/>
    <x v="0"/>
    <x v="0"/>
  </r>
  <r>
    <n v="3706"/>
    <n v="12"/>
    <n v="168"/>
    <n v="9"/>
    <x v="2"/>
    <n v="0"/>
    <x v="99"/>
    <x v="99"/>
    <s v="Semak belukar"/>
    <x v="2"/>
    <x v="0"/>
    <x v="0"/>
  </r>
  <r>
    <n v="3707"/>
    <n v="1"/>
    <n v="167"/>
    <n v="9"/>
    <x v="5"/>
    <n v="0"/>
    <x v="94"/>
    <x v="94"/>
    <s v="Semak belukar"/>
    <x v="5"/>
    <x v="0"/>
    <x v="0"/>
  </r>
  <r>
    <n v="3708"/>
    <n v="1"/>
    <n v="176"/>
    <n v="0"/>
    <x v="0"/>
    <n v="0"/>
    <x v="100"/>
    <x v="100"/>
    <s v="No data"/>
    <x v="0"/>
    <x v="0"/>
    <x v="0"/>
  </r>
  <r>
    <n v="3709"/>
    <n v="419"/>
    <n v="176"/>
    <n v="12"/>
    <x v="5"/>
    <n v="0"/>
    <x v="100"/>
    <x v="100"/>
    <s v="Pertanian lahan kering"/>
    <x v="5"/>
    <x v="0"/>
    <x v="0"/>
  </r>
  <r>
    <n v="3710"/>
    <n v="72"/>
    <n v="242"/>
    <n v="9"/>
    <x v="5"/>
    <n v="0"/>
    <x v="49"/>
    <x v="49"/>
    <s v="Semak belukar"/>
    <x v="5"/>
    <x v="0"/>
    <x v="0"/>
  </r>
  <r>
    <n v="3711"/>
    <n v="24"/>
    <n v="247"/>
    <n v="13"/>
    <x v="12"/>
    <n v="0"/>
    <x v="83"/>
    <x v="83"/>
    <s v="Pertanian lahan kering  campur semak / kebun campur"/>
    <x v="12"/>
    <x v="0"/>
    <x v="0"/>
  </r>
  <r>
    <n v="3712"/>
    <n v="406"/>
    <n v="220"/>
    <n v="12"/>
    <x v="7"/>
    <n v="0"/>
    <x v="96"/>
    <x v="96"/>
    <s v="Pertanian lahan kering"/>
    <x v="7"/>
    <x v="0"/>
    <x v="0"/>
  </r>
  <r>
    <n v="3713"/>
    <n v="97"/>
    <n v="220"/>
    <n v="12"/>
    <x v="1"/>
    <n v="0"/>
    <x v="96"/>
    <x v="96"/>
    <s v="Pertanian lahan kering"/>
    <x v="1"/>
    <x v="0"/>
    <x v="0"/>
  </r>
  <r>
    <n v="3714"/>
    <n v="4"/>
    <n v="283"/>
    <n v="1"/>
    <x v="8"/>
    <n v="0"/>
    <x v="66"/>
    <x v="66"/>
    <s v="Hutan lahan kering primer"/>
    <x v="8"/>
    <x v="0"/>
    <x v="1"/>
  </r>
  <r>
    <n v="3715"/>
    <n v="2078"/>
    <n v="276"/>
    <n v="1"/>
    <x v="13"/>
    <n v="0"/>
    <x v="85"/>
    <x v="85"/>
    <s v="Hutan lahan kering primer"/>
    <x v="13"/>
    <x v="0"/>
    <x v="0"/>
  </r>
  <r>
    <n v="3716"/>
    <n v="8"/>
    <n v="189"/>
    <n v="16"/>
    <x v="6"/>
    <n v="0"/>
    <x v="76"/>
    <x v="76"/>
    <s v="Pemukiman"/>
    <x v="6"/>
    <x v="0"/>
    <x v="0"/>
  </r>
  <r>
    <n v="3717"/>
    <n v="3"/>
    <n v="168"/>
    <n v="18"/>
    <x v="4"/>
    <n v="0"/>
    <x v="99"/>
    <x v="99"/>
    <s v="Lahan terbuka"/>
    <x v="4"/>
    <x v="0"/>
    <x v="0"/>
  </r>
  <r>
    <n v="3718"/>
    <n v="853"/>
    <n v="174"/>
    <n v="1"/>
    <x v="13"/>
    <n v="0"/>
    <x v="86"/>
    <x v="86"/>
    <s v="Hutan lahan kering primer"/>
    <x v="13"/>
    <x v="0"/>
    <x v="0"/>
  </r>
  <r>
    <n v="3719"/>
    <n v="141"/>
    <n v="244"/>
    <n v="14"/>
    <x v="6"/>
    <n v="0"/>
    <x v="93"/>
    <x v="93"/>
    <s v="Sawah"/>
    <x v="6"/>
    <x v="0"/>
    <x v="0"/>
  </r>
  <r>
    <n v="3720"/>
    <n v="19"/>
    <n v="247"/>
    <n v="14"/>
    <x v="3"/>
    <n v="0"/>
    <x v="83"/>
    <x v="83"/>
    <s v="Sawah"/>
    <x v="3"/>
    <x v="0"/>
    <x v="0"/>
  </r>
  <r>
    <n v="3721"/>
    <n v="6508"/>
    <n v="220"/>
    <n v="1"/>
    <x v="13"/>
    <n v="0"/>
    <x v="96"/>
    <x v="96"/>
    <s v="Hutan lahan kering primer"/>
    <x v="13"/>
    <x v="0"/>
    <x v="0"/>
  </r>
  <r>
    <n v="3722"/>
    <n v="19"/>
    <n v="224"/>
    <n v="1"/>
    <x v="13"/>
    <n v="0"/>
    <x v="84"/>
    <x v="84"/>
    <s v="Hutan lahan kering primer"/>
    <x v="13"/>
    <x v="0"/>
    <x v="0"/>
  </r>
  <r>
    <n v="3723"/>
    <n v="62"/>
    <n v="279"/>
    <n v="1"/>
    <x v="2"/>
    <n v="0"/>
    <x v="90"/>
    <x v="90"/>
    <s v="Hutan lahan kering primer"/>
    <x v="2"/>
    <x v="0"/>
    <x v="1"/>
  </r>
  <r>
    <n v="3724"/>
    <n v="60"/>
    <n v="273"/>
    <n v="11"/>
    <x v="12"/>
    <n v="0"/>
    <x v="91"/>
    <x v="91"/>
    <s v="Savanna / Padang rumput"/>
    <x v="12"/>
    <x v="0"/>
    <x v="0"/>
  </r>
  <r>
    <n v="3725"/>
    <n v="22"/>
    <n v="189"/>
    <n v="16"/>
    <x v="5"/>
    <n v="0"/>
    <x v="76"/>
    <x v="76"/>
    <s v="Pemukiman"/>
    <x v="5"/>
    <x v="0"/>
    <x v="0"/>
  </r>
  <r>
    <n v="3726"/>
    <n v="52"/>
    <n v="204"/>
    <n v="11"/>
    <x v="7"/>
    <n v="0"/>
    <x v="81"/>
    <x v="81"/>
    <s v="Savanna / Padang rumput"/>
    <x v="7"/>
    <x v="0"/>
    <x v="0"/>
  </r>
  <r>
    <n v="3727"/>
    <n v="2176"/>
    <n v="168"/>
    <n v="2"/>
    <x v="4"/>
    <n v="0"/>
    <x v="99"/>
    <x v="99"/>
    <s v="Hutan lahan kering sekunder / bekas tebangan"/>
    <x v="4"/>
    <x v="0"/>
    <x v="0"/>
  </r>
  <r>
    <n v="3728"/>
    <n v="39"/>
    <n v="180"/>
    <n v="11"/>
    <x v="2"/>
    <n v="0"/>
    <x v="102"/>
    <x v="102"/>
    <s v="Savanna / Padang rumput"/>
    <x v="2"/>
    <x v="0"/>
    <x v="0"/>
  </r>
  <r>
    <n v="3729"/>
    <n v="3"/>
    <n v="244"/>
    <n v="14"/>
    <x v="13"/>
    <n v="0"/>
    <x v="93"/>
    <x v="93"/>
    <s v="Sawah"/>
    <x v="13"/>
    <x v="0"/>
    <x v="0"/>
  </r>
  <r>
    <n v="3730"/>
    <n v="228"/>
    <n v="220"/>
    <n v="12"/>
    <x v="4"/>
    <n v="0"/>
    <x v="96"/>
    <x v="96"/>
    <s v="Pertanian lahan kering"/>
    <x v="4"/>
    <x v="0"/>
    <x v="0"/>
  </r>
  <r>
    <n v="3731"/>
    <n v="1"/>
    <n v="223"/>
    <n v="2"/>
    <x v="3"/>
    <n v="0"/>
    <x v="82"/>
    <x v="82"/>
    <s v="Hutan lahan kering sekunder / bekas tebangan"/>
    <x v="3"/>
    <x v="0"/>
    <x v="1"/>
  </r>
  <r>
    <n v="3732"/>
    <n v="5"/>
    <n v="278"/>
    <n v="1"/>
    <x v="12"/>
    <n v="0"/>
    <x v="98"/>
    <x v="98"/>
    <s v="Hutan lahan kering primer"/>
    <x v="12"/>
    <x v="0"/>
    <x v="1"/>
  </r>
  <r>
    <n v="3733"/>
    <n v="254"/>
    <n v="278"/>
    <n v="9"/>
    <x v="3"/>
    <n v="0"/>
    <x v="98"/>
    <x v="98"/>
    <s v="Semak belukar"/>
    <x v="3"/>
    <x v="0"/>
    <x v="0"/>
  </r>
  <r>
    <n v="3734"/>
    <n v="188"/>
    <n v="278"/>
    <n v="9"/>
    <x v="13"/>
    <n v="0"/>
    <x v="98"/>
    <x v="98"/>
    <s v="Semak belukar"/>
    <x v="13"/>
    <x v="0"/>
    <x v="0"/>
  </r>
  <r>
    <n v="3735"/>
    <n v="52"/>
    <n v="215"/>
    <n v="11"/>
    <x v="2"/>
    <n v="0"/>
    <x v="101"/>
    <x v="101"/>
    <s v="Savanna / Padang rumput"/>
    <x v="2"/>
    <x v="0"/>
    <x v="0"/>
  </r>
  <r>
    <n v="3736"/>
    <n v="2"/>
    <n v="219"/>
    <n v="12"/>
    <x v="1"/>
    <n v="0"/>
    <x v="74"/>
    <x v="74"/>
    <s v="Pertanian lahan kering"/>
    <x v="1"/>
    <x v="0"/>
    <x v="0"/>
  </r>
  <r>
    <n v="3737"/>
    <n v="397"/>
    <n v="219"/>
    <n v="12"/>
    <x v="2"/>
    <n v="0"/>
    <x v="74"/>
    <x v="74"/>
    <s v="Pertanian lahan kering"/>
    <x v="2"/>
    <x v="0"/>
    <x v="0"/>
  </r>
  <r>
    <n v="3738"/>
    <n v="4"/>
    <n v="219"/>
    <n v="13"/>
    <x v="13"/>
    <n v="0"/>
    <x v="74"/>
    <x v="74"/>
    <s v="Pertanian lahan kering  campur semak / kebun campur"/>
    <x v="13"/>
    <x v="0"/>
    <x v="0"/>
  </r>
  <r>
    <n v="3739"/>
    <n v="123"/>
    <n v="219"/>
    <n v="13"/>
    <x v="6"/>
    <n v="0"/>
    <x v="74"/>
    <x v="74"/>
    <s v="Pertanian lahan kering  campur semak / kebun campur"/>
    <x v="6"/>
    <x v="0"/>
    <x v="0"/>
  </r>
  <r>
    <n v="3740"/>
    <n v="545"/>
    <n v="219"/>
    <n v="11"/>
    <x v="7"/>
    <n v="0"/>
    <x v="74"/>
    <x v="74"/>
    <s v="Savanna / Padang rumput"/>
    <x v="7"/>
    <x v="0"/>
    <x v="0"/>
  </r>
  <r>
    <n v="3741"/>
    <n v="58"/>
    <n v="189"/>
    <n v="9"/>
    <x v="6"/>
    <n v="0"/>
    <x v="76"/>
    <x v="76"/>
    <s v="Semak belukar"/>
    <x v="6"/>
    <x v="0"/>
    <x v="0"/>
  </r>
  <r>
    <n v="3742"/>
    <n v="12"/>
    <n v="168"/>
    <n v="11"/>
    <x v="4"/>
    <n v="0"/>
    <x v="99"/>
    <x v="99"/>
    <s v="Savanna / Padang rumput"/>
    <x v="4"/>
    <x v="0"/>
    <x v="0"/>
  </r>
  <r>
    <n v="3743"/>
    <n v="1147"/>
    <n v="168"/>
    <n v="2"/>
    <x v="1"/>
    <n v="0"/>
    <x v="99"/>
    <x v="99"/>
    <s v="Hutan lahan kering sekunder / bekas tebangan"/>
    <x v="1"/>
    <x v="0"/>
    <x v="1"/>
  </r>
  <r>
    <n v="3744"/>
    <n v="58"/>
    <n v="247"/>
    <n v="14"/>
    <x v="7"/>
    <n v="0"/>
    <x v="83"/>
    <x v="83"/>
    <s v="Sawah"/>
    <x v="7"/>
    <x v="0"/>
    <x v="0"/>
  </r>
  <r>
    <n v="3745"/>
    <n v="111"/>
    <n v="223"/>
    <n v="1"/>
    <x v="1"/>
    <n v="0"/>
    <x v="82"/>
    <x v="82"/>
    <s v="Hutan lahan kering primer"/>
    <x v="1"/>
    <x v="0"/>
    <x v="1"/>
  </r>
  <r>
    <n v="3746"/>
    <n v="11"/>
    <n v="278"/>
    <n v="20"/>
    <x v="12"/>
    <n v="0"/>
    <x v="98"/>
    <x v="98"/>
    <s v="Tubuh air"/>
    <x v="12"/>
    <x v="0"/>
    <x v="0"/>
  </r>
  <r>
    <n v="3747"/>
    <n v="2"/>
    <n v="219"/>
    <n v="11"/>
    <x v="1"/>
    <n v="1"/>
    <x v="74"/>
    <x v="74"/>
    <s v="Savanna / Padang rumput"/>
    <x v="1"/>
    <x v="1"/>
    <x v="0"/>
  </r>
  <r>
    <n v="3748"/>
    <n v="46"/>
    <n v="276"/>
    <n v="9"/>
    <x v="6"/>
    <n v="0"/>
    <x v="85"/>
    <x v="85"/>
    <s v="Semak belukar"/>
    <x v="6"/>
    <x v="0"/>
    <x v="0"/>
  </r>
  <r>
    <n v="3749"/>
    <n v="320"/>
    <n v="189"/>
    <n v="9"/>
    <x v="2"/>
    <n v="0"/>
    <x v="76"/>
    <x v="76"/>
    <s v="Semak belukar"/>
    <x v="2"/>
    <x v="0"/>
    <x v="0"/>
  </r>
  <r>
    <n v="3750"/>
    <n v="18"/>
    <n v="189"/>
    <n v="9"/>
    <x v="1"/>
    <n v="0"/>
    <x v="76"/>
    <x v="76"/>
    <s v="Semak belukar"/>
    <x v="1"/>
    <x v="0"/>
    <x v="0"/>
  </r>
  <r>
    <n v="3751"/>
    <n v="24"/>
    <n v="176"/>
    <n v="11"/>
    <x v="5"/>
    <n v="0"/>
    <x v="100"/>
    <x v="100"/>
    <s v="Savanna / Padang rumput"/>
    <x v="5"/>
    <x v="0"/>
    <x v="0"/>
  </r>
  <r>
    <n v="3752"/>
    <n v="5"/>
    <n v="174"/>
    <n v="1"/>
    <x v="4"/>
    <n v="0"/>
    <x v="86"/>
    <x v="86"/>
    <s v="Hutan lahan kering primer"/>
    <x v="4"/>
    <x v="0"/>
    <x v="2"/>
  </r>
  <r>
    <n v="3753"/>
    <n v="28"/>
    <n v="244"/>
    <n v="14"/>
    <x v="3"/>
    <n v="0"/>
    <x v="93"/>
    <x v="93"/>
    <s v="Sawah"/>
    <x v="3"/>
    <x v="0"/>
    <x v="0"/>
  </r>
  <r>
    <n v="3754"/>
    <n v="26"/>
    <n v="279"/>
    <n v="14"/>
    <x v="4"/>
    <n v="0"/>
    <x v="90"/>
    <x v="90"/>
    <s v="Sawah"/>
    <x v="4"/>
    <x v="0"/>
    <x v="0"/>
  </r>
  <r>
    <n v="3755"/>
    <n v="1390"/>
    <n v="215"/>
    <n v="11"/>
    <x v="6"/>
    <n v="0"/>
    <x v="101"/>
    <x v="101"/>
    <s v="Savanna / Padang rumput"/>
    <x v="6"/>
    <x v="0"/>
    <x v="0"/>
  </r>
  <r>
    <n v="3756"/>
    <n v="2"/>
    <n v="219"/>
    <n v="11"/>
    <x v="7"/>
    <n v="1"/>
    <x v="74"/>
    <x v="74"/>
    <s v="Savanna / Padang rumput"/>
    <x v="7"/>
    <x v="1"/>
    <x v="0"/>
  </r>
  <r>
    <n v="3757"/>
    <n v="462"/>
    <n v="275"/>
    <n v="1"/>
    <x v="13"/>
    <n v="0"/>
    <x v="58"/>
    <x v="58"/>
    <s v="Hutan lahan kering primer"/>
    <x v="13"/>
    <x v="0"/>
    <x v="0"/>
  </r>
  <r>
    <n v="3758"/>
    <n v="1244"/>
    <n v="182"/>
    <n v="2"/>
    <x v="4"/>
    <n v="0"/>
    <x v="89"/>
    <x v="89"/>
    <s v="Hutan lahan kering sekunder / bekas tebangan"/>
    <x v="4"/>
    <x v="0"/>
    <x v="0"/>
  </r>
  <r>
    <n v="3759"/>
    <n v="64"/>
    <n v="174"/>
    <n v="1"/>
    <x v="1"/>
    <n v="0"/>
    <x v="86"/>
    <x v="86"/>
    <s v="Hutan lahan kering primer"/>
    <x v="1"/>
    <x v="0"/>
    <x v="1"/>
  </r>
  <r>
    <n v="3760"/>
    <n v="146"/>
    <n v="244"/>
    <n v="2"/>
    <x v="2"/>
    <n v="0"/>
    <x v="93"/>
    <x v="93"/>
    <s v="Hutan lahan kering sekunder / bekas tebangan"/>
    <x v="2"/>
    <x v="0"/>
    <x v="1"/>
  </r>
  <r>
    <n v="3761"/>
    <n v="1"/>
    <n v="278"/>
    <n v="20"/>
    <x v="13"/>
    <n v="0"/>
    <x v="98"/>
    <x v="98"/>
    <s v="Tubuh air"/>
    <x v="13"/>
    <x v="0"/>
    <x v="0"/>
  </r>
  <r>
    <n v="3762"/>
    <n v="670"/>
    <n v="278"/>
    <n v="9"/>
    <x v="6"/>
    <n v="0"/>
    <x v="98"/>
    <x v="98"/>
    <s v="Semak belukar"/>
    <x v="6"/>
    <x v="0"/>
    <x v="0"/>
  </r>
  <r>
    <n v="3763"/>
    <n v="354"/>
    <n v="277"/>
    <n v="9"/>
    <x v="3"/>
    <n v="0"/>
    <x v="95"/>
    <x v="95"/>
    <s v="Semak belukar"/>
    <x v="3"/>
    <x v="0"/>
    <x v="0"/>
  </r>
  <r>
    <n v="3764"/>
    <n v="7"/>
    <n v="219"/>
    <n v="14"/>
    <x v="2"/>
    <n v="0"/>
    <x v="74"/>
    <x v="74"/>
    <s v="Sawah"/>
    <x v="2"/>
    <x v="0"/>
    <x v="0"/>
  </r>
  <r>
    <n v="3765"/>
    <n v="366"/>
    <n v="219"/>
    <n v="9"/>
    <x v="2"/>
    <n v="0"/>
    <x v="74"/>
    <x v="74"/>
    <s v="Semak belukar"/>
    <x v="2"/>
    <x v="0"/>
    <x v="0"/>
  </r>
  <r>
    <n v="3766"/>
    <n v="4"/>
    <n v="219"/>
    <n v="14"/>
    <x v="7"/>
    <n v="0"/>
    <x v="74"/>
    <x v="74"/>
    <s v="Sawah"/>
    <x v="7"/>
    <x v="0"/>
    <x v="0"/>
  </r>
  <r>
    <n v="3767"/>
    <n v="4"/>
    <n v="275"/>
    <n v="1"/>
    <x v="4"/>
    <n v="0"/>
    <x v="58"/>
    <x v="58"/>
    <s v="Hutan lahan kering primer"/>
    <x v="4"/>
    <x v="0"/>
    <x v="2"/>
  </r>
  <r>
    <n v="3768"/>
    <n v="5"/>
    <n v="189"/>
    <n v="16"/>
    <x v="4"/>
    <n v="0"/>
    <x v="76"/>
    <x v="76"/>
    <s v="Pemukiman"/>
    <x v="4"/>
    <x v="0"/>
    <x v="0"/>
  </r>
  <r>
    <n v="3769"/>
    <n v="1"/>
    <n v="247"/>
    <n v="9"/>
    <x v="13"/>
    <n v="0"/>
    <x v="83"/>
    <x v="83"/>
    <s v="Semak belukar"/>
    <x v="13"/>
    <x v="0"/>
    <x v="0"/>
  </r>
  <r>
    <n v="3770"/>
    <n v="14"/>
    <n v="219"/>
    <n v="12"/>
    <x v="13"/>
    <n v="0"/>
    <x v="74"/>
    <x v="74"/>
    <s v="Pertanian lahan kering"/>
    <x v="13"/>
    <x v="0"/>
    <x v="0"/>
  </r>
  <r>
    <n v="3771"/>
    <n v="1"/>
    <n v="182"/>
    <n v="11"/>
    <x v="4"/>
    <n v="0"/>
    <x v="89"/>
    <x v="89"/>
    <s v="Savanna / Padang rumput"/>
    <x v="4"/>
    <x v="0"/>
    <x v="0"/>
  </r>
  <r>
    <n v="3772"/>
    <n v="4"/>
    <n v="277"/>
    <n v="2"/>
    <x v="3"/>
    <n v="0"/>
    <x v="95"/>
    <x v="95"/>
    <s v="Hutan lahan kering sekunder / bekas tebangan"/>
    <x v="3"/>
    <x v="0"/>
    <x v="1"/>
  </r>
  <r>
    <n v="3773"/>
    <n v="17"/>
    <n v="219"/>
    <n v="13"/>
    <x v="7"/>
    <n v="0"/>
    <x v="74"/>
    <x v="74"/>
    <s v="Pertanian lahan kering  campur semak / kebun campur"/>
    <x v="7"/>
    <x v="0"/>
    <x v="0"/>
  </r>
  <r>
    <n v="3774"/>
    <n v="3"/>
    <n v="276"/>
    <n v="14"/>
    <x v="3"/>
    <n v="0"/>
    <x v="85"/>
    <x v="85"/>
    <s v="Sawah"/>
    <x v="3"/>
    <x v="0"/>
    <x v="0"/>
  </r>
  <r>
    <n v="3775"/>
    <n v="5"/>
    <n v="189"/>
    <n v="11"/>
    <x v="12"/>
    <n v="0"/>
    <x v="76"/>
    <x v="76"/>
    <s v="Savanna / Padang rumput"/>
    <x v="12"/>
    <x v="0"/>
    <x v="0"/>
  </r>
  <r>
    <n v="3776"/>
    <n v="236"/>
    <n v="168"/>
    <n v="9"/>
    <x v="7"/>
    <n v="0"/>
    <x v="99"/>
    <x v="99"/>
    <s v="Semak belukar"/>
    <x v="7"/>
    <x v="0"/>
    <x v="0"/>
  </r>
  <r>
    <n v="3777"/>
    <n v="928"/>
    <n v="176"/>
    <n v="9"/>
    <x v="5"/>
    <n v="0"/>
    <x v="100"/>
    <x v="100"/>
    <s v="Semak belukar"/>
    <x v="5"/>
    <x v="0"/>
    <x v="0"/>
  </r>
  <r>
    <n v="3778"/>
    <n v="4568"/>
    <n v="215"/>
    <n v="11"/>
    <x v="1"/>
    <n v="0"/>
    <x v="101"/>
    <x v="101"/>
    <s v="Savanna / Padang rumput"/>
    <x v="1"/>
    <x v="0"/>
    <x v="0"/>
  </r>
  <r>
    <n v="3779"/>
    <n v="446"/>
    <n v="273"/>
    <n v="11"/>
    <x v="3"/>
    <n v="0"/>
    <x v="91"/>
    <x v="91"/>
    <s v="Savanna / Padang rumput"/>
    <x v="3"/>
    <x v="0"/>
    <x v="0"/>
  </r>
  <r>
    <n v="3780"/>
    <n v="542"/>
    <n v="274"/>
    <n v="9"/>
    <x v="2"/>
    <n v="0"/>
    <x v="92"/>
    <x v="92"/>
    <s v="Semak belukar"/>
    <x v="2"/>
    <x v="0"/>
    <x v="0"/>
  </r>
  <r>
    <n v="3781"/>
    <n v="2"/>
    <n v="276"/>
    <n v="13"/>
    <x v="13"/>
    <n v="0"/>
    <x v="85"/>
    <x v="85"/>
    <s v="Pertanian lahan kering  campur semak / kebun campur"/>
    <x v="13"/>
    <x v="0"/>
    <x v="0"/>
  </r>
  <r>
    <n v="3782"/>
    <n v="58"/>
    <n v="181"/>
    <n v="12"/>
    <x v="3"/>
    <n v="0"/>
    <x v="103"/>
    <x v="103"/>
    <s v="Pertanian lahan kering"/>
    <x v="3"/>
    <x v="0"/>
    <x v="0"/>
  </r>
  <r>
    <n v="3783"/>
    <n v="198"/>
    <n v="181"/>
    <n v="12"/>
    <x v="5"/>
    <n v="0"/>
    <x v="103"/>
    <x v="103"/>
    <s v="Pertanian lahan kering"/>
    <x v="5"/>
    <x v="0"/>
    <x v="0"/>
  </r>
  <r>
    <n v="3784"/>
    <n v="8"/>
    <n v="175"/>
    <n v="0"/>
    <x v="4"/>
    <n v="0"/>
    <x v="73"/>
    <x v="73"/>
    <s v="No data"/>
    <x v="4"/>
    <x v="0"/>
    <x v="0"/>
  </r>
  <r>
    <n v="3785"/>
    <n v="2354"/>
    <n v="278"/>
    <n v="9"/>
    <x v="5"/>
    <n v="0"/>
    <x v="98"/>
    <x v="98"/>
    <s v="Semak belukar"/>
    <x v="5"/>
    <x v="0"/>
    <x v="0"/>
  </r>
  <r>
    <n v="3786"/>
    <n v="895"/>
    <n v="273"/>
    <n v="11"/>
    <x v="6"/>
    <n v="0"/>
    <x v="91"/>
    <x v="91"/>
    <s v="Savanna / Padang rumput"/>
    <x v="6"/>
    <x v="0"/>
    <x v="0"/>
  </r>
  <r>
    <n v="3787"/>
    <n v="2145"/>
    <n v="168"/>
    <n v="2"/>
    <x v="7"/>
    <n v="0"/>
    <x v="99"/>
    <x v="99"/>
    <s v="Hutan lahan kering sekunder / bekas tebangan"/>
    <x v="7"/>
    <x v="0"/>
    <x v="1"/>
  </r>
  <r>
    <n v="3788"/>
    <n v="11"/>
    <n v="174"/>
    <n v="18"/>
    <x v="13"/>
    <n v="0"/>
    <x v="86"/>
    <x v="86"/>
    <s v="Lahan terbuka"/>
    <x v="13"/>
    <x v="0"/>
    <x v="0"/>
  </r>
  <r>
    <n v="3789"/>
    <n v="11"/>
    <n v="247"/>
    <n v="16"/>
    <x v="7"/>
    <n v="0"/>
    <x v="83"/>
    <x v="83"/>
    <s v="Pemukiman"/>
    <x v="7"/>
    <x v="0"/>
    <x v="0"/>
  </r>
  <r>
    <n v="3790"/>
    <n v="130"/>
    <n v="223"/>
    <n v="9"/>
    <x v="1"/>
    <n v="0"/>
    <x v="82"/>
    <x v="82"/>
    <s v="Semak belukar"/>
    <x v="1"/>
    <x v="0"/>
    <x v="0"/>
  </r>
  <r>
    <n v="3791"/>
    <n v="16"/>
    <n v="223"/>
    <n v="9"/>
    <x v="13"/>
    <n v="0"/>
    <x v="82"/>
    <x v="82"/>
    <s v="Semak belukar"/>
    <x v="13"/>
    <x v="0"/>
    <x v="0"/>
  </r>
  <r>
    <n v="3792"/>
    <n v="48"/>
    <n v="277"/>
    <n v="2"/>
    <x v="6"/>
    <n v="0"/>
    <x v="95"/>
    <x v="95"/>
    <s v="Hutan lahan kering sekunder / bekas tebangan"/>
    <x v="6"/>
    <x v="0"/>
    <x v="1"/>
  </r>
  <r>
    <n v="3793"/>
    <n v="286"/>
    <n v="189"/>
    <n v="9"/>
    <x v="5"/>
    <n v="0"/>
    <x v="76"/>
    <x v="76"/>
    <s v="Semak belukar"/>
    <x v="5"/>
    <x v="0"/>
    <x v="0"/>
  </r>
  <r>
    <n v="3794"/>
    <n v="3"/>
    <n v="189"/>
    <n v="11"/>
    <x v="5"/>
    <n v="0"/>
    <x v="76"/>
    <x v="76"/>
    <s v="Savanna / Padang rumput"/>
    <x v="5"/>
    <x v="0"/>
    <x v="0"/>
  </r>
  <r>
    <n v="3795"/>
    <n v="94"/>
    <n v="189"/>
    <n v="1"/>
    <x v="5"/>
    <n v="0"/>
    <x v="76"/>
    <x v="76"/>
    <s v="Hutan lahan kering primer"/>
    <x v="5"/>
    <x v="0"/>
    <x v="1"/>
  </r>
  <r>
    <n v="3796"/>
    <n v="1090"/>
    <n v="180"/>
    <n v="2"/>
    <x v="4"/>
    <n v="0"/>
    <x v="102"/>
    <x v="102"/>
    <s v="Hutan lahan kering sekunder / bekas tebangan"/>
    <x v="4"/>
    <x v="0"/>
    <x v="0"/>
  </r>
  <r>
    <n v="3797"/>
    <n v="72"/>
    <n v="244"/>
    <n v="16"/>
    <x v="6"/>
    <n v="0"/>
    <x v="93"/>
    <x v="93"/>
    <s v="Pemukiman"/>
    <x v="6"/>
    <x v="0"/>
    <x v="0"/>
  </r>
  <r>
    <n v="3798"/>
    <n v="115"/>
    <n v="247"/>
    <n v="16"/>
    <x v="3"/>
    <n v="0"/>
    <x v="83"/>
    <x v="83"/>
    <s v="Pemukiman"/>
    <x v="3"/>
    <x v="0"/>
    <x v="0"/>
  </r>
  <r>
    <n v="3799"/>
    <n v="528"/>
    <n v="277"/>
    <n v="9"/>
    <x v="1"/>
    <n v="0"/>
    <x v="95"/>
    <x v="95"/>
    <s v="Semak belukar"/>
    <x v="1"/>
    <x v="0"/>
    <x v="0"/>
  </r>
  <r>
    <n v="3800"/>
    <n v="54"/>
    <n v="279"/>
    <n v="14"/>
    <x v="3"/>
    <n v="0"/>
    <x v="90"/>
    <x v="90"/>
    <s v="Sawah"/>
    <x v="3"/>
    <x v="0"/>
    <x v="0"/>
  </r>
  <r>
    <n v="3801"/>
    <n v="138"/>
    <n v="279"/>
    <n v="14"/>
    <x v="13"/>
    <n v="0"/>
    <x v="90"/>
    <x v="90"/>
    <s v="Sawah"/>
    <x v="13"/>
    <x v="0"/>
    <x v="0"/>
  </r>
  <r>
    <n v="3802"/>
    <n v="4"/>
    <n v="189"/>
    <n v="11"/>
    <x v="3"/>
    <n v="0"/>
    <x v="76"/>
    <x v="76"/>
    <s v="Savanna / Padang rumput"/>
    <x v="3"/>
    <x v="0"/>
    <x v="0"/>
  </r>
  <r>
    <n v="3803"/>
    <n v="6339"/>
    <n v="189"/>
    <n v="1"/>
    <x v="13"/>
    <n v="0"/>
    <x v="76"/>
    <x v="76"/>
    <s v="Hutan lahan kering primer"/>
    <x v="13"/>
    <x v="0"/>
    <x v="0"/>
  </r>
  <r>
    <n v="3804"/>
    <n v="76"/>
    <n v="189"/>
    <n v="2"/>
    <x v="13"/>
    <n v="0"/>
    <x v="76"/>
    <x v="76"/>
    <s v="Hutan lahan kering sekunder / bekas tebangan"/>
    <x v="13"/>
    <x v="0"/>
    <x v="0"/>
  </r>
  <r>
    <n v="3805"/>
    <n v="927"/>
    <n v="168"/>
    <n v="2"/>
    <x v="13"/>
    <n v="0"/>
    <x v="99"/>
    <x v="99"/>
    <s v="Hutan lahan kering sekunder / bekas tebangan"/>
    <x v="13"/>
    <x v="0"/>
    <x v="0"/>
  </r>
  <r>
    <n v="3806"/>
    <n v="241"/>
    <n v="178"/>
    <n v="16"/>
    <x v="5"/>
    <n v="0"/>
    <x v="97"/>
    <x v="97"/>
    <s v="Pemukiman"/>
    <x v="5"/>
    <x v="0"/>
    <x v="0"/>
  </r>
  <r>
    <n v="3807"/>
    <n v="2"/>
    <n v="180"/>
    <n v="2"/>
    <x v="2"/>
    <n v="0"/>
    <x v="102"/>
    <x v="102"/>
    <s v="Hutan lahan kering sekunder / bekas tebangan"/>
    <x v="2"/>
    <x v="0"/>
    <x v="1"/>
  </r>
  <r>
    <n v="3808"/>
    <n v="4"/>
    <n v="247"/>
    <n v="16"/>
    <x v="6"/>
    <n v="0"/>
    <x v="83"/>
    <x v="83"/>
    <s v="Pemukiman"/>
    <x v="6"/>
    <x v="0"/>
    <x v="0"/>
  </r>
  <r>
    <n v="3809"/>
    <n v="143"/>
    <n v="222"/>
    <n v="12"/>
    <x v="6"/>
    <n v="0"/>
    <x v="104"/>
    <x v="104"/>
    <s v="Pertanian lahan kering"/>
    <x v="6"/>
    <x v="0"/>
    <x v="0"/>
  </r>
  <r>
    <n v="3810"/>
    <n v="23"/>
    <n v="226"/>
    <n v="12"/>
    <x v="5"/>
    <n v="0"/>
    <x v="88"/>
    <x v="88"/>
    <s v="Pertanian lahan kering"/>
    <x v="5"/>
    <x v="0"/>
    <x v="0"/>
  </r>
  <r>
    <n v="3811"/>
    <n v="1"/>
    <n v="281"/>
    <n v="2"/>
    <x v="1"/>
    <n v="0"/>
    <x v="70"/>
    <x v="70"/>
    <s v="Hutan lahan kering sekunder / bekas tebangan"/>
    <x v="1"/>
    <x v="0"/>
    <x v="1"/>
  </r>
  <r>
    <n v="3812"/>
    <n v="251"/>
    <n v="274"/>
    <n v="9"/>
    <x v="4"/>
    <n v="0"/>
    <x v="92"/>
    <x v="92"/>
    <s v="Semak belukar"/>
    <x v="4"/>
    <x v="0"/>
    <x v="0"/>
  </r>
  <r>
    <n v="3813"/>
    <n v="1123"/>
    <n v="275"/>
    <n v="12"/>
    <x v="6"/>
    <n v="0"/>
    <x v="58"/>
    <x v="58"/>
    <s v="Pertanian lahan kering"/>
    <x v="6"/>
    <x v="0"/>
    <x v="0"/>
  </r>
  <r>
    <n v="3814"/>
    <n v="8"/>
    <n v="189"/>
    <n v="9"/>
    <x v="3"/>
    <n v="0"/>
    <x v="76"/>
    <x v="76"/>
    <s v="Semak belukar"/>
    <x v="3"/>
    <x v="0"/>
    <x v="0"/>
  </r>
  <r>
    <n v="3815"/>
    <n v="22"/>
    <n v="204"/>
    <n v="11"/>
    <x v="4"/>
    <n v="0"/>
    <x v="81"/>
    <x v="81"/>
    <s v="Savanna / Padang rumput"/>
    <x v="4"/>
    <x v="0"/>
    <x v="0"/>
  </r>
  <r>
    <n v="3816"/>
    <n v="139"/>
    <n v="168"/>
    <n v="2"/>
    <x v="2"/>
    <n v="0"/>
    <x v="99"/>
    <x v="99"/>
    <s v="Hutan lahan kering sekunder / bekas tebangan"/>
    <x v="2"/>
    <x v="0"/>
    <x v="1"/>
  </r>
  <r>
    <n v="3817"/>
    <n v="409"/>
    <n v="174"/>
    <n v="9"/>
    <x v="5"/>
    <n v="0"/>
    <x v="86"/>
    <x v="86"/>
    <s v="Semak belukar"/>
    <x v="5"/>
    <x v="0"/>
    <x v="0"/>
  </r>
  <r>
    <n v="3818"/>
    <n v="124"/>
    <n v="246"/>
    <n v="13"/>
    <x v="12"/>
    <n v="0"/>
    <x v="105"/>
    <x v="105"/>
    <s v="Pertanian lahan kering  campur semak / kebun campur"/>
    <x v="12"/>
    <x v="0"/>
    <x v="0"/>
  </r>
  <r>
    <n v="3819"/>
    <n v="24"/>
    <n v="281"/>
    <n v="2"/>
    <x v="2"/>
    <n v="0"/>
    <x v="70"/>
    <x v="70"/>
    <s v="Hutan lahan kering sekunder / bekas tebangan"/>
    <x v="2"/>
    <x v="0"/>
    <x v="1"/>
  </r>
  <r>
    <n v="3820"/>
    <n v="14"/>
    <n v="276"/>
    <n v="1"/>
    <x v="4"/>
    <n v="0"/>
    <x v="85"/>
    <x v="85"/>
    <s v="Hutan lahan kering primer"/>
    <x v="4"/>
    <x v="0"/>
    <x v="2"/>
  </r>
  <r>
    <n v="3821"/>
    <n v="4869"/>
    <n v="190"/>
    <n v="2"/>
    <x v="4"/>
    <n v="0"/>
    <x v="106"/>
    <x v="106"/>
    <s v="Hutan lahan kering sekunder / bekas tebangan"/>
    <x v="4"/>
    <x v="0"/>
    <x v="0"/>
  </r>
  <r>
    <n v="3822"/>
    <n v="2"/>
    <n v="184"/>
    <n v="2"/>
    <x v="2"/>
    <n v="0"/>
    <x v="1"/>
    <x v="1"/>
    <s v="Hutan lahan kering sekunder / bekas tebangan"/>
    <x v="2"/>
    <x v="0"/>
    <x v="1"/>
  </r>
  <r>
    <n v="3823"/>
    <n v="466"/>
    <n v="186"/>
    <n v="9"/>
    <x v="5"/>
    <n v="0"/>
    <x v="53"/>
    <x v="53"/>
    <s v="Semak belukar"/>
    <x v="5"/>
    <x v="0"/>
    <x v="0"/>
  </r>
  <r>
    <n v="3824"/>
    <n v="97"/>
    <n v="186"/>
    <n v="9"/>
    <x v="3"/>
    <n v="0"/>
    <x v="53"/>
    <x v="53"/>
    <s v="Semak belukar"/>
    <x v="3"/>
    <x v="0"/>
    <x v="0"/>
  </r>
  <r>
    <n v="3825"/>
    <n v="17"/>
    <n v="174"/>
    <n v="1"/>
    <x v="2"/>
    <n v="0"/>
    <x v="86"/>
    <x v="86"/>
    <s v="Hutan lahan kering primer"/>
    <x v="2"/>
    <x v="0"/>
    <x v="1"/>
  </r>
  <r>
    <n v="3826"/>
    <n v="1814"/>
    <n v="246"/>
    <n v="13"/>
    <x v="4"/>
    <n v="0"/>
    <x v="105"/>
    <x v="105"/>
    <s v="Pertanian lahan kering  campur semak / kebun campur"/>
    <x v="4"/>
    <x v="0"/>
    <x v="0"/>
  </r>
  <r>
    <n v="3827"/>
    <n v="38"/>
    <n v="276"/>
    <n v="1"/>
    <x v="2"/>
    <n v="0"/>
    <x v="85"/>
    <x v="85"/>
    <s v="Hutan lahan kering primer"/>
    <x v="2"/>
    <x v="0"/>
    <x v="1"/>
  </r>
  <r>
    <n v="3828"/>
    <n v="5"/>
    <n v="276"/>
    <n v="1"/>
    <x v="6"/>
    <n v="0"/>
    <x v="85"/>
    <x v="85"/>
    <s v="Hutan lahan kering primer"/>
    <x v="6"/>
    <x v="0"/>
    <x v="1"/>
  </r>
  <r>
    <n v="3829"/>
    <n v="1"/>
    <n v="207"/>
    <n v="13"/>
    <x v="13"/>
    <n v="0"/>
    <x v="65"/>
    <x v="65"/>
    <s v="Pertanian lahan kering  campur semak / kebun campur"/>
    <x v="13"/>
    <x v="0"/>
    <x v="0"/>
  </r>
  <r>
    <n v="3830"/>
    <n v="4"/>
    <n v="174"/>
    <n v="1"/>
    <x v="5"/>
    <n v="0"/>
    <x v="86"/>
    <x v="86"/>
    <s v="Hutan lahan kering primer"/>
    <x v="5"/>
    <x v="0"/>
    <x v="1"/>
  </r>
  <r>
    <n v="3831"/>
    <n v="109"/>
    <n v="174"/>
    <n v="9"/>
    <x v="2"/>
    <n v="0"/>
    <x v="86"/>
    <x v="86"/>
    <s v="Semak belukar"/>
    <x v="2"/>
    <x v="0"/>
    <x v="0"/>
  </r>
  <r>
    <n v="3832"/>
    <n v="1"/>
    <n v="244"/>
    <n v="1"/>
    <x v="6"/>
    <n v="0"/>
    <x v="93"/>
    <x v="93"/>
    <s v="Hutan lahan kering primer"/>
    <x v="6"/>
    <x v="0"/>
    <x v="1"/>
  </r>
  <r>
    <n v="3833"/>
    <n v="393"/>
    <n v="222"/>
    <n v="12"/>
    <x v="2"/>
    <n v="0"/>
    <x v="104"/>
    <x v="104"/>
    <s v="Pertanian lahan kering"/>
    <x v="2"/>
    <x v="0"/>
    <x v="0"/>
  </r>
  <r>
    <n v="3834"/>
    <n v="31"/>
    <n v="222"/>
    <n v="12"/>
    <x v="5"/>
    <n v="0"/>
    <x v="104"/>
    <x v="104"/>
    <s v="Pertanian lahan kering"/>
    <x v="5"/>
    <x v="0"/>
    <x v="0"/>
  </r>
  <r>
    <n v="3835"/>
    <n v="6588"/>
    <n v="206"/>
    <n v="2"/>
    <x v="4"/>
    <n v="0"/>
    <x v="77"/>
    <x v="77"/>
    <s v="Hutan lahan kering sekunder / bekas tebangan"/>
    <x v="4"/>
    <x v="0"/>
    <x v="0"/>
  </r>
  <r>
    <n v="3836"/>
    <n v="1959"/>
    <n v="206"/>
    <n v="2"/>
    <x v="13"/>
    <n v="0"/>
    <x v="77"/>
    <x v="77"/>
    <s v="Hutan lahan kering sekunder / bekas tebangan"/>
    <x v="13"/>
    <x v="0"/>
    <x v="0"/>
  </r>
  <r>
    <n v="3837"/>
    <n v="215"/>
    <n v="180"/>
    <n v="2"/>
    <x v="3"/>
    <n v="0"/>
    <x v="102"/>
    <x v="102"/>
    <s v="Hutan lahan kering sekunder / bekas tebangan"/>
    <x v="3"/>
    <x v="0"/>
    <x v="1"/>
  </r>
  <r>
    <n v="3838"/>
    <n v="1"/>
    <n v="181"/>
    <n v="11"/>
    <x v="2"/>
    <n v="0"/>
    <x v="103"/>
    <x v="103"/>
    <s v="Savanna / Padang rumput"/>
    <x v="2"/>
    <x v="0"/>
    <x v="0"/>
  </r>
  <r>
    <n v="3839"/>
    <n v="64"/>
    <n v="181"/>
    <n v="9"/>
    <x v="5"/>
    <n v="0"/>
    <x v="103"/>
    <x v="103"/>
    <s v="Semak belukar"/>
    <x v="5"/>
    <x v="0"/>
    <x v="0"/>
  </r>
  <r>
    <n v="3840"/>
    <n v="18"/>
    <n v="176"/>
    <n v="9"/>
    <x v="3"/>
    <n v="0"/>
    <x v="100"/>
    <x v="100"/>
    <s v="Semak belukar"/>
    <x v="3"/>
    <x v="0"/>
    <x v="0"/>
  </r>
  <r>
    <n v="3841"/>
    <n v="1"/>
    <n v="177"/>
    <n v="12"/>
    <x v="5"/>
    <n v="0"/>
    <x v="107"/>
    <x v="107"/>
    <s v="Pertanian lahan kering"/>
    <x v="5"/>
    <x v="0"/>
    <x v="0"/>
  </r>
  <r>
    <n v="3842"/>
    <n v="645"/>
    <n v="177"/>
    <n v="9"/>
    <x v="5"/>
    <n v="0"/>
    <x v="107"/>
    <x v="107"/>
    <s v="Semak belukar"/>
    <x v="5"/>
    <x v="0"/>
    <x v="0"/>
  </r>
  <r>
    <n v="3843"/>
    <n v="46"/>
    <n v="174"/>
    <n v="9"/>
    <x v="3"/>
    <n v="0"/>
    <x v="86"/>
    <x v="86"/>
    <s v="Semak belukar"/>
    <x v="3"/>
    <x v="0"/>
    <x v="0"/>
  </r>
  <r>
    <n v="3844"/>
    <n v="801"/>
    <n v="246"/>
    <n v="13"/>
    <x v="1"/>
    <n v="0"/>
    <x v="105"/>
    <x v="105"/>
    <s v="Pertanian lahan kering  campur semak / kebun campur"/>
    <x v="1"/>
    <x v="0"/>
    <x v="0"/>
  </r>
  <r>
    <n v="3845"/>
    <n v="4706"/>
    <n v="246"/>
    <n v="13"/>
    <x v="7"/>
    <n v="0"/>
    <x v="105"/>
    <x v="105"/>
    <s v="Pertanian lahan kering  campur semak / kebun campur"/>
    <x v="7"/>
    <x v="0"/>
    <x v="0"/>
  </r>
  <r>
    <n v="3846"/>
    <n v="2349"/>
    <n v="246"/>
    <n v="13"/>
    <x v="6"/>
    <n v="0"/>
    <x v="105"/>
    <x v="105"/>
    <s v="Pertanian lahan kering  campur semak / kebun campur"/>
    <x v="6"/>
    <x v="0"/>
    <x v="0"/>
  </r>
  <r>
    <n v="3847"/>
    <n v="3"/>
    <n v="277"/>
    <n v="2"/>
    <x v="5"/>
    <n v="0"/>
    <x v="95"/>
    <x v="95"/>
    <s v="Hutan lahan kering sekunder / bekas tebangan"/>
    <x v="5"/>
    <x v="0"/>
    <x v="1"/>
  </r>
  <r>
    <n v="3848"/>
    <n v="502"/>
    <n v="277"/>
    <n v="14"/>
    <x v="6"/>
    <n v="0"/>
    <x v="95"/>
    <x v="95"/>
    <s v="Sawah"/>
    <x v="6"/>
    <x v="0"/>
    <x v="0"/>
  </r>
  <r>
    <n v="3849"/>
    <n v="17"/>
    <n v="277"/>
    <n v="14"/>
    <x v="4"/>
    <n v="0"/>
    <x v="95"/>
    <x v="95"/>
    <s v="Sawah"/>
    <x v="4"/>
    <x v="0"/>
    <x v="0"/>
  </r>
  <r>
    <n v="3850"/>
    <n v="19"/>
    <n v="189"/>
    <n v="9"/>
    <x v="4"/>
    <n v="0"/>
    <x v="76"/>
    <x v="76"/>
    <s v="Semak belukar"/>
    <x v="4"/>
    <x v="0"/>
    <x v="0"/>
  </r>
  <r>
    <n v="3851"/>
    <n v="34"/>
    <n v="181"/>
    <n v="9"/>
    <x v="3"/>
    <n v="0"/>
    <x v="103"/>
    <x v="103"/>
    <s v="Semak belukar"/>
    <x v="3"/>
    <x v="0"/>
    <x v="0"/>
  </r>
  <r>
    <n v="3852"/>
    <n v="1255"/>
    <n v="178"/>
    <n v="9"/>
    <x v="5"/>
    <n v="0"/>
    <x v="97"/>
    <x v="97"/>
    <s v="Semak belukar"/>
    <x v="5"/>
    <x v="0"/>
    <x v="0"/>
  </r>
  <r>
    <n v="3853"/>
    <n v="42"/>
    <n v="244"/>
    <n v="16"/>
    <x v="3"/>
    <n v="0"/>
    <x v="93"/>
    <x v="93"/>
    <s v="Pemukiman"/>
    <x v="3"/>
    <x v="0"/>
    <x v="0"/>
  </r>
  <r>
    <n v="3854"/>
    <n v="14"/>
    <n v="247"/>
    <n v="16"/>
    <x v="4"/>
    <n v="0"/>
    <x v="83"/>
    <x v="83"/>
    <s v="Pemukiman"/>
    <x v="4"/>
    <x v="0"/>
    <x v="0"/>
  </r>
  <r>
    <n v="3855"/>
    <n v="289"/>
    <n v="226"/>
    <n v="2"/>
    <x v="13"/>
    <n v="0"/>
    <x v="88"/>
    <x v="88"/>
    <s v="Hutan lahan kering sekunder / bekas tebangan"/>
    <x v="13"/>
    <x v="0"/>
    <x v="0"/>
  </r>
  <r>
    <n v="3856"/>
    <n v="8"/>
    <n v="278"/>
    <n v="1"/>
    <x v="6"/>
    <n v="0"/>
    <x v="98"/>
    <x v="98"/>
    <s v="Hutan lahan kering primer"/>
    <x v="6"/>
    <x v="0"/>
    <x v="1"/>
  </r>
  <r>
    <n v="3857"/>
    <n v="960"/>
    <n v="278"/>
    <n v="13"/>
    <x v="6"/>
    <n v="0"/>
    <x v="98"/>
    <x v="98"/>
    <s v="Pertanian lahan kering  campur semak / kebun campur"/>
    <x v="6"/>
    <x v="0"/>
    <x v="0"/>
  </r>
  <r>
    <n v="3858"/>
    <n v="127"/>
    <n v="278"/>
    <n v="13"/>
    <x v="13"/>
    <n v="0"/>
    <x v="98"/>
    <x v="98"/>
    <s v="Pertanian lahan kering  campur semak / kebun campur"/>
    <x v="13"/>
    <x v="0"/>
    <x v="0"/>
  </r>
  <r>
    <n v="3859"/>
    <n v="15"/>
    <n v="278"/>
    <n v="1"/>
    <x v="5"/>
    <n v="0"/>
    <x v="98"/>
    <x v="98"/>
    <s v="Hutan lahan kering primer"/>
    <x v="5"/>
    <x v="0"/>
    <x v="1"/>
  </r>
  <r>
    <n v="3860"/>
    <n v="1039"/>
    <n v="166"/>
    <n v="2"/>
    <x v="4"/>
    <n v="0"/>
    <x v="108"/>
    <x v="108"/>
    <s v="Hutan lahan kering sekunder / bekas tebangan"/>
    <x v="4"/>
    <x v="0"/>
    <x v="0"/>
  </r>
  <r>
    <n v="3861"/>
    <n v="114"/>
    <n v="178"/>
    <n v="9"/>
    <x v="3"/>
    <n v="0"/>
    <x v="97"/>
    <x v="97"/>
    <s v="Semak belukar"/>
    <x v="3"/>
    <x v="0"/>
    <x v="0"/>
  </r>
  <r>
    <n v="3862"/>
    <n v="264"/>
    <n v="176"/>
    <n v="16"/>
    <x v="5"/>
    <n v="0"/>
    <x v="100"/>
    <x v="100"/>
    <s v="Pemukiman"/>
    <x v="5"/>
    <x v="0"/>
    <x v="0"/>
  </r>
  <r>
    <n v="3863"/>
    <n v="77"/>
    <n v="174"/>
    <n v="9"/>
    <x v="13"/>
    <n v="0"/>
    <x v="86"/>
    <x v="86"/>
    <s v="Semak belukar"/>
    <x v="13"/>
    <x v="0"/>
    <x v="0"/>
  </r>
  <r>
    <n v="3864"/>
    <n v="1044"/>
    <n v="246"/>
    <n v="13"/>
    <x v="3"/>
    <n v="0"/>
    <x v="105"/>
    <x v="105"/>
    <s v="Pertanian lahan kering  campur semak / kebun campur"/>
    <x v="3"/>
    <x v="0"/>
    <x v="0"/>
  </r>
  <r>
    <n v="3865"/>
    <n v="707"/>
    <n v="246"/>
    <n v="13"/>
    <x v="13"/>
    <n v="0"/>
    <x v="105"/>
    <x v="105"/>
    <s v="Pertanian lahan kering  campur semak / kebun campur"/>
    <x v="13"/>
    <x v="0"/>
    <x v="0"/>
  </r>
  <r>
    <n v="3866"/>
    <n v="58"/>
    <n v="222"/>
    <n v="12"/>
    <x v="3"/>
    <n v="0"/>
    <x v="104"/>
    <x v="104"/>
    <s v="Pertanian lahan kering"/>
    <x v="3"/>
    <x v="0"/>
    <x v="0"/>
  </r>
  <r>
    <n v="3867"/>
    <n v="18"/>
    <n v="222"/>
    <n v="12"/>
    <x v="7"/>
    <n v="0"/>
    <x v="104"/>
    <x v="104"/>
    <s v="Pertanian lahan kering"/>
    <x v="7"/>
    <x v="0"/>
    <x v="0"/>
  </r>
  <r>
    <n v="3868"/>
    <n v="31"/>
    <n v="222"/>
    <n v="11"/>
    <x v="5"/>
    <n v="0"/>
    <x v="104"/>
    <x v="104"/>
    <s v="Savanna / Padang rumput"/>
    <x v="5"/>
    <x v="0"/>
    <x v="0"/>
  </r>
  <r>
    <n v="3869"/>
    <n v="278"/>
    <n v="222"/>
    <n v="12"/>
    <x v="4"/>
    <n v="0"/>
    <x v="104"/>
    <x v="104"/>
    <s v="Pertanian lahan kering"/>
    <x v="4"/>
    <x v="0"/>
    <x v="0"/>
  </r>
  <r>
    <n v="3870"/>
    <n v="523"/>
    <n v="278"/>
    <n v="2"/>
    <x v="13"/>
    <n v="0"/>
    <x v="98"/>
    <x v="98"/>
    <s v="Hutan lahan kering sekunder / bekas tebangan"/>
    <x v="13"/>
    <x v="0"/>
    <x v="0"/>
  </r>
  <r>
    <n v="3871"/>
    <n v="1"/>
    <n v="278"/>
    <n v="1"/>
    <x v="3"/>
    <n v="0"/>
    <x v="98"/>
    <x v="98"/>
    <s v="Hutan lahan kering primer"/>
    <x v="3"/>
    <x v="0"/>
    <x v="1"/>
  </r>
  <r>
    <n v="3872"/>
    <n v="21"/>
    <n v="279"/>
    <n v="16"/>
    <x v="6"/>
    <n v="0"/>
    <x v="90"/>
    <x v="90"/>
    <s v="Pemukiman"/>
    <x v="6"/>
    <x v="0"/>
    <x v="0"/>
  </r>
  <r>
    <n v="3873"/>
    <n v="138"/>
    <n v="189"/>
    <n v="9"/>
    <x v="13"/>
    <n v="0"/>
    <x v="76"/>
    <x v="76"/>
    <s v="Semak belukar"/>
    <x v="13"/>
    <x v="0"/>
    <x v="0"/>
  </r>
  <r>
    <n v="3874"/>
    <n v="6"/>
    <n v="166"/>
    <n v="9"/>
    <x v="4"/>
    <n v="0"/>
    <x v="108"/>
    <x v="108"/>
    <s v="Semak belukar"/>
    <x v="4"/>
    <x v="0"/>
    <x v="0"/>
  </r>
  <r>
    <n v="3875"/>
    <n v="636"/>
    <n v="222"/>
    <n v="11"/>
    <x v="2"/>
    <n v="0"/>
    <x v="104"/>
    <x v="104"/>
    <s v="Savanna / Padang rumput"/>
    <x v="2"/>
    <x v="0"/>
    <x v="0"/>
  </r>
  <r>
    <n v="3876"/>
    <n v="204"/>
    <n v="222"/>
    <n v="11"/>
    <x v="4"/>
    <n v="0"/>
    <x v="104"/>
    <x v="104"/>
    <s v="Savanna / Padang rumput"/>
    <x v="4"/>
    <x v="0"/>
    <x v="0"/>
  </r>
  <r>
    <n v="3877"/>
    <n v="23"/>
    <n v="278"/>
    <n v="2"/>
    <x v="6"/>
    <n v="0"/>
    <x v="98"/>
    <x v="98"/>
    <s v="Hutan lahan kering sekunder / bekas tebangan"/>
    <x v="6"/>
    <x v="0"/>
    <x v="1"/>
  </r>
  <r>
    <n v="3878"/>
    <n v="121"/>
    <n v="278"/>
    <n v="13"/>
    <x v="5"/>
    <n v="0"/>
    <x v="98"/>
    <x v="98"/>
    <s v="Pertanian lahan kering  campur semak / kebun campur"/>
    <x v="5"/>
    <x v="0"/>
    <x v="0"/>
  </r>
  <r>
    <n v="3879"/>
    <n v="36"/>
    <n v="277"/>
    <n v="14"/>
    <x v="3"/>
    <n v="0"/>
    <x v="95"/>
    <x v="95"/>
    <s v="Sawah"/>
    <x v="3"/>
    <x v="0"/>
    <x v="0"/>
  </r>
  <r>
    <n v="3880"/>
    <n v="6"/>
    <n v="279"/>
    <n v="16"/>
    <x v="13"/>
    <n v="0"/>
    <x v="90"/>
    <x v="90"/>
    <s v="Pemukiman"/>
    <x v="13"/>
    <x v="0"/>
    <x v="0"/>
  </r>
  <r>
    <n v="3881"/>
    <n v="6302"/>
    <n v="190"/>
    <n v="2"/>
    <x v="7"/>
    <n v="0"/>
    <x v="106"/>
    <x v="106"/>
    <s v="Hutan lahan kering sekunder / bekas tebangan"/>
    <x v="7"/>
    <x v="0"/>
    <x v="1"/>
  </r>
  <r>
    <n v="3882"/>
    <n v="55"/>
    <n v="166"/>
    <n v="2"/>
    <x v="1"/>
    <n v="0"/>
    <x v="108"/>
    <x v="108"/>
    <s v="Hutan lahan kering sekunder / bekas tebangan"/>
    <x v="1"/>
    <x v="0"/>
    <x v="1"/>
  </r>
  <r>
    <n v="3883"/>
    <n v="69"/>
    <n v="244"/>
    <n v="13"/>
    <x v="1"/>
    <n v="0"/>
    <x v="93"/>
    <x v="93"/>
    <s v="Pertanian lahan kering  campur semak / kebun campur"/>
    <x v="1"/>
    <x v="0"/>
    <x v="0"/>
  </r>
  <r>
    <n v="3884"/>
    <n v="4539"/>
    <n v="278"/>
    <n v="13"/>
    <x v="7"/>
    <n v="0"/>
    <x v="98"/>
    <x v="98"/>
    <s v="Pertanian lahan kering  campur semak / kebun campur"/>
    <x v="7"/>
    <x v="0"/>
    <x v="0"/>
  </r>
  <r>
    <n v="3885"/>
    <n v="57"/>
    <n v="279"/>
    <n v="16"/>
    <x v="3"/>
    <n v="0"/>
    <x v="90"/>
    <x v="90"/>
    <s v="Pemukiman"/>
    <x v="3"/>
    <x v="0"/>
    <x v="0"/>
  </r>
  <r>
    <n v="3886"/>
    <n v="4"/>
    <n v="281"/>
    <n v="14"/>
    <x v="1"/>
    <n v="0"/>
    <x v="70"/>
    <x v="70"/>
    <s v="Sawah"/>
    <x v="1"/>
    <x v="0"/>
    <x v="0"/>
  </r>
  <r>
    <n v="3887"/>
    <n v="41"/>
    <n v="189"/>
    <n v="1"/>
    <x v="4"/>
    <n v="0"/>
    <x v="76"/>
    <x v="76"/>
    <s v="Hutan lahan kering primer"/>
    <x v="4"/>
    <x v="0"/>
    <x v="2"/>
  </r>
  <r>
    <n v="3888"/>
    <n v="10"/>
    <n v="189"/>
    <n v="1"/>
    <x v="8"/>
    <n v="0"/>
    <x v="76"/>
    <x v="76"/>
    <s v="Hutan lahan kering primer"/>
    <x v="8"/>
    <x v="0"/>
    <x v="1"/>
  </r>
  <r>
    <n v="3889"/>
    <n v="33"/>
    <n v="180"/>
    <n v="16"/>
    <x v="3"/>
    <n v="0"/>
    <x v="102"/>
    <x v="102"/>
    <s v="Pemukiman"/>
    <x v="3"/>
    <x v="0"/>
    <x v="0"/>
  </r>
  <r>
    <n v="3890"/>
    <n v="147"/>
    <n v="181"/>
    <n v="16"/>
    <x v="3"/>
    <n v="0"/>
    <x v="103"/>
    <x v="103"/>
    <s v="Pemukiman"/>
    <x v="3"/>
    <x v="0"/>
    <x v="0"/>
  </r>
  <r>
    <n v="3891"/>
    <n v="1"/>
    <n v="174"/>
    <n v="2"/>
    <x v="3"/>
    <n v="0"/>
    <x v="86"/>
    <x v="86"/>
    <s v="Hutan lahan kering sekunder / bekas tebangan"/>
    <x v="3"/>
    <x v="0"/>
    <x v="1"/>
  </r>
  <r>
    <n v="3892"/>
    <n v="24"/>
    <n v="244"/>
    <n v="2"/>
    <x v="1"/>
    <n v="0"/>
    <x v="93"/>
    <x v="93"/>
    <s v="Hutan lahan kering sekunder / bekas tebangan"/>
    <x v="1"/>
    <x v="0"/>
    <x v="1"/>
  </r>
  <r>
    <n v="3893"/>
    <n v="361"/>
    <n v="278"/>
    <n v="2"/>
    <x v="7"/>
    <n v="0"/>
    <x v="98"/>
    <x v="98"/>
    <s v="Hutan lahan kering sekunder / bekas tebangan"/>
    <x v="7"/>
    <x v="0"/>
    <x v="1"/>
  </r>
  <r>
    <n v="3894"/>
    <n v="10"/>
    <n v="215"/>
    <n v="11"/>
    <x v="13"/>
    <n v="0"/>
    <x v="101"/>
    <x v="101"/>
    <s v="Savanna / Padang rumput"/>
    <x v="13"/>
    <x v="0"/>
    <x v="0"/>
  </r>
  <r>
    <n v="3895"/>
    <n v="97"/>
    <n v="189"/>
    <n v="1"/>
    <x v="2"/>
    <n v="0"/>
    <x v="76"/>
    <x v="76"/>
    <s v="Hutan lahan kering primer"/>
    <x v="2"/>
    <x v="0"/>
    <x v="1"/>
  </r>
  <r>
    <n v="3896"/>
    <n v="4"/>
    <n v="189"/>
    <n v="2"/>
    <x v="8"/>
    <n v="0"/>
    <x v="76"/>
    <x v="76"/>
    <s v="Hutan lahan kering sekunder / bekas tebangan"/>
    <x v="8"/>
    <x v="0"/>
    <x v="1"/>
  </r>
  <r>
    <n v="3897"/>
    <n v="129"/>
    <n v="222"/>
    <n v="12"/>
    <x v="13"/>
    <n v="0"/>
    <x v="104"/>
    <x v="104"/>
    <s v="Pertanian lahan kering"/>
    <x v="13"/>
    <x v="0"/>
    <x v="0"/>
  </r>
  <r>
    <n v="3898"/>
    <n v="27"/>
    <n v="222"/>
    <n v="12"/>
    <x v="1"/>
    <n v="0"/>
    <x v="104"/>
    <x v="104"/>
    <s v="Pertanian lahan kering"/>
    <x v="1"/>
    <x v="0"/>
    <x v="0"/>
  </r>
  <r>
    <n v="3899"/>
    <n v="139"/>
    <n v="278"/>
    <n v="2"/>
    <x v="3"/>
    <n v="0"/>
    <x v="98"/>
    <x v="98"/>
    <s v="Hutan lahan kering sekunder / bekas tebangan"/>
    <x v="3"/>
    <x v="0"/>
    <x v="1"/>
  </r>
  <r>
    <n v="3900"/>
    <n v="28"/>
    <n v="273"/>
    <n v="18"/>
    <x v="4"/>
    <n v="0"/>
    <x v="91"/>
    <x v="91"/>
    <s v="Lahan terbuka"/>
    <x v="4"/>
    <x v="0"/>
    <x v="0"/>
  </r>
  <r>
    <n v="3901"/>
    <n v="19"/>
    <n v="180"/>
    <n v="16"/>
    <x v="5"/>
    <n v="0"/>
    <x v="102"/>
    <x v="102"/>
    <s v="Pemukiman"/>
    <x v="5"/>
    <x v="0"/>
    <x v="0"/>
  </r>
  <r>
    <n v="3902"/>
    <n v="219"/>
    <n v="181"/>
    <n v="16"/>
    <x v="5"/>
    <n v="0"/>
    <x v="103"/>
    <x v="103"/>
    <s v="Pemukiman"/>
    <x v="5"/>
    <x v="0"/>
    <x v="0"/>
  </r>
  <r>
    <n v="3903"/>
    <n v="1"/>
    <n v="242"/>
    <n v="0"/>
    <x v="5"/>
    <n v="0"/>
    <x v="49"/>
    <x v="49"/>
    <s v="No data"/>
    <x v="5"/>
    <x v="0"/>
    <x v="0"/>
  </r>
  <r>
    <n v="3904"/>
    <n v="30"/>
    <n v="244"/>
    <n v="18"/>
    <x v="7"/>
    <n v="0"/>
    <x v="93"/>
    <x v="93"/>
    <s v="Lahan terbuka"/>
    <x v="7"/>
    <x v="0"/>
    <x v="0"/>
  </r>
  <r>
    <n v="3905"/>
    <n v="190"/>
    <n v="222"/>
    <n v="2"/>
    <x v="13"/>
    <n v="0"/>
    <x v="104"/>
    <x v="104"/>
    <s v="Hutan lahan kering sekunder / bekas tebangan"/>
    <x v="13"/>
    <x v="0"/>
    <x v="0"/>
  </r>
  <r>
    <n v="3906"/>
    <n v="15"/>
    <n v="277"/>
    <n v="14"/>
    <x v="1"/>
    <n v="0"/>
    <x v="95"/>
    <x v="95"/>
    <s v="Sawah"/>
    <x v="1"/>
    <x v="0"/>
    <x v="0"/>
  </r>
  <r>
    <n v="3907"/>
    <n v="121"/>
    <n v="172"/>
    <n v="2"/>
    <x v="1"/>
    <n v="0"/>
    <x v="109"/>
    <x v="109"/>
    <s v="Hutan lahan kering sekunder / bekas tebangan"/>
    <x v="1"/>
    <x v="0"/>
    <x v="1"/>
  </r>
  <r>
    <n v="3908"/>
    <n v="1299"/>
    <n v="172"/>
    <n v="2"/>
    <x v="13"/>
    <n v="0"/>
    <x v="109"/>
    <x v="109"/>
    <s v="Hutan lahan kering sekunder / bekas tebangan"/>
    <x v="13"/>
    <x v="0"/>
    <x v="0"/>
  </r>
  <r>
    <n v="3909"/>
    <n v="153"/>
    <n v="222"/>
    <n v="11"/>
    <x v="3"/>
    <n v="0"/>
    <x v="104"/>
    <x v="104"/>
    <s v="Savanna / Padang rumput"/>
    <x v="3"/>
    <x v="0"/>
    <x v="0"/>
  </r>
  <r>
    <n v="3910"/>
    <n v="463"/>
    <n v="279"/>
    <n v="11"/>
    <x v="2"/>
    <n v="0"/>
    <x v="90"/>
    <x v="90"/>
    <s v="Savanna / Padang rumput"/>
    <x v="2"/>
    <x v="0"/>
    <x v="0"/>
  </r>
  <r>
    <n v="3911"/>
    <n v="58"/>
    <n v="215"/>
    <n v="9"/>
    <x v="2"/>
    <n v="0"/>
    <x v="101"/>
    <x v="101"/>
    <s v="Semak belukar"/>
    <x v="2"/>
    <x v="0"/>
    <x v="0"/>
  </r>
  <r>
    <n v="3912"/>
    <n v="13"/>
    <n v="219"/>
    <n v="9"/>
    <x v="3"/>
    <n v="0"/>
    <x v="74"/>
    <x v="74"/>
    <s v="Semak belukar"/>
    <x v="3"/>
    <x v="0"/>
    <x v="0"/>
  </r>
  <r>
    <n v="3913"/>
    <n v="1531"/>
    <n v="272"/>
    <n v="1"/>
    <x v="13"/>
    <n v="0"/>
    <x v="110"/>
    <x v="110"/>
    <s v="Hutan lahan kering primer"/>
    <x v="13"/>
    <x v="0"/>
    <x v="0"/>
  </r>
  <r>
    <n v="3914"/>
    <n v="1"/>
    <n v="180"/>
    <n v="2"/>
    <x v="5"/>
    <n v="0"/>
    <x v="102"/>
    <x v="102"/>
    <s v="Hutan lahan kering sekunder / bekas tebangan"/>
    <x v="5"/>
    <x v="0"/>
    <x v="1"/>
  </r>
  <r>
    <n v="3915"/>
    <n v="1"/>
    <n v="174"/>
    <n v="0"/>
    <x v="4"/>
    <n v="0"/>
    <x v="86"/>
    <x v="86"/>
    <s v="No data"/>
    <x v="4"/>
    <x v="0"/>
    <x v="0"/>
  </r>
  <r>
    <n v="3916"/>
    <n v="48"/>
    <n v="244"/>
    <n v="2"/>
    <x v="5"/>
    <n v="0"/>
    <x v="93"/>
    <x v="93"/>
    <s v="Hutan lahan kering sekunder / bekas tebangan"/>
    <x v="5"/>
    <x v="0"/>
    <x v="1"/>
  </r>
  <r>
    <n v="3917"/>
    <n v="34"/>
    <n v="244"/>
    <n v="18"/>
    <x v="1"/>
    <n v="0"/>
    <x v="93"/>
    <x v="93"/>
    <s v="Lahan terbuka"/>
    <x v="1"/>
    <x v="0"/>
    <x v="0"/>
  </r>
  <r>
    <n v="3918"/>
    <n v="3"/>
    <n v="247"/>
    <n v="14"/>
    <x v="2"/>
    <n v="0"/>
    <x v="83"/>
    <x v="83"/>
    <s v="Sawah"/>
    <x v="2"/>
    <x v="0"/>
    <x v="0"/>
  </r>
  <r>
    <n v="3919"/>
    <n v="53"/>
    <n v="277"/>
    <n v="1"/>
    <x v="1"/>
    <n v="0"/>
    <x v="95"/>
    <x v="95"/>
    <s v="Hutan lahan kering primer"/>
    <x v="1"/>
    <x v="0"/>
    <x v="1"/>
  </r>
  <r>
    <n v="3920"/>
    <n v="5"/>
    <n v="279"/>
    <n v="16"/>
    <x v="2"/>
    <n v="0"/>
    <x v="90"/>
    <x v="90"/>
    <s v="Pemukiman"/>
    <x v="2"/>
    <x v="0"/>
    <x v="0"/>
  </r>
  <r>
    <n v="3921"/>
    <n v="1"/>
    <n v="215"/>
    <n v="9"/>
    <x v="13"/>
    <n v="0"/>
    <x v="101"/>
    <x v="101"/>
    <s v="Semak belukar"/>
    <x v="13"/>
    <x v="0"/>
    <x v="0"/>
  </r>
  <r>
    <n v="3922"/>
    <n v="160"/>
    <n v="189"/>
    <n v="1"/>
    <x v="7"/>
    <n v="0"/>
    <x v="76"/>
    <x v="76"/>
    <s v="Hutan lahan kering primer"/>
    <x v="7"/>
    <x v="0"/>
    <x v="1"/>
  </r>
  <r>
    <n v="3923"/>
    <n v="9"/>
    <n v="244"/>
    <n v="1"/>
    <x v="7"/>
    <n v="0"/>
    <x v="93"/>
    <x v="93"/>
    <s v="Hutan lahan kering primer"/>
    <x v="7"/>
    <x v="0"/>
    <x v="1"/>
  </r>
  <r>
    <n v="3924"/>
    <n v="9"/>
    <n v="277"/>
    <n v="14"/>
    <x v="2"/>
    <n v="0"/>
    <x v="95"/>
    <x v="95"/>
    <s v="Sawah"/>
    <x v="2"/>
    <x v="0"/>
    <x v="0"/>
  </r>
  <r>
    <n v="3925"/>
    <n v="312"/>
    <n v="279"/>
    <n v="11"/>
    <x v="6"/>
    <n v="0"/>
    <x v="90"/>
    <x v="90"/>
    <s v="Savanna / Padang rumput"/>
    <x v="6"/>
    <x v="0"/>
    <x v="0"/>
  </r>
  <r>
    <n v="3926"/>
    <n v="9"/>
    <n v="215"/>
    <n v="20"/>
    <x v="6"/>
    <n v="0"/>
    <x v="101"/>
    <x v="101"/>
    <s v="Tubuh air"/>
    <x v="6"/>
    <x v="0"/>
    <x v="0"/>
  </r>
  <r>
    <n v="3927"/>
    <n v="12"/>
    <n v="215"/>
    <n v="9"/>
    <x v="6"/>
    <n v="0"/>
    <x v="101"/>
    <x v="101"/>
    <s v="Semak belukar"/>
    <x v="6"/>
    <x v="0"/>
    <x v="0"/>
  </r>
  <r>
    <n v="3928"/>
    <n v="113"/>
    <n v="219"/>
    <n v="9"/>
    <x v="6"/>
    <n v="0"/>
    <x v="74"/>
    <x v="74"/>
    <s v="Semak belukar"/>
    <x v="6"/>
    <x v="0"/>
    <x v="0"/>
  </r>
  <r>
    <n v="3929"/>
    <n v="427"/>
    <n v="187"/>
    <n v="2"/>
    <x v="3"/>
    <n v="0"/>
    <x v="111"/>
    <x v="111"/>
    <s v="Hutan lahan kering sekunder / bekas tebangan"/>
    <x v="3"/>
    <x v="0"/>
    <x v="1"/>
  </r>
  <r>
    <n v="3930"/>
    <n v="7902"/>
    <n v="187"/>
    <n v="2"/>
    <x v="4"/>
    <n v="0"/>
    <x v="111"/>
    <x v="111"/>
    <s v="Hutan lahan kering sekunder / bekas tebangan"/>
    <x v="4"/>
    <x v="0"/>
    <x v="0"/>
  </r>
  <r>
    <n v="3931"/>
    <n v="1"/>
    <n v="189"/>
    <n v="13"/>
    <x v="13"/>
    <n v="0"/>
    <x v="76"/>
    <x v="76"/>
    <s v="Pertanian lahan kering  campur semak / kebun campur"/>
    <x v="13"/>
    <x v="0"/>
    <x v="0"/>
  </r>
  <r>
    <n v="3932"/>
    <n v="207"/>
    <n v="182"/>
    <n v="16"/>
    <x v="3"/>
    <n v="0"/>
    <x v="89"/>
    <x v="89"/>
    <s v="Pemukiman"/>
    <x v="3"/>
    <x v="0"/>
    <x v="0"/>
  </r>
  <r>
    <n v="3933"/>
    <n v="990"/>
    <n v="172"/>
    <n v="1"/>
    <x v="13"/>
    <n v="0"/>
    <x v="109"/>
    <x v="109"/>
    <s v="Hutan lahan kering primer"/>
    <x v="13"/>
    <x v="0"/>
    <x v="0"/>
  </r>
  <r>
    <n v="3934"/>
    <n v="299"/>
    <n v="244"/>
    <n v="9"/>
    <x v="7"/>
    <n v="0"/>
    <x v="93"/>
    <x v="93"/>
    <s v="Semak belukar"/>
    <x v="7"/>
    <x v="0"/>
    <x v="0"/>
  </r>
  <r>
    <n v="3935"/>
    <n v="9"/>
    <n v="220"/>
    <n v="2"/>
    <x v="1"/>
    <n v="0"/>
    <x v="96"/>
    <x v="96"/>
    <s v="Hutan lahan kering sekunder / bekas tebangan"/>
    <x v="1"/>
    <x v="0"/>
    <x v="1"/>
  </r>
  <r>
    <n v="3936"/>
    <n v="1"/>
    <n v="190"/>
    <n v="2"/>
    <x v="6"/>
    <n v="0"/>
    <x v="106"/>
    <x v="106"/>
    <s v="Hutan lahan kering sekunder / bekas tebangan"/>
    <x v="6"/>
    <x v="0"/>
    <x v="1"/>
  </r>
  <r>
    <n v="3937"/>
    <n v="108"/>
    <n v="167"/>
    <n v="2"/>
    <x v="6"/>
    <n v="0"/>
    <x v="94"/>
    <x v="94"/>
    <s v="Hutan lahan kering sekunder / bekas tebangan"/>
    <x v="6"/>
    <x v="0"/>
    <x v="1"/>
  </r>
  <r>
    <n v="3938"/>
    <n v="16"/>
    <n v="182"/>
    <n v="16"/>
    <x v="4"/>
    <n v="0"/>
    <x v="89"/>
    <x v="89"/>
    <s v="Pemukiman"/>
    <x v="4"/>
    <x v="0"/>
    <x v="0"/>
  </r>
  <r>
    <n v="3939"/>
    <n v="180"/>
    <n v="222"/>
    <n v="11"/>
    <x v="1"/>
    <n v="0"/>
    <x v="104"/>
    <x v="104"/>
    <s v="Savanna / Padang rumput"/>
    <x v="1"/>
    <x v="0"/>
    <x v="0"/>
  </r>
  <r>
    <n v="3940"/>
    <n v="142"/>
    <n v="278"/>
    <n v="2"/>
    <x v="2"/>
    <n v="0"/>
    <x v="98"/>
    <x v="98"/>
    <s v="Hutan lahan kering sekunder / bekas tebangan"/>
    <x v="2"/>
    <x v="0"/>
    <x v="1"/>
  </r>
  <r>
    <n v="3941"/>
    <n v="935"/>
    <n v="281"/>
    <n v="18"/>
    <x v="1"/>
    <n v="0"/>
    <x v="70"/>
    <x v="70"/>
    <s v="Lahan terbuka"/>
    <x v="1"/>
    <x v="0"/>
    <x v="0"/>
  </r>
  <r>
    <n v="3942"/>
    <n v="555"/>
    <n v="216"/>
    <n v="11"/>
    <x v="6"/>
    <n v="0"/>
    <x v="112"/>
    <x v="112"/>
    <s v="Savanna / Padang rumput"/>
    <x v="6"/>
    <x v="0"/>
    <x v="0"/>
  </r>
  <r>
    <n v="3943"/>
    <n v="1668"/>
    <n v="187"/>
    <n v="2"/>
    <x v="2"/>
    <n v="0"/>
    <x v="111"/>
    <x v="111"/>
    <s v="Hutan lahan kering sekunder / bekas tebangan"/>
    <x v="2"/>
    <x v="0"/>
    <x v="1"/>
  </r>
  <r>
    <n v="3944"/>
    <n v="14"/>
    <n v="205"/>
    <n v="11"/>
    <x v="3"/>
    <n v="0"/>
    <x v="87"/>
    <x v="87"/>
    <s v="Savanna / Padang rumput"/>
    <x v="3"/>
    <x v="0"/>
    <x v="0"/>
  </r>
  <r>
    <n v="3945"/>
    <n v="13"/>
    <n v="174"/>
    <n v="2"/>
    <x v="6"/>
    <n v="0"/>
    <x v="86"/>
    <x v="86"/>
    <s v="Hutan lahan kering sekunder / bekas tebangan"/>
    <x v="6"/>
    <x v="0"/>
    <x v="1"/>
  </r>
  <r>
    <n v="3946"/>
    <n v="186"/>
    <n v="244"/>
    <n v="9"/>
    <x v="6"/>
    <n v="0"/>
    <x v="93"/>
    <x v="93"/>
    <s v="Semak belukar"/>
    <x v="6"/>
    <x v="0"/>
    <x v="0"/>
  </r>
  <r>
    <n v="3947"/>
    <n v="61"/>
    <n v="222"/>
    <n v="2"/>
    <x v="2"/>
    <n v="0"/>
    <x v="104"/>
    <x v="104"/>
    <s v="Hutan lahan kering sekunder / bekas tebangan"/>
    <x v="2"/>
    <x v="0"/>
    <x v="1"/>
  </r>
  <r>
    <n v="3948"/>
    <n v="14"/>
    <n v="278"/>
    <n v="2"/>
    <x v="5"/>
    <n v="0"/>
    <x v="98"/>
    <x v="98"/>
    <s v="Hutan lahan kering sekunder / bekas tebangan"/>
    <x v="5"/>
    <x v="0"/>
    <x v="1"/>
  </r>
  <r>
    <n v="3949"/>
    <n v="7175"/>
    <n v="279"/>
    <n v="11"/>
    <x v="1"/>
    <n v="0"/>
    <x v="90"/>
    <x v="90"/>
    <s v="Savanna / Padang rumput"/>
    <x v="1"/>
    <x v="0"/>
    <x v="0"/>
  </r>
  <r>
    <n v="3950"/>
    <n v="4454"/>
    <n v="166"/>
    <n v="2"/>
    <x v="7"/>
    <n v="0"/>
    <x v="108"/>
    <x v="108"/>
    <s v="Hutan lahan kering sekunder / bekas tebangan"/>
    <x v="7"/>
    <x v="0"/>
    <x v="1"/>
  </r>
  <r>
    <n v="3951"/>
    <n v="59"/>
    <n v="172"/>
    <n v="1"/>
    <x v="1"/>
    <n v="0"/>
    <x v="109"/>
    <x v="109"/>
    <s v="Hutan lahan kering primer"/>
    <x v="1"/>
    <x v="0"/>
    <x v="1"/>
  </r>
  <r>
    <n v="3952"/>
    <n v="148"/>
    <n v="244"/>
    <n v="9"/>
    <x v="2"/>
    <n v="0"/>
    <x v="93"/>
    <x v="93"/>
    <s v="Semak belukar"/>
    <x v="2"/>
    <x v="0"/>
    <x v="0"/>
  </r>
  <r>
    <n v="3953"/>
    <n v="21"/>
    <n v="281"/>
    <n v="20"/>
    <x v="6"/>
    <n v="0"/>
    <x v="70"/>
    <x v="70"/>
    <s v="Tubuh air"/>
    <x v="6"/>
    <x v="0"/>
    <x v="0"/>
  </r>
  <r>
    <n v="3954"/>
    <n v="45"/>
    <n v="281"/>
    <n v="11"/>
    <x v="5"/>
    <n v="0"/>
    <x v="70"/>
    <x v="70"/>
    <s v="Savanna / Padang rumput"/>
    <x v="5"/>
    <x v="0"/>
    <x v="0"/>
  </r>
  <r>
    <n v="3955"/>
    <n v="13"/>
    <n v="216"/>
    <n v="11"/>
    <x v="7"/>
    <n v="0"/>
    <x v="112"/>
    <x v="112"/>
    <s v="Savanna / Padang rumput"/>
    <x v="7"/>
    <x v="0"/>
    <x v="0"/>
  </r>
  <r>
    <n v="3956"/>
    <n v="1"/>
    <n v="187"/>
    <n v="1"/>
    <x v="2"/>
    <n v="0"/>
    <x v="111"/>
    <x v="111"/>
    <s v="Hutan lahan kering primer"/>
    <x v="2"/>
    <x v="0"/>
    <x v="1"/>
  </r>
  <r>
    <n v="3957"/>
    <n v="66"/>
    <n v="187"/>
    <n v="2"/>
    <x v="13"/>
    <n v="0"/>
    <x v="111"/>
    <x v="111"/>
    <s v="Hutan lahan kering sekunder / bekas tebangan"/>
    <x v="13"/>
    <x v="0"/>
    <x v="0"/>
  </r>
  <r>
    <n v="3958"/>
    <n v="6124"/>
    <n v="187"/>
    <n v="2"/>
    <x v="5"/>
    <n v="0"/>
    <x v="111"/>
    <x v="111"/>
    <s v="Hutan lahan kering sekunder / bekas tebangan"/>
    <x v="5"/>
    <x v="0"/>
    <x v="1"/>
  </r>
  <r>
    <n v="3959"/>
    <n v="9"/>
    <n v="181"/>
    <n v="2"/>
    <x v="5"/>
    <n v="0"/>
    <x v="103"/>
    <x v="103"/>
    <s v="Hutan lahan kering sekunder / bekas tebangan"/>
    <x v="5"/>
    <x v="0"/>
    <x v="1"/>
  </r>
  <r>
    <n v="3960"/>
    <n v="54"/>
    <n v="244"/>
    <n v="13"/>
    <x v="12"/>
    <n v="0"/>
    <x v="93"/>
    <x v="93"/>
    <s v="Pertanian lahan kering  campur semak / kebun campur"/>
    <x v="12"/>
    <x v="0"/>
    <x v="0"/>
  </r>
  <r>
    <n v="3961"/>
    <n v="1418"/>
    <n v="187"/>
    <n v="1"/>
    <x v="13"/>
    <n v="0"/>
    <x v="111"/>
    <x v="111"/>
    <s v="Hutan lahan kering primer"/>
    <x v="13"/>
    <x v="0"/>
    <x v="0"/>
  </r>
  <r>
    <n v="3962"/>
    <n v="421"/>
    <n v="206"/>
    <n v="2"/>
    <x v="1"/>
    <n v="0"/>
    <x v="77"/>
    <x v="77"/>
    <s v="Hutan lahan kering sekunder / bekas tebangan"/>
    <x v="1"/>
    <x v="0"/>
    <x v="1"/>
  </r>
  <r>
    <n v="3963"/>
    <n v="554"/>
    <n v="181"/>
    <n v="2"/>
    <x v="4"/>
    <n v="0"/>
    <x v="103"/>
    <x v="103"/>
    <s v="Hutan lahan kering sekunder / bekas tebangan"/>
    <x v="4"/>
    <x v="0"/>
    <x v="0"/>
  </r>
  <r>
    <n v="3964"/>
    <n v="48"/>
    <n v="174"/>
    <n v="18"/>
    <x v="8"/>
    <n v="0"/>
    <x v="86"/>
    <x v="86"/>
    <s v="Lahan terbuka"/>
    <x v="8"/>
    <x v="0"/>
    <x v="0"/>
  </r>
  <r>
    <n v="3965"/>
    <n v="2207"/>
    <n v="244"/>
    <n v="9"/>
    <x v="13"/>
    <n v="0"/>
    <x v="93"/>
    <x v="93"/>
    <s v="Semak belukar"/>
    <x v="13"/>
    <x v="0"/>
    <x v="0"/>
  </r>
  <r>
    <n v="3966"/>
    <n v="15"/>
    <n v="247"/>
    <n v="20"/>
    <x v="6"/>
    <n v="0"/>
    <x v="83"/>
    <x v="83"/>
    <s v="Tubuh air"/>
    <x v="6"/>
    <x v="0"/>
    <x v="0"/>
  </r>
  <r>
    <n v="3967"/>
    <n v="3"/>
    <n v="220"/>
    <n v="11"/>
    <x v="4"/>
    <n v="0"/>
    <x v="96"/>
    <x v="96"/>
    <s v="Savanna / Padang rumput"/>
    <x v="4"/>
    <x v="0"/>
    <x v="0"/>
  </r>
  <r>
    <n v="3968"/>
    <n v="5"/>
    <n v="215"/>
    <n v="14"/>
    <x v="1"/>
    <n v="0"/>
    <x v="101"/>
    <x v="101"/>
    <s v="Sawah"/>
    <x v="1"/>
    <x v="0"/>
    <x v="0"/>
  </r>
  <r>
    <n v="3969"/>
    <n v="1"/>
    <n v="219"/>
    <n v="14"/>
    <x v="3"/>
    <n v="0"/>
    <x v="74"/>
    <x v="74"/>
    <s v="Sawah"/>
    <x v="3"/>
    <x v="0"/>
    <x v="0"/>
  </r>
  <r>
    <n v="3970"/>
    <n v="97"/>
    <n v="215"/>
    <n v="13"/>
    <x v="6"/>
    <n v="0"/>
    <x v="101"/>
    <x v="101"/>
    <s v="Pertanian lahan kering  campur semak / kebun campur"/>
    <x v="6"/>
    <x v="0"/>
    <x v="0"/>
  </r>
  <r>
    <n v="3971"/>
    <n v="13"/>
    <n v="187"/>
    <n v="1"/>
    <x v="4"/>
    <n v="0"/>
    <x v="111"/>
    <x v="111"/>
    <s v="Hutan lahan kering primer"/>
    <x v="4"/>
    <x v="0"/>
    <x v="2"/>
  </r>
  <r>
    <n v="3972"/>
    <n v="18"/>
    <n v="172"/>
    <n v="2"/>
    <x v="6"/>
    <n v="0"/>
    <x v="109"/>
    <x v="109"/>
    <s v="Hutan lahan kering sekunder / bekas tebangan"/>
    <x v="6"/>
    <x v="0"/>
    <x v="1"/>
  </r>
  <r>
    <n v="3973"/>
    <n v="3"/>
    <n v="174"/>
    <n v="1"/>
    <x v="8"/>
    <n v="0"/>
    <x v="86"/>
    <x v="86"/>
    <s v="Hutan lahan kering primer"/>
    <x v="8"/>
    <x v="0"/>
    <x v="1"/>
  </r>
  <r>
    <n v="3974"/>
    <n v="183"/>
    <n v="244"/>
    <n v="13"/>
    <x v="2"/>
    <n v="0"/>
    <x v="93"/>
    <x v="93"/>
    <s v="Pertanian lahan kering  campur semak / kebun campur"/>
    <x v="2"/>
    <x v="0"/>
    <x v="0"/>
  </r>
  <r>
    <n v="3975"/>
    <n v="234"/>
    <n v="247"/>
    <n v="11"/>
    <x v="6"/>
    <n v="0"/>
    <x v="83"/>
    <x v="83"/>
    <s v="Savanna / Padang rumput"/>
    <x v="6"/>
    <x v="0"/>
    <x v="0"/>
  </r>
  <r>
    <n v="3976"/>
    <n v="22"/>
    <n v="247"/>
    <n v="20"/>
    <x v="12"/>
    <n v="0"/>
    <x v="83"/>
    <x v="83"/>
    <s v="Tubuh air"/>
    <x v="12"/>
    <x v="0"/>
    <x v="0"/>
  </r>
  <r>
    <n v="3977"/>
    <n v="317"/>
    <n v="222"/>
    <n v="2"/>
    <x v="4"/>
    <n v="0"/>
    <x v="104"/>
    <x v="104"/>
    <s v="Hutan lahan kering sekunder / bekas tebangan"/>
    <x v="4"/>
    <x v="0"/>
    <x v="0"/>
  </r>
  <r>
    <n v="3978"/>
    <n v="9"/>
    <n v="222"/>
    <n v="2"/>
    <x v="1"/>
    <n v="0"/>
    <x v="104"/>
    <x v="104"/>
    <s v="Hutan lahan kering sekunder / bekas tebangan"/>
    <x v="1"/>
    <x v="0"/>
    <x v="1"/>
  </r>
  <r>
    <n v="3979"/>
    <n v="104"/>
    <n v="216"/>
    <n v="13"/>
    <x v="6"/>
    <n v="0"/>
    <x v="112"/>
    <x v="112"/>
    <s v="Pertanian lahan kering  campur semak / kebun campur"/>
    <x v="6"/>
    <x v="0"/>
    <x v="0"/>
  </r>
  <r>
    <n v="3980"/>
    <n v="84"/>
    <n v="244"/>
    <n v="9"/>
    <x v="3"/>
    <n v="0"/>
    <x v="93"/>
    <x v="93"/>
    <s v="Semak belukar"/>
    <x v="3"/>
    <x v="0"/>
    <x v="0"/>
  </r>
  <r>
    <n v="3981"/>
    <n v="12"/>
    <n v="247"/>
    <n v="20"/>
    <x v="7"/>
    <n v="0"/>
    <x v="83"/>
    <x v="83"/>
    <s v="Tubuh air"/>
    <x v="7"/>
    <x v="0"/>
    <x v="0"/>
  </r>
  <r>
    <n v="3982"/>
    <n v="844"/>
    <n v="246"/>
    <n v="14"/>
    <x v="6"/>
    <n v="0"/>
    <x v="105"/>
    <x v="105"/>
    <s v="Sawah"/>
    <x v="6"/>
    <x v="0"/>
    <x v="0"/>
  </r>
  <r>
    <n v="3983"/>
    <n v="1586"/>
    <n v="279"/>
    <n v="11"/>
    <x v="4"/>
    <n v="0"/>
    <x v="90"/>
    <x v="90"/>
    <s v="Savanna / Padang rumput"/>
    <x v="4"/>
    <x v="0"/>
    <x v="0"/>
  </r>
  <r>
    <n v="3984"/>
    <n v="5"/>
    <n v="275"/>
    <n v="9"/>
    <x v="6"/>
    <n v="0"/>
    <x v="58"/>
    <x v="58"/>
    <s v="Semak belukar"/>
    <x v="6"/>
    <x v="0"/>
    <x v="0"/>
  </r>
  <r>
    <n v="3985"/>
    <n v="17"/>
    <n v="182"/>
    <n v="2"/>
    <x v="6"/>
    <n v="0"/>
    <x v="89"/>
    <x v="89"/>
    <s v="Hutan lahan kering sekunder / bekas tebangan"/>
    <x v="6"/>
    <x v="0"/>
    <x v="1"/>
  </r>
  <r>
    <n v="3986"/>
    <n v="12"/>
    <n v="172"/>
    <n v="9"/>
    <x v="13"/>
    <n v="0"/>
    <x v="109"/>
    <x v="109"/>
    <s v="Semak belukar"/>
    <x v="13"/>
    <x v="0"/>
    <x v="0"/>
  </r>
  <r>
    <n v="3987"/>
    <n v="1977"/>
    <n v="244"/>
    <n v="9"/>
    <x v="4"/>
    <n v="0"/>
    <x v="93"/>
    <x v="93"/>
    <s v="Semak belukar"/>
    <x v="4"/>
    <x v="0"/>
    <x v="0"/>
  </r>
  <r>
    <n v="3988"/>
    <n v="73"/>
    <n v="246"/>
    <n v="20"/>
    <x v="12"/>
    <n v="0"/>
    <x v="105"/>
    <x v="105"/>
    <s v="Tubuh air"/>
    <x v="12"/>
    <x v="0"/>
    <x v="0"/>
  </r>
  <r>
    <n v="3989"/>
    <n v="8"/>
    <n v="246"/>
    <n v="14"/>
    <x v="7"/>
    <n v="0"/>
    <x v="105"/>
    <x v="105"/>
    <s v="Sawah"/>
    <x v="7"/>
    <x v="0"/>
    <x v="0"/>
  </r>
  <r>
    <n v="3990"/>
    <n v="526"/>
    <n v="216"/>
    <n v="12"/>
    <x v="6"/>
    <n v="0"/>
    <x v="112"/>
    <x v="112"/>
    <s v="Pertanian lahan kering"/>
    <x v="6"/>
    <x v="0"/>
    <x v="0"/>
  </r>
  <r>
    <n v="3991"/>
    <n v="18"/>
    <n v="219"/>
    <n v="12"/>
    <x v="6"/>
    <n v="0"/>
    <x v="74"/>
    <x v="74"/>
    <s v="Pertanian lahan kering"/>
    <x v="6"/>
    <x v="0"/>
    <x v="0"/>
  </r>
  <r>
    <n v="3992"/>
    <n v="600"/>
    <n v="216"/>
    <n v="11"/>
    <x v="4"/>
    <n v="0"/>
    <x v="112"/>
    <x v="112"/>
    <s v="Savanna / Padang rumput"/>
    <x v="4"/>
    <x v="0"/>
    <x v="0"/>
  </r>
  <r>
    <n v="3993"/>
    <n v="1870"/>
    <n v="272"/>
    <n v="2"/>
    <x v="1"/>
    <n v="0"/>
    <x v="110"/>
    <x v="110"/>
    <s v="Hutan lahan kering sekunder / bekas tebangan"/>
    <x v="1"/>
    <x v="0"/>
    <x v="1"/>
  </r>
  <r>
    <n v="3994"/>
    <n v="27"/>
    <n v="272"/>
    <n v="2"/>
    <x v="13"/>
    <n v="0"/>
    <x v="110"/>
    <x v="110"/>
    <s v="Hutan lahan kering sekunder / bekas tebangan"/>
    <x v="13"/>
    <x v="0"/>
    <x v="0"/>
  </r>
  <r>
    <n v="3995"/>
    <n v="6354"/>
    <n v="272"/>
    <n v="2"/>
    <x v="4"/>
    <n v="0"/>
    <x v="110"/>
    <x v="110"/>
    <s v="Hutan lahan kering sekunder / bekas tebangan"/>
    <x v="4"/>
    <x v="0"/>
    <x v="0"/>
  </r>
  <r>
    <n v="3996"/>
    <n v="51"/>
    <n v="172"/>
    <n v="9"/>
    <x v="2"/>
    <n v="0"/>
    <x v="109"/>
    <x v="109"/>
    <s v="Semak belukar"/>
    <x v="2"/>
    <x v="0"/>
    <x v="0"/>
  </r>
  <r>
    <n v="3997"/>
    <n v="21"/>
    <n v="246"/>
    <n v="20"/>
    <x v="6"/>
    <n v="0"/>
    <x v="105"/>
    <x v="105"/>
    <s v="Tubuh air"/>
    <x v="6"/>
    <x v="0"/>
    <x v="0"/>
  </r>
  <r>
    <n v="3998"/>
    <n v="72"/>
    <n v="246"/>
    <n v="13"/>
    <x v="7"/>
    <n v="1"/>
    <x v="105"/>
    <x v="105"/>
    <s v="Pertanian lahan kering  campur semak / kebun campur"/>
    <x v="7"/>
    <x v="1"/>
    <x v="0"/>
  </r>
  <r>
    <n v="3999"/>
    <n v="1"/>
    <n v="247"/>
    <n v="13"/>
    <x v="7"/>
    <n v="1"/>
    <x v="83"/>
    <x v="83"/>
    <s v="Pertanian lahan kering  campur semak / kebun campur"/>
    <x v="7"/>
    <x v="1"/>
    <x v="0"/>
  </r>
  <r>
    <n v="4000"/>
    <n v="257"/>
    <n v="278"/>
    <n v="12"/>
    <x v="2"/>
    <n v="0"/>
    <x v="98"/>
    <x v="98"/>
    <s v="Pertanian lahan kering"/>
    <x v="2"/>
    <x v="0"/>
    <x v="0"/>
  </r>
  <r>
    <n v="4001"/>
    <n v="19"/>
    <n v="281"/>
    <n v="20"/>
    <x v="1"/>
    <n v="0"/>
    <x v="70"/>
    <x v="70"/>
    <s v="Tubuh air"/>
    <x v="1"/>
    <x v="0"/>
    <x v="0"/>
  </r>
  <r>
    <n v="4002"/>
    <n v="74"/>
    <n v="215"/>
    <n v="20"/>
    <x v="1"/>
    <n v="0"/>
    <x v="101"/>
    <x v="101"/>
    <s v="Tubuh air"/>
    <x v="1"/>
    <x v="0"/>
    <x v="0"/>
  </r>
  <r>
    <n v="4003"/>
    <n v="1600"/>
    <n v="216"/>
    <n v="11"/>
    <x v="1"/>
    <n v="0"/>
    <x v="112"/>
    <x v="112"/>
    <s v="Savanna / Padang rumput"/>
    <x v="1"/>
    <x v="0"/>
    <x v="0"/>
  </r>
  <r>
    <n v="4004"/>
    <n v="146"/>
    <n v="275"/>
    <n v="12"/>
    <x v="3"/>
    <n v="0"/>
    <x v="58"/>
    <x v="58"/>
    <s v="Pertanian lahan kering"/>
    <x v="3"/>
    <x v="0"/>
    <x v="0"/>
  </r>
  <r>
    <n v="4005"/>
    <n v="240"/>
    <n v="206"/>
    <n v="13"/>
    <x v="7"/>
    <n v="0"/>
    <x v="77"/>
    <x v="77"/>
    <s v="Pertanian lahan kering  campur semak / kebun campur"/>
    <x v="7"/>
    <x v="0"/>
    <x v="0"/>
  </r>
  <r>
    <n v="4006"/>
    <n v="1170"/>
    <n v="246"/>
    <n v="13"/>
    <x v="2"/>
    <n v="0"/>
    <x v="105"/>
    <x v="105"/>
    <s v="Pertanian lahan kering  campur semak / kebun campur"/>
    <x v="2"/>
    <x v="0"/>
    <x v="0"/>
  </r>
  <r>
    <n v="4007"/>
    <n v="333"/>
    <n v="222"/>
    <n v="13"/>
    <x v="13"/>
    <n v="0"/>
    <x v="104"/>
    <x v="104"/>
    <s v="Pertanian lahan kering  campur semak / kebun campur"/>
    <x v="13"/>
    <x v="0"/>
    <x v="0"/>
  </r>
  <r>
    <n v="4008"/>
    <n v="42"/>
    <n v="278"/>
    <n v="12"/>
    <x v="13"/>
    <n v="0"/>
    <x v="98"/>
    <x v="98"/>
    <s v="Pertanian lahan kering"/>
    <x v="13"/>
    <x v="0"/>
    <x v="0"/>
  </r>
  <r>
    <n v="4009"/>
    <n v="389"/>
    <n v="278"/>
    <n v="13"/>
    <x v="3"/>
    <n v="0"/>
    <x v="98"/>
    <x v="98"/>
    <s v="Pertanian lahan kering  campur semak / kebun campur"/>
    <x v="3"/>
    <x v="0"/>
    <x v="0"/>
  </r>
  <r>
    <n v="4010"/>
    <n v="26"/>
    <n v="279"/>
    <n v="2"/>
    <x v="6"/>
    <n v="0"/>
    <x v="90"/>
    <x v="90"/>
    <s v="Hutan lahan kering sekunder / bekas tebangan"/>
    <x v="6"/>
    <x v="0"/>
    <x v="1"/>
  </r>
  <r>
    <n v="4011"/>
    <n v="1126"/>
    <n v="215"/>
    <n v="11"/>
    <x v="4"/>
    <n v="0"/>
    <x v="101"/>
    <x v="101"/>
    <s v="Savanna / Padang rumput"/>
    <x v="4"/>
    <x v="0"/>
    <x v="0"/>
  </r>
  <r>
    <n v="4012"/>
    <n v="1"/>
    <n v="215"/>
    <n v="14"/>
    <x v="4"/>
    <n v="0"/>
    <x v="101"/>
    <x v="101"/>
    <s v="Sawah"/>
    <x v="4"/>
    <x v="0"/>
    <x v="0"/>
  </r>
  <r>
    <n v="4013"/>
    <n v="17"/>
    <n v="272"/>
    <n v="1"/>
    <x v="1"/>
    <n v="0"/>
    <x v="110"/>
    <x v="110"/>
    <s v="Hutan lahan kering primer"/>
    <x v="1"/>
    <x v="0"/>
    <x v="1"/>
  </r>
  <r>
    <n v="4014"/>
    <n v="18"/>
    <n v="172"/>
    <n v="1"/>
    <x v="8"/>
    <n v="0"/>
    <x v="109"/>
    <x v="109"/>
    <s v="Hutan lahan kering primer"/>
    <x v="8"/>
    <x v="0"/>
    <x v="1"/>
  </r>
  <r>
    <n v="4015"/>
    <n v="44"/>
    <n v="172"/>
    <n v="18"/>
    <x v="8"/>
    <n v="0"/>
    <x v="109"/>
    <x v="109"/>
    <s v="Lahan terbuka"/>
    <x v="8"/>
    <x v="0"/>
    <x v="0"/>
  </r>
  <r>
    <n v="4016"/>
    <n v="112"/>
    <n v="246"/>
    <n v="13"/>
    <x v="6"/>
    <n v="1"/>
    <x v="105"/>
    <x v="105"/>
    <s v="Pertanian lahan kering  campur semak / kebun campur"/>
    <x v="6"/>
    <x v="1"/>
    <x v="0"/>
  </r>
  <r>
    <n v="4017"/>
    <n v="252"/>
    <n v="222"/>
    <n v="11"/>
    <x v="7"/>
    <n v="0"/>
    <x v="104"/>
    <x v="104"/>
    <s v="Savanna / Padang rumput"/>
    <x v="7"/>
    <x v="0"/>
    <x v="0"/>
  </r>
  <r>
    <n v="4018"/>
    <n v="158"/>
    <n v="215"/>
    <n v="11"/>
    <x v="3"/>
    <n v="0"/>
    <x v="101"/>
    <x v="101"/>
    <s v="Savanna / Padang rumput"/>
    <x v="3"/>
    <x v="0"/>
    <x v="0"/>
  </r>
  <r>
    <n v="4019"/>
    <n v="40"/>
    <n v="206"/>
    <n v="13"/>
    <x v="13"/>
    <n v="0"/>
    <x v="77"/>
    <x v="77"/>
    <s v="Pertanian lahan kering  campur semak / kebun campur"/>
    <x v="13"/>
    <x v="0"/>
    <x v="0"/>
  </r>
  <r>
    <n v="4020"/>
    <n v="28"/>
    <n v="205"/>
    <n v="11"/>
    <x v="5"/>
    <n v="0"/>
    <x v="87"/>
    <x v="87"/>
    <s v="Savanna / Padang rumput"/>
    <x v="5"/>
    <x v="0"/>
    <x v="0"/>
  </r>
  <r>
    <n v="4021"/>
    <n v="18"/>
    <n v="182"/>
    <n v="16"/>
    <x v="13"/>
    <n v="0"/>
    <x v="89"/>
    <x v="89"/>
    <s v="Pemukiman"/>
    <x v="13"/>
    <x v="0"/>
    <x v="0"/>
  </r>
  <r>
    <n v="4022"/>
    <n v="34"/>
    <n v="176"/>
    <n v="9"/>
    <x v="4"/>
    <n v="0"/>
    <x v="100"/>
    <x v="100"/>
    <s v="Semak belukar"/>
    <x v="4"/>
    <x v="0"/>
    <x v="0"/>
  </r>
  <r>
    <n v="4023"/>
    <n v="63"/>
    <n v="172"/>
    <n v="1"/>
    <x v="2"/>
    <n v="0"/>
    <x v="109"/>
    <x v="109"/>
    <s v="Hutan lahan kering primer"/>
    <x v="2"/>
    <x v="0"/>
    <x v="1"/>
  </r>
  <r>
    <n v="4024"/>
    <n v="114"/>
    <n v="172"/>
    <n v="2"/>
    <x v="2"/>
    <n v="0"/>
    <x v="109"/>
    <x v="109"/>
    <s v="Hutan lahan kering sekunder / bekas tebangan"/>
    <x v="2"/>
    <x v="0"/>
    <x v="1"/>
  </r>
  <r>
    <n v="4025"/>
    <n v="1518"/>
    <n v="244"/>
    <n v="9"/>
    <x v="1"/>
    <n v="0"/>
    <x v="93"/>
    <x v="93"/>
    <s v="Semak belukar"/>
    <x v="1"/>
    <x v="0"/>
    <x v="0"/>
  </r>
  <r>
    <n v="4026"/>
    <n v="3"/>
    <n v="244"/>
    <n v="18"/>
    <x v="4"/>
    <n v="0"/>
    <x v="93"/>
    <x v="93"/>
    <s v="Lahan terbuka"/>
    <x v="4"/>
    <x v="0"/>
    <x v="0"/>
  </r>
  <r>
    <n v="4027"/>
    <n v="1"/>
    <n v="246"/>
    <n v="20"/>
    <x v="12"/>
    <n v="1"/>
    <x v="105"/>
    <x v="105"/>
    <s v="Tubuh air"/>
    <x v="12"/>
    <x v="1"/>
    <x v="0"/>
  </r>
  <r>
    <n v="4028"/>
    <n v="78"/>
    <n v="246"/>
    <n v="18"/>
    <x v="6"/>
    <n v="0"/>
    <x v="105"/>
    <x v="105"/>
    <s v="Lahan terbuka"/>
    <x v="6"/>
    <x v="0"/>
    <x v="0"/>
  </r>
  <r>
    <n v="4029"/>
    <n v="8"/>
    <n v="222"/>
    <n v="2"/>
    <x v="7"/>
    <n v="0"/>
    <x v="104"/>
    <x v="104"/>
    <s v="Hutan lahan kering sekunder / bekas tebangan"/>
    <x v="7"/>
    <x v="0"/>
    <x v="1"/>
  </r>
  <r>
    <n v="4030"/>
    <n v="128"/>
    <n v="275"/>
    <n v="12"/>
    <x v="2"/>
    <n v="0"/>
    <x v="58"/>
    <x v="58"/>
    <s v="Pertanian lahan kering"/>
    <x v="2"/>
    <x v="0"/>
    <x v="0"/>
  </r>
  <r>
    <n v="4031"/>
    <n v="214"/>
    <n v="246"/>
    <n v="18"/>
    <x v="7"/>
    <n v="0"/>
    <x v="105"/>
    <x v="105"/>
    <s v="Lahan terbuka"/>
    <x v="7"/>
    <x v="0"/>
    <x v="0"/>
  </r>
  <r>
    <n v="4032"/>
    <n v="20"/>
    <n v="272"/>
    <n v="1"/>
    <x v="4"/>
    <n v="0"/>
    <x v="110"/>
    <x v="110"/>
    <s v="Hutan lahan kering primer"/>
    <x v="4"/>
    <x v="0"/>
    <x v="2"/>
  </r>
  <r>
    <n v="4033"/>
    <n v="955"/>
    <n v="206"/>
    <n v="2"/>
    <x v="2"/>
    <n v="0"/>
    <x v="77"/>
    <x v="77"/>
    <s v="Hutan lahan kering sekunder / bekas tebangan"/>
    <x v="2"/>
    <x v="0"/>
    <x v="1"/>
  </r>
  <r>
    <n v="4034"/>
    <n v="4"/>
    <n v="172"/>
    <n v="18"/>
    <x v="2"/>
    <n v="0"/>
    <x v="109"/>
    <x v="109"/>
    <s v="Lahan terbuka"/>
    <x v="2"/>
    <x v="0"/>
    <x v="0"/>
  </r>
  <r>
    <n v="4035"/>
    <n v="3"/>
    <n v="244"/>
    <n v="12"/>
    <x v="5"/>
    <n v="0"/>
    <x v="93"/>
    <x v="93"/>
    <s v="Pertanian lahan kering"/>
    <x v="5"/>
    <x v="0"/>
    <x v="0"/>
  </r>
  <r>
    <n v="4036"/>
    <n v="8"/>
    <n v="244"/>
    <n v="12"/>
    <x v="1"/>
    <n v="0"/>
    <x v="93"/>
    <x v="93"/>
    <s v="Pertanian lahan kering"/>
    <x v="1"/>
    <x v="0"/>
    <x v="0"/>
  </r>
  <r>
    <n v="4037"/>
    <n v="42"/>
    <n v="244"/>
    <n v="12"/>
    <x v="7"/>
    <n v="0"/>
    <x v="93"/>
    <x v="93"/>
    <s v="Pertanian lahan kering"/>
    <x v="7"/>
    <x v="0"/>
    <x v="0"/>
  </r>
  <r>
    <n v="4038"/>
    <n v="11"/>
    <n v="246"/>
    <n v="18"/>
    <x v="7"/>
    <n v="1"/>
    <x v="105"/>
    <x v="105"/>
    <s v="Lahan terbuka"/>
    <x v="7"/>
    <x v="1"/>
    <x v="0"/>
  </r>
  <r>
    <n v="4039"/>
    <n v="4"/>
    <n v="246"/>
    <n v="18"/>
    <x v="6"/>
    <n v="1"/>
    <x v="105"/>
    <x v="105"/>
    <s v="Lahan terbuka"/>
    <x v="6"/>
    <x v="1"/>
    <x v="0"/>
  </r>
  <r>
    <n v="4040"/>
    <n v="12"/>
    <n v="215"/>
    <n v="12"/>
    <x v="6"/>
    <n v="0"/>
    <x v="101"/>
    <x v="101"/>
    <s v="Pertanian lahan kering"/>
    <x v="6"/>
    <x v="0"/>
    <x v="0"/>
  </r>
  <r>
    <n v="4041"/>
    <n v="1310"/>
    <n v="216"/>
    <n v="14"/>
    <x v="6"/>
    <n v="0"/>
    <x v="112"/>
    <x v="112"/>
    <s v="Sawah"/>
    <x v="6"/>
    <x v="0"/>
    <x v="0"/>
  </r>
  <r>
    <n v="4042"/>
    <n v="73"/>
    <n v="275"/>
    <n v="12"/>
    <x v="7"/>
    <n v="0"/>
    <x v="58"/>
    <x v="58"/>
    <s v="Pertanian lahan kering"/>
    <x v="7"/>
    <x v="0"/>
    <x v="0"/>
  </r>
  <r>
    <n v="4043"/>
    <n v="25"/>
    <n v="206"/>
    <n v="13"/>
    <x v="4"/>
    <n v="0"/>
    <x v="77"/>
    <x v="77"/>
    <s v="Pertanian lahan kering  campur semak / kebun campur"/>
    <x v="4"/>
    <x v="0"/>
    <x v="0"/>
  </r>
  <r>
    <n v="4044"/>
    <n v="80"/>
    <n v="180"/>
    <n v="13"/>
    <x v="4"/>
    <n v="0"/>
    <x v="102"/>
    <x v="102"/>
    <s v="Pertanian lahan kering  campur semak / kebun campur"/>
    <x v="4"/>
    <x v="0"/>
    <x v="0"/>
  </r>
  <r>
    <n v="4045"/>
    <n v="36"/>
    <n v="177"/>
    <n v="9"/>
    <x v="4"/>
    <n v="0"/>
    <x v="107"/>
    <x v="107"/>
    <s v="Semak belukar"/>
    <x v="4"/>
    <x v="0"/>
    <x v="0"/>
  </r>
  <r>
    <n v="4046"/>
    <n v="10"/>
    <n v="246"/>
    <n v="18"/>
    <x v="1"/>
    <n v="1"/>
    <x v="105"/>
    <x v="105"/>
    <s v="Lahan terbuka"/>
    <x v="1"/>
    <x v="1"/>
    <x v="0"/>
  </r>
  <r>
    <n v="4047"/>
    <n v="10"/>
    <n v="246"/>
    <n v="13"/>
    <x v="1"/>
    <n v="1"/>
    <x v="105"/>
    <x v="105"/>
    <s v="Pertanian lahan kering  campur semak / kebun campur"/>
    <x v="1"/>
    <x v="1"/>
    <x v="0"/>
  </r>
  <r>
    <n v="4048"/>
    <n v="716"/>
    <n v="278"/>
    <n v="13"/>
    <x v="2"/>
    <n v="0"/>
    <x v="98"/>
    <x v="98"/>
    <s v="Pertanian lahan kering  campur semak / kebun campur"/>
    <x v="2"/>
    <x v="0"/>
    <x v="0"/>
  </r>
  <r>
    <n v="4049"/>
    <n v="148"/>
    <n v="279"/>
    <n v="12"/>
    <x v="4"/>
    <n v="0"/>
    <x v="90"/>
    <x v="90"/>
    <s v="Pertanian lahan kering"/>
    <x v="4"/>
    <x v="0"/>
    <x v="0"/>
  </r>
  <r>
    <n v="4050"/>
    <n v="110"/>
    <n v="215"/>
    <n v="12"/>
    <x v="4"/>
    <n v="0"/>
    <x v="101"/>
    <x v="101"/>
    <s v="Pertanian lahan kering"/>
    <x v="4"/>
    <x v="0"/>
    <x v="0"/>
  </r>
  <r>
    <n v="4051"/>
    <n v="1727"/>
    <n v="215"/>
    <n v="12"/>
    <x v="5"/>
    <n v="0"/>
    <x v="101"/>
    <x v="101"/>
    <s v="Pertanian lahan kering"/>
    <x v="5"/>
    <x v="0"/>
    <x v="0"/>
  </r>
  <r>
    <n v="4052"/>
    <n v="6618"/>
    <n v="272"/>
    <n v="11"/>
    <x v="1"/>
    <n v="0"/>
    <x v="110"/>
    <x v="110"/>
    <s v="Savanna / Padang rumput"/>
    <x v="1"/>
    <x v="0"/>
    <x v="0"/>
  </r>
  <r>
    <n v="4053"/>
    <n v="1495"/>
    <n v="272"/>
    <n v="2"/>
    <x v="5"/>
    <n v="0"/>
    <x v="110"/>
    <x v="110"/>
    <s v="Hutan lahan kering sekunder / bekas tebangan"/>
    <x v="5"/>
    <x v="0"/>
    <x v="1"/>
  </r>
  <r>
    <n v="4054"/>
    <n v="26"/>
    <n v="182"/>
    <n v="13"/>
    <x v="4"/>
    <n v="0"/>
    <x v="89"/>
    <x v="89"/>
    <s v="Pertanian lahan kering  campur semak / kebun campur"/>
    <x v="4"/>
    <x v="0"/>
    <x v="0"/>
  </r>
  <r>
    <n v="4055"/>
    <n v="5"/>
    <n v="180"/>
    <n v="16"/>
    <x v="4"/>
    <n v="0"/>
    <x v="102"/>
    <x v="102"/>
    <s v="Pemukiman"/>
    <x v="4"/>
    <x v="0"/>
    <x v="0"/>
  </r>
  <r>
    <n v="4056"/>
    <n v="645"/>
    <n v="177"/>
    <n v="2"/>
    <x v="4"/>
    <n v="0"/>
    <x v="107"/>
    <x v="107"/>
    <s v="Hutan lahan kering sekunder / bekas tebangan"/>
    <x v="4"/>
    <x v="0"/>
    <x v="0"/>
  </r>
  <r>
    <n v="4057"/>
    <n v="477"/>
    <n v="246"/>
    <n v="18"/>
    <x v="1"/>
    <n v="0"/>
    <x v="105"/>
    <x v="105"/>
    <s v="Lahan terbuka"/>
    <x v="1"/>
    <x v="0"/>
    <x v="0"/>
  </r>
  <r>
    <n v="4058"/>
    <n v="55"/>
    <n v="181"/>
    <n v="2"/>
    <x v="3"/>
    <n v="0"/>
    <x v="103"/>
    <x v="103"/>
    <s v="Hutan lahan kering sekunder / bekas tebangan"/>
    <x v="3"/>
    <x v="0"/>
    <x v="1"/>
  </r>
  <r>
    <n v="4059"/>
    <n v="700"/>
    <n v="172"/>
    <n v="13"/>
    <x v="1"/>
    <n v="0"/>
    <x v="109"/>
    <x v="109"/>
    <s v="Pertanian lahan kering  campur semak / kebun campur"/>
    <x v="1"/>
    <x v="0"/>
    <x v="0"/>
  </r>
  <r>
    <n v="4060"/>
    <n v="2362"/>
    <n v="172"/>
    <n v="13"/>
    <x v="2"/>
    <n v="0"/>
    <x v="109"/>
    <x v="109"/>
    <s v="Pertanian lahan kering  campur semak / kebun campur"/>
    <x v="2"/>
    <x v="0"/>
    <x v="0"/>
  </r>
  <r>
    <n v="4061"/>
    <n v="12"/>
    <n v="172"/>
    <n v="13"/>
    <x v="13"/>
    <n v="0"/>
    <x v="109"/>
    <x v="109"/>
    <s v="Pertanian lahan kering  campur semak / kebun campur"/>
    <x v="13"/>
    <x v="0"/>
    <x v="0"/>
  </r>
  <r>
    <n v="4062"/>
    <n v="8"/>
    <n v="244"/>
    <n v="9"/>
    <x v="8"/>
    <n v="0"/>
    <x v="93"/>
    <x v="93"/>
    <s v="Semak belukar"/>
    <x v="8"/>
    <x v="0"/>
    <x v="0"/>
  </r>
  <r>
    <n v="4063"/>
    <n v="8"/>
    <n v="246"/>
    <n v="20"/>
    <x v="7"/>
    <n v="0"/>
    <x v="105"/>
    <x v="105"/>
    <s v="Tubuh air"/>
    <x v="7"/>
    <x v="0"/>
    <x v="0"/>
  </r>
  <r>
    <n v="4064"/>
    <n v="23"/>
    <n v="274"/>
    <n v="9"/>
    <x v="5"/>
    <n v="0"/>
    <x v="92"/>
    <x v="92"/>
    <s v="Semak belukar"/>
    <x v="5"/>
    <x v="0"/>
    <x v="0"/>
  </r>
  <r>
    <n v="4065"/>
    <n v="12"/>
    <n v="274"/>
    <n v="9"/>
    <x v="1"/>
    <n v="0"/>
    <x v="92"/>
    <x v="92"/>
    <s v="Semak belukar"/>
    <x v="1"/>
    <x v="0"/>
    <x v="0"/>
  </r>
  <r>
    <n v="4066"/>
    <n v="13"/>
    <n v="182"/>
    <n v="13"/>
    <x v="3"/>
    <n v="0"/>
    <x v="89"/>
    <x v="89"/>
    <s v="Pertanian lahan kering  campur semak / kebun campur"/>
    <x v="3"/>
    <x v="0"/>
    <x v="0"/>
  </r>
  <r>
    <n v="4067"/>
    <n v="35"/>
    <n v="180"/>
    <n v="13"/>
    <x v="3"/>
    <n v="0"/>
    <x v="102"/>
    <x v="102"/>
    <s v="Pertanian lahan kering  campur semak / kebun campur"/>
    <x v="3"/>
    <x v="0"/>
    <x v="0"/>
  </r>
  <r>
    <n v="4068"/>
    <n v="103"/>
    <n v="172"/>
    <n v="2"/>
    <x v="5"/>
    <n v="0"/>
    <x v="109"/>
    <x v="109"/>
    <s v="Hutan lahan kering sekunder / bekas tebangan"/>
    <x v="5"/>
    <x v="0"/>
    <x v="1"/>
  </r>
  <r>
    <n v="4069"/>
    <n v="453"/>
    <n v="246"/>
    <n v="2"/>
    <x v="13"/>
    <n v="0"/>
    <x v="105"/>
    <x v="105"/>
    <s v="Hutan lahan kering sekunder / bekas tebangan"/>
    <x v="13"/>
    <x v="0"/>
    <x v="0"/>
  </r>
  <r>
    <n v="4070"/>
    <n v="10"/>
    <n v="246"/>
    <n v="2"/>
    <x v="1"/>
    <n v="0"/>
    <x v="105"/>
    <x v="105"/>
    <s v="Hutan lahan kering sekunder / bekas tebangan"/>
    <x v="1"/>
    <x v="0"/>
    <x v="1"/>
  </r>
  <r>
    <n v="4071"/>
    <n v="60"/>
    <n v="275"/>
    <n v="12"/>
    <x v="4"/>
    <n v="0"/>
    <x v="58"/>
    <x v="58"/>
    <s v="Pertanian lahan kering"/>
    <x v="4"/>
    <x v="0"/>
    <x v="0"/>
  </r>
  <r>
    <n v="4072"/>
    <n v="8"/>
    <n v="186"/>
    <n v="9"/>
    <x v="4"/>
    <n v="0"/>
    <x v="53"/>
    <x v="53"/>
    <s v="Semak belukar"/>
    <x v="4"/>
    <x v="0"/>
    <x v="0"/>
  </r>
  <r>
    <n v="4073"/>
    <n v="2799"/>
    <n v="171"/>
    <n v="2"/>
    <x v="4"/>
    <n v="0"/>
    <x v="113"/>
    <x v="113"/>
    <s v="Hutan lahan kering sekunder / bekas tebangan"/>
    <x v="4"/>
    <x v="0"/>
    <x v="0"/>
  </r>
  <r>
    <n v="4074"/>
    <n v="8"/>
    <n v="247"/>
    <n v="11"/>
    <x v="3"/>
    <n v="0"/>
    <x v="83"/>
    <x v="83"/>
    <s v="Savanna / Padang rumput"/>
    <x v="3"/>
    <x v="0"/>
    <x v="0"/>
  </r>
  <r>
    <n v="4075"/>
    <n v="13"/>
    <n v="246"/>
    <n v="2"/>
    <x v="7"/>
    <n v="0"/>
    <x v="105"/>
    <x v="105"/>
    <s v="Hutan lahan kering sekunder / bekas tebangan"/>
    <x v="7"/>
    <x v="0"/>
    <x v="1"/>
  </r>
  <r>
    <n v="4076"/>
    <n v="26"/>
    <n v="215"/>
    <n v="14"/>
    <x v="5"/>
    <n v="0"/>
    <x v="101"/>
    <x v="101"/>
    <s v="Sawah"/>
    <x v="5"/>
    <x v="0"/>
    <x v="0"/>
  </r>
  <r>
    <n v="4077"/>
    <n v="73"/>
    <n v="205"/>
    <n v="2"/>
    <x v="7"/>
    <n v="0"/>
    <x v="87"/>
    <x v="87"/>
    <s v="Hutan lahan kering sekunder / bekas tebangan"/>
    <x v="7"/>
    <x v="0"/>
    <x v="1"/>
  </r>
  <r>
    <n v="4078"/>
    <n v="762"/>
    <n v="166"/>
    <n v="2"/>
    <x v="13"/>
    <n v="0"/>
    <x v="108"/>
    <x v="108"/>
    <s v="Hutan lahan kering sekunder / bekas tebangan"/>
    <x v="13"/>
    <x v="0"/>
    <x v="0"/>
  </r>
  <r>
    <n v="4079"/>
    <n v="257"/>
    <n v="166"/>
    <n v="2"/>
    <x v="3"/>
    <n v="0"/>
    <x v="108"/>
    <x v="108"/>
    <s v="Hutan lahan kering sekunder / bekas tebangan"/>
    <x v="3"/>
    <x v="0"/>
    <x v="1"/>
  </r>
  <r>
    <n v="4080"/>
    <n v="147"/>
    <n v="177"/>
    <n v="2"/>
    <x v="5"/>
    <n v="0"/>
    <x v="107"/>
    <x v="107"/>
    <s v="Hutan lahan kering sekunder / bekas tebangan"/>
    <x v="5"/>
    <x v="0"/>
    <x v="1"/>
  </r>
  <r>
    <n v="4081"/>
    <n v="925"/>
    <n v="244"/>
    <n v="9"/>
    <x v="5"/>
    <n v="0"/>
    <x v="93"/>
    <x v="93"/>
    <s v="Semak belukar"/>
    <x v="5"/>
    <x v="0"/>
    <x v="0"/>
  </r>
  <r>
    <n v="4082"/>
    <n v="15"/>
    <n v="279"/>
    <n v="12"/>
    <x v="2"/>
    <n v="0"/>
    <x v="90"/>
    <x v="90"/>
    <s v="Pertanian lahan kering"/>
    <x v="2"/>
    <x v="0"/>
    <x v="0"/>
  </r>
  <r>
    <n v="4083"/>
    <n v="6"/>
    <n v="177"/>
    <n v="16"/>
    <x v="5"/>
    <n v="0"/>
    <x v="107"/>
    <x v="107"/>
    <s v="Pemukiman"/>
    <x v="5"/>
    <x v="0"/>
    <x v="0"/>
  </r>
  <r>
    <n v="4084"/>
    <n v="4"/>
    <n v="220"/>
    <n v="2"/>
    <x v="6"/>
    <n v="0"/>
    <x v="96"/>
    <x v="96"/>
    <s v="Hutan lahan kering sekunder / bekas tebangan"/>
    <x v="6"/>
    <x v="0"/>
    <x v="1"/>
  </r>
  <r>
    <n v="4085"/>
    <n v="53"/>
    <n v="278"/>
    <n v="1"/>
    <x v="7"/>
    <n v="0"/>
    <x v="98"/>
    <x v="98"/>
    <s v="Hutan lahan kering primer"/>
    <x v="7"/>
    <x v="0"/>
    <x v="1"/>
  </r>
  <r>
    <n v="4086"/>
    <n v="559"/>
    <n v="278"/>
    <n v="12"/>
    <x v="7"/>
    <n v="0"/>
    <x v="98"/>
    <x v="98"/>
    <s v="Pertanian lahan kering"/>
    <x v="7"/>
    <x v="0"/>
    <x v="0"/>
  </r>
  <r>
    <n v="4087"/>
    <n v="1"/>
    <n v="277"/>
    <n v="1"/>
    <x v="3"/>
    <n v="0"/>
    <x v="95"/>
    <x v="95"/>
    <s v="Hutan lahan kering primer"/>
    <x v="3"/>
    <x v="0"/>
    <x v="1"/>
  </r>
  <r>
    <n v="4088"/>
    <n v="5"/>
    <n v="275"/>
    <n v="12"/>
    <x v="1"/>
    <n v="0"/>
    <x v="58"/>
    <x v="58"/>
    <s v="Pertanian lahan kering"/>
    <x v="1"/>
    <x v="0"/>
    <x v="0"/>
  </r>
  <r>
    <n v="4089"/>
    <n v="929"/>
    <n v="171"/>
    <n v="2"/>
    <x v="13"/>
    <n v="0"/>
    <x v="113"/>
    <x v="113"/>
    <s v="Hutan lahan kering sekunder / bekas tebangan"/>
    <x v="13"/>
    <x v="0"/>
    <x v="0"/>
  </r>
  <r>
    <n v="4090"/>
    <n v="22"/>
    <n v="246"/>
    <n v="2"/>
    <x v="2"/>
    <n v="0"/>
    <x v="105"/>
    <x v="105"/>
    <s v="Hutan lahan kering sekunder / bekas tebangan"/>
    <x v="2"/>
    <x v="0"/>
    <x v="1"/>
  </r>
  <r>
    <n v="4091"/>
    <n v="3"/>
    <n v="279"/>
    <n v="12"/>
    <x v="6"/>
    <n v="0"/>
    <x v="90"/>
    <x v="90"/>
    <s v="Pertanian lahan kering"/>
    <x v="6"/>
    <x v="0"/>
    <x v="0"/>
  </r>
  <r>
    <n v="4092"/>
    <n v="13"/>
    <n v="279"/>
    <n v="20"/>
    <x v="1"/>
    <n v="0"/>
    <x v="90"/>
    <x v="90"/>
    <s v="Tubuh air"/>
    <x v="1"/>
    <x v="0"/>
    <x v="0"/>
  </r>
  <r>
    <n v="4093"/>
    <n v="9"/>
    <n v="279"/>
    <n v="20"/>
    <x v="6"/>
    <n v="0"/>
    <x v="90"/>
    <x v="90"/>
    <s v="Tubuh air"/>
    <x v="6"/>
    <x v="0"/>
    <x v="0"/>
  </r>
  <r>
    <n v="4094"/>
    <n v="233"/>
    <n v="215"/>
    <n v="18"/>
    <x v="1"/>
    <n v="0"/>
    <x v="101"/>
    <x v="101"/>
    <s v="Lahan terbuka"/>
    <x v="1"/>
    <x v="0"/>
    <x v="0"/>
  </r>
  <r>
    <n v="4095"/>
    <n v="403"/>
    <n v="215"/>
    <n v="13"/>
    <x v="5"/>
    <n v="0"/>
    <x v="101"/>
    <x v="101"/>
    <s v="Pertanian lahan kering  campur semak / kebun campur"/>
    <x v="5"/>
    <x v="0"/>
    <x v="0"/>
  </r>
  <r>
    <n v="4096"/>
    <n v="1942"/>
    <n v="216"/>
    <n v="12"/>
    <x v="5"/>
    <n v="0"/>
    <x v="112"/>
    <x v="112"/>
    <s v="Pertanian lahan kering"/>
    <x v="5"/>
    <x v="0"/>
    <x v="0"/>
  </r>
  <r>
    <n v="4097"/>
    <n v="317"/>
    <n v="216"/>
    <n v="12"/>
    <x v="3"/>
    <n v="0"/>
    <x v="112"/>
    <x v="112"/>
    <s v="Pertanian lahan kering"/>
    <x v="3"/>
    <x v="0"/>
    <x v="0"/>
  </r>
  <r>
    <n v="4098"/>
    <n v="5"/>
    <n v="206"/>
    <n v="11"/>
    <x v="13"/>
    <n v="0"/>
    <x v="77"/>
    <x v="77"/>
    <s v="Savanna / Padang rumput"/>
    <x v="13"/>
    <x v="0"/>
    <x v="0"/>
  </r>
  <r>
    <n v="4099"/>
    <n v="4"/>
    <n v="206"/>
    <n v="11"/>
    <x v="2"/>
    <n v="0"/>
    <x v="77"/>
    <x v="77"/>
    <s v="Savanna / Padang rumput"/>
    <x v="2"/>
    <x v="0"/>
    <x v="0"/>
  </r>
  <r>
    <n v="4100"/>
    <n v="3"/>
    <n v="246"/>
    <n v="12"/>
    <x v="12"/>
    <n v="0"/>
    <x v="105"/>
    <x v="105"/>
    <s v="Pertanian lahan kering"/>
    <x v="12"/>
    <x v="0"/>
    <x v="0"/>
  </r>
  <r>
    <n v="4101"/>
    <n v="1"/>
    <n v="244"/>
    <n v="12"/>
    <x v="2"/>
    <n v="0"/>
    <x v="93"/>
    <x v="93"/>
    <s v="Pertanian lahan kering"/>
    <x v="2"/>
    <x v="0"/>
    <x v="0"/>
  </r>
  <r>
    <n v="4102"/>
    <n v="377"/>
    <n v="246"/>
    <n v="12"/>
    <x v="1"/>
    <n v="0"/>
    <x v="105"/>
    <x v="105"/>
    <s v="Pertanian lahan kering"/>
    <x v="1"/>
    <x v="0"/>
    <x v="0"/>
  </r>
  <r>
    <n v="4103"/>
    <n v="6"/>
    <n v="246"/>
    <n v="18"/>
    <x v="3"/>
    <n v="0"/>
    <x v="105"/>
    <x v="105"/>
    <s v="Lahan terbuka"/>
    <x v="3"/>
    <x v="0"/>
    <x v="0"/>
  </r>
  <r>
    <n v="4104"/>
    <n v="58"/>
    <n v="222"/>
    <n v="11"/>
    <x v="6"/>
    <n v="0"/>
    <x v="104"/>
    <x v="104"/>
    <s v="Savanna / Padang rumput"/>
    <x v="6"/>
    <x v="0"/>
    <x v="0"/>
  </r>
  <r>
    <n v="4105"/>
    <n v="4"/>
    <n v="281"/>
    <n v="20"/>
    <x v="4"/>
    <n v="0"/>
    <x v="70"/>
    <x v="70"/>
    <s v="Tubuh air"/>
    <x v="4"/>
    <x v="0"/>
    <x v="0"/>
  </r>
  <r>
    <n v="4106"/>
    <n v="1"/>
    <n v="272"/>
    <n v="11"/>
    <x v="13"/>
    <n v="0"/>
    <x v="110"/>
    <x v="110"/>
    <s v="Savanna / Padang rumput"/>
    <x v="13"/>
    <x v="0"/>
    <x v="0"/>
  </r>
  <r>
    <n v="4107"/>
    <n v="309"/>
    <n v="178"/>
    <n v="2"/>
    <x v="5"/>
    <n v="0"/>
    <x v="97"/>
    <x v="97"/>
    <s v="Hutan lahan kering sekunder / bekas tebangan"/>
    <x v="5"/>
    <x v="0"/>
    <x v="1"/>
  </r>
  <r>
    <n v="4108"/>
    <n v="569"/>
    <n v="178"/>
    <n v="2"/>
    <x v="4"/>
    <n v="0"/>
    <x v="97"/>
    <x v="97"/>
    <s v="Hutan lahan kering sekunder / bekas tebangan"/>
    <x v="4"/>
    <x v="0"/>
    <x v="0"/>
  </r>
  <r>
    <n v="4109"/>
    <n v="6"/>
    <n v="177"/>
    <n v="16"/>
    <x v="4"/>
    <n v="0"/>
    <x v="107"/>
    <x v="107"/>
    <s v="Pemukiman"/>
    <x v="4"/>
    <x v="0"/>
    <x v="0"/>
  </r>
  <r>
    <n v="4110"/>
    <n v="221"/>
    <n v="177"/>
    <n v="2"/>
    <x v="3"/>
    <n v="0"/>
    <x v="107"/>
    <x v="107"/>
    <s v="Hutan lahan kering sekunder / bekas tebangan"/>
    <x v="3"/>
    <x v="0"/>
    <x v="1"/>
  </r>
  <r>
    <n v="4111"/>
    <n v="126"/>
    <n v="246"/>
    <n v="12"/>
    <x v="2"/>
    <n v="0"/>
    <x v="105"/>
    <x v="105"/>
    <s v="Pertanian lahan kering"/>
    <x v="2"/>
    <x v="0"/>
    <x v="0"/>
  </r>
  <r>
    <n v="4112"/>
    <n v="2"/>
    <n v="244"/>
    <n v="20"/>
    <x v="7"/>
    <n v="0"/>
    <x v="93"/>
    <x v="93"/>
    <s v="Tubuh air"/>
    <x v="7"/>
    <x v="0"/>
    <x v="0"/>
  </r>
  <r>
    <n v="4113"/>
    <n v="506"/>
    <n v="244"/>
    <n v="20"/>
    <x v="12"/>
    <n v="0"/>
    <x v="93"/>
    <x v="93"/>
    <s v="Tubuh air"/>
    <x v="12"/>
    <x v="0"/>
    <x v="0"/>
  </r>
  <r>
    <n v="4114"/>
    <n v="5"/>
    <n v="246"/>
    <n v="20"/>
    <x v="3"/>
    <n v="0"/>
    <x v="105"/>
    <x v="105"/>
    <s v="Tubuh air"/>
    <x v="3"/>
    <x v="0"/>
    <x v="0"/>
  </r>
  <r>
    <n v="4115"/>
    <n v="22"/>
    <n v="220"/>
    <n v="11"/>
    <x v="13"/>
    <n v="0"/>
    <x v="96"/>
    <x v="96"/>
    <s v="Savanna / Padang rumput"/>
    <x v="13"/>
    <x v="0"/>
    <x v="0"/>
  </r>
  <r>
    <n v="4116"/>
    <n v="2538"/>
    <n v="279"/>
    <n v="11"/>
    <x v="5"/>
    <n v="0"/>
    <x v="90"/>
    <x v="90"/>
    <s v="Savanna / Padang rumput"/>
    <x v="5"/>
    <x v="0"/>
    <x v="0"/>
  </r>
  <r>
    <n v="4117"/>
    <n v="78"/>
    <n v="216"/>
    <n v="14"/>
    <x v="5"/>
    <n v="0"/>
    <x v="112"/>
    <x v="112"/>
    <s v="Sawah"/>
    <x v="5"/>
    <x v="0"/>
    <x v="0"/>
  </r>
  <r>
    <n v="4118"/>
    <n v="27"/>
    <n v="216"/>
    <n v="14"/>
    <x v="3"/>
    <n v="0"/>
    <x v="112"/>
    <x v="112"/>
    <s v="Sawah"/>
    <x v="3"/>
    <x v="0"/>
    <x v="0"/>
  </r>
  <r>
    <n v="4119"/>
    <n v="63"/>
    <n v="246"/>
    <n v="12"/>
    <x v="4"/>
    <n v="0"/>
    <x v="105"/>
    <x v="105"/>
    <s v="Pertanian lahan kering"/>
    <x v="4"/>
    <x v="0"/>
    <x v="0"/>
  </r>
  <r>
    <n v="4120"/>
    <n v="810"/>
    <n v="246"/>
    <n v="12"/>
    <x v="7"/>
    <n v="0"/>
    <x v="105"/>
    <x v="105"/>
    <s v="Pertanian lahan kering"/>
    <x v="7"/>
    <x v="0"/>
    <x v="0"/>
  </r>
  <r>
    <n v="4121"/>
    <n v="7"/>
    <n v="246"/>
    <n v="2"/>
    <x v="12"/>
    <n v="0"/>
    <x v="105"/>
    <x v="105"/>
    <s v="Hutan lahan kering sekunder / bekas tebangan"/>
    <x v="12"/>
    <x v="0"/>
    <x v="1"/>
  </r>
  <r>
    <n v="4122"/>
    <n v="490"/>
    <n v="278"/>
    <n v="12"/>
    <x v="6"/>
    <n v="0"/>
    <x v="98"/>
    <x v="98"/>
    <s v="Pertanian lahan kering"/>
    <x v="6"/>
    <x v="0"/>
    <x v="0"/>
  </r>
  <r>
    <n v="4123"/>
    <n v="299"/>
    <n v="278"/>
    <n v="12"/>
    <x v="4"/>
    <n v="0"/>
    <x v="98"/>
    <x v="98"/>
    <s v="Pertanian lahan kering"/>
    <x v="4"/>
    <x v="0"/>
    <x v="0"/>
  </r>
  <r>
    <n v="4124"/>
    <n v="92"/>
    <n v="178"/>
    <n v="2"/>
    <x v="3"/>
    <n v="0"/>
    <x v="97"/>
    <x v="97"/>
    <s v="Hutan lahan kering sekunder / bekas tebangan"/>
    <x v="3"/>
    <x v="0"/>
    <x v="1"/>
  </r>
  <r>
    <n v="4125"/>
    <n v="42"/>
    <n v="171"/>
    <n v="2"/>
    <x v="2"/>
    <n v="0"/>
    <x v="113"/>
    <x v="113"/>
    <s v="Hutan lahan kering sekunder / bekas tebangan"/>
    <x v="2"/>
    <x v="0"/>
    <x v="1"/>
  </r>
  <r>
    <n v="4126"/>
    <n v="167"/>
    <n v="246"/>
    <n v="12"/>
    <x v="6"/>
    <n v="0"/>
    <x v="105"/>
    <x v="105"/>
    <s v="Pertanian lahan kering"/>
    <x v="6"/>
    <x v="0"/>
    <x v="0"/>
  </r>
  <r>
    <n v="4127"/>
    <n v="10"/>
    <n v="215"/>
    <n v="11"/>
    <x v="5"/>
    <n v="0"/>
    <x v="101"/>
    <x v="101"/>
    <s v="Savanna / Padang rumput"/>
    <x v="5"/>
    <x v="0"/>
    <x v="0"/>
  </r>
  <r>
    <n v="4128"/>
    <n v="141"/>
    <n v="246"/>
    <n v="12"/>
    <x v="3"/>
    <n v="0"/>
    <x v="105"/>
    <x v="105"/>
    <s v="Pertanian lahan kering"/>
    <x v="3"/>
    <x v="0"/>
    <x v="0"/>
  </r>
  <r>
    <n v="4129"/>
    <n v="15"/>
    <n v="278"/>
    <n v="1"/>
    <x v="4"/>
    <n v="0"/>
    <x v="98"/>
    <x v="98"/>
    <s v="Hutan lahan kering primer"/>
    <x v="4"/>
    <x v="0"/>
    <x v="2"/>
  </r>
  <r>
    <n v="4130"/>
    <n v="27"/>
    <n v="279"/>
    <n v="18"/>
    <x v="4"/>
    <n v="0"/>
    <x v="90"/>
    <x v="90"/>
    <s v="Lahan terbuka"/>
    <x v="4"/>
    <x v="0"/>
    <x v="0"/>
  </r>
  <r>
    <n v="4131"/>
    <n v="37"/>
    <n v="215"/>
    <n v="11"/>
    <x v="16"/>
    <n v="0"/>
    <x v="101"/>
    <x v="101"/>
    <s v="Savanna / Padang rumput"/>
    <x v="16"/>
    <x v="0"/>
    <x v="0"/>
  </r>
  <r>
    <n v="4132"/>
    <n v="381"/>
    <n v="272"/>
    <n v="11"/>
    <x v="4"/>
    <n v="0"/>
    <x v="110"/>
    <x v="110"/>
    <s v="Savanna / Padang rumput"/>
    <x v="4"/>
    <x v="0"/>
    <x v="0"/>
  </r>
  <r>
    <n v="4133"/>
    <n v="202"/>
    <n v="190"/>
    <n v="2"/>
    <x v="3"/>
    <n v="0"/>
    <x v="106"/>
    <x v="106"/>
    <s v="Hutan lahan kering sekunder / bekas tebangan"/>
    <x v="3"/>
    <x v="0"/>
    <x v="1"/>
  </r>
  <r>
    <n v="4134"/>
    <n v="178"/>
    <n v="206"/>
    <n v="2"/>
    <x v="5"/>
    <n v="0"/>
    <x v="77"/>
    <x v="77"/>
    <s v="Hutan lahan kering sekunder / bekas tebangan"/>
    <x v="5"/>
    <x v="0"/>
    <x v="1"/>
  </r>
  <r>
    <n v="4135"/>
    <n v="1"/>
    <n v="176"/>
    <n v="16"/>
    <x v="4"/>
    <n v="0"/>
    <x v="100"/>
    <x v="100"/>
    <s v="Pemukiman"/>
    <x v="4"/>
    <x v="0"/>
    <x v="0"/>
  </r>
  <r>
    <n v="4136"/>
    <n v="855"/>
    <n v="172"/>
    <n v="13"/>
    <x v="4"/>
    <n v="0"/>
    <x v="109"/>
    <x v="109"/>
    <s v="Pertanian lahan kering  campur semak / kebun campur"/>
    <x v="4"/>
    <x v="0"/>
    <x v="0"/>
  </r>
  <r>
    <n v="4137"/>
    <n v="7"/>
    <n v="172"/>
    <n v="1"/>
    <x v="4"/>
    <n v="0"/>
    <x v="109"/>
    <x v="109"/>
    <s v="Hutan lahan kering primer"/>
    <x v="4"/>
    <x v="0"/>
    <x v="2"/>
  </r>
  <r>
    <n v="4138"/>
    <n v="24"/>
    <n v="222"/>
    <n v="11"/>
    <x v="13"/>
    <n v="0"/>
    <x v="104"/>
    <x v="104"/>
    <s v="Savanna / Padang rumput"/>
    <x v="13"/>
    <x v="0"/>
    <x v="0"/>
  </r>
  <r>
    <n v="4139"/>
    <n v="3"/>
    <n v="220"/>
    <n v="11"/>
    <x v="6"/>
    <n v="0"/>
    <x v="96"/>
    <x v="96"/>
    <s v="Savanna / Padang rumput"/>
    <x v="6"/>
    <x v="0"/>
    <x v="0"/>
  </r>
  <r>
    <n v="4140"/>
    <n v="262"/>
    <n v="278"/>
    <n v="9"/>
    <x v="7"/>
    <n v="0"/>
    <x v="98"/>
    <x v="98"/>
    <s v="Semak belukar"/>
    <x v="7"/>
    <x v="0"/>
    <x v="0"/>
  </r>
  <r>
    <n v="4141"/>
    <n v="1396"/>
    <n v="279"/>
    <n v="18"/>
    <x v="1"/>
    <n v="0"/>
    <x v="90"/>
    <x v="90"/>
    <s v="Lahan terbuka"/>
    <x v="1"/>
    <x v="0"/>
    <x v="0"/>
  </r>
  <r>
    <n v="4142"/>
    <n v="153"/>
    <n v="215"/>
    <n v="12"/>
    <x v="3"/>
    <n v="0"/>
    <x v="101"/>
    <x v="101"/>
    <s v="Pertanian lahan kering"/>
    <x v="3"/>
    <x v="0"/>
    <x v="0"/>
  </r>
  <r>
    <n v="4143"/>
    <n v="1"/>
    <n v="216"/>
    <n v="14"/>
    <x v="1"/>
    <n v="0"/>
    <x v="112"/>
    <x v="112"/>
    <s v="Sawah"/>
    <x v="1"/>
    <x v="0"/>
    <x v="0"/>
  </r>
  <r>
    <n v="4144"/>
    <n v="6"/>
    <n v="172"/>
    <n v="2"/>
    <x v="4"/>
    <n v="0"/>
    <x v="109"/>
    <x v="109"/>
    <s v="Hutan lahan kering sekunder / bekas tebangan"/>
    <x v="4"/>
    <x v="0"/>
    <x v="0"/>
  </r>
  <r>
    <n v="4145"/>
    <n v="115"/>
    <n v="220"/>
    <n v="2"/>
    <x v="3"/>
    <n v="0"/>
    <x v="96"/>
    <x v="96"/>
    <s v="Hutan lahan kering sekunder / bekas tebangan"/>
    <x v="3"/>
    <x v="0"/>
    <x v="1"/>
  </r>
  <r>
    <n v="4146"/>
    <n v="26"/>
    <n v="176"/>
    <n v="2"/>
    <x v="4"/>
    <n v="0"/>
    <x v="100"/>
    <x v="100"/>
    <s v="Hutan lahan kering sekunder / bekas tebangan"/>
    <x v="4"/>
    <x v="0"/>
    <x v="0"/>
  </r>
  <r>
    <n v="4147"/>
    <n v="44"/>
    <n v="246"/>
    <n v="11"/>
    <x v="7"/>
    <n v="0"/>
    <x v="105"/>
    <x v="105"/>
    <s v="Savanna / Padang rumput"/>
    <x v="7"/>
    <x v="0"/>
    <x v="0"/>
  </r>
  <r>
    <n v="4148"/>
    <n v="20"/>
    <n v="246"/>
    <n v="11"/>
    <x v="6"/>
    <n v="0"/>
    <x v="105"/>
    <x v="105"/>
    <s v="Savanna / Padang rumput"/>
    <x v="6"/>
    <x v="0"/>
    <x v="0"/>
  </r>
  <r>
    <n v="4149"/>
    <n v="3"/>
    <n v="215"/>
    <n v="9"/>
    <x v="3"/>
    <n v="0"/>
    <x v="101"/>
    <x v="101"/>
    <s v="Semak belukar"/>
    <x v="3"/>
    <x v="0"/>
    <x v="0"/>
  </r>
  <r>
    <n v="4150"/>
    <n v="3"/>
    <n v="176"/>
    <n v="2"/>
    <x v="5"/>
    <n v="0"/>
    <x v="100"/>
    <x v="100"/>
    <s v="Hutan lahan kering sekunder / bekas tebangan"/>
    <x v="5"/>
    <x v="0"/>
    <x v="1"/>
  </r>
  <r>
    <n v="4151"/>
    <n v="120"/>
    <n v="278"/>
    <n v="12"/>
    <x v="3"/>
    <n v="0"/>
    <x v="98"/>
    <x v="98"/>
    <s v="Pertanian lahan kering"/>
    <x v="3"/>
    <x v="0"/>
    <x v="0"/>
  </r>
  <r>
    <n v="4152"/>
    <n v="12871"/>
    <n v="279"/>
    <n v="9"/>
    <x v="5"/>
    <n v="0"/>
    <x v="90"/>
    <x v="90"/>
    <s v="Semak belukar"/>
    <x v="5"/>
    <x v="0"/>
    <x v="0"/>
  </r>
  <r>
    <n v="4153"/>
    <n v="682"/>
    <n v="215"/>
    <n v="9"/>
    <x v="4"/>
    <n v="0"/>
    <x v="101"/>
    <x v="101"/>
    <s v="Semak belukar"/>
    <x v="4"/>
    <x v="0"/>
    <x v="0"/>
  </r>
  <r>
    <n v="4154"/>
    <n v="8"/>
    <n v="274"/>
    <n v="11"/>
    <x v="6"/>
    <n v="0"/>
    <x v="92"/>
    <x v="92"/>
    <s v="Savanna / Padang rumput"/>
    <x v="6"/>
    <x v="0"/>
    <x v="0"/>
  </r>
  <r>
    <n v="4155"/>
    <n v="284"/>
    <n v="272"/>
    <n v="12"/>
    <x v="6"/>
    <n v="0"/>
    <x v="110"/>
    <x v="110"/>
    <s v="Pertanian lahan kering"/>
    <x v="6"/>
    <x v="0"/>
    <x v="0"/>
  </r>
  <r>
    <n v="4156"/>
    <n v="325"/>
    <n v="206"/>
    <n v="16"/>
    <x v="4"/>
    <n v="0"/>
    <x v="77"/>
    <x v="77"/>
    <s v="Pemukiman"/>
    <x v="4"/>
    <x v="0"/>
    <x v="0"/>
  </r>
  <r>
    <n v="4157"/>
    <n v="218"/>
    <n v="171"/>
    <n v="2"/>
    <x v="3"/>
    <n v="0"/>
    <x v="113"/>
    <x v="113"/>
    <s v="Hutan lahan kering sekunder / bekas tebangan"/>
    <x v="3"/>
    <x v="0"/>
    <x v="1"/>
  </r>
  <r>
    <n v="4158"/>
    <n v="352"/>
    <n v="172"/>
    <n v="13"/>
    <x v="5"/>
    <n v="0"/>
    <x v="109"/>
    <x v="109"/>
    <s v="Pertanian lahan kering  campur semak / kebun campur"/>
    <x v="5"/>
    <x v="0"/>
    <x v="0"/>
  </r>
  <r>
    <n v="4159"/>
    <n v="1"/>
    <n v="246"/>
    <n v="9"/>
    <x v="6"/>
    <n v="0"/>
    <x v="105"/>
    <x v="105"/>
    <s v="Semak belukar"/>
    <x v="6"/>
    <x v="0"/>
    <x v="0"/>
  </r>
  <r>
    <n v="4160"/>
    <n v="1471"/>
    <n v="246"/>
    <n v="1"/>
    <x v="13"/>
    <n v="0"/>
    <x v="105"/>
    <x v="105"/>
    <s v="Hutan lahan kering primer"/>
    <x v="13"/>
    <x v="0"/>
    <x v="0"/>
  </r>
  <r>
    <n v="4161"/>
    <n v="1504"/>
    <n v="222"/>
    <n v="1"/>
    <x v="13"/>
    <n v="0"/>
    <x v="104"/>
    <x v="104"/>
    <s v="Hutan lahan kering primer"/>
    <x v="13"/>
    <x v="0"/>
    <x v="0"/>
  </r>
  <r>
    <n v="4162"/>
    <n v="74"/>
    <n v="274"/>
    <n v="12"/>
    <x v="6"/>
    <n v="0"/>
    <x v="92"/>
    <x v="92"/>
    <s v="Pertanian lahan kering"/>
    <x v="6"/>
    <x v="0"/>
    <x v="0"/>
  </r>
  <r>
    <n v="4163"/>
    <n v="25"/>
    <n v="272"/>
    <n v="12"/>
    <x v="3"/>
    <n v="0"/>
    <x v="110"/>
    <x v="110"/>
    <s v="Pertanian lahan kering"/>
    <x v="3"/>
    <x v="0"/>
    <x v="0"/>
  </r>
  <r>
    <n v="4164"/>
    <n v="594"/>
    <n v="206"/>
    <n v="16"/>
    <x v="6"/>
    <n v="0"/>
    <x v="77"/>
    <x v="77"/>
    <s v="Pemukiman"/>
    <x v="6"/>
    <x v="0"/>
    <x v="0"/>
  </r>
  <r>
    <n v="4165"/>
    <n v="113"/>
    <n v="205"/>
    <n v="2"/>
    <x v="5"/>
    <n v="0"/>
    <x v="87"/>
    <x v="87"/>
    <s v="Hutan lahan kering sekunder / bekas tebangan"/>
    <x v="5"/>
    <x v="0"/>
    <x v="1"/>
  </r>
  <r>
    <n v="4166"/>
    <n v="143"/>
    <n v="177"/>
    <n v="2"/>
    <x v="13"/>
    <n v="0"/>
    <x v="107"/>
    <x v="107"/>
    <s v="Hutan lahan kering sekunder / bekas tebangan"/>
    <x v="13"/>
    <x v="0"/>
    <x v="0"/>
  </r>
  <r>
    <n v="4167"/>
    <n v="10"/>
    <n v="246"/>
    <n v="12"/>
    <x v="3"/>
    <n v="1"/>
    <x v="105"/>
    <x v="105"/>
    <s v="Pertanian lahan kering"/>
    <x v="3"/>
    <x v="1"/>
    <x v="0"/>
  </r>
  <r>
    <n v="4168"/>
    <n v="9"/>
    <n v="246"/>
    <n v="13"/>
    <x v="13"/>
    <n v="1"/>
    <x v="105"/>
    <x v="105"/>
    <s v="Pertanian lahan kering  campur semak / kebun campur"/>
    <x v="13"/>
    <x v="1"/>
    <x v="0"/>
  </r>
  <r>
    <n v="4169"/>
    <n v="53"/>
    <n v="246"/>
    <n v="1"/>
    <x v="2"/>
    <n v="0"/>
    <x v="105"/>
    <x v="105"/>
    <s v="Hutan lahan kering primer"/>
    <x v="2"/>
    <x v="0"/>
    <x v="1"/>
  </r>
  <r>
    <n v="4170"/>
    <n v="433"/>
    <n v="220"/>
    <n v="2"/>
    <x v="7"/>
    <n v="0"/>
    <x v="96"/>
    <x v="96"/>
    <s v="Hutan lahan kering sekunder / bekas tebangan"/>
    <x v="7"/>
    <x v="0"/>
    <x v="1"/>
  </r>
  <r>
    <n v="4171"/>
    <n v="29"/>
    <n v="216"/>
    <n v="11"/>
    <x v="2"/>
    <n v="0"/>
    <x v="112"/>
    <x v="112"/>
    <s v="Savanna / Padang rumput"/>
    <x v="2"/>
    <x v="0"/>
    <x v="0"/>
  </r>
  <r>
    <n v="4172"/>
    <n v="367"/>
    <n v="272"/>
    <n v="11"/>
    <x v="2"/>
    <n v="0"/>
    <x v="110"/>
    <x v="110"/>
    <s v="Savanna / Padang rumput"/>
    <x v="2"/>
    <x v="0"/>
    <x v="0"/>
  </r>
  <r>
    <n v="4173"/>
    <n v="1"/>
    <n v="170"/>
    <n v="9"/>
    <x v="5"/>
    <n v="0"/>
    <x v="114"/>
    <x v="114"/>
    <s v="Semak belukar"/>
    <x v="5"/>
    <x v="0"/>
    <x v="0"/>
  </r>
  <r>
    <n v="4174"/>
    <n v="1806"/>
    <n v="170"/>
    <n v="2"/>
    <x v="4"/>
    <n v="0"/>
    <x v="114"/>
    <x v="114"/>
    <s v="Hutan lahan kering sekunder / bekas tebangan"/>
    <x v="4"/>
    <x v="0"/>
    <x v="0"/>
  </r>
  <r>
    <n v="4175"/>
    <n v="21"/>
    <n v="246"/>
    <n v="13"/>
    <x v="3"/>
    <n v="1"/>
    <x v="105"/>
    <x v="105"/>
    <s v="Pertanian lahan kering  campur semak / kebun campur"/>
    <x v="3"/>
    <x v="1"/>
    <x v="0"/>
  </r>
  <r>
    <n v="4176"/>
    <n v="3"/>
    <n v="246"/>
    <n v="12"/>
    <x v="13"/>
    <n v="1"/>
    <x v="105"/>
    <x v="105"/>
    <s v="Pertanian lahan kering"/>
    <x v="13"/>
    <x v="1"/>
    <x v="0"/>
  </r>
  <r>
    <n v="4177"/>
    <n v="90"/>
    <n v="222"/>
    <n v="1"/>
    <x v="1"/>
    <n v="0"/>
    <x v="104"/>
    <x v="104"/>
    <s v="Hutan lahan kering primer"/>
    <x v="1"/>
    <x v="0"/>
    <x v="1"/>
  </r>
  <r>
    <n v="4178"/>
    <n v="4"/>
    <n v="274"/>
    <n v="18"/>
    <x v="1"/>
    <n v="0"/>
    <x v="92"/>
    <x v="92"/>
    <s v="Lahan terbuka"/>
    <x v="1"/>
    <x v="0"/>
    <x v="0"/>
  </r>
  <r>
    <n v="4179"/>
    <n v="21"/>
    <n v="206"/>
    <n v="16"/>
    <x v="3"/>
    <n v="0"/>
    <x v="77"/>
    <x v="77"/>
    <s v="Pemukiman"/>
    <x v="3"/>
    <x v="0"/>
    <x v="0"/>
  </r>
  <r>
    <n v="4180"/>
    <n v="758"/>
    <n v="170"/>
    <n v="2"/>
    <x v="13"/>
    <n v="0"/>
    <x v="114"/>
    <x v="114"/>
    <s v="Hutan lahan kering sekunder / bekas tebangan"/>
    <x v="13"/>
    <x v="0"/>
    <x v="0"/>
  </r>
  <r>
    <n v="4181"/>
    <n v="42"/>
    <n v="246"/>
    <n v="12"/>
    <x v="13"/>
    <n v="0"/>
    <x v="105"/>
    <x v="105"/>
    <s v="Pertanian lahan kering"/>
    <x v="13"/>
    <x v="0"/>
    <x v="0"/>
  </r>
  <r>
    <n v="4182"/>
    <n v="158"/>
    <n v="222"/>
    <n v="16"/>
    <x v="2"/>
    <n v="0"/>
    <x v="104"/>
    <x v="104"/>
    <s v="Pemukiman"/>
    <x v="2"/>
    <x v="0"/>
    <x v="0"/>
  </r>
  <r>
    <n v="4183"/>
    <n v="5"/>
    <n v="274"/>
    <n v="12"/>
    <x v="1"/>
    <n v="0"/>
    <x v="92"/>
    <x v="92"/>
    <s v="Pertanian lahan kering"/>
    <x v="1"/>
    <x v="0"/>
    <x v="0"/>
  </r>
  <r>
    <n v="4184"/>
    <n v="1355"/>
    <n v="272"/>
    <n v="2"/>
    <x v="2"/>
    <n v="0"/>
    <x v="110"/>
    <x v="110"/>
    <s v="Hutan lahan kering sekunder / bekas tebangan"/>
    <x v="2"/>
    <x v="0"/>
    <x v="1"/>
  </r>
  <r>
    <n v="4185"/>
    <n v="658"/>
    <n v="248"/>
    <n v="12"/>
    <x v="7"/>
    <n v="0"/>
    <x v="115"/>
    <x v="115"/>
    <s v="Pertanian lahan kering"/>
    <x v="7"/>
    <x v="0"/>
    <x v="0"/>
  </r>
  <r>
    <n v="4186"/>
    <n v="2"/>
    <n v="246"/>
    <n v="1"/>
    <x v="13"/>
    <n v="1"/>
    <x v="105"/>
    <x v="105"/>
    <s v="Hutan lahan kering primer"/>
    <x v="13"/>
    <x v="1"/>
    <x v="0"/>
  </r>
  <r>
    <n v="4187"/>
    <n v="10"/>
    <n v="246"/>
    <n v="1"/>
    <x v="7"/>
    <n v="0"/>
    <x v="105"/>
    <x v="105"/>
    <s v="Hutan lahan kering primer"/>
    <x v="7"/>
    <x v="0"/>
    <x v="1"/>
  </r>
  <r>
    <n v="4188"/>
    <n v="46"/>
    <n v="277"/>
    <n v="16"/>
    <x v="5"/>
    <n v="0"/>
    <x v="95"/>
    <x v="95"/>
    <s v="Pemukiman"/>
    <x v="5"/>
    <x v="0"/>
    <x v="0"/>
  </r>
  <r>
    <n v="4189"/>
    <n v="13"/>
    <n v="190"/>
    <n v="11"/>
    <x v="4"/>
    <n v="0"/>
    <x v="106"/>
    <x v="106"/>
    <s v="Savanna / Padang rumput"/>
    <x v="4"/>
    <x v="0"/>
    <x v="0"/>
  </r>
  <r>
    <n v="4190"/>
    <n v="389"/>
    <n v="169"/>
    <n v="2"/>
    <x v="13"/>
    <n v="0"/>
    <x v="116"/>
    <x v="116"/>
    <s v="Hutan lahan kering sekunder / bekas tebangan"/>
    <x v="13"/>
    <x v="0"/>
    <x v="0"/>
  </r>
  <r>
    <n v="4191"/>
    <n v="4"/>
    <n v="277"/>
    <n v="16"/>
    <x v="13"/>
    <n v="0"/>
    <x v="95"/>
    <x v="95"/>
    <s v="Pemukiman"/>
    <x v="13"/>
    <x v="0"/>
    <x v="0"/>
  </r>
  <r>
    <n v="4192"/>
    <n v="497"/>
    <n v="277"/>
    <n v="16"/>
    <x v="3"/>
    <n v="0"/>
    <x v="95"/>
    <x v="95"/>
    <s v="Pemukiman"/>
    <x v="3"/>
    <x v="0"/>
    <x v="0"/>
  </r>
  <r>
    <n v="4193"/>
    <n v="197"/>
    <n v="216"/>
    <n v="16"/>
    <x v="3"/>
    <n v="0"/>
    <x v="112"/>
    <x v="112"/>
    <s v="Pemukiman"/>
    <x v="3"/>
    <x v="0"/>
    <x v="0"/>
  </r>
  <r>
    <n v="4194"/>
    <n v="3637"/>
    <n v="273"/>
    <n v="11"/>
    <x v="5"/>
    <n v="0"/>
    <x v="91"/>
    <x v="91"/>
    <s v="Savanna / Padang rumput"/>
    <x v="5"/>
    <x v="0"/>
    <x v="0"/>
  </r>
  <r>
    <n v="4195"/>
    <n v="22"/>
    <n v="274"/>
    <n v="12"/>
    <x v="3"/>
    <n v="0"/>
    <x v="92"/>
    <x v="92"/>
    <s v="Pertanian lahan kering"/>
    <x v="3"/>
    <x v="0"/>
    <x v="0"/>
  </r>
  <r>
    <n v="4196"/>
    <n v="1590"/>
    <n v="190"/>
    <n v="2"/>
    <x v="5"/>
    <n v="0"/>
    <x v="106"/>
    <x v="106"/>
    <s v="Hutan lahan kering sekunder / bekas tebangan"/>
    <x v="5"/>
    <x v="0"/>
    <x v="1"/>
  </r>
  <r>
    <n v="4197"/>
    <n v="1093"/>
    <n v="169"/>
    <n v="2"/>
    <x v="2"/>
    <n v="0"/>
    <x v="116"/>
    <x v="116"/>
    <s v="Hutan lahan kering sekunder / bekas tebangan"/>
    <x v="2"/>
    <x v="0"/>
    <x v="1"/>
  </r>
  <r>
    <n v="4198"/>
    <n v="592"/>
    <n v="248"/>
    <n v="13"/>
    <x v="7"/>
    <n v="0"/>
    <x v="115"/>
    <x v="115"/>
    <s v="Pertanian lahan kering  campur semak / kebun campur"/>
    <x v="7"/>
    <x v="0"/>
    <x v="0"/>
  </r>
  <r>
    <n v="4199"/>
    <n v="29"/>
    <n v="222"/>
    <n v="1"/>
    <x v="2"/>
    <n v="0"/>
    <x v="104"/>
    <x v="104"/>
    <s v="Hutan lahan kering primer"/>
    <x v="2"/>
    <x v="0"/>
    <x v="1"/>
  </r>
  <r>
    <n v="4200"/>
    <n v="154"/>
    <n v="277"/>
    <n v="16"/>
    <x v="6"/>
    <n v="0"/>
    <x v="95"/>
    <x v="95"/>
    <s v="Pemukiman"/>
    <x v="6"/>
    <x v="0"/>
    <x v="0"/>
  </r>
  <r>
    <n v="4201"/>
    <n v="34"/>
    <n v="190"/>
    <n v="11"/>
    <x v="5"/>
    <n v="0"/>
    <x v="106"/>
    <x v="106"/>
    <s v="Savanna / Padang rumput"/>
    <x v="5"/>
    <x v="0"/>
    <x v="0"/>
  </r>
  <r>
    <n v="4202"/>
    <n v="450"/>
    <n v="206"/>
    <n v="9"/>
    <x v="5"/>
    <n v="0"/>
    <x v="77"/>
    <x v="77"/>
    <s v="Semak belukar"/>
    <x v="5"/>
    <x v="0"/>
    <x v="0"/>
  </r>
  <r>
    <n v="4203"/>
    <n v="12"/>
    <n v="200"/>
    <n v="11"/>
    <x v="2"/>
    <n v="0"/>
    <x v="117"/>
    <x v="117"/>
    <s v="Savanna / Padang rumput"/>
    <x v="2"/>
    <x v="0"/>
    <x v="0"/>
  </r>
  <r>
    <n v="4204"/>
    <n v="2710"/>
    <n v="169"/>
    <n v="2"/>
    <x v="4"/>
    <n v="0"/>
    <x v="116"/>
    <x v="116"/>
    <s v="Hutan lahan kering sekunder / bekas tebangan"/>
    <x v="4"/>
    <x v="0"/>
    <x v="0"/>
  </r>
  <r>
    <n v="4205"/>
    <n v="381"/>
    <n v="246"/>
    <n v="13"/>
    <x v="5"/>
    <n v="0"/>
    <x v="105"/>
    <x v="105"/>
    <s v="Pertanian lahan kering  campur semak / kebun campur"/>
    <x v="5"/>
    <x v="0"/>
    <x v="0"/>
  </r>
  <r>
    <n v="4206"/>
    <n v="183"/>
    <n v="246"/>
    <n v="14"/>
    <x v="3"/>
    <n v="0"/>
    <x v="105"/>
    <x v="105"/>
    <s v="Sawah"/>
    <x v="3"/>
    <x v="0"/>
    <x v="0"/>
  </r>
  <r>
    <n v="4207"/>
    <n v="16"/>
    <n v="246"/>
    <n v="1"/>
    <x v="6"/>
    <n v="0"/>
    <x v="105"/>
    <x v="105"/>
    <s v="Hutan lahan kering primer"/>
    <x v="6"/>
    <x v="0"/>
    <x v="1"/>
  </r>
  <r>
    <n v="4208"/>
    <n v="325"/>
    <n v="222"/>
    <n v="16"/>
    <x v="3"/>
    <n v="0"/>
    <x v="104"/>
    <x v="104"/>
    <s v="Pemukiman"/>
    <x v="3"/>
    <x v="0"/>
    <x v="0"/>
  </r>
  <r>
    <n v="4209"/>
    <n v="681"/>
    <n v="220"/>
    <n v="9"/>
    <x v="13"/>
    <n v="0"/>
    <x v="96"/>
    <x v="96"/>
    <s v="Semak belukar"/>
    <x v="13"/>
    <x v="0"/>
    <x v="0"/>
  </r>
  <r>
    <n v="4210"/>
    <n v="3"/>
    <n v="216"/>
    <n v="16"/>
    <x v="6"/>
    <n v="0"/>
    <x v="112"/>
    <x v="112"/>
    <s v="Pemukiman"/>
    <x v="6"/>
    <x v="0"/>
    <x v="0"/>
  </r>
  <r>
    <n v="4211"/>
    <n v="3"/>
    <n v="216"/>
    <n v="9"/>
    <x v="2"/>
    <n v="0"/>
    <x v="112"/>
    <x v="112"/>
    <s v="Semak belukar"/>
    <x v="2"/>
    <x v="0"/>
    <x v="0"/>
  </r>
  <r>
    <n v="4212"/>
    <n v="81"/>
    <n v="187"/>
    <n v="2"/>
    <x v="7"/>
    <n v="0"/>
    <x v="111"/>
    <x v="111"/>
    <s v="Hutan lahan kering sekunder / bekas tebangan"/>
    <x v="7"/>
    <x v="0"/>
    <x v="1"/>
  </r>
  <r>
    <n v="4213"/>
    <n v="11"/>
    <n v="206"/>
    <n v="9"/>
    <x v="6"/>
    <n v="0"/>
    <x v="77"/>
    <x v="77"/>
    <s v="Semak belukar"/>
    <x v="6"/>
    <x v="0"/>
    <x v="0"/>
  </r>
  <r>
    <n v="4214"/>
    <n v="1474"/>
    <n v="206"/>
    <n v="9"/>
    <x v="4"/>
    <n v="0"/>
    <x v="77"/>
    <x v="77"/>
    <s v="Semak belukar"/>
    <x v="4"/>
    <x v="0"/>
    <x v="0"/>
  </r>
  <r>
    <n v="4215"/>
    <n v="1152"/>
    <n v="200"/>
    <n v="2"/>
    <x v="5"/>
    <n v="0"/>
    <x v="117"/>
    <x v="117"/>
    <s v="Hutan lahan kering sekunder / bekas tebangan"/>
    <x v="5"/>
    <x v="0"/>
    <x v="1"/>
  </r>
  <r>
    <n v="4216"/>
    <n v="280"/>
    <n v="200"/>
    <n v="2"/>
    <x v="2"/>
    <n v="0"/>
    <x v="117"/>
    <x v="117"/>
    <s v="Hutan lahan kering sekunder / bekas tebangan"/>
    <x v="2"/>
    <x v="0"/>
    <x v="1"/>
  </r>
  <r>
    <n v="4217"/>
    <n v="2284"/>
    <n v="220"/>
    <n v="14"/>
    <x v="6"/>
    <n v="0"/>
    <x v="96"/>
    <x v="96"/>
    <s v="Sawah"/>
    <x v="6"/>
    <x v="0"/>
    <x v="0"/>
  </r>
  <r>
    <n v="4218"/>
    <n v="412"/>
    <n v="220"/>
    <n v="14"/>
    <x v="3"/>
    <n v="0"/>
    <x v="96"/>
    <x v="96"/>
    <s v="Sawah"/>
    <x v="3"/>
    <x v="0"/>
    <x v="0"/>
  </r>
  <r>
    <n v="4219"/>
    <n v="158"/>
    <n v="220"/>
    <n v="9"/>
    <x v="7"/>
    <n v="0"/>
    <x v="96"/>
    <x v="96"/>
    <s v="Semak belukar"/>
    <x v="7"/>
    <x v="0"/>
    <x v="0"/>
  </r>
  <r>
    <n v="4220"/>
    <n v="16"/>
    <n v="216"/>
    <n v="16"/>
    <x v="5"/>
    <n v="0"/>
    <x v="112"/>
    <x v="112"/>
    <s v="Pemukiman"/>
    <x v="5"/>
    <x v="0"/>
    <x v="0"/>
  </r>
  <r>
    <n v="4221"/>
    <n v="9"/>
    <n v="273"/>
    <n v="10"/>
    <x v="2"/>
    <n v="0"/>
    <x v="91"/>
    <x v="91"/>
    <s v="Semak belukar rawa"/>
    <x v="2"/>
    <x v="0"/>
    <x v="0"/>
  </r>
  <r>
    <n v="4222"/>
    <n v="17"/>
    <n v="200"/>
    <n v="11"/>
    <x v="7"/>
    <n v="0"/>
    <x v="117"/>
    <x v="117"/>
    <s v="Savanna / Padang rumput"/>
    <x v="7"/>
    <x v="0"/>
    <x v="0"/>
  </r>
  <r>
    <n v="4223"/>
    <n v="191"/>
    <n v="166"/>
    <n v="2"/>
    <x v="6"/>
    <n v="0"/>
    <x v="108"/>
    <x v="108"/>
    <s v="Hutan lahan kering sekunder / bekas tebangan"/>
    <x v="6"/>
    <x v="0"/>
    <x v="1"/>
  </r>
  <r>
    <n v="4224"/>
    <n v="327"/>
    <n v="167"/>
    <n v="14"/>
    <x v="6"/>
    <n v="0"/>
    <x v="94"/>
    <x v="94"/>
    <s v="Sawah"/>
    <x v="6"/>
    <x v="0"/>
    <x v="0"/>
  </r>
  <r>
    <n v="4225"/>
    <n v="126"/>
    <n v="172"/>
    <n v="13"/>
    <x v="3"/>
    <n v="0"/>
    <x v="109"/>
    <x v="109"/>
    <s v="Pertanian lahan kering  campur semak / kebun campur"/>
    <x v="3"/>
    <x v="0"/>
    <x v="0"/>
  </r>
  <r>
    <n v="4226"/>
    <n v="1"/>
    <n v="246"/>
    <n v="1"/>
    <x v="1"/>
    <n v="0"/>
    <x v="105"/>
    <x v="105"/>
    <s v="Hutan lahan kering primer"/>
    <x v="1"/>
    <x v="0"/>
    <x v="1"/>
  </r>
  <r>
    <n v="4227"/>
    <n v="208"/>
    <n v="220"/>
    <n v="14"/>
    <x v="13"/>
    <n v="0"/>
    <x v="96"/>
    <x v="96"/>
    <s v="Sawah"/>
    <x v="13"/>
    <x v="0"/>
    <x v="0"/>
  </r>
  <r>
    <n v="4228"/>
    <n v="4"/>
    <n v="216"/>
    <n v="9"/>
    <x v="4"/>
    <n v="0"/>
    <x v="112"/>
    <x v="112"/>
    <s v="Semak belukar"/>
    <x v="4"/>
    <x v="0"/>
    <x v="0"/>
  </r>
  <r>
    <n v="4229"/>
    <n v="1"/>
    <n v="273"/>
    <n v="9"/>
    <x v="2"/>
    <n v="0"/>
    <x v="91"/>
    <x v="91"/>
    <s v="Semak belukar"/>
    <x v="2"/>
    <x v="0"/>
    <x v="0"/>
  </r>
  <r>
    <n v="4230"/>
    <n v="476"/>
    <n v="190"/>
    <n v="2"/>
    <x v="2"/>
    <n v="0"/>
    <x v="106"/>
    <x v="106"/>
    <s v="Hutan lahan kering sekunder / bekas tebangan"/>
    <x v="2"/>
    <x v="0"/>
    <x v="1"/>
  </r>
  <r>
    <n v="4231"/>
    <n v="35"/>
    <n v="205"/>
    <n v="2"/>
    <x v="6"/>
    <n v="0"/>
    <x v="87"/>
    <x v="87"/>
    <s v="Hutan lahan kering sekunder / bekas tebangan"/>
    <x v="6"/>
    <x v="0"/>
    <x v="1"/>
  </r>
  <r>
    <n v="4232"/>
    <n v="368"/>
    <n v="169"/>
    <n v="2"/>
    <x v="3"/>
    <n v="0"/>
    <x v="116"/>
    <x v="116"/>
    <s v="Hutan lahan kering sekunder / bekas tebangan"/>
    <x v="3"/>
    <x v="0"/>
    <x v="1"/>
  </r>
  <r>
    <n v="4233"/>
    <n v="3"/>
    <n v="220"/>
    <n v="11"/>
    <x v="2"/>
    <n v="0"/>
    <x v="96"/>
    <x v="96"/>
    <s v="Savanna / Padang rumput"/>
    <x v="2"/>
    <x v="0"/>
    <x v="0"/>
  </r>
  <r>
    <n v="4234"/>
    <n v="6"/>
    <n v="220"/>
    <n v="2"/>
    <x v="8"/>
    <n v="0"/>
    <x v="96"/>
    <x v="96"/>
    <s v="Hutan lahan kering sekunder / bekas tebangan"/>
    <x v="8"/>
    <x v="0"/>
    <x v="1"/>
  </r>
  <r>
    <n v="4235"/>
    <n v="3"/>
    <n v="216"/>
    <n v="10"/>
    <x v="2"/>
    <n v="0"/>
    <x v="112"/>
    <x v="112"/>
    <s v="Semak belukar rawa"/>
    <x v="2"/>
    <x v="0"/>
    <x v="0"/>
  </r>
  <r>
    <n v="4236"/>
    <n v="58"/>
    <n v="200"/>
    <n v="9"/>
    <x v="5"/>
    <n v="0"/>
    <x v="117"/>
    <x v="117"/>
    <s v="Semak belukar"/>
    <x v="5"/>
    <x v="0"/>
    <x v="0"/>
  </r>
  <r>
    <n v="4237"/>
    <n v="22"/>
    <n v="200"/>
    <n v="2"/>
    <x v="7"/>
    <n v="0"/>
    <x v="117"/>
    <x v="117"/>
    <s v="Hutan lahan kering sekunder / bekas tebangan"/>
    <x v="7"/>
    <x v="0"/>
    <x v="1"/>
  </r>
  <r>
    <n v="4238"/>
    <n v="1499"/>
    <n v="170"/>
    <n v="2"/>
    <x v="5"/>
    <n v="0"/>
    <x v="114"/>
    <x v="114"/>
    <s v="Hutan lahan kering sekunder / bekas tebangan"/>
    <x v="5"/>
    <x v="0"/>
    <x v="1"/>
  </r>
  <r>
    <n v="4239"/>
    <n v="1"/>
    <n v="222"/>
    <n v="16"/>
    <x v="1"/>
    <n v="0"/>
    <x v="104"/>
    <x v="104"/>
    <s v="Pemukiman"/>
    <x v="1"/>
    <x v="0"/>
    <x v="0"/>
  </r>
  <r>
    <n v="4240"/>
    <n v="22"/>
    <n v="273"/>
    <n v="10"/>
    <x v="4"/>
    <n v="0"/>
    <x v="91"/>
    <x v="91"/>
    <s v="Semak belukar rawa"/>
    <x v="4"/>
    <x v="0"/>
    <x v="0"/>
  </r>
  <r>
    <n v="4241"/>
    <n v="27"/>
    <n v="272"/>
    <n v="11"/>
    <x v="6"/>
    <n v="0"/>
    <x v="110"/>
    <x v="110"/>
    <s v="Savanna / Padang rumput"/>
    <x v="6"/>
    <x v="0"/>
    <x v="0"/>
  </r>
  <r>
    <n v="4242"/>
    <n v="15"/>
    <n v="187"/>
    <n v="1"/>
    <x v="7"/>
    <n v="0"/>
    <x v="111"/>
    <x v="111"/>
    <s v="Hutan lahan kering primer"/>
    <x v="7"/>
    <x v="0"/>
    <x v="1"/>
  </r>
  <r>
    <n v="4243"/>
    <n v="12"/>
    <n v="190"/>
    <n v="1"/>
    <x v="2"/>
    <n v="0"/>
    <x v="106"/>
    <x v="106"/>
    <s v="Hutan lahan kering primer"/>
    <x v="2"/>
    <x v="0"/>
    <x v="1"/>
  </r>
  <r>
    <n v="4244"/>
    <n v="25"/>
    <n v="190"/>
    <n v="1"/>
    <x v="5"/>
    <n v="0"/>
    <x v="106"/>
    <x v="106"/>
    <s v="Hutan lahan kering primer"/>
    <x v="5"/>
    <x v="0"/>
    <x v="1"/>
  </r>
  <r>
    <n v="4245"/>
    <n v="74"/>
    <n v="190"/>
    <n v="1"/>
    <x v="4"/>
    <n v="0"/>
    <x v="106"/>
    <x v="106"/>
    <s v="Hutan lahan kering primer"/>
    <x v="4"/>
    <x v="0"/>
    <x v="2"/>
  </r>
  <r>
    <n v="4246"/>
    <n v="2283"/>
    <n v="190"/>
    <n v="1"/>
    <x v="13"/>
    <n v="0"/>
    <x v="106"/>
    <x v="106"/>
    <s v="Hutan lahan kering primer"/>
    <x v="13"/>
    <x v="0"/>
    <x v="0"/>
  </r>
  <r>
    <n v="4247"/>
    <n v="16"/>
    <n v="205"/>
    <n v="13"/>
    <x v="5"/>
    <n v="0"/>
    <x v="87"/>
    <x v="87"/>
    <s v="Pertanian lahan kering  campur semak / kebun campur"/>
    <x v="5"/>
    <x v="0"/>
    <x v="0"/>
  </r>
  <r>
    <n v="4248"/>
    <n v="873"/>
    <n v="200"/>
    <n v="13"/>
    <x v="5"/>
    <n v="0"/>
    <x v="117"/>
    <x v="117"/>
    <s v="Pertanian lahan kering  campur semak / kebun campur"/>
    <x v="5"/>
    <x v="0"/>
    <x v="0"/>
  </r>
  <r>
    <n v="4249"/>
    <n v="14"/>
    <n v="200"/>
    <n v="11"/>
    <x v="5"/>
    <n v="0"/>
    <x v="117"/>
    <x v="117"/>
    <s v="Savanna / Padang rumput"/>
    <x v="5"/>
    <x v="0"/>
    <x v="0"/>
  </r>
  <r>
    <n v="4250"/>
    <n v="38"/>
    <n v="242"/>
    <n v="18"/>
    <x v="2"/>
    <n v="0"/>
    <x v="49"/>
    <x v="49"/>
    <s v="Lahan terbuka"/>
    <x v="2"/>
    <x v="0"/>
    <x v="0"/>
  </r>
  <r>
    <n v="4251"/>
    <n v="6"/>
    <n v="220"/>
    <n v="11"/>
    <x v="1"/>
    <n v="0"/>
    <x v="96"/>
    <x v="96"/>
    <s v="Savanna / Padang rumput"/>
    <x v="1"/>
    <x v="0"/>
    <x v="0"/>
  </r>
  <r>
    <n v="4252"/>
    <n v="134"/>
    <n v="278"/>
    <n v="9"/>
    <x v="4"/>
    <n v="0"/>
    <x v="98"/>
    <x v="98"/>
    <s v="Semak belukar"/>
    <x v="4"/>
    <x v="0"/>
    <x v="0"/>
  </r>
  <r>
    <n v="4253"/>
    <n v="121"/>
    <n v="215"/>
    <n v="9"/>
    <x v="1"/>
    <n v="0"/>
    <x v="101"/>
    <x v="101"/>
    <s v="Semak belukar"/>
    <x v="1"/>
    <x v="0"/>
    <x v="0"/>
  </r>
  <r>
    <n v="4254"/>
    <n v="14"/>
    <n v="206"/>
    <n v="16"/>
    <x v="5"/>
    <n v="0"/>
    <x v="77"/>
    <x v="77"/>
    <s v="Pemukiman"/>
    <x v="5"/>
    <x v="0"/>
    <x v="0"/>
  </r>
  <r>
    <n v="4255"/>
    <n v="11"/>
    <n v="200"/>
    <n v="16"/>
    <x v="5"/>
    <n v="0"/>
    <x v="117"/>
    <x v="117"/>
    <s v="Pemukiman"/>
    <x v="5"/>
    <x v="0"/>
    <x v="0"/>
  </r>
  <r>
    <n v="4256"/>
    <n v="7"/>
    <n v="205"/>
    <n v="13"/>
    <x v="6"/>
    <n v="0"/>
    <x v="87"/>
    <x v="87"/>
    <s v="Pertanian lahan kering  campur semak / kebun campur"/>
    <x v="6"/>
    <x v="0"/>
    <x v="0"/>
  </r>
  <r>
    <n v="4257"/>
    <n v="372"/>
    <n v="200"/>
    <n v="2"/>
    <x v="13"/>
    <n v="0"/>
    <x v="117"/>
    <x v="117"/>
    <s v="Hutan lahan kering sekunder / bekas tebangan"/>
    <x v="13"/>
    <x v="0"/>
    <x v="0"/>
  </r>
  <r>
    <n v="4258"/>
    <n v="69"/>
    <n v="246"/>
    <n v="14"/>
    <x v="6"/>
    <n v="1"/>
    <x v="105"/>
    <x v="105"/>
    <s v="Sawah"/>
    <x v="6"/>
    <x v="1"/>
    <x v="0"/>
  </r>
  <r>
    <n v="4259"/>
    <n v="48"/>
    <n v="222"/>
    <n v="16"/>
    <x v="6"/>
    <n v="0"/>
    <x v="104"/>
    <x v="104"/>
    <s v="Pemukiman"/>
    <x v="6"/>
    <x v="0"/>
    <x v="0"/>
  </r>
  <r>
    <n v="4260"/>
    <n v="25"/>
    <n v="273"/>
    <n v="10"/>
    <x v="1"/>
    <n v="0"/>
    <x v="91"/>
    <x v="91"/>
    <s v="Semak belukar rawa"/>
    <x v="1"/>
    <x v="0"/>
    <x v="0"/>
  </r>
  <r>
    <n v="4261"/>
    <n v="3"/>
    <n v="190"/>
    <n v="2"/>
    <x v="1"/>
    <n v="0"/>
    <x v="106"/>
    <x v="106"/>
    <s v="Hutan lahan kering sekunder / bekas tebangan"/>
    <x v="1"/>
    <x v="0"/>
    <x v="1"/>
  </r>
  <r>
    <n v="4262"/>
    <n v="28"/>
    <n v="190"/>
    <n v="9"/>
    <x v="5"/>
    <n v="0"/>
    <x v="106"/>
    <x v="106"/>
    <s v="Semak belukar"/>
    <x v="5"/>
    <x v="0"/>
    <x v="0"/>
  </r>
  <r>
    <n v="4263"/>
    <n v="4"/>
    <n v="200"/>
    <n v="11"/>
    <x v="13"/>
    <n v="0"/>
    <x v="117"/>
    <x v="117"/>
    <s v="Savanna / Padang rumput"/>
    <x v="13"/>
    <x v="0"/>
    <x v="0"/>
  </r>
  <r>
    <n v="4264"/>
    <n v="26"/>
    <n v="246"/>
    <n v="20"/>
    <x v="2"/>
    <n v="0"/>
    <x v="105"/>
    <x v="105"/>
    <s v="Tubuh air"/>
    <x v="2"/>
    <x v="0"/>
    <x v="0"/>
  </r>
  <r>
    <n v="4265"/>
    <n v="1206"/>
    <n v="248"/>
    <n v="14"/>
    <x v="6"/>
    <n v="0"/>
    <x v="115"/>
    <x v="115"/>
    <s v="Sawah"/>
    <x v="6"/>
    <x v="0"/>
    <x v="0"/>
  </r>
  <r>
    <n v="4266"/>
    <n v="13"/>
    <n v="248"/>
    <n v="14"/>
    <x v="7"/>
    <n v="0"/>
    <x v="115"/>
    <x v="115"/>
    <s v="Sawah"/>
    <x v="7"/>
    <x v="0"/>
    <x v="0"/>
  </r>
  <r>
    <n v="4267"/>
    <n v="1"/>
    <n v="220"/>
    <n v="16"/>
    <x v="2"/>
    <n v="0"/>
    <x v="96"/>
    <x v="96"/>
    <s v="Pemukiman"/>
    <x v="2"/>
    <x v="0"/>
    <x v="0"/>
  </r>
  <r>
    <n v="4268"/>
    <n v="6"/>
    <n v="190"/>
    <n v="1"/>
    <x v="1"/>
    <n v="0"/>
    <x v="106"/>
    <x v="106"/>
    <s v="Hutan lahan kering primer"/>
    <x v="1"/>
    <x v="0"/>
    <x v="1"/>
  </r>
  <r>
    <n v="4269"/>
    <n v="8"/>
    <n v="172"/>
    <n v="0"/>
    <x v="0"/>
    <n v="0"/>
    <x v="109"/>
    <x v="109"/>
    <s v="No data"/>
    <x v="0"/>
    <x v="0"/>
    <x v="0"/>
  </r>
  <r>
    <n v="4270"/>
    <n v="422"/>
    <n v="248"/>
    <n v="13"/>
    <x v="3"/>
    <n v="0"/>
    <x v="115"/>
    <x v="115"/>
    <s v="Pertanian lahan kering  campur semak / kebun campur"/>
    <x v="3"/>
    <x v="0"/>
    <x v="0"/>
  </r>
  <r>
    <n v="4271"/>
    <n v="515"/>
    <n v="248"/>
    <n v="12"/>
    <x v="3"/>
    <n v="0"/>
    <x v="115"/>
    <x v="115"/>
    <s v="Pertanian lahan kering"/>
    <x v="3"/>
    <x v="0"/>
    <x v="0"/>
  </r>
  <r>
    <n v="4272"/>
    <n v="5"/>
    <n v="246"/>
    <n v="1"/>
    <x v="3"/>
    <n v="0"/>
    <x v="105"/>
    <x v="105"/>
    <s v="Hutan lahan kering primer"/>
    <x v="3"/>
    <x v="0"/>
    <x v="1"/>
  </r>
  <r>
    <n v="4273"/>
    <n v="8"/>
    <n v="277"/>
    <n v="9"/>
    <x v="7"/>
    <n v="0"/>
    <x v="95"/>
    <x v="95"/>
    <s v="Semak belukar"/>
    <x v="7"/>
    <x v="0"/>
    <x v="0"/>
  </r>
  <r>
    <n v="4274"/>
    <n v="197"/>
    <n v="215"/>
    <n v="2"/>
    <x v="1"/>
    <n v="0"/>
    <x v="101"/>
    <x v="101"/>
    <s v="Hutan lahan kering sekunder / bekas tebangan"/>
    <x v="1"/>
    <x v="0"/>
    <x v="1"/>
  </r>
  <r>
    <n v="4275"/>
    <n v="24"/>
    <n v="216"/>
    <n v="23"/>
    <x v="5"/>
    <n v="0"/>
    <x v="112"/>
    <x v="112"/>
    <s v="Bandara"/>
    <x v="5"/>
    <x v="0"/>
    <x v="0"/>
  </r>
  <r>
    <n v="4276"/>
    <n v="90"/>
    <n v="273"/>
    <n v="10"/>
    <x v="6"/>
    <n v="0"/>
    <x v="91"/>
    <x v="91"/>
    <s v="Semak belukar rawa"/>
    <x v="6"/>
    <x v="0"/>
    <x v="0"/>
  </r>
  <r>
    <n v="4277"/>
    <n v="445"/>
    <n v="168"/>
    <n v="2"/>
    <x v="5"/>
    <n v="0"/>
    <x v="99"/>
    <x v="99"/>
    <s v="Hutan lahan kering sekunder / bekas tebangan"/>
    <x v="5"/>
    <x v="0"/>
    <x v="1"/>
  </r>
  <r>
    <n v="4278"/>
    <n v="5"/>
    <n v="167"/>
    <n v="14"/>
    <x v="7"/>
    <n v="0"/>
    <x v="94"/>
    <x v="94"/>
    <s v="Sawah"/>
    <x v="7"/>
    <x v="0"/>
    <x v="0"/>
  </r>
  <r>
    <n v="4279"/>
    <n v="17"/>
    <n v="244"/>
    <n v="2"/>
    <x v="12"/>
    <n v="0"/>
    <x v="93"/>
    <x v="93"/>
    <s v="Hutan lahan kering sekunder / bekas tebangan"/>
    <x v="12"/>
    <x v="0"/>
    <x v="1"/>
  </r>
  <r>
    <n v="4280"/>
    <n v="45"/>
    <n v="248"/>
    <n v="14"/>
    <x v="3"/>
    <n v="0"/>
    <x v="115"/>
    <x v="115"/>
    <s v="Sawah"/>
    <x v="3"/>
    <x v="0"/>
    <x v="0"/>
  </r>
  <r>
    <n v="4281"/>
    <n v="1190"/>
    <n v="215"/>
    <n v="2"/>
    <x v="4"/>
    <n v="0"/>
    <x v="101"/>
    <x v="101"/>
    <s v="Hutan lahan kering sekunder / bekas tebangan"/>
    <x v="4"/>
    <x v="0"/>
    <x v="0"/>
  </r>
  <r>
    <n v="4282"/>
    <n v="9"/>
    <n v="216"/>
    <n v="23"/>
    <x v="3"/>
    <n v="0"/>
    <x v="112"/>
    <x v="112"/>
    <s v="Bandara"/>
    <x v="3"/>
    <x v="0"/>
    <x v="0"/>
  </r>
  <r>
    <n v="4283"/>
    <n v="66"/>
    <n v="200"/>
    <n v="13"/>
    <x v="3"/>
    <n v="0"/>
    <x v="117"/>
    <x v="117"/>
    <s v="Pertanian lahan kering  campur semak / kebun campur"/>
    <x v="3"/>
    <x v="0"/>
    <x v="0"/>
  </r>
  <r>
    <n v="4284"/>
    <n v="210"/>
    <n v="170"/>
    <n v="2"/>
    <x v="1"/>
    <n v="0"/>
    <x v="114"/>
    <x v="114"/>
    <s v="Hutan lahan kering sekunder / bekas tebangan"/>
    <x v="1"/>
    <x v="0"/>
    <x v="1"/>
  </r>
  <r>
    <n v="4285"/>
    <n v="57"/>
    <n v="246"/>
    <n v="14"/>
    <x v="3"/>
    <n v="1"/>
    <x v="105"/>
    <x v="105"/>
    <s v="Sawah"/>
    <x v="3"/>
    <x v="1"/>
    <x v="0"/>
  </r>
  <r>
    <n v="4286"/>
    <n v="4"/>
    <n v="220"/>
    <n v="2"/>
    <x v="4"/>
    <n v="0"/>
    <x v="96"/>
    <x v="96"/>
    <s v="Hutan lahan kering sekunder / bekas tebangan"/>
    <x v="4"/>
    <x v="0"/>
    <x v="0"/>
  </r>
  <r>
    <n v="4287"/>
    <n v="8"/>
    <n v="272"/>
    <n v="11"/>
    <x v="12"/>
    <n v="0"/>
    <x v="110"/>
    <x v="110"/>
    <s v="Savanna / Padang rumput"/>
    <x v="12"/>
    <x v="0"/>
    <x v="0"/>
  </r>
  <r>
    <n v="4288"/>
    <n v="3"/>
    <n v="190"/>
    <n v="9"/>
    <x v="13"/>
    <n v="0"/>
    <x v="106"/>
    <x v="106"/>
    <s v="Semak belukar"/>
    <x v="13"/>
    <x v="0"/>
    <x v="0"/>
  </r>
  <r>
    <n v="4289"/>
    <n v="1174"/>
    <n v="199"/>
    <n v="2"/>
    <x v="13"/>
    <n v="0"/>
    <x v="118"/>
    <x v="118"/>
    <s v="Hutan lahan kering sekunder / bekas tebangan"/>
    <x v="13"/>
    <x v="0"/>
    <x v="0"/>
  </r>
  <r>
    <n v="4290"/>
    <n v="6"/>
    <n v="180"/>
    <n v="2"/>
    <x v="1"/>
    <n v="0"/>
    <x v="102"/>
    <x v="102"/>
    <s v="Hutan lahan kering sekunder / bekas tebangan"/>
    <x v="1"/>
    <x v="0"/>
    <x v="1"/>
  </r>
  <r>
    <n v="4291"/>
    <n v="1"/>
    <n v="178"/>
    <n v="2"/>
    <x v="1"/>
    <n v="0"/>
    <x v="97"/>
    <x v="97"/>
    <s v="Hutan lahan kering sekunder / bekas tebangan"/>
    <x v="1"/>
    <x v="0"/>
    <x v="1"/>
  </r>
  <r>
    <n v="4292"/>
    <n v="12"/>
    <n v="244"/>
    <n v="20"/>
    <x v="13"/>
    <n v="0"/>
    <x v="93"/>
    <x v="93"/>
    <s v="Tubuh air"/>
    <x v="13"/>
    <x v="0"/>
    <x v="0"/>
  </r>
  <r>
    <n v="4293"/>
    <n v="6"/>
    <n v="246"/>
    <n v="11"/>
    <x v="12"/>
    <n v="0"/>
    <x v="105"/>
    <x v="105"/>
    <s v="Savanna / Padang rumput"/>
    <x v="12"/>
    <x v="0"/>
    <x v="0"/>
  </r>
  <r>
    <n v="4294"/>
    <n v="4"/>
    <n v="220"/>
    <n v="14"/>
    <x v="4"/>
    <n v="0"/>
    <x v="96"/>
    <x v="96"/>
    <s v="Sawah"/>
    <x v="4"/>
    <x v="0"/>
    <x v="0"/>
  </r>
  <r>
    <n v="4295"/>
    <n v="1573"/>
    <n v="220"/>
    <n v="13"/>
    <x v="4"/>
    <n v="0"/>
    <x v="96"/>
    <x v="96"/>
    <s v="Pertanian lahan kering  campur semak / kebun campur"/>
    <x v="4"/>
    <x v="0"/>
    <x v="0"/>
  </r>
  <r>
    <n v="4296"/>
    <n v="229"/>
    <n v="220"/>
    <n v="13"/>
    <x v="13"/>
    <n v="0"/>
    <x v="96"/>
    <x v="96"/>
    <s v="Pertanian lahan kering  campur semak / kebun campur"/>
    <x v="13"/>
    <x v="0"/>
    <x v="0"/>
  </r>
  <r>
    <n v="4297"/>
    <n v="241"/>
    <n v="220"/>
    <n v="9"/>
    <x v="2"/>
    <n v="0"/>
    <x v="96"/>
    <x v="96"/>
    <s v="Semak belukar"/>
    <x v="2"/>
    <x v="0"/>
    <x v="0"/>
  </r>
  <r>
    <n v="4298"/>
    <n v="8"/>
    <n v="215"/>
    <n v="9"/>
    <x v="5"/>
    <n v="0"/>
    <x v="101"/>
    <x v="101"/>
    <s v="Semak belukar"/>
    <x v="5"/>
    <x v="0"/>
    <x v="0"/>
  </r>
  <r>
    <n v="4299"/>
    <n v="10"/>
    <n v="181"/>
    <n v="2"/>
    <x v="1"/>
    <n v="0"/>
    <x v="103"/>
    <x v="103"/>
    <s v="Hutan lahan kering sekunder / bekas tebangan"/>
    <x v="1"/>
    <x v="0"/>
    <x v="1"/>
  </r>
  <r>
    <n v="4300"/>
    <n v="58"/>
    <n v="248"/>
    <n v="13"/>
    <x v="13"/>
    <n v="0"/>
    <x v="115"/>
    <x v="115"/>
    <s v="Pertanian lahan kering  campur semak / kebun campur"/>
    <x v="13"/>
    <x v="0"/>
    <x v="0"/>
  </r>
  <r>
    <n v="4301"/>
    <n v="351"/>
    <n v="222"/>
    <n v="16"/>
    <x v="13"/>
    <n v="0"/>
    <x v="104"/>
    <x v="104"/>
    <s v="Pemukiman"/>
    <x v="13"/>
    <x v="0"/>
    <x v="0"/>
  </r>
  <r>
    <n v="4302"/>
    <n v="31"/>
    <n v="220"/>
    <n v="9"/>
    <x v="3"/>
    <n v="0"/>
    <x v="96"/>
    <x v="96"/>
    <s v="Semak belukar"/>
    <x v="3"/>
    <x v="0"/>
    <x v="0"/>
  </r>
  <r>
    <n v="4303"/>
    <n v="141"/>
    <n v="278"/>
    <n v="13"/>
    <x v="4"/>
    <n v="0"/>
    <x v="98"/>
    <x v="98"/>
    <s v="Pertanian lahan kering  campur semak / kebun campur"/>
    <x v="4"/>
    <x v="0"/>
    <x v="0"/>
  </r>
  <r>
    <n v="4304"/>
    <n v="3"/>
    <n v="216"/>
    <n v="12"/>
    <x v="1"/>
    <n v="0"/>
    <x v="112"/>
    <x v="112"/>
    <s v="Pertanian lahan kering"/>
    <x v="1"/>
    <x v="0"/>
    <x v="0"/>
  </r>
  <r>
    <n v="4305"/>
    <n v="16"/>
    <n v="172"/>
    <n v="13"/>
    <x v="0"/>
    <n v="0"/>
    <x v="109"/>
    <x v="109"/>
    <s v="Pertanian lahan kering  campur semak / kebun campur"/>
    <x v="0"/>
    <x v="0"/>
    <x v="0"/>
  </r>
  <r>
    <n v="4306"/>
    <n v="5"/>
    <n v="246"/>
    <n v="11"/>
    <x v="2"/>
    <n v="0"/>
    <x v="105"/>
    <x v="105"/>
    <s v="Savanna / Padang rumput"/>
    <x v="2"/>
    <x v="0"/>
    <x v="0"/>
  </r>
  <r>
    <n v="4307"/>
    <n v="295"/>
    <n v="170"/>
    <n v="2"/>
    <x v="3"/>
    <n v="0"/>
    <x v="114"/>
    <x v="114"/>
    <s v="Hutan lahan kering sekunder / bekas tebangan"/>
    <x v="3"/>
    <x v="0"/>
    <x v="1"/>
  </r>
  <r>
    <n v="4308"/>
    <n v="119"/>
    <n v="246"/>
    <n v="12"/>
    <x v="5"/>
    <n v="0"/>
    <x v="105"/>
    <x v="105"/>
    <s v="Pertanian lahan kering"/>
    <x v="5"/>
    <x v="0"/>
    <x v="0"/>
  </r>
  <r>
    <n v="4309"/>
    <n v="338"/>
    <n v="248"/>
    <n v="12"/>
    <x v="6"/>
    <n v="0"/>
    <x v="115"/>
    <x v="115"/>
    <s v="Pertanian lahan kering"/>
    <x v="6"/>
    <x v="0"/>
    <x v="0"/>
  </r>
  <r>
    <n v="4310"/>
    <n v="56"/>
    <n v="222"/>
    <n v="9"/>
    <x v="13"/>
    <n v="0"/>
    <x v="104"/>
    <x v="104"/>
    <s v="Semak belukar"/>
    <x v="13"/>
    <x v="0"/>
    <x v="0"/>
  </r>
  <r>
    <n v="4311"/>
    <n v="549"/>
    <n v="216"/>
    <n v="11"/>
    <x v="5"/>
    <n v="0"/>
    <x v="112"/>
    <x v="112"/>
    <s v="Savanna / Padang rumput"/>
    <x v="5"/>
    <x v="0"/>
    <x v="0"/>
  </r>
  <r>
    <n v="4312"/>
    <n v="1510"/>
    <n v="200"/>
    <n v="2"/>
    <x v="4"/>
    <n v="0"/>
    <x v="117"/>
    <x v="117"/>
    <s v="Hutan lahan kering sekunder / bekas tebangan"/>
    <x v="4"/>
    <x v="0"/>
    <x v="0"/>
  </r>
  <r>
    <n v="4313"/>
    <n v="2"/>
    <n v="197"/>
    <n v="11"/>
    <x v="1"/>
    <n v="0"/>
    <x v="119"/>
    <x v="119"/>
    <s v="Savanna / Padang rumput"/>
    <x v="1"/>
    <x v="0"/>
    <x v="0"/>
  </r>
  <r>
    <n v="4314"/>
    <n v="51"/>
    <n v="168"/>
    <n v="2"/>
    <x v="3"/>
    <n v="0"/>
    <x v="99"/>
    <x v="99"/>
    <s v="Hutan lahan kering sekunder / bekas tebangan"/>
    <x v="3"/>
    <x v="0"/>
    <x v="1"/>
  </r>
  <r>
    <n v="4315"/>
    <n v="31"/>
    <n v="222"/>
    <n v="9"/>
    <x v="2"/>
    <n v="0"/>
    <x v="104"/>
    <x v="104"/>
    <s v="Semak belukar"/>
    <x v="2"/>
    <x v="0"/>
    <x v="0"/>
  </r>
  <r>
    <n v="4316"/>
    <n v="3245"/>
    <n v="220"/>
    <n v="13"/>
    <x v="7"/>
    <n v="0"/>
    <x v="96"/>
    <x v="96"/>
    <s v="Pertanian lahan kering  campur semak / kebun campur"/>
    <x v="7"/>
    <x v="0"/>
    <x v="0"/>
  </r>
  <r>
    <n v="4317"/>
    <n v="5"/>
    <n v="277"/>
    <n v="16"/>
    <x v="2"/>
    <n v="0"/>
    <x v="95"/>
    <x v="95"/>
    <s v="Pemukiman"/>
    <x v="2"/>
    <x v="0"/>
    <x v="0"/>
  </r>
  <r>
    <n v="4318"/>
    <n v="4"/>
    <n v="200"/>
    <n v="13"/>
    <x v="4"/>
    <n v="0"/>
    <x v="117"/>
    <x v="117"/>
    <s v="Pertanian lahan kering  campur semak / kebun campur"/>
    <x v="4"/>
    <x v="0"/>
    <x v="0"/>
  </r>
  <r>
    <n v="4319"/>
    <n v="592"/>
    <n v="197"/>
    <n v="2"/>
    <x v="13"/>
    <n v="0"/>
    <x v="119"/>
    <x v="119"/>
    <s v="Hutan lahan kering sekunder / bekas tebangan"/>
    <x v="13"/>
    <x v="0"/>
    <x v="0"/>
  </r>
  <r>
    <n v="4320"/>
    <n v="2"/>
    <n v="197"/>
    <n v="11"/>
    <x v="13"/>
    <n v="0"/>
    <x v="119"/>
    <x v="119"/>
    <s v="Savanna / Padang rumput"/>
    <x v="13"/>
    <x v="0"/>
    <x v="0"/>
  </r>
  <r>
    <n v="4321"/>
    <n v="1"/>
    <n v="246"/>
    <n v="14"/>
    <x v="7"/>
    <n v="1"/>
    <x v="105"/>
    <x v="105"/>
    <s v="Sawah"/>
    <x v="7"/>
    <x v="1"/>
    <x v="0"/>
  </r>
  <r>
    <n v="4322"/>
    <n v="27"/>
    <n v="187"/>
    <n v="1"/>
    <x v="5"/>
    <n v="0"/>
    <x v="111"/>
    <x v="111"/>
    <s v="Hutan lahan kering primer"/>
    <x v="5"/>
    <x v="0"/>
    <x v="1"/>
  </r>
  <r>
    <n v="4323"/>
    <n v="2"/>
    <n v="186"/>
    <n v="2"/>
    <x v="1"/>
    <n v="0"/>
    <x v="53"/>
    <x v="53"/>
    <s v="Hutan lahan kering sekunder / bekas tebangan"/>
    <x v="1"/>
    <x v="0"/>
    <x v="1"/>
  </r>
  <r>
    <n v="4324"/>
    <n v="2"/>
    <n v="190"/>
    <n v="1"/>
    <x v="7"/>
    <n v="0"/>
    <x v="106"/>
    <x v="106"/>
    <s v="Hutan lahan kering primer"/>
    <x v="7"/>
    <x v="0"/>
    <x v="1"/>
  </r>
  <r>
    <n v="4325"/>
    <n v="223"/>
    <n v="197"/>
    <n v="2"/>
    <x v="1"/>
    <n v="0"/>
    <x v="119"/>
    <x v="119"/>
    <s v="Hutan lahan kering sekunder / bekas tebangan"/>
    <x v="1"/>
    <x v="0"/>
    <x v="1"/>
  </r>
  <r>
    <n v="4326"/>
    <n v="9"/>
    <n v="167"/>
    <n v="14"/>
    <x v="13"/>
    <n v="0"/>
    <x v="94"/>
    <x v="94"/>
    <s v="Sawah"/>
    <x v="13"/>
    <x v="0"/>
    <x v="0"/>
  </r>
  <r>
    <n v="4327"/>
    <n v="47"/>
    <n v="171"/>
    <n v="2"/>
    <x v="5"/>
    <n v="0"/>
    <x v="113"/>
    <x v="113"/>
    <s v="Hutan lahan kering sekunder / bekas tebangan"/>
    <x v="5"/>
    <x v="0"/>
    <x v="1"/>
  </r>
  <r>
    <n v="4328"/>
    <n v="20"/>
    <n v="222"/>
    <n v="13"/>
    <x v="2"/>
    <n v="0"/>
    <x v="104"/>
    <x v="104"/>
    <s v="Pertanian lahan kering  campur semak / kebun campur"/>
    <x v="2"/>
    <x v="0"/>
    <x v="0"/>
  </r>
  <r>
    <n v="4329"/>
    <n v="44"/>
    <n v="222"/>
    <n v="13"/>
    <x v="3"/>
    <n v="0"/>
    <x v="104"/>
    <x v="104"/>
    <s v="Pertanian lahan kering  campur semak / kebun campur"/>
    <x v="3"/>
    <x v="0"/>
    <x v="0"/>
  </r>
  <r>
    <n v="4330"/>
    <n v="40"/>
    <n v="190"/>
    <n v="2"/>
    <x v="13"/>
    <n v="0"/>
    <x v="106"/>
    <x v="106"/>
    <s v="Hutan lahan kering sekunder / bekas tebangan"/>
    <x v="13"/>
    <x v="0"/>
    <x v="0"/>
  </r>
  <r>
    <n v="4331"/>
    <n v="3"/>
    <n v="186"/>
    <n v="2"/>
    <x v="13"/>
    <n v="0"/>
    <x v="53"/>
    <x v="53"/>
    <s v="Hutan lahan kering sekunder / bekas tebangan"/>
    <x v="13"/>
    <x v="0"/>
    <x v="0"/>
  </r>
  <r>
    <n v="4332"/>
    <n v="24"/>
    <n v="222"/>
    <n v="13"/>
    <x v="6"/>
    <n v="0"/>
    <x v="104"/>
    <x v="104"/>
    <s v="Pertanian lahan kering  campur semak / kebun campur"/>
    <x v="6"/>
    <x v="0"/>
    <x v="0"/>
  </r>
  <r>
    <n v="4333"/>
    <n v="66"/>
    <n v="166"/>
    <n v="14"/>
    <x v="6"/>
    <n v="0"/>
    <x v="108"/>
    <x v="108"/>
    <s v="Sawah"/>
    <x v="6"/>
    <x v="0"/>
    <x v="0"/>
  </r>
  <r>
    <n v="4334"/>
    <n v="3"/>
    <n v="172"/>
    <n v="0"/>
    <x v="1"/>
    <n v="0"/>
    <x v="109"/>
    <x v="109"/>
    <s v="No data"/>
    <x v="1"/>
    <x v="0"/>
    <x v="0"/>
  </r>
  <r>
    <n v="4335"/>
    <n v="877"/>
    <n v="220"/>
    <n v="13"/>
    <x v="2"/>
    <n v="0"/>
    <x v="96"/>
    <x v="96"/>
    <s v="Pertanian lahan kering  campur semak / kebun campur"/>
    <x v="2"/>
    <x v="0"/>
    <x v="0"/>
  </r>
  <r>
    <n v="4336"/>
    <n v="27"/>
    <n v="215"/>
    <n v="2"/>
    <x v="2"/>
    <n v="0"/>
    <x v="101"/>
    <x v="101"/>
    <s v="Hutan lahan kering sekunder / bekas tebangan"/>
    <x v="2"/>
    <x v="0"/>
    <x v="1"/>
  </r>
  <r>
    <n v="4337"/>
    <n v="29"/>
    <n v="273"/>
    <n v="11"/>
    <x v="1"/>
    <n v="1"/>
    <x v="91"/>
    <x v="91"/>
    <s v="Savanna / Padang rumput"/>
    <x v="1"/>
    <x v="1"/>
    <x v="0"/>
  </r>
  <r>
    <n v="4338"/>
    <n v="406"/>
    <n v="272"/>
    <n v="2"/>
    <x v="3"/>
    <n v="0"/>
    <x v="110"/>
    <x v="110"/>
    <s v="Hutan lahan kering sekunder / bekas tebangan"/>
    <x v="3"/>
    <x v="0"/>
    <x v="1"/>
  </r>
  <r>
    <n v="4339"/>
    <n v="8"/>
    <n v="169"/>
    <n v="2"/>
    <x v="5"/>
    <n v="0"/>
    <x v="116"/>
    <x v="116"/>
    <s v="Hutan lahan kering sekunder / bekas tebangan"/>
    <x v="5"/>
    <x v="0"/>
    <x v="1"/>
  </r>
  <r>
    <n v="4340"/>
    <n v="151"/>
    <n v="220"/>
    <n v="1"/>
    <x v="2"/>
    <n v="0"/>
    <x v="96"/>
    <x v="96"/>
    <s v="Hutan lahan kering primer"/>
    <x v="2"/>
    <x v="0"/>
    <x v="1"/>
  </r>
  <r>
    <n v="4341"/>
    <n v="9"/>
    <n v="166"/>
    <n v="14"/>
    <x v="4"/>
    <n v="0"/>
    <x v="108"/>
    <x v="108"/>
    <s v="Sawah"/>
    <x v="4"/>
    <x v="0"/>
    <x v="0"/>
  </r>
  <r>
    <n v="4342"/>
    <n v="34"/>
    <n v="246"/>
    <n v="2"/>
    <x v="4"/>
    <n v="0"/>
    <x v="105"/>
    <x v="105"/>
    <s v="Hutan lahan kering sekunder / bekas tebangan"/>
    <x v="4"/>
    <x v="0"/>
    <x v="0"/>
  </r>
  <r>
    <n v="4343"/>
    <n v="2412"/>
    <n v="248"/>
    <n v="13"/>
    <x v="2"/>
    <n v="0"/>
    <x v="115"/>
    <x v="115"/>
    <s v="Pertanian lahan kering  campur semak / kebun campur"/>
    <x v="2"/>
    <x v="0"/>
    <x v="0"/>
  </r>
  <r>
    <n v="4344"/>
    <n v="312"/>
    <n v="200"/>
    <n v="2"/>
    <x v="6"/>
    <n v="0"/>
    <x v="117"/>
    <x v="117"/>
    <s v="Hutan lahan kering sekunder / bekas tebangan"/>
    <x v="6"/>
    <x v="0"/>
    <x v="1"/>
  </r>
  <r>
    <n v="4345"/>
    <n v="498"/>
    <n v="171"/>
    <n v="13"/>
    <x v="5"/>
    <n v="0"/>
    <x v="113"/>
    <x v="113"/>
    <s v="Pertanian lahan kering  campur semak / kebun campur"/>
    <x v="5"/>
    <x v="0"/>
    <x v="0"/>
  </r>
  <r>
    <n v="4346"/>
    <n v="530"/>
    <n v="242"/>
    <n v="1"/>
    <x v="2"/>
    <n v="0"/>
    <x v="49"/>
    <x v="49"/>
    <s v="Hutan lahan kering primer"/>
    <x v="2"/>
    <x v="0"/>
    <x v="1"/>
  </r>
  <r>
    <n v="4347"/>
    <n v="36"/>
    <n v="222"/>
    <n v="9"/>
    <x v="3"/>
    <n v="0"/>
    <x v="104"/>
    <x v="104"/>
    <s v="Semak belukar"/>
    <x v="3"/>
    <x v="0"/>
    <x v="0"/>
  </r>
  <r>
    <n v="4348"/>
    <n v="61"/>
    <n v="220"/>
    <n v="13"/>
    <x v="6"/>
    <n v="0"/>
    <x v="96"/>
    <x v="96"/>
    <s v="Pertanian lahan kering  campur semak / kebun campur"/>
    <x v="6"/>
    <x v="0"/>
    <x v="0"/>
  </r>
  <r>
    <n v="4349"/>
    <n v="592"/>
    <n v="220"/>
    <n v="13"/>
    <x v="3"/>
    <n v="0"/>
    <x v="96"/>
    <x v="96"/>
    <s v="Pertanian lahan kering  campur semak / kebun campur"/>
    <x v="3"/>
    <x v="0"/>
    <x v="0"/>
  </r>
  <r>
    <n v="4350"/>
    <n v="7"/>
    <n v="215"/>
    <n v="2"/>
    <x v="5"/>
    <n v="0"/>
    <x v="101"/>
    <x v="101"/>
    <s v="Hutan lahan kering sekunder / bekas tebangan"/>
    <x v="5"/>
    <x v="0"/>
    <x v="1"/>
  </r>
  <r>
    <n v="4351"/>
    <n v="362"/>
    <n v="200"/>
    <n v="2"/>
    <x v="1"/>
    <n v="0"/>
    <x v="117"/>
    <x v="117"/>
    <s v="Hutan lahan kering sekunder / bekas tebangan"/>
    <x v="1"/>
    <x v="0"/>
    <x v="1"/>
  </r>
  <r>
    <n v="4352"/>
    <n v="144"/>
    <n v="242"/>
    <n v="1"/>
    <x v="1"/>
    <n v="0"/>
    <x v="49"/>
    <x v="49"/>
    <s v="Hutan lahan kering primer"/>
    <x v="1"/>
    <x v="0"/>
    <x v="1"/>
  </r>
  <r>
    <n v="4353"/>
    <n v="334"/>
    <n v="211"/>
    <n v="11"/>
    <x v="4"/>
    <n v="0"/>
    <x v="120"/>
    <x v="120"/>
    <s v="Savanna / Padang rumput"/>
    <x v="4"/>
    <x v="0"/>
    <x v="0"/>
  </r>
  <r>
    <n v="4354"/>
    <n v="182"/>
    <n v="272"/>
    <n v="11"/>
    <x v="3"/>
    <n v="0"/>
    <x v="110"/>
    <x v="110"/>
    <s v="Savanna / Padang rumput"/>
    <x v="3"/>
    <x v="0"/>
    <x v="0"/>
  </r>
  <r>
    <n v="4355"/>
    <n v="2"/>
    <n v="199"/>
    <n v="2"/>
    <x v="1"/>
    <n v="0"/>
    <x v="118"/>
    <x v="118"/>
    <s v="Hutan lahan kering sekunder / bekas tebangan"/>
    <x v="1"/>
    <x v="0"/>
    <x v="1"/>
  </r>
  <r>
    <n v="4356"/>
    <n v="27"/>
    <n v="222"/>
    <n v="1"/>
    <x v="3"/>
    <n v="0"/>
    <x v="104"/>
    <x v="104"/>
    <s v="Hutan lahan kering primer"/>
    <x v="3"/>
    <x v="0"/>
    <x v="1"/>
  </r>
  <r>
    <n v="4357"/>
    <n v="105"/>
    <n v="222"/>
    <n v="9"/>
    <x v="7"/>
    <n v="0"/>
    <x v="104"/>
    <x v="104"/>
    <s v="Semak belukar"/>
    <x v="7"/>
    <x v="0"/>
    <x v="0"/>
  </r>
  <r>
    <n v="4358"/>
    <n v="1191"/>
    <n v="211"/>
    <n v="11"/>
    <x v="1"/>
    <n v="0"/>
    <x v="120"/>
    <x v="120"/>
    <s v="Savanna / Padang rumput"/>
    <x v="1"/>
    <x v="0"/>
    <x v="0"/>
  </r>
  <r>
    <n v="4359"/>
    <n v="98"/>
    <n v="200"/>
    <n v="2"/>
    <x v="3"/>
    <n v="0"/>
    <x v="117"/>
    <x v="117"/>
    <s v="Hutan lahan kering sekunder / bekas tebangan"/>
    <x v="3"/>
    <x v="0"/>
    <x v="1"/>
  </r>
  <r>
    <n v="4360"/>
    <n v="2421"/>
    <n v="199"/>
    <n v="2"/>
    <x v="4"/>
    <n v="0"/>
    <x v="118"/>
    <x v="118"/>
    <s v="Hutan lahan kering sekunder / bekas tebangan"/>
    <x v="4"/>
    <x v="0"/>
    <x v="0"/>
  </r>
  <r>
    <n v="4361"/>
    <n v="6"/>
    <n v="248"/>
    <n v="12"/>
    <x v="2"/>
    <n v="0"/>
    <x v="115"/>
    <x v="115"/>
    <s v="Pertanian lahan kering"/>
    <x v="2"/>
    <x v="0"/>
    <x v="0"/>
  </r>
  <r>
    <n v="4362"/>
    <n v="150"/>
    <n v="248"/>
    <n v="13"/>
    <x v="6"/>
    <n v="0"/>
    <x v="115"/>
    <x v="115"/>
    <s v="Pertanian lahan kering  campur semak / kebun campur"/>
    <x v="6"/>
    <x v="0"/>
    <x v="0"/>
  </r>
  <r>
    <n v="4363"/>
    <n v="850"/>
    <n v="211"/>
    <n v="2"/>
    <x v="4"/>
    <n v="0"/>
    <x v="120"/>
    <x v="120"/>
    <s v="Hutan lahan kering sekunder / bekas tebangan"/>
    <x v="4"/>
    <x v="0"/>
    <x v="0"/>
  </r>
  <r>
    <n v="4364"/>
    <n v="315"/>
    <n v="206"/>
    <n v="9"/>
    <x v="2"/>
    <n v="0"/>
    <x v="77"/>
    <x v="77"/>
    <s v="Semak belukar"/>
    <x v="2"/>
    <x v="0"/>
    <x v="0"/>
  </r>
  <r>
    <n v="4365"/>
    <n v="27"/>
    <n v="278"/>
    <n v="1"/>
    <x v="1"/>
    <n v="0"/>
    <x v="98"/>
    <x v="98"/>
    <s v="Hutan lahan kering primer"/>
    <x v="1"/>
    <x v="0"/>
    <x v="1"/>
  </r>
  <r>
    <n v="4366"/>
    <n v="85"/>
    <n v="278"/>
    <n v="13"/>
    <x v="1"/>
    <n v="0"/>
    <x v="98"/>
    <x v="98"/>
    <s v="Pertanian lahan kering  campur semak / kebun campur"/>
    <x v="1"/>
    <x v="0"/>
    <x v="0"/>
  </r>
  <r>
    <n v="4367"/>
    <n v="320"/>
    <n v="190"/>
    <n v="9"/>
    <x v="4"/>
    <n v="0"/>
    <x v="106"/>
    <x v="106"/>
    <s v="Semak belukar"/>
    <x v="4"/>
    <x v="0"/>
    <x v="0"/>
  </r>
  <r>
    <n v="4368"/>
    <n v="25"/>
    <n v="190"/>
    <n v="9"/>
    <x v="3"/>
    <n v="0"/>
    <x v="106"/>
    <x v="106"/>
    <s v="Semak belukar"/>
    <x v="3"/>
    <x v="0"/>
    <x v="0"/>
  </r>
  <r>
    <n v="4369"/>
    <n v="72"/>
    <n v="206"/>
    <n v="7"/>
    <x v="1"/>
    <n v="0"/>
    <x v="77"/>
    <x v="77"/>
    <s v="Hutan tanaman"/>
    <x v="1"/>
    <x v="0"/>
    <x v="0"/>
  </r>
  <r>
    <n v="4370"/>
    <n v="30"/>
    <n v="248"/>
    <n v="13"/>
    <x v="19"/>
    <n v="0"/>
    <x v="115"/>
    <x v="115"/>
    <s v="Pertanian lahan kering  campur semak / kebun campur"/>
    <x v="19"/>
    <x v="0"/>
    <x v="0"/>
  </r>
  <r>
    <n v="4371"/>
    <n v="84"/>
    <n v="222"/>
    <n v="16"/>
    <x v="7"/>
    <n v="0"/>
    <x v="104"/>
    <x v="104"/>
    <s v="Pemukiman"/>
    <x v="7"/>
    <x v="0"/>
    <x v="0"/>
  </r>
  <r>
    <n v="4372"/>
    <n v="8"/>
    <n v="220"/>
    <n v="9"/>
    <x v="6"/>
    <n v="0"/>
    <x v="96"/>
    <x v="96"/>
    <s v="Semak belukar"/>
    <x v="6"/>
    <x v="0"/>
    <x v="0"/>
  </r>
  <r>
    <n v="4373"/>
    <n v="427"/>
    <n v="208"/>
    <n v="11"/>
    <x v="1"/>
    <n v="0"/>
    <x v="121"/>
    <x v="121"/>
    <s v="Savanna / Padang rumput"/>
    <x v="1"/>
    <x v="0"/>
    <x v="0"/>
  </r>
  <r>
    <n v="4374"/>
    <n v="3400"/>
    <n v="197"/>
    <n v="2"/>
    <x v="4"/>
    <n v="0"/>
    <x v="119"/>
    <x v="119"/>
    <s v="Hutan lahan kering sekunder / bekas tebangan"/>
    <x v="4"/>
    <x v="0"/>
    <x v="0"/>
  </r>
  <r>
    <n v="4375"/>
    <n v="8"/>
    <n v="171"/>
    <n v="13"/>
    <x v="4"/>
    <n v="0"/>
    <x v="113"/>
    <x v="113"/>
    <s v="Pertanian lahan kering  campur semak / kebun campur"/>
    <x v="4"/>
    <x v="0"/>
    <x v="0"/>
  </r>
  <r>
    <n v="4376"/>
    <n v="626"/>
    <n v="248"/>
    <n v="2"/>
    <x v="7"/>
    <n v="0"/>
    <x v="115"/>
    <x v="115"/>
    <s v="Hutan lahan kering sekunder / bekas tebangan"/>
    <x v="7"/>
    <x v="0"/>
    <x v="1"/>
  </r>
  <r>
    <n v="4377"/>
    <n v="2"/>
    <n v="278"/>
    <n v="12"/>
    <x v="5"/>
    <n v="0"/>
    <x v="98"/>
    <x v="98"/>
    <s v="Pertanian lahan kering"/>
    <x v="5"/>
    <x v="0"/>
    <x v="0"/>
  </r>
  <r>
    <n v="4378"/>
    <n v="155"/>
    <n v="190"/>
    <n v="9"/>
    <x v="2"/>
    <n v="0"/>
    <x v="106"/>
    <x v="106"/>
    <s v="Semak belukar"/>
    <x v="2"/>
    <x v="0"/>
    <x v="0"/>
  </r>
  <r>
    <n v="4379"/>
    <n v="25"/>
    <n v="169"/>
    <n v="0"/>
    <x v="3"/>
    <n v="0"/>
    <x v="116"/>
    <x v="116"/>
    <s v="No data"/>
    <x v="3"/>
    <x v="0"/>
    <x v="0"/>
  </r>
  <r>
    <n v="4380"/>
    <n v="8"/>
    <n v="248"/>
    <n v="14"/>
    <x v="2"/>
    <n v="0"/>
    <x v="115"/>
    <x v="115"/>
    <s v="Sawah"/>
    <x v="2"/>
    <x v="0"/>
    <x v="0"/>
  </r>
  <r>
    <n v="4381"/>
    <n v="3643"/>
    <n v="248"/>
    <n v="2"/>
    <x v="13"/>
    <n v="0"/>
    <x v="115"/>
    <x v="115"/>
    <s v="Hutan lahan kering sekunder / bekas tebangan"/>
    <x v="13"/>
    <x v="0"/>
    <x v="0"/>
  </r>
  <r>
    <n v="4382"/>
    <n v="202"/>
    <n v="208"/>
    <n v="11"/>
    <x v="4"/>
    <n v="0"/>
    <x v="121"/>
    <x v="121"/>
    <s v="Savanna / Padang rumput"/>
    <x v="4"/>
    <x v="0"/>
    <x v="0"/>
  </r>
  <r>
    <n v="4383"/>
    <n v="82"/>
    <n v="211"/>
    <n v="2"/>
    <x v="1"/>
    <n v="0"/>
    <x v="120"/>
    <x v="120"/>
    <s v="Hutan lahan kering sekunder / bekas tebangan"/>
    <x v="1"/>
    <x v="0"/>
    <x v="1"/>
  </r>
  <r>
    <n v="4384"/>
    <n v="25"/>
    <n v="206"/>
    <n v="7"/>
    <x v="4"/>
    <n v="0"/>
    <x v="77"/>
    <x v="77"/>
    <s v="Hutan tanaman"/>
    <x v="4"/>
    <x v="0"/>
    <x v="0"/>
  </r>
  <r>
    <n v="4385"/>
    <n v="17"/>
    <n v="169"/>
    <n v="0"/>
    <x v="2"/>
    <n v="0"/>
    <x v="116"/>
    <x v="116"/>
    <s v="No data"/>
    <x v="2"/>
    <x v="0"/>
    <x v="0"/>
  </r>
  <r>
    <n v="4386"/>
    <n v="9"/>
    <n v="169"/>
    <n v="0"/>
    <x v="4"/>
    <n v="0"/>
    <x v="116"/>
    <x v="116"/>
    <s v="No data"/>
    <x v="4"/>
    <x v="0"/>
    <x v="0"/>
  </r>
  <r>
    <n v="4387"/>
    <n v="455"/>
    <n v="171"/>
    <n v="12"/>
    <x v="5"/>
    <n v="0"/>
    <x v="113"/>
    <x v="113"/>
    <s v="Pertanian lahan kering"/>
    <x v="5"/>
    <x v="0"/>
    <x v="0"/>
  </r>
  <r>
    <n v="4388"/>
    <n v="127"/>
    <n v="248"/>
    <n v="2"/>
    <x v="1"/>
    <n v="0"/>
    <x v="115"/>
    <x v="115"/>
    <s v="Hutan lahan kering sekunder / bekas tebangan"/>
    <x v="1"/>
    <x v="0"/>
    <x v="1"/>
  </r>
  <r>
    <n v="4389"/>
    <n v="3127"/>
    <n v="248"/>
    <n v="1"/>
    <x v="13"/>
    <n v="0"/>
    <x v="115"/>
    <x v="115"/>
    <s v="Hutan lahan kering primer"/>
    <x v="13"/>
    <x v="0"/>
    <x v="0"/>
  </r>
  <r>
    <n v="4390"/>
    <n v="33"/>
    <n v="222"/>
    <n v="1"/>
    <x v="7"/>
    <n v="0"/>
    <x v="104"/>
    <x v="104"/>
    <s v="Hutan lahan kering primer"/>
    <x v="7"/>
    <x v="0"/>
    <x v="1"/>
  </r>
  <r>
    <n v="4391"/>
    <n v="14"/>
    <n v="220"/>
    <n v="18"/>
    <x v="8"/>
    <n v="0"/>
    <x v="96"/>
    <x v="96"/>
    <s v="Lahan terbuka"/>
    <x v="8"/>
    <x v="0"/>
    <x v="0"/>
  </r>
  <r>
    <n v="4392"/>
    <n v="59"/>
    <n v="220"/>
    <n v="18"/>
    <x v="13"/>
    <n v="0"/>
    <x v="96"/>
    <x v="96"/>
    <s v="Lahan terbuka"/>
    <x v="13"/>
    <x v="0"/>
    <x v="0"/>
  </r>
  <r>
    <n v="4393"/>
    <n v="5911"/>
    <n v="208"/>
    <n v="2"/>
    <x v="4"/>
    <n v="0"/>
    <x v="121"/>
    <x v="121"/>
    <s v="Hutan lahan kering sekunder / bekas tebangan"/>
    <x v="4"/>
    <x v="0"/>
    <x v="0"/>
  </r>
  <r>
    <n v="4394"/>
    <n v="30"/>
    <n v="215"/>
    <n v="13"/>
    <x v="4"/>
    <n v="0"/>
    <x v="101"/>
    <x v="101"/>
    <s v="Pertanian lahan kering  campur semak / kebun campur"/>
    <x v="4"/>
    <x v="0"/>
    <x v="0"/>
  </r>
  <r>
    <n v="4395"/>
    <n v="14"/>
    <n v="248"/>
    <n v="2"/>
    <x v="19"/>
    <n v="0"/>
    <x v="115"/>
    <x v="115"/>
    <s v="Hutan lahan kering sekunder / bekas tebangan"/>
    <x v="19"/>
    <x v="0"/>
    <x v="1"/>
  </r>
  <r>
    <n v="4396"/>
    <n v="1256"/>
    <n v="248"/>
    <n v="13"/>
    <x v="5"/>
    <n v="0"/>
    <x v="115"/>
    <x v="115"/>
    <s v="Pertanian lahan kering  campur semak / kebun campur"/>
    <x v="5"/>
    <x v="0"/>
    <x v="0"/>
  </r>
  <r>
    <n v="4397"/>
    <n v="1266"/>
    <n v="279"/>
    <n v="11"/>
    <x v="13"/>
    <n v="0"/>
    <x v="90"/>
    <x v="90"/>
    <s v="Savanna / Padang rumput"/>
    <x v="13"/>
    <x v="0"/>
    <x v="0"/>
  </r>
  <r>
    <n v="4398"/>
    <n v="92"/>
    <n v="211"/>
    <n v="11"/>
    <x v="2"/>
    <n v="0"/>
    <x v="120"/>
    <x v="120"/>
    <s v="Savanna / Padang rumput"/>
    <x v="2"/>
    <x v="0"/>
    <x v="0"/>
  </r>
  <r>
    <n v="4399"/>
    <n v="9"/>
    <n v="273"/>
    <n v="11"/>
    <x v="2"/>
    <n v="1"/>
    <x v="91"/>
    <x v="91"/>
    <s v="Savanna / Padang rumput"/>
    <x v="2"/>
    <x v="1"/>
    <x v="0"/>
  </r>
  <r>
    <n v="4400"/>
    <n v="196"/>
    <n v="220"/>
    <n v="18"/>
    <x v="6"/>
    <n v="0"/>
    <x v="96"/>
    <x v="96"/>
    <s v="Lahan terbuka"/>
    <x v="6"/>
    <x v="0"/>
    <x v="0"/>
  </r>
  <r>
    <n v="4401"/>
    <n v="21"/>
    <n v="208"/>
    <n v="2"/>
    <x v="5"/>
    <n v="0"/>
    <x v="121"/>
    <x v="121"/>
    <s v="Hutan lahan kering sekunder / bekas tebangan"/>
    <x v="5"/>
    <x v="0"/>
    <x v="1"/>
  </r>
  <r>
    <n v="4402"/>
    <n v="9"/>
    <n v="272"/>
    <n v="13"/>
    <x v="1"/>
    <n v="0"/>
    <x v="110"/>
    <x v="110"/>
    <s v="Pertanian lahan kering  campur semak / kebun campur"/>
    <x v="1"/>
    <x v="0"/>
    <x v="0"/>
  </r>
  <r>
    <n v="4403"/>
    <n v="26"/>
    <n v="169"/>
    <n v="0"/>
    <x v="0"/>
    <n v="0"/>
    <x v="116"/>
    <x v="116"/>
    <s v="No data"/>
    <x v="0"/>
    <x v="0"/>
    <x v="0"/>
  </r>
  <r>
    <n v="4404"/>
    <n v="10"/>
    <n v="171"/>
    <n v="13"/>
    <x v="13"/>
    <n v="0"/>
    <x v="113"/>
    <x v="113"/>
    <s v="Pertanian lahan kering  campur semak / kebun campur"/>
    <x v="13"/>
    <x v="0"/>
    <x v="0"/>
  </r>
  <r>
    <n v="4405"/>
    <n v="1026"/>
    <n v="248"/>
    <n v="2"/>
    <x v="4"/>
    <n v="0"/>
    <x v="115"/>
    <x v="115"/>
    <s v="Hutan lahan kering sekunder / bekas tebangan"/>
    <x v="4"/>
    <x v="0"/>
    <x v="0"/>
  </r>
  <r>
    <n v="4406"/>
    <n v="22"/>
    <n v="222"/>
    <n v="1"/>
    <x v="6"/>
    <n v="0"/>
    <x v="104"/>
    <x v="104"/>
    <s v="Hutan lahan kering primer"/>
    <x v="6"/>
    <x v="0"/>
    <x v="1"/>
  </r>
  <r>
    <n v="4407"/>
    <n v="114"/>
    <n v="208"/>
    <n v="2"/>
    <x v="1"/>
    <n v="0"/>
    <x v="121"/>
    <x v="121"/>
    <s v="Hutan lahan kering sekunder / bekas tebangan"/>
    <x v="1"/>
    <x v="0"/>
    <x v="1"/>
  </r>
  <r>
    <n v="4408"/>
    <n v="22"/>
    <n v="216"/>
    <n v="12"/>
    <x v="5"/>
    <n v="1"/>
    <x v="112"/>
    <x v="112"/>
    <s v="Pertanian lahan kering"/>
    <x v="5"/>
    <x v="1"/>
    <x v="0"/>
  </r>
  <r>
    <n v="4409"/>
    <n v="258"/>
    <n v="272"/>
    <n v="13"/>
    <x v="7"/>
    <n v="0"/>
    <x v="110"/>
    <x v="110"/>
    <s v="Pertanian lahan kering  campur semak / kebun campur"/>
    <x v="7"/>
    <x v="0"/>
    <x v="0"/>
  </r>
  <r>
    <n v="4410"/>
    <n v="10"/>
    <n v="272"/>
    <n v="1"/>
    <x v="7"/>
    <n v="0"/>
    <x v="110"/>
    <x v="110"/>
    <s v="Hutan lahan kering primer"/>
    <x v="7"/>
    <x v="0"/>
    <x v="1"/>
  </r>
  <r>
    <n v="4411"/>
    <n v="6"/>
    <n v="246"/>
    <n v="14"/>
    <x v="5"/>
    <n v="0"/>
    <x v="105"/>
    <x v="105"/>
    <s v="Sawah"/>
    <x v="5"/>
    <x v="0"/>
    <x v="0"/>
  </r>
  <r>
    <n v="4412"/>
    <n v="16"/>
    <n v="248"/>
    <n v="14"/>
    <x v="5"/>
    <n v="0"/>
    <x v="115"/>
    <x v="115"/>
    <s v="Sawah"/>
    <x v="5"/>
    <x v="0"/>
    <x v="0"/>
  </r>
  <r>
    <n v="4413"/>
    <n v="83"/>
    <n v="248"/>
    <n v="13"/>
    <x v="4"/>
    <n v="0"/>
    <x v="115"/>
    <x v="115"/>
    <s v="Pertanian lahan kering  campur semak / kebun campur"/>
    <x v="4"/>
    <x v="0"/>
    <x v="0"/>
  </r>
  <r>
    <n v="4414"/>
    <n v="6580"/>
    <n v="221"/>
    <n v="1"/>
    <x v="13"/>
    <n v="0"/>
    <x v="122"/>
    <x v="122"/>
    <s v="Hutan lahan kering primer"/>
    <x v="13"/>
    <x v="0"/>
    <x v="0"/>
  </r>
  <r>
    <n v="4415"/>
    <n v="1"/>
    <n v="220"/>
    <n v="18"/>
    <x v="3"/>
    <n v="0"/>
    <x v="96"/>
    <x v="96"/>
    <s v="Lahan terbuka"/>
    <x v="3"/>
    <x v="0"/>
    <x v="0"/>
  </r>
  <r>
    <n v="4416"/>
    <n v="20"/>
    <n v="215"/>
    <n v="13"/>
    <x v="1"/>
    <n v="0"/>
    <x v="101"/>
    <x v="101"/>
    <s v="Pertanian lahan kering  campur semak / kebun campur"/>
    <x v="1"/>
    <x v="0"/>
    <x v="0"/>
  </r>
  <r>
    <n v="4417"/>
    <n v="5"/>
    <n v="274"/>
    <n v="11"/>
    <x v="5"/>
    <n v="0"/>
    <x v="92"/>
    <x v="92"/>
    <s v="Savanna / Padang rumput"/>
    <x v="5"/>
    <x v="0"/>
    <x v="0"/>
  </r>
  <r>
    <n v="4418"/>
    <n v="243"/>
    <n v="272"/>
    <n v="1"/>
    <x v="5"/>
    <n v="0"/>
    <x v="110"/>
    <x v="110"/>
    <s v="Hutan lahan kering primer"/>
    <x v="5"/>
    <x v="0"/>
    <x v="1"/>
  </r>
  <r>
    <n v="4419"/>
    <n v="1"/>
    <n v="272"/>
    <n v="1"/>
    <x v="3"/>
    <n v="0"/>
    <x v="110"/>
    <x v="110"/>
    <s v="Hutan lahan kering primer"/>
    <x v="3"/>
    <x v="0"/>
    <x v="1"/>
  </r>
  <r>
    <n v="4420"/>
    <n v="2190"/>
    <n v="248"/>
    <n v="12"/>
    <x v="5"/>
    <n v="0"/>
    <x v="115"/>
    <x v="115"/>
    <s v="Pertanian lahan kering"/>
    <x v="5"/>
    <x v="0"/>
    <x v="0"/>
  </r>
  <r>
    <n v="4421"/>
    <n v="2034"/>
    <n v="248"/>
    <n v="11"/>
    <x v="5"/>
    <n v="0"/>
    <x v="115"/>
    <x v="115"/>
    <s v="Savanna / Padang rumput"/>
    <x v="5"/>
    <x v="0"/>
    <x v="0"/>
  </r>
  <r>
    <n v="4422"/>
    <n v="114"/>
    <n v="248"/>
    <n v="9"/>
    <x v="6"/>
    <n v="0"/>
    <x v="115"/>
    <x v="115"/>
    <s v="Semak belukar"/>
    <x v="6"/>
    <x v="0"/>
    <x v="0"/>
  </r>
  <r>
    <n v="4423"/>
    <n v="697"/>
    <n v="248"/>
    <n v="2"/>
    <x v="2"/>
    <n v="0"/>
    <x v="115"/>
    <x v="115"/>
    <s v="Hutan lahan kering sekunder / bekas tebangan"/>
    <x v="2"/>
    <x v="0"/>
    <x v="1"/>
  </r>
  <r>
    <n v="4424"/>
    <n v="1"/>
    <n v="220"/>
    <n v="13"/>
    <x v="8"/>
    <n v="0"/>
    <x v="96"/>
    <x v="96"/>
    <s v="Pertanian lahan kering  campur semak / kebun campur"/>
    <x v="8"/>
    <x v="0"/>
    <x v="0"/>
  </r>
  <r>
    <n v="4425"/>
    <n v="56"/>
    <n v="208"/>
    <n v="20"/>
    <x v="1"/>
    <n v="0"/>
    <x v="121"/>
    <x v="121"/>
    <s v="Tubuh air"/>
    <x v="1"/>
    <x v="0"/>
    <x v="0"/>
  </r>
  <r>
    <n v="4426"/>
    <n v="453"/>
    <n v="272"/>
    <n v="11"/>
    <x v="5"/>
    <n v="0"/>
    <x v="110"/>
    <x v="110"/>
    <s v="Savanna / Padang rumput"/>
    <x v="5"/>
    <x v="0"/>
    <x v="0"/>
  </r>
  <r>
    <n v="4427"/>
    <n v="153"/>
    <n v="248"/>
    <n v="11"/>
    <x v="6"/>
    <n v="0"/>
    <x v="115"/>
    <x v="115"/>
    <s v="Savanna / Padang rumput"/>
    <x v="6"/>
    <x v="0"/>
    <x v="0"/>
  </r>
  <r>
    <n v="4428"/>
    <n v="505"/>
    <n v="248"/>
    <n v="9"/>
    <x v="5"/>
    <n v="0"/>
    <x v="115"/>
    <x v="115"/>
    <s v="Semak belukar"/>
    <x v="5"/>
    <x v="0"/>
    <x v="0"/>
  </r>
  <r>
    <n v="4429"/>
    <n v="1"/>
    <n v="220"/>
    <n v="1"/>
    <x v="8"/>
    <n v="0"/>
    <x v="96"/>
    <x v="96"/>
    <s v="Hutan lahan kering primer"/>
    <x v="8"/>
    <x v="0"/>
    <x v="1"/>
  </r>
  <r>
    <n v="4430"/>
    <n v="738"/>
    <n v="277"/>
    <n v="13"/>
    <x v="2"/>
    <n v="0"/>
    <x v="95"/>
    <x v="95"/>
    <s v="Pertanian lahan kering  campur semak / kebun campur"/>
    <x v="2"/>
    <x v="0"/>
    <x v="0"/>
  </r>
  <r>
    <n v="4431"/>
    <n v="547"/>
    <n v="277"/>
    <n v="13"/>
    <x v="6"/>
    <n v="0"/>
    <x v="95"/>
    <x v="95"/>
    <s v="Pertanian lahan kering  campur semak / kebun campur"/>
    <x v="6"/>
    <x v="0"/>
    <x v="0"/>
  </r>
  <r>
    <n v="4432"/>
    <n v="953"/>
    <n v="277"/>
    <n v="13"/>
    <x v="3"/>
    <n v="0"/>
    <x v="95"/>
    <x v="95"/>
    <s v="Pertanian lahan kering  campur semak / kebun campur"/>
    <x v="3"/>
    <x v="0"/>
    <x v="0"/>
  </r>
  <r>
    <n v="4433"/>
    <n v="169"/>
    <n v="208"/>
    <n v="2"/>
    <x v="2"/>
    <n v="0"/>
    <x v="121"/>
    <x v="121"/>
    <s v="Hutan lahan kering sekunder / bekas tebangan"/>
    <x v="2"/>
    <x v="0"/>
    <x v="1"/>
  </r>
  <r>
    <n v="4434"/>
    <n v="8"/>
    <n v="216"/>
    <n v="14"/>
    <x v="5"/>
    <n v="1"/>
    <x v="112"/>
    <x v="112"/>
    <s v="Sawah"/>
    <x v="5"/>
    <x v="1"/>
    <x v="0"/>
  </r>
  <r>
    <n v="4435"/>
    <n v="11"/>
    <n v="272"/>
    <n v="16"/>
    <x v="5"/>
    <n v="0"/>
    <x v="110"/>
    <x v="110"/>
    <s v="Pemukiman"/>
    <x v="5"/>
    <x v="0"/>
    <x v="0"/>
  </r>
  <r>
    <n v="4436"/>
    <n v="1"/>
    <n v="272"/>
    <n v="16"/>
    <x v="7"/>
    <n v="0"/>
    <x v="110"/>
    <x v="110"/>
    <s v="Pemukiman"/>
    <x v="7"/>
    <x v="0"/>
    <x v="0"/>
  </r>
  <r>
    <n v="4437"/>
    <n v="301"/>
    <n v="190"/>
    <n v="9"/>
    <x v="7"/>
    <n v="0"/>
    <x v="106"/>
    <x v="106"/>
    <s v="Semak belukar"/>
    <x v="7"/>
    <x v="0"/>
    <x v="0"/>
  </r>
  <r>
    <n v="4438"/>
    <n v="14"/>
    <n v="248"/>
    <n v="1"/>
    <x v="2"/>
    <n v="0"/>
    <x v="115"/>
    <x v="115"/>
    <s v="Hutan lahan kering primer"/>
    <x v="2"/>
    <x v="0"/>
    <x v="1"/>
  </r>
  <r>
    <n v="4439"/>
    <n v="1808"/>
    <n v="277"/>
    <n v="13"/>
    <x v="7"/>
    <n v="0"/>
    <x v="95"/>
    <x v="95"/>
    <s v="Pertanian lahan kering  campur semak / kebun campur"/>
    <x v="7"/>
    <x v="0"/>
    <x v="0"/>
  </r>
  <r>
    <n v="4440"/>
    <n v="7"/>
    <n v="208"/>
    <n v="20"/>
    <x v="4"/>
    <n v="0"/>
    <x v="121"/>
    <x v="121"/>
    <s v="Tubuh air"/>
    <x v="4"/>
    <x v="0"/>
    <x v="0"/>
  </r>
  <r>
    <n v="4441"/>
    <n v="113"/>
    <n v="211"/>
    <n v="13"/>
    <x v="1"/>
    <n v="0"/>
    <x v="120"/>
    <x v="120"/>
    <s v="Pertanian lahan kering  campur semak / kebun campur"/>
    <x v="1"/>
    <x v="0"/>
    <x v="0"/>
  </r>
  <r>
    <n v="4442"/>
    <n v="889"/>
    <n v="211"/>
    <n v="13"/>
    <x v="4"/>
    <n v="0"/>
    <x v="120"/>
    <x v="120"/>
    <s v="Pertanian lahan kering  campur semak / kebun campur"/>
    <x v="4"/>
    <x v="0"/>
    <x v="0"/>
  </r>
  <r>
    <n v="4443"/>
    <n v="106"/>
    <n v="272"/>
    <n v="16"/>
    <x v="3"/>
    <n v="0"/>
    <x v="110"/>
    <x v="110"/>
    <s v="Pemukiman"/>
    <x v="3"/>
    <x v="0"/>
    <x v="0"/>
  </r>
  <r>
    <n v="4444"/>
    <n v="135"/>
    <n v="272"/>
    <n v="2"/>
    <x v="6"/>
    <n v="0"/>
    <x v="110"/>
    <x v="110"/>
    <s v="Hutan lahan kering sekunder / bekas tebangan"/>
    <x v="6"/>
    <x v="0"/>
    <x v="1"/>
  </r>
  <r>
    <n v="4445"/>
    <n v="39"/>
    <n v="187"/>
    <n v="2"/>
    <x v="6"/>
    <n v="0"/>
    <x v="111"/>
    <x v="111"/>
    <s v="Hutan lahan kering sekunder / bekas tebangan"/>
    <x v="6"/>
    <x v="0"/>
    <x v="1"/>
  </r>
  <r>
    <n v="4446"/>
    <n v="447"/>
    <n v="166"/>
    <n v="2"/>
    <x v="5"/>
    <n v="0"/>
    <x v="108"/>
    <x v="108"/>
    <s v="Hutan lahan kering sekunder / bekas tebangan"/>
    <x v="5"/>
    <x v="0"/>
    <x v="1"/>
  </r>
  <r>
    <n v="4447"/>
    <n v="74"/>
    <n v="248"/>
    <n v="1"/>
    <x v="7"/>
    <n v="0"/>
    <x v="115"/>
    <x v="115"/>
    <s v="Hutan lahan kering primer"/>
    <x v="7"/>
    <x v="0"/>
    <x v="1"/>
  </r>
  <r>
    <n v="4448"/>
    <n v="36"/>
    <n v="248"/>
    <n v="1"/>
    <x v="4"/>
    <n v="0"/>
    <x v="115"/>
    <x v="115"/>
    <s v="Hutan lahan kering primer"/>
    <x v="4"/>
    <x v="0"/>
    <x v="2"/>
  </r>
  <r>
    <n v="4449"/>
    <n v="313"/>
    <n v="277"/>
    <n v="13"/>
    <x v="5"/>
    <n v="0"/>
    <x v="95"/>
    <x v="95"/>
    <s v="Pertanian lahan kering  campur semak / kebun campur"/>
    <x v="5"/>
    <x v="0"/>
    <x v="0"/>
  </r>
  <r>
    <n v="4450"/>
    <n v="83"/>
    <n v="170"/>
    <n v="2"/>
    <x v="2"/>
    <n v="0"/>
    <x v="114"/>
    <x v="114"/>
    <s v="Hutan lahan kering sekunder / bekas tebangan"/>
    <x v="2"/>
    <x v="0"/>
    <x v="1"/>
  </r>
  <r>
    <n v="4451"/>
    <n v="79"/>
    <n v="171"/>
    <n v="1"/>
    <x v="5"/>
    <n v="0"/>
    <x v="113"/>
    <x v="113"/>
    <s v="Hutan lahan kering primer"/>
    <x v="5"/>
    <x v="0"/>
    <x v="1"/>
  </r>
  <r>
    <n v="4452"/>
    <n v="19"/>
    <n v="273"/>
    <n v="11"/>
    <x v="6"/>
    <n v="1"/>
    <x v="91"/>
    <x v="91"/>
    <s v="Savanna / Padang rumput"/>
    <x v="6"/>
    <x v="1"/>
    <x v="0"/>
  </r>
  <r>
    <n v="4453"/>
    <n v="12"/>
    <n v="272"/>
    <n v="13"/>
    <x v="3"/>
    <n v="0"/>
    <x v="110"/>
    <x v="110"/>
    <s v="Pertanian lahan kering  campur semak / kebun campur"/>
    <x v="3"/>
    <x v="0"/>
    <x v="0"/>
  </r>
  <r>
    <n v="4454"/>
    <n v="162"/>
    <n v="206"/>
    <n v="9"/>
    <x v="7"/>
    <n v="0"/>
    <x v="77"/>
    <x v="77"/>
    <s v="Semak belukar"/>
    <x v="7"/>
    <x v="0"/>
    <x v="0"/>
  </r>
  <r>
    <n v="4455"/>
    <n v="1"/>
    <n v="171"/>
    <n v="12"/>
    <x v="4"/>
    <n v="0"/>
    <x v="113"/>
    <x v="113"/>
    <s v="Pertanian lahan kering"/>
    <x v="4"/>
    <x v="0"/>
    <x v="0"/>
  </r>
  <r>
    <n v="4456"/>
    <n v="102"/>
    <n v="211"/>
    <n v="11"/>
    <x v="8"/>
    <n v="0"/>
    <x v="120"/>
    <x v="120"/>
    <s v="Savanna / Padang rumput"/>
    <x v="8"/>
    <x v="0"/>
    <x v="0"/>
  </r>
  <r>
    <n v="4457"/>
    <n v="71"/>
    <n v="215"/>
    <n v="13"/>
    <x v="3"/>
    <n v="0"/>
    <x v="101"/>
    <x v="101"/>
    <s v="Pertanian lahan kering  campur semak / kebun campur"/>
    <x v="3"/>
    <x v="0"/>
    <x v="0"/>
  </r>
  <r>
    <n v="4458"/>
    <n v="29"/>
    <n v="216"/>
    <n v="14"/>
    <x v="6"/>
    <n v="1"/>
    <x v="112"/>
    <x v="112"/>
    <s v="Sawah"/>
    <x v="6"/>
    <x v="1"/>
    <x v="0"/>
  </r>
  <r>
    <n v="4459"/>
    <n v="5"/>
    <n v="167"/>
    <n v="0"/>
    <x v="13"/>
    <n v="0"/>
    <x v="94"/>
    <x v="94"/>
    <s v="No data"/>
    <x v="13"/>
    <x v="0"/>
    <x v="0"/>
  </r>
  <r>
    <n v="4460"/>
    <n v="5"/>
    <n v="171"/>
    <n v="2"/>
    <x v="0"/>
    <n v="0"/>
    <x v="113"/>
    <x v="113"/>
    <s v="Hutan lahan kering sekunder / bekas tebangan"/>
    <x v="0"/>
    <x v="0"/>
    <x v="1"/>
  </r>
  <r>
    <n v="4461"/>
    <n v="16"/>
    <n v="246"/>
    <n v="18"/>
    <x v="2"/>
    <n v="0"/>
    <x v="105"/>
    <x v="105"/>
    <s v="Lahan terbuka"/>
    <x v="2"/>
    <x v="0"/>
    <x v="0"/>
  </r>
  <r>
    <n v="4462"/>
    <n v="34"/>
    <n v="222"/>
    <n v="16"/>
    <x v="4"/>
    <n v="0"/>
    <x v="104"/>
    <x v="104"/>
    <s v="Pemukiman"/>
    <x v="4"/>
    <x v="0"/>
    <x v="0"/>
  </r>
  <r>
    <n v="4463"/>
    <n v="8"/>
    <n v="206"/>
    <n v="9"/>
    <x v="3"/>
    <n v="0"/>
    <x v="77"/>
    <x v="77"/>
    <s v="Semak belukar"/>
    <x v="3"/>
    <x v="0"/>
    <x v="0"/>
  </r>
  <r>
    <n v="4464"/>
    <n v="16"/>
    <n v="171"/>
    <n v="0"/>
    <x v="0"/>
    <n v="0"/>
    <x v="113"/>
    <x v="113"/>
    <s v="No data"/>
    <x v="0"/>
    <x v="0"/>
    <x v="0"/>
  </r>
  <r>
    <n v="4465"/>
    <n v="2719"/>
    <n v="212"/>
    <n v="11"/>
    <x v="5"/>
    <n v="0"/>
    <x v="123"/>
    <x v="123"/>
    <s v="Savanna / Padang rumput"/>
    <x v="5"/>
    <x v="0"/>
    <x v="0"/>
  </r>
  <r>
    <n v="4466"/>
    <n v="814"/>
    <n v="197"/>
    <n v="2"/>
    <x v="5"/>
    <n v="0"/>
    <x v="119"/>
    <x v="119"/>
    <s v="Hutan lahan kering sekunder / bekas tebangan"/>
    <x v="5"/>
    <x v="0"/>
    <x v="1"/>
  </r>
  <r>
    <n v="4467"/>
    <n v="13"/>
    <n v="170"/>
    <n v="2"/>
    <x v="0"/>
    <n v="0"/>
    <x v="114"/>
    <x v="114"/>
    <s v="Hutan lahan kering sekunder / bekas tebangan"/>
    <x v="0"/>
    <x v="0"/>
    <x v="1"/>
  </r>
  <r>
    <n v="4468"/>
    <n v="20"/>
    <n v="170"/>
    <n v="0"/>
    <x v="0"/>
    <n v="0"/>
    <x v="114"/>
    <x v="114"/>
    <s v="No data"/>
    <x v="0"/>
    <x v="0"/>
    <x v="0"/>
  </r>
  <r>
    <n v="4469"/>
    <n v="2883"/>
    <n v="242"/>
    <n v="1"/>
    <x v="4"/>
    <n v="0"/>
    <x v="49"/>
    <x v="49"/>
    <s v="Hutan lahan kering primer"/>
    <x v="4"/>
    <x v="0"/>
    <x v="2"/>
  </r>
  <r>
    <n v="4470"/>
    <n v="6"/>
    <n v="222"/>
    <n v="13"/>
    <x v="7"/>
    <n v="0"/>
    <x v="104"/>
    <x v="104"/>
    <s v="Pertanian lahan kering  campur semak / kebun campur"/>
    <x v="7"/>
    <x v="0"/>
    <x v="0"/>
  </r>
  <r>
    <n v="4471"/>
    <n v="52"/>
    <n v="279"/>
    <n v="1"/>
    <x v="5"/>
    <n v="0"/>
    <x v="90"/>
    <x v="90"/>
    <s v="Hutan lahan kering primer"/>
    <x v="5"/>
    <x v="0"/>
    <x v="1"/>
  </r>
  <r>
    <n v="4472"/>
    <n v="4659"/>
    <n v="211"/>
    <n v="13"/>
    <x v="5"/>
    <n v="0"/>
    <x v="120"/>
    <x v="120"/>
    <s v="Pertanian lahan kering  campur semak / kebun campur"/>
    <x v="5"/>
    <x v="0"/>
    <x v="0"/>
  </r>
  <r>
    <n v="4473"/>
    <n v="674"/>
    <n v="248"/>
    <n v="13"/>
    <x v="1"/>
    <n v="0"/>
    <x v="115"/>
    <x v="115"/>
    <s v="Pertanian lahan kering  campur semak / kebun campur"/>
    <x v="1"/>
    <x v="0"/>
    <x v="0"/>
  </r>
  <r>
    <n v="4474"/>
    <n v="701"/>
    <n v="248"/>
    <n v="11"/>
    <x v="2"/>
    <n v="0"/>
    <x v="115"/>
    <x v="115"/>
    <s v="Savanna / Padang rumput"/>
    <x v="2"/>
    <x v="0"/>
    <x v="0"/>
  </r>
  <r>
    <n v="4475"/>
    <n v="860"/>
    <n v="211"/>
    <n v="11"/>
    <x v="5"/>
    <n v="0"/>
    <x v="120"/>
    <x v="120"/>
    <s v="Savanna / Padang rumput"/>
    <x v="5"/>
    <x v="0"/>
    <x v="0"/>
  </r>
  <r>
    <n v="4476"/>
    <n v="2"/>
    <n v="273"/>
    <n v="14"/>
    <x v="5"/>
    <n v="0"/>
    <x v="91"/>
    <x v="91"/>
    <s v="Sawah"/>
    <x v="5"/>
    <x v="0"/>
    <x v="0"/>
  </r>
  <r>
    <n v="4477"/>
    <n v="11"/>
    <n v="244"/>
    <n v="2"/>
    <x v="8"/>
    <n v="0"/>
    <x v="93"/>
    <x v="93"/>
    <s v="Hutan lahan kering sekunder / bekas tebangan"/>
    <x v="8"/>
    <x v="0"/>
    <x v="1"/>
  </r>
  <r>
    <n v="4478"/>
    <n v="145"/>
    <n v="279"/>
    <n v="11"/>
    <x v="3"/>
    <n v="0"/>
    <x v="90"/>
    <x v="90"/>
    <s v="Savanna / Padang rumput"/>
    <x v="3"/>
    <x v="0"/>
    <x v="0"/>
  </r>
  <r>
    <n v="4479"/>
    <n v="3109"/>
    <n v="208"/>
    <n v="13"/>
    <x v="5"/>
    <n v="0"/>
    <x v="121"/>
    <x v="121"/>
    <s v="Pertanian lahan kering  campur semak / kebun campur"/>
    <x v="5"/>
    <x v="0"/>
    <x v="0"/>
  </r>
  <r>
    <n v="4480"/>
    <n v="17"/>
    <n v="216"/>
    <n v="12"/>
    <x v="6"/>
    <n v="1"/>
    <x v="112"/>
    <x v="112"/>
    <s v="Pertanian lahan kering"/>
    <x v="6"/>
    <x v="1"/>
    <x v="0"/>
  </r>
  <r>
    <n v="4481"/>
    <n v="2"/>
    <n v="273"/>
    <n v="14"/>
    <x v="2"/>
    <n v="0"/>
    <x v="91"/>
    <x v="91"/>
    <s v="Sawah"/>
    <x v="2"/>
    <x v="0"/>
    <x v="0"/>
  </r>
  <r>
    <n v="4482"/>
    <n v="5"/>
    <n v="169"/>
    <n v="2"/>
    <x v="0"/>
    <n v="0"/>
    <x v="116"/>
    <x v="116"/>
    <s v="Hutan lahan kering sekunder / bekas tebangan"/>
    <x v="0"/>
    <x v="0"/>
    <x v="1"/>
  </r>
  <r>
    <n v="4483"/>
    <n v="7"/>
    <n v="170"/>
    <n v="0"/>
    <x v="4"/>
    <n v="0"/>
    <x v="114"/>
    <x v="114"/>
    <s v="No data"/>
    <x v="4"/>
    <x v="0"/>
    <x v="0"/>
  </r>
  <r>
    <n v="4484"/>
    <n v="2"/>
    <n v="220"/>
    <n v="1"/>
    <x v="4"/>
    <n v="0"/>
    <x v="96"/>
    <x v="96"/>
    <s v="Hutan lahan kering primer"/>
    <x v="4"/>
    <x v="0"/>
    <x v="2"/>
  </r>
  <r>
    <n v="4485"/>
    <n v="241"/>
    <n v="211"/>
    <n v="12"/>
    <x v="5"/>
    <n v="0"/>
    <x v="120"/>
    <x v="120"/>
    <s v="Pertanian lahan kering"/>
    <x v="5"/>
    <x v="0"/>
    <x v="0"/>
  </r>
  <r>
    <n v="4486"/>
    <n v="90"/>
    <n v="212"/>
    <n v="11"/>
    <x v="6"/>
    <n v="0"/>
    <x v="123"/>
    <x v="123"/>
    <s v="Savanna / Padang rumput"/>
    <x v="6"/>
    <x v="0"/>
    <x v="0"/>
  </r>
  <r>
    <n v="4487"/>
    <n v="119"/>
    <n v="273"/>
    <n v="14"/>
    <x v="6"/>
    <n v="0"/>
    <x v="91"/>
    <x v="91"/>
    <s v="Sawah"/>
    <x v="6"/>
    <x v="0"/>
    <x v="0"/>
  </r>
  <r>
    <n v="4488"/>
    <n v="1"/>
    <n v="167"/>
    <n v="0"/>
    <x v="3"/>
    <n v="0"/>
    <x v="94"/>
    <x v="94"/>
    <s v="No data"/>
    <x v="3"/>
    <x v="0"/>
    <x v="0"/>
  </r>
  <r>
    <n v="4489"/>
    <n v="1"/>
    <n v="171"/>
    <n v="1"/>
    <x v="0"/>
    <n v="0"/>
    <x v="113"/>
    <x v="113"/>
    <s v="Hutan lahan kering primer"/>
    <x v="0"/>
    <x v="0"/>
    <x v="1"/>
  </r>
  <r>
    <n v="4490"/>
    <n v="1"/>
    <n v="279"/>
    <n v="1"/>
    <x v="3"/>
    <n v="0"/>
    <x v="90"/>
    <x v="90"/>
    <s v="Hutan lahan kering primer"/>
    <x v="3"/>
    <x v="0"/>
    <x v="1"/>
  </r>
  <r>
    <n v="4491"/>
    <n v="1"/>
    <n v="273"/>
    <n v="14"/>
    <x v="3"/>
    <n v="0"/>
    <x v="91"/>
    <x v="91"/>
    <s v="Sawah"/>
    <x v="3"/>
    <x v="0"/>
    <x v="0"/>
  </r>
  <r>
    <n v="4492"/>
    <n v="209"/>
    <n v="273"/>
    <n v="2"/>
    <x v="2"/>
    <n v="0"/>
    <x v="91"/>
    <x v="91"/>
    <s v="Hutan lahan kering sekunder / bekas tebangan"/>
    <x v="2"/>
    <x v="0"/>
    <x v="1"/>
  </r>
  <r>
    <n v="4493"/>
    <n v="1788"/>
    <n v="272"/>
    <n v="2"/>
    <x v="7"/>
    <n v="0"/>
    <x v="110"/>
    <x v="110"/>
    <s v="Hutan lahan kering sekunder / bekas tebangan"/>
    <x v="7"/>
    <x v="0"/>
    <x v="1"/>
  </r>
  <r>
    <n v="4494"/>
    <n v="14"/>
    <n v="171"/>
    <n v="16"/>
    <x v="3"/>
    <n v="0"/>
    <x v="113"/>
    <x v="113"/>
    <s v="Pemukiman"/>
    <x v="3"/>
    <x v="0"/>
    <x v="0"/>
  </r>
  <r>
    <n v="4495"/>
    <n v="1"/>
    <n v="248"/>
    <n v="1"/>
    <x v="8"/>
    <n v="0"/>
    <x v="115"/>
    <x v="115"/>
    <s v="Hutan lahan kering primer"/>
    <x v="8"/>
    <x v="0"/>
    <x v="1"/>
  </r>
  <r>
    <n v="4496"/>
    <n v="316"/>
    <n v="214"/>
    <n v="11"/>
    <x v="6"/>
    <n v="0"/>
    <x v="124"/>
    <x v="124"/>
    <s v="Savanna / Padang rumput"/>
    <x v="6"/>
    <x v="0"/>
    <x v="0"/>
  </r>
  <r>
    <n v="4497"/>
    <n v="13"/>
    <n v="214"/>
    <n v="14"/>
    <x v="6"/>
    <n v="0"/>
    <x v="124"/>
    <x v="124"/>
    <s v="Sawah"/>
    <x v="6"/>
    <x v="0"/>
    <x v="0"/>
  </r>
  <r>
    <n v="4498"/>
    <n v="2238"/>
    <n v="273"/>
    <n v="2"/>
    <x v="4"/>
    <n v="0"/>
    <x v="91"/>
    <x v="91"/>
    <s v="Hutan lahan kering sekunder / bekas tebangan"/>
    <x v="4"/>
    <x v="0"/>
    <x v="0"/>
  </r>
  <r>
    <n v="4499"/>
    <n v="968"/>
    <n v="208"/>
    <n v="13"/>
    <x v="4"/>
    <n v="0"/>
    <x v="121"/>
    <x v="121"/>
    <s v="Pertanian lahan kering  campur semak / kebun campur"/>
    <x v="4"/>
    <x v="0"/>
    <x v="0"/>
  </r>
  <r>
    <n v="4500"/>
    <n v="1"/>
    <n v="171"/>
    <n v="12"/>
    <x v="3"/>
    <n v="0"/>
    <x v="113"/>
    <x v="113"/>
    <s v="Pertanian lahan kering"/>
    <x v="3"/>
    <x v="0"/>
    <x v="0"/>
  </r>
  <r>
    <n v="4501"/>
    <n v="140"/>
    <n v="248"/>
    <n v="11"/>
    <x v="3"/>
    <n v="0"/>
    <x v="115"/>
    <x v="115"/>
    <s v="Savanna / Padang rumput"/>
    <x v="3"/>
    <x v="0"/>
    <x v="0"/>
  </r>
  <r>
    <n v="4502"/>
    <n v="1"/>
    <n v="248"/>
    <n v="13"/>
    <x v="8"/>
    <n v="0"/>
    <x v="115"/>
    <x v="115"/>
    <s v="Pertanian lahan kering  campur semak / kebun campur"/>
    <x v="8"/>
    <x v="0"/>
    <x v="0"/>
  </r>
  <r>
    <n v="4503"/>
    <n v="74"/>
    <n v="208"/>
    <n v="2"/>
    <x v="6"/>
    <n v="0"/>
    <x v="121"/>
    <x v="121"/>
    <s v="Hutan lahan kering sekunder / bekas tebangan"/>
    <x v="6"/>
    <x v="0"/>
    <x v="1"/>
  </r>
  <r>
    <n v="4504"/>
    <n v="25"/>
    <n v="211"/>
    <n v="2"/>
    <x v="5"/>
    <n v="0"/>
    <x v="120"/>
    <x v="120"/>
    <s v="Hutan lahan kering sekunder / bekas tebangan"/>
    <x v="5"/>
    <x v="0"/>
    <x v="1"/>
  </r>
  <r>
    <n v="4505"/>
    <n v="308"/>
    <n v="199"/>
    <n v="2"/>
    <x v="2"/>
    <n v="0"/>
    <x v="118"/>
    <x v="118"/>
    <s v="Hutan lahan kering sekunder / bekas tebangan"/>
    <x v="2"/>
    <x v="0"/>
    <x v="1"/>
  </r>
  <r>
    <n v="4506"/>
    <n v="46"/>
    <n v="199"/>
    <n v="2"/>
    <x v="3"/>
    <n v="0"/>
    <x v="118"/>
    <x v="118"/>
    <s v="Hutan lahan kering sekunder / bekas tebangan"/>
    <x v="3"/>
    <x v="0"/>
    <x v="1"/>
  </r>
  <r>
    <n v="4507"/>
    <n v="1"/>
    <n v="171"/>
    <n v="16"/>
    <x v="5"/>
    <n v="0"/>
    <x v="113"/>
    <x v="113"/>
    <s v="Pemukiman"/>
    <x v="5"/>
    <x v="0"/>
    <x v="0"/>
  </r>
  <r>
    <n v="4508"/>
    <n v="102"/>
    <n v="211"/>
    <n v="13"/>
    <x v="2"/>
    <n v="0"/>
    <x v="120"/>
    <x v="120"/>
    <s v="Pertanian lahan kering  campur semak / kebun campur"/>
    <x v="2"/>
    <x v="0"/>
    <x v="0"/>
  </r>
  <r>
    <n v="4509"/>
    <n v="18"/>
    <n v="273"/>
    <n v="2"/>
    <x v="1"/>
    <n v="0"/>
    <x v="91"/>
    <x v="91"/>
    <s v="Hutan lahan kering sekunder / bekas tebangan"/>
    <x v="1"/>
    <x v="0"/>
    <x v="1"/>
  </r>
  <r>
    <n v="4510"/>
    <n v="453"/>
    <n v="166"/>
    <n v="2"/>
    <x v="2"/>
    <n v="0"/>
    <x v="108"/>
    <x v="108"/>
    <s v="Hutan lahan kering sekunder / bekas tebangan"/>
    <x v="2"/>
    <x v="0"/>
    <x v="1"/>
  </r>
  <r>
    <n v="4511"/>
    <n v="1844"/>
    <n v="248"/>
    <n v="9"/>
    <x v="13"/>
    <n v="0"/>
    <x v="115"/>
    <x v="115"/>
    <s v="Semak belukar"/>
    <x v="13"/>
    <x v="0"/>
    <x v="0"/>
  </r>
  <r>
    <n v="4512"/>
    <n v="280"/>
    <n v="248"/>
    <n v="12"/>
    <x v="1"/>
    <n v="0"/>
    <x v="115"/>
    <x v="115"/>
    <s v="Pertanian lahan kering"/>
    <x v="1"/>
    <x v="0"/>
    <x v="0"/>
  </r>
  <r>
    <n v="4513"/>
    <n v="1"/>
    <n v="214"/>
    <n v="14"/>
    <x v="6"/>
    <n v="1"/>
    <x v="124"/>
    <x v="124"/>
    <s v="Sawah"/>
    <x v="6"/>
    <x v="1"/>
    <x v="0"/>
  </r>
  <r>
    <n v="4514"/>
    <n v="1"/>
    <n v="216"/>
    <n v="11"/>
    <x v="5"/>
    <n v="1"/>
    <x v="112"/>
    <x v="112"/>
    <s v="Savanna / Padang rumput"/>
    <x v="5"/>
    <x v="1"/>
    <x v="0"/>
  </r>
  <r>
    <n v="4515"/>
    <n v="1225"/>
    <n v="214"/>
    <n v="11"/>
    <x v="5"/>
    <n v="0"/>
    <x v="124"/>
    <x v="124"/>
    <s v="Savanna / Padang rumput"/>
    <x v="5"/>
    <x v="0"/>
    <x v="0"/>
  </r>
  <r>
    <n v="4516"/>
    <n v="2"/>
    <n v="272"/>
    <n v="13"/>
    <x v="5"/>
    <n v="0"/>
    <x v="110"/>
    <x v="110"/>
    <s v="Pertanian lahan kering  campur semak / kebun campur"/>
    <x v="5"/>
    <x v="0"/>
    <x v="0"/>
  </r>
  <r>
    <n v="4517"/>
    <n v="4"/>
    <n v="246"/>
    <n v="9"/>
    <x v="5"/>
    <n v="0"/>
    <x v="105"/>
    <x v="105"/>
    <s v="Semak belukar"/>
    <x v="5"/>
    <x v="0"/>
    <x v="0"/>
  </r>
  <r>
    <n v="4518"/>
    <n v="58"/>
    <n v="221"/>
    <n v="16"/>
    <x v="3"/>
    <n v="0"/>
    <x v="122"/>
    <x v="122"/>
    <s v="Pemukiman"/>
    <x v="3"/>
    <x v="0"/>
    <x v="0"/>
  </r>
  <r>
    <n v="4519"/>
    <n v="79"/>
    <n v="221"/>
    <n v="16"/>
    <x v="13"/>
    <n v="0"/>
    <x v="122"/>
    <x v="122"/>
    <s v="Pemukiman"/>
    <x v="13"/>
    <x v="0"/>
    <x v="0"/>
  </r>
  <r>
    <n v="4520"/>
    <n v="70"/>
    <n v="221"/>
    <n v="16"/>
    <x v="6"/>
    <n v="0"/>
    <x v="122"/>
    <x v="122"/>
    <s v="Pemukiman"/>
    <x v="6"/>
    <x v="0"/>
    <x v="0"/>
  </r>
  <r>
    <n v="4521"/>
    <n v="101"/>
    <n v="208"/>
    <n v="13"/>
    <x v="3"/>
    <n v="0"/>
    <x v="121"/>
    <x v="121"/>
    <s v="Pertanian lahan kering  campur semak / kebun campur"/>
    <x v="3"/>
    <x v="0"/>
    <x v="0"/>
  </r>
  <r>
    <n v="4522"/>
    <n v="6"/>
    <n v="211"/>
    <n v="12"/>
    <x v="1"/>
    <n v="0"/>
    <x v="120"/>
    <x v="120"/>
    <s v="Pertanian lahan kering"/>
    <x v="1"/>
    <x v="0"/>
    <x v="0"/>
  </r>
  <r>
    <n v="4523"/>
    <n v="1823"/>
    <n v="214"/>
    <n v="11"/>
    <x v="1"/>
    <n v="0"/>
    <x v="124"/>
    <x v="124"/>
    <s v="Savanna / Padang rumput"/>
    <x v="1"/>
    <x v="0"/>
    <x v="0"/>
  </r>
  <r>
    <n v="4524"/>
    <n v="1"/>
    <n v="216"/>
    <n v="11"/>
    <x v="6"/>
    <n v="1"/>
    <x v="112"/>
    <x v="112"/>
    <s v="Savanna / Padang rumput"/>
    <x v="6"/>
    <x v="1"/>
    <x v="0"/>
  </r>
  <r>
    <n v="4525"/>
    <n v="5"/>
    <n v="214"/>
    <n v="11"/>
    <x v="5"/>
    <n v="1"/>
    <x v="124"/>
    <x v="124"/>
    <s v="Savanna / Padang rumput"/>
    <x v="5"/>
    <x v="1"/>
    <x v="0"/>
  </r>
  <r>
    <n v="4526"/>
    <n v="418"/>
    <n v="221"/>
    <n v="12"/>
    <x v="13"/>
    <n v="0"/>
    <x v="122"/>
    <x v="122"/>
    <s v="Pertanian lahan kering"/>
    <x v="13"/>
    <x v="0"/>
    <x v="0"/>
  </r>
  <r>
    <n v="4527"/>
    <n v="2307"/>
    <n v="273"/>
    <n v="12"/>
    <x v="5"/>
    <n v="0"/>
    <x v="91"/>
    <x v="91"/>
    <s v="Pertanian lahan kering"/>
    <x v="5"/>
    <x v="0"/>
    <x v="0"/>
  </r>
  <r>
    <n v="4528"/>
    <n v="403"/>
    <n v="199"/>
    <n v="2"/>
    <x v="5"/>
    <n v="0"/>
    <x v="118"/>
    <x v="118"/>
    <s v="Hutan lahan kering sekunder / bekas tebangan"/>
    <x v="5"/>
    <x v="0"/>
    <x v="1"/>
  </r>
  <r>
    <n v="4529"/>
    <n v="76"/>
    <n v="221"/>
    <n v="12"/>
    <x v="6"/>
    <n v="0"/>
    <x v="122"/>
    <x v="122"/>
    <s v="Pertanian lahan kering"/>
    <x v="6"/>
    <x v="0"/>
    <x v="0"/>
  </r>
  <r>
    <n v="4530"/>
    <n v="161"/>
    <n v="221"/>
    <n v="12"/>
    <x v="3"/>
    <n v="0"/>
    <x v="122"/>
    <x v="122"/>
    <s v="Pertanian lahan kering"/>
    <x v="3"/>
    <x v="0"/>
    <x v="0"/>
  </r>
  <r>
    <n v="4531"/>
    <n v="63"/>
    <n v="221"/>
    <n v="13"/>
    <x v="13"/>
    <n v="0"/>
    <x v="122"/>
    <x v="122"/>
    <s v="Pertanian lahan kering  campur semak / kebun campur"/>
    <x v="13"/>
    <x v="0"/>
    <x v="0"/>
  </r>
  <r>
    <n v="4532"/>
    <n v="19"/>
    <n v="208"/>
    <n v="13"/>
    <x v="6"/>
    <n v="0"/>
    <x v="121"/>
    <x v="121"/>
    <s v="Pertanian lahan kering  campur semak / kebun campur"/>
    <x v="6"/>
    <x v="0"/>
    <x v="0"/>
  </r>
  <r>
    <n v="4533"/>
    <n v="471"/>
    <n v="273"/>
    <n v="16"/>
    <x v="3"/>
    <n v="0"/>
    <x v="91"/>
    <x v="91"/>
    <s v="Pemukiman"/>
    <x v="3"/>
    <x v="0"/>
    <x v="0"/>
  </r>
  <r>
    <n v="4534"/>
    <n v="7"/>
    <n v="221"/>
    <n v="13"/>
    <x v="3"/>
    <n v="0"/>
    <x v="122"/>
    <x v="122"/>
    <s v="Pertanian lahan kering  campur semak / kebun campur"/>
    <x v="3"/>
    <x v="0"/>
    <x v="0"/>
  </r>
  <r>
    <n v="4535"/>
    <n v="77"/>
    <n v="208"/>
    <n v="13"/>
    <x v="2"/>
    <n v="0"/>
    <x v="121"/>
    <x v="121"/>
    <s v="Pertanian lahan kering  campur semak / kebun campur"/>
    <x v="2"/>
    <x v="0"/>
    <x v="0"/>
  </r>
  <r>
    <n v="4536"/>
    <n v="700"/>
    <n v="273"/>
    <n v="12"/>
    <x v="6"/>
    <n v="0"/>
    <x v="91"/>
    <x v="91"/>
    <s v="Pertanian lahan kering"/>
    <x v="6"/>
    <x v="0"/>
    <x v="0"/>
  </r>
  <r>
    <n v="4537"/>
    <n v="56"/>
    <n v="246"/>
    <n v="11"/>
    <x v="1"/>
    <n v="0"/>
    <x v="105"/>
    <x v="105"/>
    <s v="Savanna / Padang rumput"/>
    <x v="1"/>
    <x v="0"/>
    <x v="0"/>
  </r>
  <r>
    <n v="4538"/>
    <n v="5167"/>
    <n v="248"/>
    <n v="11"/>
    <x v="1"/>
    <n v="0"/>
    <x v="115"/>
    <x v="115"/>
    <s v="Savanna / Padang rumput"/>
    <x v="1"/>
    <x v="0"/>
    <x v="0"/>
  </r>
  <r>
    <n v="4539"/>
    <n v="5"/>
    <n v="248"/>
    <n v="18"/>
    <x v="5"/>
    <n v="0"/>
    <x v="115"/>
    <x v="115"/>
    <s v="Lahan terbuka"/>
    <x v="5"/>
    <x v="0"/>
    <x v="0"/>
  </r>
  <r>
    <n v="4540"/>
    <n v="384"/>
    <n v="248"/>
    <n v="18"/>
    <x v="1"/>
    <n v="0"/>
    <x v="115"/>
    <x v="115"/>
    <s v="Lahan terbuka"/>
    <x v="1"/>
    <x v="0"/>
    <x v="0"/>
  </r>
  <r>
    <n v="4541"/>
    <n v="324"/>
    <n v="273"/>
    <n v="2"/>
    <x v="5"/>
    <n v="0"/>
    <x v="91"/>
    <x v="91"/>
    <s v="Hutan lahan kering sekunder / bekas tebangan"/>
    <x v="5"/>
    <x v="0"/>
    <x v="1"/>
  </r>
  <r>
    <n v="4542"/>
    <n v="9"/>
    <n v="273"/>
    <n v="16"/>
    <x v="2"/>
    <n v="0"/>
    <x v="91"/>
    <x v="91"/>
    <s v="Pemukiman"/>
    <x v="2"/>
    <x v="0"/>
    <x v="0"/>
  </r>
  <r>
    <n v="4543"/>
    <n v="106"/>
    <n v="197"/>
    <n v="2"/>
    <x v="2"/>
    <n v="0"/>
    <x v="119"/>
    <x v="119"/>
    <s v="Hutan lahan kering sekunder / bekas tebangan"/>
    <x v="2"/>
    <x v="0"/>
    <x v="1"/>
  </r>
  <r>
    <n v="4544"/>
    <n v="637"/>
    <n v="273"/>
    <n v="12"/>
    <x v="3"/>
    <n v="0"/>
    <x v="91"/>
    <x v="91"/>
    <s v="Pertanian lahan kering"/>
    <x v="3"/>
    <x v="0"/>
    <x v="0"/>
  </r>
  <r>
    <n v="4545"/>
    <n v="16"/>
    <n v="273"/>
    <n v="16"/>
    <x v="5"/>
    <n v="0"/>
    <x v="91"/>
    <x v="91"/>
    <s v="Pemukiman"/>
    <x v="5"/>
    <x v="0"/>
    <x v="0"/>
  </r>
  <r>
    <n v="4546"/>
    <n v="50"/>
    <n v="197"/>
    <n v="2"/>
    <x v="6"/>
    <n v="0"/>
    <x v="119"/>
    <x v="119"/>
    <s v="Hutan lahan kering sekunder / bekas tebangan"/>
    <x v="6"/>
    <x v="0"/>
    <x v="1"/>
  </r>
  <r>
    <n v="4547"/>
    <n v="4"/>
    <n v="246"/>
    <n v="11"/>
    <x v="3"/>
    <n v="0"/>
    <x v="105"/>
    <x v="105"/>
    <s v="Savanna / Padang rumput"/>
    <x v="3"/>
    <x v="0"/>
    <x v="0"/>
  </r>
  <r>
    <n v="4548"/>
    <n v="2"/>
    <n v="248"/>
    <n v="18"/>
    <x v="6"/>
    <n v="0"/>
    <x v="115"/>
    <x v="115"/>
    <s v="Lahan terbuka"/>
    <x v="6"/>
    <x v="0"/>
    <x v="0"/>
  </r>
  <r>
    <n v="4549"/>
    <n v="63"/>
    <n v="221"/>
    <n v="16"/>
    <x v="7"/>
    <n v="0"/>
    <x v="122"/>
    <x v="122"/>
    <s v="Pemukiman"/>
    <x v="7"/>
    <x v="0"/>
    <x v="0"/>
  </r>
  <r>
    <n v="4550"/>
    <n v="4"/>
    <n v="214"/>
    <n v="11"/>
    <x v="3"/>
    <n v="0"/>
    <x v="124"/>
    <x v="124"/>
    <s v="Savanna / Padang rumput"/>
    <x v="3"/>
    <x v="0"/>
    <x v="0"/>
  </r>
  <r>
    <n v="4551"/>
    <n v="8"/>
    <n v="273"/>
    <n v="11"/>
    <x v="5"/>
    <n v="1"/>
    <x v="91"/>
    <x v="91"/>
    <s v="Savanna / Padang rumput"/>
    <x v="5"/>
    <x v="1"/>
    <x v="0"/>
  </r>
  <r>
    <n v="4552"/>
    <n v="6"/>
    <n v="273"/>
    <n v="16"/>
    <x v="6"/>
    <n v="0"/>
    <x v="91"/>
    <x v="91"/>
    <s v="Pemukiman"/>
    <x v="6"/>
    <x v="0"/>
    <x v="0"/>
  </r>
  <r>
    <n v="4553"/>
    <n v="911"/>
    <n v="221"/>
    <n v="2"/>
    <x v="13"/>
    <n v="0"/>
    <x v="122"/>
    <x v="122"/>
    <s v="Hutan lahan kering sekunder / bekas tebangan"/>
    <x v="13"/>
    <x v="0"/>
    <x v="0"/>
  </r>
  <r>
    <n v="4554"/>
    <n v="9"/>
    <n v="221"/>
    <n v="13"/>
    <x v="7"/>
    <n v="0"/>
    <x v="122"/>
    <x v="122"/>
    <s v="Pertanian lahan kering  campur semak / kebun campur"/>
    <x v="7"/>
    <x v="0"/>
    <x v="0"/>
  </r>
  <r>
    <n v="4555"/>
    <n v="12"/>
    <n v="273"/>
    <n v="12"/>
    <x v="2"/>
    <n v="0"/>
    <x v="91"/>
    <x v="91"/>
    <s v="Pertanian lahan kering"/>
    <x v="2"/>
    <x v="0"/>
    <x v="0"/>
  </r>
  <r>
    <n v="4556"/>
    <n v="42"/>
    <n v="248"/>
    <n v="16"/>
    <x v="3"/>
    <n v="0"/>
    <x v="115"/>
    <x v="115"/>
    <s v="Pemukiman"/>
    <x v="3"/>
    <x v="0"/>
    <x v="0"/>
  </r>
  <r>
    <n v="4557"/>
    <n v="138"/>
    <n v="221"/>
    <n v="1"/>
    <x v="7"/>
    <n v="0"/>
    <x v="122"/>
    <x v="122"/>
    <s v="Hutan lahan kering primer"/>
    <x v="7"/>
    <x v="0"/>
    <x v="1"/>
  </r>
  <r>
    <n v="4558"/>
    <n v="187"/>
    <n v="221"/>
    <n v="12"/>
    <x v="7"/>
    <n v="0"/>
    <x v="122"/>
    <x v="122"/>
    <s v="Pertanian lahan kering"/>
    <x v="7"/>
    <x v="0"/>
    <x v="0"/>
  </r>
  <r>
    <n v="4559"/>
    <n v="577"/>
    <n v="199"/>
    <n v="2"/>
    <x v="7"/>
    <n v="0"/>
    <x v="118"/>
    <x v="118"/>
    <s v="Hutan lahan kering sekunder / bekas tebangan"/>
    <x v="7"/>
    <x v="0"/>
    <x v="1"/>
  </r>
  <r>
    <n v="4560"/>
    <n v="1"/>
    <n v="248"/>
    <n v="18"/>
    <x v="7"/>
    <n v="0"/>
    <x v="115"/>
    <x v="115"/>
    <s v="Lahan terbuka"/>
    <x v="7"/>
    <x v="0"/>
    <x v="0"/>
  </r>
  <r>
    <n v="4561"/>
    <n v="13"/>
    <n v="248"/>
    <n v="16"/>
    <x v="2"/>
    <n v="0"/>
    <x v="115"/>
    <x v="115"/>
    <s v="Pemukiman"/>
    <x v="2"/>
    <x v="0"/>
    <x v="0"/>
  </r>
  <r>
    <n v="4562"/>
    <n v="2"/>
    <n v="167"/>
    <n v="0"/>
    <x v="0"/>
    <n v="0"/>
    <x v="94"/>
    <x v="94"/>
    <s v="No data"/>
    <x v="0"/>
    <x v="0"/>
    <x v="0"/>
  </r>
  <r>
    <n v="4563"/>
    <n v="584"/>
    <n v="208"/>
    <n v="13"/>
    <x v="1"/>
    <n v="0"/>
    <x v="121"/>
    <x v="121"/>
    <s v="Pertanian lahan kering  campur semak / kebun campur"/>
    <x v="1"/>
    <x v="0"/>
    <x v="0"/>
  </r>
  <r>
    <n v="4564"/>
    <n v="55"/>
    <n v="212"/>
    <n v="11"/>
    <x v="3"/>
    <n v="0"/>
    <x v="123"/>
    <x v="123"/>
    <s v="Savanna / Padang rumput"/>
    <x v="3"/>
    <x v="0"/>
    <x v="0"/>
  </r>
  <r>
    <n v="4565"/>
    <n v="75"/>
    <n v="273"/>
    <n v="2"/>
    <x v="3"/>
    <n v="0"/>
    <x v="91"/>
    <x v="91"/>
    <s v="Hutan lahan kering sekunder / bekas tebangan"/>
    <x v="3"/>
    <x v="0"/>
    <x v="1"/>
  </r>
  <r>
    <n v="4566"/>
    <n v="12"/>
    <n v="272"/>
    <n v="1"/>
    <x v="2"/>
    <n v="0"/>
    <x v="110"/>
    <x v="110"/>
    <s v="Hutan lahan kering primer"/>
    <x v="2"/>
    <x v="0"/>
    <x v="1"/>
  </r>
  <r>
    <n v="4567"/>
    <n v="5"/>
    <n v="190"/>
    <n v="16"/>
    <x v="4"/>
    <n v="0"/>
    <x v="106"/>
    <x v="106"/>
    <s v="Pemukiman"/>
    <x v="4"/>
    <x v="0"/>
    <x v="0"/>
  </r>
  <r>
    <n v="4568"/>
    <n v="3"/>
    <n v="167"/>
    <n v="0"/>
    <x v="6"/>
    <n v="0"/>
    <x v="94"/>
    <x v="94"/>
    <s v="No data"/>
    <x v="6"/>
    <x v="0"/>
    <x v="0"/>
  </r>
  <r>
    <n v="4569"/>
    <n v="30"/>
    <n v="273"/>
    <n v="12"/>
    <x v="5"/>
    <n v="1"/>
    <x v="91"/>
    <x v="91"/>
    <s v="Pertanian lahan kering"/>
    <x v="5"/>
    <x v="1"/>
    <x v="0"/>
  </r>
  <r>
    <n v="4570"/>
    <n v="107"/>
    <n v="200"/>
    <n v="18"/>
    <x v="12"/>
    <n v="0"/>
    <x v="117"/>
    <x v="117"/>
    <s v="Lahan terbuka"/>
    <x v="12"/>
    <x v="0"/>
    <x v="0"/>
  </r>
  <r>
    <n v="4571"/>
    <n v="10"/>
    <n v="200"/>
    <n v="18"/>
    <x v="4"/>
    <n v="0"/>
    <x v="117"/>
    <x v="117"/>
    <s v="Lahan terbuka"/>
    <x v="4"/>
    <x v="0"/>
    <x v="0"/>
  </r>
  <r>
    <n v="4572"/>
    <n v="1"/>
    <n v="248"/>
    <n v="11"/>
    <x v="7"/>
    <n v="0"/>
    <x v="115"/>
    <x v="115"/>
    <s v="Savanna / Padang rumput"/>
    <x v="7"/>
    <x v="0"/>
    <x v="0"/>
  </r>
  <r>
    <n v="4573"/>
    <n v="12"/>
    <n v="279"/>
    <n v="18"/>
    <x v="5"/>
    <n v="0"/>
    <x v="90"/>
    <x v="90"/>
    <s v="Lahan terbuka"/>
    <x v="5"/>
    <x v="0"/>
    <x v="0"/>
  </r>
  <r>
    <n v="4574"/>
    <n v="222"/>
    <n v="211"/>
    <n v="16"/>
    <x v="5"/>
    <n v="0"/>
    <x v="120"/>
    <x v="120"/>
    <s v="Pemukiman"/>
    <x v="5"/>
    <x v="0"/>
    <x v="0"/>
  </r>
  <r>
    <n v="4575"/>
    <n v="712"/>
    <n v="211"/>
    <n v="16"/>
    <x v="3"/>
    <n v="0"/>
    <x v="120"/>
    <x v="120"/>
    <s v="Pemukiman"/>
    <x v="3"/>
    <x v="0"/>
    <x v="0"/>
  </r>
  <r>
    <n v="4576"/>
    <n v="1072"/>
    <n v="273"/>
    <n v="12"/>
    <x v="4"/>
    <n v="0"/>
    <x v="91"/>
    <x v="91"/>
    <s v="Pertanian lahan kering"/>
    <x v="4"/>
    <x v="0"/>
    <x v="0"/>
  </r>
  <r>
    <n v="4577"/>
    <n v="264"/>
    <n v="197"/>
    <n v="2"/>
    <x v="3"/>
    <n v="0"/>
    <x v="119"/>
    <x v="119"/>
    <s v="Hutan lahan kering sekunder / bekas tebangan"/>
    <x v="3"/>
    <x v="0"/>
    <x v="1"/>
  </r>
  <r>
    <n v="4578"/>
    <n v="565"/>
    <n v="248"/>
    <n v="9"/>
    <x v="1"/>
    <n v="0"/>
    <x v="115"/>
    <x v="115"/>
    <s v="Semak belukar"/>
    <x v="1"/>
    <x v="0"/>
    <x v="0"/>
  </r>
  <r>
    <n v="4579"/>
    <n v="237"/>
    <n v="208"/>
    <n v="13"/>
    <x v="13"/>
    <n v="0"/>
    <x v="121"/>
    <x v="121"/>
    <s v="Pertanian lahan kering  campur semak / kebun campur"/>
    <x v="13"/>
    <x v="0"/>
    <x v="0"/>
  </r>
  <r>
    <n v="4580"/>
    <n v="96"/>
    <n v="208"/>
    <n v="11"/>
    <x v="13"/>
    <n v="0"/>
    <x v="121"/>
    <x v="121"/>
    <s v="Savanna / Padang rumput"/>
    <x v="13"/>
    <x v="0"/>
    <x v="0"/>
  </r>
  <r>
    <n v="4581"/>
    <n v="941"/>
    <n v="208"/>
    <n v="11"/>
    <x v="5"/>
    <n v="0"/>
    <x v="121"/>
    <x v="121"/>
    <s v="Savanna / Padang rumput"/>
    <x v="5"/>
    <x v="0"/>
    <x v="0"/>
  </r>
  <r>
    <n v="4582"/>
    <n v="3"/>
    <n v="273"/>
    <n v="16"/>
    <x v="4"/>
    <n v="0"/>
    <x v="91"/>
    <x v="91"/>
    <s v="Pemukiman"/>
    <x v="4"/>
    <x v="0"/>
    <x v="0"/>
  </r>
  <r>
    <n v="4583"/>
    <n v="20"/>
    <n v="200"/>
    <n v="2"/>
    <x v="12"/>
    <n v="0"/>
    <x v="117"/>
    <x v="117"/>
    <s v="Hutan lahan kering sekunder / bekas tebangan"/>
    <x v="12"/>
    <x v="0"/>
    <x v="1"/>
  </r>
  <r>
    <n v="4584"/>
    <n v="4"/>
    <n v="199"/>
    <n v="2"/>
    <x v="6"/>
    <n v="0"/>
    <x v="118"/>
    <x v="118"/>
    <s v="Hutan lahan kering sekunder / bekas tebangan"/>
    <x v="6"/>
    <x v="0"/>
    <x v="1"/>
  </r>
  <r>
    <n v="4585"/>
    <n v="13"/>
    <n v="248"/>
    <n v="20"/>
    <x v="12"/>
    <n v="0"/>
    <x v="115"/>
    <x v="115"/>
    <s v="Tubuh air"/>
    <x v="12"/>
    <x v="0"/>
    <x v="0"/>
  </r>
  <r>
    <n v="4586"/>
    <n v="1"/>
    <n v="248"/>
    <n v="20"/>
    <x v="1"/>
    <n v="0"/>
    <x v="115"/>
    <x v="115"/>
    <s v="Tubuh air"/>
    <x v="1"/>
    <x v="0"/>
    <x v="0"/>
  </r>
  <r>
    <n v="4587"/>
    <n v="3"/>
    <n v="221"/>
    <n v="1"/>
    <x v="6"/>
    <n v="0"/>
    <x v="122"/>
    <x v="122"/>
    <s v="Hutan lahan kering primer"/>
    <x v="6"/>
    <x v="0"/>
    <x v="1"/>
  </r>
  <r>
    <n v="4588"/>
    <n v="1068"/>
    <n v="221"/>
    <n v="2"/>
    <x v="7"/>
    <n v="0"/>
    <x v="122"/>
    <x v="122"/>
    <s v="Hutan lahan kering sekunder / bekas tebangan"/>
    <x v="7"/>
    <x v="0"/>
    <x v="1"/>
  </r>
  <r>
    <n v="4589"/>
    <n v="2908"/>
    <n v="196"/>
    <n v="2"/>
    <x v="4"/>
    <n v="0"/>
    <x v="125"/>
    <x v="125"/>
    <s v="Hutan lahan kering sekunder / bekas tebangan"/>
    <x v="4"/>
    <x v="0"/>
    <x v="0"/>
  </r>
  <r>
    <n v="4590"/>
    <n v="87"/>
    <n v="221"/>
    <n v="2"/>
    <x v="6"/>
    <n v="0"/>
    <x v="122"/>
    <x v="122"/>
    <s v="Hutan lahan kering sekunder / bekas tebangan"/>
    <x v="6"/>
    <x v="0"/>
    <x v="1"/>
  </r>
  <r>
    <n v="4591"/>
    <n v="353"/>
    <n v="211"/>
    <n v="13"/>
    <x v="3"/>
    <n v="0"/>
    <x v="120"/>
    <x v="120"/>
    <s v="Pertanian lahan kering  campur semak / kebun campur"/>
    <x v="3"/>
    <x v="0"/>
    <x v="0"/>
  </r>
  <r>
    <n v="4592"/>
    <n v="21"/>
    <n v="200"/>
    <n v="7"/>
    <x v="5"/>
    <n v="0"/>
    <x v="117"/>
    <x v="117"/>
    <s v="Hutan tanaman"/>
    <x v="5"/>
    <x v="0"/>
    <x v="0"/>
  </r>
  <r>
    <n v="4593"/>
    <n v="50"/>
    <n v="166"/>
    <n v="16"/>
    <x v="3"/>
    <n v="0"/>
    <x v="108"/>
    <x v="108"/>
    <s v="Pemukiman"/>
    <x v="3"/>
    <x v="0"/>
    <x v="0"/>
  </r>
  <r>
    <n v="4594"/>
    <n v="19"/>
    <n v="166"/>
    <n v="0"/>
    <x v="0"/>
    <n v="0"/>
    <x v="108"/>
    <x v="108"/>
    <s v="No data"/>
    <x v="0"/>
    <x v="0"/>
    <x v="0"/>
  </r>
  <r>
    <n v="4595"/>
    <n v="12"/>
    <n v="244"/>
    <n v="9"/>
    <x v="12"/>
    <n v="0"/>
    <x v="93"/>
    <x v="93"/>
    <s v="Semak belukar"/>
    <x v="12"/>
    <x v="0"/>
    <x v="0"/>
  </r>
  <r>
    <n v="4596"/>
    <n v="8"/>
    <n v="166"/>
    <n v="16"/>
    <x v="0"/>
    <n v="0"/>
    <x v="108"/>
    <x v="108"/>
    <s v="Pemukiman"/>
    <x v="0"/>
    <x v="0"/>
    <x v="0"/>
  </r>
  <r>
    <n v="4597"/>
    <n v="2442"/>
    <n v="248"/>
    <n v="9"/>
    <x v="2"/>
    <n v="0"/>
    <x v="115"/>
    <x v="115"/>
    <s v="Semak belukar"/>
    <x v="2"/>
    <x v="0"/>
    <x v="0"/>
  </r>
  <r>
    <n v="4598"/>
    <n v="258"/>
    <n v="221"/>
    <n v="9"/>
    <x v="13"/>
    <n v="0"/>
    <x v="122"/>
    <x v="122"/>
    <s v="Semak belukar"/>
    <x v="13"/>
    <x v="0"/>
    <x v="0"/>
  </r>
  <r>
    <n v="4599"/>
    <n v="9"/>
    <n v="220"/>
    <n v="1"/>
    <x v="3"/>
    <n v="0"/>
    <x v="96"/>
    <x v="96"/>
    <s v="Hutan lahan kering primer"/>
    <x v="3"/>
    <x v="0"/>
    <x v="1"/>
  </r>
  <r>
    <n v="4600"/>
    <n v="15"/>
    <n v="220"/>
    <n v="1"/>
    <x v="7"/>
    <n v="0"/>
    <x v="96"/>
    <x v="96"/>
    <s v="Hutan lahan kering primer"/>
    <x v="7"/>
    <x v="0"/>
    <x v="1"/>
  </r>
  <r>
    <n v="4601"/>
    <n v="726"/>
    <n v="248"/>
    <n v="9"/>
    <x v="4"/>
    <n v="0"/>
    <x v="115"/>
    <x v="115"/>
    <s v="Semak belukar"/>
    <x v="4"/>
    <x v="0"/>
    <x v="0"/>
  </r>
  <r>
    <n v="4602"/>
    <n v="167"/>
    <n v="279"/>
    <n v="13"/>
    <x v="7"/>
    <n v="0"/>
    <x v="90"/>
    <x v="90"/>
    <s v="Pertanian lahan kering  campur semak / kebun campur"/>
    <x v="7"/>
    <x v="0"/>
    <x v="0"/>
  </r>
  <r>
    <n v="4603"/>
    <n v="296"/>
    <n v="279"/>
    <n v="13"/>
    <x v="6"/>
    <n v="0"/>
    <x v="90"/>
    <x v="90"/>
    <s v="Pertanian lahan kering  campur semak / kebun campur"/>
    <x v="6"/>
    <x v="0"/>
    <x v="0"/>
  </r>
  <r>
    <n v="4604"/>
    <n v="45"/>
    <n v="211"/>
    <n v="11"/>
    <x v="3"/>
    <n v="0"/>
    <x v="120"/>
    <x v="120"/>
    <s v="Savanna / Padang rumput"/>
    <x v="3"/>
    <x v="0"/>
    <x v="0"/>
  </r>
  <r>
    <n v="4605"/>
    <n v="44"/>
    <n v="272"/>
    <n v="11"/>
    <x v="7"/>
    <n v="0"/>
    <x v="110"/>
    <x v="110"/>
    <s v="Savanna / Padang rumput"/>
    <x v="7"/>
    <x v="0"/>
    <x v="0"/>
  </r>
  <r>
    <n v="4606"/>
    <n v="1"/>
    <n v="248"/>
    <n v="9"/>
    <x v="12"/>
    <n v="0"/>
    <x v="115"/>
    <x v="115"/>
    <s v="Semak belukar"/>
    <x v="12"/>
    <x v="0"/>
    <x v="0"/>
  </r>
  <r>
    <n v="4607"/>
    <n v="7"/>
    <n v="248"/>
    <n v="13"/>
    <x v="12"/>
    <n v="0"/>
    <x v="115"/>
    <x v="115"/>
    <s v="Pertanian lahan kering  campur semak / kebun campur"/>
    <x v="12"/>
    <x v="0"/>
    <x v="0"/>
  </r>
  <r>
    <n v="4608"/>
    <n v="440"/>
    <n v="221"/>
    <n v="9"/>
    <x v="2"/>
    <n v="0"/>
    <x v="122"/>
    <x v="122"/>
    <s v="Semak belukar"/>
    <x v="2"/>
    <x v="0"/>
    <x v="0"/>
  </r>
  <r>
    <n v="4609"/>
    <n v="1"/>
    <n v="211"/>
    <n v="16"/>
    <x v="8"/>
    <n v="0"/>
    <x v="120"/>
    <x v="120"/>
    <s v="Pemukiman"/>
    <x v="8"/>
    <x v="0"/>
    <x v="0"/>
  </r>
  <r>
    <n v="4610"/>
    <n v="3"/>
    <n v="200"/>
    <n v="20"/>
    <x v="12"/>
    <n v="0"/>
    <x v="117"/>
    <x v="117"/>
    <s v="Tubuh air"/>
    <x v="12"/>
    <x v="0"/>
    <x v="0"/>
  </r>
  <r>
    <n v="4611"/>
    <n v="4"/>
    <n v="248"/>
    <n v="20"/>
    <x v="3"/>
    <n v="0"/>
    <x v="115"/>
    <x v="115"/>
    <s v="Tubuh air"/>
    <x v="3"/>
    <x v="0"/>
    <x v="0"/>
  </r>
  <r>
    <n v="4612"/>
    <n v="183"/>
    <n v="221"/>
    <n v="2"/>
    <x v="3"/>
    <n v="0"/>
    <x v="122"/>
    <x v="122"/>
    <s v="Hutan lahan kering sekunder / bekas tebangan"/>
    <x v="3"/>
    <x v="0"/>
    <x v="1"/>
  </r>
  <r>
    <n v="4613"/>
    <n v="5"/>
    <n v="220"/>
    <n v="14"/>
    <x v="7"/>
    <n v="0"/>
    <x v="96"/>
    <x v="96"/>
    <s v="Sawah"/>
    <x v="7"/>
    <x v="0"/>
    <x v="0"/>
  </r>
  <r>
    <n v="4614"/>
    <n v="8"/>
    <n v="279"/>
    <n v="18"/>
    <x v="13"/>
    <n v="0"/>
    <x v="90"/>
    <x v="90"/>
    <s v="Lahan terbuka"/>
    <x v="13"/>
    <x v="0"/>
    <x v="0"/>
  </r>
  <r>
    <n v="4615"/>
    <n v="327"/>
    <n v="187"/>
    <n v="2"/>
    <x v="1"/>
    <n v="0"/>
    <x v="111"/>
    <x v="111"/>
    <s v="Hutan lahan kering sekunder / bekas tebangan"/>
    <x v="1"/>
    <x v="0"/>
    <x v="1"/>
  </r>
  <r>
    <n v="4616"/>
    <n v="311"/>
    <n v="192"/>
    <n v="2"/>
    <x v="5"/>
    <n v="0"/>
    <x v="126"/>
    <x v="126"/>
    <s v="Hutan lahan kering sekunder / bekas tebangan"/>
    <x v="5"/>
    <x v="0"/>
    <x v="1"/>
  </r>
  <r>
    <n v="4617"/>
    <n v="920"/>
    <n v="192"/>
    <n v="2"/>
    <x v="4"/>
    <n v="0"/>
    <x v="126"/>
    <x v="126"/>
    <s v="Hutan lahan kering sekunder / bekas tebangan"/>
    <x v="4"/>
    <x v="0"/>
    <x v="0"/>
  </r>
  <r>
    <n v="4618"/>
    <n v="14"/>
    <n v="192"/>
    <n v="2"/>
    <x v="7"/>
    <n v="0"/>
    <x v="126"/>
    <x v="126"/>
    <s v="Hutan lahan kering sekunder / bekas tebangan"/>
    <x v="7"/>
    <x v="0"/>
    <x v="1"/>
  </r>
  <r>
    <n v="4619"/>
    <n v="36"/>
    <n v="200"/>
    <n v="7"/>
    <x v="1"/>
    <n v="0"/>
    <x v="117"/>
    <x v="117"/>
    <s v="Hutan tanaman"/>
    <x v="1"/>
    <x v="0"/>
    <x v="0"/>
  </r>
  <r>
    <n v="4620"/>
    <n v="111"/>
    <n v="197"/>
    <n v="14"/>
    <x v="3"/>
    <n v="0"/>
    <x v="119"/>
    <x v="119"/>
    <s v="Sawah"/>
    <x v="3"/>
    <x v="0"/>
    <x v="0"/>
  </r>
  <r>
    <n v="4621"/>
    <n v="235"/>
    <n v="197"/>
    <n v="14"/>
    <x v="6"/>
    <n v="0"/>
    <x v="119"/>
    <x v="119"/>
    <s v="Sawah"/>
    <x v="6"/>
    <x v="0"/>
    <x v="0"/>
  </r>
  <r>
    <n v="4622"/>
    <n v="32"/>
    <n v="211"/>
    <n v="13"/>
    <x v="8"/>
    <n v="0"/>
    <x v="120"/>
    <x v="120"/>
    <s v="Pertanian lahan kering  campur semak / kebun campur"/>
    <x v="8"/>
    <x v="0"/>
    <x v="0"/>
  </r>
  <r>
    <n v="4623"/>
    <n v="97"/>
    <n v="196"/>
    <n v="2"/>
    <x v="2"/>
    <n v="0"/>
    <x v="125"/>
    <x v="125"/>
    <s v="Hutan lahan kering sekunder / bekas tebangan"/>
    <x v="2"/>
    <x v="0"/>
    <x v="1"/>
  </r>
  <r>
    <n v="4624"/>
    <n v="17"/>
    <n v="221"/>
    <n v="1"/>
    <x v="2"/>
    <n v="0"/>
    <x v="122"/>
    <x v="122"/>
    <s v="Hutan lahan kering primer"/>
    <x v="2"/>
    <x v="0"/>
    <x v="1"/>
  </r>
  <r>
    <n v="4625"/>
    <n v="1305"/>
    <n v="198"/>
    <n v="2"/>
    <x v="4"/>
    <n v="0"/>
    <x v="127"/>
    <x v="127"/>
    <s v="Hutan lahan kering sekunder / bekas tebangan"/>
    <x v="4"/>
    <x v="0"/>
    <x v="0"/>
  </r>
  <r>
    <n v="4626"/>
    <n v="121"/>
    <n v="248"/>
    <n v="11"/>
    <x v="13"/>
    <n v="0"/>
    <x v="115"/>
    <x v="115"/>
    <s v="Savanna / Padang rumput"/>
    <x v="13"/>
    <x v="0"/>
    <x v="0"/>
  </r>
  <r>
    <n v="4627"/>
    <n v="1127"/>
    <n v="279"/>
    <n v="13"/>
    <x v="5"/>
    <n v="0"/>
    <x v="90"/>
    <x v="90"/>
    <s v="Pertanian lahan kering  campur semak / kebun campur"/>
    <x v="5"/>
    <x v="0"/>
    <x v="0"/>
  </r>
  <r>
    <n v="4628"/>
    <n v="99"/>
    <n v="192"/>
    <n v="9"/>
    <x v="4"/>
    <n v="0"/>
    <x v="126"/>
    <x v="126"/>
    <s v="Semak belukar"/>
    <x v="4"/>
    <x v="0"/>
    <x v="0"/>
  </r>
  <r>
    <n v="4629"/>
    <n v="10"/>
    <n v="248"/>
    <n v="20"/>
    <x v="5"/>
    <n v="0"/>
    <x v="115"/>
    <x v="115"/>
    <s v="Tubuh air"/>
    <x v="5"/>
    <x v="0"/>
    <x v="0"/>
  </r>
  <r>
    <n v="4630"/>
    <n v="343"/>
    <n v="196"/>
    <n v="7"/>
    <x v="4"/>
    <n v="0"/>
    <x v="125"/>
    <x v="125"/>
    <s v="Hutan tanaman"/>
    <x v="4"/>
    <x v="0"/>
    <x v="0"/>
  </r>
  <r>
    <n v="4631"/>
    <n v="27"/>
    <n v="211"/>
    <n v="11"/>
    <x v="6"/>
    <n v="0"/>
    <x v="120"/>
    <x v="120"/>
    <s v="Savanna / Padang rumput"/>
    <x v="6"/>
    <x v="0"/>
    <x v="0"/>
  </r>
  <r>
    <n v="4632"/>
    <n v="4"/>
    <n v="273"/>
    <n v="12"/>
    <x v="6"/>
    <n v="1"/>
    <x v="91"/>
    <x v="91"/>
    <s v="Pertanian lahan kering"/>
    <x v="6"/>
    <x v="1"/>
    <x v="0"/>
  </r>
  <r>
    <n v="4633"/>
    <n v="5"/>
    <n v="248"/>
    <n v="12"/>
    <x v="12"/>
    <n v="0"/>
    <x v="115"/>
    <x v="115"/>
    <s v="Pertanian lahan kering"/>
    <x v="12"/>
    <x v="0"/>
    <x v="0"/>
  </r>
  <r>
    <n v="4634"/>
    <n v="12"/>
    <n v="208"/>
    <n v="20"/>
    <x v="5"/>
    <n v="0"/>
    <x v="121"/>
    <x v="121"/>
    <s v="Tubuh air"/>
    <x v="5"/>
    <x v="0"/>
    <x v="0"/>
  </r>
  <r>
    <n v="4635"/>
    <n v="79"/>
    <n v="206"/>
    <n v="7"/>
    <x v="2"/>
    <n v="0"/>
    <x v="77"/>
    <x v="77"/>
    <s v="Hutan tanaman"/>
    <x v="2"/>
    <x v="0"/>
    <x v="0"/>
  </r>
  <r>
    <n v="4636"/>
    <n v="4"/>
    <n v="199"/>
    <n v="13"/>
    <x v="4"/>
    <n v="0"/>
    <x v="118"/>
    <x v="118"/>
    <s v="Pertanian lahan kering  campur semak / kebun campur"/>
    <x v="4"/>
    <x v="0"/>
    <x v="0"/>
  </r>
  <r>
    <n v="4637"/>
    <n v="149"/>
    <n v="221"/>
    <n v="9"/>
    <x v="3"/>
    <n v="0"/>
    <x v="122"/>
    <x v="122"/>
    <s v="Semak belukar"/>
    <x v="3"/>
    <x v="0"/>
    <x v="0"/>
  </r>
  <r>
    <n v="4638"/>
    <n v="11"/>
    <n v="221"/>
    <n v="1"/>
    <x v="3"/>
    <n v="0"/>
    <x v="122"/>
    <x v="122"/>
    <s v="Hutan lahan kering primer"/>
    <x v="3"/>
    <x v="0"/>
    <x v="1"/>
  </r>
  <r>
    <n v="4639"/>
    <n v="187"/>
    <n v="208"/>
    <n v="9"/>
    <x v="4"/>
    <n v="0"/>
    <x v="121"/>
    <x v="121"/>
    <s v="Semak belukar"/>
    <x v="4"/>
    <x v="0"/>
    <x v="0"/>
  </r>
  <r>
    <n v="4640"/>
    <n v="37"/>
    <n v="208"/>
    <n v="9"/>
    <x v="5"/>
    <n v="0"/>
    <x v="121"/>
    <x v="121"/>
    <s v="Semak belukar"/>
    <x v="5"/>
    <x v="0"/>
    <x v="0"/>
  </r>
  <r>
    <n v="4641"/>
    <n v="101"/>
    <n v="273"/>
    <n v="2"/>
    <x v="6"/>
    <n v="0"/>
    <x v="91"/>
    <x v="91"/>
    <s v="Hutan lahan kering sekunder / bekas tebangan"/>
    <x v="6"/>
    <x v="0"/>
    <x v="1"/>
  </r>
  <r>
    <n v="4642"/>
    <n v="797"/>
    <n v="221"/>
    <n v="2"/>
    <x v="4"/>
    <n v="0"/>
    <x v="122"/>
    <x v="122"/>
    <s v="Hutan lahan kering sekunder / bekas tebangan"/>
    <x v="4"/>
    <x v="0"/>
    <x v="0"/>
  </r>
  <r>
    <n v="4643"/>
    <n v="1250"/>
    <n v="221"/>
    <n v="14"/>
    <x v="6"/>
    <n v="0"/>
    <x v="122"/>
    <x v="122"/>
    <s v="Sawah"/>
    <x v="6"/>
    <x v="0"/>
    <x v="0"/>
  </r>
  <r>
    <n v="4644"/>
    <n v="75"/>
    <n v="221"/>
    <n v="14"/>
    <x v="3"/>
    <n v="0"/>
    <x v="122"/>
    <x v="122"/>
    <s v="Sawah"/>
    <x v="3"/>
    <x v="0"/>
    <x v="0"/>
  </r>
  <r>
    <n v="4645"/>
    <n v="46"/>
    <n v="196"/>
    <n v="7"/>
    <x v="2"/>
    <n v="0"/>
    <x v="125"/>
    <x v="125"/>
    <s v="Hutan tanaman"/>
    <x v="2"/>
    <x v="0"/>
    <x v="0"/>
  </r>
  <r>
    <n v="4646"/>
    <n v="14"/>
    <n v="199"/>
    <n v="16"/>
    <x v="4"/>
    <n v="0"/>
    <x v="118"/>
    <x v="118"/>
    <s v="Pemukiman"/>
    <x v="4"/>
    <x v="0"/>
    <x v="0"/>
  </r>
  <r>
    <n v="4647"/>
    <n v="7"/>
    <n v="248"/>
    <n v="9"/>
    <x v="3"/>
    <n v="0"/>
    <x v="115"/>
    <x v="115"/>
    <s v="Semak belukar"/>
    <x v="3"/>
    <x v="0"/>
    <x v="0"/>
  </r>
  <r>
    <n v="4648"/>
    <n v="39"/>
    <n v="221"/>
    <n v="1"/>
    <x v="4"/>
    <n v="0"/>
    <x v="122"/>
    <x v="122"/>
    <s v="Hutan lahan kering primer"/>
    <x v="4"/>
    <x v="0"/>
    <x v="2"/>
  </r>
  <r>
    <n v="4649"/>
    <n v="9"/>
    <n v="273"/>
    <n v="13"/>
    <x v="3"/>
    <n v="0"/>
    <x v="91"/>
    <x v="91"/>
    <s v="Pertanian lahan kering  campur semak / kebun campur"/>
    <x v="3"/>
    <x v="0"/>
    <x v="0"/>
  </r>
  <r>
    <n v="4650"/>
    <n v="332"/>
    <n v="197"/>
    <n v="2"/>
    <x v="7"/>
    <n v="0"/>
    <x v="119"/>
    <x v="119"/>
    <s v="Hutan lahan kering sekunder / bekas tebangan"/>
    <x v="7"/>
    <x v="0"/>
    <x v="1"/>
  </r>
  <r>
    <n v="4651"/>
    <n v="40"/>
    <n v="199"/>
    <n v="13"/>
    <x v="2"/>
    <n v="0"/>
    <x v="118"/>
    <x v="118"/>
    <s v="Pertanian lahan kering  campur semak / kebun campur"/>
    <x v="2"/>
    <x v="0"/>
    <x v="0"/>
  </r>
  <r>
    <n v="4652"/>
    <n v="132"/>
    <n v="221"/>
    <n v="2"/>
    <x v="5"/>
    <n v="0"/>
    <x v="122"/>
    <x v="122"/>
    <s v="Hutan lahan kering sekunder / bekas tebangan"/>
    <x v="5"/>
    <x v="0"/>
    <x v="1"/>
  </r>
  <r>
    <n v="4653"/>
    <n v="8"/>
    <n v="278"/>
    <n v="14"/>
    <x v="2"/>
    <n v="0"/>
    <x v="98"/>
    <x v="98"/>
    <s v="Sawah"/>
    <x v="2"/>
    <x v="0"/>
    <x v="0"/>
  </r>
  <r>
    <n v="4654"/>
    <n v="75"/>
    <n v="278"/>
    <n v="14"/>
    <x v="6"/>
    <n v="0"/>
    <x v="98"/>
    <x v="98"/>
    <s v="Sawah"/>
    <x v="6"/>
    <x v="0"/>
    <x v="0"/>
  </r>
  <r>
    <n v="4655"/>
    <n v="96"/>
    <n v="273"/>
    <n v="13"/>
    <x v="5"/>
    <n v="0"/>
    <x v="91"/>
    <x v="91"/>
    <s v="Pertanian lahan kering  campur semak / kebun campur"/>
    <x v="5"/>
    <x v="0"/>
    <x v="0"/>
  </r>
  <r>
    <n v="4656"/>
    <n v="702"/>
    <n v="195"/>
    <n v="9"/>
    <x v="4"/>
    <n v="0"/>
    <x v="128"/>
    <x v="128"/>
    <s v="Semak belukar"/>
    <x v="4"/>
    <x v="0"/>
    <x v="0"/>
  </r>
  <r>
    <n v="4657"/>
    <n v="141"/>
    <n v="198"/>
    <n v="7"/>
    <x v="1"/>
    <n v="0"/>
    <x v="127"/>
    <x v="127"/>
    <s v="Hutan tanaman"/>
    <x v="1"/>
    <x v="0"/>
    <x v="0"/>
  </r>
  <r>
    <n v="4658"/>
    <n v="11"/>
    <n v="197"/>
    <n v="14"/>
    <x v="4"/>
    <n v="0"/>
    <x v="119"/>
    <x v="119"/>
    <s v="Sawah"/>
    <x v="4"/>
    <x v="0"/>
    <x v="0"/>
  </r>
  <r>
    <n v="4659"/>
    <n v="12"/>
    <n v="199"/>
    <n v="16"/>
    <x v="7"/>
    <n v="0"/>
    <x v="118"/>
    <x v="118"/>
    <s v="Pemukiman"/>
    <x v="7"/>
    <x v="0"/>
    <x v="0"/>
  </r>
  <r>
    <n v="4660"/>
    <n v="14"/>
    <n v="221"/>
    <n v="1"/>
    <x v="1"/>
    <n v="0"/>
    <x v="122"/>
    <x v="122"/>
    <s v="Hutan lahan kering primer"/>
    <x v="1"/>
    <x v="0"/>
    <x v="1"/>
  </r>
  <r>
    <n v="4661"/>
    <n v="20"/>
    <n v="221"/>
    <n v="1"/>
    <x v="5"/>
    <n v="0"/>
    <x v="122"/>
    <x v="122"/>
    <s v="Hutan lahan kering primer"/>
    <x v="5"/>
    <x v="0"/>
    <x v="1"/>
  </r>
  <r>
    <n v="4662"/>
    <n v="7"/>
    <n v="221"/>
    <n v="12"/>
    <x v="2"/>
    <n v="0"/>
    <x v="122"/>
    <x v="122"/>
    <s v="Pertanian lahan kering"/>
    <x v="2"/>
    <x v="0"/>
    <x v="0"/>
  </r>
  <r>
    <n v="4663"/>
    <n v="35"/>
    <n v="211"/>
    <n v="16"/>
    <x v="4"/>
    <n v="0"/>
    <x v="120"/>
    <x v="120"/>
    <s v="Pemukiman"/>
    <x v="4"/>
    <x v="0"/>
    <x v="0"/>
  </r>
  <r>
    <n v="4664"/>
    <n v="276"/>
    <n v="187"/>
    <n v="9"/>
    <x v="2"/>
    <n v="0"/>
    <x v="111"/>
    <x v="111"/>
    <s v="Semak belukar"/>
    <x v="2"/>
    <x v="0"/>
    <x v="0"/>
  </r>
  <r>
    <n v="4665"/>
    <n v="341"/>
    <n v="196"/>
    <n v="7"/>
    <x v="1"/>
    <n v="0"/>
    <x v="125"/>
    <x v="125"/>
    <s v="Hutan tanaman"/>
    <x v="1"/>
    <x v="0"/>
    <x v="0"/>
  </r>
  <r>
    <n v="4666"/>
    <n v="13"/>
    <n v="199"/>
    <n v="16"/>
    <x v="3"/>
    <n v="0"/>
    <x v="118"/>
    <x v="118"/>
    <s v="Pemukiman"/>
    <x v="3"/>
    <x v="0"/>
    <x v="0"/>
  </r>
  <r>
    <n v="4667"/>
    <n v="1455"/>
    <n v="221"/>
    <n v="9"/>
    <x v="7"/>
    <n v="0"/>
    <x v="122"/>
    <x v="122"/>
    <s v="Semak belukar"/>
    <x v="7"/>
    <x v="0"/>
    <x v="0"/>
  </r>
  <r>
    <n v="4668"/>
    <n v="1691"/>
    <n v="208"/>
    <n v="11"/>
    <x v="2"/>
    <n v="0"/>
    <x v="121"/>
    <x v="121"/>
    <s v="Savanna / Padang rumput"/>
    <x v="2"/>
    <x v="0"/>
    <x v="0"/>
  </r>
  <r>
    <n v="4669"/>
    <n v="150"/>
    <n v="212"/>
    <n v="12"/>
    <x v="4"/>
    <n v="0"/>
    <x v="123"/>
    <x v="123"/>
    <s v="Pertanian lahan kering"/>
    <x v="4"/>
    <x v="0"/>
    <x v="0"/>
  </r>
  <r>
    <n v="4670"/>
    <n v="624"/>
    <n v="273"/>
    <n v="1"/>
    <x v="13"/>
    <n v="0"/>
    <x v="91"/>
    <x v="91"/>
    <s v="Hutan lahan kering primer"/>
    <x v="13"/>
    <x v="0"/>
    <x v="0"/>
  </r>
  <r>
    <n v="4671"/>
    <n v="5"/>
    <n v="273"/>
    <n v="1"/>
    <x v="5"/>
    <n v="0"/>
    <x v="91"/>
    <x v="91"/>
    <s v="Hutan lahan kering primer"/>
    <x v="5"/>
    <x v="0"/>
    <x v="1"/>
  </r>
  <r>
    <n v="4672"/>
    <n v="223"/>
    <n v="196"/>
    <n v="13"/>
    <x v="2"/>
    <n v="0"/>
    <x v="125"/>
    <x v="125"/>
    <s v="Pertanian lahan kering  campur semak / kebun campur"/>
    <x v="2"/>
    <x v="0"/>
    <x v="0"/>
  </r>
  <r>
    <n v="4673"/>
    <n v="471"/>
    <n v="196"/>
    <n v="2"/>
    <x v="1"/>
    <n v="0"/>
    <x v="125"/>
    <x v="125"/>
    <s v="Hutan lahan kering sekunder / bekas tebangan"/>
    <x v="1"/>
    <x v="0"/>
    <x v="1"/>
  </r>
  <r>
    <n v="4674"/>
    <n v="919"/>
    <n v="201"/>
    <n v="2"/>
    <x v="7"/>
    <n v="0"/>
    <x v="129"/>
    <x v="129"/>
    <s v="Hutan lahan kering sekunder / bekas tebangan"/>
    <x v="7"/>
    <x v="0"/>
    <x v="1"/>
  </r>
  <r>
    <n v="4675"/>
    <n v="24"/>
    <n v="221"/>
    <n v="14"/>
    <x v="13"/>
    <n v="0"/>
    <x v="122"/>
    <x v="122"/>
    <s v="Sawah"/>
    <x v="13"/>
    <x v="0"/>
    <x v="0"/>
  </r>
  <r>
    <n v="4676"/>
    <n v="81"/>
    <n v="273"/>
    <n v="1"/>
    <x v="8"/>
    <n v="0"/>
    <x v="91"/>
    <x v="91"/>
    <s v="Hutan lahan kering primer"/>
    <x v="8"/>
    <x v="0"/>
    <x v="1"/>
  </r>
  <r>
    <n v="4677"/>
    <n v="683"/>
    <n v="273"/>
    <n v="2"/>
    <x v="13"/>
    <n v="0"/>
    <x v="91"/>
    <x v="91"/>
    <s v="Hutan lahan kering sekunder / bekas tebangan"/>
    <x v="13"/>
    <x v="0"/>
    <x v="0"/>
  </r>
  <r>
    <n v="4678"/>
    <n v="182"/>
    <n v="187"/>
    <n v="9"/>
    <x v="1"/>
    <n v="0"/>
    <x v="111"/>
    <x v="111"/>
    <s v="Semak belukar"/>
    <x v="1"/>
    <x v="0"/>
    <x v="0"/>
  </r>
  <r>
    <n v="4679"/>
    <n v="230"/>
    <n v="196"/>
    <n v="13"/>
    <x v="4"/>
    <n v="0"/>
    <x v="125"/>
    <x v="125"/>
    <s v="Pertanian lahan kering  campur semak / kebun campur"/>
    <x v="4"/>
    <x v="0"/>
    <x v="0"/>
  </r>
  <r>
    <n v="4680"/>
    <n v="1"/>
    <n v="198"/>
    <n v="7"/>
    <x v="5"/>
    <n v="0"/>
    <x v="127"/>
    <x v="127"/>
    <s v="Hutan tanaman"/>
    <x v="5"/>
    <x v="0"/>
    <x v="0"/>
  </r>
  <r>
    <n v="4681"/>
    <n v="50"/>
    <n v="201"/>
    <n v="2"/>
    <x v="3"/>
    <n v="0"/>
    <x v="129"/>
    <x v="129"/>
    <s v="Hutan lahan kering sekunder / bekas tebangan"/>
    <x v="3"/>
    <x v="0"/>
    <x v="1"/>
  </r>
  <r>
    <n v="4682"/>
    <n v="3"/>
    <n v="199"/>
    <n v="13"/>
    <x v="3"/>
    <n v="0"/>
    <x v="118"/>
    <x v="118"/>
    <s v="Pertanian lahan kering  campur semak / kebun campur"/>
    <x v="3"/>
    <x v="0"/>
    <x v="0"/>
  </r>
  <r>
    <n v="4683"/>
    <n v="3"/>
    <n v="166"/>
    <n v="2"/>
    <x v="0"/>
    <n v="0"/>
    <x v="108"/>
    <x v="108"/>
    <s v="Hutan lahan kering sekunder / bekas tebangan"/>
    <x v="0"/>
    <x v="0"/>
    <x v="1"/>
  </r>
  <r>
    <n v="4684"/>
    <n v="119"/>
    <n v="248"/>
    <n v="11"/>
    <x v="4"/>
    <n v="0"/>
    <x v="115"/>
    <x v="115"/>
    <s v="Savanna / Padang rumput"/>
    <x v="4"/>
    <x v="0"/>
    <x v="0"/>
  </r>
  <r>
    <n v="4685"/>
    <n v="225"/>
    <n v="248"/>
    <n v="2"/>
    <x v="5"/>
    <n v="0"/>
    <x v="115"/>
    <x v="115"/>
    <s v="Hutan lahan kering sekunder / bekas tebangan"/>
    <x v="5"/>
    <x v="0"/>
    <x v="1"/>
  </r>
  <r>
    <n v="4686"/>
    <n v="362"/>
    <n v="212"/>
    <n v="12"/>
    <x v="5"/>
    <n v="0"/>
    <x v="123"/>
    <x v="123"/>
    <s v="Pertanian lahan kering"/>
    <x v="5"/>
    <x v="0"/>
    <x v="0"/>
  </r>
  <r>
    <n v="4687"/>
    <n v="234"/>
    <n v="198"/>
    <n v="2"/>
    <x v="1"/>
    <n v="0"/>
    <x v="127"/>
    <x v="127"/>
    <s v="Hutan lahan kering sekunder / bekas tebangan"/>
    <x v="1"/>
    <x v="0"/>
    <x v="1"/>
  </r>
  <r>
    <n v="4688"/>
    <n v="36"/>
    <n v="200"/>
    <n v="7"/>
    <x v="4"/>
    <n v="0"/>
    <x v="117"/>
    <x v="117"/>
    <s v="Hutan tanaman"/>
    <x v="4"/>
    <x v="0"/>
    <x v="0"/>
  </r>
  <r>
    <n v="4689"/>
    <n v="647"/>
    <n v="201"/>
    <n v="2"/>
    <x v="4"/>
    <n v="0"/>
    <x v="129"/>
    <x v="129"/>
    <s v="Hutan lahan kering sekunder / bekas tebangan"/>
    <x v="4"/>
    <x v="0"/>
    <x v="0"/>
  </r>
  <r>
    <n v="4690"/>
    <n v="159"/>
    <n v="221"/>
    <n v="2"/>
    <x v="2"/>
    <n v="0"/>
    <x v="122"/>
    <x v="122"/>
    <s v="Hutan lahan kering sekunder / bekas tebangan"/>
    <x v="2"/>
    <x v="0"/>
    <x v="1"/>
  </r>
  <r>
    <n v="4691"/>
    <n v="5"/>
    <n v="187"/>
    <n v="9"/>
    <x v="5"/>
    <n v="0"/>
    <x v="111"/>
    <x v="111"/>
    <s v="Semak belukar"/>
    <x v="5"/>
    <x v="0"/>
    <x v="0"/>
  </r>
  <r>
    <n v="4692"/>
    <n v="5"/>
    <n v="278"/>
    <n v="14"/>
    <x v="3"/>
    <n v="0"/>
    <x v="98"/>
    <x v="98"/>
    <s v="Sawah"/>
    <x v="3"/>
    <x v="0"/>
    <x v="0"/>
  </r>
  <r>
    <n v="4693"/>
    <n v="23"/>
    <n v="273"/>
    <n v="2"/>
    <x v="8"/>
    <n v="0"/>
    <x v="91"/>
    <x v="91"/>
    <s v="Hutan lahan kering sekunder / bekas tebangan"/>
    <x v="8"/>
    <x v="0"/>
    <x v="1"/>
  </r>
  <r>
    <n v="4694"/>
    <n v="1"/>
    <n v="187"/>
    <n v="9"/>
    <x v="4"/>
    <n v="0"/>
    <x v="111"/>
    <x v="111"/>
    <s v="Semak belukar"/>
    <x v="4"/>
    <x v="0"/>
    <x v="0"/>
  </r>
  <r>
    <n v="4695"/>
    <n v="19"/>
    <n v="195"/>
    <n v="9"/>
    <x v="2"/>
    <n v="0"/>
    <x v="128"/>
    <x v="128"/>
    <s v="Semak belukar"/>
    <x v="2"/>
    <x v="0"/>
    <x v="0"/>
  </r>
  <r>
    <n v="4696"/>
    <n v="1"/>
    <n v="242"/>
    <n v="1"/>
    <x v="0"/>
    <n v="0"/>
    <x v="49"/>
    <x v="49"/>
    <s v="Hutan lahan kering primer"/>
    <x v="0"/>
    <x v="0"/>
    <x v="1"/>
  </r>
  <r>
    <n v="4697"/>
    <n v="117"/>
    <n v="279"/>
    <n v="13"/>
    <x v="3"/>
    <n v="0"/>
    <x v="90"/>
    <x v="90"/>
    <s v="Pertanian lahan kering  campur semak / kebun campur"/>
    <x v="3"/>
    <x v="0"/>
    <x v="0"/>
  </r>
  <r>
    <n v="4698"/>
    <n v="9"/>
    <n v="208"/>
    <n v="20"/>
    <x v="13"/>
    <n v="0"/>
    <x v="121"/>
    <x v="121"/>
    <s v="Tubuh air"/>
    <x v="13"/>
    <x v="0"/>
    <x v="0"/>
  </r>
  <r>
    <n v="4699"/>
    <n v="70"/>
    <n v="212"/>
    <n v="12"/>
    <x v="6"/>
    <n v="0"/>
    <x v="123"/>
    <x v="123"/>
    <s v="Pertanian lahan kering"/>
    <x v="6"/>
    <x v="0"/>
    <x v="0"/>
  </r>
  <r>
    <n v="4700"/>
    <n v="35"/>
    <n v="198"/>
    <n v="7"/>
    <x v="4"/>
    <n v="0"/>
    <x v="127"/>
    <x v="127"/>
    <s v="Hutan tanaman"/>
    <x v="4"/>
    <x v="0"/>
    <x v="0"/>
  </r>
  <r>
    <n v="4701"/>
    <n v="102"/>
    <n v="199"/>
    <n v="9"/>
    <x v="4"/>
    <n v="0"/>
    <x v="118"/>
    <x v="118"/>
    <s v="Semak belukar"/>
    <x v="4"/>
    <x v="0"/>
    <x v="0"/>
  </r>
  <r>
    <n v="4702"/>
    <n v="9"/>
    <n v="248"/>
    <n v="12"/>
    <x v="18"/>
    <n v="0"/>
    <x v="115"/>
    <x v="115"/>
    <s v="Pertanian lahan kering"/>
    <x v="18"/>
    <x v="0"/>
    <x v="0"/>
  </r>
  <r>
    <n v="4703"/>
    <n v="184"/>
    <n v="199"/>
    <n v="9"/>
    <x v="2"/>
    <n v="0"/>
    <x v="118"/>
    <x v="118"/>
    <s v="Semak belukar"/>
    <x v="2"/>
    <x v="0"/>
    <x v="0"/>
  </r>
  <r>
    <n v="4704"/>
    <n v="20"/>
    <n v="248"/>
    <n v="12"/>
    <x v="15"/>
    <n v="0"/>
    <x v="115"/>
    <x v="115"/>
    <s v="Pertanian lahan kering"/>
    <x v="15"/>
    <x v="0"/>
    <x v="0"/>
  </r>
  <r>
    <n v="4705"/>
    <n v="5"/>
    <n v="248"/>
    <n v="12"/>
    <x v="11"/>
    <n v="0"/>
    <x v="115"/>
    <x v="115"/>
    <s v="Pertanian lahan kering"/>
    <x v="11"/>
    <x v="0"/>
    <x v="0"/>
  </r>
  <r>
    <n v="4706"/>
    <n v="5"/>
    <n v="273"/>
    <n v="13"/>
    <x v="6"/>
    <n v="0"/>
    <x v="91"/>
    <x v="91"/>
    <s v="Pertanian lahan kering  campur semak / kebun campur"/>
    <x v="6"/>
    <x v="0"/>
    <x v="0"/>
  </r>
  <r>
    <n v="4707"/>
    <n v="113"/>
    <n v="248"/>
    <n v="6"/>
    <x v="5"/>
    <n v="0"/>
    <x v="115"/>
    <x v="115"/>
    <s v="Hutan mangrove sekunder"/>
    <x v="5"/>
    <x v="0"/>
    <x v="1"/>
  </r>
  <r>
    <n v="4708"/>
    <n v="50"/>
    <n v="248"/>
    <n v="6"/>
    <x v="12"/>
    <n v="0"/>
    <x v="115"/>
    <x v="115"/>
    <s v="Hutan mangrove sekunder"/>
    <x v="12"/>
    <x v="0"/>
    <x v="1"/>
  </r>
  <r>
    <n v="4709"/>
    <n v="148"/>
    <n v="248"/>
    <n v="6"/>
    <x v="11"/>
    <n v="0"/>
    <x v="115"/>
    <x v="115"/>
    <s v="Hutan mangrove sekunder"/>
    <x v="11"/>
    <x v="0"/>
    <x v="0"/>
  </r>
  <r>
    <n v="4710"/>
    <n v="733"/>
    <n v="212"/>
    <n v="11"/>
    <x v="1"/>
    <n v="0"/>
    <x v="123"/>
    <x v="123"/>
    <s v="Savanna / Padang rumput"/>
    <x v="1"/>
    <x v="0"/>
    <x v="0"/>
  </r>
  <r>
    <n v="4711"/>
    <n v="3"/>
    <n v="273"/>
    <n v="13"/>
    <x v="13"/>
    <n v="0"/>
    <x v="91"/>
    <x v="91"/>
    <s v="Pertanian lahan kering  campur semak / kebun campur"/>
    <x v="13"/>
    <x v="0"/>
    <x v="0"/>
  </r>
  <r>
    <n v="4712"/>
    <n v="2"/>
    <n v="273"/>
    <n v="12"/>
    <x v="13"/>
    <n v="0"/>
    <x v="91"/>
    <x v="91"/>
    <s v="Pertanian lahan kering"/>
    <x v="13"/>
    <x v="0"/>
    <x v="0"/>
  </r>
  <r>
    <n v="4713"/>
    <n v="5"/>
    <n v="196"/>
    <n v="13"/>
    <x v="1"/>
    <n v="0"/>
    <x v="125"/>
    <x v="125"/>
    <s v="Pertanian lahan kering  campur semak / kebun campur"/>
    <x v="1"/>
    <x v="0"/>
    <x v="0"/>
  </r>
  <r>
    <n v="4714"/>
    <n v="107"/>
    <n v="196"/>
    <n v="2"/>
    <x v="5"/>
    <n v="0"/>
    <x v="125"/>
    <x v="125"/>
    <s v="Hutan lahan kering sekunder / bekas tebangan"/>
    <x v="5"/>
    <x v="0"/>
    <x v="1"/>
  </r>
  <r>
    <n v="4715"/>
    <n v="14"/>
    <n v="272"/>
    <n v="2"/>
    <x v="0"/>
    <n v="0"/>
    <x v="110"/>
    <x v="110"/>
    <s v="Hutan lahan kering sekunder / bekas tebangan"/>
    <x v="0"/>
    <x v="0"/>
    <x v="1"/>
  </r>
  <r>
    <n v="4716"/>
    <n v="71"/>
    <n v="187"/>
    <n v="16"/>
    <x v="3"/>
    <n v="0"/>
    <x v="111"/>
    <x v="111"/>
    <s v="Pemukiman"/>
    <x v="3"/>
    <x v="0"/>
    <x v="0"/>
  </r>
  <r>
    <n v="4717"/>
    <n v="2"/>
    <n v="197"/>
    <n v="14"/>
    <x v="5"/>
    <n v="0"/>
    <x v="119"/>
    <x v="119"/>
    <s v="Sawah"/>
    <x v="5"/>
    <x v="0"/>
    <x v="0"/>
  </r>
  <r>
    <n v="4718"/>
    <n v="113"/>
    <n v="221"/>
    <n v="9"/>
    <x v="6"/>
    <n v="0"/>
    <x v="122"/>
    <x v="122"/>
    <s v="Semak belukar"/>
    <x v="6"/>
    <x v="0"/>
    <x v="0"/>
  </r>
  <r>
    <n v="4719"/>
    <n v="46"/>
    <n v="279"/>
    <n v="13"/>
    <x v="4"/>
    <n v="0"/>
    <x v="90"/>
    <x v="90"/>
    <s v="Pertanian lahan kering  campur semak / kebun campur"/>
    <x v="4"/>
    <x v="0"/>
    <x v="0"/>
  </r>
  <r>
    <n v="4720"/>
    <n v="25"/>
    <n v="273"/>
    <n v="1"/>
    <x v="4"/>
    <n v="0"/>
    <x v="91"/>
    <x v="91"/>
    <s v="Hutan lahan kering primer"/>
    <x v="4"/>
    <x v="0"/>
    <x v="2"/>
  </r>
  <r>
    <n v="4721"/>
    <n v="7799"/>
    <n v="195"/>
    <n v="2"/>
    <x v="4"/>
    <n v="0"/>
    <x v="128"/>
    <x v="128"/>
    <s v="Hutan lahan kering sekunder / bekas tebangan"/>
    <x v="4"/>
    <x v="0"/>
    <x v="0"/>
  </r>
  <r>
    <n v="4722"/>
    <n v="4"/>
    <n v="197"/>
    <n v="16"/>
    <x v="5"/>
    <n v="0"/>
    <x v="119"/>
    <x v="119"/>
    <s v="Pemukiman"/>
    <x v="5"/>
    <x v="0"/>
    <x v="0"/>
  </r>
  <r>
    <n v="4723"/>
    <n v="56"/>
    <n v="197"/>
    <n v="16"/>
    <x v="3"/>
    <n v="0"/>
    <x v="119"/>
    <x v="119"/>
    <s v="Pemukiman"/>
    <x v="3"/>
    <x v="0"/>
    <x v="0"/>
  </r>
  <r>
    <n v="4724"/>
    <n v="3"/>
    <n v="248"/>
    <n v="6"/>
    <x v="15"/>
    <n v="0"/>
    <x v="115"/>
    <x v="115"/>
    <s v="Hutan mangrove sekunder"/>
    <x v="15"/>
    <x v="0"/>
    <x v="1"/>
  </r>
  <r>
    <n v="4725"/>
    <n v="5"/>
    <n v="221"/>
    <n v="9"/>
    <x v="5"/>
    <n v="0"/>
    <x v="122"/>
    <x v="122"/>
    <s v="Semak belukar"/>
    <x v="5"/>
    <x v="0"/>
    <x v="0"/>
  </r>
  <r>
    <n v="4726"/>
    <n v="407"/>
    <n v="279"/>
    <n v="11"/>
    <x v="7"/>
    <n v="0"/>
    <x v="90"/>
    <x v="90"/>
    <s v="Savanna / Padang rumput"/>
    <x v="7"/>
    <x v="0"/>
    <x v="0"/>
  </r>
  <r>
    <n v="4727"/>
    <n v="2"/>
    <n v="272"/>
    <n v="0"/>
    <x v="0"/>
    <n v="0"/>
    <x v="110"/>
    <x v="110"/>
    <s v="No data"/>
    <x v="0"/>
    <x v="0"/>
    <x v="0"/>
  </r>
  <r>
    <n v="4728"/>
    <n v="26"/>
    <n v="196"/>
    <n v="7"/>
    <x v="5"/>
    <n v="0"/>
    <x v="125"/>
    <x v="125"/>
    <s v="Hutan tanaman"/>
    <x v="5"/>
    <x v="0"/>
    <x v="0"/>
  </r>
  <r>
    <n v="4729"/>
    <n v="11"/>
    <n v="197"/>
    <n v="16"/>
    <x v="4"/>
    <n v="0"/>
    <x v="119"/>
    <x v="119"/>
    <s v="Pemukiman"/>
    <x v="4"/>
    <x v="0"/>
    <x v="0"/>
  </r>
  <r>
    <n v="4730"/>
    <n v="4"/>
    <n v="248"/>
    <n v="6"/>
    <x v="3"/>
    <n v="0"/>
    <x v="115"/>
    <x v="115"/>
    <s v="Hutan mangrove sekunder"/>
    <x v="3"/>
    <x v="0"/>
    <x v="1"/>
  </r>
  <r>
    <n v="4731"/>
    <n v="61"/>
    <n v="248"/>
    <n v="18"/>
    <x v="8"/>
    <n v="0"/>
    <x v="115"/>
    <x v="115"/>
    <s v="Lahan terbuka"/>
    <x v="8"/>
    <x v="0"/>
    <x v="0"/>
  </r>
  <r>
    <n v="4732"/>
    <n v="46"/>
    <n v="196"/>
    <n v="13"/>
    <x v="3"/>
    <n v="0"/>
    <x v="125"/>
    <x v="125"/>
    <s v="Pertanian lahan kering  campur semak / kebun campur"/>
    <x v="3"/>
    <x v="0"/>
    <x v="0"/>
  </r>
  <r>
    <n v="4733"/>
    <n v="9"/>
    <n v="197"/>
    <n v="16"/>
    <x v="7"/>
    <n v="0"/>
    <x v="119"/>
    <x v="119"/>
    <s v="Pemukiman"/>
    <x v="7"/>
    <x v="0"/>
    <x v="0"/>
  </r>
  <r>
    <n v="4734"/>
    <n v="530"/>
    <n v="201"/>
    <n v="9"/>
    <x v="2"/>
    <n v="0"/>
    <x v="129"/>
    <x v="129"/>
    <s v="Semak belukar"/>
    <x v="2"/>
    <x v="0"/>
    <x v="0"/>
  </r>
  <r>
    <n v="4735"/>
    <n v="57"/>
    <n v="212"/>
    <n v="12"/>
    <x v="3"/>
    <n v="0"/>
    <x v="123"/>
    <x v="123"/>
    <s v="Pertanian lahan kering"/>
    <x v="3"/>
    <x v="0"/>
    <x v="0"/>
  </r>
  <r>
    <n v="4736"/>
    <n v="28"/>
    <n v="187"/>
    <n v="0"/>
    <x v="3"/>
    <n v="0"/>
    <x v="111"/>
    <x v="111"/>
    <s v="No data"/>
    <x v="3"/>
    <x v="0"/>
    <x v="0"/>
  </r>
  <r>
    <n v="4737"/>
    <n v="18"/>
    <n v="195"/>
    <n v="2"/>
    <x v="5"/>
    <n v="0"/>
    <x v="128"/>
    <x v="128"/>
    <s v="Hutan lahan kering sekunder / bekas tebangan"/>
    <x v="5"/>
    <x v="0"/>
    <x v="1"/>
  </r>
  <r>
    <n v="4738"/>
    <n v="5"/>
    <n v="248"/>
    <n v="18"/>
    <x v="12"/>
    <n v="0"/>
    <x v="115"/>
    <x v="115"/>
    <s v="Lahan terbuka"/>
    <x v="12"/>
    <x v="0"/>
    <x v="0"/>
  </r>
  <r>
    <n v="4739"/>
    <n v="2"/>
    <n v="248"/>
    <n v="11"/>
    <x v="12"/>
    <n v="0"/>
    <x v="115"/>
    <x v="115"/>
    <s v="Savanna / Padang rumput"/>
    <x v="12"/>
    <x v="0"/>
    <x v="0"/>
  </r>
  <r>
    <n v="4740"/>
    <n v="23"/>
    <n v="248"/>
    <n v="0"/>
    <x v="5"/>
    <n v="0"/>
    <x v="115"/>
    <x v="115"/>
    <s v="No data"/>
    <x v="5"/>
    <x v="0"/>
    <x v="0"/>
  </r>
  <r>
    <n v="4741"/>
    <n v="36"/>
    <n v="187"/>
    <n v="0"/>
    <x v="0"/>
    <n v="0"/>
    <x v="111"/>
    <x v="111"/>
    <s v="No data"/>
    <x v="0"/>
    <x v="0"/>
    <x v="0"/>
  </r>
  <r>
    <n v="4742"/>
    <n v="281"/>
    <n v="198"/>
    <n v="2"/>
    <x v="7"/>
    <n v="0"/>
    <x v="127"/>
    <x v="127"/>
    <s v="Hutan lahan kering sekunder / bekas tebangan"/>
    <x v="7"/>
    <x v="0"/>
    <x v="1"/>
  </r>
  <r>
    <n v="4743"/>
    <n v="40"/>
    <n v="201"/>
    <n v="9"/>
    <x v="4"/>
    <n v="0"/>
    <x v="129"/>
    <x v="129"/>
    <s v="Semak belukar"/>
    <x v="4"/>
    <x v="0"/>
    <x v="0"/>
  </r>
  <r>
    <n v="4744"/>
    <n v="9"/>
    <n v="166"/>
    <n v="0"/>
    <x v="7"/>
    <n v="0"/>
    <x v="108"/>
    <x v="108"/>
    <s v="No data"/>
    <x v="7"/>
    <x v="0"/>
    <x v="0"/>
  </r>
  <r>
    <n v="4745"/>
    <n v="5"/>
    <n v="248"/>
    <n v="18"/>
    <x v="11"/>
    <n v="0"/>
    <x v="115"/>
    <x v="115"/>
    <s v="Lahan terbuka"/>
    <x v="11"/>
    <x v="0"/>
    <x v="0"/>
  </r>
  <r>
    <n v="4746"/>
    <n v="36"/>
    <n v="248"/>
    <n v="2"/>
    <x v="3"/>
    <n v="0"/>
    <x v="115"/>
    <x v="115"/>
    <s v="Hutan lahan kering sekunder / bekas tebangan"/>
    <x v="3"/>
    <x v="0"/>
    <x v="1"/>
  </r>
  <r>
    <n v="4747"/>
    <n v="2"/>
    <n v="279"/>
    <n v="20"/>
    <x v="13"/>
    <n v="0"/>
    <x v="90"/>
    <x v="90"/>
    <s v="Tubuh air"/>
    <x v="13"/>
    <x v="0"/>
    <x v="0"/>
  </r>
  <r>
    <n v="4748"/>
    <n v="9"/>
    <n v="187"/>
    <n v="0"/>
    <x v="1"/>
    <n v="0"/>
    <x v="111"/>
    <x v="111"/>
    <s v="No data"/>
    <x v="1"/>
    <x v="0"/>
    <x v="0"/>
  </r>
  <r>
    <n v="4749"/>
    <n v="105"/>
    <n v="196"/>
    <n v="9"/>
    <x v="2"/>
    <n v="0"/>
    <x v="125"/>
    <x v="125"/>
    <s v="Semak belukar"/>
    <x v="2"/>
    <x v="0"/>
    <x v="0"/>
  </r>
  <r>
    <n v="4750"/>
    <n v="2"/>
    <n v="199"/>
    <n v="13"/>
    <x v="7"/>
    <n v="0"/>
    <x v="118"/>
    <x v="118"/>
    <s v="Pertanian lahan kering  campur semak / kebun campur"/>
    <x v="7"/>
    <x v="0"/>
    <x v="0"/>
  </r>
  <r>
    <n v="4751"/>
    <n v="35"/>
    <n v="199"/>
    <n v="13"/>
    <x v="6"/>
    <n v="0"/>
    <x v="118"/>
    <x v="118"/>
    <s v="Pertanian lahan kering  campur semak / kebun campur"/>
    <x v="6"/>
    <x v="0"/>
    <x v="0"/>
  </r>
  <r>
    <n v="4752"/>
    <n v="12"/>
    <n v="187"/>
    <n v="9"/>
    <x v="3"/>
    <n v="0"/>
    <x v="111"/>
    <x v="111"/>
    <s v="Semak belukar"/>
    <x v="3"/>
    <x v="0"/>
    <x v="0"/>
  </r>
  <r>
    <n v="4753"/>
    <n v="2"/>
    <n v="197"/>
    <n v="16"/>
    <x v="6"/>
    <n v="0"/>
    <x v="119"/>
    <x v="119"/>
    <s v="Pemukiman"/>
    <x v="6"/>
    <x v="0"/>
    <x v="0"/>
  </r>
  <r>
    <n v="4754"/>
    <n v="69"/>
    <n v="199"/>
    <n v="9"/>
    <x v="5"/>
    <n v="0"/>
    <x v="118"/>
    <x v="118"/>
    <s v="Semak belukar"/>
    <x v="5"/>
    <x v="0"/>
    <x v="0"/>
  </r>
  <r>
    <n v="4755"/>
    <n v="1"/>
    <n v="248"/>
    <n v="0"/>
    <x v="12"/>
    <n v="0"/>
    <x v="115"/>
    <x v="115"/>
    <s v="No data"/>
    <x v="12"/>
    <x v="0"/>
    <x v="0"/>
  </r>
  <r>
    <n v="4756"/>
    <n v="620"/>
    <n v="221"/>
    <n v="9"/>
    <x v="4"/>
    <n v="0"/>
    <x v="122"/>
    <x v="122"/>
    <s v="Semak belukar"/>
    <x v="4"/>
    <x v="0"/>
    <x v="0"/>
  </r>
  <r>
    <n v="4757"/>
    <n v="5"/>
    <n v="277"/>
    <n v="14"/>
    <x v="7"/>
    <n v="0"/>
    <x v="95"/>
    <x v="95"/>
    <s v="Sawah"/>
    <x v="7"/>
    <x v="0"/>
    <x v="0"/>
  </r>
  <r>
    <n v="4758"/>
    <n v="2"/>
    <n v="206"/>
    <n v="9"/>
    <x v="1"/>
    <n v="0"/>
    <x v="77"/>
    <x v="77"/>
    <s v="Semak belukar"/>
    <x v="1"/>
    <x v="0"/>
    <x v="0"/>
  </r>
  <r>
    <n v="4759"/>
    <n v="45"/>
    <n v="166"/>
    <n v="11"/>
    <x v="7"/>
    <n v="0"/>
    <x v="108"/>
    <x v="108"/>
    <s v="Savanna / Padang rumput"/>
    <x v="7"/>
    <x v="0"/>
    <x v="0"/>
  </r>
  <r>
    <n v="4760"/>
    <n v="8"/>
    <n v="248"/>
    <n v="0"/>
    <x v="8"/>
    <n v="0"/>
    <x v="115"/>
    <x v="115"/>
    <s v="No data"/>
    <x v="8"/>
    <x v="0"/>
    <x v="0"/>
  </r>
  <r>
    <n v="4761"/>
    <n v="85"/>
    <n v="273"/>
    <n v="12"/>
    <x v="7"/>
    <n v="0"/>
    <x v="91"/>
    <x v="91"/>
    <s v="Pertanian lahan kering"/>
    <x v="7"/>
    <x v="0"/>
    <x v="0"/>
  </r>
  <r>
    <n v="4762"/>
    <n v="126"/>
    <n v="195"/>
    <n v="9"/>
    <x v="1"/>
    <n v="0"/>
    <x v="128"/>
    <x v="128"/>
    <s v="Semak belukar"/>
    <x v="1"/>
    <x v="0"/>
    <x v="0"/>
  </r>
  <r>
    <n v="4763"/>
    <n v="7"/>
    <n v="248"/>
    <n v="6"/>
    <x v="8"/>
    <n v="0"/>
    <x v="115"/>
    <x v="115"/>
    <s v="Hutan mangrove sekunder"/>
    <x v="8"/>
    <x v="0"/>
    <x v="1"/>
  </r>
  <r>
    <n v="4764"/>
    <n v="9"/>
    <n v="248"/>
    <n v="1"/>
    <x v="1"/>
    <n v="0"/>
    <x v="115"/>
    <x v="115"/>
    <s v="Hutan lahan kering primer"/>
    <x v="1"/>
    <x v="0"/>
    <x v="1"/>
  </r>
  <r>
    <n v="4765"/>
    <n v="255"/>
    <n v="194"/>
    <n v="2"/>
    <x v="3"/>
    <n v="0"/>
    <x v="130"/>
    <x v="130"/>
    <s v="Hutan lahan kering sekunder / bekas tebangan"/>
    <x v="3"/>
    <x v="0"/>
    <x v="1"/>
  </r>
  <r>
    <n v="4766"/>
    <n v="1"/>
    <n v="248"/>
    <n v="6"/>
    <x v="1"/>
    <n v="0"/>
    <x v="115"/>
    <x v="115"/>
    <s v="Hutan mangrove sekunder"/>
    <x v="1"/>
    <x v="0"/>
    <x v="1"/>
  </r>
  <r>
    <n v="4767"/>
    <n v="134"/>
    <n v="248"/>
    <n v="0"/>
    <x v="0"/>
    <n v="0"/>
    <x v="115"/>
    <x v="115"/>
    <s v="No data"/>
    <x v="0"/>
    <x v="0"/>
    <x v="0"/>
  </r>
  <r>
    <n v="4768"/>
    <n v="29"/>
    <n v="248"/>
    <n v="11"/>
    <x v="0"/>
    <n v="0"/>
    <x v="115"/>
    <x v="115"/>
    <s v="Savanna / Padang rumput"/>
    <x v="0"/>
    <x v="0"/>
    <x v="0"/>
  </r>
  <r>
    <n v="4769"/>
    <n v="13"/>
    <n v="187"/>
    <n v="0"/>
    <x v="4"/>
    <n v="0"/>
    <x v="111"/>
    <x v="111"/>
    <s v="No data"/>
    <x v="4"/>
    <x v="0"/>
    <x v="0"/>
  </r>
  <r>
    <n v="4770"/>
    <n v="1"/>
    <n v="187"/>
    <n v="0"/>
    <x v="12"/>
    <n v="0"/>
    <x v="111"/>
    <x v="111"/>
    <s v="No data"/>
    <x v="12"/>
    <x v="0"/>
    <x v="0"/>
  </r>
  <r>
    <n v="4771"/>
    <n v="1087"/>
    <n v="194"/>
    <n v="2"/>
    <x v="4"/>
    <n v="0"/>
    <x v="130"/>
    <x v="130"/>
    <s v="Hutan lahan kering sekunder / bekas tebangan"/>
    <x v="4"/>
    <x v="0"/>
    <x v="0"/>
  </r>
  <r>
    <n v="4772"/>
    <n v="37"/>
    <n v="196"/>
    <n v="9"/>
    <x v="4"/>
    <n v="0"/>
    <x v="125"/>
    <x v="125"/>
    <s v="Semak belukar"/>
    <x v="4"/>
    <x v="0"/>
    <x v="0"/>
  </r>
  <r>
    <n v="4773"/>
    <n v="314"/>
    <n v="201"/>
    <n v="2"/>
    <x v="2"/>
    <n v="0"/>
    <x v="129"/>
    <x v="129"/>
    <s v="Hutan lahan kering sekunder / bekas tebangan"/>
    <x v="2"/>
    <x v="0"/>
    <x v="1"/>
  </r>
  <r>
    <n v="4774"/>
    <n v="262"/>
    <n v="273"/>
    <n v="2"/>
    <x v="7"/>
    <n v="0"/>
    <x v="91"/>
    <x v="91"/>
    <s v="Hutan lahan kering sekunder / bekas tebangan"/>
    <x v="7"/>
    <x v="0"/>
    <x v="1"/>
  </r>
  <r>
    <n v="4775"/>
    <n v="1"/>
    <n v="190"/>
    <n v="0"/>
    <x v="3"/>
    <n v="0"/>
    <x v="106"/>
    <x v="106"/>
    <s v="No data"/>
    <x v="3"/>
    <x v="0"/>
    <x v="0"/>
  </r>
  <r>
    <n v="4776"/>
    <n v="142"/>
    <n v="196"/>
    <n v="9"/>
    <x v="1"/>
    <n v="0"/>
    <x v="125"/>
    <x v="125"/>
    <s v="Semak belukar"/>
    <x v="1"/>
    <x v="0"/>
    <x v="0"/>
  </r>
  <r>
    <n v="4777"/>
    <n v="81"/>
    <n v="273"/>
    <n v="18"/>
    <x v="8"/>
    <n v="0"/>
    <x v="91"/>
    <x v="91"/>
    <s v="Lahan terbuka"/>
    <x v="8"/>
    <x v="0"/>
    <x v="0"/>
  </r>
  <r>
    <n v="4778"/>
    <n v="6"/>
    <n v="273"/>
    <n v="18"/>
    <x v="13"/>
    <n v="0"/>
    <x v="91"/>
    <x v="91"/>
    <s v="Lahan terbuka"/>
    <x v="13"/>
    <x v="0"/>
    <x v="0"/>
  </r>
  <r>
    <n v="4779"/>
    <n v="154"/>
    <n v="198"/>
    <n v="2"/>
    <x v="3"/>
    <n v="0"/>
    <x v="127"/>
    <x v="127"/>
    <s v="Hutan lahan kering sekunder / bekas tebangan"/>
    <x v="3"/>
    <x v="0"/>
    <x v="1"/>
  </r>
  <r>
    <n v="4780"/>
    <n v="2"/>
    <n v="190"/>
    <n v="0"/>
    <x v="2"/>
    <n v="0"/>
    <x v="106"/>
    <x v="106"/>
    <s v="No data"/>
    <x v="2"/>
    <x v="0"/>
    <x v="0"/>
  </r>
  <r>
    <n v="4781"/>
    <n v="1562"/>
    <n v="198"/>
    <n v="2"/>
    <x v="5"/>
    <n v="0"/>
    <x v="127"/>
    <x v="127"/>
    <s v="Hutan lahan kering sekunder / bekas tebangan"/>
    <x v="5"/>
    <x v="0"/>
    <x v="1"/>
  </r>
  <r>
    <n v="4782"/>
    <n v="4"/>
    <n v="199"/>
    <n v="9"/>
    <x v="6"/>
    <n v="0"/>
    <x v="118"/>
    <x v="118"/>
    <s v="Semak belukar"/>
    <x v="6"/>
    <x v="0"/>
    <x v="0"/>
  </r>
  <r>
    <n v="4783"/>
    <n v="1"/>
    <n v="190"/>
    <n v="2"/>
    <x v="0"/>
    <n v="0"/>
    <x v="106"/>
    <x v="106"/>
    <s v="Hutan lahan kering sekunder / bekas tebangan"/>
    <x v="0"/>
    <x v="0"/>
    <x v="1"/>
  </r>
  <r>
    <n v="4784"/>
    <n v="2"/>
    <n v="190"/>
    <n v="2"/>
    <x v="12"/>
    <n v="0"/>
    <x v="106"/>
    <x v="106"/>
    <s v="Hutan lahan kering sekunder / bekas tebangan"/>
    <x v="12"/>
    <x v="0"/>
    <x v="1"/>
  </r>
  <r>
    <n v="4785"/>
    <n v="16"/>
    <n v="194"/>
    <n v="0"/>
    <x v="3"/>
    <n v="0"/>
    <x v="130"/>
    <x v="130"/>
    <s v="No data"/>
    <x v="3"/>
    <x v="0"/>
    <x v="0"/>
  </r>
  <r>
    <n v="4786"/>
    <n v="13"/>
    <n v="197"/>
    <n v="14"/>
    <x v="7"/>
    <n v="0"/>
    <x v="119"/>
    <x v="119"/>
    <s v="Sawah"/>
    <x v="7"/>
    <x v="0"/>
    <x v="0"/>
  </r>
  <r>
    <n v="4787"/>
    <n v="32"/>
    <n v="220"/>
    <n v="13"/>
    <x v="1"/>
    <n v="0"/>
    <x v="96"/>
    <x v="96"/>
    <s v="Pertanian lahan kering  campur semak / kebun campur"/>
    <x v="1"/>
    <x v="0"/>
    <x v="0"/>
  </r>
  <r>
    <n v="4788"/>
    <n v="2"/>
    <n v="279"/>
    <n v="14"/>
    <x v="5"/>
    <n v="0"/>
    <x v="90"/>
    <x v="90"/>
    <s v="Sawah"/>
    <x v="5"/>
    <x v="0"/>
    <x v="0"/>
  </r>
  <r>
    <n v="4789"/>
    <n v="50"/>
    <n v="194"/>
    <n v="0"/>
    <x v="0"/>
    <n v="0"/>
    <x v="130"/>
    <x v="130"/>
    <s v="No data"/>
    <x v="0"/>
    <x v="0"/>
    <x v="0"/>
  </r>
  <r>
    <n v="4790"/>
    <n v="2"/>
    <n v="194"/>
    <n v="0"/>
    <x v="12"/>
    <n v="0"/>
    <x v="130"/>
    <x v="130"/>
    <s v="No data"/>
    <x v="12"/>
    <x v="0"/>
    <x v="0"/>
  </r>
  <r>
    <n v="4791"/>
    <n v="12"/>
    <n v="199"/>
    <n v="13"/>
    <x v="5"/>
    <n v="0"/>
    <x v="118"/>
    <x v="118"/>
    <s v="Pertanian lahan kering  campur semak / kebun campur"/>
    <x v="5"/>
    <x v="0"/>
    <x v="0"/>
  </r>
  <r>
    <n v="4792"/>
    <n v="201"/>
    <n v="248"/>
    <n v="9"/>
    <x v="7"/>
    <n v="0"/>
    <x v="115"/>
    <x v="115"/>
    <s v="Semak belukar"/>
    <x v="7"/>
    <x v="0"/>
    <x v="0"/>
  </r>
  <r>
    <n v="4793"/>
    <n v="4"/>
    <n v="194"/>
    <n v="2"/>
    <x v="0"/>
    <n v="0"/>
    <x v="130"/>
    <x v="130"/>
    <s v="Hutan lahan kering sekunder / bekas tebangan"/>
    <x v="0"/>
    <x v="0"/>
    <x v="1"/>
  </r>
  <r>
    <n v="4794"/>
    <n v="9"/>
    <n v="242"/>
    <n v="13"/>
    <x v="12"/>
    <n v="0"/>
    <x v="49"/>
    <x v="49"/>
    <s v="Pertanian lahan kering  campur semak / kebun campur"/>
    <x v="12"/>
    <x v="0"/>
    <x v="0"/>
  </r>
  <r>
    <n v="4795"/>
    <n v="5"/>
    <n v="277"/>
    <n v="16"/>
    <x v="7"/>
    <n v="0"/>
    <x v="95"/>
    <x v="95"/>
    <s v="Pemukiman"/>
    <x v="7"/>
    <x v="0"/>
    <x v="0"/>
  </r>
  <r>
    <n v="4796"/>
    <n v="1684"/>
    <n v="214"/>
    <n v="13"/>
    <x v="5"/>
    <n v="0"/>
    <x v="124"/>
    <x v="124"/>
    <s v="Pertanian lahan kering  campur semak / kebun campur"/>
    <x v="5"/>
    <x v="0"/>
    <x v="0"/>
  </r>
  <r>
    <n v="4797"/>
    <n v="176"/>
    <n v="194"/>
    <n v="2"/>
    <x v="7"/>
    <n v="0"/>
    <x v="130"/>
    <x v="130"/>
    <s v="Hutan lahan kering sekunder / bekas tebangan"/>
    <x v="7"/>
    <x v="0"/>
    <x v="1"/>
  </r>
  <r>
    <n v="4798"/>
    <n v="7"/>
    <n v="201"/>
    <n v="9"/>
    <x v="7"/>
    <n v="0"/>
    <x v="129"/>
    <x v="129"/>
    <s v="Semak belukar"/>
    <x v="7"/>
    <x v="0"/>
    <x v="0"/>
  </r>
  <r>
    <n v="4799"/>
    <n v="3"/>
    <n v="199"/>
    <n v="0"/>
    <x v="2"/>
    <n v="0"/>
    <x v="118"/>
    <x v="118"/>
    <s v="No data"/>
    <x v="2"/>
    <x v="0"/>
    <x v="0"/>
  </r>
  <r>
    <n v="4800"/>
    <n v="66"/>
    <n v="221"/>
    <n v="2"/>
    <x v="1"/>
    <n v="0"/>
    <x v="122"/>
    <x v="122"/>
    <s v="Hutan lahan kering sekunder / bekas tebangan"/>
    <x v="1"/>
    <x v="0"/>
    <x v="1"/>
  </r>
  <r>
    <n v="4801"/>
    <n v="2"/>
    <n v="187"/>
    <n v="0"/>
    <x v="2"/>
    <n v="0"/>
    <x v="111"/>
    <x v="111"/>
    <s v="No data"/>
    <x v="2"/>
    <x v="0"/>
    <x v="0"/>
  </r>
  <r>
    <n v="4802"/>
    <n v="20"/>
    <n v="194"/>
    <n v="2"/>
    <x v="5"/>
    <n v="0"/>
    <x v="130"/>
    <x v="130"/>
    <s v="Hutan lahan kering sekunder / bekas tebangan"/>
    <x v="5"/>
    <x v="0"/>
    <x v="1"/>
  </r>
  <r>
    <n v="4803"/>
    <n v="330"/>
    <n v="192"/>
    <n v="16"/>
    <x v="3"/>
    <n v="0"/>
    <x v="126"/>
    <x v="126"/>
    <s v="Pemukiman"/>
    <x v="3"/>
    <x v="0"/>
    <x v="0"/>
  </r>
  <r>
    <n v="4804"/>
    <n v="1"/>
    <n v="192"/>
    <n v="16"/>
    <x v="5"/>
    <n v="0"/>
    <x v="126"/>
    <x v="126"/>
    <s v="Pemukiman"/>
    <x v="5"/>
    <x v="0"/>
    <x v="0"/>
  </r>
  <r>
    <n v="4805"/>
    <n v="7"/>
    <n v="199"/>
    <n v="0"/>
    <x v="5"/>
    <n v="0"/>
    <x v="118"/>
    <x v="118"/>
    <s v="No data"/>
    <x v="5"/>
    <x v="0"/>
    <x v="0"/>
  </r>
  <r>
    <n v="4806"/>
    <n v="28"/>
    <n v="192"/>
    <n v="2"/>
    <x v="3"/>
    <n v="0"/>
    <x v="126"/>
    <x v="126"/>
    <s v="Hutan lahan kering sekunder / bekas tebangan"/>
    <x v="3"/>
    <x v="0"/>
    <x v="1"/>
  </r>
  <r>
    <n v="4807"/>
    <n v="44"/>
    <n v="195"/>
    <n v="16"/>
    <x v="4"/>
    <n v="0"/>
    <x v="128"/>
    <x v="128"/>
    <s v="Pemukiman"/>
    <x v="4"/>
    <x v="0"/>
    <x v="0"/>
  </r>
  <r>
    <n v="4808"/>
    <n v="185"/>
    <n v="220"/>
    <n v="16"/>
    <x v="6"/>
    <n v="0"/>
    <x v="96"/>
    <x v="96"/>
    <s v="Pemukiman"/>
    <x v="6"/>
    <x v="0"/>
    <x v="0"/>
  </r>
  <r>
    <n v="4809"/>
    <n v="9"/>
    <n v="212"/>
    <n v="11"/>
    <x v="4"/>
    <n v="0"/>
    <x v="123"/>
    <x v="123"/>
    <s v="Savanna / Padang rumput"/>
    <x v="4"/>
    <x v="0"/>
    <x v="0"/>
  </r>
  <r>
    <n v="4810"/>
    <n v="132"/>
    <n v="195"/>
    <n v="16"/>
    <x v="3"/>
    <n v="0"/>
    <x v="128"/>
    <x v="128"/>
    <s v="Pemukiman"/>
    <x v="3"/>
    <x v="0"/>
    <x v="0"/>
  </r>
  <r>
    <n v="4811"/>
    <n v="76"/>
    <n v="248"/>
    <n v="14"/>
    <x v="1"/>
    <n v="0"/>
    <x v="115"/>
    <x v="115"/>
    <s v="Sawah"/>
    <x v="1"/>
    <x v="0"/>
    <x v="0"/>
  </r>
  <r>
    <n v="4812"/>
    <n v="168"/>
    <n v="220"/>
    <n v="16"/>
    <x v="3"/>
    <n v="0"/>
    <x v="96"/>
    <x v="96"/>
    <s v="Pemukiman"/>
    <x v="3"/>
    <x v="0"/>
    <x v="0"/>
  </r>
  <r>
    <n v="4813"/>
    <n v="2"/>
    <n v="220"/>
    <n v="16"/>
    <x v="7"/>
    <n v="0"/>
    <x v="96"/>
    <x v="96"/>
    <s v="Pemukiman"/>
    <x v="7"/>
    <x v="0"/>
    <x v="0"/>
  </r>
  <r>
    <n v="4814"/>
    <n v="38"/>
    <n v="194"/>
    <n v="2"/>
    <x v="2"/>
    <n v="0"/>
    <x v="130"/>
    <x v="130"/>
    <s v="Hutan lahan kering sekunder / bekas tebangan"/>
    <x v="2"/>
    <x v="0"/>
    <x v="1"/>
  </r>
  <r>
    <n v="4815"/>
    <n v="10"/>
    <n v="208"/>
    <n v="11"/>
    <x v="7"/>
    <n v="0"/>
    <x v="121"/>
    <x v="121"/>
    <s v="Savanna / Padang rumput"/>
    <x v="7"/>
    <x v="0"/>
    <x v="0"/>
  </r>
  <r>
    <n v="4816"/>
    <n v="266"/>
    <n v="208"/>
    <n v="11"/>
    <x v="3"/>
    <n v="0"/>
    <x v="121"/>
    <x v="121"/>
    <s v="Savanna / Padang rumput"/>
    <x v="3"/>
    <x v="0"/>
    <x v="0"/>
  </r>
  <r>
    <n v="4817"/>
    <n v="192"/>
    <n v="214"/>
    <n v="13"/>
    <x v="3"/>
    <n v="0"/>
    <x v="124"/>
    <x v="124"/>
    <s v="Pertanian lahan kering  campur semak / kebun campur"/>
    <x v="3"/>
    <x v="0"/>
    <x v="0"/>
  </r>
  <r>
    <n v="4818"/>
    <n v="516"/>
    <n v="214"/>
    <n v="13"/>
    <x v="4"/>
    <n v="0"/>
    <x v="124"/>
    <x v="124"/>
    <s v="Pertanian lahan kering  campur semak / kebun campur"/>
    <x v="4"/>
    <x v="0"/>
    <x v="0"/>
  </r>
  <r>
    <n v="4819"/>
    <n v="11"/>
    <n v="214"/>
    <n v="13"/>
    <x v="1"/>
    <n v="0"/>
    <x v="124"/>
    <x v="124"/>
    <s v="Pertanian lahan kering  campur semak / kebun campur"/>
    <x v="1"/>
    <x v="0"/>
    <x v="0"/>
  </r>
  <r>
    <n v="4820"/>
    <n v="3056"/>
    <n v="212"/>
    <n v="13"/>
    <x v="5"/>
    <n v="0"/>
    <x v="123"/>
    <x v="123"/>
    <s v="Pertanian lahan kering  campur semak / kebun campur"/>
    <x v="5"/>
    <x v="0"/>
    <x v="0"/>
  </r>
  <r>
    <n v="4821"/>
    <n v="148"/>
    <n v="195"/>
    <n v="2"/>
    <x v="1"/>
    <n v="0"/>
    <x v="128"/>
    <x v="128"/>
    <s v="Hutan lahan kering sekunder / bekas tebangan"/>
    <x v="1"/>
    <x v="0"/>
    <x v="1"/>
  </r>
  <r>
    <n v="4822"/>
    <n v="69"/>
    <n v="198"/>
    <n v="16"/>
    <x v="3"/>
    <n v="0"/>
    <x v="127"/>
    <x v="127"/>
    <s v="Pemukiman"/>
    <x v="3"/>
    <x v="0"/>
    <x v="0"/>
  </r>
  <r>
    <n v="4823"/>
    <n v="9"/>
    <n v="208"/>
    <n v="20"/>
    <x v="7"/>
    <n v="0"/>
    <x v="121"/>
    <x v="121"/>
    <s v="Tubuh air"/>
    <x v="7"/>
    <x v="0"/>
    <x v="0"/>
  </r>
  <r>
    <n v="4824"/>
    <n v="45"/>
    <n v="214"/>
    <n v="13"/>
    <x v="2"/>
    <n v="0"/>
    <x v="124"/>
    <x v="124"/>
    <s v="Pertanian lahan kering  campur semak / kebun campur"/>
    <x v="2"/>
    <x v="0"/>
    <x v="0"/>
  </r>
  <r>
    <n v="4825"/>
    <n v="396"/>
    <n v="212"/>
    <n v="13"/>
    <x v="3"/>
    <n v="0"/>
    <x v="123"/>
    <x v="123"/>
    <s v="Pertanian lahan kering  campur semak / kebun campur"/>
    <x v="3"/>
    <x v="0"/>
    <x v="0"/>
  </r>
  <r>
    <n v="4826"/>
    <n v="2"/>
    <n v="212"/>
    <n v="12"/>
    <x v="2"/>
    <n v="0"/>
    <x v="123"/>
    <x v="123"/>
    <s v="Pertanian lahan kering"/>
    <x v="2"/>
    <x v="0"/>
    <x v="0"/>
  </r>
  <r>
    <n v="4827"/>
    <n v="121"/>
    <n v="212"/>
    <n v="2"/>
    <x v="5"/>
    <n v="0"/>
    <x v="123"/>
    <x v="123"/>
    <s v="Hutan lahan kering sekunder / bekas tebangan"/>
    <x v="5"/>
    <x v="0"/>
    <x v="1"/>
  </r>
  <r>
    <n v="4828"/>
    <n v="4"/>
    <n v="199"/>
    <n v="0"/>
    <x v="0"/>
    <n v="0"/>
    <x v="118"/>
    <x v="118"/>
    <s v="No data"/>
    <x v="0"/>
    <x v="0"/>
    <x v="0"/>
  </r>
  <r>
    <n v="4829"/>
    <n v="58"/>
    <n v="248"/>
    <n v="0"/>
    <x v="1"/>
    <n v="0"/>
    <x v="115"/>
    <x v="115"/>
    <s v="No data"/>
    <x v="1"/>
    <x v="0"/>
    <x v="0"/>
  </r>
  <r>
    <n v="4830"/>
    <n v="4"/>
    <n v="248"/>
    <n v="14"/>
    <x v="4"/>
    <n v="0"/>
    <x v="115"/>
    <x v="115"/>
    <s v="Sawah"/>
    <x v="4"/>
    <x v="0"/>
    <x v="0"/>
  </r>
  <r>
    <n v="4831"/>
    <n v="29"/>
    <n v="194"/>
    <n v="2"/>
    <x v="1"/>
    <n v="0"/>
    <x v="130"/>
    <x v="130"/>
    <s v="Hutan lahan kering sekunder / bekas tebangan"/>
    <x v="1"/>
    <x v="0"/>
    <x v="1"/>
  </r>
  <r>
    <n v="4832"/>
    <n v="48"/>
    <n v="196"/>
    <n v="2"/>
    <x v="7"/>
    <n v="0"/>
    <x v="125"/>
    <x v="125"/>
    <s v="Hutan lahan kering sekunder / bekas tebangan"/>
    <x v="7"/>
    <x v="0"/>
    <x v="1"/>
  </r>
  <r>
    <n v="4833"/>
    <n v="38"/>
    <n v="198"/>
    <n v="16"/>
    <x v="5"/>
    <n v="0"/>
    <x v="127"/>
    <x v="127"/>
    <s v="Pemukiman"/>
    <x v="5"/>
    <x v="0"/>
    <x v="0"/>
  </r>
  <r>
    <n v="4834"/>
    <n v="35"/>
    <n v="201"/>
    <n v="9"/>
    <x v="3"/>
    <n v="0"/>
    <x v="129"/>
    <x v="129"/>
    <s v="Semak belukar"/>
    <x v="3"/>
    <x v="0"/>
    <x v="0"/>
  </r>
  <r>
    <n v="4835"/>
    <n v="546"/>
    <n v="212"/>
    <n v="2"/>
    <x v="4"/>
    <n v="0"/>
    <x v="123"/>
    <x v="123"/>
    <s v="Hutan lahan kering sekunder / bekas tebangan"/>
    <x v="4"/>
    <x v="0"/>
    <x v="0"/>
  </r>
  <r>
    <n v="4836"/>
    <n v="4874"/>
    <n v="270"/>
    <n v="2"/>
    <x v="4"/>
    <n v="0"/>
    <x v="131"/>
    <x v="131"/>
    <s v="Hutan lahan kering sekunder / bekas tebangan"/>
    <x v="4"/>
    <x v="0"/>
    <x v="0"/>
  </r>
  <r>
    <n v="4837"/>
    <n v="31"/>
    <n v="192"/>
    <n v="2"/>
    <x v="1"/>
    <n v="0"/>
    <x v="126"/>
    <x v="126"/>
    <s v="Hutan lahan kering sekunder / bekas tebangan"/>
    <x v="1"/>
    <x v="0"/>
    <x v="1"/>
  </r>
  <r>
    <n v="4838"/>
    <n v="125"/>
    <n v="201"/>
    <n v="2"/>
    <x v="5"/>
    <n v="0"/>
    <x v="129"/>
    <x v="129"/>
    <s v="Hutan lahan kering sekunder / bekas tebangan"/>
    <x v="5"/>
    <x v="0"/>
    <x v="1"/>
  </r>
  <r>
    <n v="4839"/>
    <n v="2"/>
    <n v="270"/>
    <n v="12"/>
    <x v="7"/>
    <n v="0"/>
    <x v="131"/>
    <x v="131"/>
    <s v="Pertanian lahan kering"/>
    <x v="7"/>
    <x v="0"/>
    <x v="0"/>
  </r>
  <r>
    <n v="4840"/>
    <n v="911"/>
    <n v="270"/>
    <n v="2"/>
    <x v="7"/>
    <n v="0"/>
    <x v="131"/>
    <x v="131"/>
    <s v="Hutan lahan kering sekunder / bekas tebangan"/>
    <x v="7"/>
    <x v="0"/>
    <x v="1"/>
  </r>
  <r>
    <n v="4841"/>
    <n v="32"/>
    <n v="221"/>
    <n v="14"/>
    <x v="7"/>
    <n v="0"/>
    <x v="122"/>
    <x v="122"/>
    <s v="Sawah"/>
    <x v="7"/>
    <x v="0"/>
    <x v="0"/>
  </r>
  <r>
    <n v="4842"/>
    <n v="325"/>
    <n v="214"/>
    <n v="16"/>
    <x v="5"/>
    <n v="0"/>
    <x v="124"/>
    <x v="124"/>
    <s v="Pemukiman"/>
    <x v="5"/>
    <x v="0"/>
    <x v="0"/>
  </r>
  <r>
    <n v="4843"/>
    <n v="818"/>
    <n v="270"/>
    <n v="12"/>
    <x v="4"/>
    <n v="0"/>
    <x v="131"/>
    <x v="131"/>
    <s v="Pertanian lahan kering"/>
    <x v="4"/>
    <x v="0"/>
    <x v="0"/>
  </r>
  <r>
    <n v="4844"/>
    <n v="173"/>
    <n v="197"/>
    <n v="9"/>
    <x v="2"/>
    <n v="0"/>
    <x v="119"/>
    <x v="119"/>
    <s v="Semak belukar"/>
    <x v="2"/>
    <x v="0"/>
    <x v="0"/>
  </r>
  <r>
    <n v="4845"/>
    <n v="1"/>
    <n v="199"/>
    <n v="9"/>
    <x v="0"/>
    <n v="0"/>
    <x v="118"/>
    <x v="118"/>
    <s v="Semak belukar"/>
    <x v="0"/>
    <x v="0"/>
    <x v="0"/>
  </r>
  <r>
    <n v="4846"/>
    <n v="193"/>
    <n v="214"/>
    <n v="16"/>
    <x v="3"/>
    <n v="0"/>
    <x v="124"/>
    <x v="124"/>
    <s v="Pemukiman"/>
    <x v="3"/>
    <x v="0"/>
    <x v="0"/>
  </r>
  <r>
    <n v="4847"/>
    <n v="9"/>
    <n v="197"/>
    <n v="9"/>
    <x v="4"/>
    <n v="0"/>
    <x v="119"/>
    <x v="119"/>
    <s v="Semak belukar"/>
    <x v="4"/>
    <x v="0"/>
    <x v="0"/>
  </r>
  <r>
    <n v="4848"/>
    <n v="7"/>
    <n v="201"/>
    <n v="0"/>
    <x v="0"/>
    <n v="0"/>
    <x v="129"/>
    <x v="129"/>
    <s v="No data"/>
    <x v="0"/>
    <x v="0"/>
    <x v="0"/>
  </r>
  <r>
    <n v="4849"/>
    <n v="17"/>
    <n v="201"/>
    <n v="0"/>
    <x v="2"/>
    <n v="0"/>
    <x v="129"/>
    <x v="129"/>
    <s v="No data"/>
    <x v="2"/>
    <x v="0"/>
    <x v="0"/>
  </r>
  <r>
    <n v="4850"/>
    <n v="25"/>
    <n v="221"/>
    <n v="14"/>
    <x v="4"/>
    <n v="0"/>
    <x v="122"/>
    <x v="122"/>
    <s v="Sawah"/>
    <x v="4"/>
    <x v="0"/>
    <x v="0"/>
  </r>
  <r>
    <n v="4851"/>
    <n v="19"/>
    <n v="278"/>
    <n v="13"/>
    <x v="0"/>
    <n v="0"/>
    <x v="98"/>
    <x v="98"/>
    <s v="Pertanian lahan kering  campur semak / kebun campur"/>
    <x v="0"/>
    <x v="0"/>
    <x v="0"/>
  </r>
  <r>
    <n v="4852"/>
    <n v="1324"/>
    <n v="270"/>
    <n v="12"/>
    <x v="5"/>
    <n v="0"/>
    <x v="131"/>
    <x v="131"/>
    <s v="Pertanian lahan kering"/>
    <x v="5"/>
    <x v="0"/>
    <x v="0"/>
  </r>
  <r>
    <n v="4853"/>
    <n v="3"/>
    <n v="278"/>
    <n v="0"/>
    <x v="0"/>
    <n v="0"/>
    <x v="98"/>
    <x v="98"/>
    <s v="No data"/>
    <x v="0"/>
    <x v="0"/>
    <x v="0"/>
  </r>
  <r>
    <n v="4854"/>
    <n v="3"/>
    <n v="212"/>
    <n v="13"/>
    <x v="1"/>
    <n v="0"/>
    <x v="123"/>
    <x v="123"/>
    <s v="Pertanian lahan kering  campur semak / kebun campur"/>
    <x v="1"/>
    <x v="0"/>
    <x v="0"/>
  </r>
  <r>
    <n v="4855"/>
    <n v="7"/>
    <n v="244"/>
    <n v="0"/>
    <x v="0"/>
    <n v="0"/>
    <x v="93"/>
    <x v="93"/>
    <s v="No data"/>
    <x v="0"/>
    <x v="0"/>
    <x v="0"/>
  </r>
  <r>
    <n v="4856"/>
    <n v="21"/>
    <n v="221"/>
    <n v="9"/>
    <x v="1"/>
    <n v="0"/>
    <x v="122"/>
    <x v="122"/>
    <s v="Semak belukar"/>
    <x v="1"/>
    <x v="0"/>
    <x v="0"/>
  </r>
  <r>
    <n v="4857"/>
    <n v="3"/>
    <n v="270"/>
    <n v="12"/>
    <x v="2"/>
    <n v="0"/>
    <x v="131"/>
    <x v="131"/>
    <s v="Pertanian lahan kering"/>
    <x v="2"/>
    <x v="0"/>
    <x v="0"/>
  </r>
  <r>
    <n v="4858"/>
    <n v="7"/>
    <n v="244"/>
    <n v="0"/>
    <x v="2"/>
    <n v="0"/>
    <x v="93"/>
    <x v="93"/>
    <s v="No data"/>
    <x v="2"/>
    <x v="0"/>
    <x v="0"/>
  </r>
  <r>
    <n v="4859"/>
    <n v="6"/>
    <n v="244"/>
    <n v="0"/>
    <x v="13"/>
    <n v="0"/>
    <x v="93"/>
    <x v="93"/>
    <s v="No data"/>
    <x v="13"/>
    <x v="0"/>
    <x v="0"/>
  </r>
  <r>
    <n v="4860"/>
    <n v="18"/>
    <n v="248"/>
    <n v="18"/>
    <x v="4"/>
    <n v="0"/>
    <x v="115"/>
    <x v="115"/>
    <s v="Lahan terbuka"/>
    <x v="4"/>
    <x v="0"/>
    <x v="0"/>
  </r>
  <r>
    <n v="4861"/>
    <n v="19"/>
    <n v="220"/>
    <n v="0"/>
    <x v="7"/>
    <n v="0"/>
    <x v="96"/>
    <x v="96"/>
    <s v="No data"/>
    <x v="7"/>
    <x v="0"/>
    <x v="0"/>
  </r>
  <r>
    <n v="4862"/>
    <n v="26"/>
    <n v="277"/>
    <n v="0"/>
    <x v="3"/>
    <n v="0"/>
    <x v="95"/>
    <x v="95"/>
    <s v="No data"/>
    <x v="3"/>
    <x v="0"/>
    <x v="0"/>
  </r>
  <r>
    <n v="4863"/>
    <n v="24"/>
    <n v="270"/>
    <n v="18"/>
    <x v="8"/>
    <n v="0"/>
    <x v="131"/>
    <x v="131"/>
    <s v="Lahan terbuka"/>
    <x v="8"/>
    <x v="0"/>
    <x v="0"/>
  </r>
  <r>
    <n v="4864"/>
    <n v="25"/>
    <n v="270"/>
    <n v="1"/>
    <x v="8"/>
    <n v="0"/>
    <x v="131"/>
    <x v="131"/>
    <s v="Hutan lahan kering primer"/>
    <x v="8"/>
    <x v="0"/>
    <x v="1"/>
  </r>
  <r>
    <n v="4865"/>
    <n v="298"/>
    <n v="270"/>
    <n v="1"/>
    <x v="13"/>
    <n v="0"/>
    <x v="131"/>
    <x v="131"/>
    <s v="Hutan lahan kering primer"/>
    <x v="13"/>
    <x v="0"/>
    <x v="0"/>
  </r>
  <r>
    <n v="4866"/>
    <n v="6"/>
    <n v="270"/>
    <n v="2"/>
    <x v="2"/>
    <n v="0"/>
    <x v="131"/>
    <x v="131"/>
    <s v="Hutan lahan kering sekunder / bekas tebangan"/>
    <x v="2"/>
    <x v="0"/>
    <x v="1"/>
  </r>
  <r>
    <n v="4867"/>
    <n v="1426"/>
    <n v="271"/>
    <n v="2"/>
    <x v="7"/>
    <n v="0"/>
    <x v="132"/>
    <x v="132"/>
    <s v="Hutan lahan kering sekunder / bekas tebangan"/>
    <x v="7"/>
    <x v="0"/>
    <x v="1"/>
  </r>
  <r>
    <n v="4868"/>
    <n v="173"/>
    <n v="193"/>
    <n v="2"/>
    <x v="4"/>
    <n v="0"/>
    <x v="133"/>
    <x v="133"/>
    <s v="Hutan lahan kering sekunder / bekas tebangan"/>
    <x v="4"/>
    <x v="0"/>
    <x v="0"/>
  </r>
  <r>
    <n v="4869"/>
    <n v="3"/>
    <n v="201"/>
    <n v="2"/>
    <x v="1"/>
    <n v="0"/>
    <x v="129"/>
    <x v="129"/>
    <s v="Hutan lahan kering sekunder / bekas tebangan"/>
    <x v="1"/>
    <x v="0"/>
    <x v="1"/>
  </r>
  <r>
    <n v="4870"/>
    <n v="2"/>
    <n v="201"/>
    <n v="9"/>
    <x v="5"/>
    <n v="0"/>
    <x v="129"/>
    <x v="129"/>
    <s v="Semak belukar"/>
    <x v="5"/>
    <x v="0"/>
    <x v="0"/>
  </r>
  <r>
    <n v="4871"/>
    <n v="85"/>
    <n v="221"/>
    <n v="18"/>
    <x v="4"/>
    <n v="0"/>
    <x v="122"/>
    <x v="122"/>
    <s v="Lahan terbuka"/>
    <x v="4"/>
    <x v="0"/>
    <x v="0"/>
  </r>
  <r>
    <n v="4872"/>
    <n v="22"/>
    <n v="220"/>
    <n v="0"/>
    <x v="0"/>
    <n v="0"/>
    <x v="96"/>
    <x v="96"/>
    <s v="No data"/>
    <x v="0"/>
    <x v="0"/>
    <x v="0"/>
  </r>
  <r>
    <n v="4873"/>
    <n v="3"/>
    <n v="277"/>
    <n v="14"/>
    <x v="0"/>
    <n v="0"/>
    <x v="95"/>
    <x v="95"/>
    <s v="Sawah"/>
    <x v="0"/>
    <x v="0"/>
    <x v="0"/>
  </r>
  <r>
    <n v="4874"/>
    <n v="35"/>
    <n v="277"/>
    <n v="0"/>
    <x v="0"/>
    <n v="0"/>
    <x v="95"/>
    <x v="95"/>
    <s v="No data"/>
    <x v="0"/>
    <x v="0"/>
    <x v="0"/>
  </r>
  <r>
    <n v="4875"/>
    <n v="4"/>
    <n v="277"/>
    <n v="16"/>
    <x v="3"/>
    <n v="1"/>
    <x v="95"/>
    <x v="95"/>
    <s v="Pemukiman"/>
    <x v="3"/>
    <x v="1"/>
    <x v="0"/>
  </r>
  <r>
    <n v="4876"/>
    <n v="1"/>
    <n v="277"/>
    <n v="16"/>
    <x v="6"/>
    <n v="1"/>
    <x v="95"/>
    <x v="95"/>
    <s v="Pemukiman"/>
    <x v="6"/>
    <x v="1"/>
    <x v="0"/>
  </r>
  <r>
    <n v="4877"/>
    <n v="74"/>
    <n v="277"/>
    <n v="13"/>
    <x v="13"/>
    <n v="0"/>
    <x v="95"/>
    <x v="95"/>
    <s v="Pertanian lahan kering  campur semak / kebun campur"/>
    <x v="13"/>
    <x v="0"/>
    <x v="0"/>
  </r>
  <r>
    <n v="4878"/>
    <n v="157"/>
    <n v="212"/>
    <n v="16"/>
    <x v="5"/>
    <n v="0"/>
    <x v="123"/>
    <x v="123"/>
    <s v="Pemukiman"/>
    <x v="5"/>
    <x v="0"/>
    <x v="0"/>
  </r>
  <r>
    <n v="4879"/>
    <n v="3259"/>
    <n v="271"/>
    <n v="2"/>
    <x v="4"/>
    <n v="0"/>
    <x v="132"/>
    <x v="132"/>
    <s v="Hutan lahan kering sekunder / bekas tebangan"/>
    <x v="4"/>
    <x v="0"/>
    <x v="0"/>
  </r>
  <r>
    <n v="4880"/>
    <n v="4"/>
    <n v="248"/>
    <n v="0"/>
    <x v="6"/>
    <n v="0"/>
    <x v="115"/>
    <x v="115"/>
    <s v="No data"/>
    <x v="6"/>
    <x v="0"/>
    <x v="0"/>
  </r>
  <r>
    <n v="4881"/>
    <n v="8"/>
    <n v="220"/>
    <n v="6"/>
    <x v="3"/>
    <n v="0"/>
    <x v="96"/>
    <x v="96"/>
    <s v="Hutan mangrove sekunder"/>
    <x v="3"/>
    <x v="0"/>
    <x v="1"/>
  </r>
  <r>
    <n v="4882"/>
    <n v="15"/>
    <n v="220"/>
    <n v="6"/>
    <x v="6"/>
    <n v="0"/>
    <x v="96"/>
    <x v="96"/>
    <s v="Hutan mangrove sekunder"/>
    <x v="6"/>
    <x v="0"/>
    <x v="1"/>
  </r>
  <r>
    <n v="4883"/>
    <n v="6"/>
    <n v="220"/>
    <n v="0"/>
    <x v="3"/>
    <n v="0"/>
    <x v="96"/>
    <x v="96"/>
    <s v="No data"/>
    <x v="3"/>
    <x v="0"/>
    <x v="0"/>
  </r>
  <r>
    <n v="4884"/>
    <n v="10"/>
    <n v="277"/>
    <n v="0"/>
    <x v="6"/>
    <n v="0"/>
    <x v="95"/>
    <x v="95"/>
    <s v="No data"/>
    <x v="6"/>
    <x v="0"/>
    <x v="0"/>
  </r>
  <r>
    <n v="4885"/>
    <n v="22"/>
    <n v="279"/>
    <n v="2"/>
    <x v="5"/>
    <n v="0"/>
    <x v="90"/>
    <x v="90"/>
    <s v="Hutan lahan kering sekunder / bekas tebangan"/>
    <x v="5"/>
    <x v="0"/>
    <x v="1"/>
  </r>
  <r>
    <n v="4886"/>
    <n v="260"/>
    <n v="212"/>
    <n v="16"/>
    <x v="3"/>
    <n v="0"/>
    <x v="123"/>
    <x v="123"/>
    <s v="Pemukiman"/>
    <x v="3"/>
    <x v="0"/>
    <x v="0"/>
  </r>
  <r>
    <n v="4887"/>
    <n v="1"/>
    <n v="270"/>
    <n v="18"/>
    <x v="13"/>
    <n v="0"/>
    <x v="131"/>
    <x v="131"/>
    <s v="Lahan terbuka"/>
    <x v="13"/>
    <x v="0"/>
    <x v="0"/>
  </r>
  <r>
    <n v="4888"/>
    <n v="552"/>
    <n v="270"/>
    <n v="2"/>
    <x v="5"/>
    <n v="0"/>
    <x v="131"/>
    <x v="131"/>
    <s v="Hutan lahan kering sekunder / bekas tebangan"/>
    <x v="5"/>
    <x v="0"/>
    <x v="1"/>
  </r>
  <r>
    <n v="4889"/>
    <n v="9"/>
    <n v="193"/>
    <n v="2"/>
    <x v="1"/>
    <n v="0"/>
    <x v="133"/>
    <x v="133"/>
    <s v="Hutan lahan kering sekunder / bekas tebangan"/>
    <x v="1"/>
    <x v="0"/>
    <x v="1"/>
  </r>
  <r>
    <n v="4890"/>
    <n v="7"/>
    <n v="198"/>
    <n v="2"/>
    <x v="6"/>
    <n v="0"/>
    <x v="127"/>
    <x v="127"/>
    <s v="Hutan lahan kering sekunder / bekas tebangan"/>
    <x v="6"/>
    <x v="0"/>
    <x v="1"/>
  </r>
  <r>
    <n v="4891"/>
    <n v="359"/>
    <n v="212"/>
    <n v="13"/>
    <x v="4"/>
    <n v="0"/>
    <x v="123"/>
    <x v="123"/>
    <s v="Pertanian lahan kering  campur semak / kebun campur"/>
    <x v="4"/>
    <x v="0"/>
    <x v="0"/>
  </r>
  <r>
    <n v="4892"/>
    <n v="274"/>
    <n v="270"/>
    <n v="12"/>
    <x v="6"/>
    <n v="0"/>
    <x v="131"/>
    <x v="131"/>
    <s v="Pertanian lahan kering"/>
    <x v="6"/>
    <x v="0"/>
    <x v="0"/>
  </r>
  <r>
    <n v="4893"/>
    <n v="4"/>
    <n v="221"/>
    <n v="0"/>
    <x v="3"/>
    <n v="0"/>
    <x v="122"/>
    <x v="122"/>
    <s v="No data"/>
    <x v="3"/>
    <x v="0"/>
    <x v="0"/>
  </r>
  <r>
    <n v="4894"/>
    <n v="3"/>
    <n v="220"/>
    <n v="0"/>
    <x v="6"/>
    <n v="0"/>
    <x v="96"/>
    <x v="96"/>
    <s v="No data"/>
    <x v="6"/>
    <x v="0"/>
    <x v="0"/>
  </r>
  <r>
    <n v="4895"/>
    <n v="4"/>
    <n v="208"/>
    <n v="13"/>
    <x v="7"/>
    <n v="0"/>
    <x v="121"/>
    <x v="121"/>
    <s v="Pertanian lahan kering  campur semak / kebun campur"/>
    <x v="7"/>
    <x v="0"/>
    <x v="0"/>
  </r>
  <r>
    <n v="4896"/>
    <n v="1230"/>
    <n v="213"/>
    <n v="2"/>
    <x v="4"/>
    <n v="0"/>
    <x v="134"/>
    <x v="134"/>
    <s v="Hutan lahan kering sekunder / bekas tebangan"/>
    <x v="4"/>
    <x v="0"/>
    <x v="0"/>
  </r>
  <r>
    <n v="4897"/>
    <n v="13"/>
    <n v="272"/>
    <n v="14"/>
    <x v="3"/>
    <n v="0"/>
    <x v="110"/>
    <x v="110"/>
    <s v="Sawah"/>
    <x v="3"/>
    <x v="0"/>
    <x v="0"/>
  </r>
  <r>
    <n v="4898"/>
    <n v="124"/>
    <n v="195"/>
    <n v="2"/>
    <x v="3"/>
    <n v="0"/>
    <x v="128"/>
    <x v="128"/>
    <s v="Hutan lahan kering sekunder / bekas tebangan"/>
    <x v="3"/>
    <x v="0"/>
    <x v="1"/>
  </r>
  <r>
    <n v="4899"/>
    <n v="4"/>
    <n v="196"/>
    <n v="2"/>
    <x v="3"/>
    <n v="0"/>
    <x v="125"/>
    <x v="125"/>
    <s v="Hutan lahan kering sekunder / bekas tebangan"/>
    <x v="3"/>
    <x v="0"/>
    <x v="1"/>
  </r>
  <r>
    <n v="4900"/>
    <n v="30"/>
    <n v="248"/>
    <n v="0"/>
    <x v="2"/>
    <n v="0"/>
    <x v="115"/>
    <x v="115"/>
    <s v="No data"/>
    <x v="2"/>
    <x v="0"/>
    <x v="0"/>
  </r>
  <r>
    <n v="4901"/>
    <n v="70"/>
    <n v="221"/>
    <n v="0"/>
    <x v="0"/>
    <n v="0"/>
    <x v="122"/>
    <x v="122"/>
    <s v="No data"/>
    <x v="0"/>
    <x v="0"/>
    <x v="0"/>
  </r>
  <r>
    <n v="4902"/>
    <n v="13"/>
    <n v="221"/>
    <n v="9"/>
    <x v="0"/>
    <n v="0"/>
    <x v="122"/>
    <x v="122"/>
    <s v="Semak belukar"/>
    <x v="0"/>
    <x v="0"/>
    <x v="0"/>
  </r>
  <r>
    <n v="4903"/>
    <n v="4"/>
    <n v="220"/>
    <n v="13"/>
    <x v="0"/>
    <n v="0"/>
    <x v="96"/>
    <x v="96"/>
    <s v="Pertanian lahan kering  campur semak / kebun campur"/>
    <x v="0"/>
    <x v="0"/>
    <x v="0"/>
  </r>
  <r>
    <n v="4904"/>
    <n v="38"/>
    <n v="272"/>
    <n v="14"/>
    <x v="6"/>
    <n v="0"/>
    <x v="110"/>
    <x v="110"/>
    <s v="Sawah"/>
    <x v="6"/>
    <x v="0"/>
    <x v="0"/>
  </r>
  <r>
    <n v="4905"/>
    <n v="6"/>
    <n v="194"/>
    <n v="0"/>
    <x v="4"/>
    <n v="0"/>
    <x v="130"/>
    <x v="130"/>
    <s v="No data"/>
    <x v="4"/>
    <x v="0"/>
    <x v="0"/>
  </r>
  <r>
    <n v="4906"/>
    <n v="2"/>
    <n v="220"/>
    <n v="16"/>
    <x v="0"/>
    <n v="0"/>
    <x v="96"/>
    <x v="96"/>
    <s v="Pemukiman"/>
    <x v="0"/>
    <x v="0"/>
    <x v="0"/>
  </r>
  <r>
    <n v="4907"/>
    <n v="6"/>
    <n v="270"/>
    <n v="14"/>
    <x v="7"/>
    <n v="0"/>
    <x v="131"/>
    <x v="131"/>
    <s v="Sawah"/>
    <x v="7"/>
    <x v="0"/>
    <x v="0"/>
  </r>
  <r>
    <n v="4908"/>
    <n v="16"/>
    <n v="272"/>
    <n v="14"/>
    <x v="4"/>
    <n v="0"/>
    <x v="110"/>
    <x v="110"/>
    <s v="Sawah"/>
    <x v="4"/>
    <x v="0"/>
    <x v="0"/>
  </r>
  <r>
    <n v="4909"/>
    <n v="58"/>
    <n v="272"/>
    <n v="14"/>
    <x v="7"/>
    <n v="0"/>
    <x v="110"/>
    <x v="110"/>
    <s v="Sawah"/>
    <x v="7"/>
    <x v="0"/>
    <x v="0"/>
  </r>
  <r>
    <n v="4910"/>
    <n v="4"/>
    <n v="201"/>
    <n v="0"/>
    <x v="3"/>
    <n v="0"/>
    <x v="129"/>
    <x v="129"/>
    <s v="No data"/>
    <x v="3"/>
    <x v="0"/>
    <x v="0"/>
  </r>
  <r>
    <n v="4911"/>
    <n v="10"/>
    <n v="248"/>
    <n v="9"/>
    <x v="0"/>
    <n v="0"/>
    <x v="115"/>
    <x v="115"/>
    <s v="Semak belukar"/>
    <x v="0"/>
    <x v="0"/>
    <x v="0"/>
  </r>
  <r>
    <n v="4912"/>
    <n v="3"/>
    <n v="220"/>
    <n v="0"/>
    <x v="2"/>
    <n v="0"/>
    <x v="96"/>
    <x v="96"/>
    <s v="No data"/>
    <x v="2"/>
    <x v="0"/>
    <x v="0"/>
  </r>
  <r>
    <n v="4913"/>
    <n v="176"/>
    <n v="270"/>
    <n v="2"/>
    <x v="6"/>
    <n v="0"/>
    <x v="131"/>
    <x v="131"/>
    <s v="Hutan lahan kering sekunder / bekas tebangan"/>
    <x v="6"/>
    <x v="0"/>
    <x v="1"/>
  </r>
  <r>
    <n v="4914"/>
    <n v="169"/>
    <n v="270"/>
    <n v="14"/>
    <x v="4"/>
    <n v="0"/>
    <x v="131"/>
    <x v="131"/>
    <s v="Sawah"/>
    <x v="4"/>
    <x v="0"/>
    <x v="0"/>
  </r>
  <r>
    <n v="4915"/>
    <n v="20"/>
    <n v="196"/>
    <n v="2"/>
    <x v="8"/>
    <n v="0"/>
    <x v="125"/>
    <x v="125"/>
    <s v="Hutan lahan kering sekunder / bekas tebangan"/>
    <x v="8"/>
    <x v="0"/>
    <x v="1"/>
  </r>
  <r>
    <n v="4916"/>
    <n v="3"/>
    <n v="220"/>
    <n v="14"/>
    <x v="0"/>
    <n v="0"/>
    <x v="96"/>
    <x v="96"/>
    <s v="Sawah"/>
    <x v="0"/>
    <x v="0"/>
    <x v="0"/>
  </r>
  <r>
    <n v="4917"/>
    <n v="5"/>
    <n v="212"/>
    <n v="2"/>
    <x v="6"/>
    <n v="0"/>
    <x v="123"/>
    <x v="123"/>
    <s v="Hutan lahan kering sekunder / bekas tebangan"/>
    <x v="6"/>
    <x v="0"/>
    <x v="1"/>
  </r>
  <r>
    <n v="4918"/>
    <n v="95"/>
    <n v="271"/>
    <n v="14"/>
    <x v="6"/>
    <n v="0"/>
    <x v="132"/>
    <x v="132"/>
    <s v="Sawah"/>
    <x v="6"/>
    <x v="0"/>
    <x v="0"/>
  </r>
  <r>
    <n v="4919"/>
    <n v="3"/>
    <n v="197"/>
    <n v="0"/>
    <x v="3"/>
    <n v="0"/>
    <x v="119"/>
    <x v="119"/>
    <s v="No data"/>
    <x v="3"/>
    <x v="0"/>
    <x v="0"/>
  </r>
  <r>
    <n v="4920"/>
    <n v="17"/>
    <n v="197"/>
    <n v="0"/>
    <x v="2"/>
    <n v="0"/>
    <x v="119"/>
    <x v="119"/>
    <s v="No data"/>
    <x v="2"/>
    <x v="0"/>
    <x v="0"/>
  </r>
  <r>
    <n v="4921"/>
    <n v="614"/>
    <n v="270"/>
    <n v="14"/>
    <x v="6"/>
    <n v="0"/>
    <x v="131"/>
    <x v="131"/>
    <s v="Sawah"/>
    <x v="6"/>
    <x v="0"/>
    <x v="0"/>
  </r>
  <r>
    <n v="4922"/>
    <n v="15"/>
    <n v="271"/>
    <n v="14"/>
    <x v="4"/>
    <n v="0"/>
    <x v="132"/>
    <x v="132"/>
    <s v="Sawah"/>
    <x v="4"/>
    <x v="0"/>
    <x v="0"/>
  </r>
  <r>
    <n v="4923"/>
    <n v="286"/>
    <n v="271"/>
    <n v="2"/>
    <x v="3"/>
    <n v="0"/>
    <x v="132"/>
    <x v="132"/>
    <s v="Hutan lahan kering sekunder / bekas tebangan"/>
    <x v="3"/>
    <x v="0"/>
    <x v="1"/>
  </r>
  <r>
    <n v="4924"/>
    <n v="9"/>
    <n v="197"/>
    <n v="0"/>
    <x v="0"/>
    <n v="0"/>
    <x v="119"/>
    <x v="119"/>
    <s v="No data"/>
    <x v="0"/>
    <x v="0"/>
    <x v="0"/>
  </r>
  <r>
    <n v="4925"/>
    <n v="17"/>
    <n v="248"/>
    <n v="0"/>
    <x v="7"/>
    <n v="0"/>
    <x v="115"/>
    <x v="115"/>
    <s v="No data"/>
    <x v="7"/>
    <x v="0"/>
    <x v="0"/>
  </r>
  <r>
    <n v="4926"/>
    <n v="812"/>
    <n v="213"/>
    <n v="13"/>
    <x v="4"/>
    <n v="0"/>
    <x v="134"/>
    <x v="134"/>
    <s v="Pertanian lahan kering  campur semak / kebun campur"/>
    <x v="4"/>
    <x v="0"/>
    <x v="0"/>
  </r>
  <r>
    <n v="4927"/>
    <n v="235"/>
    <n v="270"/>
    <n v="12"/>
    <x v="3"/>
    <n v="0"/>
    <x v="131"/>
    <x v="131"/>
    <s v="Pertanian lahan kering"/>
    <x v="3"/>
    <x v="0"/>
    <x v="0"/>
  </r>
  <r>
    <n v="4928"/>
    <n v="55"/>
    <n v="193"/>
    <n v="2"/>
    <x v="3"/>
    <n v="0"/>
    <x v="133"/>
    <x v="133"/>
    <s v="Hutan lahan kering sekunder / bekas tebangan"/>
    <x v="3"/>
    <x v="0"/>
    <x v="1"/>
  </r>
  <r>
    <n v="4929"/>
    <n v="32"/>
    <n v="221"/>
    <n v="0"/>
    <x v="7"/>
    <n v="0"/>
    <x v="122"/>
    <x v="122"/>
    <s v="No data"/>
    <x v="7"/>
    <x v="0"/>
    <x v="0"/>
  </r>
  <r>
    <n v="4930"/>
    <n v="3"/>
    <n v="279"/>
    <n v="16"/>
    <x v="5"/>
    <n v="0"/>
    <x v="90"/>
    <x v="90"/>
    <s v="Pemukiman"/>
    <x v="5"/>
    <x v="0"/>
    <x v="0"/>
  </r>
  <r>
    <n v="4931"/>
    <n v="67"/>
    <n v="211"/>
    <n v="13"/>
    <x v="7"/>
    <n v="0"/>
    <x v="120"/>
    <x v="120"/>
    <s v="Pertanian lahan kering  campur semak / kebun campur"/>
    <x v="7"/>
    <x v="0"/>
    <x v="0"/>
  </r>
  <r>
    <n v="4932"/>
    <n v="2"/>
    <n v="270"/>
    <n v="1"/>
    <x v="4"/>
    <n v="0"/>
    <x v="131"/>
    <x v="131"/>
    <s v="Hutan lahan kering primer"/>
    <x v="4"/>
    <x v="0"/>
    <x v="2"/>
  </r>
  <r>
    <n v="4933"/>
    <n v="1"/>
    <n v="192"/>
    <n v="16"/>
    <x v="4"/>
    <n v="0"/>
    <x v="126"/>
    <x v="126"/>
    <s v="Pemukiman"/>
    <x v="4"/>
    <x v="0"/>
    <x v="0"/>
  </r>
  <r>
    <n v="4934"/>
    <n v="2"/>
    <n v="221"/>
    <n v="14"/>
    <x v="2"/>
    <n v="0"/>
    <x v="122"/>
    <x v="122"/>
    <s v="Sawah"/>
    <x v="2"/>
    <x v="0"/>
    <x v="0"/>
  </r>
  <r>
    <n v="4935"/>
    <n v="885"/>
    <n v="213"/>
    <n v="13"/>
    <x v="5"/>
    <n v="0"/>
    <x v="134"/>
    <x v="134"/>
    <s v="Pertanian lahan kering  campur semak / kebun campur"/>
    <x v="5"/>
    <x v="0"/>
    <x v="0"/>
  </r>
  <r>
    <n v="4936"/>
    <n v="97"/>
    <n v="213"/>
    <n v="12"/>
    <x v="6"/>
    <n v="0"/>
    <x v="134"/>
    <x v="134"/>
    <s v="Pertanian lahan kering"/>
    <x v="6"/>
    <x v="0"/>
    <x v="0"/>
  </r>
  <r>
    <n v="4937"/>
    <n v="90"/>
    <n v="271"/>
    <n v="2"/>
    <x v="6"/>
    <n v="0"/>
    <x v="132"/>
    <x v="132"/>
    <s v="Hutan lahan kering sekunder / bekas tebangan"/>
    <x v="6"/>
    <x v="0"/>
    <x v="1"/>
  </r>
  <r>
    <n v="4938"/>
    <n v="76"/>
    <n v="271"/>
    <n v="14"/>
    <x v="7"/>
    <n v="0"/>
    <x v="132"/>
    <x v="132"/>
    <s v="Sawah"/>
    <x v="7"/>
    <x v="0"/>
    <x v="0"/>
  </r>
  <r>
    <n v="4939"/>
    <n v="332"/>
    <n v="193"/>
    <n v="16"/>
    <x v="3"/>
    <n v="0"/>
    <x v="133"/>
    <x v="133"/>
    <s v="Pemukiman"/>
    <x v="3"/>
    <x v="0"/>
    <x v="0"/>
  </r>
  <r>
    <n v="4940"/>
    <n v="1"/>
    <n v="197"/>
    <n v="0"/>
    <x v="5"/>
    <n v="0"/>
    <x v="119"/>
    <x v="119"/>
    <s v="No data"/>
    <x v="5"/>
    <x v="0"/>
    <x v="0"/>
  </r>
  <r>
    <n v="4941"/>
    <n v="7"/>
    <n v="208"/>
    <n v="9"/>
    <x v="3"/>
    <n v="0"/>
    <x v="121"/>
    <x v="121"/>
    <s v="Semak belukar"/>
    <x v="3"/>
    <x v="0"/>
    <x v="0"/>
  </r>
  <r>
    <n v="4942"/>
    <n v="489"/>
    <n v="213"/>
    <n v="12"/>
    <x v="4"/>
    <n v="0"/>
    <x v="134"/>
    <x v="134"/>
    <s v="Pertanian lahan kering"/>
    <x v="4"/>
    <x v="0"/>
    <x v="0"/>
  </r>
  <r>
    <n v="4943"/>
    <n v="12"/>
    <n v="270"/>
    <n v="2"/>
    <x v="13"/>
    <n v="0"/>
    <x v="131"/>
    <x v="131"/>
    <s v="Hutan lahan kering sekunder / bekas tebangan"/>
    <x v="13"/>
    <x v="0"/>
    <x v="0"/>
  </r>
  <r>
    <n v="4944"/>
    <n v="11"/>
    <n v="198"/>
    <n v="2"/>
    <x v="8"/>
    <n v="0"/>
    <x v="127"/>
    <x v="127"/>
    <s v="Hutan lahan kering sekunder / bekas tebangan"/>
    <x v="8"/>
    <x v="0"/>
    <x v="1"/>
  </r>
  <r>
    <n v="4945"/>
    <n v="12"/>
    <n v="198"/>
    <n v="0"/>
    <x v="5"/>
    <n v="0"/>
    <x v="127"/>
    <x v="127"/>
    <s v="No data"/>
    <x v="5"/>
    <x v="0"/>
    <x v="0"/>
  </r>
  <r>
    <n v="4946"/>
    <n v="7"/>
    <n v="198"/>
    <n v="0"/>
    <x v="0"/>
    <n v="0"/>
    <x v="127"/>
    <x v="127"/>
    <s v="No data"/>
    <x v="0"/>
    <x v="0"/>
    <x v="0"/>
  </r>
  <r>
    <n v="4947"/>
    <n v="34"/>
    <n v="214"/>
    <n v="2"/>
    <x v="5"/>
    <n v="0"/>
    <x v="124"/>
    <x v="124"/>
    <s v="Hutan lahan kering sekunder / bekas tebangan"/>
    <x v="5"/>
    <x v="0"/>
    <x v="1"/>
  </r>
  <r>
    <n v="4948"/>
    <n v="141"/>
    <n v="270"/>
    <n v="2"/>
    <x v="3"/>
    <n v="0"/>
    <x v="131"/>
    <x v="131"/>
    <s v="Hutan lahan kering sekunder / bekas tebangan"/>
    <x v="3"/>
    <x v="0"/>
    <x v="1"/>
  </r>
  <r>
    <n v="4949"/>
    <n v="7"/>
    <n v="277"/>
    <n v="0"/>
    <x v="2"/>
    <n v="0"/>
    <x v="95"/>
    <x v="95"/>
    <s v="No data"/>
    <x v="2"/>
    <x v="0"/>
    <x v="0"/>
  </r>
  <r>
    <n v="4950"/>
    <n v="6"/>
    <n v="208"/>
    <n v="11"/>
    <x v="0"/>
    <n v="0"/>
    <x v="121"/>
    <x v="121"/>
    <s v="Savanna / Padang rumput"/>
    <x v="0"/>
    <x v="0"/>
    <x v="0"/>
  </r>
  <r>
    <n v="4951"/>
    <n v="3"/>
    <n v="208"/>
    <n v="0"/>
    <x v="5"/>
    <n v="0"/>
    <x v="121"/>
    <x v="121"/>
    <s v="No data"/>
    <x v="5"/>
    <x v="0"/>
    <x v="0"/>
  </r>
  <r>
    <n v="4952"/>
    <n v="219"/>
    <n v="208"/>
    <n v="12"/>
    <x v="3"/>
    <n v="0"/>
    <x v="121"/>
    <x v="121"/>
    <s v="Pertanian lahan kering"/>
    <x v="3"/>
    <x v="0"/>
    <x v="0"/>
  </r>
  <r>
    <n v="4953"/>
    <n v="77"/>
    <n v="214"/>
    <n v="2"/>
    <x v="4"/>
    <n v="0"/>
    <x v="124"/>
    <x v="124"/>
    <s v="Hutan lahan kering sekunder / bekas tebangan"/>
    <x v="4"/>
    <x v="0"/>
    <x v="0"/>
  </r>
  <r>
    <n v="4954"/>
    <n v="13"/>
    <n v="208"/>
    <n v="0"/>
    <x v="3"/>
    <n v="0"/>
    <x v="121"/>
    <x v="121"/>
    <s v="No data"/>
    <x v="3"/>
    <x v="0"/>
    <x v="0"/>
  </r>
  <r>
    <n v="4955"/>
    <n v="68"/>
    <n v="213"/>
    <n v="2"/>
    <x v="6"/>
    <n v="0"/>
    <x v="134"/>
    <x v="134"/>
    <s v="Hutan lahan kering sekunder / bekas tebangan"/>
    <x v="6"/>
    <x v="0"/>
    <x v="1"/>
  </r>
  <r>
    <n v="4956"/>
    <n v="89"/>
    <n v="194"/>
    <n v="16"/>
    <x v="3"/>
    <n v="0"/>
    <x v="130"/>
    <x v="130"/>
    <s v="Pemukiman"/>
    <x v="3"/>
    <x v="0"/>
    <x v="0"/>
  </r>
  <r>
    <n v="4957"/>
    <n v="40"/>
    <n v="208"/>
    <n v="0"/>
    <x v="0"/>
    <n v="0"/>
    <x v="121"/>
    <x v="121"/>
    <s v="No data"/>
    <x v="0"/>
    <x v="0"/>
    <x v="0"/>
  </r>
  <r>
    <n v="4958"/>
    <n v="3"/>
    <n v="277"/>
    <n v="0"/>
    <x v="12"/>
    <n v="0"/>
    <x v="95"/>
    <x v="95"/>
    <s v="No data"/>
    <x v="12"/>
    <x v="0"/>
    <x v="0"/>
  </r>
  <r>
    <n v="4959"/>
    <n v="16"/>
    <n v="214"/>
    <n v="11"/>
    <x v="4"/>
    <n v="0"/>
    <x v="124"/>
    <x v="124"/>
    <s v="Savanna / Padang rumput"/>
    <x v="4"/>
    <x v="0"/>
    <x v="0"/>
  </r>
  <r>
    <n v="4960"/>
    <n v="10"/>
    <n v="221"/>
    <n v="2"/>
    <x v="0"/>
    <n v="0"/>
    <x v="122"/>
    <x v="122"/>
    <s v="Hutan lahan kering sekunder / bekas tebangan"/>
    <x v="0"/>
    <x v="0"/>
    <x v="1"/>
  </r>
  <r>
    <n v="4961"/>
    <n v="8"/>
    <n v="211"/>
    <n v="16"/>
    <x v="7"/>
    <n v="0"/>
    <x v="120"/>
    <x v="120"/>
    <s v="Pemukiman"/>
    <x v="7"/>
    <x v="0"/>
    <x v="0"/>
  </r>
  <r>
    <n v="4962"/>
    <n v="4"/>
    <n v="272"/>
    <n v="0"/>
    <x v="2"/>
    <n v="0"/>
    <x v="110"/>
    <x v="110"/>
    <s v="No data"/>
    <x v="2"/>
    <x v="0"/>
    <x v="0"/>
  </r>
  <r>
    <n v="4963"/>
    <n v="87"/>
    <n v="213"/>
    <n v="2"/>
    <x v="3"/>
    <n v="0"/>
    <x v="134"/>
    <x v="134"/>
    <s v="Hutan lahan kering sekunder / bekas tebangan"/>
    <x v="3"/>
    <x v="0"/>
    <x v="1"/>
  </r>
  <r>
    <n v="4964"/>
    <n v="3"/>
    <n v="198"/>
    <n v="16"/>
    <x v="4"/>
    <n v="0"/>
    <x v="127"/>
    <x v="127"/>
    <s v="Pemukiman"/>
    <x v="4"/>
    <x v="0"/>
    <x v="0"/>
  </r>
  <r>
    <n v="4965"/>
    <n v="2"/>
    <n v="221"/>
    <n v="16"/>
    <x v="2"/>
    <n v="0"/>
    <x v="122"/>
    <x v="122"/>
    <s v="Pemukiman"/>
    <x v="2"/>
    <x v="0"/>
    <x v="0"/>
  </r>
  <r>
    <n v="4966"/>
    <n v="176"/>
    <n v="208"/>
    <n v="12"/>
    <x v="5"/>
    <n v="0"/>
    <x v="121"/>
    <x v="121"/>
    <s v="Pertanian lahan kering"/>
    <x v="5"/>
    <x v="0"/>
    <x v="0"/>
  </r>
  <r>
    <n v="4967"/>
    <n v="16"/>
    <n v="208"/>
    <n v="0"/>
    <x v="2"/>
    <n v="0"/>
    <x v="121"/>
    <x v="121"/>
    <s v="No data"/>
    <x v="2"/>
    <x v="0"/>
    <x v="0"/>
  </r>
  <r>
    <n v="4968"/>
    <n v="2"/>
    <n v="279"/>
    <n v="11"/>
    <x v="0"/>
    <n v="0"/>
    <x v="90"/>
    <x v="90"/>
    <s v="Savanna / Padang rumput"/>
    <x v="0"/>
    <x v="0"/>
    <x v="0"/>
  </r>
  <r>
    <n v="4969"/>
    <n v="7"/>
    <n v="279"/>
    <n v="9"/>
    <x v="0"/>
    <n v="0"/>
    <x v="90"/>
    <x v="90"/>
    <s v="Semak belukar"/>
    <x v="0"/>
    <x v="0"/>
    <x v="0"/>
  </r>
  <r>
    <n v="4970"/>
    <n v="45"/>
    <n v="208"/>
    <n v="16"/>
    <x v="3"/>
    <n v="0"/>
    <x v="121"/>
    <x v="121"/>
    <s v="Pemukiman"/>
    <x v="3"/>
    <x v="0"/>
    <x v="0"/>
  </r>
  <r>
    <n v="4971"/>
    <n v="57"/>
    <n v="279"/>
    <n v="0"/>
    <x v="0"/>
    <n v="0"/>
    <x v="90"/>
    <x v="90"/>
    <s v="No data"/>
    <x v="0"/>
    <x v="0"/>
    <x v="0"/>
  </r>
  <r>
    <n v="4972"/>
    <n v="2"/>
    <n v="194"/>
    <n v="16"/>
    <x v="0"/>
    <n v="0"/>
    <x v="130"/>
    <x v="130"/>
    <s v="Pemukiman"/>
    <x v="0"/>
    <x v="0"/>
    <x v="0"/>
  </r>
  <r>
    <n v="4973"/>
    <n v="47"/>
    <n v="214"/>
    <n v="16"/>
    <x v="4"/>
    <n v="0"/>
    <x v="124"/>
    <x v="124"/>
    <s v="Pemukiman"/>
    <x v="4"/>
    <x v="0"/>
    <x v="0"/>
  </r>
  <r>
    <n v="4974"/>
    <n v="34"/>
    <n v="271"/>
    <n v="14"/>
    <x v="3"/>
    <n v="0"/>
    <x v="132"/>
    <x v="132"/>
    <s v="Sawah"/>
    <x v="3"/>
    <x v="0"/>
    <x v="0"/>
  </r>
  <r>
    <n v="4975"/>
    <n v="46"/>
    <n v="191"/>
    <n v="0"/>
    <x v="0"/>
    <n v="0"/>
    <x v="135"/>
    <x v="135"/>
    <s v="No data"/>
    <x v="0"/>
    <x v="0"/>
    <x v="0"/>
  </r>
  <r>
    <n v="4976"/>
    <n v="184"/>
    <n v="191"/>
    <n v="16"/>
    <x v="3"/>
    <n v="0"/>
    <x v="135"/>
    <x v="135"/>
    <s v="Pemukiman"/>
    <x v="3"/>
    <x v="0"/>
    <x v="0"/>
  </r>
  <r>
    <n v="4977"/>
    <n v="1"/>
    <n v="195"/>
    <n v="0"/>
    <x v="3"/>
    <n v="0"/>
    <x v="128"/>
    <x v="128"/>
    <s v="No data"/>
    <x v="3"/>
    <x v="0"/>
    <x v="0"/>
  </r>
  <r>
    <n v="4978"/>
    <n v="22"/>
    <n v="195"/>
    <n v="0"/>
    <x v="4"/>
    <n v="0"/>
    <x v="128"/>
    <x v="128"/>
    <s v="No data"/>
    <x v="4"/>
    <x v="0"/>
    <x v="0"/>
  </r>
  <r>
    <n v="4979"/>
    <n v="2"/>
    <n v="248"/>
    <n v="2"/>
    <x v="9"/>
    <n v="0"/>
    <x v="115"/>
    <x v="115"/>
    <s v="Hutan lahan kering sekunder / bekas tebangan"/>
    <x v="9"/>
    <x v="0"/>
    <x v="0"/>
  </r>
  <r>
    <n v="4980"/>
    <n v="2"/>
    <n v="248"/>
    <n v="9"/>
    <x v="9"/>
    <n v="0"/>
    <x v="115"/>
    <x v="115"/>
    <s v="Semak belukar"/>
    <x v="9"/>
    <x v="0"/>
    <x v="0"/>
  </r>
  <r>
    <n v="4981"/>
    <n v="2"/>
    <n v="279"/>
    <n v="13"/>
    <x v="13"/>
    <n v="0"/>
    <x v="90"/>
    <x v="90"/>
    <s v="Pertanian lahan kering  campur semak / kebun campur"/>
    <x v="13"/>
    <x v="0"/>
    <x v="0"/>
  </r>
  <r>
    <n v="4982"/>
    <n v="830"/>
    <n v="279"/>
    <n v="12"/>
    <x v="5"/>
    <n v="0"/>
    <x v="90"/>
    <x v="90"/>
    <s v="Pertanian lahan kering"/>
    <x v="5"/>
    <x v="0"/>
    <x v="0"/>
  </r>
  <r>
    <n v="4983"/>
    <n v="4"/>
    <n v="270"/>
    <n v="2"/>
    <x v="1"/>
    <n v="0"/>
    <x v="131"/>
    <x v="131"/>
    <s v="Hutan lahan kering sekunder / bekas tebangan"/>
    <x v="1"/>
    <x v="0"/>
    <x v="1"/>
  </r>
  <r>
    <n v="4984"/>
    <n v="3"/>
    <n v="192"/>
    <n v="0"/>
    <x v="3"/>
    <n v="0"/>
    <x v="126"/>
    <x v="126"/>
    <s v="No data"/>
    <x v="3"/>
    <x v="0"/>
    <x v="0"/>
  </r>
  <r>
    <n v="4985"/>
    <n v="13"/>
    <n v="248"/>
    <n v="6"/>
    <x v="9"/>
    <n v="0"/>
    <x v="115"/>
    <x v="115"/>
    <s v="Hutan mangrove sekunder"/>
    <x v="9"/>
    <x v="0"/>
    <x v="0"/>
  </r>
  <r>
    <n v="4986"/>
    <n v="109"/>
    <n v="279"/>
    <n v="13"/>
    <x v="2"/>
    <n v="0"/>
    <x v="90"/>
    <x v="90"/>
    <s v="Pertanian lahan kering  campur semak / kebun campur"/>
    <x v="2"/>
    <x v="0"/>
    <x v="0"/>
  </r>
  <r>
    <n v="4987"/>
    <n v="20"/>
    <n v="271"/>
    <n v="2"/>
    <x v="1"/>
    <n v="0"/>
    <x v="132"/>
    <x v="132"/>
    <s v="Hutan lahan kering sekunder / bekas tebangan"/>
    <x v="1"/>
    <x v="0"/>
    <x v="1"/>
  </r>
  <r>
    <n v="4988"/>
    <n v="5"/>
    <n v="192"/>
    <n v="23"/>
    <x v="3"/>
    <n v="0"/>
    <x v="126"/>
    <x v="126"/>
    <s v="Bandara"/>
    <x v="3"/>
    <x v="0"/>
    <x v="0"/>
  </r>
  <r>
    <n v="4989"/>
    <n v="10"/>
    <n v="195"/>
    <n v="2"/>
    <x v="0"/>
    <n v="0"/>
    <x v="128"/>
    <x v="128"/>
    <s v="Hutan lahan kering sekunder / bekas tebangan"/>
    <x v="0"/>
    <x v="0"/>
    <x v="1"/>
  </r>
  <r>
    <n v="4990"/>
    <n v="1"/>
    <n v="248"/>
    <n v="6"/>
    <x v="0"/>
    <n v="0"/>
    <x v="115"/>
    <x v="115"/>
    <s v="Hutan mangrove sekunder"/>
    <x v="0"/>
    <x v="0"/>
    <x v="1"/>
  </r>
  <r>
    <n v="4991"/>
    <n v="1"/>
    <n v="248"/>
    <n v="2"/>
    <x v="0"/>
    <n v="0"/>
    <x v="115"/>
    <x v="115"/>
    <s v="Hutan lahan kering sekunder / bekas tebangan"/>
    <x v="0"/>
    <x v="0"/>
    <x v="1"/>
  </r>
  <r>
    <n v="4992"/>
    <n v="364"/>
    <n v="213"/>
    <n v="14"/>
    <x v="6"/>
    <n v="0"/>
    <x v="134"/>
    <x v="134"/>
    <s v="Sawah"/>
    <x v="6"/>
    <x v="0"/>
    <x v="0"/>
  </r>
  <r>
    <n v="4993"/>
    <n v="24"/>
    <n v="191"/>
    <n v="16"/>
    <x v="10"/>
    <n v="0"/>
    <x v="135"/>
    <x v="135"/>
    <s v="Pemukiman"/>
    <x v="10"/>
    <x v="0"/>
    <x v="0"/>
  </r>
  <r>
    <n v="4994"/>
    <n v="8"/>
    <n v="191"/>
    <n v="23"/>
    <x v="10"/>
    <n v="0"/>
    <x v="135"/>
    <x v="135"/>
    <s v="Bandara"/>
    <x v="10"/>
    <x v="0"/>
    <x v="0"/>
  </r>
  <r>
    <n v="4995"/>
    <n v="6"/>
    <n v="192"/>
    <n v="23"/>
    <x v="10"/>
    <n v="0"/>
    <x v="126"/>
    <x v="126"/>
    <s v="Bandara"/>
    <x v="10"/>
    <x v="0"/>
    <x v="0"/>
  </r>
  <r>
    <n v="4996"/>
    <n v="1"/>
    <n v="192"/>
    <n v="0"/>
    <x v="10"/>
    <n v="0"/>
    <x v="126"/>
    <x v="126"/>
    <s v="No data"/>
    <x v="10"/>
    <x v="0"/>
    <x v="0"/>
  </r>
  <r>
    <n v="4997"/>
    <n v="49"/>
    <n v="195"/>
    <n v="0"/>
    <x v="0"/>
    <n v="0"/>
    <x v="128"/>
    <x v="128"/>
    <s v="No data"/>
    <x v="0"/>
    <x v="0"/>
    <x v="0"/>
  </r>
  <r>
    <n v="4998"/>
    <n v="1"/>
    <n v="248"/>
    <n v="2"/>
    <x v="12"/>
    <n v="0"/>
    <x v="115"/>
    <x v="115"/>
    <s v="Hutan lahan kering sekunder / bekas tebangan"/>
    <x v="12"/>
    <x v="0"/>
    <x v="1"/>
  </r>
  <r>
    <n v="4999"/>
    <n v="1"/>
    <n v="277"/>
    <n v="13"/>
    <x v="0"/>
    <n v="0"/>
    <x v="95"/>
    <x v="95"/>
    <s v="Pertanian lahan kering  campur semak / kebun campur"/>
    <x v="0"/>
    <x v="0"/>
    <x v="0"/>
  </r>
  <r>
    <n v="5000"/>
    <n v="1"/>
    <n v="191"/>
    <n v="0"/>
    <x v="10"/>
    <n v="0"/>
    <x v="135"/>
    <x v="135"/>
    <s v="No data"/>
    <x v="10"/>
    <x v="0"/>
    <x v="0"/>
  </r>
  <r>
    <n v="5001"/>
    <n v="40"/>
    <n v="195"/>
    <n v="2"/>
    <x v="2"/>
    <n v="0"/>
    <x v="128"/>
    <x v="128"/>
    <s v="Hutan lahan kering sekunder / bekas tebangan"/>
    <x v="2"/>
    <x v="0"/>
    <x v="1"/>
  </r>
  <r>
    <n v="5002"/>
    <n v="12"/>
    <n v="198"/>
    <n v="0"/>
    <x v="4"/>
    <n v="0"/>
    <x v="127"/>
    <x v="127"/>
    <s v="No data"/>
    <x v="4"/>
    <x v="0"/>
    <x v="0"/>
  </r>
  <r>
    <n v="5003"/>
    <n v="5"/>
    <n v="248"/>
    <n v="21"/>
    <x v="12"/>
    <n v="0"/>
    <x v="115"/>
    <x v="115"/>
    <s v="Rawa"/>
    <x v="12"/>
    <x v="0"/>
    <x v="0"/>
  </r>
  <r>
    <n v="5004"/>
    <n v="193"/>
    <n v="213"/>
    <n v="14"/>
    <x v="4"/>
    <n v="0"/>
    <x v="134"/>
    <x v="134"/>
    <s v="Sawah"/>
    <x v="4"/>
    <x v="0"/>
    <x v="0"/>
  </r>
  <r>
    <n v="5005"/>
    <n v="3"/>
    <n v="270"/>
    <n v="14"/>
    <x v="5"/>
    <n v="0"/>
    <x v="131"/>
    <x v="131"/>
    <s v="Sawah"/>
    <x v="5"/>
    <x v="0"/>
    <x v="0"/>
  </r>
  <r>
    <n v="5006"/>
    <n v="6"/>
    <n v="191"/>
    <n v="16"/>
    <x v="0"/>
    <n v="0"/>
    <x v="135"/>
    <x v="135"/>
    <s v="Pemukiman"/>
    <x v="0"/>
    <x v="0"/>
    <x v="0"/>
  </r>
  <r>
    <n v="5007"/>
    <n v="7"/>
    <n v="191"/>
    <n v="0"/>
    <x v="3"/>
    <n v="0"/>
    <x v="135"/>
    <x v="135"/>
    <s v="No data"/>
    <x v="3"/>
    <x v="0"/>
    <x v="0"/>
  </r>
  <r>
    <n v="5008"/>
    <n v="1"/>
    <n v="198"/>
    <n v="2"/>
    <x v="2"/>
    <n v="0"/>
    <x v="127"/>
    <x v="127"/>
    <s v="Hutan lahan kering sekunder / bekas tebangan"/>
    <x v="2"/>
    <x v="0"/>
    <x v="1"/>
  </r>
  <r>
    <n v="5009"/>
    <n v="4"/>
    <n v="248"/>
    <n v="21"/>
    <x v="2"/>
    <n v="0"/>
    <x v="115"/>
    <x v="115"/>
    <s v="Rawa"/>
    <x v="2"/>
    <x v="0"/>
    <x v="0"/>
  </r>
  <r>
    <n v="5010"/>
    <n v="6"/>
    <n v="279"/>
    <n v="0"/>
    <x v="2"/>
    <n v="0"/>
    <x v="90"/>
    <x v="90"/>
    <s v="No data"/>
    <x v="2"/>
    <x v="0"/>
    <x v="0"/>
  </r>
  <r>
    <n v="5011"/>
    <n v="43"/>
    <n v="188"/>
    <n v="0"/>
    <x v="2"/>
    <n v="0"/>
    <x v="136"/>
    <x v="136"/>
    <s v="No data"/>
    <x v="2"/>
    <x v="0"/>
    <x v="0"/>
  </r>
  <r>
    <n v="5012"/>
    <n v="949"/>
    <n v="188"/>
    <n v="9"/>
    <x v="2"/>
    <n v="0"/>
    <x v="136"/>
    <x v="136"/>
    <s v="Semak belukar"/>
    <x v="2"/>
    <x v="0"/>
    <x v="0"/>
  </r>
  <r>
    <n v="5013"/>
    <n v="2"/>
    <n v="248"/>
    <n v="6"/>
    <x v="2"/>
    <n v="0"/>
    <x v="115"/>
    <x v="115"/>
    <s v="Hutan mangrove sekunder"/>
    <x v="2"/>
    <x v="0"/>
    <x v="1"/>
  </r>
  <r>
    <n v="5014"/>
    <n v="2"/>
    <n v="248"/>
    <n v="11"/>
    <x v="9"/>
    <n v="0"/>
    <x v="115"/>
    <x v="115"/>
    <s v="Savanna / Padang rumput"/>
    <x v="9"/>
    <x v="0"/>
    <x v="0"/>
  </r>
  <r>
    <n v="5015"/>
    <n v="1"/>
    <n v="279"/>
    <n v="13"/>
    <x v="0"/>
    <n v="0"/>
    <x v="90"/>
    <x v="90"/>
    <s v="Pertanian lahan kering  campur semak / kebun campur"/>
    <x v="0"/>
    <x v="0"/>
    <x v="0"/>
  </r>
  <r>
    <n v="5016"/>
    <n v="107"/>
    <n v="213"/>
    <n v="13"/>
    <x v="3"/>
    <n v="0"/>
    <x v="134"/>
    <x v="134"/>
    <s v="Pertanian lahan kering  campur semak / kebun campur"/>
    <x v="3"/>
    <x v="0"/>
    <x v="0"/>
  </r>
  <r>
    <n v="5017"/>
    <n v="201"/>
    <n v="279"/>
    <n v="12"/>
    <x v="13"/>
    <n v="0"/>
    <x v="90"/>
    <x v="90"/>
    <s v="Pertanian lahan kering"/>
    <x v="13"/>
    <x v="0"/>
    <x v="0"/>
  </r>
  <r>
    <n v="5018"/>
    <n v="553"/>
    <n v="211"/>
    <n v="18"/>
    <x v="8"/>
    <n v="0"/>
    <x v="120"/>
    <x v="120"/>
    <s v="Lahan terbuka"/>
    <x v="8"/>
    <x v="0"/>
    <x v="0"/>
  </r>
  <r>
    <n v="5019"/>
    <n v="1050"/>
    <n v="209"/>
    <n v="13"/>
    <x v="4"/>
    <n v="0"/>
    <x v="137"/>
    <x v="137"/>
    <s v="Pertanian lahan kering  campur semak / kebun campur"/>
    <x v="4"/>
    <x v="0"/>
    <x v="0"/>
  </r>
  <r>
    <n v="5020"/>
    <n v="96"/>
    <n v="191"/>
    <n v="9"/>
    <x v="3"/>
    <n v="0"/>
    <x v="135"/>
    <x v="135"/>
    <s v="Semak belukar"/>
    <x v="3"/>
    <x v="0"/>
    <x v="0"/>
  </r>
  <r>
    <n v="5021"/>
    <n v="1"/>
    <n v="195"/>
    <n v="16"/>
    <x v="0"/>
    <n v="0"/>
    <x v="128"/>
    <x v="128"/>
    <s v="Pemukiman"/>
    <x v="0"/>
    <x v="0"/>
    <x v="0"/>
  </r>
  <r>
    <n v="5022"/>
    <n v="508"/>
    <n v="279"/>
    <n v="12"/>
    <x v="1"/>
    <n v="0"/>
    <x v="90"/>
    <x v="90"/>
    <s v="Pertanian lahan kering"/>
    <x v="1"/>
    <x v="0"/>
    <x v="0"/>
  </r>
  <r>
    <n v="5023"/>
    <n v="1"/>
    <n v="211"/>
    <n v="18"/>
    <x v="1"/>
    <n v="0"/>
    <x v="120"/>
    <x v="120"/>
    <s v="Lahan terbuka"/>
    <x v="1"/>
    <x v="0"/>
    <x v="0"/>
  </r>
  <r>
    <n v="5024"/>
    <n v="43"/>
    <n v="213"/>
    <n v="13"/>
    <x v="6"/>
    <n v="0"/>
    <x v="134"/>
    <x v="134"/>
    <s v="Pertanian lahan kering  campur semak / kebun campur"/>
    <x v="6"/>
    <x v="0"/>
    <x v="0"/>
  </r>
  <r>
    <n v="5025"/>
    <n v="40"/>
    <n v="213"/>
    <n v="14"/>
    <x v="3"/>
    <n v="0"/>
    <x v="134"/>
    <x v="134"/>
    <s v="Sawah"/>
    <x v="3"/>
    <x v="0"/>
    <x v="0"/>
  </r>
  <r>
    <n v="5026"/>
    <n v="15"/>
    <n v="271"/>
    <n v="2"/>
    <x v="2"/>
    <n v="0"/>
    <x v="132"/>
    <x v="132"/>
    <s v="Hutan lahan kering sekunder / bekas tebangan"/>
    <x v="2"/>
    <x v="0"/>
    <x v="1"/>
  </r>
  <r>
    <n v="5027"/>
    <n v="754"/>
    <n v="191"/>
    <n v="9"/>
    <x v="4"/>
    <n v="0"/>
    <x v="135"/>
    <x v="135"/>
    <s v="Semak belukar"/>
    <x v="4"/>
    <x v="0"/>
    <x v="0"/>
  </r>
  <r>
    <n v="5028"/>
    <n v="16"/>
    <n v="214"/>
    <n v="16"/>
    <x v="7"/>
    <n v="0"/>
    <x v="124"/>
    <x v="124"/>
    <s v="Pemukiman"/>
    <x v="7"/>
    <x v="0"/>
    <x v="0"/>
  </r>
  <r>
    <n v="5029"/>
    <n v="208"/>
    <n v="209"/>
    <n v="13"/>
    <x v="5"/>
    <n v="0"/>
    <x v="137"/>
    <x v="137"/>
    <s v="Pertanian lahan kering  campur semak / kebun campur"/>
    <x v="5"/>
    <x v="0"/>
    <x v="0"/>
  </r>
  <r>
    <n v="5030"/>
    <n v="4"/>
    <n v="221"/>
    <n v="0"/>
    <x v="6"/>
    <n v="0"/>
    <x v="122"/>
    <x v="122"/>
    <s v="No data"/>
    <x v="6"/>
    <x v="0"/>
    <x v="0"/>
  </r>
  <r>
    <n v="5031"/>
    <n v="82"/>
    <n v="208"/>
    <n v="11"/>
    <x v="8"/>
    <n v="0"/>
    <x v="121"/>
    <x v="121"/>
    <s v="Savanna / Padang rumput"/>
    <x v="8"/>
    <x v="0"/>
    <x v="0"/>
  </r>
  <r>
    <n v="5032"/>
    <n v="34"/>
    <n v="188"/>
    <n v="0"/>
    <x v="0"/>
    <n v="0"/>
    <x v="136"/>
    <x v="136"/>
    <s v="No data"/>
    <x v="0"/>
    <x v="0"/>
    <x v="0"/>
  </r>
  <r>
    <n v="5033"/>
    <n v="4"/>
    <n v="208"/>
    <n v="12"/>
    <x v="2"/>
    <n v="0"/>
    <x v="121"/>
    <x v="121"/>
    <s v="Pertanian lahan kering"/>
    <x v="2"/>
    <x v="0"/>
    <x v="0"/>
  </r>
  <r>
    <n v="5034"/>
    <n v="5"/>
    <n v="214"/>
    <n v="13"/>
    <x v="7"/>
    <n v="0"/>
    <x v="124"/>
    <x v="124"/>
    <s v="Pertanian lahan kering  campur semak / kebun campur"/>
    <x v="7"/>
    <x v="0"/>
    <x v="0"/>
  </r>
  <r>
    <n v="5035"/>
    <n v="28"/>
    <n v="208"/>
    <n v="2"/>
    <x v="8"/>
    <n v="0"/>
    <x v="121"/>
    <x v="121"/>
    <s v="Hutan lahan kering sekunder / bekas tebangan"/>
    <x v="8"/>
    <x v="0"/>
    <x v="1"/>
  </r>
  <r>
    <n v="5036"/>
    <n v="125"/>
    <n v="209"/>
    <n v="11"/>
    <x v="5"/>
    <n v="0"/>
    <x v="137"/>
    <x v="137"/>
    <s v="Savanna / Padang rumput"/>
    <x v="5"/>
    <x v="0"/>
    <x v="0"/>
  </r>
  <r>
    <n v="5037"/>
    <n v="1"/>
    <n v="214"/>
    <n v="2"/>
    <x v="7"/>
    <n v="0"/>
    <x v="124"/>
    <x v="124"/>
    <s v="Hutan lahan kering sekunder / bekas tebangan"/>
    <x v="7"/>
    <x v="0"/>
    <x v="1"/>
  </r>
  <r>
    <n v="5038"/>
    <n v="16"/>
    <n v="214"/>
    <n v="2"/>
    <x v="3"/>
    <n v="0"/>
    <x v="124"/>
    <x v="124"/>
    <s v="Hutan lahan kering sekunder / bekas tebangan"/>
    <x v="3"/>
    <x v="0"/>
    <x v="1"/>
  </r>
  <r>
    <n v="5039"/>
    <n v="171"/>
    <n v="214"/>
    <n v="2"/>
    <x v="13"/>
    <n v="0"/>
    <x v="124"/>
    <x v="124"/>
    <s v="Hutan lahan kering sekunder / bekas tebangan"/>
    <x v="13"/>
    <x v="0"/>
    <x v="0"/>
  </r>
  <r>
    <n v="5040"/>
    <n v="12"/>
    <n v="209"/>
    <n v="11"/>
    <x v="3"/>
    <n v="0"/>
    <x v="137"/>
    <x v="137"/>
    <s v="Savanna / Padang rumput"/>
    <x v="3"/>
    <x v="0"/>
    <x v="0"/>
  </r>
  <r>
    <n v="5041"/>
    <n v="150"/>
    <n v="208"/>
    <n v="18"/>
    <x v="8"/>
    <n v="0"/>
    <x v="121"/>
    <x v="121"/>
    <s v="Lahan terbuka"/>
    <x v="8"/>
    <x v="0"/>
    <x v="0"/>
  </r>
  <r>
    <n v="5042"/>
    <n v="182"/>
    <n v="209"/>
    <n v="18"/>
    <x v="8"/>
    <n v="0"/>
    <x v="137"/>
    <x v="137"/>
    <s v="Lahan terbuka"/>
    <x v="8"/>
    <x v="0"/>
    <x v="0"/>
  </r>
  <r>
    <n v="5043"/>
    <n v="5"/>
    <n v="209"/>
    <n v="11"/>
    <x v="8"/>
    <n v="0"/>
    <x v="137"/>
    <x v="137"/>
    <s v="Savanna / Padang rumput"/>
    <x v="8"/>
    <x v="0"/>
    <x v="0"/>
  </r>
  <r>
    <n v="5044"/>
    <n v="4"/>
    <n v="209"/>
    <n v="13"/>
    <x v="7"/>
    <n v="0"/>
    <x v="137"/>
    <x v="137"/>
    <s v="Pertanian lahan kering  campur semak / kebun campur"/>
    <x v="7"/>
    <x v="0"/>
    <x v="0"/>
  </r>
  <r>
    <n v="5045"/>
    <n v="36"/>
    <n v="209"/>
    <n v="13"/>
    <x v="2"/>
    <n v="0"/>
    <x v="137"/>
    <x v="137"/>
    <s v="Pertanian lahan kering  campur semak / kebun campur"/>
    <x v="2"/>
    <x v="0"/>
    <x v="0"/>
  </r>
  <r>
    <n v="5046"/>
    <n v="194"/>
    <n v="209"/>
    <n v="13"/>
    <x v="3"/>
    <n v="0"/>
    <x v="137"/>
    <x v="137"/>
    <s v="Pertanian lahan kering  campur semak / kebun campur"/>
    <x v="3"/>
    <x v="0"/>
    <x v="0"/>
  </r>
  <r>
    <n v="5047"/>
    <n v="67"/>
    <n v="270"/>
    <n v="14"/>
    <x v="3"/>
    <n v="0"/>
    <x v="131"/>
    <x v="131"/>
    <s v="Sawah"/>
    <x v="3"/>
    <x v="0"/>
    <x v="0"/>
  </r>
  <r>
    <n v="5048"/>
    <n v="8"/>
    <n v="279"/>
    <n v="12"/>
    <x v="0"/>
    <n v="0"/>
    <x v="90"/>
    <x v="90"/>
    <s v="Pertanian lahan kering"/>
    <x v="0"/>
    <x v="0"/>
    <x v="0"/>
  </r>
  <r>
    <n v="5049"/>
    <n v="12"/>
    <n v="212"/>
    <n v="2"/>
    <x v="3"/>
    <n v="0"/>
    <x v="123"/>
    <x v="123"/>
    <s v="Hutan lahan kering sekunder / bekas tebangan"/>
    <x v="3"/>
    <x v="0"/>
    <x v="1"/>
  </r>
  <r>
    <n v="5050"/>
    <n v="87"/>
    <n v="209"/>
    <n v="18"/>
    <x v="4"/>
    <n v="0"/>
    <x v="137"/>
    <x v="137"/>
    <s v="Lahan terbuka"/>
    <x v="4"/>
    <x v="0"/>
    <x v="0"/>
  </r>
  <r>
    <n v="5051"/>
    <n v="116"/>
    <n v="212"/>
    <n v="2"/>
    <x v="13"/>
    <n v="0"/>
    <x v="123"/>
    <x v="123"/>
    <s v="Hutan lahan kering sekunder / bekas tebangan"/>
    <x v="13"/>
    <x v="0"/>
    <x v="0"/>
  </r>
  <r>
    <n v="5052"/>
    <n v="2"/>
    <n v="211"/>
    <n v="18"/>
    <x v="4"/>
    <n v="0"/>
    <x v="120"/>
    <x v="120"/>
    <s v="Lahan terbuka"/>
    <x v="4"/>
    <x v="0"/>
    <x v="0"/>
  </r>
  <r>
    <n v="5053"/>
    <n v="2052"/>
    <n v="209"/>
    <n v="2"/>
    <x v="13"/>
    <n v="0"/>
    <x v="137"/>
    <x v="137"/>
    <s v="Hutan lahan kering sekunder / bekas tebangan"/>
    <x v="13"/>
    <x v="0"/>
    <x v="0"/>
  </r>
  <r>
    <n v="5054"/>
    <n v="1"/>
    <n v="209"/>
    <n v="11"/>
    <x v="4"/>
    <n v="0"/>
    <x v="137"/>
    <x v="137"/>
    <s v="Savanna / Padang rumput"/>
    <x v="4"/>
    <x v="0"/>
    <x v="0"/>
  </r>
  <r>
    <n v="5055"/>
    <n v="10"/>
    <n v="214"/>
    <n v="13"/>
    <x v="13"/>
    <n v="0"/>
    <x v="124"/>
    <x v="124"/>
    <s v="Pertanian lahan kering  campur semak / kebun campur"/>
    <x v="13"/>
    <x v="0"/>
    <x v="0"/>
  </r>
  <r>
    <n v="5056"/>
    <n v="17"/>
    <n v="191"/>
    <n v="0"/>
    <x v="12"/>
    <n v="0"/>
    <x v="135"/>
    <x v="135"/>
    <s v="No data"/>
    <x v="12"/>
    <x v="0"/>
    <x v="0"/>
  </r>
  <r>
    <n v="5057"/>
    <n v="1474"/>
    <n v="210"/>
    <n v="2"/>
    <x v="4"/>
    <n v="0"/>
    <x v="138"/>
    <x v="138"/>
    <s v="Hutan lahan kering sekunder / bekas tebangan"/>
    <x v="4"/>
    <x v="0"/>
    <x v="0"/>
  </r>
  <r>
    <n v="5058"/>
    <n v="66"/>
    <n v="213"/>
    <n v="16"/>
    <x v="3"/>
    <n v="0"/>
    <x v="134"/>
    <x v="134"/>
    <s v="Pemukiman"/>
    <x v="3"/>
    <x v="0"/>
    <x v="0"/>
  </r>
  <r>
    <n v="5059"/>
    <n v="14"/>
    <n v="213"/>
    <n v="16"/>
    <x v="5"/>
    <n v="0"/>
    <x v="134"/>
    <x v="134"/>
    <s v="Pemukiman"/>
    <x v="5"/>
    <x v="0"/>
    <x v="0"/>
  </r>
  <r>
    <n v="5060"/>
    <n v="6"/>
    <n v="191"/>
    <n v="0"/>
    <x v="4"/>
    <n v="0"/>
    <x v="135"/>
    <x v="135"/>
    <s v="No data"/>
    <x v="4"/>
    <x v="0"/>
    <x v="0"/>
  </r>
  <r>
    <n v="5061"/>
    <n v="17"/>
    <n v="279"/>
    <n v="0"/>
    <x v="1"/>
    <n v="0"/>
    <x v="90"/>
    <x v="90"/>
    <s v="No data"/>
    <x v="1"/>
    <x v="0"/>
    <x v="0"/>
  </r>
  <r>
    <n v="5062"/>
    <n v="9"/>
    <n v="279"/>
    <n v="0"/>
    <x v="13"/>
    <n v="0"/>
    <x v="90"/>
    <x v="90"/>
    <s v="No data"/>
    <x v="13"/>
    <x v="0"/>
    <x v="0"/>
  </r>
  <r>
    <n v="5063"/>
    <n v="20"/>
    <n v="213"/>
    <n v="16"/>
    <x v="4"/>
    <n v="0"/>
    <x v="134"/>
    <x v="134"/>
    <s v="Pemukiman"/>
    <x v="4"/>
    <x v="0"/>
    <x v="0"/>
  </r>
  <r>
    <n v="5064"/>
    <n v="234"/>
    <n v="213"/>
    <n v="12"/>
    <x v="5"/>
    <n v="0"/>
    <x v="134"/>
    <x v="134"/>
    <s v="Pertanian lahan kering"/>
    <x v="5"/>
    <x v="0"/>
    <x v="0"/>
  </r>
  <r>
    <n v="5065"/>
    <n v="7"/>
    <n v="208"/>
    <n v="18"/>
    <x v="4"/>
    <n v="0"/>
    <x v="121"/>
    <x v="121"/>
    <s v="Lahan terbuka"/>
    <x v="4"/>
    <x v="0"/>
    <x v="0"/>
  </r>
  <r>
    <n v="5066"/>
    <n v="16"/>
    <n v="212"/>
    <n v="16"/>
    <x v="4"/>
    <n v="0"/>
    <x v="123"/>
    <x v="123"/>
    <s v="Pemukiman"/>
    <x v="4"/>
    <x v="0"/>
    <x v="0"/>
  </r>
  <r>
    <n v="5067"/>
    <n v="47"/>
    <n v="213"/>
    <n v="13"/>
    <x v="7"/>
    <n v="0"/>
    <x v="134"/>
    <x v="134"/>
    <s v="Pertanian lahan kering  campur semak / kebun campur"/>
    <x v="7"/>
    <x v="0"/>
    <x v="0"/>
  </r>
  <r>
    <n v="5068"/>
    <n v="826"/>
    <n v="271"/>
    <n v="12"/>
    <x v="4"/>
    <n v="0"/>
    <x v="132"/>
    <x v="132"/>
    <s v="Pertanian lahan kering"/>
    <x v="4"/>
    <x v="0"/>
    <x v="0"/>
  </r>
  <r>
    <n v="5069"/>
    <n v="12"/>
    <n v="221"/>
    <n v="11"/>
    <x v="0"/>
    <n v="0"/>
    <x v="122"/>
    <x v="122"/>
    <s v="Savanna / Padang rumput"/>
    <x v="0"/>
    <x v="0"/>
    <x v="0"/>
  </r>
  <r>
    <n v="5070"/>
    <n v="151"/>
    <n v="221"/>
    <n v="11"/>
    <x v="2"/>
    <n v="0"/>
    <x v="122"/>
    <x v="122"/>
    <s v="Savanna / Padang rumput"/>
    <x v="2"/>
    <x v="0"/>
    <x v="0"/>
  </r>
  <r>
    <n v="5071"/>
    <n v="624"/>
    <n v="210"/>
    <n v="1"/>
    <x v="4"/>
    <n v="0"/>
    <x v="138"/>
    <x v="138"/>
    <s v="Hutan lahan kering primer"/>
    <x v="4"/>
    <x v="0"/>
    <x v="2"/>
  </r>
  <r>
    <n v="5072"/>
    <n v="1"/>
    <n v="208"/>
    <n v="1"/>
    <x v="4"/>
    <n v="0"/>
    <x v="121"/>
    <x v="121"/>
    <s v="Hutan lahan kering primer"/>
    <x v="4"/>
    <x v="0"/>
    <x v="2"/>
  </r>
  <r>
    <n v="5073"/>
    <n v="2"/>
    <n v="209"/>
    <n v="18"/>
    <x v="5"/>
    <n v="0"/>
    <x v="137"/>
    <x v="137"/>
    <s v="Lahan terbuka"/>
    <x v="5"/>
    <x v="0"/>
    <x v="0"/>
  </r>
  <r>
    <n v="5074"/>
    <n v="10"/>
    <n v="212"/>
    <n v="13"/>
    <x v="13"/>
    <n v="0"/>
    <x v="123"/>
    <x v="123"/>
    <s v="Pertanian lahan kering  campur semak / kebun campur"/>
    <x v="13"/>
    <x v="0"/>
    <x v="0"/>
  </r>
  <r>
    <n v="5075"/>
    <n v="386"/>
    <n v="191"/>
    <n v="11"/>
    <x v="8"/>
    <n v="0"/>
    <x v="135"/>
    <x v="135"/>
    <s v="Savanna / Padang rumput"/>
    <x v="8"/>
    <x v="0"/>
    <x v="0"/>
  </r>
  <r>
    <n v="5076"/>
    <n v="33"/>
    <n v="191"/>
    <n v="11"/>
    <x v="4"/>
    <n v="0"/>
    <x v="135"/>
    <x v="135"/>
    <s v="Savanna / Padang rumput"/>
    <x v="4"/>
    <x v="0"/>
    <x v="0"/>
  </r>
  <r>
    <n v="5077"/>
    <n v="7"/>
    <n v="191"/>
    <n v="9"/>
    <x v="8"/>
    <n v="0"/>
    <x v="135"/>
    <x v="135"/>
    <s v="Semak belukar"/>
    <x v="8"/>
    <x v="0"/>
    <x v="0"/>
  </r>
  <r>
    <n v="5078"/>
    <n v="174"/>
    <n v="210"/>
    <n v="2"/>
    <x v="13"/>
    <n v="0"/>
    <x v="138"/>
    <x v="138"/>
    <s v="Hutan lahan kering sekunder / bekas tebangan"/>
    <x v="13"/>
    <x v="0"/>
    <x v="0"/>
  </r>
  <r>
    <n v="5079"/>
    <n v="31"/>
    <n v="209"/>
    <n v="13"/>
    <x v="13"/>
    <n v="0"/>
    <x v="137"/>
    <x v="137"/>
    <s v="Pertanian lahan kering  campur semak / kebun campur"/>
    <x v="13"/>
    <x v="0"/>
    <x v="0"/>
  </r>
  <r>
    <n v="5080"/>
    <n v="56"/>
    <n v="191"/>
    <n v="9"/>
    <x v="2"/>
    <n v="0"/>
    <x v="135"/>
    <x v="135"/>
    <s v="Semak belukar"/>
    <x v="2"/>
    <x v="0"/>
    <x v="0"/>
  </r>
  <r>
    <n v="5081"/>
    <n v="2"/>
    <n v="210"/>
    <n v="13"/>
    <x v="1"/>
    <n v="0"/>
    <x v="138"/>
    <x v="138"/>
    <s v="Pertanian lahan kering  campur semak / kebun campur"/>
    <x v="1"/>
    <x v="0"/>
    <x v="0"/>
  </r>
  <r>
    <n v="5082"/>
    <n v="33"/>
    <n v="210"/>
    <n v="13"/>
    <x v="13"/>
    <n v="0"/>
    <x v="138"/>
    <x v="138"/>
    <s v="Pertanian lahan kering  campur semak / kebun campur"/>
    <x v="13"/>
    <x v="0"/>
    <x v="0"/>
  </r>
  <r>
    <n v="5083"/>
    <n v="30"/>
    <n v="210"/>
    <n v="11"/>
    <x v="4"/>
    <n v="0"/>
    <x v="138"/>
    <x v="138"/>
    <s v="Savanna / Padang rumput"/>
    <x v="4"/>
    <x v="0"/>
    <x v="0"/>
  </r>
  <r>
    <n v="5084"/>
    <n v="115"/>
    <n v="209"/>
    <n v="2"/>
    <x v="3"/>
    <n v="0"/>
    <x v="137"/>
    <x v="137"/>
    <s v="Hutan lahan kering sekunder / bekas tebangan"/>
    <x v="3"/>
    <x v="0"/>
    <x v="1"/>
  </r>
  <r>
    <n v="5085"/>
    <n v="781"/>
    <n v="221"/>
    <n v="11"/>
    <x v="1"/>
    <n v="0"/>
    <x v="122"/>
    <x v="122"/>
    <s v="Savanna / Padang rumput"/>
    <x v="1"/>
    <x v="0"/>
    <x v="0"/>
  </r>
  <r>
    <n v="5086"/>
    <n v="430"/>
    <n v="210"/>
    <n v="13"/>
    <x v="5"/>
    <n v="0"/>
    <x v="138"/>
    <x v="138"/>
    <s v="Pertanian lahan kering  campur semak / kebun campur"/>
    <x v="5"/>
    <x v="0"/>
    <x v="0"/>
  </r>
  <r>
    <n v="5087"/>
    <n v="8"/>
    <n v="213"/>
    <n v="14"/>
    <x v="6"/>
    <n v="1"/>
    <x v="134"/>
    <x v="134"/>
    <s v="Sawah"/>
    <x v="6"/>
    <x v="1"/>
    <x v="0"/>
  </r>
  <r>
    <n v="5088"/>
    <n v="10"/>
    <n v="188"/>
    <n v="9"/>
    <x v="0"/>
    <n v="0"/>
    <x v="136"/>
    <x v="136"/>
    <s v="Semak belukar"/>
    <x v="0"/>
    <x v="0"/>
    <x v="0"/>
  </r>
  <r>
    <n v="5089"/>
    <n v="22"/>
    <n v="210"/>
    <n v="2"/>
    <x v="2"/>
    <n v="0"/>
    <x v="138"/>
    <x v="138"/>
    <s v="Hutan lahan kering sekunder / bekas tebangan"/>
    <x v="2"/>
    <x v="0"/>
    <x v="1"/>
  </r>
  <r>
    <n v="5090"/>
    <n v="25"/>
    <n v="210"/>
    <n v="18"/>
    <x v="4"/>
    <n v="0"/>
    <x v="138"/>
    <x v="138"/>
    <s v="Lahan terbuka"/>
    <x v="4"/>
    <x v="0"/>
    <x v="0"/>
  </r>
  <r>
    <n v="5091"/>
    <n v="203"/>
    <n v="210"/>
    <n v="18"/>
    <x v="8"/>
    <n v="0"/>
    <x v="138"/>
    <x v="138"/>
    <s v="Lahan terbuka"/>
    <x v="8"/>
    <x v="0"/>
    <x v="0"/>
  </r>
  <r>
    <n v="5092"/>
    <n v="73"/>
    <n v="213"/>
    <n v="12"/>
    <x v="3"/>
    <n v="0"/>
    <x v="134"/>
    <x v="134"/>
    <s v="Pertanian lahan kering"/>
    <x v="3"/>
    <x v="0"/>
    <x v="0"/>
  </r>
  <r>
    <n v="5093"/>
    <n v="9"/>
    <n v="213"/>
    <n v="12"/>
    <x v="3"/>
    <n v="1"/>
    <x v="134"/>
    <x v="134"/>
    <s v="Pertanian lahan kering"/>
    <x v="3"/>
    <x v="1"/>
    <x v="0"/>
  </r>
  <r>
    <n v="5094"/>
    <n v="175"/>
    <n v="191"/>
    <n v="18"/>
    <x v="8"/>
    <n v="0"/>
    <x v="135"/>
    <x v="135"/>
    <s v="Lahan terbuka"/>
    <x v="8"/>
    <x v="0"/>
    <x v="0"/>
  </r>
  <r>
    <n v="5095"/>
    <n v="1"/>
    <n v="195"/>
    <n v="0"/>
    <x v="1"/>
    <n v="0"/>
    <x v="128"/>
    <x v="128"/>
    <s v="No data"/>
    <x v="1"/>
    <x v="0"/>
    <x v="0"/>
  </r>
  <r>
    <n v="5096"/>
    <n v="12"/>
    <n v="212"/>
    <n v="13"/>
    <x v="7"/>
    <n v="0"/>
    <x v="123"/>
    <x v="123"/>
    <s v="Pertanian lahan kering  campur semak / kebun campur"/>
    <x v="7"/>
    <x v="0"/>
    <x v="0"/>
  </r>
  <r>
    <n v="5097"/>
    <n v="956"/>
    <n v="210"/>
    <n v="13"/>
    <x v="4"/>
    <n v="0"/>
    <x v="138"/>
    <x v="138"/>
    <s v="Pertanian lahan kering  campur semak / kebun campur"/>
    <x v="4"/>
    <x v="0"/>
    <x v="0"/>
  </r>
  <r>
    <n v="5098"/>
    <n v="75"/>
    <n v="210"/>
    <n v="1"/>
    <x v="8"/>
    <n v="0"/>
    <x v="138"/>
    <x v="138"/>
    <s v="Hutan lahan kering primer"/>
    <x v="8"/>
    <x v="0"/>
    <x v="1"/>
  </r>
  <r>
    <n v="5099"/>
    <n v="51"/>
    <n v="271"/>
    <n v="13"/>
    <x v="7"/>
    <n v="0"/>
    <x v="132"/>
    <x v="132"/>
    <s v="Pertanian lahan kering  campur semak / kebun campur"/>
    <x v="7"/>
    <x v="0"/>
    <x v="0"/>
  </r>
  <r>
    <n v="5100"/>
    <n v="32"/>
    <n v="209"/>
    <n v="2"/>
    <x v="2"/>
    <n v="0"/>
    <x v="137"/>
    <x v="137"/>
    <s v="Hutan lahan kering sekunder / bekas tebangan"/>
    <x v="2"/>
    <x v="0"/>
    <x v="1"/>
  </r>
  <r>
    <n v="5101"/>
    <n v="13"/>
    <n v="191"/>
    <n v="0"/>
    <x v="8"/>
    <n v="0"/>
    <x v="135"/>
    <x v="135"/>
    <s v="No data"/>
    <x v="8"/>
    <x v="0"/>
    <x v="0"/>
  </r>
  <r>
    <n v="5102"/>
    <n v="13"/>
    <n v="213"/>
    <n v="12"/>
    <x v="6"/>
    <n v="1"/>
    <x v="134"/>
    <x v="134"/>
    <s v="Pertanian lahan kering"/>
    <x v="6"/>
    <x v="1"/>
    <x v="0"/>
  </r>
  <r>
    <n v="5103"/>
    <n v="11"/>
    <n v="271"/>
    <n v="13"/>
    <x v="3"/>
    <n v="0"/>
    <x v="132"/>
    <x v="132"/>
    <s v="Pertanian lahan kering  campur semak / kebun campur"/>
    <x v="3"/>
    <x v="0"/>
    <x v="0"/>
  </r>
  <r>
    <n v="5104"/>
    <n v="1"/>
    <n v="191"/>
    <n v="0"/>
    <x v="2"/>
    <n v="0"/>
    <x v="135"/>
    <x v="135"/>
    <s v="No data"/>
    <x v="2"/>
    <x v="0"/>
    <x v="0"/>
  </r>
  <r>
    <n v="5105"/>
    <n v="1173"/>
    <n v="210"/>
    <n v="9"/>
    <x v="4"/>
    <n v="0"/>
    <x v="138"/>
    <x v="138"/>
    <s v="Semak belukar"/>
    <x v="4"/>
    <x v="0"/>
    <x v="0"/>
  </r>
  <r>
    <n v="5106"/>
    <n v="1"/>
    <n v="210"/>
    <n v="11"/>
    <x v="8"/>
    <n v="0"/>
    <x v="138"/>
    <x v="138"/>
    <s v="Savanna / Padang rumput"/>
    <x v="8"/>
    <x v="0"/>
    <x v="0"/>
  </r>
  <r>
    <n v="5107"/>
    <n v="5"/>
    <n v="210"/>
    <n v="11"/>
    <x v="7"/>
    <n v="0"/>
    <x v="138"/>
    <x v="138"/>
    <s v="Savanna / Padang rumput"/>
    <x v="7"/>
    <x v="0"/>
    <x v="0"/>
  </r>
  <r>
    <n v="5108"/>
    <n v="2"/>
    <n v="209"/>
    <n v="11"/>
    <x v="7"/>
    <n v="0"/>
    <x v="137"/>
    <x v="137"/>
    <s v="Savanna / Padang rumput"/>
    <x v="7"/>
    <x v="0"/>
    <x v="0"/>
  </r>
  <r>
    <n v="5109"/>
    <n v="68"/>
    <n v="210"/>
    <n v="9"/>
    <x v="8"/>
    <n v="0"/>
    <x v="138"/>
    <x v="138"/>
    <s v="Semak belukar"/>
    <x v="8"/>
    <x v="0"/>
    <x v="0"/>
  </r>
  <r>
    <n v="5110"/>
    <n v="2842"/>
    <n v="213"/>
    <n v="1"/>
    <x v="13"/>
    <n v="0"/>
    <x v="134"/>
    <x v="134"/>
    <s v="Hutan lahan kering primer"/>
    <x v="13"/>
    <x v="0"/>
    <x v="0"/>
  </r>
  <r>
    <n v="5111"/>
    <n v="1"/>
    <n v="213"/>
    <n v="1"/>
    <x v="7"/>
    <n v="0"/>
    <x v="134"/>
    <x v="134"/>
    <s v="Hutan lahan kering primer"/>
    <x v="7"/>
    <x v="0"/>
    <x v="1"/>
  </r>
  <r>
    <n v="5112"/>
    <n v="122"/>
    <n v="213"/>
    <n v="1"/>
    <x v="5"/>
    <n v="0"/>
    <x v="134"/>
    <x v="134"/>
    <s v="Hutan lahan kering primer"/>
    <x v="5"/>
    <x v="0"/>
    <x v="1"/>
  </r>
  <r>
    <n v="5113"/>
    <n v="24"/>
    <n v="271"/>
    <n v="12"/>
    <x v="3"/>
    <n v="0"/>
    <x v="132"/>
    <x v="132"/>
    <s v="Pertanian lahan kering"/>
    <x v="3"/>
    <x v="0"/>
    <x v="0"/>
  </r>
  <r>
    <n v="5114"/>
    <n v="152"/>
    <n v="271"/>
    <n v="11"/>
    <x v="1"/>
    <n v="0"/>
    <x v="132"/>
    <x v="132"/>
    <s v="Savanna / Padang rumput"/>
    <x v="1"/>
    <x v="0"/>
    <x v="0"/>
  </r>
  <r>
    <n v="5115"/>
    <n v="68"/>
    <n v="213"/>
    <n v="13"/>
    <x v="13"/>
    <n v="0"/>
    <x v="134"/>
    <x v="134"/>
    <s v="Pertanian lahan kering  campur semak / kebun campur"/>
    <x v="13"/>
    <x v="0"/>
    <x v="0"/>
  </r>
  <r>
    <n v="5116"/>
    <n v="19"/>
    <n v="213"/>
    <n v="1"/>
    <x v="4"/>
    <n v="0"/>
    <x v="134"/>
    <x v="134"/>
    <s v="Hutan lahan kering primer"/>
    <x v="4"/>
    <x v="0"/>
    <x v="2"/>
  </r>
  <r>
    <n v="5117"/>
    <n v="47"/>
    <n v="270"/>
    <n v="0"/>
    <x v="0"/>
    <n v="0"/>
    <x v="131"/>
    <x v="131"/>
    <s v="No data"/>
    <x v="0"/>
    <x v="0"/>
    <x v="0"/>
  </r>
  <r>
    <n v="5118"/>
    <n v="1"/>
    <n v="271"/>
    <n v="12"/>
    <x v="7"/>
    <n v="0"/>
    <x v="132"/>
    <x v="132"/>
    <s v="Pertanian lahan kering"/>
    <x v="7"/>
    <x v="0"/>
    <x v="0"/>
  </r>
  <r>
    <n v="5119"/>
    <n v="205"/>
    <n v="271"/>
    <n v="11"/>
    <x v="4"/>
    <n v="0"/>
    <x v="132"/>
    <x v="132"/>
    <s v="Savanna / Padang rumput"/>
    <x v="4"/>
    <x v="0"/>
    <x v="0"/>
  </r>
  <r>
    <n v="5120"/>
    <n v="53"/>
    <n v="271"/>
    <n v="0"/>
    <x v="0"/>
    <n v="0"/>
    <x v="132"/>
    <x v="132"/>
    <s v="No data"/>
    <x v="0"/>
    <x v="0"/>
    <x v="0"/>
  </r>
  <r>
    <n v="5121"/>
    <n v="1"/>
    <n v="271"/>
    <n v="2"/>
    <x v="0"/>
    <n v="0"/>
    <x v="132"/>
    <x v="132"/>
    <s v="Hutan lahan kering sekunder / bekas tebangan"/>
    <x v="0"/>
    <x v="0"/>
    <x v="1"/>
  </r>
  <r>
    <n v="5122"/>
    <n v="13"/>
    <n v="221"/>
    <n v="0"/>
    <x v="2"/>
    <n v="0"/>
    <x v="122"/>
    <x v="122"/>
    <s v="No data"/>
    <x v="2"/>
    <x v="0"/>
    <x v="0"/>
  </r>
  <r>
    <n v="5123"/>
    <n v="213"/>
    <n v="221"/>
    <n v="11"/>
    <x v="4"/>
    <n v="0"/>
    <x v="122"/>
    <x v="122"/>
    <s v="Savanna / Padang rumput"/>
    <x v="4"/>
    <x v="0"/>
    <x v="0"/>
  </r>
  <r>
    <n v="5124"/>
    <n v="41"/>
    <n v="210"/>
    <n v="1"/>
    <x v="2"/>
    <n v="0"/>
    <x v="138"/>
    <x v="138"/>
    <s v="Hutan lahan kering primer"/>
    <x v="2"/>
    <x v="0"/>
    <x v="1"/>
  </r>
  <r>
    <n v="5125"/>
    <n v="27"/>
    <n v="210"/>
    <n v="13"/>
    <x v="2"/>
    <n v="0"/>
    <x v="138"/>
    <x v="138"/>
    <s v="Pertanian lahan kering  campur semak / kebun campur"/>
    <x v="2"/>
    <x v="0"/>
    <x v="0"/>
  </r>
  <r>
    <n v="5126"/>
    <n v="6"/>
    <n v="209"/>
    <n v="2"/>
    <x v="5"/>
    <n v="0"/>
    <x v="137"/>
    <x v="137"/>
    <s v="Hutan lahan kering sekunder / bekas tebangan"/>
    <x v="5"/>
    <x v="0"/>
    <x v="1"/>
  </r>
  <r>
    <n v="5127"/>
    <n v="7"/>
    <n v="270"/>
    <n v="16"/>
    <x v="4"/>
    <n v="0"/>
    <x v="131"/>
    <x v="131"/>
    <s v="Pemukiman"/>
    <x v="4"/>
    <x v="0"/>
    <x v="0"/>
  </r>
  <r>
    <n v="5128"/>
    <n v="6"/>
    <n v="271"/>
    <n v="0"/>
    <x v="7"/>
    <n v="0"/>
    <x v="132"/>
    <x v="132"/>
    <s v="No data"/>
    <x v="7"/>
    <x v="0"/>
    <x v="0"/>
  </r>
  <r>
    <n v="5129"/>
    <n v="83"/>
    <n v="212"/>
    <n v="1"/>
    <x v="13"/>
    <n v="0"/>
    <x v="123"/>
    <x v="123"/>
    <s v="Hutan lahan kering primer"/>
    <x v="13"/>
    <x v="0"/>
    <x v="0"/>
  </r>
  <r>
    <n v="5130"/>
    <n v="3"/>
    <n v="270"/>
    <n v="14"/>
    <x v="0"/>
    <n v="0"/>
    <x v="131"/>
    <x v="131"/>
    <s v="Sawah"/>
    <x v="0"/>
    <x v="0"/>
    <x v="0"/>
  </r>
  <r>
    <n v="5131"/>
    <n v="6"/>
    <n v="270"/>
    <n v="0"/>
    <x v="3"/>
    <n v="0"/>
    <x v="131"/>
    <x v="131"/>
    <s v="No data"/>
    <x v="3"/>
    <x v="0"/>
    <x v="0"/>
  </r>
  <r>
    <n v="5132"/>
    <n v="6"/>
    <n v="270"/>
    <n v="16"/>
    <x v="5"/>
    <n v="0"/>
    <x v="131"/>
    <x v="131"/>
    <s v="Pemukiman"/>
    <x v="5"/>
    <x v="0"/>
    <x v="0"/>
  </r>
  <r>
    <n v="5133"/>
    <n v="12"/>
    <n v="270"/>
    <n v="16"/>
    <x v="3"/>
    <n v="0"/>
    <x v="131"/>
    <x v="131"/>
    <s v="Pemukiman"/>
    <x v="3"/>
    <x v="0"/>
    <x v="0"/>
  </r>
  <r>
    <n v="5134"/>
    <n v="1"/>
    <n v="191"/>
    <n v="9"/>
    <x v="0"/>
    <n v="0"/>
    <x v="135"/>
    <x v="135"/>
    <s v="Semak belukar"/>
    <x v="0"/>
    <x v="0"/>
    <x v="0"/>
  </r>
  <r>
    <n v="5135"/>
    <n v="15"/>
    <n v="213"/>
    <n v="2"/>
    <x v="5"/>
    <n v="0"/>
    <x v="134"/>
    <x v="134"/>
    <s v="Hutan lahan kering sekunder / bekas tebangan"/>
    <x v="5"/>
    <x v="0"/>
    <x v="1"/>
  </r>
  <r>
    <n v="5136"/>
    <n v="1"/>
    <n v="208"/>
    <n v="13"/>
    <x v="0"/>
    <n v="0"/>
    <x v="121"/>
    <x v="121"/>
    <s v="Pertanian lahan kering  campur semak / kebun campur"/>
    <x v="0"/>
    <x v="0"/>
    <x v="0"/>
  </r>
  <r>
    <n v="5137"/>
    <n v="612"/>
    <n v="213"/>
    <n v="2"/>
    <x v="13"/>
    <n v="0"/>
    <x v="134"/>
    <x v="134"/>
    <s v="Hutan lahan kering sekunder / bekas tebangan"/>
    <x v="13"/>
    <x v="0"/>
    <x v="0"/>
  </r>
  <r>
    <n v="5138"/>
    <n v="3"/>
    <n v="213"/>
    <n v="12"/>
    <x v="4"/>
    <n v="1"/>
    <x v="134"/>
    <x v="134"/>
    <s v="Pertanian lahan kering"/>
    <x v="4"/>
    <x v="1"/>
    <x v="0"/>
  </r>
  <r>
    <n v="5139"/>
    <n v="5"/>
    <n v="270"/>
    <n v="0"/>
    <x v="6"/>
    <n v="0"/>
    <x v="131"/>
    <x v="131"/>
    <s v="No data"/>
    <x v="6"/>
    <x v="0"/>
    <x v="0"/>
  </r>
  <r>
    <n v="5140"/>
    <n v="92"/>
    <n v="191"/>
    <n v="2"/>
    <x v="8"/>
    <n v="0"/>
    <x v="135"/>
    <x v="135"/>
    <s v="Hutan lahan kering sekunder / bekas tebangan"/>
    <x v="8"/>
    <x v="0"/>
    <x v="1"/>
  </r>
  <r>
    <n v="5141"/>
    <n v="14"/>
    <n v="221"/>
    <n v="11"/>
    <x v="7"/>
    <n v="0"/>
    <x v="122"/>
    <x v="122"/>
    <s v="Savanna / Padang rumput"/>
    <x v="7"/>
    <x v="0"/>
    <x v="0"/>
  </r>
  <r>
    <n v="5142"/>
    <n v="26"/>
    <n v="271"/>
    <n v="0"/>
    <x v="4"/>
    <n v="0"/>
    <x v="132"/>
    <x v="132"/>
    <s v="No data"/>
    <x v="4"/>
    <x v="0"/>
    <x v="0"/>
  </r>
  <r>
    <n v="5143"/>
    <n v="46"/>
    <n v="191"/>
    <n v="18"/>
    <x v="2"/>
    <n v="0"/>
    <x v="135"/>
    <x v="135"/>
    <s v="Lahan terbuka"/>
    <x v="2"/>
    <x v="0"/>
    <x v="0"/>
  </r>
  <r>
    <n v="5144"/>
    <n v="59"/>
    <n v="210"/>
    <n v="0"/>
    <x v="0"/>
    <n v="0"/>
    <x v="138"/>
    <x v="138"/>
    <s v="No data"/>
    <x v="0"/>
    <x v="0"/>
    <x v="0"/>
  </r>
  <r>
    <n v="5145"/>
    <n v="3"/>
    <n v="270"/>
    <n v="0"/>
    <x v="4"/>
    <n v="0"/>
    <x v="131"/>
    <x v="131"/>
    <s v="No data"/>
    <x v="4"/>
    <x v="0"/>
    <x v="0"/>
  </r>
  <r>
    <n v="5146"/>
    <n v="28"/>
    <n v="210"/>
    <n v="0"/>
    <x v="3"/>
    <n v="0"/>
    <x v="138"/>
    <x v="138"/>
    <s v="No data"/>
    <x v="3"/>
    <x v="0"/>
    <x v="0"/>
  </r>
  <r>
    <n v="5147"/>
    <n v="307"/>
    <n v="221"/>
    <n v="18"/>
    <x v="1"/>
    <n v="0"/>
    <x v="122"/>
    <x v="122"/>
    <s v="Lahan terbuka"/>
    <x v="1"/>
    <x v="0"/>
    <x v="0"/>
  </r>
  <r>
    <n v="5148"/>
    <n v="454"/>
    <n v="210"/>
    <n v="13"/>
    <x v="3"/>
    <n v="0"/>
    <x v="138"/>
    <x v="138"/>
    <s v="Pertanian lahan kering  campur semak / kebun campur"/>
    <x v="3"/>
    <x v="0"/>
    <x v="0"/>
  </r>
  <r>
    <n v="5149"/>
    <n v="16"/>
    <n v="210"/>
    <n v="2"/>
    <x v="3"/>
    <n v="0"/>
    <x v="138"/>
    <x v="138"/>
    <s v="Hutan lahan kering sekunder / bekas tebangan"/>
    <x v="3"/>
    <x v="0"/>
    <x v="1"/>
  </r>
  <r>
    <n v="5150"/>
    <n v="1"/>
    <n v="212"/>
    <n v="1"/>
    <x v="5"/>
    <n v="0"/>
    <x v="123"/>
    <x v="123"/>
    <s v="Hutan lahan kering primer"/>
    <x v="5"/>
    <x v="0"/>
    <x v="1"/>
  </r>
  <r>
    <n v="5151"/>
    <n v="1"/>
    <n v="270"/>
    <n v="0"/>
    <x v="5"/>
    <n v="0"/>
    <x v="131"/>
    <x v="131"/>
    <s v="No data"/>
    <x v="5"/>
    <x v="0"/>
    <x v="0"/>
  </r>
  <r>
    <n v="5152"/>
    <n v="4"/>
    <n v="270"/>
    <n v="0"/>
    <x v="7"/>
    <n v="0"/>
    <x v="131"/>
    <x v="131"/>
    <s v="No data"/>
    <x v="7"/>
    <x v="0"/>
    <x v="0"/>
  </r>
  <r>
    <n v="5153"/>
    <n v="2"/>
    <n v="221"/>
    <n v="0"/>
    <x v="4"/>
    <n v="0"/>
    <x v="122"/>
    <x v="122"/>
    <s v="No data"/>
    <x v="4"/>
    <x v="0"/>
    <x v="0"/>
  </r>
  <r>
    <n v="5154"/>
    <n v="220"/>
    <n v="209"/>
    <n v="1"/>
    <x v="13"/>
    <n v="0"/>
    <x v="137"/>
    <x v="137"/>
    <s v="Hutan lahan kering primer"/>
    <x v="13"/>
    <x v="0"/>
    <x v="0"/>
  </r>
  <r>
    <n v="5155"/>
    <n v="2"/>
    <n v="221"/>
    <n v="11"/>
    <x v="6"/>
    <n v="0"/>
    <x v="122"/>
    <x v="122"/>
    <s v="Savanna / Padang rumput"/>
    <x v="6"/>
    <x v="0"/>
    <x v="0"/>
  </r>
  <r>
    <n v="5156"/>
    <n v="2"/>
    <n v="270"/>
    <n v="12"/>
    <x v="0"/>
    <n v="0"/>
    <x v="131"/>
    <x v="131"/>
    <s v="Pertanian lahan kering"/>
    <x v="0"/>
    <x v="0"/>
    <x v="0"/>
  </r>
  <r>
    <n v="5157"/>
    <n v="3"/>
    <n v="271"/>
    <n v="0"/>
    <x v="1"/>
    <n v="0"/>
    <x v="132"/>
    <x v="132"/>
    <s v="No data"/>
    <x v="1"/>
    <x v="0"/>
    <x v="0"/>
  </r>
  <r>
    <n v="5158"/>
    <n v="4"/>
    <n v="191"/>
    <n v="2"/>
    <x v="2"/>
    <n v="0"/>
    <x v="135"/>
    <x v="135"/>
    <s v="Hutan lahan kering sekunder / bekas tebangan"/>
    <x v="2"/>
    <x v="0"/>
    <x v="1"/>
  </r>
  <r>
    <n v="5159"/>
    <n v="4"/>
    <n v="221"/>
    <n v="11"/>
    <x v="3"/>
    <n v="0"/>
    <x v="122"/>
    <x v="122"/>
    <s v="Savanna / Padang rumput"/>
    <x v="3"/>
    <x v="0"/>
    <x v="0"/>
  </r>
  <r>
    <n v="5160"/>
    <n v="4"/>
    <n v="191"/>
    <n v="11"/>
    <x v="2"/>
    <n v="0"/>
    <x v="135"/>
    <x v="135"/>
    <s v="Savanna / Padang rumput"/>
    <x v="2"/>
    <x v="0"/>
    <x v="0"/>
  </r>
  <r>
    <n v="5161"/>
    <n v="19"/>
    <n v="209"/>
    <n v="13"/>
    <x v="6"/>
    <n v="0"/>
    <x v="137"/>
    <x v="137"/>
    <s v="Pertanian lahan kering  campur semak / kebun campur"/>
    <x v="6"/>
    <x v="0"/>
    <x v="0"/>
  </r>
  <r>
    <n v="5162"/>
    <n v="5"/>
    <n v="213"/>
    <n v="0"/>
    <x v="3"/>
    <n v="0"/>
    <x v="134"/>
    <x v="134"/>
    <s v="No data"/>
    <x v="3"/>
    <x v="0"/>
    <x v="0"/>
  </r>
  <r>
    <n v="5163"/>
    <n v="17"/>
    <n v="271"/>
    <n v="11"/>
    <x v="2"/>
    <n v="0"/>
    <x v="132"/>
    <x v="132"/>
    <s v="Savanna / Padang rumput"/>
    <x v="2"/>
    <x v="0"/>
    <x v="0"/>
  </r>
  <r>
    <n v="5164"/>
    <n v="1"/>
    <n v="213"/>
    <n v="14"/>
    <x v="5"/>
    <n v="0"/>
    <x v="134"/>
    <x v="134"/>
    <s v="Sawah"/>
    <x v="5"/>
    <x v="0"/>
    <x v="0"/>
  </r>
  <r>
    <n v="5165"/>
    <n v="15"/>
    <n v="221"/>
    <n v="0"/>
    <x v="1"/>
    <n v="0"/>
    <x v="122"/>
    <x v="122"/>
    <s v="No data"/>
    <x v="1"/>
    <x v="0"/>
    <x v="0"/>
  </r>
  <r>
    <n v="5166"/>
    <n v="122"/>
    <n v="210"/>
    <n v="9"/>
    <x v="1"/>
    <n v="0"/>
    <x v="138"/>
    <x v="138"/>
    <s v="Semak belukar"/>
    <x v="1"/>
    <x v="0"/>
    <x v="0"/>
  </r>
  <r>
    <n v="5167"/>
    <n v="14"/>
    <n v="209"/>
    <n v="2"/>
    <x v="4"/>
    <n v="0"/>
    <x v="137"/>
    <x v="137"/>
    <s v="Hutan lahan kering sekunder / bekas tebangan"/>
    <x v="4"/>
    <x v="0"/>
    <x v="0"/>
  </r>
  <r>
    <n v="5168"/>
    <n v="2"/>
    <n v="209"/>
    <n v="2"/>
    <x v="6"/>
    <n v="0"/>
    <x v="137"/>
    <x v="137"/>
    <s v="Hutan lahan kering sekunder / bekas tebangan"/>
    <x v="6"/>
    <x v="0"/>
    <x v="1"/>
  </r>
  <r>
    <n v="5169"/>
    <n v="4"/>
    <n v="213"/>
    <n v="0"/>
    <x v="4"/>
    <n v="0"/>
    <x v="134"/>
    <x v="134"/>
    <s v="No data"/>
    <x v="4"/>
    <x v="0"/>
    <x v="0"/>
  </r>
  <r>
    <n v="5170"/>
    <n v="24"/>
    <n v="213"/>
    <n v="0"/>
    <x v="0"/>
    <n v="0"/>
    <x v="134"/>
    <x v="134"/>
    <s v="No data"/>
    <x v="0"/>
    <x v="0"/>
    <x v="0"/>
  </r>
  <r>
    <n v="5171"/>
    <n v="5"/>
    <n v="213"/>
    <n v="0"/>
    <x v="6"/>
    <n v="0"/>
    <x v="134"/>
    <x v="134"/>
    <s v="No data"/>
    <x v="6"/>
    <x v="0"/>
    <x v="0"/>
  </r>
  <r>
    <n v="5172"/>
    <n v="2"/>
    <n v="210"/>
    <n v="0"/>
    <x v="5"/>
    <n v="0"/>
    <x v="138"/>
    <x v="138"/>
    <s v="No data"/>
    <x v="5"/>
    <x v="0"/>
    <x v="0"/>
  </r>
  <r>
    <n v="5173"/>
    <n v="506"/>
    <n v="210"/>
    <n v="9"/>
    <x v="2"/>
    <n v="0"/>
    <x v="138"/>
    <x v="138"/>
    <s v="Semak belukar"/>
    <x v="2"/>
    <x v="0"/>
    <x v="0"/>
  </r>
  <r>
    <n v="5174"/>
    <n v="297"/>
    <n v="209"/>
    <n v="9"/>
    <x v="4"/>
    <n v="0"/>
    <x v="137"/>
    <x v="137"/>
    <s v="Semak belukar"/>
    <x v="4"/>
    <x v="0"/>
    <x v="0"/>
  </r>
  <r>
    <n v="5175"/>
    <n v="3"/>
    <n v="271"/>
    <n v="12"/>
    <x v="0"/>
    <n v="0"/>
    <x v="132"/>
    <x v="132"/>
    <s v="Pertanian lahan kering"/>
    <x v="0"/>
    <x v="0"/>
    <x v="0"/>
  </r>
  <r>
    <n v="5176"/>
    <n v="5"/>
    <n v="210"/>
    <n v="2"/>
    <x v="1"/>
    <n v="0"/>
    <x v="138"/>
    <x v="138"/>
    <s v="Hutan lahan kering sekunder / bekas tebangan"/>
    <x v="1"/>
    <x v="0"/>
    <x v="1"/>
  </r>
  <r>
    <n v="5177"/>
    <n v="3"/>
    <n v="213"/>
    <n v="12"/>
    <x v="13"/>
    <n v="0"/>
    <x v="134"/>
    <x v="134"/>
    <s v="Pertanian lahan kering"/>
    <x v="13"/>
    <x v="0"/>
    <x v="0"/>
  </r>
  <r>
    <n v="5178"/>
    <n v="1"/>
    <n v="271"/>
    <n v="0"/>
    <x v="3"/>
    <n v="0"/>
    <x v="132"/>
    <x v="132"/>
    <s v="No data"/>
    <x v="3"/>
    <x v="0"/>
    <x v="0"/>
  </r>
  <r>
    <n v="5179"/>
    <n v="1"/>
    <n v="213"/>
    <n v="12"/>
    <x v="0"/>
    <n v="0"/>
    <x v="134"/>
    <x v="134"/>
    <s v="Pertanian lahan kering"/>
    <x v="0"/>
    <x v="0"/>
    <x v="0"/>
  </r>
  <r>
    <n v="5180"/>
    <n v="4"/>
    <n v="209"/>
    <n v="2"/>
    <x v="1"/>
    <n v="0"/>
    <x v="137"/>
    <x v="137"/>
    <s v="Hutan lahan kering sekunder / bekas tebangan"/>
    <x v="1"/>
    <x v="0"/>
    <x v="1"/>
  </r>
  <r>
    <n v="5181"/>
    <n v="13"/>
    <n v="209"/>
    <n v="9"/>
    <x v="1"/>
    <n v="0"/>
    <x v="137"/>
    <x v="137"/>
    <s v="Semak belukar"/>
    <x v="1"/>
    <x v="0"/>
    <x v="0"/>
  </r>
  <r>
    <n v="5182"/>
    <n v="17"/>
    <n v="210"/>
    <n v="9"/>
    <x v="5"/>
    <n v="0"/>
    <x v="138"/>
    <x v="138"/>
    <s v="Semak belukar"/>
    <x v="5"/>
    <x v="0"/>
    <x v="0"/>
  </r>
  <r>
    <n v="5183"/>
    <n v="35"/>
    <n v="213"/>
    <n v="13"/>
    <x v="0"/>
    <n v="0"/>
    <x v="134"/>
    <x v="134"/>
    <s v="Pertanian lahan kering  campur semak / kebun campur"/>
    <x v="0"/>
    <x v="0"/>
    <x v="0"/>
  </r>
  <r>
    <n v="5184"/>
    <n v="17"/>
    <n v="210"/>
    <n v="9"/>
    <x v="3"/>
    <n v="0"/>
    <x v="138"/>
    <x v="138"/>
    <s v="Semak belukar"/>
    <x v="3"/>
    <x v="0"/>
    <x v="0"/>
  </r>
  <r>
    <n v="5185"/>
    <n v="2"/>
    <n v="213"/>
    <n v="1"/>
    <x v="3"/>
    <n v="0"/>
    <x v="134"/>
    <x v="134"/>
    <s v="Hutan lahan kering primer"/>
    <x v="3"/>
    <x v="0"/>
    <x v="1"/>
  </r>
  <r>
    <n v="5186"/>
    <n v="17"/>
    <n v="210"/>
    <n v="13"/>
    <x v="0"/>
    <n v="0"/>
    <x v="138"/>
    <x v="138"/>
    <s v="Pertanian lahan kering  campur semak / kebun campur"/>
    <x v="0"/>
    <x v="0"/>
    <x v="0"/>
  </r>
  <r>
    <n v="5187"/>
    <n v="3"/>
    <n v="213"/>
    <n v="1"/>
    <x v="2"/>
    <n v="0"/>
    <x v="134"/>
    <x v="134"/>
    <s v="Hutan lahan kering primer"/>
    <x v="2"/>
    <x v="0"/>
    <x v="1"/>
  </r>
  <r>
    <n v="5188"/>
    <n v="3"/>
    <n v="213"/>
    <n v="1"/>
    <x v="6"/>
    <n v="0"/>
    <x v="134"/>
    <x v="134"/>
    <s v="Hutan lahan kering primer"/>
    <x v="6"/>
    <x v="0"/>
    <x v="1"/>
  </r>
  <r>
    <n v="5189"/>
    <n v="87"/>
    <n v="213"/>
    <n v="13"/>
    <x v="2"/>
    <n v="0"/>
    <x v="134"/>
    <x v="134"/>
    <s v="Pertanian lahan kering  campur semak / kebun campur"/>
    <x v="2"/>
    <x v="0"/>
    <x v="0"/>
  </r>
  <r>
    <n v="5190"/>
    <n v="5"/>
    <n v="209"/>
    <n v="9"/>
    <x v="13"/>
    <n v="0"/>
    <x v="137"/>
    <x v="137"/>
    <s v="Semak belukar"/>
    <x v="13"/>
    <x v="0"/>
    <x v="0"/>
  </r>
  <r>
    <n v="5191"/>
    <n v="282"/>
    <n v="210"/>
    <n v="12"/>
    <x v="2"/>
    <n v="0"/>
    <x v="138"/>
    <x v="138"/>
    <s v="Pertanian lahan kering"/>
    <x v="2"/>
    <x v="0"/>
    <x v="0"/>
  </r>
  <r>
    <n v="5192"/>
    <n v="98"/>
    <n v="210"/>
    <n v="12"/>
    <x v="3"/>
    <n v="0"/>
    <x v="138"/>
    <x v="138"/>
    <s v="Pertanian lahan kering"/>
    <x v="3"/>
    <x v="0"/>
    <x v="0"/>
  </r>
  <r>
    <n v="5193"/>
    <n v="5"/>
    <n v="210"/>
    <n v="9"/>
    <x v="13"/>
    <n v="0"/>
    <x v="138"/>
    <x v="138"/>
    <s v="Semak belukar"/>
    <x v="13"/>
    <x v="0"/>
    <x v="0"/>
  </r>
  <r>
    <n v="5194"/>
    <n v="10"/>
    <n v="210"/>
    <n v="0"/>
    <x v="2"/>
    <n v="0"/>
    <x v="138"/>
    <x v="138"/>
    <s v="No data"/>
    <x v="2"/>
    <x v="0"/>
    <x v="0"/>
  </r>
  <r>
    <n v="5195"/>
    <n v="4"/>
    <n v="213"/>
    <n v="16"/>
    <x v="0"/>
    <n v="0"/>
    <x v="134"/>
    <x v="134"/>
    <s v="Pemukiman"/>
    <x v="0"/>
    <x v="0"/>
    <x v="0"/>
  </r>
  <r>
    <n v="5196"/>
    <n v="1"/>
    <n v="210"/>
    <n v="12"/>
    <x v="4"/>
    <n v="0"/>
    <x v="138"/>
    <x v="138"/>
    <s v="Pertanian lahan kering"/>
    <x v="4"/>
    <x v="0"/>
    <x v="0"/>
  </r>
  <r>
    <n v="5197"/>
    <n v="31"/>
    <n v="213"/>
    <n v="2"/>
    <x v="2"/>
    <n v="0"/>
    <x v="134"/>
    <x v="134"/>
    <s v="Hutan lahan kering sekunder / bekas tebangan"/>
    <x v="2"/>
    <x v="0"/>
    <x v="1"/>
  </r>
  <r>
    <n v="5198"/>
    <n v="5"/>
    <n v="210"/>
    <n v="0"/>
    <x v="4"/>
    <n v="0"/>
    <x v="138"/>
    <x v="138"/>
    <s v="No data"/>
    <x v="4"/>
    <x v="0"/>
    <x v="0"/>
  </r>
  <r>
    <n v="5199"/>
    <n v="24"/>
    <n v="116"/>
    <n v="0"/>
    <x v="0"/>
    <n v="0"/>
    <x v="139"/>
    <x v="139"/>
    <s v="No data"/>
    <x v="0"/>
    <x v="0"/>
    <x v="0"/>
  </r>
  <r>
    <n v="5200"/>
    <n v="6"/>
    <n v="116"/>
    <n v="0"/>
    <x v="9"/>
    <n v="0"/>
    <x v="139"/>
    <x v="139"/>
    <s v="No data"/>
    <x v="9"/>
    <x v="0"/>
    <x v="0"/>
  </r>
  <r>
    <n v="5201"/>
    <n v="177"/>
    <n v="116"/>
    <n v="5"/>
    <x v="9"/>
    <n v="0"/>
    <x v="139"/>
    <x v="139"/>
    <s v="Hutan mangrove primer"/>
    <x v="9"/>
    <x v="0"/>
    <x v="0"/>
  </r>
  <r>
    <n v="5202"/>
    <n v="2"/>
    <n v="116"/>
    <n v="5"/>
    <x v="17"/>
    <n v="0"/>
    <x v="139"/>
    <x v="139"/>
    <s v="Hutan mangrove primer"/>
    <x v="17"/>
    <x v="0"/>
    <x v="1"/>
  </r>
  <r>
    <n v="5203"/>
    <n v="21"/>
    <n v="116"/>
    <n v="9"/>
    <x v="17"/>
    <n v="0"/>
    <x v="139"/>
    <x v="139"/>
    <s v="Semak belukar"/>
    <x v="17"/>
    <x v="0"/>
    <x v="0"/>
  </r>
  <r>
    <n v="5204"/>
    <n v="6"/>
    <n v="116"/>
    <n v="5"/>
    <x v="0"/>
    <n v="0"/>
    <x v="139"/>
    <x v="139"/>
    <s v="Hutan mangrove primer"/>
    <x v="0"/>
    <x v="0"/>
    <x v="1"/>
  </r>
  <r>
    <n v="5205"/>
    <n v="283"/>
    <n v="116"/>
    <n v="9"/>
    <x v="3"/>
    <n v="0"/>
    <x v="139"/>
    <x v="139"/>
    <s v="Semak belukar"/>
    <x v="3"/>
    <x v="0"/>
    <x v="0"/>
  </r>
  <r>
    <n v="5206"/>
    <n v="10"/>
    <n v="116"/>
    <n v="9"/>
    <x v="7"/>
    <n v="0"/>
    <x v="139"/>
    <x v="139"/>
    <s v="Semak belukar"/>
    <x v="7"/>
    <x v="0"/>
    <x v="0"/>
  </r>
  <r>
    <n v="5207"/>
    <n v="5"/>
    <n v="116"/>
    <n v="9"/>
    <x v="8"/>
    <n v="0"/>
    <x v="139"/>
    <x v="139"/>
    <s v="Semak belukar"/>
    <x v="8"/>
    <x v="0"/>
    <x v="0"/>
  </r>
  <r>
    <n v="5208"/>
    <n v="42"/>
    <n v="116"/>
    <n v="9"/>
    <x v="9"/>
    <n v="0"/>
    <x v="139"/>
    <x v="139"/>
    <s v="Semak belukar"/>
    <x v="9"/>
    <x v="0"/>
    <x v="0"/>
  </r>
  <r>
    <n v="5209"/>
    <n v="1843"/>
    <n v="116"/>
    <n v="13"/>
    <x v="7"/>
    <n v="0"/>
    <x v="139"/>
    <x v="139"/>
    <s v="Pertanian lahan kering  campur semak / kebun campur"/>
    <x v="7"/>
    <x v="0"/>
    <x v="0"/>
  </r>
  <r>
    <n v="5210"/>
    <n v="46"/>
    <n v="116"/>
    <n v="13"/>
    <x v="8"/>
    <n v="0"/>
    <x v="139"/>
    <x v="139"/>
    <s v="Pertanian lahan kering  campur semak / kebun campur"/>
    <x v="8"/>
    <x v="0"/>
    <x v="0"/>
  </r>
  <r>
    <n v="5211"/>
    <n v="275"/>
    <n v="116"/>
    <n v="13"/>
    <x v="3"/>
    <n v="0"/>
    <x v="139"/>
    <x v="139"/>
    <s v="Pertanian lahan kering  campur semak / kebun campur"/>
    <x v="3"/>
    <x v="0"/>
    <x v="0"/>
  </r>
  <r>
    <n v="5212"/>
    <n v="375"/>
    <n v="116"/>
    <n v="9"/>
    <x v="4"/>
    <n v="0"/>
    <x v="139"/>
    <x v="139"/>
    <s v="Semak belukar"/>
    <x v="4"/>
    <x v="0"/>
    <x v="0"/>
  </r>
  <r>
    <n v="5213"/>
    <n v="617"/>
    <n v="116"/>
    <n v="9"/>
    <x v="2"/>
    <n v="0"/>
    <x v="139"/>
    <x v="139"/>
    <s v="Semak belukar"/>
    <x v="2"/>
    <x v="0"/>
    <x v="0"/>
  </r>
  <r>
    <n v="5214"/>
    <n v="14"/>
    <n v="117"/>
    <n v="0"/>
    <x v="6"/>
    <n v="0"/>
    <x v="140"/>
    <x v="140"/>
    <s v="No data"/>
    <x v="6"/>
    <x v="0"/>
    <x v="0"/>
  </r>
  <r>
    <n v="5215"/>
    <n v="48"/>
    <n v="117"/>
    <n v="18"/>
    <x v="6"/>
    <n v="0"/>
    <x v="140"/>
    <x v="140"/>
    <s v="Lahan terbuka"/>
    <x v="6"/>
    <x v="0"/>
    <x v="0"/>
  </r>
  <r>
    <n v="5216"/>
    <n v="43"/>
    <n v="111"/>
    <n v="0"/>
    <x v="0"/>
    <n v="0"/>
    <x v="141"/>
    <x v="141"/>
    <s v="No data"/>
    <x v="0"/>
    <x v="0"/>
    <x v="0"/>
  </r>
  <r>
    <n v="5217"/>
    <n v="884"/>
    <n v="117"/>
    <n v="14"/>
    <x v="6"/>
    <n v="0"/>
    <x v="140"/>
    <x v="140"/>
    <s v="Sawah"/>
    <x v="6"/>
    <x v="0"/>
    <x v="0"/>
  </r>
  <r>
    <n v="5218"/>
    <n v="1"/>
    <n v="111"/>
    <n v="0"/>
    <x v="9"/>
    <n v="0"/>
    <x v="141"/>
    <x v="141"/>
    <s v="No data"/>
    <x v="9"/>
    <x v="0"/>
    <x v="0"/>
  </r>
  <r>
    <n v="5219"/>
    <n v="17"/>
    <n v="111"/>
    <n v="16"/>
    <x v="0"/>
    <n v="0"/>
    <x v="141"/>
    <x v="141"/>
    <s v="Pemukiman"/>
    <x v="0"/>
    <x v="0"/>
    <x v="0"/>
  </r>
  <r>
    <n v="5220"/>
    <n v="9"/>
    <n v="111"/>
    <n v="16"/>
    <x v="17"/>
    <n v="0"/>
    <x v="141"/>
    <x v="141"/>
    <s v="Pemukiman"/>
    <x v="17"/>
    <x v="0"/>
    <x v="0"/>
  </r>
  <r>
    <n v="5221"/>
    <n v="8"/>
    <n v="117"/>
    <n v="0"/>
    <x v="0"/>
    <n v="0"/>
    <x v="140"/>
    <x v="140"/>
    <s v="No data"/>
    <x v="0"/>
    <x v="0"/>
    <x v="0"/>
  </r>
  <r>
    <n v="5222"/>
    <n v="340"/>
    <n v="111"/>
    <n v="16"/>
    <x v="3"/>
    <n v="0"/>
    <x v="141"/>
    <x v="141"/>
    <s v="Pemukiman"/>
    <x v="3"/>
    <x v="0"/>
    <x v="0"/>
  </r>
  <r>
    <n v="5223"/>
    <n v="134"/>
    <n v="111"/>
    <n v="13"/>
    <x v="3"/>
    <n v="0"/>
    <x v="141"/>
    <x v="141"/>
    <s v="Pertanian lahan kering  campur semak / kebun campur"/>
    <x v="3"/>
    <x v="0"/>
    <x v="0"/>
  </r>
  <r>
    <n v="5224"/>
    <n v="37"/>
    <n v="111"/>
    <n v="13"/>
    <x v="1"/>
    <n v="0"/>
    <x v="141"/>
    <x v="141"/>
    <s v="Pertanian lahan kering  campur semak / kebun campur"/>
    <x v="1"/>
    <x v="0"/>
    <x v="0"/>
  </r>
  <r>
    <n v="5225"/>
    <n v="25"/>
    <n v="111"/>
    <n v="9"/>
    <x v="17"/>
    <n v="0"/>
    <x v="141"/>
    <x v="141"/>
    <s v="Semak belukar"/>
    <x v="17"/>
    <x v="0"/>
    <x v="0"/>
  </r>
  <r>
    <n v="5226"/>
    <n v="90"/>
    <n v="117"/>
    <n v="11"/>
    <x v="6"/>
    <n v="0"/>
    <x v="140"/>
    <x v="140"/>
    <s v="Savanna / Padang rumput"/>
    <x v="6"/>
    <x v="0"/>
    <x v="0"/>
  </r>
  <r>
    <n v="5227"/>
    <n v="2211"/>
    <n v="111"/>
    <n v="9"/>
    <x v="2"/>
    <n v="0"/>
    <x v="141"/>
    <x v="141"/>
    <s v="Semak belukar"/>
    <x v="2"/>
    <x v="0"/>
    <x v="0"/>
  </r>
  <r>
    <n v="5228"/>
    <n v="864"/>
    <n v="111"/>
    <n v="9"/>
    <x v="1"/>
    <n v="0"/>
    <x v="141"/>
    <x v="141"/>
    <s v="Semak belukar"/>
    <x v="1"/>
    <x v="0"/>
    <x v="0"/>
  </r>
  <r>
    <n v="5229"/>
    <n v="10"/>
    <n v="111"/>
    <n v="0"/>
    <x v="3"/>
    <n v="0"/>
    <x v="141"/>
    <x v="141"/>
    <s v="No data"/>
    <x v="3"/>
    <x v="0"/>
    <x v="0"/>
  </r>
  <r>
    <n v="5230"/>
    <n v="180"/>
    <n v="111"/>
    <n v="13"/>
    <x v="6"/>
    <n v="0"/>
    <x v="141"/>
    <x v="141"/>
    <s v="Pertanian lahan kering  campur semak / kebun campur"/>
    <x v="6"/>
    <x v="0"/>
    <x v="0"/>
  </r>
  <r>
    <n v="5231"/>
    <n v="1"/>
    <n v="117"/>
    <n v="11"/>
    <x v="0"/>
    <n v="0"/>
    <x v="140"/>
    <x v="140"/>
    <s v="Savanna / Padang rumput"/>
    <x v="0"/>
    <x v="0"/>
    <x v="0"/>
  </r>
  <r>
    <n v="5232"/>
    <n v="4"/>
    <n v="111"/>
    <n v="16"/>
    <x v="6"/>
    <n v="0"/>
    <x v="141"/>
    <x v="141"/>
    <s v="Pemukiman"/>
    <x v="6"/>
    <x v="0"/>
    <x v="0"/>
  </r>
  <r>
    <n v="5233"/>
    <n v="2"/>
    <n v="116"/>
    <n v="0"/>
    <x v="7"/>
    <n v="0"/>
    <x v="139"/>
    <x v="139"/>
    <s v="No data"/>
    <x v="7"/>
    <x v="0"/>
    <x v="0"/>
  </r>
  <r>
    <n v="5234"/>
    <n v="243"/>
    <n v="111"/>
    <n v="13"/>
    <x v="2"/>
    <n v="0"/>
    <x v="141"/>
    <x v="141"/>
    <s v="Pertanian lahan kering  campur semak / kebun campur"/>
    <x v="2"/>
    <x v="0"/>
    <x v="0"/>
  </r>
  <r>
    <n v="5235"/>
    <n v="596"/>
    <n v="111"/>
    <n v="13"/>
    <x v="7"/>
    <n v="0"/>
    <x v="141"/>
    <x v="141"/>
    <s v="Pertanian lahan kering  campur semak / kebun campur"/>
    <x v="7"/>
    <x v="0"/>
    <x v="0"/>
  </r>
  <r>
    <n v="5236"/>
    <n v="647"/>
    <n v="111"/>
    <n v="2"/>
    <x v="2"/>
    <n v="0"/>
    <x v="141"/>
    <x v="141"/>
    <s v="Hutan lahan kering sekunder / bekas tebangan"/>
    <x v="2"/>
    <x v="0"/>
    <x v="1"/>
  </r>
  <r>
    <n v="5237"/>
    <n v="40"/>
    <n v="111"/>
    <n v="2"/>
    <x v="3"/>
    <n v="0"/>
    <x v="141"/>
    <x v="141"/>
    <s v="Hutan lahan kering sekunder / bekas tebangan"/>
    <x v="3"/>
    <x v="0"/>
    <x v="1"/>
  </r>
  <r>
    <n v="5238"/>
    <n v="59"/>
    <n v="111"/>
    <n v="2"/>
    <x v="6"/>
    <n v="0"/>
    <x v="141"/>
    <x v="141"/>
    <s v="Hutan lahan kering sekunder / bekas tebangan"/>
    <x v="6"/>
    <x v="0"/>
    <x v="1"/>
  </r>
  <r>
    <n v="5239"/>
    <n v="36"/>
    <n v="111"/>
    <n v="16"/>
    <x v="2"/>
    <n v="0"/>
    <x v="141"/>
    <x v="141"/>
    <s v="Pemukiman"/>
    <x v="2"/>
    <x v="0"/>
    <x v="0"/>
  </r>
  <r>
    <n v="5240"/>
    <n v="2361"/>
    <n v="111"/>
    <n v="2"/>
    <x v="4"/>
    <n v="0"/>
    <x v="141"/>
    <x v="141"/>
    <s v="Hutan lahan kering sekunder / bekas tebangan"/>
    <x v="4"/>
    <x v="0"/>
    <x v="0"/>
  </r>
  <r>
    <n v="5241"/>
    <n v="13"/>
    <n v="111"/>
    <n v="9"/>
    <x v="6"/>
    <n v="0"/>
    <x v="141"/>
    <x v="141"/>
    <s v="Semak belukar"/>
    <x v="6"/>
    <x v="0"/>
    <x v="0"/>
  </r>
  <r>
    <n v="5242"/>
    <n v="40"/>
    <n v="117"/>
    <n v="12"/>
    <x v="6"/>
    <n v="0"/>
    <x v="140"/>
    <x v="140"/>
    <s v="Pertanian lahan kering"/>
    <x v="6"/>
    <x v="0"/>
    <x v="0"/>
  </r>
  <r>
    <n v="5243"/>
    <n v="14"/>
    <n v="111"/>
    <n v="16"/>
    <x v="4"/>
    <n v="0"/>
    <x v="141"/>
    <x v="141"/>
    <s v="Pemukiman"/>
    <x v="4"/>
    <x v="0"/>
    <x v="0"/>
  </r>
  <r>
    <n v="5244"/>
    <n v="125"/>
    <n v="111"/>
    <n v="9"/>
    <x v="4"/>
    <n v="0"/>
    <x v="141"/>
    <x v="141"/>
    <s v="Semak belukar"/>
    <x v="4"/>
    <x v="0"/>
    <x v="0"/>
  </r>
  <r>
    <n v="5245"/>
    <n v="9"/>
    <n v="116"/>
    <n v="9"/>
    <x v="16"/>
    <n v="0"/>
    <x v="139"/>
    <x v="139"/>
    <s v="Semak belukar"/>
    <x v="16"/>
    <x v="0"/>
    <x v="0"/>
  </r>
  <r>
    <n v="5246"/>
    <n v="4883"/>
    <n v="117"/>
    <n v="12"/>
    <x v="5"/>
    <n v="0"/>
    <x v="140"/>
    <x v="140"/>
    <s v="Pertanian lahan kering"/>
    <x v="5"/>
    <x v="0"/>
    <x v="0"/>
  </r>
  <r>
    <n v="5247"/>
    <n v="845"/>
    <n v="116"/>
    <n v="9"/>
    <x v="5"/>
    <n v="0"/>
    <x v="139"/>
    <x v="139"/>
    <s v="Semak belukar"/>
    <x v="5"/>
    <x v="0"/>
    <x v="0"/>
  </r>
  <r>
    <n v="5248"/>
    <n v="17"/>
    <n v="111"/>
    <n v="15"/>
    <x v="3"/>
    <n v="0"/>
    <x v="141"/>
    <x v="141"/>
    <s v="Tambak"/>
    <x v="3"/>
    <x v="0"/>
    <x v="0"/>
  </r>
  <r>
    <n v="5249"/>
    <n v="139"/>
    <n v="111"/>
    <n v="9"/>
    <x v="3"/>
    <n v="0"/>
    <x v="141"/>
    <x v="141"/>
    <s v="Semak belukar"/>
    <x v="3"/>
    <x v="0"/>
    <x v="0"/>
  </r>
  <r>
    <n v="5250"/>
    <n v="8"/>
    <n v="116"/>
    <n v="0"/>
    <x v="3"/>
    <n v="0"/>
    <x v="139"/>
    <x v="139"/>
    <s v="No data"/>
    <x v="3"/>
    <x v="0"/>
    <x v="0"/>
  </r>
  <r>
    <n v="5251"/>
    <n v="41"/>
    <n v="111"/>
    <n v="16"/>
    <x v="5"/>
    <n v="0"/>
    <x v="141"/>
    <x v="141"/>
    <s v="Pemukiman"/>
    <x v="5"/>
    <x v="0"/>
    <x v="0"/>
  </r>
  <r>
    <n v="5252"/>
    <n v="7"/>
    <n v="111"/>
    <n v="13"/>
    <x v="4"/>
    <n v="0"/>
    <x v="141"/>
    <x v="141"/>
    <s v="Pertanian lahan kering  campur semak / kebun campur"/>
    <x v="4"/>
    <x v="0"/>
    <x v="0"/>
  </r>
  <r>
    <n v="5253"/>
    <n v="4118"/>
    <n v="116"/>
    <n v="2"/>
    <x v="4"/>
    <n v="0"/>
    <x v="139"/>
    <x v="139"/>
    <s v="Hutan lahan kering sekunder / bekas tebangan"/>
    <x v="4"/>
    <x v="0"/>
    <x v="0"/>
  </r>
  <r>
    <n v="5254"/>
    <n v="341"/>
    <n v="116"/>
    <n v="2"/>
    <x v="2"/>
    <n v="0"/>
    <x v="139"/>
    <x v="139"/>
    <s v="Hutan lahan kering sekunder / bekas tebangan"/>
    <x v="2"/>
    <x v="0"/>
    <x v="1"/>
  </r>
  <r>
    <n v="5255"/>
    <n v="12"/>
    <n v="117"/>
    <n v="14"/>
    <x v="5"/>
    <n v="0"/>
    <x v="140"/>
    <x v="140"/>
    <s v="Sawah"/>
    <x v="5"/>
    <x v="0"/>
    <x v="0"/>
  </r>
  <r>
    <n v="5256"/>
    <n v="469"/>
    <n v="117"/>
    <n v="12"/>
    <x v="3"/>
    <n v="0"/>
    <x v="140"/>
    <x v="140"/>
    <s v="Pertanian lahan kering"/>
    <x v="3"/>
    <x v="0"/>
    <x v="0"/>
  </r>
  <r>
    <n v="5257"/>
    <n v="59"/>
    <n v="117"/>
    <n v="16"/>
    <x v="3"/>
    <n v="0"/>
    <x v="140"/>
    <x v="140"/>
    <s v="Pemukiman"/>
    <x v="3"/>
    <x v="0"/>
    <x v="0"/>
  </r>
  <r>
    <n v="5258"/>
    <n v="3"/>
    <n v="117"/>
    <n v="16"/>
    <x v="5"/>
    <n v="0"/>
    <x v="140"/>
    <x v="140"/>
    <s v="Pemukiman"/>
    <x v="5"/>
    <x v="0"/>
    <x v="0"/>
  </r>
  <r>
    <n v="5259"/>
    <n v="17"/>
    <n v="117"/>
    <n v="14"/>
    <x v="3"/>
    <n v="0"/>
    <x v="140"/>
    <x v="140"/>
    <s v="Sawah"/>
    <x v="3"/>
    <x v="0"/>
    <x v="0"/>
  </r>
  <r>
    <n v="5260"/>
    <n v="638"/>
    <n v="119"/>
    <n v="14"/>
    <x v="6"/>
    <n v="0"/>
    <x v="142"/>
    <x v="142"/>
    <s v="Sawah"/>
    <x v="6"/>
    <x v="0"/>
    <x v="0"/>
  </r>
  <r>
    <n v="5261"/>
    <n v="10"/>
    <n v="119"/>
    <n v="0"/>
    <x v="0"/>
    <n v="0"/>
    <x v="142"/>
    <x v="142"/>
    <s v="No data"/>
    <x v="0"/>
    <x v="0"/>
    <x v="0"/>
  </r>
  <r>
    <n v="5262"/>
    <n v="3"/>
    <n v="119"/>
    <n v="0"/>
    <x v="6"/>
    <n v="0"/>
    <x v="142"/>
    <x v="142"/>
    <s v="No data"/>
    <x v="6"/>
    <x v="0"/>
    <x v="0"/>
  </r>
  <r>
    <n v="5263"/>
    <n v="81"/>
    <n v="119"/>
    <n v="11"/>
    <x v="13"/>
    <n v="0"/>
    <x v="142"/>
    <x v="142"/>
    <s v="Savanna / Padang rumput"/>
    <x v="13"/>
    <x v="0"/>
    <x v="0"/>
  </r>
  <r>
    <n v="5264"/>
    <n v="1"/>
    <n v="111"/>
    <n v="0"/>
    <x v="12"/>
    <n v="0"/>
    <x v="141"/>
    <x v="141"/>
    <s v="No data"/>
    <x v="12"/>
    <x v="0"/>
    <x v="0"/>
  </r>
  <r>
    <n v="5265"/>
    <n v="51"/>
    <n v="111"/>
    <n v="5"/>
    <x v="9"/>
    <n v="0"/>
    <x v="141"/>
    <x v="141"/>
    <s v="Hutan mangrove primer"/>
    <x v="9"/>
    <x v="0"/>
    <x v="0"/>
  </r>
  <r>
    <n v="5266"/>
    <n v="5"/>
    <n v="111"/>
    <n v="9"/>
    <x v="9"/>
    <n v="0"/>
    <x v="141"/>
    <x v="141"/>
    <s v="Semak belukar"/>
    <x v="9"/>
    <x v="0"/>
    <x v="0"/>
  </r>
  <r>
    <n v="5267"/>
    <n v="148"/>
    <n v="111"/>
    <n v="2"/>
    <x v="5"/>
    <n v="0"/>
    <x v="141"/>
    <x v="141"/>
    <s v="Hutan lahan kering sekunder / bekas tebangan"/>
    <x v="5"/>
    <x v="0"/>
    <x v="1"/>
  </r>
  <r>
    <n v="5268"/>
    <n v="316"/>
    <n v="116"/>
    <n v="0"/>
    <x v="4"/>
    <n v="0"/>
    <x v="139"/>
    <x v="139"/>
    <s v="No data"/>
    <x v="4"/>
    <x v="0"/>
    <x v="0"/>
  </r>
  <r>
    <n v="5269"/>
    <n v="24"/>
    <n v="111"/>
    <n v="9"/>
    <x v="5"/>
    <n v="0"/>
    <x v="141"/>
    <x v="141"/>
    <s v="Semak belukar"/>
    <x v="5"/>
    <x v="0"/>
    <x v="0"/>
  </r>
  <r>
    <n v="5270"/>
    <n v="1"/>
    <n v="119"/>
    <n v="11"/>
    <x v="6"/>
    <n v="0"/>
    <x v="142"/>
    <x v="142"/>
    <s v="Savanna / Padang rumput"/>
    <x v="6"/>
    <x v="0"/>
    <x v="0"/>
  </r>
  <r>
    <n v="5271"/>
    <n v="17"/>
    <n v="111"/>
    <n v="0"/>
    <x v="2"/>
    <n v="0"/>
    <x v="141"/>
    <x v="141"/>
    <s v="No data"/>
    <x v="2"/>
    <x v="0"/>
    <x v="0"/>
  </r>
  <r>
    <n v="5272"/>
    <n v="2"/>
    <n v="111"/>
    <n v="0"/>
    <x v="11"/>
    <n v="0"/>
    <x v="141"/>
    <x v="141"/>
    <s v="No data"/>
    <x v="11"/>
    <x v="0"/>
    <x v="0"/>
  </r>
  <r>
    <n v="5273"/>
    <n v="3"/>
    <n v="111"/>
    <n v="9"/>
    <x v="11"/>
    <n v="0"/>
    <x v="141"/>
    <x v="141"/>
    <s v="Semak belukar"/>
    <x v="11"/>
    <x v="0"/>
    <x v="0"/>
  </r>
  <r>
    <n v="5274"/>
    <n v="3"/>
    <n v="111"/>
    <n v="5"/>
    <x v="0"/>
    <n v="0"/>
    <x v="141"/>
    <x v="141"/>
    <s v="Hutan mangrove primer"/>
    <x v="0"/>
    <x v="0"/>
    <x v="1"/>
  </r>
  <r>
    <n v="5275"/>
    <n v="16"/>
    <n v="111"/>
    <n v="9"/>
    <x v="12"/>
    <n v="0"/>
    <x v="141"/>
    <x v="141"/>
    <s v="Semak belukar"/>
    <x v="12"/>
    <x v="0"/>
    <x v="0"/>
  </r>
  <r>
    <n v="5276"/>
    <n v="1"/>
    <n v="111"/>
    <n v="20"/>
    <x v="12"/>
    <n v="0"/>
    <x v="141"/>
    <x v="141"/>
    <s v="Tubuh air"/>
    <x v="12"/>
    <x v="0"/>
    <x v="0"/>
  </r>
  <r>
    <n v="5277"/>
    <n v="4"/>
    <n v="111"/>
    <n v="5"/>
    <x v="17"/>
    <n v="0"/>
    <x v="141"/>
    <x v="141"/>
    <s v="Hutan mangrove primer"/>
    <x v="17"/>
    <x v="0"/>
    <x v="1"/>
  </r>
  <r>
    <n v="5278"/>
    <n v="4"/>
    <n v="111"/>
    <n v="15"/>
    <x v="9"/>
    <n v="0"/>
    <x v="141"/>
    <x v="141"/>
    <s v="Tambak"/>
    <x v="9"/>
    <x v="0"/>
    <x v="0"/>
  </r>
  <r>
    <n v="5279"/>
    <n v="106"/>
    <n v="111"/>
    <n v="15"/>
    <x v="17"/>
    <n v="0"/>
    <x v="141"/>
    <x v="141"/>
    <s v="Tambak"/>
    <x v="17"/>
    <x v="0"/>
    <x v="0"/>
  </r>
  <r>
    <n v="5280"/>
    <n v="1"/>
    <n v="111"/>
    <n v="0"/>
    <x v="17"/>
    <n v="0"/>
    <x v="141"/>
    <x v="141"/>
    <s v="No data"/>
    <x v="17"/>
    <x v="0"/>
    <x v="0"/>
  </r>
  <r>
    <n v="5281"/>
    <n v="3"/>
    <n v="111"/>
    <n v="5"/>
    <x v="1"/>
    <n v="0"/>
    <x v="141"/>
    <x v="141"/>
    <s v="Hutan mangrove primer"/>
    <x v="1"/>
    <x v="0"/>
    <x v="1"/>
  </r>
  <r>
    <n v="5282"/>
    <n v="7"/>
    <n v="117"/>
    <n v="2"/>
    <x v="6"/>
    <n v="0"/>
    <x v="140"/>
    <x v="140"/>
    <s v="Hutan lahan kering sekunder / bekas tebangan"/>
    <x v="6"/>
    <x v="0"/>
    <x v="1"/>
  </r>
  <r>
    <n v="5283"/>
    <n v="1"/>
    <n v="111"/>
    <n v="5"/>
    <x v="3"/>
    <n v="0"/>
    <x v="141"/>
    <x v="141"/>
    <s v="Hutan mangrove primer"/>
    <x v="3"/>
    <x v="0"/>
    <x v="1"/>
  </r>
  <r>
    <n v="5284"/>
    <n v="17"/>
    <n v="111"/>
    <n v="12"/>
    <x v="17"/>
    <n v="0"/>
    <x v="141"/>
    <x v="141"/>
    <s v="Pertanian lahan kering"/>
    <x v="17"/>
    <x v="0"/>
    <x v="0"/>
  </r>
  <r>
    <n v="5285"/>
    <n v="1"/>
    <n v="111"/>
    <n v="15"/>
    <x v="1"/>
    <n v="0"/>
    <x v="141"/>
    <x v="141"/>
    <s v="Tambak"/>
    <x v="1"/>
    <x v="0"/>
    <x v="0"/>
  </r>
  <r>
    <n v="5286"/>
    <n v="147"/>
    <n v="111"/>
    <n v="12"/>
    <x v="2"/>
    <n v="0"/>
    <x v="141"/>
    <x v="141"/>
    <s v="Pertanian lahan kering"/>
    <x v="2"/>
    <x v="0"/>
    <x v="0"/>
  </r>
  <r>
    <n v="5287"/>
    <n v="375"/>
    <n v="111"/>
    <n v="2"/>
    <x v="1"/>
    <n v="0"/>
    <x v="141"/>
    <x v="141"/>
    <s v="Hutan lahan kering sekunder / bekas tebangan"/>
    <x v="1"/>
    <x v="0"/>
    <x v="1"/>
  </r>
  <r>
    <n v="5288"/>
    <n v="613"/>
    <n v="119"/>
    <n v="12"/>
    <x v="5"/>
    <n v="0"/>
    <x v="142"/>
    <x v="142"/>
    <s v="Pertanian lahan kering"/>
    <x v="5"/>
    <x v="0"/>
    <x v="0"/>
  </r>
  <r>
    <n v="5289"/>
    <n v="2"/>
    <n v="111"/>
    <n v="0"/>
    <x v="10"/>
    <n v="0"/>
    <x v="141"/>
    <x v="141"/>
    <s v="No data"/>
    <x v="10"/>
    <x v="0"/>
    <x v="0"/>
  </r>
  <r>
    <n v="5290"/>
    <n v="3"/>
    <n v="111"/>
    <n v="9"/>
    <x v="10"/>
    <n v="0"/>
    <x v="141"/>
    <x v="141"/>
    <s v="Semak belukar"/>
    <x v="10"/>
    <x v="0"/>
    <x v="0"/>
  </r>
  <r>
    <n v="5291"/>
    <n v="5"/>
    <n v="111"/>
    <n v="15"/>
    <x v="2"/>
    <n v="0"/>
    <x v="141"/>
    <x v="141"/>
    <s v="Tambak"/>
    <x v="2"/>
    <x v="0"/>
    <x v="0"/>
  </r>
  <r>
    <n v="5292"/>
    <n v="501"/>
    <n v="111"/>
    <n v="12"/>
    <x v="5"/>
    <n v="0"/>
    <x v="141"/>
    <x v="141"/>
    <s v="Pertanian lahan kering"/>
    <x v="5"/>
    <x v="0"/>
    <x v="0"/>
  </r>
  <r>
    <n v="5293"/>
    <n v="280"/>
    <n v="111"/>
    <n v="12"/>
    <x v="3"/>
    <n v="0"/>
    <x v="141"/>
    <x v="141"/>
    <s v="Pertanian lahan kering"/>
    <x v="3"/>
    <x v="0"/>
    <x v="0"/>
  </r>
  <r>
    <n v="5294"/>
    <n v="12"/>
    <n v="111"/>
    <n v="10"/>
    <x v="2"/>
    <n v="0"/>
    <x v="141"/>
    <x v="141"/>
    <s v="Semak belukar rawa"/>
    <x v="2"/>
    <x v="0"/>
    <x v="0"/>
  </r>
  <r>
    <n v="5295"/>
    <n v="1"/>
    <n v="111"/>
    <n v="0"/>
    <x v="1"/>
    <n v="0"/>
    <x v="141"/>
    <x v="141"/>
    <s v="No data"/>
    <x v="1"/>
    <x v="0"/>
    <x v="0"/>
  </r>
  <r>
    <n v="5296"/>
    <n v="3"/>
    <n v="111"/>
    <n v="9"/>
    <x v="0"/>
    <n v="0"/>
    <x v="141"/>
    <x v="141"/>
    <s v="Semak belukar"/>
    <x v="0"/>
    <x v="0"/>
    <x v="0"/>
  </r>
  <r>
    <n v="5297"/>
    <n v="114"/>
    <n v="117"/>
    <n v="2"/>
    <x v="5"/>
    <n v="0"/>
    <x v="140"/>
    <x v="140"/>
    <s v="Hutan lahan kering sekunder / bekas tebangan"/>
    <x v="5"/>
    <x v="0"/>
    <x v="1"/>
  </r>
  <r>
    <n v="5298"/>
    <n v="12"/>
    <n v="117"/>
    <n v="2"/>
    <x v="0"/>
    <n v="0"/>
    <x v="140"/>
    <x v="140"/>
    <s v="Hutan lahan kering sekunder / bekas tebangan"/>
    <x v="0"/>
    <x v="0"/>
    <x v="1"/>
  </r>
  <r>
    <n v="5299"/>
    <n v="35"/>
    <n v="107"/>
    <n v="0"/>
    <x v="2"/>
    <n v="0"/>
    <x v="143"/>
    <x v="143"/>
    <s v="No data"/>
    <x v="2"/>
    <x v="0"/>
    <x v="0"/>
  </r>
  <r>
    <n v="5300"/>
    <n v="92"/>
    <n v="111"/>
    <n v="12"/>
    <x v="1"/>
    <n v="0"/>
    <x v="141"/>
    <x v="141"/>
    <s v="Pertanian lahan kering"/>
    <x v="1"/>
    <x v="0"/>
    <x v="0"/>
  </r>
  <r>
    <n v="5301"/>
    <n v="3"/>
    <n v="107"/>
    <n v="0"/>
    <x v="17"/>
    <n v="0"/>
    <x v="143"/>
    <x v="143"/>
    <s v="No data"/>
    <x v="17"/>
    <x v="0"/>
    <x v="0"/>
  </r>
  <r>
    <n v="5302"/>
    <n v="994"/>
    <n v="107"/>
    <n v="2"/>
    <x v="2"/>
    <n v="0"/>
    <x v="143"/>
    <x v="143"/>
    <s v="Hutan lahan kering sekunder / bekas tebangan"/>
    <x v="2"/>
    <x v="0"/>
    <x v="1"/>
  </r>
  <r>
    <n v="5303"/>
    <n v="288"/>
    <n v="107"/>
    <n v="10"/>
    <x v="2"/>
    <n v="0"/>
    <x v="143"/>
    <x v="143"/>
    <s v="Semak belukar rawa"/>
    <x v="2"/>
    <x v="0"/>
    <x v="0"/>
  </r>
  <r>
    <n v="5304"/>
    <n v="2"/>
    <n v="111"/>
    <n v="10"/>
    <x v="17"/>
    <n v="0"/>
    <x v="141"/>
    <x v="141"/>
    <s v="Semak belukar rawa"/>
    <x v="17"/>
    <x v="0"/>
    <x v="0"/>
  </r>
  <r>
    <n v="5305"/>
    <n v="39"/>
    <n v="111"/>
    <n v="2"/>
    <x v="17"/>
    <n v="0"/>
    <x v="141"/>
    <x v="141"/>
    <s v="Hutan lahan kering sekunder / bekas tebangan"/>
    <x v="17"/>
    <x v="0"/>
    <x v="1"/>
  </r>
  <r>
    <n v="5306"/>
    <n v="228"/>
    <n v="116"/>
    <n v="2"/>
    <x v="1"/>
    <n v="0"/>
    <x v="139"/>
    <x v="139"/>
    <s v="Hutan lahan kering sekunder / bekas tebangan"/>
    <x v="1"/>
    <x v="0"/>
    <x v="1"/>
  </r>
  <r>
    <n v="5307"/>
    <n v="95"/>
    <n v="107"/>
    <n v="0"/>
    <x v="0"/>
    <n v="0"/>
    <x v="143"/>
    <x v="143"/>
    <s v="No data"/>
    <x v="0"/>
    <x v="0"/>
    <x v="0"/>
  </r>
  <r>
    <n v="5308"/>
    <n v="149"/>
    <n v="107"/>
    <n v="2"/>
    <x v="17"/>
    <n v="0"/>
    <x v="143"/>
    <x v="143"/>
    <s v="Hutan lahan kering sekunder / bekas tebangan"/>
    <x v="17"/>
    <x v="0"/>
    <x v="1"/>
  </r>
  <r>
    <n v="5309"/>
    <n v="19"/>
    <n v="107"/>
    <n v="10"/>
    <x v="17"/>
    <n v="0"/>
    <x v="143"/>
    <x v="143"/>
    <s v="Semak belukar rawa"/>
    <x v="17"/>
    <x v="0"/>
    <x v="0"/>
  </r>
  <r>
    <n v="5310"/>
    <n v="102"/>
    <n v="111"/>
    <n v="12"/>
    <x v="4"/>
    <n v="0"/>
    <x v="141"/>
    <x v="141"/>
    <s v="Pertanian lahan kering"/>
    <x v="4"/>
    <x v="0"/>
    <x v="0"/>
  </r>
  <r>
    <n v="5311"/>
    <n v="91"/>
    <n v="116"/>
    <n v="12"/>
    <x v="2"/>
    <n v="0"/>
    <x v="139"/>
    <x v="139"/>
    <s v="Pertanian lahan kering"/>
    <x v="2"/>
    <x v="0"/>
    <x v="0"/>
  </r>
  <r>
    <n v="5312"/>
    <n v="491"/>
    <n v="117"/>
    <n v="2"/>
    <x v="2"/>
    <n v="0"/>
    <x v="140"/>
    <x v="140"/>
    <s v="Hutan lahan kering sekunder / bekas tebangan"/>
    <x v="2"/>
    <x v="0"/>
    <x v="1"/>
  </r>
  <r>
    <n v="5313"/>
    <n v="2946"/>
    <n v="119"/>
    <n v="2"/>
    <x v="2"/>
    <n v="0"/>
    <x v="142"/>
    <x v="142"/>
    <s v="Hutan lahan kering sekunder / bekas tebangan"/>
    <x v="2"/>
    <x v="0"/>
    <x v="1"/>
  </r>
  <r>
    <n v="5314"/>
    <n v="6"/>
    <n v="119"/>
    <n v="2"/>
    <x v="6"/>
    <n v="0"/>
    <x v="142"/>
    <x v="142"/>
    <s v="Hutan lahan kering sekunder / bekas tebangan"/>
    <x v="6"/>
    <x v="0"/>
    <x v="1"/>
  </r>
  <r>
    <n v="5315"/>
    <n v="16"/>
    <n v="119"/>
    <n v="14"/>
    <x v="2"/>
    <n v="0"/>
    <x v="142"/>
    <x v="142"/>
    <s v="Sawah"/>
    <x v="2"/>
    <x v="0"/>
    <x v="0"/>
  </r>
  <r>
    <n v="5316"/>
    <n v="12768"/>
    <n v="107"/>
    <n v="2"/>
    <x v="4"/>
    <n v="0"/>
    <x v="143"/>
    <x v="143"/>
    <s v="Hutan lahan kering sekunder / bekas tebangan"/>
    <x v="4"/>
    <x v="0"/>
    <x v="0"/>
  </r>
  <r>
    <n v="5317"/>
    <n v="160"/>
    <n v="107"/>
    <n v="15"/>
    <x v="17"/>
    <n v="0"/>
    <x v="143"/>
    <x v="143"/>
    <s v="Tambak"/>
    <x v="17"/>
    <x v="0"/>
    <x v="0"/>
  </r>
  <r>
    <n v="5318"/>
    <n v="1"/>
    <n v="116"/>
    <n v="12"/>
    <x v="0"/>
    <n v="0"/>
    <x v="139"/>
    <x v="139"/>
    <s v="Pertanian lahan kering"/>
    <x v="0"/>
    <x v="0"/>
    <x v="0"/>
  </r>
  <r>
    <n v="5319"/>
    <n v="173"/>
    <n v="119"/>
    <n v="2"/>
    <x v="3"/>
    <n v="0"/>
    <x v="142"/>
    <x v="142"/>
    <s v="Hutan lahan kering sekunder / bekas tebangan"/>
    <x v="3"/>
    <x v="0"/>
    <x v="1"/>
  </r>
  <r>
    <n v="5320"/>
    <n v="25"/>
    <n v="118"/>
    <n v="0"/>
    <x v="0"/>
    <n v="0"/>
    <x v="144"/>
    <x v="144"/>
    <s v="No data"/>
    <x v="0"/>
    <x v="0"/>
    <x v="0"/>
  </r>
  <r>
    <n v="5321"/>
    <n v="276"/>
    <n v="118"/>
    <n v="2"/>
    <x v="5"/>
    <n v="0"/>
    <x v="144"/>
    <x v="144"/>
    <s v="Hutan lahan kering sekunder / bekas tebangan"/>
    <x v="5"/>
    <x v="0"/>
    <x v="1"/>
  </r>
  <r>
    <n v="5322"/>
    <n v="5"/>
    <n v="118"/>
    <n v="2"/>
    <x v="0"/>
    <n v="0"/>
    <x v="144"/>
    <x v="144"/>
    <s v="Hutan lahan kering sekunder / bekas tebangan"/>
    <x v="0"/>
    <x v="0"/>
    <x v="1"/>
  </r>
  <r>
    <n v="5323"/>
    <n v="1"/>
    <n v="118"/>
    <n v="0"/>
    <x v="4"/>
    <n v="0"/>
    <x v="144"/>
    <x v="144"/>
    <s v="No data"/>
    <x v="4"/>
    <x v="0"/>
    <x v="0"/>
  </r>
  <r>
    <n v="5324"/>
    <n v="9"/>
    <n v="118"/>
    <n v="0"/>
    <x v="5"/>
    <n v="0"/>
    <x v="144"/>
    <x v="144"/>
    <s v="No data"/>
    <x v="5"/>
    <x v="0"/>
    <x v="0"/>
  </r>
  <r>
    <n v="5325"/>
    <n v="202"/>
    <n v="107"/>
    <n v="2"/>
    <x v="6"/>
    <n v="0"/>
    <x v="143"/>
    <x v="143"/>
    <s v="Hutan lahan kering sekunder / bekas tebangan"/>
    <x v="6"/>
    <x v="0"/>
    <x v="1"/>
  </r>
  <r>
    <n v="5326"/>
    <n v="911"/>
    <n v="107"/>
    <n v="2"/>
    <x v="1"/>
    <n v="0"/>
    <x v="143"/>
    <x v="143"/>
    <s v="Hutan lahan kering sekunder / bekas tebangan"/>
    <x v="1"/>
    <x v="0"/>
    <x v="1"/>
  </r>
  <r>
    <n v="5327"/>
    <n v="3871"/>
    <n v="118"/>
    <n v="12"/>
    <x v="5"/>
    <n v="0"/>
    <x v="144"/>
    <x v="144"/>
    <s v="Pertanian lahan kering"/>
    <x v="5"/>
    <x v="0"/>
    <x v="0"/>
  </r>
  <r>
    <n v="5328"/>
    <n v="6"/>
    <n v="119"/>
    <n v="12"/>
    <x v="2"/>
    <n v="0"/>
    <x v="142"/>
    <x v="142"/>
    <s v="Pertanian lahan kering"/>
    <x v="2"/>
    <x v="0"/>
    <x v="0"/>
  </r>
  <r>
    <n v="5329"/>
    <n v="6"/>
    <n v="107"/>
    <n v="2"/>
    <x v="0"/>
    <n v="0"/>
    <x v="143"/>
    <x v="143"/>
    <s v="Hutan lahan kering sekunder / bekas tebangan"/>
    <x v="0"/>
    <x v="0"/>
    <x v="1"/>
  </r>
  <r>
    <n v="5330"/>
    <n v="5"/>
    <n v="117"/>
    <n v="12"/>
    <x v="2"/>
    <n v="0"/>
    <x v="140"/>
    <x v="140"/>
    <s v="Pertanian lahan kering"/>
    <x v="2"/>
    <x v="0"/>
    <x v="0"/>
  </r>
  <r>
    <n v="5331"/>
    <n v="53"/>
    <n v="117"/>
    <n v="2"/>
    <x v="3"/>
    <n v="0"/>
    <x v="140"/>
    <x v="140"/>
    <s v="Hutan lahan kering sekunder / bekas tebangan"/>
    <x v="3"/>
    <x v="0"/>
    <x v="1"/>
  </r>
  <r>
    <n v="5332"/>
    <n v="14"/>
    <n v="107"/>
    <n v="0"/>
    <x v="4"/>
    <n v="0"/>
    <x v="143"/>
    <x v="143"/>
    <s v="No data"/>
    <x v="4"/>
    <x v="0"/>
    <x v="0"/>
  </r>
  <r>
    <n v="5333"/>
    <n v="23"/>
    <n v="107"/>
    <n v="2"/>
    <x v="8"/>
    <n v="0"/>
    <x v="143"/>
    <x v="143"/>
    <s v="Hutan lahan kering sekunder / bekas tebangan"/>
    <x v="8"/>
    <x v="0"/>
    <x v="1"/>
  </r>
  <r>
    <n v="5334"/>
    <n v="245"/>
    <n v="111"/>
    <n v="2"/>
    <x v="7"/>
    <n v="0"/>
    <x v="141"/>
    <x v="141"/>
    <s v="Hutan lahan kering sekunder / bekas tebangan"/>
    <x v="7"/>
    <x v="0"/>
    <x v="1"/>
  </r>
  <r>
    <n v="5335"/>
    <n v="25"/>
    <n v="111"/>
    <n v="2"/>
    <x v="12"/>
    <n v="0"/>
    <x v="141"/>
    <x v="141"/>
    <s v="Hutan lahan kering sekunder / bekas tebangan"/>
    <x v="12"/>
    <x v="0"/>
    <x v="1"/>
  </r>
  <r>
    <n v="5336"/>
    <n v="33"/>
    <n v="111"/>
    <n v="11"/>
    <x v="2"/>
    <n v="0"/>
    <x v="141"/>
    <x v="141"/>
    <s v="Savanna / Padang rumput"/>
    <x v="2"/>
    <x v="0"/>
    <x v="0"/>
  </r>
  <r>
    <n v="5337"/>
    <n v="276"/>
    <n v="116"/>
    <n v="12"/>
    <x v="3"/>
    <n v="0"/>
    <x v="139"/>
    <x v="139"/>
    <s v="Pertanian lahan kering"/>
    <x v="3"/>
    <x v="0"/>
    <x v="0"/>
  </r>
  <r>
    <n v="5338"/>
    <n v="110"/>
    <n v="111"/>
    <n v="14"/>
    <x v="6"/>
    <n v="0"/>
    <x v="141"/>
    <x v="141"/>
    <s v="Sawah"/>
    <x v="6"/>
    <x v="0"/>
    <x v="0"/>
  </r>
  <r>
    <n v="5339"/>
    <n v="2"/>
    <n v="111"/>
    <n v="14"/>
    <x v="7"/>
    <n v="0"/>
    <x v="141"/>
    <x v="141"/>
    <s v="Sawah"/>
    <x v="7"/>
    <x v="0"/>
    <x v="0"/>
  </r>
  <r>
    <n v="5340"/>
    <n v="25"/>
    <n v="111"/>
    <n v="9"/>
    <x v="7"/>
    <n v="0"/>
    <x v="141"/>
    <x v="141"/>
    <s v="Semak belukar"/>
    <x v="7"/>
    <x v="0"/>
    <x v="0"/>
  </r>
  <r>
    <n v="5341"/>
    <n v="125"/>
    <n v="116"/>
    <n v="12"/>
    <x v="5"/>
    <n v="0"/>
    <x v="139"/>
    <x v="139"/>
    <s v="Pertanian lahan kering"/>
    <x v="5"/>
    <x v="0"/>
    <x v="0"/>
  </r>
  <r>
    <n v="5342"/>
    <n v="132"/>
    <n v="107"/>
    <n v="9"/>
    <x v="4"/>
    <n v="0"/>
    <x v="143"/>
    <x v="143"/>
    <s v="Semak belukar"/>
    <x v="4"/>
    <x v="0"/>
    <x v="0"/>
  </r>
  <r>
    <n v="5343"/>
    <n v="664"/>
    <n v="107"/>
    <n v="9"/>
    <x v="1"/>
    <n v="0"/>
    <x v="143"/>
    <x v="143"/>
    <s v="Semak belukar"/>
    <x v="1"/>
    <x v="0"/>
    <x v="0"/>
  </r>
  <r>
    <n v="5344"/>
    <n v="32"/>
    <n v="118"/>
    <n v="18"/>
    <x v="8"/>
    <n v="0"/>
    <x v="144"/>
    <x v="144"/>
    <s v="Lahan terbuka"/>
    <x v="8"/>
    <x v="0"/>
    <x v="0"/>
  </r>
  <r>
    <n v="5345"/>
    <n v="2205"/>
    <n v="107"/>
    <n v="9"/>
    <x v="2"/>
    <n v="0"/>
    <x v="143"/>
    <x v="143"/>
    <s v="Semak belukar"/>
    <x v="2"/>
    <x v="0"/>
    <x v="0"/>
  </r>
  <r>
    <n v="5346"/>
    <n v="15"/>
    <n v="118"/>
    <n v="0"/>
    <x v="8"/>
    <n v="0"/>
    <x v="144"/>
    <x v="144"/>
    <s v="No data"/>
    <x v="8"/>
    <x v="0"/>
    <x v="0"/>
  </r>
  <r>
    <n v="5347"/>
    <n v="237"/>
    <n v="107"/>
    <n v="2"/>
    <x v="7"/>
    <n v="0"/>
    <x v="143"/>
    <x v="143"/>
    <s v="Hutan lahan kering sekunder / bekas tebangan"/>
    <x v="7"/>
    <x v="0"/>
    <x v="1"/>
  </r>
  <r>
    <n v="5348"/>
    <n v="3"/>
    <n v="111"/>
    <n v="14"/>
    <x v="3"/>
    <n v="0"/>
    <x v="141"/>
    <x v="141"/>
    <s v="Sawah"/>
    <x v="3"/>
    <x v="0"/>
    <x v="0"/>
  </r>
  <r>
    <n v="5349"/>
    <n v="22"/>
    <n v="116"/>
    <n v="16"/>
    <x v="3"/>
    <n v="0"/>
    <x v="139"/>
    <x v="139"/>
    <s v="Pemukiman"/>
    <x v="3"/>
    <x v="0"/>
    <x v="0"/>
  </r>
  <r>
    <n v="5350"/>
    <n v="7"/>
    <n v="116"/>
    <n v="16"/>
    <x v="5"/>
    <n v="0"/>
    <x v="139"/>
    <x v="139"/>
    <s v="Pemukiman"/>
    <x v="5"/>
    <x v="0"/>
    <x v="0"/>
  </r>
  <r>
    <n v="5351"/>
    <n v="133"/>
    <n v="107"/>
    <n v="9"/>
    <x v="6"/>
    <n v="0"/>
    <x v="143"/>
    <x v="143"/>
    <s v="Semak belukar"/>
    <x v="6"/>
    <x v="0"/>
    <x v="0"/>
  </r>
  <r>
    <n v="5352"/>
    <n v="41"/>
    <n v="116"/>
    <n v="12"/>
    <x v="12"/>
    <n v="0"/>
    <x v="139"/>
    <x v="139"/>
    <s v="Pertanian lahan kering"/>
    <x v="12"/>
    <x v="0"/>
    <x v="0"/>
  </r>
  <r>
    <n v="5353"/>
    <n v="659"/>
    <n v="116"/>
    <n v="12"/>
    <x v="7"/>
    <n v="0"/>
    <x v="139"/>
    <x v="139"/>
    <s v="Pertanian lahan kering"/>
    <x v="7"/>
    <x v="0"/>
    <x v="0"/>
  </r>
  <r>
    <n v="5354"/>
    <n v="8"/>
    <n v="107"/>
    <n v="2"/>
    <x v="9"/>
    <n v="0"/>
    <x v="143"/>
    <x v="143"/>
    <s v="Hutan lahan kering sekunder / bekas tebangan"/>
    <x v="9"/>
    <x v="0"/>
    <x v="0"/>
  </r>
  <r>
    <n v="5355"/>
    <n v="1"/>
    <n v="107"/>
    <n v="21"/>
    <x v="0"/>
    <n v="0"/>
    <x v="143"/>
    <x v="143"/>
    <s v="Rawa"/>
    <x v="0"/>
    <x v="0"/>
    <x v="0"/>
  </r>
  <r>
    <n v="5356"/>
    <n v="28"/>
    <n v="107"/>
    <n v="2"/>
    <x v="15"/>
    <n v="0"/>
    <x v="143"/>
    <x v="143"/>
    <s v="Hutan lahan kering sekunder / bekas tebangan"/>
    <x v="15"/>
    <x v="0"/>
    <x v="1"/>
  </r>
  <r>
    <n v="5357"/>
    <n v="1"/>
    <n v="116"/>
    <n v="11"/>
    <x v="12"/>
    <n v="0"/>
    <x v="139"/>
    <x v="139"/>
    <s v="Savanna / Padang rumput"/>
    <x v="12"/>
    <x v="0"/>
    <x v="0"/>
  </r>
  <r>
    <n v="5358"/>
    <n v="111"/>
    <n v="116"/>
    <n v="11"/>
    <x v="7"/>
    <n v="0"/>
    <x v="139"/>
    <x v="139"/>
    <s v="Savanna / Padang rumput"/>
    <x v="7"/>
    <x v="0"/>
    <x v="0"/>
  </r>
  <r>
    <n v="5359"/>
    <n v="1242"/>
    <n v="116"/>
    <n v="2"/>
    <x v="7"/>
    <n v="0"/>
    <x v="139"/>
    <x v="139"/>
    <s v="Hutan lahan kering sekunder / bekas tebangan"/>
    <x v="7"/>
    <x v="0"/>
    <x v="1"/>
  </r>
  <r>
    <n v="5360"/>
    <n v="2"/>
    <n v="107"/>
    <n v="0"/>
    <x v="8"/>
    <n v="0"/>
    <x v="143"/>
    <x v="143"/>
    <s v="No data"/>
    <x v="8"/>
    <x v="0"/>
    <x v="0"/>
  </r>
  <r>
    <n v="5361"/>
    <n v="2"/>
    <n v="107"/>
    <n v="21"/>
    <x v="9"/>
    <n v="0"/>
    <x v="143"/>
    <x v="143"/>
    <s v="Rawa"/>
    <x v="9"/>
    <x v="0"/>
    <x v="0"/>
  </r>
  <r>
    <n v="5362"/>
    <n v="24"/>
    <n v="107"/>
    <n v="21"/>
    <x v="15"/>
    <n v="0"/>
    <x v="143"/>
    <x v="143"/>
    <s v="Rawa"/>
    <x v="15"/>
    <x v="0"/>
    <x v="0"/>
  </r>
  <r>
    <n v="5363"/>
    <n v="14"/>
    <n v="118"/>
    <n v="18"/>
    <x v="5"/>
    <n v="0"/>
    <x v="144"/>
    <x v="144"/>
    <s v="Lahan terbuka"/>
    <x v="5"/>
    <x v="0"/>
    <x v="0"/>
  </r>
  <r>
    <n v="5364"/>
    <n v="325"/>
    <n v="118"/>
    <n v="12"/>
    <x v="3"/>
    <n v="0"/>
    <x v="144"/>
    <x v="144"/>
    <s v="Pertanian lahan kering"/>
    <x v="3"/>
    <x v="0"/>
    <x v="0"/>
  </r>
  <r>
    <n v="5365"/>
    <n v="254"/>
    <n v="107"/>
    <n v="11"/>
    <x v="4"/>
    <n v="0"/>
    <x v="143"/>
    <x v="143"/>
    <s v="Savanna / Padang rumput"/>
    <x v="4"/>
    <x v="0"/>
    <x v="0"/>
  </r>
  <r>
    <n v="5366"/>
    <n v="33"/>
    <n v="107"/>
    <n v="9"/>
    <x v="7"/>
    <n v="0"/>
    <x v="143"/>
    <x v="143"/>
    <s v="Semak belukar"/>
    <x v="7"/>
    <x v="0"/>
    <x v="0"/>
  </r>
  <r>
    <n v="5367"/>
    <n v="2187"/>
    <n v="107"/>
    <n v="13"/>
    <x v="7"/>
    <n v="0"/>
    <x v="143"/>
    <x v="143"/>
    <s v="Pertanian lahan kering  campur semak / kebun campur"/>
    <x v="7"/>
    <x v="0"/>
    <x v="0"/>
  </r>
  <r>
    <n v="5368"/>
    <n v="63"/>
    <n v="118"/>
    <n v="9"/>
    <x v="5"/>
    <n v="0"/>
    <x v="144"/>
    <x v="144"/>
    <s v="Semak belukar"/>
    <x v="5"/>
    <x v="0"/>
    <x v="0"/>
  </r>
  <r>
    <n v="5369"/>
    <n v="28"/>
    <n v="107"/>
    <n v="0"/>
    <x v="12"/>
    <n v="0"/>
    <x v="143"/>
    <x v="143"/>
    <s v="No data"/>
    <x v="12"/>
    <x v="0"/>
    <x v="0"/>
  </r>
  <r>
    <n v="5370"/>
    <n v="1"/>
    <n v="107"/>
    <n v="11"/>
    <x v="8"/>
    <n v="0"/>
    <x v="143"/>
    <x v="143"/>
    <s v="Savanna / Padang rumput"/>
    <x v="8"/>
    <x v="0"/>
    <x v="0"/>
  </r>
  <r>
    <n v="5371"/>
    <n v="941"/>
    <n v="107"/>
    <n v="13"/>
    <x v="1"/>
    <n v="0"/>
    <x v="143"/>
    <x v="143"/>
    <s v="Pertanian lahan kering  campur semak / kebun campur"/>
    <x v="1"/>
    <x v="0"/>
    <x v="0"/>
  </r>
  <r>
    <n v="5372"/>
    <n v="43"/>
    <n v="107"/>
    <n v="13"/>
    <x v="4"/>
    <n v="0"/>
    <x v="143"/>
    <x v="143"/>
    <s v="Pertanian lahan kering  campur semak / kebun campur"/>
    <x v="4"/>
    <x v="0"/>
    <x v="0"/>
  </r>
  <r>
    <n v="5373"/>
    <n v="55"/>
    <n v="107"/>
    <n v="6"/>
    <x v="9"/>
    <n v="0"/>
    <x v="143"/>
    <x v="143"/>
    <s v="Hutan mangrove sekunder"/>
    <x v="9"/>
    <x v="0"/>
    <x v="0"/>
  </r>
  <r>
    <n v="5374"/>
    <n v="3"/>
    <n v="107"/>
    <n v="21"/>
    <x v="4"/>
    <n v="0"/>
    <x v="143"/>
    <x v="143"/>
    <s v="Rawa"/>
    <x v="4"/>
    <x v="0"/>
    <x v="0"/>
  </r>
  <r>
    <n v="5375"/>
    <n v="1"/>
    <n v="107"/>
    <n v="14"/>
    <x v="4"/>
    <n v="0"/>
    <x v="143"/>
    <x v="143"/>
    <s v="Sawah"/>
    <x v="4"/>
    <x v="0"/>
    <x v="0"/>
  </r>
  <r>
    <n v="5376"/>
    <n v="306"/>
    <n v="107"/>
    <n v="14"/>
    <x v="6"/>
    <n v="0"/>
    <x v="143"/>
    <x v="143"/>
    <s v="Sawah"/>
    <x v="6"/>
    <x v="0"/>
    <x v="0"/>
  </r>
  <r>
    <n v="5377"/>
    <n v="1"/>
    <n v="107"/>
    <n v="5"/>
    <x v="8"/>
    <n v="0"/>
    <x v="143"/>
    <x v="143"/>
    <s v="Hutan mangrove primer"/>
    <x v="8"/>
    <x v="0"/>
    <x v="1"/>
  </r>
  <r>
    <n v="5378"/>
    <n v="1"/>
    <n v="107"/>
    <n v="6"/>
    <x v="0"/>
    <n v="0"/>
    <x v="143"/>
    <x v="143"/>
    <s v="Hutan mangrove sekunder"/>
    <x v="0"/>
    <x v="0"/>
    <x v="1"/>
  </r>
  <r>
    <n v="5379"/>
    <n v="15"/>
    <n v="107"/>
    <n v="5"/>
    <x v="15"/>
    <n v="0"/>
    <x v="143"/>
    <x v="143"/>
    <s v="Hutan mangrove primer"/>
    <x v="15"/>
    <x v="0"/>
    <x v="1"/>
  </r>
  <r>
    <n v="5380"/>
    <n v="94"/>
    <n v="107"/>
    <n v="5"/>
    <x v="9"/>
    <n v="0"/>
    <x v="143"/>
    <x v="143"/>
    <s v="Hutan mangrove primer"/>
    <x v="9"/>
    <x v="0"/>
    <x v="0"/>
  </r>
  <r>
    <n v="5381"/>
    <n v="4"/>
    <n v="107"/>
    <n v="0"/>
    <x v="9"/>
    <n v="0"/>
    <x v="143"/>
    <x v="143"/>
    <s v="No data"/>
    <x v="9"/>
    <x v="0"/>
    <x v="0"/>
  </r>
  <r>
    <n v="5382"/>
    <n v="64"/>
    <n v="107"/>
    <n v="13"/>
    <x v="9"/>
    <n v="0"/>
    <x v="143"/>
    <x v="143"/>
    <s v="Pertanian lahan kering  campur semak / kebun campur"/>
    <x v="9"/>
    <x v="0"/>
    <x v="0"/>
  </r>
  <r>
    <n v="5383"/>
    <n v="263"/>
    <n v="107"/>
    <n v="13"/>
    <x v="3"/>
    <n v="0"/>
    <x v="143"/>
    <x v="143"/>
    <s v="Pertanian lahan kering  campur semak / kebun campur"/>
    <x v="3"/>
    <x v="0"/>
    <x v="0"/>
  </r>
  <r>
    <n v="5384"/>
    <n v="149"/>
    <n v="107"/>
    <n v="13"/>
    <x v="2"/>
    <n v="0"/>
    <x v="143"/>
    <x v="143"/>
    <s v="Pertanian lahan kering  campur semak / kebun campur"/>
    <x v="2"/>
    <x v="0"/>
    <x v="0"/>
  </r>
  <r>
    <n v="5385"/>
    <n v="12"/>
    <n v="111"/>
    <n v="12"/>
    <x v="12"/>
    <n v="0"/>
    <x v="141"/>
    <x v="141"/>
    <s v="Pertanian lahan kering"/>
    <x v="12"/>
    <x v="0"/>
    <x v="0"/>
  </r>
  <r>
    <n v="5386"/>
    <n v="8"/>
    <n v="116"/>
    <n v="18"/>
    <x v="0"/>
    <n v="0"/>
    <x v="139"/>
    <x v="139"/>
    <s v="Lahan terbuka"/>
    <x v="0"/>
    <x v="0"/>
    <x v="0"/>
  </r>
  <r>
    <n v="5387"/>
    <n v="533"/>
    <n v="116"/>
    <n v="18"/>
    <x v="8"/>
    <n v="0"/>
    <x v="139"/>
    <x v="139"/>
    <s v="Lahan terbuka"/>
    <x v="8"/>
    <x v="0"/>
    <x v="0"/>
  </r>
  <r>
    <n v="5388"/>
    <n v="15"/>
    <n v="111"/>
    <n v="2"/>
    <x v="8"/>
    <n v="0"/>
    <x v="141"/>
    <x v="141"/>
    <s v="Hutan lahan kering sekunder / bekas tebangan"/>
    <x v="8"/>
    <x v="0"/>
    <x v="1"/>
  </r>
  <r>
    <n v="5389"/>
    <n v="114"/>
    <n v="111"/>
    <n v="12"/>
    <x v="7"/>
    <n v="0"/>
    <x v="141"/>
    <x v="141"/>
    <s v="Pertanian lahan kering"/>
    <x v="7"/>
    <x v="0"/>
    <x v="0"/>
  </r>
  <r>
    <n v="5390"/>
    <n v="30"/>
    <n v="116"/>
    <n v="2"/>
    <x v="8"/>
    <n v="0"/>
    <x v="139"/>
    <x v="139"/>
    <s v="Hutan lahan kering sekunder / bekas tebangan"/>
    <x v="8"/>
    <x v="0"/>
    <x v="1"/>
  </r>
  <r>
    <n v="5391"/>
    <n v="14"/>
    <n v="116"/>
    <n v="11"/>
    <x v="3"/>
    <n v="0"/>
    <x v="139"/>
    <x v="139"/>
    <s v="Savanna / Padang rumput"/>
    <x v="3"/>
    <x v="0"/>
    <x v="0"/>
  </r>
  <r>
    <n v="5392"/>
    <n v="120"/>
    <n v="107"/>
    <n v="11"/>
    <x v="2"/>
    <n v="0"/>
    <x v="143"/>
    <x v="143"/>
    <s v="Savanna / Padang rumput"/>
    <x v="2"/>
    <x v="0"/>
    <x v="0"/>
  </r>
  <r>
    <n v="5393"/>
    <n v="1"/>
    <n v="107"/>
    <n v="5"/>
    <x v="4"/>
    <n v="0"/>
    <x v="143"/>
    <x v="143"/>
    <s v="Hutan mangrove primer"/>
    <x v="4"/>
    <x v="0"/>
    <x v="2"/>
  </r>
  <r>
    <n v="5394"/>
    <n v="161"/>
    <n v="116"/>
    <n v="2"/>
    <x v="3"/>
    <n v="0"/>
    <x v="139"/>
    <x v="139"/>
    <s v="Hutan lahan kering sekunder / bekas tebangan"/>
    <x v="3"/>
    <x v="0"/>
    <x v="1"/>
  </r>
  <r>
    <n v="5395"/>
    <n v="1"/>
    <n v="107"/>
    <n v="6"/>
    <x v="4"/>
    <n v="0"/>
    <x v="143"/>
    <x v="143"/>
    <s v="Hutan mangrove sekunder"/>
    <x v="4"/>
    <x v="0"/>
    <x v="0"/>
  </r>
  <r>
    <n v="5396"/>
    <n v="208"/>
    <n v="107"/>
    <n v="13"/>
    <x v="6"/>
    <n v="0"/>
    <x v="143"/>
    <x v="143"/>
    <s v="Pertanian lahan kering  campur semak / kebun campur"/>
    <x v="6"/>
    <x v="0"/>
    <x v="0"/>
  </r>
  <r>
    <n v="5397"/>
    <n v="131"/>
    <n v="119"/>
    <n v="16"/>
    <x v="2"/>
    <n v="0"/>
    <x v="142"/>
    <x v="142"/>
    <s v="Pemukiman"/>
    <x v="2"/>
    <x v="0"/>
    <x v="0"/>
  </r>
  <r>
    <n v="5398"/>
    <n v="3"/>
    <n v="107"/>
    <n v="11"/>
    <x v="9"/>
    <n v="0"/>
    <x v="143"/>
    <x v="143"/>
    <s v="Savanna / Padang rumput"/>
    <x v="9"/>
    <x v="0"/>
    <x v="0"/>
  </r>
  <r>
    <n v="5399"/>
    <n v="3"/>
    <n v="107"/>
    <n v="6"/>
    <x v="17"/>
    <n v="0"/>
    <x v="143"/>
    <x v="143"/>
    <s v="Hutan mangrove sekunder"/>
    <x v="17"/>
    <x v="0"/>
    <x v="1"/>
  </r>
  <r>
    <n v="5400"/>
    <n v="16"/>
    <n v="111"/>
    <n v="9"/>
    <x v="8"/>
    <n v="0"/>
    <x v="141"/>
    <x v="141"/>
    <s v="Semak belukar"/>
    <x v="8"/>
    <x v="0"/>
    <x v="0"/>
  </r>
  <r>
    <n v="5401"/>
    <n v="130"/>
    <n v="114"/>
    <n v="2"/>
    <x v="4"/>
    <n v="0"/>
    <x v="145"/>
    <x v="145"/>
    <s v="Hutan lahan kering sekunder / bekas tebangan"/>
    <x v="4"/>
    <x v="0"/>
    <x v="0"/>
  </r>
  <r>
    <n v="5402"/>
    <n v="9"/>
    <n v="107"/>
    <n v="11"/>
    <x v="15"/>
    <n v="0"/>
    <x v="143"/>
    <x v="143"/>
    <s v="Savanna / Padang rumput"/>
    <x v="15"/>
    <x v="0"/>
    <x v="0"/>
  </r>
  <r>
    <n v="5403"/>
    <n v="5"/>
    <n v="107"/>
    <n v="15"/>
    <x v="2"/>
    <n v="0"/>
    <x v="143"/>
    <x v="143"/>
    <s v="Tambak"/>
    <x v="2"/>
    <x v="0"/>
    <x v="0"/>
  </r>
  <r>
    <n v="5404"/>
    <n v="1"/>
    <n v="107"/>
    <n v="6"/>
    <x v="2"/>
    <n v="0"/>
    <x v="143"/>
    <x v="143"/>
    <s v="Hutan mangrove sekunder"/>
    <x v="2"/>
    <x v="0"/>
    <x v="1"/>
  </r>
  <r>
    <n v="5405"/>
    <n v="39"/>
    <n v="107"/>
    <n v="2"/>
    <x v="3"/>
    <n v="0"/>
    <x v="143"/>
    <x v="143"/>
    <s v="Hutan lahan kering sekunder / bekas tebangan"/>
    <x v="3"/>
    <x v="0"/>
    <x v="1"/>
  </r>
  <r>
    <n v="5406"/>
    <n v="128"/>
    <n v="114"/>
    <n v="2"/>
    <x v="5"/>
    <n v="0"/>
    <x v="145"/>
    <x v="145"/>
    <s v="Hutan lahan kering sekunder / bekas tebangan"/>
    <x v="5"/>
    <x v="0"/>
    <x v="1"/>
  </r>
  <r>
    <n v="5407"/>
    <n v="3"/>
    <n v="118"/>
    <n v="9"/>
    <x v="8"/>
    <n v="0"/>
    <x v="144"/>
    <x v="144"/>
    <s v="Semak belukar"/>
    <x v="8"/>
    <x v="0"/>
    <x v="0"/>
  </r>
  <r>
    <n v="5408"/>
    <n v="4"/>
    <n v="107"/>
    <n v="6"/>
    <x v="6"/>
    <n v="0"/>
    <x v="143"/>
    <x v="143"/>
    <s v="Hutan mangrove sekunder"/>
    <x v="6"/>
    <x v="0"/>
    <x v="1"/>
  </r>
  <r>
    <n v="5409"/>
    <n v="898"/>
    <n v="116"/>
    <n v="12"/>
    <x v="6"/>
    <n v="0"/>
    <x v="139"/>
    <x v="139"/>
    <s v="Pertanian lahan kering"/>
    <x v="6"/>
    <x v="0"/>
    <x v="0"/>
  </r>
  <r>
    <n v="5410"/>
    <n v="48"/>
    <n v="107"/>
    <n v="9"/>
    <x v="17"/>
    <n v="0"/>
    <x v="143"/>
    <x v="143"/>
    <s v="Semak belukar"/>
    <x v="17"/>
    <x v="0"/>
    <x v="0"/>
  </r>
  <r>
    <n v="5411"/>
    <n v="6"/>
    <n v="114"/>
    <n v="2"/>
    <x v="2"/>
    <n v="0"/>
    <x v="145"/>
    <x v="145"/>
    <s v="Hutan lahan kering sekunder / bekas tebangan"/>
    <x v="2"/>
    <x v="0"/>
    <x v="1"/>
  </r>
  <r>
    <n v="5412"/>
    <n v="360"/>
    <n v="114"/>
    <n v="9"/>
    <x v="2"/>
    <n v="0"/>
    <x v="145"/>
    <x v="145"/>
    <s v="Semak belukar"/>
    <x v="2"/>
    <x v="0"/>
    <x v="0"/>
  </r>
  <r>
    <n v="5413"/>
    <n v="11"/>
    <n v="114"/>
    <n v="9"/>
    <x v="7"/>
    <n v="0"/>
    <x v="145"/>
    <x v="145"/>
    <s v="Semak belukar"/>
    <x v="7"/>
    <x v="0"/>
    <x v="0"/>
  </r>
  <r>
    <n v="5414"/>
    <n v="470"/>
    <n v="114"/>
    <n v="13"/>
    <x v="7"/>
    <n v="0"/>
    <x v="145"/>
    <x v="145"/>
    <s v="Pertanian lahan kering  campur semak / kebun campur"/>
    <x v="7"/>
    <x v="0"/>
    <x v="0"/>
  </r>
  <r>
    <n v="5415"/>
    <n v="6"/>
    <n v="107"/>
    <n v="11"/>
    <x v="17"/>
    <n v="0"/>
    <x v="143"/>
    <x v="143"/>
    <s v="Savanna / Padang rumput"/>
    <x v="17"/>
    <x v="0"/>
    <x v="0"/>
  </r>
  <r>
    <n v="5416"/>
    <n v="1"/>
    <n v="107"/>
    <n v="5"/>
    <x v="17"/>
    <n v="0"/>
    <x v="143"/>
    <x v="143"/>
    <s v="Hutan mangrove primer"/>
    <x v="17"/>
    <x v="0"/>
    <x v="1"/>
  </r>
  <r>
    <n v="5417"/>
    <n v="2467"/>
    <n v="110"/>
    <n v="9"/>
    <x v="2"/>
    <n v="0"/>
    <x v="146"/>
    <x v="146"/>
    <s v="Semak belukar"/>
    <x v="2"/>
    <x v="0"/>
    <x v="0"/>
  </r>
  <r>
    <n v="5418"/>
    <n v="4"/>
    <n v="114"/>
    <n v="9"/>
    <x v="1"/>
    <n v="0"/>
    <x v="145"/>
    <x v="145"/>
    <s v="Semak belukar"/>
    <x v="1"/>
    <x v="0"/>
    <x v="0"/>
  </r>
  <r>
    <n v="5419"/>
    <n v="34"/>
    <n v="114"/>
    <n v="13"/>
    <x v="2"/>
    <n v="0"/>
    <x v="145"/>
    <x v="145"/>
    <s v="Pertanian lahan kering  campur semak / kebun campur"/>
    <x v="2"/>
    <x v="0"/>
    <x v="0"/>
  </r>
  <r>
    <n v="5420"/>
    <n v="125"/>
    <n v="114"/>
    <n v="13"/>
    <x v="1"/>
    <n v="0"/>
    <x v="145"/>
    <x v="145"/>
    <s v="Pertanian lahan kering  campur semak / kebun campur"/>
    <x v="1"/>
    <x v="0"/>
    <x v="0"/>
  </r>
  <r>
    <n v="5421"/>
    <n v="4"/>
    <n v="111"/>
    <n v="12"/>
    <x v="6"/>
    <n v="0"/>
    <x v="141"/>
    <x v="141"/>
    <s v="Pertanian lahan kering"/>
    <x v="6"/>
    <x v="0"/>
    <x v="0"/>
  </r>
  <r>
    <n v="5422"/>
    <n v="29"/>
    <n v="116"/>
    <n v="18"/>
    <x v="5"/>
    <n v="0"/>
    <x v="139"/>
    <x v="139"/>
    <s v="Lahan terbuka"/>
    <x v="5"/>
    <x v="0"/>
    <x v="0"/>
  </r>
  <r>
    <n v="5423"/>
    <n v="11"/>
    <n v="116"/>
    <n v="18"/>
    <x v="4"/>
    <n v="0"/>
    <x v="139"/>
    <x v="139"/>
    <s v="Lahan terbuka"/>
    <x v="4"/>
    <x v="0"/>
    <x v="0"/>
  </r>
  <r>
    <n v="5424"/>
    <n v="30"/>
    <n v="117"/>
    <n v="13"/>
    <x v="3"/>
    <n v="0"/>
    <x v="140"/>
    <x v="140"/>
    <s v="Pertanian lahan kering  campur semak / kebun campur"/>
    <x v="3"/>
    <x v="0"/>
    <x v="0"/>
  </r>
  <r>
    <n v="5425"/>
    <n v="7"/>
    <n v="117"/>
    <n v="13"/>
    <x v="5"/>
    <n v="0"/>
    <x v="140"/>
    <x v="140"/>
    <s v="Pertanian lahan kering  campur semak / kebun campur"/>
    <x v="5"/>
    <x v="0"/>
    <x v="0"/>
  </r>
  <r>
    <n v="5426"/>
    <n v="2879"/>
    <n v="119"/>
    <n v="13"/>
    <x v="2"/>
    <n v="0"/>
    <x v="142"/>
    <x v="142"/>
    <s v="Pertanian lahan kering  campur semak / kebun campur"/>
    <x v="2"/>
    <x v="0"/>
    <x v="0"/>
  </r>
  <r>
    <n v="5427"/>
    <n v="19"/>
    <n v="111"/>
    <n v="16"/>
    <x v="12"/>
    <n v="0"/>
    <x v="141"/>
    <x v="141"/>
    <s v="Pemukiman"/>
    <x v="12"/>
    <x v="0"/>
    <x v="0"/>
  </r>
  <r>
    <n v="5428"/>
    <n v="71"/>
    <n v="116"/>
    <n v="2"/>
    <x v="6"/>
    <n v="0"/>
    <x v="139"/>
    <x v="139"/>
    <s v="Hutan lahan kering sekunder / bekas tebangan"/>
    <x v="6"/>
    <x v="0"/>
    <x v="1"/>
  </r>
  <r>
    <n v="5429"/>
    <n v="425"/>
    <n v="117"/>
    <n v="13"/>
    <x v="2"/>
    <n v="0"/>
    <x v="140"/>
    <x v="140"/>
    <s v="Pertanian lahan kering  campur semak / kebun campur"/>
    <x v="2"/>
    <x v="0"/>
    <x v="0"/>
  </r>
  <r>
    <n v="5430"/>
    <n v="20"/>
    <n v="113"/>
    <n v="16"/>
    <x v="10"/>
    <n v="0"/>
    <x v="147"/>
    <x v="147"/>
    <s v="Pemukiman"/>
    <x v="10"/>
    <x v="0"/>
    <x v="0"/>
  </r>
  <r>
    <n v="5431"/>
    <n v="767"/>
    <n v="113"/>
    <n v="13"/>
    <x v="7"/>
    <n v="0"/>
    <x v="147"/>
    <x v="147"/>
    <s v="Pertanian lahan kering  campur semak / kebun campur"/>
    <x v="7"/>
    <x v="0"/>
    <x v="0"/>
  </r>
  <r>
    <n v="5432"/>
    <n v="3"/>
    <n v="113"/>
    <n v="14"/>
    <x v="10"/>
    <n v="0"/>
    <x v="147"/>
    <x v="147"/>
    <s v="Sawah"/>
    <x v="10"/>
    <x v="0"/>
    <x v="0"/>
  </r>
  <r>
    <n v="5433"/>
    <n v="16"/>
    <n v="113"/>
    <n v="23"/>
    <x v="10"/>
    <n v="0"/>
    <x v="147"/>
    <x v="147"/>
    <s v="Bandara"/>
    <x v="10"/>
    <x v="0"/>
    <x v="0"/>
  </r>
  <r>
    <n v="5434"/>
    <n v="1"/>
    <n v="111"/>
    <n v="16"/>
    <x v="10"/>
    <n v="0"/>
    <x v="141"/>
    <x v="141"/>
    <s v="Pemukiman"/>
    <x v="10"/>
    <x v="0"/>
    <x v="0"/>
  </r>
  <r>
    <n v="5435"/>
    <n v="650"/>
    <n v="113"/>
    <n v="16"/>
    <x v="3"/>
    <n v="0"/>
    <x v="147"/>
    <x v="147"/>
    <s v="Pemukiman"/>
    <x v="3"/>
    <x v="0"/>
    <x v="0"/>
  </r>
  <r>
    <n v="5436"/>
    <n v="3"/>
    <n v="113"/>
    <n v="13"/>
    <x v="10"/>
    <n v="0"/>
    <x v="147"/>
    <x v="147"/>
    <s v="Pertanian lahan kering  campur semak / kebun campur"/>
    <x v="10"/>
    <x v="0"/>
    <x v="0"/>
  </r>
  <r>
    <n v="5437"/>
    <n v="1"/>
    <n v="111"/>
    <n v="23"/>
    <x v="10"/>
    <n v="0"/>
    <x v="141"/>
    <x v="141"/>
    <s v="Bandara"/>
    <x v="10"/>
    <x v="0"/>
    <x v="0"/>
  </r>
  <r>
    <n v="5438"/>
    <n v="408"/>
    <n v="107"/>
    <n v="11"/>
    <x v="1"/>
    <n v="0"/>
    <x v="143"/>
    <x v="143"/>
    <s v="Savanna / Padang rumput"/>
    <x v="1"/>
    <x v="0"/>
    <x v="0"/>
  </r>
  <r>
    <n v="5439"/>
    <n v="188"/>
    <n v="113"/>
    <n v="13"/>
    <x v="3"/>
    <n v="0"/>
    <x v="147"/>
    <x v="147"/>
    <s v="Pertanian lahan kering  campur semak / kebun campur"/>
    <x v="3"/>
    <x v="0"/>
    <x v="0"/>
  </r>
  <r>
    <n v="5440"/>
    <n v="1"/>
    <n v="113"/>
    <n v="23"/>
    <x v="7"/>
    <n v="0"/>
    <x v="147"/>
    <x v="147"/>
    <s v="Bandara"/>
    <x v="7"/>
    <x v="0"/>
    <x v="0"/>
  </r>
  <r>
    <n v="5441"/>
    <n v="2"/>
    <n v="119"/>
    <n v="0"/>
    <x v="2"/>
    <n v="0"/>
    <x v="142"/>
    <x v="142"/>
    <s v="No data"/>
    <x v="2"/>
    <x v="0"/>
    <x v="0"/>
  </r>
  <r>
    <n v="5442"/>
    <n v="13"/>
    <n v="113"/>
    <n v="16"/>
    <x v="7"/>
    <n v="0"/>
    <x v="147"/>
    <x v="147"/>
    <s v="Pemukiman"/>
    <x v="7"/>
    <x v="0"/>
    <x v="0"/>
  </r>
  <r>
    <n v="5443"/>
    <n v="12"/>
    <n v="114"/>
    <n v="9"/>
    <x v="4"/>
    <n v="0"/>
    <x v="145"/>
    <x v="145"/>
    <s v="Semak belukar"/>
    <x v="4"/>
    <x v="0"/>
    <x v="0"/>
  </r>
  <r>
    <n v="5444"/>
    <n v="3"/>
    <n v="113"/>
    <n v="13"/>
    <x v="2"/>
    <n v="0"/>
    <x v="147"/>
    <x v="147"/>
    <s v="Pertanian lahan kering  campur semak / kebun campur"/>
    <x v="2"/>
    <x v="0"/>
    <x v="0"/>
  </r>
  <r>
    <n v="5445"/>
    <n v="196"/>
    <n v="119"/>
    <n v="13"/>
    <x v="3"/>
    <n v="0"/>
    <x v="142"/>
    <x v="142"/>
    <s v="Pertanian lahan kering  campur semak / kebun campur"/>
    <x v="3"/>
    <x v="0"/>
    <x v="0"/>
  </r>
  <r>
    <n v="5446"/>
    <n v="3"/>
    <n v="118"/>
    <n v="12"/>
    <x v="4"/>
    <n v="0"/>
    <x v="144"/>
    <x v="144"/>
    <s v="Pertanian lahan kering"/>
    <x v="4"/>
    <x v="0"/>
    <x v="0"/>
  </r>
  <r>
    <n v="5447"/>
    <n v="15"/>
    <n v="118"/>
    <n v="12"/>
    <x v="1"/>
    <n v="0"/>
    <x v="144"/>
    <x v="144"/>
    <s v="Pertanian lahan kering"/>
    <x v="1"/>
    <x v="0"/>
    <x v="0"/>
  </r>
  <r>
    <n v="5448"/>
    <n v="341"/>
    <n v="118"/>
    <n v="2"/>
    <x v="1"/>
    <n v="0"/>
    <x v="144"/>
    <x v="144"/>
    <s v="Hutan lahan kering sekunder / bekas tebangan"/>
    <x v="1"/>
    <x v="0"/>
    <x v="1"/>
  </r>
  <r>
    <n v="5449"/>
    <n v="813"/>
    <n v="118"/>
    <n v="2"/>
    <x v="4"/>
    <n v="0"/>
    <x v="144"/>
    <x v="144"/>
    <s v="Hutan lahan kering sekunder / bekas tebangan"/>
    <x v="4"/>
    <x v="0"/>
    <x v="0"/>
  </r>
  <r>
    <n v="5450"/>
    <n v="2064"/>
    <n v="110"/>
    <n v="9"/>
    <x v="4"/>
    <n v="0"/>
    <x v="146"/>
    <x v="146"/>
    <s v="Semak belukar"/>
    <x v="4"/>
    <x v="0"/>
    <x v="0"/>
  </r>
  <r>
    <n v="5451"/>
    <n v="7"/>
    <n v="114"/>
    <n v="9"/>
    <x v="8"/>
    <n v="0"/>
    <x v="145"/>
    <x v="145"/>
    <s v="Semak belukar"/>
    <x v="8"/>
    <x v="0"/>
    <x v="0"/>
  </r>
  <r>
    <n v="5452"/>
    <n v="9"/>
    <n v="114"/>
    <n v="9"/>
    <x v="3"/>
    <n v="0"/>
    <x v="145"/>
    <x v="145"/>
    <s v="Semak belukar"/>
    <x v="3"/>
    <x v="0"/>
    <x v="0"/>
  </r>
  <r>
    <n v="5453"/>
    <n v="1"/>
    <n v="118"/>
    <n v="2"/>
    <x v="3"/>
    <n v="0"/>
    <x v="144"/>
    <x v="144"/>
    <s v="Hutan lahan kering sekunder / bekas tebangan"/>
    <x v="3"/>
    <x v="0"/>
    <x v="1"/>
  </r>
  <r>
    <n v="5454"/>
    <n v="612"/>
    <n v="107"/>
    <n v="12"/>
    <x v="6"/>
    <n v="0"/>
    <x v="143"/>
    <x v="143"/>
    <s v="Pertanian lahan kering"/>
    <x v="6"/>
    <x v="0"/>
    <x v="0"/>
  </r>
  <r>
    <n v="5455"/>
    <n v="44"/>
    <n v="113"/>
    <n v="13"/>
    <x v="1"/>
    <n v="0"/>
    <x v="147"/>
    <x v="147"/>
    <s v="Pertanian lahan kering  campur semak / kebun campur"/>
    <x v="1"/>
    <x v="0"/>
    <x v="0"/>
  </r>
  <r>
    <n v="5456"/>
    <n v="181"/>
    <n v="114"/>
    <n v="13"/>
    <x v="3"/>
    <n v="0"/>
    <x v="145"/>
    <x v="145"/>
    <s v="Pertanian lahan kering  campur semak / kebun campur"/>
    <x v="3"/>
    <x v="0"/>
    <x v="0"/>
  </r>
  <r>
    <n v="5457"/>
    <n v="164"/>
    <n v="107"/>
    <n v="11"/>
    <x v="6"/>
    <n v="0"/>
    <x v="143"/>
    <x v="143"/>
    <s v="Savanna / Padang rumput"/>
    <x v="6"/>
    <x v="0"/>
    <x v="0"/>
  </r>
  <r>
    <n v="5458"/>
    <n v="44"/>
    <n v="113"/>
    <n v="16"/>
    <x v="12"/>
    <n v="0"/>
    <x v="147"/>
    <x v="147"/>
    <s v="Pemukiman"/>
    <x v="12"/>
    <x v="0"/>
    <x v="0"/>
  </r>
  <r>
    <n v="5459"/>
    <n v="11"/>
    <n v="118"/>
    <n v="13"/>
    <x v="5"/>
    <n v="0"/>
    <x v="144"/>
    <x v="144"/>
    <s v="Pertanian lahan kering  campur semak / kebun campur"/>
    <x v="5"/>
    <x v="0"/>
    <x v="0"/>
  </r>
  <r>
    <n v="5460"/>
    <n v="13"/>
    <n v="107"/>
    <n v="9"/>
    <x v="3"/>
    <n v="0"/>
    <x v="143"/>
    <x v="143"/>
    <s v="Semak belukar"/>
    <x v="3"/>
    <x v="0"/>
    <x v="0"/>
  </r>
  <r>
    <n v="5461"/>
    <n v="12"/>
    <n v="116"/>
    <n v="2"/>
    <x v="12"/>
    <n v="0"/>
    <x v="139"/>
    <x v="139"/>
    <s v="Hutan lahan kering sekunder / bekas tebangan"/>
    <x v="12"/>
    <x v="0"/>
    <x v="1"/>
  </r>
  <r>
    <n v="5462"/>
    <n v="802"/>
    <n v="116"/>
    <n v="13"/>
    <x v="5"/>
    <n v="0"/>
    <x v="139"/>
    <x v="139"/>
    <s v="Pertanian lahan kering  campur semak / kebun campur"/>
    <x v="5"/>
    <x v="0"/>
    <x v="0"/>
  </r>
  <r>
    <n v="5463"/>
    <n v="2021"/>
    <n v="116"/>
    <n v="13"/>
    <x v="2"/>
    <n v="0"/>
    <x v="139"/>
    <x v="139"/>
    <s v="Pertanian lahan kering  campur semak / kebun campur"/>
    <x v="2"/>
    <x v="0"/>
    <x v="0"/>
  </r>
  <r>
    <n v="5464"/>
    <n v="63"/>
    <n v="118"/>
    <n v="13"/>
    <x v="2"/>
    <n v="0"/>
    <x v="144"/>
    <x v="144"/>
    <s v="Pertanian lahan kering  campur semak / kebun campur"/>
    <x v="2"/>
    <x v="0"/>
    <x v="0"/>
  </r>
  <r>
    <n v="5465"/>
    <n v="66"/>
    <n v="116"/>
    <n v="20"/>
    <x v="12"/>
    <n v="0"/>
    <x v="139"/>
    <x v="139"/>
    <s v="Tubuh air"/>
    <x v="12"/>
    <x v="0"/>
    <x v="0"/>
  </r>
  <r>
    <n v="5466"/>
    <n v="9"/>
    <n v="116"/>
    <n v="20"/>
    <x v="7"/>
    <n v="0"/>
    <x v="139"/>
    <x v="139"/>
    <s v="Tubuh air"/>
    <x v="7"/>
    <x v="0"/>
    <x v="0"/>
  </r>
  <r>
    <n v="5467"/>
    <n v="471"/>
    <n v="107"/>
    <n v="12"/>
    <x v="3"/>
    <n v="0"/>
    <x v="143"/>
    <x v="143"/>
    <s v="Pertanian lahan kering"/>
    <x v="3"/>
    <x v="0"/>
    <x v="0"/>
  </r>
  <r>
    <n v="5468"/>
    <n v="1"/>
    <n v="116"/>
    <n v="16"/>
    <x v="12"/>
    <n v="0"/>
    <x v="139"/>
    <x v="139"/>
    <s v="Pemukiman"/>
    <x v="12"/>
    <x v="0"/>
    <x v="0"/>
  </r>
  <r>
    <n v="5469"/>
    <n v="12"/>
    <n v="118"/>
    <n v="13"/>
    <x v="3"/>
    <n v="0"/>
    <x v="144"/>
    <x v="144"/>
    <s v="Pertanian lahan kering  campur semak / kebun campur"/>
    <x v="3"/>
    <x v="0"/>
    <x v="0"/>
  </r>
  <r>
    <n v="5470"/>
    <n v="1"/>
    <n v="116"/>
    <n v="16"/>
    <x v="7"/>
    <n v="0"/>
    <x v="139"/>
    <x v="139"/>
    <s v="Pemukiman"/>
    <x v="7"/>
    <x v="0"/>
    <x v="0"/>
  </r>
  <r>
    <n v="5471"/>
    <n v="1"/>
    <n v="118"/>
    <n v="12"/>
    <x v="2"/>
    <n v="0"/>
    <x v="144"/>
    <x v="144"/>
    <s v="Pertanian lahan kering"/>
    <x v="2"/>
    <x v="0"/>
    <x v="0"/>
  </r>
  <r>
    <n v="5472"/>
    <n v="6"/>
    <n v="119"/>
    <n v="13"/>
    <x v="6"/>
    <n v="0"/>
    <x v="142"/>
    <x v="142"/>
    <s v="Pertanian lahan kering  campur semak / kebun campur"/>
    <x v="6"/>
    <x v="0"/>
    <x v="0"/>
  </r>
  <r>
    <n v="5473"/>
    <n v="45"/>
    <n v="107"/>
    <n v="11"/>
    <x v="3"/>
    <n v="0"/>
    <x v="143"/>
    <x v="143"/>
    <s v="Savanna / Padang rumput"/>
    <x v="3"/>
    <x v="0"/>
    <x v="0"/>
  </r>
  <r>
    <n v="5474"/>
    <n v="173"/>
    <n v="107"/>
    <n v="12"/>
    <x v="7"/>
    <n v="0"/>
    <x v="143"/>
    <x v="143"/>
    <s v="Pertanian lahan kering"/>
    <x v="7"/>
    <x v="0"/>
    <x v="0"/>
  </r>
  <r>
    <n v="5475"/>
    <n v="1"/>
    <n v="119"/>
    <n v="14"/>
    <x v="3"/>
    <n v="0"/>
    <x v="142"/>
    <x v="142"/>
    <s v="Sawah"/>
    <x v="3"/>
    <x v="0"/>
    <x v="0"/>
  </r>
  <r>
    <n v="5476"/>
    <n v="14"/>
    <n v="107"/>
    <n v="12"/>
    <x v="2"/>
    <n v="0"/>
    <x v="143"/>
    <x v="143"/>
    <s v="Pertanian lahan kering"/>
    <x v="2"/>
    <x v="0"/>
    <x v="0"/>
  </r>
  <r>
    <n v="5477"/>
    <n v="1367"/>
    <n v="107"/>
    <n v="11"/>
    <x v="7"/>
    <n v="0"/>
    <x v="143"/>
    <x v="143"/>
    <s v="Savanna / Padang rumput"/>
    <x v="7"/>
    <x v="0"/>
    <x v="0"/>
  </r>
  <r>
    <n v="5478"/>
    <n v="263"/>
    <n v="116"/>
    <n v="9"/>
    <x v="1"/>
    <n v="0"/>
    <x v="139"/>
    <x v="139"/>
    <s v="Semak belukar"/>
    <x v="1"/>
    <x v="0"/>
    <x v="0"/>
  </r>
  <r>
    <n v="5479"/>
    <n v="397"/>
    <n v="114"/>
    <n v="16"/>
    <x v="3"/>
    <n v="0"/>
    <x v="145"/>
    <x v="145"/>
    <s v="Pemukiman"/>
    <x v="3"/>
    <x v="0"/>
    <x v="0"/>
  </r>
  <r>
    <n v="5480"/>
    <n v="4"/>
    <n v="116"/>
    <n v="14"/>
    <x v="2"/>
    <n v="0"/>
    <x v="139"/>
    <x v="139"/>
    <s v="Sawah"/>
    <x v="2"/>
    <x v="0"/>
    <x v="0"/>
  </r>
  <r>
    <n v="5481"/>
    <n v="10"/>
    <n v="113"/>
    <n v="2"/>
    <x v="7"/>
    <n v="0"/>
    <x v="147"/>
    <x v="147"/>
    <s v="Hutan lahan kering sekunder / bekas tebangan"/>
    <x v="7"/>
    <x v="0"/>
    <x v="1"/>
  </r>
  <r>
    <n v="5482"/>
    <n v="280"/>
    <n v="116"/>
    <n v="14"/>
    <x v="6"/>
    <n v="0"/>
    <x v="139"/>
    <x v="139"/>
    <s v="Sawah"/>
    <x v="6"/>
    <x v="0"/>
    <x v="0"/>
  </r>
  <r>
    <n v="5483"/>
    <n v="18"/>
    <n v="118"/>
    <n v="2"/>
    <x v="2"/>
    <n v="0"/>
    <x v="144"/>
    <x v="144"/>
    <s v="Hutan lahan kering sekunder / bekas tebangan"/>
    <x v="2"/>
    <x v="0"/>
    <x v="1"/>
  </r>
  <r>
    <n v="5484"/>
    <n v="16"/>
    <n v="118"/>
    <n v="9"/>
    <x v="1"/>
    <n v="0"/>
    <x v="144"/>
    <x v="144"/>
    <s v="Semak belukar"/>
    <x v="1"/>
    <x v="0"/>
    <x v="0"/>
  </r>
  <r>
    <n v="5485"/>
    <n v="114"/>
    <n v="118"/>
    <n v="9"/>
    <x v="2"/>
    <n v="0"/>
    <x v="144"/>
    <x v="144"/>
    <s v="Semak belukar"/>
    <x v="2"/>
    <x v="0"/>
    <x v="0"/>
  </r>
  <r>
    <n v="5486"/>
    <n v="643"/>
    <n v="110"/>
    <n v="2"/>
    <x v="4"/>
    <n v="0"/>
    <x v="146"/>
    <x v="146"/>
    <s v="Hutan lahan kering sekunder / bekas tebangan"/>
    <x v="4"/>
    <x v="0"/>
    <x v="0"/>
  </r>
  <r>
    <n v="5487"/>
    <n v="1"/>
    <n v="114"/>
    <n v="16"/>
    <x v="7"/>
    <n v="0"/>
    <x v="145"/>
    <x v="145"/>
    <s v="Pemukiman"/>
    <x v="7"/>
    <x v="0"/>
    <x v="0"/>
  </r>
  <r>
    <n v="5488"/>
    <n v="52"/>
    <n v="116"/>
    <n v="13"/>
    <x v="4"/>
    <n v="0"/>
    <x v="139"/>
    <x v="139"/>
    <s v="Pertanian lahan kering  campur semak / kebun campur"/>
    <x v="4"/>
    <x v="0"/>
    <x v="0"/>
  </r>
  <r>
    <n v="5489"/>
    <n v="26"/>
    <n v="119"/>
    <n v="12"/>
    <x v="3"/>
    <n v="0"/>
    <x v="142"/>
    <x v="142"/>
    <s v="Pertanian lahan kering"/>
    <x v="3"/>
    <x v="0"/>
    <x v="0"/>
  </r>
  <r>
    <n v="5490"/>
    <n v="521"/>
    <n v="119"/>
    <n v="9"/>
    <x v="1"/>
    <n v="0"/>
    <x v="142"/>
    <x v="142"/>
    <s v="Semak belukar"/>
    <x v="1"/>
    <x v="0"/>
    <x v="0"/>
  </r>
  <r>
    <n v="5491"/>
    <n v="3"/>
    <n v="119"/>
    <n v="12"/>
    <x v="1"/>
    <n v="0"/>
    <x v="142"/>
    <x v="142"/>
    <s v="Pertanian lahan kering"/>
    <x v="1"/>
    <x v="0"/>
    <x v="0"/>
  </r>
  <r>
    <n v="5492"/>
    <n v="342"/>
    <n v="119"/>
    <n v="9"/>
    <x v="2"/>
    <n v="0"/>
    <x v="142"/>
    <x v="142"/>
    <s v="Semak belukar"/>
    <x v="2"/>
    <x v="0"/>
    <x v="0"/>
  </r>
  <r>
    <n v="5493"/>
    <n v="6"/>
    <n v="119"/>
    <n v="9"/>
    <x v="5"/>
    <n v="0"/>
    <x v="142"/>
    <x v="142"/>
    <s v="Semak belukar"/>
    <x v="5"/>
    <x v="0"/>
    <x v="0"/>
  </r>
  <r>
    <n v="5494"/>
    <n v="114"/>
    <n v="107"/>
    <n v="12"/>
    <x v="8"/>
    <n v="0"/>
    <x v="143"/>
    <x v="143"/>
    <s v="Pertanian lahan kering"/>
    <x v="8"/>
    <x v="0"/>
    <x v="0"/>
  </r>
  <r>
    <n v="5495"/>
    <n v="23"/>
    <n v="118"/>
    <n v="9"/>
    <x v="4"/>
    <n v="0"/>
    <x v="144"/>
    <x v="144"/>
    <s v="Semak belukar"/>
    <x v="4"/>
    <x v="0"/>
    <x v="0"/>
  </r>
  <r>
    <n v="5496"/>
    <n v="341"/>
    <n v="119"/>
    <n v="2"/>
    <x v="4"/>
    <n v="0"/>
    <x v="142"/>
    <x v="142"/>
    <s v="Hutan lahan kering sekunder / bekas tebangan"/>
    <x v="4"/>
    <x v="0"/>
    <x v="0"/>
  </r>
  <r>
    <n v="5497"/>
    <n v="60"/>
    <n v="110"/>
    <n v="2"/>
    <x v="2"/>
    <n v="0"/>
    <x v="146"/>
    <x v="146"/>
    <s v="Hutan lahan kering sekunder / bekas tebangan"/>
    <x v="2"/>
    <x v="0"/>
    <x v="1"/>
  </r>
  <r>
    <n v="5498"/>
    <n v="143"/>
    <n v="107"/>
    <n v="16"/>
    <x v="7"/>
    <n v="0"/>
    <x v="143"/>
    <x v="143"/>
    <s v="Pemukiman"/>
    <x v="7"/>
    <x v="0"/>
    <x v="0"/>
  </r>
  <r>
    <n v="5499"/>
    <n v="49"/>
    <n v="120"/>
    <n v="14"/>
    <x v="6"/>
    <n v="0"/>
    <x v="148"/>
    <x v="148"/>
    <s v="Sawah"/>
    <x v="6"/>
    <x v="0"/>
    <x v="0"/>
  </r>
  <r>
    <n v="5500"/>
    <n v="6"/>
    <n v="107"/>
    <n v="16"/>
    <x v="6"/>
    <n v="0"/>
    <x v="143"/>
    <x v="143"/>
    <s v="Pemukiman"/>
    <x v="6"/>
    <x v="0"/>
    <x v="0"/>
  </r>
  <r>
    <n v="5501"/>
    <n v="398"/>
    <n v="107"/>
    <n v="16"/>
    <x v="3"/>
    <n v="0"/>
    <x v="143"/>
    <x v="143"/>
    <s v="Pemukiman"/>
    <x v="3"/>
    <x v="0"/>
    <x v="0"/>
  </r>
  <r>
    <n v="5502"/>
    <n v="10"/>
    <n v="116"/>
    <n v="14"/>
    <x v="3"/>
    <n v="0"/>
    <x v="139"/>
    <x v="139"/>
    <s v="Sawah"/>
    <x v="3"/>
    <x v="0"/>
    <x v="0"/>
  </r>
  <r>
    <n v="5503"/>
    <n v="3"/>
    <n v="107"/>
    <n v="13"/>
    <x v="12"/>
    <n v="0"/>
    <x v="143"/>
    <x v="143"/>
    <s v="Pertanian lahan kering  campur semak / kebun campur"/>
    <x v="12"/>
    <x v="0"/>
    <x v="0"/>
  </r>
  <r>
    <n v="5504"/>
    <n v="11"/>
    <n v="120"/>
    <n v="14"/>
    <x v="2"/>
    <n v="0"/>
    <x v="148"/>
    <x v="148"/>
    <s v="Sawah"/>
    <x v="2"/>
    <x v="0"/>
    <x v="0"/>
  </r>
  <r>
    <n v="5505"/>
    <n v="4380"/>
    <n v="120"/>
    <n v="13"/>
    <x v="2"/>
    <n v="0"/>
    <x v="148"/>
    <x v="148"/>
    <s v="Pertanian lahan kering  campur semak / kebun campur"/>
    <x v="2"/>
    <x v="0"/>
    <x v="0"/>
  </r>
  <r>
    <n v="5506"/>
    <n v="300"/>
    <n v="107"/>
    <n v="2"/>
    <x v="12"/>
    <n v="0"/>
    <x v="143"/>
    <x v="143"/>
    <s v="Hutan lahan kering sekunder / bekas tebangan"/>
    <x v="12"/>
    <x v="0"/>
    <x v="1"/>
  </r>
  <r>
    <n v="5507"/>
    <n v="4"/>
    <n v="107"/>
    <n v="10"/>
    <x v="12"/>
    <n v="0"/>
    <x v="143"/>
    <x v="143"/>
    <s v="Semak belukar rawa"/>
    <x v="12"/>
    <x v="0"/>
    <x v="0"/>
  </r>
  <r>
    <n v="5508"/>
    <n v="3670"/>
    <n v="110"/>
    <n v="13"/>
    <x v="2"/>
    <n v="0"/>
    <x v="146"/>
    <x v="146"/>
    <s v="Pertanian lahan kering  campur semak / kebun campur"/>
    <x v="2"/>
    <x v="0"/>
    <x v="0"/>
  </r>
  <r>
    <n v="5509"/>
    <n v="333"/>
    <n v="115"/>
    <n v="16"/>
    <x v="3"/>
    <n v="0"/>
    <x v="149"/>
    <x v="149"/>
    <s v="Pemukiman"/>
    <x v="3"/>
    <x v="0"/>
    <x v="0"/>
  </r>
  <r>
    <n v="5510"/>
    <n v="176"/>
    <n v="116"/>
    <n v="18"/>
    <x v="6"/>
    <n v="0"/>
    <x v="139"/>
    <x v="139"/>
    <s v="Lahan terbuka"/>
    <x v="6"/>
    <x v="0"/>
    <x v="0"/>
  </r>
  <r>
    <n v="5511"/>
    <n v="3"/>
    <n v="107"/>
    <n v="12"/>
    <x v="17"/>
    <n v="0"/>
    <x v="143"/>
    <x v="143"/>
    <s v="Pertanian lahan kering"/>
    <x v="17"/>
    <x v="0"/>
    <x v="0"/>
  </r>
  <r>
    <n v="5512"/>
    <n v="6"/>
    <n v="114"/>
    <n v="2"/>
    <x v="7"/>
    <n v="0"/>
    <x v="145"/>
    <x v="145"/>
    <s v="Hutan lahan kering sekunder / bekas tebangan"/>
    <x v="7"/>
    <x v="0"/>
    <x v="1"/>
  </r>
  <r>
    <n v="5513"/>
    <n v="9"/>
    <n v="113"/>
    <n v="13"/>
    <x v="12"/>
    <n v="0"/>
    <x v="147"/>
    <x v="147"/>
    <s v="Pertanian lahan kering  campur semak / kebun campur"/>
    <x v="12"/>
    <x v="0"/>
    <x v="0"/>
  </r>
  <r>
    <n v="5514"/>
    <n v="34"/>
    <n v="119"/>
    <n v="9"/>
    <x v="4"/>
    <n v="0"/>
    <x v="142"/>
    <x v="142"/>
    <s v="Semak belukar"/>
    <x v="4"/>
    <x v="0"/>
    <x v="0"/>
  </r>
  <r>
    <n v="5515"/>
    <n v="42"/>
    <n v="107"/>
    <n v="1"/>
    <x v="7"/>
    <n v="0"/>
    <x v="143"/>
    <x v="143"/>
    <s v="Hutan lahan kering primer"/>
    <x v="7"/>
    <x v="0"/>
    <x v="1"/>
  </r>
  <r>
    <n v="5516"/>
    <n v="334"/>
    <n v="115"/>
    <n v="13"/>
    <x v="3"/>
    <n v="0"/>
    <x v="149"/>
    <x v="149"/>
    <s v="Pertanian lahan kering  campur semak / kebun campur"/>
    <x v="3"/>
    <x v="0"/>
    <x v="0"/>
  </r>
  <r>
    <n v="5517"/>
    <n v="27"/>
    <n v="119"/>
    <n v="13"/>
    <x v="1"/>
    <n v="0"/>
    <x v="142"/>
    <x v="142"/>
    <s v="Pertanian lahan kering  campur semak / kebun campur"/>
    <x v="1"/>
    <x v="0"/>
    <x v="0"/>
  </r>
  <r>
    <n v="5518"/>
    <n v="4"/>
    <n v="114"/>
    <n v="13"/>
    <x v="4"/>
    <n v="0"/>
    <x v="145"/>
    <x v="145"/>
    <s v="Pertanian lahan kering  campur semak / kebun campur"/>
    <x v="4"/>
    <x v="0"/>
    <x v="0"/>
  </r>
  <r>
    <n v="5519"/>
    <n v="131"/>
    <n v="115"/>
    <n v="13"/>
    <x v="7"/>
    <n v="0"/>
    <x v="149"/>
    <x v="149"/>
    <s v="Pertanian lahan kering  campur semak / kebun campur"/>
    <x v="7"/>
    <x v="0"/>
    <x v="0"/>
  </r>
  <r>
    <n v="5520"/>
    <n v="52"/>
    <n v="110"/>
    <n v="13"/>
    <x v="4"/>
    <n v="0"/>
    <x v="146"/>
    <x v="146"/>
    <s v="Pertanian lahan kering  campur semak / kebun campur"/>
    <x v="4"/>
    <x v="0"/>
    <x v="0"/>
  </r>
  <r>
    <n v="5521"/>
    <n v="2"/>
    <n v="115"/>
    <n v="13"/>
    <x v="4"/>
    <n v="0"/>
    <x v="149"/>
    <x v="149"/>
    <s v="Pertanian lahan kering  campur semak / kebun campur"/>
    <x v="4"/>
    <x v="0"/>
    <x v="0"/>
  </r>
  <r>
    <n v="5522"/>
    <n v="388"/>
    <n v="110"/>
    <n v="13"/>
    <x v="3"/>
    <n v="0"/>
    <x v="146"/>
    <x v="146"/>
    <s v="Pertanian lahan kering  campur semak / kebun campur"/>
    <x v="3"/>
    <x v="0"/>
    <x v="0"/>
  </r>
  <r>
    <n v="5523"/>
    <n v="28"/>
    <n v="115"/>
    <n v="13"/>
    <x v="12"/>
    <n v="0"/>
    <x v="149"/>
    <x v="149"/>
    <s v="Pertanian lahan kering  campur semak / kebun campur"/>
    <x v="12"/>
    <x v="0"/>
    <x v="0"/>
  </r>
  <r>
    <n v="5524"/>
    <n v="29"/>
    <n v="116"/>
    <n v="12"/>
    <x v="8"/>
    <n v="0"/>
    <x v="139"/>
    <x v="139"/>
    <s v="Pertanian lahan kering"/>
    <x v="8"/>
    <x v="0"/>
    <x v="0"/>
  </r>
  <r>
    <n v="5525"/>
    <n v="3302"/>
    <n v="110"/>
    <n v="13"/>
    <x v="7"/>
    <n v="0"/>
    <x v="146"/>
    <x v="146"/>
    <s v="Pertanian lahan kering  campur semak / kebun campur"/>
    <x v="7"/>
    <x v="0"/>
    <x v="0"/>
  </r>
  <r>
    <n v="5526"/>
    <n v="8"/>
    <n v="113"/>
    <n v="18"/>
    <x v="12"/>
    <n v="0"/>
    <x v="147"/>
    <x v="147"/>
    <s v="Lahan terbuka"/>
    <x v="12"/>
    <x v="0"/>
    <x v="0"/>
  </r>
  <r>
    <n v="5527"/>
    <n v="4"/>
    <n v="113"/>
    <n v="18"/>
    <x v="7"/>
    <n v="0"/>
    <x v="147"/>
    <x v="147"/>
    <s v="Lahan terbuka"/>
    <x v="7"/>
    <x v="0"/>
    <x v="0"/>
  </r>
  <r>
    <n v="5528"/>
    <n v="28"/>
    <n v="120"/>
    <n v="12"/>
    <x v="5"/>
    <n v="0"/>
    <x v="148"/>
    <x v="148"/>
    <s v="Pertanian lahan kering"/>
    <x v="5"/>
    <x v="0"/>
    <x v="0"/>
  </r>
  <r>
    <n v="5529"/>
    <n v="50"/>
    <n v="110"/>
    <n v="9"/>
    <x v="3"/>
    <n v="0"/>
    <x v="146"/>
    <x v="146"/>
    <s v="Semak belukar"/>
    <x v="3"/>
    <x v="0"/>
    <x v="0"/>
  </r>
  <r>
    <n v="5530"/>
    <n v="17"/>
    <n v="115"/>
    <n v="18"/>
    <x v="12"/>
    <n v="0"/>
    <x v="149"/>
    <x v="149"/>
    <s v="Lahan terbuka"/>
    <x v="12"/>
    <x v="0"/>
    <x v="0"/>
  </r>
  <r>
    <n v="5531"/>
    <n v="146"/>
    <n v="120"/>
    <n v="13"/>
    <x v="3"/>
    <n v="0"/>
    <x v="148"/>
    <x v="148"/>
    <s v="Pertanian lahan kering  campur semak / kebun campur"/>
    <x v="3"/>
    <x v="0"/>
    <x v="0"/>
  </r>
  <r>
    <n v="5532"/>
    <n v="3"/>
    <n v="107"/>
    <n v="10"/>
    <x v="6"/>
    <n v="0"/>
    <x v="143"/>
    <x v="143"/>
    <s v="Semak belukar rawa"/>
    <x v="6"/>
    <x v="0"/>
    <x v="0"/>
  </r>
  <r>
    <n v="5533"/>
    <n v="21"/>
    <n v="116"/>
    <n v="18"/>
    <x v="3"/>
    <n v="0"/>
    <x v="139"/>
    <x v="139"/>
    <s v="Lahan terbuka"/>
    <x v="3"/>
    <x v="0"/>
    <x v="0"/>
  </r>
  <r>
    <n v="5534"/>
    <n v="2191"/>
    <n v="120"/>
    <n v="9"/>
    <x v="2"/>
    <n v="0"/>
    <x v="148"/>
    <x v="148"/>
    <s v="Semak belukar"/>
    <x v="2"/>
    <x v="0"/>
    <x v="0"/>
  </r>
  <r>
    <n v="5535"/>
    <n v="5"/>
    <n v="116"/>
    <n v="16"/>
    <x v="1"/>
    <n v="0"/>
    <x v="139"/>
    <x v="139"/>
    <s v="Pemukiman"/>
    <x v="1"/>
    <x v="0"/>
    <x v="0"/>
  </r>
  <r>
    <n v="5536"/>
    <n v="2"/>
    <n v="110"/>
    <n v="16"/>
    <x v="3"/>
    <n v="0"/>
    <x v="146"/>
    <x v="146"/>
    <s v="Pemukiman"/>
    <x v="3"/>
    <x v="0"/>
    <x v="0"/>
  </r>
  <r>
    <n v="5537"/>
    <n v="10"/>
    <n v="116"/>
    <n v="18"/>
    <x v="2"/>
    <n v="0"/>
    <x v="139"/>
    <x v="139"/>
    <s v="Lahan terbuka"/>
    <x v="2"/>
    <x v="0"/>
    <x v="0"/>
  </r>
  <r>
    <n v="5538"/>
    <n v="103"/>
    <n v="119"/>
    <n v="13"/>
    <x v="4"/>
    <n v="0"/>
    <x v="142"/>
    <x v="142"/>
    <s v="Pertanian lahan kering  campur semak / kebun campur"/>
    <x v="4"/>
    <x v="0"/>
    <x v="0"/>
  </r>
  <r>
    <n v="5539"/>
    <n v="1"/>
    <n v="110"/>
    <n v="16"/>
    <x v="7"/>
    <n v="0"/>
    <x v="146"/>
    <x v="146"/>
    <s v="Pemukiman"/>
    <x v="7"/>
    <x v="0"/>
    <x v="0"/>
  </r>
  <r>
    <n v="5540"/>
    <n v="5"/>
    <n v="115"/>
    <n v="16"/>
    <x v="7"/>
    <n v="0"/>
    <x v="149"/>
    <x v="149"/>
    <s v="Pemukiman"/>
    <x v="7"/>
    <x v="0"/>
    <x v="0"/>
  </r>
  <r>
    <n v="5541"/>
    <n v="10"/>
    <n v="116"/>
    <n v="18"/>
    <x v="7"/>
    <n v="0"/>
    <x v="139"/>
    <x v="139"/>
    <s v="Lahan terbuka"/>
    <x v="7"/>
    <x v="0"/>
    <x v="0"/>
  </r>
  <r>
    <n v="5542"/>
    <n v="488"/>
    <n v="120"/>
    <n v="9"/>
    <x v="1"/>
    <n v="0"/>
    <x v="148"/>
    <x v="148"/>
    <s v="Semak belukar"/>
    <x v="1"/>
    <x v="0"/>
    <x v="0"/>
  </r>
  <r>
    <n v="5543"/>
    <n v="1"/>
    <n v="120"/>
    <n v="9"/>
    <x v="5"/>
    <n v="0"/>
    <x v="148"/>
    <x v="148"/>
    <s v="Semak belukar"/>
    <x v="5"/>
    <x v="0"/>
    <x v="0"/>
  </r>
  <r>
    <n v="5544"/>
    <n v="1"/>
    <n v="120"/>
    <n v="12"/>
    <x v="2"/>
    <n v="0"/>
    <x v="148"/>
    <x v="148"/>
    <s v="Pertanian lahan kering"/>
    <x v="2"/>
    <x v="0"/>
    <x v="0"/>
  </r>
  <r>
    <n v="5545"/>
    <n v="40"/>
    <n v="105"/>
    <n v="0"/>
    <x v="0"/>
    <n v="0"/>
    <x v="150"/>
    <x v="150"/>
    <s v="No data"/>
    <x v="0"/>
    <x v="0"/>
    <x v="0"/>
  </r>
  <r>
    <n v="5546"/>
    <n v="20"/>
    <n v="105"/>
    <n v="0"/>
    <x v="12"/>
    <n v="0"/>
    <x v="150"/>
    <x v="150"/>
    <s v="No data"/>
    <x v="12"/>
    <x v="0"/>
    <x v="0"/>
  </r>
  <r>
    <n v="5547"/>
    <n v="955"/>
    <n v="105"/>
    <n v="11"/>
    <x v="7"/>
    <n v="0"/>
    <x v="150"/>
    <x v="150"/>
    <s v="Savanna / Padang rumput"/>
    <x v="7"/>
    <x v="0"/>
    <x v="0"/>
  </r>
  <r>
    <n v="5548"/>
    <n v="35"/>
    <n v="105"/>
    <n v="10"/>
    <x v="2"/>
    <n v="0"/>
    <x v="150"/>
    <x v="150"/>
    <s v="Semak belukar rawa"/>
    <x v="2"/>
    <x v="0"/>
    <x v="0"/>
  </r>
  <r>
    <n v="5549"/>
    <n v="77"/>
    <n v="116"/>
    <n v="18"/>
    <x v="12"/>
    <n v="0"/>
    <x v="139"/>
    <x v="139"/>
    <s v="Lahan terbuka"/>
    <x v="12"/>
    <x v="0"/>
    <x v="0"/>
  </r>
  <r>
    <n v="5550"/>
    <n v="92"/>
    <n v="119"/>
    <n v="2"/>
    <x v="1"/>
    <n v="0"/>
    <x v="142"/>
    <x v="142"/>
    <s v="Hutan lahan kering sekunder / bekas tebangan"/>
    <x v="1"/>
    <x v="0"/>
    <x v="1"/>
  </r>
  <r>
    <n v="5551"/>
    <n v="166"/>
    <n v="107"/>
    <n v="2"/>
    <x v="20"/>
    <n v="0"/>
    <x v="143"/>
    <x v="143"/>
    <s v="Hutan lahan kering sekunder / bekas tebangan"/>
    <x v="20"/>
    <x v="0"/>
    <x v="0"/>
  </r>
  <r>
    <n v="5552"/>
    <n v="12"/>
    <n v="105"/>
    <n v="11"/>
    <x v="2"/>
    <n v="0"/>
    <x v="150"/>
    <x v="150"/>
    <s v="Savanna / Padang rumput"/>
    <x v="2"/>
    <x v="0"/>
    <x v="0"/>
  </r>
  <r>
    <n v="5553"/>
    <n v="38"/>
    <n v="105"/>
    <n v="10"/>
    <x v="17"/>
    <n v="0"/>
    <x v="150"/>
    <x v="150"/>
    <s v="Semak belukar rawa"/>
    <x v="17"/>
    <x v="0"/>
    <x v="0"/>
  </r>
  <r>
    <n v="5554"/>
    <n v="36"/>
    <n v="107"/>
    <n v="10"/>
    <x v="20"/>
    <n v="0"/>
    <x v="143"/>
    <x v="143"/>
    <s v="Semak belukar rawa"/>
    <x v="20"/>
    <x v="0"/>
    <x v="0"/>
  </r>
  <r>
    <n v="5555"/>
    <n v="117"/>
    <n v="120"/>
    <n v="2"/>
    <x v="4"/>
    <n v="0"/>
    <x v="148"/>
    <x v="148"/>
    <s v="Hutan lahan kering sekunder / bekas tebangan"/>
    <x v="4"/>
    <x v="0"/>
    <x v="0"/>
  </r>
  <r>
    <n v="5556"/>
    <n v="3"/>
    <n v="105"/>
    <n v="0"/>
    <x v="7"/>
    <n v="0"/>
    <x v="150"/>
    <x v="150"/>
    <s v="No data"/>
    <x v="7"/>
    <x v="0"/>
    <x v="0"/>
  </r>
  <r>
    <n v="5557"/>
    <n v="367"/>
    <n v="120"/>
    <n v="9"/>
    <x v="4"/>
    <n v="0"/>
    <x v="148"/>
    <x v="148"/>
    <s v="Semak belukar"/>
    <x v="4"/>
    <x v="0"/>
    <x v="0"/>
  </r>
  <r>
    <n v="5558"/>
    <n v="254"/>
    <n v="116"/>
    <n v="13"/>
    <x v="6"/>
    <n v="0"/>
    <x v="139"/>
    <x v="139"/>
    <s v="Pertanian lahan kering  campur semak / kebun campur"/>
    <x v="6"/>
    <x v="0"/>
    <x v="0"/>
  </r>
  <r>
    <n v="5559"/>
    <n v="1370"/>
    <n v="120"/>
    <n v="2"/>
    <x v="7"/>
    <n v="0"/>
    <x v="148"/>
    <x v="148"/>
    <s v="Hutan lahan kering sekunder / bekas tebangan"/>
    <x v="7"/>
    <x v="0"/>
    <x v="1"/>
  </r>
  <r>
    <n v="5560"/>
    <n v="16"/>
    <n v="105"/>
    <n v="11"/>
    <x v="17"/>
    <n v="0"/>
    <x v="150"/>
    <x v="150"/>
    <s v="Savanna / Padang rumput"/>
    <x v="17"/>
    <x v="0"/>
    <x v="0"/>
  </r>
  <r>
    <n v="5561"/>
    <n v="4"/>
    <n v="107"/>
    <n v="11"/>
    <x v="20"/>
    <n v="0"/>
    <x v="143"/>
    <x v="143"/>
    <s v="Savanna / Padang rumput"/>
    <x v="20"/>
    <x v="0"/>
    <x v="0"/>
  </r>
  <r>
    <n v="5562"/>
    <n v="2346"/>
    <n v="116"/>
    <n v="12"/>
    <x v="4"/>
    <n v="0"/>
    <x v="139"/>
    <x v="139"/>
    <s v="Pertanian lahan kering"/>
    <x v="4"/>
    <x v="0"/>
    <x v="0"/>
  </r>
  <r>
    <n v="5563"/>
    <n v="5"/>
    <n v="120"/>
    <n v="13"/>
    <x v="4"/>
    <n v="0"/>
    <x v="148"/>
    <x v="148"/>
    <s v="Pertanian lahan kering  campur semak / kebun campur"/>
    <x v="4"/>
    <x v="0"/>
    <x v="0"/>
  </r>
  <r>
    <n v="5564"/>
    <n v="19"/>
    <n v="120"/>
    <n v="2"/>
    <x v="2"/>
    <n v="0"/>
    <x v="148"/>
    <x v="148"/>
    <s v="Hutan lahan kering sekunder / bekas tebangan"/>
    <x v="2"/>
    <x v="0"/>
    <x v="1"/>
  </r>
  <r>
    <n v="5565"/>
    <n v="5"/>
    <n v="120"/>
    <n v="2"/>
    <x v="1"/>
    <n v="0"/>
    <x v="148"/>
    <x v="148"/>
    <s v="Hutan lahan kering sekunder / bekas tebangan"/>
    <x v="1"/>
    <x v="0"/>
    <x v="1"/>
  </r>
  <r>
    <n v="5566"/>
    <n v="27"/>
    <n v="120"/>
    <n v="9"/>
    <x v="3"/>
    <n v="0"/>
    <x v="148"/>
    <x v="148"/>
    <s v="Semak belukar"/>
    <x v="3"/>
    <x v="0"/>
    <x v="0"/>
  </r>
  <r>
    <n v="5567"/>
    <n v="25"/>
    <n v="116"/>
    <n v="13"/>
    <x v="12"/>
    <n v="0"/>
    <x v="139"/>
    <x v="139"/>
    <s v="Pertanian lahan kering  campur semak / kebun campur"/>
    <x v="12"/>
    <x v="0"/>
    <x v="0"/>
  </r>
  <r>
    <n v="5568"/>
    <n v="23"/>
    <n v="116"/>
    <n v="20"/>
    <x v="5"/>
    <n v="0"/>
    <x v="139"/>
    <x v="139"/>
    <s v="Tubuh air"/>
    <x v="5"/>
    <x v="0"/>
    <x v="0"/>
  </r>
  <r>
    <n v="5569"/>
    <n v="18"/>
    <n v="105"/>
    <n v="10"/>
    <x v="1"/>
    <n v="0"/>
    <x v="150"/>
    <x v="150"/>
    <s v="Semak belukar rawa"/>
    <x v="1"/>
    <x v="0"/>
    <x v="0"/>
  </r>
  <r>
    <n v="5570"/>
    <n v="829"/>
    <n v="105"/>
    <n v="11"/>
    <x v="1"/>
    <n v="0"/>
    <x v="150"/>
    <x v="150"/>
    <s v="Savanna / Padang rumput"/>
    <x v="1"/>
    <x v="0"/>
    <x v="0"/>
  </r>
  <r>
    <n v="5571"/>
    <n v="3"/>
    <n v="107"/>
    <n v="13"/>
    <x v="20"/>
    <n v="0"/>
    <x v="143"/>
    <x v="143"/>
    <s v="Pertanian lahan kering  campur semak / kebun campur"/>
    <x v="20"/>
    <x v="0"/>
    <x v="0"/>
  </r>
  <r>
    <n v="5572"/>
    <n v="18"/>
    <n v="115"/>
    <n v="7"/>
    <x v="19"/>
    <n v="0"/>
    <x v="149"/>
    <x v="149"/>
    <s v="Hutan tanaman"/>
    <x v="19"/>
    <x v="0"/>
    <x v="0"/>
  </r>
  <r>
    <n v="5573"/>
    <n v="13"/>
    <n v="116"/>
    <n v="7"/>
    <x v="12"/>
    <n v="0"/>
    <x v="139"/>
    <x v="139"/>
    <s v="Hutan tanaman"/>
    <x v="12"/>
    <x v="0"/>
    <x v="0"/>
  </r>
  <r>
    <n v="5574"/>
    <n v="36"/>
    <n v="120"/>
    <n v="2"/>
    <x v="3"/>
    <n v="0"/>
    <x v="148"/>
    <x v="148"/>
    <s v="Hutan lahan kering sekunder / bekas tebangan"/>
    <x v="3"/>
    <x v="0"/>
    <x v="1"/>
  </r>
  <r>
    <n v="5575"/>
    <n v="1"/>
    <n v="105"/>
    <n v="10"/>
    <x v="7"/>
    <n v="0"/>
    <x v="150"/>
    <x v="150"/>
    <s v="Semak belukar rawa"/>
    <x v="7"/>
    <x v="0"/>
    <x v="0"/>
  </r>
  <r>
    <n v="5576"/>
    <n v="8"/>
    <n v="105"/>
    <n v="15"/>
    <x v="7"/>
    <n v="0"/>
    <x v="150"/>
    <x v="150"/>
    <s v="Tambak"/>
    <x v="7"/>
    <x v="0"/>
    <x v="0"/>
  </r>
  <r>
    <n v="5577"/>
    <n v="1"/>
    <n v="115"/>
    <n v="16"/>
    <x v="19"/>
    <n v="0"/>
    <x v="149"/>
    <x v="149"/>
    <s v="Pemukiman"/>
    <x v="19"/>
    <x v="0"/>
    <x v="0"/>
  </r>
  <r>
    <n v="5578"/>
    <n v="5"/>
    <n v="120"/>
    <n v="13"/>
    <x v="1"/>
    <n v="0"/>
    <x v="148"/>
    <x v="148"/>
    <s v="Pertanian lahan kering  campur semak / kebun campur"/>
    <x v="1"/>
    <x v="0"/>
    <x v="0"/>
  </r>
  <r>
    <n v="5579"/>
    <n v="254"/>
    <n v="105"/>
    <n v="15"/>
    <x v="17"/>
    <n v="0"/>
    <x v="150"/>
    <x v="150"/>
    <s v="Tambak"/>
    <x v="17"/>
    <x v="0"/>
    <x v="0"/>
  </r>
  <r>
    <n v="5580"/>
    <n v="312"/>
    <n v="110"/>
    <n v="7"/>
    <x v="19"/>
    <n v="0"/>
    <x v="146"/>
    <x v="146"/>
    <s v="Hutan tanaman"/>
    <x v="19"/>
    <x v="0"/>
    <x v="0"/>
  </r>
  <r>
    <n v="5581"/>
    <n v="9"/>
    <n v="110"/>
    <n v="2"/>
    <x v="12"/>
    <n v="0"/>
    <x v="146"/>
    <x v="146"/>
    <s v="Hutan lahan kering sekunder / bekas tebangan"/>
    <x v="12"/>
    <x v="0"/>
    <x v="1"/>
  </r>
  <r>
    <n v="5582"/>
    <n v="42"/>
    <n v="120"/>
    <n v="9"/>
    <x v="7"/>
    <n v="0"/>
    <x v="148"/>
    <x v="148"/>
    <s v="Semak belukar"/>
    <x v="7"/>
    <x v="0"/>
    <x v="0"/>
  </r>
  <r>
    <n v="5583"/>
    <n v="2"/>
    <n v="115"/>
    <n v="13"/>
    <x v="19"/>
    <n v="0"/>
    <x v="149"/>
    <x v="149"/>
    <s v="Pertanian lahan kering  campur semak / kebun campur"/>
    <x v="19"/>
    <x v="0"/>
    <x v="0"/>
  </r>
  <r>
    <n v="5584"/>
    <n v="69"/>
    <n v="105"/>
    <n v="10"/>
    <x v="11"/>
    <n v="0"/>
    <x v="150"/>
    <x v="150"/>
    <s v="Semak belukar rawa"/>
    <x v="11"/>
    <x v="0"/>
    <x v="0"/>
  </r>
  <r>
    <n v="5585"/>
    <n v="7"/>
    <n v="105"/>
    <n v="15"/>
    <x v="1"/>
    <n v="0"/>
    <x v="150"/>
    <x v="150"/>
    <s v="Tambak"/>
    <x v="1"/>
    <x v="0"/>
    <x v="0"/>
  </r>
  <r>
    <n v="5586"/>
    <n v="13"/>
    <n v="110"/>
    <n v="7"/>
    <x v="7"/>
    <n v="0"/>
    <x v="146"/>
    <x v="146"/>
    <s v="Hutan tanaman"/>
    <x v="7"/>
    <x v="0"/>
    <x v="0"/>
  </r>
  <r>
    <n v="5587"/>
    <n v="52"/>
    <n v="105"/>
    <n v="18"/>
    <x v="17"/>
    <n v="0"/>
    <x v="150"/>
    <x v="150"/>
    <s v="Lahan terbuka"/>
    <x v="17"/>
    <x v="0"/>
    <x v="0"/>
  </r>
  <r>
    <n v="5588"/>
    <n v="8"/>
    <n v="105"/>
    <n v="15"/>
    <x v="11"/>
    <n v="0"/>
    <x v="150"/>
    <x v="150"/>
    <s v="Tambak"/>
    <x v="11"/>
    <x v="0"/>
    <x v="0"/>
  </r>
  <r>
    <n v="5589"/>
    <n v="10"/>
    <n v="110"/>
    <n v="13"/>
    <x v="19"/>
    <n v="0"/>
    <x v="146"/>
    <x v="146"/>
    <s v="Pertanian lahan kering  campur semak / kebun campur"/>
    <x v="19"/>
    <x v="0"/>
    <x v="0"/>
  </r>
  <r>
    <n v="5590"/>
    <n v="304"/>
    <n v="120"/>
    <n v="0"/>
    <x v="2"/>
    <n v="0"/>
    <x v="148"/>
    <x v="148"/>
    <s v="No data"/>
    <x v="2"/>
    <x v="0"/>
    <x v="0"/>
  </r>
  <r>
    <n v="5591"/>
    <n v="14"/>
    <n v="110"/>
    <n v="7"/>
    <x v="12"/>
    <n v="0"/>
    <x v="146"/>
    <x v="146"/>
    <s v="Hutan tanaman"/>
    <x v="12"/>
    <x v="0"/>
    <x v="0"/>
  </r>
  <r>
    <n v="5592"/>
    <n v="23"/>
    <n v="105"/>
    <n v="11"/>
    <x v="3"/>
    <n v="0"/>
    <x v="150"/>
    <x v="150"/>
    <s v="Savanna / Padang rumput"/>
    <x v="3"/>
    <x v="0"/>
    <x v="0"/>
  </r>
  <r>
    <n v="5593"/>
    <n v="79"/>
    <n v="110"/>
    <n v="18"/>
    <x v="12"/>
    <n v="0"/>
    <x v="146"/>
    <x v="146"/>
    <s v="Lahan terbuka"/>
    <x v="12"/>
    <x v="0"/>
    <x v="0"/>
  </r>
  <r>
    <n v="5594"/>
    <n v="134"/>
    <n v="105"/>
    <n v="18"/>
    <x v="12"/>
    <n v="0"/>
    <x v="150"/>
    <x v="150"/>
    <s v="Lahan terbuka"/>
    <x v="12"/>
    <x v="0"/>
    <x v="0"/>
  </r>
  <r>
    <n v="5595"/>
    <n v="21"/>
    <n v="105"/>
    <n v="18"/>
    <x v="3"/>
    <n v="0"/>
    <x v="150"/>
    <x v="150"/>
    <s v="Lahan terbuka"/>
    <x v="3"/>
    <x v="0"/>
    <x v="0"/>
  </r>
  <r>
    <n v="5596"/>
    <n v="5"/>
    <n v="110"/>
    <n v="7"/>
    <x v="6"/>
    <n v="0"/>
    <x v="146"/>
    <x v="146"/>
    <s v="Hutan tanaman"/>
    <x v="6"/>
    <x v="0"/>
    <x v="0"/>
  </r>
  <r>
    <n v="5597"/>
    <n v="282"/>
    <n v="116"/>
    <n v="9"/>
    <x v="6"/>
    <n v="0"/>
    <x v="139"/>
    <x v="139"/>
    <s v="Semak belukar"/>
    <x v="6"/>
    <x v="0"/>
    <x v="0"/>
  </r>
  <r>
    <n v="5598"/>
    <n v="8"/>
    <n v="105"/>
    <n v="0"/>
    <x v="17"/>
    <n v="0"/>
    <x v="150"/>
    <x v="150"/>
    <s v="No data"/>
    <x v="17"/>
    <x v="0"/>
    <x v="0"/>
  </r>
  <r>
    <n v="5599"/>
    <n v="1"/>
    <n v="105"/>
    <n v="11"/>
    <x v="8"/>
    <n v="0"/>
    <x v="150"/>
    <x v="150"/>
    <s v="Savanna / Padang rumput"/>
    <x v="8"/>
    <x v="0"/>
    <x v="0"/>
  </r>
  <r>
    <n v="5600"/>
    <n v="13"/>
    <n v="105"/>
    <n v="18"/>
    <x v="1"/>
    <n v="0"/>
    <x v="150"/>
    <x v="150"/>
    <s v="Lahan terbuka"/>
    <x v="1"/>
    <x v="0"/>
    <x v="0"/>
  </r>
  <r>
    <n v="5601"/>
    <n v="6287"/>
    <n v="108"/>
    <n v="2"/>
    <x v="4"/>
    <n v="0"/>
    <x v="151"/>
    <x v="151"/>
    <s v="Hutan lahan kering sekunder / bekas tebangan"/>
    <x v="4"/>
    <x v="0"/>
    <x v="0"/>
  </r>
  <r>
    <n v="5602"/>
    <n v="10"/>
    <n v="105"/>
    <n v="0"/>
    <x v="6"/>
    <n v="0"/>
    <x v="150"/>
    <x v="150"/>
    <s v="No data"/>
    <x v="6"/>
    <x v="0"/>
    <x v="0"/>
  </r>
  <r>
    <n v="5603"/>
    <n v="7"/>
    <n v="105"/>
    <n v="18"/>
    <x v="6"/>
    <n v="0"/>
    <x v="150"/>
    <x v="150"/>
    <s v="Lahan terbuka"/>
    <x v="6"/>
    <x v="0"/>
    <x v="0"/>
  </r>
  <r>
    <n v="5604"/>
    <n v="16"/>
    <n v="108"/>
    <n v="2"/>
    <x v="12"/>
    <n v="0"/>
    <x v="151"/>
    <x v="151"/>
    <s v="Hutan lahan kering sekunder / bekas tebangan"/>
    <x v="12"/>
    <x v="0"/>
    <x v="1"/>
  </r>
  <r>
    <n v="5605"/>
    <n v="1"/>
    <n v="105"/>
    <n v="0"/>
    <x v="3"/>
    <n v="0"/>
    <x v="150"/>
    <x v="150"/>
    <s v="No data"/>
    <x v="3"/>
    <x v="0"/>
    <x v="0"/>
  </r>
  <r>
    <n v="5606"/>
    <n v="21"/>
    <n v="105"/>
    <n v="16"/>
    <x v="6"/>
    <n v="0"/>
    <x v="150"/>
    <x v="150"/>
    <s v="Pemukiman"/>
    <x v="6"/>
    <x v="0"/>
    <x v="0"/>
  </r>
  <r>
    <n v="5607"/>
    <n v="463"/>
    <n v="105"/>
    <n v="12"/>
    <x v="6"/>
    <n v="0"/>
    <x v="150"/>
    <x v="150"/>
    <s v="Pertanian lahan kering"/>
    <x v="6"/>
    <x v="0"/>
    <x v="0"/>
  </r>
  <r>
    <n v="5608"/>
    <n v="663"/>
    <n v="107"/>
    <n v="2"/>
    <x v="5"/>
    <n v="0"/>
    <x v="143"/>
    <x v="143"/>
    <s v="Hutan lahan kering sekunder / bekas tebangan"/>
    <x v="5"/>
    <x v="0"/>
    <x v="1"/>
  </r>
  <r>
    <n v="5609"/>
    <n v="1"/>
    <n v="110"/>
    <n v="9"/>
    <x v="7"/>
    <n v="0"/>
    <x v="146"/>
    <x v="146"/>
    <s v="Semak belukar"/>
    <x v="7"/>
    <x v="0"/>
    <x v="0"/>
  </r>
  <r>
    <n v="5610"/>
    <n v="20"/>
    <n v="105"/>
    <n v="0"/>
    <x v="11"/>
    <n v="0"/>
    <x v="150"/>
    <x v="150"/>
    <s v="No data"/>
    <x v="11"/>
    <x v="0"/>
    <x v="0"/>
  </r>
  <r>
    <n v="5611"/>
    <n v="7"/>
    <n v="105"/>
    <n v="16"/>
    <x v="3"/>
    <n v="0"/>
    <x v="150"/>
    <x v="150"/>
    <s v="Pemukiman"/>
    <x v="3"/>
    <x v="0"/>
    <x v="0"/>
  </r>
  <r>
    <n v="5612"/>
    <n v="505"/>
    <n v="105"/>
    <n v="14"/>
    <x v="6"/>
    <n v="0"/>
    <x v="150"/>
    <x v="150"/>
    <s v="Sawah"/>
    <x v="6"/>
    <x v="0"/>
    <x v="0"/>
  </r>
  <r>
    <n v="5613"/>
    <n v="115"/>
    <n v="105"/>
    <n v="11"/>
    <x v="6"/>
    <n v="0"/>
    <x v="150"/>
    <x v="150"/>
    <s v="Savanna / Padang rumput"/>
    <x v="6"/>
    <x v="0"/>
    <x v="0"/>
  </r>
  <r>
    <n v="5614"/>
    <n v="7"/>
    <n v="110"/>
    <n v="7"/>
    <x v="3"/>
    <n v="0"/>
    <x v="146"/>
    <x v="146"/>
    <s v="Hutan tanaman"/>
    <x v="3"/>
    <x v="0"/>
    <x v="0"/>
  </r>
  <r>
    <n v="5615"/>
    <n v="1"/>
    <n v="116"/>
    <n v="13"/>
    <x v="1"/>
    <n v="0"/>
    <x v="139"/>
    <x v="139"/>
    <s v="Pertanian lahan kering  campur semak / kebun campur"/>
    <x v="1"/>
    <x v="0"/>
    <x v="0"/>
  </r>
  <r>
    <n v="5616"/>
    <n v="105"/>
    <n v="105"/>
    <n v="12"/>
    <x v="3"/>
    <n v="0"/>
    <x v="150"/>
    <x v="150"/>
    <s v="Pertanian lahan kering"/>
    <x v="3"/>
    <x v="0"/>
    <x v="0"/>
  </r>
  <r>
    <n v="5617"/>
    <n v="75"/>
    <n v="108"/>
    <n v="2"/>
    <x v="6"/>
    <n v="0"/>
    <x v="151"/>
    <x v="151"/>
    <s v="Hutan lahan kering sekunder / bekas tebangan"/>
    <x v="6"/>
    <x v="0"/>
    <x v="1"/>
  </r>
  <r>
    <n v="5618"/>
    <n v="44"/>
    <n v="99"/>
    <n v="0"/>
    <x v="0"/>
    <n v="0"/>
    <x v="152"/>
    <x v="152"/>
    <s v="No data"/>
    <x v="0"/>
    <x v="0"/>
    <x v="0"/>
  </r>
  <r>
    <n v="5619"/>
    <n v="25"/>
    <n v="99"/>
    <n v="0"/>
    <x v="11"/>
    <n v="0"/>
    <x v="152"/>
    <x v="152"/>
    <s v="No data"/>
    <x v="11"/>
    <x v="0"/>
    <x v="0"/>
  </r>
  <r>
    <n v="5620"/>
    <n v="19"/>
    <n v="105"/>
    <n v="6"/>
    <x v="11"/>
    <n v="0"/>
    <x v="150"/>
    <x v="150"/>
    <s v="Hutan mangrove sekunder"/>
    <x v="11"/>
    <x v="0"/>
    <x v="0"/>
  </r>
  <r>
    <n v="5621"/>
    <n v="15"/>
    <n v="105"/>
    <n v="12"/>
    <x v="11"/>
    <n v="0"/>
    <x v="150"/>
    <x v="150"/>
    <s v="Pertanian lahan kering"/>
    <x v="11"/>
    <x v="0"/>
    <x v="0"/>
  </r>
  <r>
    <n v="5622"/>
    <n v="2915"/>
    <n v="105"/>
    <n v="2"/>
    <x v="1"/>
    <n v="0"/>
    <x v="150"/>
    <x v="150"/>
    <s v="Hutan lahan kering sekunder / bekas tebangan"/>
    <x v="1"/>
    <x v="0"/>
    <x v="1"/>
  </r>
  <r>
    <n v="5623"/>
    <n v="5"/>
    <n v="120"/>
    <n v="0"/>
    <x v="7"/>
    <n v="0"/>
    <x v="148"/>
    <x v="148"/>
    <s v="No data"/>
    <x v="7"/>
    <x v="0"/>
    <x v="0"/>
  </r>
  <r>
    <n v="5624"/>
    <n v="49"/>
    <n v="99"/>
    <n v="6"/>
    <x v="11"/>
    <n v="0"/>
    <x v="152"/>
    <x v="152"/>
    <s v="Hutan mangrove sekunder"/>
    <x v="11"/>
    <x v="0"/>
    <x v="0"/>
  </r>
  <r>
    <n v="5625"/>
    <n v="4"/>
    <n v="105"/>
    <n v="2"/>
    <x v="7"/>
    <n v="0"/>
    <x v="150"/>
    <x v="150"/>
    <s v="Hutan lahan kering sekunder / bekas tebangan"/>
    <x v="7"/>
    <x v="0"/>
    <x v="1"/>
  </r>
  <r>
    <n v="5626"/>
    <n v="1"/>
    <n v="99"/>
    <n v="0"/>
    <x v="7"/>
    <n v="0"/>
    <x v="152"/>
    <x v="152"/>
    <s v="No data"/>
    <x v="7"/>
    <x v="0"/>
    <x v="0"/>
  </r>
  <r>
    <n v="5627"/>
    <n v="11"/>
    <n v="99"/>
    <n v="6"/>
    <x v="7"/>
    <n v="0"/>
    <x v="152"/>
    <x v="152"/>
    <s v="Hutan mangrove sekunder"/>
    <x v="7"/>
    <x v="0"/>
    <x v="1"/>
  </r>
  <r>
    <n v="5628"/>
    <n v="26"/>
    <n v="99"/>
    <n v="6"/>
    <x v="17"/>
    <n v="0"/>
    <x v="152"/>
    <x v="152"/>
    <s v="Hutan mangrove sekunder"/>
    <x v="17"/>
    <x v="0"/>
    <x v="1"/>
  </r>
  <r>
    <n v="5629"/>
    <n v="825"/>
    <n v="99"/>
    <n v="13"/>
    <x v="7"/>
    <n v="0"/>
    <x v="152"/>
    <x v="152"/>
    <s v="Pertanian lahan kering  campur semak / kebun campur"/>
    <x v="7"/>
    <x v="0"/>
    <x v="0"/>
  </r>
  <r>
    <n v="5630"/>
    <n v="13"/>
    <n v="105"/>
    <n v="12"/>
    <x v="1"/>
    <n v="0"/>
    <x v="150"/>
    <x v="150"/>
    <s v="Pertanian lahan kering"/>
    <x v="1"/>
    <x v="0"/>
    <x v="0"/>
  </r>
  <r>
    <n v="5631"/>
    <n v="40"/>
    <n v="99"/>
    <n v="13"/>
    <x v="17"/>
    <n v="0"/>
    <x v="152"/>
    <x v="152"/>
    <s v="Pertanian lahan kering  campur semak / kebun campur"/>
    <x v="17"/>
    <x v="0"/>
    <x v="0"/>
  </r>
  <r>
    <n v="5632"/>
    <n v="1464"/>
    <n v="105"/>
    <n v="2"/>
    <x v="2"/>
    <n v="0"/>
    <x v="150"/>
    <x v="150"/>
    <s v="Hutan lahan kering sekunder / bekas tebangan"/>
    <x v="2"/>
    <x v="0"/>
    <x v="1"/>
  </r>
  <r>
    <n v="5633"/>
    <n v="6"/>
    <n v="110"/>
    <n v="2"/>
    <x v="6"/>
    <n v="0"/>
    <x v="146"/>
    <x v="146"/>
    <s v="Hutan lahan kering sekunder / bekas tebangan"/>
    <x v="6"/>
    <x v="0"/>
    <x v="1"/>
  </r>
  <r>
    <n v="5634"/>
    <n v="20"/>
    <n v="110"/>
    <n v="13"/>
    <x v="12"/>
    <n v="0"/>
    <x v="146"/>
    <x v="146"/>
    <s v="Pertanian lahan kering  campur semak / kebun campur"/>
    <x v="12"/>
    <x v="0"/>
    <x v="0"/>
  </r>
  <r>
    <n v="5635"/>
    <n v="2"/>
    <n v="116"/>
    <n v="18"/>
    <x v="1"/>
    <n v="0"/>
    <x v="139"/>
    <x v="139"/>
    <s v="Lahan terbuka"/>
    <x v="1"/>
    <x v="0"/>
    <x v="0"/>
  </r>
  <r>
    <n v="5636"/>
    <n v="8"/>
    <n v="116"/>
    <n v="0"/>
    <x v="8"/>
    <n v="0"/>
    <x v="139"/>
    <x v="139"/>
    <s v="No data"/>
    <x v="8"/>
    <x v="0"/>
    <x v="0"/>
  </r>
  <r>
    <n v="5637"/>
    <n v="34"/>
    <n v="120"/>
    <n v="0"/>
    <x v="0"/>
    <n v="0"/>
    <x v="148"/>
    <x v="148"/>
    <s v="No data"/>
    <x v="0"/>
    <x v="0"/>
    <x v="0"/>
  </r>
  <r>
    <n v="5638"/>
    <n v="32"/>
    <n v="120"/>
    <n v="0"/>
    <x v="4"/>
    <n v="0"/>
    <x v="148"/>
    <x v="148"/>
    <s v="No data"/>
    <x v="4"/>
    <x v="0"/>
    <x v="0"/>
  </r>
  <r>
    <n v="5639"/>
    <n v="181"/>
    <n v="99"/>
    <n v="13"/>
    <x v="3"/>
    <n v="0"/>
    <x v="152"/>
    <x v="152"/>
    <s v="Pertanian lahan kering  campur semak / kebun campur"/>
    <x v="3"/>
    <x v="0"/>
    <x v="0"/>
  </r>
  <r>
    <n v="5640"/>
    <n v="124"/>
    <n v="99"/>
    <n v="13"/>
    <x v="6"/>
    <n v="0"/>
    <x v="152"/>
    <x v="152"/>
    <s v="Pertanian lahan kering  campur semak / kebun campur"/>
    <x v="6"/>
    <x v="0"/>
    <x v="0"/>
  </r>
  <r>
    <n v="5641"/>
    <n v="1"/>
    <n v="120"/>
    <n v="18"/>
    <x v="8"/>
    <n v="0"/>
    <x v="148"/>
    <x v="148"/>
    <s v="Lahan terbuka"/>
    <x v="8"/>
    <x v="0"/>
    <x v="0"/>
  </r>
  <r>
    <n v="5642"/>
    <n v="1"/>
    <n v="120"/>
    <n v="9"/>
    <x v="8"/>
    <n v="0"/>
    <x v="148"/>
    <x v="148"/>
    <s v="Semak belukar"/>
    <x v="8"/>
    <x v="0"/>
    <x v="0"/>
  </r>
  <r>
    <n v="5643"/>
    <n v="1"/>
    <n v="99"/>
    <n v="13"/>
    <x v="0"/>
    <n v="0"/>
    <x v="152"/>
    <x v="152"/>
    <s v="Pertanian lahan kering  campur semak / kebun campur"/>
    <x v="0"/>
    <x v="0"/>
    <x v="0"/>
  </r>
  <r>
    <n v="5644"/>
    <n v="615"/>
    <n v="99"/>
    <n v="9"/>
    <x v="4"/>
    <n v="0"/>
    <x v="152"/>
    <x v="152"/>
    <s v="Semak belukar"/>
    <x v="4"/>
    <x v="0"/>
    <x v="0"/>
  </r>
  <r>
    <n v="5645"/>
    <n v="2"/>
    <n v="105"/>
    <n v="6"/>
    <x v="7"/>
    <n v="0"/>
    <x v="150"/>
    <x v="150"/>
    <s v="Hutan mangrove sekunder"/>
    <x v="7"/>
    <x v="0"/>
    <x v="1"/>
  </r>
  <r>
    <n v="5646"/>
    <n v="8"/>
    <n v="99"/>
    <n v="0"/>
    <x v="3"/>
    <n v="0"/>
    <x v="152"/>
    <x v="152"/>
    <s v="No data"/>
    <x v="3"/>
    <x v="0"/>
    <x v="0"/>
  </r>
  <r>
    <n v="5647"/>
    <n v="45"/>
    <n v="99"/>
    <n v="16"/>
    <x v="3"/>
    <n v="0"/>
    <x v="152"/>
    <x v="152"/>
    <s v="Pemukiman"/>
    <x v="3"/>
    <x v="0"/>
    <x v="0"/>
  </r>
  <r>
    <n v="5648"/>
    <n v="246"/>
    <n v="99"/>
    <n v="14"/>
    <x v="6"/>
    <n v="0"/>
    <x v="152"/>
    <x v="152"/>
    <s v="Sawah"/>
    <x v="6"/>
    <x v="0"/>
    <x v="0"/>
  </r>
  <r>
    <n v="5649"/>
    <n v="9"/>
    <n v="110"/>
    <n v="9"/>
    <x v="12"/>
    <n v="0"/>
    <x v="146"/>
    <x v="146"/>
    <s v="Semak belukar"/>
    <x v="12"/>
    <x v="0"/>
    <x v="0"/>
  </r>
  <r>
    <n v="5650"/>
    <n v="1"/>
    <n v="108"/>
    <n v="9"/>
    <x v="4"/>
    <n v="0"/>
    <x v="151"/>
    <x v="151"/>
    <s v="Semak belukar"/>
    <x v="4"/>
    <x v="0"/>
    <x v="0"/>
  </r>
  <r>
    <n v="5651"/>
    <n v="11"/>
    <n v="120"/>
    <n v="2"/>
    <x v="0"/>
    <n v="0"/>
    <x v="148"/>
    <x v="148"/>
    <s v="Hutan lahan kering sekunder / bekas tebangan"/>
    <x v="0"/>
    <x v="0"/>
    <x v="1"/>
  </r>
  <r>
    <n v="5652"/>
    <n v="3255"/>
    <n v="99"/>
    <n v="2"/>
    <x v="4"/>
    <n v="0"/>
    <x v="152"/>
    <x v="152"/>
    <s v="Hutan lahan kering sekunder / bekas tebangan"/>
    <x v="4"/>
    <x v="0"/>
    <x v="0"/>
  </r>
  <r>
    <n v="5653"/>
    <n v="3878"/>
    <n v="108"/>
    <n v="2"/>
    <x v="5"/>
    <n v="0"/>
    <x v="151"/>
    <x v="151"/>
    <s v="Hutan lahan kering sekunder / bekas tebangan"/>
    <x v="5"/>
    <x v="0"/>
    <x v="1"/>
  </r>
  <r>
    <n v="5654"/>
    <n v="13"/>
    <n v="99"/>
    <n v="16"/>
    <x v="7"/>
    <n v="0"/>
    <x v="152"/>
    <x v="152"/>
    <s v="Pemukiman"/>
    <x v="7"/>
    <x v="0"/>
    <x v="0"/>
  </r>
  <r>
    <n v="5655"/>
    <n v="6"/>
    <n v="99"/>
    <n v="5"/>
    <x v="0"/>
    <n v="0"/>
    <x v="152"/>
    <x v="152"/>
    <s v="Hutan mangrove primer"/>
    <x v="0"/>
    <x v="0"/>
    <x v="1"/>
  </r>
  <r>
    <n v="5656"/>
    <n v="14"/>
    <n v="99"/>
    <n v="0"/>
    <x v="4"/>
    <n v="0"/>
    <x v="152"/>
    <x v="152"/>
    <s v="No data"/>
    <x v="4"/>
    <x v="0"/>
    <x v="0"/>
  </r>
  <r>
    <n v="5657"/>
    <n v="6"/>
    <n v="120"/>
    <n v="9"/>
    <x v="0"/>
    <n v="0"/>
    <x v="148"/>
    <x v="148"/>
    <s v="Semak belukar"/>
    <x v="0"/>
    <x v="0"/>
    <x v="0"/>
  </r>
  <r>
    <n v="5658"/>
    <n v="24"/>
    <n v="99"/>
    <n v="5"/>
    <x v="2"/>
    <n v="0"/>
    <x v="152"/>
    <x v="152"/>
    <s v="Hutan mangrove primer"/>
    <x v="2"/>
    <x v="0"/>
    <x v="1"/>
  </r>
  <r>
    <n v="5659"/>
    <n v="86"/>
    <n v="99"/>
    <n v="5"/>
    <x v="3"/>
    <n v="0"/>
    <x v="152"/>
    <x v="152"/>
    <s v="Hutan mangrove primer"/>
    <x v="3"/>
    <x v="0"/>
    <x v="1"/>
  </r>
  <r>
    <n v="5660"/>
    <n v="2"/>
    <n v="99"/>
    <n v="2"/>
    <x v="9"/>
    <n v="0"/>
    <x v="152"/>
    <x v="152"/>
    <s v="Hutan lahan kering sekunder / bekas tebangan"/>
    <x v="9"/>
    <x v="0"/>
    <x v="0"/>
  </r>
  <r>
    <n v="5661"/>
    <n v="10"/>
    <n v="99"/>
    <n v="2"/>
    <x v="8"/>
    <n v="0"/>
    <x v="152"/>
    <x v="152"/>
    <s v="Hutan lahan kering sekunder / bekas tebangan"/>
    <x v="8"/>
    <x v="0"/>
    <x v="1"/>
  </r>
  <r>
    <n v="5662"/>
    <n v="58"/>
    <n v="99"/>
    <n v="15"/>
    <x v="17"/>
    <n v="0"/>
    <x v="152"/>
    <x v="152"/>
    <s v="Tambak"/>
    <x v="17"/>
    <x v="0"/>
    <x v="0"/>
  </r>
  <r>
    <n v="5663"/>
    <n v="25"/>
    <n v="99"/>
    <n v="14"/>
    <x v="7"/>
    <n v="0"/>
    <x v="152"/>
    <x v="152"/>
    <s v="Sawah"/>
    <x v="7"/>
    <x v="0"/>
    <x v="0"/>
  </r>
  <r>
    <n v="5664"/>
    <n v="1"/>
    <n v="99"/>
    <n v="15"/>
    <x v="11"/>
    <n v="0"/>
    <x v="152"/>
    <x v="152"/>
    <s v="Tambak"/>
    <x v="11"/>
    <x v="0"/>
    <x v="0"/>
  </r>
  <r>
    <n v="5665"/>
    <n v="1"/>
    <n v="105"/>
    <n v="18"/>
    <x v="11"/>
    <n v="0"/>
    <x v="150"/>
    <x v="150"/>
    <s v="Lahan terbuka"/>
    <x v="11"/>
    <x v="0"/>
    <x v="0"/>
  </r>
  <r>
    <n v="5666"/>
    <n v="299"/>
    <n v="99"/>
    <n v="9"/>
    <x v="7"/>
    <n v="0"/>
    <x v="152"/>
    <x v="152"/>
    <s v="Semak belukar"/>
    <x v="7"/>
    <x v="0"/>
    <x v="0"/>
  </r>
  <r>
    <n v="5667"/>
    <n v="3"/>
    <n v="99"/>
    <n v="9"/>
    <x v="8"/>
    <n v="0"/>
    <x v="152"/>
    <x v="152"/>
    <s v="Semak belukar"/>
    <x v="8"/>
    <x v="0"/>
    <x v="0"/>
  </r>
  <r>
    <n v="5668"/>
    <n v="8"/>
    <n v="99"/>
    <n v="9"/>
    <x v="17"/>
    <n v="0"/>
    <x v="152"/>
    <x v="152"/>
    <s v="Semak belukar"/>
    <x v="17"/>
    <x v="0"/>
    <x v="0"/>
  </r>
  <r>
    <n v="5669"/>
    <n v="2"/>
    <n v="110"/>
    <n v="18"/>
    <x v="7"/>
    <n v="0"/>
    <x v="146"/>
    <x v="146"/>
    <s v="Lahan terbuka"/>
    <x v="7"/>
    <x v="0"/>
    <x v="0"/>
  </r>
  <r>
    <n v="5670"/>
    <n v="67"/>
    <n v="99"/>
    <n v="13"/>
    <x v="4"/>
    <n v="0"/>
    <x v="152"/>
    <x v="152"/>
    <s v="Pertanian lahan kering  campur semak / kebun campur"/>
    <x v="4"/>
    <x v="0"/>
    <x v="0"/>
  </r>
  <r>
    <n v="5671"/>
    <n v="7"/>
    <n v="99"/>
    <n v="15"/>
    <x v="7"/>
    <n v="0"/>
    <x v="152"/>
    <x v="152"/>
    <s v="Tambak"/>
    <x v="7"/>
    <x v="0"/>
    <x v="0"/>
  </r>
  <r>
    <n v="5672"/>
    <n v="8"/>
    <n v="105"/>
    <n v="13"/>
    <x v="7"/>
    <n v="0"/>
    <x v="150"/>
    <x v="150"/>
    <s v="Pertanian lahan kering  campur semak / kebun campur"/>
    <x v="7"/>
    <x v="0"/>
    <x v="0"/>
  </r>
  <r>
    <n v="5673"/>
    <n v="3"/>
    <n v="105"/>
    <n v="14"/>
    <x v="3"/>
    <n v="0"/>
    <x v="150"/>
    <x v="150"/>
    <s v="Sawah"/>
    <x v="3"/>
    <x v="0"/>
    <x v="0"/>
  </r>
  <r>
    <n v="5674"/>
    <n v="4"/>
    <n v="120"/>
    <n v="13"/>
    <x v="0"/>
    <n v="0"/>
    <x v="148"/>
    <x v="148"/>
    <s v="Pertanian lahan kering  campur semak / kebun campur"/>
    <x v="0"/>
    <x v="0"/>
    <x v="0"/>
  </r>
  <r>
    <n v="5675"/>
    <n v="1"/>
    <n v="99"/>
    <n v="5"/>
    <x v="6"/>
    <n v="0"/>
    <x v="152"/>
    <x v="152"/>
    <s v="Hutan mangrove primer"/>
    <x v="6"/>
    <x v="0"/>
    <x v="1"/>
  </r>
  <r>
    <n v="5676"/>
    <n v="3"/>
    <n v="99"/>
    <n v="5"/>
    <x v="4"/>
    <n v="0"/>
    <x v="152"/>
    <x v="152"/>
    <s v="Hutan mangrove primer"/>
    <x v="4"/>
    <x v="0"/>
    <x v="2"/>
  </r>
  <r>
    <n v="5677"/>
    <n v="13"/>
    <n v="99"/>
    <n v="18"/>
    <x v="17"/>
    <n v="0"/>
    <x v="152"/>
    <x v="152"/>
    <s v="Lahan terbuka"/>
    <x v="17"/>
    <x v="0"/>
    <x v="0"/>
  </r>
  <r>
    <n v="5678"/>
    <n v="7"/>
    <n v="99"/>
    <n v="5"/>
    <x v="1"/>
    <n v="0"/>
    <x v="152"/>
    <x v="152"/>
    <s v="Hutan mangrove primer"/>
    <x v="1"/>
    <x v="0"/>
    <x v="1"/>
  </r>
  <r>
    <n v="5679"/>
    <n v="14"/>
    <n v="99"/>
    <n v="18"/>
    <x v="3"/>
    <n v="0"/>
    <x v="152"/>
    <x v="152"/>
    <s v="Lahan terbuka"/>
    <x v="3"/>
    <x v="0"/>
    <x v="0"/>
  </r>
  <r>
    <n v="5680"/>
    <n v="3182"/>
    <n v="99"/>
    <n v="9"/>
    <x v="1"/>
    <n v="0"/>
    <x v="152"/>
    <x v="152"/>
    <s v="Semak belukar"/>
    <x v="1"/>
    <x v="0"/>
    <x v="0"/>
  </r>
  <r>
    <n v="5681"/>
    <n v="59"/>
    <n v="99"/>
    <n v="13"/>
    <x v="2"/>
    <n v="0"/>
    <x v="152"/>
    <x v="152"/>
    <s v="Pertanian lahan kering  campur semak / kebun campur"/>
    <x v="2"/>
    <x v="0"/>
    <x v="0"/>
  </r>
  <r>
    <n v="5682"/>
    <n v="23"/>
    <n v="99"/>
    <n v="5"/>
    <x v="17"/>
    <n v="0"/>
    <x v="152"/>
    <x v="152"/>
    <s v="Hutan mangrove primer"/>
    <x v="17"/>
    <x v="0"/>
    <x v="1"/>
  </r>
  <r>
    <n v="5683"/>
    <n v="1"/>
    <n v="99"/>
    <n v="18"/>
    <x v="0"/>
    <n v="0"/>
    <x v="152"/>
    <x v="152"/>
    <s v="Lahan terbuka"/>
    <x v="0"/>
    <x v="0"/>
    <x v="0"/>
  </r>
  <r>
    <n v="5684"/>
    <n v="3095"/>
    <n v="110"/>
    <n v="12"/>
    <x v="4"/>
    <n v="0"/>
    <x v="146"/>
    <x v="146"/>
    <s v="Pertanian lahan kering"/>
    <x v="4"/>
    <x v="0"/>
    <x v="0"/>
  </r>
  <r>
    <n v="5685"/>
    <n v="2"/>
    <n v="99"/>
    <n v="16"/>
    <x v="6"/>
    <n v="0"/>
    <x v="152"/>
    <x v="152"/>
    <s v="Pemukiman"/>
    <x v="6"/>
    <x v="0"/>
    <x v="0"/>
  </r>
  <r>
    <n v="5686"/>
    <n v="426"/>
    <n v="99"/>
    <n v="2"/>
    <x v="7"/>
    <n v="0"/>
    <x v="152"/>
    <x v="152"/>
    <s v="Hutan lahan kering sekunder / bekas tebangan"/>
    <x v="7"/>
    <x v="0"/>
    <x v="1"/>
  </r>
  <r>
    <n v="5687"/>
    <n v="6"/>
    <n v="99"/>
    <n v="2"/>
    <x v="15"/>
    <n v="0"/>
    <x v="152"/>
    <x v="152"/>
    <s v="Hutan lahan kering sekunder / bekas tebangan"/>
    <x v="15"/>
    <x v="0"/>
    <x v="1"/>
  </r>
  <r>
    <n v="5688"/>
    <n v="6"/>
    <n v="99"/>
    <n v="5"/>
    <x v="15"/>
    <n v="0"/>
    <x v="152"/>
    <x v="152"/>
    <s v="Hutan mangrove primer"/>
    <x v="15"/>
    <x v="0"/>
    <x v="1"/>
  </r>
  <r>
    <n v="5689"/>
    <n v="18"/>
    <n v="99"/>
    <n v="5"/>
    <x v="9"/>
    <n v="0"/>
    <x v="152"/>
    <x v="152"/>
    <s v="Hutan mangrove primer"/>
    <x v="9"/>
    <x v="0"/>
    <x v="0"/>
  </r>
  <r>
    <n v="5690"/>
    <n v="38"/>
    <n v="105"/>
    <n v="13"/>
    <x v="12"/>
    <n v="0"/>
    <x v="150"/>
    <x v="150"/>
    <s v="Pertanian lahan kering  campur semak / kebun campur"/>
    <x v="12"/>
    <x v="0"/>
    <x v="0"/>
  </r>
  <r>
    <n v="5691"/>
    <n v="1"/>
    <n v="105"/>
    <n v="12"/>
    <x v="12"/>
    <n v="0"/>
    <x v="150"/>
    <x v="150"/>
    <s v="Pertanian lahan kering"/>
    <x v="12"/>
    <x v="0"/>
    <x v="0"/>
  </r>
  <r>
    <n v="5692"/>
    <n v="222"/>
    <n v="99"/>
    <n v="9"/>
    <x v="2"/>
    <n v="0"/>
    <x v="152"/>
    <x v="152"/>
    <s v="Semak belukar"/>
    <x v="2"/>
    <x v="0"/>
    <x v="0"/>
  </r>
  <r>
    <n v="5693"/>
    <n v="1127"/>
    <n v="99"/>
    <n v="2"/>
    <x v="2"/>
    <n v="0"/>
    <x v="152"/>
    <x v="152"/>
    <s v="Hutan lahan kering sekunder / bekas tebangan"/>
    <x v="2"/>
    <x v="0"/>
    <x v="1"/>
  </r>
  <r>
    <n v="5694"/>
    <n v="18"/>
    <n v="99"/>
    <n v="5"/>
    <x v="7"/>
    <n v="0"/>
    <x v="152"/>
    <x v="152"/>
    <s v="Hutan mangrove primer"/>
    <x v="7"/>
    <x v="0"/>
    <x v="1"/>
  </r>
  <r>
    <n v="5695"/>
    <n v="29"/>
    <n v="99"/>
    <n v="9"/>
    <x v="6"/>
    <n v="0"/>
    <x v="152"/>
    <x v="152"/>
    <s v="Semak belukar"/>
    <x v="6"/>
    <x v="0"/>
    <x v="0"/>
  </r>
  <r>
    <n v="5696"/>
    <n v="142"/>
    <n v="99"/>
    <n v="2"/>
    <x v="3"/>
    <n v="0"/>
    <x v="152"/>
    <x v="152"/>
    <s v="Hutan lahan kering sekunder / bekas tebangan"/>
    <x v="3"/>
    <x v="0"/>
    <x v="1"/>
  </r>
  <r>
    <n v="5697"/>
    <n v="1"/>
    <n v="99"/>
    <n v="2"/>
    <x v="17"/>
    <n v="0"/>
    <x v="152"/>
    <x v="152"/>
    <s v="Hutan lahan kering sekunder / bekas tebangan"/>
    <x v="17"/>
    <x v="0"/>
    <x v="1"/>
  </r>
  <r>
    <n v="5698"/>
    <n v="3"/>
    <n v="99"/>
    <n v="18"/>
    <x v="7"/>
    <n v="0"/>
    <x v="152"/>
    <x v="152"/>
    <s v="Lahan terbuka"/>
    <x v="7"/>
    <x v="0"/>
    <x v="0"/>
  </r>
  <r>
    <n v="5699"/>
    <n v="96"/>
    <n v="99"/>
    <n v="9"/>
    <x v="3"/>
    <n v="0"/>
    <x v="152"/>
    <x v="152"/>
    <s v="Semak belukar"/>
    <x v="3"/>
    <x v="0"/>
    <x v="0"/>
  </r>
  <r>
    <n v="5700"/>
    <n v="8"/>
    <n v="99"/>
    <n v="13"/>
    <x v="12"/>
    <n v="0"/>
    <x v="152"/>
    <x v="152"/>
    <s v="Pertanian lahan kering  campur semak / kebun campur"/>
    <x v="12"/>
    <x v="0"/>
    <x v="0"/>
  </r>
  <r>
    <n v="5701"/>
    <n v="1006"/>
    <n v="110"/>
    <n v="12"/>
    <x v="7"/>
    <n v="0"/>
    <x v="146"/>
    <x v="146"/>
    <s v="Pertanian lahan kering"/>
    <x v="7"/>
    <x v="0"/>
    <x v="0"/>
  </r>
  <r>
    <n v="5702"/>
    <n v="42"/>
    <n v="105"/>
    <n v="2"/>
    <x v="6"/>
    <n v="0"/>
    <x v="150"/>
    <x v="150"/>
    <s v="Hutan lahan kering sekunder / bekas tebangan"/>
    <x v="6"/>
    <x v="0"/>
    <x v="1"/>
  </r>
  <r>
    <n v="5703"/>
    <n v="687"/>
    <n v="110"/>
    <n v="13"/>
    <x v="5"/>
    <n v="0"/>
    <x v="146"/>
    <x v="146"/>
    <s v="Pertanian lahan kering  campur semak / kebun campur"/>
    <x v="5"/>
    <x v="0"/>
    <x v="0"/>
  </r>
  <r>
    <n v="5704"/>
    <n v="17"/>
    <n v="99"/>
    <n v="18"/>
    <x v="12"/>
    <n v="0"/>
    <x v="152"/>
    <x v="152"/>
    <s v="Lahan terbuka"/>
    <x v="12"/>
    <x v="0"/>
    <x v="0"/>
  </r>
  <r>
    <n v="5705"/>
    <n v="33"/>
    <n v="110"/>
    <n v="18"/>
    <x v="5"/>
    <n v="0"/>
    <x v="146"/>
    <x v="146"/>
    <s v="Lahan terbuka"/>
    <x v="5"/>
    <x v="0"/>
    <x v="0"/>
  </r>
  <r>
    <n v="5706"/>
    <n v="29"/>
    <n v="110"/>
    <n v="9"/>
    <x v="5"/>
    <n v="0"/>
    <x v="146"/>
    <x v="146"/>
    <s v="Semak belukar"/>
    <x v="5"/>
    <x v="0"/>
    <x v="0"/>
  </r>
  <r>
    <n v="5707"/>
    <n v="1"/>
    <n v="99"/>
    <n v="13"/>
    <x v="9"/>
    <n v="0"/>
    <x v="152"/>
    <x v="152"/>
    <s v="Pertanian lahan kering  campur semak / kebun campur"/>
    <x v="9"/>
    <x v="0"/>
    <x v="0"/>
  </r>
  <r>
    <n v="5708"/>
    <n v="676"/>
    <n v="99"/>
    <n v="2"/>
    <x v="1"/>
    <n v="0"/>
    <x v="152"/>
    <x v="152"/>
    <s v="Hutan lahan kering sekunder / bekas tebangan"/>
    <x v="1"/>
    <x v="0"/>
    <x v="1"/>
  </r>
  <r>
    <n v="5709"/>
    <n v="5"/>
    <n v="95"/>
    <n v="13"/>
    <x v="7"/>
    <n v="0"/>
    <x v="153"/>
    <x v="153"/>
    <s v="Pertanian lahan kering  campur semak / kebun campur"/>
    <x v="7"/>
    <x v="0"/>
    <x v="0"/>
  </r>
  <r>
    <n v="5710"/>
    <n v="2"/>
    <n v="95"/>
    <n v="13"/>
    <x v="3"/>
    <n v="0"/>
    <x v="153"/>
    <x v="153"/>
    <s v="Pertanian lahan kering  campur semak / kebun campur"/>
    <x v="3"/>
    <x v="0"/>
    <x v="0"/>
  </r>
  <r>
    <n v="5711"/>
    <n v="23"/>
    <n v="99"/>
    <n v="13"/>
    <x v="1"/>
    <n v="0"/>
    <x v="152"/>
    <x v="152"/>
    <s v="Pertanian lahan kering  campur semak / kebun campur"/>
    <x v="1"/>
    <x v="0"/>
    <x v="0"/>
  </r>
  <r>
    <n v="5712"/>
    <n v="46"/>
    <n v="110"/>
    <n v="2"/>
    <x v="5"/>
    <n v="0"/>
    <x v="146"/>
    <x v="146"/>
    <s v="Hutan lahan kering sekunder / bekas tebangan"/>
    <x v="5"/>
    <x v="0"/>
    <x v="1"/>
  </r>
  <r>
    <n v="5713"/>
    <n v="1120"/>
    <n v="110"/>
    <n v="12"/>
    <x v="2"/>
    <n v="0"/>
    <x v="146"/>
    <x v="146"/>
    <s v="Pertanian lahan kering"/>
    <x v="2"/>
    <x v="0"/>
    <x v="0"/>
  </r>
  <r>
    <n v="5714"/>
    <n v="193"/>
    <n v="110"/>
    <n v="18"/>
    <x v="2"/>
    <n v="0"/>
    <x v="146"/>
    <x v="146"/>
    <s v="Lahan terbuka"/>
    <x v="2"/>
    <x v="0"/>
    <x v="0"/>
  </r>
  <r>
    <n v="5715"/>
    <n v="196"/>
    <n v="105"/>
    <n v="2"/>
    <x v="3"/>
    <n v="0"/>
    <x v="150"/>
    <x v="150"/>
    <s v="Hutan lahan kering sekunder / bekas tebangan"/>
    <x v="3"/>
    <x v="0"/>
    <x v="1"/>
  </r>
  <r>
    <n v="5716"/>
    <n v="463"/>
    <n v="95"/>
    <n v="9"/>
    <x v="4"/>
    <n v="0"/>
    <x v="153"/>
    <x v="153"/>
    <s v="Semak belukar"/>
    <x v="4"/>
    <x v="0"/>
    <x v="0"/>
  </r>
  <r>
    <n v="5717"/>
    <n v="4076"/>
    <n v="95"/>
    <n v="2"/>
    <x v="4"/>
    <n v="0"/>
    <x v="153"/>
    <x v="153"/>
    <s v="Hutan lahan kering sekunder / bekas tebangan"/>
    <x v="4"/>
    <x v="0"/>
    <x v="0"/>
  </r>
  <r>
    <n v="5718"/>
    <n v="47"/>
    <n v="95"/>
    <n v="2"/>
    <x v="7"/>
    <n v="0"/>
    <x v="153"/>
    <x v="153"/>
    <s v="Hutan lahan kering sekunder / bekas tebangan"/>
    <x v="7"/>
    <x v="0"/>
    <x v="1"/>
  </r>
  <r>
    <n v="5719"/>
    <n v="229"/>
    <n v="95"/>
    <n v="2"/>
    <x v="3"/>
    <n v="0"/>
    <x v="153"/>
    <x v="153"/>
    <s v="Hutan lahan kering sekunder / bekas tebangan"/>
    <x v="3"/>
    <x v="0"/>
    <x v="1"/>
  </r>
  <r>
    <n v="5720"/>
    <n v="2"/>
    <n v="99"/>
    <n v="9"/>
    <x v="0"/>
    <n v="0"/>
    <x v="152"/>
    <x v="152"/>
    <s v="Semak belukar"/>
    <x v="0"/>
    <x v="0"/>
    <x v="0"/>
  </r>
  <r>
    <n v="5721"/>
    <n v="212"/>
    <n v="110"/>
    <n v="13"/>
    <x v="6"/>
    <n v="0"/>
    <x v="146"/>
    <x v="146"/>
    <s v="Pertanian lahan kering  campur semak / kebun campur"/>
    <x v="6"/>
    <x v="0"/>
    <x v="0"/>
  </r>
  <r>
    <n v="5722"/>
    <n v="26"/>
    <n v="95"/>
    <n v="0"/>
    <x v="4"/>
    <n v="0"/>
    <x v="153"/>
    <x v="153"/>
    <s v="No data"/>
    <x v="4"/>
    <x v="0"/>
    <x v="0"/>
  </r>
  <r>
    <n v="5723"/>
    <n v="73"/>
    <n v="95"/>
    <n v="0"/>
    <x v="0"/>
    <n v="0"/>
    <x v="153"/>
    <x v="153"/>
    <s v="No data"/>
    <x v="0"/>
    <x v="0"/>
    <x v="0"/>
  </r>
  <r>
    <n v="5724"/>
    <n v="1"/>
    <n v="105"/>
    <n v="14"/>
    <x v="1"/>
    <n v="0"/>
    <x v="150"/>
    <x v="150"/>
    <s v="Sawah"/>
    <x v="1"/>
    <x v="0"/>
    <x v="0"/>
  </r>
  <r>
    <n v="5725"/>
    <n v="1832"/>
    <n v="105"/>
    <n v="2"/>
    <x v="5"/>
    <n v="0"/>
    <x v="150"/>
    <x v="150"/>
    <s v="Hutan lahan kering sekunder / bekas tebangan"/>
    <x v="5"/>
    <x v="0"/>
    <x v="1"/>
  </r>
  <r>
    <n v="5726"/>
    <n v="57"/>
    <n v="110"/>
    <n v="12"/>
    <x v="12"/>
    <n v="0"/>
    <x v="146"/>
    <x v="146"/>
    <s v="Pertanian lahan kering"/>
    <x v="12"/>
    <x v="0"/>
    <x v="0"/>
  </r>
  <r>
    <n v="5727"/>
    <n v="551"/>
    <n v="110"/>
    <n v="12"/>
    <x v="6"/>
    <n v="0"/>
    <x v="146"/>
    <x v="146"/>
    <s v="Pertanian lahan kering"/>
    <x v="6"/>
    <x v="0"/>
    <x v="0"/>
  </r>
  <r>
    <n v="5728"/>
    <n v="111"/>
    <n v="108"/>
    <n v="2"/>
    <x v="3"/>
    <n v="0"/>
    <x v="151"/>
    <x v="151"/>
    <s v="Hutan lahan kering sekunder / bekas tebangan"/>
    <x v="3"/>
    <x v="0"/>
    <x v="1"/>
  </r>
  <r>
    <n v="5729"/>
    <n v="425"/>
    <n v="110"/>
    <n v="12"/>
    <x v="3"/>
    <n v="0"/>
    <x v="146"/>
    <x v="146"/>
    <s v="Pertanian lahan kering"/>
    <x v="3"/>
    <x v="0"/>
    <x v="0"/>
  </r>
  <r>
    <n v="5730"/>
    <n v="41"/>
    <n v="107"/>
    <n v="18"/>
    <x v="4"/>
    <n v="0"/>
    <x v="143"/>
    <x v="143"/>
    <s v="Lahan terbuka"/>
    <x v="4"/>
    <x v="0"/>
    <x v="0"/>
  </r>
  <r>
    <n v="5731"/>
    <n v="1"/>
    <n v="108"/>
    <n v="9"/>
    <x v="5"/>
    <n v="0"/>
    <x v="151"/>
    <x v="151"/>
    <s v="Semak belukar"/>
    <x v="5"/>
    <x v="0"/>
    <x v="0"/>
  </r>
  <r>
    <n v="5732"/>
    <n v="395"/>
    <n v="108"/>
    <n v="2"/>
    <x v="2"/>
    <n v="0"/>
    <x v="151"/>
    <x v="151"/>
    <s v="Hutan lahan kering sekunder / bekas tebangan"/>
    <x v="2"/>
    <x v="0"/>
    <x v="1"/>
  </r>
  <r>
    <n v="5733"/>
    <n v="2"/>
    <n v="95"/>
    <n v="9"/>
    <x v="7"/>
    <n v="0"/>
    <x v="153"/>
    <x v="153"/>
    <s v="Semak belukar"/>
    <x v="7"/>
    <x v="0"/>
    <x v="0"/>
  </r>
  <r>
    <n v="5734"/>
    <n v="72"/>
    <n v="105"/>
    <n v="18"/>
    <x v="5"/>
    <n v="0"/>
    <x v="150"/>
    <x v="150"/>
    <s v="Lahan terbuka"/>
    <x v="5"/>
    <x v="0"/>
    <x v="0"/>
  </r>
  <r>
    <n v="5735"/>
    <n v="9"/>
    <n v="110"/>
    <n v="18"/>
    <x v="6"/>
    <n v="0"/>
    <x v="146"/>
    <x v="146"/>
    <s v="Lahan terbuka"/>
    <x v="6"/>
    <x v="0"/>
    <x v="0"/>
  </r>
  <r>
    <n v="5736"/>
    <n v="43"/>
    <n v="110"/>
    <n v="0"/>
    <x v="4"/>
    <n v="0"/>
    <x v="146"/>
    <x v="146"/>
    <s v="No data"/>
    <x v="4"/>
    <x v="0"/>
    <x v="0"/>
  </r>
  <r>
    <n v="5737"/>
    <n v="278"/>
    <n v="101"/>
    <n v="13"/>
    <x v="7"/>
    <n v="0"/>
    <x v="154"/>
    <x v="154"/>
    <s v="Pertanian lahan kering  campur semak / kebun campur"/>
    <x v="7"/>
    <x v="0"/>
    <x v="0"/>
  </r>
  <r>
    <n v="5738"/>
    <n v="3468"/>
    <n v="105"/>
    <n v="2"/>
    <x v="4"/>
    <n v="0"/>
    <x v="150"/>
    <x v="150"/>
    <s v="Hutan lahan kering sekunder / bekas tebangan"/>
    <x v="4"/>
    <x v="0"/>
    <x v="0"/>
  </r>
  <r>
    <n v="5739"/>
    <n v="50"/>
    <n v="101"/>
    <n v="18"/>
    <x v="12"/>
    <n v="0"/>
    <x v="154"/>
    <x v="154"/>
    <s v="Lahan terbuka"/>
    <x v="12"/>
    <x v="0"/>
    <x v="0"/>
  </r>
  <r>
    <n v="5740"/>
    <n v="19"/>
    <n v="101"/>
    <n v="13"/>
    <x v="12"/>
    <n v="0"/>
    <x v="154"/>
    <x v="154"/>
    <s v="Pertanian lahan kering  campur semak / kebun campur"/>
    <x v="12"/>
    <x v="0"/>
    <x v="0"/>
  </r>
  <r>
    <n v="5741"/>
    <n v="25"/>
    <n v="108"/>
    <n v="18"/>
    <x v="2"/>
    <n v="0"/>
    <x v="151"/>
    <x v="151"/>
    <s v="Lahan terbuka"/>
    <x v="2"/>
    <x v="0"/>
    <x v="0"/>
  </r>
  <r>
    <n v="5742"/>
    <n v="27"/>
    <n v="108"/>
    <n v="18"/>
    <x v="5"/>
    <n v="0"/>
    <x v="151"/>
    <x v="151"/>
    <s v="Lahan terbuka"/>
    <x v="5"/>
    <x v="0"/>
    <x v="0"/>
  </r>
  <r>
    <n v="5743"/>
    <n v="89"/>
    <n v="101"/>
    <n v="13"/>
    <x v="6"/>
    <n v="0"/>
    <x v="154"/>
    <x v="154"/>
    <s v="Pertanian lahan kering  campur semak / kebun campur"/>
    <x v="6"/>
    <x v="0"/>
    <x v="0"/>
  </r>
  <r>
    <n v="5744"/>
    <n v="1"/>
    <n v="110"/>
    <n v="18"/>
    <x v="4"/>
    <n v="0"/>
    <x v="146"/>
    <x v="146"/>
    <s v="Lahan terbuka"/>
    <x v="4"/>
    <x v="0"/>
    <x v="0"/>
  </r>
  <r>
    <n v="5745"/>
    <n v="1"/>
    <n v="105"/>
    <n v="13"/>
    <x v="6"/>
    <n v="0"/>
    <x v="150"/>
    <x v="150"/>
    <s v="Pertanian lahan kering  campur semak / kebun campur"/>
    <x v="6"/>
    <x v="0"/>
    <x v="0"/>
  </r>
  <r>
    <n v="5746"/>
    <n v="159"/>
    <n v="101"/>
    <n v="13"/>
    <x v="3"/>
    <n v="0"/>
    <x v="154"/>
    <x v="154"/>
    <s v="Pertanian lahan kering  campur semak / kebun campur"/>
    <x v="3"/>
    <x v="0"/>
    <x v="0"/>
  </r>
  <r>
    <n v="5747"/>
    <n v="10"/>
    <n v="110"/>
    <n v="13"/>
    <x v="16"/>
    <n v="0"/>
    <x v="146"/>
    <x v="146"/>
    <s v="Pertanian lahan kering  campur semak / kebun campur"/>
    <x v="16"/>
    <x v="0"/>
    <x v="0"/>
  </r>
  <r>
    <n v="5748"/>
    <n v="1"/>
    <n v="110"/>
    <n v="12"/>
    <x v="16"/>
    <n v="0"/>
    <x v="146"/>
    <x v="146"/>
    <s v="Pertanian lahan kering"/>
    <x v="16"/>
    <x v="0"/>
    <x v="0"/>
  </r>
  <r>
    <n v="5749"/>
    <n v="616"/>
    <n v="110"/>
    <n v="14"/>
    <x v="6"/>
    <n v="0"/>
    <x v="146"/>
    <x v="146"/>
    <s v="Sawah"/>
    <x v="6"/>
    <x v="0"/>
    <x v="0"/>
  </r>
  <r>
    <n v="5750"/>
    <n v="1420"/>
    <n v="110"/>
    <n v="12"/>
    <x v="5"/>
    <n v="0"/>
    <x v="146"/>
    <x v="146"/>
    <s v="Pertanian lahan kering"/>
    <x v="5"/>
    <x v="0"/>
    <x v="0"/>
  </r>
  <r>
    <n v="5751"/>
    <n v="2"/>
    <n v="110"/>
    <n v="14"/>
    <x v="2"/>
    <n v="0"/>
    <x v="146"/>
    <x v="146"/>
    <s v="Sawah"/>
    <x v="2"/>
    <x v="0"/>
    <x v="0"/>
  </r>
  <r>
    <n v="5752"/>
    <n v="64"/>
    <n v="105"/>
    <n v="13"/>
    <x v="5"/>
    <n v="0"/>
    <x v="150"/>
    <x v="150"/>
    <s v="Pertanian lahan kering  campur semak / kebun campur"/>
    <x v="5"/>
    <x v="0"/>
    <x v="0"/>
  </r>
  <r>
    <n v="5753"/>
    <n v="689"/>
    <n v="110"/>
    <n v="12"/>
    <x v="1"/>
    <n v="0"/>
    <x v="146"/>
    <x v="146"/>
    <s v="Pertanian lahan kering"/>
    <x v="1"/>
    <x v="0"/>
    <x v="0"/>
  </r>
  <r>
    <n v="5754"/>
    <n v="1808"/>
    <n v="112"/>
    <n v="12"/>
    <x v="4"/>
    <n v="0"/>
    <x v="155"/>
    <x v="155"/>
    <s v="Pertanian lahan kering"/>
    <x v="4"/>
    <x v="0"/>
    <x v="0"/>
  </r>
  <r>
    <n v="5755"/>
    <n v="1069"/>
    <n v="99"/>
    <n v="18"/>
    <x v="1"/>
    <n v="0"/>
    <x v="152"/>
    <x v="152"/>
    <s v="Lahan terbuka"/>
    <x v="1"/>
    <x v="0"/>
    <x v="0"/>
  </r>
  <r>
    <n v="5756"/>
    <n v="156"/>
    <n v="101"/>
    <n v="14"/>
    <x v="6"/>
    <n v="0"/>
    <x v="154"/>
    <x v="154"/>
    <s v="Sawah"/>
    <x v="6"/>
    <x v="0"/>
    <x v="0"/>
  </r>
  <r>
    <n v="5757"/>
    <n v="6"/>
    <n v="101"/>
    <n v="14"/>
    <x v="7"/>
    <n v="0"/>
    <x v="154"/>
    <x v="154"/>
    <s v="Sawah"/>
    <x v="7"/>
    <x v="0"/>
    <x v="0"/>
  </r>
  <r>
    <n v="5758"/>
    <n v="323"/>
    <n v="108"/>
    <n v="2"/>
    <x v="1"/>
    <n v="0"/>
    <x v="151"/>
    <x v="151"/>
    <s v="Hutan lahan kering sekunder / bekas tebangan"/>
    <x v="1"/>
    <x v="0"/>
    <x v="1"/>
  </r>
  <r>
    <n v="5759"/>
    <n v="719"/>
    <n v="112"/>
    <n v="12"/>
    <x v="2"/>
    <n v="0"/>
    <x v="155"/>
    <x v="155"/>
    <s v="Pertanian lahan kering"/>
    <x v="2"/>
    <x v="0"/>
    <x v="0"/>
  </r>
  <r>
    <n v="5760"/>
    <n v="11"/>
    <n v="110"/>
    <n v="14"/>
    <x v="5"/>
    <n v="0"/>
    <x v="146"/>
    <x v="146"/>
    <s v="Sawah"/>
    <x v="5"/>
    <x v="0"/>
    <x v="0"/>
  </r>
  <r>
    <n v="5761"/>
    <n v="25"/>
    <n v="105"/>
    <n v="2"/>
    <x v="12"/>
    <n v="0"/>
    <x v="150"/>
    <x v="150"/>
    <s v="Hutan lahan kering sekunder / bekas tebangan"/>
    <x v="12"/>
    <x v="0"/>
    <x v="1"/>
  </r>
  <r>
    <n v="5762"/>
    <n v="2559"/>
    <n v="112"/>
    <n v="12"/>
    <x v="1"/>
    <n v="0"/>
    <x v="155"/>
    <x v="155"/>
    <s v="Pertanian lahan kering"/>
    <x v="1"/>
    <x v="0"/>
    <x v="0"/>
  </r>
  <r>
    <n v="5763"/>
    <n v="2"/>
    <n v="110"/>
    <n v="2"/>
    <x v="1"/>
    <n v="0"/>
    <x v="146"/>
    <x v="146"/>
    <s v="Hutan lahan kering sekunder / bekas tebangan"/>
    <x v="1"/>
    <x v="0"/>
    <x v="1"/>
  </r>
  <r>
    <n v="5764"/>
    <n v="26"/>
    <n v="95"/>
    <n v="2"/>
    <x v="0"/>
    <n v="0"/>
    <x v="153"/>
    <x v="153"/>
    <s v="Hutan lahan kering sekunder / bekas tebangan"/>
    <x v="0"/>
    <x v="0"/>
    <x v="1"/>
  </r>
  <r>
    <n v="5765"/>
    <n v="4"/>
    <n v="101"/>
    <n v="14"/>
    <x v="3"/>
    <n v="0"/>
    <x v="154"/>
    <x v="154"/>
    <s v="Sawah"/>
    <x v="3"/>
    <x v="0"/>
    <x v="0"/>
  </r>
  <r>
    <n v="5766"/>
    <n v="164"/>
    <n v="112"/>
    <n v="2"/>
    <x v="1"/>
    <n v="0"/>
    <x v="155"/>
    <x v="155"/>
    <s v="Hutan lahan kering sekunder / bekas tebangan"/>
    <x v="1"/>
    <x v="0"/>
    <x v="1"/>
  </r>
  <r>
    <n v="5767"/>
    <n v="6"/>
    <n v="99"/>
    <n v="18"/>
    <x v="4"/>
    <n v="0"/>
    <x v="152"/>
    <x v="152"/>
    <s v="Lahan terbuka"/>
    <x v="4"/>
    <x v="0"/>
    <x v="0"/>
  </r>
  <r>
    <n v="5768"/>
    <n v="461"/>
    <n v="101"/>
    <n v="9"/>
    <x v="1"/>
    <n v="0"/>
    <x v="154"/>
    <x v="154"/>
    <s v="Semak belukar"/>
    <x v="1"/>
    <x v="0"/>
    <x v="0"/>
  </r>
  <r>
    <n v="5769"/>
    <n v="90"/>
    <n v="112"/>
    <n v="0"/>
    <x v="1"/>
    <n v="0"/>
    <x v="155"/>
    <x v="155"/>
    <s v="No data"/>
    <x v="1"/>
    <x v="0"/>
    <x v="0"/>
  </r>
  <r>
    <n v="5770"/>
    <n v="4"/>
    <n v="101"/>
    <n v="9"/>
    <x v="7"/>
    <n v="0"/>
    <x v="154"/>
    <x v="154"/>
    <s v="Semak belukar"/>
    <x v="7"/>
    <x v="0"/>
    <x v="0"/>
  </r>
  <r>
    <n v="5771"/>
    <n v="867"/>
    <n v="112"/>
    <n v="12"/>
    <x v="7"/>
    <n v="0"/>
    <x v="155"/>
    <x v="155"/>
    <s v="Pertanian lahan kering"/>
    <x v="7"/>
    <x v="0"/>
    <x v="0"/>
  </r>
  <r>
    <n v="5772"/>
    <n v="44"/>
    <n v="112"/>
    <n v="12"/>
    <x v="12"/>
    <n v="0"/>
    <x v="155"/>
    <x v="155"/>
    <s v="Pertanian lahan kering"/>
    <x v="12"/>
    <x v="0"/>
    <x v="0"/>
  </r>
  <r>
    <n v="5773"/>
    <n v="4143"/>
    <n v="95"/>
    <n v="2"/>
    <x v="2"/>
    <n v="0"/>
    <x v="153"/>
    <x v="153"/>
    <s v="Hutan lahan kering sekunder / bekas tebangan"/>
    <x v="2"/>
    <x v="0"/>
    <x v="1"/>
  </r>
  <r>
    <n v="5774"/>
    <n v="1"/>
    <n v="108"/>
    <n v="18"/>
    <x v="4"/>
    <n v="0"/>
    <x v="151"/>
    <x v="151"/>
    <s v="Lahan terbuka"/>
    <x v="4"/>
    <x v="0"/>
    <x v="0"/>
  </r>
  <r>
    <n v="5775"/>
    <n v="2"/>
    <n v="101"/>
    <n v="14"/>
    <x v="12"/>
    <n v="0"/>
    <x v="154"/>
    <x v="154"/>
    <s v="Sawah"/>
    <x v="12"/>
    <x v="0"/>
    <x v="0"/>
  </r>
  <r>
    <n v="5776"/>
    <n v="10"/>
    <n v="101"/>
    <n v="18"/>
    <x v="6"/>
    <n v="0"/>
    <x v="154"/>
    <x v="154"/>
    <s v="Lahan terbuka"/>
    <x v="6"/>
    <x v="0"/>
    <x v="0"/>
  </r>
  <r>
    <n v="5777"/>
    <n v="5"/>
    <n v="101"/>
    <n v="9"/>
    <x v="6"/>
    <n v="0"/>
    <x v="154"/>
    <x v="154"/>
    <s v="Semak belukar"/>
    <x v="6"/>
    <x v="0"/>
    <x v="0"/>
  </r>
  <r>
    <n v="5778"/>
    <n v="72"/>
    <n v="95"/>
    <n v="0"/>
    <x v="2"/>
    <n v="0"/>
    <x v="153"/>
    <x v="153"/>
    <s v="No data"/>
    <x v="2"/>
    <x v="0"/>
    <x v="0"/>
  </r>
  <r>
    <n v="5779"/>
    <n v="59"/>
    <n v="52"/>
    <n v="0"/>
    <x v="0"/>
    <n v="0"/>
    <x v="156"/>
    <x v="156"/>
    <s v="No data"/>
    <x v="0"/>
    <x v="0"/>
    <x v="0"/>
  </r>
  <r>
    <n v="5780"/>
    <n v="1"/>
    <n v="101"/>
    <n v="14"/>
    <x v="1"/>
    <n v="0"/>
    <x v="154"/>
    <x v="154"/>
    <s v="Sawah"/>
    <x v="1"/>
    <x v="0"/>
    <x v="0"/>
  </r>
  <r>
    <n v="5781"/>
    <n v="1"/>
    <n v="112"/>
    <n v="0"/>
    <x v="0"/>
    <n v="0"/>
    <x v="155"/>
    <x v="155"/>
    <s v="No data"/>
    <x v="0"/>
    <x v="0"/>
    <x v="0"/>
  </r>
  <r>
    <n v="5782"/>
    <n v="14"/>
    <n v="52"/>
    <n v="0"/>
    <x v="4"/>
    <n v="0"/>
    <x v="156"/>
    <x v="156"/>
    <s v="No data"/>
    <x v="4"/>
    <x v="0"/>
    <x v="0"/>
  </r>
  <r>
    <n v="5783"/>
    <n v="1871"/>
    <n v="101"/>
    <n v="18"/>
    <x v="1"/>
    <n v="0"/>
    <x v="154"/>
    <x v="154"/>
    <s v="Lahan terbuka"/>
    <x v="1"/>
    <x v="0"/>
    <x v="0"/>
  </r>
  <r>
    <n v="5784"/>
    <n v="1808"/>
    <n v="106"/>
    <n v="2"/>
    <x v="4"/>
    <n v="0"/>
    <x v="157"/>
    <x v="157"/>
    <s v="Hutan lahan kering sekunder / bekas tebangan"/>
    <x v="4"/>
    <x v="0"/>
    <x v="0"/>
  </r>
  <r>
    <n v="5785"/>
    <n v="112"/>
    <n v="112"/>
    <n v="12"/>
    <x v="3"/>
    <n v="0"/>
    <x v="155"/>
    <x v="155"/>
    <s v="Pertanian lahan kering"/>
    <x v="3"/>
    <x v="0"/>
    <x v="0"/>
  </r>
  <r>
    <n v="5786"/>
    <n v="209"/>
    <n v="106"/>
    <n v="2"/>
    <x v="3"/>
    <n v="0"/>
    <x v="157"/>
    <x v="157"/>
    <s v="Hutan lahan kering sekunder / bekas tebangan"/>
    <x v="3"/>
    <x v="0"/>
    <x v="1"/>
  </r>
  <r>
    <n v="5787"/>
    <n v="16"/>
    <n v="101"/>
    <n v="2"/>
    <x v="12"/>
    <n v="0"/>
    <x v="154"/>
    <x v="154"/>
    <s v="Hutan lahan kering sekunder / bekas tebangan"/>
    <x v="12"/>
    <x v="0"/>
    <x v="1"/>
  </r>
  <r>
    <n v="5788"/>
    <n v="139"/>
    <n v="106"/>
    <n v="2"/>
    <x v="5"/>
    <n v="0"/>
    <x v="157"/>
    <x v="157"/>
    <s v="Hutan lahan kering sekunder / bekas tebangan"/>
    <x v="5"/>
    <x v="0"/>
    <x v="1"/>
  </r>
  <r>
    <n v="5789"/>
    <n v="175"/>
    <n v="108"/>
    <n v="2"/>
    <x v="13"/>
    <n v="0"/>
    <x v="151"/>
    <x v="151"/>
    <s v="Hutan lahan kering sekunder / bekas tebangan"/>
    <x v="13"/>
    <x v="0"/>
    <x v="0"/>
  </r>
  <r>
    <n v="5790"/>
    <n v="52"/>
    <n v="99"/>
    <n v="9"/>
    <x v="12"/>
    <n v="0"/>
    <x v="152"/>
    <x v="152"/>
    <s v="Semak belukar"/>
    <x v="12"/>
    <x v="0"/>
    <x v="0"/>
  </r>
  <r>
    <n v="5791"/>
    <n v="2"/>
    <n v="101"/>
    <n v="9"/>
    <x v="12"/>
    <n v="0"/>
    <x v="154"/>
    <x v="154"/>
    <s v="Semak belukar"/>
    <x v="12"/>
    <x v="0"/>
    <x v="0"/>
  </r>
  <r>
    <n v="5792"/>
    <n v="1600"/>
    <n v="101"/>
    <n v="2"/>
    <x v="1"/>
    <n v="0"/>
    <x v="154"/>
    <x v="154"/>
    <s v="Hutan lahan kering sekunder / bekas tebangan"/>
    <x v="1"/>
    <x v="0"/>
    <x v="1"/>
  </r>
  <r>
    <n v="5793"/>
    <n v="100"/>
    <n v="106"/>
    <n v="2"/>
    <x v="6"/>
    <n v="0"/>
    <x v="157"/>
    <x v="157"/>
    <s v="Hutan lahan kering sekunder / bekas tebangan"/>
    <x v="6"/>
    <x v="0"/>
    <x v="1"/>
  </r>
  <r>
    <n v="5794"/>
    <n v="68"/>
    <n v="105"/>
    <n v="18"/>
    <x v="2"/>
    <n v="0"/>
    <x v="150"/>
    <x v="150"/>
    <s v="Lahan terbuka"/>
    <x v="2"/>
    <x v="0"/>
    <x v="0"/>
  </r>
  <r>
    <n v="5795"/>
    <n v="162"/>
    <n v="105"/>
    <n v="13"/>
    <x v="2"/>
    <n v="0"/>
    <x v="150"/>
    <x v="150"/>
    <s v="Pertanian lahan kering  campur semak / kebun campur"/>
    <x v="2"/>
    <x v="0"/>
    <x v="0"/>
  </r>
  <r>
    <n v="5796"/>
    <n v="335"/>
    <n v="105"/>
    <n v="13"/>
    <x v="1"/>
    <n v="0"/>
    <x v="150"/>
    <x v="150"/>
    <s v="Pertanian lahan kering  campur semak / kebun campur"/>
    <x v="1"/>
    <x v="0"/>
    <x v="0"/>
  </r>
  <r>
    <n v="5797"/>
    <n v="8"/>
    <n v="105"/>
    <n v="13"/>
    <x v="4"/>
    <n v="0"/>
    <x v="150"/>
    <x v="150"/>
    <s v="Pertanian lahan kering  campur semak / kebun campur"/>
    <x v="4"/>
    <x v="0"/>
    <x v="0"/>
  </r>
  <r>
    <n v="5798"/>
    <n v="100"/>
    <n v="110"/>
    <n v="12"/>
    <x v="13"/>
    <n v="0"/>
    <x v="146"/>
    <x v="146"/>
    <s v="Pertanian lahan kering"/>
    <x v="13"/>
    <x v="0"/>
    <x v="0"/>
  </r>
  <r>
    <n v="5799"/>
    <n v="2541"/>
    <n v="101"/>
    <n v="2"/>
    <x v="4"/>
    <n v="0"/>
    <x v="154"/>
    <x v="154"/>
    <s v="Hutan lahan kering sekunder / bekas tebangan"/>
    <x v="4"/>
    <x v="0"/>
    <x v="0"/>
  </r>
  <r>
    <n v="5800"/>
    <n v="15"/>
    <n v="106"/>
    <n v="2"/>
    <x v="2"/>
    <n v="0"/>
    <x v="157"/>
    <x v="157"/>
    <s v="Hutan lahan kering sekunder / bekas tebangan"/>
    <x v="2"/>
    <x v="0"/>
    <x v="1"/>
  </r>
  <r>
    <n v="5801"/>
    <n v="355"/>
    <n v="112"/>
    <n v="12"/>
    <x v="13"/>
    <n v="0"/>
    <x v="155"/>
    <x v="155"/>
    <s v="Pertanian lahan kering"/>
    <x v="13"/>
    <x v="0"/>
    <x v="0"/>
  </r>
  <r>
    <n v="5802"/>
    <n v="6696"/>
    <n v="103"/>
    <n v="2"/>
    <x v="4"/>
    <n v="0"/>
    <x v="158"/>
    <x v="158"/>
    <s v="Hutan lahan kering sekunder / bekas tebangan"/>
    <x v="4"/>
    <x v="0"/>
    <x v="0"/>
  </r>
  <r>
    <n v="5803"/>
    <n v="1792"/>
    <n v="106"/>
    <n v="14"/>
    <x v="6"/>
    <n v="0"/>
    <x v="157"/>
    <x v="157"/>
    <s v="Sawah"/>
    <x v="6"/>
    <x v="0"/>
    <x v="0"/>
  </r>
  <r>
    <n v="5804"/>
    <n v="67"/>
    <n v="103"/>
    <n v="2"/>
    <x v="5"/>
    <n v="0"/>
    <x v="158"/>
    <x v="158"/>
    <s v="Hutan lahan kering sekunder / bekas tebangan"/>
    <x v="5"/>
    <x v="0"/>
    <x v="1"/>
  </r>
  <r>
    <n v="5805"/>
    <n v="90"/>
    <n v="110"/>
    <n v="14"/>
    <x v="3"/>
    <n v="0"/>
    <x v="146"/>
    <x v="146"/>
    <s v="Sawah"/>
    <x v="3"/>
    <x v="0"/>
    <x v="0"/>
  </r>
  <r>
    <n v="5806"/>
    <n v="60"/>
    <n v="95"/>
    <n v="11"/>
    <x v="2"/>
    <n v="0"/>
    <x v="153"/>
    <x v="153"/>
    <s v="Savanna / Padang rumput"/>
    <x v="2"/>
    <x v="0"/>
    <x v="0"/>
  </r>
  <r>
    <n v="5807"/>
    <n v="343"/>
    <n v="99"/>
    <n v="2"/>
    <x v="6"/>
    <n v="0"/>
    <x v="152"/>
    <x v="152"/>
    <s v="Hutan lahan kering sekunder / bekas tebangan"/>
    <x v="6"/>
    <x v="0"/>
    <x v="1"/>
  </r>
  <r>
    <n v="5808"/>
    <n v="157"/>
    <n v="108"/>
    <n v="2"/>
    <x v="7"/>
    <n v="0"/>
    <x v="151"/>
    <x v="151"/>
    <s v="Hutan lahan kering sekunder / bekas tebangan"/>
    <x v="7"/>
    <x v="0"/>
    <x v="1"/>
  </r>
  <r>
    <n v="5809"/>
    <n v="30"/>
    <n v="106"/>
    <n v="13"/>
    <x v="4"/>
    <n v="0"/>
    <x v="157"/>
    <x v="157"/>
    <s v="Pertanian lahan kering  campur semak / kebun campur"/>
    <x v="4"/>
    <x v="0"/>
    <x v="0"/>
  </r>
  <r>
    <n v="5810"/>
    <n v="1209"/>
    <n v="106"/>
    <n v="13"/>
    <x v="7"/>
    <n v="0"/>
    <x v="157"/>
    <x v="157"/>
    <s v="Pertanian lahan kering  campur semak / kebun campur"/>
    <x v="7"/>
    <x v="0"/>
    <x v="0"/>
  </r>
  <r>
    <n v="5811"/>
    <n v="1"/>
    <n v="106"/>
    <n v="14"/>
    <x v="4"/>
    <n v="0"/>
    <x v="157"/>
    <x v="157"/>
    <s v="Sawah"/>
    <x v="4"/>
    <x v="0"/>
    <x v="0"/>
  </r>
  <r>
    <n v="5812"/>
    <n v="243"/>
    <n v="106"/>
    <n v="14"/>
    <x v="3"/>
    <n v="0"/>
    <x v="157"/>
    <x v="157"/>
    <s v="Sawah"/>
    <x v="3"/>
    <x v="0"/>
    <x v="0"/>
  </r>
  <r>
    <n v="5813"/>
    <n v="169"/>
    <n v="103"/>
    <n v="2"/>
    <x v="19"/>
    <n v="0"/>
    <x v="158"/>
    <x v="158"/>
    <s v="Hutan lahan kering sekunder / bekas tebangan"/>
    <x v="19"/>
    <x v="0"/>
    <x v="1"/>
  </r>
  <r>
    <n v="5814"/>
    <n v="22"/>
    <n v="106"/>
    <n v="13"/>
    <x v="6"/>
    <n v="0"/>
    <x v="157"/>
    <x v="157"/>
    <s v="Pertanian lahan kering  campur semak / kebun campur"/>
    <x v="6"/>
    <x v="0"/>
    <x v="0"/>
  </r>
  <r>
    <n v="5815"/>
    <n v="3"/>
    <n v="106"/>
    <n v="14"/>
    <x v="5"/>
    <n v="0"/>
    <x v="157"/>
    <x v="157"/>
    <s v="Sawah"/>
    <x v="5"/>
    <x v="0"/>
    <x v="0"/>
  </r>
  <r>
    <n v="5816"/>
    <n v="72"/>
    <n v="112"/>
    <n v="2"/>
    <x v="4"/>
    <n v="0"/>
    <x v="155"/>
    <x v="155"/>
    <s v="Hutan lahan kering sekunder / bekas tebangan"/>
    <x v="4"/>
    <x v="0"/>
    <x v="0"/>
  </r>
  <r>
    <n v="5817"/>
    <n v="3"/>
    <n v="101"/>
    <n v="18"/>
    <x v="4"/>
    <n v="0"/>
    <x v="154"/>
    <x v="154"/>
    <s v="Lahan terbuka"/>
    <x v="4"/>
    <x v="0"/>
    <x v="0"/>
  </r>
  <r>
    <n v="5818"/>
    <n v="34"/>
    <n v="101"/>
    <n v="9"/>
    <x v="4"/>
    <n v="0"/>
    <x v="154"/>
    <x v="154"/>
    <s v="Semak belukar"/>
    <x v="4"/>
    <x v="0"/>
    <x v="0"/>
  </r>
  <r>
    <n v="5819"/>
    <n v="795"/>
    <n v="106"/>
    <n v="2"/>
    <x v="7"/>
    <n v="0"/>
    <x v="157"/>
    <x v="157"/>
    <s v="Hutan lahan kering sekunder / bekas tebangan"/>
    <x v="7"/>
    <x v="0"/>
    <x v="1"/>
  </r>
  <r>
    <n v="5820"/>
    <n v="2"/>
    <n v="95"/>
    <n v="2"/>
    <x v="6"/>
    <n v="0"/>
    <x v="153"/>
    <x v="153"/>
    <s v="Hutan lahan kering sekunder / bekas tebangan"/>
    <x v="6"/>
    <x v="0"/>
    <x v="1"/>
  </r>
  <r>
    <n v="5821"/>
    <n v="29"/>
    <n v="105"/>
    <n v="13"/>
    <x v="3"/>
    <n v="0"/>
    <x v="150"/>
    <x v="150"/>
    <s v="Pertanian lahan kering  campur semak / kebun campur"/>
    <x v="3"/>
    <x v="0"/>
    <x v="0"/>
  </r>
  <r>
    <n v="5822"/>
    <n v="41"/>
    <n v="27"/>
    <n v="0"/>
    <x v="0"/>
    <n v="0"/>
    <x v="159"/>
    <x v="159"/>
    <s v="No data"/>
    <x v="0"/>
    <x v="0"/>
    <x v="0"/>
  </r>
  <r>
    <n v="5823"/>
    <n v="44"/>
    <n v="27"/>
    <n v="0"/>
    <x v="1"/>
    <n v="0"/>
    <x v="159"/>
    <x v="159"/>
    <s v="No data"/>
    <x v="1"/>
    <x v="0"/>
    <x v="0"/>
  </r>
  <r>
    <n v="5824"/>
    <n v="72"/>
    <n v="99"/>
    <n v="18"/>
    <x v="6"/>
    <n v="0"/>
    <x v="152"/>
    <x v="152"/>
    <s v="Lahan terbuka"/>
    <x v="6"/>
    <x v="0"/>
    <x v="0"/>
  </r>
  <r>
    <n v="5825"/>
    <n v="1"/>
    <n v="103"/>
    <n v="18"/>
    <x v="12"/>
    <n v="0"/>
    <x v="158"/>
    <x v="158"/>
    <s v="Lahan terbuka"/>
    <x v="12"/>
    <x v="0"/>
    <x v="0"/>
  </r>
  <r>
    <n v="5826"/>
    <n v="34794"/>
    <n v="27"/>
    <n v="11"/>
    <x v="1"/>
    <n v="0"/>
    <x v="159"/>
    <x v="159"/>
    <s v="Savanna / Padang rumput"/>
    <x v="1"/>
    <x v="0"/>
    <x v="0"/>
  </r>
  <r>
    <n v="5827"/>
    <n v="2"/>
    <n v="108"/>
    <n v="2"/>
    <x v="19"/>
    <n v="0"/>
    <x v="151"/>
    <x v="151"/>
    <s v="Hutan lahan kering sekunder / bekas tebangan"/>
    <x v="19"/>
    <x v="0"/>
    <x v="1"/>
  </r>
  <r>
    <n v="5828"/>
    <n v="165"/>
    <n v="95"/>
    <n v="2"/>
    <x v="5"/>
    <n v="0"/>
    <x v="153"/>
    <x v="153"/>
    <s v="Hutan lahan kering sekunder / bekas tebangan"/>
    <x v="5"/>
    <x v="0"/>
    <x v="1"/>
  </r>
  <r>
    <n v="5829"/>
    <n v="17"/>
    <n v="99"/>
    <n v="18"/>
    <x v="2"/>
    <n v="0"/>
    <x v="152"/>
    <x v="152"/>
    <s v="Lahan terbuka"/>
    <x v="2"/>
    <x v="0"/>
    <x v="0"/>
  </r>
  <r>
    <n v="5830"/>
    <n v="2147"/>
    <n v="103"/>
    <n v="2"/>
    <x v="7"/>
    <n v="0"/>
    <x v="158"/>
    <x v="158"/>
    <s v="Hutan lahan kering sekunder / bekas tebangan"/>
    <x v="7"/>
    <x v="0"/>
    <x v="1"/>
  </r>
  <r>
    <n v="5831"/>
    <n v="11"/>
    <n v="112"/>
    <n v="2"/>
    <x v="2"/>
    <n v="0"/>
    <x v="155"/>
    <x v="155"/>
    <s v="Hutan lahan kering sekunder / bekas tebangan"/>
    <x v="2"/>
    <x v="0"/>
    <x v="1"/>
  </r>
  <r>
    <n v="5832"/>
    <n v="34"/>
    <n v="103"/>
    <n v="2"/>
    <x v="12"/>
    <n v="0"/>
    <x v="158"/>
    <x v="158"/>
    <s v="Hutan lahan kering sekunder / bekas tebangan"/>
    <x v="12"/>
    <x v="0"/>
    <x v="1"/>
  </r>
  <r>
    <n v="5833"/>
    <n v="82"/>
    <n v="106"/>
    <n v="13"/>
    <x v="3"/>
    <n v="0"/>
    <x v="157"/>
    <x v="157"/>
    <s v="Pertanian lahan kering  campur semak / kebun campur"/>
    <x v="3"/>
    <x v="0"/>
    <x v="0"/>
  </r>
  <r>
    <n v="5834"/>
    <n v="1444"/>
    <n v="103"/>
    <n v="2"/>
    <x v="1"/>
    <n v="0"/>
    <x v="158"/>
    <x v="158"/>
    <s v="Hutan lahan kering sekunder / bekas tebangan"/>
    <x v="1"/>
    <x v="0"/>
    <x v="1"/>
  </r>
  <r>
    <n v="5835"/>
    <n v="636"/>
    <n v="109"/>
    <n v="12"/>
    <x v="6"/>
    <n v="0"/>
    <x v="160"/>
    <x v="160"/>
    <s v="Pertanian lahan kering"/>
    <x v="6"/>
    <x v="0"/>
    <x v="0"/>
  </r>
  <r>
    <n v="5836"/>
    <n v="406"/>
    <n v="109"/>
    <n v="12"/>
    <x v="3"/>
    <n v="0"/>
    <x v="160"/>
    <x v="160"/>
    <s v="Pertanian lahan kering"/>
    <x v="3"/>
    <x v="0"/>
    <x v="0"/>
  </r>
  <r>
    <n v="5837"/>
    <n v="1"/>
    <n v="103"/>
    <n v="18"/>
    <x v="7"/>
    <n v="0"/>
    <x v="158"/>
    <x v="158"/>
    <s v="Lahan terbuka"/>
    <x v="7"/>
    <x v="0"/>
    <x v="0"/>
  </r>
  <r>
    <n v="5838"/>
    <n v="13"/>
    <n v="103"/>
    <n v="13"/>
    <x v="12"/>
    <n v="0"/>
    <x v="158"/>
    <x v="158"/>
    <s v="Pertanian lahan kering  campur semak / kebun campur"/>
    <x v="12"/>
    <x v="0"/>
    <x v="0"/>
  </r>
  <r>
    <n v="5839"/>
    <n v="770"/>
    <n v="109"/>
    <n v="14"/>
    <x v="6"/>
    <n v="0"/>
    <x v="160"/>
    <x v="160"/>
    <s v="Sawah"/>
    <x v="6"/>
    <x v="0"/>
    <x v="0"/>
  </r>
  <r>
    <n v="5840"/>
    <n v="25"/>
    <n v="103"/>
    <n v="13"/>
    <x v="5"/>
    <n v="0"/>
    <x v="158"/>
    <x v="158"/>
    <s v="Pertanian lahan kering  campur semak / kebun campur"/>
    <x v="5"/>
    <x v="0"/>
    <x v="0"/>
  </r>
  <r>
    <n v="5841"/>
    <n v="186"/>
    <n v="103"/>
    <n v="2"/>
    <x v="3"/>
    <n v="0"/>
    <x v="158"/>
    <x v="158"/>
    <s v="Hutan lahan kering sekunder / bekas tebangan"/>
    <x v="3"/>
    <x v="0"/>
    <x v="1"/>
  </r>
  <r>
    <n v="5842"/>
    <n v="2"/>
    <n v="112"/>
    <n v="2"/>
    <x v="0"/>
    <n v="0"/>
    <x v="155"/>
    <x v="155"/>
    <s v="Hutan lahan kering sekunder / bekas tebangan"/>
    <x v="0"/>
    <x v="0"/>
    <x v="1"/>
  </r>
  <r>
    <n v="5843"/>
    <n v="172"/>
    <n v="109"/>
    <n v="14"/>
    <x v="3"/>
    <n v="0"/>
    <x v="160"/>
    <x v="160"/>
    <s v="Sawah"/>
    <x v="3"/>
    <x v="0"/>
    <x v="0"/>
  </r>
  <r>
    <n v="5844"/>
    <n v="790"/>
    <n v="109"/>
    <n v="12"/>
    <x v="5"/>
    <n v="0"/>
    <x v="160"/>
    <x v="160"/>
    <s v="Pertanian lahan kering"/>
    <x v="5"/>
    <x v="0"/>
    <x v="0"/>
  </r>
  <r>
    <n v="5845"/>
    <n v="60"/>
    <n v="110"/>
    <n v="9"/>
    <x v="1"/>
    <n v="0"/>
    <x v="146"/>
    <x v="146"/>
    <s v="Semak belukar"/>
    <x v="1"/>
    <x v="0"/>
    <x v="0"/>
  </r>
  <r>
    <n v="5846"/>
    <n v="7"/>
    <n v="109"/>
    <n v="9"/>
    <x v="5"/>
    <n v="0"/>
    <x v="160"/>
    <x v="160"/>
    <s v="Semak belukar"/>
    <x v="5"/>
    <x v="0"/>
    <x v="0"/>
  </r>
  <r>
    <n v="5847"/>
    <n v="1457"/>
    <n v="109"/>
    <n v="12"/>
    <x v="1"/>
    <n v="0"/>
    <x v="160"/>
    <x v="160"/>
    <s v="Pertanian lahan kering"/>
    <x v="1"/>
    <x v="0"/>
    <x v="0"/>
  </r>
  <r>
    <n v="5848"/>
    <n v="17"/>
    <n v="109"/>
    <n v="12"/>
    <x v="12"/>
    <n v="0"/>
    <x v="160"/>
    <x v="160"/>
    <s v="Pertanian lahan kering"/>
    <x v="12"/>
    <x v="0"/>
    <x v="0"/>
  </r>
  <r>
    <n v="5849"/>
    <n v="784"/>
    <n v="109"/>
    <n v="9"/>
    <x v="1"/>
    <n v="0"/>
    <x v="160"/>
    <x v="160"/>
    <s v="Semak belukar"/>
    <x v="1"/>
    <x v="0"/>
    <x v="0"/>
  </r>
  <r>
    <n v="5850"/>
    <n v="4"/>
    <n v="112"/>
    <n v="20"/>
    <x v="13"/>
    <n v="0"/>
    <x v="155"/>
    <x v="155"/>
    <s v="Tubuh air"/>
    <x v="13"/>
    <x v="0"/>
    <x v="0"/>
  </r>
  <r>
    <n v="5851"/>
    <n v="64"/>
    <n v="112"/>
    <n v="20"/>
    <x v="12"/>
    <n v="0"/>
    <x v="155"/>
    <x v="155"/>
    <s v="Tubuh air"/>
    <x v="12"/>
    <x v="0"/>
    <x v="0"/>
  </r>
  <r>
    <n v="5852"/>
    <n v="62"/>
    <n v="112"/>
    <n v="20"/>
    <x v="4"/>
    <n v="0"/>
    <x v="155"/>
    <x v="155"/>
    <s v="Tubuh air"/>
    <x v="4"/>
    <x v="0"/>
    <x v="0"/>
  </r>
  <r>
    <n v="5853"/>
    <n v="15"/>
    <n v="303"/>
    <n v="2"/>
    <x v="1"/>
    <n v="0"/>
    <x v="161"/>
    <x v="161"/>
    <s v="Hutan lahan kering sekunder / bekas tebangan"/>
    <x v="1"/>
    <x v="0"/>
    <x v="1"/>
  </r>
  <r>
    <n v="5854"/>
    <n v="1"/>
    <n v="303"/>
    <n v="0"/>
    <x v="1"/>
    <n v="0"/>
    <x v="161"/>
    <x v="161"/>
    <s v="No data"/>
    <x v="1"/>
    <x v="0"/>
    <x v="0"/>
  </r>
  <r>
    <n v="5855"/>
    <n v="18"/>
    <n v="303"/>
    <n v="0"/>
    <x v="2"/>
    <n v="0"/>
    <x v="161"/>
    <x v="161"/>
    <s v="No data"/>
    <x v="2"/>
    <x v="0"/>
    <x v="0"/>
  </r>
  <r>
    <n v="5856"/>
    <n v="21"/>
    <n v="303"/>
    <n v="2"/>
    <x v="12"/>
    <n v="0"/>
    <x v="161"/>
    <x v="161"/>
    <s v="Hutan lahan kering sekunder / bekas tebangan"/>
    <x v="12"/>
    <x v="0"/>
    <x v="1"/>
  </r>
  <r>
    <n v="5857"/>
    <n v="6"/>
    <n v="109"/>
    <n v="9"/>
    <x v="12"/>
    <n v="0"/>
    <x v="160"/>
    <x v="160"/>
    <s v="Semak belukar"/>
    <x v="12"/>
    <x v="0"/>
    <x v="0"/>
  </r>
  <r>
    <n v="5858"/>
    <n v="41"/>
    <n v="112"/>
    <n v="20"/>
    <x v="1"/>
    <n v="0"/>
    <x v="155"/>
    <x v="155"/>
    <s v="Tubuh air"/>
    <x v="1"/>
    <x v="0"/>
    <x v="0"/>
  </r>
  <r>
    <n v="5859"/>
    <n v="224"/>
    <n v="303"/>
    <n v="2"/>
    <x v="2"/>
    <n v="0"/>
    <x v="161"/>
    <x v="161"/>
    <s v="Hutan lahan kering sekunder / bekas tebangan"/>
    <x v="2"/>
    <x v="0"/>
    <x v="1"/>
  </r>
  <r>
    <n v="5860"/>
    <n v="32"/>
    <n v="95"/>
    <n v="0"/>
    <x v="1"/>
    <n v="0"/>
    <x v="153"/>
    <x v="153"/>
    <s v="No data"/>
    <x v="1"/>
    <x v="0"/>
    <x v="0"/>
  </r>
  <r>
    <n v="5861"/>
    <n v="58"/>
    <n v="102"/>
    <n v="18"/>
    <x v="1"/>
    <n v="0"/>
    <x v="162"/>
    <x v="162"/>
    <s v="Lahan terbuka"/>
    <x v="1"/>
    <x v="0"/>
    <x v="0"/>
  </r>
  <r>
    <n v="5862"/>
    <n v="1047"/>
    <n v="102"/>
    <n v="2"/>
    <x v="1"/>
    <n v="0"/>
    <x v="162"/>
    <x v="162"/>
    <s v="Hutan lahan kering sekunder / bekas tebangan"/>
    <x v="1"/>
    <x v="0"/>
    <x v="1"/>
  </r>
  <r>
    <n v="5863"/>
    <n v="25"/>
    <n v="109"/>
    <n v="20"/>
    <x v="12"/>
    <n v="0"/>
    <x v="160"/>
    <x v="160"/>
    <s v="Tubuh air"/>
    <x v="12"/>
    <x v="0"/>
    <x v="0"/>
  </r>
  <r>
    <n v="5864"/>
    <n v="12"/>
    <n v="109"/>
    <n v="20"/>
    <x v="1"/>
    <n v="0"/>
    <x v="160"/>
    <x v="160"/>
    <s v="Tubuh air"/>
    <x v="1"/>
    <x v="0"/>
    <x v="0"/>
  </r>
  <r>
    <n v="5865"/>
    <n v="174"/>
    <n v="95"/>
    <n v="2"/>
    <x v="1"/>
    <n v="0"/>
    <x v="153"/>
    <x v="153"/>
    <s v="Hutan lahan kering sekunder / bekas tebangan"/>
    <x v="1"/>
    <x v="0"/>
    <x v="1"/>
  </r>
  <r>
    <n v="5866"/>
    <n v="217"/>
    <n v="109"/>
    <n v="9"/>
    <x v="2"/>
    <n v="0"/>
    <x v="160"/>
    <x v="160"/>
    <s v="Semak belukar"/>
    <x v="2"/>
    <x v="0"/>
    <x v="0"/>
  </r>
  <r>
    <n v="5867"/>
    <n v="1324"/>
    <n v="109"/>
    <n v="12"/>
    <x v="2"/>
    <n v="0"/>
    <x v="160"/>
    <x v="160"/>
    <s v="Pertanian lahan kering"/>
    <x v="2"/>
    <x v="0"/>
    <x v="0"/>
  </r>
  <r>
    <n v="5868"/>
    <n v="453"/>
    <n v="102"/>
    <n v="2"/>
    <x v="2"/>
    <n v="0"/>
    <x v="162"/>
    <x v="162"/>
    <s v="Hutan lahan kering sekunder / bekas tebangan"/>
    <x v="2"/>
    <x v="0"/>
    <x v="1"/>
  </r>
  <r>
    <n v="5869"/>
    <n v="2859"/>
    <n v="102"/>
    <n v="2"/>
    <x v="4"/>
    <n v="0"/>
    <x v="162"/>
    <x v="162"/>
    <s v="Hutan lahan kering sekunder / bekas tebangan"/>
    <x v="4"/>
    <x v="0"/>
    <x v="0"/>
  </r>
  <r>
    <n v="5870"/>
    <n v="1"/>
    <n v="102"/>
    <n v="18"/>
    <x v="4"/>
    <n v="0"/>
    <x v="162"/>
    <x v="162"/>
    <s v="Lahan terbuka"/>
    <x v="4"/>
    <x v="0"/>
    <x v="0"/>
  </r>
  <r>
    <n v="5871"/>
    <n v="292"/>
    <n v="102"/>
    <n v="9"/>
    <x v="2"/>
    <n v="0"/>
    <x v="162"/>
    <x v="162"/>
    <s v="Semak belukar"/>
    <x v="2"/>
    <x v="0"/>
    <x v="0"/>
  </r>
  <r>
    <n v="5872"/>
    <n v="4"/>
    <n v="303"/>
    <n v="20"/>
    <x v="1"/>
    <n v="0"/>
    <x v="161"/>
    <x v="161"/>
    <s v="Tubuh air"/>
    <x v="1"/>
    <x v="0"/>
    <x v="0"/>
  </r>
  <r>
    <n v="5873"/>
    <n v="1460"/>
    <n v="102"/>
    <n v="2"/>
    <x v="5"/>
    <n v="0"/>
    <x v="162"/>
    <x v="162"/>
    <s v="Hutan lahan kering sekunder / bekas tebangan"/>
    <x v="5"/>
    <x v="0"/>
    <x v="1"/>
  </r>
  <r>
    <n v="5874"/>
    <n v="269"/>
    <n v="303"/>
    <n v="20"/>
    <x v="12"/>
    <n v="0"/>
    <x v="161"/>
    <x v="161"/>
    <s v="Tubuh air"/>
    <x v="12"/>
    <x v="0"/>
    <x v="0"/>
  </r>
  <r>
    <n v="5875"/>
    <n v="190"/>
    <n v="102"/>
    <n v="2"/>
    <x v="3"/>
    <n v="0"/>
    <x v="162"/>
    <x v="162"/>
    <s v="Hutan lahan kering sekunder / bekas tebangan"/>
    <x v="3"/>
    <x v="0"/>
    <x v="1"/>
  </r>
  <r>
    <n v="5876"/>
    <n v="88"/>
    <n v="109"/>
    <n v="9"/>
    <x v="3"/>
    <n v="0"/>
    <x v="160"/>
    <x v="160"/>
    <s v="Semak belukar"/>
    <x v="3"/>
    <x v="0"/>
    <x v="0"/>
  </r>
  <r>
    <n v="5877"/>
    <n v="401"/>
    <n v="109"/>
    <n v="12"/>
    <x v="7"/>
    <n v="0"/>
    <x v="160"/>
    <x v="160"/>
    <s v="Pertanian lahan kering"/>
    <x v="7"/>
    <x v="0"/>
    <x v="0"/>
  </r>
  <r>
    <n v="5878"/>
    <n v="39"/>
    <n v="303"/>
    <n v="20"/>
    <x v="4"/>
    <n v="0"/>
    <x v="161"/>
    <x v="161"/>
    <s v="Tubuh air"/>
    <x v="4"/>
    <x v="0"/>
    <x v="0"/>
  </r>
  <r>
    <n v="5879"/>
    <n v="2296"/>
    <n v="109"/>
    <n v="12"/>
    <x v="4"/>
    <n v="0"/>
    <x v="160"/>
    <x v="160"/>
    <s v="Pertanian lahan kering"/>
    <x v="4"/>
    <x v="0"/>
    <x v="0"/>
  </r>
  <r>
    <n v="5880"/>
    <n v="440"/>
    <n v="102"/>
    <n v="9"/>
    <x v="1"/>
    <n v="0"/>
    <x v="162"/>
    <x v="162"/>
    <s v="Semak belukar"/>
    <x v="1"/>
    <x v="0"/>
    <x v="0"/>
  </r>
  <r>
    <n v="5881"/>
    <n v="114"/>
    <n v="303"/>
    <n v="2"/>
    <x v="4"/>
    <n v="0"/>
    <x v="161"/>
    <x v="161"/>
    <s v="Hutan lahan kering sekunder / bekas tebangan"/>
    <x v="4"/>
    <x v="0"/>
    <x v="0"/>
  </r>
  <r>
    <n v="5882"/>
    <n v="4"/>
    <n v="303"/>
    <n v="2"/>
    <x v="0"/>
    <n v="0"/>
    <x v="161"/>
    <x v="161"/>
    <s v="Hutan lahan kering sekunder / bekas tebangan"/>
    <x v="0"/>
    <x v="0"/>
    <x v="1"/>
  </r>
  <r>
    <n v="5883"/>
    <n v="23"/>
    <n v="303"/>
    <n v="20"/>
    <x v="2"/>
    <n v="0"/>
    <x v="161"/>
    <x v="161"/>
    <s v="Tubuh air"/>
    <x v="2"/>
    <x v="0"/>
    <x v="0"/>
  </r>
  <r>
    <n v="5884"/>
    <n v="3094"/>
    <n v="27"/>
    <n v="11"/>
    <x v="4"/>
    <n v="0"/>
    <x v="159"/>
    <x v="159"/>
    <s v="Savanna / Padang rumput"/>
    <x v="4"/>
    <x v="0"/>
    <x v="0"/>
  </r>
  <r>
    <n v="5885"/>
    <n v="1109"/>
    <n v="27"/>
    <n v="1"/>
    <x v="4"/>
    <n v="0"/>
    <x v="159"/>
    <x v="159"/>
    <s v="Hutan lahan kering primer"/>
    <x v="4"/>
    <x v="0"/>
    <x v="2"/>
  </r>
  <r>
    <n v="5886"/>
    <n v="257"/>
    <n v="27"/>
    <n v="1"/>
    <x v="1"/>
    <n v="0"/>
    <x v="159"/>
    <x v="159"/>
    <s v="Hutan lahan kering primer"/>
    <x v="1"/>
    <x v="0"/>
    <x v="1"/>
  </r>
  <r>
    <n v="5887"/>
    <n v="1577"/>
    <n v="103"/>
    <n v="2"/>
    <x v="2"/>
    <n v="0"/>
    <x v="158"/>
    <x v="158"/>
    <s v="Hutan lahan kering sekunder / bekas tebangan"/>
    <x v="2"/>
    <x v="0"/>
    <x v="1"/>
  </r>
  <r>
    <n v="5888"/>
    <n v="2609"/>
    <n v="104"/>
    <n v="2"/>
    <x v="4"/>
    <n v="0"/>
    <x v="163"/>
    <x v="163"/>
    <s v="Hutan lahan kering sekunder / bekas tebangan"/>
    <x v="4"/>
    <x v="0"/>
    <x v="0"/>
  </r>
  <r>
    <n v="5889"/>
    <n v="943"/>
    <n v="104"/>
    <n v="2"/>
    <x v="6"/>
    <n v="0"/>
    <x v="163"/>
    <x v="163"/>
    <s v="Hutan lahan kering sekunder / bekas tebangan"/>
    <x v="6"/>
    <x v="0"/>
    <x v="1"/>
  </r>
  <r>
    <n v="5890"/>
    <n v="24"/>
    <n v="104"/>
    <n v="2"/>
    <x v="7"/>
    <n v="0"/>
    <x v="163"/>
    <x v="163"/>
    <s v="Hutan lahan kering sekunder / bekas tebangan"/>
    <x v="7"/>
    <x v="0"/>
    <x v="1"/>
  </r>
  <r>
    <n v="5891"/>
    <n v="2814"/>
    <n v="303"/>
    <n v="12"/>
    <x v="2"/>
    <n v="0"/>
    <x v="161"/>
    <x v="161"/>
    <s v="Pertanian lahan kering"/>
    <x v="2"/>
    <x v="0"/>
    <x v="0"/>
  </r>
  <r>
    <n v="5892"/>
    <n v="113"/>
    <n v="101"/>
    <n v="2"/>
    <x v="13"/>
    <n v="0"/>
    <x v="154"/>
    <x v="154"/>
    <s v="Hutan lahan kering sekunder / bekas tebangan"/>
    <x v="13"/>
    <x v="0"/>
    <x v="0"/>
  </r>
  <r>
    <n v="5893"/>
    <n v="97"/>
    <n v="104"/>
    <n v="2"/>
    <x v="3"/>
    <n v="0"/>
    <x v="163"/>
    <x v="163"/>
    <s v="Hutan lahan kering sekunder / bekas tebangan"/>
    <x v="3"/>
    <x v="0"/>
    <x v="1"/>
  </r>
  <r>
    <n v="5894"/>
    <n v="387"/>
    <n v="109"/>
    <n v="9"/>
    <x v="4"/>
    <n v="0"/>
    <x v="160"/>
    <x v="160"/>
    <s v="Semak belukar"/>
    <x v="4"/>
    <x v="0"/>
    <x v="0"/>
  </r>
  <r>
    <n v="5895"/>
    <n v="1727"/>
    <n v="303"/>
    <n v="12"/>
    <x v="4"/>
    <n v="0"/>
    <x v="161"/>
    <x v="161"/>
    <s v="Pertanian lahan kering"/>
    <x v="4"/>
    <x v="0"/>
    <x v="0"/>
  </r>
  <r>
    <n v="5896"/>
    <n v="1079"/>
    <n v="303"/>
    <n v="12"/>
    <x v="1"/>
    <n v="0"/>
    <x v="161"/>
    <x v="161"/>
    <s v="Pertanian lahan kering"/>
    <x v="1"/>
    <x v="0"/>
    <x v="0"/>
  </r>
  <r>
    <n v="5897"/>
    <n v="36"/>
    <n v="104"/>
    <n v="14"/>
    <x v="3"/>
    <n v="0"/>
    <x v="163"/>
    <x v="163"/>
    <s v="Sawah"/>
    <x v="3"/>
    <x v="0"/>
    <x v="0"/>
  </r>
  <r>
    <n v="5898"/>
    <n v="663"/>
    <n v="104"/>
    <n v="14"/>
    <x v="6"/>
    <n v="0"/>
    <x v="163"/>
    <x v="163"/>
    <s v="Sawah"/>
    <x v="6"/>
    <x v="0"/>
    <x v="0"/>
  </r>
  <r>
    <n v="5899"/>
    <n v="3519"/>
    <n v="89"/>
    <n v="2"/>
    <x v="4"/>
    <n v="0"/>
    <x v="164"/>
    <x v="164"/>
    <s v="Hutan lahan kering sekunder / bekas tebangan"/>
    <x v="4"/>
    <x v="0"/>
    <x v="0"/>
  </r>
  <r>
    <n v="5900"/>
    <n v="1822"/>
    <n v="89"/>
    <n v="2"/>
    <x v="1"/>
    <n v="0"/>
    <x v="164"/>
    <x v="164"/>
    <s v="Hutan lahan kering sekunder / bekas tebangan"/>
    <x v="1"/>
    <x v="0"/>
    <x v="1"/>
  </r>
  <r>
    <n v="5901"/>
    <n v="4319"/>
    <n v="27"/>
    <n v="13"/>
    <x v="1"/>
    <n v="0"/>
    <x v="159"/>
    <x v="159"/>
    <s v="Pertanian lahan kering  campur semak / kebun campur"/>
    <x v="1"/>
    <x v="0"/>
    <x v="0"/>
  </r>
  <r>
    <n v="5902"/>
    <n v="82"/>
    <n v="27"/>
    <n v="13"/>
    <x v="4"/>
    <n v="0"/>
    <x v="159"/>
    <x v="159"/>
    <s v="Pertanian lahan kering  campur semak / kebun campur"/>
    <x v="4"/>
    <x v="0"/>
    <x v="0"/>
  </r>
  <r>
    <n v="5903"/>
    <n v="39"/>
    <n v="102"/>
    <n v="11"/>
    <x v="4"/>
    <n v="0"/>
    <x v="162"/>
    <x v="162"/>
    <s v="Savanna / Padang rumput"/>
    <x v="4"/>
    <x v="0"/>
    <x v="0"/>
  </r>
  <r>
    <n v="5904"/>
    <n v="18"/>
    <n v="102"/>
    <n v="9"/>
    <x v="4"/>
    <n v="0"/>
    <x v="162"/>
    <x v="162"/>
    <s v="Semak belukar"/>
    <x v="4"/>
    <x v="0"/>
    <x v="0"/>
  </r>
  <r>
    <n v="5905"/>
    <n v="115"/>
    <n v="89"/>
    <n v="11"/>
    <x v="1"/>
    <n v="0"/>
    <x v="164"/>
    <x v="164"/>
    <s v="Savanna / Padang rumput"/>
    <x v="1"/>
    <x v="0"/>
    <x v="0"/>
  </r>
  <r>
    <n v="5906"/>
    <n v="6"/>
    <n v="102"/>
    <n v="11"/>
    <x v="1"/>
    <n v="0"/>
    <x v="162"/>
    <x v="162"/>
    <s v="Savanna / Padang rumput"/>
    <x v="1"/>
    <x v="0"/>
    <x v="0"/>
  </r>
  <r>
    <n v="5907"/>
    <n v="111"/>
    <n v="109"/>
    <n v="2"/>
    <x v="2"/>
    <n v="0"/>
    <x v="160"/>
    <x v="160"/>
    <s v="Hutan lahan kering sekunder / bekas tebangan"/>
    <x v="2"/>
    <x v="0"/>
    <x v="1"/>
  </r>
  <r>
    <n v="5908"/>
    <n v="3"/>
    <n v="89"/>
    <n v="11"/>
    <x v="4"/>
    <n v="0"/>
    <x v="164"/>
    <x v="164"/>
    <s v="Savanna / Padang rumput"/>
    <x v="4"/>
    <x v="0"/>
    <x v="0"/>
  </r>
  <r>
    <n v="5909"/>
    <n v="1229"/>
    <n v="101"/>
    <n v="2"/>
    <x v="2"/>
    <n v="0"/>
    <x v="154"/>
    <x v="154"/>
    <s v="Hutan lahan kering sekunder / bekas tebangan"/>
    <x v="2"/>
    <x v="0"/>
    <x v="1"/>
  </r>
  <r>
    <n v="5910"/>
    <n v="42"/>
    <n v="103"/>
    <n v="2"/>
    <x v="8"/>
    <n v="0"/>
    <x v="158"/>
    <x v="158"/>
    <s v="Hutan lahan kering sekunder / bekas tebangan"/>
    <x v="8"/>
    <x v="0"/>
    <x v="1"/>
  </r>
  <r>
    <n v="5911"/>
    <n v="5"/>
    <n v="94"/>
    <n v="0"/>
    <x v="13"/>
    <n v="0"/>
    <x v="165"/>
    <x v="165"/>
    <s v="No data"/>
    <x v="13"/>
    <x v="0"/>
    <x v="0"/>
  </r>
  <r>
    <n v="5912"/>
    <n v="452"/>
    <n v="94"/>
    <n v="2"/>
    <x v="4"/>
    <n v="0"/>
    <x v="165"/>
    <x v="165"/>
    <s v="Hutan lahan kering sekunder / bekas tebangan"/>
    <x v="4"/>
    <x v="0"/>
    <x v="0"/>
  </r>
  <r>
    <n v="5913"/>
    <n v="2471"/>
    <n v="94"/>
    <n v="2"/>
    <x v="2"/>
    <n v="0"/>
    <x v="165"/>
    <x v="165"/>
    <s v="Hutan lahan kering sekunder / bekas tebangan"/>
    <x v="2"/>
    <x v="0"/>
    <x v="1"/>
  </r>
  <r>
    <n v="5914"/>
    <n v="1459"/>
    <n v="109"/>
    <n v="2"/>
    <x v="4"/>
    <n v="0"/>
    <x v="160"/>
    <x v="160"/>
    <s v="Hutan lahan kering sekunder / bekas tebangan"/>
    <x v="4"/>
    <x v="0"/>
    <x v="0"/>
  </r>
  <r>
    <n v="5915"/>
    <n v="91"/>
    <n v="109"/>
    <n v="2"/>
    <x v="3"/>
    <n v="0"/>
    <x v="160"/>
    <x v="160"/>
    <s v="Hutan lahan kering sekunder / bekas tebangan"/>
    <x v="3"/>
    <x v="0"/>
    <x v="1"/>
  </r>
  <r>
    <n v="5916"/>
    <n v="114"/>
    <n v="94"/>
    <n v="2"/>
    <x v="13"/>
    <n v="0"/>
    <x v="165"/>
    <x v="165"/>
    <s v="Hutan lahan kering sekunder / bekas tebangan"/>
    <x v="13"/>
    <x v="0"/>
    <x v="0"/>
  </r>
  <r>
    <n v="5917"/>
    <n v="29"/>
    <n v="94"/>
    <n v="0"/>
    <x v="0"/>
    <n v="0"/>
    <x v="165"/>
    <x v="165"/>
    <s v="No data"/>
    <x v="0"/>
    <x v="0"/>
    <x v="0"/>
  </r>
  <r>
    <n v="5918"/>
    <n v="10"/>
    <n v="109"/>
    <n v="16"/>
    <x v="4"/>
    <n v="0"/>
    <x v="160"/>
    <x v="160"/>
    <s v="Pemukiman"/>
    <x v="4"/>
    <x v="0"/>
    <x v="0"/>
  </r>
  <r>
    <n v="5919"/>
    <n v="6"/>
    <n v="52"/>
    <n v="12"/>
    <x v="0"/>
    <n v="0"/>
    <x v="156"/>
    <x v="156"/>
    <s v="Pertanian lahan kering"/>
    <x v="0"/>
    <x v="0"/>
    <x v="0"/>
  </r>
  <r>
    <n v="5920"/>
    <n v="600"/>
    <n v="52"/>
    <n v="12"/>
    <x v="6"/>
    <n v="0"/>
    <x v="156"/>
    <x v="156"/>
    <s v="Pertanian lahan kering"/>
    <x v="6"/>
    <x v="0"/>
    <x v="0"/>
  </r>
  <r>
    <n v="5921"/>
    <n v="7"/>
    <n v="94"/>
    <n v="0"/>
    <x v="1"/>
    <n v="0"/>
    <x v="165"/>
    <x v="165"/>
    <s v="No data"/>
    <x v="1"/>
    <x v="0"/>
    <x v="0"/>
  </r>
  <r>
    <n v="5922"/>
    <n v="403"/>
    <n v="94"/>
    <n v="2"/>
    <x v="1"/>
    <n v="0"/>
    <x v="165"/>
    <x v="165"/>
    <s v="Hutan lahan kering sekunder / bekas tebangan"/>
    <x v="1"/>
    <x v="0"/>
    <x v="1"/>
  </r>
  <r>
    <n v="5923"/>
    <n v="9"/>
    <n v="109"/>
    <n v="20"/>
    <x v="6"/>
    <n v="0"/>
    <x v="160"/>
    <x v="160"/>
    <s v="Tubuh air"/>
    <x v="6"/>
    <x v="0"/>
    <x v="0"/>
  </r>
  <r>
    <n v="5924"/>
    <n v="86"/>
    <n v="303"/>
    <n v="12"/>
    <x v="12"/>
    <n v="0"/>
    <x v="161"/>
    <x v="161"/>
    <s v="Pertanian lahan kering"/>
    <x v="12"/>
    <x v="0"/>
    <x v="0"/>
  </r>
  <r>
    <n v="5925"/>
    <n v="2"/>
    <n v="109"/>
    <n v="20"/>
    <x v="3"/>
    <n v="0"/>
    <x v="160"/>
    <x v="160"/>
    <s v="Tubuh air"/>
    <x v="3"/>
    <x v="0"/>
    <x v="0"/>
  </r>
  <r>
    <n v="5926"/>
    <n v="103"/>
    <n v="109"/>
    <n v="2"/>
    <x v="1"/>
    <n v="0"/>
    <x v="160"/>
    <x v="160"/>
    <s v="Hutan lahan kering sekunder / bekas tebangan"/>
    <x v="1"/>
    <x v="0"/>
    <x v="1"/>
  </r>
  <r>
    <n v="5927"/>
    <n v="454"/>
    <n v="89"/>
    <n v="2"/>
    <x v="2"/>
    <n v="0"/>
    <x v="164"/>
    <x v="164"/>
    <s v="Hutan lahan kering sekunder / bekas tebangan"/>
    <x v="2"/>
    <x v="0"/>
    <x v="1"/>
  </r>
  <r>
    <n v="5928"/>
    <n v="24"/>
    <n v="109"/>
    <n v="2"/>
    <x v="7"/>
    <n v="0"/>
    <x v="160"/>
    <x v="160"/>
    <s v="Hutan lahan kering sekunder / bekas tebangan"/>
    <x v="7"/>
    <x v="0"/>
    <x v="1"/>
  </r>
  <r>
    <n v="5929"/>
    <n v="23"/>
    <n v="94"/>
    <n v="0"/>
    <x v="2"/>
    <n v="0"/>
    <x v="165"/>
    <x v="165"/>
    <s v="No data"/>
    <x v="2"/>
    <x v="0"/>
    <x v="0"/>
  </r>
  <r>
    <n v="5930"/>
    <n v="8"/>
    <n v="52"/>
    <n v="0"/>
    <x v="6"/>
    <n v="0"/>
    <x v="156"/>
    <x v="156"/>
    <s v="No data"/>
    <x v="6"/>
    <x v="0"/>
    <x v="0"/>
  </r>
  <r>
    <n v="5931"/>
    <n v="952"/>
    <n v="52"/>
    <n v="2"/>
    <x v="6"/>
    <n v="0"/>
    <x v="156"/>
    <x v="156"/>
    <s v="Hutan lahan kering sekunder / bekas tebangan"/>
    <x v="6"/>
    <x v="0"/>
    <x v="1"/>
  </r>
  <r>
    <n v="5932"/>
    <n v="53"/>
    <n v="109"/>
    <n v="20"/>
    <x v="4"/>
    <n v="0"/>
    <x v="160"/>
    <x v="160"/>
    <s v="Tubuh air"/>
    <x v="4"/>
    <x v="0"/>
    <x v="0"/>
  </r>
  <r>
    <n v="5933"/>
    <n v="40"/>
    <n v="109"/>
    <n v="20"/>
    <x v="5"/>
    <n v="0"/>
    <x v="160"/>
    <x v="160"/>
    <s v="Tubuh air"/>
    <x v="5"/>
    <x v="0"/>
    <x v="0"/>
  </r>
  <r>
    <n v="5934"/>
    <n v="321"/>
    <n v="303"/>
    <n v="12"/>
    <x v="3"/>
    <n v="0"/>
    <x v="161"/>
    <x v="161"/>
    <s v="Pertanian lahan kering"/>
    <x v="3"/>
    <x v="0"/>
    <x v="0"/>
  </r>
  <r>
    <n v="5935"/>
    <n v="182"/>
    <n v="52"/>
    <n v="2"/>
    <x v="3"/>
    <n v="0"/>
    <x v="156"/>
    <x v="156"/>
    <s v="Hutan lahan kering sekunder / bekas tebangan"/>
    <x v="3"/>
    <x v="0"/>
    <x v="1"/>
  </r>
  <r>
    <n v="5936"/>
    <n v="7439"/>
    <n v="52"/>
    <n v="2"/>
    <x v="2"/>
    <n v="0"/>
    <x v="156"/>
    <x v="156"/>
    <s v="Hutan lahan kering sekunder / bekas tebangan"/>
    <x v="2"/>
    <x v="0"/>
    <x v="1"/>
  </r>
  <r>
    <n v="5937"/>
    <n v="7"/>
    <n v="89"/>
    <n v="9"/>
    <x v="1"/>
    <n v="0"/>
    <x v="164"/>
    <x v="164"/>
    <s v="Semak belukar"/>
    <x v="1"/>
    <x v="0"/>
    <x v="0"/>
  </r>
  <r>
    <n v="5938"/>
    <n v="602"/>
    <n v="101"/>
    <n v="2"/>
    <x v="5"/>
    <n v="0"/>
    <x v="154"/>
    <x v="154"/>
    <s v="Hutan lahan kering sekunder / bekas tebangan"/>
    <x v="5"/>
    <x v="0"/>
    <x v="1"/>
  </r>
  <r>
    <n v="5939"/>
    <n v="262"/>
    <n v="27"/>
    <n v="1"/>
    <x v="19"/>
    <n v="0"/>
    <x v="159"/>
    <x v="159"/>
    <s v="Hutan lahan kering primer"/>
    <x v="19"/>
    <x v="0"/>
    <x v="1"/>
  </r>
  <r>
    <n v="5940"/>
    <n v="60"/>
    <n v="300"/>
    <n v="14"/>
    <x v="6"/>
    <n v="0"/>
    <x v="166"/>
    <x v="166"/>
    <s v="Sawah"/>
    <x v="6"/>
    <x v="0"/>
    <x v="0"/>
  </r>
  <r>
    <n v="5941"/>
    <n v="186"/>
    <n v="52"/>
    <n v="12"/>
    <x v="3"/>
    <n v="0"/>
    <x v="156"/>
    <x v="156"/>
    <s v="Pertanian lahan kering"/>
    <x v="3"/>
    <x v="0"/>
    <x v="0"/>
  </r>
  <r>
    <n v="5942"/>
    <n v="114"/>
    <n v="109"/>
    <n v="20"/>
    <x v="2"/>
    <n v="0"/>
    <x v="160"/>
    <x v="160"/>
    <s v="Tubuh air"/>
    <x v="2"/>
    <x v="0"/>
    <x v="0"/>
  </r>
  <r>
    <n v="5943"/>
    <n v="443"/>
    <n v="109"/>
    <n v="1"/>
    <x v="4"/>
    <n v="0"/>
    <x v="160"/>
    <x v="160"/>
    <s v="Hutan lahan kering primer"/>
    <x v="4"/>
    <x v="0"/>
    <x v="2"/>
  </r>
  <r>
    <n v="5944"/>
    <n v="92"/>
    <n v="27"/>
    <n v="13"/>
    <x v="19"/>
    <n v="0"/>
    <x v="159"/>
    <x v="159"/>
    <s v="Pertanian lahan kering  campur semak / kebun campur"/>
    <x v="19"/>
    <x v="0"/>
    <x v="0"/>
  </r>
  <r>
    <n v="5945"/>
    <n v="73"/>
    <n v="101"/>
    <n v="2"/>
    <x v="3"/>
    <n v="0"/>
    <x v="154"/>
    <x v="154"/>
    <s v="Hutan lahan kering sekunder / bekas tebangan"/>
    <x v="3"/>
    <x v="0"/>
    <x v="1"/>
  </r>
  <r>
    <n v="5946"/>
    <n v="1"/>
    <n v="109"/>
    <n v="1"/>
    <x v="7"/>
    <n v="0"/>
    <x v="160"/>
    <x v="160"/>
    <s v="Hutan lahan kering primer"/>
    <x v="7"/>
    <x v="0"/>
    <x v="1"/>
  </r>
  <r>
    <n v="5947"/>
    <n v="20"/>
    <n v="102"/>
    <n v="9"/>
    <x v="3"/>
    <n v="0"/>
    <x v="162"/>
    <x v="162"/>
    <s v="Semak belukar"/>
    <x v="3"/>
    <x v="0"/>
    <x v="0"/>
  </r>
  <r>
    <n v="5948"/>
    <n v="2"/>
    <n v="104"/>
    <n v="14"/>
    <x v="5"/>
    <n v="0"/>
    <x v="163"/>
    <x v="163"/>
    <s v="Sawah"/>
    <x v="5"/>
    <x v="0"/>
    <x v="0"/>
  </r>
  <r>
    <n v="5949"/>
    <n v="448"/>
    <n v="104"/>
    <n v="12"/>
    <x v="5"/>
    <n v="0"/>
    <x v="163"/>
    <x v="163"/>
    <s v="Pertanian lahan kering"/>
    <x v="5"/>
    <x v="0"/>
    <x v="0"/>
  </r>
  <r>
    <n v="5950"/>
    <n v="46"/>
    <n v="300"/>
    <n v="12"/>
    <x v="6"/>
    <n v="0"/>
    <x v="166"/>
    <x v="166"/>
    <s v="Pertanian lahan kering"/>
    <x v="6"/>
    <x v="0"/>
    <x v="0"/>
  </r>
  <r>
    <n v="5951"/>
    <n v="699"/>
    <n v="109"/>
    <n v="2"/>
    <x v="6"/>
    <n v="0"/>
    <x v="160"/>
    <x v="160"/>
    <s v="Hutan lahan kering sekunder / bekas tebangan"/>
    <x v="6"/>
    <x v="0"/>
    <x v="1"/>
  </r>
  <r>
    <n v="5952"/>
    <n v="93"/>
    <n v="109"/>
    <n v="9"/>
    <x v="6"/>
    <n v="0"/>
    <x v="160"/>
    <x v="160"/>
    <s v="Semak belukar"/>
    <x v="6"/>
    <x v="0"/>
    <x v="0"/>
  </r>
  <r>
    <n v="5953"/>
    <n v="124"/>
    <n v="52"/>
    <n v="16"/>
    <x v="3"/>
    <n v="0"/>
    <x v="156"/>
    <x v="156"/>
    <s v="Pemukiman"/>
    <x v="3"/>
    <x v="0"/>
    <x v="0"/>
  </r>
  <r>
    <n v="5954"/>
    <n v="17"/>
    <n v="89"/>
    <n v="2"/>
    <x v="6"/>
    <n v="0"/>
    <x v="164"/>
    <x v="164"/>
    <s v="Hutan lahan kering sekunder / bekas tebangan"/>
    <x v="6"/>
    <x v="0"/>
    <x v="1"/>
  </r>
  <r>
    <n v="5955"/>
    <n v="12"/>
    <n v="102"/>
    <n v="9"/>
    <x v="5"/>
    <n v="0"/>
    <x v="162"/>
    <x v="162"/>
    <s v="Semak belukar"/>
    <x v="5"/>
    <x v="0"/>
    <x v="0"/>
  </r>
  <r>
    <n v="5956"/>
    <n v="1723"/>
    <n v="300"/>
    <n v="12"/>
    <x v="5"/>
    <n v="0"/>
    <x v="166"/>
    <x v="166"/>
    <s v="Pertanian lahan kering"/>
    <x v="5"/>
    <x v="0"/>
    <x v="0"/>
  </r>
  <r>
    <n v="5957"/>
    <n v="77"/>
    <n v="300"/>
    <n v="14"/>
    <x v="5"/>
    <n v="0"/>
    <x v="166"/>
    <x v="166"/>
    <s v="Sawah"/>
    <x v="5"/>
    <x v="0"/>
    <x v="0"/>
  </r>
  <r>
    <n v="5958"/>
    <n v="92"/>
    <n v="52"/>
    <n v="16"/>
    <x v="6"/>
    <n v="0"/>
    <x v="156"/>
    <x v="156"/>
    <s v="Pemukiman"/>
    <x v="6"/>
    <x v="0"/>
    <x v="0"/>
  </r>
  <r>
    <n v="5959"/>
    <n v="566"/>
    <n v="104"/>
    <n v="12"/>
    <x v="6"/>
    <n v="0"/>
    <x v="163"/>
    <x v="163"/>
    <s v="Pertanian lahan kering"/>
    <x v="6"/>
    <x v="0"/>
    <x v="0"/>
  </r>
  <r>
    <n v="5960"/>
    <n v="13"/>
    <n v="52"/>
    <n v="2"/>
    <x v="0"/>
    <n v="0"/>
    <x v="156"/>
    <x v="156"/>
    <s v="Hutan lahan kering sekunder / bekas tebangan"/>
    <x v="0"/>
    <x v="0"/>
    <x v="1"/>
  </r>
  <r>
    <n v="5961"/>
    <n v="1261"/>
    <n v="89"/>
    <n v="2"/>
    <x v="7"/>
    <n v="0"/>
    <x v="164"/>
    <x v="164"/>
    <s v="Hutan lahan kering sekunder / bekas tebangan"/>
    <x v="7"/>
    <x v="0"/>
    <x v="1"/>
  </r>
  <r>
    <n v="5962"/>
    <n v="80"/>
    <n v="104"/>
    <n v="12"/>
    <x v="3"/>
    <n v="0"/>
    <x v="163"/>
    <x v="163"/>
    <s v="Pertanian lahan kering"/>
    <x v="3"/>
    <x v="0"/>
    <x v="0"/>
  </r>
  <r>
    <n v="5963"/>
    <n v="461"/>
    <n v="300"/>
    <n v="12"/>
    <x v="3"/>
    <n v="0"/>
    <x v="166"/>
    <x v="166"/>
    <s v="Pertanian lahan kering"/>
    <x v="3"/>
    <x v="0"/>
    <x v="0"/>
  </r>
  <r>
    <n v="5964"/>
    <n v="9"/>
    <n v="94"/>
    <n v="2"/>
    <x v="0"/>
    <n v="0"/>
    <x v="165"/>
    <x v="165"/>
    <s v="Hutan lahan kering sekunder / bekas tebangan"/>
    <x v="0"/>
    <x v="0"/>
    <x v="1"/>
  </r>
  <r>
    <n v="5965"/>
    <n v="81"/>
    <n v="109"/>
    <n v="14"/>
    <x v="5"/>
    <n v="0"/>
    <x v="160"/>
    <x v="160"/>
    <s v="Sawah"/>
    <x v="5"/>
    <x v="0"/>
    <x v="0"/>
  </r>
  <r>
    <n v="5966"/>
    <n v="19"/>
    <n v="109"/>
    <n v="14"/>
    <x v="4"/>
    <n v="0"/>
    <x v="160"/>
    <x v="160"/>
    <s v="Sawah"/>
    <x v="4"/>
    <x v="0"/>
    <x v="0"/>
  </r>
  <r>
    <n v="5967"/>
    <n v="27"/>
    <n v="52"/>
    <n v="16"/>
    <x v="2"/>
    <n v="0"/>
    <x v="156"/>
    <x v="156"/>
    <s v="Pemukiman"/>
    <x v="2"/>
    <x v="0"/>
    <x v="0"/>
  </r>
  <r>
    <n v="5968"/>
    <n v="827"/>
    <n v="94"/>
    <n v="2"/>
    <x v="7"/>
    <n v="0"/>
    <x v="165"/>
    <x v="165"/>
    <s v="Hutan lahan kering sekunder / bekas tebangan"/>
    <x v="7"/>
    <x v="0"/>
    <x v="1"/>
  </r>
  <r>
    <n v="5969"/>
    <n v="284"/>
    <n v="89"/>
    <n v="2"/>
    <x v="3"/>
    <n v="0"/>
    <x v="164"/>
    <x v="164"/>
    <s v="Hutan lahan kering sekunder / bekas tebangan"/>
    <x v="3"/>
    <x v="0"/>
    <x v="1"/>
  </r>
  <r>
    <n v="5970"/>
    <n v="39"/>
    <n v="257"/>
    <n v="0"/>
    <x v="0"/>
    <n v="0"/>
    <x v="167"/>
    <x v="167"/>
    <s v="No data"/>
    <x v="0"/>
    <x v="0"/>
    <x v="0"/>
  </r>
  <r>
    <n v="5971"/>
    <n v="7242"/>
    <n v="257"/>
    <n v="11"/>
    <x v="1"/>
    <n v="0"/>
    <x v="167"/>
    <x v="167"/>
    <s v="Savanna / Padang rumput"/>
    <x v="1"/>
    <x v="0"/>
    <x v="0"/>
  </r>
  <r>
    <n v="5972"/>
    <n v="14"/>
    <n v="89"/>
    <n v="2"/>
    <x v="5"/>
    <n v="0"/>
    <x v="164"/>
    <x v="164"/>
    <s v="Hutan lahan kering sekunder / bekas tebangan"/>
    <x v="5"/>
    <x v="0"/>
    <x v="1"/>
  </r>
  <r>
    <n v="5973"/>
    <n v="20"/>
    <n v="257"/>
    <n v="0"/>
    <x v="1"/>
    <n v="0"/>
    <x v="167"/>
    <x v="167"/>
    <s v="No data"/>
    <x v="1"/>
    <x v="0"/>
    <x v="0"/>
  </r>
  <r>
    <n v="5974"/>
    <n v="34354"/>
    <n v="257"/>
    <n v="9"/>
    <x v="1"/>
    <n v="0"/>
    <x v="167"/>
    <x v="167"/>
    <s v="Semak belukar"/>
    <x v="1"/>
    <x v="0"/>
    <x v="0"/>
  </r>
  <r>
    <n v="5975"/>
    <n v="381"/>
    <n v="94"/>
    <n v="2"/>
    <x v="3"/>
    <n v="0"/>
    <x v="165"/>
    <x v="165"/>
    <s v="Hutan lahan kering sekunder / bekas tebangan"/>
    <x v="3"/>
    <x v="0"/>
    <x v="1"/>
  </r>
  <r>
    <n v="5976"/>
    <n v="111"/>
    <n v="94"/>
    <n v="12"/>
    <x v="2"/>
    <n v="0"/>
    <x v="165"/>
    <x v="165"/>
    <s v="Pertanian lahan kering"/>
    <x v="2"/>
    <x v="0"/>
    <x v="0"/>
  </r>
  <r>
    <n v="5977"/>
    <n v="1"/>
    <n v="303"/>
    <n v="0"/>
    <x v="0"/>
    <n v="0"/>
    <x v="161"/>
    <x v="161"/>
    <s v="No data"/>
    <x v="0"/>
    <x v="0"/>
    <x v="0"/>
  </r>
  <r>
    <n v="5978"/>
    <n v="28"/>
    <n v="258"/>
    <n v="0"/>
    <x v="0"/>
    <n v="0"/>
    <x v="168"/>
    <x v="168"/>
    <s v="No data"/>
    <x v="0"/>
    <x v="0"/>
    <x v="0"/>
  </r>
  <r>
    <n v="5979"/>
    <n v="748"/>
    <n v="258"/>
    <n v="9"/>
    <x v="1"/>
    <n v="0"/>
    <x v="168"/>
    <x v="168"/>
    <s v="Semak belukar"/>
    <x v="1"/>
    <x v="0"/>
    <x v="0"/>
  </r>
  <r>
    <n v="5980"/>
    <n v="4"/>
    <n v="94"/>
    <n v="12"/>
    <x v="0"/>
    <n v="0"/>
    <x v="165"/>
    <x v="165"/>
    <s v="Pertanian lahan kering"/>
    <x v="0"/>
    <x v="0"/>
    <x v="0"/>
  </r>
  <r>
    <n v="5981"/>
    <n v="869"/>
    <n v="103"/>
    <n v="13"/>
    <x v="6"/>
    <n v="0"/>
    <x v="158"/>
    <x v="158"/>
    <s v="Pertanian lahan kering  campur semak / kebun campur"/>
    <x v="6"/>
    <x v="0"/>
    <x v="0"/>
  </r>
  <r>
    <n v="5982"/>
    <n v="4"/>
    <n v="103"/>
    <n v="13"/>
    <x v="7"/>
    <n v="0"/>
    <x v="158"/>
    <x v="158"/>
    <s v="Pertanian lahan kering  campur semak / kebun campur"/>
    <x v="7"/>
    <x v="0"/>
    <x v="0"/>
  </r>
  <r>
    <n v="5983"/>
    <n v="6"/>
    <n v="258"/>
    <n v="9"/>
    <x v="0"/>
    <n v="0"/>
    <x v="168"/>
    <x v="168"/>
    <s v="Semak belukar"/>
    <x v="0"/>
    <x v="0"/>
    <x v="0"/>
  </r>
  <r>
    <n v="5984"/>
    <n v="1"/>
    <n v="94"/>
    <n v="0"/>
    <x v="3"/>
    <n v="0"/>
    <x v="165"/>
    <x v="165"/>
    <s v="No data"/>
    <x v="3"/>
    <x v="0"/>
    <x v="0"/>
  </r>
  <r>
    <n v="5985"/>
    <n v="684"/>
    <n v="300"/>
    <n v="12"/>
    <x v="2"/>
    <n v="0"/>
    <x v="166"/>
    <x v="166"/>
    <s v="Pertanian lahan kering"/>
    <x v="2"/>
    <x v="0"/>
    <x v="0"/>
  </r>
  <r>
    <n v="5986"/>
    <n v="15595"/>
    <n v="258"/>
    <n v="11"/>
    <x v="1"/>
    <n v="0"/>
    <x v="168"/>
    <x v="168"/>
    <s v="Savanna / Padang rumput"/>
    <x v="1"/>
    <x v="0"/>
    <x v="0"/>
  </r>
  <r>
    <n v="5987"/>
    <n v="8"/>
    <n v="52"/>
    <n v="0"/>
    <x v="2"/>
    <n v="0"/>
    <x v="156"/>
    <x v="156"/>
    <s v="No data"/>
    <x v="2"/>
    <x v="0"/>
    <x v="0"/>
  </r>
  <r>
    <n v="5988"/>
    <n v="378"/>
    <n v="103"/>
    <n v="2"/>
    <x v="6"/>
    <n v="0"/>
    <x v="158"/>
    <x v="158"/>
    <s v="Hutan lahan kering sekunder / bekas tebangan"/>
    <x v="6"/>
    <x v="0"/>
    <x v="1"/>
  </r>
  <r>
    <n v="5989"/>
    <n v="12"/>
    <n v="109"/>
    <n v="2"/>
    <x v="5"/>
    <n v="0"/>
    <x v="160"/>
    <x v="160"/>
    <s v="Hutan lahan kering sekunder / bekas tebangan"/>
    <x v="5"/>
    <x v="0"/>
    <x v="1"/>
  </r>
  <r>
    <n v="5990"/>
    <n v="222"/>
    <n v="258"/>
    <n v="9"/>
    <x v="2"/>
    <n v="0"/>
    <x v="168"/>
    <x v="168"/>
    <s v="Semak belukar"/>
    <x v="2"/>
    <x v="0"/>
    <x v="0"/>
  </r>
  <r>
    <n v="5991"/>
    <n v="880"/>
    <n v="258"/>
    <n v="11"/>
    <x v="4"/>
    <n v="0"/>
    <x v="168"/>
    <x v="168"/>
    <s v="Savanna / Padang rumput"/>
    <x v="4"/>
    <x v="0"/>
    <x v="0"/>
  </r>
  <r>
    <n v="5992"/>
    <n v="410"/>
    <n v="27"/>
    <n v="9"/>
    <x v="1"/>
    <n v="0"/>
    <x v="159"/>
    <x v="159"/>
    <s v="Semak belukar"/>
    <x v="1"/>
    <x v="0"/>
    <x v="0"/>
  </r>
  <r>
    <n v="5993"/>
    <n v="3762"/>
    <n v="300"/>
    <n v="12"/>
    <x v="1"/>
    <n v="0"/>
    <x v="166"/>
    <x v="166"/>
    <s v="Pertanian lahan kering"/>
    <x v="1"/>
    <x v="0"/>
    <x v="0"/>
  </r>
  <r>
    <n v="5994"/>
    <n v="1053"/>
    <n v="52"/>
    <n v="12"/>
    <x v="2"/>
    <n v="0"/>
    <x v="156"/>
    <x v="156"/>
    <s v="Pertanian lahan kering"/>
    <x v="2"/>
    <x v="0"/>
    <x v="0"/>
  </r>
  <r>
    <n v="5995"/>
    <n v="21"/>
    <n v="103"/>
    <n v="16"/>
    <x v="6"/>
    <n v="0"/>
    <x v="158"/>
    <x v="158"/>
    <s v="Pemukiman"/>
    <x v="6"/>
    <x v="0"/>
    <x v="0"/>
  </r>
  <r>
    <n v="5996"/>
    <n v="249"/>
    <n v="258"/>
    <n v="13"/>
    <x v="2"/>
    <n v="0"/>
    <x v="168"/>
    <x v="168"/>
    <s v="Pertanian lahan kering  campur semak / kebun campur"/>
    <x v="2"/>
    <x v="0"/>
    <x v="0"/>
  </r>
  <r>
    <n v="5997"/>
    <n v="754"/>
    <n v="258"/>
    <n v="13"/>
    <x v="1"/>
    <n v="0"/>
    <x v="168"/>
    <x v="168"/>
    <s v="Pertanian lahan kering  campur semak / kebun campur"/>
    <x v="1"/>
    <x v="0"/>
    <x v="0"/>
  </r>
  <r>
    <n v="5998"/>
    <n v="10"/>
    <n v="103"/>
    <n v="13"/>
    <x v="1"/>
    <n v="0"/>
    <x v="158"/>
    <x v="158"/>
    <s v="Pertanian lahan kering  campur semak / kebun campur"/>
    <x v="1"/>
    <x v="0"/>
    <x v="0"/>
  </r>
  <r>
    <n v="5999"/>
    <n v="158"/>
    <n v="103"/>
    <n v="16"/>
    <x v="3"/>
    <n v="0"/>
    <x v="158"/>
    <x v="158"/>
    <s v="Pemukiman"/>
    <x v="3"/>
    <x v="0"/>
    <x v="0"/>
  </r>
  <r>
    <n v="6000"/>
    <n v="28"/>
    <n v="301"/>
    <n v="1"/>
    <x v="4"/>
    <n v="0"/>
    <x v="169"/>
    <x v="169"/>
    <s v="Hutan lahan kering primer"/>
    <x v="4"/>
    <x v="0"/>
    <x v="2"/>
  </r>
  <r>
    <n v="6001"/>
    <n v="3556"/>
    <n v="258"/>
    <n v="18"/>
    <x v="1"/>
    <n v="0"/>
    <x v="168"/>
    <x v="168"/>
    <s v="Lahan terbuka"/>
    <x v="1"/>
    <x v="0"/>
    <x v="0"/>
  </r>
  <r>
    <n v="6002"/>
    <n v="5"/>
    <n v="88"/>
    <n v="9"/>
    <x v="0"/>
    <n v="0"/>
    <x v="170"/>
    <x v="170"/>
    <s v="Semak belukar"/>
    <x v="0"/>
    <x v="0"/>
    <x v="0"/>
  </r>
  <r>
    <n v="6003"/>
    <n v="1868"/>
    <n v="88"/>
    <n v="9"/>
    <x v="1"/>
    <n v="0"/>
    <x v="170"/>
    <x v="170"/>
    <s v="Semak belukar"/>
    <x v="1"/>
    <x v="0"/>
    <x v="0"/>
  </r>
  <r>
    <n v="6004"/>
    <n v="37"/>
    <n v="258"/>
    <n v="18"/>
    <x v="2"/>
    <n v="0"/>
    <x v="168"/>
    <x v="168"/>
    <s v="Lahan terbuka"/>
    <x v="2"/>
    <x v="0"/>
    <x v="0"/>
  </r>
  <r>
    <n v="6005"/>
    <n v="5"/>
    <n v="257"/>
    <n v="9"/>
    <x v="0"/>
    <n v="0"/>
    <x v="167"/>
    <x v="167"/>
    <s v="Semak belukar"/>
    <x v="0"/>
    <x v="0"/>
    <x v="0"/>
  </r>
  <r>
    <n v="6006"/>
    <n v="5"/>
    <n v="303"/>
    <n v="12"/>
    <x v="8"/>
    <n v="0"/>
    <x v="161"/>
    <x v="161"/>
    <s v="Pertanian lahan kering"/>
    <x v="8"/>
    <x v="0"/>
    <x v="0"/>
  </r>
  <r>
    <n v="6007"/>
    <n v="163"/>
    <n v="27"/>
    <n v="2"/>
    <x v="4"/>
    <n v="0"/>
    <x v="159"/>
    <x v="159"/>
    <s v="Hutan lahan kering sekunder / bekas tebangan"/>
    <x v="4"/>
    <x v="0"/>
    <x v="0"/>
  </r>
  <r>
    <n v="6008"/>
    <n v="28"/>
    <n v="52"/>
    <n v="12"/>
    <x v="12"/>
    <n v="0"/>
    <x v="156"/>
    <x v="156"/>
    <s v="Pertanian lahan kering"/>
    <x v="12"/>
    <x v="0"/>
    <x v="0"/>
  </r>
  <r>
    <n v="6009"/>
    <n v="1110"/>
    <n v="52"/>
    <n v="18"/>
    <x v="12"/>
    <n v="0"/>
    <x v="156"/>
    <x v="156"/>
    <s v="Lahan terbuka"/>
    <x v="12"/>
    <x v="0"/>
    <x v="0"/>
  </r>
  <r>
    <n v="6010"/>
    <n v="52"/>
    <n v="88"/>
    <n v="0"/>
    <x v="0"/>
    <n v="0"/>
    <x v="170"/>
    <x v="170"/>
    <s v="No data"/>
    <x v="0"/>
    <x v="0"/>
    <x v="0"/>
  </r>
  <r>
    <n v="6011"/>
    <n v="41"/>
    <n v="258"/>
    <n v="11"/>
    <x v="2"/>
    <n v="0"/>
    <x v="168"/>
    <x v="168"/>
    <s v="Savanna / Padang rumput"/>
    <x v="2"/>
    <x v="0"/>
    <x v="0"/>
  </r>
  <r>
    <n v="6012"/>
    <n v="7"/>
    <n v="27"/>
    <n v="2"/>
    <x v="1"/>
    <n v="0"/>
    <x v="159"/>
    <x v="159"/>
    <s v="Hutan lahan kering sekunder / bekas tebangan"/>
    <x v="1"/>
    <x v="0"/>
    <x v="1"/>
  </r>
  <r>
    <n v="6013"/>
    <n v="74"/>
    <n v="52"/>
    <n v="18"/>
    <x v="6"/>
    <n v="0"/>
    <x v="156"/>
    <x v="156"/>
    <s v="Lahan terbuka"/>
    <x v="6"/>
    <x v="0"/>
    <x v="0"/>
  </r>
  <r>
    <n v="6014"/>
    <n v="107"/>
    <n v="88"/>
    <n v="0"/>
    <x v="1"/>
    <n v="0"/>
    <x v="170"/>
    <x v="170"/>
    <s v="No data"/>
    <x v="1"/>
    <x v="0"/>
    <x v="0"/>
  </r>
  <r>
    <n v="6015"/>
    <n v="8"/>
    <n v="94"/>
    <n v="12"/>
    <x v="4"/>
    <n v="0"/>
    <x v="165"/>
    <x v="165"/>
    <s v="Pertanian lahan kering"/>
    <x v="4"/>
    <x v="0"/>
    <x v="0"/>
  </r>
  <r>
    <n v="6016"/>
    <n v="3"/>
    <n v="258"/>
    <n v="0"/>
    <x v="2"/>
    <n v="0"/>
    <x v="168"/>
    <x v="168"/>
    <s v="No data"/>
    <x v="2"/>
    <x v="0"/>
    <x v="0"/>
  </r>
  <r>
    <n v="6017"/>
    <n v="664"/>
    <n v="258"/>
    <n v="9"/>
    <x v="4"/>
    <n v="0"/>
    <x v="168"/>
    <x v="168"/>
    <s v="Semak belukar"/>
    <x v="4"/>
    <x v="0"/>
    <x v="0"/>
  </r>
  <r>
    <n v="6018"/>
    <n v="6927"/>
    <n v="88"/>
    <n v="9"/>
    <x v="2"/>
    <n v="0"/>
    <x v="170"/>
    <x v="170"/>
    <s v="Semak belukar"/>
    <x v="2"/>
    <x v="0"/>
    <x v="0"/>
  </r>
  <r>
    <n v="6019"/>
    <n v="184"/>
    <n v="104"/>
    <n v="12"/>
    <x v="4"/>
    <n v="0"/>
    <x v="163"/>
    <x v="163"/>
    <s v="Pertanian lahan kering"/>
    <x v="4"/>
    <x v="0"/>
    <x v="0"/>
  </r>
  <r>
    <n v="6020"/>
    <n v="2"/>
    <n v="104"/>
    <n v="2"/>
    <x v="5"/>
    <n v="0"/>
    <x v="163"/>
    <x v="163"/>
    <s v="Hutan lahan kering sekunder / bekas tebangan"/>
    <x v="5"/>
    <x v="0"/>
    <x v="1"/>
  </r>
  <r>
    <n v="6021"/>
    <n v="147"/>
    <n v="101"/>
    <n v="2"/>
    <x v="7"/>
    <n v="0"/>
    <x v="154"/>
    <x v="154"/>
    <s v="Hutan lahan kering sekunder / bekas tebangan"/>
    <x v="7"/>
    <x v="0"/>
    <x v="1"/>
  </r>
  <r>
    <n v="6022"/>
    <n v="43"/>
    <n v="103"/>
    <n v="13"/>
    <x v="3"/>
    <n v="0"/>
    <x v="158"/>
    <x v="158"/>
    <s v="Pertanian lahan kering  campur semak / kebun campur"/>
    <x v="3"/>
    <x v="0"/>
    <x v="0"/>
  </r>
  <r>
    <n v="6023"/>
    <n v="234"/>
    <n v="301"/>
    <n v="9"/>
    <x v="4"/>
    <n v="0"/>
    <x v="169"/>
    <x v="169"/>
    <s v="Semak belukar"/>
    <x v="4"/>
    <x v="0"/>
    <x v="0"/>
  </r>
  <r>
    <n v="6024"/>
    <n v="631"/>
    <n v="301"/>
    <n v="2"/>
    <x v="4"/>
    <n v="0"/>
    <x v="169"/>
    <x v="169"/>
    <s v="Hutan lahan kering sekunder / bekas tebangan"/>
    <x v="4"/>
    <x v="0"/>
    <x v="0"/>
  </r>
  <r>
    <n v="6025"/>
    <n v="24"/>
    <n v="258"/>
    <n v="0"/>
    <x v="1"/>
    <n v="0"/>
    <x v="168"/>
    <x v="168"/>
    <s v="No data"/>
    <x v="1"/>
    <x v="0"/>
    <x v="0"/>
  </r>
  <r>
    <n v="6026"/>
    <n v="383"/>
    <n v="301"/>
    <n v="9"/>
    <x v="1"/>
    <n v="0"/>
    <x v="169"/>
    <x v="169"/>
    <s v="Semak belukar"/>
    <x v="1"/>
    <x v="0"/>
    <x v="0"/>
  </r>
  <r>
    <n v="6027"/>
    <n v="73"/>
    <n v="302"/>
    <n v="9"/>
    <x v="4"/>
    <n v="0"/>
    <x v="171"/>
    <x v="171"/>
    <s v="Semak belukar"/>
    <x v="4"/>
    <x v="0"/>
    <x v="0"/>
  </r>
  <r>
    <n v="6028"/>
    <n v="1101"/>
    <n v="268"/>
    <n v="18"/>
    <x v="1"/>
    <n v="0"/>
    <x v="172"/>
    <x v="172"/>
    <s v="Lahan terbuka"/>
    <x v="1"/>
    <x v="0"/>
    <x v="0"/>
  </r>
  <r>
    <n v="6029"/>
    <n v="8"/>
    <n v="258"/>
    <n v="11"/>
    <x v="0"/>
    <n v="0"/>
    <x v="168"/>
    <x v="168"/>
    <s v="Savanna / Padang rumput"/>
    <x v="0"/>
    <x v="0"/>
    <x v="0"/>
  </r>
  <r>
    <n v="6030"/>
    <n v="40"/>
    <n v="88"/>
    <n v="0"/>
    <x v="2"/>
    <n v="0"/>
    <x v="170"/>
    <x v="170"/>
    <s v="No data"/>
    <x v="2"/>
    <x v="0"/>
    <x v="0"/>
  </r>
  <r>
    <n v="6031"/>
    <n v="283"/>
    <n v="89"/>
    <n v="2"/>
    <x v="13"/>
    <n v="0"/>
    <x v="164"/>
    <x v="164"/>
    <s v="Hutan lahan kering sekunder / bekas tebangan"/>
    <x v="13"/>
    <x v="0"/>
    <x v="0"/>
  </r>
  <r>
    <n v="6032"/>
    <n v="385"/>
    <n v="102"/>
    <n v="2"/>
    <x v="7"/>
    <n v="0"/>
    <x v="162"/>
    <x v="162"/>
    <s v="Hutan lahan kering sekunder / bekas tebangan"/>
    <x v="7"/>
    <x v="0"/>
    <x v="1"/>
  </r>
  <r>
    <n v="6033"/>
    <n v="76"/>
    <n v="301"/>
    <n v="2"/>
    <x v="1"/>
    <n v="0"/>
    <x v="169"/>
    <x v="169"/>
    <s v="Hutan lahan kering sekunder / bekas tebangan"/>
    <x v="1"/>
    <x v="0"/>
    <x v="1"/>
  </r>
  <r>
    <n v="6034"/>
    <n v="1365"/>
    <n v="302"/>
    <n v="12"/>
    <x v="4"/>
    <n v="0"/>
    <x v="171"/>
    <x v="171"/>
    <s v="Pertanian lahan kering"/>
    <x v="4"/>
    <x v="0"/>
    <x v="0"/>
  </r>
  <r>
    <n v="6035"/>
    <n v="184"/>
    <n v="302"/>
    <n v="9"/>
    <x v="2"/>
    <n v="0"/>
    <x v="171"/>
    <x v="171"/>
    <s v="Semak belukar"/>
    <x v="2"/>
    <x v="0"/>
    <x v="0"/>
  </r>
  <r>
    <n v="6036"/>
    <n v="829"/>
    <n v="268"/>
    <n v="2"/>
    <x v="2"/>
    <n v="0"/>
    <x v="172"/>
    <x v="172"/>
    <s v="Hutan lahan kering sekunder / bekas tebangan"/>
    <x v="2"/>
    <x v="0"/>
    <x v="1"/>
  </r>
  <r>
    <n v="6037"/>
    <n v="22"/>
    <n v="268"/>
    <n v="2"/>
    <x v="1"/>
    <n v="0"/>
    <x v="172"/>
    <x v="172"/>
    <s v="Hutan lahan kering sekunder / bekas tebangan"/>
    <x v="1"/>
    <x v="0"/>
    <x v="1"/>
  </r>
  <r>
    <n v="6038"/>
    <n v="12"/>
    <n v="94"/>
    <n v="2"/>
    <x v="5"/>
    <n v="0"/>
    <x v="165"/>
    <x v="165"/>
    <s v="Hutan lahan kering sekunder / bekas tebangan"/>
    <x v="5"/>
    <x v="0"/>
    <x v="1"/>
  </r>
  <r>
    <n v="6039"/>
    <n v="3643"/>
    <n v="302"/>
    <n v="12"/>
    <x v="2"/>
    <n v="0"/>
    <x v="171"/>
    <x v="171"/>
    <s v="Pertanian lahan kering"/>
    <x v="2"/>
    <x v="0"/>
    <x v="0"/>
  </r>
  <r>
    <n v="6040"/>
    <n v="4"/>
    <n v="303"/>
    <n v="9"/>
    <x v="2"/>
    <n v="0"/>
    <x v="161"/>
    <x v="161"/>
    <s v="Semak belukar"/>
    <x v="2"/>
    <x v="0"/>
    <x v="0"/>
  </r>
  <r>
    <n v="6041"/>
    <n v="16697"/>
    <n v="52"/>
    <n v="2"/>
    <x v="4"/>
    <n v="0"/>
    <x v="156"/>
    <x v="156"/>
    <s v="Hutan lahan kering sekunder / bekas tebangan"/>
    <x v="4"/>
    <x v="0"/>
    <x v="0"/>
  </r>
  <r>
    <n v="6042"/>
    <n v="194"/>
    <n v="52"/>
    <n v="2"/>
    <x v="12"/>
    <n v="0"/>
    <x v="156"/>
    <x v="156"/>
    <s v="Hutan lahan kering sekunder / bekas tebangan"/>
    <x v="12"/>
    <x v="0"/>
    <x v="1"/>
  </r>
  <r>
    <n v="6043"/>
    <n v="107"/>
    <n v="104"/>
    <n v="16"/>
    <x v="3"/>
    <n v="0"/>
    <x v="163"/>
    <x v="163"/>
    <s v="Pemukiman"/>
    <x v="3"/>
    <x v="0"/>
    <x v="0"/>
  </r>
  <r>
    <n v="6044"/>
    <n v="2184"/>
    <n v="301"/>
    <n v="12"/>
    <x v="2"/>
    <n v="0"/>
    <x v="169"/>
    <x v="169"/>
    <s v="Pertanian lahan kering"/>
    <x v="2"/>
    <x v="0"/>
    <x v="0"/>
  </r>
  <r>
    <n v="6045"/>
    <n v="2"/>
    <n v="268"/>
    <n v="2"/>
    <x v="0"/>
    <n v="0"/>
    <x v="172"/>
    <x v="172"/>
    <s v="Hutan lahan kering sekunder / bekas tebangan"/>
    <x v="0"/>
    <x v="0"/>
    <x v="1"/>
  </r>
  <r>
    <n v="6046"/>
    <n v="255"/>
    <n v="268"/>
    <n v="11"/>
    <x v="2"/>
    <n v="0"/>
    <x v="172"/>
    <x v="172"/>
    <s v="Savanna / Padang rumput"/>
    <x v="2"/>
    <x v="0"/>
    <x v="0"/>
  </r>
  <r>
    <n v="6047"/>
    <n v="202"/>
    <n v="301"/>
    <n v="2"/>
    <x v="2"/>
    <n v="0"/>
    <x v="169"/>
    <x v="169"/>
    <s v="Hutan lahan kering sekunder / bekas tebangan"/>
    <x v="2"/>
    <x v="0"/>
    <x v="1"/>
  </r>
  <r>
    <n v="6048"/>
    <n v="6825"/>
    <n v="268"/>
    <n v="11"/>
    <x v="1"/>
    <n v="0"/>
    <x v="172"/>
    <x v="172"/>
    <s v="Savanna / Padang rumput"/>
    <x v="1"/>
    <x v="0"/>
    <x v="0"/>
  </r>
  <r>
    <n v="6049"/>
    <n v="9"/>
    <n v="104"/>
    <n v="16"/>
    <x v="6"/>
    <n v="0"/>
    <x v="163"/>
    <x v="163"/>
    <s v="Pemukiman"/>
    <x v="6"/>
    <x v="0"/>
    <x v="0"/>
  </r>
  <r>
    <n v="6050"/>
    <n v="865"/>
    <n v="301"/>
    <n v="12"/>
    <x v="1"/>
    <n v="0"/>
    <x v="169"/>
    <x v="169"/>
    <s v="Pertanian lahan kering"/>
    <x v="1"/>
    <x v="0"/>
    <x v="0"/>
  </r>
  <r>
    <n v="6051"/>
    <n v="1086"/>
    <n v="301"/>
    <n v="12"/>
    <x v="4"/>
    <n v="0"/>
    <x v="169"/>
    <x v="169"/>
    <s v="Pertanian lahan kering"/>
    <x v="4"/>
    <x v="0"/>
    <x v="0"/>
  </r>
  <r>
    <n v="6052"/>
    <n v="23"/>
    <n v="268"/>
    <n v="0"/>
    <x v="2"/>
    <n v="0"/>
    <x v="172"/>
    <x v="172"/>
    <s v="No data"/>
    <x v="2"/>
    <x v="0"/>
    <x v="0"/>
  </r>
  <r>
    <n v="6053"/>
    <n v="66"/>
    <n v="258"/>
    <n v="11"/>
    <x v="9"/>
    <n v="0"/>
    <x v="168"/>
    <x v="168"/>
    <s v="Savanna / Padang rumput"/>
    <x v="9"/>
    <x v="0"/>
    <x v="0"/>
  </r>
  <r>
    <n v="6054"/>
    <n v="2"/>
    <n v="258"/>
    <n v="0"/>
    <x v="9"/>
    <n v="0"/>
    <x v="168"/>
    <x v="168"/>
    <s v="No data"/>
    <x v="9"/>
    <x v="0"/>
    <x v="0"/>
  </r>
  <r>
    <n v="6055"/>
    <n v="41"/>
    <n v="258"/>
    <n v="5"/>
    <x v="1"/>
    <n v="0"/>
    <x v="168"/>
    <x v="168"/>
    <s v="Hutan mangrove primer"/>
    <x v="1"/>
    <x v="0"/>
    <x v="1"/>
  </r>
  <r>
    <n v="6056"/>
    <n v="149"/>
    <n v="27"/>
    <n v="16"/>
    <x v="1"/>
    <n v="0"/>
    <x v="159"/>
    <x v="159"/>
    <s v="Pemukiman"/>
    <x v="1"/>
    <x v="0"/>
    <x v="0"/>
  </r>
  <r>
    <n v="6057"/>
    <n v="16"/>
    <n v="302"/>
    <n v="20"/>
    <x v="2"/>
    <n v="0"/>
    <x v="171"/>
    <x v="171"/>
    <s v="Tubuh air"/>
    <x v="2"/>
    <x v="0"/>
    <x v="0"/>
  </r>
  <r>
    <n v="6058"/>
    <n v="205"/>
    <n v="258"/>
    <n v="5"/>
    <x v="9"/>
    <n v="0"/>
    <x v="168"/>
    <x v="168"/>
    <s v="Hutan mangrove primer"/>
    <x v="9"/>
    <x v="0"/>
    <x v="0"/>
  </r>
  <r>
    <n v="6059"/>
    <n v="802"/>
    <n v="98"/>
    <n v="13"/>
    <x v="6"/>
    <n v="0"/>
    <x v="173"/>
    <x v="173"/>
    <s v="Pertanian lahan kering  campur semak / kebun campur"/>
    <x v="6"/>
    <x v="0"/>
    <x v="0"/>
  </r>
  <r>
    <n v="6060"/>
    <n v="22"/>
    <n v="301"/>
    <n v="14"/>
    <x v="5"/>
    <n v="0"/>
    <x v="169"/>
    <x v="169"/>
    <s v="Sawah"/>
    <x v="5"/>
    <x v="0"/>
    <x v="0"/>
  </r>
  <r>
    <n v="6061"/>
    <n v="876"/>
    <n v="302"/>
    <n v="12"/>
    <x v="1"/>
    <n v="0"/>
    <x v="171"/>
    <x v="171"/>
    <s v="Pertanian lahan kering"/>
    <x v="1"/>
    <x v="0"/>
    <x v="0"/>
  </r>
  <r>
    <n v="6062"/>
    <n v="68"/>
    <n v="301"/>
    <n v="20"/>
    <x v="2"/>
    <n v="0"/>
    <x v="169"/>
    <x v="169"/>
    <s v="Tubuh air"/>
    <x v="2"/>
    <x v="0"/>
    <x v="0"/>
  </r>
  <r>
    <n v="6063"/>
    <n v="7"/>
    <n v="301"/>
    <n v="20"/>
    <x v="5"/>
    <n v="0"/>
    <x v="169"/>
    <x v="169"/>
    <s v="Tubuh air"/>
    <x v="5"/>
    <x v="0"/>
    <x v="0"/>
  </r>
  <r>
    <n v="6064"/>
    <n v="1"/>
    <n v="301"/>
    <n v="14"/>
    <x v="3"/>
    <n v="0"/>
    <x v="169"/>
    <x v="169"/>
    <s v="Sawah"/>
    <x v="3"/>
    <x v="0"/>
    <x v="0"/>
  </r>
  <r>
    <n v="6065"/>
    <n v="2"/>
    <n v="302"/>
    <n v="20"/>
    <x v="4"/>
    <n v="0"/>
    <x v="171"/>
    <x v="171"/>
    <s v="Tubuh air"/>
    <x v="4"/>
    <x v="0"/>
    <x v="0"/>
  </r>
  <r>
    <n v="6066"/>
    <n v="90"/>
    <n v="302"/>
    <n v="20"/>
    <x v="12"/>
    <n v="0"/>
    <x v="171"/>
    <x v="171"/>
    <s v="Tubuh air"/>
    <x v="12"/>
    <x v="0"/>
    <x v="0"/>
  </r>
  <r>
    <n v="6067"/>
    <n v="519"/>
    <n v="268"/>
    <n v="11"/>
    <x v="3"/>
    <n v="0"/>
    <x v="172"/>
    <x v="172"/>
    <s v="Savanna / Padang rumput"/>
    <x v="3"/>
    <x v="0"/>
    <x v="0"/>
  </r>
  <r>
    <n v="6068"/>
    <n v="235"/>
    <n v="92"/>
    <n v="2"/>
    <x v="2"/>
    <n v="0"/>
    <x v="174"/>
    <x v="174"/>
    <s v="Hutan lahan kering sekunder / bekas tebangan"/>
    <x v="2"/>
    <x v="0"/>
    <x v="1"/>
  </r>
  <r>
    <n v="6069"/>
    <n v="99"/>
    <n v="104"/>
    <n v="12"/>
    <x v="1"/>
    <n v="0"/>
    <x v="163"/>
    <x v="163"/>
    <s v="Pertanian lahan kering"/>
    <x v="1"/>
    <x v="0"/>
    <x v="0"/>
  </r>
  <r>
    <n v="6070"/>
    <n v="195"/>
    <n v="258"/>
    <n v="11"/>
    <x v="3"/>
    <n v="0"/>
    <x v="168"/>
    <x v="168"/>
    <s v="Savanna / Padang rumput"/>
    <x v="3"/>
    <x v="0"/>
    <x v="0"/>
  </r>
  <r>
    <n v="6071"/>
    <n v="500"/>
    <n v="27"/>
    <n v="12"/>
    <x v="1"/>
    <n v="0"/>
    <x v="159"/>
    <x v="159"/>
    <s v="Pertanian lahan kering"/>
    <x v="1"/>
    <x v="0"/>
    <x v="0"/>
  </r>
  <r>
    <n v="6072"/>
    <n v="1"/>
    <n v="94"/>
    <n v="0"/>
    <x v="7"/>
    <n v="0"/>
    <x v="165"/>
    <x v="165"/>
    <s v="No data"/>
    <x v="7"/>
    <x v="0"/>
    <x v="0"/>
  </r>
  <r>
    <n v="6073"/>
    <n v="125"/>
    <n v="103"/>
    <n v="12"/>
    <x v="6"/>
    <n v="0"/>
    <x v="158"/>
    <x v="158"/>
    <s v="Pertanian lahan kering"/>
    <x v="6"/>
    <x v="0"/>
    <x v="0"/>
  </r>
  <r>
    <n v="6074"/>
    <n v="20"/>
    <n v="103"/>
    <n v="12"/>
    <x v="3"/>
    <n v="0"/>
    <x v="158"/>
    <x v="158"/>
    <s v="Pertanian lahan kering"/>
    <x v="3"/>
    <x v="0"/>
    <x v="0"/>
  </r>
  <r>
    <n v="6075"/>
    <n v="136"/>
    <n v="301"/>
    <n v="9"/>
    <x v="2"/>
    <n v="0"/>
    <x v="169"/>
    <x v="169"/>
    <s v="Semak belukar"/>
    <x v="2"/>
    <x v="0"/>
    <x v="0"/>
  </r>
  <r>
    <n v="6076"/>
    <n v="341"/>
    <n v="302"/>
    <n v="9"/>
    <x v="1"/>
    <n v="0"/>
    <x v="171"/>
    <x v="171"/>
    <s v="Semak belukar"/>
    <x v="1"/>
    <x v="0"/>
    <x v="0"/>
  </r>
  <r>
    <n v="6077"/>
    <n v="894"/>
    <n v="303"/>
    <n v="12"/>
    <x v="7"/>
    <n v="0"/>
    <x v="161"/>
    <x v="161"/>
    <s v="Pertanian lahan kering"/>
    <x v="7"/>
    <x v="0"/>
    <x v="0"/>
  </r>
  <r>
    <n v="6078"/>
    <n v="278"/>
    <n v="52"/>
    <n v="18"/>
    <x v="2"/>
    <n v="0"/>
    <x v="156"/>
    <x v="156"/>
    <s v="Lahan terbuka"/>
    <x v="2"/>
    <x v="0"/>
    <x v="0"/>
  </r>
  <r>
    <n v="6079"/>
    <n v="9"/>
    <n v="52"/>
    <n v="0"/>
    <x v="12"/>
    <n v="0"/>
    <x v="156"/>
    <x v="156"/>
    <s v="No data"/>
    <x v="12"/>
    <x v="0"/>
    <x v="0"/>
  </r>
  <r>
    <n v="6080"/>
    <n v="1"/>
    <n v="92"/>
    <n v="0"/>
    <x v="0"/>
    <n v="0"/>
    <x v="174"/>
    <x v="174"/>
    <s v="No data"/>
    <x v="0"/>
    <x v="0"/>
    <x v="0"/>
  </r>
  <r>
    <n v="6081"/>
    <n v="3601"/>
    <n v="92"/>
    <n v="2"/>
    <x v="7"/>
    <n v="0"/>
    <x v="174"/>
    <x v="174"/>
    <s v="Hutan lahan kering sekunder / bekas tebangan"/>
    <x v="7"/>
    <x v="0"/>
    <x v="1"/>
  </r>
  <r>
    <n v="6082"/>
    <n v="56"/>
    <n v="302"/>
    <n v="12"/>
    <x v="12"/>
    <n v="0"/>
    <x v="171"/>
    <x v="171"/>
    <s v="Pertanian lahan kering"/>
    <x v="12"/>
    <x v="0"/>
    <x v="0"/>
  </r>
  <r>
    <n v="6083"/>
    <n v="22"/>
    <n v="268"/>
    <n v="9"/>
    <x v="2"/>
    <n v="0"/>
    <x v="172"/>
    <x v="172"/>
    <s v="Semak belukar"/>
    <x v="2"/>
    <x v="0"/>
    <x v="0"/>
  </r>
  <r>
    <n v="6084"/>
    <n v="17"/>
    <n v="268"/>
    <n v="18"/>
    <x v="2"/>
    <n v="0"/>
    <x v="172"/>
    <x v="172"/>
    <s v="Lahan terbuka"/>
    <x v="2"/>
    <x v="0"/>
    <x v="0"/>
  </r>
  <r>
    <n v="6085"/>
    <n v="4"/>
    <n v="258"/>
    <n v="5"/>
    <x v="0"/>
    <n v="0"/>
    <x v="168"/>
    <x v="168"/>
    <s v="Hutan mangrove primer"/>
    <x v="0"/>
    <x v="0"/>
    <x v="1"/>
  </r>
  <r>
    <n v="6086"/>
    <n v="216"/>
    <n v="268"/>
    <n v="9"/>
    <x v="1"/>
    <n v="0"/>
    <x v="172"/>
    <x v="172"/>
    <s v="Semak belukar"/>
    <x v="1"/>
    <x v="0"/>
    <x v="0"/>
  </r>
  <r>
    <n v="6087"/>
    <n v="107"/>
    <n v="258"/>
    <n v="5"/>
    <x v="11"/>
    <n v="0"/>
    <x v="168"/>
    <x v="168"/>
    <s v="Hutan mangrove primer"/>
    <x v="11"/>
    <x v="0"/>
    <x v="2"/>
  </r>
  <r>
    <n v="6088"/>
    <n v="3"/>
    <n v="92"/>
    <n v="0"/>
    <x v="7"/>
    <n v="0"/>
    <x v="174"/>
    <x v="174"/>
    <s v="No data"/>
    <x v="7"/>
    <x v="0"/>
    <x v="0"/>
  </r>
  <r>
    <n v="6089"/>
    <n v="348"/>
    <n v="98"/>
    <n v="2"/>
    <x v="6"/>
    <n v="0"/>
    <x v="173"/>
    <x v="173"/>
    <s v="Hutan lahan kering sekunder / bekas tebangan"/>
    <x v="6"/>
    <x v="0"/>
    <x v="1"/>
  </r>
  <r>
    <n v="6090"/>
    <n v="10"/>
    <n v="301"/>
    <n v="12"/>
    <x v="5"/>
    <n v="0"/>
    <x v="169"/>
    <x v="169"/>
    <s v="Pertanian lahan kering"/>
    <x v="5"/>
    <x v="0"/>
    <x v="0"/>
  </r>
  <r>
    <n v="6091"/>
    <n v="2"/>
    <n v="268"/>
    <n v="0"/>
    <x v="1"/>
    <n v="0"/>
    <x v="172"/>
    <x v="172"/>
    <s v="No data"/>
    <x v="1"/>
    <x v="0"/>
    <x v="0"/>
  </r>
  <r>
    <n v="6092"/>
    <n v="9"/>
    <n v="6"/>
    <n v="0"/>
    <x v="5"/>
    <n v="0"/>
    <x v="175"/>
    <x v="175"/>
    <s v="No data"/>
    <x v="5"/>
    <x v="0"/>
    <x v="0"/>
  </r>
  <r>
    <n v="6093"/>
    <n v="55"/>
    <n v="300"/>
    <n v="9"/>
    <x v="1"/>
    <n v="0"/>
    <x v="166"/>
    <x v="166"/>
    <s v="Semak belukar"/>
    <x v="1"/>
    <x v="0"/>
    <x v="0"/>
  </r>
  <r>
    <n v="6094"/>
    <n v="9"/>
    <n v="6"/>
    <n v="0"/>
    <x v="0"/>
    <n v="0"/>
    <x v="175"/>
    <x v="175"/>
    <s v="No data"/>
    <x v="0"/>
    <x v="0"/>
    <x v="0"/>
  </r>
  <r>
    <n v="6095"/>
    <n v="187"/>
    <n v="6"/>
    <n v="12"/>
    <x v="5"/>
    <n v="0"/>
    <x v="175"/>
    <x v="175"/>
    <s v="Pertanian lahan kering"/>
    <x v="5"/>
    <x v="0"/>
    <x v="0"/>
  </r>
  <r>
    <n v="6096"/>
    <n v="4"/>
    <n v="258"/>
    <n v="12"/>
    <x v="5"/>
    <n v="0"/>
    <x v="168"/>
    <x v="168"/>
    <s v="Pertanian lahan kering"/>
    <x v="5"/>
    <x v="0"/>
    <x v="0"/>
  </r>
  <r>
    <n v="6097"/>
    <n v="5"/>
    <n v="258"/>
    <n v="12"/>
    <x v="1"/>
    <n v="0"/>
    <x v="168"/>
    <x v="168"/>
    <s v="Pertanian lahan kering"/>
    <x v="1"/>
    <x v="0"/>
    <x v="0"/>
  </r>
  <r>
    <n v="6098"/>
    <n v="8"/>
    <n v="258"/>
    <n v="18"/>
    <x v="9"/>
    <n v="0"/>
    <x v="168"/>
    <x v="168"/>
    <s v="Lahan terbuka"/>
    <x v="9"/>
    <x v="0"/>
    <x v="0"/>
  </r>
  <r>
    <n v="6099"/>
    <n v="3"/>
    <n v="104"/>
    <n v="16"/>
    <x v="1"/>
    <n v="0"/>
    <x v="163"/>
    <x v="163"/>
    <s v="Pemukiman"/>
    <x v="1"/>
    <x v="0"/>
    <x v="0"/>
  </r>
  <r>
    <n v="6100"/>
    <n v="5"/>
    <n v="268"/>
    <n v="0"/>
    <x v="0"/>
    <n v="0"/>
    <x v="172"/>
    <x v="172"/>
    <s v="No data"/>
    <x v="0"/>
    <x v="0"/>
    <x v="0"/>
  </r>
  <r>
    <n v="6101"/>
    <n v="1"/>
    <n v="258"/>
    <n v="18"/>
    <x v="0"/>
    <n v="0"/>
    <x v="168"/>
    <x v="168"/>
    <s v="Lahan terbuka"/>
    <x v="0"/>
    <x v="0"/>
    <x v="0"/>
  </r>
  <r>
    <n v="6102"/>
    <n v="1"/>
    <n v="258"/>
    <n v="0"/>
    <x v="11"/>
    <n v="0"/>
    <x v="168"/>
    <x v="168"/>
    <s v="No data"/>
    <x v="11"/>
    <x v="0"/>
    <x v="0"/>
  </r>
  <r>
    <n v="6103"/>
    <n v="1"/>
    <n v="258"/>
    <n v="0"/>
    <x v="3"/>
    <n v="0"/>
    <x v="168"/>
    <x v="168"/>
    <s v="No data"/>
    <x v="3"/>
    <x v="0"/>
    <x v="0"/>
  </r>
  <r>
    <n v="6104"/>
    <n v="154"/>
    <n v="98"/>
    <n v="16"/>
    <x v="3"/>
    <n v="0"/>
    <x v="173"/>
    <x v="173"/>
    <s v="Pemukiman"/>
    <x v="3"/>
    <x v="0"/>
    <x v="0"/>
  </r>
  <r>
    <n v="6105"/>
    <n v="205"/>
    <n v="301"/>
    <n v="12"/>
    <x v="3"/>
    <n v="0"/>
    <x v="169"/>
    <x v="169"/>
    <s v="Pertanian lahan kering"/>
    <x v="3"/>
    <x v="0"/>
    <x v="0"/>
  </r>
  <r>
    <n v="6106"/>
    <n v="2616"/>
    <n v="269"/>
    <n v="13"/>
    <x v="5"/>
    <n v="0"/>
    <x v="176"/>
    <x v="176"/>
    <s v="Pertanian lahan kering  campur semak / kebun campur"/>
    <x v="5"/>
    <x v="0"/>
    <x v="0"/>
  </r>
  <r>
    <n v="6107"/>
    <n v="3"/>
    <n v="6"/>
    <n v="12"/>
    <x v="0"/>
    <n v="0"/>
    <x v="175"/>
    <x v="175"/>
    <s v="Pertanian lahan kering"/>
    <x v="0"/>
    <x v="0"/>
    <x v="0"/>
  </r>
  <r>
    <n v="6108"/>
    <n v="2"/>
    <n v="258"/>
    <n v="0"/>
    <x v="8"/>
    <n v="0"/>
    <x v="168"/>
    <x v="168"/>
    <s v="No data"/>
    <x v="8"/>
    <x v="0"/>
    <x v="0"/>
  </r>
  <r>
    <n v="6109"/>
    <n v="2"/>
    <n v="258"/>
    <n v="16"/>
    <x v="1"/>
    <n v="0"/>
    <x v="168"/>
    <x v="168"/>
    <s v="Pemukiman"/>
    <x v="1"/>
    <x v="0"/>
    <x v="0"/>
  </r>
  <r>
    <n v="6110"/>
    <n v="53"/>
    <n v="258"/>
    <n v="16"/>
    <x v="3"/>
    <n v="0"/>
    <x v="168"/>
    <x v="168"/>
    <s v="Pemukiman"/>
    <x v="3"/>
    <x v="0"/>
    <x v="0"/>
  </r>
  <r>
    <n v="6111"/>
    <n v="1"/>
    <n v="258"/>
    <n v="16"/>
    <x v="11"/>
    <n v="0"/>
    <x v="168"/>
    <x v="168"/>
    <s v="Pemukiman"/>
    <x v="11"/>
    <x v="0"/>
    <x v="0"/>
  </r>
  <r>
    <n v="6112"/>
    <n v="241"/>
    <n v="101"/>
    <n v="11"/>
    <x v="4"/>
    <n v="0"/>
    <x v="154"/>
    <x v="154"/>
    <s v="Savanna / Padang rumput"/>
    <x v="4"/>
    <x v="0"/>
    <x v="0"/>
  </r>
  <r>
    <n v="6113"/>
    <n v="28"/>
    <n v="101"/>
    <n v="11"/>
    <x v="7"/>
    <n v="0"/>
    <x v="154"/>
    <x v="154"/>
    <s v="Savanna / Padang rumput"/>
    <x v="7"/>
    <x v="0"/>
    <x v="0"/>
  </r>
  <r>
    <n v="6114"/>
    <n v="1092"/>
    <n v="302"/>
    <n v="2"/>
    <x v="4"/>
    <n v="0"/>
    <x v="171"/>
    <x v="171"/>
    <s v="Hutan lahan kering sekunder / bekas tebangan"/>
    <x v="4"/>
    <x v="0"/>
    <x v="0"/>
  </r>
  <r>
    <n v="6115"/>
    <n v="5"/>
    <n v="268"/>
    <n v="13"/>
    <x v="0"/>
    <n v="0"/>
    <x v="172"/>
    <x v="172"/>
    <s v="Pertanian lahan kering  campur semak / kebun campur"/>
    <x v="0"/>
    <x v="0"/>
    <x v="0"/>
  </r>
  <r>
    <n v="6116"/>
    <n v="1200"/>
    <n v="268"/>
    <n v="13"/>
    <x v="5"/>
    <n v="0"/>
    <x v="172"/>
    <x v="172"/>
    <s v="Pertanian lahan kering  campur semak / kebun campur"/>
    <x v="5"/>
    <x v="0"/>
    <x v="0"/>
  </r>
  <r>
    <n v="6117"/>
    <n v="12"/>
    <n v="6"/>
    <n v="12"/>
    <x v="1"/>
    <n v="0"/>
    <x v="175"/>
    <x v="175"/>
    <s v="Pertanian lahan kering"/>
    <x v="1"/>
    <x v="0"/>
    <x v="0"/>
  </r>
  <r>
    <n v="6118"/>
    <n v="296"/>
    <n v="88"/>
    <n v="11"/>
    <x v="2"/>
    <n v="0"/>
    <x v="170"/>
    <x v="170"/>
    <s v="Savanna / Padang rumput"/>
    <x v="2"/>
    <x v="0"/>
    <x v="0"/>
  </r>
  <r>
    <n v="6119"/>
    <n v="375"/>
    <n v="101"/>
    <n v="11"/>
    <x v="5"/>
    <n v="0"/>
    <x v="154"/>
    <x v="154"/>
    <s v="Savanna / Padang rumput"/>
    <x v="5"/>
    <x v="0"/>
    <x v="0"/>
  </r>
  <r>
    <n v="6120"/>
    <n v="41"/>
    <n v="268"/>
    <n v="6"/>
    <x v="11"/>
    <n v="0"/>
    <x v="172"/>
    <x v="172"/>
    <s v="Hutan mangrove sekunder"/>
    <x v="11"/>
    <x v="0"/>
    <x v="0"/>
  </r>
  <r>
    <n v="6121"/>
    <n v="246"/>
    <n v="268"/>
    <n v="18"/>
    <x v="5"/>
    <n v="0"/>
    <x v="172"/>
    <x v="172"/>
    <s v="Lahan terbuka"/>
    <x v="5"/>
    <x v="0"/>
    <x v="0"/>
  </r>
  <r>
    <n v="6122"/>
    <n v="3082"/>
    <n v="6"/>
    <n v="11"/>
    <x v="1"/>
    <n v="0"/>
    <x v="175"/>
    <x v="175"/>
    <s v="Savanna / Padang rumput"/>
    <x v="1"/>
    <x v="0"/>
    <x v="0"/>
  </r>
  <r>
    <n v="6123"/>
    <n v="2591"/>
    <n v="93"/>
    <n v="2"/>
    <x v="7"/>
    <n v="0"/>
    <x v="177"/>
    <x v="177"/>
    <s v="Hutan lahan kering sekunder / bekas tebangan"/>
    <x v="7"/>
    <x v="0"/>
    <x v="1"/>
  </r>
  <r>
    <n v="6124"/>
    <n v="2"/>
    <n v="300"/>
    <n v="14"/>
    <x v="1"/>
    <n v="0"/>
    <x v="166"/>
    <x v="166"/>
    <s v="Sawah"/>
    <x v="1"/>
    <x v="0"/>
    <x v="0"/>
  </r>
  <r>
    <n v="6125"/>
    <n v="33"/>
    <n v="301"/>
    <n v="9"/>
    <x v="3"/>
    <n v="0"/>
    <x v="169"/>
    <x v="169"/>
    <s v="Semak belukar"/>
    <x v="3"/>
    <x v="0"/>
    <x v="0"/>
  </r>
  <r>
    <n v="6126"/>
    <n v="15"/>
    <n v="268"/>
    <n v="0"/>
    <x v="5"/>
    <n v="0"/>
    <x v="172"/>
    <x v="172"/>
    <s v="No data"/>
    <x v="5"/>
    <x v="0"/>
    <x v="0"/>
  </r>
  <r>
    <n v="6127"/>
    <n v="4"/>
    <n v="268"/>
    <n v="9"/>
    <x v="7"/>
    <n v="0"/>
    <x v="172"/>
    <x v="172"/>
    <s v="Semak belukar"/>
    <x v="7"/>
    <x v="0"/>
    <x v="0"/>
  </r>
  <r>
    <n v="6128"/>
    <n v="4"/>
    <n v="258"/>
    <n v="18"/>
    <x v="3"/>
    <n v="0"/>
    <x v="168"/>
    <x v="168"/>
    <s v="Lahan terbuka"/>
    <x v="3"/>
    <x v="0"/>
    <x v="0"/>
  </r>
  <r>
    <n v="6129"/>
    <n v="1"/>
    <n v="102"/>
    <n v="11"/>
    <x v="7"/>
    <n v="0"/>
    <x v="162"/>
    <x v="162"/>
    <s v="Savanna / Padang rumput"/>
    <x v="7"/>
    <x v="0"/>
    <x v="0"/>
  </r>
  <r>
    <n v="6130"/>
    <n v="255"/>
    <n v="98"/>
    <n v="13"/>
    <x v="3"/>
    <n v="0"/>
    <x v="173"/>
    <x v="173"/>
    <s v="Pertanian lahan kering  campur semak / kebun campur"/>
    <x v="3"/>
    <x v="0"/>
    <x v="0"/>
  </r>
  <r>
    <n v="6131"/>
    <n v="66"/>
    <n v="104"/>
    <n v="2"/>
    <x v="2"/>
    <n v="0"/>
    <x v="163"/>
    <x v="163"/>
    <s v="Hutan lahan kering sekunder / bekas tebangan"/>
    <x v="2"/>
    <x v="0"/>
    <x v="1"/>
  </r>
  <r>
    <n v="6132"/>
    <n v="363"/>
    <n v="98"/>
    <n v="12"/>
    <x v="6"/>
    <n v="0"/>
    <x v="173"/>
    <x v="173"/>
    <s v="Pertanian lahan kering"/>
    <x v="6"/>
    <x v="0"/>
    <x v="0"/>
  </r>
  <r>
    <n v="6133"/>
    <n v="377"/>
    <n v="98"/>
    <n v="12"/>
    <x v="1"/>
    <n v="0"/>
    <x v="173"/>
    <x v="173"/>
    <s v="Pertanian lahan kering"/>
    <x v="1"/>
    <x v="0"/>
    <x v="0"/>
  </r>
  <r>
    <n v="6134"/>
    <n v="1301"/>
    <n v="303"/>
    <n v="2"/>
    <x v="7"/>
    <n v="0"/>
    <x v="161"/>
    <x v="161"/>
    <s v="Hutan lahan kering sekunder / bekas tebangan"/>
    <x v="7"/>
    <x v="0"/>
    <x v="1"/>
  </r>
  <r>
    <n v="6135"/>
    <n v="1383"/>
    <n v="268"/>
    <n v="13"/>
    <x v="7"/>
    <n v="0"/>
    <x v="172"/>
    <x v="172"/>
    <s v="Pertanian lahan kering  campur semak / kebun campur"/>
    <x v="7"/>
    <x v="0"/>
    <x v="0"/>
  </r>
  <r>
    <n v="6136"/>
    <n v="11"/>
    <n v="268"/>
    <n v="11"/>
    <x v="11"/>
    <n v="0"/>
    <x v="172"/>
    <x v="172"/>
    <s v="Savanna / Padang rumput"/>
    <x v="11"/>
    <x v="0"/>
    <x v="0"/>
  </r>
  <r>
    <n v="6137"/>
    <n v="299"/>
    <n v="52"/>
    <n v="18"/>
    <x v="4"/>
    <n v="0"/>
    <x v="156"/>
    <x v="156"/>
    <s v="Lahan terbuka"/>
    <x v="4"/>
    <x v="0"/>
    <x v="0"/>
  </r>
  <r>
    <n v="6138"/>
    <n v="52"/>
    <n v="93"/>
    <n v="0"/>
    <x v="7"/>
    <n v="0"/>
    <x v="177"/>
    <x v="177"/>
    <s v="No data"/>
    <x v="7"/>
    <x v="0"/>
    <x v="0"/>
  </r>
  <r>
    <n v="6139"/>
    <n v="4028"/>
    <n v="98"/>
    <n v="2"/>
    <x v="2"/>
    <n v="0"/>
    <x v="173"/>
    <x v="173"/>
    <s v="Hutan lahan kering sekunder / bekas tebangan"/>
    <x v="2"/>
    <x v="0"/>
    <x v="1"/>
  </r>
  <r>
    <n v="6140"/>
    <n v="1"/>
    <n v="98"/>
    <n v="16"/>
    <x v="1"/>
    <n v="0"/>
    <x v="173"/>
    <x v="173"/>
    <s v="Pemukiman"/>
    <x v="1"/>
    <x v="0"/>
    <x v="0"/>
  </r>
  <r>
    <n v="6141"/>
    <n v="3"/>
    <n v="258"/>
    <n v="13"/>
    <x v="11"/>
    <n v="0"/>
    <x v="168"/>
    <x v="168"/>
    <s v="Pertanian lahan kering  campur semak / kebun campur"/>
    <x v="11"/>
    <x v="0"/>
    <x v="0"/>
  </r>
  <r>
    <n v="6142"/>
    <n v="1932"/>
    <n v="257"/>
    <n v="9"/>
    <x v="4"/>
    <n v="0"/>
    <x v="167"/>
    <x v="167"/>
    <s v="Semak belukar"/>
    <x v="4"/>
    <x v="0"/>
    <x v="0"/>
  </r>
  <r>
    <n v="6143"/>
    <n v="4144"/>
    <n v="257"/>
    <n v="18"/>
    <x v="1"/>
    <n v="0"/>
    <x v="167"/>
    <x v="167"/>
    <s v="Lahan terbuka"/>
    <x v="1"/>
    <x v="0"/>
    <x v="0"/>
  </r>
  <r>
    <n v="6144"/>
    <n v="213"/>
    <n v="98"/>
    <n v="13"/>
    <x v="4"/>
    <n v="0"/>
    <x v="173"/>
    <x v="173"/>
    <s v="Pertanian lahan kering  campur semak / kebun campur"/>
    <x v="4"/>
    <x v="0"/>
    <x v="0"/>
  </r>
  <r>
    <n v="6145"/>
    <n v="5941"/>
    <n v="98"/>
    <n v="2"/>
    <x v="4"/>
    <n v="0"/>
    <x v="173"/>
    <x v="173"/>
    <s v="Hutan lahan kering sekunder / bekas tebangan"/>
    <x v="4"/>
    <x v="0"/>
    <x v="0"/>
  </r>
  <r>
    <n v="6146"/>
    <n v="11"/>
    <n v="98"/>
    <n v="16"/>
    <x v="6"/>
    <n v="0"/>
    <x v="173"/>
    <x v="173"/>
    <s v="Pemukiman"/>
    <x v="6"/>
    <x v="0"/>
    <x v="0"/>
  </r>
  <r>
    <n v="6147"/>
    <n v="25"/>
    <n v="98"/>
    <n v="12"/>
    <x v="3"/>
    <n v="0"/>
    <x v="173"/>
    <x v="173"/>
    <s v="Pertanian lahan kering"/>
    <x v="3"/>
    <x v="0"/>
    <x v="0"/>
  </r>
  <r>
    <n v="6148"/>
    <n v="14"/>
    <n v="301"/>
    <n v="20"/>
    <x v="4"/>
    <n v="0"/>
    <x v="169"/>
    <x v="169"/>
    <s v="Tubuh air"/>
    <x v="4"/>
    <x v="0"/>
    <x v="0"/>
  </r>
  <r>
    <n v="6149"/>
    <n v="20"/>
    <n v="268"/>
    <n v="2"/>
    <x v="7"/>
    <n v="0"/>
    <x v="172"/>
    <x v="172"/>
    <s v="Hutan lahan kering sekunder / bekas tebangan"/>
    <x v="7"/>
    <x v="0"/>
    <x v="1"/>
  </r>
  <r>
    <n v="6150"/>
    <n v="195"/>
    <n v="258"/>
    <n v="13"/>
    <x v="6"/>
    <n v="0"/>
    <x v="168"/>
    <x v="168"/>
    <s v="Pertanian lahan kering  campur semak / kebun campur"/>
    <x v="6"/>
    <x v="0"/>
    <x v="0"/>
  </r>
  <r>
    <n v="6151"/>
    <n v="986"/>
    <n v="101"/>
    <n v="13"/>
    <x v="5"/>
    <n v="0"/>
    <x v="154"/>
    <x v="154"/>
    <s v="Pertanian lahan kering  campur semak / kebun campur"/>
    <x v="5"/>
    <x v="0"/>
    <x v="0"/>
  </r>
  <r>
    <n v="6152"/>
    <n v="19"/>
    <n v="301"/>
    <n v="20"/>
    <x v="3"/>
    <n v="0"/>
    <x v="169"/>
    <x v="169"/>
    <s v="Tubuh air"/>
    <x v="3"/>
    <x v="0"/>
    <x v="0"/>
  </r>
  <r>
    <n v="6153"/>
    <n v="514"/>
    <n v="268"/>
    <n v="13"/>
    <x v="2"/>
    <n v="0"/>
    <x v="172"/>
    <x v="172"/>
    <s v="Pertanian lahan kering  campur semak / kebun campur"/>
    <x v="2"/>
    <x v="0"/>
    <x v="0"/>
  </r>
  <r>
    <n v="6154"/>
    <n v="16"/>
    <n v="268"/>
    <n v="11"/>
    <x v="5"/>
    <n v="0"/>
    <x v="172"/>
    <x v="172"/>
    <s v="Savanna / Padang rumput"/>
    <x v="5"/>
    <x v="0"/>
    <x v="0"/>
  </r>
  <r>
    <n v="6155"/>
    <n v="117"/>
    <n v="258"/>
    <n v="13"/>
    <x v="3"/>
    <n v="0"/>
    <x v="168"/>
    <x v="168"/>
    <s v="Pertanian lahan kering  campur semak / kebun campur"/>
    <x v="3"/>
    <x v="0"/>
    <x v="0"/>
  </r>
  <r>
    <n v="6156"/>
    <n v="5"/>
    <n v="258"/>
    <n v="14"/>
    <x v="1"/>
    <n v="0"/>
    <x v="168"/>
    <x v="168"/>
    <s v="Sawah"/>
    <x v="1"/>
    <x v="0"/>
    <x v="0"/>
  </r>
  <r>
    <n v="6157"/>
    <n v="12"/>
    <n v="257"/>
    <n v="11"/>
    <x v="0"/>
    <n v="0"/>
    <x v="167"/>
    <x v="167"/>
    <s v="Savanna / Padang rumput"/>
    <x v="0"/>
    <x v="0"/>
    <x v="0"/>
  </r>
  <r>
    <n v="6158"/>
    <n v="4"/>
    <n v="257"/>
    <n v="6"/>
    <x v="0"/>
    <n v="0"/>
    <x v="167"/>
    <x v="167"/>
    <s v="Hutan mangrove sekunder"/>
    <x v="0"/>
    <x v="0"/>
    <x v="1"/>
  </r>
  <r>
    <n v="6159"/>
    <n v="31"/>
    <n v="27"/>
    <n v="16"/>
    <x v="7"/>
    <n v="0"/>
    <x v="159"/>
    <x v="159"/>
    <s v="Pemukiman"/>
    <x v="7"/>
    <x v="0"/>
    <x v="0"/>
  </r>
  <r>
    <n v="6160"/>
    <n v="1"/>
    <n v="88"/>
    <n v="11"/>
    <x v="0"/>
    <n v="0"/>
    <x v="170"/>
    <x v="170"/>
    <s v="Savanna / Padang rumput"/>
    <x v="0"/>
    <x v="0"/>
    <x v="0"/>
  </r>
  <r>
    <n v="6161"/>
    <n v="1"/>
    <n v="303"/>
    <n v="0"/>
    <x v="12"/>
    <n v="0"/>
    <x v="161"/>
    <x v="161"/>
    <s v="No data"/>
    <x v="12"/>
    <x v="0"/>
    <x v="0"/>
  </r>
  <r>
    <n v="6162"/>
    <n v="693"/>
    <n v="268"/>
    <n v="13"/>
    <x v="1"/>
    <n v="0"/>
    <x v="172"/>
    <x v="172"/>
    <s v="Pertanian lahan kering  campur semak / kebun campur"/>
    <x v="1"/>
    <x v="0"/>
    <x v="0"/>
  </r>
  <r>
    <n v="6163"/>
    <n v="1"/>
    <n v="268"/>
    <n v="6"/>
    <x v="1"/>
    <n v="0"/>
    <x v="172"/>
    <x v="172"/>
    <s v="Hutan mangrove sekunder"/>
    <x v="1"/>
    <x v="0"/>
    <x v="1"/>
  </r>
  <r>
    <n v="6164"/>
    <n v="4"/>
    <n v="268"/>
    <n v="18"/>
    <x v="0"/>
    <n v="0"/>
    <x v="172"/>
    <x v="172"/>
    <s v="Lahan terbuka"/>
    <x v="0"/>
    <x v="0"/>
    <x v="0"/>
  </r>
  <r>
    <n v="6165"/>
    <n v="1"/>
    <n v="6"/>
    <n v="18"/>
    <x v="0"/>
    <n v="0"/>
    <x v="175"/>
    <x v="175"/>
    <s v="Lahan terbuka"/>
    <x v="0"/>
    <x v="0"/>
    <x v="0"/>
  </r>
  <r>
    <n v="6166"/>
    <n v="1"/>
    <n v="258"/>
    <n v="14"/>
    <x v="11"/>
    <n v="0"/>
    <x v="168"/>
    <x v="168"/>
    <s v="Sawah"/>
    <x v="11"/>
    <x v="0"/>
    <x v="0"/>
  </r>
  <r>
    <n v="6167"/>
    <n v="240"/>
    <n v="258"/>
    <n v="14"/>
    <x v="6"/>
    <n v="0"/>
    <x v="168"/>
    <x v="168"/>
    <s v="Sawah"/>
    <x v="6"/>
    <x v="0"/>
    <x v="0"/>
  </r>
  <r>
    <n v="6168"/>
    <n v="22"/>
    <n v="257"/>
    <n v="6"/>
    <x v="1"/>
    <n v="0"/>
    <x v="167"/>
    <x v="167"/>
    <s v="Hutan mangrove sekunder"/>
    <x v="1"/>
    <x v="0"/>
    <x v="1"/>
  </r>
  <r>
    <n v="6169"/>
    <n v="33"/>
    <n v="257"/>
    <n v="11"/>
    <x v="5"/>
    <n v="0"/>
    <x v="167"/>
    <x v="167"/>
    <s v="Savanna / Padang rumput"/>
    <x v="5"/>
    <x v="0"/>
    <x v="0"/>
  </r>
  <r>
    <n v="6170"/>
    <n v="40"/>
    <n v="257"/>
    <n v="6"/>
    <x v="5"/>
    <n v="0"/>
    <x v="167"/>
    <x v="167"/>
    <s v="Hutan mangrove sekunder"/>
    <x v="5"/>
    <x v="0"/>
    <x v="1"/>
  </r>
  <r>
    <n v="6171"/>
    <n v="3"/>
    <n v="27"/>
    <n v="16"/>
    <x v="4"/>
    <n v="0"/>
    <x v="159"/>
    <x v="159"/>
    <s v="Pemukiman"/>
    <x v="4"/>
    <x v="0"/>
    <x v="0"/>
  </r>
  <r>
    <n v="6172"/>
    <n v="5"/>
    <n v="27"/>
    <n v="6"/>
    <x v="4"/>
    <n v="0"/>
    <x v="159"/>
    <x v="159"/>
    <s v="Hutan mangrove sekunder"/>
    <x v="4"/>
    <x v="0"/>
    <x v="0"/>
  </r>
  <r>
    <n v="6173"/>
    <n v="22"/>
    <n v="52"/>
    <n v="0"/>
    <x v="3"/>
    <n v="0"/>
    <x v="156"/>
    <x v="156"/>
    <s v="No data"/>
    <x v="3"/>
    <x v="0"/>
    <x v="0"/>
  </r>
  <r>
    <n v="6174"/>
    <n v="2347"/>
    <n v="98"/>
    <n v="2"/>
    <x v="7"/>
    <n v="0"/>
    <x v="173"/>
    <x v="173"/>
    <s v="Hutan lahan kering sekunder / bekas tebangan"/>
    <x v="7"/>
    <x v="0"/>
    <x v="1"/>
  </r>
  <r>
    <n v="6175"/>
    <n v="5"/>
    <n v="6"/>
    <n v="18"/>
    <x v="5"/>
    <n v="0"/>
    <x v="175"/>
    <x v="175"/>
    <s v="Lahan terbuka"/>
    <x v="5"/>
    <x v="0"/>
    <x v="0"/>
  </r>
  <r>
    <n v="6176"/>
    <n v="522"/>
    <n v="257"/>
    <n v="13"/>
    <x v="5"/>
    <n v="0"/>
    <x v="167"/>
    <x v="167"/>
    <s v="Pertanian lahan kering  campur semak / kebun campur"/>
    <x v="5"/>
    <x v="0"/>
    <x v="0"/>
  </r>
  <r>
    <n v="6177"/>
    <n v="6"/>
    <n v="27"/>
    <n v="6"/>
    <x v="1"/>
    <n v="0"/>
    <x v="159"/>
    <x v="159"/>
    <s v="Hutan mangrove sekunder"/>
    <x v="1"/>
    <x v="0"/>
    <x v="1"/>
  </r>
  <r>
    <n v="6178"/>
    <n v="14"/>
    <n v="93"/>
    <n v="2"/>
    <x v="0"/>
    <n v="0"/>
    <x v="177"/>
    <x v="177"/>
    <s v="Hutan lahan kering sekunder / bekas tebangan"/>
    <x v="0"/>
    <x v="0"/>
    <x v="1"/>
  </r>
  <r>
    <n v="6179"/>
    <n v="46"/>
    <n v="300"/>
    <n v="12"/>
    <x v="13"/>
    <n v="0"/>
    <x v="166"/>
    <x v="166"/>
    <s v="Pertanian lahan kering"/>
    <x v="13"/>
    <x v="0"/>
    <x v="0"/>
  </r>
  <r>
    <n v="6180"/>
    <n v="12"/>
    <n v="27"/>
    <n v="6"/>
    <x v="9"/>
    <n v="0"/>
    <x v="159"/>
    <x v="159"/>
    <s v="Hutan mangrove sekunder"/>
    <x v="9"/>
    <x v="0"/>
    <x v="0"/>
  </r>
  <r>
    <n v="6181"/>
    <n v="18"/>
    <n v="52"/>
    <n v="18"/>
    <x v="3"/>
    <n v="0"/>
    <x v="156"/>
    <x v="156"/>
    <s v="Lahan terbuka"/>
    <x v="3"/>
    <x v="0"/>
    <x v="0"/>
  </r>
  <r>
    <n v="6182"/>
    <n v="659"/>
    <n v="268"/>
    <n v="13"/>
    <x v="3"/>
    <n v="0"/>
    <x v="172"/>
    <x v="172"/>
    <s v="Pertanian lahan kering  campur semak / kebun campur"/>
    <x v="3"/>
    <x v="0"/>
    <x v="0"/>
  </r>
  <r>
    <n v="6183"/>
    <n v="1300"/>
    <n v="27"/>
    <n v="18"/>
    <x v="1"/>
    <n v="0"/>
    <x v="159"/>
    <x v="159"/>
    <s v="Lahan terbuka"/>
    <x v="1"/>
    <x v="0"/>
    <x v="0"/>
  </r>
  <r>
    <n v="6184"/>
    <n v="88"/>
    <n v="27"/>
    <n v="11"/>
    <x v="7"/>
    <n v="0"/>
    <x v="159"/>
    <x v="159"/>
    <s v="Savanna / Padang rumput"/>
    <x v="7"/>
    <x v="0"/>
    <x v="0"/>
  </r>
  <r>
    <n v="6185"/>
    <n v="175"/>
    <n v="52"/>
    <n v="12"/>
    <x v="4"/>
    <n v="0"/>
    <x v="156"/>
    <x v="156"/>
    <s v="Pertanian lahan kering"/>
    <x v="4"/>
    <x v="0"/>
    <x v="0"/>
  </r>
  <r>
    <n v="6186"/>
    <n v="244"/>
    <n v="92"/>
    <n v="2"/>
    <x v="3"/>
    <n v="0"/>
    <x v="174"/>
    <x v="174"/>
    <s v="Hutan lahan kering sekunder / bekas tebangan"/>
    <x v="3"/>
    <x v="0"/>
    <x v="1"/>
  </r>
  <r>
    <n v="6187"/>
    <n v="17"/>
    <n v="101"/>
    <n v="13"/>
    <x v="1"/>
    <n v="0"/>
    <x v="154"/>
    <x v="154"/>
    <s v="Pertanian lahan kering  campur semak / kebun campur"/>
    <x v="1"/>
    <x v="0"/>
    <x v="0"/>
  </r>
  <r>
    <n v="6188"/>
    <n v="1032"/>
    <n v="98"/>
    <n v="2"/>
    <x v="3"/>
    <n v="0"/>
    <x v="173"/>
    <x v="173"/>
    <s v="Hutan lahan kering sekunder / bekas tebangan"/>
    <x v="3"/>
    <x v="0"/>
    <x v="1"/>
  </r>
  <r>
    <n v="6189"/>
    <n v="60"/>
    <n v="301"/>
    <n v="20"/>
    <x v="12"/>
    <n v="0"/>
    <x v="169"/>
    <x v="169"/>
    <s v="Tubuh air"/>
    <x v="12"/>
    <x v="0"/>
    <x v="0"/>
  </r>
  <r>
    <n v="6190"/>
    <n v="1"/>
    <n v="268"/>
    <n v="0"/>
    <x v="7"/>
    <n v="0"/>
    <x v="172"/>
    <x v="172"/>
    <s v="No data"/>
    <x v="7"/>
    <x v="0"/>
    <x v="0"/>
  </r>
  <r>
    <n v="6191"/>
    <n v="7336"/>
    <n v="257"/>
    <n v="2"/>
    <x v="1"/>
    <n v="0"/>
    <x v="167"/>
    <x v="167"/>
    <s v="Hutan lahan kering sekunder / bekas tebangan"/>
    <x v="1"/>
    <x v="0"/>
    <x v="1"/>
  </r>
  <r>
    <n v="6192"/>
    <n v="41"/>
    <n v="93"/>
    <n v="0"/>
    <x v="0"/>
    <n v="0"/>
    <x v="177"/>
    <x v="177"/>
    <s v="No data"/>
    <x v="0"/>
    <x v="0"/>
    <x v="0"/>
  </r>
  <r>
    <n v="6193"/>
    <n v="56"/>
    <n v="301"/>
    <n v="20"/>
    <x v="6"/>
    <n v="0"/>
    <x v="169"/>
    <x v="169"/>
    <s v="Tubuh air"/>
    <x v="6"/>
    <x v="0"/>
    <x v="0"/>
  </r>
  <r>
    <n v="6194"/>
    <n v="1"/>
    <n v="264"/>
    <n v="0"/>
    <x v="0"/>
    <n v="0"/>
    <x v="178"/>
    <x v="178"/>
    <s v="No data"/>
    <x v="0"/>
    <x v="0"/>
    <x v="0"/>
  </r>
  <r>
    <n v="6195"/>
    <n v="1680"/>
    <n v="269"/>
    <n v="13"/>
    <x v="3"/>
    <n v="0"/>
    <x v="176"/>
    <x v="176"/>
    <s v="Pertanian lahan kering  campur semak / kebun campur"/>
    <x v="3"/>
    <x v="0"/>
    <x v="0"/>
  </r>
  <r>
    <n v="6196"/>
    <n v="4"/>
    <n v="269"/>
    <n v="13"/>
    <x v="0"/>
    <n v="0"/>
    <x v="176"/>
    <x v="176"/>
    <s v="Pertanian lahan kering  campur semak / kebun campur"/>
    <x v="0"/>
    <x v="0"/>
    <x v="0"/>
  </r>
  <r>
    <n v="6197"/>
    <n v="6"/>
    <n v="269"/>
    <n v="0"/>
    <x v="7"/>
    <n v="0"/>
    <x v="176"/>
    <x v="176"/>
    <s v="No data"/>
    <x v="7"/>
    <x v="0"/>
    <x v="0"/>
  </r>
  <r>
    <n v="6198"/>
    <n v="1500"/>
    <n v="269"/>
    <n v="13"/>
    <x v="7"/>
    <n v="0"/>
    <x v="176"/>
    <x v="176"/>
    <s v="Pertanian lahan kering  campur semak / kebun campur"/>
    <x v="7"/>
    <x v="0"/>
    <x v="0"/>
  </r>
  <r>
    <n v="6199"/>
    <n v="43"/>
    <n v="268"/>
    <n v="9"/>
    <x v="3"/>
    <n v="0"/>
    <x v="172"/>
    <x v="172"/>
    <s v="Semak belukar"/>
    <x v="3"/>
    <x v="0"/>
    <x v="0"/>
  </r>
  <r>
    <n v="6200"/>
    <n v="1"/>
    <n v="300"/>
    <n v="2"/>
    <x v="6"/>
    <n v="0"/>
    <x v="166"/>
    <x v="166"/>
    <s v="Hutan lahan kering sekunder / bekas tebangan"/>
    <x v="6"/>
    <x v="0"/>
    <x v="1"/>
  </r>
  <r>
    <n v="6201"/>
    <n v="9"/>
    <n v="300"/>
    <n v="11"/>
    <x v="6"/>
    <n v="0"/>
    <x v="166"/>
    <x v="166"/>
    <s v="Savanna / Padang rumput"/>
    <x v="6"/>
    <x v="0"/>
    <x v="0"/>
  </r>
  <r>
    <n v="6202"/>
    <n v="304"/>
    <n v="301"/>
    <n v="12"/>
    <x v="6"/>
    <n v="0"/>
    <x v="169"/>
    <x v="169"/>
    <s v="Pertanian lahan kering"/>
    <x v="6"/>
    <x v="0"/>
    <x v="0"/>
  </r>
  <r>
    <n v="6203"/>
    <n v="23"/>
    <n v="264"/>
    <n v="0"/>
    <x v="5"/>
    <n v="0"/>
    <x v="178"/>
    <x v="178"/>
    <s v="No data"/>
    <x v="5"/>
    <x v="0"/>
    <x v="0"/>
  </r>
  <r>
    <n v="6204"/>
    <n v="1350"/>
    <n v="264"/>
    <n v="13"/>
    <x v="5"/>
    <n v="0"/>
    <x v="178"/>
    <x v="178"/>
    <s v="Pertanian lahan kering  campur semak / kebun campur"/>
    <x v="5"/>
    <x v="0"/>
    <x v="0"/>
  </r>
  <r>
    <n v="6205"/>
    <n v="4"/>
    <n v="269"/>
    <n v="0"/>
    <x v="0"/>
    <n v="0"/>
    <x v="176"/>
    <x v="176"/>
    <s v="No data"/>
    <x v="0"/>
    <x v="0"/>
    <x v="0"/>
  </r>
  <r>
    <n v="6206"/>
    <n v="12"/>
    <n v="27"/>
    <n v="11"/>
    <x v="9"/>
    <n v="0"/>
    <x v="159"/>
    <x v="159"/>
    <s v="Savanna / Padang rumput"/>
    <x v="9"/>
    <x v="0"/>
    <x v="0"/>
  </r>
  <r>
    <n v="6207"/>
    <n v="9"/>
    <n v="88"/>
    <n v="18"/>
    <x v="6"/>
    <n v="0"/>
    <x v="170"/>
    <x v="170"/>
    <s v="Lahan terbuka"/>
    <x v="6"/>
    <x v="0"/>
    <x v="0"/>
  </r>
  <r>
    <n v="6208"/>
    <n v="19"/>
    <n v="102"/>
    <n v="16"/>
    <x v="4"/>
    <n v="0"/>
    <x v="162"/>
    <x v="162"/>
    <s v="Pemukiman"/>
    <x v="4"/>
    <x v="0"/>
    <x v="0"/>
  </r>
  <r>
    <n v="6209"/>
    <n v="58"/>
    <n v="102"/>
    <n v="16"/>
    <x v="3"/>
    <n v="0"/>
    <x v="162"/>
    <x v="162"/>
    <s v="Pemukiman"/>
    <x v="3"/>
    <x v="0"/>
    <x v="0"/>
  </r>
  <r>
    <n v="6210"/>
    <n v="5"/>
    <n v="102"/>
    <n v="16"/>
    <x v="7"/>
    <n v="0"/>
    <x v="162"/>
    <x v="162"/>
    <s v="Pemukiman"/>
    <x v="7"/>
    <x v="0"/>
    <x v="0"/>
  </r>
  <r>
    <n v="6211"/>
    <n v="129"/>
    <n v="102"/>
    <n v="13"/>
    <x v="4"/>
    <n v="0"/>
    <x v="162"/>
    <x v="162"/>
    <s v="Pertanian lahan kering  campur semak / kebun campur"/>
    <x v="4"/>
    <x v="0"/>
    <x v="0"/>
  </r>
  <r>
    <n v="6212"/>
    <n v="337"/>
    <n v="102"/>
    <n v="13"/>
    <x v="5"/>
    <n v="0"/>
    <x v="162"/>
    <x v="162"/>
    <s v="Pertanian lahan kering  campur semak / kebun campur"/>
    <x v="5"/>
    <x v="0"/>
    <x v="0"/>
  </r>
  <r>
    <n v="6213"/>
    <n v="2309"/>
    <n v="98"/>
    <n v="2"/>
    <x v="1"/>
    <n v="0"/>
    <x v="173"/>
    <x v="173"/>
    <s v="Hutan lahan kering sekunder / bekas tebangan"/>
    <x v="1"/>
    <x v="0"/>
    <x v="1"/>
  </r>
  <r>
    <n v="6214"/>
    <n v="26"/>
    <n v="300"/>
    <n v="11"/>
    <x v="13"/>
    <n v="0"/>
    <x v="166"/>
    <x v="166"/>
    <s v="Savanna / Padang rumput"/>
    <x v="13"/>
    <x v="0"/>
    <x v="0"/>
  </r>
  <r>
    <n v="6215"/>
    <n v="2532"/>
    <n v="27"/>
    <n v="11"/>
    <x v="8"/>
    <n v="0"/>
    <x v="159"/>
    <x v="159"/>
    <s v="Savanna / Padang rumput"/>
    <x v="8"/>
    <x v="0"/>
    <x v="0"/>
  </r>
  <r>
    <n v="6216"/>
    <n v="3"/>
    <n v="27"/>
    <n v="11"/>
    <x v="0"/>
    <n v="0"/>
    <x v="159"/>
    <x v="159"/>
    <s v="Savanna / Padang rumput"/>
    <x v="0"/>
    <x v="0"/>
    <x v="0"/>
  </r>
  <r>
    <n v="6217"/>
    <n v="2381"/>
    <n v="88"/>
    <n v="2"/>
    <x v="2"/>
    <n v="0"/>
    <x v="170"/>
    <x v="170"/>
    <s v="Hutan lahan kering sekunder / bekas tebangan"/>
    <x v="2"/>
    <x v="0"/>
    <x v="1"/>
  </r>
  <r>
    <n v="6218"/>
    <n v="744"/>
    <n v="88"/>
    <n v="2"/>
    <x v="4"/>
    <n v="0"/>
    <x v="170"/>
    <x v="170"/>
    <s v="Hutan lahan kering sekunder / bekas tebangan"/>
    <x v="4"/>
    <x v="0"/>
    <x v="0"/>
  </r>
  <r>
    <n v="6219"/>
    <n v="446"/>
    <n v="89"/>
    <n v="12"/>
    <x v="7"/>
    <n v="0"/>
    <x v="164"/>
    <x v="164"/>
    <s v="Pertanian lahan kering"/>
    <x v="7"/>
    <x v="0"/>
    <x v="0"/>
  </r>
  <r>
    <n v="6220"/>
    <n v="175"/>
    <n v="89"/>
    <n v="12"/>
    <x v="3"/>
    <n v="0"/>
    <x v="164"/>
    <x v="164"/>
    <s v="Pertanian lahan kering"/>
    <x v="3"/>
    <x v="0"/>
    <x v="0"/>
  </r>
  <r>
    <n v="6221"/>
    <n v="164"/>
    <n v="89"/>
    <n v="12"/>
    <x v="4"/>
    <n v="0"/>
    <x v="164"/>
    <x v="164"/>
    <s v="Pertanian lahan kering"/>
    <x v="4"/>
    <x v="0"/>
    <x v="0"/>
  </r>
  <r>
    <n v="6222"/>
    <n v="96"/>
    <n v="102"/>
    <n v="16"/>
    <x v="5"/>
    <n v="0"/>
    <x v="162"/>
    <x v="162"/>
    <s v="Pemukiman"/>
    <x v="5"/>
    <x v="0"/>
    <x v="0"/>
  </r>
  <r>
    <n v="6223"/>
    <n v="206"/>
    <n v="300"/>
    <n v="2"/>
    <x v="1"/>
    <n v="0"/>
    <x v="166"/>
    <x v="166"/>
    <s v="Hutan lahan kering sekunder / bekas tebangan"/>
    <x v="1"/>
    <x v="0"/>
    <x v="1"/>
  </r>
  <r>
    <n v="6224"/>
    <n v="13"/>
    <n v="300"/>
    <n v="11"/>
    <x v="1"/>
    <n v="0"/>
    <x v="166"/>
    <x v="166"/>
    <s v="Savanna / Padang rumput"/>
    <x v="1"/>
    <x v="0"/>
    <x v="0"/>
  </r>
  <r>
    <n v="6225"/>
    <n v="94"/>
    <n v="268"/>
    <n v="12"/>
    <x v="1"/>
    <n v="0"/>
    <x v="172"/>
    <x v="172"/>
    <s v="Pertanian lahan kering"/>
    <x v="1"/>
    <x v="0"/>
    <x v="0"/>
  </r>
  <r>
    <n v="6226"/>
    <n v="206"/>
    <n v="268"/>
    <n v="11"/>
    <x v="6"/>
    <n v="0"/>
    <x v="172"/>
    <x v="172"/>
    <s v="Savanna / Padang rumput"/>
    <x v="6"/>
    <x v="0"/>
    <x v="0"/>
  </r>
  <r>
    <n v="6227"/>
    <n v="14"/>
    <n v="258"/>
    <n v="13"/>
    <x v="9"/>
    <n v="0"/>
    <x v="168"/>
    <x v="168"/>
    <s v="Pertanian lahan kering  campur semak / kebun campur"/>
    <x v="9"/>
    <x v="0"/>
    <x v="0"/>
  </r>
  <r>
    <n v="6228"/>
    <n v="9"/>
    <n v="257"/>
    <n v="2"/>
    <x v="3"/>
    <n v="0"/>
    <x v="167"/>
    <x v="167"/>
    <s v="Hutan lahan kering sekunder / bekas tebangan"/>
    <x v="3"/>
    <x v="0"/>
    <x v="1"/>
  </r>
  <r>
    <n v="6229"/>
    <n v="3332"/>
    <n v="257"/>
    <n v="13"/>
    <x v="1"/>
    <n v="0"/>
    <x v="167"/>
    <x v="167"/>
    <s v="Pertanian lahan kering  campur semak / kebun campur"/>
    <x v="1"/>
    <x v="0"/>
    <x v="0"/>
  </r>
  <r>
    <n v="6230"/>
    <n v="112"/>
    <n v="257"/>
    <n v="9"/>
    <x v="5"/>
    <n v="0"/>
    <x v="167"/>
    <x v="167"/>
    <s v="Semak belukar"/>
    <x v="5"/>
    <x v="0"/>
    <x v="0"/>
  </r>
  <r>
    <n v="6231"/>
    <n v="333"/>
    <n v="27"/>
    <n v="13"/>
    <x v="8"/>
    <n v="0"/>
    <x v="159"/>
    <x v="159"/>
    <s v="Pertanian lahan kering  campur semak / kebun campur"/>
    <x v="8"/>
    <x v="0"/>
    <x v="0"/>
  </r>
  <r>
    <n v="6232"/>
    <n v="18"/>
    <n v="88"/>
    <n v="18"/>
    <x v="2"/>
    <n v="0"/>
    <x v="170"/>
    <x v="170"/>
    <s v="Lahan terbuka"/>
    <x v="2"/>
    <x v="0"/>
    <x v="0"/>
  </r>
  <r>
    <n v="6233"/>
    <n v="205"/>
    <n v="101"/>
    <n v="16"/>
    <x v="3"/>
    <n v="0"/>
    <x v="154"/>
    <x v="154"/>
    <s v="Pemukiman"/>
    <x v="3"/>
    <x v="0"/>
    <x v="0"/>
  </r>
  <r>
    <n v="6234"/>
    <n v="897"/>
    <n v="98"/>
    <n v="13"/>
    <x v="7"/>
    <n v="0"/>
    <x v="173"/>
    <x v="173"/>
    <s v="Pertanian lahan kering  campur semak / kebun campur"/>
    <x v="7"/>
    <x v="0"/>
    <x v="0"/>
  </r>
  <r>
    <n v="6235"/>
    <n v="3"/>
    <n v="269"/>
    <n v="0"/>
    <x v="3"/>
    <n v="0"/>
    <x v="176"/>
    <x v="176"/>
    <s v="No data"/>
    <x v="3"/>
    <x v="0"/>
    <x v="0"/>
  </r>
  <r>
    <n v="6236"/>
    <n v="324"/>
    <n v="269"/>
    <n v="16"/>
    <x v="3"/>
    <n v="0"/>
    <x v="176"/>
    <x v="176"/>
    <s v="Pemukiman"/>
    <x v="3"/>
    <x v="0"/>
    <x v="0"/>
  </r>
  <r>
    <n v="6237"/>
    <n v="173"/>
    <n v="27"/>
    <n v="18"/>
    <x v="8"/>
    <n v="0"/>
    <x v="159"/>
    <x v="159"/>
    <s v="Lahan terbuka"/>
    <x v="8"/>
    <x v="0"/>
    <x v="0"/>
  </r>
  <r>
    <n v="6238"/>
    <n v="20"/>
    <n v="88"/>
    <n v="2"/>
    <x v="0"/>
    <n v="0"/>
    <x v="170"/>
    <x v="170"/>
    <s v="Hutan lahan kering sekunder / bekas tebangan"/>
    <x v="0"/>
    <x v="0"/>
    <x v="1"/>
  </r>
  <r>
    <n v="6239"/>
    <n v="736"/>
    <n v="88"/>
    <n v="11"/>
    <x v="1"/>
    <n v="0"/>
    <x v="170"/>
    <x v="170"/>
    <s v="Savanna / Padang rumput"/>
    <x v="1"/>
    <x v="0"/>
    <x v="0"/>
  </r>
  <r>
    <n v="6240"/>
    <n v="326"/>
    <n v="101"/>
    <n v="16"/>
    <x v="5"/>
    <n v="0"/>
    <x v="154"/>
    <x v="154"/>
    <s v="Pemukiman"/>
    <x v="5"/>
    <x v="0"/>
    <x v="0"/>
  </r>
  <r>
    <n v="6241"/>
    <n v="19"/>
    <n v="303"/>
    <n v="12"/>
    <x v="13"/>
    <n v="0"/>
    <x v="161"/>
    <x v="161"/>
    <s v="Pertanian lahan kering"/>
    <x v="13"/>
    <x v="0"/>
    <x v="0"/>
  </r>
  <r>
    <n v="6242"/>
    <n v="523"/>
    <n v="303"/>
    <n v="2"/>
    <x v="13"/>
    <n v="0"/>
    <x v="161"/>
    <x v="161"/>
    <s v="Hutan lahan kering sekunder / bekas tebangan"/>
    <x v="13"/>
    <x v="0"/>
    <x v="0"/>
  </r>
  <r>
    <n v="6243"/>
    <n v="10"/>
    <n v="268"/>
    <n v="12"/>
    <x v="3"/>
    <n v="0"/>
    <x v="172"/>
    <x v="172"/>
    <s v="Pertanian lahan kering"/>
    <x v="3"/>
    <x v="0"/>
    <x v="0"/>
  </r>
  <r>
    <n v="6244"/>
    <n v="483"/>
    <n v="269"/>
    <n v="13"/>
    <x v="2"/>
    <n v="0"/>
    <x v="176"/>
    <x v="176"/>
    <s v="Pertanian lahan kering  campur semak / kebun campur"/>
    <x v="2"/>
    <x v="0"/>
    <x v="0"/>
  </r>
  <r>
    <n v="6245"/>
    <n v="599"/>
    <n v="257"/>
    <n v="11"/>
    <x v="13"/>
    <n v="0"/>
    <x v="167"/>
    <x v="167"/>
    <s v="Savanna / Padang rumput"/>
    <x v="13"/>
    <x v="0"/>
    <x v="0"/>
  </r>
  <r>
    <n v="6246"/>
    <n v="46"/>
    <n v="257"/>
    <n v="12"/>
    <x v="5"/>
    <n v="0"/>
    <x v="167"/>
    <x v="167"/>
    <s v="Pertanian lahan kering"/>
    <x v="5"/>
    <x v="0"/>
    <x v="0"/>
  </r>
  <r>
    <n v="6247"/>
    <n v="331"/>
    <n v="269"/>
    <n v="12"/>
    <x v="3"/>
    <n v="0"/>
    <x v="176"/>
    <x v="176"/>
    <s v="Pertanian lahan kering"/>
    <x v="3"/>
    <x v="0"/>
    <x v="0"/>
  </r>
  <r>
    <n v="6248"/>
    <n v="7"/>
    <n v="257"/>
    <n v="0"/>
    <x v="5"/>
    <n v="0"/>
    <x v="167"/>
    <x v="167"/>
    <s v="No data"/>
    <x v="5"/>
    <x v="0"/>
    <x v="0"/>
  </r>
  <r>
    <n v="6249"/>
    <n v="1579"/>
    <n v="100"/>
    <n v="2"/>
    <x v="4"/>
    <n v="0"/>
    <x v="179"/>
    <x v="179"/>
    <s v="Hutan lahan kering sekunder / bekas tebangan"/>
    <x v="4"/>
    <x v="0"/>
    <x v="0"/>
  </r>
  <r>
    <n v="6250"/>
    <n v="1707"/>
    <n v="302"/>
    <n v="12"/>
    <x v="7"/>
    <n v="0"/>
    <x v="171"/>
    <x v="171"/>
    <s v="Pertanian lahan kering"/>
    <x v="7"/>
    <x v="0"/>
    <x v="0"/>
  </r>
  <r>
    <n v="6251"/>
    <n v="466"/>
    <n v="257"/>
    <n v="11"/>
    <x v="4"/>
    <n v="0"/>
    <x v="167"/>
    <x v="167"/>
    <s v="Savanna / Padang rumput"/>
    <x v="4"/>
    <x v="0"/>
    <x v="0"/>
  </r>
  <r>
    <n v="6252"/>
    <n v="63"/>
    <n v="27"/>
    <n v="11"/>
    <x v="3"/>
    <n v="0"/>
    <x v="159"/>
    <x v="159"/>
    <s v="Savanna / Padang rumput"/>
    <x v="3"/>
    <x v="0"/>
    <x v="0"/>
  </r>
  <r>
    <n v="6253"/>
    <n v="242"/>
    <n v="88"/>
    <n v="9"/>
    <x v="5"/>
    <n v="0"/>
    <x v="170"/>
    <x v="170"/>
    <s v="Semak belukar"/>
    <x v="5"/>
    <x v="0"/>
    <x v="0"/>
  </r>
  <r>
    <n v="6254"/>
    <n v="10"/>
    <n v="301"/>
    <n v="20"/>
    <x v="1"/>
    <n v="0"/>
    <x v="169"/>
    <x v="169"/>
    <s v="Tubuh air"/>
    <x v="1"/>
    <x v="0"/>
    <x v="0"/>
  </r>
  <r>
    <n v="6255"/>
    <n v="421"/>
    <n v="302"/>
    <n v="12"/>
    <x v="3"/>
    <n v="0"/>
    <x v="171"/>
    <x v="171"/>
    <s v="Pertanian lahan kering"/>
    <x v="3"/>
    <x v="0"/>
    <x v="0"/>
  </r>
  <r>
    <n v="6256"/>
    <n v="10"/>
    <n v="257"/>
    <n v="12"/>
    <x v="1"/>
    <n v="0"/>
    <x v="167"/>
    <x v="167"/>
    <s v="Pertanian lahan kering"/>
    <x v="1"/>
    <x v="0"/>
    <x v="0"/>
  </r>
  <r>
    <n v="6257"/>
    <n v="1222"/>
    <n v="269"/>
    <n v="12"/>
    <x v="5"/>
    <n v="0"/>
    <x v="176"/>
    <x v="176"/>
    <s v="Pertanian lahan kering"/>
    <x v="5"/>
    <x v="0"/>
    <x v="0"/>
  </r>
  <r>
    <n v="6258"/>
    <n v="172"/>
    <n v="257"/>
    <n v="9"/>
    <x v="3"/>
    <n v="0"/>
    <x v="167"/>
    <x v="167"/>
    <s v="Semak belukar"/>
    <x v="3"/>
    <x v="0"/>
    <x v="0"/>
  </r>
  <r>
    <n v="6259"/>
    <n v="19"/>
    <n v="301"/>
    <n v="12"/>
    <x v="12"/>
    <n v="0"/>
    <x v="169"/>
    <x v="169"/>
    <s v="Pertanian lahan kering"/>
    <x v="12"/>
    <x v="0"/>
    <x v="0"/>
  </r>
  <r>
    <n v="6260"/>
    <n v="27"/>
    <n v="303"/>
    <n v="20"/>
    <x v="7"/>
    <n v="0"/>
    <x v="161"/>
    <x v="161"/>
    <s v="Tubuh air"/>
    <x v="7"/>
    <x v="0"/>
    <x v="0"/>
  </r>
  <r>
    <n v="6261"/>
    <n v="33"/>
    <n v="268"/>
    <n v="12"/>
    <x v="5"/>
    <n v="0"/>
    <x v="172"/>
    <x v="172"/>
    <s v="Pertanian lahan kering"/>
    <x v="5"/>
    <x v="0"/>
    <x v="0"/>
  </r>
  <r>
    <n v="6262"/>
    <n v="119"/>
    <n v="268"/>
    <n v="11"/>
    <x v="7"/>
    <n v="0"/>
    <x v="172"/>
    <x v="172"/>
    <s v="Savanna / Padang rumput"/>
    <x v="7"/>
    <x v="0"/>
    <x v="0"/>
  </r>
  <r>
    <n v="6263"/>
    <n v="1"/>
    <n v="258"/>
    <n v="5"/>
    <x v="6"/>
    <n v="0"/>
    <x v="168"/>
    <x v="168"/>
    <s v="Hutan mangrove primer"/>
    <x v="6"/>
    <x v="0"/>
    <x v="1"/>
  </r>
  <r>
    <n v="6264"/>
    <n v="1"/>
    <n v="52"/>
    <n v="18"/>
    <x v="5"/>
    <n v="0"/>
    <x v="156"/>
    <x v="156"/>
    <s v="Lahan terbuka"/>
    <x v="5"/>
    <x v="0"/>
    <x v="0"/>
  </r>
  <r>
    <n v="6265"/>
    <n v="102"/>
    <n v="101"/>
    <n v="9"/>
    <x v="5"/>
    <n v="0"/>
    <x v="154"/>
    <x v="154"/>
    <s v="Semak belukar"/>
    <x v="5"/>
    <x v="0"/>
    <x v="0"/>
  </r>
  <r>
    <n v="6266"/>
    <n v="756"/>
    <n v="303"/>
    <n v="12"/>
    <x v="6"/>
    <n v="0"/>
    <x v="161"/>
    <x v="161"/>
    <s v="Pertanian lahan kering"/>
    <x v="6"/>
    <x v="0"/>
    <x v="0"/>
  </r>
  <r>
    <n v="6267"/>
    <n v="8"/>
    <n v="258"/>
    <n v="18"/>
    <x v="6"/>
    <n v="0"/>
    <x v="168"/>
    <x v="168"/>
    <s v="Lahan terbuka"/>
    <x v="6"/>
    <x v="0"/>
    <x v="0"/>
  </r>
  <r>
    <n v="6268"/>
    <n v="185"/>
    <n v="258"/>
    <n v="13"/>
    <x v="7"/>
    <n v="0"/>
    <x v="168"/>
    <x v="168"/>
    <s v="Pertanian lahan kering  campur semak / kebun campur"/>
    <x v="7"/>
    <x v="0"/>
    <x v="0"/>
  </r>
  <r>
    <n v="6269"/>
    <n v="13"/>
    <n v="52"/>
    <n v="2"/>
    <x v="5"/>
    <n v="0"/>
    <x v="156"/>
    <x v="156"/>
    <s v="Hutan lahan kering sekunder / bekas tebangan"/>
    <x v="5"/>
    <x v="0"/>
    <x v="1"/>
  </r>
  <r>
    <n v="6270"/>
    <n v="348"/>
    <n v="301"/>
    <n v="2"/>
    <x v="7"/>
    <n v="0"/>
    <x v="169"/>
    <x v="169"/>
    <s v="Hutan lahan kering sekunder / bekas tebangan"/>
    <x v="7"/>
    <x v="0"/>
    <x v="1"/>
  </r>
  <r>
    <n v="6271"/>
    <n v="82"/>
    <n v="301"/>
    <n v="20"/>
    <x v="7"/>
    <n v="0"/>
    <x v="169"/>
    <x v="169"/>
    <s v="Tubuh air"/>
    <x v="7"/>
    <x v="0"/>
    <x v="0"/>
  </r>
  <r>
    <n v="6272"/>
    <n v="38"/>
    <n v="258"/>
    <n v="11"/>
    <x v="6"/>
    <n v="0"/>
    <x v="168"/>
    <x v="168"/>
    <s v="Savanna / Padang rumput"/>
    <x v="6"/>
    <x v="0"/>
    <x v="0"/>
  </r>
  <r>
    <n v="6273"/>
    <n v="149"/>
    <n v="88"/>
    <n v="2"/>
    <x v="1"/>
    <n v="0"/>
    <x v="170"/>
    <x v="170"/>
    <s v="Hutan lahan kering sekunder / bekas tebangan"/>
    <x v="1"/>
    <x v="0"/>
    <x v="1"/>
  </r>
  <r>
    <n v="6274"/>
    <n v="725"/>
    <n v="98"/>
    <n v="13"/>
    <x v="5"/>
    <n v="0"/>
    <x v="173"/>
    <x v="173"/>
    <s v="Pertanian lahan kering  campur semak / kebun campur"/>
    <x v="5"/>
    <x v="0"/>
    <x v="0"/>
  </r>
  <r>
    <n v="6275"/>
    <n v="5"/>
    <n v="258"/>
    <n v="14"/>
    <x v="3"/>
    <n v="0"/>
    <x v="168"/>
    <x v="168"/>
    <s v="Sawah"/>
    <x v="3"/>
    <x v="0"/>
    <x v="0"/>
  </r>
  <r>
    <n v="6276"/>
    <n v="13"/>
    <n v="303"/>
    <n v="2"/>
    <x v="6"/>
    <n v="0"/>
    <x v="161"/>
    <x v="161"/>
    <s v="Hutan lahan kering sekunder / bekas tebangan"/>
    <x v="6"/>
    <x v="0"/>
    <x v="1"/>
  </r>
  <r>
    <n v="6277"/>
    <n v="1648"/>
    <n v="97"/>
    <n v="2"/>
    <x v="4"/>
    <n v="0"/>
    <x v="180"/>
    <x v="180"/>
    <s v="Hutan lahan kering sekunder / bekas tebangan"/>
    <x v="4"/>
    <x v="0"/>
    <x v="0"/>
  </r>
  <r>
    <n v="6278"/>
    <n v="8"/>
    <n v="262"/>
    <n v="0"/>
    <x v="5"/>
    <n v="0"/>
    <x v="181"/>
    <x v="181"/>
    <s v="No data"/>
    <x v="5"/>
    <x v="0"/>
    <x v="0"/>
  </r>
  <r>
    <n v="6279"/>
    <n v="28"/>
    <n v="27"/>
    <n v="13"/>
    <x v="2"/>
    <n v="0"/>
    <x v="159"/>
    <x v="159"/>
    <s v="Pertanian lahan kering  campur semak / kebun campur"/>
    <x v="2"/>
    <x v="0"/>
    <x v="0"/>
  </r>
  <r>
    <n v="6280"/>
    <n v="71"/>
    <n v="88"/>
    <n v="9"/>
    <x v="3"/>
    <n v="0"/>
    <x v="170"/>
    <x v="170"/>
    <s v="Semak belukar"/>
    <x v="3"/>
    <x v="0"/>
    <x v="0"/>
  </r>
  <r>
    <n v="6281"/>
    <n v="1493"/>
    <n v="300"/>
    <n v="2"/>
    <x v="7"/>
    <n v="0"/>
    <x v="166"/>
    <x v="166"/>
    <s v="Hutan lahan kering sekunder / bekas tebangan"/>
    <x v="7"/>
    <x v="0"/>
    <x v="1"/>
  </r>
  <r>
    <n v="6282"/>
    <n v="38"/>
    <n v="262"/>
    <n v="0"/>
    <x v="0"/>
    <n v="0"/>
    <x v="181"/>
    <x v="181"/>
    <s v="No data"/>
    <x v="0"/>
    <x v="0"/>
    <x v="0"/>
  </r>
  <r>
    <n v="6283"/>
    <n v="3867"/>
    <n v="262"/>
    <n v="13"/>
    <x v="5"/>
    <n v="0"/>
    <x v="181"/>
    <x v="181"/>
    <s v="Pertanian lahan kering  campur semak / kebun campur"/>
    <x v="5"/>
    <x v="0"/>
    <x v="0"/>
  </r>
  <r>
    <n v="6284"/>
    <n v="86"/>
    <n v="258"/>
    <n v="18"/>
    <x v="4"/>
    <n v="0"/>
    <x v="168"/>
    <x v="168"/>
    <s v="Lahan terbuka"/>
    <x v="4"/>
    <x v="0"/>
    <x v="0"/>
  </r>
  <r>
    <n v="6285"/>
    <n v="9"/>
    <n v="258"/>
    <n v="11"/>
    <x v="7"/>
    <n v="0"/>
    <x v="168"/>
    <x v="168"/>
    <s v="Savanna / Padang rumput"/>
    <x v="7"/>
    <x v="0"/>
    <x v="0"/>
  </r>
  <r>
    <n v="6286"/>
    <n v="14"/>
    <n v="93"/>
    <n v="9"/>
    <x v="0"/>
    <n v="0"/>
    <x v="177"/>
    <x v="177"/>
    <s v="Semak belukar"/>
    <x v="0"/>
    <x v="0"/>
    <x v="0"/>
  </r>
  <r>
    <n v="6287"/>
    <n v="1594"/>
    <n v="98"/>
    <n v="2"/>
    <x v="13"/>
    <n v="0"/>
    <x v="173"/>
    <x v="173"/>
    <s v="Hutan lahan kering sekunder / bekas tebangan"/>
    <x v="13"/>
    <x v="0"/>
    <x v="0"/>
  </r>
  <r>
    <n v="6288"/>
    <n v="7"/>
    <n v="300"/>
    <n v="20"/>
    <x v="7"/>
    <n v="0"/>
    <x v="166"/>
    <x v="166"/>
    <s v="Tubuh air"/>
    <x v="7"/>
    <x v="0"/>
    <x v="0"/>
  </r>
  <r>
    <n v="6289"/>
    <n v="3"/>
    <n v="300"/>
    <n v="20"/>
    <x v="12"/>
    <n v="0"/>
    <x v="166"/>
    <x v="166"/>
    <s v="Tubuh air"/>
    <x v="12"/>
    <x v="0"/>
    <x v="0"/>
  </r>
  <r>
    <n v="6290"/>
    <n v="4"/>
    <n v="262"/>
    <n v="0"/>
    <x v="12"/>
    <n v="0"/>
    <x v="181"/>
    <x v="181"/>
    <s v="No data"/>
    <x v="12"/>
    <x v="0"/>
    <x v="0"/>
  </r>
  <r>
    <n v="6291"/>
    <n v="248"/>
    <n v="6"/>
    <n v="11"/>
    <x v="3"/>
    <n v="0"/>
    <x v="175"/>
    <x v="175"/>
    <s v="Savanna / Padang rumput"/>
    <x v="3"/>
    <x v="0"/>
    <x v="0"/>
  </r>
  <r>
    <n v="6292"/>
    <n v="2436"/>
    <n v="88"/>
    <n v="2"/>
    <x v="5"/>
    <n v="0"/>
    <x v="170"/>
    <x v="170"/>
    <s v="Hutan lahan kering sekunder / bekas tebangan"/>
    <x v="5"/>
    <x v="0"/>
    <x v="1"/>
  </r>
  <r>
    <n v="6293"/>
    <n v="321"/>
    <n v="93"/>
    <n v="9"/>
    <x v="4"/>
    <n v="0"/>
    <x v="177"/>
    <x v="177"/>
    <s v="Semak belukar"/>
    <x v="4"/>
    <x v="0"/>
    <x v="0"/>
  </r>
  <r>
    <n v="6294"/>
    <n v="153"/>
    <n v="93"/>
    <n v="9"/>
    <x v="7"/>
    <n v="0"/>
    <x v="177"/>
    <x v="177"/>
    <s v="Semak belukar"/>
    <x v="7"/>
    <x v="0"/>
    <x v="0"/>
  </r>
  <r>
    <n v="6295"/>
    <n v="379"/>
    <n v="27"/>
    <n v="11"/>
    <x v="2"/>
    <n v="0"/>
    <x v="159"/>
    <x v="159"/>
    <s v="Savanna / Padang rumput"/>
    <x v="2"/>
    <x v="0"/>
    <x v="0"/>
  </r>
  <r>
    <n v="6296"/>
    <n v="4"/>
    <n v="300"/>
    <n v="12"/>
    <x v="4"/>
    <n v="0"/>
    <x v="166"/>
    <x v="166"/>
    <s v="Pertanian lahan kering"/>
    <x v="4"/>
    <x v="0"/>
    <x v="0"/>
  </r>
  <r>
    <n v="6297"/>
    <n v="375"/>
    <n v="257"/>
    <n v="9"/>
    <x v="13"/>
    <n v="0"/>
    <x v="167"/>
    <x v="167"/>
    <s v="Semak belukar"/>
    <x v="13"/>
    <x v="0"/>
    <x v="0"/>
  </r>
  <r>
    <n v="6298"/>
    <n v="1519"/>
    <n v="257"/>
    <n v="2"/>
    <x v="13"/>
    <n v="0"/>
    <x v="167"/>
    <x v="167"/>
    <s v="Hutan lahan kering sekunder / bekas tebangan"/>
    <x v="13"/>
    <x v="0"/>
    <x v="0"/>
  </r>
  <r>
    <n v="6299"/>
    <n v="144"/>
    <n v="88"/>
    <n v="2"/>
    <x v="3"/>
    <n v="0"/>
    <x v="170"/>
    <x v="170"/>
    <s v="Hutan lahan kering sekunder / bekas tebangan"/>
    <x v="3"/>
    <x v="0"/>
    <x v="1"/>
  </r>
  <r>
    <n v="6300"/>
    <n v="566"/>
    <n v="93"/>
    <n v="2"/>
    <x v="4"/>
    <n v="0"/>
    <x v="177"/>
    <x v="177"/>
    <s v="Hutan lahan kering sekunder / bekas tebangan"/>
    <x v="4"/>
    <x v="0"/>
    <x v="0"/>
  </r>
  <r>
    <n v="6301"/>
    <n v="421"/>
    <n v="92"/>
    <n v="12"/>
    <x v="7"/>
    <n v="0"/>
    <x v="174"/>
    <x v="174"/>
    <s v="Pertanian lahan kering"/>
    <x v="7"/>
    <x v="0"/>
    <x v="0"/>
  </r>
  <r>
    <n v="6302"/>
    <n v="16"/>
    <n v="100"/>
    <n v="9"/>
    <x v="4"/>
    <n v="0"/>
    <x v="179"/>
    <x v="179"/>
    <s v="Semak belukar"/>
    <x v="4"/>
    <x v="0"/>
    <x v="0"/>
  </r>
  <r>
    <n v="6303"/>
    <n v="56"/>
    <n v="98"/>
    <n v="12"/>
    <x v="7"/>
    <n v="0"/>
    <x v="173"/>
    <x v="173"/>
    <s v="Pertanian lahan kering"/>
    <x v="7"/>
    <x v="0"/>
    <x v="0"/>
  </r>
  <r>
    <n v="6304"/>
    <n v="160"/>
    <n v="300"/>
    <n v="13"/>
    <x v="1"/>
    <n v="0"/>
    <x v="166"/>
    <x v="166"/>
    <s v="Pertanian lahan kering  campur semak / kebun campur"/>
    <x v="1"/>
    <x v="0"/>
    <x v="0"/>
  </r>
  <r>
    <n v="6305"/>
    <n v="288"/>
    <n v="300"/>
    <n v="2"/>
    <x v="4"/>
    <n v="0"/>
    <x v="166"/>
    <x v="166"/>
    <s v="Hutan lahan kering sekunder / bekas tebangan"/>
    <x v="4"/>
    <x v="0"/>
    <x v="0"/>
  </r>
  <r>
    <n v="6306"/>
    <n v="93"/>
    <n v="50"/>
    <n v="0"/>
    <x v="0"/>
    <n v="0"/>
    <x v="182"/>
    <x v="182"/>
    <s v="No data"/>
    <x v="0"/>
    <x v="0"/>
    <x v="0"/>
  </r>
  <r>
    <n v="6307"/>
    <n v="18"/>
    <n v="50"/>
    <n v="0"/>
    <x v="3"/>
    <n v="0"/>
    <x v="182"/>
    <x v="182"/>
    <s v="No data"/>
    <x v="3"/>
    <x v="0"/>
    <x v="0"/>
  </r>
  <r>
    <n v="6308"/>
    <n v="78"/>
    <n v="100"/>
    <n v="9"/>
    <x v="5"/>
    <n v="0"/>
    <x v="179"/>
    <x v="179"/>
    <s v="Semak belukar"/>
    <x v="5"/>
    <x v="0"/>
    <x v="0"/>
  </r>
  <r>
    <n v="6309"/>
    <n v="1"/>
    <n v="269"/>
    <n v="13"/>
    <x v="10"/>
    <n v="0"/>
    <x v="176"/>
    <x v="176"/>
    <s v="Pertanian lahan kering  campur semak / kebun campur"/>
    <x v="10"/>
    <x v="0"/>
    <x v="0"/>
  </r>
  <r>
    <n v="6310"/>
    <n v="28"/>
    <n v="268"/>
    <n v="23"/>
    <x v="3"/>
    <n v="0"/>
    <x v="172"/>
    <x v="172"/>
    <s v="Bandara"/>
    <x v="3"/>
    <x v="0"/>
    <x v="0"/>
  </r>
  <r>
    <n v="6311"/>
    <n v="187"/>
    <n v="50"/>
    <n v="12"/>
    <x v="3"/>
    <n v="0"/>
    <x v="182"/>
    <x v="182"/>
    <s v="Pertanian lahan kering"/>
    <x v="3"/>
    <x v="0"/>
    <x v="0"/>
  </r>
  <r>
    <n v="6312"/>
    <n v="209"/>
    <n v="300"/>
    <n v="2"/>
    <x v="3"/>
    <n v="0"/>
    <x v="166"/>
    <x v="166"/>
    <s v="Hutan lahan kering sekunder / bekas tebangan"/>
    <x v="3"/>
    <x v="0"/>
    <x v="1"/>
  </r>
  <r>
    <n v="6313"/>
    <n v="6"/>
    <n v="264"/>
    <n v="13"/>
    <x v="12"/>
    <n v="0"/>
    <x v="178"/>
    <x v="178"/>
    <s v="Pertanian lahan kering  campur semak / kebun campur"/>
    <x v="12"/>
    <x v="0"/>
    <x v="0"/>
  </r>
  <r>
    <n v="6314"/>
    <n v="22"/>
    <n v="268"/>
    <n v="13"/>
    <x v="10"/>
    <n v="0"/>
    <x v="172"/>
    <x v="172"/>
    <s v="Pertanian lahan kering  campur semak / kebun campur"/>
    <x v="10"/>
    <x v="0"/>
    <x v="0"/>
  </r>
  <r>
    <n v="6315"/>
    <n v="85"/>
    <n v="268"/>
    <n v="23"/>
    <x v="10"/>
    <n v="0"/>
    <x v="172"/>
    <x v="172"/>
    <s v="Bandara"/>
    <x v="10"/>
    <x v="0"/>
    <x v="0"/>
  </r>
  <r>
    <n v="6316"/>
    <n v="486"/>
    <n v="258"/>
    <n v="13"/>
    <x v="4"/>
    <n v="0"/>
    <x v="168"/>
    <x v="168"/>
    <s v="Pertanian lahan kering  campur semak / kebun campur"/>
    <x v="4"/>
    <x v="0"/>
    <x v="0"/>
  </r>
  <r>
    <n v="6317"/>
    <n v="3"/>
    <n v="52"/>
    <n v="12"/>
    <x v="5"/>
    <n v="0"/>
    <x v="156"/>
    <x v="156"/>
    <s v="Pertanian lahan kering"/>
    <x v="5"/>
    <x v="0"/>
    <x v="0"/>
  </r>
  <r>
    <n v="6318"/>
    <n v="997"/>
    <n v="97"/>
    <n v="12"/>
    <x v="7"/>
    <n v="0"/>
    <x v="180"/>
    <x v="180"/>
    <s v="Pertanian lahan kering"/>
    <x v="7"/>
    <x v="0"/>
    <x v="0"/>
  </r>
  <r>
    <n v="6319"/>
    <n v="23"/>
    <n v="89"/>
    <n v="16"/>
    <x v="3"/>
    <n v="0"/>
    <x v="164"/>
    <x v="164"/>
    <s v="Pemukiman"/>
    <x v="3"/>
    <x v="0"/>
    <x v="0"/>
  </r>
  <r>
    <n v="6320"/>
    <n v="100"/>
    <n v="97"/>
    <n v="2"/>
    <x v="3"/>
    <n v="0"/>
    <x v="180"/>
    <x v="180"/>
    <s v="Hutan lahan kering sekunder / bekas tebangan"/>
    <x v="3"/>
    <x v="0"/>
    <x v="1"/>
  </r>
  <r>
    <n v="6321"/>
    <n v="155"/>
    <n v="92"/>
    <n v="12"/>
    <x v="3"/>
    <n v="0"/>
    <x v="174"/>
    <x v="174"/>
    <s v="Pertanian lahan kering"/>
    <x v="3"/>
    <x v="0"/>
    <x v="0"/>
  </r>
  <r>
    <n v="6322"/>
    <n v="1344"/>
    <n v="97"/>
    <n v="16"/>
    <x v="3"/>
    <n v="0"/>
    <x v="180"/>
    <x v="180"/>
    <s v="Pemukiman"/>
    <x v="3"/>
    <x v="0"/>
    <x v="0"/>
  </r>
  <r>
    <n v="6323"/>
    <n v="9"/>
    <n v="98"/>
    <n v="12"/>
    <x v="13"/>
    <n v="0"/>
    <x v="173"/>
    <x v="173"/>
    <s v="Pertanian lahan kering"/>
    <x v="13"/>
    <x v="0"/>
    <x v="0"/>
  </r>
  <r>
    <n v="6324"/>
    <n v="3"/>
    <n v="300"/>
    <n v="2"/>
    <x v="2"/>
    <n v="0"/>
    <x v="166"/>
    <x v="166"/>
    <s v="Hutan lahan kering sekunder / bekas tebangan"/>
    <x v="2"/>
    <x v="0"/>
    <x v="1"/>
  </r>
  <r>
    <n v="6325"/>
    <n v="4"/>
    <n v="50"/>
    <n v="0"/>
    <x v="5"/>
    <n v="0"/>
    <x v="182"/>
    <x v="182"/>
    <s v="No data"/>
    <x v="5"/>
    <x v="0"/>
    <x v="0"/>
  </r>
  <r>
    <n v="6326"/>
    <n v="2093"/>
    <n v="50"/>
    <n v="12"/>
    <x v="5"/>
    <n v="0"/>
    <x v="182"/>
    <x v="182"/>
    <s v="Pertanian lahan kering"/>
    <x v="5"/>
    <x v="0"/>
    <x v="0"/>
  </r>
  <r>
    <n v="6327"/>
    <n v="26"/>
    <n v="50"/>
    <n v="12"/>
    <x v="4"/>
    <n v="0"/>
    <x v="182"/>
    <x v="182"/>
    <s v="Pertanian lahan kering"/>
    <x v="4"/>
    <x v="0"/>
    <x v="0"/>
  </r>
  <r>
    <n v="6328"/>
    <n v="602"/>
    <n v="100"/>
    <n v="9"/>
    <x v="2"/>
    <n v="0"/>
    <x v="179"/>
    <x v="179"/>
    <s v="Semak belukar"/>
    <x v="2"/>
    <x v="0"/>
    <x v="0"/>
  </r>
  <r>
    <n v="6329"/>
    <n v="1"/>
    <n v="101"/>
    <n v="9"/>
    <x v="2"/>
    <n v="0"/>
    <x v="154"/>
    <x v="154"/>
    <s v="Semak belukar"/>
    <x v="2"/>
    <x v="0"/>
    <x v="0"/>
  </r>
  <r>
    <n v="6330"/>
    <n v="10"/>
    <n v="100"/>
    <n v="2"/>
    <x v="5"/>
    <n v="0"/>
    <x v="179"/>
    <x v="179"/>
    <s v="Hutan lahan kering sekunder / bekas tebangan"/>
    <x v="5"/>
    <x v="0"/>
    <x v="1"/>
  </r>
  <r>
    <n v="6331"/>
    <n v="27"/>
    <n v="101"/>
    <n v="16"/>
    <x v="2"/>
    <n v="0"/>
    <x v="154"/>
    <x v="154"/>
    <s v="Pemukiman"/>
    <x v="2"/>
    <x v="0"/>
    <x v="0"/>
  </r>
  <r>
    <n v="6332"/>
    <n v="57"/>
    <n v="268"/>
    <n v="13"/>
    <x v="6"/>
    <n v="0"/>
    <x v="172"/>
    <x v="172"/>
    <s v="Pertanian lahan kering  campur semak / kebun campur"/>
    <x v="6"/>
    <x v="0"/>
    <x v="0"/>
  </r>
  <r>
    <n v="6333"/>
    <n v="182"/>
    <n v="50"/>
    <n v="18"/>
    <x v="12"/>
    <n v="0"/>
    <x v="182"/>
    <x v="182"/>
    <s v="Lahan terbuka"/>
    <x v="12"/>
    <x v="0"/>
    <x v="0"/>
  </r>
  <r>
    <n v="6334"/>
    <n v="4961"/>
    <n v="50"/>
    <n v="2"/>
    <x v="4"/>
    <n v="0"/>
    <x v="182"/>
    <x v="182"/>
    <s v="Hutan lahan kering sekunder / bekas tebangan"/>
    <x v="4"/>
    <x v="0"/>
    <x v="0"/>
  </r>
  <r>
    <n v="6335"/>
    <n v="25"/>
    <n v="97"/>
    <n v="16"/>
    <x v="7"/>
    <n v="0"/>
    <x v="180"/>
    <x v="180"/>
    <s v="Pemukiman"/>
    <x v="7"/>
    <x v="0"/>
    <x v="0"/>
  </r>
  <r>
    <n v="6336"/>
    <n v="1371"/>
    <n v="100"/>
    <n v="2"/>
    <x v="2"/>
    <n v="0"/>
    <x v="179"/>
    <x v="179"/>
    <s v="Hutan lahan kering sekunder / bekas tebangan"/>
    <x v="2"/>
    <x v="0"/>
    <x v="1"/>
  </r>
  <r>
    <n v="6337"/>
    <n v="27"/>
    <n v="100"/>
    <n v="16"/>
    <x v="5"/>
    <n v="0"/>
    <x v="179"/>
    <x v="179"/>
    <s v="Pemukiman"/>
    <x v="5"/>
    <x v="0"/>
    <x v="0"/>
  </r>
  <r>
    <n v="6338"/>
    <n v="13"/>
    <n v="269"/>
    <n v="23"/>
    <x v="3"/>
    <n v="0"/>
    <x v="176"/>
    <x v="176"/>
    <s v="Bandara"/>
    <x v="3"/>
    <x v="0"/>
    <x v="0"/>
  </r>
  <r>
    <n v="6339"/>
    <n v="204"/>
    <n v="93"/>
    <n v="2"/>
    <x v="3"/>
    <n v="0"/>
    <x v="177"/>
    <x v="177"/>
    <s v="Hutan lahan kering sekunder / bekas tebangan"/>
    <x v="3"/>
    <x v="0"/>
    <x v="1"/>
  </r>
  <r>
    <n v="6340"/>
    <n v="4"/>
    <n v="300"/>
    <n v="13"/>
    <x v="7"/>
    <n v="0"/>
    <x v="166"/>
    <x v="166"/>
    <s v="Pertanian lahan kering  campur semak / kebun campur"/>
    <x v="7"/>
    <x v="0"/>
    <x v="0"/>
  </r>
  <r>
    <n v="6341"/>
    <n v="5"/>
    <n v="300"/>
    <n v="18"/>
    <x v="1"/>
    <n v="0"/>
    <x v="166"/>
    <x v="166"/>
    <s v="Lahan terbuka"/>
    <x v="1"/>
    <x v="0"/>
    <x v="0"/>
  </r>
  <r>
    <n v="6342"/>
    <n v="8565"/>
    <n v="257"/>
    <n v="2"/>
    <x v="4"/>
    <n v="0"/>
    <x v="167"/>
    <x v="167"/>
    <s v="Hutan lahan kering sekunder / bekas tebangan"/>
    <x v="4"/>
    <x v="0"/>
    <x v="0"/>
  </r>
  <r>
    <n v="6343"/>
    <n v="19"/>
    <n v="50"/>
    <n v="12"/>
    <x v="12"/>
    <n v="0"/>
    <x v="182"/>
    <x v="182"/>
    <s v="Pertanian lahan kering"/>
    <x v="12"/>
    <x v="0"/>
    <x v="0"/>
  </r>
  <r>
    <n v="6344"/>
    <n v="55"/>
    <n v="100"/>
    <n v="16"/>
    <x v="2"/>
    <n v="0"/>
    <x v="179"/>
    <x v="179"/>
    <s v="Pemukiman"/>
    <x v="2"/>
    <x v="0"/>
    <x v="0"/>
  </r>
  <r>
    <n v="6345"/>
    <n v="156"/>
    <n v="297"/>
    <n v="18"/>
    <x v="1"/>
    <n v="0"/>
    <x v="183"/>
    <x v="183"/>
    <s v="Lahan terbuka"/>
    <x v="1"/>
    <x v="0"/>
    <x v="0"/>
  </r>
  <r>
    <n v="6346"/>
    <n v="114"/>
    <n v="303"/>
    <n v="13"/>
    <x v="7"/>
    <n v="0"/>
    <x v="161"/>
    <x v="161"/>
    <s v="Pertanian lahan kering  campur semak / kebun campur"/>
    <x v="7"/>
    <x v="0"/>
    <x v="0"/>
  </r>
  <r>
    <n v="6347"/>
    <n v="1"/>
    <n v="269"/>
    <n v="23"/>
    <x v="10"/>
    <n v="0"/>
    <x v="176"/>
    <x v="176"/>
    <s v="Bandara"/>
    <x v="10"/>
    <x v="0"/>
    <x v="0"/>
  </r>
  <r>
    <n v="6348"/>
    <n v="23"/>
    <n v="101"/>
    <n v="13"/>
    <x v="4"/>
    <n v="0"/>
    <x v="154"/>
    <x v="154"/>
    <s v="Pertanian lahan kering  campur semak / kebun campur"/>
    <x v="4"/>
    <x v="0"/>
    <x v="0"/>
  </r>
  <r>
    <n v="6349"/>
    <n v="430"/>
    <n v="98"/>
    <n v="13"/>
    <x v="1"/>
    <n v="0"/>
    <x v="173"/>
    <x v="173"/>
    <s v="Pertanian lahan kering  campur semak / kebun campur"/>
    <x v="1"/>
    <x v="0"/>
    <x v="0"/>
  </r>
  <r>
    <n v="6350"/>
    <n v="8"/>
    <n v="300"/>
    <n v="12"/>
    <x v="7"/>
    <n v="0"/>
    <x v="166"/>
    <x v="166"/>
    <s v="Pertanian lahan kering"/>
    <x v="7"/>
    <x v="0"/>
    <x v="0"/>
  </r>
  <r>
    <n v="6351"/>
    <n v="29"/>
    <n v="303"/>
    <n v="16"/>
    <x v="7"/>
    <n v="0"/>
    <x v="161"/>
    <x v="161"/>
    <s v="Pemukiman"/>
    <x v="7"/>
    <x v="0"/>
    <x v="0"/>
  </r>
  <r>
    <n v="6352"/>
    <n v="6"/>
    <n v="303"/>
    <n v="13"/>
    <x v="13"/>
    <n v="0"/>
    <x v="161"/>
    <x v="161"/>
    <s v="Pertanian lahan kering  campur semak / kebun campur"/>
    <x v="13"/>
    <x v="0"/>
    <x v="0"/>
  </r>
  <r>
    <n v="6353"/>
    <n v="6"/>
    <n v="269"/>
    <n v="13"/>
    <x v="12"/>
    <n v="0"/>
    <x v="176"/>
    <x v="176"/>
    <s v="Pertanian lahan kering  campur semak / kebun campur"/>
    <x v="12"/>
    <x v="0"/>
    <x v="0"/>
  </r>
  <r>
    <n v="6354"/>
    <n v="156"/>
    <n v="50"/>
    <n v="11"/>
    <x v="12"/>
    <n v="0"/>
    <x v="182"/>
    <x v="182"/>
    <s v="Savanna / Padang rumput"/>
    <x v="12"/>
    <x v="0"/>
    <x v="0"/>
  </r>
  <r>
    <n v="6355"/>
    <n v="134"/>
    <n v="100"/>
    <n v="16"/>
    <x v="3"/>
    <n v="0"/>
    <x v="179"/>
    <x v="179"/>
    <s v="Pemukiman"/>
    <x v="3"/>
    <x v="0"/>
    <x v="0"/>
  </r>
  <r>
    <n v="6356"/>
    <n v="493"/>
    <n v="297"/>
    <n v="13"/>
    <x v="1"/>
    <n v="0"/>
    <x v="183"/>
    <x v="183"/>
    <s v="Pertanian lahan kering  campur semak / kebun campur"/>
    <x v="1"/>
    <x v="0"/>
    <x v="0"/>
  </r>
  <r>
    <n v="6357"/>
    <n v="576"/>
    <n v="303"/>
    <n v="1"/>
    <x v="13"/>
    <n v="0"/>
    <x v="161"/>
    <x v="161"/>
    <s v="Hutan lahan kering primer"/>
    <x v="13"/>
    <x v="0"/>
    <x v="0"/>
  </r>
  <r>
    <n v="6358"/>
    <n v="575"/>
    <n v="264"/>
    <n v="13"/>
    <x v="3"/>
    <n v="0"/>
    <x v="178"/>
    <x v="178"/>
    <s v="Pertanian lahan kering  campur semak / kebun campur"/>
    <x v="3"/>
    <x v="0"/>
    <x v="0"/>
  </r>
  <r>
    <n v="6359"/>
    <n v="501"/>
    <n v="301"/>
    <n v="9"/>
    <x v="7"/>
    <n v="0"/>
    <x v="169"/>
    <x v="169"/>
    <s v="Semak belukar"/>
    <x v="7"/>
    <x v="0"/>
    <x v="0"/>
  </r>
  <r>
    <n v="6360"/>
    <n v="3"/>
    <n v="269"/>
    <n v="0"/>
    <x v="12"/>
    <n v="0"/>
    <x v="176"/>
    <x v="176"/>
    <s v="No data"/>
    <x v="12"/>
    <x v="0"/>
    <x v="0"/>
  </r>
  <r>
    <n v="6361"/>
    <n v="295"/>
    <n v="268"/>
    <n v="14"/>
    <x v="6"/>
    <n v="0"/>
    <x v="172"/>
    <x v="172"/>
    <s v="Sawah"/>
    <x v="6"/>
    <x v="0"/>
    <x v="0"/>
  </r>
  <r>
    <n v="6362"/>
    <n v="5"/>
    <n v="50"/>
    <n v="0"/>
    <x v="12"/>
    <n v="0"/>
    <x v="182"/>
    <x v="182"/>
    <s v="No data"/>
    <x v="12"/>
    <x v="0"/>
    <x v="0"/>
  </r>
  <r>
    <n v="6363"/>
    <n v="273"/>
    <n v="97"/>
    <n v="12"/>
    <x v="3"/>
    <n v="0"/>
    <x v="180"/>
    <x v="180"/>
    <s v="Pertanian lahan kering"/>
    <x v="3"/>
    <x v="0"/>
    <x v="0"/>
  </r>
  <r>
    <n v="6364"/>
    <n v="397"/>
    <n v="97"/>
    <n v="2"/>
    <x v="2"/>
    <n v="0"/>
    <x v="180"/>
    <x v="180"/>
    <s v="Hutan lahan kering sekunder / bekas tebangan"/>
    <x v="2"/>
    <x v="0"/>
    <x v="1"/>
  </r>
  <r>
    <n v="6365"/>
    <n v="96"/>
    <n v="100"/>
    <n v="2"/>
    <x v="3"/>
    <n v="0"/>
    <x v="179"/>
    <x v="179"/>
    <s v="Hutan lahan kering sekunder / bekas tebangan"/>
    <x v="3"/>
    <x v="0"/>
    <x v="1"/>
  </r>
  <r>
    <n v="6366"/>
    <n v="193"/>
    <n v="269"/>
    <n v="9"/>
    <x v="2"/>
    <n v="0"/>
    <x v="176"/>
    <x v="176"/>
    <s v="Semak belukar"/>
    <x v="2"/>
    <x v="0"/>
    <x v="0"/>
  </r>
  <r>
    <n v="6367"/>
    <n v="15"/>
    <n v="269"/>
    <n v="9"/>
    <x v="5"/>
    <n v="0"/>
    <x v="176"/>
    <x v="176"/>
    <s v="Semak belukar"/>
    <x v="5"/>
    <x v="0"/>
    <x v="0"/>
  </r>
  <r>
    <n v="6368"/>
    <n v="13"/>
    <n v="268"/>
    <n v="16"/>
    <x v="3"/>
    <n v="0"/>
    <x v="172"/>
    <x v="172"/>
    <s v="Pemukiman"/>
    <x v="3"/>
    <x v="0"/>
    <x v="0"/>
  </r>
  <r>
    <n v="6369"/>
    <n v="11"/>
    <n v="50"/>
    <n v="18"/>
    <x v="5"/>
    <n v="0"/>
    <x v="182"/>
    <x v="182"/>
    <s v="Lahan terbuka"/>
    <x v="5"/>
    <x v="0"/>
    <x v="0"/>
  </r>
  <r>
    <n v="6370"/>
    <n v="43"/>
    <n v="98"/>
    <n v="16"/>
    <x v="5"/>
    <n v="0"/>
    <x v="173"/>
    <x v="173"/>
    <s v="Pemukiman"/>
    <x v="5"/>
    <x v="0"/>
    <x v="0"/>
  </r>
  <r>
    <n v="6371"/>
    <n v="40"/>
    <n v="27"/>
    <n v="18"/>
    <x v="4"/>
    <n v="0"/>
    <x v="159"/>
    <x v="159"/>
    <s v="Lahan terbuka"/>
    <x v="4"/>
    <x v="0"/>
    <x v="0"/>
  </r>
  <r>
    <n v="6372"/>
    <n v="301"/>
    <n v="297"/>
    <n v="12"/>
    <x v="1"/>
    <n v="0"/>
    <x v="183"/>
    <x v="183"/>
    <s v="Pertanian lahan kering"/>
    <x v="1"/>
    <x v="0"/>
    <x v="0"/>
  </r>
  <r>
    <n v="6373"/>
    <n v="157"/>
    <n v="302"/>
    <n v="2"/>
    <x v="7"/>
    <n v="0"/>
    <x v="171"/>
    <x v="171"/>
    <s v="Hutan lahan kering sekunder / bekas tebangan"/>
    <x v="7"/>
    <x v="0"/>
    <x v="1"/>
  </r>
  <r>
    <n v="6374"/>
    <n v="10"/>
    <n v="303"/>
    <n v="1"/>
    <x v="7"/>
    <n v="0"/>
    <x v="161"/>
    <x v="161"/>
    <s v="Hutan lahan kering primer"/>
    <x v="7"/>
    <x v="0"/>
    <x v="1"/>
  </r>
  <r>
    <n v="6375"/>
    <n v="55"/>
    <n v="269"/>
    <n v="13"/>
    <x v="1"/>
    <n v="0"/>
    <x v="176"/>
    <x v="176"/>
    <s v="Pertanian lahan kering  campur semak / kebun campur"/>
    <x v="1"/>
    <x v="0"/>
    <x v="0"/>
  </r>
  <r>
    <n v="6376"/>
    <n v="47"/>
    <n v="302"/>
    <n v="2"/>
    <x v="2"/>
    <n v="0"/>
    <x v="171"/>
    <x v="171"/>
    <s v="Hutan lahan kering sekunder / bekas tebangan"/>
    <x v="2"/>
    <x v="0"/>
    <x v="1"/>
  </r>
  <r>
    <n v="6377"/>
    <n v="7"/>
    <n v="262"/>
    <n v="9"/>
    <x v="0"/>
    <n v="0"/>
    <x v="181"/>
    <x v="181"/>
    <s v="Semak belukar"/>
    <x v="0"/>
    <x v="0"/>
    <x v="0"/>
  </r>
  <r>
    <n v="6378"/>
    <n v="161"/>
    <n v="6"/>
    <n v="18"/>
    <x v="1"/>
    <n v="0"/>
    <x v="175"/>
    <x v="175"/>
    <s v="Lahan terbuka"/>
    <x v="1"/>
    <x v="0"/>
    <x v="0"/>
  </r>
  <r>
    <n v="6379"/>
    <n v="4557"/>
    <n v="258"/>
    <n v="2"/>
    <x v="4"/>
    <n v="0"/>
    <x v="168"/>
    <x v="168"/>
    <s v="Hutan lahan kering sekunder / bekas tebangan"/>
    <x v="4"/>
    <x v="0"/>
    <x v="0"/>
  </r>
  <r>
    <n v="6380"/>
    <n v="1"/>
    <n v="50"/>
    <n v="11"/>
    <x v="0"/>
    <n v="0"/>
    <x v="182"/>
    <x v="182"/>
    <s v="Savanna / Padang rumput"/>
    <x v="0"/>
    <x v="0"/>
    <x v="0"/>
  </r>
  <r>
    <n v="6381"/>
    <n v="2148"/>
    <n v="262"/>
    <n v="9"/>
    <x v="2"/>
    <n v="0"/>
    <x v="181"/>
    <x v="181"/>
    <s v="Semak belukar"/>
    <x v="2"/>
    <x v="0"/>
    <x v="0"/>
  </r>
  <r>
    <n v="6382"/>
    <n v="82"/>
    <n v="268"/>
    <n v="14"/>
    <x v="3"/>
    <n v="0"/>
    <x v="172"/>
    <x v="172"/>
    <s v="Sawah"/>
    <x v="3"/>
    <x v="0"/>
    <x v="0"/>
  </r>
  <r>
    <n v="6383"/>
    <n v="27"/>
    <n v="97"/>
    <n v="9"/>
    <x v="2"/>
    <n v="0"/>
    <x v="180"/>
    <x v="180"/>
    <s v="Semak belukar"/>
    <x v="2"/>
    <x v="0"/>
    <x v="0"/>
  </r>
  <r>
    <n v="6384"/>
    <n v="1258"/>
    <n v="98"/>
    <n v="2"/>
    <x v="5"/>
    <n v="0"/>
    <x v="173"/>
    <x v="173"/>
    <s v="Hutan lahan kering sekunder / bekas tebangan"/>
    <x v="5"/>
    <x v="0"/>
    <x v="1"/>
  </r>
  <r>
    <n v="6385"/>
    <n v="7"/>
    <n v="98"/>
    <n v="16"/>
    <x v="7"/>
    <n v="0"/>
    <x v="173"/>
    <x v="173"/>
    <s v="Pemukiman"/>
    <x v="7"/>
    <x v="0"/>
    <x v="0"/>
  </r>
  <r>
    <n v="6386"/>
    <n v="1"/>
    <n v="269"/>
    <n v="0"/>
    <x v="2"/>
    <n v="0"/>
    <x v="176"/>
    <x v="176"/>
    <s v="No data"/>
    <x v="2"/>
    <x v="0"/>
    <x v="0"/>
  </r>
  <r>
    <n v="6387"/>
    <n v="37"/>
    <n v="269"/>
    <n v="11"/>
    <x v="1"/>
    <n v="0"/>
    <x v="176"/>
    <x v="176"/>
    <s v="Savanna / Padang rumput"/>
    <x v="1"/>
    <x v="0"/>
    <x v="0"/>
  </r>
  <r>
    <n v="6388"/>
    <n v="1840"/>
    <n v="258"/>
    <n v="2"/>
    <x v="2"/>
    <n v="0"/>
    <x v="168"/>
    <x v="168"/>
    <s v="Hutan lahan kering sekunder / bekas tebangan"/>
    <x v="2"/>
    <x v="0"/>
    <x v="1"/>
  </r>
  <r>
    <n v="6389"/>
    <n v="421"/>
    <n v="52"/>
    <n v="2"/>
    <x v="1"/>
    <n v="0"/>
    <x v="156"/>
    <x v="156"/>
    <s v="Hutan lahan kering sekunder / bekas tebangan"/>
    <x v="1"/>
    <x v="0"/>
    <x v="1"/>
  </r>
  <r>
    <n v="6390"/>
    <n v="12"/>
    <n v="93"/>
    <n v="0"/>
    <x v="4"/>
    <n v="0"/>
    <x v="177"/>
    <x v="177"/>
    <s v="No data"/>
    <x v="4"/>
    <x v="0"/>
    <x v="0"/>
  </r>
  <r>
    <n v="6391"/>
    <n v="6"/>
    <n v="97"/>
    <n v="9"/>
    <x v="3"/>
    <n v="0"/>
    <x v="180"/>
    <x v="180"/>
    <s v="Semak belukar"/>
    <x v="3"/>
    <x v="0"/>
    <x v="0"/>
  </r>
  <r>
    <n v="6392"/>
    <n v="4"/>
    <n v="100"/>
    <n v="9"/>
    <x v="3"/>
    <n v="0"/>
    <x v="179"/>
    <x v="179"/>
    <s v="Semak belukar"/>
    <x v="3"/>
    <x v="0"/>
    <x v="0"/>
  </r>
  <r>
    <n v="6393"/>
    <n v="1884"/>
    <n v="297"/>
    <n v="2"/>
    <x v="7"/>
    <n v="0"/>
    <x v="183"/>
    <x v="183"/>
    <s v="Hutan lahan kering sekunder / bekas tebangan"/>
    <x v="7"/>
    <x v="0"/>
    <x v="1"/>
  </r>
  <r>
    <n v="6394"/>
    <n v="36"/>
    <n v="300"/>
    <n v="9"/>
    <x v="7"/>
    <n v="0"/>
    <x v="166"/>
    <x v="166"/>
    <s v="Semak belukar"/>
    <x v="7"/>
    <x v="0"/>
    <x v="0"/>
  </r>
  <r>
    <n v="6395"/>
    <n v="76"/>
    <n v="262"/>
    <n v="0"/>
    <x v="2"/>
    <n v="0"/>
    <x v="181"/>
    <x v="181"/>
    <s v="No data"/>
    <x v="2"/>
    <x v="0"/>
    <x v="0"/>
  </r>
  <r>
    <n v="6396"/>
    <n v="5"/>
    <n v="262"/>
    <n v="9"/>
    <x v="12"/>
    <n v="0"/>
    <x v="181"/>
    <x v="181"/>
    <s v="Semak belukar"/>
    <x v="12"/>
    <x v="0"/>
    <x v="0"/>
  </r>
  <r>
    <n v="6397"/>
    <n v="1"/>
    <n v="6"/>
    <n v="11"/>
    <x v="6"/>
    <n v="0"/>
    <x v="175"/>
    <x v="175"/>
    <s v="Savanna / Padang rumput"/>
    <x v="6"/>
    <x v="0"/>
    <x v="0"/>
  </r>
  <r>
    <n v="6398"/>
    <n v="1110"/>
    <n v="258"/>
    <n v="2"/>
    <x v="1"/>
    <n v="0"/>
    <x v="168"/>
    <x v="168"/>
    <s v="Hutan lahan kering sekunder / bekas tebangan"/>
    <x v="1"/>
    <x v="0"/>
    <x v="1"/>
  </r>
  <r>
    <n v="6399"/>
    <n v="26"/>
    <n v="297"/>
    <n v="13"/>
    <x v="7"/>
    <n v="0"/>
    <x v="183"/>
    <x v="183"/>
    <s v="Pertanian lahan kering  campur semak / kebun campur"/>
    <x v="7"/>
    <x v="0"/>
    <x v="0"/>
  </r>
  <r>
    <n v="6400"/>
    <n v="4"/>
    <n v="268"/>
    <n v="18"/>
    <x v="3"/>
    <n v="0"/>
    <x v="172"/>
    <x v="172"/>
    <s v="Lahan terbuka"/>
    <x v="3"/>
    <x v="0"/>
    <x v="0"/>
  </r>
  <r>
    <n v="6401"/>
    <n v="6"/>
    <n v="6"/>
    <n v="18"/>
    <x v="3"/>
    <n v="0"/>
    <x v="175"/>
    <x v="175"/>
    <s v="Lahan terbuka"/>
    <x v="3"/>
    <x v="0"/>
    <x v="0"/>
  </r>
  <r>
    <n v="6402"/>
    <n v="11"/>
    <n v="88"/>
    <n v="2"/>
    <x v="6"/>
    <n v="0"/>
    <x v="170"/>
    <x v="170"/>
    <s v="Hutan lahan kering sekunder / bekas tebangan"/>
    <x v="6"/>
    <x v="0"/>
    <x v="1"/>
  </r>
  <r>
    <n v="6403"/>
    <n v="873"/>
    <n v="300"/>
    <n v="2"/>
    <x v="19"/>
    <n v="0"/>
    <x v="166"/>
    <x v="166"/>
    <s v="Hutan lahan kering sekunder / bekas tebangan"/>
    <x v="19"/>
    <x v="0"/>
    <x v="1"/>
  </r>
  <r>
    <n v="6404"/>
    <n v="16"/>
    <n v="268"/>
    <n v="14"/>
    <x v="1"/>
    <n v="0"/>
    <x v="172"/>
    <x v="172"/>
    <s v="Sawah"/>
    <x v="1"/>
    <x v="0"/>
    <x v="0"/>
  </r>
  <r>
    <n v="6405"/>
    <n v="91"/>
    <n v="6"/>
    <n v="11"/>
    <x v="4"/>
    <n v="0"/>
    <x v="175"/>
    <x v="175"/>
    <s v="Savanna / Padang rumput"/>
    <x v="4"/>
    <x v="0"/>
    <x v="0"/>
  </r>
  <r>
    <n v="6406"/>
    <n v="476"/>
    <n v="98"/>
    <n v="13"/>
    <x v="2"/>
    <n v="0"/>
    <x v="173"/>
    <x v="173"/>
    <s v="Pertanian lahan kering  campur semak / kebun campur"/>
    <x v="2"/>
    <x v="0"/>
    <x v="0"/>
  </r>
  <r>
    <n v="6407"/>
    <n v="2"/>
    <n v="300"/>
    <n v="12"/>
    <x v="19"/>
    <n v="0"/>
    <x v="166"/>
    <x v="166"/>
    <s v="Pertanian lahan kering"/>
    <x v="19"/>
    <x v="0"/>
    <x v="0"/>
  </r>
  <r>
    <n v="6408"/>
    <n v="43"/>
    <n v="264"/>
    <n v="12"/>
    <x v="5"/>
    <n v="0"/>
    <x v="178"/>
    <x v="178"/>
    <s v="Pertanian lahan kering"/>
    <x v="5"/>
    <x v="0"/>
    <x v="0"/>
  </r>
  <r>
    <n v="6409"/>
    <n v="639"/>
    <n v="257"/>
    <n v="13"/>
    <x v="4"/>
    <n v="0"/>
    <x v="167"/>
    <x v="167"/>
    <s v="Pertanian lahan kering  campur semak / kebun campur"/>
    <x v="4"/>
    <x v="0"/>
    <x v="0"/>
  </r>
  <r>
    <n v="6410"/>
    <n v="10"/>
    <n v="302"/>
    <n v="12"/>
    <x v="16"/>
    <n v="0"/>
    <x v="171"/>
    <x v="171"/>
    <s v="Pertanian lahan kering"/>
    <x v="16"/>
    <x v="0"/>
    <x v="0"/>
  </r>
  <r>
    <n v="6411"/>
    <n v="6304"/>
    <n v="262"/>
    <n v="9"/>
    <x v="5"/>
    <n v="0"/>
    <x v="181"/>
    <x v="181"/>
    <s v="Semak belukar"/>
    <x v="5"/>
    <x v="0"/>
    <x v="0"/>
  </r>
  <r>
    <n v="6412"/>
    <n v="10"/>
    <n v="50"/>
    <n v="12"/>
    <x v="0"/>
    <n v="0"/>
    <x v="182"/>
    <x v="182"/>
    <s v="Pertanian lahan kering"/>
    <x v="0"/>
    <x v="0"/>
    <x v="0"/>
  </r>
  <r>
    <n v="6413"/>
    <n v="2"/>
    <n v="98"/>
    <n v="16"/>
    <x v="2"/>
    <n v="0"/>
    <x v="173"/>
    <x v="173"/>
    <s v="Pemukiman"/>
    <x v="2"/>
    <x v="0"/>
    <x v="0"/>
  </r>
  <r>
    <n v="6414"/>
    <n v="42"/>
    <n v="297"/>
    <n v="12"/>
    <x v="3"/>
    <n v="0"/>
    <x v="183"/>
    <x v="183"/>
    <s v="Pertanian lahan kering"/>
    <x v="3"/>
    <x v="0"/>
    <x v="0"/>
  </r>
  <r>
    <n v="6415"/>
    <n v="18"/>
    <n v="303"/>
    <n v="1"/>
    <x v="6"/>
    <n v="0"/>
    <x v="161"/>
    <x v="161"/>
    <s v="Hutan lahan kering primer"/>
    <x v="6"/>
    <x v="0"/>
    <x v="1"/>
  </r>
  <r>
    <n v="6416"/>
    <n v="167"/>
    <n v="262"/>
    <n v="13"/>
    <x v="2"/>
    <n v="0"/>
    <x v="181"/>
    <x v="181"/>
    <s v="Pertanian lahan kering  campur semak / kebun campur"/>
    <x v="2"/>
    <x v="0"/>
    <x v="0"/>
  </r>
  <r>
    <n v="6417"/>
    <n v="63"/>
    <n v="50"/>
    <n v="18"/>
    <x v="3"/>
    <n v="0"/>
    <x v="182"/>
    <x v="182"/>
    <s v="Lahan terbuka"/>
    <x v="3"/>
    <x v="0"/>
    <x v="0"/>
  </r>
  <r>
    <n v="6418"/>
    <n v="83"/>
    <n v="52"/>
    <n v="18"/>
    <x v="1"/>
    <n v="0"/>
    <x v="156"/>
    <x v="156"/>
    <s v="Lahan terbuka"/>
    <x v="1"/>
    <x v="0"/>
    <x v="0"/>
  </r>
  <r>
    <n v="6419"/>
    <n v="284"/>
    <n v="52"/>
    <n v="9"/>
    <x v="1"/>
    <n v="0"/>
    <x v="156"/>
    <x v="156"/>
    <s v="Semak belukar"/>
    <x v="1"/>
    <x v="0"/>
    <x v="0"/>
  </r>
  <r>
    <n v="6420"/>
    <n v="55"/>
    <n v="52"/>
    <n v="9"/>
    <x v="12"/>
    <n v="0"/>
    <x v="156"/>
    <x v="156"/>
    <s v="Semak belukar"/>
    <x v="12"/>
    <x v="0"/>
    <x v="0"/>
  </r>
  <r>
    <n v="6421"/>
    <n v="2325"/>
    <n v="87"/>
    <n v="2"/>
    <x v="7"/>
    <n v="0"/>
    <x v="184"/>
    <x v="184"/>
    <s v="Hutan lahan kering sekunder / bekas tebangan"/>
    <x v="7"/>
    <x v="0"/>
    <x v="1"/>
  </r>
  <r>
    <n v="6422"/>
    <n v="5"/>
    <n v="88"/>
    <n v="11"/>
    <x v="5"/>
    <n v="0"/>
    <x v="170"/>
    <x v="170"/>
    <s v="Savanna / Padang rumput"/>
    <x v="5"/>
    <x v="0"/>
    <x v="0"/>
  </r>
  <r>
    <n v="6423"/>
    <n v="16"/>
    <n v="88"/>
    <n v="11"/>
    <x v="12"/>
    <n v="0"/>
    <x v="170"/>
    <x v="170"/>
    <s v="Savanna / Padang rumput"/>
    <x v="12"/>
    <x v="0"/>
    <x v="0"/>
  </r>
  <r>
    <n v="6424"/>
    <n v="15"/>
    <n v="88"/>
    <n v="11"/>
    <x v="6"/>
    <n v="0"/>
    <x v="170"/>
    <x v="170"/>
    <s v="Savanna / Padang rumput"/>
    <x v="6"/>
    <x v="0"/>
    <x v="0"/>
  </r>
  <r>
    <n v="6425"/>
    <n v="309"/>
    <n v="52"/>
    <n v="9"/>
    <x v="4"/>
    <n v="0"/>
    <x v="156"/>
    <x v="156"/>
    <s v="Semak belukar"/>
    <x v="4"/>
    <x v="0"/>
    <x v="0"/>
  </r>
  <r>
    <n v="6426"/>
    <n v="13"/>
    <n v="52"/>
    <n v="11"/>
    <x v="6"/>
    <n v="0"/>
    <x v="156"/>
    <x v="156"/>
    <s v="Savanna / Padang rumput"/>
    <x v="6"/>
    <x v="0"/>
    <x v="0"/>
  </r>
  <r>
    <n v="6427"/>
    <n v="2"/>
    <n v="52"/>
    <n v="11"/>
    <x v="12"/>
    <n v="0"/>
    <x v="156"/>
    <x v="156"/>
    <s v="Savanna / Padang rumput"/>
    <x v="12"/>
    <x v="0"/>
    <x v="0"/>
  </r>
  <r>
    <n v="6428"/>
    <n v="6"/>
    <n v="300"/>
    <n v="9"/>
    <x v="4"/>
    <n v="0"/>
    <x v="166"/>
    <x v="166"/>
    <s v="Semak belukar"/>
    <x v="4"/>
    <x v="0"/>
    <x v="0"/>
  </r>
  <r>
    <n v="6429"/>
    <n v="17"/>
    <n v="50"/>
    <n v="2"/>
    <x v="12"/>
    <n v="0"/>
    <x v="182"/>
    <x v="182"/>
    <s v="Hutan lahan kering sekunder / bekas tebangan"/>
    <x v="12"/>
    <x v="0"/>
    <x v="1"/>
  </r>
  <r>
    <n v="6430"/>
    <n v="19"/>
    <n v="52"/>
    <n v="11"/>
    <x v="2"/>
    <n v="0"/>
    <x v="156"/>
    <x v="156"/>
    <s v="Savanna / Padang rumput"/>
    <x v="2"/>
    <x v="0"/>
    <x v="0"/>
  </r>
  <r>
    <n v="6431"/>
    <n v="1"/>
    <n v="257"/>
    <n v="9"/>
    <x v="19"/>
    <n v="0"/>
    <x v="167"/>
    <x v="167"/>
    <s v="Semak belukar"/>
    <x v="19"/>
    <x v="0"/>
    <x v="0"/>
  </r>
  <r>
    <n v="6432"/>
    <n v="177"/>
    <n v="97"/>
    <n v="2"/>
    <x v="7"/>
    <n v="0"/>
    <x v="180"/>
    <x v="180"/>
    <s v="Hutan lahan kering sekunder / bekas tebangan"/>
    <x v="7"/>
    <x v="0"/>
    <x v="1"/>
  </r>
  <r>
    <n v="6433"/>
    <n v="60"/>
    <n v="257"/>
    <n v="2"/>
    <x v="19"/>
    <n v="0"/>
    <x v="167"/>
    <x v="167"/>
    <s v="Hutan lahan kering sekunder / bekas tebangan"/>
    <x v="19"/>
    <x v="0"/>
    <x v="1"/>
  </r>
  <r>
    <n v="6434"/>
    <n v="14"/>
    <n v="50"/>
    <n v="18"/>
    <x v="4"/>
    <n v="0"/>
    <x v="182"/>
    <x v="182"/>
    <s v="Lahan terbuka"/>
    <x v="4"/>
    <x v="0"/>
    <x v="0"/>
  </r>
  <r>
    <n v="6435"/>
    <n v="1"/>
    <n v="88"/>
    <n v="11"/>
    <x v="3"/>
    <n v="0"/>
    <x v="170"/>
    <x v="170"/>
    <s v="Savanna / Padang rumput"/>
    <x v="3"/>
    <x v="0"/>
    <x v="0"/>
  </r>
  <r>
    <n v="6436"/>
    <n v="48"/>
    <n v="92"/>
    <n v="2"/>
    <x v="4"/>
    <n v="0"/>
    <x v="174"/>
    <x v="174"/>
    <s v="Hutan lahan kering sekunder / bekas tebangan"/>
    <x v="4"/>
    <x v="0"/>
    <x v="0"/>
  </r>
  <r>
    <n v="6437"/>
    <n v="9"/>
    <n v="303"/>
    <n v="1"/>
    <x v="19"/>
    <n v="0"/>
    <x v="161"/>
    <x v="161"/>
    <s v="Hutan lahan kering primer"/>
    <x v="19"/>
    <x v="0"/>
    <x v="1"/>
  </r>
  <r>
    <n v="6438"/>
    <n v="810"/>
    <n v="6"/>
    <n v="13"/>
    <x v="3"/>
    <n v="0"/>
    <x v="175"/>
    <x v="175"/>
    <s v="Pertanian lahan kering  campur semak / kebun campur"/>
    <x v="3"/>
    <x v="0"/>
    <x v="0"/>
  </r>
  <r>
    <n v="6439"/>
    <n v="2769"/>
    <n v="50"/>
    <n v="9"/>
    <x v="4"/>
    <n v="0"/>
    <x v="182"/>
    <x v="182"/>
    <s v="Semak belukar"/>
    <x v="4"/>
    <x v="0"/>
    <x v="0"/>
  </r>
  <r>
    <n v="6440"/>
    <n v="562"/>
    <n v="297"/>
    <n v="2"/>
    <x v="1"/>
    <n v="0"/>
    <x v="183"/>
    <x v="183"/>
    <s v="Hutan lahan kering sekunder / bekas tebangan"/>
    <x v="1"/>
    <x v="0"/>
    <x v="1"/>
  </r>
  <r>
    <n v="6441"/>
    <n v="100"/>
    <n v="303"/>
    <n v="12"/>
    <x v="19"/>
    <n v="0"/>
    <x v="161"/>
    <x v="161"/>
    <s v="Pertanian lahan kering"/>
    <x v="19"/>
    <x v="0"/>
    <x v="0"/>
  </r>
  <r>
    <n v="6442"/>
    <n v="417"/>
    <n v="262"/>
    <n v="13"/>
    <x v="3"/>
    <n v="0"/>
    <x v="181"/>
    <x v="181"/>
    <s v="Pertanian lahan kering  campur semak / kebun campur"/>
    <x v="3"/>
    <x v="0"/>
    <x v="0"/>
  </r>
  <r>
    <n v="6443"/>
    <n v="274"/>
    <n v="264"/>
    <n v="9"/>
    <x v="3"/>
    <n v="0"/>
    <x v="178"/>
    <x v="178"/>
    <s v="Semak belukar"/>
    <x v="3"/>
    <x v="0"/>
    <x v="0"/>
  </r>
  <r>
    <n v="6444"/>
    <n v="870"/>
    <n v="264"/>
    <n v="13"/>
    <x v="7"/>
    <n v="0"/>
    <x v="178"/>
    <x v="178"/>
    <s v="Pertanian lahan kering  campur semak / kebun campur"/>
    <x v="7"/>
    <x v="0"/>
    <x v="0"/>
  </r>
  <r>
    <n v="6445"/>
    <n v="99"/>
    <n v="27"/>
    <n v="13"/>
    <x v="3"/>
    <n v="0"/>
    <x v="159"/>
    <x v="159"/>
    <s v="Pertanian lahan kering  campur semak / kebun campur"/>
    <x v="3"/>
    <x v="0"/>
    <x v="0"/>
  </r>
  <r>
    <n v="6446"/>
    <n v="78"/>
    <n v="302"/>
    <n v="2"/>
    <x v="1"/>
    <n v="0"/>
    <x v="171"/>
    <x v="171"/>
    <s v="Hutan lahan kering sekunder / bekas tebangan"/>
    <x v="1"/>
    <x v="0"/>
    <x v="1"/>
  </r>
  <r>
    <n v="6447"/>
    <n v="1154"/>
    <n v="264"/>
    <n v="9"/>
    <x v="2"/>
    <n v="0"/>
    <x v="178"/>
    <x v="178"/>
    <s v="Semak belukar"/>
    <x v="2"/>
    <x v="0"/>
    <x v="0"/>
  </r>
  <r>
    <n v="6448"/>
    <n v="1302"/>
    <n v="264"/>
    <n v="9"/>
    <x v="7"/>
    <n v="0"/>
    <x v="178"/>
    <x v="178"/>
    <s v="Semak belukar"/>
    <x v="7"/>
    <x v="0"/>
    <x v="0"/>
  </r>
  <r>
    <n v="6449"/>
    <n v="2"/>
    <n v="269"/>
    <n v="16"/>
    <x v="5"/>
    <n v="0"/>
    <x v="176"/>
    <x v="176"/>
    <s v="Pemukiman"/>
    <x v="5"/>
    <x v="0"/>
    <x v="0"/>
  </r>
  <r>
    <n v="6450"/>
    <n v="852"/>
    <n v="268"/>
    <n v="13"/>
    <x v="4"/>
    <n v="0"/>
    <x v="172"/>
    <x v="172"/>
    <s v="Pertanian lahan kering  campur semak / kebun campur"/>
    <x v="4"/>
    <x v="0"/>
    <x v="0"/>
  </r>
  <r>
    <n v="6451"/>
    <n v="366"/>
    <n v="6"/>
    <n v="13"/>
    <x v="1"/>
    <n v="0"/>
    <x v="175"/>
    <x v="175"/>
    <s v="Pertanian lahan kering  campur semak / kebun campur"/>
    <x v="1"/>
    <x v="0"/>
    <x v="0"/>
  </r>
  <r>
    <n v="6452"/>
    <n v="4205"/>
    <n v="6"/>
    <n v="13"/>
    <x v="7"/>
    <n v="0"/>
    <x v="175"/>
    <x v="175"/>
    <s v="Pertanian lahan kering  campur semak / kebun campur"/>
    <x v="7"/>
    <x v="0"/>
    <x v="0"/>
  </r>
  <r>
    <n v="6453"/>
    <n v="705"/>
    <n v="6"/>
    <n v="13"/>
    <x v="2"/>
    <n v="0"/>
    <x v="175"/>
    <x v="175"/>
    <s v="Pertanian lahan kering  campur semak / kebun campur"/>
    <x v="2"/>
    <x v="0"/>
    <x v="0"/>
  </r>
  <r>
    <n v="6454"/>
    <n v="1349"/>
    <n v="100"/>
    <n v="2"/>
    <x v="1"/>
    <n v="0"/>
    <x v="179"/>
    <x v="179"/>
    <s v="Hutan lahan kering sekunder / bekas tebangan"/>
    <x v="1"/>
    <x v="0"/>
    <x v="1"/>
  </r>
  <r>
    <n v="6455"/>
    <n v="327"/>
    <n v="264"/>
    <n v="9"/>
    <x v="5"/>
    <n v="0"/>
    <x v="178"/>
    <x v="178"/>
    <s v="Semak belukar"/>
    <x v="5"/>
    <x v="0"/>
    <x v="0"/>
  </r>
  <r>
    <n v="6456"/>
    <n v="8"/>
    <n v="6"/>
    <n v="18"/>
    <x v="4"/>
    <n v="0"/>
    <x v="175"/>
    <x v="175"/>
    <s v="Lahan terbuka"/>
    <x v="4"/>
    <x v="0"/>
    <x v="0"/>
  </r>
  <r>
    <n v="6457"/>
    <n v="18"/>
    <n v="27"/>
    <n v="13"/>
    <x v="9"/>
    <n v="0"/>
    <x v="159"/>
    <x v="159"/>
    <s v="Pertanian lahan kering  campur semak / kebun campur"/>
    <x v="9"/>
    <x v="0"/>
    <x v="0"/>
  </r>
  <r>
    <n v="6458"/>
    <n v="449"/>
    <n v="302"/>
    <n v="1"/>
    <x v="13"/>
    <n v="0"/>
    <x v="171"/>
    <x v="171"/>
    <s v="Hutan lahan kering primer"/>
    <x v="13"/>
    <x v="0"/>
    <x v="0"/>
  </r>
  <r>
    <n v="6459"/>
    <n v="8"/>
    <n v="302"/>
    <n v="1"/>
    <x v="2"/>
    <n v="0"/>
    <x v="171"/>
    <x v="171"/>
    <s v="Hutan lahan kering primer"/>
    <x v="2"/>
    <x v="0"/>
    <x v="1"/>
  </r>
  <r>
    <n v="6460"/>
    <n v="680"/>
    <n v="269"/>
    <n v="13"/>
    <x v="4"/>
    <n v="0"/>
    <x v="176"/>
    <x v="176"/>
    <s v="Pertanian lahan kering  campur semak / kebun campur"/>
    <x v="4"/>
    <x v="0"/>
    <x v="0"/>
  </r>
  <r>
    <n v="6461"/>
    <n v="3"/>
    <n v="302"/>
    <n v="2"/>
    <x v="12"/>
    <n v="0"/>
    <x v="171"/>
    <x v="171"/>
    <s v="Hutan lahan kering sekunder / bekas tebangan"/>
    <x v="12"/>
    <x v="0"/>
    <x v="1"/>
  </r>
  <r>
    <n v="6462"/>
    <n v="2"/>
    <n v="262"/>
    <n v="13"/>
    <x v="1"/>
    <n v="0"/>
    <x v="181"/>
    <x v="181"/>
    <s v="Pertanian lahan kering  campur semak / kebun campur"/>
    <x v="1"/>
    <x v="0"/>
    <x v="0"/>
  </r>
  <r>
    <n v="6463"/>
    <n v="140"/>
    <n v="262"/>
    <n v="9"/>
    <x v="1"/>
    <n v="0"/>
    <x v="181"/>
    <x v="181"/>
    <s v="Semak belukar"/>
    <x v="1"/>
    <x v="0"/>
    <x v="0"/>
  </r>
  <r>
    <n v="6464"/>
    <n v="25"/>
    <n v="269"/>
    <n v="9"/>
    <x v="4"/>
    <n v="0"/>
    <x v="176"/>
    <x v="176"/>
    <s v="Semak belukar"/>
    <x v="4"/>
    <x v="0"/>
    <x v="0"/>
  </r>
  <r>
    <n v="6465"/>
    <n v="272"/>
    <n v="269"/>
    <n v="9"/>
    <x v="7"/>
    <n v="0"/>
    <x v="176"/>
    <x v="176"/>
    <s v="Semak belukar"/>
    <x v="7"/>
    <x v="0"/>
    <x v="0"/>
  </r>
  <r>
    <n v="6466"/>
    <n v="43"/>
    <n v="6"/>
    <n v="18"/>
    <x v="7"/>
    <n v="0"/>
    <x v="175"/>
    <x v="175"/>
    <s v="Lahan terbuka"/>
    <x v="7"/>
    <x v="0"/>
    <x v="0"/>
  </r>
  <r>
    <n v="6467"/>
    <n v="3"/>
    <n v="257"/>
    <n v="13"/>
    <x v="19"/>
    <n v="0"/>
    <x v="167"/>
    <x v="167"/>
    <s v="Pertanian lahan kering  campur semak / kebun campur"/>
    <x v="19"/>
    <x v="0"/>
    <x v="0"/>
  </r>
  <r>
    <n v="6468"/>
    <n v="13"/>
    <n v="100"/>
    <n v="13"/>
    <x v="4"/>
    <n v="0"/>
    <x v="179"/>
    <x v="179"/>
    <s v="Pertanian lahan kering  campur semak / kebun campur"/>
    <x v="4"/>
    <x v="0"/>
    <x v="0"/>
  </r>
  <r>
    <n v="6469"/>
    <n v="1533"/>
    <n v="302"/>
    <n v="12"/>
    <x v="6"/>
    <n v="0"/>
    <x v="171"/>
    <x v="171"/>
    <s v="Pertanian lahan kering"/>
    <x v="6"/>
    <x v="0"/>
    <x v="0"/>
  </r>
  <r>
    <n v="6470"/>
    <n v="856"/>
    <n v="262"/>
    <n v="13"/>
    <x v="7"/>
    <n v="0"/>
    <x v="181"/>
    <x v="181"/>
    <s v="Pertanian lahan kering  campur semak / kebun campur"/>
    <x v="7"/>
    <x v="0"/>
    <x v="0"/>
  </r>
  <r>
    <n v="6471"/>
    <n v="3291"/>
    <n v="262"/>
    <n v="9"/>
    <x v="7"/>
    <n v="0"/>
    <x v="181"/>
    <x v="181"/>
    <s v="Semak belukar"/>
    <x v="7"/>
    <x v="0"/>
    <x v="0"/>
  </r>
  <r>
    <n v="6472"/>
    <n v="315"/>
    <n v="87"/>
    <n v="2"/>
    <x v="3"/>
    <n v="0"/>
    <x v="184"/>
    <x v="184"/>
    <s v="Hutan lahan kering sekunder / bekas tebangan"/>
    <x v="3"/>
    <x v="0"/>
    <x v="1"/>
  </r>
  <r>
    <n v="6473"/>
    <n v="271"/>
    <n v="91"/>
    <n v="2"/>
    <x v="3"/>
    <n v="0"/>
    <x v="185"/>
    <x v="185"/>
    <s v="Hutan lahan kering sekunder / bekas tebangan"/>
    <x v="3"/>
    <x v="0"/>
    <x v="1"/>
  </r>
  <r>
    <n v="6474"/>
    <n v="1"/>
    <n v="303"/>
    <n v="20"/>
    <x v="6"/>
    <n v="0"/>
    <x v="161"/>
    <x v="161"/>
    <s v="Tubuh air"/>
    <x v="6"/>
    <x v="0"/>
    <x v="0"/>
  </r>
  <r>
    <n v="6475"/>
    <n v="436"/>
    <n v="264"/>
    <n v="9"/>
    <x v="4"/>
    <n v="0"/>
    <x v="178"/>
    <x v="178"/>
    <s v="Semak belukar"/>
    <x v="4"/>
    <x v="0"/>
    <x v="0"/>
  </r>
  <r>
    <n v="6476"/>
    <n v="29"/>
    <n v="268"/>
    <n v="11"/>
    <x v="4"/>
    <n v="0"/>
    <x v="172"/>
    <x v="172"/>
    <s v="Savanna / Padang rumput"/>
    <x v="4"/>
    <x v="0"/>
    <x v="0"/>
  </r>
  <r>
    <n v="6477"/>
    <n v="14"/>
    <n v="297"/>
    <n v="13"/>
    <x v="4"/>
    <n v="0"/>
    <x v="183"/>
    <x v="183"/>
    <s v="Pertanian lahan kering  campur semak / kebun campur"/>
    <x v="4"/>
    <x v="0"/>
    <x v="0"/>
  </r>
  <r>
    <n v="6478"/>
    <n v="7"/>
    <n v="301"/>
    <n v="9"/>
    <x v="12"/>
    <n v="0"/>
    <x v="169"/>
    <x v="169"/>
    <s v="Semak belukar"/>
    <x v="12"/>
    <x v="0"/>
    <x v="0"/>
  </r>
  <r>
    <n v="6479"/>
    <n v="1477"/>
    <n v="256"/>
    <n v="11"/>
    <x v="1"/>
    <n v="0"/>
    <x v="186"/>
    <x v="186"/>
    <s v="Savanna / Padang rumput"/>
    <x v="1"/>
    <x v="0"/>
    <x v="0"/>
  </r>
  <r>
    <n v="6480"/>
    <n v="1662"/>
    <n v="297"/>
    <n v="2"/>
    <x v="4"/>
    <n v="0"/>
    <x v="183"/>
    <x v="183"/>
    <s v="Hutan lahan kering sekunder / bekas tebangan"/>
    <x v="4"/>
    <x v="0"/>
    <x v="0"/>
  </r>
  <r>
    <n v="6481"/>
    <n v="72"/>
    <n v="269"/>
    <n v="9"/>
    <x v="1"/>
    <n v="0"/>
    <x v="176"/>
    <x v="176"/>
    <s v="Semak belukar"/>
    <x v="1"/>
    <x v="0"/>
    <x v="0"/>
  </r>
  <r>
    <n v="6482"/>
    <n v="75"/>
    <n v="97"/>
    <n v="12"/>
    <x v="2"/>
    <n v="0"/>
    <x v="180"/>
    <x v="180"/>
    <s v="Pertanian lahan kering"/>
    <x v="2"/>
    <x v="0"/>
    <x v="0"/>
  </r>
  <r>
    <n v="6483"/>
    <n v="1"/>
    <n v="100"/>
    <n v="13"/>
    <x v="6"/>
    <n v="0"/>
    <x v="179"/>
    <x v="179"/>
    <s v="Pertanian lahan kering  campur semak / kebun campur"/>
    <x v="6"/>
    <x v="0"/>
    <x v="0"/>
  </r>
  <r>
    <n v="6484"/>
    <n v="13"/>
    <n v="303"/>
    <n v="0"/>
    <x v="6"/>
    <n v="0"/>
    <x v="161"/>
    <x v="161"/>
    <s v="No data"/>
    <x v="6"/>
    <x v="0"/>
    <x v="0"/>
  </r>
  <r>
    <n v="6485"/>
    <n v="4988"/>
    <n v="256"/>
    <n v="2"/>
    <x v="4"/>
    <n v="0"/>
    <x v="186"/>
    <x v="186"/>
    <s v="Hutan lahan kering sekunder / bekas tebangan"/>
    <x v="4"/>
    <x v="0"/>
    <x v="0"/>
  </r>
  <r>
    <n v="6486"/>
    <n v="237"/>
    <n v="91"/>
    <n v="12"/>
    <x v="7"/>
    <n v="0"/>
    <x v="185"/>
    <x v="185"/>
    <s v="Pertanian lahan kering"/>
    <x v="7"/>
    <x v="0"/>
    <x v="0"/>
  </r>
  <r>
    <n v="6487"/>
    <n v="45"/>
    <n v="100"/>
    <n v="2"/>
    <x v="6"/>
    <n v="0"/>
    <x v="179"/>
    <x v="179"/>
    <s v="Hutan lahan kering sekunder / bekas tebangan"/>
    <x v="6"/>
    <x v="0"/>
    <x v="1"/>
  </r>
  <r>
    <n v="6488"/>
    <n v="639"/>
    <n v="264"/>
    <n v="9"/>
    <x v="1"/>
    <n v="0"/>
    <x v="178"/>
    <x v="178"/>
    <s v="Semak belukar"/>
    <x v="1"/>
    <x v="0"/>
    <x v="0"/>
  </r>
  <r>
    <n v="6489"/>
    <n v="293"/>
    <n v="256"/>
    <n v="11"/>
    <x v="4"/>
    <n v="0"/>
    <x v="186"/>
    <x v="186"/>
    <s v="Savanna / Padang rumput"/>
    <x v="4"/>
    <x v="0"/>
    <x v="0"/>
  </r>
  <r>
    <n v="6490"/>
    <n v="848"/>
    <n v="97"/>
    <n v="12"/>
    <x v="1"/>
    <n v="0"/>
    <x v="180"/>
    <x v="180"/>
    <s v="Pertanian lahan kering"/>
    <x v="1"/>
    <x v="0"/>
    <x v="0"/>
  </r>
  <r>
    <n v="6491"/>
    <n v="63"/>
    <n v="6"/>
    <n v="13"/>
    <x v="6"/>
    <n v="0"/>
    <x v="175"/>
    <x v="175"/>
    <s v="Pertanian lahan kering  campur semak / kebun campur"/>
    <x v="6"/>
    <x v="0"/>
    <x v="0"/>
  </r>
  <r>
    <n v="6492"/>
    <n v="37"/>
    <n v="50"/>
    <n v="9"/>
    <x v="12"/>
    <n v="0"/>
    <x v="182"/>
    <x v="182"/>
    <s v="Semak belukar"/>
    <x v="12"/>
    <x v="0"/>
    <x v="0"/>
  </r>
  <r>
    <n v="6493"/>
    <n v="444"/>
    <n v="91"/>
    <n v="2"/>
    <x v="7"/>
    <n v="0"/>
    <x v="185"/>
    <x v="185"/>
    <s v="Hutan lahan kering sekunder / bekas tebangan"/>
    <x v="7"/>
    <x v="0"/>
    <x v="1"/>
  </r>
  <r>
    <n v="6494"/>
    <n v="1030"/>
    <n v="98"/>
    <n v="11"/>
    <x v="1"/>
    <n v="0"/>
    <x v="173"/>
    <x v="173"/>
    <s v="Savanna / Padang rumput"/>
    <x v="1"/>
    <x v="0"/>
    <x v="0"/>
  </r>
  <r>
    <n v="6495"/>
    <n v="3"/>
    <n v="301"/>
    <n v="9"/>
    <x v="6"/>
    <n v="0"/>
    <x v="169"/>
    <x v="169"/>
    <s v="Semak belukar"/>
    <x v="6"/>
    <x v="0"/>
    <x v="0"/>
  </r>
  <r>
    <n v="6496"/>
    <n v="17"/>
    <n v="302"/>
    <n v="1"/>
    <x v="4"/>
    <n v="0"/>
    <x v="171"/>
    <x v="171"/>
    <s v="Hutan lahan kering primer"/>
    <x v="4"/>
    <x v="0"/>
    <x v="2"/>
  </r>
  <r>
    <n v="6497"/>
    <n v="9"/>
    <n v="302"/>
    <n v="1"/>
    <x v="6"/>
    <n v="0"/>
    <x v="171"/>
    <x v="171"/>
    <s v="Hutan lahan kering primer"/>
    <x v="6"/>
    <x v="0"/>
    <x v="1"/>
  </r>
  <r>
    <n v="6498"/>
    <n v="7788"/>
    <n v="256"/>
    <n v="2"/>
    <x v="1"/>
    <n v="0"/>
    <x v="186"/>
    <x v="186"/>
    <s v="Hutan lahan kering sekunder / bekas tebangan"/>
    <x v="1"/>
    <x v="0"/>
    <x v="1"/>
  </r>
  <r>
    <n v="6499"/>
    <n v="46"/>
    <n v="256"/>
    <n v="11"/>
    <x v="13"/>
    <n v="0"/>
    <x v="186"/>
    <x v="186"/>
    <s v="Savanna / Padang rumput"/>
    <x v="13"/>
    <x v="0"/>
    <x v="0"/>
  </r>
  <r>
    <n v="6500"/>
    <n v="278"/>
    <n v="100"/>
    <n v="12"/>
    <x v="3"/>
    <n v="0"/>
    <x v="179"/>
    <x v="179"/>
    <s v="Pertanian lahan kering"/>
    <x v="3"/>
    <x v="0"/>
    <x v="0"/>
  </r>
  <r>
    <n v="6501"/>
    <n v="3768"/>
    <n v="266"/>
    <n v="13"/>
    <x v="4"/>
    <n v="0"/>
    <x v="187"/>
    <x v="187"/>
    <s v="Pertanian lahan kering  campur semak / kebun campur"/>
    <x v="4"/>
    <x v="0"/>
    <x v="0"/>
  </r>
  <r>
    <n v="6502"/>
    <n v="37"/>
    <n v="52"/>
    <n v="9"/>
    <x v="2"/>
    <n v="0"/>
    <x v="156"/>
    <x v="156"/>
    <s v="Semak belukar"/>
    <x v="2"/>
    <x v="0"/>
    <x v="0"/>
  </r>
  <r>
    <n v="6503"/>
    <n v="651"/>
    <n v="100"/>
    <n v="12"/>
    <x v="6"/>
    <n v="0"/>
    <x v="179"/>
    <x v="179"/>
    <s v="Pertanian lahan kering"/>
    <x v="6"/>
    <x v="0"/>
    <x v="0"/>
  </r>
  <r>
    <n v="6504"/>
    <n v="8"/>
    <n v="98"/>
    <n v="9"/>
    <x v="3"/>
    <n v="0"/>
    <x v="173"/>
    <x v="173"/>
    <s v="Semak belukar"/>
    <x v="3"/>
    <x v="0"/>
    <x v="0"/>
  </r>
  <r>
    <n v="6505"/>
    <n v="57"/>
    <n v="301"/>
    <n v="12"/>
    <x v="7"/>
    <n v="0"/>
    <x v="169"/>
    <x v="169"/>
    <s v="Pertanian lahan kering"/>
    <x v="7"/>
    <x v="0"/>
    <x v="0"/>
  </r>
  <r>
    <n v="6506"/>
    <n v="16"/>
    <n v="302"/>
    <n v="12"/>
    <x v="13"/>
    <n v="0"/>
    <x v="171"/>
    <x v="171"/>
    <s v="Pertanian lahan kering"/>
    <x v="13"/>
    <x v="0"/>
    <x v="0"/>
  </r>
  <r>
    <n v="6507"/>
    <n v="214"/>
    <n v="258"/>
    <n v="2"/>
    <x v="5"/>
    <n v="0"/>
    <x v="168"/>
    <x v="168"/>
    <s v="Hutan lahan kering sekunder / bekas tebangan"/>
    <x v="5"/>
    <x v="0"/>
    <x v="1"/>
  </r>
  <r>
    <n v="6508"/>
    <n v="2"/>
    <n v="97"/>
    <n v="12"/>
    <x v="4"/>
    <n v="0"/>
    <x v="180"/>
    <x v="180"/>
    <s v="Pertanian lahan kering"/>
    <x v="4"/>
    <x v="0"/>
    <x v="0"/>
  </r>
  <r>
    <n v="6509"/>
    <n v="67"/>
    <n v="100"/>
    <n v="12"/>
    <x v="2"/>
    <n v="0"/>
    <x v="179"/>
    <x v="179"/>
    <s v="Pertanian lahan kering"/>
    <x v="2"/>
    <x v="0"/>
    <x v="0"/>
  </r>
  <r>
    <n v="6510"/>
    <n v="1"/>
    <n v="98"/>
    <n v="16"/>
    <x v="4"/>
    <n v="0"/>
    <x v="173"/>
    <x v="173"/>
    <s v="Pemukiman"/>
    <x v="4"/>
    <x v="0"/>
    <x v="0"/>
  </r>
  <r>
    <n v="6511"/>
    <n v="39"/>
    <n v="98"/>
    <n v="9"/>
    <x v="5"/>
    <n v="0"/>
    <x v="173"/>
    <x v="173"/>
    <s v="Semak belukar"/>
    <x v="5"/>
    <x v="0"/>
    <x v="0"/>
  </r>
  <r>
    <n v="6512"/>
    <n v="254"/>
    <n v="100"/>
    <n v="12"/>
    <x v="1"/>
    <n v="0"/>
    <x v="179"/>
    <x v="179"/>
    <s v="Pertanian lahan kering"/>
    <x v="1"/>
    <x v="0"/>
    <x v="0"/>
  </r>
  <r>
    <n v="6513"/>
    <n v="117"/>
    <n v="100"/>
    <n v="2"/>
    <x v="7"/>
    <n v="0"/>
    <x v="179"/>
    <x v="179"/>
    <s v="Hutan lahan kering sekunder / bekas tebangan"/>
    <x v="7"/>
    <x v="0"/>
    <x v="1"/>
  </r>
  <r>
    <n v="6514"/>
    <n v="79"/>
    <n v="297"/>
    <n v="2"/>
    <x v="19"/>
    <n v="0"/>
    <x v="183"/>
    <x v="183"/>
    <s v="Hutan lahan kering sekunder / bekas tebangan"/>
    <x v="19"/>
    <x v="0"/>
    <x v="1"/>
  </r>
  <r>
    <n v="6515"/>
    <n v="75"/>
    <n v="299"/>
    <n v="2"/>
    <x v="19"/>
    <n v="0"/>
    <x v="188"/>
    <x v="188"/>
    <s v="Hutan lahan kering sekunder / bekas tebangan"/>
    <x v="19"/>
    <x v="0"/>
    <x v="1"/>
  </r>
  <r>
    <n v="6516"/>
    <n v="27"/>
    <n v="301"/>
    <n v="2"/>
    <x v="3"/>
    <n v="0"/>
    <x v="169"/>
    <x v="169"/>
    <s v="Hutan lahan kering sekunder / bekas tebangan"/>
    <x v="3"/>
    <x v="0"/>
    <x v="1"/>
  </r>
  <r>
    <n v="6517"/>
    <n v="306"/>
    <n v="50"/>
    <n v="2"/>
    <x v="5"/>
    <n v="0"/>
    <x v="182"/>
    <x v="182"/>
    <s v="Hutan lahan kering sekunder / bekas tebangan"/>
    <x v="5"/>
    <x v="0"/>
    <x v="1"/>
  </r>
  <r>
    <n v="6518"/>
    <n v="507"/>
    <n v="50"/>
    <n v="2"/>
    <x v="2"/>
    <n v="0"/>
    <x v="182"/>
    <x v="182"/>
    <s v="Hutan lahan kering sekunder / bekas tebangan"/>
    <x v="2"/>
    <x v="0"/>
    <x v="1"/>
  </r>
  <r>
    <n v="6519"/>
    <n v="12"/>
    <n v="97"/>
    <n v="16"/>
    <x v="1"/>
    <n v="0"/>
    <x v="180"/>
    <x v="180"/>
    <s v="Pemukiman"/>
    <x v="1"/>
    <x v="0"/>
    <x v="0"/>
  </r>
  <r>
    <n v="6520"/>
    <n v="78"/>
    <n v="98"/>
    <n v="11"/>
    <x v="2"/>
    <n v="0"/>
    <x v="173"/>
    <x v="173"/>
    <s v="Savanna / Padang rumput"/>
    <x v="2"/>
    <x v="0"/>
    <x v="0"/>
  </r>
  <r>
    <n v="6521"/>
    <n v="43"/>
    <n v="296"/>
    <n v="13"/>
    <x v="1"/>
    <n v="0"/>
    <x v="189"/>
    <x v="189"/>
    <s v="Pertanian lahan kering  campur semak / kebun campur"/>
    <x v="1"/>
    <x v="0"/>
    <x v="0"/>
  </r>
  <r>
    <n v="6522"/>
    <n v="57"/>
    <n v="296"/>
    <n v="2"/>
    <x v="1"/>
    <n v="0"/>
    <x v="189"/>
    <x v="189"/>
    <s v="Hutan lahan kering sekunder / bekas tebangan"/>
    <x v="1"/>
    <x v="0"/>
    <x v="1"/>
  </r>
  <r>
    <n v="6523"/>
    <n v="1203"/>
    <n v="91"/>
    <n v="13"/>
    <x v="7"/>
    <n v="0"/>
    <x v="185"/>
    <x v="185"/>
    <s v="Pertanian lahan kering  campur semak / kebun campur"/>
    <x v="7"/>
    <x v="0"/>
    <x v="0"/>
  </r>
  <r>
    <n v="6524"/>
    <n v="1378"/>
    <n v="296"/>
    <n v="2"/>
    <x v="6"/>
    <n v="0"/>
    <x v="189"/>
    <x v="189"/>
    <s v="Hutan lahan kering sekunder / bekas tebangan"/>
    <x v="6"/>
    <x v="0"/>
    <x v="1"/>
  </r>
  <r>
    <n v="6525"/>
    <n v="291"/>
    <n v="297"/>
    <n v="2"/>
    <x v="3"/>
    <n v="0"/>
    <x v="183"/>
    <x v="183"/>
    <s v="Hutan lahan kering sekunder / bekas tebangan"/>
    <x v="3"/>
    <x v="0"/>
    <x v="1"/>
  </r>
  <r>
    <n v="6526"/>
    <n v="173"/>
    <n v="299"/>
    <n v="2"/>
    <x v="7"/>
    <n v="0"/>
    <x v="188"/>
    <x v="188"/>
    <s v="Hutan lahan kering sekunder / bekas tebangan"/>
    <x v="7"/>
    <x v="0"/>
    <x v="1"/>
  </r>
  <r>
    <n v="6527"/>
    <n v="3"/>
    <n v="301"/>
    <n v="2"/>
    <x v="19"/>
    <n v="0"/>
    <x v="169"/>
    <x v="169"/>
    <s v="Hutan lahan kering sekunder / bekas tebangan"/>
    <x v="19"/>
    <x v="0"/>
    <x v="1"/>
  </r>
  <r>
    <n v="6528"/>
    <n v="2"/>
    <n v="303"/>
    <n v="0"/>
    <x v="13"/>
    <n v="0"/>
    <x v="161"/>
    <x v="161"/>
    <s v="No data"/>
    <x v="13"/>
    <x v="0"/>
    <x v="0"/>
  </r>
  <r>
    <n v="6529"/>
    <n v="34"/>
    <n v="267"/>
    <n v="11"/>
    <x v="1"/>
    <n v="0"/>
    <x v="190"/>
    <x v="190"/>
    <s v="Savanna / Padang rumput"/>
    <x v="1"/>
    <x v="0"/>
    <x v="0"/>
  </r>
  <r>
    <n v="6530"/>
    <n v="541"/>
    <n v="296"/>
    <n v="2"/>
    <x v="4"/>
    <n v="0"/>
    <x v="189"/>
    <x v="189"/>
    <s v="Hutan lahan kering sekunder / bekas tebangan"/>
    <x v="4"/>
    <x v="0"/>
    <x v="0"/>
  </r>
  <r>
    <n v="6531"/>
    <n v="3261"/>
    <n v="266"/>
    <n v="13"/>
    <x v="7"/>
    <n v="0"/>
    <x v="187"/>
    <x v="187"/>
    <s v="Pertanian lahan kering  campur semak / kebun campur"/>
    <x v="7"/>
    <x v="0"/>
    <x v="0"/>
  </r>
  <r>
    <n v="6532"/>
    <n v="289"/>
    <n v="267"/>
    <n v="13"/>
    <x v="1"/>
    <n v="0"/>
    <x v="190"/>
    <x v="190"/>
    <s v="Pertanian lahan kering  campur semak / kebun campur"/>
    <x v="1"/>
    <x v="0"/>
    <x v="0"/>
  </r>
  <r>
    <n v="6533"/>
    <n v="1955"/>
    <n v="6"/>
    <n v="13"/>
    <x v="4"/>
    <n v="0"/>
    <x v="175"/>
    <x v="175"/>
    <s v="Pertanian lahan kering  campur semak / kebun campur"/>
    <x v="4"/>
    <x v="0"/>
    <x v="0"/>
  </r>
  <r>
    <n v="6534"/>
    <n v="28"/>
    <n v="88"/>
    <n v="9"/>
    <x v="4"/>
    <n v="0"/>
    <x v="170"/>
    <x v="170"/>
    <s v="Semak belukar"/>
    <x v="4"/>
    <x v="0"/>
    <x v="0"/>
  </r>
  <r>
    <n v="6535"/>
    <n v="206"/>
    <n v="100"/>
    <n v="2"/>
    <x v="13"/>
    <n v="0"/>
    <x v="179"/>
    <x v="179"/>
    <s v="Hutan lahan kering sekunder / bekas tebangan"/>
    <x v="13"/>
    <x v="0"/>
    <x v="0"/>
  </r>
  <r>
    <n v="6536"/>
    <n v="1035"/>
    <n v="299"/>
    <n v="2"/>
    <x v="4"/>
    <n v="0"/>
    <x v="188"/>
    <x v="188"/>
    <s v="Hutan lahan kering sekunder / bekas tebangan"/>
    <x v="4"/>
    <x v="0"/>
    <x v="0"/>
  </r>
  <r>
    <n v="6537"/>
    <n v="732"/>
    <n v="267"/>
    <n v="13"/>
    <x v="2"/>
    <n v="0"/>
    <x v="190"/>
    <x v="190"/>
    <s v="Pertanian lahan kering  campur semak / kebun campur"/>
    <x v="2"/>
    <x v="0"/>
    <x v="0"/>
  </r>
  <r>
    <n v="6538"/>
    <n v="6"/>
    <n v="100"/>
    <n v="12"/>
    <x v="4"/>
    <n v="0"/>
    <x v="179"/>
    <x v="179"/>
    <s v="Pertanian lahan kering"/>
    <x v="4"/>
    <x v="0"/>
    <x v="0"/>
  </r>
  <r>
    <n v="6539"/>
    <n v="251"/>
    <n v="299"/>
    <n v="12"/>
    <x v="2"/>
    <n v="0"/>
    <x v="188"/>
    <x v="188"/>
    <s v="Pertanian lahan kering"/>
    <x v="2"/>
    <x v="0"/>
    <x v="0"/>
  </r>
  <r>
    <n v="6540"/>
    <n v="3"/>
    <n v="302"/>
    <n v="2"/>
    <x v="3"/>
    <n v="0"/>
    <x v="171"/>
    <x v="171"/>
    <s v="Hutan lahan kering sekunder / bekas tebangan"/>
    <x v="3"/>
    <x v="0"/>
    <x v="1"/>
  </r>
  <r>
    <n v="6541"/>
    <n v="269"/>
    <n v="264"/>
    <n v="11"/>
    <x v="1"/>
    <n v="0"/>
    <x v="178"/>
    <x v="178"/>
    <s v="Savanna / Padang rumput"/>
    <x v="1"/>
    <x v="0"/>
    <x v="0"/>
  </r>
  <r>
    <n v="6542"/>
    <n v="7"/>
    <n v="50"/>
    <n v="9"/>
    <x v="5"/>
    <n v="0"/>
    <x v="182"/>
    <x v="182"/>
    <s v="Semak belukar"/>
    <x v="5"/>
    <x v="0"/>
    <x v="0"/>
  </r>
  <r>
    <n v="6543"/>
    <n v="2406"/>
    <n v="54"/>
    <n v="2"/>
    <x v="4"/>
    <n v="0"/>
    <x v="191"/>
    <x v="191"/>
    <s v="Hutan lahan kering sekunder / bekas tebangan"/>
    <x v="4"/>
    <x v="0"/>
    <x v="0"/>
  </r>
  <r>
    <n v="6544"/>
    <n v="2"/>
    <n v="54"/>
    <n v="18"/>
    <x v="12"/>
    <n v="0"/>
    <x v="191"/>
    <x v="191"/>
    <s v="Lahan terbuka"/>
    <x v="12"/>
    <x v="0"/>
    <x v="0"/>
  </r>
  <r>
    <n v="6545"/>
    <n v="8"/>
    <n v="87"/>
    <n v="0"/>
    <x v="7"/>
    <n v="0"/>
    <x v="184"/>
    <x v="184"/>
    <s v="No data"/>
    <x v="7"/>
    <x v="0"/>
    <x v="0"/>
  </r>
  <r>
    <n v="6546"/>
    <n v="1015"/>
    <n v="296"/>
    <n v="2"/>
    <x v="7"/>
    <n v="0"/>
    <x v="189"/>
    <x v="189"/>
    <s v="Hutan lahan kering sekunder / bekas tebangan"/>
    <x v="7"/>
    <x v="0"/>
    <x v="1"/>
  </r>
  <r>
    <n v="6547"/>
    <n v="398"/>
    <n v="256"/>
    <n v="9"/>
    <x v="4"/>
    <n v="0"/>
    <x v="186"/>
    <x v="186"/>
    <s v="Semak belukar"/>
    <x v="4"/>
    <x v="0"/>
    <x v="0"/>
  </r>
  <r>
    <n v="6548"/>
    <n v="518"/>
    <n v="27"/>
    <n v="11"/>
    <x v="13"/>
    <n v="0"/>
    <x v="159"/>
    <x v="159"/>
    <s v="Savanna / Padang rumput"/>
    <x v="13"/>
    <x v="0"/>
    <x v="0"/>
  </r>
  <r>
    <n v="6549"/>
    <n v="76"/>
    <n v="50"/>
    <n v="14"/>
    <x v="6"/>
    <n v="0"/>
    <x v="182"/>
    <x v="182"/>
    <s v="Sawah"/>
    <x v="6"/>
    <x v="0"/>
    <x v="0"/>
  </r>
  <r>
    <n v="6550"/>
    <n v="30"/>
    <n v="49"/>
    <n v="18"/>
    <x v="4"/>
    <n v="0"/>
    <x v="192"/>
    <x v="192"/>
    <s v="Lahan terbuka"/>
    <x v="4"/>
    <x v="0"/>
    <x v="0"/>
  </r>
  <r>
    <n v="6551"/>
    <n v="4312"/>
    <n v="54"/>
    <n v="2"/>
    <x v="2"/>
    <n v="0"/>
    <x v="191"/>
    <x v="191"/>
    <s v="Hutan lahan kering sekunder / bekas tebangan"/>
    <x v="2"/>
    <x v="0"/>
    <x v="1"/>
  </r>
  <r>
    <n v="6552"/>
    <n v="398"/>
    <n v="97"/>
    <n v="13"/>
    <x v="7"/>
    <n v="0"/>
    <x v="180"/>
    <x v="180"/>
    <s v="Pertanian lahan kering  campur semak / kebun campur"/>
    <x v="7"/>
    <x v="0"/>
    <x v="0"/>
  </r>
  <r>
    <n v="6553"/>
    <n v="1418"/>
    <n v="296"/>
    <n v="13"/>
    <x v="6"/>
    <n v="0"/>
    <x v="189"/>
    <x v="189"/>
    <s v="Pertanian lahan kering  campur semak / kebun campur"/>
    <x v="6"/>
    <x v="0"/>
    <x v="0"/>
  </r>
  <r>
    <n v="6554"/>
    <n v="113"/>
    <n v="299"/>
    <n v="2"/>
    <x v="3"/>
    <n v="0"/>
    <x v="188"/>
    <x v="188"/>
    <s v="Hutan lahan kering sekunder / bekas tebangan"/>
    <x v="3"/>
    <x v="0"/>
    <x v="1"/>
  </r>
  <r>
    <n v="6555"/>
    <n v="468"/>
    <n v="264"/>
    <n v="11"/>
    <x v="4"/>
    <n v="0"/>
    <x v="178"/>
    <x v="178"/>
    <s v="Savanna / Padang rumput"/>
    <x v="4"/>
    <x v="0"/>
    <x v="0"/>
  </r>
  <r>
    <n v="6556"/>
    <n v="50"/>
    <n v="50"/>
    <n v="13"/>
    <x v="12"/>
    <n v="0"/>
    <x v="182"/>
    <x v="182"/>
    <s v="Pertanian lahan kering  campur semak / kebun campur"/>
    <x v="12"/>
    <x v="0"/>
    <x v="0"/>
  </r>
  <r>
    <n v="6557"/>
    <n v="25"/>
    <n v="50"/>
    <n v="13"/>
    <x v="6"/>
    <n v="0"/>
    <x v="182"/>
    <x v="182"/>
    <s v="Pertanian lahan kering  campur semak / kebun campur"/>
    <x v="6"/>
    <x v="0"/>
    <x v="0"/>
  </r>
  <r>
    <n v="6558"/>
    <n v="34"/>
    <n v="49"/>
    <n v="18"/>
    <x v="12"/>
    <n v="0"/>
    <x v="192"/>
    <x v="192"/>
    <s v="Lahan terbuka"/>
    <x v="12"/>
    <x v="0"/>
    <x v="0"/>
  </r>
  <r>
    <n v="6559"/>
    <n v="159"/>
    <n v="54"/>
    <n v="2"/>
    <x v="12"/>
    <n v="0"/>
    <x v="191"/>
    <x v="191"/>
    <s v="Hutan lahan kering sekunder / bekas tebangan"/>
    <x v="12"/>
    <x v="0"/>
    <x v="1"/>
  </r>
  <r>
    <n v="6560"/>
    <n v="12"/>
    <n v="302"/>
    <n v="2"/>
    <x v="8"/>
    <n v="0"/>
    <x v="171"/>
    <x v="171"/>
    <s v="Hutan lahan kering sekunder / bekas tebangan"/>
    <x v="8"/>
    <x v="0"/>
    <x v="1"/>
  </r>
  <r>
    <n v="6561"/>
    <n v="180"/>
    <n v="302"/>
    <n v="16"/>
    <x v="6"/>
    <n v="0"/>
    <x v="171"/>
    <x v="171"/>
    <s v="Pemukiman"/>
    <x v="6"/>
    <x v="0"/>
    <x v="0"/>
  </r>
  <r>
    <n v="6562"/>
    <n v="2"/>
    <n v="50"/>
    <n v="14"/>
    <x v="0"/>
    <n v="0"/>
    <x v="182"/>
    <x v="182"/>
    <s v="Sawah"/>
    <x v="0"/>
    <x v="0"/>
    <x v="0"/>
  </r>
  <r>
    <n v="6563"/>
    <n v="3"/>
    <n v="50"/>
    <n v="16"/>
    <x v="0"/>
    <n v="0"/>
    <x v="182"/>
    <x v="182"/>
    <s v="Pemukiman"/>
    <x v="0"/>
    <x v="0"/>
    <x v="0"/>
  </r>
  <r>
    <n v="6564"/>
    <n v="74"/>
    <n v="50"/>
    <n v="16"/>
    <x v="3"/>
    <n v="0"/>
    <x v="182"/>
    <x v="182"/>
    <s v="Pemukiman"/>
    <x v="3"/>
    <x v="0"/>
    <x v="0"/>
  </r>
  <r>
    <n v="6565"/>
    <n v="112"/>
    <n v="50"/>
    <n v="9"/>
    <x v="2"/>
    <n v="0"/>
    <x v="182"/>
    <x v="182"/>
    <s v="Semak belukar"/>
    <x v="2"/>
    <x v="0"/>
    <x v="0"/>
  </r>
  <r>
    <n v="6566"/>
    <n v="67"/>
    <n v="302"/>
    <n v="16"/>
    <x v="3"/>
    <n v="0"/>
    <x v="171"/>
    <x v="171"/>
    <s v="Pemukiman"/>
    <x v="3"/>
    <x v="0"/>
    <x v="0"/>
  </r>
  <r>
    <n v="6567"/>
    <n v="107"/>
    <n v="50"/>
    <n v="13"/>
    <x v="2"/>
    <n v="0"/>
    <x v="182"/>
    <x v="182"/>
    <s v="Pertanian lahan kering  campur semak / kebun campur"/>
    <x v="2"/>
    <x v="0"/>
    <x v="0"/>
  </r>
  <r>
    <n v="6568"/>
    <n v="33"/>
    <n v="50"/>
    <n v="18"/>
    <x v="6"/>
    <n v="0"/>
    <x v="182"/>
    <x v="182"/>
    <s v="Lahan terbuka"/>
    <x v="6"/>
    <x v="0"/>
    <x v="0"/>
  </r>
  <r>
    <n v="6569"/>
    <n v="16690"/>
    <n v="49"/>
    <n v="2"/>
    <x v="4"/>
    <n v="0"/>
    <x v="192"/>
    <x v="192"/>
    <s v="Hutan lahan kering sekunder / bekas tebangan"/>
    <x v="4"/>
    <x v="0"/>
    <x v="0"/>
  </r>
  <r>
    <n v="6570"/>
    <n v="2"/>
    <n v="100"/>
    <n v="13"/>
    <x v="3"/>
    <n v="0"/>
    <x v="179"/>
    <x v="179"/>
    <s v="Pertanian lahan kering  campur semak / kebun campur"/>
    <x v="3"/>
    <x v="0"/>
    <x v="0"/>
  </r>
  <r>
    <n v="6571"/>
    <n v="10"/>
    <n v="28"/>
    <n v="0"/>
    <x v="1"/>
    <n v="0"/>
    <x v="193"/>
    <x v="193"/>
    <s v="No data"/>
    <x v="1"/>
    <x v="0"/>
    <x v="0"/>
  </r>
  <r>
    <n v="6572"/>
    <n v="21916"/>
    <n v="28"/>
    <n v="11"/>
    <x v="1"/>
    <n v="0"/>
    <x v="193"/>
    <x v="193"/>
    <s v="Savanna / Padang rumput"/>
    <x v="1"/>
    <x v="0"/>
    <x v="0"/>
  </r>
  <r>
    <n v="6573"/>
    <n v="202"/>
    <n v="49"/>
    <n v="2"/>
    <x v="12"/>
    <n v="0"/>
    <x v="192"/>
    <x v="192"/>
    <s v="Hutan lahan kering sekunder / bekas tebangan"/>
    <x v="12"/>
    <x v="0"/>
    <x v="1"/>
  </r>
  <r>
    <n v="6574"/>
    <n v="25"/>
    <n v="296"/>
    <n v="11"/>
    <x v="6"/>
    <n v="0"/>
    <x v="189"/>
    <x v="189"/>
    <s v="Savanna / Padang rumput"/>
    <x v="6"/>
    <x v="0"/>
    <x v="0"/>
  </r>
  <r>
    <n v="6575"/>
    <n v="75"/>
    <n v="264"/>
    <n v="1"/>
    <x v="1"/>
    <n v="0"/>
    <x v="178"/>
    <x v="178"/>
    <s v="Hutan lahan kering primer"/>
    <x v="1"/>
    <x v="0"/>
    <x v="1"/>
  </r>
  <r>
    <n v="6576"/>
    <n v="4"/>
    <n v="50"/>
    <n v="18"/>
    <x v="2"/>
    <n v="0"/>
    <x v="182"/>
    <x v="182"/>
    <s v="Lahan terbuka"/>
    <x v="2"/>
    <x v="0"/>
    <x v="0"/>
  </r>
  <r>
    <n v="6577"/>
    <n v="37"/>
    <n v="100"/>
    <n v="13"/>
    <x v="1"/>
    <n v="0"/>
    <x v="179"/>
    <x v="179"/>
    <s v="Pertanian lahan kering  campur semak / kebun campur"/>
    <x v="1"/>
    <x v="0"/>
    <x v="0"/>
  </r>
  <r>
    <n v="6578"/>
    <n v="83"/>
    <n v="98"/>
    <n v="2"/>
    <x v="12"/>
    <n v="0"/>
    <x v="173"/>
    <x v="173"/>
    <s v="Hutan lahan kering sekunder / bekas tebangan"/>
    <x v="12"/>
    <x v="0"/>
    <x v="1"/>
  </r>
  <r>
    <n v="6579"/>
    <n v="56"/>
    <n v="296"/>
    <n v="2"/>
    <x v="12"/>
    <n v="0"/>
    <x v="189"/>
    <x v="189"/>
    <s v="Hutan lahan kering sekunder / bekas tebangan"/>
    <x v="12"/>
    <x v="0"/>
    <x v="1"/>
  </r>
  <r>
    <n v="6580"/>
    <n v="14"/>
    <n v="296"/>
    <n v="13"/>
    <x v="7"/>
    <n v="0"/>
    <x v="189"/>
    <x v="189"/>
    <s v="Pertanian lahan kering  campur semak / kebun campur"/>
    <x v="7"/>
    <x v="0"/>
    <x v="0"/>
  </r>
  <r>
    <n v="6581"/>
    <n v="128"/>
    <n v="299"/>
    <n v="2"/>
    <x v="2"/>
    <n v="0"/>
    <x v="188"/>
    <x v="188"/>
    <s v="Hutan lahan kering sekunder / bekas tebangan"/>
    <x v="2"/>
    <x v="0"/>
    <x v="1"/>
  </r>
  <r>
    <n v="6582"/>
    <n v="48"/>
    <n v="299"/>
    <n v="12"/>
    <x v="1"/>
    <n v="0"/>
    <x v="188"/>
    <x v="188"/>
    <s v="Pertanian lahan kering"/>
    <x v="1"/>
    <x v="0"/>
    <x v="0"/>
  </r>
  <r>
    <n v="6583"/>
    <n v="662"/>
    <n v="302"/>
    <n v="14"/>
    <x v="6"/>
    <n v="0"/>
    <x v="171"/>
    <x v="171"/>
    <s v="Sawah"/>
    <x v="6"/>
    <x v="0"/>
    <x v="0"/>
  </r>
  <r>
    <n v="6584"/>
    <n v="350"/>
    <n v="262"/>
    <n v="9"/>
    <x v="3"/>
    <n v="0"/>
    <x v="181"/>
    <x v="181"/>
    <s v="Semak belukar"/>
    <x v="3"/>
    <x v="0"/>
    <x v="0"/>
  </r>
  <r>
    <n v="6585"/>
    <n v="16"/>
    <n v="28"/>
    <n v="0"/>
    <x v="0"/>
    <n v="0"/>
    <x v="193"/>
    <x v="193"/>
    <s v="No data"/>
    <x v="0"/>
    <x v="0"/>
    <x v="0"/>
  </r>
  <r>
    <n v="6586"/>
    <n v="226"/>
    <n v="50"/>
    <n v="13"/>
    <x v="3"/>
    <n v="0"/>
    <x v="182"/>
    <x v="182"/>
    <s v="Pertanian lahan kering  campur semak / kebun campur"/>
    <x v="3"/>
    <x v="0"/>
    <x v="0"/>
  </r>
  <r>
    <n v="6587"/>
    <n v="1"/>
    <n v="50"/>
    <n v="16"/>
    <x v="6"/>
    <n v="0"/>
    <x v="182"/>
    <x v="182"/>
    <s v="Pemukiman"/>
    <x v="6"/>
    <x v="0"/>
    <x v="0"/>
  </r>
  <r>
    <n v="6588"/>
    <n v="103"/>
    <n v="50"/>
    <n v="2"/>
    <x v="1"/>
    <n v="0"/>
    <x v="182"/>
    <x v="182"/>
    <s v="Hutan lahan kering sekunder / bekas tebangan"/>
    <x v="1"/>
    <x v="0"/>
    <x v="1"/>
  </r>
  <r>
    <n v="6589"/>
    <n v="73"/>
    <n v="88"/>
    <n v="11"/>
    <x v="4"/>
    <n v="0"/>
    <x v="170"/>
    <x v="170"/>
    <s v="Savanna / Padang rumput"/>
    <x v="4"/>
    <x v="0"/>
    <x v="0"/>
  </r>
  <r>
    <n v="6590"/>
    <n v="115"/>
    <n v="91"/>
    <n v="13"/>
    <x v="3"/>
    <n v="0"/>
    <x v="185"/>
    <x v="185"/>
    <s v="Pertanian lahan kering  campur semak / kebun campur"/>
    <x v="3"/>
    <x v="0"/>
    <x v="0"/>
  </r>
  <r>
    <n v="6591"/>
    <n v="636"/>
    <n v="100"/>
    <n v="12"/>
    <x v="7"/>
    <n v="0"/>
    <x v="179"/>
    <x v="179"/>
    <s v="Pertanian lahan kering"/>
    <x v="7"/>
    <x v="0"/>
    <x v="0"/>
  </r>
  <r>
    <n v="6592"/>
    <n v="133"/>
    <n v="296"/>
    <n v="2"/>
    <x v="5"/>
    <n v="0"/>
    <x v="189"/>
    <x v="189"/>
    <s v="Hutan lahan kering sekunder / bekas tebangan"/>
    <x v="5"/>
    <x v="0"/>
    <x v="1"/>
  </r>
  <r>
    <n v="6593"/>
    <n v="154"/>
    <n v="297"/>
    <n v="2"/>
    <x v="2"/>
    <n v="0"/>
    <x v="183"/>
    <x v="183"/>
    <s v="Hutan lahan kering sekunder / bekas tebangan"/>
    <x v="2"/>
    <x v="0"/>
    <x v="1"/>
  </r>
  <r>
    <n v="6594"/>
    <n v="12"/>
    <n v="302"/>
    <n v="12"/>
    <x v="8"/>
    <n v="0"/>
    <x v="171"/>
    <x v="171"/>
    <s v="Pertanian lahan kering"/>
    <x v="8"/>
    <x v="0"/>
    <x v="0"/>
  </r>
  <r>
    <n v="6595"/>
    <n v="1385"/>
    <n v="267"/>
    <n v="13"/>
    <x v="4"/>
    <n v="0"/>
    <x v="190"/>
    <x v="190"/>
    <s v="Pertanian lahan kering  campur semak / kebun campur"/>
    <x v="4"/>
    <x v="0"/>
    <x v="0"/>
  </r>
  <r>
    <n v="6596"/>
    <n v="616"/>
    <n v="88"/>
    <n v="11"/>
    <x v="13"/>
    <n v="0"/>
    <x v="170"/>
    <x v="170"/>
    <s v="Savanna / Padang rumput"/>
    <x v="13"/>
    <x v="0"/>
    <x v="0"/>
  </r>
  <r>
    <n v="6597"/>
    <n v="101"/>
    <n v="97"/>
    <n v="13"/>
    <x v="3"/>
    <n v="0"/>
    <x v="180"/>
    <x v="180"/>
    <s v="Pertanian lahan kering  campur semak / kebun campur"/>
    <x v="3"/>
    <x v="0"/>
    <x v="0"/>
  </r>
  <r>
    <n v="6598"/>
    <n v="9"/>
    <n v="100"/>
    <n v="11"/>
    <x v="2"/>
    <n v="0"/>
    <x v="179"/>
    <x v="179"/>
    <s v="Savanna / Padang rumput"/>
    <x v="2"/>
    <x v="0"/>
    <x v="0"/>
  </r>
  <r>
    <n v="6599"/>
    <n v="6"/>
    <n v="296"/>
    <n v="11"/>
    <x v="12"/>
    <n v="0"/>
    <x v="189"/>
    <x v="189"/>
    <s v="Savanna / Padang rumput"/>
    <x v="12"/>
    <x v="0"/>
    <x v="0"/>
  </r>
  <r>
    <n v="6600"/>
    <n v="56"/>
    <n v="296"/>
    <n v="2"/>
    <x v="3"/>
    <n v="0"/>
    <x v="189"/>
    <x v="189"/>
    <s v="Hutan lahan kering sekunder / bekas tebangan"/>
    <x v="3"/>
    <x v="0"/>
    <x v="1"/>
  </r>
  <r>
    <n v="6601"/>
    <n v="151"/>
    <n v="296"/>
    <n v="2"/>
    <x v="2"/>
    <n v="0"/>
    <x v="189"/>
    <x v="189"/>
    <s v="Hutan lahan kering sekunder / bekas tebangan"/>
    <x v="2"/>
    <x v="0"/>
    <x v="1"/>
  </r>
  <r>
    <n v="6602"/>
    <n v="1"/>
    <n v="299"/>
    <n v="20"/>
    <x v="1"/>
    <n v="0"/>
    <x v="188"/>
    <x v="188"/>
    <s v="Tubuh air"/>
    <x v="1"/>
    <x v="0"/>
    <x v="0"/>
  </r>
  <r>
    <n v="6603"/>
    <n v="800"/>
    <n v="262"/>
    <n v="9"/>
    <x v="6"/>
    <n v="0"/>
    <x v="181"/>
    <x v="181"/>
    <s v="Semak belukar"/>
    <x v="6"/>
    <x v="0"/>
    <x v="0"/>
  </r>
  <r>
    <n v="6604"/>
    <n v="1"/>
    <n v="262"/>
    <n v="11"/>
    <x v="1"/>
    <n v="0"/>
    <x v="181"/>
    <x v="181"/>
    <s v="Savanna / Padang rumput"/>
    <x v="1"/>
    <x v="0"/>
    <x v="0"/>
  </r>
  <r>
    <n v="6605"/>
    <n v="515"/>
    <n v="266"/>
    <n v="13"/>
    <x v="2"/>
    <n v="0"/>
    <x v="187"/>
    <x v="187"/>
    <s v="Pertanian lahan kering  campur semak / kebun campur"/>
    <x v="2"/>
    <x v="0"/>
    <x v="0"/>
  </r>
  <r>
    <n v="6606"/>
    <n v="391"/>
    <n v="256"/>
    <n v="9"/>
    <x v="1"/>
    <n v="0"/>
    <x v="186"/>
    <x v="186"/>
    <s v="Semak belukar"/>
    <x v="1"/>
    <x v="0"/>
    <x v="0"/>
  </r>
  <r>
    <n v="6607"/>
    <n v="23"/>
    <n v="299"/>
    <n v="20"/>
    <x v="12"/>
    <n v="0"/>
    <x v="188"/>
    <x v="188"/>
    <s v="Tubuh air"/>
    <x v="12"/>
    <x v="0"/>
    <x v="0"/>
  </r>
  <r>
    <n v="6608"/>
    <n v="41"/>
    <n v="299"/>
    <n v="20"/>
    <x v="6"/>
    <n v="0"/>
    <x v="188"/>
    <x v="188"/>
    <s v="Tubuh air"/>
    <x v="6"/>
    <x v="0"/>
    <x v="0"/>
  </r>
  <r>
    <n v="6609"/>
    <n v="1"/>
    <n v="299"/>
    <n v="9"/>
    <x v="2"/>
    <n v="0"/>
    <x v="188"/>
    <x v="188"/>
    <s v="Semak belukar"/>
    <x v="2"/>
    <x v="0"/>
    <x v="0"/>
  </r>
  <r>
    <n v="6610"/>
    <n v="324"/>
    <n v="299"/>
    <n v="9"/>
    <x v="4"/>
    <n v="0"/>
    <x v="188"/>
    <x v="188"/>
    <s v="Semak belukar"/>
    <x v="4"/>
    <x v="0"/>
    <x v="0"/>
  </r>
  <r>
    <n v="6611"/>
    <n v="435"/>
    <n v="299"/>
    <n v="12"/>
    <x v="4"/>
    <n v="0"/>
    <x v="188"/>
    <x v="188"/>
    <s v="Pertanian lahan kering"/>
    <x v="4"/>
    <x v="0"/>
    <x v="0"/>
  </r>
  <r>
    <n v="6612"/>
    <n v="1146"/>
    <n v="262"/>
    <n v="9"/>
    <x v="4"/>
    <n v="0"/>
    <x v="181"/>
    <x v="181"/>
    <s v="Semak belukar"/>
    <x v="4"/>
    <x v="0"/>
    <x v="0"/>
  </r>
  <r>
    <n v="6613"/>
    <n v="940"/>
    <n v="266"/>
    <n v="13"/>
    <x v="3"/>
    <n v="0"/>
    <x v="187"/>
    <x v="187"/>
    <s v="Pertanian lahan kering  campur semak / kebun campur"/>
    <x v="3"/>
    <x v="0"/>
    <x v="0"/>
  </r>
  <r>
    <n v="6614"/>
    <n v="95"/>
    <n v="100"/>
    <n v="11"/>
    <x v="7"/>
    <n v="0"/>
    <x v="179"/>
    <x v="179"/>
    <s v="Savanna / Padang rumput"/>
    <x v="7"/>
    <x v="0"/>
    <x v="0"/>
  </r>
  <r>
    <n v="6615"/>
    <n v="1026"/>
    <n v="100"/>
    <n v="11"/>
    <x v="1"/>
    <n v="0"/>
    <x v="179"/>
    <x v="179"/>
    <s v="Savanna / Padang rumput"/>
    <x v="1"/>
    <x v="0"/>
    <x v="0"/>
  </r>
  <r>
    <n v="6616"/>
    <n v="2"/>
    <n v="98"/>
    <n v="11"/>
    <x v="5"/>
    <n v="0"/>
    <x v="173"/>
    <x v="173"/>
    <s v="Savanna / Padang rumput"/>
    <x v="5"/>
    <x v="0"/>
    <x v="0"/>
  </r>
  <r>
    <n v="6617"/>
    <n v="201"/>
    <n v="299"/>
    <n v="12"/>
    <x v="6"/>
    <n v="0"/>
    <x v="188"/>
    <x v="188"/>
    <s v="Pertanian lahan kering"/>
    <x v="6"/>
    <x v="0"/>
    <x v="0"/>
  </r>
  <r>
    <n v="6618"/>
    <n v="3"/>
    <n v="299"/>
    <n v="9"/>
    <x v="1"/>
    <n v="0"/>
    <x v="188"/>
    <x v="188"/>
    <s v="Semak belukar"/>
    <x v="1"/>
    <x v="0"/>
    <x v="0"/>
  </r>
  <r>
    <n v="6619"/>
    <n v="1886"/>
    <n v="256"/>
    <n v="13"/>
    <x v="1"/>
    <n v="0"/>
    <x v="186"/>
    <x v="186"/>
    <s v="Pertanian lahan kering  campur semak / kebun campur"/>
    <x v="1"/>
    <x v="0"/>
    <x v="0"/>
  </r>
  <r>
    <n v="6620"/>
    <n v="2"/>
    <n v="27"/>
    <n v="18"/>
    <x v="13"/>
    <n v="0"/>
    <x v="159"/>
    <x v="159"/>
    <s v="Lahan terbuka"/>
    <x v="13"/>
    <x v="0"/>
    <x v="0"/>
  </r>
  <r>
    <n v="6621"/>
    <n v="356"/>
    <n v="87"/>
    <n v="2"/>
    <x v="4"/>
    <n v="0"/>
    <x v="184"/>
    <x v="184"/>
    <s v="Hutan lahan kering sekunder / bekas tebangan"/>
    <x v="4"/>
    <x v="0"/>
    <x v="0"/>
  </r>
  <r>
    <n v="6622"/>
    <n v="24"/>
    <n v="100"/>
    <n v="12"/>
    <x v="13"/>
    <n v="0"/>
    <x v="179"/>
    <x v="179"/>
    <s v="Pertanian lahan kering"/>
    <x v="13"/>
    <x v="0"/>
    <x v="0"/>
  </r>
  <r>
    <n v="6623"/>
    <n v="75"/>
    <n v="296"/>
    <n v="11"/>
    <x v="7"/>
    <n v="0"/>
    <x v="189"/>
    <x v="189"/>
    <s v="Savanna / Padang rumput"/>
    <x v="7"/>
    <x v="0"/>
    <x v="0"/>
  </r>
  <r>
    <n v="6624"/>
    <n v="4"/>
    <n v="98"/>
    <n v="11"/>
    <x v="12"/>
    <n v="0"/>
    <x v="173"/>
    <x v="173"/>
    <s v="Savanna / Padang rumput"/>
    <x v="12"/>
    <x v="0"/>
    <x v="0"/>
  </r>
  <r>
    <n v="6625"/>
    <n v="52"/>
    <n v="299"/>
    <n v="9"/>
    <x v="6"/>
    <n v="0"/>
    <x v="188"/>
    <x v="188"/>
    <s v="Semak belukar"/>
    <x v="6"/>
    <x v="0"/>
    <x v="0"/>
  </r>
  <r>
    <n v="6626"/>
    <n v="78"/>
    <n v="299"/>
    <n v="12"/>
    <x v="3"/>
    <n v="0"/>
    <x v="188"/>
    <x v="188"/>
    <s v="Pertanian lahan kering"/>
    <x v="3"/>
    <x v="0"/>
    <x v="0"/>
  </r>
  <r>
    <n v="6627"/>
    <n v="260"/>
    <n v="266"/>
    <n v="13"/>
    <x v="1"/>
    <n v="0"/>
    <x v="187"/>
    <x v="187"/>
    <s v="Pertanian lahan kering  campur semak / kebun campur"/>
    <x v="1"/>
    <x v="0"/>
    <x v="0"/>
  </r>
  <r>
    <n v="6628"/>
    <n v="2"/>
    <n v="93"/>
    <n v="0"/>
    <x v="3"/>
    <n v="0"/>
    <x v="177"/>
    <x v="177"/>
    <s v="No data"/>
    <x v="3"/>
    <x v="0"/>
    <x v="0"/>
  </r>
  <r>
    <n v="6629"/>
    <n v="101"/>
    <n v="100"/>
    <n v="16"/>
    <x v="1"/>
    <n v="0"/>
    <x v="179"/>
    <x v="179"/>
    <s v="Pemukiman"/>
    <x v="1"/>
    <x v="0"/>
    <x v="0"/>
  </r>
  <r>
    <n v="6630"/>
    <n v="14"/>
    <n v="299"/>
    <n v="9"/>
    <x v="3"/>
    <n v="0"/>
    <x v="188"/>
    <x v="188"/>
    <s v="Semak belukar"/>
    <x v="3"/>
    <x v="0"/>
    <x v="0"/>
  </r>
  <r>
    <n v="6631"/>
    <n v="207"/>
    <n v="264"/>
    <n v="13"/>
    <x v="2"/>
    <n v="0"/>
    <x v="178"/>
    <x v="178"/>
    <s v="Pertanian lahan kering  campur semak / kebun campur"/>
    <x v="2"/>
    <x v="0"/>
    <x v="0"/>
  </r>
  <r>
    <n v="6632"/>
    <n v="1872"/>
    <n v="264"/>
    <n v="13"/>
    <x v="4"/>
    <n v="0"/>
    <x v="178"/>
    <x v="178"/>
    <s v="Pertanian lahan kering  campur semak / kebun campur"/>
    <x v="4"/>
    <x v="0"/>
    <x v="0"/>
  </r>
  <r>
    <n v="6633"/>
    <n v="106"/>
    <n v="267"/>
    <n v="9"/>
    <x v="1"/>
    <n v="0"/>
    <x v="190"/>
    <x v="190"/>
    <s v="Semak belukar"/>
    <x v="1"/>
    <x v="0"/>
    <x v="0"/>
  </r>
  <r>
    <n v="6634"/>
    <n v="41"/>
    <n v="267"/>
    <n v="9"/>
    <x v="2"/>
    <n v="0"/>
    <x v="190"/>
    <x v="190"/>
    <s v="Semak belukar"/>
    <x v="2"/>
    <x v="0"/>
    <x v="0"/>
  </r>
  <r>
    <n v="6635"/>
    <n v="2240"/>
    <n v="256"/>
    <n v="13"/>
    <x v="4"/>
    <n v="0"/>
    <x v="186"/>
    <x v="186"/>
    <s v="Pertanian lahan kering  campur semak / kebun campur"/>
    <x v="4"/>
    <x v="0"/>
    <x v="0"/>
  </r>
  <r>
    <n v="6636"/>
    <n v="79"/>
    <n v="100"/>
    <n v="16"/>
    <x v="6"/>
    <n v="0"/>
    <x v="179"/>
    <x v="179"/>
    <s v="Pemukiman"/>
    <x v="6"/>
    <x v="0"/>
    <x v="0"/>
  </r>
  <r>
    <n v="6637"/>
    <n v="6"/>
    <n v="98"/>
    <n v="11"/>
    <x v="7"/>
    <n v="0"/>
    <x v="173"/>
    <x v="173"/>
    <s v="Savanna / Padang rumput"/>
    <x v="7"/>
    <x v="0"/>
    <x v="0"/>
  </r>
  <r>
    <n v="6638"/>
    <n v="232"/>
    <n v="299"/>
    <n v="2"/>
    <x v="6"/>
    <n v="0"/>
    <x v="188"/>
    <x v="188"/>
    <s v="Hutan lahan kering sekunder / bekas tebangan"/>
    <x v="6"/>
    <x v="0"/>
    <x v="1"/>
  </r>
  <r>
    <n v="6639"/>
    <n v="46"/>
    <n v="302"/>
    <n v="2"/>
    <x v="6"/>
    <n v="0"/>
    <x v="171"/>
    <x v="171"/>
    <s v="Hutan lahan kering sekunder / bekas tebangan"/>
    <x v="6"/>
    <x v="0"/>
    <x v="1"/>
  </r>
  <r>
    <n v="6640"/>
    <n v="345"/>
    <n v="264"/>
    <n v="1"/>
    <x v="4"/>
    <n v="0"/>
    <x v="178"/>
    <x v="178"/>
    <s v="Hutan lahan kering primer"/>
    <x v="4"/>
    <x v="0"/>
    <x v="2"/>
  </r>
  <r>
    <n v="6641"/>
    <n v="16"/>
    <n v="269"/>
    <n v="2"/>
    <x v="4"/>
    <n v="0"/>
    <x v="176"/>
    <x v="176"/>
    <s v="Hutan lahan kering sekunder / bekas tebangan"/>
    <x v="4"/>
    <x v="0"/>
    <x v="0"/>
  </r>
  <r>
    <n v="6642"/>
    <n v="4"/>
    <n v="264"/>
    <n v="13"/>
    <x v="1"/>
    <n v="0"/>
    <x v="178"/>
    <x v="178"/>
    <s v="Pertanian lahan kering  campur semak / kebun campur"/>
    <x v="1"/>
    <x v="0"/>
    <x v="0"/>
  </r>
  <r>
    <n v="6643"/>
    <n v="40"/>
    <n v="27"/>
    <n v="13"/>
    <x v="7"/>
    <n v="0"/>
    <x v="159"/>
    <x v="159"/>
    <s v="Pertanian lahan kering  campur semak / kebun campur"/>
    <x v="7"/>
    <x v="0"/>
    <x v="0"/>
  </r>
  <r>
    <n v="6644"/>
    <n v="79"/>
    <n v="86"/>
    <n v="13"/>
    <x v="7"/>
    <n v="0"/>
    <x v="194"/>
    <x v="194"/>
    <s v="Pertanian lahan kering  campur semak / kebun campur"/>
    <x v="7"/>
    <x v="0"/>
    <x v="0"/>
  </r>
  <r>
    <n v="6645"/>
    <n v="8"/>
    <n v="302"/>
    <n v="12"/>
    <x v="0"/>
    <n v="0"/>
    <x v="171"/>
    <x v="171"/>
    <s v="Pertanian lahan kering"/>
    <x v="0"/>
    <x v="0"/>
    <x v="0"/>
  </r>
  <r>
    <n v="6646"/>
    <n v="3"/>
    <n v="302"/>
    <n v="0"/>
    <x v="0"/>
    <n v="0"/>
    <x v="171"/>
    <x v="171"/>
    <s v="No data"/>
    <x v="0"/>
    <x v="0"/>
    <x v="0"/>
  </r>
  <r>
    <n v="6647"/>
    <n v="870"/>
    <n v="264"/>
    <n v="2"/>
    <x v="4"/>
    <n v="0"/>
    <x v="178"/>
    <x v="178"/>
    <s v="Hutan lahan kering sekunder / bekas tebangan"/>
    <x v="4"/>
    <x v="0"/>
    <x v="0"/>
  </r>
  <r>
    <n v="6648"/>
    <n v="747"/>
    <n v="266"/>
    <n v="13"/>
    <x v="6"/>
    <n v="0"/>
    <x v="187"/>
    <x v="187"/>
    <s v="Pertanian lahan kering  campur semak / kebun campur"/>
    <x v="6"/>
    <x v="0"/>
    <x v="0"/>
  </r>
  <r>
    <n v="6649"/>
    <n v="2"/>
    <n v="267"/>
    <n v="9"/>
    <x v="4"/>
    <n v="0"/>
    <x v="190"/>
    <x v="190"/>
    <s v="Semak belukar"/>
    <x v="4"/>
    <x v="0"/>
    <x v="0"/>
  </r>
  <r>
    <n v="6650"/>
    <n v="210"/>
    <n v="302"/>
    <n v="16"/>
    <x v="8"/>
    <n v="0"/>
    <x v="171"/>
    <x v="171"/>
    <s v="Pemukiman"/>
    <x v="8"/>
    <x v="0"/>
    <x v="0"/>
  </r>
  <r>
    <n v="6651"/>
    <n v="2362"/>
    <n v="264"/>
    <n v="9"/>
    <x v="6"/>
    <n v="0"/>
    <x v="178"/>
    <x v="178"/>
    <s v="Semak belukar"/>
    <x v="6"/>
    <x v="0"/>
    <x v="0"/>
  </r>
  <r>
    <n v="6652"/>
    <n v="2"/>
    <n v="269"/>
    <n v="2"/>
    <x v="7"/>
    <n v="0"/>
    <x v="176"/>
    <x v="176"/>
    <s v="Hutan lahan kering sekunder / bekas tebangan"/>
    <x v="7"/>
    <x v="0"/>
    <x v="1"/>
  </r>
  <r>
    <n v="6653"/>
    <n v="206"/>
    <n v="27"/>
    <n v="9"/>
    <x v="13"/>
    <n v="0"/>
    <x v="159"/>
    <x v="159"/>
    <s v="Semak belukar"/>
    <x v="13"/>
    <x v="0"/>
    <x v="0"/>
  </r>
  <r>
    <n v="6654"/>
    <n v="16"/>
    <n v="28"/>
    <n v="13"/>
    <x v="4"/>
    <n v="0"/>
    <x v="193"/>
    <x v="193"/>
    <s v="Pertanian lahan kering  campur semak / kebun campur"/>
    <x v="4"/>
    <x v="0"/>
    <x v="0"/>
  </r>
  <r>
    <n v="6655"/>
    <n v="520"/>
    <n v="28"/>
    <n v="13"/>
    <x v="1"/>
    <n v="0"/>
    <x v="193"/>
    <x v="193"/>
    <s v="Pertanian lahan kering  campur semak / kebun campur"/>
    <x v="1"/>
    <x v="0"/>
    <x v="0"/>
  </r>
  <r>
    <n v="6656"/>
    <n v="4064"/>
    <n v="86"/>
    <n v="2"/>
    <x v="7"/>
    <n v="0"/>
    <x v="194"/>
    <x v="194"/>
    <s v="Hutan lahan kering sekunder / bekas tebangan"/>
    <x v="7"/>
    <x v="0"/>
    <x v="1"/>
  </r>
  <r>
    <n v="6657"/>
    <n v="4"/>
    <n v="100"/>
    <n v="11"/>
    <x v="3"/>
    <n v="0"/>
    <x v="179"/>
    <x v="179"/>
    <s v="Savanna / Padang rumput"/>
    <x v="3"/>
    <x v="0"/>
    <x v="0"/>
  </r>
  <r>
    <n v="6658"/>
    <n v="110"/>
    <n v="264"/>
    <n v="2"/>
    <x v="7"/>
    <n v="0"/>
    <x v="178"/>
    <x v="178"/>
    <s v="Hutan lahan kering sekunder / bekas tebangan"/>
    <x v="7"/>
    <x v="0"/>
    <x v="1"/>
  </r>
  <r>
    <n v="6659"/>
    <n v="9"/>
    <n v="27"/>
    <n v="2"/>
    <x v="13"/>
    <n v="0"/>
    <x v="159"/>
    <x v="159"/>
    <s v="Hutan lahan kering sekunder / bekas tebangan"/>
    <x v="13"/>
    <x v="0"/>
    <x v="0"/>
  </r>
  <r>
    <n v="6660"/>
    <n v="267"/>
    <n v="54"/>
    <n v="2"/>
    <x v="3"/>
    <n v="0"/>
    <x v="191"/>
    <x v="191"/>
    <s v="Hutan lahan kering sekunder / bekas tebangan"/>
    <x v="3"/>
    <x v="0"/>
    <x v="1"/>
  </r>
  <r>
    <n v="6661"/>
    <n v="198"/>
    <n v="296"/>
    <n v="13"/>
    <x v="3"/>
    <n v="0"/>
    <x v="189"/>
    <x v="189"/>
    <s v="Pertanian lahan kering  campur semak / kebun campur"/>
    <x v="3"/>
    <x v="0"/>
    <x v="0"/>
  </r>
  <r>
    <n v="6662"/>
    <n v="12"/>
    <n v="302"/>
    <n v="16"/>
    <x v="0"/>
    <n v="0"/>
    <x v="171"/>
    <x v="171"/>
    <s v="Pemukiman"/>
    <x v="0"/>
    <x v="0"/>
    <x v="0"/>
  </r>
  <r>
    <n v="6663"/>
    <n v="172"/>
    <n v="262"/>
    <n v="13"/>
    <x v="4"/>
    <n v="0"/>
    <x v="181"/>
    <x v="181"/>
    <s v="Pertanian lahan kering  campur semak / kebun campur"/>
    <x v="4"/>
    <x v="0"/>
    <x v="0"/>
  </r>
  <r>
    <n v="6664"/>
    <n v="201"/>
    <n v="264"/>
    <n v="1"/>
    <x v="7"/>
    <n v="0"/>
    <x v="178"/>
    <x v="178"/>
    <s v="Hutan lahan kering primer"/>
    <x v="7"/>
    <x v="0"/>
    <x v="1"/>
  </r>
  <r>
    <n v="6665"/>
    <n v="4"/>
    <n v="28"/>
    <n v="11"/>
    <x v="0"/>
    <n v="0"/>
    <x v="193"/>
    <x v="193"/>
    <s v="Savanna / Padang rumput"/>
    <x v="0"/>
    <x v="0"/>
    <x v="0"/>
  </r>
  <r>
    <n v="6666"/>
    <n v="2"/>
    <n v="50"/>
    <n v="16"/>
    <x v="7"/>
    <n v="0"/>
    <x v="182"/>
    <x v="182"/>
    <s v="Pemukiman"/>
    <x v="7"/>
    <x v="0"/>
    <x v="0"/>
  </r>
  <r>
    <n v="6667"/>
    <n v="3479"/>
    <n v="50"/>
    <n v="13"/>
    <x v="7"/>
    <n v="0"/>
    <x v="182"/>
    <x v="182"/>
    <s v="Pertanian lahan kering  campur semak / kebun campur"/>
    <x v="7"/>
    <x v="0"/>
    <x v="0"/>
  </r>
  <r>
    <n v="6668"/>
    <n v="25"/>
    <n v="100"/>
    <n v="11"/>
    <x v="6"/>
    <n v="0"/>
    <x v="179"/>
    <x v="179"/>
    <s v="Savanna / Padang rumput"/>
    <x v="6"/>
    <x v="0"/>
    <x v="0"/>
  </r>
  <r>
    <n v="6669"/>
    <n v="1"/>
    <n v="98"/>
    <n v="11"/>
    <x v="3"/>
    <n v="0"/>
    <x v="173"/>
    <x v="173"/>
    <s v="Savanna / Padang rumput"/>
    <x v="3"/>
    <x v="0"/>
    <x v="0"/>
  </r>
  <r>
    <n v="6670"/>
    <n v="38"/>
    <n v="299"/>
    <n v="13"/>
    <x v="4"/>
    <n v="0"/>
    <x v="188"/>
    <x v="188"/>
    <s v="Pertanian lahan kering  campur semak / kebun campur"/>
    <x v="4"/>
    <x v="0"/>
    <x v="0"/>
  </r>
  <r>
    <n v="6671"/>
    <n v="3"/>
    <n v="299"/>
    <n v="9"/>
    <x v="7"/>
    <n v="0"/>
    <x v="188"/>
    <x v="188"/>
    <s v="Semak belukar"/>
    <x v="7"/>
    <x v="0"/>
    <x v="0"/>
  </r>
  <r>
    <n v="6672"/>
    <n v="83"/>
    <n v="264"/>
    <n v="2"/>
    <x v="5"/>
    <n v="0"/>
    <x v="178"/>
    <x v="178"/>
    <s v="Hutan lahan kering sekunder / bekas tebangan"/>
    <x v="5"/>
    <x v="0"/>
    <x v="1"/>
  </r>
  <r>
    <n v="6673"/>
    <n v="5"/>
    <n v="50"/>
    <n v="0"/>
    <x v="13"/>
    <n v="0"/>
    <x v="182"/>
    <x v="182"/>
    <s v="No data"/>
    <x v="13"/>
    <x v="0"/>
    <x v="0"/>
  </r>
  <r>
    <n v="6674"/>
    <n v="64"/>
    <n v="50"/>
    <n v="2"/>
    <x v="3"/>
    <n v="0"/>
    <x v="182"/>
    <x v="182"/>
    <s v="Hutan lahan kering sekunder / bekas tebangan"/>
    <x v="3"/>
    <x v="0"/>
    <x v="1"/>
  </r>
  <r>
    <n v="6675"/>
    <n v="30"/>
    <n v="50"/>
    <n v="18"/>
    <x v="7"/>
    <n v="0"/>
    <x v="182"/>
    <x v="182"/>
    <s v="Lahan terbuka"/>
    <x v="7"/>
    <x v="0"/>
    <x v="0"/>
  </r>
  <r>
    <n v="6676"/>
    <n v="54"/>
    <n v="297"/>
    <n v="2"/>
    <x v="5"/>
    <n v="0"/>
    <x v="183"/>
    <x v="183"/>
    <s v="Hutan lahan kering sekunder / bekas tebangan"/>
    <x v="5"/>
    <x v="0"/>
    <x v="1"/>
  </r>
  <r>
    <n v="6677"/>
    <n v="20"/>
    <n v="299"/>
    <n v="13"/>
    <x v="7"/>
    <n v="0"/>
    <x v="188"/>
    <x v="188"/>
    <s v="Pertanian lahan kering  campur semak / kebun campur"/>
    <x v="7"/>
    <x v="0"/>
    <x v="0"/>
  </r>
  <r>
    <n v="6678"/>
    <n v="1121"/>
    <n v="302"/>
    <n v="13"/>
    <x v="6"/>
    <n v="0"/>
    <x v="171"/>
    <x v="171"/>
    <s v="Pertanian lahan kering  campur semak / kebun campur"/>
    <x v="6"/>
    <x v="0"/>
    <x v="0"/>
  </r>
  <r>
    <n v="6679"/>
    <n v="71"/>
    <n v="264"/>
    <n v="11"/>
    <x v="7"/>
    <n v="0"/>
    <x v="178"/>
    <x v="178"/>
    <s v="Savanna / Padang rumput"/>
    <x v="7"/>
    <x v="0"/>
    <x v="0"/>
  </r>
  <r>
    <n v="6680"/>
    <n v="385"/>
    <n v="264"/>
    <n v="2"/>
    <x v="2"/>
    <n v="0"/>
    <x v="178"/>
    <x v="178"/>
    <s v="Hutan lahan kering sekunder / bekas tebangan"/>
    <x v="2"/>
    <x v="0"/>
    <x v="1"/>
  </r>
  <r>
    <n v="6681"/>
    <n v="484"/>
    <n v="6"/>
    <n v="13"/>
    <x v="5"/>
    <n v="0"/>
    <x v="175"/>
    <x v="175"/>
    <s v="Pertanian lahan kering  campur semak / kebun campur"/>
    <x v="5"/>
    <x v="0"/>
    <x v="0"/>
  </r>
  <r>
    <n v="6682"/>
    <n v="1"/>
    <n v="28"/>
    <n v="0"/>
    <x v="9"/>
    <n v="0"/>
    <x v="193"/>
    <x v="193"/>
    <s v="No data"/>
    <x v="9"/>
    <x v="0"/>
    <x v="0"/>
  </r>
  <r>
    <n v="6683"/>
    <n v="5"/>
    <n v="28"/>
    <n v="13"/>
    <x v="9"/>
    <n v="0"/>
    <x v="193"/>
    <x v="193"/>
    <s v="Pertanian lahan kering  campur semak / kebun campur"/>
    <x v="9"/>
    <x v="0"/>
    <x v="0"/>
  </r>
  <r>
    <n v="6684"/>
    <n v="9"/>
    <n v="28"/>
    <n v="13"/>
    <x v="0"/>
    <n v="0"/>
    <x v="193"/>
    <x v="193"/>
    <s v="Pertanian lahan kering  campur semak / kebun campur"/>
    <x v="0"/>
    <x v="0"/>
    <x v="0"/>
  </r>
  <r>
    <n v="6685"/>
    <n v="323"/>
    <n v="297"/>
    <n v="2"/>
    <x v="6"/>
    <n v="0"/>
    <x v="183"/>
    <x v="183"/>
    <s v="Hutan lahan kering sekunder / bekas tebangan"/>
    <x v="6"/>
    <x v="0"/>
    <x v="1"/>
  </r>
  <r>
    <n v="6686"/>
    <n v="1"/>
    <n v="297"/>
    <n v="13"/>
    <x v="5"/>
    <n v="0"/>
    <x v="183"/>
    <x v="183"/>
    <s v="Pertanian lahan kering  campur semak / kebun campur"/>
    <x v="5"/>
    <x v="0"/>
    <x v="0"/>
  </r>
  <r>
    <n v="6687"/>
    <n v="366"/>
    <n v="264"/>
    <n v="1"/>
    <x v="6"/>
    <n v="0"/>
    <x v="178"/>
    <x v="178"/>
    <s v="Hutan lahan kering primer"/>
    <x v="6"/>
    <x v="0"/>
    <x v="1"/>
  </r>
  <r>
    <n v="6688"/>
    <n v="4312"/>
    <n v="50"/>
    <n v="2"/>
    <x v="13"/>
    <n v="0"/>
    <x v="182"/>
    <x v="182"/>
    <s v="Hutan lahan kering sekunder / bekas tebangan"/>
    <x v="13"/>
    <x v="0"/>
    <x v="0"/>
  </r>
  <r>
    <n v="6689"/>
    <n v="7"/>
    <n v="50"/>
    <n v="12"/>
    <x v="6"/>
    <n v="0"/>
    <x v="182"/>
    <x v="182"/>
    <s v="Pertanian lahan kering"/>
    <x v="6"/>
    <x v="0"/>
    <x v="0"/>
  </r>
  <r>
    <n v="6690"/>
    <n v="565"/>
    <n v="88"/>
    <n v="2"/>
    <x v="13"/>
    <n v="0"/>
    <x v="170"/>
    <x v="170"/>
    <s v="Hutan lahan kering sekunder / bekas tebangan"/>
    <x v="13"/>
    <x v="0"/>
    <x v="0"/>
  </r>
  <r>
    <n v="6691"/>
    <n v="85"/>
    <n v="97"/>
    <n v="14"/>
    <x v="7"/>
    <n v="0"/>
    <x v="180"/>
    <x v="180"/>
    <s v="Sawah"/>
    <x v="7"/>
    <x v="0"/>
    <x v="0"/>
  </r>
  <r>
    <n v="6692"/>
    <n v="1"/>
    <n v="97"/>
    <n v="14"/>
    <x v="3"/>
    <n v="0"/>
    <x v="180"/>
    <x v="180"/>
    <s v="Sawah"/>
    <x v="3"/>
    <x v="0"/>
    <x v="0"/>
  </r>
  <r>
    <n v="6693"/>
    <n v="970"/>
    <n v="297"/>
    <n v="13"/>
    <x v="6"/>
    <n v="0"/>
    <x v="183"/>
    <x v="183"/>
    <s v="Pertanian lahan kering  campur semak / kebun campur"/>
    <x v="6"/>
    <x v="0"/>
    <x v="0"/>
  </r>
  <r>
    <n v="6694"/>
    <n v="51"/>
    <n v="264"/>
    <n v="11"/>
    <x v="6"/>
    <n v="0"/>
    <x v="178"/>
    <x v="178"/>
    <s v="Savanna / Padang rumput"/>
    <x v="6"/>
    <x v="0"/>
    <x v="0"/>
  </r>
  <r>
    <n v="6695"/>
    <n v="2035"/>
    <n v="267"/>
    <n v="13"/>
    <x v="7"/>
    <n v="0"/>
    <x v="190"/>
    <x v="190"/>
    <s v="Pertanian lahan kering  campur semak / kebun campur"/>
    <x v="7"/>
    <x v="0"/>
    <x v="0"/>
  </r>
  <r>
    <n v="6696"/>
    <n v="44"/>
    <n v="296"/>
    <n v="16"/>
    <x v="3"/>
    <n v="0"/>
    <x v="189"/>
    <x v="189"/>
    <s v="Pemukiman"/>
    <x v="3"/>
    <x v="0"/>
    <x v="0"/>
  </r>
  <r>
    <n v="6697"/>
    <n v="208"/>
    <n v="296"/>
    <n v="16"/>
    <x v="6"/>
    <n v="0"/>
    <x v="189"/>
    <x v="189"/>
    <s v="Pemukiman"/>
    <x v="6"/>
    <x v="0"/>
    <x v="0"/>
  </r>
  <r>
    <n v="6698"/>
    <n v="1"/>
    <n v="302"/>
    <n v="13"/>
    <x v="4"/>
    <n v="0"/>
    <x v="171"/>
    <x v="171"/>
    <s v="Pertanian lahan kering  campur semak / kebun campur"/>
    <x v="4"/>
    <x v="0"/>
    <x v="0"/>
  </r>
  <r>
    <n v="6699"/>
    <n v="1"/>
    <n v="302"/>
    <n v="16"/>
    <x v="4"/>
    <n v="0"/>
    <x v="171"/>
    <x v="171"/>
    <s v="Pemukiman"/>
    <x v="4"/>
    <x v="0"/>
    <x v="0"/>
  </r>
  <r>
    <n v="6700"/>
    <n v="57"/>
    <n v="264"/>
    <n v="2"/>
    <x v="3"/>
    <n v="0"/>
    <x v="178"/>
    <x v="178"/>
    <s v="Hutan lahan kering sekunder / bekas tebangan"/>
    <x v="3"/>
    <x v="0"/>
    <x v="1"/>
  </r>
  <r>
    <n v="6701"/>
    <n v="21"/>
    <n v="28"/>
    <n v="13"/>
    <x v="3"/>
    <n v="0"/>
    <x v="193"/>
    <x v="193"/>
    <s v="Pertanian lahan kering  campur semak / kebun campur"/>
    <x v="3"/>
    <x v="0"/>
    <x v="0"/>
  </r>
  <r>
    <n v="6702"/>
    <n v="1"/>
    <n v="50"/>
    <n v="13"/>
    <x v="0"/>
    <n v="0"/>
    <x v="182"/>
    <x v="182"/>
    <s v="Pertanian lahan kering  campur semak / kebun campur"/>
    <x v="0"/>
    <x v="0"/>
    <x v="0"/>
  </r>
  <r>
    <n v="6703"/>
    <n v="1"/>
    <n v="50"/>
    <n v="16"/>
    <x v="12"/>
    <n v="0"/>
    <x v="182"/>
    <x v="182"/>
    <s v="Pemukiman"/>
    <x v="12"/>
    <x v="0"/>
    <x v="0"/>
  </r>
  <r>
    <n v="6704"/>
    <n v="104"/>
    <n v="297"/>
    <n v="13"/>
    <x v="3"/>
    <n v="0"/>
    <x v="183"/>
    <x v="183"/>
    <s v="Pertanian lahan kering  campur semak / kebun campur"/>
    <x v="3"/>
    <x v="0"/>
    <x v="0"/>
  </r>
  <r>
    <n v="6705"/>
    <n v="218"/>
    <n v="257"/>
    <n v="13"/>
    <x v="13"/>
    <n v="0"/>
    <x v="167"/>
    <x v="167"/>
    <s v="Pertanian lahan kering  campur semak / kebun campur"/>
    <x v="13"/>
    <x v="0"/>
    <x v="0"/>
  </r>
  <r>
    <n v="6706"/>
    <n v="1"/>
    <n v="50"/>
    <n v="0"/>
    <x v="7"/>
    <n v="0"/>
    <x v="182"/>
    <x v="182"/>
    <s v="No data"/>
    <x v="7"/>
    <x v="0"/>
    <x v="0"/>
  </r>
  <r>
    <n v="6707"/>
    <n v="1551"/>
    <n v="49"/>
    <n v="9"/>
    <x v="4"/>
    <n v="0"/>
    <x v="192"/>
    <x v="192"/>
    <s v="Semak belukar"/>
    <x v="4"/>
    <x v="0"/>
    <x v="0"/>
  </r>
  <r>
    <n v="6708"/>
    <n v="3070"/>
    <n v="54"/>
    <n v="2"/>
    <x v="1"/>
    <n v="0"/>
    <x v="191"/>
    <x v="191"/>
    <s v="Hutan lahan kering sekunder / bekas tebangan"/>
    <x v="1"/>
    <x v="0"/>
    <x v="1"/>
  </r>
  <r>
    <n v="6709"/>
    <n v="2"/>
    <n v="93"/>
    <n v="0"/>
    <x v="1"/>
    <n v="0"/>
    <x v="177"/>
    <x v="177"/>
    <s v="No data"/>
    <x v="1"/>
    <x v="0"/>
    <x v="0"/>
  </r>
  <r>
    <n v="6710"/>
    <n v="9"/>
    <n v="93"/>
    <n v="9"/>
    <x v="1"/>
    <n v="0"/>
    <x v="177"/>
    <x v="177"/>
    <s v="Semak belukar"/>
    <x v="1"/>
    <x v="0"/>
    <x v="0"/>
  </r>
  <r>
    <n v="6711"/>
    <n v="297"/>
    <n v="86"/>
    <n v="2"/>
    <x v="3"/>
    <n v="0"/>
    <x v="194"/>
    <x v="194"/>
    <s v="Hutan lahan kering sekunder / bekas tebangan"/>
    <x v="3"/>
    <x v="0"/>
    <x v="1"/>
  </r>
  <r>
    <n v="6712"/>
    <n v="4"/>
    <n v="302"/>
    <n v="16"/>
    <x v="1"/>
    <n v="0"/>
    <x v="171"/>
    <x v="171"/>
    <s v="Pemukiman"/>
    <x v="1"/>
    <x v="0"/>
    <x v="0"/>
  </r>
  <r>
    <n v="6713"/>
    <n v="4"/>
    <n v="302"/>
    <n v="16"/>
    <x v="7"/>
    <n v="0"/>
    <x v="171"/>
    <x v="171"/>
    <s v="Pemukiman"/>
    <x v="7"/>
    <x v="0"/>
    <x v="0"/>
  </r>
  <r>
    <n v="6714"/>
    <n v="230"/>
    <n v="262"/>
    <n v="1"/>
    <x v="4"/>
    <n v="0"/>
    <x v="181"/>
    <x v="181"/>
    <s v="Hutan lahan kering primer"/>
    <x v="4"/>
    <x v="0"/>
    <x v="2"/>
  </r>
  <r>
    <n v="6715"/>
    <n v="35"/>
    <n v="264"/>
    <n v="11"/>
    <x v="5"/>
    <n v="0"/>
    <x v="178"/>
    <x v="178"/>
    <s v="Savanna / Padang rumput"/>
    <x v="5"/>
    <x v="0"/>
    <x v="0"/>
  </r>
  <r>
    <n v="6716"/>
    <n v="354"/>
    <n v="86"/>
    <n v="2"/>
    <x v="4"/>
    <n v="0"/>
    <x v="194"/>
    <x v="194"/>
    <s v="Hutan lahan kering sekunder / bekas tebangan"/>
    <x v="4"/>
    <x v="0"/>
    <x v="0"/>
  </r>
  <r>
    <n v="6717"/>
    <n v="5"/>
    <n v="299"/>
    <n v="9"/>
    <x v="12"/>
    <n v="0"/>
    <x v="188"/>
    <x v="188"/>
    <s v="Semak belukar"/>
    <x v="12"/>
    <x v="0"/>
    <x v="0"/>
  </r>
  <r>
    <n v="6718"/>
    <n v="10"/>
    <n v="302"/>
    <n v="13"/>
    <x v="7"/>
    <n v="0"/>
    <x v="171"/>
    <x v="171"/>
    <s v="Pertanian lahan kering  campur semak / kebun campur"/>
    <x v="7"/>
    <x v="0"/>
    <x v="0"/>
  </r>
  <r>
    <n v="6719"/>
    <n v="40"/>
    <n v="262"/>
    <n v="1"/>
    <x v="6"/>
    <n v="0"/>
    <x v="181"/>
    <x v="181"/>
    <s v="Hutan lahan kering primer"/>
    <x v="6"/>
    <x v="0"/>
    <x v="1"/>
  </r>
  <r>
    <n v="6720"/>
    <n v="160"/>
    <n v="262"/>
    <n v="2"/>
    <x v="6"/>
    <n v="0"/>
    <x v="181"/>
    <x v="181"/>
    <s v="Hutan lahan kering sekunder / bekas tebangan"/>
    <x v="6"/>
    <x v="0"/>
    <x v="1"/>
  </r>
  <r>
    <n v="6721"/>
    <n v="3"/>
    <n v="6"/>
    <n v="9"/>
    <x v="1"/>
    <n v="0"/>
    <x v="175"/>
    <x v="175"/>
    <s v="Semak belukar"/>
    <x v="1"/>
    <x v="0"/>
    <x v="0"/>
  </r>
  <r>
    <n v="6722"/>
    <n v="60"/>
    <n v="258"/>
    <n v="2"/>
    <x v="3"/>
    <n v="0"/>
    <x v="168"/>
    <x v="168"/>
    <s v="Hutan lahan kering sekunder / bekas tebangan"/>
    <x v="3"/>
    <x v="0"/>
    <x v="1"/>
  </r>
  <r>
    <n v="6723"/>
    <n v="194"/>
    <n v="28"/>
    <n v="11"/>
    <x v="6"/>
    <n v="0"/>
    <x v="193"/>
    <x v="193"/>
    <s v="Savanna / Padang rumput"/>
    <x v="6"/>
    <x v="0"/>
    <x v="0"/>
  </r>
  <r>
    <n v="6724"/>
    <n v="806"/>
    <n v="49"/>
    <n v="9"/>
    <x v="1"/>
    <n v="0"/>
    <x v="192"/>
    <x v="192"/>
    <s v="Semak belukar"/>
    <x v="1"/>
    <x v="0"/>
    <x v="0"/>
  </r>
  <r>
    <n v="6725"/>
    <n v="580"/>
    <n v="87"/>
    <n v="11"/>
    <x v="4"/>
    <n v="0"/>
    <x v="184"/>
    <x v="184"/>
    <s v="Savanna / Padang rumput"/>
    <x v="4"/>
    <x v="0"/>
    <x v="0"/>
  </r>
  <r>
    <n v="6726"/>
    <n v="51"/>
    <n v="97"/>
    <n v="13"/>
    <x v="1"/>
    <n v="0"/>
    <x v="180"/>
    <x v="180"/>
    <s v="Pertanian lahan kering  campur semak / kebun campur"/>
    <x v="1"/>
    <x v="0"/>
    <x v="0"/>
  </r>
  <r>
    <n v="6727"/>
    <n v="884"/>
    <n v="262"/>
    <n v="2"/>
    <x v="4"/>
    <n v="0"/>
    <x v="181"/>
    <x v="181"/>
    <s v="Hutan lahan kering sekunder / bekas tebangan"/>
    <x v="4"/>
    <x v="0"/>
    <x v="0"/>
  </r>
  <r>
    <n v="6728"/>
    <n v="289"/>
    <n v="264"/>
    <n v="2"/>
    <x v="6"/>
    <n v="0"/>
    <x v="178"/>
    <x v="178"/>
    <s v="Hutan lahan kering sekunder / bekas tebangan"/>
    <x v="6"/>
    <x v="0"/>
    <x v="1"/>
  </r>
  <r>
    <n v="6729"/>
    <n v="228"/>
    <n v="28"/>
    <n v="11"/>
    <x v="3"/>
    <n v="0"/>
    <x v="193"/>
    <x v="193"/>
    <s v="Savanna / Padang rumput"/>
    <x v="3"/>
    <x v="0"/>
    <x v="0"/>
  </r>
  <r>
    <n v="6730"/>
    <n v="394"/>
    <n v="28"/>
    <n v="12"/>
    <x v="6"/>
    <n v="0"/>
    <x v="193"/>
    <x v="193"/>
    <s v="Pertanian lahan kering"/>
    <x v="6"/>
    <x v="0"/>
    <x v="0"/>
  </r>
  <r>
    <n v="6731"/>
    <n v="11"/>
    <n v="88"/>
    <n v="2"/>
    <x v="8"/>
    <n v="0"/>
    <x v="170"/>
    <x v="170"/>
    <s v="Hutan lahan kering sekunder / bekas tebangan"/>
    <x v="8"/>
    <x v="0"/>
    <x v="1"/>
  </r>
  <r>
    <n v="6732"/>
    <n v="303"/>
    <n v="299"/>
    <n v="12"/>
    <x v="5"/>
    <n v="0"/>
    <x v="188"/>
    <x v="188"/>
    <s v="Pertanian lahan kering"/>
    <x v="5"/>
    <x v="0"/>
    <x v="0"/>
  </r>
  <r>
    <n v="6733"/>
    <n v="25"/>
    <n v="299"/>
    <n v="9"/>
    <x v="5"/>
    <n v="0"/>
    <x v="188"/>
    <x v="188"/>
    <s v="Semak belukar"/>
    <x v="5"/>
    <x v="0"/>
    <x v="0"/>
  </r>
  <r>
    <n v="6734"/>
    <n v="276"/>
    <n v="262"/>
    <n v="1"/>
    <x v="7"/>
    <n v="0"/>
    <x v="181"/>
    <x v="181"/>
    <s v="Hutan lahan kering primer"/>
    <x v="7"/>
    <x v="0"/>
    <x v="1"/>
  </r>
  <r>
    <n v="6735"/>
    <n v="66"/>
    <n v="50"/>
    <n v="13"/>
    <x v="13"/>
    <n v="0"/>
    <x v="182"/>
    <x v="182"/>
    <s v="Pertanian lahan kering  campur semak / kebun campur"/>
    <x v="13"/>
    <x v="0"/>
    <x v="0"/>
  </r>
  <r>
    <n v="6736"/>
    <n v="1"/>
    <n v="296"/>
    <n v="11"/>
    <x v="2"/>
    <n v="0"/>
    <x v="189"/>
    <x v="189"/>
    <s v="Savanna / Padang rumput"/>
    <x v="2"/>
    <x v="0"/>
    <x v="0"/>
  </r>
  <r>
    <n v="6737"/>
    <n v="14"/>
    <n v="302"/>
    <n v="13"/>
    <x v="1"/>
    <n v="0"/>
    <x v="171"/>
    <x v="171"/>
    <s v="Pertanian lahan kering  campur semak / kebun campur"/>
    <x v="1"/>
    <x v="0"/>
    <x v="0"/>
  </r>
  <r>
    <n v="6738"/>
    <n v="212"/>
    <n v="302"/>
    <n v="13"/>
    <x v="3"/>
    <n v="0"/>
    <x v="171"/>
    <x v="171"/>
    <s v="Pertanian lahan kering  campur semak / kebun campur"/>
    <x v="3"/>
    <x v="0"/>
    <x v="0"/>
  </r>
  <r>
    <n v="6739"/>
    <n v="373"/>
    <n v="262"/>
    <n v="2"/>
    <x v="7"/>
    <n v="0"/>
    <x v="181"/>
    <x v="181"/>
    <s v="Hutan lahan kering sekunder / bekas tebangan"/>
    <x v="7"/>
    <x v="0"/>
    <x v="1"/>
  </r>
  <r>
    <n v="6740"/>
    <n v="44"/>
    <n v="28"/>
    <n v="12"/>
    <x v="1"/>
    <n v="0"/>
    <x v="193"/>
    <x v="193"/>
    <s v="Pertanian lahan kering"/>
    <x v="1"/>
    <x v="0"/>
    <x v="0"/>
  </r>
  <r>
    <n v="6741"/>
    <n v="3060"/>
    <n v="49"/>
    <n v="2"/>
    <x v="1"/>
    <n v="0"/>
    <x v="192"/>
    <x v="192"/>
    <s v="Hutan lahan kering sekunder / bekas tebangan"/>
    <x v="1"/>
    <x v="0"/>
    <x v="1"/>
  </r>
  <r>
    <n v="6742"/>
    <n v="48"/>
    <n v="93"/>
    <n v="9"/>
    <x v="3"/>
    <n v="0"/>
    <x v="177"/>
    <x v="177"/>
    <s v="Semak belukar"/>
    <x v="3"/>
    <x v="0"/>
    <x v="0"/>
  </r>
  <r>
    <n v="6743"/>
    <n v="26"/>
    <n v="262"/>
    <n v="1"/>
    <x v="5"/>
    <n v="0"/>
    <x v="181"/>
    <x v="181"/>
    <s v="Hutan lahan kering primer"/>
    <x v="5"/>
    <x v="0"/>
    <x v="1"/>
  </r>
  <r>
    <n v="6744"/>
    <n v="20"/>
    <n v="264"/>
    <n v="1"/>
    <x v="5"/>
    <n v="0"/>
    <x v="178"/>
    <x v="178"/>
    <s v="Hutan lahan kering primer"/>
    <x v="5"/>
    <x v="0"/>
    <x v="1"/>
  </r>
  <r>
    <n v="6745"/>
    <n v="1564"/>
    <n v="28"/>
    <n v="11"/>
    <x v="4"/>
    <n v="0"/>
    <x v="193"/>
    <x v="193"/>
    <s v="Savanna / Padang rumput"/>
    <x v="4"/>
    <x v="0"/>
    <x v="0"/>
  </r>
  <r>
    <n v="6746"/>
    <n v="83"/>
    <n v="50"/>
    <n v="2"/>
    <x v="7"/>
    <n v="0"/>
    <x v="182"/>
    <x v="182"/>
    <s v="Hutan lahan kering sekunder / bekas tebangan"/>
    <x v="7"/>
    <x v="0"/>
    <x v="1"/>
  </r>
  <r>
    <n v="6747"/>
    <n v="8"/>
    <n v="299"/>
    <n v="12"/>
    <x v="12"/>
    <n v="0"/>
    <x v="188"/>
    <x v="188"/>
    <s v="Pertanian lahan kering"/>
    <x v="12"/>
    <x v="0"/>
    <x v="0"/>
  </r>
  <r>
    <n v="6748"/>
    <n v="316"/>
    <n v="299"/>
    <n v="2"/>
    <x v="5"/>
    <n v="0"/>
    <x v="188"/>
    <x v="188"/>
    <s v="Hutan lahan kering sekunder / bekas tebangan"/>
    <x v="5"/>
    <x v="0"/>
    <x v="1"/>
  </r>
  <r>
    <n v="6749"/>
    <n v="669"/>
    <n v="256"/>
    <n v="13"/>
    <x v="7"/>
    <n v="0"/>
    <x v="186"/>
    <x v="186"/>
    <s v="Pertanian lahan kering  campur semak / kebun campur"/>
    <x v="7"/>
    <x v="0"/>
    <x v="0"/>
  </r>
  <r>
    <n v="6750"/>
    <n v="2"/>
    <n v="85"/>
    <n v="9"/>
    <x v="0"/>
    <n v="0"/>
    <x v="195"/>
    <x v="195"/>
    <s v="Semak belukar"/>
    <x v="0"/>
    <x v="0"/>
    <x v="0"/>
  </r>
  <r>
    <n v="6751"/>
    <n v="2"/>
    <n v="85"/>
    <n v="0"/>
    <x v="1"/>
    <n v="0"/>
    <x v="195"/>
    <x v="195"/>
    <s v="No data"/>
    <x v="1"/>
    <x v="0"/>
    <x v="0"/>
  </r>
  <r>
    <n v="6752"/>
    <n v="645"/>
    <n v="86"/>
    <n v="2"/>
    <x v="13"/>
    <n v="0"/>
    <x v="194"/>
    <x v="194"/>
    <s v="Hutan lahan kering sekunder / bekas tebangan"/>
    <x v="13"/>
    <x v="0"/>
    <x v="0"/>
  </r>
  <r>
    <n v="6753"/>
    <n v="1"/>
    <n v="86"/>
    <n v="13"/>
    <x v="3"/>
    <n v="0"/>
    <x v="194"/>
    <x v="194"/>
    <s v="Pertanian lahan kering  campur semak / kebun campur"/>
    <x v="3"/>
    <x v="0"/>
    <x v="0"/>
  </r>
  <r>
    <n v="6754"/>
    <n v="51"/>
    <n v="97"/>
    <n v="11"/>
    <x v="3"/>
    <n v="0"/>
    <x v="180"/>
    <x v="180"/>
    <s v="Savanna / Padang rumput"/>
    <x v="3"/>
    <x v="0"/>
    <x v="0"/>
  </r>
  <r>
    <n v="6755"/>
    <n v="191"/>
    <n v="91"/>
    <n v="12"/>
    <x v="1"/>
    <n v="0"/>
    <x v="185"/>
    <x v="185"/>
    <s v="Pertanian lahan kering"/>
    <x v="1"/>
    <x v="0"/>
    <x v="0"/>
  </r>
  <r>
    <n v="6756"/>
    <n v="31"/>
    <n v="299"/>
    <n v="2"/>
    <x v="12"/>
    <n v="0"/>
    <x v="188"/>
    <x v="188"/>
    <s v="Hutan lahan kering sekunder / bekas tebangan"/>
    <x v="12"/>
    <x v="0"/>
    <x v="1"/>
  </r>
  <r>
    <n v="6757"/>
    <n v="596"/>
    <n v="256"/>
    <n v="2"/>
    <x v="2"/>
    <n v="0"/>
    <x v="186"/>
    <x v="186"/>
    <s v="Hutan lahan kering sekunder / bekas tebangan"/>
    <x v="2"/>
    <x v="0"/>
    <x v="1"/>
  </r>
  <r>
    <n v="6758"/>
    <n v="421"/>
    <n v="256"/>
    <n v="9"/>
    <x v="2"/>
    <n v="0"/>
    <x v="186"/>
    <x v="186"/>
    <s v="Semak belukar"/>
    <x v="2"/>
    <x v="0"/>
    <x v="0"/>
  </r>
  <r>
    <n v="6759"/>
    <n v="208"/>
    <n v="85"/>
    <n v="9"/>
    <x v="1"/>
    <n v="0"/>
    <x v="195"/>
    <x v="195"/>
    <s v="Semak belukar"/>
    <x v="1"/>
    <x v="0"/>
    <x v="0"/>
  </r>
  <r>
    <n v="6760"/>
    <n v="1"/>
    <n v="85"/>
    <n v="0"/>
    <x v="7"/>
    <n v="0"/>
    <x v="195"/>
    <x v="195"/>
    <s v="No data"/>
    <x v="7"/>
    <x v="0"/>
    <x v="0"/>
  </r>
  <r>
    <n v="6761"/>
    <n v="78"/>
    <n v="85"/>
    <n v="9"/>
    <x v="7"/>
    <n v="0"/>
    <x v="195"/>
    <x v="195"/>
    <s v="Semak belukar"/>
    <x v="7"/>
    <x v="0"/>
    <x v="0"/>
  </r>
  <r>
    <n v="6762"/>
    <n v="209"/>
    <n v="97"/>
    <n v="11"/>
    <x v="1"/>
    <n v="0"/>
    <x v="180"/>
    <x v="180"/>
    <s v="Savanna / Padang rumput"/>
    <x v="1"/>
    <x v="0"/>
    <x v="0"/>
  </r>
  <r>
    <n v="6763"/>
    <n v="95"/>
    <n v="98"/>
    <n v="2"/>
    <x v="16"/>
    <n v="0"/>
    <x v="173"/>
    <x v="173"/>
    <s v="Hutan lahan kering sekunder / bekas tebangan"/>
    <x v="16"/>
    <x v="0"/>
    <x v="1"/>
  </r>
  <r>
    <n v="6764"/>
    <n v="3"/>
    <n v="302"/>
    <n v="0"/>
    <x v="8"/>
    <n v="0"/>
    <x v="171"/>
    <x v="171"/>
    <s v="No data"/>
    <x v="8"/>
    <x v="0"/>
    <x v="0"/>
  </r>
  <r>
    <n v="6765"/>
    <n v="24"/>
    <n v="266"/>
    <n v="13"/>
    <x v="5"/>
    <n v="0"/>
    <x v="187"/>
    <x v="187"/>
    <s v="Pertanian lahan kering  campur semak / kebun campur"/>
    <x v="5"/>
    <x v="0"/>
    <x v="0"/>
  </r>
  <r>
    <n v="6766"/>
    <n v="95"/>
    <n v="86"/>
    <n v="11"/>
    <x v="4"/>
    <n v="0"/>
    <x v="194"/>
    <x v="194"/>
    <s v="Savanna / Padang rumput"/>
    <x v="4"/>
    <x v="0"/>
    <x v="0"/>
  </r>
  <r>
    <n v="6767"/>
    <n v="112"/>
    <n v="98"/>
    <n v="11"/>
    <x v="16"/>
    <n v="0"/>
    <x v="173"/>
    <x v="173"/>
    <s v="Savanna / Padang rumput"/>
    <x v="16"/>
    <x v="0"/>
    <x v="0"/>
  </r>
  <r>
    <n v="6768"/>
    <n v="46"/>
    <n v="296"/>
    <n v="16"/>
    <x v="7"/>
    <n v="0"/>
    <x v="189"/>
    <x v="189"/>
    <s v="Pemukiman"/>
    <x v="7"/>
    <x v="0"/>
    <x v="0"/>
  </r>
  <r>
    <n v="6769"/>
    <n v="2259"/>
    <n v="91"/>
    <n v="11"/>
    <x v="1"/>
    <n v="0"/>
    <x v="185"/>
    <x v="185"/>
    <s v="Savanna / Padang rumput"/>
    <x v="1"/>
    <x v="0"/>
    <x v="0"/>
  </r>
  <r>
    <n v="6770"/>
    <n v="1309"/>
    <n v="85"/>
    <n v="2"/>
    <x v="1"/>
    <n v="0"/>
    <x v="195"/>
    <x v="195"/>
    <s v="Hutan lahan kering sekunder / bekas tebangan"/>
    <x v="1"/>
    <x v="0"/>
    <x v="1"/>
  </r>
  <r>
    <n v="6771"/>
    <n v="3245"/>
    <n v="85"/>
    <n v="2"/>
    <x v="7"/>
    <n v="0"/>
    <x v="195"/>
    <x v="195"/>
    <s v="Hutan lahan kering sekunder / bekas tebangan"/>
    <x v="7"/>
    <x v="0"/>
    <x v="1"/>
  </r>
  <r>
    <n v="6772"/>
    <n v="81"/>
    <n v="93"/>
    <n v="2"/>
    <x v="1"/>
    <n v="0"/>
    <x v="177"/>
    <x v="177"/>
    <s v="Hutan lahan kering sekunder / bekas tebangan"/>
    <x v="1"/>
    <x v="0"/>
    <x v="1"/>
  </r>
  <r>
    <n v="6773"/>
    <n v="5760"/>
    <n v="54"/>
    <n v="2"/>
    <x v="13"/>
    <n v="0"/>
    <x v="191"/>
    <x v="191"/>
    <s v="Hutan lahan kering sekunder / bekas tebangan"/>
    <x v="13"/>
    <x v="0"/>
    <x v="0"/>
  </r>
  <r>
    <n v="6774"/>
    <n v="40"/>
    <n v="85"/>
    <n v="9"/>
    <x v="2"/>
    <n v="0"/>
    <x v="195"/>
    <x v="195"/>
    <s v="Semak belukar"/>
    <x v="2"/>
    <x v="0"/>
    <x v="0"/>
  </r>
  <r>
    <n v="6775"/>
    <n v="44"/>
    <n v="85"/>
    <n v="9"/>
    <x v="3"/>
    <n v="0"/>
    <x v="195"/>
    <x v="195"/>
    <s v="Semak belukar"/>
    <x v="3"/>
    <x v="0"/>
    <x v="0"/>
  </r>
  <r>
    <n v="6776"/>
    <n v="1"/>
    <n v="296"/>
    <n v="16"/>
    <x v="4"/>
    <n v="0"/>
    <x v="189"/>
    <x v="189"/>
    <s v="Pemukiman"/>
    <x v="4"/>
    <x v="0"/>
    <x v="0"/>
  </r>
  <r>
    <n v="6777"/>
    <n v="3"/>
    <n v="296"/>
    <n v="13"/>
    <x v="5"/>
    <n v="0"/>
    <x v="189"/>
    <x v="189"/>
    <s v="Pertanian lahan kering  campur semak / kebun campur"/>
    <x v="5"/>
    <x v="0"/>
    <x v="0"/>
  </r>
  <r>
    <n v="6778"/>
    <n v="10"/>
    <n v="87"/>
    <n v="9"/>
    <x v="7"/>
    <n v="0"/>
    <x v="184"/>
    <x v="184"/>
    <s v="Semak belukar"/>
    <x v="7"/>
    <x v="0"/>
    <x v="0"/>
  </r>
  <r>
    <n v="6779"/>
    <n v="53"/>
    <n v="87"/>
    <n v="11"/>
    <x v="7"/>
    <n v="0"/>
    <x v="184"/>
    <x v="184"/>
    <s v="Savanna / Padang rumput"/>
    <x v="7"/>
    <x v="0"/>
    <x v="0"/>
  </r>
  <r>
    <n v="6780"/>
    <n v="46"/>
    <n v="91"/>
    <n v="2"/>
    <x v="6"/>
    <n v="0"/>
    <x v="185"/>
    <x v="185"/>
    <s v="Hutan lahan kering sekunder / bekas tebangan"/>
    <x v="6"/>
    <x v="0"/>
    <x v="1"/>
  </r>
  <r>
    <n v="6781"/>
    <n v="79"/>
    <n v="85"/>
    <n v="11"/>
    <x v="1"/>
    <n v="0"/>
    <x v="195"/>
    <x v="195"/>
    <s v="Savanna / Padang rumput"/>
    <x v="1"/>
    <x v="0"/>
    <x v="0"/>
  </r>
  <r>
    <n v="6782"/>
    <n v="4"/>
    <n v="85"/>
    <n v="9"/>
    <x v="13"/>
    <n v="0"/>
    <x v="195"/>
    <x v="195"/>
    <s v="Semak belukar"/>
    <x v="13"/>
    <x v="0"/>
    <x v="0"/>
  </r>
  <r>
    <n v="6783"/>
    <n v="1148"/>
    <n v="85"/>
    <n v="2"/>
    <x v="2"/>
    <n v="0"/>
    <x v="195"/>
    <x v="195"/>
    <s v="Hutan lahan kering sekunder / bekas tebangan"/>
    <x v="2"/>
    <x v="0"/>
    <x v="1"/>
  </r>
  <r>
    <n v="6784"/>
    <n v="887"/>
    <n v="85"/>
    <n v="2"/>
    <x v="3"/>
    <n v="0"/>
    <x v="195"/>
    <x v="195"/>
    <s v="Hutan lahan kering sekunder / bekas tebangan"/>
    <x v="3"/>
    <x v="0"/>
    <x v="1"/>
  </r>
  <r>
    <n v="6785"/>
    <n v="1185"/>
    <n v="85"/>
    <n v="11"/>
    <x v="4"/>
    <n v="0"/>
    <x v="195"/>
    <x v="195"/>
    <s v="Savanna / Padang rumput"/>
    <x v="4"/>
    <x v="0"/>
    <x v="0"/>
  </r>
  <r>
    <n v="6786"/>
    <n v="1625"/>
    <n v="85"/>
    <n v="2"/>
    <x v="4"/>
    <n v="0"/>
    <x v="195"/>
    <x v="195"/>
    <s v="Hutan lahan kering sekunder / bekas tebangan"/>
    <x v="4"/>
    <x v="0"/>
    <x v="0"/>
  </r>
  <r>
    <n v="6787"/>
    <n v="3869"/>
    <n v="91"/>
    <n v="2"/>
    <x v="1"/>
    <n v="0"/>
    <x v="185"/>
    <x v="185"/>
    <s v="Hutan lahan kering sekunder / bekas tebangan"/>
    <x v="1"/>
    <x v="0"/>
    <x v="1"/>
  </r>
  <r>
    <n v="6788"/>
    <n v="88"/>
    <n v="298"/>
    <n v="2"/>
    <x v="12"/>
    <n v="0"/>
    <x v="196"/>
    <x v="196"/>
    <s v="Hutan lahan kering sekunder / bekas tebangan"/>
    <x v="12"/>
    <x v="0"/>
    <x v="1"/>
  </r>
  <r>
    <n v="6789"/>
    <n v="749"/>
    <n v="298"/>
    <n v="2"/>
    <x v="6"/>
    <n v="0"/>
    <x v="196"/>
    <x v="196"/>
    <s v="Hutan lahan kering sekunder / bekas tebangan"/>
    <x v="6"/>
    <x v="0"/>
    <x v="1"/>
  </r>
  <r>
    <n v="6790"/>
    <n v="52"/>
    <n v="258"/>
    <n v="2"/>
    <x v="7"/>
    <n v="0"/>
    <x v="168"/>
    <x v="168"/>
    <s v="Hutan lahan kering sekunder / bekas tebangan"/>
    <x v="7"/>
    <x v="0"/>
    <x v="1"/>
  </r>
  <r>
    <n v="6791"/>
    <n v="60"/>
    <n v="258"/>
    <n v="2"/>
    <x v="6"/>
    <n v="0"/>
    <x v="168"/>
    <x v="168"/>
    <s v="Hutan lahan kering sekunder / bekas tebangan"/>
    <x v="6"/>
    <x v="0"/>
    <x v="1"/>
  </r>
  <r>
    <n v="6792"/>
    <n v="23"/>
    <n v="50"/>
    <n v="9"/>
    <x v="1"/>
    <n v="0"/>
    <x v="182"/>
    <x v="182"/>
    <s v="Semak belukar"/>
    <x v="1"/>
    <x v="0"/>
    <x v="0"/>
  </r>
  <r>
    <n v="6793"/>
    <n v="341"/>
    <n v="85"/>
    <n v="2"/>
    <x v="13"/>
    <n v="0"/>
    <x v="195"/>
    <x v="195"/>
    <s v="Hutan lahan kering sekunder / bekas tebangan"/>
    <x v="13"/>
    <x v="0"/>
    <x v="0"/>
  </r>
  <r>
    <n v="6794"/>
    <n v="45"/>
    <n v="85"/>
    <n v="11"/>
    <x v="7"/>
    <n v="0"/>
    <x v="195"/>
    <x v="195"/>
    <s v="Savanna / Padang rumput"/>
    <x v="7"/>
    <x v="0"/>
    <x v="0"/>
  </r>
  <r>
    <n v="6795"/>
    <n v="16"/>
    <n v="91"/>
    <n v="11"/>
    <x v="7"/>
    <n v="0"/>
    <x v="185"/>
    <x v="185"/>
    <s v="Savanna / Padang rumput"/>
    <x v="7"/>
    <x v="0"/>
    <x v="0"/>
  </r>
  <r>
    <n v="6796"/>
    <n v="2"/>
    <n v="93"/>
    <n v="11"/>
    <x v="7"/>
    <n v="0"/>
    <x v="177"/>
    <x v="177"/>
    <s v="Savanna / Padang rumput"/>
    <x v="7"/>
    <x v="0"/>
    <x v="0"/>
  </r>
  <r>
    <n v="6797"/>
    <n v="55"/>
    <n v="302"/>
    <n v="5"/>
    <x v="6"/>
    <n v="0"/>
    <x v="171"/>
    <x v="171"/>
    <s v="Hutan mangrove primer"/>
    <x v="6"/>
    <x v="0"/>
    <x v="1"/>
  </r>
  <r>
    <n v="6798"/>
    <n v="1311"/>
    <n v="256"/>
    <n v="2"/>
    <x v="6"/>
    <n v="0"/>
    <x v="186"/>
    <x v="186"/>
    <s v="Hutan lahan kering sekunder / bekas tebangan"/>
    <x v="6"/>
    <x v="0"/>
    <x v="1"/>
  </r>
  <r>
    <n v="6799"/>
    <n v="1128"/>
    <n v="88"/>
    <n v="1"/>
    <x v="13"/>
    <n v="0"/>
    <x v="170"/>
    <x v="170"/>
    <s v="Hutan lahan kering primer"/>
    <x v="13"/>
    <x v="0"/>
    <x v="0"/>
  </r>
  <r>
    <n v="6800"/>
    <n v="87"/>
    <n v="88"/>
    <n v="1"/>
    <x v="1"/>
    <n v="0"/>
    <x v="170"/>
    <x v="170"/>
    <s v="Hutan lahan kering primer"/>
    <x v="1"/>
    <x v="0"/>
    <x v="1"/>
  </r>
  <r>
    <n v="6801"/>
    <n v="24"/>
    <n v="85"/>
    <n v="1"/>
    <x v="1"/>
    <n v="0"/>
    <x v="195"/>
    <x v="195"/>
    <s v="Hutan lahan kering primer"/>
    <x v="1"/>
    <x v="0"/>
    <x v="1"/>
  </r>
  <r>
    <n v="6802"/>
    <n v="11"/>
    <n v="87"/>
    <n v="11"/>
    <x v="3"/>
    <n v="0"/>
    <x v="184"/>
    <x v="184"/>
    <s v="Savanna / Padang rumput"/>
    <x v="3"/>
    <x v="0"/>
    <x v="0"/>
  </r>
  <r>
    <n v="6803"/>
    <n v="17"/>
    <n v="97"/>
    <n v="11"/>
    <x v="7"/>
    <n v="0"/>
    <x v="180"/>
    <x v="180"/>
    <s v="Savanna / Padang rumput"/>
    <x v="7"/>
    <x v="0"/>
    <x v="0"/>
  </r>
  <r>
    <n v="6804"/>
    <n v="1619"/>
    <n v="298"/>
    <n v="2"/>
    <x v="4"/>
    <n v="0"/>
    <x v="196"/>
    <x v="196"/>
    <s v="Hutan lahan kering sekunder / bekas tebangan"/>
    <x v="4"/>
    <x v="0"/>
    <x v="0"/>
  </r>
  <r>
    <n v="6805"/>
    <n v="1762"/>
    <n v="302"/>
    <n v="5"/>
    <x v="9"/>
    <n v="0"/>
    <x v="171"/>
    <x v="171"/>
    <s v="Hutan mangrove primer"/>
    <x v="9"/>
    <x v="0"/>
    <x v="0"/>
  </r>
  <r>
    <n v="6806"/>
    <n v="772"/>
    <n v="85"/>
    <n v="1"/>
    <x v="13"/>
    <n v="0"/>
    <x v="195"/>
    <x v="195"/>
    <s v="Hutan lahan kering primer"/>
    <x v="13"/>
    <x v="0"/>
    <x v="0"/>
  </r>
  <r>
    <n v="6807"/>
    <n v="3"/>
    <n v="93"/>
    <n v="11"/>
    <x v="4"/>
    <n v="0"/>
    <x v="177"/>
    <x v="177"/>
    <s v="Savanna / Padang rumput"/>
    <x v="4"/>
    <x v="0"/>
    <x v="0"/>
  </r>
  <r>
    <n v="6808"/>
    <n v="20"/>
    <n v="302"/>
    <n v="13"/>
    <x v="9"/>
    <n v="0"/>
    <x v="171"/>
    <x v="171"/>
    <s v="Pertanian lahan kering  campur semak / kebun campur"/>
    <x v="9"/>
    <x v="0"/>
    <x v="0"/>
  </r>
  <r>
    <n v="6809"/>
    <n v="12"/>
    <n v="302"/>
    <n v="12"/>
    <x v="17"/>
    <n v="0"/>
    <x v="171"/>
    <x v="171"/>
    <s v="Pertanian lahan kering"/>
    <x v="17"/>
    <x v="0"/>
    <x v="0"/>
  </r>
  <r>
    <n v="6810"/>
    <n v="95"/>
    <n v="256"/>
    <n v="12"/>
    <x v="1"/>
    <n v="0"/>
    <x v="186"/>
    <x v="186"/>
    <s v="Pertanian lahan kering"/>
    <x v="1"/>
    <x v="0"/>
    <x v="0"/>
  </r>
  <r>
    <n v="6811"/>
    <n v="187"/>
    <n v="91"/>
    <n v="11"/>
    <x v="3"/>
    <n v="0"/>
    <x v="185"/>
    <x v="185"/>
    <s v="Savanna / Padang rumput"/>
    <x v="3"/>
    <x v="0"/>
    <x v="0"/>
  </r>
  <r>
    <n v="6812"/>
    <n v="25"/>
    <n v="297"/>
    <n v="2"/>
    <x v="12"/>
    <n v="0"/>
    <x v="183"/>
    <x v="183"/>
    <s v="Hutan lahan kering sekunder / bekas tebangan"/>
    <x v="12"/>
    <x v="0"/>
    <x v="1"/>
  </r>
  <r>
    <n v="6813"/>
    <n v="197"/>
    <n v="299"/>
    <n v="13"/>
    <x v="5"/>
    <n v="0"/>
    <x v="188"/>
    <x v="188"/>
    <s v="Pertanian lahan kering  campur semak / kebun campur"/>
    <x v="5"/>
    <x v="0"/>
    <x v="0"/>
  </r>
  <r>
    <n v="6814"/>
    <n v="243"/>
    <n v="302"/>
    <n v="12"/>
    <x v="5"/>
    <n v="0"/>
    <x v="171"/>
    <x v="171"/>
    <s v="Pertanian lahan kering"/>
    <x v="5"/>
    <x v="0"/>
    <x v="0"/>
  </r>
  <r>
    <n v="6815"/>
    <n v="4"/>
    <n v="258"/>
    <n v="12"/>
    <x v="6"/>
    <n v="0"/>
    <x v="168"/>
    <x v="168"/>
    <s v="Pertanian lahan kering"/>
    <x v="6"/>
    <x v="0"/>
    <x v="0"/>
  </r>
  <r>
    <n v="6816"/>
    <n v="193"/>
    <n v="256"/>
    <n v="12"/>
    <x v="6"/>
    <n v="0"/>
    <x v="186"/>
    <x v="186"/>
    <s v="Pertanian lahan kering"/>
    <x v="6"/>
    <x v="0"/>
    <x v="0"/>
  </r>
  <r>
    <n v="6817"/>
    <n v="12"/>
    <n v="256"/>
    <n v="2"/>
    <x v="5"/>
    <n v="0"/>
    <x v="186"/>
    <x v="186"/>
    <s v="Hutan lahan kering sekunder / bekas tebangan"/>
    <x v="5"/>
    <x v="0"/>
    <x v="1"/>
  </r>
  <r>
    <n v="6818"/>
    <n v="111"/>
    <n v="85"/>
    <n v="9"/>
    <x v="4"/>
    <n v="0"/>
    <x v="195"/>
    <x v="195"/>
    <s v="Semak belukar"/>
    <x v="4"/>
    <x v="0"/>
    <x v="0"/>
  </r>
  <r>
    <n v="6819"/>
    <n v="92"/>
    <n v="28"/>
    <n v="12"/>
    <x v="3"/>
    <n v="0"/>
    <x v="193"/>
    <x v="193"/>
    <s v="Pertanian lahan kering"/>
    <x v="3"/>
    <x v="0"/>
    <x v="0"/>
  </r>
  <r>
    <n v="6820"/>
    <n v="105"/>
    <n v="50"/>
    <n v="13"/>
    <x v="1"/>
    <n v="0"/>
    <x v="182"/>
    <x v="182"/>
    <s v="Pertanian lahan kering  campur semak / kebun campur"/>
    <x v="1"/>
    <x v="0"/>
    <x v="0"/>
  </r>
  <r>
    <n v="6821"/>
    <n v="49"/>
    <n v="302"/>
    <n v="5"/>
    <x v="17"/>
    <n v="0"/>
    <x v="171"/>
    <x v="171"/>
    <s v="Hutan mangrove primer"/>
    <x v="17"/>
    <x v="0"/>
    <x v="1"/>
  </r>
  <r>
    <n v="6822"/>
    <n v="1"/>
    <n v="302"/>
    <n v="16"/>
    <x v="17"/>
    <n v="0"/>
    <x v="171"/>
    <x v="171"/>
    <s v="Pemukiman"/>
    <x v="17"/>
    <x v="0"/>
    <x v="0"/>
  </r>
  <r>
    <n v="6823"/>
    <n v="1"/>
    <n v="256"/>
    <n v="12"/>
    <x v="2"/>
    <n v="0"/>
    <x v="186"/>
    <x v="186"/>
    <s v="Pertanian lahan kering"/>
    <x v="2"/>
    <x v="0"/>
    <x v="0"/>
  </r>
  <r>
    <n v="6824"/>
    <n v="47"/>
    <n v="256"/>
    <n v="12"/>
    <x v="5"/>
    <n v="0"/>
    <x v="186"/>
    <x v="186"/>
    <s v="Pertanian lahan kering"/>
    <x v="5"/>
    <x v="0"/>
    <x v="0"/>
  </r>
  <r>
    <n v="6825"/>
    <n v="15"/>
    <n v="50"/>
    <n v="13"/>
    <x v="4"/>
    <n v="0"/>
    <x v="182"/>
    <x v="182"/>
    <s v="Pertanian lahan kering  campur semak / kebun campur"/>
    <x v="4"/>
    <x v="0"/>
    <x v="0"/>
  </r>
  <r>
    <n v="6826"/>
    <n v="168"/>
    <n v="54"/>
    <n v="9"/>
    <x v="12"/>
    <n v="0"/>
    <x v="191"/>
    <x v="191"/>
    <s v="Semak belukar"/>
    <x v="12"/>
    <x v="0"/>
    <x v="0"/>
  </r>
  <r>
    <n v="6827"/>
    <n v="394"/>
    <n v="54"/>
    <n v="9"/>
    <x v="2"/>
    <n v="0"/>
    <x v="191"/>
    <x v="191"/>
    <s v="Semak belukar"/>
    <x v="2"/>
    <x v="0"/>
    <x v="0"/>
  </r>
  <r>
    <n v="6828"/>
    <n v="4"/>
    <n v="256"/>
    <n v="13"/>
    <x v="5"/>
    <n v="0"/>
    <x v="186"/>
    <x v="186"/>
    <s v="Pertanian lahan kering  campur semak / kebun campur"/>
    <x v="5"/>
    <x v="0"/>
    <x v="0"/>
  </r>
  <r>
    <n v="6829"/>
    <n v="238"/>
    <n v="54"/>
    <n v="9"/>
    <x v="1"/>
    <n v="0"/>
    <x v="191"/>
    <x v="191"/>
    <s v="Semak belukar"/>
    <x v="1"/>
    <x v="0"/>
    <x v="0"/>
  </r>
  <r>
    <n v="6830"/>
    <n v="2342"/>
    <n v="264"/>
    <n v="13"/>
    <x v="6"/>
    <n v="0"/>
    <x v="178"/>
    <x v="178"/>
    <s v="Pertanian lahan kering  campur semak / kebun campur"/>
    <x v="6"/>
    <x v="0"/>
    <x v="0"/>
  </r>
  <r>
    <n v="6831"/>
    <n v="217"/>
    <n v="267"/>
    <n v="13"/>
    <x v="3"/>
    <n v="0"/>
    <x v="190"/>
    <x v="190"/>
    <s v="Pertanian lahan kering  campur semak / kebun campur"/>
    <x v="3"/>
    <x v="0"/>
    <x v="0"/>
  </r>
  <r>
    <n v="6832"/>
    <n v="1"/>
    <n v="256"/>
    <n v="9"/>
    <x v="6"/>
    <n v="0"/>
    <x v="186"/>
    <x v="186"/>
    <s v="Semak belukar"/>
    <x v="6"/>
    <x v="0"/>
    <x v="0"/>
  </r>
  <r>
    <n v="6833"/>
    <n v="292"/>
    <n v="54"/>
    <n v="9"/>
    <x v="4"/>
    <n v="0"/>
    <x v="191"/>
    <x v="191"/>
    <s v="Semak belukar"/>
    <x v="4"/>
    <x v="0"/>
    <x v="0"/>
  </r>
  <r>
    <n v="6834"/>
    <n v="309"/>
    <n v="256"/>
    <n v="12"/>
    <x v="4"/>
    <n v="0"/>
    <x v="186"/>
    <x v="186"/>
    <s v="Pertanian lahan kering"/>
    <x v="4"/>
    <x v="0"/>
    <x v="0"/>
  </r>
  <r>
    <n v="6835"/>
    <n v="15"/>
    <n v="85"/>
    <n v="1"/>
    <x v="7"/>
    <n v="0"/>
    <x v="195"/>
    <x v="195"/>
    <s v="Hutan lahan kering primer"/>
    <x v="7"/>
    <x v="0"/>
    <x v="1"/>
  </r>
  <r>
    <n v="6836"/>
    <n v="4"/>
    <n v="296"/>
    <n v="12"/>
    <x v="4"/>
    <n v="0"/>
    <x v="189"/>
    <x v="189"/>
    <s v="Pertanian lahan kering"/>
    <x v="4"/>
    <x v="0"/>
    <x v="0"/>
  </r>
  <r>
    <n v="6837"/>
    <n v="32"/>
    <n v="302"/>
    <n v="13"/>
    <x v="17"/>
    <n v="0"/>
    <x v="171"/>
    <x v="171"/>
    <s v="Pertanian lahan kering  campur semak / kebun campur"/>
    <x v="17"/>
    <x v="0"/>
    <x v="0"/>
  </r>
  <r>
    <n v="6838"/>
    <n v="81"/>
    <n v="257"/>
    <n v="18"/>
    <x v="4"/>
    <n v="0"/>
    <x v="167"/>
    <x v="167"/>
    <s v="Lahan terbuka"/>
    <x v="4"/>
    <x v="0"/>
    <x v="0"/>
  </r>
  <r>
    <n v="6839"/>
    <n v="1445"/>
    <n v="7"/>
    <n v="9"/>
    <x v="1"/>
    <n v="0"/>
    <x v="197"/>
    <x v="197"/>
    <s v="Semak belukar"/>
    <x v="1"/>
    <x v="0"/>
    <x v="0"/>
  </r>
  <r>
    <n v="6840"/>
    <n v="449"/>
    <n v="85"/>
    <n v="1"/>
    <x v="4"/>
    <n v="0"/>
    <x v="195"/>
    <x v="195"/>
    <s v="Hutan lahan kering primer"/>
    <x v="4"/>
    <x v="0"/>
    <x v="2"/>
  </r>
  <r>
    <n v="6841"/>
    <n v="238"/>
    <n v="86"/>
    <n v="2"/>
    <x v="1"/>
    <n v="0"/>
    <x v="194"/>
    <x v="194"/>
    <s v="Hutan lahan kering sekunder / bekas tebangan"/>
    <x v="1"/>
    <x v="0"/>
    <x v="1"/>
  </r>
  <r>
    <n v="6842"/>
    <n v="335"/>
    <n v="298"/>
    <n v="2"/>
    <x v="3"/>
    <n v="0"/>
    <x v="196"/>
    <x v="196"/>
    <s v="Hutan lahan kering sekunder / bekas tebangan"/>
    <x v="3"/>
    <x v="0"/>
    <x v="1"/>
  </r>
  <r>
    <n v="6843"/>
    <n v="19"/>
    <n v="302"/>
    <n v="5"/>
    <x v="8"/>
    <n v="0"/>
    <x v="171"/>
    <x v="171"/>
    <s v="Hutan mangrove primer"/>
    <x v="8"/>
    <x v="0"/>
    <x v="1"/>
  </r>
  <r>
    <n v="6844"/>
    <n v="365"/>
    <n v="91"/>
    <n v="11"/>
    <x v="2"/>
    <n v="0"/>
    <x v="185"/>
    <x v="185"/>
    <s v="Savanna / Padang rumput"/>
    <x v="2"/>
    <x v="0"/>
    <x v="0"/>
  </r>
  <r>
    <n v="6845"/>
    <n v="300"/>
    <n v="298"/>
    <n v="2"/>
    <x v="5"/>
    <n v="0"/>
    <x v="196"/>
    <x v="196"/>
    <s v="Hutan lahan kering sekunder / bekas tebangan"/>
    <x v="5"/>
    <x v="0"/>
    <x v="1"/>
  </r>
  <r>
    <n v="6846"/>
    <n v="63"/>
    <n v="262"/>
    <n v="18"/>
    <x v="5"/>
    <n v="0"/>
    <x v="181"/>
    <x v="181"/>
    <s v="Lahan terbuka"/>
    <x v="5"/>
    <x v="0"/>
    <x v="0"/>
  </r>
  <r>
    <n v="6847"/>
    <n v="1"/>
    <n v="258"/>
    <n v="9"/>
    <x v="6"/>
    <n v="0"/>
    <x v="168"/>
    <x v="168"/>
    <s v="Semak belukar"/>
    <x v="6"/>
    <x v="0"/>
    <x v="0"/>
  </r>
  <r>
    <n v="6848"/>
    <n v="7"/>
    <n v="85"/>
    <n v="1"/>
    <x v="2"/>
    <n v="0"/>
    <x v="195"/>
    <x v="195"/>
    <s v="Hutan lahan kering primer"/>
    <x v="2"/>
    <x v="0"/>
    <x v="1"/>
  </r>
  <r>
    <n v="6849"/>
    <n v="11766"/>
    <n v="7"/>
    <n v="11"/>
    <x v="1"/>
    <n v="0"/>
    <x v="197"/>
    <x v="197"/>
    <s v="Savanna / Padang rumput"/>
    <x v="1"/>
    <x v="0"/>
    <x v="0"/>
  </r>
  <r>
    <n v="6850"/>
    <n v="1999"/>
    <n v="54"/>
    <n v="1"/>
    <x v="13"/>
    <n v="0"/>
    <x v="191"/>
    <x v="191"/>
    <s v="Hutan lahan kering primer"/>
    <x v="13"/>
    <x v="0"/>
    <x v="0"/>
  </r>
  <r>
    <n v="6851"/>
    <n v="186"/>
    <n v="298"/>
    <n v="13"/>
    <x v="5"/>
    <n v="0"/>
    <x v="196"/>
    <x v="196"/>
    <s v="Pertanian lahan kering  campur semak / kebun campur"/>
    <x v="5"/>
    <x v="0"/>
    <x v="0"/>
  </r>
  <r>
    <n v="6852"/>
    <n v="11"/>
    <n v="85"/>
    <n v="11"/>
    <x v="3"/>
    <n v="0"/>
    <x v="195"/>
    <x v="195"/>
    <s v="Savanna / Padang rumput"/>
    <x v="3"/>
    <x v="0"/>
    <x v="0"/>
  </r>
  <r>
    <n v="6853"/>
    <n v="22"/>
    <n v="302"/>
    <n v="14"/>
    <x v="3"/>
    <n v="0"/>
    <x v="171"/>
    <x v="171"/>
    <s v="Sawah"/>
    <x v="3"/>
    <x v="0"/>
    <x v="0"/>
  </r>
  <r>
    <n v="6854"/>
    <n v="288"/>
    <n v="28"/>
    <n v="11"/>
    <x v="13"/>
    <n v="0"/>
    <x v="193"/>
    <x v="193"/>
    <s v="Savanna / Padang rumput"/>
    <x v="13"/>
    <x v="0"/>
    <x v="0"/>
  </r>
  <r>
    <n v="6855"/>
    <n v="851"/>
    <n v="298"/>
    <n v="2"/>
    <x v="19"/>
    <n v="0"/>
    <x v="196"/>
    <x v="196"/>
    <s v="Hutan lahan kering sekunder / bekas tebangan"/>
    <x v="19"/>
    <x v="0"/>
    <x v="1"/>
  </r>
  <r>
    <n v="6856"/>
    <n v="5113"/>
    <n v="49"/>
    <n v="2"/>
    <x v="2"/>
    <n v="0"/>
    <x v="192"/>
    <x v="192"/>
    <s v="Hutan lahan kering sekunder / bekas tebangan"/>
    <x v="2"/>
    <x v="0"/>
    <x v="1"/>
  </r>
  <r>
    <n v="6857"/>
    <n v="308"/>
    <n v="7"/>
    <n v="2"/>
    <x v="1"/>
    <n v="0"/>
    <x v="197"/>
    <x v="197"/>
    <s v="Hutan lahan kering sekunder / bekas tebangan"/>
    <x v="1"/>
    <x v="0"/>
    <x v="1"/>
  </r>
  <r>
    <n v="6858"/>
    <n v="836"/>
    <n v="49"/>
    <n v="2"/>
    <x v="6"/>
    <n v="0"/>
    <x v="192"/>
    <x v="192"/>
    <s v="Hutan lahan kering sekunder / bekas tebangan"/>
    <x v="6"/>
    <x v="0"/>
    <x v="1"/>
  </r>
  <r>
    <n v="6859"/>
    <n v="2"/>
    <n v="98"/>
    <n v="14"/>
    <x v="5"/>
    <n v="0"/>
    <x v="173"/>
    <x v="173"/>
    <s v="Sawah"/>
    <x v="5"/>
    <x v="0"/>
    <x v="0"/>
  </r>
  <r>
    <n v="6860"/>
    <n v="10"/>
    <n v="298"/>
    <n v="13"/>
    <x v="19"/>
    <n v="0"/>
    <x v="196"/>
    <x v="196"/>
    <s v="Pertanian lahan kering  campur semak / kebun campur"/>
    <x v="19"/>
    <x v="0"/>
    <x v="0"/>
  </r>
  <r>
    <n v="6861"/>
    <n v="204"/>
    <n v="257"/>
    <n v="13"/>
    <x v="6"/>
    <n v="0"/>
    <x v="167"/>
    <x v="167"/>
    <s v="Pertanian lahan kering  campur semak / kebun campur"/>
    <x v="6"/>
    <x v="0"/>
    <x v="0"/>
  </r>
  <r>
    <n v="6862"/>
    <n v="551"/>
    <n v="7"/>
    <n v="1"/>
    <x v="1"/>
    <n v="0"/>
    <x v="197"/>
    <x v="197"/>
    <s v="Hutan lahan kering primer"/>
    <x v="1"/>
    <x v="0"/>
    <x v="1"/>
  </r>
  <r>
    <n v="6863"/>
    <n v="96"/>
    <n v="7"/>
    <n v="9"/>
    <x v="13"/>
    <n v="0"/>
    <x v="197"/>
    <x v="197"/>
    <s v="Semak belukar"/>
    <x v="13"/>
    <x v="0"/>
    <x v="0"/>
  </r>
  <r>
    <n v="6864"/>
    <n v="284"/>
    <n v="49"/>
    <n v="1"/>
    <x v="4"/>
    <n v="0"/>
    <x v="192"/>
    <x v="192"/>
    <s v="Hutan lahan kering primer"/>
    <x v="4"/>
    <x v="0"/>
    <x v="2"/>
  </r>
  <r>
    <n v="6865"/>
    <n v="103"/>
    <n v="98"/>
    <n v="14"/>
    <x v="6"/>
    <n v="0"/>
    <x v="173"/>
    <x v="173"/>
    <s v="Sawah"/>
    <x v="6"/>
    <x v="0"/>
    <x v="0"/>
  </r>
  <r>
    <n v="6866"/>
    <n v="138"/>
    <n v="302"/>
    <n v="15"/>
    <x v="17"/>
    <n v="0"/>
    <x v="171"/>
    <x v="171"/>
    <s v="Tambak"/>
    <x v="17"/>
    <x v="0"/>
    <x v="0"/>
  </r>
  <r>
    <n v="6867"/>
    <n v="52"/>
    <n v="261"/>
    <n v="0"/>
    <x v="0"/>
    <n v="0"/>
    <x v="198"/>
    <x v="198"/>
    <s v="No data"/>
    <x v="0"/>
    <x v="0"/>
    <x v="0"/>
  </r>
  <r>
    <n v="6868"/>
    <n v="231"/>
    <n v="257"/>
    <n v="18"/>
    <x v="13"/>
    <n v="0"/>
    <x v="167"/>
    <x v="167"/>
    <s v="Lahan terbuka"/>
    <x v="13"/>
    <x v="0"/>
    <x v="0"/>
  </r>
  <r>
    <n v="6869"/>
    <n v="725"/>
    <n v="90"/>
    <n v="2"/>
    <x v="1"/>
    <n v="0"/>
    <x v="199"/>
    <x v="199"/>
    <s v="Hutan lahan kering sekunder / bekas tebangan"/>
    <x v="1"/>
    <x v="0"/>
    <x v="1"/>
  </r>
  <r>
    <n v="6870"/>
    <n v="284"/>
    <n v="91"/>
    <n v="2"/>
    <x v="5"/>
    <n v="0"/>
    <x v="185"/>
    <x v="185"/>
    <s v="Hutan lahan kering sekunder / bekas tebangan"/>
    <x v="5"/>
    <x v="0"/>
    <x v="1"/>
  </r>
  <r>
    <n v="6871"/>
    <n v="1"/>
    <n v="98"/>
    <n v="14"/>
    <x v="12"/>
    <n v="0"/>
    <x v="173"/>
    <x v="173"/>
    <s v="Sawah"/>
    <x v="12"/>
    <x v="0"/>
    <x v="0"/>
  </r>
  <r>
    <n v="6872"/>
    <n v="17"/>
    <n v="297"/>
    <n v="13"/>
    <x v="12"/>
    <n v="0"/>
    <x v="183"/>
    <x v="183"/>
    <s v="Pertanian lahan kering  campur semak / kebun campur"/>
    <x v="12"/>
    <x v="0"/>
    <x v="0"/>
  </r>
  <r>
    <n v="6873"/>
    <n v="322"/>
    <n v="298"/>
    <n v="12"/>
    <x v="5"/>
    <n v="0"/>
    <x v="196"/>
    <x v="196"/>
    <s v="Pertanian lahan kering"/>
    <x v="5"/>
    <x v="0"/>
    <x v="0"/>
  </r>
  <r>
    <n v="6874"/>
    <n v="5107"/>
    <n v="261"/>
    <n v="9"/>
    <x v="5"/>
    <n v="0"/>
    <x v="198"/>
    <x v="198"/>
    <s v="Semak belukar"/>
    <x v="5"/>
    <x v="0"/>
    <x v="0"/>
  </r>
  <r>
    <n v="6875"/>
    <n v="328"/>
    <n v="256"/>
    <n v="2"/>
    <x v="7"/>
    <n v="0"/>
    <x v="186"/>
    <x v="186"/>
    <s v="Hutan lahan kering sekunder / bekas tebangan"/>
    <x v="7"/>
    <x v="0"/>
    <x v="1"/>
  </r>
  <r>
    <n v="6876"/>
    <n v="87"/>
    <n v="49"/>
    <n v="9"/>
    <x v="12"/>
    <n v="0"/>
    <x v="192"/>
    <x v="192"/>
    <s v="Semak belukar"/>
    <x v="12"/>
    <x v="0"/>
    <x v="0"/>
  </r>
  <r>
    <n v="6877"/>
    <n v="390"/>
    <n v="86"/>
    <n v="9"/>
    <x v="1"/>
    <n v="0"/>
    <x v="194"/>
    <x v="194"/>
    <s v="Semak belukar"/>
    <x v="1"/>
    <x v="0"/>
    <x v="0"/>
  </r>
  <r>
    <n v="6878"/>
    <n v="1116"/>
    <n v="298"/>
    <n v="13"/>
    <x v="6"/>
    <n v="0"/>
    <x v="196"/>
    <x v="196"/>
    <s v="Pertanian lahan kering  campur semak / kebun campur"/>
    <x v="6"/>
    <x v="0"/>
    <x v="0"/>
  </r>
  <r>
    <n v="6879"/>
    <n v="108"/>
    <n v="298"/>
    <n v="13"/>
    <x v="4"/>
    <n v="0"/>
    <x v="196"/>
    <x v="196"/>
    <s v="Pertanian lahan kering  campur semak / kebun campur"/>
    <x v="4"/>
    <x v="0"/>
    <x v="0"/>
  </r>
  <r>
    <n v="6880"/>
    <n v="132"/>
    <n v="298"/>
    <n v="12"/>
    <x v="3"/>
    <n v="0"/>
    <x v="196"/>
    <x v="196"/>
    <s v="Pertanian lahan kering"/>
    <x v="3"/>
    <x v="0"/>
    <x v="0"/>
  </r>
  <r>
    <n v="6881"/>
    <n v="1"/>
    <n v="302"/>
    <n v="15"/>
    <x v="6"/>
    <n v="0"/>
    <x v="171"/>
    <x v="171"/>
    <s v="Tambak"/>
    <x v="6"/>
    <x v="0"/>
    <x v="0"/>
  </r>
  <r>
    <n v="6882"/>
    <n v="14"/>
    <n v="261"/>
    <n v="0"/>
    <x v="2"/>
    <n v="0"/>
    <x v="198"/>
    <x v="198"/>
    <s v="No data"/>
    <x v="2"/>
    <x v="0"/>
    <x v="0"/>
  </r>
  <r>
    <n v="6883"/>
    <n v="1003"/>
    <n v="49"/>
    <n v="9"/>
    <x v="2"/>
    <n v="0"/>
    <x v="192"/>
    <x v="192"/>
    <s v="Semak belukar"/>
    <x v="2"/>
    <x v="0"/>
    <x v="0"/>
  </r>
  <r>
    <n v="6884"/>
    <n v="24"/>
    <n v="298"/>
    <n v="13"/>
    <x v="12"/>
    <n v="0"/>
    <x v="196"/>
    <x v="196"/>
    <s v="Pertanian lahan kering  campur semak / kebun campur"/>
    <x v="12"/>
    <x v="0"/>
    <x v="0"/>
  </r>
  <r>
    <n v="6885"/>
    <n v="265"/>
    <n v="298"/>
    <n v="13"/>
    <x v="3"/>
    <n v="0"/>
    <x v="196"/>
    <x v="196"/>
    <s v="Pertanian lahan kering  campur semak / kebun campur"/>
    <x v="3"/>
    <x v="0"/>
    <x v="0"/>
  </r>
  <r>
    <n v="6886"/>
    <n v="869"/>
    <n v="261"/>
    <n v="9"/>
    <x v="2"/>
    <n v="0"/>
    <x v="198"/>
    <x v="198"/>
    <s v="Semak belukar"/>
    <x v="2"/>
    <x v="0"/>
    <x v="0"/>
  </r>
  <r>
    <n v="6887"/>
    <n v="3"/>
    <n v="49"/>
    <n v="1"/>
    <x v="2"/>
    <n v="0"/>
    <x v="192"/>
    <x v="192"/>
    <s v="Hutan lahan kering primer"/>
    <x v="2"/>
    <x v="0"/>
    <x v="1"/>
  </r>
  <r>
    <n v="6888"/>
    <n v="3"/>
    <n v="86"/>
    <n v="9"/>
    <x v="7"/>
    <n v="0"/>
    <x v="194"/>
    <x v="194"/>
    <s v="Semak belukar"/>
    <x v="7"/>
    <x v="0"/>
    <x v="0"/>
  </r>
  <r>
    <n v="6889"/>
    <n v="3"/>
    <n v="85"/>
    <n v="1"/>
    <x v="8"/>
    <n v="0"/>
    <x v="195"/>
    <x v="195"/>
    <s v="Hutan lahan kering primer"/>
    <x v="8"/>
    <x v="0"/>
    <x v="1"/>
  </r>
  <r>
    <n v="6890"/>
    <n v="558"/>
    <n v="91"/>
    <n v="2"/>
    <x v="2"/>
    <n v="0"/>
    <x v="185"/>
    <x v="185"/>
    <s v="Hutan lahan kering sekunder / bekas tebangan"/>
    <x v="2"/>
    <x v="0"/>
    <x v="1"/>
  </r>
  <r>
    <n v="6891"/>
    <n v="324"/>
    <n v="4"/>
    <n v="2"/>
    <x v="4"/>
    <n v="0"/>
    <x v="200"/>
    <x v="200"/>
    <s v="Hutan lahan kering sekunder / bekas tebangan"/>
    <x v="4"/>
    <x v="0"/>
    <x v="0"/>
  </r>
  <r>
    <n v="6892"/>
    <n v="2289"/>
    <n v="90"/>
    <n v="9"/>
    <x v="1"/>
    <n v="0"/>
    <x v="199"/>
    <x v="199"/>
    <s v="Semak belukar"/>
    <x v="1"/>
    <x v="0"/>
    <x v="0"/>
  </r>
  <r>
    <n v="6893"/>
    <n v="2"/>
    <n v="302"/>
    <n v="15"/>
    <x v="9"/>
    <n v="0"/>
    <x v="171"/>
    <x v="171"/>
    <s v="Tambak"/>
    <x v="9"/>
    <x v="0"/>
    <x v="0"/>
  </r>
  <r>
    <n v="6894"/>
    <n v="34"/>
    <n v="28"/>
    <n v="5"/>
    <x v="9"/>
    <n v="0"/>
    <x v="193"/>
    <x v="193"/>
    <s v="Hutan mangrove primer"/>
    <x v="9"/>
    <x v="0"/>
    <x v="0"/>
  </r>
  <r>
    <n v="6895"/>
    <n v="3332"/>
    <n v="91"/>
    <n v="2"/>
    <x v="4"/>
    <n v="0"/>
    <x v="185"/>
    <x v="185"/>
    <s v="Hutan lahan kering sekunder / bekas tebangan"/>
    <x v="4"/>
    <x v="0"/>
    <x v="0"/>
  </r>
  <r>
    <n v="6896"/>
    <n v="2065"/>
    <n v="4"/>
    <n v="13"/>
    <x v="4"/>
    <n v="0"/>
    <x v="200"/>
    <x v="200"/>
    <s v="Pertanian lahan kering  campur semak / kebun campur"/>
    <x v="4"/>
    <x v="0"/>
    <x v="0"/>
  </r>
  <r>
    <n v="6897"/>
    <n v="4"/>
    <n v="4"/>
    <n v="2"/>
    <x v="6"/>
    <n v="0"/>
    <x v="200"/>
    <x v="200"/>
    <s v="Hutan lahan kering sekunder / bekas tebangan"/>
    <x v="6"/>
    <x v="0"/>
    <x v="1"/>
  </r>
  <r>
    <n v="6898"/>
    <n v="459"/>
    <n v="257"/>
    <n v="2"/>
    <x v="6"/>
    <n v="0"/>
    <x v="167"/>
    <x v="167"/>
    <s v="Hutan lahan kering sekunder / bekas tebangan"/>
    <x v="6"/>
    <x v="0"/>
    <x v="1"/>
  </r>
  <r>
    <n v="6899"/>
    <n v="3928"/>
    <n v="51"/>
    <n v="2"/>
    <x v="4"/>
    <n v="0"/>
    <x v="201"/>
    <x v="201"/>
    <s v="Hutan lahan kering sekunder / bekas tebangan"/>
    <x v="4"/>
    <x v="0"/>
    <x v="0"/>
  </r>
  <r>
    <n v="6900"/>
    <n v="8"/>
    <n v="98"/>
    <n v="2"/>
    <x v="8"/>
    <n v="0"/>
    <x v="173"/>
    <x v="173"/>
    <s v="Hutan lahan kering sekunder / bekas tebangan"/>
    <x v="8"/>
    <x v="0"/>
    <x v="1"/>
  </r>
  <r>
    <n v="6901"/>
    <n v="2030"/>
    <n v="298"/>
    <n v="14"/>
    <x v="6"/>
    <n v="0"/>
    <x v="196"/>
    <x v="196"/>
    <s v="Sawah"/>
    <x v="6"/>
    <x v="0"/>
    <x v="0"/>
  </r>
  <r>
    <n v="6902"/>
    <n v="2016"/>
    <n v="4"/>
    <n v="13"/>
    <x v="6"/>
    <n v="0"/>
    <x v="200"/>
    <x v="200"/>
    <s v="Pertanian lahan kering  campur semak / kebun campur"/>
    <x v="6"/>
    <x v="0"/>
    <x v="0"/>
  </r>
  <r>
    <n v="6903"/>
    <n v="409"/>
    <n v="4"/>
    <n v="14"/>
    <x v="6"/>
    <n v="0"/>
    <x v="200"/>
    <x v="200"/>
    <s v="Sawah"/>
    <x v="6"/>
    <x v="0"/>
    <x v="0"/>
  </r>
  <r>
    <n v="6904"/>
    <n v="387"/>
    <n v="7"/>
    <n v="1"/>
    <x v="13"/>
    <n v="0"/>
    <x v="197"/>
    <x v="197"/>
    <s v="Hutan lahan kering primer"/>
    <x v="13"/>
    <x v="0"/>
    <x v="0"/>
  </r>
  <r>
    <n v="6905"/>
    <n v="3"/>
    <n v="298"/>
    <n v="12"/>
    <x v="19"/>
    <n v="0"/>
    <x v="196"/>
    <x v="196"/>
    <s v="Pertanian lahan kering"/>
    <x v="19"/>
    <x v="0"/>
    <x v="0"/>
  </r>
  <r>
    <n v="6906"/>
    <n v="3021"/>
    <n v="4"/>
    <n v="13"/>
    <x v="7"/>
    <n v="0"/>
    <x v="200"/>
    <x v="200"/>
    <s v="Pertanian lahan kering  campur semak / kebun campur"/>
    <x v="7"/>
    <x v="0"/>
    <x v="0"/>
  </r>
  <r>
    <n v="6907"/>
    <n v="358"/>
    <n v="7"/>
    <n v="11"/>
    <x v="13"/>
    <n v="0"/>
    <x v="197"/>
    <x v="197"/>
    <s v="Savanna / Padang rumput"/>
    <x v="13"/>
    <x v="0"/>
    <x v="0"/>
  </r>
  <r>
    <n v="6908"/>
    <n v="2924"/>
    <n v="55"/>
    <n v="1"/>
    <x v="13"/>
    <n v="0"/>
    <x v="202"/>
    <x v="202"/>
    <s v="Hutan lahan kering primer"/>
    <x v="13"/>
    <x v="0"/>
    <x v="0"/>
  </r>
  <r>
    <n v="6909"/>
    <n v="45"/>
    <n v="297"/>
    <n v="20"/>
    <x v="12"/>
    <n v="0"/>
    <x v="183"/>
    <x v="183"/>
    <s v="Tubuh air"/>
    <x v="12"/>
    <x v="0"/>
    <x v="0"/>
  </r>
  <r>
    <n v="6910"/>
    <n v="63"/>
    <n v="295"/>
    <n v="20"/>
    <x v="12"/>
    <n v="0"/>
    <x v="203"/>
    <x v="203"/>
    <s v="Tubuh air"/>
    <x v="12"/>
    <x v="0"/>
    <x v="0"/>
  </r>
  <r>
    <n v="6911"/>
    <n v="208"/>
    <n v="298"/>
    <n v="20"/>
    <x v="12"/>
    <n v="0"/>
    <x v="196"/>
    <x v="196"/>
    <s v="Tubuh air"/>
    <x v="12"/>
    <x v="0"/>
    <x v="0"/>
  </r>
  <r>
    <n v="6912"/>
    <n v="113"/>
    <n v="256"/>
    <n v="13"/>
    <x v="6"/>
    <n v="0"/>
    <x v="186"/>
    <x v="186"/>
    <s v="Pertanian lahan kering  campur semak / kebun campur"/>
    <x v="6"/>
    <x v="0"/>
    <x v="0"/>
  </r>
  <r>
    <n v="6913"/>
    <n v="20"/>
    <n v="7"/>
    <n v="2"/>
    <x v="13"/>
    <n v="0"/>
    <x v="197"/>
    <x v="197"/>
    <s v="Hutan lahan kering sekunder / bekas tebangan"/>
    <x v="13"/>
    <x v="0"/>
    <x v="0"/>
  </r>
  <r>
    <n v="6914"/>
    <n v="1558"/>
    <n v="51"/>
    <n v="2"/>
    <x v="2"/>
    <n v="0"/>
    <x v="201"/>
    <x v="201"/>
    <s v="Hutan lahan kering sekunder / bekas tebangan"/>
    <x v="2"/>
    <x v="0"/>
    <x v="1"/>
  </r>
  <r>
    <n v="6915"/>
    <n v="7"/>
    <n v="297"/>
    <n v="20"/>
    <x v="6"/>
    <n v="0"/>
    <x v="183"/>
    <x v="183"/>
    <s v="Tubuh air"/>
    <x v="6"/>
    <x v="0"/>
    <x v="0"/>
  </r>
  <r>
    <n v="6916"/>
    <n v="9"/>
    <n v="262"/>
    <n v="13"/>
    <x v="6"/>
    <n v="0"/>
    <x v="181"/>
    <x v="181"/>
    <s v="Pertanian lahan kering  campur semak / kebun campur"/>
    <x v="6"/>
    <x v="0"/>
    <x v="0"/>
  </r>
  <r>
    <n v="6917"/>
    <n v="257"/>
    <n v="257"/>
    <n v="9"/>
    <x v="6"/>
    <n v="0"/>
    <x v="167"/>
    <x v="167"/>
    <s v="Semak belukar"/>
    <x v="6"/>
    <x v="0"/>
    <x v="0"/>
  </r>
  <r>
    <n v="6918"/>
    <n v="447"/>
    <n v="51"/>
    <n v="13"/>
    <x v="1"/>
    <n v="0"/>
    <x v="201"/>
    <x v="201"/>
    <s v="Pertanian lahan kering  campur semak / kebun campur"/>
    <x v="1"/>
    <x v="0"/>
    <x v="0"/>
  </r>
  <r>
    <n v="6919"/>
    <n v="7"/>
    <n v="296"/>
    <n v="20"/>
    <x v="12"/>
    <n v="0"/>
    <x v="189"/>
    <x v="189"/>
    <s v="Tubuh air"/>
    <x v="12"/>
    <x v="0"/>
    <x v="0"/>
  </r>
  <r>
    <n v="6920"/>
    <n v="51"/>
    <n v="295"/>
    <n v="13"/>
    <x v="12"/>
    <n v="0"/>
    <x v="203"/>
    <x v="203"/>
    <s v="Pertanian lahan kering  campur semak / kebun campur"/>
    <x v="12"/>
    <x v="0"/>
    <x v="0"/>
  </r>
  <r>
    <n v="6921"/>
    <n v="623"/>
    <n v="295"/>
    <n v="13"/>
    <x v="7"/>
    <n v="0"/>
    <x v="203"/>
    <x v="203"/>
    <s v="Pertanian lahan kering  campur semak / kebun campur"/>
    <x v="7"/>
    <x v="0"/>
    <x v="0"/>
  </r>
  <r>
    <n v="6922"/>
    <n v="1"/>
    <n v="297"/>
    <n v="20"/>
    <x v="7"/>
    <n v="0"/>
    <x v="183"/>
    <x v="183"/>
    <s v="Tubuh air"/>
    <x v="7"/>
    <x v="0"/>
    <x v="0"/>
  </r>
  <r>
    <n v="6923"/>
    <n v="7"/>
    <n v="297"/>
    <n v="9"/>
    <x v="7"/>
    <n v="0"/>
    <x v="183"/>
    <x v="183"/>
    <s v="Semak belukar"/>
    <x v="7"/>
    <x v="0"/>
    <x v="0"/>
  </r>
  <r>
    <n v="6924"/>
    <n v="451"/>
    <n v="298"/>
    <n v="9"/>
    <x v="7"/>
    <n v="0"/>
    <x v="196"/>
    <x v="196"/>
    <s v="Semak belukar"/>
    <x v="7"/>
    <x v="0"/>
    <x v="0"/>
  </r>
  <r>
    <n v="6925"/>
    <n v="498"/>
    <n v="4"/>
    <n v="13"/>
    <x v="3"/>
    <n v="0"/>
    <x v="200"/>
    <x v="200"/>
    <s v="Pertanian lahan kering  campur semak / kebun campur"/>
    <x v="3"/>
    <x v="0"/>
    <x v="0"/>
  </r>
  <r>
    <n v="6926"/>
    <n v="1604"/>
    <n v="7"/>
    <n v="18"/>
    <x v="1"/>
    <n v="0"/>
    <x v="197"/>
    <x v="197"/>
    <s v="Lahan terbuka"/>
    <x v="1"/>
    <x v="0"/>
    <x v="0"/>
  </r>
  <r>
    <n v="6927"/>
    <n v="22"/>
    <n v="51"/>
    <n v="2"/>
    <x v="7"/>
    <n v="0"/>
    <x v="201"/>
    <x v="201"/>
    <s v="Hutan lahan kering sekunder / bekas tebangan"/>
    <x v="7"/>
    <x v="0"/>
    <x v="1"/>
  </r>
  <r>
    <n v="6928"/>
    <n v="1"/>
    <n v="49"/>
    <n v="1"/>
    <x v="1"/>
    <n v="0"/>
    <x v="192"/>
    <x v="192"/>
    <s v="Hutan lahan kering primer"/>
    <x v="1"/>
    <x v="0"/>
    <x v="1"/>
  </r>
  <r>
    <n v="6929"/>
    <n v="17"/>
    <n v="298"/>
    <n v="20"/>
    <x v="7"/>
    <n v="0"/>
    <x v="196"/>
    <x v="196"/>
    <s v="Tubuh air"/>
    <x v="7"/>
    <x v="0"/>
    <x v="0"/>
  </r>
  <r>
    <n v="6930"/>
    <n v="502"/>
    <n v="298"/>
    <n v="14"/>
    <x v="3"/>
    <n v="0"/>
    <x v="196"/>
    <x v="196"/>
    <s v="Sawah"/>
    <x v="3"/>
    <x v="0"/>
    <x v="0"/>
  </r>
  <r>
    <n v="6931"/>
    <n v="1642"/>
    <n v="298"/>
    <n v="5"/>
    <x v="9"/>
    <n v="0"/>
    <x v="196"/>
    <x v="196"/>
    <s v="Hutan mangrove primer"/>
    <x v="9"/>
    <x v="0"/>
    <x v="0"/>
  </r>
  <r>
    <n v="6932"/>
    <n v="3"/>
    <n v="4"/>
    <n v="18"/>
    <x v="4"/>
    <n v="0"/>
    <x v="200"/>
    <x v="200"/>
    <s v="Lahan terbuka"/>
    <x v="4"/>
    <x v="0"/>
    <x v="0"/>
  </r>
  <r>
    <n v="6933"/>
    <n v="11"/>
    <n v="4"/>
    <n v="14"/>
    <x v="7"/>
    <n v="0"/>
    <x v="200"/>
    <x v="200"/>
    <s v="Sawah"/>
    <x v="7"/>
    <x v="0"/>
    <x v="0"/>
  </r>
  <r>
    <n v="6934"/>
    <n v="33"/>
    <n v="51"/>
    <n v="0"/>
    <x v="0"/>
    <n v="0"/>
    <x v="201"/>
    <x v="201"/>
    <s v="No data"/>
    <x v="0"/>
    <x v="0"/>
    <x v="0"/>
  </r>
  <r>
    <n v="6935"/>
    <n v="2"/>
    <n v="50"/>
    <n v="16"/>
    <x v="5"/>
    <n v="0"/>
    <x v="182"/>
    <x v="182"/>
    <s v="Pemukiman"/>
    <x v="5"/>
    <x v="0"/>
    <x v="0"/>
  </r>
  <r>
    <n v="6936"/>
    <n v="928"/>
    <n v="51"/>
    <n v="13"/>
    <x v="2"/>
    <n v="0"/>
    <x v="201"/>
    <x v="201"/>
    <s v="Pertanian lahan kering  campur semak / kebun campur"/>
    <x v="2"/>
    <x v="0"/>
    <x v="0"/>
  </r>
  <r>
    <n v="6937"/>
    <n v="1"/>
    <n v="295"/>
    <n v="16"/>
    <x v="12"/>
    <n v="0"/>
    <x v="203"/>
    <x v="203"/>
    <s v="Pemukiman"/>
    <x v="12"/>
    <x v="0"/>
    <x v="0"/>
  </r>
  <r>
    <n v="6938"/>
    <n v="13"/>
    <n v="295"/>
    <n v="16"/>
    <x v="7"/>
    <n v="0"/>
    <x v="203"/>
    <x v="203"/>
    <s v="Pemukiman"/>
    <x v="7"/>
    <x v="0"/>
    <x v="0"/>
  </r>
  <r>
    <n v="6939"/>
    <n v="16"/>
    <n v="295"/>
    <n v="16"/>
    <x v="3"/>
    <n v="0"/>
    <x v="203"/>
    <x v="203"/>
    <s v="Pemukiman"/>
    <x v="3"/>
    <x v="0"/>
    <x v="0"/>
  </r>
  <r>
    <n v="6940"/>
    <n v="52"/>
    <n v="295"/>
    <n v="13"/>
    <x v="3"/>
    <n v="0"/>
    <x v="203"/>
    <x v="203"/>
    <s v="Pertanian lahan kering  campur semak / kebun campur"/>
    <x v="3"/>
    <x v="0"/>
    <x v="0"/>
  </r>
  <r>
    <n v="6941"/>
    <n v="29"/>
    <n v="297"/>
    <n v="12"/>
    <x v="6"/>
    <n v="0"/>
    <x v="183"/>
    <x v="183"/>
    <s v="Pertanian lahan kering"/>
    <x v="6"/>
    <x v="0"/>
    <x v="0"/>
  </r>
  <r>
    <n v="6942"/>
    <n v="8"/>
    <n v="302"/>
    <n v="14"/>
    <x v="9"/>
    <n v="0"/>
    <x v="171"/>
    <x v="171"/>
    <s v="Sawah"/>
    <x v="9"/>
    <x v="0"/>
    <x v="0"/>
  </r>
  <r>
    <n v="6943"/>
    <n v="472"/>
    <n v="261"/>
    <n v="9"/>
    <x v="3"/>
    <n v="0"/>
    <x v="198"/>
    <x v="198"/>
    <s v="Semak belukar"/>
    <x v="3"/>
    <x v="0"/>
    <x v="0"/>
  </r>
  <r>
    <n v="6944"/>
    <n v="105"/>
    <n v="4"/>
    <n v="13"/>
    <x v="5"/>
    <n v="0"/>
    <x v="200"/>
    <x v="200"/>
    <s v="Pertanian lahan kering  campur semak / kebun campur"/>
    <x v="5"/>
    <x v="0"/>
    <x v="0"/>
  </r>
  <r>
    <n v="6945"/>
    <n v="1208"/>
    <n v="4"/>
    <n v="13"/>
    <x v="1"/>
    <n v="0"/>
    <x v="200"/>
    <x v="200"/>
    <s v="Pertanian lahan kering  campur semak / kebun campur"/>
    <x v="1"/>
    <x v="0"/>
    <x v="0"/>
  </r>
  <r>
    <n v="6946"/>
    <n v="8"/>
    <n v="4"/>
    <n v="18"/>
    <x v="7"/>
    <n v="0"/>
    <x v="200"/>
    <x v="200"/>
    <s v="Lahan terbuka"/>
    <x v="7"/>
    <x v="0"/>
    <x v="0"/>
  </r>
  <r>
    <n v="6947"/>
    <n v="684"/>
    <n v="51"/>
    <n v="16"/>
    <x v="5"/>
    <n v="0"/>
    <x v="201"/>
    <x v="201"/>
    <s v="Pemukiman"/>
    <x v="5"/>
    <x v="0"/>
    <x v="0"/>
  </r>
  <r>
    <n v="6948"/>
    <n v="167"/>
    <n v="51"/>
    <n v="16"/>
    <x v="3"/>
    <n v="0"/>
    <x v="201"/>
    <x v="201"/>
    <s v="Pemukiman"/>
    <x v="3"/>
    <x v="0"/>
    <x v="0"/>
  </r>
  <r>
    <n v="6949"/>
    <n v="280"/>
    <n v="51"/>
    <n v="13"/>
    <x v="4"/>
    <n v="0"/>
    <x v="201"/>
    <x v="201"/>
    <s v="Pertanian lahan kering  campur semak / kebun campur"/>
    <x v="4"/>
    <x v="0"/>
    <x v="0"/>
  </r>
  <r>
    <n v="6950"/>
    <n v="8"/>
    <n v="295"/>
    <n v="13"/>
    <x v="6"/>
    <n v="0"/>
    <x v="203"/>
    <x v="203"/>
    <s v="Pertanian lahan kering  campur semak / kebun campur"/>
    <x v="6"/>
    <x v="0"/>
    <x v="0"/>
  </r>
  <r>
    <n v="6951"/>
    <n v="1"/>
    <n v="295"/>
    <n v="14"/>
    <x v="3"/>
    <n v="0"/>
    <x v="203"/>
    <x v="203"/>
    <s v="Sawah"/>
    <x v="3"/>
    <x v="0"/>
    <x v="0"/>
  </r>
  <r>
    <n v="6952"/>
    <n v="203"/>
    <n v="263"/>
    <n v="9"/>
    <x v="7"/>
    <n v="0"/>
    <x v="204"/>
    <x v="204"/>
    <s v="Semak belukar"/>
    <x v="7"/>
    <x v="0"/>
    <x v="0"/>
  </r>
  <r>
    <n v="6953"/>
    <n v="189"/>
    <n v="263"/>
    <n v="9"/>
    <x v="4"/>
    <n v="0"/>
    <x v="204"/>
    <x v="204"/>
    <s v="Semak belukar"/>
    <x v="4"/>
    <x v="0"/>
    <x v="0"/>
  </r>
  <r>
    <n v="6954"/>
    <n v="22"/>
    <n v="263"/>
    <n v="9"/>
    <x v="2"/>
    <n v="0"/>
    <x v="204"/>
    <x v="204"/>
    <s v="Semak belukar"/>
    <x v="2"/>
    <x v="0"/>
    <x v="0"/>
  </r>
  <r>
    <n v="6955"/>
    <n v="192"/>
    <n v="263"/>
    <n v="9"/>
    <x v="6"/>
    <n v="0"/>
    <x v="204"/>
    <x v="204"/>
    <s v="Semak belukar"/>
    <x v="6"/>
    <x v="0"/>
    <x v="0"/>
  </r>
  <r>
    <n v="6956"/>
    <n v="157"/>
    <n v="85"/>
    <n v="2"/>
    <x v="6"/>
    <n v="0"/>
    <x v="195"/>
    <x v="195"/>
    <s v="Hutan lahan kering sekunder / bekas tebangan"/>
    <x v="6"/>
    <x v="0"/>
    <x v="1"/>
  </r>
  <r>
    <n v="6957"/>
    <n v="2"/>
    <n v="295"/>
    <n v="14"/>
    <x v="12"/>
    <n v="0"/>
    <x v="203"/>
    <x v="203"/>
    <s v="Sawah"/>
    <x v="12"/>
    <x v="0"/>
    <x v="0"/>
  </r>
  <r>
    <n v="6958"/>
    <n v="230"/>
    <n v="295"/>
    <n v="14"/>
    <x v="7"/>
    <n v="0"/>
    <x v="203"/>
    <x v="203"/>
    <s v="Sawah"/>
    <x v="7"/>
    <x v="0"/>
    <x v="0"/>
  </r>
  <r>
    <n v="6959"/>
    <n v="18"/>
    <n v="4"/>
    <n v="2"/>
    <x v="1"/>
    <n v="0"/>
    <x v="200"/>
    <x v="200"/>
    <s v="Hutan lahan kering sekunder / bekas tebangan"/>
    <x v="1"/>
    <x v="0"/>
    <x v="1"/>
  </r>
  <r>
    <n v="6960"/>
    <n v="147"/>
    <n v="256"/>
    <n v="1"/>
    <x v="1"/>
    <n v="0"/>
    <x v="186"/>
    <x v="186"/>
    <s v="Hutan lahan kering primer"/>
    <x v="1"/>
    <x v="0"/>
    <x v="1"/>
  </r>
  <r>
    <n v="6961"/>
    <n v="27"/>
    <n v="7"/>
    <n v="18"/>
    <x v="13"/>
    <n v="0"/>
    <x v="197"/>
    <x v="197"/>
    <s v="Lahan terbuka"/>
    <x v="13"/>
    <x v="0"/>
    <x v="0"/>
  </r>
  <r>
    <n v="6962"/>
    <n v="2"/>
    <n v="51"/>
    <n v="16"/>
    <x v="0"/>
    <n v="0"/>
    <x v="201"/>
    <x v="201"/>
    <s v="Pemukiman"/>
    <x v="0"/>
    <x v="0"/>
    <x v="0"/>
  </r>
  <r>
    <n v="6963"/>
    <n v="12446"/>
    <n v="51"/>
    <n v="2"/>
    <x v="13"/>
    <n v="0"/>
    <x v="201"/>
    <x v="201"/>
    <s v="Hutan lahan kering sekunder / bekas tebangan"/>
    <x v="13"/>
    <x v="0"/>
    <x v="0"/>
  </r>
  <r>
    <n v="6964"/>
    <n v="2027"/>
    <n v="298"/>
    <n v="2"/>
    <x v="7"/>
    <n v="0"/>
    <x v="196"/>
    <x v="196"/>
    <s v="Hutan lahan kering sekunder / bekas tebangan"/>
    <x v="7"/>
    <x v="0"/>
    <x v="1"/>
  </r>
  <r>
    <n v="6965"/>
    <n v="7"/>
    <n v="297"/>
    <n v="12"/>
    <x v="12"/>
    <n v="0"/>
    <x v="183"/>
    <x v="183"/>
    <s v="Pertanian lahan kering"/>
    <x v="12"/>
    <x v="0"/>
    <x v="0"/>
  </r>
  <r>
    <n v="6966"/>
    <n v="1382"/>
    <n v="256"/>
    <n v="1"/>
    <x v="4"/>
    <n v="0"/>
    <x v="186"/>
    <x v="186"/>
    <s v="Hutan lahan kering primer"/>
    <x v="4"/>
    <x v="0"/>
    <x v="2"/>
  </r>
  <r>
    <n v="6967"/>
    <n v="39"/>
    <n v="254"/>
    <n v="2"/>
    <x v="2"/>
    <n v="0"/>
    <x v="205"/>
    <x v="205"/>
    <s v="Hutan lahan kering sekunder / bekas tebangan"/>
    <x v="2"/>
    <x v="0"/>
    <x v="1"/>
  </r>
  <r>
    <n v="6968"/>
    <n v="5"/>
    <n v="28"/>
    <n v="11"/>
    <x v="9"/>
    <n v="0"/>
    <x v="193"/>
    <x v="193"/>
    <s v="Savanna / Padang rumput"/>
    <x v="9"/>
    <x v="0"/>
    <x v="0"/>
  </r>
  <r>
    <n v="6969"/>
    <n v="17"/>
    <n v="51"/>
    <n v="0"/>
    <x v="5"/>
    <n v="0"/>
    <x v="201"/>
    <x v="201"/>
    <s v="No data"/>
    <x v="5"/>
    <x v="0"/>
    <x v="0"/>
  </r>
  <r>
    <n v="6970"/>
    <n v="120"/>
    <n v="55"/>
    <n v="1"/>
    <x v="1"/>
    <n v="0"/>
    <x v="202"/>
    <x v="202"/>
    <s v="Hutan lahan kering primer"/>
    <x v="1"/>
    <x v="0"/>
    <x v="1"/>
  </r>
  <r>
    <n v="6971"/>
    <n v="11"/>
    <n v="85"/>
    <n v="1"/>
    <x v="6"/>
    <n v="0"/>
    <x v="195"/>
    <x v="195"/>
    <s v="Hutan lahan kering primer"/>
    <x v="6"/>
    <x v="0"/>
    <x v="1"/>
  </r>
  <r>
    <n v="6972"/>
    <n v="55"/>
    <n v="55"/>
    <n v="1"/>
    <x v="6"/>
    <n v="0"/>
    <x v="202"/>
    <x v="202"/>
    <s v="Hutan lahan kering primer"/>
    <x v="6"/>
    <x v="0"/>
    <x v="1"/>
  </r>
  <r>
    <n v="6973"/>
    <n v="4"/>
    <n v="296"/>
    <n v="14"/>
    <x v="12"/>
    <n v="0"/>
    <x v="189"/>
    <x v="189"/>
    <s v="Sawah"/>
    <x v="12"/>
    <x v="0"/>
    <x v="0"/>
  </r>
  <r>
    <n v="6974"/>
    <n v="2"/>
    <n v="295"/>
    <n v="20"/>
    <x v="6"/>
    <n v="0"/>
    <x v="203"/>
    <x v="203"/>
    <s v="Tubuh air"/>
    <x v="6"/>
    <x v="0"/>
    <x v="0"/>
  </r>
  <r>
    <n v="6975"/>
    <n v="10"/>
    <n v="298"/>
    <n v="13"/>
    <x v="7"/>
    <n v="0"/>
    <x v="196"/>
    <x v="196"/>
    <s v="Pertanian lahan kering  campur semak / kebun campur"/>
    <x v="7"/>
    <x v="0"/>
    <x v="0"/>
  </r>
  <r>
    <n v="6976"/>
    <n v="16"/>
    <n v="298"/>
    <n v="12"/>
    <x v="12"/>
    <n v="0"/>
    <x v="196"/>
    <x v="196"/>
    <s v="Pertanian lahan kering"/>
    <x v="12"/>
    <x v="0"/>
    <x v="0"/>
  </r>
  <r>
    <n v="6977"/>
    <n v="602"/>
    <n v="254"/>
    <n v="2"/>
    <x v="4"/>
    <n v="0"/>
    <x v="205"/>
    <x v="205"/>
    <s v="Hutan lahan kering sekunder / bekas tebangan"/>
    <x v="4"/>
    <x v="0"/>
    <x v="0"/>
  </r>
  <r>
    <n v="6978"/>
    <n v="25"/>
    <n v="256"/>
    <n v="1"/>
    <x v="2"/>
    <n v="0"/>
    <x v="186"/>
    <x v="186"/>
    <s v="Hutan lahan kering primer"/>
    <x v="2"/>
    <x v="0"/>
    <x v="1"/>
  </r>
  <r>
    <n v="6979"/>
    <n v="972"/>
    <n v="254"/>
    <n v="1"/>
    <x v="4"/>
    <n v="0"/>
    <x v="205"/>
    <x v="205"/>
    <s v="Hutan lahan kering primer"/>
    <x v="4"/>
    <x v="0"/>
    <x v="2"/>
  </r>
  <r>
    <n v="6980"/>
    <n v="10"/>
    <n v="51"/>
    <n v="16"/>
    <x v="13"/>
    <n v="0"/>
    <x v="201"/>
    <x v="201"/>
    <s v="Pemukiman"/>
    <x v="13"/>
    <x v="0"/>
    <x v="0"/>
  </r>
  <r>
    <n v="6981"/>
    <n v="7"/>
    <n v="296"/>
    <n v="14"/>
    <x v="6"/>
    <n v="0"/>
    <x v="189"/>
    <x v="189"/>
    <s v="Sawah"/>
    <x v="6"/>
    <x v="0"/>
    <x v="0"/>
  </r>
  <r>
    <n v="6982"/>
    <n v="7048"/>
    <n v="295"/>
    <n v="2"/>
    <x v="7"/>
    <n v="0"/>
    <x v="203"/>
    <x v="203"/>
    <s v="Hutan lahan kering sekunder / bekas tebangan"/>
    <x v="7"/>
    <x v="0"/>
    <x v="1"/>
  </r>
  <r>
    <n v="6983"/>
    <n v="775"/>
    <n v="295"/>
    <n v="2"/>
    <x v="3"/>
    <n v="0"/>
    <x v="203"/>
    <x v="203"/>
    <s v="Hutan lahan kering sekunder / bekas tebangan"/>
    <x v="3"/>
    <x v="0"/>
    <x v="1"/>
  </r>
  <r>
    <n v="6984"/>
    <n v="97"/>
    <n v="298"/>
    <n v="12"/>
    <x v="4"/>
    <n v="0"/>
    <x v="196"/>
    <x v="196"/>
    <s v="Pertanian lahan kering"/>
    <x v="4"/>
    <x v="0"/>
    <x v="0"/>
  </r>
  <r>
    <n v="6985"/>
    <n v="1"/>
    <n v="297"/>
    <n v="12"/>
    <x v="4"/>
    <n v="0"/>
    <x v="183"/>
    <x v="183"/>
    <s v="Pertanian lahan kering"/>
    <x v="4"/>
    <x v="0"/>
    <x v="0"/>
  </r>
  <r>
    <n v="6986"/>
    <n v="20"/>
    <n v="298"/>
    <n v="1"/>
    <x v="19"/>
    <n v="0"/>
    <x v="196"/>
    <x v="196"/>
    <s v="Hutan lahan kering primer"/>
    <x v="19"/>
    <x v="0"/>
    <x v="1"/>
  </r>
  <r>
    <n v="6987"/>
    <n v="38"/>
    <n v="51"/>
    <n v="13"/>
    <x v="7"/>
    <n v="0"/>
    <x v="201"/>
    <x v="201"/>
    <s v="Pertanian lahan kering  campur semak / kebun campur"/>
    <x v="7"/>
    <x v="0"/>
    <x v="0"/>
  </r>
  <r>
    <n v="6988"/>
    <n v="71"/>
    <n v="51"/>
    <n v="2"/>
    <x v="8"/>
    <n v="0"/>
    <x v="201"/>
    <x v="201"/>
    <s v="Hutan lahan kering sekunder / bekas tebangan"/>
    <x v="8"/>
    <x v="0"/>
    <x v="1"/>
  </r>
  <r>
    <n v="6989"/>
    <n v="72"/>
    <n v="51"/>
    <n v="2"/>
    <x v="1"/>
    <n v="0"/>
    <x v="201"/>
    <x v="201"/>
    <s v="Hutan lahan kering sekunder / bekas tebangan"/>
    <x v="1"/>
    <x v="0"/>
    <x v="1"/>
  </r>
  <r>
    <n v="6990"/>
    <n v="3944"/>
    <n v="56"/>
    <n v="2"/>
    <x v="4"/>
    <n v="0"/>
    <x v="206"/>
    <x v="206"/>
    <s v="Hutan lahan kering sekunder / bekas tebangan"/>
    <x v="4"/>
    <x v="0"/>
    <x v="0"/>
  </r>
  <r>
    <n v="6991"/>
    <n v="443"/>
    <n v="55"/>
    <n v="2"/>
    <x v="6"/>
    <n v="0"/>
    <x v="202"/>
    <x v="202"/>
    <s v="Hutan lahan kering sekunder / bekas tebangan"/>
    <x v="6"/>
    <x v="0"/>
    <x v="1"/>
  </r>
  <r>
    <n v="6992"/>
    <n v="994"/>
    <n v="298"/>
    <n v="1"/>
    <x v="13"/>
    <n v="0"/>
    <x v="196"/>
    <x v="196"/>
    <s v="Hutan lahan kering primer"/>
    <x v="13"/>
    <x v="0"/>
    <x v="0"/>
  </r>
  <r>
    <n v="6993"/>
    <n v="899"/>
    <n v="263"/>
    <n v="2"/>
    <x v="7"/>
    <n v="0"/>
    <x v="204"/>
    <x v="204"/>
    <s v="Hutan lahan kering sekunder / bekas tebangan"/>
    <x v="7"/>
    <x v="0"/>
    <x v="1"/>
  </r>
  <r>
    <n v="6994"/>
    <n v="2040"/>
    <n v="263"/>
    <n v="2"/>
    <x v="4"/>
    <n v="0"/>
    <x v="204"/>
    <x v="204"/>
    <s v="Hutan lahan kering sekunder / bekas tebangan"/>
    <x v="4"/>
    <x v="0"/>
    <x v="0"/>
  </r>
  <r>
    <n v="6995"/>
    <n v="114"/>
    <n v="6"/>
    <n v="13"/>
    <x v="13"/>
    <n v="0"/>
    <x v="175"/>
    <x v="175"/>
    <s v="Pertanian lahan kering  campur semak / kebun campur"/>
    <x v="13"/>
    <x v="0"/>
    <x v="0"/>
  </r>
  <r>
    <n v="6996"/>
    <n v="68"/>
    <n v="256"/>
    <n v="1"/>
    <x v="6"/>
    <n v="0"/>
    <x v="186"/>
    <x v="186"/>
    <s v="Hutan lahan kering primer"/>
    <x v="6"/>
    <x v="0"/>
    <x v="1"/>
  </r>
  <r>
    <n v="6997"/>
    <n v="85"/>
    <n v="254"/>
    <n v="1"/>
    <x v="2"/>
    <n v="0"/>
    <x v="205"/>
    <x v="205"/>
    <s v="Hutan lahan kering primer"/>
    <x v="2"/>
    <x v="0"/>
    <x v="1"/>
  </r>
  <r>
    <n v="6998"/>
    <n v="1923"/>
    <n v="254"/>
    <n v="2"/>
    <x v="1"/>
    <n v="0"/>
    <x v="205"/>
    <x v="205"/>
    <s v="Hutan lahan kering sekunder / bekas tebangan"/>
    <x v="1"/>
    <x v="0"/>
    <x v="1"/>
  </r>
  <r>
    <n v="6999"/>
    <n v="9"/>
    <n v="50"/>
    <n v="2"/>
    <x v="8"/>
    <n v="0"/>
    <x v="182"/>
    <x v="182"/>
    <s v="Hutan lahan kering sekunder / bekas tebangan"/>
    <x v="8"/>
    <x v="0"/>
    <x v="1"/>
  </r>
  <r>
    <n v="7000"/>
    <n v="74"/>
    <n v="98"/>
    <n v="18"/>
    <x v="4"/>
    <n v="0"/>
    <x v="173"/>
    <x v="173"/>
    <s v="Lahan terbuka"/>
    <x v="4"/>
    <x v="0"/>
    <x v="0"/>
  </r>
  <r>
    <n v="7001"/>
    <n v="2"/>
    <n v="98"/>
    <n v="18"/>
    <x v="3"/>
    <n v="0"/>
    <x v="173"/>
    <x v="173"/>
    <s v="Lahan terbuka"/>
    <x v="3"/>
    <x v="0"/>
    <x v="0"/>
  </r>
  <r>
    <n v="7002"/>
    <n v="14"/>
    <n v="298"/>
    <n v="12"/>
    <x v="13"/>
    <n v="0"/>
    <x v="196"/>
    <x v="196"/>
    <s v="Pertanian lahan kering"/>
    <x v="13"/>
    <x v="0"/>
    <x v="0"/>
  </r>
  <r>
    <n v="7003"/>
    <n v="82"/>
    <n v="267"/>
    <n v="13"/>
    <x v="6"/>
    <n v="0"/>
    <x v="190"/>
    <x v="190"/>
    <s v="Pertanian lahan kering  campur semak / kebun campur"/>
    <x v="6"/>
    <x v="0"/>
    <x v="0"/>
  </r>
  <r>
    <n v="7004"/>
    <n v="273"/>
    <n v="254"/>
    <n v="2"/>
    <x v="6"/>
    <n v="0"/>
    <x v="205"/>
    <x v="205"/>
    <s v="Hutan lahan kering sekunder / bekas tebangan"/>
    <x v="6"/>
    <x v="0"/>
    <x v="1"/>
  </r>
  <r>
    <n v="7005"/>
    <n v="4"/>
    <n v="257"/>
    <n v="1"/>
    <x v="13"/>
    <n v="0"/>
    <x v="167"/>
    <x v="167"/>
    <s v="Hutan lahan kering primer"/>
    <x v="13"/>
    <x v="0"/>
    <x v="0"/>
  </r>
  <r>
    <n v="7006"/>
    <n v="415"/>
    <n v="28"/>
    <n v="18"/>
    <x v="1"/>
    <n v="0"/>
    <x v="193"/>
    <x v="193"/>
    <s v="Lahan terbuka"/>
    <x v="1"/>
    <x v="0"/>
    <x v="0"/>
  </r>
  <r>
    <n v="7007"/>
    <n v="781"/>
    <n v="50"/>
    <n v="1"/>
    <x v="13"/>
    <n v="0"/>
    <x v="182"/>
    <x v="182"/>
    <s v="Hutan lahan kering primer"/>
    <x v="13"/>
    <x v="0"/>
    <x v="0"/>
  </r>
  <r>
    <n v="7008"/>
    <n v="11"/>
    <n v="50"/>
    <n v="1"/>
    <x v="4"/>
    <n v="0"/>
    <x v="182"/>
    <x v="182"/>
    <s v="Hutan lahan kering primer"/>
    <x v="4"/>
    <x v="0"/>
    <x v="2"/>
  </r>
  <r>
    <n v="7009"/>
    <n v="1942"/>
    <n v="56"/>
    <n v="2"/>
    <x v="1"/>
    <n v="0"/>
    <x v="206"/>
    <x v="206"/>
    <s v="Hutan lahan kering sekunder / bekas tebangan"/>
    <x v="1"/>
    <x v="0"/>
    <x v="1"/>
  </r>
  <r>
    <n v="7010"/>
    <n v="277"/>
    <n v="91"/>
    <n v="18"/>
    <x v="12"/>
    <n v="0"/>
    <x v="185"/>
    <x v="185"/>
    <s v="Lahan terbuka"/>
    <x v="12"/>
    <x v="0"/>
    <x v="0"/>
  </r>
  <r>
    <n v="7011"/>
    <n v="5"/>
    <n v="91"/>
    <n v="18"/>
    <x v="2"/>
    <n v="0"/>
    <x v="185"/>
    <x v="185"/>
    <s v="Lahan terbuka"/>
    <x v="2"/>
    <x v="0"/>
    <x v="0"/>
  </r>
  <r>
    <n v="7012"/>
    <n v="3"/>
    <n v="298"/>
    <n v="1"/>
    <x v="4"/>
    <n v="0"/>
    <x v="196"/>
    <x v="196"/>
    <s v="Hutan lahan kering primer"/>
    <x v="4"/>
    <x v="0"/>
    <x v="2"/>
  </r>
  <r>
    <n v="7013"/>
    <n v="3"/>
    <n v="302"/>
    <n v="14"/>
    <x v="16"/>
    <n v="0"/>
    <x v="171"/>
    <x v="171"/>
    <s v="Sawah"/>
    <x v="16"/>
    <x v="0"/>
    <x v="0"/>
  </r>
  <r>
    <n v="7014"/>
    <n v="656"/>
    <n v="263"/>
    <n v="13"/>
    <x v="6"/>
    <n v="0"/>
    <x v="204"/>
    <x v="204"/>
    <s v="Pertanian lahan kering  campur semak / kebun campur"/>
    <x v="6"/>
    <x v="0"/>
    <x v="0"/>
  </r>
  <r>
    <n v="7015"/>
    <n v="26"/>
    <n v="98"/>
    <n v="18"/>
    <x v="7"/>
    <n v="0"/>
    <x v="173"/>
    <x v="173"/>
    <s v="Lahan terbuka"/>
    <x v="7"/>
    <x v="0"/>
    <x v="0"/>
  </r>
  <r>
    <n v="7016"/>
    <n v="119"/>
    <n v="295"/>
    <n v="2"/>
    <x v="12"/>
    <n v="0"/>
    <x v="203"/>
    <x v="203"/>
    <s v="Hutan lahan kering sekunder / bekas tebangan"/>
    <x v="12"/>
    <x v="0"/>
    <x v="1"/>
  </r>
  <r>
    <n v="7017"/>
    <n v="95"/>
    <n v="298"/>
    <n v="2"/>
    <x v="13"/>
    <n v="0"/>
    <x v="196"/>
    <x v="196"/>
    <s v="Hutan lahan kering sekunder / bekas tebangan"/>
    <x v="13"/>
    <x v="0"/>
    <x v="0"/>
  </r>
  <r>
    <n v="7018"/>
    <n v="3"/>
    <n v="298"/>
    <n v="1"/>
    <x v="3"/>
    <n v="0"/>
    <x v="196"/>
    <x v="196"/>
    <s v="Hutan lahan kering primer"/>
    <x v="3"/>
    <x v="0"/>
    <x v="1"/>
  </r>
  <r>
    <n v="7019"/>
    <n v="4396"/>
    <n v="263"/>
    <n v="13"/>
    <x v="4"/>
    <n v="0"/>
    <x v="204"/>
    <x v="204"/>
    <s v="Pertanian lahan kering  campur semak / kebun campur"/>
    <x v="4"/>
    <x v="0"/>
    <x v="0"/>
  </r>
  <r>
    <n v="7020"/>
    <n v="69"/>
    <n v="90"/>
    <n v="9"/>
    <x v="7"/>
    <n v="0"/>
    <x v="199"/>
    <x v="199"/>
    <s v="Semak belukar"/>
    <x v="7"/>
    <x v="0"/>
    <x v="0"/>
  </r>
  <r>
    <n v="7021"/>
    <n v="285"/>
    <n v="96"/>
    <n v="18"/>
    <x v="12"/>
    <n v="0"/>
    <x v="207"/>
    <x v="207"/>
    <s v="Lahan terbuka"/>
    <x v="12"/>
    <x v="0"/>
    <x v="0"/>
  </r>
  <r>
    <n v="7022"/>
    <n v="1123"/>
    <n v="96"/>
    <n v="2"/>
    <x v="7"/>
    <n v="0"/>
    <x v="207"/>
    <x v="207"/>
    <s v="Hutan lahan kering sekunder / bekas tebangan"/>
    <x v="7"/>
    <x v="0"/>
    <x v="1"/>
  </r>
  <r>
    <n v="7023"/>
    <n v="94"/>
    <n v="98"/>
    <n v="18"/>
    <x v="12"/>
    <n v="0"/>
    <x v="173"/>
    <x v="173"/>
    <s v="Lahan terbuka"/>
    <x v="12"/>
    <x v="0"/>
    <x v="0"/>
  </r>
  <r>
    <n v="7024"/>
    <n v="7"/>
    <n v="298"/>
    <n v="13"/>
    <x v="8"/>
    <n v="0"/>
    <x v="196"/>
    <x v="196"/>
    <s v="Pertanian lahan kering  campur semak / kebun campur"/>
    <x v="8"/>
    <x v="0"/>
    <x v="0"/>
  </r>
  <r>
    <n v="7025"/>
    <n v="558"/>
    <n v="263"/>
    <n v="13"/>
    <x v="3"/>
    <n v="0"/>
    <x v="204"/>
    <x v="204"/>
    <s v="Pertanian lahan kering  campur semak / kebun campur"/>
    <x v="3"/>
    <x v="0"/>
    <x v="0"/>
  </r>
  <r>
    <n v="7026"/>
    <n v="1696"/>
    <n v="7"/>
    <n v="11"/>
    <x v="4"/>
    <n v="0"/>
    <x v="197"/>
    <x v="197"/>
    <s v="Savanna / Padang rumput"/>
    <x v="4"/>
    <x v="0"/>
    <x v="0"/>
  </r>
  <r>
    <n v="7027"/>
    <n v="22"/>
    <n v="55"/>
    <n v="1"/>
    <x v="2"/>
    <n v="0"/>
    <x v="202"/>
    <x v="202"/>
    <s v="Hutan lahan kering primer"/>
    <x v="2"/>
    <x v="0"/>
    <x v="1"/>
  </r>
  <r>
    <n v="7028"/>
    <n v="3837"/>
    <n v="90"/>
    <n v="2"/>
    <x v="7"/>
    <n v="0"/>
    <x v="199"/>
    <x v="199"/>
    <s v="Hutan lahan kering sekunder / bekas tebangan"/>
    <x v="7"/>
    <x v="0"/>
    <x v="1"/>
  </r>
  <r>
    <n v="7029"/>
    <n v="5"/>
    <n v="91"/>
    <n v="18"/>
    <x v="5"/>
    <n v="0"/>
    <x v="185"/>
    <x v="185"/>
    <s v="Lahan terbuka"/>
    <x v="5"/>
    <x v="0"/>
    <x v="0"/>
  </r>
  <r>
    <n v="7030"/>
    <n v="1"/>
    <n v="96"/>
    <n v="18"/>
    <x v="7"/>
    <n v="0"/>
    <x v="207"/>
    <x v="207"/>
    <s v="Lahan terbuka"/>
    <x v="7"/>
    <x v="0"/>
    <x v="0"/>
  </r>
  <r>
    <n v="7031"/>
    <n v="74"/>
    <n v="91"/>
    <n v="2"/>
    <x v="12"/>
    <n v="0"/>
    <x v="185"/>
    <x v="185"/>
    <s v="Hutan lahan kering sekunder / bekas tebangan"/>
    <x v="12"/>
    <x v="0"/>
    <x v="1"/>
  </r>
  <r>
    <n v="7032"/>
    <n v="211"/>
    <n v="295"/>
    <n v="18"/>
    <x v="12"/>
    <n v="0"/>
    <x v="203"/>
    <x v="203"/>
    <s v="Lahan terbuka"/>
    <x v="12"/>
    <x v="0"/>
    <x v="0"/>
  </r>
  <r>
    <n v="7033"/>
    <n v="45"/>
    <n v="6"/>
    <n v="2"/>
    <x v="7"/>
    <n v="0"/>
    <x v="175"/>
    <x v="175"/>
    <s v="Hutan lahan kering sekunder / bekas tebangan"/>
    <x v="7"/>
    <x v="0"/>
    <x v="1"/>
  </r>
  <r>
    <n v="7034"/>
    <n v="598"/>
    <n v="254"/>
    <n v="13"/>
    <x v="1"/>
    <n v="0"/>
    <x v="205"/>
    <x v="205"/>
    <s v="Pertanian lahan kering  campur semak / kebun campur"/>
    <x v="1"/>
    <x v="0"/>
    <x v="0"/>
  </r>
  <r>
    <n v="7035"/>
    <n v="239"/>
    <n v="254"/>
    <n v="1"/>
    <x v="1"/>
    <n v="0"/>
    <x v="205"/>
    <x v="205"/>
    <s v="Hutan lahan kering primer"/>
    <x v="1"/>
    <x v="0"/>
    <x v="1"/>
  </r>
  <r>
    <n v="7036"/>
    <n v="8"/>
    <n v="295"/>
    <n v="20"/>
    <x v="7"/>
    <n v="0"/>
    <x v="203"/>
    <x v="203"/>
    <s v="Tubuh air"/>
    <x v="7"/>
    <x v="0"/>
    <x v="0"/>
  </r>
  <r>
    <n v="7037"/>
    <n v="5"/>
    <n v="298"/>
    <n v="1"/>
    <x v="6"/>
    <n v="0"/>
    <x v="196"/>
    <x v="196"/>
    <s v="Hutan lahan kering primer"/>
    <x v="6"/>
    <x v="0"/>
    <x v="1"/>
  </r>
  <r>
    <n v="7038"/>
    <n v="124"/>
    <n v="263"/>
    <n v="2"/>
    <x v="6"/>
    <n v="0"/>
    <x v="204"/>
    <x v="204"/>
    <s v="Hutan lahan kering sekunder / bekas tebangan"/>
    <x v="6"/>
    <x v="0"/>
    <x v="1"/>
  </r>
  <r>
    <n v="7039"/>
    <n v="857"/>
    <n v="263"/>
    <n v="13"/>
    <x v="7"/>
    <n v="0"/>
    <x v="204"/>
    <x v="204"/>
    <s v="Pertanian lahan kering  campur semak / kebun campur"/>
    <x v="7"/>
    <x v="0"/>
    <x v="0"/>
  </r>
  <r>
    <n v="7040"/>
    <n v="3"/>
    <n v="6"/>
    <n v="1"/>
    <x v="7"/>
    <n v="0"/>
    <x v="175"/>
    <x v="175"/>
    <s v="Hutan lahan kering primer"/>
    <x v="7"/>
    <x v="0"/>
    <x v="1"/>
  </r>
  <r>
    <n v="7041"/>
    <n v="880"/>
    <n v="56"/>
    <n v="9"/>
    <x v="1"/>
    <n v="0"/>
    <x v="206"/>
    <x v="206"/>
    <s v="Semak belukar"/>
    <x v="1"/>
    <x v="0"/>
    <x v="0"/>
  </r>
  <r>
    <n v="7042"/>
    <n v="1"/>
    <n v="90"/>
    <n v="18"/>
    <x v="1"/>
    <n v="0"/>
    <x v="199"/>
    <x v="199"/>
    <s v="Lahan terbuka"/>
    <x v="1"/>
    <x v="0"/>
    <x v="0"/>
  </r>
  <r>
    <n v="7043"/>
    <n v="2"/>
    <n v="91"/>
    <n v="18"/>
    <x v="1"/>
    <n v="0"/>
    <x v="185"/>
    <x v="185"/>
    <s v="Lahan terbuka"/>
    <x v="1"/>
    <x v="0"/>
    <x v="0"/>
  </r>
  <r>
    <n v="7044"/>
    <n v="2"/>
    <n v="91"/>
    <n v="14"/>
    <x v="5"/>
    <n v="0"/>
    <x v="185"/>
    <x v="185"/>
    <s v="Sawah"/>
    <x v="5"/>
    <x v="0"/>
    <x v="0"/>
  </r>
  <r>
    <n v="7045"/>
    <n v="80"/>
    <n v="91"/>
    <n v="14"/>
    <x v="6"/>
    <n v="0"/>
    <x v="185"/>
    <x v="185"/>
    <s v="Sawah"/>
    <x v="6"/>
    <x v="0"/>
    <x v="0"/>
  </r>
  <r>
    <n v="7046"/>
    <n v="247"/>
    <n v="91"/>
    <n v="18"/>
    <x v="6"/>
    <n v="0"/>
    <x v="185"/>
    <x v="185"/>
    <s v="Lahan terbuka"/>
    <x v="6"/>
    <x v="0"/>
    <x v="0"/>
  </r>
  <r>
    <n v="7047"/>
    <n v="269"/>
    <n v="90"/>
    <n v="18"/>
    <x v="12"/>
    <n v="0"/>
    <x v="199"/>
    <x v="199"/>
    <s v="Lahan terbuka"/>
    <x v="12"/>
    <x v="0"/>
    <x v="0"/>
  </r>
  <r>
    <n v="7048"/>
    <n v="9"/>
    <n v="296"/>
    <n v="13"/>
    <x v="12"/>
    <n v="0"/>
    <x v="189"/>
    <x v="189"/>
    <s v="Pertanian lahan kering  campur semak / kebun campur"/>
    <x v="12"/>
    <x v="0"/>
    <x v="0"/>
  </r>
  <r>
    <n v="7049"/>
    <n v="6"/>
    <n v="298"/>
    <n v="14"/>
    <x v="9"/>
    <n v="0"/>
    <x v="196"/>
    <x v="196"/>
    <s v="Sawah"/>
    <x v="9"/>
    <x v="0"/>
    <x v="0"/>
  </r>
  <r>
    <n v="7050"/>
    <n v="292"/>
    <n v="263"/>
    <n v="2"/>
    <x v="3"/>
    <n v="0"/>
    <x v="204"/>
    <x v="204"/>
    <s v="Hutan lahan kering sekunder / bekas tebangan"/>
    <x v="3"/>
    <x v="0"/>
    <x v="1"/>
  </r>
  <r>
    <n v="7051"/>
    <n v="1999"/>
    <n v="265"/>
    <n v="13"/>
    <x v="4"/>
    <n v="0"/>
    <x v="208"/>
    <x v="208"/>
    <s v="Pertanian lahan kering  campur semak / kebun campur"/>
    <x v="4"/>
    <x v="0"/>
    <x v="0"/>
  </r>
  <r>
    <n v="7052"/>
    <n v="140"/>
    <n v="6"/>
    <n v="2"/>
    <x v="13"/>
    <n v="0"/>
    <x v="175"/>
    <x v="175"/>
    <s v="Hutan lahan kering sekunder / bekas tebangan"/>
    <x v="13"/>
    <x v="0"/>
    <x v="0"/>
  </r>
  <r>
    <n v="7053"/>
    <n v="192"/>
    <n v="6"/>
    <n v="1"/>
    <x v="13"/>
    <n v="0"/>
    <x v="175"/>
    <x v="175"/>
    <s v="Hutan lahan kering primer"/>
    <x v="13"/>
    <x v="0"/>
    <x v="0"/>
  </r>
  <r>
    <n v="7054"/>
    <n v="103"/>
    <n v="254"/>
    <n v="1"/>
    <x v="6"/>
    <n v="0"/>
    <x v="205"/>
    <x v="205"/>
    <s v="Hutan lahan kering primer"/>
    <x v="6"/>
    <x v="0"/>
    <x v="1"/>
  </r>
  <r>
    <n v="7055"/>
    <n v="256"/>
    <n v="55"/>
    <n v="2"/>
    <x v="5"/>
    <n v="0"/>
    <x v="202"/>
    <x v="202"/>
    <s v="Hutan lahan kering sekunder / bekas tebangan"/>
    <x v="5"/>
    <x v="0"/>
    <x v="1"/>
  </r>
  <r>
    <n v="7056"/>
    <n v="11"/>
    <n v="91"/>
    <n v="18"/>
    <x v="3"/>
    <n v="0"/>
    <x v="185"/>
    <x v="185"/>
    <s v="Lahan terbuka"/>
    <x v="3"/>
    <x v="0"/>
    <x v="0"/>
  </r>
  <r>
    <n v="7057"/>
    <n v="95"/>
    <n v="90"/>
    <n v="2"/>
    <x v="12"/>
    <n v="0"/>
    <x v="199"/>
    <x v="199"/>
    <s v="Hutan lahan kering sekunder / bekas tebangan"/>
    <x v="12"/>
    <x v="0"/>
    <x v="1"/>
  </r>
  <r>
    <n v="7058"/>
    <n v="69"/>
    <n v="298"/>
    <n v="5"/>
    <x v="6"/>
    <n v="0"/>
    <x v="196"/>
    <x v="196"/>
    <s v="Hutan mangrove primer"/>
    <x v="6"/>
    <x v="0"/>
    <x v="1"/>
  </r>
  <r>
    <n v="7059"/>
    <n v="3030"/>
    <n v="265"/>
    <n v="13"/>
    <x v="7"/>
    <n v="0"/>
    <x v="208"/>
    <x v="208"/>
    <s v="Pertanian lahan kering  campur semak / kebun campur"/>
    <x v="7"/>
    <x v="0"/>
    <x v="0"/>
  </r>
  <r>
    <n v="7060"/>
    <n v="285"/>
    <n v="4"/>
    <n v="13"/>
    <x v="13"/>
    <n v="0"/>
    <x v="200"/>
    <x v="200"/>
    <s v="Pertanian lahan kering  campur semak / kebun campur"/>
    <x v="13"/>
    <x v="0"/>
    <x v="0"/>
  </r>
  <r>
    <n v="7061"/>
    <n v="5"/>
    <n v="254"/>
    <n v="13"/>
    <x v="4"/>
    <n v="0"/>
    <x v="205"/>
    <x v="205"/>
    <s v="Pertanian lahan kering  campur semak / kebun campur"/>
    <x v="4"/>
    <x v="0"/>
    <x v="0"/>
  </r>
  <r>
    <n v="7062"/>
    <n v="66"/>
    <n v="54"/>
    <n v="1"/>
    <x v="1"/>
    <n v="0"/>
    <x v="191"/>
    <x v="191"/>
    <s v="Hutan lahan kering primer"/>
    <x v="1"/>
    <x v="0"/>
    <x v="1"/>
  </r>
  <r>
    <n v="7063"/>
    <n v="805"/>
    <n v="55"/>
    <n v="2"/>
    <x v="4"/>
    <n v="0"/>
    <x v="202"/>
    <x v="202"/>
    <s v="Hutan lahan kering sekunder / bekas tebangan"/>
    <x v="4"/>
    <x v="0"/>
    <x v="0"/>
  </r>
  <r>
    <n v="7064"/>
    <n v="172"/>
    <n v="90"/>
    <n v="18"/>
    <x v="6"/>
    <n v="0"/>
    <x v="199"/>
    <x v="199"/>
    <s v="Lahan terbuka"/>
    <x v="6"/>
    <x v="0"/>
    <x v="0"/>
  </r>
  <r>
    <n v="7065"/>
    <n v="727"/>
    <n v="90"/>
    <n v="2"/>
    <x v="3"/>
    <n v="0"/>
    <x v="199"/>
    <x v="199"/>
    <s v="Hutan lahan kering sekunder / bekas tebangan"/>
    <x v="3"/>
    <x v="0"/>
    <x v="1"/>
  </r>
  <r>
    <n v="7066"/>
    <n v="1391"/>
    <n v="56"/>
    <n v="9"/>
    <x v="4"/>
    <n v="0"/>
    <x v="206"/>
    <x v="206"/>
    <s v="Semak belukar"/>
    <x v="4"/>
    <x v="0"/>
    <x v="0"/>
  </r>
  <r>
    <n v="7067"/>
    <n v="482"/>
    <n v="90"/>
    <n v="2"/>
    <x v="6"/>
    <n v="0"/>
    <x v="199"/>
    <x v="199"/>
    <s v="Hutan lahan kering sekunder / bekas tebangan"/>
    <x v="6"/>
    <x v="0"/>
    <x v="1"/>
  </r>
  <r>
    <n v="7068"/>
    <n v="2"/>
    <n v="91"/>
    <n v="14"/>
    <x v="3"/>
    <n v="0"/>
    <x v="185"/>
    <x v="185"/>
    <s v="Sawah"/>
    <x v="3"/>
    <x v="0"/>
    <x v="0"/>
  </r>
  <r>
    <n v="7069"/>
    <n v="854"/>
    <n v="265"/>
    <n v="13"/>
    <x v="6"/>
    <n v="0"/>
    <x v="208"/>
    <x v="208"/>
    <s v="Pertanian lahan kering  campur semak / kebun campur"/>
    <x v="6"/>
    <x v="0"/>
    <x v="0"/>
  </r>
  <r>
    <n v="7070"/>
    <n v="56"/>
    <n v="6"/>
    <n v="2"/>
    <x v="4"/>
    <n v="0"/>
    <x v="175"/>
    <x v="175"/>
    <s v="Hutan lahan kering sekunder / bekas tebangan"/>
    <x v="4"/>
    <x v="0"/>
    <x v="0"/>
  </r>
  <r>
    <n v="7071"/>
    <n v="117"/>
    <n v="55"/>
    <n v="2"/>
    <x v="13"/>
    <n v="0"/>
    <x v="202"/>
    <x v="202"/>
    <s v="Hutan lahan kering sekunder / bekas tebangan"/>
    <x v="13"/>
    <x v="0"/>
    <x v="0"/>
  </r>
  <r>
    <n v="7072"/>
    <n v="8"/>
    <n v="90"/>
    <n v="18"/>
    <x v="3"/>
    <n v="0"/>
    <x v="199"/>
    <x v="199"/>
    <s v="Lahan terbuka"/>
    <x v="3"/>
    <x v="0"/>
    <x v="0"/>
  </r>
  <r>
    <n v="7073"/>
    <n v="167"/>
    <n v="96"/>
    <n v="2"/>
    <x v="3"/>
    <n v="0"/>
    <x v="207"/>
    <x v="207"/>
    <s v="Hutan lahan kering sekunder / bekas tebangan"/>
    <x v="3"/>
    <x v="0"/>
    <x v="1"/>
  </r>
  <r>
    <n v="7074"/>
    <n v="363"/>
    <n v="96"/>
    <n v="2"/>
    <x v="4"/>
    <n v="0"/>
    <x v="207"/>
    <x v="207"/>
    <s v="Hutan lahan kering sekunder / bekas tebangan"/>
    <x v="4"/>
    <x v="0"/>
    <x v="0"/>
  </r>
  <r>
    <n v="7075"/>
    <n v="2"/>
    <n v="98"/>
    <n v="18"/>
    <x v="6"/>
    <n v="0"/>
    <x v="173"/>
    <x v="173"/>
    <s v="Lahan terbuka"/>
    <x v="6"/>
    <x v="0"/>
    <x v="0"/>
  </r>
  <r>
    <n v="7076"/>
    <n v="19"/>
    <n v="296"/>
    <n v="18"/>
    <x v="12"/>
    <n v="0"/>
    <x v="189"/>
    <x v="189"/>
    <s v="Lahan terbuka"/>
    <x v="12"/>
    <x v="0"/>
    <x v="0"/>
  </r>
  <r>
    <n v="7077"/>
    <n v="332"/>
    <n v="298"/>
    <n v="5"/>
    <x v="17"/>
    <n v="0"/>
    <x v="196"/>
    <x v="196"/>
    <s v="Hutan mangrove primer"/>
    <x v="17"/>
    <x v="0"/>
    <x v="1"/>
  </r>
  <r>
    <n v="7078"/>
    <n v="124"/>
    <n v="262"/>
    <n v="2"/>
    <x v="2"/>
    <n v="0"/>
    <x v="181"/>
    <x v="181"/>
    <s v="Hutan lahan kering sekunder / bekas tebangan"/>
    <x v="2"/>
    <x v="0"/>
    <x v="1"/>
  </r>
  <r>
    <n v="7079"/>
    <n v="15"/>
    <n v="6"/>
    <n v="2"/>
    <x v="2"/>
    <n v="0"/>
    <x v="175"/>
    <x v="175"/>
    <s v="Hutan lahan kering sekunder / bekas tebangan"/>
    <x v="2"/>
    <x v="0"/>
    <x v="1"/>
  </r>
  <r>
    <n v="7080"/>
    <n v="3512"/>
    <n v="51"/>
    <n v="2"/>
    <x v="5"/>
    <n v="0"/>
    <x v="201"/>
    <x v="201"/>
    <s v="Hutan lahan kering sekunder / bekas tebangan"/>
    <x v="5"/>
    <x v="0"/>
    <x v="1"/>
  </r>
  <r>
    <n v="7081"/>
    <n v="495"/>
    <n v="51"/>
    <n v="13"/>
    <x v="13"/>
    <n v="0"/>
    <x v="201"/>
    <x v="201"/>
    <s v="Pertanian lahan kering  campur semak / kebun campur"/>
    <x v="13"/>
    <x v="0"/>
    <x v="0"/>
  </r>
  <r>
    <n v="7082"/>
    <n v="14"/>
    <n v="295"/>
    <n v="18"/>
    <x v="4"/>
    <n v="0"/>
    <x v="203"/>
    <x v="203"/>
    <s v="Lahan terbuka"/>
    <x v="4"/>
    <x v="0"/>
    <x v="0"/>
  </r>
  <r>
    <n v="7083"/>
    <n v="2360"/>
    <n v="295"/>
    <n v="2"/>
    <x v="4"/>
    <n v="0"/>
    <x v="203"/>
    <x v="203"/>
    <s v="Hutan lahan kering sekunder / bekas tebangan"/>
    <x v="4"/>
    <x v="0"/>
    <x v="0"/>
  </r>
  <r>
    <n v="7084"/>
    <n v="9"/>
    <n v="254"/>
    <n v="1"/>
    <x v="5"/>
    <n v="0"/>
    <x v="205"/>
    <x v="205"/>
    <s v="Hutan lahan kering primer"/>
    <x v="5"/>
    <x v="0"/>
    <x v="1"/>
  </r>
  <r>
    <n v="7085"/>
    <n v="1162"/>
    <n v="49"/>
    <n v="13"/>
    <x v="2"/>
    <n v="0"/>
    <x v="192"/>
    <x v="192"/>
    <s v="Pertanian lahan kering  campur semak / kebun campur"/>
    <x v="2"/>
    <x v="0"/>
    <x v="0"/>
  </r>
  <r>
    <n v="7086"/>
    <n v="17"/>
    <n v="96"/>
    <n v="2"/>
    <x v="12"/>
    <n v="0"/>
    <x v="207"/>
    <x v="207"/>
    <s v="Hutan lahan kering sekunder / bekas tebangan"/>
    <x v="12"/>
    <x v="0"/>
    <x v="1"/>
  </r>
  <r>
    <n v="7087"/>
    <n v="48"/>
    <n v="295"/>
    <n v="13"/>
    <x v="4"/>
    <n v="0"/>
    <x v="203"/>
    <x v="203"/>
    <s v="Pertanian lahan kering  campur semak / kebun campur"/>
    <x v="4"/>
    <x v="0"/>
    <x v="0"/>
  </r>
  <r>
    <n v="7088"/>
    <n v="24"/>
    <n v="295"/>
    <n v="18"/>
    <x v="7"/>
    <n v="0"/>
    <x v="203"/>
    <x v="203"/>
    <s v="Lahan terbuka"/>
    <x v="7"/>
    <x v="0"/>
    <x v="0"/>
  </r>
  <r>
    <n v="7089"/>
    <n v="7"/>
    <n v="298"/>
    <n v="20"/>
    <x v="4"/>
    <n v="0"/>
    <x v="196"/>
    <x v="196"/>
    <s v="Tubuh air"/>
    <x v="4"/>
    <x v="0"/>
    <x v="0"/>
  </r>
  <r>
    <n v="7090"/>
    <n v="223"/>
    <n v="4"/>
    <n v="2"/>
    <x v="13"/>
    <n v="0"/>
    <x v="200"/>
    <x v="200"/>
    <s v="Hutan lahan kering sekunder / bekas tebangan"/>
    <x v="13"/>
    <x v="0"/>
    <x v="0"/>
  </r>
  <r>
    <n v="7091"/>
    <n v="28"/>
    <n v="254"/>
    <n v="2"/>
    <x v="5"/>
    <n v="0"/>
    <x v="205"/>
    <x v="205"/>
    <s v="Hutan lahan kering sekunder / bekas tebangan"/>
    <x v="5"/>
    <x v="0"/>
    <x v="1"/>
  </r>
  <r>
    <n v="7092"/>
    <n v="101"/>
    <n v="51"/>
    <n v="18"/>
    <x v="5"/>
    <n v="0"/>
    <x v="201"/>
    <x v="201"/>
    <s v="Lahan terbuka"/>
    <x v="5"/>
    <x v="0"/>
    <x v="0"/>
  </r>
  <r>
    <n v="7093"/>
    <n v="1530"/>
    <n v="55"/>
    <n v="2"/>
    <x v="2"/>
    <n v="0"/>
    <x v="202"/>
    <x v="202"/>
    <s v="Hutan lahan kering sekunder / bekas tebangan"/>
    <x v="2"/>
    <x v="0"/>
    <x v="1"/>
  </r>
  <r>
    <n v="7094"/>
    <n v="813"/>
    <n v="265"/>
    <n v="13"/>
    <x v="13"/>
    <n v="0"/>
    <x v="208"/>
    <x v="208"/>
    <s v="Pertanian lahan kering  campur semak / kebun campur"/>
    <x v="13"/>
    <x v="0"/>
    <x v="0"/>
  </r>
  <r>
    <n v="7095"/>
    <n v="325"/>
    <n v="51"/>
    <n v="18"/>
    <x v="12"/>
    <n v="0"/>
    <x v="201"/>
    <x v="201"/>
    <s v="Lahan terbuka"/>
    <x v="12"/>
    <x v="0"/>
    <x v="0"/>
  </r>
  <r>
    <n v="7096"/>
    <n v="4"/>
    <n v="298"/>
    <n v="9"/>
    <x v="12"/>
    <n v="0"/>
    <x v="196"/>
    <x v="196"/>
    <s v="Semak belukar"/>
    <x v="12"/>
    <x v="0"/>
    <x v="0"/>
  </r>
  <r>
    <n v="7097"/>
    <n v="7"/>
    <n v="298"/>
    <n v="14"/>
    <x v="17"/>
    <n v="0"/>
    <x v="196"/>
    <x v="196"/>
    <s v="Sawah"/>
    <x v="17"/>
    <x v="0"/>
    <x v="0"/>
  </r>
  <r>
    <n v="7098"/>
    <n v="275"/>
    <n v="298"/>
    <n v="12"/>
    <x v="17"/>
    <n v="0"/>
    <x v="196"/>
    <x v="196"/>
    <s v="Pertanian lahan kering"/>
    <x v="17"/>
    <x v="0"/>
    <x v="0"/>
  </r>
  <r>
    <n v="7099"/>
    <n v="9"/>
    <n v="51"/>
    <n v="16"/>
    <x v="6"/>
    <n v="0"/>
    <x v="201"/>
    <x v="201"/>
    <s v="Pemukiman"/>
    <x v="6"/>
    <x v="0"/>
    <x v="0"/>
  </r>
  <r>
    <n v="7100"/>
    <n v="885"/>
    <n v="263"/>
    <n v="13"/>
    <x v="2"/>
    <n v="0"/>
    <x v="204"/>
    <x v="204"/>
    <s v="Pertanian lahan kering  campur semak / kebun campur"/>
    <x v="2"/>
    <x v="0"/>
    <x v="0"/>
  </r>
  <r>
    <n v="7101"/>
    <n v="28"/>
    <n v="267"/>
    <n v="13"/>
    <x v="13"/>
    <n v="0"/>
    <x v="190"/>
    <x v="190"/>
    <s v="Pertanian lahan kering  campur semak / kebun campur"/>
    <x v="13"/>
    <x v="0"/>
    <x v="0"/>
  </r>
  <r>
    <n v="7102"/>
    <n v="44"/>
    <n v="265"/>
    <n v="2"/>
    <x v="7"/>
    <n v="0"/>
    <x v="208"/>
    <x v="208"/>
    <s v="Hutan lahan kering sekunder / bekas tebangan"/>
    <x v="7"/>
    <x v="0"/>
    <x v="1"/>
  </r>
  <r>
    <n v="7103"/>
    <n v="1"/>
    <n v="254"/>
    <n v="1"/>
    <x v="7"/>
    <n v="0"/>
    <x v="205"/>
    <x v="205"/>
    <s v="Hutan lahan kering primer"/>
    <x v="7"/>
    <x v="0"/>
    <x v="1"/>
  </r>
  <r>
    <n v="7104"/>
    <n v="31"/>
    <n v="298"/>
    <n v="9"/>
    <x v="3"/>
    <n v="0"/>
    <x v="196"/>
    <x v="196"/>
    <s v="Semak belukar"/>
    <x v="3"/>
    <x v="0"/>
    <x v="0"/>
  </r>
  <r>
    <n v="7105"/>
    <n v="17"/>
    <n v="4"/>
    <n v="14"/>
    <x v="4"/>
    <n v="0"/>
    <x v="200"/>
    <x v="200"/>
    <s v="Sawah"/>
    <x v="4"/>
    <x v="0"/>
    <x v="0"/>
  </r>
  <r>
    <n v="7106"/>
    <n v="2"/>
    <n v="51"/>
    <n v="0"/>
    <x v="12"/>
    <n v="0"/>
    <x v="201"/>
    <x v="201"/>
    <s v="No data"/>
    <x v="12"/>
    <x v="0"/>
    <x v="0"/>
  </r>
  <r>
    <n v="7107"/>
    <n v="9"/>
    <n v="49"/>
    <n v="13"/>
    <x v="4"/>
    <n v="0"/>
    <x v="192"/>
    <x v="192"/>
    <s v="Pertanian lahan kering  campur semak / kebun campur"/>
    <x v="4"/>
    <x v="0"/>
    <x v="0"/>
  </r>
  <r>
    <n v="7108"/>
    <n v="28"/>
    <n v="90"/>
    <n v="2"/>
    <x v="5"/>
    <n v="0"/>
    <x v="199"/>
    <x v="199"/>
    <s v="Hutan lahan kering sekunder / bekas tebangan"/>
    <x v="5"/>
    <x v="0"/>
    <x v="1"/>
  </r>
  <r>
    <n v="7109"/>
    <n v="4"/>
    <n v="298"/>
    <n v="14"/>
    <x v="5"/>
    <n v="0"/>
    <x v="196"/>
    <x v="196"/>
    <s v="Sawah"/>
    <x v="5"/>
    <x v="0"/>
    <x v="0"/>
  </r>
  <r>
    <n v="7110"/>
    <n v="2854"/>
    <n v="265"/>
    <n v="13"/>
    <x v="1"/>
    <n v="0"/>
    <x v="208"/>
    <x v="208"/>
    <s v="Pertanian lahan kering  campur semak / kebun campur"/>
    <x v="1"/>
    <x v="0"/>
    <x v="0"/>
  </r>
  <r>
    <n v="7111"/>
    <n v="868"/>
    <n v="55"/>
    <n v="2"/>
    <x v="3"/>
    <n v="0"/>
    <x v="202"/>
    <x v="202"/>
    <s v="Hutan lahan kering sekunder / bekas tebangan"/>
    <x v="3"/>
    <x v="0"/>
    <x v="1"/>
  </r>
  <r>
    <n v="7112"/>
    <n v="2227"/>
    <n v="96"/>
    <n v="2"/>
    <x v="2"/>
    <n v="0"/>
    <x v="207"/>
    <x v="207"/>
    <s v="Hutan lahan kering sekunder / bekas tebangan"/>
    <x v="2"/>
    <x v="0"/>
    <x v="1"/>
  </r>
  <r>
    <n v="7113"/>
    <n v="4"/>
    <n v="298"/>
    <n v="20"/>
    <x v="13"/>
    <n v="0"/>
    <x v="196"/>
    <x v="196"/>
    <s v="Tubuh air"/>
    <x v="13"/>
    <x v="0"/>
    <x v="0"/>
  </r>
  <r>
    <n v="7114"/>
    <n v="427"/>
    <n v="261"/>
    <n v="9"/>
    <x v="7"/>
    <n v="0"/>
    <x v="198"/>
    <x v="198"/>
    <s v="Semak belukar"/>
    <x v="7"/>
    <x v="0"/>
    <x v="0"/>
  </r>
  <r>
    <n v="7115"/>
    <n v="2"/>
    <n v="4"/>
    <n v="2"/>
    <x v="2"/>
    <n v="0"/>
    <x v="200"/>
    <x v="200"/>
    <s v="Hutan lahan kering sekunder / bekas tebangan"/>
    <x v="2"/>
    <x v="0"/>
    <x v="1"/>
  </r>
  <r>
    <n v="7116"/>
    <n v="190"/>
    <n v="4"/>
    <n v="1"/>
    <x v="13"/>
    <n v="0"/>
    <x v="200"/>
    <x v="200"/>
    <s v="Hutan lahan kering primer"/>
    <x v="13"/>
    <x v="0"/>
    <x v="0"/>
  </r>
  <r>
    <n v="7117"/>
    <n v="2125"/>
    <n v="55"/>
    <n v="2"/>
    <x v="7"/>
    <n v="0"/>
    <x v="202"/>
    <x v="202"/>
    <s v="Hutan lahan kering sekunder / bekas tebangan"/>
    <x v="7"/>
    <x v="0"/>
    <x v="1"/>
  </r>
  <r>
    <n v="7118"/>
    <n v="70"/>
    <n v="91"/>
    <n v="18"/>
    <x v="4"/>
    <n v="0"/>
    <x v="185"/>
    <x v="185"/>
    <s v="Lahan terbuka"/>
    <x v="4"/>
    <x v="0"/>
    <x v="0"/>
  </r>
  <r>
    <n v="7119"/>
    <n v="61"/>
    <n v="263"/>
    <n v="2"/>
    <x v="5"/>
    <n v="0"/>
    <x v="204"/>
    <x v="204"/>
    <s v="Hutan lahan kering sekunder / bekas tebangan"/>
    <x v="5"/>
    <x v="0"/>
    <x v="1"/>
  </r>
  <r>
    <n v="7120"/>
    <n v="580"/>
    <n v="265"/>
    <n v="2"/>
    <x v="13"/>
    <n v="0"/>
    <x v="208"/>
    <x v="208"/>
    <s v="Hutan lahan kering sekunder / bekas tebangan"/>
    <x v="13"/>
    <x v="0"/>
    <x v="0"/>
  </r>
  <r>
    <n v="7121"/>
    <n v="97"/>
    <n v="51"/>
    <n v="2"/>
    <x v="12"/>
    <n v="0"/>
    <x v="201"/>
    <x v="201"/>
    <s v="Hutan lahan kering sekunder / bekas tebangan"/>
    <x v="12"/>
    <x v="0"/>
    <x v="1"/>
  </r>
  <r>
    <n v="7122"/>
    <n v="13"/>
    <n v="91"/>
    <n v="14"/>
    <x v="4"/>
    <n v="0"/>
    <x v="185"/>
    <x v="185"/>
    <s v="Sawah"/>
    <x v="4"/>
    <x v="0"/>
    <x v="0"/>
  </r>
  <r>
    <n v="7123"/>
    <n v="413"/>
    <n v="265"/>
    <n v="13"/>
    <x v="2"/>
    <n v="0"/>
    <x v="208"/>
    <x v="208"/>
    <s v="Pertanian lahan kering  campur semak / kebun campur"/>
    <x v="2"/>
    <x v="0"/>
    <x v="0"/>
  </r>
  <r>
    <n v="7124"/>
    <n v="9"/>
    <n v="55"/>
    <n v="1"/>
    <x v="4"/>
    <n v="0"/>
    <x v="202"/>
    <x v="202"/>
    <s v="Hutan lahan kering primer"/>
    <x v="4"/>
    <x v="0"/>
    <x v="2"/>
  </r>
  <r>
    <n v="7125"/>
    <n v="25"/>
    <n v="96"/>
    <n v="18"/>
    <x v="2"/>
    <n v="0"/>
    <x v="207"/>
    <x v="207"/>
    <s v="Lahan terbuka"/>
    <x v="2"/>
    <x v="0"/>
    <x v="0"/>
  </r>
  <r>
    <n v="7126"/>
    <n v="8"/>
    <n v="96"/>
    <n v="14"/>
    <x v="12"/>
    <n v="0"/>
    <x v="207"/>
    <x v="207"/>
    <s v="Sawah"/>
    <x v="12"/>
    <x v="0"/>
    <x v="0"/>
  </r>
  <r>
    <n v="7127"/>
    <n v="260"/>
    <n v="96"/>
    <n v="14"/>
    <x v="6"/>
    <n v="0"/>
    <x v="207"/>
    <x v="207"/>
    <s v="Sawah"/>
    <x v="6"/>
    <x v="0"/>
    <x v="0"/>
  </r>
  <r>
    <n v="7128"/>
    <n v="165"/>
    <n v="96"/>
    <n v="18"/>
    <x v="6"/>
    <n v="0"/>
    <x v="207"/>
    <x v="207"/>
    <s v="Lahan terbuka"/>
    <x v="6"/>
    <x v="0"/>
    <x v="0"/>
  </r>
  <r>
    <n v="7129"/>
    <n v="648"/>
    <n v="265"/>
    <n v="13"/>
    <x v="3"/>
    <n v="0"/>
    <x v="208"/>
    <x v="208"/>
    <s v="Pertanian lahan kering  campur semak / kebun campur"/>
    <x v="3"/>
    <x v="0"/>
    <x v="0"/>
  </r>
  <r>
    <n v="7130"/>
    <n v="2071"/>
    <n v="265"/>
    <n v="1"/>
    <x v="13"/>
    <n v="0"/>
    <x v="208"/>
    <x v="208"/>
    <s v="Hutan lahan kering primer"/>
    <x v="13"/>
    <x v="0"/>
    <x v="0"/>
  </r>
  <r>
    <n v="7131"/>
    <n v="164"/>
    <n v="257"/>
    <n v="2"/>
    <x v="5"/>
    <n v="0"/>
    <x v="167"/>
    <x v="167"/>
    <s v="Hutan lahan kering sekunder / bekas tebangan"/>
    <x v="5"/>
    <x v="0"/>
    <x v="1"/>
  </r>
  <r>
    <n v="7132"/>
    <n v="474"/>
    <n v="28"/>
    <n v="12"/>
    <x v="5"/>
    <n v="0"/>
    <x v="193"/>
    <x v="193"/>
    <s v="Pertanian lahan kering"/>
    <x v="5"/>
    <x v="0"/>
    <x v="0"/>
  </r>
  <r>
    <n v="7133"/>
    <n v="20"/>
    <n v="91"/>
    <n v="14"/>
    <x v="12"/>
    <n v="0"/>
    <x v="185"/>
    <x v="185"/>
    <s v="Sawah"/>
    <x v="12"/>
    <x v="0"/>
    <x v="0"/>
  </r>
  <r>
    <n v="7134"/>
    <n v="1"/>
    <n v="28"/>
    <n v="9"/>
    <x v="13"/>
    <n v="0"/>
    <x v="193"/>
    <x v="193"/>
    <s v="Semak belukar"/>
    <x v="13"/>
    <x v="0"/>
    <x v="0"/>
  </r>
  <r>
    <n v="7135"/>
    <n v="116"/>
    <n v="96"/>
    <n v="2"/>
    <x v="6"/>
    <n v="0"/>
    <x v="207"/>
    <x v="207"/>
    <s v="Hutan lahan kering sekunder / bekas tebangan"/>
    <x v="6"/>
    <x v="0"/>
    <x v="1"/>
  </r>
  <r>
    <n v="7136"/>
    <n v="13"/>
    <n v="96"/>
    <n v="18"/>
    <x v="3"/>
    <n v="0"/>
    <x v="207"/>
    <x v="207"/>
    <s v="Lahan terbuka"/>
    <x v="3"/>
    <x v="0"/>
    <x v="0"/>
  </r>
  <r>
    <n v="7137"/>
    <n v="5388"/>
    <n v="28"/>
    <n v="9"/>
    <x v="1"/>
    <n v="0"/>
    <x v="193"/>
    <x v="193"/>
    <s v="Semak belukar"/>
    <x v="1"/>
    <x v="0"/>
    <x v="0"/>
  </r>
  <r>
    <n v="7138"/>
    <n v="12"/>
    <n v="51"/>
    <n v="2"/>
    <x v="0"/>
    <n v="0"/>
    <x v="201"/>
    <x v="201"/>
    <s v="Hutan lahan kering sekunder / bekas tebangan"/>
    <x v="0"/>
    <x v="0"/>
    <x v="1"/>
  </r>
  <r>
    <n v="7139"/>
    <n v="75"/>
    <n v="96"/>
    <n v="2"/>
    <x v="1"/>
    <n v="0"/>
    <x v="207"/>
    <x v="207"/>
    <s v="Hutan lahan kering sekunder / bekas tebangan"/>
    <x v="1"/>
    <x v="0"/>
    <x v="1"/>
  </r>
  <r>
    <n v="7140"/>
    <n v="92"/>
    <n v="263"/>
    <n v="2"/>
    <x v="1"/>
    <n v="0"/>
    <x v="204"/>
    <x v="204"/>
    <s v="Hutan lahan kering sekunder / bekas tebangan"/>
    <x v="1"/>
    <x v="0"/>
    <x v="1"/>
  </r>
  <r>
    <n v="7141"/>
    <n v="114"/>
    <n v="4"/>
    <n v="1"/>
    <x v="4"/>
    <n v="0"/>
    <x v="200"/>
    <x v="200"/>
    <s v="Hutan lahan kering primer"/>
    <x v="4"/>
    <x v="0"/>
    <x v="2"/>
  </r>
  <r>
    <n v="7142"/>
    <n v="36"/>
    <n v="51"/>
    <n v="18"/>
    <x v="13"/>
    <n v="0"/>
    <x v="201"/>
    <x v="201"/>
    <s v="Lahan terbuka"/>
    <x v="13"/>
    <x v="0"/>
    <x v="0"/>
  </r>
  <r>
    <n v="7143"/>
    <n v="30"/>
    <n v="51"/>
    <n v="18"/>
    <x v="1"/>
    <n v="0"/>
    <x v="201"/>
    <x v="201"/>
    <s v="Lahan terbuka"/>
    <x v="1"/>
    <x v="0"/>
    <x v="0"/>
  </r>
  <r>
    <n v="7144"/>
    <n v="35"/>
    <n v="96"/>
    <n v="14"/>
    <x v="2"/>
    <n v="0"/>
    <x v="207"/>
    <x v="207"/>
    <s v="Sawah"/>
    <x v="2"/>
    <x v="0"/>
    <x v="0"/>
  </r>
  <r>
    <n v="7145"/>
    <n v="63"/>
    <n v="96"/>
    <n v="14"/>
    <x v="3"/>
    <n v="0"/>
    <x v="207"/>
    <x v="207"/>
    <s v="Sawah"/>
    <x v="3"/>
    <x v="0"/>
    <x v="0"/>
  </r>
  <r>
    <n v="7146"/>
    <n v="52"/>
    <n v="28"/>
    <n v="11"/>
    <x v="5"/>
    <n v="0"/>
    <x v="193"/>
    <x v="193"/>
    <s v="Savanna / Padang rumput"/>
    <x v="5"/>
    <x v="0"/>
    <x v="0"/>
  </r>
  <r>
    <n v="7147"/>
    <n v="77"/>
    <n v="90"/>
    <n v="9"/>
    <x v="6"/>
    <n v="0"/>
    <x v="199"/>
    <x v="199"/>
    <s v="Semak belukar"/>
    <x v="6"/>
    <x v="0"/>
    <x v="0"/>
  </r>
  <r>
    <n v="7148"/>
    <n v="134"/>
    <n v="298"/>
    <n v="13"/>
    <x v="17"/>
    <n v="0"/>
    <x v="196"/>
    <x v="196"/>
    <s v="Pertanian lahan kering  campur semak / kebun campur"/>
    <x v="17"/>
    <x v="0"/>
    <x v="0"/>
  </r>
  <r>
    <n v="7149"/>
    <n v="25"/>
    <n v="263"/>
    <n v="2"/>
    <x v="2"/>
    <n v="0"/>
    <x v="204"/>
    <x v="204"/>
    <s v="Hutan lahan kering sekunder / bekas tebangan"/>
    <x v="2"/>
    <x v="0"/>
    <x v="1"/>
  </r>
  <r>
    <n v="7150"/>
    <n v="10"/>
    <n v="4"/>
    <n v="1"/>
    <x v="6"/>
    <n v="0"/>
    <x v="200"/>
    <x v="200"/>
    <s v="Hutan lahan kering primer"/>
    <x v="6"/>
    <x v="0"/>
    <x v="1"/>
  </r>
  <r>
    <n v="7151"/>
    <n v="3"/>
    <n v="28"/>
    <n v="12"/>
    <x v="9"/>
    <n v="0"/>
    <x v="193"/>
    <x v="193"/>
    <s v="Pertanian lahan kering"/>
    <x v="9"/>
    <x v="0"/>
    <x v="0"/>
  </r>
  <r>
    <n v="7152"/>
    <n v="27"/>
    <n v="54"/>
    <n v="2"/>
    <x v="8"/>
    <n v="0"/>
    <x v="191"/>
    <x v="191"/>
    <s v="Hutan lahan kering sekunder / bekas tebangan"/>
    <x v="8"/>
    <x v="0"/>
    <x v="1"/>
  </r>
  <r>
    <n v="7153"/>
    <n v="10"/>
    <n v="90"/>
    <n v="18"/>
    <x v="7"/>
    <n v="0"/>
    <x v="199"/>
    <x v="199"/>
    <s v="Lahan terbuka"/>
    <x v="7"/>
    <x v="0"/>
    <x v="0"/>
  </r>
  <r>
    <n v="7154"/>
    <n v="32"/>
    <n v="298"/>
    <n v="20"/>
    <x v="6"/>
    <n v="0"/>
    <x v="196"/>
    <x v="196"/>
    <s v="Tubuh air"/>
    <x v="6"/>
    <x v="0"/>
    <x v="0"/>
  </r>
  <r>
    <n v="7155"/>
    <n v="24"/>
    <n v="7"/>
    <n v="1"/>
    <x v="4"/>
    <n v="0"/>
    <x v="197"/>
    <x v="197"/>
    <s v="Hutan lahan kering primer"/>
    <x v="4"/>
    <x v="0"/>
    <x v="2"/>
  </r>
  <r>
    <n v="7156"/>
    <n v="289"/>
    <n v="51"/>
    <n v="2"/>
    <x v="3"/>
    <n v="0"/>
    <x v="201"/>
    <x v="201"/>
    <s v="Hutan lahan kering sekunder / bekas tebangan"/>
    <x v="3"/>
    <x v="0"/>
    <x v="1"/>
  </r>
  <r>
    <n v="7157"/>
    <n v="24"/>
    <n v="90"/>
    <n v="9"/>
    <x v="3"/>
    <n v="0"/>
    <x v="199"/>
    <x v="199"/>
    <s v="Semak belukar"/>
    <x v="3"/>
    <x v="0"/>
    <x v="0"/>
  </r>
  <r>
    <n v="7158"/>
    <n v="6"/>
    <n v="298"/>
    <n v="5"/>
    <x v="3"/>
    <n v="0"/>
    <x v="196"/>
    <x v="196"/>
    <s v="Hutan mangrove primer"/>
    <x v="3"/>
    <x v="0"/>
    <x v="1"/>
  </r>
  <r>
    <n v="7159"/>
    <n v="200"/>
    <n v="263"/>
    <n v="13"/>
    <x v="5"/>
    <n v="0"/>
    <x v="204"/>
    <x v="204"/>
    <s v="Pertanian lahan kering  campur semak / kebun campur"/>
    <x v="5"/>
    <x v="0"/>
    <x v="0"/>
  </r>
  <r>
    <n v="7160"/>
    <n v="4"/>
    <n v="265"/>
    <n v="2"/>
    <x v="3"/>
    <n v="0"/>
    <x v="208"/>
    <x v="208"/>
    <s v="Hutan lahan kering sekunder / bekas tebangan"/>
    <x v="3"/>
    <x v="0"/>
    <x v="1"/>
  </r>
  <r>
    <n v="7161"/>
    <n v="189"/>
    <n v="257"/>
    <n v="1"/>
    <x v="1"/>
    <n v="0"/>
    <x v="167"/>
    <x v="167"/>
    <s v="Hutan lahan kering primer"/>
    <x v="1"/>
    <x v="0"/>
    <x v="1"/>
  </r>
  <r>
    <n v="7162"/>
    <n v="1"/>
    <n v="50"/>
    <n v="18"/>
    <x v="1"/>
    <n v="0"/>
    <x v="182"/>
    <x v="182"/>
    <s v="Lahan terbuka"/>
    <x v="1"/>
    <x v="0"/>
    <x v="0"/>
  </r>
  <r>
    <n v="7163"/>
    <n v="261"/>
    <n v="54"/>
    <n v="2"/>
    <x v="6"/>
    <n v="0"/>
    <x v="191"/>
    <x v="191"/>
    <s v="Hutan lahan kering sekunder / bekas tebangan"/>
    <x v="6"/>
    <x v="0"/>
    <x v="1"/>
  </r>
  <r>
    <n v="7164"/>
    <n v="261"/>
    <n v="256"/>
    <n v="2"/>
    <x v="3"/>
    <n v="0"/>
    <x v="186"/>
    <x v="186"/>
    <s v="Hutan lahan kering sekunder / bekas tebangan"/>
    <x v="3"/>
    <x v="0"/>
    <x v="1"/>
  </r>
  <r>
    <n v="7165"/>
    <n v="329"/>
    <n v="55"/>
    <n v="2"/>
    <x v="1"/>
    <n v="0"/>
    <x v="202"/>
    <x v="202"/>
    <s v="Hutan lahan kering sekunder / bekas tebangan"/>
    <x v="1"/>
    <x v="0"/>
    <x v="1"/>
  </r>
  <r>
    <n v="7166"/>
    <n v="1"/>
    <n v="298"/>
    <n v="20"/>
    <x v="3"/>
    <n v="0"/>
    <x v="196"/>
    <x v="196"/>
    <s v="Tubuh air"/>
    <x v="3"/>
    <x v="0"/>
    <x v="0"/>
  </r>
  <r>
    <n v="7167"/>
    <n v="240"/>
    <n v="298"/>
    <n v="16"/>
    <x v="3"/>
    <n v="0"/>
    <x v="196"/>
    <x v="196"/>
    <s v="Pemukiman"/>
    <x v="3"/>
    <x v="0"/>
    <x v="0"/>
  </r>
  <r>
    <n v="7168"/>
    <n v="268"/>
    <n v="259"/>
    <n v="9"/>
    <x v="7"/>
    <n v="0"/>
    <x v="209"/>
    <x v="209"/>
    <s v="Semak belukar"/>
    <x v="7"/>
    <x v="0"/>
    <x v="0"/>
  </r>
  <r>
    <n v="7169"/>
    <n v="108"/>
    <n v="90"/>
    <n v="16"/>
    <x v="7"/>
    <n v="0"/>
    <x v="199"/>
    <x v="199"/>
    <s v="Pemukiman"/>
    <x v="7"/>
    <x v="0"/>
    <x v="0"/>
  </r>
  <r>
    <n v="7170"/>
    <n v="364"/>
    <n v="298"/>
    <n v="16"/>
    <x v="6"/>
    <n v="0"/>
    <x v="196"/>
    <x v="196"/>
    <s v="Pemukiman"/>
    <x v="6"/>
    <x v="0"/>
    <x v="0"/>
  </r>
  <r>
    <n v="7171"/>
    <n v="2"/>
    <n v="49"/>
    <n v="18"/>
    <x v="13"/>
    <n v="0"/>
    <x v="192"/>
    <x v="192"/>
    <s v="Lahan terbuka"/>
    <x v="13"/>
    <x v="0"/>
    <x v="0"/>
  </r>
  <r>
    <n v="7172"/>
    <n v="11"/>
    <n v="55"/>
    <n v="1"/>
    <x v="5"/>
    <n v="0"/>
    <x v="202"/>
    <x v="202"/>
    <s v="Hutan lahan kering primer"/>
    <x v="5"/>
    <x v="0"/>
    <x v="1"/>
  </r>
  <r>
    <n v="7173"/>
    <n v="29"/>
    <n v="90"/>
    <n v="16"/>
    <x v="3"/>
    <n v="0"/>
    <x v="199"/>
    <x v="199"/>
    <s v="Pemukiman"/>
    <x v="3"/>
    <x v="0"/>
    <x v="0"/>
  </r>
  <r>
    <n v="7174"/>
    <n v="3"/>
    <n v="298"/>
    <n v="16"/>
    <x v="17"/>
    <n v="0"/>
    <x v="196"/>
    <x v="196"/>
    <s v="Pemukiman"/>
    <x v="17"/>
    <x v="0"/>
    <x v="0"/>
  </r>
  <r>
    <n v="7175"/>
    <n v="101"/>
    <n v="298"/>
    <n v="21"/>
    <x v="17"/>
    <n v="0"/>
    <x v="196"/>
    <x v="196"/>
    <s v="Rawa"/>
    <x v="17"/>
    <x v="0"/>
    <x v="0"/>
  </r>
  <r>
    <n v="7176"/>
    <n v="4930"/>
    <n v="259"/>
    <n v="13"/>
    <x v="7"/>
    <n v="0"/>
    <x v="209"/>
    <x v="209"/>
    <s v="Pertanian lahan kering  campur semak / kebun campur"/>
    <x v="7"/>
    <x v="0"/>
    <x v="0"/>
  </r>
  <r>
    <n v="7177"/>
    <n v="241"/>
    <n v="4"/>
    <n v="10"/>
    <x v="6"/>
    <n v="0"/>
    <x v="200"/>
    <x v="200"/>
    <s v="Semak belukar rawa"/>
    <x v="6"/>
    <x v="0"/>
    <x v="0"/>
  </r>
  <r>
    <n v="7178"/>
    <n v="1"/>
    <n v="4"/>
    <n v="10"/>
    <x v="7"/>
    <n v="0"/>
    <x v="200"/>
    <x v="200"/>
    <s v="Semak belukar rawa"/>
    <x v="7"/>
    <x v="0"/>
    <x v="0"/>
  </r>
  <r>
    <n v="7179"/>
    <n v="12"/>
    <n v="4"/>
    <n v="1"/>
    <x v="1"/>
    <n v="0"/>
    <x v="200"/>
    <x v="200"/>
    <s v="Hutan lahan kering primer"/>
    <x v="1"/>
    <x v="0"/>
    <x v="1"/>
  </r>
  <r>
    <n v="7180"/>
    <n v="53"/>
    <n v="51"/>
    <n v="2"/>
    <x v="6"/>
    <n v="0"/>
    <x v="201"/>
    <x v="201"/>
    <s v="Hutan lahan kering sekunder / bekas tebangan"/>
    <x v="6"/>
    <x v="0"/>
    <x v="1"/>
  </r>
  <r>
    <n v="7181"/>
    <n v="6"/>
    <n v="51"/>
    <n v="16"/>
    <x v="12"/>
    <n v="0"/>
    <x v="201"/>
    <x v="201"/>
    <s v="Pemukiman"/>
    <x v="12"/>
    <x v="0"/>
    <x v="0"/>
  </r>
  <r>
    <n v="7182"/>
    <n v="1685"/>
    <n v="51"/>
    <n v="1"/>
    <x v="13"/>
    <n v="0"/>
    <x v="201"/>
    <x v="201"/>
    <s v="Hutan lahan kering primer"/>
    <x v="13"/>
    <x v="0"/>
    <x v="0"/>
  </r>
  <r>
    <n v="7183"/>
    <n v="1089"/>
    <n v="49"/>
    <n v="2"/>
    <x v="13"/>
    <n v="0"/>
    <x v="192"/>
    <x v="192"/>
    <s v="Hutan lahan kering sekunder / bekas tebangan"/>
    <x v="13"/>
    <x v="0"/>
    <x v="0"/>
  </r>
  <r>
    <n v="7184"/>
    <n v="227"/>
    <n v="4"/>
    <n v="18"/>
    <x v="6"/>
    <n v="0"/>
    <x v="200"/>
    <x v="200"/>
    <s v="Lahan terbuka"/>
    <x v="6"/>
    <x v="0"/>
    <x v="0"/>
  </r>
  <r>
    <n v="7185"/>
    <n v="16"/>
    <n v="55"/>
    <n v="9"/>
    <x v="13"/>
    <n v="0"/>
    <x v="202"/>
    <x v="202"/>
    <s v="Semak belukar"/>
    <x v="13"/>
    <x v="0"/>
    <x v="0"/>
  </r>
  <r>
    <n v="7186"/>
    <n v="11"/>
    <n v="90"/>
    <n v="9"/>
    <x v="12"/>
    <n v="0"/>
    <x v="199"/>
    <x v="199"/>
    <s v="Semak belukar"/>
    <x v="12"/>
    <x v="0"/>
    <x v="0"/>
  </r>
  <r>
    <n v="7187"/>
    <n v="7"/>
    <n v="7"/>
    <n v="9"/>
    <x v="5"/>
    <n v="0"/>
    <x v="197"/>
    <x v="197"/>
    <s v="Semak belukar"/>
    <x v="5"/>
    <x v="0"/>
    <x v="0"/>
  </r>
  <r>
    <n v="7188"/>
    <n v="56"/>
    <n v="51"/>
    <n v="18"/>
    <x v="8"/>
    <n v="0"/>
    <x v="201"/>
    <x v="201"/>
    <s v="Lahan terbuka"/>
    <x v="8"/>
    <x v="0"/>
    <x v="0"/>
  </r>
  <r>
    <n v="7189"/>
    <n v="148"/>
    <n v="55"/>
    <n v="9"/>
    <x v="1"/>
    <n v="0"/>
    <x v="202"/>
    <x v="202"/>
    <s v="Semak belukar"/>
    <x v="1"/>
    <x v="0"/>
    <x v="0"/>
  </r>
  <r>
    <n v="7190"/>
    <n v="3"/>
    <n v="55"/>
    <n v="1"/>
    <x v="8"/>
    <n v="0"/>
    <x v="202"/>
    <x v="202"/>
    <s v="Hutan lahan kering primer"/>
    <x v="8"/>
    <x v="0"/>
    <x v="1"/>
  </r>
  <r>
    <n v="7191"/>
    <n v="12"/>
    <n v="7"/>
    <n v="1"/>
    <x v="5"/>
    <n v="0"/>
    <x v="197"/>
    <x v="197"/>
    <s v="Hutan lahan kering primer"/>
    <x v="5"/>
    <x v="0"/>
    <x v="1"/>
  </r>
  <r>
    <n v="7192"/>
    <n v="1"/>
    <n v="257"/>
    <n v="1"/>
    <x v="5"/>
    <n v="0"/>
    <x v="167"/>
    <x v="167"/>
    <s v="Hutan lahan kering primer"/>
    <x v="5"/>
    <x v="0"/>
    <x v="1"/>
  </r>
  <r>
    <n v="7193"/>
    <n v="170"/>
    <n v="7"/>
    <n v="11"/>
    <x v="5"/>
    <n v="0"/>
    <x v="197"/>
    <x v="197"/>
    <s v="Savanna / Padang rumput"/>
    <x v="5"/>
    <x v="0"/>
    <x v="0"/>
  </r>
  <r>
    <n v="7194"/>
    <n v="115"/>
    <n v="259"/>
    <n v="13"/>
    <x v="2"/>
    <n v="0"/>
    <x v="209"/>
    <x v="209"/>
    <s v="Pertanian lahan kering  campur semak / kebun campur"/>
    <x v="2"/>
    <x v="0"/>
    <x v="0"/>
  </r>
  <r>
    <n v="7195"/>
    <n v="21"/>
    <n v="262"/>
    <n v="2"/>
    <x v="5"/>
    <n v="0"/>
    <x v="181"/>
    <x v="181"/>
    <s v="Hutan lahan kering sekunder / bekas tebangan"/>
    <x v="5"/>
    <x v="0"/>
    <x v="1"/>
  </r>
  <r>
    <n v="7196"/>
    <n v="6155"/>
    <n v="263"/>
    <n v="13"/>
    <x v="1"/>
    <n v="0"/>
    <x v="204"/>
    <x v="204"/>
    <s v="Pertanian lahan kering  campur semak / kebun campur"/>
    <x v="1"/>
    <x v="0"/>
    <x v="0"/>
  </r>
  <r>
    <n v="7197"/>
    <n v="4"/>
    <n v="51"/>
    <n v="18"/>
    <x v="3"/>
    <n v="0"/>
    <x v="201"/>
    <x v="201"/>
    <s v="Lahan terbuka"/>
    <x v="3"/>
    <x v="0"/>
    <x v="0"/>
  </r>
  <r>
    <n v="7198"/>
    <n v="29"/>
    <n v="54"/>
    <n v="9"/>
    <x v="13"/>
    <n v="0"/>
    <x v="191"/>
    <x v="191"/>
    <s v="Semak belukar"/>
    <x v="13"/>
    <x v="0"/>
    <x v="0"/>
  </r>
  <r>
    <n v="7199"/>
    <n v="215"/>
    <n v="96"/>
    <n v="2"/>
    <x v="13"/>
    <n v="0"/>
    <x v="207"/>
    <x v="207"/>
    <s v="Hutan lahan kering sekunder / bekas tebangan"/>
    <x v="13"/>
    <x v="0"/>
    <x v="0"/>
  </r>
  <r>
    <n v="7200"/>
    <n v="43"/>
    <n v="261"/>
    <n v="9"/>
    <x v="4"/>
    <n v="0"/>
    <x v="198"/>
    <x v="198"/>
    <s v="Semak belukar"/>
    <x v="4"/>
    <x v="0"/>
    <x v="0"/>
  </r>
  <r>
    <n v="7201"/>
    <n v="787"/>
    <n v="4"/>
    <n v="13"/>
    <x v="2"/>
    <n v="0"/>
    <x v="200"/>
    <x v="200"/>
    <s v="Pertanian lahan kering  campur semak / kebun campur"/>
    <x v="2"/>
    <x v="0"/>
    <x v="0"/>
  </r>
  <r>
    <n v="7202"/>
    <n v="66"/>
    <n v="7"/>
    <n v="14"/>
    <x v="5"/>
    <n v="0"/>
    <x v="197"/>
    <x v="197"/>
    <s v="Sawah"/>
    <x v="5"/>
    <x v="0"/>
    <x v="0"/>
  </r>
  <r>
    <n v="7203"/>
    <n v="3752"/>
    <n v="58"/>
    <n v="2"/>
    <x v="7"/>
    <n v="0"/>
    <x v="210"/>
    <x v="210"/>
    <s v="Hutan lahan kering sekunder / bekas tebangan"/>
    <x v="7"/>
    <x v="0"/>
    <x v="1"/>
  </r>
  <r>
    <n v="7204"/>
    <n v="5865"/>
    <n v="58"/>
    <n v="2"/>
    <x v="4"/>
    <n v="0"/>
    <x v="210"/>
    <x v="210"/>
    <s v="Hutan lahan kering sekunder / bekas tebangan"/>
    <x v="4"/>
    <x v="0"/>
    <x v="0"/>
  </r>
  <r>
    <n v="7205"/>
    <n v="129"/>
    <n v="74"/>
    <n v="18"/>
    <x v="12"/>
    <n v="0"/>
    <x v="211"/>
    <x v="211"/>
    <s v="Lahan terbuka"/>
    <x v="12"/>
    <x v="0"/>
    <x v="0"/>
  </r>
  <r>
    <n v="7206"/>
    <n v="198"/>
    <n v="261"/>
    <n v="2"/>
    <x v="4"/>
    <n v="0"/>
    <x v="198"/>
    <x v="198"/>
    <s v="Hutan lahan kering sekunder / bekas tebangan"/>
    <x v="4"/>
    <x v="0"/>
    <x v="0"/>
  </r>
  <r>
    <n v="7207"/>
    <n v="1169"/>
    <n v="5"/>
    <n v="13"/>
    <x v="6"/>
    <n v="0"/>
    <x v="212"/>
    <x v="212"/>
    <s v="Pertanian lahan kering  campur semak / kebun campur"/>
    <x v="6"/>
    <x v="0"/>
    <x v="0"/>
  </r>
  <r>
    <n v="7208"/>
    <n v="1"/>
    <n v="5"/>
    <n v="1"/>
    <x v="6"/>
    <n v="0"/>
    <x v="212"/>
    <x v="212"/>
    <s v="Hutan lahan kering primer"/>
    <x v="6"/>
    <x v="0"/>
    <x v="1"/>
  </r>
  <r>
    <n v="7209"/>
    <n v="20"/>
    <n v="49"/>
    <n v="13"/>
    <x v="13"/>
    <n v="0"/>
    <x v="192"/>
    <x v="192"/>
    <s v="Pertanian lahan kering  campur semak / kebun campur"/>
    <x v="13"/>
    <x v="0"/>
    <x v="0"/>
  </r>
  <r>
    <n v="7210"/>
    <n v="8"/>
    <n v="74"/>
    <n v="18"/>
    <x v="7"/>
    <n v="0"/>
    <x v="211"/>
    <x v="211"/>
    <s v="Lahan terbuka"/>
    <x v="7"/>
    <x v="0"/>
    <x v="0"/>
  </r>
  <r>
    <n v="7211"/>
    <n v="8"/>
    <n v="298"/>
    <n v="21"/>
    <x v="6"/>
    <n v="0"/>
    <x v="196"/>
    <x v="196"/>
    <s v="Rawa"/>
    <x v="6"/>
    <x v="0"/>
    <x v="0"/>
  </r>
  <r>
    <n v="7212"/>
    <n v="18"/>
    <n v="261"/>
    <n v="2"/>
    <x v="2"/>
    <n v="0"/>
    <x v="198"/>
    <x v="198"/>
    <s v="Hutan lahan kering sekunder / bekas tebangan"/>
    <x v="2"/>
    <x v="0"/>
    <x v="1"/>
  </r>
  <r>
    <n v="7213"/>
    <n v="126"/>
    <n v="5"/>
    <n v="13"/>
    <x v="2"/>
    <n v="0"/>
    <x v="212"/>
    <x v="212"/>
    <s v="Pertanian lahan kering  campur semak / kebun campur"/>
    <x v="2"/>
    <x v="0"/>
    <x v="0"/>
  </r>
  <r>
    <n v="7214"/>
    <n v="31"/>
    <n v="5"/>
    <n v="2"/>
    <x v="6"/>
    <n v="0"/>
    <x v="212"/>
    <x v="212"/>
    <s v="Hutan lahan kering sekunder / bekas tebangan"/>
    <x v="6"/>
    <x v="0"/>
    <x v="1"/>
  </r>
  <r>
    <n v="7215"/>
    <n v="222"/>
    <n v="5"/>
    <n v="2"/>
    <x v="4"/>
    <n v="0"/>
    <x v="212"/>
    <x v="212"/>
    <s v="Hutan lahan kering sekunder / bekas tebangan"/>
    <x v="4"/>
    <x v="0"/>
    <x v="0"/>
  </r>
  <r>
    <n v="7216"/>
    <n v="11"/>
    <n v="5"/>
    <n v="1"/>
    <x v="4"/>
    <n v="0"/>
    <x v="212"/>
    <x v="212"/>
    <s v="Hutan lahan kering primer"/>
    <x v="4"/>
    <x v="0"/>
    <x v="2"/>
  </r>
  <r>
    <n v="7217"/>
    <n v="2627"/>
    <n v="58"/>
    <n v="2"/>
    <x v="2"/>
    <n v="0"/>
    <x v="210"/>
    <x v="210"/>
    <s v="Hutan lahan kering sekunder / bekas tebangan"/>
    <x v="2"/>
    <x v="0"/>
    <x v="1"/>
  </r>
  <r>
    <n v="7218"/>
    <n v="643"/>
    <n v="58"/>
    <n v="2"/>
    <x v="3"/>
    <n v="0"/>
    <x v="210"/>
    <x v="210"/>
    <s v="Hutan lahan kering sekunder / bekas tebangan"/>
    <x v="3"/>
    <x v="0"/>
    <x v="1"/>
  </r>
  <r>
    <n v="7219"/>
    <n v="4"/>
    <n v="74"/>
    <n v="18"/>
    <x v="6"/>
    <n v="0"/>
    <x v="211"/>
    <x v="211"/>
    <s v="Lahan terbuka"/>
    <x v="6"/>
    <x v="0"/>
    <x v="0"/>
  </r>
  <r>
    <n v="7220"/>
    <n v="1610"/>
    <n v="74"/>
    <n v="2"/>
    <x v="7"/>
    <n v="0"/>
    <x v="211"/>
    <x v="211"/>
    <s v="Hutan lahan kering sekunder / bekas tebangan"/>
    <x v="7"/>
    <x v="0"/>
    <x v="1"/>
  </r>
  <r>
    <n v="7221"/>
    <n v="469"/>
    <n v="294"/>
    <n v="2"/>
    <x v="6"/>
    <n v="0"/>
    <x v="213"/>
    <x v="213"/>
    <s v="Hutan lahan kering sekunder / bekas tebangan"/>
    <x v="6"/>
    <x v="0"/>
    <x v="1"/>
  </r>
  <r>
    <n v="7222"/>
    <n v="2"/>
    <n v="261"/>
    <n v="0"/>
    <x v="4"/>
    <n v="0"/>
    <x v="198"/>
    <x v="198"/>
    <s v="No data"/>
    <x v="4"/>
    <x v="0"/>
    <x v="0"/>
  </r>
  <r>
    <n v="7223"/>
    <n v="780"/>
    <n v="5"/>
    <n v="10"/>
    <x v="6"/>
    <n v="0"/>
    <x v="212"/>
    <x v="212"/>
    <s v="Semak belukar rawa"/>
    <x v="6"/>
    <x v="0"/>
    <x v="0"/>
  </r>
  <r>
    <n v="7224"/>
    <n v="10"/>
    <n v="5"/>
    <n v="2"/>
    <x v="2"/>
    <n v="0"/>
    <x v="212"/>
    <x v="212"/>
    <s v="Hutan lahan kering sekunder / bekas tebangan"/>
    <x v="2"/>
    <x v="0"/>
    <x v="1"/>
  </r>
  <r>
    <n v="7225"/>
    <n v="41"/>
    <n v="7"/>
    <n v="9"/>
    <x v="4"/>
    <n v="0"/>
    <x v="197"/>
    <x v="197"/>
    <s v="Semak belukar"/>
    <x v="4"/>
    <x v="0"/>
    <x v="0"/>
  </r>
  <r>
    <n v="7226"/>
    <n v="625"/>
    <n v="294"/>
    <n v="2"/>
    <x v="4"/>
    <n v="0"/>
    <x v="213"/>
    <x v="213"/>
    <s v="Hutan lahan kering sekunder / bekas tebangan"/>
    <x v="4"/>
    <x v="0"/>
    <x v="0"/>
  </r>
  <r>
    <n v="7227"/>
    <n v="106"/>
    <n v="259"/>
    <n v="13"/>
    <x v="4"/>
    <n v="0"/>
    <x v="209"/>
    <x v="209"/>
    <s v="Pertanian lahan kering  campur semak / kebun campur"/>
    <x v="4"/>
    <x v="0"/>
    <x v="0"/>
  </r>
  <r>
    <n v="7228"/>
    <n v="42"/>
    <n v="5"/>
    <n v="18"/>
    <x v="6"/>
    <n v="0"/>
    <x v="212"/>
    <x v="212"/>
    <s v="Lahan terbuka"/>
    <x v="6"/>
    <x v="0"/>
    <x v="0"/>
  </r>
  <r>
    <n v="7229"/>
    <n v="24"/>
    <n v="90"/>
    <n v="9"/>
    <x v="2"/>
    <n v="0"/>
    <x v="199"/>
    <x v="199"/>
    <s v="Semak belukar"/>
    <x v="2"/>
    <x v="0"/>
    <x v="0"/>
  </r>
  <r>
    <n v="7230"/>
    <n v="135"/>
    <n v="90"/>
    <n v="2"/>
    <x v="13"/>
    <n v="0"/>
    <x v="199"/>
    <x v="199"/>
    <s v="Hutan lahan kering sekunder / bekas tebangan"/>
    <x v="13"/>
    <x v="0"/>
    <x v="0"/>
  </r>
  <r>
    <n v="7231"/>
    <n v="1611"/>
    <n v="294"/>
    <n v="2"/>
    <x v="7"/>
    <n v="0"/>
    <x v="213"/>
    <x v="213"/>
    <s v="Hutan lahan kering sekunder / bekas tebangan"/>
    <x v="7"/>
    <x v="0"/>
    <x v="1"/>
  </r>
  <r>
    <n v="7232"/>
    <n v="93"/>
    <n v="259"/>
    <n v="13"/>
    <x v="6"/>
    <n v="0"/>
    <x v="209"/>
    <x v="209"/>
    <s v="Pertanian lahan kering  campur semak / kebun campur"/>
    <x v="6"/>
    <x v="0"/>
    <x v="0"/>
  </r>
  <r>
    <n v="7233"/>
    <n v="75"/>
    <n v="263"/>
    <n v="14"/>
    <x v="6"/>
    <n v="0"/>
    <x v="204"/>
    <x v="204"/>
    <s v="Sawah"/>
    <x v="6"/>
    <x v="0"/>
    <x v="0"/>
  </r>
  <r>
    <n v="7234"/>
    <n v="93"/>
    <n v="28"/>
    <n v="9"/>
    <x v="4"/>
    <n v="0"/>
    <x v="193"/>
    <x v="193"/>
    <s v="Semak belukar"/>
    <x v="4"/>
    <x v="0"/>
    <x v="0"/>
  </r>
  <r>
    <n v="7235"/>
    <n v="226"/>
    <n v="51"/>
    <n v="18"/>
    <x v="2"/>
    <n v="0"/>
    <x v="201"/>
    <x v="201"/>
    <s v="Lahan terbuka"/>
    <x v="2"/>
    <x v="0"/>
    <x v="0"/>
  </r>
  <r>
    <n v="7236"/>
    <n v="149"/>
    <n v="294"/>
    <n v="2"/>
    <x v="3"/>
    <n v="0"/>
    <x v="213"/>
    <x v="213"/>
    <s v="Hutan lahan kering sekunder / bekas tebangan"/>
    <x v="3"/>
    <x v="0"/>
    <x v="1"/>
  </r>
  <r>
    <n v="7237"/>
    <n v="12"/>
    <n v="261"/>
    <n v="2"/>
    <x v="0"/>
    <n v="0"/>
    <x v="198"/>
    <x v="198"/>
    <s v="Hutan lahan kering sekunder / bekas tebangan"/>
    <x v="0"/>
    <x v="0"/>
    <x v="1"/>
  </r>
  <r>
    <n v="7238"/>
    <n v="485"/>
    <n v="58"/>
    <n v="2"/>
    <x v="6"/>
    <n v="0"/>
    <x v="210"/>
    <x v="210"/>
    <s v="Hutan lahan kering sekunder / bekas tebangan"/>
    <x v="6"/>
    <x v="0"/>
    <x v="1"/>
  </r>
  <r>
    <n v="7239"/>
    <n v="735"/>
    <n v="259"/>
    <n v="2"/>
    <x v="4"/>
    <n v="0"/>
    <x v="209"/>
    <x v="209"/>
    <s v="Hutan lahan kering sekunder / bekas tebangan"/>
    <x v="4"/>
    <x v="0"/>
    <x v="0"/>
  </r>
  <r>
    <n v="7240"/>
    <n v="30"/>
    <n v="5"/>
    <n v="18"/>
    <x v="4"/>
    <n v="0"/>
    <x v="212"/>
    <x v="212"/>
    <s v="Lahan terbuka"/>
    <x v="4"/>
    <x v="0"/>
    <x v="0"/>
  </r>
  <r>
    <n v="7241"/>
    <n v="159"/>
    <n v="54"/>
    <n v="2"/>
    <x v="5"/>
    <n v="0"/>
    <x v="191"/>
    <x v="191"/>
    <s v="Hutan lahan kering sekunder / bekas tebangan"/>
    <x v="5"/>
    <x v="0"/>
    <x v="1"/>
  </r>
  <r>
    <n v="7242"/>
    <n v="21"/>
    <n v="85"/>
    <n v="2"/>
    <x v="12"/>
    <n v="0"/>
    <x v="195"/>
    <x v="195"/>
    <s v="Hutan lahan kering sekunder / bekas tebangan"/>
    <x v="12"/>
    <x v="0"/>
    <x v="1"/>
  </r>
  <r>
    <n v="7243"/>
    <n v="1"/>
    <n v="58"/>
    <n v="9"/>
    <x v="12"/>
    <n v="0"/>
    <x v="210"/>
    <x v="210"/>
    <s v="Semak belukar"/>
    <x v="12"/>
    <x v="0"/>
    <x v="0"/>
  </r>
  <r>
    <n v="7244"/>
    <n v="1738"/>
    <n v="90"/>
    <n v="2"/>
    <x v="2"/>
    <n v="0"/>
    <x v="199"/>
    <x v="199"/>
    <s v="Hutan lahan kering sekunder / bekas tebangan"/>
    <x v="2"/>
    <x v="0"/>
    <x v="1"/>
  </r>
  <r>
    <n v="7245"/>
    <n v="26"/>
    <n v="90"/>
    <n v="18"/>
    <x v="2"/>
    <n v="0"/>
    <x v="199"/>
    <x v="199"/>
    <s v="Lahan terbuka"/>
    <x v="2"/>
    <x v="0"/>
    <x v="0"/>
  </r>
  <r>
    <n v="7246"/>
    <n v="132"/>
    <n v="259"/>
    <n v="13"/>
    <x v="3"/>
    <n v="0"/>
    <x v="209"/>
    <x v="209"/>
    <s v="Pertanian lahan kering  campur semak / kebun campur"/>
    <x v="3"/>
    <x v="0"/>
    <x v="0"/>
  </r>
  <r>
    <n v="7247"/>
    <n v="700"/>
    <n v="259"/>
    <n v="2"/>
    <x v="7"/>
    <n v="0"/>
    <x v="209"/>
    <x v="209"/>
    <s v="Hutan lahan kering sekunder / bekas tebangan"/>
    <x v="7"/>
    <x v="0"/>
    <x v="1"/>
  </r>
  <r>
    <n v="7248"/>
    <n v="69"/>
    <n v="259"/>
    <n v="2"/>
    <x v="5"/>
    <n v="0"/>
    <x v="209"/>
    <x v="209"/>
    <s v="Hutan lahan kering sekunder / bekas tebangan"/>
    <x v="5"/>
    <x v="0"/>
    <x v="1"/>
  </r>
  <r>
    <n v="7249"/>
    <n v="2325"/>
    <n v="58"/>
    <n v="2"/>
    <x v="1"/>
    <n v="0"/>
    <x v="210"/>
    <x v="210"/>
    <s v="Hutan lahan kering sekunder / bekas tebangan"/>
    <x v="1"/>
    <x v="0"/>
    <x v="1"/>
  </r>
  <r>
    <n v="7250"/>
    <n v="3251"/>
    <n v="58"/>
    <n v="9"/>
    <x v="1"/>
    <n v="0"/>
    <x v="210"/>
    <x v="210"/>
    <s v="Semak belukar"/>
    <x v="1"/>
    <x v="0"/>
    <x v="0"/>
  </r>
  <r>
    <n v="7251"/>
    <n v="1"/>
    <n v="85"/>
    <n v="13"/>
    <x v="12"/>
    <n v="0"/>
    <x v="195"/>
    <x v="195"/>
    <s v="Pertanian lahan kering  campur semak / kebun campur"/>
    <x v="12"/>
    <x v="0"/>
    <x v="0"/>
  </r>
  <r>
    <n v="7252"/>
    <n v="253"/>
    <n v="254"/>
    <n v="2"/>
    <x v="3"/>
    <n v="0"/>
    <x v="205"/>
    <x v="205"/>
    <s v="Hutan lahan kering sekunder / bekas tebangan"/>
    <x v="3"/>
    <x v="0"/>
    <x v="1"/>
  </r>
  <r>
    <n v="7253"/>
    <n v="268"/>
    <n v="58"/>
    <n v="2"/>
    <x v="12"/>
    <n v="0"/>
    <x v="210"/>
    <x v="210"/>
    <s v="Hutan lahan kering sekunder / bekas tebangan"/>
    <x v="12"/>
    <x v="0"/>
    <x v="1"/>
  </r>
  <r>
    <n v="7254"/>
    <n v="532"/>
    <n v="58"/>
    <n v="13"/>
    <x v="1"/>
    <n v="0"/>
    <x v="210"/>
    <x v="210"/>
    <s v="Pertanian lahan kering  campur semak / kebun campur"/>
    <x v="1"/>
    <x v="0"/>
    <x v="0"/>
  </r>
  <r>
    <n v="7255"/>
    <n v="200"/>
    <n v="58"/>
    <n v="18"/>
    <x v="12"/>
    <n v="0"/>
    <x v="210"/>
    <x v="210"/>
    <s v="Lahan terbuka"/>
    <x v="12"/>
    <x v="0"/>
    <x v="0"/>
  </r>
  <r>
    <n v="7256"/>
    <n v="14"/>
    <n v="90"/>
    <n v="11"/>
    <x v="7"/>
    <n v="0"/>
    <x v="199"/>
    <x v="199"/>
    <s v="Savanna / Padang rumput"/>
    <x v="7"/>
    <x v="0"/>
    <x v="0"/>
  </r>
  <r>
    <n v="7257"/>
    <n v="1"/>
    <n v="259"/>
    <n v="13"/>
    <x v="5"/>
    <n v="0"/>
    <x v="209"/>
    <x v="209"/>
    <s v="Pertanian lahan kering  campur semak / kebun campur"/>
    <x v="5"/>
    <x v="0"/>
    <x v="0"/>
  </r>
  <r>
    <n v="7258"/>
    <n v="170"/>
    <n v="5"/>
    <n v="10"/>
    <x v="4"/>
    <n v="0"/>
    <x v="212"/>
    <x v="212"/>
    <s v="Semak belukar rawa"/>
    <x v="4"/>
    <x v="0"/>
    <x v="0"/>
  </r>
  <r>
    <n v="7259"/>
    <n v="3314"/>
    <n v="7"/>
    <n v="11"/>
    <x v="6"/>
    <n v="0"/>
    <x v="197"/>
    <x v="197"/>
    <s v="Savanna / Padang rumput"/>
    <x v="6"/>
    <x v="0"/>
    <x v="0"/>
  </r>
  <r>
    <n v="7260"/>
    <n v="2"/>
    <n v="85"/>
    <n v="13"/>
    <x v="1"/>
    <n v="0"/>
    <x v="195"/>
    <x v="195"/>
    <s v="Pertanian lahan kering  campur semak / kebun campur"/>
    <x v="1"/>
    <x v="0"/>
    <x v="0"/>
  </r>
  <r>
    <n v="7261"/>
    <n v="1603"/>
    <n v="90"/>
    <n v="11"/>
    <x v="1"/>
    <n v="0"/>
    <x v="199"/>
    <x v="199"/>
    <s v="Savanna / Padang rumput"/>
    <x v="1"/>
    <x v="0"/>
    <x v="0"/>
  </r>
  <r>
    <n v="7262"/>
    <n v="296"/>
    <n v="74"/>
    <n v="2"/>
    <x v="3"/>
    <n v="0"/>
    <x v="211"/>
    <x v="211"/>
    <s v="Hutan lahan kering sekunder / bekas tebangan"/>
    <x v="3"/>
    <x v="0"/>
    <x v="1"/>
  </r>
  <r>
    <n v="7263"/>
    <n v="109"/>
    <n v="294"/>
    <n v="20"/>
    <x v="6"/>
    <n v="0"/>
    <x v="213"/>
    <x v="213"/>
    <s v="Tubuh air"/>
    <x v="6"/>
    <x v="0"/>
    <x v="0"/>
  </r>
  <r>
    <n v="7264"/>
    <n v="101"/>
    <n v="294"/>
    <n v="20"/>
    <x v="12"/>
    <n v="0"/>
    <x v="213"/>
    <x v="213"/>
    <s v="Tubuh air"/>
    <x v="12"/>
    <x v="0"/>
    <x v="0"/>
  </r>
  <r>
    <n v="7265"/>
    <n v="1268"/>
    <n v="294"/>
    <n v="14"/>
    <x v="6"/>
    <n v="0"/>
    <x v="213"/>
    <x v="213"/>
    <s v="Sawah"/>
    <x v="6"/>
    <x v="0"/>
    <x v="0"/>
  </r>
  <r>
    <n v="7266"/>
    <n v="60"/>
    <n v="263"/>
    <n v="13"/>
    <x v="12"/>
    <n v="0"/>
    <x v="204"/>
    <x v="204"/>
    <s v="Pertanian lahan kering  campur semak / kebun campur"/>
    <x v="12"/>
    <x v="0"/>
    <x v="0"/>
  </r>
  <r>
    <n v="7267"/>
    <n v="17"/>
    <n v="266"/>
    <n v="13"/>
    <x v="13"/>
    <n v="0"/>
    <x v="187"/>
    <x v="187"/>
    <s v="Pertanian lahan kering  campur semak / kebun campur"/>
    <x v="13"/>
    <x v="0"/>
    <x v="0"/>
  </r>
  <r>
    <n v="7268"/>
    <n v="193"/>
    <n v="7"/>
    <n v="14"/>
    <x v="1"/>
    <n v="0"/>
    <x v="197"/>
    <x v="197"/>
    <s v="Sawah"/>
    <x v="1"/>
    <x v="0"/>
    <x v="0"/>
  </r>
  <r>
    <n v="7269"/>
    <n v="996"/>
    <n v="8"/>
    <n v="11"/>
    <x v="13"/>
    <n v="0"/>
    <x v="214"/>
    <x v="214"/>
    <s v="Savanna / Padang rumput"/>
    <x v="13"/>
    <x v="0"/>
    <x v="0"/>
  </r>
  <r>
    <n v="7270"/>
    <n v="338"/>
    <n v="56"/>
    <n v="2"/>
    <x v="3"/>
    <n v="0"/>
    <x v="206"/>
    <x v="206"/>
    <s v="Hutan lahan kering sekunder / bekas tebangan"/>
    <x v="3"/>
    <x v="0"/>
    <x v="1"/>
  </r>
  <r>
    <n v="7271"/>
    <n v="58"/>
    <n v="294"/>
    <n v="14"/>
    <x v="3"/>
    <n v="0"/>
    <x v="213"/>
    <x v="213"/>
    <s v="Sawah"/>
    <x v="3"/>
    <x v="0"/>
    <x v="0"/>
  </r>
  <r>
    <n v="7272"/>
    <n v="139"/>
    <n v="266"/>
    <n v="2"/>
    <x v="13"/>
    <n v="0"/>
    <x v="187"/>
    <x v="187"/>
    <s v="Hutan lahan kering sekunder / bekas tebangan"/>
    <x v="13"/>
    <x v="0"/>
    <x v="0"/>
  </r>
  <r>
    <n v="7273"/>
    <n v="518"/>
    <n v="266"/>
    <n v="1"/>
    <x v="13"/>
    <n v="0"/>
    <x v="187"/>
    <x v="187"/>
    <s v="Hutan lahan kering primer"/>
    <x v="13"/>
    <x v="0"/>
    <x v="0"/>
  </r>
  <r>
    <n v="7274"/>
    <n v="3"/>
    <n v="4"/>
    <n v="10"/>
    <x v="4"/>
    <n v="0"/>
    <x v="200"/>
    <x v="200"/>
    <s v="Semak belukar rawa"/>
    <x v="4"/>
    <x v="0"/>
    <x v="0"/>
  </r>
  <r>
    <n v="7275"/>
    <n v="6"/>
    <n v="5"/>
    <n v="10"/>
    <x v="2"/>
    <n v="0"/>
    <x v="212"/>
    <x v="212"/>
    <s v="Semak belukar rawa"/>
    <x v="2"/>
    <x v="0"/>
    <x v="0"/>
  </r>
  <r>
    <n v="7276"/>
    <n v="3782"/>
    <n v="7"/>
    <n v="14"/>
    <x v="6"/>
    <n v="0"/>
    <x v="197"/>
    <x v="197"/>
    <s v="Sawah"/>
    <x v="6"/>
    <x v="0"/>
    <x v="0"/>
  </r>
  <r>
    <n v="7277"/>
    <n v="30452"/>
    <n v="8"/>
    <n v="11"/>
    <x v="1"/>
    <n v="0"/>
    <x v="214"/>
    <x v="214"/>
    <s v="Savanna / Padang rumput"/>
    <x v="1"/>
    <x v="0"/>
    <x v="0"/>
  </r>
  <r>
    <n v="7278"/>
    <n v="902"/>
    <n v="294"/>
    <n v="13"/>
    <x v="6"/>
    <n v="0"/>
    <x v="213"/>
    <x v="213"/>
    <s v="Pertanian lahan kering  campur semak / kebun campur"/>
    <x v="6"/>
    <x v="0"/>
    <x v="0"/>
  </r>
  <r>
    <n v="7279"/>
    <n v="118"/>
    <n v="294"/>
    <n v="13"/>
    <x v="3"/>
    <n v="0"/>
    <x v="213"/>
    <x v="213"/>
    <s v="Pertanian lahan kering  campur semak / kebun campur"/>
    <x v="3"/>
    <x v="0"/>
    <x v="0"/>
  </r>
  <r>
    <n v="7280"/>
    <n v="15"/>
    <n v="266"/>
    <n v="2"/>
    <x v="6"/>
    <n v="0"/>
    <x v="187"/>
    <x v="187"/>
    <s v="Hutan lahan kering sekunder / bekas tebangan"/>
    <x v="6"/>
    <x v="0"/>
    <x v="1"/>
  </r>
  <r>
    <n v="7281"/>
    <n v="2"/>
    <n v="58"/>
    <n v="13"/>
    <x v="12"/>
    <n v="0"/>
    <x v="210"/>
    <x v="210"/>
    <s v="Pertanian lahan kering  campur semak / kebun campur"/>
    <x v="12"/>
    <x v="0"/>
    <x v="0"/>
  </r>
  <r>
    <n v="7282"/>
    <n v="1"/>
    <n v="263"/>
    <n v="14"/>
    <x v="1"/>
    <n v="0"/>
    <x v="204"/>
    <x v="204"/>
    <s v="Sawah"/>
    <x v="1"/>
    <x v="0"/>
    <x v="0"/>
  </r>
  <r>
    <n v="7283"/>
    <n v="193"/>
    <n v="265"/>
    <n v="13"/>
    <x v="5"/>
    <n v="0"/>
    <x v="208"/>
    <x v="208"/>
    <s v="Pertanian lahan kering  campur semak / kebun campur"/>
    <x v="5"/>
    <x v="0"/>
    <x v="0"/>
  </r>
  <r>
    <n v="7284"/>
    <n v="13"/>
    <n v="7"/>
    <n v="9"/>
    <x v="3"/>
    <n v="0"/>
    <x v="197"/>
    <x v="197"/>
    <s v="Semak belukar"/>
    <x v="3"/>
    <x v="0"/>
    <x v="0"/>
  </r>
  <r>
    <n v="7285"/>
    <n v="63"/>
    <n v="295"/>
    <n v="2"/>
    <x v="5"/>
    <n v="0"/>
    <x v="203"/>
    <x v="203"/>
    <s v="Hutan lahan kering sekunder / bekas tebangan"/>
    <x v="5"/>
    <x v="0"/>
    <x v="1"/>
  </r>
  <r>
    <n v="7286"/>
    <n v="125"/>
    <n v="84"/>
    <n v="2"/>
    <x v="3"/>
    <n v="0"/>
    <x v="215"/>
    <x v="215"/>
    <s v="Hutan lahan kering sekunder / bekas tebangan"/>
    <x v="3"/>
    <x v="0"/>
    <x v="1"/>
  </r>
  <r>
    <n v="7287"/>
    <n v="2835"/>
    <n v="84"/>
    <n v="2"/>
    <x v="7"/>
    <n v="0"/>
    <x v="215"/>
    <x v="215"/>
    <s v="Hutan lahan kering sekunder / bekas tebangan"/>
    <x v="7"/>
    <x v="0"/>
    <x v="1"/>
  </r>
  <r>
    <n v="7288"/>
    <n v="31"/>
    <n v="259"/>
    <n v="2"/>
    <x v="6"/>
    <n v="0"/>
    <x v="209"/>
    <x v="209"/>
    <s v="Hutan lahan kering sekunder / bekas tebangan"/>
    <x v="6"/>
    <x v="0"/>
    <x v="1"/>
  </r>
  <r>
    <n v="7289"/>
    <n v="803"/>
    <n v="90"/>
    <n v="2"/>
    <x v="4"/>
    <n v="0"/>
    <x v="199"/>
    <x v="199"/>
    <s v="Hutan lahan kering sekunder / bekas tebangan"/>
    <x v="4"/>
    <x v="0"/>
    <x v="0"/>
  </r>
  <r>
    <n v="7290"/>
    <n v="314"/>
    <n v="56"/>
    <n v="11"/>
    <x v="4"/>
    <n v="0"/>
    <x v="206"/>
    <x v="206"/>
    <s v="Savanna / Padang rumput"/>
    <x v="4"/>
    <x v="0"/>
    <x v="0"/>
  </r>
  <r>
    <n v="7291"/>
    <n v="77"/>
    <n v="55"/>
    <n v="9"/>
    <x v="6"/>
    <n v="0"/>
    <x v="202"/>
    <x v="202"/>
    <s v="Semak belukar"/>
    <x v="6"/>
    <x v="0"/>
    <x v="0"/>
  </r>
  <r>
    <n v="7292"/>
    <n v="61"/>
    <n v="55"/>
    <n v="9"/>
    <x v="2"/>
    <n v="0"/>
    <x v="202"/>
    <x v="202"/>
    <s v="Semak belukar"/>
    <x v="2"/>
    <x v="0"/>
    <x v="0"/>
  </r>
  <r>
    <n v="7293"/>
    <n v="35"/>
    <n v="58"/>
    <n v="9"/>
    <x v="2"/>
    <n v="0"/>
    <x v="210"/>
    <x v="210"/>
    <s v="Semak belukar"/>
    <x v="2"/>
    <x v="0"/>
    <x v="0"/>
  </r>
  <r>
    <n v="7294"/>
    <n v="1"/>
    <n v="74"/>
    <n v="14"/>
    <x v="12"/>
    <n v="0"/>
    <x v="211"/>
    <x v="211"/>
    <s v="Sawah"/>
    <x v="12"/>
    <x v="0"/>
    <x v="0"/>
  </r>
  <r>
    <n v="7295"/>
    <n v="364"/>
    <n v="84"/>
    <n v="2"/>
    <x v="4"/>
    <n v="0"/>
    <x v="215"/>
    <x v="215"/>
    <s v="Hutan lahan kering sekunder / bekas tebangan"/>
    <x v="4"/>
    <x v="0"/>
    <x v="0"/>
  </r>
  <r>
    <n v="7296"/>
    <n v="46"/>
    <n v="294"/>
    <n v="2"/>
    <x v="12"/>
    <n v="0"/>
    <x v="213"/>
    <x v="213"/>
    <s v="Hutan lahan kering sekunder / bekas tebangan"/>
    <x v="12"/>
    <x v="0"/>
    <x v="1"/>
  </r>
  <r>
    <n v="7297"/>
    <n v="3"/>
    <n v="254"/>
    <n v="14"/>
    <x v="4"/>
    <n v="0"/>
    <x v="205"/>
    <x v="205"/>
    <s v="Sawah"/>
    <x v="4"/>
    <x v="0"/>
    <x v="0"/>
  </r>
  <r>
    <n v="7298"/>
    <n v="2"/>
    <n v="74"/>
    <n v="14"/>
    <x v="6"/>
    <n v="0"/>
    <x v="211"/>
    <x v="211"/>
    <s v="Sawah"/>
    <x v="6"/>
    <x v="0"/>
    <x v="0"/>
  </r>
  <r>
    <n v="7299"/>
    <n v="3"/>
    <n v="74"/>
    <n v="18"/>
    <x v="2"/>
    <n v="0"/>
    <x v="211"/>
    <x v="211"/>
    <s v="Lahan terbuka"/>
    <x v="2"/>
    <x v="0"/>
    <x v="0"/>
  </r>
  <r>
    <n v="7300"/>
    <n v="2066"/>
    <n v="74"/>
    <n v="2"/>
    <x v="2"/>
    <n v="0"/>
    <x v="211"/>
    <x v="211"/>
    <s v="Hutan lahan kering sekunder / bekas tebangan"/>
    <x v="2"/>
    <x v="0"/>
    <x v="1"/>
  </r>
  <r>
    <n v="7301"/>
    <n v="6"/>
    <n v="294"/>
    <n v="20"/>
    <x v="3"/>
    <n v="0"/>
    <x v="213"/>
    <x v="213"/>
    <s v="Tubuh air"/>
    <x v="3"/>
    <x v="0"/>
    <x v="0"/>
  </r>
  <r>
    <n v="7302"/>
    <n v="593"/>
    <n v="294"/>
    <n v="16"/>
    <x v="3"/>
    <n v="0"/>
    <x v="213"/>
    <x v="213"/>
    <s v="Pemukiman"/>
    <x v="3"/>
    <x v="0"/>
    <x v="0"/>
  </r>
  <r>
    <n v="7303"/>
    <n v="47"/>
    <n v="266"/>
    <n v="1"/>
    <x v="4"/>
    <n v="0"/>
    <x v="187"/>
    <x v="187"/>
    <s v="Hutan lahan kering primer"/>
    <x v="4"/>
    <x v="0"/>
    <x v="2"/>
  </r>
  <r>
    <n v="7304"/>
    <n v="78"/>
    <n v="254"/>
    <n v="14"/>
    <x v="1"/>
    <n v="0"/>
    <x v="205"/>
    <x v="205"/>
    <s v="Sawah"/>
    <x v="1"/>
    <x v="0"/>
    <x v="0"/>
  </r>
  <r>
    <n v="7305"/>
    <n v="1022"/>
    <n v="256"/>
    <n v="14"/>
    <x v="6"/>
    <n v="0"/>
    <x v="186"/>
    <x v="186"/>
    <s v="Sawah"/>
    <x v="6"/>
    <x v="0"/>
    <x v="0"/>
  </r>
  <r>
    <n v="7306"/>
    <n v="163"/>
    <n v="28"/>
    <n v="11"/>
    <x v="2"/>
    <n v="0"/>
    <x v="193"/>
    <x v="193"/>
    <s v="Savanna / Padang rumput"/>
    <x v="2"/>
    <x v="0"/>
    <x v="0"/>
  </r>
  <r>
    <n v="7307"/>
    <n v="222"/>
    <n v="56"/>
    <n v="11"/>
    <x v="1"/>
    <n v="0"/>
    <x v="206"/>
    <x v="206"/>
    <s v="Savanna / Padang rumput"/>
    <x v="1"/>
    <x v="0"/>
    <x v="0"/>
  </r>
  <r>
    <n v="7308"/>
    <n v="83"/>
    <n v="96"/>
    <n v="2"/>
    <x v="5"/>
    <n v="0"/>
    <x v="207"/>
    <x v="207"/>
    <s v="Hutan lahan kering sekunder / bekas tebangan"/>
    <x v="5"/>
    <x v="0"/>
    <x v="1"/>
  </r>
  <r>
    <n v="7309"/>
    <n v="1075"/>
    <n v="294"/>
    <n v="16"/>
    <x v="6"/>
    <n v="0"/>
    <x v="213"/>
    <x v="213"/>
    <s v="Pemukiman"/>
    <x v="6"/>
    <x v="0"/>
    <x v="0"/>
  </r>
  <r>
    <n v="7310"/>
    <n v="10"/>
    <n v="266"/>
    <n v="2"/>
    <x v="4"/>
    <n v="0"/>
    <x v="187"/>
    <x v="187"/>
    <s v="Hutan lahan kering sekunder / bekas tebangan"/>
    <x v="4"/>
    <x v="0"/>
    <x v="0"/>
  </r>
  <r>
    <n v="7311"/>
    <n v="52"/>
    <n v="254"/>
    <n v="14"/>
    <x v="3"/>
    <n v="0"/>
    <x v="205"/>
    <x v="205"/>
    <s v="Sawah"/>
    <x v="3"/>
    <x v="0"/>
    <x v="0"/>
  </r>
  <r>
    <n v="7312"/>
    <n v="5"/>
    <n v="256"/>
    <n v="14"/>
    <x v="1"/>
    <n v="0"/>
    <x v="186"/>
    <x v="186"/>
    <s v="Sawah"/>
    <x v="1"/>
    <x v="0"/>
    <x v="0"/>
  </r>
  <r>
    <n v="7313"/>
    <n v="11"/>
    <n v="5"/>
    <n v="2"/>
    <x v="1"/>
    <n v="0"/>
    <x v="212"/>
    <x v="212"/>
    <s v="Hutan lahan kering sekunder / bekas tebangan"/>
    <x v="1"/>
    <x v="0"/>
    <x v="1"/>
  </r>
  <r>
    <n v="7314"/>
    <n v="618"/>
    <n v="254"/>
    <n v="14"/>
    <x v="6"/>
    <n v="0"/>
    <x v="205"/>
    <x v="205"/>
    <s v="Sawah"/>
    <x v="6"/>
    <x v="0"/>
    <x v="0"/>
  </r>
  <r>
    <n v="7315"/>
    <n v="17"/>
    <n v="256"/>
    <n v="14"/>
    <x v="3"/>
    <n v="0"/>
    <x v="186"/>
    <x v="186"/>
    <s v="Sawah"/>
    <x v="3"/>
    <x v="0"/>
    <x v="0"/>
  </r>
  <r>
    <n v="7316"/>
    <n v="101"/>
    <n v="56"/>
    <n v="2"/>
    <x v="12"/>
    <n v="0"/>
    <x v="206"/>
    <x v="206"/>
    <s v="Hutan lahan kering sekunder / bekas tebangan"/>
    <x v="12"/>
    <x v="0"/>
    <x v="1"/>
  </r>
  <r>
    <n v="7317"/>
    <n v="29"/>
    <n v="58"/>
    <n v="9"/>
    <x v="4"/>
    <n v="0"/>
    <x v="210"/>
    <x v="210"/>
    <s v="Semak belukar"/>
    <x v="4"/>
    <x v="0"/>
    <x v="0"/>
  </r>
  <r>
    <n v="7318"/>
    <n v="24"/>
    <n v="294"/>
    <n v="16"/>
    <x v="12"/>
    <n v="0"/>
    <x v="213"/>
    <x v="213"/>
    <s v="Pemukiman"/>
    <x v="12"/>
    <x v="0"/>
    <x v="0"/>
  </r>
  <r>
    <n v="7319"/>
    <n v="24"/>
    <n v="294"/>
    <n v="14"/>
    <x v="12"/>
    <n v="0"/>
    <x v="213"/>
    <x v="213"/>
    <s v="Sawah"/>
    <x v="12"/>
    <x v="0"/>
    <x v="0"/>
  </r>
  <r>
    <n v="7320"/>
    <n v="1"/>
    <n v="298"/>
    <n v="12"/>
    <x v="9"/>
    <n v="0"/>
    <x v="196"/>
    <x v="196"/>
    <s v="Pertanian lahan kering"/>
    <x v="9"/>
    <x v="0"/>
    <x v="0"/>
  </r>
  <r>
    <n v="7321"/>
    <n v="3"/>
    <n v="257"/>
    <n v="13"/>
    <x v="12"/>
    <n v="0"/>
    <x v="167"/>
    <x v="167"/>
    <s v="Pertanian lahan kering  campur semak / kebun campur"/>
    <x v="12"/>
    <x v="0"/>
    <x v="0"/>
  </r>
  <r>
    <n v="7322"/>
    <n v="130"/>
    <n v="55"/>
    <n v="9"/>
    <x v="4"/>
    <n v="0"/>
    <x v="202"/>
    <x v="202"/>
    <s v="Semak belukar"/>
    <x v="4"/>
    <x v="0"/>
    <x v="0"/>
  </r>
  <r>
    <n v="7323"/>
    <n v="44"/>
    <n v="294"/>
    <n v="2"/>
    <x v="5"/>
    <n v="0"/>
    <x v="213"/>
    <x v="213"/>
    <s v="Hutan lahan kering sekunder / bekas tebangan"/>
    <x v="5"/>
    <x v="0"/>
    <x v="1"/>
  </r>
  <r>
    <n v="7324"/>
    <n v="1"/>
    <n v="294"/>
    <n v="16"/>
    <x v="5"/>
    <n v="0"/>
    <x v="213"/>
    <x v="213"/>
    <s v="Pemukiman"/>
    <x v="5"/>
    <x v="0"/>
    <x v="0"/>
  </r>
  <r>
    <n v="7325"/>
    <n v="6"/>
    <n v="294"/>
    <n v="16"/>
    <x v="4"/>
    <n v="0"/>
    <x v="213"/>
    <x v="213"/>
    <s v="Pemukiman"/>
    <x v="4"/>
    <x v="0"/>
    <x v="0"/>
  </r>
  <r>
    <n v="7326"/>
    <n v="22"/>
    <n v="264"/>
    <n v="13"/>
    <x v="13"/>
    <n v="0"/>
    <x v="178"/>
    <x v="178"/>
    <s v="Pertanian lahan kering  campur semak / kebun campur"/>
    <x v="13"/>
    <x v="0"/>
    <x v="0"/>
  </r>
  <r>
    <n v="7327"/>
    <n v="23"/>
    <n v="264"/>
    <n v="2"/>
    <x v="13"/>
    <n v="0"/>
    <x v="178"/>
    <x v="178"/>
    <s v="Hutan lahan kering sekunder / bekas tebangan"/>
    <x v="13"/>
    <x v="0"/>
    <x v="0"/>
  </r>
  <r>
    <n v="7328"/>
    <n v="163"/>
    <n v="265"/>
    <n v="2"/>
    <x v="4"/>
    <n v="0"/>
    <x v="208"/>
    <x v="208"/>
    <s v="Hutan lahan kering sekunder / bekas tebangan"/>
    <x v="4"/>
    <x v="0"/>
    <x v="0"/>
  </r>
  <r>
    <n v="7329"/>
    <n v="22"/>
    <n v="27"/>
    <n v="11"/>
    <x v="6"/>
    <n v="0"/>
    <x v="159"/>
    <x v="159"/>
    <s v="Savanna / Padang rumput"/>
    <x v="6"/>
    <x v="0"/>
    <x v="0"/>
  </r>
  <r>
    <n v="7330"/>
    <n v="163"/>
    <n v="90"/>
    <n v="11"/>
    <x v="3"/>
    <n v="0"/>
    <x v="199"/>
    <x v="199"/>
    <s v="Savanna / Padang rumput"/>
    <x v="3"/>
    <x v="0"/>
    <x v="0"/>
  </r>
  <r>
    <n v="7331"/>
    <n v="20"/>
    <n v="261"/>
    <n v="2"/>
    <x v="5"/>
    <n v="0"/>
    <x v="198"/>
    <x v="198"/>
    <s v="Hutan lahan kering sekunder / bekas tebangan"/>
    <x v="5"/>
    <x v="0"/>
    <x v="1"/>
  </r>
  <r>
    <n v="7332"/>
    <n v="742"/>
    <n v="265"/>
    <n v="14"/>
    <x v="6"/>
    <n v="0"/>
    <x v="208"/>
    <x v="208"/>
    <s v="Sawah"/>
    <x v="6"/>
    <x v="0"/>
    <x v="0"/>
  </r>
  <r>
    <n v="7333"/>
    <n v="23"/>
    <n v="265"/>
    <n v="14"/>
    <x v="4"/>
    <n v="0"/>
    <x v="208"/>
    <x v="208"/>
    <s v="Sawah"/>
    <x v="4"/>
    <x v="0"/>
    <x v="0"/>
  </r>
  <r>
    <n v="7334"/>
    <n v="102"/>
    <n v="265"/>
    <n v="2"/>
    <x v="1"/>
    <n v="0"/>
    <x v="208"/>
    <x v="208"/>
    <s v="Hutan lahan kering sekunder / bekas tebangan"/>
    <x v="1"/>
    <x v="0"/>
    <x v="1"/>
  </r>
  <r>
    <n v="7335"/>
    <n v="415"/>
    <n v="254"/>
    <n v="18"/>
    <x v="1"/>
    <n v="0"/>
    <x v="205"/>
    <x v="205"/>
    <s v="Lahan terbuka"/>
    <x v="1"/>
    <x v="0"/>
    <x v="0"/>
  </r>
  <r>
    <n v="7336"/>
    <n v="27"/>
    <n v="7"/>
    <n v="11"/>
    <x v="12"/>
    <n v="0"/>
    <x v="197"/>
    <x v="197"/>
    <s v="Savanna / Padang rumput"/>
    <x v="12"/>
    <x v="0"/>
    <x v="0"/>
  </r>
  <r>
    <n v="7337"/>
    <n v="535"/>
    <n v="48"/>
    <n v="2"/>
    <x v="5"/>
    <n v="0"/>
    <x v="216"/>
    <x v="216"/>
    <s v="Hutan lahan kering sekunder / bekas tebangan"/>
    <x v="5"/>
    <x v="0"/>
    <x v="1"/>
  </r>
  <r>
    <n v="7338"/>
    <n v="536"/>
    <n v="5"/>
    <n v="13"/>
    <x v="4"/>
    <n v="0"/>
    <x v="212"/>
    <x v="212"/>
    <s v="Pertanian lahan kering  campur semak / kebun campur"/>
    <x v="4"/>
    <x v="0"/>
    <x v="0"/>
  </r>
  <r>
    <n v="7339"/>
    <n v="257"/>
    <n v="5"/>
    <n v="13"/>
    <x v="1"/>
    <n v="0"/>
    <x v="212"/>
    <x v="212"/>
    <s v="Pertanian lahan kering  campur semak / kebun campur"/>
    <x v="1"/>
    <x v="0"/>
    <x v="0"/>
  </r>
  <r>
    <n v="7340"/>
    <n v="837"/>
    <n v="257"/>
    <n v="2"/>
    <x v="7"/>
    <n v="0"/>
    <x v="167"/>
    <x v="167"/>
    <s v="Hutan lahan kering sekunder / bekas tebangan"/>
    <x v="7"/>
    <x v="0"/>
    <x v="1"/>
  </r>
  <r>
    <n v="7341"/>
    <n v="31"/>
    <n v="56"/>
    <n v="11"/>
    <x v="12"/>
    <n v="0"/>
    <x v="206"/>
    <x v="206"/>
    <s v="Savanna / Padang rumput"/>
    <x v="12"/>
    <x v="0"/>
    <x v="0"/>
  </r>
  <r>
    <n v="7342"/>
    <n v="27"/>
    <n v="294"/>
    <n v="13"/>
    <x v="12"/>
    <n v="0"/>
    <x v="213"/>
    <x v="213"/>
    <s v="Pertanian lahan kering  campur semak / kebun campur"/>
    <x v="12"/>
    <x v="0"/>
    <x v="0"/>
  </r>
  <r>
    <n v="7343"/>
    <n v="10"/>
    <n v="261"/>
    <n v="0"/>
    <x v="5"/>
    <n v="0"/>
    <x v="198"/>
    <x v="198"/>
    <s v="No data"/>
    <x v="5"/>
    <x v="0"/>
    <x v="0"/>
  </r>
  <r>
    <n v="7344"/>
    <n v="2"/>
    <n v="264"/>
    <n v="1"/>
    <x v="13"/>
    <n v="0"/>
    <x v="178"/>
    <x v="178"/>
    <s v="Hutan lahan kering primer"/>
    <x v="13"/>
    <x v="0"/>
    <x v="0"/>
  </r>
  <r>
    <n v="7345"/>
    <n v="69"/>
    <n v="254"/>
    <n v="13"/>
    <x v="6"/>
    <n v="0"/>
    <x v="205"/>
    <x v="205"/>
    <s v="Pertanian lahan kering  campur semak / kebun campur"/>
    <x v="6"/>
    <x v="0"/>
    <x v="0"/>
  </r>
  <r>
    <n v="7346"/>
    <n v="1278"/>
    <n v="256"/>
    <n v="13"/>
    <x v="2"/>
    <n v="0"/>
    <x v="186"/>
    <x v="186"/>
    <s v="Pertanian lahan kering  campur semak / kebun campur"/>
    <x v="2"/>
    <x v="0"/>
    <x v="0"/>
  </r>
  <r>
    <n v="7347"/>
    <n v="6"/>
    <n v="259"/>
    <n v="9"/>
    <x v="5"/>
    <n v="0"/>
    <x v="209"/>
    <x v="209"/>
    <s v="Semak belukar"/>
    <x v="5"/>
    <x v="0"/>
    <x v="0"/>
  </r>
  <r>
    <n v="7348"/>
    <n v="72"/>
    <n v="58"/>
    <n v="9"/>
    <x v="6"/>
    <n v="0"/>
    <x v="210"/>
    <x v="210"/>
    <s v="Semak belukar"/>
    <x v="6"/>
    <x v="0"/>
    <x v="0"/>
  </r>
  <r>
    <n v="7349"/>
    <n v="32"/>
    <n v="74"/>
    <n v="2"/>
    <x v="12"/>
    <n v="0"/>
    <x v="211"/>
    <x v="211"/>
    <s v="Hutan lahan kering sekunder / bekas tebangan"/>
    <x v="12"/>
    <x v="0"/>
    <x v="1"/>
  </r>
  <r>
    <n v="7350"/>
    <n v="1"/>
    <n v="264"/>
    <n v="1"/>
    <x v="2"/>
    <n v="0"/>
    <x v="178"/>
    <x v="178"/>
    <s v="Hutan lahan kering primer"/>
    <x v="2"/>
    <x v="0"/>
    <x v="1"/>
  </r>
  <r>
    <n v="7351"/>
    <n v="36"/>
    <n v="265"/>
    <n v="14"/>
    <x v="6"/>
    <n v="1"/>
    <x v="208"/>
    <x v="208"/>
    <s v="Sawah"/>
    <x v="6"/>
    <x v="1"/>
    <x v="0"/>
  </r>
  <r>
    <n v="7352"/>
    <n v="117"/>
    <n v="254"/>
    <n v="13"/>
    <x v="3"/>
    <n v="0"/>
    <x v="205"/>
    <x v="205"/>
    <s v="Pertanian lahan kering  campur semak / kebun campur"/>
    <x v="3"/>
    <x v="0"/>
    <x v="0"/>
  </r>
  <r>
    <n v="7353"/>
    <n v="24"/>
    <n v="48"/>
    <n v="0"/>
    <x v="5"/>
    <n v="0"/>
    <x v="216"/>
    <x v="216"/>
    <s v="No data"/>
    <x v="5"/>
    <x v="0"/>
    <x v="0"/>
  </r>
  <r>
    <n v="7354"/>
    <n v="6324"/>
    <n v="48"/>
    <n v="2"/>
    <x v="13"/>
    <n v="0"/>
    <x v="216"/>
    <x v="216"/>
    <s v="Hutan lahan kering sekunder / bekas tebangan"/>
    <x v="13"/>
    <x v="0"/>
    <x v="0"/>
  </r>
  <r>
    <n v="7355"/>
    <n v="61"/>
    <n v="51"/>
    <n v="13"/>
    <x v="5"/>
    <n v="0"/>
    <x v="201"/>
    <x v="201"/>
    <s v="Pertanian lahan kering  campur semak / kebun campur"/>
    <x v="5"/>
    <x v="0"/>
    <x v="0"/>
  </r>
  <r>
    <n v="7356"/>
    <n v="2"/>
    <n v="265"/>
    <n v="2"/>
    <x v="2"/>
    <n v="0"/>
    <x v="208"/>
    <x v="208"/>
    <s v="Hutan lahan kering sekunder / bekas tebangan"/>
    <x v="2"/>
    <x v="0"/>
    <x v="1"/>
  </r>
  <r>
    <n v="7357"/>
    <n v="11"/>
    <n v="265"/>
    <n v="14"/>
    <x v="3"/>
    <n v="0"/>
    <x v="208"/>
    <x v="208"/>
    <s v="Sawah"/>
    <x v="3"/>
    <x v="0"/>
    <x v="0"/>
  </r>
  <r>
    <n v="7358"/>
    <n v="301"/>
    <n v="5"/>
    <n v="18"/>
    <x v="1"/>
    <n v="0"/>
    <x v="212"/>
    <x v="212"/>
    <s v="Lahan terbuka"/>
    <x v="1"/>
    <x v="0"/>
    <x v="0"/>
  </r>
  <r>
    <n v="7359"/>
    <n v="1"/>
    <n v="259"/>
    <n v="9"/>
    <x v="3"/>
    <n v="0"/>
    <x v="209"/>
    <x v="209"/>
    <s v="Semak belukar"/>
    <x v="3"/>
    <x v="0"/>
    <x v="0"/>
  </r>
  <r>
    <n v="7360"/>
    <n v="82"/>
    <n v="259"/>
    <n v="1"/>
    <x v="4"/>
    <n v="0"/>
    <x v="209"/>
    <x v="209"/>
    <s v="Hutan lahan kering primer"/>
    <x v="4"/>
    <x v="0"/>
    <x v="2"/>
  </r>
  <r>
    <n v="7361"/>
    <n v="3"/>
    <n v="4"/>
    <n v="2"/>
    <x v="7"/>
    <n v="0"/>
    <x v="200"/>
    <x v="200"/>
    <s v="Hutan lahan kering sekunder / bekas tebangan"/>
    <x v="7"/>
    <x v="0"/>
    <x v="1"/>
  </r>
  <r>
    <n v="7362"/>
    <n v="604"/>
    <n v="48"/>
    <n v="2"/>
    <x v="2"/>
    <n v="0"/>
    <x v="216"/>
    <x v="216"/>
    <s v="Hutan lahan kering sekunder / bekas tebangan"/>
    <x v="2"/>
    <x v="0"/>
    <x v="1"/>
  </r>
  <r>
    <n v="7363"/>
    <n v="17"/>
    <n v="47"/>
    <n v="13"/>
    <x v="13"/>
    <n v="0"/>
    <x v="217"/>
    <x v="217"/>
    <s v="Pertanian lahan kering  campur semak / kebun campur"/>
    <x v="13"/>
    <x v="0"/>
    <x v="0"/>
  </r>
  <r>
    <n v="7364"/>
    <n v="437"/>
    <n v="47"/>
    <n v="2"/>
    <x v="2"/>
    <n v="0"/>
    <x v="217"/>
    <x v="217"/>
    <s v="Hutan lahan kering sekunder / bekas tebangan"/>
    <x v="2"/>
    <x v="0"/>
    <x v="1"/>
  </r>
  <r>
    <n v="7365"/>
    <n v="7439"/>
    <n v="47"/>
    <n v="2"/>
    <x v="13"/>
    <n v="0"/>
    <x v="217"/>
    <x v="217"/>
    <s v="Hutan lahan kering sekunder / bekas tebangan"/>
    <x v="13"/>
    <x v="0"/>
    <x v="0"/>
  </r>
  <r>
    <n v="7366"/>
    <n v="12"/>
    <n v="90"/>
    <n v="13"/>
    <x v="2"/>
    <n v="0"/>
    <x v="199"/>
    <x v="199"/>
    <s v="Pertanian lahan kering  campur semak / kebun campur"/>
    <x v="2"/>
    <x v="0"/>
    <x v="0"/>
  </r>
  <r>
    <n v="7367"/>
    <n v="1"/>
    <n v="259"/>
    <n v="1"/>
    <x v="5"/>
    <n v="0"/>
    <x v="209"/>
    <x v="209"/>
    <s v="Hutan lahan kering primer"/>
    <x v="5"/>
    <x v="0"/>
    <x v="1"/>
  </r>
  <r>
    <n v="7368"/>
    <n v="2"/>
    <n v="266"/>
    <n v="1"/>
    <x v="7"/>
    <n v="0"/>
    <x v="187"/>
    <x v="187"/>
    <s v="Hutan lahan kering primer"/>
    <x v="7"/>
    <x v="0"/>
    <x v="1"/>
  </r>
  <r>
    <n v="7369"/>
    <n v="61"/>
    <n v="55"/>
    <n v="9"/>
    <x v="7"/>
    <n v="0"/>
    <x v="202"/>
    <x v="202"/>
    <s v="Semak belukar"/>
    <x v="7"/>
    <x v="0"/>
    <x v="0"/>
  </r>
  <r>
    <n v="7370"/>
    <n v="307"/>
    <n v="58"/>
    <n v="13"/>
    <x v="6"/>
    <n v="0"/>
    <x v="210"/>
    <x v="210"/>
    <s v="Pertanian lahan kering  campur semak / kebun campur"/>
    <x v="6"/>
    <x v="0"/>
    <x v="0"/>
  </r>
  <r>
    <n v="7371"/>
    <n v="14"/>
    <n v="90"/>
    <n v="13"/>
    <x v="6"/>
    <n v="0"/>
    <x v="199"/>
    <x v="199"/>
    <s v="Pertanian lahan kering  campur semak / kebun campur"/>
    <x v="6"/>
    <x v="0"/>
    <x v="0"/>
  </r>
  <r>
    <n v="7372"/>
    <n v="903"/>
    <n v="58"/>
    <n v="13"/>
    <x v="2"/>
    <n v="0"/>
    <x v="210"/>
    <x v="210"/>
    <s v="Pertanian lahan kering  campur semak / kebun campur"/>
    <x v="2"/>
    <x v="0"/>
    <x v="0"/>
  </r>
  <r>
    <n v="7373"/>
    <n v="2"/>
    <n v="90"/>
    <n v="13"/>
    <x v="4"/>
    <n v="0"/>
    <x v="199"/>
    <x v="199"/>
    <s v="Pertanian lahan kering  campur semak / kebun campur"/>
    <x v="4"/>
    <x v="0"/>
    <x v="0"/>
  </r>
  <r>
    <n v="7374"/>
    <n v="172"/>
    <n v="295"/>
    <n v="2"/>
    <x v="2"/>
    <n v="0"/>
    <x v="203"/>
    <x v="203"/>
    <s v="Hutan lahan kering sekunder / bekas tebangan"/>
    <x v="2"/>
    <x v="0"/>
    <x v="1"/>
  </r>
  <r>
    <n v="7375"/>
    <n v="13"/>
    <n v="259"/>
    <n v="9"/>
    <x v="11"/>
    <n v="0"/>
    <x v="209"/>
    <x v="209"/>
    <s v="Semak belukar"/>
    <x v="11"/>
    <x v="0"/>
    <x v="0"/>
  </r>
  <r>
    <n v="7376"/>
    <n v="91"/>
    <n v="298"/>
    <n v="12"/>
    <x v="6"/>
    <n v="0"/>
    <x v="196"/>
    <x v="196"/>
    <s v="Pertanian lahan kering"/>
    <x v="6"/>
    <x v="0"/>
    <x v="0"/>
  </r>
  <r>
    <n v="7377"/>
    <n v="284"/>
    <n v="7"/>
    <n v="9"/>
    <x v="6"/>
    <n v="0"/>
    <x v="197"/>
    <x v="197"/>
    <s v="Semak belukar"/>
    <x v="6"/>
    <x v="0"/>
    <x v="0"/>
  </r>
  <r>
    <n v="7378"/>
    <n v="294"/>
    <n v="48"/>
    <n v="2"/>
    <x v="6"/>
    <n v="0"/>
    <x v="216"/>
    <x v="216"/>
    <s v="Hutan lahan kering sekunder / bekas tebangan"/>
    <x v="6"/>
    <x v="0"/>
    <x v="1"/>
  </r>
  <r>
    <n v="7379"/>
    <n v="60"/>
    <n v="47"/>
    <n v="18"/>
    <x v="13"/>
    <n v="0"/>
    <x v="217"/>
    <x v="217"/>
    <s v="Lahan terbuka"/>
    <x v="13"/>
    <x v="0"/>
    <x v="0"/>
  </r>
  <r>
    <n v="7380"/>
    <n v="187"/>
    <n v="72"/>
    <n v="18"/>
    <x v="12"/>
    <n v="0"/>
    <x v="218"/>
    <x v="218"/>
    <s v="Lahan terbuka"/>
    <x v="12"/>
    <x v="0"/>
    <x v="0"/>
  </r>
  <r>
    <n v="7381"/>
    <n v="970"/>
    <n v="72"/>
    <n v="2"/>
    <x v="2"/>
    <n v="0"/>
    <x v="218"/>
    <x v="218"/>
    <s v="Hutan lahan kering sekunder / bekas tebangan"/>
    <x v="2"/>
    <x v="0"/>
    <x v="1"/>
  </r>
  <r>
    <n v="7382"/>
    <n v="147"/>
    <n v="293"/>
    <n v="20"/>
    <x v="6"/>
    <n v="0"/>
    <x v="219"/>
    <x v="219"/>
    <s v="Tubuh air"/>
    <x v="6"/>
    <x v="0"/>
    <x v="0"/>
  </r>
  <r>
    <n v="7383"/>
    <n v="114"/>
    <n v="260"/>
    <n v="1"/>
    <x v="4"/>
    <n v="0"/>
    <x v="220"/>
    <x v="220"/>
    <s v="Hutan lahan kering primer"/>
    <x v="4"/>
    <x v="0"/>
    <x v="2"/>
  </r>
  <r>
    <n v="7384"/>
    <n v="21"/>
    <n v="259"/>
    <n v="2"/>
    <x v="2"/>
    <n v="0"/>
    <x v="209"/>
    <x v="209"/>
    <s v="Hutan lahan kering sekunder / bekas tebangan"/>
    <x v="2"/>
    <x v="0"/>
    <x v="1"/>
  </r>
  <r>
    <n v="7385"/>
    <n v="5"/>
    <n v="266"/>
    <n v="1"/>
    <x v="2"/>
    <n v="0"/>
    <x v="187"/>
    <x v="187"/>
    <s v="Hutan lahan kering primer"/>
    <x v="2"/>
    <x v="0"/>
    <x v="1"/>
  </r>
  <r>
    <n v="7386"/>
    <n v="36"/>
    <n v="7"/>
    <n v="9"/>
    <x v="12"/>
    <n v="0"/>
    <x v="197"/>
    <x v="197"/>
    <s v="Semak belukar"/>
    <x v="12"/>
    <x v="0"/>
    <x v="0"/>
  </r>
  <r>
    <n v="7387"/>
    <n v="6"/>
    <n v="47"/>
    <n v="18"/>
    <x v="2"/>
    <n v="0"/>
    <x v="217"/>
    <x v="217"/>
    <s v="Lahan terbuka"/>
    <x v="2"/>
    <x v="0"/>
    <x v="0"/>
  </r>
  <r>
    <n v="7388"/>
    <n v="534"/>
    <n v="56"/>
    <n v="18"/>
    <x v="12"/>
    <n v="0"/>
    <x v="206"/>
    <x v="206"/>
    <s v="Lahan terbuka"/>
    <x v="12"/>
    <x v="0"/>
    <x v="0"/>
  </r>
  <r>
    <n v="7389"/>
    <n v="154"/>
    <n v="56"/>
    <n v="18"/>
    <x v="4"/>
    <n v="0"/>
    <x v="206"/>
    <x v="206"/>
    <s v="Lahan terbuka"/>
    <x v="4"/>
    <x v="0"/>
    <x v="0"/>
  </r>
  <r>
    <n v="7390"/>
    <n v="3"/>
    <n v="55"/>
    <n v="9"/>
    <x v="3"/>
    <n v="0"/>
    <x v="202"/>
    <x v="202"/>
    <s v="Semak belukar"/>
    <x v="3"/>
    <x v="0"/>
    <x v="0"/>
  </r>
  <r>
    <n v="7391"/>
    <n v="130"/>
    <n v="72"/>
    <n v="18"/>
    <x v="6"/>
    <n v="0"/>
    <x v="218"/>
    <x v="218"/>
    <s v="Lahan terbuka"/>
    <x v="6"/>
    <x v="0"/>
    <x v="0"/>
  </r>
  <r>
    <n v="7392"/>
    <n v="1"/>
    <n v="96"/>
    <n v="11"/>
    <x v="12"/>
    <n v="0"/>
    <x v="207"/>
    <x v="207"/>
    <s v="Savanna / Padang rumput"/>
    <x v="12"/>
    <x v="0"/>
    <x v="0"/>
  </r>
  <r>
    <n v="7393"/>
    <n v="51"/>
    <n v="293"/>
    <n v="20"/>
    <x v="12"/>
    <n v="0"/>
    <x v="219"/>
    <x v="219"/>
    <s v="Tubuh air"/>
    <x v="12"/>
    <x v="0"/>
    <x v="0"/>
  </r>
  <r>
    <n v="7394"/>
    <n v="19"/>
    <n v="293"/>
    <n v="16"/>
    <x v="12"/>
    <n v="0"/>
    <x v="219"/>
    <x v="219"/>
    <s v="Pemukiman"/>
    <x v="12"/>
    <x v="0"/>
    <x v="0"/>
  </r>
  <r>
    <n v="7395"/>
    <n v="1702"/>
    <n v="293"/>
    <n v="16"/>
    <x v="6"/>
    <n v="0"/>
    <x v="219"/>
    <x v="219"/>
    <s v="Pemukiman"/>
    <x v="6"/>
    <x v="0"/>
    <x v="0"/>
  </r>
  <r>
    <n v="7396"/>
    <n v="4"/>
    <n v="298"/>
    <n v="16"/>
    <x v="12"/>
    <n v="0"/>
    <x v="196"/>
    <x v="196"/>
    <s v="Pemukiman"/>
    <x v="12"/>
    <x v="0"/>
    <x v="0"/>
  </r>
  <r>
    <n v="7397"/>
    <n v="14"/>
    <n v="261"/>
    <n v="9"/>
    <x v="11"/>
    <n v="0"/>
    <x v="198"/>
    <x v="198"/>
    <s v="Semak belukar"/>
    <x v="11"/>
    <x v="0"/>
    <x v="0"/>
  </r>
  <r>
    <n v="7398"/>
    <n v="4"/>
    <n v="259"/>
    <n v="13"/>
    <x v="11"/>
    <n v="0"/>
    <x v="209"/>
    <x v="209"/>
    <s v="Pertanian lahan kering  campur semak / kebun campur"/>
    <x v="11"/>
    <x v="0"/>
    <x v="0"/>
  </r>
  <r>
    <n v="7399"/>
    <n v="5579"/>
    <n v="48"/>
    <n v="2"/>
    <x v="4"/>
    <n v="0"/>
    <x v="216"/>
    <x v="216"/>
    <s v="Hutan lahan kering sekunder / bekas tebangan"/>
    <x v="4"/>
    <x v="0"/>
    <x v="0"/>
  </r>
  <r>
    <n v="7400"/>
    <n v="1352"/>
    <n v="47"/>
    <n v="2"/>
    <x v="1"/>
    <n v="0"/>
    <x v="217"/>
    <x v="217"/>
    <s v="Hutan lahan kering sekunder / bekas tebangan"/>
    <x v="1"/>
    <x v="0"/>
    <x v="1"/>
  </r>
  <r>
    <n v="7401"/>
    <n v="831"/>
    <n v="56"/>
    <n v="2"/>
    <x v="13"/>
    <n v="0"/>
    <x v="206"/>
    <x v="206"/>
    <s v="Hutan lahan kering sekunder / bekas tebangan"/>
    <x v="13"/>
    <x v="0"/>
    <x v="0"/>
  </r>
  <r>
    <n v="7402"/>
    <n v="316"/>
    <n v="58"/>
    <n v="13"/>
    <x v="4"/>
    <n v="0"/>
    <x v="210"/>
    <x v="210"/>
    <s v="Pertanian lahan kering  campur semak / kebun campur"/>
    <x v="4"/>
    <x v="0"/>
    <x v="0"/>
  </r>
  <r>
    <n v="7403"/>
    <n v="1444"/>
    <n v="72"/>
    <n v="11"/>
    <x v="7"/>
    <n v="0"/>
    <x v="218"/>
    <x v="218"/>
    <s v="Savanna / Padang rumput"/>
    <x v="7"/>
    <x v="0"/>
    <x v="0"/>
  </r>
  <r>
    <n v="7404"/>
    <n v="9"/>
    <n v="72"/>
    <n v="11"/>
    <x v="12"/>
    <n v="0"/>
    <x v="218"/>
    <x v="218"/>
    <s v="Savanna / Padang rumput"/>
    <x v="12"/>
    <x v="0"/>
    <x v="0"/>
  </r>
  <r>
    <n v="7405"/>
    <n v="10"/>
    <n v="72"/>
    <n v="1"/>
    <x v="12"/>
    <n v="0"/>
    <x v="218"/>
    <x v="218"/>
    <s v="Hutan lahan kering primer"/>
    <x v="12"/>
    <x v="0"/>
    <x v="1"/>
  </r>
  <r>
    <n v="7406"/>
    <n v="1"/>
    <n v="96"/>
    <n v="1"/>
    <x v="12"/>
    <n v="0"/>
    <x v="207"/>
    <x v="207"/>
    <s v="Hutan lahan kering primer"/>
    <x v="12"/>
    <x v="0"/>
    <x v="1"/>
  </r>
  <r>
    <n v="7407"/>
    <n v="247"/>
    <n v="293"/>
    <n v="13"/>
    <x v="6"/>
    <n v="0"/>
    <x v="219"/>
    <x v="219"/>
    <s v="Pertanian lahan kering  campur semak / kebun campur"/>
    <x v="6"/>
    <x v="0"/>
    <x v="0"/>
  </r>
  <r>
    <n v="7408"/>
    <n v="974"/>
    <n v="293"/>
    <n v="16"/>
    <x v="3"/>
    <n v="0"/>
    <x v="219"/>
    <x v="219"/>
    <s v="Pemukiman"/>
    <x v="3"/>
    <x v="0"/>
    <x v="0"/>
  </r>
  <r>
    <n v="7409"/>
    <n v="8"/>
    <n v="265"/>
    <n v="2"/>
    <x v="6"/>
    <n v="0"/>
    <x v="208"/>
    <x v="208"/>
    <s v="Hutan lahan kering sekunder / bekas tebangan"/>
    <x v="6"/>
    <x v="0"/>
    <x v="1"/>
  </r>
  <r>
    <n v="7410"/>
    <n v="3"/>
    <n v="254"/>
    <n v="18"/>
    <x v="12"/>
    <n v="0"/>
    <x v="205"/>
    <x v="205"/>
    <s v="Lahan terbuka"/>
    <x v="12"/>
    <x v="0"/>
    <x v="0"/>
  </r>
  <r>
    <n v="7411"/>
    <n v="198"/>
    <n v="49"/>
    <n v="2"/>
    <x v="3"/>
    <n v="0"/>
    <x v="192"/>
    <x v="192"/>
    <s v="Hutan lahan kering sekunder / bekas tebangan"/>
    <x v="3"/>
    <x v="0"/>
    <x v="1"/>
  </r>
  <r>
    <n v="7412"/>
    <n v="145"/>
    <n v="72"/>
    <n v="2"/>
    <x v="12"/>
    <n v="0"/>
    <x v="218"/>
    <x v="218"/>
    <s v="Hutan lahan kering sekunder / bekas tebangan"/>
    <x v="12"/>
    <x v="0"/>
    <x v="1"/>
  </r>
  <r>
    <n v="7413"/>
    <n v="427"/>
    <n v="293"/>
    <n v="14"/>
    <x v="6"/>
    <n v="0"/>
    <x v="219"/>
    <x v="219"/>
    <s v="Sawah"/>
    <x v="6"/>
    <x v="0"/>
    <x v="0"/>
  </r>
  <r>
    <n v="7414"/>
    <n v="4"/>
    <n v="293"/>
    <n v="14"/>
    <x v="12"/>
    <n v="0"/>
    <x v="219"/>
    <x v="219"/>
    <s v="Sawah"/>
    <x v="12"/>
    <x v="0"/>
    <x v="0"/>
  </r>
  <r>
    <n v="7415"/>
    <n v="5"/>
    <n v="259"/>
    <n v="1"/>
    <x v="2"/>
    <n v="0"/>
    <x v="209"/>
    <x v="209"/>
    <s v="Hutan lahan kering primer"/>
    <x v="2"/>
    <x v="0"/>
    <x v="1"/>
  </r>
  <r>
    <n v="7416"/>
    <n v="45"/>
    <n v="254"/>
    <n v="13"/>
    <x v="2"/>
    <n v="0"/>
    <x v="205"/>
    <x v="205"/>
    <s v="Pertanian lahan kering  campur semak / kebun campur"/>
    <x v="2"/>
    <x v="0"/>
    <x v="0"/>
  </r>
  <r>
    <n v="7417"/>
    <n v="1"/>
    <n v="256"/>
    <n v="1"/>
    <x v="7"/>
    <n v="0"/>
    <x v="186"/>
    <x v="186"/>
    <s v="Hutan lahan kering primer"/>
    <x v="7"/>
    <x v="0"/>
    <x v="1"/>
  </r>
  <r>
    <n v="7418"/>
    <n v="42"/>
    <n v="23"/>
    <n v="0"/>
    <x v="0"/>
    <n v="0"/>
    <x v="221"/>
    <x v="221"/>
    <s v="No data"/>
    <x v="0"/>
    <x v="0"/>
    <x v="0"/>
  </r>
  <r>
    <n v="7419"/>
    <n v="33"/>
    <n v="23"/>
    <n v="0"/>
    <x v="5"/>
    <n v="0"/>
    <x v="221"/>
    <x v="221"/>
    <s v="No data"/>
    <x v="5"/>
    <x v="0"/>
    <x v="0"/>
  </r>
  <r>
    <n v="7420"/>
    <n v="146"/>
    <n v="48"/>
    <n v="2"/>
    <x v="3"/>
    <n v="0"/>
    <x v="216"/>
    <x v="216"/>
    <s v="Hutan lahan kering sekunder / bekas tebangan"/>
    <x v="3"/>
    <x v="0"/>
    <x v="1"/>
  </r>
  <r>
    <n v="7421"/>
    <n v="211"/>
    <n v="47"/>
    <n v="18"/>
    <x v="1"/>
    <n v="0"/>
    <x v="217"/>
    <x v="217"/>
    <s v="Lahan terbuka"/>
    <x v="1"/>
    <x v="0"/>
    <x v="0"/>
  </r>
  <r>
    <n v="7422"/>
    <n v="2132"/>
    <n v="47"/>
    <n v="2"/>
    <x v="5"/>
    <n v="0"/>
    <x v="217"/>
    <x v="217"/>
    <s v="Hutan lahan kering sekunder / bekas tebangan"/>
    <x v="5"/>
    <x v="0"/>
    <x v="1"/>
  </r>
  <r>
    <n v="7423"/>
    <n v="60"/>
    <n v="72"/>
    <n v="1"/>
    <x v="7"/>
    <n v="0"/>
    <x v="218"/>
    <x v="218"/>
    <s v="Hutan lahan kering primer"/>
    <x v="7"/>
    <x v="0"/>
    <x v="1"/>
  </r>
  <r>
    <n v="7424"/>
    <n v="24"/>
    <n v="265"/>
    <n v="1"/>
    <x v="4"/>
    <n v="0"/>
    <x v="208"/>
    <x v="208"/>
    <s v="Hutan lahan kering primer"/>
    <x v="4"/>
    <x v="0"/>
    <x v="2"/>
  </r>
  <r>
    <n v="7425"/>
    <n v="1"/>
    <n v="265"/>
    <n v="1"/>
    <x v="2"/>
    <n v="0"/>
    <x v="208"/>
    <x v="208"/>
    <s v="Hutan lahan kering primer"/>
    <x v="2"/>
    <x v="0"/>
    <x v="1"/>
  </r>
  <r>
    <n v="7426"/>
    <n v="2206"/>
    <n v="23"/>
    <n v="12"/>
    <x v="5"/>
    <n v="0"/>
    <x v="221"/>
    <x v="221"/>
    <s v="Pertanian lahan kering"/>
    <x v="5"/>
    <x v="0"/>
    <x v="0"/>
  </r>
  <r>
    <n v="7427"/>
    <n v="278"/>
    <n v="260"/>
    <n v="2"/>
    <x v="4"/>
    <n v="0"/>
    <x v="220"/>
    <x v="220"/>
    <s v="Hutan lahan kering sekunder / bekas tebangan"/>
    <x v="4"/>
    <x v="0"/>
    <x v="0"/>
  </r>
  <r>
    <n v="7428"/>
    <n v="1188"/>
    <n v="255"/>
    <n v="14"/>
    <x v="6"/>
    <n v="0"/>
    <x v="222"/>
    <x v="222"/>
    <s v="Sawah"/>
    <x v="6"/>
    <x v="0"/>
    <x v="0"/>
  </r>
  <r>
    <n v="7429"/>
    <n v="10"/>
    <n v="7"/>
    <n v="18"/>
    <x v="12"/>
    <n v="0"/>
    <x v="197"/>
    <x v="197"/>
    <s v="Lahan terbuka"/>
    <x v="12"/>
    <x v="0"/>
    <x v="0"/>
  </r>
  <r>
    <n v="7430"/>
    <n v="59"/>
    <n v="47"/>
    <n v="18"/>
    <x v="8"/>
    <n v="0"/>
    <x v="217"/>
    <x v="217"/>
    <s v="Lahan terbuka"/>
    <x v="8"/>
    <x v="0"/>
    <x v="0"/>
  </r>
  <r>
    <n v="7431"/>
    <n v="12"/>
    <n v="56"/>
    <n v="2"/>
    <x v="8"/>
    <n v="0"/>
    <x v="206"/>
    <x v="206"/>
    <s v="Hutan lahan kering sekunder / bekas tebangan"/>
    <x v="8"/>
    <x v="0"/>
    <x v="1"/>
  </r>
  <r>
    <n v="7432"/>
    <n v="18"/>
    <n v="74"/>
    <n v="1"/>
    <x v="7"/>
    <n v="0"/>
    <x v="211"/>
    <x v="211"/>
    <s v="Hutan lahan kering primer"/>
    <x v="7"/>
    <x v="0"/>
    <x v="1"/>
  </r>
  <r>
    <n v="7433"/>
    <n v="10"/>
    <n v="298"/>
    <n v="18"/>
    <x v="3"/>
    <n v="0"/>
    <x v="196"/>
    <x v="196"/>
    <s v="Lahan terbuka"/>
    <x v="3"/>
    <x v="0"/>
    <x v="0"/>
  </r>
  <r>
    <n v="7434"/>
    <n v="15"/>
    <n v="265"/>
    <n v="1"/>
    <x v="7"/>
    <n v="0"/>
    <x v="208"/>
    <x v="208"/>
    <s v="Hutan lahan kering primer"/>
    <x v="7"/>
    <x v="0"/>
    <x v="1"/>
  </r>
  <r>
    <n v="7435"/>
    <n v="93"/>
    <n v="5"/>
    <n v="13"/>
    <x v="7"/>
    <n v="0"/>
    <x v="212"/>
    <x v="212"/>
    <s v="Pertanian lahan kering  campur semak / kebun campur"/>
    <x v="7"/>
    <x v="0"/>
    <x v="0"/>
  </r>
  <r>
    <n v="7436"/>
    <n v="146"/>
    <n v="5"/>
    <n v="13"/>
    <x v="3"/>
    <n v="0"/>
    <x v="212"/>
    <x v="212"/>
    <s v="Pertanian lahan kering  campur semak / kebun campur"/>
    <x v="3"/>
    <x v="0"/>
    <x v="0"/>
  </r>
  <r>
    <n v="7437"/>
    <n v="41"/>
    <n v="5"/>
    <n v="13"/>
    <x v="13"/>
    <n v="0"/>
    <x v="212"/>
    <x v="212"/>
    <s v="Pertanian lahan kering  campur semak / kebun campur"/>
    <x v="13"/>
    <x v="0"/>
    <x v="0"/>
  </r>
  <r>
    <n v="7438"/>
    <n v="13"/>
    <n v="257"/>
    <n v="9"/>
    <x v="12"/>
    <n v="0"/>
    <x v="167"/>
    <x v="167"/>
    <s v="Semak belukar"/>
    <x v="12"/>
    <x v="0"/>
    <x v="0"/>
  </r>
  <r>
    <n v="7439"/>
    <n v="1"/>
    <n v="48"/>
    <n v="2"/>
    <x v="0"/>
    <n v="0"/>
    <x v="216"/>
    <x v="216"/>
    <s v="Hutan lahan kering sekunder / bekas tebangan"/>
    <x v="0"/>
    <x v="0"/>
    <x v="1"/>
  </r>
  <r>
    <n v="7440"/>
    <n v="12"/>
    <n v="72"/>
    <n v="18"/>
    <x v="7"/>
    <n v="0"/>
    <x v="218"/>
    <x v="218"/>
    <s v="Lahan terbuka"/>
    <x v="7"/>
    <x v="0"/>
    <x v="0"/>
  </r>
  <r>
    <n v="7441"/>
    <n v="63"/>
    <n v="74"/>
    <n v="2"/>
    <x v="4"/>
    <n v="0"/>
    <x v="211"/>
    <x v="211"/>
    <s v="Hutan lahan kering sekunder / bekas tebangan"/>
    <x v="4"/>
    <x v="0"/>
    <x v="0"/>
  </r>
  <r>
    <n v="7442"/>
    <n v="651"/>
    <n v="293"/>
    <n v="12"/>
    <x v="6"/>
    <n v="0"/>
    <x v="219"/>
    <x v="219"/>
    <s v="Pertanian lahan kering"/>
    <x v="6"/>
    <x v="0"/>
    <x v="0"/>
  </r>
  <r>
    <n v="7443"/>
    <n v="18"/>
    <n v="259"/>
    <n v="2"/>
    <x v="1"/>
    <n v="0"/>
    <x v="209"/>
    <x v="209"/>
    <s v="Hutan lahan kering sekunder / bekas tebangan"/>
    <x v="1"/>
    <x v="0"/>
    <x v="1"/>
  </r>
  <r>
    <n v="7444"/>
    <n v="47"/>
    <n v="254"/>
    <n v="13"/>
    <x v="13"/>
    <n v="0"/>
    <x v="205"/>
    <x v="205"/>
    <s v="Pertanian lahan kering  campur semak / kebun campur"/>
    <x v="13"/>
    <x v="0"/>
    <x v="0"/>
  </r>
  <r>
    <n v="7445"/>
    <n v="3213"/>
    <n v="255"/>
    <n v="13"/>
    <x v="1"/>
    <n v="0"/>
    <x v="222"/>
    <x v="222"/>
    <s v="Pertanian lahan kering  campur semak / kebun campur"/>
    <x v="1"/>
    <x v="0"/>
    <x v="0"/>
  </r>
  <r>
    <n v="7446"/>
    <n v="151"/>
    <n v="8"/>
    <n v="9"/>
    <x v="1"/>
    <n v="0"/>
    <x v="214"/>
    <x v="214"/>
    <s v="Semak belukar"/>
    <x v="1"/>
    <x v="0"/>
    <x v="0"/>
  </r>
  <r>
    <n v="7447"/>
    <n v="3"/>
    <n v="49"/>
    <n v="9"/>
    <x v="3"/>
    <n v="0"/>
    <x v="192"/>
    <x v="192"/>
    <s v="Semak belukar"/>
    <x v="3"/>
    <x v="0"/>
    <x v="0"/>
  </r>
  <r>
    <n v="7448"/>
    <n v="8"/>
    <n v="72"/>
    <n v="11"/>
    <x v="6"/>
    <n v="0"/>
    <x v="218"/>
    <x v="218"/>
    <s v="Savanna / Padang rumput"/>
    <x v="6"/>
    <x v="0"/>
    <x v="0"/>
  </r>
  <r>
    <n v="7449"/>
    <n v="22"/>
    <n v="74"/>
    <n v="1"/>
    <x v="2"/>
    <n v="0"/>
    <x v="211"/>
    <x v="211"/>
    <s v="Hutan lahan kering primer"/>
    <x v="2"/>
    <x v="0"/>
    <x v="1"/>
  </r>
  <r>
    <n v="7450"/>
    <n v="6"/>
    <n v="74"/>
    <n v="1"/>
    <x v="3"/>
    <n v="0"/>
    <x v="211"/>
    <x v="211"/>
    <s v="Hutan lahan kering primer"/>
    <x v="3"/>
    <x v="0"/>
    <x v="1"/>
  </r>
  <r>
    <n v="7451"/>
    <n v="623"/>
    <n v="72"/>
    <n v="2"/>
    <x v="4"/>
    <n v="0"/>
    <x v="218"/>
    <x v="218"/>
    <s v="Hutan lahan kering sekunder / bekas tebangan"/>
    <x v="4"/>
    <x v="0"/>
    <x v="0"/>
  </r>
  <r>
    <n v="7452"/>
    <n v="20"/>
    <n v="293"/>
    <n v="13"/>
    <x v="12"/>
    <n v="0"/>
    <x v="219"/>
    <x v="219"/>
    <s v="Pertanian lahan kering  campur semak / kebun campur"/>
    <x v="12"/>
    <x v="0"/>
    <x v="0"/>
  </r>
  <r>
    <n v="7453"/>
    <n v="71"/>
    <n v="298"/>
    <n v="6"/>
    <x v="17"/>
    <n v="0"/>
    <x v="196"/>
    <x v="196"/>
    <s v="Hutan mangrove sekunder"/>
    <x v="17"/>
    <x v="0"/>
    <x v="1"/>
  </r>
  <r>
    <n v="7454"/>
    <n v="441"/>
    <n v="255"/>
    <n v="13"/>
    <x v="6"/>
    <n v="0"/>
    <x v="222"/>
    <x v="222"/>
    <s v="Pertanian lahan kering  campur semak / kebun campur"/>
    <x v="6"/>
    <x v="0"/>
    <x v="0"/>
  </r>
  <r>
    <n v="7455"/>
    <n v="19"/>
    <n v="257"/>
    <n v="13"/>
    <x v="2"/>
    <n v="0"/>
    <x v="167"/>
    <x v="167"/>
    <s v="Pertanian lahan kering  campur semak / kebun campur"/>
    <x v="2"/>
    <x v="0"/>
    <x v="0"/>
  </r>
  <r>
    <n v="7456"/>
    <n v="88"/>
    <n v="7"/>
    <n v="18"/>
    <x v="6"/>
    <n v="0"/>
    <x v="197"/>
    <x v="197"/>
    <s v="Lahan terbuka"/>
    <x v="6"/>
    <x v="0"/>
    <x v="0"/>
  </r>
  <r>
    <n v="7457"/>
    <n v="47"/>
    <n v="48"/>
    <n v="0"/>
    <x v="0"/>
    <n v="0"/>
    <x v="216"/>
    <x v="216"/>
    <s v="No data"/>
    <x v="0"/>
    <x v="0"/>
    <x v="0"/>
  </r>
  <r>
    <n v="7458"/>
    <n v="3"/>
    <n v="48"/>
    <n v="0"/>
    <x v="6"/>
    <n v="0"/>
    <x v="216"/>
    <x v="216"/>
    <s v="No data"/>
    <x v="6"/>
    <x v="0"/>
    <x v="0"/>
  </r>
  <r>
    <n v="7459"/>
    <n v="2"/>
    <n v="47"/>
    <n v="18"/>
    <x v="12"/>
    <n v="0"/>
    <x v="217"/>
    <x v="217"/>
    <s v="Lahan terbuka"/>
    <x v="12"/>
    <x v="0"/>
    <x v="0"/>
  </r>
  <r>
    <n v="7460"/>
    <n v="1"/>
    <n v="298"/>
    <n v="18"/>
    <x v="6"/>
    <n v="0"/>
    <x v="196"/>
    <x v="196"/>
    <s v="Lahan terbuka"/>
    <x v="6"/>
    <x v="0"/>
    <x v="0"/>
  </r>
  <r>
    <n v="7461"/>
    <n v="59"/>
    <n v="293"/>
    <n v="6"/>
    <x v="6"/>
    <n v="0"/>
    <x v="219"/>
    <x v="219"/>
    <s v="Hutan mangrove sekunder"/>
    <x v="6"/>
    <x v="0"/>
    <x v="1"/>
  </r>
  <r>
    <n v="7462"/>
    <n v="561"/>
    <n v="293"/>
    <n v="6"/>
    <x v="17"/>
    <n v="0"/>
    <x v="219"/>
    <x v="219"/>
    <s v="Hutan mangrove sekunder"/>
    <x v="17"/>
    <x v="0"/>
    <x v="1"/>
  </r>
  <r>
    <n v="7463"/>
    <n v="1"/>
    <n v="261"/>
    <n v="9"/>
    <x v="0"/>
    <n v="0"/>
    <x v="198"/>
    <x v="198"/>
    <s v="Semak belukar"/>
    <x v="0"/>
    <x v="0"/>
    <x v="0"/>
  </r>
  <r>
    <n v="7464"/>
    <n v="3"/>
    <n v="261"/>
    <n v="9"/>
    <x v="12"/>
    <n v="0"/>
    <x v="198"/>
    <x v="198"/>
    <s v="Semak belukar"/>
    <x v="12"/>
    <x v="0"/>
    <x v="0"/>
  </r>
  <r>
    <n v="7465"/>
    <n v="3"/>
    <n v="259"/>
    <n v="9"/>
    <x v="12"/>
    <n v="0"/>
    <x v="209"/>
    <x v="209"/>
    <s v="Semak belukar"/>
    <x v="12"/>
    <x v="0"/>
    <x v="0"/>
  </r>
  <r>
    <n v="7466"/>
    <n v="1"/>
    <n v="259"/>
    <n v="1"/>
    <x v="1"/>
    <n v="0"/>
    <x v="209"/>
    <x v="209"/>
    <s v="Hutan lahan kering primer"/>
    <x v="1"/>
    <x v="0"/>
    <x v="1"/>
  </r>
  <r>
    <n v="7467"/>
    <n v="5"/>
    <n v="265"/>
    <n v="14"/>
    <x v="7"/>
    <n v="0"/>
    <x v="208"/>
    <x v="208"/>
    <s v="Sawah"/>
    <x v="7"/>
    <x v="0"/>
    <x v="0"/>
  </r>
  <r>
    <n v="7468"/>
    <n v="1"/>
    <n v="4"/>
    <n v="13"/>
    <x v="4"/>
    <n v="1"/>
    <x v="200"/>
    <x v="200"/>
    <s v="Pertanian lahan kering  campur semak / kebun campur"/>
    <x v="4"/>
    <x v="1"/>
    <x v="0"/>
  </r>
  <r>
    <n v="7469"/>
    <n v="8"/>
    <n v="4"/>
    <n v="13"/>
    <x v="6"/>
    <n v="1"/>
    <x v="200"/>
    <x v="200"/>
    <s v="Pertanian lahan kering  campur semak / kebun campur"/>
    <x v="6"/>
    <x v="1"/>
    <x v="0"/>
  </r>
  <r>
    <n v="7470"/>
    <n v="109"/>
    <n v="254"/>
    <n v="13"/>
    <x v="7"/>
    <n v="0"/>
    <x v="205"/>
    <x v="205"/>
    <s v="Pertanian lahan kering  campur semak / kebun campur"/>
    <x v="7"/>
    <x v="0"/>
    <x v="0"/>
  </r>
  <r>
    <n v="7471"/>
    <n v="277"/>
    <n v="255"/>
    <n v="13"/>
    <x v="3"/>
    <n v="0"/>
    <x v="222"/>
    <x v="222"/>
    <s v="Pertanian lahan kering  campur semak / kebun campur"/>
    <x v="3"/>
    <x v="0"/>
    <x v="0"/>
  </r>
  <r>
    <n v="7472"/>
    <n v="31"/>
    <n v="255"/>
    <n v="14"/>
    <x v="1"/>
    <n v="0"/>
    <x v="222"/>
    <x v="222"/>
    <s v="Sawah"/>
    <x v="1"/>
    <x v="0"/>
    <x v="0"/>
  </r>
  <r>
    <n v="7473"/>
    <n v="117"/>
    <n v="260"/>
    <n v="2"/>
    <x v="1"/>
    <n v="0"/>
    <x v="220"/>
    <x v="220"/>
    <s v="Hutan lahan kering sekunder / bekas tebangan"/>
    <x v="1"/>
    <x v="0"/>
    <x v="1"/>
  </r>
  <r>
    <n v="7474"/>
    <n v="1532"/>
    <n v="255"/>
    <n v="13"/>
    <x v="7"/>
    <n v="0"/>
    <x v="222"/>
    <x v="222"/>
    <s v="Pertanian lahan kering  campur semak / kebun campur"/>
    <x v="7"/>
    <x v="0"/>
    <x v="0"/>
  </r>
  <r>
    <n v="7475"/>
    <n v="88"/>
    <n v="48"/>
    <n v="12"/>
    <x v="6"/>
    <n v="0"/>
    <x v="216"/>
    <x v="216"/>
    <s v="Pertanian lahan kering"/>
    <x v="6"/>
    <x v="0"/>
    <x v="0"/>
  </r>
  <r>
    <n v="7476"/>
    <n v="50"/>
    <n v="56"/>
    <n v="2"/>
    <x v="5"/>
    <n v="0"/>
    <x v="206"/>
    <x v="206"/>
    <s v="Hutan lahan kering sekunder / bekas tebangan"/>
    <x v="5"/>
    <x v="0"/>
    <x v="1"/>
  </r>
  <r>
    <n v="7477"/>
    <n v="304"/>
    <n v="74"/>
    <n v="1"/>
    <x v="4"/>
    <n v="0"/>
    <x v="211"/>
    <x v="211"/>
    <s v="Hutan lahan kering primer"/>
    <x v="4"/>
    <x v="0"/>
    <x v="2"/>
  </r>
  <r>
    <n v="7478"/>
    <n v="200"/>
    <n v="72"/>
    <n v="1"/>
    <x v="4"/>
    <n v="0"/>
    <x v="218"/>
    <x v="218"/>
    <s v="Hutan lahan kering primer"/>
    <x v="4"/>
    <x v="0"/>
    <x v="2"/>
  </r>
  <r>
    <n v="7479"/>
    <n v="139"/>
    <n v="293"/>
    <n v="14"/>
    <x v="3"/>
    <n v="0"/>
    <x v="219"/>
    <x v="219"/>
    <s v="Sawah"/>
    <x v="3"/>
    <x v="0"/>
    <x v="0"/>
  </r>
  <r>
    <n v="7480"/>
    <n v="5"/>
    <n v="259"/>
    <n v="13"/>
    <x v="12"/>
    <n v="0"/>
    <x v="209"/>
    <x v="209"/>
    <s v="Pertanian lahan kering  campur semak / kebun campur"/>
    <x v="12"/>
    <x v="0"/>
    <x v="0"/>
  </r>
  <r>
    <n v="7481"/>
    <n v="375"/>
    <n v="260"/>
    <n v="2"/>
    <x v="7"/>
    <n v="0"/>
    <x v="220"/>
    <x v="220"/>
    <s v="Hutan lahan kering sekunder / bekas tebangan"/>
    <x v="7"/>
    <x v="0"/>
    <x v="1"/>
  </r>
  <r>
    <n v="7482"/>
    <n v="37"/>
    <n v="265"/>
    <n v="12"/>
    <x v="6"/>
    <n v="0"/>
    <x v="208"/>
    <x v="208"/>
    <s v="Pertanian lahan kering"/>
    <x v="6"/>
    <x v="0"/>
    <x v="0"/>
  </r>
  <r>
    <n v="7483"/>
    <n v="68"/>
    <n v="254"/>
    <n v="18"/>
    <x v="7"/>
    <n v="0"/>
    <x v="205"/>
    <x v="205"/>
    <s v="Lahan terbuka"/>
    <x v="7"/>
    <x v="0"/>
    <x v="0"/>
  </r>
  <r>
    <n v="7484"/>
    <n v="270"/>
    <n v="47"/>
    <n v="2"/>
    <x v="12"/>
    <n v="0"/>
    <x v="217"/>
    <x v="217"/>
    <s v="Hutan lahan kering sekunder / bekas tebangan"/>
    <x v="12"/>
    <x v="0"/>
    <x v="1"/>
  </r>
  <r>
    <n v="7485"/>
    <n v="63"/>
    <n v="47"/>
    <n v="2"/>
    <x v="8"/>
    <n v="0"/>
    <x v="217"/>
    <x v="217"/>
    <s v="Hutan lahan kering sekunder / bekas tebangan"/>
    <x v="8"/>
    <x v="0"/>
    <x v="1"/>
  </r>
  <r>
    <n v="7486"/>
    <n v="1019"/>
    <n v="49"/>
    <n v="13"/>
    <x v="1"/>
    <n v="0"/>
    <x v="192"/>
    <x v="192"/>
    <s v="Pertanian lahan kering  campur semak / kebun campur"/>
    <x v="1"/>
    <x v="0"/>
    <x v="0"/>
  </r>
  <r>
    <n v="7487"/>
    <n v="9337"/>
    <n v="82"/>
    <n v="2"/>
    <x v="7"/>
    <n v="0"/>
    <x v="223"/>
    <x v="223"/>
    <s v="Hutan lahan kering sekunder / bekas tebangan"/>
    <x v="7"/>
    <x v="0"/>
    <x v="1"/>
  </r>
  <r>
    <n v="7488"/>
    <n v="129"/>
    <n v="82"/>
    <n v="2"/>
    <x v="12"/>
    <n v="0"/>
    <x v="223"/>
    <x v="223"/>
    <s v="Hutan lahan kering sekunder / bekas tebangan"/>
    <x v="12"/>
    <x v="0"/>
    <x v="1"/>
  </r>
  <r>
    <n v="7489"/>
    <n v="14"/>
    <n v="259"/>
    <n v="0"/>
    <x v="0"/>
    <n v="0"/>
    <x v="209"/>
    <x v="209"/>
    <s v="No data"/>
    <x v="0"/>
    <x v="0"/>
    <x v="0"/>
  </r>
  <r>
    <n v="7490"/>
    <n v="1"/>
    <n v="259"/>
    <n v="0"/>
    <x v="7"/>
    <n v="0"/>
    <x v="209"/>
    <x v="209"/>
    <s v="No data"/>
    <x v="7"/>
    <x v="0"/>
    <x v="0"/>
  </r>
  <r>
    <n v="7491"/>
    <n v="4"/>
    <n v="259"/>
    <n v="1"/>
    <x v="7"/>
    <n v="0"/>
    <x v="209"/>
    <x v="209"/>
    <s v="Hutan lahan kering primer"/>
    <x v="7"/>
    <x v="0"/>
    <x v="1"/>
  </r>
  <r>
    <n v="7492"/>
    <n v="1"/>
    <n v="265"/>
    <n v="1"/>
    <x v="5"/>
    <n v="0"/>
    <x v="208"/>
    <x v="208"/>
    <s v="Hutan lahan kering primer"/>
    <x v="5"/>
    <x v="0"/>
    <x v="1"/>
  </r>
  <r>
    <n v="7493"/>
    <n v="935"/>
    <n v="255"/>
    <n v="18"/>
    <x v="7"/>
    <n v="0"/>
    <x v="222"/>
    <x v="222"/>
    <s v="Lahan terbuka"/>
    <x v="7"/>
    <x v="0"/>
    <x v="0"/>
  </r>
  <r>
    <n v="7494"/>
    <n v="172"/>
    <n v="255"/>
    <n v="18"/>
    <x v="6"/>
    <n v="0"/>
    <x v="222"/>
    <x v="222"/>
    <s v="Lahan terbuka"/>
    <x v="6"/>
    <x v="0"/>
    <x v="0"/>
  </r>
  <r>
    <n v="7495"/>
    <n v="99"/>
    <n v="255"/>
    <n v="14"/>
    <x v="7"/>
    <n v="0"/>
    <x v="222"/>
    <x v="222"/>
    <s v="Sawah"/>
    <x v="7"/>
    <x v="0"/>
    <x v="0"/>
  </r>
  <r>
    <n v="7496"/>
    <n v="15"/>
    <n v="256"/>
    <n v="14"/>
    <x v="7"/>
    <n v="0"/>
    <x v="186"/>
    <x v="186"/>
    <s v="Sawah"/>
    <x v="7"/>
    <x v="0"/>
    <x v="0"/>
  </r>
  <r>
    <n v="7497"/>
    <n v="13"/>
    <n v="256"/>
    <n v="14"/>
    <x v="2"/>
    <n v="0"/>
    <x v="186"/>
    <x v="186"/>
    <s v="Sawah"/>
    <x v="2"/>
    <x v="0"/>
    <x v="0"/>
  </r>
  <r>
    <n v="7498"/>
    <n v="1696"/>
    <n v="56"/>
    <n v="2"/>
    <x v="2"/>
    <n v="0"/>
    <x v="206"/>
    <x v="206"/>
    <s v="Hutan lahan kering sekunder / bekas tebangan"/>
    <x v="2"/>
    <x v="0"/>
    <x v="1"/>
  </r>
  <r>
    <n v="7499"/>
    <n v="2"/>
    <n v="56"/>
    <n v="18"/>
    <x v="5"/>
    <n v="0"/>
    <x v="206"/>
    <x v="206"/>
    <s v="Lahan terbuka"/>
    <x v="5"/>
    <x v="0"/>
    <x v="0"/>
  </r>
  <r>
    <n v="7500"/>
    <n v="4"/>
    <n v="72"/>
    <n v="1"/>
    <x v="2"/>
    <n v="0"/>
    <x v="218"/>
    <x v="218"/>
    <s v="Hutan lahan kering primer"/>
    <x v="2"/>
    <x v="0"/>
    <x v="1"/>
  </r>
  <r>
    <n v="7501"/>
    <n v="905"/>
    <n v="82"/>
    <n v="2"/>
    <x v="4"/>
    <n v="0"/>
    <x v="223"/>
    <x v="223"/>
    <s v="Hutan lahan kering sekunder / bekas tebangan"/>
    <x v="4"/>
    <x v="0"/>
    <x v="0"/>
  </r>
  <r>
    <n v="7502"/>
    <n v="5"/>
    <n v="4"/>
    <n v="13"/>
    <x v="7"/>
    <n v="1"/>
    <x v="200"/>
    <x v="200"/>
    <s v="Pertanian lahan kering  campur semak / kebun campur"/>
    <x v="7"/>
    <x v="1"/>
    <x v="0"/>
  </r>
  <r>
    <n v="7503"/>
    <n v="92"/>
    <n v="255"/>
    <n v="14"/>
    <x v="3"/>
    <n v="0"/>
    <x v="222"/>
    <x v="222"/>
    <s v="Sawah"/>
    <x v="3"/>
    <x v="0"/>
    <x v="0"/>
  </r>
  <r>
    <n v="7504"/>
    <n v="37"/>
    <n v="257"/>
    <n v="14"/>
    <x v="1"/>
    <n v="0"/>
    <x v="167"/>
    <x v="167"/>
    <s v="Sawah"/>
    <x v="1"/>
    <x v="0"/>
    <x v="0"/>
  </r>
  <r>
    <n v="7505"/>
    <n v="54"/>
    <n v="23"/>
    <n v="6"/>
    <x v="5"/>
    <n v="0"/>
    <x v="221"/>
    <x v="221"/>
    <s v="Hutan mangrove sekunder"/>
    <x v="5"/>
    <x v="0"/>
    <x v="1"/>
  </r>
  <r>
    <n v="7506"/>
    <n v="652"/>
    <n v="56"/>
    <n v="9"/>
    <x v="2"/>
    <n v="0"/>
    <x v="206"/>
    <x v="206"/>
    <s v="Semak belukar"/>
    <x v="2"/>
    <x v="0"/>
    <x v="0"/>
  </r>
  <r>
    <n v="7507"/>
    <n v="35"/>
    <n v="54"/>
    <n v="1"/>
    <x v="6"/>
    <n v="0"/>
    <x v="191"/>
    <x v="191"/>
    <s v="Hutan lahan kering primer"/>
    <x v="6"/>
    <x v="0"/>
    <x v="1"/>
  </r>
  <r>
    <n v="7508"/>
    <n v="42"/>
    <n v="293"/>
    <n v="12"/>
    <x v="3"/>
    <n v="0"/>
    <x v="219"/>
    <x v="219"/>
    <s v="Pertanian lahan kering"/>
    <x v="3"/>
    <x v="0"/>
    <x v="0"/>
  </r>
  <r>
    <n v="7509"/>
    <n v="69"/>
    <n v="72"/>
    <n v="11"/>
    <x v="4"/>
    <n v="0"/>
    <x v="218"/>
    <x v="218"/>
    <s v="Savanna / Padang rumput"/>
    <x v="4"/>
    <x v="0"/>
    <x v="0"/>
  </r>
  <r>
    <n v="7510"/>
    <n v="19"/>
    <n v="294"/>
    <n v="13"/>
    <x v="7"/>
    <n v="0"/>
    <x v="213"/>
    <x v="213"/>
    <s v="Pertanian lahan kering  campur semak / kebun campur"/>
    <x v="7"/>
    <x v="0"/>
    <x v="0"/>
  </r>
  <r>
    <n v="7511"/>
    <n v="2"/>
    <n v="259"/>
    <n v="13"/>
    <x v="0"/>
    <n v="0"/>
    <x v="209"/>
    <x v="209"/>
    <s v="Pertanian lahan kering  campur semak / kebun campur"/>
    <x v="0"/>
    <x v="0"/>
    <x v="0"/>
  </r>
  <r>
    <n v="7512"/>
    <n v="55"/>
    <n v="265"/>
    <n v="12"/>
    <x v="13"/>
    <n v="0"/>
    <x v="208"/>
    <x v="208"/>
    <s v="Pertanian lahan kering"/>
    <x v="13"/>
    <x v="0"/>
    <x v="0"/>
  </r>
  <r>
    <n v="7513"/>
    <n v="37"/>
    <n v="255"/>
    <n v="18"/>
    <x v="3"/>
    <n v="0"/>
    <x v="222"/>
    <x v="222"/>
    <s v="Lahan terbuka"/>
    <x v="3"/>
    <x v="0"/>
    <x v="0"/>
  </r>
  <r>
    <n v="7514"/>
    <n v="12"/>
    <n v="23"/>
    <n v="12"/>
    <x v="9"/>
    <n v="0"/>
    <x v="221"/>
    <x v="221"/>
    <s v="Pertanian lahan kering"/>
    <x v="9"/>
    <x v="0"/>
    <x v="0"/>
  </r>
  <r>
    <n v="7515"/>
    <n v="75"/>
    <n v="23"/>
    <n v="10"/>
    <x v="9"/>
    <n v="0"/>
    <x v="221"/>
    <x v="221"/>
    <s v="Semak belukar rawa"/>
    <x v="9"/>
    <x v="0"/>
    <x v="0"/>
  </r>
  <r>
    <n v="7516"/>
    <n v="4"/>
    <n v="293"/>
    <n v="20"/>
    <x v="3"/>
    <n v="0"/>
    <x v="219"/>
    <x v="219"/>
    <s v="Tubuh air"/>
    <x v="3"/>
    <x v="0"/>
    <x v="0"/>
  </r>
  <r>
    <n v="7517"/>
    <n v="1"/>
    <n v="265"/>
    <n v="12"/>
    <x v="4"/>
    <n v="0"/>
    <x v="208"/>
    <x v="208"/>
    <s v="Pertanian lahan kering"/>
    <x v="4"/>
    <x v="0"/>
    <x v="0"/>
  </r>
  <r>
    <n v="7518"/>
    <n v="11"/>
    <n v="265"/>
    <n v="12"/>
    <x v="3"/>
    <n v="0"/>
    <x v="208"/>
    <x v="208"/>
    <s v="Pertanian lahan kering"/>
    <x v="3"/>
    <x v="0"/>
    <x v="0"/>
  </r>
  <r>
    <n v="7519"/>
    <n v="42"/>
    <n v="265"/>
    <n v="12"/>
    <x v="1"/>
    <n v="0"/>
    <x v="208"/>
    <x v="208"/>
    <s v="Pertanian lahan kering"/>
    <x v="1"/>
    <x v="0"/>
    <x v="0"/>
  </r>
  <r>
    <n v="7520"/>
    <n v="2"/>
    <n v="4"/>
    <n v="14"/>
    <x v="7"/>
    <n v="1"/>
    <x v="200"/>
    <x v="200"/>
    <s v="Sawah"/>
    <x v="7"/>
    <x v="1"/>
    <x v="0"/>
  </r>
  <r>
    <n v="7521"/>
    <n v="1116"/>
    <n v="257"/>
    <n v="1"/>
    <x v="4"/>
    <n v="0"/>
    <x v="167"/>
    <x v="167"/>
    <s v="Hutan lahan kering primer"/>
    <x v="4"/>
    <x v="0"/>
    <x v="2"/>
  </r>
  <r>
    <n v="7522"/>
    <n v="11"/>
    <n v="257"/>
    <n v="18"/>
    <x v="7"/>
    <n v="0"/>
    <x v="167"/>
    <x v="167"/>
    <s v="Lahan terbuka"/>
    <x v="7"/>
    <x v="0"/>
    <x v="0"/>
  </r>
  <r>
    <n v="7523"/>
    <n v="2216"/>
    <n v="72"/>
    <n v="11"/>
    <x v="1"/>
    <n v="0"/>
    <x v="218"/>
    <x v="218"/>
    <s v="Savanna / Padang rumput"/>
    <x v="1"/>
    <x v="0"/>
    <x v="0"/>
  </r>
  <r>
    <n v="7524"/>
    <n v="6964"/>
    <n v="83"/>
    <n v="2"/>
    <x v="7"/>
    <n v="0"/>
    <x v="224"/>
    <x v="224"/>
    <s v="Hutan lahan kering sekunder / bekas tebangan"/>
    <x v="7"/>
    <x v="0"/>
    <x v="1"/>
  </r>
  <r>
    <n v="7525"/>
    <n v="17"/>
    <n v="293"/>
    <n v="12"/>
    <x v="17"/>
    <n v="0"/>
    <x v="219"/>
    <x v="219"/>
    <s v="Pertanian lahan kering"/>
    <x v="17"/>
    <x v="0"/>
    <x v="0"/>
  </r>
  <r>
    <n v="7526"/>
    <n v="245"/>
    <n v="293"/>
    <n v="5"/>
    <x v="17"/>
    <n v="0"/>
    <x v="219"/>
    <x v="219"/>
    <s v="Hutan mangrove primer"/>
    <x v="17"/>
    <x v="0"/>
    <x v="1"/>
  </r>
  <r>
    <n v="7527"/>
    <n v="7130"/>
    <n v="260"/>
    <n v="13"/>
    <x v="7"/>
    <n v="0"/>
    <x v="220"/>
    <x v="220"/>
    <s v="Pertanian lahan kering  campur semak / kebun campur"/>
    <x v="7"/>
    <x v="0"/>
    <x v="0"/>
  </r>
  <r>
    <n v="7528"/>
    <n v="776"/>
    <n v="5"/>
    <n v="14"/>
    <x v="6"/>
    <n v="0"/>
    <x v="212"/>
    <x v="212"/>
    <s v="Sawah"/>
    <x v="6"/>
    <x v="0"/>
    <x v="0"/>
  </r>
  <r>
    <n v="7529"/>
    <n v="166"/>
    <n v="5"/>
    <n v="14"/>
    <x v="3"/>
    <n v="0"/>
    <x v="212"/>
    <x v="212"/>
    <s v="Sawah"/>
    <x v="3"/>
    <x v="0"/>
    <x v="0"/>
  </r>
  <r>
    <n v="7530"/>
    <n v="315"/>
    <n v="4"/>
    <n v="14"/>
    <x v="3"/>
    <n v="0"/>
    <x v="200"/>
    <x v="200"/>
    <s v="Sawah"/>
    <x v="3"/>
    <x v="0"/>
    <x v="0"/>
  </r>
  <r>
    <n v="7531"/>
    <n v="2"/>
    <n v="254"/>
    <n v="18"/>
    <x v="13"/>
    <n v="0"/>
    <x v="205"/>
    <x v="205"/>
    <s v="Lahan terbuka"/>
    <x v="13"/>
    <x v="0"/>
    <x v="0"/>
  </r>
  <r>
    <n v="7532"/>
    <n v="60"/>
    <n v="23"/>
    <n v="18"/>
    <x v="5"/>
    <n v="0"/>
    <x v="221"/>
    <x v="221"/>
    <s v="Lahan terbuka"/>
    <x v="5"/>
    <x v="0"/>
    <x v="0"/>
  </r>
  <r>
    <n v="7533"/>
    <n v="338"/>
    <n v="23"/>
    <n v="10"/>
    <x v="5"/>
    <n v="0"/>
    <x v="221"/>
    <x v="221"/>
    <s v="Semak belukar rawa"/>
    <x v="5"/>
    <x v="0"/>
    <x v="0"/>
  </r>
  <r>
    <n v="7534"/>
    <n v="479"/>
    <n v="72"/>
    <n v="11"/>
    <x v="3"/>
    <n v="0"/>
    <x v="218"/>
    <x v="218"/>
    <s v="Savanna / Padang rumput"/>
    <x v="3"/>
    <x v="0"/>
    <x v="0"/>
  </r>
  <r>
    <n v="7535"/>
    <n v="15"/>
    <n v="5"/>
    <n v="14"/>
    <x v="6"/>
    <n v="1"/>
    <x v="212"/>
    <x v="212"/>
    <s v="Sawah"/>
    <x v="6"/>
    <x v="1"/>
    <x v="0"/>
  </r>
  <r>
    <n v="7536"/>
    <n v="10"/>
    <n v="5"/>
    <n v="11"/>
    <x v="13"/>
    <n v="0"/>
    <x v="212"/>
    <x v="212"/>
    <s v="Savanna / Padang rumput"/>
    <x v="13"/>
    <x v="0"/>
    <x v="0"/>
  </r>
  <r>
    <n v="7537"/>
    <n v="36"/>
    <n v="257"/>
    <n v="14"/>
    <x v="7"/>
    <n v="0"/>
    <x v="167"/>
    <x v="167"/>
    <s v="Sawah"/>
    <x v="7"/>
    <x v="0"/>
    <x v="0"/>
  </r>
  <r>
    <n v="7538"/>
    <n v="345"/>
    <n v="7"/>
    <n v="14"/>
    <x v="3"/>
    <n v="0"/>
    <x v="197"/>
    <x v="197"/>
    <s v="Sawah"/>
    <x v="3"/>
    <x v="0"/>
    <x v="0"/>
  </r>
  <r>
    <n v="7539"/>
    <n v="27"/>
    <n v="7"/>
    <n v="14"/>
    <x v="12"/>
    <n v="0"/>
    <x v="197"/>
    <x v="197"/>
    <s v="Sawah"/>
    <x v="12"/>
    <x v="0"/>
    <x v="0"/>
  </r>
  <r>
    <n v="7540"/>
    <n v="3"/>
    <n v="23"/>
    <n v="5"/>
    <x v="5"/>
    <n v="0"/>
    <x v="221"/>
    <x v="221"/>
    <s v="Hutan mangrove primer"/>
    <x v="5"/>
    <x v="0"/>
    <x v="1"/>
  </r>
  <r>
    <n v="7541"/>
    <n v="15"/>
    <n v="265"/>
    <n v="1"/>
    <x v="1"/>
    <n v="0"/>
    <x v="208"/>
    <x v="208"/>
    <s v="Hutan lahan kering primer"/>
    <x v="1"/>
    <x v="0"/>
    <x v="1"/>
  </r>
  <r>
    <n v="7542"/>
    <n v="1"/>
    <n v="265"/>
    <n v="1"/>
    <x v="6"/>
    <n v="0"/>
    <x v="208"/>
    <x v="208"/>
    <s v="Hutan lahan kering primer"/>
    <x v="6"/>
    <x v="0"/>
    <x v="1"/>
  </r>
  <r>
    <n v="7543"/>
    <n v="16"/>
    <n v="5"/>
    <n v="14"/>
    <x v="7"/>
    <n v="0"/>
    <x v="212"/>
    <x v="212"/>
    <s v="Sawah"/>
    <x v="7"/>
    <x v="0"/>
    <x v="0"/>
  </r>
  <r>
    <n v="7544"/>
    <n v="74"/>
    <n v="5"/>
    <n v="11"/>
    <x v="6"/>
    <n v="0"/>
    <x v="212"/>
    <x v="212"/>
    <s v="Savanna / Padang rumput"/>
    <x v="6"/>
    <x v="0"/>
    <x v="0"/>
  </r>
  <r>
    <n v="7545"/>
    <n v="136"/>
    <n v="4"/>
    <n v="11"/>
    <x v="6"/>
    <n v="0"/>
    <x v="200"/>
    <x v="200"/>
    <s v="Savanna / Padang rumput"/>
    <x v="6"/>
    <x v="0"/>
    <x v="0"/>
  </r>
  <r>
    <n v="7546"/>
    <n v="2"/>
    <n v="254"/>
    <n v="11"/>
    <x v="1"/>
    <n v="0"/>
    <x v="205"/>
    <x v="205"/>
    <s v="Savanna / Padang rumput"/>
    <x v="1"/>
    <x v="0"/>
    <x v="0"/>
  </r>
  <r>
    <n v="7547"/>
    <n v="15"/>
    <n v="257"/>
    <n v="14"/>
    <x v="4"/>
    <n v="0"/>
    <x v="167"/>
    <x v="167"/>
    <s v="Sawah"/>
    <x v="4"/>
    <x v="0"/>
    <x v="0"/>
  </r>
  <r>
    <n v="7548"/>
    <n v="231"/>
    <n v="23"/>
    <n v="5"/>
    <x v="9"/>
    <n v="0"/>
    <x v="221"/>
    <x v="221"/>
    <s v="Hutan mangrove primer"/>
    <x v="9"/>
    <x v="0"/>
    <x v="0"/>
  </r>
  <r>
    <n v="7549"/>
    <n v="85"/>
    <n v="48"/>
    <n v="12"/>
    <x v="3"/>
    <n v="0"/>
    <x v="216"/>
    <x v="216"/>
    <s v="Pertanian lahan kering"/>
    <x v="3"/>
    <x v="0"/>
    <x v="0"/>
  </r>
  <r>
    <n v="7550"/>
    <n v="7"/>
    <n v="48"/>
    <n v="12"/>
    <x v="13"/>
    <n v="0"/>
    <x v="216"/>
    <x v="216"/>
    <s v="Pertanian lahan kering"/>
    <x v="13"/>
    <x v="0"/>
    <x v="0"/>
  </r>
  <r>
    <n v="7551"/>
    <n v="9"/>
    <n v="5"/>
    <n v="14"/>
    <x v="4"/>
    <n v="0"/>
    <x v="212"/>
    <x v="212"/>
    <s v="Sawah"/>
    <x v="4"/>
    <x v="0"/>
    <x v="0"/>
  </r>
  <r>
    <n v="7552"/>
    <n v="192"/>
    <n v="4"/>
    <n v="11"/>
    <x v="4"/>
    <n v="0"/>
    <x v="200"/>
    <x v="200"/>
    <s v="Savanna / Padang rumput"/>
    <x v="4"/>
    <x v="0"/>
    <x v="0"/>
  </r>
  <r>
    <n v="7553"/>
    <n v="374"/>
    <n v="5"/>
    <n v="11"/>
    <x v="1"/>
    <n v="0"/>
    <x v="212"/>
    <x v="212"/>
    <s v="Savanna / Padang rumput"/>
    <x v="1"/>
    <x v="0"/>
    <x v="0"/>
  </r>
  <r>
    <n v="7554"/>
    <n v="73"/>
    <n v="5"/>
    <n v="11"/>
    <x v="3"/>
    <n v="0"/>
    <x v="212"/>
    <x v="212"/>
    <s v="Savanna / Padang rumput"/>
    <x v="3"/>
    <x v="0"/>
    <x v="0"/>
  </r>
  <r>
    <n v="7555"/>
    <n v="1"/>
    <n v="254"/>
    <n v="11"/>
    <x v="6"/>
    <n v="0"/>
    <x v="205"/>
    <x v="205"/>
    <s v="Savanna / Padang rumput"/>
    <x v="6"/>
    <x v="0"/>
    <x v="0"/>
  </r>
  <r>
    <n v="7556"/>
    <n v="7"/>
    <n v="254"/>
    <n v="11"/>
    <x v="2"/>
    <n v="0"/>
    <x v="205"/>
    <x v="205"/>
    <s v="Savanna / Padang rumput"/>
    <x v="2"/>
    <x v="0"/>
    <x v="0"/>
  </r>
  <r>
    <n v="7557"/>
    <n v="428"/>
    <n v="255"/>
    <n v="13"/>
    <x v="13"/>
    <n v="0"/>
    <x v="222"/>
    <x v="222"/>
    <s v="Pertanian lahan kering  campur semak / kebun campur"/>
    <x v="13"/>
    <x v="0"/>
    <x v="0"/>
  </r>
  <r>
    <n v="7558"/>
    <n v="43"/>
    <n v="257"/>
    <n v="2"/>
    <x v="2"/>
    <n v="0"/>
    <x v="167"/>
    <x v="167"/>
    <s v="Hutan lahan kering sekunder / bekas tebangan"/>
    <x v="2"/>
    <x v="0"/>
    <x v="1"/>
  </r>
  <r>
    <n v="7559"/>
    <n v="190"/>
    <n v="257"/>
    <n v="14"/>
    <x v="6"/>
    <n v="0"/>
    <x v="167"/>
    <x v="167"/>
    <s v="Sawah"/>
    <x v="6"/>
    <x v="0"/>
    <x v="0"/>
  </r>
  <r>
    <n v="7560"/>
    <n v="1080"/>
    <n v="49"/>
    <n v="2"/>
    <x v="5"/>
    <n v="0"/>
    <x v="192"/>
    <x v="192"/>
    <s v="Hutan lahan kering sekunder / bekas tebangan"/>
    <x v="5"/>
    <x v="0"/>
    <x v="1"/>
  </r>
  <r>
    <n v="7561"/>
    <n v="17"/>
    <n v="56"/>
    <n v="9"/>
    <x v="3"/>
    <n v="0"/>
    <x v="206"/>
    <x v="206"/>
    <s v="Semak belukar"/>
    <x v="3"/>
    <x v="0"/>
    <x v="0"/>
  </r>
  <r>
    <n v="7562"/>
    <n v="838"/>
    <n v="56"/>
    <n v="11"/>
    <x v="2"/>
    <n v="0"/>
    <x v="206"/>
    <x v="206"/>
    <s v="Savanna / Padang rumput"/>
    <x v="2"/>
    <x v="0"/>
    <x v="0"/>
  </r>
  <r>
    <n v="7563"/>
    <n v="646"/>
    <n v="72"/>
    <n v="2"/>
    <x v="3"/>
    <n v="0"/>
    <x v="218"/>
    <x v="218"/>
    <s v="Hutan lahan kering sekunder / bekas tebangan"/>
    <x v="3"/>
    <x v="0"/>
    <x v="1"/>
  </r>
  <r>
    <n v="7564"/>
    <n v="13"/>
    <n v="293"/>
    <n v="12"/>
    <x v="12"/>
    <n v="0"/>
    <x v="219"/>
    <x v="219"/>
    <s v="Pertanian lahan kering"/>
    <x v="12"/>
    <x v="0"/>
    <x v="0"/>
  </r>
  <r>
    <n v="7565"/>
    <n v="327"/>
    <n v="260"/>
    <n v="13"/>
    <x v="4"/>
    <n v="0"/>
    <x v="220"/>
    <x v="220"/>
    <s v="Pertanian lahan kering  campur semak / kebun campur"/>
    <x v="4"/>
    <x v="0"/>
    <x v="0"/>
  </r>
  <r>
    <n v="7566"/>
    <n v="24"/>
    <n v="4"/>
    <n v="11"/>
    <x v="7"/>
    <n v="0"/>
    <x v="200"/>
    <x v="200"/>
    <s v="Savanna / Padang rumput"/>
    <x v="7"/>
    <x v="0"/>
    <x v="0"/>
  </r>
  <r>
    <n v="7567"/>
    <n v="408"/>
    <n v="4"/>
    <n v="11"/>
    <x v="1"/>
    <n v="0"/>
    <x v="200"/>
    <x v="200"/>
    <s v="Savanna / Padang rumput"/>
    <x v="1"/>
    <x v="0"/>
    <x v="0"/>
  </r>
  <r>
    <n v="7568"/>
    <n v="31"/>
    <n v="4"/>
    <n v="11"/>
    <x v="3"/>
    <n v="0"/>
    <x v="200"/>
    <x v="200"/>
    <s v="Savanna / Padang rumput"/>
    <x v="3"/>
    <x v="0"/>
    <x v="0"/>
  </r>
  <r>
    <n v="7569"/>
    <n v="65"/>
    <n v="256"/>
    <n v="18"/>
    <x v="6"/>
    <n v="0"/>
    <x v="186"/>
    <x v="186"/>
    <s v="Lahan terbuka"/>
    <x v="6"/>
    <x v="0"/>
    <x v="0"/>
  </r>
  <r>
    <n v="7570"/>
    <n v="31"/>
    <n v="7"/>
    <n v="9"/>
    <x v="1"/>
    <n v="1"/>
    <x v="197"/>
    <x v="197"/>
    <s v="Semak belukar"/>
    <x v="1"/>
    <x v="1"/>
    <x v="0"/>
  </r>
  <r>
    <n v="7571"/>
    <n v="4"/>
    <n v="49"/>
    <n v="13"/>
    <x v="5"/>
    <n v="0"/>
    <x v="192"/>
    <x v="192"/>
    <s v="Pertanian lahan kering  campur semak / kebun campur"/>
    <x v="5"/>
    <x v="0"/>
    <x v="0"/>
  </r>
  <r>
    <n v="7572"/>
    <n v="6912"/>
    <n v="72"/>
    <n v="2"/>
    <x v="7"/>
    <n v="0"/>
    <x v="218"/>
    <x v="218"/>
    <s v="Hutan lahan kering sekunder / bekas tebangan"/>
    <x v="7"/>
    <x v="0"/>
    <x v="1"/>
  </r>
  <r>
    <n v="7573"/>
    <n v="21"/>
    <n v="84"/>
    <n v="9"/>
    <x v="7"/>
    <n v="0"/>
    <x v="215"/>
    <x v="215"/>
    <s v="Semak belukar"/>
    <x v="7"/>
    <x v="0"/>
    <x v="0"/>
  </r>
  <r>
    <n v="7574"/>
    <n v="15"/>
    <n v="265"/>
    <n v="12"/>
    <x v="2"/>
    <n v="0"/>
    <x v="208"/>
    <x v="208"/>
    <s v="Pertanian lahan kering"/>
    <x v="2"/>
    <x v="0"/>
    <x v="0"/>
  </r>
  <r>
    <n v="7575"/>
    <n v="4"/>
    <n v="255"/>
    <n v="11"/>
    <x v="2"/>
    <n v="0"/>
    <x v="222"/>
    <x v="222"/>
    <s v="Savanna / Padang rumput"/>
    <x v="2"/>
    <x v="0"/>
    <x v="0"/>
  </r>
  <r>
    <n v="7576"/>
    <n v="5"/>
    <n v="23"/>
    <n v="18"/>
    <x v="9"/>
    <n v="0"/>
    <x v="221"/>
    <x v="221"/>
    <s v="Lahan terbuka"/>
    <x v="9"/>
    <x v="0"/>
    <x v="0"/>
  </r>
  <r>
    <n v="7577"/>
    <n v="1174"/>
    <n v="23"/>
    <n v="11"/>
    <x v="5"/>
    <n v="0"/>
    <x v="221"/>
    <x v="221"/>
    <s v="Savanna / Padang rumput"/>
    <x v="5"/>
    <x v="0"/>
    <x v="0"/>
  </r>
  <r>
    <n v="7578"/>
    <n v="30178"/>
    <n v="23"/>
    <n v="11"/>
    <x v="1"/>
    <n v="0"/>
    <x v="221"/>
    <x v="221"/>
    <s v="Savanna / Padang rumput"/>
    <x v="1"/>
    <x v="0"/>
    <x v="0"/>
  </r>
  <r>
    <n v="7579"/>
    <n v="4"/>
    <n v="56"/>
    <n v="11"/>
    <x v="8"/>
    <n v="0"/>
    <x v="206"/>
    <x v="206"/>
    <s v="Savanna / Padang rumput"/>
    <x v="8"/>
    <x v="0"/>
    <x v="0"/>
  </r>
  <r>
    <n v="7580"/>
    <n v="61"/>
    <n v="54"/>
    <n v="13"/>
    <x v="2"/>
    <n v="0"/>
    <x v="191"/>
    <x v="191"/>
    <s v="Pertanian lahan kering  campur semak / kebun campur"/>
    <x v="2"/>
    <x v="0"/>
    <x v="0"/>
  </r>
  <r>
    <n v="7581"/>
    <n v="1071"/>
    <n v="58"/>
    <n v="11"/>
    <x v="1"/>
    <n v="0"/>
    <x v="210"/>
    <x v="210"/>
    <s v="Savanna / Padang rumput"/>
    <x v="1"/>
    <x v="0"/>
    <x v="0"/>
  </r>
  <r>
    <n v="7582"/>
    <n v="79"/>
    <n v="72"/>
    <n v="2"/>
    <x v="6"/>
    <n v="0"/>
    <x v="218"/>
    <x v="218"/>
    <s v="Hutan lahan kering sekunder / bekas tebangan"/>
    <x v="6"/>
    <x v="0"/>
    <x v="1"/>
  </r>
  <r>
    <n v="7583"/>
    <n v="8"/>
    <n v="83"/>
    <n v="2"/>
    <x v="1"/>
    <n v="0"/>
    <x v="224"/>
    <x v="224"/>
    <s v="Hutan lahan kering sekunder / bekas tebangan"/>
    <x v="1"/>
    <x v="0"/>
    <x v="1"/>
  </r>
  <r>
    <n v="7584"/>
    <n v="8"/>
    <n v="260"/>
    <n v="2"/>
    <x v="5"/>
    <n v="0"/>
    <x v="220"/>
    <x v="220"/>
    <s v="Hutan lahan kering sekunder / bekas tebangan"/>
    <x v="5"/>
    <x v="0"/>
    <x v="1"/>
  </r>
  <r>
    <n v="7585"/>
    <n v="915"/>
    <n v="255"/>
    <n v="2"/>
    <x v="1"/>
    <n v="0"/>
    <x v="222"/>
    <x v="222"/>
    <s v="Hutan lahan kering sekunder / bekas tebangan"/>
    <x v="1"/>
    <x v="0"/>
    <x v="1"/>
  </r>
  <r>
    <n v="7586"/>
    <n v="2013"/>
    <n v="255"/>
    <n v="18"/>
    <x v="1"/>
    <n v="0"/>
    <x v="222"/>
    <x v="222"/>
    <s v="Lahan terbuka"/>
    <x v="1"/>
    <x v="0"/>
    <x v="0"/>
  </r>
  <r>
    <n v="7587"/>
    <n v="23"/>
    <n v="255"/>
    <n v="16"/>
    <x v="6"/>
    <n v="0"/>
    <x v="222"/>
    <x v="222"/>
    <s v="Pemukiman"/>
    <x v="6"/>
    <x v="0"/>
    <x v="0"/>
  </r>
  <r>
    <n v="7588"/>
    <n v="8823"/>
    <n v="47"/>
    <n v="2"/>
    <x v="4"/>
    <n v="0"/>
    <x v="217"/>
    <x v="217"/>
    <s v="Hutan lahan kering sekunder / bekas tebangan"/>
    <x v="4"/>
    <x v="0"/>
    <x v="0"/>
  </r>
  <r>
    <n v="7589"/>
    <n v="9"/>
    <n v="56"/>
    <n v="18"/>
    <x v="1"/>
    <n v="0"/>
    <x v="206"/>
    <x v="206"/>
    <s v="Lahan terbuka"/>
    <x v="1"/>
    <x v="0"/>
    <x v="0"/>
  </r>
  <r>
    <n v="7590"/>
    <n v="8"/>
    <n v="54"/>
    <n v="13"/>
    <x v="13"/>
    <n v="0"/>
    <x v="191"/>
    <x v="191"/>
    <s v="Pertanian lahan kering  campur semak / kebun campur"/>
    <x v="13"/>
    <x v="0"/>
    <x v="0"/>
  </r>
  <r>
    <n v="7591"/>
    <n v="47"/>
    <n v="58"/>
    <n v="13"/>
    <x v="3"/>
    <n v="0"/>
    <x v="210"/>
    <x v="210"/>
    <s v="Pertanian lahan kering  campur semak / kebun campur"/>
    <x v="3"/>
    <x v="0"/>
    <x v="0"/>
  </r>
  <r>
    <n v="7592"/>
    <n v="1"/>
    <n v="84"/>
    <n v="2"/>
    <x v="1"/>
    <n v="0"/>
    <x v="215"/>
    <x v="215"/>
    <s v="Hutan lahan kering sekunder / bekas tebangan"/>
    <x v="1"/>
    <x v="0"/>
    <x v="1"/>
  </r>
  <r>
    <n v="7593"/>
    <n v="8995"/>
    <n v="255"/>
    <n v="2"/>
    <x v="13"/>
    <n v="0"/>
    <x v="222"/>
    <x v="222"/>
    <s v="Hutan lahan kering sekunder / bekas tebangan"/>
    <x v="13"/>
    <x v="0"/>
    <x v="0"/>
  </r>
  <r>
    <n v="7594"/>
    <n v="13"/>
    <n v="255"/>
    <n v="13"/>
    <x v="12"/>
    <n v="0"/>
    <x v="222"/>
    <x v="222"/>
    <s v="Pertanian lahan kering  campur semak / kebun campur"/>
    <x v="12"/>
    <x v="0"/>
    <x v="0"/>
  </r>
  <r>
    <n v="7595"/>
    <n v="2"/>
    <n v="257"/>
    <n v="9"/>
    <x v="7"/>
    <n v="0"/>
    <x v="167"/>
    <x v="167"/>
    <s v="Semak belukar"/>
    <x v="7"/>
    <x v="0"/>
    <x v="0"/>
  </r>
  <r>
    <n v="7596"/>
    <n v="95"/>
    <n v="23"/>
    <n v="12"/>
    <x v="1"/>
    <n v="0"/>
    <x v="221"/>
    <x v="221"/>
    <s v="Pertanian lahan kering"/>
    <x v="1"/>
    <x v="0"/>
    <x v="0"/>
  </r>
  <r>
    <n v="7597"/>
    <n v="17"/>
    <n v="48"/>
    <n v="18"/>
    <x v="6"/>
    <n v="0"/>
    <x v="216"/>
    <x v="216"/>
    <s v="Lahan terbuka"/>
    <x v="6"/>
    <x v="0"/>
    <x v="0"/>
  </r>
  <r>
    <n v="7598"/>
    <n v="482"/>
    <n v="48"/>
    <n v="18"/>
    <x v="12"/>
    <n v="0"/>
    <x v="216"/>
    <x v="216"/>
    <s v="Lahan terbuka"/>
    <x v="12"/>
    <x v="0"/>
    <x v="0"/>
  </r>
  <r>
    <n v="7599"/>
    <n v="70"/>
    <n v="54"/>
    <n v="13"/>
    <x v="6"/>
    <n v="0"/>
    <x v="191"/>
    <x v="191"/>
    <s v="Pertanian lahan kering  campur semak / kebun campur"/>
    <x v="6"/>
    <x v="0"/>
    <x v="0"/>
  </r>
  <r>
    <n v="7600"/>
    <n v="57"/>
    <n v="54"/>
    <n v="13"/>
    <x v="3"/>
    <n v="0"/>
    <x v="191"/>
    <x v="191"/>
    <s v="Pertanian lahan kering  campur semak / kebun campur"/>
    <x v="3"/>
    <x v="0"/>
    <x v="0"/>
  </r>
  <r>
    <n v="7601"/>
    <n v="5"/>
    <n v="84"/>
    <n v="9"/>
    <x v="1"/>
    <n v="0"/>
    <x v="215"/>
    <x v="215"/>
    <s v="Semak belukar"/>
    <x v="1"/>
    <x v="0"/>
    <x v="0"/>
  </r>
  <r>
    <n v="7602"/>
    <n v="658"/>
    <n v="260"/>
    <n v="13"/>
    <x v="1"/>
    <n v="0"/>
    <x v="220"/>
    <x v="220"/>
    <s v="Pertanian lahan kering  campur semak / kebun campur"/>
    <x v="1"/>
    <x v="0"/>
    <x v="0"/>
  </r>
  <r>
    <n v="7603"/>
    <n v="12"/>
    <n v="265"/>
    <n v="12"/>
    <x v="5"/>
    <n v="0"/>
    <x v="208"/>
    <x v="208"/>
    <s v="Pertanian lahan kering"/>
    <x v="5"/>
    <x v="0"/>
    <x v="0"/>
  </r>
  <r>
    <n v="7604"/>
    <n v="126"/>
    <n v="255"/>
    <n v="13"/>
    <x v="4"/>
    <n v="0"/>
    <x v="222"/>
    <x v="222"/>
    <s v="Pertanian lahan kering  campur semak / kebun campur"/>
    <x v="4"/>
    <x v="0"/>
    <x v="0"/>
  </r>
  <r>
    <n v="7605"/>
    <n v="103"/>
    <n v="257"/>
    <n v="11"/>
    <x v="6"/>
    <n v="0"/>
    <x v="167"/>
    <x v="167"/>
    <s v="Savanna / Padang rumput"/>
    <x v="6"/>
    <x v="0"/>
    <x v="0"/>
  </r>
  <r>
    <n v="7606"/>
    <n v="4"/>
    <n v="28"/>
    <n v="12"/>
    <x v="11"/>
    <n v="0"/>
    <x v="193"/>
    <x v="193"/>
    <s v="Pertanian lahan kering"/>
    <x v="11"/>
    <x v="0"/>
    <x v="0"/>
  </r>
  <r>
    <n v="7607"/>
    <n v="13"/>
    <n v="23"/>
    <n v="0"/>
    <x v="9"/>
    <n v="0"/>
    <x v="221"/>
    <x v="221"/>
    <s v="No data"/>
    <x v="9"/>
    <x v="0"/>
    <x v="0"/>
  </r>
  <r>
    <n v="7608"/>
    <n v="64"/>
    <n v="48"/>
    <n v="18"/>
    <x v="13"/>
    <n v="0"/>
    <x v="216"/>
    <x v="216"/>
    <s v="Lahan terbuka"/>
    <x v="13"/>
    <x v="0"/>
    <x v="0"/>
  </r>
  <r>
    <n v="7609"/>
    <n v="476"/>
    <n v="58"/>
    <n v="11"/>
    <x v="4"/>
    <n v="0"/>
    <x v="210"/>
    <x v="210"/>
    <s v="Savanna / Padang rumput"/>
    <x v="4"/>
    <x v="0"/>
    <x v="0"/>
  </r>
  <r>
    <n v="7610"/>
    <n v="1"/>
    <n v="90"/>
    <n v="11"/>
    <x v="4"/>
    <n v="0"/>
    <x v="199"/>
    <x v="199"/>
    <s v="Savanna / Padang rumput"/>
    <x v="4"/>
    <x v="0"/>
    <x v="0"/>
  </r>
  <r>
    <n v="7611"/>
    <n v="3"/>
    <n v="90"/>
    <n v="16"/>
    <x v="6"/>
    <n v="0"/>
    <x v="199"/>
    <x v="199"/>
    <s v="Pemukiman"/>
    <x v="6"/>
    <x v="0"/>
    <x v="0"/>
  </r>
  <r>
    <n v="7612"/>
    <n v="531"/>
    <n v="263"/>
    <n v="18"/>
    <x v="1"/>
    <n v="0"/>
    <x v="204"/>
    <x v="204"/>
    <s v="Lahan terbuka"/>
    <x v="1"/>
    <x v="0"/>
    <x v="0"/>
  </r>
  <r>
    <n v="7613"/>
    <n v="3"/>
    <n v="7"/>
    <n v="14"/>
    <x v="3"/>
    <n v="1"/>
    <x v="197"/>
    <x v="197"/>
    <s v="Sawah"/>
    <x v="3"/>
    <x v="1"/>
    <x v="0"/>
  </r>
  <r>
    <n v="7614"/>
    <n v="23"/>
    <n v="23"/>
    <n v="12"/>
    <x v="4"/>
    <n v="0"/>
    <x v="221"/>
    <x v="221"/>
    <s v="Pertanian lahan kering"/>
    <x v="4"/>
    <x v="0"/>
    <x v="0"/>
  </r>
  <r>
    <n v="7615"/>
    <n v="406"/>
    <n v="74"/>
    <n v="11"/>
    <x v="7"/>
    <n v="0"/>
    <x v="211"/>
    <x v="211"/>
    <s v="Savanna / Padang rumput"/>
    <x v="7"/>
    <x v="0"/>
    <x v="0"/>
  </r>
  <r>
    <n v="7616"/>
    <n v="983"/>
    <n v="260"/>
    <n v="18"/>
    <x v="1"/>
    <n v="0"/>
    <x v="220"/>
    <x v="220"/>
    <s v="Lahan terbuka"/>
    <x v="1"/>
    <x v="0"/>
    <x v="0"/>
  </r>
  <r>
    <n v="7617"/>
    <n v="239"/>
    <n v="5"/>
    <n v="11"/>
    <x v="4"/>
    <n v="0"/>
    <x v="212"/>
    <x v="212"/>
    <s v="Savanna / Padang rumput"/>
    <x v="4"/>
    <x v="0"/>
    <x v="0"/>
  </r>
  <r>
    <n v="7618"/>
    <n v="5"/>
    <n v="7"/>
    <n v="14"/>
    <x v="1"/>
    <n v="1"/>
    <x v="197"/>
    <x v="197"/>
    <s v="Sawah"/>
    <x v="1"/>
    <x v="1"/>
    <x v="0"/>
  </r>
  <r>
    <n v="7619"/>
    <n v="186"/>
    <n v="48"/>
    <n v="2"/>
    <x v="12"/>
    <n v="0"/>
    <x v="216"/>
    <x v="216"/>
    <s v="Hutan lahan kering sekunder / bekas tebangan"/>
    <x v="12"/>
    <x v="0"/>
    <x v="1"/>
  </r>
  <r>
    <n v="7620"/>
    <n v="1"/>
    <n v="48"/>
    <n v="12"/>
    <x v="12"/>
    <n v="0"/>
    <x v="216"/>
    <x v="216"/>
    <s v="Pertanian lahan kering"/>
    <x v="12"/>
    <x v="0"/>
    <x v="0"/>
  </r>
  <r>
    <n v="7621"/>
    <n v="57"/>
    <n v="83"/>
    <n v="9"/>
    <x v="1"/>
    <n v="0"/>
    <x v="224"/>
    <x v="224"/>
    <s v="Semak belukar"/>
    <x v="1"/>
    <x v="0"/>
    <x v="0"/>
  </r>
  <r>
    <n v="7622"/>
    <n v="85"/>
    <n v="5"/>
    <n v="11"/>
    <x v="7"/>
    <n v="0"/>
    <x v="212"/>
    <x v="212"/>
    <s v="Savanna / Padang rumput"/>
    <x v="7"/>
    <x v="0"/>
    <x v="0"/>
  </r>
  <r>
    <n v="7623"/>
    <n v="49"/>
    <n v="255"/>
    <n v="18"/>
    <x v="13"/>
    <n v="0"/>
    <x v="222"/>
    <x v="222"/>
    <s v="Lahan terbuka"/>
    <x v="13"/>
    <x v="0"/>
    <x v="0"/>
  </r>
  <r>
    <n v="7624"/>
    <n v="5"/>
    <n v="7"/>
    <n v="18"/>
    <x v="1"/>
    <n v="1"/>
    <x v="197"/>
    <x v="197"/>
    <s v="Lahan terbuka"/>
    <x v="1"/>
    <x v="1"/>
    <x v="0"/>
  </r>
  <r>
    <n v="7625"/>
    <n v="23"/>
    <n v="23"/>
    <n v="12"/>
    <x v="3"/>
    <n v="0"/>
    <x v="221"/>
    <x v="221"/>
    <s v="Pertanian lahan kering"/>
    <x v="3"/>
    <x v="0"/>
    <x v="0"/>
  </r>
  <r>
    <n v="7626"/>
    <n v="34"/>
    <n v="48"/>
    <n v="18"/>
    <x v="4"/>
    <n v="0"/>
    <x v="216"/>
    <x v="216"/>
    <s v="Lahan terbuka"/>
    <x v="4"/>
    <x v="0"/>
    <x v="0"/>
  </r>
  <r>
    <n v="7627"/>
    <n v="47"/>
    <n v="56"/>
    <n v="18"/>
    <x v="2"/>
    <n v="0"/>
    <x v="206"/>
    <x v="206"/>
    <s v="Lahan terbuka"/>
    <x v="2"/>
    <x v="0"/>
    <x v="0"/>
  </r>
  <r>
    <n v="7628"/>
    <n v="98"/>
    <n v="54"/>
    <n v="2"/>
    <x v="7"/>
    <n v="0"/>
    <x v="191"/>
    <x v="191"/>
    <s v="Hutan lahan kering sekunder / bekas tebangan"/>
    <x v="7"/>
    <x v="0"/>
    <x v="1"/>
  </r>
  <r>
    <n v="7629"/>
    <n v="22"/>
    <n v="83"/>
    <n v="9"/>
    <x v="7"/>
    <n v="0"/>
    <x v="224"/>
    <x v="224"/>
    <s v="Semak belukar"/>
    <x v="7"/>
    <x v="0"/>
    <x v="0"/>
  </r>
  <r>
    <n v="7630"/>
    <n v="65"/>
    <n v="265"/>
    <n v="13"/>
    <x v="8"/>
    <n v="0"/>
    <x v="208"/>
    <x v="208"/>
    <s v="Pertanian lahan kering  campur semak / kebun campur"/>
    <x v="8"/>
    <x v="0"/>
    <x v="0"/>
  </r>
  <r>
    <n v="7631"/>
    <n v="123"/>
    <n v="5"/>
    <n v="16"/>
    <x v="3"/>
    <n v="0"/>
    <x v="212"/>
    <x v="212"/>
    <s v="Pemukiman"/>
    <x v="3"/>
    <x v="0"/>
    <x v="0"/>
  </r>
  <r>
    <n v="7632"/>
    <n v="60"/>
    <n v="255"/>
    <n v="2"/>
    <x v="4"/>
    <n v="0"/>
    <x v="222"/>
    <x v="222"/>
    <s v="Hutan lahan kering sekunder / bekas tebangan"/>
    <x v="4"/>
    <x v="0"/>
    <x v="0"/>
  </r>
  <r>
    <n v="7633"/>
    <n v="1"/>
    <n v="28"/>
    <n v="0"/>
    <x v="11"/>
    <n v="0"/>
    <x v="193"/>
    <x v="193"/>
    <s v="No data"/>
    <x v="11"/>
    <x v="0"/>
    <x v="0"/>
  </r>
  <r>
    <n v="7634"/>
    <n v="4"/>
    <n v="25"/>
    <n v="0"/>
    <x v="0"/>
    <n v="0"/>
    <x v="225"/>
    <x v="225"/>
    <s v="No data"/>
    <x v="0"/>
    <x v="0"/>
    <x v="0"/>
  </r>
  <r>
    <n v="7635"/>
    <n v="5"/>
    <n v="26"/>
    <n v="0"/>
    <x v="0"/>
    <n v="0"/>
    <x v="226"/>
    <x v="226"/>
    <s v="No data"/>
    <x v="0"/>
    <x v="0"/>
    <x v="0"/>
  </r>
  <r>
    <n v="7636"/>
    <n v="149"/>
    <n v="23"/>
    <n v="11"/>
    <x v="3"/>
    <n v="0"/>
    <x v="221"/>
    <x v="221"/>
    <s v="Savanna / Padang rumput"/>
    <x v="3"/>
    <x v="0"/>
    <x v="0"/>
  </r>
  <r>
    <n v="7637"/>
    <n v="10"/>
    <n v="48"/>
    <n v="0"/>
    <x v="12"/>
    <n v="0"/>
    <x v="216"/>
    <x v="216"/>
    <s v="No data"/>
    <x v="12"/>
    <x v="0"/>
    <x v="0"/>
  </r>
  <r>
    <n v="7638"/>
    <n v="27"/>
    <n v="58"/>
    <n v="2"/>
    <x v="8"/>
    <n v="0"/>
    <x v="210"/>
    <x v="210"/>
    <s v="Hutan lahan kering sekunder / bekas tebangan"/>
    <x v="8"/>
    <x v="0"/>
    <x v="1"/>
  </r>
  <r>
    <n v="7639"/>
    <n v="1013"/>
    <n v="74"/>
    <n v="11"/>
    <x v="1"/>
    <n v="0"/>
    <x v="211"/>
    <x v="211"/>
    <s v="Savanna / Padang rumput"/>
    <x v="1"/>
    <x v="0"/>
    <x v="0"/>
  </r>
  <r>
    <n v="7640"/>
    <n v="12"/>
    <n v="259"/>
    <n v="2"/>
    <x v="12"/>
    <n v="0"/>
    <x v="209"/>
    <x v="209"/>
    <s v="Hutan lahan kering sekunder / bekas tebangan"/>
    <x v="12"/>
    <x v="0"/>
    <x v="1"/>
  </r>
  <r>
    <n v="7641"/>
    <n v="47"/>
    <n v="255"/>
    <n v="11"/>
    <x v="6"/>
    <n v="0"/>
    <x v="222"/>
    <x v="222"/>
    <s v="Savanna / Padang rumput"/>
    <x v="6"/>
    <x v="0"/>
    <x v="0"/>
  </r>
  <r>
    <n v="7642"/>
    <n v="1"/>
    <n v="255"/>
    <n v="11"/>
    <x v="4"/>
    <n v="0"/>
    <x v="222"/>
    <x v="222"/>
    <s v="Savanna / Padang rumput"/>
    <x v="4"/>
    <x v="0"/>
    <x v="0"/>
  </r>
  <r>
    <n v="7643"/>
    <n v="296"/>
    <n v="7"/>
    <n v="14"/>
    <x v="6"/>
    <n v="1"/>
    <x v="197"/>
    <x v="197"/>
    <s v="Sawah"/>
    <x v="6"/>
    <x v="1"/>
    <x v="0"/>
  </r>
  <r>
    <n v="7644"/>
    <n v="4"/>
    <n v="26"/>
    <n v="0"/>
    <x v="11"/>
    <n v="0"/>
    <x v="226"/>
    <x v="226"/>
    <s v="No data"/>
    <x v="11"/>
    <x v="0"/>
    <x v="0"/>
  </r>
  <r>
    <n v="7645"/>
    <n v="42"/>
    <n v="26"/>
    <n v="13"/>
    <x v="11"/>
    <n v="0"/>
    <x v="226"/>
    <x v="226"/>
    <s v="Pertanian lahan kering  campur semak / kebun campur"/>
    <x v="11"/>
    <x v="0"/>
    <x v="0"/>
  </r>
  <r>
    <n v="7646"/>
    <n v="623"/>
    <n v="58"/>
    <n v="2"/>
    <x v="13"/>
    <n v="0"/>
    <x v="210"/>
    <x v="210"/>
    <s v="Hutan lahan kering sekunder / bekas tebangan"/>
    <x v="13"/>
    <x v="0"/>
    <x v="0"/>
  </r>
  <r>
    <n v="7647"/>
    <n v="1038"/>
    <n v="71"/>
    <n v="2"/>
    <x v="2"/>
    <n v="0"/>
    <x v="227"/>
    <x v="227"/>
    <s v="Hutan lahan kering sekunder / bekas tebangan"/>
    <x v="2"/>
    <x v="0"/>
    <x v="1"/>
  </r>
  <r>
    <n v="7648"/>
    <n v="221"/>
    <n v="71"/>
    <n v="18"/>
    <x v="12"/>
    <n v="0"/>
    <x v="227"/>
    <x v="227"/>
    <s v="Lahan terbuka"/>
    <x v="12"/>
    <x v="0"/>
    <x v="0"/>
  </r>
  <r>
    <n v="7649"/>
    <n v="28"/>
    <n v="74"/>
    <n v="2"/>
    <x v="5"/>
    <n v="0"/>
    <x v="211"/>
    <x v="211"/>
    <s v="Hutan lahan kering sekunder / bekas tebangan"/>
    <x v="5"/>
    <x v="0"/>
    <x v="1"/>
  </r>
  <r>
    <n v="7650"/>
    <n v="4"/>
    <n v="260"/>
    <n v="2"/>
    <x v="12"/>
    <n v="0"/>
    <x v="220"/>
    <x v="220"/>
    <s v="Hutan lahan kering sekunder / bekas tebangan"/>
    <x v="12"/>
    <x v="0"/>
    <x v="1"/>
  </r>
  <r>
    <n v="7651"/>
    <n v="2"/>
    <n v="259"/>
    <n v="2"/>
    <x v="3"/>
    <n v="0"/>
    <x v="209"/>
    <x v="209"/>
    <s v="Hutan lahan kering sekunder / bekas tebangan"/>
    <x v="3"/>
    <x v="0"/>
    <x v="1"/>
  </r>
  <r>
    <n v="7652"/>
    <n v="686"/>
    <n v="7"/>
    <n v="11"/>
    <x v="3"/>
    <n v="0"/>
    <x v="197"/>
    <x v="197"/>
    <s v="Savanna / Padang rumput"/>
    <x v="3"/>
    <x v="0"/>
    <x v="0"/>
  </r>
  <r>
    <n v="7653"/>
    <n v="684"/>
    <n v="25"/>
    <n v="16"/>
    <x v="3"/>
    <n v="0"/>
    <x v="225"/>
    <x v="225"/>
    <s v="Pemukiman"/>
    <x v="3"/>
    <x v="0"/>
    <x v="0"/>
  </r>
  <r>
    <n v="7654"/>
    <n v="36"/>
    <n v="48"/>
    <n v="13"/>
    <x v="12"/>
    <n v="0"/>
    <x v="216"/>
    <x v="216"/>
    <s v="Pertanian lahan kering  campur semak / kebun campur"/>
    <x v="12"/>
    <x v="0"/>
    <x v="0"/>
  </r>
  <r>
    <n v="7655"/>
    <n v="178"/>
    <n v="48"/>
    <n v="13"/>
    <x v="3"/>
    <n v="0"/>
    <x v="216"/>
    <x v="216"/>
    <s v="Pertanian lahan kering  campur semak / kebun campur"/>
    <x v="3"/>
    <x v="0"/>
    <x v="0"/>
  </r>
  <r>
    <n v="7656"/>
    <n v="147"/>
    <n v="48"/>
    <n v="2"/>
    <x v="7"/>
    <n v="0"/>
    <x v="216"/>
    <x v="216"/>
    <s v="Hutan lahan kering sekunder / bekas tebangan"/>
    <x v="7"/>
    <x v="0"/>
    <x v="1"/>
  </r>
  <r>
    <n v="7657"/>
    <n v="22"/>
    <n v="48"/>
    <n v="18"/>
    <x v="2"/>
    <n v="0"/>
    <x v="216"/>
    <x v="216"/>
    <s v="Lahan terbuka"/>
    <x v="2"/>
    <x v="0"/>
    <x v="0"/>
  </r>
  <r>
    <n v="7658"/>
    <n v="24"/>
    <n v="263"/>
    <n v="18"/>
    <x v="6"/>
    <n v="0"/>
    <x v="204"/>
    <x v="204"/>
    <s v="Lahan terbuka"/>
    <x v="6"/>
    <x v="0"/>
    <x v="0"/>
  </r>
  <r>
    <n v="7659"/>
    <n v="7"/>
    <n v="255"/>
    <n v="11"/>
    <x v="13"/>
    <n v="0"/>
    <x v="222"/>
    <x v="222"/>
    <s v="Savanna / Padang rumput"/>
    <x v="13"/>
    <x v="0"/>
    <x v="0"/>
  </r>
  <r>
    <n v="7660"/>
    <n v="99"/>
    <n v="28"/>
    <n v="16"/>
    <x v="3"/>
    <n v="0"/>
    <x v="193"/>
    <x v="193"/>
    <s v="Pemukiman"/>
    <x v="3"/>
    <x v="0"/>
    <x v="0"/>
  </r>
  <r>
    <n v="7661"/>
    <n v="46"/>
    <n v="28"/>
    <n v="16"/>
    <x v="6"/>
    <n v="0"/>
    <x v="193"/>
    <x v="193"/>
    <s v="Pemukiman"/>
    <x v="6"/>
    <x v="0"/>
    <x v="0"/>
  </r>
  <r>
    <n v="7662"/>
    <n v="14"/>
    <n v="28"/>
    <n v="16"/>
    <x v="9"/>
    <n v="0"/>
    <x v="193"/>
    <x v="193"/>
    <s v="Pemukiman"/>
    <x v="9"/>
    <x v="0"/>
    <x v="0"/>
  </r>
  <r>
    <n v="7663"/>
    <n v="3"/>
    <n v="25"/>
    <n v="16"/>
    <x v="11"/>
    <n v="0"/>
    <x v="225"/>
    <x v="225"/>
    <s v="Pemukiman"/>
    <x v="11"/>
    <x v="0"/>
    <x v="0"/>
  </r>
  <r>
    <n v="7664"/>
    <n v="1"/>
    <n v="26"/>
    <n v="0"/>
    <x v="12"/>
    <n v="0"/>
    <x v="226"/>
    <x v="226"/>
    <s v="No data"/>
    <x v="12"/>
    <x v="0"/>
    <x v="0"/>
  </r>
  <r>
    <n v="7665"/>
    <n v="198"/>
    <n v="26"/>
    <n v="13"/>
    <x v="6"/>
    <n v="0"/>
    <x v="226"/>
    <x v="226"/>
    <s v="Pertanian lahan kering  campur semak / kebun campur"/>
    <x v="6"/>
    <x v="0"/>
    <x v="0"/>
  </r>
  <r>
    <n v="7666"/>
    <n v="70"/>
    <n v="26"/>
    <n v="5"/>
    <x v="11"/>
    <n v="0"/>
    <x v="226"/>
    <x v="226"/>
    <s v="Hutan mangrove primer"/>
    <x v="11"/>
    <x v="0"/>
    <x v="2"/>
  </r>
  <r>
    <n v="7667"/>
    <n v="257"/>
    <n v="48"/>
    <n v="13"/>
    <x v="5"/>
    <n v="0"/>
    <x v="216"/>
    <x v="216"/>
    <s v="Pertanian lahan kering  campur semak / kebun campur"/>
    <x v="5"/>
    <x v="0"/>
    <x v="0"/>
  </r>
  <r>
    <n v="7668"/>
    <n v="7"/>
    <n v="56"/>
    <n v="16"/>
    <x v="2"/>
    <n v="0"/>
    <x v="206"/>
    <x v="206"/>
    <s v="Pemukiman"/>
    <x v="2"/>
    <x v="0"/>
    <x v="0"/>
  </r>
  <r>
    <n v="7669"/>
    <n v="55"/>
    <n v="260"/>
    <n v="0"/>
    <x v="7"/>
    <n v="0"/>
    <x v="220"/>
    <x v="220"/>
    <s v="No data"/>
    <x v="7"/>
    <x v="0"/>
    <x v="0"/>
  </r>
  <r>
    <n v="7670"/>
    <n v="51"/>
    <n v="260"/>
    <n v="13"/>
    <x v="12"/>
    <n v="0"/>
    <x v="220"/>
    <x v="220"/>
    <s v="Pertanian lahan kering  campur semak / kebun campur"/>
    <x v="12"/>
    <x v="0"/>
    <x v="0"/>
  </r>
  <r>
    <n v="7671"/>
    <n v="93"/>
    <n v="255"/>
    <n v="2"/>
    <x v="6"/>
    <n v="0"/>
    <x v="222"/>
    <x v="222"/>
    <s v="Hutan lahan kering sekunder / bekas tebangan"/>
    <x v="6"/>
    <x v="0"/>
    <x v="1"/>
  </r>
  <r>
    <n v="7672"/>
    <n v="37"/>
    <n v="257"/>
    <n v="1"/>
    <x v="6"/>
    <n v="0"/>
    <x v="167"/>
    <x v="167"/>
    <s v="Hutan lahan kering primer"/>
    <x v="6"/>
    <x v="0"/>
    <x v="1"/>
  </r>
  <r>
    <n v="7673"/>
    <n v="80"/>
    <n v="7"/>
    <n v="11"/>
    <x v="6"/>
    <n v="1"/>
    <x v="197"/>
    <x v="197"/>
    <s v="Savanna / Padang rumput"/>
    <x v="6"/>
    <x v="1"/>
    <x v="0"/>
  </r>
  <r>
    <n v="7674"/>
    <n v="8"/>
    <n v="28"/>
    <n v="16"/>
    <x v="1"/>
    <n v="0"/>
    <x v="193"/>
    <x v="193"/>
    <s v="Pemukiman"/>
    <x v="1"/>
    <x v="0"/>
    <x v="0"/>
  </r>
  <r>
    <n v="7675"/>
    <n v="22"/>
    <n v="25"/>
    <n v="16"/>
    <x v="9"/>
    <n v="0"/>
    <x v="225"/>
    <x v="225"/>
    <s v="Pemukiman"/>
    <x v="9"/>
    <x v="0"/>
    <x v="0"/>
  </r>
  <r>
    <n v="7676"/>
    <n v="270"/>
    <n v="48"/>
    <n v="13"/>
    <x v="4"/>
    <n v="0"/>
    <x v="216"/>
    <x v="216"/>
    <s v="Pertanian lahan kering  campur semak / kebun campur"/>
    <x v="4"/>
    <x v="0"/>
    <x v="0"/>
  </r>
  <r>
    <n v="7677"/>
    <n v="1"/>
    <n v="260"/>
    <n v="18"/>
    <x v="4"/>
    <n v="0"/>
    <x v="220"/>
    <x v="220"/>
    <s v="Lahan terbuka"/>
    <x v="4"/>
    <x v="0"/>
    <x v="0"/>
  </r>
  <r>
    <n v="7678"/>
    <n v="20"/>
    <n v="7"/>
    <n v="11"/>
    <x v="3"/>
    <n v="1"/>
    <x v="197"/>
    <x v="197"/>
    <s v="Savanna / Padang rumput"/>
    <x v="3"/>
    <x v="1"/>
    <x v="0"/>
  </r>
  <r>
    <n v="7679"/>
    <n v="1"/>
    <n v="25"/>
    <n v="13"/>
    <x v="6"/>
    <n v="0"/>
    <x v="225"/>
    <x v="225"/>
    <s v="Pertanian lahan kering  campur semak / kebun campur"/>
    <x v="6"/>
    <x v="0"/>
    <x v="0"/>
  </r>
  <r>
    <n v="7680"/>
    <n v="299"/>
    <n v="23"/>
    <n v="6"/>
    <x v="11"/>
    <n v="0"/>
    <x v="221"/>
    <x v="221"/>
    <s v="Hutan mangrove sekunder"/>
    <x v="11"/>
    <x v="0"/>
    <x v="0"/>
  </r>
  <r>
    <n v="7681"/>
    <n v="6"/>
    <n v="293"/>
    <n v="5"/>
    <x v="0"/>
    <n v="0"/>
    <x v="219"/>
    <x v="219"/>
    <s v="Hutan mangrove primer"/>
    <x v="0"/>
    <x v="0"/>
    <x v="1"/>
  </r>
  <r>
    <n v="7682"/>
    <n v="53"/>
    <n v="260"/>
    <n v="0"/>
    <x v="0"/>
    <n v="0"/>
    <x v="220"/>
    <x v="220"/>
    <s v="No data"/>
    <x v="0"/>
    <x v="0"/>
    <x v="0"/>
  </r>
  <r>
    <n v="7683"/>
    <n v="19"/>
    <n v="4"/>
    <n v="16"/>
    <x v="3"/>
    <n v="0"/>
    <x v="200"/>
    <x v="200"/>
    <s v="Pemukiman"/>
    <x v="3"/>
    <x v="0"/>
    <x v="0"/>
  </r>
  <r>
    <n v="7684"/>
    <n v="7"/>
    <n v="25"/>
    <n v="16"/>
    <x v="6"/>
    <n v="0"/>
    <x v="225"/>
    <x v="225"/>
    <s v="Pemukiman"/>
    <x v="6"/>
    <x v="0"/>
    <x v="0"/>
  </r>
  <r>
    <n v="7685"/>
    <n v="14"/>
    <n v="25"/>
    <n v="16"/>
    <x v="17"/>
    <n v="0"/>
    <x v="225"/>
    <x v="225"/>
    <s v="Pemukiman"/>
    <x v="17"/>
    <x v="0"/>
    <x v="0"/>
  </r>
  <r>
    <n v="7686"/>
    <n v="3"/>
    <n v="74"/>
    <n v="11"/>
    <x v="4"/>
    <n v="0"/>
    <x v="211"/>
    <x v="211"/>
    <s v="Savanna / Padang rumput"/>
    <x v="4"/>
    <x v="0"/>
    <x v="0"/>
  </r>
  <r>
    <n v="7687"/>
    <n v="20"/>
    <n v="260"/>
    <n v="13"/>
    <x v="0"/>
    <n v="0"/>
    <x v="220"/>
    <x v="220"/>
    <s v="Pertanian lahan kering  campur semak / kebun campur"/>
    <x v="0"/>
    <x v="0"/>
    <x v="0"/>
  </r>
  <r>
    <n v="7688"/>
    <n v="1"/>
    <n v="4"/>
    <n v="11"/>
    <x v="13"/>
    <n v="0"/>
    <x v="200"/>
    <x v="200"/>
    <s v="Savanna / Padang rumput"/>
    <x v="13"/>
    <x v="0"/>
    <x v="0"/>
  </r>
  <r>
    <n v="7689"/>
    <n v="779"/>
    <n v="256"/>
    <n v="18"/>
    <x v="2"/>
    <n v="0"/>
    <x v="186"/>
    <x v="186"/>
    <s v="Lahan terbuka"/>
    <x v="2"/>
    <x v="0"/>
    <x v="0"/>
  </r>
  <r>
    <n v="7690"/>
    <n v="1"/>
    <n v="56"/>
    <n v="16"/>
    <x v="12"/>
    <n v="0"/>
    <x v="206"/>
    <x v="206"/>
    <s v="Pemukiman"/>
    <x v="12"/>
    <x v="0"/>
    <x v="0"/>
  </r>
  <r>
    <n v="7691"/>
    <n v="429"/>
    <n v="83"/>
    <n v="2"/>
    <x v="3"/>
    <n v="0"/>
    <x v="224"/>
    <x v="224"/>
    <s v="Hutan lahan kering sekunder / bekas tebangan"/>
    <x v="3"/>
    <x v="0"/>
    <x v="1"/>
  </r>
  <r>
    <n v="7692"/>
    <n v="2267"/>
    <n v="1"/>
    <n v="13"/>
    <x v="1"/>
    <n v="0"/>
    <x v="228"/>
    <x v="228"/>
    <s v="Pertanian lahan kering  campur semak / kebun campur"/>
    <x v="1"/>
    <x v="0"/>
    <x v="0"/>
  </r>
  <r>
    <n v="7693"/>
    <n v="1"/>
    <n v="25"/>
    <n v="0"/>
    <x v="3"/>
    <n v="0"/>
    <x v="225"/>
    <x v="225"/>
    <s v="No data"/>
    <x v="3"/>
    <x v="0"/>
    <x v="0"/>
  </r>
  <r>
    <n v="7694"/>
    <n v="498"/>
    <n v="26"/>
    <n v="16"/>
    <x v="3"/>
    <n v="0"/>
    <x v="226"/>
    <x v="226"/>
    <s v="Pemukiman"/>
    <x v="3"/>
    <x v="0"/>
    <x v="0"/>
  </r>
  <r>
    <n v="7695"/>
    <n v="3"/>
    <n v="26"/>
    <n v="16"/>
    <x v="6"/>
    <n v="0"/>
    <x v="226"/>
    <x v="226"/>
    <s v="Pemukiman"/>
    <x v="6"/>
    <x v="0"/>
    <x v="0"/>
  </r>
  <r>
    <n v="7696"/>
    <n v="260"/>
    <n v="48"/>
    <n v="13"/>
    <x v="7"/>
    <n v="0"/>
    <x v="216"/>
    <x v="216"/>
    <s v="Pertanian lahan kering  campur semak / kebun campur"/>
    <x v="7"/>
    <x v="0"/>
    <x v="0"/>
  </r>
  <r>
    <n v="7697"/>
    <n v="1"/>
    <n v="260"/>
    <n v="2"/>
    <x v="3"/>
    <n v="0"/>
    <x v="220"/>
    <x v="220"/>
    <s v="Hutan lahan kering sekunder / bekas tebangan"/>
    <x v="3"/>
    <x v="0"/>
    <x v="1"/>
  </r>
  <r>
    <n v="7698"/>
    <n v="145"/>
    <n v="260"/>
    <n v="13"/>
    <x v="3"/>
    <n v="0"/>
    <x v="220"/>
    <x v="220"/>
    <s v="Pertanian lahan kering  campur semak / kebun campur"/>
    <x v="3"/>
    <x v="0"/>
    <x v="0"/>
  </r>
  <r>
    <n v="7699"/>
    <n v="79"/>
    <n v="263"/>
    <n v="18"/>
    <x v="4"/>
    <n v="0"/>
    <x v="204"/>
    <x v="204"/>
    <s v="Lahan terbuka"/>
    <x v="4"/>
    <x v="0"/>
    <x v="0"/>
  </r>
  <r>
    <n v="7700"/>
    <n v="71"/>
    <n v="256"/>
    <n v="18"/>
    <x v="4"/>
    <n v="0"/>
    <x v="186"/>
    <x v="186"/>
    <s v="Lahan terbuka"/>
    <x v="4"/>
    <x v="0"/>
    <x v="0"/>
  </r>
  <r>
    <n v="7701"/>
    <n v="225"/>
    <n v="26"/>
    <n v="13"/>
    <x v="3"/>
    <n v="0"/>
    <x v="226"/>
    <x v="226"/>
    <s v="Pertanian lahan kering  campur semak / kebun campur"/>
    <x v="3"/>
    <x v="0"/>
    <x v="0"/>
  </r>
  <r>
    <n v="7702"/>
    <n v="3"/>
    <n v="23"/>
    <n v="0"/>
    <x v="11"/>
    <n v="0"/>
    <x v="221"/>
    <x v="221"/>
    <s v="No data"/>
    <x v="11"/>
    <x v="0"/>
    <x v="0"/>
  </r>
  <r>
    <n v="7703"/>
    <n v="41"/>
    <n v="23"/>
    <n v="12"/>
    <x v="11"/>
    <n v="0"/>
    <x v="221"/>
    <x v="221"/>
    <s v="Pertanian lahan kering"/>
    <x v="11"/>
    <x v="0"/>
    <x v="0"/>
  </r>
  <r>
    <n v="7704"/>
    <n v="7"/>
    <n v="48"/>
    <n v="13"/>
    <x v="0"/>
    <n v="0"/>
    <x v="216"/>
    <x v="216"/>
    <s v="Pertanian lahan kering  campur semak / kebun campur"/>
    <x v="0"/>
    <x v="0"/>
    <x v="0"/>
  </r>
  <r>
    <n v="7705"/>
    <n v="26"/>
    <n v="49"/>
    <n v="9"/>
    <x v="6"/>
    <n v="0"/>
    <x v="192"/>
    <x v="192"/>
    <s v="Semak belukar"/>
    <x v="6"/>
    <x v="0"/>
    <x v="0"/>
  </r>
  <r>
    <n v="7706"/>
    <n v="5801"/>
    <n v="71"/>
    <n v="2"/>
    <x v="4"/>
    <n v="0"/>
    <x v="227"/>
    <x v="227"/>
    <s v="Hutan lahan kering sekunder / bekas tebangan"/>
    <x v="4"/>
    <x v="0"/>
    <x v="0"/>
  </r>
  <r>
    <n v="7707"/>
    <n v="1238"/>
    <n v="23"/>
    <n v="12"/>
    <x v="6"/>
    <n v="0"/>
    <x v="221"/>
    <x v="221"/>
    <s v="Pertanian lahan kering"/>
    <x v="6"/>
    <x v="0"/>
    <x v="0"/>
  </r>
  <r>
    <n v="7708"/>
    <n v="1"/>
    <n v="51"/>
    <n v="1"/>
    <x v="4"/>
    <n v="0"/>
    <x v="201"/>
    <x v="201"/>
    <s v="Hutan lahan kering primer"/>
    <x v="4"/>
    <x v="0"/>
    <x v="2"/>
  </r>
  <r>
    <n v="7709"/>
    <n v="13"/>
    <n v="55"/>
    <n v="2"/>
    <x v="8"/>
    <n v="0"/>
    <x v="202"/>
    <x v="202"/>
    <s v="Hutan lahan kering sekunder / bekas tebangan"/>
    <x v="8"/>
    <x v="0"/>
    <x v="1"/>
  </r>
  <r>
    <n v="7710"/>
    <n v="71"/>
    <n v="71"/>
    <n v="18"/>
    <x v="6"/>
    <n v="0"/>
    <x v="227"/>
    <x v="227"/>
    <s v="Lahan terbuka"/>
    <x v="6"/>
    <x v="0"/>
    <x v="0"/>
  </r>
  <r>
    <n v="7711"/>
    <n v="2073"/>
    <n v="292"/>
    <n v="16"/>
    <x v="6"/>
    <n v="0"/>
    <x v="229"/>
    <x v="229"/>
    <s v="Pemukiman"/>
    <x v="6"/>
    <x v="0"/>
    <x v="0"/>
  </r>
  <r>
    <n v="7712"/>
    <n v="146"/>
    <n v="293"/>
    <n v="9"/>
    <x v="17"/>
    <n v="0"/>
    <x v="219"/>
    <x v="219"/>
    <s v="Semak belukar"/>
    <x v="17"/>
    <x v="0"/>
    <x v="0"/>
  </r>
  <r>
    <n v="7713"/>
    <n v="829"/>
    <n v="8"/>
    <n v="11"/>
    <x v="6"/>
    <n v="0"/>
    <x v="214"/>
    <x v="214"/>
    <s v="Savanna / Padang rumput"/>
    <x v="6"/>
    <x v="0"/>
    <x v="0"/>
  </r>
  <r>
    <n v="7714"/>
    <n v="609"/>
    <n v="53"/>
    <n v="2"/>
    <x v="13"/>
    <n v="0"/>
    <x v="230"/>
    <x v="230"/>
    <s v="Hutan lahan kering sekunder / bekas tebangan"/>
    <x v="13"/>
    <x v="0"/>
    <x v="0"/>
  </r>
  <r>
    <n v="7715"/>
    <n v="649"/>
    <n v="58"/>
    <n v="1"/>
    <x v="13"/>
    <n v="0"/>
    <x v="210"/>
    <x v="210"/>
    <s v="Hutan lahan kering primer"/>
    <x v="13"/>
    <x v="0"/>
    <x v="0"/>
  </r>
  <r>
    <n v="7716"/>
    <n v="30"/>
    <n v="71"/>
    <n v="18"/>
    <x v="4"/>
    <n v="0"/>
    <x v="227"/>
    <x v="227"/>
    <s v="Lahan terbuka"/>
    <x v="4"/>
    <x v="0"/>
    <x v="0"/>
  </r>
  <r>
    <n v="7717"/>
    <n v="148"/>
    <n v="74"/>
    <n v="11"/>
    <x v="3"/>
    <n v="0"/>
    <x v="211"/>
    <x v="211"/>
    <s v="Savanna / Padang rumput"/>
    <x v="3"/>
    <x v="0"/>
    <x v="0"/>
  </r>
  <r>
    <n v="7718"/>
    <n v="18"/>
    <n v="293"/>
    <n v="0"/>
    <x v="0"/>
    <n v="0"/>
    <x v="219"/>
    <x v="219"/>
    <s v="No data"/>
    <x v="0"/>
    <x v="0"/>
    <x v="0"/>
  </r>
  <r>
    <n v="7719"/>
    <n v="7"/>
    <n v="255"/>
    <n v="11"/>
    <x v="1"/>
    <n v="0"/>
    <x v="222"/>
    <x v="222"/>
    <s v="Savanna / Padang rumput"/>
    <x v="1"/>
    <x v="0"/>
    <x v="0"/>
  </r>
  <r>
    <n v="7720"/>
    <n v="343"/>
    <n v="48"/>
    <n v="2"/>
    <x v="1"/>
    <n v="0"/>
    <x v="216"/>
    <x v="216"/>
    <s v="Hutan lahan kering sekunder / bekas tebangan"/>
    <x v="1"/>
    <x v="0"/>
    <x v="1"/>
  </r>
  <r>
    <n v="7721"/>
    <n v="5"/>
    <n v="83"/>
    <n v="13"/>
    <x v="7"/>
    <n v="0"/>
    <x v="224"/>
    <x v="224"/>
    <s v="Pertanian lahan kering  campur semak / kebun campur"/>
    <x v="7"/>
    <x v="0"/>
    <x v="0"/>
  </r>
  <r>
    <n v="7722"/>
    <n v="690"/>
    <n v="83"/>
    <n v="13"/>
    <x v="6"/>
    <n v="0"/>
    <x v="224"/>
    <x v="224"/>
    <s v="Pertanian lahan kering  campur semak / kebun campur"/>
    <x v="6"/>
    <x v="0"/>
    <x v="0"/>
  </r>
  <r>
    <n v="7723"/>
    <n v="1881"/>
    <n v="1"/>
    <n v="13"/>
    <x v="7"/>
    <n v="0"/>
    <x v="228"/>
    <x v="228"/>
    <s v="Pertanian lahan kering  campur semak / kebun campur"/>
    <x v="7"/>
    <x v="0"/>
    <x v="0"/>
  </r>
  <r>
    <n v="7724"/>
    <n v="8"/>
    <n v="23"/>
    <n v="6"/>
    <x v="6"/>
    <n v="0"/>
    <x v="221"/>
    <x v="221"/>
    <s v="Hutan mangrove sekunder"/>
    <x v="6"/>
    <x v="0"/>
    <x v="1"/>
  </r>
  <r>
    <n v="7725"/>
    <n v="13"/>
    <n v="74"/>
    <n v="1"/>
    <x v="1"/>
    <n v="0"/>
    <x v="211"/>
    <x v="211"/>
    <s v="Hutan lahan kering primer"/>
    <x v="1"/>
    <x v="0"/>
    <x v="1"/>
  </r>
  <r>
    <n v="7726"/>
    <n v="2"/>
    <n v="293"/>
    <n v="9"/>
    <x v="0"/>
    <n v="0"/>
    <x v="219"/>
    <x v="219"/>
    <s v="Semak belukar"/>
    <x v="0"/>
    <x v="0"/>
    <x v="0"/>
  </r>
  <r>
    <n v="7727"/>
    <n v="188"/>
    <n v="260"/>
    <n v="18"/>
    <x v="7"/>
    <n v="0"/>
    <x v="220"/>
    <x v="220"/>
    <s v="Lahan terbuka"/>
    <x v="7"/>
    <x v="0"/>
    <x v="0"/>
  </r>
  <r>
    <n v="7728"/>
    <n v="5"/>
    <n v="23"/>
    <n v="11"/>
    <x v="11"/>
    <n v="0"/>
    <x v="221"/>
    <x v="221"/>
    <s v="Savanna / Padang rumput"/>
    <x v="11"/>
    <x v="0"/>
    <x v="0"/>
  </r>
  <r>
    <n v="7729"/>
    <n v="12"/>
    <n v="55"/>
    <n v="2"/>
    <x v="12"/>
    <n v="0"/>
    <x v="202"/>
    <x v="202"/>
    <s v="Hutan lahan kering sekunder / bekas tebangan"/>
    <x v="12"/>
    <x v="0"/>
    <x v="1"/>
  </r>
  <r>
    <n v="7730"/>
    <n v="438"/>
    <n v="71"/>
    <n v="2"/>
    <x v="12"/>
    <n v="0"/>
    <x v="227"/>
    <x v="227"/>
    <s v="Hutan lahan kering sekunder / bekas tebangan"/>
    <x v="12"/>
    <x v="0"/>
    <x v="1"/>
  </r>
  <r>
    <n v="7731"/>
    <n v="13"/>
    <n v="5"/>
    <n v="11"/>
    <x v="2"/>
    <n v="0"/>
    <x v="212"/>
    <x v="212"/>
    <s v="Savanna / Padang rumput"/>
    <x v="2"/>
    <x v="0"/>
    <x v="0"/>
  </r>
  <r>
    <n v="7732"/>
    <n v="7"/>
    <n v="256"/>
    <n v="14"/>
    <x v="12"/>
    <n v="0"/>
    <x v="186"/>
    <x v="186"/>
    <s v="Sawah"/>
    <x v="12"/>
    <x v="0"/>
    <x v="0"/>
  </r>
  <r>
    <n v="7733"/>
    <n v="22"/>
    <n v="48"/>
    <n v="13"/>
    <x v="2"/>
    <n v="0"/>
    <x v="216"/>
    <x v="216"/>
    <s v="Pertanian lahan kering  campur semak / kebun campur"/>
    <x v="2"/>
    <x v="0"/>
    <x v="0"/>
  </r>
  <r>
    <n v="7734"/>
    <n v="42"/>
    <n v="83"/>
    <n v="2"/>
    <x v="6"/>
    <n v="0"/>
    <x v="224"/>
    <x v="224"/>
    <s v="Hutan lahan kering sekunder / bekas tebangan"/>
    <x v="6"/>
    <x v="0"/>
    <x v="1"/>
  </r>
  <r>
    <n v="7735"/>
    <n v="138"/>
    <n v="292"/>
    <n v="13"/>
    <x v="7"/>
    <n v="0"/>
    <x v="229"/>
    <x v="229"/>
    <s v="Pertanian lahan kering  campur semak / kebun campur"/>
    <x v="7"/>
    <x v="0"/>
    <x v="0"/>
  </r>
  <r>
    <n v="7736"/>
    <n v="2385"/>
    <n v="47"/>
    <n v="2"/>
    <x v="7"/>
    <n v="0"/>
    <x v="217"/>
    <x v="217"/>
    <s v="Hutan lahan kering sekunder / bekas tebangan"/>
    <x v="7"/>
    <x v="0"/>
    <x v="1"/>
  </r>
  <r>
    <n v="7737"/>
    <n v="66"/>
    <n v="58"/>
    <n v="1"/>
    <x v="2"/>
    <n v="0"/>
    <x v="210"/>
    <x v="210"/>
    <s v="Hutan lahan kering primer"/>
    <x v="2"/>
    <x v="0"/>
    <x v="1"/>
  </r>
  <r>
    <n v="7738"/>
    <n v="2431"/>
    <n v="292"/>
    <n v="13"/>
    <x v="6"/>
    <n v="0"/>
    <x v="229"/>
    <x v="229"/>
    <s v="Pertanian lahan kering  campur semak / kebun campur"/>
    <x v="6"/>
    <x v="0"/>
    <x v="0"/>
  </r>
  <r>
    <n v="7739"/>
    <n v="19"/>
    <n v="4"/>
    <n v="12"/>
    <x v="3"/>
    <n v="0"/>
    <x v="200"/>
    <x v="200"/>
    <s v="Pertanian lahan kering"/>
    <x v="3"/>
    <x v="0"/>
    <x v="0"/>
  </r>
  <r>
    <n v="7740"/>
    <n v="14"/>
    <n v="4"/>
    <n v="11"/>
    <x v="2"/>
    <n v="0"/>
    <x v="200"/>
    <x v="200"/>
    <s v="Savanna / Padang rumput"/>
    <x v="2"/>
    <x v="0"/>
    <x v="0"/>
  </r>
  <r>
    <n v="7741"/>
    <n v="8"/>
    <n v="48"/>
    <n v="13"/>
    <x v="6"/>
    <n v="0"/>
    <x v="216"/>
    <x v="216"/>
    <s v="Pertanian lahan kering  campur semak / kebun campur"/>
    <x v="6"/>
    <x v="0"/>
    <x v="0"/>
  </r>
  <r>
    <n v="7742"/>
    <n v="15"/>
    <n v="49"/>
    <n v="2"/>
    <x v="7"/>
    <n v="0"/>
    <x v="192"/>
    <x v="192"/>
    <s v="Hutan lahan kering sekunder / bekas tebangan"/>
    <x v="7"/>
    <x v="0"/>
    <x v="1"/>
  </r>
  <r>
    <n v="7743"/>
    <n v="9"/>
    <n v="256"/>
    <n v="13"/>
    <x v="12"/>
    <n v="0"/>
    <x v="186"/>
    <x v="186"/>
    <s v="Pertanian lahan kering  campur semak / kebun campur"/>
    <x v="12"/>
    <x v="0"/>
    <x v="0"/>
  </r>
  <r>
    <n v="7744"/>
    <n v="194"/>
    <n v="1"/>
    <n v="9"/>
    <x v="13"/>
    <n v="0"/>
    <x v="228"/>
    <x v="228"/>
    <s v="Semak belukar"/>
    <x v="13"/>
    <x v="0"/>
    <x v="0"/>
  </r>
  <r>
    <n v="7745"/>
    <n v="478"/>
    <n v="1"/>
    <n v="13"/>
    <x v="13"/>
    <n v="0"/>
    <x v="228"/>
    <x v="228"/>
    <s v="Pertanian lahan kering  campur semak / kebun campur"/>
    <x v="13"/>
    <x v="0"/>
    <x v="0"/>
  </r>
  <r>
    <n v="7746"/>
    <n v="59"/>
    <n v="4"/>
    <n v="12"/>
    <x v="6"/>
    <n v="0"/>
    <x v="200"/>
    <x v="200"/>
    <s v="Pertanian lahan kering"/>
    <x v="6"/>
    <x v="0"/>
    <x v="0"/>
  </r>
  <r>
    <n v="7747"/>
    <n v="1"/>
    <n v="255"/>
    <n v="11"/>
    <x v="3"/>
    <n v="0"/>
    <x v="222"/>
    <x v="222"/>
    <s v="Savanna / Padang rumput"/>
    <x v="3"/>
    <x v="0"/>
    <x v="0"/>
  </r>
  <r>
    <n v="7748"/>
    <n v="38"/>
    <n v="256"/>
    <n v="13"/>
    <x v="13"/>
    <n v="0"/>
    <x v="186"/>
    <x v="186"/>
    <s v="Pertanian lahan kering  campur semak / kebun campur"/>
    <x v="13"/>
    <x v="0"/>
    <x v="0"/>
  </r>
  <r>
    <n v="7749"/>
    <n v="1"/>
    <n v="23"/>
    <n v="12"/>
    <x v="7"/>
    <n v="0"/>
    <x v="221"/>
    <x v="221"/>
    <s v="Pertanian lahan kering"/>
    <x v="7"/>
    <x v="0"/>
    <x v="0"/>
  </r>
  <r>
    <n v="7750"/>
    <n v="1265"/>
    <n v="53"/>
    <n v="2"/>
    <x v="2"/>
    <n v="0"/>
    <x v="230"/>
    <x v="230"/>
    <s v="Hutan lahan kering sekunder / bekas tebangan"/>
    <x v="2"/>
    <x v="0"/>
    <x v="1"/>
  </r>
  <r>
    <n v="7751"/>
    <n v="34"/>
    <n v="74"/>
    <n v="16"/>
    <x v="1"/>
    <n v="0"/>
    <x v="211"/>
    <x v="211"/>
    <s v="Pemukiman"/>
    <x v="1"/>
    <x v="0"/>
    <x v="0"/>
  </r>
  <r>
    <n v="7752"/>
    <n v="603"/>
    <n v="82"/>
    <n v="2"/>
    <x v="3"/>
    <n v="0"/>
    <x v="223"/>
    <x v="223"/>
    <s v="Hutan lahan kering sekunder / bekas tebangan"/>
    <x v="3"/>
    <x v="0"/>
    <x v="1"/>
  </r>
  <r>
    <n v="7753"/>
    <n v="11"/>
    <n v="1"/>
    <n v="2"/>
    <x v="13"/>
    <n v="0"/>
    <x v="228"/>
    <x v="228"/>
    <s v="Hutan lahan kering sekunder / bekas tebangan"/>
    <x v="13"/>
    <x v="0"/>
    <x v="0"/>
  </r>
  <r>
    <n v="7754"/>
    <n v="1"/>
    <n v="4"/>
    <n v="12"/>
    <x v="4"/>
    <n v="0"/>
    <x v="200"/>
    <x v="200"/>
    <s v="Pertanian lahan kering"/>
    <x v="4"/>
    <x v="0"/>
    <x v="0"/>
  </r>
  <r>
    <n v="7755"/>
    <n v="72"/>
    <n v="256"/>
    <n v="18"/>
    <x v="1"/>
    <n v="0"/>
    <x v="186"/>
    <x v="186"/>
    <s v="Lahan terbuka"/>
    <x v="1"/>
    <x v="0"/>
    <x v="0"/>
  </r>
  <r>
    <n v="7756"/>
    <n v="447"/>
    <n v="255"/>
    <n v="13"/>
    <x v="2"/>
    <n v="0"/>
    <x v="222"/>
    <x v="222"/>
    <s v="Pertanian lahan kering  campur semak / kebun campur"/>
    <x v="2"/>
    <x v="0"/>
    <x v="0"/>
  </r>
  <r>
    <n v="7757"/>
    <n v="1"/>
    <n v="23"/>
    <n v="12"/>
    <x v="0"/>
    <n v="0"/>
    <x v="221"/>
    <x v="221"/>
    <s v="Pertanian lahan kering"/>
    <x v="0"/>
    <x v="0"/>
    <x v="0"/>
  </r>
  <r>
    <n v="7758"/>
    <n v="3171"/>
    <n v="23"/>
    <n v="18"/>
    <x v="1"/>
    <n v="0"/>
    <x v="221"/>
    <x v="221"/>
    <s v="Lahan terbuka"/>
    <x v="1"/>
    <x v="0"/>
    <x v="0"/>
  </r>
  <r>
    <n v="7759"/>
    <n v="87"/>
    <n v="263"/>
    <n v="18"/>
    <x v="5"/>
    <n v="0"/>
    <x v="204"/>
    <x v="204"/>
    <s v="Lahan terbuka"/>
    <x v="5"/>
    <x v="0"/>
    <x v="0"/>
  </r>
  <r>
    <n v="7760"/>
    <n v="7"/>
    <n v="263"/>
    <n v="20"/>
    <x v="2"/>
    <n v="0"/>
    <x v="204"/>
    <x v="204"/>
    <s v="Tubuh air"/>
    <x v="2"/>
    <x v="0"/>
    <x v="0"/>
  </r>
  <r>
    <n v="7761"/>
    <n v="19"/>
    <n v="263"/>
    <n v="20"/>
    <x v="12"/>
    <n v="0"/>
    <x v="204"/>
    <x v="204"/>
    <s v="Tubuh air"/>
    <x v="12"/>
    <x v="0"/>
    <x v="0"/>
  </r>
  <r>
    <n v="7762"/>
    <n v="43"/>
    <n v="1"/>
    <n v="9"/>
    <x v="1"/>
    <n v="0"/>
    <x v="228"/>
    <x v="228"/>
    <s v="Semak belukar"/>
    <x v="1"/>
    <x v="0"/>
    <x v="0"/>
  </r>
  <r>
    <n v="7763"/>
    <n v="949"/>
    <n v="26"/>
    <n v="14"/>
    <x v="6"/>
    <n v="0"/>
    <x v="226"/>
    <x v="226"/>
    <s v="Sawah"/>
    <x v="6"/>
    <x v="0"/>
    <x v="0"/>
  </r>
  <r>
    <n v="7764"/>
    <n v="11"/>
    <n v="26"/>
    <n v="13"/>
    <x v="12"/>
    <n v="0"/>
    <x v="226"/>
    <x v="226"/>
    <s v="Pertanian lahan kering  campur semak / kebun campur"/>
    <x v="12"/>
    <x v="0"/>
    <x v="0"/>
  </r>
  <r>
    <n v="7765"/>
    <n v="299"/>
    <n v="53"/>
    <n v="13"/>
    <x v="2"/>
    <n v="0"/>
    <x v="230"/>
    <x v="230"/>
    <s v="Pertanian lahan kering  campur semak / kebun campur"/>
    <x v="2"/>
    <x v="0"/>
    <x v="0"/>
  </r>
  <r>
    <n v="7766"/>
    <n v="52"/>
    <n v="293"/>
    <n v="6"/>
    <x v="11"/>
    <n v="0"/>
    <x v="219"/>
    <x v="219"/>
    <s v="Hutan mangrove sekunder"/>
    <x v="11"/>
    <x v="0"/>
    <x v="0"/>
  </r>
  <r>
    <n v="7767"/>
    <n v="12"/>
    <n v="293"/>
    <n v="6"/>
    <x v="12"/>
    <n v="0"/>
    <x v="219"/>
    <x v="219"/>
    <s v="Hutan mangrove sekunder"/>
    <x v="12"/>
    <x v="0"/>
    <x v="1"/>
  </r>
  <r>
    <n v="7768"/>
    <n v="34"/>
    <n v="5"/>
    <n v="1"/>
    <x v="1"/>
    <n v="0"/>
    <x v="212"/>
    <x v="212"/>
    <s v="Hutan lahan kering primer"/>
    <x v="1"/>
    <x v="0"/>
    <x v="1"/>
  </r>
  <r>
    <n v="7769"/>
    <n v="19"/>
    <n v="7"/>
    <n v="11"/>
    <x v="1"/>
    <n v="1"/>
    <x v="197"/>
    <x v="197"/>
    <s v="Savanna / Padang rumput"/>
    <x v="1"/>
    <x v="1"/>
    <x v="0"/>
  </r>
  <r>
    <n v="7770"/>
    <n v="86"/>
    <n v="25"/>
    <n v="11"/>
    <x v="3"/>
    <n v="0"/>
    <x v="225"/>
    <x v="225"/>
    <s v="Savanna / Padang rumput"/>
    <x v="3"/>
    <x v="0"/>
    <x v="0"/>
  </r>
  <r>
    <n v="7771"/>
    <n v="4"/>
    <n v="26"/>
    <n v="23"/>
    <x v="6"/>
    <n v="0"/>
    <x v="226"/>
    <x v="226"/>
    <s v="Bandara"/>
    <x v="6"/>
    <x v="0"/>
    <x v="0"/>
  </r>
  <r>
    <n v="7772"/>
    <n v="72"/>
    <n v="26"/>
    <n v="23"/>
    <x v="10"/>
    <n v="0"/>
    <x v="226"/>
    <x v="226"/>
    <s v="Bandara"/>
    <x v="10"/>
    <x v="0"/>
    <x v="0"/>
  </r>
  <r>
    <n v="7773"/>
    <n v="68"/>
    <n v="26"/>
    <n v="11"/>
    <x v="12"/>
    <n v="0"/>
    <x v="226"/>
    <x v="226"/>
    <s v="Savanna / Padang rumput"/>
    <x v="12"/>
    <x v="0"/>
    <x v="0"/>
  </r>
  <r>
    <n v="7774"/>
    <n v="4274"/>
    <n v="53"/>
    <n v="2"/>
    <x v="7"/>
    <n v="0"/>
    <x v="230"/>
    <x v="230"/>
    <s v="Hutan lahan kering sekunder / bekas tebangan"/>
    <x v="7"/>
    <x v="0"/>
    <x v="1"/>
  </r>
  <r>
    <n v="7775"/>
    <n v="3"/>
    <n v="263"/>
    <n v="20"/>
    <x v="1"/>
    <n v="0"/>
    <x v="204"/>
    <x v="204"/>
    <s v="Tubuh air"/>
    <x v="1"/>
    <x v="0"/>
    <x v="0"/>
  </r>
  <r>
    <n v="7776"/>
    <n v="7"/>
    <n v="5"/>
    <n v="11"/>
    <x v="5"/>
    <n v="0"/>
    <x v="212"/>
    <x v="212"/>
    <s v="Savanna / Padang rumput"/>
    <x v="5"/>
    <x v="0"/>
    <x v="0"/>
  </r>
  <r>
    <n v="7777"/>
    <n v="18"/>
    <n v="26"/>
    <n v="11"/>
    <x v="10"/>
    <n v="0"/>
    <x v="226"/>
    <x v="226"/>
    <s v="Savanna / Padang rumput"/>
    <x v="10"/>
    <x v="0"/>
    <x v="0"/>
  </r>
  <r>
    <n v="7778"/>
    <n v="26"/>
    <n v="49"/>
    <n v="13"/>
    <x v="6"/>
    <n v="0"/>
    <x v="192"/>
    <x v="192"/>
    <s v="Pertanian lahan kering  campur semak / kebun campur"/>
    <x v="6"/>
    <x v="0"/>
    <x v="0"/>
  </r>
  <r>
    <n v="7779"/>
    <n v="197"/>
    <n v="53"/>
    <n v="2"/>
    <x v="1"/>
    <n v="0"/>
    <x v="230"/>
    <x v="230"/>
    <s v="Hutan lahan kering sekunder / bekas tebangan"/>
    <x v="1"/>
    <x v="0"/>
    <x v="1"/>
  </r>
  <r>
    <n v="7780"/>
    <n v="6"/>
    <n v="74"/>
    <n v="16"/>
    <x v="7"/>
    <n v="0"/>
    <x v="211"/>
    <x v="211"/>
    <s v="Pemukiman"/>
    <x v="7"/>
    <x v="0"/>
    <x v="0"/>
  </r>
  <r>
    <n v="7781"/>
    <n v="611"/>
    <n v="292"/>
    <n v="16"/>
    <x v="3"/>
    <n v="0"/>
    <x v="229"/>
    <x v="229"/>
    <s v="Pemukiman"/>
    <x v="3"/>
    <x v="0"/>
    <x v="0"/>
  </r>
  <r>
    <n v="7782"/>
    <n v="80"/>
    <n v="293"/>
    <n v="0"/>
    <x v="11"/>
    <n v="0"/>
    <x v="219"/>
    <x v="219"/>
    <s v="No data"/>
    <x v="11"/>
    <x v="0"/>
    <x v="0"/>
  </r>
  <r>
    <n v="7783"/>
    <n v="173"/>
    <n v="5"/>
    <n v="13"/>
    <x v="5"/>
    <n v="0"/>
    <x v="212"/>
    <x v="212"/>
    <s v="Pertanian lahan kering  campur semak / kebun campur"/>
    <x v="5"/>
    <x v="0"/>
    <x v="0"/>
  </r>
  <r>
    <n v="7784"/>
    <n v="18"/>
    <n v="5"/>
    <n v="1"/>
    <x v="13"/>
    <n v="0"/>
    <x v="212"/>
    <x v="212"/>
    <s v="Hutan lahan kering primer"/>
    <x v="13"/>
    <x v="0"/>
    <x v="0"/>
  </r>
  <r>
    <n v="7785"/>
    <n v="51"/>
    <n v="5"/>
    <n v="2"/>
    <x v="13"/>
    <n v="0"/>
    <x v="212"/>
    <x v="212"/>
    <s v="Hutan lahan kering sekunder / bekas tebangan"/>
    <x v="13"/>
    <x v="0"/>
    <x v="0"/>
  </r>
  <r>
    <n v="7786"/>
    <n v="494"/>
    <n v="26"/>
    <n v="12"/>
    <x v="3"/>
    <n v="0"/>
    <x v="226"/>
    <x v="226"/>
    <s v="Pertanian lahan kering"/>
    <x v="3"/>
    <x v="0"/>
    <x v="0"/>
  </r>
  <r>
    <n v="7787"/>
    <n v="6"/>
    <n v="26"/>
    <n v="14"/>
    <x v="10"/>
    <n v="0"/>
    <x v="226"/>
    <x v="226"/>
    <s v="Sawah"/>
    <x v="10"/>
    <x v="0"/>
    <x v="0"/>
  </r>
  <r>
    <n v="7788"/>
    <n v="668"/>
    <n v="71"/>
    <n v="2"/>
    <x v="6"/>
    <n v="0"/>
    <x v="227"/>
    <x v="227"/>
    <s v="Hutan lahan kering sekunder / bekas tebangan"/>
    <x v="6"/>
    <x v="0"/>
    <x v="1"/>
  </r>
  <r>
    <n v="7789"/>
    <n v="101"/>
    <n v="83"/>
    <n v="2"/>
    <x v="4"/>
    <n v="0"/>
    <x v="224"/>
    <x v="224"/>
    <s v="Hutan lahan kering sekunder / bekas tebangan"/>
    <x v="4"/>
    <x v="0"/>
    <x v="0"/>
  </r>
  <r>
    <n v="7790"/>
    <n v="2"/>
    <n v="4"/>
    <n v="13"/>
    <x v="12"/>
    <n v="0"/>
    <x v="200"/>
    <x v="200"/>
    <s v="Pertanian lahan kering  campur semak / kebun campur"/>
    <x v="12"/>
    <x v="0"/>
    <x v="0"/>
  </r>
  <r>
    <n v="7791"/>
    <n v="116"/>
    <n v="256"/>
    <n v="2"/>
    <x v="13"/>
    <n v="0"/>
    <x v="186"/>
    <x v="186"/>
    <s v="Hutan lahan kering sekunder / bekas tebangan"/>
    <x v="13"/>
    <x v="0"/>
    <x v="0"/>
  </r>
  <r>
    <n v="7792"/>
    <n v="75"/>
    <n v="26"/>
    <n v="5"/>
    <x v="9"/>
    <n v="0"/>
    <x v="226"/>
    <x v="226"/>
    <s v="Hutan mangrove primer"/>
    <x v="9"/>
    <x v="0"/>
    <x v="0"/>
  </r>
  <r>
    <n v="7793"/>
    <n v="55"/>
    <n v="48"/>
    <n v="13"/>
    <x v="1"/>
    <n v="0"/>
    <x v="216"/>
    <x v="216"/>
    <s v="Pertanian lahan kering  campur semak / kebun campur"/>
    <x v="1"/>
    <x v="0"/>
    <x v="0"/>
  </r>
  <r>
    <n v="7794"/>
    <n v="308"/>
    <n v="48"/>
    <n v="1"/>
    <x v="13"/>
    <n v="0"/>
    <x v="216"/>
    <x v="216"/>
    <s v="Hutan lahan kering primer"/>
    <x v="13"/>
    <x v="0"/>
    <x v="0"/>
  </r>
  <r>
    <n v="7795"/>
    <n v="1274"/>
    <n v="53"/>
    <n v="2"/>
    <x v="3"/>
    <n v="0"/>
    <x v="230"/>
    <x v="230"/>
    <s v="Hutan lahan kering sekunder / bekas tebangan"/>
    <x v="3"/>
    <x v="0"/>
    <x v="1"/>
  </r>
  <r>
    <n v="7796"/>
    <n v="1704"/>
    <n v="1"/>
    <n v="13"/>
    <x v="4"/>
    <n v="0"/>
    <x v="228"/>
    <x v="228"/>
    <s v="Pertanian lahan kering  campur semak / kebun campur"/>
    <x v="4"/>
    <x v="0"/>
    <x v="0"/>
  </r>
  <r>
    <n v="7797"/>
    <n v="1"/>
    <n v="4"/>
    <n v="13"/>
    <x v="8"/>
    <n v="0"/>
    <x v="200"/>
    <x v="200"/>
    <s v="Pertanian lahan kering  campur semak / kebun campur"/>
    <x v="8"/>
    <x v="0"/>
    <x v="0"/>
  </r>
  <r>
    <n v="7798"/>
    <n v="48"/>
    <n v="257"/>
    <n v="11"/>
    <x v="2"/>
    <n v="0"/>
    <x v="167"/>
    <x v="167"/>
    <s v="Savanna / Padang rumput"/>
    <x v="2"/>
    <x v="0"/>
    <x v="0"/>
  </r>
  <r>
    <n v="7799"/>
    <n v="1164"/>
    <n v="7"/>
    <n v="2"/>
    <x v="4"/>
    <n v="0"/>
    <x v="197"/>
    <x v="197"/>
    <s v="Hutan lahan kering sekunder / bekas tebangan"/>
    <x v="4"/>
    <x v="0"/>
    <x v="0"/>
  </r>
  <r>
    <n v="7800"/>
    <n v="15"/>
    <n v="26"/>
    <n v="16"/>
    <x v="3"/>
    <n v="1"/>
    <x v="226"/>
    <x v="226"/>
    <s v="Pemukiman"/>
    <x v="3"/>
    <x v="1"/>
    <x v="0"/>
  </r>
  <r>
    <n v="7801"/>
    <n v="82"/>
    <n v="23"/>
    <n v="12"/>
    <x v="6"/>
    <n v="1"/>
    <x v="221"/>
    <x v="221"/>
    <s v="Pertanian lahan kering"/>
    <x v="6"/>
    <x v="1"/>
    <x v="0"/>
  </r>
  <r>
    <n v="7802"/>
    <n v="28"/>
    <n v="49"/>
    <n v="13"/>
    <x v="3"/>
    <n v="0"/>
    <x v="192"/>
    <x v="192"/>
    <s v="Pertanian lahan kering  campur semak / kebun campur"/>
    <x v="3"/>
    <x v="0"/>
    <x v="0"/>
  </r>
  <r>
    <n v="7803"/>
    <n v="945"/>
    <n v="53"/>
    <n v="13"/>
    <x v="1"/>
    <n v="0"/>
    <x v="230"/>
    <x v="230"/>
    <s v="Pertanian lahan kering  campur semak / kebun campur"/>
    <x v="1"/>
    <x v="0"/>
    <x v="0"/>
  </r>
  <r>
    <n v="7804"/>
    <n v="59"/>
    <n v="53"/>
    <n v="13"/>
    <x v="7"/>
    <n v="0"/>
    <x v="230"/>
    <x v="230"/>
    <s v="Pertanian lahan kering  campur semak / kebun campur"/>
    <x v="7"/>
    <x v="0"/>
    <x v="0"/>
  </r>
  <r>
    <n v="7805"/>
    <n v="527"/>
    <n v="72"/>
    <n v="2"/>
    <x v="1"/>
    <n v="0"/>
    <x v="218"/>
    <x v="218"/>
    <s v="Hutan lahan kering sekunder / bekas tebangan"/>
    <x v="1"/>
    <x v="0"/>
    <x v="1"/>
  </r>
  <r>
    <n v="7806"/>
    <n v="2"/>
    <n v="293"/>
    <n v="13"/>
    <x v="3"/>
    <n v="0"/>
    <x v="219"/>
    <x v="219"/>
    <s v="Pertanian lahan kering  campur semak / kebun campur"/>
    <x v="3"/>
    <x v="0"/>
    <x v="0"/>
  </r>
  <r>
    <n v="7807"/>
    <n v="136"/>
    <n v="293"/>
    <n v="9"/>
    <x v="11"/>
    <n v="0"/>
    <x v="219"/>
    <x v="219"/>
    <s v="Semak belukar"/>
    <x v="11"/>
    <x v="0"/>
    <x v="0"/>
  </r>
  <r>
    <n v="7808"/>
    <n v="9"/>
    <n v="263"/>
    <n v="20"/>
    <x v="4"/>
    <n v="0"/>
    <x v="204"/>
    <x v="204"/>
    <s v="Tubuh air"/>
    <x v="4"/>
    <x v="0"/>
    <x v="0"/>
  </r>
  <r>
    <n v="7809"/>
    <n v="651"/>
    <n v="1"/>
    <n v="13"/>
    <x v="2"/>
    <n v="0"/>
    <x v="228"/>
    <x v="228"/>
    <s v="Pertanian lahan kering  campur semak / kebun campur"/>
    <x v="2"/>
    <x v="0"/>
    <x v="0"/>
  </r>
  <r>
    <n v="7810"/>
    <n v="5"/>
    <n v="7"/>
    <n v="14"/>
    <x v="4"/>
    <n v="0"/>
    <x v="197"/>
    <x v="197"/>
    <s v="Sawah"/>
    <x v="4"/>
    <x v="0"/>
    <x v="0"/>
  </r>
  <r>
    <n v="7811"/>
    <n v="137"/>
    <n v="25"/>
    <n v="12"/>
    <x v="3"/>
    <n v="0"/>
    <x v="225"/>
    <x v="225"/>
    <s v="Pertanian lahan kering"/>
    <x v="3"/>
    <x v="0"/>
    <x v="0"/>
  </r>
  <r>
    <n v="7812"/>
    <n v="81"/>
    <n v="53"/>
    <n v="2"/>
    <x v="12"/>
    <n v="0"/>
    <x v="230"/>
    <x v="230"/>
    <s v="Hutan lahan kering sekunder / bekas tebangan"/>
    <x v="12"/>
    <x v="0"/>
    <x v="1"/>
  </r>
  <r>
    <n v="7813"/>
    <n v="5"/>
    <n v="1"/>
    <n v="13"/>
    <x v="12"/>
    <n v="0"/>
    <x v="228"/>
    <x v="228"/>
    <s v="Pertanian lahan kering  campur semak / kebun campur"/>
    <x v="12"/>
    <x v="0"/>
    <x v="0"/>
  </r>
  <r>
    <n v="7814"/>
    <n v="15817"/>
    <n v="25"/>
    <n v="11"/>
    <x v="1"/>
    <n v="0"/>
    <x v="225"/>
    <x v="225"/>
    <s v="Savanna / Padang rumput"/>
    <x v="1"/>
    <x v="0"/>
    <x v="0"/>
  </r>
  <r>
    <n v="7815"/>
    <n v="45"/>
    <n v="26"/>
    <n v="12"/>
    <x v="3"/>
    <n v="1"/>
    <x v="226"/>
    <x v="226"/>
    <s v="Pertanian lahan kering"/>
    <x v="3"/>
    <x v="1"/>
    <x v="0"/>
  </r>
  <r>
    <n v="7816"/>
    <n v="74"/>
    <n v="26"/>
    <n v="14"/>
    <x v="3"/>
    <n v="0"/>
    <x v="226"/>
    <x v="226"/>
    <s v="Sawah"/>
    <x v="3"/>
    <x v="0"/>
    <x v="0"/>
  </r>
  <r>
    <n v="7817"/>
    <n v="19"/>
    <n v="26"/>
    <n v="11"/>
    <x v="9"/>
    <n v="0"/>
    <x v="226"/>
    <x v="226"/>
    <s v="Savanna / Padang rumput"/>
    <x v="9"/>
    <x v="0"/>
    <x v="0"/>
  </r>
  <r>
    <n v="7818"/>
    <n v="12"/>
    <n v="53"/>
    <n v="13"/>
    <x v="3"/>
    <n v="0"/>
    <x v="230"/>
    <x v="230"/>
    <s v="Pertanian lahan kering  campur semak / kebun campur"/>
    <x v="3"/>
    <x v="0"/>
    <x v="0"/>
  </r>
  <r>
    <n v="7819"/>
    <n v="802"/>
    <n v="2"/>
    <n v="2"/>
    <x v="13"/>
    <n v="0"/>
    <x v="231"/>
    <x v="231"/>
    <s v="Hutan lahan kering sekunder / bekas tebangan"/>
    <x v="13"/>
    <x v="0"/>
    <x v="0"/>
  </r>
  <r>
    <n v="7820"/>
    <n v="9"/>
    <n v="7"/>
    <n v="2"/>
    <x v="4"/>
    <n v="1"/>
    <x v="197"/>
    <x v="197"/>
    <s v="Hutan lahan kering sekunder / bekas tebangan"/>
    <x v="4"/>
    <x v="1"/>
    <x v="0"/>
  </r>
  <r>
    <n v="7821"/>
    <n v="3204"/>
    <n v="25"/>
    <n v="11"/>
    <x v="4"/>
    <n v="0"/>
    <x v="225"/>
    <x v="225"/>
    <s v="Savanna / Padang rumput"/>
    <x v="4"/>
    <x v="0"/>
    <x v="0"/>
  </r>
  <r>
    <n v="7822"/>
    <n v="223"/>
    <n v="49"/>
    <n v="11"/>
    <x v="2"/>
    <n v="0"/>
    <x v="192"/>
    <x v="192"/>
    <s v="Savanna / Padang rumput"/>
    <x v="2"/>
    <x v="0"/>
    <x v="0"/>
  </r>
  <r>
    <n v="7823"/>
    <n v="2514"/>
    <n v="71"/>
    <n v="2"/>
    <x v="7"/>
    <n v="0"/>
    <x v="227"/>
    <x v="227"/>
    <s v="Hutan lahan kering sekunder / bekas tebangan"/>
    <x v="7"/>
    <x v="0"/>
    <x v="1"/>
  </r>
  <r>
    <n v="7824"/>
    <n v="4"/>
    <n v="71"/>
    <n v="18"/>
    <x v="7"/>
    <n v="0"/>
    <x v="227"/>
    <x v="227"/>
    <s v="Lahan terbuka"/>
    <x v="7"/>
    <x v="0"/>
    <x v="0"/>
  </r>
  <r>
    <n v="7825"/>
    <n v="1883"/>
    <n v="1"/>
    <n v="13"/>
    <x v="6"/>
    <n v="0"/>
    <x v="228"/>
    <x v="228"/>
    <s v="Pertanian lahan kering  campur semak / kebun campur"/>
    <x v="6"/>
    <x v="0"/>
    <x v="0"/>
  </r>
  <r>
    <n v="7826"/>
    <n v="2"/>
    <n v="5"/>
    <n v="18"/>
    <x v="13"/>
    <n v="0"/>
    <x v="212"/>
    <x v="212"/>
    <s v="Lahan terbuka"/>
    <x v="13"/>
    <x v="0"/>
    <x v="0"/>
  </r>
  <r>
    <n v="7827"/>
    <n v="17"/>
    <n v="26"/>
    <n v="12"/>
    <x v="6"/>
    <n v="0"/>
    <x v="226"/>
    <x v="226"/>
    <s v="Pertanian lahan kering"/>
    <x v="6"/>
    <x v="0"/>
    <x v="0"/>
  </r>
  <r>
    <n v="7828"/>
    <n v="4"/>
    <n v="26"/>
    <n v="5"/>
    <x v="12"/>
    <n v="0"/>
    <x v="226"/>
    <x v="226"/>
    <s v="Hutan mangrove primer"/>
    <x v="12"/>
    <x v="0"/>
    <x v="1"/>
  </r>
  <r>
    <n v="7829"/>
    <n v="33"/>
    <n v="293"/>
    <n v="13"/>
    <x v="9"/>
    <n v="0"/>
    <x v="219"/>
    <x v="219"/>
    <s v="Pertanian lahan kering  campur semak / kebun campur"/>
    <x v="9"/>
    <x v="0"/>
    <x v="0"/>
  </r>
  <r>
    <n v="7830"/>
    <n v="308"/>
    <n v="2"/>
    <n v="1"/>
    <x v="1"/>
    <n v="0"/>
    <x v="231"/>
    <x v="231"/>
    <s v="Hutan lahan kering primer"/>
    <x v="1"/>
    <x v="0"/>
    <x v="1"/>
  </r>
  <r>
    <n v="7831"/>
    <n v="32"/>
    <n v="8"/>
    <n v="11"/>
    <x v="12"/>
    <n v="0"/>
    <x v="214"/>
    <x v="214"/>
    <s v="Savanna / Padang rumput"/>
    <x v="12"/>
    <x v="0"/>
    <x v="0"/>
  </r>
  <r>
    <n v="7832"/>
    <n v="63"/>
    <n v="8"/>
    <n v="14"/>
    <x v="1"/>
    <n v="0"/>
    <x v="214"/>
    <x v="214"/>
    <s v="Sawah"/>
    <x v="1"/>
    <x v="0"/>
    <x v="0"/>
  </r>
  <r>
    <n v="7833"/>
    <n v="853"/>
    <n v="23"/>
    <n v="11"/>
    <x v="6"/>
    <n v="0"/>
    <x v="221"/>
    <x v="221"/>
    <s v="Savanna / Padang rumput"/>
    <x v="6"/>
    <x v="0"/>
    <x v="0"/>
  </r>
  <r>
    <n v="7834"/>
    <n v="369"/>
    <n v="71"/>
    <n v="2"/>
    <x v="3"/>
    <n v="0"/>
    <x v="227"/>
    <x v="227"/>
    <s v="Hutan lahan kering sekunder / bekas tebangan"/>
    <x v="3"/>
    <x v="0"/>
    <x v="1"/>
  </r>
  <r>
    <n v="7835"/>
    <n v="27"/>
    <n v="293"/>
    <n v="5"/>
    <x v="6"/>
    <n v="0"/>
    <x v="219"/>
    <x v="219"/>
    <s v="Hutan mangrove primer"/>
    <x v="6"/>
    <x v="0"/>
    <x v="1"/>
  </r>
  <r>
    <n v="7836"/>
    <n v="2"/>
    <n v="293"/>
    <n v="5"/>
    <x v="12"/>
    <n v="0"/>
    <x v="219"/>
    <x v="219"/>
    <s v="Hutan mangrove primer"/>
    <x v="12"/>
    <x v="0"/>
    <x v="1"/>
  </r>
  <r>
    <n v="7837"/>
    <n v="7"/>
    <n v="2"/>
    <n v="18"/>
    <x v="4"/>
    <n v="0"/>
    <x v="231"/>
    <x v="231"/>
    <s v="Lahan terbuka"/>
    <x v="4"/>
    <x v="0"/>
    <x v="0"/>
  </r>
  <r>
    <n v="7838"/>
    <n v="156"/>
    <n v="2"/>
    <n v="18"/>
    <x v="1"/>
    <n v="0"/>
    <x v="231"/>
    <x v="231"/>
    <s v="Lahan terbuka"/>
    <x v="1"/>
    <x v="0"/>
    <x v="0"/>
  </r>
  <r>
    <n v="7839"/>
    <n v="6"/>
    <n v="2"/>
    <n v="18"/>
    <x v="13"/>
    <n v="0"/>
    <x v="231"/>
    <x v="231"/>
    <s v="Lahan terbuka"/>
    <x v="13"/>
    <x v="0"/>
    <x v="0"/>
  </r>
  <r>
    <n v="7840"/>
    <n v="988"/>
    <n v="2"/>
    <n v="13"/>
    <x v="13"/>
    <n v="0"/>
    <x v="231"/>
    <x v="231"/>
    <s v="Pertanian lahan kering  campur semak / kebun campur"/>
    <x v="13"/>
    <x v="0"/>
    <x v="0"/>
  </r>
  <r>
    <n v="7841"/>
    <n v="168"/>
    <n v="7"/>
    <n v="2"/>
    <x v="6"/>
    <n v="0"/>
    <x v="197"/>
    <x v="197"/>
    <s v="Hutan lahan kering sekunder / bekas tebangan"/>
    <x v="6"/>
    <x v="0"/>
    <x v="1"/>
  </r>
  <r>
    <n v="7842"/>
    <n v="1"/>
    <n v="26"/>
    <n v="13"/>
    <x v="9"/>
    <n v="0"/>
    <x v="226"/>
    <x v="226"/>
    <s v="Pertanian lahan kering  campur semak / kebun campur"/>
    <x v="9"/>
    <x v="0"/>
    <x v="0"/>
  </r>
  <r>
    <n v="7843"/>
    <n v="87"/>
    <n v="56"/>
    <n v="13"/>
    <x v="4"/>
    <n v="0"/>
    <x v="206"/>
    <x v="206"/>
    <s v="Pertanian lahan kering  campur semak / kebun campur"/>
    <x v="4"/>
    <x v="0"/>
    <x v="0"/>
  </r>
  <r>
    <n v="7844"/>
    <n v="16"/>
    <n v="263"/>
    <n v="18"/>
    <x v="13"/>
    <n v="0"/>
    <x v="204"/>
    <x v="204"/>
    <s v="Lahan terbuka"/>
    <x v="13"/>
    <x v="0"/>
    <x v="0"/>
  </r>
  <r>
    <n v="7845"/>
    <n v="2305"/>
    <n v="2"/>
    <n v="13"/>
    <x v="4"/>
    <n v="0"/>
    <x v="231"/>
    <x v="231"/>
    <s v="Pertanian lahan kering  campur semak / kebun campur"/>
    <x v="4"/>
    <x v="0"/>
    <x v="0"/>
  </r>
  <r>
    <n v="7846"/>
    <n v="1243"/>
    <n v="2"/>
    <n v="13"/>
    <x v="6"/>
    <n v="0"/>
    <x v="231"/>
    <x v="231"/>
    <s v="Pertanian lahan kering  campur semak / kebun campur"/>
    <x v="6"/>
    <x v="0"/>
    <x v="0"/>
  </r>
  <r>
    <n v="7847"/>
    <n v="307"/>
    <n v="8"/>
    <n v="14"/>
    <x v="6"/>
    <n v="0"/>
    <x v="214"/>
    <x v="214"/>
    <s v="Sawah"/>
    <x v="6"/>
    <x v="0"/>
    <x v="0"/>
  </r>
  <r>
    <n v="7848"/>
    <n v="87"/>
    <n v="26"/>
    <n v="11"/>
    <x v="3"/>
    <n v="0"/>
    <x v="226"/>
    <x v="226"/>
    <s v="Savanna / Padang rumput"/>
    <x v="3"/>
    <x v="0"/>
    <x v="0"/>
  </r>
  <r>
    <n v="7849"/>
    <n v="1"/>
    <n v="26"/>
    <n v="0"/>
    <x v="9"/>
    <n v="0"/>
    <x v="226"/>
    <x v="226"/>
    <s v="No data"/>
    <x v="9"/>
    <x v="0"/>
    <x v="0"/>
  </r>
  <r>
    <n v="7850"/>
    <n v="3"/>
    <n v="48"/>
    <n v="1"/>
    <x v="12"/>
    <n v="0"/>
    <x v="216"/>
    <x v="216"/>
    <s v="Hutan lahan kering primer"/>
    <x v="12"/>
    <x v="0"/>
    <x v="1"/>
  </r>
  <r>
    <n v="7851"/>
    <n v="682"/>
    <n v="56"/>
    <n v="13"/>
    <x v="1"/>
    <n v="0"/>
    <x v="206"/>
    <x v="206"/>
    <s v="Pertanian lahan kering  campur semak / kebun campur"/>
    <x v="1"/>
    <x v="0"/>
    <x v="0"/>
  </r>
  <r>
    <n v="7852"/>
    <n v="55"/>
    <n v="58"/>
    <n v="18"/>
    <x v="6"/>
    <n v="0"/>
    <x v="210"/>
    <x v="210"/>
    <s v="Lahan terbuka"/>
    <x v="6"/>
    <x v="0"/>
    <x v="0"/>
  </r>
  <r>
    <n v="7853"/>
    <n v="360"/>
    <n v="293"/>
    <n v="5"/>
    <x v="9"/>
    <n v="0"/>
    <x v="219"/>
    <x v="219"/>
    <s v="Hutan mangrove primer"/>
    <x v="9"/>
    <x v="0"/>
    <x v="0"/>
  </r>
  <r>
    <n v="7854"/>
    <n v="2678"/>
    <n v="2"/>
    <n v="13"/>
    <x v="1"/>
    <n v="0"/>
    <x v="231"/>
    <x v="231"/>
    <s v="Pertanian lahan kering  campur semak / kebun campur"/>
    <x v="1"/>
    <x v="0"/>
    <x v="0"/>
  </r>
  <r>
    <n v="7855"/>
    <n v="13"/>
    <n v="25"/>
    <n v="9"/>
    <x v="1"/>
    <n v="0"/>
    <x v="225"/>
    <x v="225"/>
    <s v="Semak belukar"/>
    <x v="1"/>
    <x v="0"/>
    <x v="0"/>
  </r>
  <r>
    <n v="7856"/>
    <n v="7"/>
    <n v="26"/>
    <n v="23"/>
    <x v="1"/>
    <n v="0"/>
    <x v="226"/>
    <x v="226"/>
    <s v="Bandara"/>
    <x v="1"/>
    <x v="0"/>
    <x v="0"/>
  </r>
  <r>
    <n v="7857"/>
    <n v="147"/>
    <n v="23"/>
    <n v="10"/>
    <x v="1"/>
    <n v="0"/>
    <x v="221"/>
    <x v="221"/>
    <s v="Semak belukar rawa"/>
    <x v="1"/>
    <x v="0"/>
    <x v="0"/>
  </r>
  <r>
    <n v="7858"/>
    <n v="10"/>
    <n v="293"/>
    <n v="16"/>
    <x v="11"/>
    <n v="0"/>
    <x v="219"/>
    <x v="219"/>
    <s v="Pemukiman"/>
    <x v="11"/>
    <x v="0"/>
    <x v="0"/>
  </r>
  <r>
    <n v="7859"/>
    <n v="70"/>
    <n v="292"/>
    <n v="16"/>
    <x v="11"/>
    <n v="0"/>
    <x v="229"/>
    <x v="229"/>
    <s v="Pemukiman"/>
    <x v="11"/>
    <x v="0"/>
    <x v="0"/>
  </r>
  <r>
    <n v="7860"/>
    <n v="238"/>
    <n v="1"/>
    <n v="13"/>
    <x v="19"/>
    <n v="0"/>
    <x v="228"/>
    <x v="228"/>
    <s v="Pertanian lahan kering  campur semak / kebun campur"/>
    <x v="19"/>
    <x v="0"/>
    <x v="0"/>
  </r>
  <r>
    <n v="7861"/>
    <n v="1"/>
    <n v="2"/>
    <n v="18"/>
    <x v="6"/>
    <n v="0"/>
    <x v="231"/>
    <x v="231"/>
    <s v="Lahan terbuka"/>
    <x v="6"/>
    <x v="0"/>
    <x v="0"/>
  </r>
  <r>
    <n v="7862"/>
    <n v="4451"/>
    <n v="9"/>
    <n v="11"/>
    <x v="1"/>
    <n v="0"/>
    <x v="232"/>
    <x v="232"/>
    <s v="Savanna / Padang rumput"/>
    <x v="1"/>
    <x v="0"/>
    <x v="0"/>
  </r>
  <r>
    <n v="7863"/>
    <n v="4209"/>
    <n v="26"/>
    <n v="11"/>
    <x v="1"/>
    <n v="0"/>
    <x v="226"/>
    <x v="226"/>
    <s v="Savanna / Padang rumput"/>
    <x v="1"/>
    <x v="0"/>
    <x v="0"/>
  </r>
  <r>
    <n v="7864"/>
    <n v="146"/>
    <n v="26"/>
    <n v="11"/>
    <x v="6"/>
    <n v="0"/>
    <x v="226"/>
    <x v="226"/>
    <s v="Savanna / Padang rumput"/>
    <x v="6"/>
    <x v="0"/>
    <x v="0"/>
  </r>
  <r>
    <n v="7865"/>
    <n v="6"/>
    <n v="23"/>
    <n v="0"/>
    <x v="12"/>
    <n v="0"/>
    <x v="221"/>
    <x v="221"/>
    <s v="No data"/>
    <x v="12"/>
    <x v="0"/>
    <x v="0"/>
  </r>
  <r>
    <n v="7866"/>
    <n v="808"/>
    <n v="47"/>
    <n v="13"/>
    <x v="7"/>
    <n v="0"/>
    <x v="217"/>
    <x v="217"/>
    <s v="Pertanian lahan kering  campur semak / kebun campur"/>
    <x v="7"/>
    <x v="0"/>
    <x v="0"/>
  </r>
  <r>
    <n v="7867"/>
    <n v="64"/>
    <n v="56"/>
    <n v="13"/>
    <x v="3"/>
    <n v="0"/>
    <x v="206"/>
    <x v="206"/>
    <s v="Pertanian lahan kering  campur semak / kebun campur"/>
    <x v="3"/>
    <x v="0"/>
    <x v="0"/>
  </r>
  <r>
    <n v="7868"/>
    <n v="24"/>
    <n v="293"/>
    <n v="13"/>
    <x v="17"/>
    <n v="0"/>
    <x v="219"/>
    <x v="219"/>
    <s v="Pertanian lahan kering  campur semak / kebun campur"/>
    <x v="17"/>
    <x v="0"/>
    <x v="0"/>
  </r>
  <r>
    <n v="7869"/>
    <n v="9"/>
    <n v="293"/>
    <n v="9"/>
    <x v="12"/>
    <n v="0"/>
    <x v="219"/>
    <x v="219"/>
    <s v="Semak belukar"/>
    <x v="12"/>
    <x v="0"/>
    <x v="0"/>
  </r>
  <r>
    <n v="7870"/>
    <n v="1339"/>
    <n v="9"/>
    <n v="11"/>
    <x v="4"/>
    <n v="0"/>
    <x v="232"/>
    <x v="232"/>
    <s v="Savanna / Padang rumput"/>
    <x v="4"/>
    <x v="0"/>
    <x v="0"/>
  </r>
  <r>
    <n v="7871"/>
    <n v="3"/>
    <n v="26"/>
    <n v="12"/>
    <x v="6"/>
    <n v="1"/>
    <x v="226"/>
    <x v="226"/>
    <s v="Pertanian lahan kering"/>
    <x v="6"/>
    <x v="1"/>
    <x v="0"/>
  </r>
  <r>
    <n v="7872"/>
    <n v="175"/>
    <n v="26"/>
    <n v="14"/>
    <x v="6"/>
    <n v="1"/>
    <x v="226"/>
    <x v="226"/>
    <s v="Sawah"/>
    <x v="6"/>
    <x v="1"/>
    <x v="0"/>
  </r>
  <r>
    <n v="7873"/>
    <n v="18"/>
    <n v="26"/>
    <n v="14"/>
    <x v="1"/>
    <n v="0"/>
    <x v="226"/>
    <x v="226"/>
    <s v="Sawah"/>
    <x v="1"/>
    <x v="0"/>
    <x v="0"/>
  </r>
  <r>
    <n v="7874"/>
    <n v="1"/>
    <n v="23"/>
    <n v="5"/>
    <x v="11"/>
    <n v="0"/>
    <x v="221"/>
    <x v="221"/>
    <s v="Hutan mangrove primer"/>
    <x v="11"/>
    <x v="0"/>
    <x v="2"/>
  </r>
  <r>
    <n v="7875"/>
    <n v="1075"/>
    <n v="53"/>
    <n v="9"/>
    <x v="2"/>
    <n v="0"/>
    <x v="230"/>
    <x v="230"/>
    <s v="Semak belukar"/>
    <x v="2"/>
    <x v="0"/>
    <x v="0"/>
  </r>
  <r>
    <n v="7876"/>
    <n v="14"/>
    <n v="53"/>
    <n v="2"/>
    <x v="8"/>
    <n v="0"/>
    <x v="230"/>
    <x v="230"/>
    <s v="Hutan lahan kering sekunder / bekas tebangan"/>
    <x v="8"/>
    <x v="0"/>
    <x v="1"/>
  </r>
  <r>
    <n v="7877"/>
    <n v="1"/>
    <n v="293"/>
    <n v="9"/>
    <x v="6"/>
    <n v="0"/>
    <x v="219"/>
    <x v="219"/>
    <s v="Semak belukar"/>
    <x v="6"/>
    <x v="0"/>
    <x v="0"/>
  </r>
  <r>
    <n v="7878"/>
    <n v="1"/>
    <n v="1"/>
    <n v="2"/>
    <x v="1"/>
    <n v="0"/>
    <x v="228"/>
    <x v="228"/>
    <s v="Hutan lahan kering sekunder / bekas tebangan"/>
    <x v="1"/>
    <x v="0"/>
    <x v="1"/>
  </r>
  <r>
    <n v="7879"/>
    <n v="1945"/>
    <n v="9"/>
    <n v="11"/>
    <x v="13"/>
    <n v="0"/>
    <x v="232"/>
    <x v="232"/>
    <s v="Savanna / Padang rumput"/>
    <x v="13"/>
    <x v="0"/>
    <x v="0"/>
  </r>
  <r>
    <n v="7880"/>
    <n v="2022"/>
    <n v="9"/>
    <n v="2"/>
    <x v="4"/>
    <n v="0"/>
    <x v="232"/>
    <x v="232"/>
    <s v="Hutan lahan kering sekunder / bekas tebangan"/>
    <x v="4"/>
    <x v="0"/>
    <x v="0"/>
  </r>
  <r>
    <n v="7881"/>
    <n v="11"/>
    <n v="26"/>
    <n v="14"/>
    <x v="3"/>
    <n v="1"/>
    <x v="226"/>
    <x v="226"/>
    <s v="Sawah"/>
    <x v="3"/>
    <x v="1"/>
    <x v="0"/>
  </r>
  <r>
    <n v="7882"/>
    <n v="6"/>
    <n v="26"/>
    <n v="23"/>
    <x v="10"/>
    <n v="1"/>
    <x v="226"/>
    <x v="226"/>
    <s v="Bandara"/>
    <x v="10"/>
    <x v="1"/>
    <x v="0"/>
  </r>
  <r>
    <n v="7883"/>
    <n v="203"/>
    <n v="53"/>
    <n v="9"/>
    <x v="8"/>
    <n v="0"/>
    <x v="230"/>
    <x v="230"/>
    <s v="Semak belukar"/>
    <x v="8"/>
    <x v="0"/>
    <x v="0"/>
  </r>
  <r>
    <n v="7884"/>
    <n v="30"/>
    <n v="53"/>
    <n v="9"/>
    <x v="13"/>
    <n v="0"/>
    <x v="230"/>
    <x v="230"/>
    <s v="Semak belukar"/>
    <x v="13"/>
    <x v="0"/>
    <x v="0"/>
  </r>
  <r>
    <n v="7885"/>
    <n v="219"/>
    <n v="25"/>
    <n v="11"/>
    <x v="6"/>
    <n v="0"/>
    <x v="225"/>
    <x v="225"/>
    <s v="Savanna / Padang rumput"/>
    <x v="6"/>
    <x v="0"/>
    <x v="0"/>
  </r>
  <r>
    <n v="7886"/>
    <n v="2"/>
    <n v="26"/>
    <n v="5"/>
    <x v="6"/>
    <n v="0"/>
    <x v="226"/>
    <x v="226"/>
    <s v="Hutan mangrove primer"/>
    <x v="6"/>
    <x v="0"/>
    <x v="1"/>
  </r>
  <r>
    <n v="7887"/>
    <n v="4"/>
    <n v="23"/>
    <n v="5"/>
    <x v="6"/>
    <n v="0"/>
    <x v="221"/>
    <x v="221"/>
    <s v="Hutan mangrove primer"/>
    <x v="6"/>
    <x v="0"/>
    <x v="1"/>
  </r>
  <r>
    <n v="7888"/>
    <n v="9"/>
    <n v="23"/>
    <n v="12"/>
    <x v="3"/>
    <n v="1"/>
    <x v="221"/>
    <x v="221"/>
    <s v="Pertanian lahan kering"/>
    <x v="3"/>
    <x v="1"/>
    <x v="0"/>
  </r>
  <r>
    <n v="7889"/>
    <n v="5"/>
    <n v="293"/>
    <n v="0"/>
    <x v="17"/>
    <n v="0"/>
    <x v="219"/>
    <x v="219"/>
    <s v="No data"/>
    <x v="17"/>
    <x v="0"/>
    <x v="0"/>
  </r>
  <r>
    <n v="7890"/>
    <n v="184"/>
    <n v="1"/>
    <n v="1"/>
    <x v="1"/>
    <n v="0"/>
    <x v="228"/>
    <x v="228"/>
    <s v="Hutan lahan kering primer"/>
    <x v="1"/>
    <x v="0"/>
    <x v="1"/>
  </r>
  <r>
    <n v="7891"/>
    <n v="7"/>
    <n v="2"/>
    <n v="2"/>
    <x v="6"/>
    <n v="0"/>
    <x v="231"/>
    <x v="231"/>
    <s v="Hutan lahan kering sekunder / bekas tebangan"/>
    <x v="6"/>
    <x v="0"/>
    <x v="1"/>
  </r>
  <r>
    <n v="7892"/>
    <n v="1"/>
    <n v="23"/>
    <n v="5"/>
    <x v="12"/>
    <n v="0"/>
    <x v="221"/>
    <x v="221"/>
    <s v="Hutan mangrove primer"/>
    <x v="12"/>
    <x v="0"/>
    <x v="1"/>
  </r>
  <r>
    <n v="7893"/>
    <n v="17"/>
    <n v="58"/>
    <n v="1"/>
    <x v="12"/>
    <n v="0"/>
    <x v="210"/>
    <x v="210"/>
    <s v="Hutan lahan kering primer"/>
    <x v="12"/>
    <x v="0"/>
    <x v="1"/>
  </r>
  <r>
    <n v="7894"/>
    <n v="37"/>
    <n v="293"/>
    <n v="16"/>
    <x v="17"/>
    <n v="0"/>
    <x v="219"/>
    <x v="219"/>
    <s v="Pemukiman"/>
    <x v="17"/>
    <x v="0"/>
    <x v="0"/>
  </r>
  <r>
    <n v="7895"/>
    <n v="519"/>
    <n v="1"/>
    <n v="1"/>
    <x v="13"/>
    <n v="0"/>
    <x v="228"/>
    <x v="228"/>
    <s v="Hutan lahan kering primer"/>
    <x v="13"/>
    <x v="0"/>
    <x v="0"/>
  </r>
  <r>
    <n v="7896"/>
    <n v="304"/>
    <n v="1"/>
    <n v="13"/>
    <x v="5"/>
    <n v="0"/>
    <x v="228"/>
    <x v="228"/>
    <s v="Pertanian lahan kering  campur semak / kebun campur"/>
    <x v="5"/>
    <x v="0"/>
    <x v="0"/>
  </r>
  <r>
    <n v="7897"/>
    <n v="445"/>
    <n v="2"/>
    <n v="13"/>
    <x v="2"/>
    <n v="0"/>
    <x v="231"/>
    <x v="231"/>
    <s v="Pertanian lahan kering  campur semak / kebun campur"/>
    <x v="2"/>
    <x v="0"/>
    <x v="0"/>
  </r>
  <r>
    <n v="7898"/>
    <n v="1436"/>
    <n v="9"/>
    <n v="2"/>
    <x v="1"/>
    <n v="0"/>
    <x v="232"/>
    <x v="232"/>
    <s v="Hutan lahan kering sekunder / bekas tebangan"/>
    <x v="1"/>
    <x v="0"/>
    <x v="1"/>
  </r>
  <r>
    <n v="7899"/>
    <n v="450"/>
    <n v="9"/>
    <n v="1"/>
    <x v="4"/>
    <n v="0"/>
    <x v="232"/>
    <x v="232"/>
    <s v="Hutan lahan kering primer"/>
    <x v="4"/>
    <x v="0"/>
    <x v="2"/>
  </r>
  <r>
    <n v="7900"/>
    <n v="4010"/>
    <n v="9"/>
    <n v="9"/>
    <x v="1"/>
    <n v="0"/>
    <x v="232"/>
    <x v="232"/>
    <s v="Semak belukar"/>
    <x v="1"/>
    <x v="0"/>
    <x v="0"/>
  </r>
  <r>
    <n v="7901"/>
    <n v="26"/>
    <n v="25"/>
    <n v="11"/>
    <x v="12"/>
    <n v="0"/>
    <x v="225"/>
    <x v="225"/>
    <s v="Savanna / Padang rumput"/>
    <x v="12"/>
    <x v="0"/>
    <x v="0"/>
  </r>
  <r>
    <n v="7902"/>
    <n v="96"/>
    <n v="23"/>
    <n v="11"/>
    <x v="6"/>
    <n v="1"/>
    <x v="221"/>
    <x v="221"/>
    <s v="Savanna / Padang rumput"/>
    <x v="6"/>
    <x v="1"/>
    <x v="0"/>
  </r>
  <r>
    <n v="7903"/>
    <n v="18"/>
    <n v="53"/>
    <n v="2"/>
    <x v="6"/>
    <n v="0"/>
    <x v="230"/>
    <x v="230"/>
    <s v="Hutan lahan kering sekunder / bekas tebangan"/>
    <x v="6"/>
    <x v="0"/>
    <x v="1"/>
  </r>
  <r>
    <n v="7904"/>
    <n v="20"/>
    <n v="293"/>
    <n v="9"/>
    <x v="9"/>
    <n v="0"/>
    <x v="219"/>
    <x v="219"/>
    <s v="Semak belukar"/>
    <x v="9"/>
    <x v="0"/>
    <x v="0"/>
  </r>
  <r>
    <n v="7905"/>
    <n v="1"/>
    <n v="293"/>
    <n v="0"/>
    <x v="12"/>
    <n v="0"/>
    <x v="219"/>
    <x v="219"/>
    <s v="No data"/>
    <x v="12"/>
    <x v="0"/>
    <x v="0"/>
  </r>
  <r>
    <n v="7906"/>
    <n v="3"/>
    <n v="263"/>
    <n v="18"/>
    <x v="7"/>
    <n v="0"/>
    <x v="204"/>
    <x v="204"/>
    <s v="Lahan terbuka"/>
    <x v="7"/>
    <x v="0"/>
    <x v="0"/>
  </r>
  <r>
    <n v="7907"/>
    <n v="379"/>
    <n v="9"/>
    <n v="1"/>
    <x v="1"/>
    <n v="0"/>
    <x v="232"/>
    <x v="232"/>
    <s v="Hutan lahan kering primer"/>
    <x v="1"/>
    <x v="0"/>
    <x v="1"/>
  </r>
  <r>
    <n v="7908"/>
    <n v="3145"/>
    <n v="9"/>
    <n v="9"/>
    <x v="13"/>
    <n v="0"/>
    <x v="232"/>
    <x v="232"/>
    <s v="Semak belukar"/>
    <x v="13"/>
    <x v="0"/>
    <x v="0"/>
  </r>
  <r>
    <n v="7909"/>
    <n v="63"/>
    <n v="26"/>
    <n v="11"/>
    <x v="6"/>
    <n v="1"/>
    <x v="226"/>
    <x v="226"/>
    <s v="Savanna / Padang rumput"/>
    <x v="6"/>
    <x v="1"/>
    <x v="0"/>
  </r>
  <r>
    <n v="7910"/>
    <n v="37"/>
    <n v="23"/>
    <n v="11"/>
    <x v="3"/>
    <n v="1"/>
    <x v="221"/>
    <x v="221"/>
    <s v="Savanna / Padang rumput"/>
    <x v="3"/>
    <x v="1"/>
    <x v="0"/>
  </r>
  <r>
    <n v="7911"/>
    <n v="649"/>
    <n v="47"/>
    <n v="13"/>
    <x v="1"/>
    <n v="0"/>
    <x v="217"/>
    <x v="217"/>
    <s v="Pertanian lahan kering  campur semak / kebun campur"/>
    <x v="1"/>
    <x v="0"/>
    <x v="0"/>
  </r>
  <r>
    <n v="7912"/>
    <n v="1101"/>
    <n v="53"/>
    <n v="9"/>
    <x v="4"/>
    <n v="0"/>
    <x v="230"/>
    <x v="230"/>
    <s v="Semak belukar"/>
    <x v="4"/>
    <x v="0"/>
    <x v="0"/>
  </r>
  <r>
    <n v="7913"/>
    <n v="575"/>
    <n v="53"/>
    <n v="13"/>
    <x v="4"/>
    <n v="0"/>
    <x v="230"/>
    <x v="230"/>
    <s v="Pertanian lahan kering  campur semak / kebun campur"/>
    <x v="4"/>
    <x v="0"/>
    <x v="0"/>
  </r>
  <r>
    <n v="7914"/>
    <n v="1"/>
    <n v="58"/>
    <n v="11"/>
    <x v="3"/>
    <n v="0"/>
    <x v="210"/>
    <x v="210"/>
    <s v="Savanna / Padang rumput"/>
    <x v="3"/>
    <x v="0"/>
    <x v="0"/>
  </r>
  <r>
    <n v="7915"/>
    <n v="630"/>
    <n v="83"/>
    <n v="12"/>
    <x v="7"/>
    <n v="0"/>
    <x v="224"/>
    <x v="224"/>
    <s v="Pertanian lahan kering"/>
    <x v="7"/>
    <x v="0"/>
    <x v="0"/>
  </r>
  <r>
    <n v="7916"/>
    <n v="3"/>
    <n v="292"/>
    <n v="2"/>
    <x v="6"/>
    <n v="0"/>
    <x v="229"/>
    <x v="229"/>
    <s v="Hutan lahan kering sekunder / bekas tebangan"/>
    <x v="6"/>
    <x v="0"/>
    <x v="1"/>
  </r>
  <r>
    <n v="7917"/>
    <n v="374"/>
    <n v="2"/>
    <n v="13"/>
    <x v="3"/>
    <n v="0"/>
    <x v="231"/>
    <x v="231"/>
    <s v="Pertanian lahan kering  campur semak / kebun campur"/>
    <x v="3"/>
    <x v="0"/>
    <x v="0"/>
  </r>
  <r>
    <n v="7918"/>
    <n v="370"/>
    <n v="255"/>
    <n v="2"/>
    <x v="2"/>
    <n v="0"/>
    <x v="222"/>
    <x v="222"/>
    <s v="Hutan lahan kering sekunder / bekas tebangan"/>
    <x v="2"/>
    <x v="0"/>
    <x v="1"/>
  </r>
  <r>
    <n v="7919"/>
    <n v="3"/>
    <n v="9"/>
    <n v="1"/>
    <x v="2"/>
    <n v="0"/>
    <x v="232"/>
    <x v="232"/>
    <s v="Hutan lahan kering primer"/>
    <x v="2"/>
    <x v="0"/>
    <x v="1"/>
  </r>
  <r>
    <n v="7920"/>
    <n v="82"/>
    <n v="9"/>
    <n v="18"/>
    <x v="13"/>
    <n v="0"/>
    <x v="232"/>
    <x v="232"/>
    <s v="Lahan terbuka"/>
    <x v="13"/>
    <x v="0"/>
    <x v="0"/>
  </r>
  <r>
    <n v="7921"/>
    <n v="3105"/>
    <n v="9"/>
    <n v="18"/>
    <x v="1"/>
    <n v="0"/>
    <x v="232"/>
    <x v="232"/>
    <s v="Lahan terbuka"/>
    <x v="1"/>
    <x v="0"/>
    <x v="0"/>
  </r>
  <r>
    <n v="7922"/>
    <n v="125"/>
    <n v="7"/>
    <n v="2"/>
    <x v="7"/>
    <n v="0"/>
    <x v="197"/>
    <x v="197"/>
    <s v="Hutan lahan kering sekunder / bekas tebangan"/>
    <x v="7"/>
    <x v="0"/>
    <x v="1"/>
  </r>
  <r>
    <n v="7923"/>
    <n v="208"/>
    <n v="53"/>
    <n v="9"/>
    <x v="1"/>
    <n v="0"/>
    <x v="230"/>
    <x v="230"/>
    <s v="Semak belukar"/>
    <x v="1"/>
    <x v="0"/>
    <x v="0"/>
  </r>
  <r>
    <n v="7924"/>
    <n v="1454"/>
    <n v="260"/>
    <n v="13"/>
    <x v="2"/>
    <n v="0"/>
    <x v="220"/>
    <x v="220"/>
    <s v="Pertanian lahan kering  campur semak / kebun campur"/>
    <x v="2"/>
    <x v="0"/>
    <x v="0"/>
  </r>
  <r>
    <n v="7925"/>
    <n v="2"/>
    <n v="263"/>
    <n v="18"/>
    <x v="2"/>
    <n v="0"/>
    <x v="204"/>
    <x v="204"/>
    <s v="Lahan terbuka"/>
    <x v="2"/>
    <x v="0"/>
    <x v="0"/>
  </r>
  <r>
    <n v="7926"/>
    <n v="269"/>
    <n v="255"/>
    <n v="1"/>
    <x v="1"/>
    <n v="0"/>
    <x v="222"/>
    <x v="222"/>
    <s v="Hutan lahan kering primer"/>
    <x v="1"/>
    <x v="0"/>
    <x v="1"/>
  </r>
  <r>
    <n v="7927"/>
    <n v="22"/>
    <n v="26"/>
    <n v="12"/>
    <x v="1"/>
    <n v="0"/>
    <x v="226"/>
    <x v="226"/>
    <s v="Pertanian lahan kering"/>
    <x v="1"/>
    <x v="0"/>
    <x v="0"/>
  </r>
  <r>
    <n v="7928"/>
    <n v="2"/>
    <n v="58"/>
    <n v="1"/>
    <x v="7"/>
    <n v="0"/>
    <x v="210"/>
    <x v="210"/>
    <s v="Hutan lahan kering primer"/>
    <x v="7"/>
    <x v="0"/>
    <x v="1"/>
  </r>
  <r>
    <n v="7929"/>
    <n v="10"/>
    <n v="292"/>
    <n v="12"/>
    <x v="7"/>
    <n v="0"/>
    <x v="229"/>
    <x v="229"/>
    <s v="Pertanian lahan kering"/>
    <x v="7"/>
    <x v="0"/>
    <x v="0"/>
  </r>
  <r>
    <n v="7930"/>
    <n v="441"/>
    <n v="292"/>
    <n v="12"/>
    <x v="6"/>
    <n v="0"/>
    <x v="229"/>
    <x v="229"/>
    <s v="Pertanian lahan kering"/>
    <x v="6"/>
    <x v="0"/>
    <x v="0"/>
  </r>
  <r>
    <n v="7931"/>
    <n v="4"/>
    <n v="293"/>
    <n v="14"/>
    <x v="17"/>
    <n v="0"/>
    <x v="219"/>
    <x v="219"/>
    <s v="Sawah"/>
    <x v="17"/>
    <x v="0"/>
    <x v="0"/>
  </r>
  <r>
    <n v="7932"/>
    <n v="12831"/>
    <n v="255"/>
    <n v="1"/>
    <x v="13"/>
    <n v="0"/>
    <x v="222"/>
    <x v="222"/>
    <s v="Hutan lahan kering primer"/>
    <x v="13"/>
    <x v="0"/>
    <x v="0"/>
  </r>
  <r>
    <n v="7933"/>
    <n v="67"/>
    <n v="48"/>
    <n v="9"/>
    <x v="7"/>
    <n v="0"/>
    <x v="216"/>
    <x v="216"/>
    <s v="Semak belukar"/>
    <x v="7"/>
    <x v="0"/>
    <x v="0"/>
  </r>
  <r>
    <n v="7934"/>
    <n v="1"/>
    <n v="58"/>
    <n v="1"/>
    <x v="1"/>
    <n v="0"/>
    <x v="210"/>
    <x v="210"/>
    <s v="Hutan lahan kering primer"/>
    <x v="1"/>
    <x v="0"/>
    <x v="1"/>
  </r>
  <r>
    <n v="7935"/>
    <n v="4"/>
    <n v="58"/>
    <n v="18"/>
    <x v="3"/>
    <n v="0"/>
    <x v="210"/>
    <x v="210"/>
    <s v="Lahan terbuka"/>
    <x v="3"/>
    <x v="0"/>
    <x v="0"/>
  </r>
  <r>
    <n v="7936"/>
    <n v="352"/>
    <n v="260"/>
    <n v="13"/>
    <x v="5"/>
    <n v="0"/>
    <x v="220"/>
    <x v="220"/>
    <s v="Pertanian lahan kering  campur semak / kebun campur"/>
    <x v="5"/>
    <x v="0"/>
    <x v="0"/>
  </r>
  <r>
    <n v="7937"/>
    <n v="29"/>
    <n v="260"/>
    <n v="18"/>
    <x v="5"/>
    <n v="0"/>
    <x v="220"/>
    <x v="220"/>
    <s v="Lahan terbuka"/>
    <x v="5"/>
    <x v="0"/>
    <x v="0"/>
  </r>
  <r>
    <n v="7938"/>
    <n v="3"/>
    <n v="7"/>
    <n v="2"/>
    <x v="3"/>
    <n v="0"/>
    <x v="197"/>
    <x v="197"/>
    <s v="Hutan lahan kering sekunder / bekas tebangan"/>
    <x v="3"/>
    <x v="0"/>
    <x v="1"/>
  </r>
  <r>
    <n v="7939"/>
    <n v="2461"/>
    <n v="53"/>
    <n v="2"/>
    <x v="4"/>
    <n v="0"/>
    <x v="230"/>
    <x v="230"/>
    <s v="Hutan lahan kering sekunder / bekas tebangan"/>
    <x v="4"/>
    <x v="0"/>
    <x v="0"/>
  </r>
  <r>
    <n v="7940"/>
    <n v="1"/>
    <n v="292"/>
    <n v="2"/>
    <x v="7"/>
    <n v="0"/>
    <x v="229"/>
    <x v="229"/>
    <s v="Hutan lahan kering sekunder / bekas tebangan"/>
    <x v="7"/>
    <x v="0"/>
    <x v="1"/>
  </r>
  <r>
    <n v="7941"/>
    <n v="32"/>
    <n v="26"/>
    <n v="11"/>
    <x v="1"/>
    <n v="1"/>
    <x v="226"/>
    <x v="226"/>
    <s v="Savanna / Padang rumput"/>
    <x v="1"/>
    <x v="1"/>
    <x v="0"/>
  </r>
  <r>
    <n v="7942"/>
    <n v="135"/>
    <n v="48"/>
    <n v="13"/>
    <x v="13"/>
    <n v="0"/>
    <x v="216"/>
    <x v="216"/>
    <s v="Pertanian lahan kering  campur semak / kebun campur"/>
    <x v="13"/>
    <x v="0"/>
    <x v="0"/>
  </r>
  <r>
    <n v="7943"/>
    <n v="3"/>
    <n v="47"/>
    <n v="13"/>
    <x v="5"/>
    <n v="0"/>
    <x v="217"/>
    <x v="217"/>
    <s v="Pertanian lahan kering  campur semak / kebun campur"/>
    <x v="5"/>
    <x v="0"/>
    <x v="0"/>
  </r>
  <r>
    <n v="7944"/>
    <n v="10"/>
    <n v="53"/>
    <n v="18"/>
    <x v="8"/>
    <n v="0"/>
    <x v="230"/>
    <x v="230"/>
    <s v="Lahan terbuka"/>
    <x v="8"/>
    <x v="0"/>
    <x v="0"/>
  </r>
  <r>
    <n v="7945"/>
    <n v="19"/>
    <n v="83"/>
    <n v="2"/>
    <x v="5"/>
    <n v="0"/>
    <x v="224"/>
    <x v="224"/>
    <s v="Hutan lahan kering sekunder / bekas tebangan"/>
    <x v="5"/>
    <x v="0"/>
    <x v="1"/>
  </r>
  <r>
    <n v="7946"/>
    <n v="2"/>
    <n v="293"/>
    <n v="15"/>
    <x v="6"/>
    <n v="0"/>
    <x v="219"/>
    <x v="219"/>
    <s v="Tambak"/>
    <x v="6"/>
    <x v="0"/>
    <x v="0"/>
  </r>
  <r>
    <n v="7947"/>
    <n v="4"/>
    <n v="7"/>
    <n v="14"/>
    <x v="7"/>
    <n v="0"/>
    <x v="197"/>
    <x v="197"/>
    <s v="Sawah"/>
    <x v="7"/>
    <x v="0"/>
    <x v="0"/>
  </r>
  <r>
    <n v="7948"/>
    <n v="75"/>
    <n v="23"/>
    <n v="10"/>
    <x v="12"/>
    <n v="0"/>
    <x v="221"/>
    <x v="221"/>
    <s v="Semak belukar rawa"/>
    <x v="12"/>
    <x v="0"/>
    <x v="0"/>
  </r>
  <r>
    <n v="7949"/>
    <n v="185"/>
    <n v="48"/>
    <n v="9"/>
    <x v="12"/>
    <n v="0"/>
    <x v="216"/>
    <x v="216"/>
    <s v="Semak belukar"/>
    <x v="12"/>
    <x v="0"/>
    <x v="0"/>
  </r>
  <r>
    <n v="7950"/>
    <n v="14"/>
    <n v="49"/>
    <n v="18"/>
    <x v="1"/>
    <n v="0"/>
    <x v="192"/>
    <x v="192"/>
    <s v="Lahan terbuka"/>
    <x v="1"/>
    <x v="0"/>
    <x v="0"/>
  </r>
  <r>
    <n v="7951"/>
    <n v="481"/>
    <n v="53"/>
    <n v="18"/>
    <x v="12"/>
    <n v="0"/>
    <x v="230"/>
    <x v="230"/>
    <s v="Lahan terbuka"/>
    <x v="12"/>
    <x v="0"/>
    <x v="0"/>
  </r>
  <r>
    <n v="7952"/>
    <n v="22"/>
    <n v="293"/>
    <n v="16"/>
    <x v="9"/>
    <n v="0"/>
    <x v="219"/>
    <x v="219"/>
    <s v="Pemukiman"/>
    <x v="9"/>
    <x v="0"/>
    <x v="0"/>
  </r>
  <r>
    <n v="7953"/>
    <n v="79"/>
    <n v="293"/>
    <n v="15"/>
    <x v="17"/>
    <n v="0"/>
    <x v="219"/>
    <x v="219"/>
    <s v="Tambak"/>
    <x v="17"/>
    <x v="0"/>
    <x v="0"/>
  </r>
  <r>
    <n v="7954"/>
    <n v="1"/>
    <n v="263"/>
    <n v="20"/>
    <x v="6"/>
    <n v="0"/>
    <x v="204"/>
    <x v="204"/>
    <s v="Tubuh air"/>
    <x v="6"/>
    <x v="0"/>
    <x v="0"/>
  </r>
  <r>
    <n v="7955"/>
    <n v="646"/>
    <n v="3"/>
    <n v="1"/>
    <x v="13"/>
    <n v="0"/>
    <x v="233"/>
    <x v="233"/>
    <s v="Hutan lahan kering primer"/>
    <x v="13"/>
    <x v="0"/>
    <x v="0"/>
  </r>
  <r>
    <n v="7956"/>
    <n v="124"/>
    <n v="255"/>
    <n v="18"/>
    <x v="2"/>
    <n v="0"/>
    <x v="222"/>
    <x v="222"/>
    <s v="Lahan terbuka"/>
    <x v="2"/>
    <x v="0"/>
    <x v="0"/>
  </r>
  <r>
    <n v="7957"/>
    <n v="5"/>
    <n v="48"/>
    <n v="0"/>
    <x v="7"/>
    <n v="0"/>
    <x v="216"/>
    <x v="216"/>
    <s v="No data"/>
    <x v="7"/>
    <x v="0"/>
    <x v="0"/>
  </r>
  <r>
    <n v="7958"/>
    <n v="41"/>
    <n v="53"/>
    <n v="9"/>
    <x v="12"/>
    <n v="0"/>
    <x v="230"/>
    <x v="230"/>
    <s v="Semak belukar"/>
    <x v="12"/>
    <x v="0"/>
    <x v="0"/>
  </r>
  <r>
    <n v="7959"/>
    <n v="82"/>
    <n v="293"/>
    <n v="6"/>
    <x v="9"/>
    <n v="0"/>
    <x v="219"/>
    <x v="219"/>
    <s v="Hutan mangrove sekunder"/>
    <x v="9"/>
    <x v="0"/>
    <x v="0"/>
  </r>
  <r>
    <n v="7960"/>
    <n v="215"/>
    <n v="265"/>
    <n v="9"/>
    <x v="1"/>
    <n v="0"/>
    <x v="208"/>
    <x v="208"/>
    <s v="Semak belukar"/>
    <x v="1"/>
    <x v="0"/>
    <x v="0"/>
  </r>
  <r>
    <n v="7961"/>
    <n v="112"/>
    <n v="265"/>
    <n v="9"/>
    <x v="13"/>
    <n v="0"/>
    <x v="208"/>
    <x v="208"/>
    <s v="Semak belukar"/>
    <x v="13"/>
    <x v="0"/>
    <x v="0"/>
  </r>
  <r>
    <n v="7962"/>
    <n v="618"/>
    <n v="48"/>
    <n v="9"/>
    <x v="13"/>
    <n v="0"/>
    <x v="216"/>
    <x v="216"/>
    <s v="Semak belukar"/>
    <x v="13"/>
    <x v="0"/>
    <x v="0"/>
  </r>
  <r>
    <n v="7963"/>
    <n v="2"/>
    <n v="58"/>
    <n v="1"/>
    <x v="4"/>
    <n v="0"/>
    <x v="210"/>
    <x v="210"/>
    <s v="Hutan lahan kering primer"/>
    <x v="4"/>
    <x v="0"/>
    <x v="2"/>
  </r>
  <r>
    <n v="7964"/>
    <n v="15"/>
    <n v="58"/>
    <n v="18"/>
    <x v="7"/>
    <n v="0"/>
    <x v="210"/>
    <x v="210"/>
    <s v="Lahan terbuka"/>
    <x v="7"/>
    <x v="0"/>
    <x v="0"/>
  </r>
  <r>
    <n v="7965"/>
    <n v="1"/>
    <n v="293"/>
    <n v="0"/>
    <x v="9"/>
    <n v="0"/>
    <x v="219"/>
    <x v="219"/>
    <s v="No data"/>
    <x v="9"/>
    <x v="0"/>
    <x v="0"/>
  </r>
  <r>
    <n v="7966"/>
    <n v="2433"/>
    <n v="3"/>
    <n v="13"/>
    <x v="7"/>
    <n v="0"/>
    <x v="233"/>
    <x v="233"/>
    <s v="Pertanian lahan kering  campur semak / kebun campur"/>
    <x v="7"/>
    <x v="0"/>
    <x v="0"/>
  </r>
  <r>
    <n v="7967"/>
    <n v="28"/>
    <n v="265"/>
    <n v="9"/>
    <x v="2"/>
    <n v="0"/>
    <x v="208"/>
    <x v="208"/>
    <s v="Semak belukar"/>
    <x v="2"/>
    <x v="0"/>
    <x v="0"/>
  </r>
  <r>
    <n v="7968"/>
    <n v="36"/>
    <n v="48"/>
    <n v="16"/>
    <x v="3"/>
    <n v="0"/>
    <x v="216"/>
    <x v="216"/>
    <s v="Pemukiman"/>
    <x v="3"/>
    <x v="0"/>
    <x v="0"/>
  </r>
  <r>
    <n v="7969"/>
    <n v="69"/>
    <n v="48"/>
    <n v="9"/>
    <x v="2"/>
    <n v="0"/>
    <x v="216"/>
    <x v="216"/>
    <s v="Semak belukar"/>
    <x v="2"/>
    <x v="0"/>
    <x v="0"/>
  </r>
  <r>
    <n v="7970"/>
    <n v="29"/>
    <n v="56"/>
    <n v="13"/>
    <x v="12"/>
    <n v="0"/>
    <x v="206"/>
    <x v="206"/>
    <s v="Pertanian lahan kering  campur semak / kebun campur"/>
    <x v="12"/>
    <x v="0"/>
    <x v="0"/>
  </r>
  <r>
    <n v="7971"/>
    <n v="25"/>
    <n v="82"/>
    <n v="2"/>
    <x v="5"/>
    <n v="0"/>
    <x v="223"/>
    <x v="223"/>
    <s v="Hutan lahan kering sekunder / bekas tebangan"/>
    <x v="5"/>
    <x v="0"/>
    <x v="1"/>
  </r>
  <r>
    <n v="7972"/>
    <n v="55"/>
    <n v="83"/>
    <n v="13"/>
    <x v="3"/>
    <n v="0"/>
    <x v="224"/>
    <x v="224"/>
    <s v="Pertanian lahan kering  campur semak / kebun campur"/>
    <x v="3"/>
    <x v="0"/>
    <x v="0"/>
  </r>
  <r>
    <n v="7973"/>
    <n v="13"/>
    <n v="293"/>
    <n v="15"/>
    <x v="9"/>
    <n v="0"/>
    <x v="219"/>
    <x v="219"/>
    <s v="Tambak"/>
    <x v="9"/>
    <x v="0"/>
    <x v="0"/>
  </r>
  <r>
    <n v="7974"/>
    <n v="618"/>
    <n v="8"/>
    <n v="11"/>
    <x v="4"/>
    <n v="0"/>
    <x v="214"/>
    <x v="214"/>
    <s v="Savanna / Padang rumput"/>
    <x v="4"/>
    <x v="0"/>
    <x v="0"/>
  </r>
  <r>
    <n v="7975"/>
    <n v="775"/>
    <n v="25"/>
    <n v="11"/>
    <x v="13"/>
    <n v="0"/>
    <x v="225"/>
    <x v="225"/>
    <s v="Savanna / Padang rumput"/>
    <x v="13"/>
    <x v="0"/>
    <x v="0"/>
  </r>
  <r>
    <n v="7976"/>
    <n v="3"/>
    <n v="23"/>
    <n v="0"/>
    <x v="8"/>
    <n v="0"/>
    <x v="221"/>
    <x v="221"/>
    <s v="No data"/>
    <x v="8"/>
    <x v="0"/>
    <x v="0"/>
  </r>
  <r>
    <n v="7977"/>
    <n v="23"/>
    <n v="53"/>
    <n v="18"/>
    <x v="2"/>
    <n v="0"/>
    <x v="230"/>
    <x v="230"/>
    <s v="Lahan terbuka"/>
    <x v="2"/>
    <x v="0"/>
    <x v="0"/>
  </r>
  <r>
    <n v="7978"/>
    <n v="167"/>
    <n v="53"/>
    <n v="9"/>
    <x v="3"/>
    <n v="0"/>
    <x v="230"/>
    <x v="230"/>
    <s v="Semak belukar"/>
    <x v="3"/>
    <x v="0"/>
    <x v="0"/>
  </r>
  <r>
    <n v="7979"/>
    <n v="5"/>
    <n v="71"/>
    <n v="18"/>
    <x v="2"/>
    <n v="0"/>
    <x v="227"/>
    <x v="227"/>
    <s v="Lahan terbuka"/>
    <x v="2"/>
    <x v="0"/>
    <x v="0"/>
  </r>
  <r>
    <n v="7980"/>
    <n v="3821"/>
    <n v="3"/>
    <n v="13"/>
    <x v="1"/>
    <n v="0"/>
    <x v="233"/>
    <x v="233"/>
    <s v="Pertanian lahan kering  campur semak / kebun campur"/>
    <x v="1"/>
    <x v="0"/>
    <x v="0"/>
  </r>
  <r>
    <n v="7981"/>
    <n v="16"/>
    <n v="8"/>
    <n v="18"/>
    <x v="6"/>
    <n v="0"/>
    <x v="214"/>
    <x v="214"/>
    <s v="Lahan terbuka"/>
    <x v="6"/>
    <x v="0"/>
    <x v="0"/>
  </r>
  <r>
    <n v="7982"/>
    <n v="595"/>
    <n v="8"/>
    <n v="18"/>
    <x v="1"/>
    <n v="0"/>
    <x v="214"/>
    <x v="214"/>
    <s v="Lahan terbuka"/>
    <x v="1"/>
    <x v="0"/>
    <x v="0"/>
  </r>
  <r>
    <n v="7983"/>
    <n v="224"/>
    <n v="23"/>
    <n v="18"/>
    <x v="8"/>
    <n v="0"/>
    <x v="221"/>
    <x v="221"/>
    <s v="Lahan terbuka"/>
    <x v="8"/>
    <x v="0"/>
    <x v="0"/>
  </r>
  <r>
    <n v="7984"/>
    <n v="3"/>
    <n v="48"/>
    <n v="16"/>
    <x v="13"/>
    <n v="0"/>
    <x v="216"/>
    <x v="216"/>
    <s v="Pemukiman"/>
    <x v="13"/>
    <x v="0"/>
    <x v="0"/>
  </r>
  <r>
    <n v="7985"/>
    <n v="17"/>
    <n v="56"/>
    <n v="9"/>
    <x v="12"/>
    <n v="0"/>
    <x v="206"/>
    <x v="206"/>
    <s v="Semak belukar"/>
    <x v="12"/>
    <x v="0"/>
    <x v="0"/>
  </r>
  <r>
    <n v="7986"/>
    <n v="2062"/>
    <n v="3"/>
    <n v="13"/>
    <x v="4"/>
    <n v="0"/>
    <x v="233"/>
    <x v="233"/>
    <s v="Pertanian lahan kering  campur semak / kebun campur"/>
    <x v="4"/>
    <x v="0"/>
    <x v="0"/>
  </r>
  <r>
    <n v="7987"/>
    <n v="109"/>
    <n v="3"/>
    <n v="9"/>
    <x v="1"/>
    <n v="0"/>
    <x v="233"/>
    <x v="233"/>
    <s v="Semak belukar"/>
    <x v="1"/>
    <x v="0"/>
    <x v="0"/>
  </r>
  <r>
    <n v="7988"/>
    <n v="1302"/>
    <n v="2"/>
    <n v="1"/>
    <x v="13"/>
    <n v="0"/>
    <x v="231"/>
    <x v="231"/>
    <s v="Hutan lahan kering primer"/>
    <x v="13"/>
    <x v="0"/>
    <x v="0"/>
  </r>
  <r>
    <n v="7989"/>
    <n v="1910"/>
    <n v="71"/>
    <n v="2"/>
    <x v="1"/>
    <n v="0"/>
    <x v="227"/>
    <x v="227"/>
    <s v="Hutan lahan kering sekunder / bekas tebangan"/>
    <x v="1"/>
    <x v="0"/>
    <x v="1"/>
  </r>
  <r>
    <n v="7990"/>
    <n v="218"/>
    <n v="292"/>
    <n v="13"/>
    <x v="3"/>
    <n v="0"/>
    <x v="229"/>
    <x v="229"/>
    <s v="Pertanian lahan kering  campur semak / kebun campur"/>
    <x v="3"/>
    <x v="0"/>
    <x v="0"/>
  </r>
  <r>
    <n v="7991"/>
    <n v="76"/>
    <n v="3"/>
    <n v="9"/>
    <x v="7"/>
    <n v="0"/>
    <x v="233"/>
    <x v="233"/>
    <s v="Semak belukar"/>
    <x v="7"/>
    <x v="0"/>
    <x v="0"/>
  </r>
  <r>
    <n v="7992"/>
    <n v="53"/>
    <n v="23"/>
    <n v="9"/>
    <x v="6"/>
    <n v="0"/>
    <x v="221"/>
    <x v="221"/>
    <s v="Semak belukar"/>
    <x v="6"/>
    <x v="0"/>
    <x v="0"/>
  </r>
  <r>
    <n v="7993"/>
    <n v="237"/>
    <n v="23"/>
    <n v="9"/>
    <x v="1"/>
    <n v="0"/>
    <x v="221"/>
    <x v="221"/>
    <s v="Semak belukar"/>
    <x v="1"/>
    <x v="0"/>
    <x v="0"/>
  </r>
  <r>
    <n v="7994"/>
    <n v="20"/>
    <n v="53"/>
    <n v="13"/>
    <x v="12"/>
    <n v="0"/>
    <x v="230"/>
    <x v="230"/>
    <s v="Pertanian lahan kering  campur semak / kebun campur"/>
    <x v="12"/>
    <x v="0"/>
    <x v="0"/>
  </r>
  <r>
    <n v="7995"/>
    <n v="818"/>
    <n v="3"/>
    <n v="13"/>
    <x v="13"/>
    <n v="0"/>
    <x v="233"/>
    <x v="233"/>
    <s v="Pertanian lahan kering  campur semak / kebun campur"/>
    <x v="13"/>
    <x v="0"/>
    <x v="0"/>
  </r>
  <r>
    <n v="7996"/>
    <n v="77"/>
    <n v="1"/>
    <n v="1"/>
    <x v="2"/>
    <n v="0"/>
    <x v="228"/>
    <x v="228"/>
    <s v="Hutan lahan kering primer"/>
    <x v="2"/>
    <x v="0"/>
    <x v="1"/>
  </r>
  <r>
    <n v="7997"/>
    <n v="2"/>
    <n v="2"/>
    <n v="13"/>
    <x v="5"/>
    <n v="0"/>
    <x v="231"/>
    <x v="231"/>
    <s v="Pertanian lahan kering  campur semak / kebun campur"/>
    <x v="5"/>
    <x v="0"/>
    <x v="0"/>
  </r>
  <r>
    <n v="7998"/>
    <n v="14"/>
    <n v="260"/>
    <n v="13"/>
    <x v="6"/>
    <n v="0"/>
    <x v="220"/>
    <x v="220"/>
    <s v="Pertanian lahan kering  campur semak / kebun campur"/>
    <x v="6"/>
    <x v="0"/>
    <x v="0"/>
  </r>
  <r>
    <n v="7999"/>
    <n v="1"/>
    <n v="2"/>
    <n v="2"/>
    <x v="4"/>
    <n v="0"/>
    <x v="231"/>
    <x v="231"/>
    <s v="Hutan lahan kering sekunder / bekas tebangan"/>
    <x v="4"/>
    <x v="0"/>
    <x v="0"/>
  </r>
  <r>
    <n v="8000"/>
    <n v="129"/>
    <n v="8"/>
    <n v="11"/>
    <x v="2"/>
    <n v="0"/>
    <x v="214"/>
    <x v="214"/>
    <s v="Savanna / Padang rumput"/>
    <x v="2"/>
    <x v="0"/>
    <x v="0"/>
  </r>
  <r>
    <n v="8001"/>
    <n v="5"/>
    <n v="23"/>
    <n v="10"/>
    <x v="6"/>
    <n v="0"/>
    <x v="221"/>
    <x v="221"/>
    <s v="Semak belukar rawa"/>
    <x v="6"/>
    <x v="0"/>
    <x v="0"/>
  </r>
  <r>
    <n v="8002"/>
    <n v="66"/>
    <n v="48"/>
    <n v="9"/>
    <x v="4"/>
    <n v="0"/>
    <x v="216"/>
    <x v="216"/>
    <s v="Semak belukar"/>
    <x v="4"/>
    <x v="0"/>
    <x v="0"/>
  </r>
  <r>
    <n v="8003"/>
    <n v="21"/>
    <n v="53"/>
    <n v="18"/>
    <x v="4"/>
    <n v="0"/>
    <x v="230"/>
    <x v="230"/>
    <s v="Lahan terbuka"/>
    <x v="4"/>
    <x v="0"/>
    <x v="0"/>
  </r>
  <r>
    <n v="8004"/>
    <n v="4"/>
    <n v="58"/>
    <n v="18"/>
    <x v="4"/>
    <n v="0"/>
    <x v="210"/>
    <x v="210"/>
    <s v="Lahan terbuka"/>
    <x v="4"/>
    <x v="0"/>
    <x v="0"/>
  </r>
  <r>
    <n v="8005"/>
    <n v="69"/>
    <n v="3"/>
    <n v="2"/>
    <x v="13"/>
    <n v="0"/>
    <x v="233"/>
    <x v="233"/>
    <s v="Hutan lahan kering sekunder / bekas tebangan"/>
    <x v="13"/>
    <x v="0"/>
    <x v="0"/>
  </r>
  <r>
    <n v="8006"/>
    <n v="61"/>
    <n v="3"/>
    <n v="1"/>
    <x v="1"/>
    <n v="0"/>
    <x v="233"/>
    <x v="233"/>
    <s v="Hutan lahan kering primer"/>
    <x v="1"/>
    <x v="0"/>
    <x v="1"/>
  </r>
  <r>
    <n v="8007"/>
    <n v="1543"/>
    <n v="53"/>
    <n v="9"/>
    <x v="7"/>
    <n v="0"/>
    <x v="230"/>
    <x v="230"/>
    <s v="Semak belukar"/>
    <x v="7"/>
    <x v="0"/>
    <x v="0"/>
  </r>
  <r>
    <n v="8008"/>
    <n v="7"/>
    <n v="3"/>
    <n v="9"/>
    <x v="2"/>
    <n v="0"/>
    <x v="233"/>
    <x v="233"/>
    <s v="Semak belukar"/>
    <x v="2"/>
    <x v="0"/>
    <x v="0"/>
  </r>
  <r>
    <n v="8009"/>
    <n v="128"/>
    <n v="3"/>
    <n v="1"/>
    <x v="4"/>
    <n v="0"/>
    <x v="233"/>
    <x v="233"/>
    <s v="Hutan lahan kering primer"/>
    <x v="4"/>
    <x v="0"/>
    <x v="2"/>
  </r>
  <r>
    <n v="8010"/>
    <n v="4"/>
    <n v="8"/>
    <n v="14"/>
    <x v="4"/>
    <n v="0"/>
    <x v="214"/>
    <x v="214"/>
    <s v="Sawah"/>
    <x v="4"/>
    <x v="0"/>
    <x v="0"/>
  </r>
  <r>
    <n v="8011"/>
    <n v="2"/>
    <n v="23"/>
    <n v="18"/>
    <x v="6"/>
    <n v="0"/>
    <x v="221"/>
    <x v="221"/>
    <s v="Lahan terbuka"/>
    <x v="6"/>
    <x v="0"/>
    <x v="0"/>
  </r>
  <r>
    <n v="8012"/>
    <n v="610"/>
    <n v="47"/>
    <n v="2"/>
    <x v="3"/>
    <n v="0"/>
    <x v="217"/>
    <x v="217"/>
    <s v="Hutan lahan kering sekunder / bekas tebangan"/>
    <x v="3"/>
    <x v="0"/>
    <x v="1"/>
  </r>
  <r>
    <n v="8013"/>
    <n v="487"/>
    <n v="49"/>
    <n v="18"/>
    <x v="2"/>
    <n v="0"/>
    <x v="192"/>
    <x v="192"/>
    <s v="Lahan terbuka"/>
    <x v="2"/>
    <x v="0"/>
    <x v="0"/>
  </r>
  <r>
    <n v="8014"/>
    <n v="33"/>
    <n v="53"/>
    <n v="18"/>
    <x v="7"/>
    <n v="0"/>
    <x v="230"/>
    <x v="230"/>
    <s v="Lahan terbuka"/>
    <x v="7"/>
    <x v="0"/>
    <x v="0"/>
  </r>
  <r>
    <n v="8015"/>
    <n v="12"/>
    <n v="3"/>
    <n v="9"/>
    <x v="4"/>
    <n v="0"/>
    <x v="233"/>
    <x v="233"/>
    <s v="Semak belukar"/>
    <x v="4"/>
    <x v="0"/>
    <x v="0"/>
  </r>
  <r>
    <n v="8016"/>
    <n v="2"/>
    <n v="8"/>
    <n v="14"/>
    <x v="2"/>
    <n v="0"/>
    <x v="214"/>
    <x v="214"/>
    <s v="Sawah"/>
    <x v="2"/>
    <x v="0"/>
    <x v="0"/>
  </r>
  <r>
    <n v="8017"/>
    <n v="225"/>
    <n v="83"/>
    <n v="12"/>
    <x v="6"/>
    <n v="0"/>
    <x v="224"/>
    <x v="224"/>
    <s v="Pertanian lahan kering"/>
    <x v="6"/>
    <x v="0"/>
    <x v="0"/>
  </r>
  <r>
    <n v="8018"/>
    <n v="150"/>
    <n v="83"/>
    <n v="12"/>
    <x v="3"/>
    <n v="0"/>
    <x v="224"/>
    <x v="224"/>
    <s v="Pertanian lahan kering"/>
    <x v="3"/>
    <x v="0"/>
    <x v="0"/>
  </r>
  <r>
    <n v="8019"/>
    <n v="1394"/>
    <n v="2"/>
    <n v="13"/>
    <x v="7"/>
    <n v="0"/>
    <x v="231"/>
    <x v="231"/>
    <s v="Pertanian lahan kering  campur semak / kebun campur"/>
    <x v="7"/>
    <x v="0"/>
    <x v="0"/>
  </r>
  <r>
    <n v="8020"/>
    <n v="30"/>
    <n v="3"/>
    <n v="2"/>
    <x v="1"/>
    <n v="0"/>
    <x v="233"/>
    <x v="233"/>
    <s v="Hutan lahan kering sekunder / bekas tebangan"/>
    <x v="1"/>
    <x v="0"/>
    <x v="1"/>
  </r>
  <r>
    <n v="8021"/>
    <n v="179"/>
    <n v="2"/>
    <n v="2"/>
    <x v="1"/>
    <n v="0"/>
    <x v="231"/>
    <x v="231"/>
    <s v="Hutan lahan kering sekunder / bekas tebangan"/>
    <x v="1"/>
    <x v="0"/>
    <x v="1"/>
  </r>
  <r>
    <n v="8022"/>
    <n v="2"/>
    <n v="26"/>
    <n v="14"/>
    <x v="1"/>
    <n v="1"/>
    <x v="226"/>
    <x v="226"/>
    <s v="Sawah"/>
    <x v="1"/>
    <x v="1"/>
    <x v="0"/>
  </r>
  <r>
    <n v="8023"/>
    <n v="850"/>
    <n v="3"/>
    <n v="13"/>
    <x v="2"/>
    <n v="0"/>
    <x v="233"/>
    <x v="233"/>
    <s v="Pertanian lahan kering  campur semak / kebun campur"/>
    <x v="2"/>
    <x v="0"/>
    <x v="0"/>
  </r>
  <r>
    <n v="8024"/>
    <n v="70"/>
    <n v="9"/>
    <n v="18"/>
    <x v="4"/>
    <n v="0"/>
    <x v="232"/>
    <x v="232"/>
    <s v="Lahan terbuka"/>
    <x v="4"/>
    <x v="0"/>
    <x v="0"/>
  </r>
  <r>
    <n v="8025"/>
    <n v="239"/>
    <n v="23"/>
    <n v="14"/>
    <x v="6"/>
    <n v="0"/>
    <x v="221"/>
    <x v="221"/>
    <s v="Sawah"/>
    <x v="6"/>
    <x v="0"/>
    <x v="0"/>
  </r>
  <r>
    <n v="8026"/>
    <n v="1"/>
    <n v="23"/>
    <n v="12"/>
    <x v="8"/>
    <n v="0"/>
    <x v="221"/>
    <x v="221"/>
    <s v="Pertanian lahan kering"/>
    <x v="8"/>
    <x v="0"/>
    <x v="0"/>
  </r>
  <r>
    <n v="8027"/>
    <n v="23"/>
    <n v="23"/>
    <n v="14"/>
    <x v="8"/>
    <n v="0"/>
    <x v="221"/>
    <x v="221"/>
    <s v="Sawah"/>
    <x v="8"/>
    <x v="0"/>
    <x v="0"/>
  </r>
  <r>
    <n v="8028"/>
    <n v="4"/>
    <n v="260"/>
    <n v="13"/>
    <x v="8"/>
    <n v="0"/>
    <x v="220"/>
    <x v="220"/>
    <s v="Pertanian lahan kering  campur semak / kebun campur"/>
    <x v="8"/>
    <x v="0"/>
    <x v="0"/>
  </r>
  <r>
    <n v="8029"/>
    <n v="14"/>
    <n v="260"/>
    <n v="20"/>
    <x v="12"/>
    <n v="0"/>
    <x v="220"/>
    <x v="220"/>
    <s v="Tubuh air"/>
    <x v="12"/>
    <x v="0"/>
    <x v="0"/>
  </r>
  <r>
    <n v="8030"/>
    <n v="22"/>
    <n v="2"/>
    <n v="1"/>
    <x v="2"/>
    <n v="0"/>
    <x v="231"/>
    <x v="231"/>
    <s v="Hutan lahan kering primer"/>
    <x v="2"/>
    <x v="0"/>
    <x v="1"/>
  </r>
  <r>
    <n v="8031"/>
    <n v="20"/>
    <n v="3"/>
    <n v="9"/>
    <x v="13"/>
    <n v="0"/>
    <x v="233"/>
    <x v="233"/>
    <s v="Semak belukar"/>
    <x v="13"/>
    <x v="0"/>
    <x v="0"/>
  </r>
  <r>
    <n v="8032"/>
    <n v="14"/>
    <n v="292"/>
    <n v="16"/>
    <x v="17"/>
    <n v="0"/>
    <x v="229"/>
    <x v="229"/>
    <s v="Pemukiman"/>
    <x v="17"/>
    <x v="0"/>
    <x v="0"/>
  </r>
  <r>
    <n v="8033"/>
    <n v="1"/>
    <n v="7"/>
    <n v="18"/>
    <x v="3"/>
    <n v="0"/>
    <x v="197"/>
    <x v="197"/>
    <s v="Lahan terbuka"/>
    <x v="3"/>
    <x v="0"/>
    <x v="0"/>
  </r>
  <r>
    <n v="8034"/>
    <n v="83"/>
    <n v="292"/>
    <n v="15"/>
    <x v="17"/>
    <n v="0"/>
    <x v="229"/>
    <x v="229"/>
    <s v="Tambak"/>
    <x v="17"/>
    <x v="0"/>
    <x v="0"/>
  </r>
  <r>
    <n v="8035"/>
    <n v="165"/>
    <n v="260"/>
    <n v="9"/>
    <x v="2"/>
    <n v="0"/>
    <x v="220"/>
    <x v="220"/>
    <s v="Semak belukar"/>
    <x v="2"/>
    <x v="0"/>
    <x v="0"/>
  </r>
  <r>
    <n v="8036"/>
    <n v="120"/>
    <n v="23"/>
    <n v="21"/>
    <x v="6"/>
    <n v="0"/>
    <x v="221"/>
    <x v="221"/>
    <s v="Rawa"/>
    <x v="6"/>
    <x v="0"/>
    <x v="0"/>
  </r>
  <r>
    <n v="8037"/>
    <n v="1"/>
    <n v="53"/>
    <n v="1"/>
    <x v="7"/>
    <n v="0"/>
    <x v="230"/>
    <x v="230"/>
    <s v="Hutan lahan kering primer"/>
    <x v="7"/>
    <x v="0"/>
    <x v="1"/>
  </r>
  <r>
    <n v="8038"/>
    <n v="1"/>
    <n v="55"/>
    <n v="1"/>
    <x v="12"/>
    <n v="0"/>
    <x v="202"/>
    <x v="202"/>
    <s v="Hutan lahan kering primer"/>
    <x v="12"/>
    <x v="0"/>
    <x v="1"/>
  </r>
  <r>
    <n v="8039"/>
    <n v="1"/>
    <n v="292"/>
    <n v="15"/>
    <x v="6"/>
    <n v="0"/>
    <x v="229"/>
    <x v="229"/>
    <s v="Tambak"/>
    <x v="6"/>
    <x v="0"/>
    <x v="0"/>
  </r>
  <r>
    <n v="8040"/>
    <n v="14"/>
    <n v="260"/>
    <n v="20"/>
    <x v="4"/>
    <n v="0"/>
    <x v="220"/>
    <x v="220"/>
    <s v="Tubuh air"/>
    <x v="4"/>
    <x v="0"/>
    <x v="0"/>
  </r>
  <r>
    <n v="8041"/>
    <n v="47"/>
    <n v="45"/>
    <n v="0"/>
    <x v="12"/>
    <n v="0"/>
    <x v="234"/>
    <x v="234"/>
    <s v="No data"/>
    <x v="12"/>
    <x v="0"/>
    <x v="0"/>
  </r>
  <r>
    <n v="8042"/>
    <n v="1"/>
    <n v="55"/>
    <n v="1"/>
    <x v="7"/>
    <n v="0"/>
    <x v="202"/>
    <x v="202"/>
    <s v="Hutan lahan kering primer"/>
    <x v="7"/>
    <x v="0"/>
    <x v="1"/>
  </r>
  <r>
    <n v="8043"/>
    <n v="1"/>
    <n v="292"/>
    <n v="15"/>
    <x v="3"/>
    <n v="0"/>
    <x v="229"/>
    <x v="229"/>
    <s v="Tambak"/>
    <x v="3"/>
    <x v="0"/>
    <x v="0"/>
  </r>
  <r>
    <n v="8044"/>
    <n v="22"/>
    <n v="255"/>
    <n v="1"/>
    <x v="4"/>
    <n v="0"/>
    <x v="222"/>
    <x v="222"/>
    <s v="Hutan lahan kering primer"/>
    <x v="4"/>
    <x v="0"/>
    <x v="2"/>
  </r>
  <r>
    <n v="8045"/>
    <n v="16209"/>
    <n v="45"/>
    <n v="2"/>
    <x v="4"/>
    <n v="0"/>
    <x v="234"/>
    <x v="234"/>
    <s v="Hutan lahan kering sekunder / bekas tebangan"/>
    <x v="4"/>
    <x v="0"/>
    <x v="0"/>
  </r>
  <r>
    <n v="8046"/>
    <n v="87"/>
    <n v="48"/>
    <n v="9"/>
    <x v="5"/>
    <n v="0"/>
    <x v="216"/>
    <x v="216"/>
    <s v="Semak belukar"/>
    <x v="5"/>
    <x v="0"/>
    <x v="0"/>
  </r>
  <r>
    <n v="8047"/>
    <n v="81"/>
    <n v="47"/>
    <n v="13"/>
    <x v="4"/>
    <n v="0"/>
    <x v="217"/>
    <x v="217"/>
    <s v="Pertanian lahan kering  campur semak / kebun campur"/>
    <x v="4"/>
    <x v="0"/>
    <x v="0"/>
  </r>
  <r>
    <n v="8048"/>
    <n v="8"/>
    <n v="48"/>
    <n v="18"/>
    <x v="7"/>
    <n v="0"/>
    <x v="216"/>
    <x v="216"/>
    <s v="Lahan terbuka"/>
    <x v="7"/>
    <x v="0"/>
    <x v="0"/>
  </r>
  <r>
    <n v="8049"/>
    <n v="2"/>
    <n v="56"/>
    <n v="18"/>
    <x v="3"/>
    <n v="0"/>
    <x v="206"/>
    <x v="206"/>
    <s v="Lahan terbuka"/>
    <x v="3"/>
    <x v="0"/>
    <x v="0"/>
  </r>
  <r>
    <n v="8050"/>
    <n v="16"/>
    <n v="53"/>
    <n v="13"/>
    <x v="6"/>
    <n v="0"/>
    <x v="230"/>
    <x v="230"/>
    <s v="Pertanian lahan kering  campur semak / kebun campur"/>
    <x v="6"/>
    <x v="0"/>
    <x v="0"/>
  </r>
  <r>
    <n v="8051"/>
    <n v="159"/>
    <n v="3"/>
    <n v="13"/>
    <x v="3"/>
    <n v="0"/>
    <x v="233"/>
    <x v="233"/>
    <s v="Pertanian lahan kering  campur semak / kebun campur"/>
    <x v="3"/>
    <x v="0"/>
    <x v="0"/>
  </r>
  <r>
    <n v="8052"/>
    <n v="673"/>
    <n v="255"/>
    <n v="9"/>
    <x v="2"/>
    <n v="0"/>
    <x v="222"/>
    <x v="222"/>
    <s v="Semak belukar"/>
    <x v="2"/>
    <x v="0"/>
    <x v="0"/>
  </r>
  <r>
    <n v="8053"/>
    <n v="1"/>
    <n v="45"/>
    <n v="13"/>
    <x v="7"/>
    <n v="0"/>
    <x v="234"/>
    <x v="234"/>
    <s v="Pertanian lahan kering  campur semak / kebun campur"/>
    <x v="7"/>
    <x v="0"/>
    <x v="0"/>
  </r>
  <r>
    <n v="8054"/>
    <n v="1"/>
    <n v="45"/>
    <n v="18"/>
    <x v="7"/>
    <n v="0"/>
    <x v="234"/>
    <x v="234"/>
    <s v="Lahan terbuka"/>
    <x v="7"/>
    <x v="0"/>
    <x v="0"/>
  </r>
  <r>
    <n v="8055"/>
    <n v="268"/>
    <n v="45"/>
    <n v="18"/>
    <x v="12"/>
    <n v="0"/>
    <x v="234"/>
    <x v="234"/>
    <s v="Lahan terbuka"/>
    <x v="12"/>
    <x v="0"/>
    <x v="0"/>
  </r>
  <r>
    <n v="8056"/>
    <n v="25"/>
    <n v="48"/>
    <n v="9"/>
    <x v="6"/>
    <n v="0"/>
    <x v="216"/>
    <x v="216"/>
    <s v="Semak belukar"/>
    <x v="6"/>
    <x v="0"/>
    <x v="0"/>
  </r>
  <r>
    <n v="8057"/>
    <n v="787"/>
    <n v="71"/>
    <n v="11"/>
    <x v="1"/>
    <n v="0"/>
    <x v="227"/>
    <x v="227"/>
    <s v="Savanna / Padang rumput"/>
    <x v="1"/>
    <x v="0"/>
    <x v="0"/>
  </r>
  <r>
    <n v="8058"/>
    <n v="774"/>
    <n v="3"/>
    <n v="13"/>
    <x v="6"/>
    <n v="0"/>
    <x v="233"/>
    <x v="233"/>
    <s v="Pertanian lahan kering  campur semak / kebun campur"/>
    <x v="6"/>
    <x v="0"/>
    <x v="0"/>
  </r>
  <r>
    <n v="8059"/>
    <n v="11"/>
    <n v="23"/>
    <n v="9"/>
    <x v="8"/>
    <n v="0"/>
    <x v="221"/>
    <x v="221"/>
    <s v="Semak belukar"/>
    <x v="8"/>
    <x v="0"/>
    <x v="0"/>
  </r>
  <r>
    <n v="8060"/>
    <n v="35"/>
    <n v="45"/>
    <n v="18"/>
    <x v="4"/>
    <n v="0"/>
    <x v="234"/>
    <x v="234"/>
    <s v="Lahan terbuka"/>
    <x v="4"/>
    <x v="0"/>
    <x v="0"/>
  </r>
  <r>
    <n v="8061"/>
    <n v="8"/>
    <n v="53"/>
    <n v="18"/>
    <x v="1"/>
    <n v="0"/>
    <x v="230"/>
    <x v="230"/>
    <s v="Lahan terbuka"/>
    <x v="1"/>
    <x v="0"/>
    <x v="0"/>
  </r>
  <r>
    <n v="8062"/>
    <n v="195"/>
    <n v="292"/>
    <n v="5"/>
    <x v="17"/>
    <n v="0"/>
    <x v="229"/>
    <x v="229"/>
    <s v="Hutan mangrove primer"/>
    <x v="17"/>
    <x v="0"/>
    <x v="1"/>
  </r>
  <r>
    <n v="8063"/>
    <n v="1"/>
    <n v="292"/>
    <n v="15"/>
    <x v="9"/>
    <n v="0"/>
    <x v="229"/>
    <x v="229"/>
    <s v="Tambak"/>
    <x v="9"/>
    <x v="0"/>
    <x v="0"/>
  </r>
  <r>
    <n v="8064"/>
    <n v="2"/>
    <n v="260"/>
    <n v="0"/>
    <x v="2"/>
    <n v="0"/>
    <x v="220"/>
    <x v="220"/>
    <s v="No data"/>
    <x v="2"/>
    <x v="0"/>
    <x v="0"/>
  </r>
  <r>
    <n v="8065"/>
    <n v="1"/>
    <n v="3"/>
    <n v="18"/>
    <x v="1"/>
    <n v="0"/>
    <x v="233"/>
    <x v="233"/>
    <s v="Lahan terbuka"/>
    <x v="1"/>
    <x v="0"/>
    <x v="0"/>
  </r>
  <r>
    <n v="8066"/>
    <n v="206"/>
    <n v="255"/>
    <n v="9"/>
    <x v="4"/>
    <n v="0"/>
    <x v="222"/>
    <x v="222"/>
    <s v="Semak belukar"/>
    <x v="4"/>
    <x v="0"/>
    <x v="0"/>
  </r>
  <r>
    <n v="8067"/>
    <n v="2780"/>
    <n v="9"/>
    <n v="11"/>
    <x v="6"/>
    <n v="0"/>
    <x v="232"/>
    <x v="232"/>
    <s v="Savanna / Padang rumput"/>
    <x v="6"/>
    <x v="0"/>
    <x v="0"/>
  </r>
  <r>
    <n v="8068"/>
    <n v="1646"/>
    <n v="9"/>
    <n v="14"/>
    <x v="6"/>
    <n v="0"/>
    <x v="232"/>
    <x v="232"/>
    <s v="Sawah"/>
    <x v="6"/>
    <x v="0"/>
    <x v="0"/>
  </r>
  <r>
    <n v="8069"/>
    <n v="65"/>
    <n v="25"/>
    <n v="18"/>
    <x v="4"/>
    <n v="0"/>
    <x v="225"/>
    <x v="225"/>
    <s v="Lahan terbuka"/>
    <x v="4"/>
    <x v="0"/>
    <x v="0"/>
  </r>
  <r>
    <n v="8070"/>
    <n v="453"/>
    <n v="25"/>
    <n v="18"/>
    <x v="1"/>
    <n v="0"/>
    <x v="225"/>
    <x v="225"/>
    <s v="Lahan terbuka"/>
    <x v="1"/>
    <x v="0"/>
    <x v="0"/>
  </r>
  <r>
    <n v="8071"/>
    <n v="112"/>
    <n v="45"/>
    <n v="0"/>
    <x v="0"/>
    <n v="0"/>
    <x v="234"/>
    <x v="234"/>
    <s v="No data"/>
    <x v="0"/>
    <x v="0"/>
    <x v="0"/>
  </r>
  <r>
    <n v="8072"/>
    <n v="10"/>
    <n v="45"/>
    <n v="0"/>
    <x v="2"/>
    <n v="0"/>
    <x v="234"/>
    <x v="234"/>
    <s v="No data"/>
    <x v="2"/>
    <x v="0"/>
    <x v="0"/>
  </r>
  <r>
    <n v="8073"/>
    <n v="137"/>
    <n v="292"/>
    <n v="5"/>
    <x v="9"/>
    <n v="0"/>
    <x v="229"/>
    <x v="229"/>
    <s v="Hutan mangrove primer"/>
    <x v="9"/>
    <x v="0"/>
    <x v="0"/>
  </r>
  <r>
    <n v="8074"/>
    <n v="1"/>
    <n v="260"/>
    <n v="20"/>
    <x v="1"/>
    <n v="0"/>
    <x v="220"/>
    <x v="220"/>
    <s v="Tubuh air"/>
    <x v="1"/>
    <x v="0"/>
    <x v="0"/>
  </r>
  <r>
    <n v="8075"/>
    <n v="1839"/>
    <n v="9"/>
    <n v="9"/>
    <x v="4"/>
    <n v="0"/>
    <x v="232"/>
    <x v="232"/>
    <s v="Semak belukar"/>
    <x v="4"/>
    <x v="0"/>
    <x v="0"/>
  </r>
  <r>
    <n v="8076"/>
    <n v="3803"/>
    <n v="45"/>
    <n v="2"/>
    <x v="2"/>
    <n v="0"/>
    <x v="234"/>
    <x v="234"/>
    <s v="Hutan lahan kering sekunder / bekas tebangan"/>
    <x v="2"/>
    <x v="0"/>
    <x v="1"/>
  </r>
  <r>
    <n v="8077"/>
    <n v="553"/>
    <n v="3"/>
    <n v="7"/>
    <x v="19"/>
    <n v="0"/>
    <x v="233"/>
    <x v="233"/>
    <s v="Hutan tanaman"/>
    <x v="19"/>
    <x v="0"/>
    <x v="0"/>
  </r>
  <r>
    <n v="8078"/>
    <n v="15"/>
    <n v="3"/>
    <n v="7"/>
    <x v="2"/>
    <n v="0"/>
    <x v="233"/>
    <x v="233"/>
    <s v="Hutan tanaman"/>
    <x v="2"/>
    <x v="0"/>
    <x v="0"/>
  </r>
  <r>
    <n v="8079"/>
    <n v="90"/>
    <n v="8"/>
    <n v="11"/>
    <x v="3"/>
    <n v="0"/>
    <x v="214"/>
    <x v="214"/>
    <s v="Savanna / Padang rumput"/>
    <x v="3"/>
    <x v="0"/>
    <x v="0"/>
  </r>
  <r>
    <n v="8080"/>
    <n v="10"/>
    <n v="23"/>
    <n v="14"/>
    <x v="1"/>
    <n v="0"/>
    <x v="221"/>
    <x v="221"/>
    <s v="Sawah"/>
    <x v="1"/>
    <x v="0"/>
    <x v="0"/>
  </r>
  <r>
    <n v="8081"/>
    <n v="626"/>
    <n v="45"/>
    <n v="2"/>
    <x v="12"/>
    <n v="0"/>
    <x v="234"/>
    <x v="234"/>
    <s v="Hutan lahan kering sekunder / bekas tebangan"/>
    <x v="12"/>
    <x v="0"/>
    <x v="1"/>
  </r>
  <r>
    <n v="8082"/>
    <n v="618"/>
    <n v="2"/>
    <n v="14"/>
    <x v="6"/>
    <n v="0"/>
    <x v="231"/>
    <x v="231"/>
    <s v="Sawah"/>
    <x v="6"/>
    <x v="0"/>
    <x v="0"/>
  </r>
  <r>
    <n v="8083"/>
    <n v="116"/>
    <n v="8"/>
    <n v="13"/>
    <x v="4"/>
    <n v="0"/>
    <x v="214"/>
    <x v="214"/>
    <s v="Pertanian lahan kering  campur semak / kebun campur"/>
    <x v="4"/>
    <x v="0"/>
    <x v="0"/>
  </r>
  <r>
    <n v="8084"/>
    <n v="1713"/>
    <n v="8"/>
    <n v="13"/>
    <x v="1"/>
    <n v="0"/>
    <x v="214"/>
    <x v="214"/>
    <s v="Pertanian lahan kering  campur semak / kebun campur"/>
    <x v="1"/>
    <x v="0"/>
    <x v="0"/>
  </r>
  <r>
    <n v="8085"/>
    <n v="6"/>
    <n v="23"/>
    <n v="21"/>
    <x v="1"/>
    <n v="0"/>
    <x v="221"/>
    <x v="221"/>
    <s v="Rawa"/>
    <x v="1"/>
    <x v="0"/>
    <x v="0"/>
  </r>
  <r>
    <n v="8086"/>
    <n v="4"/>
    <n v="260"/>
    <n v="9"/>
    <x v="0"/>
    <n v="0"/>
    <x v="220"/>
    <x v="220"/>
    <s v="Semak belukar"/>
    <x v="0"/>
    <x v="0"/>
    <x v="0"/>
  </r>
  <r>
    <n v="8087"/>
    <n v="10"/>
    <n v="260"/>
    <n v="7"/>
    <x v="19"/>
    <n v="0"/>
    <x v="220"/>
    <x v="220"/>
    <s v="Hutan tanaman"/>
    <x v="19"/>
    <x v="0"/>
    <x v="0"/>
  </r>
  <r>
    <n v="8088"/>
    <n v="51"/>
    <n v="3"/>
    <n v="7"/>
    <x v="1"/>
    <n v="0"/>
    <x v="233"/>
    <x v="233"/>
    <s v="Hutan tanaman"/>
    <x v="1"/>
    <x v="0"/>
    <x v="0"/>
  </r>
  <r>
    <n v="8089"/>
    <n v="1"/>
    <n v="255"/>
    <n v="13"/>
    <x v="5"/>
    <n v="0"/>
    <x v="222"/>
    <x v="222"/>
    <s v="Pertanian lahan kering  campur semak / kebun campur"/>
    <x v="5"/>
    <x v="0"/>
    <x v="0"/>
  </r>
  <r>
    <n v="8090"/>
    <n v="12"/>
    <n v="260"/>
    <n v="13"/>
    <x v="19"/>
    <n v="0"/>
    <x v="220"/>
    <x v="220"/>
    <s v="Pertanian lahan kering  campur semak / kebun campur"/>
    <x v="19"/>
    <x v="0"/>
    <x v="0"/>
  </r>
  <r>
    <n v="8091"/>
    <n v="7"/>
    <n v="260"/>
    <n v="7"/>
    <x v="2"/>
    <n v="0"/>
    <x v="220"/>
    <x v="220"/>
    <s v="Hutan tanaman"/>
    <x v="2"/>
    <x v="0"/>
    <x v="0"/>
  </r>
  <r>
    <n v="8092"/>
    <n v="52"/>
    <n v="3"/>
    <n v="2"/>
    <x v="7"/>
    <n v="0"/>
    <x v="233"/>
    <x v="233"/>
    <s v="Hutan lahan kering sekunder / bekas tebangan"/>
    <x v="7"/>
    <x v="0"/>
    <x v="1"/>
  </r>
  <r>
    <n v="8093"/>
    <n v="3"/>
    <n v="3"/>
    <n v="1"/>
    <x v="2"/>
    <n v="0"/>
    <x v="233"/>
    <x v="233"/>
    <s v="Hutan lahan kering primer"/>
    <x v="2"/>
    <x v="0"/>
    <x v="1"/>
  </r>
  <r>
    <n v="8094"/>
    <n v="134"/>
    <n v="255"/>
    <n v="1"/>
    <x v="5"/>
    <n v="0"/>
    <x v="222"/>
    <x v="222"/>
    <s v="Hutan lahan kering primer"/>
    <x v="5"/>
    <x v="0"/>
    <x v="1"/>
  </r>
  <r>
    <n v="8095"/>
    <n v="183"/>
    <n v="255"/>
    <n v="9"/>
    <x v="13"/>
    <n v="0"/>
    <x v="222"/>
    <x v="222"/>
    <s v="Semak belukar"/>
    <x v="13"/>
    <x v="0"/>
    <x v="0"/>
  </r>
  <r>
    <n v="8096"/>
    <n v="47"/>
    <n v="58"/>
    <n v="2"/>
    <x v="5"/>
    <n v="0"/>
    <x v="210"/>
    <x v="210"/>
    <s v="Hutan lahan kering sekunder / bekas tebangan"/>
    <x v="5"/>
    <x v="0"/>
    <x v="1"/>
  </r>
  <r>
    <n v="8097"/>
    <n v="46"/>
    <n v="292"/>
    <n v="13"/>
    <x v="17"/>
    <n v="0"/>
    <x v="229"/>
    <x v="229"/>
    <s v="Pertanian lahan kering  campur semak / kebun campur"/>
    <x v="17"/>
    <x v="0"/>
    <x v="0"/>
  </r>
  <r>
    <n v="8098"/>
    <n v="2"/>
    <n v="260"/>
    <n v="20"/>
    <x v="2"/>
    <n v="0"/>
    <x v="220"/>
    <x v="220"/>
    <s v="Tubuh air"/>
    <x v="2"/>
    <x v="0"/>
    <x v="0"/>
  </r>
  <r>
    <n v="8099"/>
    <n v="10"/>
    <n v="45"/>
    <n v="0"/>
    <x v="4"/>
    <n v="0"/>
    <x v="234"/>
    <x v="234"/>
    <s v="No data"/>
    <x v="4"/>
    <x v="0"/>
    <x v="0"/>
  </r>
  <r>
    <n v="8100"/>
    <n v="32"/>
    <n v="53"/>
    <n v="9"/>
    <x v="6"/>
    <n v="0"/>
    <x v="230"/>
    <x v="230"/>
    <s v="Semak belukar"/>
    <x v="6"/>
    <x v="0"/>
    <x v="0"/>
  </r>
  <r>
    <n v="8101"/>
    <n v="31"/>
    <n v="71"/>
    <n v="11"/>
    <x v="2"/>
    <n v="0"/>
    <x v="227"/>
    <x v="227"/>
    <s v="Savanna / Padang rumput"/>
    <x v="2"/>
    <x v="0"/>
    <x v="0"/>
  </r>
  <r>
    <n v="8102"/>
    <n v="233"/>
    <n v="260"/>
    <n v="10"/>
    <x v="7"/>
    <n v="0"/>
    <x v="220"/>
    <x v="220"/>
    <s v="Semak belukar rawa"/>
    <x v="7"/>
    <x v="0"/>
    <x v="0"/>
  </r>
  <r>
    <n v="8103"/>
    <n v="543"/>
    <n v="255"/>
    <n v="1"/>
    <x v="2"/>
    <n v="0"/>
    <x v="222"/>
    <x v="222"/>
    <s v="Hutan lahan kering primer"/>
    <x v="2"/>
    <x v="0"/>
    <x v="1"/>
  </r>
  <r>
    <n v="8104"/>
    <n v="472"/>
    <n v="23"/>
    <n v="11"/>
    <x v="8"/>
    <n v="0"/>
    <x v="221"/>
    <x v="221"/>
    <s v="Savanna / Padang rumput"/>
    <x v="8"/>
    <x v="0"/>
    <x v="0"/>
  </r>
  <r>
    <n v="8105"/>
    <n v="232"/>
    <n v="72"/>
    <n v="18"/>
    <x v="1"/>
    <n v="0"/>
    <x v="218"/>
    <x v="218"/>
    <s v="Lahan terbuka"/>
    <x v="1"/>
    <x v="0"/>
    <x v="0"/>
  </r>
  <r>
    <n v="8106"/>
    <n v="38"/>
    <n v="3"/>
    <n v="1"/>
    <x v="7"/>
    <n v="0"/>
    <x v="233"/>
    <x v="233"/>
    <s v="Hutan lahan kering primer"/>
    <x v="7"/>
    <x v="0"/>
    <x v="1"/>
  </r>
  <r>
    <n v="8107"/>
    <n v="13"/>
    <n v="3"/>
    <n v="2"/>
    <x v="2"/>
    <n v="0"/>
    <x v="233"/>
    <x v="233"/>
    <s v="Hutan lahan kering sekunder / bekas tebangan"/>
    <x v="2"/>
    <x v="0"/>
    <x v="1"/>
  </r>
  <r>
    <n v="8108"/>
    <n v="162"/>
    <n v="255"/>
    <n v="2"/>
    <x v="5"/>
    <n v="0"/>
    <x v="222"/>
    <x v="222"/>
    <s v="Hutan lahan kering sekunder / bekas tebangan"/>
    <x v="5"/>
    <x v="0"/>
    <x v="1"/>
  </r>
  <r>
    <n v="8109"/>
    <n v="64"/>
    <n v="71"/>
    <n v="2"/>
    <x v="5"/>
    <n v="0"/>
    <x v="227"/>
    <x v="227"/>
    <s v="Hutan lahan kering sekunder / bekas tebangan"/>
    <x v="5"/>
    <x v="0"/>
    <x v="1"/>
  </r>
  <r>
    <n v="8110"/>
    <n v="1"/>
    <n v="260"/>
    <n v="7"/>
    <x v="3"/>
    <n v="0"/>
    <x v="220"/>
    <x v="220"/>
    <s v="Hutan tanaman"/>
    <x v="3"/>
    <x v="0"/>
    <x v="0"/>
  </r>
  <r>
    <n v="8111"/>
    <n v="186"/>
    <n v="45"/>
    <n v="18"/>
    <x v="2"/>
    <n v="0"/>
    <x v="234"/>
    <x v="234"/>
    <s v="Lahan terbuka"/>
    <x v="2"/>
    <x v="0"/>
    <x v="0"/>
  </r>
  <r>
    <n v="8112"/>
    <n v="1"/>
    <n v="49"/>
    <n v="13"/>
    <x v="7"/>
    <n v="0"/>
    <x v="192"/>
    <x v="192"/>
    <s v="Pertanian lahan kering  campur semak / kebun campur"/>
    <x v="7"/>
    <x v="0"/>
    <x v="0"/>
  </r>
  <r>
    <n v="8113"/>
    <n v="28"/>
    <n v="56"/>
    <n v="9"/>
    <x v="7"/>
    <n v="0"/>
    <x v="206"/>
    <x v="206"/>
    <s v="Semak belukar"/>
    <x v="7"/>
    <x v="0"/>
    <x v="0"/>
  </r>
  <r>
    <n v="8114"/>
    <n v="134"/>
    <n v="71"/>
    <n v="11"/>
    <x v="3"/>
    <n v="0"/>
    <x v="227"/>
    <x v="227"/>
    <s v="Savanna / Padang rumput"/>
    <x v="3"/>
    <x v="0"/>
    <x v="0"/>
  </r>
  <r>
    <n v="8115"/>
    <n v="4"/>
    <n v="292"/>
    <n v="0"/>
    <x v="0"/>
    <n v="0"/>
    <x v="229"/>
    <x v="229"/>
    <s v="No data"/>
    <x v="0"/>
    <x v="0"/>
    <x v="0"/>
  </r>
  <r>
    <n v="8116"/>
    <n v="5"/>
    <n v="292"/>
    <n v="5"/>
    <x v="0"/>
    <n v="0"/>
    <x v="229"/>
    <x v="229"/>
    <s v="Hutan mangrove primer"/>
    <x v="0"/>
    <x v="0"/>
    <x v="1"/>
  </r>
  <r>
    <n v="8117"/>
    <n v="15"/>
    <n v="260"/>
    <n v="10"/>
    <x v="2"/>
    <n v="0"/>
    <x v="220"/>
    <x v="220"/>
    <s v="Semak belukar rawa"/>
    <x v="2"/>
    <x v="0"/>
    <x v="0"/>
  </r>
  <r>
    <n v="8118"/>
    <n v="6"/>
    <n v="3"/>
    <n v="7"/>
    <x v="3"/>
    <n v="0"/>
    <x v="233"/>
    <x v="233"/>
    <s v="Hutan tanaman"/>
    <x v="3"/>
    <x v="0"/>
    <x v="0"/>
  </r>
  <r>
    <n v="8119"/>
    <n v="1"/>
    <n v="256"/>
    <n v="9"/>
    <x v="13"/>
    <n v="0"/>
    <x v="186"/>
    <x v="186"/>
    <s v="Semak belukar"/>
    <x v="13"/>
    <x v="0"/>
    <x v="0"/>
  </r>
  <r>
    <n v="8120"/>
    <n v="24"/>
    <n v="9"/>
    <n v="14"/>
    <x v="1"/>
    <n v="0"/>
    <x v="232"/>
    <x v="232"/>
    <s v="Sawah"/>
    <x v="1"/>
    <x v="0"/>
    <x v="0"/>
  </r>
  <r>
    <n v="8121"/>
    <n v="30829"/>
    <n v="16"/>
    <n v="11"/>
    <x v="1"/>
    <n v="0"/>
    <x v="235"/>
    <x v="235"/>
    <s v="Savanna / Padang rumput"/>
    <x v="1"/>
    <x v="0"/>
    <x v="0"/>
  </r>
  <r>
    <n v="8122"/>
    <n v="476"/>
    <n v="46"/>
    <n v="13"/>
    <x v="7"/>
    <n v="0"/>
    <x v="236"/>
    <x v="236"/>
    <s v="Pertanian lahan kering  campur semak / kebun campur"/>
    <x v="7"/>
    <x v="0"/>
    <x v="0"/>
  </r>
  <r>
    <n v="8123"/>
    <n v="430"/>
    <n v="46"/>
    <n v="2"/>
    <x v="7"/>
    <n v="0"/>
    <x v="236"/>
    <x v="236"/>
    <s v="Hutan lahan kering sekunder / bekas tebangan"/>
    <x v="7"/>
    <x v="0"/>
    <x v="1"/>
  </r>
  <r>
    <n v="8124"/>
    <n v="2680"/>
    <n v="46"/>
    <n v="2"/>
    <x v="5"/>
    <n v="0"/>
    <x v="236"/>
    <x v="236"/>
    <s v="Hutan lahan kering sekunder / bekas tebangan"/>
    <x v="5"/>
    <x v="0"/>
    <x v="1"/>
  </r>
  <r>
    <n v="8125"/>
    <n v="110"/>
    <n v="3"/>
    <n v="7"/>
    <x v="7"/>
    <n v="0"/>
    <x v="233"/>
    <x v="233"/>
    <s v="Hutan tanaman"/>
    <x v="7"/>
    <x v="0"/>
    <x v="0"/>
  </r>
  <r>
    <n v="8126"/>
    <n v="27852"/>
    <n v="24"/>
    <n v="11"/>
    <x v="1"/>
    <n v="0"/>
    <x v="237"/>
    <x v="237"/>
    <s v="Savanna / Padang rumput"/>
    <x v="1"/>
    <x v="0"/>
    <x v="0"/>
  </r>
  <r>
    <n v="8127"/>
    <n v="1459"/>
    <n v="46"/>
    <n v="13"/>
    <x v="5"/>
    <n v="0"/>
    <x v="236"/>
    <x v="236"/>
    <s v="Pertanian lahan kering  campur semak / kebun campur"/>
    <x v="5"/>
    <x v="0"/>
    <x v="0"/>
  </r>
  <r>
    <n v="8128"/>
    <n v="1957"/>
    <n v="46"/>
    <n v="2"/>
    <x v="1"/>
    <n v="0"/>
    <x v="236"/>
    <x v="236"/>
    <s v="Hutan lahan kering sekunder / bekas tebangan"/>
    <x v="1"/>
    <x v="0"/>
    <x v="1"/>
  </r>
  <r>
    <n v="8129"/>
    <n v="12"/>
    <n v="60"/>
    <n v="2"/>
    <x v="12"/>
    <n v="0"/>
    <x v="238"/>
    <x v="238"/>
    <s v="Hutan lahan kering sekunder / bekas tebangan"/>
    <x v="12"/>
    <x v="0"/>
    <x v="1"/>
  </r>
  <r>
    <n v="8130"/>
    <n v="36"/>
    <n v="83"/>
    <n v="16"/>
    <x v="6"/>
    <n v="0"/>
    <x v="224"/>
    <x v="224"/>
    <s v="Pemukiman"/>
    <x v="6"/>
    <x v="0"/>
    <x v="0"/>
  </r>
  <r>
    <n v="8131"/>
    <n v="37"/>
    <n v="3"/>
    <n v="13"/>
    <x v="19"/>
    <n v="0"/>
    <x v="233"/>
    <x v="233"/>
    <s v="Pertanian lahan kering  campur semak / kebun campur"/>
    <x v="19"/>
    <x v="0"/>
    <x v="0"/>
  </r>
  <r>
    <n v="8132"/>
    <n v="4372"/>
    <n v="46"/>
    <n v="13"/>
    <x v="1"/>
    <n v="0"/>
    <x v="236"/>
    <x v="236"/>
    <s v="Pertanian lahan kering  campur semak / kebun campur"/>
    <x v="1"/>
    <x v="0"/>
    <x v="0"/>
  </r>
  <r>
    <n v="8133"/>
    <n v="46"/>
    <n v="60"/>
    <n v="2"/>
    <x v="2"/>
    <n v="0"/>
    <x v="238"/>
    <x v="238"/>
    <s v="Hutan lahan kering sekunder / bekas tebangan"/>
    <x v="2"/>
    <x v="0"/>
    <x v="1"/>
  </r>
  <r>
    <n v="8134"/>
    <n v="1713"/>
    <n v="60"/>
    <n v="2"/>
    <x v="7"/>
    <n v="0"/>
    <x v="238"/>
    <x v="238"/>
    <s v="Hutan lahan kering sekunder / bekas tebangan"/>
    <x v="7"/>
    <x v="0"/>
    <x v="1"/>
  </r>
  <r>
    <n v="8135"/>
    <n v="110"/>
    <n v="60"/>
    <n v="2"/>
    <x v="6"/>
    <n v="0"/>
    <x v="238"/>
    <x v="238"/>
    <s v="Hutan lahan kering sekunder / bekas tebangan"/>
    <x v="6"/>
    <x v="0"/>
    <x v="1"/>
  </r>
  <r>
    <n v="8136"/>
    <n v="65"/>
    <n v="83"/>
    <n v="16"/>
    <x v="3"/>
    <n v="0"/>
    <x v="224"/>
    <x v="224"/>
    <s v="Pemukiman"/>
    <x v="3"/>
    <x v="0"/>
    <x v="0"/>
  </r>
  <r>
    <n v="8137"/>
    <n v="1487"/>
    <n v="60"/>
    <n v="2"/>
    <x v="4"/>
    <n v="0"/>
    <x v="238"/>
    <x v="238"/>
    <s v="Hutan lahan kering sekunder / bekas tebangan"/>
    <x v="4"/>
    <x v="0"/>
    <x v="0"/>
  </r>
  <r>
    <n v="8138"/>
    <n v="133"/>
    <n v="255"/>
    <n v="9"/>
    <x v="1"/>
    <n v="0"/>
    <x v="222"/>
    <x v="222"/>
    <s v="Semak belukar"/>
    <x v="1"/>
    <x v="0"/>
    <x v="0"/>
  </r>
  <r>
    <n v="8139"/>
    <n v="211"/>
    <n v="26"/>
    <n v="11"/>
    <x v="4"/>
    <n v="0"/>
    <x v="226"/>
    <x v="226"/>
    <s v="Savanna / Padang rumput"/>
    <x v="4"/>
    <x v="0"/>
    <x v="0"/>
  </r>
  <r>
    <n v="8140"/>
    <n v="2264"/>
    <n v="23"/>
    <n v="11"/>
    <x v="13"/>
    <n v="0"/>
    <x v="221"/>
    <x v="221"/>
    <s v="Savanna / Padang rumput"/>
    <x v="13"/>
    <x v="0"/>
    <x v="0"/>
  </r>
  <r>
    <n v="8141"/>
    <n v="5"/>
    <n v="260"/>
    <n v="10"/>
    <x v="0"/>
    <n v="0"/>
    <x v="220"/>
    <x v="220"/>
    <s v="Semak belukar rawa"/>
    <x v="0"/>
    <x v="0"/>
    <x v="0"/>
  </r>
  <r>
    <n v="8142"/>
    <n v="290"/>
    <n v="1"/>
    <n v="13"/>
    <x v="3"/>
    <n v="0"/>
    <x v="228"/>
    <x v="228"/>
    <s v="Pertanian lahan kering  campur semak / kebun campur"/>
    <x v="3"/>
    <x v="0"/>
    <x v="0"/>
  </r>
  <r>
    <n v="8143"/>
    <n v="3"/>
    <n v="23"/>
    <n v="18"/>
    <x v="11"/>
    <n v="0"/>
    <x v="221"/>
    <x v="221"/>
    <s v="Lahan terbuka"/>
    <x v="11"/>
    <x v="0"/>
    <x v="0"/>
  </r>
  <r>
    <n v="8144"/>
    <n v="2"/>
    <n v="72"/>
    <n v="18"/>
    <x v="3"/>
    <n v="0"/>
    <x v="218"/>
    <x v="218"/>
    <s v="Lahan terbuka"/>
    <x v="3"/>
    <x v="0"/>
    <x v="0"/>
  </r>
  <r>
    <n v="8145"/>
    <n v="52"/>
    <n v="9"/>
    <n v="14"/>
    <x v="3"/>
    <n v="0"/>
    <x v="232"/>
    <x v="232"/>
    <s v="Sawah"/>
    <x v="3"/>
    <x v="0"/>
    <x v="0"/>
  </r>
  <r>
    <n v="8146"/>
    <n v="553"/>
    <n v="23"/>
    <n v="11"/>
    <x v="2"/>
    <n v="0"/>
    <x v="221"/>
    <x v="221"/>
    <s v="Savanna / Padang rumput"/>
    <x v="2"/>
    <x v="0"/>
    <x v="0"/>
  </r>
  <r>
    <n v="8147"/>
    <n v="4"/>
    <n v="49"/>
    <n v="9"/>
    <x v="5"/>
    <n v="0"/>
    <x v="192"/>
    <x v="192"/>
    <s v="Semak belukar"/>
    <x v="5"/>
    <x v="0"/>
    <x v="0"/>
  </r>
  <r>
    <n v="8148"/>
    <n v="1890"/>
    <n v="60"/>
    <n v="2"/>
    <x v="1"/>
    <n v="0"/>
    <x v="238"/>
    <x v="238"/>
    <s v="Hutan lahan kering sekunder / bekas tebangan"/>
    <x v="1"/>
    <x v="0"/>
    <x v="1"/>
  </r>
  <r>
    <n v="8149"/>
    <n v="6"/>
    <n v="2"/>
    <n v="14"/>
    <x v="3"/>
    <n v="0"/>
    <x v="231"/>
    <x v="231"/>
    <s v="Sawah"/>
    <x v="3"/>
    <x v="0"/>
    <x v="0"/>
  </r>
  <r>
    <n v="8150"/>
    <n v="211"/>
    <n v="9"/>
    <n v="2"/>
    <x v="13"/>
    <n v="0"/>
    <x v="232"/>
    <x v="232"/>
    <s v="Hutan lahan kering sekunder / bekas tebangan"/>
    <x v="13"/>
    <x v="0"/>
    <x v="0"/>
  </r>
  <r>
    <n v="8151"/>
    <n v="138"/>
    <n v="9"/>
    <n v="11"/>
    <x v="3"/>
    <n v="0"/>
    <x v="232"/>
    <x v="232"/>
    <s v="Savanna / Padang rumput"/>
    <x v="3"/>
    <x v="0"/>
    <x v="0"/>
  </r>
  <r>
    <n v="8152"/>
    <n v="9"/>
    <n v="23"/>
    <n v="9"/>
    <x v="2"/>
    <n v="0"/>
    <x v="221"/>
    <x v="221"/>
    <s v="Semak belukar"/>
    <x v="2"/>
    <x v="0"/>
    <x v="0"/>
  </r>
  <r>
    <n v="8153"/>
    <n v="47"/>
    <n v="8"/>
    <n v="13"/>
    <x v="6"/>
    <n v="0"/>
    <x v="214"/>
    <x v="214"/>
    <s v="Pertanian lahan kering  campur semak / kebun campur"/>
    <x v="6"/>
    <x v="0"/>
    <x v="0"/>
  </r>
  <r>
    <n v="8154"/>
    <n v="18"/>
    <n v="23"/>
    <n v="9"/>
    <x v="11"/>
    <n v="0"/>
    <x v="221"/>
    <x v="221"/>
    <s v="Semak belukar"/>
    <x v="11"/>
    <x v="0"/>
    <x v="0"/>
  </r>
  <r>
    <n v="8155"/>
    <n v="218"/>
    <n v="45"/>
    <n v="2"/>
    <x v="3"/>
    <n v="0"/>
    <x v="234"/>
    <x v="234"/>
    <s v="Hutan lahan kering sekunder / bekas tebangan"/>
    <x v="3"/>
    <x v="0"/>
    <x v="1"/>
  </r>
  <r>
    <n v="8156"/>
    <n v="486"/>
    <n v="46"/>
    <n v="13"/>
    <x v="6"/>
    <n v="0"/>
    <x v="236"/>
    <x v="236"/>
    <s v="Pertanian lahan kering  campur semak / kebun campur"/>
    <x v="6"/>
    <x v="0"/>
    <x v="0"/>
  </r>
  <r>
    <n v="8157"/>
    <n v="14"/>
    <n v="2"/>
    <n v="14"/>
    <x v="13"/>
    <n v="0"/>
    <x v="231"/>
    <x v="231"/>
    <s v="Sawah"/>
    <x v="13"/>
    <x v="0"/>
    <x v="0"/>
  </r>
  <r>
    <n v="8158"/>
    <n v="890"/>
    <n v="16"/>
    <n v="11"/>
    <x v="6"/>
    <n v="0"/>
    <x v="235"/>
    <x v="235"/>
    <s v="Savanna / Padang rumput"/>
    <x v="6"/>
    <x v="0"/>
    <x v="0"/>
  </r>
  <r>
    <n v="8159"/>
    <n v="147"/>
    <n v="22"/>
    <n v="11"/>
    <x v="11"/>
    <n v="0"/>
    <x v="239"/>
    <x v="239"/>
    <s v="Savanna / Padang rumput"/>
    <x v="11"/>
    <x v="0"/>
    <x v="0"/>
  </r>
  <r>
    <n v="8160"/>
    <n v="2"/>
    <n v="45"/>
    <n v="0"/>
    <x v="3"/>
    <n v="0"/>
    <x v="234"/>
    <x v="234"/>
    <s v="No data"/>
    <x v="3"/>
    <x v="0"/>
    <x v="0"/>
  </r>
  <r>
    <n v="8161"/>
    <n v="5"/>
    <n v="22"/>
    <n v="9"/>
    <x v="1"/>
    <n v="0"/>
    <x v="239"/>
    <x v="239"/>
    <s v="Semak belukar"/>
    <x v="1"/>
    <x v="0"/>
    <x v="0"/>
  </r>
  <r>
    <n v="8162"/>
    <n v="17089"/>
    <n v="22"/>
    <n v="11"/>
    <x v="1"/>
    <n v="0"/>
    <x v="239"/>
    <x v="239"/>
    <s v="Savanna / Padang rumput"/>
    <x v="1"/>
    <x v="0"/>
    <x v="0"/>
  </r>
  <r>
    <n v="8163"/>
    <n v="273"/>
    <n v="22"/>
    <n v="6"/>
    <x v="11"/>
    <n v="0"/>
    <x v="239"/>
    <x v="239"/>
    <s v="Hutan mangrove sekunder"/>
    <x v="11"/>
    <x v="0"/>
    <x v="0"/>
  </r>
  <r>
    <n v="8164"/>
    <n v="600"/>
    <n v="46"/>
    <n v="9"/>
    <x v="7"/>
    <n v="0"/>
    <x v="236"/>
    <x v="236"/>
    <s v="Semak belukar"/>
    <x v="7"/>
    <x v="0"/>
    <x v="0"/>
  </r>
  <r>
    <n v="8165"/>
    <n v="345"/>
    <n v="60"/>
    <n v="2"/>
    <x v="3"/>
    <n v="0"/>
    <x v="238"/>
    <x v="238"/>
    <s v="Hutan lahan kering sekunder / bekas tebangan"/>
    <x v="3"/>
    <x v="0"/>
    <x v="1"/>
  </r>
  <r>
    <n v="8166"/>
    <n v="3"/>
    <n v="8"/>
    <n v="13"/>
    <x v="3"/>
    <n v="0"/>
    <x v="214"/>
    <x v="214"/>
    <s v="Pertanian lahan kering  campur semak / kebun campur"/>
    <x v="3"/>
    <x v="0"/>
    <x v="0"/>
  </r>
  <r>
    <n v="8167"/>
    <n v="3"/>
    <n v="26"/>
    <n v="11"/>
    <x v="12"/>
    <n v="1"/>
    <x v="226"/>
    <x v="226"/>
    <s v="Savanna / Padang rumput"/>
    <x v="12"/>
    <x v="1"/>
    <x v="0"/>
  </r>
  <r>
    <n v="8168"/>
    <n v="2"/>
    <n v="22"/>
    <n v="9"/>
    <x v="11"/>
    <n v="0"/>
    <x v="239"/>
    <x v="239"/>
    <s v="Semak belukar"/>
    <x v="11"/>
    <x v="0"/>
    <x v="0"/>
  </r>
  <r>
    <n v="8169"/>
    <n v="165"/>
    <n v="22"/>
    <n v="18"/>
    <x v="8"/>
    <n v="0"/>
    <x v="239"/>
    <x v="239"/>
    <s v="Lahan terbuka"/>
    <x v="8"/>
    <x v="0"/>
    <x v="0"/>
  </r>
  <r>
    <n v="8170"/>
    <n v="15"/>
    <n v="58"/>
    <n v="18"/>
    <x v="1"/>
    <n v="0"/>
    <x v="210"/>
    <x v="210"/>
    <s v="Lahan terbuka"/>
    <x v="1"/>
    <x v="0"/>
    <x v="0"/>
  </r>
  <r>
    <n v="8171"/>
    <n v="1"/>
    <n v="292"/>
    <n v="5"/>
    <x v="6"/>
    <n v="0"/>
    <x v="229"/>
    <x v="229"/>
    <s v="Hutan mangrove primer"/>
    <x v="6"/>
    <x v="0"/>
    <x v="1"/>
  </r>
  <r>
    <n v="8172"/>
    <n v="1"/>
    <n v="292"/>
    <n v="0"/>
    <x v="9"/>
    <n v="0"/>
    <x v="229"/>
    <x v="229"/>
    <s v="No data"/>
    <x v="9"/>
    <x v="0"/>
    <x v="0"/>
  </r>
  <r>
    <n v="8173"/>
    <n v="1"/>
    <n v="260"/>
    <n v="0"/>
    <x v="12"/>
    <n v="0"/>
    <x v="220"/>
    <x v="220"/>
    <s v="No data"/>
    <x v="12"/>
    <x v="0"/>
    <x v="0"/>
  </r>
  <r>
    <n v="8174"/>
    <n v="96"/>
    <n v="9"/>
    <n v="9"/>
    <x v="6"/>
    <n v="0"/>
    <x v="232"/>
    <x v="232"/>
    <s v="Semak belukar"/>
    <x v="6"/>
    <x v="0"/>
    <x v="0"/>
  </r>
  <r>
    <n v="8175"/>
    <n v="25"/>
    <n v="22"/>
    <n v="18"/>
    <x v="11"/>
    <n v="0"/>
    <x v="239"/>
    <x v="239"/>
    <s v="Lahan terbuka"/>
    <x v="11"/>
    <x v="0"/>
    <x v="0"/>
  </r>
  <r>
    <n v="8176"/>
    <n v="25"/>
    <n v="22"/>
    <n v="6"/>
    <x v="8"/>
    <n v="0"/>
    <x v="239"/>
    <x v="239"/>
    <s v="Hutan mangrove sekunder"/>
    <x v="8"/>
    <x v="0"/>
    <x v="1"/>
  </r>
  <r>
    <n v="8177"/>
    <n v="346"/>
    <n v="53"/>
    <n v="11"/>
    <x v="4"/>
    <n v="0"/>
    <x v="230"/>
    <x v="230"/>
    <s v="Savanna / Padang rumput"/>
    <x v="4"/>
    <x v="0"/>
    <x v="0"/>
  </r>
  <r>
    <n v="8178"/>
    <n v="74"/>
    <n v="22"/>
    <n v="18"/>
    <x v="1"/>
    <n v="0"/>
    <x v="239"/>
    <x v="239"/>
    <s v="Lahan terbuka"/>
    <x v="1"/>
    <x v="0"/>
    <x v="0"/>
  </r>
  <r>
    <n v="8179"/>
    <n v="5"/>
    <n v="22"/>
    <n v="6"/>
    <x v="1"/>
    <n v="0"/>
    <x v="239"/>
    <x v="239"/>
    <s v="Hutan mangrove sekunder"/>
    <x v="1"/>
    <x v="0"/>
    <x v="1"/>
  </r>
  <r>
    <n v="8180"/>
    <n v="21324"/>
    <n v="46"/>
    <n v="2"/>
    <x v="4"/>
    <n v="0"/>
    <x v="236"/>
    <x v="236"/>
    <s v="Hutan lahan kering sekunder / bekas tebangan"/>
    <x v="4"/>
    <x v="0"/>
    <x v="0"/>
  </r>
  <r>
    <n v="8181"/>
    <n v="1433"/>
    <n v="53"/>
    <n v="11"/>
    <x v="1"/>
    <n v="0"/>
    <x v="230"/>
    <x v="230"/>
    <s v="Savanna / Padang rumput"/>
    <x v="1"/>
    <x v="0"/>
    <x v="0"/>
  </r>
  <r>
    <n v="8182"/>
    <n v="546"/>
    <n v="23"/>
    <n v="11"/>
    <x v="4"/>
    <n v="0"/>
    <x v="221"/>
    <x v="221"/>
    <s v="Savanna / Padang rumput"/>
    <x v="4"/>
    <x v="0"/>
    <x v="0"/>
  </r>
  <r>
    <n v="8183"/>
    <n v="761"/>
    <n v="45"/>
    <n v="2"/>
    <x v="6"/>
    <n v="0"/>
    <x v="234"/>
    <x v="234"/>
    <s v="Hutan lahan kering sekunder / bekas tebangan"/>
    <x v="6"/>
    <x v="0"/>
    <x v="1"/>
  </r>
  <r>
    <n v="8184"/>
    <n v="4221"/>
    <n v="80"/>
    <n v="2"/>
    <x v="7"/>
    <n v="0"/>
    <x v="240"/>
    <x v="240"/>
    <s v="Hutan lahan kering sekunder / bekas tebangan"/>
    <x v="7"/>
    <x v="0"/>
    <x v="1"/>
  </r>
  <r>
    <n v="8185"/>
    <n v="3876"/>
    <n v="22"/>
    <n v="11"/>
    <x v="8"/>
    <n v="0"/>
    <x v="239"/>
    <x v="239"/>
    <s v="Savanna / Padang rumput"/>
    <x v="8"/>
    <x v="0"/>
    <x v="0"/>
  </r>
  <r>
    <n v="8186"/>
    <n v="2257"/>
    <n v="46"/>
    <n v="9"/>
    <x v="4"/>
    <n v="0"/>
    <x v="236"/>
    <x v="236"/>
    <s v="Semak belukar"/>
    <x v="4"/>
    <x v="0"/>
    <x v="0"/>
  </r>
  <r>
    <n v="8187"/>
    <n v="123"/>
    <n v="80"/>
    <n v="2"/>
    <x v="12"/>
    <n v="0"/>
    <x v="240"/>
    <x v="240"/>
    <s v="Hutan lahan kering sekunder / bekas tebangan"/>
    <x v="12"/>
    <x v="0"/>
    <x v="1"/>
  </r>
  <r>
    <n v="8188"/>
    <n v="52"/>
    <n v="47"/>
    <n v="18"/>
    <x v="4"/>
    <n v="0"/>
    <x v="217"/>
    <x v="217"/>
    <s v="Lahan terbuka"/>
    <x v="4"/>
    <x v="0"/>
    <x v="0"/>
  </r>
  <r>
    <n v="8189"/>
    <n v="107"/>
    <n v="46"/>
    <n v="13"/>
    <x v="4"/>
    <n v="0"/>
    <x v="236"/>
    <x v="236"/>
    <s v="Pertanian lahan kering  campur semak / kebun campur"/>
    <x v="4"/>
    <x v="0"/>
    <x v="0"/>
  </r>
  <r>
    <n v="8190"/>
    <n v="121"/>
    <n v="82"/>
    <n v="18"/>
    <x v="12"/>
    <n v="0"/>
    <x v="223"/>
    <x v="223"/>
    <s v="Lahan terbuka"/>
    <x v="12"/>
    <x v="0"/>
    <x v="0"/>
  </r>
  <r>
    <n v="8191"/>
    <n v="8"/>
    <n v="82"/>
    <n v="18"/>
    <x v="7"/>
    <n v="0"/>
    <x v="223"/>
    <x v="223"/>
    <s v="Lahan terbuka"/>
    <x v="7"/>
    <x v="0"/>
    <x v="0"/>
  </r>
  <r>
    <n v="8192"/>
    <n v="148"/>
    <n v="83"/>
    <n v="18"/>
    <x v="12"/>
    <n v="0"/>
    <x v="224"/>
    <x v="224"/>
    <s v="Lahan terbuka"/>
    <x v="12"/>
    <x v="0"/>
    <x v="0"/>
  </r>
  <r>
    <n v="8193"/>
    <n v="1306"/>
    <n v="16"/>
    <n v="11"/>
    <x v="4"/>
    <n v="0"/>
    <x v="235"/>
    <x v="235"/>
    <s v="Savanna / Padang rumput"/>
    <x v="4"/>
    <x v="0"/>
    <x v="0"/>
  </r>
  <r>
    <n v="8194"/>
    <n v="184"/>
    <n v="53"/>
    <n v="11"/>
    <x v="3"/>
    <n v="0"/>
    <x v="230"/>
    <x v="230"/>
    <s v="Savanna / Padang rumput"/>
    <x v="3"/>
    <x v="0"/>
    <x v="0"/>
  </r>
  <r>
    <n v="8195"/>
    <n v="133"/>
    <n v="9"/>
    <n v="9"/>
    <x v="3"/>
    <n v="0"/>
    <x v="232"/>
    <x v="232"/>
    <s v="Semak belukar"/>
    <x v="3"/>
    <x v="0"/>
    <x v="0"/>
  </r>
  <r>
    <n v="8196"/>
    <n v="21"/>
    <n v="83"/>
    <n v="18"/>
    <x v="7"/>
    <n v="0"/>
    <x v="224"/>
    <x v="224"/>
    <s v="Lahan terbuka"/>
    <x v="7"/>
    <x v="0"/>
    <x v="0"/>
  </r>
  <r>
    <n v="8197"/>
    <n v="9"/>
    <n v="83"/>
    <n v="18"/>
    <x v="6"/>
    <n v="0"/>
    <x v="224"/>
    <x v="224"/>
    <s v="Lahan terbuka"/>
    <x v="6"/>
    <x v="0"/>
    <x v="0"/>
  </r>
  <r>
    <n v="8198"/>
    <n v="3"/>
    <n v="292"/>
    <n v="16"/>
    <x v="9"/>
    <n v="0"/>
    <x v="229"/>
    <x v="229"/>
    <s v="Pemukiman"/>
    <x v="9"/>
    <x v="0"/>
    <x v="0"/>
  </r>
  <r>
    <n v="8199"/>
    <n v="1"/>
    <n v="292"/>
    <n v="13"/>
    <x v="9"/>
    <n v="0"/>
    <x v="229"/>
    <x v="229"/>
    <s v="Pertanian lahan kering  campur semak / kebun campur"/>
    <x v="9"/>
    <x v="0"/>
    <x v="0"/>
  </r>
  <r>
    <n v="8200"/>
    <n v="10"/>
    <n v="9"/>
    <n v="9"/>
    <x v="2"/>
    <n v="0"/>
    <x v="232"/>
    <x v="232"/>
    <s v="Semak belukar"/>
    <x v="2"/>
    <x v="0"/>
    <x v="0"/>
  </r>
  <r>
    <n v="8201"/>
    <n v="772"/>
    <n v="8"/>
    <n v="2"/>
    <x v="1"/>
    <n v="0"/>
    <x v="214"/>
    <x v="214"/>
    <s v="Hutan lahan kering sekunder / bekas tebangan"/>
    <x v="1"/>
    <x v="0"/>
    <x v="1"/>
  </r>
  <r>
    <n v="8202"/>
    <n v="1190"/>
    <n v="8"/>
    <n v="2"/>
    <x v="4"/>
    <n v="0"/>
    <x v="214"/>
    <x v="214"/>
    <s v="Hutan lahan kering sekunder / bekas tebangan"/>
    <x v="4"/>
    <x v="0"/>
    <x v="0"/>
  </r>
  <r>
    <n v="8203"/>
    <n v="58"/>
    <n v="72"/>
    <n v="12"/>
    <x v="7"/>
    <n v="0"/>
    <x v="218"/>
    <x v="218"/>
    <s v="Pertanian lahan kering"/>
    <x v="7"/>
    <x v="0"/>
    <x v="0"/>
  </r>
  <r>
    <n v="8204"/>
    <n v="153"/>
    <n v="3"/>
    <n v="2"/>
    <x v="4"/>
    <n v="0"/>
    <x v="233"/>
    <x v="233"/>
    <s v="Hutan lahan kering sekunder / bekas tebangan"/>
    <x v="4"/>
    <x v="0"/>
    <x v="0"/>
  </r>
  <r>
    <n v="8205"/>
    <n v="484"/>
    <n v="46"/>
    <n v="2"/>
    <x v="3"/>
    <n v="0"/>
    <x v="236"/>
    <x v="236"/>
    <s v="Hutan lahan kering sekunder / bekas tebangan"/>
    <x v="3"/>
    <x v="0"/>
    <x v="1"/>
  </r>
  <r>
    <n v="8206"/>
    <n v="2"/>
    <n v="53"/>
    <n v="11"/>
    <x v="2"/>
    <n v="0"/>
    <x v="230"/>
    <x v="230"/>
    <s v="Savanna / Padang rumput"/>
    <x v="2"/>
    <x v="0"/>
    <x v="0"/>
  </r>
  <r>
    <n v="8207"/>
    <n v="6"/>
    <n v="53"/>
    <n v="11"/>
    <x v="7"/>
    <n v="0"/>
    <x v="230"/>
    <x v="230"/>
    <s v="Savanna / Padang rumput"/>
    <x v="7"/>
    <x v="0"/>
    <x v="0"/>
  </r>
  <r>
    <n v="8208"/>
    <n v="17"/>
    <n v="83"/>
    <n v="2"/>
    <x v="12"/>
    <n v="0"/>
    <x v="224"/>
    <x v="224"/>
    <s v="Hutan lahan kering sekunder / bekas tebangan"/>
    <x v="12"/>
    <x v="0"/>
    <x v="1"/>
  </r>
  <r>
    <n v="8209"/>
    <n v="2"/>
    <n v="292"/>
    <n v="14"/>
    <x v="9"/>
    <n v="0"/>
    <x v="229"/>
    <x v="229"/>
    <s v="Sawah"/>
    <x v="9"/>
    <x v="0"/>
    <x v="0"/>
  </r>
  <r>
    <n v="8210"/>
    <n v="33"/>
    <n v="22"/>
    <n v="6"/>
    <x v="12"/>
    <n v="0"/>
    <x v="239"/>
    <x v="239"/>
    <s v="Hutan mangrove sekunder"/>
    <x v="12"/>
    <x v="0"/>
    <x v="1"/>
  </r>
  <r>
    <n v="8211"/>
    <n v="40"/>
    <n v="46"/>
    <n v="13"/>
    <x v="2"/>
    <n v="0"/>
    <x v="236"/>
    <x v="236"/>
    <s v="Pertanian lahan kering  campur semak / kebun campur"/>
    <x v="2"/>
    <x v="0"/>
    <x v="0"/>
  </r>
  <r>
    <n v="8212"/>
    <n v="5489"/>
    <n v="59"/>
    <n v="2"/>
    <x v="4"/>
    <n v="0"/>
    <x v="241"/>
    <x v="241"/>
    <s v="Hutan lahan kering sekunder / bekas tebangan"/>
    <x v="4"/>
    <x v="0"/>
    <x v="0"/>
  </r>
  <r>
    <n v="8213"/>
    <n v="10"/>
    <n v="83"/>
    <n v="12"/>
    <x v="12"/>
    <n v="0"/>
    <x v="224"/>
    <x v="224"/>
    <s v="Pertanian lahan kering"/>
    <x v="12"/>
    <x v="0"/>
    <x v="0"/>
  </r>
  <r>
    <n v="8214"/>
    <n v="121"/>
    <n v="292"/>
    <n v="14"/>
    <x v="6"/>
    <n v="0"/>
    <x v="229"/>
    <x v="229"/>
    <s v="Sawah"/>
    <x v="6"/>
    <x v="0"/>
    <x v="0"/>
  </r>
  <r>
    <n v="8215"/>
    <n v="105"/>
    <n v="80"/>
    <n v="18"/>
    <x v="12"/>
    <n v="0"/>
    <x v="240"/>
    <x v="240"/>
    <s v="Lahan terbuka"/>
    <x v="12"/>
    <x v="0"/>
    <x v="0"/>
  </r>
  <r>
    <n v="8216"/>
    <n v="134"/>
    <n v="81"/>
    <n v="18"/>
    <x v="12"/>
    <n v="0"/>
    <x v="242"/>
    <x v="242"/>
    <s v="Lahan terbuka"/>
    <x v="12"/>
    <x v="0"/>
    <x v="0"/>
  </r>
  <r>
    <n v="8217"/>
    <n v="8"/>
    <n v="81"/>
    <n v="18"/>
    <x v="7"/>
    <n v="0"/>
    <x v="242"/>
    <x v="242"/>
    <s v="Lahan terbuka"/>
    <x v="7"/>
    <x v="0"/>
    <x v="0"/>
  </r>
  <r>
    <n v="8218"/>
    <n v="90"/>
    <n v="81"/>
    <n v="2"/>
    <x v="12"/>
    <n v="0"/>
    <x v="242"/>
    <x v="242"/>
    <s v="Hutan lahan kering sekunder / bekas tebangan"/>
    <x v="12"/>
    <x v="0"/>
    <x v="1"/>
  </r>
  <r>
    <n v="8219"/>
    <n v="4133"/>
    <n v="81"/>
    <n v="2"/>
    <x v="7"/>
    <n v="0"/>
    <x v="242"/>
    <x v="242"/>
    <s v="Hutan lahan kering sekunder / bekas tebangan"/>
    <x v="7"/>
    <x v="0"/>
    <x v="1"/>
  </r>
  <r>
    <n v="8220"/>
    <n v="3315"/>
    <n v="73"/>
    <n v="2"/>
    <x v="7"/>
    <n v="0"/>
    <x v="243"/>
    <x v="243"/>
    <s v="Hutan lahan kering sekunder / bekas tebangan"/>
    <x v="7"/>
    <x v="0"/>
    <x v="1"/>
  </r>
  <r>
    <n v="8221"/>
    <n v="452"/>
    <n v="75"/>
    <n v="2"/>
    <x v="1"/>
    <n v="0"/>
    <x v="244"/>
    <x v="244"/>
    <s v="Hutan lahan kering sekunder / bekas tebangan"/>
    <x v="1"/>
    <x v="0"/>
    <x v="1"/>
  </r>
  <r>
    <n v="8222"/>
    <n v="61"/>
    <n v="73"/>
    <n v="2"/>
    <x v="12"/>
    <n v="0"/>
    <x v="243"/>
    <x v="243"/>
    <s v="Hutan lahan kering sekunder / bekas tebangan"/>
    <x v="12"/>
    <x v="0"/>
    <x v="1"/>
  </r>
  <r>
    <n v="8223"/>
    <n v="1561"/>
    <n v="59"/>
    <n v="2"/>
    <x v="1"/>
    <n v="0"/>
    <x v="241"/>
    <x v="241"/>
    <s v="Hutan lahan kering sekunder / bekas tebangan"/>
    <x v="1"/>
    <x v="0"/>
    <x v="1"/>
  </r>
  <r>
    <n v="8224"/>
    <n v="11"/>
    <n v="22"/>
    <n v="12"/>
    <x v="11"/>
    <n v="0"/>
    <x v="239"/>
    <x v="239"/>
    <s v="Pertanian lahan kering"/>
    <x v="11"/>
    <x v="0"/>
    <x v="0"/>
  </r>
  <r>
    <n v="8225"/>
    <n v="999"/>
    <n v="45"/>
    <n v="11"/>
    <x v="4"/>
    <n v="0"/>
    <x v="234"/>
    <x v="234"/>
    <s v="Savanna / Padang rumput"/>
    <x v="4"/>
    <x v="0"/>
    <x v="0"/>
  </r>
  <r>
    <n v="8226"/>
    <n v="573"/>
    <n v="45"/>
    <n v="11"/>
    <x v="1"/>
    <n v="0"/>
    <x v="234"/>
    <x v="234"/>
    <s v="Savanna / Padang rumput"/>
    <x v="1"/>
    <x v="0"/>
    <x v="0"/>
  </r>
  <r>
    <n v="8227"/>
    <n v="2"/>
    <n v="49"/>
    <n v="13"/>
    <x v="12"/>
    <n v="0"/>
    <x v="192"/>
    <x v="192"/>
    <s v="Pertanian lahan kering  campur semak / kebun campur"/>
    <x v="12"/>
    <x v="0"/>
    <x v="0"/>
  </r>
  <r>
    <n v="8228"/>
    <n v="1782"/>
    <n v="59"/>
    <n v="18"/>
    <x v="12"/>
    <n v="0"/>
    <x v="241"/>
    <x v="241"/>
    <s v="Lahan terbuka"/>
    <x v="12"/>
    <x v="0"/>
    <x v="0"/>
  </r>
  <r>
    <n v="8229"/>
    <n v="5578"/>
    <n v="75"/>
    <n v="2"/>
    <x v="7"/>
    <n v="0"/>
    <x v="244"/>
    <x v="244"/>
    <s v="Hutan lahan kering sekunder / bekas tebangan"/>
    <x v="7"/>
    <x v="0"/>
    <x v="1"/>
  </r>
  <r>
    <n v="8230"/>
    <n v="21"/>
    <n v="2"/>
    <n v="13"/>
    <x v="16"/>
    <n v="0"/>
    <x v="231"/>
    <x v="231"/>
    <s v="Pertanian lahan kering  campur semak / kebun campur"/>
    <x v="16"/>
    <x v="0"/>
    <x v="0"/>
  </r>
  <r>
    <n v="8231"/>
    <n v="78"/>
    <n v="22"/>
    <n v="6"/>
    <x v="6"/>
    <n v="0"/>
    <x v="239"/>
    <x v="239"/>
    <s v="Hutan mangrove sekunder"/>
    <x v="6"/>
    <x v="0"/>
    <x v="1"/>
  </r>
  <r>
    <n v="8232"/>
    <n v="472"/>
    <n v="22"/>
    <n v="12"/>
    <x v="6"/>
    <n v="0"/>
    <x v="239"/>
    <x v="239"/>
    <s v="Pertanian lahan kering"/>
    <x v="6"/>
    <x v="0"/>
    <x v="0"/>
  </r>
  <r>
    <n v="8233"/>
    <n v="2"/>
    <n v="22"/>
    <n v="6"/>
    <x v="4"/>
    <n v="0"/>
    <x v="239"/>
    <x v="239"/>
    <s v="Hutan mangrove sekunder"/>
    <x v="4"/>
    <x v="0"/>
    <x v="0"/>
  </r>
  <r>
    <n v="8234"/>
    <n v="25"/>
    <n v="59"/>
    <n v="9"/>
    <x v="12"/>
    <n v="0"/>
    <x v="241"/>
    <x v="241"/>
    <s v="Semak belukar"/>
    <x v="12"/>
    <x v="0"/>
    <x v="0"/>
  </r>
  <r>
    <n v="8235"/>
    <n v="2"/>
    <n v="3"/>
    <n v="6"/>
    <x v="4"/>
    <n v="0"/>
    <x v="233"/>
    <x v="233"/>
    <s v="Hutan mangrove sekunder"/>
    <x v="4"/>
    <x v="0"/>
    <x v="0"/>
  </r>
  <r>
    <n v="8236"/>
    <n v="3"/>
    <n v="2"/>
    <n v="13"/>
    <x v="12"/>
    <n v="0"/>
    <x v="231"/>
    <x v="231"/>
    <s v="Pertanian lahan kering  campur semak / kebun campur"/>
    <x v="12"/>
    <x v="0"/>
    <x v="0"/>
  </r>
  <r>
    <n v="8237"/>
    <n v="2340"/>
    <n v="22"/>
    <n v="11"/>
    <x v="4"/>
    <n v="0"/>
    <x v="239"/>
    <x v="239"/>
    <s v="Savanna / Padang rumput"/>
    <x v="4"/>
    <x v="0"/>
    <x v="0"/>
  </r>
  <r>
    <n v="8238"/>
    <n v="915"/>
    <n v="59"/>
    <n v="9"/>
    <x v="4"/>
    <n v="0"/>
    <x v="241"/>
    <x v="241"/>
    <s v="Semak belukar"/>
    <x v="4"/>
    <x v="0"/>
    <x v="0"/>
  </r>
  <r>
    <n v="8239"/>
    <n v="176"/>
    <n v="75"/>
    <n v="2"/>
    <x v="12"/>
    <n v="0"/>
    <x v="244"/>
    <x v="244"/>
    <s v="Hutan lahan kering sekunder / bekas tebangan"/>
    <x v="12"/>
    <x v="0"/>
    <x v="1"/>
  </r>
  <r>
    <n v="8240"/>
    <n v="304"/>
    <n v="81"/>
    <n v="2"/>
    <x v="3"/>
    <n v="0"/>
    <x v="242"/>
    <x v="242"/>
    <s v="Hutan lahan kering sekunder / bekas tebangan"/>
    <x v="3"/>
    <x v="0"/>
    <x v="1"/>
  </r>
  <r>
    <n v="8241"/>
    <n v="15"/>
    <n v="292"/>
    <n v="18"/>
    <x v="12"/>
    <n v="0"/>
    <x v="229"/>
    <x v="229"/>
    <s v="Lahan terbuka"/>
    <x v="12"/>
    <x v="0"/>
    <x v="0"/>
  </r>
  <r>
    <n v="8242"/>
    <n v="10"/>
    <n v="3"/>
    <n v="13"/>
    <x v="11"/>
    <n v="0"/>
    <x v="233"/>
    <x v="233"/>
    <s v="Pertanian lahan kering  campur semak / kebun campur"/>
    <x v="11"/>
    <x v="0"/>
    <x v="0"/>
  </r>
  <r>
    <n v="8243"/>
    <n v="13"/>
    <n v="3"/>
    <n v="6"/>
    <x v="11"/>
    <n v="0"/>
    <x v="233"/>
    <x v="233"/>
    <s v="Hutan mangrove sekunder"/>
    <x v="11"/>
    <x v="0"/>
    <x v="0"/>
  </r>
  <r>
    <n v="8244"/>
    <n v="1"/>
    <n v="3"/>
    <n v="6"/>
    <x v="6"/>
    <n v="0"/>
    <x v="233"/>
    <x v="233"/>
    <s v="Hutan mangrove sekunder"/>
    <x v="6"/>
    <x v="0"/>
    <x v="1"/>
  </r>
  <r>
    <n v="8245"/>
    <n v="40"/>
    <n v="2"/>
    <n v="13"/>
    <x v="11"/>
    <n v="0"/>
    <x v="231"/>
    <x v="231"/>
    <s v="Pertanian lahan kering  campur semak / kebun campur"/>
    <x v="11"/>
    <x v="0"/>
    <x v="0"/>
  </r>
  <r>
    <n v="8246"/>
    <n v="20"/>
    <n v="2"/>
    <n v="14"/>
    <x v="12"/>
    <n v="0"/>
    <x v="231"/>
    <x v="231"/>
    <s v="Sawah"/>
    <x v="12"/>
    <x v="0"/>
    <x v="0"/>
  </r>
  <r>
    <n v="8247"/>
    <n v="1307"/>
    <n v="16"/>
    <n v="11"/>
    <x v="8"/>
    <n v="0"/>
    <x v="235"/>
    <x v="235"/>
    <s v="Savanna / Padang rumput"/>
    <x v="8"/>
    <x v="0"/>
    <x v="0"/>
  </r>
  <r>
    <n v="8248"/>
    <n v="18"/>
    <n v="22"/>
    <n v="12"/>
    <x v="4"/>
    <n v="0"/>
    <x v="239"/>
    <x v="239"/>
    <s v="Pertanian lahan kering"/>
    <x v="4"/>
    <x v="0"/>
    <x v="0"/>
  </r>
  <r>
    <n v="8249"/>
    <n v="1739"/>
    <n v="60"/>
    <n v="11"/>
    <x v="4"/>
    <n v="0"/>
    <x v="238"/>
    <x v="238"/>
    <s v="Savanna / Padang rumput"/>
    <x v="4"/>
    <x v="0"/>
    <x v="0"/>
  </r>
  <r>
    <n v="8250"/>
    <n v="2356"/>
    <n v="60"/>
    <n v="11"/>
    <x v="1"/>
    <n v="0"/>
    <x v="238"/>
    <x v="238"/>
    <s v="Savanna / Padang rumput"/>
    <x v="1"/>
    <x v="0"/>
    <x v="0"/>
  </r>
  <r>
    <n v="8251"/>
    <n v="24"/>
    <n v="292"/>
    <n v="12"/>
    <x v="12"/>
    <n v="0"/>
    <x v="229"/>
    <x v="229"/>
    <s v="Pertanian lahan kering"/>
    <x v="12"/>
    <x v="0"/>
    <x v="0"/>
  </r>
  <r>
    <n v="8252"/>
    <n v="35"/>
    <n v="3"/>
    <n v="0"/>
    <x v="4"/>
    <n v="0"/>
    <x v="233"/>
    <x v="233"/>
    <s v="No data"/>
    <x v="4"/>
    <x v="0"/>
    <x v="0"/>
  </r>
  <r>
    <n v="8253"/>
    <n v="13"/>
    <n v="3"/>
    <n v="5"/>
    <x v="11"/>
    <n v="0"/>
    <x v="233"/>
    <x v="233"/>
    <s v="Hutan mangrove primer"/>
    <x v="11"/>
    <x v="0"/>
    <x v="2"/>
  </r>
  <r>
    <n v="8254"/>
    <n v="8"/>
    <n v="2"/>
    <n v="14"/>
    <x v="4"/>
    <n v="0"/>
    <x v="231"/>
    <x v="231"/>
    <s v="Sawah"/>
    <x v="4"/>
    <x v="0"/>
    <x v="0"/>
  </r>
  <r>
    <n v="8255"/>
    <n v="45"/>
    <n v="2"/>
    <n v="14"/>
    <x v="11"/>
    <n v="0"/>
    <x v="231"/>
    <x v="231"/>
    <s v="Sawah"/>
    <x v="11"/>
    <x v="0"/>
    <x v="0"/>
  </r>
  <r>
    <n v="8256"/>
    <n v="1580"/>
    <n v="46"/>
    <n v="9"/>
    <x v="1"/>
    <n v="0"/>
    <x v="236"/>
    <x v="236"/>
    <s v="Semak belukar"/>
    <x v="1"/>
    <x v="0"/>
    <x v="0"/>
  </r>
  <r>
    <n v="8257"/>
    <n v="152"/>
    <n v="59"/>
    <n v="9"/>
    <x v="1"/>
    <n v="0"/>
    <x v="241"/>
    <x v="241"/>
    <s v="Semak belukar"/>
    <x v="1"/>
    <x v="0"/>
    <x v="0"/>
  </r>
  <r>
    <n v="8258"/>
    <n v="44"/>
    <n v="292"/>
    <n v="13"/>
    <x v="12"/>
    <n v="0"/>
    <x v="229"/>
    <x v="229"/>
    <s v="Pertanian lahan kering  campur semak / kebun campur"/>
    <x v="12"/>
    <x v="0"/>
    <x v="0"/>
  </r>
  <r>
    <n v="8259"/>
    <n v="55"/>
    <n v="255"/>
    <n v="2"/>
    <x v="7"/>
    <n v="0"/>
    <x v="222"/>
    <x v="222"/>
    <s v="Hutan lahan kering sekunder / bekas tebangan"/>
    <x v="7"/>
    <x v="0"/>
    <x v="1"/>
  </r>
  <r>
    <n v="8260"/>
    <n v="62"/>
    <n v="59"/>
    <n v="13"/>
    <x v="4"/>
    <n v="0"/>
    <x v="241"/>
    <x v="241"/>
    <s v="Pertanian lahan kering  campur semak / kebun campur"/>
    <x v="4"/>
    <x v="0"/>
    <x v="0"/>
  </r>
  <r>
    <n v="8261"/>
    <n v="188"/>
    <n v="60"/>
    <n v="11"/>
    <x v="3"/>
    <n v="0"/>
    <x v="238"/>
    <x v="238"/>
    <s v="Savanna / Padang rumput"/>
    <x v="3"/>
    <x v="0"/>
    <x v="0"/>
  </r>
  <r>
    <n v="8262"/>
    <n v="7"/>
    <n v="3"/>
    <n v="5"/>
    <x v="4"/>
    <n v="0"/>
    <x v="233"/>
    <x v="233"/>
    <s v="Hutan mangrove primer"/>
    <x v="4"/>
    <x v="0"/>
    <x v="2"/>
  </r>
  <r>
    <n v="8263"/>
    <n v="4"/>
    <n v="8"/>
    <n v="13"/>
    <x v="13"/>
    <n v="0"/>
    <x v="214"/>
    <x v="214"/>
    <s v="Pertanian lahan kering  campur semak / kebun campur"/>
    <x v="13"/>
    <x v="0"/>
    <x v="0"/>
  </r>
  <r>
    <n v="8264"/>
    <n v="2908"/>
    <n v="45"/>
    <n v="2"/>
    <x v="1"/>
    <n v="0"/>
    <x v="234"/>
    <x v="234"/>
    <s v="Hutan lahan kering sekunder / bekas tebangan"/>
    <x v="1"/>
    <x v="0"/>
    <x v="1"/>
  </r>
  <r>
    <n v="8265"/>
    <n v="2884"/>
    <n v="46"/>
    <n v="2"/>
    <x v="2"/>
    <n v="0"/>
    <x v="236"/>
    <x v="236"/>
    <s v="Hutan lahan kering sekunder / bekas tebangan"/>
    <x v="2"/>
    <x v="0"/>
    <x v="1"/>
  </r>
  <r>
    <n v="8266"/>
    <n v="301"/>
    <n v="59"/>
    <n v="13"/>
    <x v="1"/>
    <n v="0"/>
    <x v="241"/>
    <x v="241"/>
    <s v="Pertanian lahan kering  campur semak / kebun campur"/>
    <x v="1"/>
    <x v="0"/>
    <x v="0"/>
  </r>
  <r>
    <n v="8267"/>
    <n v="23"/>
    <n v="60"/>
    <n v="11"/>
    <x v="7"/>
    <n v="0"/>
    <x v="238"/>
    <x v="238"/>
    <s v="Savanna / Padang rumput"/>
    <x v="7"/>
    <x v="0"/>
    <x v="0"/>
  </r>
  <r>
    <n v="8268"/>
    <n v="6"/>
    <n v="3"/>
    <n v="6"/>
    <x v="12"/>
    <n v="0"/>
    <x v="233"/>
    <x v="233"/>
    <s v="Hutan mangrove sekunder"/>
    <x v="12"/>
    <x v="0"/>
    <x v="1"/>
  </r>
  <r>
    <n v="8269"/>
    <n v="98"/>
    <n v="25"/>
    <n v="2"/>
    <x v="1"/>
    <n v="0"/>
    <x v="225"/>
    <x v="225"/>
    <s v="Hutan lahan kering sekunder / bekas tebangan"/>
    <x v="1"/>
    <x v="0"/>
    <x v="1"/>
  </r>
  <r>
    <n v="8270"/>
    <n v="3"/>
    <n v="59"/>
    <n v="9"/>
    <x v="2"/>
    <n v="0"/>
    <x v="241"/>
    <x v="241"/>
    <s v="Semak belukar"/>
    <x v="2"/>
    <x v="0"/>
    <x v="0"/>
  </r>
  <r>
    <n v="8271"/>
    <n v="44"/>
    <n v="60"/>
    <n v="11"/>
    <x v="2"/>
    <n v="0"/>
    <x v="238"/>
    <x v="238"/>
    <s v="Savanna / Padang rumput"/>
    <x v="2"/>
    <x v="0"/>
    <x v="0"/>
  </r>
  <r>
    <n v="8272"/>
    <n v="58"/>
    <n v="3"/>
    <n v="0"/>
    <x v="0"/>
    <n v="0"/>
    <x v="233"/>
    <x v="233"/>
    <s v="No data"/>
    <x v="0"/>
    <x v="0"/>
    <x v="0"/>
  </r>
  <r>
    <n v="8273"/>
    <n v="11"/>
    <n v="2"/>
    <n v="14"/>
    <x v="8"/>
    <n v="0"/>
    <x v="231"/>
    <x v="231"/>
    <s v="Sawah"/>
    <x v="8"/>
    <x v="0"/>
    <x v="0"/>
  </r>
  <r>
    <n v="8274"/>
    <n v="329"/>
    <n v="25"/>
    <n v="2"/>
    <x v="13"/>
    <n v="0"/>
    <x v="225"/>
    <x v="225"/>
    <s v="Hutan lahan kering sekunder / bekas tebangan"/>
    <x v="13"/>
    <x v="0"/>
    <x v="0"/>
  </r>
  <r>
    <n v="8275"/>
    <n v="359"/>
    <n v="46"/>
    <n v="13"/>
    <x v="3"/>
    <n v="0"/>
    <x v="236"/>
    <x v="236"/>
    <s v="Pertanian lahan kering  campur semak / kebun campur"/>
    <x v="3"/>
    <x v="0"/>
    <x v="0"/>
  </r>
  <r>
    <n v="8276"/>
    <n v="2"/>
    <n v="46"/>
    <n v="18"/>
    <x v="2"/>
    <n v="0"/>
    <x v="236"/>
    <x v="236"/>
    <s v="Lahan terbuka"/>
    <x v="2"/>
    <x v="0"/>
    <x v="0"/>
  </r>
  <r>
    <n v="8277"/>
    <n v="2"/>
    <n v="59"/>
    <n v="18"/>
    <x v="2"/>
    <n v="0"/>
    <x v="241"/>
    <x v="241"/>
    <s v="Lahan terbuka"/>
    <x v="2"/>
    <x v="0"/>
    <x v="0"/>
  </r>
  <r>
    <n v="8278"/>
    <n v="3887"/>
    <n v="75"/>
    <n v="2"/>
    <x v="4"/>
    <n v="0"/>
    <x v="244"/>
    <x v="244"/>
    <s v="Hutan lahan kering sekunder / bekas tebangan"/>
    <x v="4"/>
    <x v="0"/>
    <x v="0"/>
  </r>
  <r>
    <n v="8279"/>
    <n v="1"/>
    <n v="3"/>
    <n v="6"/>
    <x v="2"/>
    <n v="0"/>
    <x v="233"/>
    <x v="233"/>
    <s v="Hutan mangrove sekunder"/>
    <x v="2"/>
    <x v="0"/>
    <x v="1"/>
  </r>
  <r>
    <n v="8280"/>
    <n v="9"/>
    <n v="3"/>
    <n v="13"/>
    <x v="5"/>
    <n v="0"/>
    <x v="233"/>
    <x v="233"/>
    <s v="Pertanian lahan kering  campur semak / kebun campur"/>
    <x v="5"/>
    <x v="0"/>
    <x v="0"/>
  </r>
  <r>
    <n v="8281"/>
    <n v="8"/>
    <n v="2"/>
    <n v="0"/>
    <x v="4"/>
    <n v="0"/>
    <x v="231"/>
    <x v="231"/>
    <s v="No data"/>
    <x v="4"/>
    <x v="0"/>
    <x v="0"/>
  </r>
  <r>
    <n v="8282"/>
    <n v="245"/>
    <n v="22"/>
    <n v="11"/>
    <x v="6"/>
    <n v="0"/>
    <x v="239"/>
    <x v="239"/>
    <s v="Savanna / Padang rumput"/>
    <x v="6"/>
    <x v="0"/>
    <x v="0"/>
  </r>
  <r>
    <n v="8283"/>
    <n v="229"/>
    <n v="59"/>
    <n v="18"/>
    <x v="4"/>
    <n v="0"/>
    <x v="241"/>
    <x v="241"/>
    <s v="Lahan terbuka"/>
    <x v="4"/>
    <x v="0"/>
    <x v="0"/>
  </r>
  <r>
    <n v="8284"/>
    <n v="10"/>
    <n v="80"/>
    <n v="18"/>
    <x v="7"/>
    <n v="0"/>
    <x v="240"/>
    <x v="240"/>
    <s v="Lahan terbuka"/>
    <x v="7"/>
    <x v="0"/>
    <x v="0"/>
  </r>
  <r>
    <n v="8285"/>
    <n v="2"/>
    <n v="2"/>
    <n v="0"/>
    <x v="8"/>
    <n v="0"/>
    <x v="231"/>
    <x v="231"/>
    <s v="No data"/>
    <x v="8"/>
    <x v="0"/>
    <x v="0"/>
  </r>
  <r>
    <n v="8286"/>
    <n v="5"/>
    <n v="2"/>
    <n v="0"/>
    <x v="11"/>
    <n v="0"/>
    <x v="231"/>
    <x v="231"/>
    <s v="No data"/>
    <x v="11"/>
    <x v="0"/>
    <x v="0"/>
  </r>
  <r>
    <n v="8287"/>
    <n v="31"/>
    <n v="2"/>
    <n v="2"/>
    <x v="2"/>
    <n v="0"/>
    <x v="231"/>
    <x v="231"/>
    <s v="Hutan lahan kering sekunder / bekas tebangan"/>
    <x v="2"/>
    <x v="0"/>
    <x v="1"/>
  </r>
  <r>
    <n v="8288"/>
    <n v="43"/>
    <n v="45"/>
    <n v="2"/>
    <x v="0"/>
    <n v="0"/>
    <x v="234"/>
    <x v="234"/>
    <s v="Hutan lahan kering sekunder / bekas tebangan"/>
    <x v="0"/>
    <x v="0"/>
    <x v="1"/>
  </r>
  <r>
    <n v="8289"/>
    <n v="212"/>
    <n v="46"/>
    <n v="18"/>
    <x v="1"/>
    <n v="0"/>
    <x v="236"/>
    <x v="236"/>
    <s v="Lahan terbuka"/>
    <x v="1"/>
    <x v="0"/>
    <x v="0"/>
  </r>
  <r>
    <n v="8290"/>
    <n v="145"/>
    <n v="75"/>
    <n v="2"/>
    <x v="13"/>
    <n v="0"/>
    <x v="244"/>
    <x v="244"/>
    <s v="Hutan lahan kering sekunder / bekas tebangan"/>
    <x v="13"/>
    <x v="0"/>
    <x v="0"/>
  </r>
  <r>
    <n v="8291"/>
    <n v="10"/>
    <n v="81"/>
    <n v="2"/>
    <x v="5"/>
    <n v="0"/>
    <x v="242"/>
    <x v="242"/>
    <s v="Hutan lahan kering sekunder / bekas tebangan"/>
    <x v="5"/>
    <x v="0"/>
    <x v="1"/>
  </r>
  <r>
    <n v="8292"/>
    <n v="797"/>
    <n v="25"/>
    <n v="1"/>
    <x v="13"/>
    <n v="0"/>
    <x v="225"/>
    <x v="225"/>
    <s v="Hutan lahan kering primer"/>
    <x v="13"/>
    <x v="0"/>
    <x v="0"/>
  </r>
  <r>
    <n v="8293"/>
    <n v="395"/>
    <n v="59"/>
    <n v="18"/>
    <x v="1"/>
    <n v="0"/>
    <x v="241"/>
    <x v="241"/>
    <s v="Lahan terbuka"/>
    <x v="1"/>
    <x v="0"/>
    <x v="0"/>
  </r>
  <r>
    <n v="8294"/>
    <n v="59"/>
    <n v="80"/>
    <n v="2"/>
    <x v="4"/>
    <n v="0"/>
    <x v="240"/>
    <x v="240"/>
    <s v="Hutan lahan kering sekunder / bekas tebangan"/>
    <x v="4"/>
    <x v="0"/>
    <x v="0"/>
  </r>
  <r>
    <n v="8295"/>
    <n v="13"/>
    <n v="83"/>
    <n v="12"/>
    <x v="4"/>
    <n v="0"/>
    <x v="224"/>
    <x v="224"/>
    <s v="Pertanian lahan kering"/>
    <x v="4"/>
    <x v="0"/>
    <x v="0"/>
  </r>
  <r>
    <n v="8296"/>
    <n v="10"/>
    <n v="292"/>
    <n v="12"/>
    <x v="3"/>
    <n v="0"/>
    <x v="229"/>
    <x v="229"/>
    <s v="Pertanian lahan kering"/>
    <x v="3"/>
    <x v="0"/>
    <x v="0"/>
  </r>
  <r>
    <n v="8297"/>
    <n v="13"/>
    <n v="3"/>
    <n v="0"/>
    <x v="1"/>
    <n v="0"/>
    <x v="233"/>
    <x v="233"/>
    <s v="No data"/>
    <x v="1"/>
    <x v="0"/>
    <x v="0"/>
  </r>
  <r>
    <n v="8298"/>
    <n v="48"/>
    <n v="2"/>
    <n v="0"/>
    <x v="0"/>
    <n v="0"/>
    <x v="231"/>
    <x v="231"/>
    <s v="No data"/>
    <x v="0"/>
    <x v="0"/>
    <x v="0"/>
  </r>
  <r>
    <n v="8299"/>
    <n v="11"/>
    <n v="2"/>
    <n v="2"/>
    <x v="7"/>
    <n v="0"/>
    <x v="231"/>
    <x v="231"/>
    <s v="Hutan lahan kering sekunder / bekas tebangan"/>
    <x v="7"/>
    <x v="0"/>
    <x v="1"/>
  </r>
  <r>
    <n v="8300"/>
    <n v="641"/>
    <n v="9"/>
    <n v="1"/>
    <x v="13"/>
    <n v="0"/>
    <x v="232"/>
    <x v="232"/>
    <s v="Hutan lahan kering primer"/>
    <x v="13"/>
    <x v="0"/>
    <x v="0"/>
  </r>
  <r>
    <n v="8301"/>
    <n v="33"/>
    <n v="8"/>
    <n v="2"/>
    <x v="13"/>
    <n v="0"/>
    <x v="214"/>
    <x v="214"/>
    <s v="Hutan lahan kering sekunder / bekas tebangan"/>
    <x v="13"/>
    <x v="0"/>
    <x v="0"/>
  </r>
  <r>
    <n v="8302"/>
    <n v="10"/>
    <n v="59"/>
    <n v="13"/>
    <x v="12"/>
    <n v="0"/>
    <x v="241"/>
    <x v="241"/>
    <s v="Pertanian lahan kering  campur semak / kebun campur"/>
    <x v="12"/>
    <x v="0"/>
    <x v="0"/>
  </r>
  <r>
    <n v="8303"/>
    <n v="2"/>
    <n v="3"/>
    <n v="0"/>
    <x v="2"/>
    <n v="0"/>
    <x v="233"/>
    <x v="233"/>
    <s v="No data"/>
    <x v="2"/>
    <x v="0"/>
    <x v="0"/>
  </r>
  <r>
    <n v="8304"/>
    <n v="1"/>
    <n v="2"/>
    <n v="13"/>
    <x v="8"/>
    <n v="0"/>
    <x v="231"/>
    <x v="231"/>
    <s v="Pertanian lahan kering  campur semak / kebun campur"/>
    <x v="8"/>
    <x v="0"/>
    <x v="0"/>
  </r>
  <r>
    <n v="8305"/>
    <n v="11"/>
    <n v="2"/>
    <n v="13"/>
    <x v="0"/>
    <n v="0"/>
    <x v="231"/>
    <x v="231"/>
    <s v="Pertanian lahan kering  campur semak / kebun campur"/>
    <x v="0"/>
    <x v="0"/>
    <x v="0"/>
  </r>
  <r>
    <n v="8306"/>
    <n v="107"/>
    <n v="9"/>
    <n v="12"/>
    <x v="3"/>
    <n v="0"/>
    <x v="232"/>
    <x v="232"/>
    <s v="Pertanian lahan kering"/>
    <x v="3"/>
    <x v="0"/>
    <x v="0"/>
  </r>
  <r>
    <n v="8307"/>
    <n v="37"/>
    <n v="8"/>
    <n v="9"/>
    <x v="4"/>
    <n v="0"/>
    <x v="214"/>
    <x v="214"/>
    <s v="Semak belukar"/>
    <x v="4"/>
    <x v="0"/>
    <x v="0"/>
  </r>
  <r>
    <n v="8308"/>
    <n v="3143"/>
    <n v="24"/>
    <n v="11"/>
    <x v="13"/>
    <n v="0"/>
    <x v="237"/>
    <x v="237"/>
    <s v="Savanna / Padang rumput"/>
    <x v="13"/>
    <x v="0"/>
    <x v="0"/>
  </r>
  <r>
    <n v="8309"/>
    <n v="2"/>
    <n v="53"/>
    <n v="18"/>
    <x v="6"/>
    <n v="0"/>
    <x v="230"/>
    <x v="230"/>
    <s v="Lahan terbuka"/>
    <x v="6"/>
    <x v="0"/>
    <x v="0"/>
  </r>
  <r>
    <n v="8310"/>
    <n v="12"/>
    <n v="3"/>
    <n v="13"/>
    <x v="0"/>
    <n v="0"/>
    <x v="233"/>
    <x v="233"/>
    <s v="Pertanian lahan kering  campur semak / kebun campur"/>
    <x v="0"/>
    <x v="0"/>
    <x v="0"/>
  </r>
  <r>
    <n v="8311"/>
    <n v="31"/>
    <n v="9"/>
    <n v="12"/>
    <x v="1"/>
    <n v="0"/>
    <x v="232"/>
    <x v="232"/>
    <s v="Pertanian lahan kering"/>
    <x v="1"/>
    <x v="0"/>
    <x v="0"/>
  </r>
  <r>
    <n v="8312"/>
    <n v="24"/>
    <n v="22"/>
    <n v="12"/>
    <x v="6"/>
    <n v="1"/>
    <x v="239"/>
    <x v="239"/>
    <s v="Pertanian lahan kering"/>
    <x v="6"/>
    <x v="1"/>
    <x v="0"/>
  </r>
  <r>
    <n v="8313"/>
    <n v="57"/>
    <n v="59"/>
    <n v="13"/>
    <x v="6"/>
    <n v="0"/>
    <x v="241"/>
    <x v="241"/>
    <s v="Pertanian lahan kering  campur semak / kebun campur"/>
    <x v="6"/>
    <x v="0"/>
    <x v="0"/>
  </r>
  <r>
    <n v="8314"/>
    <n v="294"/>
    <n v="59"/>
    <n v="18"/>
    <x v="6"/>
    <n v="0"/>
    <x v="241"/>
    <x v="241"/>
    <s v="Lahan terbuka"/>
    <x v="6"/>
    <x v="0"/>
    <x v="0"/>
  </r>
  <r>
    <n v="8315"/>
    <n v="529"/>
    <n v="59"/>
    <n v="11"/>
    <x v="4"/>
    <n v="0"/>
    <x v="241"/>
    <x v="241"/>
    <s v="Savanna / Padang rumput"/>
    <x v="4"/>
    <x v="0"/>
    <x v="0"/>
  </r>
  <r>
    <n v="8316"/>
    <n v="3"/>
    <n v="3"/>
    <n v="0"/>
    <x v="6"/>
    <n v="0"/>
    <x v="233"/>
    <x v="233"/>
    <s v="No data"/>
    <x v="6"/>
    <x v="0"/>
    <x v="0"/>
  </r>
  <r>
    <n v="8317"/>
    <n v="13"/>
    <n v="9"/>
    <n v="12"/>
    <x v="6"/>
    <n v="0"/>
    <x v="232"/>
    <x v="232"/>
    <s v="Pertanian lahan kering"/>
    <x v="6"/>
    <x v="0"/>
    <x v="0"/>
  </r>
  <r>
    <n v="8318"/>
    <n v="3776"/>
    <n v="59"/>
    <n v="11"/>
    <x v="1"/>
    <n v="0"/>
    <x v="241"/>
    <x v="241"/>
    <s v="Savanna / Padang rumput"/>
    <x v="1"/>
    <x v="0"/>
    <x v="0"/>
  </r>
  <r>
    <n v="8319"/>
    <n v="4"/>
    <n v="3"/>
    <n v="0"/>
    <x v="7"/>
    <n v="0"/>
    <x v="233"/>
    <x v="233"/>
    <s v="No data"/>
    <x v="7"/>
    <x v="0"/>
    <x v="0"/>
  </r>
  <r>
    <n v="8320"/>
    <n v="17"/>
    <n v="9"/>
    <n v="18"/>
    <x v="3"/>
    <n v="0"/>
    <x v="232"/>
    <x v="232"/>
    <s v="Lahan terbuka"/>
    <x v="3"/>
    <x v="0"/>
    <x v="0"/>
  </r>
  <r>
    <n v="8321"/>
    <n v="31"/>
    <n v="7"/>
    <n v="2"/>
    <x v="2"/>
    <n v="0"/>
    <x v="197"/>
    <x v="197"/>
    <s v="Hutan lahan kering sekunder / bekas tebangan"/>
    <x v="2"/>
    <x v="0"/>
    <x v="1"/>
  </r>
  <r>
    <n v="8322"/>
    <n v="72"/>
    <n v="46"/>
    <n v="13"/>
    <x v="12"/>
    <n v="0"/>
    <x v="236"/>
    <x v="236"/>
    <s v="Pertanian lahan kering  campur semak / kebun campur"/>
    <x v="12"/>
    <x v="0"/>
    <x v="0"/>
  </r>
  <r>
    <n v="8323"/>
    <n v="4"/>
    <n v="7"/>
    <n v="11"/>
    <x v="2"/>
    <n v="0"/>
    <x v="197"/>
    <x v="197"/>
    <s v="Savanna / Padang rumput"/>
    <x v="2"/>
    <x v="0"/>
    <x v="0"/>
  </r>
  <r>
    <n v="8324"/>
    <n v="483"/>
    <n v="24"/>
    <n v="11"/>
    <x v="2"/>
    <n v="0"/>
    <x v="237"/>
    <x v="237"/>
    <s v="Savanna / Padang rumput"/>
    <x v="2"/>
    <x v="0"/>
    <x v="0"/>
  </r>
  <r>
    <n v="8325"/>
    <n v="109"/>
    <n v="45"/>
    <n v="9"/>
    <x v="6"/>
    <n v="0"/>
    <x v="234"/>
    <x v="234"/>
    <s v="Semak belukar"/>
    <x v="6"/>
    <x v="0"/>
    <x v="0"/>
  </r>
  <r>
    <n v="8326"/>
    <n v="82"/>
    <n v="45"/>
    <n v="9"/>
    <x v="12"/>
    <n v="0"/>
    <x v="234"/>
    <x v="234"/>
    <s v="Semak belukar"/>
    <x v="12"/>
    <x v="0"/>
    <x v="0"/>
  </r>
  <r>
    <n v="8327"/>
    <n v="90"/>
    <n v="59"/>
    <n v="2"/>
    <x v="2"/>
    <n v="0"/>
    <x v="241"/>
    <x v="241"/>
    <s v="Hutan lahan kering sekunder / bekas tebangan"/>
    <x v="2"/>
    <x v="0"/>
    <x v="1"/>
  </r>
  <r>
    <n v="8328"/>
    <n v="1771"/>
    <n v="75"/>
    <n v="2"/>
    <x v="2"/>
    <n v="0"/>
    <x v="244"/>
    <x v="244"/>
    <s v="Hutan lahan kering sekunder / bekas tebangan"/>
    <x v="2"/>
    <x v="0"/>
    <x v="1"/>
  </r>
  <r>
    <n v="8329"/>
    <n v="1921"/>
    <n v="45"/>
    <n v="2"/>
    <x v="5"/>
    <n v="0"/>
    <x v="234"/>
    <x v="234"/>
    <s v="Hutan lahan kering sekunder / bekas tebangan"/>
    <x v="5"/>
    <x v="0"/>
    <x v="1"/>
  </r>
  <r>
    <n v="8330"/>
    <n v="1298"/>
    <n v="45"/>
    <n v="9"/>
    <x v="4"/>
    <n v="0"/>
    <x v="234"/>
    <x v="234"/>
    <s v="Semak belukar"/>
    <x v="4"/>
    <x v="0"/>
    <x v="0"/>
  </r>
  <r>
    <n v="8331"/>
    <n v="37"/>
    <n v="59"/>
    <n v="9"/>
    <x v="3"/>
    <n v="0"/>
    <x v="241"/>
    <x v="241"/>
    <s v="Semak belukar"/>
    <x v="3"/>
    <x v="0"/>
    <x v="0"/>
  </r>
  <r>
    <n v="8332"/>
    <n v="8"/>
    <n v="60"/>
    <n v="2"/>
    <x v="13"/>
    <n v="0"/>
    <x v="238"/>
    <x v="238"/>
    <s v="Hutan lahan kering sekunder / bekas tebangan"/>
    <x v="13"/>
    <x v="0"/>
    <x v="0"/>
  </r>
  <r>
    <n v="8333"/>
    <n v="3630"/>
    <n v="64"/>
    <n v="2"/>
    <x v="7"/>
    <n v="0"/>
    <x v="245"/>
    <x v="245"/>
    <s v="Hutan lahan kering sekunder / bekas tebangan"/>
    <x v="7"/>
    <x v="0"/>
    <x v="1"/>
  </r>
  <r>
    <n v="8334"/>
    <n v="46"/>
    <n v="64"/>
    <n v="2"/>
    <x v="12"/>
    <n v="0"/>
    <x v="245"/>
    <x v="245"/>
    <s v="Hutan lahan kering sekunder / bekas tebangan"/>
    <x v="12"/>
    <x v="0"/>
    <x v="1"/>
  </r>
  <r>
    <n v="8335"/>
    <n v="2417"/>
    <n v="64"/>
    <n v="2"/>
    <x v="2"/>
    <n v="0"/>
    <x v="245"/>
    <x v="245"/>
    <s v="Hutan lahan kering sekunder / bekas tebangan"/>
    <x v="2"/>
    <x v="0"/>
    <x v="1"/>
  </r>
  <r>
    <n v="8336"/>
    <n v="215"/>
    <n v="71"/>
    <n v="9"/>
    <x v="2"/>
    <n v="0"/>
    <x v="227"/>
    <x v="227"/>
    <s v="Semak belukar"/>
    <x v="2"/>
    <x v="0"/>
    <x v="0"/>
  </r>
  <r>
    <n v="8337"/>
    <n v="5"/>
    <n v="73"/>
    <n v="2"/>
    <x v="1"/>
    <n v="0"/>
    <x v="243"/>
    <x v="243"/>
    <s v="Hutan lahan kering sekunder / bekas tebangan"/>
    <x v="1"/>
    <x v="0"/>
    <x v="1"/>
  </r>
  <r>
    <n v="8338"/>
    <n v="128"/>
    <n v="73"/>
    <n v="2"/>
    <x v="4"/>
    <n v="0"/>
    <x v="243"/>
    <x v="243"/>
    <s v="Hutan lahan kering sekunder / bekas tebangan"/>
    <x v="4"/>
    <x v="0"/>
    <x v="0"/>
  </r>
  <r>
    <n v="8339"/>
    <n v="6442"/>
    <n v="78"/>
    <n v="2"/>
    <x v="7"/>
    <n v="0"/>
    <x v="246"/>
    <x v="246"/>
    <s v="Hutan lahan kering sekunder / bekas tebangan"/>
    <x v="7"/>
    <x v="0"/>
    <x v="1"/>
  </r>
  <r>
    <n v="8340"/>
    <n v="46"/>
    <n v="255"/>
    <n v="1"/>
    <x v="6"/>
    <n v="0"/>
    <x v="222"/>
    <x v="222"/>
    <s v="Hutan lahan kering primer"/>
    <x v="6"/>
    <x v="0"/>
    <x v="1"/>
  </r>
  <r>
    <n v="8341"/>
    <n v="9584"/>
    <n v="45"/>
    <n v="2"/>
    <x v="13"/>
    <n v="0"/>
    <x v="234"/>
    <x v="234"/>
    <s v="Hutan lahan kering sekunder / bekas tebangan"/>
    <x v="13"/>
    <x v="0"/>
    <x v="0"/>
  </r>
  <r>
    <n v="8342"/>
    <n v="1001"/>
    <n v="71"/>
    <n v="9"/>
    <x v="4"/>
    <n v="0"/>
    <x v="227"/>
    <x v="227"/>
    <s v="Semak belukar"/>
    <x v="4"/>
    <x v="0"/>
    <x v="0"/>
  </r>
  <r>
    <n v="8343"/>
    <n v="92"/>
    <n v="255"/>
    <n v="0"/>
    <x v="13"/>
    <n v="0"/>
    <x v="222"/>
    <x v="222"/>
    <s v="No data"/>
    <x v="13"/>
    <x v="0"/>
    <x v="0"/>
  </r>
  <r>
    <n v="8344"/>
    <n v="598"/>
    <n v="46"/>
    <n v="18"/>
    <x v="12"/>
    <n v="0"/>
    <x v="236"/>
    <x v="236"/>
    <s v="Lahan terbuka"/>
    <x v="12"/>
    <x v="0"/>
    <x v="0"/>
  </r>
  <r>
    <n v="8345"/>
    <n v="62"/>
    <n v="53"/>
    <n v="11"/>
    <x v="5"/>
    <n v="0"/>
    <x v="230"/>
    <x v="230"/>
    <s v="Savanna / Padang rumput"/>
    <x v="5"/>
    <x v="0"/>
    <x v="0"/>
  </r>
  <r>
    <n v="8346"/>
    <n v="2016"/>
    <n v="69"/>
    <n v="2"/>
    <x v="4"/>
    <n v="0"/>
    <x v="247"/>
    <x v="247"/>
    <s v="Hutan lahan kering sekunder / bekas tebangan"/>
    <x v="4"/>
    <x v="0"/>
    <x v="0"/>
  </r>
  <r>
    <n v="8347"/>
    <n v="172"/>
    <n v="73"/>
    <n v="2"/>
    <x v="3"/>
    <n v="0"/>
    <x v="243"/>
    <x v="243"/>
    <s v="Hutan lahan kering sekunder / bekas tebangan"/>
    <x v="3"/>
    <x v="0"/>
    <x v="1"/>
  </r>
  <r>
    <n v="8348"/>
    <n v="12"/>
    <n v="2"/>
    <n v="14"/>
    <x v="7"/>
    <n v="0"/>
    <x v="231"/>
    <x v="231"/>
    <s v="Sawah"/>
    <x v="7"/>
    <x v="0"/>
    <x v="0"/>
  </r>
  <r>
    <n v="8349"/>
    <n v="92"/>
    <n v="255"/>
    <n v="0"/>
    <x v="0"/>
    <n v="0"/>
    <x v="222"/>
    <x v="222"/>
    <s v="No data"/>
    <x v="0"/>
    <x v="0"/>
    <x v="0"/>
  </r>
  <r>
    <n v="8350"/>
    <n v="150"/>
    <n v="24"/>
    <n v="11"/>
    <x v="12"/>
    <n v="0"/>
    <x v="237"/>
    <x v="237"/>
    <s v="Savanna / Padang rumput"/>
    <x v="12"/>
    <x v="0"/>
    <x v="0"/>
  </r>
  <r>
    <n v="8351"/>
    <n v="55"/>
    <n v="60"/>
    <n v="11"/>
    <x v="6"/>
    <n v="0"/>
    <x v="238"/>
    <x v="238"/>
    <s v="Savanna / Padang rumput"/>
    <x v="6"/>
    <x v="0"/>
    <x v="0"/>
  </r>
  <r>
    <n v="8352"/>
    <n v="294"/>
    <n v="292"/>
    <n v="13"/>
    <x v="5"/>
    <n v="0"/>
    <x v="229"/>
    <x v="229"/>
    <s v="Pertanian lahan kering  campur semak / kebun campur"/>
    <x v="5"/>
    <x v="0"/>
    <x v="0"/>
  </r>
  <r>
    <n v="8353"/>
    <n v="27"/>
    <n v="2"/>
    <n v="0"/>
    <x v="13"/>
    <n v="0"/>
    <x v="231"/>
    <x v="231"/>
    <s v="No data"/>
    <x v="13"/>
    <x v="0"/>
    <x v="0"/>
  </r>
  <r>
    <n v="8354"/>
    <n v="21"/>
    <n v="45"/>
    <n v="11"/>
    <x v="6"/>
    <n v="0"/>
    <x v="234"/>
    <x v="234"/>
    <s v="Savanna / Padang rumput"/>
    <x v="6"/>
    <x v="0"/>
    <x v="0"/>
  </r>
  <r>
    <n v="8355"/>
    <n v="77"/>
    <n v="47"/>
    <n v="9"/>
    <x v="4"/>
    <n v="0"/>
    <x v="217"/>
    <x v="217"/>
    <s v="Semak belukar"/>
    <x v="4"/>
    <x v="0"/>
    <x v="0"/>
  </r>
  <r>
    <n v="8356"/>
    <n v="244"/>
    <n v="46"/>
    <n v="2"/>
    <x v="12"/>
    <n v="0"/>
    <x v="236"/>
    <x v="236"/>
    <s v="Hutan lahan kering sekunder / bekas tebangan"/>
    <x v="12"/>
    <x v="0"/>
    <x v="1"/>
  </r>
  <r>
    <n v="8357"/>
    <n v="6"/>
    <n v="255"/>
    <n v="2"/>
    <x v="3"/>
    <n v="0"/>
    <x v="222"/>
    <x v="222"/>
    <s v="Hutan lahan kering sekunder / bekas tebangan"/>
    <x v="3"/>
    <x v="0"/>
    <x v="1"/>
  </r>
  <r>
    <n v="8358"/>
    <n v="10"/>
    <n v="255"/>
    <n v="1"/>
    <x v="3"/>
    <n v="0"/>
    <x v="222"/>
    <x v="222"/>
    <s v="Hutan lahan kering primer"/>
    <x v="3"/>
    <x v="0"/>
    <x v="1"/>
  </r>
  <r>
    <n v="8359"/>
    <n v="38"/>
    <n v="9"/>
    <n v="11"/>
    <x v="2"/>
    <n v="0"/>
    <x v="232"/>
    <x v="232"/>
    <s v="Savanna / Padang rumput"/>
    <x v="2"/>
    <x v="0"/>
    <x v="0"/>
  </r>
  <r>
    <n v="8360"/>
    <n v="1685"/>
    <n v="24"/>
    <n v="11"/>
    <x v="4"/>
    <n v="0"/>
    <x v="237"/>
    <x v="237"/>
    <s v="Savanna / Padang rumput"/>
    <x v="4"/>
    <x v="0"/>
    <x v="0"/>
  </r>
  <r>
    <n v="8361"/>
    <n v="413"/>
    <n v="47"/>
    <n v="1"/>
    <x v="13"/>
    <n v="0"/>
    <x v="217"/>
    <x v="217"/>
    <s v="Hutan lahan kering primer"/>
    <x v="13"/>
    <x v="0"/>
    <x v="0"/>
  </r>
  <r>
    <n v="8362"/>
    <n v="208"/>
    <n v="47"/>
    <n v="9"/>
    <x v="1"/>
    <n v="0"/>
    <x v="217"/>
    <x v="217"/>
    <s v="Semak belukar"/>
    <x v="1"/>
    <x v="0"/>
    <x v="0"/>
  </r>
  <r>
    <n v="8363"/>
    <n v="28"/>
    <n v="71"/>
    <n v="9"/>
    <x v="7"/>
    <n v="0"/>
    <x v="227"/>
    <x v="227"/>
    <s v="Semak belukar"/>
    <x v="7"/>
    <x v="0"/>
    <x v="0"/>
  </r>
  <r>
    <n v="8364"/>
    <n v="27"/>
    <n v="71"/>
    <n v="9"/>
    <x v="3"/>
    <n v="0"/>
    <x v="227"/>
    <x v="227"/>
    <s v="Semak belukar"/>
    <x v="3"/>
    <x v="0"/>
    <x v="0"/>
  </r>
  <r>
    <n v="8365"/>
    <n v="77"/>
    <n v="9"/>
    <n v="9"/>
    <x v="5"/>
    <n v="0"/>
    <x v="232"/>
    <x v="232"/>
    <s v="Semak belukar"/>
    <x v="5"/>
    <x v="0"/>
    <x v="0"/>
  </r>
  <r>
    <n v="8366"/>
    <n v="451"/>
    <n v="69"/>
    <n v="2"/>
    <x v="3"/>
    <n v="0"/>
    <x v="247"/>
    <x v="247"/>
    <s v="Hutan lahan kering sekunder / bekas tebangan"/>
    <x v="3"/>
    <x v="0"/>
    <x v="1"/>
  </r>
  <r>
    <n v="8367"/>
    <n v="2672"/>
    <n v="69"/>
    <n v="2"/>
    <x v="7"/>
    <n v="0"/>
    <x v="247"/>
    <x v="247"/>
    <s v="Hutan lahan kering sekunder / bekas tebangan"/>
    <x v="7"/>
    <x v="0"/>
    <x v="1"/>
  </r>
  <r>
    <n v="8368"/>
    <n v="23"/>
    <n v="69"/>
    <n v="2"/>
    <x v="12"/>
    <n v="0"/>
    <x v="247"/>
    <x v="247"/>
    <s v="Hutan lahan kering sekunder / bekas tebangan"/>
    <x v="12"/>
    <x v="0"/>
    <x v="1"/>
  </r>
  <r>
    <n v="8369"/>
    <n v="386"/>
    <n v="2"/>
    <n v="13"/>
    <x v="19"/>
    <n v="0"/>
    <x v="231"/>
    <x v="231"/>
    <s v="Pertanian lahan kering  campur semak / kebun campur"/>
    <x v="19"/>
    <x v="0"/>
    <x v="0"/>
  </r>
  <r>
    <n v="8370"/>
    <n v="4"/>
    <n v="2"/>
    <n v="0"/>
    <x v="2"/>
    <n v="0"/>
    <x v="231"/>
    <x v="231"/>
    <s v="No data"/>
    <x v="2"/>
    <x v="0"/>
    <x v="0"/>
  </r>
  <r>
    <n v="8371"/>
    <n v="1"/>
    <n v="2"/>
    <n v="0"/>
    <x v="1"/>
    <n v="0"/>
    <x v="231"/>
    <x v="231"/>
    <s v="No data"/>
    <x v="1"/>
    <x v="0"/>
    <x v="0"/>
  </r>
  <r>
    <n v="8372"/>
    <n v="617"/>
    <n v="64"/>
    <n v="9"/>
    <x v="2"/>
    <n v="0"/>
    <x v="245"/>
    <x v="245"/>
    <s v="Semak belukar"/>
    <x v="2"/>
    <x v="0"/>
    <x v="0"/>
  </r>
  <r>
    <n v="8373"/>
    <n v="6"/>
    <n v="69"/>
    <n v="9"/>
    <x v="2"/>
    <n v="0"/>
    <x v="247"/>
    <x v="247"/>
    <s v="Semak belukar"/>
    <x v="2"/>
    <x v="0"/>
    <x v="0"/>
  </r>
  <r>
    <n v="8374"/>
    <n v="25"/>
    <n v="69"/>
    <n v="9"/>
    <x v="7"/>
    <n v="0"/>
    <x v="247"/>
    <x v="247"/>
    <s v="Semak belukar"/>
    <x v="7"/>
    <x v="0"/>
    <x v="0"/>
  </r>
  <r>
    <n v="8375"/>
    <n v="1"/>
    <n v="69"/>
    <n v="9"/>
    <x v="3"/>
    <n v="0"/>
    <x v="247"/>
    <x v="247"/>
    <s v="Semak belukar"/>
    <x v="3"/>
    <x v="0"/>
    <x v="0"/>
  </r>
  <r>
    <n v="8376"/>
    <n v="16"/>
    <n v="9"/>
    <n v="2"/>
    <x v="2"/>
    <n v="0"/>
    <x v="232"/>
    <x v="232"/>
    <s v="Hutan lahan kering sekunder / bekas tebangan"/>
    <x v="2"/>
    <x v="0"/>
    <x v="1"/>
  </r>
  <r>
    <n v="8377"/>
    <n v="4650"/>
    <n v="10"/>
    <n v="11"/>
    <x v="1"/>
    <n v="0"/>
    <x v="248"/>
    <x v="248"/>
    <s v="Savanna / Padang rumput"/>
    <x v="1"/>
    <x v="0"/>
    <x v="0"/>
  </r>
  <r>
    <n v="8378"/>
    <n v="39"/>
    <n v="22"/>
    <n v="11"/>
    <x v="6"/>
    <n v="1"/>
    <x v="239"/>
    <x v="239"/>
    <s v="Savanna / Padang rumput"/>
    <x v="6"/>
    <x v="1"/>
    <x v="0"/>
  </r>
  <r>
    <n v="8379"/>
    <n v="5"/>
    <n v="47"/>
    <n v="1"/>
    <x v="7"/>
    <n v="0"/>
    <x v="217"/>
    <x v="217"/>
    <s v="Hutan lahan kering primer"/>
    <x v="7"/>
    <x v="0"/>
    <x v="1"/>
  </r>
  <r>
    <n v="8380"/>
    <n v="4"/>
    <n v="2"/>
    <n v="0"/>
    <x v="6"/>
    <n v="0"/>
    <x v="231"/>
    <x v="231"/>
    <s v="No data"/>
    <x v="6"/>
    <x v="0"/>
    <x v="0"/>
  </r>
  <r>
    <n v="8381"/>
    <n v="3"/>
    <n v="7"/>
    <n v="18"/>
    <x v="4"/>
    <n v="0"/>
    <x v="197"/>
    <x v="197"/>
    <s v="Lahan terbuka"/>
    <x v="4"/>
    <x v="0"/>
    <x v="0"/>
  </r>
  <r>
    <n v="8382"/>
    <n v="1746"/>
    <n v="10"/>
    <n v="18"/>
    <x v="1"/>
    <n v="0"/>
    <x v="248"/>
    <x v="248"/>
    <s v="Lahan terbuka"/>
    <x v="1"/>
    <x v="0"/>
    <x v="0"/>
  </r>
  <r>
    <n v="8383"/>
    <n v="253"/>
    <n v="10"/>
    <n v="11"/>
    <x v="13"/>
    <n v="0"/>
    <x v="248"/>
    <x v="248"/>
    <s v="Savanna / Padang rumput"/>
    <x v="13"/>
    <x v="0"/>
    <x v="0"/>
  </r>
  <r>
    <n v="8384"/>
    <n v="25"/>
    <n v="1"/>
    <n v="0"/>
    <x v="0"/>
    <n v="0"/>
    <x v="228"/>
    <x v="228"/>
    <s v="No data"/>
    <x v="0"/>
    <x v="0"/>
    <x v="0"/>
  </r>
  <r>
    <n v="8385"/>
    <n v="965"/>
    <n v="10"/>
    <n v="11"/>
    <x v="4"/>
    <n v="0"/>
    <x v="248"/>
    <x v="248"/>
    <s v="Savanna / Padang rumput"/>
    <x v="4"/>
    <x v="0"/>
    <x v="0"/>
  </r>
  <r>
    <n v="8386"/>
    <n v="12"/>
    <n v="10"/>
    <n v="18"/>
    <x v="13"/>
    <n v="0"/>
    <x v="248"/>
    <x v="248"/>
    <s v="Lahan terbuka"/>
    <x v="13"/>
    <x v="0"/>
    <x v="0"/>
  </r>
  <r>
    <n v="8387"/>
    <n v="2104"/>
    <n v="10"/>
    <n v="2"/>
    <x v="1"/>
    <n v="0"/>
    <x v="248"/>
    <x v="248"/>
    <s v="Hutan lahan kering sekunder / bekas tebangan"/>
    <x v="1"/>
    <x v="0"/>
    <x v="1"/>
  </r>
  <r>
    <n v="8388"/>
    <n v="250"/>
    <n v="64"/>
    <n v="9"/>
    <x v="4"/>
    <n v="0"/>
    <x v="245"/>
    <x v="245"/>
    <s v="Semak belukar"/>
    <x v="4"/>
    <x v="0"/>
    <x v="0"/>
  </r>
  <r>
    <n v="8389"/>
    <n v="11"/>
    <n v="292"/>
    <n v="12"/>
    <x v="5"/>
    <n v="0"/>
    <x v="229"/>
    <x v="229"/>
    <s v="Pertanian lahan kering"/>
    <x v="5"/>
    <x v="0"/>
    <x v="0"/>
  </r>
  <r>
    <n v="8390"/>
    <n v="5"/>
    <n v="1"/>
    <n v="13"/>
    <x v="0"/>
    <n v="0"/>
    <x v="228"/>
    <x v="228"/>
    <s v="Pertanian lahan kering  campur semak / kebun campur"/>
    <x v="0"/>
    <x v="0"/>
    <x v="0"/>
  </r>
  <r>
    <n v="8391"/>
    <n v="8"/>
    <n v="1"/>
    <n v="0"/>
    <x v="7"/>
    <n v="0"/>
    <x v="228"/>
    <x v="228"/>
    <s v="No data"/>
    <x v="7"/>
    <x v="0"/>
    <x v="0"/>
  </r>
  <r>
    <n v="8392"/>
    <n v="3"/>
    <n v="1"/>
    <n v="0"/>
    <x v="6"/>
    <n v="0"/>
    <x v="228"/>
    <x v="228"/>
    <s v="No data"/>
    <x v="6"/>
    <x v="0"/>
    <x v="0"/>
  </r>
  <r>
    <n v="8393"/>
    <n v="28"/>
    <n v="255"/>
    <n v="1"/>
    <x v="0"/>
    <n v="0"/>
    <x v="222"/>
    <x v="222"/>
    <s v="Hutan lahan kering primer"/>
    <x v="0"/>
    <x v="0"/>
    <x v="1"/>
  </r>
  <r>
    <n v="8394"/>
    <n v="2"/>
    <n v="255"/>
    <n v="2"/>
    <x v="12"/>
    <n v="0"/>
    <x v="222"/>
    <x v="222"/>
    <s v="Hutan lahan kering sekunder / bekas tebangan"/>
    <x v="12"/>
    <x v="0"/>
    <x v="1"/>
  </r>
  <r>
    <n v="8395"/>
    <n v="47"/>
    <n v="10"/>
    <n v="18"/>
    <x v="4"/>
    <n v="0"/>
    <x v="248"/>
    <x v="248"/>
    <s v="Lahan terbuka"/>
    <x v="4"/>
    <x v="0"/>
    <x v="0"/>
  </r>
  <r>
    <n v="8396"/>
    <n v="8678"/>
    <n v="10"/>
    <n v="2"/>
    <x v="4"/>
    <n v="0"/>
    <x v="248"/>
    <x v="248"/>
    <s v="Hutan lahan kering sekunder / bekas tebangan"/>
    <x v="4"/>
    <x v="0"/>
    <x v="0"/>
  </r>
  <r>
    <n v="8397"/>
    <n v="224"/>
    <n v="75"/>
    <n v="9"/>
    <x v="2"/>
    <n v="0"/>
    <x v="244"/>
    <x v="244"/>
    <s v="Semak belukar"/>
    <x v="2"/>
    <x v="0"/>
    <x v="0"/>
  </r>
  <r>
    <n v="8398"/>
    <n v="36"/>
    <n v="73"/>
    <n v="9"/>
    <x v="7"/>
    <n v="0"/>
    <x v="243"/>
    <x v="243"/>
    <s v="Semak belukar"/>
    <x v="7"/>
    <x v="0"/>
    <x v="0"/>
  </r>
  <r>
    <n v="8399"/>
    <n v="77"/>
    <n v="78"/>
    <n v="12"/>
    <x v="3"/>
    <n v="0"/>
    <x v="246"/>
    <x v="246"/>
    <s v="Pertanian lahan kering"/>
    <x v="3"/>
    <x v="0"/>
    <x v="0"/>
  </r>
  <r>
    <n v="8400"/>
    <n v="22"/>
    <n v="83"/>
    <n v="12"/>
    <x v="5"/>
    <n v="0"/>
    <x v="224"/>
    <x v="224"/>
    <s v="Pertanian lahan kering"/>
    <x v="5"/>
    <x v="0"/>
    <x v="0"/>
  </r>
  <r>
    <n v="8401"/>
    <n v="1"/>
    <n v="255"/>
    <n v="0"/>
    <x v="12"/>
    <n v="0"/>
    <x v="222"/>
    <x v="222"/>
    <s v="No data"/>
    <x v="12"/>
    <x v="0"/>
    <x v="0"/>
  </r>
  <r>
    <n v="8402"/>
    <n v="2"/>
    <n v="25"/>
    <n v="1"/>
    <x v="1"/>
    <n v="0"/>
    <x v="225"/>
    <x v="225"/>
    <s v="Hutan lahan kering primer"/>
    <x v="1"/>
    <x v="0"/>
    <x v="1"/>
  </r>
  <r>
    <n v="8403"/>
    <n v="113"/>
    <n v="24"/>
    <n v="12"/>
    <x v="1"/>
    <n v="0"/>
    <x v="237"/>
    <x v="237"/>
    <s v="Pertanian lahan kering"/>
    <x v="1"/>
    <x v="0"/>
    <x v="0"/>
  </r>
  <r>
    <n v="8404"/>
    <n v="23"/>
    <n v="47"/>
    <n v="9"/>
    <x v="7"/>
    <n v="0"/>
    <x v="217"/>
    <x v="217"/>
    <s v="Semak belukar"/>
    <x v="7"/>
    <x v="0"/>
    <x v="0"/>
  </r>
  <r>
    <n v="8405"/>
    <n v="161"/>
    <n v="59"/>
    <n v="2"/>
    <x v="3"/>
    <n v="0"/>
    <x v="241"/>
    <x v="241"/>
    <s v="Hutan lahan kering sekunder / bekas tebangan"/>
    <x v="3"/>
    <x v="0"/>
    <x v="1"/>
  </r>
  <r>
    <n v="8406"/>
    <n v="657"/>
    <n v="69"/>
    <n v="2"/>
    <x v="2"/>
    <n v="0"/>
    <x v="247"/>
    <x v="247"/>
    <s v="Hutan lahan kering sekunder / bekas tebangan"/>
    <x v="2"/>
    <x v="0"/>
    <x v="1"/>
  </r>
  <r>
    <n v="8407"/>
    <n v="4"/>
    <n v="75"/>
    <n v="9"/>
    <x v="12"/>
    <n v="0"/>
    <x v="244"/>
    <x v="244"/>
    <s v="Semak belukar"/>
    <x v="12"/>
    <x v="0"/>
    <x v="0"/>
  </r>
  <r>
    <n v="8408"/>
    <n v="9"/>
    <n v="73"/>
    <n v="9"/>
    <x v="12"/>
    <n v="0"/>
    <x v="243"/>
    <x v="243"/>
    <s v="Semak belukar"/>
    <x v="12"/>
    <x v="0"/>
    <x v="0"/>
  </r>
  <r>
    <n v="8409"/>
    <n v="967"/>
    <n v="78"/>
    <n v="12"/>
    <x v="5"/>
    <n v="0"/>
    <x v="246"/>
    <x v="246"/>
    <s v="Pertanian lahan kering"/>
    <x v="5"/>
    <x v="0"/>
    <x v="0"/>
  </r>
  <r>
    <n v="8410"/>
    <n v="2"/>
    <n v="292"/>
    <n v="13"/>
    <x v="0"/>
    <n v="0"/>
    <x v="229"/>
    <x v="229"/>
    <s v="Pertanian lahan kering  campur semak / kebun campur"/>
    <x v="0"/>
    <x v="0"/>
    <x v="0"/>
  </r>
  <r>
    <n v="8411"/>
    <n v="18"/>
    <n v="22"/>
    <n v="18"/>
    <x v="6"/>
    <n v="0"/>
    <x v="239"/>
    <x v="239"/>
    <s v="Lahan terbuka"/>
    <x v="6"/>
    <x v="0"/>
    <x v="0"/>
  </r>
  <r>
    <n v="8412"/>
    <n v="106"/>
    <n v="73"/>
    <n v="2"/>
    <x v="2"/>
    <n v="0"/>
    <x v="243"/>
    <x v="243"/>
    <s v="Hutan lahan kering sekunder / bekas tebangan"/>
    <x v="2"/>
    <x v="0"/>
    <x v="1"/>
  </r>
  <r>
    <n v="8413"/>
    <n v="494"/>
    <n v="73"/>
    <n v="9"/>
    <x v="2"/>
    <n v="0"/>
    <x v="243"/>
    <x v="243"/>
    <s v="Semak belukar"/>
    <x v="2"/>
    <x v="0"/>
    <x v="0"/>
  </r>
  <r>
    <n v="8414"/>
    <n v="382"/>
    <n v="78"/>
    <n v="2"/>
    <x v="3"/>
    <n v="0"/>
    <x v="246"/>
    <x v="246"/>
    <s v="Hutan lahan kering sekunder / bekas tebangan"/>
    <x v="3"/>
    <x v="0"/>
    <x v="1"/>
  </r>
  <r>
    <n v="8415"/>
    <n v="4"/>
    <n v="255"/>
    <n v="0"/>
    <x v="5"/>
    <n v="0"/>
    <x v="222"/>
    <x v="222"/>
    <s v="No data"/>
    <x v="5"/>
    <x v="0"/>
    <x v="0"/>
  </r>
  <r>
    <n v="8416"/>
    <n v="4"/>
    <n v="53"/>
    <n v="11"/>
    <x v="6"/>
    <n v="0"/>
    <x v="230"/>
    <x v="230"/>
    <s v="Savanna / Padang rumput"/>
    <x v="6"/>
    <x v="0"/>
    <x v="0"/>
  </r>
  <r>
    <n v="8417"/>
    <n v="268"/>
    <n v="78"/>
    <n v="12"/>
    <x v="7"/>
    <n v="0"/>
    <x v="246"/>
    <x v="246"/>
    <s v="Pertanian lahan kering"/>
    <x v="7"/>
    <x v="0"/>
    <x v="0"/>
  </r>
  <r>
    <n v="8418"/>
    <n v="7"/>
    <n v="1"/>
    <n v="0"/>
    <x v="19"/>
    <n v="0"/>
    <x v="228"/>
    <x v="228"/>
    <s v="No data"/>
    <x v="19"/>
    <x v="0"/>
    <x v="0"/>
  </r>
  <r>
    <n v="8419"/>
    <n v="672"/>
    <n v="9"/>
    <n v="11"/>
    <x v="5"/>
    <n v="0"/>
    <x v="232"/>
    <x v="232"/>
    <s v="Savanna / Padang rumput"/>
    <x v="5"/>
    <x v="0"/>
    <x v="0"/>
  </r>
  <r>
    <n v="8420"/>
    <n v="168"/>
    <n v="10"/>
    <n v="11"/>
    <x v="6"/>
    <n v="0"/>
    <x v="248"/>
    <x v="248"/>
    <s v="Savanna / Padang rumput"/>
    <x v="6"/>
    <x v="0"/>
    <x v="0"/>
  </r>
  <r>
    <n v="8421"/>
    <n v="13"/>
    <n v="60"/>
    <n v="11"/>
    <x v="5"/>
    <n v="0"/>
    <x v="238"/>
    <x v="238"/>
    <s v="Savanna / Padang rumput"/>
    <x v="5"/>
    <x v="0"/>
    <x v="0"/>
  </r>
  <r>
    <n v="8422"/>
    <n v="1"/>
    <n v="78"/>
    <n v="13"/>
    <x v="5"/>
    <n v="0"/>
    <x v="246"/>
    <x v="246"/>
    <s v="Pertanian lahan kering  campur semak / kebun campur"/>
    <x v="5"/>
    <x v="0"/>
    <x v="0"/>
  </r>
  <r>
    <n v="8423"/>
    <n v="136"/>
    <n v="255"/>
    <n v="9"/>
    <x v="6"/>
    <n v="0"/>
    <x v="222"/>
    <x v="222"/>
    <s v="Semak belukar"/>
    <x v="6"/>
    <x v="0"/>
    <x v="0"/>
  </r>
  <r>
    <n v="8424"/>
    <n v="467"/>
    <n v="22"/>
    <n v="11"/>
    <x v="5"/>
    <n v="0"/>
    <x v="239"/>
    <x v="239"/>
    <s v="Savanna / Padang rumput"/>
    <x v="5"/>
    <x v="0"/>
    <x v="0"/>
  </r>
  <r>
    <n v="8425"/>
    <n v="14"/>
    <n v="22"/>
    <n v="6"/>
    <x v="5"/>
    <n v="0"/>
    <x v="239"/>
    <x v="239"/>
    <s v="Hutan mangrove sekunder"/>
    <x v="5"/>
    <x v="0"/>
    <x v="1"/>
  </r>
  <r>
    <n v="8426"/>
    <n v="3"/>
    <n v="45"/>
    <n v="18"/>
    <x v="13"/>
    <n v="0"/>
    <x v="234"/>
    <x v="234"/>
    <s v="Lahan terbuka"/>
    <x v="13"/>
    <x v="0"/>
    <x v="0"/>
  </r>
  <r>
    <n v="8427"/>
    <n v="123"/>
    <n v="80"/>
    <n v="2"/>
    <x v="2"/>
    <n v="0"/>
    <x v="240"/>
    <x v="240"/>
    <s v="Hutan lahan kering sekunder / bekas tebangan"/>
    <x v="2"/>
    <x v="0"/>
    <x v="1"/>
  </r>
  <r>
    <n v="8428"/>
    <n v="11"/>
    <n v="2"/>
    <n v="0"/>
    <x v="19"/>
    <n v="0"/>
    <x v="231"/>
    <x v="231"/>
    <s v="No data"/>
    <x v="19"/>
    <x v="0"/>
    <x v="0"/>
  </r>
  <r>
    <n v="8429"/>
    <n v="559"/>
    <n v="22"/>
    <n v="12"/>
    <x v="5"/>
    <n v="0"/>
    <x v="239"/>
    <x v="239"/>
    <s v="Pertanian lahan kering"/>
    <x v="5"/>
    <x v="0"/>
    <x v="0"/>
  </r>
  <r>
    <n v="8430"/>
    <n v="214"/>
    <n v="45"/>
    <n v="2"/>
    <x v="7"/>
    <n v="0"/>
    <x v="234"/>
    <x v="234"/>
    <s v="Hutan lahan kering sekunder / bekas tebangan"/>
    <x v="7"/>
    <x v="0"/>
    <x v="1"/>
  </r>
  <r>
    <n v="8431"/>
    <n v="117"/>
    <n v="64"/>
    <n v="9"/>
    <x v="5"/>
    <n v="0"/>
    <x v="245"/>
    <x v="245"/>
    <s v="Semak belukar"/>
    <x v="5"/>
    <x v="0"/>
    <x v="0"/>
  </r>
  <r>
    <n v="8432"/>
    <n v="2"/>
    <n v="80"/>
    <n v="9"/>
    <x v="12"/>
    <n v="0"/>
    <x v="240"/>
    <x v="240"/>
    <s v="Semak belukar"/>
    <x v="12"/>
    <x v="0"/>
    <x v="0"/>
  </r>
  <r>
    <n v="8433"/>
    <n v="4"/>
    <n v="1"/>
    <n v="0"/>
    <x v="1"/>
    <n v="0"/>
    <x v="228"/>
    <x v="228"/>
    <s v="No data"/>
    <x v="1"/>
    <x v="0"/>
    <x v="0"/>
  </r>
  <r>
    <n v="8434"/>
    <n v="6"/>
    <n v="10"/>
    <n v="11"/>
    <x v="12"/>
    <n v="0"/>
    <x v="248"/>
    <x v="248"/>
    <s v="Savanna / Padang rumput"/>
    <x v="12"/>
    <x v="0"/>
    <x v="0"/>
  </r>
  <r>
    <n v="8435"/>
    <n v="7"/>
    <n v="23"/>
    <n v="18"/>
    <x v="3"/>
    <n v="0"/>
    <x v="221"/>
    <x v="221"/>
    <s v="Lahan terbuka"/>
    <x v="3"/>
    <x v="0"/>
    <x v="0"/>
  </r>
  <r>
    <n v="8436"/>
    <n v="16"/>
    <n v="22"/>
    <n v="11"/>
    <x v="12"/>
    <n v="0"/>
    <x v="239"/>
    <x v="239"/>
    <s v="Savanna / Padang rumput"/>
    <x v="12"/>
    <x v="0"/>
    <x v="0"/>
  </r>
  <r>
    <n v="8437"/>
    <n v="7"/>
    <n v="64"/>
    <n v="9"/>
    <x v="7"/>
    <n v="0"/>
    <x v="245"/>
    <x v="245"/>
    <s v="Semak belukar"/>
    <x v="7"/>
    <x v="0"/>
    <x v="0"/>
  </r>
  <r>
    <n v="8438"/>
    <n v="5"/>
    <n v="80"/>
    <n v="9"/>
    <x v="2"/>
    <n v="0"/>
    <x v="240"/>
    <x v="240"/>
    <s v="Semak belukar"/>
    <x v="2"/>
    <x v="0"/>
    <x v="0"/>
  </r>
  <r>
    <n v="8439"/>
    <n v="350"/>
    <n v="9"/>
    <n v="2"/>
    <x v="6"/>
    <n v="0"/>
    <x v="232"/>
    <x v="232"/>
    <s v="Hutan lahan kering sekunder / bekas tebangan"/>
    <x v="6"/>
    <x v="0"/>
    <x v="1"/>
  </r>
  <r>
    <n v="8440"/>
    <n v="1"/>
    <n v="9"/>
    <n v="2"/>
    <x v="3"/>
    <n v="0"/>
    <x v="232"/>
    <x v="232"/>
    <s v="Hutan lahan kering sekunder / bekas tebangan"/>
    <x v="3"/>
    <x v="0"/>
    <x v="1"/>
  </r>
  <r>
    <n v="8441"/>
    <n v="60"/>
    <n v="60"/>
    <n v="11"/>
    <x v="12"/>
    <n v="0"/>
    <x v="238"/>
    <x v="238"/>
    <s v="Savanna / Padang rumput"/>
    <x v="12"/>
    <x v="0"/>
    <x v="0"/>
  </r>
  <r>
    <n v="8442"/>
    <n v="155"/>
    <n v="78"/>
    <n v="2"/>
    <x v="5"/>
    <n v="0"/>
    <x v="246"/>
    <x v="246"/>
    <s v="Hutan lahan kering sekunder / bekas tebangan"/>
    <x v="5"/>
    <x v="0"/>
    <x v="1"/>
  </r>
  <r>
    <n v="8443"/>
    <n v="47"/>
    <n v="22"/>
    <n v="18"/>
    <x v="5"/>
    <n v="0"/>
    <x v="239"/>
    <x v="239"/>
    <s v="Lahan terbuka"/>
    <x v="5"/>
    <x v="0"/>
    <x v="0"/>
  </r>
  <r>
    <n v="8444"/>
    <n v="24"/>
    <n v="57"/>
    <n v="11"/>
    <x v="12"/>
    <n v="0"/>
    <x v="249"/>
    <x v="249"/>
    <s v="Savanna / Padang rumput"/>
    <x v="12"/>
    <x v="0"/>
    <x v="0"/>
  </r>
  <r>
    <n v="8445"/>
    <n v="936"/>
    <n v="57"/>
    <n v="11"/>
    <x v="4"/>
    <n v="0"/>
    <x v="249"/>
    <x v="249"/>
    <s v="Savanna / Padang rumput"/>
    <x v="4"/>
    <x v="0"/>
    <x v="0"/>
  </r>
  <r>
    <n v="8446"/>
    <n v="9"/>
    <n v="10"/>
    <n v="11"/>
    <x v="3"/>
    <n v="0"/>
    <x v="248"/>
    <x v="248"/>
    <s v="Savanna / Padang rumput"/>
    <x v="3"/>
    <x v="0"/>
    <x v="0"/>
  </r>
  <r>
    <n v="8447"/>
    <n v="5243"/>
    <n v="16"/>
    <n v="11"/>
    <x v="2"/>
    <n v="0"/>
    <x v="235"/>
    <x v="235"/>
    <s v="Savanna / Padang rumput"/>
    <x v="2"/>
    <x v="0"/>
    <x v="0"/>
  </r>
  <r>
    <n v="8448"/>
    <n v="112"/>
    <n v="59"/>
    <n v="18"/>
    <x v="7"/>
    <n v="0"/>
    <x v="241"/>
    <x v="241"/>
    <s v="Lahan terbuka"/>
    <x v="7"/>
    <x v="0"/>
    <x v="0"/>
  </r>
  <r>
    <n v="8449"/>
    <n v="372"/>
    <n v="59"/>
    <n v="2"/>
    <x v="6"/>
    <n v="0"/>
    <x v="241"/>
    <x v="241"/>
    <s v="Hutan lahan kering sekunder / bekas tebangan"/>
    <x v="6"/>
    <x v="0"/>
    <x v="1"/>
  </r>
  <r>
    <n v="8450"/>
    <n v="1095"/>
    <n v="59"/>
    <n v="2"/>
    <x v="7"/>
    <n v="0"/>
    <x v="241"/>
    <x v="241"/>
    <s v="Hutan lahan kering sekunder / bekas tebangan"/>
    <x v="7"/>
    <x v="0"/>
    <x v="1"/>
  </r>
  <r>
    <n v="8451"/>
    <n v="1"/>
    <n v="60"/>
    <n v="18"/>
    <x v="1"/>
    <n v="0"/>
    <x v="238"/>
    <x v="238"/>
    <s v="Lahan terbuka"/>
    <x v="1"/>
    <x v="0"/>
    <x v="0"/>
  </r>
  <r>
    <n v="8452"/>
    <n v="19"/>
    <n v="60"/>
    <n v="18"/>
    <x v="12"/>
    <n v="0"/>
    <x v="238"/>
    <x v="238"/>
    <s v="Lahan terbuka"/>
    <x v="12"/>
    <x v="0"/>
    <x v="0"/>
  </r>
  <r>
    <n v="8453"/>
    <n v="78"/>
    <n v="64"/>
    <n v="2"/>
    <x v="1"/>
    <n v="0"/>
    <x v="245"/>
    <x v="245"/>
    <s v="Hutan lahan kering sekunder / bekas tebangan"/>
    <x v="1"/>
    <x v="0"/>
    <x v="1"/>
  </r>
  <r>
    <n v="8454"/>
    <n v="182"/>
    <n v="64"/>
    <n v="2"/>
    <x v="6"/>
    <n v="0"/>
    <x v="245"/>
    <x v="245"/>
    <s v="Hutan lahan kering sekunder / bekas tebangan"/>
    <x v="6"/>
    <x v="0"/>
    <x v="1"/>
  </r>
  <r>
    <n v="8455"/>
    <n v="1"/>
    <n v="75"/>
    <n v="9"/>
    <x v="4"/>
    <n v="0"/>
    <x v="244"/>
    <x v="244"/>
    <s v="Semak belukar"/>
    <x v="4"/>
    <x v="0"/>
    <x v="0"/>
  </r>
  <r>
    <n v="8456"/>
    <n v="5"/>
    <n v="73"/>
    <n v="9"/>
    <x v="3"/>
    <n v="0"/>
    <x v="243"/>
    <x v="243"/>
    <s v="Semak belukar"/>
    <x v="3"/>
    <x v="0"/>
    <x v="0"/>
  </r>
  <r>
    <n v="8457"/>
    <n v="9"/>
    <n v="77"/>
    <n v="9"/>
    <x v="12"/>
    <n v="0"/>
    <x v="250"/>
    <x v="250"/>
    <s v="Semak belukar"/>
    <x v="12"/>
    <x v="0"/>
    <x v="0"/>
  </r>
  <r>
    <n v="8458"/>
    <n v="299"/>
    <n v="77"/>
    <n v="9"/>
    <x v="2"/>
    <n v="0"/>
    <x v="250"/>
    <x v="250"/>
    <s v="Semak belukar"/>
    <x v="2"/>
    <x v="0"/>
    <x v="0"/>
  </r>
  <r>
    <n v="8459"/>
    <n v="9777"/>
    <n v="10"/>
    <n v="9"/>
    <x v="1"/>
    <n v="0"/>
    <x v="248"/>
    <x v="248"/>
    <s v="Semak belukar"/>
    <x v="1"/>
    <x v="0"/>
    <x v="0"/>
  </r>
  <r>
    <n v="8460"/>
    <n v="68"/>
    <n v="22"/>
    <n v="12"/>
    <x v="5"/>
    <n v="1"/>
    <x v="239"/>
    <x v="239"/>
    <s v="Pertanian lahan kering"/>
    <x v="5"/>
    <x v="1"/>
    <x v="0"/>
  </r>
  <r>
    <n v="8461"/>
    <n v="1567"/>
    <n v="46"/>
    <n v="2"/>
    <x v="13"/>
    <n v="0"/>
    <x v="236"/>
    <x v="236"/>
    <s v="Hutan lahan kering sekunder / bekas tebangan"/>
    <x v="13"/>
    <x v="0"/>
    <x v="0"/>
  </r>
  <r>
    <n v="8462"/>
    <n v="85"/>
    <n v="47"/>
    <n v="9"/>
    <x v="13"/>
    <n v="0"/>
    <x v="217"/>
    <x v="217"/>
    <s v="Semak belukar"/>
    <x v="13"/>
    <x v="0"/>
    <x v="0"/>
  </r>
  <r>
    <n v="8463"/>
    <n v="33"/>
    <n v="46"/>
    <n v="9"/>
    <x v="12"/>
    <n v="0"/>
    <x v="236"/>
    <x v="236"/>
    <s v="Semak belukar"/>
    <x v="12"/>
    <x v="0"/>
    <x v="0"/>
  </r>
  <r>
    <n v="8464"/>
    <n v="37"/>
    <n v="57"/>
    <n v="18"/>
    <x v="4"/>
    <n v="0"/>
    <x v="249"/>
    <x v="249"/>
    <s v="Lahan terbuka"/>
    <x v="4"/>
    <x v="0"/>
    <x v="0"/>
  </r>
  <r>
    <n v="8465"/>
    <n v="5"/>
    <n v="73"/>
    <n v="9"/>
    <x v="4"/>
    <n v="0"/>
    <x v="243"/>
    <x v="243"/>
    <s v="Semak belukar"/>
    <x v="4"/>
    <x v="0"/>
    <x v="0"/>
  </r>
  <r>
    <n v="8466"/>
    <n v="2"/>
    <n v="255"/>
    <n v="0"/>
    <x v="1"/>
    <n v="0"/>
    <x v="222"/>
    <x v="222"/>
    <s v="No data"/>
    <x v="1"/>
    <x v="0"/>
    <x v="0"/>
  </r>
  <r>
    <n v="8467"/>
    <n v="3"/>
    <n v="255"/>
    <n v="9"/>
    <x v="0"/>
    <n v="0"/>
    <x v="222"/>
    <x v="222"/>
    <s v="Semak belukar"/>
    <x v="0"/>
    <x v="0"/>
    <x v="0"/>
  </r>
  <r>
    <n v="8468"/>
    <n v="1018"/>
    <n v="10"/>
    <n v="9"/>
    <x v="4"/>
    <n v="0"/>
    <x v="248"/>
    <x v="248"/>
    <s v="Semak belukar"/>
    <x v="4"/>
    <x v="0"/>
    <x v="0"/>
  </r>
  <r>
    <n v="8469"/>
    <n v="39"/>
    <n v="23"/>
    <n v="18"/>
    <x v="16"/>
    <n v="0"/>
    <x v="221"/>
    <x v="221"/>
    <s v="Lahan terbuka"/>
    <x v="16"/>
    <x v="0"/>
    <x v="0"/>
  </r>
  <r>
    <n v="8470"/>
    <n v="21"/>
    <n v="22"/>
    <n v="6"/>
    <x v="6"/>
    <n v="1"/>
    <x v="239"/>
    <x v="239"/>
    <s v="Hutan mangrove sekunder"/>
    <x v="6"/>
    <x v="1"/>
    <x v="1"/>
  </r>
  <r>
    <n v="8471"/>
    <n v="1957"/>
    <n v="46"/>
    <n v="2"/>
    <x v="6"/>
    <n v="0"/>
    <x v="236"/>
    <x v="236"/>
    <s v="Hutan lahan kering sekunder / bekas tebangan"/>
    <x v="6"/>
    <x v="0"/>
    <x v="1"/>
  </r>
  <r>
    <n v="8472"/>
    <n v="406"/>
    <n v="57"/>
    <n v="18"/>
    <x v="12"/>
    <n v="0"/>
    <x v="249"/>
    <x v="249"/>
    <s v="Lahan terbuka"/>
    <x v="12"/>
    <x v="0"/>
    <x v="0"/>
  </r>
  <r>
    <n v="8473"/>
    <n v="751"/>
    <n v="77"/>
    <n v="2"/>
    <x v="2"/>
    <n v="0"/>
    <x v="250"/>
    <x v="250"/>
    <s v="Hutan lahan kering sekunder / bekas tebangan"/>
    <x v="2"/>
    <x v="0"/>
    <x v="1"/>
  </r>
  <r>
    <n v="8474"/>
    <n v="17"/>
    <n v="9"/>
    <n v="1"/>
    <x v="5"/>
    <n v="0"/>
    <x v="232"/>
    <x v="232"/>
    <s v="Hutan lahan kering primer"/>
    <x v="5"/>
    <x v="0"/>
    <x v="1"/>
  </r>
  <r>
    <n v="8475"/>
    <n v="354"/>
    <n v="16"/>
    <n v="18"/>
    <x v="1"/>
    <n v="0"/>
    <x v="235"/>
    <x v="235"/>
    <s v="Lahan terbuka"/>
    <x v="1"/>
    <x v="0"/>
    <x v="0"/>
  </r>
  <r>
    <n v="8476"/>
    <n v="36"/>
    <n v="81"/>
    <n v="2"/>
    <x v="13"/>
    <n v="0"/>
    <x v="242"/>
    <x v="242"/>
    <s v="Hutan lahan kering sekunder / bekas tebangan"/>
    <x v="13"/>
    <x v="0"/>
    <x v="0"/>
  </r>
  <r>
    <n v="8477"/>
    <n v="2"/>
    <n v="255"/>
    <n v="0"/>
    <x v="6"/>
    <n v="0"/>
    <x v="222"/>
    <x v="222"/>
    <s v="No data"/>
    <x v="6"/>
    <x v="0"/>
    <x v="0"/>
  </r>
  <r>
    <n v="8478"/>
    <n v="178"/>
    <n v="45"/>
    <n v="12"/>
    <x v="4"/>
    <n v="0"/>
    <x v="234"/>
    <x v="234"/>
    <s v="Pertanian lahan kering"/>
    <x v="4"/>
    <x v="0"/>
    <x v="0"/>
  </r>
  <r>
    <n v="8479"/>
    <n v="1"/>
    <n v="47"/>
    <n v="2"/>
    <x v="6"/>
    <n v="0"/>
    <x v="217"/>
    <x v="217"/>
    <s v="Hutan lahan kering sekunder / bekas tebangan"/>
    <x v="6"/>
    <x v="0"/>
    <x v="1"/>
  </r>
  <r>
    <n v="8480"/>
    <n v="62"/>
    <n v="78"/>
    <n v="2"/>
    <x v="13"/>
    <n v="0"/>
    <x v="246"/>
    <x v="246"/>
    <s v="Hutan lahan kering sekunder / bekas tebangan"/>
    <x v="13"/>
    <x v="0"/>
    <x v="0"/>
  </r>
  <r>
    <n v="8481"/>
    <n v="3"/>
    <n v="255"/>
    <n v="0"/>
    <x v="4"/>
    <n v="0"/>
    <x v="222"/>
    <x v="222"/>
    <s v="No data"/>
    <x v="4"/>
    <x v="0"/>
    <x v="0"/>
  </r>
  <r>
    <n v="8482"/>
    <n v="563"/>
    <n v="45"/>
    <n v="12"/>
    <x v="6"/>
    <n v="0"/>
    <x v="234"/>
    <x v="234"/>
    <s v="Pertanian lahan kering"/>
    <x v="6"/>
    <x v="0"/>
    <x v="0"/>
  </r>
  <r>
    <n v="8483"/>
    <n v="167"/>
    <n v="45"/>
    <n v="12"/>
    <x v="1"/>
    <n v="0"/>
    <x v="234"/>
    <x v="234"/>
    <s v="Pertanian lahan kering"/>
    <x v="1"/>
    <x v="0"/>
    <x v="0"/>
  </r>
  <r>
    <n v="8484"/>
    <n v="19"/>
    <n v="46"/>
    <n v="2"/>
    <x v="8"/>
    <n v="0"/>
    <x v="236"/>
    <x v="236"/>
    <s v="Hutan lahan kering sekunder / bekas tebangan"/>
    <x v="8"/>
    <x v="0"/>
    <x v="1"/>
  </r>
  <r>
    <n v="8485"/>
    <n v="131"/>
    <n v="59"/>
    <n v="11"/>
    <x v="6"/>
    <n v="0"/>
    <x v="241"/>
    <x v="241"/>
    <s v="Savanna / Padang rumput"/>
    <x v="6"/>
    <x v="0"/>
    <x v="0"/>
  </r>
  <r>
    <n v="8486"/>
    <n v="58"/>
    <n v="81"/>
    <n v="1"/>
    <x v="13"/>
    <n v="0"/>
    <x v="242"/>
    <x v="242"/>
    <s v="Hutan lahan kering primer"/>
    <x v="13"/>
    <x v="0"/>
    <x v="0"/>
  </r>
  <r>
    <n v="8487"/>
    <n v="47"/>
    <n v="78"/>
    <n v="1"/>
    <x v="13"/>
    <n v="0"/>
    <x v="246"/>
    <x v="246"/>
    <s v="Hutan lahan kering primer"/>
    <x v="13"/>
    <x v="0"/>
    <x v="0"/>
  </r>
  <r>
    <n v="8488"/>
    <n v="5"/>
    <n v="255"/>
    <n v="0"/>
    <x v="2"/>
    <n v="0"/>
    <x v="222"/>
    <x v="222"/>
    <s v="No data"/>
    <x v="2"/>
    <x v="0"/>
    <x v="0"/>
  </r>
  <r>
    <n v="8489"/>
    <n v="48"/>
    <n v="10"/>
    <n v="9"/>
    <x v="3"/>
    <n v="0"/>
    <x v="248"/>
    <x v="248"/>
    <s v="Semak belukar"/>
    <x v="3"/>
    <x v="0"/>
    <x v="0"/>
  </r>
  <r>
    <n v="8490"/>
    <n v="659"/>
    <n v="10"/>
    <n v="9"/>
    <x v="6"/>
    <n v="0"/>
    <x v="248"/>
    <x v="248"/>
    <s v="Semak belukar"/>
    <x v="6"/>
    <x v="0"/>
    <x v="0"/>
  </r>
  <r>
    <n v="8491"/>
    <n v="2449"/>
    <n v="57"/>
    <n v="2"/>
    <x v="4"/>
    <n v="0"/>
    <x v="249"/>
    <x v="249"/>
    <s v="Hutan lahan kering sekunder / bekas tebangan"/>
    <x v="4"/>
    <x v="0"/>
    <x v="0"/>
  </r>
  <r>
    <n v="8492"/>
    <n v="120"/>
    <n v="16"/>
    <n v="11"/>
    <x v="3"/>
    <n v="0"/>
    <x v="235"/>
    <x v="235"/>
    <s v="Savanna / Padang rumput"/>
    <x v="3"/>
    <x v="0"/>
    <x v="0"/>
  </r>
  <r>
    <n v="8493"/>
    <n v="2617"/>
    <n v="77"/>
    <n v="2"/>
    <x v="7"/>
    <n v="0"/>
    <x v="250"/>
    <x v="250"/>
    <s v="Hutan lahan kering sekunder / bekas tebangan"/>
    <x v="7"/>
    <x v="0"/>
    <x v="1"/>
  </r>
  <r>
    <n v="8494"/>
    <n v="1250"/>
    <n v="57"/>
    <n v="11"/>
    <x v="1"/>
    <n v="0"/>
    <x v="249"/>
    <x v="249"/>
    <s v="Savanna / Padang rumput"/>
    <x v="1"/>
    <x v="0"/>
    <x v="0"/>
  </r>
  <r>
    <n v="8495"/>
    <n v="423"/>
    <n v="10"/>
    <n v="9"/>
    <x v="13"/>
    <n v="0"/>
    <x v="248"/>
    <x v="248"/>
    <s v="Semak belukar"/>
    <x v="13"/>
    <x v="0"/>
    <x v="0"/>
  </r>
  <r>
    <n v="8496"/>
    <n v="5"/>
    <n v="24"/>
    <n v="11"/>
    <x v="6"/>
    <n v="0"/>
    <x v="237"/>
    <x v="237"/>
    <s v="Savanna / Padang rumput"/>
    <x v="6"/>
    <x v="0"/>
    <x v="0"/>
  </r>
  <r>
    <n v="8497"/>
    <n v="35"/>
    <n v="45"/>
    <n v="12"/>
    <x v="3"/>
    <n v="0"/>
    <x v="234"/>
    <x v="234"/>
    <s v="Pertanian lahan kering"/>
    <x v="3"/>
    <x v="0"/>
    <x v="0"/>
  </r>
  <r>
    <n v="8498"/>
    <n v="47"/>
    <n v="59"/>
    <n v="11"/>
    <x v="2"/>
    <n v="0"/>
    <x v="241"/>
    <x v="241"/>
    <s v="Savanna / Padang rumput"/>
    <x v="2"/>
    <x v="0"/>
    <x v="0"/>
  </r>
  <r>
    <n v="8499"/>
    <n v="65"/>
    <n v="59"/>
    <n v="2"/>
    <x v="12"/>
    <n v="0"/>
    <x v="241"/>
    <x v="241"/>
    <s v="Hutan lahan kering sekunder / bekas tebangan"/>
    <x v="12"/>
    <x v="0"/>
    <x v="1"/>
  </r>
  <r>
    <n v="8500"/>
    <n v="128"/>
    <n v="59"/>
    <n v="11"/>
    <x v="3"/>
    <n v="0"/>
    <x v="241"/>
    <x v="241"/>
    <s v="Savanna / Padang rumput"/>
    <x v="3"/>
    <x v="0"/>
    <x v="0"/>
  </r>
  <r>
    <n v="8501"/>
    <n v="252"/>
    <n v="57"/>
    <n v="11"/>
    <x v="2"/>
    <n v="0"/>
    <x v="249"/>
    <x v="249"/>
    <s v="Savanna / Padang rumput"/>
    <x v="2"/>
    <x v="0"/>
    <x v="0"/>
  </r>
  <r>
    <n v="8502"/>
    <n v="14"/>
    <n v="64"/>
    <n v="9"/>
    <x v="3"/>
    <n v="0"/>
    <x v="245"/>
    <x v="245"/>
    <s v="Semak belukar"/>
    <x v="3"/>
    <x v="0"/>
    <x v="0"/>
  </r>
  <r>
    <n v="8503"/>
    <n v="1070"/>
    <n v="77"/>
    <n v="2"/>
    <x v="5"/>
    <n v="0"/>
    <x v="250"/>
    <x v="250"/>
    <s v="Hutan lahan kering sekunder / bekas tebangan"/>
    <x v="5"/>
    <x v="0"/>
    <x v="1"/>
  </r>
  <r>
    <n v="8504"/>
    <n v="1538"/>
    <n v="57"/>
    <n v="2"/>
    <x v="2"/>
    <n v="0"/>
    <x v="249"/>
    <x v="249"/>
    <s v="Hutan lahan kering sekunder / bekas tebangan"/>
    <x v="2"/>
    <x v="0"/>
    <x v="1"/>
  </r>
  <r>
    <n v="8505"/>
    <n v="1093"/>
    <n v="57"/>
    <n v="2"/>
    <x v="1"/>
    <n v="0"/>
    <x v="249"/>
    <x v="249"/>
    <s v="Hutan lahan kering sekunder / bekas tebangan"/>
    <x v="1"/>
    <x v="0"/>
    <x v="1"/>
  </r>
  <r>
    <n v="8506"/>
    <n v="79"/>
    <n v="73"/>
    <n v="2"/>
    <x v="5"/>
    <n v="0"/>
    <x v="243"/>
    <x v="243"/>
    <s v="Hutan lahan kering sekunder / bekas tebangan"/>
    <x v="5"/>
    <x v="0"/>
    <x v="1"/>
  </r>
  <r>
    <n v="8507"/>
    <n v="12"/>
    <n v="73"/>
    <n v="9"/>
    <x v="5"/>
    <n v="0"/>
    <x v="243"/>
    <x v="243"/>
    <s v="Semak belukar"/>
    <x v="5"/>
    <x v="0"/>
    <x v="0"/>
  </r>
  <r>
    <n v="8508"/>
    <n v="3"/>
    <n v="80"/>
    <n v="2"/>
    <x v="5"/>
    <n v="0"/>
    <x v="240"/>
    <x v="240"/>
    <s v="Hutan lahan kering sekunder / bekas tebangan"/>
    <x v="5"/>
    <x v="0"/>
    <x v="1"/>
  </r>
  <r>
    <n v="8509"/>
    <n v="2152"/>
    <n v="77"/>
    <n v="2"/>
    <x v="4"/>
    <n v="0"/>
    <x v="250"/>
    <x v="250"/>
    <s v="Hutan lahan kering sekunder / bekas tebangan"/>
    <x v="4"/>
    <x v="0"/>
    <x v="0"/>
  </r>
  <r>
    <n v="8510"/>
    <n v="494"/>
    <n v="64"/>
    <n v="2"/>
    <x v="4"/>
    <n v="0"/>
    <x v="245"/>
    <x v="245"/>
    <s v="Hutan lahan kering sekunder / bekas tebangan"/>
    <x v="4"/>
    <x v="0"/>
    <x v="0"/>
  </r>
  <r>
    <n v="8511"/>
    <n v="60"/>
    <n v="81"/>
    <n v="9"/>
    <x v="7"/>
    <n v="0"/>
    <x v="242"/>
    <x v="242"/>
    <s v="Semak belukar"/>
    <x v="7"/>
    <x v="0"/>
    <x v="0"/>
  </r>
  <r>
    <n v="8512"/>
    <n v="7"/>
    <n v="45"/>
    <n v="16"/>
    <x v="2"/>
    <n v="0"/>
    <x v="234"/>
    <x v="234"/>
    <s v="Pemukiman"/>
    <x v="2"/>
    <x v="0"/>
    <x v="0"/>
  </r>
  <r>
    <n v="8513"/>
    <n v="298"/>
    <n v="45"/>
    <n v="9"/>
    <x v="2"/>
    <n v="0"/>
    <x v="234"/>
    <x v="234"/>
    <s v="Semak belukar"/>
    <x v="2"/>
    <x v="0"/>
    <x v="0"/>
  </r>
  <r>
    <n v="8514"/>
    <n v="36"/>
    <n v="77"/>
    <n v="9"/>
    <x v="5"/>
    <n v="0"/>
    <x v="250"/>
    <x v="250"/>
    <s v="Semak belukar"/>
    <x v="5"/>
    <x v="0"/>
    <x v="0"/>
  </r>
  <r>
    <n v="8515"/>
    <n v="121"/>
    <n v="45"/>
    <n v="16"/>
    <x v="3"/>
    <n v="0"/>
    <x v="234"/>
    <x v="234"/>
    <s v="Pemukiman"/>
    <x v="3"/>
    <x v="0"/>
    <x v="0"/>
  </r>
  <r>
    <n v="8516"/>
    <n v="11"/>
    <n v="10"/>
    <n v="2"/>
    <x v="6"/>
    <n v="0"/>
    <x v="248"/>
    <x v="248"/>
    <s v="Hutan lahan kering sekunder / bekas tebangan"/>
    <x v="6"/>
    <x v="0"/>
    <x v="1"/>
  </r>
  <r>
    <n v="8517"/>
    <n v="73"/>
    <n v="45"/>
    <n v="16"/>
    <x v="4"/>
    <n v="0"/>
    <x v="234"/>
    <x v="234"/>
    <s v="Pemukiman"/>
    <x v="4"/>
    <x v="0"/>
    <x v="0"/>
  </r>
  <r>
    <n v="8518"/>
    <n v="4"/>
    <n v="75"/>
    <n v="9"/>
    <x v="7"/>
    <n v="0"/>
    <x v="244"/>
    <x v="244"/>
    <s v="Semak belukar"/>
    <x v="7"/>
    <x v="0"/>
    <x v="0"/>
  </r>
  <r>
    <n v="8519"/>
    <n v="677"/>
    <n v="75"/>
    <n v="2"/>
    <x v="5"/>
    <n v="0"/>
    <x v="244"/>
    <x v="244"/>
    <s v="Hutan lahan kering sekunder / bekas tebangan"/>
    <x v="5"/>
    <x v="0"/>
    <x v="1"/>
  </r>
  <r>
    <n v="8520"/>
    <n v="115"/>
    <n v="75"/>
    <n v="2"/>
    <x v="3"/>
    <n v="0"/>
    <x v="244"/>
    <x v="244"/>
    <s v="Hutan lahan kering sekunder / bekas tebangan"/>
    <x v="3"/>
    <x v="0"/>
    <x v="1"/>
  </r>
  <r>
    <n v="8521"/>
    <n v="5"/>
    <n v="255"/>
    <n v="1"/>
    <x v="12"/>
    <n v="0"/>
    <x v="222"/>
    <x v="222"/>
    <s v="Hutan lahan kering primer"/>
    <x v="12"/>
    <x v="0"/>
    <x v="1"/>
  </r>
  <r>
    <n v="8522"/>
    <n v="2580"/>
    <n v="46"/>
    <n v="11"/>
    <x v="1"/>
    <n v="0"/>
    <x v="236"/>
    <x v="236"/>
    <s v="Savanna / Padang rumput"/>
    <x v="1"/>
    <x v="0"/>
    <x v="0"/>
  </r>
  <r>
    <n v="8523"/>
    <n v="72"/>
    <n v="78"/>
    <n v="2"/>
    <x v="12"/>
    <n v="0"/>
    <x v="246"/>
    <x v="246"/>
    <s v="Hutan lahan kering sekunder / bekas tebangan"/>
    <x v="12"/>
    <x v="0"/>
    <x v="1"/>
  </r>
  <r>
    <n v="8524"/>
    <n v="11"/>
    <n v="78"/>
    <n v="0"/>
    <x v="5"/>
    <n v="0"/>
    <x v="246"/>
    <x v="246"/>
    <s v="No data"/>
    <x v="5"/>
    <x v="0"/>
    <x v="0"/>
  </r>
  <r>
    <n v="8525"/>
    <n v="5"/>
    <n v="60"/>
    <n v="18"/>
    <x v="4"/>
    <n v="0"/>
    <x v="238"/>
    <x v="238"/>
    <s v="Lahan terbuka"/>
    <x v="4"/>
    <x v="0"/>
    <x v="0"/>
  </r>
  <r>
    <n v="8526"/>
    <n v="947"/>
    <n v="57"/>
    <n v="2"/>
    <x v="3"/>
    <n v="0"/>
    <x v="249"/>
    <x v="249"/>
    <s v="Hutan lahan kering sekunder / bekas tebangan"/>
    <x v="3"/>
    <x v="0"/>
    <x v="1"/>
  </r>
  <r>
    <n v="8527"/>
    <n v="5"/>
    <n v="57"/>
    <n v="2"/>
    <x v="8"/>
    <n v="0"/>
    <x v="249"/>
    <x v="249"/>
    <s v="Hutan lahan kering sekunder / bekas tebangan"/>
    <x v="8"/>
    <x v="0"/>
    <x v="1"/>
  </r>
  <r>
    <n v="8528"/>
    <n v="226"/>
    <n v="75"/>
    <n v="9"/>
    <x v="5"/>
    <n v="0"/>
    <x v="244"/>
    <x v="244"/>
    <s v="Semak belukar"/>
    <x v="5"/>
    <x v="0"/>
    <x v="0"/>
  </r>
  <r>
    <n v="8529"/>
    <n v="68"/>
    <n v="22"/>
    <n v="11"/>
    <x v="1"/>
    <n v="1"/>
    <x v="239"/>
    <x v="239"/>
    <s v="Savanna / Padang rumput"/>
    <x v="1"/>
    <x v="1"/>
    <x v="0"/>
  </r>
  <r>
    <n v="8530"/>
    <n v="813"/>
    <n v="57"/>
    <n v="2"/>
    <x v="6"/>
    <n v="0"/>
    <x v="249"/>
    <x v="249"/>
    <s v="Hutan lahan kering sekunder / bekas tebangan"/>
    <x v="6"/>
    <x v="0"/>
    <x v="1"/>
  </r>
  <r>
    <n v="8531"/>
    <n v="741"/>
    <n v="57"/>
    <n v="2"/>
    <x v="7"/>
    <n v="0"/>
    <x v="249"/>
    <x v="249"/>
    <s v="Hutan lahan kering sekunder / bekas tebangan"/>
    <x v="7"/>
    <x v="0"/>
    <x v="1"/>
  </r>
  <r>
    <n v="8532"/>
    <n v="5"/>
    <n v="45"/>
    <n v="0"/>
    <x v="6"/>
    <n v="0"/>
    <x v="234"/>
    <x v="234"/>
    <s v="No data"/>
    <x v="6"/>
    <x v="0"/>
    <x v="0"/>
  </r>
  <r>
    <n v="8533"/>
    <n v="16"/>
    <n v="45"/>
    <n v="16"/>
    <x v="6"/>
    <n v="0"/>
    <x v="234"/>
    <x v="234"/>
    <s v="Pemukiman"/>
    <x v="6"/>
    <x v="0"/>
    <x v="0"/>
  </r>
  <r>
    <n v="8534"/>
    <n v="6"/>
    <n v="45"/>
    <n v="16"/>
    <x v="12"/>
    <n v="0"/>
    <x v="234"/>
    <x v="234"/>
    <s v="Pemukiman"/>
    <x v="12"/>
    <x v="0"/>
    <x v="0"/>
  </r>
  <r>
    <n v="8535"/>
    <n v="339"/>
    <n v="46"/>
    <n v="11"/>
    <x v="4"/>
    <n v="0"/>
    <x v="236"/>
    <x v="236"/>
    <s v="Savanna / Padang rumput"/>
    <x v="4"/>
    <x v="0"/>
    <x v="0"/>
  </r>
  <r>
    <n v="8536"/>
    <n v="137"/>
    <n v="78"/>
    <n v="9"/>
    <x v="7"/>
    <n v="0"/>
    <x v="246"/>
    <x v="246"/>
    <s v="Semak belukar"/>
    <x v="7"/>
    <x v="0"/>
    <x v="0"/>
  </r>
  <r>
    <n v="8537"/>
    <n v="11"/>
    <n v="78"/>
    <n v="9"/>
    <x v="12"/>
    <n v="0"/>
    <x v="246"/>
    <x v="246"/>
    <s v="Semak belukar"/>
    <x v="12"/>
    <x v="0"/>
    <x v="0"/>
  </r>
  <r>
    <n v="8538"/>
    <n v="1"/>
    <n v="2"/>
    <n v="0"/>
    <x v="7"/>
    <n v="0"/>
    <x v="231"/>
    <x v="231"/>
    <s v="No data"/>
    <x v="7"/>
    <x v="0"/>
    <x v="0"/>
  </r>
  <r>
    <n v="8539"/>
    <n v="135"/>
    <n v="57"/>
    <n v="11"/>
    <x v="7"/>
    <n v="0"/>
    <x v="249"/>
    <x v="249"/>
    <s v="Savanna / Padang rumput"/>
    <x v="7"/>
    <x v="0"/>
    <x v="0"/>
  </r>
  <r>
    <n v="8540"/>
    <n v="8"/>
    <n v="81"/>
    <n v="2"/>
    <x v="4"/>
    <n v="0"/>
    <x v="242"/>
    <x v="242"/>
    <s v="Hutan lahan kering sekunder / bekas tebangan"/>
    <x v="4"/>
    <x v="0"/>
    <x v="0"/>
  </r>
  <r>
    <n v="8541"/>
    <n v="3"/>
    <n v="81"/>
    <n v="9"/>
    <x v="12"/>
    <n v="0"/>
    <x v="242"/>
    <x v="242"/>
    <s v="Semak belukar"/>
    <x v="12"/>
    <x v="0"/>
    <x v="0"/>
  </r>
  <r>
    <n v="8542"/>
    <n v="1004"/>
    <n v="59"/>
    <n v="2"/>
    <x v="5"/>
    <n v="0"/>
    <x v="241"/>
    <x v="241"/>
    <s v="Hutan lahan kering sekunder / bekas tebangan"/>
    <x v="5"/>
    <x v="0"/>
    <x v="1"/>
  </r>
  <r>
    <n v="8543"/>
    <n v="90"/>
    <n v="57"/>
    <n v="18"/>
    <x v="1"/>
    <n v="0"/>
    <x v="249"/>
    <x v="249"/>
    <s v="Lahan terbuka"/>
    <x v="1"/>
    <x v="0"/>
    <x v="0"/>
  </r>
  <r>
    <n v="8544"/>
    <n v="1290"/>
    <n v="77"/>
    <n v="2"/>
    <x v="1"/>
    <n v="0"/>
    <x v="250"/>
    <x v="250"/>
    <s v="Hutan lahan kering sekunder / bekas tebangan"/>
    <x v="1"/>
    <x v="0"/>
    <x v="1"/>
  </r>
  <r>
    <n v="8545"/>
    <n v="302"/>
    <n v="22"/>
    <n v="11"/>
    <x v="2"/>
    <n v="0"/>
    <x v="239"/>
    <x v="239"/>
    <s v="Savanna / Padang rumput"/>
    <x v="2"/>
    <x v="0"/>
    <x v="0"/>
  </r>
  <r>
    <n v="8546"/>
    <n v="19"/>
    <n v="45"/>
    <n v="12"/>
    <x v="12"/>
    <n v="0"/>
    <x v="234"/>
    <x v="234"/>
    <s v="Pertanian lahan kering"/>
    <x v="12"/>
    <x v="0"/>
    <x v="0"/>
  </r>
  <r>
    <n v="8547"/>
    <n v="3"/>
    <n v="22"/>
    <n v="12"/>
    <x v="2"/>
    <n v="0"/>
    <x v="239"/>
    <x v="239"/>
    <s v="Pertanian lahan kering"/>
    <x v="2"/>
    <x v="0"/>
    <x v="0"/>
  </r>
  <r>
    <n v="8548"/>
    <n v="399"/>
    <n v="78"/>
    <n v="2"/>
    <x v="4"/>
    <n v="0"/>
    <x v="246"/>
    <x v="246"/>
    <s v="Hutan lahan kering sekunder / bekas tebangan"/>
    <x v="4"/>
    <x v="0"/>
    <x v="0"/>
  </r>
  <r>
    <n v="8549"/>
    <n v="368"/>
    <n v="77"/>
    <n v="2"/>
    <x v="3"/>
    <n v="0"/>
    <x v="250"/>
    <x v="250"/>
    <s v="Hutan lahan kering sekunder / bekas tebangan"/>
    <x v="3"/>
    <x v="0"/>
    <x v="1"/>
  </r>
  <r>
    <n v="8550"/>
    <n v="45"/>
    <n v="78"/>
    <n v="2"/>
    <x v="1"/>
    <n v="0"/>
    <x v="246"/>
    <x v="246"/>
    <s v="Hutan lahan kering sekunder / bekas tebangan"/>
    <x v="1"/>
    <x v="0"/>
    <x v="1"/>
  </r>
  <r>
    <n v="8551"/>
    <n v="7"/>
    <n v="10"/>
    <n v="18"/>
    <x v="6"/>
    <n v="0"/>
    <x v="248"/>
    <x v="248"/>
    <s v="Lahan terbuka"/>
    <x v="6"/>
    <x v="0"/>
    <x v="0"/>
  </r>
  <r>
    <n v="8552"/>
    <n v="45"/>
    <n v="16"/>
    <n v="9"/>
    <x v="2"/>
    <n v="0"/>
    <x v="235"/>
    <x v="235"/>
    <s v="Semak belukar"/>
    <x v="2"/>
    <x v="0"/>
    <x v="0"/>
  </r>
  <r>
    <n v="8553"/>
    <n v="6"/>
    <n v="16"/>
    <n v="9"/>
    <x v="8"/>
    <n v="0"/>
    <x v="235"/>
    <x v="235"/>
    <s v="Semak belukar"/>
    <x v="8"/>
    <x v="0"/>
    <x v="0"/>
  </r>
  <r>
    <n v="8554"/>
    <n v="29"/>
    <n v="59"/>
    <n v="11"/>
    <x v="12"/>
    <n v="0"/>
    <x v="241"/>
    <x v="241"/>
    <s v="Savanna / Padang rumput"/>
    <x v="12"/>
    <x v="0"/>
    <x v="0"/>
  </r>
  <r>
    <n v="8555"/>
    <n v="208"/>
    <n v="64"/>
    <n v="2"/>
    <x v="3"/>
    <n v="0"/>
    <x v="245"/>
    <x v="245"/>
    <s v="Hutan lahan kering sekunder / bekas tebangan"/>
    <x v="3"/>
    <x v="0"/>
    <x v="1"/>
  </r>
  <r>
    <n v="8556"/>
    <n v="779"/>
    <n v="24"/>
    <n v="18"/>
    <x v="1"/>
    <n v="0"/>
    <x v="237"/>
    <x v="237"/>
    <s v="Lahan terbuka"/>
    <x v="1"/>
    <x v="0"/>
    <x v="0"/>
  </r>
  <r>
    <n v="8557"/>
    <n v="19"/>
    <n v="22"/>
    <n v="12"/>
    <x v="1"/>
    <n v="0"/>
    <x v="239"/>
    <x v="239"/>
    <s v="Pertanian lahan kering"/>
    <x v="1"/>
    <x v="0"/>
    <x v="0"/>
  </r>
  <r>
    <n v="8558"/>
    <n v="325"/>
    <n v="64"/>
    <n v="13"/>
    <x v="3"/>
    <n v="0"/>
    <x v="245"/>
    <x v="245"/>
    <s v="Pertanian lahan kering  campur semak / kebun campur"/>
    <x v="3"/>
    <x v="0"/>
    <x v="0"/>
  </r>
  <r>
    <n v="8559"/>
    <n v="17"/>
    <n v="24"/>
    <n v="18"/>
    <x v="13"/>
    <n v="0"/>
    <x v="237"/>
    <x v="237"/>
    <s v="Lahan terbuka"/>
    <x v="13"/>
    <x v="0"/>
    <x v="0"/>
  </r>
  <r>
    <n v="8560"/>
    <n v="7"/>
    <n v="78"/>
    <n v="16"/>
    <x v="7"/>
    <n v="0"/>
    <x v="246"/>
    <x v="246"/>
    <s v="Pemukiman"/>
    <x v="7"/>
    <x v="0"/>
    <x v="0"/>
  </r>
  <r>
    <n v="8561"/>
    <n v="217"/>
    <n v="57"/>
    <n v="11"/>
    <x v="3"/>
    <n v="0"/>
    <x v="249"/>
    <x v="249"/>
    <s v="Savanna / Padang rumput"/>
    <x v="3"/>
    <x v="0"/>
    <x v="0"/>
  </r>
  <r>
    <n v="8562"/>
    <n v="1034"/>
    <n v="62"/>
    <n v="2"/>
    <x v="2"/>
    <n v="0"/>
    <x v="251"/>
    <x v="251"/>
    <s v="Hutan lahan kering sekunder / bekas tebangan"/>
    <x v="2"/>
    <x v="0"/>
    <x v="1"/>
  </r>
  <r>
    <n v="8563"/>
    <n v="4233"/>
    <n v="62"/>
    <n v="2"/>
    <x v="7"/>
    <n v="0"/>
    <x v="251"/>
    <x v="251"/>
    <s v="Hutan lahan kering sekunder / bekas tebangan"/>
    <x v="7"/>
    <x v="0"/>
    <x v="1"/>
  </r>
  <r>
    <n v="8564"/>
    <n v="36"/>
    <n v="78"/>
    <n v="16"/>
    <x v="3"/>
    <n v="0"/>
    <x v="246"/>
    <x v="246"/>
    <s v="Pemukiman"/>
    <x v="3"/>
    <x v="0"/>
    <x v="0"/>
  </r>
  <r>
    <n v="8565"/>
    <n v="11"/>
    <n v="64"/>
    <n v="13"/>
    <x v="7"/>
    <n v="0"/>
    <x v="245"/>
    <x v="245"/>
    <s v="Pertanian lahan kering  campur semak / kebun campur"/>
    <x v="7"/>
    <x v="0"/>
    <x v="0"/>
  </r>
  <r>
    <n v="8566"/>
    <n v="1"/>
    <n v="22"/>
    <n v="12"/>
    <x v="1"/>
    <n v="1"/>
    <x v="239"/>
    <x v="239"/>
    <s v="Pertanian lahan kering"/>
    <x v="1"/>
    <x v="1"/>
    <x v="0"/>
  </r>
  <r>
    <n v="8567"/>
    <n v="2"/>
    <n v="57"/>
    <n v="18"/>
    <x v="3"/>
    <n v="0"/>
    <x v="249"/>
    <x v="249"/>
    <s v="Lahan terbuka"/>
    <x v="3"/>
    <x v="0"/>
    <x v="0"/>
  </r>
  <r>
    <n v="8568"/>
    <n v="396"/>
    <n v="59"/>
    <n v="9"/>
    <x v="5"/>
    <n v="0"/>
    <x v="241"/>
    <x v="241"/>
    <s v="Semak belukar"/>
    <x v="5"/>
    <x v="0"/>
    <x v="0"/>
  </r>
  <r>
    <n v="8569"/>
    <n v="93"/>
    <n v="78"/>
    <n v="18"/>
    <x v="12"/>
    <n v="0"/>
    <x v="246"/>
    <x v="246"/>
    <s v="Lahan terbuka"/>
    <x v="12"/>
    <x v="0"/>
    <x v="0"/>
  </r>
  <r>
    <n v="8570"/>
    <n v="16"/>
    <n v="78"/>
    <n v="18"/>
    <x v="7"/>
    <n v="0"/>
    <x v="246"/>
    <x v="246"/>
    <s v="Lahan terbuka"/>
    <x v="7"/>
    <x v="0"/>
    <x v="0"/>
  </r>
  <r>
    <n v="8571"/>
    <n v="459"/>
    <n v="57"/>
    <n v="11"/>
    <x v="5"/>
    <n v="0"/>
    <x v="249"/>
    <x v="249"/>
    <s v="Savanna / Padang rumput"/>
    <x v="5"/>
    <x v="0"/>
    <x v="0"/>
  </r>
  <r>
    <n v="8572"/>
    <n v="11"/>
    <n v="46"/>
    <n v="11"/>
    <x v="13"/>
    <n v="0"/>
    <x v="236"/>
    <x v="236"/>
    <s v="Savanna / Padang rumput"/>
    <x v="13"/>
    <x v="0"/>
    <x v="0"/>
  </r>
  <r>
    <n v="8573"/>
    <n v="25"/>
    <n v="57"/>
    <n v="2"/>
    <x v="5"/>
    <n v="0"/>
    <x v="249"/>
    <x v="249"/>
    <s v="Hutan lahan kering sekunder / bekas tebangan"/>
    <x v="5"/>
    <x v="0"/>
    <x v="1"/>
  </r>
  <r>
    <n v="8574"/>
    <n v="26"/>
    <n v="78"/>
    <n v="16"/>
    <x v="5"/>
    <n v="0"/>
    <x v="246"/>
    <x v="246"/>
    <s v="Pemukiman"/>
    <x v="5"/>
    <x v="0"/>
    <x v="0"/>
  </r>
  <r>
    <n v="8575"/>
    <n v="96"/>
    <n v="64"/>
    <n v="12"/>
    <x v="1"/>
    <n v="0"/>
    <x v="245"/>
    <x v="245"/>
    <s v="Pertanian lahan kering"/>
    <x v="1"/>
    <x v="0"/>
    <x v="0"/>
  </r>
  <r>
    <n v="8576"/>
    <n v="2"/>
    <n v="71"/>
    <n v="13"/>
    <x v="3"/>
    <n v="0"/>
    <x v="227"/>
    <x v="227"/>
    <s v="Pertanian lahan kering  campur semak / kebun campur"/>
    <x v="3"/>
    <x v="0"/>
    <x v="0"/>
  </r>
  <r>
    <n v="8577"/>
    <n v="2"/>
    <n v="255"/>
    <n v="2"/>
    <x v="0"/>
    <n v="0"/>
    <x v="222"/>
    <x v="222"/>
    <s v="Hutan lahan kering sekunder / bekas tebangan"/>
    <x v="0"/>
    <x v="0"/>
    <x v="1"/>
  </r>
  <r>
    <n v="8578"/>
    <n v="1013"/>
    <n v="45"/>
    <n v="9"/>
    <x v="1"/>
    <n v="0"/>
    <x v="234"/>
    <x v="234"/>
    <s v="Semak belukar"/>
    <x v="1"/>
    <x v="0"/>
    <x v="0"/>
  </r>
  <r>
    <n v="8579"/>
    <n v="12"/>
    <n v="64"/>
    <n v="12"/>
    <x v="2"/>
    <n v="0"/>
    <x v="245"/>
    <x v="245"/>
    <s v="Pertanian lahan kering"/>
    <x v="2"/>
    <x v="0"/>
    <x v="0"/>
  </r>
  <r>
    <n v="8580"/>
    <n v="33"/>
    <n v="45"/>
    <n v="18"/>
    <x v="6"/>
    <n v="0"/>
    <x v="234"/>
    <x v="234"/>
    <s v="Lahan terbuka"/>
    <x v="6"/>
    <x v="0"/>
    <x v="0"/>
  </r>
  <r>
    <n v="8581"/>
    <n v="13"/>
    <n v="57"/>
    <n v="2"/>
    <x v="12"/>
    <n v="0"/>
    <x v="249"/>
    <x v="249"/>
    <s v="Hutan lahan kering sekunder / bekas tebangan"/>
    <x v="12"/>
    <x v="0"/>
    <x v="1"/>
  </r>
  <r>
    <n v="8582"/>
    <n v="2"/>
    <n v="57"/>
    <n v="18"/>
    <x v="2"/>
    <n v="0"/>
    <x v="249"/>
    <x v="249"/>
    <s v="Lahan terbuka"/>
    <x v="2"/>
    <x v="0"/>
    <x v="0"/>
  </r>
  <r>
    <n v="8583"/>
    <n v="53"/>
    <n v="61"/>
    <n v="11"/>
    <x v="7"/>
    <n v="0"/>
    <x v="252"/>
    <x v="252"/>
    <s v="Savanna / Padang rumput"/>
    <x v="7"/>
    <x v="0"/>
    <x v="0"/>
  </r>
  <r>
    <n v="8584"/>
    <n v="1"/>
    <n v="45"/>
    <n v="18"/>
    <x v="3"/>
    <n v="0"/>
    <x v="234"/>
    <x v="234"/>
    <s v="Lahan terbuka"/>
    <x v="3"/>
    <x v="0"/>
    <x v="0"/>
  </r>
  <r>
    <n v="8585"/>
    <n v="314"/>
    <n v="61"/>
    <n v="11"/>
    <x v="3"/>
    <n v="0"/>
    <x v="252"/>
    <x v="252"/>
    <s v="Savanna / Padang rumput"/>
    <x v="3"/>
    <x v="0"/>
    <x v="0"/>
  </r>
  <r>
    <n v="8586"/>
    <n v="53"/>
    <n v="9"/>
    <n v="18"/>
    <x v="6"/>
    <n v="0"/>
    <x v="232"/>
    <x v="232"/>
    <s v="Lahan terbuka"/>
    <x v="6"/>
    <x v="0"/>
    <x v="0"/>
  </r>
  <r>
    <n v="8587"/>
    <n v="7"/>
    <n v="10"/>
    <n v="9"/>
    <x v="12"/>
    <n v="0"/>
    <x v="248"/>
    <x v="248"/>
    <s v="Semak belukar"/>
    <x v="12"/>
    <x v="0"/>
    <x v="0"/>
  </r>
  <r>
    <n v="8588"/>
    <n v="38"/>
    <n v="64"/>
    <n v="16"/>
    <x v="3"/>
    <n v="0"/>
    <x v="245"/>
    <x v="245"/>
    <s v="Pemukiman"/>
    <x v="3"/>
    <x v="0"/>
    <x v="0"/>
  </r>
  <r>
    <n v="8589"/>
    <n v="5"/>
    <n v="78"/>
    <n v="18"/>
    <x v="5"/>
    <n v="0"/>
    <x v="246"/>
    <x v="246"/>
    <s v="Lahan terbuka"/>
    <x v="5"/>
    <x v="0"/>
    <x v="0"/>
  </r>
  <r>
    <n v="8590"/>
    <n v="30"/>
    <n v="45"/>
    <n v="9"/>
    <x v="13"/>
    <n v="0"/>
    <x v="234"/>
    <x v="234"/>
    <s v="Semak belukar"/>
    <x v="13"/>
    <x v="0"/>
    <x v="0"/>
  </r>
  <r>
    <n v="8591"/>
    <n v="162"/>
    <n v="61"/>
    <n v="11"/>
    <x v="5"/>
    <n v="0"/>
    <x v="252"/>
    <x v="252"/>
    <s v="Savanna / Padang rumput"/>
    <x v="5"/>
    <x v="0"/>
    <x v="0"/>
  </r>
  <r>
    <n v="8592"/>
    <n v="2"/>
    <n v="45"/>
    <n v="18"/>
    <x v="5"/>
    <n v="0"/>
    <x v="234"/>
    <x v="234"/>
    <s v="Lahan terbuka"/>
    <x v="5"/>
    <x v="0"/>
    <x v="0"/>
  </r>
  <r>
    <n v="8593"/>
    <n v="10"/>
    <n v="57"/>
    <n v="11"/>
    <x v="6"/>
    <n v="0"/>
    <x v="249"/>
    <x v="249"/>
    <s v="Savanna / Padang rumput"/>
    <x v="6"/>
    <x v="0"/>
    <x v="0"/>
  </r>
  <r>
    <n v="8594"/>
    <n v="223"/>
    <n v="23"/>
    <n v="11"/>
    <x v="7"/>
    <n v="0"/>
    <x v="221"/>
    <x v="221"/>
    <s v="Savanna / Padang rumput"/>
    <x v="7"/>
    <x v="0"/>
    <x v="0"/>
  </r>
  <r>
    <n v="8595"/>
    <n v="1"/>
    <n v="44"/>
    <n v="11"/>
    <x v="4"/>
    <n v="0"/>
    <x v="253"/>
    <x v="253"/>
    <s v="Savanna / Padang rumput"/>
    <x v="4"/>
    <x v="0"/>
    <x v="0"/>
  </r>
  <r>
    <n v="8596"/>
    <n v="1"/>
    <n v="44"/>
    <n v="2"/>
    <x v="12"/>
    <n v="0"/>
    <x v="253"/>
    <x v="253"/>
    <s v="Hutan lahan kering sekunder / bekas tebangan"/>
    <x v="12"/>
    <x v="0"/>
    <x v="1"/>
  </r>
  <r>
    <n v="8597"/>
    <n v="310"/>
    <n v="10"/>
    <n v="12"/>
    <x v="6"/>
    <n v="0"/>
    <x v="248"/>
    <x v="248"/>
    <s v="Pertanian lahan kering"/>
    <x v="6"/>
    <x v="0"/>
    <x v="0"/>
  </r>
  <r>
    <n v="8598"/>
    <n v="1242"/>
    <n v="24"/>
    <n v="9"/>
    <x v="1"/>
    <n v="0"/>
    <x v="237"/>
    <x v="237"/>
    <s v="Semak belukar"/>
    <x v="1"/>
    <x v="0"/>
    <x v="0"/>
  </r>
  <r>
    <n v="8599"/>
    <n v="16"/>
    <n v="45"/>
    <n v="11"/>
    <x v="13"/>
    <n v="0"/>
    <x v="234"/>
    <x v="234"/>
    <s v="Savanna / Padang rumput"/>
    <x v="13"/>
    <x v="0"/>
    <x v="0"/>
  </r>
  <r>
    <n v="8600"/>
    <n v="55"/>
    <n v="46"/>
    <n v="11"/>
    <x v="12"/>
    <n v="0"/>
    <x v="236"/>
    <x v="236"/>
    <s v="Savanna / Padang rumput"/>
    <x v="12"/>
    <x v="0"/>
    <x v="0"/>
  </r>
  <r>
    <n v="8601"/>
    <n v="12"/>
    <n v="44"/>
    <n v="9"/>
    <x v="12"/>
    <n v="0"/>
    <x v="253"/>
    <x v="253"/>
    <s v="Semak belukar"/>
    <x v="12"/>
    <x v="0"/>
    <x v="0"/>
  </r>
  <r>
    <n v="8602"/>
    <n v="1105"/>
    <n v="44"/>
    <n v="9"/>
    <x v="1"/>
    <n v="0"/>
    <x v="253"/>
    <x v="253"/>
    <s v="Semak belukar"/>
    <x v="1"/>
    <x v="0"/>
    <x v="0"/>
  </r>
  <r>
    <n v="8603"/>
    <n v="1"/>
    <n v="57"/>
    <n v="18"/>
    <x v="5"/>
    <n v="0"/>
    <x v="249"/>
    <x v="249"/>
    <s v="Lahan terbuka"/>
    <x v="5"/>
    <x v="0"/>
    <x v="0"/>
  </r>
  <r>
    <n v="8604"/>
    <n v="33"/>
    <n v="57"/>
    <n v="18"/>
    <x v="6"/>
    <n v="0"/>
    <x v="249"/>
    <x v="249"/>
    <s v="Lahan terbuka"/>
    <x v="6"/>
    <x v="0"/>
    <x v="0"/>
  </r>
  <r>
    <n v="8605"/>
    <n v="1088"/>
    <n v="57"/>
    <n v="2"/>
    <x v="13"/>
    <n v="0"/>
    <x v="249"/>
    <x v="249"/>
    <s v="Hutan lahan kering sekunder / bekas tebangan"/>
    <x v="13"/>
    <x v="0"/>
    <x v="0"/>
  </r>
  <r>
    <n v="8606"/>
    <n v="255"/>
    <n v="62"/>
    <n v="13"/>
    <x v="7"/>
    <n v="0"/>
    <x v="251"/>
    <x v="251"/>
    <s v="Pertanian lahan kering  campur semak / kebun campur"/>
    <x v="7"/>
    <x v="0"/>
    <x v="0"/>
  </r>
  <r>
    <n v="8607"/>
    <n v="1131"/>
    <n v="24"/>
    <n v="9"/>
    <x v="13"/>
    <n v="0"/>
    <x v="237"/>
    <x v="237"/>
    <s v="Semak belukar"/>
    <x v="13"/>
    <x v="0"/>
    <x v="0"/>
  </r>
  <r>
    <n v="8608"/>
    <n v="17"/>
    <n v="44"/>
    <n v="11"/>
    <x v="1"/>
    <n v="0"/>
    <x v="253"/>
    <x v="253"/>
    <s v="Savanna / Padang rumput"/>
    <x v="1"/>
    <x v="0"/>
    <x v="0"/>
  </r>
  <r>
    <n v="8609"/>
    <n v="1"/>
    <n v="78"/>
    <n v="0"/>
    <x v="12"/>
    <n v="0"/>
    <x v="246"/>
    <x v="246"/>
    <s v="No data"/>
    <x v="12"/>
    <x v="0"/>
    <x v="0"/>
  </r>
  <r>
    <n v="8610"/>
    <n v="17"/>
    <n v="9"/>
    <n v="9"/>
    <x v="0"/>
    <n v="0"/>
    <x v="232"/>
    <x v="232"/>
    <s v="Semak belukar"/>
    <x v="0"/>
    <x v="0"/>
    <x v="0"/>
  </r>
  <r>
    <n v="8611"/>
    <n v="13"/>
    <n v="22"/>
    <n v="11"/>
    <x v="5"/>
    <n v="1"/>
    <x v="239"/>
    <x v="239"/>
    <s v="Savanna / Padang rumput"/>
    <x v="5"/>
    <x v="1"/>
    <x v="0"/>
  </r>
  <r>
    <n v="8612"/>
    <n v="11"/>
    <n v="45"/>
    <n v="11"/>
    <x v="12"/>
    <n v="0"/>
    <x v="234"/>
    <x v="234"/>
    <s v="Savanna / Padang rumput"/>
    <x v="12"/>
    <x v="0"/>
    <x v="0"/>
  </r>
  <r>
    <n v="8613"/>
    <n v="7"/>
    <n v="59"/>
    <n v="18"/>
    <x v="5"/>
    <n v="0"/>
    <x v="241"/>
    <x v="241"/>
    <s v="Lahan terbuka"/>
    <x v="5"/>
    <x v="0"/>
    <x v="0"/>
  </r>
  <r>
    <n v="8614"/>
    <n v="2"/>
    <n v="57"/>
    <n v="11"/>
    <x v="13"/>
    <n v="0"/>
    <x v="249"/>
    <x v="249"/>
    <s v="Savanna / Padang rumput"/>
    <x v="13"/>
    <x v="0"/>
    <x v="0"/>
  </r>
  <r>
    <n v="8615"/>
    <n v="855"/>
    <n v="61"/>
    <n v="2"/>
    <x v="7"/>
    <n v="0"/>
    <x v="252"/>
    <x v="252"/>
    <s v="Hutan lahan kering sekunder / bekas tebangan"/>
    <x v="7"/>
    <x v="0"/>
    <x v="1"/>
  </r>
  <r>
    <n v="8616"/>
    <n v="147"/>
    <n v="61"/>
    <n v="2"/>
    <x v="1"/>
    <n v="0"/>
    <x v="252"/>
    <x v="252"/>
    <s v="Hutan lahan kering sekunder / bekas tebangan"/>
    <x v="1"/>
    <x v="0"/>
    <x v="1"/>
  </r>
  <r>
    <n v="8617"/>
    <n v="4"/>
    <n v="78"/>
    <n v="0"/>
    <x v="7"/>
    <n v="0"/>
    <x v="246"/>
    <x v="246"/>
    <s v="No data"/>
    <x v="7"/>
    <x v="0"/>
    <x v="0"/>
  </r>
  <r>
    <n v="8618"/>
    <n v="78"/>
    <n v="9"/>
    <n v="0"/>
    <x v="0"/>
    <n v="0"/>
    <x v="232"/>
    <x v="232"/>
    <s v="No data"/>
    <x v="0"/>
    <x v="0"/>
    <x v="0"/>
  </r>
  <r>
    <n v="8619"/>
    <n v="33"/>
    <n v="10"/>
    <n v="12"/>
    <x v="1"/>
    <n v="0"/>
    <x v="248"/>
    <x v="248"/>
    <s v="Pertanian lahan kering"/>
    <x v="1"/>
    <x v="0"/>
    <x v="0"/>
  </r>
  <r>
    <n v="8620"/>
    <n v="40"/>
    <n v="22"/>
    <n v="12"/>
    <x v="3"/>
    <n v="0"/>
    <x v="239"/>
    <x v="239"/>
    <s v="Pertanian lahan kering"/>
    <x v="3"/>
    <x v="0"/>
    <x v="0"/>
  </r>
  <r>
    <n v="8621"/>
    <n v="10"/>
    <n v="10"/>
    <n v="12"/>
    <x v="3"/>
    <n v="0"/>
    <x v="248"/>
    <x v="248"/>
    <s v="Pertanian lahan kering"/>
    <x v="3"/>
    <x v="0"/>
    <x v="0"/>
  </r>
  <r>
    <n v="8622"/>
    <n v="32"/>
    <n v="22"/>
    <n v="14"/>
    <x v="5"/>
    <n v="0"/>
    <x v="239"/>
    <x v="239"/>
    <s v="Sawah"/>
    <x v="5"/>
    <x v="0"/>
    <x v="0"/>
  </r>
  <r>
    <n v="8623"/>
    <n v="533"/>
    <n v="62"/>
    <n v="2"/>
    <x v="1"/>
    <n v="0"/>
    <x v="251"/>
    <x v="251"/>
    <s v="Hutan lahan kering sekunder / bekas tebangan"/>
    <x v="1"/>
    <x v="0"/>
    <x v="1"/>
  </r>
  <r>
    <n v="8624"/>
    <n v="4211"/>
    <n v="79"/>
    <n v="2"/>
    <x v="7"/>
    <n v="0"/>
    <x v="254"/>
    <x v="254"/>
    <s v="Hutan lahan kering sekunder / bekas tebangan"/>
    <x v="7"/>
    <x v="0"/>
    <x v="1"/>
  </r>
  <r>
    <n v="8625"/>
    <n v="384"/>
    <n v="79"/>
    <n v="2"/>
    <x v="1"/>
    <n v="0"/>
    <x v="254"/>
    <x v="254"/>
    <s v="Hutan lahan kering sekunder / bekas tebangan"/>
    <x v="1"/>
    <x v="0"/>
    <x v="1"/>
  </r>
  <r>
    <n v="8626"/>
    <n v="43"/>
    <n v="9"/>
    <n v="0"/>
    <x v="13"/>
    <n v="0"/>
    <x v="232"/>
    <x v="232"/>
    <s v="No data"/>
    <x v="13"/>
    <x v="0"/>
    <x v="0"/>
  </r>
  <r>
    <n v="8627"/>
    <n v="207"/>
    <n v="22"/>
    <n v="11"/>
    <x v="3"/>
    <n v="0"/>
    <x v="239"/>
    <x v="239"/>
    <s v="Savanna / Padang rumput"/>
    <x v="3"/>
    <x v="0"/>
    <x v="0"/>
  </r>
  <r>
    <n v="8628"/>
    <n v="519"/>
    <n v="61"/>
    <n v="2"/>
    <x v="3"/>
    <n v="0"/>
    <x v="252"/>
    <x v="252"/>
    <s v="Hutan lahan kering sekunder / bekas tebangan"/>
    <x v="3"/>
    <x v="0"/>
    <x v="1"/>
  </r>
  <r>
    <n v="8629"/>
    <n v="12"/>
    <n v="22"/>
    <n v="11"/>
    <x v="3"/>
    <n v="1"/>
    <x v="239"/>
    <x v="239"/>
    <s v="Savanna / Padang rumput"/>
    <x v="3"/>
    <x v="1"/>
    <x v="0"/>
  </r>
  <r>
    <n v="8630"/>
    <n v="1"/>
    <n v="22"/>
    <n v="12"/>
    <x v="3"/>
    <n v="1"/>
    <x v="239"/>
    <x v="239"/>
    <s v="Pertanian lahan kering"/>
    <x v="3"/>
    <x v="1"/>
    <x v="0"/>
  </r>
  <r>
    <n v="8631"/>
    <n v="14"/>
    <n v="22"/>
    <n v="14"/>
    <x v="5"/>
    <n v="1"/>
    <x v="239"/>
    <x v="239"/>
    <s v="Sawah"/>
    <x v="5"/>
    <x v="1"/>
    <x v="0"/>
  </r>
  <r>
    <n v="8632"/>
    <n v="1058"/>
    <n v="44"/>
    <n v="2"/>
    <x v="1"/>
    <n v="0"/>
    <x v="253"/>
    <x v="253"/>
    <s v="Hutan lahan kering sekunder / bekas tebangan"/>
    <x v="1"/>
    <x v="0"/>
    <x v="1"/>
  </r>
  <r>
    <n v="8633"/>
    <n v="2591"/>
    <n v="69"/>
    <n v="13"/>
    <x v="4"/>
    <n v="0"/>
    <x v="247"/>
    <x v="247"/>
    <s v="Pertanian lahan kering  campur semak / kebun campur"/>
    <x v="4"/>
    <x v="0"/>
    <x v="0"/>
  </r>
  <r>
    <n v="8634"/>
    <n v="18"/>
    <n v="45"/>
    <n v="0"/>
    <x v="5"/>
    <n v="0"/>
    <x v="234"/>
    <x v="234"/>
    <s v="No data"/>
    <x v="5"/>
    <x v="0"/>
    <x v="0"/>
  </r>
  <r>
    <n v="8635"/>
    <n v="1"/>
    <n v="59"/>
    <n v="9"/>
    <x v="7"/>
    <n v="0"/>
    <x v="241"/>
    <x v="241"/>
    <s v="Semak belukar"/>
    <x v="7"/>
    <x v="0"/>
    <x v="0"/>
  </r>
  <r>
    <n v="8636"/>
    <n v="78"/>
    <n v="59"/>
    <n v="11"/>
    <x v="5"/>
    <n v="0"/>
    <x v="241"/>
    <x v="241"/>
    <s v="Savanna / Padang rumput"/>
    <x v="5"/>
    <x v="0"/>
    <x v="0"/>
  </r>
  <r>
    <n v="8637"/>
    <n v="871"/>
    <n v="62"/>
    <n v="2"/>
    <x v="4"/>
    <n v="0"/>
    <x v="251"/>
    <x v="251"/>
    <s v="Hutan lahan kering sekunder / bekas tebangan"/>
    <x v="4"/>
    <x v="0"/>
    <x v="0"/>
  </r>
  <r>
    <n v="8638"/>
    <n v="15"/>
    <n v="16"/>
    <n v="11"/>
    <x v="5"/>
    <n v="0"/>
    <x v="235"/>
    <x v="235"/>
    <s v="Savanna / Padang rumput"/>
    <x v="5"/>
    <x v="0"/>
    <x v="0"/>
  </r>
  <r>
    <n v="8639"/>
    <n v="4"/>
    <n v="44"/>
    <n v="11"/>
    <x v="12"/>
    <n v="0"/>
    <x v="253"/>
    <x v="253"/>
    <s v="Savanna / Padang rumput"/>
    <x v="12"/>
    <x v="0"/>
    <x v="0"/>
  </r>
  <r>
    <n v="8640"/>
    <n v="1"/>
    <n v="64"/>
    <n v="12"/>
    <x v="7"/>
    <n v="0"/>
    <x v="245"/>
    <x v="245"/>
    <s v="Pertanian lahan kering"/>
    <x v="7"/>
    <x v="0"/>
    <x v="0"/>
  </r>
  <r>
    <n v="8641"/>
    <n v="290"/>
    <n v="22"/>
    <n v="14"/>
    <x v="6"/>
    <n v="0"/>
    <x v="239"/>
    <x v="239"/>
    <s v="Sawah"/>
    <x v="6"/>
    <x v="0"/>
    <x v="0"/>
  </r>
  <r>
    <n v="8642"/>
    <n v="16"/>
    <n v="22"/>
    <n v="14"/>
    <x v="11"/>
    <n v="0"/>
    <x v="239"/>
    <x v="239"/>
    <s v="Sawah"/>
    <x v="11"/>
    <x v="0"/>
    <x v="0"/>
  </r>
  <r>
    <n v="8643"/>
    <n v="586"/>
    <n v="61"/>
    <n v="16"/>
    <x v="3"/>
    <n v="0"/>
    <x v="252"/>
    <x v="252"/>
    <s v="Pemukiman"/>
    <x v="3"/>
    <x v="0"/>
    <x v="0"/>
  </r>
  <r>
    <n v="8644"/>
    <n v="5006"/>
    <n v="64"/>
    <n v="13"/>
    <x v="4"/>
    <n v="0"/>
    <x v="245"/>
    <x v="245"/>
    <s v="Pertanian lahan kering  campur semak / kebun campur"/>
    <x v="4"/>
    <x v="0"/>
    <x v="0"/>
  </r>
  <r>
    <n v="8645"/>
    <n v="1525"/>
    <n v="75"/>
    <n v="13"/>
    <x v="4"/>
    <n v="0"/>
    <x v="244"/>
    <x v="244"/>
    <s v="Pertanian lahan kering  campur semak / kebun campur"/>
    <x v="4"/>
    <x v="0"/>
    <x v="0"/>
  </r>
  <r>
    <n v="8646"/>
    <n v="70"/>
    <n v="46"/>
    <n v="9"/>
    <x v="3"/>
    <n v="0"/>
    <x v="236"/>
    <x v="236"/>
    <s v="Semak belukar"/>
    <x v="3"/>
    <x v="0"/>
    <x v="0"/>
  </r>
  <r>
    <n v="8647"/>
    <n v="554"/>
    <n v="75"/>
    <n v="13"/>
    <x v="7"/>
    <n v="0"/>
    <x v="244"/>
    <x v="244"/>
    <s v="Pertanian lahan kering  campur semak / kebun campur"/>
    <x v="7"/>
    <x v="0"/>
    <x v="0"/>
  </r>
  <r>
    <n v="8648"/>
    <n v="1022"/>
    <n v="75"/>
    <n v="13"/>
    <x v="2"/>
    <n v="0"/>
    <x v="244"/>
    <x v="244"/>
    <s v="Pertanian lahan kering  campur semak / kebun campur"/>
    <x v="2"/>
    <x v="0"/>
    <x v="0"/>
  </r>
  <r>
    <n v="8649"/>
    <n v="300"/>
    <n v="79"/>
    <n v="2"/>
    <x v="5"/>
    <n v="0"/>
    <x v="254"/>
    <x v="254"/>
    <s v="Hutan lahan kering sekunder / bekas tebangan"/>
    <x v="5"/>
    <x v="0"/>
    <x v="1"/>
  </r>
  <r>
    <n v="8650"/>
    <n v="126"/>
    <n v="22"/>
    <n v="14"/>
    <x v="3"/>
    <n v="0"/>
    <x v="239"/>
    <x v="239"/>
    <s v="Sawah"/>
    <x v="3"/>
    <x v="0"/>
    <x v="0"/>
  </r>
  <r>
    <n v="8651"/>
    <n v="6"/>
    <n v="22"/>
    <n v="14"/>
    <x v="11"/>
    <n v="1"/>
    <x v="239"/>
    <x v="239"/>
    <s v="Sawah"/>
    <x v="11"/>
    <x v="1"/>
    <x v="0"/>
  </r>
  <r>
    <n v="8652"/>
    <n v="231"/>
    <n v="46"/>
    <n v="9"/>
    <x v="6"/>
    <n v="0"/>
    <x v="236"/>
    <x v="236"/>
    <s v="Semak belukar"/>
    <x v="6"/>
    <x v="0"/>
    <x v="0"/>
  </r>
  <r>
    <n v="8653"/>
    <n v="20"/>
    <n v="61"/>
    <n v="16"/>
    <x v="5"/>
    <n v="0"/>
    <x v="252"/>
    <x v="252"/>
    <s v="Pemukiman"/>
    <x v="5"/>
    <x v="0"/>
    <x v="0"/>
  </r>
  <r>
    <n v="8654"/>
    <n v="177"/>
    <n v="62"/>
    <n v="2"/>
    <x v="6"/>
    <n v="0"/>
    <x v="251"/>
    <x v="251"/>
    <s v="Hutan lahan kering sekunder / bekas tebangan"/>
    <x v="6"/>
    <x v="0"/>
    <x v="1"/>
  </r>
  <r>
    <n v="8655"/>
    <n v="10"/>
    <n v="10"/>
    <n v="12"/>
    <x v="4"/>
    <n v="0"/>
    <x v="248"/>
    <x v="248"/>
    <s v="Pertanian lahan kering"/>
    <x v="4"/>
    <x v="0"/>
    <x v="0"/>
  </r>
  <r>
    <n v="8656"/>
    <n v="67"/>
    <n v="59"/>
    <n v="18"/>
    <x v="3"/>
    <n v="0"/>
    <x v="241"/>
    <x v="241"/>
    <s v="Lahan terbuka"/>
    <x v="3"/>
    <x v="0"/>
    <x v="0"/>
  </r>
  <r>
    <n v="8657"/>
    <n v="450"/>
    <n v="64"/>
    <n v="13"/>
    <x v="2"/>
    <n v="0"/>
    <x v="245"/>
    <x v="245"/>
    <s v="Pertanian lahan kering  campur semak / kebun campur"/>
    <x v="2"/>
    <x v="0"/>
    <x v="0"/>
  </r>
  <r>
    <n v="8658"/>
    <n v="59"/>
    <n v="22"/>
    <n v="14"/>
    <x v="6"/>
    <n v="1"/>
    <x v="239"/>
    <x v="239"/>
    <s v="Sawah"/>
    <x v="6"/>
    <x v="1"/>
    <x v="0"/>
  </r>
  <r>
    <n v="8659"/>
    <n v="131"/>
    <n v="16"/>
    <n v="11"/>
    <x v="7"/>
    <n v="0"/>
    <x v="235"/>
    <x v="235"/>
    <s v="Savanna / Padang rumput"/>
    <x v="7"/>
    <x v="0"/>
    <x v="0"/>
  </r>
  <r>
    <n v="8660"/>
    <n v="77"/>
    <n v="57"/>
    <n v="16"/>
    <x v="3"/>
    <n v="0"/>
    <x v="249"/>
    <x v="249"/>
    <s v="Pemukiman"/>
    <x v="3"/>
    <x v="0"/>
    <x v="0"/>
  </r>
  <r>
    <n v="8661"/>
    <n v="3"/>
    <n v="57"/>
    <n v="16"/>
    <x v="5"/>
    <n v="0"/>
    <x v="249"/>
    <x v="249"/>
    <s v="Pemukiman"/>
    <x v="5"/>
    <x v="0"/>
    <x v="0"/>
  </r>
  <r>
    <n v="8662"/>
    <n v="1"/>
    <n v="61"/>
    <n v="2"/>
    <x v="6"/>
    <n v="0"/>
    <x v="252"/>
    <x v="252"/>
    <s v="Hutan lahan kering sekunder / bekas tebangan"/>
    <x v="6"/>
    <x v="0"/>
    <x v="1"/>
  </r>
  <r>
    <n v="8663"/>
    <n v="1173"/>
    <n v="79"/>
    <n v="2"/>
    <x v="4"/>
    <n v="0"/>
    <x v="254"/>
    <x v="254"/>
    <s v="Hutan lahan kering sekunder / bekas tebangan"/>
    <x v="4"/>
    <x v="0"/>
    <x v="0"/>
  </r>
  <r>
    <n v="8664"/>
    <n v="349"/>
    <n v="79"/>
    <n v="2"/>
    <x v="2"/>
    <n v="0"/>
    <x v="254"/>
    <x v="254"/>
    <s v="Hutan lahan kering sekunder / bekas tebangan"/>
    <x v="2"/>
    <x v="0"/>
    <x v="1"/>
  </r>
  <r>
    <n v="8665"/>
    <n v="15"/>
    <n v="78"/>
    <n v="2"/>
    <x v="2"/>
    <n v="0"/>
    <x v="246"/>
    <x v="246"/>
    <s v="Hutan lahan kering sekunder / bekas tebangan"/>
    <x v="2"/>
    <x v="0"/>
    <x v="1"/>
  </r>
  <r>
    <n v="8666"/>
    <n v="14175"/>
    <n v="11"/>
    <n v="11"/>
    <x v="1"/>
    <n v="0"/>
    <x v="255"/>
    <x v="255"/>
    <s v="Savanna / Padang rumput"/>
    <x v="1"/>
    <x v="0"/>
    <x v="0"/>
  </r>
  <r>
    <n v="8667"/>
    <n v="149"/>
    <n v="79"/>
    <n v="2"/>
    <x v="3"/>
    <n v="0"/>
    <x v="254"/>
    <x v="254"/>
    <s v="Hutan lahan kering sekunder / bekas tebangan"/>
    <x v="3"/>
    <x v="0"/>
    <x v="1"/>
  </r>
  <r>
    <n v="8668"/>
    <n v="21"/>
    <n v="22"/>
    <n v="14"/>
    <x v="3"/>
    <n v="1"/>
    <x v="239"/>
    <x v="239"/>
    <s v="Sawah"/>
    <x v="3"/>
    <x v="1"/>
    <x v="0"/>
  </r>
  <r>
    <n v="8669"/>
    <n v="879"/>
    <n v="62"/>
    <n v="2"/>
    <x v="3"/>
    <n v="0"/>
    <x v="251"/>
    <x v="251"/>
    <s v="Hutan lahan kering sekunder / bekas tebangan"/>
    <x v="3"/>
    <x v="0"/>
    <x v="1"/>
  </r>
  <r>
    <n v="8670"/>
    <n v="213"/>
    <n v="78"/>
    <n v="1"/>
    <x v="4"/>
    <n v="0"/>
    <x v="246"/>
    <x v="246"/>
    <s v="Hutan lahan kering primer"/>
    <x v="4"/>
    <x v="0"/>
    <x v="2"/>
  </r>
  <r>
    <n v="8671"/>
    <n v="1"/>
    <n v="9"/>
    <n v="0"/>
    <x v="2"/>
    <n v="0"/>
    <x v="232"/>
    <x v="232"/>
    <s v="No data"/>
    <x v="2"/>
    <x v="0"/>
    <x v="0"/>
  </r>
  <r>
    <n v="8672"/>
    <n v="5"/>
    <n v="8"/>
    <n v="9"/>
    <x v="13"/>
    <n v="0"/>
    <x v="214"/>
    <x v="214"/>
    <s v="Semak belukar"/>
    <x v="13"/>
    <x v="0"/>
    <x v="0"/>
  </r>
  <r>
    <n v="8673"/>
    <n v="15"/>
    <n v="77"/>
    <n v="2"/>
    <x v="13"/>
    <n v="0"/>
    <x v="250"/>
    <x v="250"/>
    <s v="Hutan lahan kering sekunder / bekas tebangan"/>
    <x v="13"/>
    <x v="0"/>
    <x v="0"/>
  </r>
  <r>
    <n v="8674"/>
    <n v="2084"/>
    <n v="44"/>
    <n v="2"/>
    <x v="4"/>
    <n v="0"/>
    <x v="253"/>
    <x v="253"/>
    <s v="Hutan lahan kering sekunder / bekas tebangan"/>
    <x v="4"/>
    <x v="0"/>
    <x v="0"/>
  </r>
  <r>
    <n v="8675"/>
    <n v="5"/>
    <n v="57"/>
    <n v="1"/>
    <x v="4"/>
    <n v="0"/>
    <x v="249"/>
    <x v="249"/>
    <s v="Hutan lahan kering primer"/>
    <x v="4"/>
    <x v="0"/>
    <x v="2"/>
  </r>
  <r>
    <n v="8676"/>
    <n v="65"/>
    <n v="57"/>
    <n v="1"/>
    <x v="13"/>
    <n v="0"/>
    <x v="249"/>
    <x v="249"/>
    <s v="Hutan lahan kering primer"/>
    <x v="13"/>
    <x v="0"/>
    <x v="0"/>
  </r>
  <r>
    <n v="8677"/>
    <n v="8"/>
    <n v="61"/>
    <n v="16"/>
    <x v="7"/>
    <n v="0"/>
    <x v="252"/>
    <x v="252"/>
    <s v="Pemukiman"/>
    <x v="7"/>
    <x v="0"/>
    <x v="0"/>
  </r>
  <r>
    <n v="8678"/>
    <n v="43"/>
    <n v="10"/>
    <n v="14"/>
    <x v="1"/>
    <n v="0"/>
    <x v="248"/>
    <x v="248"/>
    <s v="Sawah"/>
    <x v="1"/>
    <x v="0"/>
    <x v="0"/>
  </r>
  <r>
    <n v="8679"/>
    <n v="1693"/>
    <n v="15"/>
    <n v="11"/>
    <x v="13"/>
    <n v="0"/>
    <x v="256"/>
    <x v="256"/>
    <s v="Savanna / Padang rumput"/>
    <x v="13"/>
    <x v="0"/>
    <x v="0"/>
  </r>
  <r>
    <n v="8680"/>
    <n v="14787"/>
    <n v="15"/>
    <n v="11"/>
    <x v="1"/>
    <n v="0"/>
    <x v="256"/>
    <x v="256"/>
    <s v="Savanna / Padang rumput"/>
    <x v="1"/>
    <x v="0"/>
    <x v="0"/>
  </r>
  <r>
    <n v="8681"/>
    <n v="1"/>
    <n v="78"/>
    <n v="0"/>
    <x v="0"/>
    <n v="0"/>
    <x v="246"/>
    <x v="246"/>
    <s v="No data"/>
    <x v="0"/>
    <x v="0"/>
    <x v="0"/>
  </r>
  <r>
    <n v="8682"/>
    <n v="3"/>
    <n v="61"/>
    <n v="16"/>
    <x v="4"/>
    <n v="0"/>
    <x v="252"/>
    <x v="252"/>
    <s v="Pemukiman"/>
    <x v="4"/>
    <x v="0"/>
    <x v="0"/>
  </r>
  <r>
    <n v="8683"/>
    <n v="37"/>
    <n v="62"/>
    <n v="2"/>
    <x v="19"/>
    <n v="0"/>
    <x v="251"/>
    <x v="251"/>
    <s v="Hutan lahan kering sekunder / bekas tebangan"/>
    <x v="19"/>
    <x v="0"/>
    <x v="1"/>
  </r>
  <r>
    <n v="8684"/>
    <n v="561"/>
    <n v="15"/>
    <n v="11"/>
    <x v="4"/>
    <n v="0"/>
    <x v="256"/>
    <x v="256"/>
    <s v="Savanna / Padang rumput"/>
    <x v="4"/>
    <x v="0"/>
    <x v="0"/>
  </r>
  <r>
    <n v="8685"/>
    <n v="18"/>
    <n v="45"/>
    <n v="2"/>
    <x v="8"/>
    <n v="0"/>
    <x v="234"/>
    <x v="234"/>
    <s v="Hutan lahan kering sekunder / bekas tebangan"/>
    <x v="8"/>
    <x v="0"/>
    <x v="1"/>
  </r>
  <r>
    <n v="8686"/>
    <n v="1158"/>
    <n v="44"/>
    <n v="2"/>
    <x v="5"/>
    <n v="0"/>
    <x v="253"/>
    <x v="253"/>
    <s v="Hutan lahan kering sekunder / bekas tebangan"/>
    <x v="5"/>
    <x v="0"/>
    <x v="1"/>
  </r>
  <r>
    <n v="8687"/>
    <n v="13"/>
    <n v="57"/>
    <n v="1"/>
    <x v="7"/>
    <n v="0"/>
    <x v="249"/>
    <x v="249"/>
    <s v="Hutan lahan kering primer"/>
    <x v="7"/>
    <x v="0"/>
    <x v="1"/>
  </r>
  <r>
    <n v="8688"/>
    <n v="2"/>
    <n v="45"/>
    <n v="0"/>
    <x v="1"/>
    <n v="0"/>
    <x v="234"/>
    <x v="234"/>
    <s v="No data"/>
    <x v="1"/>
    <x v="0"/>
    <x v="0"/>
  </r>
  <r>
    <n v="8689"/>
    <n v="112"/>
    <n v="10"/>
    <n v="13"/>
    <x v="1"/>
    <n v="0"/>
    <x v="248"/>
    <x v="248"/>
    <s v="Pertanian lahan kering  campur semak / kebun campur"/>
    <x v="1"/>
    <x v="0"/>
    <x v="0"/>
  </r>
  <r>
    <n v="8690"/>
    <n v="2840"/>
    <n v="11"/>
    <n v="11"/>
    <x v="13"/>
    <n v="0"/>
    <x v="255"/>
    <x v="255"/>
    <s v="Savanna / Padang rumput"/>
    <x v="13"/>
    <x v="0"/>
    <x v="0"/>
  </r>
  <r>
    <n v="8691"/>
    <n v="64"/>
    <n v="61"/>
    <n v="2"/>
    <x v="4"/>
    <n v="0"/>
    <x v="252"/>
    <x v="252"/>
    <s v="Hutan lahan kering sekunder / bekas tebangan"/>
    <x v="4"/>
    <x v="0"/>
    <x v="0"/>
  </r>
  <r>
    <n v="8692"/>
    <n v="29"/>
    <n v="62"/>
    <n v="11"/>
    <x v="2"/>
    <n v="0"/>
    <x v="251"/>
    <x v="251"/>
    <s v="Savanna / Padang rumput"/>
    <x v="2"/>
    <x v="0"/>
    <x v="0"/>
  </r>
  <r>
    <n v="8693"/>
    <n v="4472"/>
    <n v="11"/>
    <n v="9"/>
    <x v="1"/>
    <n v="0"/>
    <x v="255"/>
    <x v="255"/>
    <s v="Semak belukar"/>
    <x v="1"/>
    <x v="0"/>
    <x v="0"/>
  </r>
  <r>
    <n v="8694"/>
    <n v="2716"/>
    <n v="11"/>
    <n v="9"/>
    <x v="4"/>
    <n v="0"/>
    <x v="255"/>
    <x v="255"/>
    <s v="Semak belukar"/>
    <x v="4"/>
    <x v="0"/>
    <x v="0"/>
  </r>
  <r>
    <n v="8695"/>
    <n v="199"/>
    <n v="62"/>
    <n v="11"/>
    <x v="7"/>
    <n v="0"/>
    <x v="251"/>
    <x v="251"/>
    <s v="Savanna / Padang rumput"/>
    <x v="7"/>
    <x v="0"/>
    <x v="0"/>
  </r>
  <r>
    <n v="8696"/>
    <n v="83"/>
    <n v="62"/>
    <n v="11"/>
    <x v="19"/>
    <n v="0"/>
    <x v="251"/>
    <x v="251"/>
    <s v="Savanna / Padang rumput"/>
    <x v="19"/>
    <x v="0"/>
    <x v="0"/>
  </r>
  <r>
    <n v="8697"/>
    <n v="2"/>
    <n v="78"/>
    <n v="1"/>
    <x v="7"/>
    <n v="0"/>
    <x v="246"/>
    <x v="246"/>
    <s v="Hutan lahan kering primer"/>
    <x v="7"/>
    <x v="0"/>
    <x v="1"/>
  </r>
  <r>
    <n v="8698"/>
    <n v="4097"/>
    <n v="11"/>
    <n v="9"/>
    <x v="13"/>
    <n v="0"/>
    <x v="255"/>
    <x v="255"/>
    <s v="Semak belukar"/>
    <x v="13"/>
    <x v="0"/>
    <x v="0"/>
  </r>
  <r>
    <n v="8699"/>
    <n v="840"/>
    <n v="22"/>
    <n v="11"/>
    <x v="13"/>
    <n v="0"/>
    <x v="239"/>
    <x v="239"/>
    <s v="Savanna / Padang rumput"/>
    <x v="13"/>
    <x v="0"/>
    <x v="0"/>
  </r>
  <r>
    <n v="8700"/>
    <n v="1"/>
    <n v="9"/>
    <n v="9"/>
    <x v="8"/>
    <n v="0"/>
    <x v="232"/>
    <x v="232"/>
    <s v="Semak belukar"/>
    <x v="8"/>
    <x v="0"/>
    <x v="0"/>
  </r>
  <r>
    <n v="8701"/>
    <n v="527"/>
    <n v="11"/>
    <n v="18"/>
    <x v="13"/>
    <n v="0"/>
    <x v="255"/>
    <x v="255"/>
    <s v="Lahan terbuka"/>
    <x v="13"/>
    <x v="0"/>
    <x v="0"/>
  </r>
  <r>
    <n v="8702"/>
    <n v="4391"/>
    <n v="11"/>
    <n v="18"/>
    <x v="1"/>
    <n v="0"/>
    <x v="255"/>
    <x v="255"/>
    <s v="Lahan terbuka"/>
    <x v="1"/>
    <x v="0"/>
    <x v="0"/>
  </r>
  <r>
    <n v="8703"/>
    <n v="71"/>
    <n v="62"/>
    <n v="9"/>
    <x v="2"/>
    <n v="0"/>
    <x v="251"/>
    <x v="251"/>
    <s v="Semak belukar"/>
    <x v="2"/>
    <x v="0"/>
    <x v="0"/>
  </r>
  <r>
    <n v="8704"/>
    <n v="61"/>
    <n v="62"/>
    <n v="13"/>
    <x v="2"/>
    <n v="0"/>
    <x v="251"/>
    <x v="251"/>
    <s v="Pertanian lahan kering  campur semak / kebun campur"/>
    <x v="2"/>
    <x v="0"/>
    <x v="0"/>
  </r>
  <r>
    <n v="8705"/>
    <n v="5016"/>
    <n v="11"/>
    <n v="2"/>
    <x v="4"/>
    <n v="0"/>
    <x v="255"/>
    <x v="255"/>
    <s v="Hutan lahan kering sekunder / bekas tebangan"/>
    <x v="4"/>
    <x v="0"/>
    <x v="0"/>
  </r>
  <r>
    <n v="8706"/>
    <n v="767"/>
    <n v="11"/>
    <n v="2"/>
    <x v="1"/>
    <n v="0"/>
    <x v="255"/>
    <x v="255"/>
    <s v="Hutan lahan kering sekunder / bekas tebangan"/>
    <x v="1"/>
    <x v="0"/>
    <x v="1"/>
  </r>
  <r>
    <n v="8707"/>
    <n v="5091"/>
    <n v="44"/>
    <n v="2"/>
    <x v="13"/>
    <n v="0"/>
    <x v="253"/>
    <x v="253"/>
    <s v="Hutan lahan kering sekunder / bekas tebangan"/>
    <x v="13"/>
    <x v="0"/>
    <x v="0"/>
  </r>
  <r>
    <n v="8708"/>
    <n v="14"/>
    <n v="44"/>
    <n v="9"/>
    <x v="13"/>
    <n v="0"/>
    <x v="253"/>
    <x v="253"/>
    <s v="Semak belukar"/>
    <x v="13"/>
    <x v="0"/>
    <x v="0"/>
  </r>
  <r>
    <n v="8709"/>
    <n v="136"/>
    <n v="62"/>
    <n v="9"/>
    <x v="4"/>
    <n v="0"/>
    <x v="251"/>
    <x v="251"/>
    <s v="Semak belukar"/>
    <x v="4"/>
    <x v="0"/>
    <x v="0"/>
  </r>
  <r>
    <n v="8710"/>
    <n v="1629"/>
    <n v="62"/>
    <n v="13"/>
    <x v="4"/>
    <n v="0"/>
    <x v="251"/>
    <x v="251"/>
    <s v="Pertanian lahan kering  campur semak / kebun campur"/>
    <x v="4"/>
    <x v="0"/>
    <x v="0"/>
  </r>
  <r>
    <n v="8711"/>
    <n v="30"/>
    <n v="78"/>
    <n v="18"/>
    <x v="4"/>
    <n v="0"/>
    <x v="246"/>
    <x v="246"/>
    <s v="Lahan terbuka"/>
    <x v="4"/>
    <x v="0"/>
    <x v="0"/>
  </r>
  <r>
    <n v="8712"/>
    <n v="39"/>
    <n v="64"/>
    <n v="13"/>
    <x v="12"/>
    <n v="0"/>
    <x v="245"/>
    <x v="245"/>
    <s v="Pertanian lahan kering  campur semak / kebun campur"/>
    <x v="12"/>
    <x v="0"/>
    <x v="0"/>
  </r>
  <r>
    <n v="8713"/>
    <n v="1893"/>
    <n v="16"/>
    <n v="11"/>
    <x v="13"/>
    <n v="0"/>
    <x v="235"/>
    <x v="235"/>
    <s v="Savanna / Padang rumput"/>
    <x v="13"/>
    <x v="0"/>
    <x v="0"/>
  </r>
  <r>
    <n v="8714"/>
    <n v="296"/>
    <n v="63"/>
    <n v="2"/>
    <x v="1"/>
    <n v="0"/>
    <x v="257"/>
    <x v="257"/>
    <s v="Hutan lahan kering sekunder / bekas tebangan"/>
    <x v="1"/>
    <x v="0"/>
    <x v="1"/>
  </r>
  <r>
    <n v="8715"/>
    <n v="13"/>
    <n v="62"/>
    <n v="16"/>
    <x v="7"/>
    <n v="0"/>
    <x v="251"/>
    <x v="251"/>
    <s v="Pemukiman"/>
    <x v="7"/>
    <x v="0"/>
    <x v="0"/>
  </r>
  <r>
    <n v="8716"/>
    <n v="157"/>
    <n v="62"/>
    <n v="11"/>
    <x v="3"/>
    <n v="0"/>
    <x v="251"/>
    <x v="251"/>
    <s v="Savanna / Padang rumput"/>
    <x v="3"/>
    <x v="0"/>
    <x v="0"/>
  </r>
  <r>
    <n v="8717"/>
    <n v="48"/>
    <n v="75"/>
    <n v="13"/>
    <x v="12"/>
    <n v="0"/>
    <x v="244"/>
    <x v="244"/>
    <s v="Pertanian lahan kering  campur semak / kebun campur"/>
    <x v="12"/>
    <x v="0"/>
    <x v="0"/>
  </r>
  <r>
    <n v="8718"/>
    <n v="140"/>
    <n v="62"/>
    <n v="16"/>
    <x v="3"/>
    <n v="0"/>
    <x v="251"/>
    <x v="251"/>
    <s v="Pemukiman"/>
    <x v="3"/>
    <x v="0"/>
    <x v="0"/>
  </r>
  <r>
    <n v="8719"/>
    <n v="26"/>
    <n v="79"/>
    <n v="18"/>
    <x v="4"/>
    <n v="0"/>
    <x v="254"/>
    <x v="254"/>
    <s v="Lahan terbuka"/>
    <x v="4"/>
    <x v="0"/>
    <x v="0"/>
  </r>
  <r>
    <n v="8720"/>
    <n v="1"/>
    <n v="78"/>
    <n v="1"/>
    <x v="0"/>
    <n v="0"/>
    <x v="246"/>
    <x v="246"/>
    <s v="Hutan lahan kering primer"/>
    <x v="0"/>
    <x v="0"/>
    <x v="1"/>
  </r>
  <r>
    <n v="8721"/>
    <n v="10"/>
    <n v="57"/>
    <n v="14"/>
    <x v="3"/>
    <n v="0"/>
    <x v="249"/>
    <x v="249"/>
    <s v="Sawah"/>
    <x v="3"/>
    <x v="0"/>
    <x v="0"/>
  </r>
  <r>
    <n v="8722"/>
    <n v="175"/>
    <n v="57"/>
    <n v="14"/>
    <x v="6"/>
    <n v="0"/>
    <x v="249"/>
    <x v="249"/>
    <s v="Sawah"/>
    <x v="6"/>
    <x v="0"/>
    <x v="0"/>
  </r>
  <r>
    <n v="8723"/>
    <n v="37"/>
    <n v="62"/>
    <n v="11"/>
    <x v="1"/>
    <n v="0"/>
    <x v="251"/>
    <x v="251"/>
    <s v="Savanna / Padang rumput"/>
    <x v="1"/>
    <x v="0"/>
    <x v="0"/>
  </r>
  <r>
    <n v="8724"/>
    <n v="1820"/>
    <n v="63"/>
    <n v="2"/>
    <x v="7"/>
    <n v="0"/>
    <x v="257"/>
    <x v="257"/>
    <s v="Hutan lahan kering sekunder / bekas tebangan"/>
    <x v="7"/>
    <x v="0"/>
    <x v="1"/>
  </r>
  <r>
    <n v="8725"/>
    <n v="2"/>
    <n v="62"/>
    <n v="9"/>
    <x v="7"/>
    <n v="0"/>
    <x v="251"/>
    <x v="251"/>
    <s v="Semak belukar"/>
    <x v="7"/>
    <x v="0"/>
    <x v="0"/>
  </r>
  <r>
    <n v="8726"/>
    <n v="6"/>
    <n v="16"/>
    <n v="18"/>
    <x v="6"/>
    <n v="0"/>
    <x v="235"/>
    <x v="235"/>
    <s v="Lahan terbuka"/>
    <x v="6"/>
    <x v="0"/>
    <x v="0"/>
  </r>
  <r>
    <n v="8727"/>
    <n v="444"/>
    <n v="63"/>
    <n v="2"/>
    <x v="6"/>
    <n v="0"/>
    <x v="257"/>
    <x v="257"/>
    <s v="Hutan lahan kering sekunder / bekas tebangan"/>
    <x v="6"/>
    <x v="0"/>
    <x v="1"/>
  </r>
  <r>
    <n v="8728"/>
    <n v="6"/>
    <n v="62"/>
    <n v="16"/>
    <x v="4"/>
    <n v="0"/>
    <x v="251"/>
    <x v="251"/>
    <s v="Pemukiman"/>
    <x v="4"/>
    <x v="0"/>
    <x v="0"/>
  </r>
  <r>
    <n v="8729"/>
    <n v="7327"/>
    <n v="43"/>
    <n v="2"/>
    <x v="5"/>
    <n v="0"/>
    <x v="258"/>
    <x v="258"/>
    <s v="Hutan lahan kering sekunder / bekas tebangan"/>
    <x v="5"/>
    <x v="0"/>
    <x v="1"/>
  </r>
  <r>
    <n v="8730"/>
    <n v="478"/>
    <n v="63"/>
    <n v="14"/>
    <x v="6"/>
    <n v="0"/>
    <x v="257"/>
    <x v="257"/>
    <s v="Sawah"/>
    <x v="6"/>
    <x v="0"/>
    <x v="0"/>
  </r>
  <r>
    <n v="8731"/>
    <n v="3"/>
    <n v="22"/>
    <n v="0"/>
    <x v="5"/>
    <n v="0"/>
    <x v="239"/>
    <x v="239"/>
    <s v="No data"/>
    <x v="5"/>
    <x v="0"/>
    <x v="0"/>
  </r>
  <r>
    <n v="8732"/>
    <n v="38"/>
    <n v="79"/>
    <n v="18"/>
    <x v="7"/>
    <n v="0"/>
    <x v="254"/>
    <x v="254"/>
    <s v="Lahan terbuka"/>
    <x v="7"/>
    <x v="0"/>
    <x v="0"/>
  </r>
  <r>
    <n v="8733"/>
    <n v="2"/>
    <n v="22"/>
    <n v="0"/>
    <x v="3"/>
    <n v="0"/>
    <x v="239"/>
    <x v="239"/>
    <s v="No data"/>
    <x v="3"/>
    <x v="0"/>
    <x v="0"/>
  </r>
  <r>
    <n v="8734"/>
    <n v="71"/>
    <n v="62"/>
    <n v="13"/>
    <x v="8"/>
    <n v="0"/>
    <x v="251"/>
    <x v="251"/>
    <s v="Pertanian lahan kering  campur semak / kebun campur"/>
    <x v="8"/>
    <x v="0"/>
    <x v="0"/>
  </r>
  <r>
    <n v="8735"/>
    <n v="16"/>
    <n v="79"/>
    <n v="0"/>
    <x v="0"/>
    <n v="0"/>
    <x v="254"/>
    <x v="254"/>
    <s v="No data"/>
    <x v="0"/>
    <x v="0"/>
    <x v="0"/>
  </r>
  <r>
    <n v="8736"/>
    <n v="27"/>
    <n v="44"/>
    <n v="9"/>
    <x v="4"/>
    <n v="0"/>
    <x v="253"/>
    <x v="253"/>
    <s v="Semak belukar"/>
    <x v="4"/>
    <x v="0"/>
    <x v="0"/>
  </r>
  <r>
    <n v="8737"/>
    <n v="652"/>
    <n v="63"/>
    <n v="2"/>
    <x v="3"/>
    <n v="0"/>
    <x v="257"/>
    <x v="257"/>
    <s v="Hutan lahan kering sekunder / bekas tebangan"/>
    <x v="3"/>
    <x v="0"/>
    <x v="1"/>
  </r>
  <r>
    <n v="8738"/>
    <n v="108"/>
    <n v="62"/>
    <n v="13"/>
    <x v="1"/>
    <n v="0"/>
    <x v="251"/>
    <x v="251"/>
    <s v="Pertanian lahan kering  campur semak / kebun campur"/>
    <x v="1"/>
    <x v="0"/>
    <x v="0"/>
  </r>
  <r>
    <n v="8739"/>
    <n v="138"/>
    <n v="79"/>
    <n v="18"/>
    <x v="12"/>
    <n v="0"/>
    <x v="254"/>
    <x v="254"/>
    <s v="Lahan terbuka"/>
    <x v="12"/>
    <x v="0"/>
    <x v="0"/>
  </r>
  <r>
    <n v="8740"/>
    <n v="91"/>
    <n v="46"/>
    <n v="18"/>
    <x v="6"/>
    <n v="0"/>
    <x v="236"/>
    <x v="236"/>
    <s v="Lahan terbuka"/>
    <x v="6"/>
    <x v="0"/>
    <x v="0"/>
  </r>
  <r>
    <n v="8741"/>
    <n v="15"/>
    <n v="59"/>
    <n v="11"/>
    <x v="7"/>
    <n v="0"/>
    <x v="241"/>
    <x v="241"/>
    <s v="Savanna / Padang rumput"/>
    <x v="7"/>
    <x v="0"/>
    <x v="0"/>
  </r>
  <r>
    <n v="8742"/>
    <n v="6570"/>
    <n v="43"/>
    <n v="2"/>
    <x v="4"/>
    <n v="0"/>
    <x v="258"/>
    <x v="258"/>
    <s v="Hutan lahan kering sekunder / bekas tebangan"/>
    <x v="4"/>
    <x v="0"/>
    <x v="0"/>
  </r>
  <r>
    <n v="8743"/>
    <n v="7"/>
    <n v="62"/>
    <n v="2"/>
    <x v="8"/>
    <n v="0"/>
    <x v="251"/>
    <x v="251"/>
    <s v="Hutan lahan kering sekunder / bekas tebangan"/>
    <x v="8"/>
    <x v="0"/>
    <x v="1"/>
  </r>
  <r>
    <n v="8744"/>
    <n v="34"/>
    <n v="79"/>
    <n v="2"/>
    <x v="12"/>
    <n v="0"/>
    <x v="254"/>
    <x v="254"/>
    <s v="Hutan lahan kering sekunder / bekas tebangan"/>
    <x v="12"/>
    <x v="0"/>
    <x v="1"/>
  </r>
  <r>
    <n v="8745"/>
    <n v="3"/>
    <n v="79"/>
    <n v="2"/>
    <x v="0"/>
    <n v="0"/>
    <x v="254"/>
    <x v="254"/>
    <s v="Hutan lahan kering sekunder / bekas tebangan"/>
    <x v="0"/>
    <x v="0"/>
    <x v="1"/>
  </r>
  <r>
    <n v="8746"/>
    <n v="17"/>
    <n v="15"/>
    <n v="11"/>
    <x v="3"/>
    <n v="0"/>
    <x v="256"/>
    <x v="256"/>
    <s v="Savanna / Padang rumput"/>
    <x v="3"/>
    <x v="0"/>
    <x v="0"/>
  </r>
  <r>
    <n v="8747"/>
    <n v="76"/>
    <n v="63"/>
    <n v="14"/>
    <x v="3"/>
    <n v="0"/>
    <x v="257"/>
    <x v="257"/>
    <s v="Sawah"/>
    <x v="3"/>
    <x v="0"/>
    <x v="0"/>
  </r>
  <r>
    <n v="8748"/>
    <n v="574"/>
    <n v="45"/>
    <n v="9"/>
    <x v="5"/>
    <n v="0"/>
    <x v="234"/>
    <x v="234"/>
    <s v="Semak belukar"/>
    <x v="5"/>
    <x v="0"/>
    <x v="0"/>
  </r>
  <r>
    <n v="8749"/>
    <n v="4"/>
    <n v="62"/>
    <n v="11"/>
    <x v="4"/>
    <n v="0"/>
    <x v="251"/>
    <x v="251"/>
    <s v="Savanna / Padang rumput"/>
    <x v="4"/>
    <x v="0"/>
    <x v="0"/>
  </r>
  <r>
    <n v="8750"/>
    <n v="15"/>
    <n v="9"/>
    <n v="0"/>
    <x v="1"/>
    <n v="0"/>
    <x v="232"/>
    <x v="232"/>
    <s v="No data"/>
    <x v="1"/>
    <x v="0"/>
    <x v="0"/>
  </r>
  <r>
    <n v="8751"/>
    <n v="3"/>
    <n v="62"/>
    <n v="2"/>
    <x v="5"/>
    <n v="0"/>
    <x v="251"/>
    <x v="251"/>
    <s v="Hutan lahan kering sekunder / bekas tebangan"/>
    <x v="5"/>
    <x v="0"/>
    <x v="1"/>
  </r>
  <r>
    <n v="8752"/>
    <n v="150"/>
    <n v="62"/>
    <n v="13"/>
    <x v="5"/>
    <n v="0"/>
    <x v="251"/>
    <x v="251"/>
    <s v="Pertanian lahan kering  campur semak / kebun campur"/>
    <x v="5"/>
    <x v="0"/>
    <x v="0"/>
  </r>
  <r>
    <n v="8753"/>
    <n v="45"/>
    <n v="64"/>
    <n v="18"/>
    <x v="4"/>
    <n v="0"/>
    <x v="245"/>
    <x v="245"/>
    <s v="Lahan terbuka"/>
    <x v="4"/>
    <x v="0"/>
    <x v="0"/>
  </r>
  <r>
    <n v="8754"/>
    <n v="221"/>
    <n v="63"/>
    <n v="2"/>
    <x v="5"/>
    <n v="0"/>
    <x v="257"/>
    <x v="257"/>
    <s v="Hutan lahan kering sekunder / bekas tebangan"/>
    <x v="5"/>
    <x v="0"/>
    <x v="1"/>
  </r>
  <r>
    <n v="8755"/>
    <n v="98"/>
    <n v="64"/>
    <n v="18"/>
    <x v="12"/>
    <n v="0"/>
    <x v="245"/>
    <x v="245"/>
    <s v="Lahan terbuka"/>
    <x v="12"/>
    <x v="0"/>
    <x v="0"/>
  </r>
  <r>
    <n v="8756"/>
    <n v="39"/>
    <n v="57"/>
    <n v="9"/>
    <x v="4"/>
    <n v="0"/>
    <x v="249"/>
    <x v="249"/>
    <s v="Semak belukar"/>
    <x v="4"/>
    <x v="0"/>
    <x v="0"/>
  </r>
  <r>
    <n v="8757"/>
    <n v="1130"/>
    <n v="63"/>
    <n v="2"/>
    <x v="2"/>
    <n v="0"/>
    <x v="257"/>
    <x v="257"/>
    <s v="Hutan lahan kering sekunder / bekas tebangan"/>
    <x v="2"/>
    <x v="0"/>
    <x v="1"/>
  </r>
  <r>
    <n v="8758"/>
    <n v="33"/>
    <n v="62"/>
    <n v="2"/>
    <x v="15"/>
    <n v="0"/>
    <x v="251"/>
    <x v="251"/>
    <s v="Hutan lahan kering sekunder / bekas tebangan"/>
    <x v="15"/>
    <x v="0"/>
    <x v="1"/>
  </r>
  <r>
    <n v="8759"/>
    <n v="716"/>
    <n v="44"/>
    <n v="2"/>
    <x v="3"/>
    <n v="0"/>
    <x v="253"/>
    <x v="253"/>
    <s v="Hutan lahan kering sekunder / bekas tebangan"/>
    <x v="3"/>
    <x v="0"/>
    <x v="1"/>
  </r>
  <r>
    <n v="8760"/>
    <n v="102"/>
    <n v="57"/>
    <n v="9"/>
    <x v="1"/>
    <n v="0"/>
    <x v="249"/>
    <x v="249"/>
    <s v="Semak belukar"/>
    <x v="1"/>
    <x v="0"/>
    <x v="0"/>
  </r>
  <r>
    <n v="8761"/>
    <n v="5"/>
    <n v="79"/>
    <n v="18"/>
    <x v="5"/>
    <n v="0"/>
    <x v="254"/>
    <x v="254"/>
    <s v="Lahan terbuka"/>
    <x v="5"/>
    <x v="0"/>
    <x v="0"/>
  </r>
  <r>
    <n v="8762"/>
    <n v="763"/>
    <n v="45"/>
    <n v="1"/>
    <x v="13"/>
    <n v="0"/>
    <x v="234"/>
    <x v="234"/>
    <s v="Hutan lahan kering primer"/>
    <x v="13"/>
    <x v="0"/>
    <x v="0"/>
  </r>
  <r>
    <n v="8763"/>
    <n v="3174"/>
    <n v="63"/>
    <n v="2"/>
    <x v="4"/>
    <n v="0"/>
    <x v="257"/>
    <x v="257"/>
    <s v="Hutan lahan kering sekunder / bekas tebangan"/>
    <x v="4"/>
    <x v="0"/>
    <x v="0"/>
  </r>
  <r>
    <n v="8764"/>
    <n v="47"/>
    <n v="64"/>
    <n v="13"/>
    <x v="5"/>
    <n v="0"/>
    <x v="245"/>
    <x v="245"/>
    <s v="Pertanian lahan kering  campur semak / kebun campur"/>
    <x v="5"/>
    <x v="0"/>
    <x v="0"/>
  </r>
  <r>
    <n v="8765"/>
    <n v="2708"/>
    <n v="44"/>
    <n v="2"/>
    <x v="2"/>
    <n v="0"/>
    <x v="253"/>
    <x v="253"/>
    <s v="Hutan lahan kering sekunder / bekas tebangan"/>
    <x v="2"/>
    <x v="0"/>
    <x v="1"/>
  </r>
  <r>
    <n v="8766"/>
    <n v="182"/>
    <n v="57"/>
    <n v="9"/>
    <x v="2"/>
    <n v="0"/>
    <x v="249"/>
    <x v="249"/>
    <s v="Semak belukar"/>
    <x v="2"/>
    <x v="0"/>
    <x v="0"/>
  </r>
  <r>
    <n v="8767"/>
    <n v="133"/>
    <n v="63"/>
    <n v="9"/>
    <x v="4"/>
    <n v="0"/>
    <x v="257"/>
    <x v="257"/>
    <s v="Semak belukar"/>
    <x v="4"/>
    <x v="0"/>
    <x v="0"/>
  </r>
  <r>
    <n v="8768"/>
    <n v="3258"/>
    <n v="11"/>
    <n v="11"/>
    <x v="4"/>
    <n v="0"/>
    <x v="255"/>
    <x v="255"/>
    <s v="Savanna / Padang rumput"/>
    <x v="4"/>
    <x v="0"/>
    <x v="0"/>
  </r>
  <r>
    <n v="8769"/>
    <n v="216"/>
    <n v="63"/>
    <n v="14"/>
    <x v="4"/>
    <n v="0"/>
    <x v="257"/>
    <x v="257"/>
    <s v="Sawah"/>
    <x v="4"/>
    <x v="0"/>
    <x v="0"/>
  </r>
  <r>
    <n v="8770"/>
    <n v="47"/>
    <n v="59"/>
    <n v="14"/>
    <x v="6"/>
    <n v="0"/>
    <x v="241"/>
    <x v="241"/>
    <s v="Sawah"/>
    <x v="6"/>
    <x v="0"/>
    <x v="0"/>
  </r>
  <r>
    <n v="8771"/>
    <n v="343"/>
    <n v="63"/>
    <n v="9"/>
    <x v="2"/>
    <n v="0"/>
    <x v="257"/>
    <x v="257"/>
    <s v="Semak belukar"/>
    <x v="2"/>
    <x v="0"/>
    <x v="0"/>
  </r>
  <r>
    <n v="8772"/>
    <n v="165"/>
    <n v="63"/>
    <n v="14"/>
    <x v="2"/>
    <n v="0"/>
    <x v="257"/>
    <x v="257"/>
    <s v="Sawah"/>
    <x v="2"/>
    <x v="0"/>
    <x v="0"/>
  </r>
  <r>
    <n v="8773"/>
    <n v="3"/>
    <n v="45"/>
    <n v="1"/>
    <x v="12"/>
    <n v="0"/>
    <x v="234"/>
    <x v="234"/>
    <s v="Hutan lahan kering primer"/>
    <x v="12"/>
    <x v="0"/>
    <x v="1"/>
  </r>
  <r>
    <n v="8774"/>
    <n v="4"/>
    <n v="75"/>
    <n v="13"/>
    <x v="1"/>
    <n v="0"/>
    <x v="244"/>
    <x v="244"/>
    <s v="Pertanian lahan kering  campur semak / kebun campur"/>
    <x v="1"/>
    <x v="0"/>
    <x v="0"/>
  </r>
  <r>
    <n v="8775"/>
    <n v="623"/>
    <n v="9"/>
    <n v="13"/>
    <x v="1"/>
    <n v="0"/>
    <x v="232"/>
    <x v="232"/>
    <s v="Pertanian lahan kering  campur semak / kebun campur"/>
    <x v="1"/>
    <x v="0"/>
    <x v="0"/>
  </r>
  <r>
    <n v="8776"/>
    <n v="3"/>
    <n v="63"/>
    <n v="14"/>
    <x v="5"/>
    <n v="0"/>
    <x v="257"/>
    <x v="257"/>
    <s v="Sawah"/>
    <x v="5"/>
    <x v="0"/>
    <x v="0"/>
  </r>
  <r>
    <n v="8777"/>
    <n v="177"/>
    <n v="11"/>
    <n v="18"/>
    <x v="4"/>
    <n v="0"/>
    <x v="255"/>
    <x v="255"/>
    <s v="Lahan terbuka"/>
    <x v="4"/>
    <x v="0"/>
    <x v="0"/>
  </r>
  <r>
    <n v="8778"/>
    <n v="1"/>
    <n v="24"/>
    <n v="18"/>
    <x v="4"/>
    <n v="0"/>
    <x v="237"/>
    <x v="237"/>
    <s v="Lahan terbuka"/>
    <x v="4"/>
    <x v="0"/>
    <x v="0"/>
  </r>
  <r>
    <n v="8779"/>
    <n v="85"/>
    <n v="63"/>
    <n v="9"/>
    <x v="1"/>
    <n v="0"/>
    <x v="257"/>
    <x v="257"/>
    <s v="Semak belukar"/>
    <x v="1"/>
    <x v="0"/>
    <x v="0"/>
  </r>
  <r>
    <n v="8780"/>
    <n v="11"/>
    <n v="9"/>
    <n v="11"/>
    <x v="12"/>
    <n v="0"/>
    <x v="232"/>
    <x v="232"/>
    <s v="Savanna / Padang rumput"/>
    <x v="12"/>
    <x v="0"/>
    <x v="0"/>
  </r>
  <r>
    <n v="8781"/>
    <n v="40"/>
    <n v="9"/>
    <n v="11"/>
    <x v="11"/>
    <n v="0"/>
    <x v="232"/>
    <x v="232"/>
    <s v="Savanna / Padang rumput"/>
    <x v="11"/>
    <x v="0"/>
    <x v="0"/>
  </r>
  <r>
    <n v="8782"/>
    <n v="3"/>
    <n v="9"/>
    <n v="13"/>
    <x v="6"/>
    <n v="0"/>
    <x v="232"/>
    <x v="232"/>
    <s v="Pertanian lahan kering  campur semak / kebun campur"/>
    <x v="6"/>
    <x v="0"/>
    <x v="0"/>
  </r>
  <r>
    <n v="8783"/>
    <n v="5"/>
    <n v="46"/>
    <n v="11"/>
    <x v="6"/>
    <n v="0"/>
    <x v="236"/>
    <x v="236"/>
    <s v="Savanna / Padang rumput"/>
    <x v="6"/>
    <x v="0"/>
    <x v="0"/>
  </r>
  <r>
    <n v="8784"/>
    <n v="7"/>
    <n v="9"/>
    <n v="0"/>
    <x v="8"/>
    <n v="0"/>
    <x v="232"/>
    <x v="232"/>
    <s v="No data"/>
    <x v="8"/>
    <x v="0"/>
    <x v="0"/>
  </r>
  <r>
    <n v="8785"/>
    <n v="27"/>
    <n v="9"/>
    <n v="11"/>
    <x v="8"/>
    <n v="0"/>
    <x v="232"/>
    <x v="232"/>
    <s v="Savanna / Padang rumput"/>
    <x v="8"/>
    <x v="0"/>
    <x v="0"/>
  </r>
  <r>
    <n v="8786"/>
    <n v="26"/>
    <n v="9"/>
    <n v="13"/>
    <x v="4"/>
    <n v="0"/>
    <x v="232"/>
    <x v="232"/>
    <s v="Pertanian lahan kering  campur semak / kebun campur"/>
    <x v="4"/>
    <x v="0"/>
    <x v="0"/>
  </r>
  <r>
    <n v="8787"/>
    <n v="468"/>
    <n v="46"/>
    <n v="9"/>
    <x v="2"/>
    <n v="0"/>
    <x v="236"/>
    <x v="236"/>
    <s v="Semak belukar"/>
    <x v="2"/>
    <x v="0"/>
    <x v="0"/>
  </r>
  <r>
    <n v="8788"/>
    <n v="747"/>
    <n v="21"/>
    <n v="11"/>
    <x v="5"/>
    <n v="0"/>
    <x v="259"/>
    <x v="259"/>
    <s v="Savanna / Padang rumput"/>
    <x v="5"/>
    <x v="0"/>
    <x v="0"/>
  </r>
  <r>
    <n v="8789"/>
    <n v="24"/>
    <n v="62"/>
    <n v="9"/>
    <x v="1"/>
    <n v="0"/>
    <x v="251"/>
    <x v="251"/>
    <s v="Semak belukar"/>
    <x v="1"/>
    <x v="0"/>
    <x v="0"/>
  </r>
  <r>
    <n v="8790"/>
    <n v="19"/>
    <n v="64"/>
    <n v="18"/>
    <x v="2"/>
    <n v="0"/>
    <x v="245"/>
    <x v="245"/>
    <s v="Lahan terbuka"/>
    <x v="2"/>
    <x v="0"/>
    <x v="0"/>
  </r>
  <r>
    <n v="8791"/>
    <n v="14"/>
    <n v="62"/>
    <n v="18"/>
    <x v="7"/>
    <n v="0"/>
    <x v="251"/>
    <x v="251"/>
    <s v="Lahan terbuka"/>
    <x v="7"/>
    <x v="0"/>
    <x v="0"/>
  </r>
  <r>
    <n v="8792"/>
    <n v="1"/>
    <n v="64"/>
    <n v="13"/>
    <x v="1"/>
    <n v="0"/>
    <x v="245"/>
    <x v="245"/>
    <s v="Pertanian lahan kering  campur semak / kebun campur"/>
    <x v="1"/>
    <x v="0"/>
    <x v="0"/>
  </r>
  <r>
    <n v="8793"/>
    <n v="192"/>
    <n v="21"/>
    <n v="12"/>
    <x v="5"/>
    <n v="0"/>
    <x v="259"/>
    <x v="259"/>
    <s v="Pertanian lahan kering"/>
    <x v="5"/>
    <x v="0"/>
    <x v="0"/>
  </r>
  <r>
    <n v="8794"/>
    <n v="2"/>
    <n v="62"/>
    <n v="2"/>
    <x v="12"/>
    <n v="0"/>
    <x v="251"/>
    <x v="251"/>
    <s v="Hutan lahan kering sekunder / bekas tebangan"/>
    <x v="12"/>
    <x v="0"/>
    <x v="1"/>
  </r>
  <r>
    <n v="8795"/>
    <n v="12"/>
    <n v="62"/>
    <n v="18"/>
    <x v="15"/>
    <n v="0"/>
    <x v="251"/>
    <x v="251"/>
    <s v="Lahan terbuka"/>
    <x v="15"/>
    <x v="0"/>
    <x v="0"/>
  </r>
  <r>
    <n v="8796"/>
    <n v="764"/>
    <n v="11"/>
    <n v="11"/>
    <x v="6"/>
    <n v="0"/>
    <x v="255"/>
    <x v="255"/>
    <s v="Savanna / Padang rumput"/>
    <x v="6"/>
    <x v="0"/>
    <x v="0"/>
  </r>
  <r>
    <n v="8797"/>
    <n v="2"/>
    <n v="21"/>
    <n v="0"/>
    <x v="0"/>
    <n v="0"/>
    <x v="259"/>
    <x v="259"/>
    <s v="No data"/>
    <x v="0"/>
    <x v="0"/>
    <x v="0"/>
  </r>
  <r>
    <n v="8798"/>
    <n v="34"/>
    <n v="46"/>
    <n v="11"/>
    <x v="2"/>
    <n v="0"/>
    <x v="236"/>
    <x v="236"/>
    <s v="Savanna / Padang rumput"/>
    <x v="2"/>
    <x v="0"/>
    <x v="0"/>
  </r>
  <r>
    <n v="8799"/>
    <n v="87"/>
    <n v="63"/>
    <n v="18"/>
    <x v="7"/>
    <n v="0"/>
    <x v="257"/>
    <x v="257"/>
    <s v="Lahan terbuka"/>
    <x v="7"/>
    <x v="0"/>
    <x v="0"/>
  </r>
  <r>
    <n v="8800"/>
    <n v="4"/>
    <n v="21"/>
    <n v="6"/>
    <x v="0"/>
    <n v="0"/>
    <x v="259"/>
    <x v="259"/>
    <s v="Hutan mangrove sekunder"/>
    <x v="0"/>
    <x v="0"/>
    <x v="1"/>
  </r>
  <r>
    <n v="8801"/>
    <n v="342"/>
    <n v="21"/>
    <n v="6"/>
    <x v="11"/>
    <n v="0"/>
    <x v="259"/>
    <x v="259"/>
    <s v="Hutan mangrove sekunder"/>
    <x v="11"/>
    <x v="0"/>
    <x v="0"/>
  </r>
  <r>
    <n v="8802"/>
    <n v="8"/>
    <n v="79"/>
    <n v="0"/>
    <x v="7"/>
    <n v="0"/>
    <x v="254"/>
    <x v="254"/>
    <s v="No data"/>
    <x v="7"/>
    <x v="0"/>
    <x v="0"/>
  </r>
  <r>
    <n v="8803"/>
    <n v="21"/>
    <n v="10"/>
    <n v="2"/>
    <x v="13"/>
    <n v="0"/>
    <x v="248"/>
    <x v="248"/>
    <s v="Hutan lahan kering sekunder / bekas tebangan"/>
    <x v="13"/>
    <x v="0"/>
    <x v="0"/>
  </r>
  <r>
    <n v="8804"/>
    <n v="116"/>
    <n v="21"/>
    <n v="12"/>
    <x v="6"/>
    <n v="0"/>
    <x v="259"/>
    <x v="259"/>
    <s v="Pertanian lahan kering"/>
    <x v="6"/>
    <x v="0"/>
    <x v="0"/>
  </r>
  <r>
    <n v="8805"/>
    <n v="1"/>
    <n v="21"/>
    <n v="6"/>
    <x v="5"/>
    <n v="0"/>
    <x v="259"/>
    <x v="259"/>
    <s v="Hutan mangrove sekunder"/>
    <x v="5"/>
    <x v="0"/>
    <x v="1"/>
  </r>
  <r>
    <n v="8806"/>
    <n v="1"/>
    <n v="75"/>
    <n v="13"/>
    <x v="3"/>
    <n v="0"/>
    <x v="244"/>
    <x v="244"/>
    <s v="Pertanian lahan kering  campur semak / kebun campur"/>
    <x v="3"/>
    <x v="0"/>
    <x v="0"/>
  </r>
  <r>
    <n v="8807"/>
    <n v="369"/>
    <n v="44"/>
    <n v="1"/>
    <x v="13"/>
    <n v="0"/>
    <x v="253"/>
    <x v="253"/>
    <s v="Hutan lahan kering primer"/>
    <x v="13"/>
    <x v="0"/>
    <x v="0"/>
  </r>
  <r>
    <n v="8808"/>
    <n v="17357"/>
    <n v="21"/>
    <n v="11"/>
    <x v="1"/>
    <n v="0"/>
    <x v="259"/>
    <x v="259"/>
    <s v="Savanna / Padang rumput"/>
    <x v="1"/>
    <x v="0"/>
    <x v="0"/>
  </r>
  <r>
    <n v="8809"/>
    <n v="2458"/>
    <n v="43"/>
    <n v="2"/>
    <x v="2"/>
    <n v="0"/>
    <x v="258"/>
    <x v="258"/>
    <s v="Hutan lahan kering sekunder / bekas tebangan"/>
    <x v="2"/>
    <x v="0"/>
    <x v="1"/>
  </r>
  <r>
    <n v="8810"/>
    <n v="469"/>
    <n v="43"/>
    <n v="9"/>
    <x v="4"/>
    <n v="0"/>
    <x v="258"/>
    <x v="258"/>
    <s v="Semak belukar"/>
    <x v="4"/>
    <x v="0"/>
    <x v="0"/>
  </r>
  <r>
    <n v="8811"/>
    <n v="3687"/>
    <n v="66"/>
    <n v="2"/>
    <x v="7"/>
    <n v="0"/>
    <x v="260"/>
    <x v="260"/>
    <s v="Hutan lahan kering sekunder / bekas tebangan"/>
    <x v="7"/>
    <x v="0"/>
    <x v="1"/>
  </r>
  <r>
    <n v="8812"/>
    <n v="17"/>
    <n v="16"/>
    <n v="16"/>
    <x v="4"/>
    <n v="0"/>
    <x v="235"/>
    <x v="235"/>
    <s v="Pemukiman"/>
    <x v="4"/>
    <x v="0"/>
    <x v="0"/>
  </r>
  <r>
    <n v="8813"/>
    <n v="4"/>
    <n v="21"/>
    <n v="12"/>
    <x v="11"/>
    <n v="0"/>
    <x v="259"/>
    <x v="259"/>
    <s v="Pertanian lahan kering"/>
    <x v="11"/>
    <x v="0"/>
    <x v="0"/>
  </r>
  <r>
    <n v="8814"/>
    <n v="3"/>
    <n v="46"/>
    <n v="14"/>
    <x v="6"/>
    <n v="0"/>
    <x v="236"/>
    <x v="236"/>
    <s v="Sawah"/>
    <x v="6"/>
    <x v="0"/>
    <x v="0"/>
  </r>
  <r>
    <n v="8815"/>
    <n v="87"/>
    <n v="46"/>
    <n v="14"/>
    <x v="5"/>
    <n v="0"/>
    <x v="236"/>
    <x v="236"/>
    <s v="Sawah"/>
    <x v="5"/>
    <x v="0"/>
    <x v="0"/>
  </r>
  <r>
    <n v="8816"/>
    <n v="1779"/>
    <n v="66"/>
    <n v="2"/>
    <x v="2"/>
    <n v="0"/>
    <x v="260"/>
    <x v="260"/>
    <s v="Hutan lahan kering sekunder / bekas tebangan"/>
    <x v="2"/>
    <x v="0"/>
    <x v="1"/>
  </r>
  <r>
    <n v="8817"/>
    <n v="4217"/>
    <n v="66"/>
    <n v="2"/>
    <x v="4"/>
    <n v="0"/>
    <x v="260"/>
    <x v="260"/>
    <s v="Hutan lahan kering sekunder / bekas tebangan"/>
    <x v="4"/>
    <x v="0"/>
    <x v="0"/>
  </r>
  <r>
    <n v="8818"/>
    <n v="234"/>
    <n v="66"/>
    <n v="2"/>
    <x v="3"/>
    <n v="0"/>
    <x v="260"/>
    <x v="260"/>
    <s v="Hutan lahan kering sekunder / bekas tebangan"/>
    <x v="3"/>
    <x v="0"/>
    <x v="1"/>
  </r>
  <r>
    <n v="8819"/>
    <n v="1077"/>
    <n v="43"/>
    <n v="9"/>
    <x v="1"/>
    <n v="0"/>
    <x v="258"/>
    <x v="258"/>
    <s v="Semak belukar"/>
    <x v="1"/>
    <x v="0"/>
    <x v="0"/>
  </r>
  <r>
    <n v="8820"/>
    <n v="1900"/>
    <n v="43"/>
    <n v="2"/>
    <x v="1"/>
    <n v="0"/>
    <x v="258"/>
    <x v="258"/>
    <s v="Hutan lahan kering sekunder / bekas tebangan"/>
    <x v="1"/>
    <x v="0"/>
    <x v="1"/>
  </r>
  <r>
    <n v="8821"/>
    <n v="4793"/>
    <n v="76"/>
    <n v="2"/>
    <x v="7"/>
    <n v="0"/>
    <x v="261"/>
    <x v="261"/>
    <s v="Hutan lahan kering sekunder / bekas tebangan"/>
    <x v="7"/>
    <x v="0"/>
    <x v="1"/>
  </r>
  <r>
    <n v="8822"/>
    <n v="111"/>
    <n v="9"/>
    <n v="13"/>
    <x v="13"/>
    <n v="0"/>
    <x v="232"/>
    <x v="232"/>
    <s v="Pertanian lahan kering  campur semak / kebun campur"/>
    <x v="13"/>
    <x v="0"/>
    <x v="0"/>
  </r>
  <r>
    <n v="8823"/>
    <n v="4"/>
    <n v="62"/>
    <n v="18"/>
    <x v="12"/>
    <n v="0"/>
    <x v="251"/>
    <x v="251"/>
    <s v="Lahan terbuka"/>
    <x v="12"/>
    <x v="0"/>
    <x v="0"/>
  </r>
  <r>
    <n v="8824"/>
    <n v="52"/>
    <n v="10"/>
    <n v="13"/>
    <x v="13"/>
    <n v="0"/>
    <x v="248"/>
    <x v="248"/>
    <s v="Pertanian lahan kering  campur semak / kebun campur"/>
    <x v="13"/>
    <x v="0"/>
    <x v="0"/>
  </r>
  <r>
    <n v="8825"/>
    <n v="36"/>
    <n v="11"/>
    <n v="11"/>
    <x v="7"/>
    <n v="0"/>
    <x v="255"/>
    <x v="255"/>
    <s v="Savanna / Padang rumput"/>
    <x v="7"/>
    <x v="0"/>
    <x v="0"/>
  </r>
  <r>
    <n v="8826"/>
    <n v="493"/>
    <n v="21"/>
    <n v="11"/>
    <x v="6"/>
    <n v="0"/>
    <x v="259"/>
    <x v="259"/>
    <s v="Savanna / Padang rumput"/>
    <x v="6"/>
    <x v="0"/>
    <x v="0"/>
  </r>
  <r>
    <n v="8827"/>
    <n v="1"/>
    <n v="46"/>
    <n v="14"/>
    <x v="1"/>
    <n v="0"/>
    <x v="236"/>
    <x v="236"/>
    <s v="Sawah"/>
    <x v="1"/>
    <x v="0"/>
    <x v="0"/>
  </r>
  <r>
    <n v="8828"/>
    <n v="49"/>
    <n v="21"/>
    <n v="11"/>
    <x v="11"/>
    <n v="0"/>
    <x v="259"/>
    <x v="259"/>
    <s v="Savanna / Padang rumput"/>
    <x v="11"/>
    <x v="0"/>
    <x v="0"/>
  </r>
  <r>
    <n v="8829"/>
    <n v="46"/>
    <n v="63"/>
    <n v="18"/>
    <x v="15"/>
    <n v="0"/>
    <x v="257"/>
    <x v="257"/>
    <s v="Lahan terbuka"/>
    <x v="15"/>
    <x v="0"/>
    <x v="0"/>
  </r>
  <r>
    <n v="8830"/>
    <n v="994"/>
    <n v="66"/>
    <n v="2"/>
    <x v="1"/>
    <n v="0"/>
    <x v="260"/>
    <x v="260"/>
    <s v="Hutan lahan kering sekunder / bekas tebangan"/>
    <x v="1"/>
    <x v="0"/>
    <x v="1"/>
  </r>
  <r>
    <n v="8831"/>
    <n v="259"/>
    <n v="66"/>
    <n v="13"/>
    <x v="7"/>
    <n v="0"/>
    <x v="260"/>
    <x v="260"/>
    <s v="Pertanian lahan kering  campur semak / kebun campur"/>
    <x v="7"/>
    <x v="0"/>
    <x v="0"/>
  </r>
  <r>
    <n v="8832"/>
    <n v="153"/>
    <n v="66"/>
    <n v="13"/>
    <x v="4"/>
    <n v="0"/>
    <x v="260"/>
    <x v="260"/>
    <s v="Pertanian lahan kering  campur semak / kebun campur"/>
    <x v="4"/>
    <x v="0"/>
    <x v="0"/>
  </r>
  <r>
    <n v="8833"/>
    <n v="7"/>
    <n v="62"/>
    <n v="13"/>
    <x v="12"/>
    <n v="0"/>
    <x v="251"/>
    <x v="251"/>
    <s v="Pertanian lahan kering  campur semak / kebun campur"/>
    <x v="12"/>
    <x v="0"/>
    <x v="0"/>
  </r>
  <r>
    <n v="8834"/>
    <n v="66"/>
    <n v="66"/>
    <n v="13"/>
    <x v="1"/>
    <n v="0"/>
    <x v="260"/>
    <x v="260"/>
    <s v="Pertanian lahan kering  campur semak / kebun campur"/>
    <x v="1"/>
    <x v="0"/>
    <x v="0"/>
  </r>
  <r>
    <n v="8835"/>
    <n v="20"/>
    <n v="21"/>
    <n v="12"/>
    <x v="1"/>
    <n v="0"/>
    <x v="259"/>
    <x v="259"/>
    <s v="Pertanian lahan kering"/>
    <x v="1"/>
    <x v="0"/>
    <x v="0"/>
  </r>
  <r>
    <n v="8836"/>
    <n v="2"/>
    <n v="66"/>
    <n v="13"/>
    <x v="12"/>
    <n v="0"/>
    <x v="260"/>
    <x v="260"/>
    <s v="Pertanian lahan kering  campur semak / kebun campur"/>
    <x v="12"/>
    <x v="0"/>
    <x v="0"/>
  </r>
  <r>
    <n v="8837"/>
    <n v="32"/>
    <n v="79"/>
    <n v="16"/>
    <x v="12"/>
    <n v="0"/>
    <x v="254"/>
    <x v="254"/>
    <s v="Pemukiman"/>
    <x v="12"/>
    <x v="0"/>
    <x v="0"/>
  </r>
  <r>
    <n v="8838"/>
    <n v="9"/>
    <n v="79"/>
    <n v="16"/>
    <x v="4"/>
    <n v="0"/>
    <x v="254"/>
    <x v="254"/>
    <s v="Pemukiman"/>
    <x v="4"/>
    <x v="0"/>
    <x v="0"/>
  </r>
  <r>
    <n v="8839"/>
    <n v="1"/>
    <n v="16"/>
    <n v="16"/>
    <x v="1"/>
    <n v="0"/>
    <x v="235"/>
    <x v="235"/>
    <s v="Pemukiman"/>
    <x v="1"/>
    <x v="0"/>
    <x v="0"/>
  </r>
  <r>
    <n v="8840"/>
    <n v="12"/>
    <n v="21"/>
    <n v="6"/>
    <x v="1"/>
    <n v="0"/>
    <x v="259"/>
    <x v="259"/>
    <s v="Hutan mangrove sekunder"/>
    <x v="1"/>
    <x v="0"/>
    <x v="1"/>
  </r>
  <r>
    <n v="8841"/>
    <n v="74"/>
    <n v="63"/>
    <n v="2"/>
    <x v="19"/>
    <n v="0"/>
    <x v="257"/>
    <x v="257"/>
    <s v="Hutan lahan kering sekunder / bekas tebangan"/>
    <x v="19"/>
    <x v="0"/>
    <x v="1"/>
  </r>
  <r>
    <n v="8842"/>
    <n v="2024"/>
    <n v="66"/>
    <n v="9"/>
    <x v="1"/>
    <n v="0"/>
    <x v="260"/>
    <x v="260"/>
    <s v="Semak belukar"/>
    <x v="1"/>
    <x v="0"/>
    <x v="0"/>
  </r>
  <r>
    <n v="8843"/>
    <n v="922"/>
    <n v="66"/>
    <n v="9"/>
    <x v="4"/>
    <n v="0"/>
    <x v="260"/>
    <x v="260"/>
    <s v="Semak belukar"/>
    <x v="4"/>
    <x v="0"/>
    <x v="0"/>
  </r>
  <r>
    <n v="8844"/>
    <n v="1597"/>
    <n v="67"/>
    <n v="13"/>
    <x v="4"/>
    <n v="0"/>
    <x v="262"/>
    <x v="262"/>
    <s v="Pertanian lahan kering  campur semak / kebun campur"/>
    <x v="4"/>
    <x v="0"/>
    <x v="0"/>
  </r>
  <r>
    <n v="8845"/>
    <n v="21"/>
    <n v="24"/>
    <n v="18"/>
    <x v="2"/>
    <n v="0"/>
    <x v="237"/>
    <x v="237"/>
    <s v="Lahan terbuka"/>
    <x v="2"/>
    <x v="0"/>
    <x v="0"/>
  </r>
  <r>
    <n v="8846"/>
    <n v="6"/>
    <n v="79"/>
    <n v="16"/>
    <x v="2"/>
    <n v="0"/>
    <x v="254"/>
    <x v="254"/>
    <s v="Pemukiman"/>
    <x v="2"/>
    <x v="0"/>
    <x v="0"/>
  </r>
  <r>
    <n v="8847"/>
    <n v="12"/>
    <n v="63"/>
    <n v="2"/>
    <x v="15"/>
    <n v="0"/>
    <x v="257"/>
    <x v="257"/>
    <s v="Hutan lahan kering sekunder / bekas tebangan"/>
    <x v="15"/>
    <x v="0"/>
    <x v="1"/>
  </r>
  <r>
    <n v="8848"/>
    <n v="2"/>
    <n v="79"/>
    <n v="0"/>
    <x v="12"/>
    <n v="0"/>
    <x v="254"/>
    <x v="254"/>
    <s v="No data"/>
    <x v="12"/>
    <x v="0"/>
    <x v="0"/>
  </r>
  <r>
    <n v="8849"/>
    <n v="570"/>
    <n v="45"/>
    <n v="1"/>
    <x v="4"/>
    <n v="0"/>
    <x v="234"/>
    <x v="234"/>
    <s v="Hutan lahan kering primer"/>
    <x v="4"/>
    <x v="0"/>
    <x v="2"/>
  </r>
  <r>
    <n v="8850"/>
    <n v="4489"/>
    <n v="70"/>
    <n v="2"/>
    <x v="7"/>
    <n v="0"/>
    <x v="263"/>
    <x v="263"/>
    <s v="Hutan lahan kering sekunder / bekas tebangan"/>
    <x v="7"/>
    <x v="0"/>
    <x v="1"/>
  </r>
  <r>
    <n v="8851"/>
    <n v="8"/>
    <n v="79"/>
    <n v="16"/>
    <x v="0"/>
    <n v="0"/>
    <x v="254"/>
    <x v="254"/>
    <s v="Pemukiman"/>
    <x v="0"/>
    <x v="0"/>
    <x v="0"/>
  </r>
  <r>
    <n v="8852"/>
    <n v="68"/>
    <n v="63"/>
    <n v="14"/>
    <x v="7"/>
    <n v="0"/>
    <x v="257"/>
    <x v="257"/>
    <s v="Sawah"/>
    <x v="7"/>
    <x v="0"/>
    <x v="0"/>
  </r>
  <r>
    <n v="8853"/>
    <n v="47"/>
    <n v="63"/>
    <n v="18"/>
    <x v="4"/>
    <n v="0"/>
    <x v="257"/>
    <x v="257"/>
    <s v="Lahan terbuka"/>
    <x v="4"/>
    <x v="0"/>
    <x v="0"/>
  </r>
  <r>
    <n v="8854"/>
    <n v="1"/>
    <n v="62"/>
    <n v="18"/>
    <x v="4"/>
    <n v="0"/>
    <x v="251"/>
    <x v="251"/>
    <s v="Lahan terbuka"/>
    <x v="4"/>
    <x v="0"/>
    <x v="0"/>
  </r>
  <r>
    <n v="8855"/>
    <n v="5"/>
    <n v="66"/>
    <n v="13"/>
    <x v="8"/>
    <n v="0"/>
    <x v="260"/>
    <x v="260"/>
    <s v="Pertanian lahan kering  campur semak / kebun campur"/>
    <x v="8"/>
    <x v="0"/>
    <x v="0"/>
  </r>
  <r>
    <n v="8856"/>
    <n v="181"/>
    <n v="76"/>
    <n v="2"/>
    <x v="4"/>
    <n v="0"/>
    <x v="261"/>
    <x v="261"/>
    <s v="Hutan lahan kering sekunder / bekas tebangan"/>
    <x v="4"/>
    <x v="0"/>
    <x v="0"/>
  </r>
  <r>
    <n v="8857"/>
    <n v="3351"/>
    <n v="21"/>
    <n v="11"/>
    <x v="4"/>
    <n v="0"/>
    <x v="259"/>
    <x v="259"/>
    <s v="Savanna / Padang rumput"/>
    <x v="4"/>
    <x v="0"/>
    <x v="0"/>
  </r>
  <r>
    <n v="8858"/>
    <n v="892"/>
    <n v="43"/>
    <n v="2"/>
    <x v="3"/>
    <n v="0"/>
    <x v="258"/>
    <x v="258"/>
    <s v="Hutan lahan kering sekunder / bekas tebangan"/>
    <x v="3"/>
    <x v="0"/>
    <x v="1"/>
  </r>
  <r>
    <n v="8859"/>
    <n v="6"/>
    <n v="66"/>
    <n v="13"/>
    <x v="2"/>
    <n v="0"/>
    <x v="260"/>
    <x v="260"/>
    <s v="Pertanian lahan kering  campur semak / kebun campur"/>
    <x v="2"/>
    <x v="0"/>
    <x v="0"/>
  </r>
  <r>
    <n v="8860"/>
    <n v="53"/>
    <n v="10"/>
    <n v="0"/>
    <x v="0"/>
    <n v="0"/>
    <x v="248"/>
    <x v="248"/>
    <s v="No data"/>
    <x v="0"/>
    <x v="0"/>
    <x v="0"/>
  </r>
  <r>
    <n v="8861"/>
    <n v="37"/>
    <n v="10"/>
    <n v="0"/>
    <x v="4"/>
    <n v="0"/>
    <x v="248"/>
    <x v="248"/>
    <s v="No data"/>
    <x v="4"/>
    <x v="0"/>
    <x v="0"/>
  </r>
  <r>
    <n v="8862"/>
    <n v="2"/>
    <n v="45"/>
    <n v="9"/>
    <x v="3"/>
    <n v="0"/>
    <x v="234"/>
    <x v="234"/>
    <s v="Semak belukar"/>
    <x v="3"/>
    <x v="0"/>
    <x v="0"/>
  </r>
  <r>
    <n v="8863"/>
    <n v="3"/>
    <n v="63"/>
    <n v="18"/>
    <x v="19"/>
    <n v="0"/>
    <x v="257"/>
    <x v="257"/>
    <s v="Lahan terbuka"/>
    <x v="19"/>
    <x v="0"/>
    <x v="0"/>
  </r>
  <r>
    <n v="8864"/>
    <n v="60"/>
    <n v="76"/>
    <n v="2"/>
    <x v="5"/>
    <n v="0"/>
    <x v="261"/>
    <x v="261"/>
    <s v="Hutan lahan kering sekunder / bekas tebangan"/>
    <x v="5"/>
    <x v="0"/>
    <x v="1"/>
  </r>
  <r>
    <n v="8865"/>
    <n v="1"/>
    <n v="79"/>
    <n v="16"/>
    <x v="7"/>
    <n v="0"/>
    <x v="254"/>
    <x v="254"/>
    <s v="Pemukiman"/>
    <x v="7"/>
    <x v="0"/>
    <x v="0"/>
  </r>
  <r>
    <n v="8866"/>
    <n v="3"/>
    <n v="21"/>
    <n v="0"/>
    <x v="11"/>
    <n v="0"/>
    <x v="259"/>
    <x v="259"/>
    <s v="No data"/>
    <x v="11"/>
    <x v="0"/>
    <x v="0"/>
  </r>
  <r>
    <n v="8867"/>
    <n v="265"/>
    <n v="66"/>
    <n v="18"/>
    <x v="12"/>
    <n v="0"/>
    <x v="260"/>
    <x v="260"/>
    <s v="Lahan terbuka"/>
    <x v="12"/>
    <x v="0"/>
    <x v="0"/>
  </r>
  <r>
    <n v="8868"/>
    <n v="25"/>
    <n v="21"/>
    <n v="18"/>
    <x v="11"/>
    <n v="0"/>
    <x v="259"/>
    <x v="259"/>
    <s v="Lahan terbuka"/>
    <x v="11"/>
    <x v="0"/>
    <x v="0"/>
  </r>
  <r>
    <n v="8869"/>
    <n v="84"/>
    <n v="63"/>
    <n v="18"/>
    <x v="6"/>
    <n v="0"/>
    <x v="257"/>
    <x v="257"/>
    <s v="Lahan terbuka"/>
    <x v="6"/>
    <x v="0"/>
    <x v="0"/>
  </r>
  <r>
    <n v="8870"/>
    <n v="528"/>
    <n v="66"/>
    <n v="9"/>
    <x v="7"/>
    <n v="0"/>
    <x v="260"/>
    <x v="260"/>
    <s v="Semak belukar"/>
    <x v="7"/>
    <x v="0"/>
    <x v="0"/>
  </r>
  <r>
    <n v="8871"/>
    <n v="4"/>
    <n v="21"/>
    <n v="11"/>
    <x v="0"/>
    <n v="0"/>
    <x v="259"/>
    <x v="259"/>
    <s v="Savanna / Padang rumput"/>
    <x v="0"/>
    <x v="0"/>
    <x v="0"/>
  </r>
  <r>
    <n v="8872"/>
    <n v="1455"/>
    <n v="21"/>
    <n v="18"/>
    <x v="1"/>
    <n v="0"/>
    <x v="259"/>
    <x v="259"/>
    <s v="Lahan terbuka"/>
    <x v="1"/>
    <x v="0"/>
    <x v="0"/>
  </r>
  <r>
    <n v="8873"/>
    <n v="14"/>
    <n v="66"/>
    <n v="18"/>
    <x v="1"/>
    <n v="0"/>
    <x v="260"/>
    <x v="260"/>
    <s v="Lahan terbuka"/>
    <x v="1"/>
    <x v="0"/>
    <x v="0"/>
  </r>
  <r>
    <n v="8874"/>
    <n v="30"/>
    <n v="76"/>
    <n v="2"/>
    <x v="8"/>
    <n v="0"/>
    <x v="261"/>
    <x v="261"/>
    <s v="Hutan lahan kering sekunder / bekas tebangan"/>
    <x v="8"/>
    <x v="0"/>
    <x v="1"/>
  </r>
  <r>
    <n v="8875"/>
    <n v="7"/>
    <n v="9"/>
    <n v="13"/>
    <x v="0"/>
    <n v="0"/>
    <x v="232"/>
    <x v="232"/>
    <s v="Pertanian lahan kering  campur semak / kebun campur"/>
    <x v="0"/>
    <x v="0"/>
    <x v="0"/>
  </r>
  <r>
    <n v="8876"/>
    <n v="348"/>
    <n v="11"/>
    <n v="9"/>
    <x v="6"/>
    <n v="0"/>
    <x v="255"/>
    <x v="255"/>
    <s v="Semak belukar"/>
    <x v="6"/>
    <x v="0"/>
    <x v="0"/>
  </r>
  <r>
    <n v="8877"/>
    <n v="196"/>
    <n v="43"/>
    <n v="2"/>
    <x v="6"/>
    <n v="0"/>
    <x v="258"/>
    <x v="258"/>
    <s v="Hutan lahan kering sekunder / bekas tebangan"/>
    <x v="6"/>
    <x v="0"/>
    <x v="1"/>
  </r>
  <r>
    <n v="8878"/>
    <n v="31"/>
    <n v="65"/>
    <n v="2"/>
    <x v="15"/>
    <n v="0"/>
    <x v="264"/>
    <x v="264"/>
    <s v="Hutan lahan kering sekunder / bekas tebangan"/>
    <x v="15"/>
    <x v="0"/>
    <x v="1"/>
  </r>
  <r>
    <n v="8879"/>
    <n v="4728"/>
    <n v="65"/>
    <n v="2"/>
    <x v="4"/>
    <n v="0"/>
    <x v="264"/>
    <x v="264"/>
    <s v="Hutan lahan kering sekunder / bekas tebangan"/>
    <x v="4"/>
    <x v="0"/>
    <x v="0"/>
  </r>
  <r>
    <n v="8880"/>
    <n v="47"/>
    <n v="66"/>
    <n v="18"/>
    <x v="4"/>
    <n v="0"/>
    <x v="260"/>
    <x v="260"/>
    <s v="Lahan terbuka"/>
    <x v="4"/>
    <x v="0"/>
    <x v="0"/>
  </r>
  <r>
    <n v="8881"/>
    <n v="78"/>
    <n v="10"/>
    <n v="2"/>
    <x v="5"/>
    <n v="0"/>
    <x v="248"/>
    <x v="248"/>
    <s v="Hutan lahan kering sekunder / bekas tebangan"/>
    <x v="5"/>
    <x v="0"/>
    <x v="1"/>
  </r>
  <r>
    <n v="8882"/>
    <n v="3051"/>
    <n v="65"/>
    <n v="2"/>
    <x v="7"/>
    <n v="0"/>
    <x v="264"/>
    <x v="264"/>
    <s v="Hutan lahan kering sekunder / bekas tebangan"/>
    <x v="7"/>
    <x v="0"/>
    <x v="1"/>
  </r>
  <r>
    <n v="8883"/>
    <n v="126"/>
    <n v="66"/>
    <n v="9"/>
    <x v="3"/>
    <n v="0"/>
    <x v="260"/>
    <x v="260"/>
    <s v="Semak belukar"/>
    <x v="3"/>
    <x v="0"/>
    <x v="0"/>
  </r>
  <r>
    <n v="8884"/>
    <n v="22"/>
    <n v="76"/>
    <n v="2"/>
    <x v="3"/>
    <n v="0"/>
    <x v="261"/>
    <x v="261"/>
    <s v="Hutan lahan kering sekunder / bekas tebangan"/>
    <x v="3"/>
    <x v="0"/>
    <x v="1"/>
  </r>
  <r>
    <n v="8885"/>
    <n v="88"/>
    <n v="11"/>
    <n v="2"/>
    <x v="6"/>
    <n v="0"/>
    <x v="255"/>
    <x v="255"/>
    <s v="Hutan lahan kering sekunder / bekas tebangan"/>
    <x v="6"/>
    <x v="0"/>
    <x v="1"/>
  </r>
  <r>
    <n v="8886"/>
    <n v="50"/>
    <n v="66"/>
    <n v="13"/>
    <x v="3"/>
    <n v="0"/>
    <x v="260"/>
    <x v="260"/>
    <s v="Pertanian lahan kering  campur semak / kebun campur"/>
    <x v="3"/>
    <x v="0"/>
    <x v="0"/>
  </r>
  <r>
    <n v="8887"/>
    <n v="3"/>
    <n v="9"/>
    <n v="0"/>
    <x v="7"/>
    <n v="0"/>
    <x v="232"/>
    <x v="232"/>
    <s v="No data"/>
    <x v="7"/>
    <x v="0"/>
    <x v="0"/>
  </r>
  <r>
    <n v="8888"/>
    <n v="4"/>
    <n v="9"/>
    <n v="13"/>
    <x v="7"/>
    <n v="0"/>
    <x v="232"/>
    <x v="232"/>
    <s v="Pertanian lahan kering  campur semak / kebun campur"/>
    <x v="7"/>
    <x v="0"/>
    <x v="0"/>
  </r>
  <r>
    <n v="8889"/>
    <n v="446"/>
    <n v="65"/>
    <n v="2"/>
    <x v="1"/>
    <n v="0"/>
    <x v="264"/>
    <x v="264"/>
    <s v="Hutan lahan kering sekunder / bekas tebangan"/>
    <x v="1"/>
    <x v="0"/>
    <x v="1"/>
  </r>
  <r>
    <n v="8890"/>
    <n v="7"/>
    <n v="66"/>
    <n v="1"/>
    <x v="2"/>
    <n v="0"/>
    <x v="260"/>
    <x v="260"/>
    <s v="Hutan lahan kering primer"/>
    <x v="2"/>
    <x v="0"/>
    <x v="1"/>
  </r>
  <r>
    <n v="8891"/>
    <n v="2020"/>
    <n v="66"/>
    <n v="1"/>
    <x v="4"/>
    <n v="0"/>
    <x v="260"/>
    <x v="260"/>
    <s v="Hutan lahan kering primer"/>
    <x v="4"/>
    <x v="0"/>
    <x v="2"/>
  </r>
  <r>
    <n v="8892"/>
    <n v="1"/>
    <n v="64"/>
    <n v="9"/>
    <x v="1"/>
    <n v="0"/>
    <x v="245"/>
    <x v="245"/>
    <s v="Semak belukar"/>
    <x v="1"/>
    <x v="0"/>
    <x v="0"/>
  </r>
  <r>
    <n v="8893"/>
    <n v="69"/>
    <n v="65"/>
    <n v="18"/>
    <x v="15"/>
    <n v="0"/>
    <x v="264"/>
    <x v="264"/>
    <s v="Lahan terbuka"/>
    <x v="15"/>
    <x v="0"/>
    <x v="0"/>
  </r>
  <r>
    <n v="8894"/>
    <n v="446"/>
    <n v="76"/>
    <n v="2"/>
    <x v="2"/>
    <n v="0"/>
    <x v="261"/>
    <x v="261"/>
    <s v="Hutan lahan kering sekunder / bekas tebangan"/>
    <x v="2"/>
    <x v="0"/>
    <x v="1"/>
  </r>
  <r>
    <n v="8895"/>
    <n v="107"/>
    <n v="11"/>
    <n v="11"/>
    <x v="5"/>
    <n v="0"/>
    <x v="255"/>
    <x v="255"/>
    <s v="Savanna / Padang rumput"/>
    <x v="5"/>
    <x v="0"/>
    <x v="0"/>
  </r>
  <r>
    <n v="8896"/>
    <n v="1673"/>
    <n v="22"/>
    <n v="1"/>
    <x v="13"/>
    <n v="0"/>
    <x v="239"/>
    <x v="239"/>
    <s v="Hutan lahan kering primer"/>
    <x v="13"/>
    <x v="0"/>
    <x v="0"/>
  </r>
  <r>
    <n v="8897"/>
    <n v="89"/>
    <n v="66"/>
    <n v="1"/>
    <x v="7"/>
    <n v="0"/>
    <x v="260"/>
    <x v="260"/>
    <s v="Hutan lahan kering primer"/>
    <x v="7"/>
    <x v="0"/>
    <x v="1"/>
  </r>
  <r>
    <n v="8898"/>
    <n v="2227"/>
    <n v="70"/>
    <n v="2"/>
    <x v="4"/>
    <n v="0"/>
    <x v="263"/>
    <x v="263"/>
    <s v="Hutan lahan kering sekunder / bekas tebangan"/>
    <x v="4"/>
    <x v="0"/>
    <x v="0"/>
  </r>
  <r>
    <n v="8899"/>
    <n v="76"/>
    <n v="42"/>
    <n v="0"/>
    <x v="0"/>
    <n v="0"/>
    <x v="265"/>
    <x v="265"/>
    <s v="No data"/>
    <x v="0"/>
    <x v="0"/>
    <x v="0"/>
  </r>
  <r>
    <n v="8900"/>
    <n v="19"/>
    <n v="42"/>
    <n v="2"/>
    <x v="12"/>
    <n v="0"/>
    <x v="265"/>
    <x v="265"/>
    <s v="Hutan lahan kering sekunder / bekas tebangan"/>
    <x v="12"/>
    <x v="0"/>
    <x v="1"/>
  </r>
  <r>
    <n v="8901"/>
    <n v="7"/>
    <n v="42"/>
    <n v="9"/>
    <x v="12"/>
    <n v="0"/>
    <x v="265"/>
    <x v="265"/>
    <s v="Semak belukar"/>
    <x v="12"/>
    <x v="0"/>
    <x v="0"/>
  </r>
  <r>
    <n v="8902"/>
    <n v="1600"/>
    <n v="65"/>
    <n v="2"/>
    <x v="6"/>
    <n v="0"/>
    <x v="264"/>
    <x v="264"/>
    <s v="Hutan lahan kering sekunder / bekas tebangan"/>
    <x v="6"/>
    <x v="0"/>
    <x v="1"/>
  </r>
  <r>
    <n v="8903"/>
    <n v="29"/>
    <n v="67"/>
    <n v="13"/>
    <x v="2"/>
    <n v="0"/>
    <x v="262"/>
    <x v="262"/>
    <s v="Pertanian lahan kering  campur semak / kebun campur"/>
    <x v="2"/>
    <x v="0"/>
    <x v="0"/>
  </r>
  <r>
    <n v="8904"/>
    <n v="15"/>
    <n v="42"/>
    <n v="0"/>
    <x v="5"/>
    <n v="0"/>
    <x v="265"/>
    <x v="265"/>
    <s v="No data"/>
    <x v="5"/>
    <x v="0"/>
    <x v="0"/>
  </r>
  <r>
    <n v="8905"/>
    <n v="175"/>
    <n v="42"/>
    <n v="9"/>
    <x v="5"/>
    <n v="0"/>
    <x v="265"/>
    <x v="265"/>
    <s v="Semak belukar"/>
    <x v="5"/>
    <x v="0"/>
    <x v="0"/>
  </r>
  <r>
    <n v="8906"/>
    <n v="23"/>
    <n v="44"/>
    <n v="9"/>
    <x v="2"/>
    <n v="0"/>
    <x v="253"/>
    <x v="253"/>
    <s v="Semak belukar"/>
    <x v="2"/>
    <x v="0"/>
    <x v="0"/>
  </r>
  <r>
    <n v="8907"/>
    <n v="96"/>
    <n v="65"/>
    <n v="18"/>
    <x v="6"/>
    <n v="0"/>
    <x v="264"/>
    <x v="264"/>
    <s v="Lahan terbuka"/>
    <x v="6"/>
    <x v="0"/>
    <x v="0"/>
  </r>
  <r>
    <n v="8908"/>
    <n v="1284"/>
    <n v="70"/>
    <n v="2"/>
    <x v="1"/>
    <n v="0"/>
    <x v="263"/>
    <x v="263"/>
    <s v="Hutan lahan kering sekunder / bekas tebangan"/>
    <x v="1"/>
    <x v="0"/>
    <x v="1"/>
  </r>
  <r>
    <n v="8909"/>
    <n v="2"/>
    <n v="22"/>
    <n v="1"/>
    <x v="4"/>
    <n v="0"/>
    <x v="239"/>
    <x v="239"/>
    <s v="Hutan lahan kering primer"/>
    <x v="4"/>
    <x v="0"/>
    <x v="2"/>
  </r>
  <r>
    <n v="8910"/>
    <n v="608"/>
    <n v="21"/>
    <n v="9"/>
    <x v="1"/>
    <n v="0"/>
    <x v="259"/>
    <x v="259"/>
    <s v="Semak belukar"/>
    <x v="1"/>
    <x v="0"/>
    <x v="0"/>
  </r>
  <r>
    <n v="8911"/>
    <n v="484"/>
    <n v="42"/>
    <n v="2"/>
    <x v="5"/>
    <n v="0"/>
    <x v="265"/>
    <x v="265"/>
    <s v="Hutan lahan kering sekunder / bekas tebangan"/>
    <x v="5"/>
    <x v="0"/>
    <x v="1"/>
  </r>
  <r>
    <n v="8912"/>
    <n v="6"/>
    <n v="42"/>
    <n v="2"/>
    <x v="0"/>
    <n v="0"/>
    <x v="265"/>
    <x v="265"/>
    <s v="Hutan lahan kering sekunder / bekas tebangan"/>
    <x v="0"/>
    <x v="0"/>
    <x v="1"/>
  </r>
  <r>
    <n v="8913"/>
    <n v="757"/>
    <n v="42"/>
    <n v="9"/>
    <x v="2"/>
    <n v="0"/>
    <x v="265"/>
    <x v="265"/>
    <s v="Semak belukar"/>
    <x v="2"/>
    <x v="0"/>
    <x v="0"/>
  </r>
  <r>
    <n v="8914"/>
    <n v="1137"/>
    <n v="42"/>
    <n v="2"/>
    <x v="2"/>
    <n v="0"/>
    <x v="265"/>
    <x v="265"/>
    <s v="Hutan lahan kering sekunder / bekas tebangan"/>
    <x v="2"/>
    <x v="0"/>
    <x v="1"/>
  </r>
  <r>
    <n v="8915"/>
    <n v="97"/>
    <n v="42"/>
    <n v="9"/>
    <x v="6"/>
    <n v="0"/>
    <x v="265"/>
    <x v="265"/>
    <s v="Semak belukar"/>
    <x v="6"/>
    <x v="0"/>
    <x v="0"/>
  </r>
  <r>
    <n v="8916"/>
    <n v="194"/>
    <n v="46"/>
    <n v="11"/>
    <x v="5"/>
    <n v="0"/>
    <x v="236"/>
    <x v="236"/>
    <s v="Savanna / Padang rumput"/>
    <x v="5"/>
    <x v="0"/>
    <x v="0"/>
  </r>
  <r>
    <n v="8917"/>
    <n v="4"/>
    <n v="67"/>
    <n v="18"/>
    <x v="4"/>
    <n v="0"/>
    <x v="262"/>
    <x v="262"/>
    <s v="Lahan terbuka"/>
    <x v="4"/>
    <x v="0"/>
    <x v="0"/>
  </r>
  <r>
    <n v="8918"/>
    <n v="4574"/>
    <n v="67"/>
    <n v="2"/>
    <x v="4"/>
    <n v="0"/>
    <x v="262"/>
    <x v="262"/>
    <s v="Hutan lahan kering sekunder / bekas tebangan"/>
    <x v="4"/>
    <x v="0"/>
    <x v="0"/>
  </r>
  <r>
    <n v="8919"/>
    <n v="15"/>
    <n v="76"/>
    <n v="2"/>
    <x v="1"/>
    <n v="0"/>
    <x v="261"/>
    <x v="261"/>
    <s v="Hutan lahan kering sekunder / bekas tebangan"/>
    <x v="1"/>
    <x v="0"/>
    <x v="1"/>
  </r>
  <r>
    <n v="8920"/>
    <n v="25"/>
    <n v="79"/>
    <n v="2"/>
    <x v="6"/>
    <n v="0"/>
    <x v="254"/>
    <x v="254"/>
    <s v="Hutan lahan kering sekunder / bekas tebangan"/>
    <x v="6"/>
    <x v="0"/>
    <x v="1"/>
  </r>
  <r>
    <n v="8921"/>
    <n v="174"/>
    <n v="67"/>
    <n v="18"/>
    <x v="12"/>
    <n v="0"/>
    <x v="262"/>
    <x v="262"/>
    <s v="Lahan terbuka"/>
    <x v="12"/>
    <x v="0"/>
    <x v="0"/>
  </r>
  <r>
    <n v="8922"/>
    <n v="64"/>
    <n v="21"/>
    <n v="9"/>
    <x v="11"/>
    <n v="0"/>
    <x v="259"/>
    <x v="259"/>
    <s v="Semak belukar"/>
    <x v="11"/>
    <x v="0"/>
    <x v="0"/>
  </r>
  <r>
    <n v="8923"/>
    <n v="26"/>
    <n v="76"/>
    <n v="2"/>
    <x v="12"/>
    <n v="0"/>
    <x v="261"/>
    <x v="261"/>
    <s v="Hutan lahan kering sekunder / bekas tebangan"/>
    <x v="12"/>
    <x v="0"/>
    <x v="1"/>
  </r>
  <r>
    <n v="8924"/>
    <n v="11"/>
    <n v="10"/>
    <n v="2"/>
    <x v="0"/>
    <n v="0"/>
    <x v="248"/>
    <x v="248"/>
    <s v="Hutan lahan kering sekunder / bekas tebangan"/>
    <x v="0"/>
    <x v="0"/>
    <x v="1"/>
  </r>
  <r>
    <n v="8925"/>
    <n v="8"/>
    <n v="21"/>
    <n v="6"/>
    <x v="8"/>
    <n v="0"/>
    <x v="259"/>
    <x v="259"/>
    <s v="Hutan mangrove sekunder"/>
    <x v="8"/>
    <x v="0"/>
    <x v="1"/>
  </r>
  <r>
    <n v="8926"/>
    <n v="108"/>
    <n v="63"/>
    <n v="11"/>
    <x v="2"/>
    <n v="0"/>
    <x v="257"/>
    <x v="257"/>
    <s v="Savanna / Padang rumput"/>
    <x v="2"/>
    <x v="0"/>
    <x v="0"/>
  </r>
  <r>
    <n v="8927"/>
    <n v="35"/>
    <n v="67"/>
    <n v="2"/>
    <x v="12"/>
    <n v="0"/>
    <x v="262"/>
    <x v="262"/>
    <s v="Hutan lahan kering sekunder / bekas tebangan"/>
    <x v="12"/>
    <x v="0"/>
    <x v="1"/>
  </r>
  <r>
    <n v="8928"/>
    <n v="14"/>
    <n v="21"/>
    <n v="9"/>
    <x v="8"/>
    <n v="0"/>
    <x v="259"/>
    <x v="259"/>
    <s v="Semak belukar"/>
    <x v="8"/>
    <x v="0"/>
    <x v="0"/>
  </r>
  <r>
    <n v="8929"/>
    <n v="330"/>
    <n v="63"/>
    <n v="18"/>
    <x v="12"/>
    <n v="0"/>
    <x v="257"/>
    <x v="257"/>
    <s v="Lahan terbuka"/>
    <x v="12"/>
    <x v="0"/>
    <x v="0"/>
  </r>
  <r>
    <n v="8930"/>
    <n v="34"/>
    <n v="65"/>
    <n v="18"/>
    <x v="4"/>
    <n v="0"/>
    <x v="264"/>
    <x v="264"/>
    <s v="Lahan terbuka"/>
    <x v="4"/>
    <x v="0"/>
    <x v="0"/>
  </r>
  <r>
    <n v="8931"/>
    <n v="108"/>
    <n v="66"/>
    <n v="1"/>
    <x v="1"/>
    <n v="0"/>
    <x v="260"/>
    <x v="260"/>
    <s v="Hutan lahan kering primer"/>
    <x v="1"/>
    <x v="0"/>
    <x v="1"/>
  </r>
  <r>
    <n v="8932"/>
    <n v="445"/>
    <n v="43"/>
    <n v="9"/>
    <x v="5"/>
    <n v="0"/>
    <x v="258"/>
    <x v="258"/>
    <s v="Semak belukar"/>
    <x v="5"/>
    <x v="0"/>
    <x v="0"/>
  </r>
  <r>
    <n v="8933"/>
    <n v="682"/>
    <n v="65"/>
    <n v="2"/>
    <x v="3"/>
    <n v="0"/>
    <x v="264"/>
    <x v="264"/>
    <s v="Hutan lahan kering sekunder / bekas tebangan"/>
    <x v="3"/>
    <x v="0"/>
    <x v="1"/>
  </r>
  <r>
    <n v="8934"/>
    <n v="509"/>
    <n v="67"/>
    <n v="2"/>
    <x v="2"/>
    <n v="0"/>
    <x v="262"/>
    <x v="262"/>
    <s v="Hutan lahan kering sekunder / bekas tebangan"/>
    <x v="2"/>
    <x v="0"/>
    <x v="1"/>
  </r>
  <r>
    <n v="8935"/>
    <n v="151"/>
    <n v="21"/>
    <n v="11"/>
    <x v="2"/>
    <n v="0"/>
    <x v="259"/>
    <x v="259"/>
    <s v="Savanna / Padang rumput"/>
    <x v="2"/>
    <x v="0"/>
    <x v="0"/>
  </r>
  <r>
    <n v="8936"/>
    <n v="2835"/>
    <n v="42"/>
    <n v="2"/>
    <x v="13"/>
    <n v="0"/>
    <x v="265"/>
    <x v="265"/>
    <s v="Hutan lahan kering sekunder / bekas tebangan"/>
    <x v="13"/>
    <x v="0"/>
    <x v="0"/>
  </r>
  <r>
    <n v="8937"/>
    <n v="143"/>
    <n v="22"/>
    <n v="11"/>
    <x v="7"/>
    <n v="0"/>
    <x v="239"/>
    <x v="239"/>
    <s v="Savanna / Padang rumput"/>
    <x v="7"/>
    <x v="0"/>
    <x v="0"/>
  </r>
  <r>
    <n v="8938"/>
    <n v="167"/>
    <n v="21"/>
    <n v="9"/>
    <x v="4"/>
    <n v="0"/>
    <x v="259"/>
    <x v="259"/>
    <s v="Semak belukar"/>
    <x v="4"/>
    <x v="0"/>
    <x v="0"/>
  </r>
  <r>
    <n v="8939"/>
    <n v="3787"/>
    <n v="42"/>
    <n v="2"/>
    <x v="4"/>
    <n v="0"/>
    <x v="265"/>
    <x v="265"/>
    <s v="Hutan lahan kering sekunder / bekas tebangan"/>
    <x v="4"/>
    <x v="0"/>
    <x v="0"/>
  </r>
  <r>
    <n v="8940"/>
    <n v="1009"/>
    <n v="42"/>
    <n v="9"/>
    <x v="4"/>
    <n v="0"/>
    <x v="265"/>
    <x v="265"/>
    <s v="Semak belukar"/>
    <x v="4"/>
    <x v="0"/>
    <x v="0"/>
  </r>
  <r>
    <n v="8941"/>
    <n v="70"/>
    <n v="42"/>
    <n v="1"/>
    <x v="4"/>
    <n v="0"/>
    <x v="265"/>
    <x v="265"/>
    <s v="Hutan lahan kering primer"/>
    <x v="4"/>
    <x v="0"/>
    <x v="2"/>
  </r>
  <r>
    <n v="8942"/>
    <n v="18"/>
    <n v="22"/>
    <n v="1"/>
    <x v="1"/>
    <n v="0"/>
    <x v="239"/>
    <x v="239"/>
    <s v="Hutan lahan kering primer"/>
    <x v="1"/>
    <x v="0"/>
    <x v="1"/>
  </r>
  <r>
    <n v="8943"/>
    <n v="6"/>
    <n v="63"/>
    <n v="11"/>
    <x v="3"/>
    <n v="0"/>
    <x v="257"/>
    <x v="257"/>
    <s v="Savanna / Padang rumput"/>
    <x v="3"/>
    <x v="0"/>
    <x v="0"/>
  </r>
  <r>
    <n v="8944"/>
    <n v="8"/>
    <n v="65"/>
    <n v="18"/>
    <x v="7"/>
    <n v="0"/>
    <x v="264"/>
    <x v="264"/>
    <s v="Lahan terbuka"/>
    <x v="7"/>
    <x v="0"/>
    <x v="0"/>
  </r>
  <r>
    <n v="8945"/>
    <n v="1183"/>
    <n v="70"/>
    <n v="2"/>
    <x v="3"/>
    <n v="0"/>
    <x v="263"/>
    <x v="263"/>
    <s v="Hutan lahan kering sekunder / bekas tebangan"/>
    <x v="3"/>
    <x v="0"/>
    <x v="1"/>
  </r>
  <r>
    <n v="8946"/>
    <n v="32"/>
    <n v="45"/>
    <n v="9"/>
    <x v="7"/>
    <n v="0"/>
    <x v="234"/>
    <x v="234"/>
    <s v="Semak belukar"/>
    <x v="7"/>
    <x v="0"/>
    <x v="0"/>
  </r>
  <r>
    <n v="8947"/>
    <n v="190"/>
    <n v="43"/>
    <n v="9"/>
    <x v="2"/>
    <n v="0"/>
    <x v="258"/>
    <x v="258"/>
    <s v="Semak belukar"/>
    <x v="2"/>
    <x v="0"/>
    <x v="0"/>
  </r>
  <r>
    <n v="8948"/>
    <n v="2"/>
    <n v="67"/>
    <n v="18"/>
    <x v="1"/>
    <n v="0"/>
    <x v="262"/>
    <x v="262"/>
    <s v="Lahan terbuka"/>
    <x v="1"/>
    <x v="0"/>
    <x v="0"/>
  </r>
  <r>
    <n v="8949"/>
    <n v="5410"/>
    <n v="67"/>
    <n v="2"/>
    <x v="7"/>
    <n v="0"/>
    <x v="262"/>
    <x v="262"/>
    <s v="Hutan lahan kering sekunder / bekas tebangan"/>
    <x v="7"/>
    <x v="0"/>
    <x v="1"/>
  </r>
  <r>
    <n v="8950"/>
    <n v="141"/>
    <n v="65"/>
    <n v="1"/>
    <x v="7"/>
    <n v="0"/>
    <x v="264"/>
    <x v="264"/>
    <s v="Hutan lahan kering primer"/>
    <x v="7"/>
    <x v="0"/>
    <x v="1"/>
  </r>
  <r>
    <n v="8951"/>
    <n v="1"/>
    <n v="21"/>
    <n v="0"/>
    <x v="1"/>
    <n v="0"/>
    <x v="259"/>
    <x v="259"/>
    <s v="No data"/>
    <x v="1"/>
    <x v="0"/>
    <x v="0"/>
  </r>
  <r>
    <n v="8952"/>
    <n v="1"/>
    <n v="76"/>
    <n v="0"/>
    <x v="12"/>
    <n v="0"/>
    <x v="261"/>
    <x v="261"/>
    <s v="No data"/>
    <x v="12"/>
    <x v="0"/>
    <x v="0"/>
  </r>
  <r>
    <n v="8953"/>
    <n v="2208"/>
    <n v="42"/>
    <n v="9"/>
    <x v="1"/>
    <n v="0"/>
    <x v="265"/>
    <x v="265"/>
    <s v="Semak belukar"/>
    <x v="1"/>
    <x v="0"/>
    <x v="0"/>
  </r>
  <r>
    <n v="8954"/>
    <n v="3"/>
    <n v="66"/>
    <n v="18"/>
    <x v="3"/>
    <n v="0"/>
    <x v="260"/>
    <x v="260"/>
    <s v="Lahan terbuka"/>
    <x v="3"/>
    <x v="0"/>
    <x v="0"/>
  </r>
  <r>
    <n v="8955"/>
    <n v="6"/>
    <n v="76"/>
    <n v="2"/>
    <x v="0"/>
    <n v="0"/>
    <x v="261"/>
    <x v="261"/>
    <s v="Hutan lahan kering sekunder / bekas tebangan"/>
    <x v="0"/>
    <x v="0"/>
    <x v="1"/>
  </r>
  <r>
    <n v="8956"/>
    <n v="5"/>
    <n v="76"/>
    <n v="0"/>
    <x v="0"/>
    <n v="0"/>
    <x v="261"/>
    <x v="261"/>
    <s v="No data"/>
    <x v="0"/>
    <x v="0"/>
    <x v="0"/>
  </r>
  <r>
    <n v="8957"/>
    <n v="168"/>
    <n v="11"/>
    <n v="13"/>
    <x v="4"/>
    <n v="0"/>
    <x v="255"/>
    <x v="255"/>
    <s v="Pertanian lahan kering  campur semak / kebun campur"/>
    <x v="4"/>
    <x v="0"/>
    <x v="0"/>
  </r>
  <r>
    <n v="8958"/>
    <n v="35"/>
    <n v="11"/>
    <n v="13"/>
    <x v="1"/>
    <n v="0"/>
    <x v="255"/>
    <x v="255"/>
    <s v="Pertanian lahan kering  campur semak / kebun campur"/>
    <x v="1"/>
    <x v="0"/>
    <x v="0"/>
  </r>
  <r>
    <n v="8959"/>
    <n v="313"/>
    <n v="11"/>
    <n v="13"/>
    <x v="6"/>
    <n v="0"/>
    <x v="255"/>
    <x v="255"/>
    <s v="Pertanian lahan kering  campur semak / kebun campur"/>
    <x v="6"/>
    <x v="0"/>
    <x v="0"/>
  </r>
  <r>
    <n v="8960"/>
    <n v="60"/>
    <n v="42"/>
    <n v="18"/>
    <x v="4"/>
    <n v="0"/>
    <x v="265"/>
    <x v="265"/>
    <s v="Lahan terbuka"/>
    <x v="4"/>
    <x v="0"/>
    <x v="0"/>
  </r>
  <r>
    <n v="8961"/>
    <n v="116"/>
    <n v="42"/>
    <n v="18"/>
    <x v="12"/>
    <n v="0"/>
    <x v="265"/>
    <x v="265"/>
    <s v="Lahan terbuka"/>
    <x v="12"/>
    <x v="0"/>
    <x v="0"/>
  </r>
  <r>
    <n v="8962"/>
    <n v="1"/>
    <n v="63"/>
    <n v="11"/>
    <x v="4"/>
    <n v="0"/>
    <x v="257"/>
    <x v="257"/>
    <s v="Savanna / Padang rumput"/>
    <x v="4"/>
    <x v="0"/>
    <x v="0"/>
  </r>
  <r>
    <n v="8963"/>
    <n v="36"/>
    <n v="10"/>
    <n v="2"/>
    <x v="9"/>
    <n v="0"/>
    <x v="248"/>
    <x v="248"/>
    <s v="Hutan lahan kering sekunder / bekas tebangan"/>
    <x v="9"/>
    <x v="0"/>
    <x v="0"/>
  </r>
  <r>
    <n v="8964"/>
    <n v="29"/>
    <n v="11"/>
    <n v="11"/>
    <x v="3"/>
    <n v="0"/>
    <x v="255"/>
    <x v="255"/>
    <s v="Savanna / Padang rumput"/>
    <x v="3"/>
    <x v="0"/>
    <x v="0"/>
  </r>
  <r>
    <n v="8965"/>
    <n v="539"/>
    <n v="42"/>
    <n v="2"/>
    <x v="1"/>
    <n v="0"/>
    <x v="265"/>
    <x v="265"/>
    <s v="Hutan lahan kering sekunder / bekas tebangan"/>
    <x v="1"/>
    <x v="0"/>
    <x v="1"/>
  </r>
  <r>
    <n v="8966"/>
    <n v="177"/>
    <n v="15"/>
    <n v="18"/>
    <x v="1"/>
    <n v="0"/>
    <x v="256"/>
    <x v="256"/>
    <s v="Lahan terbuka"/>
    <x v="1"/>
    <x v="0"/>
    <x v="0"/>
  </r>
  <r>
    <n v="8967"/>
    <n v="696"/>
    <n v="16"/>
    <n v="1"/>
    <x v="13"/>
    <n v="0"/>
    <x v="235"/>
    <x v="235"/>
    <s v="Hutan lahan kering primer"/>
    <x v="13"/>
    <x v="0"/>
    <x v="0"/>
  </r>
  <r>
    <n v="8968"/>
    <n v="683"/>
    <n v="21"/>
    <n v="11"/>
    <x v="8"/>
    <n v="0"/>
    <x v="259"/>
    <x v="259"/>
    <s v="Savanna / Padang rumput"/>
    <x v="8"/>
    <x v="0"/>
    <x v="0"/>
  </r>
  <r>
    <n v="8969"/>
    <n v="62"/>
    <n v="59"/>
    <n v="13"/>
    <x v="7"/>
    <n v="0"/>
    <x v="241"/>
    <x v="241"/>
    <s v="Pertanian lahan kering  campur semak / kebun campur"/>
    <x v="7"/>
    <x v="0"/>
    <x v="0"/>
  </r>
  <r>
    <n v="8970"/>
    <n v="27"/>
    <n v="66"/>
    <n v="2"/>
    <x v="12"/>
    <n v="0"/>
    <x v="260"/>
    <x v="260"/>
    <s v="Hutan lahan kering sekunder / bekas tebangan"/>
    <x v="12"/>
    <x v="0"/>
    <x v="1"/>
  </r>
  <r>
    <n v="8971"/>
    <n v="7"/>
    <n v="11"/>
    <n v="2"/>
    <x v="9"/>
    <n v="0"/>
    <x v="255"/>
    <x v="255"/>
    <s v="Hutan lahan kering sekunder / bekas tebangan"/>
    <x v="9"/>
    <x v="0"/>
    <x v="0"/>
  </r>
  <r>
    <n v="8972"/>
    <n v="1113"/>
    <n v="15"/>
    <n v="11"/>
    <x v="2"/>
    <n v="0"/>
    <x v="256"/>
    <x v="256"/>
    <s v="Savanna / Padang rumput"/>
    <x v="2"/>
    <x v="0"/>
    <x v="0"/>
  </r>
  <r>
    <n v="8973"/>
    <n v="239"/>
    <n v="42"/>
    <n v="2"/>
    <x v="7"/>
    <n v="0"/>
    <x v="265"/>
    <x v="265"/>
    <s v="Hutan lahan kering sekunder / bekas tebangan"/>
    <x v="7"/>
    <x v="0"/>
    <x v="1"/>
  </r>
  <r>
    <n v="8974"/>
    <n v="1"/>
    <n v="65"/>
    <n v="1"/>
    <x v="3"/>
    <n v="0"/>
    <x v="264"/>
    <x v="264"/>
    <s v="Hutan lahan kering primer"/>
    <x v="3"/>
    <x v="0"/>
    <x v="1"/>
  </r>
  <r>
    <n v="8975"/>
    <n v="194"/>
    <n v="65"/>
    <n v="1"/>
    <x v="2"/>
    <n v="0"/>
    <x v="264"/>
    <x v="264"/>
    <s v="Hutan lahan kering primer"/>
    <x v="2"/>
    <x v="0"/>
    <x v="1"/>
  </r>
  <r>
    <n v="8976"/>
    <n v="88"/>
    <n v="66"/>
    <n v="12"/>
    <x v="1"/>
    <n v="0"/>
    <x v="260"/>
    <x v="260"/>
    <s v="Pertanian lahan kering"/>
    <x v="1"/>
    <x v="0"/>
    <x v="0"/>
  </r>
  <r>
    <n v="8977"/>
    <n v="75"/>
    <n v="76"/>
    <n v="18"/>
    <x v="12"/>
    <n v="0"/>
    <x v="261"/>
    <x v="261"/>
    <s v="Lahan terbuka"/>
    <x v="12"/>
    <x v="0"/>
    <x v="0"/>
  </r>
  <r>
    <n v="8978"/>
    <n v="5"/>
    <n v="10"/>
    <n v="2"/>
    <x v="12"/>
    <n v="0"/>
    <x v="248"/>
    <x v="248"/>
    <s v="Hutan lahan kering sekunder / bekas tebangan"/>
    <x v="12"/>
    <x v="0"/>
    <x v="1"/>
  </r>
  <r>
    <n v="8979"/>
    <n v="25"/>
    <n v="76"/>
    <n v="18"/>
    <x v="7"/>
    <n v="0"/>
    <x v="261"/>
    <x v="261"/>
    <s v="Lahan terbuka"/>
    <x v="7"/>
    <x v="0"/>
    <x v="0"/>
  </r>
  <r>
    <n v="8980"/>
    <n v="827"/>
    <n v="42"/>
    <n v="12"/>
    <x v="1"/>
    <n v="0"/>
    <x v="265"/>
    <x v="265"/>
    <s v="Pertanian lahan kering"/>
    <x v="1"/>
    <x v="0"/>
    <x v="0"/>
  </r>
  <r>
    <n v="8981"/>
    <n v="2404"/>
    <n v="65"/>
    <n v="2"/>
    <x v="2"/>
    <n v="0"/>
    <x v="264"/>
    <x v="264"/>
    <s v="Hutan lahan kering sekunder / bekas tebangan"/>
    <x v="2"/>
    <x v="0"/>
    <x v="1"/>
  </r>
  <r>
    <n v="8982"/>
    <n v="1"/>
    <n v="10"/>
    <n v="0"/>
    <x v="12"/>
    <n v="0"/>
    <x v="248"/>
    <x v="248"/>
    <s v="No data"/>
    <x v="12"/>
    <x v="0"/>
    <x v="0"/>
  </r>
  <r>
    <n v="8983"/>
    <n v="20"/>
    <n v="11"/>
    <n v="2"/>
    <x v="12"/>
    <n v="0"/>
    <x v="255"/>
    <x v="255"/>
    <s v="Hutan lahan kering sekunder / bekas tebangan"/>
    <x v="12"/>
    <x v="0"/>
    <x v="1"/>
  </r>
  <r>
    <n v="8984"/>
    <n v="1864"/>
    <n v="15"/>
    <n v="9"/>
    <x v="4"/>
    <n v="0"/>
    <x v="256"/>
    <x v="256"/>
    <s v="Semak belukar"/>
    <x v="4"/>
    <x v="0"/>
    <x v="0"/>
  </r>
  <r>
    <n v="8985"/>
    <n v="1491"/>
    <n v="42"/>
    <n v="12"/>
    <x v="4"/>
    <n v="0"/>
    <x v="265"/>
    <x v="265"/>
    <s v="Pertanian lahan kering"/>
    <x v="4"/>
    <x v="0"/>
    <x v="0"/>
  </r>
  <r>
    <n v="8986"/>
    <n v="1900"/>
    <n v="65"/>
    <n v="1"/>
    <x v="4"/>
    <n v="0"/>
    <x v="264"/>
    <x v="264"/>
    <s v="Hutan lahan kering primer"/>
    <x v="4"/>
    <x v="0"/>
    <x v="2"/>
  </r>
  <r>
    <n v="8987"/>
    <n v="36"/>
    <n v="67"/>
    <n v="2"/>
    <x v="1"/>
    <n v="0"/>
    <x v="262"/>
    <x v="262"/>
    <s v="Hutan lahan kering sekunder / bekas tebangan"/>
    <x v="1"/>
    <x v="0"/>
    <x v="1"/>
  </r>
  <r>
    <n v="8988"/>
    <n v="193"/>
    <n v="42"/>
    <n v="2"/>
    <x v="6"/>
    <n v="0"/>
    <x v="265"/>
    <x v="265"/>
    <s v="Hutan lahan kering sekunder / bekas tebangan"/>
    <x v="6"/>
    <x v="0"/>
    <x v="1"/>
  </r>
  <r>
    <n v="8989"/>
    <n v="2818"/>
    <n v="43"/>
    <n v="12"/>
    <x v="1"/>
    <n v="0"/>
    <x v="258"/>
    <x v="258"/>
    <s v="Pertanian lahan kering"/>
    <x v="1"/>
    <x v="0"/>
    <x v="0"/>
  </r>
  <r>
    <n v="8990"/>
    <n v="32"/>
    <n v="66"/>
    <n v="12"/>
    <x v="4"/>
    <n v="0"/>
    <x v="260"/>
    <x v="260"/>
    <s v="Pertanian lahan kering"/>
    <x v="4"/>
    <x v="0"/>
    <x v="0"/>
  </r>
  <r>
    <n v="8991"/>
    <n v="12"/>
    <n v="11"/>
    <n v="0"/>
    <x v="12"/>
    <n v="0"/>
    <x v="255"/>
    <x v="255"/>
    <s v="No data"/>
    <x v="12"/>
    <x v="0"/>
    <x v="0"/>
  </r>
  <r>
    <n v="8992"/>
    <n v="58"/>
    <n v="44"/>
    <n v="9"/>
    <x v="5"/>
    <n v="0"/>
    <x v="253"/>
    <x v="253"/>
    <s v="Semak belukar"/>
    <x v="5"/>
    <x v="0"/>
    <x v="0"/>
  </r>
  <r>
    <n v="8993"/>
    <n v="148"/>
    <n v="43"/>
    <n v="9"/>
    <x v="3"/>
    <n v="0"/>
    <x v="258"/>
    <x v="258"/>
    <s v="Semak belukar"/>
    <x v="3"/>
    <x v="0"/>
    <x v="0"/>
  </r>
  <r>
    <n v="8994"/>
    <n v="91"/>
    <n v="11"/>
    <n v="0"/>
    <x v="0"/>
    <n v="0"/>
    <x v="255"/>
    <x v="255"/>
    <s v="No data"/>
    <x v="0"/>
    <x v="0"/>
    <x v="0"/>
  </r>
  <r>
    <n v="8995"/>
    <n v="358"/>
    <n v="65"/>
    <n v="2"/>
    <x v="5"/>
    <n v="0"/>
    <x v="264"/>
    <x v="264"/>
    <s v="Hutan lahan kering sekunder / bekas tebangan"/>
    <x v="5"/>
    <x v="0"/>
    <x v="1"/>
  </r>
  <r>
    <n v="8996"/>
    <n v="808"/>
    <n v="42"/>
    <n v="12"/>
    <x v="5"/>
    <n v="0"/>
    <x v="265"/>
    <x v="265"/>
    <s v="Pertanian lahan kering"/>
    <x v="5"/>
    <x v="0"/>
    <x v="0"/>
  </r>
  <r>
    <n v="8997"/>
    <n v="43"/>
    <n v="42"/>
    <n v="12"/>
    <x v="12"/>
    <n v="0"/>
    <x v="265"/>
    <x v="265"/>
    <s v="Pertanian lahan kering"/>
    <x v="12"/>
    <x v="0"/>
    <x v="0"/>
  </r>
  <r>
    <n v="8998"/>
    <n v="11"/>
    <n v="63"/>
    <n v="2"/>
    <x v="12"/>
    <n v="0"/>
    <x v="257"/>
    <x v="257"/>
    <s v="Hutan lahan kering sekunder / bekas tebangan"/>
    <x v="12"/>
    <x v="0"/>
    <x v="1"/>
  </r>
  <r>
    <n v="8999"/>
    <n v="1417"/>
    <n v="11"/>
    <n v="9"/>
    <x v="2"/>
    <n v="0"/>
    <x v="255"/>
    <x v="255"/>
    <s v="Semak belukar"/>
    <x v="2"/>
    <x v="0"/>
    <x v="0"/>
  </r>
  <r>
    <n v="9000"/>
    <n v="228"/>
    <n v="11"/>
    <n v="11"/>
    <x v="2"/>
    <n v="0"/>
    <x v="255"/>
    <x v="255"/>
    <s v="Savanna / Padang rumput"/>
    <x v="2"/>
    <x v="0"/>
    <x v="0"/>
  </r>
  <r>
    <n v="9001"/>
    <n v="2471"/>
    <n v="15"/>
    <n v="9"/>
    <x v="1"/>
    <n v="0"/>
    <x v="256"/>
    <x v="256"/>
    <s v="Semak belukar"/>
    <x v="1"/>
    <x v="0"/>
    <x v="0"/>
  </r>
  <r>
    <n v="9002"/>
    <n v="1"/>
    <n v="16"/>
    <n v="1"/>
    <x v="1"/>
    <n v="0"/>
    <x v="235"/>
    <x v="235"/>
    <s v="Hutan lahan kering primer"/>
    <x v="1"/>
    <x v="0"/>
    <x v="1"/>
  </r>
  <r>
    <n v="9003"/>
    <n v="37"/>
    <n v="11"/>
    <n v="13"/>
    <x v="7"/>
    <n v="0"/>
    <x v="255"/>
    <x v="255"/>
    <s v="Pertanian lahan kering  campur semak / kebun campur"/>
    <x v="7"/>
    <x v="0"/>
    <x v="0"/>
  </r>
  <r>
    <n v="9004"/>
    <n v="399"/>
    <n v="42"/>
    <n v="12"/>
    <x v="2"/>
    <n v="0"/>
    <x v="265"/>
    <x v="265"/>
    <s v="Pertanian lahan kering"/>
    <x v="2"/>
    <x v="0"/>
    <x v="0"/>
  </r>
  <r>
    <n v="9005"/>
    <n v="11"/>
    <n v="46"/>
    <n v="14"/>
    <x v="3"/>
    <n v="0"/>
    <x v="236"/>
    <x v="236"/>
    <s v="Sawah"/>
    <x v="3"/>
    <x v="0"/>
    <x v="0"/>
  </r>
  <r>
    <n v="9006"/>
    <n v="241"/>
    <n v="11"/>
    <n v="2"/>
    <x v="7"/>
    <n v="0"/>
    <x v="255"/>
    <x v="255"/>
    <s v="Hutan lahan kering sekunder / bekas tebangan"/>
    <x v="7"/>
    <x v="0"/>
    <x v="1"/>
  </r>
  <r>
    <n v="9007"/>
    <n v="335"/>
    <n v="11"/>
    <n v="9"/>
    <x v="5"/>
    <n v="0"/>
    <x v="255"/>
    <x v="255"/>
    <s v="Semak belukar"/>
    <x v="5"/>
    <x v="0"/>
    <x v="0"/>
  </r>
  <r>
    <n v="9008"/>
    <n v="16"/>
    <n v="43"/>
    <n v="16"/>
    <x v="3"/>
    <n v="0"/>
    <x v="258"/>
    <x v="258"/>
    <s v="Pemukiman"/>
    <x v="3"/>
    <x v="0"/>
    <x v="0"/>
  </r>
  <r>
    <n v="9009"/>
    <n v="436"/>
    <n v="43"/>
    <n v="12"/>
    <x v="3"/>
    <n v="0"/>
    <x v="258"/>
    <x v="258"/>
    <s v="Pertanian lahan kering"/>
    <x v="3"/>
    <x v="0"/>
    <x v="0"/>
  </r>
  <r>
    <n v="9010"/>
    <n v="102"/>
    <n v="65"/>
    <n v="1"/>
    <x v="1"/>
    <n v="0"/>
    <x v="264"/>
    <x v="264"/>
    <s v="Hutan lahan kering primer"/>
    <x v="1"/>
    <x v="0"/>
    <x v="1"/>
  </r>
  <r>
    <n v="9011"/>
    <n v="67"/>
    <n v="66"/>
    <n v="2"/>
    <x v="8"/>
    <n v="0"/>
    <x v="260"/>
    <x v="260"/>
    <s v="Hutan lahan kering sekunder / bekas tebangan"/>
    <x v="8"/>
    <x v="0"/>
    <x v="1"/>
  </r>
  <r>
    <n v="9012"/>
    <n v="52"/>
    <n v="16"/>
    <n v="2"/>
    <x v="13"/>
    <n v="0"/>
    <x v="235"/>
    <x v="235"/>
    <s v="Hutan lahan kering sekunder / bekas tebangan"/>
    <x v="13"/>
    <x v="0"/>
    <x v="0"/>
  </r>
  <r>
    <n v="9013"/>
    <n v="10"/>
    <n v="43"/>
    <n v="16"/>
    <x v="1"/>
    <n v="0"/>
    <x v="258"/>
    <x v="258"/>
    <s v="Pemukiman"/>
    <x v="1"/>
    <x v="0"/>
    <x v="0"/>
  </r>
  <r>
    <n v="9014"/>
    <n v="12"/>
    <n v="46"/>
    <n v="2"/>
    <x v="14"/>
    <n v="0"/>
    <x v="236"/>
    <x v="236"/>
    <s v="Hutan lahan kering sekunder / bekas tebangan"/>
    <x v="14"/>
    <x v="0"/>
    <x v="1"/>
  </r>
  <r>
    <n v="9015"/>
    <n v="18"/>
    <n v="46"/>
    <n v="13"/>
    <x v="14"/>
    <n v="0"/>
    <x v="236"/>
    <x v="236"/>
    <s v="Pertanian lahan kering  campur semak / kebun campur"/>
    <x v="14"/>
    <x v="0"/>
    <x v="0"/>
  </r>
  <r>
    <n v="9016"/>
    <n v="5"/>
    <n v="66"/>
    <n v="18"/>
    <x v="2"/>
    <n v="0"/>
    <x v="260"/>
    <x v="260"/>
    <s v="Lahan terbuka"/>
    <x v="2"/>
    <x v="0"/>
    <x v="0"/>
  </r>
  <r>
    <n v="9017"/>
    <n v="455"/>
    <n v="66"/>
    <n v="9"/>
    <x v="2"/>
    <n v="0"/>
    <x v="260"/>
    <x v="260"/>
    <s v="Semak belukar"/>
    <x v="2"/>
    <x v="0"/>
    <x v="0"/>
  </r>
  <r>
    <n v="9018"/>
    <n v="206"/>
    <n v="67"/>
    <n v="9"/>
    <x v="4"/>
    <n v="0"/>
    <x v="262"/>
    <x v="262"/>
    <s v="Semak belukar"/>
    <x v="4"/>
    <x v="0"/>
    <x v="0"/>
  </r>
  <r>
    <n v="9019"/>
    <n v="22"/>
    <n v="11"/>
    <n v="0"/>
    <x v="4"/>
    <n v="0"/>
    <x v="255"/>
    <x v="255"/>
    <s v="No data"/>
    <x v="4"/>
    <x v="0"/>
    <x v="0"/>
  </r>
  <r>
    <n v="9020"/>
    <n v="31"/>
    <n v="63"/>
    <n v="18"/>
    <x v="3"/>
    <n v="0"/>
    <x v="257"/>
    <x v="257"/>
    <s v="Lahan terbuka"/>
    <x v="3"/>
    <x v="0"/>
    <x v="0"/>
  </r>
  <r>
    <n v="9021"/>
    <n v="49"/>
    <n v="42"/>
    <n v="0"/>
    <x v="1"/>
    <n v="0"/>
    <x v="265"/>
    <x v="265"/>
    <s v="No data"/>
    <x v="1"/>
    <x v="0"/>
    <x v="0"/>
  </r>
  <r>
    <n v="9022"/>
    <n v="1"/>
    <n v="46"/>
    <n v="18"/>
    <x v="7"/>
    <n v="0"/>
    <x v="236"/>
    <x v="236"/>
    <s v="Lahan terbuka"/>
    <x v="7"/>
    <x v="0"/>
    <x v="0"/>
  </r>
  <r>
    <n v="9023"/>
    <n v="4959"/>
    <n v="21"/>
    <n v="13"/>
    <x v="1"/>
    <n v="0"/>
    <x v="259"/>
    <x v="259"/>
    <s v="Pertanian lahan kering  campur semak / kebun campur"/>
    <x v="1"/>
    <x v="0"/>
    <x v="0"/>
  </r>
  <r>
    <n v="9024"/>
    <n v="73"/>
    <n v="46"/>
    <n v="9"/>
    <x v="5"/>
    <n v="0"/>
    <x v="236"/>
    <x v="236"/>
    <s v="Semak belukar"/>
    <x v="5"/>
    <x v="0"/>
    <x v="0"/>
  </r>
  <r>
    <n v="9025"/>
    <n v="23"/>
    <n v="11"/>
    <n v="18"/>
    <x v="2"/>
    <n v="0"/>
    <x v="255"/>
    <x v="255"/>
    <s v="Lahan terbuka"/>
    <x v="2"/>
    <x v="0"/>
    <x v="0"/>
  </r>
  <r>
    <n v="9026"/>
    <n v="31"/>
    <n v="16"/>
    <n v="2"/>
    <x v="2"/>
    <n v="0"/>
    <x v="235"/>
    <x v="235"/>
    <s v="Hutan lahan kering sekunder / bekas tebangan"/>
    <x v="2"/>
    <x v="0"/>
    <x v="1"/>
  </r>
  <r>
    <n v="9027"/>
    <n v="1656"/>
    <n v="43"/>
    <n v="12"/>
    <x v="2"/>
    <n v="0"/>
    <x v="258"/>
    <x v="258"/>
    <s v="Pertanian lahan kering"/>
    <x v="2"/>
    <x v="0"/>
    <x v="0"/>
  </r>
  <r>
    <n v="9028"/>
    <n v="2"/>
    <n v="46"/>
    <n v="18"/>
    <x v="4"/>
    <n v="0"/>
    <x v="236"/>
    <x v="236"/>
    <s v="Lahan terbuka"/>
    <x v="4"/>
    <x v="0"/>
    <x v="0"/>
  </r>
  <r>
    <n v="9029"/>
    <n v="17"/>
    <n v="66"/>
    <n v="9"/>
    <x v="12"/>
    <n v="0"/>
    <x v="260"/>
    <x v="260"/>
    <s v="Semak belukar"/>
    <x v="12"/>
    <x v="0"/>
    <x v="0"/>
  </r>
  <r>
    <n v="9030"/>
    <n v="2"/>
    <n v="46"/>
    <n v="18"/>
    <x v="3"/>
    <n v="0"/>
    <x v="236"/>
    <x v="236"/>
    <s v="Lahan terbuka"/>
    <x v="3"/>
    <x v="0"/>
    <x v="0"/>
  </r>
  <r>
    <n v="9031"/>
    <n v="746"/>
    <n v="46"/>
    <n v="9"/>
    <x v="19"/>
    <n v="0"/>
    <x v="236"/>
    <x v="236"/>
    <s v="Semak belukar"/>
    <x v="19"/>
    <x v="0"/>
    <x v="0"/>
  </r>
  <r>
    <n v="9032"/>
    <n v="100"/>
    <n v="70"/>
    <n v="2"/>
    <x v="5"/>
    <n v="0"/>
    <x v="263"/>
    <x v="263"/>
    <s v="Hutan lahan kering sekunder / bekas tebangan"/>
    <x v="5"/>
    <x v="0"/>
    <x v="1"/>
  </r>
  <r>
    <n v="9033"/>
    <n v="10"/>
    <n v="11"/>
    <n v="18"/>
    <x v="6"/>
    <n v="0"/>
    <x v="255"/>
    <x v="255"/>
    <s v="Lahan terbuka"/>
    <x v="6"/>
    <x v="0"/>
    <x v="0"/>
  </r>
  <r>
    <n v="9034"/>
    <n v="6"/>
    <n v="21"/>
    <n v="11"/>
    <x v="1"/>
    <n v="1"/>
    <x v="259"/>
    <x v="259"/>
    <s v="Savanna / Padang rumput"/>
    <x v="1"/>
    <x v="1"/>
    <x v="0"/>
  </r>
  <r>
    <n v="9035"/>
    <n v="51"/>
    <n v="21"/>
    <n v="13"/>
    <x v="1"/>
    <n v="1"/>
    <x v="259"/>
    <x v="259"/>
    <s v="Pertanian lahan kering  campur semak / kebun campur"/>
    <x v="1"/>
    <x v="1"/>
    <x v="0"/>
  </r>
  <r>
    <n v="9036"/>
    <n v="5"/>
    <n v="63"/>
    <n v="9"/>
    <x v="12"/>
    <n v="0"/>
    <x v="257"/>
    <x v="257"/>
    <s v="Semak belukar"/>
    <x v="12"/>
    <x v="0"/>
    <x v="0"/>
  </r>
  <r>
    <n v="9037"/>
    <n v="5"/>
    <n v="63"/>
    <n v="18"/>
    <x v="5"/>
    <n v="0"/>
    <x v="257"/>
    <x v="257"/>
    <s v="Lahan terbuka"/>
    <x v="5"/>
    <x v="0"/>
    <x v="0"/>
  </r>
  <r>
    <n v="9038"/>
    <n v="47"/>
    <n v="70"/>
    <n v="18"/>
    <x v="12"/>
    <n v="0"/>
    <x v="263"/>
    <x v="263"/>
    <s v="Lahan terbuka"/>
    <x v="12"/>
    <x v="0"/>
    <x v="0"/>
  </r>
  <r>
    <n v="9039"/>
    <n v="31"/>
    <n v="11"/>
    <n v="2"/>
    <x v="11"/>
    <n v="0"/>
    <x v="255"/>
    <x v="255"/>
    <s v="Hutan lahan kering sekunder / bekas tebangan"/>
    <x v="11"/>
    <x v="0"/>
    <x v="0"/>
  </r>
  <r>
    <n v="9040"/>
    <n v="54"/>
    <n v="42"/>
    <n v="12"/>
    <x v="13"/>
    <n v="0"/>
    <x v="265"/>
    <x v="265"/>
    <s v="Pertanian lahan kering"/>
    <x v="13"/>
    <x v="0"/>
    <x v="0"/>
  </r>
  <r>
    <n v="9041"/>
    <n v="298"/>
    <n v="67"/>
    <n v="9"/>
    <x v="2"/>
    <n v="0"/>
    <x v="262"/>
    <x v="262"/>
    <s v="Semak belukar"/>
    <x v="2"/>
    <x v="0"/>
    <x v="0"/>
  </r>
  <r>
    <n v="9042"/>
    <n v="40"/>
    <n v="70"/>
    <n v="2"/>
    <x v="12"/>
    <n v="0"/>
    <x v="263"/>
    <x v="263"/>
    <s v="Hutan lahan kering sekunder / bekas tebangan"/>
    <x v="12"/>
    <x v="0"/>
    <x v="1"/>
  </r>
  <r>
    <n v="9043"/>
    <n v="3"/>
    <n v="66"/>
    <n v="1"/>
    <x v="12"/>
    <n v="0"/>
    <x v="260"/>
    <x v="260"/>
    <s v="Hutan lahan kering primer"/>
    <x v="12"/>
    <x v="0"/>
    <x v="1"/>
  </r>
  <r>
    <n v="9044"/>
    <n v="1272"/>
    <n v="13"/>
    <n v="1"/>
    <x v="13"/>
    <n v="0"/>
    <x v="266"/>
    <x v="266"/>
    <s v="Hutan lahan kering primer"/>
    <x v="13"/>
    <x v="0"/>
    <x v="0"/>
  </r>
  <r>
    <n v="9045"/>
    <n v="100"/>
    <n v="43"/>
    <n v="2"/>
    <x v="13"/>
    <n v="0"/>
    <x v="258"/>
    <x v="258"/>
    <s v="Hutan lahan kering sekunder / bekas tebangan"/>
    <x v="13"/>
    <x v="0"/>
    <x v="0"/>
  </r>
  <r>
    <n v="9046"/>
    <n v="2"/>
    <n v="63"/>
    <n v="18"/>
    <x v="2"/>
    <n v="0"/>
    <x v="257"/>
    <x v="257"/>
    <s v="Lahan terbuka"/>
    <x v="2"/>
    <x v="0"/>
    <x v="0"/>
  </r>
  <r>
    <n v="9047"/>
    <n v="75"/>
    <n v="65"/>
    <n v="14"/>
    <x v="3"/>
    <n v="0"/>
    <x v="264"/>
    <x v="264"/>
    <s v="Sawah"/>
    <x v="3"/>
    <x v="0"/>
    <x v="0"/>
  </r>
  <r>
    <n v="9048"/>
    <n v="45"/>
    <n v="65"/>
    <n v="14"/>
    <x v="7"/>
    <n v="0"/>
    <x v="264"/>
    <x v="264"/>
    <s v="Sawah"/>
    <x v="7"/>
    <x v="0"/>
    <x v="0"/>
  </r>
  <r>
    <n v="9049"/>
    <n v="16"/>
    <n v="42"/>
    <n v="2"/>
    <x v="3"/>
    <n v="0"/>
    <x v="265"/>
    <x v="265"/>
    <s v="Hutan lahan kering sekunder / bekas tebangan"/>
    <x v="3"/>
    <x v="0"/>
    <x v="1"/>
  </r>
  <r>
    <n v="9050"/>
    <n v="65"/>
    <n v="42"/>
    <n v="18"/>
    <x v="2"/>
    <n v="0"/>
    <x v="265"/>
    <x v="265"/>
    <s v="Lahan terbuka"/>
    <x v="2"/>
    <x v="0"/>
    <x v="0"/>
  </r>
  <r>
    <n v="9051"/>
    <n v="230"/>
    <n v="39"/>
    <n v="2"/>
    <x v="13"/>
    <n v="0"/>
    <x v="267"/>
    <x v="267"/>
    <s v="Hutan lahan kering sekunder / bekas tebangan"/>
    <x v="13"/>
    <x v="0"/>
    <x v="0"/>
  </r>
  <r>
    <n v="9052"/>
    <n v="876"/>
    <n v="46"/>
    <n v="2"/>
    <x v="19"/>
    <n v="0"/>
    <x v="236"/>
    <x v="236"/>
    <s v="Hutan lahan kering sekunder / bekas tebangan"/>
    <x v="19"/>
    <x v="0"/>
    <x v="1"/>
  </r>
  <r>
    <n v="9053"/>
    <n v="3"/>
    <n v="63"/>
    <n v="9"/>
    <x v="19"/>
    <n v="0"/>
    <x v="257"/>
    <x v="257"/>
    <s v="Semak belukar"/>
    <x v="19"/>
    <x v="0"/>
    <x v="0"/>
  </r>
  <r>
    <n v="9054"/>
    <n v="1424"/>
    <n v="65"/>
    <n v="14"/>
    <x v="6"/>
    <n v="0"/>
    <x v="264"/>
    <x v="264"/>
    <s v="Sawah"/>
    <x v="6"/>
    <x v="0"/>
    <x v="0"/>
  </r>
  <r>
    <n v="9055"/>
    <n v="137"/>
    <n v="65"/>
    <n v="2"/>
    <x v="12"/>
    <n v="0"/>
    <x v="264"/>
    <x v="264"/>
    <s v="Hutan lahan kering sekunder / bekas tebangan"/>
    <x v="12"/>
    <x v="0"/>
    <x v="1"/>
  </r>
  <r>
    <n v="9056"/>
    <n v="1"/>
    <n v="70"/>
    <n v="18"/>
    <x v="1"/>
    <n v="0"/>
    <x v="263"/>
    <x v="263"/>
    <s v="Lahan terbuka"/>
    <x v="1"/>
    <x v="0"/>
    <x v="0"/>
  </r>
  <r>
    <n v="9057"/>
    <n v="5"/>
    <n v="16"/>
    <n v="1"/>
    <x v="2"/>
    <n v="0"/>
    <x v="235"/>
    <x v="235"/>
    <s v="Hutan lahan kering primer"/>
    <x v="2"/>
    <x v="0"/>
    <x v="1"/>
  </r>
  <r>
    <n v="9058"/>
    <n v="198"/>
    <n v="21"/>
    <n v="16"/>
    <x v="1"/>
    <n v="0"/>
    <x v="259"/>
    <x v="259"/>
    <s v="Pemukiman"/>
    <x v="1"/>
    <x v="0"/>
    <x v="0"/>
  </r>
  <r>
    <n v="9059"/>
    <n v="332"/>
    <n v="42"/>
    <n v="18"/>
    <x v="1"/>
    <n v="0"/>
    <x v="265"/>
    <x v="265"/>
    <s v="Lahan terbuka"/>
    <x v="1"/>
    <x v="0"/>
    <x v="0"/>
  </r>
  <r>
    <n v="9060"/>
    <n v="1"/>
    <n v="65"/>
    <n v="1"/>
    <x v="12"/>
    <n v="0"/>
    <x v="264"/>
    <x v="264"/>
    <s v="Hutan lahan kering primer"/>
    <x v="12"/>
    <x v="0"/>
    <x v="1"/>
  </r>
  <r>
    <n v="9061"/>
    <n v="202"/>
    <n v="70"/>
    <n v="2"/>
    <x v="6"/>
    <n v="0"/>
    <x v="263"/>
    <x v="263"/>
    <s v="Hutan lahan kering sekunder / bekas tebangan"/>
    <x v="6"/>
    <x v="0"/>
    <x v="1"/>
  </r>
  <r>
    <n v="9062"/>
    <n v="13"/>
    <n v="11"/>
    <n v="2"/>
    <x v="0"/>
    <n v="0"/>
    <x v="255"/>
    <x v="255"/>
    <s v="Hutan lahan kering sekunder / bekas tebangan"/>
    <x v="0"/>
    <x v="0"/>
    <x v="1"/>
  </r>
  <r>
    <n v="9063"/>
    <n v="84"/>
    <n v="21"/>
    <n v="16"/>
    <x v="3"/>
    <n v="0"/>
    <x v="259"/>
    <x v="259"/>
    <s v="Pemukiman"/>
    <x v="3"/>
    <x v="0"/>
    <x v="0"/>
  </r>
  <r>
    <n v="9064"/>
    <n v="7"/>
    <n v="70"/>
    <n v="18"/>
    <x v="6"/>
    <n v="0"/>
    <x v="263"/>
    <x v="263"/>
    <s v="Lahan terbuka"/>
    <x v="6"/>
    <x v="0"/>
    <x v="0"/>
  </r>
  <r>
    <n v="9065"/>
    <n v="435"/>
    <n v="13"/>
    <n v="11"/>
    <x v="13"/>
    <n v="0"/>
    <x v="266"/>
    <x v="266"/>
    <s v="Savanna / Padang rumput"/>
    <x v="13"/>
    <x v="0"/>
    <x v="0"/>
  </r>
  <r>
    <n v="9066"/>
    <n v="48"/>
    <n v="65"/>
    <n v="18"/>
    <x v="2"/>
    <n v="0"/>
    <x v="264"/>
    <x v="264"/>
    <s v="Lahan terbuka"/>
    <x v="2"/>
    <x v="0"/>
    <x v="0"/>
  </r>
  <r>
    <n v="9067"/>
    <n v="70"/>
    <n v="66"/>
    <n v="14"/>
    <x v="7"/>
    <n v="0"/>
    <x v="260"/>
    <x v="260"/>
    <s v="Sawah"/>
    <x v="7"/>
    <x v="0"/>
    <x v="0"/>
  </r>
  <r>
    <n v="9068"/>
    <n v="3596"/>
    <n v="15"/>
    <n v="9"/>
    <x v="2"/>
    <n v="0"/>
    <x v="256"/>
    <x v="256"/>
    <s v="Semak belukar"/>
    <x v="2"/>
    <x v="0"/>
    <x v="0"/>
  </r>
  <r>
    <n v="9069"/>
    <n v="1766"/>
    <n v="13"/>
    <n v="11"/>
    <x v="4"/>
    <n v="0"/>
    <x v="266"/>
    <x v="266"/>
    <s v="Savanna / Padang rumput"/>
    <x v="4"/>
    <x v="0"/>
    <x v="0"/>
  </r>
  <r>
    <n v="9070"/>
    <n v="2"/>
    <n v="21"/>
    <n v="11"/>
    <x v="3"/>
    <n v="0"/>
    <x v="259"/>
    <x v="259"/>
    <s v="Savanna / Padang rumput"/>
    <x v="3"/>
    <x v="0"/>
    <x v="0"/>
  </r>
  <r>
    <n v="9071"/>
    <n v="56"/>
    <n v="66"/>
    <n v="14"/>
    <x v="12"/>
    <n v="0"/>
    <x v="260"/>
    <x v="260"/>
    <s v="Sawah"/>
    <x v="12"/>
    <x v="0"/>
    <x v="0"/>
  </r>
  <r>
    <n v="9072"/>
    <n v="173"/>
    <n v="21"/>
    <n v="18"/>
    <x v="6"/>
    <n v="0"/>
    <x v="259"/>
    <x v="259"/>
    <s v="Lahan terbuka"/>
    <x v="6"/>
    <x v="0"/>
    <x v="0"/>
  </r>
  <r>
    <n v="9073"/>
    <n v="20"/>
    <n v="42"/>
    <n v="12"/>
    <x v="8"/>
    <n v="0"/>
    <x v="265"/>
    <x v="265"/>
    <s v="Pertanian lahan kering"/>
    <x v="8"/>
    <x v="0"/>
    <x v="0"/>
  </r>
  <r>
    <n v="9074"/>
    <n v="193"/>
    <n v="66"/>
    <n v="14"/>
    <x v="6"/>
    <n v="0"/>
    <x v="260"/>
    <x v="260"/>
    <s v="Sawah"/>
    <x v="6"/>
    <x v="0"/>
    <x v="0"/>
  </r>
  <r>
    <n v="9075"/>
    <n v="15"/>
    <n v="66"/>
    <n v="1"/>
    <x v="6"/>
    <n v="0"/>
    <x v="260"/>
    <x v="260"/>
    <s v="Hutan lahan kering primer"/>
    <x v="6"/>
    <x v="0"/>
    <x v="1"/>
  </r>
  <r>
    <n v="9076"/>
    <n v="10573"/>
    <n v="13"/>
    <n v="11"/>
    <x v="1"/>
    <n v="0"/>
    <x v="266"/>
    <x v="266"/>
    <s v="Savanna / Padang rumput"/>
    <x v="1"/>
    <x v="0"/>
    <x v="0"/>
  </r>
  <r>
    <n v="9077"/>
    <n v="2362"/>
    <n v="21"/>
    <n v="13"/>
    <x v="6"/>
    <n v="0"/>
    <x v="259"/>
    <x v="259"/>
    <s v="Pertanian lahan kering  campur semak / kebun campur"/>
    <x v="6"/>
    <x v="0"/>
    <x v="0"/>
  </r>
  <r>
    <n v="9078"/>
    <n v="15"/>
    <n v="67"/>
    <n v="9"/>
    <x v="7"/>
    <n v="0"/>
    <x v="262"/>
    <x v="262"/>
    <s v="Semak belukar"/>
    <x v="7"/>
    <x v="0"/>
    <x v="0"/>
  </r>
  <r>
    <n v="9079"/>
    <n v="94"/>
    <n v="76"/>
    <n v="0"/>
    <x v="7"/>
    <n v="0"/>
    <x v="261"/>
    <x v="261"/>
    <s v="No data"/>
    <x v="7"/>
    <x v="0"/>
    <x v="0"/>
  </r>
  <r>
    <n v="9080"/>
    <n v="22"/>
    <n v="21"/>
    <n v="16"/>
    <x v="6"/>
    <n v="0"/>
    <x v="259"/>
    <x v="259"/>
    <s v="Pemukiman"/>
    <x v="6"/>
    <x v="0"/>
    <x v="0"/>
  </r>
  <r>
    <n v="9081"/>
    <n v="19"/>
    <n v="46"/>
    <n v="13"/>
    <x v="19"/>
    <n v="0"/>
    <x v="236"/>
    <x v="236"/>
    <s v="Pertanian lahan kering  campur semak / kebun campur"/>
    <x v="19"/>
    <x v="0"/>
    <x v="0"/>
  </r>
  <r>
    <n v="9082"/>
    <n v="854"/>
    <n v="21"/>
    <n v="13"/>
    <x v="4"/>
    <n v="0"/>
    <x v="259"/>
    <x v="259"/>
    <s v="Pertanian lahan kering  campur semak / kebun campur"/>
    <x v="4"/>
    <x v="0"/>
    <x v="0"/>
  </r>
  <r>
    <n v="9083"/>
    <n v="536"/>
    <n v="43"/>
    <n v="2"/>
    <x v="7"/>
    <n v="0"/>
    <x v="258"/>
    <x v="258"/>
    <s v="Hutan lahan kering sekunder / bekas tebangan"/>
    <x v="7"/>
    <x v="0"/>
    <x v="1"/>
  </r>
  <r>
    <n v="9084"/>
    <n v="13"/>
    <n v="21"/>
    <n v="13"/>
    <x v="3"/>
    <n v="0"/>
    <x v="259"/>
    <x v="259"/>
    <s v="Pertanian lahan kering  campur semak / kebun campur"/>
    <x v="3"/>
    <x v="0"/>
    <x v="0"/>
  </r>
  <r>
    <n v="9085"/>
    <n v="40"/>
    <n v="21"/>
    <n v="18"/>
    <x v="1"/>
    <n v="1"/>
    <x v="259"/>
    <x v="259"/>
    <s v="Lahan terbuka"/>
    <x v="1"/>
    <x v="1"/>
    <x v="0"/>
  </r>
  <r>
    <n v="9086"/>
    <n v="1352"/>
    <n v="42"/>
    <n v="12"/>
    <x v="6"/>
    <n v="0"/>
    <x v="265"/>
    <x v="265"/>
    <s v="Pertanian lahan kering"/>
    <x v="6"/>
    <x v="0"/>
    <x v="0"/>
  </r>
  <r>
    <n v="9087"/>
    <n v="8"/>
    <n v="67"/>
    <n v="9"/>
    <x v="12"/>
    <n v="0"/>
    <x v="262"/>
    <x v="262"/>
    <s v="Semak belukar"/>
    <x v="12"/>
    <x v="0"/>
    <x v="0"/>
  </r>
  <r>
    <n v="9088"/>
    <n v="635"/>
    <n v="67"/>
    <n v="2"/>
    <x v="3"/>
    <n v="0"/>
    <x v="262"/>
    <x v="262"/>
    <s v="Hutan lahan kering sekunder / bekas tebangan"/>
    <x v="3"/>
    <x v="0"/>
    <x v="1"/>
  </r>
  <r>
    <n v="9089"/>
    <n v="124"/>
    <n v="43"/>
    <n v="18"/>
    <x v="12"/>
    <n v="0"/>
    <x v="258"/>
    <x v="258"/>
    <s v="Lahan terbuka"/>
    <x v="12"/>
    <x v="0"/>
    <x v="0"/>
  </r>
  <r>
    <n v="9090"/>
    <n v="312"/>
    <n v="13"/>
    <n v="2"/>
    <x v="13"/>
    <n v="0"/>
    <x v="266"/>
    <x v="266"/>
    <s v="Hutan lahan kering sekunder / bekas tebangan"/>
    <x v="13"/>
    <x v="0"/>
    <x v="0"/>
  </r>
  <r>
    <n v="9091"/>
    <n v="94"/>
    <n v="21"/>
    <n v="18"/>
    <x v="4"/>
    <n v="0"/>
    <x v="259"/>
    <x v="259"/>
    <s v="Lahan terbuka"/>
    <x v="4"/>
    <x v="0"/>
    <x v="0"/>
  </r>
  <r>
    <n v="9092"/>
    <n v="1"/>
    <n v="43"/>
    <n v="9"/>
    <x v="13"/>
    <n v="0"/>
    <x v="258"/>
    <x v="258"/>
    <s v="Semak belukar"/>
    <x v="13"/>
    <x v="0"/>
    <x v="0"/>
  </r>
  <r>
    <n v="9093"/>
    <n v="15"/>
    <n v="65"/>
    <n v="14"/>
    <x v="12"/>
    <n v="0"/>
    <x v="264"/>
    <x v="264"/>
    <s v="Sawah"/>
    <x v="12"/>
    <x v="0"/>
    <x v="0"/>
  </r>
  <r>
    <n v="9094"/>
    <n v="49"/>
    <n v="66"/>
    <n v="2"/>
    <x v="6"/>
    <n v="0"/>
    <x v="260"/>
    <x v="260"/>
    <s v="Hutan lahan kering sekunder / bekas tebangan"/>
    <x v="6"/>
    <x v="0"/>
    <x v="1"/>
  </r>
  <r>
    <n v="9095"/>
    <n v="3223"/>
    <n v="13"/>
    <n v="11"/>
    <x v="2"/>
    <n v="0"/>
    <x v="266"/>
    <x v="266"/>
    <s v="Savanna / Padang rumput"/>
    <x v="2"/>
    <x v="0"/>
    <x v="0"/>
  </r>
  <r>
    <n v="9096"/>
    <n v="48"/>
    <n v="13"/>
    <n v="1"/>
    <x v="1"/>
    <n v="0"/>
    <x v="266"/>
    <x v="266"/>
    <s v="Hutan lahan kering primer"/>
    <x v="1"/>
    <x v="0"/>
    <x v="1"/>
  </r>
  <r>
    <n v="9097"/>
    <n v="7"/>
    <n v="21"/>
    <n v="11"/>
    <x v="6"/>
    <n v="1"/>
    <x v="259"/>
    <x v="259"/>
    <s v="Savanna / Padang rumput"/>
    <x v="6"/>
    <x v="1"/>
    <x v="0"/>
  </r>
  <r>
    <n v="9098"/>
    <n v="236"/>
    <n v="43"/>
    <n v="9"/>
    <x v="7"/>
    <n v="0"/>
    <x v="258"/>
    <x v="258"/>
    <s v="Semak belukar"/>
    <x v="7"/>
    <x v="0"/>
    <x v="0"/>
  </r>
  <r>
    <n v="9099"/>
    <n v="756"/>
    <n v="65"/>
    <n v="18"/>
    <x v="12"/>
    <n v="0"/>
    <x v="264"/>
    <x v="264"/>
    <s v="Lahan terbuka"/>
    <x v="12"/>
    <x v="0"/>
    <x v="0"/>
  </r>
  <r>
    <n v="9100"/>
    <n v="10"/>
    <n v="13"/>
    <n v="2"/>
    <x v="2"/>
    <n v="0"/>
    <x v="266"/>
    <x v="266"/>
    <s v="Hutan lahan kering sekunder / bekas tebangan"/>
    <x v="2"/>
    <x v="0"/>
    <x v="1"/>
  </r>
  <r>
    <n v="9101"/>
    <n v="8"/>
    <n v="42"/>
    <n v="18"/>
    <x v="5"/>
    <n v="0"/>
    <x v="265"/>
    <x v="265"/>
    <s v="Lahan terbuka"/>
    <x v="5"/>
    <x v="0"/>
    <x v="0"/>
  </r>
  <r>
    <n v="9102"/>
    <n v="161"/>
    <n v="39"/>
    <n v="2"/>
    <x v="7"/>
    <n v="0"/>
    <x v="267"/>
    <x v="267"/>
    <s v="Hutan lahan kering sekunder / bekas tebangan"/>
    <x v="7"/>
    <x v="0"/>
    <x v="1"/>
  </r>
  <r>
    <n v="9103"/>
    <n v="70"/>
    <n v="65"/>
    <n v="18"/>
    <x v="5"/>
    <n v="0"/>
    <x v="264"/>
    <x v="264"/>
    <s v="Lahan terbuka"/>
    <x v="5"/>
    <x v="0"/>
    <x v="0"/>
  </r>
  <r>
    <n v="9104"/>
    <n v="700"/>
    <n v="42"/>
    <n v="12"/>
    <x v="3"/>
    <n v="0"/>
    <x v="265"/>
    <x v="265"/>
    <s v="Pertanian lahan kering"/>
    <x v="3"/>
    <x v="0"/>
    <x v="0"/>
  </r>
  <r>
    <n v="9105"/>
    <n v="666"/>
    <n v="42"/>
    <n v="14"/>
    <x v="6"/>
    <n v="0"/>
    <x v="265"/>
    <x v="265"/>
    <s v="Sawah"/>
    <x v="6"/>
    <x v="0"/>
    <x v="0"/>
  </r>
  <r>
    <n v="9106"/>
    <n v="7"/>
    <n v="43"/>
    <n v="9"/>
    <x v="12"/>
    <n v="0"/>
    <x v="258"/>
    <x v="258"/>
    <s v="Semak belukar"/>
    <x v="12"/>
    <x v="0"/>
    <x v="0"/>
  </r>
  <r>
    <n v="9107"/>
    <n v="60"/>
    <n v="21"/>
    <n v="13"/>
    <x v="6"/>
    <n v="1"/>
    <x v="259"/>
    <x v="259"/>
    <s v="Pertanian lahan kering  campur semak / kebun campur"/>
    <x v="6"/>
    <x v="1"/>
    <x v="0"/>
  </r>
  <r>
    <n v="9108"/>
    <n v="179"/>
    <n v="42"/>
    <n v="16"/>
    <x v="3"/>
    <n v="0"/>
    <x v="265"/>
    <x v="265"/>
    <s v="Pemukiman"/>
    <x v="3"/>
    <x v="0"/>
    <x v="0"/>
  </r>
  <r>
    <n v="9109"/>
    <n v="61"/>
    <n v="42"/>
    <n v="9"/>
    <x v="7"/>
    <n v="0"/>
    <x v="265"/>
    <x v="265"/>
    <s v="Semak belukar"/>
    <x v="7"/>
    <x v="0"/>
    <x v="0"/>
  </r>
  <r>
    <n v="9110"/>
    <n v="18"/>
    <n v="46"/>
    <n v="20"/>
    <x v="12"/>
    <n v="0"/>
    <x v="236"/>
    <x v="236"/>
    <s v="Tubuh air"/>
    <x v="12"/>
    <x v="0"/>
    <x v="0"/>
  </r>
  <r>
    <n v="9111"/>
    <n v="48"/>
    <n v="11"/>
    <n v="2"/>
    <x v="2"/>
    <n v="0"/>
    <x v="255"/>
    <x v="255"/>
    <s v="Hutan lahan kering sekunder / bekas tebangan"/>
    <x v="2"/>
    <x v="0"/>
    <x v="1"/>
  </r>
  <r>
    <n v="9112"/>
    <n v="64"/>
    <n v="11"/>
    <n v="1"/>
    <x v="2"/>
    <n v="0"/>
    <x v="255"/>
    <x v="255"/>
    <s v="Hutan lahan kering primer"/>
    <x v="2"/>
    <x v="0"/>
    <x v="1"/>
  </r>
  <r>
    <n v="9113"/>
    <n v="4"/>
    <n v="46"/>
    <n v="20"/>
    <x v="19"/>
    <n v="0"/>
    <x v="236"/>
    <x v="236"/>
    <s v="Tubuh air"/>
    <x v="19"/>
    <x v="0"/>
    <x v="0"/>
  </r>
  <r>
    <n v="9114"/>
    <n v="3154"/>
    <n v="11"/>
    <n v="2"/>
    <x v="13"/>
    <n v="0"/>
    <x v="255"/>
    <x v="255"/>
    <s v="Hutan lahan kering sekunder / bekas tebangan"/>
    <x v="13"/>
    <x v="0"/>
    <x v="0"/>
  </r>
  <r>
    <n v="9115"/>
    <n v="2502"/>
    <n v="11"/>
    <n v="1"/>
    <x v="13"/>
    <n v="0"/>
    <x v="255"/>
    <x v="255"/>
    <s v="Hutan lahan kering primer"/>
    <x v="13"/>
    <x v="0"/>
    <x v="0"/>
  </r>
  <r>
    <n v="9116"/>
    <n v="40"/>
    <n v="43"/>
    <n v="9"/>
    <x v="19"/>
    <n v="0"/>
    <x v="258"/>
    <x v="258"/>
    <s v="Semak belukar"/>
    <x v="19"/>
    <x v="0"/>
    <x v="0"/>
  </r>
  <r>
    <n v="9117"/>
    <n v="1"/>
    <n v="66"/>
    <n v="14"/>
    <x v="1"/>
    <n v="0"/>
    <x v="260"/>
    <x v="260"/>
    <s v="Sawah"/>
    <x v="1"/>
    <x v="0"/>
    <x v="0"/>
  </r>
  <r>
    <n v="9118"/>
    <n v="150"/>
    <n v="66"/>
    <n v="2"/>
    <x v="5"/>
    <n v="0"/>
    <x v="260"/>
    <x v="260"/>
    <s v="Hutan lahan kering sekunder / bekas tebangan"/>
    <x v="5"/>
    <x v="0"/>
    <x v="1"/>
  </r>
  <r>
    <n v="9119"/>
    <n v="2541"/>
    <n v="21"/>
    <n v="13"/>
    <x v="5"/>
    <n v="0"/>
    <x v="259"/>
    <x v="259"/>
    <s v="Pertanian lahan kering  campur semak / kebun campur"/>
    <x v="5"/>
    <x v="0"/>
    <x v="0"/>
  </r>
  <r>
    <n v="9120"/>
    <n v="163"/>
    <n v="21"/>
    <n v="5"/>
    <x v="11"/>
    <n v="0"/>
    <x v="259"/>
    <x v="259"/>
    <s v="Hutan mangrove primer"/>
    <x v="11"/>
    <x v="0"/>
    <x v="2"/>
  </r>
  <r>
    <n v="9121"/>
    <n v="2"/>
    <n v="42"/>
    <n v="14"/>
    <x v="3"/>
    <n v="0"/>
    <x v="265"/>
    <x v="265"/>
    <s v="Sawah"/>
    <x v="3"/>
    <x v="0"/>
    <x v="0"/>
  </r>
  <r>
    <n v="9122"/>
    <n v="1250"/>
    <n v="70"/>
    <n v="2"/>
    <x v="2"/>
    <n v="0"/>
    <x v="263"/>
    <x v="263"/>
    <s v="Hutan lahan kering sekunder / bekas tebangan"/>
    <x v="2"/>
    <x v="0"/>
    <x v="1"/>
  </r>
  <r>
    <n v="9123"/>
    <n v="13"/>
    <n v="70"/>
    <n v="0"/>
    <x v="0"/>
    <n v="0"/>
    <x v="263"/>
    <x v="263"/>
    <s v="No data"/>
    <x v="0"/>
    <x v="0"/>
    <x v="0"/>
  </r>
  <r>
    <n v="9124"/>
    <n v="28"/>
    <n v="13"/>
    <n v="1"/>
    <x v="4"/>
    <n v="0"/>
    <x v="266"/>
    <x v="266"/>
    <s v="Hutan lahan kering primer"/>
    <x v="4"/>
    <x v="0"/>
    <x v="2"/>
  </r>
  <r>
    <n v="9125"/>
    <n v="13"/>
    <n v="65"/>
    <n v="9"/>
    <x v="12"/>
    <n v="0"/>
    <x v="264"/>
    <x v="264"/>
    <s v="Semak belukar"/>
    <x v="12"/>
    <x v="0"/>
    <x v="0"/>
  </r>
  <r>
    <n v="9126"/>
    <n v="197"/>
    <n v="42"/>
    <n v="14"/>
    <x v="17"/>
    <n v="0"/>
    <x v="265"/>
    <x v="265"/>
    <s v="Sawah"/>
    <x v="17"/>
    <x v="0"/>
    <x v="0"/>
  </r>
  <r>
    <n v="9127"/>
    <n v="18"/>
    <n v="42"/>
    <n v="14"/>
    <x v="4"/>
    <n v="0"/>
    <x v="265"/>
    <x v="265"/>
    <s v="Sawah"/>
    <x v="4"/>
    <x v="0"/>
    <x v="0"/>
  </r>
  <r>
    <n v="9128"/>
    <n v="2"/>
    <n v="42"/>
    <n v="16"/>
    <x v="6"/>
    <n v="0"/>
    <x v="265"/>
    <x v="265"/>
    <s v="Pemukiman"/>
    <x v="6"/>
    <x v="0"/>
    <x v="0"/>
  </r>
  <r>
    <n v="9129"/>
    <n v="2"/>
    <n v="42"/>
    <n v="16"/>
    <x v="4"/>
    <n v="0"/>
    <x v="265"/>
    <x v="265"/>
    <s v="Pemukiman"/>
    <x v="4"/>
    <x v="0"/>
    <x v="0"/>
  </r>
  <r>
    <n v="9130"/>
    <n v="1938"/>
    <n v="65"/>
    <n v="9"/>
    <x v="7"/>
    <n v="0"/>
    <x v="264"/>
    <x v="264"/>
    <s v="Semak belukar"/>
    <x v="7"/>
    <x v="0"/>
    <x v="0"/>
  </r>
  <r>
    <n v="9131"/>
    <n v="1"/>
    <n v="66"/>
    <n v="14"/>
    <x v="4"/>
    <n v="0"/>
    <x v="260"/>
    <x v="260"/>
    <s v="Sawah"/>
    <x v="4"/>
    <x v="0"/>
    <x v="0"/>
  </r>
  <r>
    <n v="9132"/>
    <n v="9"/>
    <n v="42"/>
    <n v="12"/>
    <x v="17"/>
    <n v="0"/>
    <x v="265"/>
    <x v="265"/>
    <s v="Pertanian lahan kering"/>
    <x v="17"/>
    <x v="0"/>
    <x v="0"/>
  </r>
  <r>
    <n v="9133"/>
    <n v="21"/>
    <n v="46"/>
    <n v="12"/>
    <x v="2"/>
    <n v="0"/>
    <x v="236"/>
    <x v="236"/>
    <s v="Pertanian lahan kering"/>
    <x v="2"/>
    <x v="0"/>
    <x v="0"/>
  </r>
  <r>
    <n v="9134"/>
    <n v="6"/>
    <n v="70"/>
    <n v="0"/>
    <x v="1"/>
    <n v="0"/>
    <x v="263"/>
    <x v="263"/>
    <s v="No data"/>
    <x v="1"/>
    <x v="0"/>
    <x v="0"/>
  </r>
  <r>
    <n v="9135"/>
    <n v="1"/>
    <n v="70"/>
    <n v="0"/>
    <x v="6"/>
    <n v="0"/>
    <x v="263"/>
    <x v="263"/>
    <s v="No data"/>
    <x v="6"/>
    <x v="0"/>
    <x v="0"/>
  </r>
  <r>
    <n v="9136"/>
    <n v="35"/>
    <n v="21"/>
    <n v="13"/>
    <x v="12"/>
    <n v="0"/>
    <x v="259"/>
    <x v="259"/>
    <s v="Pertanian lahan kering  campur semak / kebun campur"/>
    <x v="12"/>
    <x v="0"/>
    <x v="0"/>
  </r>
  <r>
    <n v="9137"/>
    <n v="10"/>
    <n v="42"/>
    <n v="6"/>
    <x v="17"/>
    <n v="0"/>
    <x v="265"/>
    <x v="265"/>
    <s v="Hutan mangrove sekunder"/>
    <x v="17"/>
    <x v="0"/>
    <x v="1"/>
  </r>
  <r>
    <n v="9138"/>
    <n v="39"/>
    <n v="65"/>
    <n v="14"/>
    <x v="4"/>
    <n v="0"/>
    <x v="264"/>
    <x v="264"/>
    <s v="Sawah"/>
    <x v="4"/>
    <x v="0"/>
    <x v="0"/>
  </r>
  <r>
    <n v="9139"/>
    <n v="111"/>
    <n v="42"/>
    <n v="9"/>
    <x v="3"/>
    <n v="0"/>
    <x v="265"/>
    <x v="265"/>
    <s v="Semak belukar"/>
    <x v="3"/>
    <x v="0"/>
    <x v="0"/>
  </r>
  <r>
    <n v="9140"/>
    <n v="121"/>
    <n v="42"/>
    <n v="12"/>
    <x v="19"/>
    <n v="0"/>
    <x v="265"/>
    <x v="265"/>
    <s v="Pertanian lahan kering"/>
    <x v="19"/>
    <x v="0"/>
    <x v="0"/>
  </r>
  <r>
    <n v="9141"/>
    <n v="318"/>
    <n v="39"/>
    <n v="9"/>
    <x v="2"/>
    <n v="0"/>
    <x v="267"/>
    <x v="267"/>
    <s v="Semak belukar"/>
    <x v="2"/>
    <x v="0"/>
    <x v="0"/>
  </r>
  <r>
    <n v="9142"/>
    <n v="280"/>
    <n v="39"/>
    <n v="2"/>
    <x v="2"/>
    <n v="0"/>
    <x v="267"/>
    <x v="267"/>
    <s v="Hutan lahan kering sekunder / bekas tebangan"/>
    <x v="2"/>
    <x v="0"/>
    <x v="1"/>
  </r>
  <r>
    <n v="9143"/>
    <n v="52"/>
    <n v="46"/>
    <n v="12"/>
    <x v="1"/>
    <n v="0"/>
    <x v="236"/>
    <x v="236"/>
    <s v="Pertanian lahan kering"/>
    <x v="1"/>
    <x v="0"/>
    <x v="0"/>
  </r>
  <r>
    <n v="9144"/>
    <n v="40"/>
    <n v="42"/>
    <n v="6"/>
    <x v="11"/>
    <n v="0"/>
    <x v="265"/>
    <x v="265"/>
    <s v="Hutan mangrove sekunder"/>
    <x v="11"/>
    <x v="0"/>
    <x v="0"/>
  </r>
  <r>
    <n v="9145"/>
    <n v="307"/>
    <n v="65"/>
    <n v="1"/>
    <x v="13"/>
    <n v="0"/>
    <x v="264"/>
    <x v="264"/>
    <s v="Hutan lahan kering primer"/>
    <x v="13"/>
    <x v="0"/>
    <x v="0"/>
  </r>
  <r>
    <n v="9146"/>
    <n v="1"/>
    <n v="70"/>
    <n v="0"/>
    <x v="7"/>
    <n v="0"/>
    <x v="263"/>
    <x v="263"/>
    <s v="No data"/>
    <x v="7"/>
    <x v="0"/>
    <x v="0"/>
  </r>
  <r>
    <n v="9147"/>
    <n v="168"/>
    <n v="12"/>
    <n v="9"/>
    <x v="13"/>
    <n v="0"/>
    <x v="268"/>
    <x v="268"/>
    <s v="Semak belukar"/>
    <x v="13"/>
    <x v="0"/>
    <x v="0"/>
  </r>
  <r>
    <n v="9148"/>
    <n v="190"/>
    <n v="12"/>
    <n v="11"/>
    <x v="1"/>
    <n v="0"/>
    <x v="268"/>
    <x v="268"/>
    <s v="Savanna / Padang rumput"/>
    <x v="1"/>
    <x v="0"/>
    <x v="0"/>
  </r>
  <r>
    <n v="9149"/>
    <n v="51"/>
    <n v="12"/>
    <n v="18"/>
    <x v="1"/>
    <n v="0"/>
    <x v="268"/>
    <x v="268"/>
    <s v="Lahan terbuka"/>
    <x v="1"/>
    <x v="0"/>
    <x v="0"/>
  </r>
  <r>
    <n v="9150"/>
    <n v="1"/>
    <n v="42"/>
    <n v="14"/>
    <x v="5"/>
    <n v="0"/>
    <x v="265"/>
    <x v="265"/>
    <s v="Sawah"/>
    <x v="5"/>
    <x v="0"/>
    <x v="0"/>
  </r>
  <r>
    <n v="9151"/>
    <n v="29"/>
    <n v="42"/>
    <n v="0"/>
    <x v="11"/>
    <n v="0"/>
    <x v="265"/>
    <x v="265"/>
    <s v="No data"/>
    <x v="11"/>
    <x v="0"/>
    <x v="0"/>
  </r>
  <r>
    <n v="9152"/>
    <n v="1"/>
    <n v="42"/>
    <n v="0"/>
    <x v="3"/>
    <n v="0"/>
    <x v="265"/>
    <x v="265"/>
    <s v="No data"/>
    <x v="3"/>
    <x v="0"/>
    <x v="0"/>
  </r>
  <r>
    <n v="9153"/>
    <n v="5"/>
    <n v="65"/>
    <n v="1"/>
    <x v="5"/>
    <n v="0"/>
    <x v="264"/>
    <x v="264"/>
    <s v="Hutan lahan kering primer"/>
    <x v="5"/>
    <x v="0"/>
    <x v="1"/>
  </r>
  <r>
    <n v="9154"/>
    <n v="547"/>
    <n v="12"/>
    <n v="9"/>
    <x v="1"/>
    <n v="0"/>
    <x v="268"/>
    <x v="268"/>
    <s v="Semak belukar"/>
    <x v="1"/>
    <x v="0"/>
    <x v="0"/>
  </r>
  <r>
    <n v="9155"/>
    <n v="30"/>
    <n v="42"/>
    <n v="16"/>
    <x v="15"/>
    <n v="0"/>
    <x v="265"/>
    <x v="265"/>
    <s v="Pemukiman"/>
    <x v="15"/>
    <x v="0"/>
    <x v="0"/>
  </r>
  <r>
    <n v="9156"/>
    <n v="6"/>
    <n v="42"/>
    <n v="16"/>
    <x v="7"/>
    <n v="0"/>
    <x v="265"/>
    <x v="265"/>
    <s v="Pemukiman"/>
    <x v="7"/>
    <x v="0"/>
    <x v="0"/>
  </r>
  <r>
    <n v="9157"/>
    <n v="5"/>
    <n v="42"/>
    <n v="0"/>
    <x v="7"/>
    <n v="0"/>
    <x v="265"/>
    <x v="265"/>
    <s v="No data"/>
    <x v="7"/>
    <x v="0"/>
    <x v="0"/>
  </r>
  <r>
    <n v="9158"/>
    <n v="3"/>
    <n v="42"/>
    <n v="2"/>
    <x v="19"/>
    <n v="0"/>
    <x v="265"/>
    <x v="265"/>
    <s v="Hutan lahan kering sekunder / bekas tebangan"/>
    <x v="19"/>
    <x v="0"/>
    <x v="1"/>
  </r>
  <r>
    <n v="9159"/>
    <n v="2"/>
    <n v="42"/>
    <n v="2"/>
    <x v="15"/>
    <n v="0"/>
    <x v="265"/>
    <x v="265"/>
    <s v="Hutan lahan kering sekunder / bekas tebangan"/>
    <x v="15"/>
    <x v="0"/>
    <x v="1"/>
  </r>
  <r>
    <n v="9160"/>
    <n v="4"/>
    <n v="42"/>
    <n v="0"/>
    <x v="17"/>
    <n v="0"/>
    <x v="265"/>
    <x v="265"/>
    <s v="No data"/>
    <x v="17"/>
    <x v="0"/>
    <x v="0"/>
  </r>
  <r>
    <n v="9161"/>
    <n v="2"/>
    <n v="42"/>
    <n v="9"/>
    <x v="21"/>
    <n v="0"/>
    <x v="265"/>
    <x v="265"/>
    <s v="Semak belukar"/>
    <x v="21"/>
    <x v="0"/>
    <x v="0"/>
  </r>
  <r>
    <n v="9162"/>
    <n v="77"/>
    <n v="13"/>
    <n v="11"/>
    <x v="6"/>
    <n v="0"/>
    <x v="266"/>
    <x v="266"/>
    <s v="Savanna / Padang rumput"/>
    <x v="6"/>
    <x v="0"/>
    <x v="0"/>
  </r>
  <r>
    <n v="9163"/>
    <n v="75"/>
    <n v="42"/>
    <n v="13"/>
    <x v="3"/>
    <n v="0"/>
    <x v="265"/>
    <x v="265"/>
    <s v="Pertanian lahan kering  campur semak / kebun campur"/>
    <x v="3"/>
    <x v="0"/>
    <x v="0"/>
  </r>
  <r>
    <n v="9164"/>
    <n v="3"/>
    <n v="42"/>
    <n v="13"/>
    <x v="21"/>
    <n v="0"/>
    <x v="265"/>
    <x v="265"/>
    <s v="Pertanian lahan kering  campur semak / kebun campur"/>
    <x v="21"/>
    <x v="0"/>
    <x v="0"/>
  </r>
  <r>
    <n v="9165"/>
    <n v="426"/>
    <n v="43"/>
    <n v="2"/>
    <x v="19"/>
    <n v="0"/>
    <x v="258"/>
    <x v="258"/>
    <s v="Hutan lahan kering sekunder / bekas tebangan"/>
    <x v="19"/>
    <x v="0"/>
    <x v="1"/>
  </r>
  <r>
    <n v="9166"/>
    <n v="11"/>
    <n v="42"/>
    <n v="9"/>
    <x v="0"/>
    <n v="0"/>
    <x v="265"/>
    <x v="265"/>
    <s v="Semak belukar"/>
    <x v="0"/>
    <x v="0"/>
    <x v="0"/>
  </r>
  <r>
    <n v="9167"/>
    <n v="3"/>
    <n v="42"/>
    <n v="0"/>
    <x v="4"/>
    <n v="0"/>
    <x v="265"/>
    <x v="265"/>
    <s v="No data"/>
    <x v="4"/>
    <x v="0"/>
    <x v="0"/>
  </r>
  <r>
    <n v="9168"/>
    <n v="4"/>
    <n v="42"/>
    <n v="2"/>
    <x v="9"/>
    <n v="0"/>
    <x v="265"/>
    <x v="265"/>
    <s v="Hutan lahan kering sekunder / bekas tebangan"/>
    <x v="9"/>
    <x v="0"/>
    <x v="0"/>
  </r>
  <r>
    <n v="9169"/>
    <n v="6"/>
    <n v="43"/>
    <n v="18"/>
    <x v="4"/>
    <n v="0"/>
    <x v="258"/>
    <x v="258"/>
    <s v="Lahan terbuka"/>
    <x v="4"/>
    <x v="0"/>
    <x v="0"/>
  </r>
  <r>
    <n v="9170"/>
    <n v="3"/>
    <n v="42"/>
    <n v="16"/>
    <x v="5"/>
    <n v="0"/>
    <x v="265"/>
    <x v="265"/>
    <s v="Pemukiman"/>
    <x v="5"/>
    <x v="0"/>
    <x v="0"/>
  </r>
  <r>
    <n v="9171"/>
    <n v="2"/>
    <n v="42"/>
    <n v="16"/>
    <x v="9"/>
    <n v="0"/>
    <x v="265"/>
    <x v="265"/>
    <s v="Pemukiman"/>
    <x v="9"/>
    <x v="0"/>
    <x v="0"/>
  </r>
  <r>
    <n v="9172"/>
    <n v="60"/>
    <n v="42"/>
    <n v="14"/>
    <x v="11"/>
    <n v="0"/>
    <x v="265"/>
    <x v="265"/>
    <s v="Sawah"/>
    <x v="11"/>
    <x v="0"/>
    <x v="0"/>
  </r>
  <r>
    <n v="9173"/>
    <n v="2"/>
    <n v="42"/>
    <n v="0"/>
    <x v="9"/>
    <n v="0"/>
    <x v="265"/>
    <x v="265"/>
    <s v="No data"/>
    <x v="9"/>
    <x v="0"/>
    <x v="0"/>
  </r>
  <r>
    <n v="9174"/>
    <n v="1"/>
    <n v="42"/>
    <n v="0"/>
    <x v="15"/>
    <n v="0"/>
    <x v="265"/>
    <x v="265"/>
    <s v="No data"/>
    <x v="15"/>
    <x v="0"/>
    <x v="0"/>
  </r>
  <r>
    <n v="9175"/>
    <n v="32"/>
    <n v="65"/>
    <n v="2"/>
    <x v="13"/>
    <n v="0"/>
    <x v="264"/>
    <x v="264"/>
    <s v="Hutan lahan kering sekunder / bekas tebangan"/>
    <x v="13"/>
    <x v="0"/>
    <x v="0"/>
  </r>
  <r>
    <n v="9176"/>
    <n v="717"/>
    <n v="12"/>
    <n v="9"/>
    <x v="2"/>
    <n v="0"/>
    <x v="268"/>
    <x v="268"/>
    <s v="Semak belukar"/>
    <x v="2"/>
    <x v="0"/>
    <x v="0"/>
  </r>
  <r>
    <n v="9177"/>
    <n v="2"/>
    <n v="42"/>
    <n v="0"/>
    <x v="2"/>
    <n v="0"/>
    <x v="265"/>
    <x v="265"/>
    <s v="No data"/>
    <x v="2"/>
    <x v="0"/>
    <x v="0"/>
  </r>
  <r>
    <n v="9178"/>
    <n v="5"/>
    <n v="66"/>
    <n v="14"/>
    <x v="2"/>
    <n v="0"/>
    <x v="260"/>
    <x v="260"/>
    <s v="Sawah"/>
    <x v="2"/>
    <x v="0"/>
    <x v="0"/>
  </r>
  <r>
    <n v="9179"/>
    <n v="12"/>
    <n v="11"/>
    <n v="9"/>
    <x v="7"/>
    <n v="0"/>
    <x v="255"/>
    <x v="255"/>
    <s v="Semak belukar"/>
    <x v="7"/>
    <x v="0"/>
    <x v="0"/>
  </r>
  <r>
    <n v="9180"/>
    <n v="135"/>
    <n v="42"/>
    <n v="13"/>
    <x v="6"/>
    <n v="0"/>
    <x v="265"/>
    <x v="265"/>
    <s v="Pertanian lahan kering  campur semak / kebun campur"/>
    <x v="6"/>
    <x v="0"/>
    <x v="0"/>
  </r>
  <r>
    <n v="9181"/>
    <n v="2"/>
    <n v="42"/>
    <n v="13"/>
    <x v="2"/>
    <n v="0"/>
    <x v="265"/>
    <x v="265"/>
    <s v="Pertanian lahan kering  campur semak / kebun campur"/>
    <x v="2"/>
    <x v="0"/>
    <x v="0"/>
  </r>
  <r>
    <n v="9182"/>
    <n v="1729"/>
    <n v="15"/>
    <n v="9"/>
    <x v="13"/>
    <n v="0"/>
    <x v="256"/>
    <x v="256"/>
    <s v="Semak belukar"/>
    <x v="13"/>
    <x v="0"/>
    <x v="0"/>
  </r>
  <r>
    <n v="9183"/>
    <n v="33"/>
    <n v="42"/>
    <n v="21"/>
    <x v="6"/>
    <n v="0"/>
    <x v="265"/>
    <x v="265"/>
    <s v="Rawa"/>
    <x v="6"/>
    <x v="0"/>
    <x v="0"/>
  </r>
  <r>
    <n v="9184"/>
    <n v="581"/>
    <n v="42"/>
    <n v="21"/>
    <x v="17"/>
    <n v="0"/>
    <x v="265"/>
    <x v="265"/>
    <s v="Rawa"/>
    <x v="17"/>
    <x v="0"/>
    <x v="0"/>
  </r>
  <r>
    <n v="9185"/>
    <n v="12"/>
    <n v="39"/>
    <n v="9"/>
    <x v="7"/>
    <n v="0"/>
    <x v="267"/>
    <x v="267"/>
    <s v="Semak belukar"/>
    <x v="7"/>
    <x v="0"/>
    <x v="0"/>
  </r>
  <r>
    <n v="9186"/>
    <n v="778"/>
    <n v="21"/>
    <n v="18"/>
    <x v="8"/>
    <n v="0"/>
    <x v="259"/>
    <x v="259"/>
    <s v="Lahan terbuka"/>
    <x v="8"/>
    <x v="0"/>
    <x v="0"/>
  </r>
  <r>
    <n v="9187"/>
    <n v="11"/>
    <n v="21"/>
    <n v="5"/>
    <x v="1"/>
    <n v="0"/>
    <x v="259"/>
    <x v="259"/>
    <s v="Hutan mangrove primer"/>
    <x v="1"/>
    <x v="0"/>
    <x v="1"/>
  </r>
  <r>
    <n v="9188"/>
    <n v="362"/>
    <n v="39"/>
    <n v="13"/>
    <x v="3"/>
    <n v="0"/>
    <x v="267"/>
    <x v="267"/>
    <s v="Pertanian lahan kering  campur semak / kebun campur"/>
    <x v="3"/>
    <x v="0"/>
    <x v="0"/>
  </r>
  <r>
    <n v="9189"/>
    <n v="402"/>
    <n v="39"/>
    <n v="13"/>
    <x v="7"/>
    <n v="0"/>
    <x v="267"/>
    <x v="267"/>
    <s v="Pertanian lahan kering  campur semak / kebun campur"/>
    <x v="7"/>
    <x v="0"/>
    <x v="0"/>
  </r>
  <r>
    <n v="9190"/>
    <n v="1"/>
    <n v="39"/>
    <n v="2"/>
    <x v="4"/>
    <n v="0"/>
    <x v="267"/>
    <x v="267"/>
    <s v="Hutan lahan kering sekunder / bekas tebangan"/>
    <x v="4"/>
    <x v="0"/>
    <x v="0"/>
  </r>
  <r>
    <n v="9191"/>
    <n v="6"/>
    <n v="65"/>
    <n v="18"/>
    <x v="8"/>
    <n v="0"/>
    <x v="264"/>
    <x v="264"/>
    <s v="Lahan terbuka"/>
    <x v="8"/>
    <x v="0"/>
    <x v="0"/>
  </r>
  <r>
    <n v="9192"/>
    <n v="13"/>
    <n v="11"/>
    <n v="0"/>
    <x v="8"/>
    <n v="0"/>
    <x v="255"/>
    <x v="255"/>
    <s v="No data"/>
    <x v="8"/>
    <x v="0"/>
    <x v="0"/>
  </r>
  <r>
    <n v="9193"/>
    <n v="9"/>
    <n v="11"/>
    <n v="9"/>
    <x v="8"/>
    <n v="0"/>
    <x v="255"/>
    <x v="255"/>
    <s v="Semak belukar"/>
    <x v="8"/>
    <x v="0"/>
    <x v="0"/>
  </r>
  <r>
    <n v="9194"/>
    <n v="2405"/>
    <n v="39"/>
    <n v="13"/>
    <x v="6"/>
    <n v="0"/>
    <x v="267"/>
    <x v="267"/>
    <s v="Pertanian lahan kering  campur semak / kebun campur"/>
    <x v="6"/>
    <x v="0"/>
    <x v="0"/>
  </r>
  <r>
    <n v="9195"/>
    <n v="15"/>
    <n v="39"/>
    <n v="13"/>
    <x v="2"/>
    <n v="0"/>
    <x v="267"/>
    <x v="267"/>
    <s v="Pertanian lahan kering  campur semak / kebun campur"/>
    <x v="2"/>
    <x v="0"/>
    <x v="0"/>
  </r>
  <r>
    <n v="9196"/>
    <n v="1181"/>
    <n v="39"/>
    <n v="13"/>
    <x v="4"/>
    <n v="0"/>
    <x v="267"/>
    <x v="267"/>
    <s v="Pertanian lahan kering  campur semak / kebun campur"/>
    <x v="4"/>
    <x v="0"/>
    <x v="0"/>
  </r>
  <r>
    <n v="9197"/>
    <n v="477"/>
    <n v="43"/>
    <n v="13"/>
    <x v="3"/>
    <n v="0"/>
    <x v="258"/>
    <x v="258"/>
    <s v="Pertanian lahan kering  campur semak / kebun campur"/>
    <x v="3"/>
    <x v="0"/>
    <x v="0"/>
  </r>
  <r>
    <n v="9198"/>
    <n v="53"/>
    <n v="11"/>
    <n v="1"/>
    <x v="1"/>
    <n v="0"/>
    <x v="255"/>
    <x v="255"/>
    <s v="Hutan lahan kering primer"/>
    <x v="1"/>
    <x v="0"/>
    <x v="1"/>
  </r>
  <r>
    <n v="9199"/>
    <n v="792"/>
    <n v="21"/>
    <n v="11"/>
    <x v="13"/>
    <n v="0"/>
    <x v="259"/>
    <x v="259"/>
    <s v="Savanna / Padang rumput"/>
    <x v="13"/>
    <x v="0"/>
    <x v="0"/>
  </r>
  <r>
    <n v="9200"/>
    <n v="22"/>
    <n v="42"/>
    <n v="15"/>
    <x v="6"/>
    <n v="0"/>
    <x v="265"/>
    <x v="265"/>
    <s v="Tambak"/>
    <x v="6"/>
    <x v="0"/>
    <x v="0"/>
  </r>
  <r>
    <n v="9201"/>
    <n v="3118"/>
    <n v="43"/>
    <n v="13"/>
    <x v="7"/>
    <n v="0"/>
    <x v="258"/>
    <x v="258"/>
    <s v="Pertanian lahan kering  campur semak / kebun campur"/>
    <x v="7"/>
    <x v="0"/>
    <x v="0"/>
  </r>
  <r>
    <n v="9202"/>
    <n v="6"/>
    <n v="43"/>
    <n v="13"/>
    <x v="4"/>
    <n v="0"/>
    <x v="258"/>
    <x v="258"/>
    <s v="Pertanian lahan kering  campur semak / kebun campur"/>
    <x v="4"/>
    <x v="0"/>
    <x v="0"/>
  </r>
  <r>
    <n v="9203"/>
    <n v="93"/>
    <n v="43"/>
    <n v="13"/>
    <x v="1"/>
    <n v="0"/>
    <x v="258"/>
    <x v="258"/>
    <s v="Pertanian lahan kering  campur semak / kebun campur"/>
    <x v="1"/>
    <x v="0"/>
    <x v="0"/>
  </r>
  <r>
    <n v="9204"/>
    <n v="246"/>
    <n v="42"/>
    <n v="15"/>
    <x v="17"/>
    <n v="0"/>
    <x v="265"/>
    <x v="265"/>
    <s v="Tambak"/>
    <x v="17"/>
    <x v="0"/>
    <x v="0"/>
  </r>
  <r>
    <n v="9205"/>
    <n v="29"/>
    <n v="43"/>
    <n v="12"/>
    <x v="4"/>
    <n v="0"/>
    <x v="258"/>
    <x v="258"/>
    <s v="Pertanian lahan kering"/>
    <x v="4"/>
    <x v="0"/>
    <x v="0"/>
  </r>
  <r>
    <n v="9206"/>
    <n v="1"/>
    <n v="11"/>
    <n v="1"/>
    <x v="4"/>
    <n v="0"/>
    <x v="255"/>
    <x v="255"/>
    <s v="Hutan lahan kering primer"/>
    <x v="4"/>
    <x v="0"/>
    <x v="2"/>
  </r>
  <r>
    <n v="9207"/>
    <n v="5"/>
    <n v="42"/>
    <n v="0"/>
    <x v="6"/>
    <n v="0"/>
    <x v="265"/>
    <x v="265"/>
    <s v="No data"/>
    <x v="6"/>
    <x v="0"/>
    <x v="0"/>
  </r>
  <r>
    <n v="9208"/>
    <n v="1"/>
    <n v="42"/>
    <n v="12"/>
    <x v="11"/>
    <n v="0"/>
    <x v="265"/>
    <x v="265"/>
    <s v="Pertanian lahan kering"/>
    <x v="11"/>
    <x v="0"/>
    <x v="0"/>
  </r>
  <r>
    <n v="9209"/>
    <n v="7"/>
    <n v="42"/>
    <n v="15"/>
    <x v="11"/>
    <n v="0"/>
    <x v="265"/>
    <x v="265"/>
    <s v="Tambak"/>
    <x v="11"/>
    <x v="0"/>
    <x v="0"/>
  </r>
  <r>
    <n v="9210"/>
    <n v="27"/>
    <n v="43"/>
    <n v="13"/>
    <x v="5"/>
    <n v="0"/>
    <x v="258"/>
    <x v="258"/>
    <s v="Pertanian lahan kering  campur semak / kebun campur"/>
    <x v="5"/>
    <x v="0"/>
    <x v="0"/>
  </r>
  <r>
    <n v="9211"/>
    <n v="8"/>
    <n v="65"/>
    <n v="2"/>
    <x v="8"/>
    <n v="0"/>
    <x v="264"/>
    <x v="264"/>
    <s v="Hutan lahan kering sekunder / bekas tebangan"/>
    <x v="8"/>
    <x v="0"/>
    <x v="1"/>
  </r>
  <r>
    <n v="9212"/>
    <n v="313"/>
    <n v="65"/>
    <n v="9"/>
    <x v="3"/>
    <n v="0"/>
    <x v="264"/>
    <x v="264"/>
    <s v="Semak belukar"/>
    <x v="3"/>
    <x v="0"/>
    <x v="0"/>
  </r>
  <r>
    <n v="9213"/>
    <n v="49"/>
    <n v="13"/>
    <n v="2"/>
    <x v="1"/>
    <n v="0"/>
    <x v="266"/>
    <x v="266"/>
    <s v="Hutan lahan kering sekunder / bekas tebangan"/>
    <x v="1"/>
    <x v="0"/>
    <x v="1"/>
  </r>
  <r>
    <n v="9214"/>
    <n v="67"/>
    <n v="42"/>
    <n v="5"/>
    <x v="11"/>
    <n v="0"/>
    <x v="265"/>
    <x v="265"/>
    <s v="Hutan mangrove primer"/>
    <x v="11"/>
    <x v="0"/>
    <x v="2"/>
  </r>
  <r>
    <n v="9215"/>
    <n v="33"/>
    <n v="42"/>
    <n v="21"/>
    <x v="11"/>
    <n v="0"/>
    <x v="265"/>
    <x v="265"/>
    <s v="Rawa"/>
    <x v="11"/>
    <x v="0"/>
    <x v="0"/>
  </r>
  <r>
    <n v="9216"/>
    <n v="6"/>
    <n v="42"/>
    <n v="5"/>
    <x v="17"/>
    <n v="0"/>
    <x v="265"/>
    <x v="265"/>
    <s v="Hutan mangrove primer"/>
    <x v="17"/>
    <x v="0"/>
    <x v="1"/>
  </r>
  <r>
    <n v="9217"/>
    <n v="1167"/>
    <n v="65"/>
    <n v="9"/>
    <x v="1"/>
    <n v="0"/>
    <x v="264"/>
    <x v="264"/>
    <s v="Semak belukar"/>
    <x v="1"/>
    <x v="0"/>
    <x v="0"/>
  </r>
  <r>
    <n v="9218"/>
    <n v="2"/>
    <n v="67"/>
    <n v="18"/>
    <x v="2"/>
    <n v="0"/>
    <x v="262"/>
    <x v="262"/>
    <s v="Lahan terbuka"/>
    <x v="2"/>
    <x v="0"/>
    <x v="0"/>
  </r>
  <r>
    <n v="9219"/>
    <n v="40"/>
    <n v="15"/>
    <n v="9"/>
    <x v="3"/>
    <n v="0"/>
    <x v="256"/>
    <x v="256"/>
    <s v="Semak belukar"/>
    <x v="3"/>
    <x v="0"/>
    <x v="0"/>
  </r>
  <r>
    <n v="9220"/>
    <n v="536"/>
    <n v="40"/>
    <n v="9"/>
    <x v="4"/>
    <n v="0"/>
    <x v="269"/>
    <x v="269"/>
    <s v="Semak belukar"/>
    <x v="4"/>
    <x v="0"/>
    <x v="0"/>
  </r>
  <r>
    <n v="9221"/>
    <n v="2420"/>
    <n v="65"/>
    <n v="9"/>
    <x v="4"/>
    <n v="0"/>
    <x v="264"/>
    <x v="264"/>
    <s v="Semak belukar"/>
    <x v="4"/>
    <x v="0"/>
    <x v="0"/>
  </r>
  <r>
    <n v="9222"/>
    <n v="5"/>
    <n v="11"/>
    <n v="0"/>
    <x v="5"/>
    <n v="0"/>
    <x v="255"/>
    <x v="255"/>
    <s v="No data"/>
    <x v="5"/>
    <x v="0"/>
    <x v="0"/>
  </r>
  <r>
    <n v="9223"/>
    <n v="913"/>
    <n v="17"/>
    <n v="11"/>
    <x v="4"/>
    <n v="0"/>
    <x v="270"/>
    <x v="270"/>
    <s v="Savanna / Padang rumput"/>
    <x v="4"/>
    <x v="0"/>
    <x v="0"/>
  </r>
  <r>
    <n v="9224"/>
    <n v="1100"/>
    <n v="17"/>
    <n v="11"/>
    <x v="2"/>
    <n v="0"/>
    <x v="270"/>
    <x v="270"/>
    <s v="Savanna / Padang rumput"/>
    <x v="2"/>
    <x v="0"/>
    <x v="0"/>
  </r>
  <r>
    <n v="9225"/>
    <n v="185"/>
    <n v="39"/>
    <n v="21"/>
    <x v="6"/>
    <n v="0"/>
    <x v="267"/>
    <x v="267"/>
    <s v="Rawa"/>
    <x v="6"/>
    <x v="0"/>
    <x v="0"/>
  </r>
  <r>
    <n v="9226"/>
    <n v="102"/>
    <n v="43"/>
    <n v="13"/>
    <x v="6"/>
    <n v="0"/>
    <x v="258"/>
    <x v="258"/>
    <s v="Pertanian lahan kering  campur semak / kebun campur"/>
    <x v="6"/>
    <x v="0"/>
    <x v="0"/>
  </r>
  <r>
    <n v="9227"/>
    <n v="416"/>
    <n v="40"/>
    <n v="9"/>
    <x v="1"/>
    <n v="0"/>
    <x v="269"/>
    <x v="269"/>
    <s v="Semak belukar"/>
    <x v="1"/>
    <x v="0"/>
    <x v="0"/>
  </r>
  <r>
    <n v="9228"/>
    <n v="23"/>
    <n v="12"/>
    <n v="1"/>
    <x v="1"/>
    <n v="0"/>
    <x v="268"/>
    <x v="268"/>
    <s v="Hutan lahan kering primer"/>
    <x v="1"/>
    <x v="0"/>
    <x v="1"/>
  </r>
  <r>
    <n v="9229"/>
    <n v="2668"/>
    <n v="12"/>
    <n v="1"/>
    <x v="13"/>
    <n v="0"/>
    <x v="268"/>
    <x v="268"/>
    <s v="Hutan lahan kering primer"/>
    <x v="13"/>
    <x v="0"/>
    <x v="0"/>
  </r>
  <r>
    <n v="9230"/>
    <n v="9"/>
    <n v="12"/>
    <n v="11"/>
    <x v="2"/>
    <n v="0"/>
    <x v="268"/>
    <x v="268"/>
    <s v="Savanna / Padang rumput"/>
    <x v="2"/>
    <x v="0"/>
    <x v="0"/>
  </r>
  <r>
    <n v="9231"/>
    <n v="1911"/>
    <n v="39"/>
    <n v="21"/>
    <x v="17"/>
    <n v="0"/>
    <x v="267"/>
    <x v="267"/>
    <s v="Rawa"/>
    <x v="17"/>
    <x v="0"/>
    <x v="0"/>
  </r>
  <r>
    <n v="9232"/>
    <n v="509"/>
    <n v="40"/>
    <n v="9"/>
    <x v="5"/>
    <n v="0"/>
    <x v="269"/>
    <x v="269"/>
    <s v="Semak belukar"/>
    <x v="5"/>
    <x v="0"/>
    <x v="0"/>
  </r>
  <r>
    <n v="9233"/>
    <n v="8"/>
    <n v="12"/>
    <n v="1"/>
    <x v="2"/>
    <n v="0"/>
    <x v="268"/>
    <x v="268"/>
    <s v="Hutan lahan kering primer"/>
    <x v="2"/>
    <x v="0"/>
    <x v="1"/>
  </r>
  <r>
    <n v="9234"/>
    <n v="865"/>
    <n v="17"/>
    <n v="11"/>
    <x v="13"/>
    <n v="0"/>
    <x v="270"/>
    <x v="270"/>
    <s v="Savanna / Padang rumput"/>
    <x v="13"/>
    <x v="0"/>
    <x v="0"/>
  </r>
  <r>
    <n v="9235"/>
    <n v="8576"/>
    <n v="17"/>
    <n v="11"/>
    <x v="1"/>
    <n v="0"/>
    <x v="270"/>
    <x v="270"/>
    <s v="Savanna / Padang rumput"/>
    <x v="1"/>
    <x v="0"/>
    <x v="0"/>
  </r>
  <r>
    <n v="9236"/>
    <n v="3"/>
    <n v="43"/>
    <n v="2"/>
    <x v="8"/>
    <n v="0"/>
    <x v="258"/>
    <x v="258"/>
    <s v="Hutan lahan kering sekunder / bekas tebangan"/>
    <x v="8"/>
    <x v="0"/>
    <x v="1"/>
  </r>
  <r>
    <n v="9237"/>
    <n v="206"/>
    <n v="40"/>
    <n v="18"/>
    <x v="12"/>
    <n v="0"/>
    <x v="269"/>
    <x v="269"/>
    <s v="Lahan terbuka"/>
    <x v="12"/>
    <x v="0"/>
    <x v="0"/>
  </r>
  <r>
    <n v="9238"/>
    <n v="621"/>
    <n v="21"/>
    <n v="13"/>
    <x v="13"/>
    <n v="0"/>
    <x v="259"/>
    <x v="259"/>
    <s v="Pertanian lahan kering  campur semak / kebun campur"/>
    <x v="13"/>
    <x v="0"/>
    <x v="0"/>
  </r>
  <r>
    <n v="9239"/>
    <n v="22"/>
    <n v="40"/>
    <n v="9"/>
    <x v="2"/>
    <n v="0"/>
    <x v="269"/>
    <x v="269"/>
    <s v="Semak belukar"/>
    <x v="2"/>
    <x v="0"/>
    <x v="0"/>
  </r>
  <r>
    <n v="9240"/>
    <n v="654"/>
    <n v="12"/>
    <n v="12"/>
    <x v="2"/>
    <n v="0"/>
    <x v="268"/>
    <x v="268"/>
    <s v="Pertanian lahan kering"/>
    <x v="2"/>
    <x v="0"/>
    <x v="0"/>
  </r>
  <r>
    <n v="9241"/>
    <n v="457"/>
    <n v="15"/>
    <n v="11"/>
    <x v="5"/>
    <n v="0"/>
    <x v="256"/>
    <x v="256"/>
    <s v="Savanna / Padang rumput"/>
    <x v="5"/>
    <x v="0"/>
    <x v="0"/>
  </r>
  <r>
    <n v="9242"/>
    <n v="1"/>
    <n v="42"/>
    <n v="5"/>
    <x v="0"/>
    <n v="0"/>
    <x v="265"/>
    <x v="265"/>
    <s v="Hutan mangrove primer"/>
    <x v="0"/>
    <x v="0"/>
    <x v="1"/>
  </r>
  <r>
    <n v="9243"/>
    <n v="1861"/>
    <n v="40"/>
    <n v="2"/>
    <x v="4"/>
    <n v="0"/>
    <x v="269"/>
    <x v="269"/>
    <s v="Hutan lahan kering sekunder / bekas tebangan"/>
    <x v="4"/>
    <x v="0"/>
    <x v="0"/>
  </r>
  <r>
    <n v="9244"/>
    <n v="700"/>
    <n v="40"/>
    <n v="2"/>
    <x v="2"/>
    <n v="0"/>
    <x v="269"/>
    <x v="269"/>
    <s v="Hutan lahan kering sekunder / bekas tebangan"/>
    <x v="2"/>
    <x v="0"/>
    <x v="1"/>
  </r>
  <r>
    <n v="9245"/>
    <n v="40"/>
    <n v="40"/>
    <n v="9"/>
    <x v="12"/>
    <n v="0"/>
    <x v="269"/>
    <x v="269"/>
    <s v="Semak belukar"/>
    <x v="12"/>
    <x v="0"/>
    <x v="0"/>
  </r>
  <r>
    <n v="9246"/>
    <n v="1962"/>
    <n v="12"/>
    <n v="12"/>
    <x v="13"/>
    <n v="0"/>
    <x v="268"/>
    <x v="268"/>
    <s v="Pertanian lahan kering"/>
    <x v="13"/>
    <x v="0"/>
    <x v="0"/>
  </r>
  <r>
    <n v="9247"/>
    <n v="57"/>
    <n v="12"/>
    <n v="12"/>
    <x v="1"/>
    <n v="0"/>
    <x v="268"/>
    <x v="268"/>
    <s v="Pertanian lahan kering"/>
    <x v="1"/>
    <x v="0"/>
    <x v="0"/>
  </r>
  <r>
    <n v="9248"/>
    <n v="1412"/>
    <n v="17"/>
    <n v="13"/>
    <x v="13"/>
    <n v="0"/>
    <x v="270"/>
    <x v="270"/>
    <s v="Pertanian lahan kering  campur semak / kebun campur"/>
    <x v="13"/>
    <x v="0"/>
    <x v="0"/>
  </r>
  <r>
    <n v="9249"/>
    <n v="7"/>
    <n v="21"/>
    <n v="16"/>
    <x v="4"/>
    <n v="0"/>
    <x v="259"/>
    <x v="259"/>
    <s v="Pemukiman"/>
    <x v="4"/>
    <x v="0"/>
    <x v="0"/>
  </r>
  <r>
    <n v="9250"/>
    <n v="705"/>
    <n v="40"/>
    <n v="2"/>
    <x v="6"/>
    <n v="0"/>
    <x v="269"/>
    <x v="269"/>
    <s v="Hutan lahan kering sekunder / bekas tebangan"/>
    <x v="6"/>
    <x v="0"/>
    <x v="1"/>
  </r>
  <r>
    <n v="9251"/>
    <n v="254"/>
    <n v="65"/>
    <n v="9"/>
    <x v="2"/>
    <n v="0"/>
    <x v="264"/>
    <x v="264"/>
    <s v="Semak belukar"/>
    <x v="2"/>
    <x v="0"/>
    <x v="0"/>
  </r>
  <r>
    <n v="9252"/>
    <n v="1124"/>
    <n v="40"/>
    <n v="2"/>
    <x v="5"/>
    <n v="0"/>
    <x v="269"/>
    <x v="269"/>
    <s v="Hutan lahan kering sekunder / bekas tebangan"/>
    <x v="5"/>
    <x v="0"/>
    <x v="1"/>
  </r>
  <r>
    <n v="9253"/>
    <n v="427"/>
    <n v="17"/>
    <n v="13"/>
    <x v="2"/>
    <n v="0"/>
    <x v="270"/>
    <x v="270"/>
    <s v="Pertanian lahan kering  campur semak / kebun campur"/>
    <x v="2"/>
    <x v="0"/>
    <x v="0"/>
  </r>
  <r>
    <n v="9254"/>
    <n v="174"/>
    <n v="40"/>
    <n v="9"/>
    <x v="7"/>
    <n v="0"/>
    <x v="269"/>
    <x v="269"/>
    <s v="Semak belukar"/>
    <x v="7"/>
    <x v="0"/>
    <x v="0"/>
  </r>
  <r>
    <n v="9255"/>
    <n v="1738"/>
    <n v="40"/>
    <n v="2"/>
    <x v="7"/>
    <n v="0"/>
    <x v="269"/>
    <x v="269"/>
    <s v="Hutan lahan kering sekunder / bekas tebangan"/>
    <x v="7"/>
    <x v="0"/>
    <x v="1"/>
  </r>
  <r>
    <n v="9256"/>
    <n v="111"/>
    <n v="40"/>
    <n v="2"/>
    <x v="1"/>
    <n v="0"/>
    <x v="269"/>
    <x v="269"/>
    <s v="Hutan lahan kering sekunder / bekas tebangan"/>
    <x v="1"/>
    <x v="0"/>
    <x v="1"/>
  </r>
  <r>
    <n v="9257"/>
    <n v="110"/>
    <n v="43"/>
    <n v="14"/>
    <x v="3"/>
    <n v="0"/>
    <x v="258"/>
    <x v="258"/>
    <s v="Sawah"/>
    <x v="3"/>
    <x v="0"/>
    <x v="0"/>
  </r>
  <r>
    <n v="9258"/>
    <n v="102"/>
    <n v="40"/>
    <n v="9"/>
    <x v="6"/>
    <n v="0"/>
    <x v="269"/>
    <x v="269"/>
    <s v="Semak belukar"/>
    <x v="6"/>
    <x v="0"/>
    <x v="0"/>
  </r>
  <r>
    <n v="9259"/>
    <n v="89"/>
    <n v="21"/>
    <n v="13"/>
    <x v="2"/>
    <n v="0"/>
    <x v="259"/>
    <x v="259"/>
    <s v="Pertanian lahan kering  campur semak / kebun campur"/>
    <x v="2"/>
    <x v="0"/>
    <x v="0"/>
  </r>
  <r>
    <n v="9260"/>
    <n v="4"/>
    <n v="39"/>
    <n v="13"/>
    <x v="17"/>
    <n v="0"/>
    <x v="267"/>
    <x v="267"/>
    <s v="Pertanian lahan kering  campur semak / kebun campur"/>
    <x v="17"/>
    <x v="0"/>
    <x v="0"/>
  </r>
  <r>
    <n v="9261"/>
    <n v="19"/>
    <n v="43"/>
    <n v="14"/>
    <x v="5"/>
    <n v="0"/>
    <x v="258"/>
    <x v="258"/>
    <s v="Sawah"/>
    <x v="5"/>
    <x v="0"/>
    <x v="0"/>
  </r>
  <r>
    <n v="9262"/>
    <n v="650"/>
    <n v="40"/>
    <n v="2"/>
    <x v="3"/>
    <n v="0"/>
    <x v="269"/>
    <x v="269"/>
    <s v="Hutan lahan kering sekunder / bekas tebangan"/>
    <x v="3"/>
    <x v="0"/>
    <x v="1"/>
  </r>
  <r>
    <n v="9263"/>
    <n v="9"/>
    <n v="11"/>
    <n v="0"/>
    <x v="13"/>
    <n v="0"/>
    <x v="255"/>
    <x v="255"/>
    <s v="No data"/>
    <x v="13"/>
    <x v="0"/>
    <x v="0"/>
  </r>
  <r>
    <n v="9264"/>
    <n v="37"/>
    <n v="40"/>
    <n v="14"/>
    <x v="5"/>
    <n v="0"/>
    <x v="269"/>
    <x v="269"/>
    <s v="Sawah"/>
    <x v="5"/>
    <x v="0"/>
    <x v="0"/>
  </r>
  <r>
    <n v="9265"/>
    <n v="7"/>
    <n v="40"/>
    <n v="18"/>
    <x v="4"/>
    <n v="0"/>
    <x v="269"/>
    <x v="269"/>
    <s v="Lahan terbuka"/>
    <x v="4"/>
    <x v="0"/>
    <x v="0"/>
  </r>
  <r>
    <n v="9266"/>
    <n v="5223"/>
    <n v="68"/>
    <n v="2"/>
    <x v="4"/>
    <n v="0"/>
    <x v="271"/>
    <x v="271"/>
    <s v="Hutan lahan kering sekunder / bekas tebangan"/>
    <x v="4"/>
    <x v="0"/>
    <x v="0"/>
  </r>
  <r>
    <n v="9267"/>
    <n v="375"/>
    <n v="39"/>
    <n v="15"/>
    <x v="17"/>
    <n v="0"/>
    <x v="267"/>
    <x v="267"/>
    <s v="Tambak"/>
    <x v="17"/>
    <x v="0"/>
    <x v="0"/>
  </r>
  <r>
    <n v="9268"/>
    <n v="130"/>
    <n v="40"/>
    <n v="9"/>
    <x v="3"/>
    <n v="0"/>
    <x v="269"/>
    <x v="269"/>
    <s v="Semak belukar"/>
    <x v="3"/>
    <x v="0"/>
    <x v="0"/>
  </r>
  <r>
    <n v="9269"/>
    <n v="1"/>
    <n v="42"/>
    <n v="21"/>
    <x v="15"/>
    <n v="0"/>
    <x v="265"/>
    <x v="265"/>
    <s v="Rawa"/>
    <x v="15"/>
    <x v="0"/>
    <x v="0"/>
  </r>
  <r>
    <n v="9270"/>
    <n v="118"/>
    <n v="15"/>
    <n v="9"/>
    <x v="5"/>
    <n v="0"/>
    <x v="256"/>
    <x v="256"/>
    <s v="Semak belukar"/>
    <x v="5"/>
    <x v="0"/>
    <x v="0"/>
  </r>
  <r>
    <n v="9271"/>
    <n v="1"/>
    <n v="42"/>
    <n v="21"/>
    <x v="0"/>
    <n v="0"/>
    <x v="265"/>
    <x v="265"/>
    <s v="Rawa"/>
    <x v="0"/>
    <x v="0"/>
    <x v="0"/>
  </r>
  <r>
    <n v="9272"/>
    <n v="138"/>
    <n v="65"/>
    <n v="9"/>
    <x v="19"/>
    <n v="0"/>
    <x v="264"/>
    <x v="264"/>
    <s v="Semak belukar"/>
    <x v="19"/>
    <x v="0"/>
    <x v="0"/>
  </r>
  <r>
    <n v="9273"/>
    <n v="15"/>
    <n v="43"/>
    <n v="12"/>
    <x v="5"/>
    <n v="0"/>
    <x v="258"/>
    <x v="258"/>
    <s v="Pertanian lahan kering"/>
    <x v="5"/>
    <x v="0"/>
    <x v="0"/>
  </r>
  <r>
    <n v="9274"/>
    <n v="1801"/>
    <n v="40"/>
    <n v="13"/>
    <x v="5"/>
    <n v="0"/>
    <x v="269"/>
    <x v="269"/>
    <s v="Pertanian lahan kering  campur semak / kebun campur"/>
    <x v="5"/>
    <x v="0"/>
    <x v="0"/>
  </r>
  <r>
    <n v="9275"/>
    <n v="11"/>
    <n v="21"/>
    <n v="16"/>
    <x v="13"/>
    <n v="0"/>
    <x v="259"/>
    <x v="259"/>
    <s v="Pemukiman"/>
    <x v="13"/>
    <x v="0"/>
    <x v="0"/>
  </r>
  <r>
    <n v="9276"/>
    <n v="2"/>
    <n v="39"/>
    <n v="0"/>
    <x v="17"/>
    <n v="0"/>
    <x v="267"/>
    <x v="267"/>
    <s v="No data"/>
    <x v="17"/>
    <x v="0"/>
    <x v="0"/>
  </r>
  <r>
    <n v="9277"/>
    <n v="3464"/>
    <n v="39"/>
    <n v="14"/>
    <x v="6"/>
    <n v="0"/>
    <x v="267"/>
    <x v="267"/>
    <s v="Sawah"/>
    <x v="6"/>
    <x v="0"/>
    <x v="0"/>
  </r>
  <r>
    <n v="9278"/>
    <n v="477"/>
    <n v="21"/>
    <n v="18"/>
    <x v="5"/>
    <n v="0"/>
    <x v="259"/>
    <x v="259"/>
    <s v="Lahan terbuka"/>
    <x v="5"/>
    <x v="0"/>
    <x v="0"/>
  </r>
  <r>
    <n v="9279"/>
    <n v="4"/>
    <n v="42"/>
    <n v="16"/>
    <x v="0"/>
    <n v="0"/>
    <x v="265"/>
    <x v="265"/>
    <s v="Pemukiman"/>
    <x v="0"/>
    <x v="0"/>
    <x v="0"/>
  </r>
  <r>
    <n v="9280"/>
    <n v="17"/>
    <n v="39"/>
    <n v="0"/>
    <x v="11"/>
    <n v="0"/>
    <x v="267"/>
    <x v="267"/>
    <s v="No data"/>
    <x v="11"/>
    <x v="0"/>
    <x v="0"/>
  </r>
  <r>
    <n v="9281"/>
    <n v="38"/>
    <n v="12"/>
    <n v="12"/>
    <x v="4"/>
    <n v="0"/>
    <x v="268"/>
    <x v="268"/>
    <s v="Pertanian lahan kering"/>
    <x v="4"/>
    <x v="0"/>
    <x v="0"/>
  </r>
  <r>
    <n v="9282"/>
    <n v="142"/>
    <n v="17"/>
    <n v="13"/>
    <x v="1"/>
    <n v="0"/>
    <x v="270"/>
    <x v="270"/>
    <s v="Pertanian lahan kering  campur semak / kebun campur"/>
    <x v="1"/>
    <x v="0"/>
    <x v="0"/>
  </r>
  <r>
    <n v="9283"/>
    <n v="195"/>
    <n v="39"/>
    <n v="5"/>
    <x v="11"/>
    <n v="0"/>
    <x v="267"/>
    <x v="267"/>
    <s v="Hutan mangrove primer"/>
    <x v="11"/>
    <x v="0"/>
    <x v="2"/>
  </r>
  <r>
    <n v="9284"/>
    <n v="2"/>
    <n v="43"/>
    <n v="14"/>
    <x v="1"/>
    <n v="0"/>
    <x v="258"/>
    <x v="258"/>
    <s v="Sawah"/>
    <x v="1"/>
    <x v="0"/>
    <x v="0"/>
  </r>
  <r>
    <n v="9285"/>
    <n v="1170"/>
    <n v="68"/>
    <n v="2"/>
    <x v="7"/>
    <n v="0"/>
    <x v="271"/>
    <x v="271"/>
    <s v="Hutan lahan kering sekunder / bekas tebangan"/>
    <x v="7"/>
    <x v="0"/>
    <x v="1"/>
  </r>
  <r>
    <n v="9286"/>
    <n v="22"/>
    <n v="21"/>
    <n v="13"/>
    <x v="8"/>
    <n v="0"/>
    <x v="259"/>
    <x v="259"/>
    <s v="Pertanian lahan kering  campur semak / kebun campur"/>
    <x v="8"/>
    <x v="0"/>
    <x v="0"/>
  </r>
  <r>
    <n v="9287"/>
    <n v="17"/>
    <n v="39"/>
    <n v="0"/>
    <x v="0"/>
    <n v="0"/>
    <x v="267"/>
    <x v="267"/>
    <s v="No data"/>
    <x v="0"/>
    <x v="0"/>
    <x v="0"/>
  </r>
  <r>
    <n v="9288"/>
    <n v="1"/>
    <n v="39"/>
    <n v="5"/>
    <x v="0"/>
    <n v="0"/>
    <x v="267"/>
    <x v="267"/>
    <s v="Hutan mangrove primer"/>
    <x v="0"/>
    <x v="0"/>
    <x v="1"/>
  </r>
  <r>
    <n v="9289"/>
    <n v="15"/>
    <n v="39"/>
    <n v="21"/>
    <x v="11"/>
    <n v="0"/>
    <x v="267"/>
    <x v="267"/>
    <s v="Rawa"/>
    <x v="11"/>
    <x v="0"/>
    <x v="0"/>
  </r>
  <r>
    <n v="9290"/>
    <n v="1"/>
    <n v="40"/>
    <n v="14"/>
    <x v="1"/>
    <n v="0"/>
    <x v="269"/>
    <x v="269"/>
    <s v="Sawah"/>
    <x v="1"/>
    <x v="0"/>
    <x v="0"/>
  </r>
  <r>
    <n v="9291"/>
    <n v="1009"/>
    <n v="40"/>
    <n v="13"/>
    <x v="3"/>
    <n v="0"/>
    <x v="269"/>
    <x v="269"/>
    <s v="Pertanian lahan kering  campur semak / kebun campur"/>
    <x v="3"/>
    <x v="0"/>
    <x v="0"/>
  </r>
  <r>
    <n v="9292"/>
    <n v="32"/>
    <n v="67"/>
    <n v="1"/>
    <x v="4"/>
    <n v="0"/>
    <x v="262"/>
    <x v="262"/>
    <s v="Hutan lahan kering primer"/>
    <x v="4"/>
    <x v="0"/>
    <x v="2"/>
  </r>
  <r>
    <n v="9293"/>
    <n v="9"/>
    <n v="12"/>
    <n v="18"/>
    <x v="13"/>
    <n v="0"/>
    <x v="268"/>
    <x v="268"/>
    <s v="Lahan terbuka"/>
    <x v="13"/>
    <x v="0"/>
    <x v="0"/>
  </r>
  <r>
    <n v="9294"/>
    <n v="332"/>
    <n v="67"/>
    <n v="1"/>
    <x v="13"/>
    <n v="0"/>
    <x v="262"/>
    <x v="262"/>
    <s v="Hutan lahan kering primer"/>
    <x v="13"/>
    <x v="0"/>
    <x v="0"/>
  </r>
  <r>
    <n v="9295"/>
    <n v="1"/>
    <n v="11"/>
    <n v="0"/>
    <x v="1"/>
    <n v="0"/>
    <x v="255"/>
    <x v="255"/>
    <s v="No data"/>
    <x v="1"/>
    <x v="0"/>
    <x v="0"/>
  </r>
  <r>
    <n v="9296"/>
    <n v="11162"/>
    <n v="19"/>
    <n v="11"/>
    <x v="1"/>
    <n v="0"/>
    <x v="272"/>
    <x v="272"/>
    <s v="Savanna / Padang rumput"/>
    <x v="1"/>
    <x v="0"/>
    <x v="0"/>
  </r>
  <r>
    <n v="9297"/>
    <n v="76"/>
    <n v="13"/>
    <n v="11"/>
    <x v="3"/>
    <n v="0"/>
    <x v="266"/>
    <x v="266"/>
    <s v="Savanna / Padang rumput"/>
    <x v="3"/>
    <x v="0"/>
    <x v="0"/>
  </r>
  <r>
    <n v="9298"/>
    <n v="19"/>
    <n v="67"/>
    <n v="2"/>
    <x v="13"/>
    <n v="0"/>
    <x v="262"/>
    <x v="262"/>
    <s v="Hutan lahan kering sekunder / bekas tebangan"/>
    <x v="13"/>
    <x v="0"/>
    <x v="0"/>
  </r>
  <r>
    <n v="9299"/>
    <n v="4"/>
    <n v="39"/>
    <n v="5"/>
    <x v="17"/>
    <n v="0"/>
    <x v="267"/>
    <x v="267"/>
    <s v="Hutan mangrove primer"/>
    <x v="17"/>
    <x v="0"/>
    <x v="1"/>
  </r>
  <r>
    <n v="9300"/>
    <n v="3"/>
    <n v="43"/>
    <n v="14"/>
    <x v="7"/>
    <n v="0"/>
    <x v="258"/>
    <x v="258"/>
    <s v="Sawah"/>
    <x v="7"/>
    <x v="0"/>
    <x v="0"/>
  </r>
  <r>
    <n v="9301"/>
    <n v="1637"/>
    <n v="65"/>
    <n v="9"/>
    <x v="6"/>
    <n v="0"/>
    <x v="264"/>
    <x v="264"/>
    <s v="Semak belukar"/>
    <x v="6"/>
    <x v="0"/>
    <x v="0"/>
  </r>
  <r>
    <n v="9302"/>
    <n v="5"/>
    <n v="13"/>
    <n v="11"/>
    <x v="12"/>
    <n v="0"/>
    <x v="266"/>
    <x v="266"/>
    <s v="Savanna / Padang rumput"/>
    <x v="12"/>
    <x v="0"/>
    <x v="0"/>
  </r>
  <r>
    <n v="9303"/>
    <n v="3995"/>
    <n v="19"/>
    <n v="13"/>
    <x v="6"/>
    <n v="0"/>
    <x v="272"/>
    <x v="272"/>
    <s v="Pertanian lahan kering  campur semak / kebun campur"/>
    <x v="6"/>
    <x v="0"/>
    <x v="0"/>
  </r>
  <r>
    <n v="9304"/>
    <n v="868"/>
    <n v="39"/>
    <n v="14"/>
    <x v="3"/>
    <n v="0"/>
    <x v="267"/>
    <x v="267"/>
    <s v="Sawah"/>
    <x v="3"/>
    <x v="0"/>
    <x v="0"/>
  </r>
  <r>
    <n v="9305"/>
    <n v="2534"/>
    <n v="68"/>
    <n v="2"/>
    <x v="2"/>
    <n v="0"/>
    <x v="271"/>
    <x v="271"/>
    <s v="Hutan lahan kering sekunder / bekas tebangan"/>
    <x v="2"/>
    <x v="0"/>
    <x v="1"/>
  </r>
  <r>
    <n v="9306"/>
    <n v="3"/>
    <n v="67"/>
    <n v="1"/>
    <x v="3"/>
    <n v="0"/>
    <x v="262"/>
    <x v="262"/>
    <s v="Hutan lahan kering primer"/>
    <x v="3"/>
    <x v="0"/>
    <x v="1"/>
  </r>
  <r>
    <n v="9307"/>
    <n v="1"/>
    <n v="67"/>
    <n v="1"/>
    <x v="7"/>
    <n v="0"/>
    <x v="262"/>
    <x v="262"/>
    <s v="Hutan lahan kering primer"/>
    <x v="7"/>
    <x v="0"/>
    <x v="1"/>
  </r>
  <r>
    <n v="9308"/>
    <n v="834"/>
    <n v="68"/>
    <n v="2"/>
    <x v="3"/>
    <n v="0"/>
    <x v="271"/>
    <x v="271"/>
    <s v="Hutan lahan kering sekunder / bekas tebangan"/>
    <x v="3"/>
    <x v="0"/>
    <x v="1"/>
  </r>
  <r>
    <n v="9309"/>
    <n v="38"/>
    <n v="68"/>
    <n v="2"/>
    <x v="12"/>
    <n v="0"/>
    <x v="271"/>
    <x v="271"/>
    <s v="Hutan lahan kering sekunder / bekas tebangan"/>
    <x v="12"/>
    <x v="0"/>
    <x v="1"/>
  </r>
  <r>
    <n v="9310"/>
    <n v="556"/>
    <n v="19"/>
    <n v="18"/>
    <x v="8"/>
    <n v="0"/>
    <x v="272"/>
    <x v="272"/>
    <s v="Lahan terbuka"/>
    <x v="8"/>
    <x v="0"/>
    <x v="0"/>
  </r>
  <r>
    <n v="9311"/>
    <n v="437"/>
    <n v="43"/>
    <n v="13"/>
    <x v="2"/>
    <n v="0"/>
    <x v="258"/>
    <x v="258"/>
    <s v="Pertanian lahan kering  campur semak / kebun campur"/>
    <x v="2"/>
    <x v="0"/>
    <x v="0"/>
  </r>
  <r>
    <n v="9312"/>
    <n v="11026"/>
    <n v="12"/>
    <n v="2"/>
    <x v="13"/>
    <n v="0"/>
    <x v="268"/>
    <x v="268"/>
    <s v="Hutan lahan kering sekunder / bekas tebangan"/>
    <x v="13"/>
    <x v="0"/>
    <x v="0"/>
  </r>
  <r>
    <n v="9313"/>
    <n v="5490"/>
    <n v="19"/>
    <n v="13"/>
    <x v="1"/>
    <n v="0"/>
    <x v="272"/>
    <x v="272"/>
    <s v="Pertanian lahan kering  campur semak / kebun campur"/>
    <x v="1"/>
    <x v="0"/>
    <x v="0"/>
  </r>
  <r>
    <n v="9314"/>
    <n v="195"/>
    <n v="19"/>
    <n v="9"/>
    <x v="4"/>
    <n v="0"/>
    <x v="272"/>
    <x v="272"/>
    <s v="Semak belukar"/>
    <x v="4"/>
    <x v="0"/>
    <x v="0"/>
  </r>
  <r>
    <n v="9315"/>
    <n v="99"/>
    <n v="12"/>
    <n v="2"/>
    <x v="1"/>
    <n v="0"/>
    <x v="268"/>
    <x v="268"/>
    <s v="Hutan lahan kering sekunder / bekas tebangan"/>
    <x v="1"/>
    <x v="0"/>
    <x v="1"/>
  </r>
  <r>
    <n v="9316"/>
    <n v="81"/>
    <n v="12"/>
    <n v="12"/>
    <x v="5"/>
    <n v="0"/>
    <x v="268"/>
    <x v="268"/>
    <s v="Pertanian lahan kering"/>
    <x v="5"/>
    <x v="0"/>
    <x v="0"/>
  </r>
  <r>
    <n v="9317"/>
    <n v="663"/>
    <n v="19"/>
    <n v="13"/>
    <x v="4"/>
    <n v="0"/>
    <x v="272"/>
    <x v="272"/>
    <s v="Pertanian lahan kering  campur semak / kebun campur"/>
    <x v="4"/>
    <x v="0"/>
    <x v="0"/>
  </r>
  <r>
    <n v="9318"/>
    <n v="4"/>
    <n v="19"/>
    <n v="18"/>
    <x v="6"/>
    <n v="0"/>
    <x v="272"/>
    <x v="272"/>
    <s v="Lahan terbuka"/>
    <x v="6"/>
    <x v="0"/>
    <x v="0"/>
  </r>
  <r>
    <n v="9319"/>
    <n v="8"/>
    <n v="19"/>
    <n v="18"/>
    <x v="4"/>
    <n v="0"/>
    <x v="272"/>
    <x v="272"/>
    <s v="Lahan terbuka"/>
    <x v="4"/>
    <x v="0"/>
    <x v="0"/>
  </r>
  <r>
    <n v="9320"/>
    <n v="402"/>
    <n v="19"/>
    <n v="9"/>
    <x v="1"/>
    <n v="0"/>
    <x v="272"/>
    <x v="272"/>
    <s v="Semak belukar"/>
    <x v="1"/>
    <x v="0"/>
    <x v="0"/>
  </r>
  <r>
    <n v="9321"/>
    <n v="612"/>
    <n v="19"/>
    <n v="18"/>
    <x v="1"/>
    <n v="0"/>
    <x v="272"/>
    <x v="272"/>
    <s v="Lahan terbuka"/>
    <x v="1"/>
    <x v="0"/>
    <x v="0"/>
  </r>
  <r>
    <n v="9322"/>
    <n v="3"/>
    <n v="39"/>
    <n v="14"/>
    <x v="7"/>
    <n v="0"/>
    <x v="267"/>
    <x v="267"/>
    <s v="Sawah"/>
    <x v="7"/>
    <x v="0"/>
    <x v="0"/>
  </r>
  <r>
    <n v="9323"/>
    <n v="4"/>
    <n v="40"/>
    <n v="9"/>
    <x v="8"/>
    <n v="0"/>
    <x v="269"/>
    <x v="269"/>
    <s v="Semak belukar"/>
    <x v="8"/>
    <x v="0"/>
    <x v="0"/>
  </r>
  <r>
    <n v="9324"/>
    <n v="216"/>
    <n v="65"/>
    <n v="16"/>
    <x v="6"/>
    <n v="0"/>
    <x v="264"/>
    <x v="264"/>
    <s v="Pemukiman"/>
    <x v="6"/>
    <x v="0"/>
    <x v="0"/>
  </r>
  <r>
    <n v="9325"/>
    <n v="772"/>
    <n v="68"/>
    <n v="1"/>
    <x v="13"/>
    <n v="0"/>
    <x v="271"/>
    <x v="271"/>
    <s v="Hutan lahan kering primer"/>
    <x v="13"/>
    <x v="0"/>
    <x v="0"/>
  </r>
  <r>
    <n v="9326"/>
    <n v="13"/>
    <n v="68"/>
    <n v="1"/>
    <x v="4"/>
    <n v="0"/>
    <x v="271"/>
    <x v="271"/>
    <s v="Hutan lahan kering primer"/>
    <x v="4"/>
    <x v="0"/>
    <x v="2"/>
  </r>
  <r>
    <n v="9327"/>
    <n v="1463"/>
    <n v="19"/>
    <n v="11"/>
    <x v="4"/>
    <n v="0"/>
    <x v="272"/>
    <x v="272"/>
    <s v="Savanna / Padang rumput"/>
    <x v="4"/>
    <x v="0"/>
    <x v="0"/>
  </r>
  <r>
    <n v="9328"/>
    <n v="139"/>
    <n v="43"/>
    <n v="14"/>
    <x v="6"/>
    <n v="0"/>
    <x v="258"/>
    <x v="258"/>
    <s v="Sawah"/>
    <x v="6"/>
    <x v="0"/>
    <x v="0"/>
  </r>
  <r>
    <n v="9329"/>
    <n v="368"/>
    <n v="65"/>
    <n v="16"/>
    <x v="3"/>
    <n v="0"/>
    <x v="264"/>
    <x v="264"/>
    <s v="Pemukiman"/>
    <x v="3"/>
    <x v="0"/>
    <x v="0"/>
  </r>
  <r>
    <n v="9330"/>
    <n v="1598"/>
    <n v="15"/>
    <n v="1"/>
    <x v="13"/>
    <n v="0"/>
    <x v="256"/>
    <x v="256"/>
    <s v="Hutan lahan kering primer"/>
    <x v="13"/>
    <x v="0"/>
    <x v="0"/>
  </r>
  <r>
    <n v="9331"/>
    <n v="97"/>
    <n v="40"/>
    <n v="18"/>
    <x v="5"/>
    <n v="0"/>
    <x v="269"/>
    <x v="269"/>
    <s v="Lahan terbuka"/>
    <x v="5"/>
    <x v="0"/>
    <x v="0"/>
  </r>
  <r>
    <n v="9332"/>
    <n v="67"/>
    <n v="65"/>
    <n v="18"/>
    <x v="3"/>
    <n v="0"/>
    <x v="264"/>
    <x v="264"/>
    <s v="Lahan terbuka"/>
    <x v="3"/>
    <x v="0"/>
    <x v="0"/>
  </r>
  <r>
    <n v="9333"/>
    <n v="366"/>
    <n v="19"/>
    <n v="13"/>
    <x v="8"/>
    <n v="0"/>
    <x v="272"/>
    <x v="272"/>
    <s v="Pertanian lahan kering  campur semak / kebun campur"/>
    <x v="8"/>
    <x v="0"/>
    <x v="0"/>
  </r>
  <r>
    <n v="9334"/>
    <n v="652"/>
    <n v="19"/>
    <n v="11"/>
    <x v="8"/>
    <n v="0"/>
    <x v="272"/>
    <x v="272"/>
    <s v="Savanna / Padang rumput"/>
    <x v="8"/>
    <x v="0"/>
    <x v="0"/>
  </r>
  <r>
    <n v="9335"/>
    <n v="8"/>
    <n v="68"/>
    <n v="2"/>
    <x v="13"/>
    <n v="0"/>
    <x v="271"/>
    <x v="271"/>
    <s v="Hutan lahan kering sekunder / bekas tebangan"/>
    <x v="13"/>
    <x v="0"/>
    <x v="0"/>
  </r>
  <r>
    <n v="9336"/>
    <n v="55"/>
    <n v="19"/>
    <n v="9"/>
    <x v="8"/>
    <n v="0"/>
    <x v="272"/>
    <x v="272"/>
    <s v="Semak belukar"/>
    <x v="8"/>
    <x v="0"/>
    <x v="0"/>
  </r>
  <r>
    <n v="9337"/>
    <n v="3"/>
    <n v="15"/>
    <n v="1"/>
    <x v="2"/>
    <n v="0"/>
    <x v="256"/>
    <x v="256"/>
    <s v="Hutan lahan kering primer"/>
    <x v="2"/>
    <x v="0"/>
    <x v="1"/>
  </r>
  <r>
    <n v="9338"/>
    <n v="7"/>
    <n v="39"/>
    <n v="15"/>
    <x v="6"/>
    <n v="0"/>
    <x v="267"/>
    <x v="267"/>
    <s v="Tambak"/>
    <x v="6"/>
    <x v="0"/>
    <x v="0"/>
  </r>
  <r>
    <n v="9339"/>
    <n v="69"/>
    <n v="65"/>
    <n v="16"/>
    <x v="1"/>
    <n v="0"/>
    <x v="264"/>
    <x v="264"/>
    <s v="Pemukiman"/>
    <x v="1"/>
    <x v="0"/>
    <x v="0"/>
  </r>
  <r>
    <n v="9340"/>
    <n v="56"/>
    <n v="12"/>
    <n v="0"/>
    <x v="12"/>
    <n v="0"/>
    <x v="268"/>
    <x v="268"/>
    <s v="No data"/>
    <x v="12"/>
    <x v="0"/>
    <x v="0"/>
  </r>
  <r>
    <n v="9341"/>
    <n v="1307"/>
    <n v="12"/>
    <n v="12"/>
    <x v="7"/>
    <n v="0"/>
    <x v="268"/>
    <x v="268"/>
    <s v="Pertanian lahan kering"/>
    <x v="7"/>
    <x v="0"/>
    <x v="0"/>
  </r>
  <r>
    <n v="9342"/>
    <n v="5"/>
    <n v="40"/>
    <n v="11"/>
    <x v="6"/>
    <n v="0"/>
    <x v="269"/>
    <x v="269"/>
    <s v="Savanna / Padang rumput"/>
    <x v="6"/>
    <x v="0"/>
    <x v="0"/>
  </r>
  <r>
    <n v="9343"/>
    <n v="170"/>
    <n v="40"/>
    <n v="11"/>
    <x v="4"/>
    <n v="0"/>
    <x v="269"/>
    <x v="269"/>
    <s v="Savanna / Padang rumput"/>
    <x v="4"/>
    <x v="0"/>
    <x v="0"/>
  </r>
  <r>
    <n v="9344"/>
    <n v="112"/>
    <n v="12"/>
    <n v="0"/>
    <x v="0"/>
    <n v="0"/>
    <x v="268"/>
    <x v="268"/>
    <s v="No data"/>
    <x v="0"/>
    <x v="0"/>
    <x v="0"/>
  </r>
  <r>
    <n v="9345"/>
    <n v="7"/>
    <n v="12"/>
    <n v="2"/>
    <x v="12"/>
    <n v="0"/>
    <x v="268"/>
    <x v="268"/>
    <s v="Hutan lahan kering sekunder / bekas tebangan"/>
    <x v="12"/>
    <x v="0"/>
    <x v="1"/>
  </r>
  <r>
    <n v="9346"/>
    <n v="6"/>
    <n v="15"/>
    <n v="1"/>
    <x v="4"/>
    <n v="0"/>
    <x v="256"/>
    <x v="256"/>
    <s v="Hutan lahan kering primer"/>
    <x v="4"/>
    <x v="0"/>
    <x v="2"/>
  </r>
  <r>
    <n v="9347"/>
    <n v="2812"/>
    <n v="39"/>
    <n v="12"/>
    <x v="6"/>
    <n v="0"/>
    <x v="267"/>
    <x v="267"/>
    <s v="Pertanian lahan kering"/>
    <x v="6"/>
    <x v="0"/>
    <x v="0"/>
  </r>
  <r>
    <n v="9348"/>
    <n v="21"/>
    <n v="40"/>
    <n v="11"/>
    <x v="12"/>
    <n v="0"/>
    <x v="269"/>
    <x v="269"/>
    <s v="Savanna / Padang rumput"/>
    <x v="12"/>
    <x v="0"/>
    <x v="0"/>
  </r>
  <r>
    <n v="9349"/>
    <n v="66"/>
    <n v="12"/>
    <n v="12"/>
    <x v="3"/>
    <n v="0"/>
    <x v="268"/>
    <x v="268"/>
    <s v="Pertanian lahan kering"/>
    <x v="3"/>
    <x v="0"/>
    <x v="0"/>
  </r>
  <r>
    <n v="9350"/>
    <n v="30"/>
    <n v="19"/>
    <n v="18"/>
    <x v="5"/>
    <n v="0"/>
    <x v="272"/>
    <x v="272"/>
    <s v="Lahan terbuka"/>
    <x v="5"/>
    <x v="0"/>
    <x v="0"/>
  </r>
  <r>
    <n v="9351"/>
    <n v="1073"/>
    <n v="12"/>
    <n v="2"/>
    <x v="7"/>
    <n v="0"/>
    <x v="268"/>
    <x v="268"/>
    <s v="Hutan lahan kering sekunder / bekas tebangan"/>
    <x v="7"/>
    <x v="0"/>
    <x v="1"/>
  </r>
  <r>
    <n v="9352"/>
    <n v="258"/>
    <n v="19"/>
    <n v="11"/>
    <x v="5"/>
    <n v="0"/>
    <x v="272"/>
    <x v="272"/>
    <s v="Savanna / Padang rumput"/>
    <x v="5"/>
    <x v="0"/>
    <x v="0"/>
  </r>
  <r>
    <n v="9353"/>
    <n v="25"/>
    <n v="68"/>
    <n v="1"/>
    <x v="3"/>
    <n v="0"/>
    <x v="271"/>
    <x v="271"/>
    <s v="Hutan lahan kering primer"/>
    <x v="3"/>
    <x v="0"/>
    <x v="1"/>
  </r>
  <r>
    <n v="9354"/>
    <n v="30"/>
    <n v="15"/>
    <n v="2"/>
    <x v="2"/>
    <n v="0"/>
    <x v="256"/>
    <x v="256"/>
    <s v="Hutan lahan kering sekunder / bekas tebangan"/>
    <x v="2"/>
    <x v="0"/>
    <x v="1"/>
  </r>
  <r>
    <n v="9355"/>
    <n v="692"/>
    <n v="15"/>
    <n v="2"/>
    <x v="13"/>
    <n v="0"/>
    <x v="256"/>
    <x v="256"/>
    <s v="Hutan lahan kering sekunder / bekas tebangan"/>
    <x v="13"/>
    <x v="0"/>
    <x v="0"/>
  </r>
  <r>
    <n v="9356"/>
    <n v="6278"/>
    <n v="19"/>
    <n v="2"/>
    <x v="4"/>
    <n v="0"/>
    <x v="272"/>
    <x v="272"/>
    <s v="Hutan lahan kering sekunder / bekas tebangan"/>
    <x v="4"/>
    <x v="0"/>
    <x v="0"/>
  </r>
  <r>
    <n v="9357"/>
    <n v="448"/>
    <n v="68"/>
    <n v="1"/>
    <x v="2"/>
    <n v="0"/>
    <x v="271"/>
    <x v="271"/>
    <s v="Hutan lahan kering primer"/>
    <x v="2"/>
    <x v="0"/>
    <x v="1"/>
  </r>
  <r>
    <n v="9358"/>
    <n v="814"/>
    <n v="19"/>
    <n v="2"/>
    <x v="1"/>
    <n v="0"/>
    <x v="272"/>
    <x v="272"/>
    <s v="Hutan lahan kering sekunder / bekas tebangan"/>
    <x v="1"/>
    <x v="0"/>
    <x v="1"/>
  </r>
  <r>
    <n v="9359"/>
    <n v="1830"/>
    <n v="40"/>
    <n v="13"/>
    <x v="6"/>
    <n v="0"/>
    <x v="269"/>
    <x v="269"/>
    <s v="Pertanian lahan kering  campur semak / kebun campur"/>
    <x v="6"/>
    <x v="0"/>
    <x v="0"/>
  </r>
  <r>
    <n v="9360"/>
    <n v="124"/>
    <n v="40"/>
    <n v="13"/>
    <x v="1"/>
    <n v="0"/>
    <x v="269"/>
    <x v="269"/>
    <s v="Pertanian lahan kering  campur semak / kebun campur"/>
    <x v="1"/>
    <x v="0"/>
    <x v="0"/>
  </r>
  <r>
    <n v="9361"/>
    <n v="207"/>
    <n v="12"/>
    <n v="2"/>
    <x v="2"/>
    <n v="0"/>
    <x v="268"/>
    <x v="268"/>
    <s v="Hutan lahan kering sekunder / bekas tebangan"/>
    <x v="2"/>
    <x v="0"/>
    <x v="1"/>
  </r>
  <r>
    <n v="9362"/>
    <n v="181"/>
    <n v="19"/>
    <n v="11"/>
    <x v="6"/>
    <n v="0"/>
    <x v="272"/>
    <x v="272"/>
    <s v="Savanna / Padang rumput"/>
    <x v="6"/>
    <x v="0"/>
    <x v="0"/>
  </r>
  <r>
    <n v="9363"/>
    <n v="159"/>
    <n v="40"/>
    <n v="13"/>
    <x v="4"/>
    <n v="0"/>
    <x v="269"/>
    <x v="269"/>
    <s v="Pertanian lahan kering  campur semak / kebun campur"/>
    <x v="4"/>
    <x v="0"/>
    <x v="0"/>
  </r>
  <r>
    <n v="9364"/>
    <n v="7"/>
    <n v="40"/>
    <n v="16"/>
    <x v="1"/>
    <n v="0"/>
    <x v="269"/>
    <x v="269"/>
    <s v="Pemukiman"/>
    <x v="1"/>
    <x v="0"/>
    <x v="0"/>
  </r>
  <r>
    <n v="9365"/>
    <n v="1"/>
    <n v="40"/>
    <n v="16"/>
    <x v="4"/>
    <n v="0"/>
    <x v="269"/>
    <x v="269"/>
    <s v="Pemukiman"/>
    <x v="4"/>
    <x v="0"/>
    <x v="0"/>
  </r>
  <r>
    <n v="9366"/>
    <n v="45"/>
    <n v="65"/>
    <n v="9"/>
    <x v="5"/>
    <n v="0"/>
    <x v="264"/>
    <x v="264"/>
    <s v="Semak belukar"/>
    <x v="5"/>
    <x v="0"/>
    <x v="0"/>
  </r>
  <r>
    <n v="9367"/>
    <n v="15"/>
    <n v="43"/>
    <n v="16"/>
    <x v="7"/>
    <n v="0"/>
    <x v="258"/>
    <x v="258"/>
    <s v="Pemukiman"/>
    <x v="7"/>
    <x v="0"/>
    <x v="0"/>
  </r>
  <r>
    <n v="9368"/>
    <n v="5"/>
    <n v="40"/>
    <n v="11"/>
    <x v="8"/>
    <n v="0"/>
    <x v="269"/>
    <x v="269"/>
    <s v="Savanna / Padang rumput"/>
    <x v="8"/>
    <x v="0"/>
    <x v="0"/>
  </r>
  <r>
    <n v="9369"/>
    <n v="52"/>
    <n v="12"/>
    <n v="0"/>
    <x v="13"/>
    <n v="0"/>
    <x v="268"/>
    <x v="268"/>
    <s v="No data"/>
    <x v="13"/>
    <x v="0"/>
    <x v="0"/>
  </r>
  <r>
    <n v="9370"/>
    <n v="585"/>
    <n v="19"/>
    <n v="11"/>
    <x v="13"/>
    <n v="0"/>
    <x v="272"/>
    <x v="272"/>
    <s v="Savanna / Padang rumput"/>
    <x v="13"/>
    <x v="0"/>
    <x v="0"/>
  </r>
  <r>
    <n v="9371"/>
    <n v="3832"/>
    <n v="40"/>
    <n v="13"/>
    <x v="7"/>
    <n v="0"/>
    <x v="269"/>
    <x v="269"/>
    <s v="Pertanian lahan kering  campur semak / kebun campur"/>
    <x v="7"/>
    <x v="0"/>
    <x v="0"/>
  </r>
  <r>
    <n v="9372"/>
    <n v="77"/>
    <n v="13"/>
    <n v="11"/>
    <x v="5"/>
    <n v="0"/>
    <x v="266"/>
    <x v="266"/>
    <s v="Savanna / Padang rumput"/>
    <x v="5"/>
    <x v="0"/>
    <x v="0"/>
  </r>
  <r>
    <n v="9373"/>
    <n v="434"/>
    <n v="19"/>
    <n v="13"/>
    <x v="13"/>
    <n v="0"/>
    <x v="272"/>
    <x v="272"/>
    <s v="Pertanian lahan kering  campur semak / kebun campur"/>
    <x v="13"/>
    <x v="0"/>
    <x v="0"/>
  </r>
  <r>
    <n v="9374"/>
    <n v="67"/>
    <n v="19"/>
    <n v="2"/>
    <x v="8"/>
    <n v="0"/>
    <x v="272"/>
    <x v="272"/>
    <s v="Hutan lahan kering sekunder / bekas tebangan"/>
    <x v="8"/>
    <x v="0"/>
    <x v="1"/>
  </r>
  <r>
    <n v="9375"/>
    <n v="26"/>
    <n v="19"/>
    <n v="11"/>
    <x v="12"/>
    <n v="0"/>
    <x v="272"/>
    <x v="272"/>
    <s v="Savanna / Padang rumput"/>
    <x v="12"/>
    <x v="0"/>
    <x v="0"/>
  </r>
  <r>
    <n v="9376"/>
    <n v="32"/>
    <n v="33"/>
    <n v="0"/>
    <x v="11"/>
    <n v="0"/>
    <x v="273"/>
    <x v="273"/>
    <s v="No data"/>
    <x v="11"/>
    <x v="0"/>
    <x v="0"/>
  </r>
  <r>
    <n v="9377"/>
    <n v="133"/>
    <n v="40"/>
    <n v="2"/>
    <x v="8"/>
    <n v="0"/>
    <x v="269"/>
    <x v="269"/>
    <s v="Hutan lahan kering sekunder / bekas tebangan"/>
    <x v="8"/>
    <x v="0"/>
    <x v="1"/>
  </r>
  <r>
    <n v="9378"/>
    <n v="6"/>
    <n v="40"/>
    <n v="13"/>
    <x v="8"/>
    <n v="0"/>
    <x v="269"/>
    <x v="269"/>
    <s v="Pertanian lahan kering  campur semak / kebun campur"/>
    <x v="8"/>
    <x v="0"/>
    <x v="0"/>
  </r>
  <r>
    <n v="9379"/>
    <n v="267"/>
    <n v="19"/>
    <n v="13"/>
    <x v="3"/>
    <n v="0"/>
    <x v="272"/>
    <x v="272"/>
    <s v="Pertanian lahan kering  campur semak / kebun campur"/>
    <x v="3"/>
    <x v="0"/>
    <x v="0"/>
  </r>
  <r>
    <n v="9380"/>
    <n v="61"/>
    <n v="33"/>
    <n v="0"/>
    <x v="0"/>
    <n v="0"/>
    <x v="273"/>
    <x v="273"/>
    <s v="No data"/>
    <x v="0"/>
    <x v="0"/>
    <x v="0"/>
  </r>
  <r>
    <n v="9381"/>
    <n v="3"/>
    <n v="33"/>
    <n v="5"/>
    <x v="11"/>
    <n v="0"/>
    <x v="273"/>
    <x v="273"/>
    <s v="Hutan mangrove primer"/>
    <x v="11"/>
    <x v="0"/>
    <x v="2"/>
  </r>
  <r>
    <n v="9382"/>
    <n v="8"/>
    <n v="40"/>
    <n v="11"/>
    <x v="1"/>
    <n v="0"/>
    <x v="269"/>
    <x v="269"/>
    <s v="Savanna / Padang rumput"/>
    <x v="1"/>
    <x v="0"/>
    <x v="0"/>
  </r>
  <r>
    <n v="9383"/>
    <n v="1"/>
    <n v="19"/>
    <n v="2"/>
    <x v="12"/>
    <n v="0"/>
    <x v="272"/>
    <x v="272"/>
    <s v="Hutan lahan kering sekunder / bekas tebangan"/>
    <x v="12"/>
    <x v="0"/>
    <x v="1"/>
  </r>
  <r>
    <n v="9384"/>
    <n v="1070"/>
    <n v="39"/>
    <n v="12"/>
    <x v="3"/>
    <n v="0"/>
    <x v="267"/>
    <x v="267"/>
    <s v="Pertanian lahan kering"/>
    <x v="3"/>
    <x v="0"/>
    <x v="0"/>
  </r>
  <r>
    <n v="9385"/>
    <n v="468"/>
    <n v="68"/>
    <n v="13"/>
    <x v="4"/>
    <n v="0"/>
    <x v="271"/>
    <x v="271"/>
    <s v="Pertanian lahan kering  campur semak / kebun campur"/>
    <x v="4"/>
    <x v="0"/>
    <x v="0"/>
  </r>
  <r>
    <n v="9386"/>
    <n v="88"/>
    <n v="33"/>
    <n v="21"/>
    <x v="11"/>
    <n v="0"/>
    <x v="273"/>
    <x v="273"/>
    <s v="Rawa"/>
    <x v="11"/>
    <x v="0"/>
    <x v="0"/>
  </r>
  <r>
    <n v="9387"/>
    <n v="6"/>
    <n v="43"/>
    <n v="11"/>
    <x v="7"/>
    <n v="0"/>
    <x v="258"/>
    <x v="258"/>
    <s v="Savanna / Padang rumput"/>
    <x v="7"/>
    <x v="0"/>
    <x v="0"/>
  </r>
  <r>
    <n v="9388"/>
    <n v="327"/>
    <n v="43"/>
    <n v="11"/>
    <x v="1"/>
    <n v="0"/>
    <x v="258"/>
    <x v="258"/>
    <s v="Savanna / Padang rumput"/>
    <x v="1"/>
    <x v="0"/>
    <x v="0"/>
  </r>
  <r>
    <n v="9389"/>
    <n v="50"/>
    <n v="19"/>
    <n v="13"/>
    <x v="2"/>
    <n v="0"/>
    <x v="272"/>
    <x v="272"/>
    <s v="Pertanian lahan kering  campur semak / kebun campur"/>
    <x v="2"/>
    <x v="0"/>
    <x v="0"/>
  </r>
  <r>
    <n v="9390"/>
    <n v="333"/>
    <n v="29"/>
    <n v="18"/>
    <x v="8"/>
    <n v="0"/>
    <x v="274"/>
    <x v="274"/>
    <s v="Lahan terbuka"/>
    <x v="8"/>
    <x v="0"/>
    <x v="0"/>
  </r>
  <r>
    <n v="9391"/>
    <n v="5"/>
    <n v="39"/>
    <n v="12"/>
    <x v="17"/>
    <n v="0"/>
    <x v="267"/>
    <x v="267"/>
    <s v="Pertanian lahan kering"/>
    <x v="17"/>
    <x v="0"/>
    <x v="0"/>
  </r>
  <r>
    <n v="9392"/>
    <n v="942"/>
    <n v="68"/>
    <n v="2"/>
    <x v="6"/>
    <n v="0"/>
    <x v="271"/>
    <x v="271"/>
    <s v="Hutan lahan kering sekunder / bekas tebangan"/>
    <x v="6"/>
    <x v="0"/>
    <x v="1"/>
  </r>
  <r>
    <n v="9393"/>
    <n v="4"/>
    <n v="68"/>
    <n v="13"/>
    <x v="13"/>
    <n v="0"/>
    <x v="271"/>
    <x v="271"/>
    <s v="Pertanian lahan kering  campur semak / kebun campur"/>
    <x v="13"/>
    <x v="0"/>
    <x v="0"/>
  </r>
  <r>
    <n v="9394"/>
    <n v="503"/>
    <n v="19"/>
    <n v="11"/>
    <x v="2"/>
    <n v="0"/>
    <x v="272"/>
    <x v="272"/>
    <s v="Savanna / Padang rumput"/>
    <x v="2"/>
    <x v="0"/>
    <x v="0"/>
  </r>
  <r>
    <n v="9395"/>
    <n v="9"/>
    <n v="19"/>
    <n v="13"/>
    <x v="12"/>
    <n v="0"/>
    <x v="272"/>
    <x v="272"/>
    <s v="Pertanian lahan kering  campur semak / kebun campur"/>
    <x v="12"/>
    <x v="0"/>
    <x v="0"/>
  </r>
  <r>
    <n v="9396"/>
    <n v="114"/>
    <n v="29"/>
    <n v="0"/>
    <x v="0"/>
    <n v="0"/>
    <x v="274"/>
    <x v="274"/>
    <s v="No data"/>
    <x v="0"/>
    <x v="0"/>
    <x v="0"/>
  </r>
  <r>
    <n v="9397"/>
    <n v="86"/>
    <n v="33"/>
    <n v="21"/>
    <x v="8"/>
    <n v="0"/>
    <x v="273"/>
    <x v="273"/>
    <s v="Rawa"/>
    <x v="8"/>
    <x v="0"/>
    <x v="0"/>
  </r>
  <r>
    <n v="9398"/>
    <n v="570"/>
    <n v="68"/>
    <n v="13"/>
    <x v="3"/>
    <n v="0"/>
    <x v="271"/>
    <x v="271"/>
    <s v="Pertanian lahan kering  campur semak / kebun campur"/>
    <x v="3"/>
    <x v="0"/>
    <x v="0"/>
  </r>
  <r>
    <n v="9399"/>
    <n v="353"/>
    <n v="68"/>
    <n v="13"/>
    <x v="7"/>
    <n v="0"/>
    <x v="271"/>
    <x v="271"/>
    <s v="Pertanian lahan kering  campur semak / kebun campur"/>
    <x v="7"/>
    <x v="0"/>
    <x v="0"/>
  </r>
  <r>
    <n v="9400"/>
    <n v="22"/>
    <n v="68"/>
    <n v="16"/>
    <x v="2"/>
    <n v="0"/>
    <x v="271"/>
    <x v="271"/>
    <s v="Pemukiman"/>
    <x v="2"/>
    <x v="0"/>
    <x v="0"/>
  </r>
  <r>
    <n v="9401"/>
    <n v="27"/>
    <n v="29"/>
    <n v="18"/>
    <x v="0"/>
    <n v="0"/>
    <x v="274"/>
    <x v="274"/>
    <s v="Lahan terbuka"/>
    <x v="0"/>
    <x v="0"/>
    <x v="0"/>
  </r>
  <r>
    <n v="9402"/>
    <n v="1"/>
    <n v="39"/>
    <n v="12"/>
    <x v="8"/>
    <n v="0"/>
    <x v="267"/>
    <x v="267"/>
    <s v="Pertanian lahan kering"/>
    <x v="8"/>
    <x v="0"/>
    <x v="0"/>
  </r>
  <r>
    <n v="9403"/>
    <n v="605"/>
    <n v="68"/>
    <n v="16"/>
    <x v="3"/>
    <n v="0"/>
    <x v="271"/>
    <x v="271"/>
    <s v="Pemukiman"/>
    <x v="3"/>
    <x v="0"/>
    <x v="0"/>
  </r>
  <r>
    <n v="9404"/>
    <n v="2"/>
    <n v="13"/>
    <n v="1"/>
    <x v="2"/>
    <n v="0"/>
    <x v="266"/>
    <x v="266"/>
    <s v="Hutan lahan kering primer"/>
    <x v="2"/>
    <x v="0"/>
    <x v="1"/>
  </r>
  <r>
    <n v="9405"/>
    <n v="1"/>
    <n v="33"/>
    <n v="12"/>
    <x v="8"/>
    <n v="0"/>
    <x v="273"/>
    <x v="273"/>
    <s v="Pertanian lahan kering"/>
    <x v="8"/>
    <x v="0"/>
    <x v="0"/>
  </r>
  <r>
    <n v="9406"/>
    <n v="19"/>
    <n v="68"/>
    <n v="1"/>
    <x v="6"/>
    <n v="0"/>
    <x v="271"/>
    <x v="271"/>
    <s v="Hutan lahan kering primer"/>
    <x v="6"/>
    <x v="0"/>
    <x v="1"/>
  </r>
  <r>
    <n v="9407"/>
    <n v="3"/>
    <n v="39"/>
    <n v="21"/>
    <x v="8"/>
    <n v="0"/>
    <x v="267"/>
    <x v="267"/>
    <s v="Rawa"/>
    <x v="8"/>
    <x v="0"/>
    <x v="0"/>
  </r>
  <r>
    <n v="9408"/>
    <n v="30"/>
    <n v="68"/>
    <n v="16"/>
    <x v="7"/>
    <n v="0"/>
    <x v="271"/>
    <x v="271"/>
    <s v="Pemukiman"/>
    <x v="7"/>
    <x v="0"/>
    <x v="0"/>
  </r>
  <r>
    <n v="9409"/>
    <n v="10"/>
    <n v="19"/>
    <n v="2"/>
    <x v="5"/>
    <n v="0"/>
    <x v="272"/>
    <x v="272"/>
    <s v="Hutan lahan kering sekunder / bekas tebangan"/>
    <x v="5"/>
    <x v="0"/>
    <x v="1"/>
  </r>
  <r>
    <n v="9410"/>
    <n v="2"/>
    <n v="68"/>
    <n v="16"/>
    <x v="4"/>
    <n v="0"/>
    <x v="271"/>
    <x v="271"/>
    <s v="Pemukiman"/>
    <x v="4"/>
    <x v="0"/>
    <x v="0"/>
  </r>
  <r>
    <n v="9411"/>
    <n v="4"/>
    <n v="68"/>
    <n v="13"/>
    <x v="2"/>
    <n v="0"/>
    <x v="271"/>
    <x v="271"/>
    <s v="Pertanian lahan kering  campur semak / kebun campur"/>
    <x v="2"/>
    <x v="0"/>
    <x v="0"/>
  </r>
  <r>
    <n v="9412"/>
    <n v="39"/>
    <n v="12"/>
    <n v="2"/>
    <x v="3"/>
    <n v="0"/>
    <x v="268"/>
    <x v="268"/>
    <s v="Hutan lahan kering sekunder / bekas tebangan"/>
    <x v="3"/>
    <x v="0"/>
    <x v="1"/>
  </r>
  <r>
    <n v="9413"/>
    <n v="9"/>
    <n v="33"/>
    <n v="21"/>
    <x v="6"/>
    <n v="0"/>
    <x v="273"/>
    <x v="273"/>
    <s v="Rawa"/>
    <x v="6"/>
    <x v="0"/>
    <x v="0"/>
  </r>
  <r>
    <n v="9414"/>
    <n v="294"/>
    <n v="33"/>
    <n v="12"/>
    <x v="6"/>
    <n v="0"/>
    <x v="273"/>
    <x v="273"/>
    <s v="Pertanian lahan kering"/>
    <x v="6"/>
    <x v="0"/>
    <x v="0"/>
  </r>
  <r>
    <n v="9415"/>
    <n v="3"/>
    <n v="39"/>
    <n v="21"/>
    <x v="3"/>
    <n v="0"/>
    <x v="267"/>
    <x v="267"/>
    <s v="Rawa"/>
    <x v="3"/>
    <x v="0"/>
    <x v="0"/>
  </r>
  <r>
    <n v="9416"/>
    <n v="4"/>
    <n v="39"/>
    <n v="11"/>
    <x v="6"/>
    <n v="0"/>
    <x v="267"/>
    <x v="267"/>
    <s v="Savanna / Padang rumput"/>
    <x v="6"/>
    <x v="0"/>
    <x v="0"/>
  </r>
  <r>
    <n v="9417"/>
    <n v="199"/>
    <n v="39"/>
    <n v="11"/>
    <x v="1"/>
    <n v="0"/>
    <x v="267"/>
    <x v="267"/>
    <s v="Savanna / Padang rumput"/>
    <x v="1"/>
    <x v="0"/>
    <x v="0"/>
  </r>
  <r>
    <n v="9418"/>
    <n v="19"/>
    <n v="68"/>
    <n v="18"/>
    <x v="4"/>
    <n v="0"/>
    <x v="271"/>
    <x v="271"/>
    <s v="Lahan terbuka"/>
    <x v="4"/>
    <x v="0"/>
    <x v="0"/>
  </r>
  <r>
    <n v="9419"/>
    <n v="1286"/>
    <n v="14"/>
    <n v="11"/>
    <x v="2"/>
    <n v="0"/>
    <x v="275"/>
    <x v="275"/>
    <s v="Savanna / Padang rumput"/>
    <x v="2"/>
    <x v="0"/>
    <x v="0"/>
  </r>
  <r>
    <n v="9420"/>
    <n v="589"/>
    <n v="14"/>
    <n v="11"/>
    <x v="13"/>
    <n v="0"/>
    <x v="275"/>
    <x v="275"/>
    <s v="Savanna / Padang rumput"/>
    <x v="13"/>
    <x v="0"/>
    <x v="0"/>
  </r>
  <r>
    <n v="9421"/>
    <n v="2"/>
    <n v="19"/>
    <n v="0"/>
    <x v="12"/>
    <n v="0"/>
    <x v="272"/>
    <x v="272"/>
    <s v="No data"/>
    <x v="12"/>
    <x v="0"/>
    <x v="0"/>
  </r>
  <r>
    <n v="9422"/>
    <n v="4"/>
    <n v="19"/>
    <n v="0"/>
    <x v="11"/>
    <n v="0"/>
    <x v="272"/>
    <x v="272"/>
    <s v="No data"/>
    <x v="11"/>
    <x v="0"/>
    <x v="0"/>
  </r>
  <r>
    <n v="9423"/>
    <n v="31"/>
    <n v="68"/>
    <n v="18"/>
    <x v="12"/>
    <n v="0"/>
    <x v="271"/>
    <x v="271"/>
    <s v="Lahan terbuka"/>
    <x v="12"/>
    <x v="0"/>
    <x v="0"/>
  </r>
  <r>
    <n v="9424"/>
    <n v="212"/>
    <n v="68"/>
    <n v="16"/>
    <x v="6"/>
    <n v="0"/>
    <x v="271"/>
    <x v="271"/>
    <s v="Pemukiman"/>
    <x v="6"/>
    <x v="0"/>
    <x v="0"/>
  </r>
  <r>
    <n v="9425"/>
    <n v="47"/>
    <n v="19"/>
    <n v="6"/>
    <x v="12"/>
    <n v="0"/>
    <x v="272"/>
    <x v="272"/>
    <s v="Hutan mangrove sekunder"/>
    <x v="12"/>
    <x v="0"/>
    <x v="1"/>
  </r>
  <r>
    <n v="9426"/>
    <n v="319"/>
    <n v="19"/>
    <n v="6"/>
    <x v="11"/>
    <n v="0"/>
    <x v="272"/>
    <x v="272"/>
    <s v="Hutan mangrove sekunder"/>
    <x v="11"/>
    <x v="0"/>
    <x v="0"/>
  </r>
  <r>
    <n v="9427"/>
    <n v="45"/>
    <n v="14"/>
    <n v="11"/>
    <x v="3"/>
    <n v="0"/>
    <x v="275"/>
    <x v="275"/>
    <s v="Savanna / Padang rumput"/>
    <x v="3"/>
    <x v="0"/>
    <x v="0"/>
  </r>
  <r>
    <n v="9428"/>
    <n v="2532"/>
    <n v="68"/>
    <n v="13"/>
    <x v="6"/>
    <n v="0"/>
    <x v="271"/>
    <x v="271"/>
    <s v="Pertanian lahan kering  campur semak / kebun campur"/>
    <x v="6"/>
    <x v="0"/>
    <x v="0"/>
  </r>
  <r>
    <n v="9429"/>
    <n v="71"/>
    <n v="15"/>
    <n v="2"/>
    <x v="1"/>
    <n v="0"/>
    <x v="256"/>
    <x v="256"/>
    <s v="Hutan lahan kering sekunder / bekas tebangan"/>
    <x v="1"/>
    <x v="0"/>
    <x v="1"/>
  </r>
  <r>
    <n v="9430"/>
    <n v="36"/>
    <n v="65"/>
    <n v="12"/>
    <x v="12"/>
    <n v="0"/>
    <x v="264"/>
    <x v="264"/>
    <s v="Pertanian lahan kering"/>
    <x v="12"/>
    <x v="0"/>
    <x v="0"/>
  </r>
  <r>
    <n v="9431"/>
    <n v="626"/>
    <n v="39"/>
    <n v="13"/>
    <x v="1"/>
    <n v="0"/>
    <x v="267"/>
    <x v="267"/>
    <s v="Pertanian lahan kering  campur semak / kebun campur"/>
    <x v="1"/>
    <x v="0"/>
    <x v="0"/>
  </r>
  <r>
    <n v="9432"/>
    <n v="432"/>
    <n v="65"/>
    <n v="12"/>
    <x v="5"/>
    <n v="0"/>
    <x v="264"/>
    <x v="264"/>
    <s v="Pertanian lahan kering"/>
    <x v="5"/>
    <x v="0"/>
    <x v="0"/>
  </r>
  <r>
    <n v="9433"/>
    <n v="31"/>
    <n v="12"/>
    <n v="2"/>
    <x v="6"/>
    <n v="0"/>
    <x v="268"/>
    <x v="268"/>
    <s v="Hutan lahan kering sekunder / bekas tebangan"/>
    <x v="6"/>
    <x v="0"/>
    <x v="1"/>
  </r>
  <r>
    <n v="9434"/>
    <n v="95"/>
    <n v="33"/>
    <n v="6"/>
    <x v="11"/>
    <n v="0"/>
    <x v="273"/>
    <x v="273"/>
    <s v="Hutan mangrove sekunder"/>
    <x v="11"/>
    <x v="0"/>
    <x v="0"/>
  </r>
  <r>
    <n v="9435"/>
    <n v="4181"/>
    <n v="14"/>
    <n v="11"/>
    <x v="1"/>
    <n v="0"/>
    <x v="275"/>
    <x v="275"/>
    <s v="Savanna / Padang rumput"/>
    <x v="1"/>
    <x v="0"/>
    <x v="0"/>
  </r>
  <r>
    <n v="9436"/>
    <n v="3745"/>
    <n v="14"/>
    <n v="11"/>
    <x v="4"/>
    <n v="0"/>
    <x v="275"/>
    <x v="275"/>
    <s v="Savanna / Padang rumput"/>
    <x v="4"/>
    <x v="0"/>
    <x v="0"/>
  </r>
  <r>
    <n v="9437"/>
    <n v="28"/>
    <n v="19"/>
    <n v="13"/>
    <x v="11"/>
    <n v="0"/>
    <x v="272"/>
    <x v="272"/>
    <s v="Pertanian lahan kering  campur semak / kebun campur"/>
    <x v="11"/>
    <x v="0"/>
    <x v="0"/>
  </r>
  <r>
    <n v="9438"/>
    <n v="722"/>
    <n v="41"/>
    <n v="2"/>
    <x v="4"/>
    <n v="0"/>
    <x v="276"/>
    <x v="276"/>
    <s v="Hutan lahan kering sekunder / bekas tebangan"/>
    <x v="4"/>
    <x v="0"/>
    <x v="0"/>
  </r>
  <r>
    <n v="9439"/>
    <n v="26"/>
    <n v="12"/>
    <n v="0"/>
    <x v="6"/>
    <n v="0"/>
    <x v="268"/>
    <x v="268"/>
    <s v="No data"/>
    <x v="6"/>
    <x v="0"/>
    <x v="0"/>
  </r>
  <r>
    <n v="9440"/>
    <n v="5"/>
    <n v="33"/>
    <n v="6"/>
    <x v="0"/>
    <n v="0"/>
    <x v="273"/>
    <x v="273"/>
    <s v="Hutan mangrove sekunder"/>
    <x v="0"/>
    <x v="0"/>
    <x v="1"/>
  </r>
  <r>
    <n v="9441"/>
    <n v="14"/>
    <n v="33"/>
    <n v="0"/>
    <x v="12"/>
    <n v="0"/>
    <x v="273"/>
    <x v="273"/>
    <s v="No data"/>
    <x v="12"/>
    <x v="0"/>
    <x v="0"/>
  </r>
  <r>
    <n v="9442"/>
    <n v="55"/>
    <n v="39"/>
    <n v="9"/>
    <x v="6"/>
    <n v="0"/>
    <x v="267"/>
    <x v="267"/>
    <s v="Semak belukar"/>
    <x v="6"/>
    <x v="0"/>
    <x v="0"/>
  </r>
  <r>
    <n v="9443"/>
    <n v="24"/>
    <n v="19"/>
    <n v="11"/>
    <x v="3"/>
    <n v="0"/>
    <x v="272"/>
    <x v="272"/>
    <s v="Savanna / Padang rumput"/>
    <x v="3"/>
    <x v="0"/>
    <x v="0"/>
  </r>
  <r>
    <n v="9444"/>
    <n v="305"/>
    <n v="39"/>
    <n v="9"/>
    <x v="1"/>
    <n v="0"/>
    <x v="267"/>
    <x v="267"/>
    <s v="Semak belukar"/>
    <x v="1"/>
    <x v="0"/>
    <x v="0"/>
  </r>
  <r>
    <n v="9445"/>
    <n v="3"/>
    <n v="68"/>
    <n v="9"/>
    <x v="12"/>
    <n v="0"/>
    <x v="271"/>
    <x v="271"/>
    <s v="Semak belukar"/>
    <x v="12"/>
    <x v="0"/>
    <x v="0"/>
  </r>
  <r>
    <n v="9446"/>
    <n v="1813"/>
    <n v="18"/>
    <n v="11"/>
    <x v="1"/>
    <n v="0"/>
    <x v="277"/>
    <x v="277"/>
    <s v="Savanna / Padang rumput"/>
    <x v="1"/>
    <x v="0"/>
    <x v="0"/>
  </r>
  <r>
    <n v="9447"/>
    <n v="6"/>
    <n v="19"/>
    <n v="11"/>
    <x v="11"/>
    <n v="0"/>
    <x v="272"/>
    <x v="272"/>
    <s v="Savanna / Padang rumput"/>
    <x v="11"/>
    <x v="0"/>
    <x v="0"/>
  </r>
  <r>
    <n v="9448"/>
    <n v="4"/>
    <n v="33"/>
    <n v="6"/>
    <x v="12"/>
    <n v="0"/>
    <x v="273"/>
    <x v="273"/>
    <s v="Hutan mangrove sekunder"/>
    <x v="12"/>
    <x v="0"/>
    <x v="1"/>
  </r>
  <r>
    <n v="9449"/>
    <n v="2"/>
    <n v="33"/>
    <n v="6"/>
    <x v="8"/>
    <n v="0"/>
    <x v="273"/>
    <x v="273"/>
    <s v="Hutan mangrove sekunder"/>
    <x v="8"/>
    <x v="0"/>
    <x v="1"/>
  </r>
  <r>
    <n v="9450"/>
    <n v="64"/>
    <n v="41"/>
    <n v="2"/>
    <x v="1"/>
    <n v="0"/>
    <x v="276"/>
    <x v="276"/>
    <s v="Hutan lahan kering sekunder / bekas tebangan"/>
    <x v="1"/>
    <x v="0"/>
    <x v="1"/>
  </r>
  <r>
    <n v="9451"/>
    <n v="1714"/>
    <n v="41"/>
    <n v="2"/>
    <x v="2"/>
    <n v="0"/>
    <x v="276"/>
    <x v="276"/>
    <s v="Hutan lahan kering sekunder / bekas tebangan"/>
    <x v="2"/>
    <x v="0"/>
    <x v="1"/>
  </r>
  <r>
    <n v="9452"/>
    <n v="551"/>
    <n v="33"/>
    <n v="12"/>
    <x v="3"/>
    <n v="0"/>
    <x v="273"/>
    <x v="273"/>
    <s v="Pertanian lahan kering"/>
    <x v="3"/>
    <x v="0"/>
    <x v="0"/>
  </r>
  <r>
    <n v="9453"/>
    <n v="1"/>
    <n v="33"/>
    <n v="12"/>
    <x v="0"/>
    <n v="0"/>
    <x v="273"/>
    <x v="273"/>
    <s v="Pertanian lahan kering"/>
    <x v="0"/>
    <x v="0"/>
    <x v="0"/>
  </r>
  <r>
    <n v="9454"/>
    <n v="19"/>
    <n v="39"/>
    <n v="16"/>
    <x v="6"/>
    <n v="0"/>
    <x v="267"/>
    <x v="267"/>
    <s v="Pemukiman"/>
    <x v="6"/>
    <x v="0"/>
    <x v="0"/>
  </r>
  <r>
    <n v="9455"/>
    <n v="443"/>
    <n v="39"/>
    <n v="16"/>
    <x v="3"/>
    <n v="0"/>
    <x v="267"/>
    <x v="267"/>
    <s v="Pemukiman"/>
    <x v="3"/>
    <x v="0"/>
    <x v="0"/>
  </r>
  <r>
    <n v="9456"/>
    <n v="790"/>
    <n v="40"/>
    <n v="13"/>
    <x v="2"/>
    <n v="0"/>
    <x v="269"/>
    <x v="269"/>
    <s v="Pertanian lahan kering  campur semak / kebun campur"/>
    <x v="2"/>
    <x v="0"/>
    <x v="0"/>
  </r>
  <r>
    <n v="9457"/>
    <n v="943"/>
    <n v="38"/>
    <n v="13"/>
    <x v="6"/>
    <n v="0"/>
    <x v="278"/>
    <x v="278"/>
    <s v="Pertanian lahan kering  campur semak / kebun campur"/>
    <x v="6"/>
    <x v="0"/>
    <x v="0"/>
  </r>
  <r>
    <n v="9458"/>
    <n v="1"/>
    <n v="40"/>
    <n v="12"/>
    <x v="5"/>
    <n v="0"/>
    <x v="269"/>
    <x v="269"/>
    <s v="Pertanian lahan kering"/>
    <x v="5"/>
    <x v="0"/>
    <x v="0"/>
  </r>
  <r>
    <n v="9459"/>
    <n v="20"/>
    <n v="12"/>
    <n v="0"/>
    <x v="7"/>
    <n v="0"/>
    <x v="268"/>
    <x v="268"/>
    <s v="No data"/>
    <x v="7"/>
    <x v="0"/>
    <x v="0"/>
  </r>
  <r>
    <n v="9460"/>
    <n v="24"/>
    <n v="19"/>
    <n v="6"/>
    <x v="1"/>
    <n v="0"/>
    <x v="272"/>
    <x v="272"/>
    <s v="Hutan mangrove sekunder"/>
    <x v="1"/>
    <x v="0"/>
    <x v="1"/>
  </r>
  <r>
    <n v="9461"/>
    <n v="9"/>
    <n v="33"/>
    <n v="12"/>
    <x v="11"/>
    <n v="0"/>
    <x v="273"/>
    <x v="273"/>
    <s v="Pertanian lahan kering"/>
    <x v="11"/>
    <x v="0"/>
    <x v="0"/>
  </r>
  <r>
    <n v="9462"/>
    <n v="2"/>
    <n v="33"/>
    <n v="6"/>
    <x v="6"/>
    <n v="0"/>
    <x v="273"/>
    <x v="273"/>
    <s v="Hutan mangrove sekunder"/>
    <x v="6"/>
    <x v="0"/>
    <x v="1"/>
  </r>
  <r>
    <n v="9463"/>
    <n v="2180"/>
    <n v="41"/>
    <n v="13"/>
    <x v="1"/>
    <n v="0"/>
    <x v="276"/>
    <x v="276"/>
    <s v="Pertanian lahan kering  campur semak / kebun campur"/>
    <x v="1"/>
    <x v="0"/>
    <x v="0"/>
  </r>
  <r>
    <n v="9464"/>
    <n v="17"/>
    <n v="40"/>
    <n v="13"/>
    <x v="12"/>
    <n v="0"/>
    <x v="269"/>
    <x v="269"/>
    <s v="Pertanian lahan kering  campur semak / kebun campur"/>
    <x v="12"/>
    <x v="0"/>
    <x v="0"/>
  </r>
  <r>
    <n v="9465"/>
    <n v="18"/>
    <n v="38"/>
    <n v="18"/>
    <x v="5"/>
    <n v="0"/>
    <x v="278"/>
    <x v="278"/>
    <s v="Lahan terbuka"/>
    <x v="5"/>
    <x v="0"/>
    <x v="0"/>
  </r>
  <r>
    <n v="9466"/>
    <n v="3"/>
    <n v="15"/>
    <n v="1"/>
    <x v="1"/>
    <n v="0"/>
    <x v="256"/>
    <x v="256"/>
    <s v="Hutan lahan kering primer"/>
    <x v="1"/>
    <x v="0"/>
    <x v="1"/>
  </r>
  <r>
    <n v="9467"/>
    <n v="3"/>
    <n v="33"/>
    <n v="12"/>
    <x v="12"/>
    <n v="0"/>
    <x v="273"/>
    <x v="273"/>
    <s v="Pertanian lahan kering"/>
    <x v="12"/>
    <x v="0"/>
    <x v="0"/>
  </r>
  <r>
    <n v="9468"/>
    <n v="52"/>
    <n v="39"/>
    <n v="12"/>
    <x v="1"/>
    <n v="0"/>
    <x v="267"/>
    <x v="267"/>
    <s v="Pertanian lahan kering"/>
    <x v="1"/>
    <x v="0"/>
    <x v="0"/>
  </r>
  <r>
    <n v="9469"/>
    <n v="291"/>
    <n v="65"/>
    <n v="12"/>
    <x v="3"/>
    <n v="0"/>
    <x v="264"/>
    <x v="264"/>
    <s v="Pertanian lahan kering"/>
    <x v="3"/>
    <x v="0"/>
    <x v="0"/>
  </r>
  <r>
    <n v="9470"/>
    <n v="75"/>
    <n v="65"/>
    <n v="12"/>
    <x v="4"/>
    <n v="0"/>
    <x v="264"/>
    <x v="264"/>
    <s v="Pertanian lahan kering"/>
    <x v="4"/>
    <x v="0"/>
    <x v="0"/>
  </r>
  <r>
    <n v="9471"/>
    <n v="231"/>
    <n v="38"/>
    <n v="2"/>
    <x v="6"/>
    <n v="0"/>
    <x v="278"/>
    <x v="278"/>
    <s v="Hutan lahan kering sekunder / bekas tebangan"/>
    <x v="6"/>
    <x v="0"/>
    <x v="1"/>
  </r>
  <r>
    <n v="9472"/>
    <n v="1891"/>
    <n v="38"/>
    <n v="13"/>
    <x v="4"/>
    <n v="0"/>
    <x v="278"/>
    <x v="278"/>
    <s v="Pertanian lahan kering  campur semak / kebun campur"/>
    <x v="4"/>
    <x v="0"/>
    <x v="0"/>
  </r>
  <r>
    <n v="9473"/>
    <n v="112"/>
    <n v="38"/>
    <n v="18"/>
    <x v="12"/>
    <n v="0"/>
    <x v="278"/>
    <x v="278"/>
    <s v="Lahan terbuka"/>
    <x v="12"/>
    <x v="0"/>
    <x v="0"/>
  </r>
  <r>
    <n v="9474"/>
    <n v="6"/>
    <n v="68"/>
    <n v="0"/>
    <x v="2"/>
    <n v="0"/>
    <x v="271"/>
    <x v="271"/>
    <s v="No data"/>
    <x v="2"/>
    <x v="0"/>
    <x v="0"/>
  </r>
  <r>
    <n v="9475"/>
    <n v="1919"/>
    <n v="18"/>
    <n v="2"/>
    <x v="1"/>
    <n v="0"/>
    <x v="277"/>
    <x v="277"/>
    <s v="Hutan lahan kering sekunder / bekas tebangan"/>
    <x v="1"/>
    <x v="0"/>
    <x v="1"/>
  </r>
  <r>
    <n v="9476"/>
    <n v="329"/>
    <n v="33"/>
    <n v="16"/>
    <x v="3"/>
    <n v="0"/>
    <x v="273"/>
    <x v="273"/>
    <s v="Pemukiman"/>
    <x v="3"/>
    <x v="0"/>
    <x v="0"/>
  </r>
  <r>
    <n v="9477"/>
    <n v="358"/>
    <n v="41"/>
    <n v="13"/>
    <x v="2"/>
    <n v="0"/>
    <x v="276"/>
    <x v="276"/>
    <s v="Pertanian lahan kering  campur semak / kebun campur"/>
    <x v="2"/>
    <x v="0"/>
    <x v="0"/>
  </r>
  <r>
    <n v="9478"/>
    <n v="2734"/>
    <n v="38"/>
    <n v="2"/>
    <x v="4"/>
    <n v="0"/>
    <x v="278"/>
    <x v="278"/>
    <s v="Hutan lahan kering sekunder / bekas tebangan"/>
    <x v="4"/>
    <x v="0"/>
    <x v="0"/>
  </r>
  <r>
    <n v="9479"/>
    <n v="368"/>
    <n v="38"/>
    <n v="2"/>
    <x v="5"/>
    <n v="0"/>
    <x v="278"/>
    <x v="278"/>
    <s v="Hutan lahan kering sekunder / bekas tebangan"/>
    <x v="5"/>
    <x v="0"/>
    <x v="1"/>
  </r>
  <r>
    <n v="9480"/>
    <n v="7"/>
    <n v="38"/>
    <n v="13"/>
    <x v="12"/>
    <n v="0"/>
    <x v="278"/>
    <x v="278"/>
    <s v="Pertanian lahan kering  campur semak / kebun campur"/>
    <x v="12"/>
    <x v="0"/>
    <x v="0"/>
  </r>
  <r>
    <n v="9481"/>
    <n v="3"/>
    <n v="13"/>
    <n v="2"/>
    <x v="4"/>
    <n v="0"/>
    <x v="266"/>
    <x v="266"/>
    <s v="Hutan lahan kering sekunder / bekas tebangan"/>
    <x v="4"/>
    <x v="0"/>
    <x v="0"/>
  </r>
  <r>
    <n v="9482"/>
    <n v="7969"/>
    <n v="18"/>
    <n v="2"/>
    <x v="4"/>
    <n v="0"/>
    <x v="277"/>
    <x v="277"/>
    <s v="Hutan lahan kering sekunder / bekas tebangan"/>
    <x v="4"/>
    <x v="0"/>
    <x v="0"/>
  </r>
  <r>
    <n v="9483"/>
    <n v="642"/>
    <n v="19"/>
    <n v="16"/>
    <x v="6"/>
    <n v="0"/>
    <x v="272"/>
    <x v="272"/>
    <s v="Pemukiman"/>
    <x v="6"/>
    <x v="0"/>
    <x v="0"/>
  </r>
  <r>
    <n v="9484"/>
    <n v="1674"/>
    <n v="19"/>
    <n v="16"/>
    <x v="1"/>
    <n v="0"/>
    <x v="272"/>
    <x v="272"/>
    <s v="Pemukiman"/>
    <x v="1"/>
    <x v="0"/>
    <x v="0"/>
  </r>
  <r>
    <n v="9485"/>
    <n v="914"/>
    <n v="33"/>
    <n v="14"/>
    <x v="6"/>
    <n v="0"/>
    <x v="273"/>
    <x v="273"/>
    <s v="Sawah"/>
    <x v="6"/>
    <x v="0"/>
    <x v="0"/>
  </r>
  <r>
    <n v="9486"/>
    <n v="192"/>
    <n v="33"/>
    <n v="14"/>
    <x v="3"/>
    <n v="0"/>
    <x v="273"/>
    <x v="273"/>
    <s v="Sawah"/>
    <x v="3"/>
    <x v="0"/>
    <x v="0"/>
  </r>
  <r>
    <n v="9487"/>
    <n v="38"/>
    <n v="33"/>
    <n v="16"/>
    <x v="6"/>
    <n v="0"/>
    <x v="273"/>
    <x v="273"/>
    <s v="Pemukiman"/>
    <x v="6"/>
    <x v="0"/>
    <x v="0"/>
  </r>
  <r>
    <n v="9488"/>
    <n v="86"/>
    <n v="41"/>
    <n v="12"/>
    <x v="3"/>
    <n v="0"/>
    <x v="276"/>
    <x v="276"/>
    <s v="Pertanian lahan kering"/>
    <x v="3"/>
    <x v="0"/>
    <x v="0"/>
  </r>
  <r>
    <n v="9489"/>
    <n v="233"/>
    <n v="41"/>
    <n v="12"/>
    <x v="1"/>
    <n v="0"/>
    <x v="276"/>
    <x v="276"/>
    <s v="Pertanian lahan kering"/>
    <x v="1"/>
    <x v="0"/>
    <x v="0"/>
  </r>
  <r>
    <n v="9490"/>
    <n v="4434"/>
    <n v="41"/>
    <n v="13"/>
    <x v="7"/>
    <n v="0"/>
    <x v="276"/>
    <x v="276"/>
    <s v="Pertanian lahan kering  campur semak / kebun campur"/>
    <x v="7"/>
    <x v="0"/>
    <x v="0"/>
  </r>
  <r>
    <n v="9491"/>
    <n v="460"/>
    <n v="38"/>
    <n v="2"/>
    <x v="7"/>
    <n v="0"/>
    <x v="278"/>
    <x v="278"/>
    <s v="Hutan lahan kering sekunder / bekas tebangan"/>
    <x v="7"/>
    <x v="0"/>
    <x v="1"/>
  </r>
  <r>
    <n v="9492"/>
    <n v="1587"/>
    <n v="65"/>
    <n v="12"/>
    <x v="6"/>
    <n v="0"/>
    <x v="264"/>
    <x v="264"/>
    <s v="Pertanian lahan kering"/>
    <x v="6"/>
    <x v="0"/>
    <x v="0"/>
  </r>
  <r>
    <n v="9493"/>
    <n v="16"/>
    <n v="33"/>
    <n v="12"/>
    <x v="1"/>
    <n v="0"/>
    <x v="273"/>
    <x v="273"/>
    <s v="Pertanian lahan kering"/>
    <x v="1"/>
    <x v="0"/>
    <x v="0"/>
  </r>
  <r>
    <n v="9494"/>
    <n v="64"/>
    <n v="39"/>
    <n v="13"/>
    <x v="5"/>
    <n v="0"/>
    <x v="267"/>
    <x v="267"/>
    <s v="Pertanian lahan kering  campur semak / kebun campur"/>
    <x v="5"/>
    <x v="0"/>
    <x v="0"/>
  </r>
  <r>
    <n v="9495"/>
    <n v="3"/>
    <n v="39"/>
    <n v="12"/>
    <x v="5"/>
    <n v="0"/>
    <x v="267"/>
    <x v="267"/>
    <s v="Pertanian lahan kering"/>
    <x v="5"/>
    <x v="0"/>
    <x v="0"/>
  </r>
  <r>
    <n v="9496"/>
    <n v="1"/>
    <n v="19"/>
    <n v="9"/>
    <x v="3"/>
    <n v="0"/>
    <x v="272"/>
    <x v="272"/>
    <s v="Semak belukar"/>
    <x v="3"/>
    <x v="0"/>
    <x v="0"/>
  </r>
  <r>
    <n v="9497"/>
    <n v="201"/>
    <n v="41"/>
    <n v="2"/>
    <x v="12"/>
    <n v="0"/>
    <x v="276"/>
    <x v="276"/>
    <s v="Hutan lahan kering sekunder / bekas tebangan"/>
    <x v="12"/>
    <x v="0"/>
    <x v="1"/>
  </r>
  <r>
    <n v="9498"/>
    <n v="81"/>
    <n v="38"/>
    <n v="2"/>
    <x v="1"/>
    <n v="0"/>
    <x v="278"/>
    <x v="278"/>
    <s v="Hutan lahan kering sekunder / bekas tebangan"/>
    <x v="1"/>
    <x v="0"/>
    <x v="1"/>
  </r>
  <r>
    <n v="9499"/>
    <n v="1"/>
    <n v="38"/>
    <n v="18"/>
    <x v="6"/>
    <n v="0"/>
    <x v="278"/>
    <x v="278"/>
    <s v="Lahan terbuka"/>
    <x v="6"/>
    <x v="0"/>
    <x v="0"/>
  </r>
  <r>
    <n v="9500"/>
    <n v="12"/>
    <n v="33"/>
    <n v="14"/>
    <x v="0"/>
    <n v="0"/>
    <x v="273"/>
    <x v="273"/>
    <s v="Sawah"/>
    <x v="0"/>
    <x v="0"/>
    <x v="0"/>
  </r>
  <r>
    <n v="9501"/>
    <n v="136"/>
    <n v="41"/>
    <n v="12"/>
    <x v="6"/>
    <n v="0"/>
    <x v="276"/>
    <x v="276"/>
    <s v="Pertanian lahan kering"/>
    <x v="6"/>
    <x v="0"/>
    <x v="0"/>
  </r>
  <r>
    <n v="9502"/>
    <n v="435"/>
    <n v="41"/>
    <n v="13"/>
    <x v="3"/>
    <n v="0"/>
    <x v="276"/>
    <x v="276"/>
    <s v="Pertanian lahan kering  campur semak / kebun campur"/>
    <x v="3"/>
    <x v="0"/>
    <x v="0"/>
  </r>
  <r>
    <n v="9503"/>
    <n v="50"/>
    <n v="38"/>
    <n v="2"/>
    <x v="3"/>
    <n v="0"/>
    <x v="278"/>
    <x v="278"/>
    <s v="Hutan lahan kering sekunder / bekas tebangan"/>
    <x v="3"/>
    <x v="0"/>
    <x v="1"/>
  </r>
  <r>
    <n v="9504"/>
    <n v="65"/>
    <n v="38"/>
    <n v="2"/>
    <x v="8"/>
    <n v="0"/>
    <x v="278"/>
    <x v="278"/>
    <s v="Hutan lahan kering sekunder / bekas tebangan"/>
    <x v="8"/>
    <x v="0"/>
    <x v="1"/>
  </r>
  <r>
    <n v="9505"/>
    <n v="13"/>
    <n v="38"/>
    <n v="2"/>
    <x v="12"/>
    <n v="0"/>
    <x v="278"/>
    <x v="278"/>
    <s v="Hutan lahan kering sekunder / bekas tebangan"/>
    <x v="12"/>
    <x v="0"/>
    <x v="1"/>
  </r>
  <r>
    <n v="9506"/>
    <n v="1612"/>
    <n v="68"/>
    <n v="12"/>
    <x v="6"/>
    <n v="0"/>
    <x v="271"/>
    <x v="271"/>
    <s v="Pertanian lahan kering"/>
    <x v="6"/>
    <x v="0"/>
    <x v="0"/>
  </r>
  <r>
    <n v="9507"/>
    <n v="982"/>
    <n v="14"/>
    <n v="11"/>
    <x v="7"/>
    <n v="0"/>
    <x v="275"/>
    <x v="275"/>
    <s v="Savanna / Padang rumput"/>
    <x v="7"/>
    <x v="0"/>
    <x v="0"/>
  </r>
  <r>
    <n v="9508"/>
    <n v="1396"/>
    <n v="18"/>
    <n v="11"/>
    <x v="4"/>
    <n v="0"/>
    <x v="277"/>
    <x v="277"/>
    <s v="Savanna / Padang rumput"/>
    <x v="4"/>
    <x v="0"/>
    <x v="0"/>
  </r>
  <r>
    <n v="9509"/>
    <n v="17"/>
    <n v="29"/>
    <n v="0"/>
    <x v="4"/>
    <n v="0"/>
    <x v="274"/>
    <x v="274"/>
    <s v="No data"/>
    <x v="4"/>
    <x v="0"/>
    <x v="0"/>
  </r>
  <r>
    <n v="9510"/>
    <n v="506"/>
    <n v="38"/>
    <n v="13"/>
    <x v="3"/>
    <n v="0"/>
    <x v="278"/>
    <x v="278"/>
    <s v="Pertanian lahan kering  campur semak / kebun campur"/>
    <x v="3"/>
    <x v="0"/>
    <x v="0"/>
  </r>
  <r>
    <n v="9511"/>
    <n v="38"/>
    <n v="68"/>
    <n v="12"/>
    <x v="12"/>
    <n v="0"/>
    <x v="271"/>
    <x v="271"/>
    <s v="Pertanian lahan kering"/>
    <x v="12"/>
    <x v="0"/>
    <x v="0"/>
  </r>
  <r>
    <n v="9512"/>
    <n v="5664"/>
    <n v="29"/>
    <n v="2"/>
    <x v="4"/>
    <n v="0"/>
    <x v="274"/>
    <x v="274"/>
    <s v="Hutan lahan kering sekunder / bekas tebangan"/>
    <x v="4"/>
    <x v="0"/>
    <x v="0"/>
  </r>
  <r>
    <n v="9513"/>
    <n v="1489"/>
    <n v="33"/>
    <n v="13"/>
    <x v="3"/>
    <n v="0"/>
    <x v="273"/>
    <x v="273"/>
    <s v="Pertanian lahan kering  campur semak / kebun campur"/>
    <x v="3"/>
    <x v="0"/>
    <x v="0"/>
  </r>
  <r>
    <n v="9514"/>
    <n v="9"/>
    <n v="19"/>
    <n v="0"/>
    <x v="1"/>
    <n v="0"/>
    <x v="272"/>
    <x v="272"/>
    <s v="No data"/>
    <x v="1"/>
    <x v="0"/>
    <x v="0"/>
  </r>
  <r>
    <n v="9515"/>
    <n v="77"/>
    <n v="29"/>
    <n v="2"/>
    <x v="8"/>
    <n v="0"/>
    <x v="274"/>
    <x v="274"/>
    <s v="Hutan lahan kering sekunder / bekas tebangan"/>
    <x v="8"/>
    <x v="0"/>
    <x v="1"/>
  </r>
  <r>
    <n v="9516"/>
    <n v="1160"/>
    <n v="33"/>
    <n v="13"/>
    <x v="1"/>
    <n v="0"/>
    <x v="273"/>
    <x v="273"/>
    <s v="Pertanian lahan kering  campur semak / kebun campur"/>
    <x v="1"/>
    <x v="0"/>
    <x v="0"/>
  </r>
  <r>
    <n v="9517"/>
    <n v="9950"/>
    <n v="14"/>
    <n v="2"/>
    <x v="13"/>
    <n v="0"/>
    <x v="275"/>
    <x v="275"/>
    <s v="Hutan lahan kering sekunder / bekas tebangan"/>
    <x v="13"/>
    <x v="0"/>
    <x v="0"/>
  </r>
  <r>
    <n v="9518"/>
    <n v="78"/>
    <n v="19"/>
    <n v="11"/>
    <x v="7"/>
    <n v="0"/>
    <x v="272"/>
    <x v="272"/>
    <s v="Savanna / Padang rumput"/>
    <x v="7"/>
    <x v="0"/>
    <x v="0"/>
  </r>
  <r>
    <n v="9519"/>
    <n v="13"/>
    <n v="39"/>
    <n v="12"/>
    <x v="2"/>
    <n v="0"/>
    <x v="267"/>
    <x v="267"/>
    <s v="Pertanian lahan kering"/>
    <x v="2"/>
    <x v="0"/>
    <x v="0"/>
  </r>
  <r>
    <n v="9520"/>
    <n v="16"/>
    <n v="29"/>
    <n v="0"/>
    <x v="8"/>
    <n v="0"/>
    <x v="274"/>
    <x v="274"/>
    <s v="No data"/>
    <x v="8"/>
    <x v="0"/>
    <x v="0"/>
  </r>
  <r>
    <n v="9521"/>
    <n v="891"/>
    <n v="39"/>
    <n v="14"/>
    <x v="2"/>
    <n v="0"/>
    <x v="267"/>
    <x v="267"/>
    <s v="Sawah"/>
    <x v="2"/>
    <x v="0"/>
    <x v="0"/>
  </r>
  <r>
    <n v="9522"/>
    <n v="43"/>
    <n v="41"/>
    <n v="2"/>
    <x v="6"/>
    <n v="0"/>
    <x v="276"/>
    <x v="276"/>
    <s v="Hutan lahan kering sekunder / bekas tebangan"/>
    <x v="6"/>
    <x v="0"/>
    <x v="1"/>
  </r>
  <r>
    <n v="9523"/>
    <n v="109"/>
    <n v="38"/>
    <n v="14"/>
    <x v="6"/>
    <n v="0"/>
    <x v="278"/>
    <x v="278"/>
    <s v="Sawah"/>
    <x v="6"/>
    <x v="0"/>
    <x v="0"/>
  </r>
  <r>
    <n v="9524"/>
    <n v="1911"/>
    <n v="14"/>
    <n v="1"/>
    <x v="13"/>
    <n v="0"/>
    <x v="275"/>
    <x v="275"/>
    <s v="Hutan lahan kering primer"/>
    <x v="13"/>
    <x v="0"/>
    <x v="0"/>
  </r>
  <r>
    <n v="9525"/>
    <n v="299"/>
    <n v="17"/>
    <n v="2"/>
    <x v="1"/>
    <n v="0"/>
    <x v="270"/>
    <x v="270"/>
    <s v="Hutan lahan kering sekunder / bekas tebangan"/>
    <x v="1"/>
    <x v="0"/>
    <x v="1"/>
  </r>
  <r>
    <n v="9526"/>
    <n v="1204"/>
    <n v="19"/>
    <n v="13"/>
    <x v="7"/>
    <n v="0"/>
    <x v="272"/>
    <x v="272"/>
    <s v="Pertanian lahan kering  campur semak / kebun campur"/>
    <x v="7"/>
    <x v="0"/>
    <x v="0"/>
  </r>
  <r>
    <n v="9527"/>
    <n v="342"/>
    <n v="19"/>
    <n v="2"/>
    <x v="2"/>
    <n v="0"/>
    <x v="272"/>
    <x v="272"/>
    <s v="Hutan lahan kering sekunder / bekas tebangan"/>
    <x v="2"/>
    <x v="0"/>
    <x v="1"/>
  </r>
  <r>
    <n v="9528"/>
    <n v="948"/>
    <n v="17"/>
    <n v="2"/>
    <x v="4"/>
    <n v="0"/>
    <x v="270"/>
    <x v="270"/>
    <s v="Hutan lahan kering sekunder / bekas tebangan"/>
    <x v="4"/>
    <x v="0"/>
    <x v="0"/>
  </r>
  <r>
    <n v="9529"/>
    <n v="57"/>
    <n v="17"/>
    <n v="11"/>
    <x v="5"/>
    <n v="0"/>
    <x v="270"/>
    <x v="270"/>
    <s v="Savanna / Padang rumput"/>
    <x v="5"/>
    <x v="0"/>
    <x v="0"/>
  </r>
  <r>
    <n v="9530"/>
    <n v="1122"/>
    <n v="41"/>
    <n v="2"/>
    <x v="7"/>
    <n v="0"/>
    <x v="276"/>
    <x v="276"/>
    <s v="Hutan lahan kering sekunder / bekas tebangan"/>
    <x v="7"/>
    <x v="0"/>
    <x v="1"/>
  </r>
  <r>
    <n v="9531"/>
    <n v="114"/>
    <n v="18"/>
    <n v="11"/>
    <x v="2"/>
    <n v="0"/>
    <x v="277"/>
    <x v="277"/>
    <s v="Savanna / Padang rumput"/>
    <x v="2"/>
    <x v="0"/>
    <x v="0"/>
  </r>
  <r>
    <n v="9532"/>
    <n v="2"/>
    <n v="39"/>
    <n v="16"/>
    <x v="2"/>
    <n v="0"/>
    <x v="267"/>
    <x v="267"/>
    <s v="Pemukiman"/>
    <x v="2"/>
    <x v="0"/>
    <x v="0"/>
  </r>
  <r>
    <n v="9533"/>
    <n v="621"/>
    <n v="41"/>
    <n v="13"/>
    <x v="6"/>
    <n v="0"/>
    <x v="276"/>
    <x v="276"/>
    <s v="Pertanian lahan kering  campur semak / kebun campur"/>
    <x v="6"/>
    <x v="0"/>
    <x v="0"/>
  </r>
  <r>
    <n v="9534"/>
    <n v="88"/>
    <n v="14"/>
    <n v="9"/>
    <x v="1"/>
    <n v="0"/>
    <x v="275"/>
    <x v="275"/>
    <s v="Semak belukar"/>
    <x v="1"/>
    <x v="0"/>
    <x v="0"/>
  </r>
  <r>
    <n v="9535"/>
    <n v="263"/>
    <n v="14"/>
    <n v="9"/>
    <x v="13"/>
    <n v="0"/>
    <x v="275"/>
    <x v="275"/>
    <s v="Semak belukar"/>
    <x v="13"/>
    <x v="0"/>
    <x v="0"/>
  </r>
  <r>
    <n v="9536"/>
    <n v="1486"/>
    <n v="14"/>
    <n v="2"/>
    <x v="1"/>
    <n v="0"/>
    <x v="275"/>
    <x v="275"/>
    <s v="Hutan lahan kering sekunder / bekas tebangan"/>
    <x v="1"/>
    <x v="0"/>
    <x v="1"/>
  </r>
  <r>
    <n v="9537"/>
    <n v="9"/>
    <n v="33"/>
    <n v="14"/>
    <x v="12"/>
    <n v="0"/>
    <x v="273"/>
    <x v="273"/>
    <s v="Sawah"/>
    <x v="12"/>
    <x v="0"/>
    <x v="0"/>
  </r>
  <r>
    <n v="9538"/>
    <n v="44"/>
    <n v="12"/>
    <n v="2"/>
    <x v="5"/>
    <n v="0"/>
    <x v="268"/>
    <x v="268"/>
    <s v="Hutan lahan kering sekunder / bekas tebangan"/>
    <x v="5"/>
    <x v="0"/>
    <x v="1"/>
  </r>
  <r>
    <n v="9539"/>
    <n v="24"/>
    <n v="19"/>
    <n v="11"/>
    <x v="0"/>
    <n v="0"/>
    <x v="272"/>
    <x v="272"/>
    <s v="Savanna / Padang rumput"/>
    <x v="0"/>
    <x v="0"/>
    <x v="0"/>
  </r>
  <r>
    <n v="9540"/>
    <n v="221"/>
    <n v="33"/>
    <n v="13"/>
    <x v="6"/>
    <n v="0"/>
    <x v="273"/>
    <x v="273"/>
    <s v="Pertanian lahan kering  campur semak / kebun campur"/>
    <x v="6"/>
    <x v="0"/>
    <x v="0"/>
  </r>
  <r>
    <n v="9541"/>
    <n v="644"/>
    <n v="14"/>
    <n v="11"/>
    <x v="6"/>
    <n v="0"/>
    <x v="275"/>
    <x v="275"/>
    <s v="Savanna / Padang rumput"/>
    <x v="6"/>
    <x v="0"/>
    <x v="0"/>
  </r>
  <r>
    <n v="9542"/>
    <n v="42"/>
    <n v="29"/>
    <n v="2"/>
    <x v="5"/>
    <n v="0"/>
    <x v="274"/>
    <x v="274"/>
    <s v="Hutan lahan kering sekunder / bekas tebangan"/>
    <x v="5"/>
    <x v="0"/>
    <x v="1"/>
  </r>
  <r>
    <n v="9543"/>
    <n v="1"/>
    <n v="38"/>
    <n v="14"/>
    <x v="4"/>
    <n v="0"/>
    <x v="278"/>
    <x v="278"/>
    <s v="Sawah"/>
    <x v="4"/>
    <x v="0"/>
    <x v="0"/>
  </r>
  <r>
    <n v="9544"/>
    <n v="241"/>
    <n v="29"/>
    <n v="9"/>
    <x v="4"/>
    <n v="0"/>
    <x v="274"/>
    <x v="274"/>
    <s v="Semak belukar"/>
    <x v="4"/>
    <x v="0"/>
    <x v="0"/>
  </r>
  <r>
    <n v="9545"/>
    <n v="197"/>
    <n v="68"/>
    <n v="12"/>
    <x v="3"/>
    <n v="0"/>
    <x v="271"/>
    <x v="271"/>
    <s v="Pertanian lahan kering"/>
    <x v="3"/>
    <x v="0"/>
    <x v="0"/>
  </r>
  <r>
    <n v="9546"/>
    <n v="1415"/>
    <n v="12"/>
    <n v="13"/>
    <x v="7"/>
    <n v="0"/>
    <x v="268"/>
    <x v="268"/>
    <s v="Pertanian lahan kering  campur semak / kebun campur"/>
    <x v="7"/>
    <x v="0"/>
    <x v="0"/>
  </r>
  <r>
    <n v="9547"/>
    <n v="1044"/>
    <n v="38"/>
    <n v="13"/>
    <x v="2"/>
    <n v="0"/>
    <x v="278"/>
    <x v="278"/>
    <s v="Pertanian lahan kering  campur semak / kebun campur"/>
    <x v="2"/>
    <x v="0"/>
    <x v="0"/>
  </r>
  <r>
    <n v="9548"/>
    <n v="129"/>
    <n v="38"/>
    <n v="2"/>
    <x v="2"/>
    <n v="0"/>
    <x v="278"/>
    <x v="278"/>
    <s v="Hutan lahan kering sekunder / bekas tebangan"/>
    <x v="2"/>
    <x v="0"/>
    <x v="1"/>
  </r>
  <r>
    <n v="9549"/>
    <n v="10"/>
    <n v="38"/>
    <n v="2"/>
    <x v="9"/>
    <n v="0"/>
    <x v="278"/>
    <x v="278"/>
    <s v="Hutan lahan kering sekunder / bekas tebangan"/>
    <x v="9"/>
    <x v="0"/>
    <x v="0"/>
  </r>
  <r>
    <n v="9550"/>
    <n v="61"/>
    <n v="14"/>
    <n v="2"/>
    <x v="2"/>
    <n v="0"/>
    <x v="275"/>
    <x v="275"/>
    <s v="Hutan lahan kering sekunder / bekas tebangan"/>
    <x v="2"/>
    <x v="0"/>
    <x v="1"/>
  </r>
  <r>
    <n v="9551"/>
    <n v="120"/>
    <n v="14"/>
    <n v="2"/>
    <x v="4"/>
    <n v="0"/>
    <x v="275"/>
    <x v="275"/>
    <s v="Hutan lahan kering sekunder / bekas tebangan"/>
    <x v="4"/>
    <x v="0"/>
    <x v="0"/>
  </r>
  <r>
    <n v="9552"/>
    <n v="180"/>
    <n v="19"/>
    <n v="16"/>
    <x v="4"/>
    <n v="0"/>
    <x v="272"/>
    <x v="272"/>
    <s v="Pemukiman"/>
    <x v="4"/>
    <x v="0"/>
    <x v="0"/>
  </r>
  <r>
    <n v="9553"/>
    <n v="1"/>
    <n v="33"/>
    <n v="16"/>
    <x v="0"/>
    <n v="0"/>
    <x v="273"/>
    <x v="273"/>
    <s v="Pemukiman"/>
    <x v="0"/>
    <x v="0"/>
    <x v="0"/>
  </r>
  <r>
    <n v="9554"/>
    <n v="756"/>
    <n v="38"/>
    <n v="5"/>
    <x v="9"/>
    <n v="0"/>
    <x v="278"/>
    <x v="278"/>
    <s v="Hutan mangrove primer"/>
    <x v="9"/>
    <x v="0"/>
    <x v="0"/>
  </r>
  <r>
    <n v="9555"/>
    <n v="24"/>
    <n v="29"/>
    <n v="0"/>
    <x v="2"/>
    <n v="0"/>
    <x v="274"/>
    <x v="274"/>
    <s v="No data"/>
    <x v="2"/>
    <x v="0"/>
    <x v="0"/>
  </r>
  <r>
    <n v="9556"/>
    <n v="31"/>
    <n v="29"/>
    <n v="2"/>
    <x v="1"/>
    <n v="0"/>
    <x v="274"/>
    <x v="274"/>
    <s v="Hutan lahan kering sekunder / bekas tebangan"/>
    <x v="1"/>
    <x v="0"/>
    <x v="1"/>
  </r>
  <r>
    <n v="9557"/>
    <n v="7"/>
    <n v="38"/>
    <n v="14"/>
    <x v="9"/>
    <n v="0"/>
    <x v="278"/>
    <x v="278"/>
    <s v="Sawah"/>
    <x v="9"/>
    <x v="0"/>
    <x v="0"/>
  </r>
  <r>
    <n v="9558"/>
    <n v="17"/>
    <n v="68"/>
    <n v="12"/>
    <x v="4"/>
    <n v="0"/>
    <x v="271"/>
    <x v="271"/>
    <s v="Pertanian lahan kering"/>
    <x v="4"/>
    <x v="0"/>
    <x v="0"/>
  </r>
  <r>
    <n v="9559"/>
    <n v="37"/>
    <n v="68"/>
    <n v="20"/>
    <x v="6"/>
    <n v="0"/>
    <x v="271"/>
    <x v="271"/>
    <s v="Tubuh air"/>
    <x v="6"/>
    <x v="0"/>
    <x v="0"/>
  </r>
  <r>
    <n v="9560"/>
    <n v="6"/>
    <n v="68"/>
    <n v="0"/>
    <x v="6"/>
    <n v="0"/>
    <x v="271"/>
    <x v="271"/>
    <s v="No data"/>
    <x v="6"/>
    <x v="0"/>
    <x v="0"/>
  </r>
  <r>
    <n v="9561"/>
    <n v="8"/>
    <n v="29"/>
    <n v="0"/>
    <x v="7"/>
    <n v="0"/>
    <x v="274"/>
    <x v="274"/>
    <s v="No data"/>
    <x v="7"/>
    <x v="0"/>
    <x v="0"/>
  </r>
  <r>
    <n v="9562"/>
    <n v="536"/>
    <n v="29"/>
    <n v="9"/>
    <x v="7"/>
    <n v="0"/>
    <x v="274"/>
    <x v="274"/>
    <s v="Semak belukar"/>
    <x v="7"/>
    <x v="0"/>
    <x v="0"/>
  </r>
  <r>
    <n v="9563"/>
    <n v="18"/>
    <n v="29"/>
    <n v="9"/>
    <x v="8"/>
    <n v="0"/>
    <x v="274"/>
    <x v="274"/>
    <s v="Semak belukar"/>
    <x v="8"/>
    <x v="0"/>
    <x v="0"/>
  </r>
  <r>
    <n v="9564"/>
    <n v="384"/>
    <n v="29"/>
    <n v="2"/>
    <x v="3"/>
    <n v="0"/>
    <x v="274"/>
    <x v="274"/>
    <s v="Hutan lahan kering sekunder / bekas tebangan"/>
    <x v="3"/>
    <x v="0"/>
    <x v="1"/>
  </r>
  <r>
    <n v="9565"/>
    <n v="4"/>
    <n v="308"/>
    <n v="16"/>
    <x v="0"/>
    <n v="0"/>
    <x v="279"/>
    <x v="279"/>
    <s v="Pemukiman"/>
    <x v="0"/>
    <x v="0"/>
    <x v="0"/>
  </r>
  <r>
    <n v="9566"/>
    <n v="1"/>
    <n v="308"/>
    <n v="16"/>
    <x v="6"/>
    <n v="0"/>
    <x v="279"/>
    <x v="279"/>
    <s v="Pemukiman"/>
    <x v="6"/>
    <x v="0"/>
    <x v="0"/>
  </r>
  <r>
    <n v="9567"/>
    <n v="5"/>
    <n v="308"/>
    <n v="14"/>
    <x v="6"/>
    <n v="0"/>
    <x v="279"/>
    <x v="279"/>
    <s v="Sawah"/>
    <x v="6"/>
    <x v="0"/>
    <x v="0"/>
  </r>
  <r>
    <n v="9568"/>
    <n v="64"/>
    <n v="65"/>
    <n v="10"/>
    <x v="6"/>
    <n v="0"/>
    <x v="264"/>
    <x v="264"/>
    <s v="Semak belukar rawa"/>
    <x v="6"/>
    <x v="0"/>
    <x v="0"/>
  </r>
  <r>
    <n v="9569"/>
    <n v="41"/>
    <n v="65"/>
    <n v="12"/>
    <x v="18"/>
    <n v="0"/>
    <x v="264"/>
    <x v="264"/>
    <s v="Pertanian lahan kering"/>
    <x v="18"/>
    <x v="0"/>
    <x v="0"/>
  </r>
  <r>
    <n v="9570"/>
    <n v="76"/>
    <n v="29"/>
    <n v="9"/>
    <x v="3"/>
    <n v="0"/>
    <x v="274"/>
    <x v="274"/>
    <s v="Semak belukar"/>
    <x v="3"/>
    <x v="0"/>
    <x v="0"/>
  </r>
  <r>
    <n v="9571"/>
    <n v="1"/>
    <n v="29"/>
    <n v="9"/>
    <x v="1"/>
    <n v="0"/>
    <x v="274"/>
    <x v="274"/>
    <s v="Semak belukar"/>
    <x v="1"/>
    <x v="0"/>
    <x v="0"/>
  </r>
  <r>
    <n v="9572"/>
    <n v="1"/>
    <n v="308"/>
    <n v="16"/>
    <x v="12"/>
    <n v="0"/>
    <x v="279"/>
    <x v="279"/>
    <s v="Pemukiman"/>
    <x v="12"/>
    <x v="0"/>
    <x v="0"/>
  </r>
  <r>
    <n v="9573"/>
    <n v="1149"/>
    <n v="308"/>
    <n v="16"/>
    <x v="3"/>
    <n v="0"/>
    <x v="279"/>
    <x v="279"/>
    <s v="Pemukiman"/>
    <x v="3"/>
    <x v="0"/>
    <x v="0"/>
  </r>
  <r>
    <n v="9574"/>
    <n v="1"/>
    <n v="308"/>
    <n v="14"/>
    <x v="3"/>
    <n v="0"/>
    <x v="279"/>
    <x v="279"/>
    <s v="Sawah"/>
    <x v="3"/>
    <x v="0"/>
    <x v="0"/>
  </r>
  <r>
    <n v="9575"/>
    <n v="212"/>
    <n v="38"/>
    <n v="21"/>
    <x v="15"/>
    <n v="0"/>
    <x v="278"/>
    <x v="278"/>
    <s v="Rawa"/>
    <x v="15"/>
    <x v="0"/>
    <x v="0"/>
  </r>
  <r>
    <n v="9576"/>
    <n v="64"/>
    <n v="29"/>
    <n v="2"/>
    <x v="7"/>
    <n v="0"/>
    <x v="274"/>
    <x v="274"/>
    <s v="Hutan lahan kering sekunder / bekas tebangan"/>
    <x v="7"/>
    <x v="0"/>
    <x v="1"/>
  </r>
  <r>
    <n v="9577"/>
    <n v="4"/>
    <n v="38"/>
    <n v="14"/>
    <x v="15"/>
    <n v="0"/>
    <x v="278"/>
    <x v="278"/>
    <s v="Sawah"/>
    <x v="15"/>
    <x v="0"/>
    <x v="0"/>
  </r>
  <r>
    <n v="9578"/>
    <n v="9"/>
    <n v="19"/>
    <n v="2"/>
    <x v="7"/>
    <n v="0"/>
    <x v="272"/>
    <x v="272"/>
    <s v="Hutan lahan kering sekunder / bekas tebangan"/>
    <x v="7"/>
    <x v="0"/>
    <x v="1"/>
  </r>
  <r>
    <n v="9579"/>
    <n v="11"/>
    <n v="308"/>
    <n v="0"/>
    <x v="3"/>
    <n v="0"/>
    <x v="279"/>
    <x v="279"/>
    <s v="No data"/>
    <x v="3"/>
    <x v="0"/>
    <x v="0"/>
  </r>
  <r>
    <n v="9580"/>
    <n v="286"/>
    <n v="65"/>
    <n v="4"/>
    <x v="18"/>
    <n v="0"/>
    <x v="264"/>
    <x v="264"/>
    <s v="Hutan rawa sekunder"/>
    <x v="18"/>
    <x v="0"/>
    <x v="1"/>
  </r>
  <r>
    <n v="9581"/>
    <n v="5"/>
    <n v="65"/>
    <n v="4"/>
    <x v="3"/>
    <n v="0"/>
    <x v="264"/>
    <x v="264"/>
    <s v="Hutan rawa sekunder"/>
    <x v="3"/>
    <x v="0"/>
    <x v="1"/>
  </r>
  <r>
    <n v="9582"/>
    <n v="462"/>
    <n v="18"/>
    <n v="2"/>
    <x v="2"/>
    <n v="0"/>
    <x v="277"/>
    <x v="277"/>
    <s v="Hutan lahan kering sekunder / bekas tebangan"/>
    <x v="2"/>
    <x v="0"/>
    <x v="1"/>
  </r>
  <r>
    <n v="9583"/>
    <n v="46"/>
    <n v="19"/>
    <n v="16"/>
    <x v="7"/>
    <n v="0"/>
    <x v="272"/>
    <x v="272"/>
    <s v="Pemukiman"/>
    <x v="7"/>
    <x v="0"/>
    <x v="0"/>
  </r>
  <r>
    <n v="9584"/>
    <n v="67"/>
    <n v="29"/>
    <n v="11"/>
    <x v="4"/>
    <n v="0"/>
    <x v="274"/>
    <x v="274"/>
    <s v="Savanna / Padang rumput"/>
    <x v="4"/>
    <x v="0"/>
    <x v="0"/>
  </r>
  <r>
    <n v="9585"/>
    <n v="7"/>
    <n v="308"/>
    <n v="0"/>
    <x v="12"/>
    <n v="0"/>
    <x v="279"/>
    <x v="279"/>
    <s v="No data"/>
    <x v="12"/>
    <x v="0"/>
    <x v="0"/>
  </r>
  <r>
    <n v="9586"/>
    <n v="114"/>
    <n v="38"/>
    <n v="16"/>
    <x v="3"/>
    <n v="0"/>
    <x v="278"/>
    <x v="278"/>
    <s v="Pemukiman"/>
    <x v="3"/>
    <x v="0"/>
    <x v="0"/>
  </r>
  <r>
    <n v="9587"/>
    <n v="1"/>
    <n v="38"/>
    <n v="16"/>
    <x v="9"/>
    <n v="0"/>
    <x v="278"/>
    <x v="278"/>
    <s v="Pemukiman"/>
    <x v="9"/>
    <x v="0"/>
    <x v="0"/>
  </r>
  <r>
    <n v="9588"/>
    <n v="4"/>
    <n v="38"/>
    <n v="20"/>
    <x v="9"/>
    <n v="0"/>
    <x v="278"/>
    <x v="278"/>
    <s v="Tubuh air"/>
    <x v="9"/>
    <x v="0"/>
    <x v="0"/>
  </r>
  <r>
    <n v="9589"/>
    <n v="19"/>
    <n v="38"/>
    <n v="21"/>
    <x v="4"/>
    <n v="0"/>
    <x v="278"/>
    <x v="278"/>
    <s v="Rawa"/>
    <x v="4"/>
    <x v="0"/>
    <x v="0"/>
  </r>
  <r>
    <n v="9590"/>
    <n v="6"/>
    <n v="38"/>
    <n v="18"/>
    <x v="2"/>
    <n v="0"/>
    <x v="278"/>
    <x v="278"/>
    <s v="Lahan terbuka"/>
    <x v="2"/>
    <x v="0"/>
    <x v="0"/>
  </r>
  <r>
    <n v="9591"/>
    <n v="4"/>
    <n v="38"/>
    <n v="18"/>
    <x v="4"/>
    <n v="0"/>
    <x v="278"/>
    <x v="278"/>
    <s v="Lahan terbuka"/>
    <x v="4"/>
    <x v="0"/>
    <x v="0"/>
  </r>
  <r>
    <n v="9592"/>
    <n v="1"/>
    <n v="68"/>
    <n v="20"/>
    <x v="3"/>
    <n v="0"/>
    <x v="271"/>
    <x v="271"/>
    <s v="Tubuh air"/>
    <x v="3"/>
    <x v="0"/>
    <x v="0"/>
  </r>
  <r>
    <n v="9593"/>
    <n v="98"/>
    <n v="29"/>
    <n v="11"/>
    <x v="8"/>
    <n v="0"/>
    <x v="274"/>
    <x v="274"/>
    <s v="Savanna / Padang rumput"/>
    <x v="8"/>
    <x v="0"/>
    <x v="0"/>
  </r>
  <r>
    <n v="9594"/>
    <n v="189"/>
    <n v="38"/>
    <n v="5"/>
    <x v="12"/>
    <n v="0"/>
    <x v="278"/>
    <x v="278"/>
    <s v="Hutan mangrove primer"/>
    <x v="12"/>
    <x v="0"/>
    <x v="1"/>
  </r>
  <r>
    <n v="9595"/>
    <n v="239"/>
    <n v="308"/>
    <n v="13"/>
    <x v="3"/>
    <n v="0"/>
    <x v="279"/>
    <x v="279"/>
    <s v="Pertanian lahan kering  campur semak / kebun campur"/>
    <x v="3"/>
    <x v="0"/>
    <x v="0"/>
  </r>
  <r>
    <n v="9596"/>
    <n v="6"/>
    <n v="40"/>
    <n v="1"/>
    <x v="7"/>
    <n v="0"/>
    <x v="269"/>
    <x v="269"/>
    <s v="Hutan lahan kering primer"/>
    <x v="7"/>
    <x v="0"/>
    <x v="1"/>
  </r>
  <r>
    <n v="9597"/>
    <n v="5762"/>
    <n v="38"/>
    <n v="13"/>
    <x v="7"/>
    <n v="0"/>
    <x v="278"/>
    <x v="278"/>
    <s v="Pertanian lahan kering  campur semak / kebun campur"/>
    <x v="7"/>
    <x v="0"/>
    <x v="0"/>
  </r>
  <r>
    <n v="9598"/>
    <n v="22"/>
    <n v="38"/>
    <n v="9"/>
    <x v="12"/>
    <n v="0"/>
    <x v="278"/>
    <x v="278"/>
    <s v="Semak belukar"/>
    <x v="12"/>
    <x v="0"/>
    <x v="0"/>
  </r>
  <r>
    <n v="9599"/>
    <n v="4"/>
    <n v="38"/>
    <n v="9"/>
    <x v="9"/>
    <n v="0"/>
    <x v="278"/>
    <x v="278"/>
    <s v="Semak belukar"/>
    <x v="9"/>
    <x v="0"/>
    <x v="0"/>
  </r>
  <r>
    <n v="9600"/>
    <n v="145"/>
    <n v="38"/>
    <n v="20"/>
    <x v="12"/>
    <n v="0"/>
    <x v="278"/>
    <x v="278"/>
    <s v="Tubuh air"/>
    <x v="12"/>
    <x v="0"/>
    <x v="0"/>
  </r>
  <r>
    <n v="9601"/>
    <n v="129"/>
    <n v="65"/>
    <n v="10"/>
    <x v="18"/>
    <n v="0"/>
    <x v="264"/>
    <x v="264"/>
    <s v="Semak belukar rawa"/>
    <x v="18"/>
    <x v="0"/>
    <x v="0"/>
  </r>
  <r>
    <n v="9602"/>
    <n v="116"/>
    <n v="33"/>
    <n v="13"/>
    <x v="5"/>
    <n v="0"/>
    <x v="273"/>
    <x v="273"/>
    <s v="Pertanian lahan kering  campur semak / kebun campur"/>
    <x v="5"/>
    <x v="0"/>
    <x v="0"/>
  </r>
  <r>
    <n v="9603"/>
    <n v="6"/>
    <n v="41"/>
    <n v="14"/>
    <x v="3"/>
    <n v="0"/>
    <x v="276"/>
    <x v="276"/>
    <s v="Sawah"/>
    <x v="3"/>
    <x v="0"/>
    <x v="0"/>
  </r>
  <r>
    <n v="9604"/>
    <n v="61"/>
    <n v="40"/>
    <n v="1"/>
    <x v="4"/>
    <n v="0"/>
    <x v="269"/>
    <x v="269"/>
    <s v="Hutan lahan kering primer"/>
    <x v="4"/>
    <x v="0"/>
    <x v="2"/>
  </r>
  <r>
    <n v="9605"/>
    <n v="5"/>
    <n v="38"/>
    <n v="16"/>
    <x v="2"/>
    <n v="0"/>
    <x v="278"/>
    <x v="278"/>
    <s v="Pemukiman"/>
    <x v="2"/>
    <x v="0"/>
    <x v="0"/>
  </r>
  <r>
    <n v="9606"/>
    <n v="311"/>
    <n v="65"/>
    <n v="12"/>
    <x v="11"/>
    <n v="0"/>
    <x v="264"/>
    <x v="264"/>
    <s v="Pertanian lahan kering"/>
    <x v="11"/>
    <x v="0"/>
    <x v="0"/>
  </r>
  <r>
    <n v="9607"/>
    <n v="14"/>
    <n v="29"/>
    <n v="11"/>
    <x v="3"/>
    <n v="0"/>
    <x v="274"/>
    <x v="274"/>
    <s v="Savanna / Padang rumput"/>
    <x v="3"/>
    <x v="0"/>
    <x v="0"/>
  </r>
  <r>
    <n v="9608"/>
    <n v="7"/>
    <n v="308"/>
    <n v="0"/>
    <x v="0"/>
    <n v="0"/>
    <x v="279"/>
    <x v="279"/>
    <s v="No data"/>
    <x v="0"/>
    <x v="0"/>
    <x v="0"/>
  </r>
  <r>
    <n v="9609"/>
    <n v="1131"/>
    <n v="33"/>
    <n v="13"/>
    <x v="7"/>
    <n v="0"/>
    <x v="273"/>
    <x v="273"/>
    <s v="Pertanian lahan kering  campur semak / kebun campur"/>
    <x v="7"/>
    <x v="0"/>
    <x v="0"/>
  </r>
  <r>
    <n v="9610"/>
    <n v="106"/>
    <n v="41"/>
    <n v="14"/>
    <x v="6"/>
    <n v="0"/>
    <x v="276"/>
    <x v="276"/>
    <s v="Sawah"/>
    <x v="6"/>
    <x v="0"/>
    <x v="0"/>
  </r>
  <r>
    <n v="9611"/>
    <n v="2"/>
    <n v="12"/>
    <n v="0"/>
    <x v="1"/>
    <n v="0"/>
    <x v="268"/>
    <x v="268"/>
    <s v="No data"/>
    <x v="1"/>
    <x v="0"/>
    <x v="0"/>
  </r>
  <r>
    <n v="9612"/>
    <n v="225"/>
    <n v="19"/>
    <n v="13"/>
    <x v="5"/>
    <n v="0"/>
    <x v="272"/>
    <x v="272"/>
    <s v="Pertanian lahan kering  campur semak / kebun campur"/>
    <x v="5"/>
    <x v="0"/>
    <x v="0"/>
  </r>
  <r>
    <n v="9613"/>
    <n v="111"/>
    <n v="19"/>
    <n v="16"/>
    <x v="5"/>
    <n v="0"/>
    <x v="272"/>
    <x v="272"/>
    <s v="Pemukiman"/>
    <x v="5"/>
    <x v="0"/>
    <x v="0"/>
  </r>
  <r>
    <n v="9614"/>
    <n v="24"/>
    <n v="29"/>
    <n v="0"/>
    <x v="3"/>
    <n v="0"/>
    <x v="274"/>
    <x v="274"/>
    <s v="No data"/>
    <x v="3"/>
    <x v="0"/>
    <x v="0"/>
  </r>
  <r>
    <n v="9615"/>
    <n v="18"/>
    <n v="38"/>
    <n v="21"/>
    <x v="18"/>
    <n v="0"/>
    <x v="278"/>
    <x v="278"/>
    <s v="Rawa"/>
    <x v="18"/>
    <x v="0"/>
    <x v="0"/>
  </r>
  <r>
    <n v="9616"/>
    <n v="8"/>
    <n v="38"/>
    <n v="2"/>
    <x v="18"/>
    <n v="0"/>
    <x v="278"/>
    <x v="278"/>
    <s v="Hutan lahan kering sekunder / bekas tebangan"/>
    <x v="18"/>
    <x v="0"/>
    <x v="1"/>
  </r>
  <r>
    <n v="9617"/>
    <n v="25"/>
    <n v="38"/>
    <n v="12"/>
    <x v="2"/>
    <n v="0"/>
    <x v="278"/>
    <x v="278"/>
    <s v="Pertanian lahan kering"/>
    <x v="2"/>
    <x v="0"/>
    <x v="0"/>
  </r>
  <r>
    <n v="9618"/>
    <n v="41"/>
    <n v="38"/>
    <n v="12"/>
    <x v="4"/>
    <n v="0"/>
    <x v="278"/>
    <x v="278"/>
    <s v="Pertanian lahan kering"/>
    <x v="4"/>
    <x v="0"/>
    <x v="0"/>
  </r>
  <r>
    <n v="9619"/>
    <n v="1"/>
    <n v="12"/>
    <n v="13"/>
    <x v="1"/>
    <n v="0"/>
    <x v="268"/>
    <x v="268"/>
    <s v="Pertanian lahan kering  campur semak / kebun campur"/>
    <x v="1"/>
    <x v="0"/>
    <x v="0"/>
  </r>
  <r>
    <n v="9620"/>
    <n v="199"/>
    <n v="12"/>
    <n v="13"/>
    <x v="6"/>
    <n v="0"/>
    <x v="268"/>
    <x v="268"/>
    <s v="Pertanian lahan kering  campur semak / kebun campur"/>
    <x v="6"/>
    <x v="0"/>
    <x v="0"/>
  </r>
  <r>
    <n v="9621"/>
    <n v="4"/>
    <n v="38"/>
    <n v="20"/>
    <x v="11"/>
    <n v="0"/>
    <x v="278"/>
    <x v="278"/>
    <s v="Tubuh air"/>
    <x v="11"/>
    <x v="0"/>
    <x v="0"/>
  </r>
  <r>
    <n v="9622"/>
    <n v="292"/>
    <n v="38"/>
    <n v="5"/>
    <x v="11"/>
    <n v="0"/>
    <x v="278"/>
    <x v="278"/>
    <s v="Hutan mangrove primer"/>
    <x v="11"/>
    <x v="0"/>
    <x v="2"/>
  </r>
  <r>
    <n v="9623"/>
    <n v="17"/>
    <n v="65"/>
    <n v="4"/>
    <x v="6"/>
    <n v="0"/>
    <x v="264"/>
    <x v="264"/>
    <s v="Hutan rawa sekunder"/>
    <x v="6"/>
    <x v="0"/>
    <x v="1"/>
  </r>
  <r>
    <n v="9624"/>
    <n v="251"/>
    <n v="41"/>
    <n v="9"/>
    <x v="2"/>
    <n v="0"/>
    <x v="276"/>
    <x v="276"/>
    <s v="Semak belukar"/>
    <x v="2"/>
    <x v="0"/>
    <x v="0"/>
  </r>
  <r>
    <n v="9625"/>
    <n v="6"/>
    <n v="41"/>
    <n v="9"/>
    <x v="4"/>
    <n v="0"/>
    <x v="276"/>
    <x v="276"/>
    <s v="Semak belukar"/>
    <x v="4"/>
    <x v="0"/>
    <x v="0"/>
  </r>
  <r>
    <n v="9626"/>
    <n v="107"/>
    <n v="41"/>
    <n v="2"/>
    <x v="3"/>
    <n v="0"/>
    <x v="276"/>
    <x v="276"/>
    <s v="Hutan lahan kering sekunder / bekas tebangan"/>
    <x v="3"/>
    <x v="0"/>
    <x v="1"/>
  </r>
  <r>
    <n v="9627"/>
    <n v="427"/>
    <n v="18"/>
    <n v="2"/>
    <x v="5"/>
    <n v="0"/>
    <x v="277"/>
    <x v="277"/>
    <s v="Hutan lahan kering sekunder / bekas tebangan"/>
    <x v="5"/>
    <x v="0"/>
    <x v="1"/>
  </r>
  <r>
    <n v="9628"/>
    <n v="85"/>
    <n v="29"/>
    <n v="11"/>
    <x v="2"/>
    <n v="0"/>
    <x v="274"/>
    <x v="274"/>
    <s v="Savanna / Padang rumput"/>
    <x v="2"/>
    <x v="0"/>
    <x v="0"/>
  </r>
  <r>
    <n v="9629"/>
    <n v="7"/>
    <n v="29"/>
    <n v="16"/>
    <x v="7"/>
    <n v="0"/>
    <x v="274"/>
    <x v="274"/>
    <s v="Pemukiman"/>
    <x v="7"/>
    <x v="0"/>
    <x v="0"/>
  </r>
  <r>
    <n v="9630"/>
    <n v="83"/>
    <n v="18"/>
    <n v="2"/>
    <x v="6"/>
    <n v="0"/>
    <x v="277"/>
    <x v="277"/>
    <s v="Hutan lahan kering sekunder / bekas tebangan"/>
    <x v="6"/>
    <x v="0"/>
    <x v="1"/>
  </r>
  <r>
    <n v="9631"/>
    <n v="401"/>
    <n v="29"/>
    <n v="2"/>
    <x v="2"/>
    <n v="0"/>
    <x v="274"/>
    <x v="274"/>
    <s v="Hutan lahan kering sekunder / bekas tebangan"/>
    <x v="2"/>
    <x v="0"/>
    <x v="1"/>
  </r>
  <r>
    <n v="9632"/>
    <n v="435"/>
    <n v="65"/>
    <n v="21"/>
    <x v="18"/>
    <n v="0"/>
    <x v="264"/>
    <x v="264"/>
    <s v="Rawa"/>
    <x v="18"/>
    <x v="0"/>
    <x v="0"/>
  </r>
  <r>
    <n v="9633"/>
    <n v="16"/>
    <n v="12"/>
    <n v="12"/>
    <x v="6"/>
    <n v="0"/>
    <x v="268"/>
    <x v="268"/>
    <s v="Pertanian lahan kering"/>
    <x v="6"/>
    <x v="0"/>
    <x v="0"/>
  </r>
  <r>
    <n v="9634"/>
    <n v="48"/>
    <n v="18"/>
    <n v="13"/>
    <x v="1"/>
    <n v="0"/>
    <x v="277"/>
    <x v="277"/>
    <s v="Pertanian lahan kering  campur semak / kebun campur"/>
    <x v="1"/>
    <x v="0"/>
    <x v="0"/>
  </r>
  <r>
    <n v="9635"/>
    <n v="13"/>
    <n v="19"/>
    <n v="11"/>
    <x v="9"/>
    <n v="0"/>
    <x v="272"/>
    <x v="272"/>
    <s v="Savanna / Padang rumput"/>
    <x v="9"/>
    <x v="0"/>
    <x v="0"/>
  </r>
  <r>
    <n v="9636"/>
    <n v="67"/>
    <n v="65"/>
    <n v="18"/>
    <x v="18"/>
    <n v="0"/>
    <x v="264"/>
    <x v="264"/>
    <s v="Lahan terbuka"/>
    <x v="18"/>
    <x v="0"/>
    <x v="0"/>
  </r>
  <r>
    <n v="9637"/>
    <n v="98"/>
    <n v="14"/>
    <n v="2"/>
    <x v="6"/>
    <n v="0"/>
    <x v="275"/>
    <x v="275"/>
    <s v="Hutan lahan kering sekunder / bekas tebangan"/>
    <x v="6"/>
    <x v="0"/>
    <x v="1"/>
  </r>
  <r>
    <n v="9638"/>
    <n v="3701"/>
    <n v="14"/>
    <n v="13"/>
    <x v="6"/>
    <n v="0"/>
    <x v="275"/>
    <x v="275"/>
    <s v="Pertanian lahan kering  campur semak / kebun campur"/>
    <x v="6"/>
    <x v="0"/>
    <x v="0"/>
  </r>
  <r>
    <n v="9639"/>
    <n v="106"/>
    <n v="18"/>
    <n v="2"/>
    <x v="7"/>
    <n v="0"/>
    <x v="277"/>
    <x v="277"/>
    <s v="Hutan lahan kering sekunder / bekas tebangan"/>
    <x v="7"/>
    <x v="0"/>
    <x v="1"/>
  </r>
  <r>
    <n v="9640"/>
    <n v="476"/>
    <n v="18"/>
    <n v="13"/>
    <x v="4"/>
    <n v="0"/>
    <x v="277"/>
    <x v="277"/>
    <s v="Pertanian lahan kering  campur semak / kebun campur"/>
    <x v="4"/>
    <x v="0"/>
    <x v="0"/>
  </r>
  <r>
    <n v="9641"/>
    <n v="60"/>
    <n v="19"/>
    <n v="13"/>
    <x v="9"/>
    <n v="0"/>
    <x v="272"/>
    <x v="272"/>
    <s v="Pertanian lahan kering  campur semak / kebun campur"/>
    <x v="9"/>
    <x v="0"/>
    <x v="0"/>
  </r>
  <r>
    <n v="9642"/>
    <n v="1"/>
    <n v="38"/>
    <n v="9"/>
    <x v="2"/>
    <n v="0"/>
    <x v="278"/>
    <x v="278"/>
    <s v="Semak belukar"/>
    <x v="2"/>
    <x v="0"/>
    <x v="0"/>
  </r>
  <r>
    <n v="9643"/>
    <n v="216"/>
    <n v="14"/>
    <n v="13"/>
    <x v="3"/>
    <n v="0"/>
    <x v="275"/>
    <x v="275"/>
    <s v="Pertanian lahan kering  campur semak / kebun campur"/>
    <x v="3"/>
    <x v="0"/>
    <x v="0"/>
  </r>
  <r>
    <n v="9644"/>
    <n v="150"/>
    <n v="14"/>
    <n v="13"/>
    <x v="7"/>
    <n v="0"/>
    <x v="275"/>
    <x v="275"/>
    <s v="Pertanian lahan kering  campur semak / kebun campur"/>
    <x v="7"/>
    <x v="0"/>
    <x v="0"/>
  </r>
  <r>
    <n v="9645"/>
    <n v="9"/>
    <n v="308"/>
    <n v="16"/>
    <x v="17"/>
    <n v="0"/>
    <x v="279"/>
    <x v="279"/>
    <s v="Pemukiman"/>
    <x v="17"/>
    <x v="0"/>
    <x v="0"/>
  </r>
  <r>
    <n v="9646"/>
    <n v="943"/>
    <n v="33"/>
    <n v="13"/>
    <x v="4"/>
    <n v="0"/>
    <x v="273"/>
    <x v="273"/>
    <s v="Pertanian lahan kering  campur semak / kebun campur"/>
    <x v="4"/>
    <x v="0"/>
    <x v="0"/>
  </r>
  <r>
    <n v="9647"/>
    <n v="1"/>
    <n v="38"/>
    <n v="12"/>
    <x v="5"/>
    <n v="0"/>
    <x v="278"/>
    <x v="278"/>
    <s v="Pertanian lahan kering"/>
    <x v="5"/>
    <x v="0"/>
    <x v="0"/>
  </r>
  <r>
    <n v="9648"/>
    <n v="918"/>
    <n v="29"/>
    <n v="9"/>
    <x v="2"/>
    <n v="0"/>
    <x v="274"/>
    <x v="274"/>
    <s v="Semak belukar"/>
    <x v="2"/>
    <x v="0"/>
    <x v="0"/>
  </r>
  <r>
    <n v="9649"/>
    <n v="27"/>
    <n v="33"/>
    <n v="13"/>
    <x v="12"/>
    <n v="0"/>
    <x v="273"/>
    <x v="273"/>
    <s v="Pertanian lahan kering  campur semak / kebun campur"/>
    <x v="12"/>
    <x v="0"/>
    <x v="0"/>
  </r>
  <r>
    <n v="9650"/>
    <n v="81"/>
    <n v="39"/>
    <n v="14"/>
    <x v="5"/>
    <n v="0"/>
    <x v="267"/>
    <x v="267"/>
    <s v="Sawah"/>
    <x v="5"/>
    <x v="0"/>
    <x v="0"/>
  </r>
  <r>
    <n v="9651"/>
    <n v="95"/>
    <n v="40"/>
    <n v="14"/>
    <x v="6"/>
    <n v="0"/>
    <x v="269"/>
    <x v="269"/>
    <s v="Sawah"/>
    <x v="6"/>
    <x v="0"/>
    <x v="0"/>
  </r>
  <r>
    <n v="9652"/>
    <n v="23"/>
    <n v="29"/>
    <n v="16"/>
    <x v="3"/>
    <n v="0"/>
    <x v="274"/>
    <x v="274"/>
    <s v="Pemukiman"/>
    <x v="3"/>
    <x v="0"/>
    <x v="0"/>
  </r>
  <r>
    <n v="9653"/>
    <n v="349"/>
    <n v="41"/>
    <n v="9"/>
    <x v="7"/>
    <n v="0"/>
    <x v="276"/>
    <x v="276"/>
    <s v="Semak belukar"/>
    <x v="7"/>
    <x v="0"/>
    <x v="0"/>
  </r>
  <r>
    <n v="9654"/>
    <n v="2"/>
    <n v="38"/>
    <n v="2"/>
    <x v="15"/>
    <n v="0"/>
    <x v="278"/>
    <x v="278"/>
    <s v="Hutan lahan kering sekunder / bekas tebangan"/>
    <x v="15"/>
    <x v="0"/>
    <x v="1"/>
  </r>
  <r>
    <n v="9655"/>
    <n v="28"/>
    <n v="12"/>
    <n v="13"/>
    <x v="13"/>
    <n v="0"/>
    <x v="268"/>
    <x v="268"/>
    <s v="Pertanian lahan kering  campur semak / kebun campur"/>
    <x v="13"/>
    <x v="0"/>
    <x v="0"/>
  </r>
  <r>
    <n v="9656"/>
    <n v="2"/>
    <n v="40"/>
    <n v="14"/>
    <x v="3"/>
    <n v="0"/>
    <x v="269"/>
    <x v="269"/>
    <s v="Sawah"/>
    <x v="3"/>
    <x v="0"/>
    <x v="0"/>
  </r>
  <r>
    <n v="9657"/>
    <n v="8"/>
    <n v="38"/>
    <n v="12"/>
    <x v="12"/>
    <n v="0"/>
    <x v="278"/>
    <x v="278"/>
    <s v="Pertanian lahan kering"/>
    <x v="12"/>
    <x v="0"/>
    <x v="0"/>
  </r>
  <r>
    <n v="9658"/>
    <n v="2"/>
    <n v="14"/>
    <n v="9"/>
    <x v="4"/>
    <n v="0"/>
    <x v="275"/>
    <x v="275"/>
    <s v="Semak belukar"/>
    <x v="4"/>
    <x v="0"/>
    <x v="0"/>
  </r>
  <r>
    <n v="9659"/>
    <n v="594"/>
    <n v="19"/>
    <n v="14"/>
    <x v="6"/>
    <n v="0"/>
    <x v="272"/>
    <x v="272"/>
    <s v="Sawah"/>
    <x v="6"/>
    <x v="0"/>
    <x v="0"/>
  </r>
  <r>
    <n v="9660"/>
    <n v="16"/>
    <n v="309"/>
    <n v="0"/>
    <x v="0"/>
    <n v="0"/>
    <x v="280"/>
    <x v="280"/>
    <s v="No data"/>
    <x v="0"/>
    <x v="0"/>
    <x v="0"/>
  </r>
  <r>
    <n v="9661"/>
    <n v="275"/>
    <n v="309"/>
    <n v="16"/>
    <x v="3"/>
    <n v="0"/>
    <x v="280"/>
    <x v="280"/>
    <s v="Pemukiman"/>
    <x v="3"/>
    <x v="0"/>
    <x v="0"/>
  </r>
  <r>
    <n v="9662"/>
    <n v="6"/>
    <n v="38"/>
    <n v="5"/>
    <x v="4"/>
    <n v="0"/>
    <x v="278"/>
    <x v="278"/>
    <s v="Hutan mangrove primer"/>
    <x v="4"/>
    <x v="0"/>
    <x v="2"/>
  </r>
  <r>
    <n v="9663"/>
    <n v="20"/>
    <n v="38"/>
    <n v="5"/>
    <x v="15"/>
    <n v="0"/>
    <x v="278"/>
    <x v="278"/>
    <s v="Hutan mangrove primer"/>
    <x v="15"/>
    <x v="0"/>
    <x v="1"/>
  </r>
  <r>
    <n v="9664"/>
    <n v="578"/>
    <n v="38"/>
    <n v="11"/>
    <x v="8"/>
    <n v="0"/>
    <x v="278"/>
    <x v="278"/>
    <s v="Savanna / Padang rumput"/>
    <x v="8"/>
    <x v="0"/>
    <x v="0"/>
  </r>
  <r>
    <n v="9665"/>
    <n v="1"/>
    <n v="65"/>
    <n v="11"/>
    <x v="4"/>
    <n v="0"/>
    <x v="264"/>
    <x v="264"/>
    <s v="Savanna / Padang rumput"/>
    <x v="4"/>
    <x v="0"/>
    <x v="0"/>
  </r>
  <r>
    <n v="9666"/>
    <n v="1"/>
    <n v="309"/>
    <n v="16"/>
    <x v="0"/>
    <n v="0"/>
    <x v="280"/>
    <x v="280"/>
    <s v="Pemukiman"/>
    <x v="0"/>
    <x v="0"/>
    <x v="0"/>
  </r>
  <r>
    <n v="9667"/>
    <n v="31"/>
    <n v="38"/>
    <n v="5"/>
    <x v="8"/>
    <n v="0"/>
    <x v="278"/>
    <x v="278"/>
    <s v="Hutan mangrove primer"/>
    <x v="8"/>
    <x v="0"/>
    <x v="1"/>
  </r>
  <r>
    <n v="9668"/>
    <n v="35"/>
    <n v="65"/>
    <n v="11"/>
    <x v="12"/>
    <n v="0"/>
    <x v="264"/>
    <x v="264"/>
    <s v="Savanna / Padang rumput"/>
    <x v="12"/>
    <x v="0"/>
    <x v="0"/>
  </r>
  <r>
    <n v="9669"/>
    <n v="163"/>
    <n v="65"/>
    <n v="4"/>
    <x v="11"/>
    <n v="0"/>
    <x v="264"/>
    <x v="264"/>
    <s v="Hutan rawa sekunder"/>
    <x v="11"/>
    <x v="0"/>
    <x v="0"/>
  </r>
  <r>
    <n v="9670"/>
    <n v="10"/>
    <n v="12"/>
    <n v="13"/>
    <x v="3"/>
    <n v="0"/>
    <x v="268"/>
    <x v="268"/>
    <s v="Pertanian lahan kering  campur semak / kebun campur"/>
    <x v="3"/>
    <x v="0"/>
    <x v="0"/>
  </r>
  <r>
    <n v="9671"/>
    <n v="1451"/>
    <n v="18"/>
    <n v="9"/>
    <x v="4"/>
    <n v="0"/>
    <x v="277"/>
    <x v="277"/>
    <s v="Semak belukar"/>
    <x v="4"/>
    <x v="0"/>
    <x v="0"/>
  </r>
  <r>
    <n v="9672"/>
    <n v="1"/>
    <n v="19"/>
    <n v="2"/>
    <x v="4"/>
    <n v="1"/>
    <x v="272"/>
    <x v="272"/>
    <s v="Hutan lahan kering sekunder / bekas tebangan"/>
    <x v="4"/>
    <x v="1"/>
    <x v="0"/>
  </r>
  <r>
    <n v="9673"/>
    <n v="35"/>
    <n v="19"/>
    <n v="13"/>
    <x v="3"/>
    <n v="1"/>
    <x v="272"/>
    <x v="272"/>
    <s v="Pertanian lahan kering  campur semak / kebun campur"/>
    <x v="3"/>
    <x v="1"/>
    <x v="0"/>
  </r>
  <r>
    <n v="9674"/>
    <n v="9"/>
    <n v="308"/>
    <n v="16"/>
    <x v="4"/>
    <n v="0"/>
    <x v="279"/>
    <x v="279"/>
    <s v="Pemukiman"/>
    <x v="4"/>
    <x v="0"/>
    <x v="0"/>
  </r>
  <r>
    <n v="9675"/>
    <n v="54"/>
    <n v="308"/>
    <n v="16"/>
    <x v="1"/>
    <n v="0"/>
    <x v="279"/>
    <x v="279"/>
    <s v="Pemukiman"/>
    <x v="1"/>
    <x v="0"/>
    <x v="0"/>
  </r>
  <r>
    <n v="9676"/>
    <n v="33"/>
    <n v="41"/>
    <n v="14"/>
    <x v="1"/>
    <n v="0"/>
    <x v="276"/>
    <x v="276"/>
    <s v="Sawah"/>
    <x v="1"/>
    <x v="0"/>
    <x v="0"/>
  </r>
  <r>
    <n v="9677"/>
    <n v="710"/>
    <n v="18"/>
    <n v="9"/>
    <x v="1"/>
    <n v="0"/>
    <x v="277"/>
    <x v="277"/>
    <s v="Semak belukar"/>
    <x v="1"/>
    <x v="0"/>
    <x v="0"/>
  </r>
  <r>
    <n v="9678"/>
    <n v="10"/>
    <n v="309"/>
    <n v="0"/>
    <x v="3"/>
    <n v="0"/>
    <x v="280"/>
    <x v="280"/>
    <s v="No data"/>
    <x v="3"/>
    <x v="0"/>
    <x v="0"/>
  </r>
  <r>
    <n v="9679"/>
    <n v="222"/>
    <n v="12"/>
    <n v="16"/>
    <x v="6"/>
    <n v="0"/>
    <x v="268"/>
    <x v="268"/>
    <s v="Pemukiman"/>
    <x v="6"/>
    <x v="0"/>
    <x v="0"/>
  </r>
  <r>
    <n v="9680"/>
    <n v="16"/>
    <n v="18"/>
    <n v="13"/>
    <x v="5"/>
    <n v="0"/>
    <x v="277"/>
    <x v="277"/>
    <s v="Pertanian lahan kering  campur semak / kebun campur"/>
    <x v="5"/>
    <x v="0"/>
    <x v="0"/>
  </r>
  <r>
    <n v="9681"/>
    <n v="59"/>
    <n v="17"/>
    <n v="2"/>
    <x v="2"/>
    <n v="0"/>
    <x v="270"/>
    <x v="270"/>
    <s v="Hutan lahan kering sekunder / bekas tebangan"/>
    <x v="2"/>
    <x v="0"/>
    <x v="1"/>
  </r>
  <r>
    <n v="9682"/>
    <n v="95"/>
    <n v="19"/>
    <n v="13"/>
    <x v="1"/>
    <n v="1"/>
    <x v="272"/>
    <x v="272"/>
    <s v="Pertanian lahan kering  campur semak / kebun campur"/>
    <x v="1"/>
    <x v="1"/>
    <x v="0"/>
  </r>
  <r>
    <n v="9683"/>
    <n v="7"/>
    <n v="19"/>
    <n v="14"/>
    <x v="1"/>
    <n v="0"/>
    <x v="272"/>
    <x v="272"/>
    <s v="Sawah"/>
    <x v="1"/>
    <x v="0"/>
    <x v="0"/>
  </r>
  <r>
    <n v="9684"/>
    <n v="6"/>
    <n v="38"/>
    <n v="9"/>
    <x v="4"/>
    <n v="0"/>
    <x v="278"/>
    <x v="278"/>
    <s v="Semak belukar"/>
    <x v="4"/>
    <x v="0"/>
    <x v="0"/>
  </r>
  <r>
    <n v="9685"/>
    <n v="41"/>
    <n v="68"/>
    <n v="16"/>
    <x v="12"/>
    <n v="0"/>
    <x v="271"/>
    <x v="271"/>
    <s v="Pemukiman"/>
    <x v="12"/>
    <x v="0"/>
    <x v="0"/>
  </r>
  <r>
    <n v="9686"/>
    <n v="195"/>
    <n v="12"/>
    <n v="16"/>
    <x v="7"/>
    <n v="0"/>
    <x v="268"/>
    <x v="268"/>
    <s v="Pemukiman"/>
    <x v="7"/>
    <x v="0"/>
    <x v="0"/>
  </r>
  <r>
    <n v="9687"/>
    <n v="1"/>
    <n v="19"/>
    <n v="2"/>
    <x v="3"/>
    <n v="0"/>
    <x v="272"/>
    <x v="272"/>
    <s v="Hutan lahan kering sekunder / bekas tebangan"/>
    <x v="3"/>
    <x v="0"/>
    <x v="1"/>
  </r>
  <r>
    <n v="9688"/>
    <n v="13"/>
    <n v="19"/>
    <n v="13"/>
    <x v="6"/>
    <n v="1"/>
    <x v="272"/>
    <x v="272"/>
    <s v="Pertanian lahan kering  campur semak / kebun campur"/>
    <x v="6"/>
    <x v="1"/>
    <x v="0"/>
  </r>
  <r>
    <n v="9689"/>
    <n v="102"/>
    <n v="19"/>
    <n v="14"/>
    <x v="6"/>
    <n v="1"/>
    <x v="272"/>
    <x v="272"/>
    <s v="Sawah"/>
    <x v="6"/>
    <x v="1"/>
    <x v="0"/>
  </r>
  <r>
    <n v="9690"/>
    <n v="2"/>
    <n v="40"/>
    <n v="14"/>
    <x v="7"/>
    <n v="0"/>
    <x v="269"/>
    <x v="269"/>
    <s v="Sawah"/>
    <x v="7"/>
    <x v="0"/>
    <x v="0"/>
  </r>
  <r>
    <n v="9691"/>
    <n v="115"/>
    <n v="65"/>
    <n v="10"/>
    <x v="11"/>
    <n v="0"/>
    <x v="264"/>
    <x v="264"/>
    <s v="Semak belukar rawa"/>
    <x v="11"/>
    <x v="0"/>
    <x v="0"/>
  </r>
  <r>
    <n v="9692"/>
    <n v="23"/>
    <n v="65"/>
    <n v="21"/>
    <x v="11"/>
    <n v="0"/>
    <x v="264"/>
    <x v="264"/>
    <s v="Rawa"/>
    <x v="11"/>
    <x v="0"/>
    <x v="0"/>
  </r>
  <r>
    <n v="9693"/>
    <n v="15"/>
    <n v="12"/>
    <n v="16"/>
    <x v="3"/>
    <n v="0"/>
    <x v="268"/>
    <x v="268"/>
    <s v="Pemukiman"/>
    <x v="3"/>
    <x v="0"/>
    <x v="0"/>
  </r>
  <r>
    <n v="9694"/>
    <n v="48"/>
    <n v="38"/>
    <n v="9"/>
    <x v="15"/>
    <n v="0"/>
    <x v="278"/>
    <x v="278"/>
    <s v="Semak belukar"/>
    <x v="15"/>
    <x v="0"/>
    <x v="0"/>
  </r>
  <r>
    <n v="9695"/>
    <n v="2"/>
    <n v="29"/>
    <n v="9"/>
    <x v="0"/>
    <n v="0"/>
    <x v="274"/>
    <x v="274"/>
    <s v="Semak belukar"/>
    <x v="0"/>
    <x v="0"/>
    <x v="0"/>
  </r>
  <r>
    <n v="9696"/>
    <n v="70"/>
    <n v="39"/>
    <n v="14"/>
    <x v="1"/>
    <n v="0"/>
    <x v="267"/>
    <x v="267"/>
    <s v="Sawah"/>
    <x v="1"/>
    <x v="0"/>
    <x v="0"/>
  </r>
  <r>
    <n v="9697"/>
    <n v="8"/>
    <n v="41"/>
    <n v="14"/>
    <x v="7"/>
    <n v="0"/>
    <x v="276"/>
    <x v="276"/>
    <s v="Sawah"/>
    <x v="7"/>
    <x v="0"/>
    <x v="0"/>
  </r>
  <r>
    <n v="9698"/>
    <n v="6"/>
    <n v="38"/>
    <n v="9"/>
    <x v="6"/>
    <n v="0"/>
    <x v="278"/>
    <x v="278"/>
    <s v="Semak belukar"/>
    <x v="6"/>
    <x v="0"/>
    <x v="0"/>
  </r>
  <r>
    <n v="9699"/>
    <n v="21"/>
    <n v="38"/>
    <n v="11"/>
    <x v="9"/>
    <n v="0"/>
    <x v="278"/>
    <x v="278"/>
    <s v="Savanna / Padang rumput"/>
    <x v="9"/>
    <x v="0"/>
    <x v="0"/>
  </r>
  <r>
    <n v="9700"/>
    <n v="31"/>
    <n v="38"/>
    <n v="6"/>
    <x v="15"/>
    <n v="0"/>
    <x v="278"/>
    <x v="278"/>
    <s v="Hutan mangrove sekunder"/>
    <x v="15"/>
    <x v="0"/>
    <x v="1"/>
  </r>
  <r>
    <n v="9701"/>
    <n v="18"/>
    <n v="65"/>
    <n v="4"/>
    <x v="5"/>
    <n v="0"/>
    <x v="264"/>
    <x v="264"/>
    <s v="Hutan rawa sekunder"/>
    <x v="5"/>
    <x v="0"/>
    <x v="1"/>
  </r>
  <r>
    <n v="9702"/>
    <n v="1371"/>
    <n v="306"/>
    <n v="16"/>
    <x v="3"/>
    <n v="0"/>
    <x v="281"/>
    <x v="281"/>
    <s v="Pemukiman"/>
    <x v="3"/>
    <x v="0"/>
    <x v="0"/>
  </r>
  <r>
    <n v="9703"/>
    <n v="40"/>
    <n v="306"/>
    <n v="16"/>
    <x v="4"/>
    <n v="0"/>
    <x v="281"/>
    <x v="281"/>
    <s v="Pemukiman"/>
    <x v="4"/>
    <x v="0"/>
    <x v="0"/>
  </r>
  <r>
    <n v="9704"/>
    <n v="5"/>
    <n v="40"/>
    <n v="2"/>
    <x v="12"/>
    <n v="0"/>
    <x v="269"/>
    <x v="269"/>
    <s v="Hutan lahan kering sekunder / bekas tebangan"/>
    <x v="12"/>
    <x v="0"/>
    <x v="1"/>
  </r>
  <r>
    <n v="9705"/>
    <n v="5"/>
    <n v="38"/>
    <n v="21"/>
    <x v="11"/>
    <n v="0"/>
    <x v="278"/>
    <x v="278"/>
    <s v="Rawa"/>
    <x v="11"/>
    <x v="0"/>
    <x v="0"/>
  </r>
  <r>
    <n v="9706"/>
    <n v="102"/>
    <n v="38"/>
    <n v="6"/>
    <x v="11"/>
    <n v="0"/>
    <x v="278"/>
    <x v="278"/>
    <s v="Hutan mangrove sekunder"/>
    <x v="11"/>
    <x v="0"/>
    <x v="0"/>
  </r>
  <r>
    <n v="9707"/>
    <n v="25"/>
    <n v="39"/>
    <n v="14"/>
    <x v="4"/>
    <n v="0"/>
    <x v="267"/>
    <x v="267"/>
    <s v="Sawah"/>
    <x v="4"/>
    <x v="0"/>
    <x v="0"/>
  </r>
  <r>
    <n v="9708"/>
    <n v="15"/>
    <n v="38"/>
    <n v="11"/>
    <x v="12"/>
    <n v="0"/>
    <x v="278"/>
    <x v="278"/>
    <s v="Savanna / Padang rumput"/>
    <x v="12"/>
    <x v="0"/>
    <x v="0"/>
  </r>
  <r>
    <n v="9709"/>
    <n v="54"/>
    <n v="38"/>
    <n v="0"/>
    <x v="8"/>
    <n v="0"/>
    <x v="278"/>
    <x v="278"/>
    <s v="No data"/>
    <x v="8"/>
    <x v="0"/>
    <x v="0"/>
  </r>
  <r>
    <n v="9710"/>
    <n v="110"/>
    <n v="65"/>
    <n v="10"/>
    <x v="12"/>
    <n v="0"/>
    <x v="264"/>
    <x v="264"/>
    <s v="Semak belukar rawa"/>
    <x v="12"/>
    <x v="0"/>
    <x v="0"/>
  </r>
  <r>
    <n v="9711"/>
    <n v="83"/>
    <n v="68"/>
    <n v="12"/>
    <x v="11"/>
    <n v="0"/>
    <x v="271"/>
    <x v="271"/>
    <s v="Pertanian lahan kering"/>
    <x v="11"/>
    <x v="0"/>
    <x v="0"/>
  </r>
  <r>
    <n v="9712"/>
    <n v="1306"/>
    <n v="305"/>
    <n v="16"/>
    <x v="3"/>
    <n v="0"/>
    <x v="282"/>
    <x v="282"/>
    <s v="Pemukiman"/>
    <x v="3"/>
    <x v="0"/>
    <x v="0"/>
  </r>
  <r>
    <n v="9713"/>
    <n v="106"/>
    <n v="305"/>
    <n v="16"/>
    <x v="1"/>
    <n v="0"/>
    <x v="282"/>
    <x v="282"/>
    <s v="Pemukiman"/>
    <x v="1"/>
    <x v="0"/>
    <x v="0"/>
  </r>
  <r>
    <n v="9714"/>
    <n v="58"/>
    <n v="41"/>
    <n v="9"/>
    <x v="3"/>
    <n v="0"/>
    <x v="276"/>
    <x v="276"/>
    <s v="Semak belukar"/>
    <x v="3"/>
    <x v="0"/>
    <x v="0"/>
  </r>
  <r>
    <n v="9715"/>
    <n v="1"/>
    <n v="38"/>
    <n v="11"/>
    <x v="15"/>
    <n v="0"/>
    <x v="278"/>
    <x v="278"/>
    <s v="Savanna / Padang rumput"/>
    <x v="15"/>
    <x v="0"/>
    <x v="0"/>
  </r>
  <r>
    <n v="9716"/>
    <n v="16"/>
    <n v="65"/>
    <n v="12"/>
    <x v="8"/>
    <n v="0"/>
    <x v="264"/>
    <x v="264"/>
    <s v="Pertanian lahan kering"/>
    <x v="8"/>
    <x v="0"/>
    <x v="0"/>
  </r>
  <r>
    <n v="9717"/>
    <n v="229"/>
    <n v="18"/>
    <n v="9"/>
    <x v="7"/>
    <n v="0"/>
    <x v="277"/>
    <x v="277"/>
    <s v="Semak belukar"/>
    <x v="7"/>
    <x v="0"/>
    <x v="0"/>
  </r>
  <r>
    <n v="9718"/>
    <n v="43"/>
    <n v="18"/>
    <n v="13"/>
    <x v="2"/>
    <n v="0"/>
    <x v="277"/>
    <x v="277"/>
    <s v="Pertanian lahan kering  campur semak / kebun campur"/>
    <x v="2"/>
    <x v="0"/>
    <x v="0"/>
  </r>
  <r>
    <n v="9719"/>
    <n v="2"/>
    <n v="65"/>
    <n v="21"/>
    <x v="12"/>
    <n v="0"/>
    <x v="264"/>
    <x v="264"/>
    <s v="Rawa"/>
    <x v="12"/>
    <x v="0"/>
    <x v="0"/>
  </r>
  <r>
    <n v="9720"/>
    <n v="5"/>
    <n v="19"/>
    <n v="9"/>
    <x v="6"/>
    <n v="0"/>
    <x v="272"/>
    <x v="272"/>
    <s v="Semak belukar"/>
    <x v="6"/>
    <x v="0"/>
    <x v="0"/>
  </r>
  <r>
    <n v="9721"/>
    <n v="18"/>
    <n v="19"/>
    <n v="9"/>
    <x v="12"/>
    <n v="0"/>
    <x v="272"/>
    <x v="272"/>
    <s v="Semak belukar"/>
    <x v="12"/>
    <x v="0"/>
    <x v="0"/>
  </r>
  <r>
    <n v="9722"/>
    <n v="293"/>
    <n v="29"/>
    <n v="9"/>
    <x v="6"/>
    <n v="0"/>
    <x v="274"/>
    <x v="274"/>
    <s v="Semak belukar"/>
    <x v="6"/>
    <x v="0"/>
    <x v="0"/>
  </r>
  <r>
    <n v="9723"/>
    <n v="7"/>
    <n v="33"/>
    <n v="16"/>
    <x v="1"/>
    <n v="0"/>
    <x v="273"/>
    <x v="273"/>
    <s v="Pemukiman"/>
    <x v="1"/>
    <x v="0"/>
    <x v="0"/>
  </r>
  <r>
    <n v="9724"/>
    <n v="64"/>
    <n v="65"/>
    <n v="10"/>
    <x v="8"/>
    <n v="0"/>
    <x v="264"/>
    <x v="264"/>
    <s v="Semak belukar rawa"/>
    <x v="8"/>
    <x v="0"/>
    <x v="0"/>
  </r>
  <r>
    <n v="9725"/>
    <n v="19"/>
    <n v="29"/>
    <n v="2"/>
    <x v="0"/>
    <n v="0"/>
    <x v="274"/>
    <x v="274"/>
    <s v="Hutan lahan kering sekunder / bekas tebangan"/>
    <x v="0"/>
    <x v="0"/>
    <x v="1"/>
  </r>
  <r>
    <n v="9726"/>
    <n v="42"/>
    <n v="65"/>
    <n v="11"/>
    <x v="11"/>
    <n v="0"/>
    <x v="264"/>
    <x v="264"/>
    <s v="Savanna / Padang rumput"/>
    <x v="11"/>
    <x v="0"/>
    <x v="0"/>
  </r>
  <r>
    <n v="9727"/>
    <n v="18"/>
    <n v="65"/>
    <n v="16"/>
    <x v="12"/>
    <n v="0"/>
    <x v="264"/>
    <x v="264"/>
    <s v="Pemukiman"/>
    <x v="12"/>
    <x v="0"/>
    <x v="0"/>
  </r>
  <r>
    <n v="9728"/>
    <n v="8"/>
    <n v="19"/>
    <n v="14"/>
    <x v="3"/>
    <n v="1"/>
    <x v="272"/>
    <x v="272"/>
    <s v="Sawah"/>
    <x v="3"/>
    <x v="1"/>
    <x v="0"/>
  </r>
  <r>
    <n v="9729"/>
    <n v="494"/>
    <n v="29"/>
    <n v="2"/>
    <x v="6"/>
    <n v="0"/>
    <x v="274"/>
    <x v="274"/>
    <s v="Hutan lahan kering sekunder / bekas tebangan"/>
    <x v="6"/>
    <x v="0"/>
    <x v="1"/>
  </r>
  <r>
    <n v="9730"/>
    <n v="32"/>
    <n v="34"/>
    <n v="14"/>
    <x v="4"/>
    <n v="0"/>
    <x v="283"/>
    <x v="283"/>
    <s v="Sawah"/>
    <x v="4"/>
    <x v="0"/>
    <x v="0"/>
  </r>
  <r>
    <n v="9731"/>
    <n v="196"/>
    <n v="34"/>
    <n v="14"/>
    <x v="2"/>
    <n v="0"/>
    <x v="283"/>
    <x v="283"/>
    <s v="Sawah"/>
    <x v="2"/>
    <x v="0"/>
    <x v="0"/>
  </r>
  <r>
    <n v="9732"/>
    <n v="92"/>
    <n v="34"/>
    <n v="14"/>
    <x v="6"/>
    <n v="0"/>
    <x v="283"/>
    <x v="283"/>
    <s v="Sawah"/>
    <x v="6"/>
    <x v="0"/>
    <x v="0"/>
  </r>
  <r>
    <n v="9733"/>
    <n v="76"/>
    <n v="35"/>
    <n v="14"/>
    <x v="6"/>
    <n v="0"/>
    <x v="284"/>
    <x v="284"/>
    <s v="Sawah"/>
    <x v="6"/>
    <x v="0"/>
    <x v="0"/>
  </r>
  <r>
    <n v="9734"/>
    <n v="31"/>
    <n v="38"/>
    <n v="0"/>
    <x v="0"/>
    <n v="0"/>
    <x v="278"/>
    <x v="278"/>
    <s v="No data"/>
    <x v="0"/>
    <x v="0"/>
    <x v="0"/>
  </r>
  <r>
    <n v="9735"/>
    <n v="6"/>
    <n v="38"/>
    <n v="6"/>
    <x v="8"/>
    <n v="0"/>
    <x v="278"/>
    <x v="278"/>
    <s v="Hutan mangrove sekunder"/>
    <x v="8"/>
    <x v="0"/>
    <x v="1"/>
  </r>
  <r>
    <n v="9736"/>
    <n v="5"/>
    <n v="68"/>
    <n v="13"/>
    <x v="8"/>
    <n v="0"/>
    <x v="271"/>
    <x v="271"/>
    <s v="Pertanian lahan kering  campur semak / kebun campur"/>
    <x v="8"/>
    <x v="0"/>
    <x v="0"/>
  </r>
  <r>
    <n v="9737"/>
    <n v="5"/>
    <n v="12"/>
    <n v="16"/>
    <x v="0"/>
    <n v="0"/>
    <x v="268"/>
    <x v="268"/>
    <s v="Pemukiman"/>
    <x v="0"/>
    <x v="0"/>
    <x v="0"/>
  </r>
  <r>
    <n v="9738"/>
    <n v="427"/>
    <n v="14"/>
    <n v="18"/>
    <x v="1"/>
    <n v="0"/>
    <x v="275"/>
    <x v="275"/>
    <s v="Lahan terbuka"/>
    <x v="1"/>
    <x v="0"/>
    <x v="0"/>
  </r>
  <r>
    <n v="9739"/>
    <n v="49"/>
    <n v="17"/>
    <n v="13"/>
    <x v="4"/>
    <n v="0"/>
    <x v="270"/>
    <x v="270"/>
    <s v="Pertanian lahan kering  campur semak / kebun campur"/>
    <x v="4"/>
    <x v="0"/>
    <x v="0"/>
  </r>
  <r>
    <n v="9740"/>
    <n v="5"/>
    <n v="19"/>
    <n v="14"/>
    <x v="3"/>
    <n v="0"/>
    <x v="272"/>
    <x v="272"/>
    <s v="Sawah"/>
    <x v="3"/>
    <x v="0"/>
    <x v="0"/>
  </r>
  <r>
    <n v="9741"/>
    <n v="1"/>
    <n v="19"/>
    <n v="14"/>
    <x v="1"/>
    <n v="1"/>
    <x v="272"/>
    <x v="272"/>
    <s v="Sawah"/>
    <x v="1"/>
    <x v="1"/>
    <x v="0"/>
  </r>
  <r>
    <n v="9742"/>
    <n v="47"/>
    <n v="304"/>
    <n v="0"/>
    <x v="0"/>
    <n v="0"/>
    <x v="285"/>
    <x v="285"/>
    <s v="No data"/>
    <x v="0"/>
    <x v="0"/>
    <x v="0"/>
  </r>
  <r>
    <n v="9743"/>
    <n v="31"/>
    <n v="304"/>
    <n v="0"/>
    <x v="3"/>
    <n v="0"/>
    <x v="285"/>
    <x v="285"/>
    <s v="No data"/>
    <x v="3"/>
    <x v="0"/>
    <x v="0"/>
  </r>
  <r>
    <n v="9744"/>
    <n v="1190"/>
    <n v="34"/>
    <n v="13"/>
    <x v="4"/>
    <n v="0"/>
    <x v="283"/>
    <x v="283"/>
    <s v="Pertanian lahan kering  campur semak / kebun campur"/>
    <x v="4"/>
    <x v="0"/>
    <x v="0"/>
  </r>
  <r>
    <n v="9745"/>
    <n v="1334"/>
    <n v="35"/>
    <n v="14"/>
    <x v="2"/>
    <n v="0"/>
    <x v="284"/>
    <x v="284"/>
    <s v="Sawah"/>
    <x v="2"/>
    <x v="0"/>
    <x v="0"/>
  </r>
  <r>
    <n v="9746"/>
    <n v="1"/>
    <n v="38"/>
    <n v="11"/>
    <x v="11"/>
    <n v="0"/>
    <x v="278"/>
    <x v="278"/>
    <s v="Savanna / Padang rumput"/>
    <x v="11"/>
    <x v="0"/>
    <x v="0"/>
  </r>
  <r>
    <n v="9747"/>
    <n v="1"/>
    <n v="38"/>
    <n v="6"/>
    <x v="4"/>
    <n v="0"/>
    <x v="278"/>
    <x v="278"/>
    <s v="Hutan mangrove sekunder"/>
    <x v="4"/>
    <x v="0"/>
    <x v="0"/>
  </r>
  <r>
    <n v="9748"/>
    <n v="86"/>
    <n v="68"/>
    <n v="12"/>
    <x v="17"/>
    <n v="0"/>
    <x v="271"/>
    <x v="271"/>
    <s v="Pertanian lahan kering"/>
    <x v="17"/>
    <x v="0"/>
    <x v="0"/>
  </r>
  <r>
    <n v="9749"/>
    <n v="35"/>
    <n v="14"/>
    <n v="18"/>
    <x v="13"/>
    <n v="0"/>
    <x v="275"/>
    <x v="275"/>
    <s v="Lahan terbuka"/>
    <x v="13"/>
    <x v="0"/>
    <x v="0"/>
  </r>
  <r>
    <n v="9750"/>
    <n v="10011"/>
    <n v="20"/>
    <n v="2"/>
    <x v="4"/>
    <n v="0"/>
    <x v="286"/>
    <x v="286"/>
    <s v="Hutan lahan kering sekunder / bekas tebangan"/>
    <x v="4"/>
    <x v="0"/>
    <x v="0"/>
  </r>
  <r>
    <n v="9751"/>
    <n v="34"/>
    <n v="29"/>
    <n v="18"/>
    <x v="5"/>
    <n v="0"/>
    <x v="274"/>
    <x v="274"/>
    <s v="Lahan terbuka"/>
    <x v="5"/>
    <x v="0"/>
    <x v="0"/>
  </r>
  <r>
    <n v="9752"/>
    <n v="66"/>
    <n v="29"/>
    <n v="18"/>
    <x v="3"/>
    <n v="0"/>
    <x v="274"/>
    <x v="274"/>
    <s v="Lahan terbuka"/>
    <x v="3"/>
    <x v="0"/>
    <x v="0"/>
  </r>
  <r>
    <n v="9753"/>
    <n v="956"/>
    <n v="304"/>
    <n v="16"/>
    <x v="3"/>
    <n v="0"/>
    <x v="285"/>
    <x v="285"/>
    <s v="Pemukiman"/>
    <x v="3"/>
    <x v="0"/>
    <x v="0"/>
  </r>
  <r>
    <n v="9754"/>
    <n v="476"/>
    <n v="307"/>
    <n v="16"/>
    <x v="3"/>
    <n v="0"/>
    <x v="287"/>
    <x v="287"/>
    <s v="Pemukiman"/>
    <x v="3"/>
    <x v="0"/>
    <x v="0"/>
  </r>
  <r>
    <n v="9755"/>
    <n v="3"/>
    <n v="39"/>
    <n v="14"/>
    <x v="12"/>
    <n v="0"/>
    <x v="267"/>
    <x v="267"/>
    <s v="Sawah"/>
    <x v="12"/>
    <x v="0"/>
    <x v="0"/>
  </r>
  <r>
    <n v="9756"/>
    <n v="1"/>
    <n v="38"/>
    <n v="0"/>
    <x v="11"/>
    <n v="0"/>
    <x v="278"/>
    <x v="278"/>
    <s v="No data"/>
    <x v="11"/>
    <x v="0"/>
    <x v="0"/>
  </r>
  <r>
    <n v="9757"/>
    <n v="446"/>
    <n v="65"/>
    <n v="11"/>
    <x v="8"/>
    <n v="0"/>
    <x v="264"/>
    <x v="264"/>
    <s v="Savanna / Padang rumput"/>
    <x v="8"/>
    <x v="0"/>
    <x v="0"/>
  </r>
  <r>
    <n v="9758"/>
    <n v="129"/>
    <n v="68"/>
    <n v="16"/>
    <x v="17"/>
    <n v="0"/>
    <x v="271"/>
    <x v="271"/>
    <s v="Pemukiman"/>
    <x v="17"/>
    <x v="0"/>
    <x v="0"/>
  </r>
  <r>
    <n v="9759"/>
    <n v="372"/>
    <n v="68"/>
    <n v="16"/>
    <x v="8"/>
    <n v="0"/>
    <x v="271"/>
    <x v="271"/>
    <s v="Pemukiman"/>
    <x v="8"/>
    <x v="0"/>
    <x v="0"/>
  </r>
  <r>
    <n v="9760"/>
    <n v="32"/>
    <n v="41"/>
    <n v="9"/>
    <x v="6"/>
    <n v="0"/>
    <x v="276"/>
    <x v="276"/>
    <s v="Semak belukar"/>
    <x v="6"/>
    <x v="0"/>
    <x v="0"/>
  </r>
  <r>
    <n v="9761"/>
    <n v="2"/>
    <n v="65"/>
    <n v="16"/>
    <x v="18"/>
    <n v="0"/>
    <x v="264"/>
    <x v="264"/>
    <s v="Pemukiman"/>
    <x v="18"/>
    <x v="0"/>
    <x v="0"/>
  </r>
  <r>
    <n v="9762"/>
    <n v="30"/>
    <n v="68"/>
    <n v="16"/>
    <x v="11"/>
    <n v="0"/>
    <x v="271"/>
    <x v="271"/>
    <s v="Pemukiman"/>
    <x v="11"/>
    <x v="0"/>
    <x v="0"/>
  </r>
  <r>
    <n v="9763"/>
    <n v="4"/>
    <n v="19"/>
    <n v="2"/>
    <x v="6"/>
    <n v="0"/>
    <x v="272"/>
    <x v="272"/>
    <s v="Hutan lahan kering sekunder / bekas tebangan"/>
    <x v="6"/>
    <x v="0"/>
    <x v="1"/>
  </r>
  <r>
    <n v="9764"/>
    <n v="60"/>
    <n v="19"/>
    <n v="11"/>
    <x v="1"/>
    <n v="1"/>
    <x v="272"/>
    <x v="272"/>
    <s v="Savanna / Padang rumput"/>
    <x v="1"/>
    <x v="1"/>
    <x v="0"/>
  </r>
  <r>
    <n v="9765"/>
    <n v="137"/>
    <n v="29"/>
    <n v="18"/>
    <x v="2"/>
    <n v="0"/>
    <x v="274"/>
    <x v="274"/>
    <s v="Lahan terbuka"/>
    <x v="2"/>
    <x v="0"/>
    <x v="0"/>
  </r>
  <r>
    <n v="9766"/>
    <n v="10"/>
    <n v="33"/>
    <n v="23"/>
    <x v="10"/>
    <n v="0"/>
    <x v="273"/>
    <x v="273"/>
    <s v="Bandara"/>
    <x v="10"/>
    <x v="0"/>
    <x v="0"/>
  </r>
  <r>
    <n v="9767"/>
    <n v="3"/>
    <n v="65"/>
    <n v="0"/>
    <x v="12"/>
    <n v="0"/>
    <x v="264"/>
    <x v="264"/>
    <s v="No data"/>
    <x v="12"/>
    <x v="0"/>
    <x v="0"/>
  </r>
  <r>
    <n v="9768"/>
    <n v="8"/>
    <n v="12"/>
    <n v="16"/>
    <x v="12"/>
    <n v="0"/>
    <x v="268"/>
    <x v="268"/>
    <s v="Pemukiman"/>
    <x v="12"/>
    <x v="0"/>
    <x v="0"/>
  </r>
  <r>
    <n v="9769"/>
    <n v="197"/>
    <n v="14"/>
    <n v="13"/>
    <x v="4"/>
    <n v="0"/>
    <x v="275"/>
    <x v="275"/>
    <s v="Pertanian lahan kering  campur semak / kebun campur"/>
    <x v="4"/>
    <x v="0"/>
    <x v="0"/>
  </r>
  <r>
    <n v="9770"/>
    <n v="5"/>
    <n v="29"/>
    <n v="9"/>
    <x v="12"/>
    <n v="0"/>
    <x v="274"/>
    <x v="274"/>
    <s v="Semak belukar"/>
    <x v="12"/>
    <x v="0"/>
    <x v="0"/>
  </r>
  <r>
    <n v="9771"/>
    <n v="58"/>
    <n v="29"/>
    <n v="11"/>
    <x v="6"/>
    <n v="0"/>
    <x v="274"/>
    <x v="274"/>
    <s v="Savanna / Padang rumput"/>
    <x v="6"/>
    <x v="0"/>
    <x v="0"/>
  </r>
  <r>
    <n v="9772"/>
    <n v="165"/>
    <n v="305"/>
    <n v="23"/>
    <x v="10"/>
    <n v="0"/>
    <x v="282"/>
    <x v="282"/>
    <s v="Bandara"/>
    <x v="10"/>
    <x v="0"/>
    <x v="0"/>
  </r>
  <r>
    <n v="9773"/>
    <n v="184"/>
    <n v="305"/>
    <n v="13"/>
    <x v="3"/>
    <n v="0"/>
    <x v="282"/>
    <x v="282"/>
    <s v="Pertanian lahan kering  campur semak / kebun campur"/>
    <x v="3"/>
    <x v="0"/>
    <x v="0"/>
  </r>
  <r>
    <n v="9774"/>
    <n v="1"/>
    <n v="33"/>
    <n v="23"/>
    <x v="3"/>
    <n v="0"/>
    <x v="273"/>
    <x v="273"/>
    <s v="Bandara"/>
    <x v="3"/>
    <x v="0"/>
    <x v="0"/>
  </r>
  <r>
    <n v="9775"/>
    <n v="2"/>
    <n v="38"/>
    <n v="13"/>
    <x v="15"/>
    <n v="0"/>
    <x v="278"/>
    <x v="278"/>
    <s v="Pertanian lahan kering  campur semak / kebun campur"/>
    <x v="15"/>
    <x v="0"/>
    <x v="0"/>
  </r>
  <r>
    <n v="9776"/>
    <n v="26"/>
    <n v="65"/>
    <n v="0"/>
    <x v="0"/>
    <n v="0"/>
    <x v="264"/>
    <x v="264"/>
    <s v="No data"/>
    <x v="0"/>
    <x v="0"/>
    <x v="0"/>
  </r>
  <r>
    <n v="9777"/>
    <n v="24"/>
    <n v="65"/>
    <n v="0"/>
    <x v="8"/>
    <n v="0"/>
    <x v="264"/>
    <x v="264"/>
    <s v="No data"/>
    <x v="8"/>
    <x v="0"/>
    <x v="0"/>
  </r>
  <r>
    <n v="9778"/>
    <n v="2"/>
    <n v="65"/>
    <n v="11"/>
    <x v="18"/>
    <n v="0"/>
    <x v="264"/>
    <x v="264"/>
    <s v="Savanna / Padang rumput"/>
    <x v="18"/>
    <x v="0"/>
    <x v="0"/>
  </r>
  <r>
    <n v="9779"/>
    <n v="5"/>
    <n v="68"/>
    <n v="12"/>
    <x v="8"/>
    <n v="0"/>
    <x v="271"/>
    <x v="271"/>
    <s v="Pertanian lahan kering"/>
    <x v="8"/>
    <x v="0"/>
    <x v="0"/>
  </r>
  <r>
    <n v="9780"/>
    <n v="1422"/>
    <n v="20"/>
    <n v="2"/>
    <x v="1"/>
    <n v="0"/>
    <x v="286"/>
    <x v="286"/>
    <s v="Hutan lahan kering sekunder / bekas tebangan"/>
    <x v="1"/>
    <x v="0"/>
    <x v="1"/>
  </r>
  <r>
    <n v="9781"/>
    <n v="1220"/>
    <n v="20"/>
    <n v="11"/>
    <x v="1"/>
    <n v="0"/>
    <x v="286"/>
    <x v="286"/>
    <s v="Savanna / Padang rumput"/>
    <x v="1"/>
    <x v="0"/>
    <x v="0"/>
  </r>
  <r>
    <n v="9782"/>
    <n v="584"/>
    <n v="20"/>
    <n v="11"/>
    <x v="4"/>
    <n v="0"/>
    <x v="286"/>
    <x v="286"/>
    <s v="Savanna / Padang rumput"/>
    <x v="4"/>
    <x v="0"/>
    <x v="0"/>
  </r>
  <r>
    <n v="9783"/>
    <n v="3"/>
    <n v="29"/>
    <n v="2"/>
    <x v="12"/>
    <n v="0"/>
    <x v="274"/>
    <x v="274"/>
    <s v="Hutan lahan kering sekunder / bekas tebangan"/>
    <x v="12"/>
    <x v="0"/>
    <x v="1"/>
  </r>
  <r>
    <n v="9784"/>
    <n v="217"/>
    <n v="29"/>
    <n v="18"/>
    <x v="4"/>
    <n v="0"/>
    <x v="274"/>
    <x v="274"/>
    <s v="Lahan terbuka"/>
    <x v="4"/>
    <x v="0"/>
    <x v="0"/>
  </r>
  <r>
    <n v="9785"/>
    <n v="56"/>
    <n v="305"/>
    <n v="16"/>
    <x v="10"/>
    <n v="0"/>
    <x v="282"/>
    <x v="282"/>
    <s v="Pemukiman"/>
    <x v="10"/>
    <x v="0"/>
    <x v="0"/>
  </r>
  <r>
    <n v="9786"/>
    <n v="1"/>
    <n v="305"/>
    <n v="23"/>
    <x v="3"/>
    <n v="0"/>
    <x v="282"/>
    <x v="282"/>
    <s v="Bandara"/>
    <x v="3"/>
    <x v="0"/>
    <x v="0"/>
  </r>
  <r>
    <n v="9787"/>
    <n v="3"/>
    <n v="65"/>
    <n v="11"/>
    <x v="6"/>
    <n v="0"/>
    <x v="264"/>
    <x v="264"/>
    <s v="Savanna / Padang rumput"/>
    <x v="6"/>
    <x v="0"/>
    <x v="0"/>
  </r>
  <r>
    <n v="9788"/>
    <n v="28"/>
    <n v="14"/>
    <n v="13"/>
    <x v="6"/>
    <n v="1"/>
    <x v="275"/>
    <x v="275"/>
    <s v="Pertanian lahan kering  campur semak / kebun campur"/>
    <x v="6"/>
    <x v="1"/>
    <x v="0"/>
  </r>
  <r>
    <n v="9789"/>
    <n v="4"/>
    <n v="29"/>
    <n v="11"/>
    <x v="21"/>
    <n v="0"/>
    <x v="274"/>
    <x v="274"/>
    <s v="Savanna / Padang rumput"/>
    <x v="21"/>
    <x v="0"/>
    <x v="0"/>
  </r>
  <r>
    <n v="9790"/>
    <n v="1"/>
    <n v="29"/>
    <n v="9"/>
    <x v="21"/>
    <n v="0"/>
    <x v="274"/>
    <x v="274"/>
    <s v="Semak belukar"/>
    <x v="21"/>
    <x v="0"/>
    <x v="0"/>
  </r>
  <r>
    <n v="9791"/>
    <n v="172"/>
    <n v="29"/>
    <n v="18"/>
    <x v="7"/>
    <n v="0"/>
    <x v="274"/>
    <x v="274"/>
    <s v="Lahan terbuka"/>
    <x v="7"/>
    <x v="0"/>
    <x v="0"/>
  </r>
  <r>
    <n v="9792"/>
    <n v="99"/>
    <n v="305"/>
    <n v="13"/>
    <x v="7"/>
    <n v="0"/>
    <x v="282"/>
    <x v="282"/>
    <s v="Pertanian lahan kering  campur semak / kebun campur"/>
    <x v="7"/>
    <x v="0"/>
    <x v="0"/>
  </r>
  <r>
    <n v="9793"/>
    <n v="108"/>
    <n v="33"/>
    <n v="2"/>
    <x v="7"/>
    <n v="0"/>
    <x v="273"/>
    <x v="273"/>
    <s v="Hutan lahan kering sekunder / bekas tebangan"/>
    <x v="7"/>
    <x v="0"/>
    <x v="1"/>
  </r>
  <r>
    <n v="9794"/>
    <n v="152"/>
    <n v="33"/>
    <n v="2"/>
    <x v="4"/>
    <n v="0"/>
    <x v="273"/>
    <x v="273"/>
    <s v="Hutan lahan kering sekunder / bekas tebangan"/>
    <x v="4"/>
    <x v="0"/>
    <x v="0"/>
  </r>
  <r>
    <n v="9795"/>
    <n v="2"/>
    <n v="33"/>
    <n v="2"/>
    <x v="1"/>
    <n v="0"/>
    <x v="273"/>
    <x v="273"/>
    <s v="Hutan lahan kering sekunder / bekas tebangan"/>
    <x v="1"/>
    <x v="0"/>
    <x v="1"/>
  </r>
  <r>
    <n v="9796"/>
    <n v="35"/>
    <n v="39"/>
    <n v="9"/>
    <x v="3"/>
    <n v="0"/>
    <x v="267"/>
    <x v="267"/>
    <s v="Semak belukar"/>
    <x v="3"/>
    <x v="0"/>
    <x v="0"/>
  </r>
  <r>
    <n v="9797"/>
    <n v="312"/>
    <n v="14"/>
    <n v="9"/>
    <x v="6"/>
    <n v="0"/>
    <x v="275"/>
    <x v="275"/>
    <s v="Semak belukar"/>
    <x v="6"/>
    <x v="0"/>
    <x v="0"/>
  </r>
  <r>
    <n v="9798"/>
    <n v="3"/>
    <n v="19"/>
    <n v="13"/>
    <x v="5"/>
    <n v="1"/>
    <x v="272"/>
    <x v="272"/>
    <s v="Pertanian lahan kering  campur semak / kebun campur"/>
    <x v="5"/>
    <x v="1"/>
    <x v="0"/>
  </r>
  <r>
    <n v="9799"/>
    <n v="6"/>
    <n v="29"/>
    <n v="2"/>
    <x v="21"/>
    <n v="0"/>
    <x v="274"/>
    <x v="274"/>
    <s v="Hutan lahan kering sekunder / bekas tebangan"/>
    <x v="21"/>
    <x v="0"/>
    <x v="1"/>
  </r>
  <r>
    <n v="9800"/>
    <n v="3441"/>
    <n v="35"/>
    <n v="13"/>
    <x v="7"/>
    <n v="0"/>
    <x v="284"/>
    <x v="284"/>
    <s v="Pertanian lahan kering  campur semak / kebun campur"/>
    <x v="7"/>
    <x v="0"/>
    <x v="0"/>
  </r>
  <r>
    <n v="9801"/>
    <n v="6"/>
    <n v="68"/>
    <n v="16"/>
    <x v="0"/>
    <n v="0"/>
    <x v="271"/>
    <x v="271"/>
    <s v="Pemukiman"/>
    <x v="0"/>
    <x v="0"/>
    <x v="0"/>
  </r>
  <r>
    <n v="9802"/>
    <n v="1"/>
    <n v="14"/>
    <n v="2"/>
    <x v="13"/>
    <n v="1"/>
    <x v="275"/>
    <x v="275"/>
    <s v="Hutan lahan kering sekunder / bekas tebangan"/>
    <x v="13"/>
    <x v="1"/>
    <x v="0"/>
  </r>
  <r>
    <n v="9803"/>
    <n v="237"/>
    <n v="18"/>
    <n v="9"/>
    <x v="6"/>
    <n v="0"/>
    <x v="277"/>
    <x v="277"/>
    <s v="Semak belukar"/>
    <x v="6"/>
    <x v="0"/>
    <x v="0"/>
  </r>
  <r>
    <n v="9804"/>
    <n v="7"/>
    <n v="304"/>
    <n v="16"/>
    <x v="0"/>
    <n v="0"/>
    <x v="285"/>
    <x v="285"/>
    <s v="Pemukiman"/>
    <x v="0"/>
    <x v="0"/>
    <x v="0"/>
  </r>
  <r>
    <n v="9805"/>
    <n v="46"/>
    <n v="307"/>
    <n v="16"/>
    <x v="4"/>
    <n v="0"/>
    <x v="287"/>
    <x v="287"/>
    <s v="Pemukiman"/>
    <x v="4"/>
    <x v="0"/>
    <x v="0"/>
  </r>
  <r>
    <n v="9806"/>
    <n v="1"/>
    <n v="33"/>
    <n v="13"/>
    <x v="10"/>
    <n v="0"/>
    <x v="273"/>
    <x v="273"/>
    <s v="Pertanian lahan kering  campur semak / kebun campur"/>
    <x v="10"/>
    <x v="0"/>
    <x v="0"/>
  </r>
  <r>
    <n v="9807"/>
    <n v="131"/>
    <n v="33"/>
    <n v="20"/>
    <x v="12"/>
    <n v="0"/>
    <x v="273"/>
    <x v="273"/>
    <s v="Tubuh air"/>
    <x v="12"/>
    <x v="0"/>
    <x v="0"/>
  </r>
  <r>
    <n v="9808"/>
    <n v="1"/>
    <n v="38"/>
    <n v="13"/>
    <x v="9"/>
    <n v="0"/>
    <x v="278"/>
    <x v="278"/>
    <s v="Pertanian lahan kering  campur semak / kebun campur"/>
    <x v="9"/>
    <x v="0"/>
    <x v="0"/>
  </r>
  <r>
    <n v="9809"/>
    <n v="1100"/>
    <n v="14"/>
    <n v="9"/>
    <x v="2"/>
    <n v="0"/>
    <x v="275"/>
    <x v="275"/>
    <s v="Semak belukar"/>
    <x v="2"/>
    <x v="0"/>
    <x v="0"/>
  </r>
  <r>
    <n v="9810"/>
    <n v="1"/>
    <n v="14"/>
    <n v="9"/>
    <x v="13"/>
    <n v="1"/>
    <x v="275"/>
    <x v="275"/>
    <s v="Semak belukar"/>
    <x v="13"/>
    <x v="1"/>
    <x v="0"/>
  </r>
  <r>
    <n v="9811"/>
    <n v="8"/>
    <n v="305"/>
    <n v="13"/>
    <x v="10"/>
    <n v="0"/>
    <x v="282"/>
    <x v="282"/>
    <s v="Pertanian lahan kering  campur semak / kebun campur"/>
    <x v="10"/>
    <x v="0"/>
    <x v="0"/>
  </r>
  <r>
    <n v="9812"/>
    <n v="953"/>
    <n v="34"/>
    <n v="13"/>
    <x v="7"/>
    <n v="0"/>
    <x v="283"/>
    <x v="283"/>
    <s v="Pertanian lahan kering  campur semak / kebun campur"/>
    <x v="7"/>
    <x v="0"/>
    <x v="0"/>
  </r>
  <r>
    <n v="9813"/>
    <n v="2"/>
    <n v="68"/>
    <n v="11"/>
    <x v="8"/>
    <n v="0"/>
    <x v="271"/>
    <x v="271"/>
    <s v="Savanna / Padang rumput"/>
    <x v="8"/>
    <x v="0"/>
    <x v="0"/>
  </r>
  <r>
    <n v="9814"/>
    <n v="141"/>
    <n v="14"/>
    <n v="13"/>
    <x v="1"/>
    <n v="0"/>
    <x v="275"/>
    <x v="275"/>
    <s v="Pertanian lahan kering  campur semak / kebun campur"/>
    <x v="1"/>
    <x v="0"/>
    <x v="0"/>
  </r>
  <r>
    <n v="9815"/>
    <n v="1"/>
    <n v="17"/>
    <n v="12"/>
    <x v="1"/>
    <n v="0"/>
    <x v="270"/>
    <x v="270"/>
    <s v="Pertanian lahan kering"/>
    <x v="1"/>
    <x v="0"/>
    <x v="0"/>
  </r>
  <r>
    <n v="9816"/>
    <n v="27"/>
    <n v="17"/>
    <n v="12"/>
    <x v="5"/>
    <n v="0"/>
    <x v="270"/>
    <x v="270"/>
    <s v="Pertanian lahan kering"/>
    <x v="5"/>
    <x v="0"/>
    <x v="0"/>
  </r>
  <r>
    <n v="9817"/>
    <n v="519"/>
    <n v="34"/>
    <n v="13"/>
    <x v="3"/>
    <n v="0"/>
    <x v="283"/>
    <x v="283"/>
    <s v="Pertanian lahan kering  campur semak / kebun campur"/>
    <x v="3"/>
    <x v="0"/>
    <x v="0"/>
  </r>
  <r>
    <n v="9818"/>
    <n v="28"/>
    <n v="33"/>
    <n v="2"/>
    <x v="3"/>
    <n v="0"/>
    <x v="273"/>
    <x v="273"/>
    <s v="Hutan lahan kering sekunder / bekas tebangan"/>
    <x v="3"/>
    <x v="0"/>
    <x v="1"/>
  </r>
  <r>
    <n v="9819"/>
    <n v="1"/>
    <n v="68"/>
    <n v="0"/>
    <x v="17"/>
    <n v="0"/>
    <x v="271"/>
    <x v="271"/>
    <s v="No data"/>
    <x v="17"/>
    <x v="0"/>
    <x v="0"/>
  </r>
  <r>
    <n v="9820"/>
    <n v="31"/>
    <n v="68"/>
    <n v="0"/>
    <x v="0"/>
    <n v="0"/>
    <x v="271"/>
    <x v="271"/>
    <s v="No data"/>
    <x v="0"/>
    <x v="0"/>
    <x v="0"/>
  </r>
  <r>
    <n v="9821"/>
    <n v="11"/>
    <n v="14"/>
    <n v="12"/>
    <x v="7"/>
    <n v="0"/>
    <x v="275"/>
    <x v="275"/>
    <s v="Pertanian lahan kering"/>
    <x v="7"/>
    <x v="0"/>
    <x v="0"/>
  </r>
  <r>
    <n v="9822"/>
    <n v="72"/>
    <n v="17"/>
    <n v="13"/>
    <x v="5"/>
    <n v="0"/>
    <x v="270"/>
    <x v="270"/>
    <s v="Pertanian lahan kering  campur semak / kebun campur"/>
    <x v="5"/>
    <x v="0"/>
    <x v="0"/>
  </r>
  <r>
    <n v="9823"/>
    <n v="3"/>
    <n v="29"/>
    <n v="16"/>
    <x v="4"/>
    <n v="0"/>
    <x v="274"/>
    <x v="274"/>
    <s v="Pemukiman"/>
    <x v="4"/>
    <x v="0"/>
    <x v="0"/>
  </r>
  <r>
    <n v="9824"/>
    <n v="99"/>
    <n v="29"/>
    <n v="18"/>
    <x v="6"/>
    <n v="0"/>
    <x v="274"/>
    <x v="274"/>
    <s v="Lahan terbuka"/>
    <x v="6"/>
    <x v="0"/>
    <x v="0"/>
  </r>
  <r>
    <n v="9825"/>
    <n v="2"/>
    <n v="33"/>
    <n v="20"/>
    <x v="7"/>
    <n v="0"/>
    <x v="273"/>
    <x v="273"/>
    <s v="Tubuh air"/>
    <x v="7"/>
    <x v="0"/>
    <x v="0"/>
  </r>
  <r>
    <n v="9826"/>
    <n v="60"/>
    <n v="34"/>
    <n v="13"/>
    <x v="6"/>
    <n v="0"/>
    <x v="283"/>
    <x v="283"/>
    <s v="Pertanian lahan kering  campur semak / kebun campur"/>
    <x v="6"/>
    <x v="0"/>
    <x v="0"/>
  </r>
  <r>
    <n v="9827"/>
    <n v="13"/>
    <n v="68"/>
    <n v="0"/>
    <x v="8"/>
    <n v="0"/>
    <x v="271"/>
    <x v="271"/>
    <s v="No data"/>
    <x v="8"/>
    <x v="0"/>
    <x v="0"/>
  </r>
  <r>
    <n v="9828"/>
    <n v="680"/>
    <n v="14"/>
    <n v="2"/>
    <x v="7"/>
    <n v="0"/>
    <x v="275"/>
    <x v="275"/>
    <s v="Hutan lahan kering sekunder / bekas tebangan"/>
    <x v="7"/>
    <x v="0"/>
    <x v="1"/>
  </r>
  <r>
    <n v="9829"/>
    <n v="2"/>
    <n v="17"/>
    <n v="12"/>
    <x v="4"/>
    <n v="0"/>
    <x v="270"/>
    <x v="270"/>
    <s v="Pertanian lahan kering"/>
    <x v="4"/>
    <x v="0"/>
    <x v="0"/>
  </r>
  <r>
    <n v="9830"/>
    <n v="25"/>
    <n v="29"/>
    <n v="16"/>
    <x v="6"/>
    <n v="0"/>
    <x v="274"/>
    <x v="274"/>
    <s v="Pemukiman"/>
    <x v="6"/>
    <x v="0"/>
    <x v="0"/>
  </r>
  <r>
    <n v="9831"/>
    <n v="6"/>
    <n v="304"/>
    <n v="16"/>
    <x v="4"/>
    <n v="0"/>
    <x v="285"/>
    <x v="285"/>
    <s v="Pemukiman"/>
    <x v="4"/>
    <x v="0"/>
    <x v="0"/>
  </r>
  <r>
    <n v="9832"/>
    <n v="26"/>
    <n v="306"/>
    <n v="16"/>
    <x v="6"/>
    <n v="0"/>
    <x v="281"/>
    <x v="281"/>
    <s v="Pemukiman"/>
    <x v="6"/>
    <x v="0"/>
    <x v="0"/>
  </r>
  <r>
    <n v="9833"/>
    <n v="729"/>
    <n v="35"/>
    <n v="2"/>
    <x v="7"/>
    <n v="0"/>
    <x v="284"/>
    <x v="284"/>
    <s v="Hutan lahan kering sekunder / bekas tebangan"/>
    <x v="7"/>
    <x v="0"/>
    <x v="1"/>
  </r>
  <r>
    <n v="9834"/>
    <n v="995"/>
    <n v="304"/>
    <n v="12"/>
    <x v="3"/>
    <n v="0"/>
    <x v="285"/>
    <x v="285"/>
    <s v="Pertanian lahan kering"/>
    <x v="3"/>
    <x v="0"/>
    <x v="0"/>
  </r>
  <r>
    <n v="9835"/>
    <n v="19"/>
    <n v="33"/>
    <n v="20"/>
    <x v="4"/>
    <n v="0"/>
    <x v="273"/>
    <x v="273"/>
    <s v="Tubuh air"/>
    <x v="4"/>
    <x v="0"/>
    <x v="0"/>
  </r>
  <r>
    <n v="9836"/>
    <n v="463"/>
    <n v="35"/>
    <n v="2"/>
    <x v="2"/>
    <n v="0"/>
    <x v="284"/>
    <x v="284"/>
    <s v="Hutan lahan kering sekunder / bekas tebangan"/>
    <x v="2"/>
    <x v="0"/>
    <x v="1"/>
  </r>
  <r>
    <n v="9837"/>
    <n v="8"/>
    <n v="14"/>
    <n v="13"/>
    <x v="3"/>
    <n v="1"/>
    <x v="275"/>
    <x v="275"/>
    <s v="Pertanian lahan kering  campur semak / kebun campur"/>
    <x v="3"/>
    <x v="1"/>
    <x v="0"/>
  </r>
  <r>
    <n v="9838"/>
    <n v="77"/>
    <n v="29"/>
    <n v="12"/>
    <x v="6"/>
    <n v="0"/>
    <x v="274"/>
    <x v="274"/>
    <s v="Pertanian lahan kering"/>
    <x v="6"/>
    <x v="0"/>
    <x v="0"/>
  </r>
  <r>
    <n v="9839"/>
    <n v="3"/>
    <n v="307"/>
    <n v="12"/>
    <x v="4"/>
    <n v="0"/>
    <x v="287"/>
    <x v="287"/>
    <s v="Pertanian lahan kering"/>
    <x v="4"/>
    <x v="0"/>
    <x v="0"/>
  </r>
  <r>
    <n v="9840"/>
    <n v="82"/>
    <n v="307"/>
    <n v="16"/>
    <x v="6"/>
    <n v="0"/>
    <x v="287"/>
    <x v="287"/>
    <s v="Pemukiman"/>
    <x v="6"/>
    <x v="0"/>
    <x v="0"/>
  </r>
  <r>
    <n v="9841"/>
    <n v="76"/>
    <n v="305"/>
    <n v="16"/>
    <x v="6"/>
    <n v="0"/>
    <x v="282"/>
    <x v="282"/>
    <s v="Pemukiman"/>
    <x v="6"/>
    <x v="0"/>
    <x v="0"/>
  </r>
  <r>
    <n v="9842"/>
    <n v="167"/>
    <n v="14"/>
    <n v="13"/>
    <x v="13"/>
    <n v="0"/>
    <x v="275"/>
    <x v="275"/>
    <s v="Pertanian lahan kering  campur semak / kebun campur"/>
    <x v="13"/>
    <x v="0"/>
    <x v="0"/>
  </r>
  <r>
    <n v="9843"/>
    <n v="1344"/>
    <n v="18"/>
    <n v="11"/>
    <x v="6"/>
    <n v="0"/>
    <x v="277"/>
    <x v="277"/>
    <s v="Savanna / Padang rumput"/>
    <x v="6"/>
    <x v="0"/>
    <x v="0"/>
  </r>
  <r>
    <n v="9844"/>
    <n v="15"/>
    <n v="17"/>
    <n v="2"/>
    <x v="5"/>
    <n v="0"/>
    <x v="270"/>
    <x v="270"/>
    <s v="Hutan lahan kering sekunder / bekas tebangan"/>
    <x v="5"/>
    <x v="0"/>
    <x v="1"/>
  </r>
  <r>
    <n v="9845"/>
    <n v="2"/>
    <n v="29"/>
    <n v="18"/>
    <x v="12"/>
    <n v="0"/>
    <x v="274"/>
    <x v="274"/>
    <s v="Lahan terbuka"/>
    <x v="12"/>
    <x v="0"/>
    <x v="0"/>
  </r>
  <r>
    <n v="9846"/>
    <n v="66"/>
    <n v="304"/>
    <n v="16"/>
    <x v="2"/>
    <n v="0"/>
    <x v="285"/>
    <x v="285"/>
    <s v="Pemukiman"/>
    <x v="2"/>
    <x v="0"/>
    <x v="0"/>
  </r>
  <r>
    <n v="9847"/>
    <n v="40"/>
    <n v="33"/>
    <n v="2"/>
    <x v="2"/>
    <n v="0"/>
    <x v="273"/>
    <x v="273"/>
    <s v="Hutan lahan kering sekunder / bekas tebangan"/>
    <x v="2"/>
    <x v="0"/>
    <x v="1"/>
  </r>
  <r>
    <n v="9848"/>
    <n v="24"/>
    <n v="38"/>
    <n v="18"/>
    <x v="7"/>
    <n v="0"/>
    <x v="278"/>
    <x v="278"/>
    <s v="Lahan terbuka"/>
    <x v="7"/>
    <x v="0"/>
    <x v="0"/>
  </r>
  <r>
    <n v="9849"/>
    <n v="57"/>
    <n v="20"/>
    <n v="11"/>
    <x v="5"/>
    <n v="0"/>
    <x v="286"/>
    <x v="286"/>
    <s v="Savanna / Padang rumput"/>
    <x v="5"/>
    <x v="0"/>
    <x v="0"/>
  </r>
  <r>
    <n v="9850"/>
    <n v="317"/>
    <n v="34"/>
    <n v="2"/>
    <x v="4"/>
    <n v="0"/>
    <x v="283"/>
    <x v="283"/>
    <s v="Hutan lahan kering sekunder / bekas tebangan"/>
    <x v="4"/>
    <x v="0"/>
    <x v="0"/>
  </r>
  <r>
    <n v="9851"/>
    <n v="157"/>
    <n v="35"/>
    <n v="9"/>
    <x v="2"/>
    <n v="0"/>
    <x v="284"/>
    <x v="284"/>
    <s v="Semak belukar"/>
    <x v="2"/>
    <x v="0"/>
    <x v="0"/>
  </r>
  <r>
    <n v="9852"/>
    <n v="18"/>
    <n v="29"/>
    <n v="12"/>
    <x v="4"/>
    <n v="0"/>
    <x v="274"/>
    <x v="274"/>
    <s v="Pertanian lahan kering"/>
    <x v="4"/>
    <x v="0"/>
    <x v="0"/>
  </r>
  <r>
    <n v="9853"/>
    <n v="3"/>
    <n v="306"/>
    <n v="13"/>
    <x v="3"/>
    <n v="0"/>
    <x v="281"/>
    <x v="281"/>
    <s v="Pertanian lahan kering  campur semak / kebun campur"/>
    <x v="3"/>
    <x v="0"/>
    <x v="0"/>
  </r>
  <r>
    <n v="9854"/>
    <n v="892"/>
    <n v="38"/>
    <n v="13"/>
    <x v="1"/>
    <n v="0"/>
    <x v="278"/>
    <x v="278"/>
    <s v="Pertanian lahan kering  campur semak / kebun campur"/>
    <x v="1"/>
    <x v="0"/>
    <x v="0"/>
  </r>
  <r>
    <n v="9855"/>
    <n v="31"/>
    <n v="38"/>
    <n v="18"/>
    <x v="1"/>
    <n v="0"/>
    <x v="278"/>
    <x v="278"/>
    <s v="Lahan terbuka"/>
    <x v="1"/>
    <x v="0"/>
    <x v="0"/>
  </r>
  <r>
    <n v="9856"/>
    <n v="36"/>
    <n v="304"/>
    <n v="12"/>
    <x v="4"/>
    <n v="0"/>
    <x v="285"/>
    <x v="285"/>
    <s v="Pertanian lahan kering"/>
    <x v="4"/>
    <x v="0"/>
    <x v="0"/>
  </r>
  <r>
    <n v="9857"/>
    <n v="77"/>
    <n v="307"/>
    <n v="12"/>
    <x v="3"/>
    <n v="0"/>
    <x v="287"/>
    <x v="287"/>
    <s v="Pertanian lahan kering"/>
    <x v="3"/>
    <x v="0"/>
    <x v="0"/>
  </r>
  <r>
    <n v="9858"/>
    <n v="34"/>
    <n v="34"/>
    <n v="13"/>
    <x v="12"/>
    <n v="0"/>
    <x v="283"/>
    <x v="283"/>
    <s v="Pertanian lahan kering  campur semak / kebun campur"/>
    <x v="12"/>
    <x v="0"/>
    <x v="0"/>
  </r>
  <r>
    <n v="9859"/>
    <n v="663"/>
    <n v="35"/>
    <n v="2"/>
    <x v="4"/>
    <n v="0"/>
    <x v="284"/>
    <x v="284"/>
    <s v="Hutan lahan kering sekunder / bekas tebangan"/>
    <x v="4"/>
    <x v="0"/>
    <x v="0"/>
  </r>
  <r>
    <n v="9860"/>
    <n v="133"/>
    <n v="18"/>
    <n v="11"/>
    <x v="3"/>
    <n v="0"/>
    <x v="277"/>
    <x v="277"/>
    <s v="Savanna / Padang rumput"/>
    <x v="3"/>
    <x v="0"/>
    <x v="0"/>
  </r>
  <r>
    <n v="9861"/>
    <n v="52"/>
    <n v="18"/>
    <n v="13"/>
    <x v="6"/>
    <n v="0"/>
    <x v="277"/>
    <x v="277"/>
    <s v="Pertanian lahan kering  campur semak / kebun campur"/>
    <x v="6"/>
    <x v="0"/>
    <x v="0"/>
  </r>
  <r>
    <n v="9862"/>
    <n v="5"/>
    <n v="34"/>
    <n v="16"/>
    <x v="7"/>
    <n v="0"/>
    <x v="283"/>
    <x v="283"/>
    <s v="Pemukiman"/>
    <x v="7"/>
    <x v="0"/>
    <x v="0"/>
  </r>
  <r>
    <n v="9863"/>
    <n v="107"/>
    <n v="34"/>
    <n v="16"/>
    <x v="3"/>
    <n v="0"/>
    <x v="283"/>
    <x v="283"/>
    <s v="Pemukiman"/>
    <x v="3"/>
    <x v="0"/>
    <x v="0"/>
  </r>
  <r>
    <n v="9864"/>
    <n v="36"/>
    <n v="305"/>
    <n v="16"/>
    <x v="4"/>
    <n v="0"/>
    <x v="282"/>
    <x v="282"/>
    <s v="Pemukiman"/>
    <x v="4"/>
    <x v="0"/>
    <x v="0"/>
  </r>
  <r>
    <n v="9865"/>
    <n v="1"/>
    <n v="33"/>
    <n v="13"/>
    <x v="2"/>
    <n v="0"/>
    <x v="273"/>
    <x v="273"/>
    <s v="Pertanian lahan kering  campur semak / kebun campur"/>
    <x v="2"/>
    <x v="0"/>
    <x v="0"/>
  </r>
  <r>
    <n v="9866"/>
    <n v="63"/>
    <n v="14"/>
    <n v="18"/>
    <x v="2"/>
    <n v="0"/>
    <x v="275"/>
    <x v="275"/>
    <s v="Lahan terbuka"/>
    <x v="2"/>
    <x v="0"/>
    <x v="0"/>
  </r>
  <r>
    <n v="9867"/>
    <n v="528"/>
    <n v="14"/>
    <n v="18"/>
    <x v="6"/>
    <n v="0"/>
    <x v="275"/>
    <x v="275"/>
    <s v="Lahan terbuka"/>
    <x v="6"/>
    <x v="0"/>
    <x v="0"/>
  </r>
  <r>
    <n v="9868"/>
    <n v="121"/>
    <n v="20"/>
    <n v="12"/>
    <x v="5"/>
    <n v="0"/>
    <x v="286"/>
    <x v="286"/>
    <s v="Pertanian lahan kering"/>
    <x v="5"/>
    <x v="0"/>
    <x v="0"/>
  </r>
  <r>
    <n v="9869"/>
    <n v="3"/>
    <n v="305"/>
    <n v="16"/>
    <x v="7"/>
    <n v="0"/>
    <x v="282"/>
    <x v="282"/>
    <s v="Pemukiman"/>
    <x v="7"/>
    <x v="0"/>
    <x v="0"/>
  </r>
  <r>
    <n v="9870"/>
    <n v="60"/>
    <n v="14"/>
    <n v="13"/>
    <x v="2"/>
    <n v="0"/>
    <x v="275"/>
    <x v="275"/>
    <s v="Pertanian lahan kering  campur semak / kebun campur"/>
    <x v="2"/>
    <x v="0"/>
    <x v="0"/>
  </r>
  <r>
    <n v="9871"/>
    <n v="98"/>
    <n v="305"/>
    <n v="9"/>
    <x v="3"/>
    <n v="0"/>
    <x v="282"/>
    <x v="282"/>
    <s v="Semak belukar"/>
    <x v="3"/>
    <x v="0"/>
    <x v="0"/>
  </r>
  <r>
    <n v="9872"/>
    <n v="54"/>
    <n v="34"/>
    <n v="2"/>
    <x v="2"/>
    <n v="0"/>
    <x v="283"/>
    <x v="283"/>
    <s v="Hutan lahan kering sekunder / bekas tebangan"/>
    <x v="2"/>
    <x v="0"/>
    <x v="1"/>
  </r>
  <r>
    <n v="9873"/>
    <n v="1779"/>
    <n v="35"/>
    <n v="13"/>
    <x v="4"/>
    <n v="0"/>
    <x v="284"/>
    <x v="284"/>
    <s v="Pertanian lahan kering  campur semak / kebun campur"/>
    <x v="4"/>
    <x v="0"/>
    <x v="0"/>
  </r>
  <r>
    <n v="9874"/>
    <n v="494"/>
    <n v="20"/>
    <n v="13"/>
    <x v="5"/>
    <n v="0"/>
    <x v="286"/>
    <x v="286"/>
    <s v="Pertanian lahan kering  campur semak / kebun campur"/>
    <x v="5"/>
    <x v="0"/>
    <x v="0"/>
  </r>
  <r>
    <n v="9875"/>
    <n v="4"/>
    <n v="19"/>
    <n v="16"/>
    <x v="8"/>
    <n v="0"/>
    <x v="272"/>
    <x v="272"/>
    <s v="Pemukiman"/>
    <x v="8"/>
    <x v="0"/>
    <x v="0"/>
  </r>
  <r>
    <n v="9876"/>
    <n v="54"/>
    <n v="34"/>
    <n v="9"/>
    <x v="3"/>
    <n v="0"/>
    <x v="283"/>
    <x v="283"/>
    <s v="Semak belukar"/>
    <x v="3"/>
    <x v="0"/>
    <x v="0"/>
  </r>
  <r>
    <n v="9877"/>
    <n v="100"/>
    <n v="305"/>
    <n v="9"/>
    <x v="5"/>
    <n v="0"/>
    <x v="282"/>
    <x v="282"/>
    <s v="Semak belukar"/>
    <x v="5"/>
    <x v="0"/>
    <x v="0"/>
  </r>
  <r>
    <n v="9878"/>
    <n v="447"/>
    <n v="34"/>
    <n v="12"/>
    <x v="3"/>
    <n v="0"/>
    <x v="283"/>
    <x v="283"/>
    <s v="Pertanian lahan kering"/>
    <x v="3"/>
    <x v="0"/>
    <x v="0"/>
  </r>
  <r>
    <n v="9879"/>
    <n v="52"/>
    <n v="34"/>
    <n v="2"/>
    <x v="7"/>
    <n v="0"/>
    <x v="283"/>
    <x v="283"/>
    <s v="Hutan lahan kering sekunder / bekas tebangan"/>
    <x v="7"/>
    <x v="0"/>
    <x v="1"/>
  </r>
  <r>
    <n v="9880"/>
    <n v="35"/>
    <n v="34"/>
    <n v="20"/>
    <x v="12"/>
    <n v="0"/>
    <x v="283"/>
    <x v="283"/>
    <s v="Tubuh air"/>
    <x v="12"/>
    <x v="0"/>
    <x v="0"/>
  </r>
  <r>
    <n v="9881"/>
    <n v="11"/>
    <n v="34"/>
    <n v="20"/>
    <x v="4"/>
    <n v="0"/>
    <x v="283"/>
    <x v="283"/>
    <s v="Tubuh air"/>
    <x v="4"/>
    <x v="0"/>
    <x v="0"/>
  </r>
  <r>
    <n v="9882"/>
    <n v="23"/>
    <n v="18"/>
    <n v="9"/>
    <x v="6"/>
    <n v="1"/>
    <x v="277"/>
    <x v="277"/>
    <s v="Semak belukar"/>
    <x v="6"/>
    <x v="1"/>
    <x v="0"/>
  </r>
  <r>
    <n v="9883"/>
    <n v="145"/>
    <n v="34"/>
    <n v="9"/>
    <x v="5"/>
    <n v="0"/>
    <x v="283"/>
    <x v="283"/>
    <s v="Semak belukar"/>
    <x v="5"/>
    <x v="0"/>
    <x v="0"/>
  </r>
  <r>
    <n v="9884"/>
    <n v="6"/>
    <n v="34"/>
    <n v="16"/>
    <x v="5"/>
    <n v="0"/>
    <x v="283"/>
    <x v="283"/>
    <s v="Pemukiman"/>
    <x v="5"/>
    <x v="0"/>
    <x v="0"/>
  </r>
  <r>
    <n v="9885"/>
    <n v="11"/>
    <n v="34"/>
    <n v="12"/>
    <x v="7"/>
    <n v="0"/>
    <x v="283"/>
    <x v="283"/>
    <s v="Pertanian lahan kering"/>
    <x v="7"/>
    <x v="0"/>
    <x v="0"/>
  </r>
  <r>
    <n v="9886"/>
    <n v="254"/>
    <n v="34"/>
    <n v="13"/>
    <x v="1"/>
    <n v="0"/>
    <x v="283"/>
    <x v="283"/>
    <s v="Pertanian lahan kering  campur semak / kebun campur"/>
    <x v="1"/>
    <x v="0"/>
    <x v="0"/>
  </r>
  <r>
    <n v="9887"/>
    <n v="14"/>
    <n v="18"/>
    <n v="9"/>
    <x v="4"/>
    <n v="1"/>
    <x v="277"/>
    <x v="277"/>
    <s v="Semak belukar"/>
    <x v="4"/>
    <x v="1"/>
    <x v="0"/>
  </r>
  <r>
    <n v="9888"/>
    <n v="5"/>
    <n v="18"/>
    <n v="9"/>
    <x v="1"/>
    <n v="1"/>
    <x v="277"/>
    <x v="277"/>
    <s v="Semak belukar"/>
    <x v="1"/>
    <x v="1"/>
    <x v="0"/>
  </r>
  <r>
    <n v="9889"/>
    <n v="4"/>
    <n v="19"/>
    <n v="11"/>
    <x v="5"/>
    <n v="1"/>
    <x v="272"/>
    <x v="272"/>
    <s v="Savanna / Padang rumput"/>
    <x v="5"/>
    <x v="1"/>
    <x v="0"/>
  </r>
  <r>
    <n v="9890"/>
    <n v="1042"/>
    <n v="34"/>
    <n v="13"/>
    <x v="5"/>
    <n v="0"/>
    <x v="283"/>
    <x v="283"/>
    <s v="Pertanian lahan kering  campur semak / kebun campur"/>
    <x v="5"/>
    <x v="0"/>
    <x v="0"/>
  </r>
  <r>
    <n v="9891"/>
    <n v="180"/>
    <n v="35"/>
    <n v="13"/>
    <x v="2"/>
    <n v="0"/>
    <x v="284"/>
    <x v="284"/>
    <s v="Pertanian lahan kering  campur semak / kebun campur"/>
    <x v="2"/>
    <x v="0"/>
    <x v="0"/>
  </r>
  <r>
    <n v="9892"/>
    <n v="28"/>
    <n v="18"/>
    <n v="9"/>
    <x v="5"/>
    <n v="0"/>
    <x v="277"/>
    <x v="277"/>
    <s v="Semak belukar"/>
    <x v="5"/>
    <x v="0"/>
    <x v="0"/>
  </r>
  <r>
    <n v="9893"/>
    <n v="800"/>
    <n v="20"/>
    <n v="13"/>
    <x v="6"/>
    <n v="0"/>
    <x v="286"/>
    <x v="286"/>
    <s v="Pertanian lahan kering  campur semak / kebun campur"/>
    <x v="6"/>
    <x v="0"/>
    <x v="0"/>
  </r>
  <r>
    <n v="9894"/>
    <n v="137"/>
    <n v="20"/>
    <n v="2"/>
    <x v="8"/>
    <n v="0"/>
    <x v="286"/>
    <x v="286"/>
    <s v="Hutan lahan kering sekunder / bekas tebangan"/>
    <x v="8"/>
    <x v="0"/>
    <x v="1"/>
  </r>
  <r>
    <n v="9895"/>
    <n v="22"/>
    <n v="304"/>
    <n v="0"/>
    <x v="10"/>
    <n v="0"/>
    <x v="285"/>
    <x v="285"/>
    <s v="No data"/>
    <x v="10"/>
    <x v="0"/>
    <x v="0"/>
  </r>
  <r>
    <n v="9896"/>
    <n v="493"/>
    <n v="304"/>
    <n v="12"/>
    <x v="5"/>
    <n v="0"/>
    <x v="285"/>
    <x v="285"/>
    <s v="Pertanian lahan kering"/>
    <x v="5"/>
    <x v="0"/>
    <x v="0"/>
  </r>
  <r>
    <n v="9897"/>
    <n v="77"/>
    <n v="305"/>
    <n v="12"/>
    <x v="3"/>
    <n v="0"/>
    <x v="282"/>
    <x v="282"/>
    <s v="Pertanian lahan kering"/>
    <x v="3"/>
    <x v="0"/>
    <x v="0"/>
  </r>
  <r>
    <n v="9898"/>
    <n v="209"/>
    <n v="305"/>
    <n v="12"/>
    <x v="4"/>
    <n v="0"/>
    <x v="282"/>
    <x v="282"/>
    <s v="Pertanian lahan kering"/>
    <x v="4"/>
    <x v="0"/>
    <x v="0"/>
  </r>
  <r>
    <n v="9899"/>
    <n v="334"/>
    <n v="34"/>
    <n v="9"/>
    <x v="4"/>
    <n v="0"/>
    <x v="283"/>
    <x v="283"/>
    <s v="Semak belukar"/>
    <x v="4"/>
    <x v="0"/>
    <x v="0"/>
  </r>
  <r>
    <n v="9900"/>
    <n v="1079"/>
    <n v="34"/>
    <n v="13"/>
    <x v="2"/>
    <n v="0"/>
    <x v="283"/>
    <x v="283"/>
    <s v="Pertanian lahan kering  campur semak / kebun campur"/>
    <x v="2"/>
    <x v="0"/>
    <x v="0"/>
  </r>
  <r>
    <n v="9901"/>
    <n v="5"/>
    <n v="14"/>
    <n v="18"/>
    <x v="7"/>
    <n v="0"/>
    <x v="275"/>
    <x v="275"/>
    <s v="Lahan terbuka"/>
    <x v="7"/>
    <x v="0"/>
    <x v="0"/>
  </r>
  <r>
    <n v="9902"/>
    <n v="388"/>
    <n v="20"/>
    <n v="16"/>
    <x v="1"/>
    <n v="0"/>
    <x v="286"/>
    <x v="286"/>
    <s v="Pemukiman"/>
    <x v="1"/>
    <x v="0"/>
    <x v="0"/>
  </r>
  <r>
    <n v="9903"/>
    <n v="345"/>
    <n v="20"/>
    <n v="16"/>
    <x v="4"/>
    <n v="0"/>
    <x v="286"/>
    <x v="286"/>
    <s v="Pemukiman"/>
    <x v="4"/>
    <x v="0"/>
    <x v="0"/>
  </r>
  <r>
    <n v="9904"/>
    <n v="2"/>
    <n v="20"/>
    <n v="16"/>
    <x v="8"/>
    <n v="0"/>
    <x v="286"/>
    <x v="286"/>
    <s v="Pemukiman"/>
    <x v="8"/>
    <x v="0"/>
    <x v="0"/>
  </r>
  <r>
    <n v="9905"/>
    <n v="2"/>
    <n v="307"/>
    <n v="12"/>
    <x v="5"/>
    <n v="0"/>
    <x v="287"/>
    <x v="287"/>
    <s v="Pertanian lahan kering"/>
    <x v="5"/>
    <x v="0"/>
    <x v="0"/>
  </r>
  <r>
    <n v="9906"/>
    <n v="693"/>
    <n v="34"/>
    <n v="12"/>
    <x v="5"/>
    <n v="0"/>
    <x v="283"/>
    <x v="283"/>
    <s v="Pertanian lahan kering"/>
    <x v="5"/>
    <x v="0"/>
    <x v="0"/>
  </r>
  <r>
    <n v="9907"/>
    <n v="2"/>
    <n v="33"/>
    <n v="9"/>
    <x v="4"/>
    <n v="0"/>
    <x v="273"/>
    <x v="273"/>
    <s v="Semak belukar"/>
    <x v="4"/>
    <x v="0"/>
    <x v="0"/>
  </r>
  <r>
    <n v="9908"/>
    <n v="821"/>
    <n v="34"/>
    <n v="9"/>
    <x v="2"/>
    <n v="0"/>
    <x v="283"/>
    <x v="283"/>
    <s v="Semak belukar"/>
    <x v="2"/>
    <x v="0"/>
    <x v="0"/>
  </r>
  <r>
    <n v="9909"/>
    <n v="1"/>
    <n v="41"/>
    <n v="9"/>
    <x v="12"/>
    <n v="0"/>
    <x v="276"/>
    <x v="276"/>
    <s v="Semak belukar"/>
    <x v="12"/>
    <x v="0"/>
    <x v="0"/>
  </r>
  <r>
    <n v="9910"/>
    <n v="1"/>
    <n v="38"/>
    <n v="0"/>
    <x v="1"/>
    <n v="0"/>
    <x v="278"/>
    <x v="278"/>
    <s v="No data"/>
    <x v="1"/>
    <x v="0"/>
    <x v="0"/>
  </r>
  <r>
    <n v="9911"/>
    <n v="253"/>
    <n v="14"/>
    <n v="9"/>
    <x v="7"/>
    <n v="0"/>
    <x v="275"/>
    <x v="275"/>
    <s v="Semak belukar"/>
    <x v="7"/>
    <x v="0"/>
    <x v="0"/>
  </r>
  <r>
    <n v="9912"/>
    <n v="1004"/>
    <n v="20"/>
    <n v="13"/>
    <x v="4"/>
    <n v="0"/>
    <x v="286"/>
    <x v="286"/>
    <s v="Pertanian lahan kering  campur semak / kebun campur"/>
    <x v="4"/>
    <x v="0"/>
    <x v="0"/>
  </r>
  <r>
    <n v="9913"/>
    <n v="165"/>
    <n v="20"/>
    <n v="2"/>
    <x v="2"/>
    <n v="0"/>
    <x v="286"/>
    <x v="286"/>
    <s v="Hutan lahan kering sekunder / bekas tebangan"/>
    <x v="2"/>
    <x v="0"/>
    <x v="1"/>
  </r>
  <r>
    <n v="9914"/>
    <n v="84"/>
    <n v="20"/>
    <n v="2"/>
    <x v="5"/>
    <n v="0"/>
    <x v="286"/>
    <x v="286"/>
    <s v="Hutan lahan kering sekunder / bekas tebangan"/>
    <x v="5"/>
    <x v="0"/>
    <x v="1"/>
  </r>
  <r>
    <n v="9915"/>
    <n v="276"/>
    <n v="20"/>
    <n v="11"/>
    <x v="6"/>
    <n v="0"/>
    <x v="286"/>
    <x v="286"/>
    <s v="Savanna / Padang rumput"/>
    <x v="6"/>
    <x v="0"/>
    <x v="0"/>
  </r>
  <r>
    <n v="9916"/>
    <n v="187"/>
    <n v="34"/>
    <n v="9"/>
    <x v="6"/>
    <n v="0"/>
    <x v="283"/>
    <x v="283"/>
    <s v="Semak belukar"/>
    <x v="6"/>
    <x v="0"/>
    <x v="0"/>
  </r>
  <r>
    <n v="9917"/>
    <n v="434"/>
    <n v="35"/>
    <n v="13"/>
    <x v="6"/>
    <n v="0"/>
    <x v="284"/>
    <x v="284"/>
    <s v="Pertanian lahan kering  campur semak / kebun campur"/>
    <x v="6"/>
    <x v="0"/>
    <x v="0"/>
  </r>
  <r>
    <n v="9918"/>
    <n v="1938"/>
    <n v="20"/>
    <n v="12"/>
    <x v="6"/>
    <n v="0"/>
    <x v="286"/>
    <x v="286"/>
    <s v="Pertanian lahan kering"/>
    <x v="6"/>
    <x v="0"/>
    <x v="0"/>
  </r>
  <r>
    <n v="9919"/>
    <n v="31"/>
    <n v="34"/>
    <n v="12"/>
    <x v="6"/>
    <n v="0"/>
    <x v="283"/>
    <x v="283"/>
    <s v="Pertanian lahan kering"/>
    <x v="6"/>
    <x v="0"/>
    <x v="0"/>
  </r>
  <r>
    <n v="9920"/>
    <n v="94"/>
    <n v="34"/>
    <n v="13"/>
    <x v="8"/>
    <n v="0"/>
    <x v="283"/>
    <x v="283"/>
    <s v="Pertanian lahan kering  campur semak / kebun campur"/>
    <x v="8"/>
    <x v="0"/>
    <x v="0"/>
  </r>
  <r>
    <n v="9921"/>
    <n v="443"/>
    <n v="35"/>
    <n v="12"/>
    <x v="2"/>
    <n v="0"/>
    <x v="284"/>
    <x v="284"/>
    <s v="Pertanian lahan kering"/>
    <x v="2"/>
    <x v="0"/>
    <x v="0"/>
  </r>
  <r>
    <n v="9922"/>
    <n v="244"/>
    <n v="35"/>
    <n v="13"/>
    <x v="3"/>
    <n v="0"/>
    <x v="284"/>
    <x v="284"/>
    <s v="Pertanian lahan kering  campur semak / kebun campur"/>
    <x v="3"/>
    <x v="0"/>
    <x v="0"/>
  </r>
  <r>
    <n v="9923"/>
    <n v="101"/>
    <n v="18"/>
    <n v="11"/>
    <x v="6"/>
    <n v="1"/>
    <x v="277"/>
    <x v="277"/>
    <s v="Savanna / Padang rumput"/>
    <x v="6"/>
    <x v="1"/>
    <x v="0"/>
  </r>
  <r>
    <n v="9924"/>
    <n v="8"/>
    <n v="305"/>
    <n v="9"/>
    <x v="4"/>
    <n v="0"/>
    <x v="282"/>
    <x v="282"/>
    <s v="Semak belukar"/>
    <x v="4"/>
    <x v="0"/>
    <x v="0"/>
  </r>
  <r>
    <n v="9925"/>
    <n v="278"/>
    <n v="35"/>
    <n v="2"/>
    <x v="3"/>
    <n v="0"/>
    <x v="284"/>
    <x v="284"/>
    <s v="Hutan lahan kering sekunder / bekas tebangan"/>
    <x v="3"/>
    <x v="0"/>
    <x v="1"/>
  </r>
  <r>
    <n v="9926"/>
    <n v="57"/>
    <n v="35"/>
    <n v="9"/>
    <x v="7"/>
    <n v="0"/>
    <x v="284"/>
    <x v="284"/>
    <s v="Semak belukar"/>
    <x v="7"/>
    <x v="0"/>
    <x v="0"/>
  </r>
  <r>
    <n v="9927"/>
    <n v="472"/>
    <n v="38"/>
    <n v="12"/>
    <x v="3"/>
    <n v="0"/>
    <x v="278"/>
    <x v="278"/>
    <s v="Pertanian lahan kering"/>
    <x v="3"/>
    <x v="0"/>
    <x v="0"/>
  </r>
  <r>
    <n v="9928"/>
    <n v="30"/>
    <n v="18"/>
    <n v="11"/>
    <x v="1"/>
    <n v="1"/>
    <x v="277"/>
    <x v="277"/>
    <s v="Savanna / Padang rumput"/>
    <x v="1"/>
    <x v="1"/>
    <x v="0"/>
  </r>
  <r>
    <n v="9929"/>
    <n v="1"/>
    <n v="19"/>
    <n v="11"/>
    <x v="12"/>
    <n v="1"/>
    <x v="272"/>
    <x v="272"/>
    <s v="Savanna / Padang rumput"/>
    <x v="12"/>
    <x v="1"/>
    <x v="0"/>
  </r>
  <r>
    <n v="9930"/>
    <n v="11"/>
    <n v="304"/>
    <n v="16"/>
    <x v="10"/>
    <n v="0"/>
    <x v="285"/>
    <x v="285"/>
    <s v="Pemukiman"/>
    <x v="10"/>
    <x v="0"/>
    <x v="0"/>
  </r>
  <r>
    <n v="9931"/>
    <n v="8"/>
    <n v="304"/>
    <n v="12"/>
    <x v="12"/>
    <n v="0"/>
    <x v="285"/>
    <x v="285"/>
    <s v="Pertanian lahan kering"/>
    <x v="12"/>
    <x v="0"/>
    <x v="0"/>
  </r>
  <r>
    <n v="9932"/>
    <n v="14"/>
    <n v="35"/>
    <n v="13"/>
    <x v="1"/>
    <n v="0"/>
    <x v="284"/>
    <x v="284"/>
    <s v="Pertanian lahan kering  campur semak / kebun campur"/>
    <x v="1"/>
    <x v="0"/>
    <x v="0"/>
  </r>
  <r>
    <n v="9933"/>
    <n v="704"/>
    <n v="35"/>
    <n v="13"/>
    <x v="5"/>
    <n v="0"/>
    <x v="284"/>
    <x v="284"/>
    <s v="Pertanian lahan kering  campur semak / kebun campur"/>
    <x v="5"/>
    <x v="0"/>
    <x v="0"/>
  </r>
  <r>
    <n v="9934"/>
    <n v="15"/>
    <n v="38"/>
    <n v="12"/>
    <x v="7"/>
    <n v="0"/>
    <x v="278"/>
    <x v="278"/>
    <s v="Pertanian lahan kering"/>
    <x v="7"/>
    <x v="0"/>
    <x v="0"/>
  </r>
  <r>
    <n v="9935"/>
    <n v="126"/>
    <n v="14"/>
    <n v="0"/>
    <x v="0"/>
    <n v="0"/>
    <x v="275"/>
    <x v="275"/>
    <s v="No data"/>
    <x v="0"/>
    <x v="0"/>
    <x v="0"/>
  </r>
  <r>
    <n v="9936"/>
    <n v="9"/>
    <n v="14"/>
    <n v="0"/>
    <x v="7"/>
    <n v="0"/>
    <x v="275"/>
    <x v="275"/>
    <s v="No data"/>
    <x v="7"/>
    <x v="0"/>
    <x v="0"/>
  </r>
  <r>
    <n v="9937"/>
    <n v="50"/>
    <n v="304"/>
    <n v="16"/>
    <x v="6"/>
    <n v="0"/>
    <x v="285"/>
    <x v="285"/>
    <s v="Pemukiman"/>
    <x v="6"/>
    <x v="0"/>
    <x v="0"/>
  </r>
  <r>
    <n v="9938"/>
    <n v="4"/>
    <n v="305"/>
    <n v="12"/>
    <x v="8"/>
    <n v="0"/>
    <x v="282"/>
    <x v="282"/>
    <s v="Pertanian lahan kering"/>
    <x v="8"/>
    <x v="0"/>
    <x v="0"/>
  </r>
  <r>
    <n v="9939"/>
    <n v="168"/>
    <n v="305"/>
    <n v="12"/>
    <x v="5"/>
    <n v="0"/>
    <x v="282"/>
    <x v="282"/>
    <s v="Pertanian lahan kering"/>
    <x v="5"/>
    <x v="0"/>
    <x v="0"/>
  </r>
  <r>
    <n v="9940"/>
    <n v="1157"/>
    <n v="305"/>
    <n v="11"/>
    <x v="3"/>
    <n v="0"/>
    <x v="282"/>
    <x v="282"/>
    <s v="Savanna / Padang rumput"/>
    <x v="3"/>
    <x v="0"/>
    <x v="0"/>
  </r>
  <r>
    <n v="9941"/>
    <n v="1"/>
    <n v="34"/>
    <n v="16"/>
    <x v="6"/>
    <n v="0"/>
    <x v="283"/>
    <x v="283"/>
    <s v="Pemukiman"/>
    <x v="6"/>
    <x v="0"/>
    <x v="0"/>
  </r>
  <r>
    <n v="9942"/>
    <n v="5"/>
    <n v="14"/>
    <n v="0"/>
    <x v="12"/>
    <n v="0"/>
    <x v="275"/>
    <x v="275"/>
    <s v="No data"/>
    <x v="12"/>
    <x v="0"/>
    <x v="0"/>
  </r>
  <r>
    <n v="9943"/>
    <n v="172"/>
    <n v="20"/>
    <n v="16"/>
    <x v="7"/>
    <n v="0"/>
    <x v="286"/>
    <x v="286"/>
    <s v="Pemukiman"/>
    <x v="7"/>
    <x v="0"/>
    <x v="0"/>
  </r>
  <r>
    <n v="9944"/>
    <n v="61"/>
    <n v="34"/>
    <n v="2"/>
    <x v="5"/>
    <n v="0"/>
    <x v="283"/>
    <x v="283"/>
    <s v="Hutan lahan kering sekunder / bekas tebangan"/>
    <x v="5"/>
    <x v="0"/>
    <x v="1"/>
  </r>
  <r>
    <n v="9945"/>
    <n v="55"/>
    <n v="305"/>
    <n v="11"/>
    <x v="4"/>
    <n v="0"/>
    <x v="282"/>
    <x v="282"/>
    <s v="Savanna / Padang rumput"/>
    <x v="4"/>
    <x v="0"/>
    <x v="0"/>
  </r>
  <r>
    <n v="9946"/>
    <n v="5"/>
    <n v="34"/>
    <n v="2"/>
    <x v="8"/>
    <n v="0"/>
    <x v="283"/>
    <x v="283"/>
    <s v="Hutan lahan kering sekunder / bekas tebangan"/>
    <x v="8"/>
    <x v="0"/>
    <x v="1"/>
  </r>
  <r>
    <n v="9947"/>
    <n v="88"/>
    <n v="35"/>
    <n v="12"/>
    <x v="6"/>
    <n v="0"/>
    <x v="284"/>
    <x v="284"/>
    <s v="Pertanian lahan kering"/>
    <x v="6"/>
    <x v="0"/>
    <x v="0"/>
  </r>
  <r>
    <n v="9948"/>
    <n v="405"/>
    <n v="304"/>
    <n v="12"/>
    <x v="2"/>
    <n v="0"/>
    <x v="285"/>
    <x v="285"/>
    <s v="Pertanian lahan kering"/>
    <x v="2"/>
    <x v="0"/>
    <x v="0"/>
  </r>
  <r>
    <n v="9949"/>
    <n v="245"/>
    <n v="35"/>
    <n v="16"/>
    <x v="3"/>
    <n v="0"/>
    <x v="284"/>
    <x v="284"/>
    <s v="Pemukiman"/>
    <x v="3"/>
    <x v="0"/>
    <x v="0"/>
  </r>
  <r>
    <n v="9950"/>
    <n v="17"/>
    <n v="35"/>
    <n v="16"/>
    <x v="2"/>
    <n v="0"/>
    <x v="284"/>
    <x v="284"/>
    <s v="Pemukiman"/>
    <x v="2"/>
    <x v="0"/>
    <x v="0"/>
  </r>
  <r>
    <n v="9951"/>
    <n v="4"/>
    <n v="304"/>
    <n v="11"/>
    <x v="6"/>
    <n v="0"/>
    <x v="285"/>
    <x v="285"/>
    <s v="Savanna / Padang rumput"/>
    <x v="6"/>
    <x v="0"/>
    <x v="0"/>
  </r>
  <r>
    <n v="9952"/>
    <n v="31"/>
    <n v="34"/>
    <n v="9"/>
    <x v="1"/>
    <n v="0"/>
    <x v="283"/>
    <x v="283"/>
    <s v="Semak belukar"/>
    <x v="1"/>
    <x v="0"/>
    <x v="0"/>
  </r>
  <r>
    <n v="9953"/>
    <n v="4"/>
    <n v="35"/>
    <n v="14"/>
    <x v="3"/>
    <n v="0"/>
    <x v="284"/>
    <x v="284"/>
    <s v="Sawah"/>
    <x v="3"/>
    <x v="0"/>
    <x v="0"/>
  </r>
  <r>
    <n v="9954"/>
    <n v="169"/>
    <n v="35"/>
    <n v="12"/>
    <x v="3"/>
    <n v="0"/>
    <x v="284"/>
    <x v="284"/>
    <s v="Pertanian lahan kering"/>
    <x v="3"/>
    <x v="0"/>
    <x v="0"/>
  </r>
  <r>
    <n v="9955"/>
    <n v="15"/>
    <n v="14"/>
    <n v="13"/>
    <x v="12"/>
    <n v="0"/>
    <x v="275"/>
    <x v="275"/>
    <s v="Pertanian lahan kering  campur semak / kebun campur"/>
    <x v="12"/>
    <x v="0"/>
    <x v="0"/>
  </r>
  <r>
    <n v="9956"/>
    <n v="57"/>
    <n v="20"/>
    <n v="2"/>
    <x v="6"/>
    <n v="0"/>
    <x v="286"/>
    <x v="286"/>
    <s v="Hutan lahan kering sekunder / bekas tebangan"/>
    <x v="6"/>
    <x v="0"/>
    <x v="1"/>
  </r>
  <r>
    <n v="9957"/>
    <n v="56"/>
    <n v="20"/>
    <n v="12"/>
    <x v="4"/>
    <n v="0"/>
    <x v="286"/>
    <x v="286"/>
    <s v="Pertanian lahan kering"/>
    <x v="4"/>
    <x v="0"/>
    <x v="0"/>
  </r>
  <r>
    <n v="9958"/>
    <n v="39"/>
    <n v="20"/>
    <n v="12"/>
    <x v="1"/>
    <n v="0"/>
    <x v="286"/>
    <x v="286"/>
    <s v="Pertanian lahan kering"/>
    <x v="1"/>
    <x v="0"/>
    <x v="0"/>
  </r>
  <r>
    <n v="9959"/>
    <n v="5"/>
    <n v="304"/>
    <n v="16"/>
    <x v="1"/>
    <n v="0"/>
    <x v="285"/>
    <x v="285"/>
    <s v="Pemukiman"/>
    <x v="1"/>
    <x v="0"/>
    <x v="0"/>
  </r>
  <r>
    <n v="9960"/>
    <n v="284"/>
    <n v="304"/>
    <n v="11"/>
    <x v="1"/>
    <n v="0"/>
    <x v="285"/>
    <x v="285"/>
    <s v="Savanna / Padang rumput"/>
    <x v="1"/>
    <x v="0"/>
    <x v="0"/>
  </r>
  <r>
    <n v="9961"/>
    <n v="218"/>
    <n v="304"/>
    <n v="11"/>
    <x v="3"/>
    <n v="0"/>
    <x v="285"/>
    <x v="285"/>
    <s v="Savanna / Padang rumput"/>
    <x v="3"/>
    <x v="0"/>
    <x v="0"/>
  </r>
  <r>
    <n v="9962"/>
    <n v="10"/>
    <n v="29"/>
    <n v="2"/>
    <x v="17"/>
    <n v="0"/>
    <x v="274"/>
    <x v="274"/>
    <s v="Hutan lahan kering sekunder / bekas tebangan"/>
    <x v="17"/>
    <x v="0"/>
    <x v="1"/>
  </r>
  <r>
    <n v="9963"/>
    <n v="1"/>
    <n v="304"/>
    <n v="12"/>
    <x v="10"/>
    <n v="0"/>
    <x v="285"/>
    <x v="285"/>
    <s v="Pertanian lahan kering"/>
    <x v="10"/>
    <x v="0"/>
    <x v="0"/>
  </r>
  <r>
    <n v="9964"/>
    <n v="2"/>
    <n v="304"/>
    <n v="12"/>
    <x v="1"/>
    <n v="0"/>
    <x v="285"/>
    <x v="285"/>
    <s v="Pertanian lahan kering"/>
    <x v="1"/>
    <x v="0"/>
    <x v="0"/>
  </r>
  <r>
    <n v="9965"/>
    <n v="1171"/>
    <n v="34"/>
    <n v="12"/>
    <x v="1"/>
    <n v="0"/>
    <x v="283"/>
    <x v="283"/>
    <s v="Pertanian lahan kering"/>
    <x v="1"/>
    <x v="0"/>
    <x v="0"/>
  </r>
  <r>
    <n v="9966"/>
    <n v="88"/>
    <n v="29"/>
    <n v="18"/>
    <x v="17"/>
    <n v="0"/>
    <x v="274"/>
    <x v="274"/>
    <s v="Lahan terbuka"/>
    <x v="17"/>
    <x v="0"/>
    <x v="0"/>
  </r>
  <r>
    <n v="9967"/>
    <n v="1"/>
    <n v="304"/>
    <n v="12"/>
    <x v="8"/>
    <n v="0"/>
    <x v="285"/>
    <x v="285"/>
    <s v="Pertanian lahan kering"/>
    <x v="8"/>
    <x v="0"/>
    <x v="0"/>
  </r>
  <r>
    <n v="9968"/>
    <n v="9"/>
    <n v="304"/>
    <n v="12"/>
    <x v="6"/>
    <n v="0"/>
    <x v="285"/>
    <x v="285"/>
    <s v="Pertanian lahan kering"/>
    <x v="6"/>
    <x v="0"/>
    <x v="0"/>
  </r>
  <r>
    <n v="9969"/>
    <n v="1"/>
    <n v="14"/>
    <n v="18"/>
    <x v="3"/>
    <n v="0"/>
    <x v="275"/>
    <x v="275"/>
    <s v="Lahan terbuka"/>
    <x v="3"/>
    <x v="0"/>
    <x v="0"/>
  </r>
  <r>
    <n v="9970"/>
    <n v="538"/>
    <n v="20"/>
    <n v="13"/>
    <x v="1"/>
    <n v="0"/>
    <x v="286"/>
    <x v="286"/>
    <s v="Pertanian lahan kering  campur semak / kebun campur"/>
    <x v="1"/>
    <x v="0"/>
    <x v="0"/>
  </r>
  <r>
    <n v="9971"/>
    <n v="20"/>
    <n v="29"/>
    <n v="9"/>
    <x v="11"/>
    <n v="0"/>
    <x v="274"/>
    <x v="274"/>
    <s v="Semak belukar"/>
    <x v="11"/>
    <x v="0"/>
    <x v="0"/>
  </r>
  <r>
    <n v="9972"/>
    <n v="22"/>
    <n v="29"/>
    <n v="0"/>
    <x v="11"/>
    <n v="0"/>
    <x v="274"/>
    <x v="274"/>
    <s v="No data"/>
    <x v="11"/>
    <x v="0"/>
    <x v="0"/>
  </r>
  <r>
    <n v="9973"/>
    <n v="7"/>
    <n v="14"/>
    <n v="2"/>
    <x v="12"/>
    <n v="0"/>
    <x v="275"/>
    <x v="275"/>
    <s v="Hutan lahan kering sekunder / bekas tebangan"/>
    <x v="12"/>
    <x v="0"/>
    <x v="1"/>
  </r>
  <r>
    <n v="9974"/>
    <n v="9"/>
    <n v="29"/>
    <n v="9"/>
    <x v="17"/>
    <n v="0"/>
    <x v="274"/>
    <x v="274"/>
    <s v="Semak belukar"/>
    <x v="17"/>
    <x v="0"/>
    <x v="0"/>
  </r>
  <r>
    <n v="9975"/>
    <n v="769"/>
    <n v="38"/>
    <n v="13"/>
    <x v="5"/>
    <n v="0"/>
    <x v="278"/>
    <x v="278"/>
    <s v="Pertanian lahan kering  campur semak / kebun campur"/>
    <x v="5"/>
    <x v="0"/>
    <x v="0"/>
  </r>
  <r>
    <n v="9976"/>
    <n v="3"/>
    <n v="304"/>
    <n v="0"/>
    <x v="2"/>
    <n v="0"/>
    <x v="285"/>
    <x v="285"/>
    <s v="No data"/>
    <x v="2"/>
    <x v="0"/>
    <x v="0"/>
  </r>
  <r>
    <n v="9977"/>
    <n v="14"/>
    <n v="29"/>
    <n v="12"/>
    <x v="2"/>
    <n v="0"/>
    <x v="274"/>
    <x v="274"/>
    <s v="Pertanian lahan kering"/>
    <x v="2"/>
    <x v="0"/>
    <x v="0"/>
  </r>
  <r>
    <n v="9978"/>
    <n v="279"/>
    <n v="29"/>
    <n v="12"/>
    <x v="5"/>
    <n v="0"/>
    <x v="274"/>
    <x v="274"/>
    <s v="Pertanian lahan kering"/>
    <x v="5"/>
    <x v="0"/>
    <x v="0"/>
  </r>
  <r>
    <n v="9979"/>
    <n v="9"/>
    <n v="29"/>
    <n v="5"/>
    <x v="17"/>
    <n v="0"/>
    <x v="274"/>
    <x v="274"/>
    <s v="Hutan mangrove primer"/>
    <x v="17"/>
    <x v="0"/>
    <x v="1"/>
  </r>
  <r>
    <n v="9980"/>
    <n v="5"/>
    <n v="29"/>
    <n v="12"/>
    <x v="0"/>
    <n v="0"/>
    <x v="274"/>
    <x v="274"/>
    <s v="Pertanian lahan kering"/>
    <x v="0"/>
    <x v="0"/>
    <x v="0"/>
  </r>
  <r>
    <n v="9981"/>
    <n v="6"/>
    <n v="29"/>
    <n v="5"/>
    <x v="11"/>
    <n v="0"/>
    <x v="274"/>
    <x v="274"/>
    <s v="Hutan mangrove primer"/>
    <x v="11"/>
    <x v="0"/>
    <x v="2"/>
  </r>
  <r>
    <n v="9982"/>
    <n v="1"/>
    <n v="29"/>
    <n v="2"/>
    <x v="11"/>
    <n v="0"/>
    <x v="274"/>
    <x v="274"/>
    <s v="Hutan lahan kering sekunder / bekas tebangan"/>
    <x v="11"/>
    <x v="0"/>
    <x v="0"/>
  </r>
  <r>
    <n v="9983"/>
    <n v="853"/>
    <n v="35"/>
    <n v="12"/>
    <x v="5"/>
    <n v="0"/>
    <x v="284"/>
    <x v="284"/>
    <s v="Pertanian lahan kering"/>
    <x v="5"/>
    <x v="0"/>
    <x v="0"/>
  </r>
  <r>
    <n v="9984"/>
    <n v="6"/>
    <n v="29"/>
    <n v="12"/>
    <x v="8"/>
    <n v="0"/>
    <x v="274"/>
    <x v="274"/>
    <s v="Pertanian lahan kering"/>
    <x v="8"/>
    <x v="0"/>
    <x v="0"/>
  </r>
  <r>
    <n v="9985"/>
    <n v="13"/>
    <n v="14"/>
    <n v="2"/>
    <x v="3"/>
    <n v="0"/>
    <x v="275"/>
    <x v="275"/>
    <s v="Hutan lahan kering sekunder / bekas tebangan"/>
    <x v="3"/>
    <x v="0"/>
    <x v="1"/>
  </r>
  <r>
    <n v="9986"/>
    <n v="88"/>
    <n v="29"/>
    <n v="12"/>
    <x v="3"/>
    <n v="0"/>
    <x v="274"/>
    <x v="274"/>
    <s v="Pertanian lahan kering"/>
    <x v="3"/>
    <x v="0"/>
    <x v="0"/>
  </r>
  <r>
    <n v="9987"/>
    <n v="6"/>
    <n v="29"/>
    <n v="0"/>
    <x v="17"/>
    <n v="0"/>
    <x v="274"/>
    <x v="274"/>
    <s v="No data"/>
    <x v="17"/>
    <x v="0"/>
    <x v="0"/>
  </r>
  <r>
    <n v="9988"/>
    <n v="26"/>
    <n v="34"/>
    <n v="9"/>
    <x v="7"/>
    <n v="0"/>
    <x v="283"/>
    <x v="283"/>
    <s v="Semak belukar"/>
    <x v="7"/>
    <x v="0"/>
    <x v="0"/>
  </r>
  <r>
    <n v="9989"/>
    <n v="21"/>
    <n v="19"/>
    <n v="0"/>
    <x v="0"/>
    <n v="0"/>
    <x v="272"/>
    <x v="272"/>
    <s v="No data"/>
    <x v="0"/>
    <x v="0"/>
    <x v="0"/>
  </r>
  <r>
    <n v="9990"/>
    <n v="6"/>
    <n v="35"/>
    <n v="16"/>
    <x v="5"/>
    <n v="0"/>
    <x v="284"/>
    <x v="284"/>
    <s v="Pemukiman"/>
    <x v="5"/>
    <x v="0"/>
    <x v="0"/>
  </r>
  <r>
    <n v="9991"/>
    <n v="100"/>
    <n v="35"/>
    <n v="2"/>
    <x v="6"/>
    <n v="0"/>
    <x v="284"/>
    <x v="284"/>
    <s v="Hutan lahan kering sekunder / bekas tebangan"/>
    <x v="6"/>
    <x v="0"/>
    <x v="1"/>
  </r>
  <r>
    <n v="9992"/>
    <n v="261"/>
    <n v="305"/>
    <n v="11"/>
    <x v="1"/>
    <n v="0"/>
    <x v="282"/>
    <x v="282"/>
    <s v="Savanna / Padang rumput"/>
    <x v="1"/>
    <x v="0"/>
    <x v="0"/>
  </r>
  <r>
    <n v="9993"/>
    <n v="789"/>
    <n v="35"/>
    <n v="12"/>
    <x v="7"/>
    <n v="0"/>
    <x v="284"/>
    <x v="284"/>
    <s v="Pertanian lahan kering"/>
    <x v="7"/>
    <x v="0"/>
    <x v="0"/>
  </r>
  <r>
    <n v="9994"/>
    <n v="724"/>
    <n v="304"/>
    <n v="13"/>
    <x v="5"/>
    <n v="0"/>
    <x v="285"/>
    <x v="285"/>
    <s v="Pertanian lahan kering  campur semak / kebun campur"/>
    <x v="5"/>
    <x v="0"/>
    <x v="0"/>
  </r>
  <r>
    <n v="9995"/>
    <n v="2"/>
    <n v="29"/>
    <n v="5"/>
    <x v="4"/>
    <n v="0"/>
    <x v="274"/>
    <x v="274"/>
    <s v="Hutan mangrove primer"/>
    <x v="4"/>
    <x v="0"/>
    <x v="2"/>
  </r>
  <r>
    <n v="9996"/>
    <n v="7"/>
    <n v="31"/>
    <n v="0"/>
    <x v="3"/>
    <n v="0"/>
    <x v="288"/>
    <x v="288"/>
    <s v="No data"/>
    <x v="3"/>
    <x v="0"/>
    <x v="0"/>
  </r>
  <r>
    <n v="9997"/>
    <n v="509"/>
    <n v="31"/>
    <n v="12"/>
    <x v="3"/>
    <n v="0"/>
    <x v="288"/>
    <x v="288"/>
    <s v="Pertanian lahan kering"/>
    <x v="3"/>
    <x v="0"/>
    <x v="0"/>
  </r>
  <r>
    <n v="9998"/>
    <n v="139"/>
    <n v="20"/>
    <n v="12"/>
    <x v="3"/>
    <n v="0"/>
    <x v="286"/>
    <x v="286"/>
    <s v="Pertanian lahan kering"/>
    <x v="3"/>
    <x v="0"/>
    <x v="0"/>
  </r>
  <r>
    <n v="9999"/>
    <n v="2"/>
    <n v="20"/>
    <n v="16"/>
    <x v="7"/>
    <n v="1"/>
    <x v="286"/>
    <x v="286"/>
    <s v="Pemukiman"/>
    <x v="7"/>
    <x v="1"/>
    <x v="0"/>
  </r>
  <r>
    <n v="10000"/>
    <n v="2186"/>
    <n v="31"/>
    <n v="12"/>
    <x v="2"/>
    <n v="0"/>
    <x v="288"/>
    <x v="288"/>
    <s v="Pertanian lahan kering"/>
    <x v="2"/>
    <x v="0"/>
    <x v="0"/>
  </r>
  <r>
    <n v="10001"/>
    <n v="189"/>
    <n v="304"/>
    <n v="13"/>
    <x v="3"/>
    <n v="0"/>
    <x v="285"/>
    <x v="285"/>
    <s v="Pertanian lahan kering  campur semak / kebun campur"/>
    <x v="3"/>
    <x v="0"/>
    <x v="0"/>
  </r>
  <r>
    <n v="10002"/>
    <n v="2"/>
    <n v="35"/>
    <n v="9"/>
    <x v="4"/>
    <n v="0"/>
    <x v="284"/>
    <x v="284"/>
    <s v="Semak belukar"/>
    <x v="4"/>
    <x v="0"/>
    <x v="0"/>
  </r>
  <r>
    <n v="10003"/>
    <n v="1"/>
    <n v="35"/>
    <n v="16"/>
    <x v="4"/>
    <n v="0"/>
    <x v="284"/>
    <x v="284"/>
    <s v="Pemukiman"/>
    <x v="4"/>
    <x v="0"/>
    <x v="0"/>
  </r>
  <r>
    <n v="10004"/>
    <n v="15"/>
    <n v="14"/>
    <n v="2"/>
    <x v="0"/>
    <n v="0"/>
    <x v="275"/>
    <x v="275"/>
    <s v="Hutan lahan kering sekunder / bekas tebangan"/>
    <x v="0"/>
    <x v="0"/>
    <x v="1"/>
  </r>
  <r>
    <n v="10005"/>
    <n v="1"/>
    <n v="20"/>
    <n v="16"/>
    <x v="6"/>
    <n v="1"/>
    <x v="286"/>
    <x v="286"/>
    <s v="Pemukiman"/>
    <x v="6"/>
    <x v="1"/>
    <x v="0"/>
  </r>
  <r>
    <n v="10006"/>
    <n v="96"/>
    <n v="31"/>
    <n v="0"/>
    <x v="0"/>
    <n v="0"/>
    <x v="288"/>
    <x v="288"/>
    <s v="No data"/>
    <x v="0"/>
    <x v="0"/>
    <x v="0"/>
  </r>
  <r>
    <n v="10007"/>
    <n v="6"/>
    <n v="35"/>
    <n v="16"/>
    <x v="7"/>
    <n v="0"/>
    <x v="284"/>
    <x v="284"/>
    <s v="Pemukiman"/>
    <x v="7"/>
    <x v="0"/>
    <x v="0"/>
  </r>
  <r>
    <n v="10008"/>
    <n v="17"/>
    <n v="14"/>
    <n v="18"/>
    <x v="4"/>
    <n v="0"/>
    <x v="275"/>
    <x v="275"/>
    <s v="Lahan terbuka"/>
    <x v="4"/>
    <x v="0"/>
    <x v="0"/>
  </r>
  <r>
    <n v="10009"/>
    <n v="8"/>
    <n v="20"/>
    <n v="2"/>
    <x v="6"/>
    <n v="1"/>
    <x v="286"/>
    <x v="286"/>
    <s v="Hutan lahan kering sekunder / bekas tebangan"/>
    <x v="6"/>
    <x v="1"/>
    <x v="1"/>
  </r>
  <r>
    <n v="10010"/>
    <n v="2"/>
    <n v="20"/>
    <n v="9"/>
    <x v="4"/>
    <n v="0"/>
    <x v="286"/>
    <x v="286"/>
    <s v="Semak belukar"/>
    <x v="4"/>
    <x v="0"/>
    <x v="0"/>
  </r>
  <r>
    <n v="10011"/>
    <n v="53"/>
    <n v="304"/>
    <n v="13"/>
    <x v="2"/>
    <n v="0"/>
    <x v="285"/>
    <x v="285"/>
    <s v="Pertanian lahan kering  campur semak / kebun campur"/>
    <x v="2"/>
    <x v="0"/>
    <x v="0"/>
  </r>
  <r>
    <n v="10012"/>
    <n v="24"/>
    <n v="18"/>
    <n v="11"/>
    <x v="4"/>
    <n v="1"/>
    <x v="277"/>
    <x v="277"/>
    <s v="Savanna / Padang rumput"/>
    <x v="4"/>
    <x v="1"/>
    <x v="0"/>
  </r>
  <r>
    <n v="10013"/>
    <n v="32"/>
    <n v="20"/>
    <n v="11"/>
    <x v="3"/>
    <n v="0"/>
    <x v="286"/>
    <x v="286"/>
    <s v="Savanna / Padang rumput"/>
    <x v="3"/>
    <x v="0"/>
    <x v="0"/>
  </r>
  <r>
    <n v="10014"/>
    <n v="27"/>
    <n v="35"/>
    <n v="12"/>
    <x v="4"/>
    <n v="0"/>
    <x v="284"/>
    <x v="284"/>
    <s v="Pertanian lahan kering"/>
    <x v="4"/>
    <x v="0"/>
    <x v="0"/>
  </r>
  <r>
    <n v="10015"/>
    <n v="2687"/>
    <n v="31"/>
    <n v="13"/>
    <x v="5"/>
    <n v="0"/>
    <x v="288"/>
    <x v="288"/>
    <s v="Pertanian lahan kering  campur semak / kebun campur"/>
    <x v="5"/>
    <x v="0"/>
    <x v="0"/>
  </r>
  <r>
    <n v="10016"/>
    <n v="3"/>
    <n v="35"/>
    <n v="2"/>
    <x v="5"/>
    <n v="0"/>
    <x v="284"/>
    <x v="284"/>
    <s v="Hutan lahan kering sekunder / bekas tebangan"/>
    <x v="5"/>
    <x v="0"/>
    <x v="1"/>
  </r>
  <r>
    <n v="10017"/>
    <n v="1"/>
    <n v="20"/>
    <n v="2"/>
    <x v="1"/>
    <n v="1"/>
    <x v="286"/>
    <x v="286"/>
    <s v="Hutan lahan kering sekunder / bekas tebangan"/>
    <x v="1"/>
    <x v="1"/>
    <x v="1"/>
  </r>
  <r>
    <n v="10018"/>
    <n v="514"/>
    <n v="31"/>
    <n v="13"/>
    <x v="3"/>
    <n v="0"/>
    <x v="288"/>
    <x v="288"/>
    <s v="Pertanian lahan kering  campur semak / kebun campur"/>
    <x v="3"/>
    <x v="0"/>
    <x v="0"/>
  </r>
  <r>
    <n v="10019"/>
    <n v="9"/>
    <n v="14"/>
    <n v="9"/>
    <x v="0"/>
    <n v="0"/>
    <x v="275"/>
    <x v="275"/>
    <s v="Semak belukar"/>
    <x v="0"/>
    <x v="0"/>
    <x v="0"/>
  </r>
  <r>
    <n v="10020"/>
    <n v="2"/>
    <n v="31"/>
    <n v="16"/>
    <x v="0"/>
    <n v="0"/>
    <x v="288"/>
    <x v="288"/>
    <s v="Pemukiman"/>
    <x v="0"/>
    <x v="0"/>
    <x v="0"/>
  </r>
  <r>
    <n v="10021"/>
    <n v="23"/>
    <n v="31"/>
    <n v="12"/>
    <x v="0"/>
    <n v="0"/>
    <x v="288"/>
    <x v="288"/>
    <s v="Pertanian lahan kering"/>
    <x v="0"/>
    <x v="0"/>
    <x v="0"/>
  </r>
  <r>
    <n v="10022"/>
    <n v="182"/>
    <n v="305"/>
    <n v="2"/>
    <x v="3"/>
    <n v="0"/>
    <x v="282"/>
    <x v="282"/>
    <s v="Hutan lahan kering sekunder / bekas tebangan"/>
    <x v="3"/>
    <x v="0"/>
    <x v="1"/>
  </r>
  <r>
    <n v="10023"/>
    <n v="245"/>
    <n v="32"/>
    <n v="11"/>
    <x v="3"/>
    <n v="0"/>
    <x v="289"/>
    <x v="289"/>
    <s v="Savanna / Padang rumput"/>
    <x v="3"/>
    <x v="0"/>
    <x v="0"/>
  </r>
  <r>
    <n v="10024"/>
    <n v="193"/>
    <n v="31"/>
    <n v="16"/>
    <x v="3"/>
    <n v="0"/>
    <x v="288"/>
    <x v="288"/>
    <s v="Pemukiman"/>
    <x v="3"/>
    <x v="0"/>
    <x v="0"/>
  </r>
  <r>
    <n v="10025"/>
    <n v="2"/>
    <n v="31"/>
    <n v="11"/>
    <x v="3"/>
    <n v="0"/>
    <x v="288"/>
    <x v="288"/>
    <s v="Savanna / Padang rumput"/>
    <x v="3"/>
    <x v="0"/>
    <x v="0"/>
  </r>
  <r>
    <n v="10026"/>
    <n v="9"/>
    <n v="20"/>
    <n v="2"/>
    <x v="3"/>
    <n v="0"/>
    <x v="286"/>
    <x v="286"/>
    <s v="Hutan lahan kering sekunder / bekas tebangan"/>
    <x v="3"/>
    <x v="0"/>
    <x v="1"/>
  </r>
  <r>
    <n v="10027"/>
    <n v="12"/>
    <n v="20"/>
    <n v="11"/>
    <x v="1"/>
    <n v="1"/>
    <x v="286"/>
    <x v="286"/>
    <s v="Savanna / Padang rumput"/>
    <x v="1"/>
    <x v="1"/>
    <x v="0"/>
  </r>
  <r>
    <n v="10028"/>
    <n v="56"/>
    <n v="20"/>
    <n v="13"/>
    <x v="3"/>
    <n v="0"/>
    <x v="286"/>
    <x v="286"/>
    <s v="Pertanian lahan kering  campur semak / kebun campur"/>
    <x v="3"/>
    <x v="0"/>
    <x v="0"/>
  </r>
  <r>
    <n v="10029"/>
    <n v="1"/>
    <n v="31"/>
    <n v="11"/>
    <x v="1"/>
    <n v="0"/>
    <x v="288"/>
    <x v="288"/>
    <s v="Savanna / Padang rumput"/>
    <x v="1"/>
    <x v="0"/>
    <x v="0"/>
  </r>
  <r>
    <n v="10030"/>
    <n v="208"/>
    <n v="305"/>
    <n v="2"/>
    <x v="4"/>
    <n v="0"/>
    <x v="282"/>
    <x v="282"/>
    <s v="Hutan lahan kering sekunder / bekas tebangan"/>
    <x v="4"/>
    <x v="0"/>
    <x v="0"/>
  </r>
  <r>
    <n v="10031"/>
    <n v="8"/>
    <n v="32"/>
    <n v="11"/>
    <x v="5"/>
    <n v="0"/>
    <x v="289"/>
    <x v="289"/>
    <s v="Savanna / Padang rumput"/>
    <x v="5"/>
    <x v="0"/>
    <x v="0"/>
  </r>
  <r>
    <n v="10032"/>
    <n v="394"/>
    <n v="32"/>
    <n v="12"/>
    <x v="5"/>
    <n v="0"/>
    <x v="289"/>
    <x v="289"/>
    <s v="Pertanian lahan kering"/>
    <x v="5"/>
    <x v="0"/>
    <x v="0"/>
  </r>
  <r>
    <n v="10033"/>
    <n v="54"/>
    <n v="32"/>
    <n v="12"/>
    <x v="4"/>
    <n v="0"/>
    <x v="289"/>
    <x v="289"/>
    <s v="Pertanian lahan kering"/>
    <x v="4"/>
    <x v="0"/>
    <x v="0"/>
  </r>
  <r>
    <n v="10034"/>
    <n v="2"/>
    <n v="34"/>
    <n v="12"/>
    <x v="12"/>
    <n v="0"/>
    <x v="283"/>
    <x v="283"/>
    <s v="Pertanian lahan kering"/>
    <x v="12"/>
    <x v="0"/>
    <x v="0"/>
  </r>
  <r>
    <n v="10035"/>
    <n v="2109"/>
    <n v="31"/>
    <n v="12"/>
    <x v="5"/>
    <n v="0"/>
    <x v="288"/>
    <x v="288"/>
    <s v="Pertanian lahan kering"/>
    <x v="5"/>
    <x v="0"/>
    <x v="0"/>
  </r>
  <r>
    <n v="10036"/>
    <n v="10"/>
    <n v="31"/>
    <n v="13"/>
    <x v="1"/>
    <n v="0"/>
    <x v="288"/>
    <x v="288"/>
    <s v="Pertanian lahan kering  campur semak / kebun campur"/>
    <x v="1"/>
    <x v="0"/>
    <x v="0"/>
  </r>
  <r>
    <n v="10037"/>
    <n v="6"/>
    <n v="304"/>
    <n v="13"/>
    <x v="21"/>
    <n v="0"/>
    <x v="285"/>
    <x v="285"/>
    <s v="Pertanian lahan kering  campur semak / kebun campur"/>
    <x v="21"/>
    <x v="0"/>
    <x v="0"/>
  </r>
  <r>
    <n v="10038"/>
    <n v="21"/>
    <n v="19"/>
    <n v="9"/>
    <x v="11"/>
    <n v="0"/>
    <x v="272"/>
    <x v="272"/>
    <s v="Semak belukar"/>
    <x v="11"/>
    <x v="0"/>
    <x v="0"/>
  </r>
  <r>
    <n v="10039"/>
    <n v="16"/>
    <n v="31"/>
    <n v="11"/>
    <x v="5"/>
    <n v="0"/>
    <x v="288"/>
    <x v="288"/>
    <s v="Savanna / Padang rumput"/>
    <x v="5"/>
    <x v="0"/>
    <x v="0"/>
  </r>
  <r>
    <n v="10040"/>
    <n v="376"/>
    <n v="31"/>
    <n v="13"/>
    <x v="2"/>
    <n v="0"/>
    <x v="288"/>
    <x v="288"/>
    <s v="Pertanian lahan kering  campur semak / kebun campur"/>
    <x v="2"/>
    <x v="0"/>
    <x v="0"/>
  </r>
  <r>
    <n v="10041"/>
    <n v="17"/>
    <n v="31"/>
    <n v="13"/>
    <x v="21"/>
    <n v="0"/>
    <x v="288"/>
    <x v="288"/>
    <s v="Pertanian lahan kering  campur semak / kebun campur"/>
    <x v="21"/>
    <x v="0"/>
    <x v="0"/>
  </r>
  <r>
    <n v="10042"/>
    <n v="4"/>
    <n v="304"/>
    <n v="11"/>
    <x v="21"/>
    <n v="0"/>
    <x v="285"/>
    <x v="285"/>
    <s v="Savanna / Padang rumput"/>
    <x v="21"/>
    <x v="0"/>
    <x v="0"/>
  </r>
  <r>
    <n v="10043"/>
    <n v="135"/>
    <n v="305"/>
    <n v="2"/>
    <x v="1"/>
    <n v="0"/>
    <x v="282"/>
    <x v="282"/>
    <s v="Hutan lahan kering sekunder / bekas tebangan"/>
    <x v="1"/>
    <x v="0"/>
    <x v="1"/>
  </r>
  <r>
    <n v="10044"/>
    <n v="119"/>
    <n v="32"/>
    <n v="11"/>
    <x v="1"/>
    <n v="0"/>
    <x v="289"/>
    <x v="289"/>
    <s v="Savanna / Padang rumput"/>
    <x v="1"/>
    <x v="0"/>
    <x v="0"/>
  </r>
  <r>
    <n v="10045"/>
    <n v="115"/>
    <n v="305"/>
    <n v="12"/>
    <x v="1"/>
    <n v="0"/>
    <x v="282"/>
    <x v="282"/>
    <s v="Pertanian lahan kering"/>
    <x v="1"/>
    <x v="0"/>
    <x v="0"/>
  </r>
  <r>
    <n v="10046"/>
    <n v="1386"/>
    <n v="36"/>
    <n v="13"/>
    <x v="7"/>
    <n v="0"/>
    <x v="290"/>
    <x v="290"/>
    <s v="Pertanian lahan kering  campur semak / kebun campur"/>
    <x v="7"/>
    <x v="0"/>
    <x v="0"/>
  </r>
  <r>
    <n v="10047"/>
    <n v="1"/>
    <n v="20"/>
    <n v="11"/>
    <x v="2"/>
    <n v="0"/>
    <x v="286"/>
    <x v="286"/>
    <s v="Savanna / Padang rumput"/>
    <x v="2"/>
    <x v="0"/>
    <x v="0"/>
  </r>
  <r>
    <n v="10048"/>
    <n v="1178"/>
    <n v="30"/>
    <n v="9"/>
    <x v="2"/>
    <n v="0"/>
    <x v="291"/>
    <x v="291"/>
    <s v="Semak belukar"/>
    <x v="2"/>
    <x v="0"/>
    <x v="0"/>
  </r>
  <r>
    <n v="10049"/>
    <n v="26"/>
    <n v="31"/>
    <n v="16"/>
    <x v="2"/>
    <n v="0"/>
    <x v="288"/>
    <x v="288"/>
    <s v="Pemukiman"/>
    <x v="2"/>
    <x v="0"/>
    <x v="0"/>
  </r>
  <r>
    <n v="10050"/>
    <n v="45"/>
    <n v="304"/>
    <n v="13"/>
    <x v="1"/>
    <n v="0"/>
    <x v="285"/>
    <x v="285"/>
    <s v="Pertanian lahan kering  campur semak / kebun campur"/>
    <x v="1"/>
    <x v="0"/>
    <x v="0"/>
  </r>
  <r>
    <n v="10051"/>
    <n v="12"/>
    <n v="20"/>
    <n v="9"/>
    <x v="1"/>
    <n v="0"/>
    <x v="286"/>
    <x v="286"/>
    <s v="Semak belukar"/>
    <x v="1"/>
    <x v="0"/>
    <x v="0"/>
  </r>
  <r>
    <n v="10052"/>
    <n v="85"/>
    <n v="32"/>
    <n v="12"/>
    <x v="3"/>
    <n v="0"/>
    <x v="289"/>
    <x v="289"/>
    <s v="Pertanian lahan kering"/>
    <x v="3"/>
    <x v="0"/>
    <x v="0"/>
  </r>
  <r>
    <n v="10053"/>
    <n v="260"/>
    <n v="37"/>
    <n v="2"/>
    <x v="7"/>
    <n v="0"/>
    <x v="292"/>
    <x v="292"/>
    <s v="Hutan lahan kering sekunder / bekas tebangan"/>
    <x v="7"/>
    <x v="0"/>
    <x v="1"/>
  </r>
  <r>
    <n v="10054"/>
    <n v="13"/>
    <n v="30"/>
    <n v="9"/>
    <x v="12"/>
    <n v="0"/>
    <x v="291"/>
    <x v="291"/>
    <s v="Semak belukar"/>
    <x v="12"/>
    <x v="0"/>
    <x v="0"/>
  </r>
  <r>
    <n v="10055"/>
    <n v="1"/>
    <n v="32"/>
    <n v="12"/>
    <x v="1"/>
    <n v="0"/>
    <x v="289"/>
    <x v="289"/>
    <s v="Pertanian lahan kering"/>
    <x v="1"/>
    <x v="0"/>
    <x v="0"/>
  </r>
  <r>
    <n v="10056"/>
    <n v="99"/>
    <n v="36"/>
    <n v="13"/>
    <x v="6"/>
    <n v="0"/>
    <x v="290"/>
    <x v="290"/>
    <s v="Pertanian lahan kering  campur semak / kebun campur"/>
    <x v="6"/>
    <x v="0"/>
    <x v="0"/>
  </r>
  <r>
    <n v="10057"/>
    <n v="887"/>
    <n v="37"/>
    <n v="2"/>
    <x v="4"/>
    <n v="0"/>
    <x v="292"/>
    <x v="292"/>
    <s v="Hutan lahan kering sekunder / bekas tebangan"/>
    <x v="4"/>
    <x v="0"/>
    <x v="0"/>
  </r>
  <r>
    <n v="10058"/>
    <n v="1"/>
    <n v="20"/>
    <n v="12"/>
    <x v="1"/>
    <n v="1"/>
    <x v="286"/>
    <x v="286"/>
    <s v="Pertanian lahan kering"/>
    <x v="1"/>
    <x v="1"/>
    <x v="0"/>
  </r>
  <r>
    <n v="10059"/>
    <n v="16"/>
    <n v="20"/>
    <n v="11"/>
    <x v="11"/>
    <n v="0"/>
    <x v="286"/>
    <x v="286"/>
    <s v="Savanna / Padang rumput"/>
    <x v="11"/>
    <x v="0"/>
    <x v="0"/>
  </r>
  <r>
    <n v="10060"/>
    <n v="7"/>
    <n v="20"/>
    <n v="9"/>
    <x v="11"/>
    <n v="0"/>
    <x v="286"/>
    <x v="286"/>
    <s v="Semak belukar"/>
    <x v="11"/>
    <x v="0"/>
    <x v="0"/>
  </r>
  <r>
    <n v="10061"/>
    <n v="29"/>
    <n v="30"/>
    <n v="0"/>
    <x v="4"/>
    <n v="0"/>
    <x v="291"/>
    <x v="291"/>
    <s v="No data"/>
    <x v="4"/>
    <x v="0"/>
    <x v="0"/>
  </r>
  <r>
    <n v="10062"/>
    <n v="1546"/>
    <n v="30"/>
    <n v="9"/>
    <x v="4"/>
    <n v="0"/>
    <x v="291"/>
    <x v="291"/>
    <s v="Semak belukar"/>
    <x v="4"/>
    <x v="0"/>
    <x v="0"/>
  </r>
  <r>
    <n v="10063"/>
    <n v="138"/>
    <n v="304"/>
    <n v="2"/>
    <x v="1"/>
    <n v="0"/>
    <x v="285"/>
    <x v="285"/>
    <s v="Hutan lahan kering sekunder / bekas tebangan"/>
    <x v="1"/>
    <x v="0"/>
    <x v="1"/>
  </r>
  <r>
    <n v="10064"/>
    <n v="113"/>
    <n v="305"/>
    <n v="2"/>
    <x v="6"/>
    <n v="0"/>
    <x v="282"/>
    <x v="282"/>
    <s v="Hutan lahan kering sekunder / bekas tebangan"/>
    <x v="6"/>
    <x v="0"/>
    <x v="1"/>
  </r>
  <r>
    <n v="10065"/>
    <n v="4"/>
    <n v="38"/>
    <n v="16"/>
    <x v="5"/>
    <n v="0"/>
    <x v="278"/>
    <x v="278"/>
    <s v="Pemukiman"/>
    <x v="5"/>
    <x v="0"/>
    <x v="0"/>
  </r>
  <r>
    <n v="10066"/>
    <n v="9"/>
    <n v="20"/>
    <n v="12"/>
    <x v="6"/>
    <n v="1"/>
    <x v="286"/>
    <x v="286"/>
    <s v="Pertanian lahan kering"/>
    <x v="6"/>
    <x v="1"/>
    <x v="0"/>
  </r>
  <r>
    <n v="10067"/>
    <n v="6"/>
    <n v="20"/>
    <n v="14"/>
    <x v="3"/>
    <n v="0"/>
    <x v="286"/>
    <x v="286"/>
    <s v="Sawah"/>
    <x v="3"/>
    <x v="0"/>
    <x v="0"/>
  </r>
  <r>
    <n v="10068"/>
    <n v="14"/>
    <n v="30"/>
    <n v="0"/>
    <x v="2"/>
    <n v="0"/>
    <x v="291"/>
    <x v="291"/>
    <s v="No data"/>
    <x v="2"/>
    <x v="0"/>
    <x v="0"/>
  </r>
  <r>
    <n v="10069"/>
    <n v="310"/>
    <n v="30"/>
    <n v="2"/>
    <x v="5"/>
    <n v="0"/>
    <x v="291"/>
    <x v="291"/>
    <s v="Hutan lahan kering sekunder / bekas tebangan"/>
    <x v="5"/>
    <x v="0"/>
    <x v="1"/>
  </r>
  <r>
    <n v="10070"/>
    <n v="12"/>
    <n v="31"/>
    <n v="12"/>
    <x v="21"/>
    <n v="0"/>
    <x v="288"/>
    <x v="288"/>
    <s v="Pertanian lahan kering"/>
    <x v="21"/>
    <x v="0"/>
    <x v="0"/>
  </r>
  <r>
    <n v="10071"/>
    <n v="16"/>
    <n v="31"/>
    <n v="16"/>
    <x v="6"/>
    <n v="0"/>
    <x v="288"/>
    <x v="288"/>
    <s v="Pemukiman"/>
    <x v="6"/>
    <x v="0"/>
    <x v="0"/>
  </r>
  <r>
    <n v="10072"/>
    <n v="314"/>
    <n v="31"/>
    <n v="12"/>
    <x v="6"/>
    <n v="0"/>
    <x v="288"/>
    <x v="288"/>
    <s v="Pertanian lahan kering"/>
    <x v="6"/>
    <x v="0"/>
    <x v="0"/>
  </r>
  <r>
    <n v="10073"/>
    <n v="446"/>
    <n v="304"/>
    <n v="13"/>
    <x v="4"/>
    <n v="0"/>
    <x v="285"/>
    <x v="285"/>
    <s v="Pertanian lahan kering  campur semak / kebun campur"/>
    <x v="4"/>
    <x v="0"/>
    <x v="0"/>
  </r>
  <r>
    <n v="10074"/>
    <n v="378"/>
    <n v="304"/>
    <n v="2"/>
    <x v="4"/>
    <n v="0"/>
    <x v="285"/>
    <x v="285"/>
    <s v="Hutan lahan kering sekunder / bekas tebangan"/>
    <x v="4"/>
    <x v="0"/>
    <x v="0"/>
  </r>
  <r>
    <n v="10075"/>
    <n v="15"/>
    <n v="32"/>
    <n v="16"/>
    <x v="3"/>
    <n v="0"/>
    <x v="289"/>
    <x v="289"/>
    <s v="Pemukiman"/>
    <x v="3"/>
    <x v="0"/>
    <x v="0"/>
  </r>
  <r>
    <n v="10076"/>
    <n v="1"/>
    <n v="34"/>
    <n v="12"/>
    <x v="2"/>
    <n v="0"/>
    <x v="283"/>
    <x v="283"/>
    <s v="Pertanian lahan kering"/>
    <x v="2"/>
    <x v="0"/>
    <x v="0"/>
  </r>
  <r>
    <n v="10077"/>
    <n v="505"/>
    <n v="36"/>
    <n v="13"/>
    <x v="3"/>
    <n v="0"/>
    <x v="290"/>
    <x v="290"/>
    <s v="Pertanian lahan kering  campur semak / kebun campur"/>
    <x v="3"/>
    <x v="0"/>
    <x v="0"/>
  </r>
  <r>
    <n v="10078"/>
    <n v="10"/>
    <n v="14"/>
    <n v="0"/>
    <x v="13"/>
    <n v="0"/>
    <x v="275"/>
    <x v="275"/>
    <s v="No data"/>
    <x v="13"/>
    <x v="0"/>
    <x v="0"/>
  </r>
  <r>
    <n v="10079"/>
    <n v="323"/>
    <n v="18"/>
    <n v="11"/>
    <x v="7"/>
    <n v="0"/>
    <x v="277"/>
    <x v="277"/>
    <s v="Savanna / Padang rumput"/>
    <x v="7"/>
    <x v="0"/>
    <x v="0"/>
  </r>
  <r>
    <n v="10080"/>
    <n v="188"/>
    <n v="20"/>
    <n v="14"/>
    <x v="6"/>
    <n v="0"/>
    <x v="286"/>
    <x v="286"/>
    <s v="Sawah"/>
    <x v="6"/>
    <x v="0"/>
    <x v="0"/>
  </r>
  <r>
    <n v="10081"/>
    <n v="213"/>
    <n v="30"/>
    <n v="2"/>
    <x v="2"/>
    <n v="0"/>
    <x v="291"/>
    <x v="291"/>
    <s v="Hutan lahan kering sekunder / bekas tebangan"/>
    <x v="2"/>
    <x v="0"/>
    <x v="1"/>
  </r>
  <r>
    <n v="10082"/>
    <n v="167"/>
    <n v="31"/>
    <n v="2"/>
    <x v="1"/>
    <n v="0"/>
    <x v="288"/>
    <x v="288"/>
    <s v="Hutan lahan kering sekunder / bekas tebangan"/>
    <x v="1"/>
    <x v="0"/>
    <x v="1"/>
  </r>
  <r>
    <n v="10083"/>
    <n v="56"/>
    <n v="32"/>
    <n v="2"/>
    <x v="3"/>
    <n v="0"/>
    <x v="289"/>
    <x v="289"/>
    <s v="Hutan lahan kering sekunder / bekas tebangan"/>
    <x v="3"/>
    <x v="0"/>
    <x v="1"/>
  </r>
  <r>
    <n v="10084"/>
    <n v="2449"/>
    <n v="36"/>
    <n v="13"/>
    <x v="2"/>
    <n v="0"/>
    <x v="290"/>
    <x v="290"/>
    <s v="Pertanian lahan kering  campur semak / kebun campur"/>
    <x v="2"/>
    <x v="0"/>
    <x v="0"/>
  </r>
  <r>
    <n v="10085"/>
    <n v="1"/>
    <n v="38"/>
    <n v="13"/>
    <x v="0"/>
    <n v="0"/>
    <x v="278"/>
    <x v="278"/>
    <s v="Pertanian lahan kering  campur semak / kebun campur"/>
    <x v="0"/>
    <x v="0"/>
    <x v="0"/>
  </r>
  <r>
    <n v="10086"/>
    <n v="30"/>
    <n v="18"/>
    <n v="11"/>
    <x v="13"/>
    <n v="0"/>
    <x v="277"/>
    <x v="277"/>
    <s v="Savanna / Padang rumput"/>
    <x v="13"/>
    <x v="0"/>
    <x v="0"/>
  </r>
  <r>
    <n v="10087"/>
    <n v="5"/>
    <n v="20"/>
    <n v="12"/>
    <x v="3"/>
    <n v="1"/>
    <x v="286"/>
    <x v="286"/>
    <s v="Pertanian lahan kering"/>
    <x v="3"/>
    <x v="1"/>
    <x v="0"/>
  </r>
  <r>
    <n v="10088"/>
    <n v="106"/>
    <n v="30"/>
    <n v="9"/>
    <x v="5"/>
    <n v="0"/>
    <x v="291"/>
    <x v="291"/>
    <s v="Semak belukar"/>
    <x v="5"/>
    <x v="0"/>
    <x v="0"/>
  </r>
  <r>
    <n v="10089"/>
    <n v="656"/>
    <n v="32"/>
    <n v="2"/>
    <x v="5"/>
    <n v="0"/>
    <x v="289"/>
    <x v="289"/>
    <s v="Hutan lahan kering sekunder / bekas tebangan"/>
    <x v="5"/>
    <x v="0"/>
    <x v="1"/>
  </r>
  <r>
    <n v="10090"/>
    <n v="11"/>
    <n v="36"/>
    <n v="9"/>
    <x v="6"/>
    <n v="0"/>
    <x v="290"/>
    <x v="290"/>
    <s v="Semak belukar"/>
    <x v="6"/>
    <x v="0"/>
    <x v="0"/>
  </r>
  <r>
    <n v="10091"/>
    <n v="297"/>
    <n v="36"/>
    <n v="9"/>
    <x v="2"/>
    <n v="0"/>
    <x v="290"/>
    <x v="290"/>
    <s v="Semak belukar"/>
    <x v="2"/>
    <x v="0"/>
    <x v="0"/>
  </r>
  <r>
    <n v="10092"/>
    <n v="5732"/>
    <n v="37"/>
    <n v="13"/>
    <x v="7"/>
    <n v="0"/>
    <x v="292"/>
    <x v="292"/>
    <s v="Pertanian lahan kering  campur semak / kebun campur"/>
    <x v="7"/>
    <x v="0"/>
    <x v="0"/>
  </r>
  <r>
    <n v="10093"/>
    <n v="4552"/>
    <n v="30"/>
    <n v="2"/>
    <x v="4"/>
    <n v="0"/>
    <x v="291"/>
    <x v="291"/>
    <s v="Hutan lahan kering sekunder / bekas tebangan"/>
    <x v="4"/>
    <x v="0"/>
    <x v="0"/>
  </r>
  <r>
    <n v="10094"/>
    <n v="150"/>
    <n v="305"/>
    <n v="2"/>
    <x v="5"/>
    <n v="0"/>
    <x v="282"/>
    <x v="282"/>
    <s v="Hutan lahan kering sekunder / bekas tebangan"/>
    <x v="5"/>
    <x v="0"/>
    <x v="1"/>
  </r>
  <r>
    <n v="10095"/>
    <n v="1408"/>
    <n v="36"/>
    <n v="13"/>
    <x v="4"/>
    <n v="0"/>
    <x v="290"/>
    <x v="290"/>
    <s v="Pertanian lahan kering  campur semak / kebun campur"/>
    <x v="4"/>
    <x v="0"/>
    <x v="0"/>
  </r>
  <r>
    <n v="10096"/>
    <n v="190"/>
    <n v="37"/>
    <n v="12"/>
    <x v="5"/>
    <n v="0"/>
    <x v="292"/>
    <x v="292"/>
    <s v="Pertanian lahan kering"/>
    <x v="5"/>
    <x v="0"/>
    <x v="0"/>
  </r>
  <r>
    <n v="10097"/>
    <n v="1"/>
    <n v="20"/>
    <n v="11"/>
    <x v="12"/>
    <n v="0"/>
    <x v="286"/>
    <x v="286"/>
    <s v="Savanna / Padang rumput"/>
    <x v="12"/>
    <x v="0"/>
    <x v="0"/>
  </r>
  <r>
    <n v="10098"/>
    <n v="132"/>
    <n v="30"/>
    <n v="0"/>
    <x v="0"/>
    <n v="0"/>
    <x v="291"/>
    <x v="291"/>
    <s v="No data"/>
    <x v="0"/>
    <x v="0"/>
    <x v="0"/>
  </r>
  <r>
    <n v="10099"/>
    <n v="616"/>
    <n v="31"/>
    <n v="13"/>
    <x v="4"/>
    <n v="0"/>
    <x v="288"/>
    <x v="288"/>
    <s v="Pertanian lahan kering  campur semak / kebun campur"/>
    <x v="4"/>
    <x v="0"/>
    <x v="0"/>
  </r>
  <r>
    <n v="10100"/>
    <n v="128"/>
    <n v="304"/>
    <n v="2"/>
    <x v="3"/>
    <n v="0"/>
    <x v="285"/>
    <x v="285"/>
    <s v="Hutan lahan kering sekunder / bekas tebangan"/>
    <x v="3"/>
    <x v="0"/>
    <x v="1"/>
  </r>
  <r>
    <n v="10101"/>
    <n v="128"/>
    <n v="37"/>
    <n v="12"/>
    <x v="2"/>
    <n v="0"/>
    <x v="292"/>
    <x v="292"/>
    <s v="Pertanian lahan kering"/>
    <x v="2"/>
    <x v="0"/>
    <x v="0"/>
  </r>
  <r>
    <n v="10102"/>
    <n v="2731"/>
    <n v="37"/>
    <n v="13"/>
    <x v="4"/>
    <n v="0"/>
    <x v="292"/>
    <x v="292"/>
    <s v="Pertanian lahan kering  campur semak / kebun campur"/>
    <x v="4"/>
    <x v="0"/>
    <x v="0"/>
  </r>
  <r>
    <n v="10103"/>
    <n v="127"/>
    <n v="14"/>
    <n v="1"/>
    <x v="1"/>
    <n v="0"/>
    <x v="275"/>
    <x v="275"/>
    <s v="Hutan lahan kering primer"/>
    <x v="1"/>
    <x v="0"/>
    <x v="1"/>
  </r>
  <r>
    <n v="10104"/>
    <n v="147"/>
    <n v="18"/>
    <n v="2"/>
    <x v="13"/>
    <n v="0"/>
    <x v="277"/>
    <x v="277"/>
    <s v="Hutan lahan kering sekunder / bekas tebangan"/>
    <x v="13"/>
    <x v="0"/>
    <x v="0"/>
  </r>
  <r>
    <n v="10105"/>
    <n v="65"/>
    <n v="20"/>
    <n v="14"/>
    <x v="6"/>
    <n v="1"/>
    <x v="286"/>
    <x v="286"/>
    <s v="Sawah"/>
    <x v="6"/>
    <x v="1"/>
    <x v="0"/>
  </r>
  <r>
    <n v="10106"/>
    <n v="5"/>
    <n v="20"/>
    <n v="9"/>
    <x v="12"/>
    <n v="0"/>
    <x v="286"/>
    <x v="286"/>
    <s v="Semak belukar"/>
    <x v="12"/>
    <x v="0"/>
    <x v="0"/>
  </r>
  <r>
    <n v="10107"/>
    <n v="712"/>
    <n v="31"/>
    <n v="13"/>
    <x v="6"/>
    <n v="0"/>
    <x v="288"/>
    <x v="288"/>
    <s v="Pertanian lahan kering  campur semak / kebun campur"/>
    <x v="6"/>
    <x v="0"/>
    <x v="0"/>
  </r>
  <r>
    <n v="10108"/>
    <n v="850"/>
    <n v="31"/>
    <n v="2"/>
    <x v="4"/>
    <n v="0"/>
    <x v="288"/>
    <x v="288"/>
    <s v="Hutan lahan kering sekunder / bekas tebangan"/>
    <x v="4"/>
    <x v="0"/>
    <x v="0"/>
  </r>
  <r>
    <n v="10109"/>
    <n v="43"/>
    <n v="14"/>
    <n v="0"/>
    <x v="2"/>
    <n v="0"/>
    <x v="275"/>
    <x v="275"/>
    <s v="No data"/>
    <x v="2"/>
    <x v="0"/>
    <x v="0"/>
  </r>
  <r>
    <n v="10110"/>
    <n v="33"/>
    <n v="14"/>
    <n v="13"/>
    <x v="11"/>
    <n v="0"/>
    <x v="275"/>
    <x v="275"/>
    <s v="Pertanian lahan kering  campur semak / kebun campur"/>
    <x v="11"/>
    <x v="0"/>
    <x v="0"/>
  </r>
  <r>
    <n v="10111"/>
    <n v="687"/>
    <n v="18"/>
    <n v="1"/>
    <x v="13"/>
    <n v="0"/>
    <x v="277"/>
    <x v="277"/>
    <s v="Hutan lahan kering primer"/>
    <x v="13"/>
    <x v="0"/>
    <x v="0"/>
  </r>
  <r>
    <n v="10112"/>
    <n v="35"/>
    <n v="18"/>
    <n v="1"/>
    <x v="7"/>
    <n v="0"/>
    <x v="277"/>
    <x v="277"/>
    <s v="Hutan lahan kering primer"/>
    <x v="7"/>
    <x v="0"/>
    <x v="1"/>
  </r>
  <r>
    <n v="10113"/>
    <n v="7"/>
    <n v="20"/>
    <n v="14"/>
    <x v="3"/>
    <n v="1"/>
    <x v="286"/>
    <x v="286"/>
    <s v="Sawah"/>
    <x v="3"/>
    <x v="1"/>
    <x v="0"/>
  </r>
  <r>
    <n v="10114"/>
    <n v="110"/>
    <n v="32"/>
    <n v="2"/>
    <x v="4"/>
    <n v="0"/>
    <x v="289"/>
    <x v="289"/>
    <s v="Hutan lahan kering sekunder / bekas tebangan"/>
    <x v="4"/>
    <x v="0"/>
    <x v="0"/>
  </r>
  <r>
    <n v="10115"/>
    <n v="49"/>
    <n v="37"/>
    <n v="2"/>
    <x v="2"/>
    <n v="0"/>
    <x v="292"/>
    <x v="292"/>
    <s v="Hutan lahan kering sekunder / bekas tebangan"/>
    <x v="2"/>
    <x v="0"/>
    <x v="1"/>
  </r>
  <r>
    <n v="10116"/>
    <n v="30"/>
    <n v="18"/>
    <n v="1"/>
    <x v="1"/>
    <n v="0"/>
    <x v="277"/>
    <x v="277"/>
    <s v="Hutan lahan kering primer"/>
    <x v="1"/>
    <x v="0"/>
    <x v="1"/>
  </r>
  <r>
    <n v="10117"/>
    <n v="39"/>
    <n v="20"/>
    <n v="0"/>
    <x v="0"/>
    <n v="0"/>
    <x v="286"/>
    <x v="286"/>
    <s v="No data"/>
    <x v="0"/>
    <x v="0"/>
    <x v="0"/>
  </r>
  <r>
    <n v="10118"/>
    <n v="145"/>
    <n v="30"/>
    <n v="9"/>
    <x v="3"/>
    <n v="0"/>
    <x v="291"/>
    <x v="291"/>
    <s v="Semak belukar"/>
    <x v="3"/>
    <x v="0"/>
    <x v="0"/>
  </r>
  <r>
    <n v="10119"/>
    <n v="53"/>
    <n v="20"/>
    <n v="12"/>
    <x v="11"/>
    <n v="0"/>
    <x v="286"/>
    <x v="286"/>
    <s v="Pertanian lahan kering"/>
    <x v="11"/>
    <x v="0"/>
    <x v="0"/>
  </r>
  <r>
    <n v="10120"/>
    <n v="5"/>
    <n v="20"/>
    <n v="11"/>
    <x v="0"/>
    <n v="0"/>
    <x v="286"/>
    <x v="286"/>
    <s v="Savanna / Padang rumput"/>
    <x v="0"/>
    <x v="0"/>
    <x v="0"/>
  </r>
  <r>
    <n v="10121"/>
    <n v="196"/>
    <n v="30"/>
    <n v="12"/>
    <x v="5"/>
    <n v="0"/>
    <x v="291"/>
    <x v="291"/>
    <s v="Pertanian lahan kering"/>
    <x v="5"/>
    <x v="0"/>
    <x v="0"/>
  </r>
  <r>
    <n v="10122"/>
    <n v="1344"/>
    <n v="32"/>
    <n v="13"/>
    <x v="5"/>
    <n v="0"/>
    <x v="289"/>
    <x v="289"/>
    <s v="Pertanian lahan kering  campur semak / kebun campur"/>
    <x v="5"/>
    <x v="0"/>
    <x v="0"/>
  </r>
  <r>
    <n v="10123"/>
    <n v="30"/>
    <n v="31"/>
    <n v="12"/>
    <x v="10"/>
    <n v="0"/>
    <x v="288"/>
    <x v="288"/>
    <s v="Pertanian lahan kering"/>
    <x v="10"/>
    <x v="0"/>
    <x v="0"/>
  </r>
  <r>
    <n v="10124"/>
    <n v="2654"/>
    <n v="32"/>
    <n v="13"/>
    <x v="4"/>
    <n v="0"/>
    <x v="289"/>
    <x v="289"/>
    <s v="Pertanian lahan kering  campur semak / kebun campur"/>
    <x v="4"/>
    <x v="0"/>
    <x v="0"/>
  </r>
  <r>
    <n v="10125"/>
    <n v="657"/>
    <n v="32"/>
    <n v="13"/>
    <x v="3"/>
    <n v="0"/>
    <x v="289"/>
    <x v="289"/>
    <s v="Pertanian lahan kering  campur semak / kebun campur"/>
    <x v="3"/>
    <x v="0"/>
    <x v="0"/>
  </r>
  <r>
    <n v="10126"/>
    <n v="32"/>
    <n v="32"/>
    <n v="13"/>
    <x v="12"/>
    <n v="0"/>
    <x v="289"/>
    <x v="289"/>
    <s v="Pertanian lahan kering  campur semak / kebun campur"/>
    <x v="12"/>
    <x v="0"/>
    <x v="0"/>
  </r>
  <r>
    <n v="10127"/>
    <n v="1751"/>
    <n v="32"/>
    <n v="13"/>
    <x v="2"/>
    <n v="0"/>
    <x v="289"/>
    <x v="289"/>
    <s v="Pertanian lahan kering  campur semak / kebun campur"/>
    <x v="2"/>
    <x v="0"/>
    <x v="0"/>
  </r>
  <r>
    <n v="10128"/>
    <n v="18"/>
    <n v="14"/>
    <n v="0"/>
    <x v="6"/>
    <n v="0"/>
    <x v="275"/>
    <x v="275"/>
    <s v="No data"/>
    <x v="6"/>
    <x v="0"/>
    <x v="0"/>
  </r>
  <r>
    <n v="10129"/>
    <n v="56"/>
    <n v="30"/>
    <n v="2"/>
    <x v="3"/>
    <n v="0"/>
    <x v="291"/>
    <x v="291"/>
    <s v="Hutan lahan kering sekunder / bekas tebangan"/>
    <x v="3"/>
    <x v="0"/>
    <x v="1"/>
  </r>
  <r>
    <n v="10130"/>
    <n v="8"/>
    <n v="32"/>
    <n v="2"/>
    <x v="6"/>
    <n v="0"/>
    <x v="289"/>
    <x v="289"/>
    <s v="Hutan lahan kering sekunder / bekas tebangan"/>
    <x v="6"/>
    <x v="0"/>
    <x v="1"/>
  </r>
  <r>
    <n v="10131"/>
    <n v="28"/>
    <n v="30"/>
    <n v="12"/>
    <x v="3"/>
    <n v="0"/>
    <x v="291"/>
    <x v="291"/>
    <s v="Pertanian lahan kering"/>
    <x v="3"/>
    <x v="0"/>
    <x v="0"/>
  </r>
  <r>
    <n v="10132"/>
    <n v="15"/>
    <n v="30"/>
    <n v="9"/>
    <x v="0"/>
    <n v="0"/>
    <x v="291"/>
    <x v="291"/>
    <s v="Semak belukar"/>
    <x v="0"/>
    <x v="0"/>
    <x v="0"/>
  </r>
  <r>
    <n v="10133"/>
    <n v="23"/>
    <n v="32"/>
    <n v="12"/>
    <x v="7"/>
    <n v="0"/>
    <x v="289"/>
    <x v="289"/>
    <s v="Pertanian lahan kering"/>
    <x v="7"/>
    <x v="0"/>
    <x v="0"/>
  </r>
  <r>
    <n v="10134"/>
    <n v="2"/>
    <n v="37"/>
    <n v="1"/>
    <x v="2"/>
    <n v="0"/>
    <x v="292"/>
    <x v="292"/>
    <s v="Hutan lahan kering primer"/>
    <x v="2"/>
    <x v="0"/>
    <x v="1"/>
  </r>
  <r>
    <n v="10135"/>
    <n v="569"/>
    <n v="37"/>
    <n v="1"/>
    <x v="13"/>
    <n v="0"/>
    <x v="292"/>
    <x v="292"/>
    <s v="Hutan lahan kering primer"/>
    <x v="13"/>
    <x v="0"/>
    <x v="0"/>
  </r>
  <r>
    <n v="10136"/>
    <n v="9"/>
    <n v="37"/>
    <n v="13"/>
    <x v="13"/>
    <n v="0"/>
    <x v="292"/>
    <x v="292"/>
    <s v="Pertanian lahan kering  campur semak / kebun campur"/>
    <x v="13"/>
    <x v="0"/>
    <x v="0"/>
  </r>
  <r>
    <n v="10137"/>
    <n v="216"/>
    <n v="30"/>
    <n v="2"/>
    <x v="7"/>
    <n v="0"/>
    <x v="291"/>
    <x v="291"/>
    <s v="Hutan lahan kering sekunder / bekas tebangan"/>
    <x v="7"/>
    <x v="0"/>
    <x v="1"/>
  </r>
  <r>
    <n v="10138"/>
    <n v="277"/>
    <n v="37"/>
    <n v="12"/>
    <x v="3"/>
    <n v="0"/>
    <x v="292"/>
    <x v="292"/>
    <s v="Pertanian lahan kering"/>
    <x v="3"/>
    <x v="0"/>
    <x v="0"/>
  </r>
  <r>
    <n v="10139"/>
    <n v="416"/>
    <n v="37"/>
    <n v="12"/>
    <x v="4"/>
    <n v="0"/>
    <x v="292"/>
    <x v="292"/>
    <s v="Pertanian lahan kering"/>
    <x v="4"/>
    <x v="0"/>
    <x v="0"/>
  </r>
  <r>
    <n v="10140"/>
    <n v="7"/>
    <n v="18"/>
    <n v="12"/>
    <x v="7"/>
    <n v="0"/>
    <x v="277"/>
    <x v="277"/>
    <s v="Pertanian lahan kering"/>
    <x v="7"/>
    <x v="0"/>
    <x v="0"/>
  </r>
  <r>
    <n v="10141"/>
    <n v="328"/>
    <n v="20"/>
    <n v="13"/>
    <x v="2"/>
    <n v="0"/>
    <x v="286"/>
    <x v="286"/>
    <s v="Pertanian lahan kering  campur semak / kebun campur"/>
    <x v="2"/>
    <x v="0"/>
    <x v="0"/>
  </r>
  <r>
    <n v="10142"/>
    <n v="143"/>
    <n v="20"/>
    <n v="21"/>
    <x v="15"/>
    <n v="0"/>
    <x v="286"/>
    <x v="286"/>
    <s v="Rawa"/>
    <x v="15"/>
    <x v="0"/>
    <x v="0"/>
  </r>
  <r>
    <n v="10143"/>
    <n v="66"/>
    <n v="20"/>
    <n v="21"/>
    <x v="11"/>
    <n v="0"/>
    <x v="286"/>
    <x v="286"/>
    <s v="Rawa"/>
    <x v="11"/>
    <x v="0"/>
    <x v="0"/>
  </r>
  <r>
    <n v="10144"/>
    <n v="389"/>
    <n v="18"/>
    <n v="12"/>
    <x v="6"/>
    <n v="0"/>
    <x v="277"/>
    <x v="277"/>
    <s v="Pertanian lahan kering"/>
    <x v="6"/>
    <x v="0"/>
    <x v="0"/>
  </r>
  <r>
    <n v="10145"/>
    <n v="14"/>
    <n v="20"/>
    <n v="21"/>
    <x v="6"/>
    <n v="0"/>
    <x v="286"/>
    <x v="286"/>
    <s v="Rawa"/>
    <x v="6"/>
    <x v="0"/>
    <x v="0"/>
  </r>
  <r>
    <n v="10146"/>
    <n v="316"/>
    <n v="30"/>
    <n v="9"/>
    <x v="7"/>
    <n v="0"/>
    <x v="291"/>
    <x v="291"/>
    <s v="Semak belukar"/>
    <x v="7"/>
    <x v="0"/>
    <x v="0"/>
  </r>
  <r>
    <n v="10147"/>
    <n v="160"/>
    <n v="305"/>
    <n v="13"/>
    <x v="4"/>
    <n v="0"/>
    <x v="282"/>
    <x v="282"/>
    <s v="Pertanian lahan kering  campur semak / kebun campur"/>
    <x v="4"/>
    <x v="0"/>
    <x v="0"/>
  </r>
  <r>
    <n v="10148"/>
    <n v="1"/>
    <n v="37"/>
    <n v="1"/>
    <x v="5"/>
    <n v="0"/>
    <x v="292"/>
    <x v="292"/>
    <s v="Hutan lahan kering primer"/>
    <x v="5"/>
    <x v="0"/>
    <x v="1"/>
  </r>
  <r>
    <n v="10149"/>
    <n v="12"/>
    <n v="20"/>
    <n v="12"/>
    <x v="15"/>
    <n v="0"/>
    <x v="286"/>
    <x v="286"/>
    <s v="Pertanian lahan kering"/>
    <x v="15"/>
    <x v="0"/>
    <x v="0"/>
  </r>
  <r>
    <n v="10150"/>
    <n v="220"/>
    <n v="32"/>
    <n v="13"/>
    <x v="6"/>
    <n v="0"/>
    <x v="289"/>
    <x v="289"/>
    <s v="Pertanian lahan kering  campur semak / kebun campur"/>
    <x v="6"/>
    <x v="0"/>
    <x v="0"/>
  </r>
  <r>
    <n v="10151"/>
    <n v="5"/>
    <n v="35"/>
    <n v="1"/>
    <x v="5"/>
    <n v="0"/>
    <x v="284"/>
    <x v="284"/>
    <s v="Hutan lahan kering primer"/>
    <x v="5"/>
    <x v="0"/>
    <x v="1"/>
  </r>
  <r>
    <n v="10152"/>
    <n v="509"/>
    <n v="35"/>
    <n v="1"/>
    <x v="13"/>
    <n v="0"/>
    <x v="284"/>
    <x v="284"/>
    <s v="Hutan lahan kering primer"/>
    <x v="13"/>
    <x v="0"/>
    <x v="0"/>
  </r>
  <r>
    <n v="10153"/>
    <n v="37"/>
    <n v="38"/>
    <n v="1"/>
    <x v="7"/>
    <n v="0"/>
    <x v="278"/>
    <x v="278"/>
    <s v="Hutan lahan kering primer"/>
    <x v="7"/>
    <x v="0"/>
    <x v="1"/>
  </r>
  <r>
    <n v="10154"/>
    <n v="16"/>
    <n v="20"/>
    <n v="12"/>
    <x v="0"/>
    <n v="0"/>
    <x v="286"/>
    <x v="286"/>
    <s v="Pertanian lahan kering"/>
    <x v="0"/>
    <x v="0"/>
    <x v="0"/>
  </r>
  <r>
    <n v="10155"/>
    <n v="61"/>
    <n v="304"/>
    <n v="13"/>
    <x v="6"/>
    <n v="0"/>
    <x v="285"/>
    <x v="285"/>
    <s v="Pertanian lahan kering  campur semak / kebun campur"/>
    <x v="6"/>
    <x v="0"/>
    <x v="0"/>
  </r>
  <r>
    <n v="10156"/>
    <n v="5"/>
    <n v="305"/>
    <n v="13"/>
    <x v="1"/>
    <n v="0"/>
    <x v="282"/>
    <x v="282"/>
    <s v="Pertanian lahan kering  campur semak / kebun campur"/>
    <x v="1"/>
    <x v="0"/>
    <x v="0"/>
  </r>
  <r>
    <n v="10157"/>
    <n v="134"/>
    <n v="305"/>
    <n v="13"/>
    <x v="6"/>
    <n v="0"/>
    <x v="282"/>
    <x v="282"/>
    <s v="Pertanian lahan kering  campur semak / kebun campur"/>
    <x v="6"/>
    <x v="0"/>
    <x v="0"/>
  </r>
  <r>
    <n v="10158"/>
    <n v="696"/>
    <n v="37"/>
    <n v="12"/>
    <x v="7"/>
    <n v="0"/>
    <x v="292"/>
    <x v="292"/>
    <s v="Pertanian lahan kering"/>
    <x v="7"/>
    <x v="0"/>
    <x v="0"/>
  </r>
  <r>
    <n v="10159"/>
    <n v="41"/>
    <n v="38"/>
    <n v="5"/>
    <x v="7"/>
    <n v="0"/>
    <x v="278"/>
    <x v="278"/>
    <s v="Hutan mangrove primer"/>
    <x v="7"/>
    <x v="0"/>
    <x v="1"/>
  </r>
  <r>
    <n v="10160"/>
    <n v="2"/>
    <n v="38"/>
    <n v="5"/>
    <x v="5"/>
    <n v="0"/>
    <x v="278"/>
    <x v="278"/>
    <s v="Hutan mangrove primer"/>
    <x v="5"/>
    <x v="0"/>
    <x v="1"/>
  </r>
  <r>
    <n v="10161"/>
    <n v="37"/>
    <n v="18"/>
    <n v="12"/>
    <x v="6"/>
    <n v="1"/>
    <x v="277"/>
    <x v="277"/>
    <s v="Pertanian lahan kering"/>
    <x v="6"/>
    <x v="1"/>
    <x v="0"/>
  </r>
  <r>
    <n v="10162"/>
    <n v="6"/>
    <n v="20"/>
    <n v="12"/>
    <x v="2"/>
    <n v="0"/>
    <x v="286"/>
    <x v="286"/>
    <s v="Pertanian lahan kering"/>
    <x v="2"/>
    <x v="0"/>
    <x v="0"/>
  </r>
  <r>
    <n v="10163"/>
    <n v="1"/>
    <n v="305"/>
    <n v="2"/>
    <x v="8"/>
    <n v="0"/>
    <x v="282"/>
    <x v="282"/>
    <s v="Hutan lahan kering sekunder / bekas tebangan"/>
    <x v="8"/>
    <x v="0"/>
    <x v="1"/>
  </r>
  <r>
    <n v="10164"/>
    <n v="94"/>
    <n v="38"/>
    <n v="2"/>
    <x v="13"/>
    <n v="0"/>
    <x v="278"/>
    <x v="278"/>
    <s v="Hutan lahan kering sekunder / bekas tebangan"/>
    <x v="13"/>
    <x v="0"/>
    <x v="0"/>
  </r>
  <r>
    <n v="10165"/>
    <n v="92"/>
    <n v="18"/>
    <n v="12"/>
    <x v="3"/>
    <n v="0"/>
    <x v="277"/>
    <x v="277"/>
    <s v="Pertanian lahan kering"/>
    <x v="3"/>
    <x v="0"/>
    <x v="0"/>
  </r>
  <r>
    <n v="10166"/>
    <n v="56"/>
    <n v="18"/>
    <n v="1"/>
    <x v="6"/>
    <n v="0"/>
    <x v="277"/>
    <x v="277"/>
    <s v="Hutan lahan kering primer"/>
    <x v="6"/>
    <x v="0"/>
    <x v="1"/>
  </r>
  <r>
    <n v="10167"/>
    <n v="21"/>
    <n v="20"/>
    <n v="0"/>
    <x v="6"/>
    <n v="0"/>
    <x v="286"/>
    <x v="286"/>
    <s v="No data"/>
    <x v="6"/>
    <x v="0"/>
    <x v="0"/>
  </r>
  <r>
    <n v="10168"/>
    <n v="18"/>
    <n v="30"/>
    <n v="12"/>
    <x v="4"/>
    <n v="0"/>
    <x v="291"/>
    <x v="291"/>
    <s v="Pertanian lahan kering"/>
    <x v="4"/>
    <x v="0"/>
    <x v="0"/>
  </r>
  <r>
    <n v="10169"/>
    <n v="8"/>
    <n v="36"/>
    <n v="16"/>
    <x v="4"/>
    <n v="0"/>
    <x v="290"/>
    <x v="290"/>
    <s v="Pemukiman"/>
    <x v="4"/>
    <x v="0"/>
    <x v="0"/>
  </r>
  <r>
    <n v="10170"/>
    <n v="100"/>
    <n v="37"/>
    <n v="13"/>
    <x v="3"/>
    <n v="0"/>
    <x v="292"/>
    <x v="292"/>
    <s v="Pertanian lahan kering  campur semak / kebun campur"/>
    <x v="3"/>
    <x v="0"/>
    <x v="0"/>
  </r>
  <r>
    <n v="10171"/>
    <n v="19"/>
    <n v="38"/>
    <n v="13"/>
    <x v="13"/>
    <n v="0"/>
    <x v="278"/>
    <x v="278"/>
    <s v="Pertanian lahan kering  campur semak / kebun campur"/>
    <x v="13"/>
    <x v="0"/>
    <x v="0"/>
  </r>
  <r>
    <n v="10172"/>
    <n v="887"/>
    <n v="38"/>
    <n v="1"/>
    <x v="13"/>
    <n v="0"/>
    <x v="278"/>
    <x v="278"/>
    <s v="Hutan lahan kering primer"/>
    <x v="13"/>
    <x v="0"/>
    <x v="0"/>
  </r>
  <r>
    <n v="10173"/>
    <n v="68"/>
    <n v="14"/>
    <n v="21"/>
    <x v="15"/>
    <n v="0"/>
    <x v="275"/>
    <x v="275"/>
    <s v="Rawa"/>
    <x v="15"/>
    <x v="0"/>
    <x v="0"/>
  </r>
  <r>
    <n v="10174"/>
    <n v="12"/>
    <n v="14"/>
    <n v="21"/>
    <x v="7"/>
    <n v="0"/>
    <x v="275"/>
    <x v="275"/>
    <s v="Rawa"/>
    <x v="7"/>
    <x v="0"/>
    <x v="0"/>
  </r>
  <r>
    <n v="10175"/>
    <n v="8"/>
    <n v="14"/>
    <n v="11"/>
    <x v="9"/>
    <n v="0"/>
    <x v="275"/>
    <x v="275"/>
    <s v="Savanna / Padang rumput"/>
    <x v="9"/>
    <x v="0"/>
    <x v="0"/>
  </r>
  <r>
    <n v="10176"/>
    <n v="87"/>
    <n v="14"/>
    <n v="21"/>
    <x v="9"/>
    <n v="0"/>
    <x v="275"/>
    <x v="275"/>
    <s v="Rawa"/>
    <x v="9"/>
    <x v="0"/>
    <x v="0"/>
  </r>
  <r>
    <n v="10177"/>
    <n v="5"/>
    <n v="18"/>
    <n v="12"/>
    <x v="3"/>
    <n v="1"/>
    <x v="277"/>
    <x v="277"/>
    <s v="Pertanian lahan kering"/>
    <x v="3"/>
    <x v="1"/>
    <x v="0"/>
  </r>
  <r>
    <n v="10178"/>
    <n v="5"/>
    <n v="20"/>
    <n v="13"/>
    <x v="11"/>
    <n v="0"/>
    <x v="286"/>
    <x v="286"/>
    <s v="Pertanian lahan kering  campur semak / kebun campur"/>
    <x v="11"/>
    <x v="0"/>
    <x v="0"/>
  </r>
  <r>
    <n v="10179"/>
    <n v="1"/>
    <n v="20"/>
    <n v="0"/>
    <x v="5"/>
    <n v="0"/>
    <x v="286"/>
    <x v="286"/>
    <s v="No data"/>
    <x v="5"/>
    <x v="0"/>
    <x v="0"/>
  </r>
  <r>
    <n v="10180"/>
    <n v="285"/>
    <n v="304"/>
    <n v="2"/>
    <x v="5"/>
    <n v="0"/>
    <x v="285"/>
    <x v="285"/>
    <s v="Hutan lahan kering sekunder / bekas tebangan"/>
    <x v="5"/>
    <x v="0"/>
    <x v="1"/>
  </r>
  <r>
    <n v="10181"/>
    <n v="219"/>
    <n v="36"/>
    <n v="16"/>
    <x v="3"/>
    <n v="0"/>
    <x v="290"/>
    <x v="290"/>
    <s v="Pemukiman"/>
    <x v="3"/>
    <x v="0"/>
    <x v="0"/>
  </r>
  <r>
    <n v="10182"/>
    <n v="3"/>
    <n v="14"/>
    <n v="21"/>
    <x v="4"/>
    <n v="0"/>
    <x v="275"/>
    <x v="275"/>
    <s v="Rawa"/>
    <x v="4"/>
    <x v="0"/>
    <x v="0"/>
  </r>
  <r>
    <n v="10183"/>
    <n v="116"/>
    <n v="20"/>
    <n v="13"/>
    <x v="7"/>
    <n v="0"/>
    <x v="286"/>
    <x v="286"/>
    <s v="Pertanian lahan kering  campur semak / kebun campur"/>
    <x v="7"/>
    <x v="0"/>
    <x v="0"/>
  </r>
  <r>
    <n v="10184"/>
    <n v="2"/>
    <n v="30"/>
    <n v="12"/>
    <x v="12"/>
    <n v="0"/>
    <x v="291"/>
    <x v="291"/>
    <s v="Pertanian lahan kering"/>
    <x v="12"/>
    <x v="0"/>
    <x v="0"/>
  </r>
  <r>
    <n v="10185"/>
    <n v="8"/>
    <n v="18"/>
    <n v="9"/>
    <x v="2"/>
    <n v="0"/>
    <x v="277"/>
    <x v="277"/>
    <s v="Semak belukar"/>
    <x v="2"/>
    <x v="0"/>
    <x v="0"/>
  </r>
  <r>
    <n v="10186"/>
    <n v="2"/>
    <n v="20"/>
    <n v="13"/>
    <x v="0"/>
    <n v="0"/>
    <x v="286"/>
    <x v="286"/>
    <s v="Pertanian lahan kering  campur semak / kebun campur"/>
    <x v="0"/>
    <x v="0"/>
    <x v="0"/>
  </r>
  <r>
    <n v="10187"/>
    <n v="232"/>
    <n v="305"/>
    <n v="13"/>
    <x v="5"/>
    <n v="0"/>
    <x v="282"/>
    <x v="282"/>
    <s v="Pertanian lahan kering  campur semak / kebun campur"/>
    <x v="5"/>
    <x v="0"/>
    <x v="0"/>
  </r>
  <r>
    <n v="10188"/>
    <n v="13"/>
    <n v="35"/>
    <n v="13"/>
    <x v="13"/>
    <n v="0"/>
    <x v="284"/>
    <x v="284"/>
    <s v="Pertanian lahan kering  campur semak / kebun campur"/>
    <x v="13"/>
    <x v="0"/>
    <x v="0"/>
  </r>
  <r>
    <n v="10189"/>
    <n v="3"/>
    <n v="35"/>
    <n v="1"/>
    <x v="7"/>
    <n v="0"/>
    <x v="284"/>
    <x v="284"/>
    <s v="Hutan lahan kering primer"/>
    <x v="7"/>
    <x v="0"/>
    <x v="1"/>
  </r>
  <r>
    <n v="10190"/>
    <n v="2"/>
    <n v="14"/>
    <n v="21"/>
    <x v="13"/>
    <n v="0"/>
    <x v="275"/>
    <x v="275"/>
    <s v="Rawa"/>
    <x v="13"/>
    <x v="0"/>
    <x v="0"/>
  </r>
  <r>
    <n v="10191"/>
    <n v="41"/>
    <n v="304"/>
    <n v="2"/>
    <x v="6"/>
    <n v="0"/>
    <x v="285"/>
    <x v="285"/>
    <s v="Hutan lahan kering sekunder / bekas tebangan"/>
    <x v="6"/>
    <x v="0"/>
    <x v="1"/>
  </r>
  <r>
    <n v="10192"/>
    <n v="10"/>
    <n v="14"/>
    <n v="2"/>
    <x v="15"/>
    <n v="0"/>
    <x v="275"/>
    <x v="275"/>
    <s v="Hutan lahan kering sekunder / bekas tebangan"/>
    <x v="15"/>
    <x v="0"/>
    <x v="1"/>
  </r>
  <r>
    <n v="10193"/>
    <n v="266"/>
    <n v="36"/>
    <n v="13"/>
    <x v="5"/>
    <n v="0"/>
    <x v="290"/>
    <x v="290"/>
    <s v="Pertanian lahan kering  campur semak / kebun campur"/>
    <x v="5"/>
    <x v="0"/>
    <x v="0"/>
  </r>
  <r>
    <n v="10194"/>
    <n v="150"/>
    <n v="31"/>
    <n v="2"/>
    <x v="6"/>
    <n v="0"/>
    <x v="288"/>
    <x v="288"/>
    <s v="Hutan lahan kering sekunder / bekas tebangan"/>
    <x v="6"/>
    <x v="0"/>
    <x v="1"/>
  </r>
  <r>
    <n v="10195"/>
    <n v="8"/>
    <n v="14"/>
    <n v="21"/>
    <x v="12"/>
    <n v="0"/>
    <x v="275"/>
    <x v="275"/>
    <s v="Rawa"/>
    <x v="12"/>
    <x v="0"/>
    <x v="0"/>
  </r>
  <r>
    <n v="10196"/>
    <n v="62"/>
    <n v="14"/>
    <n v="2"/>
    <x v="8"/>
    <n v="0"/>
    <x v="275"/>
    <x v="275"/>
    <s v="Hutan lahan kering sekunder / bekas tebangan"/>
    <x v="8"/>
    <x v="0"/>
    <x v="1"/>
  </r>
  <r>
    <n v="10197"/>
    <n v="65"/>
    <n v="18"/>
    <n v="16"/>
    <x v="3"/>
    <n v="0"/>
    <x v="277"/>
    <x v="277"/>
    <s v="Pemukiman"/>
    <x v="3"/>
    <x v="0"/>
    <x v="0"/>
  </r>
  <r>
    <n v="10198"/>
    <n v="109"/>
    <n v="37"/>
    <n v="2"/>
    <x v="5"/>
    <n v="0"/>
    <x v="292"/>
    <x v="292"/>
    <s v="Hutan lahan kering sekunder / bekas tebangan"/>
    <x v="5"/>
    <x v="0"/>
    <x v="1"/>
  </r>
  <r>
    <n v="10199"/>
    <n v="4"/>
    <n v="14"/>
    <n v="0"/>
    <x v="8"/>
    <n v="0"/>
    <x v="275"/>
    <x v="275"/>
    <s v="No data"/>
    <x v="8"/>
    <x v="0"/>
    <x v="0"/>
  </r>
  <r>
    <n v="10200"/>
    <n v="3"/>
    <n v="14"/>
    <n v="1"/>
    <x v="8"/>
    <n v="0"/>
    <x v="275"/>
    <x v="275"/>
    <s v="Hutan lahan kering primer"/>
    <x v="8"/>
    <x v="0"/>
    <x v="1"/>
  </r>
  <r>
    <n v="10201"/>
    <n v="15"/>
    <n v="31"/>
    <n v="0"/>
    <x v="2"/>
    <n v="0"/>
    <x v="288"/>
    <x v="288"/>
    <s v="No data"/>
    <x v="2"/>
    <x v="0"/>
    <x v="0"/>
  </r>
  <r>
    <n v="10202"/>
    <n v="2"/>
    <n v="14"/>
    <n v="11"/>
    <x v="15"/>
    <n v="0"/>
    <x v="275"/>
    <x v="275"/>
    <s v="Savanna / Padang rumput"/>
    <x v="15"/>
    <x v="0"/>
    <x v="0"/>
  </r>
  <r>
    <n v="10203"/>
    <n v="179"/>
    <n v="31"/>
    <n v="2"/>
    <x v="5"/>
    <n v="0"/>
    <x v="288"/>
    <x v="288"/>
    <s v="Hutan lahan kering sekunder / bekas tebangan"/>
    <x v="5"/>
    <x v="0"/>
    <x v="1"/>
  </r>
  <r>
    <n v="10204"/>
    <n v="22"/>
    <n v="30"/>
    <n v="12"/>
    <x v="2"/>
    <n v="0"/>
    <x v="291"/>
    <x v="291"/>
    <s v="Pertanian lahan kering"/>
    <x v="2"/>
    <x v="0"/>
    <x v="0"/>
  </r>
  <r>
    <n v="10205"/>
    <n v="196"/>
    <n v="37"/>
    <n v="13"/>
    <x v="5"/>
    <n v="0"/>
    <x v="292"/>
    <x v="292"/>
    <s v="Pertanian lahan kering  campur semak / kebun campur"/>
    <x v="5"/>
    <x v="0"/>
    <x v="0"/>
  </r>
  <r>
    <n v="10206"/>
    <n v="10"/>
    <n v="14"/>
    <n v="11"/>
    <x v="0"/>
    <n v="0"/>
    <x v="275"/>
    <x v="275"/>
    <s v="Savanna / Padang rumput"/>
    <x v="0"/>
    <x v="0"/>
    <x v="0"/>
  </r>
  <r>
    <n v="10207"/>
    <n v="3"/>
    <n v="14"/>
    <n v="0"/>
    <x v="1"/>
    <n v="0"/>
    <x v="275"/>
    <x v="275"/>
    <s v="No data"/>
    <x v="1"/>
    <x v="0"/>
    <x v="0"/>
  </r>
  <r>
    <n v="10208"/>
    <n v="1"/>
    <n v="18"/>
    <n v="16"/>
    <x v="6"/>
    <n v="0"/>
    <x v="277"/>
    <x v="277"/>
    <s v="Pemukiman"/>
    <x v="6"/>
    <x v="0"/>
    <x v="0"/>
  </r>
  <r>
    <n v="10209"/>
    <n v="2"/>
    <n v="30"/>
    <n v="2"/>
    <x v="8"/>
    <n v="0"/>
    <x v="291"/>
    <x v="291"/>
    <s v="Hutan lahan kering sekunder / bekas tebangan"/>
    <x v="8"/>
    <x v="0"/>
    <x v="1"/>
  </r>
  <r>
    <n v="10210"/>
    <n v="15"/>
    <n v="32"/>
    <n v="13"/>
    <x v="8"/>
    <n v="0"/>
    <x v="289"/>
    <x v="289"/>
    <s v="Pertanian lahan kering  campur semak / kebun campur"/>
    <x v="8"/>
    <x v="0"/>
    <x v="0"/>
  </r>
  <r>
    <n v="10211"/>
    <n v="5"/>
    <n v="38"/>
    <n v="1"/>
    <x v="4"/>
    <n v="0"/>
    <x v="278"/>
    <x v="278"/>
    <s v="Hutan lahan kering primer"/>
    <x v="4"/>
    <x v="0"/>
    <x v="2"/>
  </r>
  <r>
    <n v="10212"/>
    <n v="2"/>
    <n v="18"/>
    <n v="1"/>
    <x v="0"/>
    <n v="0"/>
    <x v="277"/>
    <x v="277"/>
    <s v="Hutan lahan kering primer"/>
    <x v="0"/>
    <x v="0"/>
    <x v="1"/>
  </r>
  <r>
    <n v="10213"/>
    <n v="50"/>
    <n v="18"/>
    <n v="0"/>
    <x v="0"/>
    <n v="0"/>
    <x v="277"/>
    <x v="277"/>
    <s v="No data"/>
    <x v="0"/>
    <x v="0"/>
    <x v="0"/>
  </r>
  <r>
    <n v="10214"/>
    <n v="9"/>
    <n v="18"/>
    <n v="11"/>
    <x v="0"/>
    <n v="0"/>
    <x v="277"/>
    <x v="277"/>
    <s v="Savanna / Padang rumput"/>
    <x v="0"/>
    <x v="0"/>
    <x v="0"/>
  </r>
  <r>
    <n v="10215"/>
    <n v="3"/>
    <n v="18"/>
    <n v="0"/>
    <x v="13"/>
    <n v="0"/>
    <x v="277"/>
    <x v="277"/>
    <s v="No data"/>
    <x v="13"/>
    <x v="0"/>
    <x v="0"/>
  </r>
  <r>
    <n v="10216"/>
    <n v="4"/>
    <n v="20"/>
    <n v="0"/>
    <x v="7"/>
    <n v="0"/>
    <x v="286"/>
    <x v="286"/>
    <s v="No data"/>
    <x v="7"/>
    <x v="0"/>
    <x v="0"/>
  </r>
  <r>
    <n v="10217"/>
    <n v="2"/>
    <n v="30"/>
    <n v="5"/>
    <x v="4"/>
    <n v="0"/>
    <x v="291"/>
    <x v="291"/>
    <s v="Hutan mangrove primer"/>
    <x v="4"/>
    <x v="0"/>
    <x v="2"/>
  </r>
  <r>
    <n v="10218"/>
    <n v="42"/>
    <n v="30"/>
    <n v="5"/>
    <x v="9"/>
    <n v="0"/>
    <x v="291"/>
    <x v="291"/>
    <s v="Hutan mangrove primer"/>
    <x v="9"/>
    <x v="0"/>
    <x v="0"/>
  </r>
  <r>
    <n v="10219"/>
    <n v="3"/>
    <n v="30"/>
    <n v="9"/>
    <x v="9"/>
    <n v="0"/>
    <x v="291"/>
    <x v="291"/>
    <s v="Semak belukar"/>
    <x v="9"/>
    <x v="0"/>
    <x v="0"/>
  </r>
  <r>
    <n v="10220"/>
    <n v="17"/>
    <n v="30"/>
    <n v="2"/>
    <x v="0"/>
    <n v="0"/>
    <x v="291"/>
    <x v="291"/>
    <s v="Hutan lahan kering sekunder / bekas tebangan"/>
    <x v="0"/>
    <x v="0"/>
    <x v="1"/>
  </r>
  <r>
    <n v="10221"/>
    <n v="14"/>
    <n v="37"/>
    <n v="2"/>
    <x v="1"/>
    <n v="0"/>
    <x v="292"/>
    <x v="292"/>
    <s v="Hutan lahan kering sekunder / bekas tebangan"/>
    <x v="1"/>
    <x v="0"/>
    <x v="1"/>
  </r>
  <r>
    <n v="10222"/>
    <n v="1"/>
    <n v="14"/>
    <n v="1"/>
    <x v="0"/>
    <n v="0"/>
    <x v="275"/>
    <x v="275"/>
    <s v="Hutan lahan kering primer"/>
    <x v="0"/>
    <x v="0"/>
    <x v="1"/>
  </r>
  <r>
    <n v="10223"/>
    <n v="9"/>
    <n v="20"/>
    <n v="0"/>
    <x v="2"/>
    <n v="0"/>
    <x v="286"/>
    <x v="286"/>
    <s v="No data"/>
    <x v="2"/>
    <x v="0"/>
    <x v="0"/>
  </r>
  <r>
    <n v="10224"/>
    <n v="41"/>
    <n v="30"/>
    <n v="2"/>
    <x v="1"/>
    <n v="0"/>
    <x v="291"/>
    <x v="291"/>
    <s v="Hutan lahan kering sekunder / bekas tebangan"/>
    <x v="1"/>
    <x v="0"/>
    <x v="1"/>
  </r>
  <r>
    <n v="10225"/>
    <n v="1"/>
    <n v="30"/>
    <n v="5"/>
    <x v="0"/>
    <n v="0"/>
    <x v="291"/>
    <x v="291"/>
    <s v="Hutan mangrove primer"/>
    <x v="0"/>
    <x v="0"/>
    <x v="1"/>
  </r>
  <r>
    <n v="10226"/>
    <n v="19"/>
    <n v="31"/>
    <n v="0"/>
    <x v="4"/>
    <n v="0"/>
    <x v="288"/>
    <x v="288"/>
    <s v="No data"/>
    <x v="4"/>
    <x v="0"/>
    <x v="0"/>
  </r>
  <r>
    <n v="10227"/>
    <n v="75"/>
    <n v="30"/>
    <n v="13"/>
    <x v="7"/>
    <n v="0"/>
    <x v="291"/>
    <x v="291"/>
    <s v="Pertanian lahan kering  campur semak / kebun campur"/>
    <x v="7"/>
    <x v="0"/>
    <x v="0"/>
  </r>
  <r>
    <n v="10228"/>
    <n v="42"/>
    <n v="30"/>
    <n v="13"/>
    <x v="3"/>
    <n v="0"/>
    <x v="291"/>
    <x v="291"/>
    <s v="Pertanian lahan kering  campur semak / kebun campur"/>
    <x v="3"/>
    <x v="0"/>
    <x v="0"/>
  </r>
  <r>
    <n v="10229"/>
    <n v="9"/>
    <n v="30"/>
    <n v="1"/>
    <x v="4"/>
    <n v="0"/>
    <x v="291"/>
    <x v="291"/>
    <s v="Hutan lahan kering primer"/>
    <x v="4"/>
    <x v="0"/>
    <x v="2"/>
  </r>
  <r>
    <n v="10230"/>
    <n v="48"/>
    <n v="30"/>
    <n v="1"/>
    <x v="2"/>
    <n v="0"/>
    <x v="291"/>
    <x v="291"/>
    <s v="Hutan lahan kering primer"/>
    <x v="2"/>
    <x v="0"/>
    <x v="1"/>
  </r>
  <r>
    <n v="10231"/>
    <n v="1"/>
    <n v="30"/>
    <n v="0"/>
    <x v="9"/>
    <n v="0"/>
    <x v="291"/>
    <x v="291"/>
    <s v="No data"/>
    <x v="9"/>
    <x v="0"/>
    <x v="0"/>
  </r>
  <r>
    <n v="10232"/>
    <n v="4"/>
    <n v="32"/>
    <n v="2"/>
    <x v="7"/>
    <n v="0"/>
    <x v="289"/>
    <x v="289"/>
    <s v="Hutan lahan kering sekunder / bekas tebangan"/>
    <x v="7"/>
    <x v="0"/>
    <x v="1"/>
  </r>
  <r>
    <n v="10233"/>
    <n v="28"/>
    <n v="30"/>
    <n v="13"/>
    <x v="4"/>
    <n v="0"/>
    <x v="291"/>
    <x v="291"/>
    <s v="Pertanian lahan kering  campur semak / kebun campur"/>
    <x v="4"/>
    <x v="0"/>
    <x v="0"/>
  </r>
  <r>
    <n v="10234"/>
    <n v="551"/>
    <n v="32"/>
    <n v="9"/>
    <x v="2"/>
    <n v="0"/>
    <x v="289"/>
    <x v="289"/>
    <s v="Semak belukar"/>
    <x v="2"/>
    <x v="0"/>
    <x v="0"/>
  </r>
  <r>
    <n v="10235"/>
    <n v="4502"/>
    <n v="36"/>
    <n v="13"/>
    <x v="1"/>
    <n v="0"/>
    <x v="290"/>
    <x v="290"/>
    <s v="Pertanian lahan kering  campur semak / kebun campur"/>
    <x v="1"/>
    <x v="0"/>
    <x v="0"/>
  </r>
  <r>
    <n v="10236"/>
    <n v="2"/>
    <n v="18"/>
    <n v="0"/>
    <x v="6"/>
    <n v="0"/>
    <x v="277"/>
    <x v="277"/>
    <s v="No data"/>
    <x v="6"/>
    <x v="0"/>
    <x v="0"/>
  </r>
  <r>
    <n v="10237"/>
    <n v="44"/>
    <n v="30"/>
    <n v="2"/>
    <x v="6"/>
    <n v="0"/>
    <x v="291"/>
    <x v="291"/>
    <s v="Hutan lahan kering sekunder / bekas tebangan"/>
    <x v="6"/>
    <x v="0"/>
    <x v="1"/>
  </r>
  <r>
    <n v="10238"/>
    <n v="84"/>
    <n v="31"/>
    <n v="13"/>
    <x v="12"/>
    <n v="0"/>
    <x v="288"/>
    <x v="288"/>
    <s v="Pertanian lahan kering  campur semak / kebun campur"/>
    <x v="12"/>
    <x v="0"/>
    <x v="0"/>
  </r>
  <r>
    <n v="10239"/>
    <n v="34"/>
    <n v="32"/>
    <n v="13"/>
    <x v="7"/>
    <n v="0"/>
    <x v="289"/>
    <x v="289"/>
    <s v="Pertanian lahan kering  campur semak / kebun campur"/>
    <x v="7"/>
    <x v="0"/>
    <x v="0"/>
  </r>
  <r>
    <n v="10240"/>
    <n v="1373"/>
    <n v="32"/>
    <n v="9"/>
    <x v="4"/>
    <n v="0"/>
    <x v="289"/>
    <x v="289"/>
    <s v="Semak belukar"/>
    <x v="4"/>
    <x v="0"/>
    <x v="0"/>
  </r>
  <r>
    <n v="10241"/>
    <n v="15"/>
    <n v="37"/>
    <n v="1"/>
    <x v="1"/>
    <n v="0"/>
    <x v="292"/>
    <x v="292"/>
    <s v="Hutan lahan kering primer"/>
    <x v="1"/>
    <x v="0"/>
    <x v="1"/>
  </r>
  <r>
    <n v="10242"/>
    <n v="46"/>
    <n v="18"/>
    <n v="2"/>
    <x v="8"/>
    <n v="0"/>
    <x v="277"/>
    <x v="277"/>
    <s v="Hutan lahan kering sekunder / bekas tebangan"/>
    <x v="8"/>
    <x v="0"/>
    <x v="1"/>
  </r>
  <r>
    <n v="10243"/>
    <n v="159"/>
    <n v="30"/>
    <n v="13"/>
    <x v="6"/>
    <n v="0"/>
    <x v="291"/>
    <x v="291"/>
    <s v="Pertanian lahan kering  campur semak / kebun campur"/>
    <x v="6"/>
    <x v="0"/>
    <x v="0"/>
  </r>
  <r>
    <n v="10244"/>
    <n v="78"/>
    <n v="30"/>
    <n v="13"/>
    <x v="1"/>
    <n v="0"/>
    <x v="291"/>
    <x v="291"/>
    <s v="Pertanian lahan kering  campur semak / kebun campur"/>
    <x v="1"/>
    <x v="0"/>
    <x v="0"/>
  </r>
  <r>
    <n v="10245"/>
    <n v="3"/>
    <n v="31"/>
    <n v="0"/>
    <x v="5"/>
    <n v="0"/>
    <x v="288"/>
    <x v="288"/>
    <s v="No data"/>
    <x v="5"/>
    <x v="0"/>
    <x v="0"/>
  </r>
  <r>
    <n v="10246"/>
    <n v="305"/>
    <n v="37"/>
    <n v="2"/>
    <x v="13"/>
    <n v="0"/>
    <x v="292"/>
    <x v="292"/>
    <s v="Hutan lahan kering sekunder / bekas tebangan"/>
    <x v="13"/>
    <x v="0"/>
    <x v="0"/>
  </r>
  <r>
    <n v="10247"/>
    <n v="16"/>
    <n v="18"/>
    <n v="0"/>
    <x v="8"/>
    <n v="0"/>
    <x v="277"/>
    <x v="277"/>
    <s v="No data"/>
    <x v="8"/>
    <x v="0"/>
    <x v="0"/>
  </r>
  <r>
    <n v="10248"/>
    <n v="109"/>
    <n v="32"/>
    <n v="9"/>
    <x v="7"/>
    <n v="0"/>
    <x v="289"/>
    <x v="289"/>
    <s v="Semak belukar"/>
    <x v="7"/>
    <x v="0"/>
    <x v="0"/>
  </r>
  <r>
    <n v="10249"/>
    <n v="5"/>
    <n v="38"/>
    <n v="0"/>
    <x v="7"/>
    <n v="0"/>
    <x v="278"/>
    <x v="278"/>
    <s v="No data"/>
    <x v="7"/>
    <x v="0"/>
    <x v="0"/>
  </r>
  <r>
    <n v="10250"/>
    <n v="10"/>
    <n v="38"/>
    <n v="0"/>
    <x v="13"/>
    <n v="0"/>
    <x v="278"/>
    <x v="278"/>
    <s v="No data"/>
    <x v="13"/>
    <x v="0"/>
    <x v="0"/>
  </r>
  <r>
    <n v="10251"/>
    <n v="1151"/>
    <n v="36"/>
    <n v="9"/>
    <x v="4"/>
    <n v="0"/>
    <x v="290"/>
    <x v="290"/>
    <s v="Semak belukar"/>
    <x v="4"/>
    <x v="0"/>
    <x v="0"/>
  </r>
  <r>
    <n v="10252"/>
    <n v="36"/>
    <n v="37"/>
    <n v="0"/>
    <x v="7"/>
    <n v="0"/>
    <x v="292"/>
    <x v="292"/>
    <s v="No data"/>
    <x v="7"/>
    <x v="0"/>
    <x v="0"/>
  </r>
  <r>
    <n v="10253"/>
    <n v="13"/>
    <n v="18"/>
    <n v="2"/>
    <x v="12"/>
    <n v="0"/>
    <x v="277"/>
    <x v="277"/>
    <s v="Hutan lahan kering sekunder / bekas tebangan"/>
    <x v="12"/>
    <x v="0"/>
    <x v="1"/>
  </r>
  <r>
    <n v="10254"/>
    <n v="687"/>
    <n v="32"/>
    <n v="13"/>
    <x v="1"/>
    <n v="0"/>
    <x v="289"/>
    <x v="289"/>
    <s v="Pertanian lahan kering  campur semak / kebun campur"/>
    <x v="1"/>
    <x v="0"/>
    <x v="0"/>
  </r>
  <r>
    <n v="10255"/>
    <n v="158"/>
    <n v="36"/>
    <n v="9"/>
    <x v="7"/>
    <n v="0"/>
    <x v="290"/>
    <x v="290"/>
    <s v="Semak belukar"/>
    <x v="7"/>
    <x v="0"/>
    <x v="0"/>
  </r>
  <r>
    <n v="10256"/>
    <n v="8"/>
    <n v="38"/>
    <n v="0"/>
    <x v="4"/>
    <n v="0"/>
    <x v="278"/>
    <x v="278"/>
    <s v="No data"/>
    <x v="4"/>
    <x v="0"/>
    <x v="0"/>
  </r>
  <r>
    <n v="10257"/>
    <n v="277"/>
    <n v="31"/>
    <n v="2"/>
    <x v="2"/>
    <n v="0"/>
    <x v="288"/>
    <x v="288"/>
    <s v="Hutan lahan kering sekunder / bekas tebangan"/>
    <x v="2"/>
    <x v="0"/>
    <x v="1"/>
  </r>
  <r>
    <n v="10258"/>
    <n v="2"/>
    <n v="31"/>
    <n v="2"/>
    <x v="12"/>
    <n v="0"/>
    <x v="288"/>
    <x v="288"/>
    <s v="Hutan lahan kering sekunder / bekas tebangan"/>
    <x v="12"/>
    <x v="0"/>
    <x v="1"/>
  </r>
  <r>
    <n v="10259"/>
    <n v="15"/>
    <n v="36"/>
    <n v="16"/>
    <x v="1"/>
    <n v="0"/>
    <x v="290"/>
    <x v="290"/>
    <s v="Pemukiman"/>
    <x v="1"/>
    <x v="0"/>
    <x v="0"/>
  </r>
  <r>
    <n v="10260"/>
    <n v="246"/>
    <n v="37"/>
    <n v="13"/>
    <x v="1"/>
    <n v="0"/>
    <x v="292"/>
    <x v="292"/>
    <s v="Pertanian lahan kering  campur semak / kebun campur"/>
    <x v="1"/>
    <x v="0"/>
    <x v="0"/>
  </r>
  <r>
    <n v="10261"/>
    <n v="81"/>
    <n v="31"/>
    <n v="12"/>
    <x v="4"/>
    <n v="0"/>
    <x v="288"/>
    <x v="288"/>
    <s v="Pertanian lahan kering"/>
    <x v="4"/>
    <x v="0"/>
    <x v="0"/>
  </r>
  <r>
    <n v="10262"/>
    <n v="2"/>
    <n v="31"/>
    <n v="12"/>
    <x v="12"/>
    <n v="0"/>
    <x v="288"/>
    <x v="288"/>
    <s v="Pertanian lahan kering"/>
    <x v="12"/>
    <x v="0"/>
    <x v="0"/>
  </r>
  <r>
    <n v="10263"/>
    <n v="5"/>
    <n v="304"/>
    <n v="2"/>
    <x v="12"/>
    <n v="0"/>
    <x v="285"/>
    <x v="285"/>
    <s v="Hutan lahan kering sekunder / bekas tebangan"/>
    <x v="12"/>
    <x v="0"/>
    <x v="1"/>
  </r>
  <r>
    <n v="10264"/>
    <n v="43"/>
    <n v="304"/>
    <n v="13"/>
    <x v="7"/>
    <n v="0"/>
    <x v="285"/>
    <x v="285"/>
    <s v="Pertanian lahan kering  campur semak / kebun campur"/>
    <x v="7"/>
    <x v="0"/>
    <x v="0"/>
  </r>
  <r>
    <n v="10265"/>
    <n v="166"/>
    <n v="36"/>
    <n v="9"/>
    <x v="1"/>
    <n v="0"/>
    <x v="290"/>
    <x v="290"/>
    <s v="Semak belukar"/>
    <x v="1"/>
    <x v="0"/>
    <x v="0"/>
  </r>
  <r>
    <n v="10266"/>
    <n v="7"/>
    <n v="30"/>
    <n v="2"/>
    <x v="12"/>
    <n v="0"/>
    <x v="291"/>
    <x v="291"/>
    <s v="Hutan lahan kering sekunder / bekas tebangan"/>
    <x v="12"/>
    <x v="0"/>
    <x v="1"/>
  </r>
  <r>
    <n v="10267"/>
    <n v="331"/>
    <n v="32"/>
    <n v="9"/>
    <x v="1"/>
    <n v="0"/>
    <x v="289"/>
    <x v="289"/>
    <s v="Semak belukar"/>
    <x v="1"/>
    <x v="0"/>
    <x v="0"/>
  </r>
  <r>
    <n v="10268"/>
    <n v="648"/>
    <n v="32"/>
    <n v="9"/>
    <x v="5"/>
    <n v="0"/>
    <x v="289"/>
    <x v="289"/>
    <s v="Semak belukar"/>
    <x v="5"/>
    <x v="0"/>
    <x v="0"/>
  </r>
  <r>
    <n v="10269"/>
    <n v="173"/>
    <n v="36"/>
    <n v="13"/>
    <x v="12"/>
    <n v="0"/>
    <x v="290"/>
    <x v="290"/>
    <s v="Pertanian lahan kering  campur semak / kebun campur"/>
    <x v="12"/>
    <x v="0"/>
    <x v="0"/>
  </r>
  <r>
    <n v="10270"/>
    <n v="1"/>
    <n v="20"/>
    <n v="2"/>
    <x v="0"/>
    <n v="0"/>
    <x v="286"/>
    <x v="286"/>
    <s v="Hutan lahan kering sekunder / bekas tebangan"/>
    <x v="0"/>
    <x v="0"/>
    <x v="1"/>
  </r>
  <r>
    <n v="10271"/>
    <n v="5"/>
    <n v="18"/>
    <n v="0"/>
    <x v="12"/>
    <n v="0"/>
    <x v="277"/>
    <x v="277"/>
    <s v="No data"/>
    <x v="12"/>
    <x v="0"/>
    <x v="0"/>
  </r>
  <r>
    <n v="10272"/>
    <n v="4"/>
    <n v="304"/>
    <n v="2"/>
    <x v="2"/>
    <n v="0"/>
    <x v="285"/>
    <x v="285"/>
    <s v="Hutan lahan kering sekunder / bekas tebangan"/>
    <x v="2"/>
    <x v="0"/>
    <x v="1"/>
  </r>
  <r>
    <n v="10273"/>
    <n v="18"/>
    <n v="37"/>
    <n v="2"/>
    <x v="3"/>
    <n v="0"/>
    <x v="292"/>
    <x v="292"/>
    <s v="Hutan lahan kering sekunder / bekas tebangan"/>
    <x v="3"/>
    <x v="0"/>
    <x v="1"/>
  </r>
  <r>
    <n v="10274"/>
    <n v="8"/>
    <n v="37"/>
    <n v="12"/>
    <x v="13"/>
    <n v="0"/>
    <x v="292"/>
    <x v="292"/>
    <s v="Pertanian lahan kering"/>
    <x v="13"/>
    <x v="0"/>
    <x v="0"/>
  </r>
  <r>
    <n v="10275"/>
    <n v="56"/>
    <n v="30"/>
    <n v="11"/>
    <x v="6"/>
    <n v="0"/>
    <x v="291"/>
    <x v="291"/>
    <s v="Savanna / Padang rumput"/>
    <x v="6"/>
    <x v="0"/>
    <x v="0"/>
  </r>
  <r>
    <n v="10276"/>
    <n v="204"/>
    <n v="30"/>
    <n v="6"/>
    <x v="2"/>
    <n v="0"/>
    <x v="291"/>
    <x v="291"/>
    <s v="Hutan mangrove sekunder"/>
    <x v="2"/>
    <x v="0"/>
    <x v="1"/>
  </r>
  <r>
    <n v="10277"/>
    <n v="138"/>
    <n v="30"/>
    <n v="11"/>
    <x v="2"/>
    <n v="0"/>
    <x v="291"/>
    <x v="291"/>
    <s v="Savanna / Padang rumput"/>
    <x v="2"/>
    <x v="0"/>
    <x v="0"/>
  </r>
  <r>
    <n v="10278"/>
    <n v="1"/>
    <n v="30"/>
    <n v="13"/>
    <x v="12"/>
    <n v="0"/>
    <x v="291"/>
    <x v="291"/>
    <s v="Pertanian lahan kering  campur semak / kebun campur"/>
    <x v="12"/>
    <x v="0"/>
    <x v="0"/>
  </r>
  <r>
    <n v="10279"/>
    <n v="98"/>
    <n v="30"/>
    <n v="11"/>
    <x v="4"/>
    <n v="0"/>
    <x v="291"/>
    <x v="291"/>
    <s v="Savanna / Padang rumput"/>
    <x v="4"/>
    <x v="0"/>
    <x v="0"/>
  </r>
  <r>
    <n v="10280"/>
    <n v="261"/>
    <n v="37"/>
    <n v="16"/>
    <x v="3"/>
    <n v="0"/>
    <x v="292"/>
    <x v="292"/>
    <s v="Pemukiman"/>
    <x v="3"/>
    <x v="0"/>
    <x v="0"/>
  </r>
  <r>
    <n v="10281"/>
    <n v="424"/>
    <n v="36"/>
    <n v="9"/>
    <x v="5"/>
    <n v="0"/>
    <x v="290"/>
    <x v="290"/>
    <s v="Semak belukar"/>
    <x v="5"/>
    <x v="0"/>
    <x v="0"/>
  </r>
  <r>
    <n v="10282"/>
    <n v="1"/>
    <n v="37"/>
    <n v="1"/>
    <x v="3"/>
    <n v="0"/>
    <x v="292"/>
    <x v="292"/>
    <s v="Hutan lahan kering primer"/>
    <x v="3"/>
    <x v="0"/>
    <x v="1"/>
  </r>
  <r>
    <n v="10283"/>
    <n v="538"/>
    <n v="30"/>
    <n v="9"/>
    <x v="6"/>
    <n v="0"/>
    <x v="291"/>
    <x v="291"/>
    <s v="Semak belukar"/>
    <x v="6"/>
    <x v="0"/>
    <x v="0"/>
  </r>
  <r>
    <n v="10284"/>
    <n v="1305"/>
    <n v="36"/>
    <n v="12"/>
    <x v="1"/>
    <n v="0"/>
    <x v="290"/>
    <x v="290"/>
    <s v="Pertanian lahan kering"/>
    <x v="1"/>
    <x v="0"/>
    <x v="0"/>
  </r>
  <r>
    <n v="10285"/>
    <n v="1"/>
    <n v="37"/>
    <n v="1"/>
    <x v="4"/>
    <n v="0"/>
    <x v="292"/>
    <x v="292"/>
    <s v="Hutan lahan kering primer"/>
    <x v="4"/>
    <x v="0"/>
    <x v="2"/>
  </r>
  <r>
    <n v="10286"/>
    <n v="3"/>
    <n v="30"/>
    <n v="12"/>
    <x v="6"/>
    <n v="0"/>
    <x v="291"/>
    <x v="291"/>
    <s v="Pertanian lahan kering"/>
    <x v="6"/>
    <x v="0"/>
    <x v="0"/>
  </r>
  <r>
    <n v="10287"/>
    <n v="1"/>
    <n v="30"/>
    <n v="16"/>
    <x v="5"/>
    <n v="0"/>
    <x v="291"/>
    <x v="291"/>
    <s v="Pemukiman"/>
    <x v="5"/>
    <x v="0"/>
    <x v="0"/>
  </r>
  <r>
    <n v="10288"/>
    <n v="14"/>
    <n v="30"/>
    <n v="16"/>
    <x v="3"/>
    <n v="0"/>
    <x v="291"/>
    <x v="291"/>
    <s v="Pemukiman"/>
    <x v="3"/>
    <x v="0"/>
    <x v="0"/>
  </r>
  <r>
    <n v="10289"/>
    <n v="15"/>
    <n v="304"/>
    <n v="13"/>
    <x v="12"/>
    <n v="0"/>
    <x v="285"/>
    <x v="285"/>
    <s v="Pertanian lahan kering  campur semak / kebun campur"/>
    <x v="12"/>
    <x v="0"/>
    <x v="0"/>
  </r>
  <r>
    <n v="10290"/>
    <n v="486"/>
    <n v="37"/>
    <n v="12"/>
    <x v="1"/>
    <n v="0"/>
    <x v="292"/>
    <x v="292"/>
    <s v="Pertanian lahan kering"/>
    <x v="1"/>
    <x v="0"/>
    <x v="0"/>
  </r>
  <r>
    <n v="10291"/>
    <n v="64"/>
    <n v="37"/>
    <n v="16"/>
    <x v="4"/>
    <n v="0"/>
    <x v="292"/>
    <x v="292"/>
    <s v="Pemukiman"/>
    <x v="4"/>
    <x v="0"/>
    <x v="0"/>
  </r>
  <r>
    <n v="10292"/>
    <n v="205"/>
    <n v="36"/>
    <n v="9"/>
    <x v="3"/>
    <n v="0"/>
    <x v="290"/>
    <x v="290"/>
    <s v="Semak belukar"/>
    <x v="3"/>
    <x v="0"/>
    <x v="0"/>
  </r>
  <r>
    <n v="10293"/>
    <n v="7"/>
    <n v="30"/>
    <n v="16"/>
    <x v="6"/>
    <n v="0"/>
    <x v="291"/>
    <x v="291"/>
    <s v="Pemukiman"/>
    <x v="6"/>
    <x v="0"/>
    <x v="0"/>
  </r>
  <r>
    <n v="10294"/>
    <n v="10"/>
    <n v="36"/>
    <n v="12"/>
    <x v="12"/>
    <n v="0"/>
    <x v="290"/>
    <x v="290"/>
    <s v="Pertanian lahan kering"/>
    <x v="12"/>
    <x v="0"/>
    <x v="0"/>
  </r>
  <r>
    <n v="10295"/>
    <n v="181"/>
    <n v="37"/>
    <n v="16"/>
    <x v="7"/>
    <n v="0"/>
    <x v="292"/>
    <x v="292"/>
    <s v="Pemukiman"/>
    <x v="7"/>
    <x v="0"/>
    <x v="0"/>
  </r>
  <r>
    <n v="10296"/>
    <n v="35"/>
    <n v="30"/>
    <n v="18"/>
    <x v="6"/>
    <n v="0"/>
    <x v="291"/>
    <x v="291"/>
    <s v="Lahan terbuka"/>
    <x v="6"/>
    <x v="0"/>
    <x v="0"/>
  </r>
  <r>
    <n v="10297"/>
    <n v="39"/>
    <n v="30"/>
    <n v="2"/>
    <x v="19"/>
    <n v="0"/>
    <x v="291"/>
    <x v="291"/>
    <s v="Hutan lahan kering sekunder / bekas tebangan"/>
    <x v="19"/>
    <x v="0"/>
    <x v="1"/>
  </r>
  <r>
    <n v="10298"/>
    <n v="12"/>
    <n v="30"/>
    <n v="0"/>
    <x v="6"/>
    <n v="0"/>
    <x v="291"/>
    <x v="291"/>
    <s v="No data"/>
    <x v="6"/>
    <x v="0"/>
    <x v="0"/>
  </r>
  <r>
    <n v="10299"/>
    <n v="1"/>
    <n v="30"/>
    <n v="6"/>
    <x v="6"/>
    <n v="0"/>
    <x v="291"/>
    <x v="291"/>
    <s v="Hutan mangrove sekunder"/>
    <x v="6"/>
    <x v="0"/>
    <x v="1"/>
  </r>
  <r>
    <n v="10300"/>
    <n v="241"/>
    <n v="36"/>
    <n v="12"/>
    <x v="2"/>
    <n v="0"/>
    <x v="290"/>
    <x v="290"/>
    <s v="Pertanian lahan kering"/>
    <x v="2"/>
    <x v="0"/>
    <x v="0"/>
  </r>
  <r>
    <n v="10301"/>
    <n v="4"/>
    <n v="18"/>
    <n v="2"/>
    <x v="0"/>
    <n v="0"/>
    <x v="277"/>
    <x v="277"/>
    <s v="Hutan lahan kering sekunder / bekas tebangan"/>
    <x v="0"/>
    <x v="0"/>
    <x v="1"/>
  </r>
  <r>
    <n v="10302"/>
    <n v="8"/>
    <n v="30"/>
    <n v="11"/>
    <x v="0"/>
    <n v="0"/>
    <x v="291"/>
    <x v="291"/>
    <s v="Savanna / Padang rumput"/>
    <x v="0"/>
    <x v="0"/>
    <x v="0"/>
  </r>
  <r>
    <n v="10303"/>
    <n v="2"/>
    <n v="30"/>
    <n v="18"/>
    <x v="8"/>
    <n v="0"/>
    <x v="291"/>
    <x v="291"/>
    <s v="Lahan terbuka"/>
    <x v="8"/>
    <x v="0"/>
    <x v="0"/>
  </r>
  <r>
    <n v="10304"/>
    <n v="4"/>
    <n v="30"/>
    <n v="6"/>
    <x v="0"/>
    <n v="0"/>
    <x v="291"/>
    <x v="291"/>
    <s v="Hutan mangrove sekunder"/>
    <x v="0"/>
    <x v="0"/>
    <x v="1"/>
  </r>
  <r>
    <n v="10305"/>
    <n v="1"/>
    <n v="30"/>
    <n v="9"/>
    <x v="8"/>
    <n v="0"/>
    <x v="291"/>
    <x v="291"/>
    <s v="Semak belukar"/>
    <x v="8"/>
    <x v="0"/>
    <x v="0"/>
  </r>
  <r>
    <n v="10306"/>
    <n v="2"/>
    <n v="31"/>
    <n v="0"/>
    <x v="11"/>
    <n v="0"/>
    <x v="288"/>
    <x v="288"/>
    <s v="No data"/>
    <x v="11"/>
    <x v="0"/>
    <x v="0"/>
  </r>
  <r>
    <n v="10307"/>
    <n v="34"/>
    <n v="31"/>
    <n v="2"/>
    <x v="11"/>
    <n v="0"/>
    <x v="288"/>
    <x v="288"/>
    <s v="Hutan lahan kering sekunder / bekas tebangan"/>
    <x v="11"/>
    <x v="0"/>
    <x v="0"/>
  </r>
  <r>
    <n v="10308"/>
    <n v="23"/>
    <n v="37"/>
    <n v="0"/>
    <x v="0"/>
    <n v="0"/>
    <x v="292"/>
    <x v="292"/>
    <s v="No data"/>
    <x v="0"/>
    <x v="0"/>
    <x v="0"/>
  </r>
  <r>
    <n v="10309"/>
    <n v="15"/>
    <n v="37"/>
    <n v="13"/>
    <x v="0"/>
    <n v="0"/>
    <x v="292"/>
    <x v="292"/>
    <s v="Pertanian lahan kering  campur semak / kebun campur"/>
    <x v="0"/>
    <x v="0"/>
    <x v="0"/>
  </r>
  <r>
    <n v="10310"/>
    <n v="15"/>
    <n v="31"/>
    <n v="2"/>
    <x v="0"/>
    <n v="0"/>
    <x v="288"/>
    <x v="288"/>
    <s v="Hutan lahan kering sekunder / bekas tebangan"/>
    <x v="0"/>
    <x v="0"/>
    <x v="1"/>
  </r>
  <r>
    <n v="10311"/>
    <n v="164"/>
    <n v="36"/>
    <n v="2"/>
    <x v="4"/>
    <n v="0"/>
    <x v="290"/>
    <x v="290"/>
    <s v="Hutan lahan kering sekunder / bekas tebangan"/>
    <x v="4"/>
    <x v="0"/>
    <x v="0"/>
  </r>
  <r>
    <n v="10312"/>
    <n v="8"/>
    <n v="36"/>
    <n v="2"/>
    <x v="7"/>
    <n v="0"/>
    <x v="290"/>
    <x v="290"/>
    <s v="Hutan lahan kering sekunder / bekas tebangan"/>
    <x v="7"/>
    <x v="0"/>
    <x v="1"/>
  </r>
  <r>
    <n v="10313"/>
    <n v="125"/>
    <n v="36"/>
    <n v="2"/>
    <x v="3"/>
    <n v="0"/>
    <x v="290"/>
    <x v="290"/>
    <s v="Hutan lahan kering sekunder / bekas tebangan"/>
    <x v="3"/>
    <x v="0"/>
    <x v="1"/>
  </r>
  <r>
    <n v="10314"/>
    <n v="3"/>
    <n v="31"/>
    <n v="6"/>
    <x v="0"/>
    <n v="0"/>
    <x v="288"/>
    <x v="288"/>
    <s v="Hutan mangrove sekunder"/>
    <x v="0"/>
    <x v="0"/>
    <x v="1"/>
  </r>
  <r>
    <n v="10315"/>
    <n v="319"/>
    <n v="36"/>
    <n v="2"/>
    <x v="2"/>
    <n v="0"/>
    <x v="290"/>
    <x v="290"/>
    <s v="Hutan lahan kering sekunder / bekas tebangan"/>
    <x v="2"/>
    <x v="0"/>
    <x v="1"/>
  </r>
  <r>
    <n v="10316"/>
    <n v="18"/>
    <n v="18"/>
    <n v="0"/>
    <x v="4"/>
    <n v="0"/>
    <x v="277"/>
    <x v="277"/>
    <s v="No data"/>
    <x v="4"/>
    <x v="0"/>
    <x v="0"/>
  </r>
  <r>
    <n v="10317"/>
    <n v="4"/>
    <n v="30"/>
    <n v="5"/>
    <x v="6"/>
    <n v="0"/>
    <x v="291"/>
    <x v="291"/>
    <s v="Hutan mangrove primer"/>
    <x v="6"/>
    <x v="0"/>
    <x v="1"/>
  </r>
  <r>
    <n v="10318"/>
    <n v="34"/>
    <n v="31"/>
    <n v="16"/>
    <x v="5"/>
    <n v="0"/>
    <x v="288"/>
    <x v="288"/>
    <s v="Pemukiman"/>
    <x v="5"/>
    <x v="0"/>
    <x v="0"/>
  </r>
  <r>
    <n v="10319"/>
    <n v="1"/>
    <n v="36"/>
    <n v="12"/>
    <x v="4"/>
    <n v="0"/>
    <x v="290"/>
    <x v="290"/>
    <s v="Pertanian lahan kering"/>
    <x v="4"/>
    <x v="0"/>
    <x v="0"/>
  </r>
  <r>
    <n v="10320"/>
    <n v="5"/>
    <n v="32"/>
    <n v="9"/>
    <x v="12"/>
    <n v="0"/>
    <x v="289"/>
    <x v="289"/>
    <s v="Semak belukar"/>
    <x v="12"/>
    <x v="0"/>
    <x v="0"/>
  </r>
  <r>
    <n v="10321"/>
    <n v="3"/>
    <n v="36"/>
    <n v="2"/>
    <x v="5"/>
    <n v="0"/>
    <x v="290"/>
    <x v="290"/>
    <s v="Hutan lahan kering sekunder / bekas tebangan"/>
    <x v="5"/>
    <x v="0"/>
    <x v="1"/>
  </r>
  <r>
    <n v="10322"/>
    <n v="31"/>
    <n v="31"/>
    <n v="2"/>
    <x v="8"/>
    <n v="0"/>
    <x v="288"/>
    <x v="288"/>
    <s v="Hutan lahan kering sekunder / bekas tebangan"/>
    <x v="8"/>
    <x v="0"/>
    <x v="1"/>
  </r>
  <r>
    <n v="10323"/>
    <n v="5"/>
    <n v="31"/>
    <n v="6"/>
    <x v="3"/>
    <n v="0"/>
    <x v="288"/>
    <x v="288"/>
    <s v="Hutan mangrove sekunder"/>
    <x v="3"/>
    <x v="0"/>
    <x v="1"/>
  </r>
  <r>
    <n v="10324"/>
    <n v="47"/>
    <n v="36"/>
    <n v="9"/>
    <x v="12"/>
    <n v="0"/>
    <x v="290"/>
    <x v="290"/>
    <s v="Semak belukar"/>
    <x v="12"/>
    <x v="0"/>
    <x v="0"/>
  </r>
  <r>
    <n v="10325"/>
    <n v="253"/>
    <n v="36"/>
    <n v="2"/>
    <x v="1"/>
    <n v="0"/>
    <x v="290"/>
    <x v="290"/>
    <s v="Hutan lahan kering sekunder / bekas tebangan"/>
    <x v="1"/>
    <x v="0"/>
    <x v="1"/>
  </r>
  <r>
    <n v="10326"/>
    <n v="12"/>
    <n v="31"/>
    <n v="6"/>
    <x v="2"/>
    <n v="0"/>
    <x v="288"/>
    <x v="288"/>
    <s v="Hutan mangrove sekunder"/>
    <x v="2"/>
    <x v="0"/>
    <x v="1"/>
  </r>
  <r>
    <n v="10327"/>
    <n v="71"/>
    <n v="36"/>
    <n v="12"/>
    <x v="5"/>
    <n v="0"/>
    <x v="290"/>
    <x v="290"/>
    <s v="Pertanian lahan kering"/>
    <x v="5"/>
    <x v="0"/>
    <x v="0"/>
  </r>
  <r>
    <n v="10328"/>
    <n v="5"/>
    <n v="20"/>
    <n v="0"/>
    <x v="1"/>
    <n v="0"/>
    <x v="286"/>
    <x v="286"/>
    <s v="No data"/>
    <x v="1"/>
    <x v="0"/>
    <x v="0"/>
  </r>
  <r>
    <n v="10329"/>
    <n v="26"/>
    <n v="36"/>
    <n v="16"/>
    <x v="2"/>
    <n v="0"/>
    <x v="290"/>
    <x v="290"/>
    <s v="Pemukiman"/>
    <x v="2"/>
    <x v="0"/>
    <x v="0"/>
  </r>
  <r>
    <n v="10330"/>
    <n v="6"/>
    <n v="31"/>
    <n v="6"/>
    <x v="11"/>
    <n v="0"/>
    <x v="288"/>
    <x v="288"/>
    <s v="Hutan mangrove sekunder"/>
    <x v="11"/>
    <x v="0"/>
    <x v="0"/>
  </r>
  <r>
    <n v="10331"/>
    <n v="10"/>
    <n v="31"/>
    <n v="2"/>
    <x v="3"/>
    <n v="0"/>
    <x v="288"/>
    <x v="288"/>
    <s v="Hutan lahan kering sekunder / bekas tebangan"/>
    <x v="3"/>
    <x v="0"/>
    <x v="1"/>
  </r>
  <r>
    <n v="10332"/>
    <n v="4"/>
    <n v="18"/>
    <n v="0"/>
    <x v="1"/>
    <n v="0"/>
    <x v="277"/>
    <x v="277"/>
    <s v="No data"/>
    <x v="1"/>
    <x v="0"/>
    <x v="0"/>
  </r>
  <r>
    <n v="10333"/>
    <n v="53"/>
    <n v="37"/>
    <n v="16"/>
    <x v="1"/>
    <n v="0"/>
    <x v="292"/>
    <x v="292"/>
    <s v="Pemukiman"/>
    <x v="1"/>
    <x v="0"/>
    <x v="0"/>
  </r>
  <r>
    <n v="10334"/>
    <n v="1"/>
    <n v="36"/>
    <n v="2"/>
    <x v="12"/>
    <n v="0"/>
    <x v="290"/>
    <x v="290"/>
    <s v="Hutan lahan kering sekunder / bekas tebangan"/>
    <x v="12"/>
    <x v="0"/>
    <x v="1"/>
  </r>
  <r>
    <n v="10335"/>
    <n v="239"/>
    <n v="31"/>
    <n v="10"/>
    <x v="11"/>
    <n v="0"/>
    <x v="288"/>
    <x v="288"/>
    <s v="Semak belukar rawa"/>
    <x v="11"/>
    <x v="0"/>
    <x v="0"/>
  </r>
  <r>
    <n v="10336"/>
    <n v="26"/>
    <n v="32"/>
    <n v="9"/>
    <x v="3"/>
    <n v="0"/>
    <x v="289"/>
    <x v="289"/>
    <s v="Semak belukar"/>
    <x v="3"/>
    <x v="0"/>
    <x v="0"/>
  </r>
  <r>
    <n v="10337"/>
    <n v="13"/>
    <n v="31"/>
    <n v="12"/>
    <x v="11"/>
    <n v="0"/>
    <x v="288"/>
    <x v="288"/>
    <s v="Pertanian lahan kering"/>
    <x v="11"/>
    <x v="0"/>
    <x v="0"/>
  </r>
  <r>
    <n v="10338"/>
    <n v="3"/>
    <n v="31"/>
    <n v="12"/>
    <x v="15"/>
    <n v="0"/>
    <x v="288"/>
    <x v="288"/>
    <s v="Pertanian lahan kering"/>
    <x v="15"/>
    <x v="0"/>
    <x v="0"/>
  </r>
  <r>
    <n v="10339"/>
    <n v="28"/>
    <n v="31"/>
    <n v="10"/>
    <x v="15"/>
    <n v="0"/>
    <x v="288"/>
    <x v="288"/>
    <s v="Semak belukar rawa"/>
    <x v="15"/>
    <x v="0"/>
    <x v="0"/>
  </r>
  <r>
    <n v="10340"/>
    <n v="8"/>
    <n v="31"/>
    <n v="20"/>
    <x v="15"/>
    <n v="0"/>
    <x v="288"/>
    <x v="288"/>
    <s v="Tubuh air"/>
    <x v="15"/>
    <x v="0"/>
    <x v="0"/>
  </r>
  <r>
    <n v="10341"/>
    <n v="5"/>
    <n v="31"/>
    <n v="20"/>
    <x v="11"/>
    <n v="0"/>
    <x v="288"/>
    <x v="288"/>
    <s v="Tubuh air"/>
    <x v="11"/>
    <x v="0"/>
    <x v="0"/>
  </r>
  <r>
    <n v="10342"/>
    <n v="1"/>
    <n v="31"/>
    <n v="10"/>
    <x v="3"/>
    <n v="0"/>
    <x v="288"/>
    <x v="288"/>
    <s v="Semak belukar rawa"/>
    <x v="3"/>
    <x v="0"/>
    <x v="0"/>
  </r>
  <r>
    <n v="10343"/>
    <n v="5"/>
    <n v="31"/>
    <n v="10"/>
    <x v="6"/>
    <n v="0"/>
    <x v="288"/>
    <x v="288"/>
    <s v="Semak belukar rawa"/>
    <x v="6"/>
    <x v="0"/>
    <x v="0"/>
  </r>
  <r>
    <n v="10344"/>
    <n v="2"/>
    <n v="31"/>
    <n v="13"/>
    <x v="15"/>
    <n v="0"/>
    <x v="288"/>
    <x v="288"/>
    <s v="Pertanian lahan kering  campur semak / kebun campur"/>
    <x v="15"/>
    <x v="0"/>
    <x v="0"/>
  </r>
  <r>
    <n v="10345"/>
    <n v="18"/>
    <n v="31"/>
    <n v="18"/>
    <x v="6"/>
    <n v="0"/>
    <x v="288"/>
    <x v="288"/>
    <s v="Lahan terbuka"/>
    <x v="6"/>
    <x v="0"/>
    <x v="0"/>
  </r>
  <r>
    <n v="10346"/>
    <n v="49"/>
    <n v="31"/>
    <n v="18"/>
    <x v="8"/>
    <n v="0"/>
    <x v="288"/>
    <x v="288"/>
    <s v="Lahan terbuka"/>
    <x v="8"/>
    <x v="0"/>
    <x v="0"/>
  </r>
  <r>
    <n v="10347"/>
    <n v="4"/>
    <n v="31"/>
    <n v="18"/>
    <x v="3"/>
    <n v="0"/>
    <x v="288"/>
    <x v="288"/>
    <s v="Lahan terbuka"/>
    <x v="3"/>
    <x v="0"/>
    <x v="0"/>
  </r>
  <r>
    <n v="10348"/>
    <n v="11"/>
    <n v="31"/>
    <n v="0"/>
    <x v="8"/>
    <n v="0"/>
    <x v="288"/>
    <x v="288"/>
    <s v="No data"/>
    <x v="8"/>
    <x v="0"/>
    <x v="0"/>
  </r>
  <r>
    <n v="10349"/>
    <n v="43"/>
    <n v="37"/>
    <n v="16"/>
    <x v="2"/>
    <n v="0"/>
    <x v="292"/>
    <x v="292"/>
    <s v="Pemukiman"/>
    <x v="2"/>
    <x v="0"/>
    <x v="0"/>
  </r>
  <r>
    <n v="10350"/>
    <n v="6"/>
    <n v="31"/>
    <n v="13"/>
    <x v="11"/>
    <n v="0"/>
    <x v="288"/>
    <x v="288"/>
    <s v="Pertanian lahan kering  campur semak / kebun campur"/>
    <x v="11"/>
    <x v="0"/>
    <x v="0"/>
  </r>
  <r>
    <n v="10351"/>
    <n v="5"/>
    <n v="31"/>
    <n v="0"/>
    <x v="12"/>
    <n v="0"/>
    <x v="288"/>
    <x v="288"/>
    <s v="No data"/>
    <x v="12"/>
    <x v="0"/>
    <x v="0"/>
  </r>
  <r>
    <n v="10352"/>
    <n v="4"/>
    <n v="31"/>
    <n v="18"/>
    <x v="12"/>
    <n v="0"/>
    <x v="288"/>
    <x v="288"/>
    <s v="Lahan terbuka"/>
    <x v="12"/>
    <x v="0"/>
    <x v="0"/>
  </r>
  <r>
    <n v="10353"/>
    <n v="18"/>
    <n v="30"/>
    <n v="18"/>
    <x v="4"/>
    <n v="0"/>
    <x v="291"/>
    <x v="291"/>
    <s v="Lahan terbuka"/>
    <x v="4"/>
    <x v="0"/>
    <x v="0"/>
  </r>
  <r>
    <n v="10354"/>
    <n v="2"/>
    <n v="31"/>
    <n v="0"/>
    <x v="6"/>
    <n v="0"/>
    <x v="288"/>
    <x v="288"/>
    <s v="No data"/>
    <x v="6"/>
    <x v="0"/>
    <x v="0"/>
  </r>
  <r>
    <n v="10355"/>
    <n v="1"/>
    <n v="32"/>
    <n v="18"/>
    <x v="6"/>
    <n v="0"/>
    <x v="289"/>
    <x v="289"/>
    <s v="Lahan terbuka"/>
    <x v="6"/>
    <x v="0"/>
    <x v="0"/>
  </r>
  <r>
    <n v="10356"/>
    <n v="1"/>
    <n v="32"/>
    <n v="0"/>
    <x v="6"/>
    <n v="0"/>
    <x v="289"/>
    <x v="289"/>
    <s v="No data"/>
    <x v="6"/>
    <x v="0"/>
    <x v="0"/>
  </r>
  <r>
    <n v="10357"/>
    <n v="16"/>
    <n v="31"/>
    <n v="12"/>
    <x v="1"/>
    <n v="0"/>
    <x v="288"/>
    <x v="288"/>
    <s v="Pertanian lahan kering"/>
    <x v="1"/>
    <x v="0"/>
    <x v="0"/>
  </r>
  <r>
    <n v="10358"/>
    <n v="8"/>
    <n v="31"/>
    <n v="10"/>
    <x v="5"/>
    <n v="0"/>
    <x v="288"/>
    <x v="288"/>
    <s v="Semak belukar rawa"/>
    <x v="5"/>
    <x v="0"/>
    <x v="0"/>
  </r>
  <r>
    <n v="10359"/>
    <n v="51"/>
    <n v="31"/>
    <n v="10"/>
    <x v="8"/>
    <n v="0"/>
    <x v="288"/>
    <x v="288"/>
    <s v="Semak belukar rawa"/>
    <x v="8"/>
    <x v="0"/>
    <x v="0"/>
  </r>
  <r>
    <n v="10360"/>
    <n v="7"/>
    <n v="31"/>
    <n v="18"/>
    <x v="11"/>
    <n v="0"/>
    <x v="288"/>
    <x v="288"/>
    <s v="Lahan terbuka"/>
    <x v="11"/>
    <x v="0"/>
    <x v="0"/>
  </r>
  <r>
    <n v="10361"/>
    <n v="10"/>
    <n v="32"/>
    <n v="0"/>
    <x v="4"/>
    <n v="0"/>
    <x v="289"/>
    <x v="289"/>
    <s v="No data"/>
    <x v="4"/>
    <x v="0"/>
    <x v="0"/>
  </r>
  <r>
    <n v="10362"/>
    <n v="35"/>
    <n v="32"/>
    <n v="0"/>
    <x v="0"/>
    <n v="0"/>
    <x v="289"/>
    <x v="289"/>
    <s v="No data"/>
    <x v="0"/>
    <x v="0"/>
    <x v="0"/>
  </r>
  <r>
    <n v="10363"/>
    <n v="4"/>
    <n v="30"/>
    <n v="18"/>
    <x v="0"/>
    <n v="0"/>
    <x v="291"/>
    <x v="291"/>
    <s v="Lahan terbuka"/>
    <x v="0"/>
    <x v="0"/>
    <x v="0"/>
  </r>
  <r>
    <n v="10364"/>
    <n v="15"/>
    <n v="37"/>
    <n v="13"/>
    <x v="6"/>
    <n v="0"/>
    <x v="292"/>
    <x v="292"/>
    <s v="Pertanian lahan kering  campur semak / kebun campur"/>
    <x v="6"/>
    <x v="0"/>
    <x v="0"/>
  </r>
  <r>
    <n v="10365"/>
    <n v="15"/>
    <n v="31"/>
    <n v="18"/>
    <x v="0"/>
    <n v="0"/>
    <x v="288"/>
    <x v="288"/>
    <s v="Lahan terbuka"/>
    <x v="0"/>
    <x v="0"/>
    <x v="0"/>
  </r>
  <r>
    <n v="10366"/>
    <n v="10"/>
    <n v="32"/>
    <n v="9"/>
    <x v="8"/>
    <n v="0"/>
    <x v="289"/>
    <x v="289"/>
    <s v="Semak belukar"/>
    <x v="8"/>
    <x v="0"/>
    <x v="0"/>
  </r>
  <r>
    <n v="10367"/>
    <n v="4"/>
    <n v="31"/>
    <n v="10"/>
    <x v="0"/>
    <n v="0"/>
    <x v="288"/>
    <x v="288"/>
    <s v="Semak belukar rawa"/>
    <x v="0"/>
    <x v="0"/>
    <x v="0"/>
  </r>
  <r>
    <n v="10368"/>
    <n v="12"/>
    <n v="31"/>
    <n v="2"/>
    <x v="9"/>
    <n v="0"/>
    <x v="288"/>
    <x v="288"/>
    <s v="Hutan lahan kering sekunder / bekas tebangan"/>
    <x v="9"/>
    <x v="0"/>
    <x v="0"/>
  </r>
  <r>
    <n v="10369"/>
    <n v="24"/>
    <n v="36"/>
    <n v="12"/>
    <x v="3"/>
    <n v="0"/>
    <x v="290"/>
    <x v="290"/>
    <s v="Pertanian lahan kering"/>
    <x v="3"/>
    <x v="0"/>
    <x v="0"/>
  </r>
  <r>
    <n v="10370"/>
    <n v="1"/>
    <n v="36"/>
    <n v="16"/>
    <x v="7"/>
    <n v="0"/>
    <x v="290"/>
    <x v="290"/>
    <s v="Pemukiman"/>
    <x v="7"/>
    <x v="0"/>
    <x v="0"/>
  </r>
  <r>
    <n v="10371"/>
    <n v="67"/>
    <n v="31"/>
    <n v="5"/>
    <x v="9"/>
    <n v="0"/>
    <x v="288"/>
    <x v="288"/>
    <s v="Hutan mangrove primer"/>
    <x v="9"/>
    <x v="0"/>
    <x v="0"/>
  </r>
  <r>
    <n v="10372"/>
    <n v="64"/>
    <n v="31"/>
    <n v="5"/>
    <x v="11"/>
    <n v="0"/>
    <x v="288"/>
    <x v="288"/>
    <s v="Hutan mangrove primer"/>
    <x v="11"/>
    <x v="0"/>
    <x v="2"/>
  </r>
  <r>
    <n v="10373"/>
    <n v="5"/>
    <n v="31"/>
    <n v="5"/>
    <x v="1"/>
    <n v="0"/>
    <x v="288"/>
    <x v="288"/>
    <s v="Hutan mangrove primer"/>
    <x v="1"/>
    <x v="0"/>
    <x v="1"/>
  </r>
  <r>
    <n v="10374"/>
    <n v="3"/>
    <n v="31"/>
    <n v="5"/>
    <x v="4"/>
    <n v="0"/>
    <x v="288"/>
    <x v="288"/>
    <s v="Hutan mangrove primer"/>
    <x v="4"/>
    <x v="0"/>
    <x v="2"/>
  </r>
  <r>
    <n v="10375"/>
    <n v="2"/>
    <n v="31"/>
    <n v="2"/>
    <x v="15"/>
    <n v="0"/>
    <x v="288"/>
    <x v="288"/>
    <s v="Hutan lahan kering sekunder / bekas tebangan"/>
    <x v="15"/>
    <x v="0"/>
    <x v="1"/>
  </r>
  <r>
    <n v="10376"/>
    <n v="2"/>
    <n v="36"/>
    <n v="12"/>
    <x v="7"/>
    <n v="0"/>
    <x v="290"/>
    <x v="290"/>
    <s v="Pertanian lahan kering"/>
    <x v="7"/>
    <x v="0"/>
    <x v="0"/>
  </r>
  <r>
    <n v="10377"/>
    <n v="14"/>
    <n v="32"/>
    <n v="13"/>
    <x v="0"/>
    <n v="0"/>
    <x v="289"/>
    <x v="289"/>
    <s v="Pertanian lahan kering  campur semak / kebun campur"/>
    <x v="0"/>
    <x v="0"/>
    <x v="0"/>
  </r>
  <r>
    <n v="10378"/>
    <n v="22"/>
    <n v="31"/>
    <n v="12"/>
    <x v="8"/>
    <n v="0"/>
    <x v="288"/>
    <x v="288"/>
    <s v="Pertanian lahan kering"/>
    <x v="8"/>
    <x v="0"/>
    <x v="0"/>
  </r>
  <r>
    <n v="10379"/>
    <n v="5"/>
    <n v="31"/>
    <n v="18"/>
    <x v="9"/>
    <n v="0"/>
    <x v="288"/>
    <x v="288"/>
    <s v="Lahan terbuka"/>
    <x v="9"/>
    <x v="0"/>
    <x v="0"/>
  </r>
  <r>
    <n v="10380"/>
    <n v="13"/>
    <n v="36"/>
    <n v="0"/>
    <x v="1"/>
    <n v="0"/>
    <x v="290"/>
    <x v="290"/>
    <s v="No data"/>
    <x v="1"/>
    <x v="0"/>
    <x v="0"/>
  </r>
  <r>
    <n v="10381"/>
    <n v="1"/>
    <n v="36"/>
    <n v="0"/>
    <x v="3"/>
    <n v="0"/>
    <x v="290"/>
    <x v="290"/>
    <s v="No data"/>
    <x v="3"/>
    <x v="0"/>
    <x v="0"/>
  </r>
  <r>
    <n v="10382"/>
    <n v="38"/>
    <n v="36"/>
    <n v="0"/>
    <x v="0"/>
    <n v="0"/>
    <x v="290"/>
    <x v="290"/>
    <s v="No data"/>
    <x v="0"/>
    <x v="0"/>
    <x v="0"/>
  </r>
  <r>
    <n v="10383"/>
    <n v="9"/>
    <n v="36"/>
    <n v="0"/>
    <x v="7"/>
    <n v="0"/>
    <x v="290"/>
    <x v="290"/>
    <s v="No data"/>
    <x v="7"/>
    <x v="0"/>
    <x v="0"/>
  </r>
  <r>
    <n v="10384"/>
    <n v="11"/>
    <n v="31"/>
    <n v="5"/>
    <x v="8"/>
    <n v="0"/>
    <x v="288"/>
    <x v="288"/>
    <s v="Hutan mangrove primer"/>
    <x v="8"/>
    <x v="0"/>
    <x v="1"/>
  </r>
  <r>
    <n v="10385"/>
    <n v="4"/>
    <n v="32"/>
    <n v="0"/>
    <x v="5"/>
    <n v="0"/>
    <x v="289"/>
    <x v="289"/>
    <s v="No data"/>
    <x v="5"/>
    <x v="0"/>
    <x v="0"/>
  </r>
  <r>
    <n v="10386"/>
    <n v="4"/>
    <n v="32"/>
    <n v="9"/>
    <x v="0"/>
    <n v="0"/>
    <x v="289"/>
    <x v="289"/>
    <s v="Semak belukar"/>
    <x v="0"/>
    <x v="0"/>
    <x v="0"/>
  </r>
  <r>
    <n v="10387"/>
    <n v="5"/>
    <n v="36"/>
    <n v="0"/>
    <x v="12"/>
    <n v="0"/>
    <x v="290"/>
    <x v="290"/>
    <s v="No data"/>
    <x v="12"/>
    <x v="0"/>
    <x v="0"/>
  </r>
  <r>
    <n v="10388"/>
    <n v="8"/>
    <n v="36"/>
    <n v="0"/>
    <x v="4"/>
    <n v="0"/>
    <x v="290"/>
    <x v="290"/>
    <s v="No data"/>
    <x v="4"/>
    <x v="0"/>
    <x v="0"/>
  </r>
  <r>
    <n v="10389"/>
    <n v="209"/>
    <n v="36"/>
    <n v="1"/>
    <x v="13"/>
    <n v="0"/>
    <x v="290"/>
    <x v="290"/>
    <s v="Hutan lahan kering primer"/>
    <x v="13"/>
    <x v="0"/>
    <x v="0"/>
  </r>
  <r>
    <n v="10390"/>
    <n v="8"/>
    <n v="36"/>
    <n v="1"/>
    <x v="1"/>
    <n v="0"/>
    <x v="290"/>
    <x v="290"/>
    <s v="Hutan lahan kering primer"/>
    <x v="1"/>
    <x v="0"/>
    <x v="1"/>
  </r>
  <r>
    <n v="10391"/>
    <n v="2"/>
    <n v="32"/>
    <n v="18"/>
    <x v="0"/>
    <n v="0"/>
    <x v="289"/>
    <x v="289"/>
    <s v="Lahan terbuka"/>
    <x v="0"/>
    <x v="0"/>
    <x v="0"/>
  </r>
  <r>
    <n v="10392"/>
    <n v="1"/>
    <n v="32"/>
    <n v="18"/>
    <x v="2"/>
    <n v="0"/>
    <x v="289"/>
    <x v="289"/>
    <s v="Lahan terbuka"/>
    <x v="2"/>
    <x v="0"/>
    <x v="0"/>
  </r>
  <r>
    <n v="10393"/>
    <n v="5"/>
    <n v="31"/>
    <n v="12"/>
    <x v="9"/>
    <n v="0"/>
    <x v="288"/>
    <x v="288"/>
    <s v="Pertanian lahan kering"/>
    <x v="9"/>
    <x v="0"/>
    <x v="0"/>
  </r>
  <r>
    <n v="10394"/>
    <n v="1"/>
    <n v="32"/>
    <n v="0"/>
    <x v="2"/>
    <n v="0"/>
    <x v="289"/>
    <x v="289"/>
    <s v="No data"/>
    <x v="2"/>
    <x v="0"/>
    <x v="0"/>
  </r>
  <r>
    <n v="10395"/>
    <n v="2"/>
    <n v="31"/>
    <n v="5"/>
    <x v="0"/>
    <n v="0"/>
    <x v="288"/>
    <x v="288"/>
    <s v="Hutan mangrove primer"/>
    <x v="0"/>
    <x v="0"/>
    <x v="1"/>
  </r>
  <r>
    <n v="10396"/>
    <n v="11"/>
    <n v="32"/>
    <n v="18"/>
    <x v="7"/>
    <n v="0"/>
    <x v="289"/>
    <x v="289"/>
    <s v="Lahan terbuka"/>
    <x v="7"/>
    <x v="0"/>
    <x v="0"/>
  </r>
  <r>
    <n v="10397"/>
    <n v="2"/>
    <n v="36"/>
    <n v="9"/>
    <x v="0"/>
    <n v="0"/>
    <x v="290"/>
    <x v="290"/>
    <s v="Semak belukar"/>
    <x v="0"/>
    <x v="0"/>
    <x v="0"/>
  </r>
  <r>
    <n v="10398"/>
    <n v="1"/>
    <n v="36"/>
    <n v="13"/>
    <x v="0"/>
    <n v="0"/>
    <x v="290"/>
    <x v="290"/>
    <s v="Pertanian lahan kering  campur semak / kebun campur"/>
    <x v="0"/>
    <x v="0"/>
    <x v="0"/>
  </r>
  <r>
    <n v="10399"/>
    <n v="4"/>
    <n v="36"/>
    <n v="1"/>
    <x v="0"/>
    <n v="0"/>
    <x v="290"/>
    <x v="290"/>
    <s v="Hutan lahan kering primer"/>
    <x v="0"/>
    <x v="0"/>
    <x v="1"/>
  </r>
  <r>
    <n v="10400"/>
    <n v="64"/>
    <n v="289"/>
    <n v="0"/>
    <x v="0"/>
    <n v="0"/>
    <x v="293"/>
    <x v="293"/>
    <s v="No data"/>
    <x v="0"/>
    <x v="0"/>
    <x v="0"/>
  </r>
  <r>
    <n v="10401"/>
    <n v="1"/>
    <n v="289"/>
    <n v="11"/>
    <x v="0"/>
    <n v="0"/>
    <x v="293"/>
    <x v="293"/>
    <s v="Savanna / Padang rumput"/>
    <x v="0"/>
    <x v="0"/>
    <x v="0"/>
  </r>
  <r>
    <n v="10402"/>
    <n v="13609"/>
    <n v="289"/>
    <n v="11"/>
    <x v="7"/>
    <n v="0"/>
    <x v="293"/>
    <x v="293"/>
    <s v="Savanna / Padang rumput"/>
    <x v="7"/>
    <x v="0"/>
    <x v="0"/>
  </r>
  <r>
    <n v="10403"/>
    <n v="2547"/>
    <n v="289"/>
    <n v="11"/>
    <x v="1"/>
    <n v="0"/>
    <x v="293"/>
    <x v="293"/>
    <s v="Savanna / Padang rumput"/>
    <x v="1"/>
    <x v="0"/>
    <x v="0"/>
  </r>
  <r>
    <n v="10404"/>
    <n v="1177"/>
    <n v="290"/>
    <n v="11"/>
    <x v="1"/>
    <n v="0"/>
    <x v="294"/>
    <x v="294"/>
    <s v="Savanna / Padang rumput"/>
    <x v="1"/>
    <x v="0"/>
    <x v="0"/>
  </r>
  <r>
    <n v="10405"/>
    <n v="1"/>
    <n v="290"/>
    <n v="11"/>
    <x v="0"/>
    <n v="0"/>
    <x v="294"/>
    <x v="294"/>
    <s v="Savanna / Padang rumput"/>
    <x v="0"/>
    <x v="0"/>
    <x v="0"/>
  </r>
  <r>
    <n v="10406"/>
    <n v="265"/>
    <n v="290"/>
    <n v="11"/>
    <x v="4"/>
    <n v="0"/>
    <x v="294"/>
    <x v="294"/>
    <s v="Savanna / Padang rumput"/>
    <x v="4"/>
    <x v="0"/>
    <x v="0"/>
  </r>
  <r>
    <n v="10407"/>
    <n v="218"/>
    <n v="289"/>
    <n v="0"/>
    <x v="7"/>
    <n v="0"/>
    <x v="293"/>
    <x v="293"/>
    <s v="No data"/>
    <x v="7"/>
    <x v="0"/>
    <x v="0"/>
  </r>
  <r>
    <n v="10408"/>
    <n v="69"/>
    <n v="289"/>
    <n v="11"/>
    <x v="5"/>
    <n v="0"/>
    <x v="293"/>
    <x v="293"/>
    <s v="Savanna / Padang rumput"/>
    <x v="5"/>
    <x v="0"/>
    <x v="0"/>
  </r>
  <r>
    <n v="10409"/>
    <n v="62"/>
    <n v="289"/>
    <n v="9"/>
    <x v="5"/>
    <n v="0"/>
    <x v="293"/>
    <x v="293"/>
    <s v="Semak belukar"/>
    <x v="5"/>
    <x v="0"/>
    <x v="0"/>
  </r>
  <r>
    <n v="10410"/>
    <n v="29"/>
    <n v="289"/>
    <n v="9"/>
    <x v="1"/>
    <n v="0"/>
    <x v="293"/>
    <x v="293"/>
    <s v="Semak belukar"/>
    <x v="1"/>
    <x v="0"/>
    <x v="0"/>
  </r>
  <r>
    <n v="10411"/>
    <n v="43"/>
    <n v="290"/>
    <n v="9"/>
    <x v="1"/>
    <n v="0"/>
    <x v="294"/>
    <x v="294"/>
    <s v="Semak belukar"/>
    <x v="1"/>
    <x v="0"/>
    <x v="0"/>
  </r>
  <r>
    <n v="10412"/>
    <n v="17"/>
    <n v="289"/>
    <n v="0"/>
    <x v="1"/>
    <n v="0"/>
    <x v="293"/>
    <x v="293"/>
    <s v="No data"/>
    <x v="1"/>
    <x v="0"/>
    <x v="0"/>
  </r>
  <r>
    <n v="10413"/>
    <n v="116"/>
    <n v="290"/>
    <n v="11"/>
    <x v="5"/>
    <n v="0"/>
    <x v="294"/>
    <x v="294"/>
    <s v="Savanna / Padang rumput"/>
    <x v="5"/>
    <x v="0"/>
    <x v="0"/>
  </r>
  <r>
    <n v="10414"/>
    <n v="258"/>
    <n v="239"/>
    <n v="0"/>
    <x v="0"/>
    <n v="0"/>
    <x v="295"/>
    <x v="295"/>
    <s v="No data"/>
    <x v="0"/>
    <x v="0"/>
    <x v="0"/>
  </r>
  <r>
    <n v="10415"/>
    <n v="114"/>
    <n v="239"/>
    <n v="0"/>
    <x v="2"/>
    <n v="0"/>
    <x v="295"/>
    <x v="295"/>
    <s v="No data"/>
    <x v="2"/>
    <x v="0"/>
    <x v="0"/>
  </r>
  <r>
    <n v="10416"/>
    <n v="310"/>
    <n v="239"/>
    <n v="11"/>
    <x v="2"/>
    <n v="0"/>
    <x v="295"/>
    <x v="295"/>
    <s v="Savanna / Padang rumput"/>
    <x v="2"/>
    <x v="0"/>
    <x v="0"/>
  </r>
  <r>
    <n v="10417"/>
    <n v="91"/>
    <n v="239"/>
    <n v="18"/>
    <x v="2"/>
    <n v="0"/>
    <x v="295"/>
    <x v="295"/>
    <s v="Lahan terbuka"/>
    <x v="2"/>
    <x v="0"/>
    <x v="0"/>
  </r>
  <r>
    <n v="10418"/>
    <n v="559"/>
    <n v="239"/>
    <n v="11"/>
    <x v="4"/>
    <n v="0"/>
    <x v="295"/>
    <x v="295"/>
    <s v="Savanna / Padang rumput"/>
    <x v="4"/>
    <x v="0"/>
    <x v="0"/>
  </r>
  <r>
    <n v="10419"/>
    <n v="203"/>
    <n v="290"/>
    <n v="18"/>
    <x v="1"/>
    <n v="0"/>
    <x v="294"/>
    <x v="294"/>
    <s v="Lahan terbuka"/>
    <x v="1"/>
    <x v="0"/>
    <x v="0"/>
  </r>
  <r>
    <n v="10420"/>
    <n v="98"/>
    <n v="289"/>
    <n v="2"/>
    <x v="5"/>
    <n v="0"/>
    <x v="293"/>
    <x v="293"/>
    <s v="Hutan lahan kering sekunder / bekas tebangan"/>
    <x v="5"/>
    <x v="0"/>
    <x v="1"/>
  </r>
  <r>
    <n v="10421"/>
    <n v="5108"/>
    <n v="239"/>
    <n v="2"/>
    <x v="4"/>
    <n v="0"/>
    <x v="295"/>
    <x v="295"/>
    <s v="Hutan lahan kering sekunder / bekas tebangan"/>
    <x v="4"/>
    <x v="0"/>
    <x v="0"/>
  </r>
  <r>
    <n v="10422"/>
    <n v="5"/>
    <n v="289"/>
    <n v="2"/>
    <x v="1"/>
    <n v="0"/>
    <x v="293"/>
    <x v="293"/>
    <s v="Hutan lahan kering sekunder / bekas tebangan"/>
    <x v="1"/>
    <x v="0"/>
    <x v="1"/>
  </r>
  <r>
    <n v="10423"/>
    <n v="3579"/>
    <n v="290"/>
    <n v="11"/>
    <x v="7"/>
    <n v="0"/>
    <x v="294"/>
    <x v="294"/>
    <s v="Savanna / Padang rumput"/>
    <x v="7"/>
    <x v="0"/>
    <x v="0"/>
  </r>
  <r>
    <n v="10424"/>
    <n v="27"/>
    <n v="289"/>
    <n v="11"/>
    <x v="17"/>
    <n v="0"/>
    <x v="293"/>
    <x v="293"/>
    <s v="Savanna / Padang rumput"/>
    <x v="17"/>
    <x v="0"/>
    <x v="0"/>
  </r>
  <r>
    <n v="10425"/>
    <n v="144"/>
    <n v="289"/>
    <n v="2"/>
    <x v="7"/>
    <n v="0"/>
    <x v="293"/>
    <x v="293"/>
    <s v="Hutan lahan kering sekunder / bekas tebangan"/>
    <x v="7"/>
    <x v="0"/>
    <x v="1"/>
  </r>
  <r>
    <n v="10426"/>
    <n v="151"/>
    <n v="239"/>
    <n v="0"/>
    <x v="4"/>
    <n v="0"/>
    <x v="295"/>
    <x v="295"/>
    <s v="No data"/>
    <x v="4"/>
    <x v="0"/>
    <x v="0"/>
  </r>
  <r>
    <n v="10427"/>
    <n v="199"/>
    <n v="289"/>
    <n v="1"/>
    <x v="7"/>
    <n v="0"/>
    <x v="293"/>
    <x v="293"/>
    <s v="Hutan lahan kering primer"/>
    <x v="7"/>
    <x v="0"/>
    <x v="1"/>
  </r>
  <r>
    <n v="10428"/>
    <n v="67"/>
    <n v="290"/>
    <n v="9"/>
    <x v="5"/>
    <n v="0"/>
    <x v="294"/>
    <x v="294"/>
    <s v="Semak belukar"/>
    <x v="5"/>
    <x v="0"/>
    <x v="0"/>
  </r>
  <r>
    <n v="10429"/>
    <n v="4"/>
    <n v="289"/>
    <n v="0"/>
    <x v="17"/>
    <n v="0"/>
    <x v="293"/>
    <x v="293"/>
    <s v="No data"/>
    <x v="17"/>
    <x v="0"/>
    <x v="0"/>
  </r>
  <r>
    <n v="10430"/>
    <n v="11"/>
    <n v="291"/>
    <n v="0"/>
    <x v="0"/>
    <n v="0"/>
    <x v="296"/>
    <x v="296"/>
    <s v="No data"/>
    <x v="0"/>
    <x v="0"/>
    <x v="0"/>
  </r>
  <r>
    <n v="10431"/>
    <n v="18"/>
    <n v="291"/>
    <n v="0"/>
    <x v="1"/>
    <n v="0"/>
    <x v="296"/>
    <x v="296"/>
    <s v="No data"/>
    <x v="1"/>
    <x v="0"/>
    <x v="0"/>
  </r>
  <r>
    <n v="10432"/>
    <n v="1072"/>
    <n v="291"/>
    <n v="11"/>
    <x v="1"/>
    <n v="0"/>
    <x v="296"/>
    <x v="296"/>
    <s v="Savanna / Padang rumput"/>
    <x v="1"/>
    <x v="0"/>
    <x v="0"/>
  </r>
  <r>
    <n v="10433"/>
    <n v="2"/>
    <n v="290"/>
    <n v="0"/>
    <x v="1"/>
    <n v="0"/>
    <x v="294"/>
    <x v="294"/>
    <s v="No data"/>
    <x v="1"/>
    <x v="0"/>
    <x v="0"/>
  </r>
  <r>
    <n v="10434"/>
    <n v="3927"/>
    <n v="239"/>
    <n v="2"/>
    <x v="2"/>
    <n v="0"/>
    <x v="295"/>
    <x v="295"/>
    <s v="Hutan lahan kering sekunder / bekas tebangan"/>
    <x v="2"/>
    <x v="0"/>
    <x v="1"/>
  </r>
  <r>
    <n v="10435"/>
    <n v="57"/>
    <n v="289"/>
    <n v="13"/>
    <x v="1"/>
    <n v="0"/>
    <x v="293"/>
    <x v="293"/>
    <s v="Pertanian lahan kering  campur semak / kebun campur"/>
    <x v="1"/>
    <x v="0"/>
    <x v="0"/>
  </r>
  <r>
    <n v="10436"/>
    <n v="34"/>
    <n v="289"/>
    <n v="1"/>
    <x v="1"/>
    <n v="0"/>
    <x v="293"/>
    <x v="293"/>
    <s v="Hutan lahan kering primer"/>
    <x v="1"/>
    <x v="0"/>
    <x v="1"/>
  </r>
  <r>
    <n v="10437"/>
    <n v="2341"/>
    <n v="291"/>
    <n v="11"/>
    <x v="7"/>
    <n v="0"/>
    <x v="296"/>
    <x v="296"/>
    <s v="Savanna / Padang rumput"/>
    <x v="7"/>
    <x v="0"/>
    <x v="0"/>
  </r>
  <r>
    <n v="10438"/>
    <n v="13"/>
    <n v="291"/>
    <n v="16"/>
    <x v="1"/>
    <n v="0"/>
    <x v="296"/>
    <x v="296"/>
    <s v="Pemukiman"/>
    <x v="1"/>
    <x v="0"/>
    <x v="0"/>
  </r>
  <r>
    <n v="10439"/>
    <n v="311"/>
    <n v="291"/>
    <n v="16"/>
    <x v="7"/>
    <n v="0"/>
    <x v="296"/>
    <x v="296"/>
    <s v="Pemukiman"/>
    <x v="7"/>
    <x v="0"/>
    <x v="0"/>
  </r>
  <r>
    <n v="10440"/>
    <n v="2"/>
    <n v="291"/>
    <n v="13"/>
    <x v="1"/>
    <n v="0"/>
    <x v="296"/>
    <x v="296"/>
    <s v="Pertanian lahan kering  campur semak / kebun campur"/>
    <x v="1"/>
    <x v="0"/>
    <x v="0"/>
  </r>
  <r>
    <n v="10441"/>
    <n v="7"/>
    <n v="239"/>
    <n v="11"/>
    <x v="1"/>
    <n v="0"/>
    <x v="295"/>
    <x v="295"/>
    <s v="Savanna / Padang rumput"/>
    <x v="1"/>
    <x v="0"/>
    <x v="0"/>
  </r>
  <r>
    <n v="10442"/>
    <n v="100"/>
    <n v="291"/>
    <n v="13"/>
    <x v="7"/>
    <n v="0"/>
    <x v="296"/>
    <x v="296"/>
    <s v="Pertanian lahan kering  campur semak / kebun campur"/>
    <x v="7"/>
    <x v="0"/>
    <x v="0"/>
  </r>
  <r>
    <n v="10443"/>
    <n v="1"/>
    <n v="239"/>
    <n v="0"/>
    <x v="1"/>
    <n v="0"/>
    <x v="295"/>
    <x v="295"/>
    <s v="No data"/>
    <x v="1"/>
    <x v="0"/>
    <x v="0"/>
  </r>
  <r>
    <n v="10444"/>
    <n v="3"/>
    <n v="239"/>
    <n v="18"/>
    <x v="4"/>
    <n v="0"/>
    <x v="295"/>
    <x v="295"/>
    <s v="Lahan terbuka"/>
    <x v="4"/>
    <x v="0"/>
    <x v="0"/>
  </r>
  <r>
    <n v="10445"/>
    <n v="92"/>
    <n v="289"/>
    <n v="11"/>
    <x v="6"/>
    <n v="0"/>
    <x v="293"/>
    <x v="293"/>
    <s v="Savanna / Padang rumput"/>
    <x v="6"/>
    <x v="0"/>
    <x v="0"/>
  </r>
  <r>
    <n v="10446"/>
    <n v="54"/>
    <n v="291"/>
    <n v="13"/>
    <x v="17"/>
    <n v="0"/>
    <x v="296"/>
    <x v="296"/>
    <s v="Pertanian lahan kering  campur semak / kebun campur"/>
    <x v="17"/>
    <x v="0"/>
    <x v="0"/>
  </r>
  <r>
    <n v="10447"/>
    <n v="19"/>
    <n v="289"/>
    <n v="16"/>
    <x v="1"/>
    <n v="0"/>
    <x v="293"/>
    <x v="293"/>
    <s v="Pemukiman"/>
    <x v="1"/>
    <x v="0"/>
    <x v="0"/>
  </r>
  <r>
    <n v="10448"/>
    <n v="74"/>
    <n v="289"/>
    <n v="16"/>
    <x v="6"/>
    <n v="0"/>
    <x v="293"/>
    <x v="293"/>
    <s v="Pemukiman"/>
    <x v="6"/>
    <x v="0"/>
    <x v="0"/>
  </r>
  <r>
    <n v="10449"/>
    <n v="9"/>
    <n v="289"/>
    <n v="13"/>
    <x v="6"/>
    <n v="0"/>
    <x v="293"/>
    <x v="293"/>
    <s v="Pertanian lahan kering  campur semak / kebun campur"/>
    <x v="6"/>
    <x v="0"/>
    <x v="0"/>
  </r>
  <r>
    <n v="10450"/>
    <n v="20"/>
    <n v="239"/>
    <n v="11"/>
    <x v="3"/>
    <n v="0"/>
    <x v="295"/>
    <x v="295"/>
    <s v="Savanna / Padang rumput"/>
    <x v="3"/>
    <x v="0"/>
    <x v="0"/>
  </r>
  <r>
    <n v="10451"/>
    <n v="86"/>
    <n v="239"/>
    <n v="18"/>
    <x v="8"/>
    <n v="0"/>
    <x v="295"/>
    <x v="295"/>
    <s v="Lahan terbuka"/>
    <x v="8"/>
    <x v="0"/>
    <x v="0"/>
  </r>
  <r>
    <n v="10452"/>
    <n v="5"/>
    <n v="239"/>
    <n v="0"/>
    <x v="3"/>
    <n v="0"/>
    <x v="295"/>
    <x v="295"/>
    <s v="No data"/>
    <x v="3"/>
    <x v="0"/>
    <x v="0"/>
  </r>
  <r>
    <n v="10453"/>
    <n v="7"/>
    <n v="289"/>
    <n v="14"/>
    <x v="1"/>
    <n v="0"/>
    <x v="293"/>
    <x v="293"/>
    <s v="Sawah"/>
    <x v="1"/>
    <x v="0"/>
    <x v="0"/>
  </r>
  <r>
    <n v="10454"/>
    <n v="60"/>
    <n v="290"/>
    <n v="2"/>
    <x v="6"/>
    <n v="0"/>
    <x v="294"/>
    <x v="294"/>
    <s v="Hutan lahan kering sekunder / bekas tebangan"/>
    <x v="6"/>
    <x v="0"/>
    <x v="1"/>
  </r>
  <r>
    <n v="10455"/>
    <n v="4"/>
    <n v="290"/>
    <n v="11"/>
    <x v="6"/>
    <n v="0"/>
    <x v="294"/>
    <x v="294"/>
    <s v="Savanna / Padang rumput"/>
    <x v="6"/>
    <x v="0"/>
    <x v="0"/>
  </r>
  <r>
    <n v="10456"/>
    <n v="196"/>
    <n v="239"/>
    <n v="2"/>
    <x v="3"/>
    <n v="0"/>
    <x v="295"/>
    <x v="295"/>
    <s v="Hutan lahan kering sekunder / bekas tebangan"/>
    <x v="3"/>
    <x v="0"/>
    <x v="1"/>
  </r>
  <r>
    <n v="10457"/>
    <n v="288"/>
    <n v="291"/>
    <n v="2"/>
    <x v="7"/>
    <n v="0"/>
    <x v="296"/>
    <x v="296"/>
    <s v="Hutan lahan kering sekunder / bekas tebangan"/>
    <x v="7"/>
    <x v="0"/>
    <x v="1"/>
  </r>
  <r>
    <n v="10458"/>
    <n v="1"/>
    <n v="291"/>
    <n v="16"/>
    <x v="17"/>
    <n v="0"/>
    <x v="296"/>
    <x v="296"/>
    <s v="Pemukiman"/>
    <x v="17"/>
    <x v="0"/>
    <x v="0"/>
  </r>
  <r>
    <n v="10459"/>
    <n v="38"/>
    <n v="290"/>
    <n v="2"/>
    <x v="7"/>
    <n v="0"/>
    <x v="294"/>
    <x v="294"/>
    <s v="Hutan lahan kering sekunder / bekas tebangan"/>
    <x v="7"/>
    <x v="0"/>
    <x v="1"/>
  </r>
  <r>
    <n v="10460"/>
    <n v="109"/>
    <n v="239"/>
    <n v="2"/>
    <x v="12"/>
    <n v="0"/>
    <x v="295"/>
    <x v="295"/>
    <s v="Hutan lahan kering sekunder / bekas tebangan"/>
    <x v="12"/>
    <x v="0"/>
    <x v="1"/>
  </r>
  <r>
    <n v="10461"/>
    <n v="9"/>
    <n v="239"/>
    <n v="20"/>
    <x v="11"/>
    <n v="0"/>
    <x v="295"/>
    <x v="295"/>
    <s v="Tubuh air"/>
    <x v="11"/>
    <x v="0"/>
    <x v="0"/>
  </r>
  <r>
    <n v="10462"/>
    <n v="16"/>
    <n v="239"/>
    <n v="2"/>
    <x v="8"/>
    <n v="0"/>
    <x v="295"/>
    <x v="295"/>
    <s v="Hutan lahan kering sekunder / bekas tebangan"/>
    <x v="8"/>
    <x v="0"/>
    <x v="1"/>
  </r>
  <r>
    <n v="10463"/>
    <n v="1469"/>
    <n v="239"/>
    <n v="20"/>
    <x v="12"/>
    <n v="0"/>
    <x v="295"/>
    <x v="295"/>
    <s v="Tubuh air"/>
    <x v="12"/>
    <x v="0"/>
    <x v="0"/>
  </r>
  <r>
    <n v="10464"/>
    <n v="124"/>
    <n v="239"/>
    <n v="20"/>
    <x v="4"/>
    <n v="0"/>
    <x v="295"/>
    <x v="295"/>
    <s v="Tubuh air"/>
    <x v="4"/>
    <x v="0"/>
    <x v="0"/>
  </r>
  <r>
    <n v="10465"/>
    <n v="19"/>
    <n v="239"/>
    <n v="20"/>
    <x v="2"/>
    <n v="0"/>
    <x v="295"/>
    <x v="295"/>
    <s v="Tubuh air"/>
    <x v="2"/>
    <x v="0"/>
    <x v="0"/>
  </r>
  <r>
    <n v="10466"/>
    <n v="156"/>
    <n v="239"/>
    <n v="2"/>
    <x v="11"/>
    <n v="0"/>
    <x v="295"/>
    <x v="295"/>
    <s v="Hutan lahan kering sekunder / bekas tebangan"/>
    <x v="11"/>
    <x v="0"/>
    <x v="0"/>
  </r>
  <r>
    <n v="10467"/>
    <n v="1"/>
    <n v="290"/>
    <n v="2"/>
    <x v="1"/>
    <n v="0"/>
    <x v="294"/>
    <x v="294"/>
    <s v="Hutan lahan kering sekunder / bekas tebangan"/>
    <x v="1"/>
    <x v="0"/>
    <x v="1"/>
  </r>
  <r>
    <n v="10468"/>
    <n v="35"/>
    <n v="239"/>
    <n v="2"/>
    <x v="0"/>
    <n v="0"/>
    <x v="295"/>
    <x v="295"/>
    <s v="Hutan lahan kering sekunder / bekas tebangan"/>
    <x v="0"/>
    <x v="0"/>
    <x v="1"/>
  </r>
  <r>
    <n v="10469"/>
    <n v="936"/>
    <n v="290"/>
    <n v="9"/>
    <x v="7"/>
    <n v="0"/>
    <x v="294"/>
    <x v="294"/>
    <s v="Semak belukar"/>
    <x v="7"/>
    <x v="0"/>
    <x v="0"/>
  </r>
  <r>
    <n v="10470"/>
    <n v="180"/>
    <n v="289"/>
    <n v="9"/>
    <x v="3"/>
    <n v="0"/>
    <x v="293"/>
    <x v="293"/>
    <s v="Semak belukar"/>
    <x v="3"/>
    <x v="0"/>
    <x v="0"/>
  </r>
  <r>
    <n v="10471"/>
    <n v="1"/>
    <n v="291"/>
    <n v="13"/>
    <x v="0"/>
    <n v="0"/>
    <x v="296"/>
    <x v="296"/>
    <s v="Pertanian lahan kering  campur semak / kebun campur"/>
    <x v="0"/>
    <x v="0"/>
    <x v="0"/>
  </r>
  <r>
    <n v="10472"/>
    <n v="47"/>
    <n v="289"/>
    <n v="9"/>
    <x v="7"/>
    <n v="0"/>
    <x v="293"/>
    <x v="293"/>
    <s v="Semak belukar"/>
    <x v="7"/>
    <x v="0"/>
    <x v="0"/>
  </r>
  <r>
    <n v="10473"/>
    <n v="74"/>
    <n v="289"/>
    <n v="11"/>
    <x v="3"/>
    <n v="0"/>
    <x v="293"/>
    <x v="293"/>
    <s v="Savanna / Padang rumput"/>
    <x v="3"/>
    <x v="0"/>
    <x v="0"/>
  </r>
  <r>
    <n v="10474"/>
    <n v="16"/>
    <n v="239"/>
    <n v="0"/>
    <x v="12"/>
    <n v="0"/>
    <x v="295"/>
    <x v="295"/>
    <s v="No data"/>
    <x v="12"/>
    <x v="0"/>
    <x v="0"/>
  </r>
  <r>
    <n v="10475"/>
    <n v="60"/>
    <n v="289"/>
    <n v="16"/>
    <x v="3"/>
    <n v="0"/>
    <x v="293"/>
    <x v="293"/>
    <s v="Pemukiman"/>
    <x v="3"/>
    <x v="0"/>
    <x v="0"/>
  </r>
  <r>
    <n v="10476"/>
    <n v="450"/>
    <n v="239"/>
    <n v="1"/>
    <x v="4"/>
    <n v="0"/>
    <x v="295"/>
    <x v="295"/>
    <s v="Hutan lahan kering primer"/>
    <x v="4"/>
    <x v="0"/>
    <x v="2"/>
  </r>
  <r>
    <n v="10477"/>
    <n v="23"/>
    <n v="289"/>
    <n v="16"/>
    <x v="2"/>
    <n v="0"/>
    <x v="293"/>
    <x v="293"/>
    <s v="Pemukiman"/>
    <x v="2"/>
    <x v="0"/>
    <x v="0"/>
  </r>
  <r>
    <n v="10478"/>
    <n v="3"/>
    <n v="239"/>
    <n v="0"/>
    <x v="13"/>
    <n v="0"/>
    <x v="295"/>
    <x v="295"/>
    <s v="No data"/>
    <x v="13"/>
    <x v="0"/>
    <x v="0"/>
  </r>
  <r>
    <n v="10479"/>
    <n v="22"/>
    <n v="239"/>
    <n v="1"/>
    <x v="13"/>
    <n v="0"/>
    <x v="295"/>
    <x v="295"/>
    <s v="Hutan lahan kering primer"/>
    <x v="13"/>
    <x v="0"/>
    <x v="0"/>
  </r>
  <r>
    <n v="10480"/>
    <n v="4"/>
    <n v="239"/>
    <n v="1"/>
    <x v="0"/>
    <n v="0"/>
    <x v="295"/>
    <x v="295"/>
    <s v="Hutan lahan kering primer"/>
    <x v="0"/>
    <x v="0"/>
    <x v="1"/>
  </r>
  <r>
    <n v="10481"/>
    <n v="35"/>
    <n v="289"/>
    <n v="23"/>
    <x v="3"/>
    <n v="0"/>
    <x v="293"/>
    <x v="293"/>
    <s v="Bandara"/>
    <x v="3"/>
    <x v="0"/>
    <x v="0"/>
  </r>
  <r>
    <n v="10482"/>
    <n v="8"/>
    <n v="289"/>
    <n v="23"/>
    <x v="7"/>
    <n v="0"/>
    <x v="293"/>
    <x v="293"/>
    <s v="Bandara"/>
    <x v="7"/>
    <x v="0"/>
    <x v="0"/>
  </r>
  <r>
    <n v="10483"/>
    <n v="1"/>
    <n v="289"/>
    <n v="0"/>
    <x v="2"/>
    <n v="0"/>
    <x v="293"/>
    <x v="293"/>
    <s v="No data"/>
    <x v="2"/>
    <x v="0"/>
    <x v="0"/>
  </r>
  <r>
    <n v="10484"/>
    <n v="8"/>
    <n v="289"/>
    <n v="0"/>
    <x v="3"/>
    <n v="0"/>
    <x v="293"/>
    <x v="293"/>
    <s v="No data"/>
    <x v="3"/>
    <x v="0"/>
    <x v="0"/>
  </r>
  <r>
    <n v="10485"/>
    <n v="16"/>
    <n v="289"/>
    <n v="23"/>
    <x v="10"/>
    <n v="0"/>
    <x v="293"/>
    <x v="293"/>
    <s v="Bandara"/>
    <x v="10"/>
    <x v="0"/>
    <x v="0"/>
  </r>
  <r>
    <n v="10486"/>
    <n v="4"/>
    <n v="239"/>
    <n v="0"/>
    <x v="8"/>
    <n v="0"/>
    <x v="295"/>
    <x v="295"/>
    <s v="No data"/>
    <x v="8"/>
    <x v="0"/>
    <x v="0"/>
  </r>
  <r>
    <n v="10487"/>
    <n v="13"/>
    <n v="239"/>
    <n v="1"/>
    <x v="12"/>
    <n v="0"/>
    <x v="295"/>
    <x v="295"/>
    <s v="Hutan lahan kering primer"/>
    <x v="12"/>
    <x v="0"/>
    <x v="1"/>
  </r>
  <r>
    <n v="10488"/>
    <n v="1"/>
    <n v="289"/>
    <n v="16"/>
    <x v="12"/>
    <n v="0"/>
    <x v="293"/>
    <x v="293"/>
    <s v="Pemukiman"/>
    <x v="12"/>
    <x v="0"/>
    <x v="0"/>
  </r>
  <r>
    <n v="10489"/>
    <n v="189"/>
    <n v="289"/>
    <n v="11"/>
    <x v="4"/>
    <n v="0"/>
    <x v="293"/>
    <x v="293"/>
    <s v="Savanna / Padang rumput"/>
    <x v="4"/>
    <x v="0"/>
    <x v="0"/>
  </r>
  <r>
    <n v="10490"/>
    <n v="51"/>
    <n v="289"/>
    <n v="2"/>
    <x v="3"/>
    <n v="0"/>
    <x v="293"/>
    <x v="293"/>
    <s v="Hutan lahan kering sekunder / bekas tebangan"/>
    <x v="3"/>
    <x v="0"/>
    <x v="1"/>
  </r>
  <r>
    <n v="10491"/>
    <n v="1"/>
    <n v="289"/>
    <n v="2"/>
    <x v="12"/>
    <n v="0"/>
    <x v="293"/>
    <x v="293"/>
    <s v="Hutan lahan kering sekunder / bekas tebangan"/>
    <x v="12"/>
    <x v="0"/>
    <x v="1"/>
  </r>
  <r>
    <n v="10492"/>
    <n v="618"/>
    <n v="239"/>
    <n v="9"/>
    <x v="4"/>
    <n v="0"/>
    <x v="295"/>
    <x v="295"/>
    <s v="Semak belukar"/>
    <x v="4"/>
    <x v="0"/>
    <x v="0"/>
  </r>
  <r>
    <n v="10493"/>
    <n v="40"/>
    <n v="239"/>
    <n v="9"/>
    <x v="12"/>
    <n v="0"/>
    <x v="295"/>
    <x v="295"/>
    <s v="Semak belukar"/>
    <x v="12"/>
    <x v="0"/>
    <x v="0"/>
  </r>
  <r>
    <n v="10494"/>
    <n v="1721"/>
    <n v="239"/>
    <n v="9"/>
    <x v="2"/>
    <n v="0"/>
    <x v="295"/>
    <x v="295"/>
    <s v="Semak belukar"/>
    <x v="2"/>
    <x v="0"/>
    <x v="0"/>
  </r>
  <r>
    <n v="10495"/>
    <n v="9"/>
    <n v="289"/>
    <n v="2"/>
    <x v="6"/>
    <n v="0"/>
    <x v="293"/>
    <x v="293"/>
    <s v="Hutan lahan kering sekunder / bekas tebangan"/>
    <x v="6"/>
    <x v="0"/>
    <x v="1"/>
  </r>
  <r>
    <n v="10496"/>
    <n v="44"/>
    <n v="289"/>
    <n v="1"/>
    <x v="6"/>
    <n v="0"/>
    <x v="293"/>
    <x v="293"/>
    <s v="Hutan lahan kering primer"/>
    <x v="6"/>
    <x v="0"/>
    <x v="1"/>
  </r>
  <r>
    <n v="10497"/>
    <n v="7"/>
    <n v="239"/>
    <n v="18"/>
    <x v="3"/>
    <n v="0"/>
    <x v="295"/>
    <x v="295"/>
    <s v="Lahan terbuka"/>
    <x v="3"/>
    <x v="0"/>
    <x v="0"/>
  </r>
  <r>
    <n v="10498"/>
    <n v="65"/>
    <n v="289"/>
    <n v="1"/>
    <x v="4"/>
    <n v="0"/>
    <x v="293"/>
    <x v="293"/>
    <s v="Hutan lahan kering primer"/>
    <x v="4"/>
    <x v="0"/>
    <x v="2"/>
  </r>
  <r>
    <n v="10499"/>
    <n v="105"/>
    <n v="239"/>
    <n v="5"/>
    <x v="4"/>
    <n v="0"/>
    <x v="295"/>
    <x v="295"/>
    <s v="Hutan mangrove primer"/>
    <x v="4"/>
    <x v="0"/>
    <x v="2"/>
  </r>
  <r>
    <n v="10500"/>
    <n v="2"/>
    <n v="289"/>
    <n v="0"/>
    <x v="4"/>
    <n v="0"/>
    <x v="293"/>
    <x v="293"/>
    <s v="No data"/>
    <x v="4"/>
    <x v="0"/>
    <x v="0"/>
  </r>
  <r>
    <n v="10501"/>
    <n v="53"/>
    <n v="239"/>
    <n v="5"/>
    <x v="2"/>
    <n v="0"/>
    <x v="295"/>
    <x v="295"/>
    <s v="Hutan mangrove primer"/>
    <x v="2"/>
    <x v="0"/>
    <x v="1"/>
  </r>
  <r>
    <n v="10502"/>
    <n v="7"/>
    <n v="239"/>
    <n v="18"/>
    <x v="0"/>
    <n v="0"/>
    <x v="295"/>
    <x v="295"/>
    <s v="Lahan terbuka"/>
    <x v="0"/>
    <x v="0"/>
    <x v="0"/>
  </r>
  <r>
    <n v="10503"/>
    <n v="122"/>
    <n v="289"/>
    <n v="2"/>
    <x v="4"/>
    <n v="0"/>
    <x v="293"/>
    <x v="293"/>
    <s v="Hutan lahan kering sekunder / bekas tebangan"/>
    <x v="4"/>
    <x v="0"/>
    <x v="0"/>
  </r>
  <r>
    <n v="10504"/>
    <n v="58"/>
    <n v="289"/>
    <n v="16"/>
    <x v="7"/>
    <n v="0"/>
    <x v="293"/>
    <x v="293"/>
    <s v="Pemukiman"/>
    <x v="7"/>
    <x v="0"/>
    <x v="0"/>
  </r>
  <r>
    <n v="10505"/>
    <n v="1"/>
    <n v="291"/>
    <n v="2"/>
    <x v="0"/>
    <n v="0"/>
    <x v="296"/>
    <x v="296"/>
    <s v="Hutan lahan kering sekunder / bekas tebangan"/>
    <x v="0"/>
    <x v="0"/>
    <x v="1"/>
  </r>
  <r>
    <n v="10506"/>
    <n v="41"/>
    <n v="239"/>
    <n v="20"/>
    <x v="20"/>
    <n v="0"/>
    <x v="295"/>
    <x v="295"/>
    <s v="Tubuh air"/>
    <x v="20"/>
    <x v="0"/>
    <x v="0"/>
  </r>
  <r>
    <n v="10507"/>
    <n v="11"/>
    <n v="239"/>
    <n v="5"/>
    <x v="8"/>
    <n v="0"/>
    <x v="295"/>
    <x v="295"/>
    <s v="Hutan mangrove primer"/>
    <x v="8"/>
    <x v="0"/>
    <x v="1"/>
  </r>
  <r>
    <n v="10508"/>
    <n v="148"/>
    <n v="239"/>
    <n v="5"/>
    <x v="9"/>
    <n v="0"/>
    <x v="295"/>
    <x v="295"/>
    <s v="Hutan mangrove primer"/>
    <x v="9"/>
    <x v="0"/>
    <x v="0"/>
  </r>
  <r>
    <n v="10509"/>
    <n v="6"/>
    <n v="239"/>
    <n v="2"/>
    <x v="20"/>
    <n v="0"/>
    <x v="295"/>
    <x v="295"/>
    <s v="Hutan lahan kering sekunder / bekas tebangan"/>
    <x v="20"/>
    <x v="0"/>
    <x v="0"/>
  </r>
  <r>
    <n v="10510"/>
    <n v="638"/>
    <n v="291"/>
    <n v="9"/>
    <x v="7"/>
    <n v="0"/>
    <x v="296"/>
    <x v="296"/>
    <s v="Semak belukar"/>
    <x v="7"/>
    <x v="0"/>
    <x v="0"/>
  </r>
  <r>
    <n v="10511"/>
    <n v="10"/>
    <n v="239"/>
    <n v="9"/>
    <x v="0"/>
    <n v="0"/>
    <x v="295"/>
    <x v="295"/>
    <s v="Semak belukar"/>
    <x v="0"/>
    <x v="0"/>
    <x v="0"/>
  </r>
  <r>
    <n v="10512"/>
    <n v="24"/>
    <n v="239"/>
    <n v="9"/>
    <x v="11"/>
    <n v="0"/>
    <x v="295"/>
    <x v="295"/>
    <s v="Semak belukar"/>
    <x v="11"/>
    <x v="0"/>
    <x v="0"/>
  </r>
  <r>
    <n v="10513"/>
    <n v="3"/>
    <n v="239"/>
    <n v="18"/>
    <x v="12"/>
    <n v="0"/>
    <x v="295"/>
    <x v="295"/>
    <s v="Lahan terbuka"/>
    <x v="12"/>
    <x v="0"/>
    <x v="0"/>
  </r>
  <r>
    <n v="10514"/>
    <n v="11"/>
    <n v="239"/>
    <n v="11"/>
    <x v="11"/>
    <n v="0"/>
    <x v="295"/>
    <x v="295"/>
    <s v="Savanna / Padang rumput"/>
    <x v="11"/>
    <x v="0"/>
    <x v="0"/>
  </r>
  <r>
    <n v="10515"/>
    <n v="138"/>
    <n v="289"/>
    <n v="13"/>
    <x v="7"/>
    <n v="0"/>
    <x v="293"/>
    <x v="293"/>
    <s v="Pertanian lahan kering  campur semak / kebun campur"/>
    <x v="7"/>
    <x v="0"/>
    <x v="0"/>
  </r>
  <r>
    <n v="10516"/>
    <n v="1"/>
    <n v="239"/>
    <n v="11"/>
    <x v="9"/>
    <n v="0"/>
    <x v="295"/>
    <x v="295"/>
    <s v="Savanna / Padang rumput"/>
    <x v="9"/>
    <x v="0"/>
    <x v="0"/>
  </r>
  <r>
    <n v="10517"/>
    <n v="45"/>
    <n v="239"/>
    <n v="2"/>
    <x v="1"/>
    <n v="0"/>
    <x v="295"/>
    <x v="295"/>
    <s v="Hutan lahan kering sekunder / bekas tebangan"/>
    <x v="1"/>
    <x v="0"/>
    <x v="1"/>
  </r>
  <r>
    <n v="10518"/>
    <n v="1"/>
    <n v="239"/>
    <n v="11"/>
    <x v="20"/>
    <n v="0"/>
    <x v="295"/>
    <x v="295"/>
    <s v="Savanna / Padang rumput"/>
    <x v="20"/>
    <x v="0"/>
    <x v="0"/>
  </r>
  <r>
    <n v="10519"/>
    <n v="164"/>
    <n v="239"/>
    <n v="13"/>
    <x v="4"/>
    <n v="0"/>
    <x v="295"/>
    <x v="295"/>
    <s v="Pertanian lahan kering  campur semak / kebun campur"/>
    <x v="4"/>
    <x v="0"/>
    <x v="0"/>
  </r>
  <r>
    <n v="10520"/>
    <n v="61"/>
    <n v="239"/>
    <n v="2"/>
    <x v="6"/>
    <n v="0"/>
    <x v="295"/>
    <x v="295"/>
    <s v="Hutan lahan kering sekunder / bekas tebangan"/>
    <x v="6"/>
    <x v="0"/>
    <x v="1"/>
  </r>
  <r>
    <n v="10521"/>
    <n v="23"/>
    <n v="290"/>
    <n v="2"/>
    <x v="4"/>
    <n v="0"/>
    <x v="294"/>
    <x v="294"/>
    <s v="Hutan lahan kering sekunder / bekas tebangan"/>
    <x v="4"/>
    <x v="0"/>
    <x v="0"/>
  </r>
  <r>
    <n v="10522"/>
    <n v="24"/>
    <n v="239"/>
    <n v="13"/>
    <x v="12"/>
    <n v="0"/>
    <x v="295"/>
    <x v="295"/>
    <s v="Pertanian lahan kering  campur semak / kebun campur"/>
    <x v="12"/>
    <x v="0"/>
    <x v="0"/>
  </r>
  <r>
    <n v="10523"/>
    <n v="30"/>
    <n v="239"/>
    <n v="0"/>
    <x v="9"/>
    <n v="0"/>
    <x v="295"/>
    <x v="295"/>
    <s v="No data"/>
    <x v="9"/>
    <x v="0"/>
    <x v="0"/>
  </r>
  <r>
    <n v="10524"/>
    <n v="33"/>
    <n v="239"/>
    <n v="2"/>
    <x v="9"/>
    <n v="0"/>
    <x v="295"/>
    <x v="295"/>
    <s v="Hutan lahan kering sekunder / bekas tebangan"/>
    <x v="9"/>
    <x v="0"/>
    <x v="0"/>
  </r>
  <r>
    <n v="10525"/>
    <n v="22"/>
    <n v="239"/>
    <n v="13"/>
    <x v="5"/>
    <n v="0"/>
    <x v="295"/>
    <x v="295"/>
    <s v="Pertanian lahan kering  campur semak / kebun campur"/>
    <x v="5"/>
    <x v="0"/>
    <x v="0"/>
  </r>
  <r>
    <n v="10526"/>
    <n v="1"/>
    <n v="291"/>
    <n v="11"/>
    <x v="0"/>
    <n v="0"/>
    <x v="296"/>
    <x v="296"/>
    <s v="Savanna / Padang rumput"/>
    <x v="0"/>
    <x v="0"/>
    <x v="0"/>
  </r>
  <r>
    <n v="10527"/>
    <n v="2"/>
    <n v="239"/>
    <n v="20"/>
    <x v="8"/>
    <n v="0"/>
    <x v="295"/>
    <x v="295"/>
    <s v="Tubuh air"/>
    <x v="8"/>
    <x v="0"/>
    <x v="0"/>
  </r>
  <r>
    <n v="10528"/>
    <n v="34"/>
    <n v="239"/>
    <n v="0"/>
    <x v="7"/>
    <n v="0"/>
    <x v="295"/>
    <x v="295"/>
    <s v="No data"/>
    <x v="7"/>
    <x v="0"/>
    <x v="0"/>
  </r>
  <r>
    <n v="10529"/>
    <n v="27"/>
    <n v="291"/>
    <n v="9"/>
    <x v="1"/>
    <n v="0"/>
    <x v="296"/>
    <x v="296"/>
    <s v="Semak belukar"/>
    <x v="1"/>
    <x v="0"/>
    <x v="0"/>
  </r>
  <r>
    <n v="10530"/>
    <n v="49"/>
    <n v="239"/>
    <n v="13"/>
    <x v="2"/>
    <n v="0"/>
    <x v="295"/>
    <x v="295"/>
    <s v="Pertanian lahan kering  campur semak / kebun campur"/>
    <x v="2"/>
    <x v="0"/>
    <x v="0"/>
  </r>
  <r>
    <n v="10531"/>
    <n v="10"/>
    <n v="239"/>
    <n v="13"/>
    <x v="3"/>
    <n v="0"/>
    <x v="295"/>
    <x v="295"/>
    <s v="Pertanian lahan kering  campur semak / kebun campur"/>
    <x v="3"/>
    <x v="0"/>
    <x v="0"/>
  </r>
  <r>
    <n v="10532"/>
    <n v="15"/>
    <n v="239"/>
    <n v="2"/>
    <x v="7"/>
    <n v="0"/>
    <x v="295"/>
    <x v="295"/>
    <s v="Hutan lahan kering sekunder / bekas tebangan"/>
    <x v="7"/>
    <x v="0"/>
    <x v="1"/>
  </r>
  <r>
    <n v="10533"/>
    <n v="201"/>
    <n v="239"/>
    <n v="5"/>
    <x v="7"/>
    <n v="0"/>
    <x v="295"/>
    <x v="295"/>
    <s v="Hutan mangrove primer"/>
    <x v="7"/>
    <x v="0"/>
    <x v="1"/>
  </r>
  <r>
    <n v="10534"/>
    <n v="108"/>
    <n v="287"/>
    <n v="0"/>
    <x v="0"/>
    <n v="0"/>
    <x v="297"/>
    <x v="297"/>
    <s v="No data"/>
    <x v="0"/>
    <x v="0"/>
    <x v="0"/>
  </r>
  <r>
    <n v="10535"/>
    <n v="1"/>
    <n v="239"/>
    <n v="1"/>
    <x v="2"/>
    <n v="0"/>
    <x v="295"/>
    <x v="295"/>
    <s v="Hutan lahan kering primer"/>
    <x v="2"/>
    <x v="0"/>
    <x v="1"/>
  </r>
  <r>
    <n v="10536"/>
    <n v="92"/>
    <n v="287"/>
    <n v="0"/>
    <x v="7"/>
    <n v="0"/>
    <x v="297"/>
    <x v="297"/>
    <s v="No data"/>
    <x v="7"/>
    <x v="0"/>
    <x v="0"/>
  </r>
  <r>
    <n v="10537"/>
    <n v="21"/>
    <n v="239"/>
    <n v="5"/>
    <x v="0"/>
    <n v="0"/>
    <x v="295"/>
    <x v="295"/>
    <s v="Hutan mangrove primer"/>
    <x v="0"/>
    <x v="0"/>
    <x v="1"/>
  </r>
  <r>
    <n v="10538"/>
    <n v="5615"/>
    <n v="287"/>
    <n v="11"/>
    <x v="7"/>
    <n v="0"/>
    <x v="297"/>
    <x v="297"/>
    <s v="Savanna / Padang rumput"/>
    <x v="7"/>
    <x v="0"/>
    <x v="0"/>
  </r>
  <r>
    <n v="10539"/>
    <n v="19"/>
    <n v="239"/>
    <n v="2"/>
    <x v="5"/>
    <n v="0"/>
    <x v="295"/>
    <x v="295"/>
    <s v="Hutan lahan kering sekunder / bekas tebangan"/>
    <x v="5"/>
    <x v="0"/>
    <x v="1"/>
  </r>
  <r>
    <n v="10540"/>
    <n v="2407"/>
    <n v="288"/>
    <n v="11"/>
    <x v="7"/>
    <n v="0"/>
    <x v="298"/>
    <x v="298"/>
    <s v="Savanna / Padang rumput"/>
    <x v="7"/>
    <x v="0"/>
    <x v="0"/>
  </r>
  <r>
    <n v="10541"/>
    <n v="66"/>
    <n v="291"/>
    <n v="9"/>
    <x v="4"/>
    <n v="0"/>
    <x v="296"/>
    <x v="296"/>
    <s v="Semak belukar"/>
    <x v="4"/>
    <x v="0"/>
    <x v="0"/>
  </r>
  <r>
    <n v="10542"/>
    <n v="11"/>
    <n v="291"/>
    <n v="11"/>
    <x v="4"/>
    <n v="0"/>
    <x v="296"/>
    <x v="296"/>
    <s v="Savanna / Padang rumput"/>
    <x v="4"/>
    <x v="0"/>
    <x v="0"/>
  </r>
  <r>
    <n v="10543"/>
    <n v="1"/>
    <n v="289"/>
    <n v="16"/>
    <x v="4"/>
    <n v="0"/>
    <x v="293"/>
    <x v="293"/>
    <s v="Pemukiman"/>
    <x v="4"/>
    <x v="0"/>
    <x v="0"/>
  </r>
  <r>
    <n v="10544"/>
    <n v="7"/>
    <n v="291"/>
    <n v="0"/>
    <x v="4"/>
    <n v="0"/>
    <x v="296"/>
    <x v="296"/>
    <s v="No data"/>
    <x v="4"/>
    <x v="0"/>
    <x v="0"/>
  </r>
  <r>
    <n v="10545"/>
    <n v="243"/>
    <n v="239"/>
    <n v="9"/>
    <x v="6"/>
    <n v="0"/>
    <x v="295"/>
    <x v="295"/>
    <s v="Semak belukar"/>
    <x v="6"/>
    <x v="0"/>
    <x v="0"/>
  </r>
  <r>
    <n v="10546"/>
    <n v="8"/>
    <n v="239"/>
    <n v="0"/>
    <x v="11"/>
    <n v="0"/>
    <x v="295"/>
    <x v="295"/>
    <s v="No data"/>
    <x v="11"/>
    <x v="0"/>
    <x v="0"/>
  </r>
  <r>
    <n v="10547"/>
    <n v="5"/>
    <n v="239"/>
    <n v="5"/>
    <x v="3"/>
    <n v="0"/>
    <x v="295"/>
    <x v="295"/>
    <s v="Hutan mangrove primer"/>
    <x v="3"/>
    <x v="0"/>
    <x v="1"/>
  </r>
  <r>
    <n v="10548"/>
    <n v="66"/>
    <n v="239"/>
    <n v="9"/>
    <x v="1"/>
    <n v="0"/>
    <x v="295"/>
    <x v="295"/>
    <s v="Semak belukar"/>
    <x v="1"/>
    <x v="0"/>
    <x v="0"/>
  </r>
  <r>
    <n v="10549"/>
    <n v="7"/>
    <n v="291"/>
    <n v="9"/>
    <x v="17"/>
    <n v="0"/>
    <x v="296"/>
    <x v="296"/>
    <s v="Semak belukar"/>
    <x v="17"/>
    <x v="0"/>
    <x v="0"/>
  </r>
  <r>
    <n v="10550"/>
    <n v="3"/>
    <n v="291"/>
    <n v="0"/>
    <x v="7"/>
    <n v="0"/>
    <x v="296"/>
    <x v="296"/>
    <s v="No data"/>
    <x v="7"/>
    <x v="0"/>
    <x v="0"/>
  </r>
  <r>
    <n v="10551"/>
    <n v="7"/>
    <n v="288"/>
    <n v="1"/>
    <x v="7"/>
    <n v="0"/>
    <x v="298"/>
    <x v="298"/>
    <s v="Hutan lahan kering primer"/>
    <x v="7"/>
    <x v="0"/>
    <x v="1"/>
  </r>
  <r>
    <n v="10552"/>
    <n v="190"/>
    <n v="239"/>
    <n v="5"/>
    <x v="11"/>
    <n v="0"/>
    <x v="295"/>
    <x v="295"/>
    <s v="Hutan mangrove primer"/>
    <x v="11"/>
    <x v="0"/>
    <x v="2"/>
  </r>
  <r>
    <n v="10553"/>
    <n v="267"/>
    <n v="288"/>
    <n v="11"/>
    <x v="4"/>
    <n v="0"/>
    <x v="298"/>
    <x v="298"/>
    <s v="Savanna / Padang rumput"/>
    <x v="4"/>
    <x v="0"/>
    <x v="0"/>
  </r>
  <r>
    <n v="10554"/>
    <n v="13"/>
    <n v="288"/>
    <n v="1"/>
    <x v="4"/>
    <n v="0"/>
    <x v="298"/>
    <x v="298"/>
    <s v="Hutan lahan kering primer"/>
    <x v="4"/>
    <x v="0"/>
    <x v="2"/>
  </r>
  <r>
    <n v="10555"/>
    <n v="3"/>
    <n v="239"/>
    <n v="9"/>
    <x v="7"/>
    <n v="0"/>
    <x v="295"/>
    <x v="295"/>
    <s v="Semak belukar"/>
    <x v="7"/>
    <x v="0"/>
    <x v="0"/>
  </r>
  <r>
    <n v="10556"/>
    <n v="4"/>
    <n v="239"/>
    <n v="9"/>
    <x v="8"/>
    <n v="0"/>
    <x v="295"/>
    <x v="295"/>
    <s v="Semak belukar"/>
    <x v="8"/>
    <x v="0"/>
    <x v="0"/>
  </r>
  <r>
    <n v="10557"/>
    <n v="30"/>
    <n v="239"/>
    <n v="12"/>
    <x v="4"/>
    <n v="0"/>
    <x v="295"/>
    <x v="295"/>
    <s v="Pertanian lahan kering"/>
    <x v="4"/>
    <x v="0"/>
    <x v="0"/>
  </r>
  <r>
    <n v="10558"/>
    <n v="4"/>
    <n v="239"/>
    <n v="12"/>
    <x v="11"/>
    <n v="0"/>
    <x v="295"/>
    <x v="295"/>
    <s v="Pertanian lahan kering"/>
    <x v="11"/>
    <x v="0"/>
    <x v="0"/>
  </r>
  <r>
    <n v="10559"/>
    <n v="1867"/>
    <n v="288"/>
    <n v="9"/>
    <x v="7"/>
    <n v="0"/>
    <x v="298"/>
    <x v="298"/>
    <s v="Semak belukar"/>
    <x v="7"/>
    <x v="0"/>
    <x v="0"/>
  </r>
  <r>
    <n v="10560"/>
    <n v="28"/>
    <n v="239"/>
    <n v="18"/>
    <x v="1"/>
    <n v="0"/>
    <x v="295"/>
    <x v="295"/>
    <s v="Lahan terbuka"/>
    <x v="1"/>
    <x v="0"/>
    <x v="0"/>
  </r>
  <r>
    <n v="10561"/>
    <n v="20"/>
    <n v="239"/>
    <n v="18"/>
    <x v="7"/>
    <n v="0"/>
    <x v="295"/>
    <x v="295"/>
    <s v="Lahan terbuka"/>
    <x v="7"/>
    <x v="0"/>
    <x v="0"/>
  </r>
  <r>
    <n v="10562"/>
    <n v="45"/>
    <n v="239"/>
    <n v="18"/>
    <x v="6"/>
    <n v="0"/>
    <x v="295"/>
    <x v="295"/>
    <s v="Lahan terbuka"/>
    <x v="6"/>
    <x v="0"/>
    <x v="0"/>
  </r>
  <r>
    <n v="10563"/>
    <n v="173"/>
    <n v="239"/>
    <n v="12"/>
    <x v="2"/>
    <n v="0"/>
    <x v="295"/>
    <x v="295"/>
    <s v="Pertanian lahan kering"/>
    <x v="2"/>
    <x v="0"/>
    <x v="0"/>
  </r>
  <r>
    <n v="10564"/>
    <n v="57"/>
    <n v="288"/>
    <n v="11"/>
    <x v="17"/>
    <n v="0"/>
    <x v="298"/>
    <x v="298"/>
    <s v="Savanna / Padang rumput"/>
    <x v="17"/>
    <x v="0"/>
    <x v="0"/>
  </r>
  <r>
    <n v="10565"/>
    <n v="30"/>
    <n v="239"/>
    <n v="12"/>
    <x v="6"/>
    <n v="0"/>
    <x v="295"/>
    <x v="295"/>
    <s v="Pertanian lahan kering"/>
    <x v="6"/>
    <x v="0"/>
    <x v="0"/>
  </r>
  <r>
    <n v="10566"/>
    <n v="20"/>
    <n v="239"/>
    <n v="12"/>
    <x v="3"/>
    <n v="0"/>
    <x v="295"/>
    <x v="295"/>
    <s v="Pertanian lahan kering"/>
    <x v="3"/>
    <x v="0"/>
    <x v="0"/>
  </r>
  <r>
    <n v="10567"/>
    <n v="24"/>
    <n v="287"/>
    <n v="0"/>
    <x v="13"/>
    <n v="0"/>
    <x v="297"/>
    <x v="297"/>
    <s v="No data"/>
    <x v="13"/>
    <x v="0"/>
    <x v="0"/>
  </r>
  <r>
    <n v="10568"/>
    <n v="210"/>
    <n v="287"/>
    <n v="1"/>
    <x v="13"/>
    <n v="0"/>
    <x v="297"/>
    <x v="297"/>
    <s v="Hutan lahan kering primer"/>
    <x v="13"/>
    <x v="0"/>
    <x v="0"/>
  </r>
  <r>
    <n v="10569"/>
    <n v="10"/>
    <n v="287"/>
    <n v="1"/>
    <x v="7"/>
    <n v="0"/>
    <x v="297"/>
    <x v="297"/>
    <s v="Hutan lahan kering primer"/>
    <x v="7"/>
    <x v="0"/>
    <x v="1"/>
  </r>
  <r>
    <n v="10570"/>
    <n v="118"/>
    <n v="239"/>
    <n v="9"/>
    <x v="3"/>
    <n v="0"/>
    <x v="295"/>
    <x v="295"/>
    <s v="Semak belukar"/>
    <x v="3"/>
    <x v="0"/>
    <x v="0"/>
  </r>
  <r>
    <n v="10571"/>
    <n v="95"/>
    <n v="239"/>
    <n v="10"/>
    <x v="2"/>
    <n v="0"/>
    <x v="295"/>
    <x v="295"/>
    <s v="Semak belukar rawa"/>
    <x v="2"/>
    <x v="0"/>
    <x v="0"/>
  </r>
  <r>
    <n v="10572"/>
    <n v="15"/>
    <n v="289"/>
    <n v="9"/>
    <x v="4"/>
    <n v="0"/>
    <x v="293"/>
    <x v="293"/>
    <s v="Semak belukar"/>
    <x v="4"/>
    <x v="0"/>
    <x v="0"/>
  </r>
  <r>
    <n v="10573"/>
    <n v="13"/>
    <n v="239"/>
    <n v="10"/>
    <x v="4"/>
    <n v="0"/>
    <x v="295"/>
    <x v="295"/>
    <s v="Semak belukar rawa"/>
    <x v="4"/>
    <x v="0"/>
    <x v="0"/>
  </r>
  <r>
    <n v="10574"/>
    <n v="32"/>
    <n v="239"/>
    <n v="21"/>
    <x v="8"/>
    <n v="0"/>
    <x v="295"/>
    <x v="295"/>
    <s v="Rawa"/>
    <x v="8"/>
    <x v="0"/>
    <x v="0"/>
  </r>
  <r>
    <n v="10575"/>
    <n v="3"/>
    <n v="239"/>
    <n v="21"/>
    <x v="2"/>
    <n v="0"/>
    <x v="295"/>
    <x v="295"/>
    <s v="Rawa"/>
    <x v="2"/>
    <x v="0"/>
    <x v="0"/>
  </r>
  <r>
    <n v="10576"/>
    <n v="18"/>
    <n v="288"/>
    <n v="9"/>
    <x v="4"/>
    <n v="0"/>
    <x v="298"/>
    <x v="298"/>
    <s v="Semak belukar"/>
    <x v="4"/>
    <x v="0"/>
    <x v="0"/>
  </r>
  <r>
    <n v="10577"/>
    <n v="24"/>
    <n v="288"/>
    <n v="2"/>
    <x v="7"/>
    <n v="0"/>
    <x v="298"/>
    <x v="298"/>
    <s v="Hutan lahan kering sekunder / bekas tebangan"/>
    <x v="7"/>
    <x v="0"/>
    <x v="1"/>
  </r>
  <r>
    <n v="10578"/>
    <n v="2"/>
    <n v="288"/>
    <n v="0"/>
    <x v="17"/>
    <n v="0"/>
    <x v="298"/>
    <x v="298"/>
    <s v="No data"/>
    <x v="17"/>
    <x v="0"/>
    <x v="0"/>
  </r>
  <r>
    <n v="10579"/>
    <n v="15"/>
    <n v="239"/>
    <n v="9"/>
    <x v="5"/>
    <n v="0"/>
    <x v="295"/>
    <x v="295"/>
    <s v="Semak belukar"/>
    <x v="5"/>
    <x v="0"/>
    <x v="0"/>
  </r>
  <r>
    <n v="10580"/>
    <n v="21"/>
    <n v="288"/>
    <n v="2"/>
    <x v="4"/>
    <n v="0"/>
    <x v="298"/>
    <x v="298"/>
    <s v="Hutan lahan kering sekunder / bekas tebangan"/>
    <x v="4"/>
    <x v="0"/>
    <x v="0"/>
  </r>
  <r>
    <n v="10581"/>
    <n v="2"/>
    <n v="239"/>
    <n v="5"/>
    <x v="12"/>
    <n v="0"/>
    <x v="295"/>
    <x v="295"/>
    <s v="Hutan mangrove primer"/>
    <x v="12"/>
    <x v="0"/>
    <x v="1"/>
  </r>
  <r>
    <n v="10582"/>
    <n v="68"/>
    <n v="238"/>
    <n v="5"/>
    <x v="9"/>
    <n v="0"/>
    <x v="299"/>
    <x v="299"/>
    <s v="Hutan mangrove primer"/>
    <x v="9"/>
    <x v="0"/>
    <x v="0"/>
  </r>
  <r>
    <n v="10583"/>
    <n v="29"/>
    <n v="288"/>
    <n v="0"/>
    <x v="0"/>
    <n v="0"/>
    <x v="298"/>
    <x v="298"/>
    <s v="No data"/>
    <x v="0"/>
    <x v="0"/>
    <x v="0"/>
  </r>
  <r>
    <n v="10584"/>
    <n v="12"/>
    <n v="239"/>
    <n v="21"/>
    <x v="9"/>
    <n v="0"/>
    <x v="295"/>
    <x v="295"/>
    <s v="Rawa"/>
    <x v="9"/>
    <x v="0"/>
    <x v="0"/>
  </r>
  <r>
    <n v="10585"/>
    <n v="511"/>
    <n v="288"/>
    <n v="13"/>
    <x v="7"/>
    <n v="0"/>
    <x v="298"/>
    <x v="298"/>
    <s v="Pertanian lahan kering  campur semak / kebun campur"/>
    <x v="7"/>
    <x v="0"/>
    <x v="0"/>
  </r>
  <r>
    <n v="10586"/>
    <n v="12"/>
    <n v="238"/>
    <n v="0"/>
    <x v="9"/>
    <n v="0"/>
    <x v="299"/>
    <x v="299"/>
    <s v="No data"/>
    <x v="9"/>
    <x v="0"/>
    <x v="0"/>
  </r>
  <r>
    <n v="10587"/>
    <n v="81"/>
    <n v="239"/>
    <n v="21"/>
    <x v="6"/>
    <n v="0"/>
    <x v="295"/>
    <x v="295"/>
    <s v="Rawa"/>
    <x v="6"/>
    <x v="0"/>
    <x v="0"/>
  </r>
  <r>
    <n v="10588"/>
    <n v="1"/>
    <n v="239"/>
    <n v="21"/>
    <x v="4"/>
    <n v="0"/>
    <x v="295"/>
    <x v="295"/>
    <s v="Rawa"/>
    <x v="4"/>
    <x v="0"/>
    <x v="0"/>
  </r>
  <r>
    <n v="10589"/>
    <n v="5"/>
    <n v="239"/>
    <n v="5"/>
    <x v="6"/>
    <n v="0"/>
    <x v="295"/>
    <x v="295"/>
    <s v="Hutan mangrove primer"/>
    <x v="6"/>
    <x v="0"/>
    <x v="1"/>
  </r>
  <r>
    <n v="10590"/>
    <n v="1"/>
    <n v="287"/>
    <n v="1"/>
    <x v="0"/>
    <n v="0"/>
    <x v="297"/>
    <x v="297"/>
    <s v="Hutan lahan kering primer"/>
    <x v="0"/>
    <x v="0"/>
    <x v="1"/>
  </r>
  <r>
    <n v="10591"/>
    <n v="29"/>
    <n v="238"/>
    <n v="0"/>
    <x v="0"/>
    <n v="0"/>
    <x v="299"/>
    <x v="299"/>
    <s v="No data"/>
    <x v="0"/>
    <x v="0"/>
    <x v="0"/>
  </r>
  <r>
    <n v="10592"/>
    <n v="45"/>
    <n v="238"/>
    <n v="21"/>
    <x v="9"/>
    <n v="0"/>
    <x v="299"/>
    <x v="299"/>
    <s v="Rawa"/>
    <x v="9"/>
    <x v="0"/>
    <x v="0"/>
  </r>
  <r>
    <n v="10593"/>
    <n v="11"/>
    <n v="238"/>
    <n v="21"/>
    <x v="8"/>
    <n v="0"/>
    <x v="299"/>
    <x v="299"/>
    <s v="Rawa"/>
    <x v="8"/>
    <x v="0"/>
    <x v="0"/>
  </r>
  <r>
    <n v="10594"/>
    <n v="4"/>
    <n v="238"/>
    <n v="5"/>
    <x v="12"/>
    <n v="0"/>
    <x v="299"/>
    <x v="299"/>
    <s v="Hutan mangrove primer"/>
    <x v="12"/>
    <x v="0"/>
    <x v="1"/>
  </r>
  <r>
    <n v="10595"/>
    <n v="87"/>
    <n v="238"/>
    <n v="21"/>
    <x v="12"/>
    <n v="0"/>
    <x v="299"/>
    <x v="299"/>
    <s v="Rawa"/>
    <x v="12"/>
    <x v="0"/>
    <x v="0"/>
  </r>
  <r>
    <n v="10596"/>
    <n v="12"/>
    <n v="238"/>
    <n v="21"/>
    <x v="11"/>
    <n v="0"/>
    <x v="299"/>
    <x v="299"/>
    <s v="Rawa"/>
    <x v="11"/>
    <x v="0"/>
    <x v="0"/>
  </r>
  <r>
    <n v="10597"/>
    <n v="32"/>
    <n v="238"/>
    <n v="21"/>
    <x v="2"/>
    <n v="0"/>
    <x v="299"/>
    <x v="299"/>
    <s v="Rawa"/>
    <x v="2"/>
    <x v="0"/>
    <x v="0"/>
  </r>
  <r>
    <n v="10598"/>
    <n v="3"/>
    <n v="239"/>
    <n v="12"/>
    <x v="9"/>
    <n v="0"/>
    <x v="295"/>
    <x v="295"/>
    <s v="Pertanian lahan kering"/>
    <x v="9"/>
    <x v="0"/>
    <x v="0"/>
  </r>
  <r>
    <n v="10599"/>
    <n v="2"/>
    <n v="287"/>
    <n v="11"/>
    <x v="13"/>
    <n v="0"/>
    <x v="297"/>
    <x v="297"/>
    <s v="Savanna / Padang rumput"/>
    <x v="13"/>
    <x v="0"/>
    <x v="0"/>
  </r>
  <r>
    <n v="10600"/>
    <n v="8"/>
    <n v="288"/>
    <n v="11"/>
    <x v="0"/>
    <n v="0"/>
    <x v="298"/>
    <x v="298"/>
    <s v="Savanna / Padang rumput"/>
    <x v="0"/>
    <x v="0"/>
    <x v="0"/>
  </r>
  <r>
    <n v="10601"/>
    <n v="11"/>
    <n v="238"/>
    <n v="5"/>
    <x v="11"/>
    <n v="0"/>
    <x v="299"/>
    <x v="299"/>
    <s v="Hutan mangrove primer"/>
    <x v="11"/>
    <x v="0"/>
    <x v="2"/>
  </r>
  <r>
    <n v="10602"/>
    <n v="35"/>
    <n v="239"/>
    <n v="21"/>
    <x v="12"/>
    <n v="0"/>
    <x v="295"/>
    <x v="295"/>
    <s v="Rawa"/>
    <x v="12"/>
    <x v="0"/>
    <x v="0"/>
  </r>
  <r>
    <n v="10603"/>
    <n v="12"/>
    <n v="239"/>
    <n v="6"/>
    <x v="2"/>
    <n v="0"/>
    <x v="295"/>
    <x v="295"/>
    <s v="Hutan mangrove sekunder"/>
    <x v="2"/>
    <x v="0"/>
    <x v="1"/>
  </r>
  <r>
    <n v="10604"/>
    <n v="122"/>
    <n v="288"/>
    <n v="16"/>
    <x v="7"/>
    <n v="0"/>
    <x v="298"/>
    <x v="298"/>
    <s v="Pemukiman"/>
    <x v="7"/>
    <x v="0"/>
    <x v="0"/>
  </r>
  <r>
    <n v="10605"/>
    <n v="422"/>
    <n v="238"/>
    <n v="9"/>
    <x v="4"/>
    <n v="0"/>
    <x v="299"/>
    <x v="299"/>
    <s v="Semak belukar"/>
    <x v="4"/>
    <x v="0"/>
    <x v="0"/>
  </r>
  <r>
    <n v="10606"/>
    <n v="1"/>
    <n v="238"/>
    <n v="21"/>
    <x v="4"/>
    <n v="0"/>
    <x v="299"/>
    <x v="299"/>
    <s v="Rawa"/>
    <x v="4"/>
    <x v="0"/>
    <x v="0"/>
  </r>
  <r>
    <n v="10607"/>
    <n v="21"/>
    <n v="239"/>
    <n v="6"/>
    <x v="12"/>
    <n v="0"/>
    <x v="295"/>
    <x v="295"/>
    <s v="Hutan mangrove sekunder"/>
    <x v="12"/>
    <x v="0"/>
    <x v="1"/>
  </r>
  <r>
    <n v="10608"/>
    <n v="26"/>
    <n v="239"/>
    <n v="6"/>
    <x v="9"/>
    <n v="0"/>
    <x v="295"/>
    <x v="295"/>
    <s v="Hutan mangrove sekunder"/>
    <x v="9"/>
    <x v="0"/>
    <x v="0"/>
  </r>
  <r>
    <n v="10609"/>
    <n v="19"/>
    <n v="238"/>
    <n v="6"/>
    <x v="9"/>
    <n v="0"/>
    <x v="299"/>
    <x v="299"/>
    <s v="Hutan mangrove sekunder"/>
    <x v="9"/>
    <x v="0"/>
    <x v="0"/>
  </r>
  <r>
    <n v="10610"/>
    <n v="56"/>
    <n v="238"/>
    <n v="1"/>
    <x v="2"/>
    <n v="0"/>
    <x v="299"/>
    <x v="299"/>
    <s v="Hutan lahan kering primer"/>
    <x v="2"/>
    <x v="0"/>
    <x v="1"/>
  </r>
  <r>
    <n v="10611"/>
    <n v="10"/>
    <n v="238"/>
    <n v="0"/>
    <x v="11"/>
    <n v="0"/>
    <x v="299"/>
    <x v="299"/>
    <s v="No data"/>
    <x v="11"/>
    <x v="0"/>
    <x v="0"/>
  </r>
  <r>
    <n v="10612"/>
    <n v="28"/>
    <n v="238"/>
    <n v="9"/>
    <x v="11"/>
    <n v="0"/>
    <x v="299"/>
    <x v="299"/>
    <s v="Semak belukar"/>
    <x v="11"/>
    <x v="0"/>
    <x v="0"/>
  </r>
  <r>
    <n v="10613"/>
    <n v="1459"/>
    <n v="238"/>
    <n v="9"/>
    <x v="2"/>
    <n v="0"/>
    <x v="299"/>
    <x v="299"/>
    <s v="Semak belukar"/>
    <x v="2"/>
    <x v="0"/>
    <x v="0"/>
  </r>
  <r>
    <n v="10614"/>
    <n v="8"/>
    <n v="288"/>
    <n v="0"/>
    <x v="7"/>
    <n v="0"/>
    <x v="298"/>
    <x v="298"/>
    <s v="No data"/>
    <x v="7"/>
    <x v="0"/>
    <x v="0"/>
  </r>
  <r>
    <n v="10615"/>
    <n v="80"/>
    <n v="237"/>
    <n v="0"/>
    <x v="0"/>
    <n v="0"/>
    <x v="300"/>
    <x v="300"/>
    <s v="No data"/>
    <x v="0"/>
    <x v="0"/>
    <x v="0"/>
  </r>
  <r>
    <n v="10616"/>
    <n v="16"/>
    <n v="237"/>
    <n v="0"/>
    <x v="11"/>
    <n v="0"/>
    <x v="300"/>
    <x v="300"/>
    <s v="No data"/>
    <x v="11"/>
    <x v="0"/>
    <x v="0"/>
  </r>
  <r>
    <n v="10617"/>
    <n v="137"/>
    <n v="237"/>
    <n v="5"/>
    <x v="11"/>
    <n v="0"/>
    <x v="300"/>
    <x v="300"/>
    <s v="Hutan mangrove primer"/>
    <x v="11"/>
    <x v="0"/>
    <x v="2"/>
  </r>
  <r>
    <n v="10618"/>
    <n v="17"/>
    <n v="237"/>
    <n v="9"/>
    <x v="8"/>
    <n v="0"/>
    <x v="300"/>
    <x v="300"/>
    <s v="Semak belukar"/>
    <x v="8"/>
    <x v="0"/>
    <x v="0"/>
  </r>
  <r>
    <n v="10619"/>
    <n v="44"/>
    <n v="238"/>
    <n v="6"/>
    <x v="12"/>
    <n v="0"/>
    <x v="299"/>
    <x v="299"/>
    <s v="Hutan mangrove sekunder"/>
    <x v="12"/>
    <x v="0"/>
    <x v="1"/>
  </r>
  <r>
    <n v="10620"/>
    <n v="5"/>
    <n v="237"/>
    <n v="0"/>
    <x v="15"/>
    <n v="0"/>
    <x v="300"/>
    <x v="300"/>
    <s v="No data"/>
    <x v="15"/>
    <x v="0"/>
    <x v="0"/>
  </r>
  <r>
    <n v="10621"/>
    <n v="8"/>
    <n v="237"/>
    <n v="5"/>
    <x v="15"/>
    <n v="0"/>
    <x v="300"/>
    <x v="300"/>
    <s v="Hutan mangrove primer"/>
    <x v="15"/>
    <x v="0"/>
    <x v="1"/>
  </r>
  <r>
    <n v="10622"/>
    <n v="2950"/>
    <n v="237"/>
    <n v="9"/>
    <x v="4"/>
    <n v="0"/>
    <x v="300"/>
    <x v="300"/>
    <s v="Semak belukar"/>
    <x v="4"/>
    <x v="0"/>
    <x v="0"/>
  </r>
  <r>
    <n v="10623"/>
    <n v="44"/>
    <n v="238"/>
    <n v="6"/>
    <x v="11"/>
    <n v="0"/>
    <x v="299"/>
    <x v="299"/>
    <s v="Hutan mangrove sekunder"/>
    <x v="11"/>
    <x v="0"/>
    <x v="0"/>
  </r>
  <r>
    <n v="10624"/>
    <n v="7"/>
    <n v="288"/>
    <n v="9"/>
    <x v="17"/>
    <n v="0"/>
    <x v="298"/>
    <x v="298"/>
    <s v="Semak belukar"/>
    <x v="17"/>
    <x v="0"/>
    <x v="0"/>
  </r>
  <r>
    <n v="10625"/>
    <n v="38"/>
    <n v="237"/>
    <n v="9"/>
    <x v="15"/>
    <n v="0"/>
    <x v="300"/>
    <x v="300"/>
    <s v="Semak belukar"/>
    <x v="15"/>
    <x v="0"/>
    <x v="0"/>
  </r>
  <r>
    <n v="10626"/>
    <n v="1"/>
    <n v="237"/>
    <n v="0"/>
    <x v="8"/>
    <n v="0"/>
    <x v="300"/>
    <x v="300"/>
    <s v="No data"/>
    <x v="8"/>
    <x v="0"/>
    <x v="0"/>
  </r>
  <r>
    <n v="10627"/>
    <n v="53"/>
    <n v="237"/>
    <n v="9"/>
    <x v="11"/>
    <n v="0"/>
    <x v="300"/>
    <x v="300"/>
    <s v="Semak belukar"/>
    <x v="11"/>
    <x v="0"/>
    <x v="0"/>
  </r>
  <r>
    <n v="10628"/>
    <n v="13"/>
    <n v="238"/>
    <n v="9"/>
    <x v="18"/>
    <n v="0"/>
    <x v="299"/>
    <x v="299"/>
    <s v="Semak belukar"/>
    <x v="18"/>
    <x v="0"/>
    <x v="0"/>
  </r>
  <r>
    <n v="10629"/>
    <n v="63"/>
    <n v="238"/>
    <n v="12"/>
    <x v="12"/>
    <n v="0"/>
    <x v="299"/>
    <x v="299"/>
    <s v="Pertanian lahan kering"/>
    <x v="12"/>
    <x v="0"/>
    <x v="0"/>
  </r>
  <r>
    <n v="10630"/>
    <n v="3"/>
    <n v="238"/>
    <n v="1"/>
    <x v="12"/>
    <n v="0"/>
    <x v="299"/>
    <x v="299"/>
    <s v="Hutan lahan kering primer"/>
    <x v="12"/>
    <x v="0"/>
    <x v="1"/>
  </r>
  <r>
    <n v="10631"/>
    <n v="37"/>
    <n v="237"/>
    <n v="9"/>
    <x v="18"/>
    <n v="0"/>
    <x v="300"/>
    <x v="300"/>
    <s v="Semak belukar"/>
    <x v="18"/>
    <x v="0"/>
    <x v="0"/>
  </r>
  <r>
    <n v="10632"/>
    <n v="506"/>
    <n v="237"/>
    <n v="9"/>
    <x v="3"/>
    <n v="0"/>
    <x v="300"/>
    <x v="300"/>
    <s v="Semak belukar"/>
    <x v="3"/>
    <x v="0"/>
    <x v="0"/>
  </r>
  <r>
    <n v="10633"/>
    <n v="3073"/>
    <n v="237"/>
    <n v="9"/>
    <x v="2"/>
    <n v="0"/>
    <x v="300"/>
    <x v="300"/>
    <s v="Semak belukar"/>
    <x v="2"/>
    <x v="0"/>
    <x v="0"/>
  </r>
  <r>
    <n v="10634"/>
    <n v="3"/>
    <n v="237"/>
    <n v="0"/>
    <x v="18"/>
    <n v="0"/>
    <x v="300"/>
    <x v="300"/>
    <s v="No data"/>
    <x v="18"/>
    <x v="0"/>
    <x v="0"/>
  </r>
  <r>
    <n v="10635"/>
    <n v="63"/>
    <n v="238"/>
    <n v="21"/>
    <x v="6"/>
    <n v="0"/>
    <x v="299"/>
    <x v="299"/>
    <s v="Rawa"/>
    <x v="6"/>
    <x v="0"/>
    <x v="0"/>
  </r>
  <r>
    <n v="10636"/>
    <n v="8"/>
    <n v="239"/>
    <n v="12"/>
    <x v="12"/>
    <n v="0"/>
    <x v="295"/>
    <x v="295"/>
    <s v="Pertanian lahan kering"/>
    <x v="12"/>
    <x v="0"/>
    <x v="0"/>
  </r>
  <r>
    <n v="10637"/>
    <n v="1113"/>
    <n v="238"/>
    <n v="12"/>
    <x v="6"/>
    <n v="0"/>
    <x v="299"/>
    <x v="299"/>
    <s v="Pertanian lahan kering"/>
    <x v="6"/>
    <x v="0"/>
    <x v="0"/>
  </r>
  <r>
    <n v="10638"/>
    <n v="135"/>
    <n v="287"/>
    <n v="9"/>
    <x v="7"/>
    <n v="0"/>
    <x v="297"/>
    <x v="297"/>
    <s v="Semak belukar"/>
    <x v="7"/>
    <x v="0"/>
    <x v="0"/>
  </r>
  <r>
    <n v="10639"/>
    <n v="22"/>
    <n v="238"/>
    <n v="9"/>
    <x v="12"/>
    <n v="0"/>
    <x v="299"/>
    <x v="299"/>
    <s v="Semak belukar"/>
    <x v="12"/>
    <x v="0"/>
    <x v="0"/>
  </r>
  <r>
    <n v="10640"/>
    <n v="906"/>
    <n v="238"/>
    <n v="9"/>
    <x v="6"/>
    <n v="0"/>
    <x v="299"/>
    <x v="299"/>
    <s v="Semak belukar"/>
    <x v="6"/>
    <x v="0"/>
    <x v="0"/>
  </r>
  <r>
    <n v="10641"/>
    <n v="35"/>
    <n v="238"/>
    <n v="1"/>
    <x v="6"/>
    <n v="0"/>
    <x v="299"/>
    <x v="299"/>
    <s v="Hutan lahan kering primer"/>
    <x v="6"/>
    <x v="0"/>
    <x v="1"/>
  </r>
  <r>
    <n v="10642"/>
    <n v="30"/>
    <n v="238"/>
    <n v="16"/>
    <x v="7"/>
    <n v="0"/>
    <x v="299"/>
    <x v="299"/>
    <s v="Pemukiman"/>
    <x v="7"/>
    <x v="0"/>
    <x v="0"/>
  </r>
  <r>
    <n v="10643"/>
    <n v="3"/>
    <n v="238"/>
    <n v="0"/>
    <x v="8"/>
    <n v="0"/>
    <x v="299"/>
    <x v="299"/>
    <s v="No data"/>
    <x v="8"/>
    <x v="0"/>
    <x v="0"/>
  </r>
  <r>
    <n v="10644"/>
    <n v="37"/>
    <n v="238"/>
    <n v="16"/>
    <x v="8"/>
    <n v="0"/>
    <x v="299"/>
    <x v="299"/>
    <s v="Pemukiman"/>
    <x v="8"/>
    <x v="0"/>
    <x v="0"/>
  </r>
  <r>
    <n v="10645"/>
    <n v="155"/>
    <n v="288"/>
    <n v="14"/>
    <x v="7"/>
    <n v="0"/>
    <x v="298"/>
    <x v="298"/>
    <s v="Sawah"/>
    <x v="7"/>
    <x v="0"/>
    <x v="0"/>
  </r>
  <r>
    <n v="10646"/>
    <n v="1121"/>
    <n v="237"/>
    <n v="9"/>
    <x v="6"/>
    <n v="0"/>
    <x v="300"/>
    <x v="300"/>
    <s v="Semak belukar"/>
    <x v="6"/>
    <x v="0"/>
    <x v="0"/>
  </r>
  <r>
    <n v="10647"/>
    <n v="624"/>
    <n v="238"/>
    <n v="12"/>
    <x v="2"/>
    <n v="0"/>
    <x v="299"/>
    <x v="299"/>
    <s v="Pertanian lahan kering"/>
    <x v="2"/>
    <x v="0"/>
    <x v="0"/>
  </r>
  <r>
    <n v="10648"/>
    <n v="10"/>
    <n v="238"/>
    <n v="16"/>
    <x v="3"/>
    <n v="0"/>
    <x v="299"/>
    <x v="299"/>
    <s v="Pemukiman"/>
    <x v="3"/>
    <x v="0"/>
    <x v="0"/>
  </r>
  <r>
    <n v="10649"/>
    <n v="12"/>
    <n v="238"/>
    <n v="21"/>
    <x v="6"/>
    <n v="1"/>
    <x v="299"/>
    <x v="299"/>
    <s v="Rawa"/>
    <x v="6"/>
    <x v="1"/>
    <x v="0"/>
  </r>
  <r>
    <n v="10650"/>
    <n v="3"/>
    <n v="238"/>
    <n v="0"/>
    <x v="12"/>
    <n v="0"/>
    <x v="299"/>
    <x v="299"/>
    <s v="No data"/>
    <x v="12"/>
    <x v="0"/>
    <x v="0"/>
  </r>
  <r>
    <n v="10651"/>
    <n v="4"/>
    <n v="238"/>
    <n v="20"/>
    <x v="8"/>
    <n v="0"/>
    <x v="299"/>
    <x v="299"/>
    <s v="Tubuh air"/>
    <x v="8"/>
    <x v="0"/>
    <x v="0"/>
  </r>
  <r>
    <n v="10652"/>
    <n v="53"/>
    <n v="286"/>
    <n v="0"/>
    <x v="0"/>
    <n v="0"/>
    <x v="301"/>
    <x v="301"/>
    <s v="No data"/>
    <x v="0"/>
    <x v="0"/>
    <x v="0"/>
  </r>
  <r>
    <n v="10653"/>
    <n v="89"/>
    <n v="286"/>
    <n v="0"/>
    <x v="7"/>
    <n v="0"/>
    <x v="301"/>
    <x v="301"/>
    <s v="No data"/>
    <x v="7"/>
    <x v="0"/>
    <x v="0"/>
  </r>
  <r>
    <n v="10654"/>
    <n v="376"/>
    <n v="286"/>
    <n v="9"/>
    <x v="1"/>
    <n v="0"/>
    <x v="301"/>
    <x v="301"/>
    <s v="Semak belukar"/>
    <x v="1"/>
    <x v="0"/>
    <x v="0"/>
  </r>
  <r>
    <n v="10655"/>
    <n v="16"/>
    <n v="237"/>
    <n v="0"/>
    <x v="2"/>
    <n v="0"/>
    <x v="300"/>
    <x v="300"/>
    <s v="No data"/>
    <x v="2"/>
    <x v="0"/>
    <x v="0"/>
  </r>
  <r>
    <n v="10656"/>
    <n v="25"/>
    <n v="238"/>
    <n v="16"/>
    <x v="12"/>
    <n v="0"/>
    <x v="299"/>
    <x v="299"/>
    <s v="Pemukiman"/>
    <x v="12"/>
    <x v="0"/>
    <x v="0"/>
  </r>
  <r>
    <n v="10657"/>
    <n v="4"/>
    <n v="238"/>
    <n v="16"/>
    <x v="11"/>
    <n v="0"/>
    <x v="299"/>
    <x v="299"/>
    <s v="Pemukiman"/>
    <x v="11"/>
    <x v="0"/>
    <x v="0"/>
  </r>
  <r>
    <n v="10658"/>
    <n v="506"/>
    <n v="238"/>
    <n v="12"/>
    <x v="7"/>
    <n v="0"/>
    <x v="299"/>
    <x v="299"/>
    <s v="Pertanian lahan kering"/>
    <x v="7"/>
    <x v="0"/>
    <x v="0"/>
  </r>
  <r>
    <n v="10659"/>
    <n v="1228"/>
    <n v="286"/>
    <n v="11"/>
    <x v="7"/>
    <n v="0"/>
    <x v="301"/>
    <x v="301"/>
    <s v="Savanna / Padang rumput"/>
    <x v="7"/>
    <x v="0"/>
    <x v="0"/>
  </r>
  <r>
    <n v="10660"/>
    <n v="6"/>
    <n v="286"/>
    <n v="11"/>
    <x v="0"/>
    <n v="0"/>
    <x v="301"/>
    <x v="301"/>
    <s v="Savanna / Padang rumput"/>
    <x v="0"/>
    <x v="0"/>
    <x v="0"/>
  </r>
  <r>
    <n v="10661"/>
    <n v="54"/>
    <n v="286"/>
    <n v="9"/>
    <x v="17"/>
    <n v="0"/>
    <x v="301"/>
    <x v="301"/>
    <s v="Semak belukar"/>
    <x v="17"/>
    <x v="0"/>
    <x v="0"/>
  </r>
  <r>
    <n v="10662"/>
    <n v="1"/>
    <n v="286"/>
    <n v="0"/>
    <x v="17"/>
    <n v="0"/>
    <x v="301"/>
    <x v="301"/>
    <s v="No data"/>
    <x v="17"/>
    <x v="0"/>
    <x v="0"/>
  </r>
  <r>
    <n v="10663"/>
    <n v="7"/>
    <n v="237"/>
    <n v="2"/>
    <x v="11"/>
    <n v="0"/>
    <x v="300"/>
    <x v="300"/>
    <s v="Hutan lahan kering sekunder / bekas tebangan"/>
    <x v="11"/>
    <x v="0"/>
    <x v="0"/>
  </r>
  <r>
    <n v="10664"/>
    <n v="1267"/>
    <n v="237"/>
    <n v="2"/>
    <x v="2"/>
    <n v="0"/>
    <x v="300"/>
    <x v="300"/>
    <s v="Hutan lahan kering sekunder / bekas tebangan"/>
    <x v="2"/>
    <x v="0"/>
    <x v="1"/>
  </r>
  <r>
    <n v="10665"/>
    <n v="14"/>
    <n v="237"/>
    <n v="0"/>
    <x v="4"/>
    <n v="0"/>
    <x v="300"/>
    <x v="300"/>
    <s v="No data"/>
    <x v="4"/>
    <x v="0"/>
    <x v="0"/>
  </r>
  <r>
    <n v="10666"/>
    <n v="28"/>
    <n v="238"/>
    <n v="6"/>
    <x v="2"/>
    <n v="0"/>
    <x v="299"/>
    <x v="299"/>
    <s v="Hutan mangrove sekunder"/>
    <x v="2"/>
    <x v="0"/>
    <x v="1"/>
  </r>
  <r>
    <n v="10667"/>
    <n v="2"/>
    <n v="238"/>
    <n v="16"/>
    <x v="17"/>
    <n v="0"/>
    <x v="299"/>
    <x v="299"/>
    <s v="Pemukiman"/>
    <x v="17"/>
    <x v="0"/>
    <x v="0"/>
  </r>
  <r>
    <n v="10668"/>
    <n v="221"/>
    <n v="238"/>
    <n v="12"/>
    <x v="3"/>
    <n v="0"/>
    <x v="299"/>
    <x v="299"/>
    <s v="Pertanian lahan kering"/>
    <x v="3"/>
    <x v="0"/>
    <x v="0"/>
  </r>
  <r>
    <n v="10669"/>
    <n v="35"/>
    <n v="238"/>
    <n v="16"/>
    <x v="2"/>
    <n v="0"/>
    <x v="299"/>
    <x v="299"/>
    <s v="Pemukiman"/>
    <x v="2"/>
    <x v="0"/>
    <x v="0"/>
  </r>
  <r>
    <n v="10670"/>
    <n v="6"/>
    <n v="287"/>
    <n v="11"/>
    <x v="17"/>
    <n v="0"/>
    <x v="297"/>
    <x v="297"/>
    <s v="Savanna / Padang rumput"/>
    <x v="17"/>
    <x v="0"/>
    <x v="0"/>
  </r>
  <r>
    <n v="10671"/>
    <n v="16"/>
    <n v="238"/>
    <n v="16"/>
    <x v="6"/>
    <n v="0"/>
    <x v="299"/>
    <x v="299"/>
    <s v="Pemukiman"/>
    <x v="6"/>
    <x v="0"/>
    <x v="0"/>
  </r>
  <r>
    <n v="10672"/>
    <n v="3"/>
    <n v="237"/>
    <n v="5"/>
    <x v="4"/>
    <n v="0"/>
    <x v="300"/>
    <x v="300"/>
    <s v="Hutan mangrove primer"/>
    <x v="4"/>
    <x v="0"/>
    <x v="2"/>
  </r>
  <r>
    <n v="10673"/>
    <n v="206"/>
    <n v="238"/>
    <n v="9"/>
    <x v="3"/>
    <n v="0"/>
    <x v="299"/>
    <x v="299"/>
    <s v="Semak belukar"/>
    <x v="3"/>
    <x v="0"/>
    <x v="0"/>
  </r>
  <r>
    <n v="10674"/>
    <n v="27"/>
    <n v="238"/>
    <n v="12"/>
    <x v="15"/>
    <n v="0"/>
    <x v="299"/>
    <x v="299"/>
    <s v="Pertanian lahan kering"/>
    <x v="15"/>
    <x v="0"/>
    <x v="0"/>
  </r>
  <r>
    <n v="10675"/>
    <n v="572"/>
    <n v="286"/>
    <n v="9"/>
    <x v="7"/>
    <n v="0"/>
    <x v="301"/>
    <x v="301"/>
    <s v="Semak belukar"/>
    <x v="7"/>
    <x v="0"/>
    <x v="0"/>
  </r>
  <r>
    <n v="10676"/>
    <n v="4"/>
    <n v="238"/>
    <n v="21"/>
    <x v="2"/>
    <n v="1"/>
    <x v="299"/>
    <x v="299"/>
    <s v="Rawa"/>
    <x v="2"/>
    <x v="1"/>
    <x v="0"/>
  </r>
  <r>
    <n v="10677"/>
    <n v="2"/>
    <n v="238"/>
    <n v="12"/>
    <x v="8"/>
    <n v="0"/>
    <x v="299"/>
    <x v="299"/>
    <s v="Pertanian lahan kering"/>
    <x v="8"/>
    <x v="0"/>
    <x v="0"/>
  </r>
  <r>
    <n v="10678"/>
    <n v="1"/>
    <n v="238"/>
    <n v="2"/>
    <x v="8"/>
    <n v="0"/>
    <x v="299"/>
    <x v="299"/>
    <s v="Hutan lahan kering sekunder / bekas tebangan"/>
    <x v="8"/>
    <x v="0"/>
    <x v="1"/>
  </r>
  <r>
    <n v="10679"/>
    <n v="21"/>
    <n v="237"/>
    <n v="5"/>
    <x v="6"/>
    <n v="0"/>
    <x v="300"/>
    <x v="300"/>
    <s v="Hutan mangrove primer"/>
    <x v="6"/>
    <x v="0"/>
    <x v="1"/>
  </r>
  <r>
    <n v="10680"/>
    <n v="739"/>
    <n v="237"/>
    <n v="2"/>
    <x v="6"/>
    <n v="0"/>
    <x v="300"/>
    <x v="300"/>
    <s v="Hutan lahan kering sekunder / bekas tebangan"/>
    <x v="6"/>
    <x v="0"/>
    <x v="1"/>
  </r>
  <r>
    <n v="10681"/>
    <n v="68"/>
    <n v="238"/>
    <n v="2"/>
    <x v="6"/>
    <n v="0"/>
    <x v="299"/>
    <x v="299"/>
    <s v="Hutan lahan kering sekunder / bekas tebangan"/>
    <x v="6"/>
    <x v="0"/>
    <x v="1"/>
  </r>
  <r>
    <n v="10682"/>
    <n v="93"/>
    <n v="238"/>
    <n v="2"/>
    <x v="2"/>
    <n v="0"/>
    <x v="299"/>
    <x v="299"/>
    <s v="Hutan lahan kering sekunder / bekas tebangan"/>
    <x v="2"/>
    <x v="0"/>
    <x v="1"/>
  </r>
  <r>
    <n v="10683"/>
    <n v="17"/>
    <n v="287"/>
    <n v="9"/>
    <x v="17"/>
    <n v="0"/>
    <x v="297"/>
    <x v="297"/>
    <s v="Semak belukar"/>
    <x v="17"/>
    <x v="0"/>
    <x v="0"/>
  </r>
  <r>
    <n v="10684"/>
    <n v="231"/>
    <n v="286"/>
    <n v="12"/>
    <x v="7"/>
    <n v="0"/>
    <x v="301"/>
    <x v="301"/>
    <s v="Pertanian lahan kering"/>
    <x v="7"/>
    <x v="0"/>
    <x v="0"/>
  </r>
  <r>
    <n v="10685"/>
    <n v="44"/>
    <n v="287"/>
    <n v="11"/>
    <x v="1"/>
    <n v="0"/>
    <x v="297"/>
    <x v="297"/>
    <s v="Savanna / Padang rumput"/>
    <x v="1"/>
    <x v="0"/>
    <x v="0"/>
  </r>
  <r>
    <n v="10686"/>
    <n v="2"/>
    <n v="238"/>
    <n v="12"/>
    <x v="6"/>
    <n v="1"/>
    <x v="299"/>
    <x v="299"/>
    <s v="Pertanian lahan kering"/>
    <x v="6"/>
    <x v="1"/>
    <x v="0"/>
  </r>
  <r>
    <n v="10687"/>
    <n v="2357"/>
    <n v="237"/>
    <n v="2"/>
    <x v="4"/>
    <n v="0"/>
    <x v="300"/>
    <x v="300"/>
    <s v="Hutan lahan kering sekunder / bekas tebangan"/>
    <x v="4"/>
    <x v="0"/>
    <x v="0"/>
  </r>
  <r>
    <n v="10688"/>
    <n v="1"/>
    <n v="238"/>
    <n v="12"/>
    <x v="2"/>
    <n v="1"/>
    <x v="299"/>
    <x v="299"/>
    <s v="Pertanian lahan kering"/>
    <x v="2"/>
    <x v="1"/>
    <x v="0"/>
  </r>
  <r>
    <n v="10689"/>
    <n v="8"/>
    <n v="237"/>
    <n v="0"/>
    <x v="3"/>
    <n v="0"/>
    <x v="300"/>
    <x v="300"/>
    <s v="No data"/>
    <x v="3"/>
    <x v="0"/>
    <x v="0"/>
  </r>
  <r>
    <n v="10690"/>
    <n v="2"/>
    <n v="238"/>
    <n v="0"/>
    <x v="1"/>
    <n v="0"/>
    <x v="299"/>
    <x v="299"/>
    <s v="No data"/>
    <x v="1"/>
    <x v="0"/>
    <x v="0"/>
  </r>
  <r>
    <n v="10691"/>
    <n v="510"/>
    <n v="238"/>
    <n v="12"/>
    <x v="1"/>
    <n v="0"/>
    <x v="299"/>
    <x v="299"/>
    <s v="Pertanian lahan kering"/>
    <x v="1"/>
    <x v="0"/>
    <x v="0"/>
  </r>
  <r>
    <n v="10692"/>
    <n v="1"/>
    <n v="287"/>
    <n v="0"/>
    <x v="17"/>
    <n v="0"/>
    <x v="297"/>
    <x v="297"/>
    <s v="No data"/>
    <x v="17"/>
    <x v="0"/>
    <x v="0"/>
  </r>
  <r>
    <n v="10693"/>
    <n v="59"/>
    <n v="237"/>
    <n v="2"/>
    <x v="3"/>
    <n v="0"/>
    <x v="300"/>
    <x v="300"/>
    <s v="Hutan lahan kering sekunder / bekas tebangan"/>
    <x v="3"/>
    <x v="0"/>
    <x v="1"/>
  </r>
  <r>
    <n v="10694"/>
    <n v="293"/>
    <n v="288"/>
    <n v="9"/>
    <x v="1"/>
    <n v="0"/>
    <x v="298"/>
    <x v="298"/>
    <s v="Semak belukar"/>
    <x v="1"/>
    <x v="0"/>
    <x v="0"/>
  </r>
  <r>
    <n v="10695"/>
    <n v="11"/>
    <n v="287"/>
    <n v="11"/>
    <x v="0"/>
    <n v="0"/>
    <x v="297"/>
    <x v="297"/>
    <s v="Savanna / Padang rumput"/>
    <x v="0"/>
    <x v="0"/>
    <x v="0"/>
  </r>
  <r>
    <n v="10696"/>
    <n v="1062"/>
    <n v="238"/>
    <n v="9"/>
    <x v="7"/>
    <n v="0"/>
    <x v="299"/>
    <x v="299"/>
    <s v="Semak belukar"/>
    <x v="7"/>
    <x v="0"/>
    <x v="0"/>
  </r>
  <r>
    <n v="10697"/>
    <n v="61"/>
    <n v="238"/>
    <n v="2"/>
    <x v="3"/>
    <n v="0"/>
    <x v="299"/>
    <x v="299"/>
    <s v="Hutan lahan kering sekunder / bekas tebangan"/>
    <x v="3"/>
    <x v="0"/>
    <x v="1"/>
  </r>
  <r>
    <n v="10698"/>
    <n v="325"/>
    <n v="286"/>
    <n v="13"/>
    <x v="7"/>
    <n v="0"/>
    <x v="301"/>
    <x v="301"/>
    <s v="Pertanian lahan kering  campur semak / kebun campur"/>
    <x v="7"/>
    <x v="0"/>
    <x v="0"/>
  </r>
  <r>
    <n v="10699"/>
    <n v="36"/>
    <n v="288"/>
    <n v="0"/>
    <x v="1"/>
    <n v="0"/>
    <x v="298"/>
    <x v="298"/>
    <s v="No data"/>
    <x v="1"/>
    <x v="0"/>
    <x v="0"/>
  </r>
  <r>
    <n v="10700"/>
    <n v="11"/>
    <n v="237"/>
    <n v="0"/>
    <x v="12"/>
    <n v="0"/>
    <x v="300"/>
    <x v="300"/>
    <s v="No data"/>
    <x v="12"/>
    <x v="0"/>
    <x v="0"/>
  </r>
  <r>
    <n v="10701"/>
    <n v="4"/>
    <n v="288"/>
    <n v="14"/>
    <x v="1"/>
    <n v="0"/>
    <x v="298"/>
    <x v="298"/>
    <s v="Sawah"/>
    <x v="1"/>
    <x v="0"/>
    <x v="0"/>
  </r>
  <r>
    <n v="10702"/>
    <n v="92"/>
    <n v="237"/>
    <n v="9"/>
    <x v="5"/>
    <n v="0"/>
    <x v="300"/>
    <x v="300"/>
    <s v="Semak belukar"/>
    <x v="5"/>
    <x v="0"/>
    <x v="0"/>
  </r>
  <r>
    <n v="10703"/>
    <n v="131"/>
    <n v="237"/>
    <n v="2"/>
    <x v="5"/>
    <n v="0"/>
    <x v="300"/>
    <x v="300"/>
    <s v="Hutan lahan kering sekunder / bekas tebangan"/>
    <x v="5"/>
    <x v="0"/>
    <x v="1"/>
  </r>
  <r>
    <n v="10704"/>
    <n v="5"/>
    <n v="237"/>
    <n v="0"/>
    <x v="6"/>
    <n v="0"/>
    <x v="300"/>
    <x v="300"/>
    <s v="No data"/>
    <x v="6"/>
    <x v="0"/>
    <x v="0"/>
  </r>
  <r>
    <n v="10705"/>
    <n v="21"/>
    <n v="286"/>
    <n v="11"/>
    <x v="4"/>
    <n v="0"/>
    <x v="301"/>
    <x v="301"/>
    <s v="Savanna / Padang rumput"/>
    <x v="4"/>
    <x v="0"/>
    <x v="0"/>
  </r>
  <r>
    <n v="10706"/>
    <n v="70"/>
    <n v="286"/>
    <n v="2"/>
    <x v="7"/>
    <n v="0"/>
    <x v="301"/>
    <x v="301"/>
    <s v="Hutan lahan kering sekunder / bekas tebangan"/>
    <x v="7"/>
    <x v="0"/>
    <x v="1"/>
  </r>
  <r>
    <n v="10707"/>
    <n v="28"/>
    <n v="288"/>
    <n v="11"/>
    <x v="1"/>
    <n v="0"/>
    <x v="298"/>
    <x v="298"/>
    <s v="Savanna / Padang rumput"/>
    <x v="1"/>
    <x v="0"/>
    <x v="0"/>
  </r>
  <r>
    <n v="10708"/>
    <n v="73"/>
    <n v="286"/>
    <n v="2"/>
    <x v="4"/>
    <n v="0"/>
    <x v="301"/>
    <x v="301"/>
    <s v="Hutan lahan kering sekunder / bekas tebangan"/>
    <x v="4"/>
    <x v="0"/>
    <x v="0"/>
  </r>
  <r>
    <n v="10709"/>
    <n v="1192"/>
    <n v="238"/>
    <n v="9"/>
    <x v="1"/>
    <n v="0"/>
    <x v="299"/>
    <x v="299"/>
    <s v="Semak belukar"/>
    <x v="1"/>
    <x v="0"/>
    <x v="0"/>
  </r>
  <r>
    <n v="10710"/>
    <n v="106"/>
    <n v="238"/>
    <n v="2"/>
    <x v="7"/>
    <n v="0"/>
    <x v="299"/>
    <x v="299"/>
    <s v="Hutan lahan kering sekunder / bekas tebangan"/>
    <x v="7"/>
    <x v="0"/>
    <x v="1"/>
  </r>
  <r>
    <n v="10711"/>
    <n v="6"/>
    <n v="286"/>
    <n v="13"/>
    <x v="4"/>
    <n v="0"/>
    <x v="301"/>
    <x v="301"/>
    <s v="Pertanian lahan kering  campur semak / kebun campur"/>
    <x v="4"/>
    <x v="0"/>
    <x v="0"/>
  </r>
  <r>
    <n v="10712"/>
    <n v="14"/>
    <n v="237"/>
    <n v="9"/>
    <x v="6"/>
    <n v="1"/>
    <x v="300"/>
    <x v="300"/>
    <s v="Semak belukar"/>
    <x v="6"/>
    <x v="1"/>
    <x v="0"/>
  </r>
  <r>
    <n v="10713"/>
    <n v="109"/>
    <n v="237"/>
    <n v="2"/>
    <x v="7"/>
    <n v="0"/>
    <x v="300"/>
    <x v="300"/>
    <s v="Hutan lahan kering sekunder / bekas tebangan"/>
    <x v="7"/>
    <x v="0"/>
    <x v="1"/>
  </r>
  <r>
    <n v="10714"/>
    <n v="525"/>
    <n v="237"/>
    <n v="11"/>
    <x v="2"/>
    <n v="0"/>
    <x v="300"/>
    <x v="300"/>
    <s v="Savanna / Padang rumput"/>
    <x v="2"/>
    <x v="0"/>
    <x v="0"/>
  </r>
  <r>
    <n v="10715"/>
    <n v="17"/>
    <n v="286"/>
    <n v="9"/>
    <x v="5"/>
    <n v="0"/>
    <x v="301"/>
    <x v="301"/>
    <s v="Semak belukar"/>
    <x v="5"/>
    <x v="0"/>
    <x v="0"/>
  </r>
  <r>
    <n v="10716"/>
    <n v="245"/>
    <n v="237"/>
    <n v="11"/>
    <x v="4"/>
    <n v="0"/>
    <x v="300"/>
    <x v="300"/>
    <s v="Savanna / Padang rumput"/>
    <x v="4"/>
    <x v="0"/>
    <x v="0"/>
  </r>
  <r>
    <n v="10717"/>
    <n v="1"/>
    <n v="238"/>
    <n v="12"/>
    <x v="11"/>
    <n v="0"/>
    <x v="299"/>
    <x v="299"/>
    <s v="Pertanian lahan kering"/>
    <x v="11"/>
    <x v="0"/>
    <x v="0"/>
  </r>
  <r>
    <n v="10718"/>
    <n v="563"/>
    <n v="237"/>
    <n v="11"/>
    <x v="6"/>
    <n v="0"/>
    <x v="300"/>
    <x v="300"/>
    <s v="Savanna / Padang rumput"/>
    <x v="6"/>
    <x v="0"/>
    <x v="0"/>
  </r>
  <r>
    <n v="10719"/>
    <n v="31"/>
    <n v="238"/>
    <n v="18"/>
    <x v="11"/>
    <n v="0"/>
    <x v="299"/>
    <x v="299"/>
    <s v="Lahan terbuka"/>
    <x v="11"/>
    <x v="0"/>
    <x v="0"/>
  </r>
  <r>
    <n v="10720"/>
    <n v="24"/>
    <n v="238"/>
    <n v="2"/>
    <x v="4"/>
    <n v="0"/>
    <x v="299"/>
    <x v="299"/>
    <s v="Hutan lahan kering sekunder / bekas tebangan"/>
    <x v="4"/>
    <x v="0"/>
    <x v="0"/>
  </r>
  <r>
    <n v="10721"/>
    <n v="43"/>
    <n v="286"/>
    <n v="0"/>
    <x v="1"/>
    <n v="0"/>
    <x v="301"/>
    <x v="301"/>
    <s v="No data"/>
    <x v="1"/>
    <x v="0"/>
    <x v="0"/>
  </r>
  <r>
    <n v="10722"/>
    <n v="770"/>
    <n v="237"/>
    <n v="9"/>
    <x v="7"/>
    <n v="0"/>
    <x v="300"/>
    <x v="300"/>
    <s v="Semak belukar"/>
    <x v="7"/>
    <x v="0"/>
    <x v="0"/>
  </r>
  <r>
    <n v="10723"/>
    <n v="508"/>
    <n v="286"/>
    <n v="11"/>
    <x v="1"/>
    <n v="0"/>
    <x v="301"/>
    <x v="301"/>
    <s v="Savanna / Padang rumput"/>
    <x v="1"/>
    <x v="0"/>
    <x v="0"/>
  </r>
  <r>
    <n v="10724"/>
    <n v="402"/>
    <n v="238"/>
    <n v="11"/>
    <x v="7"/>
    <n v="0"/>
    <x v="299"/>
    <x v="299"/>
    <s v="Savanna / Padang rumput"/>
    <x v="7"/>
    <x v="0"/>
    <x v="0"/>
  </r>
  <r>
    <n v="10725"/>
    <n v="3"/>
    <n v="238"/>
    <n v="12"/>
    <x v="4"/>
    <n v="0"/>
    <x v="299"/>
    <x v="299"/>
    <s v="Pertanian lahan kering"/>
    <x v="4"/>
    <x v="0"/>
    <x v="0"/>
  </r>
  <r>
    <n v="10726"/>
    <n v="5"/>
    <n v="238"/>
    <n v="18"/>
    <x v="17"/>
    <n v="0"/>
    <x v="299"/>
    <x v="299"/>
    <s v="Lahan terbuka"/>
    <x v="17"/>
    <x v="0"/>
    <x v="0"/>
  </r>
  <r>
    <n v="10727"/>
    <n v="11"/>
    <n v="238"/>
    <n v="9"/>
    <x v="17"/>
    <n v="0"/>
    <x v="299"/>
    <x v="299"/>
    <s v="Semak belukar"/>
    <x v="17"/>
    <x v="0"/>
    <x v="0"/>
  </r>
  <r>
    <n v="10728"/>
    <n v="293"/>
    <n v="238"/>
    <n v="11"/>
    <x v="6"/>
    <n v="0"/>
    <x v="299"/>
    <x v="299"/>
    <s v="Savanna / Padang rumput"/>
    <x v="6"/>
    <x v="0"/>
    <x v="0"/>
  </r>
  <r>
    <n v="10729"/>
    <n v="26"/>
    <n v="238"/>
    <n v="2"/>
    <x v="17"/>
    <n v="0"/>
    <x v="299"/>
    <x v="299"/>
    <s v="Hutan lahan kering sekunder / bekas tebangan"/>
    <x v="17"/>
    <x v="0"/>
    <x v="1"/>
  </r>
  <r>
    <n v="10730"/>
    <n v="54"/>
    <n v="286"/>
    <n v="16"/>
    <x v="3"/>
    <n v="0"/>
    <x v="301"/>
    <x v="301"/>
    <s v="Pemukiman"/>
    <x v="3"/>
    <x v="0"/>
    <x v="0"/>
  </r>
  <r>
    <n v="10731"/>
    <n v="68"/>
    <n v="286"/>
    <n v="13"/>
    <x v="1"/>
    <n v="0"/>
    <x v="301"/>
    <x v="301"/>
    <s v="Pertanian lahan kering  campur semak / kebun campur"/>
    <x v="1"/>
    <x v="0"/>
    <x v="0"/>
  </r>
  <r>
    <n v="10732"/>
    <n v="4"/>
    <n v="286"/>
    <n v="11"/>
    <x v="3"/>
    <n v="0"/>
    <x v="301"/>
    <x v="301"/>
    <s v="Savanna / Padang rumput"/>
    <x v="3"/>
    <x v="0"/>
    <x v="0"/>
  </r>
  <r>
    <n v="10733"/>
    <n v="15"/>
    <n v="286"/>
    <n v="12"/>
    <x v="3"/>
    <n v="0"/>
    <x v="301"/>
    <x v="301"/>
    <s v="Pertanian lahan kering"/>
    <x v="3"/>
    <x v="0"/>
    <x v="0"/>
  </r>
  <r>
    <n v="10734"/>
    <n v="20"/>
    <n v="237"/>
    <n v="11"/>
    <x v="3"/>
    <n v="0"/>
    <x v="300"/>
    <x v="300"/>
    <s v="Savanna / Padang rumput"/>
    <x v="3"/>
    <x v="0"/>
    <x v="0"/>
  </r>
  <r>
    <n v="10735"/>
    <n v="5"/>
    <n v="235"/>
    <n v="0"/>
    <x v="12"/>
    <n v="0"/>
    <x v="302"/>
    <x v="302"/>
    <s v="No data"/>
    <x v="12"/>
    <x v="0"/>
    <x v="0"/>
  </r>
  <r>
    <n v="10736"/>
    <n v="39"/>
    <n v="235"/>
    <n v="0"/>
    <x v="2"/>
    <n v="0"/>
    <x v="302"/>
    <x v="302"/>
    <s v="No data"/>
    <x v="2"/>
    <x v="0"/>
    <x v="0"/>
  </r>
  <r>
    <n v="10737"/>
    <n v="18"/>
    <n v="238"/>
    <n v="2"/>
    <x v="1"/>
    <n v="0"/>
    <x v="299"/>
    <x v="299"/>
    <s v="Hutan lahan kering sekunder / bekas tebangan"/>
    <x v="1"/>
    <x v="0"/>
    <x v="1"/>
  </r>
  <r>
    <n v="10738"/>
    <n v="257"/>
    <n v="235"/>
    <n v="11"/>
    <x v="2"/>
    <n v="0"/>
    <x v="302"/>
    <x v="302"/>
    <s v="Savanna / Padang rumput"/>
    <x v="2"/>
    <x v="0"/>
    <x v="0"/>
  </r>
  <r>
    <n v="10739"/>
    <n v="54"/>
    <n v="235"/>
    <n v="0"/>
    <x v="0"/>
    <n v="0"/>
    <x v="302"/>
    <x v="302"/>
    <s v="No data"/>
    <x v="0"/>
    <x v="0"/>
    <x v="0"/>
  </r>
  <r>
    <n v="10740"/>
    <n v="1445"/>
    <n v="235"/>
    <n v="9"/>
    <x v="2"/>
    <n v="0"/>
    <x v="302"/>
    <x v="302"/>
    <s v="Semak belukar"/>
    <x v="2"/>
    <x v="0"/>
    <x v="0"/>
  </r>
  <r>
    <n v="10741"/>
    <n v="5"/>
    <n v="235"/>
    <n v="0"/>
    <x v="1"/>
    <n v="0"/>
    <x v="302"/>
    <x v="302"/>
    <s v="No data"/>
    <x v="1"/>
    <x v="0"/>
    <x v="0"/>
  </r>
  <r>
    <n v="10742"/>
    <n v="1417"/>
    <n v="235"/>
    <n v="9"/>
    <x v="4"/>
    <n v="0"/>
    <x v="302"/>
    <x v="302"/>
    <s v="Semak belukar"/>
    <x v="4"/>
    <x v="0"/>
    <x v="0"/>
  </r>
  <r>
    <n v="10743"/>
    <n v="199"/>
    <n v="238"/>
    <n v="11"/>
    <x v="4"/>
    <n v="0"/>
    <x v="299"/>
    <x v="299"/>
    <s v="Savanna / Padang rumput"/>
    <x v="4"/>
    <x v="0"/>
    <x v="0"/>
  </r>
  <r>
    <n v="10744"/>
    <n v="4"/>
    <n v="286"/>
    <n v="0"/>
    <x v="3"/>
    <n v="0"/>
    <x v="301"/>
    <x v="301"/>
    <s v="No data"/>
    <x v="3"/>
    <x v="0"/>
    <x v="0"/>
  </r>
  <r>
    <n v="10745"/>
    <n v="640"/>
    <n v="235"/>
    <n v="11"/>
    <x v="1"/>
    <n v="0"/>
    <x v="302"/>
    <x v="302"/>
    <s v="Savanna / Padang rumput"/>
    <x v="1"/>
    <x v="0"/>
    <x v="0"/>
  </r>
  <r>
    <n v="10746"/>
    <n v="135"/>
    <n v="235"/>
    <n v="11"/>
    <x v="4"/>
    <n v="0"/>
    <x v="302"/>
    <x v="302"/>
    <s v="Savanna / Padang rumput"/>
    <x v="4"/>
    <x v="0"/>
    <x v="0"/>
  </r>
  <r>
    <n v="10747"/>
    <n v="6"/>
    <n v="235"/>
    <n v="0"/>
    <x v="7"/>
    <n v="0"/>
    <x v="302"/>
    <x v="302"/>
    <s v="No data"/>
    <x v="7"/>
    <x v="0"/>
    <x v="0"/>
  </r>
  <r>
    <n v="10748"/>
    <n v="9"/>
    <n v="238"/>
    <n v="21"/>
    <x v="1"/>
    <n v="0"/>
    <x v="299"/>
    <x v="299"/>
    <s v="Rawa"/>
    <x v="1"/>
    <x v="0"/>
    <x v="0"/>
  </r>
  <r>
    <n v="10749"/>
    <n v="1"/>
    <n v="235"/>
    <n v="11"/>
    <x v="0"/>
    <n v="0"/>
    <x v="302"/>
    <x v="302"/>
    <s v="Savanna / Padang rumput"/>
    <x v="0"/>
    <x v="0"/>
    <x v="0"/>
  </r>
  <r>
    <n v="10750"/>
    <n v="1335"/>
    <n v="235"/>
    <n v="11"/>
    <x v="7"/>
    <n v="0"/>
    <x v="302"/>
    <x v="302"/>
    <s v="Savanna / Padang rumput"/>
    <x v="7"/>
    <x v="0"/>
    <x v="0"/>
  </r>
  <r>
    <n v="10751"/>
    <n v="230"/>
    <n v="235"/>
    <n v="11"/>
    <x v="3"/>
    <n v="0"/>
    <x v="302"/>
    <x v="302"/>
    <s v="Savanna / Padang rumput"/>
    <x v="3"/>
    <x v="0"/>
    <x v="0"/>
  </r>
  <r>
    <n v="10752"/>
    <n v="7"/>
    <n v="237"/>
    <n v="11"/>
    <x v="12"/>
    <n v="0"/>
    <x v="300"/>
    <x v="300"/>
    <s v="Savanna / Padang rumput"/>
    <x v="12"/>
    <x v="0"/>
    <x v="0"/>
  </r>
  <r>
    <n v="10753"/>
    <n v="6"/>
    <n v="237"/>
    <n v="20"/>
    <x v="12"/>
    <n v="0"/>
    <x v="300"/>
    <x v="300"/>
    <s v="Tubuh air"/>
    <x v="12"/>
    <x v="0"/>
    <x v="0"/>
  </r>
  <r>
    <n v="10754"/>
    <n v="5"/>
    <n v="238"/>
    <n v="11"/>
    <x v="3"/>
    <n v="0"/>
    <x v="299"/>
    <x v="299"/>
    <s v="Savanna / Padang rumput"/>
    <x v="3"/>
    <x v="0"/>
    <x v="0"/>
  </r>
  <r>
    <n v="10755"/>
    <n v="1572"/>
    <n v="235"/>
    <n v="9"/>
    <x v="7"/>
    <n v="0"/>
    <x v="302"/>
    <x v="302"/>
    <s v="Semak belukar"/>
    <x v="7"/>
    <x v="0"/>
    <x v="0"/>
  </r>
  <r>
    <n v="10756"/>
    <n v="133"/>
    <n v="238"/>
    <n v="1"/>
    <x v="7"/>
    <n v="0"/>
    <x v="299"/>
    <x v="299"/>
    <s v="Hutan lahan kering primer"/>
    <x v="7"/>
    <x v="0"/>
    <x v="1"/>
  </r>
  <r>
    <n v="10757"/>
    <n v="360"/>
    <n v="238"/>
    <n v="1"/>
    <x v="4"/>
    <n v="0"/>
    <x v="299"/>
    <x v="299"/>
    <s v="Hutan lahan kering primer"/>
    <x v="4"/>
    <x v="0"/>
    <x v="2"/>
  </r>
  <r>
    <n v="10758"/>
    <n v="3"/>
    <n v="238"/>
    <n v="1"/>
    <x v="3"/>
    <n v="0"/>
    <x v="299"/>
    <x v="299"/>
    <s v="Hutan lahan kering primer"/>
    <x v="3"/>
    <x v="0"/>
    <x v="1"/>
  </r>
  <r>
    <n v="10759"/>
    <n v="13"/>
    <n v="238"/>
    <n v="18"/>
    <x v="1"/>
    <n v="0"/>
    <x v="299"/>
    <x v="299"/>
    <s v="Lahan terbuka"/>
    <x v="1"/>
    <x v="0"/>
    <x v="0"/>
  </r>
  <r>
    <n v="10760"/>
    <n v="340"/>
    <n v="235"/>
    <n v="11"/>
    <x v="6"/>
    <n v="0"/>
    <x v="302"/>
    <x v="302"/>
    <s v="Savanna / Padang rumput"/>
    <x v="6"/>
    <x v="0"/>
    <x v="0"/>
  </r>
  <r>
    <n v="10761"/>
    <n v="465"/>
    <n v="235"/>
    <n v="9"/>
    <x v="6"/>
    <n v="0"/>
    <x v="302"/>
    <x v="302"/>
    <s v="Semak belukar"/>
    <x v="6"/>
    <x v="0"/>
    <x v="0"/>
  </r>
  <r>
    <n v="10762"/>
    <n v="3"/>
    <n v="238"/>
    <n v="18"/>
    <x v="0"/>
    <n v="0"/>
    <x v="299"/>
    <x v="299"/>
    <s v="Lahan terbuka"/>
    <x v="0"/>
    <x v="0"/>
    <x v="0"/>
  </r>
  <r>
    <n v="10763"/>
    <n v="4"/>
    <n v="235"/>
    <n v="0"/>
    <x v="3"/>
    <n v="0"/>
    <x v="302"/>
    <x v="302"/>
    <s v="No data"/>
    <x v="3"/>
    <x v="0"/>
    <x v="0"/>
  </r>
  <r>
    <n v="10764"/>
    <n v="15"/>
    <n v="237"/>
    <n v="13"/>
    <x v="4"/>
    <n v="0"/>
    <x v="300"/>
    <x v="300"/>
    <s v="Pertanian lahan kering  campur semak / kebun campur"/>
    <x v="4"/>
    <x v="0"/>
    <x v="0"/>
  </r>
  <r>
    <n v="10765"/>
    <n v="46"/>
    <n v="237"/>
    <n v="11"/>
    <x v="7"/>
    <n v="0"/>
    <x v="300"/>
    <x v="300"/>
    <s v="Savanna / Padang rumput"/>
    <x v="7"/>
    <x v="0"/>
    <x v="0"/>
  </r>
  <r>
    <n v="10766"/>
    <n v="12"/>
    <n v="238"/>
    <n v="6"/>
    <x v="1"/>
    <n v="0"/>
    <x v="299"/>
    <x v="299"/>
    <s v="Hutan mangrove sekunder"/>
    <x v="1"/>
    <x v="0"/>
    <x v="1"/>
  </r>
  <r>
    <n v="10767"/>
    <n v="116"/>
    <n v="237"/>
    <n v="13"/>
    <x v="2"/>
    <n v="0"/>
    <x v="300"/>
    <x v="300"/>
    <s v="Pertanian lahan kering  campur semak / kebun campur"/>
    <x v="2"/>
    <x v="0"/>
    <x v="0"/>
  </r>
  <r>
    <n v="10768"/>
    <n v="234"/>
    <n v="238"/>
    <n v="1"/>
    <x v="1"/>
    <n v="0"/>
    <x v="299"/>
    <x v="299"/>
    <s v="Hutan lahan kering primer"/>
    <x v="1"/>
    <x v="0"/>
    <x v="1"/>
  </r>
  <r>
    <n v="10769"/>
    <n v="3"/>
    <n v="238"/>
    <n v="11"/>
    <x v="2"/>
    <n v="0"/>
    <x v="299"/>
    <x v="299"/>
    <s v="Savanna / Padang rumput"/>
    <x v="2"/>
    <x v="0"/>
    <x v="0"/>
  </r>
  <r>
    <n v="10770"/>
    <n v="16"/>
    <n v="235"/>
    <n v="0"/>
    <x v="8"/>
    <n v="0"/>
    <x v="302"/>
    <x v="302"/>
    <s v="No data"/>
    <x v="8"/>
    <x v="0"/>
    <x v="0"/>
  </r>
  <r>
    <n v="10771"/>
    <n v="6"/>
    <n v="238"/>
    <n v="6"/>
    <x v="0"/>
    <n v="0"/>
    <x v="299"/>
    <x v="299"/>
    <s v="Hutan mangrove sekunder"/>
    <x v="0"/>
    <x v="0"/>
    <x v="1"/>
  </r>
  <r>
    <n v="10772"/>
    <n v="42"/>
    <n v="237"/>
    <n v="2"/>
    <x v="1"/>
    <n v="0"/>
    <x v="300"/>
    <x v="300"/>
    <s v="Hutan lahan kering sekunder / bekas tebangan"/>
    <x v="1"/>
    <x v="0"/>
    <x v="1"/>
  </r>
  <r>
    <n v="10773"/>
    <n v="31"/>
    <n v="237"/>
    <n v="14"/>
    <x v="4"/>
    <n v="0"/>
    <x v="300"/>
    <x v="300"/>
    <s v="Sawah"/>
    <x v="4"/>
    <x v="0"/>
    <x v="0"/>
  </r>
  <r>
    <n v="10774"/>
    <n v="41"/>
    <n v="237"/>
    <n v="13"/>
    <x v="6"/>
    <n v="0"/>
    <x v="300"/>
    <x v="300"/>
    <s v="Pertanian lahan kering  campur semak / kebun campur"/>
    <x v="6"/>
    <x v="0"/>
    <x v="0"/>
  </r>
  <r>
    <n v="10775"/>
    <n v="69"/>
    <n v="235"/>
    <n v="18"/>
    <x v="8"/>
    <n v="0"/>
    <x v="302"/>
    <x v="302"/>
    <s v="Lahan terbuka"/>
    <x v="8"/>
    <x v="0"/>
    <x v="0"/>
  </r>
  <r>
    <n v="10776"/>
    <n v="162"/>
    <n v="237"/>
    <n v="14"/>
    <x v="6"/>
    <n v="0"/>
    <x v="300"/>
    <x v="300"/>
    <s v="Sawah"/>
    <x v="6"/>
    <x v="0"/>
    <x v="0"/>
  </r>
  <r>
    <n v="10777"/>
    <n v="160"/>
    <n v="237"/>
    <n v="9"/>
    <x v="1"/>
    <n v="0"/>
    <x v="300"/>
    <x v="300"/>
    <s v="Semak belukar"/>
    <x v="1"/>
    <x v="0"/>
    <x v="0"/>
  </r>
  <r>
    <n v="10778"/>
    <n v="42"/>
    <n v="237"/>
    <n v="12"/>
    <x v="1"/>
    <n v="0"/>
    <x v="300"/>
    <x v="300"/>
    <s v="Pertanian lahan kering"/>
    <x v="1"/>
    <x v="0"/>
    <x v="0"/>
  </r>
  <r>
    <n v="10779"/>
    <n v="269"/>
    <n v="237"/>
    <n v="12"/>
    <x v="7"/>
    <n v="0"/>
    <x v="300"/>
    <x v="300"/>
    <s v="Pertanian lahan kering"/>
    <x v="7"/>
    <x v="0"/>
    <x v="0"/>
  </r>
  <r>
    <n v="10780"/>
    <n v="5"/>
    <n v="237"/>
    <n v="12"/>
    <x v="4"/>
    <n v="0"/>
    <x v="300"/>
    <x v="300"/>
    <s v="Pertanian lahan kering"/>
    <x v="4"/>
    <x v="0"/>
    <x v="0"/>
  </r>
  <r>
    <n v="10781"/>
    <n v="49"/>
    <n v="235"/>
    <n v="18"/>
    <x v="1"/>
    <n v="0"/>
    <x v="302"/>
    <x v="302"/>
    <s v="Lahan terbuka"/>
    <x v="1"/>
    <x v="0"/>
    <x v="0"/>
  </r>
  <r>
    <n v="10782"/>
    <n v="10"/>
    <n v="235"/>
    <n v="18"/>
    <x v="3"/>
    <n v="0"/>
    <x v="302"/>
    <x v="302"/>
    <s v="Lahan terbuka"/>
    <x v="3"/>
    <x v="0"/>
    <x v="0"/>
  </r>
  <r>
    <n v="10783"/>
    <n v="2057"/>
    <n v="235"/>
    <n v="13"/>
    <x v="7"/>
    <n v="0"/>
    <x v="302"/>
    <x v="302"/>
    <s v="Pertanian lahan kering  campur semak / kebun campur"/>
    <x v="7"/>
    <x v="0"/>
    <x v="0"/>
  </r>
  <r>
    <n v="10784"/>
    <n v="750"/>
    <n v="235"/>
    <n v="2"/>
    <x v="4"/>
    <n v="0"/>
    <x v="302"/>
    <x v="302"/>
    <s v="Hutan lahan kering sekunder / bekas tebangan"/>
    <x v="4"/>
    <x v="0"/>
    <x v="0"/>
  </r>
  <r>
    <n v="10785"/>
    <n v="51"/>
    <n v="235"/>
    <n v="2"/>
    <x v="1"/>
    <n v="0"/>
    <x v="302"/>
    <x v="302"/>
    <s v="Hutan lahan kering sekunder / bekas tebangan"/>
    <x v="1"/>
    <x v="0"/>
    <x v="1"/>
  </r>
  <r>
    <n v="10786"/>
    <n v="154"/>
    <n v="235"/>
    <n v="13"/>
    <x v="3"/>
    <n v="0"/>
    <x v="302"/>
    <x v="302"/>
    <s v="Pertanian lahan kering  campur semak / kebun campur"/>
    <x v="3"/>
    <x v="0"/>
    <x v="0"/>
  </r>
  <r>
    <n v="10787"/>
    <n v="1772"/>
    <n v="235"/>
    <n v="13"/>
    <x v="2"/>
    <n v="0"/>
    <x v="302"/>
    <x v="302"/>
    <s v="Pertanian lahan kering  campur semak / kebun campur"/>
    <x v="2"/>
    <x v="0"/>
    <x v="0"/>
  </r>
  <r>
    <n v="10788"/>
    <n v="146"/>
    <n v="235"/>
    <n v="13"/>
    <x v="1"/>
    <n v="0"/>
    <x v="302"/>
    <x v="302"/>
    <s v="Pertanian lahan kering  campur semak / kebun campur"/>
    <x v="1"/>
    <x v="0"/>
    <x v="0"/>
  </r>
  <r>
    <n v="10789"/>
    <n v="3"/>
    <n v="238"/>
    <n v="18"/>
    <x v="2"/>
    <n v="0"/>
    <x v="299"/>
    <x v="299"/>
    <s v="Lahan terbuka"/>
    <x v="2"/>
    <x v="0"/>
    <x v="0"/>
  </r>
  <r>
    <n v="10790"/>
    <n v="146"/>
    <n v="237"/>
    <n v="12"/>
    <x v="6"/>
    <n v="0"/>
    <x v="300"/>
    <x v="300"/>
    <s v="Pertanian lahan kering"/>
    <x v="6"/>
    <x v="0"/>
    <x v="0"/>
  </r>
  <r>
    <n v="10791"/>
    <n v="10"/>
    <n v="235"/>
    <n v="18"/>
    <x v="0"/>
    <n v="0"/>
    <x v="302"/>
    <x v="302"/>
    <s v="Lahan terbuka"/>
    <x v="0"/>
    <x v="0"/>
    <x v="0"/>
  </r>
  <r>
    <n v="10792"/>
    <n v="3"/>
    <n v="238"/>
    <n v="20"/>
    <x v="2"/>
    <n v="0"/>
    <x v="299"/>
    <x v="299"/>
    <s v="Tubuh air"/>
    <x v="2"/>
    <x v="0"/>
    <x v="0"/>
  </r>
  <r>
    <n v="10793"/>
    <n v="72"/>
    <n v="237"/>
    <n v="16"/>
    <x v="7"/>
    <n v="0"/>
    <x v="300"/>
    <x v="300"/>
    <s v="Pemukiman"/>
    <x v="7"/>
    <x v="0"/>
    <x v="0"/>
  </r>
  <r>
    <n v="10794"/>
    <n v="17"/>
    <n v="238"/>
    <n v="20"/>
    <x v="12"/>
    <n v="0"/>
    <x v="299"/>
    <x v="299"/>
    <s v="Tubuh air"/>
    <x v="12"/>
    <x v="0"/>
    <x v="0"/>
  </r>
  <r>
    <n v="10795"/>
    <n v="2"/>
    <n v="238"/>
    <n v="18"/>
    <x v="12"/>
    <n v="0"/>
    <x v="299"/>
    <x v="299"/>
    <s v="Lahan terbuka"/>
    <x v="12"/>
    <x v="0"/>
    <x v="0"/>
  </r>
  <r>
    <n v="10796"/>
    <n v="1"/>
    <n v="235"/>
    <n v="18"/>
    <x v="7"/>
    <n v="0"/>
    <x v="302"/>
    <x v="302"/>
    <s v="Lahan terbuka"/>
    <x v="7"/>
    <x v="0"/>
    <x v="0"/>
  </r>
  <r>
    <n v="10797"/>
    <n v="15"/>
    <n v="238"/>
    <n v="18"/>
    <x v="6"/>
    <n v="0"/>
    <x v="299"/>
    <x v="299"/>
    <s v="Lahan terbuka"/>
    <x v="6"/>
    <x v="0"/>
    <x v="0"/>
  </r>
  <r>
    <n v="10798"/>
    <n v="2"/>
    <n v="238"/>
    <n v="18"/>
    <x v="7"/>
    <n v="0"/>
    <x v="299"/>
    <x v="299"/>
    <s v="Lahan terbuka"/>
    <x v="7"/>
    <x v="0"/>
    <x v="0"/>
  </r>
  <r>
    <n v="10799"/>
    <n v="44"/>
    <n v="235"/>
    <n v="18"/>
    <x v="2"/>
    <n v="0"/>
    <x v="302"/>
    <x v="302"/>
    <s v="Lahan terbuka"/>
    <x v="2"/>
    <x v="0"/>
    <x v="0"/>
  </r>
  <r>
    <n v="10800"/>
    <n v="55"/>
    <n v="237"/>
    <n v="16"/>
    <x v="6"/>
    <n v="0"/>
    <x v="300"/>
    <x v="300"/>
    <s v="Pemukiman"/>
    <x v="6"/>
    <x v="0"/>
    <x v="0"/>
  </r>
  <r>
    <n v="10801"/>
    <n v="894"/>
    <n v="235"/>
    <n v="13"/>
    <x v="6"/>
    <n v="0"/>
    <x v="302"/>
    <x v="302"/>
    <s v="Pertanian lahan kering  campur semak / kebun campur"/>
    <x v="6"/>
    <x v="0"/>
    <x v="0"/>
  </r>
  <r>
    <n v="10802"/>
    <n v="1"/>
    <n v="237"/>
    <n v="18"/>
    <x v="6"/>
    <n v="0"/>
    <x v="300"/>
    <x v="300"/>
    <s v="Lahan terbuka"/>
    <x v="6"/>
    <x v="0"/>
    <x v="0"/>
  </r>
  <r>
    <n v="10803"/>
    <n v="17"/>
    <n v="237"/>
    <n v="12"/>
    <x v="3"/>
    <n v="0"/>
    <x v="300"/>
    <x v="300"/>
    <s v="Pertanian lahan kering"/>
    <x v="3"/>
    <x v="0"/>
    <x v="0"/>
  </r>
  <r>
    <n v="10804"/>
    <n v="7"/>
    <n v="237"/>
    <n v="16"/>
    <x v="3"/>
    <n v="0"/>
    <x v="300"/>
    <x v="300"/>
    <s v="Pemukiman"/>
    <x v="3"/>
    <x v="0"/>
    <x v="0"/>
  </r>
  <r>
    <n v="10805"/>
    <n v="9"/>
    <n v="238"/>
    <n v="2"/>
    <x v="5"/>
    <n v="0"/>
    <x v="299"/>
    <x v="299"/>
    <s v="Hutan lahan kering sekunder / bekas tebangan"/>
    <x v="5"/>
    <x v="0"/>
    <x v="1"/>
  </r>
  <r>
    <n v="10806"/>
    <n v="13"/>
    <n v="235"/>
    <n v="18"/>
    <x v="6"/>
    <n v="0"/>
    <x v="302"/>
    <x v="302"/>
    <s v="Lahan terbuka"/>
    <x v="6"/>
    <x v="0"/>
    <x v="0"/>
  </r>
  <r>
    <n v="10807"/>
    <n v="953"/>
    <n v="235"/>
    <n v="9"/>
    <x v="1"/>
    <n v="0"/>
    <x v="302"/>
    <x v="302"/>
    <s v="Semak belukar"/>
    <x v="1"/>
    <x v="0"/>
    <x v="0"/>
  </r>
  <r>
    <n v="10808"/>
    <n v="48"/>
    <n v="235"/>
    <n v="11"/>
    <x v="19"/>
    <n v="0"/>
    <x v="302"/>
    <x v="302"/>
    <s v="Savanna / Padang rumput"/>
    <x v="19"/>
    <x v="0"/>
    <x v="0"/>
  </r>
  <r>
    <n v="10809"/>
    <n v="10"/>
    <n v="238"/>
    <n v="0"/>
    <x v="7"/>
    <n v="0"/>
    <x v="299"/>
    <x v="299"/>
    <s v="No data"/>
    <x v="7"/>
    <x v="0"/>
    <x v="0"/>
  </r>
  <r>
    <n v="10810"/>
    <n v="23"/>
    <n v="235"/>
    <n v="2"/>
    <x v="19"/>
    <n v="0"/>
    <x v="302"/>
    <x v="302"/>
    <s v="Hutan lahan kering sekunder / bekas tebangan"/>
    <x v="19"/>
    <x v="0"/>
    <x v="1"/>
  </r>
  <r>
    <n v="10811"/>
    <n v="1"/>
    <n v="238"/>
    <n v="12"/>
    <x v="0"/>
    <n v="0"/>
    <x v="299"/>
    <x v="299"/>
    <s v="Pertanian lahan kering"/>
    <x v="0"/>
    <x v="0"/>
    <x v="0"/>
  </r>
  <r>
    <n v="10812"/>
    <n v="7"/>
    <n v="237"/>
    <n v="16"/>
    <x v="2"/>
    <n v="0"/>
    <x v="300"/>
    <x v="300"/>
    <s v="Pemukiman"/>
    <x v="2"/>
    <x v="0"/>
    <x v="0"/>
  </r>
  <r>
    <n v="10813"/>
    <n v="140"/>
    <n v="237"/>
    <n v="12"/>
    <x v="2"/>
    <n v="0"/>
    <x v="300"/>
    <x v="300"/>
    <s v="Pertanian lahan kering"/>
    <x v="2"/>
    <x v="0"/>
    <x v="0"/>
  </r>
  <r>
    <n v="10814"/>
    <n v="275"/>
    <n v="235"/>
    <n v="2"/>
    <x v="2"/>
    <n v="0"/>
    <x v="302"/>
    <x v="302"/>
    <s v="Hutan lahan kering sekunder / bekas tebangan"/>
    <x v="2"/>
    <x v="0"/>
    <x v="1"/>
  </r>
  <r>
    <n v="10815"/>
    <n v="2"/>
    <n v="237"/>
    <n v="0"/>
    <x v="5"/>
    <n v="0"/>
    <x v="300"/>
    <x v="300"/>
    <s v="No data"/>
    <x v="5"/>
    <x v="0"/>
    <x v="0"/>
  </r>
  <r>
    <n v="10816"/>
    <n v="2"/>
    <n v="237"/>
    <n v="14"/>
    <x v="2"/>
    <n v="0"/>
    <x v="300"/>
    <x v="300"/>
    <s v="Sawah"/>
    <x v="2"/>
    <x v="0"/>
    <x v="0"/>
  </r>
  <r>
    <n v="10817"/>
    <n v="3"/>
    <n v="238"/>
    <n v="9"/>
    <x v="0"/>
    <n v="0"/>
    <x v="299"/>
    <x v="299"/>
    <s v="Semak belukar"/>
    <x v="0"/>
    <x v="0"/>
    <x v="0"/>
  </r>
  <r>
    <n v="10818"/>
    <n v="22"/>
    <n v="237"/>
    <n v="12"/>
    <x v="5"/>
    <n v="0"/>
    <x v="300"/>
    <x v="300"/>
    <s v="Pertanian lahan kering"/>
    <x v="5"/>
    <x v="0"/>
    <x v="0"/>
  </r>
  <r>
    <n v="10819"/>
    <n v="3"/>
    <n v="235"/>
    <n v="11"/>
    <x v="12"/>
    <n v="0"/>
    <x v="302"/>
    <x v="302"/>
    <s v="Savanna / Padang rumput"/>
    <x v="12"/>
    <x v="0"/>
    <x v="0"/>
  </r>
  <r>
    <n v="10820"/>
    <n v="8"/>
    <n v="237"/>
    <n v="2"/>
    <x v="0"/>
    <n v="0"/>
    <x v="300"/>
    <x v="300"/>
    <s v="Hutan lahan kering sekunder / bekas tebangan"/>
    <x v="0"/>
    <x v="0"/>
    <x v="1"/>
  </r>
  <r>
    <n v="10821"/>
    <n v="17"/>
    <n v="235"/>
    <n v="13"/>
    <x v="12"/>
    <n v="0"/>
    <x v="302"/>
    <x v="302"/>
    <s v="Pertanian lahan kering  campur semak / kebun campur"/>
    <x v="12"/>
    <x v="0"/>
    <x v="0"/>
  </r>
  <r>
    <n v="10822"/>
    <n v="8"/>
    <n v="237"/>
    <n v="16"/>
    <x v="5"/>
    <n v="0"/>
    <x v="300"/>
    <x v="300"/>
    <s v="Pemukiman"/>
    <x v="5"/>
    <x v="0"/>
    <x v="0"/>
  </r>
  <r>
    <n v="10823"/>
    <n v="4"/>
    <n v="235"/>
    <n v="0"/>
    <x v="11"/>
    <n v="0"/>
    <x v="302"/>
    <x v="302"/>
    <s v="No data"/>
    <x v="11"/>
    <x v="0"/>
    <x v="0"/>
  </r>
  <r>
    <n v="10824"/>
    <n v="1"/>
    <n v="235"/>
    <n v="13"/>
    <x v="11"/>
    <n v="0"/>
    <x v="302"/>
    <x v="302"/>
    <s v="Pertanian lahan kering  campur semak / kebun campur"/>
    <x v="11"/>
    <x v="0"/>
    <x v="0"/>
  </r>
  <r>
    <n v="10825"/>
    <n v="56"/>
    <n v="235"/>
    <n v="13"/>
    <x v="4"/>
    <n v="0"/>
    <x v="302"/>
    <x v="302"/>
    <s v="Pertanian lahan kering  campur semak / kebun campur"/>
    <x v="4"/>
    <x v="0"/>
    <x v="0"/>
  </r>
  <r>
    <n v="10826"/>
    <n v="29"/>
    <n v="235"/>
    <n v="13"/>
    <x v="2"/>
    <n v="1"/>
    <x v="302"/>
    <x v="302"/>
    <s v="Pertanian lahan kering  campur semak / kebun campur"/>
    <x v="2"/>
    <x v="1"/>
    <x v="0"/>
  </r>
  <r>
    <n v="10827"/>
    <n v="16"/>
    <n v="235"/>
    <n v="13"/>
    <x v="6"/>
    <n v="1"/>
    <x v="302"/>
    <x v="302"/>
    <s v="Pertanian lahan kering  campur semak / kebun campur"/>
    <x v="6"/>
    <x v="1"/>
    <x v="0"/>
  </r>
  <r>
    <n v="10828"/>
    <n v="119"/>
    <n v="235"/>
    <n v="1"/>
    <x v="7"/>
    <n v="0"/>
    <x v="302"/>
    <x v="302"/>
    <s v="Hutan lahan kering primer"/>
    <x v="7"/>
    <x v="0"/>
    <x v="1"/>
  </r>
  <r>
    <n v="10829"/>
    <n v="975"/>
    <n v="235"/>
    <n v="1"/>
    <x v="2"/>
    <n v="0"/>
    <x v="302"/>
    <x v="302"/>
    <s v="Hutan lahan kering primer"/>
    <x v="2"/>
    <x v="0"/>
    <x v="1"/>
  </r>
  <r>
    <n v="10830"/>
    <n v="482"/>
    <n v="235"/>
    <n v="1"/>
    <x v="4"/>
    <n v="0"/>
    <x v="302"/>
    <x v="302"/>
    <s v="Hutan lahan kering primer"/>
    <x v="4"/>
    <x v="0"/>
    <x v="2"/>
  </r>
  <r>
    <n v="10831"/>
    <n v="18"/>
    <n v="235"/>
    <n v="1"/>
    <x v="6"/>
    <n v="0"/>
    <x v="302"/>
    <x v="302"/>
    <s v="Hutan lahan kering primer"/>
    <x v="6"/>
    <x v="0"/>
    <x v="1"/>
  </r>
  <r>
    <n v="10832"/>
    <n v="2"/>
    <n v="235"/>
    <n v="20"/>
    <x v="7"/>
    <n v="0"/>
    <x v="302"/>
    <x v="302"/>
    <s v="Tubuh air"/>
    <x v="7"/>
    <x v="0"/>
    <x v="0"/>
  </r>
  <r>
    <n v="10833"/>
    <n v="1230"/>
    <n v="234"/>
    <n v="13"/>
    <x v="2"/>
    <n v="0"/>
    <x v="303"/>
    <x v="303"/>
    <s v="Pertanian lahan kering  campur semak / kebun campur"/>
    <x v="2"/>
    <x v="0"/>
    <x v="0"/>
  </r>
  <r>
    <n v="10834"/>
    <n v="7"/>
    <n v="235"/>
    <n v="20"/>
    <x v="12"/>
    <n v="0"/>
    <x v="302"/>
    <x v="302"/>
    <s v="Tubuh air"/>
    <x v="12"/>
    <x v="0"/>
    <x v="0"/>
  </r>
  <r>
    <n v="10835"/>
    <n v="43"/>
    <n v="234"/>
    <n v="0"/>
    <x v="0"/>
    <n v="0"/>
    <x v="303"/>
    <x v="303"/>
    <s v="No data"/>
    <x v="0"/>
    <x v="0"/>
    <x v="0"/>
  </r>
  <r>
    <n v="10836"/>
    <n v="7"/>
    <n v="234"/>
    <n v="0"/>
    <x v="3"/>
    <n v="0"/>
    <x v="303"/>
    <x v="303"/>
    <s v="No data"/>
    <x v="3"/>
    <x v="0"/>
    <x v="0"/>
  </r>
  <r>
    <n v="10837"/>
    <n v="642"/>
    <n v="234"/>
    <n v="13"/>
    <x v="3"/>
    <n v="0"/>
    <x v="303"/>
    <x v="303"/>
    <s v="Pertanian lahan kering  campur semak / kebun campur"/>
    <x v="3"/>
    <x v="0"/>
    <x v="0"/>
  </r>
  <r>
    <n v="10838"/>
    <n v="216"/>
    <n v="234"/>
    <n v="16"/>
    <x v="3"/>
    <n v="0"/>
    <x v="303"/>
    <x v="303"/>
    <s v="Pemukiman"/>
    <x v="3"/>
    <x v="0"/>
    <x v="0"/>
  </r>
  <r>
    <n v="10839"/>
    <n v="76"/>
    <n v="234"/>
    <n v="16"/>
    <x v="2"/>
    <n v="0"/>
    <x v="303"/>
    <x v="303"/>
    <s v="Pemukiman"/>
    <x v="2"/>
    <x v="0"/>
    <x v="0"/>
  </r>
  <r>
    <n v="10840"/>
    <n v="184"/>
    <n v="234"/>
    <n v="13"/>
    <x v="1"/>
    <n v="0"/>
    <x v="303"/>
    <x v="303"/>
    <s v="Pertanian lahan kering  campur semak / kebun campur"/>
    <x v="1"/>
    <x v="0"/>
    <x v="0"/>
  </r>
  <r>
    <n v="10841"/>
    <n v="457"/>
    <n v="235"/>
    <n v="14"/>
    <x v="6"/>
    <n v="0"/>
    <x v="302"/>
    <x v="302"/>
    <s v="Sawah"/>
    <x v="6"/>
    <x v="0"/>
    <x v="0"/>
  </r>
  <r>
    <n v="10842"/>
    <n v="15"/>
    <n v="235"/>
    <n v="14"/>
    <x v="7"/>
    <n v="0"/>
    <x v="302"/>
    <x v="302"/>
    <s v="Sawah"/>
    <x v="7"/>
    <x v="0"/>
    <x v="0"/>
  </r>
  <r>
    <n v="10843"/>
    <n v="6"/>
    <n v="235"/>
    <n v="14"/>
    <x v="1"/>
    <n v="0"/>
    <x v="302"/>
    <x v="302"/>
    <s v="Sawah"/>
    <x v="1"/>
    <x v="0"/>
    <x v="0"/>
  </r>
  <r>
    <n v="10844"/>
    <n v="167"/>
    <n v="235"/>
    <n v="13"/>
    <x v="5"/>
    <n v="0"/>
    <x v="302"/>
    <x v="302"/>
    <s v="Pertanian lahan kering  campur semak / kebun campur"/>
    <x v="5"/>
    <x v="0"/>
    <x v="0"/>
  </r>
  <r>
    <n v="10845"/>
    <n v="622"/>
    <n v="234"/>
    <n v="14"/>
    <x v="6"/>
    <n v="0"/>
    <x v="303"/>
    <x v="303"/>
    <s v="Sawah"/>
    <x v="6"/>
    <x v="0"/>
    <x v="0"/>
  </r>
  <r>
    <n v="10846"/>
    <n v="1498"/>
    <n v="234"/>
    <n v="13"/>
    <x v="6"/>
    <n v="0"/>
    <x v="303"/>
    <x v="303"/>
    <s v="Pertanian lahan kering  campur semak / kebun campur"/>
    <x v="6"/>
    <x v="0"/>
    <x v="0"/>
  </r>
  <r>
    <n v="10847"/>
    <n v="2"/>
    <n v="234"/>
    <n v="13"/>
    <x v="0"/>
    <n v="0"/>
    <x v="303"/>
    <x v="303"/>
    <s v="Pertanian lahan kering  campur semak / kebun campur"/>
    <x v="0"/>
    <x v="0"/>
    <x v="0"/>
  </r>
  <r>
    <n v="10848"/>
    <n v="5"/>
    <n v="234"/>
    <n v="16"/>
    <x v="0"/>
    <n v="0"/>
    <x v="303"/>
    <x v="303"/>
    <s v="Pemukiman"/>
    <x v="0"/>
    <x v="0"/>
    <x v="0"/>
  </r>
  <r>
    <n v="10849"/>
    <n v="68"/>
    <n v="233"/>
    <n v="0"/>
    <x v="0"/>
    <n v="0"/>
    <x v="304"/>
    <x v="304"/>
    <s v="No data"/>
    <x v="0"/>
    <x v="0"/>
    <x v="0"/>
  </r>
  <r>
    <n v="10850"/>
    <n v="9"/>
    <n v="233"/>
    <n v="1"/>
    <x v="0"/>
    <n v="0"/>
    <x v="304"/>
    <x v="304"/>
    <s v="Hutan lahan kering primer"/>
    <x v="0"/>
    <x v="0"/>
    <x v="1"/>
  </r>
  <r>
    <n v="10851"/>
    <n v="40"/>
    <n v="233"/>
    <n v="1"/>
    <x v="13"/>
    <n v="0"/>
    <x v="304"/>
    <x v="304"/>
    <s v="Hutan lahan kering primer"/>
    <x v="13"/>
    <x v="0"/>
    <x v="0"/>
  </r>
  <r>
    <n v="10852"/>
    <n v="474"/>
    <n v="233"/>
    <n v="6"/>
    <x v="11"/>
    <n v="0"/>
    <x v="304"/>
    <x v="304"/>
    <s v="Hutan mangrove sekunder"/>
    <x v="11"/>
    <x v="0"/>
    <x v="0"/>
  </r>
  <r>
    <n v="10853"/>
    <n v="2"/>
    <n v="233"/>
    <n v="0"/>
    <x v="9"/>
    <n v="0"/>
    <x v="304"/>
    <x v="304"/>
    <s v="No data"/>
    <x v="9"/>
    <x v="0"/>
    <x v="0"/>
  </r>
  <r>
    <n v="10854"/>
    <n v="3"/>
    <n v="233"/>
    <n v="9"/>
    <x v="0"/>
    <n v="0"/>
    <x v="304"/>
    <x v="304"/>
    <s v="Semak belukar"/>
    <x v="0"/>
    <x v="0"/>
    <x v="0"/>
  </r>
  <r>
    <n v="10855"/>
    <n v="1"/>
    <n v="233"/>
    <n v="9"/>
    <x v="9"/>
    <n v="0"/>
    <x v="304"/>
    <x v="304"/>
    <s v="Semak belukar"/>
    <x v="9"/>
    <x v="0"/>
    <x v="0"/>
  </r>
  <r>
    <n v="10856"/>
    <n v="14"/>
    <n v="234"/>
    <n v="0"/>
    <x v="2"/>
    <n v="0"/>
    <x v="303"/>
    <x v="303"/>
    <s v="No data"/>
    <x v="2"/>
    <x v="0"/>
    <x v="0"/>
  </r>
  <r>
    <n v="10857"/>
    <n v="27"/>
    <n v="234"/>
    <n v="5"/>
    <x v="9"/>
    <n v="0"/>
    <x v="303"/>
    <x v="303"/>
    <s v="Hutan mangrove primer"/>
    <x v="9"/>
    <x v="0"/>
    <x v="0"/>
  </r>
  <r>
    <n v="10858"/>
    <n v="1"/>
    <n v="234"/>
    <n v="5"/>
    <x v="0"/>
    <n v="0"/>
    <x v="303"/>
    <x v="303"/>
    <s v="Hutan mangrove primer"/>
    <x v="0"/>
    <x v="0"/>
    <x v="1"/>
  </r>
  <r>
    <n v="10859"/>
    <n v="5"/>
    <n v="234"/>
    <n v="0"/>
    <x v="9"/>
    <n v="0"/>
    <x v="303"/>
    <x v="303"/>
    <s v="No data"/>
    <x v="9"/>
    <x v="0"/>
    <x v="0"/>
  </r>
  <r>
    <n v="10860"/>
    <n v="17"/>
    <n v="234"/>
    <n v="16"/>
    <x v="6"/>
    <n v="0"/>
    <x v="303"/>
    <x v="303"/>
    <s v="Pemukiman"/>
    <x v="6"/>
    <x v="0"/>
    <x v="0"/>
  </r>
  <r>
    <n v="10861"/>
    <n v="27"/>
    <n v="233"/>
    <n v="0"/>
    <x v="11"/>
    <n v="0"/>
    <x v="304"/>
    <x v="304"/>
    <s v="No data"/>
    <x v="11"/>
    <x v="0"/>
    <x v="0"/>
  </r>
  <r>
    <n v="10862"/>
    <n v="39"/>
    <n v="233"/>
    <n v="9"/>
    <x v="11"/>
    <n v="0"/>
    <x v="304"/>
    <x v="304"/>
    <s v="Semak belukar"/>
    <x v="11"/>
    <x v="0"/>
    <x v="0"/>
  </r>
  <r>
    <n v="10863"/>
    <n v="2234"/>
    <n v="233"/>
    <n v="9"/>
    <x v="2"/>
    <n v="0"/>
    <x v="304"/>
    <x v="304"/>
    <s v="Semak belukar"/>
    <x v="2"/>
    <x v="0"/>
    <x v="0"/>
  </r>
  <r>
    <n v="10864"/>
    <n v="1"/>
    <n v="234"/>
    <n v="5"/>
    <x v="2"/>
    <n v="0"/>
    <x v="303"/>
    <x v="303"/>
    <s v="Hutan mangrove primer"/>
    <x v="2"/>
    <x v="0"/>
    <x v="1"/>
  </r>
  <r>
    <n v="10865"/>
    <n v="4"/>
    <n v="234"/>
    <n v="5"/>
    <x v="6"/>
    <n v="0"/>
    <x v="303"/>
    <x v="303"/>
    <s v="Hutan mangrove primer"/>
    <x v="6"/>
    <x v="0"/>
    <x v="1"/>
  </r>
  <r>
    <n v="10866"/>
    <n v="494"/>
    <n v="234"/>
    <n v="2"/>
    <x v="6"/>
    <n v="0"/>
    <x v="303"/>
    <x v="303"/>
    <s v="Hutan lahan kering sekunder / bekas tebangan"/>
    <x v="6"/>
    <x v="0"/>
    <x v="1"/>
  </r>
  <r>
    <n v="10867"/>
    <n v="3"/>
    <n v="235"/>
    <n v="14"/>
    <x v="2"/>
    <n v="0"/>
    <x v="302"/>
    <x v="302"/>
    <s v="Sawah"/>
    <x v="2"/>
    <x v="0"/>
    <x v="0"/>
  </r>
  <r>
    <n v="10868"/>
    <n v="1633"/>
    <n v="234"/>
    <n v="13"/>
    <x v="7"/>
    <n v="0"/>
    <x v="303"/>
    <x v="303"/>
    <s v="Pertanian lahan kering  campur semak / kebun campur"/>
    <x v="7"/>
    <x v="0"/>
    <x v="0"/>
  </r>
  <r>
    <n v="10869"/>
    <n v="3"/>
    <n v="233"/>
    <n v="0"/>
    <x v="3"/>
    <n v="0"/>
    <x v="304"/>
    <x v="304"/>
    <s v="No data"/>
    <x v="3"/>
    <x v="0"/>
    <x v="0"/>
  </r>
  <r>
    <n v="10870"/>
    <n v="10"/>
    <n v="233"/>
    <n v="0"/>
    <x v="2"/>
    <n v="0"/>
    <x v="304"/>
    <x v="304"/>
    <s v="No data"/>
    <x v="2"/>
    <x v="0"/>
    <x v="0"/>
  </r>
  <r>
    <n v="10871"/>
    <n v="556"/>
    <n v="234"/>
    <n v="9"/>
    <x v="2"/>
    <n v="0"/>
    <x v="303"/>
    <x v="303"/>
    <s v="Semak belukar"/>
    <x v="2"/>
    <x v="0"/>
    <x v="0"/>
  </r>
  <r>
    <n v="10872"/>
    <n v="2"/>
    <n v="234"/>
    <n v="0"/>
    <x v="11"/>
    <n v="0"/>
    <x v="303"/>
    <x v="303"/>
    <s v="No data"/>
    <x v="11"/>
    <x v="0"/>
    <x v="0"/>
  </r>
  <r>
    <n v="10873"/>
    <n v="40"/>
    <n v="234"/>
    <n v="6"/>
    <x v="11"/>
    <n v="0"/>
    <x v="303"/>
    <x v="303"/>
    <s v="Hutan mangrove sekunder"/>
    <x v="11"/>
    <x v="0"/>
    <x v="0"/>
  </r>
  <r>
    <n v="10874"/>
    <n v="2"/>
    <n v="234"/>
    <n v="13"/>
    <x v="12"/>
    <n v="0"/>
    <x v="303"/>
    <x v="303"/>
    <s v="Pertanian lahan kering  campur semak / kebun campur"/>
    <x v="12"/>
    <x v="0"/>
    <x v="0"/>
  </r>
  <r>
    <n v="10875"/>
    <n v="1416"/>
    <n v="234"/>
    <n v="2"/>
    <x v="4"/>
    <n v="0"/>
    <x v="303"/>
    <x v="303"/>
    <s v="Hutan lahan kering sekunder / bekas tebangan"/>
    <x v="4"/>
    <x v="0"/>
    <x v="0"/>
  </r>
  <r>
    <n v="10876"/>
    <n v="109"/>
    <n v="234"/>
    <n v="2"/>
    <x v="3"/>
    <n v="0"/>
    <x v="303"/>
    <x v="303"/>
    <s v="Hutan lahan kering sekunder / bekas tebangan"/>
    <x v="3"/>
    <x v="0"/>
    <x v="1"/>
  </r>
  <r>
    <n v="10877"/>
    <n v="2"/>
    <n v="237"/>
    <n v="0"/>
    <x v="7"/>
    <n v="0"/>
    <x v="300"/>
    <x v="300"/>
    <s v="No data"/>
    <x v="7"/>
    <x v="0"/>
    <x v="0"/>
  </r>
  <r>
    <n v="10878"/>
    <n v="534"/>
    <n v="233"/>
    <n v="9"/>
    <x v="3"/>
    <n v="0"/>
    <x v="304"/>
    <x v="304"/>
    <s v="Semak belukar"/>
    <x v="3"/>
    <x v="0"/>
    <x v="0"/>
  </r>
  <r>
    <n v="10879"/>
    <n v="5"/>
    <n v="234"/>
    <n v="6"/>
    <x v="12"/>
    <n v="0"/>
    <x v="303"/>
    <x v="303"/>
    <s v="Hutan mangrove sekunder"/>
    <x v="12"/>
    <x v="0"/>
    <x v="1"/>
  </r>
  <r>
    <n v="10880"/>
    <n v="380"/>
    <n v="234"/>
    <n v="13"/>
    <x v="4"/>
    <n v="0"/>
    <x v="303"/>
    <x v="303"/>
    <s v="Pertanian lahan kering  campur semak / kebun campur"/>
    <x v="4"/>
    <x v="0"/>
    <x v="0"/>
  </r>
  <r>
    <n v="10881"/>
    <n v="134"/>
    <n v="235"/>
    <n v="1"/>
    <x v="1"/>
    <n v="0"/>
    <x v="302"/>
    <x v="302"/>
    <s v="Hutan lahan kering primer"/>
    <x v="1"/>
    <x v="0"/>
    <x v="1"/>
  </r>
  <r>
    <n v="10882"/>
    <n v="9"/>
    <n v="234"/>
    <n v="6"/>
    <x v="6"/>
    <n v="0"/>
    <x v="303"/>
    <x v="303"/>
    <s v="Hutan mangrove sekunder"/>
    <x v="6"/>
    <x v="0"/>
    <x v="1"/>
  </r>
  <r>
    <n v="10883"/>
    <n v="36"/>
    <n v="234"/>
    <n v="14"/>
    <x v="7"/>
    <n v="0"/>
    <x v="303"/>
    <x v="303"/>
    <s v="Sawah"/>
    <x v="7"/>
    <x v="0"/>
    <x v="0"/>
  </r>
  <r>
    <n v="10884"/>
    <n v="12"/>
    <n v="233"/>
    <n v="6"/>
    <x v="0"/>
    <n v="0"/>
    <x v="304"/>
    <x v="304"/>
    <s v="Hutan mangrove sekunder"/>
    <x v="0"/>
    <x v="0"/>
    <x v="1"/>
  </r>
  <r>
    <n v="10885"/>
    <n v="2"/>
    <n v="234"/>
    <n v="9"/>
    <x v="12"/>
    <n v="0"/>
    <x v="303"/>
    <x v="303"/>
    <s v="Semak belukar"/>
    <x v="12"/>
    <x v="0"/>
    <x v="0"/>
  </r>
  <r>
    <n v="10886"/>
    <n v="33"/>
    <n v="233"/>
    <n v="6"/>
    <x v="12"/>
    <n v="0"/>
    <x v="304"/>
    <x v="304"/>
    <s v="Hutan mangrove sekunder"/>
    <x v="12"/>
    <x v="0"/>
    <x v="1"/>
  </r>
  <r>
    <n v="10887"/>
    <n v="2"/>
    <n v="237"/>
    <n v="9"/>
    <x v="0"/>
    <n v="0"/>
    <x v="300"/>
    <x v="300"/>
    <s v="Semak belukar"/>
    <x v="0"/>
    <x v="0"/>
    <x v="0"/>
  </r>
  <r>
    <n v="10888"/>
    <n v="5"/>
    <n v="233"/>
    <n v="9"/>
    <x v="12"/>
    <n v="0"/>
    <x v="304"/>
    <x v="304"/>
    <s v="Semak belukar"/>
    <x v="12"/>
    <x v="0"/>
    <x v="0"/>
  </r>
  <r>
    <n v="10889"/>
    <n v="708"/>
    <n v="234"/>
    <n v="9"/>
    <x v="6"/>
    <n v="0"/>
    <x v="303"/>
    <x v="303"/>
    <s v="Semak belukar"/>
    <x v="6"/>
    <x v="0"/>
    <x v="0"/>
  </r>
  <r>
    <n v="10890"/>
    <n v="2"/>
    <n v="233"/>
    <n v="0"/>
    <x v="6"/>
    <n v="0"/>
    <x v="304"/>
    <x v="304"/>
    <s v="No data"/>
    <x v="6"/>
    <x v="0"/>
    <x v="0"/>
  </r>
  <r>
    <n v="10891"/>
    <n v="205"/>
    <n v="236"/>
    <n v="2"/>
    <x v="4"/>
    <n v="0"/>
    <x v="305"/>
    <x v="305"/>
    <s v="Hutan lahan kering sekunder / bekas tebangan"/>
    <x v="4"/>
    <x v="0"/>
    <x v="0"/>
  </r>
  <r>
    <n v="10892"/>
    <n v="5"/>
    <n v="233"/>
    <n v="11"/>
    <x v="11"/>
    <n v="0"/>
    <x v="304"/>
    <x v="304"/>
    <s v="Savanna / Padang rumput"/>
    <x v="11"/>
    <x v="0"/>
    <x v="0"/>
  </r>
  <r>
    <n v="10893"/>
    <n v="905"/>
    <n v="233"/>
    <n v="11"/>
    <x v="6"/>
    <n v="0"/>
    <x v="304"/>
    <x v="304"/>
    <s v="Savanna / Padang rumput"/>
    <x v="6"/>
    <x v="0"/>
    <x v="0"/>
  </r>
  <r>
    <n v="10894"/>
    <n v="1"/>
    <n v="233"/>
    <n v="6"/>
    <x v="17"/>
    <n v="0"/>
    <x v="304"/>
    <x v="304"/>
    <s v="Hutan mangrove sekunder"/>
    <x v="17"/>
    <x v="0"/>
    <x v="1"/>
  </r>
  <r>
    <n v="10895"/>
    <n v="34"/>
    <n v="233"/>
    <n v="11"/>
    <x v="17"/>
    <n v="0"/>
    <x v="304"/>
    <x v="304"/>
    <s v="Savanna / Padang rumput"/>
    <x v="17"/>
    <x v="0"/>
    <x v="0"/>
  </r>
  <r>
    <n v="10896"/>
    <n v="1942"/>
    <n v="233"/>
    <n v="11"/>
    <x v="1"/>
    <n v="0"/>
    <x v="304"/>
    <x v="304"/>
    <s v="Savanna / Padang rumput"/>
    <x v="1"/>
    <x v="0"/>
    <x v="0"/>
  </r>
  <r>
    <n v="10897"/>
    <n v="20"/>
    <n v="233"/>
    <n v="0"/>
    <x v="1"/>
    <n v="0"/>
    <x v="304"/>
    <x v="304"/>
    <s v="No data"/>
    <x v="1"/>
    <x v="0"/>
    <x v="0"/>
  </r>
  <r>
    <n v="10898"/>
    <n v="98"/>
    <n v="233"/>
    <n v="11"/>
    <x v="2"/>
    <n v="0"/>
    <x v="304"/>
    <x v="304"/>
    <s v="Savanna / Padang rumput"/>
    <x v="2"/>
    <x v="0"/>
    <x v="0"/>
  </r>
  <r>
    <n v="10899"/>
    <n v="890"/>
    <n v="233"/>
    <n v="9"/>
    <x v="6"/>
    <n v="0"/>
    <x v="304"/>
    <x v="304"/>
    <s v="Semak belukar"/>
    <x v="6"/>
    <x v="0"/>
    <x v="0"/>
  </r>
  <r>
    <n v="10900"/>
    <n v="29"/>
    <n v="234"/>
    <n v="2"/>
    <x v="7"/>
    <n v="0"/>
    <x v="303"/>
    <x v="303"/>
    <s v="Hutan lahan kering sekunder / bekas tebangan"/>
    <x v="7"/>
    <x v="0"/>
    <x v="1"/>
  </r>
  <r>
    <n v="10901"/>
    <n v="6"/>
    <n v="236"/>
    <n v="9"/>
    <x v="7"/>
    <n v="0"/>
    <x v="305"/>
    <x v="305"/>
    <s v="Semak belukar"/>
    <x v="7"/>
    <x v="0"/>
    <x v="0"/>
  </r>
  <r>
    <n v="10902"/>
    <n v="1"/>
    <n v="233"/>
    <n v="18"/>
    <x v="0"/>
    <n v="0"/>
    <x v="304"/>
    <x v="304"/>
    <s v="Lahan terbuka"/>
    <x v="0"/>
    <x v="0"/>
    <x v="0"/>
  </r>
  <r>
    <n v="10903"/>
    <n v="119"/>
    <n v="236"/>
    <n v="9"/>
    <x v="4"/>
    <n v="0"/>
    <x v="305"/>
    <x v="305"/>
    <s v="Semak belukar"/>
    <x v="4"/>
    <x v="0"/>
    <x v="0"/>
  </r>
  <r>
    <n v="10904"/>
    <n v="188"/>
    <n v="233"/>
    <n v="16"/>
    <x v="3"/>
    <n v="0"/>
    <x v="304"/>
    <x v="304"/>
    <s v="Pemukiman"/>
    <x v="3"/>
    <x v="0"/>
    <x v="0"/>
  </r>
  <r>
    <n v="10905"/>
    <n v="10"/>
    <n v="233"/>
    <n v="18"/>
    <x v="3"/>
    <n v="0"/>
    <x v="304"/>
    <x v="304"/>
    <s v="Lahan terbuka"/>
    <x v="3"/>
    <x v="0"/>
    <x v="0"/>
  </r>
  <r>
    <n v="10906"/>
    <n v="65"/>
    <n v="233"/>
    <n v="18"/>
    <x v="6"/>
    <n v="0"/>
    <x v="304"/>
    <x v="304"/>
    <s v="Lahan terbuka"/>
    <x v="6"/>
    <x v="0"/>
    <x v="0"/>
  </r>
  <r>
    <n v="10907"/>
    <n v="28"/>
    <n v="233"/>
    <n v="6"/>
    <x v="15"/>
    <n v="0"/>
    <x v="304"/>
    <x v="304"/>
    <s v="Hutan mangrove sekunder"/>
    <x v="15"/>
    <x v="0"/>
    <x v="1"/>
  </r>
  <r>
    <n v="10908"/>
    <n v="21"/>
    <n v="233"/>
    <n v="6"/>
    <x v="1"/>
    <n v="0"/>
    <x v="304"/>
    <x v="304"/>
    <s v="Hutan mangrove sekunder"/>
    <x v="1"/>
    <x v="0"/>
    <x v="1"/>
  </r>
  <r>
    <n v="10909"/>
    <n v="96"/>
    <n v="235"/>
    <n v="2"/>
    <x v="6"/>
    <n v="0"/>
    <x v="302"/>
    <x v="302"/>
    <s v="Hutan lahan kering sekunder / bekas tebangan"/>
    <x v="6"/>
    <x v="0"/>
    <x v="1"/>
  </r>
  <r>
    <n v="10910"/>
    <n v="8"/>
    <n v="233"/>
    <n v="18"/>
    <x v="15"/>
    <n v="0"/>
    <x v="304"/>
    <x v="304"/>
    <s v="Lahan terbuka"/>
    <x v="15"/>
    <x v="0"/>
    <x v="0"/>
  </r>
  <r>
    <n v="10911"/>
    <n v="1"/>
    <n v="233"/>
    <n v="6"/>
    <x v="6"/>
    <n v="0"/>
    <x v="304"/>
    <x v="304"/>
    <s v="Hutan mangrove sekunder"/>
    <x v="6"/>
    <x v="0"/>
    <x v="1"/>
  </r>
  <r>
    <n v="10912"/>
    <n v="14"/>
    <n v="233"/>
    <n v="11"/>
    <x v="16"/>
    <n v="0"/>
    <x v="304"/>
    <x v="304"/>
    <s v="Savanna / Padang rumput"/>
    <x v="16"/>
    <x v="0"/>
    <x v="0"/>
  </r>
  <r>
    <n v="10913"/>
    <n v="1418"/>
    <n v="233"/>
    <n v="9"/>
    <x v="1"/>
    <n v="0"/>
    <x v="304"/>
    <x v="304"/>
    <s v="Semak belukar"/>
    <x v="1"/>
    <x v="0"/>
    <x v="0"/>
  </r>
  <r>
    <n v="10914"/>
    <n v="16"/>
    <n v="234"/>
    <n v="14"/>
    <x v="3"/>
    <n v="0"/>
    <x v="303"/>
    <x v="303"/>
    <s v="Sawah"/>
    <x v="3"/>
    <x v="0"/>
    <x v="0"/>
  </r>
  <r>
    <n v="10915"/>
    <n v="237"/>
    <n v="235"/>
    <n v="9"/>
    <x v="19"/>
    <n v="0"/>
    <x v="302"/>
    <x v="302"/>
    <s v="Semak belukar"/>
    <x v="19"/>
    <x v="0"/>
    <x v="0"/>
  </r>
  <r>
    <n v="10916"/>
    <n v="563"/>
    <n v="236"/>
    <n v="9"/>
    <x v="2"/>
    <n v="0"/>
    <x v="305"/>
    <x v="305"/>
    <s v="Semak belukar"/>
    <x v="2"/>
    <x v="0"/>
    <x v="0"/>
  </r>
  <r>
    <n v="10917"/>
    <n v="120"/>
    <n v="236"/>
    <n v="9"/>
    <x v="19"/>
    <n v="0"/>
    <x v="305"/>
    <x v="305"/>
    <s v="Semak belukar"/>
    <x v="19"/>
    <x v="0"/>
    <x v="0"/>
  </r>
  <r>
    <n v="10918"/>
    <n v="5"/>
    <n v="233"/>
    <n v="11"/>
    <x v="15"/>
    <n v="0"/>
    <x v="304"/>
    <x v="304"/>
    <s v="Savanna / Padang rumput"/>
    <x v="15"/>
    <x v="0"/>
    <x v="0"/>
  </r>
  <r>
    <n v="10919"/>
    <n v="39"/>
    <n v="234"/>
    <n v="9"/>
    <x v="1"/>
    <n v="0"/>
    <x v="303"/>
    <x v="303"/>
    <s v="Semak belukar"/>
    <x v="1"/>
    <x v="0"/>
    <x v="0"/>
  </r>
  <r>
    <n v="10920"/>
    <n v="1"/>
    <n v="235"/>
    <n v="1"/>
    <x v="19"/>
    <n v="0"/>
    <x v="302"/>
    <x v="302"/>
    <s v="Hutan lahan kering primer"/>
    <x v="19"/>
    <x v="0"/>
    <x v="1"/>
  </r>
  <r>
    <n v="10921"/>
    <n v="51"/>
    <n v="236"/>
    <n v="9"/>
    <x v="5"/>
    <n v="0"/>
    <x v="305"/>
    <x v="305"/>
    <s v="Semak belukar"/>
    <x v="5"/>
    <x v="0"/>
    <x v="0"/>
  </r>
  <r>
    <n v="10922"/>
    <n v="38"/>
    <n v="237"/>
    <n v="2"/>
    <x v="13"/>
    <n v="0"/>
    <x v="300"/>
    <x v="300"/>
    <s v="Hutan lahan kering sekunder / bekas tebangan"/>
    <x v="13"/>
    <x v="0"/>
    <x v="0"/>
  </r>
  <r>
    <n v="10923"/>
    <n v="15"/>
    <n v="233"/>
    <n v="9"/>
    <x v="8"/>
    <n v="0"/>
    <x v="304"/>
    <x v="304"/>
    <s v="Semak belukar"/>
    <x v="8"/>
    <x v="0"/>
    <x v="0"/>
  </r>
  <r>
    <n v="10924"/>
    <n v="38"/>
    <n v="234"/>
    <n v="11"/>
    <x v="1"/>
    <n v="0"/>
    <x v="303"/>
    <x v="303"/>
    <s v="Savanna / Padang rumput"/>
    <x v="1"/>
    <x v="0"/>
    <x v="0"/>
  </r>
  <r>
    <n v="10925"/>
    <n v="13"/>
    <n v="234"/>
    <n v="16"/>
    <x v="7"/>
    <n v="0"/>
    <x v="303"/>
    <x v="303"/>
    <s v="Pemukiman"/>
    <x v="7"/>
    <x v="0"/>
    <x v="0"/>
  </r>
  <r>
    <n v="10926"/>
    <n v="6"/>
    <n v="235"/>
    <n v="9"/>
    <x v="3"/>
    <n v="0"/>
    <x v="302"/>
    <x v="302"/>
    <s v="Semak belukar"/>
    <x v="3"/>
    <x v="0"/>
    <x v="0"/>
  </r>
  <r>
    <n v="10927"/>
    <n v="621"/>
    <n v="236"/>
    <n v="2"/>
    <x v="6"/>
    <n v="0"/>
    <x v="305"/>
    <x v="305"/>
    <s v="Hutan lahan kering sekunder / bekas tebangan"/>
    <x v="6"/>
    <x v="0"/>
    <x v="1"/>
  </r>
  <r>
    <n v="10928"/>
    <n v="29"/>
    <n v="233"/>
    <n v="5"/>
    <x v="11"/>
    <n v="0"/>
    <x v="304"/>
    <x v="304"/>
    <s v="Hutan mangrove primer"/>
    <x v="11"/>
    <x v="0"/>
    <x v="2"/>
  </r>
  <r>
    <n v="10929"/>
    <n v="47"/>
    <n v="234"/>
    <n v="11"/>
    <x v="6"/>
    <n v="0"/>
    <x v="303"/>
    <x v="303"/>
    <s v="Savanna / Padang rumput"/>
    <x v="6"/>
    <x v="0"/>
    <x v="0"/>
  </r>
  <r>
    <n v="10930"/>
    <n v="11"/>
    <n v="235"/>
    <n v="9"/>
    <x v="5"/>
    <n v="0"/>
    <x v="302"/>
    <x v="302"/>
    <s v="Semak belukar"/>
    <x v="5"/>
    <x v="0"/>
    <x v="0"/>
  </r>
  <r>
    <n v="10931"/>
    <n v="1502"/>
    <n v="236"/>
    <n v="2"/>
    <x v="13"/>
    <n v="0"/>
    <x v="305"/>
    <x v="305"/>
    <s v="Hutan lahan kering sekunder / bekas tebangan"/>
    <x v="13"/>
    <x v="0"/>
    <x v="0"/>
  </r>
  <r>
    <n v="10932"/>
    <n v="28"/>
    <n v="236"/>
    <n v="9"/>
    <x v="13"/>
    <n v="0"/>
    <x v="305"/>
    <x v="305"/>
    <s v="Semak belukar"/>
    <x v="13"/>
    <x v="0"/>
    <x v="0"/>
  </r>
  <r>
    <n v="10933"/>
    <n v="2"/>
    <n v="233"/>
    <n v="16"/>
    <x v="11"/>
    <n v="0"/>
    <x v="304"/>
    <x v="304"/>
    <s v="Pemukiman"/>
    <x v="11"/>
    <x v="0"/>
    <x v="0"/>
  </r>
  <r>
    <n v="10934"/>
    <n v="46"/>
    <n v="233"/>
    <n v="2"/>
    <x v="1"/>
    <n v="0"/>
    <x v="304"/>
    <x v="304"/>
    <s v="Hutan lahan kering sekunder / bekas tebangan"/>
    <x v="1"/>
    <x v="0"/>
    <x v="1"/>
  </r>
  <r>
    <n v="10935"/>
    <n v="1498"/>
    <n v="234"/>
    <n v="2"/>
    <x v="2"/>
    <n v="0"/>
    <x v="303"/>
    <x v="303"/>
    <s v="Hutan lahan kering sekunder / bekas tebangan"/>
    <x v="2"/>
    <x v="0"/>
    <x v="1"/>
  </r>
  <r>
    <n v="10936"/>
    <n v="2"/>
    <n v="234"/>
    <n v="11"/>
    <x v="3"/>
    <n v="0"/>
    <x v="303"/>
    <x v="303"/>
    <s v="Savanna / Padang rumput"/>
    <x v="3"/>
    <x v="0"/>
    <x v="0"/>
  </r>
  <r>
    <n v="10937"/>
    <n v="156"/>
    <n v="235"/>
    <n v="2"/>
    <x v="7"/>
    <n v="0"/>
    <x v="302"/>
    <x v="302"/>
    <s v="Hutan lahan kering sekunder / bekas tebangan"/>
    <x v="7"/>
    <x v="0"/>
    <x v="1"/>
  </r>
  <r>
    <n v="10938"/>
    <n v="5"/>
    <n v="233"/>
    <n v="5"/>
    <x v="8"/>
    <n v="0"/>
    <x v="304"/>
    <x v="304"/>
    <s v="Hutan mangrove primer"/>
    <x v="8"/>
    <x v="0"/>
    <x v="1"/>
  </r>
  <r>
    <n v="10939"/>
    <n v="4"/>
    <n v="233"/>
    <n v="16"/>
    <x v="8"/>
    <n v="0"/>
    <x v="304"/>
    <x v="304"/>
    <s v="Pemukiman"/>
    <x v="8"/>
    <x v="0"/>
    <x v="0"/>
  </r>
  <r>
    <n v="10940"/>
    <n v="798"/>
    <n v="234"/>
    <n v="11"/>
    <x v="2"/>
    <n v="0"/>
    <x v="303"/>
    <x v="303"/>
    <s v="Savanna / Padang rumput"/>
    <x v="2"/>
    <x v="0"/>
    <x v="0"/>
  </r>
  <r>
    <n v="10941"/>
    <n v="556"/>
    <n v="233"/>
    <n v="2"/>
    <x v="4"/>
    <n v="0"/>
    <x v="304"/>
    <x v="304"/>
    <s v="Hutan lahan kering sekunder / bekas tebangan"/>
    <x v="4"/>
    <x v="0"/>
    <x v="0"/>
  </r>
  <r>
    <n v="10942"/>
    <n v="38"/>
    <n v="234"/>
    <n v="2"/>
    <x v="1"/>
    <n v="0"/>
    <x v="303"/>
    <x v="303"/>
    <s v="Hutan lahan kering sekunder / bekas tebangan"/>
    <x v="1"/>
    <x v="0"/>
    <x v="1"/>
  </r>
  <r>
    <n v="10943"/>
    <n v="2"/>
    <n v="235"/>
    <n v="14"/>
    <x v="5"/>
    <n v="0"/>
    <x v="302"/>
    <x v="302"/>
    <s v="Sawah"/>
    <x v="5"/>
    <x v="0"/>
    <x v="0"/>
  </r>
  <r>
    <n v="10944"/>
    <n v="7"/>
    <n v="236"/>
    <n v="14"/>
    <x v="7"/>
    <n v="0"/>
    <x v="305"/>
    <x v="305"/>
    <s v="Sawah"/>
    <x v="7"/>
    <x v="0"/>
    <x v="0"/>
  </r>
  <r>
    <n v="10945"/>
    <n v="11"/>
    <n v="233"/>
    <n v="11"/>
    <x v="3"/>
    <n v="0"/>
    <x v="304"/>
    <x v="304"/>
    <s v="Savanna / Padang rumput"/>
    <x v="3"/>
    <x v="0"/>
    <x v="0"/>
  </r>
  <r>
    <n v="10946"/>
    <n v="125"/>
    <n v="236"/>
    <n v="14"/>
    <x v="5"/>
    <n v="0"/>
    <x v="305"/>
    <x v="305"/>
    <s v="Sawah"/>
    <x v="5"/>
    <x v="0"/>
    <x v="0"/>
  </r>
  <r>
    <n v="10947"/>
    <n v="6"/>
    <n v="236"/>
    <n v="14"/>
    <x v="19"/>
    <n v="0"/>
    <x v="305"/>
    <x v="305"/>
    <s v="Sawah"/>
    <x v="19"/>
    <x v="0"/>
    <x v="0"/>
  </r>
  <r>
    <n v="10948"/>
    <n v="2"/>
    <n v="233"/>
    <n v="11"/>
    <x v="4"/>
    <n v="0"/>
    <x v="304"/>
    <x v="304"/>
    <s v="Savanna / Padang rumput"/>
    <x v="4"/>
    <x v="0"/>
    <x v="0"/>
  </r>
  <r>
    <n v="10949"/>
    <n v="34"/>
    <n v="234"/>
    <n v="11"/>
    <x v="7"/>
    <n v="0"/>
    <x v="303"/>
    <x v="303"/>
    <s v="Savanna / Padang rumput"/>
    <x v="7"/>
    <x v="0"/>
    <x v="0"/>
  </r>
  <r>
    <n v="10950"/>
    <n v="10"/>
    <n v="234"/>
    <n v="14"/>
    <x v="2"/>
    <n v="0"/>
    <x v="303"/>
    <x v="303"/>
    <s v="Sawah"/>
    <x v="2"/>
    <x v="0"/>
    <x v="0"/>
  </r>
  <r>
    <n v="10951"/>
    <n v="3"/>
    <n v="236"/>
    <n v="14"/>
    <x v="2"/>
    <n v="0"/>
    <x v="305"/>
    <x v="305"/>
    <s v="Sawah"/>
    <x v="2"/>
    <x v="0"/>
    <x v="0"/>
  </r>
  <r>
    <n v="10952"/>
    <n v="40"/>
    <n v="236"/>
    <n v="14"/>
    <x v="6"/>
    <n v="0"/>
    <x v="305"/>
    <x v="305"/>
    <s v="Sawah"/>
    <x v="6"/>
    <x v="0"/>
    <x v="0"/>
  </r>
  <r>
    <n v="10953"/>
    <n v="882"/>
    <n v="233"/>
    <n v="9"/>
    <x v="7"/>
    <n v="0"/>
    <x v="304"/>
    <x v="304"/>
    <s v="Semak belukar"/>
    <x v="7"/>
    <x v="0"/>
    <x v="0"/>
  </r>
  <r>
    <n v="10954"/>
    <n v="1"/>
    <n v="234"/>
    <n v="23"/>
    <x v="2"/>
    <n v="0"/>
    <x v="303"/>
    <x v="303"/>
    <s v="Bandara"/>
    <x v="2"/>
    <x v="0"/>
    <x v="0"/>
  </r>
  <r>
    <n v="10955"/>
    <n v="38"/>
    <n v="234"/>
    <n v="23"/>
    <x v="10"/>
    <n v="0"/>
    <x v="303"/>
    <x v="303"/>
    <s v="Bandara"/>
    <x v="10"/>
    <x v="0"/>
    <x v="0"/>
  </r>
  <r>
    <n v="10956"/>
    <n v="2931"/>
    <n v="236"/>
    <n v="2"/>
    <x v="2"/>
    <n v="0"/>
    <x v="305"/>
    <x v="305"/>
    <s v="Hutan lahan kering sekunder / bekas tebangan"/>
    <x v="2"/>
    <x v="0"/>
    <x v="1"/>
  </r>
  <r>
    <n v="10957"/>
    <n v="38"/>
    <n v="233"/>
    <n v="16"/>
    <x v="1"/>
    <n v="0"/>
    <x v="304"/>
    <x v="304"/>
    <s v="Pemukiman"/>
    <x v="1"/>
    <x v="0"/>
    <x v="0"/>
  </r>
  <r>
    <n v="10958"/>
    <n v="3"/>
    <n v="234"/>
    <n v="23"/>
    <x v="7"/>
    <n v="0"/>
    <x v="303"/>
    <x v="303"/>
    <s v="Bandara"/>
    <x v="7"/>
    <x v="0"/>
    <x v="0"/>
  </r>
  <r>
    <n v="10959"/>
    <n v="5"/>
    <n v="234"/>
    <n v="11"/>
    <x v="10"/>
    <n v="0"/>
    <x v="303"/>
    <x v="303"/>
    <s v="Savanna / Padang rumput"/>
    <x v="10"/>
    <x v="0"/>
    <x v="0"/>
  </r>
  <r>
    <n v="10960"/>
    <n v="53"/>
    <n v="234"/>
    <n v="9"/>
    <x v="4"/>
    <n v="0"/>
    <x v="303"/>
    <x v="303"/>
    <s v="Semak belukar"/>
    <x v="4"/>
    <x v="0"/>
    <x v="0"/>
  </r>
  <r>
    <n v="10961"/>
    <n v="944"/>
    <n v="233"/>
    <n v="13"/>
    <x v="2"/>
    <n v="0"/>
    <x v="304"/>
    <x v="304"/>
    <s v="Pertanian lahan kering  campur semak / kebun campur"/>
    <x v="2"/>
    <x v="0"/>
    <x v="0"/>
  </r>
  <r>
    <n v="10962"/>
    <n v="992"/>
    <n v="233"/>
    <n v="13"/>
    <x v="1"/>
    <n v="0"/>
    <x v="304"/>
    <x v="304"/>
    <s v="Pertanian lahan kering  campur semak / kebun campur"/>
    <x v="1"/>
    <x v="0"/>
    <x v="0"/>
  </r>
  <r>
    <n v="10963"/>
    <n v="7"/>
    <n v="233"/>
    <n v="11"/>
    <x v="7"/>
    <n v="0"/>
    <x v="304"/>
    <x v="304"/>
    <s v="Savanna / Padang rumput"/>
    <x v="7"/>
    <x v="0"/>
    <x v="0"/>
  </r>
  <r>
    <n v="10964"/>
    <n v="87"/>
    <n v="234"/>
    <n v="11"/>
    <x v="4"/>
    <n v="0"/>
    <x v="303"/>
    <x v="303"/>
    <s v="Savanna / Padang rumput"/>
    <x v="4"/>
    <x v="0"/>
    <x v="0"/>
  </r>
  <r>
    <n v="10965"/>
    <n v="272"/>
    <n v="234"/>
    <n v="1"/>
    <x v="4"/>
    <n v="0"/>
    <x v="303"/>
    <x v="303"/>
    <s v="Hutan lahan kering primer"/>
    <x v="4"/>
    <x v="0"/>
    <x v="2"/>
  </r>
  <r>
    <n v="10966"/>
    <n v="6"/>
    <n v="234"/>
    <n v="1"/>
    <x v="3"/>
    <n v="0"/>
    <x v="303"/>
    <x v="303"/>
    <s v="Hutan lahan kering primer"/>
    <x v="3"/>
    <x v="0"/>
    <x v="1"/>
  </r>
  <r>
    <n v="10967"/>
    <n v="17"/>
    <n v="236"/>
    <n v="2"/>
    <x v="16"/>
    <n v="0"/>
    <x v="305"/>
    <x v="305"/>
    <s v="Hutan lahan kering sekunder / bekas tebangan"/>
    <x v="16"/>
    <x v="0"/>
    <x v="1"/>
  </r>
  <r>
    <n v="10968"/>
    <n v="102"/>
    <n v="233"/>
    <n v="16"/>
    <x v="2"/>
    <n v="0"/>
    <x v="304"/>
    <x v="304"/>
    <s v="Pemukiman"/>
    <x v="2"/>
    <x v="0"/>
    <x v="0"/>
  </r>
  <r>
    <n v="10969"/>
    <n v="1"/>
    <n v="234"/>
    <n v="1"/>
    <x v="1"/>
    <n v="0"/>
    <x v="303"/>
    <x v="303"/>
    <s v="Hutan lahan kering primer"/>
    <x v="1"/>
    <x v="0"/>
    <x v="1"/>
  </r>
  <r>
    <n v="10970"/>
    <n v="42"/>
    <n v="234"/>
    <n v="1"/>
    <x v="6"/>
    <n v="0"/>
    <x v="303"/>
    <x v="303"/>
    <s v="Hutan lahan kering primer"/>
    <x v="6"/>
    <x v="0"/>
    <x v="1"/>
  </r>
  <r>
    <n v="10971"/>
    <n v="112"/>
    <n v="236"/>
    <n v="2"/>
    <x v="5"/>
    <n v="0"/>
    <x v="305"/>
    <x v="305"/>
    <s v="Hutan lahan kering sekunder / bekas tebangan"/>
    <x v="5"/>
    <x v="0"/>
    <x v="1"/>
  </r>
  <r>
    <n v="10972"/>
    <n v="11"/>
    <n v="234"/>
    <n v="1"/>
    <x v="19"/>
    <n v="0"/>
    <x v="303"/>
    <x v="303"/>
    <s v="Hutan lahan kering primer"/>
    <x v="19"/>
    <x v="0"/>
    <x v="1"/>
  </r>
  <r>
    <n v="10973"/>
    <n v="103"/>
    <n v="236"/>
    <n v="1"/>
    <x v="2"/>
    <n v="0"/>
    <x v="305"/>
    <x v="305"/>
    <s v="Hutan lahan kering primer"/>
    <x v="2"/>
    <x v="0"/>
    <x v="1"/>
  </r>
  <r>
    <n v="10974"/>
    <n v="83"/>
    <n v="233"/>
    <n v="2"/>
    <x v="2"/>
    <n v="0"/>
    <x v="304"/>
    <x v="304"/>
    <s v="Hutan lahan kering sekunder / bekas tebangan"/>
    <x v="2"/>
    <x v="0"/>
    <x v="1"/>
  </r>
  <r>
    <n v="10975"/>
    <n v="211"/>
    <n v="234"/>
    <n v="2"/>
    <x v="19"/>
    <n v="0"/>
    <x v="303"/>
    <x v="303"/>
    <s v="Hutan lahan kering sekunder / bekas tebangan"/>
    <x v="19"/>
    <x v="0"/>
    <x v="1"/>
  </r>
  <r>
    <n v="10976"/>
    <n v="135"/>
    <n v="234"/>
    <n v="1"/>
    <x v="2"/>
    <n v="0"/>
    <x v="303"/>
    <x v="303"/>
    <s v="Hutan lahan kering primer"/>
    <x v="2"/>
    <x v="0"/>
    <x v="1"/>
  </r>
  <r>
    <n v="10977"/>
    <n v="292"/>
    <n v="236"/>
    <n v="1"/>
    <x v="13"/>
    <n v="0"/>
    <x v="305"/>
    <x v="305"/>
    <s v="Hutan lahan kering primer"/>
    <x v="13"/>
    <x v="0"/>
    <x v="0"/>
  </r>
  <r>
    <n v="10978"/>
    <n v="41"/>
    <n v="236"/>
    <n v="12"/>
    <x v="2"/>
    <n v="0"/>
    <x v="305"/>
    <x v="305"/>
    <s v="Pertanian lahan kering"/>
    <x v="2"/>
    <x v="0"/>
    <x v="0"/>
  </r>
  <r>
    <n v="10979"/>
    <n v="185"/>
    <n v="236"/>
    <n v="9"/>
    <x v="6"/>
    <n v="0"/>
    <x v="305"/>
    <x v="305"/>
    <s v="Semak belukar"/>
    <x v="6"/>
    <x v="0"/>
    <x v="0"/>
  </r>
  <r>
    <n v="10980"/>
    <n v="3"/>
    <n v="234"/>
    <n v="9"/>
    <x v="19"/>
    <n v="0"/>
    <x v="303"/>
    <x v="303"/>
    <s v="Semak belukar"/>
    <x v="19"/>
    <x v="0"/>
    <x v="0"/>
  </r>
  <r>
    <n v="10981"/>
    <n v="1"/>
    <n v="234"/>
    <n v="1"/>
    <x v="7"/>
    <n v="0"/>
    <x v="303"/>
    <x v="303"/>
    <s v="Hutan lahan kering primer"/>
    <x v="7"/>
    <x v="0"/>
    <x v="1"/>
  </r>
  <r>
    <n v="10982"/>
    <n v="2"/>
    <n v="236"/>
    <n v="12"/>
    <x v="13"/>
    <n v="0"/>
    <x v="305"/>
    <x v="305"/>
    <s v="Pertanian lahan kering"/>
    <x v="13"/>
    <x v="0"/>
    <x v="0"/>
  </r>
  <r>
    <n v="10983"/>
    <n v="2"/>
    <n v="234"/>
    <n v="13"/>
    <x v="10"/>
    <n v="0"/>
    <x v="303"/>
    <x v="303"/>
    <s v="Pertanian lahan kering  campur semak / kebun campur"/>
    <x v="10"/>
    <x v="0"/>
    <x v="0"/>
  </r>
  <r>
    <n v="10984"/>
    <n v="409"/>
    <n v="233"/>
    <n v="9"/>
    <x v="19"/>
    <n v="0"/>
    <x v="304"/>
    <x v="304"/>
    <s v="Semak belukar"/>
    <x v="19"/>
    <x v="0"/>
    <x v="0"/>
  </r>
  <r>
    <n v="10985"/>
    <n v="169"/>
    <n v="233"/>
    <n v="2"/>
    <x v="6"/>
    <n v="0"/>
    <x v="304"/>
    <x v="304"/>
    <s v="Hutan lahan kering sekunder / bekas tebangan"/>
    <x v="6"/>
    <x v="0"/>
    <x v="1"/>
  </r>
  <r>
    <n v="10986"/>
    <n v="47"/>
    <n v="241"/>
    <n v="0"/>
    <x v="0"/>
    <n v="0"/>
    <x v="306"/>
    <x v="306"/>
    <s v="No data"/>
    <x v="0"/>
    <x v="0"/>
    <x v="0"/>
  </r>
  <r>
    <n v="10987"/>
    <n v="7"/>
    <n v="241"/>
    <n v="0"/>
    <x v="1"/>
    <n v="0"/>
    <x v="306"/>
    <x v="306"/>
    <s v="No data"/>
    <x v="1"/>
    <x v="0"/>
    <x v="0"/>
  </r>
  <r>
    <n v="10988"/>
    <n v="401"/>
    <n v="241"/>
    <n v="11"/>
    <x v="1"/>
    <n v="0"/>
    <x v="306"/>
    <x v="306"/>
    <s v="Savanna / Padang rumput"/>
    <x v="1"/>
    <x v="0"/>
    <x v="0"/>
  </r>
  <r>
    <n v="10989"/>
    <n v="133"/>
    <n v="241"/>
    <n v="18"/>
    <x v="1"/>
    <n v="0"/>
    <x v="306"/>
    <x v="306"/>
    <s v="Lahan terbuka"/>
    <x v="1"/>
    <x v="0"/>
    <x v="0"/>
  </r>
  <r>
    <n v="10990"/>
    <n v="1357"/>
    <n v="233"/>
    <n v="13"/>
    <x v="6"/>
    <n v="0"/>
    <x v="304"/>
    <x v="304"/>
    <s v="Pertanian lahan kering  campur semak / kebun campur"/>
    <x v="6"/>
    <x v="0"/>
    <x v="0"/>
  </r>
  <r>
    <n v="10991"/>
    <n v="108"/>
    <n v="233"/>
    <n v="2"/>
    <x v="3"/>
    <n v="0"/>
    <x v="304"/>
    <x v="304"/>
    <s v="Hutan lahan kering sekunder / bekas tebangan"/>
    <x v="3"/>
    <x v="0"/>
    <x v="1"/>
  </r>
  <r>
    <n v="10992"/>
    <n v="351"/>
    <n v="233"/>
    <n v="13"/>
    <x v="3"/>
    <n v="0"/>
    <x v="304"/>
    <x v="304"/>
    <s v="Pertanian lahan kering  campur semak / kebun campur"/>
    <x v="3"/>
    <x v="0"/>
    <x v="0"/>
  </r>
  <r>
    <n v="10993"/>
    <n v="77"/>
    <n v="236"/>
    <n v="1"/>
    <x v="4"/>
    <n v="0"/>
    <x v="305"/>
    <x v="305"/>
    <s v="Hutan lahan kering primer"/>
    <x v="4"/>
    <x v="0"/>
    <x v="2"/>
  </r>
  <r>
    <n v="10994"/>
    <n v="4"/>
    <n v="236"/>
    <n v="1"/>
    <x v="6"/>
    <n v="0"/>
    <x v="305"/>
    <x v="305"/>
    <s v="Hutan lahan kering primer"/>
    <x v="6"/>
    <x v="0"/>
    <x v="1"/>
  </r>
  <r>
    <n v="10995"/>
    <n v="1"/>
    <n v="233"/>
    <n v="6"/>
    <x v="3"/>
    <n v="0"/>
    <x v="304"/>
    <x v="304"/>
    <s v="Hutan mangrove sekunder"/>
    <x v="3"/>
    <x v="0"/>
    <x v="1"/>
  </r>
  <r>
    <n v="10996"/>
    <n v="360"/>
    <n v="233"/>
    <n v="9"/>
    <x v="4"/>
    <n v="0"/>
    <x v="304"/>
    <x v="304"/>
    <s v="Semak belukar"/>
    <x v="4"/>
    <x v="0"/>
    <x v="0"/>
  </r>
  <r>
    <n v="10997"/>
    <n v="2"/>
    <n v="234"/>
    <n v="2"/>
    <x v="5"/>
    <n v="0"/>
    <x v="303"/>
    <x v="303"/>
    <s v="Hutan lahan kering sekunder / bekas tebangan"/>
    <x v="5"/>
    <x v="0"/>
    <x v="1"/>
  </r>
  <r>
    <n v="10998"/>
    <n v="13"/>
    <n v="233"/>
    <n v="11"/>
    <x v="19"/>
    <n v="0"/>
    <x v="304"/>
    <x v="304"/>
    <s v="Savanna / Padang rumput"/>
    <x v="19"/>
    <x v="0"/>
    <x v="0"/>
  </r>
  <r>
    <n v="10999"/>
    <n v="25"/>
    <n v="233"/>
    <n v="1"/>
    <x v="2"/>
    <n v="0"/>
    <x v="304"/>
    <x v="304"/>
    <s v="Hutan lahan kering primer"/>
    <x v="2"/>
    <x v="0"/>
    <x v="1"/>
  </r>
  <r>
    <n v="11000"/>
    <n v="81"/>
    <n v="233"/>
    <n v="1"/>
    <x v="19"/>
    <n v="0"/>
    <x v="304"/>
    <x v="304"/>
    <s v="Hutan lahan kering primer"/>
    <x v="19"/>
    <x v="0"/>
    <x v="1"/>
  </r>
  <r>
    <n v="11001"/>
    <n v="256"/>
    <n v="233"/>
    <n v="1"/>
    <x v="4"/>
    <n v="0"/>
    <x v="304"/>
    <x v="304"/>
    <s v="Hutan lahan kering primer"/>
    <x v="4"/>
    <x v="0"/>
    <x v="2"/>
  </r>
  <r>
    <n v="11002"/>
    <n v="104"/>
    <n v="233"/>
    <n v="2"/>
    <x v="5"/>
    <n v="0"/>
    <x v="304"/>
    <x v="304"/>
    <s v="Hutan lahan kering sekunder / bekas tebangan"/>
    <x v="5"/>
    <x v="0"/>
    <x v="1"/>
  </r>
  <r>
    <n v="11003"/>
    <n v="79"/>
    <n v="240"/>
    <n v="0"/>
    <x v="0"/>
    <n v="0"/>
    <x v="307"/>
    <x v="307"/>
    <s v="No data"/>
    <x v="0"/>
    <x v="0"/>
    <x v="0"/>
  </r>
  <r>
    <n v="11004"/>
    <n v="2"/>
    <n v="240"/>
    <n v="9"/>
    <x v="0"/>
    <n v="0"/>
    <x v="307"/>
    <x v="307"/>
    <s v="Semak belukar"/>
    <x v="0"/>
    <x v="0"/>
    <x v="0"/>
  </r>
  <r>
    <n v="11005"/>
    <n v="2"/>
    <n v="236"/>
    <n v="2"/>
    <x v="12"/>
    <n v="0"/>
    <x v="305"/>
    <x v="305"/>
    <s v="Hutan lahan kering sekunder / bekas tebangan"/>
    <x v="12"/>
    <x v="0"/>
    <x v="1"/>
  </r>
  <r>
    <n v="11006"/>
    <n v="8"/>
    <n v="241"/>
    <n v="16"/>
    <x v="1"/>
    <n v="0"/>
    <x v="306"/>
    <x v="306"/>
    <s v="Pemukiman"/>
    <x v="1"/>
    <x v="0"/>
    <x v="0"/>
  </r>
  <r>
    <n v="11007"/>
    <n v="9"/>
    <n v="240"/>
    <n v="0"/>
    <x v="1"/>
    <n v="0"/>
    <x v="307"/>
    <x v="307"/>
    <s v="No data"/>
    <x v="1"/>
    <x v="0"/>
    <x v="0"/>
  </r>
  <r>
    <n v="11008"/>
    <n v="1066"/>
    <n v="240"/>
    <n v="9"/>
    <x v="1"/>
    <n v="0"/>
    <x v="307"/>
    <x v="307"/>
    <s v="Semak belukar"/>
    <x v="1"/>
    <x v="0"/>
    <x v="0"/>
  </r>
  <r>
    <n v="11009"/>
    <n v="20"/>
    <n v="233"/>
    <n v="1"/>
    <x v="6"/>
    <n v="0"/>
    <x v="304"/>
    <x v="304"/>
    <s v="Hutan lahan kering primer"/>
    <x v="6"/>
    <x v="0"/>
    <x v="1"/>
  </r>
  <r>
    <n v="11010"/>
    <n v="15"/>
    <n v="241"/>
    <n v="18"/>
    <x v="0"/>
    <n v="0"/>
    <x v="306"/>
    <x v="306"/>
    <s v="Lahan terbuka"/>
    <x v="0"/>
    <x v="0"/>
    <x v="0"/>
  </r>
  <r>
    <n v="11011"/>
    <n v="6"/>
    <n v="240"/>
    <n v="9"/>
    <x v="11"/>
    <n v="0"/>
    <x v="307"/>
    <x v="307"/>
    <s v="Semak belukar"/>
    <x v="11"/>
    <x v="0"/>
    <x v="0"/>
  </r>
  <r>
    <n v="11012"/>
    <n v="15"/>
    <n v="240"/>
    <n v="6"/>
    <x v="1"/>
    <n v="0"/>
    <x v="307"/>
    <x v="307"/>
    <s v="Hutan mangrove sekunder"/>
    <x v="1"/>
    <x v="0"/>
    <x v="1"/>
  </r>
  <r>
    <n v="11013"/>
    <n v="253"/>
    <n v="240"/>
    <n v="6"/>
    <x v="11"/>
    <n v="0"/>
    <x v="307"/>
    <x v="307"/>
    <s v="Hutan mangrove sekunder"/>
    <x v="11"/>
    <x v="0"/>
    <x v="0"/>
  </r>
  <r>
    <n v="11014"/>
    <n v="12"/>
    <n v="233"/>
    <n v="13"/>
    <x v="19"/>
    <n v="0"/>
    <x v="304"/>
    <x v="304"/>
    <s v="Pertanian lahan kering  campur semak / kebun campur"/>
    <x v="19"/>
    <x v="0"/>
    <x v="0"/>
  </r>
  <r>
    <n v="11015"/>
    <n v="81"/>
    <n v="233"/>
    <n v="13"/>
    <x v="5"/>
    <n v="0"/>
    <x v="304"/>
    <x v="304"/>
    <s v="Pertanian lahan kering  campur semak / kebun campur"/>
    <x v="5"/>
    <x v="0"/>
    <x v="0"/>
  </r>
  <r>
    <n v="11016"/>
    <n v="87"/>
    <n v="233"/>
    <n v="9"/>
    <x v="5"/>
    <n v="0"/>
    <x v="304"/>
    <x v="304"/>
    <s v="Semak belukar"/>
    <x v="5"/>
    <x v="0"/>
    <x v="0"/>
  </r>
  <r>
    <n v="11017"/>
    <n v="2"/>
    <n v="241"/>
    <n v="16"/>
    <x v="0"/>
    <n v="0"/>
    <x v="306"/>
    <x v="306"/>
    <s v="Pemukiman"/>
    <x v="0"/>
    <x v="0"/>
    <x v="0"/>
  </r>
  <r>
    <n v="11018"/>
    <n v="1"/>
    <n v="240"/>
    <n v="6"/>
    <x v="0"/>
    <n v="0"/>
    <x v="307"/>
    <x v="307"/>
    <s v="Hutan mangrove sekunder"/>
    <x v="0"/>
    <x v="0"/>
    <x v="1"/>
  </r>
  <r>
    <n v="11019"/>
    <n v="9"/>
    <n v="241"/>
    <n v="11"/>
    <x v="0"/>
    <n v="0"/>
    <x v="306"/>
    <x v="306"/>
    <s v="Savanna / Padang rumput"/>
    <x v="0"/>
    <x v="0"/>
    <x v="0"/>
  </r>
  <r>
    <n v="11020"/>
    <n v="27"/>
    <n v="234"/>
    <n v="13"/>
    <x v="19"/>
    <n v="0"/>
    <x v="303"/>
    <x v="303"/>
    <s v="Pertanian lahan kering  campur semak / kebun campur"/>
    <x v="19"/>
    <x v="0"/>
    <x v="0"/>
  </r>
  <r>
    <n v="11021"/>
    <n v="738"/>
    <n v="240"/>
    <n v="13"/>
    <x v="1"/>
    <n v="0"/>
    <x v="307"/>
    <x v="307"/>
    <s v="Pertanian lahan kering  campur semak / kebun campur"/>
    <x v="1"/>
    <x v="0"/>
    <x v="0"/>
  </r>
  <r>
    <n v="11022"/>
    <n v="27"/>
    <n v="240"/>
    <n v="6"/>
    <x v="12"/>
    <n v="0"/>
    <x v="307"/>
    <x v="307"/>
    <s v="Hutan mangrove sekunder"/>
    <x v="12"/>
    <x v="0"/>
    <x v="1"/>
  </r>
  <r>
    <n v="11023"/>
    <n v="382"/>
    <n v="234"/>
    <n v="11"/>
    <x v="19"/>
    <n v="0"/>
    <x v="303"/>
    <x v="303"/>
    <s v="Savanna / Padang rumput"/>
    <x v="19"/>
    <x v="0"/>
    <x v="0"/>
  </r>
  <r>
    <n v="11024"/>
    <n v="4"/>
    <n v="233"/>
    <n v="6"/>
    <x v="2"/>
    <n v="0"/>
    <x v="304"/>
    <x v="304"/>
    <s v="Hutan mangrove sekunder"/>
    <x v="2"/>
    <x v="0"/>
    <x v="1"/>
  </r>
  <r>
    <n v="11025"/>
    <n v="31"/>
    <n v="233"/>
    <n v="16"/>
    <x v="6"/>
    <n v="0"/>
    <x v="304"/>
    <x v="304"/>
    <s v="Pemukiman"/>
    <x v="6"/>
    <x v="0"/>
    <x v="0"/>
  </r>
  <r>
    <n v="11026"/>
    <n v="125"/>
    <n v="233"/>
    <n v="13"/>
    <x v="12"/>
    <n v="0"/>
    <x v="304"/>
    <x v="304"/>
    <s v="Pertanian lahan kering  campur semak / kebun campur"/>
    <x v="12"/>
    <x v="0"/>
    <x v="0"/>
  </r>
  <r>
    <n v="11027"/>
    <n v="51"/>
    <n v="236"/>
    <n v="13"/>
    <x v="6"/>
    <n v="0"/>
    <x v="305"/>
    <x v="305"/>
    <s v="Pertanian lahan kering  campur semak / kebun campur"/>
    <x v="6"/>
    <x v="0"/>
    <x v="0"/>
  </r>
  <r>
    <n v="11028"/>
    <n v="6"/>
    <n v="240"/>
    <n v="0"/>
    <x v="11"/>
    <n v="0"/>
    <x v="307"/>
    <x v="307"/>
    <s v="No data"/>
    <x v="11"/>
    <x v="0"/>
    <x v="0"/>
  </r>
  <r>
    <n v="11029"/>
    <n v="693"/>
    <n v="233"/>
    <n v="13"/>
    <x v="7"/>
    <n v="0"/>
    <x v="304"/>
    <x v="304"/>
    <s v="Pertanian lahan kering  campur semak / kebun campur"/>
    <x v="7"/>
    <x v="0"/>
    <x v="0"/>
  </r>
  <r>
    <n v="11030"/>
    <n v="21"/>
    <n v="240"/>
    <n v="6"/>
    <x v="2"/>
    <n v="0"/>
    <x v="307"/>
    <x v="307"/>
    <s v="Hutan mangrove sekunder"/>
    <x v="2"/>
    <x v="0"/>
    <x v="1"/>
  </r>
  <r>
    <n v="11031"/>
    <n v="409"/>
    <n v="240"/>
    <n v="13"/>
    <x v="2"/>
    <n v="0"/>
    <x v="307"/>
    <x v="307"/>
    <s v="Pertanian lahan kering  campur semak / kebun campur"/>
    <x v="2"/>
    <x v="0"/>
    <x v="0"/>
  </r>
  <r>
    <n v="11032"/>
    <n v="8"/>
    <n v="240"/>
    <n v="13"/>
    <x v="11"/>
    <n v="0"/>
    <x v="307"/>
    <x v="307"/>
    <s v="Pertanian lahan kering  campur semak / kebun campur"/>
    <x v="11"/>
    <x v="0"/>
    <x v="0"/>
  </r>
  <r>
    <n v="11033"/>
    <n v="8"/>
    <n v="233"/>
    <n v="13"/>
    <x v="11"/>
    <n v="0"/>
    <x v="304"/>
    <x v="304"/>
    <s v="Pertanian lahan kering  campur semak / kebun campur"/>
    <x v="11"/>
    <x v="0"/>
    <x v="0"/>
  </r>
  <r>
    <n v="11034"/>
    <n v="36"/>
    <n v="233"/>
    <n v="1"/>
    <x v="3"/>
    <n v="0"/>
    <x v="304"/>
    <x v="304"/>
    <s v="Hutan lahan kering primer"/>
    <x v="3"/>
    <x v="0"/>
    <x v="1"/>
  </r>
  <r>
    <n v="11035"/>
    <n v="1"/>
    <n v="236"/>
    <n v="13"/>
    <x v="4"/>
    <n v="0"/>
    <x v="305"/>
    <x v="305"/>
    <s v="Pertanian lahan kering  campur semak / kebun campur"/>
    <x v="4"/>
    <x v="0"/>
    <x v="0"/>
  </r>
  <r>
    <n v="11036"/>
    <n v="7"/>
    <n v="233"/>
    <n v="2"/>
    <x v="12"/>
    <n v="0"/>
    <x v="304"/>
    <x v="304"/>
    <s v="Hutan lahan kering sekunder / bekas tebangan"/>
    <x v="12"/>
    <x v="0"/>
    <x v="1"/>
  </r>
  <r>
    <n v="11037"/>
    <n v="20"/>
    <n v="233"/>
    <n v="20"/>
    <x v="12"/>
    <n v="0"/>
    <x v="304"/>
    <x v="304"/>
    <s v="Tubuh air"/>
    <x v="12"/>
    <x v="0"/>
    <x v="0"/>
  </r>
  <r>
    <n v="11038"/>
    <n v="1"/>
    <n v="233"/>
    <n v="20"/>
    <x v="5"/>
    <n v="0"/>
    <x v="304"/>
    <x v="304"/>
    <s v="Tubuh air"/>
    <x v="5"/>
    <x v="0"/>
    <x v="0"/>
  </r>
  <r>
    <n v="11039"/>
    <n v="154"/>
    <n v="240"/>
    <n v="12"/>
    <x v="1"/>
    <n v="0"/>
    <x v="307"/>
    <x v="307"/>
    <s v="Pertanian lahan kering"/>
    <x v="1"/>
    <x v="0"/>
    <x v="0"/>
  </r>
  <r>
    <n v="11040"/>
    <n v="11"/>
    <n v="233"/>
    <n v="18"/>
    <x v="7"/>
    <n v="0"/>
    <x v="304"/>
    <x v="304"/>
    <s v="Lahan terbuka"/>
    <x v="7"/>
    <x v="0"/>
    <x v="0"/>
  </r>
  <r>
    <n v="11041"/>
    <n v="5"/>
    <n v="233"/>
    <n v="20"/>
    <x v="3"/>
    <n v="0"/>
    <x v="304"/>
    <x v="304"/>
    <s v="Tubuh air"/>
    <x v="3"/>
    <x v="0"/>
    <x v="0"/>
  </r>
  <r>
    <n v="11042"/>
    <n v="32"/>
    <n v="233"/>
    <n v="18"/>
    <x v="2"/>
    <n v="0"/>
    <x v="304"/>
    <x v="304"/>
    <s v="Lahan terbuka"/>
    <x v="2"/>
    <x v="0"/>
    <x v="0"/>
  </r>
  <r>
    <n v="11043"/>
    <n v="17"/>
    <n v="236"/>
    <n v="2"/>
    <x v="3"/>
    <n v="0"/>
    <x v="305"/>
    <x v="305"/>
    <s v="Hutan lahan kering sekunder / bekas tebangan"/>
    <x v="3"/>
    <x v="0"/>
    <x v="1"/>
  </r>
  <r>
    <n v="11044"/>
    <n v="166"/>
    <n v="240"/>
    <n v="12"/>
    <x v="2"/>
    <n v="0"/>
    <x v="307"/>
    <x v="307"/>
    <s v="Pertanian lahan kering"/>
    <x v="2"/>
    <x v="0"/>
    <x v="0"/>
  </r>
  <r>
    <n v="11045"/>
    <n v="2"/>
    <n v="234"/>
    <n v="9"/>
    <x v="7"/>
    <n v="0"/>
    <x v="303"/>
    <x v="303"/>
    <s v="Semak belukar"/>
    <x v="7"/>
    <x v="0"/>
    <x v="0"/>
  </r>
  <r>
    <n v="11046"/>
    <n v="408"/>
    <n v="240"/>
    <n v="13"/>
    <x v="3"/>
    <n v="0"/>
    <x v="307"/>
    <x v="307"/>
    <s v="Pertanian lahan kering  campur semak / kebun campur"/>
    <x v="3"/>
    <x v="0"/>
    <x v="0"/>
  </r>
  <r>
    <n v="11047"/>
    <n v="231"/>
    <n v="232"/>
    <n v="11"/>
    <x v="2"/>
    <n v="0"/>
    <x v="308"/>
    <x v="308"/>
    <s v="Savanna / Padang rumput"/>
    <x v="2"/>
    <x v="0"/>
    <x v="0"/>
  </r>
  <r>
    <n v="11048"/>
    <n v="15"/>
    <n v="241"/>
    <n v="0"/>
    <x v="8"/>
    <n v="0"/>
    <x v="306"/>
    <x v="306"/>
    <s v="No data"/>
    <x v="8"/>
    <x v="0"/>
    <x v="0"/>
  </r>
  <r>
    <n v="11049"/>
    <n v="300"/>
    <n v="241"/>
    <n v="18"/>
    <x v="8"/>
    <n v="0"/>
    <x v="306"/>
    <x v="306"/>
    <s v="Lahan terbuka"/>
    <x v="8"/>
    <x v="0"/>
    <x v="0"/>
  </r>
  <r>
    <n v="11050"/>
    <n v="51"/>
    <n v="232"/>
    <n v="2"/>
    <x v="19"/>
    <n v="0"/>
    <x v="308"/>
    <x v="308"/>
    <s v="Hutan lahan kering sekunder / bekas tebangan"/>
    <x v="19"/>
    <x v="0"/>
    <x v="1"/>
  </r>
  <r>
    <n v="11051"/>
    <n v="191"/>
    <n v="232"/>
    <n v="2"/>
    <x v="2"/>
    <n v="0"/>
    <x v="308"/>
    <x v="308"/>
    <s v="Hutan lahan kering sekunder / bekas tebangan"/>
    <x v="2"/>
    <x v="0"/>
    <x v="1"/>
  </r>
  <r>
    <n v="11052"/>
    <n v="6"/>
    <n v="232"/>
    <n v="11"/>
    <x v="19"/>
    <n v="0"/>
    <x v="308"/>
    <x v="308"/>
    <s v="Savanna / Padang rumput"/>
    <x v="19"/>
    <x v="0"/>
    <x v="0"/>
  </r>
  <r>
    <n v="11053"/>
    <n v="53"/>
    <n v="234"/>
    <n v="9"/>
    <x v="3"/>
    <n v="0"/>
    <x v="303"/>
    <x v="303"/>
    <s v="Semak belukar"/>
    <x v="3"/>
    <x v="0"/>
    <x v="0"/>
  </r>
  <r>
    <n v="11054"/>
    <n v="2"/>
    <n v="241"/>
    <n v="0"/>
    <x v="2"/>
    <n v="0"/>
    <x v="306"/>
    <x v="306"/>
    <s v="No data"/>
    <x v="2"/>
    <x v="0"/>
    <x v="0"/>
  </r>
  <r>
    <n v="11055"/>
    <n v="234"/>
    <n v="241"/>
    <n v="18"/>
    <x v="2"/>
    <n v="0"/>
    <x v="306"/>
    <x v="306"/>
    <s v="Lahan terbuka"/>
    <x v="2"/>
    <x v="0"/>
    <x v="0"/>
  </r>
  <r>
    <n v="11056"/>
    <n v="107"/>
    <n v="240"/>
    <n v="12"/>
    <x v="3"/>
    <n v="0"/>
    <x v="307"/>
    <x v="307"/>
    <s v="Pertanian lahan kering"/>
    <x v="3"/>
    <x v="0"/>
    <x v="0"/>
  </r>
  <r>
    <n v="11057"/>
    <n v="52"/>
    <n v="233"/>
    <n v="12"/>
    <x v="6"/>
    <n v="0"/>
    <x v="304"/>
    <x v="304"/>
    <s v="Pertanian lahan kering"/>
    <x v="6"/>
    <x v="0"/>
    <x v="0"/>
  </r>
  <r>
    <n v="11058"/>
    <n v="3"/>
    <n v="232"/>
    <n v="2"/>
    <x v="6"/>
    <n v="0"/>
    <x v="308"/>
    <x v="308"/>
    <s v="Hutan lahan kering sekunder / bekas tebangan"/>
    <x v="6"/>
    <x v="0"/>
    <x v="1"/>
  </r>
  <r>
    <n v="11059"/>
    <n v="75"/>
    <n v="232"/>
    <n v="2"/>
    <x v="4"/>
    <n v="0"/>
    <x v="308"/>
    <x v="308"/>
    <s v="Hutan lahan kering sekunder / bekas tebangan"/>
    <x v="4"/>
    <x v="0"/>
    <x v="0"/>
  </r>
  <r>
    <n v="11060"/>
    <n v="1"/>
    <n v="233"/>
    <n v="12"/>
    <x v="2"/>
    <n v="0"/>
    <x v="304"/>
    <x v="304"/>
    <s v="Pertanian lahan kering"/>
    <x v="2"/>
    <x v="0"/>
    <x v="0"/>
  </r>
  <r>
    <n v="11061"/>
    <n v="1173"/>
    <n v="232"/>
    <n v="13"/>
    <x v="6"/>
    <n v="0"/>
    <x v="308"/>
    <x v="308"/>
    <s v="Pertanian lahan kering  campur semak / kebun campur"/>
    <x v="6"/>
    <x v="0"/>
    <x v="0"/>
  </r>
  <r>
    <n v="11062"/>
    <n v="33"/>
    <n v="233"/>
    <n v="6"/>
    <x v="7"/>
    <n v="0"/>
    <x v="304"/>
    <x v="304"/>
    <s v="Hutan mangrove sekunder"/>
    <x v="7"/>
    <x v="0"/>
    <x v="1"/>
  </r>
  <r>
    <n v="11063"/>
    <n v="8"/>
    <n v="241"/>
    <n v="18"/>
    <x v="5"/>
    <n v="0"/>
    <x v="306"/>
    <x v="306"/>
    <s v="Lahan terbuka"/>
    <x v="5"/>
    <x v="0"/>
    <x v="0"/>
  </r>
  <r>
    <n v="11064"/>
    <n v="477"/>
    <n v="232"/>
    <n v="13"/>
    <x v="3"/>
    <n v="0"/>
    <x v="308"/>
    <x v="308"/>
    <s v="Pertanian lahan kering  campur semak / kebun campur"/>
    <x v="3"/>
    <x v="0"/>
    <x v="0"/>
  </r>
  <r>
    <n v="11065"/>
    <n v="1169"/>
    <n v="232"/>
    <n v="13"/>
    <x v="2"/>
    <n v="0"/>
    <x v="308"/>
    <x v="308"/>
    <s v="Pertanian lahan kering  campur semak / kebun campur"/>
    <x v="2"/>
    <x v="0"/>
    <x v="0"/>
  </r>
  <r>
    <n v="11066"/>
    <n v="265"/>
    <n v="232"/>
    <n v="13"/>
    <x v="4"/>
    <n v="0"/>
    <x v="308"/>
    <x v="308"/>
    <s v="Pertanian lahan kering  campur semak / kebun campur"/>
    <x v="4"/>
    <x v="0"/>
    <x v="0"/>
  </r>
  <r>
    <n v="11067"/>
    <n v="148"/>
    <n v="241"/>
    <n v="9"/>
    <x v="5"/>
    <n v="0"/>
    <x v="306"/>
    <x v="306"/>
    <s v="Semak belukar"/>
    <x v="5"/>
    <x v="0"/>
    <x v="0"/>
  </r>
  <r>
    <n v="11068"/>
    <n v="27"/>
    <n v="234"/>
    <n v="2"/>
    <x v="13"/>
    <n v="0"/>
    <x v="303"/>
    <x v="303"/>
    <s v="Hutan lahan kering sekunder / bekas tebangan"/>
    <x v="13"/>
    <x v="0"/>
    <x v="0"/>
  </r>
  <r>
    <n v="11069"/>
    <n v="8"/>
    <n v="241"/>
    <n v="9"/>
    <x v="2"/>
    <n v="0"/>
    <x v="306"/>
    <x v="306"/>
    <s v="Semak belukar"/>
    <x v="2"/>
    <x v="0"/>
    <x v="0"/>
  </r>
  <r>
    <n v="11070"/>
    <n v="21"/>
    <n v="240"/>
    <n v="6"/>
    <x v="8"/>
    <n v="0"/>
    <x v="307"/>
    <x v="307"/>
    <s v="Hutan mangrove sekunder"/>
    <x v="8"/>
    <x v="0"/>
    <x v="1"/>
  </r>
  <r>
    <n v="11071"/>
    <n v="934"/>
    <n v="240"/>
    <n v="13"/>
    <x v="5"/>
    <n v="0"/>
    <x v="307"/>
    <x v="307"/>
    <s v="Pertanian lahan kering  campur semak / kebun campur"/>
    <x v="5"/>
    <x v="0"/>
    <x v="0"/>
  </r>
  <r>
    <n v="11072"/>
    <n v="388"/>
    <n v="232"/>
    <n v="11"/>
    <x v="6"/>
    <n v="0"/>
    <x v="308"/>
    <x v="308"/>
    <s v="Savanna / Padang rumput"/>
    <x v="6"/>
    <x v="0"/>
    <x v="0"/>
  </r>
  <r>
    <n v="11073"/>
    <n v="101"/>
    <n v="233"/>
    <n v="2"/>
    <x v="19"/>
    <n v="0"/>
    <x v="304"/>
    <x v="304"/>
    <s v="Hutan lahan kering sekunder / bekas tebangan"/>
    <x v="19"/>
    <x v="0"/>
    <x v="1"/>
  </r>
  <r>
    <n v="11074"/>
    <n v="27"/>
    <n v="241"/>
    <n v="18"/>
    <x v="3"/>
    <n v="0"/>
    <x v="306"/>
    <x v="306"/>
    <s v="Lahan terbuka"/>
    <x v="3"/>
    <x v="0"/>
    <x v="0"/>
  </r>
  <r>
    <n v="11075"/>
    <n v="12"/>
    <n v="232"/>
    <n v="16"/>
    <x v="3"/>
    <n v="0"/>
    <x v="308"/>
    <x v="308"/>
    <s v="Pemukiman"/>
    <x v="3"/>
    <x v="0"/>
    <x v="0"/>
  </r>
  <r>
    <n v="11076"/>
    <n v="109"/>
    <n v="241"/>
    <n v="16"/>
    <x v="3"/>
    <n v="0"/>
    <x v="306"/>
    <x v="306"/>
    <s v="Pemukiman"/>
    <x v="3"/>
    <x v="0"/>
    <x v="0"/>
  </r>
  <r>
    <n v="11077"/>
    <n v="1"/>
    <n v="240"/>
    <n v="12"/>
    <x v="11"/>
    <n v="0"/>
    <x v="307"/>
    <x v="307"/>
    <s v="Pertanian lahan kering"/>
    <x v="11"/>
    <x v="0"/>
    <x v="0"/>
  </r>
  <r>
    <n v="11078"/>
    <n v="24"/>
    <n v="232"/>
    <n v="16"/>
    <x v="2"/>
    <n v="0"/>
    <x v="308"/>
    <x v="308"/>
    <s v="Pemukiman"/>
    <x v="2"/>
    <x v="0"/>
    <x v="0"/>
  </r>
  <r>
    <n v="11079"/>
    <n v="19"/>
    <n v="241"/>
    <n v="16"/>
    <x v="5"/>
    <n v="0"/>
    <x v="306"/>
    <x v="306"/>
    <s v="Pemukiman"/>
    <x v="5"/>
    <x v="0"/>
    <x v="0"/>
  </r>
  <r>
    <n v="11080"/>
    <n v="199"/>
    <n v="233"/>
    <n v="13"/>
    <x v="4"/>
    <n v="0"/>
    <x v="304"/>
    <x v="304"/>
    <s v="Pertanian lahan kering  campur semak / kebun campur"/>
    <x v="4"/>
    <x v="0"/>
    <x v="0"/>
  </r>
  <r>
    <n v="11081"/>
    <n v="16"/>
    <n v="232"/>
    <n v="16"/>
    <x v="6"/>
    <n v="0"/>
    <x v="308"/>
    <x v="308"/>
    <s v="Pemukiman"/>
    <x v="6"/>
    <x v="0"/>
    <x v="0"/>
  </r>
  <r>
    <n v="11082"/>
    <n v="3887"/>
    <n v="232"/>
    <n v="13"/>
    <x v="7"/>
    <n v="0"/>
    <x v="308"/>
    <x v="308"/>
    <s v="Pertanian lahan kering  campur semak / kebun campur"/>
    <x v="7"/>
    <x v="0"/>
    <x v="0"/>
  </r>
  <r>
    <n v="11083"/>
    <n v="2"/>
    <n v="241"/>
    <n v="16"/>
    <x v="8"/>
    <n v="0"/>
    <x v="306"/>
    <x v="306"/>
    <s v="Pemukiman"/>
    <x v="8"/>
    <x v="0"/>
    <x v="0"/>
  </r>
  <r>
    <n v="11084"/>
    <n v="5"/>
    <n v="232"/>
    <n v="11"/>
    <x v="4"/>
    <n v="0"/>
    <x v="308"/>
    <x v="308"/>
    <s v="Savanna / Padang rumput"/>
    <x v="4"/>
    <x v="0"/>
    <x v="0"/>
  </r>
  <r>
    <n v="11085"/>
    <n v="1"/>
    <n v="234"/>
    <n v="0"/>
    <x v="13"/>
    <n v="0"/>
    <x v="303"/>
    <x v="303"/>
    <s v="No data"/>
    <x v="13"/>
    <x v="0"/>
    <x v="0"/>
  </r>
  <r>
    <n v="11086"/>
    <n v="13"/>
    <n v="236"/>
    <n v="0"/>
    <x v="13"/>
    <n v="0"/>
    <x v="305"/>
    <x v="305"/>
    <s v="No data"/>
    <x v="13"/>
    <x v="0"/>
    <x v="0"/>
  </r>
  <r>
    <n v="11087"/>
    <n v="1192"/>
    <n v="240"/>
    <n v="12"/>
    <x v="5"/>
    <n v="0"/>
    <x v="307"/>
    <x v="307"/>
    <s v="Pertanian lahan kering"/>
    <x v="5"/>
    <x v="0"/>
    <x v="0"/>
  </r>
  <r>
    <n v="11088"/>
    <n v="21"/>
    <n v="236"/>
    <n v="0"/>
    <x v="0"/>
    <n v="0"/>
    <x v="305"/>
    <x v="305"/>
    <s v="No data"/>
    <x v="0"/>
    <x v="0"/>
    <x v="0"/>
  </r>
  <r>
    <n v="11089"/>
    <n v="3"/>
    <n v="241"/>
    <n v="0"/>
    <x v="5"/>
    <n v="0"/>
    <x v="306"/>
    <x v="306"/>
    <s v="No data"/>
    <x v="5"/>
    <x v="0"/>
    <x v="0"/>
  </r>
  <r>
    <n v="11090"/>
    <n v="68"/>
    <n v="241"/>
    <n v="16"/>
    <x v="7"/>
    <n v="0"/>
    <x v="306"/>
    <x v="306"/>
    <s v="Pemukiman"/>
    <x v="7"/>
    <x v="0"/>
    <x v="0"/>
  </r>
  <r>
    <n v="11091"/>
    <n v="2"/>
    <n v="240"/>
    <n v="12"/>
    <x v="12"/>
    <n v="0"/>
    <x v="307"/>
    <x v="307"/>
    <s v="Pertanian lahan kering"/>
    <x v="12"/>
    <x v="0"/>
    <x v="0"/>
  </r>
  <r>
    <n v="11092"/>
    <n v="36"/>
    <n v="240"/>
    <n v="13"/>
    <x v="12"/>
    <n v="0"/>
    <x v="307"/>
    <x v="307"/>
    <s v="Pertanian lahan kering  campur semak / kebun campur"/>
    <x v="12"/>
    <x v="0"/>
    <x v="0"/>
  </r>
  <r>
    <n v="11093"/>
    <n v="53"/>
    <n v="240"/>
    <n v="13"/>
    <x v="6"/>
    <n v="0"/>
    <x v="307"/>
    <x v="307"/>
    <s v="Pertanian lahan kering  campur semak / kebun campur"/>
    <x v="6"/>
    <x v="0"/>
    <x v="0"/>
  </r>
  <r>
    <n v="11094"/>
    <n v="6"/>
    <n v="240"/>
    <n v="6"/>
    <x v="5"/>
    <n v="0"/>
    <x v="307"/>
    <x v="307"/>
    <s v="Hutan mangrove sekunder"/>
    <x v="5"/>
    <x v="0"/>
    <x v="1"/>
  </r>
  <r>
    <n v="11095"/>
    <n v="105"/>
    <n v="241"/>
    <n v="18"/>
    <x v="7"/>
    <n v="0"/>
    <x v="306"/>
    <x v="306"/>
    <s v="Lahan terbuka"/>
    <x v="7"/>
    <x v="0"/>
    <x v="0"/>
  </r>
  <r>
    <n v="11096"/>
    <n v="29"/>
    <n v="232"/>
    <n v="11"/>
    <x v="7"/>
    <n v="0"/>
    <x v="308"/>
    <x v="308"/>
    <s v="Savanna / Padang rumput"/>
    <x v="7"/>
    <x v="0"/>
    <x v="0"/>
  </r>
  <r>
    <n v="11097"/>
    <n v="1"/>
    <n v="232"/>
    <n v="11"/>
    <x v="3"/>
    <n v="0"/>
    <x v="308"/>
    <x v="308"/>
    <s v="Savanna / Padang rumput"/>
    <x v="3"/>
    <x v="0"/>
    <x v="0"/>
  </r>
  <r>
    <n v="11098"/>
    <n v="17"/>
    <n v="286"/>
    <n v="0"/>
    <x v="8"/>
    <n v="0"/>
    <x v="301"/>
    <x v="301"/>
    <s v="No data"/>
    <x v="8"/>
    <x v="0"/>
    <x v="0"/>
  </r>
  <r>
    <n v="11099"/>
    <n v="58"/>
    <n v="286"/>
    <n v="18"/>
    <x v="8"/>
    <n v="0"/>
    <x v="301"/>
    <x v="301"/>
    <s v="Lahan terbuka"/>
    <x v="8"/>
    <x v="0"/>
    <x v="0"/>
  </r>
  <r>
    <n v="11100"/>
    <n v="215"/>
    <n v="232"/>
    <n v="12"/>
    <x v="7"/>
    <n v="0"/>
    <x v="308"/>
    <x v="308"/>
    <s v="Pertanian lahan kering"/>
    <x v="7"/>
    <x v="0"/>
    <x v="0"/>
  </r>
  <r>
    <n v="11101"/>
    <n v="247"/>
    <n v="232"/>
    <n v="12"/>
    <x v="6"/>
    <n v="0"/>
    <x v="308"/>
    <x v="308"/>
    <s v="Pertanian lahan kering"/>
    <x v="6"/>
    <x v="0"/>
    <x v="0"/>
  </r>
  <r>
    <n v="11102"/>
    <n v="14"/>
    <n v="234"/>
    <n v="12"/>
    <x v="2"/>
    <n v="0"/>
    <x v="303"/>
    <x v="303"/>
    <s v="Pertanian lahan kering"/>
    <x v="2"/>
    <x v="0"/>
    <x v="0"/>
  </r>
  <r>
    <n v="11103"/>
    <n v="226"/>
    <n v="234"/>
    <n v="12"/>
    <x v="6"/>
    <n v="0"/>
    <x v="303"/>
    <x v="303"/>
    <s v="Pertanian lahan kering"/>
    <x v="6"/>
    <x v="0"/>
    <x v="0"/>
  </r>
  <r>
    <n v="11104"/>
    <n v="9"/>
    <n v="234"/>
    <n v="11"/>
    <x v="16"/>
    <n v="0"/>
    <x v="303"/>
    <x v="303"/>
    <s v="Savanna / Padang rumput"/>
    <x v="16"/>
    <x v="0"/>
    <x v="0"/>
  </r>
  <r>
    <n v="11105"/>
    <n v="38"/>
    <n v="234"/>
    <n v="12"/>
    <x v="6"/>
    <n v="1"/>
    <x v="303"/>
    <x v="303"/>
    <s v="Pertanian lahan kering"/>
    <x v="6"/>
    <x v="1"/>
    <x v="0"/>
  </r>
  <r>
    <n v="11106"/>
    <n v="1"/>
    <n v="236"/>
    <n v="0"/>
    <x v="2"/>
    <n v="0"/>
    <x v="305"/>
    <x v="305"/>
    <s v="No data"/>
    <x v="2"/>
    <x v="0"/>
    <x v="0"/>
  </r>
  <r>
    <n v="11107"/>
    <n v="6"/>
    <n v="286"/>
    <n v="18"/>
    <x v="12"/>
    <n v="0"/>
    <x v="301"/>
    <x v="301"/>
    <s v="Lahan terbuka"/>
    <x v="12"/>
    <x v="0"/>
    <x v="0"/>
  </r>
  <r>
    <n v="11108"/>
    <n v="14"/>
    <n v="234"/>
    <n v="12"/>
    <x v="7"/>
    <n v="0"/>
    <x v="303"/>
    <x v="303"/>
    <s v="Pertanian lahan kering"/>
    <x v="7"/>
    <x v="0"/>
    <x v="0"/>
  </r>
  <r>
    <n v="11109"/>
    <n v="12"/>
    <n v="234"/>
    <n v="2"/>
    <x v="0"/>
    <n v="0"/>
    <x v="303"/>
    <x v="303"/>
    <s v="Hutan lahan kering sekunder / bekas tebangan"/>
    <x v="0"/>
    <x v="0"/>
    <x v="1"/>
  </r>
  <r>
    <n v="11110"/>
    <n v="16"/>
    <n v="240"/>
    <n v="13"/>
    <x v="0"/>
    <n v="0"/>
    <x v="307"/>
    <x v="307"/>
    <s v="Pertanian lahan kering  campur semak / kebun campur"/>
    <x v="0"/>
    <x v="0"/>
    <x v="0"/>
  </r>
  <r>
    <n v="11111"/>
    <n v="547"/>
    <n v="232"/>
    <n v="13"/>
    <x v="1"/>
    <n v="0"/>
    <x v="308"/>
    <x v="308"/>
    <s v="Pertanian lahan kering  campur semak / kebun campur"/>
    <x v="1"/>
    <x v="0"/>
    <x v="0"/>
  </r>
  <r>
    <n v="11112"/>
    <n v="1"/>
    <n v="232"/>
    <n v="12"/>
    <x v="1"/>
    <n v="0"/>
    <x v="308"/>
    <x v="308"/>
    <s v="Pertanian lahan kering"/>
    <x v="1"/>
    <x v="0"/>
    <x v="0"/>
  </r>
  <r>
    <n v="11113"/>
    <n v="4"/>
    <n v="234"/>
    <n v="12"/>
    <x v="4"/>
    <n v="0"/>
    <x v="303"/>
    <x v="303"/>
    <s v="Pertanian lahan kering"/>
    <x v="4"/>
    <x v="0"/>
    <x v="0"/>
  </r>
  <r>
    <n v="11114"/>
    <n v="1"/>
    <n v="234"/>
    <n v="13"/>
    <x v="16"/>
    <n v="0"/>
    <x v="303"/>
    <x v="303"/>
    <s v="Pertanian lahan kering  campur semak / kebun campur"/>
    <x v="16"/>
    <x v="0"/>
    <x v="0"/>
  </r>
  <r>
    <n v="11115"/>
    <n v="15"/>
    <n v="236"/>
    <n v="2"/>
    <x v="0"/>
    <n v="0"/>
    <x v="305"/>
    <x v="305"/>
    <s v="Hutan lahan kering sekunder / bekas tebangan"/>
    <x v="0"/>
    <x v="0"/>
    <x v="1"/>
  </r>
  <r>
    <n v="11116"/>
    <n v="2"/>
    <n v="236"/>
    <n v="11"/>
    <x v="1"/>
    <n v="0"/>
    <x v="305"/>
    <x v="305"/>
    <s v="Savanna / Padang rumput"/>
    <x v="1"/>
    <x v="0"/>
    <x v="0"/>
  </r>
  <r>
    <n v="11117"/>
    <n v="1"/>
    <n v="240"/>
    <n v="0"/>
    <x v="5"/>
    <n v="0"/>
    <x v="307"/>
    <x v="307"/>
    <s v="No data"/>
    <x v="5"/>
    <x v="0"/>
    <x v="0"/>
  </r>
  <r>
    <n v="11118"/>
    <n v="16"/>
    <n v="240"/>
    <n v="13"/>
    <x v="4"/>
    <n v="0"/>
    <x v="307"/>
    <x v="307"/>
    <s v="Pertanian lahan kering  campur semak / kebun campur"/>
    <x v="4"/>
    <x v="0"/>
    <x v="0"/>
  </r>
  <r>
    <n v="11119"/>
    <n v="633"/>
    <n v="240"/>
    <n v="1"/>
    <x v="4"/>
    <n v="0"/>
    <x v="307"/>
    <x v="307"/>
    <s v="Hutan lahan kering primer"/>
    <x v="4"/>
    <x v="0"/>
    <x v="2"/>
  </r>
  <r>
    <n v="11120"/>
    <n v="524"/>
    <n v="240"/>
    <n v="9"/>
    <x v="4"/>
    <n v="0"/>
    <x v="307"/>
    <x v="307"/>
    <s v="Semak belukar"/>
    <x v="4"/>
    <x v="0"/>
    <x v="0"/>
  </r>
  <r>
    <n v="11121"/>
    <n v="813"/>
    <n v="240"/>
    <n v="9"/>
    <x v="2"/>
    <n v="0"/>
    <x v="307"/>
    <x v="307"/>
    <s v="Semak belukar"/>
    <x v="2"/>
    <x v="0"/>
    <x v="0"/>
  </r>
  <r>
    <n v="11122"/>
    <n v="2"/>
    <n v="234"/>
    <n v="2"/>
    <x v="11"/>
    <n v="0"/>
    <x v="303"/>
    <x v="303"/>
    <s v="Hutan lahan kering sekunder / bekas tebangan"/>
    <x v="11"/>
    <x v="0"/>
    <x v="0"/>
  </r>
  <r>
    <n v="11123"/>
    <n v="1"/>
    <n v="234"/>
    <n v="2"/>
    <x v="12"/>
    <n v="0"/>
    <x v="303"/>
    <x v="303"/>
    <s v="Hutan lahan kering sekunder / bekas tebangan"/>
    <x v="12"/>
    <x v="0"/>
    <x v="1"/>
  </r>
  <r>
    <n v="11124"/>
    <n v="1"/>
    <n v="240"/>
    <n v="1"/>
    <x v="2"/>
    <n v="0"/>
    <x v="307"/>
    <x v="307"/>
    <s v="Hutan lahan kering primer"/>
    <x v="2"/>
    <x v="0"/>
    <x v="1"/>
  </r>
  <r>
    <n v="11125"/>
    <n v="20"/>
    <n v="234"/>
    <n v="18"/>
    <x v="6"/>
    <n v="0"/>
    <x v="303"/>
    <x v="303"/>
    <s v="Lahan terbuka"/>
    <x v="6"/>
    <x v="0"/>
    <x v="0"/>
  </r>
  <r>
    <n v="11126"/>
    <n v="1"/>
    <n v="234"/>
    <n v="16"/>
    <x v="12"/>
    <n v="0"/>
    <x v="303"/>
    <x v="303"/>
    <s v="Pemukiman"/>
    <x v="12"/>
    <x v="0"/>
    <x v="0"/>
  </r>
  <r>
    <n v="11127"/>
    <n v="8"/>
    <n v="234"/>
    <n v="2"/>
    <x v="9"/>
    <n v="0"/>
    <x v="303"/>
    <x v="303"/>
    <s v="Hutan lahan kering sekunder / bekas tebangan"/>
    <x v="9"/>
    <x v="0"/>
    <x v="0"/>
  </r>
  <r>
    <n v="11128"/>
    <n v="48"/>
    <n v="232"/>
    <n v="13"/>
    <x v="12"/>
    <n v="0"/>
    <x v="308"/>
    <x v="308"/>
    <s v="Pertanian lahan kering  campur semak / kebun campur"/>
    <x v="12"/>
    <x v="0"/>
    <x v="0"/>
  </r>
  <r>
    <n v="11129"/>
    <n v="11"/>
    <n v="234"/>
    <n v="10"/>
    <x v="8"/>
    <n v="0"/>
    <x v="303"/>
    <x v="303"/>
    <s v="Semak belukar rawa"/>
    <x v="8"/>
    <x v="0"/>
    <x v="0"/>
  </r>
  <r>
    <n v="11130"/>
    <n v="6"/>
    <n v="234"/>
    <n v="10"/>
    <x v="9"/>
    <n v="0"/>
    <x v="303"/>
    <x v="303"/>
    <s v="Semak belukar rawa"/>
    <x v="9"/>
    <x v="0"/>
    <x v="0"/>
  </r>
  <r>
    <n v="11131"/>
    <n v="11"/>
    <n v="234"/>
    <n v="2"/>
    <x v="8"/>
    <n v="0"/>
    <x v="303"/>
    <x v="303"/>
    <s v="Hutan lahan kering sekunder / bekas tebangan"/>
    <x v="8"/>
    <x v="0"/>
    <x v="1"/>
  </r>
  <r>
    <n v="11132"/>
    <n v="98"/>
    <n v="232"/>
    <n v="16"/>
    <x v="7"/>
    <n v="0"/>
    <x v="308"/>
    <x v="308"/>
    <s v="Pemukiman"/>
    <x v="7"/>
    <x v="0"/>
    <x v="0"/>
  </r>
  <r>
    <n v="11133"/>
    <n v="4"/>
    <n v="234"/>
    <n v="5"/>
    <x v="8"/>
    <n v="0"/>
    <x v="303"/>
    <x v="303"/>
    <s v="Hutan mangrove primer"/>
    <x v="8"/>
    <x v="0"/>
    <x v="1"/>
  </r>
  <r>
    <n v="11134"/>
    <n v="25"/>
    <n v="232"/>
    <n v="9"/>
    <x v="7"/>
    <n v="0"/>
    <x v="308"/>
    <x v="308"/>
    <s v="Semak belukar"/>
    <x v="7"/>
    <x v="0"/>
    <x v="0"/>
  </r>
  <r>
    <n v="11135"/>
    <n v="14"/>
    <n v="232"/>
    <n v="18"/>
    <x v="6"/>
    <n v="0"/>
    <x v="308"/>
    <x v="308"/>
    <s v="Lahan terbuka"/>
    <x v="6"/>
    <x v="0"/>
    <x v="0"/>
  </r>
  <r>
    <n v="11136"/>
    <n v="1"/>
    <n v="234"/>
    <n v="18"/>
    <x v="9"/>
    <n v="0"/>
    <x v="303"/>
    <x v="303"/>
    <s v="Lahan terbuka"/>
    <x v="9"/>
    <x v="0"/>
    <x v="0"/>
  </r>
  <r>
    <n v="11137"/>
    <n v="11"/>
    <n v="234"/>
    <n v="6"/>
    <x v="9"/>
    <n v="0"/>
    <x v="303"/>
    <x v="303"/>
    <s v="Hutan mangrove sekunder"/>
    <x v="9"/>
    <x v="0"/>
    <x v="0"/>
  </r>
  <r>
    <n v="11138"/>
    <n v="5"/>
    <n v="234"/>
    <n v="12"/>
    <x v="9"/>
    <n v="0"/>
    <x v="303"/>
    <x v="303"/>
    <s v="Pertanian lahan kering"/>
    <x v="9"/>
    <x v="0"/>
    <x v="0"/>
  </r>
  <r>
    <n v="11139"/>
    <n v="60"/>
    <n v="240"/>
    <n v="9"/>
    <x v="3"/>
    <n v="0"/>
    <x v="307"/>
    <x v="307"/>
    <s v="Semak belukar"/>
    <x v="3"/>
    <x v="0"/>
    <x v="0"/>
  </r>
  <r>
    <n v="11140"/>
    <n v="432"/>
    <n v="240"/>
    <n v="2"/>
    <x v="2"/>
    <n v="0"/>
    <x v="307"/>
    <x v="307"/>
    <s v="Hutan lahan kering sekunder / bekas tebangan"/>
    <x v="2"/>
    <x v="0"/>
    <x v="1"/>
  </r>
  <r>
    <n v="11141"/>
    <n v="1"/>
    <n v="234"/>
    <n v="10"/>
    <x v="0"/>
    <n v="0"/>
    <x v="303"/>
    <x v="303"/>
    <s v="Semak belukar rawa"/>
    <x v="0"/>
    <x v="0"/>
    <x v="0"/>
  </r>
  <r>
    <n v="11142"/>
    <n v="1"/>
    <n v="234"/>
    <n v="10"/>
    <x v="2"/>
    <n v="0"/>
    <x v="303"/>
    <x v="303"/>
    <s v="Semak belukar rawa"/>
    <x v="2"/>
    <x v="0"/>
    <x v="0"/>
  </r>
  <r>
    <n v="11143"/>
    <n v="126"/>
    <n v="232"/>
    <n v="9"/>
    <x v="5"/>
    <n v="0"/>
    <x v="308"/>
    <x v="308"/>
    <s v="Semak belukar"/>
    <x v="5"/>
    <x v="0"/>
    <x v="0"/>
  </r>
  <r>
    <n v="11144"/>
    <n v="1"/>
    <n v="234"/>
    <n v="6"/>
    <x v="0"/>
    <n v="0"/>
    <x v="303"/>
    <x v="303"/>
    <s v="Hutan mangrove sekunder"/>
    <x v="0"/>
    <x v="0"/>
    <x v="1"/>
  </r>
  <r>
    <n v="11145"/>
    <n v="1"/>
    <n v="234"/>
    <n v="12"/>
    <x v="0"/>
    <n v="0"/>
    <x v="303"/>
    <x v="303"/>
    <s v="Pertanian lahan kering"/>
    <x v="0"/>
    <x v="0"/>
    <x v="0"/>
  </r>
  <r>
    <n v="11146"/>
    <n v="1444"/>
    <n v="240"/>
    <n v="2"/>
    <x v="4"/>
    <n v="0"/>
    <x v="307"/>
    <x v="307"/>
    <s v="Hutan lahan kering sekunder / bekas tebangan"/>
    <x v="4"/>
    <x v="0"/>
    <x v="0"/>
  </r>
  <r>
    <n v="11147"/>
    <n v="284"/>
    <n v="232"/>
    <n v="13"/>
    <x v="5"/>
    <n v="0"/>
    <x v="308"/>
    <x v="308"/>
    <s v="Pertanian lahan kering  campur semak / kebun campur"/>
    <x v="5"/>
    <x v="0"/>
    <x v="0"/>
  </r>
  <r>
    <n v="11148"/>
    <n v="65"/>
    <n v="232"/>
    <n v="0"/>
    <x v="2"/>
    <n v="0"/>
    <x v="308"/>
    <x v="308"/>
    <s v="No data"/>
    <x v="2"/>
    <x v="0"/>
    <x v="0"/>
  </r>
  <r>
    <n v="11149"/>
    <n v="6"/>
    <n v="232"/>
    <n v="0"/>
    <x v="6"/>
    <n v="0"/>
    <x v="308"/>
    <x v="308"/>
    <s v="No data"/>
    <x v="6"/>
    <x v="0"/>
    <x v="0"/>
  </r>
  <r>
    <n v="11150"/>
    <n v="123"/>
    <n v="232"/>
    <n v="0"/>
    <x v="0"/>
    <n v="0"/>
    <x v="308"/>
    <x v="308"/>
    <s v="No data"/>
    <x v="0"/>
    <x v="0"/>
    <x v="0"/>
  </r>
  <r>
    <n v="11151"/>
    <n v="43"/>
    <n v="232"/>
    <n v="0"/>
    <x v="7"/>
    <n v="0"/>
    <x v="308"/>
    <x v="308"/>
    <s v="No data"/>
    <x v="7"/>
    <x v="0"/>
    <x v="0"/>
  </r>
  <r>
    <n v="11152"/>
    <n v="3"/>
    <n v="234"/>
    <n v="0"/>
    <x v="8"/>
    <n v="0"/>
    <x v="303"/>
    <x v="303"/>
    <s v="No data"/>
    <x v="8"/>
    <x v="0"/>
    <x v="0"/>
  </r>
  <r>
    <n v="11153"/>
    <n v="1"/>
    <n v="234"/>
    <n v="18"/>
    <x v="8"/>
    <n v="0"/>
    <x v="303"/>
    <x v="303"/>
    <s v="Lahan terbuka"/>
    <x v="8"/>
    <x v="0"/>
    <x v="0"/>
  </r>
  <r>
    <n v="11154"/>
    <n v="19"/>
    <n v="240"/>
    <n v="9"/>
    <x v="7"/>
    <n v="0"/>
    <x v="307"/>
    <x v="307"/>
    <s v="Semak belukar"/>
    <x v="7"/>
    <x v="0"/>
    <x v="0"/>
  </r>
  <r>
    <n v="11155"/>
    <n v="1"/>
    <n v="240"/>
    <n v="2"/>
    <x v="7"/>
    <n v="0"/>
    <x v="307"/>
    <x v="307"/>
    <s v="Hutan lahan kering sekunder / bekas tebangan"/>
    <x v="7"/>
    <x v="0"/>
    <x v="1"/>
  </r>
  <r>
    <n v="11156"/>
    <n v="29"/>
    <n v="240"/>
    <n v="9"/>
    <x v="5"/>
    <n v="0"/>
    <x v="307"/>
    <x v="307"/>
    <s v="Semak belukar"/>
    <x v="5"/>
    <x v="0"/>
    <x v="0"/>
  </r>
  <r>
    <n v="11157"/>
    <n v="188"/>
    <n v="232"/>
    <n v="9"/>
    <x v="4"/>
    <n v="0"/>
    <x v="308"/>
    <x v="308"/>
    <s v="Semak belukar"/>
    <x v="4"/>
    <x v="0"/>
    <x v="0"/>
  </r>
  <r>
    <n v="11158"/>
    <n v="1"/>
    <n v="234"/>
    <n v="18"/>
    <x v="0"/>
    <n v="0"/>
    <x v="303"/>
    <x v="303"/>
    <s v="Lahan terbuka"/>
    <x v="0"/>
    <x v="0"/>
    <x v="0"/>
  </r>
  <r>
    <n v="11159"/>
    <n v="11"/>
    <n v="234"/>
    <n v="18"/>
    <x v="2"/>
    <n v="0"/>
    <x v="303"/>
    <x v="303"/>
    <s v="Lahan terbuka"/>
    <x v="2"/>
    <x v="0"/>
    <x v="0"/>
  </r>
  <r>
    <n v="11160"/>
    <n v="14"/>
    <n v="232"/>
    <n v="16"/>
    <x v="11"/>
    <n v="0"/>
    <x v="308"/>
    <x v="308"/>
    <s v="Pemukiman"/>
    <x v="11"/>
    <x v="0"/>
    <x v="0"/>
  </r>
  <r>
    <n v="11161"/>
    <n v="336"/>
    <n v="232"/>
    <n v="9"/>
    <x v="2"/>
    <n v="0"/>
    <x v="308"/>
    <x v="308"/>
    <s v="Semak belukar"/>
    <x v="2"/>
    <x v="0"/>
    <x v="0"/>
  </r>
  <r>
    <n v="11162"/>
    <n v="19"/>
    <n v="232"/>
    <n v="16"/>
    <x v="12"/>
    <n v="0"/>
    <x v="308"/>
    <x v="308"/>
    <s v="Pemukiman"/>
    <x v="12"/>
    <x v="0"/>
    <x v="0"/>
  </r>
  <r>
    <n v="11163"/>
    <n v="20"/>
    <n v="232"/>
    <n v="0"/>
    <x v="11"/>
    <n v="0"/>
    <x v="308"/>
    <x v="308"/>
    <s v="No data"/>
    <x v="11"/>
    <x v="0"/>
    <x v="0"/>
  </r>
  <r>
    <n v="11164"/>
    <n v="23"/>
    <n v="240"/>
    <n v="2"/>
    <x v="8"/>
    <n v="0"/>
    <x v="307"/>
    <x v="307"/>
    <s v="Hutan lahan kering sekunder / bekas tebangan"/>
    <x v="8"/>
    <x v="0"/>
    <x v="1"/>
  </r>
  <r>
    <n v="11165"/>
    <n v="100"/>
    <n v="232"/>
    <n v="6"/>
    <x v="11"/>
    <n v="0"/>
    <x v="308"/>
    <x v="308"/>
    <s v="Hutan mangrove sekunder"/>
    <x v="11"/>
    <x v="0"/>
    <x v="0"/>
  </r>
  <r>
    <n v="11166"/>
    <n v="54"/>
    <n v="240"/>
    <n v="18"/>
    <x v="8"/>
    <n v="0"/>
    <x v="307"/>
    <x v="307"/>
    <s v="Lahan terbuka"/>
    <x v="8"/>
    <x v="0"/>
    <x v="0"/>
  </r>
  <r>
    <n v="11167"/>
    <n v="5"/>
    <n v="240"/>
    <n v="18"/>
    <x v="4"/>
    <n v="0"/>
    <x v="307"/>
    <x v="307"/>
    <s v="Lahan terbuka"/>
    <x v="4"/>
    <x v="0"/>
    <x v="0"/>
  </r>
  <r>
    <n v="11168"/>
    <n v="6"/>
    <n v="240"/>
    <n v="9"/>
    <x v="8"/>
    <n v="0"/>
    <x v="307"/>
    <x v="307"/>
    <s v="Semak belukar"/>
    <x v="8"/>
    <x v="0"/>
    <x v="0"/>
  </r>
  <r>
    <n v="11169"/>
    <n v="2"/>
    <n v="232"/>
    <n v="6"/>
    <x v="0"/>
    <n v="0"/>
    <x v="308"/>
    <x v="308"/>
    <s v="Hutan mangrove sekunder"/>
    <x v="0"/>
    <x v="0"/>
    <x v="1"/>
  </r>
  <r>
    <n v="11170"/>
    <n v="3"/>
    <n v="240"/>
    <n v="9"/>
    <x v="12"/>
    <n v="0"/>
    <x v="307"/>
    <x v="307"/>
    <s v="Semak belukar"/>
    <x v="12"/>
    <x v="0"/>
    <x v="0"/>
  </r>
  <r>
    <n v="11171"/>
    <n v="1"/>
    <n v="240"/>
    <n v="18"/>
    <x v="12"/>
    <n v="0"/>
    <x v="307"/>
    <x v="307"/>
    <s v="Lahan terbuka"/>
    <x v="12"/>
    <x v="0"/>
    <x v="0"/>
  </r>
  <r>
    <n v="11172"/>
    <n v="16"/>
    <n v="232"/>
    <n v="6"/>
    <x v="12"/>
    <n v="0"/>
    <x v="308"/>
    <x v="308"/>
    <s v="Hutan mangrove sekunder"/>
    <x v="12"/>
    <x v="0"/>
    <x v="1"/>
  </r>
  <r>
    <n v="11173"/>
    <n v="1"/>
    <n v="240"/>
    <n v="20"/>
    <x v="8"/>
    <n v="0"/>
    <x v="307"/>
    <x v="307"/>
    <s v="Tubuh air"/>
    <x v="8"/>
    <x v="0"/>
    <x v="0"/>
  </r>
  <r>
    <n v="11174"/>
    <n v="23"/>
    <n v="240"/>
    <n v="20"/>
    <x v="12"/>
    <n v="0"/>
    <x v="307"/>
    <x v="307"/>
    <s v="Tubuh air"/>
    <x v="12"/>
    <x v="0"/>
    <x v="0"/>
  </r>
  <r>
    <n v="11175"/>
    <n v="2"/>
    <n v="240"/>
    <n v="2"/>
    <x v="12"/>
    <n v="0"/>
    <x v="307"/>
    <x v="307"/>
    <s v="Hutan lahan kering sekunder / bekas tebangan"/>
    <x v="12"/>
    <x v="0"/>
    <x v="1"/>
  </r>
  <r>
    <n v="11176"/>
    <n v="22"/>
    <n v="232"/>
    <n v="13"/>
    <x v="11"/>
    <n v="0"/>
    <x v="308"/>
    <x v="308"/>
    <s v="Pertanian lahan kering  campur semak / kebun campur"/>
    <x v="11"/>
    <x v="0"/>
    <x v="0"/>
  </r>
  <r>
    <n v="11177"/>
    <n v="4"/>
    <n v="240"/>
    <n v="20"/>
    <x v="4"/>
    <n v="0"/>
    <x v="307"/>
    <x v="307"/>
    <s v="Tubuh air"/>
    <x v="4"/>
    <x v="0"/>
    <x v="0"/>
  </r>
  <r>
    <n v="11178"/>
    <n v="5"/>
    <n v="240"/>
    <n v="20"/>
    <x v="1"/>
    <n v="0"/>
    <x v="307"/>
    <x v="307"/>
    <s v="Tubuh air"/>
    <x v="1"/>
    <x v="0"/>
    <x v="0"/>
  </r>
  <r>
    <n v="11179"/>
    <n v="4"/>
    <n v="232"/>
    <n v="6"/>
    <x v="7"/>
    <n v="0"/>
    <x v="308"/>
    <x v="308"/>
    <s v="Hutan mangrove sekunder"/>
    <x v="7"/>
    <x v="0"/>
    <x v="1"/>
  </r>
  <r>
    <n v="11180"/>
    <n v="3"/>
    <n v="240"/>
    <n v="1"/>
    <x v="1"/>
    <n v="0"/>
    <x v="307"/>
    <x v="307"/>
    <s v="Hutan lahan kering primer"/>
    <x v="1"/>
    <x v="0"/>
    <x v="1"/>
  </r>
  <r>
    <n v="11181"/>
    <n v="9"/>
    <n v="240"/>
    <n v="2"/>
    <x v="1"/>
    <n v="0"/>
    <x v="307"/>
    <x v="307"/>
    <s v="Hutan lahan kering sekunder / bekas tebangan"/>
    <x v="1"/>
    <x v="0"/>
    <x v="1"/>
  </r>
  <r>
    <n v="11182"/>
    <n v="13"/>
    <n v="232"/>
    <n v="9"/>
    <x v="3"/>
    <n v="0"/>
    <x v="308"/>
    <x v="308"/>
    <s v="Semak belukar"/>
    <x v="3"/>
    <x v="0"/>
    <x v="0"/>
  </r>
  <r>
    <n v="11183"/>
    <n v="1"/>
    <n v="240"/>
    <n v="17"/>
    <x v="1"/>
    <n v="0"/>
    <x v="307"/>
    <x v="307"/>
    <s v="Transmigrasi"/>
    <x v="1"/>
    <x v="0"/>
    <x v="0"/>
  </r>
  <r>
    <n v="11184"/>
    <n v="7"/>
    <n v="240"/>
    <n v="17"/>
    <x v="16"/>
    <n v="0"/>
    <x v="307"/>
    <x v="307"/>
    <s v="Transmigrasi"/>
    <x v="16"/>
    <x v="0"/>
    <x v="0"/>
  </r>
  <r>
    <n v="11185"/>
    <n v="8"/>
    <n v="232"/>
    <n v="6"/>
    <x v="1"/>
    <n v="0"/>
    <x v="308"/>
    <x v="308"/>
    <s v="Hutan mangrove sekunder"/>
    <x v="1"/>
    <x v="0"/>
    <x v="1"/>
  </r>
  <r>
    <n v="11186"/>
    <n v="1"/>
    <n v="240"/>
    <n v="13"/>
    <x v="16"/>
    <n v="0"/>
    <x v="307"/>
    <x v="307"/>
    <s v="Pertanian lahan kering  campur semak / kebun campur"/>
    <x v="16"/>
    <x v="0"/>
    <x v="0"/>
  </r>
  <r>
    <n v="11187"/>
    <n v="5"/>
    <n v="232"/>
    <n v="6"/>
    <x v="2"/>
    <n v="0"/>
    <x v="308"/>
    <x v="308"/>
    <s v="Hutan mangrove sekunder"/>
    <x v="2"/>
    <x v="0"/>
    <x v="1"/>
  </r>
  <r>
    <n v="11188"/>
    <n v="218"/>
    <n v="232"/>
    <n v="1"/>
    <x v="2"/>
    <n v="0"/>
    <x v="308"/>
    <x v="308"/>
    <s v="Hutan lahan kering primer"/>
    <x v="2"/>
    <x v="0"/>
    <x v="1"/>
  </r>
  <r>
    <n v="11189"/>
    <n v="12"/>
    <n v="232"/>
    <n v="1"/>
    <x v="11"/>
    <n v="0"/>
    <x v="308"/>
    <x v="308"/>
    <s v="Hutan lahan kering primer"/>
    <x v="11"/>
    <x v="0"/>
    <x v="2"/>
  </r>
  <r>
    <n v="11190"/>
    <n v="16"/>
    <n v="232"/>
    <n v="0"/>
    <x v="1"/>
    <n v="0"/>
    <x v="308"/>
    <x v="308"/>
    <s v="No data"/>
    <x v="1"/>
    <x v="0"/>
    <x v="0"/>
  </r>
  <r>
    <n v="11191"/>
    <n v="42"/>
    <n v="232"/>
    <n v="5"/>
    <x v="11"/>
    <n v="0"/>
    <x v="308"/>
    <x v="308"/>
    <s v="Hutan mangrove primer"/>
    <x v="11"/>
    <x v="0"/>
    <x v="2"/>
  </r>
  <r>
    <n v="11192"/>
    <n v="18"/>
    <n v="232"/>
    <n v="0"/>
    <x v="8"/>
    <n v="0"/>
    <x v="308"/>
    <x v="308"/>
    <s v="No data"/>
    <x v="8"/>
    <x v="0"/>
    <x v="0"/>
  </r>
  <r>
    <n v="11193"/>
    <n v="7"/>
    <n v="232"/>
    <n v="1"/>
    <x v="0"/>
    <n v="0"/>
    <x v="308"/>
    <x v="308"/>
    <s v="Hutan lahan kering primer"/>
    <x v="0"/>
    <x v="0"/>
    <x v="1"/>
  </r>
  <r>
    <n v="11194"/>
    <n v="27"/>
    <n v="232"/>
    <n v="18"/>
    <x v="11"/>
    <n v="0"/>
    <x v="308"/>
    <x v="308"/>
    <s v="Lahan terbuka"/>
    <x v="11"/>
    <x v="0"/>
    <x v="0"/>
  </r>
  <r>
    <n v="11195"/>
    <n v="28"/>
    <n v="232"/>
    <n v="1"/>
    <x v="1"/>
    <n v="0"/>
    <x v="308"/>
    <x v="308"/>
    <s v="Hutan lahan kering primer"/>
    <x v="1"/>
    <x v="0"/>
    <x v="1"/>
  </r>
  <r>
    <n v="11196"/>
    <n v="56"/>
    <n v="240"/>
    <n v="2"/>
    <x v="3"/>
    <n v="0"/>
    <x v="307"/>
    <x v="307"/>
    <s v="Hutan lahan kering sekunder / bekas tebangan"/>
    <x v="3"/>
    <x v="0"/>
    <x v="1"/>
  </r>
  <r>
    <n v="11197"/>
    <n v="7"/>
    <n v="240"/>
    <n v="18"/>
    <x v="2"/>
    <n v="0"/>
    <x v="307"/>
    <x v="307"/>
    <s v="Lahan terbuka"/>
    <x v="2"/>
    <x v="0"/>
    <x v="0"/>
  </r>
  <r>
    <n v="11198"/>
    <n v="10"/>
    <n v="232"/>
    <n v="18"/>
    <x v="0"/>
    <n v="0"/>
    <x v="308"/>
    <x v="308"/>
    <s v="Lahan terbuka"/>
    <x v="0"/>
    <x v="0"/>
    <x v="0"/>
  </r>
  <r>
    <n v="11199"/>
    <n v="26"/>
    <n v="232"/>
    <n v="18"/>
    <x v="1"/>
    <n v="0"/>
    <x v="308"/>
    <x v="308"/>
    <s v="Lahan terbuka"/>
    <x v="1"/>
    <x v="0"/>
    <x v="0"/>
  </r>
  <r>
    <n v="11200"/>
    <n v="6"/>
    <n v="240"/>
    <n v="0"/>
    <x v="8"/>
    <n v="0"/>
    <x v="307"/>
    <x v="307"/>
    <s v="No data"/>
    <x v="8"/>
    <x v="0"/>
    <x v="0"/>
  </r>
  <r>
    <n v="11201"/>
    <n v="4"/>
    <n v="232"/>
    <n v="13"/>
    <x v="0"/>
    <n v="0"/>
    <x v="308"/>
    <x v="308"/>
    <s v="Pertanian lahan kering  campur semak / kebun campur"/>
    <x v="0"/>
    <x v="0"/>
    <x v="0"/>
  </r>
  <r>
    <n v="11202"/>
    <n v="96"/>
    <n v="232"/>
    <n v="18"/>
    <x v="8"/>
    <n v="0"/>
    <x v="308"/>
    <x v="308"/>
    <s v="Lahan terbuka"/>
    <x v="8"/>
    <x v="0"/>
    <x v="0"/>
  </r>
  <r>
    <n v="11203"/>
    <n v="3"/>
    <n v="240"/>
    <n v="0"/>
    <x v="2"/>
    <n v="0"/>
    <x v="307"/>
    <x v="307"/>
    <s v="No data"/>
    <x v="2"/>
    <x v="0"/>
    <x v="0"/>
  </r>
  <r>
    <n v="11204"/>
    <n v="6"/>
    <n v="240"/>
    <n v="0"/>
    <x v="4"/>
    <n v="0"/>
    <x v="307"/>
    <x v="307"/>
    <s v="No data"/>
    <x v="4"/>
    <x v="0"/>
    <x v="0"/>
  </r>
  <r>
    <n v="11205"/>
    <n v="1"/>
    <n v="232"/>
    <n v="13"/>
    <x v="8"/>
    <n v="0"/>
    <x v="308"/>
    <x v="308"/>
    <s v="Pertanian lahan kering  campur semak / kebun campur"/>
    <x v="8"/>
    <x v="0"/>
    <x v="0"/>
  </r>
  <r>
    <n v="11206"/>
    <n v="2"/>
    <n v="240"/>
    <n v="18"/>
    <x v="0"/>
    <n v="0"/>
    <x v="307"/>
    <x v="307"/>
    <s v="Lahan terbuka"/>
    <x v="0"/>
    <x v="0"/>
    <x v="0"/>
  </r>
  <r>
    <n v="11207"/>
    <n v="27"/>
    <n v="232"/>
    <n v="5"/>
    <x v="0"/>
    <n v="0"/>
    <x v="308"/>
    <x v="308"/>
    <s v="Hutan mangrove primer"/>
    <x v="0"/>
    <x v="0"/>
    <x v="1"/>
  </r>
  <r>
    <n v="11208"/>
    <n v="6"/>
    <n v="232"/>
    <n v="5"/>
    <x v="12"/>
    <n v="0"/>
    <x v="308"/>
    <x v="308"/>
    <s v="Hutan mangrove primer"/>
    <x v="12"/>
    <x v="0"/>
    <x v="1"/>
  </r>
  <r>
    <n v="11209"/>
    <n v="6"/>
    <n v="240"/>
    <n v="2"/>
    <x v="0"/>
    <n v="0"/>
    <x v="307"/>
    <x v="307"/>
    <s v="Hutan lahan kering sekunder / bekas tebangan"/>
    <x v="0"/>
    <x v="0"/>
    <x v="1"/>
  </r>
  <r>
    <n v="11210"/>
    <n v="615"/>
    <n v="232"/>
    <n v="5"/>
    <x v="2"/>
    <n v="0"/>
    <x v="308"/>
    <x v="308"/>
    <s v="Hutan mangrove primer"/>
    <x v="2"/>
    <x v="0"/>
    <x v="1"/>
  </r>
  <r>
    <n v="11211"/>
    <n v="11"/>
    <n v="240"/>
    <n v="8"/>
    <x v="4"/>
    <n v="0"/>
    <x v="307"/>
    <x v="307"/>
    <s v="Perkebunan"/>
    <x v="4"/>
    <x v="0"/>
    <x v="0"/>
  </r>
  <r>
    <n v="11212"/>
    <n v="1"/>
    <n v="232"/>
    <n v="0"/>
    <x v="12"/>
    <n v="0"/>
    <x v="308"/>
    <x v="308"/>
    <s v="No data"/>
    <x v="12"/>
    <x v="0"/>
    <x v="0"/>
  </r>
  <r>
    <n v="11213"/>
    <n v="21"/>
    <n v="232"/>
    <n v="18"/>
    <x v="2"/>
    <n v="0"/>
    <x v="308"/>
    <x v="308"/>
    <s v="Lahan terbuka"/>
    <x v="2"/>
    <x v="0"/>
    <x v="0"/>
  </r>
  <r>
    <n v="11214"/>
    <n v="80"/>
    <n v="240"/>
    <n v="8"/>
    <x v="3"/>
    <n v="0"/>
    <x v="307"/>
    <x v="307"/>
    <s v="Perkebunan"/>
    <x v="3"/>
    <x v="0"/>
    <x v="0"/>
  </r>
  <r>
    <n v="11215"/>
    <n v="4"/>
    <n v="240"/>
    <n v="8"/>
    <x v="8"/>
    <n v="0"/>
    <x v="307"/>
    <x v="307"/>
    <s v="Perkebunan"/>
    <x v="8"/>
    <x v="0"/>
    <x v="0"/>
  </r>
  <r>
    <n v="11216"/>
    <n v="6"/>
    <n v="240"/>
    <n v="0"/>
    <x v="3"/>
    <n v="0"/>
    <x v="307"/>
    <x v="307"/>
    <s v="No data"/>
    <x v="3"/>
    <x v="0"/>
    <x v="0"/>
  </r>
  <r>
    <n v="11217"/>
    <n v="23"/>
    <n v="240"/>
    <n v="8"/>
    <x v="2"/>
    <n v="0"/>
    <x v="307"/>
    <x v="307"/>
    <s v="Perkebunan"/>
    <x v="2"/>
    <x v="0"/>
    <x v="0"/>
  </r>
  <r>
    <n v="11218"/>
    <n v="30"/>
    <n v="240"/>
    <n v="18"/>
    <x v="3"/>
    <n v="0"/>
    <x v="307"/>
    <x v="307"/>
    <s v="Lahan terbuka"/>
    <x v="3"/>
    <x v="0"/>
    <x v="0"/>
  </r>
  <r>
    <n v="11219"/>
    <n v="20"/>
    <n v="232"/>
    <n v="20"/>
    <x v="12"/>
    <n v="0"/>
    <x v="308"/>
    <x v="308"/>
    <s v="Tubuh air"/>
    <x v="12"/>
    <x v="0"/>
    <x v="0"/>
  </r>
  <r>
    <n v="11220"/>
    <n v="3"/>
    <n v="232"/>
    <n v="9"/>
    <x v="0"/>
    <n v="0"/>
    <x v="308"/>
    <x v="308"/>
    <s v="Semak belukar"/>
    <x v="0"/>
    <x v="0"/>
    <x v="0"/>
  </r>
  <r>
    <n v="11221"/>
    <n v="7"/>
    <n v="232"/>
    <n v="20"/>
    <x v="2"/>
    <n v="0"/>
    <x v="308"/>
    <x v="308"/>
    <s v="Tubuh air"/>
    <x v="2"/>
    <x v="0"/>
    <x v="0"/>
  </r>
  <r>
    <n v="11222"/>
    <n v="10"/>
    <n v="240"/>
    <n v="11"/>
    <x v="3"/>
    <n v="0"/>
    <x v="307"/>
    <x v="307"/>
    <s v="Savanna / Padang rumput"/>
    <x v="3"/>
    <x v="0"/>
    <x v="0"/>
  </r>
  <r>
    <n v="11223"/>
    <n v="30"/>
    <n v="240"/>
    <n v="8"/>
    <x v="14"/>
    <n v="0"/>
    <x v="307"/>
    <x v="307"/>
    <s v="Perkebunan"/>
    <x v="14"/>
    <x v="0"/>
    <x v="0"/>
  </r>
  <r>
    <n v="11224"/>
    <n v="3"/>
    <n v="240"/>
    <n v="2"/>
    <x v="14"/>
    <n v="0"/>
    <x v="307"/>
    <x v="307"/>
    <s v="Hutan lahan kering sekunder / bekas tebangan"/>
    <x v="14"/>
    <x v="0"/>
    <x v="1"/>
  </r>
  <r>
    <n v="11225"/>
    <n v="16"/>
    <n v="240"/>
    <n v="16"/>
    <x v="4"/>
    <n v="0"/>
    <x v="307"/>
    <x v="307"/>
    <s v="Pemukiman"/>
    <x v="4"/>
    <x v="0"/>
    <x v="0"/>
  </r>
  <r>
    <n v="11226"/>
    <n v="1"/>
    <n v="240"/>
    <n v="16"/>
    <x v="0"/>
    <n v="0"/>
    <x v="307"/>
    <x v="307"/>
    <s v="Pemukiman"/>
    <x v="0"/>
    <x v="0"/>
    <x v="0"/>
  </r>
  <r>
    <n v="11227"/>
    <n v="449"/>
    <n v="232"/>
    <n v="1"/>
    <x v="13"/>
    <n v="0"/>
    <x v="308"/>
    <x v="308"/>
    <s v="Hutan lahan kering primer"/>
    <x v="13"/>
    <x v="0"/>
    <x v="0"/>
  </r>
  <r>
    <n v="11228"/>
    <n v="1"/>
    <n v="232"/>
    <n v="0"/>
    <x v="13"/>
    <n v="0"/>
    <x v="308"/>
    <x v="308"/>
    <s v="No data"/>
    <x v="13"/>
    <x v="0"/>
    <x v="0"/>
  </r>
  <r>
    <n v="11229"/>
    <n v="444"/>
    <n v="232"/>
    <n v="11"/>
    <x v="8"/>
    <n v="0"/>
    <x v="308"/>
    <x v="308"/>
    <s v="Savanna / Padang rumput"/>
    <x v="8"/>
    <x v="0"/>
    <x v="0"/>
  </r>
  <r>
    <n v="11230"/>
    <n v="33"/>
    <n v="232"/>
    <n v="11"/>
    <x v="13"/>
    <n v="0"/>
    <x v="308"/>
    <x v="308"/>
    <s v="Savanna / Padang rumput"/>
    <x v="13"/>
    <x v="0"/>
    <x v="0"/>
  </r>
  <r>
    <n v="11231"/>
    <n v="24"/>
    <n v="232"/>
    <n v="1"/>
    <x v="8"/>
    <n v="0"/>
    <x v="308"/>
    <x v="308"/>
    <s v="Hutan lahan kering primer"/>
    <x v="8"/>
    <x v="0"/>
    <x v="1"/>
  </r>
  <r>
    <n v="11232"/>
    <n v="7"/>
    <n v="232"/>
    <n v="9"/>
    <x v="13"/>
    <n v="0"/>
    <x v="308"/>
    <x v="308"/>
    <s v="Semak belukar"/>
    <x v="13"/>
    <x v="0"/>
    <x v="0"/>
  </r>
  <r>
    <n v="11233"/>
    <n v="107"/>
    <n v="232"/>
    <n v="9"/>
    <x v="8"/>
    <n v="0"/>
    <x v="308"/>
    <x v="308"/>
    <s v="Semak belukar"/>
    <x v="8"/>
    <x v="0"/>
    <x v="0"/>
  </r>
  <r>
    <n v="11234"/>
    <n v="7"/>
    <n v="232"/>
    <n v="11"/>
    <x v="0"/>
    <n v="0"/>
    <x v="308"/>
    <x v="308"/>
    <s v="Savanna / Padang rumput"/>
    <x v="0"/>
    <x v="0"/>
    <x v="0"/>
  </r>
  <r>
    <n v="11235"/>
    <n v="1"/>
    <n v="232"/>
    <n v="20"/>
    <x v="13"/>
    <n v="0"/>
    <x v="308"/>
    <x v="308"/>
    <s v="Tubuh air"/>
    <x v="13"/>
    <x v="0"/>
    <x v="0"/>
  </r>
  <r>
    <n v="11236"/>
    <n v="2"/>
    <n v="232"/>
    <n v="1"/>
    <x v="12"/>
    <n v="0"/>
    <x v="308"/>
    <x v="308"/>
    <s v="Hutan lahan kering primer"/>
    <x v="12"/>
    <x v="0"/>
    <x v="1"/>
  </r>
  <r>
    <n v="11237"/>
    <n v="87"/>
    <n v="232"/>
    <n v="2"/>
    <x v="8"/>
    <n v="0"/>
    <x v="308"/>
    <x v="308"/>
    <s v="Hutan lahan kering sekunder / bekas tebangan"/>
    <x v="8"/>
    <x v="0"/>
    <x v="1"/>
  </r>
  <r>
    <n v="11238"/>
    <n v="95"/>
    <n v="232"/>
    <n v="2"/>
    <x v="13"/>
    <n v="0"/>
    <x v="308"/>
    <x v="308"/>
    <s v="Hutan lahan kering sekunder / bekas tebangan"/>
    <x v="13"/>
    <x v="0"/>
    <x v="0"/>
  </r>
  <r>
    <n v="11239"/>
    <n v="1"/>
    <n v="232"/>
    <n v="2"/>
    <x v="12"/>
    <n v="0"/>
    <x v="308"/>
    <x v="308"/>
    <s v="Hutan lahan kering sekunder / bekas tebangan"/>
    <x v="12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7">
  <r>
    <n v="0"/>
    <n v="1"/>
    <n v="24822"/>
    <x v="0"/>
    <x v="0"/>
    <x v="0"/>
    <x v="0"/>
  </r>
  <r>
    <n v="1"/>
    <n v="2"/>
    <n v="2134"/>
    <x v="1"/>
    <x v="0"/>
    <x v="1"/>
    <x v="1"/>
  </r>
  <r>
    <n v="2"/>
    <n v="3"/>
    <n v="7664"/>
    <x v="2"/>
    <x v="0"/>
    <x v="2"/>
    <x v="2"/>
  </r>
  <r>
    <n v="3"/>
    <n v="4"/>
    <n v="11026"/>
    <x v="3"/>
    <x v="0"/>
    <x v="3"/>
    <x v="3"/>
  </r>
  <r>
    <n v="4"/>
    <n v="5"/>
    <n v="55173"/>
    <x v="4"/>
    <x v="0"/>
    <x v="4"/>
    <x v="4"/>
  </r>
  <r>
    <n v="5"/>
    <n v="6"/>
    <n v="6983"/>
    <x v="5"/>
    <x v="0"/>
    <x v="5"/>
    <x v="5"/>
  </r>
  <r>
    <n v="6"/>
    <n v="7"/>
    <n v="19598"/>
    <x v="6"/>
    <x v="0"/>
    <x v="6"/>
    <x v="6"/>
  </r>
  <r>
    <n v="7"/>
    <n v="8"/>
    <n v="12451"/>
    <x v="7"/>
    <x v="0"/>
    <x v="7"/>
    <x v="7"/>
  </r>
  <r>
    <n v="8"/>
    <n v="9"/>
    <n v="11605"/>
    <x v="8"/>
    <x v="0"/>
    <x v="8"/>
    <x v="8"/>
  </r>
  <r>
    <n v="9"/>
    <n v="10"/>
    <n v="12477"/>
    <x v="9"/>
    <x v="0"/>
    <x v="9"/>
    <x v="9"/>
  </r>
  <r>
    <n v="10"/>
    <n v="11"/>
    <n v="7115"/>
    <x v="10"/>
    <x v="0"/>
    <x v="10"/>
    <x v="10"/>
  </r>
  <r>
    <n v="11"/>
    <n v="12"/>
    <n v="17453"/>
    <x v="11"/>
    <x v="0"/>
    <x v="11"/>
    <x v="11"/>
  </r>
  <r>
    <n v="12"/>
    <n v="13"/>
    <n v="8832"/>
    <x v="12"/>
    <x v="0"/>
    <x v="12"/>
    <x v="12"/>
  </r>
  <r>
    <n v="13"/>
    <n v="14"/>
    <n v="6598"/>
    <x v="13"/>
    <x v="0"/>
    <x v="13"/>
    <x v="13"/>
  </r>
  <r>
    <n v="14"/>
    <n v="15"/>
    <n v="16215"/>
    <x v="14"/>
    <x v="0"/>
    <x v="14"/>
    <x v="14"/>
  </r>
  <r>
    <n v="15"/>
    <n v="16"/>
    <n v="6768"/>
    <x v="15"/>
    <x v="0"/>
    <x v="15"/>
    <x v="15"/>
  </r>
  <r>
    <n v="16"/>
    <n v="17"/>
    <n v="25026"/>
    <x v="16"/>
    <x v="0"/>
    <x v="16"/>
    <x v="16"/>
  </r>
  <r>
    <n v="17"/>
    <n v="18"/>
    <n v="6350"/>
    <x v="17"/>
    <x v="0"/>
    <x v="17"/>
    <x v="17"/>
  </r>
  <r>
    <n v="18"/>
    <n v="19"/>
    <n v="75"/>
    <x v="4"/>
    <x v="1"/>
    <x v="4"/>
    <x v="4"/>
  </r>
  <r>
    <n v="19"/>
    <n v="20"/>
    <n v="4035"/>
    <x v="18"/>
    <x v="0"/>
    <x v="18"/>
    <x v="18"/>
  </r>
  <r>
    <n v="20"/>
    <n v="21"/>
    <n v="6577"/>
    <x v="19"/>
    <x v="0"/>
    <x v="19"/>
    <x v="19"/>
  </r>
  <r>
    <n v="21"/>
    <n v="22"/>
    <n v="8475"/>
    <x v="20"/>
    <x v="0"/>
    <x v="20"/>
    <x v="20"/>
  </r>
  <r>
    <n v="22"/>
    <n v="23"/>
    <n v="9827"/>
    <x v="21"/>
    <x v="0"/>
    <x v="21"/>
    <x v="21"/>
  </r>
  <r>
    <n v="23"/>
    <n v="24"/>
    <n v="43922"/>
    <x v="22"/>
    <x v="0"/>
    <x v="22"/>
    <x v="22"/>
  </r>
  <r>
    <n v="24"/>
    <n v="25"/>
    <n v="3983"/>
    <x v="23"/>
    <x v="0"/>
    <x v="23"/>
    <x v="23"/>
  </r>
  <r>
    <n v="25"/>
    <n v="26"/>
    <n v="11640"/>
    <x v="24"/>
    <x v="0"/>
    <x v="24"/>
    <x v="24"/>
  </r>
  <r>
    <n v="26"/>
    <n v="27"/>
    <n v="23213"/>
    <x v="25"/>
    <x v="0"/>
    <x v="25"/>
    <x v="25"/>
  </r>
  <r>
    <n v="27"/>
    <n v="28"/>
    <n v="39529"/>
    <x v="26"/>
    <x v="0"/>
    <x v="26"/>
    <x v="26"/>
  </r>
  <r>
    <n v="28"/>
    <n v="29"/>
    <n v="18"/>
    <x v="11"/>
    <x v="1"/>
    <x v="11"/>
    <x v="11"/>
  </r>
  <r>
    <n v="29"/>
    <n v="30"/>
    <n v="3756"/>
    <x v="27"/>
    <x v="0"/>
    <x v="27"/>
    <x v="27"/>
  </r>
  <r>
    <n v="30"/>
    <n v="31"/>
    <n v="2779"/>
    <x v="28"/>
    <x v="0"/>
    <x v="28"/>
    <x v="28"/>
  </r>
  <r>
    <n v="31"/>
    <n v="32"/>
    <n v="4911"/>
    <x v="29"/>
    <x v="0"/>
    <x v="29"/>
    <x v="29"/>
  </r>
  <r>
    <n v="32"/>
    <n v="33"/>
    <n v="15457"/>
    <x v="30"/>
    <x v="0"/>
    <x v="30"/>
    <x v="30"/>
  </r>
  <r>
    <n v="33"/>
    <n v="34"/>
    <n v="26901"/>
    <x v="31"/>
    <x v="0"/>
    <x v="31"/>
    <x v="31"/>
  </r>
  <r>
    <n v="34"/>
    <n v="35"/>
    <n v="22554"/>
    <x v="32"/>
    <x v="0"/>
    <x v="32"/>
    <x v="32"/>
  </r>
  <r>
    <n v="35"/>
    <n v="36"/>
    <n v="8402"/>
    <x v="33"/>
    <x v="0"/>
    <x v="33"/>
    <x v="33"/>
  </r>
  <r>
    <n v="36"/>
    <n v="37"/>
    <n v="3950"/>
    <x v="34"/>
    <x v="0"/>
    <x v="34"/>
    <x v="34"/>
  </r>
  <r>
    <n v="37"/>
    <n v="38"/>
    <n v="9999"/>
    <x v="35"/>
    <x v="0"/>
    <x v="35"/>
    <x v="35"/>
  </r>
  <r>
    <n v="38"/>
    <n v="39"/>
    <n v="8443"/>
    <x v="36"/>
    <x v="0"/>
    <x v="36"/>
    <x v="36"/>
  </r>
  <r>
    <n v="39"/>
    <n v="40"/>
    <n v="14607"/>
    <x v="37"/>
    <x v="0"/>
    <x v="37"/>
    <x v="37"/>
  </r>
  <r>
    <n v="40"/>
    <n v="41"/>
    <n v="15269"/>
    <x v="38"/>
    <x v="0"/>
    <x v="38"/>
    <x v="38"/>
  </r>
  <r>
    <n v="41"/>
    <n v="42"/>
    <n v="4971"/>
    <x v="39"/>
    <x v="0"/>
    <x v="39"/>
    <x v="39"/>
  </r>
  <r>
    <n v="42"/>
    <n v="43"/>
    <n v="27560"/>
    <x v="40"/>
    <x v="0"/>
    <x v="40"/>
    <x v="40"/>
  </r>
  <r>
    <n v="43"/>
    <n v="44"/>
    <n v="8372"/>
    <x v="41"/>
    <x v="0"/>
    <x v="41"/>
    <x v="41"/>
  </r>
  <r>
    <n v="44"/>
    <n v="45"/>
    <n v="35821"/>
    <x v="42"/>
    <x v="0"/>
    <x v="42"/>
    <x v="42"/>
  </r>
  <r>
    <n v="45"/>
    <n v="46"/>
    <n v="29898"/>
    <x v="43"/>
    <x v="0"/>
    <x v="43"/>
    <x v="43"/>
  </r>
  <r>
    <n v="46"/>
    <n v="47"/>
    <n v="32725"/>
    <x v="44"/>
    <x v="0"/>
    <x v="44"/>
    <x v="44"/>
  </r>
  <r>
    <n v="47"/>
    <n v="48"/>
    <n v="17943"/>
    <x v="45"/>
    <x v="0"/>
    <x v="45"/>
    <x v="45"/>
  </r>
  <r>
    <n v="48"/>
    <n v="49"/>
    <n v="29035"/>
    <x v="46"/>
    <x v="0"/>
    <x v="46"/>
    <x v="46"/>
  </r>
  <r>
    <n v="49"/>
    <n v="50"/>
    <n v="27573"/>
    <x v="47"/>
    <x v="0"/>
    <x v="47"/>
    <x v="47"/>
  </r>
  <r>
    <n v="50"/>
    <n v="51"/>
    <n v="16677"/>
    <x v="48"/>
    <x v="0"/>
    <x v="48"/>
    <x v="48"/>
  </r>
  <r>
    <n v="51"/>
    <n v="52"/>
    <n v="48"/>
    <x v="45"/>
    <x v="1"/>
    <x v="45"/>
    <x v="45"/>
  </r>
  <r>
    <n v="52"/>
    <n v="53"/>
    <n v="95309"/>
    <x v="49"/>
    <x v="0"/>
    <x v="49"/>
    <x v="49"/>
  </r>
  <r>
    <n v="53"/>
    <n v="54"/>
    <n v="10799"/>
    <x v="50"/>
    <x v="0"/>
    <x v="50"/>
    <x v="50"/>
  </r>
  <r>
    <n v="54"/>
    <n v="55"/>
    <n v="22188"/>
    <x v="51"/>
    <x v="0"/>
    <x v="51"/>
    <x v="51"/>
  </r>
  <r>
    <n v="55"/>
    <n v="56"/>
    <n v="8612"/>
    <x v="52"/>
    <x v="0"/>
    <x v="52"/>
    <x v="52"/>
  </r>
  <r>
    <n v="56"/>
    <n v="57"/>
    <n v="8002"/>
    <x v="53"/>
    <x v="0"/>
    <x v="53"/>
    <x v="53"/>
  </r>
  <r>
    <n v="57"/>
    <n v="58"/>
    <n v="6593"/>
    <x v="54"/>
    <x v="0"/>
    <x v="54"/>
    <x v="54"/>
  </r>
  <r>
    <n v="58"/>
    <n v="59"/>
    <n v="12358"/>
    <x v="55"/>
    <x v="0"/>
    <x v="55"/>
    <x v="55"/>
  </r>
  <r>
    <n v="59"/>
    <n v="60"/>
    <n v="12085"/>
    <x v="56"/>
    <x v="0"/>
    <x v="56"/>
    <x v="56"/>
  </r>
  <r>
    <n v="60"/>
    <n v="61"/>
    <n v="30920"/>
    <x v="57"/>
    <x v="0"/>
    <x v="57"/>
    <x v="57"/>
  </r>
  <r>
    <n v="61"/>
    <n v="62"/>
    <n v="39239"/>
    <x v="58"/>
    <x v="0"/>
    <x v="58"/>
    <x v="58"/>
  </r>
  <r>
    <n v="62"/>
    <n v="63"/>
    <n v="18784"/>
    <x v="59"/>
    <x v="0"/>
    <x v="59"/>
    <x v="59"/>
  </r>
  <r>
    <n v="63"/>
    <n v="64"/>
    <n v="17302"/>
    <x v="60"/>
    <x v="0"/>
    <x v="60"/>
    <x v="60"/>
  </r>
  <r>
    <n v="64"/>
    <n v="65"/>
    <n v="15184"/>
    <x v="61"/>
    <x v="0"/>
    <x v="61"/>
    <x v="61"/>
  </r>
  <r>
    <n v="65"/>
    <n v="66"/>
    <n v="10819"/>
    <x v="62"/>
    <x v="0"/>
    <x v="62"/>
    <x v="62"/>
  </r>
  <r>
    <n v="66"/>
    <n v="67"/>
    <n v="6732"/>
    <x v="63"/>
    <x v="0"/>
    <x v="63"/>
    <x v="63"/>
  </r>
  <r>
    <n v="67"/>
    <n v="68"/>
    <n v="3103"/>
    <x v="64"/>
    <x v="0"/>
    <x v="64"/>
    <x v="64"/>
  </r>
  <r>
    <n v="68"/>
    <n v="69"/>
    <n v="137"/>
    <x v="47"/>
    <x v="1"/>
    <x v="47"/>
    <x v="47"/>
  </r>
  <r>
    <n v="69"/>
    <n v="70"/>
    <n v="28139"/>
    <x v="65"/>
    <x v="0"/>
    <x v="65"/>
    <x v="65"/>
  </r>
  <r>
    <n v="70"/>
    <n v="71"/>
    <n v="12149"/>
    <x v="66"/>
    <x v="0"/>
    <x v="66"/>
    <x v="66"/>
  </r>
  <r>
    <n v="71"/>
    <n v="72"/>
    <n v="15114"/>
    <x v="67"/>
    <x v="0"/>
    <x v="67"/>
    <x v="67"/>
  </r>
  <r>
    <n v="72"/>
    <n v="73"/>
    <n v="8392"/>
    <x v="68"/>
    <x v="0"/>
    <x v="68"/>
    <x v="68"/>
  </r>
  <r>
    <n v="73"/>
    <n v="74"/>
    <n v="10585"/>
    <x v="69"/>
    <x v="0"/>
    <x v="69"/>
    <x v="69"/>
  </r>
  <r>
    <n v="74"/>
    <n v="75"/>
    <n v="22158"/>
    <x v="70"/>
    <x v="0"/>
    <x v="70"/>
    <x v="70"/>
  </r>
  <r>
    <n v="75"/>
    <n v="76"/>
    <n v="60"/>
    <x v="59"/>
    <x v="1"/>
    <x v="59"/>
    <x v="59"/>
  </r>
  <r>
    <n v="76"/>
    <n v="77"/>
    <n v="3536"/>
    <x v="58"/>
    <x v="1"/>
    <x v="58"/>
    <x v="58"/>
  </r>
  <r>
    <n v="77"/>
    <n v="78"/>
    <n v="4220"/>
    <x v="71"/>
    <x v="0"/>
    <x v="71"/>
    <x v="71"/>
  </r>
  <r>
    <n v="78"/>
    <n v="79"/>
    <n v="370"/>
    <x v="67"/>
    <x v="1"/>
    <x v="67"/>
    <x v="67"/>
  </r>
  <r>
    <n v="79"/>
    <n v="80"/>
    <n v="14344"/>
    <x v="72"/>
    <x v="0"/>
    <x v="72"/>
    <x v="72"/>
  </r>
  <r>
    <n v="80"/>
    <n v="81"/>
    <n v="1099"/>
    <x v="65"/>
    <x v="1"/>
    <x v="65"/>
    <x v="65"/>
  </r>
  <r>
    <n v="81"/>
    <n v="82"/>
    <n v="13255"/>
    <x v="73"/>
    <x v="0"/>
    <x v="73"/>
    <x v="73"/>
  </r>
  <r>
    <n v="82"/>
    <n v="83"/>
    <n v="22448"/>
    <x v="74"/>
    <x v="0"/>
    <x v="74"/>
    <x v="74"/>
  </r>
  <r>
    <n v="83"/>
    <n v="84"/>
    <n v="5396"/>
    <x v="75"/>
    <x v="0"/>
    <x v="75"/>
    <x v="75"/>
  </r>
  <r>
    <n v="84"/>
    <n v="85"/>
    <n v="452"/>
    <x v="72"/>
    <x v="1"/>
    <x v="72"/>
    <x v="72"/>
  </r>
  <r>
    <n v="85"/>
    <n v="86"/>
    <n v="21551"/>
    <x v="76"/>
    <x v="0"/>
    <x v="76"/>
    <x v="76"/>
  </r>
  <r>
    <n v="86"/>
    <n v="87"/>
    <n v="14943"/>
    <x v="77"/>
    <x v="0"/>
    <x v="77"/>
    <x v="77"/>
  </r>
  <r>
    <n v="87"/>
    <n v="88"/>
    <n v="6322"/>
    <x v="78"/>
    <x v="0"/>
    <x v="78"/>
    <x v="78"/>
  </r>
  <r>
    <n v="88"/>
    <n v="89"/>
    <n v="1692"/>
    <x v="49"/>
    <x v="1"/>
    <x v="49"/>
    <x v="49"/>
  </r>
  <r>
    <n v="89"/>
    <n v="90"/>
    <n v="19525"/>
    <x v="79"/>
    <x v="0"/>
    <x v="79"/>
    <x v="79"/>
  </r>
  <r>
    <n v="90"/>
    <n v="91"/>
    <n v="4365"/>
    <x v="80"/>
    <x v="0"/>
    <x v="80"/>
    <x v="80"/>
  </r>
  <r>
    <n v="91"/>
    <n v="92"/>
    <n v="12447"/>
    <x v="81"/>
    <x v="0"/>
    <x v="81"/>
    <x v="81"/>
  </r>
  <r>
    <n v="92"/>
    <n v="93"/>
    <n v="6356"/>
    <x v="82"/>
    <x v="0"/>
    <x v="82"/>
    <x v="82"/>
  </r>
  <r>
    <n v="93"/>
    <n v="94"/>
    <n v="14335"/>
    <x v="83"/>
    <x v="0"/>
    <x v="83"/>
    <x v="83"/>
  </r>
  <r>
    <n v="94"/>
    <n v="95"/>
    <n v="7836"/>
    <x v="84"/>
    <x v="0"/>
    <x v="84"/>
    <x v="84"/>
  </r>
  <r>
    <n v="95"/>
    <n v="96"/>
    <n v="16647"/>
    <x v="85"/>
    <x v="0"/>
    <x v="85"/>
    <x v="85"/>
  </r>
  <r>
    <n v="96"/>
    <n v="97"/>
    <n v="24207"/>
    <x v="86"/>
    <x v="0"/>
    <x v="86"/>
    <x v="86"/>
  </r>
  <r>
    <n v="97"/>
    <n v="98"/>
    <n v="738"/>
    <x v="70"/>
    <x v="1"/>
    <x v="70"/>
    <x v="70"/>
  </r>
  <r>
    <n v="98"/>
    <n v="99"/>
    <n v="74"/>
    <x v="57"/>
    <x v="1"/>
    <x v="57"/>
    <x v="57"/>
  </r>
  <r>
    <n v="99"/>
    <n v="100"/>
    <n v="13270"/>
    <x v="87"/>
    <x v="0"/>
    <x v="87"/>
    <x v="87"/>
  </r>
  <r>
    <n v="100"/>
    <n v="101"/>
    <n v="5232"/>
    <x v="88"/>
    <x v="0"/>
    <x v="88"/>
    <x v="88"/>
  </r>
  <r>
    <n v="101"/>
    <n v="102"/>
    <n v="11515"/>
    <x v="89"/>
    <x v="0"/>
    <x v="89"/>
    <x v="89"/>
  </r>
  <r>
    <n v="102"/>
    <n v="103"/>
    <n v="51022"/>
    <x v="90"/>
    <x v="0"/>
    <x v="90"/>
    <x v="90"/>
  </r>
  <r>
    <n v="103"/>
    <n v="104"/>
    <n v="33328"/>
    <x v="91"/>
    <x v="0"/>
    <x v="91"/>
    <x v="91"/>
  </r>
  <r>
    <n v="104"/>
    <n v="105"/>
    <n v="7036"/>
    <x v="92"/>
    <x v="0"/>
    <x v="92"/>
    <x v="92"/>
  </r>
  <r>
    <n v="105"/>
    <n v="106"/>
    <n v="30395"/>
    <x v="93"/>
    <x v="0"/>
    <x v="93"/>
    <x v="93"/>
  </r>
  <r>
    <n v="106"/>
    <n v="107"/>
    <n v="11085"/>
    <x v="94"/>
    <x v="0"/>
    <x v="94"/>
    <x v="94"/>
  </r>
  <r>
    <n v="107"/>
    <n v="108"/>
    <n v="57"/>
    <x v="86"/>
    <x v="1"/>
    <x v="86"/>
    <x v="86"/>
  </r>
  <r>
    <n v="108"/>
    <n v="109"/>
    <n v="16470"/>
    <x v="95"/>
    <x v="0"/>
    <x v="95"/>
    <x v="95"/>
  </r>
  <r>
    <n v="109"/>
    <n v="110"/>
    <n v="39"/>
    <x v="73"/>
    <x v="1"/>
    <x v="73"/>
    <x v="73"/>
  </r>
  <r>
    <n v="110"/>
    <n v="111"/>
    <n v="21920"/>
    <x v="96"/>
    <x v="0"/>
    <x v="96"/>
    <x v="96"/>
  </r>
  <r>
    <n v="111"/>
    <n v="112"/>
    <n v="3916"/>
    <x v="97"/>
    <x v="0"/>
    <x v="97"/>
    <x v="97"/>
  </r>
  <r>
    <n v="112"/>
    <n v="113"/>
    <n v="20668"/>
    <x v="98"/>
    <x v="0"/>
    <x v="98"/>
    <x v="98"/>
  </r>
  <r>
    <n v="113"/>
    <n v="114"/>
    <n v="7718"/>
    <x v="99"/>
    <x v="0"/>
    <x v="99"/>
    <x v="99"/>
  </r>
  <r>
    <n v="114"/>
    <n v="115"/>
    <n v="496"/>
    <x v="83"/>
    <x v="1"/>
    <x v="83"/>
    <x v="83"/>
  </r>
  <r>
    <n v="115"/>
    <n v="116"/>
    <n v="2033"/>
    <x v="100"/>
    <x v="0"/>
    <x v="100"/>
    <x v="100"/>
  </r>
  <r>
    <n v="116"/>
    <n v="117"/>
    <n v="13774"/>
    <x v="101"/>
    <x v="0"/>
    <x v="101"/>
    <x v="101"/>
  </r>
  <r>
    <n v="117"/>
    <n v="118"/>
    <n v="274"/>
    <x v="74"/>
    <x v="1"/>
    <x v="74"/>
    <x v="74"/>
  </r>
  <r>
    <n v="118"/>
    <n v="119"/>
    <n v="1525"/>
    <x v="102"/>
    <x v="0"/>
    <x v="102"/>
    <x v="102"/>
  </r>
  <r>
    <n v="119"/>
    <n v="120"/>
    <n v="1349"/>
    <x v="103"/>
    <x v="0"/>
    <x v="103"/>
    <x v="103"/>
  </r>
  <r>
    <n v="120"/>
    <n v="121"/>
    <n v="6561"/>
    <x v="104"/>
    <x v="0"/>
    <x v="104"/>
    <x v="104"/>
  </r>
  <r>
    <n v="121"/>
    <n v="122"/>
    <n v="16724"/>
    <x v="105"/>
    <x v="0"/>
    <x v="105"/>
    <x v="105"/>
  </r>
  <r>
    <n v="122"/>
    <n v="123"/>
    <n v="16775"/>
    <x v="106"/>
    <x v="0"/>
    <x v="106"/>
    <x v="106"/>
  </r>
  <r>
    <n v="123"/>
    <n v="124"/>
    <n v="1850"/>
    <x v="107"/>
    <x v="0"/>
    <x v="107"/>
    <x v="107"/>
  </r>
  <r>
    <n v="124"/>
    <n v="125"/>
    <n v="7873"/>
    <x v="108"/>
    <x v="0"/>
    <x v="108"/>
    <x v="108"/>
  </r>
  <r>
    <n v="125"/>
    <n v="126"/>
    <n v="7343"/>
    <x v="109"/>
    <x v="0"/>
    <x v="109"/>
    <x v="109"/>
  </r>
  <r>
    <n v="126"/>
    <n v="127"/>
    <n v="24198"/>
    <x v="110"/>
    <x v="0"/>
    <x v="110"/>
    <x v="110"/>
  </r>
  <r>
    <n v="127"/>
    <n v="128"/>
    <n v="98"/>
    <x v="101"/>
    <x v="1"/>
    <x v="101"/>
    <x v="101"/>
  </r>
  <r>
    <n v="128"/>
    <n v="129"/>
    <n v="18744"/>
    <x v="111"/>
    <x v="0"/>
    <x v="111"/>
    <x v="111"/>
  </r>
  <r>
    <n v="129"/>
    <n v="130"/>
    <n v="258"/>
    <x v="90"/>
    <x v="1"/>
    <x v="90"/>
    <x v="90"/>
  </r>
  <r>
    <n v="130"/>
    <n v="131"/>
    <n v="6307"/>
    <x v="112"/>
    <x v="0"/>
    <x v="112"/>
    <x v="112"/>
  </r>
  <r>
    <n v="131"/>
    <n v="132"/>
    <n v="1684"/>
    <x v="112"/>
    <x v="1"/>
    <x v="112"/>
    <x v="112"/>
  </r>
  <r>
    <n v="132"/>
    <n v="133"/>
    <n v="2812"/>
    <x v="105"/>
    <x v="1"/>
    <x v="105"/>
    <x v="105"/>
  </r>
  <r>
    <n v="133"/>
    <n v="134"/>
    <n v="5124"/>
    <x v="113"/>
    <x v="0"/>
    <x v="113"/>
    <x v="113"/>
  </r>
  <r>
    <n v="134"/>
    <n v="135"/>
    <n v="4692"/>
    <x v="114"/>
    <x v="0"/>
    <x v="114"/>
    <x v="114"/>
  </r>
  <r>
    <n v="135"/>
    <n v="136"/>
    <n v="394"/>
    <x v="98"/>
    <x v="1"/>
    <x v="98"/>
    <x v="98"/>
  </r>
  <r>
    <n v="136"/>
    <n v="137"/>
    <n v="36261"/>
    <x v="115"/>
    <x v="0"/>
    <x v="115"/>
    <x v="115"/>
  </r>
  <r>
    <n v="137"/>
    <n v="138"/>
    <n v="2048"/>
    <x v="96"/>
    <x v="1"/>
    <x v="96"/>
    <x v="96"/>
  </r>
  <r>
    <n v="138"/>
    <n v="139"/>
    <n v="4650"/>
    <x v="116"/>
    <x v="0"/>
    <x v="116"/>
    <x v="116"/>
  </r>
  <r>
    <n v="139"/>
    <n v="140"/>
    <n v="5400"/>
    <x v="117"/>
    <x v="0"/>
    <x v="117"/>
    <x v="117"/>
  </r>
  <r>
    <n v="140"/>
    <n v="141"/>
    <n v="5444"/>
    <x v="118"/>
    <x v="0"/>
    <x v="118"/>
    <x v="118"/>
  </r>
  <r>
    <n v="141"/>
    <n v="142"/>
    <n v="553"/>
    <x v="115"/>
    <x v="1"/>
    <x v="115"/>
    <x v="115"/>
  </r>
  <r>
    <n v="142"/>
    <n v="143"/>
    <n v="6451"/>
    <x v="119"/>
    <x v="0"/>
    <x v="119"/>
    <x v="119"/>
  </r>
  <r>
    <n v="143"/>
    <n v="144"/>
    <n v="11541"/>
    <x v="120"/>
    <x v="0"/>
    <x v="120"/>
    <x v="120"/>
  </r>
  <r>
    <n v="144"/>
    <n v="145"/>
    <n v="16136"/>
    <x v="121"/>
    <x v="0"/>
    <x v="121"/>
    <x v="121"/>
  </r>
  <r>
    <n v="145"/>
    <n v="146"/>
    <n v="3"/>
    <x v="91"/>
    <x v="1"/>
    <x v="91"/>
    <x v="91"/>
  </r>
  <r>
    <n v="146"/>
    <n v="147"/>
    <n v="16974"/>
    <x v="122"/>
    <x v="0"/>
    <x v="122"/>
    <x v="122"/>
  </r>
  <r>
    <n v="147"/>
    <n v="148"/>
    <n v="9396"/>
    <x v="123"/>
    <x v="0"/>
    <x v="123"/>
    <x v="123"/>
  </r>
  <r>
    <n v="148"/>
    <n v="149"/>
    <n v="4"/>
    <x v="123"/>
    <x v="1"/>
    <x v="123"/>
    <x v="123"/>
  </r>
  <r>
    <n v="149"/>
    <n v="150"/>
    <n v="6597"/>
    <x v="124"/>
    <x v="0"/>
    <x v="124"/>
    <x v="124"/>
  </r>
  <r>
    <n v="150"/>
    <n v="151"/>
    <n v="149"/>
    <x v="124"/>
    <x v="1"/>
    <x v="124"/>
    <x v="124"/>
  </r>
  <r>
    <n v="151"/>
    <n v="152"/>
    <n v="474"/>
    <x v="95"/>
    <x v="1"/>
    <x v="95"/>
    <x v="95"/>
  </r>
  <r>
    <n v="152"/>
    <n v="153"/>
    <n v="63"/>
    <x v="120"/>
    <x v="1"/>
    <x v="120"/>
    <x v="120"/>
  </r>
  <r>
    <n v="153"/>
    <n v="154"/>
    <n v="5199"/>
    <x v="125"/>
    <x v="0"/>
    <x v="125"/>
    <x v="125"/>
  </r>
  <r>
    <n v="154"/>
    <n v="155"/>
    <n v="1750"/>
    <x v="126"/>
    <x v="0"/>
    <x v="126"/>
    <x v="126"/>
  </r>
  <r>
    <n v="155"/>
    <n v="156"/>
    <n v="652"/>
    <x v="122"/>
    <x v="1"/>
    <x v="122"/>
    <x v="122"/>
  </r>
  <r>
    <n v="156"/>
    <n v="157"/>
    <n v="3873"/>
    <x v="127"/>
    <x v="0"/>
    <x v="127"/>
    <x v="127"/>
  </r>
  <r>
    <n v="157"/>
    <n v="158"/>
    <n v="9236"/>
    <x v="128"/>
    <x v="0"/>
    <x v="128"/>
    <x v="128"/>
  </r>
  <r>
    <n v="158"/>
    <n v="159"/>
    <n v="2700"/>
    <x v="129"/>
    <x v="0"/>
    <x v="129"/>
    <x v="129"/>
  </r>
  <r>
    <n v="159"/>
    <n v="160"/>
    <n v="1774"/>
    <x v="130"/>
    <x v="0"/>
    <x v="130"/>
    <x v="130"/>
  </r>
  <r>
    <n v="160"/>
    <n v="161"/>
    <n v="10637"/>
    <x v="131"/>
    <x v="0"/>
    <x v="131"/>
    <x v="131"/>
  </r>
  <r>
    <n v="161"/>
    <n v="162"/>
    <n v="6696"/>
    <x v="132"/>
    <x v="0"/>
    <x v="132"/>
    <x v="132"/>
  </r>
  <r>
    <n v="162"/>
    <n v="163"/>
    <n v="569"/>
    <x v="133"/>
    <x v="0"/>
    <x v="133"/>
    <x v="133"/>
  </r>
  <r>
    <n v="163"/>
    <n v="164"/>
    <n v="8789"/>
    <x v="134"/>
    <x v="0"/>
    <x v="134"/>
    <x v="134"/>
  </r>
  <r>
    <n v="164"/>
    <n v="165"/>
    <n v="1967"/>
    <x v="135"/>
    <x v="0"/>
    <x v="135"/>
    <x v="135"/>
  </r>
  <r>
    <n v="165"/>
    <n v="166"/>
    <n v="1036"/>
    <x v="136"/>
    <x v="0"/>
    <x v="136"/>
    <x v="136"/>
  </r>
  <r>
    <n v="166"/>
    <n v="167"/>
    <n v="4718"/>
    <x v="137"/>
    <x v="0"/>
    <x v="137"/>
    <x v="137"/>
  </r>
  <r>
    <n v="167"/>
    <n v="168"/>
    <n v="7007"/>
    <x v="138"/>
    <x v="0"/>
    <x v="138"/>
    <x v="138"/>
  </r>
  <r>
    <n v="168"/>
    <n v="169"/>
    <n v="20003"/>
    <x v="139"/>
    <x v="0"/>
    <x v="139"/>
    <x v="139"/>
  </r>
  <r>
    <n v="169"/>
    <n v="170"/>
    <n v="6907"/>
    <x v="140"/>
    <x v="0"/>
    <x v="140"/>
    <x v="140"/>
  </r>
  <r>
    <n v="170"/>
    <n v="171"/>
    <n v="10657"/>
    <x v="141"/>
    <x v="0"/>
    <x v="141"/>
    <x v="141"/>
  </r>
  <r>
    <n v="171"/>
    <n v="172"/>
    <n v="765"/>
    <x v="140"/>
    <x v="1"/>
    <x v="140"/>
    <x v="140"/>
  </r>
  <r>
    <n v="172"/>
    <n v="173"/>
    <n v="8771"/>
    <x v="142"/>
    <x v="0"/>
    <x v="142"/>
    <x v="142"/>
  </r>
  <r>
    <n v="173"/>
    <n v="174"/>
    <n v="432"/>
    <x v="142"/>
    <x v="1"/>
    <x v="142"/>
    <x v="142"/>
  </r>
  <r>
    <n v="174"/>
    <n v="175"/>
    <n v="28634"/>
    <x v="143"/>
    <x v="0"/>
    <x v="143"/>
    <x v="143"/>
  </r>
  <r>
    <n v="175"/>
    <n v="176"/>
    <n v="6070"/>
    <x v="144"/>
    <x v="0"/>
    <x v="144"/>
    <x v="144"/>
  </r>
  <r>
    <n v="176"/>
    <n v="177"/>
    <n v="153"/>
    <x v="141"/>
    <x v="1"/>
    <x v="141"/>
    <x v="141"/>
  </r>
  <r>
    <n v="177"/>
    <n v="178"/>
    <n v="557"/>
    <x v="143"/>
    <x v="1"/>
    <x v="143"/>
    <x v="143"/>
  </r>
  <r>
    <n v="178"/>
    <n v="179"/>
    <n v="1885"/>
    <x v="145"/>
    <x v="0"/>
    <x v="145"/>
    <x v="145"/>
  </r>
  <r>
    <n v="179"/>
    <n v="180"/>
    <n v="730"/>
    <x v="139"/>
    <x v="1"/>
    <x v="139"/>
    <x v="139"/>
  </r>
  <r>
    <n v="180"/>
    <n v="181"/>
    <n v="23365"/>
    <x v="146"/>
    <x v="0"/>
    <x v="146"/>
    <x v="146"/>
  </r>
  <r>
    <n v="181"/>
    <n v="182"/>
    <n v="1783"/>
    <x v="147"/>
    <x v="0"/>
    <x v="147"/>
    <x v="147"/>
  </r>
  <r>
    <n v="182"/>
    <n v="183"/>
    <n v="9686"/>
    <x v="148"/>
    <x v="0"/>
    <x v="148"/>
    <x v="148"/>
  </r>
  <r>
    <n v="183"/>
    <n v="184"/>
    <n v="871"/>
    <x v="149"/>
    <x v="0"/>
    <x v="149"/>
    <x v="149"/>
  </r>
  <r>
    <n v="184"/>
    <n v="185"/>
    <n v="13887"/>
    <x v="150"/>
    <x v="0"/>
    <x v="150"/>
    <x v="150"/>
  </r>
  <r>
    <n v="185"/>
    <n v="186"/>
    <n v="11474"/>
    <x v="151"/>
    <x v="0"/>
    <x v="151"/>
    <x v="151"/>
  </r>
  <r>
    <n v="186"/>
    <n v="187"/>
    <n v="718"/>
    <x v="150"/>
    <x v="1"/>
    <x v="150"/>
    <x v="150"/>
  </r>
  <r>
    <n v="187"/>
    <n v="188"/>
    <n v="13455"/>
    <x v="152"/>
    <x v="0"/>
    <x v="152"/>
    <x v="152"/>
  </r>
  <r>
    <n v="188"/>
    <n v="189"/>
    <n v="349"/>
    <x v="152"/>
    <x v="1"/>
    <x v="152"/>
    <x v="152"/>
  </r>
  <r>
    <n v="189"/>
    <n v="190"/>
    <n v="9597"/>
    <x v="153"/>
    <x v="0"/>
    <x v="153"/>
    <x v="153"/>
  </r>
  <r>
    <n v="190"/>
    <n v="191"/>
    <n v="329"/>
    <x v="146"/>
    <x v="1"/>
    <x v="146"/>
    <x v="146"/>
  </r>
  <r>
    <n v="191"/>
    <n v="192"/>
    <n v="11646"/>
    <x v="154"/>
    <x v="0"/>
    <x v="154"/>
    <x v="154"/>
  </r>
  <r>
    <n v="192"/>
    <n v="193"/>
    <n v="6975"/>
    <x v="155"/>
    <x v="0"/>
    <x v="155"/>
    <x v="155"/>
  </r>
  <r>
    <n v="193"/>
    <n v="194"/>
    <n v="160"/>
    <x v="154"/>
    <x v="1"/>
    <x v="154"/>
    <x v="154"/>
  </r>
  <r>
    <n v="194"/>
    <n v="195"/>
    <n v="30907"/>
    <x v="156"/>
    <x v="0"/>
    <x v="156"/>
    <x v="156"/>
  </r>
  <r>
    <n v="195"/>
    <n v="196"/>
    <n v="4913"/>
    <x v="157"/>
    <x v="0"/>
    <x v="157"/>
    <x v="157"/>
  </r>
  <r>
    <n v="196"/>
    <n v="197"/>
    <n v="14030"/>
    <x v="158"/>
    <x v="0"/>
    <x v="158"/>
    <x v="158"/>
  </r>
  <r>
    <n v="197"/>
    <n v="198"/>
    <n v="1535"/>
    <x v="157"/>
    <x v="1"/>
    <x v="157"/>
    <x v="157"/>
  </r>
  <r>
    <n v="198"/>
    <n v="199"/>
    <n v="51245"/>
    <x v="159"/>
    <x v="0"/>
    <x v="159"/>
    <x v="159"/>
  </r>
  <r>
    <n v="199"/>
    <n v="200"/>
    <n v="12520"/>
    <x v="160"/>
    <x v="0"/>
    <x v="160"/>
    <x v="160"/>
  </r>
  <r>
    <n v="200"/>
    <n v="201"/>
    <n v="639"/>
    <x v="160"/>
    <x v="1"/>
    <x v="160"/>
    <x v="160"/>
  </r>
  <r>
    <n v="201"/>
    <n v="202"/>
    <n v="11181"/>
    <x v="161"/>
    <x v="0"/>
    <x v="161"/>
    <x v="161"/>
  </r>
  <r>
    <n v="202"/>
    <n v="203"/>
    <n v="7925"/>
    <x v="162"/>
    <x v="0"/>
    <x v="162"/>
    <x v="162"/>
  </r>
  <r>
    <n v="203"/>
    <n v="204"/>
    <n v="5205"/>
    <x v="163"/>
    <x v="0"/>
    <x v="163"/>
    <x v="163"/>
  </r>
  <r>
    <n v="204"/>
    <n v="205"/>
    <n v="733"/>
    <x v="163"/>
    <x v="1"/>
    <x v="163"/>
    <x v="163"/>
  </r>
  <r>
    <n v="205"/>
    <n v="206"/>
    <n v="8587"/>
    <x v="164"/>
    <x v="0"/>
    <x v="164"/>
    <x v="164"/>
  </r>
  <r>
    <n v="206"/>
    <n v="207"/>
    <n v="4858"/>
    <x v="165"/>
    <x v="0"/>
    <x v="165"/>
    <x v="165"/>
  </r>
  <r>
    <n v="207"/>
    <n v="208"/>
    <n v="11"/>
    <x v="166"/>
    <x v="1"/>
    <x v="166"/>
    <x v="166"/>
  </r>
  <r>
    <n v="208"/>
    <n v="209"/>
    <n v="10261"/>
    <x v="166"/>
    <x v="0"/>
    <x v="166"/>
    <x v="166"/>
  </r>
  <r>
    <n v="209"/>
    <n v="210"/>
    <n v="75938"/>
    <x v="167"/>
    <x v="0"/>
    <x v="167"/>
    <x v="167"/>
  </r>
  <r>
    <n v="210"/>
    <n v="211"/>
    <n v="32808"/>
    <x v="168"/>
    <x v="0"/>
    <x v="168"/>
    <x v="168"/>
  </r>
  <r>
    <n v="211"/>
    <n v="212"/>
    <n v="7681"/>
    <x v="169"/>
    <x v="0"/>
    <x v="169"/>
    <x v="169"/>
  </r>
  <r>
    <n v="212"/>
    <n v="213"/>
    <n v="18802"/>
    <x v="170"/>
    <x v="0"/>
    <x v="170"/>
    <x v="170"/>
  </r>
  <r>
    <n v="213"/>
    <n v="214"/>
    <n v="16623"/>
    <x v="171"/>
    <x v="0"/>
    <x v="171"/>
    <x v="171"/>
  </r>
  <r>
    <n v="214"/>
    <n v="215"/>
    <n v="16639"/>
    <x v="172"/>
    <x v="0"/>
    <x v="172"/>
    <x v="172"/>
  </r>
  <r>
    <n v="215"/>
    <n v="216"/>
    <n v="25341"/>
    <x v="173"/>
    <x v="0"/>
    <x v="173"/>
    <x v="173"/>
  </r>
  <r>
    <n v="216"/>
    <n v="217"/>
    <n v="4708"/>
    <x v="174"/>
    <x v="0"/>
    <x v="174"/>
    <x v="174"/>
  </r>
  <r>
    <n v="217"/>
    <n v="218"/>
    <n v="13022"/>
    <x v="175"/>
    <x v="0"/>
    <x v="175"/>
    <x v="175"/>
  </r>
  <r>
    <n v="218"/>
    <n v="219"/>
    <n v="133"/>
    <x v="173"/>
    <x v="1"/>
    <x v="173"/>
    <x v="173"/>
  </r>
  <r>
    <n v="219"/>
    <n v="220"/>
    <n v="9567"/>
    <x v="176"/>
    <x v="0"/>
    <x v="176"/>
    <x v="176"/>
  </r>
  <r>
    <n v="220"/>
    <n v="221"/>
    <n v="4115"/>
    <x v="177"/>
    <x v="0"/>
    <x v="177"/>
    <x v="177"/>
  </r>
  <r>
    <n v="221"/>
    <n v="222"/>
    <n v="17530"/>
    <x v="178"/>
    <x v="0"/>
    <x v="178"/>
    <x v="178"/>
  </r>
  <r>
    <n v="222"/>
    <n v="223"/>
    <n v="8997"/>
    <x v="179"/>
    <x v="0"/>
    <x v="179"/>
    <x v="179"/>
  </r>
  <r>
    <n v="223"/>
    <n v="224"/>
    <n v="6775"/>
    <x v="180"/>
    <x v="0"/>
    <x v="180"/>
    <x v="180"/>
  </r>
  <r>
    <n v="224"/>
    <n v="225"/>
    <n v="22005"/>
    <x v="181"/>
    <x v="0"/>
    <x v="181"/>
    <x v="181"/>
  </r>
  <r>
    <n v="225"/>
    <n v="226"/>
    <n v="21300"/>
    <x v="182"/>
    <x v="0"/>
    <x v="182"/>
    <x v="182"/>
  </r>
  <r>
    <n v="226"/>
    <n v="227"/>
    <n v="7255"/>
    <x v="183"/>
    <x v="0"/>
    <x v="183"/>
    <x v="183"/>
  </r>
  <r>
    <n v="227"/>
    <n v="228"/>
    <n v="3658"/>
    <x v="184"/>
    <x v="0"/>
    <x v="184"/>
    <x v="184"/>
  </r>
  <r>
    <n v="228"/>
    <n v="229"/>
    <n v="14019"/>
    <x v="185"/>
    <x v="0"/>
    <x v="185"/>
    <x v="185"/>
  </r>
  <r>
    <n v="229"/>
    <n v="230"/>
    <n v="28999"/>
    <x v="186"/>
    <x v="0"/>
    <x v="186"/>
    <x v="186"/>
  </r>
  <r>
    <n v="230"/>
    <n v="231"/>
    <n v="10268"/>
    <x v="187"/>
    <x v="0"/>
    <x v="187"/>
    <x v="187"/>
  </r>
  <r>
    <n v="231"/>
    <n v="232"/>
    <n v="4174"/>
    <x v="188"/>
    <x v="0"/>
    <x v="188"/>
    <x v="188"/>
  </r>
  <r>
    <n v="232"/>
    <n v="233"/>
    <n v="5519"/>
    <x v="189"/>
    <x v="0"/>
    <x v="189"/>
    <x v="189"/>
  </r>
  <r>
    <n v="233"/>
    <n v="234"/>
    <n v="4951"/>
    <x v="190"/>
    <x v="0"/>
    <x v="190"/>
    <x v="190"/>
  </r>
  <r>
    <n v="234"/>
    <n v="235"/>
    <n v="19938"/>
    <x v="191"/>
    <x v="0"/>
    <x v="191"/>
    <x v="191"/>
  </r>
  <r>
    <n v="235"/>
    <n v="236"/>
    <n v="35112"/>
    <x v="192"/>
    <x v="0"/>
    <x v="192"/>
    <x v="192"/>
  </r>
  <r>
    <n v="236"/>
    <n v="237"/>
    <n v="32122"/>
    <x v="193"/>
    <x v="0"/>
    <x v="193"/>
    <x v="193"/>
  </r>
  <r>
    <n v="237"/>
    <n v="238"/>
    <n v="69"/>
    <x v="180"/>
    <x v="1"/>
    <x v="180"/>
    <x v="180"/>
  </r>
  <r>
    <n v="238"/>
    <n v="239"/>
    <n v="6166"/>
    <x v="194"/>
    <x v="0"/>
    <x v="194"/>
    <x v="194"/>
  </r>
  <r>
    <n v="239"/>
    <n v="240"/>
    <n v="11824"/>
    <x v="195"/>
    <x v="0"/>
    <x v="195"/>
    <x v="195"/>
  </r>
  <r>
    <n v="240"/>
    <n v="241"/>
    <n v="14480"/>
    <x v="196"/>
    <x v="0"/>
    <x v="196"/>
    <x v="196"/>
  </r>
  <r>
    <n v="241"/>
    <n v="242"/>
    <n v="29359"/>
    <x v="197"/>
    <x v="0"/>
    <x v="197"/>
    <x v="197"/>
  </r>
  <r>
    <n v="242"/>
    <n v="243"/>
    <n v="522"/>
    <x v="171"/>
    <x v="1"/>
    <x v="171"/>
    <x v="171"/>
  </r>
  <r>
    <n v="243"/>
    <n v="244"/>
    <n v="7262"/>
    <x v="198"/>
    <x v="0"/>
    <x v="198"/>
    <x v="198"/>
  </r>
  <r>
    <n v="244"/>
    <n v="245"/>
    <n v="13258"/>
    <x v="199"/>
    <x v="0"/>
    <x v="199"/>
    <x v="199"/>
  </r>
  <r>
    <n v="245"/>
    <n v="246"/>
    <n v="13043"/>
    <x v="200"/>
    <x v="0"/>
    <x v="200"/>
    <x v="200"/>
  </r>
  <r>
    <n v="246"/>
    <n v="247"/>
    <n v="27703"/>
    <x v="201"/>
    <x v="0"/>
    <x v="201"/>
    <x v="201"/>
  </r>
  <r>
    <n v="247"/>
    <n v="248"/>
    <n v="1575"/>
    <x v="196"/>
    <x v="1"/>
    <x v="196"/>
    <x v="196"/>
  </r>
  <r>
    <n v="248"/>
    <n v="249"/>
    <n v="10140"/>
    <x v="202"/>
    <x v="0"/>
    <x v="202"/>
    <x v="202"/>
  </r>
  <r>
    <n v="249"/>
    <n v="250"/>
    <n v="11897"/>
    <x v="203"/>
    <x v="0"/>
    <x v="203"/>
    <x v="203"/>
  </r>
  <r>
    <n v="250"/>
    <n v="251"/>
    <n v="18763"/>
    <x v="204"/>
    <x v="0"/>
    <x v="204"/>
    <x v="204"/>
  </r>
  <r>
    <n v="251"/>
    <n v="252"/>
    <n v="6766"/>
    <x v="205"/>
    <x v="0"/>
    <x v="205"/>
    <x v="205"/>
  </r>
  <r>
    <n v="252"/>
    <n v="253"/>
    <n v="14926"/>
    <x v="206"/>
    <x v="0"/>
    <x v="206"/>
    <x v="206"/>
  </r>
  <r>
    <n v="253"/>
    <n v="254"/>
    <n v="4953"/>
    <x v="207"/>
    <x v="0"/>
    <x v="207"/>
    <x v="207"/>
  </r>
  <r>
    <n v="254"/>
    <n v="255"/>
    <n v="15245"/>
    <x v="208"/>
    <x v="0"/>
    <x v="208"/>
    <x v="208"/>
  </r>
  <r>
    <n v="255"/>
    <n v="256"/>
    <n v="241"/>
    <x v="199"/>
    <x v="1"/>
    <x v="199"/>
    <x v="199"/>
  </r>
  <r>
    <n v="256"/>
    <n v="257"/>
    <n v="166"/>
    <x v="185"/>
    <x v="1"/>
    <x v="185"/>
    <x v="185"/>
  </r>
  <r>
    <n v="257"/>
    <n v="258"/>
    <n v="290"/>
    <x v="207"/>
    <x v="1"/>
    <x v="207"/>
    <x v="207"/>
  </r>
  <r>
    <n v="258"/>
    <n v="259"/>
    <n v="7375"/>
    <x v="209"/>
    <x v="0"/>
    <x v="209"/>
    <x v="209"/>
  </r>
  <r>
    <n v="259"/>
    <n v="260"/>
    <n v="7"/>
    <x v="203"/>
    <x v="1"/>
    <x v="203"/>
    <x v="203"/>
  </r>
  <r>
    <n v="260"/>
    <n v="261"/>
    <n v="24735"/>
    <x v="210"/>
    <x v="0"/>
    <x v="210"/>
    <x v="210"/>
  </r>
  <r>
    <n v="261"/>
    <n v="262"/>
    <n v="6215"/>
    <x v="211"/>
    <x v="0"/>
    <x v="211"/>
    <x v="211"/>
  </r>
  <r>
    <n v="262"/>
    <n v="263"/>
    <n v="6241"/>
    <x v="212"/>
    <x v="0"/>
    <x v="212"/>
    <x v="212"/>
  </r>
  <r>
    <n v="263"/>
    <n v="264"/>
    <n v="6219"/>
    <x v="213"/>
    <x v="0"/>
    <x v="213"/>
    <x v="213"/>
  </r>
  <r>
    <n v="264"/>
    <n v="265"/>
    <n v="38204"/>
    <x v="214"/>
    <x v="0"/>
    <x v="214"/>
    <x v="214"/>
  </r>
  <r>
    <n v="265"/>
    <n v="266"/>
    <n v="1056"/>
    <x v="213"/>
    <x v="1"/>
    <x v="213"/>
    <x v="213"/>
  </r>
  <r>
    <n v="266"/>
    <n v="267"/>
    <n v="3"/>
    <x v="195"/>
    <x v="1"/>
    <x v="195"/>
    <x v="195"/>
  </r>
  <r>
    <n v="267"/>
    <n v="268"/>
    <n v="3351"/>
    <x v="215"/>
    <x v="0"/>
    <x v="215"/>
    <x v="215"/>
  </r>
  <r>
    <n v="268"/>
    <n v="269"/>
    <n v="17751"/>
    <x v="216"/>
    <x v="0"/>
    <x v="216"/>
    <x v="216"/>
  </r>
  <r>
    <n v="269"/>
    <n v="270"/>
    <n v="26271"/>
    <x v="217"/>
    <x v="0"/>
    <x v="217"/>
    <x v="217"/>
  </r>
  <r>
    <n v="270"/>
    <n v="271"/>
    <n v="15022"/>
    <x v="218"/>
    <x v="0"/>
    <x v="218"/>
    <x v="218"/>
  </r>
  <r>
    <n v="271"/>
    <n v="272"/>
    <n v="6137"/>
    <x v="219"/>
    <x v="0"/>
    <x v="219"/>
    <x v="219"/>
  </r>
  <r>
    <n v="272"/>
    <n v="273"/>
    <n v="12847"/>
    <x v="220"/>
    <x v="0"/>
    <x v="220"/>
    <x v="220"/>
  </r>
  <r>
    <n v="273"/>
    <n v="274"/>
    <n v="45285"/>
    <x v="221"/>
    <x v="0"/>
    <x v="221"/>
    <x v="221"/>
  </r>
  <r>
    <n v="274"/>
    <n v="275"/>
    <n v="371"/>
    <x v="219"/>
    <x v="1"/>
    <x v="219"/>
    <x v="219"/>
  </r>
  <r>
    <n v="275"/>
    <n v="276"/>
    <n v="37391"/>
    <x v="222"/>
    <x v="0"/>
    <x v="222"/>
    <x v="222"/>
  </r>
  <r>
    <n v="276"/>
    <n v="277"/>
    <n v="11128"/>
    <x v="223"/>
    <x v="0"/>
    <x v="223"/>
    <x v="223"/>
  </r>
  <r>
    <n v="277"/>
    <n v="278"/>
    <n v="9738"/>
    <x v="224"/>
    <x v="0"/>
    <x v="224"/>
    <x v="224"/>
  </r>
  <r>
    <n v="278"/>
    <n v="279"/>
    <n v="22757"/>
    <x v="225"/>
    <x v="0"/>
    <x v="225"/>
    <x v="225"/>
  </r>
  <r>
    <n v="279"/>
    <n v="280"/>
    <n v="7315"/>
    <x v="226"/>
    <x v="0"/>
    <x v="226"/>
    <x v="226"/>
  </r>
  <r>
    <n v="280"/>
    <n v="281"/>
    <n v="15358"/>
    <x v="227"/>
    <x v="0"/>
    <x v="227"/>
    <x v="227"/>
  </r>
  <r>
    <n v="281"/>
    <n v="282"/>
    <n v="10782"/>
    <x v="228"/>
    <x v="0"/>
    <x v="228"/>
    <x v="228"/>
  </r>
  <r>
    <n v="282"/>
    <n v="283"/>
    <n v="7012"/>
    <x v="229"/>
    <x v="0"/>
    <x v="229"/>
    <x v="229"/>
  </r>
  <r>
    <n v="283"/>
    <n v="284"/>
    <n v="19135"/>
    <x v="230"/>
    <x v="0"/>
    <x v="230"/>
    <x v="230"/>
  </r>
  <r>
    <n v="284"/>
    <n v="285"/>
    <n v="601"/>
    <x v="226"/>
    <x v="1"/>
    <x v="226"/>
    <x v="226"/>
  </r>
  <r>
    <n v="285"/>
    <n v="286"/>
    <n v="13569"/>
    <x v="231"/>
    <x v="0"/>
    <x v="231"/>
    <x v="231"/>
  </r>
  <r>
    <n v="286"/>
    <n v="287"/>
    <n v="575"/>
    <x v="221"/>
    <x v="1"/>
    <x v="221"/>
    <x v="221"/>
  </r>
  <r>
    <n v="287"/>
    <n v="288"/>
    <n v="32416"/>
    <x v="232"/>
    <x v="0"/>
    <x v="232"/>
    <x v="232"/>
  </r>
  <r>
    <n v="288"/>
    <n v="289"/>
    <n v="13296"/>
    <x v="233"/>
    <x v="0"/>
    <x v="233"/>
    <x v="233"/>
  </r>
  <r>
    <n v="289"/>
    <n v="290"/>
    <n v="44620"/>
    <x v="234"/>
    <x v="0"/>
    <x v="234"/>
    <x v="234"/>
  </r>
  <r>
    <n v="290"/>
    <n v="291"/>
    <n v="42948"/>
    <x v="235"/>
    <x v="0"/>
    <x v="235"/>
    <x v="235"/>
  </r>
  <r>
    <n v="291"/>
    <n v="292"/>
    <n v="52223"/>
    <x v="236"/>
    <x v="0"/>
    <x v="236"/>
    <x v="236"/>
  </r>
  <r>
    <n v="292"/>
    <n v="293"/>
    <n v="36622"/>
    <x v="237"/>
    <x v="0"/>
    <x v="237"/>
    <x v="237"/>
  </r>
  <r>
    <n v="293"/>
    <n v="294"/>
    <n v="10114"/>
    <x v="238"/>
    <x v="0"/>
    <x v="238"/>
    <x v="238"/>
  </r>
  <r>
    <n v="294"/>
    <n v="295"/>
    <n v="29680"/>
    <x v="239"/>
    <x v="0"/>
    <x v="239"/>
    <x v="239"/>
  </r>
  <r>
    <n v="295"/>
    <n v="296"/>
    <n v="4651"/>
    <x v="240"/>
    <x v="0"/>
    <x v="240"/>
    <x v="240"/>
  </r>
  <r>
    <n v="296"/>
    <n v="297"/>
    <n v="19526"/>
    <x v="241"/>
    <x v="0"/>
    <x v="241"/>
    <x v="241"/>
  </r>
  <r>
    <n v="297"/>
    <n v="298"/>
    <n v="4844"/>
    <x v="242"/>
    <x v="0"/>
    <x v="242"/>
    <x v="242"/>
  </r>
  <r>
    <n v="298"/>
    <n v="299"/>
    <n v="4427"/>
    <x v="243"/>
    <x v="0"/>
    <x v="243"/>
    <x v="243"/>
  </r>
  <r>
    <n v="299"/>
    <n v="300"/>
    <n v="16414"/>
    <x v="244"/>
    <x v="0"/>
    <x v="244"/>
    <x v="244"/>
  </r>
  <r>
    <n v="300"/>
    <n v="301"/>
    <n v="389"/>
    <x v="239"/>
    <x v="1"/>
    <x v="239"/>
    <x v="239"/>
  </r>
  <r>
    <n v="301"/>
    <n v="302"/>
    <n v="14249"/>
    <x v="245"/>
    <x v="0"/>
    <x v="245"/>
    <x v="245"/>
  </r>
  <r>
    <n v="302"/>
    <n v="303"/>
    <n v="9526"/>
    <x v="246"/>
    <x v="0"/>
    <x v="246"/>
    <x v="246"/>
  </r>
  <r>
    <n v="303"/>
    <n v="304"/>
    <n v="8442"/>
    <x v="247"/>
    <x v="0"/>
    <x v="247"/>
    <x v="247"/>
  </r>
  <r>
    <n v="304"/>
    <n v="305"/>
    <n v="31400"/>
    <x v="248"/>
    <x v="0"/>
    <x v="248"/>
    <x v="248"/>
  </r>
  <r>
    <n v="305"/>
    <n v="306"/>
    <n v="13239"/>
    <x v="249"/>
    <x v="0"/>
    <x v="249"/>
    <x v="249"/>
  </r>
  <r>
    <n v="306"/>
    <n v="307"/>
    <n v="8607"/>
    <x v="250"/>
    <x v="0"/>
    <x v="250"/>
    <x v="250"/>
  </r>
  <r>
    <n v="307"/>
    <n v="308"/>
    <n v="11022"/>
    <x v="251"/>
    <x v="0"/>
    <x v="251"/>
    <x v="251"/>
  </r>
  <r>
    <n v="308"/>
    <n v="309"/>
    <n v="2732"/>
    <x v="252"/>
    <x v="0"/>
    <x v="252"/>
    <x v="252"/>
  </r>
  <r>
    <n v="309"/>
    <n v="310"/>
    <n v="14446"/>
    <x v="253"/>
    <x v="0"/>
    <x v="253"/>
    <x v="253"/>
  </r>
  <r>
    <n v="310"/>
    <n v="311"/>
    <n v="6917"/>
    <x v="254"/>
    <x v="0"/>
    <x v="254"/>
    <x v="254"/>
  </r>
  <r>
    <n v="311"/>
    <n v="312"/>
    <n v="52383"/>
    <x v="255"/>
    <x v="0"/>
    <x v="255"/>
    <x v="255"/>
  </r>
  <r>
    <n v="312"/>
    <n v="313"/>
    <n v="31026"/>
    <x v="256"/>
    <x v="0"/>
    <x v="256"/>
    <x v="256"/>
  </r>
  <r>
    <n v="313"/>
    <n v="314"/>
    <n v="10159"/>
    <x v="257"/>
    <x v="0"/>
    <x v="257"/>
    <x v="257"/>
  </r>
  <r>
    <n v="314"/>
    <n v="315"/>
    <n v="33012"/>
    <x v="258"/>
    <x v="0"/>
    <x v="258"/>
    <x v="258"/>
  </r>
  <r>
    <n v="315"/>
    <n v="316"/>
    <n v="40107"/>
    <x v="259"/>
    <x v="0"/>
    <x v="259"/>
    <x v="259"/>
  </r>
  <r>
    <n v="316"/>
    <n v="317"/>
    <n v="18839"/>
    <x v="260"/>
    <x v="0"/>
    <x v="260"/>
    <x v="260"/>
  </r>
  <r>
    <n v="317"/>
    <n v="318"/>
    <n v="5779"/>
    <x v="261"/>
    <x v="0"/>
    <x v="261"/>
    <x v="261"/>
  </r>
  <r>
    <n v="318"/>
    <n v="319"/>
    <n v="13921"/>
    <x v="262"/>
    <x v="0"/>
    <x v="262"/>
    <x v="262"/>
  </r>
  <r>
    <n v="319"/>
    <n v="320"/>
    <n v="10851"/>
    <x v="263"/>
    <x v="0"/>
    <x v="263"/>
    <x v="263"/>
  </r>
  <r>
    <n v="320"/>
    <n v="321"/>
    <n v="30881"/>
    <x v="264"/>
    <x v="0"/>
    <x v="264"/>
    <x v="264"/>
  </r>
  <r>
    <n v="321"/>
    <n v="322"/>
    <n v="21410"/>
    <x v="265"/>
    <x v="0"/>
    <x v="265"/>
    <x v="265"/>
  </r>
  <r>
    <n v="322"/>
    <n v="323"/>
    <n v="299"/>
    <x v="255"/>
    <x v="1"/>
    <x v="255"/>
    <x v="255"/>
  </r>
  <r>
    <n v="323"/>
    <n v="324"/>
    <n v="17956"/>
    <x v="266"/>
    <x v="0"/>
    <x v="266"/>
    <x v="266"/>
  </r>
  <r>
    <n v="324"/>
    <n v="325"/>
    <n v="14948"/>
    <x v="267"/>
    <x v="0"/>
    <x v="267"/>
    <x v="267"/>
  </r>
  <r>
    <n v="325"/>
    <n v="326"/>
    <n v="1395"/>
    <x v="265"/>
    <x v="1"/>
    <x v="265"/>
    <x v="265"/>
  </r>
  <r>
    <n v="326"/>
    <n v="327"/>
    <n v="238"/>
    <x v="259"/>
    <x v="1"/>
    <x v="259"/>
    <x v="259"/>
  </r>
  <r>
    <n v="327"/>
    <n v="328"/>
    <n v="23463"/>
    <x v="268"/>
    <x v="0"/>
    <x v="268"/>
    <x v="268"/>
  </r>
  <r>
    <n v="328"/>
    <n v="329"/>
    <n v="4271"/>
    <x v="267"/>
    <x v="1"/>
    <x v="267"/>
    <x v="267"/>
  </r>
  <r>
    <n v="329"/>
    <n v="330"/>
    <n v="1466"/>
    <x v="264"/>
    <x v="1"/>
    <x v="264"/>
    <x v="264"/>
  </r>
  <r>
    <n v="330"/>
    <n v="331"/>
    <n v="19260"/>
    <x v="269"/>
    <x v="0"/>
    <x v="269"/>
    <x v="269"/>
  </r>
  <r>
    <n v="331"/>
    <n v="332"/>
    <n v="14964"/>
    <x v="270"/>
    <x v="0"/>
    <x v="270"/>
    <x v="270"/>
  </r>
  <r>
    <n v="332"/>
    <n v="333"/>
    <n v="19599"/>
    <x v="271"/>
    <x v="0"/>
    <x v="271"/>
    <x v="271"/>
  </r>
  <r>
    <n v="333"/>
    <n v="334"/>
    <n v="41211"/>
    <x v="272"/>
    <x v="0"/>
    <x v="272"/>
    <x v="272"/>
  </r>
  <r>
    <n v="334"/>
    <n v="335"/>
    <n v="7314"/>
    <x v="273"/>
    <x v="0"/>
    <x v="273"/>
    <x v="273"/>
  </r>
  <r>
    <n v="335"/>
    <n v="336"/>
    <n v="11610"/>
    <x v="274"/>
    <x v="0"/>
    <x v="274"/>
    <x v="274"/>
  </r>
  <r>
    <n v="336"/>
    <n v="337"/>
    <n v="1048"/>
    <x v="273"/>
    <x v="1"/>
    <x v="273"/>
    <x v="273"/>
  </r>
  <r>
    <n v="337"/>
    <n v="338"/>
    <n v="34266"/>
    <x v="275"/>
    <x v="0"/>
    <x v="275"/>
    <x v="275"/>
  </r>
  <r>
    <n v="338"/>
    <n v="339"/>
    <n v="13223"/>
    <x v="276"/>
    <x v="0"/>
    <x v="276"/>
    <x v="276"/>
  </r>
  <r>
    <n v="339"/>
    <n v="340"/>
    <n v="21337"/>
    <x v="277"/>
    <x v="0"/>
    <x v="277"/>
    <x v="277"/>
  </r>
  <r>
    <n v="340"/>
    <n v="341"/>
    <n v="20711"/>
    <x v="278"/>
    <x v="0"/>
    <x v="278"/>
    <x v="278"/>
  </r>
  <r>
    <n v="341"/>
    <n v="342"/>
    <n v="83"/>
    <x v="276"/>
    <x v="1"/>
    <x v="276"/>
    <x v="276"/>
  </r>
  <r>
    <n v="342"/>
    <n v="343"/>
    <n v="1491"/>
    <x v="279"/>
    <x v="0"/>
    <x v="279"/>
    <x v="279"/>
  </r>
  <r>
    <n v="343"/>
    <n v="344"/>
    <n v="6"/>
    <x v="279"/>
    <x v="1"/>
    <x v="279"/>
    <x v="279"/>
  </r>
  <r>
    <n v="344"/>
    <n v="345"/>
    <n v="302"/>
    <x v="280"/>
    <x v="0"/>
    <x v="280"/>
    <x v="280"/>
  </r>
  <r>
    <n v="345"/>
    <n v="346"/>
    <n v="1440"/>
    <x v="281"/>
    <x v="0"/>
    <x v="281"/>
    <x v="281"/>
  </r>
  <r>
    <n v="346"/>
    <n v="347"/>
    <n v="5612"/>
    <x v="282"/>
    <x v="0"/>
    <x v="282"/>
    <x v="282"/>
  </r>
  <r>
    <n v="347"/>
    <n v="348"/>
    <n v="10153"/>
    <x v="283"/>
    <x v="0"/>
    <x v="283"/>
    <x v="283"/>
  </r>
  <r>
    <n v="348"/>
    <n v="349"/>
    <n v="13836"/>
    <x v="284"/>
    <x v="0"/>
    <x v="284"/>
    <x v="284"/>
  </r>
  <r>
    <n v="349"/>
    <n v="350"/>
    <n v="6225"/>
    <x v="285"/>
    <x v="0"/>
    <x v="285"/>
    <x v="285"/>
  </r>
  <r>
    <n v="350"/>
    <n v="351"/>
    <n v="21115"/>
    <x v="286"/>
    <x v="0"/>
    <x v="286"/>
    <x v="286"/>
  </r>
  <r>
    <n v="351"/>
    <n v="352"/>
    <n v="686"/>
    <x v="287"/>
    <x v="0"/>
    <x v="287"/>
    <x v="287"/>
  </r>
  <r>
    <n v="352"/>
    <n v="353"/>
    <n v="13157"/>
    <x v="288"/>
    <x v="0"/>
    <x v="288"/>
    <x v="288"/>
  </r>
  <r>
    <n v="353"/>
    <n v="354"/>
    <n v="12309"/>
    <x v="289"/>
    <x v="0"/>
    <x v="289"/>
    <x v="289"/>
  </r>
  <r>
    <n v="354"/>
    <n v="355"/>
    <n v="226"/>
    <x v="286"/>
    <x v="1"/>
    <x v="286"/>
    <x v="286"/>
  </r>
  <r>
    <n v="355"/>
    <n v="356"/>
    <n v="16341"/>
    <x v="290"/>
    <x v="0"/>
    <x v="290"/>
    <x v="290"/>
  </r>
  <r>
    <n v="356"/>
    <n v="357"/>
    <n v="10894"/>
    <x v="291"/>
    <x v="0"/>
    <x v="291"/>
    <x v="291"/>
  </r>
  <r>
    <n v="357"/>
    <n v="358"/>
    <n v="14137"/>
    <x v="292"/>
    <x v="0"/>
    <x v="292"/>
    <x v="292"/>
  </r>
  <r>
    <n v="358"/>
    <n v="359"/>
    <n v="18533"/>
    <x v="293"/>
    <x v="0"/>
    <x v="293"/>
    <x v="293"/>
  </r>
  <r>
    <n v="359"/>
    <n v="360"/>
    <n v="6449"/>
    <x v="294"/>
    <x v="0"/>
    <x v="294"/>
    <x v="294"/>
  </r>
  <r>
    <n v="360"/>
    <n v="361"/>
    <n v="18174"/>
    <x v="295"/>
    <x v="0"/>
    <x v="295"/>
    <x v="295"/>
  </r>
  <r>
    <n v="361"/>
    <n v="362"/>
    <n v="4973"/>
    <x v="296"/>
    <x v="0"/>
    <x v="296"/>
    <x v="296"/>
  </r>
  <r>
    <n v="362"/>
    <n v="363"/>
    <n v="66"/>
    <x v="294"/>
    <x v="1"/>
    <x v="294"/>
    <x v="294"/>
  </r>
  <r>
    <n v="363"/>
    <n v="364"/>
    <n v="6276"/>
    <x v="297"/>
    <x v="0"/>
    <x v="297"/>
    <x v="297"/>
  </r>
  <r>
    <n v="364"/>
    <n v="365"/>
    <n v="5884"/>
    <x v="298"/>
    <x v="0"/>
    <x v="298"/>
    <x v="298"/>
  </r>
  <r>
    <n v="365"/>
    <n v="366"/>
    <n v="11368"/>
    <x v="299"/>
    <x v="0"/>
    <x v="299"/>
    <x v="299"/>
  </r>
  <r>
    <n v="366"/>
    <n v="367"/>
    <n v="16492"/>
    <x v="300"/>
    <x v="0"/>
    <x v="300"/>
    <x v="300"/>
  </r>
  <r>
    <n v="367"/>
    <n v="368"/>
    <n v="3899"/>
    <x v="301"/>
    <x v="0"/>
    <x v="301"/>
    <x v="301"/>
  </r>
  <r>
    <n v="368"/>
    <n v="369"/>
    <n v="18305"/>
    <x v="302"/>
    <x v="0"/>
    <x v="302"/>
    <x v="302"/>
  </r>
  <r>
    <n v="369"/>
    <n v="370"/>
    <n v="14332"/>
    <x v="303"/>
    <x v="0"/>
    <x v="303"/>
    <x v="303"/>
  </r>
  <r>
    <n v="370"/>
    <n v="371"/>
    <n v="16849"/>
    <x v="304"/>
    <x v="0"/>
    <x v="304"/>
    <x v="304"/>
  </r>
  <r>
    <n v="371"/>
    <n v="372"/>
    <n v="7283"/>
    <x v="305"/>
    <x v="0"/>
    <x v="305"/>
    <x v="305"/>
  </r>
  <r>
    <n v="372"/>
    <n v="373"/>
    <n v="812"/>
    <x v="304"/>
    <x v="1"/>
    <x v="304"/>
    <x v="304"/>
  </r>
  <r>
    <n v="373"/>
    <n v="374"/>
    <n v="1670"/>
    <x v="306"/>
    <x v="0"/>
    <x v="306"/>
    <x v="306"/>
  </r>
  <r>
    <n v="374"/>
    <n v="375"/>
    <n v="10157"/>
    <x v="307"/>
    <x v="0"/>
    <x v="307"/>
    <x v="307"/>
  </r>
  <r>
    <n v="375"/>
    <n v="376"/>
    <n v="12494"/>
    <x v="308"/>
    <x v="0"/>
    <x v="308"/>
    <x v="308"/>
  </r>
  <r>
    <n v="376"/>
    <n v="377"/>
    <n v="561"/>
    <x v="308"/>
    <x v="1"/>
    <x v="308"/>
    <x v="3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D8C10-7E3B-4841-A665-A42CAE2CD85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313" firstHeaderRow="1" firstDataRow="1" firstDataCol="2"/>
  <pivotFields count="12">
    <pivotField compact="0" numFmtId="1" outline="0" showAll="0"/>
    <pivotField dataField="1" compact="0" numFmtId="164" outline="0" showAll="0"/>
    <pivotField compact="0" numFmtId="1" outline="0" showAll="0"/>
    <pivotField compact="0" numFmtId="1" outline="0" showAll="0"/>
    <pivotField compact="0" numFmtId="1" outline="0" showAll="0" defaultSubtotal="0">
      <items count="22">
        <item x="13"/>
        <item x="4"/>
        <item x="20"/>
        <item x="9"/>
        <item x="11"/>
        <item x="19"/>
        <item x="14"/>
        <item x="2"/>
        <item x="18"/>
        <item x="1"/>
        <item x="5"/>
        <item x="7"/>
        <item x="6"/>
        <item x="17"/>
        <item x="3"/>
        <item x="16"/>
        <item x="8"/>
        <item x="21"/>
        <item x="12"/>
        <item x="15"/>
        <item x="10"/>
        <item x="0"/>
      </items>
    </pivotField>
    <pivotField compact="0" numFmtId="1" outline="0" showAll="0"/>
    <pivotField axis="axisRow" compact="0" outline="0" showAll="0" defaultSubtotal="0">
      <items count="309">
        <item x="228"/>
        <item x="231"/>
        <item x="233"/>
        <item x="200"/>
        <item x="212"/>
        <item x="175"/>
        <item x="197"/>
        <item x="214"/>
        <item x="232"/>
        <item x="248"/>
        <item x="255"/>
        <item x="268"/>
        <item x="266"/>
        <item x="275"/>
        <item x="256"/>
        <item x="235"/>
        <item x="270"/>
        <item x="277"/>
        <item x="272"/>
        <item x="286"/>
        <item x="259"/>
        <item x="239"/>
        <item x="221"/>
        <item x="237"/>
        <item x="225"/>
        <item x="226"/>
        <item x="159"/>
        <item x="193"/>
        <item x="274"/>
        <item x="291"/>
        <item x="288"/>
        <item x="289"/>
        <item x="273"/>
        <item x="283"/>
        <item x="284"/>
        <item x="290"/>
        <item x="292"/>
        <item x="278"/>
        <item x="267"/>
        <item x="269"/>
        <item x="276"/>
        <item x="265"/>
        <item x="258"/>
        <item x="253"/>
        <item x="234"/>
        <item x="236"/>
        <item x="217"/>
        <item x="216"/>
        <item x="192"/>
        <item x="182"/>
        <item x="201"/>
        <item x="156"/>
        <item x="230"/>
        <item x="191"/>
        <item x="202"/>
        <item x="206"/>
        <item x="249"/>
        <item x="210"/>
        <item x="241"/>
        <item x="238"/>
        <item x="252"/>
        <item x="251"/>
        <item x="257"/>
        <item x="245"/>
        <item x="264"/>
        <item x="260"/>
        <item x="262"/>
        <item x="271"/>
        <item x="247"/>
        <item x="263"/>
        <item x="227"/>
        <item x="218"/>
        <item x="243"/>
        <item x="211"/>
        <item x="244"/>
        <item x="261"/>
        <item x="250"/>
        <item x="246"/>
        <item x="254"/>
        <item x="240"/>
        <item x="242"/>
        <item x="223"/>
        <item x="224"/>
        <item x="215"/>
        <item x="195"/>
        <item x="194"/>
        <item x="184"/>
        <item x="170"/>
        <item x="164"/>
        <item x="199"/>
        <item x="185"/>
        <item x="174"/>
        <item x="177"/>
        <item x="165"/>
        <item x="153"/>
        <item x="207"/>
        <item x="180"/>
        <item x="173"/>
        <item x="152"/>
        <item x="179"/>
        <item x="154"/>
        <item x="162"/>
        <item x="158"/>
        <item x="163"/>
        <item x="150"/>
        <item x="157"/>
        <item x="143"/>
        <item x="151"/>
        <item x="160"/>
        <item x="146"/>
        <item x="141"/>
        <item x="155"/>
        <item x="147"/>
        <item x="145"/>
        <item x="149"/>
        <item x="139"/>
        <item x="140"/>
        <item x="144"/>
        <item x="142"/>
        <item x="148"/>
        <item x="9"/>
        <item x="13"/>
        <item x="14"/>
        <item x="37"/>
        <item x="40"/>
        <item x="22"/>
        <item x="35"/>
        <item x="25"/>
        <item x="4"/>
        <item x="6"/>
        <item x="30"/>
        <item x="10"/>
        <item x="2"/>
        <item x="3"/>
        <item x="7"/>
        <item x="28"/>
        <item x="5"/>
        <item x="61"/>
        <item x="68"/>
        <item x="48"/>
        <item x="21"/>
        <item x="18"/>
        <item x="16"/>
        <item x="45"/>
        <item x="11"/>
        <item x="8"/>
        <item x="51"/>
        <item x="38"/>
        <item x="62"/>
        <item x="0"/>
        <item x="12"/>
        <item x="29"/>
        <item x="15"/>
        <item x="33"/>
        <item x="56"/>
        <item x="64"/>
        <item x="54"/>
        <item x="20"/>
        <item x="41"/>
        <item x="27"/>
        <item x="36"/>
        <item x="39"/>
        <item x="19"/>
        <item x="23"/>
        <item x="17"/>
        <item x="108"/>
        <item x="94"/>
        <item x="99"/>
        <item x="116"/>
        <item x="114"/>
        <item x="113"/>
        <item x="109"/>
        <item x="47"/>
        <item x="86"/>
        <item x="73"/>
        <item x="100"/>
        <item x="107"/>
        <item x="97"/>
        <item x="34"/>
        <item x="102"/>
        <item x="103"/>
        <item x="89"/>
        <item x="72"/>
        <item x="1"/>
        <item x="80"/>
        <item x="53"/>
        <item x="111"/>
        <item x="136"/>
        <item x="76"/>
        <item x="106"/>
        <item x="135"/>
        <item x="126"/>
        <item x="133"/>
        <item x="130"/>
        <item x="128"/>
        <item x="125"/>
        <item x="119"/>
        <item x="127"/>
        <item x="118"/>
        <item x="117"/>
        <item x="129"/>
        <item x="67"/>
        <item x="59"/>
        <item x="81"/>
        <item x="87"/>
        <item x="77"/>
        <item x="65"/>
        <item x="121"/>
        <item x="137"/>
        <item x="138"/>
        <item x="120"/>
        <item x="123"/>
        <item x="134"/>
        <item x="124"/>
        <item x="101"/>
        <item x="112"/>
        <item x="44"/>
        <item x="57"/>
        <item x="74"/>
        <item x="96"/>
        <item x="122"/>
        <item x="104"/>
        <item x="82"/>
        <item x="84"/>
        <item x="78"/>
        <item x="88"/>
        <item x="63"/>
        <item x="50"/>
        <item x="52"/>
        <item x="24"/>
        <item x="32"/>
        <item x="308"/>
        <item x="304"/>
        <item x="303"/>
        <item x="302"/>
        <item x="305"/>
        <item x="300"/>
        <item x="299"/>
        <item x="295"/>
        <item x="307"/>
        <item x="306"/>
        <item x="49"/>
        <item x="43"/>
        <item x="93"/>
        <item x="79"/>
        <item x="105"/>
        <item x="83"/>
        <item x="115"/>
        <item x="75"/>
        <item x="55"/>
        <item x="71"/>
        <item x="31"/>
        <item x="60"/>
        <item x="205"/>
        <item x="222"/>
        <item x="186"/>
        <item x="167"/>
        <item x="168"/>
        <item x="209"/>
        <item x="220"/>
        <item x="198"/>
        <item x="181"/>
        <item x="204"/>
        <item x="178"/>
        <item x="208"/>
        <item x="187"/>
        <item x="190"/>
        <item x="172"/>
        <item x="176"/>
        <item x="131"/>
        <item x="132"/>
        <item x="110"/>
        <item x="91"/>
        <item x="92"/>
        <item x="58"/>
        <item x="85"/>
        <item x="95"/>
        <item x="98"/>
        <item x="90"/>
        <item x="46"/>
        <item x="70"/>
        <item x="42"/>
        <item x="66"/>
        <item x="69"/>
        <item x="26"/>
        <item x="301"/>
        <item x="297"/>
        <item x="298"/>
        <item x="293"/>
        <item x="294"/>
        <item x="296"/>
        <item x="229"/>
        <item x="219"/>
        <item x="213"/>
        <item x="203"/>
        <item x="189"/>
        <item x="183"/>
        <item x="196"/>
        <item x="188"/>
        <item x="166"/>
        <item x="169"/>
        <item x="171"/>
        <item x="161"/>
        <item x="285"/>
        <item x="282"/>
        <item x="281"/>
        <item x="287"/>
        <item x="279"/>
        <item x="280"/>
      </items>
    </pivotField>
    <pivotField axis="axisRow" compact="0" outline="0" showAll="0">
      <items count="310">
        <item x="17"/>
        <item x="20"/>
        <item x="27"/>
        <item x="36"/>
        <item x="58"/>
        <item x="92"/>
        <item x="121"/>
        <item x="285"/>
        <item x="1"/>
        <item x="80"/>
        <item x="53"/>
        <item x="22"/>
        <item x="3"/>
        <item x="25"/>
        <item x="7"/>
        <item x="4"/>
        <item x="6"/>
        <item x="276"/>
        <item x="269"/>
        <item x="250"/>
        <item x="223"/>
        <item x="251"/>
        <item x="264"/>
        <item x="247"/>
        <item x="218"/>
        <item x="284"/>
        <item x="290"/>
        <item x="292"/>
        <item x="278"/>
        <item x="216"/>
        <item x="201"/>
        <item x="217"/>
        <item x="192"/>
        <item x="156"/>
        <item x="182"/>
        <item x="48"/>
        <item x="147"/>
        <item x="145"/>
        <item x="149"/>
        <item x="120"/>
        <item x="101"/>
        <item x="257"/>
        <item x="143"/>
        <item x="151"/>
        <item x="150"/>
        <item x="158"/>
        <item x="163"/>
        <item x="157"/>
        <item x="177"/>
        <item x="185"/>
        <item x="174"/>
        <item x="165"/>
        <item x="91"/>
        <item x="246"/>
        <item x="114"/>
        <item x="43"/>
        <item x="95"/>
        <item x="188"/>
        <item x="8"/>
        <item x="50"/>
        <item x="52"/>
        <item x="33"/>
        <item x="81"/>
        <item x="77"/>
        <item x="113"/>
        <item x="46"/>
        <item x="70"/>
        <item x="106"/>
        <item x="135"/>
        <item x="133"/>
        <item x="126"/>
        <item x="130"/>
        <item x="211"/>
        <item x="258"/>
        <item x="234"/>
        <item x="253"/>
        <item x="191"/>
        <item x="243"/>
        <item x="123"/>
        <item x="124"/>
        <item x="134"/>
        <item x="159"/>
        <item x="297"/>
        <item x="107"/>
        <item x="21"/>
        <item x="18"/>
        <item x="39"/>
        <item x="15"/>
        <item x="62"/>
        <item x="138"/>
        <item x="173"/>
        <item x="179"/>
        <item x="162"/>
        <item x="154"/>
        <item x="152"/>
        <item x="189"/>
        <item x="137"/>
        <item x="2"/>
        <item x="235"/>
        <item x="141"/>
        <item x="237"/>
        <item x="226"/>
        <item x="193"/>
        <item x="97"/>
        <item x="275"/>
        <item x="248"/>
        <item x="205"/>
        <item x="222"/>
        <item x="279"/>
        <item x="117"/>
        <item x="23"/>
        <item x="132"/>
        <item x="100"/>
        <item x="244"/>
        <item x="171"/>
        <item x="161"/>
        <item x="198"/>
        <item x="220"/>
        <item x="209"/>
        <item x="181"/>
        <item x="215"/>
        <item x="263"/>
        <item x="49"/>
        <item x="180"/>
        <item x="90"/>
        <item x="280"/>
        <item x="287"/>
        <item x="252"/>
        <item x="176"/>
        <item x="212"/>
        <item x="225"/>
        <item x="59"/>
        <item x="102"/>
        <item x="261"/>
        <item x="271"/>
        <item x="262"/>
        <item x="245"/>
        <item x="288"/>
        <item x="273"/>
        <item x="267"/>
        <item x="75"/>
        <item x="71"/>
        <item x="233"/>
        <item x="166"/>
        <item x="142"/>
        <item x="148"/>
        <item x="26"/>
        <item x="228"/>
        <item x="295"/>
        <item x="82"/>
        <item x="29"/>
        <item x="144"/>
        <item x="16"/>
        <item x="116"/>
        <item x="88"/>
        <item x="105"/>
        <item x="115"/>
        <item x="5"/>
        <item x="87"/>
        <item x="197"/>
        <item x="232"/>
        <item x="12"/>
        <item x="118"/>
        <item x="303"/>
        <item x="200"/>
        <item x="172"/>
        <item x="31"/>
        <item x="72"/>
        <item x="270"/>
        <item x="219"/>
        <item x="196"/>
        <item x="169"/>
        <item x="168"/>
        <item x="109"/>
        <item x="35"/>
        <item x="256"/>
        <item x="76"/>
        <item x="282"/>
        <item x="131"/>
        <item x="67"/>
        <item x="79"/>
        <item x="94"/>
        <item x="195"/>
        <item x="194"/>
        <item x="164"/>
        <item x="241"/>
        <item x="249"/>
        <item x="238"/>
        <item x="230"/>
        <item x="184"/>
        <item x="170"/>
        <item x="61"/>
        <item x="153"/>
        <item x="155"/>
        <item x="111"/>
        <item x="110"/>
        <item x="306"/>
        <item x="128"/>
        <item x="125"/>
        <item x="129"/>
        <item x="55"/>
        <item x="289"/>
        <item x="103"/>
        <item x="277"/>
        <item x="214"/>
        <item x="89"/>
        <item x="240"/>
        <item x="260"/>
        <item x="199"/>
        <item x="207"/>
        <item x="45"/>
        <item x="206"/>
        <item x="254"/>
        <item x="281"/>
        <item x="227"/>
        <item x="11"/>
        <item x="266"/>
        <item x="60"/>
        <item x="108"/>
        <item x="272"/>
        <item x="34"/>
        <item x="221"/>
        <item x="300"/>
        <item x="9"/>
        <item x="13"/>
        <item x="37"/>
        <item x="40"/>
        <item x="14"/>
        <item x="268"/>
        <item x="66"/>
        <item x="69"/>
        <item x="210"/>
        <item x="136"/>
        <item x="28"/>
        <item x="30"/>
        <item x="63"/>
        <item x="160"/>
        <item x="140"/>
        <item x="301"/>
        <item x="98"/>
        <item x="24"/>
        <item x="32"/>
        <item x="259"/>
        <item x="203"/>
        <item x="44"/>
        <item x="57"/>
        <item x="307"/>
        <item x="308"/>
        <item x="304"/>
        <item x="305"/>
        <item x="302"/>
        <item x="299"/>
        <item x="84"/>
        <item x="293"/>
        <item x="298"/>
        <item x="294"/>
        <item x="296"/>
        <item x="42"/>
        <item x="93"/>
        <item x="242"/>
        <item x="183"/>
        <item x="96"/>
        <item x="122"/>
        <item x="104"/>
        <item x="274"/>
        <item x="291"/>
        <item x="112"/>
        <item x="56"/>
        <item x="64"/>
        <item x="54"/>
        <item x="265"/>
        <item x="255"/>
        <item x="283"/>
        <item x="236"/>
        <item x="47"/>
        <item x="175"/>
        <item x="99"/>
        <item x="0"/>
        <item x="146"/>
        <item x="139"/>
        <item x="10"/>
        <item x="38"/>
        <item x="202"/>
        <item x="224"/>
        <item x="239"/>
        <item x="167"/>
        <item x="186"/>
        <item x="78"/>
        <item x="73"/>
        <item x="86"/>
        <item x="231"/>
        <item x="83"/>
        <item x="213"/>
        <item x="65"/>
        <item x="178"/>
        <item x="204"/>
        <item x="187"/>
        <item x="208"/>
        <item x="190"/>
        <item x="229"/>
        <item x="19"/>
        <item x="127"/>
        <item x="74"/>
        <item x="85"/>
        <item x="119"/>
        <item x="41"/>
        <item x="286"/>
        <item x="68"/>
        <item x="51"/>
        <item t="default"/>
      </items>
    </pivotField>
    <pivotField compact="0" outline="0" showAll="0"/>
    <pivotField compact="0" outline="0" showAll="0">
      <items count="23">
        <item x="10"/>
        <item x="13"/>
        <item x="4"/>
        <item x="9"/>
        <item x="11"/>
        <item x="20"/>
        <item x="19"/>
        <item x="8"/>
        <item x="0"/>
        <item x="3"/>
        <item x="14"/>
        <item x="21"/>
        <item x="5"/>
        <item x="7"/>
        <item x="15"/>
        <item x="1"/>
        <item x="6"/>
        <item x="2"/>
        <item x="18"/>
        <item x="17"/>
        <item x="16"/>
        <item x="1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</pivotFields>
  <rowFields count="2">
    <field x="6"/>
    <field x="7"/>
  </rowFields>
  <rowItems count="310">
    <i>
      <x/>
      <x v="147"/>
    </i>
    <i>
      <x v="1"/>
      <x v="290"/>
    </i>
    <i>
      <x v="2"/>
      <x v="142"/>
    </i>
    <i>
      <x v="3"/>
      <x v="164"/>
    </i>
    <i>
      <x v="4"/>
      <x v="129"/>
    </i>
    <i>
      <x v="5"/>
      <x v="275"/>
    </i>
    <i>
      <x v="6"/>
      <x v="159"/>
    </i>
    <i>
      <x v="7"/>
      <x v="204"/>
    </i>
    <i>
      <x v="8"/>
      <x v="160"/>
    </i>
    <i>
      <x v="9"/>
      <x v="105"/>
    </i>
    <i>
      <x v="10"/>
      <x v="271"/>
    </i>
    <i>
      <x v="11"/>
      <x v="228"/>
    </i>
    <i>
      <x v="12"/>
      <x v="216"/>
    </i>
    <i>
      <x v="13"/>
      <x v="104"/>
    </i>
    <i>
      <x v="14"/>
      <x v="175"/>
    </i>
    <i>
      <x v="15"/>
      <x v="98"/>
    </i>
    <i>
      <x v="16"/>
      <x v="168"/>
    </i>
    <i>
      <x v="17"/>
      <x v="203"/>
    </i>
    <i>
      <x v="18"/>
      <x v="219"/>
    </i>
    <i>
      <x v="19"/>
      <x v="306"/>
    </i>
    <i>
      <x v="20"/>
      <x v="242"/>
    </i>
    <i>
      <x v="21"/>
      <x v="284"/>
    </i>
    <i>
      <x v="22"/>
      <x v="221"/>
    </i>
    <i>
      <x v="23"/>
      <x v="100"/>
    </i>
    <i>
      <x v="24"/>
      <x v="130"/>
    </i>
    <i>
      <x v="25"/>
      <x v="101"/>
    </i>
    <i>
      <x v="26"/>
      <x v="81"/>
    </i>
    <i>
      <x v="27"/>
      <x v="102"/>
    </i>
    <i>
      <x v="28"/>
      <x v="264"/>
    </i>
    <i>
      <x v="29"/>
      <x v="265"/>
    </i>
    <i>
      <x v="30"/>
      <x v="137"/>
    </i>
    <i>
      <x v="31"/>
      <x v="201"/>
    </i>
    <i>
      <x v="32"/>
      <x v="138"/>
    </i>
    <i>
      <x v="33"/>
      <x v="272"/>
    </i>
    <i>
      <x v="34"/>
      <x v="25"/>
    </i>
    <i>
      <x v="35"/>
      <x v="26"/>
    </i>
    <i>
      <x v="36"/>
      <x v="27"/>
    </i>
    <i>
      <x v="37"/>
      <x v="28"/>
    </i>
    <i>
      <x v="38"/>
      <x v="139"/>
    </i>
    <i>
      <x v="39"/>
      <x v="18"/>
    </i>
    <i>
      <x v="40"/>
      <x v="17"/>
    </i>
    <i>
      <x v="41"/>
      <x v="270"/>
    </i>
    <i>
      <x v="42"/>
      <x v="73"/>
    </i>
    <i>
      <x v="43"/>
      <x v="75"/>
    </i>
    <i>
      <x v="44"/>
      <x v="74"/>
    </i>
    <i>
      <x v="45"/>
      <x v="273"/>
    </i>
    <i>
      <x v="46"/>
      <x v="31"/>
    </i>
    <i>
      <x v="47"/>
      <x v="29"/>
    </i>
    <i>
      <x v="48"/>
      <x v="32"/>
    </i>
    <i>
      <x v="49"/>
      <x v="34"/>
    </i>
    <i>
      <x v="50"/>
      <x v="30"/>
    </i>
    <i>
      <x v="51"/>
      <x v="33"/>
    </i>
    <i>
      <x v="52"/>
      <x v="188"/>
    </i>
    <i>
      <x v="53"/>
      <x v="76"/>
    </i>
    <i>
      <x v="54"/>
      <x v="282"/>
    </i>
    <i>
      <x v="55"/>
      <x v="211"/>
    </i>
    <i>
      <x v="56"/>
      <x v="186"/>
    </i>
    <i>
      <x v="57"/>
      <x v="231"/>
    </i>
    <i>
      <x v="58"/>
      <x v="185"/>
    </i>
    <i>
      <x v="59"/>
      <x v="187"/>
    </i>
    <i>
      <x v="60"/>
      <x v="127"/>
    </i>
    <i>
      <x v="61"/>
      <x v="21"/>
    </i>
    <i>
      <x v="62"/>
      <x v="41"/>
    </i>
    <i>
      <x v="63"/>
      <x v="136"/>
    </i>
    <i>
      <x v="64"/>
      <x v="22"/>
    </i>
    <i>
      <x v="65"/>
      <x v="207"/>
    </i>
    <i>
      <x v="66"/>
      <x v="135"/>
    </i>
    <i>
      <x v="67"/>
      <x v="134"/>
    </i>
    <i>
      <x v="68"/>
      <x v="23"/>
    </i>
    <i>
      <x v="69"/>
      <x v="121"/>
    </i>
    <i>
      <x v="70"/>
      <x v="214"/>
    </i>
    <i>
      <x v="71"/>
      <x v="24"/>
    </i>
    <i>
      <x v="72"/>
      <x v="77"/>
    </i>
    <i>
      <x v="73"/>
      <x v="72"/>
    </i>
    <i>
      <x v="74"/>
      <x v="113"/>
    </i>
    <i>
      <x v="75"/>
      <x v="133"/>
    </i>
    <i>
      <x v="76"/>
      <x v="19"/>
    </i>
    <i>
      <x v="77"/>
      <x v="53"/>
    </i>
    <i>
      <x v="78"/>
      <x v="212"/>
    </i>
    <i>
      <x v="79"/>
      <x v="206"/>
    </i>
    <i>
      <x v="80"/>
      <x v="259"/>
    </i>
    <i>
      <x v="81"/>
      <x v="20"/>
    </i>
    <i>
      <x v="82"/>
      <x v="283"/>
    </i>
    <i>
      <x v="83"/>
      <x v="120"/>
    </i>
    <i>
      <x v="84"/>
      <x v="182"/>
    </i>
    <i>
      <x v="85"/>
      <x v="183"/>
    </i>
    <i>
      <x v="86"/>
      <x v="189"/>
    </i>
    <i>
      <x v="87"/>
      <x v="190"/>
    </i>
    <i>
      <x v="88"/>
      <x v="184"/>
    </i>
    <i>
      <x v="89"/>
      <x v="208"/>
    </i>
    <i>
      <x v="90"/>
      <x v="49"/>
    </i>
    <i>
      <x v="91"/>
      <x v="50"/>
    </i>
    <i>
      <x v="92"/>
      <x v="48"/>
    </i>
    <i>
      <x v="93"/>
      <x v="51"/>
    </i>
    <i>
      <x v="94"/>
      <x v="192"/>
    </i>
    <i>
      <x v="95"/>
      <x v="209"/>
    </i>
    <i>
      <x v="96"/>
      <x v="123"/>
    </i>
    <i>
      <x v="97"/>
      <x v="90"/>
    </i>
    <i>
      <x v="98"/>
      <x v="94"/>
    </i>
    <i>
      <x v="99"/>
      <x v="91"/>
    </i>
    <i>
      <x v="100"/>
      <x v="93"/>
    </i>
    <i>
      <x v="101"/>
      <x v="92"/>
    </i>
    <i>
      <x v="102"/>
      <x v="45"/>
    </i>
    <i>
      <x v="103"/>
      <x v="46"/>
    </i>
    <i>
      <x v="104"/>
      <x v="44"/>
    </i>
    <i>
      <x v="105"/>
      <x v="47"/>
    </i>
    <i>
      <x v="106"/>
      <x v="42"/>
    </i>
    <i>
      <x v="107"/>
      <x v="43"/>
    </i>
    <i>
      <x v="108"/>
      <x v="236"/>
    </i>
    <i>
      <x v="109"/>
      <x v="278"/>
    </i>
    <i>
      <x v="110"/>
      <x v="99"/>
    </i>
    <i>
      <x v="111"/>
      <x v="193"/>
    </i>
    <i>
      <x v="112"/>
      <x v="36"/>
    </i>
    <i>
      <x v="113"/>
      <x v="37"/>
    </i>
    <i>
      <x v="114"/>
      <x v="38"/>
    </i>
    <i>
      <x v="115"/>
      <x v="279"/>
    </i>
    <i>
      <x v="116"/>
      <x v="237"/>
    </i>
    <i>
      <x v="117"/>
      <x v="151"/>
    </i>
    <i>
      <x v="118"/>
      <x v="144"/>
    </i>
    <i>
      <x v="119"/>
      <x v="145"/>
    </i>
    <i>
      <x v="120"/>
      <x v="223"/>
    </i>
    <i>
      <x v="121"/>
      <x v="224"/>
    </i>
    <i>
      <x v="122"/>
      <x v="227"/>
    </i>
    <i>
      <x v="123"/>
      <x v="225"/>
    </i>
    <i>
      <x v="124"/>
      <x v="226"/>
    </i>
    <i>
      <x v="125"/>
      <x v="11"/>
    </i>
    <i>
      <x v="126"/>
      <x v="174"/>
    </i>
    <i>
      <x v="127"/>
      <x v="13"/>
    </i>
    <i>
      <x v="128"/>
      <x v="15"/>
    </i>
    <i>
      <x v="129"/>
      <x v="16"/>
    </i>
    <i>
      <x v="130"/>
      <x v="234"/>
    </i>
    <i>
      <x v="131"/>
      <x v="280"/>
    </i>
    <i>
      <x v="132"/>
      <x v="97"/>
    </i>
    <i>
      <x v="133"/>
      <x v="12"/>
    </i>
    <i>
      <x v="134"/>
      <x v="14"/>
    </i>
    <i>
      <x v="135"/>
      <x v="233"/>
    </i>
    <i>
      <x v="136"/>
      <x v="157"/>
    </i>
    <i>
      <x v="137"/>
      <x v="191"/>
    </i>
    <i>
      <x v="138"/>
      <x v="307"/>
    </i>
    <i>
      <x v="139"/>
      <x v="35"/>
    </i>
    <i>
      <x v="140"/>
      <x v="84"/>
    </i>
    <i>
      <x v="141"/>
      <x v="85"/>
    </i>
    <i>
      <x v="142"/>
      <x v="152"/>
    </i>
    <i>
      <x v="143"/>
      <x v="210"/>
    </i>
    <i>
      <x v="144"/>
      <x v="215"/>
    </i>
    <i>
      <x v="145"/>
      <x v="58"/>
    </i>
    <i>
      <x v="146"/>
      <x v="308"/>
    </i>
    <i>
      <x v="147"/>
      <x v="281"/>
    </i>
    <i>
      <x v="148"/>
      <x v="88"/>
    </i>
    <i>
      <x v="149"/>
      <x v="277"/>
    </i>
    <i>
      <x v="150"/>
      <x v="161"/>
    </i>
    <i>
      <x v="151"/>
      <x v="150"/>
    </i>
    <i>
      <x v="152"/>
      <x v="87"/>
    </i>
    <i>
      <x v="153"/>
      <x v="61"/>
    </i>
    <i>
      <x v="154"/>
      <x v="267"/>
    </i>
    <i>
      <x v="155"/>
      <x v="268"/>
    </i>
    <i>
      <x v="156"/>
      <x v="269"/>
    </i>
    <i>
      <x v="157"/>
      <x v="1"/>
    </i>
    <i>
      <x v="158"/>
      <x v="305"/>
    </i>
    <i>
      <x v="159"/>
      <x v="2"/>
    </i>
    <i>
      <x v="160"/>
      <x v="3"/>
    </i>
    <i>
      <x v="161"/>
      <x v="86"/>
    </i>
    <i>
      <x v="162"/>
      <x v="300"/>
    </i>
    <i>
      <x v="163"/>
      <x v="110"/>
    </i>
    <i>
      <x v="164"/>
      <x/>
    </i>
    <i>
      <x v="165"/>
      <x v="218"/>
    </i>
    <i>
      <x v="166"/>
      <x v="181"/>
    </i>
    <i>
      <x v="167"/>
      <x v="276"/>
    </i>
    <i>
      <x v="168"/>
      <x v="153"/>
    </i>
    <i>
      <x v="169"/>
      <x v="54"/>
    </i>
    <i>
      <x v="170"/>
      <x v="64"/>
    </i>
    <i>
      <x v="171"/>
      <x v="173"/>
    </i>
    <i>
      <x v="172"/>
      <x v="274"/>
    </i>
    <i>
      <x v="173"/>
      <x v="289"/>
    </i>
    <i>
      <x v="174"/>
      <x v="288"/>
    </i>
    <i>
      <x v="175"/>
      <x v="112"/>
    </i>
    <i>
      <x v="176"/>
      <x v="83"/>
    </i>
    <i>
      <x v="177"/>
      <x v="103"/>
    </i>
    <i>
      <x v="178"/>
      <x v="220"/>
    </i>
    <i>
      <x v="179"/>
      <x v="132"/>
    </i>
    <i>
      <x v="180"/>
      <x v="202"/>
    </i>
    <i>
      <x v="181"/>
      <x v="205"/>
    </i>
    <i>
      <x v="182"/>
      <x v="167"/>
    </i>
    <i>
      <x v="183"/>
      <x v="8"/>
    </i>
    <i>
      <x v="184"/>
      <x v="9"/>
    </i>
    <i>
      <x v="185"/>
      <x v="10"/>
    </i>
    <i>
      <x v="186"/>
      <x v="194"/>
    </i>
    <i>
      <x v="187"/>
      <x v="232"/>
    </i>
    <i>
      <x v="188"/>
      <x v="176"/>
    </i>
    <i>
      <x v="189"/>
      <x v="67"/>
    </i>
    <i>
      <x v="190"/>
      <x v="68"/>
    </i>
    <i>
      <x v="191"/>
      <x v="70"/>
    </i>
    <i>
      <x v="192"/>
      <x v="69"/>
    </i>
    <i>
      <x v="193"/>
      <x v="71"/>
    </i>
    <i>
      <x v="194"/>
      <x v="197"/>
    </i>
    <i>
      <x v="195"/>
      <x v="198"/>
    </i>
    <i>
      <x v="196"/>
      <x v="304"/>
    </i>
    <i>
      <x v="197"/>
      <x v="301"/>
    </i>
    <i>
      <x v="198"/>
      <x v="162"/>
    </i>
    <i>
      <x v="199"/>
      <x v="109"/>
    </i>
    <i>
      <x v="200"/>
      <x v="199"/>
    </i>
    <i>
      <x v="201"/>
      <x v="179"/>
    </i>
    <i>
      <x v="202"/>
      <x v="131"/>
    </i>
    <i>
      <x v="203"/>
      <x v="62"/>
    </i>
    <i>
      <x v="204"/>
      <x v="158"/>
    </i>
    <i>
      <x v="205"/>
      <x v="63"/>
    </i>
    <i>
      <x v="206"/>
      <x v="293"/>
    </i>
    <i>
      <x v="207"/>
      <x v="6"/>
    </i>
    <i>
      <x v="208"/>
      <x v="96"/>
    </i>
    <i>
      <x v="209"/>
      <x v="89"/>
    </i>
    <i>
      <x v="210"/>
      <x v="39"/>
    </i>
    <i>
      <x v="211"/>
      <x v="78"/>
    </i>
    <i>
      <x v="212"/>
      <x v="80"/>
    </i>
    <i>
      <x v="213"/>
      <x v="79"/>
    </i>
    <i>
      <x v="214"/>
      <x v="40"/>
    </i>
    <i>
      <x v="215"/>
      <x v="266"/>
    </i>
    <i>
      <x v="216"/>
      <x v="244"/>
    </i>
    <i>
      <x v="217"/>
      <x v="245"/>
    </i>
    <i>
      <x v="218"/>
      <x v="302"/>
    </i>
    <i>
      <x v="219"/>
      <x v="261"/>
    </i>
    <i>
      <x v="220"/>
      <x v="262"/>
    </i>
    <i>
      <x v="221"/>
      <x v="263"/>
    </i>
    <i>
      <x v="222"/>
      <x v="149"/>
    </i>
    <i>
      <x v="223"/>
      <x v="252"/>
    </i>
    <i>
      <x v="224"/>
      <x v="287"/>
    </i>
    <i>
      <x v="225"/>
      <x v="154"/>
    </i>
    <i>
      <x v="226"/>
      <x v="235"/>
    </i>
    <i>
      <x v="227"/>
      <x v="59"/>
    </i>
    <i>
      <x v="228"/>
      <x v="60"/>
    </i>
    <i>
      <x v="229"/>
      <x v="240"/>
    </i>
    <i>
      <x v="230"/>
      <x v="241"/>
    </i>
    <i>
      <x v="231"/>
      <x v="247"/>
    </i>
    <i>
      <x v="232"/>
      <x v="248"/>
    </i>
    <i>
      <x v="233"/>
      <x v="163"/>
    </i>
    <i>
      <x v="234"/>
      <x v="250"/>
    </i>
    <i>
      <x v="235"/>
      <x v="249"/>
    </i>
    <i>
      <x v="236"/>
      <x v="222"/>
    </i>
    <i>
      <x v="237"/>
      <x v="251"/>
    </i>
    <i>
      <x v="238"/>
      <x v="148"/>
    </i>
    <i>
      <x v="239"/>
      <x v="246"/>
    </i>
    <i>
      <x v="240"/>
      <x v="196"/>
    </i>
    <i>
      <x v="241"/>
      <x v="122"/>
    </i>
    <i>
      <x v="242"/>
      <x v="55"/>
    </i>
    <i>
      <x v="243"/>
      <x v="258"/>
    </i>
    <i>
      <x v="244"/>
      <x v="180"/>
    </i>
    <i>
      <x v="245"/>
      <x v="155"/>
    </i>
    <i>
      <x v="246"/>
      <x v="291"/>
    </i>
    <i>
      <x v="247"/>
      <x v="156"/>
    </i>
    <i>
      <x v="248"/>
      <x v="140"/>
    </i>
    <i>
      <x v="249"/>
      <x v="200"/>
    </i>
    <i>
      <x v="250"/>
      <x v="141"/>
    </i>
    <i>
      <x v="251"/>
      <x v="166"/>
    </i>
    <i>
      <x v="252"/>
      <x v="217"/>
    </i>
    <i>
      <x v="253"/>
      <x v="106"/>
    </i>
    <i>
      <x v="254"/>
      <x v="107"/>
    </i>
    <i>
      <x v="255"/>
      <x v="286"/>
    </i>
    <i>
      <x v="256"/>
      <x v="285"/>
    </i>
    <i>
      <x v="257"/>
      <x v="172"/>
    </i>
    <i>
      <x v="258"/>
      <x v="118"/>
    </i>
    <i>
      <x v="259"/>
      <x v="117"/>
    </i>
    <i>
      <x v="260"/>
      <x v="116"/>
    </i>
    <i>
      <x v="261"/>
      <x v="119"/>
    </i>
    <i>
      <x v="262"/>
      <x v="295"/>
    </i>
    <i>
      <x v="263"/>
      <x v="294"/>
    </i>
    <i>
      <x v="264"/>
      <x v="297"/>
    </i>
    <i>
      <x v="265"/>
      <x v="296"/>
    </i>
    <i>
      <x v="266"/>
      <x v="298"/>
    </i>
    <i>
      <x v="267"/>
      <x v="165"/>
    </i>
    <i>
      <x v="268"/>
      <x v="128"/>
    </i>
    <i>
      <x v="269"/>
      <x v="178"/>
    </i>
    <i>
      <x v="270"/>
      <x v="111"/>
    </i>
    <i>
      <x v="271"/>
      <x v="195"/>
    </i>
    <i>
      <x v="272"/>
      <x v="52"/>
    </i>
    <i>
      <x v="273"/>
      <x v="5"/>
    </i>
    <i>
      <x v="274"/>
      <x v="4"/>
    </i>
    <i>
      <x v="275"/>
      <x v="303"/>
    </i>
    <i>
      <x v="276"/>
      <x v="56"/>
    </i>
    <i>
      <x v="277"/>
      <x v="239"/>
    </i>
    <i>
      <x v="278"/>
      <x v="124"/>
    </i>
    <i>
      <x v="279"/>
      <x v="65"/>
    </i>
    <i>
      <x v="280"/>
      <x v="66"/>
    </i>
    <i>
      <x v="281"/>
      <x v="257"/>
    </i>
    <i>
      <x v="282"/>
      <x v="229"/>
    </i>
    <i>
      <x v="283"/>
      <x v="230"/>
    </i>
    <i>
      <x v="284"/>
      <x v="146"/>
    </i>
    <i>
      <x v="285"/>
      <x v="238"/>
    </i>
    <i>
      <x v="286"/>
      <x v="82"/>
    </i>
    <i>
      <x v="287"/>
      <x v="254"/>
    </i>
    <i>
      <x v="288"/>
      <x v="253"/>
    </i>
    <i>
      <x v="289"/>
      <x v="255"/>
    </i>
    <i>
      <x v="290"/>
      <x v="256"/>
    </i>
    <i>
      <x v="291"/>
      <x v="299"/>
    </i>
    <i>
      <x v="292"/>
      <x v="169"/>
    </i>
    <i>
      <x v="293"/>
      <x v="292"/>
    </i>
    <i>
      <x v="294"/>
      <x v="243"/>
    </i>
    <i>
      <x v="295"/>
      <x v="95"/>
    </i>
    <i>
      <x v="296"/>
      <x v="260"/>
    </i>
    <i>
      <x v="297"/>
      <x v="170"/>
    </i>
    <i>
      <x v="298"/>
      <x v="57"/>
    </i>
    <i>
      <x v="299"/>
      <x v="143"/>
    </i>
    <i>
      <x v="300"/>
      <x v="171"/>
    </i>
    <i>
      <x v="301"/>
      <x v="114"/>
    </i>
    <i>
      <x v="302"/>
      <x v="115"/>
    </i>
    <i>
      <x v="303"/>
      <x v="7"/>
    </i>
    <i>
      <x v="304"/>
      <x v="177"/>
    </i>
    <i>
      <x v="305"/>
      <x v="213"/>
    </i>
    <i>
      <x v="306"/>
      <x v="126"/>
    </i>
    <i>
      <x v="307"/>
      <x v="108"/>
    </i>
    <i>
      <x v="308"/>
      <x v="125"/>
    </i>
    <i t="grand">
      <x/>
    </i>
  </rowItems>
  <colItems count="1">
    <i/>
  </colItems>
  <dataFields count="1">
    <dataField name="Sum of 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02FCC-328A-4B73-B58E-EDF33AD7911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E314" firstHeaderRow="1" firstDataRow="2" firstDataCol="2"/>
  <pivotFields count="7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310">
        <item x="228"/>
        <item x="231"/>
        <item x="233"/>
        <item x="200"/>
        <item x="212"/>
        <item x="175"/>
        <item x="197"/>
        <item x="214"/>
        <item x="232"/>
        <item x="248"/>
        <item x="255"/>
        <item x="268"/>
        <item x="266"/>
        <item x="275"/>
        <item x="256"/>
        <item x="235"/>
        <item x="270"/>
        <item x="277"/>
        <item x="272"/>
        <item x="286"/>
        <item x="259"/>
        <item x="239"/>
        <item x="221"/>
        <item x="237"/>
        <item x="225"/>
        <item x="226"/>
        <item x="159"/>
        <item x="193"/>
        <item x="274"/>
        <item x="291"/>
        <item x="288"/>
        <item x="289"/>
        <item x="273"/>
        <item x="283"/>
        <item x="284"/>
        <item x="290"/>
        <item x="292"/>
        <item x="278"/>
        <item x="267"/>
        <item x="269"/>
        <item x="276"/>
        <item x="265"/>
        <item x="258"/>
        <item x="253"/>
        <item x="234"/>
        <item x="236"/>
        <item x="217"/>
        <item x="216"/>
        <item x="192"/>
        <item x="182"/>
        <item x="201"/>
        <item x="156"/>
        <item x="230"/>
        <item x="191"/>
        <item x="202"/>
        <item x="206"/>
        <item x="249"/>
        <item x="210"/>
        <item x="241"/>
        <item x="238"/>
        <item x="252"/>
        <item x="251"/>
        <item x="257"/>
        <item x="245"/>
        <item x="264"/>
        <item x="260"/>
        <item x="262"/>
        <item x="271"/>
        <item x="247"/>
        <item x="263"/>
        <item x="227"/>
        <item x="218"/>
        <item x="243"/>
        <item x="211"/>
        <item x="244"/>
        <item x="261"/>
        <item x="250"/>
        <item x="246"/>
        <item x="254"/>
        <item x="240"/>
        <item x="242"/>
        <item x="223"/>
        <item x="224"/>
        <item x="215"/>
        <item x="195"/>
        <item x="194"/>
        <item x="184"/>
        <item x="170"/>
        <item x="164"/>
        <item x="199"/>
        <item x="185"/>
        <item x="174"/>
        <item x="177"/>
        <item x="165"/>
        <item x="153"/>
        <item x="207"/>
        <item x="180"/>
        <item x="173"/>
        <item x="152"/>
        <item x="179"/>
        <item x="154"/>
        <item x="162"/>
        <item x="158"/>
        <item x="163"/>
        <item x="150"/>
        <item x="157"/>
        <item x="143"/>
        <item x="151"/>
        <item x="160"/>
        <item x="146"/>
        <item x="141"/>
        <item x="155"/>
        <item x="147"/>
        <item x="145"/>
        <item x="149"/>
        <item x="139"/>
        <item x="140"/>
        <item x="144"/>
        <item x="142"/>
        <item x="148"/>
        <item x="9"/>
        <item x="13"/>
        <item x="14"/>
        <item x="37"/>
        <item x="40"/>
        <item x="22"/>
        <item x="35"/>
        <item x="25"/>
        <item x="4"/>
        <item x="6"/>
        <item x="30"/>
        <item x="10"/>
        <item x="2"/>
        <item x="3"/>
        <item x="7"/>
        <item x="28"/>
        <item x="5"/>
        <item x="61"/>
        <item x="68"/>
        <item x="48"/>
        <item x="21"/>
        <item x="18"/>
        <item x="16"/>
        <item x="45"/>
        <item x="11"/>
        <item x="8"/>
        <item x="51"/>
        <item x="38"/>
        <item x="62"/>
        <item x="0"/>
        <item x="12"/>
        <item x="29"/>
        <item x="15"/>
        <item x="33"/>
        <item x="56"/>
        <item x="64"/>
        <item x="54"/>
        <item x="20"/>
        <item x="41"/>
        <item x="27"/>
        <item x="36"/>
        <item x="39"/>
        <item x="19"/>
        <item x="23"/>
        <item x="17"/>
        <item x="108"/>
        <item x="94"/>
        <item x="99"/>
        <item x="116"/>
        <item x="114"/>
        <item x="113"/>
        <item x="109"/>
        <item x="47"/>
        <item x="86"/>
        <item x="73"/>
        <item x="100"/>
        <item x="107"/>
        <item x="97"/>
        <item x="34"/>
        <item x="102"/>
        <item x="103"/>
        <item x="89"/>
        <item x="72"/>
        <item x="1"/>
        <item x="80"/>
        <item x="53"/>
        <item x="111"/>
        <item x="136"/>
        <item x="76"/>
        <item x="106"/>
        <item x="135"/>
        <item x="126"/>
        <item x="133"/>
        <item x="130"/>
        <item x="128"/>
        <item x="125"/>
        <item x="119"/>
        <item x="127"/>
        <item x="118"/>
        <item x="117"/>
        <item x="129"/>
        <item x="67"/>
        <item x="59"/>
        <item x="81"/>
        <item x="87"/>
        <item x="77"/>
        <item x="65"/>
        <item x="121"/>
        <item x="137"/>
        <item x="138"/>
        <item x="120"/>
        <item x="123"/>
        <item x="134"/>
        <item x="124"/>
        <item x="101"/>
        <item x="112"/>
        <item x="44"/>
        <item x="57"/>
        <item x="74"/>
        <item x="96"/>
        <item x="122"/>
        <item x="104"/>
        <item x="82"/>
        <item x="84"/>
        <item x="78"/>
        <item x="88"/>
        <item x="63"/>
        <item x="50"/>
        <item x="52"/>
        <item x="24"/>
        <item x="32"/>
        <item x="308"/>
        <item x="304"/>
        <item x="303"/>
        <item x="302"/>
        <item x="305"/>
        <item x="300"/>
        <item x="299"/>
        <item x="295"/>
        <item x="307"/>
        <item x="306"/>
        <item x="49"/>
        <item x="43"/>
        <item x="93"/>
        <item x="79"/>
        <item x="105"/>
        <item x="83"/>
        <item x="115"/>
        <item x="75"/>
        <item x="55"/>
        <item x="71"/>
        <item x="31"/>
        <item x="60"/>
        <item x="205"/>
        <item x="222"/>
        <item x="186"/>
        <item x="167"/>
        <item x="168"/>
        <item x="209"/>
        <item x="220"/>
        <item x="198"/>
        <item x="181"/>
        <item x="204"/>
        <item x="178"/>
        <item x="208"/>
        <item x="187"/>
        <item x="190"/>
        <item x="172"/>
        <item x="176"/>
        <item x="131"/>
        <item x="132"/>
        <item x="110"/>
        <item x="91"/>
        <item x="92"/>
        <item x="58"/>
        <item x="85"/>
        <item x="95"/>
        <item x="98"/>
        <item x="90"/>
        <item x="46"/>
        <item x="70"/>
        <item x="42"/>
        <item x="66"/>
        <item x="69"/>
        <item x="26"/>
        <item x="301"/>
        <item x="297"/>
        <item x="298"/>
        <item x="293"/>
        <item x="294"/>
        <item x="296"/>
        <item x="229"/>
        <item x="219"/>
        <item x="213"/>
        <item x="203"/>
        <item x="189"/>
        <item x="183"/>
        <item x="196"/>
        <item x="188"/>
        <item x="166"/>
        <item x="169"/>
        <item x="171"/>
        <item x="161"/>
        <item x="285"/>
        <item x="282"/>
        <item x="281"/>
        <item x="287"/>
        <item x="279"/>
        <item x="28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9">
        <item x="228"/>
        <item x="231"/>
        <item x="233"/>
        <item x="200"/>
        <item x="212"/>
        <item x="175"/>
        <item x="197"/>
        <item x="214"/>
        <item x="232"/>
        <item x="248"/>
        <item x="255"/>
        <item x="268"/>
        <item x="266"/>
        <item x="275"/>
        <item x="256"/>
        <item x="235"/>
        <item x="270"/>
        <item x="277"/>
        <item x="272"/>
        <item x="286"/>
        <item x="259"/>
        <item x="239"/>
        <item x="221"/>
        <item x="237"/>
        <item x="225"/>
        <item x="226"/>
        <item x="159"/>
        <item x="193"/>
        <item x="274"/>
        <item x="291"/>
        <item x="288"/>
        <item x="289"/>
        <item x="273"/>
        <item x="283"/>
        <item x="284"/>
        <item x="290"/>
        <item x="292"/>
        <item x="278"/>
        <item x="267"/>
        <item x="269"/>
        <item x="276"/>
        <item x="265"/>
        <item x="258"/>
        <item x="253"/>
        <item x="234"/>
        <item x="236"/>
        <item x="217"/>
        <item x="216"/>
        <item x="192"/>
        <item x="182"/>
        <item x="201"/>
        <item x="156"/>
        <item x="230"/>
        <item x="191"/>
        <item x="202"/>
        <item x="206"/>
        <item x="249"/>
        <item x="210"/>
        <item x="241"/>
        <item x="238"/>
        <item x="252"/>
        <item x="251"/>
        <item x="257"/>
        <item x="245"/>
        <item x="264"/>
        <item x="260"/>
        <item x="262"/>
        <item x="271"/>
        <item x="247"/>
        <item x="263"/>
        <item x="227"/>
        <item x="218"/>
        <item x="243"/>
        <item x="211"/>
        <item x="244"/>
        <item x="261"/>
        <item x="250"/>
        <item x="246"/>
        <item x="254"/>
        <item x="240"/>
        <item x="242"/>
        <item x="223"/>
        <item x="224"/>
        <item x="215"/>
        <item x="195"/>
        <item x="194"/>
        <item x="184"/>
        <item x="170"/>
        <item x="164"/>
        <item x="199"/>
        <item x="185"/>
        <item x="174"/>
        <item x="177"/>
        <item x="165"/>
        <item x="153"/>
        <item x="207"/>
        <item x="180"/>
        <item x="173"/>
        <item x="152"/>
        <item x="179"/>
        <item x="154"/>
        <item x="162"/>
        <item x="158"/>
        <item x="163"/>
        <item x="150"/>
        <item x="157"/>
        <item x="143"/>
        <item x="151"/>
        <item x="160"/>
        <item x="146"/>
        <item x="141"/>
        <item x="155"/>
        <item x="147"/>
        <item x="145"/>
        <item x="149"/>
        <item x="139"/>
        <item x="140"/>
        <item x="144"/>
        <item x="142"/>
        <item x="148"/>
        <item x="9"/>
        <item x="13"/>
        <item x="14"/>
        <item x="37"/>
        <item x="40"/>
        <item x="22"/>
        <item x="35"/>
        <item x="25"/>
        <item x="4"/>
        <item x="6"/>
        <item x="30"/>
        <item x="10"/>
        <item x="2"/>
        <item x="3"/>
        <item x="7"/>
        <item x="28"/>
        <item x="5"/>
        <item x="61"/>
        <item x="68"/>
        <item x="48"/>
        <item x="21"/>
        <item x="18"/>
        <item x="16"/>
        <item x="45"/>
        <item x="11"/>
        <item x="8"/>
        <item x="51"/>
        <item x="38"/>
        <item x="62"/>
        <item x="0"/>
        <item x="12"/>
        <item x="29"/>
        <item x="15"/>
        <item x="33"/>
        <item x="56"/>
        <item x="64"/>
        <item x="54"/>
        <item x="20"/>
        <item x="41"/>
        <item x="27"/>
        <item x="36"/>
        <item x="39"/>
        <item x="19"/>
        <item x="23"/>
        <item x="17"/>
        <item x="108"/>
        <item x="94"/>
        <item x="99"/>
        <item x="116"/>
        <item x="114"/>
        <item x="113"/>
        <item x="109"/>
        <item x="47"/>
        <item x="86"/>
        <item x="73"/>
        <item x="100"/>
        <item x="107"/>
        <item x="97"/>
        <item x="34"/>
        <item x="102"/>
        <item x="103"/>
        <item x="89"/>
        <item x="72"/>
        <item x="1"/>
        <item x="80"/>
        <item x="53"/>
        <item x="111"/>
        <item x="136"/>
        <item x="76"/>
        <item x="106"/>
        <item x="135"/>
        <item x="126"/>
        <item x="133"/>
        <item x="130"/>
        <item x="128"/>
        <item x="125"/>
        <item x="119"/>
        <item x="127"/>
        <item x="118"/>
        <item x="117"/>
        <item x="129"/>
        <item x="67"/>
        <item x="59"/>
        <item x="81"/>
        <item x="87"/>
        <item x="77"/>
        <item x="65"/>
        <item x="121"/>
        <item x="137"/>
        <item x="138"/>
        <item x="120"/>
        <item x="123"/>
        <item x="134"/>
        <item x="124"/>
        <item x="101"/>
        <item x="112"/>
        <item x="44"/>
        <item x="57"/>
        <item x="74"/>
        <item x="96"/>
        <item x="122"/>
        <item x="104"/>
        <item x="82"/>
        <item x="84"/>
        <item x="78"/>
        <item x="88"/>
        <item x="63"/>
        <item x="50"/>
        <item x="52"/>
        <item x="24"/>
        <item x="32"/>
        <item x="308"/>
        <item x="304"/>
        <item x="303"/>
        <item x="302"/>
        <item x="305"/>
        <item x="300"/>
        <item x="299"/>
        <item x="295"/>
        <item x="307"/>
        <item x="306"/>
        <item x="49"/>
        <item x="43"/>
        <item x="93"/>
        <item x="79"/>
        <item x="105"/>
        <item x="83"/>
        <item x="115"/>
        <item x="75"/>
        <item x="55"/>
        <item x="71"/>
        <item x="31"/>
        <item x="60"/>
        <item x="205"/>
        <item x="222"/>
        <item x="186"/>
        <item x="167"/>
        <item x="168"/>
        <item x="209"/>
        <item x="220"/>
        <item x="198"/>
        <item x="181"/>
        <item x="204"/>
        <item x="178"/>
        <item x="208"/>
        <item x="187"/>
        <item x="190"/>
        <item x="172"/>
        <item x="176"/>
        <item x="131"/>
        <item x="132"/>
        <item x="110"/>
        <item x="91"/>
        <item x="92"/>
        <item x="58"/>
        <item x="85"/>
        <item x="95"/>
        <item x="98"/>
        <item x="90"/>
        <item x="46"/>
        <item x="70"/>
        <item x="42"/>
        <item x="66"/>
        <item x="69"/>
        <item x="26"/>
        <item x="301"/>
        <item x="297"/>
        <item x="298"/>
        <item x="293"/>
        <item x="294"/>
        <item x="296"/>
        <item x="229"/>
        <item x="219"/>
        <item x="213"/>
        <item x="203"/>
        <item x="189"/>
        <item x="183"/>
        <item x="196"/>
        <item x="188"/>
        <item x="166"/>
        <item x="169"/>
        <item x="171"/>
        <item x="161"/>
        <item x="285"/>
        <item x="282"/>
        <item x="281"/>
        <item x="287"/>
        <item x="279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10">
        <item x="17"/>
        <item x="20"/>
        <item x="27"/>
        <item x="36"/>
        <item x="58"/>
        <item x="92"/>
        <item x="121"/>
        <item x="285"/>
        <item x="1"/>
        <item x="80"/>
        <item x="53"/>
        <item x="22"/>
        <item x="3"/>
        <item x="25"/>
        <item x="7"/>
        <item x="4"/>
        <item x="6"/>
        <item x="276"/>
        <item x="269"/>
        <item x="250"/>
        <item x="223"/>
        <item x="251"/>
        <item x="264"/>
        <item x="247"/>
        <item x="218"/>
        <item x="284"/>
        <item x="290"/>
        <item x="292"/>
        <item x="278"/>
        <item x="216"/>
        <item x="201"/>
        <item x="217"/>
        <item x="192"/>
        <item x="156"/>
        <item x="182"/>
        <item x="48"/>
        <item x="147"/>
        <item x="145"/>
        <item x="149"/>
        <item x="120"/>
        <item x="101"/>
        <item x="257"/>
        <item x="143"/>
        <item x="151"/>
        <item x="150"/>
        <item x="158"/>
        <item x="163"/>
        <item x="157"/>
        <item x="177"/>
        <item x="185"/>
        <item x="174"/>
        <item x="165"/>
        <item x="91"/>
        <item x="246"/>
        <item x="114"/>
        <item x="43"/>
        <item x="95"/>
        <item x="188"/>
        <item x="8"/>
        <item x="50"/>
        <item x="52"/>
        <item x="33"/>
        <item x="81"/>
        <item x="77"/>
        <item x="113"/>
        <item x="46"/>
        <item x="70"/>
        <item x="106"/>
        <item x="135"/>
        <item x="133"/>
        <item x="126"/>
        <item x="130"/>
        <item x="211"/>
        <item x="258"/>
        <item x="234"/>
        <item x="253"/>
        <item x="191"/>
        <item x="243"/>
        <item x="123"/>
        <item x="124"/>
        <item x="134"/>
        <item x="159"/>
        <item x="297"/>
        <item x="107"/>
        <item x="21"/>
        <item x="18"/>
        <item x="39"/>
        <item x="15"/>
        <item x="62"/>
        <item x="138"/>
        <item x="173"/>
        <item x="179"/>
        <item x="162"/>
        <item x="154"/>
        <item x="152"/>
        <item x="189"/>
        <item x="137"/>
        <item x="2"/>
        <item x="235"/>
        <item x="141"/>
        <item x="237"/>
        <item x="226"/>
        <item x="193"/>
        <item x="97"/>
        <item x="275"/>
        <item x="248"/>
        <item x="205"/>
        <item x="222"/>
        <item x="279"/>
        <item x="117"/>
        <item x="23"/>
        <item x="132"/>
        <item x="100"/>
        <item x="244"/>
        <item x="171"/>
        <item x="161"/>
        <item x="198"/>
        <item x="220"/>
        <item x="209"/>
        <item x="181"/>
        <item x="215"/>
        <item x="263"/>
        <item x="49"/>
        <item x="180"/>
        <item x="90"/>
        <item x="280"/>
        <item x="287"/>
        <item x="252"/>
        <item x="176"/>
        <item x="212"/>
        <item x="225"/>
        <item x="59"/>
        <item x="102"/>
        <item x="261"/>
        <item x="271"/>
        <item x="262"/>
        <item x="245"/>
        <item x="288"/>
        <item x="273"/>
        <item x="267"/>
        <item x="75"/>
        <item x="71"/>
        <item x="233"/>
        <item x="166"/>
        <item x="142"/>
        <item x="148"/>
        <item x="26"/>
        <item x="228"/>
        <item x="295"/>
        <item x="82"/>
        <item x="29"/>
        <item x="144"/>
        <item x="16"/>
        <item x="116"/>
        <item x="88"/>
        <item x="105"/>
        <item x="115"/>
        <item x="5"/>
        <item x="87"/>
        <item x="197"/>
        <item x="232"/>
        <item x="12"/>
        <item x="118"/>
        <item x="303"/>
        <item x="200"/>
        <item x="172"/>
        <item x="31"/>
        <item x="72"/>
        <item x="270"/>
        <item x="219"/>
        <item x="196"/>
        <item x="169"/>
        <item x="168"/>
        <item x="109"/>
        <item x="35"/>
        <item x="256"/>
        <item x="76"/>
        <item x="282"/>
        <item x="131"/>
        <item x="67"/>
        <item x="79"/>
        <item x="94"/>
        <item x="195"/>
        <item x="194"/>
        <item x="164"/>
        <item x="241"/>
        <item x="249"/>
        <item x="238"/>
        <item x="230"/>
        <item x="184"/>
        <item x="170"/>
        <item x="61"/>
        <item x="153"/>
        <item x="155"/>
        <item x="111"/>
        <item x="110"/>
        <item x="306"/>
        <item x="128"/>
        <item x="125"/>
        <item x="129"/>
        <item x="55"/>
        <item x="289"/>
        <item x="103"/>
        <item x="277"/>
        <item x="214"/>
        <item x="89"/>
        <item x="240"/>
        <item x="260"/>
        <item x="199"/>
        <item x="207"/>
        <item x="45"/>
        <item x="206"/>
        <item x="254"/>
        <item x="281"/>
        <item x="227"/>
        <item x="11"/>
        <item x="266"/>
        <item x="60"/>
        <item x="108"/>
        <item x="272"/>
        <item x="34"/>
        <item x="221"/>
        <item x="300"/>
        <item x="9"/>
        <item x="13"/>
        <item x="37"/>
        <item x="40"/>
        <item x="14"/>
        <item x="268"/>
        <item x="66"/>
        <item x="69"/>
        <item x="210"/>
        <item x="136"/>
        <item x="28"/>
        <item x="30"/>
        <item x="63"/>
        <item x="160"/>
        <item x="140"/>
        <item x="301"/>
        <item x="98"/>
        <item x="24"/>
        <item x="32"/>
        <item x="259"/>
        <item x="203"/>
        <item x="44"/>
        <item x="57"/>
        <item x="307"/>
        <item x="308"/>
        <item x="304"/>
        <item x="305"/>
        <item x="302"/>
        <item x="299"/>
        <item x="84"/>
        <item x="293"/>
        <item x="298"/>
        <item x="294"/>
        <item x="296"/>
        <item x="42"/>
        <item x="93"/>
        <item x="242"/>
        <item x="183"/>
        <item x="96"/>
        <item x="122"/>
        <item x="104"/>
        <item x="274"/>
        <item x="291"/>
        <item x="112"/>
        <item x="56"/>
        <item x="64"/>
        <item x="54"/>
        <item x="265"/>
        <item x="255"/>
        <item x="283"/>
        <item x="236"/>
        <item x="47"/>
        <item x="175"/>
        <item x="99"/>
        <item x="0"/>
        <item x="146"/>
        <item x="139"/>
        <item x="10"/>
        <item x="38"/>
        <item x="202"/>
        <item x="224"/>
        <item x="239"/>
        <item x="167"/>
        <item x="186"/>
        <item x="78"/>
        <item x="73"/>
        <item x="86"/>
        <item x="231"/>
        <item x="83"/>
        <item x="213"/>
        <item x="65"/>
        <item x="178"/>
        <item x="204"/>
        <item x="187"/>
        <item x="208"/>
        <item x="190"/>
        <item x="229"/>
        <item x="19"/>
        <item x="127"/>
        <item x="74"/>
        <item x="85"/>
        <item x="119"/>
        <item x="41"/>
        <item x="286"/>
        <item x="68"/>
        <item x="5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6"/>
  </rowFields>
  <rowItems count="310">
    <i>
      <x/>
      <x v="147"/>
    </i>
    <i>
      <x v="1"/>
      <x v="290"/>
    </i>
    <i>
      <x v="2"/>
      <x v="142"/>
    </i>
    <i>
      <x v="3"/>
      <x v="164"/>
    </i>
    <i>
      <x v="4"/>
      <x v="129"/>
    </i>
    <i>
      <x v="5"/>
      <x v="275"/>
    </i>
    <i>
      <x v="6"/>
      <x v="159"/>
    </i>
    <i>
      <x v="7"/>
      <x v="204"/>
    </i>
    <i>
      <x v="8"/>
      <x v="160"/>
    </i>
    <i>
      <x v="9"/>
      <x v="105"/>
    </i>
    <i>
      <x v="10"/>
      <x v="271"/>
    </i>
    <i>
      <x v="11"/>
      <x v="228"/>
    </i>
    <i>
      <x v="12"/>
      <x v="216"/>
    </i>
    <i>
      <x v="13"/>
      <x v="104"/>
    </i>
    <i>
      <x v="14"/>
      <x v="175"/>
    </i>
    <i>
      <x v="15"/>
      <x v="98"/>
    </i>
    <i>
      <x v="16"/>
      <x v="168"/>
    </i>
    <i>
      <x v="17"/>
      <x v="203"/>
    </i>
    <i>
      <x v="18"/>
      <x v="219"/>
    </i>
    <i>
      <x v="19"/>
      <x v="306"/>
    </i>
    <i>
      <x v="20"/>
      <x v="242"/>
    </i>
    <i>
      <x v="21"/>
      <x v="284"/>
    </i>
    <i>
      <x v="22"/>
      <x v="221"/>
    </i>
    <i>
      <x v="23"/>
      <x v="100"/>
    </i>
    <i>
      <x v="24"/>
      <x v="130"/>
    </i>
    <i>
      <x v="25"/>
      <x v="101"/>
    </i>
    <i>
      <x v="26"/>
      <x v="81"/>
    </i>
    <i>
      <x v="27"/>
      <x v="102"/>
    </i>
    <i>
      <x v="28"/>
      <x v="264"/>
    </i>
    <i>
      <x v="29"/>
      <x v="265"/>
    </i>
    <i>
      <x v="30"/>
      <x v="137"/>
    </i>
    <i>
      <x v="31"/>
      <x v="201"/>
    </i>
    <i>
      <x v="32"/>
      <x v="138"/>
    </i>
    <i>
      <x v="33"/>
      <x v="272"/>
    </i>
    <i>
      <x v="34"/>
      <x v="25"/>
    </i>
    <i>
      <x v="35"/>
      <x v="26"/>
    </i>
    <i>
      <x v="36"/>
      <x v="27"/>
    </i>
    <i>
      <x v="37"/>
      <x v="28"/>
    </i>
    <i>
      <x v="38"/>
      <x v="139"/>
    </i>
    <i>
      <x v="39"/>
      <x v="18"/>
    </i>
    <i>
      <x v="40"/>
      <x v="17"/>
    </i>
    <i>
      <x v="41"/>
      <x v="270"/>
    </i>
    <i>
      <x v="42"/>
      <x v="73"/>
    </i>
    <i>
      <x v="43"/>
      <x v="75"/>
    </i>
    <i>
      <x v="44"/>
      <x v="74"/>
    </i>
    <i>
      <x v="45"/>
      <x v="273"/>
    </i>
    <i>
      <x v="46"/>
      <x v="31"/>
    </i>
    <i>
      <x v="47"/>
      <x v="29"/>
    </i>
    <i>
      <x v="48"/>
      <x v="32"/>
    </i>
    <i>
      <x v="49"/>
      <x v="34"/>
    </i>
    <i>
      <x v="50"/>
      <x v="30"/>
    </i>
    <i>
      <x v="51"/>
      <x v="33"/>
    </i>
    <i>
      <x v="52"/>
      <x v="188"/>
    </i>
    <i>
      <x v="53"/>
      <x v="76"/>
    </i>
    <i>
      <x v="54"/>
      <x v="282"/>
    </i>
    <i>
      <x v="55"/>
      <x v="211"/>
    </i>
    <i>
      <x v="56"/>
      <x v="186"/>
    </i>
    <i>
      <x v="57"/>
      <x v="231"/>
    </i>
    <i>
      <x v="58"/>
      <x v="185"/>
    </i>
    <i>
      <x v="59"/>
      <x v="187"/>
    </i>
    <i>
      <x v="60"/>
      <x v="127"/>
    </i>
    <i>
      <x v="61"/>
      <x v="21"/>
    </i>
    <i>
      <x v="62"/>
      <x v="41"/>
    </i>
    <i>
      <x v="63"/>
      <x v="136"/>
    </i>
    <i>
      <x v="64"/>
      <x v="22"/>
    </i>
    <i>
      <x v="65"/>
      <x v="207"/>
    </i>
    <i>
      <x v="66"/>
      <x v="135"/>
    </i>
    <i>
      <x v="67"/>
      <x v="134"/>
    </i>
    <i>
      <x v="68"/>
      <x v="23"/>
    </i>
    <i>
      <x v="69"/>
      <x v="121"/>
    </i>
    <i>
      <x v="70"/>
      <x v="214"/>
    </i>
    <i>
      <x v="71"/>
      <x v="24"/>
    </i>
    <i>
      <x v="72"/>
      <x v="77"/>
    </i>
    <i>
      <x v="73"/>
      <x v="72"/>
    </i>
    <i>
      <x v="74"/>
      <x v="113"/>
    </i>
    <i>
      <x v="75"/>
      <x v="133"/>
    </i>
    <i>
      <x v="76"/>
      <x v="19"/>
    </i>
    <i>
      <x v="77"/>
      <x v="53"/>
    </i>
    <i>
      <x v="78"/>
      <x v="212"/>
    </i>
    <i>
      <x v="79"/>
      <x v="206"/>
    </i>
    <i>
      <x v="80"/>
      <x v="259"/>
    </i>
    <i>
      <x v="81"/>
      <x v="20"/>
    </i>
    <i>
      <x v="82"/>
      <x v="283"/>
    </i>
    <i>
      <x v="83"/>
      <x v="120"/>
    </i>
    <i>
      <x v="84"/>
      <x v="182"/>
    </i>
    <i>
      <x v="85"/>
      <x v="183"/>
    </i>
    <i>
      <x v="86"/>
      <x v="189"/>
    </i>
    <i>
      <x v="87"/>
      <x v="190"/>
    </i>
    <i>
      <x v="88"/>
      <x v="184"/>
    </i>
    <i>
      <x v="89"/>
      <x v="208"/>
    </i>
    <i>
      <x v="90"/>
      <x v="49"/>
    </i>
    <i>
      <x v="91"/>
      <x v="50"/>
    </i>
    <i>
      <x v="92"/>
      <x v="48"/>
    </i>
    <i>
      <x v="93"/>
      <x v="51"/>
    </i>
    <i>
      <x v="94"/>
      <x v="192"/>
    </i>
    <i>
      <x v="95"/>
      <x v="209"/>
    </i>
    <i>
      <x v="96"/>
      <x v="123"/>
    </i>
    <i>
      <x v="97"/>
      <x v="90"/>
    </i>
    <i>
      <x v="98"/>
      <x v="94"/>
    </i>
    <i>
      <x v="99"/>
      <x v="91"/>
    </i>
    <i>
      <x v="100"/>
      <x v="93"/>
    </i>
    <i>
      <x v="101"/>
      <x v="92"/>
    </i>
    <i>
      <x v="102"/>
      <x v="45"/>
    </i>
    <i>
      <x v="103"/>
      <x v="46"/>
    </i>
    <i>
      <x v="104"/>
      <x v="44"/>
    </i>
    <i>
      <x v="105"/>
      <x v="47"/>
    </i>
    <i>
      <x v="106"/>
      <x v="42"/>
    </i>
    <i>
      <x v="107"/>
      <x v="43"/>
    </i>
    <i>
      <x v="108"/>
      <x v="236"/>
    </i>
    <i>
      <x v="109"/>
      <x v="278"/>
    </i>
    <i>
      <x v="110"/>
      <x v="99"/>
    </i>
    <i>
      <x v="111"/>
      <x v="193"/>
    </i>
    <i>
      <x v="112"/>
      <x v="36"/>
    </i>
    <i>
      <x v="113"/>
      <x v="37"/>
    </i>
    <i>
      <x v="114"/>
      <x v="38"/>
    </i>
    <i>
      <x v="115"/>
      <x v="279"/>
    </i>
    <i>
      <x v="116"/>
      <x v="237"/>
    </i>
    <i>
      <x v="117"/>
      <x v="151"/>
    </i>
    <i>
      <x v="118"/>
      <x v="144"/>
    </i>
    <i>
      <x v="119"/>
      <x v="145"/>
    </i>
    <i>
      <x v="120"/>
      <x v="223"/>
    </i>
    <i>
      <x v="121"/>
      <x v="224"/>
    </i>
    <i>
      <x v="122"/>
      <x v="227"/>
    </i>
    <i>
      <x v="123"/>
      <x v="225"/>
    </i>
    <i>
      <x v="124"/>
      <x v="226"/>
    </i>
    <i>
      <x v="125"/>
      <x v="11"/>
    </i>
    <i>
      <x v="126"/>
      <x v="174"/>
    </i>
    <i>
      <x v="127"/>
      <x v="13"/>
    </i>
    <i>
      <x v="128"/>
      <x v="15"/>
    </i>
    <i>
      <x v="129"/>
      <x v="16"/>
    </i>
    <i>
      <x v="130"/>
      <x v="234"/>
    </i>
    <i>
      <x v="131"/>
      <x v="280"/>
    </i>
    <i>
      <x v="132"/>
      <x v="97"/>
    </i>
    <i>
      <x v="133"/>
      <x v="12"/>
    </i>
    <i>
      <x v="134"/>
      <x v="14"/>
    </i>
    <i>
      <x v="135"/>
      <x v="233"/>
    </i>
    <i>
      <x v="136"/>
      <x v="157"/>
    </i>
    <i>
      <x v="137"/>
      <x v="191"/>
    </i>
    <i>
      <x v="138"/>
      <x v="307"/>
    </i>
    <i>
      <x v="139"/>
      <x v="35"/>
    </i>
    <i>
      <x v="140"/>
      <x v="84"/>
    </i>
    <i>
      <x v="141"/>
      <x v="85"/>
    </i>
    <i>
      <x v="142"/>
      <x v="152"/>
    </i>
    <i>
      <x v="143"/>
      <x v="210"/>
    </i>
    <i>
      <x v="144"/>
      <x v="215"/>
    </i>
    <i>
      <x v="145"/>
      <x v="58"/>
    </i>
    <i>
      <x v="146"/>
      <x v="308"/>
    </i>
    <i>
      <x v="147"/>
      <x v="281"/>
    </i>
    <i>
      <x v="148"/>
      <x v="88"/>
    </i>
    <i>
      <x v="149"/>
      <x v="277"/>
    </i>
    <i>
      <x v="150"/>
      <x v="161"/>
    </i>
    <i>
      <x v="151"/>
      <x v="150"/>
    </i>
    <i>
      <x v="152"/>
      <x v="87"/>
    </i>
    <i>
      <x v="153"/>
      <x v="61"/>
    </i>
    <i>
      <x v="154"/>
      <x v="267"/>
    </i>
    <i>
      <x v="155"/>
      <x v="268"/>
    </i>
    <i>
      <x v="156"/>
      <x v="269"/>
    </i>
    <i>
      <x v="157"/>
      <x v="1"/>
    </i>
    <i>
      <x v="158"/>
      <x v="305"/>
    </i>
    <i>
      <x v="159"/>
      <x v="2"/>
    </i>
    <i>
      <x v="160"/>
      <x v="3"/>
    </i>
    <i>
      <x v="161"/>
      <x v="86"/>
    </i>
    <i>
      <x v="162"/>
      <x v="300"/>
    </i>
    <i>
      <x v="163"/>
      <x v="110"/>
    </i>
    <i>
      <x v="164"/>
      <x/>
    </i>
    <i>
      <x v="165"/>
      <x v="218"/>
    </i>
    <i>
      <x v="166"/>
      <x v="181"/>
    </i>
    <i>
      <x v="167"/>
      <x v="276"/>
    </i>
    <i>
      <x v="168"/>
      <x v="153"/>
    </i>
    <i>
      <x v="169"/>
      <x v="54"/>
    </i>
    <i>
      <x v="170"/>
      <x v="64"/>
    </i>
    <i>
      <x v="171"/>
      <x v="173"/>
    </i>
    <i>
      <x v="172"/>
      <x v="274"/>
    </i>
    <i>
      <x v="173"/>
      <x v="289"/>
    </i>
    <i>
      <x v="174"/>
      <x v="288"/>
    </i>
    <i>
      <x v="175"/>
      <x v="112"/>
    </i>
    <i>
      <x v="176"/>
      <x v="83"/>
    </i>
    <i>
      <x v="177"/>
      <x v="103"/>
    </i>
    <i>
      <x v="178"/>
      <x v="220"/>
    </i>
    <i>
      <x v="179"/>
      <x v="132"/>
    </i>
    <i>
      <x v="180"/>
      <x v="202"/>
    </i>
    <i>
      <x v="181"/>
      <x v="205"/>
    </i>
    <i>
      <x v="182"/>
      <x v="167"/>
    </i>
    <i>
      <x v="183"/>
      <x v="8"/>
    </i>
    <i>
      <x v="184"/>
      <x v="9"/>
    </i>
    <i>
      <x v="185"/>
      <x v="10"/>
    </i>
    <i>
      <x v="186"/>
      <x v="194"/>
    </i>
    <i>
      <x v="187"/>
      <x v="232"/>
    </i>
    <i>
      <x v="188"/>
      <x v="176"/>
    </i>
    <i>
      <x v="189"/>
      <x v="67"/>
    </i>
    <i>
      <x v="190"/>
      <x v="68"/>
    </i>
    <i>
      <x v="191"/>
      <x v="70"/>
    </i>
    <i>
      <x v="192"/>
      <x v="69"/>
    </i>
    <i>
      <x v="193"/>
      <x v="71"/>
    </i>
    <i>
      <x v="194"/>
      <x v="197"/>
    </i>
    <i>
      <x v="195"/>
      <x v="198"/>
    </i>
    <i>
      <x v="196"/>
      <x v="304"/>
    </i>
    <i>
      <x v="197"/>
      <x v="301"/>
    </i>
    <i>
      <x v="198"/>
      <x v="162"/>
    </i>
    <i>
      <x v="199"/>
      <x v="109"/>
    </i>
    <i>
      <x v="200"/>
      <x v="199"/>
    </i>
    <i>
      <x v="201"/>
      <x v="179"/>
    </i>
    <i>
      <x v="202"/>
      <x v="131"/>
    </i>
    <i>
      <x v="203"/>
      <x v="62"/>
    </i>
    <i>
      <x v="204"/>
      <x v="158"/>
    </i>
    <i>
      <x v="205"/>
      <x v="63"/>
    </i>
    <i>
      <x v="206"/>
      <x v="293"/>
    </i>
    <i>
      <x v="207"/>
      <x v="6"/>
    </i>
    <i>
      <x v="208"/>
      <x v="96"/>
    </i>
    <i>
      <x v="209"/>
      <x v="89"/>
    </i>
    <i>
      <x v="210"/>
      <x v="39"/>
    </i>
    <i>
      <x v="211"/>
      <x v="78"/>
    </i>
    <i>
      <x v="212"/>
      <x v="80"/>
    </i>
    <i>
      <x v="213"/>
      <x v="79"/>
    </i>
    <i>
      <x v="214"/>
      <x v="40"/>
    </i>
    <i>
      <x v="215"/>
      <x v="266"/>
    </i>
    <i>
      <x v="216"/>
      <x v="244"/>
    </i>
    <i>
      <x v="217"/>
      <x v="245"/>
    </i>
    <i>
      <x v="218"/>
      <x v="302"/>
    </i>
    <i>
      <x v="219"/>
      <x v="261"/>
    </i>
    <i>
      <x v="220"/>
      <x v="262"/>
    </i>
    <i>
      <x v="221"/>
      <x v="263"/>
    </i>
    <i>
      <x v="222"/>
      <x v="149"/>
    </i>
    <i>
      <x v="223"/>
      <x v="252"/>
    </i>
    <i>
      <x v="224"/>
      <x v="287"/>
    </i>
    <i>
      <x v="225"/>
      <x v="154"/>
    </i>
    <i>
      <x v="226"/>
      <x v="235"/>
    </i>
    <i>
      <x v="227"/>
      <x v="59"/>
    </i>
    <i>
      <x v="228"/>
      <x v="60"/>
    </i>
    <i>
      <x v="229"/>
      <x v="240"/>
    </i>
    <i>
      <x v="230"/>
      <x v="241"/>
    </i>
    <i>
      <x v="231"/>
      <x v="247"/>
    </i>
    <i>
      <x v="232"/>
      <x v="248"/>
    </i>
    <i>
      <x v="233"/>
      <x v="163"/>
    </i>
    <i>
      <x v="234"/>
      <x v="250"/>
    </i>
    <i>
      <x v="235"/>
      <x v="249"/>
    </i>
    <i>
      <x v="236"/>
      <x v="222"/>
    </i>
    <i>
      <x v="237"/>
      <x v="251"/>
    </i>
    <i>
      <x v="238"/>
      <x v="148"/>
    </i>
    <i>
      <x v="239"/>
      <x v="246"/>
    </i>
    <i>
      <x v="240"/>
      <x v="196"/>
    </i>
    <i>
      <x v="241"/>
      <x v="122"/>
    </i>
    <i>
      <x v="242"/>
      <x v="55"/>
    </i>
    <i>
      <x v="243"/>
      <x v="258"/>
    </i>
    <i>
      <x v="244"/>
      <x v="180"/>
    </i>
    <i>
      <x v="245"/>
      <x v="155"/>
    </i>
    <i>
      <x v="246"/>
      <x v="291"/>
    </i>
    <i>
      <x v="247"/>
      <x v="156"/>
    </i>
    <i>
      <x v="248"/>
      <x v="140"/>
    </i>
    <i>
      <x v="249"/>
      <x v="200"/>
    </i>
    <i>
      <x v="250"/>
      <x v="141"/>
    </i>
    <i>
      <x v="251"/>
      <x v="166"/>
    </i>
    <i>
      <x v="252"/>
      <x v="217"/>
    </i>
    <i>
      <x v="253"/>
      <x v="106"/>
    </i>
    <i>
      <x v="254"/>
      <x v="107"/>
    </i>
    <i>
      <x v="255"/>
      <x v="286"/>
    </i>
    <i>
      <x v="256"/>
      <x v="285"/>
    </i>
    <i>
      <x v="257"/>
      <x v="172"/>
    </i>
    <i>
      <x v="258"/>
      <x v="118"/>
    </i>
    <i>
      <x v="259"/>
      <x v="117"/>
    </i>
    <i>
      <x v="260"/>
      <x v="116"/>
    </i>
    <i>
      <x v="261"/>
      <x v="119"/>
    </i>
    <i>
      <x v="262"/>
      <x v="295"/>
    </i>
    <i>
      <x v="263"/>
      <x v="294"/>
    </i>
    <i>
      <x v="264"/>
      <x v="297"/>
    </i>
    <i>
      <x v="265"/>
      <x v="296"/>
    </i>
    <i>
      <x v="266"/>
      <x v="298"/>
    </i>
    <i>
      <x v="267"/>
      <x v="165"/>
    </i>
    <i>
      <x v="268"/>
      <x v="128"/>
    </i>
    <i>
      <x v="269"/>
      <x v="178"/>
    </i>
    <i>
      <x v="270"/>
      <x v="111"/>
    </i>
    <i>
      <x v="271"/>
      <x v="195"/>
    </i>
    <i>
      <x v="272"/>
      <x v="52"/>
    </i>
    <i>
      <x v="273"/>
      <x v="5"/>
    </i>
    <i>
      <x v="274"/>
      <x v="4"/>
    </i>
    <i>
      <x v="275"/>
      <x v="303"/>
    </i>
    <i>
      <x v="276"/>
      <x v="56"/>
    </i>
    <i>
      <x v="277"/>
      <x v="239"/>
    </i>
    <i>
      <x v="278"/>
      <x v="124"/>
    </i>
    <i>
      <x v="279"/>
      <x v="65"/>
    </i>
    <i>
      <x v="280"/>
      <x v="66"/>
    </i>
    <i>
      <x v="281"/>
      <x v="257"/>
    </i>
    <i>
      <x v="282"/>
      <x v="229"/>
    </i>
    <i>
      <x v="283"/>
      <x v="230"/>
    </i>
    <i>
      <x v="284"/>
      <x v="146"/>
    </i>
    <i>
      <x v="285"/>
      <x v="238"/>
    </i>
    <i>
      <x v="286"/>
      <x v="82"/>
    </i>
    <i>
      <x v="287"/>
      <x v="254"/>
    </i>
    <i>
      <x v="288"/>
      <x v="253"/>
    </i>
    <i>
      <x v="289"/>
      <x v="255"/>
    </i>
    <i>
      <x v="290"/>
      <x v="256"/>
    </i>
    <i>
      <x v="291"/>
      <x v="299"/>
    </i>
    <i>
      <x v="292"/>
      <x v="169"/>
    </i>
    <i>
      <x v="293"/>
      <x v="292"/>
    </i>
    <i>
      <x v="294"/>
      <x v="243"/>
    </i>
    <i>
      <x v="295"/>
      <x v="95"/>
    </i>
    <i>
      <x v="296"/>
      <x v="260"/>
    </i>
    <i>
      <x v="297"/>
      <x v="170"/>
    </i>
    <i>
      <x v="298"/>
      <x v="57"/>
    </i>
    <i>
      <x v="299"/>
      <x v="143"/>
    </i>
    <i>
      <x v="300"/>
      <x v="171"/>
    </i>
    <i>
      <x v="301"/>
      <x v="114"/>
    </i>
    <i>
      <x v="302"/>
      <x v="115"/>
    </i>
    <i>
      <x v="303"/>
      <x v="7"/>
    </i>
    <i>
      <x v="304"/>
      <x v="177"/>
    </i>
    <i>
      <x v="305"/>
      <x v="213"/>
    </i>
    <i>
      <x v="306"/>
      <x v="126"/>
    </i>
    <i>
      <x v="307"/>
      <x v="108"/>
    </i>
    <i>
      <x v="308"/>
      <x v="12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3-08-14T03:42:47.01" personId="{95F1B288-5856-45B8-A778-35E8547360CE}" id="{2EB406F2-6166-474D-99DF-995EBAAC7C98}">
    <text>Metode agregasi dari menggunakan data raw berdasarkan unit analisa terkecil</text>
  </threadedComment>
  <threadedComment ref="C2" dT="2023-09-25T08:30:14.87" personId="{956BE647-B951-46DD-8ACF-82BA7A99A50F}" id="{DC7BDEED-81C9-4A8C-AB70-612B2A82E836}">
    <text>Hutan tanaman dan perkbenunan dalam LC KLHK 2020</text>
  </threadedComment>
  <threadedComment ref="C5" dT="2023-09-27T03:04:41.47" personId="{956BE647-B951-46DD-8ACF-82BA7A99A50F}" id="{0B90560F-FF3F-4950-9118-0CFADB9FE16C}">
    <text>HKM dan HTR</text>
  </threadedComment>
  <threadedComment ref="C12" dT="2023-09-26T10:40:57.37" personId="{956BE647-B951-46DD-8ACF-82BA7A99A50F}" id="{9925A2F5-8541-4266-9FE2-91CEEB84E9C9}">
    <text>Kebun campur, pertanian semusim, sawah</text>
  </threadedComment>
  <threadedComment ref="C16" dT="2023-08-14T03:35:11.66" personId="{95F1B288-5856-45B8-A778-35E8547360CE}" id="{D5C83AD8-0419-4966-B4A5-167B436B6689}">
    <text>Perbandingan kelas tutupan lahan badan air dengan pemukiman</text>
  </threadedComment>
  <threadedComment ref="C18" dT="2023-08-09T04:10:22.25" personId="{956BE647-B951-46DD-8ACF-82BA7A99A50F}" id="{37115392-770C-41AA-A4C0-494CED027535}">
    <text>Periode tahun 2015-2020</text>
  </threadedComment>
  <threadedComment ref="D20" dT="2023-08-14T04:02:26.44" personId="{95F1B288-5856-45B8-A778-35E8547360CE}" id="{A74EB10E-CD8C-4FEE-8DAE-92C230BF2012}">
    <text>Pertanian lahan kering, pertanian lahan kering kebun campur, sawah, kebun, dll (semua yang ada kegiatan penanaman dan non-alami)</text>
  </threadedComment>
  <threadedComment ref="C22" dT="2023-08-30T10:04:23.11" personId="{956BE647-B951-46DD-8ACF-82BA7A99A50F}" id="{A2F20A68-8279-4C46-84E4-AFFF0B99C71F}">
    <text xml:space="preserve">Izin nambah peta indeks bahaya dari BNPB yah buat mewakili naturah hazard @Aksomo, Harry Tri Atmojo   (ICRAF) @Indiarto, Dony   (ICRAF) </text>
    <mentions>
      <mention mentionpersonId="{9D46F064-B055-474E-B4AA-319EEE1EAB43}" mentionId="{E094A02D-6AF4-4E84-A49C-B33FFA57759C}" startIndex="74" length="35"/>
      <mention mentionpersonId="{4CC3F7A7-61E3-4C10-B86B-D7E0A07D9148}" mentionId="{B9FE7B61-9034-443C-AA3A-3B7FDF195530}" startIndex="110" length="25"/>
    </mentions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23-09-25T08:30:14.87" personId="{956BE647-B951-46DD-8ACF-82BA7A99A50F}" id="{50CE9E9D-2764-401A-BFBB-8D9544EF3F51}">
    <text>Hutan tanaman dan perkbenunan dalam LC KLHK 2020</text>
  </threadedComment>
  <threadedComment ref="J1" dT="2023-09-27T03:04:41.47" personId="{956BE647-B951-46DD-8ACF-82BA7A99A50F}" id="{74B5DC4F-620D-4C4C-AEC9-7226ABA79325}">
    <text>HKM dan HTR</text>
  </threadedComment>
  <threadedComment ref="Q1" dT="2023-09-26T10:40:57.37" personId="{956BE647-B951-46DD-8ACF-82BA7A99A50F}" id="{03468081-4A28-48D2-97E7-CB4D75833040}">
    <text>Kebun campur, pertanian semusim, sawah</text>
  </threadedComment>
  <threadedComment ref="U1" dT="2023-08-14T03:35:11.66" personId="{95F1B288-5856-45B8-A778-35E8547360CE}" id="{556098A0-9DD4-49D3-89B8-DE3E02D2E2A9}">
    <text>Perbandingan kelas tutupan lahan badan air dengan pemukiman</text>
  </threadedComment>
  <threadedComment ref="W1" dT="2023-08-09T04:10:22.25" personId="{956BE647-B951-46DD-8ACF-82BA7A99A50F}" id="{7AFFE10C-E47A-4E2C-94EF-D098DCE02302}">
    <text>Periode tahun 2015-2020</text>
  </threadedComment>
  <threadedComment ref="AA1" dT="2023-08-30T10:04:23.11" personId="{956BE647-B951-46DD-8ACF-82BA7A99A50F}" id="{BEAC5546-6F0E-4410-A8BB-4603052915A8}">
    <text xml:space="preserve">Izin nambah peta indeks bahaya dari BNPB yah buat mewakili naturah hazard @Aksomo, Harry Tri Atmojo   (ICRAF) @Indiarto, Dony   (ICRAF) </text>
    <mentions>
      <mention mentionpersonId="{9D46F064-B055-474E-B4AA-319EEE1EAB43}" mentionId="{D5EE8DC6-9557-48D2-AB42-FBE5815AF587}" startIndex="74" length="35"/>
      <mention mentionpersonId="{4CC3F7A7-61E3-4C10-B86B-D7E0A07D9148}" mentionId="{B676D98A-A0AE-4373-9A3E-AFD29A5F0737}" startIndex="110" length="25"/>
    </mentions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5782-9393-46EB-BE70-B791047563C5}">
  <dimension ref="A3:C313"/>
  <sheetViews>
    <sheetView topLeftCell="A279" workbookViewId="0">
      <selection activeCell="A3" sqref="A3:C313"/>
    </sheetView>
  </sheetViews>
  <sheetFormatPr defaultRowHeight="15" x14ac:dyDescent="0.25"/>
  <cols>
    <col min="1" max="1" width="12.85546875" bestFit="1" customWidth="1"/>
    <col min="2" max="2" width="25.7109375" bestFit="1" customWidth="1"/>
    <col min="3" max="3" width="12.85546875" bestFit="1" customWidth="1"/>
    <col min="4" max="4" width="12.28515625" bestFit="1" customWidth="1"/>
    <col min="5" max="6" width="11.28515625" bestFit="1" customWidth="1"/>
    <col min="7" max="24" width="13.7109375" bestFit="1" customWidth="1"/>
    <col min="25" max="25" width="11.28515625" bestFit="1" customWidth="1"/>
    <col min="26" max="26" width="7.85546875" bestFit="1" customWidth="1"/>
    <col min="27" max="27" width="6.7109375" bestFit="1" customWidth="1"/>
    <col min="28" max="30" width="7.85546875" bestFit="1" customWidth="1"/>
    <col min="31" max="31" width="11.5703125" bestFit="1" customWidth="1"/>
    <col min="32" max="32" width="7.85546875" bestFit="1" customWidth="1"/>
    <col min="33" max="33" width="12.140625" bestFit="1" customWidth="1"/>
    <col min="34" max="34" width="7.85546875" bestFit="1" customWidth="1"/>
    <col min="35" max="35" width="13.5703125" bestFit="1" customWidth="1"/>
    <col min="36" max="36" width="7.85546875" bestFit="1" customWidth="1"/>
    <col min="37" max="37" width="14" bestFit="1" customWidth="1"/>
    <col min="38" max="38" width="7.85546875" bestFit="1" customWidth="1"/>
    <col min="39" max="39" width="9.28515625" bestFit="1" customWidth="1"/>
    <col min="40" max="40" width="7.85546875" bestFit="1" customWidth="1"/>
    <col min="41" max="41" width="5.7109375" bestFit="1" customWidth="1"/>
    <col min="42" max="42" width="7.85546875" bestFit="1" customWidth="1"/>
    <col min="43" max="43" width="8.140625" bestFit="1" customWidth="1"/>
    <col min="44" max="44" width="7.85546875" bestFit="1" customWidth="1"/>
    <col min="45" max="45" width="11.28515625" bestFit="1" customWidth="1"/>
  </cols>
  <sheetData>
    <row r="3" spans="1:3" x14ac:dyDescent="0.25">
      <c r="A3" s="6" t="s">
        <v>0</v>
      </c>
      <c r="B3" s="6" t="s">
        <v>1</v>
      </c>
      <c r="C3" t="s">
        <v>2</v>
      </c>
    </row>
    <row r="4" spans="1:3" x14ac:dyDescent="0.25">
      <c r="A4">
        <v>5301021</v>
      </c>
      <c r="B4" t="s">
        <v>3</v>
      </c>
      <c r="C4">
        <v>10782</v>
      </c>
    </row>
    <row r="5" spans="1:3" x14ac:dyDescent="0.25">
      <c r="A5">
        <v>5301022</v>
      </c>
      <c r="B5" t="s">
        <v>4</v>
      </c>
      <c r="C5">
        <v>13569</v>
      </c>
    </row>
    <row r="6" spans="1:3" x14ac:dyDescent="0.25">
      <c r="A6">
        <v>5301023</v>
      </c>
      <c r="B6" t="s">
        <v>5</v>
      </c>
      <c r="C6">
        <v>13296</v>
      </c>
    </row>
    <row r="7" spans="1:3" x14ac:dyDescent="0.25">
      <c r="A7">
        <v>5301050</v>
      </c>
      <c r="B7" t="s">
        <v>6</v>
      </c>
      <c r="C7">
        <v>13043</v>
      </c>
    </row>
    <row r="8" spans="1:3" x14ac:dyDescent="0.25">
      <c r="A8">
        <v>5301060</v>
      </c>
      <c r="B8" t="s">
        <v>7</v>
      </c>
      <c r="C8">
        <v>6241</v>
      </c>
    </row>
    <row r="9" spans="1:3" x14ac:dyDescent="0.25">
      <c r="A9">
        <v>5301072</v>
      </c>
      <c r="B9" t="s">
        <v>8</v>
      </c>
      <c r="C9">
        <v>13022</v>
      </c>
    </row>
    <row r="10" spans="1:3" x14ac:dyDescent="0.25">
      <c r="A10">
        <v>5302010</v>
      </c>
      <c r="B10" t="s">
        <v>9</v>
      </c>
      <c r="C10">
        <v>29359</v>
      </c>
    </row>
    <row r="11" spans="1:3" x14ac:dyDescent="0.25">
      <c r="A11">
        <v>5302011</v>
      </c>
      <c r="B11" t="s">
        <v>10</v>
      </c>
      <c r="C11">
        <v>38204</v>
      </c>
    </row>
    <row r="12" spans="1:3" x14ac:dyDescent="0.25">
      <c r="A12">
        <v>5302012</v>
      </c>
      <c r="B12" t="s">
        <v>11</v>
      </c>
      <c r="C12">
        <v>32416</v>
      </c>
    </row>
    <row r="13" spans="1:3" x14ac:dyDescent="0.25">
      <c r="A13">
        <v>5302013</v>
      </c>
      <c r="B13" t="s">
        <v>12</v>
      </c>
      <c r="C13">
        <v>31400</v>
      </c>
    </row>
    <row r="14" spans="1:3" x14ac:dyDescent="0.25">
      <c r="A14">
        <v>5302020</v>
      </c>
      <c r="B14" t="s">
        <v>13</v>
      </c>
      <c r="C14">
        <v>52682</v>
      </c>
    </row>
    <row r="15" spans="1:3" x14ac:dyDescent="0.25">
      <c r="A15">
        <v>5302021</v>
      </c>
      <c r="B15" t="s">
        <v>14</v>
      </c>
      <c r="C15">
        <v>23463</v>
      </c>
    </row>
    <row r="16" spans="1:3" x14ac:dyDescent="0.25">
      <c r="A16">
        <v>5302030</v>
      </c>
      <c r="B16" t="s">
        <v>15</v>
      </c>
      <c r="C16">
        <v>17956</v>
      </c>
    </row>
    <row r="17" spans="1:3" x14ac:dyDescent="0.25">
      <c r="A17">
        <v>5302031</v>
      </c>
      <c r="B17" t="s">
        <v>16</v>
      </c>
      <c r="C17">
        <v>34266</v>
      </c>
    </row>
    <row r="18" spans="1:3" x14ac:dyDescent="0.25">
      <c r="A18">
        <v>5302032</v>
      </c>
      <c r="B18" t="s">
        <v>17</v>
      </c>
      <c r="C18">
        <v>31026</v>
      </c>
    </row>
    <row r="19" spans="1:3" x14ac:dyDescent="0.25">
      <c r="A19">
        <v>5302033</v>
      </c>
      <c r="B19" t="s">
        <v>18</v>
      </c>
      <c r="C19">
        <v>42948</v>
      </c>
    </row>
    <row r="20" spans="1:3" x14ac:dyDescent="0.25">
      <c r="A20">
        <v>5302034</v>
      </c>
      <c r="B20" t="s">
        <v>19</v>
      </c>
      <c r="C20">
        <v>14964</v>
      </c>
    </row>
    <row r="21" spans="1:3" x14ac:dyDescent="0.25">
      <c r="A21">
        <v>5302035</v>
      </c>
      <c r="B21" t="s">
        <v>20</v>
      </c>
      <c r="C21">
        <v>21337</v>
      </c>
    </row>
    <row r="22" spans="1:3" x14ac:dyDescent="0.25">
      <c r="A22">
        <v>5302040</v>
      </c>
      <c r="B22" t="s">
        <v>21</v>
      </c>
      <c r="C22">
        <v>41211</v>
      </c>
    </row>
    <row r="23" spans="1:3" x14ac:dyDescent="0.25">
      <c r="A23">
        <v>5302041</v>
      </c>
      <c r="B23" t="s">
        <v>22</v>
      </c>
      <c r="C23">
        <v>21341</v>
      </c>
    </row>
    <row r="24" spans="1:3" x14ac:dyDescent="0.25">
      <c r="A24">
        <v>5302051</v>
      </c>
      <c r="B24" t="s">
        <v>23</v>
      </c>
      <c r="C24">
        <v>40345</v>
      </c>
    </row>
    <row r="25" spans="1:3" x14ac:dyDescent="0.25">
      <c r="A25">
        <v>5302052</v>
      </c>
      <c r="B25" t="s">
        <v>24</v>
      </c>
      <c r="C25">
        <v>30069</v>
      </c>
    </row>
    <row r="26" spans="1:3" x14ac:dyDescent="0.25">
      <c r="A26">
        <v>5302060</v>
      </c>
      <c r="B26" t="s">
        <v>25</v>
      </c>
      <c r="C26">
        <v>45860</v>
      </c>
    </row>
    <row r="27" spans="1:3" x14ac:dyDescent="0.25">
      <c r="A27">
        <v>5302061</v>
      </c>
      <c r="B27" t="s">
        <v>26</v>
      </c>
      <c r="C27">
        <v>36622</v>
      </c>
    </row>
    <row r="28" spans="1:3" x14ac:dyDescent="0.25">
      <c r="A28">
        <v>5302070</v>
      </c>
      <c r="B28" t="s">
        <v>27</v>
      </c>
      <c r="C28">
        <v>22757</v>
      </c>
    </row>
    <row r="29" spans="1:3" x14ac:dyDescent="0.25">
      <c r="A29">
        <v>5302071</v>
      </c>
      <c r="B29" t="s">
        <v>28</v>
      </c>
      <c r="C29">
        <v>7916</v>
      </c>
    </row>
    <row r="30" spans="1:3" x14ac:dyDescent="0.25">
      <c r="A30">
        <v>5302080</v>
      </c>
      <c r="B30" t="s">
        <v>29</v>
      </c>
      <c r="C30">
        <v>51245</v>
      </c>
    </row>
    <row r="31" spans="1:3" x14ac:dyDescent="0.25">
      <c r="A31">
        <v>5302081</v>
      </c>
      <c r="B31" t="s">
        <v>30</v>
      </c>
      <c r="C31">
        <v>32122</v>
      </c>
    </row>
    <row r="32" spans="1:3" x14ac:dyDescent="0.25">
      <c r="A32">
        <v>5303100</v>
      </c>
      <c r="B32" t="s">
        <v>31</v>
      </c>
      <c r="C32">
        <v>11610</v>
      </c>
    </row>
    <row r="33" spans="1:3" x14ac:dyDescent="0.25">
      <c r="A33">
        <v>5303101</v>
      </c>
      <c r="B33" t="s">
        <v>32</v>
      </c>
      <c r="C33">
        <v>10894</v>
      </c>
    </row>
    <row r="34" spans="1:3" x14ac:dyDescent="0.25">
      <c r="A34">
        <v>5303110</v>
      </c>
      <c r="B34" t="s">
        <v>33</v>
      </c>
      <c r="C34">
        <v>13157</v>
      </c>
    </row>
    <row r="35" spans="1:3" x14ac:dyDescent="0.25">
      <c r="A35">
        <v>5303111</v>
      </c>
      <c r="B35" t="s">
        <v>34</v>
      </c>
      <c r="C35">
        <v>12309</v>
      </c>
    </row>
    <row r="36" spans="1:3" x14ac:dyDescent="0.25">
      <c r="A36">
        <v>5303120</v>
      </c>
      <c r="B36" t="s">
        <v>35</v>
      </c>
      <c r="C36">
        <v>8362</v>
      </c>
    </row>
    <row r="37" spans="1:3" x14ac:dyDescent="0.25">
      <c r="A37">
        <v>5303121</v>
      </c>
      <c r="B37" t="s">
        <v>36</v>
      </c>
      <c r="C37">
        <v>10153</v>
      </c>
    </row>
    <row r="38" spans="1:3" x14ac:dyDescent="0.25">
      <c r="A38">
        <v>5303130</v>
      </c>
      <c r="B38" t="s">
        <v>37</v>
      </c>
      <c r="C38">
        <v>13836</v>
      </c>
    </row>
    <row r="39" spans="1:3" x14ac:dyDescent="0.25">
      <c r="A39">
        <v>5303131</v>
      </c>
      <c r="B39" t="s">
        <v>38</v>
      </c>
      <c r="C39">
        <v>16341</v>
      </c>
    </row>
    <row r="40" spans="1:3" x14ac:dyDescent="0.25">
      <c r="A40">
        <v>5303132</v>
      </c>
      <c r="B40" t="s">
        <v>39</v>
      </c>
      <c r="C40">
        <v>14137</v>
      </c>
    </row>
    <row r="41" spans="1:3" x14ac:dyDescent="0.25">
      <c r="A41">
        <v>5303133</v>
      </c>
      <c r="B41" t="s">
        <v>40</v>
      </c>
      <c r="C41">
        <v>20711</v>
      </c>
    </row>
    <row r="42" spans="1:3" x14ac:dyDescent="0.25">
      <c r="A42">
        <v>5303140</v>
      </c>
      <c r="B42" t="s">
        <v>41</v>
      </c>
      <c r="C42">
        <v>19219</v>
      </c>
    </row>
    <row r="43" spans="1:3" x14ac:dyDescent="0.25">
      <c r="A43">
        <v>5303141</v>
      </c>
      <c r="B43" t="s">
        <v>42</v>
      </c>
      <c r="C43">
        <v>19260</v>
      </c>
    </row>
    <row r="44" spans="1:3" x14ac:dyDescent="0.25">
      <c r="A44">
        <v>5303142</v>
      </c>
      <c r="B44" t="s">
        <v>43</v>
      </c>
      <c r="C44">
        <v>13306</v>
      </c>
    </row>
    <row r="45" spans="1:3" x14ac:dyDescent="0.25">
      <c r="A45">
        <v>5303150</v>
      </c>
      <c r="B45" t="s">
        <v>44</v>
      </c>
      <c r="C45">
        <v>22805</v>
      </c>
    </row>
    <row r="46" spans="1:3" x14ac:dyDescent="0.25">
      <c r="A46">
        <v>5303160</v>
      </c>
      <c r="B46" t="s">
        <v>45</v>
      </c>
      <c r="C46">
        <v>33012</v>
      </c>
    </row>
    <row r="47" spans="1:3" x14ac:dyDescent="0.25">
      <c r="A47">
        <v>5303161</v>
      </c>
      <c r="B47" t="s">
        <v>46</v>
      </c>
      <c r="C47">
        <v>14446</v>
      </c>
    </row>
    <row r="48" spans="1:3" x14ac:dyDescent="0.25">
      <c r="A48">
        <v>5303162</v>
      </c>
      <c r="B48" t="s">
        <v>47</v>
      </c>
      <c r="C48">
        <v>44620</v>
      </c>
    </row>
    <row r="49" spans="1:3" x14ac:dyDescent="0.25">
      <c r="A49">
        <v>5303170</v>
      </c>
      <c r="B49" t="s">
        <v>48</v>
      </c>
      <c r="C49">
        <v>52223</v>
      </c>
    </row>
    <row r="50" spans="1:3" x14ac:dyDescent="0.25">
      <c r="A50">
        <v>5303180</v>
      </c>
      <c r="B50" t="s">
        <v>49</v>
      </c>
      <c r="C50">
        <v>26271</v>
      </c>
    </row>
    <row r="51" spans="1:3" x14ac:dyDescent="0.25">
      <c r="A51">
        <v>5303181</v>
      </c>
      <c r="B51" t="s">
        <v>50</v>
      </c>
      <c r="C51">
        <v>17751</v>
      </c>
    </row>
    <row r="52" spans="1:3" x14ac:dyDescent="0.25">
      <c r="A52">
        <v>5303182</v>
      </c>
      <c r="B52" t="s">
        <v>51</v>
      </c>
      <c r="C52">
        <v>35112</v>
      </c>
    </row>
    <row r="53" spans="1:3" x14ac:dyDescent="0.25">
      <c r="A53">
        <v>5303190</v>
      </c>
      <c r="B53" t="s">
        <v>52</v>
      </c>
      <c r="C53">
        <v>21300</v>
      </c>
    </row>
    <row r="54" spans="1:3" x14ac:dyDescent="0.25">
      <c r="A54">
        <v>5303191</v>
      </c>
      <c r="B54" t="s">
        <v>53</v>
      </c>
      <c r="C54">
        <v>27703</v>
      </c>
    </row>
    <row r="55" spans="1:3" x14ac:dyDescent="0.25">
      <c r="A55">
        <v>5303192</v>
      </c>
      <c r="B55" t="s">
        <v>54</v>
      </c>
      <c r="C55">
        <v>30907</v>
      </c>
    </row>
    <row r="56" spans="1:3" x14ac:dyDescent="0.25">
      <c r="A56">
        <v>5304010</v>
      </c>
      <c r="B56" t="s">
        <v>55</v>
      </c>
      <c r="C56">
        <v>19135</v>
      </c>
    </row>
    <row r="57" spans="1:3" x14ac:dyDescent="0.25">
      <c r="A57">
        <v>5304011</v>
      </c>
      <c r="B57" t="s">
        <v>56</v>
      </c>
      <c r="C57">
        <v>19938</v>
      </c>
    </row>
    <row r="58" spans="1:3" x14ac:dyDescent="0.25">
      <c r="A58">
        <v>5304012</v>
      </c>
      <c r="B58" t="s">
        <v>57</v>
      </c>
      <c r="C58">
        <v>10140</v>
      </c>
    </row>
    <row r="59" spans="1:3" x14ac:dyDescent="0.25">
      <c r="A59">
        <v>5304013</v>
      </c>
      <c r="B59" t="s">
        <v>58</v>
      </c>
      <c r="C59">
        <v>14926</v>
      </c>
    </row>
    <row r="60" spans="1:3" x14ac:dyDescent="0.25">
      <c r="A60">
        <v>5304020</v>
      </c>
      <c r="B60" t="s">
        <v>59</v>
      </c>
      <c r="C60">
        <v>13239</v>
      </c>
    </row>
    <row r="61" spans="1:3" x14ac:dyDescent="0.25">
      <c r="A61">
        <v>5304021</v>
      </c>
      <c r="B61" t="s">
        <v>60</v>
      </c>
      <c r="C61">
        <v>24735</v>
      </c>
    </row>
    <row r="62" spans="1:3" x14ac:dyDescent="0.25">
      <c r="A62">
        <v>5304022</v>
      </c>
      <c r="B62" t="s">
        <v>61</v>
      </c>
      <c r="C62">
        <v>19526</v>
      </c>
    </row>
    <row r="63" spans="1:3" x14ac:dyDescent="0.25">
      <c r="A63">
        <v>5304023</v>
      </c>
      <c r="B63" t="s">
        <v>62</v>
      </c>
      <c r="C63">
        <v>10114</v>
      </c>
    </row>
    <row r="64" spans="1:3" x14ac:dyDescent="0.25">
      <c r="A64">
        <v>5304030</v>
      </c>
      <c r="B64" t="s">
        <v>63</v>
      </c>
      <c r="C64">
        <v>2732</v>
      </c>
    </row>
    <row r="65" spans="1:3" x14ac:dyDescent="0.25">
      <c r="A65">
        <v>5304040</v>
      </c>
      <c r="B65" t="s">
        <v>64</v>
      </c>
      <c r="C65">
        <v>11022</v>
      </c>
    </row>
    <row r="66" spans="1:3" x14ac:dyDescent="0.25">
      <c r="A66">
        <v>5304041</v>
      </c>
      <c r="B66" t="s">
        <v>65</v>
      </c>
      <c r="C66">
        <v>10159</v>
      </c>
    </row>
    <row r="67" spans="1:3" x14ac:dyDescent="0.25">
      <c r="A67">
        <v>5304042</v>
      </c>
      <c r="B67" t="s">
        <v>66</v>
      </c>
      <c r="C67">
        <v>14249</v>
      </c>
    </row>
    <row r="68" spans="1:3" x14ac:dyDescent="0.25">
      <c r="A68">
        <v>5304050</v>
      </c>
      <c r="B68" t="s">
        <v>67</v>
      </c>
      <c r="C68">
        <v>32347</v>
      </c>
    </row>
    <row r="69" spans="1:3" x14ac:dyDescent="0.25">
      <c r="A69">
        <v>5304051</v>
      </c>
      <c r="B69" t="s">
        <v>68</v>
      </c>
      <c r="C69">
        <v>18839</v>
      </c>
    </row>
    <row r="70" spans="1:3" x14ac:dyDescent="0.25">
      <c r="A70">
        <v>5304060</v>
      </c>
      <c r="B70" t="s">
        <v>69</v>
      </c>
      <c r="C70">
        <v>13921</v>
      </c>
    </row>
    <row r="71" spans="1:3" x14ac:dyDescent="0.25">
      <c r="A71">
        <v>5304061</v>
      </c>
      <c r="B71" t="s">
        <v>70</v>
      </c>
      <c r="C71">
        <v>19599</v>
      </c>
    </row>
    <row r="72" spans="1:3" x14ac:dyDescent="0.25">
      <c r="A72">
        <v>5304070</v>
      </c>
      <c r="B72" t="s">
        <v>71</v>
      </c>
      <c r="C72">
        <v>8442</v>
      </c>
    </row>
    <row r="73" spans="1:3" x14ac:dyDescent="0.25">
      <c r="A73">
        <v>5304071</v>
      </c>
      <c r="B73" t="s">
        <v>72</v>
      </c>
      <c r="C73">
        <v>10851</v>
      </c>
    </row>
    <row r="74" spans="1:3" x14ac:dyDescent="0.25">
      <c r="A74">
        <v>5304072</v>
      </c>
      <c r="B74" t="s">
        <v>73</v>
      </c>
      <c r="C74">
        <v>15358</v>
      </c>
    </row>
    <row r="75" spans="1:3" x14ac:dyDescent="0.25">
      <c r="A75">
        <v>5304080</v>
      </c>
      <c r="B75" t="s">
        <v>74</v>
      </c>
      <c r="C75">
        <v>15022</v>
      </c>
    </row>
    <row r="76" spans="1:3" x14ac:dyDescent="0.25">
      <c r="A76">
        <v>5304081</v>
      </c>
      <c r="B76" t="s">
        <v>75</v>
      </c>
      <c r="C76">
        <v>4427</v>
      </c>
    </row>
    <row r="77" spans="1:3" x14ac:dyDescent="0.25">
      <c r="A77">
        <v>5304082</v>
      </c>
      <c r="B77" t="s">
        <v>76</v>
      </c>
      <c r="C77">
        <v>6215</v>
      </c>
    </row>
    <row r="78" spans="1:3" x14ac:dyDescent="0.25">
      <c r="A78">
        <v>5304090</v>
      </c>
      <c r="B78" t="s">
        <v>77</v>
      </c>
      <c r="C78">
        <v>16414</v>
      </c>
    </row>
    <row r="79" spans="1:3" x14ac:dyDescent="0.25">
      <c r="A79">
        <v>5304091</v>
      </c>
      <c r="B79" t="s">
        <v>78</v>
      </c>
      <c r="C79">
        <v>5779</v>
      </c>
    </row>
    <row r="80" spans="1:3" x14ac:dyDescent="0.25">
      <c r="A80">
        <v>5304100</v>
      </c>
      <c r="B80" t="s">
        <v>79</v>
      </c>
      <c r="C80">
        <v>8607</v>
      </c>
    </row>
    <row r="81" spans="1:3" x14ac:dyDescent="0.25">
      <c r="A81">
        <v>5304101</v>
      </c>
      <c r="B81" t="s">
        <v>80</v>
      </c>
      <c r="C81">
        <v>9526</v>
      </c>
    </row>
    <row r="82" spans="1:3" x14ac:dyDescent="0.25">
      <c r="A82">
        <v>5304102</v>
      </c>
      <c r="B82" t="s">
        <v>81</v>
      </c>
      <c r="C82">
        <v>6917</v>
      </c>
    </row>
    <row r="83" spans="1:3" x14ac:dyDescent="0.25">
      <c r="A83">
        <v>5304103</v>
      </c>
      <c r="B83" t="s">
        <v>82</v>
      </c>
      <c r="C83">
        <v>4651</v>
      </c>
    </row>
    <row r="84" spans="1:3" x14ac:dyDescent="0.25">
      <c r="A84">
        <v>5304104</v>
      </c>
      <c r="B84" t="s">
        <v>83</v>
      </c>
      <c r="C84">
        <v>4844</v>
      </c>
    </row>
    <row r="85" spans="1:3" x14ac:dyDescent="0.25">
      <c r="A85">
        <v>5304110</v>
      </c>
      <c r="B85" t="s">
        <v>84</v>
      </c>
      <c r="C85">
        <v>11128</v>
      </c>
    </row>
    <row r="86" spans="1:3" x14ac:dyDescent="0.25">
      <c r="A86">
        <v>5304111</v>
      </c>
      <c r="B86" t="s">
        <v>85</v>
      </c>
      <c r="C86">
        <v>9738</v>
      </c>
    </row>
    <row r="87" spans="1:3" x14ac:dyDescent="0.25">
      <c r="A87">
        <v>5304112</v>
      </c>
      <c r="B87" t="s">
        <v>86</v>
      </c>
      <c r="C87">
        <v>3351</v>
      </c>
    </row>
    <row r="88" spans="1:3" x14ac:dyDescent="0.25">
      <c r="A88">
        <v>5305010</v>
      </c>
      <c r="B88" t="s">
        <v>87</v>
      </c>
      <c r="C88">
        <v>11827</v>
      </c>
    </row>
    <row r="89" spans="1:3" x14ac:dyDescent="0.25">
      <c r="A89">
        <v>5305011</v>
      </c>
      <c r="B89" t="s">
        <v>88</v>
      </c>
      <c r="C89">
        <v>6166</v>
      </c>
    </row>
    <row r="90" spans="1:3" x14ac:dyDescent="0.25">
      <c r="A90">
        <v>5305012</v>
      </c>
      <c r="B90" t="s">
        <v>89</v>
      </c>
      <c r="C90">
        <v>3658</v>
      </c>
    </row>
    <row r="91" spans="1:3" x14ac:dyDescent="0.25">
      <c r="A91">
        <v>5305013</v>
      </c>
      <c r="B91" t="s">
        <v>90</v>
      </c>
      <c r="C91">
        <v>18802</v>
      </c>
    </row>
    <row r="92" spans="1:3" x14ac:dyDescent="0.25">
      <c r="A92">
        <v>5305020</v>
      </c>
      <c r="B92" t="s">
        <v>91</v>
      </c>
      <c r="C92">
        <v>8587</v>
      </c>
    </row>
    <row r="93" spans="1:3" x14ac:dyDescent="0.25">
      <c r="A93">
        <v>5305021</v>
      </c>
      <c r="B93" t="s">
        <v>92</v>
      </c>
      <c r="C93">
        <v>13499</v>
      </c>
    </row>
    <row r="94" spans="1:3" x14ac:dyDescent="0.25">
      <c r="A94">
        <v>5305022</v>
      </c>
      <c r="B94" t="s">
        <v>93</v>
      </c>
      <c r="C94">
        <v>14185</v>
      </c>
    </row>
    <row r="95" spans="1:3" x14ac:dyDescent="0.25">
      <c r="A95">
        <v>5305023</v>
      </c>
      <c r="B95" t="s">
        <v>94</v>
      </c>
      <c r="C95">
        <v>4708</v>
      </c>
    </row>
    <row r="96" spans="1:3" x14ac:dyDescent="0.25">
      <c r="A96">
        <v>5305024</v>
      </c>
      <c r="B96" t="s">
        <v>95</v>
      </c>
      <c r="C96">
        <v>4115</v>
      </c>
    </row>
    <row r="97" spans="1:3" x14ac:dyDescent="0.25">
      <c r="A97">
        <v>5305025</v>
      </c>
      <c r="B97" t="s">
        <v>96</v>
      </c>
      <c r="C97">
        <v>4858</v>
      </c>
    </row>
    <row r="98" spans="1:3" x14ac:dyDescent="0.25">
      <c r="A98">
        <v>5305026</v>
      </c>
      <c r="B98" t="s">
        <v>97</v>
      </c>
      <c r="C98">
        <v>9597</v>
      </c>
    </row>
    <row r="99" spans="1:3" x14ac:dyDescent="0.25">
      <c r="A99">
        <v>5305027</v>
      </c>
      <c r="B99" t="s">
        <v>98</v>
      </c>
      <c r="C99">
        <v>5243</v>
      </c>
    </row>
    <row r="100" spans="1:3" x14ac:dyDescent="0.25">
      <c r="A100">
        <v>5305030</v>
      </c>
      <c r="B100" t="s">
        <v>99</v>
      </c>
      <c r="C100">
        <v>6844</v>
      </c>
    </row>
    <row r="101" spans="1:3" x14ac:dyDescent="0.25">
      <c r="A101">
        <v>5305040</v>
      </c>
      <c r="B101" t="s">
        <v>100</v>
      </c>
      <c r="C101">
        <v>25474</v>
      </c>
    </row>
    <row r="102" spans="1:3" x14ac:dyDescent="0.25">
      <c r="A102">
        <v>5305041</v>
      </c>
      <c r="B102" t="s">
        <v>101</v>
      </c>
      <c r="C102">
        <v>13804</v>
      </c>
    </row>
    <row r="103" spans="1:3" x14ac:dyDescent="0.25">
      <c r="A103">
        <v>5305042</v>
      </c>
      <c r="B103" t="s">
        <v>102</v>
      </c>
      <c r="C103">
        <v>8997</v>
      </c>
    </row>
    <row r="104" spans="1:3" x14ac:dyDescent="0.25">
      <c r="A104">
        <v>5305043</v>
      </c>
      <c r="B104" t="s">
        <v>103</v>
      </c>
      <c r="C104">
        <v>11806</v>
      </c>
    </row>
    <row r="105" spans="1:3" x14ac:dyDescent="0.25">
      <c r="A105">
        <v>5305044</v>
      </c>
      <c r="B105" t="s">
        <v>104</v>
      </c>
      <c r="C105">
        <v>7925</v>
      </c>
    </row>
    <row r="106" spans="1:3" x14ac:dyDescent="0.25">
      <c r="A106">
        <v>5305050</v>
      </c>
      <c r="B106" t="s">
        <v>105</v>
      </c>
      <c r="C106">
        <v>14030</v>
      </c>
    </row>
    <row r="107" spans="1:3" x14ac:dyDescent="0.25">
      <c r="A107">
        <v>5305051</v>
      </c>
      <c r="B107" t="s">
        <v>106</v>
      </c>
      <c r="C107">
        <v>5938</v>
      </c>
    </row>
    <row r="108" spans="1:3" x14ac:dyDescent="0.25">
      <c r="A108">
        <v>5305052</v>
      </c>
      <c r="B108" t="s">
        <v>107</v>
      </c>
      <c r="C108">
        <v>14605</v>
      </c>
    </row>
    <row r="109" spans="1:3" x14ac:dyDescent="0.25">
      <c r="A109">
        <v>5305060</v>
      </c>
      <c r="B109" t="s">
        <v>108</v>
      </c>
      <c r="C109">
        <v>6448</v>
      </c>
    </row>
    <row r="110" spans="1:3" x14ac:dyDescent="0.25">
      <c r="A110">
        <v>5305061</v>
      </c>
      <c r="B110" t="s">
        <v>109</v>
      </c>
      <c r="C110">
        <v>29191</v>
      </c>
    </row>
    <row r="111" spans="1:3" x14ac:dyDescent="0.25">
      <c r="A111">
        <v>5305062</v>
      </c>
      <c r="B111" t="s">
        <v>110</v>
      </c>
      <c r="C111">
        <v>11474</v>
      </c>
    </row>
    <row r="112" spans="1:3" x14ac:dyDescent="0.25">
      <c r="A112">
        <v>5306032</v>
      </c>
      <c r="B112" t="s">
        <v>111</v>
      </c>
      <c r="C112">
        <v>13159</v>
      </c>
    </row>
    <row r="113" spans="1:3" x14ac:dyDescent="0.25">
      <c r="A113">
        <v>5306050</v>
      </c>
      <c r="B113" t="s">
        <v>112</v>
      </c>
      <c r="C113">
        <v>23694</v>
      </c>
    </row>
    <row r="114" spans="1:3" x14ac:dyDescent="0.25">
      <c r="A114">
        <v>5306051</v>
      </c>
      <c r="B114" t="s">
        <v>113</v>
      </c>
      <c r="C114">
        <v>10810</v>
      </c>
    </row>
    <row r="115" spans="1:3" x14ac:dyDescent="0.25">
      <c r="A115">
        <v>5306052</v>
      </c>
      <c r="B115" t="s">
        <v>114</v>
      </c>
      <c r="C115">
        <v>6975</v>
      </c>
    </row>
    <row r="116" spans="1:3" x14ac:dyDescent="0.25">
      <c r="A116">
        <v>5306060</v>
      </c>
      <c r="B116" t="s">
        <v>115</v>
      </c>
      <c r="C116">
        <v>1783</v>
      </c>
    </row>
    <row r="117" spans="1:3" x14ac:dyDescent="0.25">
      <c r="A117">
        <v>5306061</v>
      </c>
      <c r="B117" t="s">
        <v>116</v>
      </c>
      <c r="C117">
        <v>1885</v>
      </c>
    </row>
    <row r="118" spans="1:3" x14ac:dyDescent="0.25">
      <c r="A118">
        <v>5306062</v>
      </c>
      <c r="B118" t="s">
        <v>117</v>
      </c>
      <c r="C118">
        <v>871</v>
      </c>
    </row>
    <row r="119" spans="1:3" x14ac:dyDescent="0.25">
      <c r="A119">
        <v>5306070</v>
      </c>
      <c r="B119" t="s">
        <v>118</v>
      </c>
      <c r="C119">
        <v>20733</v>
      </c>
    </row>
    <row r="120" spans="1:3" x14ac:dyDescent="0.25">
      <c r="A120">
        <v>5306071</v>
      </c>
      <c r="B120" t="s">
        <v>119</v>
      </c>
      <c r="C120">
        <v>7672</v>
      </c>
    </row>
    <row r="121" spans="1:3" x14ac:dyDescent="0.25">
      <c r="A121">
        <v>5306072</v>
      </c>
      <c r="B121" t="s">
        <v>120</v>
      </c>
      <c r="C121">
        <v>6070</v>
      </c>
    </row>
    <row r="122" spans="1:3" x14ac:dyDescent="0.25">
      <c r="A122">
        <v>5306080</v>
      </c>
      <c r="B122" t="s">
        <v>121</v>
      </c>
      <c r="C122">
        <v>9203</v>
      </c>
    </row>
    <row r="123" spans="1:3" x14ac:dyDescent="0.25">
      <c r="A123">
        <v>5306081</v>
      </c>
      <c r="B123" t="s">
        <v>122</v>
      </c>
      <c r="C123">
        <v>9686</v>
      </c>
    </row>
    <row r="124" spans="1:3" x14ac:dyDescent="0.25">
      <c r="A124">
        <v>5307010</v>
      </c>
      <c r="B124" t="s">
        <v>123</v>
      </c>
      <c r="C124">
        <v>12477</v>
      </c>
    </row>
    <row r="125" spans="1:3" x14ac:dyDescent="0.25">
      <c r="A125">
        <v>5307011</v>
      </c>
      <c r="B125" t="s">
        <v>124</v>
      </c>
      <c r="C125">
        <v>6598</v>
      </c>
    </row>
    <row r="126" spans="1:3" x14ac:dyDescent="0.25">
      <c r="A126">
        <v>5307012</v>
      </c>
      <c r="B126" t="s">
        <v>125</v>
      </c>
      <c r="C126">
        <v>16215</v>
      </c>
    </row>
    <row r="127" spans="1:3" x14ac:dyDescent="0.25">
      <c r="A127">
        <v>5307013</v>
      </c>
      <c r="B127" t="s">
        <v>126</v>
      </c>
      <c r="C127">
        <v>14607</v>
      </c>
    </row>
    <row r="128" spans="1:3" x14ac:dyDescent="0.25">
      <c r="A128">
        <v>5307014</v>
      </c>
      <c r="B128" t="s">
        <v>127</v>
      </c>
      <c r="C128">
        <v>27560</v>
      </c>
    </row>
    <row r="129" spans="1:3" x14ac:dyDescent="0.25">
      <c r="A129">
        <v>5307020</v>
      </c>
      <c r="B129" t="s">
        <v>128</v>
      </c>
      <c r="C129">
        <v>43922</v>
      </c>
    </row>
    <row r="130" spans="1:3" x14ac:dyDescent="0.25">
      <c r="A130">
        <v>5307021</v>
      </c>
      <c r="B130" t="s">
        <v>129</v>
      </c>
      <c r="C130">
        <v>9999</v>
      </c>
    </row>
    <row r="131" spans="1:3" x14ac:dyDescent="0.25">
      <c r="A131">
        <v>5307030</v>
      </c>
      <c r="B131" t="s">
        <v>130</v>
      </c>
      <c r="C131">
        <v>23213</v>
      </c>
    </row>
    <row r="132" spans="1:3" x14ac:dyDescent="0.25">
      <c r="A132">
        <v>5307040</v>
      </c>
      <c r="B132" t="s">
        <v>131</v>
      </c>
      <c r="C132">
        <v>55248</v>
      </c>
    </row>
    <row r="133" spans="1:3" x14ac:dyDescent="0.25">
      <c r="A133">
        <v>5307041</v>
      </c>
      <c r="B133" t="s">
        <v>132</v>
      </c>
      <c r="C133">
        <v>19598</v>
      </c>
    </row>
    <row r="134" spans="1:3" x14ac:dyDescent="0.25">
      <c r="A134">
        <v>5307042</v>
      </c>
      <c r="B134" t="s">
        <v>133</v>
      </c>
      <c r="C134">
        <v>15457</v>
      </c>
    </row>
    <row r="135" spans="1:3" x14ac:dyDescent="0.25">
      <c r="A135">
        <v>5307050</v>
      </c>
      <c r="B135" t="s">
        <v>134</v>
      </c>
      <c r="C135">
        <v>7115</v>
      </c>
    </row>
    <row r="136" spans="1:3" x14ac:dyDescent="0.25">
      <c r="A136">
        <v>5307051</v>
      </c>
      <c r="B136" t="s">
        <v>135</v>
      </c>
      <c r="C136">
        <v>7664</v>
      </c>
    </row>
    <row r="137" spans="1:3" x14ac:dyDescent="0.25">
      <c r="A137">
        <v>5307060</v>
      </c>
      <c r="B137" t="s">
        <v>136</v>
      </c>
      <c r="C137">
        <v>11026</v>
      </c>
    </row>
    <row r="138" spans="1:3" x14ac:dyDescent="0.25">
      <c r="A138">
        <v>5307061</v>
      </c>
      <c r="B138" t="s">
        <v>137</v>
      </c>
      <c r="C138">
        <v>12451</v>
      </c>
    </row>
    <row r="139" spans="1:3" x14ac:dyDescent="0.25">
      <c r="A139">
        <v>5307062</v>
      </c>
      <c r="B139" t="s">
        <v>138</v>
      </c>
      <c r="C139">
        <v>2779</v>
      </c>
    </row>
    <row r="140" spans="1:3" x14ac:dyDescent="0.25">
      <c r="A140">
        <v>5307063</v>
      </c>
      <c r="B140" t="s">
        <v>139</v>
      </c>
      <c r="C140">
        <v>6983</v>
      </c>
    </row>
    <row r="141" spans="1:3" x14ac:dyDescent="0.25">
      <c r="A141">
        <v>5308010</v>
      </c>
      <c r="B141" t="s">
        <v>140</v>
      </c>
      <c r="C141">
        <v>15184</v>
      </c>
    </row>
    <row r="142" spans="1:3" x14ac:dyDescent="0.25">
      <c r="A142">
        <v>5308011</v>
      </c>
      <c r="B142" t="s">
        <v>141</v>
      </c>
      <c r="C142">
        <v>8392</v>
      </c>
    </row>
    <row r="143" spans="1:3" x14ac:dyDescent="0.25">
      <c r="A143">
        <v>5308020</v>
      </c>
      <c r="B143" t="s">
        <v>142</v>
      </c>
      <c r="C143">
        <v>16677</v>
      </c>
    </row>
    <row r="144" spans="1:3" x14ac:dyDescent="0.25">
      <c r="A144">
        <v>5308030</v>
      </c>
      <c r="B144" t="s">
        <v>143</v>
      </c>
      <c r="C144">
        <v>9827</v>
      </c>
    </row>
    <row r="145" spans="1:3" x14ac:dyDescent="0.25">
      <c r="A145">
        <v>5308031</v>
      </c>
      <c r="B145" t="s">
        <v>144</v>
      </c>
      <c r="C145">
        <v>4035</v>
      </c>
    </row>
    <row r="146" spans="1:3" x14ac:dyDescent="0.25">
      <c r="A146">
        <v>5308040</v>
      </c>
      <c r="B146" t="s">
        <v>145</v>
      </c>
      <c r="C146">
        <v>25026</v>
      </c>
    </row>
    <row r="147" spans="1:3" x14ac:dyDescent="0.25">
      <c r="A147">
        <v>5308050</v>
      </c>
      <c r="B147" t="s">
        <v>146</v>
      </c>
      <c r="C147">
        <v>17991</v>
      </c>
    </row>
    <row r="148" spans="1:3" x14ac:dyDescent="0.25">
      <c r="A148">
        <v>5308060</v>
      </c>
      <c r="B148" t="s">
        <v>147</v>
      </c>
      <c r="C148">
        <v>17471</v>
      </c>
    </row>
    <row r="149" spans="1:3" x14ac:dyDescent="0.25">
      <c r="A149">
        <v>5308070</v>
      </c>
      <c r="B149" t="s">
        <v>148</v>
      </c>
      <c r="C149">
        <v>11605</v>
      </c>
    </row>
    <row r="150" spans="1:3" x14ac:dyDescent="0.25">
      <c r="A150">
        <v>5309010</v>
      </c>
      <c r="B150" t="s">
        <v>149</v>
      </c>
      <c r="C150">
        <v>22188</v>
      </c>
    </row>
    <row r="151" spans="1:3" x14ac:dyDescent="0.25">
      <c r="A151">
        <v>5309011</v>
      </c>
      <c r="B151" t="s">
        <v>150</v>
      </c>
      <c r="C151">
        <v>15269</v>
      </c>
    </row>
    <row r="152" spans="1:3" x14ac:dyDescent="0.25">
      <c r="A152">
        <v>5309012</v>
      </c>
      <c r="B152" t="s">
        <v>151</v>
      </c>
      <c r="C152">
        <v>10819</v>
      </c>
    </row>
    <row r="153" spans="1:3" x14ac:dyDescent="0.25">
      <c r="A153">
        <v>5309020</v>
      </c>
      <c r="B153" t="s">
        <v>152</v>
      </c>
      <c r="C153">
        <v>24822</v>
      </c>
    </row>
    <row r="154" spans="1:3" x14ac:dyDescent="0.25">
      <c r="A154">
        <v>5309021</v>
      </c>
      <c r="B154" t="s">
        <v>153</v>
      </c>
      <c r="C154">
        <v>8832</v>
      </c>
    </row>
    <row r="155" spans="1:3" x14ac:dyDescent="0.25">
      <c r="A155">
        <v>5309030</v>
      </c>
      <c r="B155" t="s">
        <v>154</v>
      </c>
      <c r="C155">
        <v>4911</v>
      </c>
    </row>
    <row r="156" spans="1:3" x14ac:dyDescent="0.25">
      <c r="A156">
        <v>5309031</v>
      </c>
      <c r="B156" t="s">
        <v>155</v>
      </c>
      <c r="C156">
        <v>6768</v>
      </c>
    </row>
    <row r="157" spans="1:3" x14ac:dyDescent="0.25">
      <c r="A157">
        <v>5309032</v>
      </c>
      <c r="B157" t="s">
        <v>156</v>
      </c>
      <c r="C157">
        <v>8402</v>
      </c>
    </row>
    <row r="158" spans="1:3" x14ac:dyDescent="0.25">
      <c r="A158">
        <v>5309040</v>
      </c>
      <c r="B158" t="s">
        <v>157</v>
      </c>
      <c r="C158">
        <v>12085</v>
      </c>
    </row>
    <row r="159" spans="1:3" x14ac:dyDescent="0.25">
      <c r="A159">
        <v>5309041</v>
      </c>
      <c r="B159" t="s">
        <v>158</v>
      </c>
      <c r="C159">
        <v>3103</v>
      </c>
    </row>
    <row r="160" spans="1:3" x14ac:dyDescent="0.25">
      <c r="A160">
        <v>5309050</v>
      </c>
      <c r="B160" t="s">
        <v>159</v>
      </c>
      <c r="C160">
        <v>6593</v>
      </c>
    </row>
    <row r="161" spans="1:3" x14ac:dyDescent="0.25">
      <c r="A161">
        <v>5309060</v>
      </c>
      <c r="B161" t="s">
        <v>160</v>
      </c>
      <c r="C161">
        <v>8475</v>
      </c>
    </row>
    <row r="162" spans="1:3" x14ac:dyDescent="0.25">
      <c r="A162">
        <v>5309061</v>
      </c>
      <c r="B162" t="s">
        <v>161</v>
      </c>
      <c r="C162">
        <v>8372</v>
      </c>
    </row>
    <row r="163" spans="1:3" x14ac:dyDescent="0.25">
      <c r="A163">
        <v>5309062</v>
      </c>
      <c r="B163" t="s">
        <v>162</v>
      </c>
      <c r="C163">
        <v>3756</v>
      </c>
    </row>
    <row r="164" spans="1:3" x14ac:dyDescent="0.25">
      <c r="A164">
        <v>5309070</v>
      </c>
      <c r="B164" t="s">
        <v>163</v>
      </c>
      <c r="C164">
        <v>8443</v>
      </c>
    </row>
    <row r="165" spans="1:3" x14ac:dyDescent="0.25">
      <c r="A165">
        <v>5309071</v>
      </c>
      <c r="B165" t="s">
        <v>164</v>
      </c>
      <c r="C165">
        <v>4971</v>
      </c>
    </row>
    <row r="166" spans="1:3" x14ac:dyDescent="0.25">
      <c r="A166">
        <v>5309072</v>
      </c>
      <c r="B166" t="s">
        <v>165</v>
      </c>
      <c r="C166">
        <v>6577</v>
      </c>
    </row>
    <row r="167" spans="1:3" x14ac:dyDescent="0.25">
      <c r="A167">
        <v>5309073</v>
      </c>
      <c r="B167" t="s">
        <v>166</v>
      </c>
      <c r="C167">
        <v>3983</v>
      </c>
    </row>
    <row r="168" spans="1:3" x14ac:dyDescent="0.25">
      <c r="A168">
        <v>5309074</v>
      </c>
      <c r="B168" t="s">
        <v>167</v>
      </c>
      <c r="C168">
        <v>6350</v>
      </c>
    </row>
    <row r="169" spans="1:3" x14ac:dyDescent="0.25">
      <c r="A169">
        <v>5310010</v>
      </c>
      <c r="B169" t="s">
        <v>168</v>
      </c>
      <c r="C169">
        <v>7873</v>
      </c>
    </row>
    <row r="170" spans="1:3" x14ac:dyDescent="0.25">
      <c r="A170">
        <v>5310011</v>
      </c>
      <c r="B170" t="s">
        <v>169</v>
      </c>
      <c r="C170">
        <v>11085</v>
      </c>
    </row>
    <row r="171" spans="1:3" x14ac:dyDescent="0.25">
      <c r="A171">
        <v>5310012</v>
      </c>
      <c r="B171" t="s">
        <v>170</v>
      </c>
      <c r="C171">
        <v>7718</v>
      </c>
    </row>
    <row r="172" spans="1:3" x14ac:dyDescent="0.25">
      <c r="A172">
        <v>5310020</v>
      </c>
      <c r="B172" t="s">
        <v>171</v>
      </c>
      <c r="C172">
        <v>4650</v>
      </c>
    </row>
    <row r="173" spans="1:3" x14ac:dyDescent="0.25">
      <c r="A173">
        <v>5310030</v>
      </c>
      <c r="B173" t="s">
        <v>172</v>
      </c>
      <c r="C173">
        <v>4692</v>
      </c>
    </row>
    <row r="174" spans="1:3" x14ac:dyDescent="0.25">
      <c r="A174">
        <v>5310031</v>
      </c>
      <c r="B174" t="s">
        <v>173</v>
      </c>
      <c r="C174">
        <v>5124</v>
      </c>
    </row>
    <row r="175" spans="1:3" x14ac:dyDescent="0.25">
      <c r="A175">
        <v>5310032</v>
      </c>
      <c r="B175" t="s">
        <v>174</v>
      </c>
      <c r="C175">
        <v>7343</v>
      </c>
    </row>
    <row r="176" spans="1:3" x14ac:dyDescent="0.25">
      <c r="A176">
        <v>5310040</v>
      </c>
      <c r="B176" t="s">
        <v>175</v>
      </c>
      <c r="C176">
        <v>27710</v>
      </c>
    </row>
    <row r="177" spans="1:3" x14ac:dyDescent="0.25">
      <c r="A177">
        <v>5310041</v>
      </c>
      <c r="B177" t="s">
        <v>176</v>
      </c>
      <c r="C177">
        <v>24264</v>
      </c>
    </row>
    <row r="178" spans="1:3" x14ac:dyDescent="0.25">
      <c r="A178">
        <v>5310042</v>
      </c>
      <c r="B178" t="s">
        <v>177</v>
      </c>
      <c r="C178">
        <v>13294</v>
      </c>
    </row>
    <row r="179" spans="1:3" x14ac:dyDescent="0.25">
      <c r="A179">
        <v>5310050</v>
      </c>
      <c r="B179" t="s">
        <v>178</v>
      </c>
      <c r="C179">
        <v>2033</v>
      </c>
    </row>
    <row r="180" spans="1:3" x14ac:dyDescent="0.25">
      <c r="A180">
        <v>5310051</v>
      </c>
      <c r="B180" t="s">
        <v>179</v>
      </c>
      <c r="C180">
        <v>1850</v>
      </c>
    </row>
    <row r="181" spans="1:3" x14ac:dyDescent="0.25">
      <c r="A181">
        <v>5310052</v>
      </c>
      <c r="B181" t="s">
        <v>180</v>
      </c>
      <c r="C181">
        <v>3916</v>
      </c>
    </row>
    <row r="182" spans="1:3" x14ac:dyDescent="0.25">
      <c r="A182">
        <v>5310061</v>
      </c>
      <c r="B182" t="s">
        <v>181</v>
      </c>
      <c r="C182">
        <v>3950</v>
      </c>
    </row>
    <row r="183" spans="1:3" x14ac:dyDescent="0.25">
      <c r="A183">
        <v>5310062</v>
      </c>
      <c r="B183" t="s">
        <v>182</v>
      </c>
      <c r="C183">
        <v>1525</v>
      </c>
    </row>
    <row r="184" spans="1:3" x14ac:dyDescent="0.25">
      <c r="A184">
        <v>5310063</v>
      </c>
      <c r="B184" t="s">
        <v>183</v>
      </c>
      <c r="C184">
        <v>1349</v>
      </c>
    </row>
    <row r="185" spans="1:3" x14ac:dyDescent="0.25">
      <c r="A185">
        <v>5310070</v>
      </c>
      <c r="B185" t="s">
        <v>184</v>
      </c>
      <c r="C185">
        <v>11515</v>
      </c>
    </row>
    <row r="186" spans="1:3" x14ac:dyDescent="0.25">
      <c r="A186">
        <v>5310071</v>
      </c>
      <c r="B186" t="s">
        <v>185</v>
      </c>
      <c r="C186">
        <v>14796</v>
      </c>
    </row>
    <row r="187" spans="1:3" x14ac:dyDescent="0.25">
      <c r="A187">
        <v>5310080</v>
      </c>
      <c r="B187" t="s">
        <v>186</v>
      </c>
      <c r="C187">
        <v>2134</v>
      </c>
    </row>
    <row r="188" spans="1:3" x14ac:dyDescent="0.25">
      <c r="A188">
        <v>5310081</v>
      </c>
      <c r="B188" t="s">
        <v>187</v>
      </c>
      <c r="C188">
        <v>4365</v>
      </c>
    </row>
    <row r="189" spans="1:3" x14ac:dyDescent="0.25">
      <c r="A189">
        <v>5310082</v>
      </c>
      <c r="B189" t="s">
        <v>188</v>
      </c>
      <c r="C189">
        <v>8002</v>
      </c>
    </row>
    <row r="190" spans="1:3" x14ac:dyDescent="0.25">
      <c r="A190">
        <v>5311010</v>
      </c>
      <c r="B190" t="s">
        <v>189</v>
      </c>
      <c r="C190">
        <v>18744</v>
      </c>
    </row>
    <row r="191" spans="1:3" x14ac:dyDescent="0.25">
      <c r="A191">
        <v>5311011</v>
      </c>
      <c r="B191" t="s">
        <v>190</v>
      </c>
      <c r="C191">
        <v>1036</v>
      </c>
    </row>
    <row r="192" spans="1:3" x14ac:dyDescent="0.25">
      <c r="A192">
        <v>5311012</v>
      </c>
      <c r="B192" t="s">
        <v>191</v>
      </c>
      <c r="C192">
        <v>21551</v>
      </c>
    </row>
    <row r="193" spans="1:3" x14ac:dyDescent="0.25">
      <c r="A193">
        <v>5311020</v>
      </c>
      <c r="B193" t="s">
        <v>192</v>
      </c>
      <c r="C193">
        <v>16775</v>
      </c>
    </row>
    <row r="194" spans="1:3" x14ac:dyDescent="0.25">
      <c r="A194">
        <v>5311030</v>
      </c>
      <c r="B194" t="s">
        <v>193</v>
      </c>
      <c r="C194">
        <v>1967</v>
      </c>
    </row>
    <row r="195" spans="1:3" x14ac:dyDescent="0.25">
      <c r="A195">
        <v>5311031</v>
      </c>
      <c r="B195" t="s">
        <v>194</v>
      </c>
      <c r="C195">
        <v>1750</v>
      </c>
    </row>
    <row r="196" spans="1:3" x14ac:dyDescent="0.25">
      <c r="A196">
        <v>5311032</v>
      </c>
      <c r="B196" t="s">
        <v>195</v>
      </c>
      <c r="C196">
        <v>569</v>
      </c>
    </row>
    <row r="197" spans="1:3" x14ac:dyDescent="0.25">
      <c r="A197">
        <v>5311033</v>
      </c>
      <c r="B197" t="s">
        <v>196</v>
      </c>
      <c r="C197">
        <v>1774</v>
      </c>
    </row>
    <row r="198" spans="1:3" x14ac:dyDescent="0.25">
      <c r="A198">
        <v>5311040</v>
      </c>
      <c r="B198" t="s">
        <v>197</v>
      </c>
      <c r="C198">
        <v>9236</v>
      </c>
    </row>
    <row r="199" spans="1:3" x14ac:dyDescent="0.25">
      <c r="A199">
        <v>5311041</v>
      </c>
      <c r="B199" t="s">
        <v>198</v>
      </c>
      <c r="C199">
        <v>5199</v>
      </c>
    </row>
    <row r="200" spans="1:3" x14ac:dyDescent="0.25">
      <c r="A200">
        <v>5311050</v>
      </c>
      <c r="B200" t="s">
        <v>199</v>
      </c>
      <c r="C200">
        <v>6451</v>
      </c>
    </row>
    <row r="201" spans="1:3" x14ac:dyDescent="0.25">
      <c r="A201">
        <v>5311051</v>
      </c>
      <c r="B201" t="s">
        <v>200</v>
      </c>
      <c r="C201">
        <v>3873</v>
      </c>
    </row>
    <row r="202" spans="1:3" x14ac:dyDescent="0.25">
      <c r="A202">
        <v>5311052</v>
      </c>
      <c r="B202" t="s">
        <v>201</v>
      </c>
      <c r="C202">
        <v>5444</v>
      </c>
    </row>
    <row r="203" spans="1:3" x14ac:dyDescent="0.25">
      <c r="A203">
        <v>5311053</v>
      </c>
      <c r="B203" t="s">
        <v>202</v>
      </c>
      <c r="C203">
        <v>5400</v>
      </c>
    </row>
    <row r="204" spans="1:3" x14ac:dyDescent="0.25">
      <c r="A204">
        <v>5311054</v>
      </c>
      <c r="B204" t="s">
        <v>203</v>
      </c>
      <c r="C204">
        <v>2700</v>
      </c>
    </row>
    <row r="205" spans="1:3" x14ac:dyDescent="0.25">
      <c r="A205">
        <v>5311060</v>
      </c>
      <c r="B205" t="s">
        <v>204</v>
      </c>
      <c r="C205">
        <v>15484</v>
      </c>
    </row>
    <row r="206" spans="1:3" x14ac:dyDescent="0.25">
      <c r="A206">
        <v>5311061</v>
      </c>
      <c r="B206" t="s">
        <v>205</v>
      </c>
      <c r="C206">
        <v>18844</v>
      </c>
    </row>
    <row r="207" spans="1:3" x14ac:dyDescent="0.25">
      <c r="A207">
        <v>5311062</v>
      </c>
      <c r="B207" t="s">
        <v>206</v>
      </c>
      <c r="C207">
        <v>12447</v>
      </c>
    </row>
    <row r="208" spans="1:3" x14ac:dyDescent="0.25">
      <c r="A208">
        <v>5311063</v>
      </c>
      <c r="B208" t="s">
        <v>207</v>
      </c>
      <c r="C208">
        <v>13270</v>
      </c>
    </row>
    <row r="209" spans="1:3" x14ac:dyDescent="0.25">
      <c r="A209">
        <v>5311070</v>
      </c>
      <c r="B209" t="s">
        <v>208</v>
      </c>
      <c r="C209">
        <v>14943</v>
      </c>
    </row>
    <row r="210" spans="1:3" x14ac:dyDescent="0.25">
      <c r="A210">
        <v>5311071</v>
      </c>
      <c r="B210" t="s">
        <v>209</v>
      </c>
      <c r="C210">
        <v>29238</v>
      </c>
    </row>
    <row r="211" spans="1:3" x14ac:dyDescent="0.25">
      <c r="A211">
        <v>5312010</v>
      </c>
      <c r="B211" t="s">
        <v>210</v>
      </c>
      <c r="C211">
        <v>16136</v>
      </c>
    </row>
    <row r="212" spans="1:3" x14ac:dyDescent="0.25">
      <c r="A212">
        <v>5312011</v>
      </c>
      <c r="B212" t="s">
        <v>211</v>
      </c>
      <c r="C212">
        <v>4718</v>
      </c>
    </row>
    <row r="213" spans="1:3" x14ac:dyDescent="0.25">
      <c r="A213">
        <v>5312012</v>
      </c>
      <c r="B213" t="s">
        <v>212</v>
      </c>
      <c r="C213">
        <v>7007</v>
      </c>
    </row>
    <row r="214" spans="1:3" x14ac:dyDescent="0.25">
      <c r="A214">
        <v>5312020</v>
      </c>
      <c r="B214" t="s">
        <v>213</v>
      </c>
      <c r="C214">
        <v>11604</v>
      </c>
    </row>
    <row r="215" spans="1:3" x14ac:dyDescent="0.25">
      <c r="A215">
        <v>5312030</v>
      </c>
      <c r="B215" t="s">
        <v>214</v>
      </c>
      <c r="C215">
        <v>9400</v>
      </c>
    </row>
    <row r="216" spans="1:3" x14ac:dyDescent="0.25">
      <c r="A216">
        <v>5312031</v>
      </c>
      <c r="B216" t="s">
        <v>215</v>
      </c>
      <c r="C216">
        <v>8789</v>
      </c>
    </row>
    <row r="217" spans="1:3" x14ac:dyDescent="0.25">
      <c r="A217">
        <v>5312032</v>
      </c>
      <c r="B217" t="s">
        <v>216</v>
      </c>
      <c r="C217">
        <v>6746</v>
      </c>
    </row>
    <row r="218" spans="1:3" x14ac:dyDescent="0.25">
      <c r="A218">
        <v>5312070</v>
      </c>
      <c r="B218" t="s">
        <v>217</v>
      </c>
      <c r="C218">
        <v>13872</v>
      </c>
    </row>
    <row r="219" spans="1:3" x14ac:dyDescent="0.25">
      <c r="A219">
        <v>5312071</v>
      </c>
      <c r="B219" t="s">
        <v>218</v>
      </c>
      <c r="C219">
        <v>7991</v>
      </c>
    </row>
    <row r="220" spans="1:3" x14ac:dyDescent="0.25">
      <c r="A220">
        <v>5312080</v>
      </c>
      <c r="B220" t="s">
        <v>219</v>
      </c>
      <c r="C220">
        <v>32725</v>
      </c>
    </row>
    <row r="221" spans="1:3" x14ac:dyDescent="0.25">
      <c r="A221">
        <v>5312081</v>
      </c>
      <c r="B221" t="s">
        <v>220</v>
      </c>
      <c r="C221">
        <v>30994</v>
      </c>
    </row>
    <row r="222" spans="1:3" x14ac:dyDescent="0.25">
      <c r="A222">
        <v>5312082</v>
      </c>
      <c r="B222" t="s">
        <v>221</v>
      </c>
      <c r="C222">
        <v>22722</v>
      </c>
    </row>
    <row r="223" spans="1:3" x14ac:dyDescent="0.25">
      <c r="A223">
        <v>5313040</v>
      </c>
      <c r="B223" t="s">
        <v>222</v>
      </c>
      <c r="C223">
        <v>23968</v>
      </c>
    </row>
    <row r="224" spans="1:3" x14ac:dyDescent="0.25">
      <c r="A224">
        <v>5313041</v>
      </c>
      <c r="B224" t="s">
        <v>223</v>
      </c>
      <c r="C224">
        <v>17626</v>
      </c>
    </row>
    <row r="225" spans="1:3" x14ac:dyDescent="0.25">
      <c r="A225">
        <v>5313042</v>
      </c>
      <c r="B225" t="s">
        <v>224</v>
      </c>
      <c r="C225">
        <v>6561</v>
      </c>
    </row>
    <row r="226" spans="1:3" x14ac:dyDescent="0.25">
      <c r="A226">
        <v>5313110</v>
      </c>
      <c r="B226" t="s">
        <v>225</v>
      </c>
      <c r="C226">
        <v>6356</v>
      </c>
    </row>
    <row r="227" spans="1:3" x14ac:dyDescent="0.25">
      <c r="A227">
        <v>5313120</v>
      </c>
      <c r="B227" t="s">
        <v>226</v>
      </c>
      <c r="C227">
        <v>7836</v>
      </c>
    </row>
    <row r="228" spans="1:3" x14ac:dyDescent="0.25">
      <c r="A228">
        <v>5313121</v>
      </c>
      <c r="B228" t="s">
        <v>227</v>
      </c>
      <c r="C228">
        <v>6322</v>
      </c>
    </row>
    <row r="229" spans="1:3" x14ac:dyDescent="0.25">
      <c r="A229">
        <v>5313122</v>
      </c>
      <c r="B229" t="s">
        <v>228</v>
      </c>
      <c r="C229">
        <v>5232</v>
      </c>
    </row>
    <row r="230" spans="1:3" x14ac:dyDescent="0.25">
      <c r="A230">
        <v>5313123</v>
      </c>
      <c r="B230" t="s">
        <v>229</v>
      </c>
      <c r="C230">
        <v>6732</v>
      </c>
    </row>
    <row r="231" spans="1:3" x14ac:dyDescent="0.25">
      <c r="A231">
        <v>5313130</v>
      </c>
      <c r="B231" t="s">
        <v>230</v>
      </c>
      <c r="C231">
        <v>10799</v>
      </c>
    </row>
    <row r="232" spans="1:3" x14ac:dyDescent="0.25">
      <c r="A232">
        <v>5313131</v>
      </c>
      <c r="B232" t="s">
        <v>231</v>
      </c>
      <c r="C232">
        <v>8612</v>
      </c>
    </row>
    <row r="233" spans="1:3" x14ac:dyDescent="0.25">
      <c r="A233">
        <v>5313140</v>
      </c>
      <c r="B233" t="s">
        <v>232</v>
      </c>
      <c r="C233">
        <v>11640</v>
      </c>
    </row>
    <row r="234" spans="1:3" x14ac:dyDescent="0.25">
      <c r="A234">
        <v>5313141</v>
      </c>
      <c r="B234" t="s">
        <v>233</v>
      </c>
      <c r="C234">
        <v>22554</v>
      </c>
    </row>
    <row r="235" spans="1:3" x14ac:dyDescent="0.25">
      <c r="A235">
        <v>5314010</v>
      </c>
      <c r="B235" t="s">
        <v>234</v>
      </c>
      <c r="C235">
        <v>13055</v>
      </c>
    </row>
    <row r="236" spans="1:3" x14ac:dyDescent="0.25">
      <c r="A236">
        <v>5314020</v>
      </c>
      <c r="B236" t="s">
        <v>235</v>
      </c>
      <c r="C236">
        <v>17661</v>
      </c>
    </row>
    <row r="237" spans="1:3" x14ac:dyDescent="0.25">
      <c r="A237">
        <v>5314030</v>
      </c>
      <c r="B237" t="s">
        <v>236</v>
      </c>
      <c r="C237">
        <v>14332</v>
      </c>
    </row>
    <row r="238" spans="1:3" x14ac:dyDescent="0.25">
      <c r="A238">
        <v>5314040</v>
      </c>
      <c r="B238" t="s">
        <v>237</v>
      </c>
      <c r="C238">
        <v>18305</v>
      </c>
    </row>
    <row r="239" spans="1:3" x14ac:dyDescent="0.25">
      <c r="A239">
        <v>5314041</v>
      </c>
      <c r="B239" t="s">
        <v>238</v>
      </c>
      <c r="C239">
        <v>7283</v>
      </c>
    </row>
    <row r="240" spans="1:3" x14ac:dyDescent="0.25">
      <c r="A240">
        <v>5314050</v>
      </c>
      <c r="B240" t="s">
        <v>239</v>
      </c>
      <c r="C240">
        <v>16492</v>
      </c>
    </row>
    <row r="241" spans="1:3" x14ac:dyDescent="0.25">
      <c r="A241">
        <v>5314060</v>
      </c>
      <c r="B241" t="s">
        <v>240</v>
      </c>
      <c r="C241">
        <v>11368</v>
      </c>
    </row>
    <row r="242" spans="1:3" x14ac:dyDescent="0.25">
      <c r="A242">
        <v>5314061</v>
      </c>
      <c r="B242" t="s">
        <v>241</v>
      </c>
      <c r="C242">
        <v>18174</v>
      </c>
    </row>
    <row r="243" spans="1:3" x14ac:dyDescent="0.25">
      <c r="A243">
        <v>5314070</v>
      </c>
      <c r="B243" t="s">
        <v>242</v>
      </c>
      <c r="C243">
        <v>10157</v>
      </c>
    </row>
    <row r="244" spans="1:3" x14ac:dyDescent="0.25">
      <c r="A244">
        <v>5314071</v>
      </c>
      <c r="B244" t="s">
        <v>243</v>
      </c>
      <c r="C244">
        <v>1670</v>
      </c>
    </row>
    <row r="245" spans="1:3" x14ac:dyDescent="0.25">
      <c r="A245">
        <v>5315010</v>
      </c>
      <c r="B245" t="s">
        <v>244</v>
      </c>
      <c r="C245">
        <v>97001</v>
      </c>
    </row>
    <row r="246" spans="1:3" x14ac:dyDescent="0.25">
      <c r="A246">
        <v>5315011</v>
      </c>
      <c r="B246" t="s">
        <v>245</v>
      </c>
      <c r="C246">
        <v>29898</v>
      </c>
    </row>
    <row r="247" spans="1:3" x14ac:dyDescent="0.25">
      <c r="A247">
        <v>5315020</v>
      </c>
      <c r="B247" t="s">
        <v>246</v>
      </c>
      <c r="C247">
        <v>30395</v>
      </c>
    </row>
    <row r="248" spans="1:3" x14ac:dyDescent="0.25">
      <c r="A248">
        <v>5315021</v>
      </c>
      <c r="B248" t="s">
        <v>247</v>
      </c>
      <c r="C248">
        <v>19525</v>
      </c>
    </row>
    <row r="249" spans="1:3" x14ac:dyDescent="0.25">
      <c r="A249">
        <v>5315030</v>
      </c>
      <c r="B249" t="s">
        <v>248</v>
      </c>
      <c r="C249">
        <v>19536</v>
      </c>
    </row>
    <row r="250" spans="1:3" x14ac:dyDescent="0.25">
      <c r="A250">
        <v>5315031</v>
      </c>
      <c r="B250" t="s">
        <v>249</v>
      </c>
      <c r="C250">
        <v>14831</v>
      </c>
    </row>
    <row r="251" spans="1:3" x14ac:dyDescent="0.25">
      <c r="A251">
        <v>5315032</v>
      </c>
      <c r="B251" t="s">
        <v>250</v>
      </c>
      <c r="C251">
        <v>36814</v>
      </c>
    </row>
    <row r="252" spans="1:3" x14ac:dyDescent="0.25">
      <c r="A252">
        <v>5315040</v>
      </c>
      <c r="B252" t="s">
        <v>251</v>
      </c>
      <c r="C252">
        <v>5396</v>
      </c>
    </row>
    <row r="253" spans="1:3" x14ac:dyDescent="0.25">
      <c r="A253">
        <v>5315041</v>
      </c>
      <c r="B253" t="s">
        <v>252</v>
      </c>
      <c r="C253">
        <v>12358</v>
      </c>
    </row>
    <row r="254" spans="1:3" x14ac:dyDescent="0.25">
      <c r="A254">
        <v>5315042</v>
      </c>
      <c r="B254" t="s">
        <v>253</v>
      </c>
      <c r="C254">
        <v>4220</v>
      </c>
    </row>
    <row r="255" spans="1:3" x14ac:dyDescent="0.25">
      <c r="A255">
        <v>5315050</v>
      </c>
      <c r="B255" t="s">
        <v>254</v>
      </c>
      <c r="C255">
        <v>26901</v>
      </c>
    </row>
    <row r="256" spans="1:3" x14ac:dyDescent="0.25">
      <c r="A256">
        <v>5315051</v>
      </c>
      <c r="B256" t="s">
        <v>255</v>
      </c>
      <c r="C256">
        <v>17302</v>
      </c>
    </row>
    <row r="257" spans="1:3" x14ac:dyDescent="0.25">
      <c r="A257">
        <v>5316010</v>
      </c>
      <c r="B257" t="s">
        <v>256</v>
      </c>
      <c r="C257">
        <v>6766</v>
      </c>
    </row>
    <row r="258" spans="1:3" x14ac:dyDescent="0.25">
      <c r="A258">
        <v>5316011</v>
      </c>
      <c r="B258" t="s">
        <v>257</v>
      </c>
      <c r="C258">
        <v>37391</v>
      </c>
    </row>
    <row r="259" spans="1:3" x14ac:dyDescent="0.25">
      <c r="A259">
        <v>5316020</v>
      </c>
      <c r="B259" t="s">
        <v>258</v>
      </c>
      <c r="C259">
        <v>28999</v>
      </c>
    </row>
    <row r="260" spans="1:3" x14ac:dyDescent="0.25">
      <c r="A260">
        <v>5316030</v>
      </c>
      <c r="B260" t="s">
        <v>259</v>
      </c>
      <c r="C260">
        <v>75938</v>
      </c>
    </row>
    <row r="261" spans="1:3" x14ac:dyDescent="0.25">
      <c r="A261">
        <v>5316040</v>
      </c>
      <c r="B261" t="s">
        <v>260</v>
      </c>
      <c r="C261">
        <v>32808</v>
      </c>
    </row>
    <row r="262" spans="1:3" x14ac:dyDescent="0.25">
      <c r="A262">
        <v>5317010</v>
      </c>
      <c r="B262" t="s">
        <v>261</v>
      </c>
      <c r="C262">
        <v>7375</v>
      </c>
    </row>
    <row r="263" spans="1:3" x14ac:dyDescent="0.25">
      <c r="A263">
        <v>5317011</v>
      </c>
      <c r="B263" t="s">
        <v>262</v>
      </c>
      <c r="C263">
        <v>12847</v>
      </c>
    </row>
    <row r="264" spans="1:3" x14ac:dyDescent="0.25">
      <c r="A264">
        <v>5317020</v>
      </c>
      <c r="B264" t="s">
        <v>263</v>
      </c>
      <c r="C264">
        <v>7262</v>
      </c>
    </row>
    <row r="265" spans="1:3" x14ac:dyDescent="0.25">
      <c r="A265">
        <v>5317030</v>
      </c>
      <c r="B265" t="s">
        <v>264</v>
      </c>
      <c r="C265">
        <v>22005</v>
      </c>
    </row>
    <row r="266" spans="1:3" x14ac:dyDescent="0.25">
      <c r="A266">
        <v>5317040</v>
      </c>
      <c r="B266" t="s">
        <v>265</v>
      </c>
      <c r="C266">
        <v>18763</v>
      </c>
    </row>
    <row r="267" spans="1:3" x14ac:dyDescent="0.25">
      <c r="A267">
        <v>5317050</v>
      </c>
      <c r="B267" t="s">
        <v>266</v>
      </c>
      <c r="C267">
        <v>17530</v>
      </c>
    </row>
    <row r="268" spans="1:3" x14ac:dyDescent="0.25">
      <c r="A268">
        <v>5317060</v>
      </c>
      <c r="B268" t="s">
        <v>267</v>
      </c>
      <c r="C268">
        <v>15245</v>
      </c>
    </row>
    <row r="269" spans="1:3" x14ac:dyDescent="0.25">
      <c r="A269">
        <v>5317061</v>
      </c>
      <c r="B269" t="s">
        <v>268</v>
      </c>
      <c r="C269">
        <v>10268</v>
      </c>
    </row>
    <row r="270" spans="1:3" x14ac:dyDescent="0.25">
      <c r="A270">
        <v>5317070</v>
      </c>
      <c r="B270" t="s">
        <v>269</v>
      </c>
      <c r="C270">
        <v>4951</v>
      </c>
    </row>
    <row r="271" spans="1:3" x14ac:dyDescent="0.25">
      <c r="A271">
        <v>5317080</v>
      </c>
      <c r="B271" t="s">
        <v>270</v>
      </c>
      <c r="C271">
        <v>16639</v>
      </c>
    </row>
    <row r="272" spans="1:3" x14ac:dyDescent="0.25">
      <c r="A272">
        <v>5317081</v>
      </c>
      <c r="B272" t="s">
        <v>271</v>
      </c>
      <c r="C272">
        <v>9567</v>
      </c>
    </row>
    <row r="273" spans="1:3" x14ac:dyDescent="0.25">
      <c r="A273">
        <v>5318010</v>
      </c>
      <c r="B273" t="s">
        <v>272</v>
      </c>
      <c r="C273">
        <v>10637</v>
      </c>
    </row>
    <row r="274" spans="1:3" x14ac:dyDescent="0.25">
      <c r="A274">
        <v>5318020</v>
      </c>
      <c r="B274" t="s">
        <v>273</v>
      </c>
      <c r="C274">
        <v>6696</v>
      </c>
    </row>
    <row r="275" spans="1:3" x14ac:dyDescent="0.25">
      <c r="A275">
        <v>5318030</v>
      </c>
      <c r="B275" t="s">
        <v>274</v>
      </c>
      <c r="C275">
        <v>24198</v>
      </c>
    </row>
    <row r="276" spans="1:3" x14ac:dyDescent="0.25">
      <c r="A276">
        <v>5318040</v>
      </c>
      <c r="B276" t="s">
        <v>275</v>
      </c>
      <c r="C276">
        <v>33331</v>
      </c>
    </row>
    <row r="277" spans="1:3" x14ac:dyDescent="0.25">
      <c r="A277">
        <v>5318050</v>
      </c>
      <c r="B277" t="s">
        <v>276</v>
      </c>
      <c r="C277">
        <v>7036</v>
      </c>
    </row>
    <row r="278" spans="1:3" x14ac:dyDescent="0.25">
      <c r="A278">
        <v>5318060</v>
      </c>
      <c r="B278" t="s">
        <v>277</v>
      </c>
      <c r="C278">
        <v>42775</v>
      </c>
    </row>
    <row r="279" spans="1:3" x14ac:dyDescent="0.25">
      <c r="A279">
        <v>5318070</v>
      </c>
      <c r="B279" t="s">
        <v>278</v>
      </c>
      <c r="C279">
        <v>16647</v>
      </c>
    </row>
    <row r="280" spans="1:3" x14ac:dyDescent="0.25">
      <c r="A280">
        <v>5319010</v>
      </c>
      <c r="B280" t="s">
        <v>279</v>
      </c>
      <c r="C280">
        <v>16944</v>
      </c>
    </row>
    <row r="281" spans="1:3" x14ac:dyDescent="0.25">
      <c r="A281">
        <v>5319011</v>
      </c>
      <c r="B281" t="s">
        <v>280</v>
      </c>
      <c r="C281">
        <v>21062</v>
      </c>
    </row>
    <row r="282" spans="1:3" x14ac:dyDescent="0.25">
      <c r="A282">
        <v>5319020</v>
      </c>
      <c r="B282" t="s">
        <v>281</v>
      </c>
      <c r="C282">
        <v>51280</v>
      </c>
    </row>
    <row r="283" spans="1:3" x14ac:dyDescent="0.25">
      <c r="A283">
        <v>5319030</v>
      </c>
      <c r="B283" t="s">
        <v>282</v>
      </c>
      <c r="C283">
        <v>29035</v>
      </c>
    </row>
    <row r="284" spans="1:3" x14ac:dyDescent="0.25">
      <c r="A284">
        <v>5319031</v>
      </c>
      <c r="B284" t="s">
        <v>283</v>
      </c>
      <c r="C284">
        <v>22896</v>
      </c>
    </row>
    <row r="285" spans="1:3" x14ac:dyDescent="0.25">
      <c r="A285">
        <v>5319040</v>
      </c>
      <c r="B285" t="s">
        <v>284</v>
      </c>
      <c r="C285">
        <v>35821</v>
      </c>
    </row>
    <row r="286" spans="1:3" x14ac:dyDescent="0.25">
      <c r="A286">
        <v>5319050</v>
      </c>
      <c r="B286" t="s">
        <v>285</v>
      </c>
      <c r="C286">
        <v>12149</v>
      </c>
    </row>
    <row r="287" spans="1:3" x14ac:dyDescent="0.25">
      <c r="A287">
        <v>5319051</v>
      </c>
      <c r="B287" t="s">
        <v>286</v>
      </c>
      <c r="C287">
        <v>10585</v>
      </c>
    </row>
    <row r="288" spans="1:3" x14ac:dyDescent="0.25">
      <c r="A288">
        <v>5319060</v>
      </c>
      <c r="B288" t="s">
        <v>287</v>
      </c>
      <c r="C288">
        <v>39529</v>
      </c>
    </row>
    <row r="289" spans="1:3" x14ac:dyDescent="0.25">
      <c r="A289">
        <v>5320010</v>
      </c>
      <c r="B289" t="s">
        <v>288</v>
      </c>
      <c r="C289">
        <v>3899</v>
      </c>
    </row>
    <row r="290" spans="1:3" x14ac:dyDescent="0.25">
      <c r="A290">
        <v>5320020</v>
      </c>
      <c r="B290" t="s">
        <v>289</v>
      </c>
      <c r="C290">
        <v>6276</v>
      </c>
    </row>
    <row r="291" spans="1:3" x14ac:dyDescent="0.25">
      <c r="A291">
        <v>5320030</v>
      </c>
      <c r="B291" t="s">
        <v>290</v>
      </c>
      <c r="C291">
        <v>5884</v>
      </c>
    </row>
    <row r="292" spans="1:3" x14ac:dyDescent="0.25">
      <c r="A292">
        <v>5320040</v>
      </c>
      <c r="B292" t="s">
        <v>291</v>
      </c>
      <c r="C292">
        <v>18533</v>
      </c>
    </row>
    <row r="293" spans="1:3" x14ac:dyDescent="0.25">
      <c r="A293">
        <v>5320050</v>
      </c>
      <c r="B293" t="s">
        <v>292</v>
      </c>
      <c r="C293">
        <v>6515</v>
      </c>
    </row>
    <row r="294" spans="1:3" x14ac:dyDescent="0.25">
      <c r="A294">
        <v>5320060</v>
      </c>
      <c r="B294" t="s">
        <v>293</v>
      </c>
      <c r="C294">
        <v>4973</v>
      </c>
    </row>
    <row r="295" spans="1:3" x14ac:dyDescent="0.25">
      <c r="A295">
        <v>5321010</v>
      </c>
      <c r="B295" t="s">
        <v>294</v>
      </c>
      <c r="C295">
        <v>7012</v>
      </c>
    </row>
    <row r="296" spans="1:3" x14ac:dyDescent="0.25">
      <c r="A296">
        <v>5321020</v>
      </c>
      <c r="B296" t="s">
        <v>295</v>
      </c>
      <c r="C296">
        <v>6508</v>
      </c>
    </row>
    <row r="297" spans="1:3" x14ac:dyDescent="0.25">
      <c r="A297">
        <v>5321030</v>
      </c>
      <c r="B297" t="s">
        <v>296</v>
      </c>
      <c r="C297">
        <v>7275</v>
      </c>
    </row>
    <row r="298" spans="1:3" x14ac:dyDescent="0.25">
      <c r="A298">
        <v>5321040</v>
      </c>
      <c r="B298" t="s">
        <v>297</v>
      </c>
      <c r="C298">
        <v>11904</v>
      </c>
    </row>
    <row r="299" spans="1:3" x14ac:dyDescent="0.25">
      <c r="A299">
        <v>5321050</v>
      </c>
      <c r="B299" t="s">
        <v>298</v>
      </c>
      <c r="C299">
        <v>5519</v>
      </c>
    </row>
    <row r="300" spans="1:3" x14ac:dyDescent="0.25">
      <c r="A300">
        <v>5321060</v>
      </c>
      <c r="B300" t="s">
        <v>299</v>
      </c>
      <c r="C300">
        <v>7255</v>
      </c>
    </row>
    <row r="301" spans="1:3" x14ac:dyDescent="0.25">
      <c r="A301">
        <v>5321070</v>
      </c>
      <c r="B301" t="s">
        <v>300</v>
      </c>
      <c r="C301">
        <v>16055</v>
      </c>
    </row>
    <row r="302" spans="1:3" x14ac:dyDescent="0.25">
      <c r="A302">
        <v>5321080</v>
      </c>
      <c r="B302" t="s">
        <v>301</v>
      </c>
      <c r="C302">
        <v>4174</v>
      </c>
    </row>
    <row r="303" spans="1:3" x14ac:dyDescent="0.25">
      <c r="A303">
        <v>5321090</v>
      </c>
      <c r="B303" t="s">
        <v>302</v>
      </c>
      <c r="C303">
        <v>10272</v>
      </c>
    </row>
    <row r="304" spans="1:3" x14ac:dyDescent="0.25">
      <c r="A304">
        <v>5321100</v>
      </c>
      <c r="B304" t="s">
        <v>303</v>
      </c>
      <c r="C304">
        <v>7681</v>
      </c>
    </row>
    <row r="305" spans="1:3" x14ac:dyDescent="0.25">
      <c r="A305">
        <v>5321110</v>
      </c>
      <c r="B305" t="s">
        <v>304</v>
      </c>
      <c r="C305">
        <v>17145</v>
      </c>
    </row>
    <row r="306" spans="1:3" x14ac:dyDescent="0.25">
      <c r="A306">
        <v>5321120</v>
      </c>
      <c r="B306" t="s">
        <v>305</v>
      </c>
      <c r="C306">
        <v>11181</v>
      </c>
    </row>
    <row r="307" spans="1:3" x14ac:dyDescent="0.25">
      <c r="A307">
        <v>5371010</v>
      </c>
      <c r="B307" t="s">
        <v>306</v>
      </c>
      <c r="C307">
        <v>6225</v>
      </c>
    </row>
    <row r="308" spans="1:3" x14ac:dyDescent="0.25">
      <c r="A308">
        <v>5371020</v>
      </c>
      <c r="B308" t="s">
        <v>307</v>
      </c>
      <c r="C308">
        <v>5612</v>
      </c>
    </row>
    <row r="309" spans="1:3" x14ac:dyDescent="0.25">
      <c r="A309">
        <v>5371030</v>
      </c>
      <c r="B309" t="s">
        <v>308</v>
      </c>
      <c r="C309">
        <v>1440</v>
      </c>
    </row>
    <row r="310" spans="1:3" x14ac:dyDescent="0.25">
      <c r="A310">
        <v>5371031</v>
      </c>
      <c r="B310" t="s">
        <v>309</v>
      </c>
      <c r="C310">
        <v>686</v>
      </c>
    </row>
    <row r="311" spans="1:3" x14ac:dyDescent="0.25">
      <c r="A311">
        <v>5371040</v>
      </c>
      <c r="B311" t="s">
        <v>310</v>
      </c>
      <c r="C311">
        <v>1497</v>
      </c>
    </row>
    <row r="312" spans="1:3" x14ac:dyDescent="0.25">
      <c r="A312">
        <v>5371041</v>
      </c>
      <c r="B312" t="s">
        <v>311</v>
      </c>
      <c r="C312">
        <v>302</v>
      </c>
    </row>
    <row r="313" spans="1:3" x14ac:dyDescent="0.25">
      <c r="A313" t="s">
        <v>312</v>
      </c>
      <c r="C313">
        <v>4647256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3346B-44ED-4CB0-BF29-1F0A6764F19D}">
  <dimension ref="A3:E314"/>
  <sheetViews>
    <sheetView workbookViewId="0">
      <selection activeCell="A4" sqref="A3:E314"/>
    </sheetView>
  </sheetViews>
  <sheetFormatPr defaultRowHeight="15" x14ac:dyDescent="0.25"/>
  <cols>
    <col min="1" max="1" width="12.85546875" bestFit="1" customWidth="1"/>
    <col min="2" max="2" width="25.7109375" bestFit="1" customWidth="1"/>
    <col min="3" max="4" width="14.42578125" bestFit="1" customWidth="1"/>
    <col min="5" max="5" width="11.28515625" bestFit="1" customWidth="1"/>
  </cols>
  <sheetData>
    <row r="3" spans="1:5" x14ac:dyDescent="0.25">
      <c r="A3" s="6" t="s">
        <v>2</v>
      </c>
      <c r="C3" s="6" t="s">
        <v>313</v>
      </c>
    </row>
    <row r="4" spans="1:5" x14ac:dyDescent="0.25">
      <c r="A4" s="6" t="s">
        <v>0</v>
      </c>
      <c r="B4" s="6" t="s">
        <v>1</v>
      </c>
      <c r="C4">
        <v>1</v>
      </c>
      <c r="D4">
        <v>0</v>
      </c>
      <c r="E4" t="s">
        <v>312</v>
      </c>
    </row>
    <row r="5" spans="1:5" x14ac:dyDescent="0.25">
      <c r="A5">
        <v>5301021</v>
      </c>
      <c r="B5" t="s">
        <v>3</v>
      </c>
      <c r="D5">
        <v>10782</v>
      </c>
      <c r="E5">
        <v>10782</v>
      </c>
    </row>
    <row r="6" spans="1:5" x14ac:dyDescent="0.25">
      <c r="A6">
        <v>5301022</v>
      </c>
      <c r="B6" t="s">
        <v>4</v>
      </c>
      <c r="D6">
        <v>13569</v>
      </c>
      <c r="E6">
        <v>13569</v>
      </c>
    </row>
    <row r="7" spans="1:5" x14ac:dyDescent="0.25">
      <c r="A7">
        <v>5301023</v>
      </c>
      <c r="B7" t="s">
        <v>5</v>
      </c>
      <c r="D7">
        <v>13296</v>
      </c>
      <c r="E7">
        <v>13296</v>
      </c>
    </row>
    <row r="8" spans="1:5" x14ac:dyDescent="0.25">
      <c r="A8">
        <v>5301050</v>
      </c>
      <c r="B8" t="s">
        <v>6</v>
      </c>
      <c r="D8">
        <v>13043</v>
      </c>
      <c r="E8">
        <v>13043</v>
      </c>
    </row>
    <row r="9" spans="1:5" x14ac:dyDescent="0.25">
      <c r="A9">
        <v>5301060</v>
      </c>
      <c r="B9" t="s">
        <v>7</v>
      </c>
      <c r="D9">
        <v>6241</v>
      </c>
      <c r="E9">
        <v>6241</v>
      </c>
    </row>
    <row r="10" spans="1:5" x14ac:dyDescent="0.25">
      <c r="A10">
        <v>5301072</v>
      </c>
      <c r="B10" t="s">
        <v>8</v>
      </c>
      <c r="D10">
        <v>13022</v>
      </c>
      <c r="E10">
        <v>13022</v>
      </c>
    </row>
    <row r="11" spans="1:5" x14ac:dyDescent="0.25">
      <c r="A11">
        <v>5302010</v>
      </c>
      <c r="B11" t="s">
        <v>9</v>
      </c>
      <c r="D11">
        <v>29359</v>
      </c>
      <c r="E11">
        <v>29359</v>
      </c>
    </row>
    <row r="12" spans="1:5" x14ac:dyDescent="0.25">
      <c r="A12">
        <v>5302011</v>
      </c>
      <c r="B12" t="s">
        <v>10</v>
      </c>
      <c r="D12">
        <v>38204</v>
      </c>
      <c r="E12">
        <v>38204</v>
      </c>
    </row>
    <row r="13" spans="1:5" x14ac:dyDescent="0.25">
      <c r="A13">
        <v>5302012</v>
      </c>
      <c r="B13" t="s">
        <v>11</v>
      </c>
      <c r="D13">
        <v>32416</v>
      </c>
      <c r="E13">
        <v>32416</v>
      </c>
    </row>
    <row r="14" spans="1:5" x14ac:dyDescent="0.25">
      <c r="A14">
        <v>5302013</v>
      </c>
      <c r="B14" t="s">
        <v>12</v>
      </c>
      <c r="D14">
        <v>31400</v>
      </c>
      <c r="E14">
        <v>31400</v>
      </c>
    </row>
    <row r="15" spans="1:5" x14ac:dyDescent="0.25">
      <c r="A15">
        <v>5302020</v>
      </c>
      <c r="B15" t="s">
        <v>13</v>
      </c>
      <c r="C15">
        <v>299</v>
      </c>
      <c r="D15">
        <v>52383</v>
      </c>
      <c r="E15">
        <v>52682</v>
      </c>
    </row>
    <row r="16" spans="1:5" x14ac:dyDescent="0.25">
      <c r="A16">
        <v>5302021</v>
      </c>
      <c r="B16" t="s">
        <v>14</v>
      </c>
      <c r="D16">
        <v>23463</v>
      </c>
      <c r="E16">
        <v>23463</v>
      </c>
    </row>
    <row r="17" spans="1:5" x14ac:dyDescent="0.25">
      <c r="A17">
        <v>5302030</v>
      </c>
      <c r="B17" t="s">
        <v>15</v>
      </c>
      <c r="D17">
        <v>17956</v>
      </c>
      <c r="E17">
        <v>17956</v>
      </c>
    </row>
    <row r="18" spans="1:5" x14ac:dyDescent="0.25">
      <c r="A18">
        <v>5302031</v>
      </c>
      <c r="B18" t="s">
        <v>16</v>
      </c>
      <c r="D18">
        <v>34266</v>
      </c>
      <c r="E18">
        <v>34266</v>
      </c>
    </row>
    <row r="19" spans="1:5" x14ac:dyDescent="0.25">
      <c r="A19">
        <v>5302032</v>
      </c>
      <c r="B19" t="s">
        <v>17</v>
      </c>
      <c r="D19">
        <v>31026</v>
      </c>
      <c r="E19">
        <v>31026</v>
      </c>
    </row>
    <row r="20" spans="1:5" x14ac:dyDescent="0.25">
      <c r="A20">
        <v>5302033</v>
      </c>
      <c r="B20" t="s">
        <v>18</v>
      </c>
      <c r="D20">
        <v>42948</v>
      </c>
      <c r="E20">
        <v>42948</v>
      </c>
    </row>
    <row r="21" spans="1:5" x14ac:dyDescent="0.25">
      <c r="A21">
        <v>5302034</v>
      </c>
      <c r="B21" t="s">
        <v>19</v>
      </c>
      <c r="D21">
        <v>14964</v>
      </c>
      <c r="E21">
        <v>14964</v>
      </c>
    </row>
    <row r="22" spans="1:5" x14ac:dyDescent="0.25">
      <c r="A22">
        <v>5302035</v>
      </c>
      <c r="B22" t="s">
        <v>20</v>
      </c>
      <c r="D22">
        <v>21337</v>
      </c>
      <c r="E22">
        <v>21337</v>
      </c>
    </row>
    <row r="23" spans="1:5" x14ac:dyDescent="0.25">
      <c r="A23">
        <v>5302040</v>
      </c>
      <c r="B23" t="s">
        <v>21</v>
      </c>
      <c r="D23">
        <v>41211</v>
      </c>
      <c r="E23">
        <v>41211</v>
      </c>
    </row>
    <row r="24" spans="1:5" x14ac:dyDescent="0.25">
      <c r="A24">
        <v>5302041</v>
      </c>
      <c r="B24" t="s">
        <v>22</v>
      </c>
      <c r="C24">
        <v>226</v>
      </c>
      <c r="D24">
        <v>21115</v>
      </c>
      <c r="E24">
        <v>21341</v>
      </c>
    </row>
    <row r="25" spans="1:5" x14ac:dyDescent="0.25">
      <c r="A25">
        <v>5302051</v>
      </c>
      <c r="B25" t="s">
        <v>23</v>
      </c>
      <c r="C25">
        <v>238</v>
      </c>
      <c r="D25">
        <v>40107</v>
      </c>
      <c r="E25">
        <v>40345</v>
      </c>
    </row>
    <row r="26" spans="1:5" x14ac:dyDescent="0.25">
      <c r="A26">
        <v>5302052</v>
      </c>
      <c r="B26" t="s">
        <v>24</v>
      </c>
      <c r="C26">
        <v>389</v>
      </c>
      <c r="D26">
        <v>29680</v>
      </c>
      <c r="E26">
        <v>30069</v>
      </c>
    </row>
    <row r="27" spans="1:5" x14ac:dyDescent="0.25">
      <c r="A27">
        <v>5302060</v>
      </c>
      <c r="B27" t="s">
        <v>25</v>
      </c>
      <c r="C27">
        <v>575</v>
      </c>
      <c r="D27">
        <v>45285</v>
      </c>
      <c r="E27">
        <v>45860</v>
      </c>
    </row>
    <row r="28" spans="1:5" x14ac:dyDescent="0.25">
      <c r="A28">
        <v>5302061</v>
      </c>
      <c r="B28" t="s">
        <v>26</v>
      </c>
      <c r="D28">
        <v>36622</v>
      </c>
      <c r="E28">
        <v>36622</v>
      </c>
    </row>
    <row r="29" spans="1:5" x14ac:dyDescent="0.25">
      <c r="A29">
        <v>5302070</v>
      </c>
      <c r="B29" t="s">
        <v>27</v>
      </c>
      <c r="D29">
        <v>22757</v>
      </c>
      <c r="E29">
        <v>22757</v>
      </c>
    </row>
    <row r="30" spans="1:5" x14ac:dyDescent="0.25">
      <c r="A30">
        <v>5302071</v>
      </c>
      <c r="B30" t="s">
        <v>28</v>
      </c>
      <c r="C30">
        <v>601</v>
      </c>
      <c r="D30">
        <v>7315</v>
      </c>
      <c r="E30">
        <v>7916</v>
      </c>
    </row>
    <row r="31" spans="1:5" x14ac:dyDescent="0.25">
      <c r="A31">
        <v>5302080</v>
      </c>
      <c r="B31" t="s">
        <v>29</v>
      </c>
      <c r="D31">
        <v>51245</v>
      </c>
      <c r="E31">
        <v>51245</v>
      </c>
    </row>
    <row r="32" spans="1:5" x14ac:dyDescent="0.25">
      <c r="A32">
        <v>5302081</v>
      </c>
      <c r="B32" t="s">
        <v>30</v>
      </c>
      <c r="D32">
        <v>32122</v>
      </c>
      <c r="E32">
        <v>32122</v>
      </c>
    </row>
    <row r="33" spans="1:5" x14ac:dyDescent="0.25">
      <c r="A33">
        <v>5303100</v>
      </c>
      <c r="B33" t="s">
        <v>31</v>
      </c>
      <c r="D33">
        <v>11610</v>
      </c>
      <c r="E33">
        <v>11610</v>
      </c>
    </row>
    <row r="34" spans="1:5" x14ac:dyDescent="0.25">
      <c r="A34">
        <v>5303101</v>
      </c>
      <c r="B34" t="s">
        <v>32</v>
      </c>
      <c r="D34">
        <v>10894</v>
      </c>
      <c r="E34">
        <v>10894</v>
      </c>
    </row>
    <row r="35" spans="1:5" x14ac:dyDescent="0.25">
      <c r="A35">
        <v>5303110</v>
      </c>
      <c r="B35" t="s">
        <v>33</v>
      </c>
      <c r="D35">
        <v>13157</v>
      </c>
      <c r="E35">
        <v>13157</v>
      </c>
    </row>
    <row r="36" spans="1:5" x14ac:dyDescent="0.25">
      <c r="A36">
        <v>5303111</v>
      </c>
      <c r="B36" t="s">
        <v>34</v>
      </c>
      <c r="D36">
        <v>12309</v>
      </c>
      <c r="E36">
        <v>12309</v>
      </c>
    </row>
    <row r="37" spans="1:5" x14ac:dyDescent="0.25">
      <c r="A37">
        <v>5303120</v>
      </c>
      <c r="B37" t="s">
        <v>35</v>
      </c>
      <c r="C37">
        <v>1048</v>
      </c>
      <c r="D37">
        <v>7314</v>
      </c>
      <c r="E37">
        <v>8362</v>
      </c>
    </row>
    <row r="38" spans="1:5" x14ac:dyDescent="0.25">
      <c r="A38">
        <v>5303121</v>
      </c>
      <c r="B38" t="s">
        <v>36</v>
      </c>
      <c r="D38">
        <v>10153</v>
      </c>
      <c r="E38">
        <v>10153</v>
      </c>
    </row>
    <row r="39" spans="1:5" x14ac:dyDescent="0.25">
      <c r="A39">
        <v>5303130</v>
      </c>
      <c r="B39" t="s">
        <v>37</v>
      </c>
      <c r="D39">
        <v>13836</v>
      </c>
      <c r="E39">
        <v>13836</v>
      </c>
    </row>
    <row r="40" spans="1:5" x14ac:dyDescent="0.25">
      <c r="A40">
        <v>5303131</v>
      </c>
      <c r="B40" t="s">
        <v>38</v>
      </c>
      <c r="D40">
        <v>16341</v>
      </c>
      <c r="E40">
        <v>16341</v>
      </c>
    </row>
    <row r="41" spans="1:5" x14ac:dyDescent="0.25">
      <c r="A41">
        <v>5303132</v>
      </c>
      <c r="B41" t="s">
        <v>39</v>
      </c>
      <c r="D41">
        <v>14137</v>
      </c>
      <c r="E41">
        <v>14137</v>
      </c>
    </row>
    <row r="42" spans="1:5" x14ac:dyDescent="0.25">
      <c r="A42">
        <v>5303133</v>
      </c>
      <c r="B42" t="s">
        <v>40</v>
      </c>
      <c r="D42">
        <v>20711</v>
      </c>
      <c r="E42">
        <v>20711</v>
      </c>
    </row>
    <row r="43" spans="1:5" x14ac:dyDescent="0.25">
      <c r="A43">
        <v>5303140</v>
      </c>
      <c r="B43" t="s">
        <v>41</v>
      </c>
      <c r="C43">
        <v>4271</v>
      </c>
      <c r="D43">
        <v>14948</v>
      </c>
      <c r="E43">
        <v>19219</v>
      </c>
    </row>
    <row r="44" spans="1:5" x14ac:dyDescent="0.25">
      <c r="A44">
        <v>5303141</v>
      </c>
      <c r="B44" t="s">
        <v>42</v>
      </c>
      <c r="D44">
        <v>19260</v>
      </c>
      <c r="E44">
        <v>19260</v>
      </c>
    </row>
    <row r="45" spans="1:5" x14ac:dyDescent="0.25">
      <c r="A45">
        <v>5303142</v>
      </c>
      <c r="B45" t="s">
        <v>43</v>
      </c>
      <c r="C45">
        <v>83</v>
      </c>
      <c r="D45">
        <v>13223</v>
      </c>
      <c r="E45">
        <v>13306</v>
      </c>
    </row>
    <row r="46" spans="1:5" x14ac:dyDescent="0.25">
      <c r="A46">
        <v>5303150</v>
      </c>
      <c r="B46" t="s">
        <v>44</v>
      </c>
      <c r="C46">
        <v>1395</v>
      </c>
      <c r="D46">
        <v>21410</v>
      </c>
      <c r="E46">
        <v>22805</v>
      </c>
    </row>
    <row r="47" spans="1:5" x14ac:dyDescent="0.25">
      <c r="A47">
        <v>5303160</v>
      </c>
      <c r="B47" t="s">
        <v>45</v>
      </c>
      <c r="D47">
        <v>33012</v>
      </c>
      <c r="E47">
        <v>33012</v>
      </c>
    </row>
    <row r="48" spans="1:5" x14ac:dyDescent="0.25">
      <c r="A48">
        <v>5303161</v>
      </c>
      <c r="B48" t="s">
        <v>46</v>
      </c>
      <c r="D48">
        <v>14446</v>
      </c>
      <c r="E48">
        <v>14446</v>
      </c>
    </row>
    <row r="49" spans="1:5" x14ac:dyDescent="0.25">
      <c r="A49">
        <v>5303162</v>
      </c>
      <c r="B49" t="s">
        <v>47</v>
      </c>
      <c r="D49">
        <v>44620</v>
      </c>
      <c r="E49">
        <v>44620</v>
      </c>
    </row>
    <row r="50" spans="1:5" x14ac:dyDescent="0.25">
      <c r="A50">
        <v>5303170</v>
      </c>
      <c r="B50" t="s">
        <v>48</v>
      </c>
      <c r="D50">
        <v>52223</v>
      </c>
      <c r="E50">
        <v>52223</v>
      </c>
    </row>
    <row r="51" spans="1:5" x14ac:dyDescent="0.25">
      <c r="A51">
        <v>5303180</v>
      </c>
      <c r="B51" t="s">
        <v>49</v>
      </c>
      <c r="D51">
        <v>26271</v>
      </c>
      <c r="E51">
        <v>26271</v>
      </c>
    </row>
    <row r="52" spans="1:5" x14ac:dyDescent="0.25">
      <c r="A52">
        <v>5303181</v>
      </c>
      <c r="B52" t="s">
        <v>50</v>
      </c>
      <c r="D52">
        <v>17751</v>
      </c>
      <c r="E52">
        <v>17751</v>
      </c>
    </row>
    <row r="53" spans="1:5" x14ac:dyDescent="0.25">
      <c r="A53">
        <v>5303182</v>
      </c>
      <c r="B53" t="s">
        <v>51</v>
      </c>
      <c r="D53">
        <v>35112</v>
      </c>
      <c r="E53">
        <v>35112</v>
      </c>
    </row>
    <row r="54" spans="1:5" x14ac:dyDescent="0.25">
      <c r="A54">
        <v>5303190</v>
      </c>
      <c r="B54" t="s">
        <v>52</v>
      </c>
      <c r="D54">
        <v>21300</v>
      </c>
      <c r="E54">
        <v>21300</v>
      </c>
    </row>
    <row r="55" spans="1:5" x14ac:dyDescent="0.25">
      <c r="A55">
        <v>5303191</v>
      </c>
      <c r="B55" t="s">
        <v>53</v>
      </c>
      <c r="D55">
        <v>27703</v>
      </c>
      <c r="E55">
        <v>27703</v>
      </c>
    </row>
    <row r="56" spans="1:5" x14ac:dyDescent="0.25">
      <c r="A56">
        <v>5303192</v>
      </c>
      <c r="B56" t="s">
        <v>54</v>
      </c>
      <c r="D56">
        <v>30907</v>
      </c>
      <c r="E56">
        <v>30907</v>
      </c>
    </row>
    <row r="57" spans="1:5" x14ac:dyDescent="0.25">
      <c r="A57">
        <v>5304010</v>
      </c>
      <c r="B57" t="s">
        <v>55</v>
      </c>
      <c r="D57">
        <v>19135</v>
      </c>
      <c r="E57">
        <v>19135</v>
      </c>
    </row>
    <row r="58" spans="1:5" x14ac:dyDescent="0.25">
      <c r="A58">
        <v>5304011</v>
      </c>
      <c r="B58" t="s">
        <v>56</v>
      </c>
      <c r="D58">
        <v>19938</v>
      </c>
      <c r="E58">
        <v>19938</v>
      </c>
    </row>
    <row r="59" spans="1:5" x14ac:dyDescent="0.25">
      <c r="A59">
        <v>5304012</v>
      </c>
      <c r="B59" t="s">
        <v>57</v>
      </c>
      <c r="D59">
        <v>10140</v>
      </c>
      <c r="E59">
        <v>10140</v>
      </c>
    </row>
    <row r="60" spans="1:5" x14ac:dyDescent="0.25">
      <c r="A60">
        <v>5304013</v>
      </c>
      <c r="B60" t="s">
        <v>58</v>
      </c>
      <c r="D60">
        <v>14926</v>
      </c>
      <c r="E60">
        <v>14926</v>
      </c>
    </row>
    <row r="61" spans="1:5" x14ac:dyDescent="0.25">
      <c r="A61">
        <v>5304020</v>
      </c>
      <c r="B61" t="s">
        <v>59</v>
      </c>
      <c r="D61">
        <v>13239</v>
      </c>
      <c r="E61">
        <v>13239</v>
      </c>
    </row>
    <row r="62" spans="1:5" x14ac:dyDescent="0.25">
      <c r="A62">
        <v>5304021</v>
      </c>
      <c r="B62" t="s">
        <v>60</v>
      </c>
      <c r="D62">
        <v>24735</v>
      </c>
      <c r="E62">
        <v>24735</v>
      </c>
    </row>
    <row r="63" spans="1:5" x14ac:dyDescent="0.25">
      <c r="A63">
        <v>5304022</v>
      </c>
      <c r="B63" t="s">
        <v>61</v>
      </c>
      <c r="D63">
        <v>19526</v>
      </c>
      <c r="E63">
        <v>19526</v>
      </c>
    </row>
    <row r="64" spans="1:5" x14ac:dyDescent="0.25">
      <c r="A64">
        <v>5304023</v>
      </c>
      <c r="B64" t="s">
        <v>62</v>
      </c>
      <c r="D64">
        <v>10114</v>
      </c>
      <c r="E64">
        <v>10114</v>
      </c>
    </row>
    <row r="65" spans="1:5" x14ac:dyDescent="0.25">
      <c r="A65">
        <v>5304030</v>
      </c>
      <c r="B65" t="s">
        <v>63</v>
      </c>
      <c r="D65">
        <v>2732</v>
      </c>
      <c r="E65">
        <v>2732</v>
      </c>
    </row>
    <row r="66" spans="1:5" x14ac:dyDescent="0.25">
      <c r="A66">
        <v>5304040</v>
      </c>
      <c r="B66" t="s">
        <v>64</v>
      </c>
      <c r="D66">
        <v>11022</v>
      </c>
      <c r="E66">
        <v>11022</v>
      </c>
    </row>
    <row r="67" spans="1:5" x14ac:dyDescent="0.25">
      <c r="A67">
        <v>5304041</v>
      </c>
      <c r="B67" t="s">
        <v>65</v>
      </c>
      <c r="D67">
        <v>10159</v>
      </c>
      <c r="E67">
        <v>10159</v>
      </c>
    </row>
    <row r="68" spans="1:5" x14ac:dyDescent="0.25">
      <c r="A68">
        <v>5304042</v>
      </c>
      <c r="B68" t="s">
        <v>66</v>
      </c>
      <c r="D68">
        <v>14249</v>
      </c>
      <c r="E68">
        <v>14249</v>
      </c>
    </row>
    <row r="69" spans="1:5" x14ac:dyDescent="0.25">
      <c r="A69">
        <v>5304050</v>
      </c>
      <c r="B69" t="s">
        <v>67</v>
      </c>
      <c r="C69">
        <v>1466</v>
      </c>
      <c r="D69">
        <v>30881</v>
      </c>
      <c r="E69">
        <v>32347</v>
      </c>
    </row>
    <row r="70" spans="1:5" x14ac:dyDescent="0.25">
      <c r="A70">
        <v>5304051</v>
      </c>
      <c r="B70" t="s">
        <v>68</v>
      </c>
      <c r="D70">
        <v>18839</v>
      </c>
      <c r="E70">
        <v>18839</v>
      </c>
    </row>
    <row r="71" spans="1:5" x14ac:dyDescent="0.25">
      <c r="A71">
        <v>5304060</v>
      </c>
      <c r="B71" t="s">
        <v>69</v>
      </c>
      <c r="D71">
        <v>13921</v>
      </c>
      <c r="E71">
        <v>13921</v>
      </c>
    </row>
    <row r="72" spans="1:5" x14ac:dyDescent="0.25">
      <c r="A72">
        <v>5304061</v>
      </c>
      <c r="B72" t="s">
        <v>70</v>
      </c>
      <c r="D72">
        <v>19599</v>
      </c>
      <c r="E72">
        <v>19599</v>
      </c>
    </row>
    <row r="73" spans="1:5" x14ac:dyDescent="0.25">
      <c r="A73">
        <v>5304070</v>
      </c>
      <c r="B73" t="s">
        <v>71</v>
      </c>
      <c r="D73">
        <v>8442</v>
      </c>
      <c r="E73">
        <v>8442</v>
      </c>
    </row>
    <row r="74" spans="1:5" x14ac:dyDescent="0.25">
      <c r="A74">
        <v>5304071</v>
      </c>
      <c r="B74" t="s">
        <v>72</v>
      </c>
      <c r="D74">
        <v>10851</v>
      </c>
      <c r="E74">
        <v>10851</v>
      </c>
    </row>
    <row r="75" spans="1:5" x14ac:dyDescent="0.25">
      <c r="A75">
        <v>5304072</v>
      </c>
      <c r="B75" t="s">
        <v>73</v>
      </c>
      <c r="D75">
        <v>15358</v>
      </c>
      <c r="E75">
        <v>15358</v>
      </c>
    </row>
    <row r="76" spans="1:5" x14ac:dyDescent="0.25">
      <c r="A76">
        <v>5304080</v>
      </c>
      <c r="B76" t="s">
        <v>74</v>
      </c>
      <c r="D76">
        <v>15022</v>
      </c>
      <c r="E76">
        <v>15022</v>
      </c>
    </row>
    <row r="77" spans="1:5" x14ac:dyDescent="0.25">
      <c r="A77">
        <v>5304081</v>
      </c>
      <c r="B77" t="s">
        <v>75</v>
      </c>
      <c r="D77">
        <v>4427</v>
      </c>
      <c r="E77">
        <v>4427</v>
      </c>
    </row>
    <row r="78" spans="1:5" x14ac:dyDescent="0.25">
      <c r="A78">
        <v>5304082</v>
      </c>
      <c r="B78" t="s">
        <v>76</v>
      </c>
      <c r="D78">
        <v>6215</v>
      </c>
      <c r="E78">
        <v>6215</v>
      </c>
    </row>
    <row r="79" spans="1:5" x14ac:dyDescent="0.25">
      <c r="A79">
        <v>5304090</v>
      </c>
      <c r="B79" t="s">
        <v>77</v>
      </c>
      <c r="D79">
        <v>16414</v>
      </c>
      <c r="E79">
        <v>16414</v>
      </c>
    </row>
    <row r="80" spans="1:5" x14ac:dyDescent="0.25">
      <c r="A80">
        <v>5304091</v>
      </c>
      <c r="B80" t="s">
        <v>78</v>
      </c>
      <c r="D80">
        <v>5779</v>
      </c>
      <c r="E80">
        <v>5779</v>
      </c>
    </row>
    <row r="81" spans="1:5" x14ac:dyDescent="0.25">
      <c r="A81">
        <v>5304100</v>
      </c>
      <c r="B81" t="s">
        <v>79</v>
      </c>
      <c r="D81">
        <v>8607</v>
      </c>
      <c r="E81">
        <v>8607</v>
      </c>
    </row>
    <row r="82" spans="1:5" x14ac:dyDescent="0.25">
      <c r="A82">
        <v>5304101</v>
      </c>
      <c r="B82" t="s">
        <v>80</v>
      </c>
      <c r="D82">
        <v>9526</v>
      </c>
      <c r="E82">
        <v>9526</v>
      </c>
    </row>
    <row r="83" spans="1:5" x14ac:dyDescent="0.25">
      <c r="A83">
        <v>5304102</v>
      </c>
      <c r="B83" t="s">
        <v>81</v>
      </c>
      <c r="D83">
        <v>6917</v>
      </c>
      <c r="E83">
        <v>6917</v>
      </c>
    </row>
    <row r="84" spans="1:5" x14ac:dyDescent="0.25">
      <c r="A84">
        <v>5304103</v>
      </c>
      <c r="B84" t="s">
        <v>82</v>
      </c>
      <c r="D84">
        <v>4651</v>
      </c>
      <c r="E84">
        <v>4651</v>
      </c>
    </row>
    <row r="85" spans="1:5" x14ac:dyDescent="0.25">
      <c r="A85">
        <v>5304104</v>
      </c>
      <c r="B85" t="s">
        <v>83</v>
      </c>
      <c r="D85">
        <v>4844</v>
      </c>
      <c r="E85">
        <v>4844</v>
      </c>
    </row>
    <row r="86" spans="1:5" x14ac:dyDescent="0.25">
      <c r="A86">
        <v>5304110</v>
      </c>
      <c r="B86" t="s">
        <v>84</v>
      </c>
      <c r="D86">
        <v>11128</v>
      </c>
      <c r="E86">
        <v>11128</v>
      </c>
    </row>
    <row r="87" spans="1:5" x14ac:dyDescent="0.25">
      <c r="A87">
        <v>5304111</v>
      </c>
      <c r="B87" t="s">
        <v>85</v>
      </c>
      <c r="D87">
        <v>9738</v>
      </c>
      <c r="E87">
        <v>9738</v>
      </c>
    </row>
    <row r="88" spans="1:5" x14ac:dyDescent="0.25">
      <c r="A88">
        <v>5304112</v>
      </c>
      <c r="B88" t="s">
        <v>86</v>
      </c>
      <c r="D88">
        <v>3351</v>
      </c>
      <c r="E88">
        <v>3351</v>
      </c>
    </row>
    <row r="89" spans="1:5" x14ac:dyDescent="0.25">
      <c r="A89">
        <v>5305010</v>
      </c>
      <c r="B89" t="s">
        <v>87</v>
      </c>
      <c r="C89">
        <v>3</v>
      </c>
      <c r="D89">
        <v>11824</v>
      </c>
      <c r="E89">
        <v>11827</v>
      </c>
    </row>
    <row r="90" spans="1:5" x14ac:dyDescent="0.25">
      <c r="A90">
        <v>5305011</v>
      </c>
      <c r="B90" t="s">
        <v>88</v>
      </c>
      <c r="D90">
        <v>6166</v>
      </c>
      <c r="E90">
        <v>6166</v>
      </c>
    </row>
    <row r="91" spans="1:5" x14ac:dyDescent="0.25">
      <c r="A91">
        <v>5305012</v>
      </c>
      <c r="B91" t="s">
        <v>89</v>
      </c>
      <c r="D91">
        <v>3658</v>
      </c>
      <c r="E91">
        <v>3658</v>
      </c>
    </row>
    <row r="92" spans="1:5" x14ac:dyDescent="0.25">
      <c r="A92">
        <v>5305013</v>
      </c>
      <c r="B92" t="s">
        <v>90</v>
      </c>
      <c r="D92">
        <v>18802</v>
      </c>
      <c r="E92">
        <v>18802</v>
      </c>
    </row>
    <row r="93" spans="1:5" x14ac:dyDescent="0.25">
      <c r="A93">
        <v>5305020</v>
      </c>
      <c r="B93" t="s">
        <v>91</v>
      </c>
      <c r="D93">
        <v>8587</v>
      </c>
      <c r="E93">
        <v>8587</v>
      </c>
    </row>
    <row r="94" spans="1:5" x14ac:dyDescent="0.25">
      <c r="A94">
        <v>5305021</v>
      </c>
      <c r="B94" t="s">
        <v>92</v>
      </c>
      <c r="C94">
        <v>241</v>
      </c>
      <c r="D94">
        <v>13258</v>
      </c>
      <c r="E94">
        <v>13499</v>
      </c>
    </row>
    <row r="95" spans="1:5" x14ac:dyDescent="0.25">
      <c r="A95">
        <v>5305022</v>
      </c>
      <c r="B95" t="s">
        <v>93</v>
      </c>
      <c r="C95">
        <v>166</v>
      </c>
      <c r="D95">
        <v>14019</v>
      </c>
      <c r="E95">
        <v>14185</v>
      </c>
    </row>
    <row r="96" spans="1:5" x14ac:dyDescent="0.25">
      <c r="A96">
        <v>5305023</v>
      </c>
      <c r="B96" t="s">
        <v>94</v>
      </c>
      <c r="D96">
        <v>4708</v>
      </c>
      <c r="E96">
        <v>4708</v>
      </c>
    </row>
    <row r="97" spans="1:5" x14ac:dyDescent="0.25">
      <c r="A97">
        <v>5305024</v>
      </c>
      <c r="B97" t="s">
        <v>95</v>
      </c>
      <c r="D97">
        <v>4115</v>
      </c>
      <c r="E97">
        <v>4115</v>
      </c>
    </row>
    <row r="98" spans="1:5" x14ac:dyDescent="0.25">
      <c r="A98">
        <v>5305025</v>
      </c>
      <c r="B98" t="s">
        <v>96</v>
      </c>
      <c r="D98">
        <v>4858</v>
      </c>
      <c r="E98">
        <v>4858</v>
      </c>
    </row>
    <row r="99" spans="1:5" x14ac:dyDescent="0.25">
      <c r="A99">
        <v>5305026</v>
      </c>
      <c r="B99" t="s">
        <v>97</v>
      </c>
      <c r="D99">
        <v>9597</v>
      </c>
      <c r="E99">
        <v>9597</v>
      </c>
    </row>
    <row r="100" spans="1:5" x14ac:dyDescent="0.25">
      <c r="A100">
        <v>5305027</v>
      </c>
      <c r="B100" t="s">
        <v>98</v>
      </c>
      <c r="C100">
        <v>290</v>
      </c>
      <c r="D100">
        <v>4953</v>
      </c>
      <c r="E100">
        <v>5243</v>
      </c>
    </row>
    <row r="101" spans="1:5" x14ac:dyDescent="0.25">
      <c r="A101">
        <v>5305030</v>
      </c>
      <c r="B101" t="s">
        <v>99</v>
      </c>
      <c r="C101">
        <v>69</v>
      </c>
      <c r="D101">
        <v>6775</v>
      </c>
      <c r="E101">
        <v>6844</v>
      </c>
    </row>
    <row r="102" spans="1:5" x14ac:dyDescent="0.25">
      <c r="A102">
        <v>5305040</v>
      </c>
      <c r="B102" t="s">
        <v>100</v>
      </c>
      <c r="C102">
        <v>133</v>
      </c>
      <c r="D102">
        <v>25341</v>
      </c>
      <c r="E102">
        <v>25474</v>
      </c>
    </row>
    <row r="103" spans="1:5" x14ac:dyDescent="0.25">
      <c r="A103">
        <v>5305041</v>
      </c>
      <c r="B103" t="s">
        <v>101</v>
      </c>
      <c r="C103">
        <v>349</v>
      </c>
      <c r="D103">
        <v>13455</v>
      </c>
      <c r="E103">
        <v>13804</v>
      </c>
    </row>
    <row r="104" spans="1:5" x14ac:dyDescent="0.25">
      <c r="A104">
        <v>5305042</v>
      </c>
      <c r="B104" t="s">
        <v>102</v>
      </c>
      <c r="D104">
        <v>8997</v>
      </c>
      <c r="E104">
        <v>8997</v>
      </c>
    </row>
    <row r="105" spans="1:5" x14ac:dyDescent="0.25">
      <c r="A105">
        <v>5305043</v>
      </c>
      <c r="B105" t="s">
        <v>103</v>
      </c>
      <c r="C105">
        <v>160</v>
      </c>
      <c r="D105">
        <v>11646</v>
      </c>
      <c r="E105">
        <v>11806</v>
      </c>
    </row>
    <row r="106" spans="1:5" x14ac:dyDescent="0.25">
      <c r="A106">
        <v>5305044</v>
      </c>
      <c r="B106" t="s">
        <v>104</v>
      </c>
      <c r="D106">
        <v>7925</v>
      </c>
      <c r="E106">
        <v>7925</v>
      </c>
    </row>
    <row r="107" spans="1:5" x14ac:dyDescent="0.25">
      <c r="A107">
        <v>5305050</v>
      </c>
      <c r="B107" t="s">
        <v>105</v>
      </c>
      <c r="D107">
        <v>14030</v>
      </c>
      <c r="E107">
        <v>14030</v>
      </c>
    </row>
    <row r="108" spans="1:5" x14ac:dyDescent="0.25">
      <c r="A108">
        <v>5305051</v>
      </c>
      <c r="B108" t="s">
        <v>106</v>
      </c>
      <c r="C108">
        <v>733</v>
      </c>
      <c r="D108">
        <v>5205</v>
      </c>
      <c r="E108">
        <v>5938</v>
      </c>
    </row>
    <row r="109" spans="1:5" x14ac:dyDescent="0.25">
      <c r="A109">
        <v>5305052</v>
      </c>
      <c r="B109" t="s">
        <v>107</v>
      </c>
      <c r="C109">
        <v>718</v>
      </c>
      <c r="D109">
        <v>13887</v>
      </c>
      <c r="E109">
        <v>14605</v>
      </c>
    </row>
    <row r="110" spans="1:5" x14ac:dyDescent="0.25">
      <c r="A110">
        <v>5305060</v>
      </c>
      <c r="B110" t="s">
        <v>108</v>
      </c>
      <c r="C110">
        <v>1535</v>
      </c>
      <c r="D110">
        <v>4913</v>
      </c>
      <c r="E110">
        <v>6448</v>
      </c>
    </row>
    <row r="111" spans="1:5" x14ac:dyDescent="0.25">
      <c r="A111">
        <v>5305061</v>
      </c>
      <c r="B111" t="s">
        <v>109</v>
      </c>
      <c r="C111">
        <v>557</v>
      </c>
      <c r="D111">
        <v>28634</v>
      </c>
      <c r="E111">
        <v>29191</v>
      </c>
    </row>
    <row r="112" spans="1:5" x14ac:dyDescent="0.25">
      <c r="A112">
        <v>5305062</v>
      </c>
      <c r="B112" t="s">
        <v>110</v>
      </c>
      <c r="D112">
        <v>11474</v>
      </c>
      <c r="E112">
        <v>11474</v>
      </c>
    </row>
    <row r="113" spans="1:5" x14ac:dyDescent="0.25">
      <c r="A113">
        <v>5306032</v>
      </c>
      <c r="B113" t="s">
        <v>111</v>
      </c>
      <c r="C113">
        <v>639</v>
      </c>
      <c r="D113">
        <v>12520</v>
      </c>
      <c r="E113">
        <v>13159</v>
      </c>
    </row>
    <row r="114" spans="1:5" x14ac:dyDescent="0.25">
      <c r="A114">
        <v>5306050</v>
      </c>
      <c r="B114" t="s">
        <v>112</v>
      </c>
      <c r="C114">
        <v>329</v>
      </c>
      <c r="D114">
        <v>23365</v>
      </c>
      <c r="E114">
        <v>23694</v>
      </c>
    </row>
    <row r="115" spans="1:5" x14ac:dyDescent="0.25">
      <c r="A115">
        <v>5306051</v>
      </c>
      <c r="B115" t="s">
        <v>113</v>
      </c>
      <c r="C115">
        <v>153</v>
      </c>
      <c r="D115">
        <v>10657</v>
      </c>
      <c r="E115">
        <v>10810</v>
      </c>
    </row>
    <row r="116" spans="1:5" x14ac:dyDescent="0.25">
      <c r="A116">
        <v>5306052</v>
      </c>
      <c r="B116" t="s">
        <v>114</v>
      </c>
      <c r="D116">
        <v>6975</v>
      </c>
      <c r="E116">
        <v>6975</v>
      </c>
    </row>
    <row r="117" spans="1:5" x14ac:dyDescent="0.25">
      <c r="A117">
        <v>5306060</v>
      </c>
      <c r="B117" t="s">
        <v>115</v>
      </c>
      <c r="D117">
        <v>1783</v>
      </c>
      <c r="E117">
        <v>1783</v>
      </c>
    </row>
    <row r="118" spans="1:5" x14ac:dyDescent="0.25">
      <c r="A118">
        <v>5306061</v>
      </c>
      <c r="B118" t="s">
        <v>116</v>
      </c>
      <c r="D118">
        <v>1885</v>
      </c>
      <c r="E118">
        <v>1885</v>
      </c>
    </row>
    <row r="119" spans="1:5" x14ac:dyDescent="0.25">
      <c r="A119">
        <v>5306062</v>
      </c>
      <c r="B119" t="s">
        <v>117</v>
      </c>
      <c r="D119">
        <v>871</v>
      </c>
      <c r="E119">
        <v>871</v>
      </c>
    </row>
    <row r="120" spans="1:5" x14ac:dyDescent="0.25">
      <c r="A120">
        <v>5306070</v>
      </c>
      <c r="B120" t="s">
        <v>118</v>
      </c>
      <c r="C120">
        <v>730</v>
      </c>
      <c r="D120">
        <v>20003</v>
      </c>
      <c r="E120">
        <v>20733</v>
      </c>
    </row>
    <row r="121" spans="1:5" x14ac:dyDescent="0.25">
      <c r="A121">
        <v>5306071</v>
      </c>
      <c r="B121" t="s">
        <v>119</v>
      </c>
      <c r="C121">
        <v>765</v>
      </c>
      <c r="D121">
        <v>6907</v>
      </c>
      <c r="E121">
        <v>7672</v>
      </c>
    </row>
    <row r="122" spans="1:5" x14ac:dyDescent="0.25">
      <c r="A122">
        <v>5306072</v>
      </c>
      <c r="B122" t="s">
        <v>120</v>
      </c>
      <c r="D122">
        <v>6070</v>
      </c>
      <c r="E122">
        <v>6070</v>
      </c>
    </row>
    <row r="123" spans="1:5" x14ac:dyDescent="0.25">
      <c r="A123">
        <v>5306080</v>
      </c>
      <c r="B123" t="s">
        <v>121</v>
      </c>
      <c r="C123">
        <v>432</v>
      </c>
      <c r="D123">
        <v>8771</v>
      </c>
      <c r="E123">
        <v>9203</v>
      </c>
    </row>
    <row r="124" spans="1:5" x14ac:dyDescent="0.25">
      <c r="A124">
        <v>5306081</v>
      </c>
      <c r="B124" t="s">
        <v>122</v>
      </c>
      <c r="D124">
        <v>9686</v>
      </c>
      <c r="E124">
        <v>9686</v>
      </c>
    </row>
    <row r="125" spans="1:5" x14ac:dyDescent="0.25">
      <c r="A125">
        <v>5307010</v>
      </c>
      <c r="B125" t="s">
        <v>123</v>
      </c>
      <c r="D125">
        <v>12477</v>
      </c>
      <c r="E125">
        <v>12477</v>
      </c>
    </row>
    <row r="126" spans="1:5" x14ac:dyDescent="0.25">
      <c r="A126">
        <v>5307011</v>
      </c>
      <c r="B126" t="s">
        <v>124</v>
      </c>
      <c r="D126">
        <v>6598</v>
      </c>
      <c r="E126">
        <v>6598</v>
      </c>
    </row>
    <row r="127" spans="1:5" x14ac:dyDescent="0.25">
      <c r="A127">
        <v>5307012</v>
      </c>
      <c r="B127" t="s">
        <v>125</v>
      </c>
      <c r="D127">
        <v>16215</v>
      </c>
      <c r="E127">
        <v>16215</v>
      </c>
    </row>
    <row r="128" spans="1:5" x14ac:dyDescent="0.25">
      <c r="A128">
        <v>5307013</v>
      </c>
      <c r="B128" t="s">
        <v>126</v>
      </c>
      <c r="D128">
        <v>14607</v>
      </c>
      <c r="E128">
        <v>14607</v>
      </c>
    </row>
    <row r="129" spans="1:5" x14ac:dyDescent="0.25">
      <c r="A129">
        <v>5307014</v>
      </c>
      <c r="B129" t="s">
        <v>127</v>
      </c>
      <c r="D129">
        <v>27560</v>
      </c>
      <c r="E129">
        <v>27560</v>
      </c>
    </row>
    <row r="130" spans="1:5" x14ac:dyDescent="0.25">
      <c r="A130">
        <v>5307020</v>
      </c>
      <c r="B130" t="s">
        <v>128</v>
      </c>
      <c r="D130">
        <v>43922</v>
      </c>
      <c r="E130">
        <v>43922</v>
      </c>
    </row>
    <row r="131" spans="1:5" x14ac:dyDescent="0.25">
      <c r="A131">
        <v>5307021</v>
      </c>
      <c r="B131" t="s">
        <v>129</v>
      </c>
      <c r="D131">
        <v>9999</v>
      </c>
      <c r="E131">
        <v>9999</v>
      </c>
    </row>
    <row r="132" spans="1:5" x14ac:dyDescent="0.25">
      <c r="A132">
        <v>5307030</v>
      </c>
      <c r="B132" t="s">
        <v>130</v>
      </c>
      <c r="D132">
        <v>23213</v>
      </c>
      <c r="E132">
        <v>23213</v>
      </c>
    </row>
    <row r="133" spans="1:5" x14ac:dyDescent="0.25">
      <c r="A133">
        <v>5307040</v>
      </c>
      <c r="B133" t="s">
        <v>131</v>
      </c>
      <c r="C133">
        <v>75</v>
      </c>
      <c r="D133">
        <v>55173</v>
      </c>
      <c r="E133">
        <v>55248</v>
      </c>
    </row>
    <row r="134" spans="1:5" x14ac:dyDescent="0.25">
      <c r="A134">
        <v>5307041</v>
      </c>
      <c r="B134" t="s">
        <v>132</v>
      </c>
      <c r="D134">
        <v>19598</v>
      </c>
      <c r="E134">
        <v>19598</v>
      </c>
    </row>
    <row r="135" spans="1:5" x14ac:dyDescent="0.25">
      <c r="A135">
        <v>5307042</v>
      </c>
      <c r="B135" t="s">
        <v>133</v>
      </c>
      <c r="D135">
        <v>15457</v>
      </c>
      <c r="E135">
        <v>15457</v>
      </c>
    </row>
    <row r="136" spans="1:5" x14ac:dyDescent="0.25">
      <c r="A136">
        <v>5307050</v>
      </c>
      <c r="B136" t="s">
        <v>134</v>
      </c>
      <c r="D136">
        <v>7115</v>
      </c>
      <c r="E136">
        <v>7115</v>
      </c>
    </row>
    <row r="137" spans="1:5" x14ac:dyDescent="0.25">
      <c r="A137">
        <v>5307051</v>
      </c>
      <c r="B137" t="s">
        <v>135</v>
      </c>
      <c r="D137">
        <v>7664</v>
      </c>
      <c r="E137">
        <v>7664</v>
      </c>
    </row>
    <row r="138" spans="1:5" x14ac:dyDescent="0.25">
      <c r="A138">
        <v>5307060</v>
      </c>
      <c r="B138" t="s">
        <v>136</v>
      </c>
      <c r="D138">
        <v>11026</v>
      </c>
      <c r="E138">
        <v>11026</v>
      </c>
    </row>
    <row r="139" spans="1:5" x14ac:dyDescent="0.25">
      <c r="A139">
        <v>5307061</v>
      </c>
      <c r="B139" t="s">
        <v>137</v>
      </c>
      <c r="D139">
        <v>12451</v>
      </c>
      <c r="E139">
        <v>12451</v>
      </c>
    </row>
    <row r="140" spans="1:5" x14ac:dyDescent="0.25">
      <c r="A140">
        <v>5307062</v>
      </c>
      <c r="B140" t="s">
        <v>138</v>
      </c>
      <c r="D140">
        <v>2779</v>
      </c>
      <c r="E140">
        <v>2779</v>
      </c>
    </row>
    <row r="141" spans="1:5" x14ac:dyDescent="0.25">
      <c r="A141">
        <v>5307063</v>
      </c>
      <c r="B141" t="s">
        <v>139</v>
      </c>
      <c r="D141">
        <v>6983</v>
      </c>
      <c r="E141">
        <v>6983</v>
      </c>
    </row>
    <row r="142" spans="1:5" x14ac:dyDescent="0.25">
      <c r="A142">
        <v>5308010</v>
      </c>
      <c r="B142" t="s">
        <v>140</v>
      </c>
      <c r="D142">
        <v>15184</v>
      </c>
      <c r="E142">
        <v>15184</v>
      </c>
    </row>
    <row r="143" spans="1:5" x14ac:dyDescent="0.25">
      <c r="A143">
        <v>5308011</v>
      </c>
      <c r="B143" t="s">
        <v>141</v>
      </c>
      <c r="D143">
        <v>8392</v>
      </c>
      <c r="E143">
        <v>8392</v>
      </c>
    </row>
    <row r="144" spans="1:5" x14ac:dyDescent="0.25">
      <c r="A144">
        <v>5308020</v>
      </c>
      <c r="B144" t="s">
        <v>142</v>
      </c>
      <c r="D144">
        <v>16677</v>
      </c>
      <c r="E144">
        <v>16677</v>
      </c>
    </row>
    <row r="145" spans="1:5" x14ac:dyDescent="0.25">
      <c r="A145">
        <v>5308030</v>
      </c>
      <c r="B145" t="s">
        <v>143</v>
      </c>
      <c r="D145">
        <v>9827</v>
      </c>
      <c r="E145">
        <v>9827</v>
      </c>
    </row>
    <row r="146" spans="1:5" x14ac:dyDescent="0.25">
      <c r="A146">
        <v>5308031</v>
      </c>
      <c r="B146" t="s">
        <v>144</v>
      </c>
      <c r="D146">
        <v>4035</v>
      </c>
      <c r="E146">
        <v>4035</v>
      </c>
    </row>
    <row r="147" spans="1:5" x14ac:dyDescent="0.25">
      <c r="A147">
        <v>5308040</v>
      </c>
      <c r="B147" t="s">
        <v>145</v>
      </c>
      <c r="D147">
        <v>25026</v>
      </c>
      <c r="E147">
        <v>25026</v>
      </c>
    </row>
    <row r="148" spans="1:5" x14ac:dyDescent="0.25">
      <c r="A148">
        <v>5308050</v>
      </c>
      <c r="B148" t="s">
        <v>146</v>
      </c>
      <c r="C148">
        <v>48</v>
      </c>
      <c r="D148">
        <v>17943</v>
      </c>
      <c r="E148">
        <v>17991</v>
      </c>
    </row>
    <row r="149" spans="1:5" x14ac:dyDescent="0.25">
      <c r="A149">
        <v>5308060</v>
      </c>
      <c r="B149" t="s">
        <v>147</v>
      </c>
      <c r="C149">
        <v>18</v>
      </c>
      <c r="D149">
        <v>17453</v>
      </c>
      <c r="E149">
        <v>17471</v>
      </c>
    </row>
    <row r="150" spans="1:5" x14ac:dyDescent="0.25">
      <c r="A150">
        <v>5308070</v>
      </c>
      <c r="B150" t="s">
        <v>148</v>
      </c>
      <c r="D150">
        <v>11605</v>
      </c>
      <c r="E150">
        <v>11605</v>
      </c>
    </row>
    <row r="151" spans="1:5" x14ac:dyDescent="0.25">
      <c r="A151">
        <v>5309010</v>
      </c>
      <c r="B151" t="s">
        <v>149</v>
      </c>
      <c r="D151">
        <v>22188</v>
      </c>
      <c r="E151">
        <v>22188</v>
      </c>
    </row>
    <row r="152" spans="1:5" x14ac:dyDescent="0.25">
      <c r="A152">
        <v>5309011</v>
      </c>
      <c r="B152" t="s">
        <v>150</v>
      </c>
      <c r="D152">
        <v>15269</v>
      </c>
      <c r="E152">
        <v>15269</v>
      </c>
    </row>
    <row r="153" spans="1:5" x14ac:dyDescent="0.25">
      <c r="A153">
        <v>5309012</v>
      </c>
      <c r="B153" t="s">
        <v>151</v>
      </c>
      <c r="D153">
        <v>10819</v>
      </c>
      <c r="E153">
        <v>10819</v>
      </c>
    </row>
    <row r="154" spans="1:5" x14ac:dyDescent="0.25">
      <c r="A154">
        <v>5309020</v>
      </c>
      <c r="B154" t="s">
        <v>152</v>
      </c>
      <c r="D154">
        <v>24822</v>
      </c>
      <c r="E154">
        <v>24822</v>
      </c>
    </row>
    <row r="155" spans="1:5" x14ac:dyDescent="0.25">
      <c r="A155">
        <v>5309021</v>
      </c>
      <c r="B155" t="s">
        <v>153</v>
      </c>
      <c r="D155">
        <v>8832</v>
      </c>
      <c r="E155">
        <v>8832</v>
      </c>
    </row>
    <row r="156" spans="1:5" x14ac:dyDescent="0.25">
      <c r="A156">
        <v>5309030</v>
      </c>
      <c r="B156" t="s">
        <v>154</v>
      </c>
      <c r="D156">
        <v>4911</v>
      </c>
      <c r="E156">
        <v>4911</v>
      </c>
    </row>
    <row r="157" spans="1:5" x14ac:dyDescent="0.25">
      <c r="A157">
        <v>5309031</v>
      </c>
      <c r="B157" t="s">
        <v>155</v>
      </c>
      <c r="D157">
        <v>6768</v>
      </c>
      <c r="E157">
        <v>6768</v>
      </c>
    </row>
    <row r="158" spans="1:5" x14ac:dyDescent="0.25">
      <c r="A158">
        <v>5309032</v>
      </c>
      <c r="B158" t="s">
        <v>156</v>
      </c>
      <c r="D158">
        <v>8402</v>
      </c>
      <c r="E158">
        <v>8402</v>
      </c>
    </row>
    <row r="159" spans="1:5" x14ac:dyDescent="0.25">
      <c r="A159">
        <v>5309040</v>
      </c>
      <c r="B159" t="s">
        <v>157</v>
      </c>
      <c r="D159">
        <v>12085</v>
      </c>
      <c r="E159">
        <v>12085</v>
      </c>
    </row>
    <row r="160" spans="1:5" x14ac:dyDescent="0.25">
      <c r="A160">
        <v>5309041</v>
      </c>
      <c r="B160" t="s">
        <v>158</v>
      </c>
      <c r="D160">
        <v>3103</v>
      </c>
      <c r="E160">
        <v>3103</v>
      </c>
    </row>
    <row r="161" spans="1:5" x14ac:dyDescent="0.25">
      <c r="A161">
        <v>5309050</v>
      </c>
      <c r="B161" t="s">
        <v>159</v>
      </c>
      <c r="D161">
        <v>6593</v>
      </c>
      <c r="E161">
        <v>6593</v>
      </c>
    </row>
    <row r="162" spans="1:5" x14ac:dyDescent="0.25">
      <c r="A162">
        <v>5309060</v>
      </c>
      <c r="B162" t="s">
        <v>160</v>
      </c>
      <c r="D162">
        <v>8475</v>
      </c>
      <c r="E162">
        <v>8475</v>
      </c>
    </row>
    <row r="163" spans="1:5" x14ac:dyDescent="0.25">
      <c r="A163">
        <v>5309061</v>
      </c>
      <c r="B163" t="s">
        <v>161</v>
      </c>
      <c r="D163">
        <v>8372</v>
      </c>
      <c r="E163">
        <v>8372</v>
      </c>
    </row>
    <row r="164" spans="1:5" x14ac:dyDescent="0.25">
      <c r="A164">
        <v>5309062</v>
      </c>
      <c r="B164" t="s">
        <v>162</v>
      </c>
      <c r="D164">
        <v>3756</v>
      </c>
      <c r="E164">
        <v>3756</v>
      </c>
    </row>
    <row r="165" spans="1:5" x14ac:dyDescent="0.25">
      <c r="A165">
        <v>5309070</v>
      </c>
      <c r="B165" t="s">
        <v>163</v>
      </c>
      <c r="D165">
        <v>8443</v>
      </c>
      <c r="E165">
        <v>8443</v>
      </c>
    </row>
    <row r="166" spans="1:5" x14ac:dyDescent="0.25">
      <c r="A166">
        <v>5309071</v>
      </c>
      <c r="B166" t="s">
        <v>164</v>
      </c>
      <c r="D166">
        <v>4971</v>
      </c>
      <c r="E166">
        <v>4971</v>
      </c>
    </row>
    <row r="167" spans="1:5" x14ac:dyDescent="0.25">
      <c r="A167">
        <v>5309072</v>
      </c>
      <c r="B167" t="s">
        <v>165</v>
      </c>
      <c r="D167">
        <v>6577</v>
      </c>
      <c r="E167">
        <v>6577</v>
      </c>
    </row>
    <row r="168" spans="1:5" x14ac:dyDescent="0.25">
      <c r="A168">
        <v>5309073</v>
      </c>
      <c r="B168" t="s">
        <v>166</v>
      </c>
      <c r="D168">
        <v>3983</v>
      </c>
      <c r="E168">
        <v>3983</v>
      </c>
    </row>
    <row r="169" spans="1:5" x14ac:dyDescent="0.25">
      <c r="A169">
        <v>5309074</v>
      </c>
      <c r="B169" t="s">
        <v>167</v>
      </c>
      <c r="D169">
        <v>6350</v>
      </c>
      <c r="E169">
        <v>6350</v>
      </c>
    </row>
    <row r="170" spans="1:5" x14ac:dyDescent="0.25">
      <c r="A170">
        <v>5310010</v>
      </c>
      <c r="B170" t="s">
        <v>168</v>
      </c>
      <c r="D170">
        <v>7873</v>
      </c>
      <c r="E170">
        <v>7873</v>
      </c>
    </row>
    <row r="171" spans="1:5" x14ac:dyDescent="0.25">
      <c r="A171">
        <v>5310011</v>
      </c>
      <c r="B171" t="s">
        <v>169</v>
      </c>
      <c r="D171">
        <v>11085</v>
      </c>
      <c r="E171">
        <v>11085</v>
      </c>
    </row>
    <row r="172" spans="1:5" x14ac:dyDescent="0.25">
      <c r="A172">
        <v>5310012</v>
      </c>
      <c r="B172" t="s">
        <v>170</v>
      </c>
      <c r="D172">
        <v>7718</v>
      </c>
      <c r="E172">
        <v>7718</v>
      </c>
    </row>
    <row r="173" spans="1:5" x14ac:dyDescent="0.25">
      <c r="A173">
        <v>5310020</v>
      </c>
      <c r="B173" t="s">
        <v>171</v>
      </c>
      <c r="D173">
        <v>4650</v>
      </c>
      <c r="E173">
        <v>4650</v>
      </c>
    </row>
    <row r="174" spans="1:5" x14ac:dyDescent="0.25">
      <c r="A174">
        <v>5310030</v>
      </c>
      <c r="B174" t="s">
        <v>172</v>
      </c>
      <c r="D174">
        <v>4692</v>
      </c>
      <c r="E174">
        <v>4692</v>
      </c>
    </row>
    <row r="175" spans="1:5" x14ac:dyDescent="0.25">
      <c r="A175">
        <v>5310031</v>
      </c>
      <c r="B175" t="s">
        <v>173</v>
      </c>
      <c r="D175">
        <v>5124</v>
      </c>
      <c r="E175">
        <v>5124</v>
      </c>
    </row>
    <row r="176" spans="1:5" x14ac:dyDescent="0.25">
      <c r="A176">
        <v>5310032</v>
      </c>
      <c r="B176" t="s">
        <v>174</v>
      </c>
      <c r="D176">
        <v>7343</v>
      </c>
      <c r="E176">
        <v>7343</v>
      </c>
    </row>
    <row r="177" spans="1:5" x14ac:dyDescent="0.25">
      <c r="A177">
        <v>5310040</v>
      </c>
      <c r="B177" t="s">
        <v>175</v>
      </c>
      <c r="C177">
        <v>137</v>
      </c>
      <c r="D177">
        <v>27573</v>
      </c>
      <c r="E177">
        <v>27710</v>
      </c>
    </row>
    <row r="178" spans="1:5" x14ac:dyDescent="0.25">
      <c r="A178">
        <v>5310041</v>
      </c>
      <c r="B178" t="s">
        <v>176</v>
      </c>
      <c r="C178">
        <v>57</v>
      </c>
      <c r="D178">
        <v>24207</v>
      </c>
      <c r="E178">
        <v>24264</v>
      </c>
    </row>
    <row r="179" spans="1:5" x14ac:dyDescent="0.25">
      <c r="A179">
        <v>5310042</v>
      </c>
      <c r="B179" t="s">
        <v>177</v>
      </c>
      <c r="C179">
        <v>39</v>
      </c>
      <c r="D179">
        <v>13255</v>
      </c>
      <c r="E179">
        <v>13294</v>
      </c>
    </row>
    <row r="180" spans="1:5" x14ac:dyDescent="0.25">
      <c r="A180">
        <v>5310050</v>
      </c>
      <c r="B180" t="s">
        <v>178</v>
      </c>
      <c r="D180">
        <v>2033</v>
      </c>
      <c r="E180">
        <v>2033</v>
      </c>
    </row>
    <row r="181" spans="1:5" x14ac:dyDescent="0.25">
      <c r="A181">
        <v>5310051</v>
      </c>
      <c r="B181" t="s">
        <v>179</v>
      </c>
      <c r="D181">
        <v>1850</v>
      </c>
      <c r="E181">
        <v>1850</v>
      </c>
    </row>
    <row r="182" spans="1:5" x14ac:dyDescent="0.25">
      <c r="A182">
        <v>5310052</v>
      </c>
      <c r="B182" t="s">
        <v>180</v>
      </c>
      <c r="D182">
        <v>3916</v>
      </c>
      <c r="E182">
        <v>3916</v>
      </c>
    </row>
    <row r="183" spans="1:5" x14ac:dyDescent="0.25">
      <c r="A183">
        <v>5310061</v>
      </c>
      <c r="B183" t="s">
        <v>181</v>
      </c>
      <c r="D183">
        <v>3950</v>
      </c>
      <c r="E183">
        <v>3950</v>
      </c>
    </row>
    <row r="184" spans="1:5" x14ac:dyDescent="0.25">
      <c r="A184">
        <v>5310062</v>
      </c>
      <c r="B184" t="s">
        <v>182</v>
      </c>
      <c r="D184">
        <v>1525</v>
      </c>
      <c r="E184">
        <v>1525</v>
      </c>
    </row>
    <row r="185" spans="1:5" x14ac:dyDescent="0.25">
      <c r="A185">
        <v>5310063</v>
      </c>
      <c r="B185" t="s">
        <v>183</v>
      </c>
      <c r="D185">
        <v>1349</v>
      </c>
      <c r="E185">
        <v>1349</v>
      </c>
    </row>
    <row r="186" spans="1:5" x14ac:dyDescent="0.25">
      <c r="A186">
        <v>5310070</v>
      </c>
      <c r="B186" t="s">
        <v>184</v>
      </c>
      <c r="D186">
        <v>11515</v>
      </c>
      <c r="E186">
        <v>11515</v>
      </c>
    </row>
    <row r="187" spans="1:5" x14ac:dyDescent="0.25">
      <c r="A187">
        <v>5310071</v>
      </c>
      <c r="B187" t="s">
        <v>185</v>
      </c>
      <c r="C187">
        <v>452</v>
      </c>
      <c r="D187">
        <v>14344</v>
      </c>
      <c r="E187">
        <v>14796</v>
      </c>
    </row>
    <row r="188" spans="1:5" x14ac:dyDescent="0.25">
      <c r="A188">
        <v>5310080</v>
      </c>
      <c r="B188" t="s">
        <v>186</v>
      </c>
      <c r="D188">
        <v>2134</v>
      </c>
      <c r="E188">
        <v>2134</v>
      </c>
    </row>
    <row r="189" spans="1:5" x14ac:dyDescent="0.25">
      <c r="A189">
        <v>5310081</v>
      </c>
      <c r="B189" t="s">
        <v>187</v>
      </c>
      <c r="D189">
        <v>4365</v>
      </c>
      <c r="E189">
        <v>4365</v>
      </c>
    </row>
    <row r="190" spans="1:5" x14ac:dyDescent="0.25">
      <c r="A190">
        <v>5310082</v>
      </c>
      <c r="B190" t="s">
        <v>188</v>
      </c>
      <c r="D190">
        <v>8002</v>
      </c>
      <c r="E190">
        <v>8002</v>
      </c>
    </row>
    <row r="191" spans="1:5" x14ac:dyDescent="0.25">
      <c r="A191">
        <v>5311010</v>
      </c>
      <c r="B191" t="s">
        <v>189</v>
      </c>
      <c r="D191">
        <v>18744</v>
      </c>
      <c r="E191">
        <v>18744</v>
      </c>
    </row>
    <row r="192" spans="1:5" x14ac:dyDescent="0.25">
      <c r="A192">
        <v>5311011</v>
      </c>
      <c r="B192" t="s">
        <v>190</v>
      </c>
      <c r="D192">
        <v>1036</v>
      </c>
      <c r="E192">
        <v>1036</v>
      </c>
    </row>
    <row r="193" spans="1:5" x14ac:dyDescent="0.25">
      <c r="A193">
        <v>5311012</v>
      </c>
      <c r="B193" t="s">
        <v>191</v>
      </c>
      <c r="D193">
        <v>21551</v>
      </c>
      <c r="E193">
        <v>21551</v>
      </c>
    </row>
    <row r="194" spans="1:5" x14ac:dyDescent="0.25">
      <c r="A194">
        <v>5311020</v>
      </c>
      <c r="B194" t="s">
        <v>192</v>
      </c>
      <c r="D194">
        <v>16775</v>
      </c>
      <c r="E194">
        <v>16775</v>
      </c>
    </row>
    <row r="195" spans="1:5" x14ac:dyDescent="0.25">
      <c r="A195">
        <v>5311030</v>
      </c>
      <c r="B195" t="s">
        <v>193</v>
      </c>
      <c r="D195">
        <v>1967</v>
      </c>
      <c r="E195">
        <v>1967</v>
      </c>
    </row>
    <row r="196" spans="1:5" x14ac:dyDescent="0.25">
      <c r="A196">
        <v>5311031</v>
      </c>
      <c r="B196" t="s">
        <v>194</v>
      </c>
      <c r="D196">
        <v>1750</v>
      </c>
      <c r="E196">
        <v>1750</v>
      </c>
    </row>
    <row r="197" spans="1:5" x14ac:dyDescent="0.25">
      <c r="A197">
        <v>5311032</v>
      </c>
      <c r="B197" t="s">
        <v>195</v>
      </c>
      <c r="D197">
        <v>569</v>
      </c>
      <c r="E197">
        <v>569</v>
      </c>
    </row>
    <row r="198" spans="1:5" x14ac:dyDescent="0.25">
      <c r="A198">
        <v>5311033</v>
      </c>
      <c r="B198" t="s">
        <v>196</v>
      </c>
      <c r="D198">
        <v>1774</v>
      </c>
      <c r="E198">
        <v>1774</v>
      </c>
    </row>
    <row r="199" spans="1:5" x14ac:dyDescent="0.25">
      <c r="A199">
        <v>5311040</v>
      </c>
      <c r="B199" t="s">
        <v>197</v>
      </c>
      <c r="D199">
        <v>9236</v>
      </c>
      <c r="E199">
        <v>9236</v>
      </c>
    </row>
    <row r="200" spans="1:5" x14ac:dyDescent="0.25">
      <c r="A200">
        <v>5311041</v>
      </c>
      <c r="B200" t="s">
        <v>198</v>
      </c>
      <c r="D200">
        <v>5199</v>
      </c>
      <c r="E200">
        <v>5199</v>
      </c>
    </row>
    <row r="201" spans="1:5" x14ac:dyDescent="0.25">
      <c r="A201">
        <v>5311050</v>
      </c>
      <c r="B201" t="s">
        <v>199</v>
      </c>
      <c r="D201">
        <v>6451</v>
      </c>
      <c r="E201">
        <v>6451</v>
      </c>
    </row>
    <row r="202" spans="1:5" x14ac:dyDescent="0.25">
      <c r="A202">
        <v>5311051</v>
      </c>
      <c r="B202" t="s">
        <v>200</v>
      </c>
      <c r="D202">
        <v>3873</v>
      </c>
      <c r="E202">
        <v>3873</v>
      </c>
    </row>
    <row r="203" spans="1:5" x14ac:dyDescent="0.25">
      <c r="A203">
        <v>5311052</v>
      </c>
      <c r="B203" t="s">
        <v>201</v>
      </c>
      <c r="D203">
        <v>5444</v>
      </c>
      <c r="E203">
        <v>5444</v>
      </c>
    </row>
    <row r="204" spans="1:5" x14ac:dyDescent="0.25">
      <c r="A204">
        <v>5311053</v>
      </c>
      <c r="B204" t="s">
        <v>202</v>
      </c>
      <c r="D204">
        <v>5400</v>
      </c>
      <c r="E204">
        <v>5400</v>
      </c>
    </row>
    <row r="205" spans="1:5" x14ac:dyDescent="0.25">
      <c r="A205">
        <v>5311054</v>
      </c>
      <c r="B205" t="s">
        <v>203</v>
      </c>
      <c r="D205">
        <v>2700</v>
      </c>
      <c r="E205">
        <v>2700</v>
      </c>
    </row>
    <row r="206" spans="1:5" x14ac:dyDescent="0.25">
      <c r="A206">
        <v>5311060</v>
      </c>
      <c r="B206" t="s">
        <v>204</v>
      </c>
      <c r="C206">
        <v>370</v>
      </c>
      <c r="D206">
        <v>15114</v>
      </c>
      <c r="E206">
        <v>15484</v>
      </c>
    </row>
    <row r="207" spans="1:5" x14ac:dyDescent="0.25">
      <c r="A207">
        <v>5311061</v>
      </c>
      <c r="B207" t="s">
        <v>205</v>
      </c>
      <c r="C207">
        <v>60</v>
      </c>
      <c r="D207">
        <v>18784</v>
      </c>
      <c r="E207">
        <v>18844</v>
      </c>
    </row>
    <row r="208" spans="1:5" x14ac:dyDescent="0.25">
      <c r="A208">
        <v>5311062</v>
      </c>
      <c r="B208" t="s">
        <v>206</v>
      </c>
      <c r="D208">
        <v>12447</v>
      </c>
      <c r="E208">
        <v>12447</v>
      </c>
    </row>
    <row r="209" spans="1:5" x14ac:dyDescent="0.25">
      <c r="A209">
        <v>5311063</v>
      </c>
      <c r="B209" t="s">
        <v>207</v>
      </c>
      <c r="D209">
        <v>13270</v>
      </c>
      <c r="E209">
        <v>13270</v>
      </c>
    </row>
    <row r="210" spans="1:5" x14ac:dyDescent="0.25">
      <c r="A210">
        <v>5311070</v>
      </c>
      <c r="B210" t="s">
        <v>208</v>
      </c>
      <c r="D210">
        <v>14943</v>
      </c>
      <c r="E210">
        <v>14943</v>
      </c>
    </row>
    <row r="211" spans="1:5" x14ac:dyDescent="0.25">
      <c r="A211">
        <v>5311071</v>
      </c>
      <c r="B211" t="s">
        <v>209</v>
      </c>
      <c r="C211">
        <v>1099</v>
      </c>
      <c r="D211">
        <v>28139</v>
      </c>
      <c r="E211">
        <v>29238</v>
      </c>
    </row>
    <row r="212" spans="1:5" x14ac:dyDescent="0.25">
      <c r="A212">
        <v>5312010</v>
      </c>
      <c r="B212" t="s">
        <v>210</v>
      </c>
      <c r="D212">
        <v>16136</v>
      </c>
      <c r="E212">
        <v>16136</v>
      </c>
    </row>
    <row r="213" spans="1:5" x14ac:dyDescent="0.25">
      <c r="A213">
        <v>5312011</v>
      </c>
      <c r="B213" t="s">
        <v>211</v>
      </c>
      <c r="D213">
        <v>4718</v>
      </c>
      <c r="E213">
        <v>4718</v>
      </c>
    </row>
    <row r="214" spans="1:5" x14ac:dyDescent="0.25">
      <c r="A214">
        <v>5312012</v>
      </c>
      <c r="B214" t="s">
        <v>212</v>
      </c>
      <c r="D214">
        <v>7007</v>
      </c>
      <c r="E214">
        <v>7007</v>
      </c>
    </row>
    <row r="215" spans="1:5" x14ac:dyDescent="0.25">
      <c r="A215">
        <v>5312020</v>
      </c>
      <c r="B215" t="s">
        <v>213</v>
      </c>
      <c r="C215">
        <v>63</v>
      </c>
      <c r="D215">
        <v>11541</v>
      </c>
      <c r="E215">
        <v>11604</v>
      </c>
    </row>
    <row r="216" spans="1:5" x14ac:dyDescent="0.25">
      <c r="A216">
        <v>5312030</v>
      </c>
      <c r="B216" t="s">
        <v>214</v>
      </c>
      <c r="C216">
        <v>4</v>
      </c>
      <c r="D216">
        <v>9396</v>
      </c>
      <c r="E216">
        <v>9400</v>
      </c>
    </row>
    <row r="217" spans="1:5" x14ac:dyDescent="0.25">
      <c r="A217">
        <v>5312031</v>
      </c>
      <c r="B217" t="s">
        <v>215</v>
      </c>
      <c r="D217">
        <v>8789</v>
      </c>
      <c r="E217">
        <v>8789</v>
      </c>
    </row>
    <row r="218" spans="1:5" x14ac:dyDescent="0.25">
      <c r="A218">
        <v>5312032</v>
      </c>
      <c r="B218" t="s">
        <v>216</v>
      </c>
      <c r="C218">
        <v>149</v>
      </c>
      <c r="D218">
        <v>6597</v>
      </c>
      <c r="E218">
        <v>6746</v>
      </c>
    </row>
    <row r="219" spans="1:5" x14ac:dyDescent="0.25">
      <c r="A219">
        <v>5312070</v>
      </c>
      <c r="B219" t="s">
        <v>217</v>
      </c>
      <c r="C219">
        <v>98</v>
      </c>
      <c r="D219">
        <v>13774</v>
      </c>
      <c r="E219">
        <v>13872</v>
      </c>
    </row>
    <row r="220" spans="1:5" x14ac:dyDescent="0.25">
      <c r="A220">
        <v>5312071</v>
      </c>
      <c r="B220" t="s">
        <v>218</v>
      </c>
      <c r="C220">
        <v>1684</v>
      </c>
      <c r="D220">
        <v>6307</v>
      </c>
      <c r="E220">
        <v>7991</v>
      </c>
    </row>
    <row r="221" spans="1:5" x14ac:dyDescent="0.25">
      <c r="A221">
        <v>5312080</v>
      </c>
      <c r="B221" t="s">
        <v>219</v>
      </c>
      <c r="D221">
        <v>32725</v>
      </c>
      <c r="E221">
        <v>32725</v>
      </c>
    </row>
    <row r="222" spans="1:5" x14ac:dyDescent="0.25">
      <c r="A222">
        <v>5312081</v>
      </c>
      <c r="B222" t="s">
        <v>220</v>
      </c>
      <c r="C222">
        <v>74</v>
      </c>
      <c r="D222">
        <v>30920</v>
      </c>
      <c r="E222">
        <v>30994</v>
      </c>
    </row>
    <row r="223" spans="1:5" x14ac:dyDescent="0.25">
      <c r="A223">
        <v>5312082</v>
      </c>
      <c r="B223" t="s">
        <v>221</v>
      </c>
      <c r="C223">
        <v>274</v>
      </c>
      <c r="D223">
        <v>22448</v>
      </c>
      <c r="E223">
        <v>22722</v>
      </c>
    </row>
    <row r="224" spans="1:5" x14ac:dyDescent="0.25">
      <c r="A224">
        <v>5313040</v>
      </c>
      <c r="B224" t="s">
        <v>222</v>
      </c>
      <c r="C224">
        <v>2048</v>
      </c>
      <c r="D224">
        <v>21920</v>
      </c>
      <c r="E224">
        <v>23968</v>
      </c>
    </row>
    <row r="225" spans="1:5" x14ac:dyDescent="0.25">
      <c r="A225">
        <v>5313041</v>
      </c>
      <c r="B225" t="s">
        <v>223</v>
      </c>
      <c r="C225">
        <v>652</v>
      </c>
      <c r="D225">
        <v>16974</v>
      </c>
      <c r="E225">
        <v>17626</v>
      </c>
    </row>
    <row r="226" spans="1:5" x14ac:dyDescent="0.25">
      <c r="A226">
        <v>5313042</v>
      </c>
      <c r="B226" t="s">
        <v>224</v>
      </c>
      <c r="D226">
        <v>6561</v>
      </c>
      <c r="E226">
        <v>6561</v>
      </c>
    </row>
    <row r="227" spans="1:5" x14ac:dyDescent="0.25">
      <c r="A227">
        <v>5313110</v>
      </c>
      <c r="B227" t="s">
        <v>225</v>
      </c>
      <c r="D227">
        <v>6356</v>
      </c>
      <c r="E227">
        <v>6356</v>
      </c>
    </row>
    <row r="228" spans="1:5" x14ac:dyDescent="0.25">
      <c r="A228">
        <v>5313120</v>
      </c>
      <c r="B228" t="s">
        <v>226</v>
      </c>
      <c r="D228">
        <v>7836</v>
      </c>
      <c r="E228">
        <v>7836</v>
      </c>
    </row>
    <row r="229" spans="1:5" x14ac:dyDescent="0.25">
      <c r="A229">
        <v>5313121</v>
      </c>
      <c r="B229" t="s">
        <v>227</v>
      </c>
      <c r="D229">
        <v>6322</v>
      </c>
      <c r="E229">
        <v>6322</v>
      </c>
    </row>
    <row r="230" spans="1:5" x14ac:dyDescent="0.25">
      <c r="A230">
        <v>5313122</v>
      </c>
      <c r="B230" t="s">
        <v>228</v>
      </c>
      <c r="D230">
        <v>5232</v>
      </c>
      <c r="E230">
        <v>5232</v>
      </c>
    </row>
    <row r="231" spans="1:5" x14ac:dyDescent="0.25">
      <c r="A231">
        <v>5313123</v>
      </c>
      <c r="B231" t="s">
        <v>229</v>
      </c>
      <c r="D231">
        <v>6732</v>
      </c>
      <c r="E231">
        <v>6732</v>
      </c>
    </row>
    <row r="232" spans="1:5" x14ac:dyDescent="0.25">
      <c r="A232">
        <v>5313130</v>
      </c>
      <c r="B232" t="s">
        <v>230</v>
      </c>
      <c r="D232">
        <v>10799</v>
      </c>
      <c r="E232">
        <v>10799</v>
      </c>
    </row>
    <row r="233" spans="1:5" x14ac:dyDescent="0.25">
      <c r="A233">
        <v>5313131</v>
      </c>
      <c r="B233" t="s">
        <v>231</v>
      </c>
      <c r="D233">
        <v>8612</v>
      </c>
      <c r="E233">
        <v>8612</v>
      </c>
    </row>
    <row r="234" spans="1:5" x14ac:dyDescent="0.25">
      <c r="A234">
        <v>5313140</v>
      </c>
      <c r="B234" t="s">
        <v>232</v>
      </c>
      <c r="D234">
        <v>11640</v>
      </c>
      <c r="E234">
        <v>11640</v>
      </c>
    </row>
    <row r="235" spans="1:5" x14ac:dyDescent="0.25">
      <c r="A235">
        <v>5313141</v>
      </c>
      <c r="B235" t="s">
        <v>233</v>
      </c>
      <c r="D235">
        <v>22554</v>
      </c>
      <c r="E235">
        <v>22554</v>
      </c>
    </row>
    <row r="236" spans="1:5" x14ac:dyDescent="0.25">
      <c r="A236">
        <v>5314010</v>
      </c>
      <c r="B236" t="s">
        <v>234</v>
      </c>
      <c r="C236">
        <v>561</v>
      </c>
      <c r="D236">
        <v>12494</v>
      </c>
      <c r="E236">
        <v>13055</v>
      </c>
    </row>
    <row r="237" spans="1:5" x14ac:dyDescent="0.25">
      <c r="A237">
        <v>5314020</v>
      </c>
      <c r="B237" t="s">
        <v>235</v>
      </c>
      <c r="C237">
        <v>812</v>
      </c>
      <c r="D237">
        <v>16849</v>
      </c>
      <c r="E237">
        <v>17661</v>
      </c>
    </row>
    <row r="238" spans="1:5" x14ac:dyDescent="0.25">
      <c r="A238">
        <v>5314030</v>
      </c>
      <c r="B238" t="s">
        <v>236</v>
      </c>
      <c r="D238">
        <v>14332</v>
      </c>
      <c r="E238">
        <v>14332</v>
      </c>
    </row>
    <row r="239" spans="1:5" x14ac:dyDescent="0.25">
      <c r="A239">
        <v>5314040</v>
      </c>
      <c r="B239" t="s">
        <v>237</v>
      </c>
      <c r="D239">
        <v>18305</v>
      </c>
      <c r="E239">
        <v>18305</v>
      </c>
    </row>
    <row r="240" spans="1:5" x14ac:dyDescent="0.25">
      <c r="A240">
        <v>5314041</v>
      </c>
      <c r="B240" t="s">
        <v>238</v>
      </c>
      <c r="D240">
        <v>7283</v>
      </c>
      <c r="E240">
        <v>7283</v>
      </c>
    </row>
    <row r="241" spans="1:5" x14ac:dyDescent="0.25">
      <c r="A241">
        <v>5314050</v>
      </c>
      <c r="B241" t="s">
        <v>239</v>
      </c>
      <c r="D241">
        <v>16492</v>
      </c>
      <c r="E241">
        <v>16492</v>
      </c>
    </row>
    <row r="242" spans="1:5" x14ac:dyDescent="0.25">
      <c r="A242">
        <v>5314060</v>
      </c>
      <c r="B242" t="s">
        <v>240</v>
      </c>
      <c r="D242">
        <v>11368</v>
      </c>
      <c r="E242">
        <v>11368</v>
      </c>
    </row>
    <row r="243" spans="1:5" x14ac:dyDescent="0.25">
      <c r="A243">
        <v>5314061</v>
      </c>
      <c r="B243" t="s">
        <v>241</v>
      </c>
      <c r="D243">
        <v>18174</v>
      </c>
      <c r="E243">
        <v>18174</v>
      </c>
    </row>
    <row r="244" spans="1:5" x14ac:dyDescent="0.25">
      <c r="A244">
        <v>5314070</v>
      </c>
      <c r="B244" t="s">
        <v>242</v>
      </c>
      <c r="D244">
        <v>10157</v>
      </c>
      <c r="E244">
        <v>10157</v>
      </c>
    </row>
    <row r="245" spans="1:5" x14ac:dyDescent="0.25">
      <c r="A245">
        <v>5314071</v>
      </c>
      <c r="B245" t="s">
        <v>243</v>
      </c>
      <c r="D245">
        <v>1670</v>
      </c>
      <c r="E245">
        <v>1670</v>
      </c>
    </row>
    <row r="246" spans="1:5" x14ac:dyDescent="0.25">
      <c r="A246">
        <v>5315010</v>
      </c>
      <c r="B246" t="s">
        <v>244</v>
      </c>
      <c r="C246">
        <v>1692</v>
      </c>
      <c r="D246">
        <v>95309</v>
      </c>
      <c r="E246">
        <v>97001</v>
      </c>
    </row>
    <row r="247" spans="1:5" x14ac:dyDescent="0.25">
      <c r="A247">
        <v>5315011</v>
      </c>
      <c r="B247" t="s">
        <v>245</v>
      </c>
      <c r="D247">
        <v>29898</v>
      </c>
      <c r="E247">
        <v>29898</v>
      </c>
    </row>
    <row r="248" spans="1:5" x14ac:dyDescent="0.25">
      <c r="A248">
        <v>5315020</v>
      </c>
      <c r="B248" t="s">
        <v>246</v>
      </c>
      <c r="D248">
        <v>30395</v>
      </c>
      <c r="E248">
        <v>30395</v>
      </c>
    </row>
    <row r="249" spans="1:5" x14ac:dyDescent="0.25">
      <c r="A249">
        <v>5315021</v>
      </c>
      <c r="B249" t="s">
        <v>247</v>
      </c>
      <c r="D249">
        <v>19525</v>
      </c>
      <c r="E249">
        <v>19525</v>
      </c>
    </row>
    <row r="250" spans="1:5" x14ac:dyDescent="0.25">
      <c r="A250">
        <v>5315030</v>
      </c>
      <c r="B250" t="s">
        <v>248</v>
      </c>
      <c r="C250">
        <v>2812</v>
      </c>
      <c r="D250">
        <v>16724</v>
      </c>
      <c r="E250">
        <v>19536</v>
      </c>
    </row>
    <row r="251" spans="1:5" x14ac:dyDescent="0.25">
      <c r="A251">
        <v>5315031</v>
      </c>
      <c r="B251" t="s">
        <v>249</v>
      </c>
      <c r="C251">
        <v>496</v>
      </c>
      <c r="D251">
        <v>14335</v>
      </c>
      <c r="E251">
        <v>14831</v>
      </c>
    </row>
    <row r="252" spans="1:5" x14ac:dyDescent="0.25">
      <c r="A252">
        <v>5315032</v>
      </c>
      <c r="B252" t="s">
        <v>250</v>
      </c>
      <c r="C252">
        <v>553</v>
      </c>
      <c r="D252">
        <v>36261</v>
      </c>
      <c r="E252">
        <v>36814</v>
      </c>
    </row>
    <row r="253" spans="1:5" x14ac:dyDescent="0.25">
      <c r="A253">
        <v>5315040</v>
      </c>
      <c r="B253" t="s">
        <v>251</v>
      </c>
      <c r="D253">
        <v>5396</v>
      </c>
      <c r="E253">
        <v>5396</v>
      </c>
    </row>
    <row r="254" spans="1:5" x14ac:dyDescent="0.25">
      <c r="A254">
        <v>5315041</v>
      </c>
      <c r="B254" t="s">
        <v>252</v>
      </c>
      <c r="D254">
        <v>12358</v>
      </c>
      <c r="E254">
        <v>12358</v>
      </c>
    </row>
    <row r="255" spans="1:5" x14ac:dyDescent="0.25">
      <c r="A255">
        <v>5315042</v>
      </c>
      <c r="B255" t="s">
        <v>253</v>
      </c>
      <c r="D255">
        <v>4220</v>
      </c>
      <c r="E255">
        <v>4220</v>
      </c>
    </row>
    <row r="256" spans="1:5" x14ac:dyDescent="0.25">
      <c r="A256">
        <v>5315050</v>
      </c>
      <c r="B256" t="s">
        <v>254</v>
      </c>
      <c r="D256">
        <v>26901</v>
      </c>
      <c r="E256">
        <v>26901</v>
      </c>
    </row>
    <row r="257" spans="1:5" x14ac:dyDescent="0.25">
      <c r="A257">
        <v>5315051</v>
      </c>
      <c r="B257" t="s">
        <v>255</v>
      </c>
      <c r="D257">
        <v>17302</v>
      </c>
      <c r="E257">
        <v>17302</v>
      </c>
    </row>
    <row r="258" spans="1:5" x14ac:dyDescent="0.25">
      <c r="A258">
        <v>5316010</v>
      </c>
      <c r="B258" t="s">
        <v>256</v>
      </c>
      <c r="D258">
        <v>6766</v>
      </c>
      <c r="E258">
        <v>6766</v>
      </c>
    </row>
    <row r="259" spans="1:5" x14ac:dyDescent="0.25">
      <c r="A259">
        <v>5316011</v>
      </c>
      <c r="B259" t="s">
        <v>257</v>
      </c>
      <c r="D259">
        <v>37391</v>
      </c>
      <c r="E259">
        <v>37391</v>
      </c>
    </row>
    <row r="260" spans="1:5" x14ac:dyDescent="0.25">
      <c r="A260">
        <v>5316020</v>
      </c>
      <c r="B260" t="s">
        <v>258</v>
      </c>
      <c r="D260">
        <v>28999</v>
      </c>
      <c r="E260">
        <v>28999</v>
      </c>
    </row>
    <row r="261" spans="1:5" x14ac:dyDescent="0.25">
      <c r="A261">
        <v>5316030</v>
      </c>
      <c r="B261" t="s">
        <v>259</v>
      </c>
      <c r="D261">
        <v>75938</v>
      </c>
      <c r="E261">
        <v>75938</v>
      </c>
    </row>
    <row r="262" spans="1:5" x14ac:dyDescent="0.25">
      <c r="A262">
        <v>5316040</v>
      </c>
      <c r="B262" t="s">
        <v>260</v>
      </c>
      <c r="D262">
        <v>32808</v>
      </c>
      <c r="E262">
        <v>32808</v>
      </c>
    </row>
    <row r="263" spans="1:5" x14ac:dyDescent="0.25">
      <c r="A263">
        <v>5317010</v>
      </c>
      <c r="B263" t="s">
        <v>261</v>
      </c>
      <c r="D263">
        <v>7375</v>
      </c>
      <c r="E263">
        <v>7375</v>
      </c>
    </row>
    <row r="264" spans="1:5" x14ac:dyDescent="0.25">
      <c r="A264">
        <v>5317011</v>
      </c>
      <c r="B264" t="s">
        <v>262</v>
      </c>
      <c r="D264">
        <v>12847</v>
      </c>
      <c r="E264">
        <v>12847</v>
      </c>
    </row>
    <row r="265" spans="1:5" x14ac:dyDescent="0.25">
      <c r="A265">
        <v>5317020</v>
      </c>
      <c r="B265" t="s">
        <v>263</v>
      </c>
      <c r="D265">
        <v>7262</v>
      </c>
      <c r="E265">
        <v>7262</v>
      </c>
    </row>
    <row r="266" spans="1:5" x14ac:dyDescent="0.25">
      <c r="A266">
        <v>5317030</v>
      </c>
      <c r="B266" t="s">
        <v>264</v>
      </c>
      <c r="D266">
        <v>22005</v>
      </c>
      <c r="E266">
        <v>22005</v>
      </c>
    </row>
    <row r="267" spans="1:5" x14ac:dyDescent="0.25">
      <c r="A267">
        <v>5317040</v>
      </c>
      <c r="B267" t="s">
        <v>265</v>
      </c>
      <c r="D267">
        <v>18763</v>
      </c>
      <c r="E267">
        <v>18763</v>
      </c>
    </row>
    <row r="268" spans="1:5" x14ac:dyDescent="0.25">
      <c r="A268">
        <v>5317050</v>
      </c>
      <c r="B268" t="s">
        <v>266</v>
      </c>
      <c r="D268">
        <v>17530</v>
      </c>
      <c r="E268">
        <v>17530</v>
      </c>
    </row>
    <row r="269" spans="1:5" x14ac:dyDescent="0.25">
      <c r="A269">
        <v>5317060</v>
      </c>
      <c r="B269" t="s">
        <v>267</v>
      </c>
      <c r="D269">
        <v>15245</v>
      </c>
      <c r="E269">
        <v>15245</v>
      </c>
    </row>
    <row r="270" spans="1:5" x14ac:dyDescent="0.25">
      <c r="A270">
        <v>5317061</v>
      </c>
      <c r="B270" t="s">
        <v>268</v>
      </c>
      <c r="D270">
        <v>10268</v>
      </c>
      <c r="E270">
        <v>10268</v>
      </c>
    </row>
    <row r="271" spans="1:5" x14ac:dyDescent="0.25">
      <c r="A271">
        <v>5317070</v>
      </c>
      <c r="B271" t="s">
        <v>269</v>
      </c>
      <c r="D271">
        <v>4951</v>
      </c>
      <c r="E271">
        <v>4951</v>
      </c>
    </row>
    <row r="272" spans="1:5" x14ac:dyDescent="0.25">
      <c r="A272">
        <v>5317080</v>
      </c>
      <c r="B272" t="s">
        <v>270</v>
      </c>
      <c r="D272">
        <v>16639</v>
      </c>
      <c r="E272">
        <v>16639</v>
      </c>
    </row>
    <row r="273" spans="1:5" x14ac:dyDescent="0.25">
      <c r="A273">
        <v>5317081</v>
      </c>
      <c r="B273" t="s">
        <v>271</v>
      </c>
      <c r="D273">
        <v>9567</v>
      </c>
      <c r="E273">
        <v>9567</v>
      </c>
    </row>
    <row r="274" spans="1:5" x14ac:dyDescent="0.25">
      <c r="A274">
        <v>5318010</v>
      </c>
      <c r="B274" t="s">
        <v>272</v>
      </c>
      <c r="D274">
        <v>10637</v>
      </c>
      <c r="E274">
        <v>10637</v>
      </c>
    </row>
    <row r="275" spans="1:5" x14ac:dyDescent="0.25">
      <c r="A275">
        <v>5318020</v>
      </c>
      <c r="B275" t="s">
        <v>273</v>
      </c>
      <c r="D275">
        <v>6696</v>
      </c>
      <c r="E275">
        <v>6696</v>
      </c>
    </row>
    <row r="276" spans="1:5" x14ac:dyDescent="0.25">
      <c r="A276">
        <v>5318030</v>
      </c>
      <c r="B276" t="s">
        <v>274</v>
      </c>
      <c r="D276">
        <v>24198</v>
      </c>
      <c r="E276">
        <v>24198</v>
      </c>
    </row>
    <row r="277" spans="1:5" x14ac:dyDescent="0.25">
      <c r="A277">
        <v>5318040</v>
      </c>
      <c r="B277" t="s">
        <v>275</v>
      </c>
      <c r="C277">
        <v>3</v>
      </c>
      <c r="D277">
        <v>33328</v>
      </c>
      <c r="E277">
        <v>33331</v>
      </c>
    </row>
    <row r="278" spans="1:5" x14ac:dyDescent="0.25">
      <c r="A278">
        <v>5318050</v>
      </c>
      <c r="B278" t="s">
        <v>276</v>
      </c>
      <c r="D278">
        <v>7036</v>
      </c>
      <c r="E278">
        <v>7036</v>
      </c>
    </row>
    <row r="279" spans="1:5" x14ac:dyDescent="0.25">
      <c r="A279">
        <v>5318060</v>
      </c>
      <c r="B279" t="s">
        <v>277</v>
      </c>
      <c r="C279">
        <v>3536</v>
      </c>
      <c r="D279">
        <v>39239</v>
      </c>
      <c r="E279">
        <v>42775</v>
      </c>
    </row>
    <row r="280" spans="1:5" x14ac:dyDescent="0.25">
      <c r="A280">
        <v>5318070</v>
      </c>
      <c r="B280" t="s">
        <v>278</v>
      </c>
      <c r="D280">
        <v>16647</v>
      </c>
      <c r="E280">
        <v>16647</v>
      </c>
    </row>
    <row r="281" spans="1:5" x14ac:dyDescent="0.25">
      <c r="A281">
        <v>5319010</v>
      </c>
      <c r="B281" t="s">
        <v>279</v>
      </c>
      <c r="C281">
        <v>474</v>
      </c>
      <c r="D281">
        <v>16470</v>
      </c>
      <c r="E281">
        <v>16944</v>
      </c>
    </row>
    <row r="282" spans="1:5" x14ac:dyDescent="0.25">
      <c r="A282">
        <v>5319011</v>
      </c>
      <c r="B282" t="s">
        <v>280</v>
      </c>
      <c r="C282">
        <v>394</v>
      </c>
      <c r="D282">
        <v>20668</v>
      </c>
      <c r="E282">
        <v>21062</v>
      </c>
    </row>
    <row r="283" spans="1:5" x14ac:dyDescent="0.25">
      <c r="A283">
        <v>5319020</v>
      </c>
      <c r="B283" t="s">
        <v>281</v>
      </c>
      <c r="C283">
        <v>258</v>
      </c>
      <c r="D283">
        <v>51022</v>
      </c>
      <c r="E283">
        <v>51280</v>
      </c>
    </row>
    <row r="284" spans="1:5" x14ac:dyDescent="0.25">
      <c r="A284">
        <v>5319030</v>
      </c>
      <c r="B284" t="s">
        <v>282</v>
      </c>
      <c r="D284">
        <v>29035</v>
      </c>
      <c r="E284">
        <v>29035</v>
      </c>
    </row>
    <row r="285" spans="1:5" x14ac:dyDescent="0.25">
      <c r="A285">
        <v>5319031</v>
      </c>
      <c r="B285" t="s">
        <v>283</v>
      </c>
      <c r="C285">
        <v>738</v>
      </c>
      <c r="D285">
        <v>22158</v>
      </c>
      <c r="E285">
        <v>22896</v>
      </c>
    </row>
    <row r="286" spans="1:5" x14ac:dyDescent="0.25">
      <c r="A286">
        <v>5319040</v>
      </c>
      <c r="B286" t="s">
        <v>284</v>
      </c>
      <c r="D286">
        <v>35821</v>
      </c>
      <c r="E286">
        <v>35821</v>
      </c>
    </row>
    <row r="287" spans="1:5" x14ac:dyDescent="0.25">
      <c r="A287">
        <v>5319050</v>
      </c>
      <c r="B287" t="s">
        <v>285</v>
      </c>
      <c r="D287">
        <v>12149</v>
      </c>
      <c r="E287">
        <v>12149</v>
      </c>
    </row>
    <row r="288" spans="1:5" x14ac:dyDescent="0.25">
      <c r="A288">
        <v>5319051</v>
      </c>
      <c r="B288" t="s">
        <v>286</v>
      </c>
      <c r="D288">
        <v>10585</v>
      </c>
      <c r="E288">
        <v>10585</v>
      </c>
    </row>
    <row r="289" spans="1:5" x14ac:dyDescent="0.25">
      <c r="A289">
        <v>5319060</v>
      </c>
      <c r="B289" t="s">
        <v>287</v>
      </c>
      <c r="D289">
        <v>39529</v>
      </c>
      <c r="E289">
        <v>39529</v>
      </c>
    </row>
    <row r="290" spans="1:5" x14ac:dyDescent="0.25">
      <c r="A290">
        <v>5320010</v>
      </c>
      <c r="B290" t="s">
        <v>288</v>
      </c>
      <c r="D290">
        <v>3899</v>
      </c>
      <c r="E290">
        <v>3899</v>
      </c>
    </row>
    <row r="291" spans="1:5" x14ac:dyDescent="0.25">
      <c r="A291">
        <v>5320020</v>
      </c>
      <c r="B291" t="s">
        <v>289</v>
      </c>
      <c r="D291">
        <v>6276</v>
      </c>
      <c r="E291">
        <v>6276</v>
      </c>
    </row>
    <row r="292" spans="1:5" x14ac:dyDescent="0.25">
      <c r="A292">
        <v>5320030</v>
      </c>
      <c r="B292" t="s">
        <v>290</v>
      </c>
      <c r="D292">
        <v>5884</v>
      </c>
      <c r="E292">
        <v>5884</v>
      </c>
    </row>
    <row r="293" spans="1:5" x14ac:dyDescent="0.25">
      <c r="A293">
        <v>5320040</v>
      </c>
      <c r="B293" t="s">
        <v>291</v>
      </c>
      <c r="D293">
        <v>18533</v>
      </c>
      <c r="E293">
        <v>18533</v>
      </c>
    </row>
    <row r="294" spans="1:5" x14ac:dyDescent="0.25">
      <c r="A294">
        <v>5320050</v>
      </c>
      <c r="B294" t="s">
        <v>292</v>
      </c>
      <c r="C294">
        <v>66</v>
      </c>
      <c r="D294">
        <v>6449</v>
      </c>
      <c r="E294">
        <v>6515</v>
      </c>
    </row>
    <row r="295" spans="1:5" x14ac:dyDescent="0.25">
      <c r="A295">
        <v>5320060</v>
      </c>
      <c r="B295" t="s">
        <v>293</v>
      </c>
      <c r="D295">
        <v>4973</v>
      </c>
      <c r="E295">
        <v>4973</v>
      </c>
    </row>
    <row r="296" spans="1:5" x14ac:dyDescent="0.25">
      <c r="A296">
        <v>5321010</v>
      </c>
      <c r="B296" t="s">
        <v>294</v>
      </c>
      <c r="D296">
        <v>7012</v>
      </c>
      <c r="E296">
        <v>7012</v>
      </c>
    </row>
    <row r="297" spans="1:5" x14ac:dyDescent="0.25">
      <c r="A297">
        <v>5321020</v>
      </c>
      <c r="B297" t="s">
        <v>295</v>
      </c>
      <c r="C297">
        <v>371</v>
      </c>
      <c r="D297">
        <v>6137</v>
      </c>
      <c r="E297">
        <v>6508</v>
      </c>
    </row>
    <row r="298" spans="1:5" x14ac:dyDescent="0.25">
      <c r="A298">
        <v>5321030</v>
      </c>
      <c r="B298" t="s">
        <v>296</v>
      </c>
      <c r="C298">
        <v>1056</v>
      </c>
      <c r="D298">
        <v>6219</v>
      </c>
      <c r="E298">
        <v>7275</v>
      </c>
    </row>
    <row r="299" spans="1:5" x14ac:dyDescent="0.25">
      <c r="A299">
        <v>5321040</v>
      </c>
      <c r="B299" t="s">
        <v>297</v>
      </c>
      <c r="C299">
        <v>7</v>
      </c>
      <c r="D299">
        <v>11897</v>
      </c>
      <c r="E299">
        <v>11904</v>
      </c>
    </row>
    <row r="300" spans="1:5" x14ac:dyDescent="0.25">
      <c r="A300">
        <v>5321050</v>
      </c>
      <c r="B300" t="s">
        <v>298</v>
      </c>
      <c r="D300">
        <v>5519</v>
      </c>
      <c r="E300">
        <v>5519</v>
      </c>
    </row>
    <row r="301" spans="1:5" x14ac:dyDescent="0.25">
      <c r="A301">
        <v>5321060</v>
      </c>
      <c r="B301" t="s">
        <v>299</v>
      </c>
      <c r="D301">
        <v>7255</v>
      </c>
      <c r="E301">
        <v>7255</v>
      </c>
    </row>
    <row r="302" spans="1:5" x14ac:dyDescent="0.25">
      <c r="A302">
        <v>5321070</v>
      </c>
      <c r="B302" t="s">
        <v>300</v>
      </c>
      <c r="C302">
        <v>1575</v>
      </c>
      <c r="D302">
        <v>14480</v>
      </c>
      <c r="E302">
        <v>16055</v>
      </c>
    </row>
    <row r="303" spans="1:5" x14ac:dyDescent="0.25">
      <c r="A303">
        <v>5321080</v>
      </c>
      <c r="B303" t="s">
        <v>301</v>
      </c>
      <c r="D303">
        <v>4174</v>
      </c>
      <c r="E303">
        <v>4174</v>
      </c>
    </row>
    <row r="304" spans="1:5" x14ac:dyDescent="0.25">
      <c r="A304">
        <v>5321090</v>
      </c>
      <c r="B304" t="s">
        <v>302</v>
      </c>
      <c r="C304">
        <v>11</v>
      </c>
      <c r="D304">
        <v>10261</v>
      </c>
      <c r="E304">
        <v>10272</v>
      </c>
    </row>
    <row r="305" spans="1:5" x14ac:dyDescent="0.25">
      <c r="A305">
        <v>5321100</v>
      </c>
      <c r="B305" t="s">
        <v>303</v>
      </c>
      <c r="D305">
        <v>7681</v>
      </c>
      <c r="E305">
        <v>7681</v>
      </c>
    </row>
    <row r="306" spans="1:5" x14ac:dyDescent="0.25">
      <c r="A306">
        <v>5321110</v>
      </c>
      <c r="B306" t="s">
        <v>304</v>
      </c>
      <c r="C306">
        <v>522</v>
      </c>
      <c r="D306">
        <v>16623</v>
      </c>
      <c r="E306">
        <v>17145</v>
      </c>
    </row>
    <row r="307" spans="1:5" x14ac:dyDescent="0.25">
      <c r="A307">
        <v>5321120</v>
      </c>
      <c r="B307" t="s">
        <v>305</v>
      </c>
      <c r="D307">
        <v>11181</v>
      </c>
      <c r="E307">
        <v>11181</v>
      </c>
    </row>
    <row r="308" spans="1:5" x14ac:dyDescent="0.25">
      <c r="A308">
        <v>5371010</v>
      </c>
      <c r="B308" t="s">
        <v>306</v>
      </c>
      <c r="D308">
        <v>6225</v>
      </c>
      <c r="E308">
        <v>6225</v>
      </c>
    </row>
    <row r="309" spans="1:5" x14ac:dyDescent="0.25">
      <c r="A309">
        <v>5371020</v>
      </c>
      <c r="B309" t="s">
        <v>307</v>
      </c>
      <c r="D309">
        <v>5612</v>
      </c>
      <c r="E309">
        <v>5612</v>
      </c>
    </row>
    <row r="310" spans="1:5" x14ac:dyDescent="0.25">
      <c r="A310">
        <v>5371030</v>
      </c>
      <c r="B310" t="s">
        <v>308</v>
      </c>
      <c r="D310">
        <v>1440</v>
      </c>
      <c r="E310">
        <v>1440</v>
      </c>
    </row>
    <row r="311" spans="1:5" x14ac:dyDescent="0.25">
      <c r="A311">
        <v>5371031</v>
      </c>
      <c r="B311" t="s">
        <v>309</v>
      </c>
      <c r="D311">
        <v>686</v>
      </c>
      <c r="E311">
        <v>686</v>
      </c>
    </row>
    <row r="312" spans="1:5" x14ac:dyDescent="0.25">
      <c r="A312">
        <v>5371040</v>
      </c>
      <c r="B312" t="s">
        <v>310</v>
      </c>
      <c r="C312">
        <v>6</v>
      </c>
      <c r="D312">
        <v>1491</v>
      </c>
      <c r="E312">
        <v>1497</v>
      </c>
    </row>
    <row r="313" spans="1:5" x14ac:dyDescent="0.25">
      <c r="A313">
        <v>5371041</v>
      </c>
      <c r="B313" t="s">
        <v>311</v>
      </c>
      <c r="D313">
        <v>302</v>
      </c>
      <c r="E313">
        <v>302</v>
      </c>
    </row>
    <row r="314" spans="1:5" x14ac:dyDescent="0.25">
      <c r="A314" t="s">
        <v>312</v>
      </c>
      <c r="C314">
        <v>41937</v>
      </c>
      <c r="D314">
        <v>4605319</v>
      </c>
      <c r="E314">
        <v>4647256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E700-213A-4EBC-98CD-5EFCCB5B644C}">
  <dimension ref="A1:S378"/>
  <sheetViews>
    <sheetView topLeftCell="A277" workbookViewId="0">
      <selection activeCell="P3" sqref="P3"/>
    </sheetView>
  </sheetViews>
  <sheetFormatPr defaultRowHeight="15" x14ac:dyDescent="0.25"/>
  <cols>
    <col min="1" max="1" width="12.85546875" bestFit="1" customWidth="1"/>
    <col min="2" max="2" width="25.7109375" bestFit="1" customWidth="1"/>
    <col min="3" max="3" width="12.28515625" bestFit="1" customWidth="1"/>
    <col min="4" max="4" width="10.42578125" bestFit="1" customWidth="1"/>
    <col min="5" max="5" width="11.140625" bestFit="1" customWidth="1"/>
    <col min="7" max="7" width="4.28515625" bestFit="1" customWidth="1"/>
    <col min="8" max="8" width="6.140625" bestFit="1" customWidth="1"/>
    <col min="9" max="9" width="6.28515625" bestFit="1" customWidth="1"/>
    <col min="10" max="10" width="13.140625" bestFit="1" customWidth="1"/>
    <col min="11" max="11" width="12" bestFit="1" customWidth="1"/>
    <col min="12" max="12" width="12" customWidth="1"/>
    <col min="13" max="13" width="25.7109375" bestFit="1" customWidth="1"/>
    <col min="15" max="15" width="12.85546875" bestFit="1" customWidth="1"/>
    <col min="16" max="16" width="25.7109375" bestFit="1" customWidth="1"/>
    <col min="17" max="17" width="12" bestFit="1" customWidth="1"/>
    <col min="18" max="18" width="8" bestFit="1" customWidth="1"/>
    <col min="19" max="19" width="11.140625" bestFit="1" customWidth="1"/>
  </cols>
  <sheetData>
    <row r="1" spans="1:19" x14ac:dyDescent="0.25">
      <c r="A1" t="s">
        <v>2</v>
      </c>
      <c r="C1" t="s">
        <v>314</v>
      </c>
      <c r="G1" t="s">
        <v>315</v>
      </c>
      <c r="H1" t="s">
        <v>316</v>
      </c>
      <c r="I1" t="s">
        <v>317</v>
      </c>
      <c r="J1" t="s">
        <v>318</v>
      </c>
      <c r="K1" t="s">
        <v>313</v>
      </c>
      <c r="L1" t="s">
        <v>0</v>
      </c>
      <c r="M1" t="s">
        <v>1</v>
      </c>
      <c r="O1" t="s">
        <v>2</v>
      </c>
      <c r="Q1" t="s">
        <v>313</v>
      </c>
    </row>
    <row r="2" spans="1:19" x14ac:dyDescent="0.25">
      <c r="A2" t="s">
        <v>0</v>
      </c>
      <c r="B2" t="s">
        <v>1</v>
      </c>
      <c r="C2" t="s">
        <v>319</v>
      </c>
      <c r="D2" t="s">
        <v>320</v>
      </c>
      <c r="E2" t="s">
        <v>312</v>
      </c>
      <c r="G2">
        <v>0</v>
      </c>
      <c r="H2">
        <v>1</v>
      </c>
      <c r="I2">
        <v>24822</v>
      </c>
      <c r="J2">
        <v>150</v>
      </c>
      <c r="K2">
        <v>0</v>
      </c>
      <c r="L2">
        <f>VLOOKUP($J2,reference!$A$1:$E$310,5,FALSE)</f>
        <v>5309020</v>
      </c>
      <c r="M2" t="str">
        <f>VLOOKUP($J2,reference!$A$1:$E$310,4,FALSE)</f>
        <v>TANJUNG BUNGA</v>
      </c>
      <c r="O2" t="s">
        <v>0</v>
      </c>
      <c r="P2" t="s">
        <v>1</v>
      </c>
      <c r="Q2">
        <v>1</v>
      </c>
      <c r="R2">
        <v>0</v>
      </c>
      <c r="S2" t="s">
        <v>312</v>
      </c>
    </row>
    <row r="3" spans="1:19" x14ac:dyDescent="0.25">
      <c r="A3">
        <v>5301021</v>
      </c>
      <c r="B3" t="s">
        <v>3</v>
      </c>
      <c r="D3">
        <v>10782</v>
      </c>
      <c r="E3">
        <v>10782</v>
      </c>
      <c r="G3">
        <v>1</v>
      </c>
      <c r="H3">
        <v>2</v>
      </c>
      <c r="I3">
        <v>2134</v>
      </c>
      <c r="J3">
        <v>184</v>
      </c>
      <c r="K3">
        <v>0</v>
      </c>
      <c r="L3">
        <f>VLOOKUP($J3,reference!$A$1:$E$310,5,FALSE)</f>
        <v>5310080</v>
      </c>
      <c r="M3" t="str">
        <f>VLOOKUP($J3,reference!$A$1:$E$310,4,FALSE)</f>
        <v>ALOK</v>
      </c>
      <c r="O3">
        <v>5301021</v>
      </c>
      <c r="P3" t="s">
        <v>3</v>
      </c>
      <c r="Q3">
        <v>0</v>
      </c>
      <c r="R3">
        <v>10782</v>
      </c>
      <c r="S3">
        <v>10782</v>
      </c>
    </row>
    <row r="4" spans="1:19" x14ac:dyDescent="0.25">
      <c r="A4">
        <v>5301022</v>
      </c>
      <c r="B4" t="s">
        <v>4</v>
      </c>
      <c r="D4">
        <v>13569</v>
      </c>
      <c r="E4">
        <v>13569</v>
      </c>
      <c r="G4">
        <v>2</v>
      </c>
      <c r="H4">
        <v>3</v>
      </c>
      <c r="I4">
        <v>7664</v>
      </c>
      <c r="J4">
        <v>133</v>
      </c>
      <c r="K4">
        <v>0</v>
      </c>
      <c r="L4">
        <f>VLOOKUP($J4,reference!$A$1:$E$310,5,FALSE)</f>
        <v>5307051</v>
      </c>
      <c r="M4" t="str">
        <f>VLOOKUP($J4,reference!$A$1:$E$310,4,FALSE)</f>
        <v>KABOLA</v>
      </c>
      <c r="O4">
        <v>5301022</v>
      </c>
      <c r="P4" t="s">
        <v>4</v>
      </c>
      <c r="Q4">
        <v>0</v>
      </c>
      <c r="R4">
        <v>13569</v>
      </c>
      <c r="S4">
        <v>13569</v>
      </c>
    </row>
    <row r="5" spans="1:19" x14ac:dyDescent="0.25">
      <c r="A5">
        <v>5301023</v>
      </c>
      <c r="B5" t="s">
        <v>5</v>
      </c>
      <c r="D5">
        <v>13296</v>
      </c>
      <c r="E5">
        <v>13296</v>
      </c>
      <c r="G5">
        <v>3</v>
      </c>
      <c r="H5">
        <v>4</v>
      </c>
      <c r="I5">
        <v>11026</v>
      </c>
      <c r="J5">
        <v>134</v>
      </c>
      <c r="K5">
        <v>0</v>
      </c>
      <c r="L5">
        <f>VLOOKUP($J5,reference!$A$1:$E$310,5,FALSE)</f>
        <v>5307060</v>
      </c>
      <c r="M5" t="str">
        <f>VLOOKUP($J5,reference!$A$1:$E$310,4,FALSE)</f>
        <v>ALOR BARAT LAUT</v>
      </c>
      <c r="O5">
        <v>5301023</v>
      </c>
      <c r="P5" t="s">
        <v>5</v>
      </c>
      <c r="Q5">
        <v>0</v>
      </c>
      <c r="R5">
        <v>13296</v>
      </c>
      <c r="S5">
        <v>13296</v>
      </c>
    </row>
    <row r="6" spans="1:19" x14ac:dyDescent="0.25">
      <c r="A6">
        <v>5301050</v>
      </c>
      <c r="B6" t="s">
        <v>6</v>
      </c>
      <c r="C6">
        <v>16</v>
      </c>
      <c r="D6">
        <v>13027</v>
      </c>
      <c r="E6">
        <v>13043</v>
      </c>
      <c r="G6">
        <v>4</v>
      </c>
      <c r="H6">
        <v>5</v>
      </c>
      <c r="I6">
        <v>55173</v>
      </c>
      <c r="J6">
        <v>129</v>
      </c>
      <c r="K6">
        <v>0</v>
      </c>
      <c r="L6">
        <f>VLOOKUP($J6,reference!$A$1:$E$310,5,FALSE)</f>
        <v>5307040</v>
      </c>
      <c r="M6" t="str">
        <f>VLOOKUP($J6,reference!$A$1:$E$310,4,FALSE)</f>
        <v>ALOR TIMUR</v>
      </c>
      <c r="O6">
        <v>5301050</v>
      </c>
      <c r="P6" t="s">
        <v>6</v>
      </c>
      <c r="Q6">
        <v>0</v>
      </c>
      <c r="R6">
        <v>13043</v>
      </c>
      <c r="S6">
        <v>13043</v>
      </c>
    </row>
    <row r="7" spans="1:19" x14ac:dyDescent="0.25">
      <c r="A7">
        <v>5301060</v>
      </c>
      <c r="B7" t="s">
        <v>7</v>
      </c>
      <c r="C7">
        <v>15</v>
      </c>
      <c r="D7">
        <v>6226</v>
      </c>
      <c r="E7">
        <v>6241</v>
      </c>
      <c r="G7">
        <v>5</v>
      </c>
      <c r="H7">
        <v>6</v>
      </c>
      <c r="I7">
        <v>6983</v>
      </c>
      <c r="J7">
        <v>137</v>
      </c>
      <c r="K7">
        <v>0</v>
      </c>
      <c r="L7">
        <f>VLOOKUP($J7,reference!$A$1:$E$310,5,FALSE)</f>
        <v>5307063</v>
      </c>
      <c r="M7" t="str">
        <f>VLOOKUP($J7,reference!$A$1:$E$310,4,FALSE)</f>
        <v>LEMBUR</v>
      </c>
      <c r="O7">
        <v>5301060</v>
      </c>
      <c r="P7" t="s">
        <v>7</v>
      </c>
      <c r="Q7">
        <v>0</v>
      </c>
      <c r="R7">
        <v>6241</v>
      </c>
      <c r="S7">
        <v>6241</v>
      </c>
    </row>
    <row r="8" spans="1:19" x14ac:dyDescent="0.25">
      <c r="A8">
        <v>5301072</v>
      </c>
      <c r="B8" t="s">
        <v>8</v>
      </c>
      <c r="D8">
        <v>13022</v>
      </c>
      <c r="E8">
        <v>13022</v>
      </c>
      <c r="G8">
        <v>6</v>
      </c>
      <c r="H8">
        <v>7</v>
      </c>
      <c r="I8">
        <v>19598</v>
      </c>
      <c r="J8">
        <v>130</v>
      </c>
      <c r="K8">
        <v>0</v>
      </c>
      <c r="L8">
        <f>VLOOKUP($J8,reference!$A$1:$E$310,5,FALSE)</f>
        <v>5307041</v>
      </c>
      <c r="M8" t="str">
        <f>VLOOKUP($J8,reference!$A$1:$E$310,4,FALSE)</f>
        <v>ALOR TIMUR LAUT</v>
      </c>
      <c r="O8">
        <v>5301072</v>
      </c>
      <c r="P8" t="s">
        <v>8</v>
      </c>
      <c r="Q8">
        <v>0</v>
      </c>
      <c r="R8">
        <v>13022</v>
      </c>
      <c r="S8">
        <v>13022</v>
      </c>
    </row>
    <row r="9" spans="1:19" x14ac:dyDescent="0.25">
      <c r="A9">
        <v>5302010</v>
      </c>
      <c r="B9" t="s">
        <v>9</v>
      </c>
      <c r="C9">
        <v>468</v>
      </c>
      <c r="D9">
        <v>28891</v>
      </c>
      <c r="E9">
        <v>29359</v>
      </c>
      <c r="G9">
        <v>7</v>
      </c>
      <c r="H9">
        <v>8</v>
      </c>
      <c r="I9">
        <v>12451</v>
      </c>
      <c r="J9">
        <v>135</v>
      </c>
      <c r="K9">
        <v>0</v>
      </c>
      <c r="L9">
        <f>VLOOKUP($J9,reference!$A$1:$E$310,5,FALSE)</f>
        <v>5307061</v>
      </c>
      <c r="M9" t="str">
        <f>VLOOKUP($J9,reference!$A$1:$E$310,4,FALSE)</f>
        <v>ALOR TENGAH UTARA</v>
      </c>
      <c r="O9">
        <v>5302010</v>
      </c>
      <c r="P9" t="s">
        <v>9</v>
      </c>
      <c r="Q9">
        <v>0</v>
      </c>
      <c r="R9">
        <v>29359</v>
      </c>
      <c r="S9">
        <v>29359</v>
      </c>
    </row>
    <row r="10" spans="1:19" x14ac:dyDescent="0.25">
      <c r="A10">
        <v>5302011</v>
      </c>
      <c r="B10" t="s">
        <v>10</v>
      </c>
      <c r="D10">
        <v>38204</v>
      </c>
      <c r="E10">
        <v>38204</v>
      </c>
      <c r="G10">
        <v>8</v>
      </c>
      <c r="H10">
        <v>9</v>
      </c>
      <c r="I10">
        <v>11605</v>
      </c>
      <c r="J10">
        <v>146</v>
      </c>
      <c r="K10">
        <v>0</v>
      </c>
      <c r="L10">
        <f>VLOOKUP($J10,reference!$A$1:$E$310,5,FALSE)</f>
        <v>5308070</v>
      </c>
      <c r="M10" t="str">
        <f>VLOOKUP($J10,reference!$A$1:$E$310,4,FALSE)</f>
        <v>BUYASARI</v>
      </c>
      <c r="O10">
        <v>5302011</v>
      </c>
      <c r="P10" t="s">
        <v>10</v>
      </c>
      <c r="Q10">
        <v>0</v>
      </c>
      <c r="R10">
        <v>38204</v>
      </c>
      <c r="S10">
        <v>38204</v>
      </c>
    </row>
    <row r="11" spans="1:19" x14ac:dyDescent="0.25">
      <c r="A11">
        <v>5302012</v>
      </c>
      <c r="B11" t="s">
        <v>11</v>
      </c>
      <c r="D11">
        <v>32416</v>
      </c>
      <c r="E11">
        <v>32416</v>
      </c>
      <c r="G11">
        <v>9</v>
      </c>
      <c r="H11">
        <v>10</v>
      </c>
      <c r="I11">
        <v>12477</v>
      </c>
      <c r="J11">
        <v>121</v>
      </c>
      <c r="K11">
        <v>0</v>
      </c>
      <c r="L11">
        <f>VLOOKUP($J11,reference!$A$1:$E$310,5,FALSE)</f>
        <v>5307010</v>
      </c>
      <c r="M11" t="str">
        <f>VLOOKUP($J11,reference!$A$1:$E$310,4,FALSE)</f>
        <v>PANTAR</v>
      </c>
      <c r="O11">
        <v>5302012</v>
      </c>
      <c r="P11" t="s">
        <v>11</v>
      </c>
      <c r="Q11">
        <v>0</v>
      </c>
      <c r="R11">
        <v>32416</v>
      </c>
      <c r="S11">
        <v>32416</v>
      </c>
    </row>
    <row r="12" spans="1:19" x14ac:dyDescent="0.25">
      <c r="A12">
        <v>5302013</v>
      </c>
      <c r="B12" t="s">
        <v>12</v>
      </c>
      <c r="D12">
        <v>31400</v>
      </c>
      <c r="E12">
        <v>31400</v>
      </c>
      <c r="G12">
        <v>10</v>
      </c>
      <c r="H12">
        <v>11</v>
      </c>
      <c r="I12">
        <v>7115</v>
      </c>
      <c r="J12">
        <v>132</v>
      </c>
      <c r="K12">
        <v>0</v>
      </c>
      <c r="L12">
        <f>VLOOKUP($J12,reference!$A$1:$E$310,5,FALSE)</f>
        <v>5307050</v>
      </c>
      <c r="M12" t="str">
        <f>VLOOKUP($J12,reference!$A$1:$E$310,4,FALSE)</f>
        <v>TELUK MUTIARA</v>
      </c>
      <c r="O12">
        <v>5302013</v>
      </c>
      <c r="P12" t="s">
        <v>12</v>
      </c>
      <c r="Q12">
        <v>0</v>
      </c>
      <c r="R12">
        <v>31400</v>
      </c>
      <c r="S12">
        <v>31400</v>
      </c>
    </row>
    <row r="13" spans="1:19" x14ac:dyDescent="0.25">
      <c r="A13">
        <v>5302020</v>
      </c>
      <c r="B13" t="s">
        <v>13</v>
      </c>
      <c r="D13">
        <v>52682</v>
      </c>
      <c r="E13">
        <v>52682</v>
      </c>
      <c r="G13">
        <v>11</v>
      </c>
      <c r="H13">
        <v>12</v>
      </c>
      <c r="I13">
        <v>17453</v>
      </c>
      <c r="J13">
        <v>145</v>
      </c>
      <c r="K13">
        <v>0</v>
      </c>
      <c r="L13">
        <f>VLOOKUP($J13,reference!$A$1:$E$310,5,FALSE)</f>
        <v>5308060</v>
      </c>
      <c r="M13" t="str">
        <f>VLOOKUP($J13,reference!$A$1:$E$310,4,FALSE)</f>
        <v>OMESURI</v>
      </c>
      <c r="O13">
        <v>5302020</v>
      </c>
      <c r="P13" t="s">
        <v>13</v>
      </c>
      <c r="Q13">
        <v>299</v>
      </c>
      <c r="R13">
        <v>52383</v>
      </c>
      <c r="S13">
        <v>52682</v>
      </c>
    </row>
    <row r="14" spans="1:19" x14ac:dyDescent="0.25">
      <c r="A14">
        <v>5302021</v>
      </c>
      <c r="B14" t="s">
        <v>14</v>
      </c>
      <c r="D14">
        <v>23463</v>
      </c>
      <c r="E14">
        <v>23463</v>
      </c>
      <c r="G14">
        <v>12</v>
      </c>
      <c r="H14">
        <v>13</v>
      </c>
      <c r="I14">
        <v>8832</v>
      </c>
      <c r="J14">
        <v>151</v>
      </c>
      <c r="K14">
        <v>0</v>
      </c>
      <c r="L14">
        <f>VLOOKUP($J14,reference!$A$1:$E$310,5,FALSE)</f>
        <v>5309021</v>
      </c>
      <c r="M14" t="str">
        <f>VLOOKUP($J14,reference!$A$1:$E$310,4,FALSE)</f>
        <v>LEWO LEMA</v>
      </c>
      <c r="O14">
        <v>5302021</v>
      </c>
      <c r="P14" t="s">
        <v>14</v>
      </c>
      <c r="Q14">
        <v>0</v>
      </c>
      <c r="R14">
        <v>23463</v>
      </c>
      <c r="S14">
        <v>23463</v>
      </c>
    </row>
    <row r="15" spans="1:19" x14ac:dyDescent="0.25">
      <c r="A15">
        <v>5302030</v>
      </c>
      <c r="B15" t="s">
        <v>15</v>
      </c>
      <c r="D15">
        <v>17956</v>
      </c>
      <c r="E15">
        <v>17956</v>
      </c>
      <c r="G15">
        <v>13</v>
      </c>
      <c r="H15">
        <v>14</v>
      </c>
      <c r="I15">
        <v>6598</v>
      </c>
      <c r="J15">
        <v>122</v>
      </c>
      <c r="K15">
        <v>0</v>
      </c>
      <c r="L15">
        <f>VLOOKUP($J15,reference!$A$1:$E$310,5,FALSE)</f>
        <v>5307011</v>
      </c>
      <c r="M15" t="str">
        <f>VLOOKUP($J15,reference!$A$1:$E$310,4,FALSE)</f>
        <v>PANTAR BARAT</v>
      </c>
      <c r="O15">
        <v>5302030</v>
      </c>
      <c r="P15" t="s">
        <v>15</v>
      </c>
      <c r="Q15">
        <v>0</v>
      </c>
      <c r="R15">
        <v>17956</v>
      </c>
      <c r="S15">
        <v>17956</v>
      </c>
    </row>
    <row r="16" spans="1:19" x14ac:dyDescent="0.25">
      <c r="A16">
        <v>5302031</v>
      </c>
      <c r="B16" t="s">
        <v>16</v>
      </c>
      <c r="C16">
        <v>38</v>
      </c>
      <c r="D16">
        <v>34228</v>
      </c>
      <c r="E16">
        <v>34266</v>
      </c>
      <c r="G16">
        <v>14</v>
      </c>
      <c r="H16">
        <v>15</v>
      </c>
      <c r="I16">
        <v>16215</v>
      </c>
      <c r="J16">
        <v>123</v>
      </c>
      <c r="K16">
        <v>0</v>
      </c>
      <c r="L16">
        <f>VLOOKUP($J16,reference!$A$1:$E$310,5,FALSE)</f>
        <v>5307012</v>
      </c>
      <c r="M16" t="str">
        <f>VLOOKUP($J16,reference!$A$1:$E$310,4,FALSE)</f>
        <v>PANTAR TIMUR</v>
      </c>
      <c r="O16">
        <v>5302031</v>
      </c>
      <c r="P16" t="s">
        <v>16</v>
      </c>
      <c r="Q16">
        <v>0</v>
      </c>
      <c r="R16">
        <v>34266</v>
      </c>
      <c r="S16">
        <v>34266</v>
      </c>
    </row>
    <row r="17" spans="1:19" x14ac:dyDescent="0.25">
      <c r="A17">
        <v>5302032</v>
      </c>
      <c r="B17" t="s">
        <v>17</v>
      </c>
      <c r="D17">
        <v>31026</v>
      </c>
      <c r="E17">
        <v>31026</v>
      </c>
      <c r="G17">
        <v>15</v>
      </c>
      <c r="H17">
        <v>16</v>
      </c>
      <c r="I17">
        <v>6768</v>
      </c>
      <c r="J17">
        <v>153</v>
      </c>
      <c r="K17">
        <v>0</v>
      </c>
      <c r="L17">
        <f>VLOOKUP($J17,reference!$A$1:$E$310,5,FALSE)</f>
        <v>5309031</v>
      </c>
      <c r="M17" t="str">
        <f>VLOOKUP($J17,reference!$A$1:$E$310,4,FALSE)</f>
        <v>ILE MANDIRI</v>
      </c>
      <c r="O17">
        <v>5302032</v>
      </c>
      <c r="P17" t="s">
        <v>17</v>
      </c>
      <c r="Q17">
        <v>0</v>
      </c>
      <c r="R17">
        <v>31026</v>
      </c>
      <c r="S17">
        <v>31026</v>
      </c>
    </row>
    <row r="18" spans="1:19" x14ac:dyDescent="0.25">
      <c r="A18">
        <v>5302033</v>
      </c>
      <c r="B18" t="s">
        <v>18</v>
      </c>
      <c r="D18">
        <v>42948</v>
      </c>
      <c r="E18">
        <v>42948</v>
      </c>
      <c r="G18">
        <v>16</v>
      </c>
      <c r="H18">
        <v>17</v>
      </c>
      <c r="I18">
        <v>25026</v>
      </c>
      <c r="J18">
        <v>143</v>
      </c>
      <c r="K18">
        <v>0</v>
      </c>
      <c r="L18">
        <f>VLOOKUP($J18,reference!$A$1:$E$310,5,FALSE)</f>
        <v>5308040</v>
      </c>
      <c r="M18" t="str">
        <f>VLOOKUP($J18,reference!$A$1:$E$310,4,FALSE)</f>
        <v>LEBATUKAN</v>
      </c>
      <c r="O18">
        <v>5302033</v>
      </c>
      <c r="P18" t="s">
        <v>18</v>
      </c>
      <c r="Q18">
        <v>0</v>
      </c>
      <c r="R18">
        <v>42948</v>
      </c>
      <c r="S18">
        <v>42948</v>
      </c>
    </row>
    <row r="19" spans="1:19" x14ac:dyDescent="0.25">
      <c r="A19">
        <v>5302034</v>
      </c>
      <c r="B19" t="s">
        <v>19</v>
      </c>
      <c r="D19">
        <v>14964</v>
      </c>
      <c r="E19">
        <v>14964</v>
      </c>
      <c r="G19">
        <v>17</v>
      </c>
      <c r="H19">
        <v>18</v>
      </c>
      <c r="I19">
        <v>6350</v>
      </c>
      <c r="J19">
        <v>165</v>
      </c>
      <c r="K19">
        <v>0</v>
      </c>
      <c r="L19">
        <f>VLOOKUP($J19,reference!$A$1:$E$310,5,FALSE)</f>
        <v>5309074</v>
      </c>
      <c r="M19" t="str">
        <f>VLOOKUP($J19,reference!$A$1:$E$310,4,FALSE)</f>
        <v>ADONARA</v>
      </c>
      <c r="O19">
        <v>5302034</v>
      </c>
      <c r="P19" t="s">
        <v>19</v>
      </c>
      <c r="Q19">
        <v>0</v>
      </c>
      <c r="R19">
        <v>14964</v>
      </c>
      <c r="S19">
        <v>14964</v>
      </c>
    </row>
    <row r="20" spans="1:19" x14ac:dyDescent="0.25">
      <c r="A20">
        <v>5302035</v>
      </c>
      <c r="B20" t="s">
        <v>20</v>
      </c>
      <c r="C20">
        <v>239</v>
      </c>
      <c r="D20">
        <v>21098</v>
      </c>
      <c r="E20">
        <v>21337</v>
      </c>
      <c r="G20">
        <v>18</v>
      </c>
      <c r="H20">
        <v>19</v>
      </c>
      <c r="I20">
        <v>75</v>
      </c>
      <c r="J20">
        <v>129</v>
      </c>
      <c r="K20">
        <v>1</v>
      </c>
      <c r="L20">
        <f>VLOOKUP($J20,reference!$A$1:$E$310,5,FALSE)</f>
        <v>5307040</v>
      </c>
      <c r="M20" t="str">
        <f>VLOOKUP($J20,reference!$A$1:$E$310,4,FALSE)</f>
        <v>ALOR TIMUR</v>
      </c>
      <c r="O20">
        <v>5302035</v>
      </c>
      <c r="P20" t="s">
        <v>20</v>
      </c>
      <c r="Q20">
        <v>0</v>
      </c>
      <c r="R20">
        <v>21337</v>
      </c>
      <c r="S20">
        <v>21337</v>
      </c>
    </row>
    <row r="21" spans="1:19" x14ac:dyDescent="0.25">
      <c r="A21">
        <v>5302040</v>
      </c>
      <c r="B21" t="s">
        <v>21</v>
      </c>
      <c r="C21">
        <v>323</v>
      </c>
      <c r="D21">
        <v>40888</v>
      </c>
      <c r="E21">
        <v>41211</v>
      </c>
      <c r="G21">
        <v>19</v>
      </c>
      <c r="H21">
        <v>20</v>
      </c>
      <c r="I21">
        <v>4035</v>
      </c>
      <c r="J21">
        <v>142</v>
      </c>
      <c r="K21">
        <v>0</v>
      </c>
      <c r="L21">
        <f>VLOOKUP($J21,reference!$A$1:$E$310,5,FALSE)</f>
        <v>5308031</v>
      </c>
      <c r="M21" t="str">
        <f>VLOOKUP($J21,reference!$A$1:$E$310,4,FALSE)</f>
        <v>ILE APE TIMUR</v>
      </c>
      <c r="O21">
        <v>5302040</v>
      </c>
      <c r="P21" t="s">
        <v>21</v>
      </c>
      <c r="Q21">
        <v>0</v>
      </c>
      <c r="R21">
        <v>41211</v>
      </c>
      <c r="S21">
        <v>41211</v>
      </c>
    </row>
    <row r="22" spans="1:19" x14ac:dyDescent="0.25">
      <c r="A22">
        <v>5302041</v>
      </c>
      <c r="B22" t="s">
        <v>22</v>
      </c>
      <c r="C22">
        <v>111</v>
      </c>
      <c r="D22">
        <v>21230</v>
      </c>
      <c r="E22">
        <v>21341</v>
      </c>
      <c r="G22">
        <v>20</v>
      </c>
      <c r="H22">
        <v>21</v>
      </c>
      <c r="I22">
        <v>6577</v>
      </c>
      <c r="J22">
        <v>163</v>
      </c>
      <c r="K22">
        <v>0</v>
      </c>
      <c r="L22">
        <f>VLOOKUP($J22,reference!$A$1:$E$310,5,FALSE)</f>
        <v>5309072</v>
      </c>
      <c r="M22" t="str">
        <f>VLOOKUP($J22,reference!$A$1:$E$310,4,FALSE)</f>
        <v>WITIHAMA</v>
      </c>
      <c r="O22">
        <v>5302041</v>
      </c>
      <c r="P22" t="s">
        <v>22</v>
      </c>
      <c r="Q22">
        <v>226</v>
      </c>
      <c r="R22">
        <v>21115</v>
      </c>
      <c r="S22">
        <v>21341</v>
      </c>
    </row>
    <row r="23" spans="1:19" x14ac:dyDescent="0.25">
      <c r="A23">
        <v>5302051</v>
      </c>
      <c r="B23" t="s">
        <v>23</v>
      </c>
      <c r="C23">
        <v>164</v>
      </c>
      <c r="D23">
        <v>40181</v>
      </c>
      <c r="E23">
        <v>40345</v>
      </c>
      <c r="G23">
        <v>21</v>
      </c>
      <c r="H23">
        <v>22</v>
      </c>
      <c r="I23">
        <v>8475</v>
      </c>
      <c r="J23">
        <v>158</v>
      </c>
      <c r="K23">
        <v>0</v>
      </c>
      <c r="L23">
        <f>VLOOKUP($J23,reference!$A$1:$E$310,5,FALSE)</f>
        <v>5309060</v>
      </c>
      <c r="M23" t="str">
        <f>VLOOKUP($J23,reference!$A$1:$E$310,4,FALSE)</f>
        <v>ADONARA BARAT</v>
      </c>
      <c r="O23">
        <v>5302051</v>
      </c>
      <c r="P23" t="s">
        <v>23</v>
      </c>
      <c r="Q23">
        <v>238</v>
      </c>
      <c r="R23">
        <v>40107</v>
      </c>
      <c r="S23">
        <v>40345</v>
      </c>
    </row>
    <row r="24" spans="1:19" x14ac:dyDescent="0.25">
      <c r="A24">
        <v>5302052</v>
      </c>
      <c r="B24" t="s">
        <v>24</v>
      </c>
      <c r="C24">
        <v>347</v>
      </c>
      <c r="D24">
        <v>29722</v>
      </c>
      <c r="E24">
        <v>30069</v>
      </c>
      <c r="G24">
        <v>22</v>
      </c>
      <c r="H24">
        <v>23</v>
      </c>
      <c r="I24">
        <v>9827</v>
      </c>
      <c r="J24">
        <v>141</v>
      </c>
      <c r="K24">
        <v>0</v>
      </c>
      <c r="L24">
        <f>VLOOKUP($J24,reference!$A$1:$E$310,5,FALSE)</f>
        <v>5308030</v>
      </c>
      <c r="M24" t="str">
        <f>VLOOKUP($J24,reference!$A$1:$E$310,4,FALSE)</f>
        <v>ILE APE</v>
      </c>
      <c r="O24">
        <v>5302052</v>
      </c>
      <c r="P24" t="s">
        <v>24</v>
      </c>
      <c r="Q24">
        <v>389</v>
      </c>
      <c r="R24">
        <v>29680</v>
      </c>
      <c r="S24">
        <v>30069</v>
      </c>
    </row>
    <row r="25" spans="1:19" x14ac:dyDescent="0.25">
      <c r="A25">
        <v>5302060</v>
      </c>
      <c r="B25" t="s">
        <v>25</v>
      </c>
      <c r="C25">
        <v>224</v>
      </c>
      <c r="D25">
        <v>45636</v>
      </c>
      <c r="E25">
        <v>45860</v>
      </c>
      <c r="G25">
        <v>23</v>
      </c>
      <c r="H25">
        <v>24</v>
      </c>
      <c r="I25">
        <v>43922</v>
      </c>
      <c r="J25">
        <v>126</v>
      </c>
      <c r="K25">
        <v>0</v>
      </c>
      <c r="L25">
        <f>VLOOKUP($J25,reference!$A$1:$E$310,5,FALSE)</f>
        <v>5307020</v>
      </c>
      <c r="M25" t="str">
        <f>VLOOKUP($J25,reference!$A$1:$E$310,4,FALSE)</f>
        <v>ALOR BARAT DAYA</v>
      </c>
      <c r="O25">
        <v>5302060</v>
      </c>
      <c r="P25" t="s">
        <v>25</v>
      </c>
      <c r="Q25">
        <v>575</v>
      </c>
      <c r="R25">
        <v>45285</v>
      </c>
      <c r="S25">
        <v>45860</v>
      </c>
    </row>
    <row r="26" spans="1:19" x14ac:dyDescent="0.25">
      <c r="A26">
        <v>5302061</v>
      </c>
      <c r="B26" t="s">
        <v>26</v>
      </c>
      <c r="D26">
        <v>36622</v>
      </c>
      <c r="E26">
        <v>36622</v>
      </c>
      <c r="G26">
        <v>24</v>
      </c>
      <c r="H26">
        <v>25</v>
      </c>
      <c r="I26">
        <v>3983</v>
      </c>
      <c r="J26">
        <v>164</v>
      </c>
      <c r="K26">
        <v>0</v>
      </c>
      <c r="L26">
        <f>VLOOKUP($J26,reference!$A$1:$E$310,5,FALSE)</f>
        <v>5309073</v>
      </c>
      <c r="M26" t="str">
        <f>VLOOKUP($J26,reference!$A$1:$E$310,4,FALSE)</f>
        <v>KELUBAGOLIT</v>
      </c>
      <c r="O26">
        <v>5302061</v>
      </c>
      <c r="P26" t="s">
        <v>26</v>
      </c>
      <c r="Q26">
        <v>0</v>
      </c>
      <c r="R26">
        <v>36622</v>
      </c>
      <c r="S26">
        <v>36622</v>
      </c>
    </row>
    <row r="27" spans="1:19" x14ac:dyDescent="0.25">
      <c r="A27">
        <v>5302070</v>
      </c>
      <c r="B27" t="s">
        <v>27</v>
      </c>
      <c r="D27">
        <v>22757</v>
      </c>
      <c r="E27">
        <v>22757</v>
      </c>
      <c r="G27">
        <v>25</v>
      </c>
      <c r="H27">
        <v>26</v>
      </c>
      <c r="I27">
        <v>11640</v>
      </c>
      <c r="J27">
        <v>230</v>
      </c>
      <c r="K27">
        <v>0</v>
      </c>
      <c r="L27">
        <f>VLOOKUP($J27,reference!$A$1:$E$310,5,FALSE)</f>
        <v>5313140</v>
      </c>
      <c r="M27" t="str">
        <f>VLOOKUP($J27,reference!$A$1:$E$310,4,FALSE)</f>
        <v>REOK</v>
      </c>
      <c r="O27">
        <v>5302070</v>
      </c>
      <c r="P27" t="s">
        <v>27</v>
      </c>
      <c r="Q27">
        <v>0</v>
      </c>
      <c r="R27">
        <v>22757</v>
      </c>
      <c r="S27">
        <v>22757</v>
      </c>
    </row>
    <row r="28" spans="1:19" x14ac:dyDescent="0.25">
      <c r="A28">
        <v>5302071</v>
      </c>
      <c r="B28" t="s">
        <v>28</v>
      </c>
      <c r="C28">
        <v>355</v>
      </c>
      <c r="D28">
        <v>7561</v>
      </c>
      <c r="E28">
        <v>7916</v>
      </c>
      <c r="G28">
        <v>26</v>
      </c>
      <c r="H28">
        <v>27</v>
      </c>
      <c r="I28">
        <v>23213</v>
      </c>
      <c r="J28">
        <v>128</v>
      </c>
      <c r="K28">
        <v>0</v>
      </c>
      <c r="L28">
        <f>VLOOKUP($J28,reference!$A$1:$E$310,5,FALSE)</f>
        <v>5307030</v>
      </c>
      <c r="M28" t="str">
        <f>VLOOKUP($J28,reference!$A$1:$E$310,4,FALSE)</f>
        <v>ALOR SELATAN</v>
      </c>
      <c r="O28">
        <v>5302071</v>
      </c>
      <c r="P28" t="s">
        <v>28</v>
      </c>
      <c r="Q28">
        <v>601</v>
      </c>
      <c r="R28">
        <v>7315</v>
      </c>
      <c r="S28">
        <v>7916</v>
      </c>
    </row>
    <row r="29" spans="1:19" x14ac:dyDescent="0.25">
      <c r="A29">
        <v>5302080</v>
      </c>
      <c r="B29" t="s">
        <v>29</v>
      </c>
      <c r="D29">
        <v>51245</v>
      </c>
      <c r="E29">
        <v>51245</v>
      </c>
      <c r="G29">
        <v>27</v>
      </c>
      <c r="H29">
        <v>28</v>
      </c>
      <c r="I29">
        <v>39529</v>
      </c>
      <c r="J29">
        <v>285</v>
      </c>
      <c r="K29">
        <v>0</v>
      </c>
      <c r="L29">
        <f>VLOOKUP($J29,reference!$A$1:$E$310,5,FALSE)</f>
        <v>5319060</v>
      </c>
      <c r="M29" t="str">
        <f>VLOOKUP($J29,reference!$A$1:$E$310,4,FALSE)</f>
        <v>LAMBA LEDA</v>
      </c>
      <c r="O29">
        <v>5302080</v>
      </c>
      <c r="P29" t="s">
        <v>29</v>
      </c>
      <c r="Q29">
        <v>0</v>
      </c>
      <c r="R29">
        <v>51245</v>
      </c>
      <c r="S29">
        <v>51245</v>
      </c>
    </row>
    <row r="30" spans="1:19" x14ac:dyDescent="0.25">
      <c r="A30">
        <v>5302081</v>
      </c>
      <c r="B30" t="s">
        <v>30</v>
      </c>
      <c r="D30">
        <v>32122</v>
      </c>
      <c r="E30">
        <v>32122</v>
      </c>
      <c r="G30">
        <v>28</v>
      </c>
      <c r="H30">
        <v>29</v>
      </c>
      <c r="I30">
        <v>18</v>
      </c>
      <c r="J30">
        <v>145</v>
      </c>
      <c r="K30">
        <v>1</v>
      </c>
      <c r="L30">
        <f>VLOOKUP($J30,reference!$A$1:$E$310,5,FALSE)</f>
        <v>5308060</v>
      </c>
      <c r="M30" t="str">
        <f>VLOOKUP($J30,reference!$A$1:$E$310,4,FALSE)</f>
        <v>OMESURI</v>
      </c>
      <c r="O30">
        <v>5302081</v>
      </c>
      <c r="P30" t="s">
        <v>30</v>
      </c>
      <c r="Q30">
        <v>0</v>
      </c>
      <c r="R30">
        <v>32122</v>
      </c>
      <c r="S30">
        <v>32122</v>
      </c>
    </row>
    <row r="31" spans="1:19" x14ac:dyDescent="0.25">
      <c r="A31">
        <v>5303100</v>
      </c>
      <c r="B31" t="s">
        <v>31</v>
      </c>
      <c r="D31">
        <v>11610</v>
      </c>
      <c r="E31">
        <v>11610</v>
      </c>
      <c r="G31">
        <v>29</v>
      </c>
      <c r="H31">
        <v>30</v>
      </c>
      <c r="I31">
        <v>3756</v>
      </c>
      <c r="J31">
        <v>160</v>
      </c>
      <c r="K31">
        <v>0</v>
      </c>
      <c r="L31">
        <f>VLOOKUP($J31,reference!$A$1:$E$310,5,FALSE)</f>
        <v>5309062</v>
      </c>
      <c r="M31" t="str">
        <f>VLOOKUP($J31,reference!$A$1:$E$310,4,FALSE)</f>
        <v>ADONARA TENGAH</v>
      </c>
      <c r="O31">
        <v>5303100</v>
      </c>
      <c r="P31" t="s">
        <v>31</v>
      </c>
      <c r="Q31">
        <v>0</v>
      </c>
      <c r="R31">
        <v>11610</v>
      </c>
      <c r="S31">
        <v>11610</v>
      </c>
    </row>
    <row r="32" spans="1:19" x14ac:dyDescent="0.25">
      <c r="A32">
        <v>5303101</v>
      </c>
      <c r="B32" t="s">
        <v>32</v>
      </c>
      <c r="D32">
        <v>10894</v>
      </c>
      <c r="E32">
        <v>10894</v>
      </c>
      <c r="G32">
        <v>30</v>
      </c>
      <c r="H32">
        <v>31</v>
      </c>
      <c r="I32">
        <v>2779</v>
      </c>
      <c r="J32">
        <v>136</v>
      </c>
      <c r="K32">
        <v>0</v>
      </c>
      <c r="L32">
        <f>VLOOKUP($J32,reference!$A$1:$E$310,5,FALSE)</f>
        <v>5307062</v>
      </c>
      <c r="M32" t="str">
        <f>VLOOKUP($J32,reference!$A$1:$E$310,4,FALSE)</f>
        <v>PULAU PURA</v>
      </c>
      <c r="O32">
        <v>5303101</v>
      </c>
      <c r="P32" t="s">
        <v>32</v>
      </c>
      <c r="Q32">
        <v>0</v>
      </c>
      <c r="R32">
        <v>10894</v>
      </c>
      <c r="S32">
        <v>10894</v>
      </c>
    </row>
    <row r="33" spans="1:19" x14ac:dyDescent="0.25">
      <c r="A33">
        <v>5303110</v>
      </c>
      <c r="B33" t="s">
        <v>33</v>
      </c>
      <c r="D33">
        <v>13157</v>
      </c>
      <c r="E33">
        <v>13157</v>
      </c>
      <c r="G33">
        <v>31</v>
      </c>
      <c r="H33">
        <v>32</v>
      </c>
      <c r="I33">
        <v>4911</v>
      </c>
      <c r="J33">
        <v>152</v>
      </c>
      <c r="K33">
        <v>0</v>
      </c>
      <c r="L33">
        <f>VLOOKUP($J33,reference!$A$1:$E$310,5,FALSE)</f>
        <v>5309030</v>
      </c>
      <c r="M33" t="str">
        <f>VLOOKUP($J33,reference!$A$1:$E$310,4,FALSE)</f>
        <v>LARANTUKA</v>
      </c>
      <c r="O33">
        <v>5303110</v>
      </c>
      <c r="P33" t="s">
        <v>33</v>
      </c>
      <c r="Q33">
        <v>0</v>
      </c>
      <c r="R33">
        <v>13157</v>
      </c>
      <c r="S33">
        <v>13157</v>
      </c>
    </row>
    <row r="34" spans="1:19" x14ac:dyDescent="0.25">
      <c r="A34">
        <v>5303111</v>
      </c>
      <c r="B34" t="s">
        <v>34</v>
      </c>
      <c r="D34">
        <v>12309</v>
      </c>
      <c r="E34">
        <v>12309</v>
      </c>
      <c r="G34">
        <v>32</v>
      </c>
      <c r="H34">
        <v>33</v>
      </c>
      <c r="I34">
        <v>15457</v>
      </c>
      <c r="J34">
        <v>131</v>
      </c>
      <c r="K34">
        <v>0</v>
      </c>
      <c r="L34">
        <f>VLOOKUP($J34,reference!$A$1:$E$310,5,FALSE)</f>
        <v>5307042</v>
      </c>
      <c r="M34" t="str">
        <f>VLOOKUP($J34,reference!$A$1:$E$310,4,FALSE)</f>
        <v>PUREMAN</v>
      </c>
      <c r="O34">
        <v>5303111</v>
      </c>
      <c r="P34" t="s">
        <v>34</v>
      </c>
      <c r="Q34">
        <v>0</v>
      </c>
      <c r="R34">
        <v>12309</v>
      </c>
      <c r="S34">
        <v>12309</v>
      </c>
    </row>
    <row r="35" spans="1:19" x14ac:dyDescent="0.25">
      <c r="A35">
        <v>5303120</v>
      </c>
      <c r="B35" t="s">
        <v>35</v>
      </c>
      <c r="D35">
        <v>8362</v>
      </c>
      <c r="E35">
        <v>8362</v>
      </c>
      <c r="G35">
        <v>33</v>
      </c>
      <c r="H35">
        <v>34</v>
      </c>
      <c r="I35">
        <v>26901</v>
      </c>
      <c r="J35">
        <v>252</v>
      </c>
      <c r="K35">
        <v>0</v>
      </c>
      <c r="L35">
        <f>VLOOKUP($J35,reference!$A$1:$E$310,5,FALSE)</f>
        <v>5315050</v>
      </c>
      <c r="M35" t="str">
        <f>VLOOKUP($J35,reference!$A$1:$E$310,4,FALSE)</f>
        <v>MACANG PACAR</v>
      </c>
      <c r="O35">
        <v>5303120</v>
      </c>
      <c r="P35" t="s">
        <v>35</v>
      </c>
      <c r="Q35">
        <v>1048</v>
      </c>
      <c r="R35">
        <v>7314</v>
      </c>
      <c r="S35">
        <v>8362</v>
      </c>
    </row>
    <row r="36" spans="1:19" x14ac:dyDescent="0.25">
      <c r="A36">
        <v>5303121</v>
      </c>
      <c r="B36" t="s">
        <v>36</v>
      </c>
      <c r="D36">
        <v>10153</v>
      </c>
      <c r="E36">
        <v>10153</v>
      </c>
      <c r="G36">
        <v>34</v>
      </c>
      <c r="H36">
        <v>35</v>
      </c>
      <c r="I36">
        <v>22554</v>
      </c>
      <c r="J36">
        <v>231</v>
      </c>
      <c r="K36">
        <v>0</v>
      </c>
      <c r="L36">
        <f>VLOOKUP($J36,reference!$A$1:$E$310,5,FALSE)</f>
        <v>5313141</v>
      </c>
      <c r="M36" t="str">
        <f>VLOOKUP($J36,reference!$A$1:$E$310,4,FALSE)</f>
        <v>REOK BARAT</v>
      </c>
      <c r="O36">
        <v>5303121</v>
      </c>
      <c r="P36" t="s">
        <v>36</v>
      </c>
      <c r="Q36">
        <v>0</v>
      </c>
      <c r="R36">
        <v>10153</v>
      </c>
      <c r="S36">
        <v>10153</v>
      </c>
    </row>
    <row r="37" spans="1:19" x14ac:dyDescent="0.25">
      <c r="A37">
        <v>5303130</v>
      </c>
      <c r="B37" t="s">
        <v>37</v>
      </c>
      <c r="D37">
        <v>13836</v>
      </c>
      <c r="E37">
        <v>13836</v>
      </c>
      <c r="G37">
        <v>35</v>
      </c>
      <c r="H37">
        <v>36</v>
      </c>
      <c r="I37">
        <v>8402</v>
      </c>
      <c r="J37">
        <v>154</v>
      </c>
      <c r="K37">
        <v>0</v>
      </c>
      <c r="L37">
        <f>VLOOKUP($J37,reference!$A$1:$E$310,5,FALSE)</f>
        <v>5309032</v>
      </c>
      <c r="M37" t="str">
        <f>VLOOKUP($J37,reference!$A$1:$E$310,4,FALSE)</f>
        <v>DEMON PAGONG</v>
      </c>
      <c r="O37">
        <v>5303130</v>
      </c>
      <c r="P37" t="s">
        <v>37</v>
      </c>
      <c r="Q37">
        <v>0</v>
      </c>
      <c r="R37">
        <v>13836</v>
      </c>
      <c r="S37">
        <v>13836</v>
      </c>
    </row>
    <row r="38" spans="1:19" x14ac:dyDescent="0.25">
      <c r="A38">
        <v>5303131</v>
      </c>
      <c r="B38" t="s">
        <v>38</v>
      </c>
      <c r="D38">
        <v>16341</v>
      </c>
      <c r="E38">
        <v>16341</v>
      </c>
      <c r="G38">
        <v>36</v>
      </c>
      <c r="H38">
        <v>37</v>
      </c>
      <c r="I38">
        <v>3950</v>
      </c>
      <c r="J38">
        <v>179</v>
      </c>
      <c r="K38">
        <v>0</v>
      </c>
      <c r="L38">
        <f>VLOOKUP($J38,reference!$A$1:$E$310,5,FALSE)</f>
        <v>5310061</v>
      </c>
      <c r="M38" t="str">
        <f>VLOOKUP($J38,reference!$A$1:$E$310,4,FALSE)</f>
        <v>PALUE</v>
      </c>
      <c r="O38">
        <v>5303131</v>
      </c>
      <c r="P38" t="s">
        <v>38</v>
      </c>
      <c r="Q38">
        <v>0</v>
      </c>
      <c r="R38">
        <v>16341</v>
      </c>
      <c r="S38">
        <v>16341</v>
      </c>
    </row>
    <row r="39" spans="1:19" x14ac:dyDescent="0.25">
      <c r="A39">
        <v>5303132</v>
      </c>
      <c r="B39" t="s">
        <v>39</v>
      </c>
      <c r="D39">
        <v>14137</v>
      </c>
      <c r="E39">
        <v>14137</v>
      </c>
      <c r="G39">
        <v>37</v>
      </c>
      <c r="H39">
        <v>38</v>
      </c>
      <c r="I39">
        <v>9999</v>
      </c>
      <c r="J39">
        <v>127</v>
      </c>
      <c r="K39">
        <v>0</v>
      </c>
      <c r="L39">
        <f>VLOOKUP($J39,reference!$A$1:$E$310,5,FALSE)</f>
        <v>5307021</v>
      </c>
      <c r="M39" t="str">
        <f>VLOOKUP($J39,reference!$A$1:$E$310,4,FALSE)</f>
        <v>MATARU</v>
      </c>
      <c r="O39">
        <v>5303132</v>
      </c>
      <c r="P39" t="s">
        <v>39</v>
      </c>
      <c r="Q39">
        <v>0</v>
      </c>
      <c r="R39">
        <v>14137</v>
      </c>
      <c r="S39">
        <v>14137</v>
      </c>
    </row>
    <row r="40" spans="1:19" x14ac:dyDescent="0.25">
      <c r="A40">
        <v>5303133</v>
      </c>
      <c r="B40" t="s">
        <v>40</v>
      </c>
      <c r="D40">
        <v>20711</v>
      </c>
      <c r="E40">
        <v>20711</v>
      </c>
      <c r="G40">
        <v>38</v>
      </c>
      <c r="H40">
        <v>39</v>
      </c>
      <c r="I40">
        <v>8443</v>
      </c>
      <c r="J40">
        <v>161</v>
      </c>
      <c r="K40">
        <v>0</v>
      </c>
      <c r="L40">
        <f>VLOOKUP($J40,reference!$A$1:$E$310,5,FALSE)</f>
        <v>5309070</v>
      </c>
      <c r="M40" t="str">
        <f>VLOOKUP($J40,reference!$A$1:$E$310,4,FALSE)</f>
        <v>ADONARA TIMUR</v>
      </c>
      <c r="O40">
        <v>5303133</v>
      </c>
      <c r="P40" t="s">
        <v>40</v>
      </c>
      <c r="Q40">
        <v>0</v>
      </c>
      <c r="R40">
        <v>20711</v>
      </c>
      <c r="S40">
        <v>20711</v>
      </c>
    </row>
    <row r="41" spans="1:19" x14ac:dyDescent="0.25">
      <c r="A41">
        <v>5303140</v>
      </c>
      <c r="B41" t="s">
        <v>41</v>
      </c>
      <c r="D41">
        <v>19219</v>
      </c>
      <c r="E41">
        <v>19219</v>
      </c>
      <c r="G41">
        <v>39</v>
      </c>
      <c r="H41">
        <v>40</v>
      </c>
      <c r="I41">
        <v>14607</v>
      </c>
      <c r="J41">
        <v>124</v>
      </c>
      <c r="K41">
        <v>0</v>
      </c>
      <c r="L41">
        <f>VLOOKUP($J41,reference!$A$1:$E$310,5,FALSE)</f>
        <v>5307013</v>
      </c>
      <c r="M41" t="str">
        <f>VLOOKUP($J41,reference!$A$1:$E$310,4,FALSE)</f>
        <v>PANTAR BARAT LAUT</v>
      </c>
      <c r="O41">
        <v>5303140</v>
      </c>
      <c r="P41" t="s">
        <v>41</v>
      </c>
      <c r="Q41">
        <v>4271</v>
      </c>
      <c r="R41">
        <v>14948</v>
      </c>
      <c r="S41">
        <v>19219</v>
      </c>
    </row>
    <row r="42" spans="1:19" x14ac:dyDescent="0.25">
      <c r="A42">
        <v>5303141</v>
      </c>
      <c r="B42" t="s">
        <v>42</v>
      </c>
      <c r="D42">
        <v>19260</v>
      </c>
      <c r="E42">
        <v>19260</v>
      </c>
      <c r="G42">
        <v>40</v>
      </c>
      <c r="H42">
        <v>41</v>
      </c>
      <c r="I42">
        <v>15269</v>
      </c>
      <c r="J42">
        <v>148</v>
      </c>
      <c r="K42">
        <v>0</v>
      </c>
      <c r="L42">
        <f>VLOOKUP($J42,reference!$A$1:$E$310,5,FALSE)</f>
        <v>5309011</v>
      </c>
      <c r="M42" t="str">
        <f>VLOOKUP($J42,reference!$A$1:$E$310,4,FALSE)</f>
        <v>TITEHENA</v>
      </c>
      <c r="O42">
        <v>5303141</v>
      </c>
      <c r="P42" t="s">
        <v>42</v>
      </c>
      <c r="Q42">
        <v>0</v>
      </c>
      <c r="R42">
        <v>19260</v>
      </c>
      <c r="S42">
        <v>19260</v>
      </c>
    </row>
    <row r="43" spans="1:19" x14ac:dyDescent="0.25">
      <c r="A43">
        <v>5303142</v>
      </c>
      <c r="B43" t="s">
        <v>43</v>
      </c>
      <c r="D43">
        <v>13306</v>
      </c>
      <c r="E43">
        <v>13306</v>
      </c>
      <c r="G43">
        <v>41</v>
      </c>
      <c r="H43">
        <v>42</v>
      </c>
      <c r="I43">
        <v>4971</v>
      </c>
      <c r="J43">
        <v>162</v>
      </c>
      <c r="K43">
        <v>0</v>
      </c>
      <c r="L43">
        <f>VLOOKUP($J43,reference!$A$1:$E$310,5,FALSE)</f>
        <v>5309071</v>
      </c>
      <c r="M43" t="str">
        <f>VLOOKUP($J43,reference!$A$1:$E$310,4,FALSE)</f>
        <v>ILE BOLENG</v>
      </c>
      <c r="O43">
        <v>5303142</v>
      </c>
      <c r="P43" t="s">
        <v>43</v>
      </c>
      <c r="Q43">
        <v>83</v>
      </c>
      <c r="R43">
        <v>13223</v>
      </c>
      <c r="S43">
        <v>13306</v>
      </c>
    </row>
    <row r="44" spans="1:19" x14ac:dyDescent="0.25">
      <c r="A44">
        <v>5303150</v>
      </c>
      <c r="B44" t="s">
        <v>44</v>
      </c>
      <c r="D44">
        <v>22805</v>
      </c>
      <c r="E44">
        <v>22805</v>
      </c>
      <c r="G44">
        <v>42</v>
      </c>
      <c r="H44">
        <v>43</v>
      </c>
      <c r="I44">
        <v>27560</v>
      </c>
      <c r="J44">
        <v>125</v>
      </c>
      <c r="K44">
        <v>0</v>
      </c>
      <c r="L44">
        <f>VLOOKUP($J44,reference!$A$1:$E$310,5,FALSE)</f>
        <v>5307014</v>
      </c>
      <c r="M44" t="str">
        <f>VLOOKUP($J44,reference!$A$1:$E$310,4,FALSE)</f>
        <v>PANTAR TENGAH</v>
      </c>
      <c r="O44">
        <v>5303150</v>
      </c>
      <c r="P44" t="s">
        <v>44</v>
      </c>
      <c r="Q44">
        <v>1395</v>
      </c>
      <c r="R44">
        <v>21410</v>
      </c>
      <c r="S44">
        <v>22805</v>
      </c>
    </row>
    <row r="45" spans="1:19" x14ac:dyDescent="0.25">
      <c r="A45">
        <v>5303160</v>
      </c>
      <c r="B45" t="s">
        <v>45</v>
      </c>
      <c r="D45">
        <v>33012</v>
      </c>
      <c r="E45">
        <v>33012</v>
      </c>
      <c r="G45">
        <v>43</v>
      </c>
      <c r="H45">
        <v>44</v>
      </c>
      <c r="I45">
        <v>8372</v>
      </c>
      <c r="J45">
        <v>159</v>
      </c>
      <c r="K45">
        <v>0</v>
      </c>
      <c r="L45">
        <f>VLOOKUP($J45,reference!$A$1:$E$310,5,FALSE)</f>
        <v>5309061</v>
      </c>
      <c r="M45" t="str">
        <f>VLOOKUP($J45,reference!$A$1:$E$310,4,FALSE)</f>
        <v>WOTAN ULU MADO</v>
      </c>
      <c r="O45">
        <v>5303160</v>
      </c>
      <c r="P45" t="s">
        <v>45</v>
      </c>
      <c r="Q45">
        <v>0</v>
      </c>
      <c r="R45">
        <v>33012</v>
      </c>
      <c r="S45">
        <v>33012</v>
      </c>
    </row>
    <row r="46" spans="1:19" x14ac:dyDescent="0.25">
      <c r="A46">
        <v>5303161</v>
      </c>
      <c r="B46" t="s">
        <v>46</v>
      </c>
      <c r="D46">
        <v>14446</v>
      </c>
      <c r="E46">
        <v>14446</v>
      </c>
      <c r="G46">
        <v>44</v>
      </c>
      <c r="H46">
        <v>45</v>
      </c>
      <c r="I46">
        <v>35821</v>
      </c>
      <c r="J46">
        <v>282</v>
      </c>
      <c r="K46">
        <v>0</v>
      </c>
      <c r="L46">
        <f>VLOOKUP($J46,reference!$A$1:$E$310,5,FALSE)</f>
        <v>5319040</v>
      </c>
      <c r="M46" t="str">
        <f>VLOOKUP($J46,reference!$A$1:$E$310,4,FALSE)</f>
        <v>SAMBI RAMPAS</v>
      </c>
      <c r="O46">
        <v>5303161</v>
      </c>
      <c r="P46" t="s">
        <v>46</v>
      </c>
      <c r="Q46">
        <v>0</v>
      </c>
      <c r="R46">
        <v>14446</v>
      </c>
      <c r="S46">
        <v>14446</v>
      </c>
    </row>
    <row r="47" spans="1:19" x14ac:dyDescent="0.25">
      <c r="A47">
        <v>5303162</v>
      </c>
      <c r="B47" t="s">
        <v>47</v>
      </c>
      <c r="D47">
        <v>44620</v>
      </c>
      <c r="E47">
        <v>44620</v>
      </c>
      <c r="G47">
        <v>45</v>
      </c>
      <c r="H47">
        <v>46</v>
      </c>
      <c r="I47">
        <v>29898</v>
      </c>
      <c r="J47">
        <v>243</v>
      </c>
      <c r="K47">
        <v>0</v>
      </c>
      <c r="L47">
        <f>VLOOKUP($J47,reference!$A$1:$E$310,5,FALSE)</f>
        <v>5315011</v>
      </c>
      <c r="M47" t="str">
        <f>VLOOKUP($J47,reference!$A$1:$E$310,4,FALSE)</f>
        <v>BOLENG</v>
      </c>
      <c r="O47">
        <v>5303162</v>
      </c>
      <c r="P47" t="s">
        <v>47</v>
      </c>
      <c r="Q47">
        <v>0</v>
      </c>
      <c r="R47">
        <v>44620</v>
      </c>
      <c r="S47">
        <v>44620</v>
      </c>
    </row>
    <row r="48" spans="1:19" x14ac:dyDescent="0.25">
      <c r="A48">
        <v>5303170</v>
      </c>
      <c r="B48" t="s">
        <v>48</v>
      </c>
      <c r="D48">
        <v>52223</v>
      </c>
      <c r="E48">
        <v>52223</v>
      </c>
      <c r="G48">
        <v>46</v>
      </c>
      <c r="H48">
        <v>47</v>
      </c>
      <c r="I48">
        <v>32725</v>
      </c>
      <c r="J48">
        <v>217</v>
      </c>
      <c r="K48">
        <v>0</v>
      </c>
      <c r="L48">
        <f>VLOOKUP($J48,reference!$A$1:$E$310,5,FALSE)</f>
        <v>5312080</v>
      </c>
      <c r="M48" t="str">
        <f>VLOOKUP($J48,reference!$A$1:$E$310,4,FALSE)</f>
        <v>RIUNG</v>
      </c>
      <c r="O48">
        <v>5303170</v>
      </c>
      <c r="P48" t="s">
        <v>48</v>
      </c>
      <c r="Q48">
        <v>0</v>
      </c>
      <c r="R48">
        <v>52223</v>
      </c>
      <c r="S48">
        <v>52223</v>
      </c>
    </row>
    <row r="49" spans="1:19" x14ac:dyDescent="0.25">
      <c r="A49">
        <v>5303180</v>
      </c>
      <c r="B49" t="s">
        <v>49</v>
      </c>
      <c r="D49">
        <v>26271</v>
      </c>
      <c r="E49">
        <v>26271</v>
      </c>
      <c r="G49">
        <v>47</v>
      </c>
      <c r="H49">
        <v>48</v>
      </c>
      <c r="I49">
        <v>17943</v>
      </c>
      <c r="J49">
        <v>144</v>
      </c>
      <c r="K49">
        <v>0</v>
      </c>
      <c r="L49">
        <f>VLOOKUP($J49,reference!$A$1:$E$310,5,FALSE)</f>
        <v>5308050</v>
      </c>
      <c r="M49" t="str">
        <f>VLOOKUP($J49,reference!$A$1:$E$310,4,FALSE)</f>
        <v>NUBATUKAN</v>
      </c>
      <c r="O49">
        <v>5303180</v>
      </c>
      <c r="P49" t="s">
        <v>49</v>
      </c>
      <c r="Q49">
        <v>0</v>
      </c>
      <c r="R49">
        <v>26271</v>
      </c>
      <c r="S49">
        <v>26271</v>
      </c>
    </row>
    <row r="50" spans="1:19" x14ac:dyDescent="0.25">
      <c r="A50">
        <v>5303181</v>
      </c>
      <c r="B50" t="s">
        <v>50</v>
      </c>
      <c r="D50">
        <v>17751</v>
      </c>
      <c r="E50">
        <v>17751</v>
      </c>
      <c r="G50">
        <v>48</v>
      </c>
      <c r="H50">
        <v>49</v>
      </c>
      <c r="I50">
        <v>29035</v>
      </c>
      <c r="J50">
        <v>280</v>
      </c>
      <c r="K50">
        <v>0</v>
      </c>
      <c r="L50">
        <f>VLOOKUP($J50,reference!$A$1:$E$310,5,FALSE)</f>
        <v>5319030</v>
      </c>
      <c r="M50" t="str">
        <f>VLOOKUP($J50,reference!$A$1:$E$310,4,FALSE)</f>
        <v>ELAR</v>
      </c>
      <c r="O50">
        <v>5303181</v>
      </c>
      <c r="P50" t="s">
        <v>50</v>
      </c>
      <c r="Q50">
        <v>0</v>
      </c>
      <c r="R50">
        <v>17751</v>
      </c>
      <c r="S50">
        <v>17751</v>
      </c>
    </row>
    <row r="51" spans="1:19" x14ac:dyDescent="0.25">
      <c r="A51">
        <v>5303182</v>
      </c>
      <c r="B51" t="s">
        <v>51</v>
      </c>
      <c r="D51">
        <v>35112</v>
      </c>
      <c r="E51">
        <v>35112</v>
      </c>
      <c r="G51">
        <v>49</v>
      </c>
      <c r="H51">
        <v>50</v>
      </c>
      <c r="I51">
        <v>27573</v>
      </c>
      <c r="J51">
        <v>173</v>
      </c>
      <c r="K51">
        <v>0</v>
      </c>
      <c r="L51">
        <f>VLOOKUP($J51,reference!$A$1:$E$310,5,FALSE)</f>
        <v>5310040</v>
      </c>
      <c r="M51" t="str">
        <f>VLOOKUP($J51,reference!$A$1:$E$310,4,FALSE)</f>
        <v>TALIBURA</v>
      </c>
      <c r="O51">
        <v>5303182</v>
      </c>
      <c r="P51" t="s">
        <v>51</v>
      </c>
      <c r="Q51">
        <v>0</v>
      </c>
      <c r="R51">
        <v>35112</v>
      </c>
      <c r="S51">
        <v>35112</v>
      </c>
    </row>
    <row r="52" spans="1:19" x14ac:dyDescent="0.25">
      <c r="A52">
        <v>5303190</v>
      </c>
      <c r="B52" t="s">
        <v>52</v>
      </c>
      <c r="D52">
        <v>21300</v>
      </c>
      <c r="E52">
        <v>21300</v>
      </c>
      <c r="G52">
        <v>50</v>
      </c>
      <c r="H52">
        <v>51</v>
      </c>
      <c r="I52">
        <v>16677</v>
      </c>
      <c r="J52">
        <v>140</v>
      </c>
      <c r="K52">
        <v>0</v>
      </c>
      <c r="L52">
        <f>VLOOKUP($J52,reference!$A$1:$E$310,5,FALSE)</f>
        <v>5308020</v>
      </c>
      <c r="M52" t="str">
        <f>VLOOKUP($J52,reference!$A$1:$E$310,4,FALSE)</f>
        <v>ATADEI</v>
      </c>
      <c r="O52">
        <v>5303190</v>
      </c>
      <c r="P52" t="s">
        <v>52</v>
      </c>
      <c r="Q52">
        <v>0</v>
      </c>
      <c r="R52">
        <v>21300</v>
      </c>
      <c r="S52">
        <v>21300</v>
      </c>
    </row>
    <row r="53" spans="1:19" x14ac:dyDescent="0.25">
      <c r="A53">
        <v>5303191</v>
      </c>
      <c r="B53" t="s">
        <v>53</v>
      </c>
      <c r="D53">
        <v>27703</v>
      </c>
      <c r="E53">
        <v>27703</v>
      </c>
      <c r="G53">
        <v>51</v>
      </c>
      <c r="H53">
        <v>52</v>
      </c>
      <c r="I53">
        <v>48</v>
      </c>
      <c r="J53">
        <v>144</v>
      </c>
      <c r="K53">
        <v>1</v>
      </c>
      <c r="L53">
        <f>VLOOKUP($J53,reference!$A$1:$E$310,5,FALSE)</f>
        <v>5308050</v>
      </c>
      <c r="M53" t="str">
        <f>VLOOKUP($J53,reference!$A$1:$E$310,4,FALSE)</f>
        <v>NUBATUKAN</v>
      </c>
      <c r="O53">
        <v>5303191</v>
      </c>
      <c r="P53" t="s">
        <v>53</v>
      </c>
      <c r="Q53">
        <v>0</v>
      </c>
      <c r="R53">
        <v>27703</v>
      </c>
      <c r="S53">
        <v>27703</v>
      </c>
    </row>
    <row r="54" spans="1:19" x14ac:dyDescent="0.25">
      <c r="A54">
        <v>5303192</v>
      </c>
      <c r="B54" t="s">
        <v>54</v>
      </c>
      <c r="D54">
        <v>30907</v>
      </c>
      <c r="E54">
        <v>30907</v>
      </c>
      <c r="G54">
        <v>52</v>
      </c>
      <c r="H54">
        <v>53</v>
      </c>
      <c r="I54">
        <v>95309</v>
      </c>
      <c r="J54">
        <v>242</v>
      </c>
      <c r="K54">
        <v>0</v>
      </c>
      <c r="L54">
        <f>VLOOKUP($J54,reference!$A$1:$E$310,5,FALSE)</f>
        <v>5315010</v>
      </c>
      <c r="M54" t="str">
        <f>VLOOKUP($J54,reference!$A$1:$E$310,4,FALSE)</f>
        <v>KOMODO</v>
      </c>
      <c r="O54">
        <v>5303192</v>
      </c>
      <c r="P54" t="s">
        <v>54</v>
      </c>
      <c r="Q54">
        <v>0</v>
      </c>
      <c r="R54">
        <v>30907</v>
      </c>
      <c r="S54">
        <v>30907</v>
      </c>
    </row>
    <row r="55" spans="1:19" x14ac:dyDescent="0.25">
      <c r="A55">
        <v>5304010</v>
      </c>
      <c r="B55" t="s">
        <v>55</v>
      </c>
      <c r="D55">
        <v>19135</v>
      </c>
      <c r="E55">
        <v>19135</v>
      </c>
      <c r="G55">
        <v>53</v>
      </c>
      <c r="H55">
        <v>54</v>
      </c>
      <c r="I55">
        <v>10799</v>
      </c>
      <c r="J55">
        <v>228</v>
      </c>
      <c r="K55">
        <v>0</v>
      </c>
      <c r="L55">
        <f>VLOOKUP($J55,reference!$A$1:$E$310,5,FALSE)</f>
        <v>5313130</v>
      </c>
      <c r="M55" t="str">
        <f>VLOOKUP($J55,reference!$A$1:$E$310,4,FALSE)</f>
        <v>CIBAL</v>
      </c>
      <c r="O55">
        <v>5304010</v>
      </c>
      <c r="P55" t="s">
        <v>55</v>
      </c>
      <c r="Q55">
        <v>0</v>
      </c>
      <c r="R55">
        <v>19135</v>
      </c>
      <c r="S55">
        <v>19135</v>
      </c>
    </row>
    <row r="56" spans="1:19" x14ac:dyDescent="0.25">
      <c r="A56">
        <v>5304011</v>
      </c>
      <c r="B56" t="s">
        <v>56</v>
      </c>
      <c r="D56">
        <v>19938</v>
      </c>
      <c r="E56">
        <v>19938</v>
      </c>
      <c r="G56">
        <v>54</v>
      </c>
      <c r="H56">
        <v>55</v>
      </c>
      <c r="I56">
        <v>22188</v>
      </c>
      <c r="J56">
        <v>147</v>
      </c>
      <c r="K56">
        <v>0</v>
      </c>
      <c r="L56">
        <f>VLOOKUP($J56,reference!$A$1:$E$310,5,FALSE)</f>
        <v>5309010</v>
      </c>
      <c r="M56" t="str">
        <f>VLOOKUP($J56,reference!$A$1:$E$310,4,FALSE)</f>
        <v>WULANGGITANG</v>
      </c>
      <c r="O56">
        <v>5304011</v>
      </c>
      <c r="P56" t="s">
        <v>56</v>
      </c>
      <c r="Q56">
        <v>0</v>
      </c>
      <c r="R56">
        <v>19938</v>
      </c>
      <c r="S56">
        <v>19938</v>
      </c>
    </row>
    <row r="57" spans="1:19" x14ac:dyDescent="0.25">
      <c r="A57">
        <v>5304012</v>
      </c>
      <c r="B57" t="s">
        <v>57</v>
      </c>
      <c r="D57">
        <v>10140</v>
      </c>
      <c r="E57">
        <v>10140</v>
      </c>
      <c r="G57">
        <v>55</v>
      </c>
      <c r="H57">
        <v>56</v>
      </c>
      <c r="I57">
        <v>8612</v>
      </c>
      <c r="J57">
        <v>229</v>
      </c>
      <c r="K57">
        <v>0</v>
      </c>
      <c r="L57">
        <f>VLOOKUP($J57,reference!$A$1:$E$310,5,FALSE)</f>
        <v>5313131</v>
      </c>
      <c r="M57" t="str">
        <f>VLOOKUP($J57,reference!$A$1:$E$310,4,FALSE)</f>
        <v>CIBAL BARAT</v>
      </c>
      <c r="O57">
        <v>5304012</v>
      </c>
      <c r="P57" t="s">
        <v>57</v>
      </c>
      <c r="Q57">
        <v>0</v>
      </c>
      <c r="R57">
        <v>10140</v>
      </c>
      <c r="S57">
        <v>10140</v>
      </c>
    </row>
    <row r="58" spans="1:19" x14ac:dyDescent="0.25">
      <c r="A58">
        <v>5304013</v>
      </c>
      <c r="B58" t="s">
        <v>58</v>
      </c>
      <c r="D58">
        <v>14926</v>
      </c>
      <c r="E58">
        <v>14926</v>
      </c>
      <c r="G58">
        <v>56</v>
      </c>
      <c r="H58">
        <v>57</v>
      </c>
      <c r="I58">
        <v>8002</v>
      </c>
      <c r="J58">
        <v>186</v>
      </c>
      <c r="K58">
        <v>0</v>
      </c>
      <c r="L58">
        <f>VLOOKUP($J58,reference!$A$1:$E$310,5,FALSE)</f>
        <v>5310082</v>
      </c>
      <c r="M58" t="str">
        <f>VLOOKUP($J58,reference!$A$1:$E$310,4,FALSE)</f>
        <v>ALOK TIMUR</v>
      </c>
      <c r="O58">
        <v>5304013</v>
      </c>
      <c r="P58" t="s">
        <v>58</v>
      </c>
      <c r="Q58">
        <v>0</v>
      </c>
      <c r="R58">
        <v>14926</v>
      </c>
      <c r="S58">
        <v>14926</v>
      </c>
    </row>
    <row r="59" spans="1:19" x14ac:dyDescent="0.25">
      <c r="A59">
        <v>5304020</v>
      </c>
      <c r="B59" t="s">
        <v>59</v>
      </c>
      <c r="D59">
        <v>13239</v>
      </c>
      <c r="E59">
        <v>13239</v>
      </c>
      <c r="G59">
        <v>57</v>
      </c>
      <c r="H59">
        <v>58</v>
      </c>
      <c r="I59">
        <v>6593</v>
      </c>
      <c r="J59">
        <v>157</v>
      </c>
      <c r="K59">
        <v>0</v>
      </c>
      <c r="L59">
        <f>VLOOKUP($J59,reference!$A$1:$E$310,5,FALSE)</f>
        <v>5309050</v>
      </c>
      <c r="M59" t="str">
        <f>VLOOKUP($J59,reference!$A$1:$E$310,4,FALSE)</f>
        <v>SOLOR TIMUR</v>
      </c>
      <c r="O59">
        <v>5304020</v>
      </c>
      <c r="P59" t="s">
        <v>59</v>
      </c>
      <c r="Q59">
        <v>0</v>
      </c>
      <c r="R59">
        <v>13239</v>
      </c>
      <c r="S59">
        <v>13239</v>
      </c>
    </row>
    <row r="60" spans="1:19" x14ac:dyDescent="0.25">
      <c r="A60">
        <v>5304021</v>
      </c>
      <c r="B60" t="s">
        <v>60</v>
      </c>
      <c r="D60">
        <v>24735</v>
      </c>
      <c r="E60">
        <v>24735</v>
      </c>
      <c r="G60">
        <v>58</v>
      </c>
      <c r="H60">
        <v>59</v>
      </c>
      <c r="I60">
        <v>12358</v>
      </c>
      <c r="J60">
        <v>250</v>
      </c>
      <c r="K60">
        <v>0</v>
      </c>
      <c r="L60">
        <f>VLOOKUP($J60,reference!$A$1:$E$310,5,FALSE)</f>
        <v>5315041</v>
      </c>
      <c r="M60" t="str">
        <f>VLOOKUP($J60,reference!$A$1:$E$310,4,FALSE)</f>
        <v>NDOSO</v>
      </c>
      <c r="O60">
        <v>5304021</v>
      </c>
      <c r="P60" t="s">
        <v>60</v>
      </c>
      <c r="Q60">
        <v>0</v>
      </c>
      <c r="R60">
        <v>24735</v>
      </c>
      <c r="S60">
        <v>24735</v>
      </c>
    </row>
    <row r="61" spans="1:19" x14ac:dyDescent="0.25">
      <c r="A61">
        <v>5304022</v>
      </c>
      <c r="B61" t="s">
        <v>61</v>
      </c>
      <c r="D61">
        <v>19526</v>
      </c>
      <c r="E61">
        <v>19526</v>
      </c>
      <c r="G61">
        <v>59</v>
      </c>
      <c r="H61">
        <v>60</v>
      </c>
      <c r="I61">
        <v>12085</v>
      </c>
      <c r="J61">
        <v>155</v>
      </c>
      <c r="K61">
        <v>0</v>
      </c>
      <c r="L61">
        <f>VLOOKUP($J61,reference!$A$1:$E$310,5,FALSE)</f>
        <v>5309040</v>
      </c>
      <c r="M61" t="str">
        <f>VLOOKUP($J61,reference!$A$1:$E$310,4,FALSE)</f>
        <v>SOLOR BARAT</v>
      </c>
      <c r="O61">
        <v>5304022</v>
      </c>
      <c r="P61" t="s">
        <v>61</v>
      </c>
      <c r="Q61">
        <v>0</v>
      </c>
      <c r="R61">
        <v>19526</v>
      </c>
      <c r="S61">
        <v>19526</v>
      </c>
    </row>
    <row r="62" spans="1:19" x14ac:dyDescent="0.25">
      <c r="A62">
        <v>5304023</v>
      </c>
      <c r="B62" t="s">
        <v>62</v>
      </c>
      <c r="D62">
        <v>10114</v>
      </c>
      <c r="E62">
        <v>10114</v>
      </c>
      <c r="G62">
        <v>60</v>
      </c>
      <c r="H62">
        <v>61</v>
      </c>
      <c r="I62">
        <v>30920</v>
      </c>
      <c r="J62">
        <v>218</v>
      </c>
      <c r="K62">
        <v>0</v>
      </c>
      <c r="L62">
        <f>VLOOKUP($J62,reference!$A$1:$E$310,5,FALSE)</f>
        <v>5312081</v>
      </c>
      <c r="M62" t="str">
        <f>VLOOKUP($J62,reference!$A$1:$E$310,4,FALSE)</f>
        <v>RIUNG BARAT</v>
      </c>
      <c r="O62">
        <v>5304023</v>
      </c>
      <c r="P62" t="s">
        <v>62</v>
      </c>
      <c r="Q62">
        <v>0</v>
      </c>
      <c r="R62">
        <v>10114</v>
      </c>
      <c r="S62">
        <v>10114</v>
      </c>
    </row>
    <row r="63" spans="1:19" x14ac:dyDescent="0.25">
      <c r="A63">
        <v>5304030</v>
      </c>
      <c r="B63" t="s">
        <v>63</v>
      </c>
      <c r="D63">
        <v>2732</v>
      </c>
      <c r="E63">
        <v>2732</v>
      </c>
      <c r="G63">
        <v>61</v>
      </c>
      <c r="H63">
        <v>62</v>
      </c>
      <c r="I63">
        <v>39239</v>
      </c>
      <c r="J63">
        <v>275</v>
      </c>
      <c r="K63">
        <v>0</v>
      </c>
      <c r="L63">
        <f>VLOOKUP($J63,reference!$A$1:$E$310,5,FALSE)</f>
        <v>5318060</v>
      </c>
      <c r="M63" t="str">
        <f>VLOOKUP($J63,reference!$A$1:$E$310,4,FALSE)</f>
        <v>AESESA</v>
      </c>
      <c r="O63">
        <v>5304030</v>
      </c>
      <c r="P63" t="s">
        <v>63</v>
      </c>
      <c r="Q63">
        <v>0</v>
      </c>
      <c r="R63">
        <v>2732</v>
      </c>
      <c r="S63">
        <v>2732</v>
      </c>
    </row>
    <row r="64" spans="1:19" x14ac:dyDescent="0.25">
      <c r="A64">
        <v>5304040</v>
      </c>
      <c r="B64" t="s">
        <v>64</v>
      </c>
      <c r="D64">
        <v>11022</v>
      </c>
      <c r="E64">
        <v>11022</v>
      </c>
      <c r="G64">
        <v>62</v>
      </c>
      <c r="H64">
        <v>63</v>
      </c>
      <c r="I64">
        <v>18784</v>
      </c>
      <c r="J64">
        <v>203</v>
      </c>
      <c r="K64">
        <v>0</v>
      </c>
      <c r="L64">
        <f>VLOOKUP($J64,reference!$A$1:$E$310,5,FALSE)</f>
        <v>5311061</v>
      </c>
      <c r="M64" t="str">
        <f>VLOOKUP($J64,reference!$A$1:$E$310,4,FALSE)</f>
        <v>KOTABARU</v>
      </c>
      <c r="O64">
        <v>5304040</v>
      </c>
      <c r="P64" t="s">
        <v>64</v>
      </c>
      <c r="Q64">
        <v>0</v>
      </c>
      <c r="R64">
        <v>11022</v>
      </c>
      <c r="S64">
        <v>11022</v>
      </c>
    </row>
    <row r="65" spans="1:19" x14ac:dyDescent="0.25">
      <c r="A65">
        <v>5304041</v>
      </c>
      <c r="B65" t="s">
        <v>65</v>
      </c>
      <c r="D65">
        <v>10159</v>
      </c>
      <c r="E65">
        <v>10159</v>
      </c>
      <c r="G65">
        <v>63</v>
      </c>
      <c r="H65">
        <v>64</v>
      </c>
      <c r="I65">
        <v>17302</v>
      </c>
      <c r="J65">
        <v>253</v>
      </c>
      <c r="K65">
        <v>0</v>
      </c>
      <c r="L65">
        <f>VLOOKUP($J65,reference!$A$1:$E$310,5,FALSE)</f>
        <v>5315051</v>
      </c>
      <c r="M65" t="str">
        <f>VLOOKUP($J65,reference!$A$1:$E$310,4,FALSE)</f>
        <v>PACAR</v>
      </c>
      <c r="O65">
        <v>5304041</v>
      </c>
      <c r="P65" t="s">
        <v>65</v>
      </c>
      <c r="Q65">
        <v>0</v>
      </c>
      <c r="R65">
        <v>10159</v>
      </c>
      <c r="S65">
        <v>10159</v>
      </c>
    </row>
    <row r="66" spans="1:19" x14ac:dyDescent="0.25">
      <c r="A66">
        <v>5304042</v>
      </c>
      <c r="B66" t="s">
        <v>66</v>
      </c>
      <c r="D66">
        <v>14249</v>
      </c>
      <c r="E66">
        <v>14249</v>
      </c>
      <c r="G66">
        <v>64</v>
      </c>
      <c r="H66">
        <v>65</v>
      </c>
      <c r="I66">
        <v>15184</v>
      </c>
      <c r="J66">
        <v>138</v>
      </c>
      <c r="K66">
        <v>0</v>
      </c>
      <c r="L66">
        <f>VLOOKUP($J66,reference!$A$1:$E$310,5,FALSE)</f>
        <v>5308010</v>
      </c>
      <c r="M66" t="str">
        <f>VLOOKUP($J66,reference!$A$1:$E$310,4,FALSE)</f>
        <v>NAGAWUTUNG</v>
      </c>
      <c r="O66">
        <v>5304042</v>
      </c>
      <c r="P66" t="s">
        <v>66</v>
      </c>
      <c r="Q66">
        <v>0</v>
      </c>
      <c r="R66">
        <v>14249</v>
      </c>
      <c r="S66">
        <v>14249</v>
      </c>
    </row>
    <row r="67" spans="1:19" x14ac:dyDescent="0.25">
      <c r="A67">
        <v>5304050</v>
      </c>
      <c r="B67" t="s">
        <v>67</v>
      </c>
      <c r="D67">
        <v>32347</v>
      </c>
      <c r="E67">
        <v>32347</v>
      </c>
      <c r="G67">
        <v>65</v>
      </c>
      <c r="H67">
        <v>66</v>
      </c>
      <c r="I67">
        <v>10819</v>
      </c>
      <c r="J67">
        <v>149</v>
      </c>
      <c r="K67">
        <v>0</v>
      </c>
      <c r="L67">
        <f>VLOOKUP($J67,reference!$A$1:$E$310,5,FALSE)</f>
        <v>5309012</v>
      </c>
      <c r="M67" t="str">
        <f>VLOOKUP($J67,reference!$A$1:$E$310,4,FALSE)</f>
        <v>ILEBURA</v>
      </c>
      <c r="O67">
        <v>5304050</v>
      </c>
      <c r="P67" t="s">
        <v>67</v>
      </c>
      <c r="Q67">
        <v>1466</v>
      </c>
      <c r="R67">
        <v>30881</v>
      </c>
      <c r="S67">
        <v>32347</v>
      </c>
    </row>
    <row r="68" spans="1:19" x14ac:dyDescent="0.25">
      <c r="A68">
        <v>5304051</v>
      </c>
      <c r="B68" t="s">
        <v>68</v>
      </c>
      <c r="D68">
        <v>18839</v>
      </c>
      <c r="E68">
        <v>18839</v>
      </c>
      <c r="G68">
        <v>66</v>
      </c>
      <c r="H68">
        <v>67</v>
      </c>
      <c r="I68">
        <v>6732</v>
      </c>
      <c r="J68">
        <v>227</v>
      </c>
      <c r="K68">
        <v>0</v>
      </c>
      <c r="L68">
        <f>VLOOKUP($J68,reference!$A$1:$E$310,5,FALSE)</f>
        <v>5313123</v>
      </c>
      <c r="M68" t="str">
        <f>VLOOKUP($J68,reference!$A$1:$E$310,4,FALSE)</f>
        <v>RAHONG UTARA</v>
      </c>
      <c r="O68">
        <v>5304051</v>
      </c>
      <c r="P68" t="s">
        <v>68</v>
      </c>
      <c r="Q68">
        <v>0</v>
      </c>
      <c r="R68">
        <v>18839</v>
      </c>
      <c r="S68">
        <v>18839</v>
      </c>
    </row>
    <row r="69" spans="1:19" x14ac:dyDescent="0.25">
      <c r="A69">
        <v>5304060</v>
      </c>
      <c r="B69" t="s">
        <v>69</v>
      </c>
      <c r="D69">
        <v>13921</v>
      </c>
      <c r="E69">
        <v>13921</v>
      </c>
      <c r="G69">
        <v>67</v>
      </c>
      <c r="H69">
        <v>68</v>
      </c>
      <c r="I69">
        <v>3103</v>
      </c>
      <c r="J69">
        <v>156</v>
      </c>
      <c r="K69">
        <v>0</v>
      </c>
      <c r="L69">
        <f>VLOOKUP($J69,reference!$A$1:$E$310,5,FALSE)</f>
        <v>5309041</v>
      </c>
      <c r="M69" t="str">
        <f>VLOOKUP($J69,reference!$A$1:$E$310,4,FALSE)</f>
        <v>SOLOR SELATAN</v>
      </c>
      <c r="O69">
        <v>5304060</v>
      </c>
      <c r="P69" t="s">
        <v>69</v>
      </c>
      <c r="Q69">
        <v>0</v>
      </c>
      <c r="R69">
        <v>13921</v>
      </c>
      <c r="S69">
        <v>13921</v>
      </c>
    </row>
    <row r="70" spans="1:19" x14ac:dyDescent="0.25">
      <c r="A70">
        <v>5304061</v>
      </c>
      <c r="B70" t="s">
        <v>70</v>
      </c>
      <c r="D70">
        <v>19599</v>
      </c>
      <c r="E70">
        <v>19599</v>
      </c>
      <c r="G70">
        <v>68</v>
      </c>
      <c r="H70">
        <v>69</v>
      </c>
      <c r="I70">
        <v>137</v>
      </c>
      <c r="J70">
        <v>173</v>
      </c>
      <c r="K70">
        <v>1</v>
      </c>
      <c r="L70">
        <f>VLOOKUP($J70,reference!$A$1:$E$310,5,FALSE)</f>
        <v>5310040</v>
      </c>
      <c r="M70" t="str">
        <f>VLOOKUP($J70,reference!$A$1:$E$310,4,FALSE)</f>
        <v>TALIBURA</v>
      </c>
      <c r="O70">
        <v>5304061</v>
      </c>
      <c r="P70" t="s">
        <v>70</v>
      </c>
      <c r="Q70">
        <v>0</v>
      </c>
      <c r="R70">
        <v>19599</v>
      </c>
      <c r="S70">
        <v>19599</v>
      </c>
    </row>
    <row r="71" spans="1:19" x14ac:dyDescent="0.25">
      <c r="A71">
        <v>5304070</v>
      </c>
      <c r="B71" t="s">
        <v>71</v>
      </c>
      <c r="D71">
        <v>8442</v>
      </c>
      <c r="E71">
        <v>8442</v>
      </c>
      <c r="G71">
        <v>69</v>
      </c>
      <c r="H71">
        <v>70</v>
      </c>
      <c r="I71">
        <v>28139</v>
      </c>
      <c r="J71">
        <v>207</v>
      </c>
      <c r="K71">
        <v>0</v>
      </c>
      <c r="L71">
        <f>VLOOKUP($J71,reference!$A$1:$E$310,5,FALSE)</f>
        <v>5311071</v>
      </c>
      <c r="M71" t="str">
        <f>VLOOKUP($J71,reference!$A$1:$E$310,4,FALSE)</f>
        <v>WEWARIA</v>
      </c>
      <c r="O71">
        <v>5304070</v>
      </c>
      <c r="P71" t="s">
        <v>71</v>
      </c>
      <c r="Q71">
        <v>0</v>
      </c>
      <c r="R71">
        <v>8442</v>
      </c>
      <c r="S71">
        <v>8442</v>
      </c>
    </row>
    <row r="72" spans="1:19" x14ac:dyDescent="0.25">
      <c r="A72">
        <v>5304071</v>
      </c>
      <c r="B72" t="s">
        <v>72</v>
      </c>
      <c r="D72">
        <v>10851</v>
      </c>
      <c r="E72">
        <v>10851</v>
      </c>
      <c r="G72">
        <v>70</v>
      </c>
      <c r="H72">
        <v>71</v>
      </c>
      <c r="I72">
        <v>12149</v>
      </c>
      <c r="J72">
        <v>283</v>
      </c>
      <c r="K72">
        <v>0</v>
      </c>
      <c r="L72">
        <f>VLOOKUP($J72,reference!$A$1:$E$310,5,FALSE)</f>
        <v>5319050</v>
      </c>
      <c r="M72" t="str">
        <f>VLOOKUP($J72,reference!$A$1:$E$310,4,FALSE)</f>
        <v>POCO RANAKA</v>
      </c>
      <c r="O72">
        <v>5304071</v>
      </c>
      <c r="P72" t="s">
        <v>72</v>
      </c>
      <c r="Q72">
        <v>0</v>
      </c>
      <c r="R72">
        <v>10851</v>
      </c>
      <c r="S72">
        <v>10851</v>
      </c>
    </row>
    <row r="73" spans="1:19" x14ac:dyDescent="0.25">
      <c r="A73">
        <v>5304072</v>
      </c>
      <c r="B73" t="s">
        <v>73</v>
      </c>
      <c r="D73">
        <v>15358</v>
      </c>
      <c r="E73">
        <v>15358</v>
      </c>
      <c r="G73">
        <v>71</v>
      </c>
      <c r="H73">
        <v>72</v>
      </c>
      <c r="I73">
        <v>15114</v>
      </c>
      <c r="J73">
        <v>202</v>
      </c>
      <c r="K73">
        <v>0</v>
      </c>
      <c r="L73">
        <f>VLOOKUP($J73,reference!$A$1:$E$310,5,FALSE)</f>
        <v>5311060</v>
      </c>
      <c r="M73" t="str">
        <f>VLOOKUP($J73,reference!$A$1:$E$310,4,FALSE)</f>
        <v>MAUROLE</v>
      </c>
      <c r="O73">
        <v>5304072</v>
      </c>
      <c r="P73" t="s">
        <v>73</v>
      </c>
      <c r="Q73">
        <v>0</v>
      </c>
      <c r="R73">
        <v>15358</v>
      </c>
      <c r="S73">
        <v>15358</v>
      </c>
    </row>
    <row r="74" spans="1:19" x14ac:dyDescent="0.25">
      <c r="A74">
        <v>5304080</v>
      </c>
      <c r="B74" t="s">
        <v>74</v>
      </c>
      <c r="D74">
        <v>15022</v>
      </c>
      <c r="E74">
        <v>15022</v>
      </c>
      <c r="G74">
        <v>72</v>
      </c>
      <c r="H74">
        <v>73</v>
      </c>
      <c r="I74">
        <v>8392</v>
      </c>
      <c r="J74">
        <v>139</v>
      </c>
      <c r="K74">
        <v>0</v>
      </c>
      <c r="L74">
        <f>VLOOKUP($J74,reference!$A$1:$E$310,5,FALSE)</f>
        <v>5308011</v>
      </c>
      <c r="M74" t="str">
        <f>VLOOKUP($J74,reference!$A$1:$E$310,4,FALSE)</f>
        <v>WULANDONI</v>
      </c>
      <c r="O74">
        <v>5304080</v>
      </c>
      <c r="P74" t="s">
        <v>74</v>
      </c>
      <c r="Q74">
        <v>0</v>
      </c>
      <c r="R74">
        <v>15022</v>
      </c>
      <c r="S74">
        <v>15022</v>
      </c>
    </row>
    <row r="75" spans="1:19" x14ac:dyDescent="0.25">
      <c r="A75">
        <v>5304081</v>
      </c>
      <c r="B75" t="s">
        <v>75</v>
      </c>
      <c r="D75">
        <v>4427</v>
      </c>
      <c r="E75">
        <v>4427</v>
      </c>
      <c r="G75">
        <v>73</v>
      </c>
      <c r="H75">
        <v>74</v>
      </c>
      <c r="I75">
        <v>10585</v>
      </c>
      <c r="J75">
        <v>284</v>
      </c>
      <c r="K75">
        <v>0</v>
      </c>
      <c r="L75">
        <f>VLOOKUP($J75,reference!$A$1:$E$310,5,FALSE)</f>
        <v>5319051</v>
      </c>
      <c r="M75" t="str">
        <f>VLOOKUP($J75,reference!$A$1:$E$310,4,FALSE)</f>
        <v>POCO RANAKA TIMUR</v>
      </c>
      <c r="O75">
        <v>5304081</v>
      </c>
      <c r="P75" t="s">
        <v>75</v>
      </c>
      <c r="Q75">
        <v>0</v>
      </c>
      <c r="R75">
        <v>4427</v>
      </c>
      <c r="S75">
        <v>4427</v>
      </c>
    </row>
    <row r="76" spans="1:19" x14ac:dyDescent="0.25">
      <c r="A76">
        <v>5304082</v>
      </c>
      <c r="B76" t="s">
        <v>76</v>
      </c>
      <c r="D76">
        <v>6215</v>
      </c>
      <c r="E76">
        <v>6215</v>
      </c>
      <c r="G76">
        <v>74</v>
      </c>
      <c r="H76">
        <v>75</v>
      </c>
      <c r="I76">
        <v>22158</v>
      </c>
      <c r="J76">
        <v>281</v>
      </c>
      <c r="K76">
        <v>0</v>
      </c>
      <c r="L76">
        <f>VLOOKUP($J76,reference!$A$1:$E$310,5,FALSE)</f>
        <v>5319031</v>
      </c>
      <c r="M76" t="str">
        <f>VLOOKUP($J76,reference!$A$1:$E$310,4,FALSE)</f>
        <v>ELAR SELATAN</v>
      </c>
      <c r="O76">
        <v>5304082</v>
      </c>
      <c r="P76" t="s">
        <v>76</v>
      </c>
      <c r="Q76">
        <v>0</v>
      </c>
      <c r="R76">
        <v>6215</v>
      </c>
      <c r="S76">
        <v>6215</v>
      </c>
    </row>
    <row r="77" spans="1:19" x14ac:dyDescent="0.25">
      <c r="A77">
        <v>5304090</v>
      </c>
      <c r="B77" t="s">
        <v>77</v>
      </c>
      <c r="D77">
        <v>16414</v>
      </c>
      <c r="E77">
        <v>16414</v>
      </c>
      <c r="G77">
        <v>75</v>
      </c>
      <c r="H77">
        <v>76</v>
      </c>
      <c r="I77">
        <v>60</v>
      </c>
      <c r="J77">
        <v>203</v>
      </c>
      <c r="K77">
        <v>1</v>
      </c>
      <c r="L77">
        <f>VLOOKUP($J77,reference!$A$1:$E$310,5,FALSE)</f>
        <v>5311061</v>
      </c>
      <c r="M77" t="str">
        <f>VLOOKUP($J77,reference!$A$1:$E$310,4,FALSE)</f>
        <v>KOTABARU</v>
      </c>
      <c r="O77">
        <v>5304090</v>
      </c>
      <c r="P77" t="s">
        <v>77</v>
      </c>
      <c r="Q77">
        <v>0</v>
      </c>
      <c r="R77">
        <v>16414</v>
      </c>
      <c r="S77">
        <v>16414</v>
      </c>
    </row>
    <row r="78" spans="1:19" x14ac:dyDescent="0.25">
      <c r="A78">
        <v>5304091</v>
      </c>
      <c r="B78" t="s">
        <v>78</v>
      </c>
      <c r="D78">
        <v>5779</v>
      </c>
      <c r="E78">
        <v>5779</v>
      </c>
      <c r="G78">
        <v>76</v>
      </c>
      <c r="H78">
        <v>77</v>
      </c>
      <c r="I78">
        <v>3536</v>
      </c>
      <c r="J78">
        <v>275</v>
      </c>
      <c r="K78">
        <v>1</v>
      </c>
      <c r="L78">
        <f>VLOOKUP($J78,reference!$A$1:$E$310,5,FALSE)</f>
        <v>5318060</v>
      </c>
      <c r="M78" t="str">
        <f>VLOOKUP($J78,reference!$A$1:$E$310,4,FALSE)</f>
        <v>AESESA</v>
      </c>
      <c r="O78">
        <v>5304091</v>
      </c>
      <c r="P78" t="s">
        <v>78</v>
      </c>
      <c r="Q78">
        <v>0</v>
      </c>
      <c r="R78">
        <v>5779</v>
      </c>
      <c r="S78">
        <v>5779</v>
      </c>
    </row>
    <row r="79" spans="1:19" x14ac:dyDescent="0.25">
      <c r="A79">
        <v>5304100</v>
      </c>
      <c r="B79" t="s">
        <v>79</v>
      </c>
      <c r="D79">
        <v>8607</v>
      </c>
      <c r="E79">
        <v>8607</v>
      </c>
      <c r="G79">
        <v>77</v>
      </c>
      <c r="H79">
        <v>78</v>
      </c>
      <c r="I79">
        <v>4220</v>
      </c>
      <c r="J79">
        <v>251</v>
      </c>
      <c r="K79">
        <v>0</v>
      </c>
      <c r="L79">
        <f>VLOOKUP($J79,reference!$A$1:$E$310,5,FALSE)</f>
        <v>5315042</v>
      </c>
      <c r="M79" t="str">
        <f>VLOOKUP($J79,reference!$A$1:$E$310,4,FALSE)</f>
        <v>KUWUS BARAT</v>
      </c>
      <c r="O79">
        <v>5304100</v>
      </c>
      <c r="P79" t="s">
        <v>79</v>
      </c>
      <c r="Q79">
        <v>0</v>
      </c>
      <c r="R79">
        <v>8607</v>
      </c>
      <c r="S79">
        <v>8607</v>
      </c>
    </row>
    <row r="80" spans="1:19" x14ac:dyDescent="0.25">
      <c r="A80">
        <v>5304101</v>
      </c>
      <c r="B80" t="s">
        <v>80</v>
      </c>
      <c r="D80">
        <v>9526</v>
      </c>
      <c r="E80">
        <v>9526</v>
      </c>
      <c r="G80">
        <v>78</v>
      </c>
      <c r="H80">
        <v>79</v>
      </c>
      <c r="I80">
        <v>370</v>
      </c>
      <c r="J80">
        <v>202</v>
      </c>
      <c r="K80">
        <v>1</v>
      </c>
      <c r="L80">
        <f>VLOOKUP($J80,reference!$A$1:$E$310,5,FALSE)</f>
        <v>5311060</v>
      </c>
      <c r="M80" t="str">
        <f>VLOOKUP($J80,reference!$A$1:$E$310,4,FALSE)</f>
        <v>MAUROLE</v>
      </c>
      <c r="O80">
        <v>5304101</v>
      </c>
      <c r="P80" t="s">
        <v>80</v>
      </c>
      <c r="Q80">
        <v>0</v>
      </c>
      <c r="R80">
        <v>9526</v>
      </c>
      <c r="S80">
        <v>9526</v>
      </c>
    </row>
    <row r="81" spans="1:19" x14ac:dyDescent="0.25">
      <c r="A81">
        <v>5304102</v>
      </c>
      <c r="B81" t="s">
        <v>81</v>
      </c>
      <c r="D81">
        <v>6917</v>
      </c>
      <c r="E81">
        <v>6917</v>
      </c>
      <c r="G81">
        <v>79</v>
      </c>
      <c r="H81">
        <v>80</v>
      </c>
      <c r="I81">
        <v>14344</v>
      </c>
      <c r="J81">
        <v>183</v>
      </c>
      <c r="K81">
        <v>0</v>
      </c>
      <c r="L81">
        <f>VLOOKUP($J81,reference!$A$1:$E$310,5,FALSE)</f>
        <v>5310071</v>
      </c>
      <c r="M81" t="str">
        <f>VLOOKUP($J81,reference!$A$1:$E$310,4,FALSE)</f>
        <v>MAGEPANDA</v>
      </c>
      <c r="O81">
        <v>5304102</v>
      </c>
      <c r="P81" t="s">
        <v>81</v>
      </c>
      <c r="Q81">
        <v>0</v>
      </c>
      <c r="R81">
        <v>6917</v>
      </c>
      <c r="S81">
        <v>6917</v>
      </c>
    </row>
    <row r="82" spans="1:19" x14ac:dyDescent="0.25">
      <c r="A82">
        <v>5304103</v>
      </c>
      <c r="B82" t="s">
        <v>82</v>
      </c>
      <c r="D82">
        <v>4651</v>
      </c>
      <c r="E82">
        <v>4651</v>
      </c>
      <c r="G82">
        <v>80</v>
      </c>
      <c r="H82">
        <v>81</v>
      </c>
      <c r="I82">
        <v>1099</v>
      </c>
      <c r="J82">
        <v>207</v>
      </c>
      <c r="K82">
        <v>1</v>
      </c>
      <c r="L82">
        <f>VLOOKUP($J82,reference!$A$1:$E$310,5,FALSE)</f>
        <v>5311071</v>
      </c>
      <c r="M82" t="str">
        <f>VLOOKUP($J82,reference!$A$1:$E$310,4,FALSE)</f>
        <v>WEWARIA</v>
      </c>
      <c r="O82">
        <v>5304103</v>
      </c>
      <c r="P82" t="s">
        <v>82</v>
      </c>
      <c r="Q82">
        <v>0</v>
      </c>
      <c r="R82">
        <v>4651</v>
      </c>
      <c r="S82">
        <v>4651</v>
      </c>
    </row>
    <row r="83" spans="1:19" x14ac:dyDescent="0.25">
      <c r="A83">
        <v>5304104</v>
      </c>
      <c r="B83" t="s">
        <v>83</v>
      </c>
      <c r="D83">
        <v>4844</v>
      </c>
      <c r="E83">
        <v>4844</v>
      </c>
      <c r="G83">
        <v>81</v>
      </c>
      <c r="H83">
        <v>82</v>
      </c>
      <c r="I83">
        <v>13255</v>
      </c>
      <c r="J83">
        <v>175</v>
      </c>
      <c r="K83">
        <v>0</v>
      </c>
      <c r="L83">
        <f>VLOOKUP($J83,reference!$A$1:$E$310,5,FALSE)</f>
        <v>5310042</v>
      </c>
      <c r="M83" t="str">
        <f>VLOOKUP($J83,reference!$A$1:$E$310,4,FALSE)</f>
        <v>WAIBLAMA</v>
      </c>
      <c r="O83">
        <v>5304104</v>
      </c>
      <c r="P83" t="s">
        <v>83</v>
      </c>
      <c r="Q83">
        <v>0</v>
      </c>
      <c r="R83">
        <v>4844</v>
      </c>
      <c r="S83">
        <v>4844</v>
      </c>
    </row>
    <row r="84" spans="1:19" x14ac:dyDescent="0.25">
      <c r="A84">
        <v>5304110</v>
      </c>
      <c r="B84" t="s">
        <v>84</v>
      </c>
      <c r="D84">
        <v>11128</v>
      </c>
      <c r="E84">
        <v>11128</v>
      </c>
      <c r="G84">
        <v>82</v>
      </c>
      <c r="H84">
        <v>83</v>
      </c>
      <c r="I84">
        <v>22448</v>
      </c>
      <c r="J84">
        <v>219</v>
      </c>
      <c r="K84">
        <v>0</v>
      </c>
      <c r="L84">
        <f>VLOOKUP($J84,reference!$A$1:$E$310,5,FALSE)</f>
        <v>5312082</v>
      </c>
      <c r="M84" t="str">
        <f>VLOOKUP($J84,reference!$A$1:$E$310,4,FALSE)</f>
        <v>WOLOMEZE</v>
      </c>
      <c r="O84">
        <v>5304110</v>
      </c>
      <c r="P84" t="s">
        <v>84</v>
      </c>
      <c r="Q84">
        <v>0</v>
      </c>
      <c r="R84">
        <v>11128</v>
      </c>
      <c r="S84">
        <v>11128</v>
      </c>
    </row>
    <row r="85" spans="1:19" x14ac:dyDescent="0.25">
      <c r="A85">
        <v>5304111</v>
      </c>
      <c r="B85" t="s">
        <v>85</v>
      </c>
      <c r="D85">
        <v>9738</v>
      </c>
      <c r="E85">
        <v>9738</v>
      </c>
      <c r="G85">
        <v>83</v>
      </c>
      <c r="H85">
        <v>84</v>
      </c>
      <c r="I85">
        <v>5396</v>
      </c>
      <c r="J85">
        <v>249</v>
      </c>
      <c r="K85">
        <v>0</v>
      </c>
      <c r="L85">
        <f>VLOOKUP($J85,reference!$A$1:$E$310,5,FALSE)</f>
        <v>5315040</v>
      </c>
      <c r="M85" t="str">
        <f>VLOOKUP($J85,reference!$A$1:$E$310,4,FALSE)</f>
        <v>KUWUS</v>
      </c>
      <c r="O85">
        <v>5304111</v>
      </c>
      <c r="P85" t="s">
        <v>85</v>
      </c>
      <c r="Q85">
        <v>0</v>
      </c>
      <c r="R85">
        <v>9738</v>
      </c>
      <c r="S85">
        <v>9738</v>
      </c>
    </row>
    <row r="86" spans="1:19" x14ac:dyDescent="0.25">
      <c r="A86">
        <v>5304112</v>
      </c>
      <c r="B86" t="s">
        <v>86</v>
      </c>
      <c r="D86">
        <v>3351</v>
      </c>
      <c r="E86">
        <v>3351</v>
      </c>
      <c r="G86">
        <v>84</v>
      </c>
      <c r="H86">
        <v>85</v>
      </c>
      <c r="I86">
        <v>452</v>
      </c>
      <c r="J86">
        <v>183</v>
      </c>
      <c r="K86">
        <v>1</v>
      </c>
      <c r="L86">
        <f>VLOOKUP($J86,reference!$A$1:$E$310,5,FALSE)</f>
        <v>5310071</v>
      </c>
      <c r="M86" t="str">
        <f>VLOOKUP($J86,reference!$A$1:$E$310,4,FALSE)</f>
        <v>MAGEPANDA</v>
      </c>
      <c r="O86">
        <v>5304112</v>
      </c>
      <c r="P86" t="s">
        <v>86</v>
      </c>
      <c r="Q86">
        <v>0</v>
      </c>
      <c r="R86">
        <v>3351</v>
      </c>
      <c r="S86">
        <v>3351</v>
      </c>
    </row>
    <row r="87" spans="1:19" x14ac:dyDescent="0.25">
      <c r="A87">
        <v>5305010</v>
      </c>
      <c r="B87" t="s">
        <v>87</v>
      </c>
      <c r="D87">
        <v>11827</v>
      </c>
      <c r="E87">
        <v>11827</v>
      </c>
      <c r="G87">
        <v>85</v>
      </c>
      <c r="H87">
        <v>86</v>
      </c>
      <c r="I87">
        <v>21551</v>
      </c>
      <c r="J87">
        <v>189</v>
      </c>
      <c r="K87">
        <v>0</v>
      </c>
      <c r="L87">
        <f>VLOOKUP($J87,reference!$A$1:$E$310,5,FALSE)</f>
        <v>5311012</v>
      </c>
      <c r="M87" t="str">
        <f>VLOOKUP($J87,reference!$A$1:$E$310,4,FALSE)</f>
        <v>MAUKARO</v>
      </c>
      <c r="O87">
        <v>5305010</v>
      </c>
      <c r="P87" t="s">
        <v>87</v>
      </c>
      <c r="Q87">
        <v>3</v>
      </c>
      <c r="R87">
        <v>11824</v>
      </c>
      <c r="S87">
        <v>11827</v>
      </c>
    </row>
    <row r="88" spans="1:19" x14ac:dyDescent="0.25">
      <c r="A88">
        <v>5305011</v>
      </c>
      <c r="B88" t="s">
        <v>88</v>
      </c>
      <c r="D88">
        <v>6166</v>
      </c>
      <c r="E88">
        <v>6166</v>
      </c>
      <c r="G88">
        <v>86</v>
      </c>
      <c r="H88">
        <v>87</v>
      </c>
      <c r="I88">
        <v>14943</v>
      </c>
      <c r="J88">
        <v>206</v>
      </c>
      <c r="K88">
        <v>0</v>
      </c>
      <c r="L88">
        <f>VLOOKUP($J88,reference!$A$1:$E$310,5,FALSE)</f>
        <v>5311070</v>
      </c>
      <c r="M88" t="str">
        <f>VLOOKUP($J88,reference!$A$1:$E$310,4,FALSE)</f>
        <v>DETUSOKO</v>
      </c>
      <c r="O88">
        <v>5305011</v>
      </c>
      <c r="P88" t="s">
        <v>88</v>
      </c>
      <c r="Q88">
        <v>0</v>
      </c>
      <c r="R88">
        <v>6166</v>
      </c>
      <c r="S88">
        <v>6166</v>
      </c>
    </row>
    <row r="89" spans="1:19" x14ac:dyDescent="0.25">
      <c r="A89">
        <v>5305012</v>
      </c>
      <c r="B89" t="s">
        <v>89</v>
      </c>
      <c r="D89">
        <v>3658</v>
      </c>
      <c r="E89">
        <v>3658</v>
      </c>
      <c r="G89">
        <v>87</v>
      </c>
      <c r="H89">
        <v>88</v>
      </c>
      <c r="I89">
        <v>6322</v>
      </c>
      <c r="J89">
        <v>225</v>
      </c>
      <c r="K89">
        <v>0</v>
      </c>
      <c r="L89">
        <f>VLOOKUP($J89,reference!$A$1:$E$310,5,FALSE)</f>
        <v>5313121</v>
      </c>
      <c r="M89" t="str">
        <f>VLOOKUP($J89,reference!$A$1:$E$310,4,FALSE)</f>
        <v>WAE RII</v>
      </c>
      <c r="O89">
        <v>5305012</v>
      </c>
      <c r="P89" t="s">
        <v>89</v>
      </c>
      <c r="Q89">
        <v>0</v>
      </c>
      <c r="R89">
        <v>3658</v>
      </c>
      <c r="S89">
        <v>3658</v>
      </c>
    </row>
    <row r="90" spans="1:19" x14ac:dyDescent="0.25">
      <c r="A90">
        <v>5305013</v>
      </c>
      <c r="B90" t="s">
        <v>90</v>
      </c>
      <c r="D90">
        <v>18802</v>
      </c>
      <c r="E90">
        <v>18802</v>
      </c>
      <c r="G90">
        <v>88</v>
      </c>
      <c r="H90">
        <v>89</v>
      </c>
      <c r="I90">
        <v>1692</v>
      </c>
      <c r="J90">
        <v>242</v>
      </c>
      <c r="K90">
        <v>1</v>
      </c>
      <c r="L90">
        <f>VLOOKUP($J90,reference!$A$1:$E$310,5,FALSE)</f>
        <v>5315010</v>
      </c>
      <c r="M90" t="str">
        <f>VLOOKUP($J90,reference!$A$1:$E$310,4,FALSE)</f>
        <v>KOMODO</v>
      </c>
      <c r="O90">
        <v>5305013</v>
      </c>
      <c r="P90" t="s">
        <v>90</v>
      </c>
      <c r="Q90">
        <v>0</v>
      </c>
      <c r="R90">
        <v>18802</v>
      </c>
      <c r="S90">
        <v>18802</v>
      </c>
    </row>
    <row r="91" spans="1:19" x14ac:dyDescent="0.25">
      <c r="A91">
        <v>5305020</v>
      </c>
      <c r="B91" t="s">
        <v>91</v>
      </c>
      <c r="D91">
        <v>8587</v>
      </c>
      <c r="E91">
        <v>8587</v>
      </c>
      <c r="G91">
        <v>89</v>
      </c>
      <c r="H91">
        <v>90</v>
      </c>
      <c r="I91">
        <v>19525</v>
      </c>
      <c r="J91">
        <v>245</v>
      </c>
      <c r="K91">
        <v>0</v>
      </c>
      <c r="L91">
        <f>VLOOKUP($J91,reference!$A$1:$E$310,5,FALSE)</f>
        <v>5315021</v>
      </c>
      <c r="M91" t="str">
        <f>VLOOKUP($J91,reference!$A$1:$E$310,4,FALSE)</f>
        <v>MBELILING</v>
      </c>
      <c r="O91">
        <v>5305020</v>
      </c>
      <c r="P91" t="s">
        <v>91</v>
      </c>
      <c r="Q91">
        <v>0</v>
      </c>
      <c r="R91">
        <v>8587</v>
      </c>
      <c r="S91">
        <v>8587</v>
      </c>
    </row>
    <row r="92" spans="1:19" x14ac:dyDescent="0.25">
      <c r="A92">
        <v>5305021</v>
      </c>
      <c r="B92" t="s">
        <v>92</v>
      </c>
      <c r="D92">
        <v>13499</v>
      </c>
      <c r="E92">
        <v>13499</v>
      </c>
      <c r="G92">
        <v>90</v>
      </c>
      <c r="H92">
        <v>91</v>
      </c>
      <c r="I92">
        <v>4365</v>
      </c>
      <c r="J92">
        <v>185</v>
      </c>
      <c r="K92">
        <v>0</v>
      </c>
      <c r="L92">
        <f>VLOOKUP($J92,reference!$A$1:$E$310,5,FALSE)</f>
        <v>5310081</v>
      </c>
      <c r="M92" t="str">
        <f>VLOOKUP($J92,reference!$A$1:$E$310,4,FALSE)</f>
        <v>ALOK BARAT</v>
      </c>
      <c r="O92">
        <v>5305021</v>
      </c>
      <c r="P92" t="s">
        <v>92</v>
      </c>
      <c r="Q92">
        <v>241</v>
      </c>
      <c r="R92">
        <v>13258</v>
      </c>
      <c r="S92">
        <v>13499</v>
      </c>
    </row>
    <row r="93" spans="1:19" x14ac:dyDescent="0.25">
      <c r="A93">
        <v>5305022</v>
      </c>
      <c r="B93" t="s">
        <v>93</v>
      </c>
      <c r="D93">
        <v>14185</v>
      </c>
      <c r="E93">
        <v>14185</v>
      </c>
      <c r="G93">
        <v>91</v>
      </c>
      <c r="H93">
        <v>92</v>
      </c>
      <c r="I93">
        <v>12447</v>
      </c>
      <c r="J93">
        <v>204</v>
      </c>
      <c r="K93">
        <v>0</v>
      </c>
      <c r="L93">
        <f>VLOOKUP($J93,reference!$A$1:$E$310,5,FALSE)</f>
        <v>5311062</v>
      </c>
      <c r="M93" t="str">
        <f>VLOOKUP($J93,reference!$A$1:$E$310,4,FALSE)</f>
        <v>DETUKELI</v>
      </c>
      <c r="O93">
        <v>5305022</v>
      </c>
      <c r="P93" t="s">
        <v>93</v>
      </c>
      <c r="Q93">
        <v>166</v>
      </c>
      <c r="R93">
        <v>14019</v>
      </c>
      <c r="S93">
        <v>14185</v>
      </c>
    </row>
    <row r="94" spans="1:19" x14ac:dyDescent="0.25">
      <c r="A94">
        <v>5305023</v>
      </c>
      <c r="B94" t="s">
        <v>94</v>
      </c>
      <c r="D94">
        <v>4708</v>
      </c>
      <c r="E94">
        <v>4708</v>
      </c>
      <c r="G94">
        <v>92</v>
      </c>
      <c r="H94">
        <v>93</v>
      </c>
      <c r="I94">
        <v>6356</v>
      </c>
      <c r="J94">
        <v>223</v>
      </c>
      <c r="K94">
        <v>0</v>
      </c>
      <c r="L94">
        <f>VLOOKUP($J94,reference!$A$1:$E$310,5,FALSE)</f>
        <v>5313110</v>
      </c>
      <c r="M94" t="str">
        <f>VLOOKUP($J94,reference!$A$1:$E$310,4,FALSE)</f>
        <v>LANGKE REMBONG</v>
      </c>
      <c r="O94">
        <v>5305023</v>
      </c>
      <c r="P94" t="s">
        <v>94</v>
      </c>
      <c r="Q94">
        <v>0</v>
      </c>
      <c r="R94">
        <v>4708</v>
      </c>
      <c r="S94">
        <v>4708</v>
      </c>
    </row>
    <row r="95" spans="1:19" x14ac:dyDescent="0.25">
      <c r="A95">
        <v>5305024</v>
      </c>
      <c r="B95" t="s">
        <v>95</v>
      </c>
      <c r="D95">
        <v>4115</v>
      </c>
      <c r="E95">
        <v>4115</v>
      </c>
      <c r="G95">
        <v>93</v>
      </c>
      <c r="H95">
        <v>94</v>
      </c>
      <c r="I95">
        <v>14335</v>
      </c>
      <c r="J95">
        <v>247</v>
      </c>
      <c r="K95">
        <v>0</v>
      </c>
      <c r="L95">
        <f>VLOOKUP($J95,reference!$A$1:$E$310,5,FALSE)</f>
        <v>5315031</v>
      </c>
      <c r="M95" t="str">
        <f>VLOOKUP($J95,reference!$A$1:$E$310,4,FALSE)</f>
        <v>WELAK</v>
      </c>
      <c r="O95">
        <v>5305024</v>
      </c>
      <c r="P95" t="s">
        <v>95</v>
      </c>
      <c r="Q95">
        <v>0</v>
      </c>
      <c r="R95">
        <v>4115</v>
      </c>
      <c r="S95">
        <v>4115</v>
      </c>
    </row>
    <row r="96" spans="1:19" x14ac:dyDescent="0.25">
      <c r="A96">
        <v>5305025</v>
      </c>
      <c r="B96" t="s">
        <v>96</v>
      </c>
      <c r="D96">
        <v>4858</v>
      </c>
      <c r="E96">
        <v>4858</v>
      </c>
      <c r="G96">
        <v>94</v>
      </c>
      <c r="H96">
        <v>95</v>
      </c>
      <c r="I96">
        <v>7836</v>
      </c>
      <c r="J96">
        <v>224</v>
      </c>
      <c r="K96">
        <v>0</v>
      </c>
      <c r="L96">
        <f>VLOOKUP($J96,reference!$A$1:$E$310,5,FALSE)</f>
        <v>5313120</v>
      </c>
      <c r="M96" t="str">
        <f>VLOOKUP($J96,reference!$A$1:$E$310,4,FALSE)</f>
        <v>RUTENG</v>
      </c>
      <c r="O96">
        <v>5305025</v>
      </c>
      <c r="P96" t="s">
        <v>96</v>
      </c>
      <c r="Q96">
        <v>0</v>
      </c>
      <c r="R96">
        <v>4858</v>
      </c>
      <c r="S96">
        <v>4858</v>
      </c>
    </row>
    <row r="97" spans="1:19" x14ac:dyDescent="0.25">
      <c r="A97">
        <v>5305026</v>
      </c>
      <c r="B97" t="s">
        <v>97</v>
      </c>
      <c r="D97">
        <v>9597</v>
      </c>
      <c r="E97">
        <v>9597</v>
      </c>
      <c r="G97">
        <v>95</v>
      </c>
      <c r="H97">
        <v>96</v>
      </c>
      <c r="I97">
        <v>16647</v>
      </c>
      <c r="J97">
        <v>276</v>
      </c>
      <c r="K97">
        <v>0</v>
      </c>
      <c r="L97">
        <f>VLOOKUP($J97,reference!$A$1:$E$310,5,FALSE)</f>
        <v>5318070</v>
      </c>
      <c r="M97" t="str">
        <f>VLOOKUP($J97,reference!$A$1:$E$310,4,FALSE)</f>
        <v>WOLOWAE</v>
      </c>
      <c r="O97">
        <v>5305026</v>
      </c>
      <c r="P97" t="s">
        <v>97</v>
      </c>
      <c r="Q97">
        <v>0</v>
      </c>
      <c r="R97">
        <v>9597</v>
      </c>
      <c r="S97">
        <v>9597</v>
      </c>
    </row>
    <row r="98" spans="1:19" x14ac:dyDescent="0.25">
      <c r="A98">
        <v>5305027</v>
      </c>
      <c r="B98" t="s">
        <v>98</v>
      </c>
      <c r="D98">
        <v>5243</v>
      </c>
      <c r="E98">
        <v>5243</v>
      </c>
      <c r="G98">
        <v>96</v>
      </c>
      <c r="H98">
        <v>97</v>
      </c>
      <c r="I98">
        <v>24207</v>
      </c>
      <c r="J98">
        <v>174</v>
      </c>
      <c r="K98">
        <v>0</v>
      </c>
      <c r="L98">
        <f>VLOOKUP($J98,reference!$A$1:$E$310,5,FALSE)</f>
        <v>5310041</v>
      </c>
      <c r="M98" t="str">
        <f>VLOOKUP($J98,reference!$A$1:$E$310,4,FALSE)</f>
        <v>WAIGETE</v>
      </c>
      <c r="O98">
        <v>5305027</v>
      </c>
      <c r="P98" t="s">
        <v>98</v>
      </c>
      <c r="Q98">
        <v>290</v>
      </c>
      <c r="R98">
        <v>4953</v>
      </c>
      <c r="S98">
        <v>5243</v>
      </c>
    </row>
    <row r="99" spans="1:19" x14ac:dyDescent="0.25">
      <c r="A99">
        <v>5305030</v>
      </c>
      <c r="B99" t="s">
        <v>99</v>
      </c>
      <c r="D99">
        <v>6844</v>
      </c>
      <c r="E99">
        <v>6844</v>
      </c>
      <c r="G99">
        <v>97</v>
      </c>
      <c r="H99">
        <v>98</v>
      </c>
      <c r="I99">
        <v>738</v>
      </c>
      <c r="J99">
        <v>281</v>
      </c>
      <c r="K99">
        <v>1</v>
      </c>
      <c r="L99">
        <f>VLOOKUP($J99,reference!$A$1:$E$310,5,FALSE)</f>
        <v>5319031</v>
      </c>
      <c r="M99" t="str">
        <f>VLOOKUP($J99,reference!$A$1:$E$310,4,FALSE)</f>
        <v>ELAR SELATAN</v>
      </c>
      <c r="O99">
        <v>5305030</v>
      </c>
      <c r="P99" t="s">
        <v>99</v>
      </c>
      <c r="Q99">
        <v>69</v>
      </c>
      <c r="R99">
        <v>6775</v>
      </c>
      <c r="S99">
        <v>6844</v>
      </c>
    </row>
    <row r="100" spans="1:19" x14ac:dyDescent="0.25">
      <c r="A100">
        <v>5305040</v>
      </c>
      <c r="B100" t="s">
        <v>100</v>
      </c>
      <c r="D100">
        <v>25474</v>
      </c>
      <c r="E100">
        <v>25474</v>
      </c>
      <c r="G100">
        <v>98</v>
      </c>
      <c r="H100">
        <v>99</v>
      </c>
      <c r="I100">
        <v>74</v>
      </c>
      <c r="J100">
        <v>218</v>
      </c>
      <c r="K100">
        <v>1</v>
      </c>
      <c r="L100">
        <f>VLOOKUP($J100,reference!$A$1:$E$310,5,FALSE)</f>
        <v>5312081</v>
      </c>
      <c r="M100" t="str">
        <f>VLOOKUP($J100,reference!$A$1:$E$310,4,FALSE)</f>
        <v>RIUNG BARAT</v>
      </c>
      <c r="O100">
        <v>5305040</v>
      </c>
      <c r="P100" t="s">
        <v>100</v>
      </c>
      <c r="Q100">
        <v>133</v>
      </c>
      <c r="R100">
        <v>25341</v>
      </c>
      <c r="S100">
        <v>25474</v>
      </c>
    </row>
    <row r="101" spans="1:19" x14ac:dyDescent="0.25">
      <c r="A101">
        <v>5305041</v>
      </c>
      <c r="B101" t="s">
        <v>101</v>
      </c>
      <c r="D101">
        <v>13804</v>
      </c>
      <c r="E101">
        <v>13804</v>
      </c>
      <c r="G101">
        <v>99</v>
      </c>
      <c r="H101">
        <v>100</v>
      </c>
      <c r="I101">
        <v>13270</v>
      </c>
      <c r="J101">
        <v>205</v>
      </c>
      <c r="K101">
        <v>0</v>
      </c>
      <c r="L101">
        <f>VLOOKUP($J101,reference!$A$1:$E$310,5,FALSE)</f>
        <v>5311063</v>
      </c>
      <c r="M101" t="str">
        <f>VLOOKUP($J101,reference!$A$1:$E$310,4,FALSE)</f>
        <v>LEPEMBUSU KELISOKE</v>
      </c>
      <c r="O101">
        <v>5305041</v>
      </c>
      <c r="P101" t="s">
        <v>101</v>
      </c>
      <c r="Q101">
        <v>349</v>
      </c>
      <c r="R101">
        <v>13455</v>
      </c>
      <c r="S101">
        <v>13804</v>
      </c>
    </row>
    <row r="102" spans="1:19" x14ac:dyDescent="0.25">
      <c r="A102">
        <v>5305042</v>
      </c>
      <c r="B102" t="s">
        <v>102</v>
      </c>
      <c r="D102">
        <v>8997</v>
      </c>
      <c r="E102">
        <v>8997</v>
      </c>
      <c r="G102">
        <v>100</v>
      </c>
      <c r="H102">
        <v>101</v>
      </c>
      <c r="I102">
        <v>5232</v>
      </c>
      <c r="J102">
        <v>226</v>
      </c>
      <c r="K102">
        <v>0</v>
      </c>
      <c r="L102">
        <f>VLOOKUP($J102,reference!$A$1:$E$310,5,FALSE)</f>
        <v>5313122</v>
      </c>
      <c r="M102" t="str">
        <f>VLOOKUP($J102,reference!$A$1:$E$310,4,FALSE)</f>
        <v>LELAK</v>
      </c>
      <c r="O102">
        <v>5305042</v>
      </c>
      <c r="P102" t="s">
        <v>102</v>
      </c>
      <c r="Q102">
        <v>0</v>
      </c>
      <c r="R102">
        <v>8997</v>
      </c>
      <c r="S102">
        <v>8997</v>
      </c>
    </row>
    <row r="103" spans="1:19" x14ac:dyDescent="0.25">
      <c r="A103">
        <v>5305043</v>
      </c>
      <c r="B103" t="s">
        <v>103</v>
      </c>
      <c r="D103">
        <v>11806</v>
      </c>
      <c r="E103">
        <v>11806</v>
      </c>
      <c r="G103">
        <v>101</v>
      </c>
      <c r="H103">
        <v>102</v>
      </c>
      <c r="I103">
        <v>11515</v>
      </c>
      <c r="J103">
        <v>182</v>
      </c>
      <c r="K103">
        <v>0</v>
      </c>
      <c r="L103">
        <f>VLOOKUP($J103,reference!$A$1:$E$310,5,FALSE)</f>
        <v>5310070</v>
      </c>
      <c r="M103" t="str">
        <f>VLOOKUP($J103,reference!$A$1:$E$310,4,FALSE)</f>
        <v>NITA</v>
      </c>
      <c r="O103">
        <v>5305043</v>
      </c>
      <c r="P103" t="s">
        <v>103</v>
      </c>
      <c r="Q103">
        <v>160</v>
      </c>
      <c r="R103">
        <v>11646</v>
      </c>
      <c r="S103">
        <v>11806</v>
      </c>
    </row>
    <row r="104" spans="1:19" x14ac:dyDescent="0.25">
      <c r="A104">
        <v>5305044</v>
      </c>
      <c r="B104" t="s">
        <v>104</v>
      </c>
      <c r="D104">
        <v>7925</v>
      </c>
      <c r="E104">
        <v>7925</v>
      </c>
      <c r="G104">
        <v>102</v>
      </c>
      <c r="H104">
        <v>103</v>
      </c>
      <c r="I104">
        <v>51022</v>
      </c>
      <c r="J104">
        <v>279</v>
      </c>
      <c r="K104">
        <v>0</v>
      </c>
      <c r="L104">
        <f>VLOOKUP($J104,reference!$A$1:$E$310,5,FALSE)</f>
        <v>5319020</v>
      </c>
      <c r="M104" t="str">
        <f>VLOOKUP($J104,reference!$A$1:$E$310,4,FALSE)</f>
        <v>KOTA KOMBA</v>
      </c>
      <c r="O104">
        <v>5305044</v>
      </c>
      <c r="P104" t="s">
        <v>104</v>
      </c>
      <c r="Q104">
        <v>0</v>
      </c>
      <c r="R104">
        <v>7925</v>
      </c>
      <c r="S104">
        <v>7925</v>
      </c>
    </row>
    <row r="105" spans="1:19" x14ac:dyDescent="0.25">
      <c r="A105">
        <v>5305050</v>
      </c>
      <c r="B105" t="s">
        <v>105</v>
      </c>
      <c r="D105">
        <v>14030</v>
      </c>
      <c r="E105">
        <v>14030</v>
      </c>
      <c r="G105">
        <v>103</v>
      </c>
      <c r="H105">
        <v>104</v>
      </c>
      <c r="I105">
        <v>33328</v>
      </c>
      <c r="J105">
        <v>273</v>
      </c>
      <c r="K105">
        <v>0</v>
      </c>
      <c r="L105">
        <f>VLOOKUP($J105,reference!$A$1:$E$310,5,FALSE)</f>
        <v>5318040</v>
      </c>
      <c r="M105" t="str">
        <f>VLOOKUP($J105,reference!$A$1:$E$310,4,FALSE)</f>
        <v>BOAWAE</v>
      </c>
      <c r="O105">
        <v>5305050</v>
      </c>
      <c r="P105" t="s">
        <v>105</v>
      </c>
      <c r="Q105">
        <v>0</v>
      </c>
      <c r="R105">
        <v>14030</v>
      </c>
      <c r="S105">
        <v>14030</v>
      </c>
    </row>
    <row r="106" spans="1:19" x14ac:dyDescent="0.25">
      <c r="A106">
        <v>5305051</v>
      </c>
      <c r="B106" t="s">
        <v>106</v>
      </c>
      <c r="D106">
        <v>5938</v>
      </c>
      <c r="E106">
        <v>5938</v>
      </c>
      <c r="G106">
        <v>104</v>
      </c>
      <c r="H106">
        <v>105</v>
      </c>
      <c r="I106">
        <v>7036</v>
      </c>
      <c r="J106">
        <v>274</v>
      </c>
      <c r="K106">
        <v>0</v>
      </c>
      <c r="L106">
        <f>VLOOKUP($J106,reference!$A$1:$E$310,5,FALSE)</f>
        <v>5318050</v>
      </c>
      <c r="M106" t="str">
        <f>VLOOKUP($J106,reference!$A$1:$E$310,4,FALSE)</f>
        <v>AESESA SELATAN</v>
      </c>
      <c r="O106">
        <v>5305051</v>
      </c>
      <c r="P106" t="s">
        <v>106</v>
      </c>
      <c r="Q106">
        <v>733</v>
      </c>
      <c r="R106">
        <v>5205</v>
      </c>
      <c r="S106">
        <v>5938</v>
      </c>
    </row>
    <row r="107" spans="1:19" x14ac:dyDescent="0.25">
      <c r="A107">
        <v>5305052</v>
      </c>
      <c r="B107" t="s">
        <v>107</v>
      </c>
      <c r="D107">
        <v>14605</v>
      </c>
      <c r="E107">
        <v>14605</v>
      </c>
      <c r="G107">
        <v>105</v>
      </c>
      <c r="H107">
        <v>106</v>
      </c>
      <c r="I107">
        <v>30395</v>
      </c>
      <c r="J107">
        <v>244</v>
      </c>
      <c r="K107">
        <v>0</v>
      </c>
      <c r="L107">
        <f>VLOOKUP($J107,reference!$A$1:$E$310,5,FALSE)</f>
        <v>5315020</v>
      </c>
      <c r="M107" t="str">
        <f>VLOOKUP($J107,reference!$A$1:$E$310,4,FALSE)</f>
        <v>SANO NGGOANG</v>
      </c>
      <c r="O107">
        <v>5305052</v>
      </c>
      <c r="P107" t="s">
        <v>107</v>
      </c>
      <c r="Q107">
        <v>718</v>
      </c>
      <c r="R107">
        <v>13887</v>
      </c>
      <c r="S107">
        <v>14605</v>
      </c>
    </row>
    <row r="108" spans="1:19" x14ac:dyDescent="0.25">
      <c r="A108">
        <v>5305060</v>
      </c>
      <c r="B108" t="s">
        <v>108</v>
      </c>
      <c r="D108">
        <v>6448</v>
      </c>
      <c r="E108">
        <v>6448</v>
      </c>
      <c r="G108">
        <v>106</v>
      </c>
      <c r="H108">
        <v>107</v>
      </c>
      <c r="I108">
        <v>11085</v>
      </c>
      <c r="J108">
        <v>167</v>
      </c>
      <c r="K108">
        <v>0</v>
      </c>
      <c r="L108">
        <f>VLOOKUP($J108,reference!$A$1:$E$310,5,FALSE)</f>
        <v>5310011</v>
      </c>
      <c r="M108" t="str">
        <f>VLOOKUP($J108,reference!$A$1:$E$310,4,FALSE)</f>
        <v>MEGO</v>
      </c>
      <c r="O108">
        <v>5305060</v>
      </c>
      <c r="P108" t="s">
        <v>108</v>
      </c>
      <c r="Q108">
        <v>1535</v>
      </c>
      <c r="R108">
        <v>4913</v>
      </c>
      <c r="S108">
        <v>6448</v>
      </c>
    </row>
    <row r="109" spans="1:19" x14ac:dyDescent="0.25">
      <c r="A109">
        <v>5305061</v>
      </c>
      <c r="B109" t="s">
        <v>109</v>
      </c>
      <c r="D109">
        <v>29191</v>
      </c>
      <c r="E109">
        <v>29191</v>
      </c>
      <c r="G109">
        <v>107</v>
      </c>
      <c r="H109">
        <v>108</v>
      </c>
      <c r="I109">
        <v>57</v>
      </c>
      <c r="J109">
        <v>174</v>
      </c>
      <c r="K109">
        <v>1</v>
      </c>
      <c r="L109">
        <f>VLOOKUP($J109,reference!$A$1:$E$310,5,FALSE)</f>
        <v>5310041</v>
      </c>
      <c r="M109" t="str">
        <f>VLOOKUP($J109,reference!$A$1:$E$310,4,FALSE)</f>
        <v>WAIGETE</v>
      </c>
      <c r="O109">
        <v>5305061</v>
      </c>
      <c r="P109" t="s">
        <v>109</v>
      </c>
      <c r="Q109">
        <v>557</v>
      </c>
      <c r="R109">
        <v>28634</v>
      </c>
      <c r="S109">
        <v>29191</v>
      </c>
    </row>
    <row r="110" spans="1:19" x14ac:dyDescent="0.25">
      <c r="A110">
        <v>5305062</v>
      </c>
      <c r="B110" t="s">
        <v>110</v>
      </c>
      <c r="D110">
        <v>11474</v>
      </c>
      <c r="E110">
        <v>11474</v>
      </c>
      <c r="G110">
        <v>108</v>
      </c>
      <c r="H110">
        <v>109</v>
      </c>
      <c r="I110">
        <v>16470</v>
      </c>
      <c r="J110">
        <v>277</v>
      </c>
      <c r="K110">
        <v>0</v>
      </c>
      <c r="L110">
        <f>VLOOKUP($J110,reference!$A$1:$E$310,5,FALSE)</f>
        <v>5319010</v>
      </c>
      <c r="M110" t="str">
        <f>VLOOKUP($J110,reference!$A$1:$E$310,4,FALSE)</f>
        <v>BORONG</v>
      </c>
      <c r="O110">
        <v>5305062</v>
      </c>
      <c r="P110" t="s">
        <v>110</v>
      </c>
      <c r="Q110">
        <v>0</v>
      </c>
      <c r="R110">
        <v>11474</v>
      </c>
      <c r="S110">
        <v>11474</v>
      </c>
    </row>
    <row r="111" spans="1:19" x14ac:dyDescent="0.25">
      <c r="A111">
        <v>5306032</v>
      </c>
      <c r="B111" t="s">
        <v>111</v>
      </c>
      <c r="D111">
        <v>13159</v>
      </c>
      <c r="E111">
        <v>13159</v>
      </c>
      <c r="G111">
        <v>109</v>
      </c>
      <c r="H111">
        <v>110</v>
      </c>
      <c r="I111">
        <v>39</v>
      </c>
      <c r="J111">
        <v>175</v>
      </c>
      <c r="K111">
        <v>1</v>
      </c>
      <c r="L111">
        <f>VLOOKUP($J111,reference!$A$1:$E$310,5,FALSE)</f>
        <v>5310042</v>
      </c>
      <c r="M111" t="str">
        <f>VLOOKUP($J111,reference!$A$1:$E$310,4,FALSE)</f>
        <v>WAIBLAMA</v>
      </c>
      <c r="O111">
        <v>5306032</v>
      </c>
      <c r="P111" t="s">
        <v>111</v>
      </c>
      <c r="Q111">
        <v>639</v>
      </c>
      <c r="R111">
        <v>12520</v>
      </c>
      <c r="S111">
        <v>13159</v>
      </c>
    </row>
    <row r="112" spans="1:19" x14ac:dyDescent="0.25">
      <c r="A112">
        <v>5306050</v>
      </c>
      <c r="B112" t="s">
        <v>112</v>
      </c>
      <c r="D112">
        <v>23694</v>
      </c>
      <c r="E112">
        <v>23694</v>
      </c>
      <c r="G112">
        <v>110</v>
      </c>
      <c r="H112">
        <v>111</v>
      </c>
      <c r="I112">
        <v>21920</v>
      </c>
      <c r="J112">
        <v>220</v>
      </c>
      <c r="K112">
        <v>0</v>
      </c>
      <c r="L112">
        <f>VLOOKUP($J112,reference!$A$1:$E$310,5,FALSE)</f>
        <v>5313040</v>
      </c>
      <c r="M112" t="str">
        <f>VLOOKUP($J112,reference!$A$1:$E$310,4,FALSE)</f>
        <v>SATAR MESE</v>
      </c>
      <c r="O112">
        <v>5306050</v>
      </c>
      <c r="P112" t="s">
        <v>112</v>
      </c>
      <c r="Q112">
        <v>329</v>
      </c>
      <c r="R112">
        <v>23365</v>
      </c>
      <c r="S112">
        <v>23694</v>
      </c>
    </row>
    <row r="113" spans="1:19" x14ac:dyDescent="0.25">
      <c r="A113">
        <v>5306051</v>
      </c>
      <c r="B113" t="s">
        <v>113</v>
      </c>
      <c r="D113">
        <v>10810</v>
      </c>
      <c r="E113">
        <v>10810</v>
      </c>
      <c r="G113">
        <v>111</v>
      </c>
      <c r="H113">
        <v>112</v>
      </c>
      <c r="I113">
        <v>3916</v>
      </c>
      <c r="J113">
        <v>178</v>
      </c>
      <c r="K113">
        <v>0</v>
      </c>
      <c r="L113">
        <f>VLOOKUP($J113,reference!$A$1:$E$310,5,FALSE)</f>
        <v>5310052</v>
      </c>
      <c r="M113" t="str">
        <f>VLOOKUP($J113,reference!$A$1:$E$310,4,FALSE)</f>
        <v>KANGAE</v>
      </c>
      <c r="O113">
        <v>5306051</v>
      </c>
      <c r="P113" t="s">
        <v>113</v>
      </c>
      <c r="Q113">
        <v>153</v>
      </c>
      <c r="R113">
        <v>10657</v>
      </c>
      <c r="S113">
        <v>10810</v>
      </c>
    </row>
    <row r="114" spans="1:19" x14ac:dyDescent="0.25">
      <c r="A114">
        <v>5306052</v>
      </c>
      <c r="B114" t="s">
        <v>114</v>
      </c>
      <c r="D114">
        <v>6975</v>
      </c>
      <c r="E114">
        <v>6975</v>
      </c>
      <c r="G114">
        <v>112</v>
      </c>
      <c r="H114">
        <v>113</v>
      </c>
      <c r="I114">
        <v>20668</v>
      </c>
      <c r="J114">
        <v>278</v>
      </c>
      <c r="K114">
        <v>0</v>
      </c>
      <c r="L114">
        <f>VLOOKUP($J114,reference!$A$1:$E$310,5,FALSE)</f>
        <v>5319011</v>
      </c>
      <c r="M114" t="str">
        <f>VLOOKUP($J114,reference!$A$1:$E$310,4,FALSE)</f>
        <v>RANA MESE</v>
      </c>
      <c r="O114">
        <v>5306052</v>
      </c>
      <c r="P114" t="s">
        <v>114</v>
      </c>
      <c r="Q114">
        <v>0</v>
      </c>
      <c r="R114">
        <v>6975</v>
      </c>
      <c r="S114">
        <v>6975</v>
      </c>
    </row>
    <row r="115" spans="1:19" x14ac:dyDescent="0.25">
      <c r="A115">
        <v>5306060</v>
      </c>
      <c r="B115" t="s">
        <v>115</v>
      </c>
      <c r="D115">
        <v>1783</v>
      </c>
      <c r="E115">
        <v>1783</v>
      </c>
      <c r="G115">
        <v>113</v>
      </c>
      <c r="H115">
        <v>114</v>
      </c>
      <c r="I115">
        <v>7718</v>
      </c>
      <c r="J115">
        <v>168</v>
      </c>
      <c r="K115">
        <v>0</v>
      </c>
      <c r="L115">
        <f>VLOOKUP($J115,reference!$A$1:$E$310,5,FALSE)</f>
        <v>5310012</v>
      </c>
      <c r="M115" t="str">
        <f>VLOOKUP($J115,reference!$A$1:$E$310,4,FALSE)</f>
        <v>TANA WAWO</v>
      </c>
      <c r="O115">
        <v>5306060</v>
      </c>
      <c r="P115" t="s">
        <v>115</v>
      </c>
      <c r="Q115">
        <v>0</v>
      </c>
      <c r="R115">
        <v>1783</v>
      </c>
      <c r="S115">
        <v>1783</v>
      </c>
    </row>
    <row r="116" spans="1:19" x14ac:dyDescent="0.25">
      <c r="A116">
        <v>5306061</v>
      </c>
      <c r="B116" t="s">
        <v>116</v>
      </c>
      <c r="D116">
        <v>1885</v>
      </c>
      <c r="E116">
        <v>1885</v>
      </c>
      <c r="G116">
        <v>114</v>
      </c>
      <c r="H116">
        <v>115</v>
      </c>
      <c r="I116">
        <v>496</v>
      </c>
      <c r="J116">
        <v>247</v>
      </c>
      <c r="K116">
        <v>1</v>
      </c>
      <c r="L116">
        <f>VLOOKUP($J116,reference!$A$1:$E$310,5,FALSE)</f>
        <v>5315031</v>
      </c>
      <c r="M116" t="str">
        <f>VLOOKUP($J116,reference!$A$1:$E$310,4,FALSE)</f>
        <v>WELAK</v>
      </c>
      <c r="O116">
        <v>5306061</v>
      </c>
      <c r="P116" t="s">
        <v>116</v>
      </c>
      <c r="Q116">
        <v>0</v>
      </c>
      <c r="R116">
        <v>1885</v>
      </c>
      <c r="S116">
        <v>1885</v>
      </c>
    </row>
    <row r="117" spans="1:19" x14ac:dyDescent="0.25">
      <c r="A117">
        <v>5306062</v>
      </c>
      <c r="B117" t="s">
        <v>117</v>
      </c>
      <c r="D117">
        <v>871</v>
      </c>
      <c r="E117">
        <v>871</v>
      </c>
      <c r="G117">
        <v>115</v>
      </c>
      <c r="H117">
        <v>116</v>
      </c>
      <c r="I117">
        <v>2033</v>
      </c>
      <c r="J117">
        <v>176</v>
      </c>
      <c r="K117">
        <v>0</v>
      </c>
      <c r="L117">
        <f>VLOOKUP($J117,reference!$A$1:$E$310,5,FALSE)</f>
        <v>5310050</v>
      </c>
      <c r="M117" t="str">
        <f>VLOOKUP($J117,reference!$A$1:$E$310,4,FALSE)</f>
        <v>KEWAPANTE</v>
      </c>
      <c r="O117">
        <v>5306062</v>
      </c>
      <c r="P117" t="s">
        <v>117</v>
      </c>
      <c r="Q117">
        <v>0</v>
      </c>
      <c r="R117">
        <v>871</v>
      </c>
      <c r="S117">
        <v>871</v>
      </c>
    </row>
    <row r="118" spans="1:19" x14ac:dyDescent="0.25">
      <c r="A118">
        <v>5306070</v>
      </c>
      <c r="B118" t="s">
        <v>118</v>
      </c>
      <c r="D118">
        <v>20733</v>
      </c>
      <c r="E118">
        <v>20733</v>
      </c>
      <c r="G118">
        <v>116</v>
      </c>
      <c r="H118">
        <v>117</v>
      </c>
      <c r="I118">
        <v>13774</v>
      </c>
      <c r="J118">
        <v>215</v>
      </c>
      <c r="K118">
        <v>0</v>
      </c>
      <c r="L118">
        <f>VLOOKUP($J118,reference!$A$1:$E$310,5,FALSE)</f>
        <v>5312070</v>
      </c>
      <c r="M118" t="str">
        <f>VLOOKUP($J118,reference!$A$1:$E$310,4,FALSE)</f>
        <v>BAJAWA UTARA</v>
      </c>
      <c r="O118">
        <v>5306070</v>
      </c>
      <c r="P118" t="s">
        <v>118</v>
      </c>
      <c r="Q118">
        <v>730</v>
      </c>
      <c r="R118">
        <v>20003</v>
      </c>
      <c r="S118">
        <v>20733</v>
      </c>
    </row>
    <row r="119" spans="1:19" x14ac:dyDescent="0.25">
      <c r="A119">
        <v>5306071</v>
      </c>
      <c r="B119" t="s">
        <v>119</v>
      </c>
      <c r="D119">
        <v>7672</v>
      </c>
      <c r="E119">
        <v>7672</v>
      </c>
      <c r="G119">
        <v>117</v>
      </c>
      <c r="H119">
        <v>118</v>
      </c>
      <c r="I119">
        <v>274</v>
      </c>
      <c r="J119">
        <v>219</v>
      </c>
      <c r="K119">
        <v>1</v>
      </c>
      <c r="L119">
        <f>VLOOKUP($J119,reference!$A$1:$E$310,5,FALSE)</f>
        <v>5312082</v>
      </c>
      <c r="M119" t="str">
        <f>VLOOKUP($J119,reference!$A$1:$E$310,4,FALSE)</f>
        <v>WOLOMEZE</v>
      </c>
      <c r="O119">
        <v>5306071</v>
      </c>
      <c r="P119" t="s">
        <v>119</v>
      </c>
      <c r="Q119">
        <v>765</v>
      </c>
      <c r="R119">
        <v>6907</v>
      </c>
      <c r="S119">
        <v>7672</v>
      </c>
    </row>
    <row r="120" spans="1:19" x14ac:dyDescent="0.25">
      <c r="A120">
        <v>5306072</v>
      </c>
      <c r="B120" t="s">
        <v>120</v>
      </c>
      <c r="D120">
        <v>6070</v>
      </c>
      <c r="E120">
        <v>6070</v>
      </c>
      <c r="G120">
        <v>118</v>
      </c>
      <c r="H120">
        <v>119</v>
      </c>
      <c r="I120">
        <v>1525</v>
      </c>
      <c r="J120">
        <v>180</v>
      </c>
      <c r="K120">
        <v>0</v>
      </c>
      <c r="L120">
        <f>VLOOKUP($J120,reference!$A$1:$E$310,5,FALSE)</f>
        <v>5310062</v>
      </c>
      <c r="M120" t="str">
        <f>VLOOKUP($J120,reference!$A$1:$E$310,4,FALSE)</f>
        <v>KOTING</v>
      </c>
      <c r="O120">
        <v>5306072</v>
      </c>
      <c r="P120" t="s">
        <v>120</v>
      </c>
      <c r="Q120">
        <v>0</v>
      </c>
      <c r="R120">
        <v>6070</v>
      </c>
      <c r="S120">
        <v>6070</v>
      </c>
    </row>
    <row r="121" spans="1:19" x14ac:dyDescent="0.25">
      <c r="A121">
        <v>5306080</v>
      </c>
      <c r="B121" t="s">
        <v>121</v>
      </c>
      <c r="D121">
        <v>9203</v>
      </c>
      <c r="E121">
        <v>9203</v>
      </c>
      <c r="G121">
        <v>119</v>
      </c>
      <c r="H121">
        <v>120</v>
      </c>
      <c r="I121">
        <v>1349</v>
      </c>
      <c r="J121">
        <v>181</v>
      </c>
      <c r="K121">
        <v>0</v>
      </c>
      <c r="L121">
        <f>VLOOKUP($J121,reference!$A$1:$E$310,5,FALSE)</f>
        <v>5310063</v>
      </c>
      <c r="M121" t="str">
        <f>VLOOKUP($J121,reference!$A$1:$E$310,4,FALSE)</f>
        <v>NELLE</v>
      </c>
      <c r="O121">
        <v>5306080</v>
      </c>
      <c r="P121" t="s">
        <v>121</v>
      </c>
      <c r="Q121">
        <v>432</v>
      </c>
      <c r="R121">
        <v>8771</v>
      </c>
      <c r="S121">
        <v>9203</v>
      </c>
    </row>
    <row r="122" spans="1:19" x14ac:dyDescent="0.25">
      <c r="A122">
        <v>5306081</v>
      </c>
      <c r="B122" t="s">
        <v>122</v>
      </c>
      <c r="D122">
        <v>9686</v>
      </c>
      <c r="E122">
        <v>9686</v>
      </c>
      <c r="G122">
        <v>120</v>
      </c>
      <c r="H122">
        <v>121</v>
      </c>
      <c r="I122">
        <v>6561</v>
      </c>
      <c r="J122">
        <v>222</v>
      </c>
      <c r="K122">
        <v>0</v>
      </c>
      <c r="L122">
        <f>VLOOKUP($J122,reference!$A$1:$E$310,5,FALSE)</f>
        <v>5313042</v>
      </c>
      <c r="M122" t="str">
        <f>VLOOKUP($J122,reference!$A$1:$E$310,4,FALSE)</f>
        <v>SATAR MESE UTARA</v>
      </c>
      <c r="O122">
        <v>5306081</v>
      </c>
      <c r="P122" t="s">
        <v>122</v>
      </c>
      <c r="Q122">
        <v>0</v>
      </c>
      <c r="R122">
        <v>9686</v>
      </c>
      <c r="S122">
        <v>9686</v>
      </c>
    </row>
    <row r="123" spans="1:19" x14ac:dyDescent="0.25">
      <c r="A123">
        <v>5307010</v>
      </c>
      <c r="B123" t="s">
        <v>123</v>
      </c>
      <c r="D123">
        <v>12477</v>
      </c>
      <c r="E123">
        <v>12477</v>
      </c>
      <c r="G123">
        <v>121</v>
      </c>
      <c r="H123">
        <v>122</v>
      </c>
      <c r="I123">
        <v>16724</v>
      </c>
      <c r="J123">
        <v>246</v>
      </c>
      <c r="K123">
        <v>0</v>
      </c>
      <c r="L123">
        <f>VLOOKUP($J123,reference!$A$1:$E$310,5,FALSE)</f>
        <v>5315030</v>
      </c>
      <c r="M123" t="str">
        <f>VLOOKUP($J123,reference!$A$1:$E$310,4,FALSE)</f>
        <v>LEMBOR</v>
      </c>
      <c r="O123">
        <v>5307010</v>
      </c>
      <c r="P123" t="s">
        <v>123</v>
      </c>
      <c r="Q123">
        <v>0</v>
      </c>
      <c r="R123">
        <v>12477</v>
      </c>
      <c r="S123">
        <v>12477</v>
      </c>
    </row>
    <row r="124" spans="1:19" x14ac:dyDescent="0.25">
      <c r="A124">
        <v>5307011</v>
      </c>
      <c r="B124" t="s">
        <v>124</v>
      </c>
      <c r="D124">
        <v>6598</v>
      </c>
      <c r="E124">
        <v>6598</v>
      </c>
      <c r="G124">
        <v>122</v>
      </c>
      <c r="H124">
        <v>123</v>
      </c>
      <c r="I124">
        <v>16775</v>
      </c>
      <c r="J124">
        <v>190</v>
      </c>
      <c r="K124">
        <v>0</v>
      </c>
      <c r="L124">
        <f>VLOOKUP($J124,reference!$A$1:$E$310,5,FALSE)</f>
        <v>5311020</v>
      </c>
      <c r="M124" t="str">
        <f>VLOOKUP($J124,reference!$A$1:$E$310,4,FALSE)</f>
        <v>ENDE</v>
      </c>
      <c r="O124">
        <v>5307011</v>
      </c>
      <c r="P124" t="s">
        <v>124</v>
      </c>
      <c r="Q124">
        <v>0</v>
      </c>
      <c r="R124">
        <v>6598</v>
      </c>
      <c r="S124">
        <v>6598</v>
      </c>
    </row>
    <row r="125" spans="1:19" x14ac:dyDescent="0.25">
      <c r="A125">
        <v>5307012</v>
      </c>
      <c r="B125" t="s">
        <v>125</v>
      </c>
      <c r="D125">
        <v>16215</v>
      </c>
      <c r="E125">
        <v>16215</v>
      </c>
      <c r="G125">
        <v>123</v>
      </c>
      <c r="H125">
        <v>124</v>
      </c>
      <c r="I125">
        <v>1850</v>
      </c>
      <c r="J125">
        <v>177</v>
      </c>
      <c r="K125">
        <v>0</v>
      </c>
      <c r="L125">
        <f>VLOOKUP($J125,reference!$A$1:$E$310,5,FALSE)</f>
        <v>5310051</v>
      </c>
      <c r="M125" t="str">
        <f>VLOOKUP($J125,reference!$A$1:$E$310,4,FALSE)</f>
        <v>HEWOKLOANG</v>
      </c>
      <c r="O125">
        <v>5307012</v>
      </c>
      <c r="P125" t="s">
        <v>125</v>
      </c>
      <c r="Q125">
        <v>0</v>
      </c>
      <c r="R125">
        <v>16215</v>
      </c>
      <c r="S125">
        <v>16215</v>
      </c>
    </row>
    <row r="126" spans="1:19" x14ac:dyDescent="0.25">
      <c r="A126">
        <v>5307013</v>
      </c>
      <c r="B126" t="s">
        <v>126</v>
      </c>
      <c r="D126">
        <v>14607</v>
      </c>
      <c r="E126">
        <v>14607</v>
      </c>
      <c r="G126">
        <v>124</v>
      </c>
      <c r="H126">
        <v>125</v>
      </c>
      <c r="I126">
        <v>7873</v>
      </c>
      <c r="J126">
        <v>166</v>
      </c>
      <c r="K126">
        <v>0</v>
      </c>
      <c r="L126">
        <f>VLOOKUP($J126,reference!$A$1:$E$310,5,FALSE)</f>
        <v>5310010</v>
      </c>
      <c r="M126" t="str">
        <f>VLOOKUP($J126,reference!$A$1:$E$310,4,FALSE)</f>
        <v>PAGA</v>
      </c>
      <c r="O126">
        <v>5307013</v>
      </c>
      <c r="P126" t="s">
        <v>126</v>
      </c>
      <c r="Q126">
        <v>0</v>
      </c>
      <c r="R126">
        <v>14607</v>
      </c>
      <c r="S126">
        <v>14607</v>
      </c>
    </row>
    <row r="127" spans="1:19" x14ac:dyDescent="0.25">
      <c r="A127">
        <v>5307014</v>
      </c>
      <c r="B127" t="s">
        <v>127</v>
      </c>
      <c r="D127">
        <v>27560</v>
      </c>
      <c r="E127">
        <v>27560</v>
      </c>
      <c r="G127">
        <v>125</v>
      </c>
      <c r="H127">
        <v>126</v>
      </c>
      <c r="I127">
        <v>7343</v>
      </c>
      <c r="J127">
        <v>172</v>
      </c>
      <c r="K127">
        <v>0</v>
      </c>
      <c r="L127">
        <f>VLOOKUP($J127,reference!$A$1:$E$310,5,FALSE)</f>
        <v>5310032</v>
      </c>
      <c r="M127" t="str">
        <f>VLOOKUP($J127,reference!$A$1:$E$310,4,FALSE)</f>
        <v>MAPITARA</v>
      </c>
      <c r="O127">
        <v>5307014</v>
      </c>
      <c r="P127" t="s">
        <v>127</v>
      </c>
      <c r="Q127">
        <v>0</v>
      </c>
      <c r="R127">
        <v>27560</v>
      </c>
      <c r="S127">
        <v>27560</v>
      </c>
    </row>
    <row r="128" spans="1:19" x14ac:dyDescent="0.25">
      <c r="A128">
        <v>5307020</v>
      </c>
      <c r="B128" t="s">
        <v>128</v>
      </c>
      <c r="D128">
        <v>43922</v>
      </c>
      <c r="E128">
        <v>43922</v>
      </c>
      <c r="G128">
        <v>126</v>
      </c>
      <c r="H128">
        <v>127</v>
      </c>
      <c r="I128">
        <v>24198</v>
      </c>
      <c r="J128">
        <v>272</v>
      </c>
      <c r="K128">
        <v>0</v>
      </c>
      <c r="L128">
        <f>VLOOKUP($J128,reference!$A$1:$E$310,5,FALSE)</f>
        <v>5318030</v>
      </c>
      <c r="M128" t="str">
        <f>VLOOKUP($J128,reference!$A$1:$E$310,4,FALSE)</f>
        <v>NANGARORO</v>
      </c>
      <c r="O128">
        <v>5307020</v>
      </c>
      <c r="P128" t="s">
        <v>128</v>
      </c>
      <c r="Q128">
        <v>0</v>
      </c>
      <c r="R128">
        <v>43922</v>
      </c>
      <c r="S128">
        <v>43922</v>
      </c>
    </row>
    <row r="129" spans="1:19" x14ac:dyDescent="0.25">
      <c r="A129">
        <v>5307021</v>
      </c>
      <c r="B129" t="s">
        <v>129</v>
      </c>
      <c r="D129">
        <v>9999</v>
      </c>
      <c r="E129">
        <v>9999</v>
      </c>
      <c r="G129">
        <v>127</v>
      </c>
      <c r="H129">
        <v>128</v>
      </c>
      <c r="I129">
        <v>98</v>
      </c>
      <c r="J129">
        <v>215</v>
      </c>
      <c r="K129">
        <v>1</v>
      </c>
      <c r="L129">
        <f>VLOOKUP($J129,reference!$A$1:$E$310,5,FALSE)</f>
        <v>5312070</v>
      </c>
      <c r="M129" t="str">
        <f>VLOOKUP($J129,reference!$A$1:$E$310,4,FALSE)</f>
        <v>BAJAWA UTARA</v>
      </c>
      <c r="O129">
        <v>5307021</v>
      </c>
      <c r="P129" t="s">
        <v>129</v>
      </c>
      <c r="Q129">
        <v>0</v>
      </c>
      <c r="R129">
        <v>9999</v>
      </c>
      <c r="S129">
        <v>9999</v>
      </c>
    </row>
    <row r="130" spans="1:19" x14ac:dyDescent="0.25">
      <c r="A130">
        <v>5307030</v>
      </c>
      <c r="B130" t="s">
        <v>130</v>
      </c>
      <c r="D130">
        <v>23213</v>
      </c>
      <c r="E130">
        <v>23213</v>
      </c>
      <c r="G130">
        <v>128</v>
      </c>
      <c r="H130">
        <v>129</v>
      </c>
      <c r="I130">
        <v>18744</v>
      </c>
      <c r="J130">
        <v>187</v>
      </c>
      <c r="K130">
        <v>0</v>
      </c>
      <c r="L130">
        <f>VLOOKUP($J130,reference!$A$1:$E$310,5,FALSE)</f>
        <v>5311010</v>
      </c>
      <c r="M130" t="str">
        <f>VLOOKUP($J130,reference!$A$1:$E$310,4,FALSE)</f>
        <v>NANGAPANDA</v>
      </c>
      <c r="O130">
        <v>5307030</v>
      </c>
      <c r="P130" t="s">
        <v>130</v>
      </c>
      <c r="Q130">
        <v>0</v>
      </c>
      <c r="R130">
        <v>23213</v>
      </c>
      <c r="S130">
        <v>23213</v>
      </c>
    </row>
    <row r="131" spans="1:19" x14ac:dyDescent="0.25">
      <c r="A131">
        <v>5307040</v>
      </c>
      <c r="B131" t="s">
        <v>131</v>
      </c>
      <c r="D131">
        <v>55248</v>
      </c>
      <c r="E131">
        <v>55248</v>
      </c>
      <c r="G131">
        <v>129</v>
      </c>
      <c r="H131">
        <v>130</v>
      </c>
      <c r="I131">
        <v>258</v>
      </c>
      <c r="J131">
        <v>279</v>
      </c>
      <c r="K131">
        <v>1</v>
      </c>
      <c r="L131">
        <f>VLOOKUP($J131,reference!$A$1:$E$310,5,FALSE)</f>
        <v>5319020</v>
      </c>
      <c r="M131" t="str">
        <f>VLOOKUP($J131,reference!$A$1:$E$310,4,FALSE)</f>
        <v>KOTA KOMBA</v>
      </c>
      <c r="O131">
        <v>5307040</v>
      </c>
      <c r="P131" t="s">
        <v>131</v>
      </c>
      <c r="Q131">
        <v>75</v>
      </c>
      <c r="R131">
        <v>55173</v>
      </c>
      <c r="S131">
        <v>55248</v>
      </c>
    </row>
    <row r="132" spans="1:19" x14ac:dyDescent="0.25">
      <c r="A132">
        <v>5307041</v>
      </c>
      <c r="B132" t="s">
        <v>132</v>
      </c>
      <c r="D132">
        <v>19598</v>
      </c>
      <c r="E132">
        <v>19598</v>
      </c>
      <c r="G132">
        <v>130</v>
      </c>
      <c r="H132">
        <v>131</v>
      </c>
      <c r="I132">
        <v>6307</v>
      </c>
      <c r="J132">
        <v>216</v>
      </c>
      <c r="K132">
        <v>0</v>
      </c>
      <c r="L132">
        <f>VLOOKUP($J132,reference!$A$1:$E$310,5,FALSE)</f>
        <v>5312071</v>
      </c>
      <c r="M132" t="str">
        <f>VLOOKUP($J132,reference!$A$1:$E$310,4,FALSE)</f>
        <v>SOA</v>
      </c>
      <c r="O132">
        <v>5307041</v>
      </c>
      <c r="P132" t="s">
        <v>132</v>
      </c>
      <c r="Q132">
        <v>0</v>
      </c>
      <c r="R132">
        <v>19598</v>
      </c>
      <c r="S132">
        <v>19598</v>
      </c>
    </row>
    <row r="133" spans="1:19" x14ac:dyDescent="0.25">
      <c r="A133">
        <v>5307042</v>
      </c>
      <c r="B133" t="s">
        <v>133</v>
      </c>
      <c r="D133">
        <v>15457</v>
      </c>
      <c r="E133">
        <v>15457</v>
      </c>
      <c r="G133">
        <v>131</v>
      </c>
      <c r="H133">
        <v>132</v>
      </c>
      <c r="I133">
        <v>1684</v>
      </c>
      <c r="J133">
        <v>216</v>
      </c>
      <c r="K133">
        <v>1</v>
      </c>
      <c r="L133">
        <f>VLOOKUP($J133,reference!$A$1:$E$310,5,FALSE)</f>
        <v>5312071</v>
      </c>
      <c r="M133" t="str">
        <f>VLOOKUP($J133,reference!$A$1:$E$310,4,FALSE)</f>
        <v>SOA</v>
      </c>
      <c r="O133">
        <v>5307042</v>
      </c>
      <c r="P133" t="s">
        <v>133</v>
      </c>
      <c r="Q133">
        <v>0</v>
      </c>
      <c r="R133">
        <v>15457</v>
      </c>
      <c r="S133">
        <v>15457</v>
      </c>
    </row>
    <row r="134" spans="1:19" x14ac:dyDescent="0.25">
      <c r="A134">
        <v>5307050</v>
      </c>
      <c r="B134" t="s">
        <v>134</v>
      </c>
      <c r="D134">
        <v>7115</v>
      </c>
      <c r="E134">
        <v>7115</v>
      </c>
      <c r="G134">
        <v>132</v>
      </c>
      <c r="H134">
        <v>133</v>
      </c>
      <c r="I134">
        <v>2812</v>
      </c>
      <c r="J134">
        <v>246</v>
      </c>
      <c r="K134">
        <v>1</v>
      </c>
      <c r="L134">
        <f>VLOOKUP($J134,reference!$A$1:$E$310,5,FALSE)</f>
        <v>5315030</v>
      </c>
      <c r="M134" t="str">
        <f>VLOOKUP($J134,reference!$A$1:$E$310,4,FALSE)</f>
        <v>LEMBOR</v>
      </c>
      <c r="O134">
        <v>5307050</v>
      </c>
      <c r="P134" t="s">
        <v>134</v>
      </c>
      <c r="Q134">
        <v>0</v>
      </c>
      <c r="R134">
        <v>7115</v>
      </c>
      <c r="S134">
        <v>7115</v>
      </c>
    </row>
    <row r="135" spans="1:19" x14ac:dyDescent="0.25">
      <c r="A135">
        <v>5307051</v>
      </c>
      <c r="B135" t="s">
        <v>135</v>
      </c>
      <c r="D135">
        <v>7664</v>
      </c>
      <c r="E135">
        <v>7664</v>
      </c>
      <c r="G135">
        <v>133</v>
      </c>
      <c r="H135">
        <v>134</v>
      </c>
      <c r="I135">
        <v>5124</v>
      </c>
      <c r="J135">
        <v>171</v>
      </c>
      <c r="K135">
        <v>0</v>
      </c>
      <c r="L135">
        <f>VLOOKUP($J135,reference!$A$1:$E$310,5,FALSE)</f>
        <v>5310031</v>
      </c>
      <c r="M135" t="str">
        <f>VLOOKUP($J135,reference!$A$1:$E$310,4,FALSE)</f>
        <v>DORENG</v>
      </c>
      <c r="O135">
        <v>5307051</v>
      </c>
      <c r="P135" t="s">
        <v>135</v>
      </c>
      <c r="Q135">
        <v>0</v>
      </c>
      <c r="R135">
        <v>7664</v>
      </c>
      <c r="S135">
        <v>7664</v>
      </c>
    </row>
    <row r="136" spans="1:19" x14ac:dyDescent="0.25">
      <c r="A136">
        <v>5307060</v>
      </c>
      <c r="B136" t="s">
        <v>136</v>
      </c>
      <c r="D136">
        <v>11026</v>
      </c>
      <c r="E136">
        <v>11026</v>
      </c>
      <c r="G136">
        <v>134</v>
      </c>
      <c r="H136">
        <v>135</v>
      </c>
      <c r="I136">
        <v>4692</v>
      </c>
      <c r="J136">
        <v>170</v>
      </c>
      <c r="K136">
        <v>0</v>
      </c>
      <c r="L136">
        <f>VLOOKUP($J136,reference!$A$1:$E$310,5,FALSE)</f>
        <v>5310030</v>
      </c>
      <c r="M136" t="str">
        <f>VLOOKUP($J136,reference!$A$1:$E$310,4,FALSE)</f>
        <v>BOLA</v>
      </c>
      <c r="O136">
        <v>5307060</v>
      </c>
      <c r="P136" t="s">
        <v>136</v>
      </c>
      <c r="Q136">
        <v>0</v>
      </c>
      <c r="R136">
        <v>11026</v>
      </c>
      <c r="S136">
        <v>11026</v>
      </c>
    </row>
    <row r="137" spans="1:19" x14ac:dyDescent="0.25">
      <c r="A137">
        <v>5307061</v>
      </c>
      <c r="B137" t="s">
        <v>137</v>
      </c>
      <c r="D137">
        <v>12451</v>
      </c>
      <c r="E137">
        <v>12451</v>
      </c>
      <c r="G137">
        <v>135</v>
      </c>
      <c r="H137">
        <v>136</v>
      </c>
      <c r="I137">
        <v>394</v>
      </c>
      <c r="J137">
        <v>278</v>
      </c>
      <c r="K137">
        <v>1</v>
      </c>
      <c r="L137">
        <f>VLOOKUP($J137,reference!$A$1:$E$310,5,FALSE)</f>
        <v>5319011</v>
      </c>
      <c r="M137" t="str">
        <f>VLOOKUP($J137,reference!$A$1:$E$310,4,FALSE)</f>
        <v>RANA MESE</v>
      </c>
      <c r="O137">
        <v>5307061</v>
      </c>
      <c r="P137" t="s">
        <v>137</v>
      </c>
      <c r="Q137">
        <v>0</v>
      </c>
      <c r="R137">
        <v>12451</v>
      </c>
      <c r="S137">
        <v>12451</v>
      </c>
    </row>
    <row r="138" spans="1:19" x14ac:dyDescent="0.25">
      <c r="A138">
        <v>5307062</v>
      </c>
      <c r="B138" t="s">
        <v>138</v>
      </c>
      <c r="D138">
        <v>2779</v>
      </c>
      <c r="E138">
        <v>2779</v>
      </c>
      <c r="G138">
        <v>136</v>
      </c>
      <c r="H138">
        <v>137</v>
      </c>
      <c r="I138">
        <v>36261</v>
      </c>
      <c r="J138">
        <v>248</v>
      </c>
      <c r="K138">
        <v>0</v>
      </c>
      <c r="L138">
        <f>VLOOKUP($J138,reference!$A$1:$E$310,5,FALSE)</f>
        <v>5315032</v>
      </c>
      <c r="M138" t="str">
        <f>VLOOKUP($J138,reference!$A$1:$E$310,4,FALSE)</f>
        <v>LEMBOR SELATAN</v>
      </c>
      <c r="O138">
        <v>5307062</v>
      </c>
      <c r="P138" t="s">
        <v>138</v>
      </c>
      <c r="Q138">
        <v>0</v>
      </c>
      <c r="R138">
        <v>2779</v>
      </c>
      <c r="S138">
        <v>2779</v>
      </c>
    </row>
    <row r="139" spans="1:19" x14ac:dyDescent="0.25">
      <c r="A139">
        <v>5307063</v>
      </c>
      <c r="B139" t="s">
        <v>139</v>
      </c>
      <c r="D139">
        <v>6983</v>
      </c>
      <c r="E139">
        <v>6983</v>
      </c>
      <c r="G139">
        <v>137</v>
      </c>
      <c r="H139">
        <v>138</v>
      </c>
      <c r="I139">
        <v>2048</v>
      </c>
      <c r="J139">
        <v>220</v>
      </c>
      <c r="K139">
        <v>1</v>
      </c>
      <c r="L139">
        <f>VLOOKUP($J139,reference!$A$1:$E$310,5,FALSE)</f>
        <v>5313040</v>
      </c>
      <c r="M139" t="str">
        <f>VLOOKUP($J139,reference!$A$1:$E$310,4,FALSE)</f>
        <v>SATAR MESE</v>
      </c>
      <c r="O139">
        <v>5307063</v>
      </c>
      <c r="P139" t="s">
        <v>139</v>
      </c>
      <c r="Q139">
        <v>0</v>
      </c>
      <c r="R139">
        <v>6983</v>
      </c>
      <c r="S139">
        <v>6983</v>
      </c>
    </row>
    <row r="140" spans="1:19" x14ac:dyDescent="0.25">
      <c r="A140">
        <v>5308010</v>
      </c>
      <c r="B140" t="s">
        <v>140</v>
      </c>
      <c r="D140">
        <v>15184</v>
      </c>
      <c r="E140">
        <v>15184</v>
      </c>
      <c r="G140">
        <v>138</v>
      </c>
      <c r="H140">
        <v>139</v>
      </c>
      <c r="I140">
        <v>4650</v>
      </c>
      <c r="J140">
        <v>169</v>
      </c>
      <c r="K140">
        <v>0</v>
      </c>
      <c r="L140">
        <f>VLOOKUP($J140,reference!$A$1:$E$310,5,FALSE)</f>
        <v>5310020</v>
      </c>
      <c r="M140" t="str">
        <f>VLOOKUP($J140,reference!$A$1:$E$310,4,FALSE)</f>
        <v>LELA</v>
      </c>
      <c r="O140">
        <v>5308010</v>
      </c>
      <c r="P140" t="s">
        <v>140</v>
      </c>
      <c r="Q140">
        <v>0</v>
      </c>
      <c r="R140">
        <v>15184</v>
      </c>
      <c r="S140">
        <v>15184</v>
      </c>
    </row>
    <row r="141" spans="1:19" x14ac:dyDescent="0.25">
      <c r="A141">
        <v>5308011</v>
      </c>
      <c r="B141" t="s">
        <v>141</v>
      </c>
      <c r="D141">
        <v>8392</v>
      </c>
      <c r="E141">
        <v>8392</v>
      </c>
      <c r="G141">
        <v>139</v>
      </c>
      <c r="H141">
        <v>140</v>
      </c>
      <c r="I141">
        <v>5400</v>
      </c>
      <c r="J141">
        <v>200</v>
      </c>
      <c r="K141">
        <v>0</v>
      </c>
      <c r="L141">
        <f>VLOOKUP($J141,reference!$A$1:$E$310,5,FALSE)</f>
        <v>5311053</v>
      </c>
      <c r="M141" t="str">
        <f>VLOOKUP($J141,reference!$A$1:$E$310,4,FALSE)</f>
        <v>KELIMUTU</v>
      </c>
      <c r="O141">
        <v>5308011</v>
      </c>
      <c r="P141" t="s">
        <v>141</v>
      </c>
      <c r="Q141">
        <v>0</v>
      </c>
      <c r="R141">
        <v>8392</v>
      </c>
      <c r="S141">
        <v>8392</v>
      </c>
    </row>
    <row r="142" spans="1:19" x14ac:dyDescent="0.25">
      <c r="A142">
        <v>5308020</v>
      </c>
      <c r="B142" t="s">
        <v>142</v>
      </c>
      <c r="D142">
        <v>16677</v>
      </c>
      <c r="E142">
        <v>16677</v>
      </c>
      <c r="G142">
        <v>140</v>
      </c>
      <c r="H142">
        <v>141</v>
      </c>
      <c r="I142">
        <v>5444</v>
      </c>
      <c r="J142">
        <v>199</v>
      </c>
      <c r="K142">
        <v>0</v>
      </c>
      <c r="L142">
        <f>VLOOKUP($J142,reference!$A$1:$E$310,5,FALSE)</f>
        <v>5311052</v>
      </c>
      <c r="M142" t="str">
        <f>VLOOKUP($J142,reference!$A$1:$E$310,4,FALSE)</f>
        <v>LIO TIMUR</v>
      </c>
      <c r="O142">
        <v>5308020</v>
      </c>
      <c r="P142" t="s">
        <v>142</v>
      </c>
      <c r="Q142">
        <v>0</v>
      </c>
      <c r="R142">
        <v>16677</v>
      </c>
      <c r="S142">
        <v>16677</v>
      </c>
    </row>
    <row r="143" spans="1:19" x14ac:dyDescent="0.25">
      <c r="A143">
        <v>5308030</v>
      </c>
      <c r="B143" t="s">
        <v>143</v>
      </c>
      <c r="D143">
        <v>9827</v>
      </c>
      <c r="E143">
        <v>9827</v>
      </c>
      <c r="G143">
        <v>141</v>
      </c>
      <c r="H143">
        <v>142</v>
      </c>
      <c r="I143">
        <v>553</v>
      </c>
      <c r="J143">
        <v>248</v>
      </c>
      <c r="K143">
        <v>1</v>
      </c>
      <c r="L143">
        <f>VLOOKUP($J143,reference!$A$1:$E$310,5,FALSE)</f>
        <v>5315032</v>
      </c>
      <c r="M143" t="str">
        <f>VLOOKUP($J143,reference!$A$1:$E$310,4,FALSE)</f>
        <v>LEMBOR SELATAN</v>
      </c>
      <c r="O143">
        <v>5308030</v>
      </c>
      <c r="P143" t="s">
        <v>143</v>
      </c>
      <c r="Q143">
        <v>0</v>
      </c>
      <c r="R143">
        <v>9827</v>
      </c>
      <c r="S143">
        <v>9827</v>
      </c>
    </row>
    <row r="144" spans="1:19" x14ac:dyDescent="0.25">
      <c r="A144">
        <v>5308031</v>
      </c>
      <c r="B144" t="s">
        <v>144</v>
      </c>
      <c r="D144">
        <v>4035</v>
      </c>
      <c r="E144">
        <v>4035</v>
      </c>
      <c r="G144">
        <v>142</v>
      </c>
      <c r="H144">
        <v>143</v>
      </c>
      <c r="I144">
        <v>6451</v>
      </c>
      <c r="J144">
        <v>197</v>
      </c>
      <c r="K144">
        <v>0</v>
      </c>
      <c r="L144">
        <f>VLOOKUP($J144,reference!$A$1:$E$310,5,FALSE)</f>
        <v>5311050</v>
      </c>
      <c r="M144" t="str">
        <f>VLOOKUP($J144,reference!$A$1:$E$310,4,FALSE)</f>
        <v>WOLOWARU</v>
      </c>
      <c r="O144">
        <v>5308031</v>
      </c>
      <c r="P144" t="s">
        <v>144</v>
      </c>
      <c r="Q144">
        <v>0</v>
      </c>
      <c r="R144">
        <v>4035</v>
      </c>
      <c r="S144">
        <v>4035</v>
      </c>
    </row>
    <row r="145" spans="1:19" x14ac:dyDescent="0.25">
      <c r="A145">
        <v>5308040</v>
      </c>
      <c r="B145" t="s">
        <v>145</v>
      </c>
      <c r="D145">
        <v>25026</v>
      </c>
      <c r="E145">
        <v>25026</v>
      </c>
      <c r="G145">
        <v>143</v>
      </c>
      <c r="H145">
        <v>144</v>
      </c>
      <c r="I145">
        <v>11541</v>
      </c>
      <c r="J145">
        <v>211</v>
      </c>
      <c r="K145">
        <v>0</v>
      </c>
      <c r="L145">
        <f>VLOOKUP($J145,reference!$A$1:$E$310,5,FALSE)</f>
        <v>5312020</v>
      </c>
      <c r="M145" t="str">
        <f>VLOOKUP($J145,reference!$A$1:$E$310,4,FALSE)</f>
        <v>BAJAWA</v>
      </c>
      <c r="O145">
        <v>5308040</v>
      </c>
      <c r="P145" t="s">
        <v>145</v>
      </c>
      <c r="Q145">
        <v>0</v>
      </c>
      <c r="R145">
        <v>25026</v>
      </c>
      <c r="S145">
        <v>25026</v>
      </c>
    </row>
    <row r="146" spans="1:19" x14ac:dyDescent="0.25">
      <c r="A146">
        <v>5308050</v>
      </c>
      <c r="B146" t="s">
        <v>146</v>
      </c>
      <c r="D146">
        <v>17991</v>
      </c>
      <c r="E146">
        <v>17991</v>
      </c>
      <c r="G146">
        <v>144</v>
      </c>
      <c r="H146">
        <v>145</v>
      </c>
      <c r="I146">
        <v>16136</v>
      </c>
      <c r="J146">
        <v>208</v>
      </c>
      <c r="K146">
        <v>0</v>
      </c>
      <c r="L146">
        <f>VLOOKUP($J146,reference!$A$1:$E$310,5,FALSE)</f>
        <v>5312010</v>
      </c>
      <c r="M146" t="str">
        <f>VLOOKUP($J146,reference!$A$1:$E$310,4,FALSE)</f>
        <v>AIMERE</v>
      </c>
      <c r="O146">
        <v>5308050</v>
      </c>
      <c r="P146" t="s">
        <v>146</v>
      </c>
      <c r="Q146">
        <v>48</v>
      </c>
      <c r="R146">
        <v>17943</v>
      </c>
      <c r="S146">
        <v>17991</v>
      </c>
    </row>
    <row r="147" spans="1:19" x14ac:dyDescent="0.25">
      <c r="A147">
        <v>5308060</v>
      </c>
      <c r="B147" t="s">
        <v>147</v>
      </c>
      <c r="D147">
        <v>17471</v>
      </c>
      <c r="E147">
        <v>17471</v>
      </c>
      <c r="G147">
        <v>145</v>
      </c>
      <c r="H147">
        <v>146</v>
      </c>
      <c r="I147">
        <v>3</v>
      </c>
      <c r="J147">
        <v>273</v>
      </c>
      <c r="K147">
        <v>1</v>
      </c>
      <c r="L147">
        <f>VLOOKUP($J147,reference!$A$1:$E$310,5,FALSE)</f>
        <v>5318040</v>
      </c>
      <c r="M147" t="str">
        <f>VLOOKUP($J147,reference!$A$1:$E$310,4,FALSE)</f>
        <v>BOAWAE</v>
      </c>
      <c r="O147">
        <v>5308060</v>
      </c>
      <c r="P147" t="s">
        <v>147</v>
      </c>
      <c r="Q147">
        <v>18</v>
      </c>
      <c r="R147">
        <v>17453</v>
      </c>
      <c r="S147">
        <v>17471</v>
      </c>
    </row>
    <row r="148" spans="1:19" x14ac:dyDescent="0.25">
      <c r="A148">
        <v>5308070</v>
      </c>
      <c r="B148" t="s">
        <v>148</v>
      </c>
      <c r="D148">
        <v>11605</v>
      </c>
      <c r="E148">
        <v>11605</v>
      </c>
      <c r="G148">
        <v>146</v>
      </c>
      <c r="H148">
        <v>147</v>
      </c>
      <c r="I148">
        <v>16974</v>
      </c>
      <c r="J148">
        <v>221</v>
      </c>
      <c r="K148">
        <v>0</v>
      </c>
      <c r="L148">
        <f>VLOOKUP($J148,reference!$A$1:$E$310,5,FALSE)</f>
        <v>5313041</v>
      </c>
      <c r="M148" t="str">
        <f>VLOOKUP($J148,reference!$A$1:$E$310,4,FALSE)</f>
        <v>SATAR MESE BARAT</v>
      </c>
      <c r="O148">
        <v>5308070</v>
      </c>
      <c r="P148" t="s">
        <v>148</v>
      </c>
      <c r="Q148">
        <v>0</v>
      </c>
      <c r="R148">
        <v>11605</v>
      </c>
      <c r="S148">
        <v>11605</v>
      </c>
    </row>
    <row r="149" spans="1:19" x14ac:dyDescent="0.25">
      <c r="A149">
        <v>5309010</v>
      </c>
      <c r="B149" t="s">
        <v>149</v>
      </c>
      <c r="D149">
        <v>22188</v>
      </c>
      <c r="E149">
        <v>22188</v>
      </c>
      <c r="G149">
        <v>147</v>
      </c>
      <c r="H149">
        <v>148</v>
      </c>
      <c r="I149">
        <v>9396</v>
      </c>
      <c r="J149">
        <v>212</v>
      </c>
      <c r="K149">
        <v>0</v>
      </c>
      <c r="L149">
        <f>VLOOKUP($J149,reference!$A$1:$E$310,5,FALSE)</f>
        <v>5312030</v>
      </c>
      <c r="M149" t="str">
        <f>VLOOKUP($J149,reference!$A$1:$E$310,4,FALSE)</f>
        <v>GOLEWA</v>
      </c>
      <c r="O149">
        <v>5309010</v>
      </c>
      <c r="P149" t="s">
        <v>149</v>
      </c>
      <c r="Q149">
        <v>0</v>
      </c>
      <c r="R149">
        <v>22188</v>
      </c>
      <c r="S149">
        <v>22188</v>
      </c>
    </row>
    <row r="150" spans="1:19" x14ac:dyDescent="0.25">
      <c r="A150">
        <v>5309011</v>
      </c>
      <c r="B150" t="s">
        <v>150</v>
      </c>
      <c r="D150">
        <v>15269</v>
      </c>
      <c r="E150">
        <v>15269</v>
      </c>
      <c r="G150">
        <v>148</v>
      </c>
      <c r="H150">
        <v>149</v>
      </c>
      <c r="I150">
        <v>4</v>
      </c>
      <c r="J150">
        <v>212</v>
      </c>
      <c r="K150">
        <v>1</v>
      </c>
      <c r="L150">
        <f>VLOOKUP($J150,reference!$A$1:$E$310,5,FALSE)</f>
        <v>5312030</v>
      </c>
      <c r="M150" t="str">
        <f>VLOOKUP($J150,reference!$A$1:$E$310,4,FALSE)</f>
        <v>GOLEWA</v>
      </c>
      <c r="O150">
        <v>5309011</v>
      </c>
      <c r="P150" t="s">
        <v>150</v>
      </c>
      <c r="Q150">
        <v>0</v>
      </c>
      <c r="R150">
        <v>15269</v>
      </c>
      <c r="S150">
        <v>15269</v>
      </c>
    </row>
    <row r="151" spans="1:19" x14ac:dyDescent="0.25">
      <c r="A151">
        <v>5309012</v>
      </c>
      <c r="B151" t="s">
        <v>151</v>
      </c>
      <c r="D151">
        <v>10819</v>
      </c>
      <c r="E151">
        <v>10819</v>
      </c>
      <c r="G151">
        <v>149</v>
      </c>
      <c r="H151">
        <v>150</v>
      </c>
      <c r="I151">
        <v>6597</v>
      </c>
      <c r="J151">
        <v>214</v>
      </c>
      <c r="K151">
        <v>0</v>
      </c>
      <c r="L151">
        <f>VLOOKUP($J151,reference!$A$1:$E$310,5,FALSE)</f>
        <v>5312032</v>
      </c>
      <c r="M151" t="str">
        <f>VLOOKUP($J151,reference!$A$1:$E$310,4,FALSE)</f>
        <v>GOLEWA BARAT</v>
      </c>
      <c r="O151">
        <v>5309012</v>
      </c>
      <c r="P151" t="s">
        <v>151</v>
      </c>
      <c r="Q151">
        <v>0</v>
      </c>
      <c r="R151">
        <v>10819</v>
      </c>
      <c r="S151">
        <v>10819</v>
      </c>
    </row>
    <row r="152" spans="1:19" x14ac:dyDescent="0.25">
      <c r="A152">
        <v>5309020</v>
      </c>
      <c r="B152" t="s">
        <v>152</v>
      </c>
      <c r="D152">
        <v>24822</v>
      </c>
      <c r="E152">
        <v>24822</v>
      </c>
      <c r="G152">
        <v>150</v>
      </c>
      <c r="H152">
        <v>151</v>
      </c>
      <c r="I152">
        <v>149</v>
      </c>
      <c r="J152">
        <v>214</v>
      </c>
      <c r="K152">
        <v>1</v>
      </c>
      <c r="L152">
        <f>VLOOKUP($J152,reference!$A$1:$E$310,5,FALSE)</f>
        <v>5312032</v>
      </c>
      <c r="M152" t="str">
        <f>VLOOKUP($J152,reference!$A$1:$E$310,4,FALSE)</f>
        <v>GOLEWA BARAT</v>
      </c>
      <c r="O152">
        <v>5309020</v>
      </c>
      <c r="P152" t="s">
        <v>152</v>
      </c>
      <c r="Q152">
        <v>0</v>
      </c>
      <c r="R152">
        <v>24822</v>
      </c>
      <c r="S152">
        <v>24822</v>
      </c>
    </row>
    <row r="153" spans="1:19" x14ac:dyDescent="0.25">
      <c r="A153">
        <v>5309021</v>
      </c>
      <c r="B153" t="s">
        <v>153</v>
      </c>
      <c r="D153">
        <v>8832</v>
      </c>
      <c r="E153">
        <v>8832</v>
      </c>
      <c r="G153">
        <v>151</v>
      </c>
      <c r="H153">
        <v>152</v>
      </c>
      <c r="I153">
        <v>474</v>
      </c>
      <c r="J153">
        <v>277</v>
      </c>
      <c r="K153">
        <v>1</v>
      </c>
      <c r="L153">
        <f>VLOOKUP($J153,reference!$A$1:$E$310,5,FALSE)</f>
        <v>5319010</v>
      </c>
      <c r="M153" t="str">
        <f>VLOOKUP($J153,reference!$A$1:$E$310,4,FALSE)</f>
        <v>BORONG</v>
      </c>
      <c r="O153">
        <v>5309021</v>
      </c>
      <c r="P153" t="s">
        <v>153</v>
      </c>
      <c r="Q153">
        <v>0</v>
      </c>
      <c r="R153">
        <v>8832</v>
      </c>
      <c r="S153">
        <v>8832</v>
      </c>
    </row>
    <row r="154" spans="1:19" x14ac:dyDescent="0.25">
      <c r="A154">
        <v>5309030</v>
      </c>
      <c r="B154" t="s">
        <v>154</v>
      </c>
      <c r="D154">
        <v>4911</v>
      </c>
      <c r="E154">
        <v>4911</v>
      </c>
      <c r="G154">
        <v>152</v>
      </c>
      <c r="H154">
        <v>153</v>
      </c>
      <c r="I154">
        <v>63</v>
      </c>
      <c r="J154">
        <v>211</v>
      </c>
      <c r="K154">
        <v>1</v>
      </c>
      <c r="L154">
        <f>VLOOKUP($J154,reference!$A$1:$E$310,5,FALSE)</f>
        <v>5312020</v>
      </c>
      <c r="M154" t="str">
        <f>VLOOKUP($J154,reference!$A$1:$E$310,4,FALSE)</f>
        <v>BAJAWA</v>
      </c>
      <c r="O154">
        <v>5309030</v>
      </c>
      <c r="P154" t="s">
        <v>154</v>
      </c>
      <c r="Q154">
        <v>0</v>
      </c>
      <c r="R154">
        <v>4911</v>
      </c>
      <c r="S154">
        <v>4911</v>
      </c>
    </row>
    <row r="155" spans="1:19" x14ac:dyDescent="0.25">
      <c r="A155">
        <v>5309031</v>
      </c>
      <c r="B155" t="s">
        <v>155</v>
      </c>
      <c r="D155">
        <v>6768</v>
      </c>
      <c r="E155">
        <v>6768</v>
      </c>
      <c r="G155">
        <v>153</v>
      </c>
      <c r="H155">
        <v>154</v>
      </c>
      <c r="I155">
        <v>5199</v>
      </c>
      <c r="J155">
        <v>196</v>
      </c>
      <c r="K155">
        <v>0</v>
      </c>
      <c r="L155">
        <f>VLOOKUP($J155,reference!$A$1:$E$310,5,FALSE)</f>
        <v>5311041</v>
      </c>
      <c r="M155" t="str">
        <f>VLOOKUP($J155,reference!$A$1:$E$310,4,FALSE)</f>
        <v>NDONA TIMUR</v>
      </c>
      <c r="O155">
        <v>5309031</v>
      </c>
      <c r="P155" t="s">
        <v>155</v>
      </c>
      <c r="Q155">
        <v>0</v>
      </c>
      <c r="R155">
        <v>6768</v>
      </c>
      <c r="S155">
        <v>6768</v>
      </c>
    </row>
    <row r="156" spans="1:19" x14ac:dyDescent="0.25">
      <c r="A156">
        <v>5309032</v>
      </c>
      <c r="B156" t="s">
        <v>156</v>
      </c>
      <c r="D156">
        <v>8402</v>
      </c>
      <c r="E156">
        <v>8402</v>
      </c>
      <c r="G156">
        <v>154</v>
      </c>
      <c r="H156">
        <v>155</v>
      </c>
      <c r="I156">
        <v>1750</v>
      </c>
      <c r="J156">
        <v>192</v>
      </c>
      <c r="K156">
        <v>0</v>
      </c>
      <c r="L156">
        <f>VLOOKUP($J156,reference!$A$1:$E$310,5,FALSE)</f>
        <v>5311031</v>
      </c>
      <c r="M156" t="str">
        <f>VLOOKUP($J156,reference!$A$1:$E$310,4,FALSE)</f>
        <v>ENDE TIMUR</v>
      </c>
      <c r="O156">
        <v>5309032</v>
      </c>
      <c r="P156" t="s">
        <v>156</v>
      </c>
      <c r="Q156">
        <v>0</v>
      </c>
      <c r="R156">
        <v>8402</v>
      </c>
      <c r="S156">
        <v>8402</v>
      </c>
    </row>
    <row r="157" spans="1:19" x14ac:dyDescent="0.25">
      <c r="A157">
        <v>5309040</v>
      </c>
      <c r="B157" t="s">
        <v>157</v>
      </c>
      <c r="D157">
        <v>12085</v>
      </c>
      <c r="E157">
        <v>12085</v>
      </c>
      <c r="G157">
        <v>155</v>
      </c>
      <c r="H157">
        <v>156</v>
      </c>
      <c r="I157">
        <v>652</v>
      </c>
      <c r="J157">
        <v>221</v>
      </c>
      <c r="K157">
        <v>1</v>
      </c>
      <c r="L157">
        <f>VLOOKUP($J157,reference!$A$1:$E$310,5,FALSE)</f>
        <v>5313041</v>
      </c>
      <c r="M157" t="str">
        <f>VLOOKUP($J157,reference!$A$1:$E$310,4,FALSE)</f>
        <v>SATAR MESE BARAT</v>
      </c>
      <c r="O157">
        <v>5309040</v>
      </c>
      <c r="P157" t="s">
        <v>157</v>
      </c>
      <c r="Q157">
        <v>0</v>
      </c>
      <c r="R157">
        <v>12085</v>
      </c>
      <c r="S157">
        <v>12085</v>
      </c>
    </row>
    <row r="158" spans="1:19" x14ac:dyDescent="0.25">
      <c r="A158">
        <v>5309041</v>
      </c>
      <c r="B158" t="s">
        <v>158</v>
      </c>
      <c r="D158">
        <v>3103</v>
      </c>
      <c r="E158">
        <v>3103</v>
      </c>
      <c r="G158">
        <v>156</v>
      </c>
      <c r="H158">
        <v>157</v>
      </c>
      <c r="I158">
        <v>3873</v>
      </c>
      <c r="J158">
        <v>198</v>
      </c>
      <c r="K158">
        <v>0</v>
      </c>
      <c r="L158">
        <f>VLOOKUP($J158,reference!$A$1:$E$310,5,FALSE)</f>
        <v>5311051</v>
      </c>
      <c r="M158" t="str">
        <f>VLOOKUP($J158,reference!$A$1:$E$310,4,FALSE)</f>
        <v>WOLOJITA</v>
      </c>
      <c r="O158">
        <v>5309041</v>
      </c>
      <c r="P158" t="s">
        <v>158</v>
      </c>
      <c r="Q158">
        <v>0</v>
      </c>
      <c r="R158">
        <v>3103</v>
      </c>
      <c r="S158">
        <v>3103</v>
      </c>
    </row>
    <row r="159" spans="1:19" x14ac:dyDescent="0.25">
      <c r="A159">
        <v>5309050</v>
      </c>
      <c r="B159" t="s">
        <v>159</v>
      </c>
      <c r="D159">
        <v>6593</v>
      </c>
      <c r="E159">
        <v>6593</v>
      </c>
      <c r="G159">
        <v>157</v>
      </c>
      <c r="H159">
        <v>158</v>
      </c>
      <c r="I159">
        <v>9236</v>
      </c>
      <c r="J159">
        <v>195</v>
      </c>
      <c r="K159">
        <v>0</v>
      </c>
      <c r="L159">
        <f>VLOOKUP($J159,reference!$A$1:$E$310,5,FALSE)</f>
        <v>5311040</v>
      </c>
      <c r="M159" t="str">
        <f>VLOOKUP($J159,reference!$A$1:$E$310,4,FALSE)</f>
        <v>NDONA</v>
      </c>
      <c r="O159">
        <v>5309050</v>
      </c>
      <c r="P159" t="s">
        <v>159</v>
      </c>
      <c r="Q159">
        <v>0</v>
      </c>
      <c r="R159">
        <v>6593</v>
      </c>
      <c r="S159">
        <v>6593</v>
      </c>
    </row>
    <row r="160" spans="1:19" x14ac:dyDescent="0.25">
      <c r="A160">
        <v>5309060</v>
      </c>
      <c r="B160" t="s">
        <v>160</v>
      </c>
      <c r="D160">
        <v>8475</v>
      </c>
      <c r="E160">
        <v>8475</v>
      </c>
      <c r="G160">
        <v>158</v>
      </c>
      <c r="H160">
        <v>159</v>
      </c>
      <c r="I160">
        <v>2700</v>
      </c>
      <c r="J160">
        <v>201</v>
      </c>
      <c r="K160">
        <v>0</v>
      </c>
      <c r="L160">
        <f>VLOOKUP($J160,reference!$A$1:$E$310,5,FALSE)</f>
        <v>5311054</v>
      </c>
      <c r="M160" t="str">
        <f>VLOOKUP($J160,reference!$A$1:$E$310,4,FALSE)</f>
        <v>NDORI</v>
      </c>
      <c r="O160">
        <v>5309060</v>
      </c>
      <c r="P160" t="s">
        <v>160</v>
      </c>
      <c r="Q160">
        <v>0</v>
      </c>
      <c r="R160">
        <v>8475</v>
      </c>
      <c r="S160">
        <v>8475</v>
      </c>
    </row>
    <row r="161" spans="1:19" x14ac:dyDescent="0.25">
      <c r="A161">
        <v>5309061</v>
      </c>
      <c r="B161" t="s">
        <v>161</v>
      </c>
      <c r="D161">
        <v>8372</v>
      </c>
      <c r="E161">
        <v>8372</v>
      </c>
      <c r="G161">
        <v>159</v>
      </c>
      <c r="H161">
        <v>160</v>
      </c>
      <c r="I161">
        <v>1774</v>
      </c>
      <c r="J161">
        <v>194</v>
      </c>
      <c r="K161">
        <v>0</v>
      </c>
      <c r="L161">
        <f>VLOOKUP($J161,reference!$A$1:$E$310,5,FALSE)</f>
        <v>5311033</v>
      </c>
      <c r="M161" t="str">
        <f>VLOOKUP($J161,reference!$A$1:$E$310,4,FALSE)</f>
        <v>ENDE UTARA</v>
      </c>
      <c r="O161">
        <v>5309061</v>
      </c>
      <c r="P161" t="s">
        <v>161</v>
      </c>
      <c r="Q161">
        <v>0</v>
      </c>
      <c r="R161">
        <v>8372</v>
      </c>
      <c r="S161">
        <v>8372</v>
      </c>
    </row>
    <row r="162" spans="1:19" x14ac:dyDescent="0.25">
      <c r="A162">
        <v>5309062</v>
      </c>
      <c r="B162" t="s">
        <v>162</v>
      </c>
      <c r="D162">
        <v>3756</v>
      </c>
      <c r="E162">
        <v>3756</v>
      </c>
      <c r="G162">
        <v>160</v>
      </c>
      <c r="H162">
        <v>161</v>
      </c>
      <c r="I162">
        <v>10637</v>
      </c>
      <c r="J162">
        <v>270</v>
      </c>
      <c r="K162">
        <v>0</v>
      </c>
      <c r="L162">
        <f>VLOOKUP($J162,reference!$A$1:$E$310,5,FALSE)</f>
        <v>5318010</v>
      </c>
      <c r="M162" t="str">
        <f>VLOOKUP($J162,reference!$A$1:$E$310,4,FALSE)</f>
        <v>MAUPONGGO</v>
      </c>
      <c r="O162">
        <v>5309062</v>
      </c>
      <c r="P162" t="s">
        <v>162</v>
      </c>
      <c r="Q162">
        <v>0</v>
      </c>
      <c r="R162">
        <v>3756</v>
      </c>
      <c r="S162">
        <v>3756</v>
      </c>
    </row>
    <row r="163" spans="1:19" x14ac:dyDescent="0.25">
      <c r="A163">
        <v>5309070</v>
      </c>
      <c r="B163" t="s">
        <v>163</v>
      </c>
      <c r="D163">
        <v>8443</v>
      </c>
      <c r="E163">
        <v>8443</v>
      </c>
      <c r="G163">
        <v>161</v>
      </c>
      <c r="H163">
        <v>162</v>
      </c>
      <c r="I163">
        <v>6696</v>
      </c>
      <c r="J163">
        <v>271</v>
      </c>
      <c r="K163">
        <v>0</v>
      </c>
      <c r="L163">
        <f>VLOOKUP($J163,reference!$A$1:$E$310,5,FALSE)</f>
        <v>5318020</v>
      </c>
      <c r="M163" t="str">
        <f>VLOOKUP($J163,reference!$A$1:$E$310,4,FALSE)</f>
        <v>KEO TENGAH</v>
      </c>
      <c r="O163">
        <v>5309070</v>
      </c>
      <c r="P163" t="s">
        <v>163</v>
      </c>
      <c r="Q163">
        <v>0</v>
      </c>
      <c r="R163">
        <v>8443</v>
      </c>
      <c r="S163">
        <v>8443</v>
      </c>
    </row>
    <row r="164" spans="1:19" x14ac:dyDescent="0.25">
      <c r="A164">
        <v>5309071</v>
      </c>
      <c r="B164" t="s">
        <v>164</v>
      </c>
      <c r="D164">
        <v>4971</v>
      </c>
      <c r="E164">
        <v>4971</v>
      </c>
      <c r="G164">
        <v>162</v>
      </c>
      <c r="H164">
        <v>163</v>
      </c>
      <c r="I164">
        <v>569</v>
      </c>
      <c r="J164">
        <v>193</v>
      </c>
      <c r="K164">
        <v>0</v>
      </c>
      <c r="L164">
        <f>VLOOKUP($J164,reference!$A$1:$E$310,5,FALSE)</f>
        <v>5311032</v>
      </c>
      <c r="M164" t="str">
        <f>VLOOKUP($J164,reference!$A$1:$E$310,4,FALSE)</f>
        <v>ENDE TENGAH</v>
      </c>
      <c r="O164">
        <v>5309071</v>
      </c>
      <c r="P164" t="s">
        <v>164</v>
      </c>
      <c r="Q164">
        <v>0</v>
      </c>
      <c r="R164">
        <v>4971</v>
      </c>
      <c r="S164">
        <v>4971</v>
      </c>
    </row>
    <row r="165" spans="1:19" x14ac:dyDescent="0.25">
      <c r="A165">
        <v>5309072</v>
      </c>
      <c r="B165" t="s">
        <v>165</v>
      </c>
      <c r="D165">
        <v>6577</v>
      </c>
      <c r="E165">
        <v>6577</v>
      </c>
      <c r="G165">
        <v>163</v>
      </c>
      <c r="H165">
        <v>164</v>
      </c>
      <c r="I165">
        <v>8789</v>
      </c>
      <c r="J165">
        <v>213</v>
      </c>
      <c r="K165">
        <v>0</v>
      </c>
      <c r="L165">
        <f>VLOOKUP($J165,reference!$A$1:$E$310,5,FALSE)</f>
        <v>5312031</v>
      </c>
      <c r="M165" t="str">
        <f>VLOOKUP($J165,reference!$A$1:$E$310,4,FALSE)</f>
        <v>GOLEWA SELATAN</v>
      </c>
      <c r="O165">
        <v>5309072</v>
      </c>
      <c r="P165" t="s">
        <v>165</v>
      </c>
      <c r="Q165">
        <v>0</v>
      </c>
      <c r="R165">
        <v>6577</v>
      </c>
      <c r="S165">
        <v>6577</v>
      </c>
    </row>
    <row r="166" spans="1:19" x14ac:dyDescent="0.25">
      <c r="A166">
        <v>5309073</v>
      </c>
      <c r="B166" t="s">
        <v>166</v>
      </c>
      <c r="D166">
        <v>3983</v>
      </c>
      <c r="E166">
        <v>3983</v>
      </c>
      <c r="G166">
        <v>164</v>
      </c>
      <c r="H166">
        <v>165</v>
      </c>
      <c r="I166">
        <v>1967</v>
      </c>
      <c r="J166">
        <v>191</v>
      </c>
      <c r="K166">
        <v>0</v>
      </c>
      <c r="L166">
        <f>VLOOKUP($J166,reference!$A$1:$E$310,5,FALSE)</f>
        <v>5311030</v>
      </c>
      <c r="M166" t="str">
        <f>VLOOKUP($J166,reference!$A$1:$E$310,4,FALSE)</f>
        <v>ENDE SELATAN</v>
      </c>
      <c r="O166">
        <v>5309073</v>
      </c>
      <c r="P166" t="s">
        <v>166</v>
      </c>
      <c r="Q166">
        <v>0</v>
      </c>
      <c r="R166">
        <v>3983</v>
      </c>
      <c r="S166">
        <v>3983</v>
      </c>
    </row>
    <row r="167" spans="1:19" x14ac:dyDescent="0.25">
      <c r="A167">
        <v>5309074</v>
      </c>
      <c r="B167" t="s">
        <v>167</v>
      </c>
      <c r="D167">
        <v>6350</v>
      </c>
      <c r="E167">
        <v>6350</v>
      </c>
      <c r="G167">
        <v>165</v>
      </c>
      <c r="H167">
        <v>166</v>
      </c>
      <c r="I167">
        <v>1036</v>
      </c>
      <c r="J167">
        <v>188</v>
      </c>
      <c r="K167">
        <v>0</v>
      </c>
      <c r="L167">
        <f>VLOOKUP($J167,reference!$A$1:$E$310,5,FALSE)</f>
        <v>5311011</v>
      </c>
      <c r="M167" t="str">
        <f>VLOOKUP($J167,reference!$A$1:$E$310,4,FALSE)</f>
        <v>PULAU ENDE</v>
      </c>
      <c r="O167">
        <v>5309074</v>
      </c>
      <c r="P167" t="s">
        <v>167</v>
      </c>
      <c r="Q167">
        <v>0</v>
      </c>
      <c r="R167">
        <v>6350</v>
      </c>
      <c r="S167">
        <v>6350</v>
      </c>
    </row>
    <row r="168" spans="1:19" x14ac:dyDescent="0.25">
      <c r="A168">
        <v>5310010</v>
      </c>
      <c r="B168" t="s">
        <v>168</v>
      </c>
      <c r="D168">
        <v>7873</v>
      </c>
      <c r="E168">
        <v>7873</v>
      </c>
      <c r="G168">
        <v>166</v>
      </c>
      <c r="H168">
        <v>167</v>
      </c>
      <c r="I168">
        <v>4718</v>
      </c>
      <c r="J168">
        <v>209</v>
      </c>
      <c r="K168">
        <v>0</v>
      </c>
      <c r="L168">
        <f>VLOOKUP($J168,reference!$A$1:$E$310,5,FALSE)</f>
        <v>5312011</v>
      </c>
      <c r="M168" t="str">
        <f>VLOOKUP($J168,reference!$A$1:$E$310,4,FALSE)</f>
        <v>JEREBUU</v>
      </c>
      <c r="O168">
        <v>5310010</v>
      </c>
      <c r="P168" t="s">
        <v>168</v>
      </c>
      <c r="Q168">
        <v>0</v>
      </c>
      <c r="R168">
        <v>7873</v>
      </c>
      <c r="S168">
        <v>7873</v>
      </c>
    </row>
    <row r="169" spans="1:19" x14ac:dyDescent="0.25">
      <c r="A169">
        <v>5310011</v>
      </c>
      <c r="B169" t="s">
        <v>169</v>
      </c>
      <c r="D169">
        <v>11085</v>
      </c>
      <c r="E169">
        <v>11085</v>
      </c>
      <c r="G169">
        <v>167</v>
      </c>
      <c r="H169">
        <v>168</v>
      </c>
      <c r="I169">
        <v>7007</v>
      </c>
      <c r="J169">
        <v>210</v>
      </c>
      <c r="K169">
        <v>0</v>
      </c>
      <c r="L169">
        <f>VLOOKUP($J169,reference!$A$1:$E$310,5,FALSE)</f>
        <v>5312012</v>
      </c>
      <c r="M169" t="str">
        <f>VLOOKUP($J169,reference!$A$1:$E$310,4,FALSE)</f>
        <v>INERIE</v>
      </c>
      <c r="O169">
        <v>5310011</v>
      </c>
      <c r="P169" t="s">
        <v>169</v>
      </c>
      <c r="Q169">
        <v>0</v>
      </c>
      <c r="R169">
        <v>11085</v>
      </c>
      <c r="S169">
        <v>11085</v>
      </c>
    </row>
    <row r="170" spans="1:19" x14ac:dyDescent="0.25">
      <c r="A170">
        <v>5310012</v>
      </c>
      <c r="B170" t="s">
        <v>170</v>
      </c>
      <c r="D170">
        <v>7718</v>
      </c>
      <c r="E170">
        <v>7718</v>
      </c>
      <c r="G170">
        <v>168</v>
      </c>
      <c r="H170">
        <v>169</v>
      </c>
      <c r="I170">
        <v>20003</v>
      </c>
      <c r="J170">
        <v>116</v>
      </c>
      <c r="K170">
        <v>0</v>
      </c>
      <c r="L170">
        <f>VLOOKUP($J170,reference!$A$1:$E$310,5,FALSE)</f>
        <v>5306070</v>
      </c>
      <c r="M170" t="str">
        <f>VLOOKUP($J170,reference!$A$1:$E$310,4,FALSE)</f>
        <v>TASIFETO TIMUR</v>
      </c>
      <c r="O170">
        <v>5310012</v>
      </c>
      <c r="P170" t="s">
        <v>170</v>
      </c>
      <c r="Q170">
        <v>0</v>
      </c>
      <c r="R170">
        <v>7718</v>
      </c>
      <c r="S170">
        <v>7718</v>
      </c>
    </row>
    <row r="171" spans="1:19" x14ac:dyDescent="0.25">
      <c r="A171">
        <v>5310020</v>
      </c>
      <c r="B171" t="s">
        <v>171</v>
      </c>
      <c r="D171">
        <v>4650</v>
      </c>
      <c r="E171">
        <v>4650</v>
      </c>
      <c r="G171">
        <v>169</v>
      </c>
      <c r="H171">
        <v>170</v>
      </c>
      <c r="I171">
        <v>6907</v>
      </c>
      <c r="J171">
        <v>117</v>
      </c>
      <c r="K171">
        <v>0</v>
      </c>
      <c r="L171">
        <f>VLOOKUP($J171,reference!$A$1:$E$310,5,FALSE)</f>
        <v>5306071</v>
      </c>
      <c r="M171" t="str">
        <f>VLOOKUP($J171,reference!$A$1:$E$310,4,FALSE)</f>
        <v>RAIHAT</v>
      </c>
      <c r="O171">
        <v>5310020</v>
      </c>
      <c r="P171" t="s">
        <v>171</v>
      </c>
      <c r="Q171">
        <v>0</v>
      </c>
      <c r="R171">
        <v>4650</v>
      </c>
      <c r="S171">
        <v>4650</v>
      </c>
    </row>
    <row r="172" spans="1:19" x14ac:dyDescent="0.25">
      <c r="A172">
        <v>5310030</v>
      </c>
      <c r="B172" t="s">
        <v>172</v>
      </c>
      <c r="D172">
        <v>4692</v>
      </c>
      <c r="E172">
        <v>4692</v>
      </c>
      <c r="G172">
        <v>170</v>
      </c>
      <c r="H172">
        <v>171</v>
      </c>
      <c r="I172">
        <v>10657</v>
      </c>
      <c r="J172">
        <v>111</v>
      </c>
      <c r="K172">
        <v>0</v>
      </c>
      <c r="L172">
        <f>VLOOKUP($J172,reference!$A$1:$E$310,5,FALSE)</f>
        <v>5306051</v>
      </c>
      <c r="M172" t="str">
        <f>VLOOKUP($J172,reference!$A$1:$E$310,4,FALSE)</f>
        <v>KAKULUK MESAK</v>
      </c>
      <c r="O172">
        <v>5310030</v>
      </c>
      <c r="P172" t="s">
        <v>172</v>
      </c>
      <c r="Q172">
        <v>0</v>
      </c>
      <c r="R172">
        <v>4692</v>
      </c>
      <c r="S172">
        <v>4692</v>
      </c>
    </row>
    <row r="173" spans="1:19" x14ac:dyDescent="0.25">
      <c r="A173">
        <v>5310031</v>
      </c>
      <c r="B173" t="s">
        <v>173</v>
      </c>
      <c r="D173">
        <v>5124</v>
      </c>
      <c r="E173">
        <v>5124</v>
      </c>
      <c r="G173">
        <v>171</v>
      </c>
      <c r="H173">
        <v>172</v>
      </c>
      <c r="I173">
        <v>765</v>
      </c>
      <c r="J173">
        <v>117</v>
      </c>
      <c r="K173">
        <v>1</v>
      </c>
      <c r="L173">
        <f>VLOOKUP($J173,reference!$A$1:$E$310,5,FALSE)</f>
        <v>5306071</v>
      </c>
      <c r="M173" t="str">
        <f>VLOOKUP($J173,reference!$A$1:$E$310,4,FALSE)</f>
        <v>RAIHAT</v>
      </c>
      <c r="O173">
        <v>5310031</v>
      </c>
      <c r="P173" t="s">
        <v>173</v>
      </c>
      <c r="Q173">
        <v>0</v>
      </c>
      <c r="R173">
        <v>5124</v>
      </c>
      <c r="S173">
        <v>5124</v>
      </c>
    </row>
    <row r="174" spans="1:19" x14ac:dyDescent="0.25">
      <c r="A174">
        <v>5310032</v>
      </c>
      <c r="B174" t="s">
        <v>174</v>
      </c>
      <c r="D174">
        <v>7343</v>
      </c>
      <c r="E174">
        <v>7343</v>
      </c>
      <c r="G174">
        <v>172</v>
      </c>
      <c r="H174">
        <v>173</v>
      </c>
      <c r="I174">
        <v>8771</v>
      </c>
      <c r="J174">
        <v>119</v>
      </c>
      <c r="K174">
        <v>0</v>
      </c>
      <c r="L174">
        <f>VLOOKUP($J174,reference!$A$1:$E$310,5,FALSE)</f>
        <v>5306080</v>
      </c>
      <c r="M174" t="str">
        <f>VLOOKUP($J174,reference!$A$1:$E$310,4,FALSE)</f>
        <v>LAMAKNEN</v>
      </c>
      <c r="O174">
        <v>5310032</v>
      </c>
      <c r="P174" t="s">
        <v>174</v>
      </c>
      <c r="Q174">
        <v>0</v>
      </c>
      <c r="R174">
        <v>7343</v>
      </c>
      <c r="S174">
        <v>7343</v>
      </c>
    </row>
    <row r="175" spans="1:19" x14ac:dyDescent="0.25">
      <c r="A175">
        <v>5310040</v>
      </c>
      <c r="B175" t="s">
        <v>175</v>
      </c>
      <c r="C175">
        <v>41</v>
      </c>
      <c r="D175">
        <v>27669</v>
      </c>
      <c r="E175">
        <v>27710</v>
      </c>
      <c r="G175">
        <v>173</v>
      </c>
      <c r="H175">
        <v>174</v>
      </c>
      <c r="I175">
        <v>432</v>
      </c>
      <c r="J175">
        <v>119</v>
      </c>
      <c r="K175">
        <v>1</v>
      </c>
      <c r="L175">
        <f>VLOOKUP($J175,reference!$A$1:$E$310,5,FALSE)</f>
        <v>5306080</v>
      </c>
      <c r="M175" t="str">
        <f>VLOOKUP($J175,reference!$A$1:$E$310,4,FALSE)</f>
        <v>LAMAKNEN</v>
      </c>
      <c r="O175">
        <v>5310040</v>
      </c>
      <c r="P175" t="s">
        <v>175</v>
      </c>
      <c r="Q175">
        <v>137</v>
      </c>
      <c r="R175">
        <v>27573</v>
      </c>
      <c r="S175">
        <v>27710</v>
      </c>
    </row>
    <row r="176" spans="1:19" x14ac:dyDescent="0.25">
      <c r="A176">
        <v>5310041</v>
      </c>
      <c r="B176" t="s">
        <v>176</v>
      </c>
      <c r="D176">
        <v>24264</v>
      </c>
      <c r="E176">
        <v>24264</v>
      </c>
      <c r="G176">
        <v>174</v>
      </c>
      <c r="H176">
        <v>175</v>
      </c>
      <c r="I176">
        <v>28634</v>
      </c>
      <c r="J176">
        <v>107</v>
      </c>
      <c r="K176">
        <v>0</v>
      </c>
      <c r="L176">
        <f>VLOOKUP($J176,reference!$A$1:$E$310,5,FALSE)</f>
        <v>5305061</v>
      </c>
      <c r="M176" t="str">
        <f>VLOOKUP($J176,reference!$A$1:$E$310,4,FALSE)</f>
        <v>BIBOKI ANLEU</v>
      </c>
      <c r="O176">
        <v>5310041</v>
      </c>
      <c r="P176" t="s">
        <v>176</v>
      </c>
      <c r="Q176">
        <v>57</v>
      </c>
      <c r="R176">
        <v>24207</v>
      </c>
      <c r="S176">
        <v>24264</v>
      </c>
    </row>
    <row r="177" spans="1:19" x14ac:dyDescent="0.25">
      <c r="A177">
        <v>5310042</v>
      </c>
      <c r="B177" t="s">
        <v>177</v>
      </c>
      <c r="D177">
        <v>13294</v>
      </c>
      <c r="E177">
        <v>13294</v>
      </c>
      <c r="G177">
        <v>175</v>
      </c>
      <c r="H177">
        <v>176</v>
      </c>
      <c r="I177">
        <v>6070</v>
      </c>
      <c r="J177">
        <v>118</v>
      </c>
      <c r="K177">
        <v>0</v>
      </c>
      <c r="L177">
        <f>VLOOKUP($J177,reference!$A$1:$E$310,5,FALSE)</f>
        <v>5306072</v>
      </c>
      <c r="M177" t="str">
        <f>VLOOKUP($J177,reference!$A$1:$E$310,4,FALSE)</f>
        <v>LASIOLAT</v>
      </c>
      <c r="O177">
        <v>5310042</v>
      </c>
      <c r="P177" t="s">
        <v>177</v>
      </c>
      <c r="Q177">
        <v>39</v>
      </c>
      <c r="R177">
        <v>13255</v>
      </c>
      <c r="S177">
        <v>13294</v>
      </c>
    </row>
    <row r="178" spans="1:19" x14ac:dyDescent="0.25">
      <c r="A178">
        <v>5310050</v>
      </c>
      <c r="B178" t="s">
        <v>178</v>
      </c>
      <c r="D178">
        <v>2033</v>
      </c>
      <c r="E178">
        <v>2033</v>
      </c>
      <c r="G178">
        <v>176</v>
      </c>
      <c r="H178">
        <v>177</v>
      </c>
      <c r="I178">
        <v>153</v>
      </c>
      <c r="J178">
        <v>111</v>
      </c>
      <c r="K178">
        <v>1</v>
      </c>
      <c r="L178">
        <f>VLOOKUP($J178,reference!$A$1:$E$310,5,FALSE)</f>
        <v>5306051</v>
      </c>
      <c r="M178" t="str">
        <f>VLOOKUP($J178,reference!$A$1:$E$310,4,FALSE)</f>
        <v>KAKULUK MESAK</v>
      </c>
      <c r="O178">
        <v>5310050</v>
      </c>
      <c r="P178" t="s">
        <v>178</v>
      </c>
      <c r="Q178">
        <v>0</v>
      </c>
      <c r="R178">
        <v>2033</v>
      </c>
      <c r="S178">
        <v>2033</v>
      </c>
    </row>
    <row r="179" spans="1:19" x14ac:dyDescent="0.25">
      <c r="A179">
        <v>5310051</v>
      </c>
      <c r="B179" t="s">
        <v>179</v>
      </c>
      <c r="D179">
        <v>1850</v>
      </c>
      <c r="E179">
        <v>1850</v>
      </c>
      <c r="G179">
        <v>177</v>
      </c>
      <c r="H179">
        <v>178</v>
      </c>
      <c r="I179">
        <v>557</v>
      </c>
      <c r="J179">
        <v>107</v>
      </c>
      <c r="K179">
        <v>1</v>
      </c>
      <c r="L179">
        <f>VLOOKUP($J179,reference!$A$1:$E$310,5,FALSE)</f>
        <v>5305061</v>
      </c>
      <c r="M179" t="str">
        <f>VLOOKUP($J179,reference!$A$1:$E$310,4,FALSE)</f>
        <v>BIBOKI ANLEU</v>
      </c>
      <c r="O179">
        <v>5310051</v>
      </c>
      <c r="P179" t="s">
        <v>179</v>
      </c>
      <c r="Q179">
        <v>0</v>
      </c>
      <c r="R179">
        <v>1850</v>
      </c>
      <c r="S179">
        <v>1850</v>
      </c>
    </row>
    <row r="180" spans="1:19" x14ac:dyDescent="0.25">
      <c r="A180">
        <v>5310052</v>
      </c>
      <c r="B180" t="s">
        <v>180</v>
      </c>
      <c r="D180">
        <v>3916</v>
      </c>
      <c r="E180">
        <v>3916</v>
      </c>
      <c r="G180">
        <v>178</v>
      </c>
      <c r="H180">
        <v>179</v>
      </c>
      <c r="I180">
        <v>1885</v>
      </c>
      <c r="J180">
        <v>114</v>
      </c>
      <c r="K180">
        <v>0</v>
      </c>
      <c r="L180">
        <f>VLOOKUP($J180,reference!$A$1:$E$310,5,FALSE)</f>
        <v>5306061</v>
      </c>
      <c r="M180" t="str">
        <f>VLOOKUP($J180,reference!$A$1:$E$310,4,FALSE)</f>
        <v>ATAMBUA BARAT</v>
      </c>
      <c r="O180">
        <v>5310052</v>
      </c>
      <c r="P180" t="s">
        <v>180</v>
      </c>
      <c r="Q180">
        <v>0</v>
      </c>
      <c r="R180">
        <v>3916</v>
      </c>
      <c r="S180">
        <v>3916</v>
      </c>
    </row>
    <row r="181" spans="1:19" x14ac:dyDescent="0.25">
      <c r="A181">
        <v>5310061</v>
      </c>
      <c r="B181" t="s">
        <v>181</v>
      </c>
      <c r="D181">
        <v>3950</v>
      </c>
      <c r="E181">
        <v>3950</v>
      </c>
      <c r="G181">
        <v>179</v>
      </c>
      <c r="H181">
        <v>180</v>
      </c>
      <c r="I181">
        <v>730</v>
      </c>
      <c r="J181">
        <v>116</v>
      </c>
      <c r="K181">
        <v>1</v>
      </c>
      <c r="L181">
        <f>VLOOKUP($J181,reference!$A$1:$E$310,5,FALSE)</f>
        <v>5306070</v>
      </c>
      <c r="M181" t="str">
        <f>VLOOKUP($J181,reference!$A$1:$E$310,4,FALSE)</f>
        <v>TASIFETO TIMUR</v>
      </c>
      <c r="O181">
        <v>5310061</v>
      </c>
      <c r="P181" t="s">
        <v>181</v>
      </c>
      <c r="Q181">
        <v>0</v>
      </c>
      <c r="R181">
        <v>3950</v>
      </c>
      <c r="S181">
        <v>3950</v>
      </c>
    </row>
    <row r="182" spans="1:19" x14ac:dyDescent="0.25">
      <c r="A182">
        <v>5310062</v>
      </c>
      <c r="B182" t="s">
        <v>182</v>
      </c>
      <c r="D182">
        <v>1525</v>
      </c>
      <c r="E182">
        <v>1525</v>
      </c>
      <c r="G182">
        <v>180</v>
      </c>
      <c r="H182">
        <v>181</v>
      </c>
      <c r="I182">
        <v>23365</v>
      </c>
      <c r="J182">
        <v>110</v>
      </c>
      <c r="K182">
        <v>0</v>
      </c>
      <c r="L182">
        <f>VLOOKUP($J182,reference!$A$1:$E$310,5,FALSE)</f>
        <v>5306050</v>
      </c>
      <c r="M182" t="str">
        <f>VLOOKUP($J182,reference!$A$1:$E$310,4,FALSE)</f>
        <v>TASIFETO BARAT</v>
      </c>
      <c r="O182">
        <v>5310062</v>
      </c>
      <c r="P182" t="s">
        <v>182</v>
      </c>
      <c r="Q182">
        <v>0</v>
      </c>
      <c r="R182">
        <v>1525</v>
      </c>
      <c r="S182">
        <v>1525</v>
      </c>
    </row>
    <row r="183" spans="1:19" x14ac:dyDescent="0.25">
      <c r="A183">
        <v>5310063</v>
      </c>
      <c r="B183" t="s">
        <v>183</v>
      </c>
      <c r="D183">
        <v>1349</v>
      </c>
      <c r="E183">
        <v>1349</v>
      </c>
      <c r="G183">
        <v>181</v>
      </c>
      <c r="H183">
        <v>182</v>
      </c>
      <c r="I183">
        <v>1783</v>
      </c>
      <c r="J183">
        <v>113</v>
      </c>
      <c r="K183">
        <v>0</v>
      </c>
      <c r="L183">
        <f>VLOOKUP($J183,reference!$A$1:$E$310,5,FALSE)</f>
        <v>5306060</v>
      </c>
      <c r="M183" t="str">
        <f>VLOOKUP($J183,reference!$A$1:$E$310,4,FALSE)</f>
        <v>ATAMBUA</v>
      </c>
      <c r="O183">
        <v>5310063</v>
      </c>
      <c r="P183" t="s">
        <v>183</v>
      </c>
      <c r="Q183">
        <v>0</v>
      </c>
      <c r="R183">
        <v>1349</v>
      </c>
      <c r="S183">
        <v>1349</v>
      </c>
    </row>
    <row r="184" spans="1:19" x14ac:dyDescent="0.25">
      <c r="A184">
        <v>5310070</v>
      </c>
      <c r="B184" t="s">
        <v>184</v>
      </c>
      <c r="D184">
        <v>11515</v>
      </c>
      <c r="E184">
        <v>11515</v>
      </c>
      <c r="G184">
        <v>182</v>
      </c>
      <c r="H184">
        <v>183</v>
      </c>
      <c r="I184">
        <v>9686</v>
      </c>
      <c r="J184">
        <v>120</v>
      </c>
      <c r="K184">
        <v>0</v>
      </c>
      <c r="L184">
        <f>VLOOKUP($J184,reference!$A$1:$E$310,5,FALSE)</f>
        <v>5306081</v>
      </c>
      <c r="M184" t="str">
        <f>VLOOKUP($J184,reference!$A$1:$E$310,4,FALSE)</f>
        <v>LAMAKNEN SELATAN</v>
      </c>
      <c r="O184">
        <v>5310070</v>
      </c>
      <c r="P184" t="s">
        <v>184</v>
      </c>
      <c r="Q184">
        <v>0</v>
      </c>
      <c r="R184">
        <v>11515</v>
      </c>
      <c r="S184">
        <v>11515</v>
      </c>
    </row>
    <row r="185" spans="1:19" x14ac:dyDescent="0.25">
      <c r="A185">
        <v>5310071</v>
      </c>
      <c r="B185" t="s">
        <v>185</v>
      </c>
      <c r="C185">
        <v>47</v>
      </c>
      <c r="D185">
        <v>14749</v>
      </c>
      <c r="E185">
        <v>14796</v>
      </c>
      <c r="G185">
        <v>183</v>
      </c>
      <c r="H185">
        <v>184</v>
      </c>
      <c r="I185">
        <v>871</v>
      </c>
      <c r="J185">
        <v>115</v>
      </c>
      <c r="K185">
        <v>0</v>
      </c>
      <c r="L185">
        <f>VLOOKUP($J185,reference!$A$1:$E$310,5,FALSE)</f>
        <v>5306062</v>
      </c>
      <c r="M185" t="str">
        <f>VLOOKUP($J185,reference!$A$1:$E$310,4,FALSE)</f>
        <v>ATAMBUA SELATAN</v>
      </c>
      <c r="O185">
        <v>5310071</v>
      </c>
      <c r="P185" t="s">
        <v>185</v>
      </c>
      <c r="Q185">
        <v>452</v>
      </c>
      <c r="R185">
        <v>14344</v>
      </c>
      <c r="S185">
        <v>14796</v>
      </c>
    </row>
    <row r="186" spans="1:19" x14ac:dyDescent="0.25">
      <c r="A186">
        <v>5310080</v>
      </c>
      <c r="B186" t="s">
        <v>186</v>
      </c>
      <c r="C186">
        <v>2</v>
      </c>
      <c r="D186">
        <v>2132</v>
      </c>
      <c r="E186">
        <v>2134</v>
      </c>
      <c r="G186">
        <v>184</v>
      </c>
      <c r="H186">
        <v>185</v>
      </c>
      <c r="I186">
        <v>13887</v>
      </c>
      <c r="J186">
        <v>105</v>
      </c>
      <c r="K186">
        <v>0</v>
      </c>
      <c r="L186">
        <f>VLOOKUP($J186,reference!$A$1:$E$310,5,FALSE)</f>
        <v>5305052</v>
      </c>
      <c r="M186" t="str">
        <f>VLOOKUP($J186,reference!$A$1:$E$310,4,FALSE)</f>
        <v>BIBOKI MOENLEU</v>
      </c>
      <c r="O186">
        <v>5310080</v>
      </c>
      <c r="P186" t="s">
        <v>186</v>
      </c>
      <c r="Q186">
        <v>0</v>
      </c>
      <c r="R186">
        <v>2134</v>
      </c>
      <c r="S186">
        <v>2134</v>
      </c>
    </row>
    <row r="187" spans="1:19" x14ac:dyDescent="0.25">
      <c r="A187">
        <v>5310081</v>
      </c>
      <c r="B187" t="s">
        <v>187</v>
      </c>
      <c r="D187">
        <v>4365</v>
      </c>
      <c r="E187">
        <v>4365</v>
      </c>
      <c r="G187">
        <v>185</v>
      </c>
      <c r="H187">
        <v>186</v>
      </c>
      <c r="I187">
        <v>11474</v>
      </c>
      <c r="J187">
        <v>108</v>
      </c>
      <c r="K187">
        <v>0</v>
      </c>
      <c r="L187">
        <f>VLOOKUP($J187,reference!$A$1:$E$310,5,FALSE)</f>
        <v>5305062</v>
      </c>
      <c r="M187" t="str">
        <f>VLOOKUP($J187,reference!$A$1:$E$310,4,FALSE)</f>
        <v>BIBOKI FEOTLEU</v>
      </c>
      <c r="O187">
        <v>5310081</v>
      </c>
      <c r="P187" t="s">
        <v>187</v>
      </c>
      <c r="Q187">
        <v>0</v>
      </c>
      <c r="R187">
        <v>4365</v>
      </c>
      <c r="S187">
        <v>4365</v>
      </c>
    </row>
    <row r="188" spans="1:19" x14ac:dyDescent="0.25">
      <c r="A188">
        <v>5310082</v>
      </c>
      <c r="B188" t="s">
        <v>188</v>
      </c>
      <c r="D188">
        <v>8002</v>
      </c>
      <c r="E188">
        <v>8002</v>
      </c>
      <c r="G188">
        <v>186</v>
      </c>
      <c r="H188">
        <v>187</v>
      </c>
      <c r="I188">
        <v>718</v>
      </c>
      <c r="J188">
        <v>105</v>
      </c>
      <c r="K188">
        <v>1</v>
      </c>
      <c r="L188">
        <f>VLOOKUP($J188,reference!$A$1:$E$310,5,FALSE)</f>
        <v>5305052</v>
      </c>
      <c r="M188" t="str">
        <f>VLOOKUP($J188,reference!$A$1:$E$310,4,FALSE)</f>
        <v>BIBOKI MOENLEU</v>
      </c>
      <c r="O188">
        <v>5310082</v>
      </c>
      <c r="P188" t="s">
        <v>188</v>
      </c>
      <c r="Q188">
        <v>0</v>
      </c>
      <c r="R188">
        <v>8002</v>
      </c>
      <c r="S188">
        <v>8002</v>
      </c>
    </row>
    <row r="189" spans="1:19" x14ac:dyDescent="0.25">
      <c r="A189">
        <v>5311010</v>
      </c>
      <c r="B189" t="s">
        <v>189</v>
      </c>
      <c r="D189">
        <v>18744</v>
      </c>
      <c r="E189">
        <v>18744</v>
      </c>
      <c r="G189">
        <v>187</v>
      </c>
      <c r="H189">
        <v>188</v>
      </c>
      <c r="I189">
        <v>13455</v>
      </c>
      <c r="J189">
        <v>99</v>
      </c>
      <c r="K189">
        <v>0</v>
      </c>
      <c r="L189">
        <f>VLOOKUP($J189,reference!$A$1:$E$310,5,FALSE)</f>
        <v>5305041</v>
      </c>
      <c r="M189" t="str">
        <f>VLOOKUP($J189,reference!$A$1:$E$310,4,FALSE)</f>
        <v>INSANA UTARA</v>
      </c>
      <c r="O189">
        <v>5311010</v>
      </c>
      <c r="P189" t="s">
        <v>189</v>
      </c>
      <c r="Q189">
        <v>0</v>
      </c>
      <c r="R189">
        <v>18744</v>
      </c>
      <c r="S189">
        <v>18744</v>
      </c>
    </row>
    <row r="190" spans="1:19" x14ac:dyDescent="0.25">
      <c r="A190">
        <v>5311011</v>
      </c>
      <c r="B190" t="s">
        <v>190</v>
      </c>
      <c r="D190">
        <v>1036</v>
      </c>
      <c r="E190">
        <v>1036</v>
      </c>
      <c r="G190">
        <v>188</v>
      </c>
      <c r="H190">
        <v>189</v>
      </c>
      <c r="I190">
        <v>349</v>
      </c>
      <c r="J190">
        <v>99</v>
      </c>
      <c r="K190">
        <v>1</v>
      </c>
      <c r="L190">
        <f>VLOOKUP($J190,reference!$A$1:$E$310,5,FALSE)</f>
        <v>5305041</v>
      </c>
      <c r="M190" t="str">
        <f>VLOOKUP($J190,reference!$A$1:$E$310,4,FALSE)</f>
        <v>INSANA UTARA</v>
      </c>
      <c r="O190">
        <v>5311011</v>
      </c>
      <c r="P190" t="s">
        <v>190</v>
      </c>
      <c r="Q190">
        <v>0</v>
      </c>
      <c r="R190">
        <v>1036</v>
      </c>
      <c r="S190">
        <v>1036</v>
      </c>
    </row>
    <row r="191" spans="1:19" x14ac:dyDescent="0.25">
      <c r="A191">
        <v>5311012</v>
      </c>
      <c r="B191" t="s">
        <v>191</v>
      </c>
      <c r="D191">
        <v>21551</v>
      </c>
      <c r="E191">
        <v>21551</v>
      </c>
      <c r="G191">
        <v>189</v>
      </c>
      <c r="H191">
        <v>190</v>
      </c>
      <c r="I191">
        <v>9597</v>
      </c>
      <c r="J191">
        <v>95</v>
      </c>
      <c r="K191">
        <v>0</v>
      </c>
      <c r="L191">
        <f>VLOOKUP($J191,reference!$A$1:$E$310,5,FALSE)</f>
        <v>5305026</v>
      </c>
      <c r="M191" t="str">
        <f>VLOOKUP($J191,reference!$A$1:$E$310,4,FALSE)</f>
        <v>NAIBENU</v>
      </c>
      <c r="O191">
        <v>5311012</v>
      </c>
      <c r="P191" t="s">
        <v>191</v>
      </c>
      <c r="Q191">
        <v>0</v>
      </c>
      <c r="R191">
        <v>21551</v>
      </c>
      <c r="S191">
        <v>21551</v>
      </c>
    </row>
    <row r="192" spans="1:19" x14ac:dyDescent="0.25">
      <c r="A192">
        <v>5311020</v>
      </c>
      <c r="B192" t="s">
        <v>192</v>
      </c>
      <c r="D192">
        <v>16775</v>
      </c>
      <c r="E192">
        <v>16775</v>
      </c>
      <c r="G192">
        <v>190</v>
      </c>
      <c r="H192">
        <v>191</v>
      </c>
      <c r="I192">
        <v>329</v>
      </c>
      <c r="J192">
        <v>110</v>
      </c>
      <c r="K192">
        <v>1</v>
      </c>
      <c r="L192">
        <f>VLOOKUP($J192,reference!$A$1:$E$310,5,FALSE)</f>
        <v>5306050</v>
      </c>
      <c r="M192" t="str">
        <f>VLOOKUP($J192,reference!$A$1:$E$310,4,FALSE)</f>
        <v>TASIFETO BARAT</v>
      </c>
      <c r="O192">
        <v>5311020</v>
      </c>
      <c r="P192" t="s">
        <v>192</v>
      </c>
      <c r="Q192">
        <v>0</v>
      </c>
      <c r="R192">
        <v>16775</v>
      </c>
      <c r="S192">
        <v>16775</v>
      </c>
    </row>
    <row r="193" spans="1:19" x14ac:dyDescent="0.25">
      <c r="A193">
        <v>5311030</v>
      </c>
      <c r="B193" t="s">
        <v>193</v>
      </c>
      <c r="D193">
        <v>1967</v>
      </c>
      <c r="E193">
        <v>1967</v>
      </c>
      <c r="G193">
        <v>191</v>
      </c>
      <c r="H193">
        <v>192</v>
      </c>
      <c r="I193">
        <v>11646</v>
      </c>
      <c r="J193">
        <v>101</v>
      </c>
      <c r="K193">
        <v>0</v>
      </c>
      <c r="L193">
        <f>VLOOKUP($J193,reference!$A$1:$E$310,5,FALSE)</f>
        <v>5305043</v>
      </c>
      <c r="M193" t="str">
        <f>VLOOKUP($J193,reference!$A$1:$E$310,4,FALSE)</f>
        <v>INSANA TENGAH</v>
      </c>
      <c r="O193">
        <v>5311030</v>
      </c>
      <c r="P193" t="s">
        <v>193</v>
      </c>
      <c r="Q193">
        <v>0</v>
      </c>
      <c r="R193">
        <v>1967</v>
      </c>
      <c r="S193">
        <v>1967</v>
      </c>
    </row>
    <row r="194" spans="1:19" x14ac:dyDescent="0.25">
      <c r="A194">
        <v>5311031</v>
      </c>
      <c r="B194" t="s">
        <v>194</v>
      </c>
      <c r="D194">
        <v>1750</v>
      </c>
      <c r="E194">
        <v>1750</v>
      </c>
      <c r="G194">
        <v>192</v>
      </c>
      <c r="H194">
        <v>193</v>
      </c>
      <c r="I194">
        <v>6975</v>
      </c>
      <c r="J194">
        <v>112</v>
      </c>
      <c r="K194">
        <v>0</v>
      </c>
      <c r="L194">
        <f>VLOOKUP($J194,reference!$A$1:$E$310,5,FALSE)</f>
        <v>5306052</v>
      </c>
      <c r="M194" t="str">
        <f>VLOOKUP($J194,reference!$A$1:$E$310,4,FALSE)</f>
        <v>NANAET DUABESI</v>
      </c>
      <c r="O194">
        <v>5311031</v>
      </c>
      <c r="P194" t="s">
        <v>194</v>
      </c>
      <c r="Q194">
        <v>0</v>
      </c>
      <c r="R194">
        <v>1750</v>
      </c>
      <c r="S194">
        <v>1750</v>
      </c>
    </row>
    <row r="195" spans="1:19" x14ac:dyDescent="0.25">
      <c r="A195">
        <v>5311032</v>
      </c>
      <c r="B195" t="s">
        <v>195</v>
      </c>
      <c r="D195">
        <v>569</v>
      </c>
      <c r="E195">
        <v>569</v>
      </c>
      <c r="G195">
        <v>193</v>
      </c>
      <c r="H195">
        <v>194</v>
      </c>
      <c r="I195">
        <v>160</v>
      </c>
      <c r="J195">
        <v>101</v>
      </c>
      <c r="K195">
        <v>1</v>
      </c>
      <c r="L195">
        <f>VLOOKUP($J195,reference!$A$1:$E$310,5,FALSE)</f>
        <v>5305043</v>
      </c>
      <c r="M195" t="str">
        <f>VLOOKUP($J195,reference!$A$1:$E$310,4,FALSE)</f>
        <v>INSANA TENGAH</v>
      </c>
      <c r="O195">
        <v>5311032</v>
      </c>
      <c r="P195" t="s">
        <v>195</v>
      </c>
      <c r="Q195">
        <v>0</v>
      </c>
      <c r="R195">
        <v>569</v>
      </c>
      <c r="S195">
        <v>569</v>
      </c>
    </row>
    <row r="196" spans="1:19" x14ac:dyDescent="0.25">
      <c r="A196">
        <v>5311033</v>
      </c>
      <c r="B196" t="s">
        <v>196</v>
      </c>
      <c r="D196">
        <v>1774</v>
      </c>
      <c r="E196">
        <v>1774</v>
      </c>
      <c r="G196">
        <v>194</v>
      </c>
      <c r="H196">
        <v>195</v>
      </c>
      <c r="I196">
        <v>30907</v>
      </c>
      <c r="J196">
        <v>52</v>
      </c>
      <c r="K196">
        <v>0</v>
      </c>
      <c r="L196">
        <f>VLOOKUP($J196,reference!$A$1:$E$310,5,FALSE)</f>
        <v>5303192</v>
      </c>
      <c r="M196" t="str">
        <f>VLOOKUP($J196,reference!$A$1:$E$310,4,FALSE)</f>
        <v>AMFOANG TIMUR</v>
      </c>
      <c r="O196">
        <v>5311033</v>
      </c>
      <c r="P196" t="s">
        <v>196</v>
      </c>
      <c r="Q196">
        <v>0</v>
      </c>
      <c r="R196">
        <v>1774</v>
      </c>
      <c r="S196">
        <v>1774</v>
      </c>
    </row>
    <row r="197" spans="1:19" x14ac:dyDescent="0.25">
      <c r="A197">
        <v>5311040</v>
      </c>
      <c r="B197" t="s">
        <v>197</v>
      </c>
      <c r="D197">
        <v>9236</v>
      </c>
      <c r="E197">
        <v>9236</v>
      </c>
      <c r="G197">
        <v>195</v>
      </c>
      <c r="H197">
        <v>196</v>
      </c>
      <c r="I197">
        <v>4913</v>
      </c>
      <c r="J197">
        <v>106</v>
      </c>
      <c r="K197">
        <v>0</v>
      </c>
      <c r="L197">
        <f>VLOOKUP($J197,reference!$A$1:$E$310,5,FALSE)</f>
        <v>5305060</v>
      </c>
      <c r="M197" t="str">
        <f>VLOOKUP($J197,reference!$A$1:$E$310,4,FALSE)</f>
        <v>BIBOKI UTARA</v>
      </c>
      <c r="O197">
        <v>5311040</v>
      </c>
      <c r="P197" t="s">
        <v>197</v>
      </c>
      <c r="Q197">
        <v>0</v>
      </c>
      <c r="R197">
        <v>9236</v>
      </c>
      <c r="S197">
        <v>9236</v>
      </c>
    </row>
    <row r="198" spans="1:19" x14ac:dyDescent="0.25">
      <c r="A198">
        <v>5311041</v>
      </c>
      <c r="B198" t="s">
        <v>198</v>
      </c>
      <c r="D198">
        <v>5199</v>
      </c>
      <c r="E198">
        <v>5199</v>
      </c>
      <c r="G198">
        <v>196</v>
      </c>
      <c r="H198">
        <v>197</v>
      </c>
      <c r="I198">
        <v>14030</v>
      </c>
      <c r="J198">
        <v>103</v>
      </c>
      <c r="K198">
        <v>0</v>
      </c>
      <c r="L198">
        <f>VLOOKUP($J198,reference!$A$1:$E$310,5,FALSE)</f>
        <v>5305050</v>
      </c>
      <c r="M198" t="str">
        <f>VLOOKUP($J198,reference!$A$1:$E$310,4,FALSE)</f>
        <v>BIBOKI SELATAN</v>
      </c>
      <c r="O198">
        <v>5311041</v>
      </c>
      <c r="P198" t="s">
        <v>198</v>
      </c>
      <c r="Q198">
        <v>0</v>
      </c>
      <c r="R198">
        <v>5199</v>
      </c>
      <c r="S198">
        <v>5199</v>
      </c>
    </row>
    <row r="199" spans="1:19" x14ac:dyDescent="0.25">
      <c r="A199">
        <v>5311050</v>
      </c>
      <c r="B199" t="s">
        <v>199</v>
      </c>
      <c r="D199">
        <v>6451</v>
      </c>
      <c r="E199">
        <v>6451</v>
      </c>
      <c r="G199">
        <v>197</v>
      </c>
      <c r="H199">
        <v>198</v>
      </c>
      <c r="I199">
        <v>1535</v>
      </c>
      <c r="J199">
        <v>106</v>
      </c>
      <c r="K199">
        <v>1</v>
      </c>
      <c r="L199">
        <f>VLOOKUP($J199,reference!$A$1:$E$310,5,FALSE)</f>
        <v>5305060</v>
      </c>
      <c r="M199" t="str">
        <f>VLOOKUP($J199,reference!$A$1:$E$310,4,FALSE)</f>
        <v>BIBOKI UTARA</v>
      </c>
      <c r="O199">
        <v>5311050</v>
      </c>
      <c r="P199" t="s">
        <v>199</v>
      </c>
      <c r="Q199">
        <v>0</v>
      </c>
      <c r="R199">
        <v>6451</v>
      </c>
      <c r="S199">
        <v>6451</v>
      </c>
    </row>
    <row r="200" spans="1:19" x14ac:dyDescent="0.25">
      <c r="A200">
        <v>5311051</v>
      </c>
      <c r="B200" t="s">
        <v>200</v>
      </c>
      <c r="D200">
        <v>3873</v>
      </c>
      <c r="E200">
        <v>3873</v>
      </c>
      <c r="G200">
        <v>198</v>
      </c>
      <c r="H200">
        <v>199</v>
      </c>
      <c r="I200">
        <v>51245</v>
      </c>
      <c r="J200">
        <v>27</v>
      </c>
      <c r="K200">
        <v>0</v>
      </c>
      <c r="L200">
        <f>VLOOKUP($J200,reference!$A$1:$E$310,5,FALSE)</f>
        <v>5302080</v>
      </c>
      <c r="M200" t="str">
        <f>VLOOKUP($J200,reference!$A$1:$E$310,4,FALSE)</f>
        <v>HAHARU</v>
      </c>
      <c r="O200">
        <v>5311051</v>
      </c>
      <c r="P200" t="s">
        <v>200</v>
      </c>
      <c r="Q200">
        <v>0</v>
      </c>
      <c r="R200">
        <v>3873</v>
      </c>
      <c r="S200">
        <v>3873</v>
      </c>
    </row>
    <row r="201" spans="1:19" x14ac:dyDescent="0.25">
      <c r="A201">
        <v>5311052</v>
      </c>
      <c r="B201" t="s">
        <v>201</v>
      </c>
      <c r="D201">
        <v>5444</v>
      </c>
      <c r="E201">
        <v>5444</v>
      </c>
      <c r="G201">
        <v>199</v>
      </c>
      <c r="H201">
        <v>200</v>
      </c>
      <c r="I201">
        <v>12520</v>
      </c>
      <c r="J201">
        <v>109</v>
      </c>
      <c r="K201">
        <v>0</v>
      </c>
      <c r="L201">
        <f>VLOOKUP($J201,reference!$A$1:$E$310,5,FALSE)</f>
        <v>5306032</v>
      </c>
      <c r="M201" t="str">
        <f>VLOOKUP($J201,reference!$A$1:$E$310,4,FALSE)</f>
        <v>RAI MANUK</v>
      </c>
      <c r="O201">
        <v>5311052</v>
      </c>
      <c r="P201" t="s">
        <v>201</v>
      </c>
      <c r="Q201">
        <v>0</v>
      </c>
      <c r="R201">
        <v>5444</v>
      </c>
      <c r="S201">
        <v>5444</v>
      </c>
    </row>
    <row r="202" spans="1:19" x14ac:dyDescent="0.25">
      <c r="A202">
        <v>5311053</v>
      </c>
      <c r="B202" t="s">
        <v>202</v>
      </c>
      <c r="D202">
        <v>5400</v>
      </c>
      <c r="E202">
        <v>5400</v>
      </c>
      <c r="G202">
        <v>200</v>
      </c>
      <c r="H202">
        <v>201</v>
      </c>
      <c r="I202">
        <v>639</v>
      </c>
      <c r="J202">
        <v>109</v>
      </c>
      <c r="K202">
        <v>1</v>
      </c>
      <c r="L202">
        <f>VLOOKUP($J202,reference!$A$1:$E$310,5,FALSE)</f>
        <v>5306032</v>
      </c>
      <c r="M202" t="str">
        <f>VLOOKUP($J202,reference!$A$1:$E$310,4,FALSE)</f>
        <v>RAI MANUK</v>
      </c>
      <c r="O202">
        <v>5311053</v>
      </c>
      <c r="P202" t="s">
        <v>202</v>
      </c>
      <c r="Q202">
        <v>0</v>
      </c>
      <c r="R202">
        <v>5400</v>
      </c>
      <c r="S202">
        <v>5400</v>
      </c>
    </row>
    <row r="203" spans="1:19" x14ac:dyDescent="0.25">
      <c r="A203">
        <v>5311054</v>
      </c>
      <c r="B203" t="s">
        <v>203</v>
      </c>
      <c r="D203">
        <v>2700</v>
      </c>
      <c r="E203">
        <v>2700</v>
      </c>
      <c r="G203">
        <v>201</v>
      </c>
      <c r="H203">
        <v>202</v>
      </c>
      <c r="I203">
        <v>11181</v>
      </c>
      <c r="J203">
        <v>303</v>
      </c>
      <c r="K203">
        <v>0</v>
      </c>
      <c r="L203">
        <f>VLOOKUP($J203,reference!$A$1:$E$310,5,FALSE)</f>
        <v>5321120</v>
      </c>
      <c r="M203" t="str">
        <f>VLOOKUP($J203,reference!$A$1:$E$310,4,FALSE)</f>
        <v>KOBALIMA TIMUR</v>
      </c>
      <c r="O203">
        <v>5311054</v>
      </c>
      <c r="P203" t="s">
        <v>203</v>
      </c>
      <c r="Q203">
        <v>0</v>
      </c>
      <c r="R203">
        <v>2700</v>
      </c>
      <c r="S203">
        <v>2700</v>
      </c>
    </row>
    <row r="204" spans="1:19" x14ac:dyDescent="0.25">
      <c r="A204">
        <v>5311060</v>
      </c>
      <c r="B204" t="s">
        <v>204</v>
      </c>
      <c r="C204">
        <v>34</v>
      </c>
      <c r="D204">
        <v>15450</v>
      </c>
      <c r="E204">
        <v>15484</v>
      </c>
      <c r="G204">
        <v>202</v>
      </c>
      <c r="H204">
        <v>203</v>
      </c>
      <c r="I204">
        <v>7925</v>
      </c>
      <c r="J204">
        <v>102</v>
      </c>
      <c r="K204">
        <v>0</v>
      </c>
      <c r="L204">
        <f>VLOOKUP($J204,reference!$A$1:$E$310,5,FALSE)</f>
        <v>5305044</v>
      </c>
      <c r="M204" t="str">
        <f>VLOOKUP($J204,reference!$A$1:$E$310,4,FALSE)</f>
        <v>INSANA FAFINESU</v>
      </c>
      <c r="O204">
        <v>5311060</v>
      </c>
      <c r="P204" t="s">
        <v>204</v>
      </c>
      <c r="Q204">
        <v>370</v>
      </c>
      <c r="R204">
        <v>15114</v>
      </c>
      <c r="S204">
        <v>15484</v>
      </c>
    </row>
    <row r="205" spans="1:19" x14ac:dyDescent="0.25">
      <c r="A205">
        <v>5311061</v>
      </c>
      <c r="B205" t="s">
        <v>205</v>
      </c>
      <c r="D205">
        <v>18844</v>
      </c>
      <c r="E205">
        <v>18844</v>
      </c>
      <c r="G205">
        <v>203</v>
      </c>
      <c r="H205">
        <v>204</v>
      </c>
      <c r="I205">
        <v>5205</v>
      </c>
      <c r="J205">
        <v>104</v>
      </c>
      <c r="K205">
        <v>0</v>
      </c>
      <c r="L205">
        <f>VLOOKUP($J205,reference!$A$1:$E$310,5,FALSE)</f>
        <v>5305051</v>
      </c>
      <c r="M205" t="str">
        <f>VLOOKUP($J205,reference!$A$1:$E$310,4,FALSE)</f>
        <v>BIBOKI TANPAH</v>
      </c>
      <c r="O205">
        <v>5311061</v>
      </c>
      <c r="P205" t="s">
        <v>205</v>
      </c>
      <c r="Q205">
        <v>60</v>
      </c>
      <c r="R205">
        <v>18784</v>
      </c>
      <c r="S205">
        <v>18844</v>
      </c>
    </row>
    <row r="206" spans="1:19" x14ac:dyDescent="0.25">
      <c r="A206">
        <v>5311062</v>
      </c>
      <c r="B206" t="s">
        <v>206</v>
      </c>
      <c r="D206">
        <v>12447</v>
      </c>
      <c r="E206">
        <v>12447</v>
      </c>
      <c r="G206">
        <v>204</v>
      </c>
      <c r="H206">
        <v>205</v>
      </c>
      <c r="I206">
        <v>733</v>
      </c>
      <c r="J206">
        <v>104</v>
      </c>
      <c r="K206">
        <v>1</v>
      </c>
      <c r="L206">
        <f>VLOOKUP($J206,reference!$A$1:$E$310,5,FALSE)</f>
        <v>5305051</v>
      </c>
      <c r="M206" t="str">
        <f>VLOOKUP($J206,reference!$A$1:$E$310,4,FALSE)</f>
        <v>BIBOKI TANPAH</v>
      </c>
      <c r="O206">
        <v>5311062</v>
      </c>
      <c r="P206" t="s">
        <v>206</v>
      </c>
      <c r="Q206">
        <v>0</v>
      </c>
      <c r="R206">
        <v>12447</v>
      </c>
      <c r="S206">
        <v>12447</v>
      </c>
    </row>
    <row r="207" spans="1:19" x14ac:dyDescent="0.25">
      <c r="A207">
        <v>5311063</v>
      </c>
      <c r="B207" t="s">
        <v>207</v>
      </c>
      <c r="D207">
        <v>13270</v>
      </c>
      <c r="E207">
        <v>13270</v>
      </c>
      <c r="G207">
        <v>205</v>
      </c>
      <c r="H207">
        <v>206</v>
      </c>
      <c r="I207">
        <v>8587</v>
      </c>
      <c r="J207">
        <v>89</v>
      </c>
      <c r="K207">
        <v>0</v>
      </c>
      <c r="L207">
        <f>VLOOKUP($J207,reference!$A$1:$E$310,5,FALSE)</f>
        <v>5305020</v>
      </c>
      <c r="M207" t="str">
        <f>VLOOKUP($J207,reference!$A$1:$E$310,4,FALSE)</f>
        <v>MIOMAFFO TIMUR</v>
      </c>
      <c r="O207">
        <v>5311063</v>
      </c>
      <c r="P207" t="s">
        <v>207</v>
      </c>
      <c r="Q207">
        <v>0</v>
      </c>
      <c r="R207">
        <v>13270</v>
      </c>
      <c r="S207">
        <v>13270</v>
      </c>
    </row>
    <row r="208" spans="1:19" x14ac:dyDescent="0.25">
      <c r="A208">
        <v>5311070</v>
      </c>
      <c r="B208" t="s">
        <v>208</v>
      </c>
      <c r="D208">
        <v>14943</v>
      </c>
      <c r="E208">
        <v>14943</v>
      </c>
      <c r="G208">
        <v>206</v>
      </c>
      <c r="H208">
        <v>207</v>
      </c>
      <c r="I208">
        <v>4858</v>
      </c>
      <c r="J208">
        <v>94</v>
      </c>
      <c r="K208">
        <v>0</v>
      </c>
      <c r="L208">
        <f>VLOOKUP($J208,reference!$A$1:$E$310,5,FALSE)</f>
        <v>5305025</v>
      </c>
      <c r="M208" t="str">
        <f>VLOOKUP($J208,reference!$A$1:$E$310,4,FALSE)</f>
        <v>BIKOMI UTARA</v>
      </c>
      <c r="O208">
        <v>5311070</v>
      </c>
      <c r="P208" t="s">
        <v>208</v>
      </c>
      <c r="Q208">
        <v>0</v>
      </c>
      <c r="R208">
        <v>14943</v>
      </c>
      <c r="S208">
        <v>14943</v>
      </c>
    </row>
    <row r="209" spans="1:19" x14ac:dyDescent="0.25">
      <c r="A209">
        <v>5311071</v>
      </c>
      <c r="B209" t="s">
        <v>209</v>
      </c>
      <c r="C209">
        <v>21</v>
      </c>
      <c r="D209">
        <v>29217</v>
      </c>
      <c r="E209">
        <v>29238</v>
      </c>
      <c r="G209">
        <v>207</v>
      </c>
      <c r="H209">
        <v>208</v>
      </c>
      <c r="I209">
        <v>11</v>
      </c>
      <c r="J209">
        <v>300</v>
      </c>
      <c r="K209">
        <v>1</v>
      </c>
      <c r="L209">
        <f>VLOOKUP($J209,reference!$A$1:$E$310,5,FALSE)</f>
        <v>5321090</v>
      </c>
      <c r="M209" t="str">
        <f>VLOOKUP($J209,reference!$A$1:$E$310,4,FALSE)</f>
        <v>LAEN MANEN</v>
      </c>
      <c r="O209">
        <v>5311071</v>
      </c>
      <c r="P209" t="s">
        <v>209</v>
      </c>
      <c r="Q209">
        <v>1099</v>
      </c>
      <c r="R209">
        <v>28139</v>
      </c>
      <c r="S209">
        <v>29238</v>
      </c>
    </row>
    <row r="210" spans="1:19" x14ac:dyDescent="0.25">
      <c r="A210">
        <v>5312010</v>
      </c>
      <c r="B210" t="s">
        <v>210</v>
      </c>
      <c r="D210">
        <v>16136</v>
      </c>
      <c r="E210">
        <v>16136</v>
      </c>
      <c r="G210">
        <v>208</v>
      </c>
      <c r="H210">
        <v>209</v>
      </c>
      <c r="I210">
        <v>10261</v>
      </c>
      <c r="J210">
        <v>300</v>
      </c>
      <c r="K210">
        <v>0</v>
      </c>
      <c r="L210">
        <f>VLOOKUP($J210,reference!$A$1:$E$310,5,FALSE)</f>
        <v>5321090</v>
      </c>
      <c r="M210" t="str">
        <f>VLOOKUP($J210,reference!$A$1:$E$310,4,FALSE)</f>
        <v>LAEN MANEN</v>
      </c>
      <c r="O210">
        <v>5312010</v>
      </c>
      <c r="P210" t="s">
        <v>210</v>
      </c>
      <c r="Q210">
        <v>0</v>
      </c>
      <c r="R210">
        <v>16136</v>
      </c>
      <c r="S210">
        <v>16136</v>
      </c>
    </row>
    <row r="211" spans="1:19" x14ac:dyDescent="0.25">
      <c r="A211">
        <v>5312011</v>
      </c>
      <c r="B211" t="s">
        <v>211</v>
      </c>
      <c r="D211">
        <v>4718</v>
      </c>
      <c r="E211">
        <v>4718</v>
      </c>
      <c r="G211">
        <v>209</v>
      </c>
      <c r="H211">
        <v>210</v>
      </c>
      <c r="I211">
        <v>75938</v>
      </c>
      <c r="J211">
        <v>257</v>
      </c>
      <c r="K211">
        <v>0</v>
      </c>
      <c r="L211">
        <f>VLOOKUP($J211,reference!$A$1:$E$310,5,FALSE)</f>
        <v>5316030</v>
      </c>
      <c r="M211" t="str">
        <f>VLOOKUP($J211,reference!$A$1:$E$310,4,FALSE)</f>
        <v>UMBU RATU NGGAY</v>
      </c>
      <c r="O211">
        <v>5312011</v>
      </c>
      <c r="P211" t="s">
        <v>211</v>
      </c>
      <c r="Q211">
        <v>0</v>
      </c>
      <c r="R211">
        <v>4718</v>
      </c>
      <c r="S211">
        <v>4718</v>
      </c>
    </row>
    <row r="212" spans="1:19" x14ac:dyDescent="0.25">
      <c r="A212">
        <v>5312012</v>
      </c>
      <c r="B212" t="s">
        <v>212</v>
      </c>
      <c r="D212">
        <v>7007</v>
      </c>
      <c r="E212">
        <v>7007</v>
      </c>
      <c r="G212">
        <v>210</v>
      </c>
      <c r="H212">
        <v>211</v>
      </c>
      <c r="I212">
        <v>32808</v>
      </c>
      <c r="J212">
        <v>258</v>
      </c>
      <c r="K212">
        <v>0</v>
      </c>
      <c r="L212">
        <f>VLOOKUP($J212,reference!$A$1:$E$310,5,FALSE)</f>
        <v>5316040</v>
      </c>
      <c r="M212" t="str">
        <f>VLOOKUP($J212,reference!$A$1:$E$310,4,FALSE)</f>
        <v>MAMBORO</v>
      </c>
      <c r="O212">
        <v>5312012</v>
      </c>
      <c r="P212" t="s">
        <v>212</v>
      </c>
      <c r="Q212">
        <v>0</v>
      </c>
      <c r="R212">
        <v>7007</v>
      </c>
      <c r="S212">
        <v>7007</v>
      </c>
    </row>
    <row r="213" spans="1:19" x14ac:dyDescent="0.25">
      <c r="A213">
        <v>5312020</v>
      </c>
      <c r="B213" t="s">
        <v>213</v>
      </c>
      <c r="D213">
        <v>11604</v>
      </c>
      <c r="E213">
        <v>11604</v>
      </c>
      <c r="G213">
        <v>211</v>
      </c>
      <c r="H213">
        <v>212</v>
      </c>
      <c r="I213">
        <v>7681</v>
      </c>
      <c r="J213">
        <v>301</v>
      </c>
      <c r="K213">
        <v>0</v>
      </c>
      <c r="L213">
        <f>VLOOKUP($J213,reference!$A$1:$E$310,5,FALSE)</f>
        <v>5321100</v>
      </c>
      <c r="M213" t="str">
        <f>VLOOKUP($J213,reference!$A$1:$E$310,4,FALSE)</f>
        <v>MALAKA TIMUR</v>
      </c>
      <c r="O213">
        <v>5312020</v>
      </c>
      <c r="P213" t="s">
        <v>213</v>
      </c>
      <c r="Q213">
        <v>63</v>
      </c>
      <c r="R213">
        <v>11541</v>
      </c>
      <c r="S213">
        <v>11604</v>
      </c>
    </row>
    <row r="214" spans="1:19" x14ac:dyDescent="0.25">
      <c r="A214">
        <v>5312030</v>
      </c>
      <c r="B214" t="s">
        <v>214</v>
      </c>
      <c r="D214">
        <v>9400</v>
      </c>
      <c r="E214">
        <v>9400</v>
      </c>
      <c r="G214">
        <v>212</v>
      </c>
      <c r="H214">
        <v>213</v>
      </c>
      <c r="I214">
        <v>18802</v>
      </c>
      <c r="J214">
        <v>88</v>
      </c>
      <c r="K214">
        <v>0</v>
      </c>
      <c r="L214">
        <f>VLOOKUP($J214,reference!$A$1:$E$310,5,FALSE)</f>
        <v>5305013</v>
      </c>
      <c r="M214" t="str">
        <f>VLOOKUP($J214,reference!$A$1:$E$310,4,FALSE)</f>
        <v>MUTIS</v>
      </c>
      <c r="O214">
        <v>5312030</v>
      </c>
      <c r="P214" t="s">
        <v>214</v>
      </c>
      <c r="Q214">
        <v>4</v>
      </c>
      <c r="R214">
        <v>9396</v>
      </c>
      <c r="S214">
        <v>9400</v>
      </c>
    </row>
    <row r="215" spans="1:19" x14ac:dyDescent="0.25">
      <c r="A215">
        <v>5312031</v>
      </c>
      <c r="B215" t="s">
        <v>215</v>
      </c>
      <c r="C215">
        <v>33</v>
      </c>
      <c r="D215">
        <v>8756</v>
      </c>
      <c r="E215">
        <v>8789</v>
      </c>
      <c r="G215">
        <v>213</v>
      </c>
      <c r="H215">
        <v>214</v>
      </c>
      <c r="I215">
        <v>16623</v>
      </c>
      <c r="J215">
        <v>302</v>
      </c>
      <c r="K215">
        <v>0</v>
      </c>
      <c r="L215">
        <f>VLOOKUP($J215,reference!$A$1:$E$310,5,FALSE)</f>
        <v>5321110</v>
      </c>
      <c r="M215" t="str">
        <f>VLOOKUP($J215,reference!$A$1:$E$310,4,FALSE)</f>
        <v>KOBALIMA</v>
      </c>
      <c r="O215">
        <v>5312031</v>
      </c>
      <c r="P215" t="s">
        <v>215</v>
      </c>
      <c r="Q215">
        <v>0</v>
      </c>
      <c r="R215">
        <v>8789</v>
      </c>
      <c r="S215">
        <v>8789</v>
      </c>
    </row>
    <row r="216" spans="1:19" x14ac:dyDescent="0.25">
      <c r="A216">
        <v>5312032</v>
      </c>
      <c r="B216" t="s">
        <v>216</v>
      </c>
      <c r="C216">
        <v>6</v>
      </c>
      <c r="D216">
        <v>6740</v>
      </c>
      <c r="E216">
        <v>6746</v>
      </c>
      <c r="G216">
        <v>214</v>
      </c>
      <c r="H216">
        <v>215</v>
      </c>
      <c r="I216">
        <v>16639</v>
      </c>
      <c r="J216">
        <v>268</v>
      </c>
      <c r="K216">
        <v>0</v>
      </c>
      <c r="L216">
        <f>VLOOKUP($J216,reference!$A$1:$E$310,5,FALSE)</f>
        <v>5317080</v>
      </c>
      <c r="M216" t="str">
        <f>VLOOKUP($J216,reference!$A$1:$E$310,4,FALSE)</f>
        <v>LOURA</v>
      </c>
      <c r="O216">
        <v>5312032</v>
      </c>
      <c r="P216" t="s">
        <v>216</v>
      </c>
      <c r="Q216">
        <v>149</v>
      </c>
      <c r="R216">
        <v>6597</v>
      </c>
      <c r="S216">
        <v>6746</v>
      </c>
    </row>
    <row r="217" spans="1:19" x14ac:dyDescent="0.25">
      <c r="A217">
        <v>5312070</v>
      </c>
      <c r="B217" t="s">
        <v>217</v>
      </c>
      <c r="D217">
        <v>13872</v>
      </c>
      <c r="E217">
        <v>13872</v>
      </c>
      <c r="G217">
        <v>215</v>
      </c>
      <c r="H217">
        <v>216</v>
      </c>
      <c r="I217">
        <v>25341</v>
      </c>
      <c r="J217">
        <v>98</v>
      </c>
      <c r="K217">
        <v>0</v>
      </c>
      <c r="L217">
        <f>VLOOKUP($J217,reference!$A$1:$E$310,5,FALSE)</f>
        <v>5305040</v>
      </c>
      <c r="M217" t="str">
        <f>VLOOKUP($J217,reference!$A$1:$E$310,4,FALSE)</f>
        <v>INSANA</v>
      </c>
      <c r="O217">
        <v>5312070</v>
      </c>
      <c r="P217" t="s">
        <v>217</v>
      </c>
      <c r="Q217">
        <v>98</v>
      </c>
      <c r="R217">
        <v>13774</v>
      </c>
      <c r="S217">
        <v>13872</v>
      </c>
    </row>
    <row r="218" spans="1:19" x14ac:dyDescent="0.25">
      <c r="A218">
        <v>5312071</v>
      </c>
      <c r="B218" t="s">
        <v>218</v>
      </c>
      <c r="C218">
        <v>78</v>
      </c>
      <c r="D218">
        <v>7913</v>
      </c>
      <c r="E218">
        <v>7991</v>
      </c>
      <c r="G218">
        <v>216</v>
      </c>
      <c r="H218">
        <v>217</v>
      </c>
      <c r="I218">
        <v>4708</v>
      </c>
      <c r="J218">
        <v>92</v>
      </c>
      <c r="K218">
        <v>0</v>
      </c>
      <c r="L218">
        <f>VLOOKUP($J218,reference!$A$1:$E$310,5,FALSE)</f>
        <v>5305023</v>
      </c>
      <c r="M218" t="str">
        <f>VLOOKUP($J218,reference!$A$1:$E$310,4,FALSE)</f>
        <v>BIKOMI TENGAH</v>
      </c>
      <c r="O218">
        <v>5312071</v>
      </c>
      <c r="P218" t="s">
        <v>218</v>
      </c>
      <c r="Q218">
        <v>1684</v>
      </c>
      <c r="R218">
        <v>6307</v>
      </c>
      <c r="S218">
        <v>7991</v>
      </c>
    </row>
    <row r="219" spans="1:19" x14ac:dyDescent="0.25">
      <c r="A219">
        <v>5312080</v>
      </c>
      <c r="B219" t="s">
        <v>219</v>
      </c>
      <c r="D219">
        <v>32725</v>
      </c>
      <c r="E219">
        <v>32725</v>
      </c>
      <c r="G219">
        <v>217</v>
      </c>
      <c r="H219">
        <v>218</v>
      </c>
      <c r="I219">
        <v>13022</v>
      </c>
      <c r="J219">
        <v>6</v>
      </c>
      <c r="K219">
        <v>0</v>
      </c>
      <c r="L219">
        <f>VLOOKUP($J219,reference!$A$1:$E$310,5,FALSE)</f>
        <v>5301072</v>
      </c>
      <c r="M219" t="str">
        <f>VLOOKUP($J219,reference!$A$1:$E$310,4,FALSE)</f>
        <v>TANA RIGHU</v>
      </c>
      <c r="O219">
        <v>5312080</v>
      </c>
      <c r="P219" t="s">
        <v>219</v>
      </c>
      <c r="Q219">
        <v>0</v>
      </c>
      <c r="R219">
        <v>32725</v>
      </c>
      <c r="S219">
        <v>32725</v>
      </c>
    </row>
    <row r="220" spans="1:19" x14ac:dyDescent="0.25">
      <c r="A220">
        <v>5312081</v>
      </c>
      <c r="B220" t="s">
        <v>220</v>
      </c>
      <c r="D220">
        <v>30994</v>
      </c>
      <c r="E220">
        <v>30994</v>
      </c>
      <c r="G220">
        <v>218</v>
      </c>
      <c r="H220">
        <v>219</v>
      </c>
      <c r="I220">
        <v>133</v>
      </c>
      <c r="J220">
        <v>98</v>
      </c>
      <c r="K220">
        <v>1</v>
      </c>
      <c r="L220">
        <f>VLOOKUP($J220,reference!$A$1:$E$310,5,FALSE)</f>
        <v>5305040</v>
      </c>
      <c r="M220" t="str">
        <f>VLOOKUP($J220,reference!$A$1:$E$310,4,FALSE)</f>
        <v>INSANA</v>
      </c>
      <c r="O220">
        <v>5312081</v>
      </c>
      <c r="P220" t="s">
        <v>220</v>
      </c>
      <c r="Q220">
        <v>74</v>
      </c>
      <c r="R220">
        <v>30920</v>
      </c>
      <c r="S220">
        <v>30994</v>
      </c>
    </row>
    <row r="221" spans="1:19" x14ac:dyDescent="0.25">
      <c r="A221">
        <v>5312082</v>
      </c>
      <c r="B221" t="s">
        <v>221</v>
      </c>
      <c r="C221">
        <v>4</v>
      </c>
      <c r="D221">
        <v>22718</v>
      </c>
      <c r="E221">
        <v>22722</v>
      </c>
      <c r="G221">
        <v>219</v>
      </c>
      <c r="H221">
        <v>220</v>
      </c>
      <c r="I221">
        <v>9567</v>
      </c>
      <c r="J221">
        <v>269</v>
      </c>
      <c r="K221">
        <v>0</v>
      </c>
      <c r="L221">
        <f>VLOOKUP($J221,reference!$A$1:$E$310,5,FALSE)</f>
        <v>5317081</v>
      </c>
      <c r="M221" t="str">
        <f>VLOOKUP($J221,reference!$A$1:$E$310,4,FALSE)</f>
        <v>KOTA TAMBOLAKA</v>
      </c>
      <c r="O221">
        <v>5312082</v>
      </c>
      <c r="P221" t="s">
        <v>221</v>
      </c>
      <c r="Q221">
        <v>274</v>
      </c>
      <c r="R221">
        <v>22448</v>
      </c>
      <c r="S221">
        <v>22722</v>
      </c>
    </row>
    <row r="222" spans="1:19" x14ac:dyDescent="0.25">
      <c r="A222">
        <v>5313040</v>
      </c>
      <c r="B222" t="s">
        <v>222</v>
      </c>
      <c r="D222">
        <v>23968</v>
      </c>
      <c r="E222">
        <v>23968</v>
      </c>
      <c r="G222">
        <v>220</v>
      </c>
      <c r="H222">
        <v>221</v>
      </c>
      <c r="I222">
        <v>4115</v>
      </c>
      <c r="J222">
        <v>93</v>
      </c>
      <c r="K222">
        <v>0</v>
      </c>
      <c r="L222">
        <f>VLOOKUP($J222,reference!$A$1:$E$310,5,FALSE)</f>
        <v>5305024</v>
      </c>
      <c r="M222" t="str">
        <f>VLOOKUP($J222,reference!$A$1:$E$310,4,FALSE)</f>
        <v>BIKOMI NILULAT</v>
      </c>
      <c r="O222">
        <v>5313040</v>
      </c>
      <c r="P222" t="s">
        <v>222</v>
      </c>
      <c r="Q222">
        <v>2048</v>
      </c>
      <c r="R222">
        <v>21920</v>
      </c>
      <c r="S222">
        <v>23968</v>
      </c>
    </row>
    <row r="223" spans="1:19" x14ac:dyDescent="0.25">
      <c r="A223">
        <v>5313041</v>
      </c>
      <c r="B223" t="s">
        <v>223</v>
      </c>
      <c r="D223">
        <v>17626</v>
      </c>
      <c r="E223">
        <v>17626</v>
      </c>
      <c r="G223">
        <v>221</v>
      </c>
      <c r="H223">
        <v>222</v>
      </c>
      <c r="I223">
        <v>17530</v>
      </c>
      <c r="J223">
        <v>264</v>
      </c>
      <c r="K223">
        <v>0</v>
      </c>
      <c r="L223">
        <f>VLOOKUP($J223,reference!$A$1:$E$310,5,FALSE)</f>
        <v>5317050</v>
      </c>
      <c r="M223" t="str">
        <f>VLOOKUP($J223,reference!$A$1:$E$310,4,FALSE)</f>
        <v>WEWEWA BARAT</v>
      </c>
      <c r="O223">
        <v>5313041</v>
      </c>
      <c r="P223" t="s">
        <v>223</v>
      </c>
      <c r="Q223">
        <v>652</v>
      </c>
      <c r="R223">
        <v>16974</v>
      </c>
      <c r="S223">
        <v>17626</v>
      </c>
    </row>
    <row r="224" spans="1:19" x14ac:dyDescent="0.25">
      <c r="A224">
        <v>5313042</v>
      </c>
      <c r="B224" t="s">
        <v>224</v>
      </c>
      <c r="D224">
        <v>6561</v>
      </c>
      <c r="E224">
        <v>6561</v>
      </c>
      <c r="G224">
        <v>222</v>
      </c>
      <c r="H224">
        <v>223</v>
      </c>
      <c r="I224">
        <v>8997</v>
      </c>
      <c r="J224">
        <v>100</v>
      </c>
      <c r="K224">
        <v>0</v>
      </c>
      <c r="L224">
        <f>VLOOKUP($J224,reference!$A$1:$E$310,5,FALSE)</f>
        <v>5305042</v>
      </c>
      <c r="M224" t="str">
        <f>VLOOKUP($J224,reference!$A$1:$E$310,4,FALSE)</f>
        <v>INSANA BARAT</v>
      </c>
      <c r="O224">
        <v>5313042</v>
      </c>
      <c r="P224" t="s">
        <v>224</v>
      </c>
      <c r="Q224">
        <v>0</v>
      </c>
      <c r="R224">
        <v>6561</v>
      </c>
      <c r="S224">
        <v>6561</v>
      </c>
    </row>
    <row r="225" spans="1:19" x14ac:dyDescent="0.25">
      <c r="A225">
        <v>5313110</v>
      </c>
      <c r="B225" t="s">
        <v>225</v>
      </c>
      <c r="C225">
        <v>82</v>
      </c>
      <c r="D225">
        <v>6274</v>
      </c>
      <c r="E225">
        <v>6356</v>
      </c>
      <c r="G225">
        <v>223</v>
      </c>
      <c r="H225">
        <v>224</v>
      </c>
      <c r="I225">
        <v>6775</v>
      </c>
      <c r="J225">
        <v>97</v>
      </c>
      <c r="K225">
        <v>0</v>
      </c>
      <c r="L225">
        <f>VLOOKUP($J225,reference!$A$1:$E$310,5,FALSE)</f>
        <v>5305030</v>
      </c>
      <c r="M225" t="str">
        <f>VLOOKUP($J225,reference!$A$1:$E$310,4,FALSE)</f>
        <v>KOTA KEFAMENANU</v>
      </c>
      <c r="O225">
        <v>5313110</v>
      </c>
      <c r="P225" t="s">
        <v>225</v>
      </c>
      <c r="Q225">
        <v>0</v>
      </c>
      <c r="R225">
        <v>6356</v>
      </c>
      <c r="S225">
        <v>6356</v>
      </c>
    </row>
    <row r="226" spans="1:19" x14ac:dyDescent="0.25">
      <c r="A226">
        <v>5313120</v>
      </c>
      <c r="B226" t="s">
        <v>226</v>
      </c>
      <c r="D226">
        <v>7836</v>
      </c>
      <c r="E226">
        <v>7836</v>
      </c>
      <c r="G226">
        <v>224</v>
      </c>
      <c r="H226">
        <v>225</v>
      </c>
      <c r="I226">
        <v>22005</v>
      </c>
      <c r="J226">
        <v>262</v>
      </c>
      <c r="K226">
        <v>0</v>
      </c>
      <c r="L226">
        <f>VLOOKUP($J226,reference!$A$1:$E$310,5,FALSE)</f>
        <v>5317030</v>
      </c>
      <c r="M226" t="str">
        <f>VLOOKUP($J226,reference!$A$1:$E$310,4,FALSE)</f>
        <v>KODI UTARA</v>
      </c>
      <c r="O226">
        <v>5313120</v>
      </c>
      <c r="P226" t="s">
        <v>226</v>
      </c>
      <c r="Q226">
        <v>0</v>
      </c>
      <c r="R226">
        <v>7836</v>
      </c>
      <c r="S226">
        <v>7836</v>
      </c>
    </row>
    <row r="227" spans="1:19" x14ac:dyDescent="0.25">
      <c r="A227">
        <v>5313121</v>
      </c>
      <c r="B227" t="s">
        <v>227</v>
      </c>
      <c r="C227">
        <v>11</v>
      </c>
      <c r="D227">
        <v>6311</v>
      </c>
      <c r="E227">
        <v>6322</v>
      </c>
      <c r="G227">
        <v>225</v>
      </c>
      <c r="H227">
        <v>226</v>
      </c>
      <c r="I227">
        <v>21300</v>
      </c>
      <c r="J227">
        <v>50</v>
      </c>
      <c r="K227">
        <v>0</v>
      </c>
      <c r="L227">
        <f>VLOOKUP($J227,reference!$A$1:$E$310,5,FALSE)</f>
        <v>5303190</v>
      </c>
      <c r="M227" t="str">
        <f>VLOOKUP($J227,reference!$A$1:$E$310,4,FALSE)</f>
        <v>AMFOANG UTARA</v>
      </c>
      <c r="O227">
        <v>5313121</v>
      </c>
      <c r="P227" t="s">
        <v>227</v>
      </c>
      <c r="Q227">
        <v>0</v>
      </c>
      <c r="R227">
        <v>6322</v>
      </c>
      <c r="S227">
        <v>6322</v>
      </c>
    </row>
    <row r="228" spans="1:19" x14ac:dyDescent="0.25">
      <c r="A228">
        <v>5313122</v>
      </c>
      <c r="B228" t="s">
        <v>228</v>
      </c>
      <c r="D228">
        <v>5232</v>
      </c>
      <c r="E228">
        <v>5232</v>
      </c>
      <c r="G228">
        <v>226</v>
      </c>
      <c r="H228">
        <v>227</v>
      </c>
      <c r="I228">
        <v>7255</v>
      </c>
      <c r="J228">
        <v>297</v>
      </c>
      <c r="K228">
        <v>0</v>
      </c>
      <c r="L228">
        <f>VLOOKUP($J228,reference!$A$1:$E$310,5,FALSE)</f>
        <v>5321060</v>
      </c>
      <c r="M228" t="str">
        <f>VLOOKUP($J228,reference!$A$1:$E$310,4,FALSE)</f>
        <v>SASITA MEAN</v>
      </c>
      <c r="O228">
        <v>5313122</v>
      </c>
      <c r="P228" t="s">
        <v>228</v>
      </c>
      <c r="Q228">
        <v>0</v>
      </c>
      <c r="R228">
        <v>5232</v>
      </c>
      <c r="S228">
        <v>5232</v>
      </c>
    </row>
    <row r="229" spans="1:19" x14ac:dyDescent="0.25">
      <c r="A229">
        <v>5313123</v>
      </c>
      <c r="B229" t="s">
        <v>229</v>
      </c>
      <c r="D229">
        <v>6732</v>
      </c>
      <c r="E229">
        <v>6732</v>
      </c>
      <c r="G229">
        <v>227</v>
      </c>
      <c r="H229">
        <v>228</v>
      </c>
      <c r="I229">
        <v>3658</v>
      </c>
      <c r="J229">
        <v>87</v>
      </c>
      <c r="K229">
        <v>0</v>
      </c>
      <c r="L229">
        <f>VLOOKUP($J229,reference!$A$1:$E$310,5,FALSE)</f>
        <v>5305012</v>
      </c>
      <c r="M229" t="str">
        <f>VLOOKUP($J229,reference!$A$1:$E$310,4,FALSE)</f>
        <v>MUSI</v>
      </c>
      <c r="O229">
        <v>5313123</v>
      </c>
      <c r="P229" t="s">
        <v>229</v>
      </c>
      <c r="Q229">
        <v>0</v>
      </c>
      <c r="R229">
        <v>6732</v>
      </c>
      <c r="S229">
        <v>6732</v>
      </c>
    </row>
    <row r="230" spans="1:19" x14ac:dyDescent="0.25">
      <c r="A230">
        <v>5313130</v>
      </c>
      <c r="B230" t="s">
        <v>230</v>
      </c>
      <c r="D230">
        <v>10799</v>
      </c>
      <c r="E230">
        <v>10799</v>
      </c>
      <c r="G230">
        <v>228</v>
      </c>
      <c r="H230">
        <v>229</v>
      </c>
      <c r="I230">
        <v>14019</v>
      </c>
      <c r="J230">
        <v>91</v>
      </c>
      <c r="K230">
        <v>0</v>
      </c>
      <c r="L230">
        <f>VLOOKUP($J230,reference!$A$1:$E$310,5,FALSE)</f>
        <v>5305022</v>
      </c>
      <c r="M230" t="str">
        <f>VLOOKUP($J230,reference!$A$1:$E$310,4,FALSE)</f>
        <v>BIKOMI SELATAN</v>
      </c>
      <c r="O230">
        <v>5313130</v>
      </c>
      <c r="P230" t="s">
        <v>230</v>
      </c>
      <c r="Q230">
        <v>0</v>
      </c>
      <c r="R230">
        <v>10799</v>
      </c>
      <c r="S230">
        <v>10799</v>
      </c>
    </row>
    <row r="231" spans="1:19" x14ac:dyDescent="0.25">
      <c r="A231">
        <v>5313131</v>
      </c>
      <c r="B231" t="s">
        <v>231</v>
      </c>
      <c r="D231">
        <v>8612</v>
      </c>
      <c r="E231">
        <v>8612</v>
      </c>
      <c r="G231">
        <v>229</v>
      </c>
      <c r="H231">
        <v>230</v>
      </c>
      <c r="I231">
        <v>28999</v>
      </c>
      <c r="J231">
        <v>256</v>
      </c>
      <c r="K231">
        <v>0</v>
      </c>
      <c r="L231">
        <f>VLOOKUP($J231,reference!$A$1:$E$310,5,FALSE)</f>
        <v>5316020</v>
      </c>
      <c r="M231" t="str">
        <f>VLOOKUP($J231,reference!$A$1:$E$310,4,FALSE)</f>
        <v>UMBU RATU NGGAY BARAT</v>
      </c>
      <c r="O231">
        <v>5313131</v>
      </c>
      <c r="P231" t="s">
        <v>231</v>
      </c>
      <c r="Q231">
        <v>0</v>
      </c>
      <c r="R231">
        <v>8612</v>
      </c>
      <c r="S231">
        <v>8612</v>
      </c>
    </row>
    <row r="232" spans="1:19" x14ac:dyDescent="0.25">
      <c r="A232">
        <v>5313140</v>
      </c>
      <c r="B232" t="s">
        <v>232</v>
      </c>
      <c r="D232">
        <v>11640</v>
      </c>
      <c r="E232">
        <v>11640</v>
      </c>
      <c r="G232">
        <v>230</v>
      </c>
      <c r="H232">
        <v>231</v>
      </c>
      <c r="I232">
        <v>10268</v>
      </c>
      <c r="J232">
        <v>266</v>
      </c>
      <c r="K232">
        <v>0</v>
      </c>
      <c r="L232">
        <f>VLOOKUP($J232,reference!$A$1:$E$310,5,FALSE)</f>
        <v>5317061</v>
      </c>
      <c r="M232" t="str">
        <f>VLOOKUP($J232,reference!$A$1:$E$310,4,FALSE)</f>
        <v>WEWEWA TENGAH</v>
      </c>
      <c r="O232">
        <v>5313140</v>
      </c>
      <c r="P232" t="s">
        <v>232</v>
      </c>
      <c r="Q232">
        <v>0</v>
      </c>
      <c r="R232">
        <v>11640</v>
      </c>
      <c r="S232">
        <v>11640</v>
      </c>
    </row>
    <row r="233" spans="1:19" x14ac:dyDescent="0.25">
      <c r="A233">
        <v>5313141</v>
      </c>
      <c r="B233" t="s">
        <v>233</v>
      </c>
      <c r="D233">
        <v>22554</v>
      </c>
      <c r="E233">
        <v>22554</v>
      </c>
      <c r="G233">
        <v>231</v>
      </c>
      <c r="H233">
        <v>232</v>
      </c>
      <c r="I233">
        <v>4174</v>
      </c>
      <c r="J233">
        <v>299</v>
      </c>
      <c r="K233">
        <v>0</v>
      </c>
      <c r="L233">
        <f>VLOOKUP($J233,reference!$A$1:$E$310,5,FALSE)</f>
        <v>5321080</v>
      </c>
      <c r="M233" t="str">
        <f>VLOOKUP($J233,reference!$A$1:$E$310,4,FALSE)</f>
        <v>BOTIN LEOBELE</v>
      </c>
      <c r="O233">
        <v>5313141</v>
      </c>
      <c r="P233" t="s">
        <v>233</v>
      </c>
      <c r="Q233">
        <v>0</v>
      </c>
      <c r="R233">
        <v>22554</v>
      </c>
      <c r="S233">
        <v>22554</v>
      </c>
    </row>
    <row r="234" spans="1:19" x14ac:dyDescent="0.25">
      <c r="A234">
        <v>5314010</v>
      </c>
      <c r="B234" t="s">
        <v>234</v>
      </c>
      <c r="D234">
        <v>13055</v>
      </c>
      <c r="E234">
        <v>13055</v>
      </c>
      <c r="G234">
        <v>232</v>
      </c>
      <c r="H234">
        <v>233</v>
      </c>
      <c r="I234">
        <v>5519</v>
      </c>
      <c r="J234">
        <v>296</v>
      </c>
      <c r="K234">
        <v>0</v>
      </c>
      <c r="L234">
        <f>VLOOKUP($J234,reference!$A$1:$E$310,5,FALSE)</f>
        <v>5321050</v>
      </c>
      <c r="M234" t="str">
        <f>VLOOKUP($J234,reference!$A$1:$E$310,4,FALSE)</f>
        <v>IO KUFEU</v>
      </c>
      <c r="O234">
        <v>5314010</v>
      </c>
      <c r="P234" t="s">
        <v>234</v>
      </c>
      <c r="Q234">
        <v>561</v>
      </c>
      <c r="R234">
        <v>12494</v>
      </c>
      <c r="S234">
        <v>13055</v>
      </c>
    </row>
    <row r="235" spans="1:19" x14ac:dyDescent="0.25">
      <c r="A235">
        <v>5314020</v>
      </c>
      <c r="B235" t="s">
        <v>235</v>
      </c>
      <c r="D235">
        <v>17661</v>
      </c>
      <c r="E235">
        <v>17661</v>
      </c>
      <c r="G235">
        <v>233</v>
      </c>
      <c r="H235">
        <v>234</v>
      </c>
      <c r="I235">
        <v>4951</v>
      </c>
      <c r="J235">
        <v>267</v>
      </c>
      <c r="K235">
        <v>0</v>
      </c>
      <c r="L235">
        <f>VLOOKUP($J235,reference!$A$1:$E$310,5,FALSE)</f>
        <v>5317070</v>
      </c>
      <c r="M235" t="str">
        <f>VLOOKUP($J235,reference!$A$1:$E$310,4,FALSE)</f>
        <v>WEWEWA UTARA</v>
      </c>
      <c r="O235">
        <v>5314020</v>
      </c>
      <c r="P235" t="s">
        <v>235</v>
      </c>
      <c r="Q235">
        <v>812</v>
      </c>
      <c r="R235">
        <v>16849</v>
      </c>
      <c r="S235">
        <v>17661</v>
      </c>
    </row>
    <row r="236" spans="1:19" x14ac:dyDescent="0.25">
      <c r="A236">
        <v>5314030</v>
      </c>
      <c r="B236" t="s">
        <v>236</v>
      </c>
      <c r="C236">
        <v>38</v>
      </c>
      <c r="D236">
        <v>14294</v>
      </c>
      <c r="E236">
        <v>14332</v>
      </c>
      <c r="G236">
        <v>234</v>
      </c>
      <c r="H236">
        <v>235</v>
      </c>
      <c r="I236">
        <v>19938</v>
      </c>
      <c r="J236">
        <v>54</v>
      </c>
      <c r="K236">
        <v>0</v>
      </c>
      <c r="L236">
        <f>VLOOKUP($J236,reference!$A$1:$E$310,5,FALSE)</f>
        <v>5304011</v>
      </c>
      <c r="M236" t="str">
        <f>VLOOKUP($J236,reference!$A$1:$E$310,4,FALSE)</f>
        <v>FATUMNASI</v>
      </c>
      <c r="O236">
        <v>5314030</v>
      </c>
      <c r="P236" t="s">
        <v>236</v>
      </c>
      <c r="Q236">
        <v>0</v>
      </c>
      <c r="R236">
        <v>14332</v>
      </c>
      <c r="S236">
        <v>14332</v>
      </c>
    </row>
    <row r="237" spans="1:19" x14ac:dyDescent="0.25">
      <c r="A237">
        <v>5314040</v>
      </c>
      <c r="B237" t="s">
        <v>237</v>
      </c>
      <c r="C237">
        <v>45</v>
      </c>
      <c r="D237">
        <v>18260</v>
      </c>
      <c r="E237">
        <v>18305</v>
      </c>
      <c r="G237">
        <v>235</v>
      </c>
      <c r="H237">
        <v>236</v>
      </c>
      <c r="I237">
        <v>35112</v>
      </c>
      <c r="J237">
        <v>49</v>
      </c>
      <c r="K237">
        <v>0</v>
      </c>
      <c r="L237">
        <f>VLOOKUP($J237,reference!$A$1:$E$310,5,FALSE)</f>
        <v>5303182</v>
      </c>
      <c r="M237" t="str">
        <f>VLOOKUP($J237,reference!$A$1:$E$310,4,FALSE)</f>
        <v>AMFOANG TENGAH</v>
      </c>
      <c r="O237">
        <v>5314040</v>
      </c>
      <c r="P237" t="s">
        <v>237</v>
      </c>
      <c r="Q237">
        <v>0</v>
      </c>
      <c r="R237">
        <v>18305</v>
      </c>
      <c r="S237">
        <v>18305</v>
      </c>
    </row>
    <row r="238" spans="1:19" x14ac:dyDescent="0.25">
      <c r="A238">
        <v>5314041</v>
      </c>
      <c r="B238" t="s">
        <v>238</v>
      </c>
      <c r="D238">
        <v>7283</v>
      </c>
      <c r="E238">
        <v>7283</v>
      </c>
      <c r="G238">
        <v>236</v>
      </c>
      <c r="H238">
        <v>237</v>
      </c>
      <c r="I238">
        <v>32122</v>
      </c>
      <c r="J238">
        <v>28</v>
      </c>
      <c r="K238">
        <v>0</v>
      </c>
      <c r="L238">
        <f>VLOOKUP($J238,reference!$A$1:$E$310,5,FALSE)</f>
        <v>5302081</v>
      </c>
      <c r="M238" t="str">
        <f>VLOOKUP($J238,reference!$A$1:$E$310,4,FALSE)</f>
        <v>KANATANG</v>
      </c>
      <c r="O238">
        <v>5314041</v>
      </c>
      <c r="P238" t="s">
        <v>238</v>
      </c>
      <c r="Q238">
        <v>0</v>
      </c>
      <c r="R238">
        <v>7283</v>
      </c>
      <c r="S238">
        <v>7283</v>
      </c>
    </row>
    <row r="239" spans="1:19" x14ac:dyDescent="0.25">
      <c r="A239">
        <v>5314050</v>
      </c>
      <c r="B239" t="s">
        <v>239</v>
      </c>
      <c r="C239">
        <v>14</v>
      </c>
      <c r="D239">
        <v>16478</v>
      </c>
      <c r="E239">
        <v>16492</v>
      </c>
      <c r="G239">
        <v>237</v>
      </c>
      <c r="H239">
        <v>238</v>
      </c>
      <c r="I239">
        <v>69</v>
      </c>
      <c r="J239">
        <v>97</v>
      </c>
      <c r="K239">
        <v>1</v>
      </c>
      <c r="L239">
        <f>VLOOKUP($J239,reference!$A$1:$E$310,5,FALSE)</f>
        <v>5305030</v>
      </c>
      <c r="M239" t="str">
        <f>VLOOKUP($J239,reference!$A$1:$E$310,4,FALSE)</f>
        <v>KOTA KEFAMENANU</v>
      </c>
      <c r="O239">
        <v>5314050</v>
      </c>
      <c r="P239" t="s">
        <v>239</v>
      </c>
      <c r="Q239">
        <v>0</v>
      </c>
      <c r="R239">
        <v>16492</v>
      </c>
      <c r="S239">
        <v>16492</v>
      </c>
    </row>
    <row r="240" spans="1:19" x14ac:dyDescent="0.25">
      <c r="A240">
        <v>5314060</v>
      </c>
      <c r="B240" t="s">
        <v>240</v>
      </c>
      <c r="C240">
        <v>19</v>
      </c>
      <c r="D240">
        <v>11349</v>
      </c>
      <c r="E240">
        <v>11368</v>
      </c>
      <c r="G240">
        <v>238</v>
      </c>
      <c r="H240">
        <v>239</v>
      </c>
      <c r="I240">
        <v>6166</v>
      </c>
      <c r="J240">
        <v>86</v>
      </c>
      <c r="K240">
        <v>0</v>
      </c>
      <c r="L240">
        <f>VLOOKUP($J240,reference!$A$1:$E$310,5,FALSE)</f>
        <v>5305011</v>
      </c>
      <c r="M240" t="str">
        <f>VLOOKUP($J240,reference!$A$1:$E$310,4,FALSE)</f>
        <v>MIOMAFFO TENGAH</v>
      </c>
      <c r="O240">
        <v>5314060</v>
      </c>
      <c r="P240" t="s">
        <v>240</v>
      </c>
      <c r="Q240">
        <v>0</v>
      </c>
      <c r="R240">
        <v>11368</v>
      </c>
      <c r="S240">
        <v>11368</v>
      </c>
    </row>
    <row r="241" spans="1:19" x14ac:dyDescent="0.25">
      <c r="A241">
        <v>5314061</v>
      </c>
      <c r="B241" t="s">
        <v>241</v>
      </c>
      <c r="D241">
        <v>18174</v>
      </c>
      <c r="E241">
        <v>18174</v>
      </c>
      <c r="G241">
        <v>239</v>
      </c>
      <c r="H241">
        <v>240</v>
      </c>
      <c r="I241">
        <v>11824</v>
      </c>
      <c r="J241">
        <v>85</v>
      </c>
      <c r="K241">
        <v>0</v>
      </c>
      <c r="L241">
        <f>VLOOKUP($J241,reference!$A$1:$E$310,5,FALSE)</f>
        <v>5305010</v>
      </c>
      <c r="M241" t="str">
        <f>VLOOKUP($J241,reference!$A$1:$E$310,4,FALSE)</f>
        <v>MIOMAFFO BARAT</v>
      </c>
      <c r="O241">
        <v>5314061</v>
      </c>
      <c r="P241" t="s">
        <v>241</v>
      </c>
      <c r="Q241">
        <v>0</v>
      </c>
      <c r="R241">
        <v>18174</v>
      </c>
      <c r="S241">
        <v>18174</v>
      </c>
    </row>
    <row r="242" spans="1:19" x14ac:dyDescent="0.25">
      <c r="A242">
        <v>5314070</v>
      </c>
      <c r="B242" t="s">
        <v>242</v>
      </c>
      <c r="D242">
        <v>10157</v>
      </c>
      <c r="E242">
        <v>10157</v>
      </c>
      <c r="G242">
        <v>240</v>
      </c>
      <c r="H242">
        <v>241</v>
      </c>
      <c r="I242">
        <v>14480</v>
      </c>
      <c r="J242">
        <v>298</v>
      </c>
      <c r="K242">
        <v>0</v>
      </c>
      <c r="L242">
        <f>VLOOKUP($J242,reference!$A$1:$E$310,5,FALSE)</f>
        <v>5321070</v>
      </c>
      <c r="M242" t="str">
        <f>VLOOKUP($J242,reference!$A$1:$E$310,4,FALSE)</f>
        <v>MALAKA TENGAH</v>
      </c>
      <c r="O242">
        <v>5314070</v>
      </c>
      <c r="P242" t="s">
        <v>242</v>
      </c>
      <c r="Q242">
        <v>0</v>
      </c>
      <c r="R242">
        <v>10157</v>
      </c>
      <c r="S242">
        <v>10157</v>
      </c>
    </row>
    <row r="243" spans="1:19" x14ac:dyDescent="0.25">
      <c r="A243">
        <v>5314071</v>
      </c>
      <c r="B243" t="s">
        <v>243</v>
      </c>
      <c r="D243">
        <v>1670</v>
      </c>
      <c r="E243">
        <v>1670</v>
      </c>
      <c r="G243">
        <v>241</v>
      </c>
      <c r="H243">
        <v>242</v>
      </c>
      <c r="I243">
        <v>29359</v>
      </c>
      <c r="J243">
        <v>7</v>
      </c>
      <c r="K243">
        <v>0</v>
      </c>
      <c r="L243">
        <f>VLOOKUP($J243,reference!$A$1:$E$310,5,FALSE)</f>
        <v>5302010</v>
      </c>
      <c r="M243" t="str">
        <f>VLOOKUP($J243,reference!$A$1:$E$310,4,FALSE)</f>
        <v>LEWA</v>
      </c>
      <c r="O243">
        <v>5314071</v>
      </c>
      <c r="P243" t="s">
        <v>243</v>
      </c>
      <c r="Q243">
        <v>0</v>
      </c>
      <c r="R243">
        <v>1670</v>
      </c>
      <c r="S243">
        <v>1670</v>
      </c>
    </row>
    <row r="244" spans="1:19" x14ac:dyDescent="0.25">
      <c r="A244">
        <v>5315010</v>
      </c>
      <c r="B244" t="s">
        <v>244</v>
      </c>
      <c r="D244">
        <v>97001</v>
      </c>
      <c r="E244">
        <v>97001</v>
      </c>
      <c r="G244">
        <v>242</v>
      </c>
      <c r="H244">
        <v>243</v>
      </c>
      <c r="I244">
        <v>522</v>
      </c>
      <c r="J244">
        <v>302</v>
      </c>
      <c r="K244">
        <v>1</v>
      </c>
      <c r="L244">
        <f>VLOOKUP($J244,reference!$A$1:$E$310,5,FALSE)</f>
        <v>5321110</v>
      </c>
      <c r="M244" t="str">
        <f>VLOOKUP($J244,reference!$A$1:$E$310,4,FALSE)</f>
        <v>KOBALIMA</v>
      </c>
      <c r="O244">
        <v>5315010</v>
      </c>
      <c r="P244" t="s">
        <v>244</v>
      </c>
      <c r="Q244">
        <v>1692</v>
      </c>
      <c r="R244">
        <v>95309</v>
      </c>
      <c r="S244">
        <v>97001</v>
      </c>
    </row>
    <row r="245" spans="1:19" x14ac:dyDescent="0.25">
      <c r="A245">
        <v>5315011</v>
      </c>
      <c r="B245" t="s">
        <v>245</v>
      </c>
      <c r="C245">
        <v>21</v>
      </c>
      <c r="D245">
        <v>29877</v>
      </c>
      <c r="E245">
        <v>29898</v>
      </c>
      <c r="G245">
        <v>243</v>
      </c>
      <c r="H245">
        <v>244</v>
      </c>
      <c r="I245">
        <v>7262</v>
      </c>
      <c r="J245">
        <v>261</v>
      </c>
      <c r="K245">
        <v>0</v>
      </c>
      <c r="L245">
        <f>VLOOKUP($J245,reference!$A$1:$E$310,5,FALSE)</f>
        <v>5317020</v>
      </c>
      <c r="M245" t="str">
        <f>VLOOKUP($J245,reference!$A$1:$E$310,4,FALSE)</f>
        <v>KODI</v>
      </c>
      <c r="O245">
        <v>5315011</v>
      </c>
      <c r="P245" t="s">
        <v>245</v>
      </c>
      <c r="Q245">
        <v>0</v>
      </c>
      <c r="R245">
        <v>29898</v>
      </c>
      <c r="S245">
        <v>29898</v>
      </c>
    </row>
    <row r="246" spans="1:19" x14ac:dyDescent="0.25">
      <c r="A246">
        <v>5315020</v>
      </c>
      <c r="B246" t="s">
        <v>246</v>
      </c>
      <c r="D246">
        <v>30395</v>
      </c>
      <c r="E246">
        <v>30395</v>
      </c>
      <c r="G246">
        <v>244</v>
      </c>
      <c r="H246">
        <v>245</v>
      </c>
      <c r="I246">
        <v>13258</v>
      </c>
      <c r="J246">
        <v>90</v>
      </c>
      <c r="K246">
        <v>0</v>
      </c>
      <c r="L246">
        <f>VLOOKUP($J246,reference!$A$1:$E$310,5,FALSE)</f>
        <v>5305021</v>
      </c>
      <c r="M246" t="str">
        <f>VLOOKUP($J246,reference!$A$1:$E$310,4,FALSE)</f>
        <v>NOEMUTI</v>
      </c>
      <c r="O246">
        <v>5315020</v>
      </c>
      <c r="P246" t="s">
        <v>246</v>
      </c>
      <c r="Q246">
        <v>0</v>
      </c>
      <c r="R246">
        <v>30395</v>
      </c>
      <c r="S246">
        <v>30395</v>
      </c>
    </row>
    <row r="247" spans="1:19" x14ac:dyDescent="0.25">
      <c r="A247">
        <v>5315021</v>
      </c>
      <c r="B247" t="s">
        <v>247</v>
      </c>
      <c r="D247">
        <v>19525</v>
      </c>
      <c r="E247">
        <v>19525</v>
      </c>
      <c r="G247">
        <v>245</v>
      </c>
      <c r="H247">
        <v>246</v>
      </c>
      <c r="I247">
        <v>13043</v>
      </c>
      <c r="J247">
        <v>4</v>
      </c>
      <c r="K247">
        <v>0</v>
      </c>
      <c r="L247">
        <f>VLOOKUP($J247,reference!$A$1:$E$310,5,FALSE)</f>
        <v>5301050</v>
      </c>
      <c r="M247" t="str">
        <f>VLOOKUP($J247,reference!$A$1:$E$310,4,FALSE)</f>
        <v>LOLI</v>
      </c>
      <c r="O247">
        <v>5315021</v>
      </c>
      <c r="P247" t="s">
        <v>247</v>
      </c>
      <c r="Q247">
        <v>0</v>
      </c>
      <c r="R247">
        <v>19525</v>
      </c>
      <c r="S247">
        <v>19525</v>
      </c>
    </row>
    <row r="248" spans="1:19" x14ac:dyDescent="0.25">
      <c r="A248">
        <v>5315030</v>
      </c>
      <c r="B248" t="s">
        <v>248</v>
      </c>
      <c r="C248">
        <v>392</v>
      </c>
      <c r="D248">
        <v>19144</v>
      </c>
      <c r="E248">
        <v>19536</v>
      </c>
      <c r="G248">
        <v>246</v>
      </c>
      <c r="H248">
        <v>247</v>
      </c>
      <c r="I248">
        <v>27703</v>
      </c>
      <c r="J248">
        <v>51</v>
      </c>
      <c r="K248">
        <v>0</v>
      </c>
      <c r="L248">
        <f>VLOOKUP($J248,reference!$A$1:$E$310,5,FALSE)</f>
        <v>5303191</v>
      </c>
      <c r="M248" t="str">
        <f>VLOOKUP($J248,reference!$A$1:$E$310,4,FALSE)</f>
        <v>AMFOANG BARAT LAUT</v>
      </c>
      <c r="O248">
        <v>5315030</v>
      </c>
      <c r="P248" t="s">
        <v>248</v>
      </c>
      <c r="Q248">
        <v>2812</v>
      </c>
      <c r="R248">
        <v>16724</v>
      </c>
      <c r="S248">
        <v>19536</v>
      </c>
    </row>
    <row r="249" spans="1:19" x14ac:dyDescent="0.25">
      <c r="A249">
        <v>5315031</v>
      </c>
      <c r="B249" t="s">
        <v>249</v>
      </c>
      <c r="C249">
        <v>1</v>
      </c>
      <c r="D249">
        <v>14830</v>
      </c>
      <c r="E249">
        <v>14831</v>
      </c>
      <c r="G249">
        <v>247</v>
      </c>
      <c r="H249">
        <v>248</v>
      </c>
      <c r="I249">
        <v>1575</v>
      </c>
      <c r="J249">
        <v>298</v>
      </c>
      <c r="K249">
        <v>1</v>
      </c>
      <c r="L249">
        <f>VLOOKUP($J249,reference!$A$1:$E$310,5,FALSE)</f>
        <v>5321070</v>
      </c>
      <c r="M249" t="str">
        <f>VLOOKUP($J249,reference!$A$1:$E$310,4,FALSE)</f>
        <v>MALAKA TENGAH</v>
      </c>
      <c r="O249">
        <v>5315031</v>
      </c>
      <c r="P249" t="s">
        <v>249</v>
      </c>
      <c r="Q249">
        <v>496</v>
      </c>
      <c r="R249">
        <v>14335</v>
      </c>
      <c r="S249">
        <v>14831</v>
      </c>
    </row>
    <row r="250" spans="1:19" x14ac:dyDescent="0.25">
      <c r="A250">
        <v>5315032</v>
      </c>
      <c r="B250" t="s">
        <v>250</v>
      </c>
      <c r="D250">
        <v>36814</v>
      </c>
      <c r="E250">
        <v>36814</v>
      </c>
      <c r="G250">
        <v>248</v>
      </c>
      <c r="H250">
        <v>249</v>
      </c>
      <c r="I250">
        <v>10140</v>
      </c>
      <c r="J250">
        <v>55</v>
      </c>
      <c r="K250">
        <v>0</v>
      </c>
      <c r="L250">
        <f>VLOOKUP($J250,reference!$A$1:$E$310,5,FALSE)</f>
        <v>5304012</v>
      </c>
      <c r="M250" t="str">
        <f>VLOOKUP($J250,reference!$A$1:$E$310,4,FALSE)</f>
        <v>TOBU</v>
      </c>
      <c r="O250">
        <v>5315032</v>
      </c>
      <c r="P250" t="s">
        <v>250</v>
      </c>
      <c r="Q250">
        <v>553</v>
      </c>
      <c r="R250">
        <v>36261</v>
      </c>
      <c r="S250">
        <v>36814</v>
      </c>
    </row>
    <row r="251" spans="1:19" x14ac:dyDescent="0.25">
      <c r="A251">
        <v>5315040</v>
      </c>
      <c r="B251" t="s">
        <v>251</v>
      </c>
      <c r="D251">
        <v>5396</v>
      </c>
      <c r="E251">
        <v>5396</v>
      </c>
      <c r="G251">
        <v>249</v>
      </c>
      <c r="H251">
        <v>250</v>
      </c>
      <c r="I251">
        <v>11897</v>
      </c>
      <c r="J251">
        <v>295</v>
      </c>
      <c r="K251">
        <v>0</v>
      </c>
      <c r="L251">
        <f>VLOOKUP($J251,reference!$A$1:$E$310,5,FALSE)</f>
        <v>5321040</v>
      </c>
      <c r="M251" t="str">
        <f>VLOOKUP($J251,reference!$A$1:$E$310,4,FALSE)</f>
        <v>RINHAT</v>
      </c>
      <c r="O251">
        <v>5315040</v>
      </c>
      <c r="P251" t="s">
        <v>251</v>
      </c>
      <c r="Q251">
        <v>0</v>
      </c>
      <c r="R251">
        <v>5396</v>
      </c>
      <c r="S251">
        <v>5396</v>
      </c>
    </row>
    <row r="252" spans="1:19" x14ac:dyDescent="0.25">
      <c r="A252">
        <v>5315041</v>
      </c>
      <c r="B252" t="s">
        <v>252</v>
      </c>
      <c r="D252">
        <v>12358</v>
      </c>
      <c r="E252">
        <v>12358</v>
      </c>
      <c r="G252">
        <v>250</v>
      </c>
      <c r="H252">
        <v>251</v>
      </c>
      <c r="I252">
        <v>18763</v>
      </c>
      <c r="J252">
        <v>263</v>
      </c>
      <c r="K252">
        <v>0</v>
      </c>
      <c r="L252">
        <f>VLOOKUP($J252,reference!$A$1:$E$310,5,FALSE)</f>
        <v>5317040</v>
      </c>
      <c r="M252" t="str">
        <f>VLOOKUP($J252,reference!$A$1:$E$310,4,FALSE)</f>
        <v>WEWEWA SELATAN</v>
      </c>
      <c r="O252">
        <v>5315041</v>
      </c>
      <c r="P252" t="s">
        <v>252</v>
      </c>
      <c r="Q252">
        <v>0</v>
      </c>
      <c r="R252">
        <v>12358</v>
      </c>
      <c r="S252">
        <v>12358</v>
      </c>
    </row>
    <row r="253" spans="1:19" x14ac:dyDescent="0.25">
      <c r="A253">
        <v>5315042</v>
      </c>
      <c r="B253" t="s">
        <v>253</v>
      </c>
      <c r="D253">
        <v>4220</v>
      </c>
      <c r="E253">
        <v>4220</v>
      </c>
      <c r="G253">
        <v>251</v>
      </c>
      <c r="H253">
        <v>252</v>
      </c>
      <c r="I253">
        <v>6766</v>
      </c>
      <c r="J253">
        <v>254</v>
      </c>
      <c r="K253">
        <v>0</v>
      </c>
      <c r="L253">
        <f>VLOOKUP($J253,reference!$A$1:$E$310,5,FALSE)</f>
        <v>5316010</v>
      </c>
      <c r="M253" t="str">
        <f>VLOOKUP($J253,reference!$A$1:$E$310,4,FALSE)</f>
        <v>KATIKUTANA</v>
      </c>
      <c r="O253">
        <v>5315042</v>
      </c>
      <c r="P253" t="s">
        <v>253</v>
      </c>
      <c r="Q253">
        <v>0</v>
      </c>
      <c r="R253">
        <v>4220</v>
      </c>
      <c r="S253">
        <v>4220</v>
      </c>
    </row>
    <row r="254" spans="1:19" x14ac:dyDescent="0.25">
      <c r="A254">
        <v>5315050</v>
      </c>
      <c r="B254" t="s">
        <v>254</v>
      </c>
      <c r="D254">
        <v>26901</v>
      </c>
      <c r="E254">
        <v>26901</v>
      </c>
      <c r="G254">
        <v>252</v>
      </c>
      <c r="H254">
        <v>253</v>
      </c>
      <c r="I254">
        <v>14926</v>
      </c>
      <c r="J254">
        <v>56</v>
      </c>
      <c r="K254">
        <v>0</v>
      </c>
      <c r="L254">
        <f>VLOOKUP($J254,reference!$A$1:$E$310,5,FALSE)</f>
        <v>5304013</v>
      </c>
      <c r="M254" t="str">
        <f>VLOOKUP($J254,reference!$A$1:$E$310,4,FALSE)</f>
        <v>NUNBENA</v>
      </c>
      <c r="O254">
        <v>5315050</v>
      </c>
      <c r="P254" t="s">
        <v>254</v>
      </c>
      <c r="Q254">
        <v>0</v>
      </c>
      <c r="R254">
        <v>26901</v>
      </c>
      <c r="S254">
        <v>26901</v>
      </c>
    </row>
    <row r="255" spans="1:19" x14ac:dyDescent="0.25">
      <c r="A255">
        <v>5315051</v>
      </c>
      <c r="B255" t="s">
        <v>255</v>
      </c>
      <c r="D255">
        <v>17302</v>
      </c>
      <c r="E255">
        <v>17302</v>
      </c>
      <c r="G255">
        <v>253</v>
      </c>
      <c r="H255">
        <v>254</v>
      </c>
      <c r="I255">
        <v>4953</v>
      </c>
      <c r="J255">
        <v>96</v>
      </c>
      <c r="K255">
        <v>0</v>
      </c>
      <c r="L255">
        <f>VLOOKUP($J255,reference!$A$1:$E$310,5,FALSE)</f>
        <v>5305027</v>
      </c>
      <c r="M255" t="str">
        <f>VLOOKUP($J255,reference!$A$1:$E$310,4,FALSE)</f>
        <v>NOEMUTI TIMUR</v>
      </c>
      <c r="O255">
        <v>5315051</v>
      </c>
      <c r="P255" t="s">
        <v>255</v>
      </c>
      <c r="Q255">
        <v>0</v>
      </c>
      <c r="R255">
        <v>17302</v>
      </c>
      <c r="S255">
        <v>17302</v>
      </c>
    </row>
    <row r="256" spans="1:19" x14ac:dyDescent="0.25">
      <c r="A256">
        <v>5316010</v>
      </c>
      <c r="B256" t="s">
        <v>256</v>
      </c>
      <c r="D256">
        <v>6766</v>
      </c>
      <c r="E256">
        <v>6766</v>
      </c>
      <c r="G256">
        <v>254</v>
      </c>
      <c r="H256">
        <v>255</v>
      </c>
      <c r="I256">
        <v>15245</v>
      </c>
      <c r="J256">
        <v>265</v>
      </c>
      <c r="K256">
        <v>0</v>
      </c>
      <c r="L256">
        <f>VLOOKUP($J256,reference!$A$1:$E$310,5,FALSE)</f>
        <v>5317060</v>
      </c>
      <c r="M256" t="str">
        <f>VLOOKUP($J256,reference!$A$1:$E$310,4,FALSE)</f>
        <v>WEWEWA TIMUR</v>
      </c>
      <c r="O256">
        <v>5316010</v>
      </c>
      <c r="P256" t="s">
        <v>256</v>
      </c>
      <c r="Q256">
        <v>0</v>
      </c>
      <c r="R256">
        <v>6766</v>
      </c>
      <c r="S256">
        <v>6766</v>
      </c>
    </row>
    <row r="257" spans="1:19" x14ac:dyDescent="0.25">
      <c r="A257">
        <v>5316011</v>
      </c>
      <c r="B257" t="s">
        <v>257</v>
      </c>
      <c r="D257">
        <v>37391</v>
      </c>
      <c r="E257">
        <v>37391</v>
      </c>
      <c r="G257">
        <v>255</v>
      </c>
      <c r="H257">
        <v>256</v>
      </c>
      <c r="I257">
        <v>241</v>
      </c>
      <c r="J257">
        <v>90</v>
      </c>
      <c r="K257">
        <v>1</v>
      </c>
      <c r="L257">
        <f>VLOOKUP($J257,reference!$A$1:$E$310,5,FALSE)</f>
        <v>5305021</v>
      </c>
      <c r="M257" t="str">
        <f>VLOOKUP($J257,reference!$A$1:$E$310,4,FALSE)</f>
        <v>NOEMUTI</v>
      </c>
      <c r="O257">
        <v>5316011</v>
      </c>
      <c r="P257" t="s">
        <v>257</v>
      </c>
      <c r="Q257">
        <v>0</v>
      </c>
      <c r="R257">
        <v>37391</v>
      </c>
      <c r="S257">
        <v>37391</v>
      </c>
    </row>
    <row r="258" spans="1:19" x14ac:dyDescent="0.25">
      <c r="A258">
        <v>5316020</v>
      </c>
      <c r="B258" t="s">
        <v>258</v>
      </c>
      <c r="D258">
        <v>28999</v>
      </c>
      <c r="E258">
        <v>28999</v>
      </c>
      <c r="G258">
        <v>256</v>
      </c>
      <c r="H258">
        <v>257</v>
      </c>
      <c r="I258">
        <v>166</v>
      </c>
      <c r="J258">
        <v>91</v>
      </c>
      <c r="K258">
        <v>1</v>
      </c>
      <c r="L258">
        <f>VLOOKUP($J258,reference!$A$1:$E$310,5,FALSE)</f>
        <v>5305022</v>
      </c>
      <c r="M258" t="str">
        <f>VLOOKUP($J258,reference!$A$1:$E$310,4,FALSE)</f>
        <v>BIKOMI SELATAN</v>
      </c>
      <c r="O258">
        <v>5316020</v>
      </c>
      <c r="P258" t="s">
        <v>258</v>
      </c>
      <c r="Q258">
        <v>0</v>
      </c>
      <c r="R258">
        <v>28999</v>
      </c>
      <c r="S258">
        <v>28999</v>
      </c>
    </row>
    <row r="259" spans="1:19" x14ac:dyDescent="0.25">
      <c r="A259">
        <v>5316030</v>
      </c>
      <c r="B259" t="s">
        <v>259</v>
      </c>
      <c r="D259">
        <v>75938</v>
      </c>
      <c r="E259">
        <v>75938</v>
      </c>
      <c r="G259">
        <v>257</v>
      </c>
      <c r="H259">
        <v>258</v>
      </c>
      <c r="I259">
        <v>290</v>
      </c>
      <c r="J259">
        <v>96</v>
      </c>
      <c r="K259">
        <v>1</v>
      </c>
      <c r="L259">
        <f>VLOOKUP($J259,reference!$A$1:$E$310,5,FALSE)</f>
        <v>5305027</v>
      </c>
      <c r="M259" t="str">
        <f>VLOOKUP($J259,reference!$A$1:$E$310,4,FALSE)</f>
        <v>NOEMUTI TIMUR</v>
      </c>
      <c r="O259">
        <v>5316030</v>
      </c>
      <c r="P259" t="s">
        <v>259</v>
      </c>
      <c r="Q259">
        <v>0</v>
      </c>
      <c r="R259">
        <v>75938</v>
      </c>
      <c r="S259">
        <v>75938</v>
      </c>
    </row>
    <row r="260" spans="1:19" x14ac:dyDescent="0.25">
      <c r="A260">
        <v>5316040</v>
      </c>
      <c r="B260" t="s">
        <v>260</v>
      </c>
      <c r="D260">
        <v>32808</v>
      </c>
      <c r="E260">
        <v>32808</v>
      </c>
      <c r="G260">
        <v>258</v>
      </c>
      <c r="H260">
        <v>259</v>
      </c>
      <c r="I260">
        <v>7375</v>
      </c>
      <c r="J260">
        <v>259</v>
      </c>
      <c r="K260">
        <v>0</v>
      </c>
      <c r="L260">
        <f>VLOOKUP($J260,reference!$A$1:$E$310,5,FALSE)</f>
        <v>5317010</v>
      </c>
      <c r="M260" t="str">
        <f>VLOOKUP($J260,reference!$A$1:$E$310,4,FALSE)</f>
        <v>KODI BANGEDO</v>
      </c>
      <c r="O260">
        <v>5316040</v>
      </c>
      <c r="P260" t="s">
        <v>260</v>
      </c>
      <c r="Q260">
        <v>0</v>
      </c>
      <c r="R260">
        <v>32808</v>
      </c>
      <c r="S260">
        <v>32808</v>
      </c>
    </row>
    <row r="261" spans="1:19" x14ac:dyDescent="0.25">
      <c r="A261">
        <v>5317010</v>
      </c>
      <c r="B261" t="s">
        <v>261</v>
      </c>
      <c r="D261">
        <v>7375</v>
      </c>
      <c r="E261">
        <v>7375</v>
      </c>
      <c r="G261">
        <v>259</v>
      </c>
      <c r="H261">
        <v>260</v>
      </c>
      <c r="I261">
        <v>7</v>
      </c>
      <c r="J261">
        <v>295</v>
      </c>
      <c r="K261">
        <v>1</v>
      </c>
      <c r="L261">
        <f>VLOOKUP($J261,reference!$A$1:$E$310,5,FALSE)</f>
        <v>5321040</v>
      </c>
      <c r="M261" t="str">
        <f>VLOOKUP($J261,reference!$A$1:$E$310,4,FALSE)</f>
        <v>RINHAT</v>
      </c>
      <c r="O261">
        <v>5317010</v>
      </c>
      <c r="P261" t="s">
        <v>261</v>
      </c>
      <c r="Q261">
        <v>0</v>
      </c>
      <c r="R261">
        <v>7375</v>
      </c>
      <c r="S261">
        <v>7375</v>
      </c>
    </row>
    <row r="262" spans="1:19" x14ac:dyDescent="0.25">
      <c r="A262">
        <v>5317011</v>
      </c>
      <c r="B262" t="s">
        <v>262</v>
      </c>
      <c r="D262">
        <v>12847</v>
      </c>
      <c r="E262">
        <v>12847</v>
      </c>
      <c r="G262">
        <v>260</v>
      </c>
      <c r="H262">
        <v>261</v>
      </c>
      <c r="I262">
        <v>24735</v>
      </c>
      <c r="J262">
        <v>58</v>
      </c>
      <c r="K262">
        <v>0</v>
      </c>
      <c r="L262">
        <f>VLOOKUP($J262,reference!$A$1:$E$310,5,FALSE)</f>
        <v>5304021</v>
      </c>
      <c r="M262" t="str">
        <f>VLOOKUP($J262,reference!$A$1:$E$310,4,FALSE)</f>
        <v>POLEN</v>
      </c>
      <c r="O262">
        <v>5317011</v>
      </c>
      <c r="P262" t="s">
        <v>262</v>
      </c>
      <c r="Q262">
        <v>0</v>
      </c>
      <c r="R262">
        <v>12847</v>
      </c>
      <c r="S262">
        <v>12847</v>
      </c>
    </row>
    <row r="263" spans="1:19" x14ac:dyDescent="0.25">
      <c r="A263">
        <v>5317020</v>
      </c>
      <c r="B263" t="s">
        <v>263</v>
      </c>
      <c r="D263">
        <v>7262</v>
      </c>
      <c r="E263">
        <v>7262</v>
      </c>
      <c r="G263">
        <v>261</v>
      </c>
      <c r="H263">
        <v>262</v>
      </c>
      <c r="I263">
        <v>6215</v>
      </c>
      <c r="J263">
        <v>74</v>
      </c>
      <c r="K263">
        <v>0</v>
      </c>
      <c r="L263">
        <f>VLOOKUP($J263,reference!$A$1:$E$310,5,FALSE)</f>
        <v>5304082</v>
      </c>
      <c r="M263" t="str">
        <f>VLOOKUP($J263,reference!$A$1:$E$310,4,FALSE)</f>
        <v>FATUKOPA</v>
      </c>
      <c r="O263">
        <v>5317020</v>
      </c>
      <c r="P263" t="s">
        <v>263</v>
      </c>
      <c r="Q263">
        <v>0</v>
      </c>
      <c r="R263">
        <v>7262</v>
      </c>
      <c r="S263">
        <v>7262</v>
      </c>
    </row>
    <row r="264" spans="1:19" x14ac:dyDescent="0.25">
      <c r="A264">
        <v>5317030</v>
      </c>
      <c r="B264" t="s">
        <v>264</v>
      </c>
      <c r="D264">
        <v>22005</v>
      </c>
      <c r="E264">
        <v>22005</v>
      </c>
      <c r="G264">
        <v>262</v>
      </c>
      <c r="H264">
        <v>263</v>
      </c>
      <c r="I264">
        <v>6241</v>
      </c>
      <c r="J264">
        <v>5</v>
      </c>
      <c r="K264">
        <v>0</v>
      </c>
      <c r="L264">
        <f>VLOOKUP($J264,reference!$A$1:$E$310,5,FALSE)</f>
        <v>5301060</v>
      </c>
      <c r="M264" t="str">
        <f>VLOOKUP($J264,reference!$A$1:$E$310,4,FALSE)</f>
        <v>KOTA WAIKABUBAK</v>
      </c>
      <c r="O264">
        <v>5317030</v>
      </c>
      <c r="P264" t="s">
        <v>264</v>
      </c>
      <c r="Q264">
        <v>0</v>
      </c>
      <c r="R264">
        <v>22005</v>
      </c>
      <c r="S264">
        <v>22005</v>
      </c>
    </row>
    <row r="265" spans="1:19" x14ac:dyDescent="0.25">
      <c r="A265">
        <v>5317040</v>
      </c>
      <c r="B265" t="s">
        <v>265</v>
      </c>
      <c r="D265">
        <v>18763</v>
      </c>
      <c r="E265">
        <v>18763</v>
      </c>
      <c r="G265">
        <v>263</v>
      </c>
      <c r="H265">
        <v>264</v>
      </c>
      <c r="I265">
        <v>6219</v>
      </c>
      <c r="J265">
        <v>294</v>
      </c>
      <c r="K265">
        <v>0</v>
      </c>
      <c r="L265">
        <f>VLOOKUP($J265,reference!$A$1:$E$310,5,FALSE)</f>
        <v>5321030</v>
      </c>
      <c r="M265" t="str">
        <f>VLOOKUP($J265,reference!$A$1:$E$310,4,FALSE)</f>
        <v>WELIMAN</v>
      </c>
      <c r="O265">
        <v>5317040</v>
      </c>
      <c r="P265" t="s">
        <v>265</v>
      </c>
      <c r="Q265">
        <v>0</v>
      </c>
      <c r="R265">
        <v>18763</v>
      </c>
      <c r="S265">
        <v>18763</v>
      </c>
    </row>
    <row r="266" spans="1:19" x14ac:dyDescent="0.25">
      <c r="A266">
        <v>5317050</v>
      </c>
      <c r="B266" t="s">
        <v>266</v>
      </c>
      <c r="D266">
        <v>17530</v>
      </c>
      <c r="E266">
        <v>17530</v>
      </c>
      <c r="G266">
        <v>264</v>
      </c>
      <c r="H266">
        <v>265</v>
      </c>
      <c r="I266">
        <v>38204</v>
      </c>
      <c r="J266">
        <v>8</v>
      </c>
      <c r="K266">
        <v>0</v>
      </c>
      <c r="L266">
        <f>VLOOKUP($J266,reference!$A$1:$E$310,5,FALSE)</f>
        <v>5302011</v>
      </c>
      <c r="M266" t="str">
        <f>VLOOKUP($J266,reference!$A$1:$E$310,4,FALSE)</f>
        <v>NGGAHA ORIANGU</v>
      </c>
      <c r="O266">
        <v>5317050</v>
      </c>
      <c r="P266" t="s">
        <v>266</v>
      </c>
      <c r="Q266">
        <v>0</v>
      </c>
      <c r="R266">
        <v>17530</v>
      </c>
      <c r="S266">
        <v>17530</v>
      </c>
    </row>
    <row r="267" spans="1:19" x14ac:dyDescent="0.25">
      <c r="A267">
        <v>5317060</v>
      </c>
      <c r="B267" t="s">
        <v>267</v>
      </c>
      <c r="C267">
        <v>36</v>
      </c>
      <c r="D267">
        <v>15209</v>
      </c>
      <c r="E267">
        <v>15245</v>
      </c>
      <c r="G267">
        <v>265</v>
      </c>
      <c r="H267">
        <v>266</v>
      </c>
      <c r="I267">
        <v>1056</v>
      </c>
      <c r="J267">
        <v>294</v>
      </c>
      <c r="K267">
        <v>1</v>
      </c>
      <c r="L267">
        <f>VLOOKUP($J267,reference!$A$1:$E$310,5,FALSE)</f>
        <v>5321030</v>
      </c>
      <c r="M267" t="str">
        <f>VLOOKUP($J267,reference!$A$1:$E$310,4,FALSE)</f>
        <v>WELIMAN</v>
      </c>
      <c r="O267">
        <v>5317060</v>
      </c>
      <c r="P267" t="s">
        <v>267</v>
      </c>
      <c r="Q267">
        <v>0</v>
      </c>
      <c r="R267">
        <v>15245</v>
      </c>
      <c r="S267">
        <v>15245</v>
      </c>
    </row>
    <row r="268" spans="1:19" x14ac:dyDescent="0.25">
      <c r="A268">
        <v>5317061</v>
      </c>
      <c r="B268" t="s">
        <v>268</v>
      </c>
      <c r="D268">
        <v>10268</v>
      </c>
      <c r="E268">
        <v>10268</v>
      </c>
      <c r="G268">
        <v>266</v>
      </c>
      <c r="H268">
        <v>267</v>
      </c>
      <c r="I268">
        <v>3</v>
      </c>
      <c r="J268">
        <v>85</v>
      </c>
      <c r="K268">
        <v>1</v>
      </c>
      <c r="L268">
        <f>VLOOKUP($J268,reference!$A$1:$E$310,5,FALSE)</f>
        <v>5305010</v>
      </c>
      <c r="M268" t="str">
        <f>VLOOKUP($J268,reference!$A$1:$E$310,4,FALSE)</f>
        <v>MIOMAFFO BARAT</v>
      </c>
      <c r="O268">
        <v>5317061</v>
      </c>
      <c r="P268" t="s">
        <v>268</v>
      </c>
      <c r="Q268">
        <v>0</v>
      </c>
      <c r="R268">
        <v>10268</v>
      </c>
      <c r="S268">
        <v>10268</v>
      </c>
    </row>
    <row r="269" spans="1:19" x14ac:dyDescent="0.25">
      <c r="A269">
        <v>5317070</v>
      </c>
      <c r="B269" t="s">
        <v>269</v>
      </c>
      <c r="D269">
        <v>4951</v>
      </c>
      <c r="E269">
        <v>4951</v>
      </c>
      <c r="G269">
        <v>267</v>
      </c>
      <c r="H269">
        <v>268</v>
      </c>
      <c r="I269">
        <v>3351</v>
      </c>
      <c r="J269">
        <v>84</v>
      </c>
      <c r="K269">
        <v>0</v>
      </c>
      <c r="L269">
        <f>VLOOKUP($J269,reference!$A$1:$E$310,5,FALSE)</f>
        <v>5304112</v>
      </c>
      <c r="M269" t="str">
        <f>VLOOKUP($J269,reference!$A$1:$E$310,4,FALSE)</f>
        <v>KOKBAUN</v>
      </c>
      <c r="O269">
        <v>5317070</v>
      </c>
      <c r="P269" t="s">
        <v>269</v>
      </c>
      <c r="Q269">
        <v>0</v>
      </c>
      <c r="R269">
        <v>4951</v>
      </c>
      <c r="S269">
        <v>4951</v>
      </c>
    </row>
    <row r="270" spans="1:19" x14ac:dyDescent="0.25">
      <c r="A270">
        <v>5317080</v>
      </c>
      <c r="B270" t="s">
        <v>270</v>
      </c>
      <c r="D270">
        <v>16639</v>
      </c>
      <c r="E270">
        <v>16639</v>
      </c>
      <c r="G270">
        <v>268</v>
      </c>
      <c r="H270">
        <v>269</v>
      </c>
      <c r="I270">
        <v>17751</v>
      </c>
      <c r="J270">
        <v>48</v>
      </c>
      <c r="K270">
        <v>0</v>
      </c>
      <c r="L270">
        <f>VLOOKUP($J270,reference!$A$1:$E$310,5,FALSE)</f>
        <v>5303181</v>
      </c>
      <c r="M270" t="str">
        <f>VLOOKUP($J270,reference!$A$1:$E$310,4,FALSE)</f>
        <v>AMFOANG BARAT DAYA</v>
      </c>
      <c r="O270">
        <v>5317080</v>
      </c>
      <c r="P270" t="s">
        <v>270</v>
      </c>
      <c r="Q270">
        <v>0</v>
      </c>
      <c r="R270">
        <v>16639</v>
      </c>
      <c r="S270">
        <v>16639</v>
      </c>
    </row>
    <row r="271" spans="1:19" x14ac:dyDescent="0.25">
      <c r="A271">
        <v>5317081</v>
      </c>
      <c r="B271" t="s">
        <v>271</v>
      </c>
      <c r="D271">
        <v>9567</v>
      </c>
      <c r="E271">
        <v>9567</v>
      </c>
      <c r="G271">
        <v>269</v>
      </c>
      <c r="H271">
        <v>270</v>
      </c>
      <c r="I271">
        <v>26271</v>
      </c>
      <c r="J271">
        <v>47</v>
      </c>
      <c r="K271">
        <v>0</v>
      </c>
      <c r="L271">
        <f>VLOOKUP($J271,reference!$A$1:$E$310,5,FALSE)</f>
        <v>5303180</v>
      </c>
      <c r="M271" t="str">
        <f>VLOOKUP($J271,reference!$A$1:$E$310,4,FALSE)</f>
        <v>AMFOANG SELATAN</v>
      </c>
      <c r="O271">
        <v>5317081</v>
      </c>
      <c r="P271" t="s">
        <v>271</v>
      </c>
      <c r="Q271">
        <v>0</v>
      </c>
      <c r="R271">
        <v>9567</v>
      </c>
      <c r="S271">
        <v>9567</v>
      </c>
    </row>
    <row r="272" spans="1:19" x14ac:dyDescent="0.25">
      <c r="A272">
        <v>5318010</v>
      </c>
      <c r="B272" t="s">
        <v>272</v>
      </c>
      <c r="D272">
        <v>10637</v>
      </c>
      <c r="E272">
        <v>10637</v>
      </c>
      <c r="G272">
        <v>270</v>
      </c>
      <c r="H272">
        <v>271</v>
      </c>
      <c r="I272">
        <v>15022</v>
      </c>
      <c r="J272">
        <v>72</v>
      </c>
      <c r="K272">
        <v>0</v>
      </c>
      <c r="L272">
        <f>VLOOKUP($J272,reference!$A$1:$E$310,5,FALSE)</f>
        <v>5304080</v>
      </c>
      <c r="M272" t="str">
        <f>VLOOKUP($J272,reference!$A$1:$E$310,4,FALSE)</f>
        <v>AMANUBAN TIMUR</v>
      </c>
      <c r="O272">
        <v>5318010</v>
      </c>
      <c r="P272" t="s">
        <v>272</v>
      </c>
      <c r="Q272">
        <v>0</v>
      </c>
      <c r="R272">
        <v>10637</v>
      </c>
      <c r="S272">
        <v>10637</v>
      </c>
    </row>
    <row r="273" spans="1:19" x14ac:dyDescent="0.25">
      <c r="A273">
        <v>5318020</v>
      </c>
      <c r="B273" t="s">
        <v>273</v>
      </c>
      <c r="D273">
        <v>6696</v>
      </c>
      <c r="E273">
        <v>6696</v>
      </c>
      <c r="G273">
        <v>271</v>
      </c>
      <c r="H273">
        <v>272</v>
      </c>
      <c r="I273">
        <v>6137</v>
      </c>
      <c r="J273">
        <v>293</v>
      </c>
      <c r="K273">
        <v>0</v>
      </c>
      <c r="L273">
        <f>VLOOKUP($J273,reference!$A$1:$E$310,5,FALSE)</f>
        <v>5321020</v>
      </c>
      <c r="M273" t="str">
        <f>VLOOKUP($J273,reference!$A$1:$E$310,4,FALSE)</f>
        <v>MALAKA BARAT</v>
      </c>
      <c r="O273">
        <v>5318020</v>
      </c>
      <c r="P273" t="s">
        <v>273</v>
      </c>
      <c r="Q273">
        <v>0</v>
      </c>
      <c r="R273">
        <v>6696</v>
      </c>
      <c r="S273">
        <v>6696</v>
      </c>
    </row>
    <row r="274" spans="1:19" x14ac:dyDescent="0.25">
      <c r="A274">
        <v>5318030</v>
      </c>
      <c r="B274" t="s">
        <v>274</v>
      </c>
      <c r="D274">
        <v>24198</v>
      </c>
      <c r="E274">
        <v>24198</v>
      </c>
      <c r="G274">
        <v>272</v>
      </c>
      <c r="H274">
        <v>273</v>
      </c>
      <c r="I274">
        <v>12847</v>
      </c>
      <c r="J274">
        <v>260</v>
      </c>
      <c r="K274">
        <v>0</v>
      </c>
      <c r="L274">
        <f>VLOOKUP($J274,reference!$A$1:$E$310,5,FALSE)</f>
        <v>5317011</v>
      </c>
      <c r="M274" t="str">
        <f>VLOOKUP($J274,reference!$A$1:$E$310,4,FALSE)</f>
        <v>KODI BALAGHAR</v>
      </c>
      <c r="O274">
        <v>5318030</v>
      </c>
      <c r="P274" t="s">
        <v>274</v>
      </c>
      <c r="Q274">
        <v>0</v>
      </c>
      <c r="R274">
        <v>24198</v>
      </c>
      <c r="S274">
        <v>24198</v>
      </c>
    </row>
    <row r="275" spans="1:19" x14ac:dyDescent="0.25">
      <c r="A275">
        <v>5318040</v>
      </c>
      <c r="B275" t="s">
        <v>275</v>
      </c>
      <c r="C275">
        <v>99</v>
      </c>
      <c r="D275">
        <v>33232</v>
      </c>
      <c r="E275">
        <v>33331</v>
      </c>
      <c r="G275">
        <v>273</v>
      </c>
      <c r="H275">
        <v>274</v>
      </c>
      <c r="I275">
        <v>45285</v>
      </c>
      <c r="J275">
        <v>23</v>
      </c>
      <c r="K275">
        <v>0</v>
      </c>
      <c r="L275">
        <f>VLOOKUP($J275,reference!$A$1:$E$310,5,FALSE)</f>
        <v>5302060</v>
      </c>
      <c r="M275" t="str">
        <f>VLOOKUP($J275,reference!$A$1:$E$310,4,FALSE)</f>
        <v>PANDAWAI</v>
      </c>
      <c r="O275">
        <v>5318040</v>
      </c>
      <c r="P275" t="s">
        <v>275</v>
      </c>
      <c r="Q275">
        <v>3</v>
      </c>
      <c r="R275">
        <v>33328</v>
      </c>
      <c r="S275">
        <v>33331</v>
      </c>
    </row>
    <row r="276" spans="1:19" x14ac:dyDescent="0.25">
      <c r="A276">
        <v>5318050</v>
      </c>
      <c r="B276" t="s">
        <v>276</v>
      </c>
      <c r="D276">
        <v>7036</v>
      </c>
      <c r="E276">
        <v>7036</v>
      </c>
      <c r="G276">
        <v>274</v>
      </c>
      <c r="H276">
        <v>275</v>
      </c>
      <c r="I276">
        <v>371</v>
      </c>
      <c r="J276">
        <v>293</v>
      </c>
      <c r="K276">
        <v>1</v>
      </c>
      <c r="L276">
        <f>VLOOKUP($J276,reference!$A$1:$E$310,5,FALSE)</f>
        <v>5321020</v>
      </c>
      <c r="M276" t="str">
        <f>VLOOKUP($J276,reference!$A$1:$E$310,4,FALSE)</f>
        <v>MALAKA BARAT</v>
      </c>
      <c r="O276">
        <v>5318050</v>
      </c>
      <c r="P276" t="s">
        <v>276</v>
      </c>
      <c r="Q276">
        <v>0</v>
      </c>
      <c r="R276">
        <v>7036</v>
      </c>
      <c r="S276">
        <v>7036</v>
      </c>
    </row>
    <row r="277" spans="1:19" x14ac:dyDescent="0.25">
      <c r="A277">
        <v>5318060</v>
      </c>
      <c r="B277" t="s">
        <v>277</v>
      </c>
      <c r="C277">
        <v>1041</v>
      </c>
      <c r="D277">
        <v>41734</v>
      </c>
      <c r="E277">
        <v>42775</v>
      </c>
      <c r="G277">
        <v>275</v>
      </c>
      <c r="H277">
        <v>276</v>
      </c>
      <c r="I277">
        <v>37391</v>
      </c>
      <c r="J277">
        <v>255</v>
      </c>
      <c r="K277">
        <v>0</v>
      </c>
      <c r="L277">
        <f>VLOOKUP($J277,reference!$A$1:$E$310,5,FALSE)</f>
        <v>5316011</v>
      </c>
      <c r="M277" t="str">
        <f>VLOOKUP($J277,reference!$A$1:$E$310,4,FALSE)</f>
        <v>KATIKUTANA SELATAN</v>
      </c>
      <c r="O277">
        <v>5318060</v>
      </c>
      <c r="P277" t="s">
        <v>277</v>
      </c>
      <c r="Q277">
        <v>3536</v>
      </c>
      <c r="R277">
        <v>39239</v>
      </c>
      <c r="S277">
        <v>42775</v>
      </c>
    </row>
    <row r="278" spans="1:19" x14ac:dyDescent="0.25">
      <c r="A278">
        <v>5318070</v>
      </c>
      <c r="B278" t="s">
        <v>278</v>
      </c>
      <c r="D278">
        <v>16647</v>
      </c>
      <c r="E278">
        <v>16647</v>
      </c>
      <c r="G278">
        <v>276</v>
      </c>
      <c r="H278">
        <v>277</v>
      </c>
      <c r="I278">
        <v>11128</v>
      </c>
      <c r="J278">
        <v>82</v>
      </c>
      <c r="K278">
        <v>0</v>
      </c>
      <c r="L278">
        <f>VLOOKUP($J278,reference!$A$1:$E$310,5,FALSE)</f>
        <v>5304110</v>
      </c>
      <c r="M278" t="str">
        <f>VLOOKUP($J278,reference!$A$1:$E$310,4,FALSE)</f>
        <v>AMANATUN UTARA</v>
      </c>
      <c r="O278">
        <v>5318070</v>
      </c>
      <c r="P278" t="s">
        <v>278</v>
      </c>
      <c r="Q278">
        <v>0</v>
      </c>
      <c r="R278">
        <v>16647</v>
      </c>
      <c r="S278">
        <v>16647</v>
      </c>
    </row>
    <row r="279" spans="1:19" x14ac:dyDescent="0.25">
      <c r="A279">
        <v>5319010</v>
      </c>
      <c r="B279" t="s">
        <v>279</v>
      </c>
      <c r="C279">
        <v>5</v>
      </c>
      <c r="D279">
        <v>16939</v>
      </c>
      <c r="E279">
        <v>16944</v>
      </c>
      <c r="G279">
        <v>277</v>
      </c>
      <c r="H279">
        <v>278</v>
      </c>
      <c r="I279">
        <v>9738</v>
      </c>
      <c r="J279">
        <v>83</v>
      </c>
      <c r="K279">
        <v>0</v>
      </c>
      <c r="L279">
        <f>VLOOKUP($J279,reference!$A$1:$E$310,5,FALSE)</f>
        <v>5304111</v>
      </c>
      <c r="M279" t="str">
        <f>VLOOKUP($J279,reference!$A$1:$E$310,4,FALSE)</f>
        <v>TOIANAS</v>
      </c>
      <c r="O279">
        <v>5319010</v>
      </c>
      <c r="P279" t="s">
        <v>279</v>
      </c>
      <c r="Q279">
        <v>474</v>
      </c>
      <c r="R279">
        <v>16470</v>
      </c>
      <c r="S279">
        <v>16944</v>
      </c>
    </row>
    <row r="280" spans="1:19" x14ac:dyDescent="0.25">
      <c r="A280">
        <v>5319011</v>
      </c>
      <c r="B280" t="s">
        <v>280</v>
      </c>
      <c r="D280">
        <v>21062</v>
      </c>
      <c r="E280">
        <v>21062</v>
      </c>
      <c r="G280">
        <v>278</v>
      </c>
      <c r="H280">
        <v>279</v>
      </c>
      <c r="I280">
        <v>22757</v>
      </c>
      <c r="J280">
        <v>25</v>
      </c>
      <c r="K280">
        <v>0</v>
      </c>
      <c r="L280">
        <f>VLOOKUP($J280,reference!$A$1:$E$310,5,FALSE)</f>
        <v>5302070</v>
      </c>
      <c r="M280" t="str">
        <f>VLOOKUP($J280,reference!$A$1:$E$310,4,FALSE)</f>
        <v>KOTA WAINGAPU</v>
      </c>
      <c r="O280">
        <v>5319011</v>
      </c>
      <c r="P280" t="s">
        <v>280</v>
      </c>
      <c r="Q280">
        <v>394</v>
      </c>
      <c r="R280">
        <v>20668</v>
      </c>
      <c r="S280">
        <v>21062</v>
      </c>
    </row>
    <row r="281" spans="1:19" x14ac:dyDescent="0.25">
      <c r="A281">
        <v>5319020</v>
      </c>
      <c r="B281" t="s">
        <v>281</v>
      </c>
      <c r="D281">
        <v>51280</v>
      </c>
      <c r="E281">
        <v>51280</v>
      </c>
      <c r="G281">
        <v>279</v>
      </c>
      <c r="H281">
        <v>280</v>
      </c>
      <c r="I281">
        <v>7315</v>
      </c>
      <c r="J281">
        <v>26</v>
      </c>
      <c r="K281">
        <v>0</v>
      </c>
      <c r="L281">
        <f>VLOOKUP($J281,reference!$A$1:$E$310,5,FALSE)</f>
        <v>5302071</v>
      </c>
      <c r="M281" t="str">
        <f>VLOOKUP($J281,reference!$A$1:$E$310,4,FALSE)</f>
        <v>KAMBERA</v>
      </c>
      <c r="O281">
        <v>5319020</v>
      </c>
      <c r="P281" t="s">
        <v>281</v>
      </c>
      <c r="Q281">
        <v>258</v>
      </c>
      <c r="R281">
        <v>51022</v>
      </c>
      <c r="S281">
        <v>51280</v>
      </c>
    </row>
    <row r="282" spans="1:19" x14ac:dyDescent="0.25">
      <c r="A282">
        <v>5319030</v>
      </c>
      <c r="B282" t="s">
        <v>282</v>
      </c>
      <c r="D282">
        <v>29035</v>
      </c>
      <c r="E282">
        <v>29035</v>
      </c>
      <c r="G282">
        <v>280</v>
      </c>
      <c r="H282">
        <v>281</v>
      </c>
      <c r="I282">
        <v>15358</v>
      </c>
      <c r="J282">
        <v>71</v>
      </c>
      <c r="K282">
        <v>0</v>
      </c>
      <c r="L282">
        <f>VLOOKUP($J282,reference!$A$1:$E$310,5,FALSE)</f>
        <v>5304072</v>
      </c>
      <c r="M282" t="str">
        <f>VLOOKUP($J282,reference!$A$1:$E$310,4,FALSE)</f>
        <v>OENINO</v>
      </c>
      <c r="O282">
        <v>5319030</v>
      </c>
      <c r="P282" t="s">
        <v>282</v>
      </c>
      <c r="Q282">
        <v>0</v>
      </c>
      <c r="R282">
        <v>29035</v>
      </c>
      <c r="S282">
        <v>29035</v>
      </c>
    </row>
    <row r="283" spans="1:19" x14ac:dyDescent="0.25">
      <c r="A283">
        <v>5319031</v>
      </c>
      <c r="B283" t="s">
        <v>283</v>
      </c>
      <c r="D283">
        <v>22896</v>
      </c>
      <c r="E283">
        <v>22896</v>
      </c>
      <c r="G283">
        <v>281</v>
      </c>
      <c r="H283">
        <v>282</v>
      </c>
      <c r="I283">
        <v>10782</v>
      </c>
      <c r="J283">
        <v>1</v>
      </c>
      <c r="K283">
        <v>0</v>
      </c>
      <c r="L283">
        <f>VLOOKUP($J283,reference!$A$1:$E$310,5,FALSE)</f>
        <v>5301021</v>
      </c>
      <c r="M283" t="str">
        <f>VLOOKUP($J283,reference!$A$1:$E$310,4,FALSE)</f>
        <v>LAMBOYA</v>
      </c>
      <c r="O283">
        <v>5319031</v>
      </c>
      <c r="P283" t="s">
        <v>283</v>
      </c>
      <c r="Q283">
        <v>738</v>
      </c>
      <c r="R283">
        <v>22158</v>
      </c>
      <c r="S283">
        <v>22896</v>
      </c>
    </row>
    <row r="284" spans="1:19" x14ac:dyDescent="0.25">
      <c r="A284">
        <v>5319040</v>
      </c>
      <c r="B284" t="s">
        <v>284</v>
      </c>
      <c r="D284">
        <v>35821</v>
      </c>
      <c r="E284">
        <v>35821</v>
      </c>
      <c r="G284">
        <v>282</v>
      </c>
      <c r="H284">
        <v>283</v>
      </c>
      <c r="I284">
        <v>7012</v>
      </c>
      <c r="J284">
        <v>292</v>
      </c>
      <c r="K284">
        <v>0</v>
      </c>
      <c r="L284">
        <f>VLOOKUP($J284,reference!$A$1:$E$310,5,FALSE)</f>
        <v>5321010</v>
      </c>
      <c r="M284" t="str">
        <f>VLOOKUP($J284,reference!$A$1:$E$310,4,FALSE)</f>
        <v>WEWIKU</v>
      </c>
      <c r="O284">
        <v>5319040</v>
      </c>
      <c r="P284" t="s">
        <v>284</v>
      </c>
      <c r="Q284">
        <v>0</v>
      </c>
      <c r="R284">
        <v>35821</v>
      </c>
      <c r="S284">
        <v>35821</v>
      </c>
    </row>
    <row r="285" spans="1:19" x14ac:dyDescent="0.25">
      <c r="A285">
        <v>5319050</v>
      </c>
      <c r="B285" t="s">
        <v>285</v>
      </c>
      <c r="D285">
        <v>12149</v>
      </c>
      <c r="E285">
        <v>12149</v>
      </c>
      <c r="G285">
        <v>283</v>
      </c>
      <c r="H285">
        <v>284</v>
      </c>
      <c r="I285">
        <v>19135</v>
      </c>
      <c r="J285">
        <v>53</v>
      </c>
      <c r="K285">
        <v>0</v>
      </c>
      <c r="L285">
        <f>VLOOKUP($J285,reference!$A$1:$E$310,5,FALSE)</f>
        <v>5304010</v>
      </c>
      <c r="M285" t="str">
        <f>VLOOKUP($J285,reference!$A$1:$E$310,4,FALSE)</f>
        <v>MOLLO UTARA</v>
      </c>
      <c r="O285">
        <v>5319050</v>
      </c>
      <c r="P285" t="s">
        <v>285</v>
      </c>
      <c r="Q285">
        <v>0</v>
      </c>
      <c r="R285">
        <v>12149</v>
      </c>
      <c r="S285">
        <v>12149</v>
      </c>
    </row>
    <row r="286" spans="1:19" x14ac:dyDescent="0.25">
      <c r="A286">
        <v>5319051</v>
      </c>
      <c r="B286" t="s">
        <v>286</v>
      </c>
      <c r="D286">
        <v>10585</v>
      </c>
      <c r="E286">
        <v>10585</v>
      </c>
      <c r="G286">
        <v>284</v>
      </c>
      <c r="H286">
        <v>285</v>
      </c>
      <c r="I286">
        <v>601</v>
      </c>
      <c r="J286">
        <v>26</v>
      </c>
      <c r="K286">
        <v>1</v>
      </c>
      <c r="L286">
        <f>VLOOKUP($J286,reference!$A$1:$E$310,5,FALSE)</f>
        <v>5302071</v>
      </c>
      <c r="M286" t="str">
        <f>VLOOKUP($J286,reference!$A$1:$E$310,4,FALSE)</f>
        <v>KAMBERA</v>
      </c>
      <c r="O286">
        <v>5319051</v>
      </c>
      <c r="P286" t="s">
        <v>286</v>
      </c>
      <c r="Q286">
        <v>0</v>
      </c>
      <c r="R286">
        <v>10585</v>
      </c>
      <c r="S286">
        <v>10585</v>
      </c>
    </row>
    <row r="287" spans="1:19" x14ac:dyDescent="0.25">
      <c r="A287">
        <v>5319060</v>
      </c>
      <c r="B287" t="s">
        <v>287</v>
      </c>
      <c r="D287">
        <v>39529</v>
      </c>
      <c r="E287">
        <v>39529</v>
      </c>
      <c r="G287">
        <v>285</v>
      </c>
      <c r="H287">
        <v>286</v>
      </c>
      <c r="I287">
        <v>13569</v>
      </c>
      <c r="J287">
        <v>2</v>
      </c>
      <c r="K287">
        <v>0</v>
      </c>
      <c r="L287">
        <f>VLOOKUP($J287,reference!$A$1:$E$310,5,FALSE)</f>
        <v>5301022</v>
      </c>
      <c r="M287" t="str">
        <f>VLOOKUP($J287,reference!$A$1:$E$310,4,FALSE)</f>
        <v>WANOKAKA</v>
      </c>
      <c r="O287">
        <v>5319060</v>
      </c>
      <c r="P287" t="s">
        <v>287</v>
      </c>
      <c r="Q287">
        <v>0</v>
      </c>
      <c r="R287">
        <v>39529</v>
      </c>
      <c r="S287">
        <v>39529</v>
      </c>
    </row>
    <row r="288" spans="1:19" x14ac:dyDescent="0.25">
      <c r="A288">
        <v>5320010</v>
      </c>
      <c r="B288" t="s">
        <v>288</v>
      </c>
      <c r="D288">
        <v>3899</v>
      </c>
      <c r="E288">
        <v>3899</v>
      </c>
      <c r="G288">
        <v>286</v>
      </c>
      <c r="H288">
        <v>287</v>
      </c>
      <c r="I288">
        <v>575</v>
      </c>
      <c r="J288">
        <v>23</v>
      </c>
      <c r="K288">
        <v>1</v>
      </c>
      <c r="L288">
        <f>VLOOKUP($J288,reference!$A$1:$E$310,5,FALSE)</f>
        <v>5302060</v>
      </c>
      <c r="M288" t="str">
        <f>VLOOKUP($J288,reference!$A$1:$E$310,4,FALSE)</f>
        <v>PANDAWAI</v>
      </c>
      <c r="O288">
        <v>5320010</v>
      </c>
      <c r="P288" t="s">
        <v>288</v>
      </c>
      <c r="Q288">
        <v>0</v>
      </c>
      <c r="R288">
        <v>3899</v>
      </c>
      <c r="S288">
        <v>3899</v>
      </c>
    </row>
    <row r="289" spans="1:19" x14ac:dyDescent="0.25">
      <c r="A289">
        <v>5320020</v>
      </c>
      <c r="B289" t="s">
        <v>289</v>
      </c>
      <c r="D289">
        <v>6276</v>
      </c>
      <c r="E289">
        <v>6276</v>
      </c>
      <c r="G289">
        <v>287</v>
      </c>
      <c r="H289">
        <v>288</v>
      </c>
      <c r="I289">
        <v>32416</v>
      </c>
      <c r="J289">
        <v>9</v>
      </c>
      <c r="K289">
        <v>0</v>
      </c>
      <c r="L289">
        <f>VLOOKUP($J289,reference!$A$1:$E$310,5,FALSE)</f>
        <v>5302012</v>
      </c>
      <c r="M289" t="str">
        <f>VLOOKUP($J289,reference!$A$1:$E$310,4,FALSE)</f>
        <v>LEWA TIDAHU</v>
      </c>
      <c r="O289">
        <v>5320020</v>
      </c>
      <c r="P289" t="s">
        <v>289</v>
      </c>
      <c r="Q289">
        <v>0</v>
      </c>
      <c r="R289">
        <v>6276</v>
      </c>
      <c r="S289">
        <v>6276</v>
      </c>
    </row>
    <row r="290" spans="1:19" x14ac:dyDescent="0.25">
      <c r="A290">
        <v>5320030</v>
      </c>
      <c r="B290" t="s">
        <v>290</v>
      </c>
      <c r="D290">
        <v>5884</v>
      </c>
      <c r="E290">
        <v>5884</v>
      </c>
      <c r="G290">
        <v>288</v>
      </c>
      <c r="H290">
        <v>289</v>
      </c>
      <c r="I290">
        <v>13296</v>
      </c>
      <c r="J290">
        <v>3</v>
      </c>
      <c r="K290">
        <v>0</v>
      </c>
      <c r="L290">
        <f>VLOOKUP($J290,reference!$A$1:$E$310,5,FALSE)</f>
        <v>5301023</v>
      </c>
      <c r="M290" t="str">
        <f>VLOOKUP($J290,reference!$A$1:$E$310,4,FALSE)</f>
        <v>LABOYA BARAT</v>
      </c>
      <c r="O290">
        <v>5320030</v>
      </c>
      <c r="P290" t="s">
        <v>290</v>
      </c>
      <c r="Q290">
        <v>0</v>
      </c>
      <c r="R290">
        <v>5884</v>
      </c>
      <c r="S290">
        <v>5884</v>
      </c>
    </row>
    <row r="291" spans="1:19" x14ac:dyDescent="0.25">
      <c r="A291">
        <v>5320040</v>
      </c>
      <c r="B291" t="s">
        <v>291</v>
      </c>
      <c r="D291">
        <v>18533</v>
      </c>
      <c r="E291">
        <v>18533</v>
      </c>
      <c r="G291">
        <v>289</v>
      </c>
      <c r="H291">
        <v>290</v>
      </c>
      <c r="I291">
        <v>44620</v>
      </c>
      <c r="J291">
        <v>45</v>
      </c>
      <c r="K291">
        <v>0</v>
      </c>
      <c r="L291">
        <f>VLOOKUP($J291,reference!$A$1:$E$310,5,FALSE)</f>
        <v>5303162</v>
      </c>
      <c r="M291" t="str">
        <f>VLOOKUP($J291,reference!$A$1:$E$310,4,FALSE)</f>
        <v>FATULEU BARAT</v>
      </c>
      <c r="O291">
        <v>5320040</v>
      </c>
      <c r="P291" t="s">
        <v>291</v>
      </c>
      <c r="Q291">
        <v>0</v>
      </c>
      <c r="R291">
        <v>18533</v>
      </c>
      <c r="S291">
        <v>18533</v>
      </c>
    </row>
    <row r="292" spans="1:19" x14ac:dyDescent="0.25">
      <c r="A292">
        <v>5320050</v>
      </c>
      <c r="B292" t="s">
        <v>292</v>
      </c>
      <c r="D292">
        <v>6515</v>
      </c>
      <c r="E292">
        <v>6515</v>
      </c>
      <c r="G292">
        <v>290</v>
      </c>
      <c r="H292">
        <v>291</v>
      </c>
      <c r="I292">
        <v>42948</v>
      </c>
      <c r="J292">
        <v>16</v>
      </c>
      <c r="K292">
        <v>0</v>
      </c>
      <c r="L292">
        <f>VLOOKUP($J292,reference!$A$1:$E$310,5,FALSE)</f>
        <v>5302033</v>
      </c>
      <c r="M292" t="str">
        <f>VLOOKUP($J292,reference!$A$1:$E$310,4,FALSE)</f>
        <v>KAHAUNGU ETI</v>
      </c>
      <c r="O292">
        <v>5320050</v>
      </c>
      <c r="P292" t="s">
        <v>292</v>
      </c>
      <c r="Q292">
        <v>66</v>
      </c>
      <c r="R292">
        <v>6449</v>
      </c>
      <c r="S292">
        <v>6515</v>
      </c>
    </row>
    <row r="293" spans="1:19" x14ac:dyDescent="0.25">
      <c r="A293">
        <v>5320060</v>
      </c>
      <c r="B293" t="s">
        <v>293</v>
      </c>
      <c r="D293">
        <v>4973</v>
      </c>
      <c r="E293">
        <v>4973</v>
      </c>
      <c r="G293">
        <v>291</v>
      </c>
      <c r="H293">
        <v>292</v>
      </c>
      <c r="I293">
        <v>52223</v>
      </c>
      <c r="J293">
        <v>46</v>
      </c>
      <c r="K293">
        <v>0</v>
      </c>
      <c r="L293">
        <f>VLOOKUP($J293,reference!$A$1:$E$310,5,FALSE)</f>
        <v>5303170</v>
      </c>
      <c r="M293" t="str">
        <f>VLOOKUP($J293,reference!$A$1:$E$310,4,FALSE)</f>
        <v>TAKARI</v>
      </c>
      <c r="O293">
        <v>5320060</v>
      </c>
      <c r="P293" t="s">
        <v>293</v>
      </c>
      <c r="Q293">
        <v>0</v>
      </c>
      <c r="R293">
        <v>4973</v>
      </c>
      <c r="S293">
        <v>4973</v>
      </c>
    </row>
    <row r="294" spans="1:19" x14ac:dyDescent="0.25">
      <c r="A294">
        <v>5321010</v>
      </c>
      <c r="B294" t="s">
        <v>294</v>
      </c>
      <c r="D294">
        <v>7012</v>
      </c>
      <c r="E294">
        <v>7012</v>
      </c>
      <c r="G294">
        <v>292</v>
      </c>
      <c r="H294">
        <v>293</v>
      </c>
      <c r="I294">
        <v>36622</v>
      </c>
      <c r="J294">
        <v>24</v>
      </c>
      <c r="K294">
        <v>0</v>
      </c>
      <c r="L294">
        <f>VLOOKUP($J294,reference!$A$1:$E$310,5,FALSE)</f>
        <v>5302061</v>
      </c>
      <c r="M294" t="str">
        <f>VLOOKUP($J294,reference!$A$1:$E$310,4,FALSE)</f>
        <v>KAMBATA MAPAMBUHANG</v>
      </c>
      <c r="O294">
        <v>5321010</v>
      </c>
      <c r="P294" t="s">
        <v>294</v>
      </c>
      <c r="Q294">
        <v>0</v>
      </c>
      <c r="R294">
        <v>7012</v>
      </c>
      <c r="S294">
        <v>7012</v>
      </c>
    </row>
    <row r="295" spans="1:19" x14ac:dyDescent="0.25">
      <c r="A295">
        <v>5321020</v>
      </c>
      <c r="B295" t="s">
        <v>295</v>
      </c>
      <c r="D295">
        <v>6508</v>
      </c>
      <c r="E295">
        <v>6508</v>
      </c>
      <c r="G295">
        <v>293</v>
      </c>
      <c r="H295">
        <v>294</v>
      </c>
      <c r="I295">
        <v>10114</v>
      </c>
      <c r="J295">
        <v>60</v>
      </c>
      <c r="K295">
        <v>0</v>
      </c>
      <c r="L295">
        <f>VLOOKUP($J295,reference!$A$1:$E$310,5,FALSE)</f>
        <v>5304023</v>
      </c>
      <c r="M295" t="str">
        <f>VLOOKUP($J295,reference!$A$1:$E$310,4,FALSE)</f>
        <v>MOLLO TENGAH</v>
      </c>
      <c r="O295">
        <v>5321020</v>
      </c>
      <c r="P295" t="s">
        <v>295</v>
      </c>
      <c r="Q295">
        <v>371</v>
      </c>
      <c r="R295">
        <v>6137</v>
      </c>
      <c r="S295">
        <v>6508</v>
      </c>
    </row>
    <row r="296" spans="1:19" x14ac:dyDescent="0.25">
      <c r="A296">
        <v>5321030</v>
      </c>
      <c r="B296" t="s">
        <v>296</v>
      </c>
      <c r="D296">
        <v>7275</v>
      </c>
      <c r="E296">
        <v>7275</v>
      </c>
      <c r="G296">
        <v>294</v>
      </c>
      <c r="H296">
        <v>295</v>
      </c>
      <c r="I296">
        <v>29680</v>
      </c>
      <c r="J296">
        <v>22</v>
      </c>
      <c r="K296">
        <v>0</v>
      </c>
      <c r="L296">
        <f>VLOOKUP($J296,reference!$A$1:$E$310,5,FALSE)</f>
        <v>5302052</v>
      </c>
      <c r="M296" t="str">
        <f>VLOOKUP($J296,reference!$A$1:$E$310,4,FALSE)</f>
        <v>UMALULU</v>
      </c>
      <c r="O296">
        <v>5321030</v>
      </c>
      <c r="P296" t="s">
        <v>296</v>
      </c>
      <c r="Q296">
        <v>1056</v>
      </c>
      <c r="R296">
        <v>6219</v>
      </c>
      <c r="S296">
        <v>7275</v>
      </c>
    </row>
    <row r="297" spans="1:19" x14ac:dyDescent="0.25">
      <c r="A297">
        <v>5321040</v>
      </c>
      <c r="B297" t="s">
        <v>297</v>
      </c>
      <c r="D297">
        <v>11904</v>
      </c>
      <c r="E297">
        <v>11904</v>
      </c>
      <c r="G297">
        <v>295</v>
      </c>
      <c r="H297">
        <v>296</v>
      </c>
      <c r="I297">
        <v>4651</v>
      </c>
      <c r="J297">
        <v>80</v>
      </c>
      <c r="K297">
        <v>0</v>
      </c>
      <c r="L297">
        <f>VLOOKUP($J297,reference!$A$1:$E$310,5,FALSE)</f>
        <v>5304103</v>
      </c>
      <c r="M297" t="str">
        <f>VLOOKUP($J297,reference!$A$1:$E$310,4,FALSE)</f>
        <v>NOEBANA</v>
      </c>
      <c r="O297">
        <v>5321040</v>
      </c>
      <c r="P297" t="s">
        <v>297</v>
      </c>
      <c r="Q297">
        <v>7</v>
      </c>
      <c r="R297">
        <v>11897</v>
      </c>
      <c r="S297">
        <v>11904</v>
      </c>
    </row>
    <row r="298" spans="1:19" x14ac:dyDescent="0.25">
      <c r="A298">
        <v>5321050</v>
      </c>
      <c r="B298" t="s">
        <v>298</v>
      </c>
      <c r="D298">
        <v>5519</v>
      </c>
      <c r="E298">
        <v>5519</v>
      </c>
      <c r="G298">
        <v>296</v>
      </c>
      <c r="H298">
        <v>297</v>
      </c>
      <c r="I298">
        <v>19526</v>
      </c>
      <c r="J298">
        <v>59</v>
      </c>
      <c r="K298">
        <v>0</v>
      </c>
      <c r="L298">
        <f>VLOOKUP($J298,reference!$A$1:$E$310,5,FALSE)</f>
        <v>5304022</v>
      </c>
      <c r="M298" t="str">
        <f>VLOOKUP($J298,reference!$A$1:$E$310,4,FALSE)</f>
        <v>MOLLO BARAT</v>
      </c>
      <c r="O298">
        <v>5321050</v>
      </c>
      <c r="P298" t="s">
        <v>298</v>
      </c>
      <c r="Q298">
        <v>0</v>
      </c>
      <c r="R298">
        <v>5519</v>
      </c>
      <c r="S298">
        <v>5519</v>
      </c>
    </row>
    <row r="299" spans="1:19" x14ac:dyDescent="0.25">
      <c r="A299">
        <v>5321060</v>
      </c>
      <c r="B299" t="s">
        <v>299</v>
      </c>
      <c r="D299">
        <v>7255</v>
      </c>
      <c r="E299">
        <v>7255</v>
      </c>
      <c r="G299">
        <v>297</v>
      </c>
      <c r="H299">
        <v>298</v>
      </c>
      <c r="I299">
        <v>4844</v>
      </c>
      <c r="J299">
        <v>81</v>
      </c>
      <c r="K299">
        <v>0</v>
      </c>
      <c r="L299">
        <f>VLOOKUP($J299,reference!$A$1:$E$310,5,FALSE)</f>
        <v>5304104</v>
      </c>
      <c r="M299" t="str">
        <f>VLOOKUP($J299,reference!$A$1:$E$310,4,FALSE)</f>
        <v>SANTIAN</v>
      </c>
      <c r="O299">
        <v>5321060</v>
      </c>
      <c r="P299" t="s">
        <v>299</v>
      </c>
      <c r="Q299">
        <v>0</v>
      </c>
      <c r="R299">
        <v>7255</v>
      </c>
      <c r="S299">
        <v>7255</v>
      </c>
    </row>
    <row r="300" spans="1:19" x14ac:dyDescent="0.25">
      <c r="A300">
        <v>5321070</v>
      </c>
      <c r="B300" t="s">
        <v>300</v>
      </c>
      <c r="D300">
        <v>16055</v>
      </c>
      <c r="E300">
        <v>16055</v>
      </c>
      <c r="G300">
        <v>298</v>
      </c>
      <c r="H300">
        <v>299</v>
      </c>
      <c r="I300">
        <v>4427</v>
      </c>
      <c r="J300">
        <v>73</v>
      </c>
      <c r="K300">
        <v>0</v>
      </c>
      <c r="L300">
        <f>VLOOKUP($J300,reference!$A$1:$E$310,5,FALSE)</f>
        <v>5304081</v>
      </c>
      <c r="M300" t="str">
        <f>VLOOKUP($J300,reference!$A$1:$E$310,4,FALSE)</f>
        <v>FAUTMOLO</v>
      </c>
      <c r="O300">
        <v>5321070</v>
      </c>
      <c r="P300" t="s">
        <v>300</v>
      </c>
      <c r="Q300">
        <v>1575</v>
      </c>
      <c r="R300">
        <v>14480</v>
      </c>
      <c r="S300">
        <v>16055</v>
      </c>
    </row>
    <row r="301" spans="1:19" x14ac:dyDescent="0.25">
      <c r="A301">
        <v>5321080</v>
      </c>
      <c r="B301" t="s">
        <v>301</v>
      </c>
      <c r="D301">
        <v>4174</v>
      </c>
      <c r="E301">
        <v>4174</v>
      </c>
      <c r="G301">
        <v>299</v>
      </c>
      <c r="H301">
        <v>300</v>
      </c>
      <c r="I301">
        <v>16414</v>
      </c>
      <c r="J301">
        <v>75</v>
      </c>
      <c r="K301">
        <v>0</v>
      </c>
      <c r="L301">
        <f>VLOOKUP($J301,reference!$A$1:$E$310,5,FALSE)</f>
        <v>5304090</v>
      </c>
      <c r="M301" t="str">
        <f>VLOOKUP($J301,reference!$A$1:$E$310,4,FALSE)</f>
        <v>KIE</v>
      </c>
      <c r="O301">
        <v>5321080</v>
      </c>
      <c r="P301" t="s">
        <v>301</v>
      </c>
      <c r="Q301">
        <v>0</v>
      </c>
      <c r="R301">
        <v>4174</v>
      </c>
      <c r="S301">
        <v>4174</v>
      </c>
    </row>
    <row r="302" spans="1:19" x14ac:dyDescent="0.25">
      <c r="A302">
        <v>5321090</v>
      </c>
      <c r="B302" t="s">
        <v>302</v>
      </c>
      <c r="D302">
        <v>10272</v>
      </c>
      <c r="E302">
        <v>10272</v>
      </c>
      <c r="G302">
        <v>300</v>
      </c>
      <c r="H302">
        <v>301</v>
      </c>
      <c r="I302">
        <v>389</v>
      </c>
      <c r="J302">
        <v>22</v>
      </c>
      <c r="K302">
        <v>1</v>
      </c>
      <c r="L302">
        <f>VLOOKUP($J302,reference!$A$1:$E$310,5,FALSE)</f>
        <v>5302052</v>
      </c>
      <c r="M302" t="str">
        <f>VLOOKUP($J302,reference!$A$1:$E$310,4,FALSE)</f>
        <v>UMALULU</v>
      </c>
      <c r="O302">
        <v>5321090</v>
      </c>
      <c r="P302" t="s">
        <v>302</v>
      </c>
      <c r="Q302">
        <v>11</v>
      </c>
      <c r="R302">
        <v>10261</v>
      </c>
      <c r="S302">
        <v>10272</v>
      </c>
    </row>
    <row r="303" spans="1:19" x14ac:dyDescent="0.25">
      <c r="A303">
        <v>5321100</v>
      </c>
      <c r="B303" t="s">
        <v>303</v>
      </c>
      <c r="D303">
        <v>7681</v>
      </c>
      <c r="E303">
        <v>7681</v>
      </c>
      <c r="G303">
        <v>301</v>
      </c>
      <c r="H303">
        <v>302</v>
      </c>
      <c r="I303">
        <v>14249</v>
      </c>
      <c r="J303">
        <v>64</v>
      </c>
      <c r="K303">
        <v>0</v>
      </c>
      <c r="L303">
        <f>VLOOKUP($J303,reference!$A$1:$E$310,5,FALSE)</f>
        <v>5304042</v>
      </c>
      <c r="M303" t="str">
        <f>VLOOKUP($J303,reference!$A$1:$E$310,4,FALSE)</f>
        <v>KUATNANA</v>
      </c>
      <c r="O303">
        <v>5321100</v>
      </c>
      <c r="P303" t="s">
        <v>303</v>
      </c>
      <c r="Q303">
        <v>0</v>
      </c>
      <c r="R303">
        <v>7681</v>
      </c>
      <c r="S303">
        <v>7681</v>
      </c>
    </row>
    <row r="304" spans="1:19" x14ac:dyDescent="0.25">
      <c r="A304">
        <v>5321110</v>
      </c>
      <c r="B304" t="s">
        <v>304</v>
      </c>
      <c r="D304">
        <v>17145</v>
      </c>
      <c r="E304">
        <v>17145</v>
      </c>
      <c r="G304">
        <v>302</v>
      </c>
      <c r="H304">
        <v>303</v>
      </c>
      <c r="I304">
        <v>9526</v>
      </c>
      <c r="J304">
        <v>78</v>
      </c>
      <c r="K304">
        <v>0</v>
      </c>
      <c r="L304">
        <f>VLOOKUP($J304,reference!$A$1:$E$310,5,FALSE)</f>
        <v>5304101</v>
      </c>
      <c r="M304" t="str">
        <f>VLOOKUP($J304,reference!$A$1:$E$310,4,FALSE)</f>
        <v>BOKING</v>
      </c>
      <c r="O304">
        <v>5321110</v>
      </c>
      <c r="P304" t="s">
        <v>304</v>
      </c>
      <c r="Q304">
        <v>522</v>
      </c>
      <c r="R304">
        <v>16623</v>
      </c>
      <c r="S304">
        <v>17145</v>
      </c>
    </row>
    <row r="305" spans="1:19" x14ac:dyDescent="0.25">
      <c r="A305">
        <v>5321120</v>
      </c>
      <c r="B305" t="s">
        <v>305</v>
      </c>
      <c r="D305">
        <v>11181</v>
      </c>
      <c r="E305">
        <v>11181</v>
      </c>
      <c r="G305">
        <v>303</v>
      </c>
      <c r="H305">
        <v>304</v>
      </c>
      <c r="I305">
        <v>8442</v>
      </c>
      <c r="J305">
        <v>69</v>
      </c>
      <c r="K305">
        <v>0</v>
      </c>
      <c r="L305">
        <f>VLOOKUP($J305,reference!$A$1:$E$310,5,FALSE)</f>
        <v>5304070</v>
      </c>
      <c r="M305" t="str">
        <f>VLOOKUP($J305,reference!$A$1:$E$310,4,FALSE)</f>
        <v>AMANUBAN TENGAH</v>
      </c>
      <c r="O305">
        <v>5321120</v>
      </c>
      <c r="P305" t="s">
        <v>305</v>
      </c>
      <c r="Q305">
        <v>0</v>
      </c>
      <c r="R305">
        <v>11181</v>
      </c>
      <c r="S305">
        <v>11181</v>
      </c>
    </row>
    <row r="306" spans="1:19" x14ac:dyDescent="0.25">
      <c r="A306">
        <v>5371010</v>
      </c>
      <c r="B306" t="s">
        <v>306</v>
      </c>
      <c r="D306">
        <v>6225</v>
      </c>
      <c r="E306">
        <v>6225</v>
      </c>
      <c r="G306">
        <v>304</v>
      </c>
      <c r="H306">
        <v>305</v>
      </c>
      <c r="I306">
        <v>31400</v>
      </c>
      <c r="J306">
        <v>10</v>
      </c>
      <c r="K306">
        <v>0</v>
      </c>
      <c r="L306">
        <f>VLOOKUP($J306,reference!$A$1:$E$310,5,FALSE)</f>
        <v>5302013</v>
      </c>
      <c r="M306" t="str">
        <f>VLOOKUP($J306,reference!$A$1:$E$310,4,FALSE)</f>
        <v>KATALA HAMU LINGU</v>
      </c>
      <c r="O306">
        <v>5371010</v>
      </c>
      <c r="P306" t="s">
        <v>306</v>
      </c>
      <c r="Q306">
        <v>0</v>
      </c>
      <c r="R306">
        <v>6225</v>
      </c>
      <c r="S306">
        <v>6225</v>
      </c>
    </row>
    <row r="307" spans="1:19" x14ac:dyDescent="0.25">
      <c r="A307">
        <v>5371020</v>
      </c>
      <c r="B307" t="s">
        <v>307</v>
      </c>
      <c r="D307">
        <v>5612</v>
      </c>
      <c r="E307">
        <v>5612</v>
      </c>
      <c r="G307">
        <v>305</v>
      </c>
      <c r="H307">
        <v>306</v>
      </c>
      <c r="I307">
        <v>13239</v>
      </c>
      <c r="J307">
        <v>57</v>
      </c>
      <c r="K307">
        <v>0</v>
      </c>
      <c r="L307">
        <f>VLOOKUP($J307,reference!$A$1:$E$310,5,FALSE)</f>
        <v>5304020</v>
      </c>
      <c r="M307" t="str">
        <f>VLOOKUP($J307,reference!$A$1:$E$310,4,FALSE)</f>
        <v>MOLLO SELATAN</v>
      </c>
      <c r="O307">
        <v>5371020</v>
      </c>
      <c r="P307" t="s">
        <v>307</v>
      </c>
      <c r="Q307">
        <v>0</v>
      </c>
      <c r="R307">
        <v>5612</v>
      </c>
      <c r="S307">
        <v>5612</v>
      </c>
    </row>
    <row r="308" spans="1:19" x14ac:dyDescent="0.25">
      <c r="A308">
        <v>5371030</v>
      </c>
      <c r="B308" t="s">
        <v>308</v>
      </c>
      <c r="D308">
        <v>1440</v>
      </c>
      <c r="E308">
        <v>1440</v>
      </c>
      <c r="G308">
        <v>306</v>
      </c>
      <c r="H308">
        <v>307</v>
      </c>
      <c r="I308">
        <v>8607</v>
      </c>
      <c r="J308">
        <v>77</v>
      </c>
      <c r="K308">
        <v>0</v>
      </c>
      <c r="L308">
        <f>VLOOKUP($J308,reference!$A$1:$E$310,5,FALSE)</f>
        <v>5304100</v>
      </c>
      <c r="M308" t="str">
        <f>VLOOKUP($J308,reference!$A$1:$E$310,4,FALSE)</f>
        <v>AMANATUN SELATAN</v>
      </c>
      <c r="O308">
        <v>5371030</v>
      </c>
      <c r="P308" t="s">
        <v>308</v>
      </c>
      <c r="Q308">
        <v>0</v>
      </c>
      <c r="R308">
        <v>1440</v>
      </c>
      <c r="S308">
        <v>1440</v>
      </c>
    </row>
    <row r="309" spans="1:19" x14ac:dyDescent="0.25">
      <c r="A309">
        <v>5371031</v>
      </c>
      <c r="B309" t="s">
        <v>309</v>
      </c>
      <c r="D309">
        <v>686</v>
      </c>
      <c r="E309">
        <v>686</v>
      </c>
      <c r="G309">
        <v>307</v>
      </c>
      <c r="H309">
        <v>308</v>
      </c>
      <c r="I309">
        <v>11022</v>
      </c>
      <c r="J309">
        <v>62</v>
      </c>
      <c r="K309">
        <v>0</v>
      </c>
      <c r="L309">
        <f>VLOOKUP($J309,reference!$A$1:$E$310,5,FALSE)</f>
        <v>5304040</v>
      </c>
      <c r="M309" t="str">
        <f>VLOOKUP($J309,reference!$A$1:$E$310,4,FALSE)</f>
        <v>AMANUBAN BARAT</v>
      </c>
      <c r="O309">
        <v>5371031</v>
      </c>
      <c r="P309" t="s">
        <v>309</v>
      </c>
      <c r="Q309">
        <v>0</v>
      </c>
      <c r="R309">
        <v>686</v>
      </c>
      <c r="S309">
        <v>686</v>
      </c>
    </row>
    <row r="310" spans="1:19" x14ac:dyDescent="0.25">
      <c r="A310">
        <v>5371040</v>
      </c>
      <c r="B310" t="s">
        <v>310</v>
      </c>
      <c r="D310">
        <v>1497</v>
      </c>
      <c r="E310">
        <v>1497</v>
      </c>
      <c r="G310">
        <v>308</v>
      </c>
      <c r="H310">
        <v>309</v>
      </c>
      <c r="I310">
        <v>2732</v>
      </c>
      <c r="J310">
        <v>61</v>
      </c>
      <c r="K310">
        <v>0</v>
      </c>
      <c r="L310">
        <f>VLOOKUP($J310,reference!$A$1:$E$310,5,FALSE)</f>
        <v>5304030</v>
      </c>
      <c r="M310" t="str">
        <f>VLOOKUP($J310,reference!$A$1:$E$310,4,FALSE)</f>
        <v>KOTA SOE</v>
      </c>
      <c r="O310">
        <v>5371040</v>
      </c>
      <c r="P310" t="s">
        <v>310</v>
      </c>
      <c r="Q310">
        <v>6</v>
      </c>
      <c r="R310">
        <v>1491</v>
      </c>
      <c r="S310">
        <v>1497</v>
      </c>
    </row>
    <row r="311" spans="1:19" x14ac:dyDescent="0.25">
      <c r="A311">
        <v>5371041</v>
      </c>
      <c r="B311" t="s">
        <v>311</v>
      </c>
      <c r="D311">
        <v>302</v>
      </c>
      <c r="E311">
        <v>302</v>
      </c>
      <c r="G311">
        <v>309</v>
      </c>
      <c r="H311">
        <v>310</v>
      </c>
      <c r="I311">
        <v>14446</v>
      </c>
      <c r="J311">
        <v>44</v>
      </c>
      <c r="K311">
        <v>0</v>
      </c>
      <c r="L311">
        <f>VLOOKUP($J311,reference!$A$1:$E$310,5,FALSE)</f>
        <v>5303161</v>
      </c>
      <c r="M311" t="str">
        <f>VLOOKUP($J311,reference!$A$1:$E$310,4,FALSE)</f>
        <v>FATULEU TENGAH</v>
      </c>
      <c r="O311">
        <v>5371041</v>
      </c>
      <c r="P311" t="s">
        <v>311</v>
      </c>
      <c r="Q311">
        <v>0</v>
      </c>
      <c r="R311">
        <v>302</v>
      </c>
      <c r="S311">
        <v>302</v>
      </c>
    </row>
    <row r="312" spans="1:19" x14ac:dyDescent="0.25">
      <c r="A312" t="s">
        <v>312</v>
      </c>
      <c r="C312">
        <v>4370</v>
      </c>
      <c r="D312">
        <v>4642886</v>
      </c>
      <c r="E312">
        <v>4647256</v>
      </c>
      <c r="G312">
        <v>310</v>
      </c>
      <c r="H312">
        <v>311</v>
      </c>
      <c r="I312">
        <v>6917</v>
      </c>
      <c r="J312">
        <v>79</v>
      </c>
      <c r="K312">
        <v>0</v>
      </c>
      <c r="L312">
        <f>VLOOKUP($J312,reference!$A$1:$E$310,5,FALSE)</f>
        <v>5304102</v>
      </c>
      <c r="M312" t="str">
        <f>VLOOKUP($J312,reference!$A$1:$E$310,4,FALSE)</f>
        <v>NUNKOLO</v>
      </c>
      <c r="O312" t="s">
        <v>312</v>
      </c>
      <c r="Q312">
        <v>41937</v>
      </c>
      <c r="R312">
        <v>4605319</v>
      </c>
      <c r="S312">
        <v>4647256</v>
      </c>
    </row>
    <row r="313" spans="1:19" x14ac:dyDescent="0.25">
      <c r="G313">
        <v>311</v>
      </c>
      <c r="H313">
        <v>312</v>
      </c>
      <c r="I313">
        <v>52383</v>
      </c>
      <c r="J313">
        <v>11</v>
      </c>
      <c r="K313">
        <v>0</v>
      </c>
      <c r="L313">
        <f>VLOOKUP($J313,reference!$A$1:$E$310,5,FALSE)</f>
        <v>5302020</v>
      </c>
      <c r="M313" t="str">
        <f>VLOOKUP($J313,reference!$A$1:$E$310,4,FALSE)</f>
        <v>TABUNDUNG</v>
      </c>
    </row>
    <row r="314" spans="1:19" x14ac:dyDescent="0.25">
      <c r="G314">
        <v>312</v>
      </c>
      <c r="H314">
        <v>313</v>
      </c>
      <c r="I314">
        <v>31026</v>
      </c>
      <c r="J314">
        <v>15</v>
      </c>
      <c r="K314">
        <v>0</v>
      </c>
      <c r="L314">
        <f>VLOOKUP($J314,reference!$A$1:$E$310,5,FALSE)</f>
        <v>5302032</v>
      </c>
      <c r="M314" t="str">
        <f>VLOOKUP($J314,reference!$A$1:$E$310,4,FALSE)</f>
        <v>MATAWAI LA PAWU</v>
      </c>
    </row>
    <row r="315" spans="1:19" x14ac:dyDescent="0.25">
      <c r="G315">
        <v>313</v>
      </c>
      <c r="H315">
        <v>314</v>
      </c>
      <c r="I315">
        <v>10159</v>
      </c>
      <c r="J315">
        <v>63</v>
      </c>
      <c r="K315">
        <v>0</v>
      </c>
      <c r="L315">
        <f>VLOOKUP($J315,reference!$A$1:$E$310,5,FALSE)</f>
        <v>5304041</v>
      </c>
      <c r="M315" t="str">
        <f>VLOOKUP($J315,reference!$A$1:$E$310,4,FALSE)</f>
        <v>BATU PUTIH</v>
      </c>
    </row>
    <row r="316" spans="1:19" x14ac:dyDescent="0.25">
      <c r="G316">
        <v>314</v>
      </c>
      <c r="H316">
        <v>315</v>
      </c>
      <c r="I316">
        <v>33012</v>
      </c>
      <c r="J316">
        <v>43</v>
      </c>
      <c r="K316">
        <v>0</v>
      </c>
      <c r="L316">
        <f>VLOOKUP($J316,reference!$A$1:$E$310,5,FALSE)</f>
        <v>5303160</v>
      </c>
      <c r="M316" t="str">
        <f>VLOOKUP($J316,reference!$A$1:$E$310,4,FALSE)</f>
        <v>FATULEU</v>
      </c>
    </row>
    <row r="317" spans="1:19" x14ac:dyDescent="0.25">
      <c r="G317">
        <v>315</v>
      </c>
      <c r="H317">
        <v>316</v>
      </c>
      <c r="I317">
        <v>40107</v>
      </c>
      <c r="J317">
        <v>21</v>
      </c>
      <c r="K317">
        <v>0</v>
      </c>
      <c r="L317">
        <f>VLOOKUP($J317,reference!$A$1:$E$310,5,FALSE)</f>
        <v>5302051</v>
      </c>
      <c r="M317" t="str">
        <f>VLOOKUP($J317,reference!$A$1:$E$310,4,FALSE)</f>
        <v>RINDI</v>
      </c>
    </row>
    <row r="318" spans="1:19" x14ac:dyDescent="0.25">
      <c r="G318">
        <v>316</v>
      </c>
      <c r="H318">
        <v>317</v>
      </c>
      <c r="I318">
        <v>18839</v>
      </c>
      <c r="J318">
        <v>66</v>
      </c>
      <c r="K318">
        <v>0</v>
      </c>
      <c r="L318">
        <f>VLOOKUP($J318,reference!$A$1:$E$310,5,FALSE)</f>
        <v>5304051</v>
      </c>
      <c r="M318" t="str">
        <f>VLOOKUP($J318,reference!$A$1:$E$310,4,FALSE)</f>
        <v>NOEBEBA</v>
      </c>
    </row>
    <row r="319" spans="1:19" x14ac:dyDescent="0.25">
      <c r="G319">
        <v>317</v>
      </c>
      <c r="H319">
        <v>318</v>
      </c>
      <c r="I319">
        <v>5779</v>
      </c>
      <c r="J319">
        <v>76</v>
      </c>
      <c r="K319">
        <v>0</v>
      </c>
      <c r="L319">
        <f>VLOOKUP($J319,reference!$A$1:$E$310,5,FALSE)</f>
        <v>5304091</v>
      </c>
      <c r="M319" t="str">
        <f>VLOOKUP($J319,reference!$A$1:$E$310,4,FALSE)</f>
        <v>KOT'OLIN</v>
      </c>
    </row>
    <row r="320" spans="1:19" x14ac:dyDescent="0.25">
      <c r="G320">
        <v>318</v>
      </c>
      <c r="H320">
        <v>319</v>
      </c>
      <c r="I320">
        <v>13921</v>
      </c>
      <c r="J320">
        <v>67</v>
      </c>
      <c r="K320">
        <v>0</v>
      </c>
      <c r="L320">
        <f>VLOOKUP($J320,reference!$A$1:$E$310,5,FALSE)</f>
        <v>5304060</v>
      </c>
      <c r="M320" t="str">
        <f>VLOOKUP($J320,reference!$A$1:$E$310,4,FALSE)</f>
        <v>KUAN FATU</v>
      </c>
    </row>
    <row r="321" spans="7:13" x14ac:dyDescent="0.25">
      <c r="G321">
        <v>319</v>
      </c>
      <c r="H321">
        <v>320</v>
      </c>
      <c r="I321">
        <v>10851</v>
      </c>
      <c r="J321">
        <v>70</v>
      </c>
      <c r="K321">
        <v>0</v>
      </c>
      <c r="L321">
        <f>VLOOKUP($J321,reference!$A$1:$E$310,5,FALSE)</f>
        <v>5304071</v>
      </c>
      <c r="M321" t="str">
        <f>VLOOKUP($J321,reference!$A$1:$E$310,4,FALSE)</f>
        <v>KOLBANO</v>
      </c>
    </row>
    <row r="322" spans="7:13" x14ac:dyDescent="0.25">
      <c r="G322">
        <v>320</v>
      </c>
      <c r="H322">
        <v>321</v>
      </c>
      <c r="I322">
        <v>30881</v>
      </c>
      <c r="J322">
        <v>65</v>
      </c>
      <c r="K322">
        <v>0</v>
      </c>
      <c r="L322">
        <f>VLOOKUP($J322,reference!$A$1:$E$310,5,FALSE)</f>
        <v>5304050</v>
      </c>
      <c r="M322" t="str">
        <f>VLOOKUP($J322,reference!$A$1:$E$310,4,FALSE)</f>
        <v>AMANUBAN SELATAN</v>
      </c>
    </row>
    <row r="323" spans="7:13" x14ac:dyDescent="0.25">
      <c r="G323">
        <v>321</v>
      </c>
      <c r="H323">
        <v>322</v>
      </c>
      <c r="I323">
        <v>21410</v>
      </c>
      <c r="J323">
        <v>42</v>
      </c>
      <c r="K323">
        <v>0</v>
      </c>
      <c r="L323">
        <f>VLOOKUP($J323,reference!$A$1:$E$310,5,FALSE)</f>
        <v>5303150</v>
      </c>
      <c r="M323" t="str">
        <f>VLOOKUP($J323,reference!$A$1:$E$310,4,FALSE)</f>
        <v>SULAMU</v>
      </c>
    </row>
    <row r="324" spans="7:13" x14ac:dyDescent="0.25">
      <c r="G324">
        <v>322</v>
      </c>
      <c r="H324">
        <v>323</v>
      </c>
      <c r="I324">
        <v>299</v>
      </c>
      <c r="J324">
        <v>11</v>
      </c>
      <c r="K324">
        <v>1</v>
      </c>
      <c r="L324">
        <f>VLOOKUP($J324,reference!$A$1:$E$310,5,FALSE)</f>
        <v>5302020</v>
      </c>
      <c r="M324" t="str">
        <f>VLOOKUP($J324,reference!$A$1:$E$310,4,FALSE)</f>
        <v>TABUNDUNG</v>
      </c>
    </row>
    <row r="325" spans="7:13" x14ac:dyDescent="0.25">
      <c r="G325">
        <v>323</v>
      </c>
      <c r="H325">
        <v>324</v>
      </c>
      <c r="I325">
        <v>17956</v>
      </c>
      <c r="J325">
        <v>13</v>
      </c>
      <c r="K325">
        <v>0</v>
      </c>
      <c r="L325">
        <f>VLOOKUP($J325,reference!$A$1:$E$310,5,FALSE)</f>
        <v>5302030</v>
      </c>
      <c r="M325" t="str">
        <f>VLOOKUP($J325,reference!$A$1:$E$310,4,FALSE)</f>
        <v>PABERIWAI</v>
      </c>
    </row>
    <row r="326" spans="7:13" x14ac:dyDescent="0.25">
      <c r="G326">
        <v>324</v>
      </c>
      <c r="H326">
        <v>325</v>
      </c>
      <c r="I326">
        <v>14948</v>
      </c>
      <c r="J326">
        <v>39</v>
      </c>
      <c r="K326">
        <v>0</v>
      </c>
      <c r="L326">
        <f>VLOOKUP($J326,reference!$A$1:$E$310,5,FALSE)</f>
        <v>5303140</v>
      </c>
      <c r="M326" t="str">
        <f>VLOOKUP($J326,reference!$A$1:$E$310,4,FALSE)</f>
        <v>KUPANG TIMUR</v>
      </c>
    </row>
    <row r="327" spans="7:13" x14ac:dyDescent="0.25">
      <c r="G327">
        <v>325</v>
      </c>
      <c r="H327">
        <v>326</v>
      </c>
      <c r="I327">
        <v>1395</v>
      </c>
      <c r="J327">
        <v>42</v>
      </c>
      <c r="K327">
        <v>1</v>
      </c>
      <c r="L327">
        <f>VLOOKUP($J327,reference!$A$1:$E$310,5,FALSE)</f>
        <v>5303150</v>
      </c>
      <c r="M327" t="str">
        <f>VLOOKUP($J327,reference!$A$1:$E$310,4,FALSE)</f>
        <v>SULAMU</v>
      </c>
    </row>
    <row r="328" spans="7:13" x14ac:dyDescent="0.25">
      <c r="G328">
        <v>326</v>
      </c>
      <c r="H328">
        <v>327</v>
      </c>
      <c r="I328">
        <v>238</v>
      </c>
      <c r="J328">
        <v>21</v>
      </c>
      <c r="K328">
        <v>1</v>
      </c>
      <c r="L328">
        <f>VLOOKUP($J328,reference!$A$1:$E$310,5,FALSE)</f>
        <v>5302051</v>
      </c>
      <c r="M328" t="str">
        <f>VLOOKUP($J328,reference!$A$1:$E$310,4,FALSE)</f>
        <v>RINDI</v>
      </c>
    </row>
    <row r="329" spans="7:13" x14ac:dyDescent="0.25">
      <c r="G329">
        <v>327</v>
      </c>
      <c r="H329">
        <v>328</v>
      </c>
      <c r="I329">
        <v>23463</v>
      </c>
      <c r="J329">
        <v>12</v>
      </c>
      <c r="K329">
        <v>0</v>
      </c>
      <c r="L329">
        <f>VLOOKUP($J329,reference!$A$1:$E$310,5,FALSE)</f>
        <v>5302021</v>
      </c>
      <c r="M329" t="str">
        <f>VLOOKUP($J329,reference!$A$1:$E$310,4,FALSE)</f>
        <v>PINUPAHAR</v>
      </c>
    </row>
    <row r="330" spans="7:13" x14ac:dyDescent="0.25">
      <c r="G330">
        <v>328</v>
      </c>
      <c r="H330">
        <v>329</v>
      </c>
      <c r="I330">
        <v>4271</v>
      </c>
      <c r="J330">
        <v>39</v>
      </c>
      <c r="K330">
        <v>1</v>
      </c>
      <c r="L330">
        <f>VLOOKUP($J330,reference!$A$1:$E$310,5,FALSE)</f>
        <v>5303140</v>
      </c>
      <c r="M330" t="str">
        <f>VLOOKUP($J330,reference!$A$1:$E$310,4,FALSE)</f>
        <v>KUPANG TIMUR</v>
      </c>
    </row>
    <row r="331" spans="7:13" x14ac:dyDescent="0.25">
      <c r="G331">
        <v>329</v>
      </c>
      <c r="H331">
        <v>330</v>
      </c>
      <c r="I331">
        <v>1466</v>
      </c>
      <c r="J331">
        <v>65</v>
      </c>
      <c r="K331">
        <v>1</v>
      </c>
      <c r="L331">
        <f>VLOOKUP($J331,reference!$A$1:$E$310,5,FALSE)</f>
        <v>5304050</v>
      </c>
      <c r="M331" t="str">
        <f>VLOOKUP($J331,reference!$A$1:$E$310,4,FALSE)</f>
        <v>AMANUBAN SELATAN</v>
      </c>
    </row>
    <row r="332" spans="7:13" x14ac:dyDescent="0.25">
      <c r="G332">
        <v>330</v>
      </c>
      <c r="H332">
        <v>331</v>
      </c>
      <c r="I332">
        <v>19260</v>
      </c>
      <c r="J332">
        <v>40</v>
      </c>
      <c r="K332">
        <v>0</v>
      </c>
      <c r="L332">
        <f>VLOOKUP($J332,reference!$A$1:$E$310,5,FALSE)</f>
        <v>5303141</v>
      </c>
      <c r="M332" t="str">
        <f>VLOOKUP($J332,reference!$A$1:$E$310,4,FALSE)</f>
        <v>AMABI OEFETO TIMUR</v>
      </c>
    </row>
    <row r="333" spans="7:13" x14ac:dyDescent="0.25">
      <c r="G333">
        <v>331</v>
      </c>
      <c r="H333">
        <v>332</v>
      </c>
      <c r="I333">
        <v>14964</v>
      </c>
      <c r="J333">
        <v>17</v>
      </c>
      <c r="K333">
        <v>0</v>
      </c>
      <c r="L333">
        <f>VLOOKUP($J333,reference!$A$1:$E$310,5,FALSE)</f>
        <v>5302034</v>
      </c>
      <c r="M333" t="str">
        <f>VLOOKUP($J333,reference!$A$1:$E$310,4,FALSE)</f>
        <v>MAHU</v>
      </c>
    </row>
    <row r="334" spans="7:13" x14ac:dyDescent="0.25">
      <c r="G334">
        <v>332</v>
      </c>
      <c r="H334">
        <v>333</v>
      </c>
      <c r="I334">
        <v>19599</v>
      </c>
      <c r="J334">
        <v>68</v>
      </c>
      <c r="K334">
        <v>0</v>
      </c>
      <c r="L334">
        <f>VLOOKUP($J334,reference!$A$1:$E$310,5,FALSE)</f>
        <v>5304061</v>
      </c>
      <c r="M334" t="str">
        <f>VLOOKUP($J334,reference!$A$1:$E$310,4,FALSE)</f>
        <v>KUALIN</v>
      </c>
    </row>
    <row r="335" spans="7:13" x14ac:dyDescent="0.25">
      <c r="G335">
        <v>333</v>
      </c>
      <c r="H335">
        <v>334</v>
      </c>
      <c r="I335">
        <v>41211</v>
      </c>
      <c r="J335">
        <v>19</v>
      </c>
      <c r="K335">
        <v>0</v>
      </c>
      <c r="L335">
        <f>VLOOKUP($J335,reference!$A$1:$E$310,5,FALSE)</f>
        <v>5302040</v>
      </c>
      <c r="M335" t="str">
        <f>VLOOKUP($J335,reference!$A$1:$E$310,4,FALSE)</f>
        <v>PAHUNGA LODU</v>
      </c>
    </row>
    <row r="336" spans="7:13" x14ac:dyDescent="0.25">
      <c r="G336">
        <v>334</v>
      </c>
      <c r="H336">
        <v>335</v>
      </c>
      <c r="I336">
        <v>7314</v>
      </c>
      <c r="J336">
        <v>33</v>
      </c>
      <c r="K336">
        <v>0</v>
      </c>
      <c r="L336">
        <f>VLOOKUP($J336,reference!$A$1:$E$310,5,FALSE)</f>
        <v>5303120</v>
      </c>
      <c r="M336" t="str">
        <f>VLOOKUP($J336,reference!$A$1:$E$310,4,FALSE)</f>
        <v>KUPANG TENGAH</v>
      </c>
    </row>
    <row r="337" spans="7:13" x14ac:dyDescent="0.25">
      <c r="G337">
        <v>335</v>
      </c>
      <c r="H337">
        <v>336</v>
      </c>
      <c r="I337">
        <v>11610</v>
      </c>
      <c r="J337">
        <v>29</v>
      </c>
      <c r="K337">
        <v>0</v>
      </c>
      <c r="L337">
        <f>VLOOKUP($J337,reference!$A$1:$E$310,5,FALSE)</f>
        <v>5303100</v>
      </c>
      <c r="M337" t="str">
        <f>VLOOKUP($J337,reference!$A$1:$E$310,4,FALSE)</f>
        <v>SEMAU</v>
      </c>
    </row>
    <row r="338" spans="7:13" x14ac:dyDescent="0.25">
      <c r="G338">
        <v>336</v>
      </c>
      <c r="H338">
        <v>337</v>
      </c>
      <c r="I338">
        <v>1048</v>
      </c>
      <c r="J338">
        <v>33</v>
      </c>
      <c r="K338">
        <v>1</v>
      </c>
      <c r="L338">
        <f>VLOOKUP($J338,reference!$A$1:$E$310,5,FALSE)</f>
        <v>5303120</v>
      </c>
      <c r="M338" t="str">
        <f>VLOOKUP($J338,reference!$A$1:$E$310,4,FALSE)</f>
        <v>KUPANG TENGAH</v>
      </c>
    </row>
    <row r="339" spans="7:13" x14ac:dyDescent="0.25">
      <c r="G339">
        <v>337</v>
      </c>
      <c r="H339">
        <v>338</v>
      </c>
      <c r="I339">
        <v>34266</v>
      </c>
      <c r="J339">
        <v>14</v>
      </c>
      <c r="K339">
        <v>0</v>
      </c>
      <c r="L339">
        <f>VLOOKUP($J339,reference!$A$1:$E$310,5,FALSE)</f>
        <v>5302031</v>
      </c>
      <c r="M339" t="str">
        <f>VLOOKUP($J339,reference!$A$1:$E$310,4,FALSE)</f>
        <v>KARERA</v>
      </c>
    </row>
    <row r="340" spans="7:13" x14ac:dyDescent="0.25">
      <c r="G340">
        <v>338</v>
      </c>
      <c r="H340">
        <v>339</v>
      </c>
      <c r="I340">
        <v>13223</v>
      </c>
      <c r="J340">
        <v>41</v>
      </c>
      <c r="K340">
        <v>0</v>
      </c>
      <c r="L340">
        <f>VLOOKUP($J340,reference!$A$1:$E$310,5,FALSE)</f>
        <v>5303142</v>
      </c>
      <c r="M340" t="str">
        <f>VLOOKUP($J340,reference!$A$1:$E$310,4,FALSE)</f>
        <v>AMABI OEFETO</v>
      </c>
    </row>
    <row r="341" spans="7:13" x14ac:dyDescent="0.25">
      <c r="G341">
        <v>339</v>
      </c>
      <c r="H341">
        <v>340</v>
      </c>
      <c r="I341">
        <v>21337</v>
      </c>
      <c r="J341">
        <v>18</v>
      </c>
      <c r="K341">
        <v>0</v>
      </c>
      <c r="L341">
        <f>VLOOKUP($J341,reference!$A$1:$E$310,5,FALSE)</f>
        <v>5302035</v>
      </c>
      <c r="M341" t="str">
        <f>VLOOKUP($J341,reference!$A$1:$E$310,4,FALSE)</f>
        <v>NGADU NGALA</v>
      </c>
    </row>
    <row r="342" spans="7:13" x14ac:dyDescent="0.25">
      <c r="G342">
        <v>340</v>
      </c>
      <c r="H342">
        <v>341</v>
      </c>
      <c r="I342">
        <v>20711</v>
      </c>
      <c r="J342">
        <v>38</v>
      </c>
      <c r="K342">
        <v>0</v>
      </c>
      <c r="L342">
        <f>VLOOKUP($J342,reference!$A$1:$E$310,5,FALSE)</f>
        <v>5303133</v>
      </c>
      <c r="M342" t="str">
        <f>VLOOKUP($J342,reference!$A$1:$E$310,4,FALSE)</f>
        <v>AMARASI TIMUR</v>
      </c>
    </row>
    <row r="343" spans="7:13" x14ac:dyDescent="0.25">
      <c r="G343">
        <v>341</v>
      </c>
      <c r="H343">
        <v>342</v>
      </c>
      <c r="I343">
        <v>83</v>
      </c>
      <c r="J343">
        <v>41</v>
      </c>
      <c r="K343">
        <v>1</v>
      </c>
      <c r="L343">
        <f>VLOOKUP($J343,reference!$A$1:$E$310,5,FALSE)</f>
        <v>5303142</v>
      </c>
      <c r="M343" t="str">
        <f>VLOOKUP($J343,reference!$A$1:$E$310,4,FALSE)</f>
        <v>AMABI OEFETO</v>
      </c>
    </row>
    <row r="344" spans="7:13" x14ac:dyDescent="0.25">
      <c r="G344">
        <v>342</v>
      </c>
      <c r="H344">
        <v>343</v>
      </c>
      <c r="I344">
        <v>1491</v>
      </c>
      <c r="J344">
        <v>308</v>
      </c>
      <c r="K344">
        <v>0</v>
      </c>
      <c r="L344">
        <f>VLOOKUP($J344,reference!$A$1:$E$310,5,FALSE)</f>
        <v>5371040</v>
      </c>
      <c r="M344" t="str">
        <f>VLOOKUP($J344,reference!$A$1:$E$310,4,FALSE)</f>
        <v>KELAPA LIMA</v>
      </c>
    </row>
    <row r="345" spans="7:13" x14ac:dyDescent="0.25">
      <c r="G345">
        <v>343</v>
      </c>
      <c r="H345">
        <v>344</v>
      </c>
      <c r="I345">
        <v>6</v>
      </c>
      <c r="J345">
        <v>308</v>
      </c>
      <c r="K345">
        <v>1</v>
      </c>
      <c r="L345">
        <f>VLOOKUP($J345,reference!$A$1:$E$310,5,FALSE)</f>
        <v>5371040</v>
      </c>
      <c r="M345" t="str">
        <f>VLOOKUP($J345,reference!$A$1:$E$310,4,FALSE)</f>
        <v>KELAPA LIMA</v>
      </c>
    </row>
    <row r="346" spans="7:13" x14ac:dyDescent="0.25">
      <c r="G346">
        <v>344</v>
      </c>
      <c r="H346">
        <v>345</v>
      </c>
      <c r="I346">
        <v>302</v>
      </c>
      <c r="J346">
        <v>309</v>
      </c>
      <c r="K346">
        <v>0</v>
      </c>
      <c r="L346">
        <f>VLOOKUP($J346,reference!$A$1:$E$310,5,FALSE)</f>
        <v>5371041</v>
      </c>
      <c r="M346" t="str">
        <f>VLOOKUP($J346,reference!$A$1:$E$310,4,FALSE)</f>
        <v>KOTA LAMA</v>
      </c>
    </row>
    <row r="347" spans="7:13" x14ac:dyDescent="0.25">
      <c r="G347">
        <v>345</v>
      </c>
      <c r="H347">
        <v>346</v>
      </c>
      <c r="I347">
        <v>1440</v>
      </c>
      <c r="J347">
        <v>306</v>
      </c>
      <c r="K347">
        <v>0</v>
      </c>
      <c r="L347">
        <f>VLOOKUP($J347,reference!$A$1:$E$310,5,FALSE)</f>
        <v>5371030</v>
      </c>
      <c r="M347" t="str">
        <f>VLOOKUP($J347,reference!$A$1:$E$310,4,FALSE)</f>
        <v>OEBOBO</v>
      </c>
    </row>
    <row r="348" spans="7:13" x14ac:dyDescent="0.25">
      <c r="G348">
        <v>346</v>
      </c>
      <c r="H348">
        <v>347</v>
      </c>
      <c r="I348">
        <v>5612</v>
      </c>
      <c r="J348">
        <v>305</v>
      </c>
      <c r="K348">
        <v>0</v>
      </c>
      <c r="L348">
        <f>VLOOKUP($J348,reference!$A$1:$E$310,5,FALSE)</f>
        <v>5371020</v>
      </c>
      <c r="M348" t="str">
        <f>VLOOKUP($J348,reference!$A$1:$E$310,4,FALSE)</f>
        <v>MAULAFA</v>
      </c>
    </row>
    <row r="349" spans="7:13" x14ac:dyDescent="0.25">
      <c r="G349">
        <v>347</v>
      </c>
      <c r="H349">
        <v>348</v>
      </c>
      <c r="I349">
        <v>10153</v>
      </c>
      <c r="J349">
        <v>34</v>
      </c>
      <c r="K349">
        <v>0</v>
      </c>
      <c r="L349">
        <f>VLOOKUP($J349,reference!$A$1:$E$310,5,FALSE)</f>
        <v>5303121</v>
      </c>
      <c r="M349" t="str">
        <f>VLOOKUP($J349,reference!$A$1:$E$310,4,FALSE)</f>
        <v>TAEBENU</v>
      </c>
    </row>
    <row r="350" spans="7:13" x14ac:dyDescent="0.25">
      <c r="G350">
        <v>348</v>
      </c>
      <c r="H350">
        <v>349</v>
      </c>
      <c r="I350">
        <v>13836</v>
      </c>
      <c r="J350">
        <v>35</v>
      </c>
      <c r="K350">
        <v>0</v>
      </c>
      <c r="L350">
        <f>VLOOKUP($J350,reference!$A$1:$E$310,5,FALSE)</f>
        <v>5303130</v>
      </c>
      <c r="M350" t="str">
        <f>VLOOKUP($J350,reference!$A$1:$E$310,4,FALSE)</f>
        <v>AMARASI</v>
      </c>
    </row>
    <row r="351" spans="7:13" x14ac:dyDescent="0.25">
      <c r="G351">
        <v>349</v>
      </c>
      <c r="H351">
        <v>350</v>
      </c>
      <c r="I351">
        <v>6225</v>
      </c>
      <c r="J351">
        <v>304</v>
      </c>
      <c r="K351">
        <v>0</v>
      </c>
      <c r="L351">
        <f>VLOOKUP($J351,reference!$A$1:$E$310,5,FALSE)</f>
        <v>5371010</v>
      </c>
      <c r="M351" t="str">
        <f>VLOOKUP($J351,reference!$A$1:$E$310,4,FALSE)</f>
        <v>ALAK</v>
      </c>
    </row>
    <row r="352" spans="7:13" x14ac:dyDescent="0.25">
      <c r="G352">
        <v>350</v>
      </c>
      <c r="H352">
        <v>351</v>
      </c>
      <c r="I352">
        <v>21115</v>
      </c>
      <c r="J352">
        <v>20</v>
      </c>
      <c r="K352">
        <v>0</v>
      </c>
      <c r="L352">
        <f>VLOOKUP($J352,reference!$A$1:$E$310,5,FALSE)</f>
        <v>5302041</v>
      </c>
      <c r="M352" t="str">
        <f>VLOOKUP($J352,reference!$A$1:$E$310,4,FALSE)</f>
        <v>WULA WAIJELU</v>
      </c>
    </row>
    <row r="353" spans="7:13" x14ac:dyDescent="0.25">
      <c r="G353">
        <v>351</v>
      </c>
      <c r="H353">
        <v>352</v>
      </c>
      <c r="I353">
        <v>686</v>
      </c>
      <c r="J353">
        <v>307</v>
      </c>
      <c r="K353">
        <v>0</v>
      </c>
      <c r="L353">
        <f>VLOOKUP($J353,reference!$A$1:$E$310,5,FALSE)</f>
        <v>5371031</v>
      </c>
      <c r="M353" t="str">
        <f>VLOOKUP($J353,reference!$A$1:$E$310,4,FALSE)</f>
        <v>KOTA RAJA</v>
      </c>
    </row>
    <row r="354" spans="7:13" x14ac:dyDescent="0.25">
      <c r="G354">
        <v>352</v>
      </c>
      <c r="H354">
        <v>353</v>
      </c>
      <c r="I354">
        <v>13157</v>
      </c>
      <c r="J354">
        <v>31</v>
      </c>
      <c r="K354">
        <v>0</v>
      </c>
      <c r="L354">
        <f>VLOOKUP($J354,reference!$A$1:$E$310,5,FALSE)</f>
        <v>5303110</v>
      </c>
      <c r="M354" t="str">
        <f>VLOOKUP($J354,reference!$A$1:$E$310,4,FALSE)</f>
        <v>KUPANG BARAT</v>
      </c>
    </row>
    <row r="355" spans="7:13" x14ac:dyDescent="0.25">
      <c r="G355">
        <v>353</v>
      </c>
      <c r="H355">
        <v>354</v>
      </c>
      <c r="I355">
        <v>12309</v>
      </c>
      <c r="J355">
        <v>32</v>
      </c>
      <c r="K355">
        <v>0</v>
      </c>
      <c r="L355">
        <f>VLOOKUP($J355,reference!$A$1:$E$310,5,FALSE)</f>
        <v>5303111</v>
      </c>
      <c r="M355" t="str">
        <f>VLOOKUP($J355,reference!$A$1:$E$310,4,FALSE)</f>
        <v>NEKAMESE</v>
      </c>
    </row>
    <row r="356" spans="7:13" x14ac:dyDescent="0.25">
      <c r="G356">
        <v>354</v>
      </c>
      <c r="H356">
        <v>355</v>
      </c>
      <c r="I356">
        <v>226</v>
      </c>
      <c r="J356">
        <v>20</v>
      </c>
      <c r="K356">
        <v>1</v>
      </c>
      <c r="L356">
        <f>VLOOKUP($J356,reference!$A$1:$E$310,5,FALSE)</f>
        <v>5302041</v>
      </c>
      <c r="M356" t="str">
        <f>VLOOKUP($J356,reference!$A$1:$E$310,4,FALSE)</f>
        <v>WULA WAIJELU</v>
      </c>
    </row>
    <row r="357" spans="7:13" x14ac:dyDescent="0.25">
      <c r="G357">
        <v>355</v>
      </c>
      <c r="H357">
        <v>356</v>
      </c>
      <c r="I357">
        <v>16341</v>
      </c>
      <c r="J357">
        <v>36</v>
      </c>
      <c r="K357">
        <v>0</v>
      </c>
      <c r="L357">
        <f>VLOOKUP($J357,reference!$A$1:$E$310,5,FALSE)</f>
        <v>5303131</v>
      </c>
      <c r="M357" t="str">
        <f>VLOOKUP($J357,reference!$A$1:$E$310,4,FALSE)</f>
        <v>AMARASI BARAT</v>
      </c>
    </row>
    <row r="358" spans="7:13" x14ac:dyDescent="0.25">
      <c r="G358">
        <v>356</v>
      </c>
      <c r="H358">
        <v>357</v>
      </c>
      <c r="I358">
        <v>10894</v>
      </c>
      <c r="J358">
        <v>30</v>
      </c>
      <c r="K358">
        <v>0</v>
      </c>
      <c r="L358">
        <f>VLOOKUP($J358,reference!$A$1:$E$310,5,FALSE)</f>
        <v>5303101</v>
      </c>
      <c r="M358" t="str">
        <f>VLOOKUP($J358,reference!$A$1:$E$310,4,FALSE)</f>
        <v>SEMAU SELATAN</v>
      </c>
    </row>
    <row r="359" spans="7:13" x14ac:dyDescent="0.25">
      <c r="G359">
        <v>357</v>
      </c>
      <c r="H359">
        <v>358</v>
      </c>
      <c r="I359">
        <v>14137</v>
      </c>
      <c r="J359">
        <v>37</v>
      </c>
      <c r="K359">
        <v>0</v>
      </c>
      <c r="L359">
        <f>VLOOKUP($J359,reference!$A$1:$E$310,5,FALSE)</f>
        <v>5303132</v>
      </c>
      <c r="M359" t="str">
        <f>VLOOKUP($J359,reference!$A$1:$E$310,4,FALSE)</f>
        <v>AMARASI SELATAN</v>
      </c>
    </row>
    <row r="360" spans="7:13" x14ac:dyDescent="0.25">
      <c r="G360">
        <v>358</v>
      </c>
      <c r="H360">
        <v>359</v>
      </c>
      <c r="I360">
        <v>18533</v>
      </c>
      <c r="J360">
        <v>289</v>
      </c>
      <c r="K360">
        <v>0</v>
      </c>
      <c r="L360">
        <f>VLOOKUP($J360,reference!$A$1:$E$310,5,FALSE)</f>
        <v>5320040</v>
      </c>
      <c r="M360" t="str">
        <f>VLOOKUP($J360,reference!$A$1:$E$310,4,FALSE)</f>
        <v>SABU BARAT</v>
      </c>
    </row>
    <row r="361" spans="7:13" x14ac:dyDescent="0.25">
      <c r="G361">
        <v>359</v>
      </c>
      <c r="H361">
        <v>360</v>
      </c>
      <c r="I361">
        <v>6449</v>
      </c>
      <c r="J361">
        <v>290</v>
      </c>
      <c r="K361">
        <v>0</v>
      </c>
      <c r="L361">
        <f>VLOOKUP($J361,reference!$A$1:$E$310,5,FALSE)</f>
        <v>5320050</v>
      </c>
      <c r="M361" t="str">
        <f>VLOOKUP($J361,reference!$A$1:$E$310,4,FALSE)</f>
        <v>SABU TENGAH</v>
      </c>
    </row>
    <row r="362" spans="7:13" x14ac:dyDescent="0.25">
      <c r="G362">
        <v>360</v>
      </c>
      <c r="H362">
        <v>361</v>
      </c>
      <c r="I362">
        <v>18174</v>
      </c>
      <c r="J362">
        <v>239</v>
      </c>
      <c r="K362">
        <v>0</v>
      </c>
      <c r="L362">
        <f>VLOOKUP($J362,reference!$A$1:$E$310,5,FALSE)</f>
        <v>5314061</v>
      </c>
      <c r="M362" t="str">
        <f>VLOOKUP($J362,reference!$A$1:$E$310,4,FALSE)</f>
        <v>LANDU LEKO</v>
      </c>
    </row>
    <row r="363" spans="7:13" x14ac:dyDescent="0.25">
      <c r="G363">
        <v>361</v>
      </c>
      <c r="H363">
        <v>362</v>
      </c>
      <c r="I363">
        <v>4973</v>
      </c>
      <c r="J363">
        <v>291</v>
      </c>
      <c r="K363">
        <v>0</v>
      </c>
      <c r="L363">
        <f>VLOOKUP($J363,reference!$A$1:$E$310,5,FALSE)</f>
        <v>5320060</v>
      </c>
      <c r="M363" t="str">
        <f>VLOOKUP($J363,reference!$A$1:$E$310,4,FALSE)</f>
        <v>SABU TIMUR</v>
      </c>
    </row>
    <row r="364" spans="7:13" x14ac:dyDescent="0.25">
      <c r="G364">
        <v>362</v>
      </c>
      <c r="H364">
        <v>363</v>
      </c>
      <c r="I364">
        <v>66</v>
      </c>
      <c r="J364">
        <v>290</v>
      </c>
      <c r="K364">
        <v>1</v>
      </c>
      <c r="L364">
        <f>VLOOKUP($J364,reference!$A$1:$E$310,5,FALSE)</f>
        <v>5320050</v>
      </c>
      <c r="M364" t="str">
        <f>VLOOKUP($J364,reference!$A$1:$E$310,4,FALSE)</f>
        <v>SABU TENGAH</v>
      </c>
    </row>
    <row r="365" spans="7:13" x14ac:dyDescent="0.25">
      <c r="G365">
        <v>363</v>
      </c>
      <c r="H365">
        <v>364</v>
      </c>
      <c r="I365">
        <v>6276</v>
      </c>
      <c r="J365">
        <v>287</v>
      </c>
      <c r="K365">
        <v>0</v>
      </c>
      <c r="L365">
        <f>VLOOKUP($J365,reference!$A$1:$E$310,5,FALSE)</f>
        <v>5320020</v>
      </c>
      <c r="M365" t="str">
        <f>VLOOKUP($J365,reference!$A$1:$E$310,4,FALSE)</f>
        <v>HAWU MEHARA</v>
      </c>
    </row>
    <row r="366" spans="7:13" x14ac:dyDescent="0.25">
      <c r="G366">
        <v>364</v>
      </c>
      <c r="H366">
        <v>365</v>
      </c>
      <c r="I366">
        <v>5884</v>
      </c>
      <c r="J366">
        <v>288</v>
      </c>
      <c r="K366">
        <v>0</v>
      </c>
      <c r="L366">
        <f>VLOOKUP($J366,reference!$A$1:$E$310,5,FALSE)</f>
        <v>5320030</v>
      </c>
      <c r="M366" t="str">
        <f>VLOOKUP($J366,reference!$A$1:$E$310,4,FALSE)</f>
        <v>SABU LIAE</v>
      </c>
    </row>
    <row r="367" spans="7:13" x14ac:dyDescent="0.25">
      <c r="G367">
        <v>365</v>
      </c>
      <c r="H367">
        <v>366</v>
      </c>
      <c r="I367">
        <v>11368</v>
      </c>
      <c r="J367">
        <v>238</v>
      </c>
      <c r="K367">
        <v>0</v>
      </c>
      <c r="L367">
        <f>VLOOKUP($J367,reference!$A$1:$E$310,5,FALSE)</f>
        <v>5314060</v>
      </c>
      <c r="M367" t="str">
        <f>VLOOKUP($J367,reference!$A$1:$E$310,4,FALSE)</f>
        <v>ROTE TIMUR</v>
      </c>
    </row>
    <row r="368" spans="7:13" x14ac:dyDescent="0.25">
      <c r="G368">
        <v>366</v>
      </c>
      <c r="H368">
        <v>367</v>
      </c>
      <c r="I368">
        <v>16492</v>
      </c>
      <c r="J368">
        <v>237</v>
      </c>
      <c r="K368">
        <v>0</v>
      </c>
      <c r="L368">
        <f>VLOOKUP($J368,reference!$A$1:$E$310,5,FALSE)</f>
        <v>5314050</v>
      </c>
      <c r="M368" t="str">
        <f>VLOOKUP($J368,reference!$A$1:$E$310,4,FALSE)</f>
        <v>PANTAI BARU</v>
      </c>
    </row>
    <row r="369" spans="7:13" x14ac:dyDescent="0.25">
      <c r="G369">
        <v>367</v>
      </c>
      <c r="H369">
        <v>368</v>
      </c>
      <c r="I369">
        <v>3899</v>
      </c>
      <c r="J369">
        <v>286</v>
      </c>
      <c r="K369">
        <v>0</v>
      </c>
      <c r="L369">
        <f>VLOOKUP($J369,reference!$A$1:$E$310,5,FALSE)</f>
        <v>5320010</v>
      </c>
      <c r="M369" t="str">
        <f>VLOOKUP($J369,reference!$A$1:$E$310,4,FALSE)</f>
        <v>RAIJUA</v>
      </c>
    </row>
    <row r="370" spans="7:13" x14ac:dyDescent="0.25">
      <c r="G370">
        <v>368</v>
      </c>
      <c r="H370">
        <v>369</v>
      </c>
      <c r="I370">
        <v>18305</v>
      </c>
      <c r="J370">
        <v>235</v>
      </c>
      <c r="K370">
        <v>0</v>
      </c>
      <c r="L370">
        <f>VLOOKUP($J370,reference!$A$1:$E$310,5,FALSE)</f>
        <v>5314040</v>
      </c>
      <c r="M370" t="str">
        <f>VLOOKUP($J370,reference!$A$1:$E$310,4,FALSE)</f>
        <v>ROTE TENGAH</v>
      </c>
    </row>
    <row r="371" spans="7:13" x14ac:dyDescent="0.25">
      <c r="G371">
        <v>369</v>
      </c>
      <c r="H371">
        <v>370</v>
      </c>
      <c r="I371">
        <v>14332</v>
      </c>
      <c r="J371">
        <v>234</v>
      </c>
      <c r="K371">
        <v>0</v>
      </c>
      <c r="L371">
        <f>VLOOKUP($J371,reference!$A$1:$E$310,5,FALSE)</f>
        <v>5314030</v>
      </c>
      <c r="M371" t="str">
        <f>VLOOKUP($J371,reference!$A$1:$E$310,4,FALSE)</f>
        <v>LOBALAIN</v>
      </c>
    </row>
    <row r="372" spans="7:13" x14ac:dyDescent="0.25">
      <c r="G372">
        <v>370</v>
      </c>
      <c r="H372">
        <v>371</v>
      </c>
      <c r="I372">
        <v>16849</v>
      </c>
      <c r="J372">
        <v>233</v>
      </c>
      <c r="K372">
        <v>0</v>
      </c>
      <c r="L372">
        <f>VLOOKUP($J372,reference!$A$1:$E$310,5,FALSE)</f>
        <v>5314020</v>
      </c>
      <c r="M372" t="str">
        <f>VLOOKUP($J372,reference!$A$1:$E$310,4,FALSE)</f>
        <v>ROTE BARAT LAUT</v>
      </c>
    </row>
    <row r="373" spans="7:13" x14ac:dyDescent="0.25">
      <c r="G373">
        <v>371</v>
      </c>
      <c r="H373">
        <v>372</v>
      </c>
      <c r="I373">
        <v>7283</v>
      </c>
      <c r="J373">
        <v>236</v>
      </c>
      <c r="K373">
        <v>0</v>
      </c>
      <c r="L373">
        <f>VLOOKUP($J373,reference!$A$1:$E$310,5,FALSE)</f>
        <v>5314041</v>
      </c>
      <c r="M373" t="str">
        <f>VLOOKUP($J373,reference!$A$1:$E$310,4,FALSE)</f>
        <v>ROTE SELATAN</v>
      </c>
    </row>
    <row r="374" spans="7:13" x14ac:dyDescent="0.25">
      <c r="G374">
        <v>372</v>
      </c>
      <c r="H374">
        <v>373</v>
      </c>
      <c r="I374">
        <v>812</v>
      </c>
      <c r="J374">
        <v>233</v>
      </c>
      <c r="K374">
        <v>1</v>
      </c>
      <c r="L374">
        <f>VLOOKUP($J374,reference!$A$1:$E$310,5,FALSE)</f>
        <v>5314020</v>
      </c>
      <c r="M374" t="str">
        <f>VLOOKUP($J374,reference!$A$1:$E$310,4,FALSE)</f>
        <v>ROTE BARAT LAUT</v>
      </c>
    </row>
    <row r="375" spans="7:13" x14ac:dyDescent="0.25">
      <c r="G375">
        <v>373</v>
      </c>
      <c r="H375">
        <v>374</v>
      </c>
      <c r="I375">
        <v>1670</v>
      </c>
      <c r="J375">
        <v>241</v>
      </c>
      <c r="K375">
        <v>0</v>
      </c>
      <c r="L375">
        <f>VLOOKUP($J375,reference!$A$1:$E$310,5,FALSE)</f>
        <v>5314071</v>
      </c>
      <c r="M375" t="str">
        <f>VLOOKUP($J375,reference!$A$1:$E$310,4,FALSE)</f>
        <v>NDAO NUSE</v>
      </c>
    </row>
    <row r="376" spans="7:13" x14ac:dyDescent="0.25">
      <c r="G376">
        <v>374</v>
      </c>
      <c r="H376">
        <v>375</v>
      </c>
      <c r="I376">
        <v>10157</v>
      </c>
      <c r="J376">
        <v>240</v>
      </c>
      <c r="K376">
        <v>0</v>
      </c>
      <c r="L376">
        <f>VLOOKUP($J376,reference!$A$1:$E$310,5,FALSE)</f>
        <v>5314070</v>
      </c>
      <c r="M376" t="str">
        <f>VLOOKUP($J376,reference!$A$1:$E$310,4,FALSE)</f>
        <v>ROTE BARAT</v>
      </c>
    </row>
    <row r="377" spans="7:13" x14ac:dyDescent="0.25">
      <c r="G377">
        <v>375</v>
      </c>
      <c r="H377">
        <v>376</v>
      </c>
      <c r="I377">
        <v>12494</v>
      </c>
      <c r="J377">
        <v>232</v>
      </c>
      <c r="K377">
        <v>0</v>
      </c>
      <c r="L377">
        <f>VLOOKUP($J377,reference!$A$1:$E$310,5,FALSE)</f>
        <v>5314010</v>
      </c>
      <c r="M377" t="str">
        <f>VLOOKUP($J377,reference!$A$1:$E$310,4,FALSE)</f>
        <v>ROTE BARAT DAYA</v>
      </c>
    </row>
    <row r="378" spans="7:13" x14ac:dyDescent="0.25">
      <c r="G378">
        <v>376</v>
      </c>
      <c r="H378">
        <v>377</v>
      </c>
      <c r="I378">
        <v>561</v>
      </c>
      <c r="J378">
        <v>232</v>
      </c>
      <c r="K378">
        <v>1</v>
      </c>
      <c r="L378">
        <f>VLOOKUP($J378,reference!$A$1:$E$310,5,FALSE)</f>
        <v>5314010</v>
      </c>
      <c r="M378" t="str">
        <f>VLOOKUP($J378,reference!$A$1:$E$310,4,FALSE)</f>
        <v>ROTE BARAT DAYA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494C6-85EA-45D5-8742-BC48B4937438}">
  <dimension ref="A1:L11240"/>
  <sheetViews>
    <sheetView workbookViewId="0">
      <selection activeCell="G2" sqref="G2:G11240"/>
    </sheetView>
  </sheetViews>
  <sheetFormatPr defaultRowHeight="15" x14ac:dyDescent="0.25"/>
  <cols>
    <col min="3" max="3" width="13.140625" bestFit="1" customWidth="1"/>
    <col min="4" max="5" width="11.42578125" bestFit="1" customWidth="1"/>
    <col min="6" max="6" width="10.7109375" bestFit="1" customWidth="1"/>
    <col min="7" max="7" width="10.7109375" customWidth="1"/>
    <col min="8" max="8" width="25.7109375" bestFit="1" customWidth="1"/>
    <col min="11" max="11" width="12.28515625" bestFit="1" customWidth="1"/>
    <col min="12" max="12" width="21" bestFit="1" customWidth="1"/>
  </cols>
  <sheetData>
    <row r="1" spans="1:12" x14ac:dyDescent="0.25">
      <c r="A1" s="1" t="s">
        <v>316</v>
      </c>
      <c r="B1" s="2" t="s">
        <v>317</v>
      </c>
      <c r="C1" s="1" t="s">
        <v>318</v>
      </c>
      <c r="D1" s="1" t="s">
        <v>321</v>
      </c>
      <c r="E1" s="1" t="s">
        <v>322</v>
      </c>
      <c r="F1" s="1" t="s">
        <v>323</v>
      </c>
      <c r="G1" s="1" t="s">
        <v>0</v>
      </c>
      <c r="H1" s="1" t="s">
        <v>1</v>
      </c>
      <c r="I1" s="1" t="s">
        <v>324</v>
      </c>
      <c r="J1" s="1" t="s">
        <v>325</v>
      </c>
      <c r="K1" s="1" t="s">
        <v>314</v>
      </c>
      <c r="L1" s="1" t="s">
        <v>326</v>
      </c>
    </row>
    <row r="2" spans="1:12" x14ac:dyDescent="0.25">
      <c r="A2" s="1">
        <v>1</v>
      </c>
      <c r="B2" s="3">
        <v>26</v>
      </c>
      <c r="C2" s="1">
        <v>150</v>
      </c>
      <c r="D2" s="1">
        <v>13</v>
      </c>
      <c r="E2" s="1">
        <v>0</v>
      </c>
      <c r="F2" s="1">
        <v>0</v>
      </c>
      <c r="G2">
        <f>VLOOKUP(C2,reference!$A$1:$E$310,5,FALSE)</f>
        <v>5309020</v>
      </c>
      <c r="H2" t="str">
        <f>VLOOKUP(C2,reference!$A$1:$E$310,4,FALSE)</f>
        <v>TANJUNG BUNGA</v>
      </c>
      <c r="I2" t="str">
        <f>VLOOKUP($D2,reference!$G$1:$H$25,2,FALSE)</f>
        <v>Pertanian lahan kering  campur semak / kebun campur</v>
      </c>
      <c r="J2" t="str">
        <f>VLOOKUP($E2,reference!$G$1:$H$25,2,FALSE)</f>
        <v>No data</v>
      </c>
      <c r="K2" t="str">
        <f>IF(F2=0,"Non Irigasi","Buffer Irigasi")</f>
        <v>Non Irigasi</v>
      </c>
      <c r="L2" t="s">
        <v>327</v>
      </c>
    </row>
    <row r="3" spans="1:12" x14ac:dyDescent="0.25">
      <c r="A3" s="1">
        <v>2</v>
      </c>
      <c r="B3" s="3">
        <v>598</v>
      </c>
      <c r="C3" s="1">
        <v>150</v>
      </c>
      <c r="D3" s="1">
        <v>13</v>
      </c>
      <c r="E3" s="1">
        <v>11</v>
      </c>
      <c r="F3" s="1">
        <v>0</v>
      </c>
      <c r="G3">
        <f>VLOOKUP(C3,reference!$A$1:$E$310,5,FALSE)</f>
        <v>5309020</v>
      </c>
      <c r="H3" t="str">
        <f>VLOOKUP(C3,reference!$A$1:$E$310,4,FALSE)</f>
        <v>TANJUNG BUNGA</v>
      </c>
      <c r="I3" t="str">
        <f>VLOOKUP($D3,reference!$G$1:$H$25,2,FALSE)</f>
        <v>Pertanian lahan kering  campur semak / kebun campur</v>
      </c>
      <c r="J3" t="str">
        <f>VLOOKUP($E3,reference!$G$1:$H$25,2,FALSE)</f>
        <v>Savanna / Padang rumput</v>
      </c>
      <c r="K3" t="str">
        <f t="shared" ref="K3:K66" si="0">IF(F3=0,"Non Irigasi","Buffer Irigasi")</f>
        <v>Non Irigasi</v>
      </c>
      <c r="L3" t="s">
        <v>327</v>
      </c>
    </row>
    <row r="4" spans="1:12" x14ac:dyDescent="0.25">
      <c r="A4" s="1">
        <v>3</v>
      </c>
      <c r="B4" s="3">
        <v>178</v>
      </c>
      <c r="C4" s="1">
        <v>150</v>
      </c>
      <c r="D4" s="1">
        <v>0</v>
      </c>
      <c r="E4" s="1">
        <v>0</v>
      </c>
      <c r="F4" s="1">
        <v>0</v>
      </c>
      <c r="G4">
        <f>VLOOKUP(C4,reference!$A$1:$E$310,5,FALSE)</f>
        <v>5309020</v>
      </c>
      <c r="H4" t="str">
        <f>VLOOKUP(C4,reference!$A$1:$E$310,4,FALSE)</f>
        <v>TANJUNG BUNGA</v>
      </c>
      <c r="I4" t="str">
        <f>VLOOKUP($D4,reference!$G$1:$H$25,2,FALSE)</f>
        <v>No data</v>
      </c>
      <c r="J4" t="str">
        <f>VLOOKUP($E4,reference!$G$1:$H$25,2,FALSE)</f>
        <v>No data</v>
      </c>
      <c r="K4" t="str">
        <f t="shared" si="0"/>
        <v>Non Irigasi</v>
      </c>
      <c r="L4" t="s">
        <v>327</v>
      </c>
    </row>
    <row r="5" spans="1:12" x14ac:dyDescent="0.25">
      <c r="A5" s="1">
        <v>4</v>
      </c>
      <c r="B5" s="3">
        <v>402</v>
      </c>
      <c r="C5" s="1">
        <v>150</v>
      </c>
      <c r="D5" s="1">
        <v>2</v>
      </c>
      <c r="E5" s="1">
        <v>11</v>
      </c>
      <c r="F5" s="1">
        <v>0</v>
      </c>
      <c r="G5">
        <f>VLOOKUP(C5,reference!$A$1:$E$310,5,FALSE)</f>
        <v>5309020</v>
      </c>
      <c r="H5" t="str">
        <f>VLOOKUP(C5,reference!$A$1:$E$310,4,FALSE)</f>
        <v>TANJUNG BUNGA</v>
      </c>
      <c r="I5" t="str">
        <f>VLOOKUP($D5,reference!$G$1:$H$25,2,FALSE)</f>
        <v>Hutan lahan kering sekunder / bekas tebangan</v>
      </c>
      <c r="J5" t="str">
        <f>VLOOKUP($E5,reference!$G$1:$H$25,2,FALSE)</f>
        <v>Savanna / Padang rumput</v>
      </c>
      <c r="K5" t="str">
        <f t="shared" si="0"/>
        <v>Non Irigasi</v>
      </c>
      <c r="L5" t="s">
        <v>328</v>
      </c>
    </row>
    <row r="6" spans="1:12" x14ac:dyDescent="0.25">
      <c r="A6" s="1">
        <v>5</v>
      </c>
      <c r="B6" s="3">
        <v>2111</v>
      </c>
      <c r="C6" s="1">
        <v>150</v>
      </c>
      <c r="D6" s="1">
        <v>2</v>
      </c>
      <c r="E6" s="1">
        <v>9</v>
      </c>
      <c r="F6" s="1">
        <v>0</v>
      </c>
      <c r="G6">
        <f>VLOOKUP(C6,reference!$A$1:$E$310,5,FALSE)</f>
        <v>5309020</v>
      </c>
      <c r="H6" t="str">
        <f>VLOOKUP(C6,reference!$A$1:$E$310,4,FALSE)</f>
        <v>TANJUNG BUNGA</v>
      </c>
      <c r="I6" t="str">
        <f>VLOOKUP($D6,reference!$G$1:$H$25,2,FALSE)</f>
        <v>Hutan lahan kering sekunder / bekas tebangan</v>
      </c>
      <c r="J6" t="str">
        <f>VLOOKUP($E6,reference!$G$1:$H$25,2,FALSE)</f>
        <v>Semak belukar</v>
      </c>
      <c r="K6" t="str">
        <f t="shared" si="0"/>
        <v>Non Irigasi</v>
      </c>
      <c r="L6" t="s">
        <v>328</v>
      </c>
    </row>
    <row r="7" spans="1:12" x14ac:dyDescent="0.25">
      <c r="A7" s="1">
        <v>6</v>
      </c>
      <c r="B7" s="3">
        <v>171</v>
      </c>
      <c r="C7" s="1">
        <v>150</v>
      </c>
      <c r="D7" s="1">
        <v>13</v>
      </c>
      <c r="E7" s="1">
        <v>16</v>
      </c>
      <c r="F7" s="1">
        <v>0</v>
      </c>
      <c r="G7">
        <f>VLOOKUP(C7,reference!$A$1:$E$310,5,FALSE)</f>
        <v>5309020</v>
      </c>
      <c r="H7" t="str">
        <f>VLOOKUP(C7,reference!$A$1:$E$310,4,FALSE)</f>
        <v>TANJUNG BUNGA</v>
      </c>
      <c r="I7" t="str">
        <f>VLOOKUP($D7,reference!$G$1:$H$25,2,FALSE)</f>
        <v>Pertanian lahan kering  campur semak / kebun campur</v>
      </c>
      <c r="J7" t="str">
        <f>VLOOKUP($E7,reference!$G$1:$H$25,2,FALSE)</f>
        <v>Pemukiman</v>
      </c>
      <c r="K7" t="str">
        <f t="shared" si="0"/>
        <v>Non Irigasi</v>
      </c>
      <c r="L7" t="s">
        <v>327</v>
      </c>
    </row>
    <row r="8" spans="1:12" x14ac:dyDescent="0.25">
      <c r="A8" s="1">
        <v>7</v>
      </c>
      <c r="B8" s="3">
        <v>7943</v>
      </c>
      <c r="C8" s="1">
        <v>150</v>
      </c>
      <c r="D8" s="1">
        <v>2</v>
      </c>
      <c r="E8" s="1">
        <v>2</v>
      </c>
      <c r="F8" s="1">
        <v>0</v>
      </c>
      <c r="G8">
        <f>VLOOKUP(C8,reference!$A$1:$E$310,5,FALSE)</f>
        <v>5309020</v>
      </c>
      <c r="H8" t="str">
        <f>VLOOKUP(C8,reference!$A$1:$E$310,4,FALSE)</f>
        <v>TANJUNG BUNGA</v>
      </c>
      <c r="I8" t="str">
        <f>VLOOKUP($D8,reference!$G$1:$H$25,2,FALSE)</f>
        <v>Hutan lahan kering sekunder / bekas tebangan</v>
      </c>
      <c r="J8" t="str">
        <f>VLOOKUP($E8,reference!$G$1:$H$25,2,FALSE)</f>
        <v>Hutan lahan kering sekunder / bekas tebangan</v>
      </c>
      <c r="K8" t="str">
        <f t="shared" si="0"/>
        <v>Non Irigasi</v>
      </c>
      <c r="L8" t="s">
        <v>327</v>
      </c>
    </row>
    <row r="9" spans="1:12" x14ac:dyDescent="0.25">
      <c r="A9" s="1">
        <v>8</v>
      </c>
      <c r="B9" s="3">
        <v>2564</v>
      </c>
      <c r="C9" s="1">
        <v>150</v>
      </c>
      <c r="D9" s="1">
        <v>13</v>
      </c>
      <c r="E9" s="1">
        <v>9</v>
      </c>
      <c r="F9" s="1">
        <v>0</v>
      </c>
      <c r="G9">
        <f>VLOOKUP(C9,reference!$A$1:$E$310,5,FALSE)</f>
        <v>5309020</v>
      </c>
      <c r="H9" t="str">
        <f>VLOOKUP(C9,reference!$A$1:$E$310,4,FALSE)</f>
        <v>TANJUNG BUNGA</v>
      </c>
      <c r="I9" t="str">
        <f>VLOOKUP($D9,reference!$G$1:$H$25,2,FALSE)</f>
        <v>Pertanian lahan kering  campur semak / kebun campur</v>
      </c>
      <c r="J9" t="str">
        <f>VLOOKUP($E9,reference!$G$1:$H$25,2,FALSE)</f>
        <v>Semak belukar</v>
      </c>
      <c r="K9" t="str">
        <f t="shared" si="0"/>
        <v>Non Irigasi</v>
      </c>
      <c r="L9" t="s">
        <v>327</v>
      </c>
    </row>
    <row r="10" spans="1:12" x14ac:dyDescent="0.25">
      <c r="A10" s="1">
        <v>9</v>
      </c>
      <c r="B10" s="3">
        <v>55</v>
      </c>
      <c r="C10" s="1">
        <v>150</v>
      </c>
      <c r="D10" s="1">
        <v>0</v>
      </c>
      <c r="E10" s="1">
        <v>9</v>
      </c>
      <c r="F10" s="1">
        <v>0</v>
      </c>
      <c r="G10">
        <f>VLOOKUP(C10,reference!$A$1:$E$310,5,FALSE)</f>
        <v>5309020</v>
      </c>
      <c r="H10" t="str">
        <f>VLOOKUP(C10,reference!$A$1:$E$310,4,FALSE)</f>
        <v>TANJUNG BUNGA</v>
      </c>
      <c r="I10" t="str">
        <f>VLOOKUP($D10,reference!$G$1:$H$25,2,FALSE)</f>
        <v>No data</v>
      </c>
      <c r="J10" t="str">
        <f>VLOOKUP($E10,reference!$G$1:$H$25,2,FALSE)</f>
        <v>Semak belukar</v>
      </c>
      <c r="K10" t="str">
        <f t="shared" si="0"/>
        <v>Non Irigasi</v>
      </c>
      <c r="L10" t="s">
        <v>327</v>
      </c>
    </row>
    <row r="11" spans="1:12" x14ac:dyDescent="0.25">
      <c r="A11" s="1">
        <v>10</v>
      </c>
      <c r="B11" s="3">
        <v>700</v>
      </c>
      <c r="C11" s="1">
        <v>150</v>
      </c>
      <c r="D11" s="1">
        <v>2</v>
      </c>
      <c r="E11" s="1">
        <v>12</v>
      </c>
      <c r="F11" s="1">
        <v>0</v>
      </c>
      <c r="G11">
        <f>VLOOKUP(C11,reference!$A$1:$E$310,5,FALSE)</f>
        <v>5309020</v>
      </c>
      <c r="H11" t="str">
        <f>VLOOKUP(C11,reference!$A$1:$E$310,4,FALSE)</f>
        <v>TANJUNG BUNGA</v>
      </c>
      <c r="I11" t="str">
        <f>VLOOKUP($D11,reference!$G$1:$H$25,2,FALSE)</f>
        <v>Hutan lahan kering sekunder / bekas tebangan</v>
      </c>
      <c r="J11" t="str">
        <f>VLOOKUP($E11,reference!$G$1:$H$25,2,FALSE)</f>
        <v>Pertanian lahan kering</v>
      </c>
      <c r="K11" t="str">
        <f t="shared" si="0"/>
        <v>Non Irigasi</v>
      </c>
      <c r="L11" t="s">
        <v>328</v>
      </c>
    </row>
    <row r="12" spans="1:12" x14ac:dyDescent="0.25">
      <c r="A12" s="1">
        <v>11</v>
      </c>
      <c r="B12" s="3">
        <v>1044</v>
      </c>
      <c r="C12" s="1">
        <v>150</v>
      </c>
      <c r="D12" s="1">
        <v>13</v>
      </c>
      <c r="E12" s="1">
        <v>2</v>
      </c>
      <c r="F12" s="1">
        <v>0</v>
      </c>
      <c r="G12">
        <f>VLOOKUP(C12,reference!$A$1:$E$310,5,FALSE)</f>
        <v>5309020</v>
      </c>
      <c r="H12" t="str">
        <f>VLOOKUP(C12,reference!$A$1:$E$310,4,FALSE)</f>
        <v>TANJUNG BUNGA</v>
      </c>
      <c r="I12" t="str">
        <f>VLOOKUP($D12,reference!$G$1:$H$25,2,FALSE)</f>
        <v>Pertanian lahan kering  campur semak / kebun campur</v>
      </c>
      <c r="J12" t="str">
        <f>VLOOKUP($E12,reference!$G$1:$H$25,2,FALSE)</f>
        <v>Hutan lahan kering sekunder / bekas tebangan</v>
      </c>
      <c r="K12" t="str">
        <f t="shared" si="0"/>
        <v>Non Irigasi</v>
      </c>
      <c r="L12" t="s">
        <v>327</v>
      </c>
    </row>
    <row r="13" spans="1:12" x14ac:dyDescent="0.25">
      <c r="A13" s="1">
        <v>12</v>
      </c>
      <c r="B13" s="3">
        <v>3</v>
      </c>
      <c r="C13" s="1">
        <v>150</v>
      </c>
      <c r="D13" s="1">
        <v>0</v>
      </c>
      <c r="E13" s="1">
        <v>16</v>
      </c>
      <c r="F13" s="1">
        <v>0</v>
      </c>
      <c r="G13">
        <f>VLOOKUP(C13,reference!$A$1:$E$310,5,FALSE)</f>
        <v>5309020</v>
      </c>
      <c r="H13" t="str">
        <f>VLOOKUP(C13,reference!$A$1:$E$310,4,FALSE)</f>
        <v>TANJUNG BUNGA</v>
      </c>
      <c r="I13" t="str">
        <f>VLOOKUP($D13,reference!$G$1:$H$25,2,FALSE)</f>
        <v>No data</v>
      </c>
      <c r="J13" t="str">
        <f>VLOOKUP($E13,reference!$G$1:$H$25,2,FALSE)</f>
        <v>Pemukiman</v>
      </c>
      <c r="K13" t="str">
        <f t="shared" si="0"/>
        <v>Non Irigasi</v>
      </c>
      <c r="L13" t="s">
        <v>327</v>
      </c>
    </row>
    <row r="14" spans="1:12" x14ac:dyDescent="0.25">
      <c r="A14" s="1">
        <v>13</v>
      </c>
      <c r="B14" s="3">
        <v>203</v>
      </c>
      <c r="C14" s="1">
        <v>150</v>
      </c>
      <c r="D14" s="1">
        <v>13</v>
      </c>
      <c r="E14" s="1">
        <v>14</v>
      </c>
      <c r="F14" s="1">
        <v>0</v>
      </c>
      <c r="G14">
        <f>VLOOKUP(C14,reference!$A$1:$E$310,5,FALSE)</f>
        <v>5309020</v>
      </c>
      <c r="H14" t="str">
        <f>VLOOKUP(C14,reference!$A$1:$E$310,4,FALSE)</f>
        <v>TANJUNG BUNGA</v>
      </c>
      <c r="I14" t="str">
        <f>VLOOKUP($D14,reference!$G$1:$H$25,2,FALSE)</f>
        <v>Pertanian lahan kering  campur semak / kebun campur</v>
      </c>
      <c r="J14" t="str">
        <f>VLOOKUP($E14,reference!$G$1:$H$25,2,FALSE)</f>
        <v>Sawah</v>
      </c>
      <c r="K14" t="str">
        <f t="shared" si="0"/>
        <v>Non Irigasi</v>
      </c>
      <c r="L14" t="s">
        <v>327</v>
      </c>
    </row>
    <row r="15" spans="1:12" x14ac:dyDescent="0.25">
      <c r="A15" s="1">
        <v>14</v>
      </c>
      <c r="B15" s="3">
        <v>622</v>
      </c>
      <c r="C15" s="1">
        <v>150</v>
      </c>
      <c r="D15" s="1">
        <v>2</v>
      </c>
      <c r="E15" s="1">
        <v>13</v>
      </c>
      <c r="F15" s="1">
        <v>0</v>
      </c>
      <c r="G15">
        <f>VLOOKUP(C15,reference!$A$1:$E$310,5,FALSE)</f>
        <v>5309020</v>
      </c>
      <c r="H15" t="str">
        <f>VLOOKUP(C15,reference!$A$1:$E$310,4,FALSE)</f>
        <v>TANJUNG BUNGA</v>
      </c>
      <c r="I15" t="str">
        <f>VLOOKUP($D15,reference!$G$1:$H$25,2,FALSE)</f>
        <v>Hutan lahan kering sekunder / bekas tebangan</v>
      </c>
      <c r="J15" t="str">
        <f>VLOOKUP($E15,reference!$G$1:$H$25,2,FALSE)</f>
        <v>Pertanian lahan kering  campur semak / kebun campur</v>
      </c>
      <c r="K15" t="str">
        <f t="shared" si="0"/>
        <v>Non Irigasi</v>
      </c>
      <c r="L15" t="s">
        <v>328</v>
      </c>
    </row>
    <row r="16" spans="1:12" x14ac:dyDescent="0.25">
      <c r="A16" s="1">
        <v>15</v>
      </c>
      <c r="B16" s="3">
        <v>271</v>
      </c>
      <c r="C16" s="1">
        <v>150</v>
      </c>
      <c r="D16" s="1">
        <v>13</v>
      </c>
      <c r="E16" s="1">
        <v>18</v>
      </c>
      <c r="F16" s="1">
        <v>0</v>
      </c>
      <c r="G16">
        <f>VLOOKUP(C16,reference!$A$1:$E$310,5,FALSE)</f>
        <v>5309020</v>
      </c>
      <c r="H16" t="str">
        <f>VLOOKUP(C16,reference!$A$1:$E$310,4,FALSE)</f>
        <v>TANJUNG BUNGA</v>
      </c>
      <c r="I16" t="str">
        <f>VLOOKUP($D16,reference!$G$1:$H$25,2,FALSE)</f>
        <v>Pertanian lahan kering  campur semak / kebun campur</v>
      </c>
      <c r="J16" t="str">
        <f>VLOOKUP($E16,reference!$G$1:$H$25,2,FALSE)</f>
        <v>Lahan terbuka</v>
      </c>
      <c r="K16" t="str">
        <f t="shared" si="0"/>
        <v>Non Irigasi</v>
      </c>
      <c r="L16" t="s">
        <v>327</v>
      </c>
    </row>
    <row r="17" spans="1:12" x14ac:dyDescent="0.25">
      <c r="A17" s="1">
        <v>16</v>
      </c>
      <c r="B17" s="3">
        <v>19</v>
      </c>
      <c r="C17" s="1">
        <v>150</v>
      </c>
      <c r="D17" s="1">
        <v>0</v>
      </c>
      <c r="E17" s="1">
        <v>12</v>
      </c>
      <c r="F17" s="1">
        <v>0</v>
      </c>
      <c r="G17">
        <f>VLOOKUP(C17,reference!$A$1:$E$310,5,FALSE)</f>
        <v>5309020</v>
      </c>
      <c r="H17" t="str">
        <f>VLOOKUP(C17,reference!$A$1:$E$310,4,FALSE)</f>
        <v>TANJUNG BUNGA</v>
      </c>
      <c r="I17" t="str">
        <f>VLOOKUP($D17,reference!$G$1:$H$25,2,FALSE)</f>
        <v>No data</v>
      </c>
      <c r="J17" t="str">
        <f>VLOOKUP($E17,reference!$G$1:$H$25,2,FALSE)</f>
        <v>Pertanian lahan kering</v>
      </c>
      <c r="K17" t="str">
        <f t="shared" si="0"/>
        <v>Non Irigasi</v>
      </c>
      <c r="L17" t="s">
        <v>327</v>
      </c>
    </row>
    <row r="18" spans="1:12" x14ac:dyDescent="0.25">
      <c r="A18" s="1">
        <v>17</v>
      </c>
      <c r="B18" s="3">
        <v>4542</v>
      </c>
      <c r="C18" s="1">
        <v>150</v>
      </c>
      <c r="D18" s="1">
        <v>13</v>
      </c>
      <c r="E18" s="1">
        <v>12</v>
      </c>
      <c r="F18" s="1">
        <v>0</v>
      </c>
      <c r="G18">
        <f>VLOOKUP(C18,reference!$A$1:$E$310,5,FALSE)</f>
        <v>5309020</v>
      </c>
      <c r="H18" t="str">
        <f>VLOOKUP(C18,reference!$A$1:$E$310,4,FALSE)</f>
        <v>TANJUNG BUNGA</v>
      </c>
      <c r="I18" t="str">
        <f>VLOOKUP($D18,reference!$G$1:$H$25,2,FALSE)</f>
        <v>Pertanian lahan kering  campur semak / kebun campur</v>
      </c>
      <c r="J18" t="str">
        <f>VLOOKUP($E18,reference!$G$1:$H$25,2,FALSE)</f>
        <v>Pertanian lahan kering</v>
      </c>
      <c r="K18" t="str">
        <f t="shared" si="0"/>
        <v>Non Irigasi</v>
      </c>
      <c r="L18" t="s">
        <v>327</v>
      </c>
    </row>
    <row r="19" spans="1:12" x14ac:dyDescent="0.25">
      <c r="A19" s="1">
        <v>18</v>
      </c>
      <c r="B19" s="3">
        <v>3</v>
      </c>
      <c r="C19" s="1">
        <v>150</v>
      </c>
      <c r="D19" s="1">
        <v>0</v>
      </c>
      <c r="E19" s="1">
        <v>2</v>
      </c>
      <c r="F19" s="1">
        <v>0</v>
      </c>
      <c r="G19">
        <f>VLOOKUP(C19,reference!$A$1:$E$310,5,FALSE)</f>
        <v>5309020</v>
      </c>
      <c r="H19" t="str">
        <f>VLOOKUP(C19,reference!$A$1:$E$310,4,FALSE)</f>
        <v>TANJUNG BUNGA</v>
      </c>
      <c r="I19" t="str">
        <f>VLOOKUP($D19,reference!$G$1:$H$25,2,FALSE)</f>
        <v>No data</v>
      </c>
      <c r="J19" t="str">
        <f>VLOOKUP($E19,reference!$G$1:$H$25,2,FALSE)</f>
        <v>Hutan lahan kering sekunder / bekas tebangan</v>
      </c>
      <c r="K19" t="str">
        <f t="shared" si="0"/>
        <v>Non Irigasi</v>
      </c>
      <c r="L19" t="s">
        <v>327</v>
      </c>
    </row>
    <row r="20" spans="1:12" x14ac:dyDescent="0.25">
      <c r="A20" s="1">
        <v>19</v>
      </c>
      <c r="B20" s="3">
        <v>17</v>
      </c>
      <c r="C20" s="1">
        <v>184</v>
      </c>
      <c r="D20" s="1">
        <v>0</v>
      </c>
      <c r="E20" s="1">
        <v>2</v>
      </c>
      <c r="F20" s="1">
        <v>0</v>
      </c>
      <c r="G20">
        <f>VLOOKUP(C20,reference!$A$1:$E$310,5,FALSE)</f>
        <v>5310080</v>
      </c>
      <c r="H20" t="str">
        <f>VLOOKUP(C20,reference!$A$1:$E$310,4,FALSE)</f>
        <v>ALOK</v>
      </c>
      <c r="I20" t="str">
        <f>VLOOKUP($D20,reference!$G$1:$H$25,2,FALSE)</f>
        <v>No data</v>
      </c>
      <c r="J20" t="str">
        <f>VLOOKUP($E20,reference!$G$1:$H$25,2,FALSE)</f>
        <v>Hutan lahan kering sekunder / bekas tebangan</v>
      </c>
      <c r="K20" t="str">
        <f t="shared" si="0"/>
        <v>Non Irigasi</v>
      </c>
      <c r="L20" t="s">
        <v>327</v>
      </c>
    </row>
    <row r="21" spans="1:12" x14ac:dyDescent="0.25">
      <c r="A21" s="1">
        <v>20</v>
      </c>
      <c r="B21" s="3">
        <v>356</v>
      </c>
      <c r="C21" s="1">
        <v>184</v>
      </c>
      <c r="D21" s="1">
        <v>2</v>
      </c>
      <c r="E21" s="1">
        <v>2</v>
      </c>
      <c r="F21" s="1">
        <v>0</v>
      </c>
      <c r="G21">
        <f>VLOOKUP(C21,reference!$A$1:$E$310,5,FALSE)</f>
        <v>5310080</v>
      </c>
      <c r="H21" t="str">
        <f>VLOOKUP(C21,reference!$A$1:$E$310,4,FALSE)</f>
        <v>ALOK</v>
      </c>
      <c r="I21" t="str">
        <f>VLOOKUP($D21,reference!$G$1:$H$25,2,FALSE)</f>
        <v>Hutan lahan kering sekunder / bekas tebangan</v>
      </c>
      <c r="J21" t="str">
        <f>VLOOKUP($E21,reference!$G$1:$H$25,2,FALSE)</f>
        <v>Hutan lahan kering sekunder / bekas tebangan</v>
      </c>
      <c r="K21" t="str">
        <f t="shared" si="0"/>
        <v>Non Irigasi</v>
      </c>
      <c r="L21" t="s">
        <v>327</v>
      </c>
    </row>
    <row r="22" spans="1:12" x14ac:dyDescent="0.25">
      <c r="A22" s="1">
        <v>21</v>
      </c>
      <c r="B22" s="3">
        <v>19</v>
      </c>
      <c r="C22" s="1">
        <v>150</v>
      </c>
      <c r="D22" s="1">
        <v>9</v>
      </c>
      <c r="E22" s="1">
        <v>2</v>
      </c>
      <c r="F22" s="1">
        <v>0</v>
      </c>
      <c r="G22">
        <f>VLOOKUP(C22,reference!$A$1:$E$310,5,FALSE)</f>
        <v>5309020</v>
      </c>
      <c r="H22" t="str">
        <f>VLOOKUP(C22,reference!$A$1:$E$310,4,FALSE)</f>
        <v>TANJUNG BUNGA</v>
      </c>
      <c r="I22" t="str">
        <f>VLOOKUP($D22,reference!$G$1:$H$25,2,FALSE)</f>
        <v>Semak belukar</v>
      </c>
      <c r="J22" t="str">
        <f>VLOOKUP($E22,reference!$G$1:$H$25,2,FALSE)</f>
        <v>Hutan lahan kering sekunder / bekas tebangan</v>
      </c>
      <c r="K22" t="str">
        <f t="shared" si="0"/>
        <v>Non Irigasi</v>
      </c>
      <c r="L22" t="s">
        <v>327</v>
      </c>
    </row>
    <row r="23" spans="1:12" x14ac:dyDescent="0.25">
      <c r="A23" s="1">
        <v>22</v>
      </c>
      <c r="B23" s="3">
        <v>65</v>
      </c>
      <c r="C23" s="1">
        <v>150</v>
      </c>
      <c r="D23" s="1">
        <v>9</v>
      </c>
      <c r="E23" s="1">
        <v>11</v>
      </c>
      <c r="F23" s="1">
        <v>0</v>
      </c>
      <c r="G23">
        <f>VLOOKUP(C23,reference!$A$1:$E$310,5,FALSE)</f>
        <v>5309020</v>
      </c>
      <c r="H23" t="str">
        <f>VLOOKUP(C23,reference!$A$1:$E$310,4,FALSE)</f>
        <v>TANJUNG BUNGA</v>
      </c>
      <c r="I23" t="str">
        <f>VLOOKUP($D23,reference!$G$1:$H$25,2,FALSE)</f>
        <v>Semak belukar</v>
      </c>
      <c r="J23" t="str">
        <f>VLOOKUP($E23,reference!$G$1:$H$25,2,FALSE)</f>
        <v>Savanna / Padang rumput</v>
      </c>
      <c r="K23" t="str">
        <f t="shared" si="0"/>
        <v>Non Irigasi</v>
      </c>
      <c r="L23" t="s">
        <v>327</v>
      </c>
    </row>
    <row r="24" spans="1:12" x14ac:dyDescent="0.25">
      <c r="A24" s="1">
        <v>23</v>
      </c>
      <c r="B24" s="3">
        <v>49</v>
      </c>
      <c r="C24" s="1">
        <v>150</v>
      </c>
      <c r="D24" s="1">
        <v>9</v>
      </c>
      <c r="E24" s="1">
        <v>9</v>
      </c>
      <c r="F24" s="1">
        <v>0</v>
      </c>
      <c r="G24">
        <f>VLOOKUP(C24,reference!$A$1:$E$310,5,FALSE)</f>
        <v>5309020</v>
      </c>
      <c r="H24" t="str">
        <f>VLOOKUP(C24,reference!$A$1:$E$310,4,FALSE)</f>
        <v>TANJUNG BUNGA</v>
      </c>
      <c r="I24" t="str">
        <f>VLOOKUP($D24,reference!$G$1:$H$25,2,FALSE)</f>
        <v>Semak belukar</v>
      </c>
      <c r="J24" t="str">
        <f>VLOOKUP($E24,reference!$G$1:$H$25,2,FALSE)</f>
        <v>Semak belukar</v>
      </c>
      <c r="K24" t="str">
        <f t="shared" si="0"/>
        <v>Non Irigasi</v>
      </c>
      <c r="L24" t="s">
        <v>327</v>
      </c>
    </row>
    <row r="25" spans="1:12" x14ac:dyDescent="0.25">
      <c r="A25" s="1">
        <v>24</v>
      </c>
      <c r="B25" s="3">
        <v>39</v>
      </c>
      <c r="C25" s="1">
        <v>150</v>
      </c>
      <c r="D25" s="1">
        <v>18</v>
      </c>
      <c r="E25" s="1">
        <v>2</v>
      </c>
      <c r="F25" s="1">
        <v>0</v>
      </c>
      <c r="G25">
        <f>VLOOKUP(C25,reference!$A$1:$E$310,5,FALSE)</f>
        <v>5309020</v>
      </c>
      <c r="H25" t="str">
        <f>VLOOKUP(C25,reference!$A$1:$E$310,4,FALSE)</f>
        <v>TANJUNG BUNGA</v>
      </c>
      <c r="I25" t="str">
        <f>VLOOKUP($D25,reference!$G$1:$H$25,2,FALSE)</f>
        <v>Lahan terbuka</v>
      </c>
      <c r="J25" t="str">
        <f>VLOOKUP($E25,reference!$G$1:$H$25,2,FALSE)</f>
        <v>Hutan lahan kering sekunder / bekas tebangan</v>
      </c>
      <c r="K25" t="str">
        <f t="shared" si="0"/>
        <v>Non Irigasi</v>
      </c>
      <c r="L25" t="s">
        <v>327</v>
      </c>
    </row>
    <row r="26" spans="1:12" x14ac:dyDescent="0.25">
      <c r="A26" s="1">
        <v>25</v>
      </c>
      <c r="B26" s="3">
        <v>621</v>
      </c>
      <c r="C26" s="1">
        <v>150</v>
      </c>
      <c r="D26" s="1">
        <v>18</v>
      </c>
      <c r="E26" s="1">
        <v>11</v>
      </c>
      <c r="F26" s="1">
        <v>0</v>
      </c>
      <c r="G26">
        <f>VLOOKUP(C26,reference!$A$1:$E$310,5,FALSE)</f>
        <v>5309020</v>
      </c>
      <c r="H26" t="str">
        <f>VLOOKUP(C26,reference!$A$1:$E$310,4,FALSE)</f>
        <v>TANJUNG BUNGA</v>
      </c>
      <c r="I26" t="str">
        <f>VLOOKUP($D26,reference!$G$1:$H$25,2,FALSE)</f>
        <v>Lahan terbuka</v>
      </c>
      <c r="J26" t="str">
        <f>VLOOKUP($E26,reference!$G$1:$H$25,2,FALSE)</f>
        <v>Savanna / Padang rumput</v>
      </c>
      <c r="K26" t="str">
        <f t="shared" si="0"/>
        <v>Non Irigasi</v>
      </c>
      <c r="L26" t="s">
        <v>327</v>
      </c>
    </row>
    <row r="27" spans="1:12" x14ac:dyDescent="0.25">
      <c r="A27" s="1">
        <v>26</v>
      </c>
      <c r="B27" s="3">
        <v>128</v>
      </c>
      <c r="C27" s="1">
        <v>150</v>
      </c>
      <c r="D27" s="1">
        <v>18</v>
      </c>
      <c r="E27" s="1">
        <v>9</v>
      </c>
      <c r="F27" s="1">
        <v>0</v>
      </c>
      <c r="G27">
        <f>VLOOKUP(C27,reference!$A$1:$E$310,5,FALSE)</f>
        <v>5309020</v>
      </c>
      <c r="H27" t="str">
        <f>VLOOKUP(C27,reference!$A$1:$E$310,4,FALSE)</f>
        <v>TANJUNG BUNGA</v>
      </c>
      <c r="I27" t="str">
        <f>VLOOKUP($D27,reference!$G$1:$H$25,2,FALSE)</f>
        <v>Lahan terbuka</v>
      </c>
      <c r="J27" t="str">
        <f>VLOOKUP($E27,reference!$G$1:$H$25,2,FALSE)</f>
        <v>Semak belukar</v>
      </c>
      <c r="K27" t="str">
        <f t="shared" si="0"/>
        <v>Non Irigasi</v>
      </c>
      <c r="L27" t="s">
        <v>327</v>
      </c>
    </row>
    <row r="28" spans="1:12" x14ac:dyDescent="0.25">
      <c r="A28" s="1">
        <v>27</v>
      </c>
      <c r="B28" s="3">
        <v>37</v>
      </c>
      <c r="C28" s="1">
        <v>184</v>
      </c>
      <c r="D28" s="1">
        <v>0</v>
      </c>
      <c r="E28" s="1">
        <v>0</v>
      </c>
      <c r="F28" s="1">
        <v>0</v>
      </c>
      <c r="G28">
        <f>VLOOKUP(C28,reference!$A$1:$E$310,5,FALSE)</f>
        <v>5310080</v>
      </c>
      <c r="H28" t="str">
        <f>VLOOKUP(C28,reference!$A$1:$E$310,4,FALSE)</f>
        <v>ALOK</v>
      </c>
      <c r="I28" t="str">
        <f>VLOOKUP($D28,reference!$G$1:$H$25,2,FALSE)</f>
        <v>No data</v>
      </c>
      <c r="J28" t="str">
        <f>VLOOKUP($E28,reference!$G$1:$H$25,2,FALSE)</f>
        <v>No data</v>
      </c>
      <c r="K28" t="str">
        <f t="shared" si="0"/>
        <v>Non Irigasi</v>
      </c>
      <c r="L28" t="s">
        <v>327</v>
      </c>
    </row>
    <row r="29" spans="1:12" x14ac:dyDescent="0.25">
      <c r="A29" s="1">
        <v>28</v>
      </c>
      <c r="B29" s="3">
        <v>9</v>
      </c>
      <c r="C29" s="1">
        <v>150</v>
      </c>
      <c r="D29" s="1">
        <v>0</v>
      </c>
      <c r="E29" s="1">
        <v>13</v>
      </c>
      <c r="F29" s="1">
        <v>0</v>
      </c>
      <c r="G29">
        <f>VLOOKUP(C29,reference!$A$1:$E$310,5,FALSE)</f>
        <v>5309020</v>
      </c>
      <c r="H29" t="str">
        <f>VLOOKUP(C29,reference!$A$1:$E$310,4,FALSE)</f>
        <v>TANJUNG BUNGA</v>
      </c>
      <c r="I29" t="str">
        <f>VLOOKUP($D29,reference!$G$1:$H$25,2,FALSE)</f>
        <v>No data</v>
      </c>
      <c r="J29" t="str">
        <f>VLOOKUP($E29,reference!$G$1:$H$25,2,FALSE)</f>
        <v>Pertanian lahan kering  campur semak / kebun campur</v>
      </c>
      <c r="K29" t="str">
        <f t="shared" si="0"/>
        <v>Non Irigasi</v>
      </c>
      <c r="L29" t="s">
        <v>327</v>
      </c>
    </row>
    <row r="30" spans="1:12" x14ac:dyDescent="0.25">
      <c r="A30" s="1">
        <v>29</v>
      </c>
      <c r="B30" s="3">
        <v>10</v>
      </c>
      <c r="C30" s="1">
        <v>184</v>
      </c>
      <c r="D30" s="1">
        <v>2</v>
      </c>
      <c r="E30" s="1">
        <v>0</v>
      </c>
      <c r="F30" s="1">
        <v>0</v>
      </c>
      <c r="G30">
        <f>VLOOKUP(C30,reference!$A$1:$E$310,5,FALSE)</f>
        <v>5310080</v>
      </c>
      <c r="H30" t="str">
        <f>VLOOKUP(C30,reference!$A$1:$E$310,4,FALSE)</f>
        <v>ALOK</v>
      </c>
      <c r="I30" t="str">
        <f>VLOOKUP($D30,reference!$G$1:$H$25,2,FALSE)</f>
        <v>Hutan lahan kering sekunder / bekas tebangan</v>
      </c>
      <c r="J30" t="str">
        <f>VLOOKUP($E30,reference!$G$1:$H$25,2,FALSE)</f>
        <v>No data</v>
      </c>
      <c r="K30" t="str">
        <f t="shared" si="0"/>
        <v>Non Irigasi</v>
      </c>
      <c r="L30" t="s">
        <v>328</v>
      </c>
    </row>
    <row r="31" spans="1:12" x14ac:dyDescent="0.25">
      <c r="A31" s="1">
        <v>30</v>
      </c>
      <c r="B31" s="3">
        <v>16</v>
      </c>
      <c r="C31" s="1">
        <v>150</v>
      </c>
      <c r="D31" s="1">
        <v>2</v>
      </c>
      <c r="E31" s="1">
        <v>16</v>
      </c>
      <c r="F31" s="1">
        <v>0</v>
      </c>
      <c r="G31">
        <f>VLOOKUP(C31,reference!$A$1:$E$310,5,FALSE)</f>
        <v>5309020</v>
      </c>
      <c r="H31" t="str">
        <f>VLOOKUP(C31,reference!$A$1:$E$310,4,FALSE)</f>
        <v>TANJUNG BUNGA</v>
      </c>
      <c r="I31" t="str">
        <f>VLOOKUP($D31,reference!$G$1:$H$25,2,FALSE)</f>
        <v>Hutan lahan kering sekunder / bekas tebangan</v>
      </c>
      <c r="J31" t="str">
        <f>VLOOKUP($E31,reference!$G$1:$H$25,2,FALSE)</f>
        <v>Pemukiman</v>
      </c>
      <c r="K31" t="str">
        <f t="shared" si="0"/>
        <v>Non Irigasi</v>
      </c>
      <c r="L31" t="s">
        <v>328</v>
      </c>
    </row>
    <row r="32" spans="1:12" x14ac:dyDescent="0.25">
      <c r="A32" s="1">
        <v>31</v>
      </c>
      <c r="B32" s="3">
        <v>1003</v>
      </c>
      <c r="C32" s="1">
        <v>150</v>
      </c>
      <c r="D32" s="1">
        <v>13</v>
      </c>
      <c r="E32" s="1">
        <v>13</v>
      </c>
      <c r="F32" s="1">
        <v>0</v>
      </c>
      <c r="G32">
        <f>VLOOKUP(C32,reference!$A$1:$E$310,5,FALSE)</f>
        <v>5309020</v>
      </c>
      <c r="H32" t="str">
        <f>VLOOKUP(C32,reference!$A$1:$E$310,4,FALSE)</f>
        <v>TANJUNG BUNGA</v>
      </c>
      <c r="I32" t="str">
        <f>VLOOKUP($D32,reference!$G$1:$H$25,2,FALSE)</f>
        <v>Pertanian lahan kering  campur semak / kebun campur</v>
      </c>
      <c r="J32" t="str">
        <f>VLOOKUP($E32,reference!$G$1:$H$25,2,FALSE)</f>
        <v>Pertanian lahan kering  campur semak / kebun campur</v>
      </c>
      <c r="K32" t="str">
        <f t="shared" si="0"/>
        <v>Non Irigasi</v>
      </c>
      <c r="L32" t="s">
        <v>327</v>
      </c>
    </row>
    <row r="33" spans="1:12" x14ac:dyDescent="0.25">
      <c r="A33" s="1">
        <v>32</v>
      </c>
      <c r="B33" s="3">
        <v>5</v>
      </c>
      <c r="C33" s="1">
        <v>133</v>
      </c>
      <c r="D33" s="1">
        <v>5</v>
      </c>
      <c r="E33" s="1">
        <v>0</v>
      </c>
      <c r="F33" s="1">
        <v>0</v>
      </c>
      <c r="G33">
        <f>VLOOKUP(C33,reference!$A$1:$E$310,5,FALSE)</f>
        <v>5307051</v>
      </c>
      <c r="H33" t="str">
        <f>VLOOKUP(C33,reference!$A$1:$E$310,4,FALSE)</f>
        <v>KABOLA</v>
      </c>
      <c r="I33" t="str">
        <f>VLOOKUP($D33,reference!$G$1:$H$25,2,FALSE)</f>
        <v>Hutan mangrove primer</v>
      </c>
      <c r="J33" t="str">
        <f>VLOOKUP($E33,reference!$G$1:$H$25,2,FALSE)</f>
        <v>No data</v>
      </c>
      <c r="K33" t="str">
        <f t="shared" si="0"/>
        <v>Non Irigasi</v>
      </c>
      <c r="L33" t="s">
        <v>328</v>
      </c>
    </row>
    <row r="34" spans="1:12" x14ac:dyDescent="0.25">
      <c r="A34" s="1">
        <v>33</v>
      </c>
      <c r="B34" s="3">
        <v>7</v>
      </c>
      <c r="C34" s="1">
        <v>133</v>
      </c>
      <c r="D34" s="1">
        <v>11</v>
      </c>
      <c r="E34" s="1">
        <v>5</v>
      </c>
      <c r="F34" s="1">
        <v>0</v>
      </c>
      <c r="G34">
        <f>VLOOKUP(C34,reference!$A$1:$E$310,5,FALSE)</f>
        <v>5307051</v>
      </c>
      <c r="H34" t="str">
        <f>VLOOKUP(C34,reference!$A$1:$E$310,4,FALSE)</f>
        <v>KABOLA</v>
      </c>
      <c r="I34" t="str">
        <f>VLOOKUP($D34,reference!$G$1:$H$25,2,FALSE)</f>
        <v>Savanna / Padang rumput</v>
      </c>
      <c r="J34" t="str">
        <f>VLOOKUP($E34,reference!$G$1:$H$25,2,FALSE)</f>
        <v>Hutan mangrove primer</v>
      </c>
      <c r="K34" t="str">
        <f t="shared" si="0"/>
        <v>Non Irigasi</v>
      </c>
      <c r="L34" t="s">
        <v>327</v>
      </c>
    </row>
    <row r="35" spans="1:12" x14ac:dyDescent="0.25">
      <c r="A35" s="1">
        <v>34</v>
      </c>
      <c r="B35" s="3">
        <v>56</v>
      </c>
      <c r="C35" s="1">
        <v>150</v>
      </c>
      <c r="D35" s="1">
        <v>12</v>
      </c>
      <c r="E35" s="1">
        <v>9</v>
      </c>
      <c r="F35" s="1">
        <v>0</v>
      </c>
      <c r="G35">
        <f>VLOOKUP(C35,reference!$A$1:$E$310,5,FALSE)</f>
        <v>5309020</v>
      </c>
      <c r="H35" t="str">
        <f>VLOOKUP(C35,reference!$A$1:$E$310,4,FALSE)</f>
        <v>TANJUNG BUNGA</v>
      </c>
      <c r="I35" t="str">
        <f>VLOOKUP($D35,reference!$G$1:$H$25,2,FALSE)</f>
        <v>Pertanian lahan kering</v>
      </c>
      <c r="J35" t="str">
        <f>VLOOKUP($E35,reference!$G$1:$H$25,2,FALSE)</f>
        <v>Semak belukar</v>
      </c>
      <c r="K35" t="str">
        <f t="shared" si="0"/>
        <v>Non Irigasi</v>
      </c>
      <c r="L35" t="s">
        <v>327</v>
      </c>
    </row>
    <row r="36" spans="1:12" x14ac:dyDescent="0.25">
      <c r="A36" s="1">
        <v>35</v>
      </c>
      <c r="B36" s="3">
        <v>126</v>
      </c>
      <c r="C36" s="1">
        <v>150</v>
      </c>
      <c r="D36" s="1">
        <v>2</v>
      </c>
      <c r="E36" s="1">
        <v>18</v>
      </c>
      <c r="F36" s="1">
        <v>0</v>
      </c>
      <c r="G36">
        <f>VLOOKUP(C36,reference!$A$1:$E$310,5,FALSE)</f>
        <v>5309020</v>
      </c>
      <c r="H36" t="str">
        <f>VLOOKUP(C36,reference!$A$1:$E$310,4,FALSE)</f>
        <v>TANJUNG BUNGA</v>
      </c>
      <c r="I36" t="str">
        <f>VLOOKUP($D36,reference!$G$1:$H$25,2,FALSE)</f>
        <v>Hutan lahan kering sekunder / bekas tebangan</v>
      </c>
      <c r="J36" t="str">
        <f>VLOOKUP($E36,reference!$G$1:$H$25,2,FALSE)</f>
        <v>Lahan terbuka</v>
      </c>
      <c r="K36" t="str">
        <f t="shared" si="0"/>
        <v>Non Irigasi</v>
      </c>
      <c r="L36" t="s">
        <v>328</v>
      </c>
    </row>
    <row r="37" spans="1:12" x14ac:dyDescent="0.25">
      <c r="A37" s="1">
        <v>36</v>
      </c>
      <c r="B37" s="3">
        <v>24</v>
      </c>
      <c r="C37" s="1">
        <v>133</v>
      </c>
      <c r="D37" s="1">
        <v>5</v>
      </c>
      <c r="E37" s="1">
        <v>5</v>
      </c>
      <c r="F37" s="1">
        <v>0</v>
      </c>
      <c r="G37">
        <f>VLOOKUP(C37,reference!$A$1:$E$310,5,FALSE)</f>
        <v>5307051</v>
      </c>
      <c r="H37" t="str">
        <f>VLOOKUP(C37,reference!$A$1:$E$310,4,FALSE)</f>
        <v>KABOLA</v>
      </c>
      <c r="I37" t="str">
        <f>VLOOKUP($D37,reference!$G$1:$H$25,2,FALSE)</f>
        <v>Hutan mangrove primer</v>
      </c>
      <c r="J37" t="str">
        <f>VLOOKUP($E37,reference!$G$1:$H$25,2,FALSE)</f>
        <v>Hutan mangrove primer</v>
      </c>
      <c r="K37" t="str">
        <f t="shared" si="0"/>
        <v>Non Irigasi</v>
      </c>
      <c r="L37" t="s">
        <v>327</v>
      </c>
    </row>
    <row r="38" spans="1:12" x14ac:dyDescent="0.25">
      <c r="A38" s="1">
        <v>37</v>
      </c>
      <c r="B38" s="3">
        <v>19</v>
      </c>
      <c r="C38" s="1">
        <v>133</v>
      </c>
      <c r="D38" s="1">
        <v>11</v>
      </c>
      <c r="E38" s="1">
        <v>11</v>
      </c>
      <c r="F38" s="1">
        <v>0</v>
      </c>
      <c r="G38">
        <f>VLOOKUP(C38,reference!$A$1:$E$310,5,FALSE)</f>
        <v>5307051</v>
      </c>
      <c r="H38" t="str">
        <f>VLOOKUP(C38,reference!$A$1:$E$310,4,FALSE)</f>
        <v>KABOLA</v>
      </c>
      <c r="I38" t="str">
        <f>VLOOKUP($D38,reference!$G$1:$H$25,2,FALSE)</f>
        <v>Savanna / Padang rumput</v>
      </c>
      <c r="J38" t="str">
        <f>VLOOKUP($E38,reference!$G$1:$H$25,2,FALSE)</f>
        <v>Savanna / Padang rumput</v>
      </c>
      <c r="K38" t="str">
        <f t="shared" si="0"/>
        <v>Non Irigasi</v>
      </c>
      <c r="L38" t="s">
        <v>327</v>
      </c>
    </row>
    <row r="39" spans="1:12" x14ac:dyDescent="0.25">
      <c r="A39" s="1">
        <v>38</v>
      </c>
      <c r="B39" s="3">
        <v>8</v>
      </c>
      <c r="C39" s="1">
        <v>150</v>
      </c>
      <c r="D39" s="1">
        <v>11</v>
      </c>
      <c r="E39" s="1">
        <v>16</v>
      </c>
      <c r="F39" s="1">
        <v>0</v>
      </c>
      <c r="G39">
        <f>VLOOKUP(C39,reference!$A$1:$E$310,5,FALSE)</f>
        <v>5309020</v>
      </c>
      <c r="H39" t="str">
        <f>VLOOKUP(C39,reference!$A$1:$E$310,4,FALSE)</f>
        <v>TANJUNG BUNGA</v>
      </c>
      <c r="I39" t="str">
        <f>VLOOKUP($D39,reference!$G$1:$H$25,2,FALSE)</f>
        <v>Savanna / Padang rumput</v>
      </c>
      <c r="J39" t="str">
        <f>VLOOKUP($E39,reference!$G$1:$H$25,2,FALSE)</f>
        <v>Pemukiman</v>
      </c>
      <c r="K39" t="str">
        <f t="shared" si="0"/>
        <v>Non Irigasi</v>
      </c>
      <c r="L39" t="s">
        <v>327</v>
      </c>
    </row>
    <row r="40" spans="1:12" x14ac:dyDescent="0.25">
      <c r="A40" s="1">
        <v>39</v>
      </c>
      <c r="B40" s="3">
        <v>1</v>
      </c>
      <c r="C40" s="1">
        <v>150</v>
      </c>
      <c r="D40" s="1">
        <v>11</v>
      </c>
      <c r="E40" s="1">
        <v>13</v>
      </c>
      <c r="F40" s="1">
        <v>0</v>
      </c>
      <c r="G40">
        <f>VLOOKUP(C40,reference!$A$1:$E$310,5,FALSE)</f>
        <v>5309020</v>
      </c>
      <c r="H40" t="str">
        <f>VLOOKUP(C40,reference!$A$1:$E$310,4,FALSE)</f>
        <v>TANJUNG BUNGA</v>
      </c>
      <c r="I40" t="str">
        <f>VLOOKUP($D40,reference!$G$1:$H$25,2,FALSE)</f>
        <v>Savanna / Padang rumput</v>
      </c>
      <c r="J40" t="str">
        <f>VLOOKUP($E40,reference!$G$1:$H$25,2,FALSE)</f>
        <v>Pertanian lahan kering  campur semak / kebun campur</v>
      </c>
      <c r="K40" t="str">
        <f t="shared" si="0"/>
        <v>Non Irigasi</v>
      </c>
      <c r="L40" t="s">
        <v>327</v>
      </c>
    </row>
    <row r="41" spans="1:12" x14ac:dyDescent="0.25">
      <c r="A41" s="1">
        <v>40</v>
      </c>
      <c r="B41" s="3">
        <v>72</v>
      </c>
      <c r="C41" s="1">
        <v>150</v>
      </c>
      <c r="D41" s="1">
        <v>11</v>
      </c>
      <c r="E41" s="1">
        <v>12</v>
      </c>
      <c r="F41" s="1">
        <v>0</v>
      </c>
      <c r="G41">
        <f>VLOOKUP(C41,reference!$A$1:$E$310,5,FALSE)</f>
        <v>5309020</v>
      </c>
      <c r="H41" t="str">
        <f>VLOOKUP(C41,reference!$A$1:$E$310,4,FALSE)</f>
        <v>TANJUNG BUNGA</v>
      </c>
      <c r="I41" t="str">
        <f>VLOOKUP($D41,reference!$G$1:$H$25,2,FALSE)</f>
        <v>Savanna / Padang rumput</v>
      </c>
      <c r="J41" t="str">
        <f>VLOOKUP($E41,reference!$G$1:$H$25,2,FALSE)</f>
        <v>Pertanian lahan kering</v>
      </c>
      <c r="K41" t="str">
        <f t="shared" si="0"/>
        <v>Non Irigasi</v>
      </c>
      <c r="L41" t="s">
        <v>327</v>
      </c>
    </row>
    <row r="42" spans="1:12" x14ac:dyDescent="0.25">
      <c r="A42" s="1">
        <v>41</v>
      </c>
      <c r="B42" s="3">
        <v>8</v>
      </c>
      <c r="C42" s="1">
        <v>133</v>
      </c>
      <c r="D42" s="1">
        <v>0</v>
      </c>
      <c r="E42" s="1">
        <v>5</v>
      </c>
      <c r="F42" s="1">
        <v>0</v>
      </c>
      <c r="G42">
        <f>VLOOKUP(C42,reference!$A$1:$E$310,5,FALSE)</f>
        <v>5307051</v>
      </c>
      <c r="H42" t="str">
        <f>VLOOKUP(C42,reference!$A$1:$E$310,4,FALSE)</f>
        <v>KABOLA</v>
      </c>
      <c r="I42" t="str">
        <f>VLOOKUP($D42,reference!$G$1:$H$25,2,FALSE)</f>
        <v>No data</v>
      </c>
      <c r="J42" t="str">
        <f>VLOOKUP($E42,reference!$G$1:$H$25,2,FALSE)</f>
        <v>Hutan mangrove primer</v>
      </c>
      <c r="K42" t="str">
        <f t="shared" si="0"/>
        <v>Non Irigasi</v>
      </c>
      <c r="L42" t="s">
        <v>327</v>
      </c>
    </row>
    <row r="43" spans="1:12" x14ac:dyDescent="0.25">
      <c r="A43" s="1">
        <v>42</v>
      </c>
      <c r="B43" s="3">
        <v>145</v>
      </c>
      <c r="C43" s="1">
        <v>150</v>
      </c>
      <c r="D43" s="1">
        <v>11</v>
      </c>
      <c r="E43" s="1">
        <v>2</v>
      </c>
      <c r="F43" s="1">
        <v>0</v>
      </c>
      <c r="G43">
        <f>VLOOKUP(C43,reference!$A$1:$E$310,5,FALSE)</f>
        <v>5309020</v>
      </c>
      <c r="H43" t="str">
        <f>VLOOKUP(C43,reference!$A$1:$E$310,4,FALSE)</f>
        <v>TANJUNG BUNGA</v>
      </c>
      <c r="I43" t="str">
        <f>VLOOKUP($D43,reference!$G$1:$H$25,2,FALSE)</f>
        <v>Savanna / Padang rumput</v>
      </c>
      <c r="J43" t="str">
        <f>VLOOKUP($E43,reference!$G$1:$H$25,2,FALSE)</f>
        <v>Hutan lahan kering sekunder / bekas tebangan</v>
      </c>
      <c r="K43" t="str">
        <f t="shared" si="0"/>
        <v>Non Irigasi</v>
      </c>
      <c r="L43" t="s">
        <v>327</v>
      </c>
    </row>
    <row r="44" spans="1:12" x14ac:dyDescent="0.25">
      <c r="A44" s="1">
        <v>43</v>
      </c>
      <c r="B44" s="3">
        <v>12</v>
      </c>
      <c r="C44" s="1">
        <v>133</v>
      </c>
      <c r="D44" s="1">
        <v>0</v>
      </c>
      <c r="E44" s="1">
        <v>0</v>
      </c>
      <c r="F44" s="1">
        <v>0</v>
      </c>
      <c r="G44">
        <f>VLOOKUP(C44,reference!$A$1:$E$310,5,FALSE)</f>
        <v>5307051</v>
      </c>
      <c r="H44" t="str">
        <f>VLOOKUP(C44,reference!$A$1:$E$310,4,FALSE)</f>
        <v>KABOLA</v>
      </c>
      <c r="I44" t="str">
        <f>VLOOKUP($D44,reference!$G$1:$H$25,2,FALSE)</f>
        <v>No data</v>
      </c>
      <c r="J44" t="str">
        <f>VLOOKUP($E44,reference!$G$1:$H$25,2,FALSE)</f>
        <v>No data</v>
      </c>
      <c r="K44" t="str">
        <f t="shared" si="0"/>
        <v>Non Irigasi</v>
      </c>
      <c r="L44" t="s">
        <v>327</v>
      </c>
    </row>
    <row r="45" spans="1:12" x14ac:dyDescent="0.25">
      <c r="A45" s="1">
        <v>44</v>
      </c>
      <c r="B45" s="3">
        <v>353</v>
      </c>
      <c r="C45" s="1">
        <v>150</v>
      </c>
      <c r="D45" s="1">
        <v>11</v>
      </c>
      <c r="E45" s="1">
        <v>11</v>
      </c>
      <c r="F45" s="1">
        <v>0</v>
      </c>
      <c r="G45">
        <f>VLOOKUP(C45,reference!$A$1:$E$310,5,FALSE)</f>
        <v>5309020</v>
      </c>
      <c r="H45" t="str">
        <f>VLOOKUP(C45,reference!$A$1:$E$310,4,FALSE)</f>
        <v>TANJUNG BUNGA</v>
      </c>
      <c r="I45" t="str">
        <f>VLOOKUP($D45,reference!$G$1:$H$25,2,FALSE)</f>
        <v>Savanna / Padang rumput</v>
      </c>
      <c r="J45" t="str">
        <f>VLOOKUP($E45,reference!$G$1:$H$25,2,FALSE)</f>
        <v>Savanna / Padang rumput</v>
      </c>
      <c r="K45" t="str">
        <f t="shared" si="0"/>
        <v>Non Irigasi</v>
      </c>
      <c r="L45" t="s">
        <v>327</v>
      </c>
    </row>
    <row r="46" spans="1:12" x14ac:dyDescent="0.25">
      <c r="A46" s="1">
        <v>45</v>
      </c>
      <c r="B46" s="3">
        <v>1</v>
      </c>
      <c r="C46" s="1">
        <v>133</v>
      </c>
      <c r="D46" s="1">
        <v>5</v>
      </c>
      <c r="E46" s="1">
        <v>11</v>
      </c>
      <c r="F46" s="1">
        <v>0</v>
      </c>
      <c r="G46">
        <f>VLOOKUP(C46,reference!$A$1:$E$310,5,FALSE)</f>
        <v>5307051</v>
      </c>
      <c r="H46" t="str">
        <f>VLOOKUP(C46,reference!$A$1:$E$310,4,FALSE)</f>
        <v>KABOLA</v>
      </c>
      <c r="I46" t="str">
        <f>VLOOKUP($D46,reference!$G$1:$H$25,2,FALSE)</f>
        <v>Hutan mangrove primer</v>
      </c>
      <c r="J46" t="str">
        <f>VLOOKUP($E46,reference!$G$1:$H$25,2,FALSE)</f>
        <v>Savanna / Padang rumput</v>
      </c>
      <c r="K46" t="str">
        <f t="shared" si="0"/>
        <v>Non Irigasi</v>
      </c>
      <c r="L46" t="s">
        <v>328</v>
      </c>
    </row>
    <row r="47" spans="1:12" x14ac:dyDescent="0.25">
      <c r="A47" s="1">
        <v>46</v>
      </c>
      <c r="B47" s="3">
        <v>20</v>
      </c>
      <c r="C47" s="1">
        <v>133</v>
      </c>
      <c r="D47" s="1">
        <v>0</v>
      </c>
      <c r="E47" s="1">
        <v>13</v>
      </c>
      <c r="F47" s="1">
        <v>0</v>
      </c>
      <c r="G47">
        <f>VLOOKUP(C47,reference!$A$1:$E$310,5,FALSE)</f>
        <v>5307051</v>
      </c>
      <c r="H47" t="str">
        <f>VLOOKUP(C47,reference!$A$1:$E$310,4,FALSE)</f>
        <v>KABOLA</v>
      </c>
      <c r="I47" t="str">
        <f>VLOOKUP($D47,reference!$G$1:$H$25,2,FALSE)</f>
        <v>No data</v>
      </c>
      <c r="J47" t="str">
        <f>VLOOKUP($E47,reference!$G$1:$H$25,2,FALSE)</f>
        <v>Pertanian lahan kering  campur semak / kebun campur</v>
      </c>
      <c r="K47" t="str">
        <f t="shared" si="0"/>
        <v>Non Irigasi</v>
      </c>
      <c r="L47" t="s">
        <v>327</v>
      </c>
    </row>
    <row r="48" spans="1:12" x14ac:dyDescent="0.25">
      <c r="A48" s="1">
        <v>47</v>
      </c>
      <c r="B48" s="3">
        <v>79</v>
      </c>
      <c r="C48" s="1">
        <v>150</v>
      </c>
      <c r="D48" s="1">
        <v>11</v>
      </c>
      <c r="E48" s="1">
        <v>9</v>
      </c>
      <c r="F48" s="1">
        <v>0</v>
      </c>
      <c r="G48">
        <f>VLOOKUP(C48,reference!$A$1:$E$310,5,FALSE)</f>
        <v>5309020</v>
      </c>
      <c r="H48" t="str">
        <f>VLOOKUP(C48,reference!$A$1:$E$310,4,FALSE)</f>
        <v>TANJUNG BUNGA</v>
      </c>
      <c r="I48" t="str">
        <f>VLOOKUP($D48,reference!$G$1:$H$25,2,FALSE)</f>
        <v>Savanna / Padang rumput</v>
      </c>
      <c r="J48" t="str">
        <f>VLOOKUP($E48,reference!$G$1:$H$25,2,FALSE)</f>
        <v>Semak belukar</v>
      </c>
      <c r="K48" t="str">
        <f t="shared" si="0"/>
        <v>Non Irigasi</v>
      </c>
      <c r="L48" t="s">
        <v>327</v>
      </c>
    </row>
    <row r="49" spans="1:12" x14ac:dyDescent="0.25">
      <c r="A49" s="1">
        <v>48</v>
      </c>
      <c r="B49" s="3">
        <v>3289</v>
      </c>
      <c r="C49" s="1">
        <v>133</v>
      </c>
      <c r="D49" s="1">
        <v>2</v>
      </c>
      <c r="E49" s="1">
        <v>13</v>
      </c>
      <c r="F49" s="1">
        <v>0</v>
      </c>
      <c r="G49">
        <f>VLOOKUP(C49,reference!$A$1:$E$310,5,FALSE)</f>
        <v>5307051</v>
      </c>
      <c r="H49" t="str">
        <f>VLOOKUP(C49,reference!$A$1:$E$310,4,FALSE)</f>
        <v>KABOLA</v>
      </c>
      <c r="I49" t="str">
        <f>VLOOKUP($D49,reference!$G$1:$H$25,2,FALSE)</f>
        <v>Hutan lahan kering sekunder / bekas tebangan</v>
      </c>
      <c r="J49" t="str">
        <f>VLOOKUP($E49,reference!$G$1:$H$25,2,FALSE)</f>
        <v>Pertanian lahan kering  campur semak / kebun campur</v>
      </c>
      <c r="K49" t="str">
        <f t="shared" si="0"/>
        <v>Non Irigasi</v>
      </c>
      <c r="L49" t="s">
        <v>328</v>
      </c>
    </row>
    <row r="50" spans="1:12" x14ac:dyDescent="0.25">
      <c r="A50" s="1">
        <v>49</v>
      </c>
      <c r="B50" s="3">
        <v>2666</v>
      </c>
      <c r="C50" s="1">
        <v>133</v>
      </c>
      <c r="D50" s="1">
        <v>12</v>
      </c>
      <c r="E50" s="1">
        <v>13</v>
      </c>
      <c r="F50" s="1">
        <v>0</v>
      </c>
      <c r="G50">
        <f>VLOOKUP(C50,reference!$A$1:$E$310,5,FALSE)</f>
        <v>5307051</v>
      </c>
      <c r="H50" t="str">
        <f>VLOOKUP(C50,reference!$A$1:$E$310,4,FALSE)</f>
        <v>KABOLA</v>
      </c>
      <c r="I50" t="str">
        <f>VLOOKUP($D50,reference!$G$1:$H$25,2,FALSE)</f>
        <v>Pertanian lahan kering</v>
      </c>
      <c r="J50" t="str">
        <f>VLOOKUP($E50,reference!$G$1:$H$25,2,FALSE)</f>
        <v>Pertanian lahan kering  campur semak / kebun campur</v>
      </c>
      <c r="K50" t="str">
        <f t="shared" si="0"/>
        <v>Non Irigasi</v>
      </c>
      <c r="L50" t="s">
        <v>327</v>
      </c>
    </row>
    <row r="51" spans="1:12" x14ac:dyDescent="0.25">
      <c r="A51" s="1">
        <v>50</v>
      </c>
      <c r="B51" s="3">
        <v>5</v>
      </c>
      <c r="C51" s="1">
        <v>133</v>
      </c>
      <c r="D51" s="1">
        <v>12</v>
      </c>
      <c r="E51" s="1">
        <v>0</v>
      </c>
      <c r="F51" s="1">
        <v>0</v>
      </c>
      <c r="G51">
        <f>VLOOKUP(C51,reference!$A$1:$E$310,5,FALSE)</f>
        <v>5307051</v>
      </c>
      <c r="H51" t="str">
        <f>VLOOKUP(C51,reference!$A$1:$E$310,4,FALSE)</f>
        <v>KABOLA</v>
      </c>
      <c r="I51" t="str">
        <f>VLOOKUP($D51,reference!$G$1:$H$25,2,FALSE)</f>
        <v>Pertanian lahan kering</v>
      </c>
      <c r="J51" t="str">
        <f>VLOOKUP($E51,reference!$G$1:$H$25,2,FALSE)</f>
        <v>No data</v>
      </c>
      <c r="K51" t="str">
        <f t="shared" si="0"/>
        <v>Non Irigasi</v>
      </c>
      <c r="L51" t="s">
        <v>327</v>
      </c>
    </row>
    <row r="52" spans="1:12" x14ac:dyDescent="0.25">
      <c r="A52" s="1">
        <v>51</v>
      </c>
      <c r="B52" s="3">
        <v>192</v>
      </c>
      <c r="C52" s="1">
        <v>133</v>
      </c>
      <c r="D52" s="1">
        <v>12</v>
      </c>
      <c r="E52" s="1">
        <v>16</v>
      </c>
      <c r="F52" s="1">
        <v>0</v>
      </c>
      <c r="G52">
        <f>VLOOKUP(C52,reference!$A$1:$E$310,5,FALSE)</f>
        <v>5307051</v>
      </c>
      <c r="H52" t="str">
        <f>VLOOKUP(C52,reference!$A$1:$E$310,4,FALSE)</f>
        <v>KABOLA</v>
      </c>
      <c r="I52" t="str">
        <f>VLOOKUP($D52,reference!$G$1:$H$25,2,FALSE)</f>
        <v>Pertanian lahan kering</v>
      </c>
      <c r="J52" t="str">
        <f>VLOOKUP($E52,reference!$G$1:$H$25,2,FALSE)</f>
        <v>Pemukiman</v>
      </c>
      <c r="K52" t="str">
        <f t="shared" si="0"/>
        <v>Non Irigasi</v>
      </c>
      <c r="L52" t="s">
        <v>327</v>
      </c>
    </row>
    <row r="53" spans="1:12" x14ac:dyDescent="0.25">
      <c r="A53" s="1">
        <v>52</v>
      </c>
      <c r="B53" s="3">
        <v>12</v>
      </c>
      <c r="C53" s="1">
        <v>133</v>
      </c>
      <c r="D53" s="1">
        <v>0</v>
      </c>
      <c r="E53" s="1">
        <v>16</v>
      </c>
      <c r="F53" s="1">
        <v>0</v>
      </c>
      <c r="G53">
        <f>VLOOKUP(C53,reference!$A$1:$E$310,5,FALSE)</f>
        <v>5307051</v>
      </c>
      <c r="H53" t="str">
        <f>VLOOKUP(C53,reference!$A$1:$E$310,4,FALSE)</f>
        <v>KABOLA</v>
      </c>
      <c r="I53" t="str">
        <f>VLOOKUP($D53,reference!$G$1:$H$25,2,FALSE)</f>
        <v>No data</v>
      </c>
      <c r="J53" t="str">
        <f>VLOOKUP($E53,reference!$G$1:$H$25,2,FALSE)</f>
        <v>Pemukiman</v>
      </c>
      <c r="K53" t="str">
        <f t="shared" si="0"/>
        <v>Non Irigasi</v>
      </c>
      <c r="L53" t="s">
        <v>327</v>
      </c>
    </row>
    <row r="54" spans="1:12" x14ac:dyDescent="0.25">
      <c r="A54" s="1">
        <v>53</v>
      </c>
      <c r="B54" s="3">
        <v>45</v>
      </c>
      <c r="C54" s="1">
        <v>133</v>
      </c>
      <c r="D54" s="1">
        <v>23</v>
      </c>
      <c r="E54" s="1">
        <v>23</v>
      </c>
      <c r="F54" s="1">
        <v>0</v>
      </c>
      <c r="G54">
        <f>VLOOKUP(C54,reference!$A$1:$E$310,5,FALSE)</f>
        <v>5307051</v>
      </c>
      <c r="H54" t="str">
        <f>VLOOKUP(C54,reference!$A$1:$E$310,4,FALSE)</f>
        <v>KABOLA</v>
      </c>
      <c r="I54" t="str">
        <f>VLOOKUP($D54,reference!$G$1:$H$25,2,FALSE)</f>
        <v>Bandara</v>
      </c>
      <c r="J54" t="str">
        <f>VLOOKUP($E54,reference!$G$1:$H$25,2,FALSE)</f>
        <v>Bandara</v>
      </c>
      <c r="K54" t="str">
        <f t="shared" si="0"/>
        <v>Non Irigasi</v>
      </c>
      <c r="L54" t="s">
        <v>327</v>
      </c>
    </row>
    <row r="55" spans="1:12" x14ac:dyDescent="0.25">
      <c r="A55" s="1">
        <v>54</v>
      </c>
      <c r="B55" s="3">
        <v>3</v>
      </c>
      <c r="C55" s="1">
        <v>150</v>
      </c>
      <c r="D55" s="1">
        <v>9</v>
      </c>
      <c r="E55" s="1">
        <v>12</v>
      </c>
      <c r="F55" s="1">
        <v>0</v>
      </c>
      <c r="G55">
        <f>VLOOKUP(C55,reference!$A$1:$E$310,5,FALSE)</f>
        <v>5309020</v>
      </c>
      <c r="H55" t="str">
        <f>VLOOKUP(C55,reference!$A$1:$E$310,4,FALSE)</f>
        <v>TANJUNG BUNGA</v>
      </c>
      <c r="I55" t="str">
        <f>VLOOKUP($D55,reference!$G$1:$H$25,2,FALSE)</f>
        <v>Semak belukar</v>
      </c>
      <c r="J55" t="str">
        <f>VLOOKUP($E55,reference!$G$1:$H$25,2,FALSE)</f>
        <v>Pertanian lahan kering</v>
      </c>
      <c r="K55" t="str">
        <f t="shared" si="0"/>
        <v>Non Irigasi</v>
      </c>
      <c r="L55" t="s">
        <v>327</v>
      </c>
    </row>
    <row r="56" spans="1:12" x14ac:dyDescent="0.25">
      <c r="A56" s="1">
        <v>55</v>
      </c>
      <c r="B56" s="3">
        <v>933</v>
      </c>
      <c r="C56" s="1">
        <v>133</v>
      </c>
      <c r="D56" s="1">
        <v>2</v>
      </c>
      <c r="E56" s="1">
        <v>2</v>
      </c>
      <c r="F56" s="1">
        <v>0</v>
      </c>
      <c r="G56">
        <f>VLOOKUP(C56,reference!$A$1:$E$310,5,FALSE)</f>
        <v>5307051</v>
      </c>
      <c r="H56" t="str">
        <f>VLOOKUP(C56,reference!$A$1:$E$310,4,FALSE)</f>
        <v>KABOLA</v>
      </c>
      <c r="I56" t="str">
        <f>VLOOKUP($D56,reference!$G$1:$H$25,2,FALSE)</f>
        <v>Hutan lahan kering sekunder / bekas tebangan</v>
      </c>
      <c r="J56" t="str">
        <f>VLOOKUP($E56,reference!$G$1:$H$25,2,FALSE)</f>
        <v>Hutan lahan kering sekunder / bekas tebangan</v>
      </c>
      <c r="K56" t="str">
        <f t="shared" si="0"/>
        <v>Non Irigasi</v>
      </c>
      <c r="L56" t="s">
        <v>327</v>
      </c>
    </row>
    <row r="57" spans="1:12" x14ac:dyDescent="0.25">
      <c r="A57" s="1">
        <v>56</v>
      </c>
      <c r="B57" s="3">
        <v>2</v>
      </c>
      <c r="C57" s="1">
        <v>133</v>
      </c>
      <c r="D57" s="1">
        <v>12</v>
      </c>
      <c r="E57" s="1">
        <v>5</v>
      </c>
      <c r="F57" s="1">
        <v>0</v>
      </c>
      <c r="G57">
        <f>VLOOKUP(C57,reference!$A$1:$E$310,5,FALSE)</f>
        <v>5307051</v>
      </c>
      <c r="H57" t="str">
        <f>VLOOKUP(C57,reference!$A$1:$E$310,4,FALSE)</f>
        <v>KABOLA</v>
      </c>
      <c r="I57" t="str">
        <f>VLOOKUP($D57,reference!$G$1:$H$25,2,FALSE)</f>
        <v>Pertanian lahan kering</v>
      </c>
      <c r="J57" t="str">
        <f>VLOOKUP($E57,reference!$G$1:$H$25,2,FALSE)</f>
        <v>Hutan mangrove primer</v>
      </c>
      <c r="K57" t="str">
        <f t="shared" si="0"/>
        <v>Non Irigasi</v>
      </c>
      <c r="L57" t="s">
        <v>327</v>
      </c>
    </row>
    <row r="58" spans="1:12" x14ac:dyDescent="0.25">
      <c r="A58" s="1">
        <v>57</v>
      </c>
      <c r="B58" s="3">
        <v>1</v>
      </c>
      <c r="C58" s="1">
        <v>133</v>
      </c>
      <c r="D58" s="1">
        <v>23</v>
      </c>
      <c r="E58" s="1">
        <v>5</v>
      </c>
      <c r="F58" s="1">
        <v>0</v>
      </c>
      <c r="G58">
        <f>VLOOKUP(C58,reference!$A$1:$E$310,5,FALSE)</f>
        <v>5307051</v>
      </c>
      <c r="H58" t="str">
        <f>VLOOKUP(C58,reference!$A$1:$E$310,4,FALSE)</f>
        <v>KABOLA</v>
      </c>
      <c r="I58" t="str">
        <f>VLOOKUP($D58,reference!$G$1:$H$25,2,FALSE)</f>
        <v>Bandara</v>
      </c>
      <c r="J58" t="str">
        <f>VLOOKUP($E58,reference!$G$1:$H$25,2,FALSE)</f>
        <v>Hutan mangrove primer</v>
      </c>
      <c r="K58" t="str">
        <f t="shared" si="0"/>
        <v>Non Irigasi</v>
      </c>
      <c r="L58" t="s">
        <v>327</v>
      </c>
    </row>
    <row r="59" spans="1:12" x14ac:dyDescent="0.25">
      <c r="A59" s="1">
        <v>58</v>
      </c>
      <c r="B59" s="3">
        <v>143</v>
      </c>
      <c r="C59" s="1">
        <v>134</v>
      </c>
      <c r="D59" s="1">
        <v>0</v>
      </c>
      <c r="E59" s="1">
        <v>0</v>
      </c>
      <c r="F59" s="1">
        <v>0</v>
      </c>
      <c r="G59">
        <f>VLOOKUP(C59,reference!$A$1:$E$310,5,FALSE)</f>
        <v>5307060</v>
      </c>
      <c r="H59" t="str">
        <f>VLOOKUP(C59,reference!$A$1:$E$310,4,FALSE)</f>
        <v>ALOR BARAT LAUT</v>
      </c>
      <c r="I59" t="str">
        <f>VLOOKUP($D59,reference!$G$1:$H$25,2,FALSE)</f>
        <v>No data</v>
      </c>
      <c r="J59" t="str">
        <f>VLOOKUP($E59,reference!$G$1:$H$25,2,FALSE)</f>
        <v>No data</v>
      </c>
      <c r="K59" t="str">
        <f t="shared" si="0"/>
        <v>Non Irigasi</v>
      </c>
      <c r="L59" t="s">
        <v>327</v>
      </c>
    </row>
    <row r="60" spans="1:12" x14ac:dyDescent="0.25">
      <c r="A60" s="1">
        <v>59</v>
      </c>
      <c r="B60" s="3">
        <v>12</v>
      </c>
      <c r="C60" s="1">
        <v>134</v>
      </c>
      <c r="D60" s="1">
        <v>0</v>
      </c>
      <c r="E60" s="1">
        <v>13</v>
      </c>
      <c r="F60" s="1">
        <v>0</v>
      </c>
      <c r="G60">
        <f>VLOOKUP(C60,reference!$A$1:$E$310,5,FALSE)</f>
        <v>5307060</v>
      </c>
      <c r="H60" t="str">
        <f>VLOOKUP(C60,reference!$A$1:$E$310,4,FALSE)</f>
        <v>ALOR BARAT LAUT</v>
      </c>
      <c r="I60" t="str">
        <f>VLOOKUP($D60,reference!$G$1:$H$25,2,FALSE)</f>
        <v>No data</v>
      </c>
      <c r="J60" t="str">
        <f>VLOOKUP($E60,reference!$G$1:$H$25,2,FALSE)</f>
        <v>Pertanian lahan kering  campur semak / kebun campur</v>
      </c>
      <c r="K60" t="str">
        <f t="shared" si="0"/>
        <v>Non Irigasi</v>
      </c>
      <c r="L60" t="s">
        <v>327</v>
      </c>
    </row>
    <row r="61" spans="1:12" x14ac:dyDescent="0.25">
      <c r="A61" s="1">
        <v>60</v>
      </c>
      <c r="B61" s="3">
        <v>712</v>
      </c>
      <c r="C61" s="1">
        <v>134</v>
      </c>
      <c r="D61" s="1">
        <v>9</v>
      </c>
      <c r="E61" s="1">
        <v>13</v>
      </c>
      <c r="F61" s="1">
        <v>0</v>
      </c>
      <c r="G61">
        <f>VLOOKUP(C61,reference!$A$1:$E$310,5,FALSE)</f>
        <v>5307060</v>
      </c>
      <c r="H61" t="str">
        <f>VLOOKUP(C61,reference!$A$1:$E$310,4,FALSE)</f>
        <v>ALOR BARAT LAUT</v>
      </c>
      <c r="I61" t="str">
        <f>VLOOKUP($D61,reference!$G$1:$H$25,2,FALSE)</f>
        <v>Semak belukar</v>
      </c>
      <c r="J61" t="str">
        <f>VLOOKUP($E61,reference!$G$1:$H$25,2,FALSE)</f>
        <v>Pertanian lahan kering  campur semak / kebun campur</v>
      </c>
      <c r="K61" t="str">
        <f t="shared" si="0"/>
        <v>Non Irigasi</v>
      </c>
      <c r="L61" t="s">
        <v>327</v>
      </c>
    </row>
    <row r="62" spans="1:12" x14ac:dyDescent="0.25">
      <c r="A62" s="1">
        <v>61</v>
      </c>
      <c r="B62" s="3">
        <v>20</v>
      </c>
      <c r="C62" s="1">
        <v>133</v>
      </c>
      <c r="D62" s="1">
        <v>16</v>
      </c>
      <c r="E62" s="1">
        <v>13</v>
      </c>
      <c r="F62" s="1">
        <v>0</v>
      </c>
      <c r="G62">
        <f>VLOOKUP(C62,reference!$A$1:$E$310,5,FALSE)</f>
        <v>5307051</v>
      </c>
      <c r="H62" t="str">
        <f>VLOOKUP(C62,reference!$A$1:$E$310,4,FALSE)</f>
        <v>KABOLA</v>
      </c>
      <c r="I62" t="str">
        <f>VLOOKUP($D62,reference!$G$1:$H$25,2,FALSE)</f>
        <v>Pemukiman</v>
      </c>
      <c r="J62" t="str">
        <f>VLOOKUP($E62,reference!$G$1:$H$25,2,FALSE)</f>
        <v>Pertanian lahan kering  campur semak / kebun campur</v>
      </c>
      <c r="K62" t="str">
        <f t="shared" si="0"/>
        <v>Non Irigasi</v>
      </c>
      <c r="L62" t="s">
        <v>327</v>
      </c>
    </row>
    <row r="63" spans="1:12" x14ac:dyDescent="0.25">
      <c r="A63" s="1">
        <v>62</v>
      </c>
      <c r="B63" s="3">
        <v>4</v>
      </c>
      <c r="C63" s="1">
        <v>133</v>
      </c>
      <c r="D63" s="1">
        <v>12</v>
      </c>
      <c r="E63" s="1">
        <v>23</v>
      </c>
      <c r="F63" s="1">
        <v>0</v>
      </c>
      <c r="G63">
        <f>VLOOKUP(C63,reference!$A$1:$E$310,5,FALSE)</f>
        <v>5307051</v>
      </c>
      <c r="H63" t="str">
        <f>VLOOKUP(C63,reference!$A$1:$E$310,4,FALSE)</f>
        <v>KABOLA</v>
      </c>
      <c r="I63" t="str">
        <f>VLOOKUP($D63,reference!$G$1:$H$25,2,FALSE)</f>
        <v>Pertanian lahan kering</v>
      </c>
      <c r="J63" t="str">
        <f>VLOOKUP($E63,reference!$G$1:$H$25,2,FALSE)</f>
        <v>Bandara</v>
      </c>
      <c r="K63" t="str">
        <f t="shared" si="0"/>
        <v>Non Irigasi</v>
      </c>
      <c r="L63" t="s">
        <v>327</v>
      </c>
    </row>
    <row r="64" spans="1:12" x14ac:dyDescent="0.25">
      <c r="A64" s="1">
        <v>63</v>
      </c>
      <c r="B64" s="3">
        <v>24</v>
      </c>
      <c r="C64" s="1">
        <v>134</v>
      </c>
      <c r="D64" s="1">
        <v>9</v>
      </c>
      <c r="E64" s="1">
        <v>0</v>
      </c>
      <c r="F64" s="1">
        <v>0</v>
      </c>
      <c r="G64">
        <f>VLOOKUP(C64,reference!$A$1:$E$310,5,FALSE)</f>
        <v>5307060</v>
      </c>
      <c r="H64" t="str">
        <f>VLOOKUP(C64,reference!$A$1:$E$310,4,FALSE)</f>
        <v>ALOR BARAT LAUT</v>
      </c>
      <c r="I64" t="str">
        <f>VLOOKUP($D64,reference!$G$1:$H$25,2,FALSE)</f>
        <v>Semak belukar</v>
      </c>
      <c r="J64" t="str">
        <f>VLOOKUP($E64,reference!$G$1:$H$25,2,FALSE)</f>
        <v>No data</v>
      </c>
      <c r="K64" t="str">
        <f t="shared" si="0"/>
        <v>Non Irigasi</v>
      </c>
      <c r="L64" t="s">
        <v>327</v>
      </c>
    </row>
    <row r="65" spans="1:12" x14ac:dyDescent="0.25">
      <c r="A65" s="1">
        <v>64</v>
      </c>
      <c r="B65" s="3">
        <v>1443</v>
      </c>
      <c r="C65" s="1">
        <v>134</v>
      </c>
      <c r="D65" s="1">
        <v>2</v>
      </c>
      <c r="E65" s="1">
        <v>13</v>
      </c>
      <c r="F65" s="1">
        <v>0</v>
      </c>
      <c r="G65">
        <f>VLOOKUP(C65,reference!$A$1:$E$310,5,FALSE)</f>
        <v>5307060</v>
      </c>
      <c r="H65" t="str">
        <f>VLOOKUP(C65,reference!$A$1:$E$310,4,FALSE)</f>
        <v>ALOR BARAT LAUT</v>
      </c>
      <c r="I65" t="str">
        <f>VLOOKUP($D65,reference!$G$1:$H$25,2,FALSE)</f>
        <v>Hutan lahan kering sekunder / bekas tebangan</v>
      </c>
      <c r="J65" t="str">
        <f>VLOOKUP($E65,reference!$G$1:$H$25,2,FALSE)</f>
        <v>Pertanian lahan kering  campur semak / kebun campur</v>
      </c>
      <c r="K65" t="str">
        <f t="shared" si="0"/>
        <v>Non Irigasi</v>
      </c>
      <c r="L65" t="s">
        <v>328</v>
      </c>
    </row>
    <row r="66" spans="1:12" x14ac:dyDescent="0.25">
      <c r="A66" s="1">
        <v>65</v>
      </c>
      <c r="B66" s="3">
        <v>218</v>
      </c>
      <c r="C66" s="1">
        <v>133</v>
      </c>
      <c r="D66" s="1">
        <v>2</v>
      </c>
      <c r="E66" s="1">
        <v>16</v>
      </c>
      <c r="F66" s="1">
        <v>0</v>
      </c>
      <c r="G66">
        <f>VLOOKUP(C66,reference!$A$1:$E$310,5,FALSE)</f>
        <v>5307051</v>
      </c>
      <c r="H66" t="str">
        <f>VLOOKUP(C66,reference!$A$1:$E$310,4,FALSE)</f>
        <v>KABOLA</v>
      </c>
      <c r="I66" t="str">
        <f>VLOOKUP($D66,reference!$G$1:$H$25,2,FALSE)</f>
        <v>Hutan lahan kering sekunder / bekas tebangan</v>
      </c>
      <c r="J66" t="str">
        <f>VLOOKUP($E66,reference!$G$1:$H$25,2,FALSE)</f>
        <v>Pemukiman</v>
      </c>
      <c r="K66" t="str">
        <f t="shared" si="0"/>
        <v>Non Irigasi</v>
      </c>
      <c r="L66" t="s">
        <v>328</v>
      </c>
    </row>
    <row r="67" spans="1:12" x14ac:dyDescent="0.25">
      <c r="A67" s="1">
        <v>66</v>
      </c>
      <c r="B67" s="3">
        <v>107</v>
      </c>
      <c r="C67" s="1">
        <v>133</v>
      </c>
      <c r="D67" s="1">
        <v>16</v>
      </c>
      <c r="E67" s="1">
        <v>16</v>
      </c>
      <c r="F67" s="1">
        <v>0</v>
      </c>
      <c r="G67">
        <f>VLOOKUP(C67,reference!$A$1:$E$310,5,FALSE)</f>
        <v>5307051</v>
      </c>
      <c r="H67" t="str">
        <f>VLOOKUP(C67,reference!$A$1:$E$310,4,FALSE)</f>
        <v>KABOLA</v>
      </c>
      <c r="I67" t="str">
        <f>VLOOKUP($D67,reference!$G$1:$H$25,2,FALSE)</f>
        <v>Pemukiman</v>
      </c>
      <c r="J67" t="str">
        <f>VLOOKUP($E67,reference!$G$1:$H$25,2,FALSE)</f>
        <v>Pemukiman</v>
      </c>
      <c r="K67" t="str">
        <f t="shared" ref="K67:K130" si="1">IF(F67=0,"Non Irigasi","Buffer Irigasi")</f>
        <v>Non Irigasi</v>
      </c>
      <c r="L67" t="s">
        <v>327</v>
      </c>
    </row>
    <row r="68" spans="1:12" x14ac:dyDescent="0.25">
      <c r="A68" s="1">
        <v>67</v>
      </c>
      <c r="B68" s="3">
        <v>2</v>
      </c>
      <c r="C68" s="1">
        <v>150</v>
      </c>
      <c r="D68" s="1">
        <v>18</v>
      </c>
      <c r="E68" s="1">
        <v>12</v>
      </c>
      <c r="F68" s="1">
        <v>0</v>
      </c>
      <c r="G68">
        <f>VLOOKUP(C68,reference!$A$1:$E$310,5,FALSE)</f>
        <v>5309020</v>
      </c>
      <c r="H68" t="str">
        <f>VLOOKUP(C68,reference!$A$1:$E$310,4,FALSE)</f>
        <v>TANJUNG BUNGA</v>
      </c>
      <c r="I68" t="str">
        <f>VLOOKUP($D68,reference!$G$1:$H$25,2,FALSE)</f>
        <v>Lahan terbuka</v>
      </c>
      <c r="J68" t="str">
        <f>VLOOKUP($E68,reference!$G$1:$H$25,2,FALSE)</f>
        <v>Pertanian lahan kering</v>
      </c>
      <c r="K68" t="str">
        <f t="shared" si="1"/>
        <v>Non Irigasi</v>
      </c>
      <c r="L68" t="s">
        <v>327</v>
      </c>
    </row>
    <row r="69" spans="1:12" x14ac:dyDescent="0.25">
      <c r="A69" s="1">
        <v>68</v>
      </c>
      <c r="B69" s="3">
        <v>7</v>
      </c>
      <c r="C69" s="1">
        <v>150</v>
      </c>
      <c r="D69" s="1">
        <v>5</v>
      </c>
      <c r="E69" s="1">
        <v>13</v>
      </c>
      <c r="F69" s="1">
        <v>0</v>
      </c>
      <c r="G69">
        <f>VLOOKUP(C69,reference!$A$1:$E$310,5,FALSE)</f>
        <v>5309020</v>
      </c>
      <c r="H69" t="str">
        <f>VLOOKUP(C69,reference!$A$1:$E$310,4,FALSE)</f>
        <v>TANJUNG BUNGA</v>
      </c>
      <c r="I69" t="str">
        <f>VLOOKUP($D69,reference!$G$1:$H$25,2,FALSE)</f>
        <v>Hutan mangrove primer</v>
      </c>
      <c r="J69" t="str">
        <f>VLOOKUP($E69,reference!$G$1:$H$25,2,FALSE)</f>
        <v>Pertanian lahan kering  campur semak / kebun campur</v>
      </c>
      <c r="K69" t="str">
        <f t="shared" si="1"/>
        <v>Non Irigasi</v>
      </c>
      <c r="L69" t="s">
        <v>328</v>
      </c>
    </row>
    <row r="70" spans="1:12" x14ac:dyDescent="0.25">
      <c r="A70" s="1">
        <v>69</v>
      </c>
      <c r="B70" s="3">
        <v>125</v>
      </c>
      <c r="C70" s="1">
        <v>150</v>
      </c>
      <c r="D70" s="1">
        <v>5</v>
      </c>
      <c r="E70" s="1">
        <v>5</v>
      </c>
      <c r="F70" s="1">
        <v>0</v>
      </c>
      <c r="G70">
        <f>VLOOKUP(C70,reference!$A$1:$E$310,5,FALSE)</f>
        <v>5309020</v>
      </c>
      <c r="H70" t="str">
        <f>VLOOKUP(C70,reference!$A$1:$E$310,4,FALSE)</f>
        <v>TANJUNG BUNGA</v>
      </c>
      <c r="I70" t="str">
        <f>VLOOKUP($D70,reference!$G$1:$H$25,2,FALSE)</f>
        <v>Hutan mangrove primer</v>
      </c>
      <c r="J70" t="str">
        <f>VLOOKUP($E70,reference!$G$1:$H$25,2,FALSE)</f>
        <v>Hutan mangrove primer</v>
      </c>
      <c r="K70" t="str">
        <f t="shared" si="1"/>
        <v>Non Irigasi</v>
      </c>
      <c r="L70" t="s">
        <v>327</v>
      </c>
    </row>
    <row r="71" spans="1:12" x14ac:dyDescent="0.25">
      <c r="A71" s="1">
        <v>70</v>
      </c>
      <c r="B71" s="3">
        <v>2</v>
      </c>
      <c r="C71" s="1">
        <v>133</v>
      </c>
      <c r="D71" s="1">
        <v>16</v>
      </c>
      <c r="E71" s="1">
        <v>23</v>
      </c>
      <c r="F71" s="1">
        <v>0</v>
      </c>
      <c r="G71">
        <f>VLOOKUP(C71,reference!$A$1:$E$310,5,FALSE)</f>
        <v>5307051</v>
      </c>
      <c r="H71" t="str">
        <f>VLOOKUP(C71,reference!$A$1:$E$310,4,FALSE)</f>
        <v>KABOLA</v>
      </c>
      <c r="I71" t="str">
        <f>VLOOKUP($D71,reference!$G$1:$H$25,2,FALSE)</f>
        <v>Pemukiman</v>
      </c>
      <c r="J71" t="str">
        <f>VLOOKUP($E71,reference!$G$1:$H$25,2,FALSE)</f>
        <v>Bandara</v>
      </c>
      <c r="K71" t="str">
        <f t="shared" si="1"/>
        <v>Non Irigasi</v>
      </c>
      <c r="L71" t="s">
        <v>327</v>
      </c>
    </row>
    <row r="72" spans="1:12" x14ac:dyDescent="0.25">
      <c r="A72" s="1">
        <v>71</v>
      </c>
      <c r="B72" s="3">
        <v>2</v>
      </c>
      <c r="C72" s="1">
        <v>133</v>
      </c>
      <c r="D72" s="1">
        <v>23</v>
      </c>
      <c r="E72" s="1">
        <v>16</v>
      </c>
      <c r="F72" s="1">
        <v>0</v>
      </c>
      <c r="G72">
        <f>VLOOKUP(C72,reference!$A$1:$E$310,5,FALSE)</f>
        <v>5307051</v>
      </c>
      <c r="H72" t="str">
        <f>VLOOKUP(C72,reference!$A$1:$E$310,4,FALSE)</f>
        <v>KABOLA</v>
      </c>
      <c r="I72" t="str">
        <f>VLOOKUP($D72,reference!$G$1:$H$25,2,FALSE)</f>
        <v>Bandara</v>
      </c>
      <c r="J72" t="str">
        <f>VLOOKUP($E72,reference!$G$1:$H$25,2,FALSE)</f>
        <v>Pemukiman</v>
      </c>
      <c r="K72" t="str">
        <f t="shared" si="1"/>
        <v>Non Irigasi</v>
      </c>
      <c r="L72" t="s">
        <v>327</v>
      </c>
    </row>
    <row r="73" spans="1:12" x14ac:dyDescent="0.25">
      <c r="A73" s="1">
        <v>72</v>
      </c>
      <c r="B73" s="3">
        <v>1</v>
      </c>
      <c r="C73" s="1">
        <v>133</v>
      </c>
      <c r="D73" s="1">
        <v>23</v>
      </c>
      <c r="E73" s="1">
        <v>0</v>
      </c>
      <c r="F73" s="1">
        <v>0</v>
      </c>
      <c r="G73">
        <f>VLOOKUP(C73,reference!$A$1:$E$310,5,FALSE)</f>
        <v>5307051</v>
      </c>
      <c r="H73" t="str">
        <f>VLOOKUP(C73,reference!$A$1:$E$310,4,FALSE)</f>
        <v>KABOLA</v>
      </c>
      <c r="I73" t="str">
        <f>VLOOKUP($D73,reference!$G$1:$H$25,2,FALSE)</f>
        <v>Bandara</v>
      </c>
      <c r="J73" t="str">
        <f>VLOOKUP($E73,reference!$G$1:$H$25,2,FALSE)</f>
        <v>No data</v>
      </c>
      <c r="K73" t="str">
        <f t="shared" si="1"/>
        <v>Non Irigasi</v>
      </c>
      <c r="L73" t="s">
        <v>327</v>
      </c>
    </row>
    <row r="74" spans="1:12" x14ac:dyDescent="0.25">
      <c r="A74" s="1">
        <v>73</v>
      </c>
      <c r="B74" s="3">
        <v>7</v>
      </c>
      <c r="C74" s="1">
        <v>133</v>
      </c>
      <c r="D74" s="1">
        <v>12</v>
      </c>
      <c r="E74" s="1">
        <v>2</v>
      </c>
      <c r="F74" s="1">
        <v>0</v>
      </c>
      <c r="G74">
        <f>VLOOKUP(C74,reference!$A$1:$E$310,5,FALSE)</f>
        <v>5307051</v>
      </c>
      <c r="H74" t="str">
        <f>VLOOKUP(C74,reference!$A$1:$E$310,4,FALSE)</f>
        <v>KABOLA</v>
      </c>
      <c r="I74" t="str">
        <f>VLOOKUP($D74,reference!$G$1:$H$25,2,FALSE)</f>
        <v>Pertanian lahan kering</v>
      </c>
      <c r="J74" t="str">
        <f>VLOOKUP($E74,reference!$G$1:$H$25,2,FALSE)</f>
        <v>Hutan lahan kering sekunder / bekas tebangan</v>
      </c>
      <c r="K74" t="str">
        <f t="shared" si="1"/>
        <v>Non Irigasi</v>
      </c>
      <c r="L74" t="s">
        <v>327</v>
      </c>
    </row>
    <row r="75" spans="1:12" x14ac:dyDescent="0.25">
      <c r="A75" s="1">
        <v>74</v>
      </c>
      <c r="B75" s="3">
        <v>1</v>
      </c>
      <c r="C75" s="1">
        <v>133</v>
      </c>
      <c r="D75" s="1">
        <v>16</v>
      </c>
      <c r="E75" s="1">
        <v>0</v>
      </c>
      <c r="F75" s="1">
        <v>0</v>
      </c>
      <c r="G75">
        <f>VLOOKUP(C75,reference!$A$1:$E$310,5,FALSE)</f>
        <v>5307051</v>
      </c>
      <c r="H75" t="str">
        <f>VLOOKUP(C75,reference!$A$1:$E$310,4,FALSE)</f>
        <v>KABOLA</v>
      </c>
      <c r="I75" t="str">
        <f>VLOOKUP($D75,reference!$G$1:$H$25,2,FALSE)</f>
        <v>Pemukiman</v>
      </c>
      <c r="J75" t="str">
        <f>VLOOKUP($E75,reference!$G$1:$H$25,2,FALSE)</f>
        <v>No data</v>
      </c>
      <c r="K75" t="str">
        <f t="shared" si="1"/>
        <v>Non Irigasi</v>
      </c>
      <c r="L75" t="s">
        <v>327</v>
      </c>
    </row>
    <row r="76" spans="1:12" x14ac:dyDescent="0.25">
      <c r="A76" s="1">
        <v>75</v>
      </c>
      <c r="B76" s="3">
        <v>15</v>
      </c>
      <c r="C76" s="1">
        <v>134</v>
      </c>
      <c r="D76" s="1">
        <v>12</v>
      </c>
      <c r="E76" s="1">
        <v>0</v>
      </c>
      <c r="F76" s="1">
        <v>0</v>
      </c>
      <c r="G76">
        <f>VLOOKUP(C76,reference!$A$1:$E$310,5,FALSE)</f>
        <v>5307060</v>
      </c>
      <c r="H76" t="str">
        <f>VLOOKUP(C76,reference!$A$1:$E$310,4,FALSE)</f>
        <v>ALOR BARAT LAUT</v>
      </c>
      <c r="I76" t="str">
        <f>VLOOKUP($D76,reference!$G$1:$H$25,2,FALSE)</f>
        <v>Pertanian lahan kering</v>
      </c>
      <c r="J76" t="str">
        <f>VLOOKUP($E76,reference!$G$1:$H$25,2,FALSE)</f>
        <v>No data</v>
      </c>
      <c r="K76" t="str">
        <f t="shared" si="1"/>
        <v>Non Irigasi</v>
      </c>
      <c r="L76" t="s">
        <v>327</v>
      </c>
    </row>
    <row r="77" spans="1:12" x14ac:dyDescent="0.25">
      <c r="A77" s="1">
        <v>76</v>
      </c>
      <c r="B77" s="3">
        <v>2340</v>
      </c>
      <c r="C77" s="1">
        <v>134</v>
      </c>
      <c r="D77" s="1">
        <v>12</v>
      </c>
      <c r="E77" s="1">
        <v>13</v>
      </c>
      <c r="F77" s="1">
        <v>0</v>
      </c>
      <c r="G77">
        <f>VLOOKUP(C77,reference!$A$1:$E$310,5,FALSE)</f>
        <v>5307060</v>
      </c>
      <c r="H77" t="str">
        <f>VLOOKUP(C77,reference!$A$1:$E$310,4,FALSE)</f>
        <v>ALOR BARAT LAUT</v>
      </c>
      <c r="I77" t="str">
        <f>VLOOKUP($D77,reference!$G$1:$H$25,2,FALSE)</f>
        <v>Pertanian lahan kering</v>
      </c>
      <c r="J77" t="str">
        <f>VLOOKUP($E77,reference!$G$1:$H$25,2,FALSE)</f>
        <v>Pertanian lahan kering  campur semak / kebun campur</v>
      </c>
      <c r="K77" t="str">
        <f t="shared" si="1"/>
        <v>Non Irigasi</v>
      </c>
      <c r="L77" t="s">
        <v>327</v>
      </c>
    </row>
    <row r="78" spans="1:12" x14ac:dyDescent="0.25">
      <c r="A78" s="1">
        <v>77</v>
      </c>
      <c r="B78" s="3">
        <v>55</v>
      </c>
      <c r="C78" s="1">
        <v>129</v>
      </c>
      <c r="D78" s="1">
        <v>0</v>
      </c>
      <c r="E78" s="1">
        <v>0</v>
      </c>
      <c r="F78" s="1">
        <v>0</v>
      </c>
      <c r="G78">
        <f>VLOOKUP(C78,reference!$A$1:$E$310,5,FALSE)</f>
        <v>5307040</v>
      </c>
      <c r="H78" t="str">
        <f>VLOOKUP(C78,reference!$A$1:$E$310,4,FALSE)</f>
        <v>ALOR TIMUR</v>
      </c>
      <c r="I78" t="str">
        <f>VLOOKUP($D78,reference!$G$1:$H$25,2,FALSE)</f>
        <v>No data</v>
      </c>
      <c r="J78" t="str">
        <f>VLOOKUP($E78,reference!$G$1:$H$25,2,FALSE)</f>
        <v>No data</v>
      </c>
      <c r="K78" t="str">
        <f t="shared" si="1"/>
        <v>Non Irigasi</v>
      </c>
      <c r="L78" t="s">
        <v>327</v>
      </c>
    </row>
    <row r="79" spans="1:12" x14ac:dyDescent="0.25">
      <c r="A79" s="1">
        <v>78</v>
      </c>
      <c r="B79" s="3">
        <v>66</v>
      </c>
      <c r="C79" s="1">
        <v>129</v>
      </c>
      <c r="D79" s="1">
        <v>0</v>
      </c>
      <c r="E79" s="1">
        <v>11</v>
      </c>
      <c r="F79" s="1">
        <v>0</v>
      </c>
      <c r="G79">
        <f>VLOOKUP(C79,reference!$A$1:$E$310,5,FALSE)</f>
        <v>5307040</v>
      </c>
      <c r="H79" t="str">
        <f>VLOOKUP(C79,reference!$A$1:$E$310,4,FALSE)</f>
        <v>ALOR TIMUR</v>
      </c>
      <c r="I79" t="str">
        <f>VLOOKUP($D79,reference!$G$1:$H$25,2,FALSE)</f>
        <v>No data</v>
      </c>
      <c r="J79" t="str">
        <f>VLOOKUP($E79,reference!$G$1:$H$25,2,FALSE)</f>
        <v>Savanna / Padang rumput</v>
      </c>
      <c r="K79" t="str">
        <f t="shared" si="1"/>
        <v>Non Irigasi</v>
      </c>
      <c r="L79" t="s">
        <v>327</v>
      </c>
    </row>
    <row r="80" spans="1:12" x14ac:dyDescent="0.25">
      <c r="A80" s="1">
        <v>79</v>
      </c>
      <c r="B80" s="3">
        <v>9736</v>
      </c>
      <c r="C80" s="1">
        <v>129</v>
      </c>
      <c r="D80" s="1">
        <v>2</v>
      </c>
      <c r="E80" s="1">
        <v>11</v>
      </c>
      <c r="F80" s="1">
        <v>0</v>
      </c>
      <c r="G80">
        <f>VLOOKUP(C80,reference!$A$1:$E$310,5,FALSE)</f>
        <v>5307040</v>
      </c>
      <c r="H80" t="str">
        <f>VLOOKUP(C80,reference!$A$1:$E$310,4,FALSE)</f>
        <v>ALOR TIMUR</v>
      </c>
      <c r="I80" t="str">
        <f>VLOOKUP($D80,reference!$G$1:$H$25,2,FALSE)</f>
        <v>Hutan lahan kering sekunder / bekas tebangan</v>
      </c>
      <c r="J80" t="str">
        <f>VLOOKUP($E80,reference!$G$1:$H$25,2,FALSE)</f>
        <v>Savanna / Padang rumput</v>
      </c>
      <c r="K80" t="str">
        <f t="shared" si="1"/>
        <v>Non Irigasi</v>
      </c>
      <c r="L80" t="s">
        <v>328</v>
      </c>
    </row>
    <row r="81" spans="1:12" x14ac:dyDescent="0.25">
      <c r="A81" s="1">
        <v>80</v>
      </c>
      <c r="B81" s="3">
        <v>53</v>
      </c>
      <c r="C81" s="1">
        <v>134</v>
      </c>
      <c r="D81" s="1">
        <v>16</v>
      </c>
      <c r="E81" s="1">
        <v>0</v>
      </c>
      <c r="F81" s="1">
        <v>0</v>
      </c>
      <c r="G81">
        <f>VLOOKUP(C81,reference!$A$1:$E$310,5,FALSE)</f>
        <v>5307060</v>
      </c>
      <c r="H81" t="str">
        <f>VLOOKUP(C81,reference!$A$1:$E$310,4,FALSE)</f>
        <v>ALOR BARAT LAUT</v>
      </c>
      <c r="I81" t="str">
        <f>VLOOKUP($D81,reference!$G$1:$H$25,2,FALSE)</f>
        <v>Pemukiman</v>
      </c>
      <c r="J81" t="str">
        <f>VLOOKUP($E81,reference!$G$1:$H$25,2,FALSE)</f>
        <v>No data</v>
      </c>
      <c r="K81" t="str">
        <f t="shared" si="1"/>
        <v>Non Irigasi</v>
      </c>
      <c r="L81" t="s">
        <v>327</v>
      </c>
    </row>
    <row r="82" spans="1:12" x14ac:dyDescent="0.25">
      <c r="A82" s="1">
        <v>81</v>
      </c>
      <c r="B82" s="3">
        <v>3</v>
      </c>
      <c r="C82" s="1">
        <v>133</v>
      </c>
      <c r="D82" s="1">
        <v>18</v>
      </c>
      <c r="E82" s="1">
        <v>2</v>
      </c>
      <c r="F82" s="1">
        <v>0</v>
      </c>
      <c r="G82">
        <f>VLOOKUP(C82,reference!$A$1:$E$310,5,FALSE)</f>
        <v>5307051</v>
      </c>
      <c r="H82" t="str">
        <f>VLOOKUP(C82,reference!$A$1:$E$310,4,FALSE)</f>
        <v>KABOLA</v>
      </c>
      <c r="I82" t="str">
        <f>VLOOKUP($D82,reference!$G$1:$H$25,2,FALSE)</f>
        <v>Lahan terbuka</v>
      </c>
      <c r="J82" t="str">
        <f>VLOOKUP($E82,reference!$G$1:$H$25,2,FALSE)</f>
        <v>Hutan lahan kering sekunder / bekas tebangan</v>
      </c>
      <c r="K82" t="str">
        <f t="shared" si="1"/>
        <v>Non Irigasi</v>
      </c>
      <c r="L82" t="s">
        <v>327</v>
      </c>
    </row>
    <row r="83" spans="1:12" x14ac:dyDescent="0.25">
      <c r="A83" s="1">
        <v>82</v>
      </c>
      <c r="B83" s="3">
        <v>27</v>
      </c>
      <c r="C83" s="1">
        <v>133</v>
      </c>
      <c r="D83" s="1">
        <v>18</v>
      </c>
      <c r="E83" s="1">
        <v>13</v>
      </c>
      <c r="F83" s="1">
        <v>0</v>
      </c>
      <c r="G83">
        <f>VLOOKUP(C83,reference!$A$1:$E$310,5,FALSE)</f>
        <v>5307051</v>
      </c>
      <c r="H83" t="str">
        <f>VLOOKUP(C83,reference!$A$1:$E$310,4,FALSE)</f>
        <v>KABOLA</v>
      </c>
      <c r="I83" t="str">
        <f>VLOOKUP($D83,reference!$G$1:$H$25,2,FALSE)</f>
        <v>Lahan terbuka</v>
      </c>
      <c r="J83" t="str">
        <f>VLOOKUP($E83,reference!$G$1:$H$25,2,FALSE)</f>
        <v>Pertanian lahan kering  campur semak / kebun campur</v>
      </c>
      <c r="K83" t="str">
        <f t="shared" si="1"/>
        <v>Non Irigasi</v>
      </c>
      <c r="L83" t="s">
        <v>327</v>
      </c>
    </row>
    <row r="84" spans="1:12" x14ac:dyDescent="0.25">
      <c r="A84" s="1">
        <v>83</v>
      </c>
      <c r="B84" s="3">
        <v>1003</v>
      </c>
      <c r="C84" s="1">
        <v>134</v>
      </c>
      <c r="D84" s="1">
        <v>16</v>
      </c>
      <c r="E84" s="1">
        <v>16</v>
      </c>
      <c r="F84" s="1">
        <v>0</v>
      </c>
      <c r="G84">
        <f>VLOOKUP(C84,reference!$A$1:$E$310,5,FALSE)</f>
        <v>5307060</v>
      </c>
      <c r="H84" t="str">
        <f>VLOOKUP(C84,reference!$A$1:$E$310,4,FALSE)</f>
        <v>ALOR BARAT LAUT</v>
      </c>
      <c r="I84" t="str">
        <f>VLOOKUP($D84,reference!$G$1:$H$25,2,FALSE)</f>
        <v>Pemukiman</v>
      </c>
      <c r="J84" t="str">
        <f>VLOOKUP($E84,reference!$G$1:$H$25,2,FALSE)</f>
        <v>Pemukiman</v>
      </c>
      <c r="K84" t="str">
        <f t="shared" si="1"/>
        <v>Non Irigasi</v>
      </c>
      <c r="L84" t="s">
        <v>327</v>
      </c>
    </row>
    <row r="85" spans="1:12" x14ac:dyDescent="0.25">
      <c r="A85" s="1">
        <v>84</v>
      </c>
      <c r="B85" s="3">
        <v>4178</v>
      </c>
      <c r="C85" s="1">
        <v>134</v>
      </c>
      <c r="D85" s="1">
        <v>2</v>
      </c>
      <c r="E85" s="1">
        <v>2</v>
      </c>
      <c r="F85" s="1">
        <v>0</v>
      </c>
      <c r="G85">
        <f>VLOOKUP(C85,reference!$A$1:$E$310,5,FALSE)</f>
        <v>5307060</v>
      </c>
      <c r="H85" t="str">
        <f>VLOOKUP(C85,reference!$A$1:$E$310,4,FALSE)</f>
        <v>ALOR BARAT LAUT</v>
      </c>
      <c r="I85" t="str">
        <f>VLOOKUP($D85,reference!$G$1:$H$25,2,FALSE)</f>
        <v>Hutan lahan kering sekunder / bekas tebangan</v>
      </c>
      <c r="J85" t="str">
        <f>VLOOKUP($E85,reference!$G$1:$H$25,2,FALSE)</f>
        <v>Hutan lahan kering sekunder / bekas tebangan</v>
      </c>
      <c r="K85" t="str">
        <f t="shared" si="1"/>
        <v>Non Irigasi</v>
      </c>
      <c r="L85" t="s">
        <v>327</v>
      </c>
    </row>
    <row r="86" spans="1:12" x14ac:dyDescent="0.25">
      <c r="A86" s="1">
        <v>85</v>
      </c>
      <c r="B86" s="3">
        <v>445</v>
      </c>
      <c r="C86" s="1">
        <v>134</v>
      </c>
      <c r="D86" s="1">
        <v>2</v>
      </c>
      <c r="E86" s="1">
        <v>16</v>
      </c>
      <c r="F86" s="1">
        <v>0</v>
      </c>
      <c r="G86">
        <f>VLOOKUP(C86,reference!$A$1:$E$310,5,FALSE)</f>
        <v>5307060</v>
      </c>
      <c r="H86" t="str">
        <f>VLOOKUP(C86,reference!$A$1:$E$310,4,FALSE)</f>
        <v>ALOR BARAT LAUT</v>
      </c>
      <c r="I86" t="str">
        <f>VLOOKUP($D86,reference!$G$1:$H$25,2,FALSE)</f>
        <v>Hutan lahan kering sekunder / bekas tebangan</v>
      </c>
      <c r="J86" t="str">
        <f>VLOOKUP($E86,reference!$G$1:$H$25,2,FALSE)</f>
        <v>Pemukiman</v>
      </c>
      <c r="K86" t="str">
        <f t="shared" si="1"/>
        <v>Non Irigasi</v>
      </c>
      <c r="L86" t="s">
        <v>328</v>
      </c>
    </row>
    <row r="87" spans="1:12" x14ac:dyDescent="0.25">
      <c r="A87" s="1">
        <v>86</v>
      </c>
      <c r="B87" s="3">
        <v>29</v>
      </c>
      <c r="C87" s="1">
        <v>150</v>
      </c>
      <c r="D87" s="1">
        <v>13</v>
      </c>
      <c r="E87" s="1">
        <v>5</v>
      </c>
      <c r="F87" s="1">
        <v>0</v>
      </c>
      <c r="G87">
        <f>VLOOKUP(C87,reference!$A$1:$E$310,5,FALSE)</f>
        <v>5309020</v>
      </c>
      <c r="H87" t="str">
        <f>VLOOKUP(C87,reference!$A$1:$E$310,4,FALSE)</f>
        <v>TANJUNG BUNGA</v>
      </c>
      <c r="I87" t="str">
        <f>VLOOKUP($D87,reference!$G$1:$H$25,2,FALSE)</f>
        <v>Pertanian lahan kering  campur semak / kebun campur</v>
      </c>
      <c r="J87" t="str">
        <f>VLOOKUP($E87,reference!$G$1:$H$25,2,FALSE)</f>
        <v>Hutan mangrove primer</v>
      </c>
      <c r="K87" t="str">
        <f t="shared" si="1"/>
        <v>Non Irigasi</v>
      </c>
      <c r="L87" t="s">
        <v>327</v>
      </c>
    </row>
    <row r="88" spans="1:12" x14ac:dyDescent="0.25">
      <c r="A88" s="1">
        <v>87</v>
      </c>
      <c r="B88" s="3">
        <v>11</v>
      </c>
      <c r="C88" s="1">
        <v>150</v>
      </c>
      <c r="D88" s="1">
        <v>0</v>
      </c>
      <c r="E88" s="1">
        <v>5</v>
      </c>
      <c r="F88" s="1">
        <v>0</v>
      </c>
      <c r="G88">
        <f>VLOOKUP(C88,reference!$A$1:$E$310,5,FALSE)</f>
        <v>5309020</v>
      </c>
      <c r="H88" t="str">
        <f>VLOOKUP(C88,reference!$A$1:$E$310,4,FALSE)</f>
        <v>TANJUNG BUNGA</v>
      </c>
      <c r="I88" t="str">
        <f>VLOOKUP($D88,reference!$G$1:$H$25,2,FALSE)</f>
        <v>No data</v>
      </c>
      <c r="J88" t="str">
        <f>VLOOKUP($E88,reference!$G$1:$H$25,2,FALSE)</f>
        <v>Hutan mangrove primer</v>
      </c>
      <c r="K88" t="str">
        <f t="shared" si="1"/>
        <v>Non Irigasi</v>
      </c>
      <c r="L88" t="s">
        <v>327</v>
      </c>
    </row>
    <row r="89" spans="1:12" x14ac:dyDescent="0.25">
      <c r="A89" s="1">
        <v>88</v>
      </c>
      <c r="B89" s="3">
        <v>9</v>
      </c>
      <c r="C89" s="1">
        <v>134</v>
      </c>
      <c r="D89" s="1">
        <v>6</v>
      </c>
      <c r="E89" s="1">
        <v>0</v>
      </c>
      <c r="F89" s="1">
        <v>0</v>
      </c>
      <c r="G89">
        <f>VLOOKUP(C89,reference!$A$1:$E$310,5,FALSE)</f>
        <v>5307060</v>
      </c>
      <c r="H89" t="str">
        <f>VLOOKUP(C89,reference!$A$1:$E$310,4,FALSE)</f>
        <v>ALOR BARAT LAUT</v>
      </c>
      <c r="I89" t="str">
        <f>VLOOKUP($D89,reference!$G$1:$H$25,2,FALSE)</f>
        <v>Hutan mangrove sekunder</v>
      </c>
      <c r="J89" t="str">
        <f>VLOOKUP($E89,reference!$G$1:$H$25,2,FALSE)</f>
        <v>No data</v>
      </c>
      <c r="K89" t="str">
        <f t="shared" si="1"/>
        <v>Non Irigasi</v>
      </c>
      <c r="L89" t="s">
        <v>328</v>
      </c>
    </row>
    <row r="90" spans="1:12" x14ac:dyDescent="0.25">
      <c r="A90" s="1">
        <v>89</v>
      </c>
      <c r="B90" s="3">
        <v>13</v>
      </c>
      <c r="C90" s="1">
        <v>134</v>
      </c>
      <c r="D90" s="1">
        <v>16</v>
      </c>
      <c r="E90" s="1">
        <v>6</v>
      </c>
      <c r="F90" s="1">
        <v>0</v>
      </c>
      <c r="G90">
        <f>VLOOKUP(C90,reference!$A$1:$E$310,5,FALSE)</f>
        <v>5307060</v>
      </c>
      <c r="H90" t="str">
        <f>VLOOKUP(C90,reference!$A$1:$E$310,4,FALSE)</f>
        <v>ALOR BARAT LAUT</v>
      </c>
      <c r="I90" t="str">
        <f>VLOOKUP($D90,reference!$G$1:$H$25,2,FALSE)</f>
        <v>Pemukiman</v>
      </c>
      <c r="J90" t="str">
        <f>VLOOKUP($E90,reference!$G$1:$H$25,2,FALSE)</f>
        <v>Hutan mangrove sekunder</v>
      </c>
      <c r="K90" t="str">
        <f t="shared" si="1"/>
        <v>Non Irigasi</v>
      </c>
      <c r="L90" t="s">
        <v>327</v>
      </c>
    </row>
    <row r="91" spans="1:12" x14ac:dyDescent="0.25">
      <c r="A91" s="1">
        <v>90</v>
      </c>
      <c r="B91" s="3">
        <v>107</v>
      </c>
      <c r="C91" s="1">
        <v>134</v>
      </c>
      <c r="D91" s="1">
        <v>12</v>
      </c>
      <c r="E91" s="1">
        <v>16</v>
      </c>
      <c r="F91" s="1">
        <v>0</v>
      </c>
      <c r="G91">
        <f>VLOOKUP(C91,reference!$A$1:$E$310,5,FALSE)</f>
        <v>5307060</v>
      </c>
      <c r="H91" t="str">
        <f>VLOOKUP(C91,reference!$A$1:$E$310,4,FALSE)</f>
        <v>ALOR BARAT LAUT</v>
      </c>
      <c r="I91" t="str">
        <f>VLOOKUP($D91,reference!$G$1:$H$25,2,FALSE)</f>
        <v>Pertanian lahan kering</v>
      </c>
      <c r="J91" t="str">
        <f>VLOOKUP($E91,reference!$G$1:$H$25,2,FALSE)</f>
        <v>Pemukiman</v>
      </c>
      <c r="K91" t="str">
        <f t="shared" si="1"/>
        <v>Non Irigasi</v>
      </c>
      <c r="L91" t="s">
        <v>327</v>
      </c>
    </row>
    <row r="92" spans="1:12" x14ac:dyDescent="0.25">
      <c r="A92" s="1">
        <v>91</v>
      </c>
      <c r="B92" s="3">
        <v>1</v>
      </c>
      <c r="C92" s="1">
        <v>137</v>
      </c>
      <c r="D92" s="1">
        <v>0</v>
      </c>
      <c r="E92" s="1">
        <v>0</v>
      </c>
      <c r="F92" s="1">
        <v>0</v>
      </c>
      <c r="G92">
        <f>VLOOKUP(C92,reference!$A$1:$E$310,5,FALSE)</f>
        <v>5307063</v>
      </c>
      <c r="H92" t="str">
        <f>VLOOKUP(C92,reference!$A$1:$E$310,4,FALSE)</f>
        <v>LEMBUR</v>
      </c>
      <c r="I92" t="str">
        <f>VLOOKUP($D92,reference!$G$1:$H$25,2,FALSE)</f>
        <v>No data</v>
      </c>
      <c r="J92" t="str">
        <f>VLOOKUP($E92,reference!$G$1:$H$25,2,FALSE)</f>
        <v>No data</v>
      </c>
      <c r="K92" t="str">
        <f t="shared" si="1"/>
        <v>Non Irigasi</v>
      </c>
      <c r="L92" t="s">
        <v>327</v>
      </c>
    </row>
    <row r="93" spans="1:12" x14ac:dyDescent="0.25">
      <c r="A93" s="1">
        <v>92</v>
      </c>
      <c r="B93" s="3">
        <v>4</v>
      </c>
      <c r="C93" s="1">
        <v>137</v>
      </c>
      <c r="D93" s="1">
        <v>0</v>
      </c>
      <c r="E93" s="1">
        <v>6</v>
      </c>
      <c r="F93" s="1">
        <v>0</v>
      </c>
      <c r="G93">
        <f>VLOOKUP(C93,reference!$A$1:$E$310,5,FALSE)</f>
        <v>5307063</v>
      </c>
      <c r="H93" t="str">
        <f>VLOOKUP(C93,reference!$A$1:$E$310,4,FALSE)</f>
        <v>LEMBUR</v>
      </c>
      <c r="I93" t="str">
        <f>VLOOKUP($D93,reference!$G$1:$H$25,2,FALSE)</f>
        <v>No data</v>
      </c>
      <c r="J93" t="str">
        <f>VLOOKUP($E93,reference!$G$1:$H$25,2,FALSE)</f>
        <v>Hutan mangrove sekunder</v>
      </c>
      <c r="K93" t="str">
        <f t="shared" si="1"/>
        <v>Non Irigasi</v>
      </c>
      <c r="L93" t="s">
        <v>327</v>
      </c>
    </row>
    <row r="94" spans="1:12" x14ac:dyDescent="0.25">
      <c r="A94" s="1">
        <v>93</v>
      </c>
      <c r="B94" s="3">
        <v>117</v>
      </c>
      <c r="C94" s="1">
        <v>130</v>
      </c>
      <c r="D94" s="1">
        <v>6</v>
      </c>
      <c r="E94" s="1">
        <v>6</v>
      </c>
      <c r="F94" s="1">
        <v>0</v>
      </c>
      <c r="G94">
        <f>VLOOKUP(C94,reference!$A$1:$E$310,5,FALSE)</f>
        <v>5307041</v>
      </c>
      <c r="H94" t="str">
        <f>VLOOKUP(C94,reference!$A$1:$E$310,4,FALSE)</f>
        <v>ALOR TIMUR LAUT</v>
      </c>
      <c r="I94" t="str">
        <f>VLOOKUP($D94,reference!$G$1:$H$25,2,FALSE)</f>
        <v>Hutan mangrove sekunder</v>
      </c>
      <c r="J94" t="str">
        <f>VLOOKUP($E94,reference!$G$1:$H$25,2,FALSE)</f>
        <v>Hutan mangrove sekunder</v>
      </c>
      <c r="K94" t="str">
        <f t="shared" si="1"/>
        <v>Non Irigasi</v>
      </c>
      <c r="L94" t="s">
        <v>327</v>
      </c>
    </row>
    <row r="95" spans="1:12" x14ac:dyDescent="0.25">
      <c r="A95" s="1">
        <v>94</v>
      </c>
      <c r="B95" s="3">
        <v>401</v>
      </c>
      <c r="C95" s="1">
        <v>130</v>
      </c>
      <c r="D95" s="1">
        <v>11</v>
      </c>
      <c r="E95" s="1">
        <v>11</v>
      </c>
      <c r="F95" s="1">
        <v>0</v>
      </c>
      <c r="G95">
        <f>VLOOKUP(C95,reference!$A$1:$E$310,5,FALSE)</f>
        <v>5307041</v>
      </c>
      <c r="H95" t="str">
        <f>VLOOKUP(C95,reference!$A$1:$E$310,4,FALSE)</f>
        <v>ALOR TIMUR LAUT</v>
      </c>
      <c r="I95" t="str">
        <f>VLOOKUP($D95,reference!$G$1:$H$25,2,FALSE)</f>
        <v>Savanna / Padang rumput</v>
      </c>
      <c r="J95" t="str">
        <f>VLOOKUP($E95,reference!$G$1:$H$25,2,FALSE)</f>
        <v>Savanna / Padang rumput</v>
      </c>
      <c r="K95" t="str">
        <f t="shared" si="1"/>
        <v>Non Irigasi</v>
      </c>
      <c r="L95" t="s">
        <v>327</v>
      </c>
    </row>
    <row r="96" spans="1:12" x14ac:dyDescent="0.25">
      <c r="A96" s="1">
        <v>95</v>
      </c>
      <c r="B96" s="3">
        <v>38</v>
      </c>
      <c r="C96" s="1">
        <v>134</v>
      </c>
      <c r="D96" s="1">
        <v>6</v>
      </c>
      <c r="E96" s="1">
        <v>6</v>
      </c>
      <c r="F96" s="1">
        <v>0</v>
      </c>
      <c r="G96">
        <f>VLOOKUP(C96,reference!$A$1:$E$310,5,FALSE)</f>
        <v>5307060</v>
      </c>
      <c r="H96" t="str">
        <f>VLOOKUP(C96,reference!$A$1:$E$310,4,FALSE)</f>
        <v>ALOR BARAT LAUT</v>
      </c>
      <c r="I96" t="str">
        <f>VLOOKUP($D96,reference!$G$1:$H$25,2,FALSE)</f>
        <v>Hutan mangrove sekunder</v>
      </c>
      <c r="J96" t="str">
        <f>VLOOKUP($E96,reference!$G$1:$H$25,2,FALSE)</f>
        <v>Hutan mangrove sekunder</v>
      </c>
      <c r="K96" t="str">
        <f t="shared" si="1"/>
        <v>Non Irigasi</v>
      </c>
      <c r="L96" t="s">
        <v>327</v>
      </c>
    </row>
    <row r="97" spans="1:12" x14ac:dyDescent="0.25">
      <c r="A97" s="1">
        <v>96</v>
      </c>
      <c r="B97" s="3">
        <v>53</v>
      </c>
      <c r="C97" s="1">
        <v>137</v>
      </c>
      <c r="D97" s="1">
        <v>6</v>
      </c>
      <c r="E97" s="1">
        <v>6</v>
      </c>
      <c r="F97" s="1">
        <v>0</v>
      </c>
      <c r="G97">
        <f>VLOOKUP(C97,reference!$A$1:$E$310,5,FALSE)</f>
        <v>5307063</v>
      </c>
      <c r="H97" t="str">
        <f>VLOOKUP(C97,reference!$A$1:$E$310,4,FALSE)</f>
        <v>LEMBUR</v>
      </c>
      <c r="I97" t="str">
        <f>VLOOKUP($D97,reference!$G$1:$H$25,2,FALSE)</f>
        <v>Hutan mangrove sekunder</v>
      </c>
      <c r="J97" t="str">
        <f>VLOOKUP($E97,reference!$G$1:$H$25,2,FALSE)</f>
        <v>Hutan mangrove sekunder</v>
      </c>
      <c r="K97" t="str">
        <f t="shared" si="1"/>
        <v>Non Irigasi</v>
      </c>
      <c r="L97" t="s">
        <v>327</v>
      </c>
    </row>
    <row r="98" spans="1:12" x14ac:dyDescent="0.25">
      <c r="A98" s="1">
        <v>97</v>
      </c>
      <c r="B98" s="3">
        <v>13</v>
      </c>
      <c r="C98" s="1">
        <v>130</v>
      </c>
      <c r="D98" s="1">
        <v>0</v>
      </c>
      <c r="E98" s="1">
        <v>11</v>
      </c>
      <c r="F98" s="1">
        <v>0</v>
      </c>
      <c r="G98">
        <f>VLOOKUP(C98,reference!$A$1:$E$310,5,FALSE)</f>
        <v>5307041</v>
      </c>
      <c r="H98" t="str">
        <f>VLOOKUP(C98,reference!$A$1:$E$310,4,FALSE)</f>
        <v>ALOR TIMUR LAUT</v>
      </c>
      <c r="I98" t="str">
        <f>VLOOKUP($D98,reference!$G$1:$H$25,2,FALSE)</f>
        <v>No data</v>
      </c>
      <c r="J98" t="str">
        <f>VLOOKUP($E98,reference!$G$1:$H$25,2,FALSE)</f>
        <v>Savanna / Padang rumput</v>
      </c>
      <c r="K98" t="str">
        <f t="shared" si="1"/>
        <v>Non Irigasi</v>
      </c>
      <c r="L98" t="s">
        <v>327</v>
      </c>
    </row>
    <row r="99" spans="1:12" x14ac:dyDescent="0.25">
      <c r="A99" s="1">
        <v>98</v>
      </c>
      <c r="B99" s="3">
        <v>7</v>
      </c>
      <c r="C99" s="1">
        <v>129</v>
      </c>
      <c r="D99" s="1">
        <v>5</v>
      </c>
      <c r="E99" s="1">
        <v>0</v>
      </c>
      <c r="F99" s="1">
        <v>0</v>
      </c>
      <c r="G99">
        <f>VLOOKUP(C99,reference!$A$1:$E$310,5,FALSE)</f>
        <v>5307040</v>
      </c>
      <c r="H99" t="str">
        <f>VLOOKUP(C99,reference!$A$1:$E$310,4,FALSE)</f>
        <v>ALOR TIMUR</v>
      </c>
      <c r="I99" t="str">
        <f>VLOOKUP($D99,reference!$G$1:$H$25,2,FALSE)</f>
        <v>Hutan mangrove primer</v>
      </c>
      <c r="J99" t="str">
        <f>VLOOKUP($E99,reference!$G$1:$H$25,2,FALSE)</f>
        <v>No data</v>
      </c>
      <c r="K99" t="str">
        <f t="shared" si="1"/>
        <v>Non Irigasi</v>
      </c>
      <c r="L99" t="s">
        <v>328</v>
      </c>
    </row>
    <row r="100" spans="1:12" x14ac:dyDescent="0.25">
      <c r="A100" s="1">
        <v>99</v>
      </c>
      <c r="B100" s="3">
        <v>2</v>
      </c>
      <c r="C100" s="1">
        <v>129</v>
      </c>
      <c r="D100" s="1">
        <v>11</v>
      </c>
      <c r="E100" s="1">
        <v>0</v>
      </c>
      <c r="F100" s="1">
        <v>0</v>
      </c>
      <c r="G100">
        <f>VLOOKUP(C100,reference!$A$1:$E$310,5,FALSE)</f>
        <v>5307040</v>
      </c>
      <c r="H100" t="str">
        <f>VLOOKUP(C100,reference!$A$1:$E$310,4,FALSE)</f>
        <v>ALOR TIMUR</v>
      </c>
      <c r="I100" t="str">
        <f>VLOOKUP($D100,reference!$G$1:$H$25,2,FALSE)</f>
        <v>Savanna / Padang rumput</v>
      </c>
      <c r="J100" t="str">
        <f>VLOOKUP($E100,reference!$G$1:$H$25,2,FALSE)</f>
        <v>No data</v>
      </c>
      <c r="K100" t="str">
        <f t="shared" si="1"/>
        <v>Non Irigasi</v>
      </c>
      <c r="L100" t="s">
        <v>327</v>
      </c>
    </row>
    <row r="101" spans="1:12" x14ac:dyDescent="0.25">
      <c r="A101" s="1">
        <v>100</v>
      </c>
      <c r="B101" s="3">
        <v>5231</v>
      </c>
      <c r="C101" s="1">
        <v>129</v>
      </c>
      <c r="D101" s="1">
        <v>11</v>
      </c>
      <c r="E101" s="1">
        <v>11</v>
      </c>
      <c r="F101" s="1">
        <v>0</v>
      </c>
      <c r="G101">
        <f>VLOOKUP(C101,reference!$A$1:$E$310,5,FALSE)</f>
        <v>5307040</v>
      </c>
      <c r="H101" t="str">
        <f>VLOOKUP(C101,reference!$A$1:$E$310,4,FALSE)</f>
        <v>ALOR TIMUR</v>
      </c>
      <c r="I101" t="str">
        <f>VLOOKUP($D101,reference!$G$1:$H$25,2,FALSE)</f>
        <v>Savanna / Padang rumput</v>
      </c>
      <c r="J101" t="str">
        <f>VLOOKUP($E101,reference!$G$1:$H$25,2,FALSE)</f>
        <v>Savanna / Padang rumput</v>
      </c>
      <c r="K101" t="str">
        <f t="shared" si="1"/>
        <v>Non Irigasi</v>
      </c>
      <c r="L101" t="s">
        <v>327</v>
      </c>
    </row>
    <row r="102" spans="1:12" x14ac:dyDescent="0.25">
      <c r="A102" s="1">
        <v>101</v>
      </c>
      <c r="B102" s="3">
        <v>1</v>
      </c>
      <c r="C102" s="1">
        <v>134</v>
      </c>
      <c r="D102" s="1">
        <v>6</v>
      </c>
      <c r="E102" s="1">
        <v>16</v>
      </c>
      <c r="F102" s="1">
        <v>0</v>
      </c>
      <c r="G102">
        <f>VLOOKUP(C102,reference!$A$1:$E$310,5,FALSE)</f>
        <v>5307060</v>
      </c>
      <c r="H102" t="str">
        <f>VLOOKUP(C102,reference!$A$1:$E$310,4,FALSE)</f>
        <v>ALOR BARAT LAUT</v>
      </c>
      <c r="I102" t="str">
        <f>VLOOKUP($D102,reference!$G$1:$H$25,2,FALSE)</f>
        <v>Hutan mangrove sekunder</v>
      </c>
      <c r="J102" t="str">
        <f>VLOOKUP($E102,reference!$G$1:$H$25,2,FALSE)</f>
        <v>Pemukiman</v>
      </c>
      <c r="K102" t="str">
        <f t="shared" si="1"/>
        <v>Non Irigasi</v>
      </c>
      <c r="L102" t="s">
        <v>328</v>
      </c>
    </row>
    <row r="103" spans="1:12" x14ac:dyDescent="0.25">
      <c r="A103" s="1">
        <v>102</v>
      </c>
      <c r="B103" s="3">
        <v>31</v>
      </c>
      <c r="C103" s="1">
        <v>133</v>
      </c>
      <c r="D103" s="1">
        <v>6</v>
      </c>
      <c r="E103" s="1">
        <v>16</v>
      </c>
      <c r="F103" s="1">
        <v>0</v>
      </c>
      <c r="G103">
        <f>VLOOKUP(C103,reference!$A$1:$E$310,5,FALSE)</f>
        <v>5307051</v>
      </c>
      <c r="H103" t="str">
        <f>VLOOKUP(C103,reference!$A$1:$E$310,4,FALSE)</f>
        <v>KABOLA</v>
      </c>
      <c r="I103" t="str">
        <f>VLOOKUP($D103,reference!$G$1:$H$25,2,FALSE)</f>
        <v>Hutan mangrove sekunder</v>
      </c>
      <c r="J103" t="str">
        <f>VLOOKUP($E103,reference!$G$1:$H$25,2,FALSE)</f>
        <v>Pemukiman</v>
      </c>
      <c r="K103" t="str">
        <f t="shared" si="1"/>
        <v>Non Irigasi</v>
      </c>
      <c r="L103" t="s">
        <v>328</v>
      </c>
    </row>
    <row r="104" spans="1:12" x14ac:dyDescent="0.25">
      <c r="A104" s="1">
        <v>103</v>
      </c>
      <c r="B104" s="3">
        <v>3</v>
      </c>
      <c r="C104" s="1">
        <v>129</v>
      </c>
      <c r="D104" s="1">
        <v>0</v>
      </c>
      <c r="E104" s="1">
        <v>2</v>
      </c>
      <c r="F104" s="1">
        <v>0</v>
      </c>
      <c r="G104">
        <f>VLOOKUP(C104,reference!$A$1:$E$310,5,FALSE)</f>
        <v>5307040</v>
      </c>
      <c r="H104" t="str">
        <f>VLOOKUP(C104,reference!$A$1:$E$310,4,FALSE)</f>
        <v>ALOR TIMUR</v>
      </c>
      <c r="I104" t="str">
        <f>VLOOKUP($D104,reference!$G$1:$H$25,2,FALSE)</f>
        <v>No data</v>
      </c>
      <c r="J104" t="str">
        <f>VLOOKUP($E104,reference!$G$1:$H$25,2,FALSE)</f>
        <v>Hutan lahan kering sekunder / bekas tebangan</v>
      </c>
      <c r="K104" t="str">
        <f t="shared" si="1"/>
        <v>Non Irigasi</v>
      </c>
      <c r="L104" t="s">
        <v>327</v>
      </c>
    </row>
    <row r="105" spans="1:12" x14ac:dyDescent="0.25">
      <c r="A105" s="1">
        <v>104</v>
      </c>
      <c r="B105" s="3">
        <v>104</v>
      </c>
      <c r="C105" s="1">
        <v>129</v>
      </c>
      <c r="D105" s="1">
        <v>5</v>
      </c>
      <c r="E105" s="1">
        <v>5</v>
      </c>
      <c r="F105" s="1">
        <v>0</v>
      </c>
      <c r="G105">
        <f>VLOOKUP(C105,reference!$A$1:$E$310,5,FALSE)</f>
        <v>5307040</v>
      </c>
      <c r="H105" t="str">
        <f>VLOOKUP(C105,reference!$A$1:$E$310,4,FALSE)</f>
        <v>ALOR TIMUR</v>
      </c>
      <c r="I105" t="str">
        <f>VLOOKUP($D105,reference!$G$1:$H$25,2,FALSE)</f>
        <v>Hutan mangrove primer</v>
      </c>
      <c r="J105" t="str">
        <f>VLOOKUP($E105,reference!$G$1:$H$25,2,FALSE)</f>
        <v>Hutan mangrove primer</v>
      </c>
      <c r="K105" t="str">
        <f t="shared" si="1"/>
        <v>Non Irigasi</v>
      </c>
      <c r="L105" t="s">
        <v>327</v>
      </c>
    </row>
    <row r="106" spans="1:12" x14ac:dyDescent="0.25">
      <c r="A106" s="1">
        <v>105</v>
      </c>
      <c r="B106" s="3">
        <v>7</v>
      </c>
      <c r="C106" s="1">
        <v>137</v>
      </c>
      <c r="D106" s="1">
        <v>0</v>
      </c>
      <c r="E106" s="1">
        <v>11</v>
      </c>
      <c r="F106" s="1">
        <v>0</v>
      </c>
      <c r="G106">
        <f>VLOOKUP(C106,reference!$A$1:$E$310,5,FALSE)</f>
        <v>5307063</v>
      </c>
      <c r="H106" t="str">
        <f>VLOOKUP(C106,reference!$A$1:$E$310,4,FALSE)</f>
        <v>LEMBUR</v>
      </c>
      <c r="I106" t="str">
        <f>VLOOKUP($D106,reference!$G$1:$H$25,2,FALSE)</f>
        <v>No data</v>
      </c>
      <c r="J106" t="str">
        <f>VLOOKUP($E106,reference!$G$1:$H$25,2,FALSE)</f>
        <v>Savanna / Padang rumput</v>
      </c>
      <c r="K106" t="str">
        <f t="shared" si="1"/>
        <v>Non Irigasi</v>
      </c>
      <c r="L106" t="s">
        <v>327</v>
      </c>
    </row>
    <row r="107" spans="1:12" x14ac:dyDescent="0.25">
      <c r="A107" s="1">
        <v>106</v>
      </c>
      <c r="B107" s="3">
        <v>11</v>
      </c>
      <c r="C107" s="1">
        <v>137</v>
      </c>
      <c r="D107" s="1">
        <v>2</v>
      </c>
      <c r="E107" s="1">
        <v>6</v>
      </c>
      <c r="F107" s="1">
        <v>0</v>
      </c>
      <c r="G107">
        <f>VLOOKUP(C107,reference!$A$1:$E$310,5,FALSE)</f>
        <v>5307063</v>
      </c>
      <c r="H107" t="str">
        <f>VLOOKUP(C107,reference!$A$1:$E$310,4,FALSE)</f>
        <v>LEMBUR</v>
      </c>
      <c r="I107" t="str">
        <f>VLOOKUP($D107,reference!$G$1:$H$25,2,FALSE)</f>
        <v>Hutan lahan kering sekunder / bekas tebangan</v>
      </c>
      <c r="J107" t="str">
        <f>VLOOKUP($E107,reference!$G$1:$H$25,2,FALSE)</f>
        <v>Hutan mangrove sekunder</v>
      </c>
      <c r="K107" t="str">
        <f t="shared" si="1"/>
        <v>Non Irigasi</v>
      </c>
      <c r="L107" t="s">
        <v>327</v>
      </c>
    </row>
    <row r="108" spans="1:12" x14ac:dyDescent="0.25">
      <c r="A108" s="1">
        <v>107</v>
      </c>
      <c r="B108" s="3">
        <v>4</v>
      </c>
      <c r="C108" s="1">
        <v>130</v>
      </c>
      <c r="D108" s="1">
        <v>0</v>
      </c>
      <c r="E108" s="1">
        <v>0</v>
      </c>
      <c r="F108" s="1">
        <v>0</v>
      </c>
      <c r="G108">
        <f>VLOOKUP(C108,reference!$A$1:$E$310,5,FALSE)</f>
        <v>5307041</v>
      </c>
      <c r="H108" t="str">
        <f>VLOOKUP(C108,reference!$A$1:$E$310,4,FALSE)</f>
        <v>ALOR TIMUR LAUT</v>
      </c>
      <c r="I108" t="str">
        <f>VLOOKUP($D108,reference!$G$1:$H$25,2,FALSE)</f>
        <v>No data</v>
      </c>
      <c r="J108" t="str">
        <f>VLOOKUP($E108,reference!$G$1:$H$25,2,FALSE)</f>
        <v>No data</v>
      </c>
      <c r="K108" t="str">
        <f t="shared" si="1"/>
        <v>Non Irigasi</v>
      </c>
      <c r="L108" t="s">
        <v>327</v>
      </c>
    </row>
    <row r="109" spans="1:12" x14ac:dyDescent="0.25">
      <c r="A109" s="1">
        <v>108</v>
      </c>
      <c r="B109" s="3">
        <v>20469</v>
      </c>
      <c r="C109" s="1">
        <v>129</v>
      </c>
      <c r="D109" s="1">
        <v>2</v>
      </c>
      <c r="E109" s="1">
        <v>2</v>
      </c>
      <c r="F109" s="1">
        <v>0</v>
      </c>
      <c r="G109">
        <f>VLOOKUP(C109,reference!$A$1:$E$310,5,FALSE)</f>
        <v>5307040</v>
      </c>
      <c r="H109" t="str">
        <f>VLOOKUP(C109,reference!$A$1:$E$310,4,FALSE)</f>
        <v>ALOR TIMUR</v>
      </c>
      <c r="I109" t="str">
        <f>VLOOKUP($D109,reference!$G$1:$H$25,2,FALSE)</f>
        <v>Hutan lahan kering sekunder / bekas tebangan</v>
      </c>
      <c r="J109" t="str">
        <f>VLOOKUP($E109,reference!$G$1:$H$25,2,FALSE)</f>
        <v>Hutan lahan kering sekunder / bekas tebangan</v>
      </c>
      <c r="K109" t="str">
        <f t="shared" si="1"/>
        <v>Non Irigasi</v>
      </c>
      <c r="L109" t="s">
        <v>327</v>
      </c>
    </row>
    <row r="110" spans="1:12" x14ac:dyDescent="0.25">
      <c r="A110" s="1">
        <v>109</v>
      </c>
      <c r="B110" s="3">
        <v>2427</v>
      </c>
      <c r="C110" s="1">
        <v>137</v>
      </c>
      <c r="D110" s="1">
        <v>2</v>
      </c>
      <c r="E110" s="1">
        <v>11</v>
      </c>
      <c r="F110" s="1">
        <v>0</v>
      </c>
      <c r="G110">
        <f>VLOOKUP(C110,reference!$A$1:$E$310,5,FALSE)</f>
        <v>5307063</v>
      </c>
      <c r="H110" t="str">
        <f>VLOOKUP(C110,reference!$A$1:$E$310,4,FALSE)</f>
        <v>LEMBUR</v>
      </c>
      <c r="I110" t="str">
        <f>VLOOKUP($D110,reference!$G$1:$H$25,2,FALSE)</f>
        <v>Hutan lahan kering sekunder / bekas tebangan</v>
      </c>
      <c r="J110" t="str">
        <f>VLOOKUP($E110,reference!$G$1:$H$25,2,FALSE)</f>
        <v>Savanna / Padang rumput</v>
      </c>
      <c r="K110" t="str">
        <f t="shared" si="1"/>
        <v>Non Irigasi</v>
      </c>
      <c r="L110" t="s">
        <v>328</v>
      </c>
    </row>
    <row r="111" spans="1:12" x14ac:dyDescent="0.25">
      <c r="A111" s="1">
        <v>110</v>
      </c>
      <c r="B111" s="3">
        <v>8</v>
      </c>
      <c r="C111" s="1">
        <v>130</v>
      </c>
      <c r="D111" s="1">
        <v>6</v>
      </c>
      <c r="E111" s="1">
        <v>11</v>
      </c>
      <c r="F111" s="1">
        <v>0</v>
      </c>
      <c r="G111">
        <f>VLOOKUP(C111,reference!$A$1:$E$310,5,FALSE)</f>
        <v>5307041</v>
      </c>
      <c r="H111" t="str">
        <f>VLOOKUP(C111,reference!$A$1:$E$310,4,FALSE)</f>
        <v>ALOR TIMUR LAUT</v>
      </c>
      <c r="I111" t="str">
        <f>VLOOKUP($D111,reference!$G$1:$H$25,2,FALSE)</f>
        <v>Hutan mangrove sekunder</v>
      </c>
      <c r="J111" t="str">
        <f>VLOOKUP($E111,reference!$G$1:$H$25,2,FALSE)</f>
        <v>Savanna / Padang rumput</v>
      </c>
      <c r="K111" t="str">
        <f t="shared" si="1"/>
        <v>Non Irigasi</v>
      </c>
      <c r="L111" t="s">
        <v>328</v>
      </c>
    </row>
    <row r="112" spans="1:12" x14ac:dyDescent="0.25">
      <c r="A112" s="1">
        <v>111</v>
      </c>
      <c r="B112" s="3">
        <v>19</v>
      </c>
      <c r="C112" s="1">
        <v>129</v>
      </c>
      <c r="D112" s="1">
        <v>2</v>
      </c>
      <c r="E112" s="1">
        <v>0</v>
      </c>
      <c r="F112" s="1">
        <v>0</v>
      </c>
      <c r="G112">
        <f>VLOOKUP(C112,reference!$A$1:$E$310,5,FALSE)</f>
        <v>5307040</v>
      </c>
      <c r="H112" t="str">
        <f>VLOOKUP(C112,reference!$A$1:$E$310,4,FALSE)</f>
        <v>ALOR TIMUR</v>
      </c>
      <c r="I112" t="str">
        <f>VLOOKUP($D112,reference!$G$1:$H$25,2,FALSE)</f>
        <v>Hutan lahan kering sekunder / bekas tebangan</v>
      </c>
      <c r="J112" t="str">
        <f>VLOOKUP($E112,reference!$G$1:$H$25,2,FALSE)</f>
        <v>No data</v>
      </c>
      <c r="K112" t="str">
        <f t="shared" si="1"/>
        <v>Non Irigasi</v>
      </c>
      <c r="L112" t="s">
        <v>328</v>
      </c>
    </row>
    <row r="113" spans="1:12" x14ac:dyDescent="0.25">
      <c r="A113" s="1">
        <v>112</v>
      </c>
      <c r="B113" s="3">
        <v>10</v>
      </c>
      <c r="C113" s="1">
        <v>129</v>
      </c>
      <c r="D113" s="1">
        <v>2</v>
      </c>
      <c r="E113" s="1">
        <v>5</v>
      </c>
      <c r="F113" s="1">
        <v>0</v>
      </c>
      <c r="G113">
        <f>VLOOKUP(C113,reference!$A$1:$E$310,5,FALSE)</f>
        <v>5307040</v>
      </c>
      <c r="H113" t="str">
        <f>VLOOKUP(C113,reference!$A$1:$E$310,4,FALSE)</f>
        <v>ALOR TIMUR</v>
      </c>
      <c r="I113" t="str">
        <f>VLOOKUP($D113,reference!$G$1:$H$25,2,FALSE)</f>
        <v>Hutan lahan kering sekunder / bekas tebangan</v>
      </c>
      <c r="J113" t="str">
        <f>VLOOKUP($E113,reference!$G$1:$H$25,2,FALSE)</f>
        <v>Hutan mangrove primer</v>
      </c>
      <c r="K113" t="str">
        <f t="shared" si="1"/>
        <v>Non Irigasi</v>
      </c>
      <c r="L113" t="s">
        <v>327</v>
      </c>
    </row>
    <row r="114" spans="1:12" x14ac:dyDescent="0.25">
      <c r="A114" s="1">
        <v>113</v>
      </c>
      <c r="B114" s="3">
        <v>2</v>
      </c>
      <c r="C114" s="1">
        <v>129</v>
      </c>
      <c r="D114" s="1">
        <v>0</v>
      </c>
      <c r="E114" s="1">
        <v>5</v>
      </c>
      <c r="F114" s="1">
        <v>0</v>
      </c>
      <c r="G114">
        <f>VLOOKUP(C114,reference!$A$1:$E$310,5,FALSE)</f>
        <v>5307040</v>
      </c>
      <c r="H114" t="str">
        <f>VLOOKUP(C114,reference!$A$1:$E$310,4,FALSE)</f>
        <v>ALOR TIMUR</v>
      </c>
      <c r="I114" t="str">
        <f>VLOOKUP($D114,reference!$G$1:$H$25,2,FALSE)</f>
        <v>No data</v>
      </c>
      <c r="J114" t="str">
        <f>VLOOKUP($E114,reference!$G$1:$H$25,2,FALSE)</f>
        <v>Hutan mangrove primer</v>
      </c>
      <c r="K114" t="str">
        <f t="shared" si="1"/>
        <v>Non Irigasi</v>
      </c>
      <c r="L114" t="s">
        <v>327</v>
      </c>
    </row>
    <row r="115" spans="1:12" x14ac:dyDescent="0.25">
      <c r="A115" s="1">
        <v>114</v>
      </c>
      <c r="B115" s="3">
        <v>41</v>
      </c>
      <c r="C115" s="1">
        <v>130</v>
      </c>
      <c r="D115" s="1">
        <v>10</v>
      </c>
      <c r="E115" s="1">
        <v>11</v>
      </c>
      <c r="F115" s="1">
        <v>0</v>
      </c>
      <c r="G115">
        <f>VLOOKUP(C115,reference!$A$1:$E$310,5,FALSE)</f>
        <v>5307041</v>
      </c>
      <c r="H115" t="str">
        <f>VLOOKUP(C115,reference!$A$1:$E$310,4,FALSE)</f>
        <v>ALOR TIMUR LAUT</v>
      </c>
      <c r="I115" t="str">
        <f>VLOOKUP($D115,reference!$G$1:$H$25,2,FALSE)</f>
        <v>Semak belukar rawa</v>
      </c>
      <c r="J115" t="str">
        <f>VLOOKUP($E115,reference!$G$1:$H$25,2,FALSE)</f>
        <v>Savanna / Padang rumput</v>
      </c>
      <c r="K115" t="str">
        <f t="shared" si="1"/>
        <v>Non Irigasi</v>
      </c>
      <c r="L115" t="s">
        <v>327</v>
      </c>
    </row>
    <row r="116" spans="1:12" x14ac:dyDescent="0.25">
      <c r="A116" s="1">
        <v>115</v>
      </c>
      <c r="B116" s="3">
        <v>123</v>
      </c>
      <c r="C116" s="1">
        <v>130</v>
      </c>
      <c r="D116" s="1">
        <v>18</v>
      </c>
      <c r="E116" s="1">
        <v>11</v>
      </c>
      <c r="F116" s="1">
        <v>0</v>
      </c>
      <c r="G116">
        <f>VLOOKUP(C116,reference!$A$1:$E$310,5,FALSE)</f>
        <v>5307041</v>
      </c>
      <c r="H116" t="str">
        <f>VLOOKUP(C116,reference!$A$1:$E$310,4,FALSE)</f>
        <v>ALOR TIMUR LAUT</v>
      </c>
      <c r="I116" t="str">
        <f>VLOOKUP($D116,reference!$G$1:$H$25,2,FALSE)</f>
        <v>Lahan terbuka</v>
      </c>
      <c r="J116" t="str">
        <f>VLOOKUP($E116,reference!$G$1:$H$25,2,FALSE)</f>
        <v>Savanna / Padang rumput</v>
      </c>
      <c r="K116" t="str">
        <f t="shared" si="1"/>
        <v>Non Irigasi</v>
      </c>
      <c r="L116" t="s">
        <v>327</v>
      </c>
    </row>
    <row r="117" spans="1:12" x14ac:dyDescent="0.25">
      <c r="A117" s="1">
        <v>116</v>
      </c>
      <c r="B117" s="3">
        <v>17</v>
      </c>
      <c r="C117" s="1">
        <v>150</v>
      </c>
      <c r="D117" s="1">
        <v>2</v>
      </c>
      <c r="E117" s="1">
        <v>0</v>
      </c>
      <c r="F117" s="1">
        <v>0</v>
      </c>
      <c r="G117">
        <f>VLOOKUP(C117,reference!$A$1:$E$310,5,FALSE)</f>
        <v>5309020</v>
      </c>
      <c r="H117" t="str">
        <f>VLOOKUP(C117,reference!$A$1:$E$310,4,FALSE)</f>
        <v>TANJUNG BUNGA</v>
      </c>
      <c r="I117" t="str">
        <f>VLOOKUP($D117,reference!$G$1:$H$25,2,FALSE)</f>
        <v>Hutan lahan kering sekunder / bekas tebangan</v>
      </c>
      <c r="J117" t="str">
        <f>VLOOKUP($E117,reference!$G$1:$H$25,2,FALSE)</f>
        <v>No data</v>
      </c>
      <c r="K117" t="str">
        <f t="shared" si="1"/>
        <v>Non Irigasi</v>
      </c>
      <c r="L117" t="s">
        <v>328</v>
      </c>
    </row>
    <row r="118" spans="1:12" x14ac:dyDescent="0.25">
      <c r="A118" s="1">
        <v>117</v>
      </c>
      <c r="B118" s="3">
        <v>2</v>
      </c>
      <c r="C118" s="1">
        <v>129</v>
      </c>
      <c r="D118" s="1">
        <v>5</v>
      </c>
      <c r="E118" s="1">
        <v>11</v>
      </c>
      <c r="F118" s="1">
        <v>0</v>
      </c>
      <c r="G118">
        <f>VLOOKUP(C118,reference!$A$1:$E$310,5,FALSE)</f>
        <v>5307040</v>
      </c>
      <c r="H118" t="str">
        <f>VLOOKUP(C118,reference!$A$1:$E$310,4,FALSE)</f>
        <v>ALOR TIMUR</v>
      </c>
      <c r="I118" t="str">
        <f>VLOOKUP($D118,reference!$G$1:$H$25,2,FALSE)</f>
        <v>Hutan mangrove primer</v>
      </c>
      <c r="J118" t="str">
        <f>VLOOKUP($E118,reference!$G$1:$H$25,2,FALSE)</f>
        <v>Savanna / Padang rumput</v>
      </c>
      <c r="K118" t="str">
        <f t="shared" si="1"/>
        <v>Non Irigasi</v>
      </c>
      <c r="L118" t="s">
        <v>328</v>
      </c>
    </row>
    <row r="119" spans="1:12" x14ac:dyDescent="0.25">
      <c r="A119" s="1">
        <v>118</v>
      </c>
      <c r="B119" s="3">
        <v>14</v>
      </c>
      <c r="C119" s="1">
        <v>137</v>
      </c>
      <c r="D119" s="1">
        <v>2</v>
      </c>
      <c r="E119" s="1">
        <v>0</v>
      </c>
      <c r="F119" s="1">
        <v>0</v>
      </c>
      <c r="G119">
        <f>VLOOKUP(C119,reference!$A$1:$E$310,5,FALSE)</f>
        <v>5307063</v>
      </c>
      <c r="H119" t="str">
        <f>VLOOKUP(C119,reference!$A$1:$E$310,4,FALSE)</f>
        <v>LEMBUR</v>
      </c>
      <c r="I119" t="str">
        <f>VLOOKUP($D119,reference!$G$1:$H$25,2,FALSE)</f>
        <v>Hutan lahan kering sekunder / bekas tebangan</v>
      </c>
      <c r="J119" t="str">
        <f>VLOOKUP($E119,reference!$G$1:$H$25,2,FALSE)</f>
        <v>No data</v>
      </c>
      <c r="K119" t="str">
        <f t="shared" si="1"/>
        <v>Non Irigasi</v>
      </c>
      <c r="L119" t="s">
        <v>328</v>
      </c>
    </row>
    <row r="120" spans="1:12" x14ac:dyDescent="0.25">
      <c r="A120" s="1">
        <v>119</v>
      </c>
      <c r="B120" s="3">
        <v>153</v>
      </c>
      <c r="C120" s="1">
        <v>130</v>
      </c>
      <c r="D120" s="1">
        <v>14</v>
      </c>
      <c r="E120" s="1">
        <v>14</v>
      </c>
      <c r="F120" s="1">
        <v>0</v>
      </c>
      <c r="G120">
        <f>VLOOKUP(C120,reference!$A$1:$E$310,5,FALSE)</f>
        <v>5307041</v>
      </c>
      <c r="H120" t="str">
        <f>VLOOKUP(C120,reference!$A$1:$E$310,4,FALSE)</f>
        <v>ALOR TIMUR LAUT</v>
      </c>
      <c r="I120" t="str">
        <f>VLOOKUP($D120,reference!$G$1:$H$25,2,FALSE)</f>
        <v>Sawah</v>
      </c>
      <c r="J120" t="str">
        <f>VLOOKUP($E120,reference!$G$1:$H$25,2,FALSE)</f>
        <v>Sawah</v>
      </c>
      <c r="K120" t="str">
        <f t="shared" si="1"/>
        <v>Non Irigasi</v>
      </c>
      <c r="L120" t="s">
        <v>327</v>
      </c>
    </row>
    <row r="121" spans="1:12" x14ac:dyDescent="0.25">
      <c r="A121" s="1">
        <v>120</v>
      </c>
      <c r="B121" s="3">
        <v>15</v>
      </c>
      <c r="C121" s="1">
        <v>129</v>
      </c>
      <c r="D121" s="1">
        <v>2</v>
      </c>
      <c r="E121" s="1">
        <v>20</v>
      </c>
      <c r="F121" s="1">
        <v>0</v>
      </c>
      <c r="G121">
        <f>VLOOKUP(C121,reference!$A$1:$E$310,5,FALSE)</f>
        <v>5307040</v>
      </c>
      <c r="H121" t="str">
        <f>VLOOKUP(C121,reference!$A$1:$E$310,4,FALSE)</f>
        <v>ALOR TIMUR</v>
      </c>
      <c r="I121" t="str">
        <f>VLOOKUP($D121,reference!$G$1:$H$25,2,FALSE)</f>
        <v>Hutan lahan kering sekunder / bekas tebangan</v>
      </c>
      <c r="J121" t="str">
        <f>VLOOKUP($E121,reference!$G$1:$H$25,2,FALSE)</f>
        <v>Tubuh air</v>
      </c>
      <c r="K121" t="str">
        <f t="shared" si="1"/>
        <v>Non Irigasi</v>
      </c>
      <c r="L121" t="s">
        <v>328</v>
      </c>
    </row>
    <row r="122" spans="1:12" x14ac:dyDescent="0.25">
      <c r="A122" s="1">
        <v>121</v>
      </c>
      <c r="B122" s="3">
        <v>38</v>
      </c>
      <c r="C122" s="1">
        <v>129</v>
      </c>
      <c r="D122" s="1">
        <v>5</v>
      </c>
      <c r="E122" s="1">
        <v>20</v>
      </c>
      <c r="F122" s="1">
        <v>0</v>
      </c>
      <c r="G122">
        <f>VLOOKUP(C122,reference!$A$1:$E$310,5,FALSE)</f>
        <v>5307040</v>
      </c>
      <c r="H122" t="str">
        <f>VLOOKUP(C122,reference!$A$1:$E$310,4,FALSE)</f>
        <v>ALOR TIMUR</v>
      </c>
      <c r="I122" t="str">
        <f>VLOOKUP($D122,reference!$G$1:$H$25,2,FALSE)</f>
        <v>Hutan mangrove primer</v>
      </c>
      <c r="J122" t="str">
        <f>VLOOKUP($E122,reference!$G$1:$H$25,2,FALSE)</f>
        <v>Tubuh air</v>
      </c>
      <c r="K122" t="str">
        <f t="shared" si="1"/>
        <v>Non Irigasi</v>
      </c>
      <c r="L122" t="s">
        <v>328</v>
      </c>
    </row>
    <row r="123" spans="1:12" x14ac:dyDescent="0.25">
      <c r="A123" s="1">
        <v>122</v>
      </c>
      <c r="B123" s="3">
        <v>275</v>
      </c>
      <c r="C123" s="1">
        <v>129</v>
      </c>
      <c r="D123" s="1">
        <v>2</v>
      </c>
      <c r="E123" s="1">
        <v>16</v>
      </c>
      <c r="F123" s="1">
        <v>0</v>
      </c>
      <c r="G123">
        <f>VLOOKUP(C123,reference!$A$1:$E$310,5,FALSE)</f>
        <v>5307040</v>
      </c>
      <c r="H123" t="str">
        <f>VLOOKUP(C123,reference!$A$1:$E$310,4,FALSE)</f>
        <v>ALOR TIMUR</v>
      </c>
      <c r="I123" t="str">
        <f>VLOOKUP($D123,reference!$G$1:$H$25,2,FALSE)</f>
        <v>Hutan lahan kering sekunder / bekas tebangan</v>
      </c>
      <c r="J123" t="str">
        <f>VLOOKUP($E123,reference!$G$1:$H$25,2,FALSE)</f>
        <v>Pemukiman</v>
      </c>
      <c r="K123" t="str">
        <f t="shared" si="1"/>
        <v>Non Irigasi</v>
      </c>
      <c r="L123" t="s">
        <v>328</v>
      </c>
    </row>
    <row r="124" spans="1:12" x14ac:dyDescent="0.25">
      <c r="A124" s="1">
        <v>123</v>
      </c>
      <c r="B124" s="3">
        <v>9</v>
      </c>
      <c r="C124" s="1">
        <v>134</v>
      </c>
      <c r="D124" s="1">
        <v>0</v>
      </c>
      <c r="E124" s="1">
        <v>16</v>
      </c>
      <c r="F124" s="1">
        <v>0</v>
      </c>
      <c r="G124">
        <f>VLOOKUP(C124,reference!$A$1:$E$310,5,FALSE)</f>
        <v>5307060</v>
      </c>
      <c r="H124" t="str">
        <f>VLOOKUP(C124,reference!$A$1:$E$310,4,FALSE)</f>
        <v>ALOR BARAT LAUT</v>
      </c>
      <c r="I124" t="str">
        <f>VLOOKUP($D124,reference!$G$1:$H$25,2,FALSE)</f>
        <v>No data</v>
      </c>
      <c r="J124" t="str">
        <f>VLOOKUP($E124,reference!$G$1:$H$25,2,FALSE)</f>
        <v>Pemukiman</v>
      </c>
      <c r="K124" t="str">
        <f t="shared" si="1"/>
        <v>Non Irigasi</v>
      </c>
      <c r="L124" t="s">
        <v>327</v>
      </c>
    </row>
    <row r="125" spans="1:12" x14ac:dyDescent="0.25">
      <c r="A125" s="1">
        <v>124</v>
      </c>
      <c r="B125" s="3">
        <v>140</v>
      </c>
      <c r="C125" s="1">
        <v>130</v>
      </c>
      <c r="D125" s="1">
        <v>14</v>
      </c>
      <c r="E125" s="1">
        <v>11</v>
      </c>
      <c r="F125" s="1">
        <v>0</v>
      </c>
      <c r="G125">
        <f>VLOOKUP(C125,reference!$A$1:$E$310,5,FALSE)</f>
        <v>5307041</v>
      </c>
      <c r="H125" t="str">
        <f>VLOOKUP(C125,reference!$A$1:$E$310,4,FALSE)</f>
        <v>ALOR TIMUR LAUT</v>
      </c>
      <c r="I125" t="str">
        <f>VLOOKUP($D125,reference!$G$1:$H$25,2,FALSE)</f>
        <v>Sawah</v>
      </c>
      <c r="J125" t="str">
        <f>VLOOKUP($E125,reference!$G$1:$H$25,2,FALSE)</f>
        <v>Savanna / Padang rumput</v>
      </c>
      <c r="K125" t="str">
        <f t="shared" si="1"/>
        <v>Non Irigasi</v>
      </c>
      <c r="L125" t="s">
        <v>327</v>
      </c>
    </row>
    <row r="126" spans="1:12" x14ac:dyDescent="0.25">
      <c r="A126" s="1">
        <v>125</v>
      </c>
      <c r="B126" s="3">
        <v>38</v>
      </c>
      <c r="C126" s="1">
        <v>130</v>
      </c>
      <c r="D126" s="1">
        <v>14</v>
      </c>
      <c r="E126" s="1">
        <v>16</v>
      </c>
      <c r="F126" s="1">
        <v>0</v>
      </c>
      <c r="G126">
        <f>VLOOKUP(C126,reference!$A$1:$E$310,5,FALSE)</f>
        <v>5307041</v>
      </c>
      <c r="H126" t="str">
        <f>VLOOKUP(C126,reference!$A$1:$E$310,4,FALSE)</f>
        <v>ALOR TIMUR LAUT</v>
      </c>
      <c r="I126" t="str">
        <f>VLOOKUP($D126,reference!$G$1:$H$25,2,FALSE)</f>
        <v>Sawah</v>
      </c>
      <c r="J126" t="str">
        <f>VLOOKUP($E126,reference!$G$1:$H$25,2,FALSE)</f>
        <v>Pemukiman</v>
      </c>
      <c r="K126" t="str">
        <f t="shared" si="1"/>
        <v>Non Irigasi</v>
      </c>
      <c r="L126" t="s">
        <v>327</v>
      </c>
    </row>
    <row r="127" spans="1:12" x14ac:dyDescent="0.25">
      <c r="A127" s="1">
        <v>126</v>
      </c>
      <c r="B127" s="3">
        <v>83</v>
      </c>
      <c r="C127" s="1">
        <v>129</v>
      </c>
      <c r="D127" s="1">
        <v>11</v>
      </c>
      <c r="E127" s="1">
        <v>2</v>
      </c>
      <c r="F127" s="1">
        <v>0</v>
      </c>
      <c r="G127">
        <f>VLOOKUP(C127,reference!$A$1:$E$310,5,FALSE)</f>
        <v>5307040</v>
      </c>
      <c r="H127" t="str">
        <f>VLOOKUP(C127,reference!$A$1:$E$310,4,FALSE)</f>
        <v>ALOR TIMUR</v>
      </c>
      <c r="I127" t="str">
        <f>VLOOKUP($D127,reference!$G$1:$H$25,2,FALSE)</f>
        <v>Savanna / Padang rumput</v>
      </c>
      <c r="J127" t="str">
        <f>VLOOKUP($E127,reference!$G$1:$H$25,2,FALSE)</f>
        <v>Hutan lahan kering sekunder / bekas tebangan</v>
      </c>
      <c r="K127" t="str">
        <f t="shared" si="1"/>
        <v>Non Irigasi</v>
      </c>
      <c r="L127" t="s">
        <v>327</v>
      </c>
    </row>
    <row r="128" spans="1:12" x14ac:dyDescent="0.25">
      <c r="A128" s="1">
        <v>127</v>
      </c>
      <c r="B128" s="3">
        <v>4</v>
      </c>
      <c r="C128" s="1">
        <v>130</v>
      </c>
      <c r="D128" s="1">
        <v>14</v>
      </c>
      <c r="E128" s="1">
        <v>6</v>
      </c>
      <c r="F128" s="1">
        <v>0</v>
      </c>
      <c r="G128">
        <f>VLOOKUP(C128,reference!$A$1:$E$310,5,FALSE)</f>
        <v>5307041</v>
      </c>
      <c r="H128" t="str">
        <f>VLOOKUP(C128,reference!$A$1:$E$310,4,FALSE)</f>
        <v>ALOR TIMUR LAUT</v>
      </c>
      <c r="I128" t="str">
        <f>VLOOKUP($D128,reference!$G$1:$H$25,2,FALSE)</f>
        <v>Sawah</v>
      </c>
      <c r="J128" t="str">
        <f>VLOOKUP($E128,reference!$G$1:$H$25,2,FALSE)</f>
        <v>Hutan mangrove sekunder</v>
      </c>
      <c r="K128" t="str">
        <f t="shared" si="1"/>
        <v>Non Irigasi</v>
      </c>
      <c r="L128" t="s">
        <v>327</v>
      </c>
    </row>
    <row r="129" spans="1:12" x14ac:dyDescent="0.25">
      <c r="A129" s="1">
        <v>128</v>
      </c>
      <c r="B129" s="3">
        <v>5</v>
      </c>
      <c r="C129" s="1">
        <v>150</v>
      </c>
      <c r="D129" s="1">
        <v>16</v>
      </c>
      <c r="E129" s="1">
        <v>2</v>
      </c>
      <c r="F129" s="1">
        <v>0</v>
      </c>
      <c r="G129">
        <f>VLOOKUP(C129,reference!$A$1:$E$310,5,FALSE)</f>
        <v>5309020</v>
      </c>
      <c r="H129" t="str">
        <f>VLOOKUP(C129,reference!$A$1:$E$310,4,FALSE)</f>
        <v>TANJUNG BUNGA</v>
      </c>
      <c r="I129" t="str">
        <f>VLOOKUP($D129,reference!$G$1:$H$25,2,FALSE)</f>
        <v>Pemukiman</v>
      </c>
      <c r="J129" t="str">
        <f>VLOOKUP($E129,reference!$G$1:$H$25,2,FALSE)</f>
        <v>Hutan lahan kering sekunder / bekas tebangan</v>
      </c>
      <c r="K129" t="str">
        <f t="shared" si="1"/>
        <v>Non Irigasi</v>
      </c>
      <c r="L129" t="s">
        <v>327</v>
      </c>
    </row>
    <row r="130" spans="1:12" x14ac:dyDescent="0.25">
      <c r="A130" s="1">
        <v>129</v>
      </c>
      <c r="B130" s="3">
        <v>5</v>
      </c>
      <c r="C130" s="1">
        <v>137</v>
      </c>
      <c r="D130" s="1">
        <v>6</v>
      </c>
      <c r="E130" s="1">
        <v>16</v>
      </c>
      <c r="F130" s="1">
        <v>0</v>
      </c>
      <c r="G130">
        <f>VLOOKUP(C130,reference!$A$1:$E$310,5,FALSE)</f>
        <v>5307063</v>
      </c>
      <c r="H130" t="str">
        <f>VLOOKUP(C130,reference!$A$1:$E$310,4,FALSE)</f>
        <v>LEMBUR</v>
      </c>
      <c r="I130" t="str">
        <f>VLOOKUP($D130,reference!$G$1:$H$25,2,FALSE)</f>
        <v>Hutan mangrove sekunder</v>
      </c>
      <c r="J130" t="str">
        <f>VLOOKUP($E130,reference!$G$1:$H$25,2,FALSE)</f>
        <v>Pemukiman</v>
      </c>
      <c r="K130" t="str">
        <f t="shared" si="1"/>
        <v>Non Irigasi</v>
      </c>
      <c r="L130" t="s">
        <v>328</v>
      </c>
    </row>
    <row r="131" spans="1:12" x14ac:dyDescent="0.25">
      <c r="A131" s="1">
        <v>130</v>
      </c>
      <c r="B131" s="3">
        <v>59</v>
      </c>
      <c r="C131" s="1">
        <v>137</v>
      </c>
      <c r="D131" s="1">
        <v>14</v>
      </c>
      <c r="E131" s="1">
        <v>16</v>
      </c>
      <c r="F131" s="1">
        <v>0</v>
      </c>
      <c r="G131">
        <f>VLOOKUP(C131,reference!$A$1:$E$310,5,FALSE)</f>
        <v>5307063</v>
      </c>
      <c r="H131" t="str">
        <f>VLOOKUP(C131,reference!$A$1:$E$310,4,FALSE)</f>
        <v>LEMBUR</v>
      </c>
      <c r="I131" t="str">
        <f>VLOOKUP($D131,reference!$G$1:$H$25,2,FALSE)</f>
        <v>Sawah</v>
      </c>
      <c r="J131" t="str">
        <f>VLOOKUP($E131,reference!$G$1:$H$25,2,FALSE)</f>
        <v>Pemukiman</v>
      </c>
      <c r="K131" t="str">
        <f t="shared" ref="K131:K194" si="2">IF(F131=0,"Non Irigasi","Buffer Irigasi")</f>
        <v>Non Irigasi</v>
      </c>
      <c r="L131" t="s">
        <v>327</v>
      </c>
    </row>
    <row r="132" spans="1:12" x14ac:dyDescent="0.25">
      <c r="A132" s="1">
        <v>131</v>
      </c>
      <c r="B132" s="3">
        <v>2320</v>
      </c>
      <c r="C132" s="1">
        <v>130</v>
      </c>
      <c r="D132" s="1">
        <v>2</v>
      </c>
      <c r="E132" s="1">
        <v>11</v>
      </c>
      <c r="F132" s="1">
        <v>0</v>
      </c>
      <c r="G132">
        <f>VLOOKUP(C132,reference!$A$1:$E$310,5,FALSE)</f>
        <v>5307041</v>
      </c>
      <c r="H132" t="str">
        <f>VLOOKUP(C132,reference!$A$1:$E$310,4,FALSE)</f>
        <v>ALOR TIMUR LAUT</v>
      </c>
      <c r="I132" t="str">
        <f>VLOOKUP($D132,reference!$G$1:$H$25,2,FALSE)</f>
        <v>Hutan lahan kering sekunder / bekas tebangan</v>
      </c>
      <c r="J132" t="str">
        <f>VLOOKUP($E132,reference!$G$1:$H$25,2,FALSE)</f>
        <v>Savanna / Padang rumput</v>
      </c>
      <c r="K132" t="str">
        <f t="shared" si="2"/>
        <v>Non Irigasi</v>
      </c>
      <c r="L132" t="s">
        <v>328</v>
      </c>
    </row>
    <row r="133" spans="1:12" x14ac:dyDescent="0.25">
      <c r="A133" s="1">
        <v>132</v>
      </c>
      <c r="B133" s="3">
        <v>9</v>
      </c>
      <c r="C133" s="1">
        <v>150</v>
      </c>
      <c r="D133" s="1">
        <v>16</v>
      </c>
      <c r="E133" s="1">
        <v>9</v>
      </c>
      <c r="F133" s="1">
        <v>0</v>
      </c>
      <c r="G133">
        <f>VLOOKUP(C133,reference!$A$1:$E$310,5,FALSE)</f>
        <v>5309020</v>
      </c>
      <c r="H133" t="str">
        <f>VLOOKUP(C133,reference!$A$1:$E$310,4,FALSE)</f>
        <v>TANJUNG BUNGA</v>
      </c>
      <c r="I133" t="str">
        <f>VLOOKUP($D133,reference!$G$1:$H$25,2,FALSE)</f>
        <v>Pemukiman</v>
      </c>
      <c r="J133" t="str">
        <f>VLOOKUP($E133,reference!$G$1:$H$25,2,FALSE)</f>
        <v>Semak belukar</v>
      </c>
      <c r="K133" t="str">
        <f t="shared" si="2"/>
        <v>Non Irigasi</v>
      </c>
      <c r="L133" t="s">
        <v>327</v>
      </c>
    </row>
    <row r="134" spans="1:12" x14ac:dyDescent="0.25">
      <c r="A134" s="1">
        <v>133</v>
      </c>
      <c r="B134" s="3">
        <v>128</v>
      </c>
      <c r="C134" s="1">
        <v>137</v>
      </c>
      <c r="D134" s="1">
        <v>2</v>
      </c>
      <c r="E134" s="1">
        <v>16</v>
      </c>
      <c r="F134" s="1">
        <v>0</v>
      </c>
      <c r="G134">
        <f>VLOOKUP(C134,reference!$A$1:$E$310,5,FALSE)</f>
        <v>5307063</v>
      </c>
      <c r="H134" t="str">
        <f>VLOOKUP(C134,reference!$A$1:$E$310,4,FALSE)</f>
        <v>LEMBUR</v>
      </c>
      <c r="I134" t="str">
        <f>VLOOKUP($D134,reference!$G$1:$H$25,2,FALSE)</f>
        <v>Hutan lahan kering sekunder / bekas tebangan</v>
      </c>
      <c r="J134" t="str">
        <f>VLOOKUP($E134,reference!$G$1:$H$25,2,FALSE)</f>
        <v>Pemukiman</v>
      </c>
      <c r="K134" t="str">
        <f t="shared" si="2"/>
        <v>Non Irigasi</v>
      </c>
      <c r="L134" t="s">
        <v>328</v>
      </c>
    </row>
    <row r="135" spans="1:12" x14ac:dyDescent="0.25">
      <c r="A135" s="1">
        <v>134</v>
      </c>
      <c r="B135" s="3">
        <v>6</v>
      </c>
      <c r="C135" s="1">
        <v>129</v>
      </c>
      <c r="D135" s="1">
        <v>5</v>
      </c>
      <c r="E135" s="1">
        <v>2</v>
      </c>
      <c r="F135" s="1">
        <v>0</v>
      </c>
      <c r="G135">
        <f>VLOOKUP(C135,reference!$A$1:$E$310,5,FALSE)</f>
        <v>5307040</v>
      </c>
      <c r="H135" t="str">
        <f>VLOOKUP(C135,reference!$A$1:$E$310,4,FALSE)</f>
        <v>ALOR TIMUR</v>
      </c>
      <c r="I135" t="str">
        <f>VLOOKUP($D135,reference!$G$1:$H$25,2,FALSE)</f>
        <v>Hutan mangrove primer</v>
      </c>
      <c r="J135" t="str">
        <f>VLOOKUP($E135,reference!$G$1:$H$25,2,FALSE)</f>
        <v>Hutan lahan kering sekunder / bekas tebangan</v>
      </c>
      <c r="K135" t="str">
        <f t="shared" si="2"/>
        <v>Non Irigasi</v>
      </c>
      <c r="L135" t="s">
        <v>329</v>
      </c>
    </row>
    <row r="136" spans="1:12" x14ac:dyDescent="0.25">
      <c r="A136" s="1">
        <v>135</v>
      </c>
      <c r="B136" s="3">
        <v>1</v>
      </c>
      <c r="C136" s="1">
        <v>137</v>
      </c>
      <c r="D136" s="1">
        <v>9</v>
      </c>
      <c r="E136" s="1">
        <v>0</v>
      </c>
      <c r="F136" s="1">
        <v>0</v>
      </c>
      <c r="G136">
        <f>VLOOKUP(C136,reference!$A$1:$E$310,5,FALSE)</f>
        <v>5307063</v>
      </c>
      <c r="H136" t="str">
        <f>VLOOKUP(C136,reference!$A$1:$E$310,4,FALSE)</f>
        <v>LEMBUR</v>
      </c>
      <c r="I136" t="str">
        <f>VLOOKUP($D136,reference!$G$1:$H$25,2,FALSE)</f>
        <v>Semak belukar</v>
      </c>
      <c r="J136" t="str">
        <f>VLOOKUP($E136,reference!$G$1:$H$25,2,FALSE)</f>
        <v>No data</v>
      </c>
      <c r="K136" t="str">
        <f t="shared" si="2"/>
        <v>Non Irigasi</v>
      </c>
      <c r="L136" t="s">
        <v>327</v>
      </c>
    </row>
    <row r="137" spans="1:12" x14ac:dyDescent="0.25">
      <c r="A137" s="1">
        <v>136</v>
      </c>
      <c r="B137" s="3">
        <v>73</v>
      </c>
      <c r="C137" s="1">
        <v>137</v>
      </c>
      <c r="D137" s="1">
        <v>9</v>
      </c>
      <c r="E137" s="1">
        <v>16</v>
      </c>
      <c r="F137" s="1">
        <v>0</v>
      </c>
      <c r="G137">
        <f>VLOOKUP(C137,reference!$A$1:$E$310,5,FALSE)</f>
        <v>5307063</v>
      </c>
      <c r="H137" t="str">
        <f>VLOOKUP(C137,reference!$A$1:$E$310,4,FALSE)</f>
        <v>LEMBUR</v>
      </c>
      <c r="I137" t="str">
        <f>VLOOKUP($D137,reference!$G$1:$H$25,2,FALSE)</f>
        <v>Semak belukar</v>
      </c>
      <c r="J137" t="str">
        <f>VLOOKUP($E137,reference!$G$1:$H$25,2,FALSE)</f>
        <v>Pemukiman</v>
      </c>
      <c r="K137" t="str">
        <f t="shared" si="2"/>
        <v>Non Irigasi</v>
      </c>
      <c r="L137" t="s">
        <v>327</v>
      </c>
    </row>
    <row r="138" spans="1:12" x14ac:dyDescent="0.25">
      <c r="A138" s="1">
        <v>137</v>
      </c>
      <c r="B138" s="3">
        <v>319</v>
      </c>
      <c r="C138" s="1">
        <v>130</v>
      </c>
      <c r="D138" s="1">
        <v>2</v>
      </c>
      <c r="E138" s="1">
        <v>16</v>
      </c>
      <c r="F138" s="1">
        <v>0</v>
      </c>
      <c r="G138">
        <f>VLOOKUP(C138,reference!$A$1:$E$310,5,FALSE)</f>
        <v>5307041</v>
      </c>
      <c r="H138" t="str">
        <f>VLOOKUP(C138,reference!$A$1:$E$310,4,FALSE)</f>
        <v>ALOR TIMUR LAUT</v>
      </c>
      <c r="I138" t="str">
        <f>VLOOKUP($D138,reference!$G$1:$H$25,2,FALSE)</f>
        <v>Hutan lahan kering sekunder / bekas tebangan</v>
      </c>
      <c r="J138" t="str">
        <f>VLOOKUP($E138,reference!$G$1:$H$25,2,FALSE)</f>
        <v>Pemukiman</v>
      </c>
      <c r="K138" t="str">
        <f t="shared" si="2"/>
        <v>Non Irigasi</v>
      </c>
      <c r="L138" t="s">
        <v>328</v>
      </c>
    </row>
    <row r="139" spans="1:12" x14ac:dyDescent="0.25">
      <c r="A139" s="1">
        <v>138</v>
      </c>
      <c r="B139" s="3">
        <v>1515</v>
      </c>
      <c r="C139" s="1">
        <v>130</v>
      </c>
      <c r="D139" s="1">
        <v>9</v>
      </c>
      <c r="E139" s="1">
        <v>11</v>
      </c>
      <c r="F139" s="1">
        <v>0</v>
      </c>
      <c r="G139">
        <f>VLOOKUP(C139,reference!$A$1:$E$310,5,FALSE)</f>
        <v>5307041</v>
      </c>
      <c r="H139" t="str">
        <f>VLOOKUP(C139,reference!$A$1:$E$310,4,FALSE)</f>
        <v>ALOR TIMUR LAUT</v>
      </c>
      <c r="I139" t="str">
        <f>VLOOKUP($D139,reference!$G$1:$H$25,2,FALSE)</f>
        <v>Semak belukar</v>
      </c>
      <c r="J139" t="str">
        <f>VLOOKUP($E139,reference!$G$1:$H$25,2,FALSE)</f>
        <v>Savanna / Padang rumput</v>
      </c>
      <c r="K139" t="str">
        <f t="shared" si="2"/>
        <v>Non Irigasi</v>
      </c>
      <c r="L139" t="s">
        <v>327</v>
      </c>
    </row>
    <row r="140" spans="1:12" x14ac:dyDescent="0.25">
      <c r="A140" s="1">
        <v>139</v>
      </c>
      <c r="B140" s="3">
        <v>2</v>
      </c>
      <c r="C140" s="1">
        <v>129</v>
      </c>
      <c r="D140" s="1">
        <v>11</v>
      </c>
      <c r="E140" s="1">
        <v>20</v>
      </c>
      <c r="F140" s="1">
        <v>0</v>
      </c>
      <c r="G140">
        <f>VLOOKUP(C140,reference!$A$1:$E$310,5,FALSE)</f>
        <v>5307040</v>
      </c>
      <c r="H140" t="str">
        <f>VLOOKUP(C140,reference!$A$1:$E$310,4,FALSE)</f>
        <v>ALOR TIMUR</v>
      </c>
      <c r="I140" t="str">
        <f>VLOOKUP($D140,reference!$G$1:$H$25,2,FALSE)</f>
        <v>Savanna / Padang rumput</v>
      </c>
      <c r="J140" t="str">
        <f>VLOOKUP($E140,reference!$G$1:$H$25,2,FALSE)</f>
        <v>Tubuh air</v>
      </c>
      <c r="K140" t="str">
        <f t="shared" si="2"/>
        <v>Non Irigasi</v>
      </c>
      <c r="L140" t="s">
        <v>327</v>
      </c>
    </row>
    <row r="141" spans="1:12" x14ac:dyDescent="0.25">
      <c r="A141" s="1">
        <v>140</v>
      </c>
      <c r="B141" s="3">
        <v>10</v>
      </c>
      <c r="C141" s="1">
        <v>135</v>
      </c>
      <c r="D141" s="1">
        <v>0</v>
      </c>
      <c r="E141" s="1">
        <v>20</v>
      </c>
      <c r="F141" s="1">
        <v>0</v>
      </c>
      <c r="G141">
        <f>VLOOKUP(C141,reference!$A$1:$E$310,5,FALSE)</f>
        <v>5307061</v>
      </c>
      <c r="H141" t="str">
        <f>VLOOKUP(C141,reference!$A$1:$E$310,4,FALSE)</f>
        <v>ALOR TENGAH UTARA</v>
      </c>
      <c r="I141" t="str">
        <f>VLOOKUP($D141,reference!$G$1:$H$25,2,FALSE)</f>
        <v>No data</v>
      </c>
      <c r="J141" t="str">
        <f>VLOOKUP($E141,reference!$G$1:$H$25,2,FALSE)</f>
        <v>Tubuh air</v>
      </c>
      <c r="K141" t="str">
        <f t="shared" si="2"/>
        <v>Non Irigasi</v>
      </c>
      <c r="L141" t="s">
        <v>327</v>
      </c>
    </row>
    <row r="142" spans="1:12" x14ac:dyDescent="0.25">
      <c r="A142" s="1">
        <v>141</v>
      </c>
      <c r="B142" s="3">
        <v>282</v>
      </c>
      <c r="C142" s="1">
        <v>135</v>
      </c>
      <c r="D142" s="1">
        <v>16</v>
      </c>
      <c r="E142" s="1">
        <v>16</v>
      </c>
      <c r="F142" s="1">
        <v>0</v>
      </c>
      <c r="G142">
        <f>VLOOKUP(C142,reference!$A$1:$E$310,5,FALSE)</f>
        <v>5307061</v>
      </c>
      <c r="H142" t="str">
        <f>VLOOKUP(C142,reference!$A$1:$E$310,4,FALSE)</f>
        <v>ALOR TENGAH UTARA</v>
      </c>
      <c r="I142" t="str">
        <f>VLOOKUP($D142,reference!$G$1:$H$25,2,FALSE)</f>
        <v>Pemukiman</v>
      </c>
      <c r="J142" t="str">
        <f>VLOOKUP($E142,reference!$G$1:$H$25,2,FALSE)</f>
        <v>Pemukiman</v>
      </c>
      <c r="K142" t="str">
        <f t="shared" si="2"/>
        <v>Non Irigasi</v>
      </c>
      <c r="L142" t="s">
        <v>327</v>
      </c>
    </row>
    <row r="143" spans="1:12" x14ac:dyDescent="0.25">
      <c r="A143" s="1">
        <v>142</v>
      </c>
      <c r="B143" s="3">
        <v>1</v>
      </c>
      <c r="C143" s="1">
        <v>137</v>
      </c>
      <c r="D143" s="1">
        <v>0</v>
      </c>
      <c r="E143" s="1">
        <v>16</v>
      </c>
      <c r="F143" s="1">
        <v>0</v>
      </c>
      <c r="G143">
        <f>VLOOKUP(C143,reference!$A$1:$E$310,5,FALSE)</f>
        <v>5307063</v>
      </c>
      <c r="H143" t="str">
        <f>VLOOKUP(C143,reference!$A$1:$E$310,4,FALSE)</f>
        <v>LEMBUR</v>
      </c>
      <c r="I143" t="str">
        <f>VLOOKUP($D143,reference!$G$1:$H$25,2,FALSE)</f>
        <v>No data</v>
      </c>
      <c r="J143" t="str">
        <f>VLOOKUP($E143,reference!$G$1:$H$25,2,FALSE)</f>
        <v>Pemukiman</v>
      </c>
      <c r="K143" t="str">
        <f t="shared" si="2"/>
        <v>Non Irigasi</v>
      </c>
      <c r="L143" t="s">
        <v>327</v>
      </c>
    </row>
    <row r="144" spans="1:12" x14ac:dyDescent="0.25">
      <c r="A144" s="1">
        <v>143</v>
      </c>
      <c r="B144" s="3">
        <v>35</v>
      </c>
      <c r="C144" s="1">
        <v>135</v>
      </c>
      <c r="D144" s="1">
        <v>0</v>
      </c>
      <c r="E144" s="1">
        <v>0</v>
      </c>
      <c r="F144" s="1">
        <v>0</v>
      </c>
      <c r="G144">
        <f>VLOOKUP(C144,reference!$A$1:$E$310,5,FALSE)</f>
        <v>5307061</v>
      </c>
      <c r="H144" t="str">
        <f>VLOOKUP(C144,reference!$A$1:$E$310,4,FALSE)</f>
        <v>ALOR TENGAH UTARA</v>
      </c>
      <c r="I144" t="str">
        <f>VLOOKUP($D144,reference!$G$1:$H$25,2,FALSE)</f>
        <v>No data</v>
      </c>
      <c r="J144" t="str">
        <f>VLOOKUP($E144,reference!$G$1:$H$25,2,FALSE)</f>
        <v>No data</v>
      </c>
      <c r="K144" t="str">
        <f t="shared" si="2"/>
        <v>Non Irigasi</v>
      </c>
      <c r="L144" t="s">
        <v>327</v>
      </c>
    </row>
    <row r="145" spans="1:12" x14ac:dyDescent="0.25">
      <c r="A145" s="1">
        <v>144</v>
      </c>
      <c r="B145" s="3">
        <v>1</v>
      </c>
      <c r="C145" s="1">
        <v>130</v>
      </c>
      <c r="D145" s="1">
        <v>6</v>
      </c>
      <c r="E145" s="1">
        <v>14</v>
      </c>
      <c r="F145" s="1">
        <v>0</v>
      </c>
      <c r="G145">
        <f>VLOOKUP(C145,reference!$A$1:$E$310,5,FALSE)</f>
        <v>5307041</v>
      </c>
      <c r="H145" t="str">
        <f>VLOOKUP(C145,reference!$A$1:$E$310,4,FALSE)</f>
        <v>ALOR TIMUR LAUT</v>
      </c>
      <c r="I145" t="str">
        <f>VLOOKUP($D145,reference!$G$1:$H$25,2,FALSE)</f>
        <v>Hutan mangrove sekunder</v>
      </c>
      <c r="J145" t="str">
        <f>VLOOKUP($E145,reference!$G$1:$H$25,2,FALSE)</f>
        <v>Sawah</v>
      </c>
      <c r="K145" t="str">
        <f t="shared" si="2"/>
        <v>Non Irigasi</v>
      </c>
      <c r="L145" t="s">
        <v>328</v>
      </c>
    </row>
    <row r="146" spans="1:12" x14ac:dyDescent="0.25">
      <c r="A146" s="1">
        <v>145</v>
      </c>
      <c r="B146" s="3">
        <v>5</v>
      </c>
      <c r="C146" s="1">
        <v>137</v>
      </c>
      <c r="D146" s="1">
        <v>16</v>
      </c>
      <c r="E146" s="1">
        <v>16</v>
      </c>
      <c r="F146" s="1">
        <v>0</v>
      </c>
      <c r="G146">
        <f>VLOOKUP(C146,reference!$A$1:$E$310,5,FALSE)</f>
        <v>5307063</v>
      </c>
      <c r="H146" t="str">
        <f>VLOOKUP(C146,reference!$A$1:$E$310,4,FALSE)</f>
        <v>LEMBUR</v>
      </c>
      <c r="I146" t="str">
        <f>VLOOKUP($D146,reference!$G$1:$H$25,2,FALSE)</f>
        <v>Pemukiman</v>
      </c>
      <c r="J146" t="str">
        <f>VLOOKUP($E146,reference!$G$1:$H$25,2,FALSE)</f>
        <v>Pemukiman</v>
      </c>
      <c r="K146" t="str">
        <f t="shared" si="2"/>
        <v>Non Irigasi</v>
      </c>
      <c r="L146" t="s">
        <v>327</v>
      </c>
    </row>
    <row r="147" spans="1:12" x14ac:dyDescent="0.25">
      <c r="A147" s="1">
        <v>146</v>
      </c>
      <c r="B147" s="3">
        <v>1</v>
      </c>
      <c r="C147" s="1">
        <v>137</v>
      </c>
      <c r="D147" s="1">
        <v>14</v>
      </c>
      <c r="E147" s="1">
        <v>11</v>
      </c>
      <c r="F147" s="1">
        <v>0</v>
      </c>
      <c r="G147">
        <f>VLOOKUP(C147,reference!$A$1:$E$310,5,FALSE)</f>
        <v>5307063</v>
      </c>
      <c r="H147" t="str">
        <f>VLOOKUP(C147,reference!$A$1:$E$310,4,FALSE)</f>
        <v>LEMBUR</v>
      </c>
      <c r="I147" t="str">
        <f>VLOOKUP($D147,reference!$G$1:$H$25,2,FALSE)</f>
        <v>Sawah</v>
      </c>
      <c r="J147" t="str">
        <f>VLOOKUP($E147,reference!$G$1:$H$25,2,FALSE)</f>
        <v>Savanna / Padang rumput</v>
      </c>
      <c r="K147" t="str">
        <f t="shared" si="2"/>
        <v>Non Irigasi</v>
      </c>
      <c r="L147" t="s">
        <v>327</v>
      </c>
    </row>
    <row r="148" spans="1:12" x14ac:dyDescent="0.25">
      <c r="A148" s="1">
        <v>147</v>
      </c>
      <c r="B148" s="3">
        <v>1</v>
      </c>
      <c r="C148" s="1">
        <v>130</v>
      </c>
      <c r="D148" s="1">
        <v>0</v>
      </c>
      <c r="E148" s="1">
        <v>16</v>
      </c>
      <c r="F148" s="1">
        <v>0</v>
      </c>
      <c r="G148">
        <f>VLOOKUP(C148,reference!$A$1:$E$310,5,FALSE)</f>
        <v>5307041</v>
      </c>
      <c r="H148" t="str">
        <f>VLOOKUP(C148,reference!$A$1:$E$310,4,FALSE)</f>
        <v>ALOR TIMUR LAUT</v>
      </c>
      <c r="I148" t="str">
        <f>VLOOKUP($D148,reference!$G$1:$H$25,2,FALSE)</f>
        <v>No data</v>
      </c>
      <c r="J148" t="str">
        <f>VLOOKUP($E148,reference!$G$1:$H$25,2,FALSE)</f>
        <v>Pemukiman</v>
      </c>
      <c r="K148" t="str">
        <f t="shared" si="2"/>
        <v>Non Irigasi</v>
      </c>
      <c r="L148" t="s">
        <v>327</v>
      </c>
    </row>
    <row r="149" spans="1:12" x14ac:dyDescent="0.25">
      <c r="A149" s="1">
        <v>148</v>
      </c>
      <c r="B149" s="3">
        <v>1128</v>
      </c>
      <c r="C149" s="1">
        <v>137</v>
      </c>
      <c r="D149" s="1">
        <v>2</v>
      </c>
      <c r="E149" s="1">
        <v>13</v>
      </c>
      <c r="F149" s="1">
        <v>0</v>
      </c>
      <c r="G149">
        <f>VLOOKUP(C149,reference!$A$1:$E$310,5,FALSE)</f>
        <v>5307063</v>
      </c>
      <c r="H149" t="str">
        <f>VLOOKUP(C149,reference!$A$1:$E$310,4,FALSE)</f>
        <v>LEMBUR</v>
      </c>
      <c r="I149" t="str">
        <f>VLOOKUP($D149,reference!$G$1:$H$25,2,FALSE)</f>
        <v>Hutan lahan kering sekunder / bekas tebangan</v>
      </c>
      <c r="J149" t="str">
        <f>VLOOKUP($E149,reference!$G$1:$H$25,2,FALSE)</f>
        <v>Pertanian lahan kering  campur semak / kebun campur</v>
      </c>
      <c r="K149" t="str">
        <f t="shared" si="2"/>
        <v>Non Irigasi</v>
      </c>
      <c r="L149" t="s">
        <v>328</v>
      </c>
    </row>
    <row r="150" spans="1:12" x14ac:dyDescent="0.25">
      <c r="A150" s="1">
        <v>149</v>
      </c>
      <c r="B150" s="3">
        <v>40</v>
      </c>
      <c r="C150" s="1">
        <v>130</v>
      </c>
      <c r="D150" s="1">
        <v>9</v>
      </c>
      <c r="E150" s="1">
        <v>16</v>
      </c>
      <c r="F150" s="1">
        <v>0</v>
      </c>
      <c r="G150">
        <f>VLOOKUP(C150,reference!$A$1:$E$310,5,FALSE)</f>
        <v>5307041</v>
      </c>
      <c r="H150" t="str">
        <f>VLOOKUP(C150,reference!$A$1:$E$310,4,FALSE)</f>
        <v>ALOR TIMUR LAUT</v>
      </c>
      <c r="I150" t="str">
        <f>VLOOKUP($D150,reference!$G$1:$H$25,2,FALSE)</f>
        <v>Semak belukar</v>
      </c>
      <c r="J150" t="str">
        <f>VLOOKUP($E150,reference!$G$1:$H$25,2,FALSE)</f>
        <v>Pemukiman</v>
      </c>
      <c r="K150" t="str">
        <f t="shared" si="2"/>
        <v>Non Irigasi</v>
      </c>
      <c r="L150" t="s">
        <v>327</v>
      </c>
    </row>
    <row r="151" spans="1:12" x14ac:dyDescent="0.25">
      <c r="A151" s="1">
        <v>150</v>
      </c>
      <c r="B151" s="3">
        <v>17</v>
      </c>
      <c r="C151" s="1">
        <v>129</v>
      </c>
      <c r="D151" s="1">
        <v>9</v>
      </c>
      <c r="E151" s="1">
        <v>0</v>
      </c>
      <c r="F151" s="1">
        <v>0</v>
      </c>
      <c r="G151">
        <f>VLOOKUP(C151,reference!$A$1:$E$310,5,FALSE)</f>
        <v>5307040</v>
      </c>
      <c r="H151" t="str">
        <f>VLOOKUP(C151,reference!$A$1:$E$310,4,FALSE)</f>
        <v>ALOR TIMUR</v>
      </c>
      <c r="I151" t="str">
        <f>VLOOKUP($D151,reference!$G$1:$H$25,2,FALSE)</f>
        <v>Semak belukar</v>
      </c>
      <c r="J151" t="str">
        <f>VLOOKUP($E151,reference!$G$1:$H$25,2,FALSE)</f>
        <v>No data</v>
      </c>
      <c r="K151" t="str">
        <f t="shared" si="2"/>
        <v>Non Irigasi</v>
      </c>
      <c r="L151" t="s">
        <v>327</v>
      </c>
    </row>
    <row r="152" spans="1:12" x14ac:dyDescent="0.25">
      <c r="A152" s="1">
        <v>151</v>
      </c>
      <c r="B152" s="3">
        <v>6</v>
      </c>
      <c r="C152" s="1">
        <v>135</v>
      </c>
      <c r="D152" s="1">
        <v>9</v>
      </c>
      <c r="E152" s="1">
        <v>16</v>
      </c>
      <c r="F152" s="1">
        <v>0</v>
      </c>
      <c r="G152">
        <f>VLOOKUP(C152,reference!$A$1:$E$310,5,FALSE)</f>
        <v>5307061</v>
      </c>
      <c r="H152" t="str">
        <f>VLOOKUP(C152,reference!$A$1:$E$310,4,FALSE)</f>
        <v>ALOR TENGAH UTARA</v>
      </c>
      <c r="I152" t="str">
        <f>VLOOKUP($D152,reference!$G$1:$H$25,2,FALSE)</f>
        <v>Semak belukar</v>
      </c>
      <c r="J152" t="str">
        <f>VLOOKUP($E152,reference!$G$1:$H$25,2,FALSE)</f>
        <v>Pemukiman</v>
      </c>
      <c r="K152" t="str">
        <f t="shared" si="2"/>
        <v>Non Irigasi</v>
      </c>
      <c r="L152" t="s">
        <v>327</v>
      </c>
    </row>
    <row r="153" spans="1:12" x14ac:dyDescent="0.25">
      <c r="A153" s="1">
        <v>152</v>
      </c>
      <c r="B153" s="3">
        <v>5032</v>
      </c>
      <c r="C153" s="1">
        <v>129</v>
      </c>
      <c r="D153" s="1">
        <v>9</v>
      </c>
      <c r="E153" s="1">
        <v>11</v>
      </c>
      <c r="F153" s="1">
        <v>0</v>
      </c>
      <c r="G153">
        <f>VLOOKUP(C153,reference!$A$1:$E$310,5,FALSE)</f>
        <v>5307040</v>
      </c>
      <c r="H153" t="str">
        <f>VLOOKUP(C153,reference!$A$1:$E$310,4,FALSE)</f>
        <v>ALOR TIMUR</v>
      </c>
      <c r="I153" t="str">
        <f>VLOOKUP($D153,reference!$G$1:$H$25,2,FALSE)</f>
        <v>Semak belukar</v>
      </c>
      <c r="J153" t="str">
        <f>VLOOKUP($E153,reference!$G$1:$H$25,2,FALSE)</f>
        <v>Savanna / Padang rumput</v>
      </c>
      <c r="K153" t="str">
        <f t="shared" si="2"/>
        <v>Non Irigasi</v>
      </c>
      <c r="L153" t="s">
        <v>327</v>
      </c>
    </row>
    <row r="154" spans="1:12" x14ac:dyDescent="0.25">
      <c r="A154" s="1">
        <v>153</v>
      </c>
      <c r="B154" s="3">
        <v>12</v>
      </c>
      <c r="C154" s="1">
        <v>135</v>
      </c>
      <c r="D154" s="1">
        <v>16</v>
      </c>
      <c r="E154" s="1">
        <v>13</v>
      </c>
      <c r="F154" s="1">
        <v>0</v>
      </c>
      <c r="G154">
        <f>VLOOKUP(C154,reference!$A$1:$E$310,5,FALSE)</f>
        <v>5307061</v>
      </c>
      <c r="H154" t="str">
        <f>VLOOKUP(C154,reference!$A$1:$E$310,4,FALSE)</f>
        <v>ALOR TENGAH UTARA</v>
      </c>
      <c r="I154" t="str">
        <f>VLOOKUP($D154,reference!$G$1:$H$25,2,FALSE)</f>
        <v>Pemukiman</v>
      </c>
      <c r="J154" t="str">
        <f>VLOOKUP($E154,reference!$G$1:$H$25,2,FALSE)</f>
        <v>Pertanian lahan kering  campur semak / kebun campur</v>
      </c>
      <c r="K154" t="str">
        <f t="shared" si="2"/>
        <v>Non Irigasi</v>
      </c>
      <c r="L154" t="s">
        <v>327</v>
      </c>
    </row>
    <row r="155" spans="1:12" x14ac:dyDescent="0.25">
      <c r="A155" s="1">
        <v>154</v>
      </c>
      <c r="B155" s="3">
        <v>2463</v>
      </c>
      <c r="C155" s="1">
        <v>135</v>
      </c>
      <c r="D155" s="1">
        <v>2</v>
      </c>
      <c r="E155" s="1">
        <v>13</v>
      </c>
      <c r="F155" s="1">
        <v>0</v>
      </c>
      <c r="G155">
        <f>VLOOKUP(C155,reference!$A$1:$E$310,5,FALSE)</f>
        <v>5307061</v>
      </c>
      <c r="H155" t="str">
        <f>VLOOKUP(C155,reference!$A$1:$E$310,4,FALSE)</f>
        <v>ALOR TENGAH UTARA</v>
      </c>
      <c r="I155" t="str">
        <f>VLOOKUP($D155,reference!$G$1:$H$25,2,FALSE)</f>
        <v>Hutan lahan kering sekunder / bekas tebangan</v>
      </c>
      <c r="J155" t="str">
        <f>VLOOKUP($E155,reference!$G$1:$H$25,2,FALSE)</f>
        <v>Pertanian lahan kering  campur semak / kebun campur</v>
      </c>
      <c r="K155" t="str">
        <f t="shared" si="2"/>
        <v>Non Irigasi</v>
      </c>
      <c r="L155" t="s">
        <v>328</v>
      </c>
    </row>
    <row r="156" spans="1:12" x14ac:dyDescent="0.25">
      <c r="A156" s="1">
        <v>155</v>
      </c>
      <c r="B156" s="3">
        <v>693</v>
      </c>
      <c r="C156" s="1">
        <v>135</v>
      </c>
      <c r="D156" s="1">
        <v>9</v>
      </c>
      <c r="E156" s="1">
        <v>13</v>
      </c>
      <c r="F156" s="1">
        <v>0</v>
      </c>
      <c r="G156">
        <f>VLOOKUP(C156,reference!$A$1:$E$310,5,FALSE)</f>
        <v>5307061</v>
      </c>
      <c r="H156" t="str">
        <f>VLOOKUP(C156,reference!$A$1:$E$310,4,FALSE)</f>
        <v>ALOR TENGAH UTARA</v>
      </c>
      <c r="I156" t="str">
        <f>VLOOKUP($D156,reference!$G$1:$H$25,2,FALSE)</f>
        <v>Semak belukar</v>
      </c>
      <c r="J156" t="str">
        <f>VLOOKUP($E156,reference!$G$1:$H$25,2,FALSE)</f>
        <v>Pertanian lahan kering  campur semak / kebun campur</v>
      </c>
      <c r="K156" t="str">
        <f t="shared" si="2"/>
        <v>Non Irigasi</v>
      </c>
      <c r="L156" t="s">
        <v>327</v>
      </c>
    </row>
    <row r="157" spans="1:12" x14ac:dyDescent="0.25">
      <c r="A157" s="1">
        <v>156</v>
      </c>
      <c r="B157" s="3">
        <v>2</v>
      </c>
      <c r="C157" s="1">
        <v>137</v>
      </c>
      <c r="D157" s="1">
        <v>9</v>
      </c>
      <c r="E157" s="1">
        <v>13</v>
      </c>
      <c r="F157" s="1">
        <v>0</v>
      </c>
      <c r="G157">
        <f>VLOOKUP(C157,reference!$A$1:$E$310,5,FALSE)</f>
        <v>5307063</v>
      </c>
      <c r="H157" t="str">
        <f>VLOOKUP(C157,reference!$A$1:$E$310,4,FALSE)</f>
        <v>LEMBUR</v>
      </c>
      <c r="I157" t="str">
        <f>VLOOKUP($D157,reference!$G$1:$H$25,2,FALSE)</f>
        <v>Semak belukar</v>
      </c>
      <c r="J157" t="str">
        <f>VLOOKUP($E157,reference!$G$1:$H$25,2,FALSE)</f>
        <v>Pertanian lahan kering  campur semak / kebun campur</v>
      </c>
      <c r="K157" t="str">
        <f t="shared" si="2"/>
        <v>Non Irigasi</v>
      </c>
      <c r="L157" t="s">
        <v>327</v>
      </c>
    </row>
    <row r="158" spans="1:12" x14ac:dyDescent="0.25">
      <c r="A158" s="1">
        <v>157</v>
      </c>
      <c r="B158" s="3">
        <v>10</v>
      </c>
      <c r="C158" s="1">
        <v>130</v>
      </c>
      <c r="D158" s="1">
        <v>2</v>
      </c>
      <c r="E158" s="1">
        <v>14</v>
      </c>
      <c r="F158" s="1">
        <v>0</v>
      </c>
      <c r="G158">
        <f>VLOOKUP(C158,reference!$A$1:$E$310,5,FALSE)</f>
        <v>5307041</v>
      </c>
      <c r="H158" t="str">
        <f>VLOOKUP(C158,reference!$A$1:$E$310,4,FALSE)</f>
        <v>ALOR TIMUR LAUT</v>
      </c>
      <c r="I158" t="str">
        <f>VLOOKUP($D158,reference!$G$1:$H$25,2,FALSE)</f>
        <v>Hutan lahan kering sekunder / bekas tebangan</v>
      </c>
      <c r="J158" t="str">
        <f>VLOOKUP($E158,reference!$G$1:$H$25,2,FALSE)</f>
        <v>Sawah</v>
      </c>
      <c r="K158" t="str">
        <f t="shared" si="2"/>
        <v>Non Irigasi</v>
      </c>
      <c r="L158" t="s">
        <v>328</v>
      </c>
    </row>
    <row r="159" spans="1:12" x14ac:dyDescent="0.25">
      <c r="A159" s="1">
        <v>158</v>
      </c>
      <c r="B159" s="3">
        <v>5</v>
      </c>
      <c r="C159" s="1">
        <v>150</v>
      </c>
      <c r="D159" s="1">
        <v>16</v>
      </c>
      <c r="E159" s="1">
        <v>12</v>
      </c>
      <c r="F159" s="1">
        <v>0</v>
      </c>
      <c r="G159">
        <f>VLOOKUP(C159,reference!$A$1:$E$310,5,FALSE)</f>
        <v>5309020</v>
      </c>
      <c r="H159" t="str">
        <f>VLOOKUP(C159,reference!$A$1:$E$310,4,FALSE)</f>
        <v>TANJUNG BUNGA</v>
      </c>
      <c r="I159" t="str">
        <f>VLOOKUP($D159,reference!$G$1:$H$25,2,FALSE)</f>
        <v>Pemukiman</v>
      </c>
      <c r="J159" t="str">
        <f>VLOOKUP($E159,reference!$G$1:$H$25,2,FALSE)</f>
        <v>Pertanian lahan kering</v>
      </c>
      <c r="K159" t="str">
        <f t="shared" si="2"/>
        <v>Non Irigasi</v>
      </c>
      <c r="L159" t="s">
        <v>327</v>
      </c>
    </row>
    <row r="160" spans="1:12" x14ac:dyDescent="0.25">
      <c r="A160" s="1">
        <v>159</v>
      </c>
      <c r="B160" s="3">
        <v>3376</v>
      </c>
      <c r="C160" s="1">
        <v>146</v>
      </c>
      <c r="D160" s="1">
        <v>12</v>
      </c>
      <c r="E160" s="1">
        <v>12</v>
      </c>
      <c r="F160" s="1">
        <v>0</v>
      </c>
      <c r="G160">
        <f>VLOOKUP(C160,reference!$A$1:$E$310,5,FALSE)</f>
        <v>5308070</v>
      </c>
      <c r="H160" t="str">
        <f>VLOOKUP(C160,reference!$A$1:$E$310,4,FALSE)</f>
        <v>BUYASARI</v>
      </c>
      <c r="I160" t="str">
        <f>VLOOKUP($D160,reference!$G$1:$H$25,2,FALSE)</f>
        <v>Pertanian lahan kering</v>
      </c>
      <c r="J160" t="str">
        <f>VLOOKUP($E160,reference!$G$1:$H$25,2,FALSE)</f>
        <v>Pertanian lahan kering</v>
      </c>
      <c r="K160" t="str">
        <f t="shared" si="2"/>
        <v>Non Irigasi</v>
      </c>
      <c r="L160" t="s">
        <v>327</v>
      </c>
    </row>
    <row r="161" spans="1:12" x14ac:dyDescent="0.25">
      <c r="A161" s="1">
        <v>160</v>
      </c>
      <c r="B161" s="3">
        <v>5</v>
      </c>
      <c r="C161" s="1">
        <v>135</v>
      </c>
      <c r="D161" s="1">
        <v>0</v>
      </c>
      <c r="E161" s="1">
        <v>13</v>
      </c>
      <c r="F161" s="1">
        <v>0</v>
      </c>
      <c r="G161">
        <f>VLOOKUP(C161,reference!$A$1:$E$310,5,FALSE)</f>
        <v>5307061</v>
      </c>
      <c r="H161" t="str">
        <f>VLOOKUP(C161,reference!$A$1:$E$310,4,FALSE)</f>
        <v>ALOR TENGAH UTARA</v>
      </c>
      <c r="I161" t="str">
        <f>VLOOKUP($D161,reference!$G$1:$H$25,2,FALSE)</f>
        <v>No data</v>
      </c>
      <c r="J161" t="str">
        <f>VLOOKUP($E161,reference!$G$1:$H$25,2,FALSE)</f>
        <v>Pertanian lahan kering  campur semak / kebun campur</v>
      </c>
      <c r="K161" t="str">
        <f t="shared" si="2"/>
        <v>Non Irigasi</v>
      </c>
      <c r="L161" t="s">
        <v>327</v>
      </c>
    </row>
    <row r="162" spans="1:12" x14ac:dyDescent="0.25">
      <c r="A162" s="1">
        <v>161</v>
      </c>
      <c r="B162" s="3">
        <v>1</v>
      </c>
      <c r="C162" s="1">
        <v>130</v>
      </c>
      <c r="D162" s="1">
        <v>9</v>
      </c>
      <c r="E162" s="1">
        <v>0</v>
      </c>
      <c r="F162" s="1">
        <v>0</v>
      </c>
      <c r="G162">
        <f>VLOOKUP(C162,reference!$A$1:$E$310,5,FALSE)</f>
        <v>5307041</v>
      </c>
      <c r="H162" t="str">
        <f>VLOOKUP(C162,reference!$A$1:$E$310,4,FALSE)</f>
        <v>ALOR TIMUR LAUT</v>
      </c>
      <c r="I162" t="str">
        <f>VLOOKUP($D162,reference!$G$1:$H$25,2,FALSE)</f>
        <v>Semak belukar</v>
      </c>
      <c r="J162" t="str">
        <f>VLOOKUP($E162,reference!$G$1:$H$25,2,FALSE)</f>
        <v>No data</v>
      </c>
      <c r="K162" t="str">
        <f t="shared" si="2"/>
        <v>Non Irigasi</v>
      </c>
      <c r="L162" t="s">
        <v>327</v>
      </c>
    </row>
    <row r="163" spans="1:12" x14ac:dyDescent="0.25">
      <c r="A163" s="1">
        <v>162</v>
      </c>
      <c r="B163" s="3">
        <v>80</v>
      </c>
      <c r="C163" s="1">
        <v>150</v>
      </c>
      <c r="D163" s="1">
        <v>16</v>
      </c>
      <c r="E163" s="1">
        <v>16</v>
      </c>
      <c r="F163" s="1">
        <v>0</v>
      </c>
      <c r="G163">
        <f>VLOOKUP(C163,reference!$A$1:$E$310,5,FALSE)</f>
        <v>5309020</v>
      </c>
      <c r="H163" t="str">
        <f>VLOOKUP(C163,reference!$A$1:$E$310,4,FALSE)</f>
        <v>TANJUNG BUNGA</v>
      </c>
      <c r="I163" t="str">
        <f>VLOOKUP($D163,reference!$G$1:$H$25,2,FALSE)</f>
        <v>Pemukiman</v>
      </c>
      <c r="J163" t="str">
        <f>VLOOKUP($E163,reference!$G$1:$H$25,2,FALSE)</f>
        <v>Pemukiman</v>
      </c>
      <c r="K163" t="str">
        <f t="shared" si="2"/>
        <v>Non Irigasi</v>
      </c>
      <c r="L163" t="s">
        <v>327</v>
      </c>
    </row>
    <row r="164" spans="1:12" x14ac:dyDescent="0.25">
      <c r="A164" s="1">
        <v>163</v>
      </c>
      <c r="B164" s="3">
        <v>9</v>
      </c>
      <c r="C164" s="1">
        <v>146</v>
      </c>
      <c r="D164" s="1">
        <v>0</v>
      </c>
      <c r="E164" s="1">
        <v>16</v>
      </c>
      <c r="F164" s="1">
        <v>0</v>
      </c>
      <c r="G164">
        <f>VLOOKUP(C164,reference!$A$1:$E$310,5,FALSE)</f>
        <v>5308070</v>
      </c>
      <c r="H164" t="str">
        <f>VLOOKUP(C164,reference!$A$1:$E$310,4,FALSE)</f>
        <v>BUYASARI</v>
      </c>
      <c r="I164" t="str">
        <f>VLOOKUP($D164,reference!$G$1:$H$25,2,FALSE)</f>
        <v>No data</v>
      </c>
      <c r="J164" t="str">
        <f>VLOOKUP($E164,reference!$G$1:$H$25,2,FALSE)</f>
        <v>Pemukiman</v>
      </c>
      <c r="K164" t="str">
        <f t="shared" si="2"/>
        <v>Non Irigasi</v>
      </c>
      <c r="L164" t="s">
        <v>327</v>
      </c>
    </row>
    <row r="165" spans="1:12" x14ac:dyDescent="0.25">
      <c r="A165" s="1">
        <v>164</v>
      </c>
      <c r="B165" s="3">
        <v>17</v>
      </c>
      <c r="C165" s="1">
        <v>146</v>
      </c>
      <c r="D165" s="1">
        <v>9</v>
      </c>
      <c r="E165" s="1">
        <v>16</v>
      </c>
      <c r="F165" s="1">
        <v>0</v>
      </c>
      <c r="G165">
        <f>VLOOKUP(C165,reference!$A$1:$E$310,5,FALSE)</f>
        <v>5308070</v>
      </c>
      <c r="H165" t="str">
        <f>VLOOKUP(C165,reference!$A$1:$E$310,4,FALSE)</f>
        <v>BUYASARI</v>
      </c>
      <c r="I165" t="str">
        <f>VLOOKUP($D165,reference!$G$1:$H$25,2,FALSE)</f>
        <v>Semak belukar</v>
      </c>
      <c r="J165" t="str">
        <f>VLOOKUP($E165,reference!$G$1:$H$25,2,FALSE)</f>
        <v>Pemukiman</v>
      </c>
      <c r="K165" t="str">
        <f t="shared" si="2"/>
        <v>Non Irigasi</v>
      </c>
      <c r="L165" t="s">
        <v>327</v>
      </c>
    </row>
    <row r="166" spans="1:12" x14ac:dyDescent="0.25">
      <c r="A166" s="1">
        <v>165</v>
      </c>
      <c r="B166" s="3">
        <v>129</v>
      </c>
      <c r="C166" s="1">
        <v>146</v>
      </c>
      <c r="D166" s="1">
        <v>12</v>
      </c>
      <c r="E166" s="1">
        <v>16</v>
      </c>
      <c r="F166" s="1">
        <v>0</v>
      </c>
      <c r="G166">
        <f>VLOOKUP(C166,reference!$A$1:$E$310,5,FALSE)</f>
        <v>5308070</v>
      </c>
      <c r="H166" t="str">
        <f>VLOOKUP(C166,reference!$A$1:$E$310,4,FALSE)</f>
        <v>BUYASARI</v>
      </c>
      <c r="I166" t="str">
        <f>VLOOKUP($D166,reference!$G$1:$H$25,2,FALSE)</f>
        <v>Pertanian lahan kering</v>
      </c>
      <c r="J166" t="str">
        <f>VLOOKUP($E166,reference!$G$1:$H$25,2,FALSE)</f>
        <v>Pemukiman</v>
      </c>
      <c r="K166" t="str">
        <f t="shared" si="2"/>
        <v>Non Irigasi</v>
      </c>
      <c r="L166" t="s">
        <v>327</v>
      </c>
    </row>
    <row r="167" spans="1:12" x14ac:dyDescent="0.25">
      <c r="A167" s="1">
        <v>166</v>
      </c>
      <c r="B167" s="3">
        <v>239</v>
      </c>
      <c r="C167" s="1">
        <v>146</v>
      </c>
      <c r="D167" s="1">
        <v>16</v>
      </c>
      <c r="E167" s="1">
        <v>16</v>
      </c>
      <c r="F167" s="1">
        <v>0</v>
      </c>
      <c r="G167">
        <f>VLOOKUP(C167,reference!$A$1:$E$310,5,FALSE)</f>
        <v>5308070</v>
      </c>
      <c r="H167" t="str">
        <f>VLOOKUP(C167,reference!$A$1:$E$310,4,FALSE)</f>
        <v>BUYASARI</v>
      </c>
      <c r="I167" t="str">
        <f>VLOOKUP($D167,reference!$G$1:$H$25,2,FALSE)</f>
        <v>Pemukiman</v>
      </c>
      <c r="J167" t="str">
        <f>VLOOKUP($E167,reference!$G$1:$H$25,2,FALSE)</f>
        <v>Pemukiman</v>
      </c>
      <c r="K167" t="str">
        <f t="shared" si="2"/>
        <v>Non Irigasi</v>
      </c>
      <c r="L167" t="s">
        <v>327</v>
      </c>
    </row>
    <row r="168" spans="1:12" x14ac:dyDescent="0.25">
      <c r="A168" s="1">
        <v>167</v>
      </c>
      <c r="B168" s="3">
        <v>204</v>
      </c>
      <c r="C168" s="1">
        <v>130</v>
      </c>
      <c r="D168" s="1">
        <v>9</v>
      </c>
      <c r="E168" s="1">
        <v>2</v>
      </c>
      <c r="F168" s="1">
        <v>0</v>
      </c>
      <c r="G168">
        <f>VLOOKUP(C168,reference!$A$1:$E$310,5,FALSE)</f>
        <v>5307041</v>
      </c>
      <c r="H168" t="str">
        <f>VLOOKUP(C168,reference!$A$1:$E$310,4,FALSE)</f>
        <v>ALOR TIMUR LAUT</v>
      </c>
      <c r="I168" t="str">
        <f>VLOOKUP($D168,reference!$G$1:$H$25,2,FALSE)</f>
        <v>Semak belukar</v>
      </c>
      <c r="J168" t="str">
        <f>VLOOKUP($E168,reference!$G$1:$H$25,2,FALSE)</f>
        <v>Hutan lahan kering sekunder / bekas tebangan</v>
      </c>
      <c r="K168" t="str">
        <f t="shared" si="2"/>
        <v>Non Irigasi</v>
      </c>
      <c r="L168" t="s">
        <v>327</v>
      </c>
    </row>
    <row r="169" spans="1:12" x14ac:dyDescent="0.25">
      <c r="A169" s="1">
        <v>168</v>
      </c>
      <c r="B169" s="3">
        <v>9380</v>
      </c>
      <c r="C169" s="1">
        <v>130</v>
      </c>
      <c r="D169" s="1">
        <v>2</v>
      </c>
      <c r="E169" s="1">
        <v>2</v>
      </c>
      <c r="F169" s="1">
        <v>0</v>
      </c>
      <c r="G169">
        <f>VLOOKUP(C169,reference!$A$1:$E$310,5,FALSE)</f>
        <v>5307041</v>
      </c>
      <c r="H169" t="str">
        <f>VLOOKUP(C169,reference!$A$1:$E$310,4,FALSE)</f>
        <v>ALOR TIMUR LAUT</v>
      </c>
      <c r="I169" t="str">
        <f>VLOOKUP($D169,reference!$G$1:$H$25,2,FALSE)</f>
        <v>Hutan lahan kering sekunder / bekas tebangan</v>
      </c>
      <c r="J169" t="str">
        <f>VLOOKUP($E169,reference!$G$1:$H$25,2,FALSE)</f>
        <v>Hutan lahan kering sekunder / bekas tebangan</v>
      </c>
      <c r="K169" t="str">
        <f t="shared" si="2"/>
        <v>Non Irigasi</v>
      </c>
      <c r="L169" t="s">
        <v>327</v>
      </c>
    </row>
    <row r="170" spans="1:12" x14ac:dyDescent="0.25">
      <c r="A170" s="1">
        <v>169</v>
      </c>
      <c r="B170" s="3">
        <v>2339</v>
      </c>
      <c r="C170" s="1">
        <v>137</v>
      </c>
      <c r="D170" s="1">
        <v>2</v>
      </c>
      <c r="E170" s="1">
        <v>2</v>
      </c>
      <c r="F170" s="1">
        <v>0</v>
      </c>
      <c r="G170">
        <f>VLOOKUP(C170,reference!$A$1:$E$310,5,FALSE)</f>
        <v>5307063</v>
      </c>
      <c r="H170" t="str">
        <f>VLOOKUP(C170,reference!$A$1:$E$310,4,FALSE)</f>
        <v>LEMBUR</v>
      </c>
      <c r="I170" t="str">
        <f>VLOOKUP($D170,reference!$G$1:$H$25,2,FALSE)</f>
        <v>Hutan lahan kering sekunder / bekas tebangan</v>
      </c>
      <c r="J170" t="str">
        <f>VLOOKUP($E170,reference!$G$1:$H$25,2,FALSE)</f>
        <v>Hutan lahan kering sekunder / bekas tebangan</v>
      </c>
      <c r="K170" t="str">
        <f t="shared" si="2"/>
        <v>Non Irigasi</v>
      </c>
      <c r="L170" t="s">
        <v>327</v>
      </c>
    </row>
    <row r="171" spans="1:12" x14ac:dyDescent="0.25">
      <c r="A171" s="1">
        <v>170</v>
      </c>
      <c r="B171" s="3">
        <v>181</v>
      </c>
      <c r="C171" s="1">
        <v>130</v>
      </c>
      <c r="D171" s="1">
        <v>16</v>
      </c>
      <c r="E171" s="1">
        <v>16</v>
      </c>
      <c r="F171" s="1">
        <v>0</v>
      </c>
      <c r="G171">
        <f>VLOOKUP(C171,reference!$A$1:$E$310,5,FALSE)</f>
        <v>5307041</v>
      </c>
      <c r="H171" t="str">
        <f>VLOOKUP(C171,reference!$A$1:$E$310,4,FALSE)</f>
        <v>ALOR TIMUR LAUT</v>
      </c>
      <c r="I171" t="str">
        <f>VLOOKUP($D171,reference!$G$1:$H$25,2,FALSE)</f>
        <v>Pemukiman</v>
      </c>
      <c r="J171" t="str">
        <f>VLOOKUP($E171,reference!$G$1:$H$25,2,FALSE)</f>
        <v>Pemukiman</v>
      </c>
      <c r="K171" t="str">
        <f t="shared" si="2"/>
        <v>Non Irigasi</v>
      </c>
      <c r="L171" t="s">
        <v>327</v>
      </c>
    </row>
    <row r="172" spans="1:12" x14ac:dyDescent="0.25">
      <c r="A172" s="1">
        <v>171</v>
      </c>
      <c r="B172" s="3">
        <v>144</v>
      </c>
      <c r="C172" s="1">
        <v>129</v>
      </c>
      <c r="D172" s="1">
        <v>9</v>
      </c>
      <c r="E172" s="1">
        <v>2</v>
      </c>
      <c r="F172" s="1">
        <v>0</v>
      </c>
      <c r="G172">
        <f>VLOOKUP(C172,reference!$A$1:$E$310,5,FALSE)</f>
        <v>5307040</v>
      </c>
      <c r="H172" t="str">
        <f>VLOOKUP(C172,reference!$A$1:$E$310,4,FALSE)</f>
        <v>ALOR TIMUR</v>
      </c>
      <c r="I172" t="str">
        <f>VLOOKUP($D172,reference!$G$1:$H$25,2,FALSE)</f>
        <v>Semak belukar</v>
      </c>
      <c r="J172" t="str">
        <f>VLOOKUP($E172,reference!$G$1:$H$25,2,FALSE)</f>
        <v>Hutan lahan kering sekunder / bekas tebangan</v>
      </c>
      <c r="K172" t="str">
        <f t="shared" si="2"/>
        <v>Non Irigasi</v>
      </c>
      <c r="L172" t="s">
        <v>327</v>
      </c>
    </row>
    <row r="173" spans="1:12" x14ac:dyDescent="0.25">
      <c r="A173" s="1">
        <v>172</v>
      </c>
      <c r="B173" s="3">
        <v>33</v>
      </c>
      <c r="C173" s="1">
        <v>150</v>
      </c>
      <c r="D173" s="1">
        <v>18</v>
      </c>
      <c r="E173" s="1">
        <v>18</v>
      </c>
      <c r="F173" s="1">
        <v>0</v>
      </c>
      <c r="G173">
        <f>VLOOKUP(C173,reference!$A$1:$E$310,5,FALSE)</f>
        <v>5309020</v>
      </c>
      <c r="H173" t="str">
        <f>VLOOKUP(C173,reference!$A$1:$E$310,4,FALSE)</f>
        <v>TANJUNG BUNGA</v>
      </c>
      <c r="I173" t="str">
        <f>VLOOKUP($D173,reference!$G$1:$H$25,2,FALSE)</f>
        <v>Lahan terbuka</v>
      </c>
      <c r="J173" t="str">
        <f>VLOOKUP($E173,reference!$G$1:$H$25,2,FALSE)</f>
        <v>Lahan terbuka</v>
      </c>
      <c r="K173" t="str">
        <f t="shared" si="2"/>
        <v>Non Irigasi</v>
      </c>
      <c r="L173" t="s">
        <v>327</v>
      </c>
    </row>
    <row r="174" spans="1:12" x14ac:dyDescent="0.25">
      <c r="A174" s="1">
        <v>173</v>
      </c>
      <c r="B174" s="3">
        <v>27</v>
      </c>
      <c r="C174" s="1">
        <v>146</v>
      </c>
      <c r="D174" s="1">
        <v>0</v>
      </c>
      <c r="E174" s="1">
        <v>0</v>
      </c>
      <c r="F174" s="1">
        <v>0</v>
      </c>
      <c r="G174">
        <f>VLOOKUP(C174,reference!$A$1:$E$310,5,FALSE)</f>
        <v>5308070</v>
      </c>
      <c r="H174" t="str">
        <f>VLOOKUP(C174,reference!$A$1:$E$310,4,FALSE)</f>
        <v>BUYASARI</v>
      </c>
      <c r="I174" t="str">
        <f>VLOOKUP($D174,reference!$G$1:$H$25,2,FALSE)</f>
        <v>No data</v>
      </c>
      <c r="J174" t="str">
        <f>VLOOKUP($E174,reference!$G$1:$H$25,2,FALSE)</f>
        <v>No data</v>
      </c>
      <c r="K174" t="str">
        <f t="shared" si="2"/>
        <v>Non Irigasi</v>
      </c>
      <c r="L174" t="s">
        <v>327</v>
      </c>
    </row>
    <row r="175" spans="1:12" x14ac:dyDescent="0.25">
      <c r="A175" s="1">
        <v>174</v>
      </c>
      <c r="B175" s="3">
        <v>67</v>
      </c>
      <c r="C175" s="1">
        <v>146</v>
      </c>
      <c r="D175" s="1">
        <v>16</v>
      </c>
      <c r="E175" s="1">
        <v>12</v>
      </c>
      <c r="F175" s="1">
        <v>0</v>
      </c>
      <c r="G175">
        <f>VLOOKUP(C175,reference!$A$1:$E$310,5,FALSE)</f>
        <v>5308070</v>
      </c>
      <c r="H175" t="str">
        <f>VLOOKUP(C175,reference!$A$1:$E$310,4,FALSE)</f>
        <v>BUYASARI</v>
      </c>
      <c r="I175" t="str">
        <f>VLOOKUP($D175,reference!$G$1:$H$25,2,FALSE)</f>
        <v>Pemukiman</v>
      </c>
      <c r="J175" t="str">
        <f>VLOOKUP($E175,reference!$G$1:$H$25,2,FALSE)</f>
        <v>Pertanian lahan kering</v>
      </c>
      <c r="K175" t="str">
        <f t="shared" si="2"/>
        <v>Non Irigasi</v>
      </c>
      <c r="L175" t="s">
        <v>327</v>
      </c>
    </row>
    <row r="176" spans="1:12" x14ac:dyDescent="0.25">
      <c r="A176" s="1">
        <v>175</v>
      </c>
      <c r="B176" s="3">
        <v>1946</v>
      </c>
      <c r="C176" s="1">
        <v>135</v>
      </c>
      <c r="D176" s="1">
        <v>2</v>
      </c>
      <c r="E176" s="1">
        <v>11</v>
      </c>
      <c r="F176" s="1">
        <v>0</v>
      </c>
      <c r="G176">
        <f>VLOOKUP(C176,reference!$A$1:$E$310,5,FALSE)</f>
        <v>5307061</v>
      </c>
      <c r="H176" t="str">
        <f>VLOOKUP(C176,reference!$A$1:$E$310,4,FALSE)</f>
        <v>ALOR TENGAH UTARA</v>
      </c>
      <c r="I176" t="str">
        <f>VLOOKUP($D176,reference!$G$1:$H$25,2,FALSE)</f>
        <v>Hutan lahan kering sekunder / bekas tebangan</v>
      </c>
      <c r="J176" t="str">
        <f>VLOOKUP($E176,reference!$G$1:$H$25,2,FALSE)</f>
        <v>Savanna / Padang rumput</v>
      </c>
      <c r="K176" t="str">
        <f t="shared" si="2"/>
        <v>Non Irigasi</v>
      </c>
      <c r="L176" t="s">
        <v>328</v>
      </c>
    </row>
    <row r="177" spans="1:12" x14ac:dyDescent="0.25">
      <c r="A177" s="1">
        <v>176</v>
      </c>
      <c r="B177" s="3">
        <v>167</v>
      </c>
      <c r="C177" s="1">
        <v>135</v>
      </c>
      <c r="D177" s="1">
        <v>11</v>
      </c>
      <c r="E177" s="1">
        <v>11</v>
      </c>
      <c r="F177" s="1">
        <v>0</v>
      </c>
      <c r="G177">
        <f>VLOOKUP(C177,reference!$A$1:$E$310,5,FALSE)</f>
        <v>5307061</v>
      </c>
      <c r="H177" t="str">
        <f>VLOOKUP(C177,reference!$A$1:$E$310,4,FALSE)</f>
        <v>ALOR TENGAH UTARA</v>
      </c>
      <c r="I177" t="str">
        <f>VLOOKUP($D177,reference!$G$1:$H$25,2,FALSE)</f>
        <v>Savanna / Padang rumput</v>
      </c>
      <c r="J177" t="str">
        <f>VLOOKUP($E177,reference!$G$1:$H$25,2,FALSE)</f>
        <v>Savanna / Padang rumput</v>
      </c>
      <c r="K177" t="str">
        <f t="shared" si="2"/>
        <v>Non Irigasi</v>
      </c>
      <c r="L177" t="s">
        <v>327</v>
      </c>
    </row>
    <row r="178" spans="1:12" x14ac:dyDescent="0.25">
      <c r="A178" s="1">
        <v>177</v>
      </c>
      <c r="B178" s="3">
        <v>5</v>
      </c>
      <c r="C178" s="1">
        <v>146</v>
      </c>
      <c r="D178" s="1">
        <v>0</v>
      </c>
      <c r="E178" s="1">
        <v>12</v>
      </c>
      <c r="F178" s="1">
        <v>0</v>
      </c>
      <c r="G178">
        <f>VLOOKUP(C178,reference!$A$1:$E$310,5,FALSE)</f>
        <v>5308070</v>
      </c>
      <c r="H178" t="str">
        <f>VLOOKUP(C178,reference!$A$1:$E$310,4,FALSE)</f>
        <v>BUYASARI</v>
      </c>
      <c r="I178" t="str">
        <f>VLOOKUP($D178,reference!$G$1:$H$25,2,FALSE)</f>
        <v>No data</v>
      </c>
      <c r="J178" t="str">
        <f>VLOOKUP($E178,reference!$G$1:$H$25,2,FALSE)</f>
        <v>Pertanian lahan kering</v>
      </c>
      <c r="K178" t="str">
        <f t="shared" si="2"/>
        <v>Non Irigasi</v>
      </c>
      <c r="L178" t="s">
        <v>327</v>
      </c>
    </row>
    <row r="179" spans="1:12" x14ac:dyDescent="0.25">
      <c r="A179" s="1">
        <v>178</v>
      </c>
      <c r="B179" s="3">
        <v>148</v>
      </c>
      <c r="C179" s="1">
        <v>146</v>
      </c>
      <c r="D179" s="1">
        <v>9</v>
      </c>
      <c r="E179" s="1">
        <v>12</v>
      </c>
      <c r="F179" s="1">
        <v>0</v>
      </c>
      <c r="G179">
        <f>VLOOKUP(C179,reference!$A$1:$E$310,5,FALSE)</f>
        <v>5308070</v>
      </c>
      <c r="H179" t="str">
        <f>VLOOKUP(C179,reference!$A$1:$E$310,4,FALSE)</f>
        <v>BUYASARI</v>
      </c>
      <c r="I179" t="str">
        <f>VLOOKUP($D179,reference!$G$1:$H$25,2,FALSE)</f>
        <v>Semak belukar</v>
      </c>
      <c r="J179" t="str">
        <f>VLOOKUP($E179,reference!$G$1:$H$25,2,FALSE)</f>
        <v>Pertanian lahan kering</v>
      </c>
      <c r="K179" t="str">
        <f t="shared" si="2"/>
        <v>Non Irigasi</v>
      </c>
      <c r="L179" t="s">
        <v>327</v>
      </c>
    </row>
    <row r="180" spans="1:12" x14ac:dyDescent="0.25">
      <c r="A180" s="1">
        <v>179</v>
      </c>
      <c r="B180" s="3">
        <v>482</v>
      </c>
      <c r="C180" s="1">
        <v>146</v>
      </c>
      <c r="D180" s="1">
        <v>2</v>
      </c>
      <c r="E180" s="1">
        <v>1</v>
      </c>
      <c r="F180" s="1">
        <v>0</v>
      </c>
      <c r="G180">
        <f>VLOOKUP(C180,reference!$A$1:$E$310,5,FALSE)</f>
        <v>5308070</v>
      </c>
      <c r="H180" t="str">
        <f>VLOOKUP(C180,reference!$A$1:$E$310,4,FALSE)</f>
        <v>BUYASARI</v>
      </c>
      <c r="I180" t="str">
        <f>VLOOKUP($D180,reference!$G$1:$H$25,2,FALSE)</f>
        <v>Hutan lahan kering sekunder / bekas tebangan</v>
      </c>
      <c r="J180" t="str">
        <f>VLOOKUP($E180,reference!$G$1:$H$25,2,FALSE)</f>
        <v>Hutan lahan kering primer</v>
      </c>
      <c r="K180" t="str">
        <f t="shared" si="2"/>
        <v>Non Irigasi</v>
      </c>
      <c r="L180" t="s">
        <v>327</v>
      </c>
    </row>
    <row r="181" spans="1:12" x14ac:dyDescent="0.25">
      <c r="A181" s="1">
        <v>180</v>
      </c>
      <c r="B181" s="3">
        <v>1</v>
      </c>
      <c r="C181" s="1">
        <v>135</v>
      </c>
      <c r="D181" s="1">
        <v>0</v>
      </c>
      <c r="E181" s="1">
        <v>11</v>
      </c>
      <c r="F181" s="1">
        <v>0</v>
      </c>
      <c r="G181">
        <f>VLOOKUP(C181,reference!$A$1:$E$310,5,FALSE)</f>
        <v>5307061</v>
      </c>
      <c r="H181" t="str">
        <f>VLOOKUP(C181,reference!$A$1:$E$310,4,FALSE)</f>
        <v>ALOR TENGAH UTARA</v>
      </c>
      <c r="I181" t="str">
        <f>VLOOKUP($D181,reference!$G$1:$H$25,2,FALSE)</f>
        <v>No data</v>
      </c>
      <c r="J181" t="str">
        <f>VLOOKUP($E181,reference!$G$1:$H$25,2,FALSE)</f>
        <v>Savanna / Padang rumput</v>
      </c>
      <c r="K181" t="str">
        <f t="shared" si="2"/>
        <v>Non Irigasi</v>
      </c>
      <c r="L181" t="s">
        <v>327</v>
      </c>
    </row>
    <row r="182" spans="1:12" x14ac:dyDescent="0.25">
      <c r="A182" s="1">
        <v>181</v>
      </c>
      <c r="B182" s="3">
        <v>6</v>
      </c>
      <c r="C182" s="1">
        <v>129</v>
      </c>
      <c r="D182" s="1">
        <v>11</v>
      </c>
      <c r="E182" s="1">
        <v>5</v>
      </c>
      <c r="F182" s="1">
        <v>0</v>
      </c>
      <c r="G182">
        <f>VLOOKUP(C182,reference!$A$1:$E$310,5,FALSE)</f>
        <v>5307040</v>
      </c>
      <c r="H182" t="str">
        <f>VLOOKUP(C182,reference!$A$1:$E$310,4,FALSE)</f>
        <v>ALOR TIMUR</v>
      </c>
      <c r="I182" t="str">
        <f>VLOOKUP($D182,reference!$G$1:$H$25,2,FALSE)</f>
        <v>Savanna / Padang rumput</v>
      </c>
      <c r="J182" t="str">
        <f>VLOOKUP($E182,reference!$G$1:$H$25,2,FALSE)</f>
        <v>Hutan mangrove primer</v>
      </c>
      <c r="K182" t="str">
        <f t="shared" si="2"/>
        <v>Non Irigasi</v>
      </c>
      <c r="L182" t="s">
        <v>327</v>
      </c>
    </row>
    <row r="183" spans="1:12" x14ac:dyDescent="0.25">
      <c r="A183" s="1">
        <v>182</v>
      </c>
      <c r="B183" s="3">
        <v>3</v>
      </c>
      <c r="C183" s="1">
        <v>129</v>
      </c>
      <c r="D183" s="1">
        <v>13</v>
      </c>
      <c r="E183" s="1">
        <v>5</v>
      </c>
      <c r="F183" s="1">
        <v>0</v>
      </c>
      <c r="G183">
        <f>VLOOKUP(C183,reference!$A$1:$E$310,5,FALSE)</f>
        <v>5307040</v>
      </c>
      <c r="H183" t="str">
        <f>VLOOKUP(C183,reference!$A$1:$E$310,4,FALSE)</f>
        <v>ALOR TIMUR</v>
      </c>
      <c r="I183" t="str">
        <f>VLOOKUP($D183,reference!$G$1:$H$25,2,FALSE)</f>
        <v>Pertanian lahan kering  campur semak / kebun campur</v>
      </c>
      <c r="J183" t="str">
        <f>VLOOKUP($E183,reference!$G$1:$H$25,2,FALSE)</f>
        <v>Hutan mangrove primer</v>
      </c>
      <c r="K183" t="str">
        <f t="shared" si="2"/>
        <v>Non Irigasi</v>
      </c>
      <c r="L183" t="s">
        <v>327</v>
      </c>
    </row>
    <row r="184" spans="1:12" x14ac:dyDescent="0.25">
      <c r="A184" s="1">
        <v>183</v>
      </c>
      <c r="B184" s="3">
        <v>8</v>
      </c>
      <c r="C184" s="1">
        <v>146</v>
      </c>
      <c r="D184" s="1">
        <v>12</v>
      </c>
      <c r="E184" s="1">
        <v>1</v>
      </c>
      <c r="F184" s="1">
        <v>0</v>
      </c>
      <c r="G184">
        <f>VLOOKUP(C184,reference!$A$1:$E$310,5,FALSE)</f>
        <v>5308070</v>
      </c>
      <c r="H184" t="str">
        <f>VLOOKUP(C184,reference!$A$1:$E$310,4,FALSE)</f>
        <v>BUYASARI</v>
      </c>
      <c r="I184" t="str">
        <f>VLOOKUP($D184,reference!$G$1:$H$25,2,FALSE)</f>
        <v>Pertanian lahan kering</v>
      </c>
      <c r="J184" t="str">
        <f>VLOOKUP($E184,reference!$G$1:$H$25,2,FALSE)</f>
        <v>Hutan lahan kering primer</v>
      </c>
      <c r="K184" t="str">
        <f t="shared" si="2"/>
        <v>Non Irigasi</v>
      </c>
      <c r="L184" t="s">
        <v>327</v>
      </c>
    </row>
    <row r="185" spans="1:12" x14ac:dyDescent="0.25">
      <c r="A185" s="1">
        <v>184</v>
      </c>
      <c r="B185" s="3">
        <v>86</v>
      </c>
      <c r="C185" s="1">
        <v>129</v>
      </c>
      <c r="D185" s="1">
        <v>13</v>
      </c>
      <c r="E185" s="1">
        <v>13</v>
      </c>
      <c r="F185" s="1">
        <v>0</v>
      </c>
      <c r="G185">
        <f>VLOOKUP(C185,reference!$A$1:$E$310,5,FALSE)</f>
        <v>5307040</v>
      </c>
      <c r="H185" t="str">
        <f>VLOOKUP(C185,reference!$A$1:$E$310,4,FALSE)</f>
        <v>ALOR TIMUR</v>
      </c>
      <c r="I185" t="str">
        <f>VLOOKUP($D185,reference!$G$1:$H$25,2,FALSE)</f>
        <v>Pertanian lahan kering  campur semak / kebun campur</v>
      </c>
      <c r="J185" t="str">
        <f>VLOOKUP($E185,reference!$G$1:$H$25,2,FALSE)</f>
        <v>Pertanian lahan kering  campur semak / kebun campur</v>
      </c>
      <c r="K185" t="str">
        <f t="shared" si="2"/>
        <v>Non Irigasi</v>
      </c>
      <c r="L185" t="s">
        <v>327</v>
      </c>
    </row>
    <row r="186" spans="1:12" x14ac:dyDescent="0.25">
      <c r="A186" s="1">
        <v>185</v>
      </c>
      <c r="B186" s="3">
        <v>39</v>
      </c>
      <c r="C186" s="1">
        <v>150</v>
      </c>
      <c r="D186" s="1">
        <v>20</v>
      </c>
      <c r="E186" s="1">
        <v>20</v>
      </c>
      <c r="F186" s="1">
        <v>0</v>
      </c>
      <c r="G186">
        <f>VLOOKUP(C186,reference!$A$1:$E$310,5,FALSE)</f>
        <v>5309020</v>
      </c>
      <c r="H186" t="str">
        <f>VLOOKUP(C186,reference!$A$1:$E$310,4,FALSE)</f>
        <v>TANJUNG BUNGA</v>
      </c>
      <c r="I186" t="str">
        <f>VLOOKUP($D186,reference!$G$1:$H$25,2,FALSE)</f>
        <v>Tubuh air</v>
      </c>
      <c r="J186" t="str">
        <f>VLOOKUP($E186,reference!$G$1:$H$25,2,FALSE)</f>
        <v>Tubuh air</v>
      </c>
      <c r="K186" t="str">
        <f t="shared" si="2"/>
        <v>Non Irigasi</v>
      </c>
      <c r="L186" t="s">
        <v>327</v>
      </c>
    </row>
    <row r="187" spans="1:12" x14ac:dyDescent="0.25">
      <c r="A187" s="1">
        <v>186</v>
      </c>
      <c r="B187" s="3">
        <v>16</v>
      </c>
      <c r="C187" s="1">
        <v>150</v>
      </c>
      <c r="D187" s="1">
        <v>5</v>
      </c>
      <c r="E187" s="1">
        <v>12</v>
      </c>
      <c r="F187" s="1">
        <v>0</v>
      </c>
      <c r="G187">
        <f>VLOOKUP(C187,reference!$A$1:$E$310,5,FALSE)</f>
        <v>5309020</v>
      </c>
      <c r="H187" t="str">
        <f>VLOOKUP(C187,reference!$A$1:$E$310,4,FALSE)</f>
        <v>TANJUNG BUNGA</v>
      </c>
      <c r="I187" t="str">
        <f>VLOOKUP($D187,reference!$G$1:$H$25,2,FALSE)</f>
        <v>Hutan mangrove primer</v>
      </c>
      <c r="J187" t="str">
        <f>VLOOKUP($E187,reference!$G$1:$H$25,2,FALSE)</f>
        <v>Pertanian lahan kering</v>
      </c>
      <c r="K187" t="str">
        <f t="shared" si="2"/>
        <v>Non Irigasi</v>
      </c>
      <c r="L187" t="s">
        <v>328</v>
      </c>
    </row>
    <row r="188" spans="1:12" x14ac:dyDescent="0.25">
      <c r="A188" s="1">
        <v>187</v>
      </c>
      <c r="B188" s="3">
        <v>59</v>
      </c>
      <c r="C188" s="1">
        <v>146</v>
      </c>
      <c r="D188" s="1">
        <v>9</v>
      </c>
      <c r="E188" s="1">
        <v>1</v>
      </c>
      <c r="F188" s="1">
        <v>0</v>
      </c>
      <c r="G188">
        <f>VLOOKUP(C188,reference!$A$1:$E$310,5,FALSE)</f>
        <v>5308070</v>
      </c>
      <c r="H188" t="str">
        <f>VLOOKUP(C188,reference!$A$1:$E$310,4,FALSE)</f>
        <v>BUYASARI</v>
      </c>
      <c r="I188" t="str">
        <f>VLOOKUP($D188,reference!$G$1:$H$25,2,FALSE)</f>
        <v>Semak belukar</v>
      </c>
      <c r="J188" t="str">
        <f>VLOOKUP($E188,reference!$G$1:$H$25,2,FALSE)</f>
        <v>Hutan lahan kering primer</v>
      </c>
      <c r="K188" t="str">
        <f t="shared" si="2"/>
        <v>Non Irigasi</v>
      </c>
      <c r="L188" t="s">
        <v>327</v>
      </c>
    </row>
    <row r="189" spans="1:12" x14ac:dyDescent="0.25">
      <c r="A189" s="1">
        <v>188</v>
      </c>
      <c r="B189" s="3">
        <v>85</v>
      </c>
      <c r="C189" s="1">
        <v>121</v>
      </c>
      <c r="D189" s="1">
        <v>0</v>
      </c>
      <c r="E189" s="1">
        <v>0</v>
      </c>
      <c r="F189" s="1">
        <v>0</v>
      </c>
      <c r="G189">
        <f>VLOOKUP(C189,reference!$A$1:$E$310,5,FALSE)</f>
        <v>5307010</v>
      </c>
      <c r="H189" t="str">
        <f>VLOOKUP(C189,reference!$A$1:$E$310,4,FALSE)</f>
        <v>PANTAR</v>
      </c>
      <c r="I189" t="str">
        <f>VLOOKUP($D189,reference!$G$1:$H$25,2,FALSE)</f>
        <v>No data</v>
      </c>
      <c r="J189" t="str">
        <f>VLOOKUP($E189,reference!$G$1:$H$25,2,FALSE)</f>
        <v>No data</v>
      </c>
      <c r="K189" t="str">
        <f t="shared" si="2"/>
        <v>Non Irigasi</v>
      </c>
      <c r="L189" t="s">
        <v>327</v>
      </c>
    </row>
    <row r="190" spans="1:12" x14ac:dyDescent="0.25">
      <c r="A190" s="1">
        <v>189</v>
      </c>
      <c r="B190" s="3">
        <v>28</v>
      </c>
      <c r="C190" s="1">
        <v>121</v>
      </c>
      <c r="D190" s="1">
        <v>9</v>
      </c>
      <c r="E190" s="1">
        <v>0</v>
      </c>
      <c r="F190" s="1">
        <v>0</v>
      </c>
      <c r="G190">
        <f>VLOOKUP(C190,reference!$A$1:$E$310,5,FALSE)</f>
        <v>5307010</v>
      </c>
      <c r="H190" t="str">
        <f>VLOOKUP(C190,reference!$A$1:$E$310,4,FALSE)</f>
        <v>PANTAR</v>
      </c>
      <c r="I190" t="str">
        <f>VLOOKUP($D190,reference!$G$1:$H$25,2,FALSE)</f>
        <v>Semak belukar</v>
      </c>
      <c r="J190" t="str">
        <f>VLOOKUP($E190,reference!$G$1:$H$25,2,FALSE)</f>
        <v>No data</v>
      </c>
      <c r="K190" t="str">
        <f t="shared" si="2"/>
        <v>Non Irigasi</v>
      </c>
      <c r="L190" t="s">
        <v>327</v>
      </c>
    </row>
    <row r="191" spans="1:12" x14ac:dyDescent="0.25">
      <c r="A191" s="1">
        <v>190</v>
      </c>
      <c r="B191" s="3">
        <v>143</v>
      </c>
      <c r="C191" s="1">
        <v>121</v>
      </c>
      <c r="D191" s="1">
        <v>9</v>
      </c>
      <c r="E191" s="1">
        <v>16</v>
      </c>
      <c r="F191" s="1">
        <v>0</v>
      </c>
      <c r="G191">
        <f>VLOOKUP(C191,reference!$A$1:$E$310,5,FALSE)</f>
        <v>5307010</v>
      </c>
      <c r="H191" t="str">
        <f>VLOOKUP(C191,reference!$A$1:$E$310,4,FALSE)</f>
        <v>PANTAR</v>
      </c>
      <c r="I191" t="str">
        <f>VLOOKUP($D191,reference!$G$1:$H$25,2,FALSE)</f>
        <v>Semak belukar</v>
      </c>
      <c r="J191" t="str">
        <f>VLOOKUP($E191,reference!$G$1:$H$25,2,FALSE)</f>
        <v>Pemukiman</v>
      </c>
      <c r="K191" t="str">
        <f t="shared" si="2"/>
        <v>Non Irigasi</v>
      </c>
      <c r="L191" t="s">
        <v>327</v>
      </c>
    </row>
    <row r="192" spans="1:12" x14ac:dyDescent="0.25">
      <c r="A192" s="1">
        <v>191</v>
      </c>
      <c r="B192" s="3">
        <v>17</v>
      </c>
      <c r="C192" s="1">
        <v>121</v>
      </c>
      <c r="D192" s="1">
        <v>0</v>
      </c>
      <c r="E192" s="1">
        <v>16</v>
      </c>
      <c r="F192" s="1">
        <v>0</v>
      </c>
      <c r="G192">
        <f>VLOOKUP(C192,reference!$A$1:$E$310,5,FALSE)</f>
        <v>5307010</v>
      </c>
      <c r="H192" t="str">
        <f>VLOOKUP(C192,reference!$A$1:$E$310,4,FALSE)</f>
        <v>PANTAR</v>
      </c>
      <c r="I192" t="str">
        <f>VLOOKUP($D192,reference!$G$1:$H$25,2,FALSE)</f>
        <v>No data</v>
      </c>
      <c r="J192" t="str">
        <f>VLOOKUP($E192,reference!$G$1:$H$25,2,FALSE)</f>
        <v>Pemukiman</v>
      </c>
      <c r="K192" t="str">
        <f t="shared" si="2"/>
        <v>Non Irigasi</v>
      </c>
      <c r="L192" t="s">
        <v>327</v>
      </c>
    </row>
    <row r="193" spans="1:12" x14ac:dyDescent="0.25">
      <c r="A193" s="1">
        <v>192</v>
      </c>
      <c r="B193" s="3">
        <v>4</v>
      </c>
      <c r="C193" s="1">
        <v>135</v>
      </c>
      <c r="D193" s="1">
        <v>11</v>
      </c>
      <c r="E193" s="1">
        <v>13</v>
      </c>
      <c r="F193" s="1">
        <v>0</v>
      </c>
      <c r="G193">
        <f>VLOOKUP(C193,reference!$A$1:$E$310,5,FALSE)</f>
        <v>5307061</v>
      </c>
      <c r="H193" t="str">
        <f>VLOOKUP(C193,reference!$A$1:$E$310,4,FALSE)</f>
        <v>ALOR TENGAH UTARA</v>
      </c>
      <c r="I193" t="str">
        <f>VLOOKUP($D193,reference!$G$1:$H$25,2,FALSE)</f>
        <v>Savanna / Padang rumput</v>
      </c>
      <c r="J193" t="str">
        <f>VLOOKUP($E193,reference!$G$1:$H$25,2,FALSE)</f>
        <v>Pertanian lahan kering  campur semak / kebun campur</v>
      </c>
      <c r="K193" t="str">
        <f t="shared" si="2"/>
        <v>Non Irigasi</v>
      </c>
      <c r="L193" t="s">
        <v>327</v>
      </c>
    </row>
    <row r="194" spans="1:12" x14ac:dyDescent="0.25">
      <c r="A194" s="1">
        <v>193</v>
      </c>
      <c r="B194" s="3">
        <v>53</v>
      </c>
      <c r="C194" s="1">
        <v>130</v>
      </c>
      <c r="D194" s="1">
        <v>9</v>
      </c>
      <c r="E194" s="1">
        <v>9</v>
      </c>
      <c r="F194" s="1">
        <v>0</v>
      </c>
      <c r="G194">
        <f>VLOOKUP(C194,reference!$A$1:$E$310,5,FALSE)</f>
        <v>5307041</v>
      </c>
      <c r="H194" t="str">
        <f>VLOOKUP(C194,reference!$A$1:$E$310,4,FALSE)</f>
        <v>ALOR TIMUR LAUT</v>
      </c>
      <c r="I194" t="str">
        <f>VLOOKUP($D194,reference!$G$1:$H$25,2,FALSE)</f>
        <v>Semak belukar</v>
      </c>
      <c r="J194" t="str">
        <f>VLOOKUP($E194,reference!$G$1:$H$25,2,FALSE)</f>
        <v>Semak belukar</v>
      </c>
      <c r="K194" t="str">
        <f t="shared" si="2"/>
        <v>Non Irigasi</v>
      </c>
      <c r="L194" t="s">
        <v>327</v>
      </c>
    </row>
    <row r="195" spans="1:12" x14ac:dyDescent="0.25">
      <c r="A195" s="1">
        <v>194</v>
      </c>
      <c r="B195" s="3">
        <v>2899</v>
      </c>
      <c r="C195" s="1">
        <v>130</v>
      </c>
      <c r="D195" s="1">
        <v>2</v>
      </c>
      <c r="E195" s="1">
        <v>9</v>
      </c>
      <c r="F195" s="1">
        <v>0</v>
      </c>
      <c r="G195">
        <f>VLOOKUP(C195,reference!$A$1:$E$310,5,FALSE)</f>
        <v>5307041</v>
      </c>
      <c r="H195" t="str">
        <f>VLOOKUP(C195,reference!$A$1:$E$310,4,FALSE)</f>
        <v>ALOR TIMUR LAUT</v>
      </c>
      <c r="I195" t="str">
        <f>VLOOKUP($D195,reference!$G$1:$H$25,2,FALSE)</f>
        <v>Hutan lahan kering sekunder / bekas tebangan</v>
      </c>
      <c r="J195" t="str">
        <f>VLOOKUP($E195,reference!$G$1:$H$25,2,FALSE)</f>
        <v>Semak belukar</v>
      </c>
      <c r="K195" t="str">
        <f t="shared" ref="K195:K258" si="3">IF(F195=0,"Non Irigasi","Buffer Irigasi")</f>
        <v>Non Irigasi</v>
      </c>
      <c r="L195" t="s">
        <v>328</v>
      </c>
    </row>
    <row r="196" spans="1:12" x14ac:dyDescent="0.25">
      <c r="A196" s="1">
        <v>195</v>
      </c>
      <c r="B196" s="3">
        <v>2</v>
      </c>
      <c r="C196" s="1">
        <v>150</v>
      </c>
      <c r="D196" s="1">
        <v>20</v>
      </c>
      <c r="E196" s="1">
        <v>12</v>
      </c>
      <c r="F196" s="1">
        <v>0</v>
      </c>
      <c r="G196">
        <f>VLOOKUP(C196,reference!$A$1:$E$310,5,FALSE)</f>
        <v>5309020</v>
      </c>
      <c r="H196" t="str">
        <f>VLOOKUP(C196,reference!$A$1:$E$310,4,FALSE)</f>
        <v>TANJUNG BUNGA</v>
      </c>
      <c r="I196" t="str">
        <f>VLOOKUP($D196,reference!$G$1:$H$25,2,FALSE)</f>
        <v>Tubuh air</v>
      </c>
      <c r="J196" t="str">
        <f>VLOOKUP($E196,reference!$G$1:$H$25,2,FALSE)</f>
        <v>Pertanian lahan kering</v>
      </c>
      <c r="K196" t="str">
        <f t="shared" si="3"/>
        <v>Non Irigasi</v>
      </c>
      <c r="L196" t="s">
        <v>327</v>
      </c>
    </row>
    <row r="197" spans="1:12" x14ac:dyDescent="0.25">
      <c r="A197" s="1">
        <v>196</v>
      </c>
      <c r="B197" s="3">
        <v>103</v>
      </c>
      <c r="C197" s="1">
        <v>146</v>
      </c>
      <c r="D197" s="1">
        <v>2</v>
      </c>
      <c r="E197" s="1">
        <v>12</v>
      </c>
      <c r="F197" s="1">
        <v>0</v>
      </c>
      <c r="G197">
        <f>VLOOKUP(C197,reference!$A$1:$E$310,5,FALSE)</f>
        <v>5308070</v>
      </c>
      <c r="H197" t="str">
        <f>VLOOKUP(C197,reference!$A$1:$E$310,4,FALSE)</f>
        <v>BUYASARI</v>
      </c>
      <c r="I197" t="str">
        <f>VLOOKUP($D197,reference!$G$1:$H$25,2,FALSE)</f>
        <v>Hutan lahan kering sekunder / bekas tebangan</v>
      </c>
      <c r="J197" t="str">
        <f>VLOOKUP($E197,reference!$G$1:$H$25,2,FALSE)</f>
        <v>Pertanian lahan kering</v>
      </c>
      <c r="K197" t="str">
        <f t="shared" si="3"/>
        <v>Non Irigasi</v>
      </c>
      <c r="L197" t="s">
        <v>328</v>
      </c>
    </row>
    <row r="198" spans="1:12" x14ac:dyDescent="0.25">
      <c r="A198" s="1">
        <v>197</v>
      </c>
      <c r="B198" s="3">
        <v>1282</v>
      </c>
      <c r="C198" s="1">
        <v>121</v>
      </c>
      <c r="D198" s="1">
        <v>9</v>
      </c>
      <c r="E198" s="1">
        <v>13</v>
      </c>
      <c r="F198" s="1">
        <v>0</v>
      </c>
      <c r="G198">
        <f>VLOOKUP(C198,reference!$A$1:$E$310,5,FALSE)</f>
        <v>5307010</v>
      </c>
      <c r="H198" t="str">
        <f>VLOOKUP(C198,reference!$A$1:$E$310,4,FALSE)</f>
        <v>PANTAR</v>
      </c>
      <c r="I198" t="str">
        <f>VLOOKUP($D198,reference!$G$1:$H$25,2,FALSE)</f>
        <v>Semak belukar</v>
      </c>
      <c r="J198" t="str">
        <f>VLOOKUP($E198,reference!$G$1:$H$25,2,FALSE)</f>
        <v>Pertanian lahan kering  campur semak / kebun campur</v>
      </c>
      <c r="K198" t="str">
        <f t="shared" si="3"/>
        <v>Non Irigasi</v>
      </c>
      <c r="L198" t="s">
        <v>327</v>
      </c>
    </row>
    <row r="199" spans="1:12" x14ac:dyDescent="0.25">
      <c r="A199" s="1">
        <v>198</v>
      </c>
      <c r="B199" s="3">
        <v>10</v>
      </c>
      <c r="C199" s="1">
        <v>121</v>
      </c>
      <c r="D199" s="1">
        <v>0</v>
      </c>
      <c r="E199" s="1">
        <v>13</v>
      </c>
      <c r="F199" s="1">
        <v>0</v>
      </c>
      <c r="G199">
        <f>VLOOKUP(C199,reference!$A$1:$E$310,5,FALSE)</f>
        <v>5307010</v>
      </c>
      <c r="H199" t="str">
        <f>VLOOKUP(C199,reference!$A$1:$E$310,4,FALSE)</f>
        <v>PANTAR</v>
      </c>
      <c r="I199" t="str">
        <f>VLOOKUP($D199,reference!$G$1:$H$25,2,FALSE)</f>
        <v>No data</v>
      </c>
      <c r="J199" t="str">
        <f>VLOOKUP($E199,reference!$G$1:$H$25,2,FALSE)</f>
        <v>Pertanian lahan kering  campur semak / kebun campur</v>
      </c>
      <c r="K199" t="str">
        <f t="shared" si="3"/>
        <v>Non Irigasi</v>
      </c>
      <c r="L199" t="s">
        <v>327</v>
      </c>
    </row>
    <row r="200" spans="1:12" x14ac:dyDescent="0.25">
      <c r="A200" s="1">
        <v>199</v>
      </c>
      <c r="B200" s="3">
        <v>202</v>
      </c>
      <c r="C200" s="1">
        <v>135</v>
      </c>
      <c r="D200" s="1">
        <v>9</v>
      </c>
      <c r="E200" s="1">
        <v>9</v>
      </c>
      <c r="F200" s="1">
        <v>0</v>
      </c>
      <c r="G200">
        <f>VLOOKUP(C200,reference!$A$1:$E$310,5,FALSE)</f>
        <v>5307061</v>
      </c>
      <c r="H200" t="str">
        <f>VLOOKUP(C200,reference!$A$1:$E$310,4,FALSE)</f>
        <v>ALOR TENGAH UTARA</v>
      </c>
      <c r="I200" t="str">
        <f>VLOOKUP($D200,reference!$G$1:$H$25,2,FALSE)</f>
        <v>Semak belukar</v>
      </c>
      <c r="J200" t="str">
        <f>VLOOKUP($E200,reference!$G$1:$H$25,2,FALSE)</f>
        <v>Semak belukar</v>
      </c>
      <c r="K200" t="str">
        <f t="shared" si="3"/>
        <v>Non Irigasi</v>
      </c>
      <c r="L200" t="s">
        <v>327</v>
      </c>
    </row>
    <row r="201" spans="1:12" x14ac:dyDescent="0.25">
      <c r="A201" s="1">
        <v>200</v>
      </c>
      <c r="B201" s="3">
        <v>2</v>
      </c>
      <c r="C201" s="1">
        <v>129</v>
      </c>
      <c r="D201" s="1">
        <v>11</v>
      </c>
      <c r="E201" s="1">
        <v>13</v>
      </c>
      <c r="F201" s="1">
        <v>0</v>
      </c>
      <c r="G201">
        <f>VLOOKUP(C201,reference!$A$1:$E$310,5,FALSE)</f>
        <v>5307040</v>
      </c>
      <c r="H201" t="str">
        <f>VLOOKUP(C201,reference!$A$1:$E$310,4,FALSE)</f>
        <v>ALOR TIMUR</v>
      </c>
      <c r="I201" t="str">
        <f>VLOOKUP($D201,reference!$G$1:$H$25,2,FALSE)</f>
        <v>Savanna / Padang rumput</v>
      </c>
      <c r="J201" t="str">
        <f>VLOOKUP($E201,reference!$G$1:$H$25,2,FALSE)</f>
        <v>Pertanian lahan kering  campur semak / kebun campur</v>
      </c>
      <c r="K201" t="str">
        <f t="shared" si="3"/>
        <v>Non Irigasi</v>
      </c>
      <c r="L201" t="s">
        <v>327</v>
      </c>
    </row>
    <row r="202" spans="1:12" x14ac:dyDescent="0.25">
      <c r="A202" s="1">
        <v>201</v>
      </c>
      <c r="B202" s="3">
        <v>1</v>
      </c>
      <c r="C202" s="1">
        <v>129</v>
      </c>
      <c r="D202" s="1">
        <v>0</v>
      </c>
      <c r="E202" s="1">
        <v>13</v>
      </c>
      <c r="F202" s="1">
        <v>0</v>
      </c>
      <c r="G202">
        <f>VLOOKUP(C202,reference!$A$1:$E$310,5,FALSE)</f>
        <v>5307040</v>
      </c>
      <c r="H202" t="str">
        <f>VLOOKUP(C202,reference!$A$1:$E$310,4,FALSE)</f>
        <v>ALOR TIMUR</v>
      </c>
      <c r="I202" t="str">
        <f>VLOOKUP($D202,reference!$G$1:$H$25,2,FALSE)</f>
        <v>No data</v>
      </c>
      <c r="J202" t="str">
        <f>VLOOKUP($E202,reference!$G$1:$H$25,2,FALSE)</f>
        <v>Pertanian lahan kering  campur semak / kebun campur</v>
      </c>
      <c r="K202" t="str">
        <f t="shared" si="3"/>
        <v>Non Irigasi</v>
      </c>
      <c r="L202" t="s">
        <v>327</v>
      </c>
    </row>
    <row r="203" spans="1:12" x14ac:dyDescent="0.25">
      <c r="A203" s="1">
        <v>202</v>
      </c>
      <c r="B203" s="3">
        <v>3</v>
      </c>
      <c r="C203" s="1">
        <v>150</v>
      </c>
      <c r="D203" s="1">
        <v>13</v>
      </c>
      <c r="E203" s="1">
        <v>20</v>
      </c>
      <c r="F203" s="1">
        <v>0</v>
      </c>
      <c r="G203">
        <f>VLOOKUP(C203,reference!$A$1:$E$310,5,FALSE)</f>
        <v>5309020</v>
      </c>
      <c r="H203" t="str">
        <f>VLOOKUP(C203,reference!$A$1:$E$310,4,FALSE)</f>
        <v>TANJUNG BUNGA</v>
      </c>
      <c r="I203" t="str">
        <f>VLOOKUP($D203,reference!$G$1:$H$25,2,FALSE)</f>
        <v>Pertanian lahan kering  campur semak / kebun campur</v>
      </c>
      <c r="J203" t="str">
        <f>VLOOKUP($E203,reference!$G$1:$H$25,2,FALSE)</f>
        <v>Tubuh air</v>
      </c>
      <c r="K203" t="str">
        <f t="shared" si="3"/>
        <v>Non Irigasi</v>
      </c>
      <c r="L203" t="s">
        <v>327</v>
      </c>
    </row>
    <row r="204" spans="1:12" x14ac:dyDescent="0.25">
      <c r="A204" s="1">
        <v>203</v>
      </c>
      <c r="B204" s="3">
        <v>5</v>
      </c>
      <c r="C204" s="1">
        <v>132</v>
      </c>
      <c r="D204" s="1">
        <v>2</v>
      </c>
      <c r="E204" s="1">
        <v>16</v>
      </c>
      <c r="F204" s="1">
        <v>0</v>
      </c>
      <c r="G204">
        <f>VLOOKUP(C204,reference!$A$1:$E$310,5,FALSE)</f>
        <v>5307050</v>
      </c>
      <c r="H204" t="str">
        <f>VLOOKUP(C204,reference!$A$1:$E$310,4,FALSE)</f>
        <v>TELUK MUTIARA</v>
      </c>
      <c r="I204" t="str">
        <f>VLOOKUP($D204,reference!$G$1:$H$25,2,FALSE)</f>
        <v>Hutan lahan kering sekunder / bekas tebangan</v>
      </c>
      <c r="J204" t="str">
        <f>VLOOKUP($E204,reference!$G$1:$H$25,2,FALSE)</f>
        <v>Pemukiman</v>
      </c>
      <c r="K204" t="str">
        <f t="shared" si="3"/>
        <v>Non Irigasi</v>
      </c>
      <c r="L204" t="s">
        <v>328</v>
      </c>
    </row>
    <row r="205" spans="1:12" x14ac:dyDescent="0.25">
      <c r="A205" s="1">
        <v>204</v>
      </c>
      <c r="B205" s="3">
        <v>1663</v>
      </c>
      <c r="C205" s="1">
        <v>132</v>
      </c>
      <c r="D205" s="1">
        <v>2</v>
      </c>
      <c r="E205" s="1">
        <v>13</v>
      </c>
      <c r="F205" s="1">
        <v>0</v>
      </c>
      <c r="G205">
        <f>VLOOKUP(C205,reference!$A$1:$E$310,5,FALSE)</f>
        <v>5307050</v>
      </c>
      <c r="H205" t="str">
        <f>VLOOKUP(C205,reference!$A$1:$E$310,4,FALSE)</f>
        <v>TELUK MUTIARA</v>
      </c>
      <c r="I205" t="str">
        <f>VLOOKUP($D205,reference!$G$1:$H$25,2,FALSE)</f>
        <v>Hutan lahan kering sekunder / bekas tebangan</v>
      </c>
      <c r="J205" t="str">
        <f>VLOOKUP($E205,reference!$G$1:$H$25,2,FALSE)</f>
        <v>Pertanian lahan kering  campur semak / kebun campur</v>
      </c>
      <c r="K205" t="str">
        <f t="shared" si="3"/>
        <v>Non Irigasi</v>
      </c>
      <c r="L205" t="s">
        <v>328</v>
      </c>
    </row>
    <row r="206" spans="1:12" x14ac:dyDescent="0.25">
      <c r="A206" s="1">
        <v>205</v>
      </c>
      <c r="B206" s="3">
        <v>124</v>
      </c>
      <c r="C206" s="1">
        <v>137</v>
      </c>
      <c r="D206" s="1">
        <v>2</v>
      </c>
      <c r="E206" s="1">
        <v>9</v>
      </c>
      <c r="F206" s="1">
        <v>0</v>
      </c>
      <c r="G206">
        <f>VLOOKUP(C206,reference!$A$1:$E$310,5,FALSE)</f>
        <v>5307063</v>
      </c>
      <c r="H206" t="str">
        <f>VLOOKUP(C206,reference!$A$1:$E$310,4,FALSE)</f>
        <v>LEMBUR</v>
      </c>
      <c r="I206" t="str">
        <f>VLOOKUP($D206,reference!$G$1:$H$25,2,FALSE)</f>
        <v>Hutan lahan kering sekunder / bekas tebangan</v>
      </c>
      <c r="J206" t="str">
        <f>VLOOKUP($E206,reference!$G$1:$H$25,2,FALSE)</f>
        <v>Semak belukar</v>
      </c>
      <c r="K206" t="str">
        <f t="shared" si="3"/>
        <v>Non Irigasi</v>
      </c>
      <c r="L206" t="s">
        <v>328</v>
      </c>
    </row>
    <row r="207" spans="1:12" x14ac:dyDescent="0.25">
      <c r="A207" s="1">
        <v>206</v>
      </c>
      <c r="B207" s="3">
        <v>6685</v>
      </c>
      <c r="C207" s="1">
        <v>129</v>
      </c>
      <c r="D207" s="1">
        <v>13</v>
      </c>
      <c r="E207" s="1">
        <v>11</v>
      </c>
      <c r="F207" s="1">
        <v>0</v>
      </c>
      <c r="G207">
        <f>VLOOKUP(C207,reference!$A$1:$E$310,5,FALSE)</f>
        <v>5307040</v>
      </c>
      <c r="H207" t="str">
        <f>VLOOKUP(C207,reference!$A$1:$E$310,4,FALSE)</f>
        <v>ALOR TIMUR</v>
      </c>
      <c r="I207" t="str">
        <f>VLOOKUP($D207,reference!$G$1:$H$25,2,FALSE)</f>
        <v>Pertanian lahan kering  campur semak / kebun campur</v>
      </c>
      <c r="J207" t="str">
        <f>VLOOKUP($E207,reference!$G$1:$H$25,2,FALSE)</f>
        <v>Savanna / Padang rumput</v>
      </c>
      <c r="K207" t="str">
        <f t="shared" si="3"/>
        <v>Non Irigasi</v>
      </c>
      <c r="L207" t="s">
        <v>327</v>
      </c>
    </row>
    <row r="208" spans="1:12" x14ac:dyDescent="0.25">
      <c r="A208" s="1">
        <v>207</v>
      </c>
      <c r="B208" s="3">
        <v>2</v>
      </c>
      <c r="C208" s="1">
        <v>150</v>
      </c>
      <c r="D208" s="1">
        <v>5</v>
      </c>
      <c r="E208" s="1">
        <v>2</v>
      </c>
      <c r="F208" s="1">
        <v>0</v>
      </c>
      <c r="G208">
        <f>VLOOKUP(C208,reference!$A$1:$E$310,5,FALSE)</f>
        <v>5309020</v>
      </c>
      <c r="H208" t="str">
        <f>VLOOKUP(C208,reference!$A$1:$E$310,4,FALSE)</f>
        <v>TANJUNG BUNGA</v>
      </c>
      <c r="I208" t="str">
        <f>VLOOKUP($D208,reference!$G$1:$H$25,2,FALSE)</f>
        <v>Hutan mangrove primer</v>
      </c>
      <c r="J208" t="str">
        <f>VLOOKUP($E208,reference!$G$1:$H$25,2,FALSE)</f>
        <v>Hutan lahan kering sekunder / bekas tebangan</v>
      </c>
      <c r="K208" t="str">
        <f t="shared" si="3"/>
        <v>Non Irigasi</v>
      </c>
      <c r="L208" t="s">
        <v>329</v>
      </c>
    </row>
    <row r="209" spans="1:12" x14ac:dyDescent="0.25">
      <c r="A209" s="1">
        <v>208</v>
      </c>
      <c r="B209" s="3">
        <v>590</v>
      </c>
      <c r="C209" s="1">
        <v>137</v>
      </c>
      <c r="D209" s="1">
        <v>9</v>
      </c>
      <c r="E209" s="1">
        <v>9</v>
      </c>
      <c r="F209" s="1">
        <v>0</v>
      </c>
      <c r="G209">
        <f>VLOOKUP(C209,reference!$A$1:$E$310,5,FALSE)</f>
        <v>5307063</v>
      </c>
      <c r="H209" t="str">
        <f>VLOOKUP(C209,reference!$A$1:$E$310,4,FALSE)</f>
        <v>LEMBUR</v>
      </c>
      <c r="I209" t="str">
        <f>VLOOKUP($D209,reference!$G$1:$H$25,2,FALSE)</f>
        <v>Semak belukar</v>
      </c>
      <c r="J209" t="str">
        <f>VLOOKUP($E209,reference!$G$1:$H$25,2,FALSE)</f>
        <v>Semak belukar</v>
      </c>
      <c r="K209" t="str">
        <f t="shared" si="3"/>
        <v>Non Irigasi</v>
      </c>
      <c r="L209" t="s">
        <v>327</v>
      </c>
    </row>
    <row r="210" spans="1:12" x14ac:dyDescent="0.25">
      <c r="A210" s="1">
        <v>209</v>
      </c>
      <c r="B210" s="3">
        <v>3</v>
      </c>
      <c r="C210" s="1">
        <v>130</v>
      </c>
      <c r="D210" s="1">
        <v>16</v>
      </c>
      <c r="E210" s="1">
        <v>11</v>
      </c>
      <c r="F210" s="1">
        <v>0</v>
      </c>
      <c r="G210">
        <f>VLOOKUP(C210,reference!$A$1:$E$310,5,FALSE)</f>
        <v>5307041</v>
      </c>
      <c r="H210" t="str">
        <f>VLOOKUP(C210,reference!$A$1:$E$310,4,FALSE)</f>
        <v>ALOR TIMUR LAUT</v>
      </c>
      <c r="I210" t="str">
        <f>VLOOKUP($D210,reference!$G$1:$H$25,2,FALSE)</f>
        <v>Pemukiman</v>
      </c>
      <c r="J210" t="str">
        <f>VLOOKUP($E210,reference!$G$1:$H$25,2,FALSE)</f>
        <v>Savanna / Padang rumput</v>
      </c>
      <c r="K210" t="str">
        <f t="shared" si="3"/>
        <v>Non Irigasi</v>
      </c>
      <c r="L210" t="s">
        <v>327</v>
      </c>
    </row>
    <row r="211" spans="1:12" x14ac:dyDescent="0.25">
      <c r="A211" s="1">
        <v>210</v>
      </c>
      <c r="B211" s="3">
        <v>137</v>
      </c>
      <c r="C211" s="1">
        <v>129</v>
      </c>
      <c r="D211" s="1">
        <v>16</v>
      </c>
      <c r="E211" s="1">
        <v>11</v>
      </c>
      <c r="F211" s="1">
        <v>0</v>
      </c>
      <c r="G211">
        <f>VLOOKUP(C211,reference!$A$1:$E$310,5,FALSE)</f>
        <v>5307040</v>
      </c>
      <c r="H211" t="str">
        <f>VLOOKUP(C211,reference!$A$1:$E$310,4,FALSE)</f>
        <v>ALOR TIMUR</v>
      </c>
      <c r="I211" t="str">
        <f>VLOOKUP($D211,reference!$G$1:$H$25,2,FALSE)</f>
        <v>Pemukiman</v>
      </c>
      <c r="J211" t="str">
        <f>VLOOKUP($E211,reference!$G$1:$H$25,2,FALSE)</f>
        <v>Savanna / Padang rumput</v>
      </c>
      <c r="K211" t="str">
        <f t="shared" si="3"/>
        <v>Non Irigasi</v>
      </c>
      <c r="L211" t="s">
        <v>327</v>
      </c>
    </row>
    <row r="212" spans="1:12" x14ac:dyDescent="0.25">
      <c r="A212" s="1">
        <v>211</v>
      </c>
      <c r="B212" s="3">
        <v>102</v>
      </c>
      <c r="C212" s="1">
        <v>121</v>
      </c>
      <c r="D212" s="1">
        <v>18</v>
      </c>
      <c r="E212" s="1">
        <v>13</v>
      </c>
      <c r="F212" s="1">
        <v>0</v>
      </c>
      <c r="G212">
        <f>VLOOKUP(C212,reference!$A$1:$E$310,5,FALSE)</f>
        <v>5307010</v>
      </c>
      <c r="H212" t="str">
        <f>VLOOKUP(C212,reference!$A$1:$E$310,4,FALSE)</f>
        <v>PANTAR</v>
      </c>
      <c r="I212" t="str">
        <f>VLOOKUP($D212,reference!$G$1:$H$25,2,FALSE)</f>
        <v>Lahan terbuka</v>
      </c>
      <c r="J212" t="str">
        <f>VLOOKUP($E212,reference!$G$1:$H$25,2,FALSE)</f>
        <v>Pertanian lahan kering  campur semak / kebun campur</v>
      </c>
      <c r="K212" t="str">
        <f t="shared" si="3"/>
        <v>Non Irigasi</v>
      </c>
      <c r="L212" t="s">
        <v>327</v>
      </c>
    </row>
    <row r="213" spans="1:12" x14ac:dyDescent="0.25">
      <c r="A213" s="1">
        <v>212</v>
      </c>
      <c r="B213" s="3">
        <v>8</v>
      </c>
      <c r="C213" s="1">
        <v>134</v>
      </c>
      <c r="D213" s="1">
        <v>9</v>
      </c>
      <c r="E213" s="1">
        <v>2</v>
      </c>
      <c r="F213" s="1">
        <v>0</v>
      </c>
      <c r="G213">
        <f>VLOOKUP(C213,reference!$A$1:$E$310,5,FALSE)</f>
        <v>5307060</v>
      </c>
      <c r="H213" t="str">
        <f>VLOOKUP(C213,reference!$A$1:$E$310,4,FALSE)</f>
        <v>ALOR BARAT LAUT</v>
      </c>
      <c r="I213" t="str">
        <f>VLOOKUP($D213,reference!$G$1:$H$25,2,FALSE)</f>
        <v>Semak belukar</v>
      </c>
      <c r="J213" t="str">
        <f>VLOOKUP($E213,reference!$G$1:$H$25,2,FALSE)</f>
        <v>Hutan lahan kering sekunder / bekas tebangan</v>
      </c>
      <c r="K213" t="str">
        <f t="shared" si="3"/>
        <v>Non Irigasi</v>
      </c>
      <c r="L213" t="s">
        <v>327</v>
      </c>
    </row>
    <row r="214" spans="1:12" x14ac:dyDescent="0.25">
      <c r="A214" s="1">
        <v>213</v>
      </c>
      <c r="B214" s="3">
        <v>123</v>
      </c>
      <c r="C214" s="1">
        <v>134</v>
      </c>
      <c r="D214" s="1">
        <v>9</v>
      </c>
      <c r="E214" s="1">
        <v>16</v>
      </c>
      <c r="F214" s="1">
        <v>0</v>
      </c>
      <c r="G214">
        <f>VLOOKUP(C214,reference!$A$1:$E$310,5,FALSE)</f>
        <v>5307060</v>
      </c>
      <c r="H214" t="str">
        <f>VLOOKUP(C214,reference!$A$1:$E$310,4,FALSE)</f>
        <v>ALOR BARAT LAUT</v>
      </c>
      <c r="I214" t="str">
        <f>VLOOKUP($D214,reference!$G$1:$H$25,2,FALSE)</f>
        <v>Semak belukar</v>
      </c>
      <c r="J214" t="str">
        <f>VLOOKUP($E214,reference!$G$1:$H$25,2,FALSE)</f>
        <v>Pemukiman</v>
      </c>
      <c r="K214" t="str">
        <f t="shared" si="3"/>
        <v>Non Irigasi</v>
      </c>
      <c r="L214" t="s">
        <v>327</v>
      </c>
    </row>
    <row r="215" spans="1:12" x14ac:dyDescent="0.25">
      <c r="A215" s="1">
        <v>214</v>
      </c>
      <c r="B215" s="3">
        <v>7</v>
      </c>
      <c r="C215" s="1">
        <v>132</v>
      </c>
      <c r="D215" s="1">
        <v>9</v>
      </c>
      <c r="E215" s="1">
        <v>16</v>
      </c>
      <c r="F215" s="1">
        <v>0</v>
      </c>
      <c r="G215">
        <f>VLOOKUP(C215,reference!$A$1:$E$310,5,FALSE)</f>
        <v>5307050</v>
      </c>
      <c r="H215" t="str">
        <f>VLOOKUP(C215,reference!$A$1:$E$310,4,FALSE)</f>
        <v>TELUK MUTIARA</v>
      </c>
      <c r="I215" t="str">
        <f>VLOOKUP($D215,reference!$G$1:$H$25,2,FALSE)</f>
        <v>Semak belukar</v>
      </c>
      <c r="J215" t="str">
        <f>VLOOKUP($E215,reference!$G$1:$H$25,2,FALSE)</f>
        <v>Pemukiman</v>
      </c>
      <c r="K215" t="str">
        <f t="shared" si="3"/>
        <v>Non Irigasi</v>
      </c>
      <c r="L215" t="s">
        <v>327</v>
      </c>
    </row>
    <row r="216" spans="1:12" x14ac:dyDescent="0.25">
      <c r="A216" s="1">
        <v>215</v>
      </c>
      <c r="B216" s="3">
        <v>33</v>
      </c>
      <c r="C216" s="1">
        <v>132</v>
      </c>
      <c r="D216" s="1">
        <v>9</v>
      </c>
      <c r="E216" s="1">
        <v>13</v>
      </c>
      <c r="F216" s="1">
        <v>0</v>
      </c>
      <c r="G216">
        <f>VLOOKUP(C216,reference!$A$1:$E$310,5,FALSE)</f>
        <v>5307050</v>
      </c>
      <c r="H216" t="str">
        <f>VLOOKUP(C216,reference!$A$1:$E$310,4,FALSE)</f>
        <v>TELUK MUTIARA</v>
      </c>
      <c r="I216" t="str">
        <f>VLOOKUP($D216,reference!$G$1:$H$25,2,FALSE)</f>
        <v>Semak belukar</v>
      </c>
      <c r="J216" t="str">
        <f>VLOOKUP($E216,reference!$G$1:$H$25,2,FALSE)</f>
        <v>Pertanian lahan kering  campur semak / kebun campur</v>
      </c>
      <c r="K216" t="str">
        <f t="shared" si="3"/>
        <v>Non Irigasi</v>
      </c>
      <c r="L216" t="s">
        <v>327</v>
      </c>
    </row>
    <row r="217" spans="1:12" x14ac:dyDescent="0.25">
      <c r="A217" s="1">
        <v>216</v>
      </c>
      <c r="B217" s="3">
        <v>326</v>
      </c>
      <c r="C217" s="1">
        <v>129</v>
      </c>
      <c r="D217" s="1">
        <v>16</v>
      </c>
      <c r="E217" s="1">
        <v>13</v>
      </c>
      <c r="F217" s="1">
        <v>0</v>
      </c>
      <c r="G217">
        <f>VLOOKUP(C217,reference!$A$1:$E$310,5,FALSE)</f>
        <v>5307040</v>
      </c>
      <c r="H217" t="str">
        <f>VLOOKUP(C217,reference!$A$1:$E$310,4,FALSE)</f>
        <v>ALOR TIMUR</v>
      </c>
      <c r="I217" t="str">
        <f>VLOOKUP($D217,reference!$G$1:$H$25,2,FALSE)</f>
        <v>Pemukiman</v>
      </c>
      <c r="J217" t="str">
        <f>VLOOKUP($E217,reference!$G$1:$H$25,2,FALSE)</f>
        <v>Pertanian lahan kering  campur semak / kebun campur</v>
      </c>
      <c r="K217" t="str">
        <f t="shared" si="3"/>
        <v>Non Irigasi</v>
      </c>
      <c r="L217" t="s">
        <v>327</v>
      </c>
    </row>
    <row r="218" spans="1:12" x14ac:dyDescent="0.25">
      <c r="A218" s="1">
        <v>217</v>
      </c>
      <c r="B218" s="3">
        <v>679</v>
      </c>
      <c r="C218" s="1">
        <v>129</v>
      </c>
      <c r="D218" s="1">
        <v>16</v>
      </c>
      <c r="E218" s="1">
        <v>16</v>
      </c>
      <c r="F218" s="1">
        <v>0</v>
      </c>
      <c r="G218">
        <f>VLOOKUP(C218,reference!$A$1:$E$310,5,FALSE)</f>
        <v>5307040</v>
      </c>
      <c r="H218" t="str">
        <f>VLOOKUP(C218,reference!$A$1:$E$310,4,FALSE)</f>
        <v>ALOR TIMUR</v>
      </c>
      <c r="I218" t="str">
        <f>VLOOKUP($D218,reference!$G$1:$H$25,2,FALSE)</f>
        <v>Pemukiman</v>
      </c>
      <c r="J218" t="str">
        <f>VLOOKUP($E218,reference!$G$1:$H$25,2,FALSE)</f>
        <v>Pemukiman</v>
      </c>
      <c r="K218" t="str">
        <f t="shared" si="3"/>
        <v>Non Irigasi</v>
      </c>
      <c r="L218" t="s">
        <v>327</v>
      </c>
    </row>
    <row r="219" spans="1:12" x14ac:dyDescent="0.25">
      <c r="A219" s="1">
        <v>218</v>
      </c>
      <c r="B219" s="3">
        <v>423</v>
      </c>
      <c r="C219" s="1">
        <v>129</v>
      </c>
      <c r="D219" s="1">
        <v>13</v>
      </c>
      <c r="E219" s="1">
        <v>16</v>
      </c>
      <c r="F219" s="1">
        <v>0</v>
      </c>
      <c r="G219">
        <f>VLOOKUP(C219,reference!$A$1:$E$310,5,FALSE)</f>
        <v>5307040</v>
      </c>
      <c r="H219" t="str">
        <f>VLOOKUP(C219,reference!$A$1:$E$310,4,FALSE)</f>
        <v>ALOR TIMUR</v>
      </c>
      <c r="I219" t="str">
        <f>VLOOKUP($D219,reference!$G$1:$H$25,2,FALSE)</f>
        <v>Pertanian lahan kering  campur semak / kebun campur</v>
      </c>
      <c r="J219" t="str">
        <f>VLOOKUP($E219,reference!$G$1:$H$25,2,FALSE)</f>
        <v>Pemukiman</v>
      </c>
      <c r="K219" t="str">
        <f t="shared" si="3"/>
        <v>Non Irigasi</v>
      </c>
      <c r="L219" t="s">
        <v>327</v>
      </c>
    </row>
    <row r="220" spans="1:12" x14ac:dyDescent="0.25">
      <c r="A220" s="1">
        <v>219</v>
      </c>
      <c r="B220" s="3">
        <v>82</v>
      </c>
      <c r="C220" s="1">
        <v>145</v>
      </c>
      <c r="D220" s="1">
        <v>0</v>
      </c>
      <c r="E220" s="1">
        <v>0</v>
      </c>
      <c r="F220" s="1">
        <v>0</v>
      </c>
      <c r="G220">
        <f>VLOOKUP(C220,reference!$A$1:$E$310,5,FALSE)</f>
        <v>5308060</v>
      </c>
      <c r="H220" t="str">
        <f>VLOOKUP(C220,reference!$A$1:$E$310,4,FALSE)</f>
        <v>OMESURI</v>
      </c>
      <c r="I220" t="str">
        <f>VLOOKUP($D220,reference!$G$1:$H$25,2,FALSE)</f>
        <v>No data</v>
      </c>
      <c r="J220" t="str">
        <f>VLOOKUP($E220,reference!$G$1:$H$25,2,FALSE)</f>
        <v>No data</v>
      </c>
      <c r="K220" t="str">
        <f t="shared" si="3"/>
        <v>Non Irigasi</v>
      </c>
      <c r="L220" t="s">
        <v>327</v>
      </c>
    </row>
    <row r="221" spans="1:12" x14ac:dyDescent="0.25">
      <c r="A221" s="1">
        <v>220</v>
      </c>
      <c r="B221" s="3">
        <v>12</v>
      </c>
      <c r="C221" s="1">
        <v>145</v>
      </c>
      <c r="D221" s="1">
        <v>0</v>
      </c>
      <c r="E221" s="1">
        <v>16</v>
      </c>
      <c r="F221" s="1">
        <v>0</v>
      </c>
      <c r="G221">
        <f>VLOOKUP(C221,reference!$A$1:$E$310,5,FALSE)</f>
        <v>5308060</v>
      </c>
      <c r="H221" t="str">
        <f>VLOOKUP(C221,reference!$A$1:$E$310,4,FALSE)</f>
        <v>OMESURI</v>
      </c>
      <c r="I221" t="str">
        <f>VLOOKUP($D221,reference!$G$1:$H$25,2,FALSE)</f>
        <v>No data</v>
      </c>
      <c r="J221" t="str">
        <f>VLOOKUP($E221,reference!$G$1:$H$25,2,FALSE)</f>
        <v>Pemukiman</v>
      </c>
      <c r="K221" t="str">
        <f t="shared" si="3"/>
        <v>Non Irigasi</v>
      </c>
      <c r="L221" t="s">
        <v>327</v>
      </c>
    </row>
    <row r="222" spans="1:12" x14ac:dyDescent="0.25">
      <c r="A222" s="1">
        <v>221</v>
      </c>
      <c r="B222" s="3">
        <v>346</v>
      </c>
      <c r="C222" s="1">
        <v>129</v>
      </c>
      <c r="D222" s="1">
        <v>2</v>
      </c>
      <c r="E222" s="1">
        <v>13</v>
      </c>
      <c r="F222" s="1">
        <v>0</v>
      </c>
      <c r="G222">
        <f>VLOOKUP(C222,reference!$A$1:$E$310,5,FALSE)</f>
        <v>5307040</v>
      </c>
      <c r="H222" t="str">
        <f>VLOOKUP(C222,reference!$A$1:$E$310,4,FALSE)</f>
        <v>ALOR TIMUR</v>
      </c>
      <c r="I222" t="str">
        <f>VLOOKUP($D222,reference!$G$1:$H$25,2,FALSE)</f>
        <v>Hutan lahan kering sekunder / bekas tebangan</v>
      </c>
      <c r="J222" t="str">
        <f>VLOOKUP($E222,reference!$G$1:$H$25,2,FALSE)</f>
        <v>Pertanian lahan kering  campur semak / kebun campur</v>
      </c>
      <c r="K222" t="str">
        <f t="shared" si="3"/>
        <v>Non Irigasi</v>
      </c>
      <c r="L222" t="s">
        <v>328</v>
      </c>
    </row>
    <row r="223" spans="1:12" x14ac:dyDescent="0.25">
      <c r="A223" s="1">
        <v>222</v>
      </c>
      <c r="B223" s="3">
        <v>13</v>
      </c>
      <c r="C223" s="1">
        <v>145</v>
      </c>
      <c r="D223" s="1">
        <v>9</v>
      </c>
      <c r="E223" s="1">
        <v>16</v>
      </c>
      <c r="F223" s="1">
        <v>0</v>
      </c>
      <c r="G223">
        <f>VLOOKUP(C223,reference!$A$1:$E$310,5,FALSE)</f>
        <v>5308060</v>
      </c>
      <c r="H223" t="str">
        <f>VLOOKUP(C223,reference!$A$1:$E$310,4,FALSE)</f>
        <v>OMESURI</v>
      </c>
      <c r="I223" t="str">
        <f>VLOOKUP($D223,reference!$G$1:$H$25,2,FALSE)</f>
        <v>Semak belukar</v>
      </c>
      <c r="J223" t="str">
        <f>VLOOKUP($E223,reference!$G$1:$H$25,2,FALSE)</f>
        <v>Pemukiman</v>
      </c>
      <c r="K223" t="str">
        <f t="shared" si="3"/>
        <v>Non Irigasi</v>
      </c>
      <c r="L223" t="s">
        <v>327</v>
      </c>
    </row>
    <row r="224" spans="1:12" x14ac:dyDescent="0.25">
      <c r="A224" s="1">
        <v>223</v>
      </c>
      <c r="B224" s="3">
        <v>2</v>
      </c>
      <c r="C224" s="1">
        <v>145</v>
      </c>
      <c r="D224" s="1">
        <v>9</v>
      </c>
      <c r="E224" s="1">
        <v>12</v>
      </c>
      <c r="F224" s="1">
        <v>0</v>
      </c>
      <c r="G224">
        <f>VLOOKUP(C224,reference!$A$1:$E$310,5,FALSE)</f>
        <v>5308060</v>
      </c>
      <c r="H224" t="str">
        <f>VLOOKUP(C224,reference!$A$1:$E$310,4,FALSE)</f>
        <v>OMESURI</v>
      </c>
      <c r="I224" t="str">
        <f>VLOOKUP($D224,reference!$G$1:$H$25,2,FALSE)</f>
        <v>Semak belukar</v>
      </c>
      <c r="J224" t="str">
        <f>VLOOKUP($E224,reference!$G$1:$H$25,2,FALSE)</f>
        <v>Pertanian lahan kering</v>
      </c>
      <c r="K224" t="str">
        <f t="shared" si="3"/>
        <v>Non Irigasi</v>
      </c>
      <c r="L224" t="s">
        <v>327</v>
      </c>
    </row>
    <row r="225" spans="1:12" x14ac:dyDescent="0.25">
      <c r="A225" s="1">
        <v>224</v>
      </c>
      <c r="B225" s="3">
        <v>131</v>
      </c>
      <c r="C225" s="1">
        <v>134</v>
      </c>
      <c r="D225" s="1">
        <v>12</v>
      </c>
      <c r="E225" s="1">
        <v>2</v>
      </c>
      <c r="F225" s="1">
        <v>0</v>
      </c>
      <c r="G225">
        <f>VLOOKUP(C225,reference!$A$1:$E$310,5,FALSE)</f>
        <v>5307060</v>
      </c>
      <c r="H225" t="str">
        <f>VLOOKUP(C225,reference!$A$1:$E$310,4,FALSE)</f>
        <v>ALOR BARAT LAUT</v>
      </c>
      <c r="I225" t="str">
        <f>VLOOKUP($D225,reference!$G$1:$H$25,2,FALSE)</f>
        <v>Pertanian lahan kering</v>
      </c>
      <c r="J225" t="str">
        <f>VLOOKUP($E225,reference!$G$1:$H$25,2,FALSE)</f>
        <v>Hutan lahan kering sekunder / bekas tebangan</v>
      </c>
      <c r="K225" t="str">
        <f t="shared" si="3"/>
        <v>Non Irigasi</v>
      </c>
      <c r="L225" t="s">
        <v>327</v>
      </c>
    </row>
    <row r="226" spans="1:12" x14ac:dyDescent="0.25">
      <c r="A226" s="1">
        <v>225</v>
      </c>
      <c r="B226" s="3">
        <v>1038</v>
      </c>
      <c r="C226" s="1">
        <v>145</v>
      </c>
      <c r="D226" s="1">
        <v>2</v>
      </c>
      <c r="E226" s="1">
        <v>1</v>
      </c>
      <c r="F226" s="1">
        <v>0</v>
      </c>
      <c r="G226">
        <f>VLOOKUP(C226,reference!$A$1:$E$310,5,FALSE)</f>
        <v>5308060</v>
      </c>
      <c r="H226" t="str">
        <f>VLOOKUP(C226,reference!$A$1:$E$310,4,FALSE)</f>
        <v>OMESURI</v>
      </c>
      <c r="I226" t="str">
        <f>VLOOKUP($D226,reference!$G$1:$H$25,2,FALSE)</f>
        <v>Hutan lahan kering sekunder / bekas tebangan</v>
      </c>
      <c r="J226" t="str">
        <f>VLOOKUP($E226,reference!$G$1:$H$25,2,FALSE)</f>
        <v>Hutan lahan kering primer</v>
      </c>
      <c r="K226" t="str">
        <f t="shared" si="3"/>
        <v>Non Irigasi</v>
      </c>
      <c r="L226" t="s">
        <v>327</v>
      </c>
    </row>
    <row r="227" spans="1:12" x14ac:dyDescent="0.25">
      <c r="A227" s="1">
        <v>226</v>
      </c>
      <c r="B227" s="3">
        <v>1077</v>
      </c>
      <c r="C227" s="1">
        <v>121</v>
      </c>
      <c r="D227" s="1">
        <v>9</v>
      </c>
      <c r="E227" s="1">
        <v>9</v>
      </c>
      <c r="F227" s="1">
        <v>0</v>
      </c>
      <c r="G227">
        <f>VLOOKUP(C227,reference!$A$1:$E$310,5,FALSE)</f>
        <v>5307010</v>
      </c>
      <c r="H227" t="str">
        <f>VLOOKUP(C227,reference!$A$1:$E$310,4,FALSE)</f>
        <v>PANTAR</v>
      </c>
      <c r="I227" t="str">
        <f>VLOOKUP($D227,reference!$G$1:$H$25,2,FALSE)</f>
        <v>Semak belukar</v>
      </c>
      <c r="J227" t="str">
        <f>VLOOKUP($E227,reference!$G$1:$H$25,2,FALSE)</f>
        <v>Semak belukar</v>
      </c>
      <c r="K227" t="str">
        <f t="shared" si="3"/>
        <v>Non Irigasi</v>
      </c>
      <c r="L227" t="s">
        <v>327</v>
      </c>
    </row>
    <row r="228" spans="1:12" x14ac:dyDescent="0.25">
      <c r="A228" s="1">
        <v>227</v>
      </c>
      <c r="B228" s="3">
        <v>391</v>
      </c>
      <c r="C228" s="1">
        <v>121</v>
      </c>
      <c r="D228" s="1">
        <v>9</v>
      </c>
      <c r="E228" s="1">
        <v>12</v>
      </c>
      <c r="F228" s="1">
        <v>0</v>
      </c>
      <c r="G228">
        <f>VLOOKUP(C228,reference!$A$1:$E$310,5,FALSE)</f>
        <v>5307010</v>
      </c>
      <c r="H228" t="str">
        <f>VLOOKUP(C228,reference!$A$1:$E$310,4,FALSE)</f>
        <v>PANTAR</v>
      </c>
      <c r="I228" t="str">
        <f>VLOOKUP($D228,reference!$G$1:$H$25,2,FALSE)</f>
        <v>Semak belukar</v>
      </c>
      <c r="J228" t="str">
        <f>VLOOKUP($E228,reference!$G$1:$H$25,2,FALSE)</f>
        <v>Pertanian lahan kering</v>
      </c>
      <c r="K228" t="str">
        <f t="shared" si="3"/>
        <v>Non Irigasi</v>
      </c>
      <c r="L228" t="s">
        <v>327</v>
      </c>
    </row>
    <row r="229" spans="1:12" x14ac:dyDescent="0.25">
      <c r="A229" s="1">
        <v>228</v>
      </c>
      <c r="B229" s="3">
        <v>3</v>
      </c>
      <c r="C229" s="1">
        <v>135</v>
      </c>
      <c r="D229" s="1">
        <v>9</v>
      </c>
      <c r="E229" s="1">
        <v>20</v>
      </c>
      <c r="F229" s="1">
        <v>0</v>
      </c>
      <c r="G229">
        <f>VLOOKUP(C229,reference!$A$1:$E$310,5,FALSE)</f>
        <v>5307061</v>
      </c>
      <c r="H229" t="str">
        <f>VLOOKUP(C229,reference!$A$1:$E$310,4,FALSE)</f>
        <v>ALOR TENGAH UTARA</v>
      </c>
      <c r="I229" t="str">
        <f>VLOOKUP($D229,reference!$G$1:$H$25,2,FALSE)</f>
        <v>Semak belukar</v>
      </c>
      <c r="J229" t="str">
        <f>VLOOKUP($E229,reference!$G$1:$H$25,2,FALSE)</f>
        <v>Tubuh air</v>
      </c>
      <c r="K229" t="str">
        <f t="shared" si="3"/>
        <v>Non Irigasi</v>
      </c>
      <c r="L229" t="s">
        <v>327</v>
      </c>
    </row>
    <row r="230" spans="1:12" x14ac:dyDescent="0.25">
      <c r="A230" s="1">
        <v>229</v>
      </c>
      <c r="B230" s="3">
        <v>20</v>
      </c>
      <c r="C230" s="1">
        <v>146</v>
      </c>
      <c r="D230" s="1">
        <v>2</v>
      </c>
      <c r="E230" s="1">
        <v>11</v>
      </c>
      <c r="F230" s="1">
        <v>0</v>
      </c>
      <c r="G230">
        <f>VLOOKUP(C230,reference!$A$1:$E$310,5,FALSE)</f>
        <v>5308070</v>
      </c>
      <c r="H230" t="str">
        <f>VLOOKUP(C230,reference!$A$1:$E$310,4,FALSE)</f>
        <v>BUYASARI</v>
      </c>
      <c r="I230" t="str">
        <f>VLOOKUP($D230,reference!$G$1:$H$25,2,FALSE)</f>
        <v>Hutan lahan kering sekunder / bekas tebangan</v>
      </c>
      <c r="J230" t="str">
        <f>VLOOKUP($E230,reference!$G$1:$H$25,2,FALSE)</f>
        <v>Savanna / Padang rumput</v>
      </c>
      <c r="K230" t="str">
        <f t="shared" si="3"/>
        <v>Non Irigasi</v>
      </c>
      <c r="L230" t="s">
        <v>328</v>
      </c>
    </row>
    <row r="231" spans="1:12" x14ac:dyDescent="0.25">
      <c r="A231" s="1">
        <v>230</v>
      </c>
      <c r="B231" s="3">
        <v>640</v>
      </c>
      <c r="C231" s="1">
        <v>146</v>
      </c>
      <c r="D231" s="1">
        <v>9</v>
      </c>
      <c r="E231" s="1">
        <v>11</v>
      </c>
      <c r="F231" s="1">
        <v>0</v>
      </c>
      <c r="G231">
        <f>VLOOKUP(C231,reference!$A$1:$E$310,5,FALSE)</f>
        <v>5308070</v>
      </c>
      <c r="H231" t="str">
        <f>VLOOKUP(C231,reference!$A$1:$E$310,4,FALSE)</f>
        <v>BUYASARI</v>
      </c>
      <c r="I231" t="str">
        <f>VLOOKUP($D231,reference!$G$1:$H$25,2,FALSE)</f>
        <v>Semak belukar</v>
      </c>
      <c r="J231" t="str">
        <f>VLOOKUP($E231,reference!$G$1:$H$25,2,FALSE)</f>
        <v>Savanna / Padang rumput</v>
      </c>
      <c r="K231" t="str">
        <f t="shared" si="3"/>
        <v>Non Irigasi</v>
      </c>
      <c r="L231" t="s">
        <v>327</v>
      </c>
    </row>
    <row r="232" spans="1:12" x14ac:dyDescent="0.25">
      <c r="A232" s="1">
        <v>231</v>
      </c>
      <c r="B232" s="3">
        <v>1043</v>
      </c>
      <c r="C232" s="1">
        <v>121</v>
      </c>
      <c r="D232" s="1">
        <v>2</v>
      </c>
      <c r="E232" s="1">
        <v>13</v>
      </c>
      <c r="F232" s="1">
        <v>0</v>
      </c>
      <c r="G232">
        <f>VLOOKUP(C232,reference!$A$1:$E$310,5,FALSE)</f>
        <v>5307010</v>
      </c>
      <c r="H232" t="str">
        <f>VLOOKUP(C232,reference!$A$1:$E$310,4,FALSE)</f>
        <v>PANTAR</v>
      </c>
      <c r="I232" t="str">
        <f>VLOOKUP($D232,reference!$G$1:$H$25,2,FALSE)</f>
        <v>Hutan lahan kering sekunder / bekas tebangan</v>
      </c>
      <c r="J232" t="str">
        <f>VLOOKUP($E232,reference!$G$1:$H$25,2,FALSE)</f>
        <v>Pertanian lahan kering  campur semak / kebun campur</v>
      </c>
      <c r="K232" t="str">
        <f t="shared" si="3"/>
        <v>Non Irigasi</v>
      </c>
      <c r="L232" t="s">
        <v>328</v>
      </c>
    </row>
    <row r="233" spans="1:12" x14ac:dyDescent="0.25">
      <c r="A233" s="1">
        <v>232</v>
      </c>
      <c r="B233" s="3">
        <v>77</v>
      </c>
      <c r="C233" s="1">
        <v>121</v>
      </c>
      <c r="D233" s="1">
        <v>2</v>
      </c>
      <c r="E233" s="1">
        <v>11</v>
      </c>
      <c r="F233" s="1">
        <v>0</v>
      </c>
      <c r="G233">
        <f>VLOOKUP(C233,reference!$A$1:$E$310,5,FALSE)</f>
        <v>5307010</v>
      </c>
      <c r="H233" t="str">
        <f>VLOOKUP(C233,reference!$A$1:$E$310,4,FALSE)</f>
        <v>PANTAR</v>
      </c>
      <c r="I233" t="str">
        <f>VLOOKUP($D233,reference!$G$1:$H$25,2,FALSE)</f>
        <v>Hutan lahan kering sekunder / bekas tebangan</v>
      </c>
      <c r="J233" t="str">
        <f>VLOOKUP($E233,reference!$G$1:$H$25,2,FALSE)</f>
        <v>Savanna / Padang rumput</v>
      </c>
      <c r="K233" t="str">
        <f t="shared" si="3"/>
        <v>Non Irigasi</v>
      </c>
      <c r="L233" t="s">
        <v>328</v>
      </c>
    </row>
    <row r="234" spans="1:12" x14ac:dyDescent="0.25">
      <c r="A234" s="1">
        <v>233</v>
      </c>
      <c r="B234" s="3">
        <v>305</v>
      </c>
      <c r="C234" s="1">
        <v>145</v>
      </c>
      <c r="D234" s="1">
        <v>16</v>
      </c>
      <c r="E234" s="1">
        <v>16</v>
      </c>
      <c r="F234" s="1">
        <v>0</v>
      </c>
      <c r="G234">
        <f>VLOOKUP(C234,reference!$A$1:$E$310,5,FALSE)</f>
        <v>5308060</v>
      </c>
      <c r="H234" t="str">
        <f>VLOOKUP(C234,reference!$A$1:$E$310,4,FALSE)</f>
        <v>OMESURI</v>
      </c>
      <c r="I234" t="str">
        <f>VLOOKUP($D234,reference!$G$1:$H$25,2,FALSE)</f>
        <v>Pemukiman</v>
      </c>
      <c r="J234" t="str">
        <f>VLOOKUP($E234,reference!$G$1:$H$25,2,FALSE)</f>
        <v>Pemukiman</v>
      </c>
      <c r="K234" t="str">
        <f t="shared" si="3"/>
        <v>Non Irigasi</v>
      </c>
      <c r="L234" t="s">
        <v>327</v>
      </c>
    </row>
    <row r="235" spans="1:12" x14ac:dyDescent="0.25">
      <c r="A235" s="1">
        <v>234</v>
      </c>
      <c r="B235" s="3">
        <v>253</v>
      </c>
      <c r="C235" s="1">
        <v>146</v>
      </c>
      <c r="D235" s="1">
        <v>2</v>
      </c>
      <c r="E235" s="1">
        <v>13</v>
      </c>
      <c r="F235" s="1">
        <v>0</v>
      </c>
      <c r="G235">
        <f>VLOOKUP(C235,reference!$A$1:$E$310,5,FALSE)</f>
        <v>5308070</v>
      </c>
      <c r="H235" t="str">
        <f>VLOOKUP(C235,reference!$A$1:$E$310,4,FALSE)</f>
        <v>BUYASARI</v>
      </c>
      <c r="I235" t="str">
        <f>VLOOKUP($D235,reference!$G$1:$H$25,2,FALSE)</f>
        <v>Hutan lahan kering sekunder / bekas tebangan</v>
      </c>
      <c r="J235" t="str">
        <f>VLOOKUP($E235,reference!$G$1:$H$25,2,FALSE)</f>
        <v>Pertanian lahan kering  campur semak / kebun campur</v>
      </c>
      <c r="K235" t="str">
        <f t="shared" si="3"/>
        <v>Non Irigasi</v>
      </c>
      <c r="L235" t="s">
        <v>328</v>
      </c>
    </row>
    <row r="236" spans="1:12" x14ac:dyDescent="0.25">
      <c r="A236" s="1">
        <v>235</v>
      </c>
      <c r="B236" s="3">
        <v>24</v>
      </c>
      <c r="C236" s="1">
        <v>146</v>
      </c>
      <c r="D236" s="1">
        <v>12</v>
      </c>
      <c r="E236" s="1">
        <v>13</v>
      </c>
      <c r="F236" s="1">
        <v>0</v>
      </c>
      <c r="G236">
        <f>VLOOKUP(C236,reference!$A$1:$E$310,5,FALSE)</f>
        <v>5308070</v>
      </c>
      <c r="H236" t="str">
        <f>VLOOKUP(C236,reference!$A$1:$E$310,4,FALSE)</f>
        <v>BUYASARI</v>
      </c>
      <c r="I236" t="str">
        <f>VLOOKUP($D236,reference!$G$1:$H$25,2,FALSE)</f>
        <v>Pertanian lahan kering</v>
      </c>
      <c r="J236" t="str">
        <f>VLOOKUP($E236,reference!$G$1:$H$25,2,FALSE)</f>
        <v>Pertanian lahan kering  campur semak / kebun campur</v>
      </c>
      <c r="K236" t="str">
        <f t="shared" si="3"/>
        <v>Non Irigasi</v>
      </c>
      <c r="L236" t="s">
        <v>327</v>
      </c>
    </row>
    <row r="237" spans="1:12" x14ac:dyDescent="0.25">
      <c r="A237" s="1">
        <v>236</v>
      </c>
      <c r="B237" s="3">
        <v>1</v>
      </c>
      <c r="C237" s="1">
        <v>135</v>
      </c>
      <c r="D237" s="1">
        <v>9</v>
      </c>
      <c r="E237" s="1">
        <v>0</v>
      </c>
      <c r="F237" s="1">
        <v>0</v>
      </c>
      <c r="G237">
        <f>VLOOKUP(C237,reference!$A$1:$E$310,5,FALSE)</f>
        <v>5307061</v>
      </c>
      <c r="H237" t="str">
        <f>VLOOKUP(C237,reference!$A$1:$E$310,4,FALSE)</f>
        <v>ALOR TENGAH UTARA</v>
      </c>
      <c r="I237" t="str">
        <f>VLOOKUP($D237,reference!$G$1:$H$25,2,FALSE)</f>
        <v>Semak belukar</v>
      </c>
      <c r="J237" t="str">
        <f>VLOOKUP($E237,reference!$G$1:$H$25,2,FALSE)</f>
        <v>No data</v>
      </c>
      <c r="K237" t="str">
        <f t="shared" si="3"/>
        <v>Non Irigasi</v>
      </c>
      <c r="L237" t="s">
        <v>327</v>
      </c>
    </row>
    <row r="238" spans="1:12" x14ac:dyDescent="0.25">
      <c r="A238" s="1">
        <v>237</v>
      </c>
      <c r="B238" s="3">
        <v>22</v>
      </c>
      <c r="C238" s="1">
        <v>121</v>
      </c>
      <c r="D238" s="1">
        <v>9</v>
      </c>
      <c r="E238" s="1">
        <v>11</v>
      </c>
      <c r="F238" s="1">
        <v>0</v>
      </c>
      <c r="G238">
        <f>VLOOKUP(C238,reference!$A$1:$E$310,5,FALSE)</f>
        <v>5307010</v>
      </c>
      <c r="H238" t="str">
        <f>VLOOKUP(C238,reference!$A$1:$E$310,4,FALSE)</f>
        <v>PANTAR</v>
      </c>
      <c r="I238" t="str">
        <f>VLOOKUP($D238,reference!$G$1:$H$25,2,FALSE)</f>
        <v>Semak belukar</v>
      </c>
      <c r="J238" t="str">
        <f>VLOOKUP($E238,reference!$G$1:$H$25,2,FALSE)</f>
        <v>Savanna / Padang rumput</v>
      </c>
      <c r="K238" t="str">
        <f t="shared" si="3"/>
        <v>Non Irigasi</v>
      </c>
      <c r="L238" t="s">
        <v>327</v>
      </c>
    </row>
    <row r="239" spans="1:12" x14ac:dyDescent="0.25">
      <c r="A239" s="1">
        <v>238</v>
      </c>
      <c r="B239" s="3">
        <v>5</v>
      </c>
      <c r="C239" s="1">
        <v>135</v>
      </c>
      <c r="D239" s="1">
        <v>0</v>
      </c>
      <c r="E239" s="1">
        <v>9</v>
      </c>
      <c r="F239" s="1">
        <v>0</v>
      </c>
      <c r="G239">
        <f>VLOOKUP(C239,reference!$A$1:$E$310,5,FALSE)</f>
        <v>5307061</v>
      </c>
      <c r="H239" t="str">
        <f>VLOOKUP(C239,reference!$A$1:$E$310,4,FALSE)</f>
        <v>ALOR TENGAH UTARA</v>
      </c>
      <c r="I239" t="str">
        <f>VLOOKUP($D239,reference!$G$1:$H$25,2,FALSE)</f>
        <v>No data</v>
      </c>
      <c r="J239" t="str">
        <f>VLOOKUP($E239,reference!$G$1:$H$25,2,FALSE)</f>
        <v>Semak belukar</v>
      </c>
      <c r="K239" t="str">
        <f t="shared" si="3"/>
        <v>Non Irigasi</v>
      </c>
      <c r="L239" t="s">
        <v>327</v>
      </c>
    </row>
    <row r="240" spans="1:12" x14ac:dyDescent="0.25">
      <c r="A240" s="1">
        <v>239</v>
      </c>
      <c r="B240" s="3">
        <v>2070</v>
      </c>
      <c r="C240" s="1">
        <v>132</v>
      </c>
      <c r="D240" s="1">
        <v>2</v>
      </c>
      <c r="E240" s="1">
        <v>2</v>
      </c>
      <c r="F240" s="1">
        <v>0</v>
      </c>
      <c r="G240">
        <f>VLOOKUP(C240,reference!$A$1:$E$310,5,FALSE)</f>
        <v>5307050</v>
      </c>
      <c r="H240" t="str">
        <f>VLOOKUP(C240,reference!$A$1:$E$310,4,FALSE)</f>
        <v>TELUK MUTIARA</v>
      </c>
      <c r="I240" t="str">
        <f>VLOOKUP($D240,reference!$G$1:$H$25,2,FALSE)</f>
        <v>Hutan lahan kering sekunder / bekas tebangan</v>
      </c>
      <c r="J240" t="str">
        <f>VLOOKUP($E240,reference!$G$1:$H$25,2,FALSE)</f>
        <v>Hutan lahan kering sekunder / bekas tebangan</v>
      </c>
      <c r="K240" t="str">
        <f t="shared" si="3"/>
        <v>Non Irigasi</v>
      </c>
      <c r="L240" t="s">
        <v>327</v>
      </c>
    </row>
    <row r="241" spans="1:12" x14ac:dyDescent="0.25">
      <c r="A241" s="1">
        <v>240</v>
      </c>
      <c r="B241" s="3">
        <v>17</v>
      </c>
      <c r="C241" s="1">
        <v>135</v>
      </c>
      <c r="D241" s="1">
        <v>2</v>
      </c>
      <c r="E241" s="1">
        <v>9</v>
      </c>
      <c r="F241" s="1">
        <v>0</v>
      </c>
      <c r="G241">
        <f>VLOOKUP(C241,reference!$A$1:$E$310,5,FALSE)</f>
        <v>5307061</v>
      </c>
      <c r="H241" t="str">
        <f>VLOOKUP(C241,reference!$A$1:$E$310,4,FALSE)</f>
        <v>ALOR TENGAH UTARA</v>
      </c>
      <c r="I241" t="str">
        <f>VLOOKUP($D241,reference!$G$1:$H$25,2,FALSE)</f>
        <v>Hutan lahan kering sekunder / bekas tebangan</v>
      </c>
      <c r="J241" t="str">
        <f>VLOOKUP($E241,reference!$G$1:$H$25,2,FALSE)</f>
        <v>Semak belukar</v>
      </c>
      <c r="K241" t="str">
        <f t="shared" si="3"/>
        <v>Non Irigasi</v>
      </c>
      <c r="L241" t="s">
        <v>328</v>
      </c>
    </row>
    <row r="242" spans="1:12" x14ac:dyDescent="0.25">
      <c r="A242" s="1">
        <v>241</v>
      </c>
      <c r="B242" s="3">
        <v>36</v>
      </c>
      <c r="C242" s="1">
        <v>145</v>
      </c>
      <c r="D242" s="1">
        <v>2</v>
      </c>
      <c r="E242" s="1">
        <v>16</v>
      </c>
      <c r="F242" s="1">
        <v>0</v>
      </c>
      <c r="G242">
        <f>VLOOKUP(C242,reference!$A$1:$E$310,5,FALSE)</f>
        <v>5308060</v>
      </c>
      <c r="H242" t="str">
        <f>VLOOKUP(C242,reference!$A$1:$E$310,4,FALSE)</f>
        <v>OMESURI</v>
      </c>
      <c r="I242" t="str">
        <f>VLOOKUP($D242,reference!$G$1:$H$25,2,FALSE)</f>
        <v>Hutan lahan kering sekunder / bekas tebangan</v>
      </c>
      <c r="J242" t="str">
        <f>VLOOKUP($E242,reference!$G$1:$H$25,2,FALSE)</f>
        <v>Pemukiman</v>
      </c>
      <c r="K242" t="str">
        <f t="shared" si="3"/>
        <v>Non Irigasi</v>
      </c>
      <c r="L242" t="s">
        <v>328</v>
      </c>
    </row>
    <row r="243" spans="1:12" x14ac:dyDescent="0.25">
      <c r="A243" s="1">
        <v>242</v>
      </c>
      <c r="B243" s="3">
        <v>489</v>
      </c>
      <c r="C243" s="1">
        <v>146</v>
      </c>
      <c r="D243" s="1">
        <v>9</v>
      </c>
      <c r="E243" s="1">
        <v>13</v>
      </c>
      <c r="F243" s="1">
        <v>0</v>
      </c>
      <c r="G243">
        <f>VLOOKUP(C243,reference!$A$1:$E$310,5,FALSE)</f>
        <v>5308070</v>
      </c>
      <c r="H243" t="str">
        <f>VLOOKUP(C243,reference!$A$1:$E$310,4,FALSE)</f>
        <v>BUYASARI</v>
      </c>
      <c r="I243" t="str">
        <f>VLOOKUP($D243,reference!$G$1:$H$25,2,FALSE)</f>
        <v>Semak belukar</v>
      </c>
      <c r="J243" t="str">
        <f>VLOOKUP($E243,reference!$G$1:$H$25,2,FALSE)</f>
        <v>Pertanian lahan kering  campur semak / kebun campur</v>
      </c>
      <c r="K243" t="str">
        <f t="shared" si="3"/>
        <v>Non Irigasi</v>
      </c>
      <c r="L243" t="s">
        <v>327</v>
      </c>
    </row>
    <row r="244" spans="1:12" x14ac:dyDescent="0.25">
      <c r="A244" s="1">
        <v>243</v>
      </c>
      <c r="B244" s="3">
        <v>1688</v>
      </c>
      <c r="C244" s="1">
        <v>129</v>
      </c>
      <c r="D244" s="1">
        <v>2</v>
      </c>
      <c r="E244" s="1">
        <v>9</v>
      </c>
      <c r="F244" s="1">
        <v>0</v>
      </c>
      <c r="G244">
        <f>VLOOKUP(C244,reference!$A$1:$E$310,5,FALSE)</f>
        <v>5307040</v>
      </c>
      <c r="H244" t="str">
        <f>VLOOKUP(C244,reference!$A$1:$E$310,4,FALSE)</f>
        <v>ALOR TIMUR</v>
      </c>
      <c r="I244" t="str">
        <f>VLOOKUP($D244,reference!$G$1:$H$25,2,FALSE)</f>
        <v>Hutan lahan kering sekunder / bekas tebangan</v>
      </c>
      <c r="J244" t="str">
        <f>VLOOKUP($E244,reference!$G$1:$H$25,2,FALSE)</f>
        <v>Semak belukar</v>
      </c>
      <c r="K244" t="str">
        <f t="shared" si="3"/>
        <v>Non Irigasi</v>
      </c>
      <c r="L244" t="s">
        <v>328</v>
      </c>
    </row>
    <row r="245" spans="1:12" x14ac:dyDescent="0.25">
      <c r="A245" s="1">
        <v>244</v>
      </c>
      <c r="B245" s="3">
        <v>579</v>
      </c>
      <c r="C245" s="1">
        <v>121</v>
      </c>
      <c r="D245" s="1">
        <v>9</v>
      </c>
      <c r="E245" s="1">
        <v>2</v>
      </c>
      <c r="F245" s="1">
        <v>0</v>
      </c>
      <c r="G245">
        <f>VLOOKUP(C245,reference!$A$1:$E$310,5,FALSE)</f>
        <v>5307010</v>
      </c>
      <c r="H245" t="str">
        <f>VLOOKUP(C245,reference!$A$1:$E$310,4,FALSE)</f>
        <v>PANTAR</v>
      </c>
      <c r="I245" t="str">
        <f>VLOOKUP($D245,reference!$G$1:$H$25,2,FALSE)</f>
        <v>Semak belukar</v>
      </c>
      <c r="J245" t="str">
        <f>VLOOKUP($E245,reference!$G$1:$H$25,2,FALSE)</f>
        <v>Hutan lahan kering sekunder / bekas tebangan</v>
      </c>
      <c r="K245" t="str">
        <f t="shared" si="3"/>
        <v>Non Irigasi</v>
      </c>
      <c r="L245" t="s">
        <v>327</v>
      </c>
    </row>
    <row r="246" spans="1:12" x14ac:dyDescent="0.25">
      <c r="A246" s="1">
        <v>245</v>
      </c>
      <c r="B246" s="3">
        <v>1198</v>
      </c>
      <c r="C246" s="1">
        <v>132</v>
      </c>
      <c r="D246" s="1">
        <v>12</v>
      </c>
      <c r="E246" s="1">
        <v>13</v>
      </c>
      <c r="F246" s="1">
        <v>0</v>
      </c>
      <c r="G246">
        <f>VLOOKUP(C246,reference!$A$1:$E$310,5,FALSE)</f>
        <v>5307050</v>
      </c>
      <c r="H246" t="str">
        <f>VLOOKUP(C246,reference!$A$1:$E$310,4,FALSE)</f>
        <v>TELUK MUTIARA</v>
      </c>
      <c r="I246" t="str">
        <f>VLOOKUP($D246,reference!$G$1:$H$25,2,FALSE)</f>
        <v>Pertanian lahan kering</v>
      </c>
      <c r="J246" t="str">
        <f>VLOOKUP($E246,reference!$G$1:$H$25,2,FALSE)</f>
        <v>Pertanian lahan kering  campur semak / kebun campur</v>
      </c>
      <c r="K246" t="str">
        <f t="shared" si="3"/>
        <v>Non Irigasi</v>
      </c>
      <c r="L246" t="s">
        <v>327</v>
      </c>
    </row>
    <row r="247" spans="1:12" x14ac:dyDescent="0.25">
      <c r="A247" s="1">
        <v>246</v>
      </c>
      <c r="B247" s="3">
        <v>1</v>
      </c>
      <c r="C247" s="1">
        <v>150</v>
      </c>
      <c r="D247" s="1">
        <v>5</v>
      </c>
      <c r="E247" s="1">
        <v>0</v>
      </c>
      <c r="F247" s="1">
        <v>0</v>
      </c>
      <c r="G247">
        <f>VLOOKUP(C247,reference!$A$1:$E$310,5,FALSE)</f>
        <v>5309020</v>
      </c>
      <c r="H247" t="str">
        <f>VLOOKUP(C247,reference!$A$1:$E$310,4,FALSE)</f>
        <v>TANJUNG BUNGA</v>
      </c>
      <c r="I247" t="str">
        <f>VLOOKUP($D247,reference!$G$1:$H$25,2,FALSE)</f>
        <v>Hutan mangrove primer</v>
      </c>
      <c r="J247" t="str">
        <f>VLOOKUP($E247,reference!$G$1:$H$25,2,FALSE)</f>
        <v>No data</v>
      </c>
      <c r="K247" t="str">
        <f t="shared" si="3"/>
        <v>Non Irigasi</v>
      </c>
      <c r="L247" t="s">
        <v>328</v>
      </c>
    </row>
    <row r="248" spans="1:12" x14ac:dyDescent="0.25">
      <c r="A248" s="1">
        <v>247</v>
      </c>
      <c r="B248" s="3">
        <v>7</v>
      </c>
      <c r="C248" s="1">
        <v>150</v>
      </c>
      <c r="D248" s="1">
        <v>7</v>
      </c>
      <c r="E248" s="1">
        <v>12</v>
      </c>
      <c r="F248" s="1">
        <v>0</v>
      </c>
      <c r="G248">
        <f>VLOOKUP(C248,reference!$A$1:$E$310,5,FALSE)</f>
        <v>5309020</v>
      </c>
      <c r="H248" t="str">
        <f>VLOOKUP(C248,reference!$A$1:$E$310,4,FALSE)</f>
        <v>TANJUNG BUNGA</v>
      </c>
      <c r="I248" t="str">
        <f>VLOOKUP($D248,reference!$G$1:$H$25,2,FALSE)</f>
        <v>Hutan tanaman</v>
      </c>
      <c r="J248" t="str">
        <f>VLOOKUP($E248,reference!$G$1:$H$25,2,FALSE)</f>
        <v>Pertanian lahan kering</v>
      </c>
      <c r="K248" t="str">
        <f t="shared" si="3"/>
        <v>Non Irigasi</v>
      </c>
      <c r="L248" t="s">
        <v>327</v>
      </c>
    </row>
    <row r="249" spans="1:12" x14ac:dyDescent="0.25">
      <c r="A249" s="1">
        <v>248</v>
      </c>
      <c r="B249" s="3">
        <v>4</v>
      </c>
      <c r="C249" s="1">
        <v>150</v>
      </c>
      <c r="D249" s="1">
        <v>7</v>
      </c>
      <c r="E249" s="1">
        <v>18</v>
      </c>
      <c r="F249" s="1">
        <v>0</v>
      </c>
      <c r="G249">
        <f>VLOOKUP(C249,reference!$A$1:$E$310,5,FALSE)</f>
        <v>5309020</v>
      </c>
      <c r="H249" t="str">
        <f>VLOOKUP(C249,reference!$A$1:$E$310,4,FALSE)</f>
        <v>TANJUNG BUNGA</v>
      </c>
      <c r="I249" t="str">
        <f>VLOOKUP($D249,reference!$G$1:$H$25,2,FALSE)</f>
        <v>Hutan tanaman</v>
      </c>
      <c r="J249" t="str">
        <f>VLOOKUP($E249,reference!$G$1:$H$25,2,FALSE)</f>
        <v>Lahan terbuka</v>
      </c>
      <c r="K249" t="str">
        <f t="shared" si="3"/>
        <v>Non Irigasi</v>
      </c>
      <c r="L249" t="s">
        <v>327</v>
      </c>
    </row>
    <row r="250" spans="1:12" x14ac:dyDescent="0.25">
      <c r="A250" s="1">
        <v>249</v>
      </c>
      <c r="B250" s="3">
        <v>3</v>
      </c>
      <c r="C250" s="1">
        <v>150</v>
      </c>
      <c r="D250" s="1">
        <v>13</v>
      </c>
      <c r="E250" s="1">
        <v>6</v>
      </c>
      <c r="F250" s="1">
        <v>0</v>
      </c>
      <c r="G250">
        <f>VLOOKUP(C250,reference!$A$1:$E$310,5,FALSE)</f>
        <v>5309020</v>
      </c>
      <c r="H250" t="str">
        <f>VLOOKUP(C250,reference!$A$1:$E$310,4,FALSE)</f>
        <v>TANJUNG BUNGA</v>
      </c>
      <c r="I250" t="str">
        <f>VLOOKUP($D250,reference!$G$1:$H$25,2,FALSE)</f>
        <v>Pertanian lahan kering  campur semak / kebun campur</v>
      </c>
      <c r="J250" t="str">
        <f>VLOOKUP($E250,reference!$G$1:$H$25,2,FALSE)</f>
        <v>Hutan mangrove sekunder</v>
      </c>
      <c r="K250" t="str">
        <f t="shared" si="3"/>
        <v>Non Irigasi</v>
      </c>
      <c r="L250" t="s">
        <v>327</v>
      </c>
    </row>
    <row r="251" spans="1:12" x14ac:dyDescent="0.25">
      <c r="A251" s="1">
        <v>250</v>
      </c>
      <c r="B251" s="3">
        <v>539</v>
      </c>
      <c r="C251" s="1">
        <v>121</v>
      </c>
      <c r="D251" s="1">
        <v>2</v>
      </c>
      <c r="E251" s="1">
        <v>9</v>
      </c>
      <c r="F251" s="1">
        <v>0</v>
      </c>
      <c r="G251">
        <f>VLOOKUP(C251,reference!$A$1:$E$310,5,FALSE)</f>
        <v>5307010</v>
      </c>
      <c r="H251" t="str">
        <f>VLOOKUP(C251,reference!$A$1:$E$310,4,FALSE)</f>
        <v>PANTAR</v>
      </c>
      <c r="I251" t="str">
        <f>VLOOKUP($D251,reference!$G$1:$H$25,2,FALSE)</f>
        <v>Hutan lahan kering sekunder / bekas tebangan</v>
      </c>
      <c r="J251" t="str">
        <f>VLOOKUP($E251,reference!$G$1:$H$25,2,FALSE)</f>
        <v>Semak belukar</v>
      </c>
      <c r="K251" t="str">
        <f t="shared" si="3"/>
        <v>Non Irigasi</v>
      </c>
      <c r="L251" t="s">
        <v>328</v>
      </c>
    </row>
    <row r="252" spans="1:12" x14ac:dyDescent="0.25">
      <c r="A252" s="1">
        <v>251</v>
      </c>
      <c r="B252" s="3">
        <v>11</v>
      </c>
      <c r="C252" s="1">
        <v>150</v>
      </c>
      <c r="D252" s="1">
        <v>5</v>
      </c>
      <c r="E252" s="1">
        <v>6</v>
      </c>
      <c r="F252" s="1">
        <v>0</v>
      </c>
      <c r="G252">
        <f>VLOOKUP(C252,reference!$A$1:$E$310,5,FALSE)</f>
        <v>5309020</v>
      </c>
      <c r="H252" t="str">
        <f>VLOOKUP(C252,reference!$A$1:$E$310,4,FALSE)</f>
        <v>TANJUNG BUNGA</v>
      </c>
      <c r="I252" t="str">
        <f>VLOOKUP($D252,reference!$G$1:$H$25,2,FALSE)</f>
        <v>Hutan mangrove primer</v>
      </c>
      <c r="J252" t="str">
        <f>VLOOKUP($E252,reference!$G$1:$H$25,2,FALSE)</f>
        <v>Hutan mangrove sekunder</v>
      </c>
      <c r="K252" t="str">
        <f t="shared" si="3"/>
        <v>Non Irigasi</v>
      </c>
      <c r="L252" t="s">
        <v>329</v>
      </c>
    </row>
    <row r="253" spans="1:12" x14ac:dyDescent="0.25">
      <c r="A253" s="1">
        <v>252</v>
      </c>
      <c r="B253" s="3">
        <v>113</v>
      </c>
      <c r="C253" s="1">
        <v>146</v>
      </c>
      <c r="D253" s="1">
        <v>16</v>
      </c>
      <c r="E253" s="1">
        <v>13</v>
      </c>
      <c r="F253" s="1">
        <v>0</v>
      </c>
      <c r="G253">
        <f>VLOOKUP(C253,reference!$A$1:$E$310,5,FALSE)</f>
        <v>5308070</v>
      </c>
      <c r="H253" t="str">
        <f>VLOOKUP(C253,reference!$A$1:$E$310,4,FALSE)</f>
        <v>BUYASARI</v>
      </c>
      <c r="I253" t="str">
        <f>VLOOKUP($D253,reference!$G$1:$H$25,2,FALSE)</f>
        <v>Pemukiman</v>
      </c>
      <c r="J253" t="str">
        <f>VLOOKUP($E253,reference!$G$1:$H$25,2,FALSE)</f>
        <v>Pertanian lahan kering  campur semak / kebun campur</v>
      </c>
      <c r="K253" t="str">
        <f t="shared" si="3"/>
        <v>Non Irigasi</v>
      </c>
      <c r="L253" t="s">
        <v>327</v>
      </c>
    </row>
    <row r="254" spans="1:12" x14ac:dyDescent="0.25">
      <c r="A254" s="1">
        <v>253</v>
      </c>
      <c r="B254" s="3">
        <v>1</v>
      </c>
      <c r="C254" s="1">
        <v>150</v>
      </c>
      <c r="D254" s="1">
        <v>0</v>
      </c>
      <c r="E254" s="1">
        <v>6</v>
      </c>
      <c r="F254" s="1">
        <v>0</v>
      </c>
      <c r="G254">
        <f>VLOOKUP(C254,reference!$A$1:$E$310,5,FALSE)</f>
        <v>5309020</v>
      </c>
      <c r="H254" t="str">
        <f>VLOOKUP(C254,reference!$A$1:$E$310,4,FALSE)</f>
        <v>TANJUNG BUNGA</v>
      </c>
      <c r="I254" t="str">
        <f>VLOOKUP($D254,reference!$G$1:$H$25,2,FALSE)</f>
        <v>No data</v>
      </c>
      <c r="J254" t="str">
        <f>VLOOKUP($E254,reference!$G$1:$H$25,2,FALSE)</f>
        <v>Hutan mangrove sekunder</v>
      </c>
      <c r="K254" t="str">
        <f t="shared" si="3"/>
        <v>Non Irigasi</v>
      </c>
      <c r="L254" t="s">
        <v>327</v>
      </c>
    </row>
    <row r="255" spans="1:12" x14ac:dyDescent="0.25">
      <c r="A255" s="1">
        <v>254</v>
      </c>
      <c r="B255" s="3">
        <v>87</v>
      </c>
      <c r="C255" s="1">
        <v>146</v>
      </c>
      <c r="D255" s="1">
        <v>2</v>
      </c>
      <c r="E255" s="1">
        <v>9</v>
      </c>
      <c r="F255" s="1">
        <v>0</v>
      </c>
      <c r="G255">
        <f>VLOOKUP(C255,reference!$A$1:$E$310,5,FALSE)</f>
        <v>5308070</v>
      </c>
      <c r="H255" t="str">
        <f>VLOOKUP(C255,reference!$A$1:$E$310,4,FALSE)</f>
        <v>BUYASARI</v>
      </c>
      <c r="I255" t="str">
        <f>VLOOKUP($D255,reference!$G$1:$H$25,2,FALSE)</f>
        <v>Hutan lahan kering sekunder / bekas tebangan</v>
      </c>
      <c r="J255" t="str">
        <f>VLOOKUP($E255,reference!$G$1:$H$25,2,FALSE)</f>
        <v>Semak belukar</v>
      </c>
      <c r="K255" t="str">
        <f t="shared" si="3"/>
        <v>Non Irigasi</v>
      </c>
      <c r="L255" t="s">
        <v>328</v>
      </c>
    </row>
    <row r="256" spans="1:12" x14ac:dyDescent="0.25">
      <c r="A256" s="1">
        <v>255</v>
      </c>
      <c r="B256" s="3">
        <v>44</v>
      </c>
      <c r="C256" s="1">
        <v>151</v>
      </c>
      <c r="D256" s="1">
        <v>5</v>
      </c>
      <c r="E256" s="1">
        <v>6</v>
      </c>
      <c r="F256" s="1">
        <v>0</v>
      </c>
      <c r="G256">
        <f>VLOOKUP(C256,reference!$A$1:$E$310,5,FALSE)</f>
        <v>5309021</v>
      </c>
      <c r="H256" t="str">
        <f>VLOOKUP(C256,reference!$A$1:$E$310,4,FALSE)</f>
        <v>LEWO LEMA</v>
      </c>
      <c r="I256" t="str">
        <f>VLOOKUP($D256,reference!$G$1:$H$25,2,FALSE)</f>
        <v>Hutan mangrove primer</v>
      </c>
      <c r="J256" t="str">
        <f>VLOOKUP($E256,reference!$G$1:$H$25,2,FALSE)</f>
        <v>Hutan mangrove sekunder</v>
      </c>
      <c r="K256" t="str">
        <f t="shared" si="3"/>
        <v>Non Irigasi</v>
      </c>
      <c r="L256" t="s">
        <v>329</v>
      </c>
    </row>
    <row r="257" spans="1:12" x14ac:dyDescent="0.25">
      <c r="A257" s="1">
        <v>256</v>
      </c>
      <c r="B257" s="3">
        <v>6</v>
      </c>
      <c r="C257" s="1">
        <v>151</v>
      </c>
      <c r="D257" s="1">
        <v>5</v>
      </c>
      <c r="E257" s="1">
        <v>12</v>
      </c>
      <c r="F257" s="1">
        <v>0</v>
      </c>
      <c r="G257">
        <f>VLOOKUP(C257,reference!$A$1:$E$310,5,FALSE)</f>
        <v>5309021</v>
      </c>
      <c r="H257" t="str">
        <f>VLOOKUP(C257,reference!$A$1:$E$310,4,FALSE)</f>
        <v>LEWO LEMA</v>
      </c>
      <c r="I257" t="str">
        <f>VLOOKUP($D257,reference!$G$1:$H$25,2,FALSE)</f>
        <v>Hutan mangrove primer</v>
      </c>
      <c r="J257" t="str">
        <f>VLOOKUP($E257,reference!$G$1:$H$25,2,FALSE)</f>
        <v>Pertanian lahan kering</v>
      </c>
      <c r="K257" t="str">
        <f t="shared" si="3"/>
        <v>Non Irigasi</v>
      </c>
      <c r="L257" t="s">
        <v>328</v>
      </c>
    </row>
    <row r="258" spans="1:12" x14ac:dyDescent="0.25">
      <c r="A258" s="1">
        <v>257</v>
      </c>
      <c r="B258" s="3">
        <v>5364</v>
      </c>
      <c r="C258" s="1">
        <v>121</v>
      </c>
      <c r="D258" s="1">
        <v>2</v>
      </c>
      <c r="E258" s="1">
        <v>2</v>
      </c>
      <c r="F258" s="1">
        <v>0</v>
      </c>
      <c r="G258">
        <f>VLOOKUP(C258,reference!$A$1:$E$310,5,FALSE)</f>
        <v>5307010</v>
      </c>
      <c r="H258" t="str">
        <f>VLOOKUP(C258,reference!$A$1:$E$310,4,FALSE)</f>
        <v>PANTAR</v>
      </c>
      <c r="I258" t="str">
        <f>VLOOKUP($D258,reference!$G$1:$H$25,2,FALSE)</f>
        <v>Hutan lahan kering sekunder / bekas tebangan</v>
      </c>
      <c r="J258" t="str">
        <f>VLOOKUP($E258,reference!$G$1:$H$25,2,FALSE)</f>
        <v>Hutan lahan kering sekunder / bekas tebangan</v>
      </c>
      <c r="K258" t="str">
        <f t="shared" si="3"/>
        <v>Non Irigasi</v>
      </c>
      <c r="L258" t="s">
        <v>327</v>
      </c>
    </row>
    <row r="259" spans="1:12" x14ac:dyDescent="0.25">
      <c r="A259" s="1">
        <v>258</v>
      </c>
      <c r="B259" s="3">
        <v>7</v>
      </c>
      <c r="C259" s="1">
        <v>134</v>
      </c>
      <c r="D259" s="1">
        <v>16</v>
      </c>
      <c r="E259" s="1">
        <v>13</v>
      </c>
      <c r="F259" s="1">
        <v>0</v>
      </c>
      <c r="G259">
        <f>VLOOKUP(C259,reference!$A$1:$E$310,5,FALSE)</f>
        <v>5307060</v>
      </c>
      <c r="H259" t="str">
        <f>VLOOKUP(C259,reference!$A$1:$E$310,4,FALSE)</f>
        <v>ALOR BARAT LAUT</v>
      </c>
      <c r="I259" t="str">
        <f>VLOOKUP($D259,reference!$G$1:$H$25,2,FALSE)</f>
        <v>Pemukiman</v>
      </c>
      <c r="J259" t="str">
        <f>VLOOKUP($E259,reference!$G$1:$H$25,2,FALSE)</f>
        <v>Pertanian lahan kering  campur semak / kebun campur</v>
      </c>
      <c r="K259" t="str">
        <f t="shared" ref="K259:K322" si="4">IF(F259=0,"Non Irigasi","Buffer Irigasi")</f>
        <v>Non Irigasi</v>
      </c>
      <c r="L259" t="s">
        <v>327</v>
      </c>
    </row>
    <row r="260" spans="1:12" x14ac:dyDescent="0.25">
      <c r="A260" s="1">
        <v>259</v>
      </c>
      <c r="B260" s="3">
        <v>55</v>
      </c>
      <c r="C260" s="1">
        <v>135</v>
      </c>
      <c r="D260" s="1">
        <v>12</v>
      </c>
      <c r="E260" s="1">
        <v>16</v>
      </c>
      <c r="F260" s="1">
        <v>0</v>
      </c>
      <c r="G260">
        <f>VLOOKUP(C260,reference!$A$1:$E$310,5,FALSE)</f>
        <v>5307061</v>
      </c>
      <c r="H260" t="str">
        <f>VLOOKUP(C260,reference!$A$1:$E$310,4,FALSE)</f>
        <v>ALOR TENGAH UTARA</v>
      </c>
      <c r="I260" t="str">
        <f>VLOOKUP($D260,reference!$G$1:$H$25,2,FALSE)</f>
        <v>Pertanian lahan kering</v>
      </c>
      <c r="J260" t="str">
        <f>VLOOKUP($E260,reference!$G$1:$H$25,2,FALSE)</f>
        <v>Pemukiman</v>
      </c>
      <c r="K260" t="str">
        <f t="shared" si="4"/>
        <v>Non Irigasi</v>
      </c>
      <c r="L260" t="s">
        <v>327</v>
      </c>
    </row>
    <row r="261" spans="1:12" x14ac:dyDescent="0.25">
      <c r="A261" s="1">
        <v>260</v>
      </c>
      <c r="B261" s="3">
        <v>2</v>
      </c>
      <c r="C261" s="1">
        <v>135</v>
      </c>
      <c r="D261" s="1">
        <v>2</v>
      </c>
      <c r="E261" s="1">
        <v>18</v>
      </c>
      <c r="F261" s="1">
        <v>0</v>
      </c>
      <c r="G261">
        <f>VLOOKUP(C261,reference!$A$1:$E$310,5,FALSE)</f>
        <v>5307061</v>
      </c>
      <c r="H261" t="str">
        <f>VLOOKUP(C261,reference!$A$1:$E$310,4,FALSE)</f>
        <v>ALOR TENGAH UTARA</v>
      </c>
      <c r="I261" t="str">
        <f>VLOOKUP($D261,reference!$G$1:$H$25,2,FALSE)</f>
        <v>Hutan lahan kering sekunder / bekas tebangan</v>
      </c>
      <c r="J261" t="str">
        <f>VLOOKUP($E261,reference!$G$1:$H$25,2,FALSE)</f>
        <v>Lahan terbuka</v>
      </c>
      <c r="K261" t="str">
        <f t="shared" si="4"/>
        <v>Non Irigasi</v>
      </c>
      <c r="L261" t="s">
        <v>328</v>
      </c>
    </row>
    <row r="262" spans="1:12" x14ac:dyDescent="0.25">
      <c r="A262" s="1">
        <v>261</v>
      </c>
      <c r="B262" s="3">
        <v>1515</v>
      </c>
      <c r="C262" s="1">
        <v>151</v>
      </c>
      <c r="D262" s="1">
        <v>13</v>
      </c>
      <c r="E262" s="1">
        <v>12</v>
      </c>
      <c r="F262" s="1">
        <v>0</v>
      </c>
      <c r="G262">
        <f>VLOOKUP(C262,reference!$A$1:$E$310,5,FALSE)</f>
        <v>5309021</v>
      </c>
      <c r="H262" t="str">
        <f>VLOOKUP(C262,reference!$A$1:$E$310,4,FALSE)</f>
        <v>LEWO LEMA</v>
      </c>
      <c r="I262" t="str">
        <f>VLOOKUP($D262,reference!$G$1:$H$25,2,FALSE)</f>
        <v>Pertanian lahan kering  campur semak / kebun campur</v>
      </c>
      <c r="J262" t="str">
        <f>VLOOKUP($E262,reference!$G$1:$H$25,2,FALSE)</f>
        <v>Pertanian lahan kering</v>
      </c>
      <c r="K262" t="str">
        <f t="shared" si="4"/>
        <v>Non Irigasi</v>
      </c>
      <c r="L262" t="s">
        <v>327</v>
      </c>
    </row>
    <row r="263" spans="1:12" x14ac:dyDescent="0.25">
      <c r="A263" s="1">
        <v>262</v>
      </c>
      <c r="B263" s="3">
        <v>3</v>
      </c>
      <c r="C263" s="1">
        <v>121</v>
      </c>
      <c r="D263" s="1">
        <v>9</v>
      </c>
      <c r="E263" s="1">
        <v>18</v>
      </c>
      <c r="F263" s="1">
        <v>0</v>
      </c>
      <c r="G263">
        <f>VLOOKUP(C263,reference!$A$1:$E$310,5,FALSE)</f>
        <v>5307010</v>
      </c>
      <c r="H263" t="str">
        <f>VLOOKUP(C263,reference!$A$1:$E$310,4,FALSE)</f>
        <v>PANTAR</v>
      </c>
      <c r="I263" t="str">
        <f>VLOOKUP($D263,reference!$G$1:$H$25,2,FALSE)</f>
        <v>Semak belukar</v>
      </c>
      <c r="J263" t="str">
        <f>VLOOKUP($E263,reference!$G$1:$H$25,2,FALSE)</f>
        <v>Lahan terbuka</v>
      </c>
      <c r="K263" t="str">
        <f t="shared" si="4"/>
        <v>Non Irigasi</v>
      </c>
      <c r="L263" t="s">
        <v>327</v>
      </c>
    </row>
    <row r="264" spans="1:12" x14ac:dyDescent="0.25">
      <c r="A264" s="1">
        <v>263</v>
      </c>
      <c r="B264" s="3">
        <v>5505</v>
      </c>
      <c r="C264" s="1">
        <v>135</v>
      </c>
      <c r="D264" s="1">
        <v>2</v>
      </c>
      <c r="E264" s="1">
        <v>2</v>
      </c>
      <c r="F264" s="1">
        <v>0</v>
      </c>
      <c r="G264">
        <f>VLOOKUP(C264,reference!$A$1:$E$310,5,FALSE)</f>
        <v>5307061</v>
      </c>
      <c r="H264" t="str">
        <f>VLOOKUP(C264,reference!$A$1:$E$310,4,FALSE)</f>
        <v>ALOR TENGAH UTARA</v>
      </c>
      <c r="I264" t="str">
        <f>VLOOKUP($D264,reference!$G$1:$H$25,2,FALSE)</f>
        <v>Hutan lahan kering sekunder / bekas tebangan</v>
      </c>
      <c r="J264" t="str">
        <f>VLOOKUP($E264,reference!$G$1:$H$25,2,FALSE)</f>
        <v>Hutan lahan kering sekunder / bekas tebangan</v>
      </c>
      <c r="K264" t="str">
        <f t="shared" si="4"/>
        <v>Non Irigasi</v>
      </c>
      <c r="L264" t="s">
        <v>327</v>
      </c>
    </row>
    <row r="265" spans="1:12" x14ac:dyDescent="0.25">
      <c r="A265" s="1">
        <v>264</v>
      </c>
      <c r="B265" s="3">
        <v>1</v>
      </c>
      <c r="C265" s="1">
        <v>151</v>
      </c>
      <c r="D265" s="1">
        <v>13</v>
      </c>
      <c r="E265" s="1">
        <v>6</v>
      </c>
      <c r="F265" s="1">
        <v>0</v>
      </c>
      <c r="G265">
        <f>VLOOKUP(C265,reference!$A$1:$E$310,5,FALSE)</f>
        <v>5309021</v>
      </c>
      <c r="H265" t="str">
        <f>VLOOKUP(C265,reference!$A$1:$E$310,4,FALSE)</f>
        <v>LEWO LEMA</v>
      </c>
      <c r="I265" t="str">
        <f>VLOOKUP($D265,reference!$G$1:$H$25,2,FALSE)</f>
        <v>Pertanian lahan kering  campur semak / kebun campur</v>
      </c>
      <c r="J265" t="str">
        <f>VLOOKUP($E265,reference!$G$1:$H$25,2,FALSE)</f>
        <v>Hutan mangrove sekunder</v>
      </c>
      <c r="K265" t="str">
        <f t="shared" si="4"/>
        <v>Non Irigasi</v>
      </c>
      <c r="L265" t="s">
        <v>327</v>
      </c>
    </row>
    <row r="266" spans="1:12" x14ac:dyDescent="0.25">
      <c r="A266" s="1">
        <v>265</v>
      </c>
      <c r="B266" s="3">
        <v>247</v>
      </c>
      <c r="C266" s="1">
        <v>135</v>
      </c>
      <c r="D266" s="1">
        <v>13</v>
      </c>
      <c r="E266" s="1">
        <v>13</v>
      </c>
      <c r="F266" s="1">
        <v>0</v>
      </c>
      <c r="G266">
        <f>VLOOKUP(C266,reference!$A$1:$E$310,5,FALSE)</f>
        <v>5307061</v>
      </c>
      <c r="H266" t="str">
        <f>VLOOKUP(C266,reference!$A$1:$E$310,4,FALSE)</f>
        <v>ALOR TENGAH UTARA</v>
      </c>
      <c r="I266" t="str">
        <f>VLOOKUP($D266,reference!$G$1:$H$25,2,FALSE)</f>
        <v>Pertanian lahan kering  campur semak / kebun campur</v>
      </c>
      <c r="J266" t="str">
        <f>VLOOKUP($E266,reference!$G$1:$H$25,2,FALSE)</f>
        <v>Pertanian lahan kering  campur semak / kebun campur</v>
      </c>
      <c r="K266" t="str">
        <f t="shared" si="4"/>
        <v>Non Irigasi</v>
      </c>
      <c r="L266" t="s">
        <v>327</v>
      </c>
    </row>
    <row r="267" spans="1:12" x14ac:dyDescent="0.25">
      <c r="A267" s="1">
        <v>266</v>
      </c>
      <c r="B267" s="3">
        <v>1276</v>
      </c>
      <c r="C267" s="1">
        <v>145</v>
      </c>
      <c r="D267" s="1">
        <v>2</v>
      </c>
      <c r="E267" s="1">
        <v>9</v>
      </c>
      <c r="F267" s="1">
        <v>0</v>
      </c>
      <c r="G267">
        <f>VLOOKUP(C267,reference!$A$1:$E$310,5,FALSE)</f>
        <v>5308060</v>
      </c>
      <c r="H267" t="str">
        <f>VLOOKUP(C267,reference!$A$1:$E$310,4,FALSE)</f>
        <v>OMESURI</v>
      </c>
      <c r="I267" t="str">
        <f>VLOOKUP($D267,reference!$G$1:$H$25,2,FALSE)</f>
        <v>Hutan lahan kering sekunder / bekas tebangan</v>
      </c>
      <c r="J267" t="str">
        <f>VLOOKUP($E267,reference!$G$1:$H$25,2,FALSE)</f>
        <v>Semak belukar</v>
      </c>
      <c r="K267" t="str">
        <f t="shared" si="4"/>
        <v>Non Irigasi</v>
      </c>
      <c r="L267" t="s">
        <v>328</v>
      </c>
    </row>
    <row r="268" spans="1:12" x14ac:dyDescent="0.25">
      <c r="A268" s="1">
        <v>267</v>
      </c>
      <c r="B268" s="3">
        <v>348</v>
      </c>
      <c r="C268" s="1">
        <v>146</v>
      </c>
      <c r="D268" s="1">
        <v>16</v>
      </c>
      <c r="E268" s="1">
        <v>11</v>
      </c>
      <c r="F268" s="1">
        <v>0</v>
      </c>
      <c r="G268">
        <f>VLOOKUP(C268,reference!$A$1:$E$310,5,FALSE)</f>
        <v>5308070</v>
      </c>
      <c r="H268" t="str">
        <f>VLOOKUP(C268,reference!$A$1:$E$310,4,FALSE)</f>
        <v>BUYASARI</v>
      </c>
      <c r="I268" t="str">
        <f>VLOOKUP($D268,reference!$G$1:$H$25,2,FALSE)</f>
        <v>Pemukiman</v>
      </c>
      <c r="J268" t="str">
        <f>VLOOKUP($E268,reference!$G$1:$H$25,2,FALSE)</f>
        <v>Savanna / Padang rumput</v>
      </c>
      <c r="K268" t="str">
        <f t="shared" si="4"/>
        <v>Non Irigasi</v>
      </c>
      <c r="L268" t="s">
        <v>327</v>
      </c>
    </row>
    <row r="269" spans="1:12" x14ac:dyDescent="0.25">
      <c r="A269" s="1">
        <v>268</v>
      </c>
      <c r="B269" s="3">
        <v>1</v>
      </c>
      <c r="C269" s="1">
        <v>135</v>
      </c>
      <c r="D269" s="1">
        <v>16</v>
      </c>
      <c r="E269" s="1">
        <v>0</v>
      </c>
      <c r="F269" s="1">
        <v>0</v>
      </c>
      <c r="G269">
        <f>VLOOKUP(C269,reference!$A$1:$E$310,5,FALSE)</f>
        <v>5307061</v>
      </c>
      <c r="H269" t="str">
        <f>VLOOKUP(C269,reference!$A$1:$E$310,4,FALSE)</f>
        <v>ALOR TENGAH UTARA</v>
      </c>
      <c r="I269" t="str">
        <f>VLOOKUP($D269,reference!$G$1:$H$25,2,FALSE)</f>
        <v>Pemukiman</v>
      </c>
      <c r="J269" t="str">
        <f>VLOOKUP($E269,reference!$G$1:$H$25,2,FALSE)</f>
        <v>No data</v>
      </c>
      <c r="K269" t="str">
        <f t="shared" si="4"/>
        <v>Non Irigasi</v>
      </c>
      <c r="L269" t="s">
        <v>327</v>
      </c>
    </row>
    <row r="270" spans="1:12" x14ac:dyDescent="0.25">
      <c r="A270" s="1">
        <v>269</v>
      </c>
      <c r="B270" s="3">
        <v>1</v>
      </c>
      <c r="C270" s="1">
        <v>135</v>
      </c>
      <c r="D270" s="1">
        <v>0</v>
      </c>
      <c r="E270" s="1">
        <v>16</v>
      </c>
      <c r="F270" s="1">
        <v>0</v>
      </c>
      <c r="G270">
        <f>VLOOKUP(C270,reference!$A$1:$E$310,5,FALSE)</f>
        <v>5307061</v>
      </c>
      <c r="H270" t="str">
        <f>VLOOKUP(C270,reference!$A$1:$E$310,4,FALSE)</f>
        <v>ALOR TENGAH UTARA</v>
      </c>
      <c r="I270" t="str">
        <f>VLOOKUP($D270,reference!$G$1:$H$25,2,FALSE)</f>
        <v>No data</v>
      </c>
      <c r="J270" t="str">
        <f>VLOOKUP($E270,reference!$G$1:$H$25,2,FALSE)</f>
        <v>Pemukiman</v>
      </c>
      <c r="K270" t="str">
        <f t="shared" si="4"/>
        <v>Non Irigasi</v>
      </c>
      <c r="L270" t="s">
        <v>327</v>
      </c>
    </row>
    <row r="271" spans="1:12" x14ac:dyDescent="0.25">
      <c r="A271" s="1">
        <v>270</v>
      </c>
      <c r="B271" s="3">
        <v>35</v>
      </c>
      <c r="C271" s="1">
        <v>151</v>
      </c>
      <c r="D271" s="1">
        <v>0</v>
      </c>
      <c r="E271" s="1">
        <v>12</v>
      </c>
      <c r="F271" s="1">
        <v>0</v>
      </c>
      <c r="G271">
        <f>VLOOKUP(C271,reference!$A$1:$E$310,5,FALSE)</f>
        <v>5309021</v>
      </c>
      <c r="H271" t="str">
        <f>VLOOKUP(C271,reference!$A$1:$E$310,4,FALSE)</f>
        <v>LEWO LEMA</v>
      </c>
      <c r="I271" t="str">
        <f>VLOOKUP($D271,reference!$G$1:$H$25,2,FALSE)</f>
        <v>No data</v>
      </c>
      <c r="J271" t="str">
        <f>VLOOKUP($E271,reference!$G$1:$H$25,2,FALSE)</f>
        <v>Pertanian lahan kering</v>
      </c>
      <c r="K271" t="str">
        <f t="shared" si="4"/>
        <v>Non Irigasi</v>
      </c>
      <c r="L271" t="s">
        <v>327</v>
      </c>
    </row>
    <row r="272" spans="1:12" x14ac:dyDescent="0.25">
      <c r="A272" s="1">
        <v>271</v>
      </c>
      <c r="B272" s="3">
        <v>74</v>
      </c>
      <c r="C272" s="1">
        <v>151</v>
      </c>
      <c r="D272" s="1">
        <v>7</v>
      </c>
      <c r="E272" s="1">
        <v>12</v>
      </c>
      <c r="F272" s="1">
        <v>0</v>
      </c>
      <c r="G272">
        <f>VLOOKUP(C272,reference!$A$1:$E$310,5,FALSE)</f>
        <v>5309021</v>
      </c>
      <c r="H272" t="str">
        <f>VLOOKUP(C272,reference!$A$1:$E$310,4,FALSE)</f>
        <v>LEWO LEMA</v>
      </c>
      <c r="I272" t="str">
        <f>VLOOKUP($D272,reference!$G$1:$H$25,2,FALSE)</f>
        <v>Hutan tanaman</v>
      </c>
      <c r="J272" t="str">
        <f>VLOOKUP($E272,reference!$G$1:$H$25,2,FALSE)</f>
        <v>Pertanian lahan kering</v>
      </c>
      <c r="K272" t="str">
        <f t="shared" si="4"/>
        <v>Non Irigasi</v>
      </c>
      <c r="L272" t="s">
        <v>327</v>
      </c>
    </row>
    <row r="273" spans="1:12" x14ac:dyDescent="0.25">
      <c r="A273" s="1">
        <v>272</v>
      </c>
      <c r="B273" s="3">
        <v>182</v>
      </c>
      <c r="C273" s="1">
        <v>146</v>
      </c>
      <c r="D273" s="1">
        <v>9</v>
      </c>
      <c r="E273" s="1">
        <v>9</v>
      </c>
      <c r="F273" s="1">
        <v>0</v>
      </c>
      <c r="G273">
        <f>VLOOKUP(C273,reference!$A$1:$E$310,5,FALSE)</f>
        <v>5308070</v>
      </c>
      <c r="H273" t="str">
        <f>VLOOKUP(C273,reference!$A$1:$E$310,4,FALSE)</f>
        <v>BUYASARI</v>
      </c>
      <c r="I273" t="str">
        <f>VLOOKUP($D273,reference!$G$1:$H$25,2,FALSE)</f>
        <v>Semak belukar</v>
      </c>
      <c r="J273" t="str">
        <f>VLOOKUP($E273,reference!$G$1:$H$25,2,FALSE)</f>
        <v>Semak belukar</v>
      </c>
      <c r="K273" t="str">
        <f t="shared" si="4"/>
        <v>Non Irigasi</v>
      </c>
      <c r="L273" t="s">
        <v>327</v>
      </c>
    </row>
    <row r="274" spans="1:12" x14ac:dyDescent="0.25">
      <c r="A274" s="1">
        <v>273</v>
      </c>
      <c r="B274" s="3">
        <v>18</v>
      </c>
      <c r="C274" s="1">
        <v>146</v>
      </c>
      <c r="D274" s="1">
        <v>6</v>
      </c>
      <c r="E274" s="1">
        <v>6</v>
      </c>
      <c r="F274" s="1">
        <v>0</v>
      </c>
      <c r="G274">
        <f>VLOOKUP(C274,reference!$A$1:$E$310,5,FALSE)</f>
        <v>5308070</v>
      </c>
      <c r="H274" t="str">
        <f>VLOOKUP(C274,reference!$A$1:$E$310,4,FALSE)</f>
        <v>BUYASARI</v>
      </c>
      <c r="I274" t="str">
        <f>VLOOKUP($D274,reference!$G$1:$H$25,2,FALSE)</f>
        <v>Hutan mangrove sekunder</v>
      </c>
      <c r="J274" t="str">
        <f>VLOOKUP($E274,reference!$G$1:$H$25,2,FALSE)</f>
        <v>Hutan mangrove sekunder</v>
      </c>
      <c r="K274" t="str">
        <f t="shared" si="4"/>
        <v>Non Irigasi</v>
      </c>
      <c r="L274" t="s">
        <v>327</v>
      </c>
    </row>
    <row r="275" spans="1:12" x14ac:dyDescent="0.25">
      <c r="A275" s="1">
        <v>274</v>
      </c>
      <c r="B275" s="3">
        <v>74</v>
      </c>
      <c r="C275" s="1">
        <v>151</v>
      </c>
      <c r="D275" s="1">
        <v>0</v>
      </c>
      <c r="E275" s="1">
        <v>0</v>
      </c>
      <c r="F275" s="1">
        <v>0</v>
      </c>
      <c r="G275">
        <f>VLOOKUP(C275,reference!$A$1:$E$310,5,FALSE)</f>
        <v>5309021</v>
      </c>
      <c r="H275" t="str">
        <f>VLOOKUP(C275,reference!$A$1:$E$310,4,FALSE)</f>
        <v>LEWO LEMA</v>
      </c>
      <c r="I275" t="str">
        <f>VLOOKUP($D275,reference!$G$1:$H$25,2,FALSE)</f>
        <v>No data</v>
      </c>
      <c r="J275" t="str">
        <f>VLOOKUP($E275,reference!$G$1:$H$25,2,FALSE)</f>
        <v>No data</v>
      </c>
      <c r="K275" t="str">
        <f t="shared" si="4"/>
        <v>Non Irigasi</v>
      </c>
      <c r="L275" t="s">
        <v>327</v>
      </c>
    </row>
    <row r="276" spans="1:12" x14ac:dyDescent="0.25">
      <c r="A276" s="1">
        <v>275</v>
      </c>
      <c r="B276" s="3">
        <v>104</v>
      </c>
      <c r="C276" s="1">
        <v>151</v>
      </c>
      <c r="D276" s="1">
        <v>13</v>
      </c>
      <c r="E276" s="1">
        <v>8</v>
      </c>
      <c r="F276" s="1">
        <v>0</v>
      </c>
      <c r="G276">
        <f>VLOOKUP(C276,reference!$A$1:$E$310,5,FALSE)</f>
        <v>5309021</v>
      </c>
      <c r="H276" t="str">
        <f>VLOOKUP(C276,reference!$A$1:$E$310,4,FALSE)</f>
        <v>LEWO LEMA</v>
      </c>
      <c r="I276" t="str">
        <f>VLOOKUP($D276,reference!$G$1:$H$25,2,FALSE)</f>
        <v>Pertanian lahan kering  campur semak / kebun campur</v>
      </c>
      <c r="J276" t="str">
        <f>VLOOKUP($E276,reference!$G$1:$H$25,2,FALSE)</f>
        <v>Perkebunan</v>
      </c>
      <c r="K276" t="str">
        <f t="shared" si="4"/>
        <v>Non Irigasi</v>
      </c>
      <c r="L276" t="s">
        <v>327</v>
      </c>
    </row>
    <row r="277" spans="1:12" x14ac:dyDescent="0.25">
      <c r="A277" s="1">
        <v>276</v>
      </c>
      <c r="B277" s="3">
        <v>1</v>
      </c>
      <c r="C277" s="1">
        <v>151</v>
      </c>
      <c r="D277" s="1">
        <v>5</v>
      </c>
      <c r="E277" s="1">
        <v>8</v>
      </c>
      <c r="F277" s="1">
        <v>0</v>
      </c>
      <c r="G277">
        <f>VLOOKUP(C277,reference!$A$1:$E$310,5,FALSE)</f>
        <v>5309021</v>
      </c>
      <c r="H277" t="str">
        <f>VLOOKUP(C277,reference!$A$1:$E$310,4,FALSE)</f>
        <v>LEWO LEMA</v>
      </c>
      <c r="I277" t="str">
        <f>VLOOKUP($D277,reference!$G$1:$H$25,2,FALSE)</f>
        <v>Hutan mangrove primer</v>
      </c>
      <c r="J277" t="str">
        <f>VLOOKUP($E277,reference!$G$1:$H$25,2,FALSE)</f>
        <v>Perkebunan</v>
      </c>
      <c r="K277" t="str">
        <f t="shared" si="4"/>
        <v>Non Irigasi</v>
      </c>
      <c r="L277" t="s">
        <v>328</v>
      </c>
    </row>
    <row r="278" spans="1:12" x14ac:dyDescent="0.25">
      <c r="A278" s="1">
        <v>277</v>
      </c>
      <c r="B278" s="3">
        <v>8</v>
      </c>
      <c r="C278" s="1">
        <v>145</v>
      </c>
      <c r="D278" s="1">
        <v>0</v>
      </c>
      <c r="E278" s="1">
        <v>9</v>
      </c>
      <c r="F278" s="1">
        <v>0</v>
      </c>
      <c r="G278">
        <f>VLOOKUP(C278,reference!$A$1:$E$310,5,FALSE)</f>
        <v>5308060</v>
      </c>
      <c r="H278" t="str">
        <f>VLOOKUP(C278,reference!$A$1:$E$310,4,FALSE)</f>
        <v>OMESURI</v>
      </c>
      <c r="I278" t="str">
        <f>VLOOKUP($D278,reference!$G$1:$H$25,2,FALSE)</f>
        <v>No data</v>
      </c>
      <c r="J278" t="str">
        <f>VLOOKUP($E278,reference!$G$1:$H$25,2,FALSE)</f>
        <v>Semak belukar</v>
      </c>
      <c r="K278" t="str">
        <f t="shared" si="4"/>
        <v>Non Irigasi</v>
      </c>
      <c r="L278" t="s">
        <v>327</v>
      </c>
    </row>
    <row r="279" spans="1:12" x14ac:dyDescent="0.25">
      <c r="A279" s="1">
        <v>278</v>
      </c>
      <c r="B279" s="3">
        <v>902</v>
      </c>
      <c r="C279" s="1">
        <v>145</v>
      </c>
      <c r="D279" s="1">
        <v>13</v>
      </c>
      <c r="E279" s="1">
        <v>9</v>
      </c>
      <c r="F279" s="1">
        <v>0</v>
      </c>
      <c r="G279">
        <f>VLOOKUP(C279,reference!$A$1:$E$310,5,FALSE)</f>
        <v>5308060</v>
      </c>
      <c r="H279" t="str">
        <f>VLOOKUP(C279,reference!$A$1:$E$310,4,FALSE)</f>
        <v>OMESURI</v>
      </c>
      <c r="I279" t="str">
        <f>VLOOKUP($D279,reference!$G$1:$H$25,2,FALSE)</f>
        <v>Pertanian lahan kering  campur semak / kebun campur</v>
      </c>
      <c r="J279" t="str">
        <f>VLOOKUP($E279,reference!$G$1:$H$25,2,FALSE)</f>
        <v>Semak belukar</v>
      </c>
      <c r="K279" t="str">
        <f t="shared" si="4"/>
        <v>Non Irigasi</v>
      </c>
      <c r="L279" t="s">
        <v>327</v>
      </c>
    </row>
    <row r="280" spans="1:12" x14ac:dyDescent="0.25">
      <c r="A280" s="1">
        <v>279</v>
      </c>
      <c r="B280" s="3">
        <v>20</v>
      </c>
      <c r="C280" s="1">
        <v>145</v>
      </c>
      <c r="D280" s="1">
        <v>9</v>
      </c>
      <c r="E280" s="1">
        <v>1</v>
      </c>
      <c r="F280" s="1">
        <v>0</v>
      </c>
      <c r="G280">
        <f>VLOOKUP(C280,reference!$A$1:$E$310,5,FALSE)</f>
        <v>5308060</v>
      </c>
      <c r="H280" t="str">
        <f>VLOOKUP(C280,reference!$A$1:$E$310,4,FALSE)</f>
        <v>OMESURI</v>
      </c>
      <c r="I280" t="str">
        <f>VLOOKUP($D280,reference!$G$1:$H$25,2,FALSE)</f>
        <v>Semak belukar</v>
      </c>
      <c r="J280" t="str">
        <f>VLOOKUP($E280,reference!$G$1:$H$25,2,FALSE)</f>
        <v>Hutan lahan kering primer</v>
      </c>
      <c r="K280" t="str">
        <f t="shared" si="4"/>
        <v>Non Irigasi</v>
      </c>
      <c r="L280" t="s">
        <v>327</v>
      </c>
    </row>
    <row r="281" spans="1:12" x14ac:dyDescent="0.25">
      <c r="A281" s="1">
        <v>280</v>
      </c>
      <c r="B281" s="3">
        <v>183</v>
      </c>
      <c r="C281" s="1">
        <v>146</v>
      </c>
      <c r="D281" s="1">
        <v>18</v>
      </c>
      <c r="E281" s="1">
        <v>11</v>
      </c>
      <c r="F281" s="1">
        <v>0</v>
      </c>
      <c r="G281">
        <f>VLOOKUP(C281,reference!$A$1:$E$310,5,FALSE)</f>
        <v>5308070</v>
      </c>
      <c r="H281" t="str">
        <f>VLOOKUP(C281,reference!$A$1:$E$310,4,FALSE)</f>
        <v>BUYASARI</v>
      </c>
      <c r="I281" t="str">
        <f>VLOOKUP($D281,reference!$G$1:$H$25,2,FALSE)</f>
        <v>Lahan terbuka</v>
      </c>
      <c r="J281" t="str">
        <f>VLOOKUP($E281,reference!$G$1:$H$25,2,FALSE)</f>
        <v>Savanna / Padang rumput</v>
      </c>
      <c r="K281" t="str">
        <f t="shared" si="4"/>
        <v>Non Irigasi</v>
      </c>
      <c r="L281" t="s">
        <v>327</v>
      </c>
    </row>
    <row r="282" spans="1:12" x14ac:dyDescent="0.25">
      <c r="A282" s="1">
        <v>281</v>
      </c>
      <c r="B282" s="3">
        <v>25</v>
      </c>
      <c r="C282" s="1">
        <v>135</v>
      </c>
      <c r="D282" s="1">
        <v>13</v>
      </c>
      <c r="E282" s="1">
        <v>16</v>
      </c>
      <c r="F282" s="1">
        <v>0</v>
      </c>
      <c r="G282">
        <f>VLOOKUP(C282,reference!$A$1:$E$310,5,FALSE)</f>
        <v>5307061</v>
      </c>
      <c r="H282" t="str">
        <f>VLOOKUP(C282,reference!$A$1:$E$310,4,FALSE)</f>
        <v>ALOR TENGAH UTARA</v>
      </c>
      <c r="I282" t="str">
        <f>VLOOKUP($D282,reference!$G$1:$H$25,2,FALSE)</f>
        <v>Pertanian lahan kering  campur semak / kebun campur</v>
      </c>
      <c r="J282" t="str">
        <f>VLOOKUP($E282,reference!$G$1:$H$25,2,FALSE)</f>
        <v>Pemukiman</v>
      </c>
      <c r="K282" t="str">
        <f t="shared" si="4"/>
        <v>Non Irigasi</v>
      </c>
      <c r="L282" t="s">
        <v>327</v>
      </c>
    </row>
    <row r="283" spans="1:12" x14ac:dyDescent="0.25">
      <c r="A283" s="1">
        <v>282</v>
      </c>
      <c r="B283" s="3">
        <v>1</v>
      </c>
      <c r="C283" s="1">
        <v>151</v>
      </c>
      <c r="D283" s="1">
        <v>0</v>
      </c>
      <c r="E283" s="1">
        <v>6</v>
      </c>
      <c r="F283" s="1">
        <v>0</v>
      </c>
      <c r="G283">
        <f>VLOOKUP(C283,reference!$A$1:$E$310,5,FALSE)</f>
        <v>5309021</v>
      </c>
      <c r="H283" t="str">
        <f>VLOOKUP(C283,reference!$A$1:$E$310,4,FALSE)</f>
        <v>LEWO LEMA</v>
      </c>
      <c r="I283" t="str">
        <f>VLOOKUP($D283,reference!$G$1:$H$25,2,FALSE)</f>
        <v>No data</v>
      </c>
      <c r="J283" t="str">
        <f>VLOOKUP($E283,reference!$G$1:$H$25,2,FALSE)</f>
        <v>Hutan mangrove sekunder</v>
      </c>
      <c r="K283" t="str">
        <f t="shared" si="4"/>
        <v>Non Irigasi</v>
      </c>
      <c r="L283" t="s">
        <v>327</v>
      </c>
    </row>
    <row r="284" spans="1:12" x14ac:dyDescent="0.25">
      <c r="A284" s="1">
        <v>283</v>
      </c>
      <c r="B284" s="3">
        <v>12</v>
      </c>
      <c r="C284" s="1">
        <v>151</v>
      </c>
      <c r="D284" s="1">
        <v>7</v>
      </c>
      <c r="E284" s="1">
        <v>6</v>
      </c>
      <c r="F284" s="1">
        <v>0</v>
      </c>
      <c r="G284">
        <f>VLOOKUP(C284,reference!$A$1:$E$310,5,FALSE)</f>
        <v>5309021</v>
      </c>
      <c r="H284" t="str">
        <f>VLOOKUP(C284,reference!$A$1:$E$310,4,FALSE)</f>
        <v>LEWO LEMA</v>
      </c>
      <c r="I284" t="str">
        <f>VLOOKUP($D284,reference!$G$1:$H$25,2,FALSE)</f>
        <v>Hutan tanaman</v>
      </c>
      <c r="J284" t="str">
        <f>VLOOKUP($E284,reference!$G$1:$H$25,2,FALSE)</f>
        <v>Hutan mangrove sekunder</v>
      </c>
      <c r="K284" t="str">
        <f t="shared" si="4"/>
        <v>Non Irigasi</v>
      </c>
      <c r="L284" t="s">
        <v>327</v>
      </c>
    </row>
    <row r="285" spans="1:12" x14ac:dyDescent="0.25">
      <c r="A285" s="1">
        <v>284</v>
      </c>
      <c r="B285" s="3">
        <v>27</v>
      </c>
      <c r="C285" s="1">
        <v>134</v>
      </c>
      <c r="D285" s="1">
        <v>0</v>
      </c>
      <c r="E285" s="1">
        <v>9</v>
      </c>
      <c r="F285" s="1">
        <v>0</v>
      </c>
      <c r="G285">
        <f>VLOOKUP(C285,reference!$A$1:$E$310,5,FALSE)</f>
        <v>5307060</v>
      </c>
      <c r="H285" t="str">
        <f>VLOOKUP(C285,reference!$A$1:$E$310,4,FALSE)</f>
        <v>ALOR BARAT LAUT</v>
      </c>
      <c r="I285" t="str">
        <f>VLOOKUP($D285,reference!$G$1:$H$25,2,FALSE)</f>
        <v>No data</v>
      </c>
      <c r="J285" t="str">
        <f>VLOOKUP($E285,reference!$G$1:$H$25,2,FALSE)</f>
        <v>Semak belukar</v>
      </c>
      <c r="K285" t="str">
        <f t="shared" si="4"/>
        <v>Non Irigasi</v>
      </c>
      <c r="L285" t="s">
        <v>327</v>
      </c>
    </row>
    <row r="286" spans="1:12" x14ac:dyDescent="0.25">
      <c r="A286" s="1">
        <v>285</v>
      </c>
      <c r="B286" s="3">
        <v>113</v>
      </c>
      <c r="C286" s="1">
        <v>134</v>
      </c>
      <c r="D286" s="1">
        <v>9</v>
      </c>
      <c r="E286" s="1">
        <v>9</v>
      </c>
      <c r="F286" s="1">
        <v>0</v>
      </c>
      <c r="G286">
        <f>VLOOKUP(C286,reference!$A$1:$E$310,5,FALSE)</f>
        <v>5307060</v>
      </c>
      <c r="H286" t="str">
        <f>VLOOKUP(C286,reference!$A$1:$E$310,4,FALSE)</f>
        <v>ALOR BARAT LAUT</v>
      </c>
      <c r="I286" t="str">
        <f>VLOOKUP($D286,reference!$G$1:$H$25,2,FALSE)</f>
        <v>Semak belukar</v>
      </c>
      <c r="J286" t="str">
        <f>VLOOKUP($E286,reference!$G$1:$H$25,2,FALSE)</f>
        <v>Semak belukar</v>
      </c>
      <c r="K286" t="str">
        <f t="shared" si="4"/>
        <v>Non Irigasi</v>
      </c>
      <c r="L286" t="s">
        <v>327</v>
      </c>
    </row>
    <row r="287" spans="1:12" x14ac:dyDescent="0.25">
      <c r="A287" s="1">
        <v>286</v>
      </c>
      <c r="B287" s="3">
        <v>2</v>
      </c>
      <c r="C287" s="1">
        <v>151</v>
      </c>
      <c r="D287" s="1">
        <v>0</v>
      </c>
      <c r="E287" s="1">
        <v>8</v>
      </c>
      <c r="F287" s="1">
        <v>0</v>
      </c>
      <c r="G287">
        <f>VLOOKUP(C287,reference!$A$1:$E$310,5,FALSE)</f>
        <v>5309021</v>
      </c>
      <c r="H287" t="str">
        <f>VLOOKUP(C287,reference!$A$1:$E$310,4,FALSE)</f>
        <v>LEWO LEMA</v>
      </c>
      <c r="I287" t="str">
        <f>VLOOKUP($D287,reference!$G$1:$H$25,2,FALSE)</f>
        <v>No data</v>
      </c>
      <c r="J287" t="str">
        <f>VLOOKUP($E287,reference!$G$1:$H$25,2,FALSE)</f>
        <v>Perkebunan</v>
      </c>
      <c r="K287" t="str">
        <f t="shared" si="4"/>
        <v>Non Irigasi</v>
      </c>
      <c r="L287" t="s">
        <v>327</v>
      </c>
    </row>
    <row r="288" spans="1:12" x14ac:dyDescent="0.25">
      <c r="A288" s="1">
        <v>287</v>
      </c>
      <c r="B288" s="3">
        <v>43</v>
      </c>
      <c r="C288" s="1">
        <v>151</v>
      </c>
      <c r="D288" s="1">
        <v>7</v>
      </c>
      <c r="E288" s="1">
        <v>8</v>
      </c>
      <c r="F288" s="1">
        <v>0</v>
      </c>
      <c r="G288">
        <f>VLOOKUP(C288,reference!$A$1:$E$310,5,FALSE)</f>
        <v>5309021</v>
      </c>
      <c r="H288" t="str">
        <f>VLOOKUP(C288,reference!$A$1:$E$310,4,FALSE)</f>
        <v>LEWO LEMA</v>
      </c>
      <c r="I288" t="str">
        <f>VLOOKUP($D288,reference!$G$1:$H$25,2,FALSE)</f>
        <v>Hutan tanaman</v>
      </c>
      <c r="J288" t="str">
        <f>VLOOKUP($E288,reference!$G$1:$H$25,2,FALSE)</f>
        <v>Perkebunan</v>
      </c>
      <c r="K288" t="str">
        <f t="shared" si="4"/>
        <v>Non Irigasi</v>
      </c>
      <c r="L288" t="s">
        <v>327</v>
      </c>
    </row>
    <row r="289" spans="1:12" x14ac:dyDescent="0.25">
      <c r="A289" s="1">
        <v>288</v>
      </c>
      <c r="B289" s="3">
        <v>15</v>
      </c>
      <c r="C289" s="1">
        <v>132</v>
      </c>
      <c r="D289" s="1">
        <v>2</v>
      </c>
      <c r="E289" s="1">
        <v>18</v>
      </c>
      <c r="F289" s="1">
        <v>0</v>
      </c>
      <c r="G289">
        <f>VLOOKUP(C289,reference!$A$1:$E$310,5,FALSE)</f>
        <v>5307050</v>
      </c>
      <c r="H289" t="str">
        <f>VLOOKUP(C289,reference!$A$1:$E$310,4,FALSE)</f>
        <v>TELUK MUTIARA</v>
      </c>
      <c r="I289" t="str">
        <f>VLOOKUP($D289,reference!$G$1:$H$25,2,FALSE)</f>
        <v>Hutan lahan kering sekunder / bekas tebangan</v>
      </c>
      <c r="J289" t="str">
        <f>VLOOKUP($E289,reference!$G$1:$H$25,2,FALSE)</f>
        <v>Lahan terbuka</v>
      </c>
      <c r="K289" t="str">
        <f t="shared" si="4"/>
        <v>Non Irigasi</v>
      </c>
      <c r="L289" t="s">
        <v>328</v>
      </c>
    </row>
    <row r="290" spans="1:12" x14ac:dyDescent="0.25">
      <c r="A290" s="1">
        <v>289</v>
      </c>
      <c r="B290" s="3">
        <v>554</v>
      </c>
      <c r="C290" s="1">
        <v>145</v>
      </c>
      <c r="D290" s="1">
        <v>9</v>
      </c>
      <c r="E290" s="1">
        <v>11</v>
      </c>
      <c r="F290" s="1">
        <v>0</v>
      </c>
      <c r="G290">
        <f>VLOOKUP(C290,reference!$A$1:$E$310,5,FALSE)</f>
        <v>5308060</v>
      </c>
      <c r="H290" t="str">
        <f>VLOOKUP(C290,reference!$A$1:$E$310,4,FALSE)</f>
        <v>OMESURI</v>
      </c>
      <c r="I290" t="str">
        <f>VLOOKUP($D290,reference!$G$1:$H$25,2,FALSE)</f>
        <v>Semak belukar</v>
      </c>
      <c r="J290" t="str">
        <f>VLOOKUP($E290,reference!$G$1:$H$25,2,FALSE)</f>
        <v>Savanna / Padang rumput</v>
      </c>
      <c r="K290" t="str">
        <f t="shared" si="4"/>
        <v>Non Irigasi</v>
      </c>
      <c r="L290" t="s">
        <v>327</v>
      </c>
    </row>
    <row r="291" spans="1:12" x14ac:dyDescent="0.25">
      <c r="A291" s="1">
        <v>290</v>
      </c>
      <c r="B291" s="3">
        <v>394</v>
      </c>
      <c r="C291" s="1">
        <v>146</v>
      </c>
      <c r="D291" s="1">
        <v>12</v>
      </c>
      <c r="E291" s="1">
        <v>11</v>
      </c>
      <c r="F291" s="1">
        <v>0</v>
      </c>
      <c r="G291">
        <f>VLOOKUP(C291,reference!$A$1:$E$310,5,FALSE)</f>
        <v>5308070</v>
      </c>
      <c r="H291" t="str">
        <f>VLOOKUP(C291,reference!$A$1:$E$310,4,FALSE)</f>
        <v>BUYASARI</v>
      </c>
      <c r="I291" t="str">
        <f>VLOOKUP($D291,reference!$G$1:$H$25,2,FALSE)</f>
        <v>Pertanian lahan kering</v>
      </c>
      <c r="J291" t="str">
        <f>VLOOKUP($E291,reference!$G$1:$H$25,2,FALSE)</f>
        <v>Savanna / Padang rumput</v>
      </c>
      <c r="K291" t="str">
        <f t="shared" si="4"/>
        <v>Non Irigasi</v>
      </c>
      <c r="L291" t="s">
        <v>327</v>
      </c>
    </row>
    <row r="292" spans="1:12" x14ac:dyDescent="0.25">
      <c r="A292" s="1">
        <v>291</v>
      </c>
      <c r="B292" s="3">
        <v>10</v>
      </c>
      <c r="C292" s="1">
        <v>132</v>
      </c>
      <c r="D292" s="1">
        <v>12</v>
      </c>
      <c r="E292" s="1">
        <v>2</v>
      </c>
      <c r="F292" s="1">
        <v>0</v>
      </c>
      <c r="G292">
        <f>VLOOKUP(C292,reference!$A$1:$E$310,5,FALSE)</f>
        <v>5307050</v>
      </c>
      <c r="H292" t="str">
        <f>VLOOKUP(C292,reference!$A$1:$E$310,4,FALSE)</f>
        <v>TELUK MUTIARA</v>
      </c>
      <c r="I292" t="str">
        <f>VLOOKUP($D292,reference!$G$1:$H$25,2,FALSE)</f>
        <v>Pertanian lahan kering</v>
      </c>
      <c r="J292" t="str">
        <f>VLOOKUP($E292,reference!$G$1:$H$25,2,FALSE)</f>
        <v>Hutan lahan kering sekunder / bekas tebangan</v>
      </c>
      <c r="K292" t="str">
        <f t="shared" si="4"/>
        <v>Non Irigasi</v>
      </c>
      <c r="L292" t="s">
        <v>327</v>
      </c>
    </row>
    <row r="293" spans="1:12" x14ac:dyDescent="0.25">
      <c r="A293" s="1">
        <v>292</v>
      </c>
      <c r="B293" s="3">
        <v>147</v>
      </c>
      <c r="C293" s="1">
        <v>150</v>
      </c>
      <c r="D293" s="1">
        <v>18</v>
      </c>
      <c r="E293" s="1">
        <v>14</v>
      </c>
      <c r="F293" s="1">
        <v>0</v>
      </c>
      <c r="G293">
        <f>VLOOKUP(C293,reference!$A$1:$E$310,5,FALSE)</f>
        <v>5309020</v>
      </c>
      <c r="H293" t="str">
        <f>VLOOKUP(C293,reference!$A$1:$E$310,4,FALSE)</f>
        <v>TANJUNG BUNGA</v>
      </c>
      <c r="I293" t="str">
        <f>VLOOKUP($D293,reference!$G$1:$H$25,2,FALSE)</f>
        <v>Lahan terbuka</v>
      </c>
      <c r="J293" t="str">
        <f>VLOOKUP($E293,reference!$G$1:$H$25,2,FALSE)</f>
        <v>Sawah</v>
      </c>
      <c r="K293" t="str">
        <f t="shared" si="4"/>
        <v>Non Irigasi</v>
      </c>
      <c r="L293" t="s">
        <v>327</v>
      </c>
    </row>
    <row r="294" spans="1:12" x14ac:dyDescent="0.25">
      <c r="A294" s="1">
        <v>293</v>
      </c>
      <c r="B294" s="3">
        <v>511</v>
      </c>
      <c r="C294" s="1">
        <v>146</v>
      </c>
      <c r="D294" s="1">
        <v>2</v>
      </c>
      <c r="E294" s="1">
        <v>2</v>
      </c>
      <c r="F294" s="1">
        <v>0</v>
      </c>
      <c r="G294">
        <f>VLOOKUP(C294,reference!$A$1:$E$310,5,FALSE)</f>
        <v>5308070</v>
      </c>
      <c r="H294" t="str">
        <f>VLOOKUP(C294,reference!$A$1:$E$310,4,FALSE)</f>
        <v>BUYASARI</v>
      </c>
      <c r="I294" t="str">
        <f>VLOOKUP($D294,reference!$G$1:$H$25,2,FALSE)</f>
        <v>Hutan lahan kering sekunder / bekas tebangan</v>
      </c>
      <c r="J294" t="str">
        <f>VLOOKUP($E294,reference!$G$1:$H$25,2,FALSE)</f>
        <v>Hutan lahan kering sekunder / bekas tebangan</v>
      </c>
      <c r="K294" t="str">
        <f t="shared" si="4"/>
        <v>Non Irigasi</v>
      </c>
      <c r="L294" t="s">
        <v>327</v>
      </c>
    </row>
    <row r="295" spans="1:12" x14ac:dyDescent="0.25">
      <c r="A295" s="1">
        <v>294</v>
      </c>
      <c r="B295" s="3">
        <v>44</v>
      </c>
      <c r="C295" s="1">
        <v>132</v>
      </c>
      <c r="D295" s="1">
        <v>12</v>
      </c>
      <c r="E295" s="1">
        <v>16</v>
      </c>
      <c r="F295" s="1">
        <v>0</v>
      </c>
      <c r="G295">
        <f>VLOOKUP(C295,reference!$A$1:$E$310,5,FALSE)</f>
        <v>5307050</v>
      </c>
      <c r="H295" t="str">
        <f>VLOOKUP(C295,reference!$A$1:$E$310,4,FALSE)</f>
        <v>TELUK MUTIARA</v>
      </c>
      <c r="I295" t="str">
        <f>VLOOKUP($D295,reference!$G$1:$H$25,2,FALSE)</f>
        <v>Pertanian lahan kering</v>
      </c>
      <c r="J295" t="str">
        <f>VLOOKUP($E295,reference!$G$1:$H$25,2,FALSE)</f>
        <v>Pemukiman</v>
      </c>
      <c r="K295" t="str">
        <f t="shared" si="4"/>
        <v>Non Irigasi</v>
      </c>
      <c r="L295" t="s">
        <v>327</v>
      </c>
    </row>
    <row r="296" spans="1:12" x14ac:dyDescent="0.25">
      <c r="A296" s="1">
        <v>295</v>
      </c>
      <c r="B296" s="3">
        <v>51</v>
      </c>
      <c r="C296" s="1">
        <v>132</v>
      </c>
      <c r="D296" s="1">
        <v>16</v>
      </c>
      <c r="E296" s="1">
        <v>13</v>
      </c>
      <c r="F296" s="1">
        <v>0</v>
      </c>
      <c r="G296">
        <f>VLOOKUP(C296,reference!$A$1:$E$310,5,FALSE)</f>
        <v>5307050</v>
      </c>
      <c r="H296" t="str">
        <f>VLOOKUP(C296,reference!$A$1:$E$310,4,FALSE)</f>
        <v>TELUK MUTIARA</v>
      </c>
      <c r="I296" t="str">
        <f>VLOOKUP($D296,reference!$G$1:$H$25,2,FALSE)</f>
        <v>Pemukiman</v>
      </c>
      <c r="J296" t="str">
        <f>VLOOKUP($E296,reference!$G$1:$H$25,2,FALSE)</f>
        <v>Pertanian lahan kering  campur semak / kebun campur</v>
      </c>
      <c r="K296" t="str">
        <f t="shared" si="4"/>
        <v>Non Irigasi</v>
      </c>
      <c r="L296" t="s">
        <v>327</v>
      </c>
    </row>
    <row r="297" spans="1:12" x14ac:dyDescent="0.25">
      <c r="A297" s="1">
        <v>296</v>
      </c>
      <c r="B297" s="3">
        <v>915</v>
      </c>
      <c r="C297" s="1">
        <v>132</v>
      </c>
      <c r="D297" s="1">
        <v>16</v>
      </c>
      <c r="E297" s="1">
        <v>16</v>
      </c>
      <c r="F297" s="1">
        <v>0</v>
      </c>
      <c r="G297">
        <f>VLOOKUP(C297,reference!$A$1:$E$310,5,FALSE)</f>
        <v>5307050</v>
      </c>
      <c r="H297" t="str">
        <f>VLOOKUP(C297,reference!$A$1:$E$310,4,FALSE)</f>
        <v>TELUK MUTIARA</v>
      </c>
      <c r="I297" t="str">
        <f>VLOOKUP($D297,reference!$G$1:$H$25,2,FALSE)</f>
        <v>Pemukiman</v>
      </c>
      <c r="J297" t="str">
        <f>VLOOKUP($E297,reference!$G$1:$H$25,2,FALSE)</f>
        <v>Pemukiman</v>
      </c>
      <c r="K297" t="str">
        <f t="shared" si="4"/>
        <v>Non Irigasi</v>
      </c>
      <c r="L297" t="s">
        <v>327</v>
      </c>
    </row>
    <row r="298" spans="1:12" x14ac:dyDescent="0.25">
      <c r="A298" s="1">
        <v>297</v>
      </c>
      <c r="B298" s="3">
        <v>97</v>
      </c>
      <c r="C298" s="1">
        <v>151</v>
      </c>
      <c r="D298" s="1">
        <v>16</v>
      </c>
      <c r="E298" s="1">
        <v>16</v>
      </c>
      <c r="F298" s="1">
        <v>0</v>
      </c>
      <c r="G298">
        <f>VLOOKUP(C298,reference!$A$1:$E$310,5,FALSE)</f>
        <v>5309021</v>
      </c>
      <c r="H298" t="str">
        <f>VLOOKUP(C298,reference!$A$1:$E$310,4,FALSE)</f>
        <v>LEWO LEMA</v>
      </c>
      <c r="I298" t="str">
        <f>VLOOKUP($D298,reference!$G$1:$H$25,2,FALSE)</f>
        <v>Pemukiman</v>
      </c>
      <c r="J298" t="str">
        <f>VLOOKUP($E298,reference!$G$1:$H$25,2,FALSE)</f>
        <v>Pemukiman</v>
      </c>
      <c r="K298" t="str">
        <f t="shared" si="4"/>
        <v>Non Irigasi</v>
      </c>
      <c r="L298" t="s">
        <v>327</v>
      </c>
    </row>
    <row r="299" spans="1:12" x14ac:dyDescent="0.25">
      <c r="A299" s="1">
        <v>298</v>
      </c>
      <c r="B299" s="3">
        <v>12</v>
      </c>
      <c r="C299" s="1">
        <v>151</v>
      </c>
      <c r="D299" s="1">
        <v>16</v>
      </c>
      <c r="E299" s="1">
        <v>12</v>
      </c>
      <c r="F299" s="1">
        <v>0</v>
      </c>
      <c r="G299">
        <f>VLOOKUP(C299,reference!$A$1:$E$310,5,FALSE)</f>
        <v>5309021</v>
      </c>
      <c r="H299" t="str">
        <f>VLOOKUP(C299,reference!$A$1:$E$310,4,FALSE)</f>
        <v>LEWO LEMA</v>
      </c>
      <c r="I299" t="str">
        <f>VLOOKUP($D299,reference!$G$1:$H$25,2,FALSE)</f>
        <v>Pemukiman</v>
      </c>
      <c r="J299" t="str">
        <f>VLOOKUP($E299,reference!$G$1:$H$25,2,FALSE)</f>
        <v>Pertanian lahan kering</v>
      </c>
      <c r="K299" t="str">
        <f t="shared" si="4"/>
        <v>Non Irigasi</v>
      </c>
      <c r="L299" t="s">
        <v>327</v>
      </c>
    </row>
    <row r="300" spans="1:12" x14ac:dyDescent="0.25">
      <c r="A300" s="1">
        <v>299</v>
      </c>
      <c r="B300" s="3">
        <v>264</v>
      </c>
      <c r="C300" s="1">
        <v>146</v>
      </c>
      <c r="D300" s="1">
        <v>9</v>
      </c>
      <c r="E300" s="1">
        <v>2</v>
      </c>
      <c r="F300" s="1">
        <v>0</v>
      </c>
      <c r="G300">
        <f>VLOOKUP(C300,reference!$A$1:$E$310,5,FALSE)</f>
        <v>5308070</v>
      </c>
      <c r="H300" t="str">
        <f>VLOOKUP(C300,reference!$A$1:$E$310,4,FALSE)</f>
        <v>BUYASARI</v>
      </c>
      <c r="I300" t="str">
        <f>VLOOKUP($D300,reference!$G$1:$H$25,2,FALSE)</f>
        <v>Semak belukar</v>
      </c>
      <c r="J300" t="str">
        <f>VLOOKUP($E300,reference!$G$1:$H$25,2,FALSE)</f>
        <v>Hutan lahan kering sekunder / bekas tebangan</v>
      </c>
      <c r="K300" t="str">
        <f t="shared" si="4"/>
        <v>Non Irigasi</v>
      </c>
      <c r="L300" t="s">
        <v>327</v>
      </c>
    </row>
    <row r="301" spans="1:12" x14ac:dyDescent="0.25">
      <c r="A301" s="1">
        <v>300</v>
      </c>
      <c r="B301" s="3">
        <v>559</v>
      </c>
      <c r="C301" s="1">
        <v>121</v>
      </c>
      <c r="D301" s="1">
        <v>2</v>
      </c>
      <c r="E301" s="1">
        <v>12</v>
      </c>
      <c r="F301" s="1">
        <v>0</v>
      </c>
      <c r="G301">
        <f>VLOOKUP(C301,reference!$A$1:$E$310,5,FALSE)</f>
        <v>5307010</v>
      </c>
      <c r="H301" t="str">
        <f>VLOOKUP(C301,reference!$A$1:$E$310,4,FALSE)</f>
        <v>PANTAR</v>
      </c>
      <c r="I301" t="str">
        <f>VLOOKUP($D301,reference!$G$1:$H$25,2,FALSE)</f>
        <v>Hutan lahan kering sekunder / bekas tebangan</v>
      </c>
      <c r="J301" t="str">
        <f>VLOOKUP($E301,reference!$G$1:$H$25,2,FALSE)</f>
        <v>Pertanian lahan kering</v>
      </c>
      <c r="K301" t="str">
        <f t="shared" si="4"/>
        <v>Non Irigasi</v>
      </c>
      <c r="L301" t="s">
        <v>328</v>
      </c>
    </row>
    <row r="302" spans="1:12" x14ac:dyDescent="0.25">
      <c r="A302" s="1">
        <v>301</v>
      </c>
      <c r="B302" s="3">
        <v>1</v>
      </c>
      <c r="C302" s="1">
        <v>134</v>
      </c>
      <c r="D302" s="1">
        <v>12</v>
      </c>
      <c r="E302" s="1">
        <v>18</v>
      </c>
      <c r="F302" s="1">
        <v>0</v>
      </c>
      <c r="G302">
        <f>VLOOKUP(C302,reference!$A$1:$E$310,5,FALSE)</f>
        <v>5307060</v>
      </c>
      <c r="H302" t="str">
        <f>VLOOKUP(C302,reference!$A$1:$E$310,4,FALSE)</f>
        <v>ALOR BARAT LAUT</v>
      </c>
      <c r="I302" t="str">
        <f>VLOOKUP($D302,reference!$G$1:$H$25,2,FALSE)</f>
        <v>Pertanian lahan kering</v>
      </c>
      <c r="J302" t="str">
        <f>VLOOKUP($E302,reference!$G$1:$H$25,2,FALSE)</f>
        <v>Lahan terbuka</v>
      </c>
      <c r="K302" t="str">
        <f t="shared" si="4"/>
        <v>Non Irigasi</v>
      </c>
      <c r="L302" t="s">
        <v>327</v>
      </c>
    </row>
    <row r="303" spans="1:12" x14ac:dyDescent="0.25">
      <c r="A303" s="1">
        <v>302</v>
      </c>
      <c r="B303" s="3">
        <v>54</v>
      </c>
      <c r="C303" s="1">
        <v>151</v>
      </c>
      <c r="D303" s="1">
        <v>13</v>
      </c>
      <c r="E303" s="1">
        <v>16</v>
      </c>
      <c r="F303" s="1">
        <v>0</v>
      </c>
      <c r="G303">
        <f>VLOOKUP(C303,reference!$A$1:$E$310,5,FALSE)</f>
        <v>5309021</v>
      </c>
      <c r="H303" t="str">
        <f>VLOOKUP(C303,reference!$A$1:$E$310,4,FALSE)</f>
        <v>LEWO LEMA</v>
      </c>
      <c r="I303" t="str">
        <f>VLOOKUP($D303,reference!$G$1:$H$25,2,FALSE)</f>
        <v>Pertanian lahan kering  campur semak / kebun campur</v>
      </c>
      <c r="J303" t="str">
        <f>VLOOKUP($E303,reference!$G$1:$H$25,2,FALSE)</f>
        <v>Pemukiman</v>
      </c>
      <c r="K303" t="str">
        <f t="shared" si="4"/>
        <v>Non Irigasi</v>
      </c>
      <c r="L303" t="s">
        <v>327</v>
      </c>
    </row>
    <row r="304" spans="1:12" x14ac:dyDescent="0.25">
      <c r="A304" s="1">
        <v>303</v>
      </c>
      <c r="B304" s="3">
        <v>4</v>
      </c>
      <c r="C304" s="1">
        <v>134</v>
      </c>
      <c r="D304" s="1">
        <v>16</v>
      </c>
      <c r="E304" s="1">
        <v>9</v>
      </c>
      <c r="F304" s="1">
        <v>0</v>
      </c>
      <c r="G304">
        <f>VLOOKUP(C304,reference!$A$1:$E$310,5,FALSE)</f>
        <v>5307060</v>
      </c>
      <c r="H304" t="str">
        <f>VLOOKUP(C304,reference!$A$1:$E$310,4,FALSE)</f>
        <v>ALOR BARAT LAUT</v>
      </c>
      <c r="I304" t="str">
        <f>VLOOKUP($D304,reference!$G$1:$H$25,2,FALSE)</f>
        <v>Pemukiman</v>
      </c>
      <c r="J304" t="str">
        <f>VLOOKUP($E304,reference!$G$1:$H$25,2,FALSE)</f>
        <v>Semak belukar</v>
      </c>
      <c r="K304" t="str">
        <f t="shared" si="4"/>
        <v>Non Irigasi</v>
      </c>
      <c r="L304" t="s">
        <v>327</v>
      </c>
    </row>
    <row r="305" spans="1:12" x14ac:dyDescent="0.25">
      <c r="A305" s="1">
        <v>304</v>
      </c>
      <c r="B305" s="3">
        <v>314</v>
      </c>
      <c r="C305" s="1">
        <v>145</v>
      </c>
      <c r="D305" s="1">
        <v>2</v>
      </c>
      <c r="E305" s="1">
        <v>11</v>
      </c>
      <c r="F305" s="1">
        <v>0</v>
      </c>
      <c r="G305">
        <f>VLOOKUP(C305,reference!$A$1:$E$310,5,FALSE)</f>
        <v>5308060</v>
      </c>
      <c r="H305" t="str">
        <f>VLOOKUP(C305,reference!$A$1:$E$310,4,FALSE)</f>
        <v>OMESURI</v>
      </c>
      <c r="I305" t="str">
        <f>VLOOKUP($D305,reference!$G$1:$H$25,2,FALSE)</f>
        <v>Hutan lahan kering sekunder / bekas tebangan</v>
      </c>
      <c r="J305" t="str">
        <f>VLOOKUP($E305,reference!$G$1:$H$25,2,FALSE)</f>
        <v>Savanna / Padang rumput</v>
      </c>
      <c r="K305" t="str">
        <f t="shared" si="4"/>
        <v>Non Irigasi</v>
      </c>
      <c r="L305" t="s">
        <v>328</v>
      </c>
    </row>
    <row r="306" spans="1:12" x14ac:dyDescent="0.25">
      <c r="A306" s="1">
        <v>305</v>
      </c>
      <c r="B306" s="3">
        <v>90</v>
      </c>
      <c r="C306" s="1">
        <v>135</v>
      </c>
      <c r="D306" s="1">
        <v>12</v>
      </c>
      <c r="E306" s="1">
        <v>13</v>
      </c>
      <c r="F306" s="1">
        <v>0</v>
      </c>
      <c r="G306">
        <f>VLOOKUP(C306,reference!$A$1:$E$310,5,FALSE)</f>
        <v>5307061</v>
      </c>
      <c r="H306" t="str">
        <f>VLOOKUP(C306,reference!$A$1:$E$310,4,FALSE)</f>
        <v>ALOR TENGAH UTARA</v>
      </c>
      <c r="I306" t="str">
        <f>VLOOKUP($D306,reference!$G$1:$H$25,2,FALSE)</f>
        <v>Pertanian lahan kering</v>
      </c>
      <c r="J306" t="str">
        <f>VLOOKUP($E306,reference!$G$1:$H$25,2,FALSE)</f>
        <v>Pertanian lahan kering  campur semak / kebun campur</v>
      </c>
      <c r="K306" t="str">
        <f t="shared" si="4"/>
        <v>Non Irigasi</v>
      </c>
      <c r="L306" t="s">
        <v>327</v>
      </c>
    </row>
    <row r="307" spans="1:12" x14ac:dyDescent="0.25">
      <c r="A307" s="1">
        <v>306</v>
      </c>
      <c r="B307" s="3">
        <v>73</v>
      </c>
      <c r="C307" s="1">
        <v>146</v>
      </c>
      <c r="D307" s="1">
        <v>12</v>
      </c>
      <c r="E307" s="1">
        <v>2</v>
      </c>
      <c r="F307" s="1">
        <v>0</v>
      </c>
      <c r="G307">
        <f>VLOOKUP(C307,reference!$A$1:$E$310,5,FALSE)</f>
        <v>5308070</v>
      </c>
      <c r="H307" t="str">
        <f>VLOOKUP(C307,reference!$A$1:$E$310,4,FALSE)</f>
        <v>BUYASARI</v>
      </c>
      <c r="I307" t="str">
        <f>VLOOKUP($D307,reference!$G$1:$H$25,2,FALSE)</f>
        <v>Pertanian lahan kering</v>
      </c>
      <c r="J307" t="str">
        <f>VLOOKUP($E307,reference!$G$1:$H$25,2,FALSE)</f>
        <v>Hutan lahan kering sekunder / bekas tebangan</v>
      </c>
      <c r="K307" t="str">
        <f t="shared" si="4"/>
        <v>Non Irigasi</v>
      </c>
      <c r="L307" t="s">
        <v>327</v>
      </c>
    </row>
    <row r="308" spans="1:12" x14ac:dyDescent="0.25">
      <c r="A308" s="1">
        <v>307</v>
      </c>
      <c r="B308" s="3">
        <v>18</v>
      </c>
      <c r="C308" s="1">
        <v>146</v>
      </c>
      <c r="D308" s="1">
        <v>0</v>
      </c>
      <c r="E308" s="1">
        <v>5</v>
      </c>
      <c r="F308" s="1">
        <v>0</v>
      </c>
      <c r="G308">
        <f>VLOOKUP(C308,reference!$A$1:$E$310,5,FALSE)</f>
        <v>5308070</v>
      </c>
      <c r="H308" t="str">
        <f>VLOOKUP(C308,reference!$A$1:$E$310,4,FALSE)</f>
        <v>BUYASARI</v>
      </c>
      <c r="I308" t="str">
        <f>VLOOKUP($D308,reference!$G$1:$H$25,2,FALSE)</f>
        <v>No data</v>
      </c>
      <c r="J308" t="str">
        <f>VLOOKUP($E308,reference!$G$1:$H$25,2,FALSE)</f>
        <v>Hutan mangrove primer</v>
      </c>
      <c r="K308" t="str">
        <f t="shared" si="4"/>
        <v>Non Irigasi</v>
      </c>
      <c r="L308" t="s">
        <v>327</v>
      </c>
    </row>
    <row r="309" spans="1:12" x14ac:dyDescent="0.25">
      <c r="A309" s="1">
        <v>308</v>
      </c>
      <c r="B309" s="3">
        <v>186</v>
      </c>
      <c r="C309" s="1">
        <v>146</v>
      </c>
      <c r="D309" s="1">
        <v>5</v>
      </c>
      <c r="E309" s="1">
        <v>5</v>
      </c>
      <c r="F309" s="1">
        <v>0</v>
      </c>
      <c r="G309">
        <f>VLOOKUP(C309,reference!$A$1:$E$310,5,FALSE)</f>
        <v>5308070</v>
      </c>
      <c r="H309" t="str">
        <f>VLOOKUP(C309,reference!$A$1:$E$310,4,FALSE)</f>
        <v>BUYASARI</v>
      </c>
      <c r="I309" t="str">
        <f>VLOOKUP($D309,reference!$G$1:$H$25,2,FALSE)</f>
        <v>Hutan mangrove primer</v>
      </c>
      <c r="J309" t="str">
        <f>VLOOKUP($E309,reference!$G$1:$H$25,2,FALSE)</f>
        <v>Hutan mangrove primer</v>
      </c>
      <c r="K309" t="str">
        <f t="shared" si="4"/>
        <v>Non Irigasi</v>
      </c>
      <c r="L309" t="s">
        <v>327</v>
      </c>
    </row>
    <row r="310" spans="1:12" x14ac:dyDescent="0.25">
      <c r="A310" s="1">
        <v>309</v>
      </c>
      <c r="B310" s="3">
        <v>295</v>
      </c>
      <c r="C310" s="1">
        <v>129</v>
      </c>
      <c r="D310" s="1">
        <v>16</v>
      </c>
      <c r="E310" s="1">
        <v>9</v>
      </c>
      <c r="F310" s="1">
        <v>0</v>
      </c>
      <c r="G310">
        <f>VLOOKUP(C310,reference!$A$1:$E$310,5,FALSE)</f>
        <v>5307040</v>
      </c>
      <c r="H310" t="str">
        <f>VLOOKUP(C310,reference!$A$1:$E$310,4,FALSE)</f>
        <v>ALOR TIMUR</v>
      </c>
      <c r="I310" t="str">
        <f>VLOOKUP($D310,reference!$G$1:$H$25,2,FALSE)</f>
        <v>Pemukiman</v>
      </c>
      <c r="J310" t="str">
        <f>VLOOKUP($E310,reference!$G$1:$H$25,2,FALSE)</f>
        <v>Semak belukar</v>
      </c>
      <c r="K310" t="str">
        <f t="shared" si="4"/>
        <v>Non Irigasi</v>
      </c>
      <c r="L310" t="s">
        <v>327</v>
      </c>
    </row>
    <row r="311" spans="1:12" x14ac:dyDescent="0.25">
      <c r="A311" s="1">
        <v>310</v>
      </c>
      <c r="B311" s="3">
        <v>49</v>
      </c>
      <c r="C311" s="1">
        <v>122</v>
      </c>
      <c r="D311" s="1">
        <v>0</v>
      </c>
      <c r="E311" s="1">
        <v>0</v>
      </c>
      <c r="F311" s="1">
        <v>0</v>
      </c>
      <c r="G311">
        <f>VLOOKUP(C311,reference!$A$1:$E$310,5,FALSE)</f>
        <v>5307011</v>
      </c>
      <c r="H311" t="str">
        <f>VLOOKUP(C311,reference!$A$1:$E$310,4,FALSE)</f>
        <v>PANTAR BARAT</v>
      </c>
      <c r="I311" t="str">
        <f>VLOOKUP($D311,reference!$G$1:$H$25,2,FALSE)</f>
        <v>No data</v>
      </c>
      <c r="J311" t="str">
        <f>VLOOKUP($E311,reference!$G$1:$H$25,2,FALSE)</f>
        <v>No data</v>
      </c>
      <c r="K311" t="str">
        <f t="shared" si="4"/>
        <v>Non Irigasi</v>
      </c>
      <c r="L311" t="s">
        <v>327</v>
      </c>
    </row>
    <row r="312" spans="1:12" x14ac:dyDescent="0.25">
      <c r="A312" s="1">
        <v>311</v>
      </c>
      <c r="B312" s="3">
        <v>1</v>
      </c>
      <c r="C312" s="1">
        <v>145</v>
      </c>
      <c r="D312" s="1">
        <v>16</v>
      </c>
      <c r="E312" s="1">
        <v>1</v>
      </c>
      <c r="F312" s="1">
        <v>0</v>
      </c>
      <c r="G312">
        <f>VLOOKUP(C312,reference!$A$1:$E$310,5,FALSE)</f>
        <v>5308060</v>
      </c>
      <c r="H312" t="str">
        <f>VLOOKUP(C312,reference!$A$1:$E$310,4,FALSE)</f>
        <v>OMESURI</v>
      </c>
      <c r="I312" t="str">
        <f>VLOOKUP($D312,reference!$G$1:$H$25,2,FALSE)</f>
        <v>Pemukiman</v>
      </c>
      <c r="J312" t="str">
        <f>VLOOKUP($E312,reference!$G$1:$H$25,2,FALSE)</f>
        <v>Hutan lahan kering primer</v>
      </c>
      <c r="K312" t="str">
        <f t="shared" si="4"/>
        <v>Non Irigasi</v>
      </c>
      <c r="L312" t="s">
        <v>327</v>
      </c>
    </row>
    <row r="313" spans="1:12" x14ac:dyDescent="0.25">
      <c r="A313" s="1">
        <v>312</v>
      </c>
      <c r="B313" s="3">
        <v>19</v>
      </c>
      <c r="C313" s="1">
        <v>146</v>
      </c>
      <c r="D313" s="1">
        <v>9</v>
      </c>
      <c r="E313" s="1">
        <v>6</v>
      </c>
      <c r="F313" s="1">
        <v>0</v>
      </c>
      <c r="G313">
        <f>VLOOKUP(C313,reference!$A$1:$E$310,5,FALSE)</f>
        <v>5308070</v>
      </c>
      <c r="H313" t="str">
        <f>VLOOKUP(C313,reference!$A$1:$E$310,4,FALSE)</f>
        <v>BUYASARI</v>
      </c>
      <c r="I313" t="str">
        <f>VLOOKUP($D313,reference!$G$1:$H$25,2,FALSE)</f>
        <v>Semak belukar</v>
      </c>
      <c r="J313" t="str">
        <f>VLOOKUP($E313,reference!$G$1:$H$25,2,FALSE)</f>
        <v>Hutan mangrove sekunder</v>
      </c>
      <c r="K313" t="str">
        <f t="shared" si="4"/>
        <v>Non Irigasi</v>
      </c>
      <c r="L313" t="s">
        <v>327</v>
      </c>
    </row>
    <row r="314" spans="1:12" x14ac:dyDescent="0.25">
      <c r="A314" s="1">
        <v>313</v>
      </c>
      <c r="B314" s="3">
        <v>360</v>
      </c>
      <c r="C314" s="1">
        <v>122</v>
      </c>
      <c r="D314" s="1">
        <v>18</v>
      </c>
      <c r="E314" s="1">
        <v>18</v>
      </c>
      <c r="F314" s="1">
        <v>0</v>
      </c>
      <c r="G314">
        <f>VLOOKUP(C314,reference!$A$1:$E$310,5,FALSE)</f>
        <v>5307011</v>
      </c>
      <c r="H314" t="str">
        <f>VLOOKUP(C314,reference!$A$1:$E$310,4,FALSE)</f>
        <v>PANTAR BARAT</v>
      </c>
      <c r="I314" t="str">
        <f>VLOOKUP($D314,reference!$G$1:$H$25,2,FALSE)</f>
        <v>Lahan terbuka</v>
      </c>
      <c r="J314" t="str">
        <f>VLOOKUP($E314,reference!$G$1:$H$25,2,FALSE)</f>
        <v>Lahan terbuka</v>
      </c>
      <c r="K314" t="str">
        <f t="shared" si="4"/>
        <v>Non Irigasi</v>
      </c>
      <c r="L314" t="s">
        <v>327</v>
      </c>
    </row>
    <row r="315" spans="1:12" x14ac:dyDescent="0.25">
      <c r="A315" s="1">
        <v>314</v>
      </c>
      <c r="B315" s="3">
        <v>2432</v>
      </c>
      <c r="C315" s="1">
        <v>123</v>
      </c>
      <c r="D315" s="1">
        <v>9</v>
      </c>
      <c r="E315" s="1">
        <v>13</v>
      </c>
      <c r="F315" s="1">
        <v>0</v>
      </c>
      <c r="G315">
        <f>VLOOKUP(C315,reference!$A$1:$E$310,5,FALSE)</f>
        <v>5307012</v>
      </c>
      <c r="H315" t="str">
        <f>VLOOKUP(C315,reference!$A$1:$E$310,4,FALSE)</f>
        <v>PANTAR TIMUR</v>
      </c>
      <c r="I315" t="str">
        <f>VLOOKUP($D315,reference!$G$1:$H$25,2,FALSE)</f>
        <v>Semak belukar</v>
      </c>
      <c r="J315" t="str">
        <f>VLOOKUP($E315,reference!$G$1:$H$25,2,FALSE)</f>
        <v>Pertanian lahan kering  campur semak / kebun campur</v>
      </c>
      <c r="K315" t="str">
        <f t="shared" si="4"/>
        <v>Non Irigasi</v>
      </c>
      <c r="L315" t="s">
        <v>327</v>
      </c>
    </row>
    <row r="316" spans="1:12" x14ac:dyDescent="0.25">
      <c r="A316" s="1">
        <v>315</v>
      </c>
      <c r="B316" s="3">
        <v>63</v>
      </c>
      <c r="C316" s="1">
        <v>134</v>
      </c>
      <c r="D316" s="1">
        <v>2</v>
      </c>
      <c r="E316" s="1">
        <v>9</v>
      </c>
      <c r="F316" s="1">
        <v>0</v>
      </c>
      <c r="G316">
        <f>VLOOKUP(C316,reference!$A$1:$E$310,5,FALSE)</f>
        <v>5307060</v>
      </c>
      <c r="H316" t="str">
        <f>VLOOKUP(C316,reference!$A$1:$E$310,4,FALSE)</f>
        <v>ALOR BARAT LAUT</v>
      </c>
      <c r="I316" t="str">
        <f>VLOOKUP($D316,reference!$G$1:$H$25,2,FALSE)</f>
        <v>Hutan lahan kering sekunder / bekas tebangan</v>
      </c>
      <c r="J316" t="str">
        <f>VLOOKUP($E316,reference!$G$1:$H$25,2,FALSE)</f>
        <v>Semak belukar</v>
      </c>
      <c r="K316" t="str">
        <f t="shared" si="4"/>
        <v>Non Irigasi</v>
      </c>
      <c r="L316" t="s">
        <v>328</v>
      </c>
    </row>
    <row r="317" spans="1:12" x14ac:dyDescent="0.25">
      <c r="A317" s="1">
        <v>316</v>
      </c>
      <c r="B317" s="3">
        <v>5</v>
      </c>
      <c r="C317" s="1">
        <v>146</v>
      </c>
      <c r="D317" s="1">
        <v>12</v>
      </c>
      <c r="E317" s="1">
        <v>6</v>
      </c>
      <c r="F317" s="1">
        <v>0</v>
      </c>
      <c r="G317">
        <f>VLOOKUP(C317,reference!$A$1:$E$310,5,FALSE)</f>
        <v>5308070</v>
      </c>
      <c r="H317" t="str">
        <f>VLOOKUP(C317,reference!$A$1:$E$310,4,FALSE)</f>
        <v>BUYASARI</v>
      </c>
      <c r="I317" t="str">
        <f>VLOOKUP($D317,reference!$G$1:$H$25,2,FALSE)</f>
        <v>Pertanian lahan kering</v>
      </c>
      <c r="J317" t="str">
        <f>VLOOKUP($E317,reference!$G$1:$H$25,2,FALSE)</f>
        <v>Hutan mangrove sekunder</v>
      </c>
      <c r="K317" t="str">
        <f t="shared" si="4"/>
        <v>Non Irigasi</v>
      </c>
      <c r="L317" t="s">
        <v>327</v>
      </c>
    </row>
    <row r="318" spans="1:12" x14ac:dyDescent="0.25">
      <c r="A318" s="1">
        <v>317</v>
      </c>
      <c r="B318" s="3">
        <v>458</v>
      </c>
      <c r="C318" s="1">
        <v>121</v>
      </c>
      <c r="D318" s="1">
        <v>12</v>
      </c>
      <c r="E318" s="1">
        <v>12</v>
      </c>
      <c r="F318" s="1">
        <v>0</v>
      </c>
      <c r="G318">
        <f>VLOOKUP(C318,reference!$A$1:$E$310,5,FALSE)</f>
        <v>5307010</v>
      </c>
      <c r="H318" t="str">
        <f>VLOOKUP(C318,reference!$A$1:$E$310,4,FALSE)</f>
        <v>PANTAR</v>
      </c>
      <c r="I318" t="str">
        <f>VLOOKUP($D318,reference!$G$1:$H$25,2,FALSE)</f>
        <v>Pertanian lahan kering</v>
      </c>
      <c r="J318" t="str">
        <f>VLOOKUP($E318,reference!$G$1:$H$25,2,FALSE)</f>
        <v>Pertanian lahan kering</v>
      </c>
      <c r="K318" t="str">
        <f t="shared" si="4"/>
        <v>Non Irigasi</v>
      </c>
      <c r="L318" t="s">
        <v>327</v>
      </c>
    </row>
    <row r="319" spans="1:12" x14ac:dyDescent="0.25">
      <c r="A319" s="1">
        <v>318</v>
      </c>
      <c r="B319" s="3">
        <v>1028</v>
      </c>
      <c r="C319" s="1">
        <v>123</v>
      </c>
      <c r="D319" s="1">
        <v>2</v>
      </c>
      <c r="E319" s="1">
        <v>13</v>
      </c>
      <c r="F319" s="1">
        <v>0</v>
      </c>
      <c r="G319">
        <f>VLOOKUP(C319,reference!$A$1:$E$310,5,FALSE)</f>
        <v>5307012</v>
      </c>
      <c r="H319" t="str">
        <f>VLOOKUP(C319,reference!$A$1:$E$310,4,FALSE)</f>
        <v>PANTAR TIMUR</v>
      </c>
      <c r="I319" t="str">
        <f>VLOOKUP($D319,reference!$G$1:$H$25,2,FALSE)</f>
        <v>Hutan lahan kering sekunder / bekas tebangan</v>
      </c>
      <c r="J319" t="str">
        <f>VLOOKUP($E319,reference!$G$1:$H$25,2,FALSE)</f>
        <v>Pertanian lahan kering  campur semak / kebun campur</v>
      </c>
      <c r="K319" t="str">
        <f t="shared" si="4"/>
        <v>Non Irigasi</v>
      </c>
      <c r="L319" t="s">
        <v>328</v>
      </c>
    </row>
    <row r="320" spans="1:12" x14ac:dyDescent="0.25">
      <c r="A320" s="1">
        <v>319</v>
      </c>
      <c r="B320" s="3">
        <v>1403</v>
      </c>
      <c r="C320" s="1">
        <v>123</v>
      </c>
      <c r="D320" s="1">
        <v>9</v>
      </c>
      <c r="E320" s="1">
        <v>9</v>
      </c>
      <c r="F320" s="1">
        <v>0</v>
      </c>
      <c r="G320">
        <f>VLOOKUP(C320,reference!$A$1:$E$310,5,FALSE)</f>
        <v>5307012</v>
      </c>
      <c r="H320" t="str">
        <f>VLOOKUP(C320,reference!$A$1:$E$310,4,FALSE)</f>
        <v>PANTAR TIMUR</v>
      </c>
      <c r="I320" t="str">
        <f>VLOOKUP($D320,reference!$G$1:$H$25,2,FALSE)</f>
        <v>Semak belukar</v>
      </c>
      <c r="J320" t="str">
        <f>VLOOKUP($E320,reference!$G$1:$H$25,2,FALSE)</f>
        <v>Semak belukar</v>
      </c>
      <c r="K320" t="str">
        <f t="shared" si="4"/>
        <v>Non Irigasi</v>
      </c>
      <c r="L320" t="s">
        <v>327</v>
      </c>
    </row>
    <row r="321" spans="1:12" x14ac:dyDescent="0.25">
      <c r="A321" s="1">
        <v>320</v>
      </c>
      <c r="B321" s="3">
        <v>55</v>
      </c>
      <c r="C321" s="1">
        <v>123</v>
      </c>
      <c r="D321" s="1">
        <v>9</v>
      </c>
      <c r="E321" s="1">
        <v>12</v>
      </c>
      <c r="F321" s="1">
        <v>0</v>
      </c>
      <c r="G321">
        <f>VLOOKUP(C321,reference!$A$1:$E$310,5,FALSE)</f>
        <v>5307012</v>
      </c>
      <c r="H321" t="str">
        <f>VLOOKUP(C321,reference!$A$1:$E$310,4,FALSE)</f>
        <v>PANTAR TIMUR</v>
      </c>
      <c r="I321" t="str">
        <f>VLOOKUP($D321,reference!$G$1:$H$25,2,FALSE)</f>
        <v>Semak belukar</v>
      </c>
      <c r="J321" t="str">
        <f>VLOOKUP($E321,reference!$G$1:$H$25,2,FALSE)</f>
        <v>Pertanian lahan kering</v>
      </c>
      <c r="K321" t="str">
        <f t="shared" si="4"/>
        <v>Non Irigasi</v>
      </c>
      <c r="L321" t="s">
        <v>327</v>
      </c>
    </row>
    <row r="322" spans="1:12" x14ac:dyDescent="0.25">
      <c r="A322" s="1">
        <v>321</v>
      </c>
      <c r="B322" s="3">
        <v>117</v>
      </c>
      <c r="C322" s="1">
        <v>151</v>
      </c>
      <c r="D322" s="1">
        <v>13</v>
      </c>
      <c r="E322" s="1">
        <v>2</v>
      </c>
      <c r="F322" s="1">
        <v>0</v>
      </c>
      <c r="G322">
        <f>VLOOKUP(C322,reference!$A$1:$E$310,5,FALSE)</f>
        <v>5309021</v>
      </c>
      <c r="H322" t="str">
        <f>VLOOKUP(C322,reference!$A$1:$E$310,4,FALSE)</f>
        <v>LEWO LEMA</v>
      </c>
      <c r="I322" t="str">
        <f>VLOOKUP($D322,reference!$G$1:$H$25,2,FALSE)</f>
        <v>Pertanian lahan kering  campur semak / kebun campur</v>
      </c>
      <c r="J322" t="str">
        <f>VLOOKUP($E322,reference!$G$1:$H$25,2,FALSE)</f>
        <v>Hutan lahan kering sekunder / bekas tebangan</v>
      </c>
      <c r="K322" t="str">
        <f t="shared" si="4"/>
        <v>Non Irigasi</v>
      </c>
      <c r="L322" t="s">
        <v>327</v>
      </c>
    </row>
    <row r="323" spans="1:12" x14ac:dyDescent="0.25">
      <c r="A323" s="1">
        <v>322</v>
      </c>
      <c r="B323" s="3">
        <v>483</v>
      </c>
      <c r="C323" s="1">
        <v>151</v>
      </c>
      <c r="D323" s="1">
        <v>13</v>
      </c>
      <c r="E323" s="1">
        <v>9</v>
      </c>
      <c r="F323" s="1">
        <v>0</v>
      </c>
      <c r="G323">
        <f>VLOOKUP(C323,reference!$A$1:$E$310,5,FALSE)</f>
        <v>5309021</v>
      </c>
      <c r="H323" t="str">
        <f>VLOOKUP(C323,reference!$A$1:$E$310,4,FALSE)</f>
        <v>LEWO LEMA</v>
      </c>
      <c r="I323" t="str">
        <f>VLOOKUP($D323,reference!$G$1:$H$25,2,FALSE)</f>
        <v>Pertanian lahan kering  campur semak / kebun campur</v>
      </c>
      <c r="J323" t="str">
        <f>VLOOKUP($E323,reference!$G$1:$H$25,2,FALSE)</f>
        <v>Semak belukar</v>
      </c>
      <c r="K323" t="str">
        <f t="shared" ref="K323:K386" si="5">IF(F323=0,"Non Irigasi","Buffer Irigasi")</f>
        <v>Non Irigasi</v>
      </c>
      <c r="L323" t="s">
        <v>327</v>
      </c>
    </row>
    <row r="324" spans="1:12" x14ac:dyDescent="0.25">
      <c r="A324" s="1">
        <v>323</v>
      </c>
      <c r="B324" s="3">
        <v>7</v>
      </c>
      <c r="C324" s="1">
        <v>145</v>
      </c>
      <c r="D324" s="1">
        <v>13</v>
      </c>
      <c r="E324" s="1">
        <v>0</v>
      </c>
      <c r="F324" s="1">
        <v>0</v>
      </c>
      <c r="G324">
        <f>VLOOKUP(C324,reference!$A$1:$E$310,5,FALSE)</f>
        <v>5308060</v>
      </c>
      <c r="H324" t="str">
        <f>VLOOKUP(C324,reference!$A$1:$E$310,4,FALSE)</f>
        <v>OMESURI</v>
      </c>
      <c r="I324" t="str">
        <f>VLOOKUP($D324,reference!$G$1:$H$25,2,FALSE)</f>
        <v>Pertanian lahan kering  campur semak / kebun campur</v>
      </c>
      <c r="J324" t="str">
        <f>VLOOKUP($E324,reference!$G$1:$H$25,2,FALSE)</f>
        <v>No data</v>
      </c>
      <c r="K324" t="str">
        <f t="shared" si="5"/>
        <v>Non Irigasi</v>
      </c>
      <c r="L324" t="s">
        <v>327</v>
      </c>
    </row>
    <row r="325" spans="1:12" x14ac:dyDescent="0.25">
      <c r="A325" s="1">
        <v>324</v>
      </c>
      <c r="B325" s="3">
        <v>284</v>
      </c>
      <c r="C325" s="1">
        <v>145</v>
      </c>
      <c r="D325" s="1">
        <v>13</v>
      </c>
      <c r="E325" s="1">
        <v>16</v>
      </c>
      <c r="F325" s="1">
        <v>0</v>
      </c>
      <c r="G325">
        <f>VLOOKUP(C325,reference!$A$1:$E$310,5,FALSE)</f>
        <v>5308060</v>
      </c>
      <c r="H325" t="str">
        <f>VLOOKUP(C325,reference!$A$1:$E$310,4,FALSE)</f>
        <v>OMESURI</v>
      </c>
      <c r="I325" t="str">
        <f>VLOOKUP($D325,reference!$G$1:$H$25,2,FALSE)</f>
        <v>Pertanian lahan kering  campur semak / kebun campur</v>
      </c>
      <c r="J325" t="str">
        <f>VLOOKUP($E325,reference!$G$1:$H$25,2,FALSE)</f>
        <v>Pemukiman</v>
      </c>
      <c r="K325" t="str">
        <f t="shared" si="5"/>
        <v>Non Irigasi</v>
      </c>
      <c r="L325" t="s">
        <v>327</v>
      </c>
    </row>
    <row r="326" spans="1:12" x14ac:dyDescent="0.25">
      <c r="A326" s="1">
        <v>325</v>
      </c>
      <c r="B326" s="3">
        <v>3</v>
      </c>
      <c r="C326" s="1">
        <v>145</v>
      </c>
      <c r="D326" s="1">
        <v>16</v>
      </c>
      <c r="E326" s="1">
        <v>9</v>
      </c>
      <c r="F326" s="1">
        <v>0</v>
      </c>
      <c r="G326">
        <f>VLOOKUP(C326,reference!$A$1:$E$310,5,FALSE)</f>
        <v>5308060</v>
      </c>
      <c r="H326" t="str">
        <f>VLOOKUP(C326,reference!$A$1:$E$310,4,FALSE)</f>
        <v>OMESURI</v>
      </c>
      <c r="I326" t="str">
        <f>VLOOKUP($D326,reference!$G$1:$H$25,2,FALSE)</f>
        <v>Pemukiman</v>
      </c>
      <c r="J326" t="str">
        <f>VLOOKUP($E326,reference!$G$1:$H$25,2,FALSE)</f>
        <v>Semak belukar</v>
      </c>
      <c r="K326" t="str">
        <f t="shared" si="5"/>
        <v>Non Irigasi</v>
      </c>
      <c r="L326" t="s">
        <v>327</v>
      </c>
    </row>
    <row r="327" spans="1:12" x14ac:dyDescent="0.25">
      <c r="A327" s="1">
        <v>326</v>
      </c>
      <c r="B327" s="3">
        <v>2</v>
      </c>
      <c r="C327" s="1">
        <v>146</v>
      </c>
      <c r="D327" s="1">
        <v>0</v>
      </c>
      <c r="E327" s="1">
        <v>6</v>
      </c>
      <c r="F327" s="1">
        <v>0</v>
      </c>
      <c r="G327">
        <f>VLOOKUP(C327,reference!$A$1:$E$310,5,FALSE)</f>
        <v>5308070</v>
      </c>
      <c r="H327" t="str">
        <f>VLOOKUP(C327,reference!$A$1:$E$310,4,FALSE)</f>
        <v>BUYASARI</v>
      </c>
      <c r="I327" t="str">
        <f>VLOOKUP($D327,reference!$G$1:$H$25,2,FALSE)</f>
        <v>No data</v>
      </c>
      <c r="J327" t="str">
        <f>VLOOKUP($E327,reference!$G$1:$H$25,2,FALSE)</f>
        <v>Hutan mangrove sekunder</v>
      </c>
      <c r="K327" t="str">
        <f t="shared" si="5"/>
        <v>Non Irigasi</v>
      </c>
      <c r="L327" t="s">
        <v>327</v>
      </c>
    </row>
    <row r="328" spans="1:12" x14ac:dyDescent="0.25">
      <c r="A328" s="1">
        <v>327</v>
      </c>
      <c r="B328" s="3">
        <v>1</v>
      </c>
      <c r="C328" s="1">
        <v>146</v>
      </c>
      <c r="D328" s="1">
        <v>16</v>
      </c>
      <c r="E328" s="1">
        <v>5</v>
      </c>
      <c r="F328" s="1">
        <v>0</v>
      </c>
      <c r="G328">
        <f>VLOOKUP(C328,reference!$A$1:$E$310,5,FALSE)</f>
        <v>5308070</v>
      </c>
      <c r="H328" t="str">
        <f>VLOOKUP(C328,reference!$A$1:$E$310,4,FALSE)</f>
        <v>BUYASARI</v>
      </c>
      <c r="I328" t="str">
        <f>VLOOKUP($D328,reference!$G$1:$H$25,2,FALSE)</f>
        <v>Pemukiman</v>
      </c>
      <c r="J328" t="str">
        <f>VLOOKUP($E328,reference!$G$1:$H$25,2,FALSE)</f>
        <v>Hutan mangrove primer</v>
      </c>
      <c r="K328" t="str">
        <f t="shared" si="5"/>
        <v>Non Irigasi</v>
      </c>
      <c r="L328" t="s">
        <v>327</v>
      </c>
    </row>
    <row r="329" spans="1:12" x14ac:dyDescent="0.25">
      <c r="A329" s="1">
        <v>328</v>
      </c>
      <c r="B329" s="3">
        <v>281</v>
      </c>
      <c r="C329" s="1">
        <v>146</v>
      </c>
      <c r="D329" s="1">
        <v>16</v>
      </c>
      <c r="E329" s="1">
        <v>9</v>
      </c>
      <c r="F329" s="1">
        <v>0</v>
      </c>
      <c r="G329">
        <f>VLOOKUP(C329,reference!$A$1:$E$310,5,FALSE)</f>
        <v>5308070</v>
      </c>
      <c r="H329" t="str">
        <f>VLOOKUP(C329,reference!$A$1:$E$310,4,FALSE)</f>
        <v>BUYASARI</v>
      </c>
      <c r="I329" t="str">
        <f>VLOOKUP($D329,reference!$G$1:$H$25,2,FALSE)</f>
        <v>Pemukiman</v>
      </c>
      <c r="J329" t="str">
        <f>VLOOKUP($E329,reference!$G$1:$H$25,2,FALSE)</f>
        <v>Semak belukar</v>
      </c>
      <c r="K329" t="str">
        <f t="shared" si="5"/>
        <v>Non Irigasi</v>
      </c>
      <c r="L329" t="s">
        <v>327</v>
      </c>
    </row>
    <row r="330" spans="1:12" x14ac:dyDescent="0.25">
      <c r="A330" s="1">
        <v>329</v>
      </c>
      <c r="B330" s="3">
        <v>28</v>
      </c>
      <c r="C330" s="1">
        <v>122</v>
      </c>
      <c r="D330" s="1">
        <v>0</v>
      </c>
      <c r="E330" s="1">
        <v>18</v>
      </c>
      <c r="F330" s="1">
        <v>0</v>
      </c>
      <c r="G330">
        <f>VLOOKUP(C330,reference!$A$1:$E$310,5,FALSE)</f>
        <v>5307011</v>
      </c>
      <c r="H330" t="str">
        <f>VLOOKUP(C330,reference!$A$1:$E$310,4,FALSE)</f>
        <v>PANTAR BARAT</v>
      </c>
      <c r="I330" t="str">
        <f>VLOOKUP($D330,reference!$G$1:$H$25,2,FALSE)</f>
        <v>No data</v>
      </c>
      <c r="J330" t="str">
        <f>VLOOKUP($E330,reference!$G$1:$H$25,2,FALSE)</f>
        <v>Lahan terbuka</v>
      </c>
      <c r="K330" t="str">
        <f t="shared" si="5"/>
        <v>Non Irigasi</v>
      </c>
      <c r="L330" t="s">
        <v>327</v>
      </c>
    </row>
    <row r="331" spans="1:12" x14ac:dyDescent="0.25">
      <c r="A331" s="1">
        <v>330</v>
      </c>
      <c r="B331" s="3">
        <v>650</v>
      </c>
      <c r="C331" s="1">
        <v>132</v>
      </c>
      <c r="D331" s="1">
        <v>13</v>
      </c>
      <c r="E331" s="1">
        <v>13</v>
      </c>
      <c r="F331" s="1">
        <v>0</v>
      </c>
      <c r="G331">
        <f>VLOOKUP(C331,reference!$A$1:$E$310,5,FALSE)</f>
        <v>5307050</v>
      </c>
      <c r="H331" t="str">
        <f>VLOOKUP(C331,reference!$A$1:$E$310,4,FALSE)</f>
        <v>TELUK MUTIARA</v>
      </c>
      <c r="I331" t="str">
        <f>VLOOKUP($D331,reference!$G$1:$H$25,2,FALSE)</f>
        <v>Pertanian lahan kering  campur semak / kebun campur</v>
      </c>
      <c r="J331" t="str">
        <f>VLOOKUP($E331,reference!$G$1:$H$25,2,FALSE)</f>
        <v>Pertanian lahan kering  campur semak / kebun campur</v>
      </c>
      <c r="K331" t="str">
        <f t="shared" si="5"/>
        <v>Non Irigasi</v>
      </c>
      <c r="L331" t="s">
        <v>327</v>
      </c>
    </row>
    <row r="332" spans="1:12" x14ac:dyDescent="0.25">
      <c r="A332" s="1">
        <v>331</v>
      </c>
      <c r="B332" s="3">
        <v>175</v>
      </c>
      <c r="C332" s="1">
        <v>132</v>
      </c>
      <c r="D332" s="1">
        <v>13</v>
      </c>
      <c r="E332" s="1">
        <v>16</v>
      </c>
      <c r="F332" s="1">
        <v>0</v>
      </c>
      <c r="G332">
        <f>VLOOKUP(C332,reference!$A$1:$E$310,5,FALSE)</f>
        <v>5307050</v>
      </c>
      <c r="H332" t="str">
        <f>VLOOKUP(C332,reference!$A$1:$E$310,4,FALSE)</f>
        <v>TELUK MUTIARA</v>
      </c>
      <c r="I332" t="str">
        <f>VLOOKUP($D332,reference!$G$1:$H$25,2,FALSE)</f>
        <v>Pertanian lahan kering  campur semak / kebun campur</v>
      </c>
      <c r="J332" t="str">
        <f>VLOOKUP($E332,reference!$G$1:$H$25,2,FALSE)</f>
        <v>Pemukiman</v>
      </c>
      <c r="K332" t="str">
        <f t="shared" si="5"/>
        <v>Non Irigasi</v>
      </c>
      <c r="L332" t="s">
        <v>327</v>
      </c>
    </row>
    <row r="333" spans="1:12" x14ac:dyDescent="0.25">
      <c r="A333" s="1">
        <v>332</v>
      </c>
      <c r="B333" s="3">
        <v>922</v>
      </c>
      <c r="C333" s="1">
        <v>129</v>
      </c>
      <c r="D333" s="1">
        <v>9</v>
      </c>
      <c r="E333" s="1">
        <v>9</v>
      </c>
      <c r="F333" s="1">
        <v>0</v>
      </c>
      <c r="G333">
        <f>VLOOKUP(C333,reference!$A$1:$E$310,5,FALSE)</f>
        <v>5307040</v>
      </c>
      <c r="H333" t="str">
        <f>VLOOKUP(C333,reference!$A$1:$E$310,4,FALSE)</f>
        <v>ALOR TIMUR</v>
      </c>
      <c r="I333" t="str">
        <f>VLOOKUP($D333,reference!$G$1:$H$25,2,FALSE)</f>
        <v>Semak belukar</v>
      </c>
      <c r="J333" t="str">
        <f>VLOOKUP($E333,reference!$G$1:$H$25,2,FALSE)</f>
        <v>Semak belukar</v>
      </c>
      <c r="K333" t="str">
        <f t="shared" si="5"/>
        <v>Non Irigasi</v>
      </c>
      <c r="L333" t="s">
        <v>327</v>
      </c>
    </row>
    <row r="334" spans="1:12" x14ac:dyDescent="0.25">
      <c r="A334" s="1">
        <v>333</v>
      </c>
      <c r="B334" s="3">
        <v>16</v>
      </c>
      <c r="C334" s="1">
        <v>146</v>
      </c>
      <c r="D334" s="1">
        <v>16</v>
      </c>
      <c r="E334" s="1">
        <v>6</v>
      </c>
      <c r="F334" s="1">
        <v>0</v>
      </c>
      <c r="G334">
        <f>VLOOKUP(C334,reference!$A$1:$E$310,5,FALSE)</f>
        <v>5308070</v>
      </c>
      <c r="H334" t="str">
        <f>VLOOKUP(C334,reference!$A$1:$E$310,4,FALSE)</f>
        <v>BUYASARI</v>
      </c>
      <c r="I334" t="str">
        <f>VLOOKUP($D334,reference!$G$1:$H$25,2,FALSE)</f>
        <v>Pemukiman</v>
      </c>
      <c r="J334" t="str">
        <f>VLOOKUP($E334,reference!$G$1:$H$25,2,FALSE)</f>
        <v>Hutan mangrove sekunder</v>
      </c>
      <c r="K334" t="str">
        <f t="shared" si="5"/>
        <v>Non Irigasi</v>
      </c>
      <c r="L334" t="s">
        <v>327</v>
      </c>
    </row>
    <row r="335" spans="1:12" x14ac:dyDescent="0.25">
      <c r="A335" s="1">
        <v>334</v>
      </c>
      <c r="B335" s="3">
        <v>9</v>
      </c>
      <c r="C335" s="1">
        <v>146</v>
      </c>
      <c r="D335" s="1">
        <v>5</v>
      </c>
      <c r="E335" s="1">
        <v>9</v>
      </c>
      <c r="F335" s="1">
        <v>0</v>
      </c>
      <c r="G335">
        <f>VLOOKUP(C335,reference!$A$1:$E$310,5,FALSE)</f>
        <v>5308070</v>
      </c>
      <c r="H335" t="str">
        <f>VLOOKUP(C335,reference!$A$1:$E$310,4,FALSE)</f>
        <v>BUYASARI</v>
      </c>
      <c r="I335" t="str">
        <f>VLOOKUP($D335,reference!$G$1:$H$25,2,FALSE)</f>
        <v>Hutan mangrove primer</v>
      </c>
      <c r="J335" t="str">
        <f>VLOOKUP($E335,reference!$G$1:$H$25,2,FALSE)</f>
        <v>Semak belukar</v>
      </c>
      <c r="K335" t="str">
        <f t="shared" si="5"/>
        <v>Non Irigasi</v>
      </c>
      <c r="L335" t="s">
        <v>328</v>
      </c>
    </row>
    <row r="336" spans="1:12" x14ac:dyDescent="0.25">
      <c r="A336" s="1">
        <v>335</v>
      </c>
      <c r="B336" s="3">
        <v>6906</v>
      </c>
      <c r="C336" s="1">
        <v>123</v>
      </c>
      <c r="D336" s="1">
        <v>2</v>
      </c>
      <c r="E336" s="1">
        <v>2</v>
      </c>
      <c r="F336" s="1">
        <v>0</v>
      </c>
      <c r="G336">
        <f>VLOOKUP(C336,reference!$A$1:$E$310,5,FALSE)</f>
        <v>5307012</v>
      </c>
      <c r="H336" t="str">
        <f>VLOOKUP(C336,reference!$A$1:$E$310,4,FALSE)</f>
        <v>PANTAR TIMUR</v>
      </c>
      <c r="I336" t="str">
        <f>VLOOKUP($D336,reference!$G$1:$H$25,2,FALSE)</f>
        <v>Hutan lahan kering sekunder / bekas tebangan</v>
      </c>
      <c r="J336" t="str">
        <f>VLOOKUP($E336,reference!$G$1:$H$25,2,FALSE)</f>
        <v>Hutan lahan kering sekunder / bekas tebangan</v>
      </c>
      <c r="K336" t="str">
        <f t="shared" si="5"/>
        <v>Non Irigasi</v>
      </c>
      <c r="L336" t="s">
        <v>327</v>
      </c>
    </row>
    <row r="337" spans="1:12" x14ac:dyDescent="0.25">
      <c r="A337" s="1">
        <v>336</v>
      </c>
      <c r="B337" s="3">
        <v>48</v>
      </c>
      <c r="C337" s="1">
        <v>132</v>
      </c>
      <c r="D337" s="1">
        <v>6</v>
      </c>
      <c r="E337" s="1">
        <v>6</v>
      </c>
      <c r="F337" s="1">
        <v>0</v>
      </c>
      <c r="G337">
        <f>VLOOKUP(C337,reference!$A$1:$E$310,5,FALSE)</f>
        <v>5307050</v>
      </c>
      <c r="H337" t="str">
        <f>VLOOKUP(C337,reference!$A$1:$E$310,4,FALSE)</f>
        <v>TELUK MUTIARA</v>
      </c>
      <c r="I337" t="str">
        <f>VLOOKUP($D337,reference!$G$1:$H$25,2,FALSE)</f>
        <v>Hutan mangrove sekunder</v>
      </c>
      <c r="J337" t="str">
        <f>VLOOKUP($E337,reference!$G$1:$H$25,2,FALSE)</f>
        <v>Hutan mangrove sekunder</v>
      </c>
      <c r="K337" t="str">
        <f t="shared" si="5"/>
        <v>Non Irigasi</v>
      </c>
      <c r="L337" t="s">
        <v>327</v>
      </c>
    </row>
    <row r="338" spans="1:12" x14ac:dyDescent="0.25">
      <c r="A338" s="1">
        <v>337</v>
      </c>
      <c r="B338" s="3">
        <v>1652</v>
      </c>
      <c r="C338" s="1">
        <v>145</v>
      </c>
      <c r="D338" s="1">
        <v>11</v>
      </c>
      <c r="E338" s="1">
        <v>11</v>
      </c>
      <c r="F338" s="1">
        <v>0</v>
      </c>
      <c r="G338">
        <f>VLOOKUP(C338,reference!$A$1:$E$310,5,FALSE)</f>
        <v>5308060</v>
      </c>
      <c r="H338" t="str">
        <f>VLOOKUP(C338,reference!$A$1:$E$310,4,FALSE)</f>
        <v>OMESURI</v>
      </c>
      <c r="I338" t="str">
        <f>VLOOKUP($D338,reference!$G$1:$H$25,2,FALSE)</f>
        <v>Savanna / Padang rumput</v>
      </c>
      <c r="J338" t="str">
        <f>VLOOKUP($E338,reference!$G$1:$H$25,2,FALSE)</f>
        <v>Savanna / Padang rumput</v>
      </c>
      <c r="K338" t="str">
        <f t="shared" si="5"/>
        <v>Non Irigasi</v>
      </c>
      <c r="L338" t="s">
        <v>327</v>
      </c>
    </row>
    <row r="339" spans="1:12" x14ac:dyDescent="0.25">
      <c r="A339" s="1">
        <v>338</v>
      </c>
      <c r="B339" s="3">
        <v>19</v>
      </c>
      <c r="C339" s="1">
        <v>145</v>
      </c>
      <c r="D339" s="1">
        <v>0</v>
      </c>
      <c r="E339" s="1">
        <v>11</v>
      </c>
      <c r="F339" s="1">
        <v>0</v>
      </c>
      <c r="G339">
        <f>VLOOKUP(C339,reference!$A$1:$E$310,5,FALSE)</f>
        <v>5308060</v>
      </c>
      <c r="H339" t="str">
        <f>VLOOKUP(C339,reference!$A$1:$E$310,4,FALSE)</f>
        <v>OMESURI</v>
      </c>
      <c r="I339" t="str">
        <f>VLOOKUP($D339,reference!$G$1:$H$25,2,FALSE)</f>
        <v>No data</v>
      </c>
      <c r="J339" t="str">
        <f>VLOOKUP($E339,reference!$G$1:$H$25,2,FALSE)</f>
        <v>Savanna / Padang rumput</v>
      </c>
      <c r="K339" t="str">
        <f t="shared" si="5"/>
        <v>Non Irigasi</v>
      </c>
      <c r="L339" t="s">
        <v>327</v>
      </c>
    </row>
    <row r="340" spans="1:12" x14ac:dyDescent="0.25">
      <c r="A340" s="1">
        <v>339</v>
      </c>
      <c r="B340" s="3">
        <v>2</v>
      </c>
      <c r="C340" s="1">
        <v>146</v>
      </c>
      <c r="D340" s="1">
        <v>5</v>
      </c>
      <c r="E340" s="1">
        <v>6</v>
      </c>
      <c r="F340" s="1">
        <v>0</v>
      </c>
      <c r="G340">
        <f>VLOOKUP(C340,reference!$A$1:$E$310,5,FALSE)</f>
        <v>5308070</v>
      </c>
      <c r="H340" t="str">
        <f>VLOOKUP(C340,reference!$A$1:$E$310,4,FALSE)</f>
        <v>BUYASARI</v>
      </c>
      <c r="I340" t="str">
        <f>VLOOKUP($D340,reference!$G$1:$H$25,2,FALSE)</f>
        <v>Hutan mangrove primer</v>
      </c>
      <c r="J340" t="str">
        <f>VLOOKUP($E340,reference!$G$1:$H$25,2,FALSE)</f>
        <v>Hutan mangrove sekunder</v>
      </c>
      <c r="K340" t="str">
        <f t="shared" si="5"/>
        <v>Non Irigasi</v>
      </c>
      <c r="L340" t="s">
        <v>329</v>
      </c>
    </row>
    <row r="341" spans="1:12" x14ac:dyDescent="0.25">
      <c r="A341" s="1">
        <v>340</v>
      </c>
      <c r="B341" s="3">
        <v>45</v>
      </c>
      <c r="C341" s="1">
        <v>132</v>
      </c>
      <c r="D341" s="1">
        <v>0</v>
      </c>
      <c r="E341" s="1">
        <v>0</v>
      </c>
      <c r="F341" s="1">
        <v>0</v>
      </c>
      <c r="G341">
        <f>VLOOKUP(C341,reference!$A$1:$E$310,5,FALSE)</f>
        <v>5307050</v>
      </c>
      <c r="H341" t="str">
        <f>VLOOKUP(C341,reference!$A$1:$E$310,4,FALSE)</f>
        <v>TELUK MUTIARA</v>
      </c>
      <c r="I341" t="str">
        <f>VLOOKUP($D341,reference!$G$1:$H$25,2,FALSE)</f>
        <v>No data</v>
      </c>
      <c r="J341" t="str">
        <f>VLOOKUP($E341,reference!$G$1:$H$25,2,FALSE)</f>
        <v>No data</v>
      </c>
      <c r="K341" t="str">
        <f t="shared" si="5"/>
        <v>Non Irigasi</v>
      </c>
      <c r="L341" t="s">
        <v>327</v>
      </c>
    </row>
    <row r="342" spans="1:12" x14ac:dyDescent="0.25">
      <c r="A342" s="1">
        <v>341</v>
      </c>
      <c r="B342" s="3">
        <v>5</v>
      </c>
      <c r="C342" s="1">
        <v>132</v>
      </c>
      <c r="D342" s="1">
        <v>6</v>
      </c>
      <c r="E342" s="1">
        <v>13</v>
      </c>
      <c r="F342" s="1">
        <v>0</v>
      </c>
      <c r="G342">
        <f>VLOOKUP(C342,reference!$A$1:$E$310,5,FALSE)</f>
        <v>5307050</v>
      </c>
      <c r="H342" t="str">
        <f>VLOOKUP(C342,reference!$A$1:$E$310,4,FALSE)</f>
        <v>TELUK MUTIARA</v>
      </c>
      <c r="I342" t="str">
        <f>VLOOKUP($D342,reference!$G$1:$H$25,2,FALSE)</f>
        <v>Hutan mangrove sekunder</v>
      </c>
      <c r="J342" t="str">
        <f>VLOOKUP($E342,reference!$G$1:$H$25,2,FALSE)</f>
        <v>Pertanian lahan kering  campur semak / kebun campur</v>
      </c>
      <c r="K342" t="str">
        <f t="shared" si="5"/>
        <v>Non Irigasi</v>
      </c>
      <c r="L342" t="s">
        <v>328</v>
      </c>
    </row>
    <row r="343" spans="1:12" x14ac:dyDescent="0.25">
      <c r="A343" s="1">
        <v>342</v>
      </c>
      <c r="B343" s="3">
        <v>109</v>
      </c>
      <c r="C343" s="1">
        <v>135</v>
      </c>
      <c r="D343" s="1">
        <v>2</v>
      </c>
      <c r="E343" s="1">
        <v>16</v>
      </c>
      <c r="F343" s="1">
        <v>0</v>
      </c>
      <c r="G343">
        <f>VLOOKUP(C343,reference!$A$1:$E$310,5,FALSE)</f>
        <v>5307061</v>
      </c>
      <c r="H343" t="str">
        <f>VLOOKUP(C343,reference!$A$1:$E$310,4,FALSE)</f>
        <v>ALOR TENGAH UTARA</v>
      </c>
      <c r="I343" t="str">
        <f>VLOOKUP($D343,reference!$G$1:$H$25,2,FALSE)</f>
        <v>Hutan lahan kering sekunder / bekas tebangan</v>
      </c>
      <c r="J343" t="str">
        <f>VLOOKUP($E343,reference!$G$1:$H$25,2,FALSE)</f>
        <v>Pemukiman</v>
      </c>
      <c r="K343" t="str">
        <f t="shared" si="5"/>
        <v>Non Irigasi</v>
      </c>
      <c r="L343" t="s">
        <v>328</v>
      </c>
    </row>
    <row r="344" spans="1:12" x14ac:dyDescent="0.25">
      <c r="A344" s="1">
        <v>343</v>
      </c>
      <c r="B344" s="3">
        <v>65</v>
      </c>
      <c r="C344" s="1">
        <v>146</v>
      </c>
      <c r="D344" s="1">
        <v>11</v>
      </c>
      <c r="E344" s="1">
        <v>9</v>
      </c>
      <c r="F344" s="1">
        <v>0</v>
      </c>
      <c r="G344">
        <f>VLOOKUP(C344,reference!$A$1:$E$310,5,FALSE)</f>
        <v>5308070</v>
      </c>
      <c r="H344" t="str">
        <f>VLOOKUP(C344,reference!$A$1:$E$310,4,FALSE)</f>
        <v>BUYASARI</v>
      </c>
      <c r="I344" t="str">
        <f>VLOOKUP($D344,reference!$G$1:$H$25,2,FALSE)</f>
        <v>Savanna / Padang rumput</v>
      </c>
      <c r="J344" t="str">
        <f>VLOOKUP($E344,reference!$G$1:$H$25,2,FALSE)</f>
        <v>Semak belukar</v>
      </c>
      <c r="K344" t="str">
        <f t="shared" si="5"/>
        <v>Non Irigasi</v>
      </c>
      <c r="L344" t="s">
        <v>327</v>
      </c>
    </row>
    <row r="345" spans="1:12" x14ac:dyDescent="0.25">
      <c r="A345" s="1">
        <v>344</v>
      </c>
      <c r="B345" s="3">
        <v>3</v>
      </c>
      <c r="C345" s="1">
        <v>146</v>
      </c>
      <c r="D345" s="1">
        <v>12</v>
      </c>
      <c r="E345" s="1">
        <v>5</v>
      </c>
      <c r="F345" s="1">
        <v>0</v>
      </c>
      <c r="G345">
        <f>VLOOKUP(C345,reference!$A$1:$E$310,5,FALSE)</f>
        <v>5308070</v>
      </c>
      <c r="H345" t="str">
        <f>VLOOKUP(C345,reference!$A$1:$E$310,4,FALSE)</f>
        <v>BUYASARI</v>
      </c>
      <c r="I345" t="str">
        <f>VLOOKUP($D345,reference!$G$1:$H$25,2,FALSE)</f>
        <v>Pertanian lahan kering</v>
      </c>
      <c r="J345" t="str">
        <f>VLOOKUP($E345,reference!$G$1:$H$25,2,FALSE)</f>
        <v>Hutan mangrove primer</v>
      </c>
      <c r="K345" t="str">
        <f t="shared" si="5"/>
        <v>Non Irigasi</v>
      </c>
      <c r="L345" t="s">
        <v>327</v>
      </c>
    </row>
    <row r="346" spans="1:12" x14ac:dyDescent="0.25">
      <c r="A346" s="1">
        <v>345</v>
      </c>
      <c r="B346" s="3">
        <v>5</v>
      </c>
      <c r="C346" s="1">
        <v>121</v>
      </c>
      <c r="D346" s="1">
        <v>12</v>
      </c>
      <c r="E346" s="1">
        <v>0</v>
      </c>
      <c r="F346" s="1">
        <v>0</v>
      </c>
      <c r="G346">
        <f>VLOOKUP(C346,reference!$A$1:$E$310,5,FALSE)</f>
        <v>5307010</v>
      </c>
      <c r="H346" t="str">
        <f>VLOOKUP(C346,reference!$A$1:$E$310,4,FALSE)</f>
        <v>PANTAR</v>
      </c>
      <c r="I346" t="str">
        <f>VLOOKUP($D346,reference!$G$1:$H$25,2,FALSE)</f>
        <v>Pertanian lahan kering</v>
      </c>
      <c r="J346" t="str">
        <f>VLOOKUP($E346,reference!$G$1:$H$25,2,FALSE)</f>
        <v>No data</v>
      </c>
      <c r="K346" t="str">
        <f t="shared" si="5"/>
        <v>Non Irigasi</v>
      </c>
      <c r="L346" t="s">
        <v>327</v>
      </c>
    </row>
    <row r="347" spans="1:12" x14ac:dyDescent="0.25">
      <c r="A347" s="1">
        <v>346</v>
      </c>
      <c r="B347" s="3">
        <v>1</v>
      </c>
      <c r="C347" s="1">
        <v>132</v>
      </c>
      <c r="D347" s="1">
        <v>16</v>
      </c>
      <c r="E347" s="1">
        <v>6</v>
      </c>
      <c r="F347" s="1">
        <v>0</v>
      </c>
      <c r="G347">
        <f>VLOOKUP(C347,reference!$A$1:$E$310,5,FALSE)</f>
        <v>5307050</v>
      </c>
      <c r="H347" t="str">
        <f>VLOOKUP(C347,reference!$A$1:$E$310,4,FALSE)</f>
        <v>TELUK MUTIARA</v>
      </c>
      <c r="I347" t="str">
        <f>VLOOKUP($D347,reference!$G$1:$H$25,2,FALSE)</f>
        <v>Pemukiman</v>
      </c>
      <c r="J347" t="str">
        <f>VLOOKUP($E347,reference!$G$1:$H$25,2,FALSE)</f>
        <v>Hutan mangrove sekunder</v>
      </c>
      <c r="K347" t="str">
        <f t="shared" si="5"/>
        <v>Non Irigasi</v>
      </c>
      <c r="L347" t="s">
        <v>327</v>
      </c>
    </row>
    <row r="348" spans="1:12" x14ac:dyDescent="0.25">
      <c r="A348" s="1">
        <v>347</v>
      </c>
      <c r="B348" s="3">
        <v>1104</v>
      </c>
      <c r="C348" s="1">
        <v>145</v>
      </c>
      <c r="D348" s="1">
        <v>12</v>
      </c>
      <c r="E348" s="1">
        <v>12</v>
      </c>
      <c r="F348" s="1">
        <v>0</v>
      </c>
      <c r="G348">
        <f>VLOOKUP(C348,reference!$A$1:$E$310,5,FALSE)</f>
        <v>5308060</v>
      </c>
      <c r="H348" t="str">
        <f>VLOOKUP(C348,reference!$A$1:$E$310,4,FALSE)</f>
        <v>OMESURI</v>
      </c>
      <c r="I348" t="str">
        <f>VLOOKUP($D348,reference!$G$1:$H$25,2,FALSE)</f>
        <v>Pertanian lahan kering</v>
      </c>
      <c r="J348" t="str">
        <f>VLOOKUP($E348,reference!$G$1:$H$25,2,FALSE)</f>
        <v>Pertanian lahan kering</v>
      </c>
      <c r="K348" t="str">
        <f t="shared" si="5"/>
        <v>Non Irigasi</v>
      </c>
      <c r="L348" t="s">
        <v>327</v>
      </c>
    </row>
    <row r="349" spans="1:12" x14ac:dyDescent="0.25">
      <c r="A349" s="1">
        <v>348</v>
      </c>
      <c r="B349" s="3">
        <v>3</v>
      </c>
      <c r="C349" s="1">
        <v>145</v>
      </c>
      <c r="D349" s="1">
        <v>12</v>
      </c>
      <c r="E349" s="1">
        <v>0</v>
      </c>
      <c r="F349" s="1">
        <v>0</v>
      </c>
      <c r="G349">
        <f>VLOOKUP(C349,reference!$A$1:$E$310,5,FALSE)</f>
        <v>5308060</v>
      </c>
      <c r="H349" t="str">
        <f>VLOOKUP(C349,reference!$A$1:$E$310,4,FALSE)</f>
        <v>OMESURI</v>
      </c>
      <c r="I349" t="str">
        <f>VLOOKUP($D349,reference!$G$1:$H$25,2,FALSE)</f>
        <v>Pertanian lahan kering</v>
      </c>
      <c r="J349" t="str">
        <f>VLOOKUP($E349,reference!$G$1:$H$25,2,FALSE)</f>
        <v>No data</v>
      </c>
      <c r="K349" t="str">
        <f t="shared" si="5"/>
        <v>Non Irigasi</v>
      </c>
      <c r="L349" t="s">
        <v>327</v>
      </c>
    </row>
    <row r="350" spans="1:12" x14ac:dyDescent="0.25">
      <c r="A350" s="1">
        <v>349</v>
      </c>
      <c r="B350" s="3">
        <v>239</v>
      </c>
      <c r="C350" s="1">
        <v>145</v>
      </c>
      <c r="D350" s="1">
        <v>13</v>
      </c>
      <c r="E350" s="1">
        <v>11</v>
      </c>
      <c r="F350" s="1">
        <v>0</v>
      </c>
      <c r="G350">
        <f>VLOOKUP(C350,reference!$A$1:$E$310,5,FALSE)</f>
        <v>5308060</v>
      </c>
      <c r="H350" t="str">
        <f>VLOOKUP(C350,reference!$A$1:$E$310,4,FALSE)</f>
        <v>OMESURI</v>
      </c>
      <c r="I350" t="str">
        <f>VLOOKUP($D350,reference!$G$1:$H$25,2,FALSE)</f>
        <v>Pertanian lahan kering  campur semak / kebun campur</v>
      </c>
      <c r="J350" t="str">
        <f>VLOOKUP($E350,reference!$G$1:$H$25,2,FALSE)</f>
        <v>Savanna / Padang rumput</v>
      </c>
      <c r="K350" t="str">
        <f t="shared" si="5"/>
        <v>Non Irigasi</v>
      </c>
      <c r="L350" t="s">
        <v>327</v>
      </c>
    </row>
    <row r="351" spans="1:12" x14ac:dyDescent="0.25">
      <c r="A351" s="1">
        <v>350</v>
      </c>
      <c r="B351" s="3">
        <v>578</v>
      </c>
      <c r="C351" s="1">
        <v>145</v>
      </c>
      <c r="D351" s="1">
        <v>13</v>
      </c>
      <c r="E351" s="1">
        <v>2</v>
      </c>
      <c r="F351" s="1">
        <v>0</v>
      </c>
      <c r="G351">
        <f>VLOOKUP(C351,reference!$A$1:$E$310,5,FALSE)</f>
        <v>5308060</v>
      </c>
      <c r="H351" t="str">
        <f>VLOOKUP(C351,reference!$A$1:$E$310,4,FALSE)</f>
        <v>OMESURI</v>
      </c>
      <c r="I351" t="str">
        <f>VLOOKUP($D351,reference!$G$1:$H$25,2,FALSE)</f>
        <v>Pertanian lahan kering  campur semak / kebun campur</v>
      </c>
      <c r="J351" t="str">
        <f>VLOOKUP($E351,reference!$G$1:$H$25,2,FALSE)</f>
        <v>Hutan lahan kering sekunder / bekas tebangan</v>
      </c>
      <c r="K351" t="str">
        <f t="shared" si="5"/>
        <v>Non Irigasi</v>
      </c>
      <c r="L351" t="s">
        <v>327</v>
      </c>
    </row>
    <row r="352" spans="1:12" x14ac:dyDescent="0.25">
      <c r="A352" s="1">
        <v>351</v>
      </c>
      <c r="B352" s="3">
        <v>3434</v>
      </c>
      <c r="C352" s="1">
        <v>145</v>
      </c>
      <c r="D352" s="1">
        <v>2</v>
      </c>
      <c r="E352" s="1">
        <v>2</v>
      </c>
      <c r="F352" s="1">
        <v>0</v>
      </c>
      <c r="G352">
        <f>VLOOKUP(C352,reference!$A$1:$E$310,5,FALSE)</f>
        <v>5308060</v>
      </c>
      <c r="H352" t="str">
        <f>VLOOKUP(C352,reference!$A$1:$E$310,4,FALSE)</f>
        <v>OMESURI</v>
      </c>
      <c r="I352" t="str">
        <f>VLOOKUP($D352,reference!$G$1:$H$25,2,FALSE)</f>
        <v>Hutan lahan kering sekunder / bekas tebangan</v>
      </c>
      <c r="J352" t="str">
        <f>VLOOKUP($E352,reference!$G$1:$H$25,2,FALSE)</f>
        <v>Hutan lahan kering sekunder / bekas tebangan</v>
      </c>
      <c r="K352" t="str">
        <f t="shared" si="5"/>
        <v>Non Irigasi</v>
      </c>
      <c r="L352" t="s">
        <v>327</v>
      </c>
    </row>
    <row r="353" spans="1:12" x14ac:dyDescent="0.25">
      <c r="A353" s="1">
        <v>352</v>
      </c>
      <c r="B353" s="3">
        <v>7</v>
      </c>
      <c r="C353" s="1">
        <v>132</v>
      </c>
      <c r="D353" s="1">
        <v>0</v>
      </c>
      <c r="E353" s="1">
        <v>6</v>
      </c>
      <c r="F353" s="1">
        <v>0</v>
      </c>
      <c r="G353">
        <f>VLOOKUP(C353,reference!$A$1:$E$310,5,FALSE)</f>
        <v>5307050</v>
      </c>
      <c r="H353" t="str">
        <f>VLOOKUP(C353,reference!$A$1:$E$310,4,FALSE)</f>
        <v>TELUK MUTIARA</v>
      </c>
      <c r="I353" t="str">
        <f>VLOOKUP($D353,reference!$G$1:$H$25,2,FALSE)</f>
        <v>No data</v>
      </c>
      <c r="J353" t="str">
        <f>VLOOKUP($E353,reference!$G$1:$H$25,2,FALSE)</f>
        <v>Hutan mangrove sekunder</v>
      </c>
      <c r="K353" t="str">
        <f t="shared" si="5"/>
        <v>Non Irigasi</v>
      </c>
      <c r="L353" t="s">
        <v>327</v>
      </c>
    </row>
    <row r="354" spans="1:12" x14ac:dyDescent="0.25">
      <c r="A354" s="1">
        <v>353</v>
      </c>
      <c r="B354" s="3">
        <v>15</v>
      </c>
      <c r="C354" s="1">
        <v>150</v>
      </c>
      <c r="D354" s="1">
        <v>2</v>
      </c>
      <c r="E354" s="1">
        <v>14</v>
      </c>
      <c r="F354" s="1">
        <v>0</v>
      </c>
      <c r="G354">
        <f>VLOOKUP(C354,reference!$A$1:$E$310,5,FALSE)</f>
        <v>5309020</v>
      </c>
      <c r="H354" t="str">
        <f>VLOOKUP(C354,reference!$A$1:$E$310,4,FALSE)</f>
        <v>TANJUNG BUNGA</v>
      </c>
      <c r="I354" t="str">
        <f>VLOOKUP($D354,reference!$G$1:$H$25,2,FALSE)</f>
        <v>Hutan lahan kering sekunder / bekas tebangan</v>
      </c>
      <c r="J354" t="str">
        <f>VLOOKUP($E354,reference!$G$1:$H$25,2,FALSE)</f>
        <v>Sawah</v>
      </c>
      <c r="K354" t="str">
        <f t="shared" si="5"/>
        <v>Non Irigasi</v>
      </c>
      <c r="L354" t="s">
        <v>328</v>
      </c>
    </row>
    <row r="355" spans="1:12" x14ac:dyDescent="0.25">
      <c r="A355" s="1">
        <v>354</v>
      </c>
      <c r="B355" s="3">
        <v>167</v>
      </c>
      <c r="C355" s="1">
        <v>146</v>
      </c>
      <c r="D355" s="1">
        <v>12</v>
      </c>
      <c r="E355" s="1">
        <v>9</v>
      </c>
      <c r="F355" s="1">
        <v>0</v>
      </c>
      <c r="G355">
        <f>VLOOKUP(C355,reference!$A$1:$E$310,5,FALSE)</f>
        <v>5308070</v>
      </c>
      <c r="H355" t="str">
        <f>VLOOKUP(C355,reference!$A$1:$E$310,4,FALSE)</f>
        <v>BUYASARI</v>
      </c>
      <c r="I355" t="str">
        <f>VLOOKUP($D355,reference!$G$1:$H$25,2,FALSE)</f>
        <v>Pertanian lahan kering</v>
      </c>
      <c r="J355" t="str">
        <f>VLOOKUP($E355,reference!$G$1:$H$25,2,FALSE)</f>
        <v>Semak belukar</v>
      </c>
      <c r="K355" t="str">
        <f t="shared" si="5"/>
        <v>Non Irigasi</v>
      </c>
      <c r="L355" t="s">
        <v>327</v>
      </c>
    </row>
    <row r="356" spans="1:12" x14ac:dyDescent="0.25">
      <c r="A356" s="1">
        <v>355</v>
      </c>
      <c r="B356" s="3">
        <v>159</v>
      </c>
      <c r="C356" s="1">
        <v>151</v>
      </c>
      <c r="D356" s="1">
        <v>2</v>
      </c>
      <c r="E356" s="1">
        <v>12</v>
      </c>
      <c r="F356" s="1">
        <v>0</v>
      </c>
      <c r="G356">
        <f>VLOOKUP(C356,reference!$A$1:$E$310,5,FALSE)</f>
        <v>5309021</v>
      </c>
      <c r="H356" t="str">
        <f>VLOOKUP(C356,reference!$A$1:$E$310,4,FALSE)</f>
        <v>LEWO LEMA</v>
      </c>
      <c r="I356" t="str">
        <f>VLOOKUP($D356,reference!$G$1:$H$25,2,FALSE)</f>
        <v>Hutan lahan kering sekunder / bekas tebangan</v>
      </c>
      <c r="J356" t="str">
        <f>VLOOKUP($E356,reference!$G$1:$H$25,2,FALSE)</f>
        <v>Pertanian lahan kering</v>
      </c>
      <c r="K356" t="str">
        <f t="shared" si="5"/>
        <v>Non Irigasi</v>
      </c>
      <c r="L356" t="s">
        <v>328</v>
      </c>
    </row>
    <row r="357" spans="1:12" x14ac:dyDescent="0.25">
      <c r="A357" s="1">
        <v>356</v>
      </c>
      <c r="B357" s="3">
        <v>28</v>
      </c>
      <c r="C357" s="1">
        <v>145</v>
      </c>
      <c r="D357" s="1">
        <v>0</v>
      </c>
      <c r="E357" s="1">
        <v>12</v>
      </c>
      <c r="F357" s="1">
        <v>0</v>
      </c>
      <c r="G357">
        <f>VLOOKUP(C357,reference!$A$1:$E$310,5,FALSE)</f>
        <v>5308060</v>
      </c>
      <c r="H357" t="str">
        <f>VLOOKUP(C357,reference!$A$1:$E$310,4,FALSE)</f>
        <v>OMESURI</v>
      </c>
      <c r="I357" t="str">
        <f>VLOOKUP($D357,reference!$G$1:$H$25,2,FALSE)</f>
        <v>No data</v>
      </c>
      <c r="J357" t="str">
        <f>VLOOKUP($E357,reference!$G$1:$H$25,2,FALSE)</f>
        <v>Pertanian lahan kering</v>
      </c>
      <c r="K357" t="str">
        <f t="shared" si="5"/>
        <v>Non Irigasi</v>
      </c>
      <c r="L357" t="s">
        <v>327</v>
      </c>
    </row>
    <row r="358" spans="1:12" x14ac:dyDescent="0.25">
      <c r="A358" s="1">
        <v>357</v>
      </c>
      <c r="B358" s="3">
        <v>21</v>
      </c>
      <c r="C358" s="1">
        <v>132</v>
      </c>
      <c r="D358" s="1">
        <v>0</v>
      </c>
      <c r="E358" s="1">
        <v>16</v>
      </c>
      <c r="F358" s="1">
        <v>0</v>
      </c>
      <c r="G358">
        <f>VLOOKUP(C358,reference!$A$1:$E$310,5,FALSE)</f>
        <v>5307050</v>
      </c>
      <c r="H358" t="str">
        <f>VLOOKUP(C358,reference!$A$1:$E$310,4,FALSE)</f>
        <v>TELUK MUTIARA</v>
      </c>
      <c r="I358" t="str">
        <f>VLOOKUP($D358,reference!$G$1:$H$25,2,FALSE)</f>
        <v>No data</v>
      </c>
      <c r="J358" t="str">
        <f>VLOOKUP($E358,reference!$G$1:$H$25,2,FALSE)</f>
        <v>Pemukiman</v>
      </c>
      <c r="K358" t="str">
        <f t="shared" si="5"/>
        <v>Non Irigasi</v>
      </c>
      <c r="L358" t="s">
        <v>327</v>
      </c>
    </row>
    <row r="359" spans="1:12" x14ac:dyDescent="0.25">
      <c r="A359" s="1">
        <v>358</v>
      </c>
      <c r="B359" s="3">
        <v>2675</v>
      </c>
      <c r="C359" s="1">
        <v>151</v>
      </c>
      <c r="D359" s="1">
        <v>2</v>
      </c>
      <c r="E359" s="1">
        <v>2</v>
      </c>
      <c r="F359" s="1">
        <v>0</v>
      </c>
      <c r="G359">
        <f>VLOOKUP(C359,reference!$A$1:$E$310,5,FALSE)</f>
        <v>5309021</v>
      </c>
      <c r="H359" t="str">
        <f>VLOOKUP(C359,reference!$A$1:$E$310,4,FALSE)</f>
        <v>LEWO LEMA</v>
      </c>
      <c r="I359" t="str">
        <f>VLOOKUP($D359,reference!$G$1:$H$25,2,FALSE)</f>
        <v>Hutan lahan kering sekunder / bekas tebangan</v>
      </c>
      <c r="J359" t="str">
        <f>VLOOKUP($E359,reference!$G$1:$H$25,2,FALSE)</f>
        <v>Hutan lahan kering sekunder / bekas tebangan</v>
      </c>
      <c r="K359" t="str">
        <f t="shared" si="5"/>
        <v>Non Irigasi</v>
      </c>
      <c r="L359" t="s">
        <v>327</v>
      </c>
    </row>
    <row r="360" spans="1:12" x14ac:dyDescent="0.25">
      <c r="A360" s="1">
        <v>359</v>
      </c>
      <c r="B360" s="3">
        <v>821</v>
      </c>
      <c r="C360" s="1">
        <v>151</v>
      </c>
      <c r="D360" s="1">
        <v>2</v>
      </c>
      <c r="E360" s="1">
        <v>9</v>
      </c>
      <c r="F360" s="1">
        <v>0</v>
      </c>
      <c r="G360">
        <f>VLOOKUP(C360,reference!$A$1:$E$310,5,FALSE)</f>
        <v>5309021</v>
      </c>
      <c r="H360" t="str">
        <f>VLOOKUP(C360,reference!$A$1:$E$310,4,FALSE)</f>
        <v>LEWO LEMA</v>
      </c>
      <c r="I360" t="str">
        <f>VLOOKUP($D360,reference!$G$1:$H$25,2,FALSE)</f>
        <v>Hutan lahan kering sekunder / bekas tebangan</v>
      </c>
      <c r="J360" t="str">
        <f>VLOOKUP($E360,reference!$G$1:$H$25,2,FALSE)</f>
        <v>Semak belukar</v>
      </c>
      <c r="K360" t="str">
        <f t="shared" si="5"/>
        <v>Non Irigasi</v>
      </c>
      <c r="L360" t="s">
        <v>328</v>
      </c>
    </row>
    <row r="361" spans="1:12" x14ac:dyDescent="0.25">
      <c r="A361" s="1">
        <v>360</v>
      </c>
      <c r="B361" s="3">
        <v>2</v>
      </c>
      <c r="C361" s="1">
        <v>153</v>
      </c>
      <c r="D361" s="1">
        <v>13</v>
      </c>
      <c r="E361" s="1">
        <v>8</v>
      </c>
      <c r="F361" s="1">
        <v>0</v>
      </c>
      <c r="G361">
        <f>VLOOKUP(C361,reference!$A$1:$E$310,5,FALSE)</f>
        <v>5309031</v>
      </c>
      <c r="H361" t="str">
        <f>VLOOKUP(C361,reference!$A$1:$E$310,4,FALSE)</f>
        <v>ILE MANDIRI</v>
      </c>
      <c r="I361" t="str">
        <f>VLOOKUP($D361,reference!$G$1:$H$25,2,FALSE)</f>
        <v>Pertanian lahan kering  campur semak / kebun campur</v>
      </c>
      <c r="J361" t="str">
        <f>VLOOKUP($E361,reference!$G$1:$H$25,2,FALSE)</f>
        <v>Perkebunan</v>
      </c>
      <c r="K361" t="str">
        <f t="shared" si="5"/>
        <v>Non Irigasi</v>
      </c>
      <c r="L361" t="s">
        <v>327</v>
      </c>
    </row>
    <row r="362" spans="1:12" x14ac:dyDescent="0.25">
      <c r="A362" s="1">
        <v>361</v>
      </c>
      <c r="B362" s="3">
        <v>13</v>
      </c>
      <c r="C362" s="1">
        <v>145</v>
      </c>
      <c r="D362" s="1">
        <v>16</v>
      </c>
      <c r="E362" s="1">
        <v>11</v>
      </c>
      <c r="F362" s="1">
        <v>0</v>
      </c>
      <c r="G362">
        <f>VLOOKUP(C362,reference!$A$1:$E$310,5,FALSE)</f>
        <v>5308060</v>
      </c>
      <c r="H362" t="str">
        <f>VLOOKUP(C362,reference!$A$1:$E$310,4,FALSE)</f>
        <v>OMESURI</v>
      </c>
      <c r="I362" t="str">
        <f>VLOOKUP($D362,reference!$G$1:$H$25,2,FALSE)</f>
        <v>Pemukiman</v>
      </c>
      <c r="J362" t="str">
        <f>VLOOKUP($E362,reference!$G$1:$H$25,2,FALSE)</f>
        <v>Savanna / Padang rumput</v>
      </c>
      <c r="K362" t="str">
        <f t="shared" si="5"/>
        <v>Non Irigasi</v>
      </c>
      <c r="L362" t="s">
        <v>327</v>
      </c>
    </row>
    <row r="363" spans="1:12" x14ac:dyDescent="0.25">
      <c r="A363" s="1">
        <v>362</v>
      </c>
      <c r="B363" s="3">
        <v>225</v>
      </c>
      <c r="C363" s="1">
        <v>123</v>
      </c>
      <c r="D363" s="1">
        <v>9</v>
      </c>
      <c r="E363" s="1">
        <v>2</v>
      </c>
      <c r="F363" s="1">
        <v>0</v>
      </c>
      <c r="G363">
        <f>VLOOKUP(C363,reference!$A$1:$E$310,5,FALSE)</f>
        <v>5307012</v>
      </c>
      <c r="H363" t="str">
        <f>VLOOKUP(C363,reference!$A$1:$E$310,4,FALSE)</f>
        <v>PANTAR TIMUR</v>
      </c>
      <c r="I363" t="str">
        <f>VLOOKUP($D363,reference!$G$1:$H$25,2,FALSE)</f>
        <v>Semak belukar</v>
      </c>
      <c r="J363" t="str">
        <f>VLOOKUP($E363,reference!$G$1:$H$25,2,FALSE)</f>
        <v>Hutan lahan kering sekunder / bekas tebangan</v>
      </c>
      <c r="K363" t="str">
        <f t="shared" si="5"/>
        <v>Non Irigasi</v>
      </c>
      <c r="L363" t="s">
        <v>327</v>
      </c>
    </row>
    <row r="364" spans="1:12" x14ac:dyDescent="0.25">
      <c r="A364" s="1">
        <v>363</v>
      </c>
      <c r="B364" s="3">
        <v>3</v>
      </c>
      <c r="C364" s="1">
        <v>132</v>
      </c>
      <c r="D364" s="1">
        <v>16</v>
      </c>
      <c r="E364" s="1">
        <v>0</v>
      </c>
      <c r="F364" s="1">
        <v>0</v>
      </c>
      <c r="G364">
        <f>VLOOKUP(C364,reference!$A$1:$E$310,5,FALSE)</f>
        <v>5307050</v>
      </c>
      <c r="H364" t="str">
        <f>VLOOKUP(C364,reference!$A$1:$E$310,4,FALSE)</f>
        <v>TELUK MUTIARA</v>
      </c>
      <c r="I364" t="str">
        <f>VLOOKUP($D364,reference!$G$1:$H$25,2,FALSE)</f>
        <v>Pemukiman</v>
      </c>
      <c r="J364" t="str">
        <f>VLOOKUP($E364,reference!$G$1:$H$25,2,FALSE)</f>
        <v>No data</v>
      </c>
      <c r="K364" t="str">
        <f t="shared" si="5"/>
        <v>Non Irigasi</v>
      </c>
      <c r="L364" t="s">
        <v>327</v>
      </c>
    </row>
    <row r="365" spans="1:12" x14ac:dyDescent="0.25">
      <c r="A365" s="1">
        <v>364</v>
      </c>
      <c r="B365" s="3">
        <v>13</v>
      </c>
      <c r="C365" s="1">
        <v>132</v>
      </c>
      <c r="D365" s="1">
        <v>0</v>
      </c>
      <c r="E365" s="1">
        <v>13</v>
      </c>
      <c r="F365" s="1">
        <v>0</v>
      </c>
      <c r="G365">
        <f>VLOOKUP(C365,reference!$A$1:$E$310,5,FALSE)</f>
        <v>5307050</v>
      </c>
      <c r="H365" t="str">
        <f>VLOOKUP(C365,reference!$A$1:$E$310,4,FALSE)</f>
        <v>TELUK MUTIARA</v>
      </c>
      <c r="I365" t="str">
        <f>VLOOKUP($D365,reference!$G$1:$H$25,2,FALSE)</f>
        <v>No data</v>
      </c>
      <c r="J365" t="str">
        <f>VLOOKUP($E365,reference!$G$1:$H$25,2,FALSE)</f>
        <v>Pertanian lahan kering  campur semak / kebun campur</v>
      </c>
      <c r="K365" t="str">
        <f t="shared" si="5"/>
        <v>Non Irigasi</v>
      </c>
      <c r="L365" t="s">
        <v>327</v>
      </c>
    </row>
    <row r="366" spans="1:12" x14ac:dyDescent="0.25">
      <c r="A366" s="1">
        <v>365</v>
      </c>
      <c r="B366" s="3">
        <v>253</v>
      </c>
      <c r="C366" s="1">
        <v>129</v>
      </c>
      <c r="D366" s="1">
        <v>13</v>
      </c>
      <c r="E366" s="1">
        <v>2</v>
      </c>
      <c r="F366" s="1">
        <v>0</v>
      </c>
      <c r="G366">
        <f>VLOOKUP(C366,reference!$A$1:$E$310,5,FALSE)</f>
        <v>5307040</v>
      </c>
      <c r="H366" t="str">
        <f>VLOOKUP(C366,reference!$A$1:$E$310,4,FALSE)</f>
        <v>ALOR TIMUR</v>
      </c>
      <c r="I366" t="str">
        <f>VLOOKUP($D366,reference!$G$1:$H$25,2,FALSE)</f>
        <v>Pertanian lahan kering  campur semak / kebun campur</v>
      </c>
      <c r="J366" t="str">
        <f>VLOOKUP($E366,reference!$G$1:$H$25,2,FALSE)</f>
        <v>Hutan lahan kering sekunder / bekas tebangan</v>
      </c>
      <c r="K366" t="str">
        <f t="shared" si="5"/>
        <v>Non Irigasi</v>
      </c>
      <c r="L366" t="s">
        <v>327</v>
      </c>
    </row>
    <row r="367" spans="1:12" x14ac:dyDescent="0.25">
      <c r="A367" s="1">
        <v>366</v>
      </c>
      <c r="B367" s="3">
        <v>2092</v>
      </c>
      <c r="C367" s="1">
        <v>153</v>
      </c>
      <c r="D367" s="1">
        <v>13</v>
      </c>
      <c r="E367" s="1">
        <v>12</v>
      </c>
      <c r="F367" s="1">
        <v>0</v>
      </c>
      <c r="G367">
        <f>VLOOKUP(C367,reference!$A$1:$E$310,5,FALSE)</f>
        <v>5309031</v>
      </c>
      <c r="H367" t="str">
        <f>VLOOKUP(C367,reference!$A$1:$E$310,4,FALSE)</f>
        <v>ILE MANDIRI</v>
      </c>
      <c r="I367" t="str">
        <f>VLOOKUP($D367,reference!$G$1:$H$25,2,FALSE)</f>
        <v>Pertanian lahan kering  campur semak / kebun campur</v>
      </c>
      <c r="J367" t="str">
        <f>VLOOKUP($E367,reference!$G$1:$H$25,2,FALSE)</f>
        <v>Pertanian lahan kering</v>
      </c>
      <c r="K367" t="str">
        <f t="shared" si="5"/>
        <v>Non Irigasi</v>
      </c>
      <c r="L367" t="s">
        <v>327</v>
      </c>
    </row>
    <row r="368" spans="1:12" x14ac:dyDescent="0.25">
      <c r="A368" s="1">
        <v>367</v>
      </c>
      <c r="B368" s="3">
        <v>65</v>
      </c>
      <c r="C368" s="1">
        <v>153</v>
      </c>
      <c r="D368" s="1">
        <v>16</v>
      </c>
      <c r="E368" s="1">
        <v>12</v>
      </c>
      <c r="F368" s="1">
        <v>0</v>
      </c>
      <c r="G368">
        <f>VLOOKUP(C368,reference!$A$1:$E$310,5,FALSE)</f>
        <v>5309031</v>
      </c>
      <c r="H368" t="str">
        <f>VLOOKUP(C368,reference!$A$1:$E$310,4,FALSE)</f>
        <v>ILE MANDIRI</v>
      </c>
      <c r="I368" t="str">
        <f>VLOOKUP($D368,reference!$G$1:$H$25,2,FALSE)</f>
        <v>Pemukiman</v>
      </c>
      <c r="J368" t="str">
        <f>VLOOKUP($E368,reference!$G$1:$H$25,2,FALSE)</f>
        <v>Pertanian lahan kering</v>
      </c>
      <c r="K368" t="str">
        <f t="shared" si="5"/>
        <v>Non Irigasi</v>
      </c>
      <c r="L368" t="s">
        <v>327</v>
      </c>
    </row>
    <row r="369" spans="1:12" x14ac:dyDescent="0.25">
      <c r="A369" s="1">
        <v>368</v>
      </c>
      <c r="B369" s="3">
        <v>5</v>
      </c>
      <c r="C369" s="1">
        <v>153</v>
      </c>
      <c r="D369" s="1">
        <v>16</v>
      </c>
      <c r="E369" s="1">
        <v>8</v>
      </c>
      <c r="F369" s="1">
        <v>0</v>
      </c>
      <c r="G369">
        <f>VLOOKUP(C369,reference!$A$1:$E$310,5,FALSE)</f>
        <v>5309031</v>
      </c>
      <c r="H369" t="str">
        <f>VLOOKUP(C369,reference!$A$1:$E$310,4,FALSE)</f>
        <v>ILE MANDIRI</v>
      </c>
      <c r="I369" t="str">
        <f>VLOOKUP($D369,reference!$G$1:$H$25,2,FALSE)</f>
        <v>Pemukiman</v>
      </c>
      <c r="J369" t="str">
        <f>VLOOKUP($E369,reference!$G$1:$H$25,2,FALSE)</f>
        <v>Perkebunan</v>
      </c>
      <c r="K369" t="str">
        <f t="shared" si="5"/>
        <v>Non Irigasi</v>
      </c>
      <c r="L369" t="s">
        <v>327</v>
      </c>
    </row>
    <row r="370" spans="1:12" x14ac:dyDescent="0.25">
      <c r="A370" s="1">
        <v>369</v>
      </c>
      <c r="B370" s="3">
        <v>2766</v>
      </c>
      <c r="C370" s="1">
        <v>143</v>
      </c>
      <c r="D370" s="1">
        <v>11</v>
      </c>
      <c r="E370" s="1">
        <v>11</v>
      </c>
      <c r="F370" s="1">
        <v>0</v>
      </c>
      <c r="G370">
        <f>VLOOKUP(C370,reference!$A$1:$E$310,5,FALSE)</f>
        <v>5308040</v>
      </c>
      <c r="H370" t="str">
        <f>VLOOKUP(C370,reference!$A$1:$E$310,4,FALSE)</f>
        <v>LEBATUKAN</v>
      </c>
      <c r="I370" t="str">
        <f>VLOOKUP($D370,reference!$G$1:$H$25,2,FALSE)</f>
        <v>Savanna / Padang rumput</v>
      </c>
      <c r="J370" t="str">
        <f>VLOOKUP($E370,reference!$G$1:$H$25,2,FALSE)</f>
        <v>Savanna / Padang rumput</v>
      </c>
      <c r="K370" t="str">
        <f t="shared" si="5"/>
        <v>Non Irigasi</v>
      </c>
      <c r="L370" t="s">
        <v>327</v>
      </c>
    </row>
    <row r="371" spans="1:12" x14ac:dyDescent="0.25">
      <c r="A371" s="1">
        <v>370</v>
      </c>
      <c r="B371" s="3">
        <v>1</v>
      </c>
      <c r="C371" s="1">
        <v>145</v>
      </c>
      <c r="D371" s="1">
        <v>11</v>
      </c>
      <c r="E371" s="1">
        <v>0</v>
      </c>
      <c r="F371" s="1">
        <v>0</v>
      </c>
      <c r="G371">
        <f>VLOOKUP(C371,reference!$A$1:$E$310,5,FALSE)</f>
        <v>5308060</v>
      </c>
      <c r="H371" t="str">
        <f>VLOOKUP(C371,reference!$A$1:$E$310,4,FALSE)</f>
        <v>OMESURI</v>
      </c>
      <c r="I371" t="str">
        <f>VLOOKUP($D371,reference!$G$1:$H$25,2,FALSE)</f>
        <v>Savanna / Padang rumput</v>
      </c>
      <c r="J371" t="str">
        <f>VLOOKUP($E371,reference!$G$1:$H$25,2,FALSE)</f>
        <v>No data</v>
      </c>
      <c r="K371" t="str">
        <f t="shared" si="5"/>
        <v>Non Irigasi</v>
      </c>
      <c r="L371" t="s">
        <v>327</v>
      </c>
    </row>
    <row r="372" spans="1:12" x14ac:dyDescent="0.25">
      <c r="A372" s="1">
        <v>371</v>
      </c>
      <c r="B372" s="3">
        <v>52</v>
      </c>
      <c r="C372" s="1">
        <v>145</v>
      </c>
      <c r="D372" s="1">
        <v>13</v>
      </c>
      <c r="E372" s="1">
        <v>12</v>
      </c>
      <c r="F372" s="1">
        <v>0</v>
      </c>
      <c r="G372">
        <f>VLOOKUP(C372,reference!$A$1:$E$310,5,FALSE)</f>
        <v>5308060</v>
      </c>
      <c r="H372" t="str">
        <f>VLOOKUP(C372,reference!$A$1:$E$310,4,FALSE)</f>
        <v>OMESURI</v>
      </c>
      <c r="I372" t="str">
        <f>VLOOKUP($D372,reference!$G$1:$H$25,2,FALSE)</f>
        <v>Pertanian lahan kering  campur semak / kebun campur</v>
      </c>
      <c r="J372" t="str">
        <f>VLOOKUP($E372,reference!$G$1:$H$25,2,FALSE)</f>
        <v>Pertanian lahan kering</v>
      </c>
      <c r="K372" t="str">
        <f t="shared" si="5"/>
        <v>Non Irigasi</v>
      </c>
      <c r="L372" t="s">
        <v>327</v>
      </c>
    </row>
    <row r="373" spans="1:12" x14ac:dyDescent="0.25">
      <c r="A373" s="1">
        <v>372</v>
      </c>
      <c r="B373" s="3">
        <v>2</v>
      </c>
      <c r="C373" s="1">
        <v>132</v>
      </c>
      <c r="D373" s="1">
        <v>0</v>
      </c>
      <c r="E373" s="1">
        <v>5</v>
      </c>
      <c r="F373" s="1">
        <v>0</v>
      </c>
      <c r="G373">
        <f>VLOOKUP(C373,reference!$A$1:$E$310,5,FALSE)</f>
        <v>5307050</v>
      </c>
      <c r="H373" t="str">
        <f>VLOOKUP(C373,reference!$A$1:$E$310,4,FALSE)</f>
        <v>TELUK MUTIARA</v>
      </c>
      <c r="I373" t="str">
        <f>VLOOKUP($D373,reference!$G$1:$H$25,2,FALSE)</f>
        <v>No data</v>
      </c>
      <c r="J373" t="str">
        <f>VLOOKUP($E373,reference!$G$1:$H$25,2,FALSE)</f>
        <v>Hutan mangrove primer</v>
      </c>
      <c r="K373" t="str">
        <f t="shared" si="5"/>
        <v>Non Irigasi</v>
      </c>
      <c r="L373" t="s">
        <v>327</v>
      </c>
    </row>
    <row r="374" spans="1:12" x14ac:dyDescent="0.25">
      <c r="A374" s="1">
        <v>373</v>
      </c>
      <c r="B374" s="3">
        <v>3</v>
      </c>
      <c r="C374" s="1">
        <v>132</v>
      </c>
      <c r="D374" s="1">
        <v>5</v>
      </c>
      <c r="E374" s="1">
        <v>5</v>
      </c>
      <c r="F374" s="1">
        <v>0</v>
      </c>
      <c r="G374">
        <f>VLOOKUP(C374,reference!$A$1:$E$310,5,FALSE)</f>
        <v>5307050</v>
      </c>
      <c r="H374" t="str">
        <f>VLOOKUP(C374,reference!$A$1:$E$310,4,FALSE)</f>
        <v>TELUK MUTIARA</v>
      </c>
      <c r="I374" t="str">
        <f>VLOOKUP($D374,reference!$G$1:$H$25,2,FALSE)</f>
        <v>Hutan mangrove primer</v>
      </c>
      <c r="J374" t="str">
        <f>VLOOKUP($E374,reference!$G$1:$H$25,2,FALSE)</f>
        <v>Hutan mangrove primer</v>
      </c>
      <c r="K374" t="str">
        <f t="shared" si="5"/>
        <v>Non Irigasi</v>
      </c>
      <c r="L374" t="s">
        <v>327</v>
      </c>
    </row>
    <row r="375" spans="1:12" x14ac:dyDescent="0.25">
      <c r="A375" s="1">
        <v>374</v>
      </c>
      <c r="B375" s="3">
        <v>1</v>
      </c>
      <c r="C375" s="1">
        <v>132</v>
      </c>
      <c r="D375" s="1">
        <v>5</v>
      </c>
      <c r="E375" s="1">
        <v>0</v>
      </c>
      <c r="F375" s="1">
        <v>0</v>
      </c>
      <c r="G375">
        <f>VLOOKUP(C375,reference!$A$1:$E$310,5,FALSE)</f>
        <v>5307050</v>
      </c>
      <c r="H375" t="str">
        <f>VLOOKUP(C375,reference!$A$1:$E$310,4,FALSE)</f>
        <v>TELUK MUTIARA</v>
      </c>
      <c r="I375" t="str">
        <f>VLOOKUP($D375,reference!$G$1:$H$25,2,FALSE)</f>
        <v>Hutan mangrove primer</v>
      </c>
      <c r="J375" t="str">
        <f>VLOOKUP($E375,reference!$G$1:$H$25,2,FALSE)</f>
        <v>No data</v>
      </c>
      <c r="K375" t="str">
        <f t="shared" si="5"/>
        <v>Non Irigasi</v>
      </c>
      <c r="L375" t="s">
        <v>328</v>
      </c>
    </row>
    <row r="376" spans="1:12" x14ac:dyDescent="0.25">
      <c r="A376" s="1">
        <v>375</v>
      </c>
      <c r="B376" s="3">
        <v>36</v>
      </c>
      <c r="C376" s="1">
        <v>151</v>
      </c>
      <c r="D376" s="1">
        <v>0</v>
      </c>
      <c r="E376" s="1">
        <v>9</v>
      </c>
      <c r="F376" s="1">
        <v>0</v>
      </c>
      <c r="G376">
        <f>VLOOKUP(C376,reference!$A$1:$E$310,5,FALSE)</f>
        <v>5309021</v>
      </c>
      <c r="H376" t="str">
        <f>VLOOKUP(C376,reference!$A$1:$E$310,4,FALSE)</f>
        <v>LEWO LEMA</v>
      </c>
      <c r="I376" t="str">
        <f>VLOOKUP($D376,reference!$G$1:$H$25,2,FALSE)</f>
        <v>No data</v>
      </c>
      <c r="J376" t="str">
        <f>VLOOKUP($E376,reference!$G$1:$H$25,2,FALSE)</f>
        <v>Semak belukar</v>
      </c>
      <c r="K376" t="str">
        <f t="shared" si="5"/>
        <v>Non Irigasi</v>
      </c>
      <c r="L376" t="s">
        <v>327</v>
      </c>
    </row>
    <row r="377" spans="1:12" x14ac:dyDescent="0.25">
      <c r="A377" s="1">
        <v>376</v>
      </c>
      <c r="B377" s="3">
        <v>61</v>
      </c>
      <c r="C377" s="1">
        <v>151</v>
      </c>
      <c r="D377" s="1">
        <v>18</v>
      </c>
      <c r="E377" s="1">
        <v>2</v>
      </c>
      <c r="F377" s="1">
        <v>0</v>
      </c>
      <c r="G377">
        <f>VLOOKUP(C377,reference!$A$1:$E$310,5,FALSE)</f>
        <v>5309021</v>
      </c>
      <c r="H377" t="str">
        <f>VLOOKUP(C377,reference!$A$1:$E$310,4,FALSE)</f>
        <v>LEWO LEMA</v>
      </c>
      <c r="I377" t="str">
        <f>VLOOKUP($D377,reference!$G$1:$H$25,2,FALSE)</f>
        <v>Lahan terbuka</v>
      </c>
      <c r="J377" t="str">
        <f>VLOOKUP($E377,reference!$G$1:$H$25,2,FALSE)</f>
        <v>Hutan lahan kering sekunder / bekas tebangan</v>
      </c>
      <c r="K377" t="str">
        <f t="shared" si="5"/>
        <v>Non Irigasi</v>
      </c>
      <c r="L377" t="s">
        <v>327</v>
      </c>
    </row>
    <row r="378" spans="1:12" x14ac:dyDescent="0.25">
      <c r="A378" s="1">
        <v>377</v>
      </c>
      <c r="B378" s="3">
        <v>1</v>
      </c>
      <c r="C378" s="1">
        <v>151</v>
      </c>
      <c r="D378" s="1">
        <v>16</v>
      </c>
      <c r="E378" s="1">
        <v>8</v>
      </c>
      <c r="F378" s="1">
        <v>0</v>
      </c>
      <c r="G378">
        <f>VLOOKUP(C378,reference!$A$1:$E$310,5,FALSE)</f>
        <v>5309021</v>
      </c>
      <c r="H378" t="str">
        <f>VLOOKUP(C378,reference!$A$1:$E$310,4,FALSE)</f>
        <v>LEWO LEMA</v>
      </c>
      <c r="I378" t="str">
        <f>VLOOKUP($D378,reference!$G$1:$H$25,2,FALSE)</f>
        <v>Pemukiman</v>
      </c>
      <c r="J378" t="str">
        <f>VLOOKUP($E378,reference!$G$1:$H$25,2,FALSE)</f>
        <v>Perkebunan</v>
      </c>
      <c r="K378" t="str">
        <f t="shared" si="5"/>
        <v>Non Irigasi</v>
      </c>
      <c r="L378" t="s">
        <v>327</v>
      </c>
    </row>
    <row r="379" spans="1:12" x14ac:dyDescent="0.25">
      <c r="A379" s="1">
        <v>378</v>
      </c>
      <c r="B379" s="3">
        <v>73</v>
      </c>
      <c r="C379" s="1">
        <v>143</v>
      </c>
      <c r="D379" s="1">
        <v>0</v>
      </c>
      <c r="E379" s="1">
        <v>11</v>
      </c>
      <c r="F379" s="1">
        <v>0</v>
      </c>
      <c r="G379">
        <f>VLOOKUP(C379,reference!$A$1:$E$310,5,FALSE)</f>
        <v>5308040</v>
      </c>
      <c r="H379" t="str">
        <f>VLOOKUP(C379,reference!$A$1:$E$310,4,FALSE)</f>
        <v>LEBATUKAN</v>
      </c>
      <c r="I379" t="str">
        <f>VLOOKUP($D379,reference!$G$1:$H$25,2,FALSE)</f>
        <v>No data</v>
      </c>
      <c r="J379" t="str">
        <f>VLOOKUP($E379,reference!$G$1:$H$25,2,FALSE)</f>
        <v>Savanna / Padang rumput</v>
      </c>
      <c r="K379" t="str">
        <f t="shared" si="5"/>
        <v>Non Irigasi</v>
      </c>
      <c r="L379" t="s">
        <v>327</v>
      </c>
    </row>
    <row r="380" spans="1:12" x14ac:dyDescent="0.25">
      <c r="A380" s="1">
        <v>379</v>
      </c>
      <c r="B380" s="3">
        <v>172</v>
      </c>
      <c r="C380" s="1">
        <v>143</v>
      </c>
      <c r="D380" s="1">
        <v>0</v>
      </c>
      <c r="E380" s="1">
        <v>0</v>
      </c>
      <c r="F380" s="1">
        <v>0</v>
      </c>
      <c r="G380">
        <f>VLOOKUP(C380,reference!$A$1:$E$310,5,FALSE)</f>
        <v>5308040</v>
      </c>
      <c r="H380" t="str">
        <f>VLOOKUP(C380,reference!$A$1:$E$310,4,FALSE)</f>
        <v>LEBATUKAN</v>
      </c>
      <c r="I380" t="str">
        <f>VLOOKUP($D380,reference!$G$1:$H$25,2,FALSE)</f>
        <v>No data</v>
      </c>
      <c r="J380" t="str">
        <f>VLOOKUP($E380,reference!$G$1:$H$25,2,FALSE)</f>
        <v>No data</v>
      </c>
      <c r="K380" t="str">
        <f t="shared" si="5"/>
        <v>Non Irigasi</v>
      </c>
      <c r="L380" t="s">
        <v>327</v>
      </c>
    </row>
    <row r="381" spans="1:12" x14ac:dyDescent="0.25">
      <c r="A381" s="1">
        <v>380</v>
      </c>
      <c r="B381" s="3">
        <v>1</v>
      </c>
      <c r="C381" s="1">
        <v>146</v>
      </c>
      <c r="D381" s="1">
        <v>5</v>
      </c>
      <c r="E381" s="1">
        <v>2</v>
      </c>
      <c r="F381" s="1">
        <v>0</v>
      </c>
      <c r="G381">
        <f>VLOOKUP(C381,reference!$A$1:$E$310,5,FALSE)</f>
        <v>5308070</v>
      </c>
      <c r="H381" t="str">
        <f>VLOOKUP(C381,reference!$A$1:$E$310,4,FALSE)</f>
        <v>BUYASARI</v>
      </c>
      <c r="I381" t="str">
        <f>VLOOKUP($D381,reference!$G$1:$H$25,2,FALSE)</f>
        <v>Hutan mangrove primer</v>
      </c>
      <c r="J381" t="str">
        <f>VLOOKUP($E381,reference!$G$1:$H$25,2,FALSE)</f>
        <v>Hutan lahan kering sekunder / bekas tebangan</v>
      </c>
      <c r="K381" t="str">
        <f t="shared" si="5"/>
        <v>Non Irigasi</v>
      </c>
      <c r="L381" t="s">
        <v>329</v>
      </c>
    </row>
    <row r="382" spans="1:12" x14ac:dyDescent="0.25">
      <c r="A382" s="1">
        <v>381</v>
      </c>
      <c r="B382" s="3">
        <v>4</v>
      </c>
      <c r="C382" s="1">
        <v>122</v>
      </c>
      <c r="D382" s="1">
        <v>11</v>
      </c>
      <c r="E382" s="1">
        <v>0</v>
      </c>
      <c r="F382" s="1">
        <v>0</v>
      </c>
      <c r="G382">
        <f>VLOOKUP(C382,reference!$A$1:$E$310,5,FALSE)</f>
        <v>5307011</v>
      </c>
      <c r="H382" t="str">
        <f>VLOOKUP(C382,reference!$A$1:$E$310,4,FALSE)</f>
        <v>PANTAR BARAT</v>
      </c>
      <c r="I382" t="str">
        <f>VLOOKUP($D382,reference!$G$1:$H$25,2,FALSE)</f>
        <v>Savanna / Padang rumput</v>
      </c>
      <c r="J382" t="str">
        <f>VLOOKUP($E382,reference!$G$1:$H$25,2,FALSE)</f>
        <v>No data</v>
      </c>
      <c r="K382" t="str">
        <f t="shared" si="5"/>
        <v>Non Irigasi</v>
      </c>
      <c r="L382" t="s">
        <v>327</v>
      </c>
    </row>
    <row r="383" spans="1:12" x14ac:dyDescent="0.25">
      <c r="A383" s="1">
        <v>382</v>
      </c>
      <c r="B383" s="3">
        <v>166</v>
      </c>
      <c r="C383" s="1">
        <v>122</v>
      </c>
      <c r="D383" s="1">
        <v>11</v>
      </c>
      <c r="E383" s="1">
        <v>18</v>
      </c>
      <c r="F383" s="1">
        <v>0</v>
      </c>
      <c r="G383">
        <f>VLOOKUP(C383,reference!$A$1:$E$310,5,FALSE)</f>
        <v>5307011</v>
      </c>
      <c r="H383" t="str">
        <f>VLOOKUP(C383,reference!$A$1:$E$310,4,FALSE)</f>
        <v>PANTAR BARAT</v>
      </c>
      <c r="I383" t="str">
        <f>VLOOKUP($D383,reference!$G$1:$H$25,2,FALSE)</f>
        <v>Savanna / Padang rumput</v>
      </c>
      <c r="J383" t="str">
        <f>VLOOKUP($E383,reference!$G$1:$H$25,2,FALSE)</f>
        <v>Lahan terbuka</v>
      </c>
      <c r="K383" t="str">
        <f t="shared" si="5"/>
        <v>Non Irigasi</v>
      </c>
      <c r="L383" t="s">
        <v>327</v>
      </c>
    </row>
    <row r="384" spans="1:12" x14ac:dyDescent="0.25">
      <c r="A384" s="1">
        <v>383</v>
      </c>
      <c r="B384" s="3">
        <v>288</v>
      </c>
      <c r="C384" s="1">
        <v>129</v>
      </c>
      <c r="D384" s="1">
        <v>12</v>
      </c>
      <c r="E384" s="1">
        <v>9</v>
      </c>
      <c r="F384" s="1">
        <v>0</v>
      </c>
      <c r="G384">
        <f>VLOOKUP(C384,reference!$A$1:$E$310,5,FALSE)</f>
        <v>5307040</v>
      </c>
      <c r="H384" t="str">
        <f>VLOOKUP(C384,reference!$A$1:$E$310,4,FALSE)</f>
        <v>ALOR TIMUR</v>
      </c>
      <c r="I384" t="str">
        <f>VLOOKUP($D384,reference!$G$1:$H$25,2,FALSE)</f>
        <v>Pertanian lahan kering</v>
      </c>
      <c r="J384" t="str">
        <f>VLOOKUP($E384,reference!$G$1:$H$25,2,FALSE)</f>
        <v>Semak belukar</v>
      </c>
      <c r="K384" t="str">
        <f t="shared" si="5"/>
        <v>Non Irigasi</v>
      </c>
      <c r="L384" t="s">
        <v>327</v>
      </c>
    </row>
    <row r="385" spans="1:12" x14ac:dyDescent="0.25">
      <c r="A385" s="1">
        <v>384</v>
      </c>
      <c r="B385" s="3">
        <v>1</v>
      </c>
      <c r="C385" s="1">
        <v>151</v>
      </c>
      <c r="D385" s="1">
        <v>18</v>
      </c>
      <c r="E385" s="1">
        <v>9</v>
      </c>
      <c r="F385" s="1">
        <v>0</v>
      </c>
      <c r="G385">
        <f>VLOOKUP(C385,reference!$A$1:$E$310,5,FALSE)</f>
        <v>5309021</v>
      </c>
      <c r="H385" t="str">
        <f>VLOOKUP(C385,reference!$A$1:$E$310,4,FALSE)</f>
        <v>LEWO LEMA</v>
      </c>
      <c r="I385" t="str">
        <f>VLOOKUP($D385,reference!$G$1:$H$25,2,FALSE)</f>
        <v>Lahan terbuka</v>
      </c>
      <c r="J385" t="str">
        <f>VLOOKUP($E385,reference!$G$1:$H$25,2,FALSE)</f>
        <v>Semak belukar</v>
      </c>
      <c r="K385" t="str">
        <f t="shared" si="5"/>
        <v>Non Irigasi</v>
      </c>
      <c r="L385" t="s">
        <v>327</v>
      </c>
    </row>
    <row r="386" spans="1:12" x14ac:dyDescent="0.25">
      <c r="A386" s="1">
        <v>385</v>
      </c>
      <c r="B386" s="3">
        <v>48</v>
      </c>
      <c r="C386" s="1">
        <v>151</v>
      </c>
      <c r="D386" s="1">
        <v>18</v>
      </c>
      <c r="E386" s="1">
        <v>12</v>
      </c>
      <c r="F386" s="1">
        <v>0</v>
      </c>
      <c r="G386">
        <f>VLOOKUP(C386,reference!$A$1:$E$310,5,FALSE)</f>
        <v>5309021</v>
      </c>
      <c r="H386" t="str">
        <f>VLOOKUP(C386,reference!$A$1:$E$310,4,FALSE)</f>
        <v>LEWO LEMA</v>
      </c>
      <c r="I386" t="str">
        <f>VLOOKUP($D386,reference!$G$1:$H$25,2,FALSE)</f>
        <v>Lahan terbuka</v>
      </c>
      <c r="J386" t="str">
        <f>VLOOKUP($E386,reference!$G$1:$H$25,2,FALSE)</f>
        <v>Pertanian lahan kering</v>
      </c>
      <c r="K386" t="str">
        <f t="shared" si="5"/>
        <v>Non Irigasi</v>
      </c>
      <c r="L386" t="s">
        <v>327</v>
      </c>
    </row>
    <row r="387" spans="1:12" x14ac:dyDescent="0.25">
      <c r="A387" s="1">
        <v>386</v>
      </c>
      <c r="B387" s="3">
        <v>44</v>
      </c>
      <c r="C387" s="1">
        <v>165</v>
      </c>
      <c r="D387" s="1">
        <v>0</v>
      </c>
      <c r="E387" s="1">
        <v>0</v>
      </c>
      <c r="F387" s="1">
        <v>0</v>
      </c>
      <c r="G387">
        <f>VLOOKUP(C387,reference!$A$1:$E$310,5,FALSE)</f>
        <v>5309074</v>
      </c>
      <c r="H387" t="str">
        <f>VLOOKUP(C387,reference!$A$1:$E$310,4,FALSE)</f>
        <v>ADONARA</v>
      </c>
      <c r="I387" t="str">
        <f>VLOOKUP($D387,reference!$G$1:$H$25,2,FALSE)</f>
        <v>No data</v>
      </c>
      <c r="J387" t="str">
        <f>VLOOKUP($E387,reference!$G$1:$H$25,2,FALSE)</f>
        <v>No data</v>
      </c>
      <c r="K387" t="str">
        <f t="shared" ref="K387:K450" si="6">IF(F387=0,"Non Irigasi","Buffer Irigasi")</f>
        <v>Non Irigasi</v>
      </c>
      <c r="L387" t="s">
        <v>327</v>
      </c>
    </row>
    <row r="388" spans="1:12" x14ac:dyDescent="0.25">
      <c r="A388" s="1">
        <v>387</v>
      </c>
      <c r="B388" s="3">
        <v>909</v>
      </c>
      <c r="C388" s="1">
        <v>165</v>
      </c>
      <c r="D388" s="1">
        <v>13</v>
      </c>
      <c r="E388" s="1">
        <v>9</v>
      </c>
      <c r="F388" s="1">
        <v>0</v>
      </c>
      <c r="G388">
        <f>VLOOKUP(C388,reference!$A$1:$E$310,5,FALSE)</f>
        <v>5309074</v>
      </c>
      <c r="H388" t="str">
        <f>VLOOKUP(C388,reference!$A$1:$E$310,4,FALSE)</f>
        <v>ADONARA</v>
      </c>
      <c r="I388" t="str">
        <f>VLOOKUP($D388,reference!$G$1:$H$25,2,FALSE)</f>
        <v>Pertanian lahan kering  campur semak / kebun campur</v>
      </c>
      <c r="J388" t="str">
        <f>VLOOKUP($E388,reference!$G$1:$H$25,2,FALSE)</f>
        <v>Semak belukar</v>
      </c>
      <c r="K388" t="str">
        <f t="shared" si="6"/>
        <v>Non Irigasi</v>
      </c>
      <c r="L388" t="s">
        <v>327</v>
      </c>
    </row>
    <row r="389" spans="1:12" x14ac:dyDescent="0.25">
      <c r="A389" s="1">
        <v>388</v>
      </c>
      <c r="B389" s="3">
        <v>77</v>
      </c>
      <c r="C389" s="1">
        <v>121</v>
      </c>
      <c r="D389" s="1">
        <v>2</v>
      </c>
      <c r="E389" s="1">
        <v>16</v>
      </c>
      <c r="F389" s="1">
        <v>0</v>
      </c>
      <c r="G389">
        <f>VLOOKUP(C389,reference!$A$1:$E$310,5,FALSE)</f>
        <v>5307010</v>
      </c>
      <c r="H389" t="str">
        <f>VLOOKUP(C389,reference!$A$1:$E$310,4,FALSE)</f>
        <v>PANTAR</v>
      </c>
      <c r="I389" t="str">
        <f>VLOOKUP($D389,reference!$G$1:$H$25,2,FALSE)</f>
        <v>Hutan lahan kering sekunder / bekas tebangan</v>
      </c>
      <c r="J389" t="str">
        <f>VLOOKUP($E389,reference!$G$1:$H$25,2,FALSE)</f>
        <v>Pemukiman</v>
      </c>
      <c r="K389" t="str">
        <f t="shared" si="6"/>
        <v>Non Irigasi</v>
      </c>
      <c r="L389" t="s">
        <v>328</v>
      </c>
    </row>
    <row r="390" spans="1:12" x14ac:dyDescent="0.25">
      <c r="A390" s="1">
        <v>389</v>
      </c>
      <c r="B390" s="3">
        <v>1</v>
      </c>
      <c r="C390" s="1">
        <v>134</v>
      </c>
      <c r="D390" s="1">
        <v>9</v>
      </c>
      <c r="E390" s="1">
        <v>18</v>
      </c>
      <c r="F390" s="1">
        <v>0</v>
      </c>
      <c r="G390">
        <f>VLOOKUP(C390,reference!$A$1:$E$310,5,FALSE)</f>
        <v>5307060</v>
      </c>
      <c r="H390" t="str">
        <f>VLOOKUP(C390,reference!$A$1:$E$310,4,FALSE)</f>
        <v>ALOR BARAT LAUT</v>
      </c>
      <c r="I390" t="str">
        <f>VLOOKUP($D390,reference!$G$1:$H$25,2,FALSE)</f>
        <v>Semak belukar</v>
      </c>
      <c r="J390" t="str">
        <f>VLOOKUP($E390,reference!$G$1:$H$25,2,FALSE)</f>
        <v>Lahan terbuka</v>
      </c>
      <c r="K390" t="str">
        <f t="shared" si="6"/>
        <v>Non Irigasi</v>
      </c>
      <c r="L390" t="s">
        <v>327</v>
      </c>
    </row>
    <row r="391" spans="1:12" x14ac:dyDescent="0.25">
      <c r="A391" s="1">
        <v>390</v>
      </c>
      <c r="B391" s="3">
        <v>6</v>
      </c>
      <c r="C391" s="1">
        <v>153</v>
      </c>
      <c r="D391" s="1">
        <v>16</v>
      </c>
      <c r="E391" s="1">
        <v>9</v>
      </c>
      <c r="F391" s="1">
        <v>0</v>
      </c>
      <c r="G391">
        <f>VLOOKUP(C391,reference!$A$1:$E$310,5,FALSE)</f>
        <v>5309031</v>
      </c>
      <c r="H391" t="str">
        <f>VLOOKUP(C391,reference!$A$1:$E$310,4,FALSE)</f>
        <v>ILE MANDIRI</v>
      </c>
      <c r="I391" t="str">
        <f>VLOOKUP($D391,reference!$G$1:$H$25,2,FALSE)</f>
        <v>Pemukiman</v>
      </c>
      <c r="J391" t="str">
        <f>VLOOKUP($E391,reference!$G$1:$H$25,2,FALSE)</f>
        <v>Semak belukar</v>
      </c>
      <c r="K391" t="str">
        <f t="shared" si="6"/>
        <v>Non Irigasi</v>
      </c>
      <c r="L391" t="s">
        <v>327</v>
      </c>
    </row>
    <row r="392" spans="1:12" x14ac:dyDescent="0.25">
      <c r="A392" s="1">
        <v>391</v>
      </c>
      <c r="B392" s="3">
        <v>27</v>
      </c>
      <c r="C392" s="1">
        <v>165</v>
      </c>
      <c r="D392" s="1">
        <v>13</v>
      </c>
      <c r="E392" s="1">
        <v>13</v>
      </c>
      <c r="F392" s="1">
        <v>0</v>
      </c>
      <c r="G392">
        <f>VLOOKUP(C392,reference!$A$1:$E$310,5,FALSE)</f>
        <v>5309074</v>
      </c>
      <c r="H392" t="str">
        <f>VLOOKUP(C392,reference!$A$1:$E$310,4,FALSE)</f>
        <v>ADONARA</v>
      </c>
      <c r="I392" t="str">
        <f>VLOOKUP($D392,reference!$G$1:$H$25,2,FALSE)</f>
        <v>Pertanian lahan kering  campur semak / kebun campur</v>
      </c>
      <c r="J392" t="str">
        <f>VLOOKUP($E392,reference!$G$1:$H$25,2,FALSE)</f>
        <v>Pertanian lahan kering  campur semak / kebun campur</v>
      </c>
      <c r="K392" t="str">
        <f t="shared" si="6"/>
        <v>Non Irigasi</v>
      </c>
      <c r="L392" t="s">
        <v>327</v>
      </c>
    </row>
    <row r="393" spans="1:12" x14ac:dyDescent="0.25">
      <c r="A393" s="1">
        <v>392</v>
      </c>
      <c r="B393" s="3">
        <v>9</v>
      </c>
      <c r="C393" s="1">
        <v>146</v>
      </c>
      <c r="D393" s="1">
        <v>16</v>
      </c>
      <c r="E393" s="1">
        <v>2</v>
      </c>
      <c r="F393" s="1">
        <v>0</v>
      </c>
      <c r="G393">
        <f>VLOOKUP(C393,reference!$A$1:$E$310,5,FALSE)</f>
        <v>5308070</v>
      </c>
      <c r="H393" t="str">
        <f>VLOOKUP(C393,reference!$A$1:$E$310,4,FALSE)</f>
        <v>BUYASARI</v>
      </c>
      <c r="I393" t="str">
        <f>VLOOKUP($D393,reference!$G$1:$H$25,2,FALSE)</f>
        <v>Pemukiman</v>
      </c>
      <c r="J393" t="str">
        <f>VLOOKUP($E393,reference!$G$1:$H$25,2,FALSE)</f>
        <v>Hutan lahan kering sekunder / bekas tebangan</v>
      </c>
      <c r="K393" t="str">
        <f t="shared" si="6"/>
        <v>Non Irigasi</v>
      </c>
      <c r="L393" t="s">
        <v>327</v>
      </c>
    </row>
    <row r="394" spans="1:12" x14ac:dyDescent="0.25">
      <c r="A394" s="1">
        <v>393</v>
      </c>
      <c r="B394" s="3">
        <v>153</v>
      </c>
      <c r="C394" s="1">
        <v>123</v>
      </c>
      <c r="D394" s="1">
        <v>9</v>
      </c>
      <c r="E394" s="1">
        <v>16</v>
      </c>
      <c r="F394" s="1">
        <v>0</v>
      </c>
      <c r="G394">
        <f>VLOOKUP(C394,reference!$A$1:$E$310,5,FALSE)</f>
        <v>5307012</v>
      </c>
      <c r="H394" t="str">
        <f>VLOOKUP(C394,reference!$A$1:$E$310,4,FALSE)</f>
        <v>PANTAR TIMUR</v>
      </c>
      <c r="I394" t="str">
        <f>VLOOKUP($D394,reference!$G$1:$H$25,2,FALSE)</f>
        <v>Semak belukar</v>
      </c>
      <c r="J394" t="str">
        <f>VLOOKUP($E394,reference!$G$1:$H$25,2,FALSE)</f>
        <v>Pemukiman</v>
      </c>
      <c r="K394" t="str">
        <f t="shared" si="6"/>
        <v>Non Irigasi</v>
      </c>
      <c r="L394" t="s">
        <v>327</v>
      </c>
    </row>
    <row r="395" spans="1:12" x14ac:dyDescent="0.25">
      <c r="A395" s="1">
        <v>394</v>
      </c>
      <c r="B395" s="3">
        <v>1</v>
      </c>
      <c r="C395" s="1">
        <v>132</v>
      </c>
      <c r="D395" s="1">
        <v>13</v>
      </c>
      <c r="E395" s="1">
        <v>6</v>
      </c>
      <c r="F395" s="1">
        <v>0</v>
      </c>
      <c r="G395">
        <f>VLOOKUP(C395,reference!$A$1:$E$310,5,FALSE)</f>
        <v>5307050</v>
      </c>
      <c r="H395" t="str">
        <f>VLOOKUP(C395,reference!$A$1:$E$310,4,FALSE)</f>
        <v>TELUK MUTIARA</v>
      </c>
      <c r="I395" t="str">
        <f>VLOOKUP($D395,reference!$G$1:$H$25,2,FALSE)</f>
        <v>Pertanian lahan kering  campur semak / kebun campur</v>
      </c>
      <c r="J395" t="str">
        <f>VLOOKUP($E395,reference!$G$1:$H$25,2,FALSE)</f>
        <v>Hutan mangrove sekunder</v>
      </c>
      <c r="K395" t="str">
        <f t="shared" si="6"/>
        <v>Non Irigasi</v>
      </c>
      <c r="L395" t="s">
        <v>327</v>
      </c>
    </row>
    <row r="396" spans="1:12" x14ac:dyDescent="0.25">
      <c r="A396" s="1">
        <v>395</v>
      </c>
      <c r="B396" s="3">
        <v>387</v>
      </c>
      <c r="C396" s="1">
        <v>153</v>
      </c>
      <c r="D396" s="1">
        <v>13</v>
      </c>
      <c r="E396" s="1">
        <v>9</v>
      </c>
      <c r="F396" s="1">
        <v>0</v>
      </c>
      <c r="G396">
        <f>VLOOKUP(C396,reference!$A$1:$E$310,5,FALSE)</f>
        <v>5309031</v>
      </c>
      <c r="H396" t="str">
        <f>VLOOKUP(C396,reference!$A$1:$E$310,4,FALSE)</f>
        <v>ILE MANDIRI</v>
      </c>
      <c r="I396" t="str">
        <f>VLOOKUP($D396,reference!$G$1:$H$25,2,FALSE)</f>
        <v>Pertanian lahan kering  campur semak / kebun campur</v>
      </c>
      <c r="J396" t="str">
        <f>VLOOKUP($E396,reference!$G$1:$H$25,2,FALSE)</f>
        <v>Semak belukar</v>
      </c>
      <c r="K396" t="str">
        <f t="shared" si="6"/>
        <v>Non Irigasi</v>
      </c>
      <c r="L396" t="s">
        <v>327</v>
      </c>
    </row>
    <row r="397" spans="1:12" x14ac:dyDescent="0.25">
      <c r="A397" s="1">
        <v>396</v>
      </c>
      <c r="B397" s="3">
        <v>15</v>
      </c>
      <c r="C397" s="1">
        <v>165</v>
      </c>
      <c r="D397" s="1">
        <v>0</v>
      </c>
      <c r="E397" s="1">
        <v>9</v>
      </c>
      <c r="F397" s="1">
        <v>0</v>
      </c>
      <c r="G397">
        <f>VLOOKUP(C397,reference!$A$1:$E$310,5,FALSE)</f>
        <v>5309074</v>
      </c>
      <c r="H397" t="str">
        <f>VLOOKUP(C397,reference!$A$1:$E$310,4,FALSE)</f>
        <v>ADONARA</v>
      </c>
      <c r="I397" t="str">
        <f>VLOOKUP($D397,reference!$G$1:$H$25,2,FALSE)</f>
        <v>No data</v>
      </c>
      <c r="J397" t="str">
        <f>VLOOKUP($E397,reference!$G$1:$H$25,2,FALSE)</f>
        <v>Semak belukar</v>
      </c>
      <c r="K397" t="str">
        <f t="shared" si="6"/>
        <v>Non Irigasi</v>
      </c>
      <c r="L397" t="s">
        <v>327</v>
      </c>
    </row>
    <row r="398" spans="1:12" x14ac:dyDescent="0.25">
      <c r="A398" s="1">
        <v>397</v>
      </c>
      <c r="B398" s="3">
        <v>1117</v>
      </c>
      <c r="C398" s="1">
        <v>165</v>
      </c>
      <c r="D398" s="1">
        <v>9</v>
      </c>
      <c r="E398" s="1">
        <v>9</v>
      </c>
      <c r="F398" s="1">
        <v>0</v>
      </c>
      <c r="G398">
        <f>VLOOKUP(C398,reference!$A$1:$E$310,5,FALSE)</f>
        <v>5309074</v>
      </c>
      <c r="H398" t="str">
        <f>VLOOKUP(C398,reference!$A$1:$E$310,4,FALSE)</f>
        <v>ADONARA</v>
      </c>
      <c r="I398" t="str">
        <f>VLOOKUP($D398,reference!$G$1:$H$25,2,FALSE)</f>
        <v>Semak belukar</v>
      </c>
      <c r="J398" t="str">
        <f>VLOOKUP($E398,reference!$G$1:$H$25,2,FALSE)</f>
        <v>Semak belukar</v>
      </c>
      <c r="K398" t="str">
        <f t="shared" si="6"/>
        <v>Non Irigasi</v>
      </c>
      <c r="L398" t="s">
        <v>327</v>
      </c>
    </row>
    <row r="399" spans="1:12" x14ac:dyDescent="0.25">
      <c r="A399" s="1">
        <v>398</v>
      </c>
      <c r="B399" s="3">
        <v>451</v>
      </c>
      <c r="C399" s="1">
        <v>145</v>
      </c>
      <c r="D399" s="1">
        <v>2</v>
      </c>
      <c r="E399" s="1">
        <v>13</v>
      </c>
      <c r="F399" s="1">
        <v>0</v>
      </c>
      <c r="G399">
        <f>VLOOKUP(C399,reference!$A$1:$E$310,5,FALSE)</f>
        <v>5308060</v>
      </c>
      <c r="H399" t="str">
        <f>VLOOKUP(C399,reference!$A$1:$E$310,4,FALSE)</f>
        <v>OMESURI</v>
      </c>
      <c r="I399" t="str">
        <f>VLOOKUP($D399,reference!$G$1:$H$25,2,FALSE)</f>
        <v>Hutan lahan kering sekunder / bekas tebangan</v>
      </c>
      <c r="J399" t="str">
        <f>VLOOKUP($E399,reference!$G$1:$H$25,2,FALSE)</f>
        <v>Pertanian lahan kering  campur semak / kebun campur</v>
      </c>
      <c r="K399" t="str">
        <f t="shared" si="6"/>
        <v>Non Irigasi</v>
      </c>
      <c r="L399" t="s">
        <v>328</v>
      </c>
    </row>
    <row r="400" spans="1:12" x14ac:dyDescent="0.25">
      <c r="A400" s="1">
        <v>399</v>
      </c>
      <c r="B400" s="3">
        <v>1</v>
      </c>
      <c r="C400" s="1">
        <v>146</v>
      </c>
      <c r="D400" s="1">
        <v>5</v>
      </c>
      <c r="E400" s="1">
        <v>12</v>
      </c>
      <c r="F400" s="1">
        <v>0</v>
      </c>
      <c r="G400">
        <f>VLOOKUP(C400,reference!$A$1:$E$310,5,FALSE)</f>
        <v>5308070</v>
      </c>
      <c r="H400" t="str">
        <f>VLOOKUP(C400,reference!$A$1:$E$310,4,FALSE)</f>
        <v>BUYASARI</v>
      </c>
      <c r="I400" t="str">
        <f>VLOOKUP($D400,reference!$G$1:$H$25,2,FALSE)</f>
        <v>Hutan mangrove primer</v>
      </c>
      <c r="J400" t="str">
        <f>VLOOKUP($E400,reference!$G$1:$H$25,2,FALSE)</f>
        <v>Pertanian lahan kering</v>
      </c>
      <c r="K400" t="str">
        <f t="shared" si="6"/>
        <v>Non Irigasi</v>
      </c>
      <c r="L400" t="s">
        <v>328</v>
      </c>
    </row>
    <row r="401" spans="1:12" x14ac:dyDescent="0.25">
      <c r="A401" s="1">
        <v>400</v>
      </c>
      <c r="B401" s="3">
        <v>3</v>
      </c>
      <c r="C401" s="1">
        <v>145</v>
      </c>
      <c r="D401" s="1">
        <v>16</v>
      </c>
      <c r="E401" s="1">
        <v>2</v>
      </c>
      <c r="F401" s="1">
        <v>0</v>
      </c>
      <c r="G401">
        <f>VLOOKUP(C401,reference!$A$1:$E$310,5,FALSE)</f>
        <v>5308060</v>
      </c>
      <c r="H401" t="str">
        <f>VLOOKUP(C401,reference!$A$1:$E$310,4,FALSE)</f>
        <v>OMESURI</v>
      </c>
      <c r="I401" t="str">
        <f>VLOOKUP($D401,reference!$G$1:$H$25,2,FALSE)</f>
        <v>Pemukiman</v>
      </c>
      <c r="J401" t="str">
        <f>VLOOKUP($E401,reference!$G$1:$H$25,2,FALSE)</f>
        <v>Hutan lahan kering sekunder / bekas tebangan</v>
      </c>
      <c r="K401" t="str">
        <f t="shared" si="6"/>
        <v>Non Irigasi</v>
      </c>
      <c r="L401" t="s">
        <v>327</v>
      </c>
    </row>
    <row r="402" spans="1:12" x14ac:dyDescent="0.25">
      <c r="A402" s="1">
        <v>401</v>
      </c>
      <c r="B402" s="3">
        <v>1</v>
      </c>
      <c r="C402" s="1">
        <v>146</v>
      </c>
      <c r="D402" s="1">
        <v>5</v>
      </c>
      <c r="E402" s="1">
        <v>11</v>
      </c>
      <c r="F402" s="1">
        <v>0</v>
      </c>
      <c r="G402">
        <f>VLOOKUP(C402,reference!$A$1:$E$310,5,FALSE)</f>
        <v>5308070</v>
      </c>
      <c r="H402" t="str">
        <f>VLOOKUP(C402,reference!$A$1:$E$310,4,FALSE)</f>
        <v>BUYASARI</v>
      </c>
      <c r="I402" t="str">
        <f>VLOOKUP($D402,reference!$G$1:$H$25,2,FALSE)</f>
        <v>Hutan mangrove primer</v>
      </c>
      <c r="J402" t="str">
        <f>VLOOKUP($E402,reference!$G$1:$H$25,2,FALSE)</f>
        <v>Savanna / Padang rumput</v>
      </c>
      <c r="K402" t="str">
        <f t="shared" si="6"/>
        <v>Non Irigasi</v>
      </c>
      <c r="L402" t="s">
        <v>328</v>
      </c>
    </row>
    <row r="403" spans="1:12" x14ac:dyDescent="0.25">
      <c r="A403" s="1">
        <v>402</v>
      </c>
      <c r="B403" s="3">
        <v>10</v>
      </c>
      <c r="C403" s="1">
        <v>122</v>
      </c>
      <c r="D403" s="1">
        <v>18</v>
      </c>
      <c r="E403" s="1">
        <v>0</v>
      </c>
      <c r="F403" s="1">
        <v>0</v>
      </c>
      <c r="G403">
        <f>VLOOKUP(C403,reference!$A$1:$E$310,5,FALSE)</f>
        <v>5307011</v>
      </c>
      <c r="H403" t="str">
        <f>VLOOKUP(C403,reference!$A$1:$E$310,4,FALSE)</f>
        <v>PANTAR BARAT</v>
      </c>
      <c r="I403" t="str">
        <f>VLOOKUP($D403,reference!$G$1:$H$25,2,FALSE)</f>
        <v>Lahan terbuka</v>
      </c>
      <c r="J403" t="str">
        <f>VLOOKUP($E403,reference!$G$1:$H$25,2,FALSE)</f>
        <v>No data</v>
      </c>
      <c r="K403" t="str">
        <f t="shared" si="6"/>
        <v>Non Irigasi</v>
      </c>
      <c r="L403" t="s">
        <v>327</v>
      </c>
    </row>
    <row r="404" spans="1:12" x14ac:dyDescent="0.25">
      <c r="A404" s="1">
        <v>403</v>
      </c>
      <c r="B404" s="3">
        <v>6</v>
      </c>
      <c r="C404" s="1">
        <v>165</v>
      </c>
      <c r="D404" s="1">
        <v>9</v>
      </c>
      <c r="E404" s="1">
        <v>0</v>
      </c>
      <c r="F404" s="1">
        <v>0</v>
      </c>
      <c r="G404">
        <f>VLOOKUP(C404,reference!$A$1:$E$310,5,FALSE)</f>
        <v>5309074</v>
      </c>
      <c r="H404" t="str">
        <f>VLOOKUP(C404,reference!$A$1:$E$310,4,FALSE)</f>
        <v>ADONARA</v>
      </c>
      <c r="I404" t="str">
        <f>VLOOKUP($D404,reference!$G$1:$H$25,2,FALSE)</f>
        <v>Semak belukar</v>
      </c>
      <c r="J404" t="str">
        <f>VLOOKUP($E404,reference!$G$1:$H$25,2,FALSE)</f>
        <v>No data</v>
      </c>
      <c r="K404" t="str">
        <f t="shared" si="6"/>
        <v>Non Irigasi</v>
      </c>
      <c r="L404" t="s">
        <v>327</v>
      </c>
    </row>
    <row r="405" spans="1:12" x14ac:dyDescent="0.25">
      <c r="A405" s="1">
        <v>404</v>
      </c>
      <c r="B405" s="3">
        <v>5</v>
      </c>
      <c r="C405" s="1">
        <v>146</v>
      </c>
      <c r="D405" s="1">
        <v>6</v>
      </c>
      <c r="E405" s="1">
        <v>11</v>
      </c>
      <c r="F405" s="1">
        <v>0</v>
      </c>
      <c r="G405">
        <f>VLOOKUP(C405,reference!$A$1:$E$310,5,FALSE)</f>
        <v>5308070</v>
      </c>
      <c r="H405" t="str">
        <f>VLOOKUP(C405,reference!$A$1:$E$310,4,FALSE)</f>
        <v>BUYASARI</v>
      </c>
      <c r="I405" t="str">
        <f>VLOOKUP($D405,reference!$G$1:$H$25,2,FALSE)</f>
        <v>Hutan mangrove sekunder</v>
      </c>
      <c r="J405" t="str">
        <f>VLOOKUP($E405,reference!$G$1:$H$25,2,FALSE)</f>
        <v>Savanna / Padang rumput</v>
      </c>
      <c r="K405" t="str">
        <f t="shared" si="6"/>
        <v>Non Irigasi</v>
      </c>
      <c r="L405" t="s">
        <v>328</v>
      </c>
    </row>
    <row r="406" spans="1:12" x14ac:dyDescent="0.25">
      <c r="A406" s="1">
        <v>405</v>
      </c>
      <c r="B406" s="3">
        <v>170</v>
      </c>
      <c r="C406" s="1">
        <v>146</v>
      </c>
      <c r="D406" s="1">
        <v>13</v>
      </c>
      <c r="E406" s="1">
        <v>2</v>
      </c>
      <c r="F406" s="1">
        <v>0</v>
      </c>
      <c r="G406">
        <f>VLOOKUP(C406,reference!$A$1:$E$310,5,FALSE)</f>
        <v>5308070</v>
      </c>
      <c r="H406" t="str">
        <f>VLOOKUP(C406,reference!$A$1:$E$310,4,FALSE)</f>
        <v>BUYASARI</v>
      </c>
      <c r="I406" t="str">
        <f>VLOOKUP($D406,reference!$G$1:$H$25,2,FALSE)</f>
        <v>Pertanian lahan kering  campur semak / kebun campur</v>
      </c>
      <c r="J406" t="str">
        <f>VLOOKUP($E406,reference!$G$1:$H$25,2,FALSE)</f>
        <v>Hutan lahan kering sekunder / bekas tebangan</v>
      </c>
      <c r="K406" t="str">
        <f t="shared" si="6"/>
        <v>Non Irigasi</v>
      </c>
      <c r="L406" t="s">
        <v>327</v>
      </c>
    </row>
    <row r="407" spans="1:12" x14ac:dyDescent="0.25">
      <c r="A407" s="1">
        <v>406</v>
      </c>
      <c r="B407" s="3">
        <v>1274</v>
      </c>
      <c r="C407" s="1">
        <v>123</v>
      </c>
      <c r="D407" s="1">
        <v>2</v>
      </c>
      <c r="E407" s="1">
        <v>11</v>
      </c>
      <c r="F407" s="1">
        <v>0</v>
      </c>
      <c r="G407">
        <f>VLOOKUP(C407,reference!$A$1:$E$310,5,FALSE)</f>
        <v>5307012</v>
      </c>
      <c r="H407" t="str">
        <f>VLOOKUP(C407,reference!$A$1:$E$310,4,FALSE)</f>
        <v>PANTAR TIMUR</v>
      </c>
      <c r="I407" t="str">
        <f>VLOOKUP($D407,reference!$G$1:$H$25,2,FALSE)</f>
        <v>Hutan lahan kering sekunder / bekas tebangan</v>
      </c>
      <c r="J407" t="str">
        <f>VLOOKUP($E407,reference!$G$1:$H$25,2,FALSE)</f>
        <v>Savanna / Padang rumput</v>
      </c>
      <c r="K407" t="str">
        <f t="shared" si="6"/>
        <v>Non Irigasi</v>
      </c>
      <c r="L407" t="s">
        <v>328</v>
      </c>
    </row>
    <row r="408" spans="1:12" x14ac:dyDescent="0.25">
      <c r="A408" s="1">
        <v>407</v>
      </c>
      <c r="B408" s="3">
        <v>2</v>
      </c>
      <c r="C408" s="1">
        <v>121</v>
      </c>
      <c r="D408" s="1">
        <v>12</v>
      </c>
      <c r="E408" s="1">
        <v>2</v>
      </c>
      <c r="F408" s="1">
        <v>0</v>
      </c>
      <c r="G408">
        <f>VLOOKUP(C408,reference!$A$1:$E$310,5,FALSE)</f>
        <v>5307010</v>
      </c>
      <c r="H408" t="str">
        <f>VLOOKUP(C408,reference!$A$1:$E$310,4,FALSE)</f>
        <v>PANTAR</v>
      </c>
      <c r="I408" t="str">
        <f>VLOOKUP($D408,reference!$G$1:$H$25,2,FALSE)</f>
        <v>Pertanian lahan kering</v>
      </c>
      <c r="J408" t="str">
        <f>VLOOKUP($E408,reference!$G$1:$H$25,2,FALSE)</f>
        <v>Hutan lahan kering sekunder / bekas tebangan</v>
      </c>
      <c r="K408" t="str">
        <f t="shared" si="6"/>
        <v>Non Irigasi</v>
      </c>
      <c r="L408" t="s">
        <v>327</v>
      </c>
    </row>
    <row r="409" spans="1:12" x14ac:dyDescent="0.25">
      <c r="A409" s="1">
        <v>408</v>
      </c>
      <c r="B409" s="3">
        <v>530</v>
      </c>
      <c r="C409" s="1">
        <v>129</v>
      </c>
      <c r="D409" s="1">
        <v>12</v>
      </c>
      <c r="E409" s="1">
        <v>13</v>
      </c>
      <c r="F409" s="1">
        <v>0</v>
      </c>
      <c r="G409">
        <f>VLOOKUP(C409,reference!$A$1:$E$310,5,FALSE)</f>
        <v>5307040</v>
      </c>
      <c r="H409" t="str">
        <f>VLOOKUP(C409,reference!$A$1:$E$310,4,FALSE)</f>
        <v>ALOR TIMUR</v>
      </c>
      <c r="I409" t="str">
        <f>VLOOKUP($D409,reference!$G$1:$H$25,2,FALSE)</f>
        <v>Pertanian lahan kering</v>
      </c>
      <c r="J409" t="str">
        <f>VLOOKUP($E409,reference!$G$1:$H$25,2,FALSE)</f>
        <v>Pertanian lahan kering  campur semak / kebun campur</v>
      </c>
      <c r="K409" t="str">
        <f t="shared" si="6"/>
        <v>Non Irigasi</v>
      </c>
      <c r="L409" t="s">
        <v>327</v>
      </c>
    </row>
    <row r="410" spans="1:12" x14ac:dyDescent="0.25">
      <c r="A410" s="1">
        <v>409</v>
      </c>
      <c r="B410" s="3">
        <v>667</v>
      </c>
      <c r="C410" s="1">
        <v>151</v>
      </c>
      <c r="D410" s="1">
        <v>12</v>
      </c>
      <c r="E410" s="1">
        <v>12</v>
      </c>
      <c r="F410" s="1">
        <v>0</v>
      </c>
      <c r="G410">
        <f>VLOOKUP(C410,reference!$A$1:$E$310,5,FALSE)</f>
        <v>5309021</v>
      </c>
      <c r="H410" t="str">
        <f>VLOOKUP(C410,reference!$A$1:$E$310,4,FALSE)</f>
        <v>LEWO LEMA</v>
      </c>
      <c r="I410" t="str">
        <f>VLOOKUP($D410,reference!$G$1:$H$25,2,FALSE)</f>
        <v>Pertanian lahan kering</v>
      </c>
      <c r="J410" t="str">
        <f>VLOOKUP($E410,reference!$G$1:$H$25,2,FALSE)</f>
        <v>Pertanian lahan kering</v>
      </c>
      <c r="K410" t="str">
        <f t="shared" si="6"/>
        <v>Non Irigasi</v>
      </c>
      <c r="L410" t="s">
        <v>327</v>
      </c>
    </row>
    <row r="411" spans="1:12" x14ac:dyDescent="0.25">
      <c r="A411" s="1">
        <v>410</v>
      </c>
      <c r="B411" s="3">
        <v>30</v>
      </c>
      <c r="C411" s="1">
        <v>165</v>
      </c>
      <c r="D411" s="1">
        <v>13</v>
      </c>
      <c r="E411" s="1">
        <v>16</v>
      </c>
      <c r="F411" s="1">
        <v>0</v>
      </c>
      <c r="G411">
        <f>VLOOKUP(C411,reference!$A$1:$E$310,5,FALSE)</f>
        <v>5309074</v>
      </c>
      <c r="H411" t="str">
        <f>VLOOKUP(C411,reference!$A$1:$E$310,4,FALSE)</f>
        <v>ADONARA</v>
      </c>
      <c r="I411" t="str">
        <f>VLOOKUP($D411,reference!$G$1:$H$25,2,FALSE)</f>
        <v>Pertanian lahan kering  campur semak / kebun campur</v>
      </c>
      <c r="J411" t="str">
        <f>VLOOKUP($E411,reference!$G$1:$H$25,2,FALSE)</f>
        <v>Pemukiman</v>
      </c>
      <c r="K411" t="str">
        <f t="shared" si="6"/>
        <v>Non Irigasi</v>
      </c>
      <c r="L411" t="s">
        <v>327</v>
      </c>
    </row>
    <row r="412" spans="1:12" x14ac:dyDescent="0.25">
      <c r="A412" s="1">
        <v>411</v>
      </c>
      <c r="B412" s="3">
        <v>686</v>
      </c>
      <c r="C412" s="1">
        <v>146</v>
      </c>
      <c r="D412" s="1">
        <v>13</v>
      </c>
      <c r="E412" s="1">
        <v>11</v>
      </c>
      <c r="F412" s="1">
        <v>0</v>
      </c>
      <c r="G412">
        <f>VLOOKUP(C412,reference!$A$1:$E$310,5,FALSE)</f>
        <v>5308070</v>
      </c>
      <c r="H412" t="str">
        <f>VLOOKUP(C412,reference!$A$1:$E$310,4,FALSE)</f>
        <v>BUYASARI</v>
      </c>
      <c r="I412" t="str">
        <f>VLOOKUP($D412,reference!$G$1:$H$25,2,FALSE)</f>
        <v>Pertanian lahan kering  campur semak / kebun campur</v>
      </c>
      <c r="J412" t="str">
        <f>VLOOKUP($E412,reference!$G$1:$H$25,2,FALSE)</f>
        <v>Savanna / Padang rumput</v>
      </c>
      <c r="K412" t="str">
        <f t="shared" si="6"/>
        <v>Non Irigasi</v>
      </c>
      <c r="L412" t="s">
        <v>327</v>
      </c>
    </row>
    <row r="413" spans="1:12" x14ac:dyDescent="0.25">
      <c r="A413" s="1">
        <v>412</v>
      </c>
      <c r="B413" s="3">
        <v>36</v>
      </c>
      <c r="C413" s="1">
        <v>146</v>
      </c>
      <c r="D413" s="1">
        <v>13</v>
      </c>
      <c r="E413" s="1">
        <v>6</v>
      </c>
      <c r="F413" s="1">
        <v>0</v>
      </c>
      <c r="G413">
        <f>VLOOKUP(C413,reference!$A$1:$E$310,5,FALSE)</f>
        <v>5308070</v>
      </c>
      <c r="H413" t="str">
        <f>VLOOKUP(C413,reference!$A$1:$E$310,4,FALSE)</f>
        <v>BUYASARI</v>
      </c>
      <c r="I413" t="str">
        <f>VLOOKUP($D413,reference!$G$1:$H$25,2,FALSE)</f>
        <v>Pertanian lahan kering  campur semak / kebun campur</v>
      </c>
      <c r="J413" t="str">
        <f>VLOOKUP($E413,reference!$G$1:$H$25,2,FALSE)</f>
        <v>Hutan mangrove sekunder</v>
      </c>
      <c r="K413" t="str">
        <f t="shared" si="6"/>
        <v>Non Irigasi</v>
      </c>
      <c r="L413" t="s">
        <v>327</v>
      </c>
    </row>
    <row r="414" spans="1:12" x14ac:dyDescent="0.25">
      <c r="A414" s="1">
        <v>413</v>
      </c>
      <c r="B414" s="3">
        <v>116</v>
      </c>
      <c r="C414" s="1">
        <v>135</v>
      </c>
      <c r="D414" s="1">
        <v>9</v>
      </c>
      <c r="E414" s="1">
        <v>11</v>
      </c>
      <c r="F414" s="1">
        <v>0</v>
      </c>
      <c r="G414">
        <f>VLOOKUP(C414,reference!$A$1:$E$310,5,FALSE)</f>
        <v>5307061</v>
      </c>
      <c r="H414" t="str">
        <f>VLOOKUP(C414,reference!$A$1:$E$310,4,FALSE)</f>
        <v>ALOR TENGAH UTARA</v>
      </c>
      <c r="I414" t="str">
        <f>VLOOKUP($D414,reference!$G$1:$H$25,2,FALSE)</f>
        <v>Semak belukar</v>
      </c>
      <c r="J414" t="str">
        <f>VLOOKUP($E414,reference!$G$1:$H$25,2,FALSE)</f>
        <v>Savanna / Padang rumput</v>
      </c>
      <c r="K414" t="str">
        <f t="shared" si="6"/>
        <v>Non Irigasi</v>
      </c>
      <c r="L414" t="s">
        <v>327</v>
      </c>
    </row>
    <row r="415" spans="1:12" x14ac:dyDescent="0.25">
      <c r="A415" s="1">
        <v>414</v>
      </c>
      <c r="B415" s="3">
        <v>1</v>
      </c>
      <c r="C415" s="1">
        <v>145</v>
      </c>
      <c r="D415" s="1">
        <v>16</v>
      </c>
      <c r="E415" s="1">
        <v>12</v>
      </c>
      <c r="F415" s="1">
        <v>0</v>
      </c>
      <c r="G415">
        <f>VLOOKUP(C415,reference!$A$1:$E$310,5,FALSE)</f>
        <v>5308060</v>
      </c>
      <c r="H415" t="str">
        <f>VLOOKUP(C415,reference!$A$1:$E$310,4,FALSE)</f>
        <v>OMESURI</v>
      </c>
      <c r="I415" t="str">
        <f>VLOOKUP($D415,reference!$G$1:$H$25,2,FALSE)</f>
        <v>Pemukiman</v>
      </c>
      <c r="J415" t="str">
        <f>VLOOKUP($E415,reference!$G$1:$H$25,2,FALSE)</f>
        <v>Pertanian lahan kering</v>
      </c>
      <c r="K415" t="str">
        <f t="shared" si="6"/>
        <v>Non Irigasi</v>
      </c>
      <c r="L415" t="s">
        <v>327</v>
      </c>
    </row>
    <row r="416" spans="1:12" x14ac:dyDescent="0.25">
      <c r="A416" s="1">
        <v>415</v>
      </c>
      <c r="B416" s="3">
        <v>19</v>
      </c>
      <c r="C416" s="1">
        <v>135</v>
      </c>
      <c r="D416" s="1">
        <v>9</v>
      </c>
      <c r="E416" s="1">
        <v>2</v>
      </c>
      <c r="F416" s="1">
        <v>0</v>
      </c>
      <c r="G416">
        <f>VLOOKUP(C416,reference!$A$1:$E$310,5,FALSE)</f>
        <v>5307061</v>
      </c>
      <c r="H416" t="str">
        <f>VLOOKUP(C416,reference!$A$1:$E$310,4,FALSE)</f>
        <v>ALOR TENGAH UTARA</v>
      </c>
      <c r="I416" t="str">
        <f>VLOOKUP($D416,reference!$G$1:$H$25,2,FALSE)</f>
        <v>Semak belukar</v>
      </c>
      <c r="J416" t="str">
        <f>VLOOKUP($E416,reference!$G$1:$H$25,2,FALSE)</f>
        <v>Hutan lahan kering sekunder / bekas tebangan</v>
      </c>
      <c r="K416" t="str">
        <f t="shared" si="6"/>
        <v>Non Irigasi</v>
      </c>
      <c r="L416" t="s">
        <v>327</v>
      </c>
    </row>
    <row r="417" spans="1:12" x14ac:dyDescent="0.25">
      <c r="A417" s="1">
        <v>416</v>
      </c>
      <c r="B417" s="3">
        <v>356</v>
      </c>
      <c r="C417" s="1">
        <v>129</v>
      </c>
      <c r="D417" s="1">
        <v>12</v>
      </c>
      <c r="E417" s="1">
        <v>2</v>
      </c>
      <c r="F417" s="1">
        <v>0</v>
      </c>
      <c r="G417">
        <f>VLOOKUP(C417,reference!$A$1:$E$310,5,FALSE)</f>
        <v>5307040</v>
      </c>
      <c r="H417" t="str">
        <f>VLOOKUP(C417,reference!$A$1:$E$310,4,FALSE)</f>
        <v>ALOR TIMUR</v>
      </c>
      <c r="I417" t="str">
        <f>VLOOKUP($D417,reference!$G$1:$H$25,2,FALSE)</f>
        <v>Pertanian lahan kering</v>
      </c>
      <c r="J417" t="str">
        <f>VLOOKUP($E417,reference!$G$1:$H$25,2,FALSE)</f>
        <v>Hutan lahan kering sekunder / bekas tebangan</v>
      </c>
      <c r="K417" t="str">
        <f t="shared" si="6"/>
        <v>Non Irigasi</v>
      </c>
      <c r="L417" t="s">
        <v>327</v>
      </c>
    </row>
    <row r="418" spans="1:12" x14ac:dyDescent="0.25">
      <c r="A418" s="1">
        <v>417</v>
      </c>
      <c r="B418" s="3">
        <v>16</v>
      </c>
      <c r="C418" s="1">
        <v>153</v>
      </c>
      <c r="D418" s="1">
        <v>13</v>
      </c>
      <c r="E418" s="1">
        <v>2</v>
      </c>
      <c r="F418" s="1">
        <v>0</v>
      </c>
      <c r="G418">
        <f>VLOOKUP(C418,reference!$A$1:$E$310,5,FALSE)</f>
        <v>5309031</v>
      </c>
      <c r="H418" t="str">
        <f>VLOOKUP(C418,reference!$A$1:$E$310,4,FALSE)</f>
        <v>ILE MANDIRI</v>
      </c>
      <c r="I418" t="str">
        <f>VLOOKUP($D418,reference!$G$1:$H$25,2,FALSE)</f>
        <v>Pertanian lahan kering  campur semak / kebun campur</v>
      </c>
      <c r="J418" t="str">
        <f>VLOOKUP($E418,reference!$G$1:$H$25,2,FALSE)</f>
        <v>Hutan lahan kering sekunder / bekas tebangan</v>
      </c>
      <c r="K418" t="str">
        <f t="shared" si="6"/>
        <v>Non Irigasi</v>
      </c>
      <c r="L418" t="s">
        <v>327</v>
      </c>
    </row>
    <row r="419" spans="1:12" x14ac:dyDescent="0.25">
      <c r="A419" s="1">
        <v>418</v>
      </c>
      <c r="B419" s="3">
        <v>240</v>
      </c>
      <c r="C419" s="1">
        <v>145</v>
      </c>
      <c r="D419" s="1">
        <v>12</v>
      </c>
      <c r="E419" s="1">
        <v>9</v>
      </c>
      <c r="F419" s="1">
        <v>0</v>
      </c>
      <c r="G419">
        <f>VLOOKUP(C419,reference!$A$1:$E$310,5,FALSE)</f>
        <v>5308060</v>
      </c>
      <c r="H419" t="str">
        <f>VLOOKUP(C419,reference!$A$1:$E$310,4,FALSE)</f>
        <v>OMESURI</v>
      </c>
      <c r="I419" t="str">
        <f>VLOOKUP($D419,reference!$G$1:$H$25,2,FALSE)</f>
        <v>Pertanian lahan kering</v>
      </c>
      <c r="J419" t="str">
        <f>VLOOKUP($E419,reference!$G$1:$H$25,2,FALSE)</f>
        <v>Semak belukar</v>
      </c>
      <c r="K419" t="str">
        <f t="shared" si="6"/>
        <v>Non Irigasi</v>
      </c>
      <c r="L419" t="s">
        <v>327</v>
      </c>
    </row>
    <row r="420" spans="1:12" x14ac:dyDescent="0.25">
      <c r="A420" s="1">
        <v>419</v>
      </c>
      <c r="B420" s="3">
        <v>360</v>
      </c>
      <c r="C420" s="1">
        <v>123</v>
      </c>
      <c r="D420" s="1">
        <v>2</v>
      </c>
      <c r="E420" s="1">
        <v>12</v>
      </c>
      <c r="F420" s="1">
        <v>0</v>
      </c>
      <c r="G420">
        <f>VLOOKUP(C420,reference!$A$1:$E$310,5,FALSE)</f>
        <v>5307012</v>
      </c>
      <c r="H420" t="str">
        <f>VLOOKUP(C420,reference!$A$1:$E$310,4,FALSE)</f>
        <v>PANTAR TIMUR</v>
      </c>
      <c r="I420" t="str">
        <f>VLOOKUP($D420,reference!$G$1:$H$25,2,FALSE)</f>
        <v>Hutan lahan kering sekunder / bekas tebangan</v>
      </c>
      <c r="J420" t="str">
        <f>VLOOKUP($E420,reference!$G$1:$H$25,2,FALSE)</f>
        <v>Pertanian lahan kering</v>
      </c>
      <c r="K420" t="str">
        <f t="shared" si="6"/>
        <v>Non Irigasi</v>
      </c>
      <c r="L420" t="s">
        <v>328</v>
      </c>
    </row>
    <row r="421" spans="1:12" x14ac:dyDescent="0.25">
      <c r="A421" s="1">
        <v>420</v>
      </c>
      <c r="B421" s="3">
        <v>102</v>
      </c>
      <c r="C421" s="1">
        <v>123</v>
      </c>
      <c r="D421" s="1">
        <v>9</v>
      </c>
      <c r="E421" s="1">
        <v>11</v>
      </c>
      <c r="F421" s="1">
        <v>0</v>
      </c>
      <c r="G421">
        <f>VLOOKUP(C421,reference!$A$1:$E$310,5,FALSE)</f>
        <v>5307012</v>
      </c>
      <c r="H421" t="str">
        <f>VLOOKUP(C421,reference!$A$1:$E$310,4,FALSE)</f>
        <v>PANTAR TIMUR</v>
      </c>
      <c r="I421" t="str">
        <f>VLOOKUP($D421,reference!$G$1:$H$25,2,FALSE)</f>
        <v>Semak belukar</v>
      </c>
      <c r="J421" t="str">
        <f>VLOOKUP($E421,reference!$G$1:$H$25,2,FALSE)</f>
        <v>Savanna / Padang rumput</v>
      </c>
      <c r="K421" t="str">
        <f t="shared" si="6"/>
        <v>Non Irigasi</v>
      </c>
      <c r="L421" t="s">
        <v>327</v>
      </c>
    </row>
    <row r="422" spans="1:12" x14ac:dyDescent="0.25">
      <c r="A422" s="1">
        <v>421</v>
      </c>
      <c r="B422" s="3">
        <v>4</v>
      </c>
      <c r="C422" s="1">
        <v>129</v>
      </c>
      <c r="D422" s="1">
        <v>20</v>
      </c>
      <c r="E422" s="1">
        <v>9</v>
      </c>
      <c r="F422" s="1">
        <v>0</v>
      </c>
      <c r="G422">
        <f>VLOOKUP(C422,reference!$A$1:$E$310,5,FALSE)</f>
        <v>5307040</v>
      </c>
      <c r="H422" t="str">
        <f>VLOOKUP(C422,reference!$A$1:$E$310,4,FALSE)</f>
        <v>ALOR TIMUR</v>
      </c>
      <c r="I422" t="str">
        <f>VLOOKUP($D422,reference!$G$1:$H$25,2,FALSE)</f>
        <v>Tubuh air</v>
      </c>
      <c r="J422" t="str">
        <f>VLOOKUP($E422,reference!$G$1:$H$25,2,FALSE)</f>
        <v>Semak belukar</v>
      </c>
      <c r="K422" t="str">
        <f t="shared" si="6"/>
        <v>Non Irigasi</v>
      </c>
      <c r="L422" t="s">
        <v>327</v>
      </c>
    </row>
    <row r="423" spans="1:12" x14ac:dyDescent="0.25">
      <c r="A423" s="1">
        <v>422</v>
      </c>
      <c r="B423" s="3">
        <v>7</v>
      </c>
      <c r="C423" s="1">
        <v>121</v>
      </c>
      <c r="D423" s="1">
        <v>12</v>
      </c>
      <c r="E423" s="1">
        <v>5</v>
      </c>
      <c r="F423" s="1">
        <v>0</v>
      </c>
      <c r="G423">
        <f>VLOOKUP(C423,reference!$A$1:$E$310,5,FALSE)</f>
        <v>5307010</v>
      </c>
      <c r="H423" t="str">
        <f>VLOOKUP(C423,reference!$A$1:$E$310,4,FALSE)</f>
        <v>PANTAR</v>
      </c>
      <c r="I423" t="str">
        <f>VLOOKUP($D423,reference!$G$1:$H$25,2,FALSE)</f>
        <v>Pertanian lahan kering</v>
      </c>
      <c r="J423" t="str">
        <f>VLOOKUP($E423,reference!$G$1:$H$25,2,FALSE)</f>
        <v>Hutan mangrove primer</v>
      </c>
      <c r="K423" t="str">
        <f t="shared" si="6"/>
        <v>Non Irigasi</v>
      </c>
      <c r="L423" t="s">
        <v>327</v>
      </c>
    </row>
    <row r="424" spans="1:12" x14ac:dyDescent="0.25">
      <c r="A424" s="1">
        <v>423</v>
      </c>
      <c r="B424" s="3">
        <v>910</v>
      </c>
      <c r="C424" s="1">
        <v>153</v>
      </c>
      <c r="D424" s="1">
        <v>2</v>
      </c>
      <c r="E424" s="1">
        <v>2</v>
      </c>
      <c r="F424" s="1">
        <v>0</v>
      </c>
      <c r="G424">
        <f>VLOOKUP(C424,reference!$A$1:$E$310,5,FALSE)</f>
        <v>5309031</v>
      </c>
      <c r="H424" t="str">
        <f>VLOOKUP(C424,reference!$A$1:$E$310,4,FALSE)</f>
        <v>ILE MANDIRI</v>
      </c>
      <c r="I424" t="str">
        <f>VLOOKUP($D424,reference!$G$1:$H$25,2,FALSE)</f>
        <v>Hutan lahan kering sekunder / bekas tebangan</v>
      </c>
      <c r="J424" t="str">
        <f>VLOOKUP($E424,reference!$G$1:$H$25,2,FALSE)</f>
        <v>Hutan lahan kering sekunder / bekas tebangan</v>
      </c>
      <c r="K424" t="str">
        <f t="shared" si="6"/>
        <v>Non Irigasi</v>
      </c>
      <c r="L424" t="s">
        <v>327</v>
      </c>
    </row>
    <row r="425" spans="1:12" x14ac:dyDescent="0.25">
      <c r="A425" s="1">
        <v>424</v>
      </c>
      <c r="B425" s="3">
        <v>1</v>
      </c>
      <c r="C425" s="1">
        <v>150</v>
      </c>
      <c r="D425" s="1">
        <v>0</v>
      </c>
      <c r="E425" s="1">
        <v>14</v>
      </c>
      <c r="F425" s="1">
        <v>0</v>
      </c>
      <c r="G425">
        <f>VLOOKUP(C425,reference!$A$1:$E$310,5,FALSE)</f>
        <v>5309020</v>
      </c>
      <c r="H425" t="str">
        <f>VLOOKUP(C425,reference!$A$1:$E$310,4,FALSE)</f>
        <v>TANJUNG BUNGA</v>
      </c>
      <c r="I425" t="str">
        <f>VLOOKUP($D425,reference!$G$1:$H$25,2,FALSE)</f>
        <v>No data</v>
      </c>
      <c r="J425" t="str">
        <f>VLOOKUP($E425,reference!$G$1:$H$25,2,FALSE)</f>
        <v>Sawah</v>
      </c>
      <c r="K425" t="str">
        <f t="shared" si="6"/>
        <v>Non Irigasi</v>
      </c>
      <c r="L425" t="s">
        <v>327</v>
      </c>
    </row>
    <row r="426" spans="1:12" x14ac:dyDescent="0.25">
      <c r="A426" s="1">
        <v>425</v>
      </c>
      <c r="B426" s="3">
        <v>106</v>
      </c>
      <c r="C426" s="1">
        <v>153</v>
      </c>
      <c r="D426" s="1">
        <v>13</v>
      </c>
      <c r="E426" s="1">
        <v>16</v>
      </c>
      <c r="F426" s="1">
        <v>0</v>
      </c>
      <c r="G426">
        <f>VLOOKUP(C426,reference!$A$1:$E$310,5,FALSE)</f>
        <v>5309031</v>
      </c>
      <c r="H426" t="str">
        <f>VLOOKUP(C426,reference!$A$1:$E$310,4,FALSE)</f>
        <v>ILE MANDIRI</v>
      </c>
      <c r="I426" t="str">
        <f>VLOOKUP($D426,reference!$G$1:$H$25,2,FALSE)</f>
        <v>Pertanian lahan kering  campur semak / kebun campur</v>
      </c>
      <c r="J426" t="str">
        <f>VLOOKUP($E426,reference!$G$1:$H$25,2,FALSE)</f>
        <v>Pemukiman</v>
      </c>
      <c r="K426" t="str">
        <f t="shared" si="6"/>
        <v>Non Irigasi</v>
      </c>
      <c r="L426" t="s">
        <v>327</v>
      </c>
    </row>
    <row r="427" spans="1:12" x14ac:dyDescent="0.25">
      <c r="A427" s="1">
        <v>426</v>
      </c>
      <c r="B427" s="3">
        <v>2</v>
      </c>
      <c r="C427" s="1">
        <v>165</v>
      </c>
      <c r="D427" s="1">
        <v>9</v>
      </c>
      <c r="E427" s="1">
        <v>13</v>
      </c>
      <c r="F427" s="1">
        <v>0</v>
      </c>
      <c r="G427">
        <f>VLOOKUP(C427,reference!$A$1:$E$310,5,FALSE)</f>
        <v>5309074</v>
      </c>
      <c r="H427" t="str">
        <f>VLOOKUP(C427,reference!$A$1:$E$310,4,FALSE)</f>
        <v>ADONARA</v>
      </c>
      <c r="I427" t="str">
        <f>VLOOKUP($D427,reference!$G$1:$H$25,2,FALSE)</f>
        <v>Semak belukar</v>
      </c>
      <c r="J427" t="str">
        <f>VLOOKUP($E427,reference!$G$1:$H$25,2,FALSE)</f>
        <v>Pertanian lahan kering  campur semak / kebun campur</v>
      </c>
      <c r="K427" t="str">
        <f t="shared" si="6"/>
        <v>Non Irigasi</v>
      </c>
      <c r="L427" t="s">
        <v>327</v>
      </c>
    </row>
    <row r="428" spans="1:12" x14ac:dyDescent="0.25">
      <c r="A428" s="1">
        <v>427</v>
      </c>
      <c r="B428" s="3">
        <v>5</v>
      </c>
      <c r="C428" s="1">
        <v>145</v>
      </c>
      <c r="D428" s="1">
        <v>16</v>
      </c>
      <c r="E428" s="1">
        <v>0</v>
      </c>
      <c r="F428" s="1">
        <v>0</v>
      </c>
      <c r="G428">
        <f>VLOOKUP(C428,reference!$A$1:$E$310,5,FALSE)</f>
        <v>5308060</v>
      </c>
      <c r="H428" t="str">
        <f>VLOOKUP(C428,reference!$A$1:$E$310,4,FALSE)</f>
        <v>OMESURI</v>
      </c>
      <c r="I428" t="str">
        <f>VLOOKUP($D428,reference!$G$1:$H$25,2,FALSE)</f>
        <v>Pemukiman</v>
      </c>
      <c r="J428" t="str">
        <f>VLOOKUP($E428,reference!$G$1:$H$25,2,FALSE)</f>
        <v>No data</v>
      </c>
      <c r="K428" t="str">
        <f t="shared" si="6"/>
        <v>Non Irigasi</v>
      </c>
      <c r="L428" t="s">
        <v>327</v>
      </c>
    </row>
    <row r="429" spans="1:12" x14ac:dyDescent="0.25">
      <c r="A429" s="1">
        <v>428</v>
      </c>
      <c r="B429" s="3">
        <v>842</v>
      </c>
      <c r="C429" s="1">
        <v>142</v>
      </c>
      <c r="D429" s="1">
        <v>9</v>
      </c>
      <c r="E429" s="1">
        <v>12</v>
      </c>
      <c r="F429" s="1">
        <v>0</v>
      </c>
      <c r="G429">
        <f>VLOOKUP(C429,reference!$A$1:$E$310,5,FALSE)</f>
        <v>5308031</v>
      </c>
      <c r="H429" t="str">
        <f>VLOOKUP(C429,reference!$A$1:$E$310,4,FALSE)</f>
        <v>ILE APE TIMUR</v>
      </c>
      <c r="I429" t="str">
        <f>VLOOKUP($D429,reference!$G$1:$H$25,2,FALSE)</f>
        <v>Semak belukar</v>
      </c>
      <c r="J429" t="str">
        <f>VLOOKUP($E429,reference!$G$1:$H$25,2,FALSE)</f>
        <v>Pertanian lahan kering</v>
      </c>
      <c r="K429" t="str">
        <f t="shared" si="6"/>
        <v>Non Irigasi</v>
      </c>
      <c r="L429" t="s">
        <v>327</v>
      </c>
    </row>
    <row r="430" spans="1:12" x14ac:dyDescent="0.25">
      <c r="A430" s="1">
        <v>429</v>
      </c>
      <c r="B430" s="3">
        <v>802</v>
      </c>
      <c r="C430" s="1">
        <v>123</v>
      </c>
      <c r="D430" s="1">
        <v>2</v>
      </c>
      <c r="E430" s="1">
        <v>9</v>
      </c>
      <c r="F430" s="1">
        <v>0</v>
      </c>
      <c r="G430">
        <f>VLOOKUP(C430,reference!$A$1:$E$310,5,FALSE)</f>
        <v>5307012</v>
      </c>
      <c r="H430" t="str">
        <f>VLOOKUP(C430,reference!$A$1:$E$310,4,FALSE)</f>
        <v>PANTAR TIMUR</v>
      </c>
      <c r="I430" t="str">
        <f>VLOOKUP($D430,reference!$G$1:$H$25,2,FALSE)</f>
        <v>Hutan lahan kering sekunder / bekas tebangan</v>
      </c>
      <c r="J430" t="str">
        <f>VLOOKUP($E430,reference!$G$1:$H$25,2,FALSE)</f>
        <v>Semak belukar</v>
      </c>
      <c r="K430" t="str">
        <f t="shared" si="6"/>
        <v>Non Irigasi</v>
      </c>
      <c r="L430" t="s">
        <v>328</v>
      </c>
    </row>
    <row r="431" spans="1:12" x14ac:dyDescent="0.25">
      <c r="A431" s="1">
        <v>430</v>
      </c>
      <c r="B431" s="3">
        <v>1</v>
      </c>
      <c r="C431" s="1">
        <v>165</v>
      </c>
      <c r="D431" s="1">
        <v>0</v>
      </c>
      <c r="E431" s="1">
        <v>16</v>
      </c>
      <c r="F431" s="1">
        <v>0</v>
      </c>
      <c r="G431">
        <f>VLOOKUP(C431,reference!$A$1:$E$310,5,FALSE)</f>
        <v>5309074</v>
      </c>
      <c r="H431" t="str">
        <f>VLOOKUP(C431,reference!$A$1:$E$310,4,FALSE)</f>
        <v>ADONARA</v>
      </c>
      <c r="I431" t="str">
        <f>VLOOKUP($D431,reference!$G$1:$H$25,2,FALSE)</f>
        <v>No data</v>
      </c>
      <c r="J431" t="str">
        <f>VLOOKUP($E431,reference!$G$1:$H$25,2,FALSE)</f>
        <v>Pemukiman</v>
      </c>
      <c r="K431" t="str">
        <f t="shared" si="6"/>
        <v>Non Irigasi</v>
      </c>
      <c r="L431" t="s">
        <v>327</v>
      </c>
    </row>
    <row r="432" spans="1:12" x14ac:dyDescent="0.25">
      <c r="A432" s="1">
        <v>431</v>
      </c>
      <c r="B432" s="3">
        <v>9</v>
      </c>
      <c r="C432" s="1">
        <v>123</v>
      </c>
      <c r="D432" s="1">
        <v>0</v>
      </c>
      <c r="E432" s="1">
        <v>13</v>
      </c>
      <c r="F432" s="1">
        <v>0</v>
      </c>
      <c r="G432">
        <f>VLOOKUP(C432,reference!$A$1:$E$310,5,FALSE)</f>
        <v>5307012</v>
      </c>
      <c r="H432" t="str">
        <f>VLOOKUP(C432,reference!$A$1:$E$310,4,FALSE)</f>
        <v>PANTAR TIMUR</v>
      </c>
      <c r="I432" t="str">
        <f>VLOOKUP($D432,reference!$G$1:$H$25,2,FALSE)</f>
        <v>No data</v>
      </c>
      <c r="J432" t="str">
        <f>VLOOKUP($E432,reference!$G$1:$H$25,2,FALSE)</f>
        <v>Pertanian lahan kering  campur semak / kebun campur</v>
      </c>
      <c r="K432" t="str">
        <f t="shared" si="6"/>
        <v>Non Irigasi</v>
      </c>
      <c r="L432" t="s">
        <v>327</v>
      </c>
    </row>
    <row r="433" spans="1:12" x14ac:dyDescent="0.25">
      <c r="A433" s="1">
        <v>432</v>
      </c>
      <c r="B433" s="3">
        <v>265</v>
      </c>
      <c r="C433" s="1">
        <v>130</v>
      </c>
      <c r="D433" s="1">
        <v>11</v>
      </c>
      <c r="E433" s="1">
        <v>9</v>
      </c>
      <c r="F433" s="1">
        <v>0</v>
      </c>
      <c r="G433">
        <f>VLOOKUP(C433,reference!$A$1:$E$310,5,FALSE)</f>
        <v>5307041</v>
      </c>
      <c r="H433" t="str">
        <f>VLOOKUP(C433,reference!$A$1:$E$310,4,FALSE)</f>
        <v>ALOR TIMUR LAUT</v>
      </c>
      <c r="I433" t="str">
        <f>VLOOKUP($D433,reference!$G$1:$H$25,2,FALSE)</f>
        <v>Savanna / Padang rumput</v>
      </c>
      <c r="J433" t="str">
        <f>VLOOKUP($E433,reference!$G$1:$H$25,2,FALSE)</f>
        <v>Semak belukar</v>
      </c>
      <c r="K433" t="str">
        <f t="shared" si="6"/>
        <v>Non Irigasi</v>
      </c>
      <c r="L433" t="s">
        <v>327</v>
      </c>
    </row>
    <row r="434" spans="1:12" x14ac:dyDescent="0.25">
      <c r="A434" s="1">
        <v>433</v>
      </c>
      <c r="B434" s="3">
        <v>641</v>
      </c>
      <c r="C434" s="1">
        <v>153</v>
      </c>
      <c r="D434" s="1">
        <v>2</v>
      </c>
      <c r="E434" s="1">
        <v>9</v>
      </c>
      <c r="F434" s="1">
        <v>0</v>
      </c>
      <c r="G434">
        <f>VLOOKUP(C434,reference!$A$1:$E$310,5,FALSE)</f>
        <v>5309031</v>
      </c>
      <c r="H434" t="str">
        <f>VLOOKUP(C434,reference!$A$1:$E$310,4,FALSE)</f>
        <v>ILE MANDIRI</v>
      </c>
      <c r="I434" t="str">
        <f>VLOOKUP($D434,reference!$G$1:$H$25,2,FALSE)</f>
        <v>Hutan lahan kering sekunder / bekas tebangan</v>
      </c>
      <c r="J434" t="str">
        <f>VLOOKUP($E434,reference!$G$1:$H$25,2,FALSE)</f>
        <v>Semak belukar</v>
      </c>
      <c r="K434" t="str">
        <f t="shared" si="6"/>
        <v>Non Irigasi</v>
      </c>
      <c r="L434" t="s">
        <v>328</v>
      </c>
    </row>
    <row r="435" spans="1:12" x14ac:dyDescent="0.25">
      <c r="A435" s="1">
        <v>434</v>
      </c>
      <c r="B435" s="3">
        <v>3</v>
      </c>
      <c r="C435" s="1">
        <v>142</v>
      </c>
      <c r="D435" s="1">
        <v>0</v>
      </c>
      <c r="E435" s="1">
        <v>16</v>
      </c>
      <c r="F435" s="1">
        <v>0</v>
      </c>
      <c r="G435">
        <f>VLOOKUP(C435,reference!$A$1:$E$310,5,FALSE)</f>
        <v>5308031</v>
      </c>
      <c r="H435" t="str">
        <f>VLOOKUP(C435,reference!$A$1:$E$310,4,FALSE)</f>
        <v>ILE APE TIMUR</v>
      </c>
      <c r="I435" t="str">
        <f>VLOOKUP($D435,reference!$G$1:$H$25,2,FALSE)</f>
        <v>No data</v>
      </c>
      <c r="J435" t="str">
        <f>VLOOKUP($E435,reference!$G$1:$H$25,2,FALSE)</f>
        <v>Pemukiman</v>
      </c>
      <c r="K435" t="str">
        <f t="shared" si="6"/>
        <v>Non Irigasi</v>
      </c>
      <c r="L435" t="s">
        <v>327</v>
      </c>
    </row>
    <row r="436" spans="1:12" x14ac:dyDescent="0.25">
      <c r="A436" s="1">
        <v>435</v>
      </c>
      <c r="B436" s="3">
        <v>103</v>
      </c>
      <c r="C436" s="1">
        <v>142</v>
      </c>
      <c r="D436" s="1">
        <v>16</v>
      </c>
      <c r="E436" s="1">
        <v>16</v>
      </c>
      <c r="F436" s="1">
        <v>0</v>
      </c>
      <c r="G436">
        <f>VLOOKUP(C436,reference!$A$1:$E$310,5,FALSE)</f>
        <v>5308031</v>
      </c>
      <c r="H436" t="str">
        <f>VLOOKUP(C436,reference!$A$1:$E$310,4,FALSE)</f>
        <v>ILE APE TIMUR</v>
      </c>
      <c r="I436" t="str">
        <f>VLOOKUP($D436,reference!$G$1:$H$25,2,FALSE)</f>
        <v>Pemukiman</v>
      </c>
      <c r="J436" t="str">
        <f>VLOOKUP($E436,reference!$G$1:$H$25,2,FALSE)</f>
        <v>Pemukiman</v>
      </c>
      <c r="K436" t="str">
        <f t="shared" si="6"/>
        <v>Non Irigasi</v>
      </c>
      <c r="L436" t="s">
        <v>327</v>
      </c>
    </row>
    <row r="437" spans="1:12" x14ac:dyDescent="0.25">
      <c r="A437" s="1">
        <v>436</v>
      </c>
      <c r="B437" s="3">
        <v>73</v>
      </c>
      <c r="C437" s="1">
        <v>142</v>
      </c>
      <c r="D437" s="1">
        <v>9</v>
      </c>
      <c r="E437" s="1">
        <v>16</v>
      </c>
      <c r="F437" s="1">
        <v>0</v>
      </c>
      <c r="G437">
        <f>VLOOKUP(C437,reference!$A$1:$E$310,5,FALSE)</f>
        <v>5308031</v>
      </c>
      <c r="H437" t="str">
        <f>VLOOKUP(C437,reference!$A$1:$E$310,4,FALSE)</f>
        <v>ILE APE TIMUR</v>
      </c>
      <c r="I437" t="str">
        <f>VLOOKUP($D437,reference!$G$1:$H$25,2,FALSE)</f>
        <v>Semak belukar</v>
      </c>
      <c r="J437" t="str">
        <f>VLOOKUP($E437,reference!$G$1:$H$25,2,FALSE)</f>
        <v>Pemukiman</v>
      </c>
      <c r="K437" t="str">
        <f t="shared" si="6"/>
        <v>Non Irigasi</v>
      </c>
      <c r="L437" t="s">
        <v>327</v>
      </c>
    </row>
    <row r="438" spans="1:12" x14ac:dyDescent="0.25">
      <c r="A438" s="1">
        <v>437</v>
      </c>
      <c r="B438" s="3">
        <v>115</v>
      </c>
      <c r="C438" s="1">
        <v>145</v>
      </c>
      <c r="D438" s="1">
        <v>13</v>
      </c>
      <c r="E438" s="1">
        <v>6</v>
      </c>
      <c r="F438" s="1">
        <v>0</v>
      </c>
      <c r="G438">
        <f>VLOOKUP(C438,reference!$A$1:$E$310,5,FALSE)</f>
        <v>5308060</v>
      </c>
      <c r="H438" t="str">
        <f>VLOOKUP(C438,reference!$A$1:$E$310,4,FALSE)</f>
        <v>OMESURI</v>
      </c>
      <c r="I438" t="str">
        <f>VLOOKUP($D438,reference!$G$1:$H$25,2,FALSE)</f>
        <v>Pertanian lahan kering  campur semak / kebun campur</v>
      </c>
      <c r="J438" t="str">
        <f>VLOOKUP($E438,reference!$G$1:$H$25,2,FALSE)</f>
        <v>Hutan mangrove sekunder</v>
      </c>
      <c r="K438" t="str">
        <f t="shared" si="6"/>
        <v>Non Irigasi</v>
      </c>
      <c r="L438" t="s">
        <v>327</v>
      </c>
    </row>
    <row r="439" spans="1:12" x14ac:dyDescent="0.25">
      <c r="A439" s="1">
        <v>438</v>
      </c>
      <c r="B439" s="3">
        <v>370</v>
      </c>
      <c r="C439" s="1">
        <v>146</v>
      </c>
      <c r="D439" s="1">
        <v>13</v>
      </c>
      <c r="E439" s="1">
        <v>12</v>
      </c>
      <c r="F439" s="1">
        <v>0</v>
      </c>
      <c r="G439">
        <f>VLOOKUP(C439,reference!$A$1:$E$310,5,FALSE)</f>
        <v>5308070</v>
      </c>
      <c r="H439" t="str">
        <f>VLOOKUP(C439,reference!$A$1:$E$310,4,FALSE)</f>
        <v>BUYASARI</v>
      </c>
      <c r="I439" t="str">
        <f>VLOOKUP($D439,reference!$G$1:$H$25,2,FALSE)</f>
        <v>Pertanian lahan kering  campur semak / kebun campur</v>
      </c>
      <c r="J439" t="str">
        <f>VLOOKUP($E439,reference!$G$1:$H$25,2,FALSE)</f>
        <v>Pertanian lahan kering</v>
      </c>
      <c r="K439" t="str">
        <f t="shared" si="6"/>
        <v>Non Irigasi</v>
      </c>
      <c r="L439" t="s">
        <v>327</v>
      </c>
    </row>
    <row r="440" spans="1:12" x14ac:dyDescent="0.25">
      <c r="A440" s="1">
        <v>439</v>
      </c>
      <c r="B440" s="3">
        <v>137</v>
      </c>
      <c r="C440" s="1">
        <v>121</v>
      </c>
      <c r="D440" s="1">
        <v>12</v>
      </c>
      <c r="E440" s="1">
        <v>16</v>
      </c>
      <c r="F440" s="1">
        <v>0</v>
      </c>
      <c r="G440">
        <f>VLOOKUP(C440,reference!$A$1:$E$310,5,FALSE)</f>
        <v>5307010</v>
      </c>
      <c r="H440" t="str">
        <f>VLOOKUP(C440,reference!$A$1:$E$310,4,FALSE)</f>
        <v>PANTAR</v>
      </c>
      <c r="I440" t="str">
        <f>VLOOKUP($D440,reference!$G$1:$H$25,2,FALSE)</f>
        <v>Pertanian lahan kering</v>
      </c>
      <c r="J440" t="str">
        <f>VLOOKUP($E440,reference!$G$1:$H$25,2,FALSE)</f>
        <v>Pemukiman</v>
      </c>
      <c r="K440" t="str">
        <f t="shared" si="6"/>
        <v>Non Irigasi</v>
      </c>
      <c r="L440" t="s">
        <v>327</v>
      </c>
    </row>
    <row r="441" spans="1:12" x14ac:dyDescent="0.25">
      <c r="A441" s="1">
        <v>440</v>
      </c>
      <c r="B441" s="3">
        <v>32</v>
      </c>
      <c r="C441" s="1">
        <v>151</v>
      </c>
      <c r="D441" s="1">
        <v>9</v>
      </c>
      <c r="E441" s="1">
        <v>9</v>
      </c>
      <c r="F441" s="1">
        <v>0</v>
      </c>
      <c r="G441">
        <f>VLOOKUP(C441,reference!$A$1:$E$310,5,FALSE)</f>
        <v>5309021</v>
      </c>
      <c r="H441" t="str">
        <f>VLOOKUP(C441,reference!$A$1:$E$310,4,FALSE)</f>
        <v>LEWO LEMA</v>
      </c>
      <c r="I441" t="str">
        <f>VLOOKUP($D441,reference!$G$1:$H$25,2,FALSE)</f>
        <v>Semak belukar</v>
      </c>
      <c r="J441" t="str">
        <f>VLOOKUP($E441,reference!$G$1:$H$25,2,FALSE)</f>
        <v>Semak belukar</v>
      </c>
      <c r="K441" t="str">
        <f t="shared" si="6"/>
        <v>Non Irigasi</v>
      </c>
      <c r="L441" t="s">
        <v>327</v>
      </c>
    </row>
    <row r="442" spans="1:12" x14ac:dyDescent="0.25">
      <c r="A442" s="1">
        <v>441</v>
      </c>
      <c r="B442" s="3">
        <v>32</v>
      </c>
      <c r="C442" s="1">
        <v>165</v>
      </c>
      <c r="D442" s="1">
        <v>9</v>
      </c>
      <c r="E442" s="1">
        <v>16</v>
      </c>
      <c r="F442" s="1">
        <v>0</v>
      </c>
      <c r="G442">
        <f>VLOOKUP(C442,reference!$A$1:$E$310,5,FALSE)</f>
        <v>5309074</v>
      </c>
      <c r="H442" t="str">
        <f>VLOOKUP(C442,reference!$A$1:$E$310,4,FALSE)</f>
        <v>ADONARA</v>
      </c>
      <c r="I442" t="str">
        <f>VLOOKUP($D442,reference!$G$1:$H$25,2,FALSE)</f>
        <v>Semak belukar</v>
      </c>
      <c r="J442" t="str">
        <f>VLOOKUP($E442,reference!$G$1:$H$25,2,FALSE)</f>
        <v>Pemukiman</v>
      </c>
      <c r="K442" t="str">
        <f t="shared" si="6"/>
        <v>Non Irigasi</v>
      </c>
      <c r="L442" t="s">
        <v>327</v>
      </c>
    </row>
    <row r="443" spans="1:12" x14ac:dyDescent="0.25">
      <c r="A443" s="1">
        <v>442</v>
      </c>
      <c r="B443" s="3">
        <v>12</v>
      </c>
      <c r="C443" s="1">
        <v>165</v>
      </c>
      <c r="D443" s="1">
        <v>20</v>
      </c>
      <c r="E443" s="1">
        <v>9</v>
      </c>
      <c r="F443" s="1">
        <v>0</v>
      </c>
      <c r="G443">
        <f>VLOOKUP(C443,reference!$A$1:$E$310,5,FALSE)</f>
        <v>5309074</v>
      </c>
      <c r="H443" t="str">
        <f>VLOOKUP(C443,reference!$A$1:$E$310,4,FALSE)</f>
        <v>ADONARA</v>
      </c>
      <c r="I443" t="str">
        <f>VLOOKUP($D443,reference!$G$1:$H$25,2,FALSE)</f>
        <v>Tubuh air</v>
      </c>
      <c r="J443" t="str">
        <f>VLOOKUP($E443,reference!$G$1:$H$25,2,FALSE)</f>
        <v>Semak belukar</v>
      </c>
      <c r="K443" t="str">
        <f t="shared" si="6"/>
        <v>Non Irigasi</v>
      </c>
      <c r="L443" t="s">
        <v>327</v>
      </c>
    </row>
    <row r="444" spans="1:12" x14ac:dyDescent="0.25">
      <c r="A444" s="1">
        <v>443</v>
      </c>
      <c r="B444" s="3">
        <v>25</v>
      </c>
      <c r="C444" s="1">
        <v>165</v>
      </c>
      <c r="D444" s="1">
        <v>20</v>
      </c>
      <c r="E444" s="1">
        <v>20</v>
      </c>
      <c r="F444" s="1">
        <v>0</v>
      </c>
      <c r="G444">
        <f>VLOOKUP(C444,reference!$A$1:$E$310,5,FALSE)</f>
        <v>5309074</v>
      </c>
      <c r="H444" t="str">
        <f>VLOOKUP(C444,reference!$A$1:$E$310,4,FALSE)</f>
        <v>ADONARA</v>
      </c>
      <c r="I444" t="str">
        <f>VLOOKUP($D444,reference!$G$1:$H$25,2,FALSE)</f>
        <v>Tubuh air</v>
      </c>
      <c r="J444" t="str">
        <f>VLOOKUP($E444,reference!$G$1:$H$25,2,FALSE)</f>
        <v>Tubuh air</v>
      </c>
      <c r="K444" t="str">
        <f t="shared" si="6"/>
        <v>Non Irigasi</v>
      </c>
      <c r="L444" t="s">
        <v>327</v>
      </c>
    </row>
    <row r="445" spans="1:12" x14ac:dyDescent="0.25">
      <c r="A445" s="1">
        <v>444</v>
      </c>
      <c r="B445" s="3">
        <v>2</v>
      </c>
      <c r="C445" s="1">
        <v>165</v>
      </c>
      <c r="D445" s="1">
        <v>5</v>
      </c>
      <c r="E445" s="1">
        <v>0</v>
      </c>
      <c r="F445" s="1">
        <v>0</v>
      </c>
      <c r="G445">
        <f>VLOOKUP(C445,reference!$A$1:$E$310,5,FALSE)</f>
        <v>5309074</v>
      </c>
      <c r="H445" t="str">
        <f>VLOOKUP(C445,reference!$A$1:$E$310,4,FALSE)</f>
        <v>ADONARA</v>
      </c>
      <c r="I445" t="str">
        <f>VLOOKUP($D445,reference!$G$1:$H$25,2,FALSE)</f>
        <v>Hutan mangrove primer</v>
      </c>
      <c r="J445" t="str">
        <f>VLOOKUP($E445,reference!$G$1:$H$25,2,FALSE)</f>
        <v>No data</v>
      </c>
      <c r="K445" t="str">
        <f t="shared" si="6"/>
        <v>Non Irigasi</v>
      </c>
      <c r="L445" t="s">
        <v>328</v>
      </c>
    </row>
    <row r="446" spans="1:12" x14ac:dyDescent="0.25">
      <c r="A446" s="1">
        <v>445</v>
      </c>
      <c r="B446" s="3">
        <v>39</v>
      </c>
      <c r="C446" s="1">
        <v>165</v>
      </c>
      <c r="D446" s="1">
        <v>5</v>
      </c>
      <c r="E446" s="1">
        <v>5</v>
      </c>
      <c r="F446" s="1">
        <v>0</v>
      </c>
      <c r="G446">
        <f>VLOOKUP(C446,reference!$A$1:$E$310,5,FALSE)</f>
        <v>5309074</v>
      </c>
      <c r="H446" t="str">
        <f>VLOOKUP(C446,reference!$A$1:$E$310,4,FALSE)</f>
        <v>ADONARA</v>
      </c>
      <c r="I446" t="str">
        <f>VLOOKUP($D446,reference!$G$1:$H$25,2,FALSE)</f>
        <v>Hutan mangrove primer</v>
      </c>
      <c r="J446" t="str">
        <f>VLOOKUP($E446,reference!$G$1:$H$25,2,FALSE)</f>
        <v>Hutan mangrove primer</v>
      </c>
      <c r="K446" t="str">
        <f t="shared" si="6"/>
        <v>Non Irigasi</v>
      </c>
      <c r="L446" t="s">
        <v>327</v>
      </c>
    </row>
    <row r="447" spans="1:12" x14ac:dyDescent="0.25">
      <c r="A447" s="1">
        <v>446</v>
      </c>
      <c r="B447" s="3">
        <v>5</v>
      </c>
      <c r="C447" s="1">
        <v>165</v>
      </c>
      <c r="D447" s="1">
        <v>13</v>
      </c>
      <c r="E447" s="1">
        <v>0</v>
      </c>
      <c r="F447" s="1">
        <v>0</v>
      </c>
      <c r="G447">
        <f>VLOOKUP(C447,reference!$A$1:$E$310,5,FALSE)</f>
        <v>5309074</v>
      </c>
      <c r="H447" t="str">
        <f>VLOOKUP(C447,reference!$A$1:$E$310,4,FALSE)</f>
        <v>ADONARA</v>
      </c>
      <c r="I447" t="str">
        <f>VLOOKUP($D447,reference!$G$1:$H$25,2,FALSE)</f>
        <v>Pertanian lahan kering  campur semak / kebun campur</v>
      </c>
      <c r="J447" t="str">
        <f>VLOOKUP($E447,reference!$G$1:$H$25,2,FALSE)</f>
        <v>No data</v>
      </c>
      <c r="K447" t="str">
        <f t="shared" si="6"/>
        <v>Non Irigasi</v>
      </c>
      <c r="L447" t="s">
        <v>327</v>
      </c>
    </row>
    <row r="448" spans="1:12" x14ac:dyDescent="0.25">
      <c r="A448" s="1">
        <v>447</v>
      </c>
      <c r="B448" s="3">
        <v>2557</v>
      </c>
      <c r="C448" s="1">
        <v>165</v>
      </c>
      <c r="D448" s="1">
        <v>13</v>
      </c>
      <c r="E448" s="1">
        <v>12</v>
      </c>
      <c r="F448" s="1">
        <v>0</v>
      </c>
      <c r="G448">
        <f>VLOOKUP(C448,reference!$A$1:$E$310,5,FALSE)</f>
        <v>5309074</v>
      </c>
      <c r="H448" t="str">
        <f>VLOOKUP(C448,reference!$A$1:$E$310,4,FALSE)</f>
        <v>ADONARA</v>
      </c>
      <c r="I448" t="str">
        <f>VLOOKUP($D448,reference!$G$1:$H$25,2,FALSE)</f>
        <v>Pertanian lahan kering  campur semak / kebun campur</v>
      </c>
      <c r="J448" t="str">
        <f>VLOOKUP($E448,reference!$G$1:$H$25,2,FALSE)</f>
        <v>Pertanian lahan kering</v>
      </c>
      <c r="K448" t="str">
        <f t="shared" si="6"/>
        <v>Non Irigasi</v>
      </c>
      <c r="L448" t="s">
        <v>327</v>
      </c>
    </row>
    <row r="449" spans="1:12" x14ac:dyDescent="0.25">
      <c r="A449" s="1">
        <v>448</v>
      </c>
      <c r="B449" s="3">
        <v>1</v>
      </c>
      <c r="C449" s="1">
        <v>165</v>
      </c>
      <c r="D449" s="1">
        <v>16</v>
      </c>
      <c r="E449" s="1">
        <v>9</v>
      </c>
      <c r="F449" s="1">
        <v>0</v>
      </c>
      <c r="G449">
        <f>VLOOKUP(C449,reference!$A$1:$E$310,5,FALSE)</f>
        <v>5309074</v>
      </c>
      <c r="H449" t="str">
        <f>VLOOKUP(C449,reference!$A$1:$E$310,4,FALSE)</f>
        <v>ADONARA</v>
      </c>
      <c r="I449" t="str">
        <f>VLOOKUP($D449,reference!$G$1:$H$25,2,FALSE)</f>
        <v>Pemukiman</v>
      </c>
      <c r="J449" t="str">
        <f>VLOOKUP($E449,reference!$G$1:$H$25,2,FALSE)</f>
        <v>Semak belukar</v>
      </c>
      <c r="K449" t="str">
        <f t="shared" si="6"/>
        <v>Non Irigasi</v>
      </c>
      <c r="L449" t="s">
        <v>327</v>
      </c>
    </row>
    <row r="450" spans="1:12" x14ac:dyDescent="0.25">
      <c r="A450" s="1">
        <v>449</v>
      </c>
      <c r="B450" s="3">
        <v>5</v>
      </c>
      <c r="C450" s="1">
        <v>142</v>
      </c>
      <c r="D450" s="1">
        <v>0</v>
      </c>
      <c r="E450" s="1">
        <v>0</v>
      </c>
      <c r="F450" s="1">
        <v>0</v>
      </c>
      <c r="G450">
        <f>VLOOKUP(C450,reference!$A$1:$E$310,5,FALSE)</f>
        <v>5308031</v>
      </c>
      <c r="H450" t="str">
        <f>VLOOKUP(C450,reference!$A$1:$E$310,4,FALSE)</f>
        <v>ILE APE TIMUR</v>
      </c>
      <c r="I450" t="str">
        <f>VLOOKUP($D450,reference!$G$1:$H$25,2,FALSE)</f>
        <v>No data</v>
      </c>
      <c r="J450" t="str">
        <f>VLOOKUP($E450,reference!$G$1:$H$25,2,FALSE)</f>
        <v>No data</v>
      </c>
      <c r="K450" t="str">
        <f t="shared" si="6"/>
        <v>Non Irigasi</v>
      </c>
      <c r="L450" t="s">
        <v>327</v>
      </c>
    </row>
    <row r="451" spans="1:12" x14ac:dyDescent="0.25">
      <c r="A451" s="1">
        <v>450</v>
      </c>
      <c r="B451" s="3">
        <v>138</v>
      </c>
      <c r="C451" s="1">
        <v>142</v>
      </c>
      <c r="D451" s="1">
        <v>9</v>
      </c>
      <c r="E451" s="1">
        <v>9</v>
      </c>
      <c r="F451" s="1">
        <v>0</v>
      </c>
      <c r="G451">
        <f>VLOOKUP(C451,reference!$A$1:$E$310,5,FALSE)</f>
        <v>5308031</v>
      </c>
      <c r="H451" t="str">
        <f>VLOOKUP(C451,reference!$A$1:$E$310,4,FALSE)</f>
        <v>ILE APE TIMUR</v>
      </c>
      <c r="I451" t="str">
        <f>VLOOKUP($D451,reference!$G$1:$H$25,2,FALSE)</f>
        <v>Semak belukar</v>
      </c>
      <c r="J451" t="str">
        <f>VLOOKUP($E451,reference!$G$1:$H$25,2,FALSE)</f>
        <v>Semak belukar</v>
      </c>
      <c r="K451" t="str">
        <f t="shared" ref="K451:K514" si="7">IF(F451=0,"Non Irigasi","Buffer Irigasi")</f>
        <v>Non Irigasi</v>
      </c>
      <c r="L451" t="s">
        <v>327</v>
      </c>
    </row>
    <row r="452" spans="1:12" x14ac:dyDescent="0.25">
      <c r="A452" s="1">
        <v>451</v>
      </c>
      <c r="B452" s="3">
        <v>450</v>
      </c>
      <c r="C452" s="1">
        <v>145</v>
      </c>
      <c r="D452" s="1">
        <v>12</v>
      </c>
      <c r="E452" s="1">
        <v>2</v>
      </c>
      <c r="F452" s="1">
        <v>0</v>
      </c>
      <c r="G452">
        <f>VLOOKUP(C452,reference!$A$1:$E$310,5,FALSE)</f>
        <v>5308060</v>
      </c>
      <c r="H452" t="str">
        <f>VLOOKUP(C452,reference!$A$1:$E$310,4,FALSE)</f>
        <v>OMESURI</v>
      </c>
      <c r="I452" t="str">
        <f>VLOOKUP($D452,reference!$G$1:$H$25,2,FALSE)</f>
        <v>Pertanian lahan kering</v>
      </c>
      <c r="J452" t="str">
        <f>VLOOKUP($E452,reference!$G$1:$H$25,2,FALSE)</f>
        <v>Hutan lahan kering sekunder / bekas tebangan</v>
      </c>
      <c r="K452" t="str">
        <f t="shared" si="7"/>
        <v>Non Irigasi</v>
      </c>
      <c r="L452" t="s">
        <v>327</v>
      </c>
    </row>
    <row r="453" spans="1:12" x14ac:dyDescent="0.25">
      <c r="A453" s="1">
        <v>452</v>
      </c>
      <c r="B453" s="3">
        <v>19</v>
      </c>
      <c r="C453" s="1">
        <v>151</v>
      </c>
      <c r="D453" s="1">
        <v>9</v>
      </c>
      <c r="E453" s="1">
        <v>12</v>
      </c>
      <c r="F453" s="1">
        <v>0</v>
      </c>
      <c r="G453">
        <f>VLOOKUP(C453,reference!$A$1:$E$310,5,FALSE)</f>
        <v>5309021</v>
      </c>
      <c r="H453" t="str">
        <f>VLOOKUP(C453,reference!$A$1:$E$310,4,FALSE)</f>
        <v>LEWO LEMA</v>
      </c>
      <c r="I453" t="str">
        <f>VLOOKUP($D453,reference!$G$1:$H$25,2,FALSE)</f>
        <v>Semak belukar</v>
      </c>
      <c r="J453" t="str">
        <f>VLOOKUP($E453,reference!$G$1:$H$25,2,FALSE)</f>
        <v>Pertanian lahan kering</v>
      </c>
      <c r="K453" t="str">
        <f t="shared" si="7"/>
        <v>Non Irigasi</v>
      </c>
      <c r="L453" t="s">
        <v>327</v>
      </c>
    </row>
    <row r="454" spans="1:12" x14ac:dyDescent="0.25">
      <c r="A454" s="1">
        <v>453</v>
      </c>
      <c r="B454" s="3">
        <v>189</v>
      </c>
      <c r="C454" s="1">
        <v>153</v>
      </c>
      <c r="D454" s="1">
        <v>2</v>
      </c>
      <c r="E454" s="1">
        <v>12</v>
      </c>
      <c r="F454" s="1">
        <v>0</v>
      </c>
      <c r="G454">
        <f>VLOOKUP(C454,reference!$A$1:$E$310,5,FALSE)</f>
        <v>5309031</v>
      </c>
      <c r="H454" t="str">
        <f>VLOOKUP(C454,reference!$A$1:$E$310,4,FALSE)</f>
        <v>ILE MANDIRI</v>
      </c>
      <c r="I454" t="str">
        <f>VLOOKUP($D454,reference!$G$1:$H$25,2,FALSE)</f>
        <v>Hutan lahan kering sekunder / bekas tebangan</v>
      </c>
      <c r="J454" t="str">
        <f>VLOOKUP($E454,reference!$G$1:$H$25,2,FALSE)</f>
        <v>Pertanian lahan kering</v>
      </c>
      <c r="K454" t="str">
        <f t="shared" si="7"/>
        <v>Non Irigasi</v>
      </c>
      <c r="L454" t="s">
        <v>328</v>
      </c>
    </row>
    <row r="455" spans="1:12" x14ac:dyDescent="0.25">
      <c r="A455" s="1">
        <v>454</v>
      </c>
      <c r="B455" s="3">
        <v>6</v>
      </c>
      <c r="C455" s="1">
        <v>165</v>
      </c>
      <c r="D455" s="1">
        <v>9</v>
      </c>
      <c r="E455" s="1">
        <v>20</v>
      </c>
      <c r="F455" s="1">
        <v>0</v>
      </c>
      <c r="G455">
        <f>VLOOKUP(C455,reference!$A$1:$E$310,5,FALSE)</f>
        <v>5309074</v>
      </c>
      <c r="H455" t="str">
        <f>VLOOKUP(C455,reference!$A$1:$E$310,4,FALSE)</f>
        <v>ADONARA</v>
      </c>
      <c r="I455" t="str">
        <f>VLOOKUP($D455,reference!$G$1:$H$25,2,FALSE)</f>
        <v>Semak belukar</v>
      </c>
      <c r="J455" t="str">
        <f>VLOOKUP($E455,reference!$G$1:$H$25,2,FALSE)</f>
        <v>Tubuh air</v>
      </c>
      <c r="K455" t="str">
        <f t="shared" si="7"/>
        <v>Non Irigasi</v>
      </c>
      <c r="L455" t="s">
        <v>327</v>
      </c>
    </row>
    <row r="456" spans="1:12" x14ac:dyDescent="0.25">
      <c r="A456" s="1">
        <v>455</v>
      </c>
      <c r="B456" s="3">
        <v>2</v>
      </c>
      <c r="C456" s="1">
        <v>165</v>
      </c>
      <c r="D456" s="1">
        <v>0</v>
      </c>
      <c r="E456" s="1">
        <v>5</v>
      </c>
      <c r="F456" s="1">
        <v>0</v>
      </c>
      <c r="G456">
        <f>VLOOKUP(C456,reference!$A$1:$E$310,5,FALSE)</f>
        <v>5309074</v>
      </c>
      <c r="H456" t="str">
        <f>VLOOKUP(C456,reference!$A$1:$E$310,4,FALSE)</f>
        <v>ADONARA</v>
      </c>
      <c r="I456" t="str">
        <f>VLOOKUP($D456,reference!$G$1:$H$25,2,FALSE)</f>
        <v>No data</v>
      </c>
      <c r="J456" t="str">
        <f>VLOOKUP($E456,reference!$G$1:$H$25,2,FALSE)</f>
        <v>Hutan mangrove primer</v>
      </c>
      <c r="K456" t="str">
        <f t="shared" si="7"/>
        <v>Non Irigasi</v>
      </c>
      <c r="L456" t="s">
        <v>327</v>
      </c>
    </row>
    <row r="457" spans="1:12" x14ac:dyDescent="0.25">
      <c r="A457" s="1">
        <v>456</v>
      </c>
      <c r="B457" s="3">
        <v>22</v>
      </c>
      <c r="C457" s="1">
        <v>165</v>
      </c>
      <c r="D457" s="1">
        <v>16</v>
      </c>
      <c r="E457" s="1">
        <v>13</v>
      </c>
      <c r="F457" s="1">
        <v>0</v>
      </c>
      <c r="G457">
        <f>VLOOKUP(C457,reference!$A$1:$E$310,5,FALSE)</f>
        <v>5309074</v>
      </c>
      <c r="H457" t="str">
        <f>VLOOKUP(C457,reference!$A$1:$E$310,4,FALSE)</f>
        <v>ADONARA</v>
      </c>
      <c r="I457" t="str">
        <f>VLOOKUP($D457,reference!$G$1:$H$25,2,FALSE)</f>
        <v>Pemukiman</v>
      </c>
      <c r="J457" t="str">
        <f>VLOOKUP($E457,reference!$G$1:$H$25,2,FALSE)</f>
        <v>Pertanian lahan kering  campur semak / kebun campur</v>
      </c>
      <c r="K457" t="str">
        <f t="shared" si="7"/>
        <v>Non Irigasi</v>
      </c>
      <c r="L457" t="s">
        <v>327</v>
      </c>
    </row>
    <row r="458" spans="1:12" x14ac:dyDescent="0.25">
      <c r="A458" s="1">
        <v>457</v>
      </c>
      <c r="B458" s="3">
        <v>105</v>
      </c>
      <c r="C458" s="1">
        <v>165</v>
      </c>
      <c r="D458" s="1">
        <v>7</v>
      </c>
      <c r="E458" s="1">
        <v>9</v>
      </c>
      <c r="F458" s="1">
        <v>0</v>
      </c>
      <c r="G458">
        <f>VLOOKUP(C458,reference!$A$1:$E$310,5,FALSE)</f>
        <v>5309074</v>
      </c>
      <c r="H458" t="str">
        <f>VLOOKUP(C458,reference!$A$1:$E$310,4,FALSE)</f>
        <v>ADONARA</v>
      </c>
      <c r="I458" t="str">
        <f>VLOOKUP($D458,reference!$G$1:$H$25,2,FALSE)</f>
        <v>Hutan tanaman</v>
      </c>
      <c r="J458" t="str">
        <f>VLOOKUP($E458,reference!$G$1:$H$25,2,FALSE)</f>
        <v>Semak belukar</v>
      </c>
      <c r="K458" t="str">
        <f t="shared" si="7"/>
        <v>Non Irigasi</v>
      </c>
      <c r="L458" t="s">
        <v>327</v>
      </c>
    </row>
    <row r="459" spans="1:12" x14ac:dyDescent="0.25">
      <c r="A459" s="1">
        <v>458</v>
      </c>
      <c r="B459" s="3">
        <v>1</v>
      </c>
      <c r="C459" s="1">
        <v>165</v>
      </c>
      <c r="D459" s="1">
        <v>20</v>
      </c>
      <c r="E459" s="1">
        <v>6</v>
      </c>
      <c r="F459" s="1">
        <v>0</v>
      </c>
      <c r="G459">
        <f>VLOOKUP(C459,reference!$A$1:$E$310,5,FALSE)</f>
        <v>5309074</v>
      </c>
      <c r="H459" t="str">
        <f>VLOOKUP(C459,reference!$A$1:$E$310,4,FALSE)</f>
        <v>ADONARA</v>
      </c>
      <c r="I459" t="str">
        <f>VLOOKUP($D459,reference!$G$1:$H$25,2,FALSE)</f>
        <v>Tubuh air</v>
      </c>
      <c r="J459" t="str">
        <f>VLOOKUP($E459,reference!$G$1:$H$25,2,FALSE)</f>
        <v>Hutan mangrove sekunder</v>
      </c>
      <c r="K459" t="str">
        <f t="shared" si="7"/>
        <v>Non Irigasi</v>
      </c>
      <c r="L459" t="s">
        <v>327</v>
      </c>
    </row>
    <row r="460" spans="1:12" x14ac:dyDescent="0.25">
      <c r="A460" s="1">
        <v>459</v>
      </c>
      <c r="B460" s="3">
        <v>1</v>
      </c>
      <c r="C460" s="1">
        <v>142</v>
      </c>
      <c r="D460" s="1">
        <v>0</v>
      </c>
      <c r="E460" s="1">
        <v>9</v>
      </c>
      <c r="F460" s="1">
        <v>0</v>
      </c>
      <c r="G460">
        <f>VLOOKUP(C460,reference!$A$1:$E$310,5,FALSE)</f>
        <v>5308031</v>
      </c>
      <c r="H460" t="str">
        <f>VLOOKUP(C460,reference!$A$1:$E$310,4,FALSE)</f>
        <v>ILE APE TIMUR</v>
      </c>
      <c r="I460" t="str">
        <f>VLOOKUP($D460,reference!$G$1:$H$25,2,FALSE)</f>
        <v>No data</v>
      </c>
      <c r="J460" t="str">
        <f>VLOOKUP($E460,reference!$G$1:$H$25,2,FALSE)</f>
        <v>Semak belukar</v>
      </c>
      <c r="K460" t="str">
        <f t="shared" si="7"/>
        <v>Non Irigasi</v>
      </c>
      <c r="L460" t="s">
        <v>327</v>
      </c>
    </row>
    <row r="461" spans="1:12" x14ac:dyDescent="0.25">
      <c r="A461" s="1">
        <v>460</v>
      </c>
      <c r="B461" s="3">
        <v>20</v>
      </c>
      <c r="C461" s="1">
        <v>142</v>
      </c>
      <c r="D461" s="1">
        <v>16</v>
      </c>
      <c r="E461" s="1">
        <v>9</v>
      </c>
      <c r="F461" s="1">
        <v>0</v>
      </c>
      <c r="G461">
        <f>VLOOKUP(C461,reference!$A$1:$E$310,5,FALSE)</f>
        <v>5308031</v>
      </c>
      <c r="H461" t="str">
        <f>VLOOKUP(C461,reference!$A$1:$E$310,4,FALSE)</f>
        <v>ILE APE TIMUR</v>
      </c>
      <c r="I461" t="str">
        <f>VLOOKUP($D461,reference!$G$1:$H$25,2,FALSE)</f>
        <v>Pemukiman</v>
      </c>
      <c r="J461" t="str">
        <f>VLOOKUP($E461,reference!$G$1:$H$25,2,FALSE)</f>
        <v>Semak belukar</v>
      </c>
      <c r="K461" t="str">
        <f t="shared" si="7"/>
        <v>Non Irigasi</v>
      </c>
      <c r="L461" t="s">
        <v>327</v>
      </c>
    </row>
    <row r="462" spans="1:12" x14ac:dyDescent="0.25">
      <c r="A462" s="1">
        <v>461</v>
      </c>
      <c r="B462" s="3">
        <v>6</v>
      </c>
      <c r="C462" s="1">
        <v>145</v>
      </c>
      <c r="D462" s="1">
        <v>0</v>
      </c>
      <c r="E462" s="1">
        <v>6</v>
      </c>
      <c r="F462" s="1">
        <v>0</v>
      </c>
      <c r="G462">
        <f>VLOOKUP(C462,reference!$A$1:$E$310,5,FALSE)</f>
        <v>5308060</v>
      </c>
      <c r="H462" t="str">
        <f>VLOOKUP(C462,reference!$A$1:$E$310,4,FALSE)</f>
        <v>OMESURI</v>
      </c>
      <c r="I462" t="str">
        <f>VLOOKUP($D462,reference!$G$1:$H$25,2,FALSE)</f>
        <v>No data</v>
      </c>
      <c r="J462" t="str">
        <f>VLOOKUP($E462,reference!$G$1:$H$25,2,FALSE)</f>
        <v>Hutan mangrove sekunder</v>
      </c>
      <c r="K462" t="str">
        <f t="shared" si="7"/>
        <v>Non Irigasi</v>
      </c>
      <c r="L462" t="s">
        <v>327</v>
      </c>
    </row>
    <row r="463" spans="1:12" x14ac:dyDescent="0.25">
      <c r="A463" s="1">
        <v>462</v>
      </c>
      <c r="B463" s="3">
        <v>20</v>
      </c>
      <c r="C463" s="1">
        <v>146</v>
      </c>
      <c r="D463" s="1">
        <v>11</v>
      </c>
      <c r="E463" s="1">
        <v>11</v>
      </c>
      <c r="F463" s="1">
        <v>0</v>
      </c>
      <c r="G463">
        <f>VLOOKUP(C463,reference!$A$1:$E$310,5,FALSE)</f>
        <v>5308070</v>
      </c>
      <c r="H463" t="str">
        <f>VLOOKUP(C463,reference!$A$1:$E$310,4,FALSE)</f>
        <v>BUYASARI</v>
      </c>
      <c r="I463" t="str">
        <f>VLOOKUP($D463,reference!$G$1:$H$25,2,FALSE)</f>
        <v>Savanna / Padang rumput</v>
      </c>
      <c r="J463" t="str">
        <f>VLOOKUP($E463,reference!$G$1:$H$25,2,FALSE)</f>
        <v>Savanna / Padang rumput</v>
      </c>
      <c r="K463" t="str">
        <f t="shared" si="7"/>
        <v>Non Irigasi</v>
      </c>
      <c r="L463" t="s">
        <v>327</v>
      </c>
    </row>
    <row r="464" spans="1:12" x14ac:dyDescent="0.25">
      <c r="A464" s="1">
        <v>463</v>
      </c>
      <c r="B464" s="3">
        <v>6</v>
      </c>
      <c r="C464" s="1">
        <v>165</v>
      </c>
      <c r="D464" s="1">
        <v>5</v>
      </c>
      <c r="E464" s="1">
        <v>9</v>
      </c>
      <c r="F464" s="1">
        <v>0</v>
      </c>
      <c r="G464">
        <f>VLOOKUP(C464,reference!$A$1:$E$310,5,FALSE)</f>
        <v>5309074</v>
      </c>
      <c r="H464" t="str">
        <f>VLOOKUP(C464,reference!$A$1:$E$310,4,FALSE)</f>
        <v>ADONARA</v>
      </c>
      <c r="I464" t="str">
        <f>VLOOKUP($D464,reference!$G$1:$H$25,2,FALSE)</f>
        <v>Hutan mangrove primer</v>
      </c>
      <c r="J464" t="str">
        <f>VLOOKUP($E464,reference!$G$1:$H$25,2,FALSE)</f>
        <v>Semak belukar</v>
      </c>
      <c r="K464" t="str">
        <f t="shared" si="7"/>
        <v>Non Irigasi</v>
      </c>
      <c r="L464" t="s">
        <v>328</v>
      </c>
    </row>
    <row r="465" spans="1:12" x14ac:dyDescent="0.25">
      <c r="A465" s="1">
        <v>464</v>
      </c>
      <c r="B465" s="3">
        <v>3</v>
      </c>
      <c r="C465" s="1">
        <v>165</v>
      </c>
      <c r="D465" s="1">
        <v>13</v>
      </c>
      <c r="E465" s="1">
        <v>5</v>
      </c>
      <c r="F465" s="1">
        <v>0</v>
      </c>
      <c r="G465">
        <f>VLOOKUP(C465,reference!$A$1:$E$310,5,FALSE)</f>
        <v>5309074</v>
      </c>
      <c r="H465" t="str">
        <f>VLOOKUP(C465,reference!$A$1:$E$310,4,FALSE)</f>
        <v>ADONARA</v>
      </c>
      <c r="I465" t="str">
        <f>VLOOKUP($D465,reference!$G$1:$H$25,2,FALSE)</f>
        <v>Pertanian lahan kering  campur semak / kebun campur</v>
      </c>
      <c r="J465" t="str">
        <f>VLOOKUP($E465,reference!$G$1:$H$25,2,FALSE)</f>
        <v>Hutan mangrove primer</v>
      </c>
      <c r="K465" t="str">
        <f t="shared" si="7"/>
        <v>Non Irigasi</v>
      </c>
      <c r="L465" t="s">
        <v>327</v>
      </c>
    </row>
    <row r="466" spans="1:12" x14ac:dyDescent="0.25">
      <c r="A466" s="1">
        <v>465</v>
      </c>
      <c r="B466" s="3">
        <v>127</v>
      </c>
      <c r="C466" s="1">
        <v>165</v>
      </c>
      <c r="D466" s="1">
        <v>16</v>
      </c>
      <c r="E466" s="1">
        <v>16</v>
      </c>
      <c r="F466" s="1">
        <v>0</v>
      </c>
      <c r="G466">
        <f>VLOOKUP(C466,reference!$A$1:$E$310,5,FALSE)</f>
        <v>5309074</v>
      </c>
      <c r="H466" t="str">
        <f>VLOOKUP(C466,reference!$A$1:$E$310,4,FALSE)</f>
        <v>ADONARA</v>
      </c>
      <c r="I466" t="str">
        <f>VLOOKUP($D466,reference!$G$1:$H$25,2,FALSE)</f>
        <v>Pemukiman</v>
      </c>
      <c r="J466" t="str">
        <f>VLOOKUP($E466,reference!$G$1:$H$25,2,FALSE)</f>
        <v>Pemukiman</v>
      </c>
      <c r="K466" t="str">
        <f t="shared" si="7"/>
        <v>Non Irigasi</v>
      </c>
      <c r="L466" t="s">
        <v>327</v>
      </c>
    </row>
    <row r="467" spans="1:12" x14ac:dyDescent="0.25">
      <c r="A467" s="1">
        <v>466</v>
      </c>
      <c r="B467" s="3">
        <v>154</v>
      </c>
      <c r="C467" s="1">
        <v>142</v>
      </c>
      <c r="D467" s="1">
        <v>9</v>
      </c>
      <c r="E467" s="1">
        <v>2</v>
      </c>
      <c r="F467" s="1">
        <v>0</v>
      </c>
      <c r="G467">
        <f>VLOOKUP(C467,reference!$A$1:$E$310,5,FALSE)</f>
        <v>5308031</v>
      </c>
      <c r="H467" t="str">
        <f>VLOOKUP(C467,reference!$A$1:$E$310,4,FALSE)</f>
        <v>ILE APE TIMUR</v>
      </c>
      <c r="I467" t="str">
        <f>VLOOKUP($D467,reference!$G$1:$H$25,2,FALSE)</f>
        <v>Semak belukar</v>
      </c>
      <c r="J467" t="str">
        <f>VLOOKUP($E467,reference!$G$1:$H$25,2,FALSE)</f>
        <v>Hutan lahan kering sekunder / bekas tebangan</v>
      </c>
      <c r="K467" t="str">
        <f t="shared" si="7"/>
        <v>Non Irigasi</v>
      </c>
      <c r="L467" t="s">
        <v>327</v>
      </c>
    </row>
    <row r="468" spans="1:12" x14ac:dyDescent="0.25">
      <c r="A468" s="1">
        <v>467</v>
      </c>
      <c r="B468" s="3">
        <v>980</v>
      </c>
      <c r="C468" s="1">
        <v>145</v>
      </c>
      <c r="D468" s="1">
        <v>13</v>
      </c>
      <c r="E468" s="1">
        <v>13</v>
      </c>
      <c r="F468" s="1">
        <v>0</v>
      </c>
      <c r="G468">
        <f>VLOOKUP(C468,reference!$A$1:$E$310,5,FALSE)</f>
        <v>5308060</v>
      </c>
      <c r="H468" t="str">
        <f>VLOOKUP(C468,reference!$A$1:$E$310,4,FALSE)</f>
        <v>OMESURI</v>
      </c>
      <c r="I468" t="str">
        <f>VLOOKUP($D468,reference!$G$1:$H$25,2,FALSE)</f>
        <v>Pertanian lahan kering  campur semak / kebun campur</v>
      </c>
      <c r="J468" t="str">
        <f>VLOOKUP($E468,reference!$G$1:$H$25,2,FALSE)</f>
        <v>Pertanian lahan kering  campur semak / kebun campur</v>
      </c>
      <c r="K468" t="str">
        <f t="shared" si="7"/>
        <v>Non Irigasi</v>
      </c>
      <c r="L468" t="s">
        <v>327</v>
      </c>
    </row>
    <row r="469" spans="1:12" x14ac:dyDescent="0.25">
      <c r="A469" s="1">
        <v>468</v>
      </c>
      <c r="B469" s="3">
        <v>1</v>
      </c>
      <c r="C469" s="1">
        <v>145</v>
      </c>
      <c r="D469" s="1">
        <v>0</v>
      </c>
      <c r="E469" s="1">
        <v>13</v>
      </c>
      <c r="F469" s="1">
        <v>0</v>
      </c>
      <c r="G469">
        <f>VLOOKUP(C469,reference!$A$1:$E$310,5,FALSE)</f>
        <v>5308060</v>
      </c>
      <c r="H469" t="str">
        <f>VLOOKUP(C469,reference!$A$1:$E$310,4,FALSE)</f>
        <v>OMESURI</v>
      </c>
      <c r="I469" t="str">
        <f>VLOOKUP($D469,reference!$G$1:$H$25,2,FALSE)</f>
        <v>No data</v>
      </c>
      <c r="J469" t="str">
        <f>VLOOKUP($E469,reference!$G$1:$H$25,2,FALSE)</f>
        <v>Pertanian lahan kering  campur semak / kebun campur</v>
      </c>
      <c r="K469" t="str">
        <f t="shared" si="7"/>
        <v>Non Irigasi</v>
      </c>
      <c r="L469" t="s">
        <v>327</v>
      </c>
    </row>
    <row r="470" spans="1:12" x14ac:dyDescent="0.25">
      <c r="A470" s="1">
        <v>469</v>
      </c>
      <c r="B470" s="3">
        <v>317</v>
      </c>
      <c r="C470" s="1">
        <v>145</v>
      </c>
      <c r="D470" s="1">
        <v>18</v>
      </c>
      <c r="E470" s="1">
        <v>9</v>
      </c>
      <c r="F470" s="1">
        <v>0</v>
      </c>
      <c r="G470">
        <f>VLOOKUP(C470,reference!$A$1:$E$310,5,FALSE)</f>
        <v>5308060</v>
      </c>
      <c r="H470" t="str">
        <f>VLOOKUP(C470,reference!$A$1:$E$310,4,FALSE)</f>
        <v>OMESURI</v>
      </c>
      <c r="I470" t="str">
        <f>VLOOKUP($D470,reference!$G$1:$H$25,2,FALSE)</f>
        <v>Lahan terbuka</v>
      </c>
      <c r="J470" t="str">
        <f>VLOOKUP($E470,reference!$G$1:$H$25,2,FALSE)</f>
        <v>Semak belukar</v>
      </c>
      <c r="K470" t="str">
        <f t="shared" si="7"/>
        <v>Non Irigasi</v>
      </c>
      <c r="L470" t="s">
        <v>327</v>
      </c>
    </row>
    <row r="471" spans="1:12" x14ac:dyDescent="0.25">
      <c r="A471" s="1">
        <v>470</v>
      </c>
      <c r="B471" s="3">
        <v>199</v>
      </c>
      <c r="C471" s="1">
        <v>145</v>
      </c>
      <c r="D471" s="1">
        <v>18</v>
      </c>
      <c r="E471" s="1">
        <v>11</v>
      </c>
      <c r="F471" s="1">
        <v>0</v>
      </c>
      <c r="G471">
        <f>VLOOKUP(C471,reference!$A$1:$E$310,5,FALSE)</f>
        <v>5308060</v>
      </c>
      <c r="H471" t="str">
        <f>VLOOKUP(C471,reference!$A$1:$E$310,4,FALSE)</f>
        <v>OMESURI</v>
      </c>
      <c r="I471" t="str">
        <f>VLOOKUP($D471,reference!$G$1:$H$25,2,FALSE)</f>
        <v>Lahan terbuka</v>
      </c>
      <c r="J471" t="str">
        <f>VLOOKUP($E471,reference!$G$1:$H$25,2,FALSE)</f>
        <v>Savanna / Padang rumput</v>
      </c>
      <c r="K471" t="str">
        <f t="shared" si="7"/>
        <v>Non Irigasi</v>
      </c>
      <c r="L471" t="s">
        <v>327</v>
      </c>
    </row>
    <row r="472" spans="1:12" x14ac:dyDescent="0.25">
      <c r="A472" s="1">
        <v>471</v>
      </c>
      <c r="B472" s="3">
        <v>386</v>
      </c>
      <c r="C472" s="1">
        <v>146</v>
      </c>
      <c r="D472" s="1">
        <v>11</v>
      </c>
      <c r="E472" s="1">
        <v>12</v>
      </c>
      <c r="F472" s="1">
        <v>0</v>
      </c>
      <c r="G472">
        <f>VLOOKUP(C472,reference!$A$1:$E$310,5,FALSE)</f>
        <v>5308070</v>
      </c>
      <c r="H472" t="str">
        <f>VLOOKUP(C472,reference!$A$1:$E$310,4,FALSE)</f>
        <v>BUYASARI</v>
      </c>
      <c r="I472" t="str">
        <f>VLOOKUP($D472,reference!$G$1:$H$25,2,FALSE)</f>
        <v>Savanna / Padang rumput</v>
      </c>
      <c r="J472" t="str">
        <f>VLOOKUP($E472,reference!$G$1:$H$25,2,FALSE)</f>
        <v>Pertanian lahan kering</v>
      </c>
      <c r="K472" t="str">
        <f t="shared" si="7"/>
        <v>Non Irigasi</v>
      </c>
      <c r="L472" t="s">
        <v>327</v>
      </c>
    </row>
    <row r="473" spans="1:12" x14ac:dyDescent="0.25">
      <c r="A473" s="1">
        <v>472</v>
      </c>
      <c r="B473" s="3">
        <v>30</v>
      </c>
      <c r="C473" s="1">
        <v>132</v>
      </c>
      <c r="D473" s="1">
        <v>2</v>
      </c>
      <c r="E473" s="1">
        <v>11</v>
      </c>
      <c r="F473" s="1">
        <v>0</v>
      </c>
      <c r="G473">
        <f>VLOOKUP(C473,reference!$A$1:$E$310,5,FALSE)</f>
        <v>5307050</v>
      </c>
      <c r="H473" t="str">
        <f>VLOOKUP(C473,reference!$A$1:$E$310,4,FALSE)</f>
        <v>TELUK MUTIARA</v>
      </c>
      <c r="I473" t="str">
        <f>VLOOKUP($D473,reference!$G$1:$H$25,2,FALSE)</f>
        <v>Hutan lahan kering sekunder / bekas tebangan</v>
      </c>
      <c r="J473" t="str">
        <f>VLOOKUP($E473,reference!$G$1:$H$25,2,FALSE)</f>
        <v>Savanna / Padang rumput</v>
      </c>
      <c r="K473" t="str">
        <f t="shared" si="7"/>
        <v>Non Irigasi</v>
      </c>
      <c r="L473" t="s">
        <v>328</v>
      </c>
    </row>
    <row r="474" spans="1:12" x14ac:dyDescent="0.25">
      <c r="A474" s="1">
        <v>473</v>
      </c>
      <c r="B474" s="3">
        <v>3</v>
      </c>
      <c r="C474" s="1">
        <v>153</v>
      </c>
      <c r="D474" s="1">
        <v>18</v>
      </c>
      <c r="E474" s="1">
        <v>12</v>
      </c>
      <c r="F474" s="1">
        <v>0</v>
      </c>
      <c r="G474">
        <f>VLOOKUP(C474,reference!$A$1:$E$310,5,FALSE)</f>
        <v>5309031</v>
      </c>
      <c r="H474" t="str">
        <f>VLOOKUP(C474,reference!$A$1:$E$310,4,FALSE)</f>
        <v>ILE MANDIRI</v>
      </c>
      <c r="I474" t="str">
        <f>VLOOKUP($D474,reference!$G$1:$H$25,2,FALSE)</f>
        <v>Lahan terbuka</v>
      </c>
      <c r="J474" t="str">
        <f>VLOOKUP($E474,reference!$G$1:$H$25,2,FALSE)</f>
        <v>Pertanian lahan kering</v>
      </c>
      <c r="K474" t="str">
        <f t="shared" si="7"/>
        <v>Non Irigasi</v>
      </c>
      <c r="L474" t="s">
        <v>327</v>
      </c>
    </row>
    <row r="475" spans="1:12" x14ac:dyDescent="0.25">
      <c r="A475" s="1">
        <v>474</v>
      </c>
      <c r="B475" s="3">
        <v>28</v>
      </c>
      <c r="C475" s="1">
        <v>145</v>
      </c>
      <c r="D475" s="1">
        <v>12</v>
      </c>
      <c r="E475" s="1">
        <v>16</v>
      </c>
      <c r="F475" s="1">
        <v>0</v>
      </c>
      <c r="G475">
        <f>VLOOKUP(C475,reference!$A$1:$E$310,5,FALSE)</f>
        <v>5308060</v>
      </c>
      <c r="H475" t="str">
        <f>VLOOKUP(C475,reference!$A$1:$E$310,4,FALSE)</f>
        <v>OMESURI</v>
      </c>
      <c r="I475" t="str">
        <f>VLOOKUP($D475,reference!$G$1:$H$25,2,FALSE)</f>
        <v>Pertanian lahan kering</v>
      </c>
      <c r="J475" t="str">
        <f>VLOOKUP($E475,reference!$G$1:$H$25,2,FALSE)</f>
        <v>Pemukiman</v>
      </c>
      <c r="K475" t="str">
        <f t="shared" si="7"/>
        <v>Non Irigasi</v>
      </c>
      <c r="L475" t="s">
        <v>327</v>
      </c>
    </row>
    <row r="476" spans="1:12" x14ac:dyDescent="0.25">
      <c r="A476" s="1">
        <v>475</v>
      </c>
      <c r="B476" s="3">
        <v>7</v>
      </c>
      <c r="C476" s="1">
        <v>142</v>
      </c>
      <c r="D476" s="1">
        <v>0</v>
      </c>
      <c r="E476" s="1">
        <v>12</v>
      </c>
      <c r="F476" s="1">
        <v>0</v>
      </c>
      <c r="G476">
        <f>VLOOKUP(C476,reference!$A$1:$E$310,5,FALSE)</f>
        <v>5308031</v>
      </c>
      <c r="H476" t="str">
        <f>VLOOKUP(C476,reference!$A$1:$E$310,4,FALSE)</f>
        <v>ILE APE TIMUR</v>
      </c>
      <c r="I476" t="str">
        <f>VLOOKUP($D476,reference!$G$1:$H$25,2,FALSE)</f>
        <v>No data</v>
      </c>
      <c r="J476" t="str">
        <f>VLOOKUP($E476,reference!$G$1:$H$25,2,FALSE)</f>
        <v>Pertanian lahan kering</v>
      </c>
      <c r="K476" t="str">
        <f t="shared" si="7"/>
        <v>Non Irigasi</v>
      </c>
      <c r="L476" t="s">
        <v>327</v>
      </c>
    </row>
    <row r="477" spans="1:12" x14ac:dyDescent="0.25">
      <c r="A477" s="1">
        <v>476</v>
      </c>
      <c r="B477" s="3">
        <v>940</v>
      </c>
      <c r="C477" s="1">
        <v>145</v>
      </c>
      <c r="D477" s="1">
        <v>9</v>
      </c>
      <c r="E477" s="1">
        <v>9</v>
      </c>
      <c r="F477" s="1">
        <v>0</v>
      </c>
      <c r="G477">
        <f>VLOOKUP(C477,reference!$A$1:$E$310,5,FALSE)</f>
        <v>5308060</v>
      </c>
      <c r="H477" t="str">
        <f>VLOOKUP(C477,reference!$A$1:$E$310,4,FALSE)</f>
        <v>OMESURI</v>
      </c>
      <c r="I477" t="str">
        <f>VLOOKUP($D477,reference!$G$1:$H$25,2,FALSE)</f>
        <v>Semak belukar</v>
      </c>
      <c r="J477" t="str">
        <f>VLOOKUP($E477,reference!$G$1:$H$25,2,FALSE)</f>
        <v>Semak belukar</v>
      </c>
      <c r="K477" t="str">
        <f t="shared" si="7"/>
        <v>Non Irigasi</v>
      </c>
      <c r="L477" t="s">
        <v>327</v>
      </c>
    </row>
    <row r="478" spans="1:12" x14ac:dyDescent="0.25">
      <c r="A478" s="1">
        <v>477</v>
      </c>
      <c r="B478" s="3">
        <v>74</v>
      </c>
      <c r="C478" s="1">
        <v>121</v>
      </c>
      <c r="D478" s="1">
        <v>16</v>
      </c>
      <c r="E478" s="1">
        <v>16</v>
      </c>
      <c r="F478" s="1">
        <v>0</v>
      </c>
      <c r="G478">
        <f>VLOOKUP(C478,reference!$A$1:$E$310,5,FALSE)</f>
        <v>5307010</v>
      </c>
      <c r="H478" t="str">
        <f>VLOOKUP(C478,reference!$A$1:$E$310,4,FALSE)</f>
        <v>PANTAR</v>
      </c>
      <c r="I478" t="str">
        <f>VLOOKUP($D478,reference!$G$1:$H$25,2,FALSE)</f>
        <v>Pemukiman</v>
      </c>
      <c r="J478" t="str">
        <f>VLOOKUP($E478,reference!$G$1:$H$25,2,FALSE)</f>
        <v>Pemukiman</v>
      </c>
      <c r="K478" t="str">
        <f t="shared" si="7"/>
        <v>Non Irigasi</v>
      </c>
      <c r="L478" t="s">
        <v>327</v>
      </c>
    </row>
    <row r="479" spans="1:12" x14ac:dyDescent="0.25">
      <c r="A479" s="1">
        <v>478</v>
      </c>
      <c r="B479" s="3">
        <v>11</v>
      </c>
      <c r="C479" s="1">
        <v>123</v>
      </c>
      <c r="D479" s="1">
        <v>0</v>
      </c>
      <c r="E479" s="1">
        <v>16</v>
      </c>
      <c r="F479" s="1">
        <v>0</v>
      </c>
      <c r="G479">
        <f>VLOOKUP(C479,reference!$A$1:$E$310,5,FALSE)</f>
        <v>5307012</v>
      </c>
      <c r="H479" t="str">
        <f>VLOOKUP(C479,reference!$A$1:$E$310,4,FALSE)</f>
        <v>PANTAR TIMUR</v>
      </c>
      <c r="I479" t="str">
        <f>VLOOKUP($D479,reference!$G$1:$H$25,2,FALSE)</f>
        <v>No data</v>
      </c>
      <c r="J479" t="str">
        <f>VLOOKUP($E479,reference!$G$1:$H$25,2,FALSE)</f>
        <v>Pemukiman</v>
      </c>
      <c r="K479" t="str">
        <f t="shared" si="7"/>
        <v>Non Irigasi</v>
      </c>
      <c r="L479" t="s">
        <v>327</v>
      </c>
    </row>
    <row r="480" spans="1:12" x14ac:dyDescent="0.25">
      <c r="A480" s="1">
        <v>479</v>
      </c>
      <c r="B480" s="3">
        <v>17</v>
      </c>
      <c r="C480" s="1">
        <v>163</v>
      </c>
      <c r="D480" s="1">
        <v>0</v>
      </c>
      <c r="E480" s="1">
        <v>0</v>
      </c>
      <c r="F480" s="1">
        <v>0</v>
      </c>
      <c r="G480">
        <f>VLOOKUP(C480,reference!$A$1:$E$310,5,FALSE)</f>
        <v>5309072</v>
      </c>
      <c r="H480" t="str">
        <f>VLOOKUP(C480,reference!$A$1:$E$310,4,FALSE)</f>
        <v>WITIHAMA</v>
      </c>
      <c r="I480" t="str">
        <f>VLOOKUP($D480,reference!$G$1:$H$25,2,FALSE)</f>
        <v>No data</v>
      </c>
      <c r="J480" t="str">
        <f>VLOOKUP($E480,reference!$G$1:$H$25,2,FALSE)</f>
        <v>No data</v>
      </c>
      <c r="K480" t="str">
        <f t="shared" si="7"/>
        <v>Non Irigasi</v>
      </c>
      <c r="L480" t="s">
        <v>327</v>
      </c>
    </row>
    <row r="481" spans="1:12" x14ac:dyDescent="0.25">
      <c r="A481" s="1">
        <v>480</v>
      </c>
      <c r="B481" s="3">
        <v>5</v>
      </c>
      <c r="C481" s="1">
        <v>142</v>
      </c>
      <c r="D481" s="1">
        <v>16</v>
      </c>
      <c r="E481" s="1">
        <v>0</v>
      </c>
      <c r="F481" s="1">
        <v>0</v>
      </c>
      <c r="G481">
        <f>VLOOKUP(C481,reference!$A$1:$E$310,5,FALSE)</f>
        <v>5308031</v>
      </c>
      <c r="H481" t="str">
        <f>VLOOKUP(C481,reference!$A$1:$E$310,4,FALSE)</f>
        <v>ILE APE TIMUR</v>
      </c>
      <c r="I481" t="str">
        <f>VLOOKUP($D481,reference!$G$1:$H$25,2,FALSE)</f>
        <v>Pemukiman</v>
      </c>
      <c r="J481" t="str">
        <f>VLOOKUP($E481,reference!$G$1:$H$25,2,FALSE)</f>
        <v>No data</v>
      </c>
      <c r="K481" t="str">
        <f t="shared" si="7"/>
        <v>Non Irigasi</v>
      </c>
      <c r="L481" t="s">
        <v>327</v>
      </c>
    </row>
    <row r="482" spans="1:12" x14ac:dyDescent="0.25">
      <c r="A482" s="1">
        <v>481</v>
      </c>
      <c r="B482" s="3">
        <v>31</v>
      </c>
      <c r="C482" s="1">
        <v>145</v>
      </c>
      <c r="D482" s="1">
        <v>18</v>
      </c>
      <c r="E482" s="1">
        <v>2</v>
      </c>
      <c r="F482" s="1">
        <v>0</v>
      </c>
      <c r="G482">
        <f>VLOOKUP(C482,reference!$A$1:$E$310,5,FALSE)</f>
        <v>5308060</v>
      </c>
      <c r="H482" t="str">
        <f>VLOOKUP(C482,reference!$A$1:$E$310,4,FALSE)</f>
        <v>OMESURI</v>
      </c>
      <c r="I482" t="str">
        <f>VLOOKUP($D482,reference!$G$1:$H$25,2,FALSE)</f>
        <v>Lahan terbuka</v>
      </c>
      <c r="J482" t="str">
        <f>VLOOKUP($E482,reference!$G$1:$H$25,2,FALSE)</f>
        <v>Hutan lahan kering sekunder / bekas tebangan</v>
      </c>
      <c r="K482" t="str">
        <f t="shared" si="7"/>
        <v>Non Irigasi</v>
      </c>
      <c r="L482" t="s">
        <v>327</v>
      </c>
    </row>
    <row r="483" spans="1:12" x14ac:dyDescent="0.25">
      <c r="A483" s="1">
        <v>482</v>
      </c>
      <c r="B483" s="3">
        <v>4</v>
      </c>
      <c r="C483" s="1">
        <v>121</v>
      </c>
      <c r="D483" s="1">
        <v>16</v>
      </c>
      <c r="E483" s="1">
        <v>12</v>
      </c>
      <c r="F483" s="1">
        <v>0</v>
      </c>
      <c r="G483">
        <f>VLOOKUP(C483,reference!$A$1:$E$310,5,FALSE)</f>
        <v>5307010</v>
      </c>
      <c r="H483" t="str">
        <f>VLOOKUP(C483,reference!$A$1:$E$310,4,FALSE)</f>
        <v>PANTAR</v>
      </c>
      <c r="I483" t="str">
        <f>VLOOKUP($D483,reference!$G$1:$H$25,2,FALSE)</f>
        <v>Pemukiman</v>
      </c>
      <c r="J483" t="str">
        <f>VLOOKUP($E483,reference!$G$1:$H$25,2,FALSE)</f>
        <v>Pertanian lahan kering</v>
      </c>
      <c r="K483" t="str">
        <f t="shared" si="7"/>
        <v>Non Irigasi</v>
      </c>
      <c r="L483" t="s">
        <v>327</v>
      </c>
    </row>
    <row r="484" spans="1:12" x14ac:dyDescent="0.25">
      <c r="A484" s="1">
        <v>483</v>
      </c>
      <c r="B484" s="3">
        <v>61</v>
      </c>
      <c r="C484" s="1">
        <v>123</v>
      </c>
      <c r="D484" s="1">
        <v>2</v>
      </c>
      <c r="E484" s="1">
        <v>16</v>
      </c>
      <c r="F484" s="1">
        <v>0</v>
      </c>
      <c r="G484">
        <f>VLOOKUP(C484,reference!$A$1:$E$310,5,FALSE)</f>
        <v>5307012</v>
      </c>
      <c r="H484" t="str">
        <f>VLOOKUP(C484,reference!$A$1:$E$310,4,FALSE)</f>
        <v>PANTAR TIMUR</v>
      </c>
      <c r="I484" t="str">
        <f>VLOOKUP($D484,reference!$G$1:$H$25,2,FALSE)</f>
        <v>Hutan lahan kering sekunder / bekas tebangan</v>
      </c>
      <c r="J484" t="str">
        <f>VLOOKUP($E484,reference!$G$1:$H$25,2,FALSE)</f>
        <v>Pemukiman</v>
      </c>
      <c r="K484" t="str">
        <f t="shared" si="7"/>
        <v>Non Irigasi</v>
      </c>
      <c r="L484" t="s">
        <v>328</v>
      </c>
    </row>
    <row r="485" spans="1:12" x14ac:dyDescent="0.25">
      <c r="A485" s="1">
        <v>484</v>
      </c>
      <c r="B485" s="3">
        <v>12</v>
      </c>
      <c r="C485" s="1">
        <v>132</v>
      </c>
      <c r="D485" s="1">
        <v>13</v>
      </c>
      <c r="E485" s="1">
        <v>23</v>
      </c>
      <c r="F485" s="1">
        <v>0</v>
      </c>
      <c r="G485">
        <f>VLOOKUP(C485,reference!$A$1:$E$310,5,FALSE)</f>
        <v>5307050</v>
      </c>
      <c r="H485" t="str">
        <f>VLOOKUP(C485,reference!$A$1:$E$310,4,FALSE)</f>
        <v>TELUK MUTIARA</v>
      </c>
      <c r="I485" t="str">
        <f>VLOOKUP($D485,reference!$G$1:$H$25,2,FALSE)</f>
        <v>Pertanian lahan kering  campur semak / kebun campur</v>
      </c>
      <c r="J485" t="str">
        <f>VLOOKUP($E485,reference!$G$1:$H$25,2,FALSE)</f>
        <v>Bandara</v>
      </c>
      <c r="K485" t="str">
        <f t="shared" si="7"/>
        <v>Non Irigasi</v>
      </c>
      <c r="L485" t="s">
        <v>327</v>
      </c>
    </row>
    <row r="486" spans="1:12" x14ac:dyDescent="0.25">
      <c r="A486" s="1">
        <v>485</v>
      </c>
      <c r="B486" s="3">
        <v>10</v>
      </c>
      <c r="C486" s="1">
        <v>137</v>
      </c>
      <c r="D486" s="1">
        <v>9</v>
      </c>
      <c r="E486" s="1">
        <v>11</v>
      </c>
      <c r="F486" s="1">
        <v>0</v>
      </c>
      <c r="G486">
        <f>VLOOKUP(C486,reference!$A$1:$E$310,5,FALSE)</f>
        <v>5307063</v>
      </c>
      <c r="H486" t="str">
        <f>VLOOKUP(C486,reference!$A$1:$E$310,4,FALSE)</f>
        <v>LEMBUR</v>
      </c>
      <c r="I486" t="str">
        <f>VLOOKUP($D486,reference!$G$1:$H$25,2,FALSE)</f>
        <v>Semak belukar</v>
      </c>
      <c r="J486" t="str">
        <f>VLOOKUP($E486,reference!$G$1:$H$25,2,FALSE)</f>
        <v>Savanna / Padang rumput</v>
      </c>
      <c r="K486" t="str">
        <f t="shared" si="7"/>
        <v>Non Irigasi</v>
      </c>
      <c r="L486" t="s">
        <v>327</v>
      </c>
    </row>
    <row r="487" spans="1:12" x14ac:dyDescent="0.25">
      <c r="A487" s="1">
        <v>486</v>
      </c>
      <c r="B487" s="3">
        <v>15</v>
      </c>
      <c r="C487" s="1">
        <v>153</v>
      </c>
      <c r="D487" s="1">
        <v>2</v>
      </c>
      <c r="E487" s="1">
        <v>11</v>
      </c>
      <c r="F487" s="1">
        <v>0</v>
      </c>
      <c r="G487">
        <f>VLOOKUP(C487,reference!$A$1:$E$310,5,FALSE)</f>
        <v>5309031</v>
      </c>
      <c r="H487" t="str">
        <f>VLOOKUP(C487,reference!$A$1:$E$310,4,FALSE)</f>
        <v>ILE MANDIRI</v>
      </c>
      <c r="I487" t="str">
        <f>VLOOKUP($D487,reference!$G$1:$H$25,2,FALSE)</f>
        <v>Hutan lahan kering sekunder / bekas tebangan</v>
      </c>
      <c r="J487" t="str">
        <f>VLOOKUP($E487,reference!$G$1:$H$25,2,FALSE)</f>
        <v>Savanna / Padang rumput</v>
      </c>
      <c r="K487" t="str">
        <f t="shared" si="7"/>
        <v>Non Irigasi</v>
      </c>
      <c r="L487" t="s">
        <v>328</v>
      </c>
    </row>
    <row r="488" spans="1:12" x14ac:dyDescent="0.25">
      <c r="A488" s="1">
        <v>487</v>
      </c>
      <c r="B488" s="3">
        <v>42</v>
      </c>
      <c r="C488" s="1">
        <v>158</v>
      </c>
      <c r="D488" s="1">
        <v>0</v>
      </c>
      <c r="E488" s="1">
        <v>0</v>
      </c>
      <c r="F488" s="1">
        <v>0</v>
      </c>
      <c r="G488">
        <f>VLOOKUP(C488,reference!$A$1:$E$310,5,FALSE)</f>
        <v>5309060</v>
      </c>
      <c r="H488" t="str">
        <f>VLOOKUP(C488,reference!$A$1:$E$310,4,FALSE)</f>
        <v>ADONARA BARAT</v>
      </c>
      <c r="I488" t="str">
        <f>VLOOKUP($D488,reference!$G$1:$H$25,2,FALSE)</f>
        <v>No data</v>
      </c>
      <c r="J488" t="str">
        <f>VLOOKUP($E488,reference!$G$1:$H$25,2,FALSE)</f>
        <v>No data</v>
      </c>
      <c r="K488" t="str">
        <f t="shared" si="7"/>
        <v>Non Irigasi</v>
      </c>
      <c r="L488" t="s">
        <v>327</v>
      </c>
    </row>
    <row r="489" spans="1:12" x14ac:dyDescent="0.25">
      <c r="A489" s="1">
        <v>488</v>
      </c>
      <c r="B489" s="3">
        <v>155</v>
      </c>
      <c r="C489" s="1">
        <v>163</v>
      </c>
      <c r="D489" s="1">
        <v>5</v>
      </c>
      <c r="E489" s="1">
        <v>5</v>
      </c>
      <c r="F489" s="1">
        <v>0</v>
      </c>
      <c r="G489">
        <f>VLOOKUP(C489,reference!$A$1:$E$310,5,FALSE)</f>
        <v>5309072</v>
      </c>
      <c r="H489" t="str">
        <f>VLOOKUP(C489,reference!$A$1:$E$310,4,FALSE)</f>
        <v>WITIHAMA</v>
      </c>
      <c r="I489" t="str">
        <f>VLOOKUP($D489,reference!$G$1:$H$25,2,FALSE)</f>
        <v>Hutan mangrove primer</v>
      </c>
      <c r="J489" t="str">
        <f>VLOOKUP($E489,reference!$G$1:$H$25,2,FALSE)</f>
        <v>Hutan mangrove primer</v>
      </c>
      <c r="K489" t="str">
        <f t="shared" si="7"/>
        <v>Non Irigasi</v>
      </c>
      <c r="L489" t="s">
        <v>327</v>
      </c>
    </row>
    <row r="490" spans="1:12" x14ac:dyDescent="0.25">
      <c r="A490" s="1">
        <v>489</v>
      </c>
      <c r="B490" s="3">
        <v>5</v>
      </c>
      <c r="C490" s="1">
        <v>141</v>
      </c>
      <c r="D490" s="1">
        <v>16</v>
      </c>
      <c r="E490" s="1">
        <v>0</v>
      </c>
      <c r="F490" s="1">
        <v>0</v>
      </c>
      <c r="G490">
        <f>VLOOKUP(C490,reference!$A$1:$E$310,5,FALSE)</f>
        <v>5308030</v>
      </c>
      <c r="H490" t="str">
        <f>VLOOKUP(C490,reference!$A$1:$E$310,4,FALSE)</f>
        <v>ILE APE</v>
      </c>
      <c r="I490" t="str">
        <f>VLOOKUP($D490,reference!$G$1:$H$25,2,FALSE)</f>
        <v>Pemukiman</v>
      </c>
      <c r="J490" t="str">
        <f>VLOOKUP($E490,reference!$G$1:$H$25,2,FALSE)</f>
        <v>No data</v>
      </c>
      <c r="K490" t="str">
        <f t="shared" si="7"/>
        <v>Non Irigasi</v>
      </c>
      <c r="L490" t="s">
        <v>327</v>
      </c>
    </row>
    <row r="491" spans="1:12" x14ac:dyDescent="0.25">
      <c r="A491" s="1">
        <v>490</v>
      </c>
      <c r="B491" s="3">
        <v>226</v>
      </c>
      <c r="C491" s="1">
        <v>141</v>
      </c>
      <c r="D491" s="1">
        <v>16</v>
      </c>
      <c r="E491" s="1">
        <v>16</v>
      </c>
      <c r="F491" s="1">
        <v>0</v>
      </c>
      <c r="G491">
        <f>VLOOKUP(C491,reference!$A$1:$E$310,5,FALSE)</f>
        <v>5308030</v>
      </c>
      <c r="H491" t="str">
        <f>VLOOKUP(C491,reference!$A$1:$E$310,4,FALSE)</f>
        <v>ILE APE</v>
      </c>
      <c r="I491" t="str">
        <f>VLOOKUP($D491,reference!$G$1:$H$25,2,FALSE)</f>
        <v>Pemukiman</v>
      </c>
      <c r="J491" t="str">
        <f>VLOOKUP($E491,reference!$G$1:$H$25,2,FALSE)</f>
        <v>Pemukiman</v>
      </c>
      <c r="K491" t="str">
        <f t="shared" si="7"/>
        <v>Non Irigasi</v>
      </c>
      <c r="L491" t="s">
        <v>327</v>
      </c>
    </row>
    <row r="492" spans="1:12" x14ac:dyDescent="0.25">
      <c r="A492" s="1">
        <v>491</v>
      </c>
      <c r="B492" s="3">
        <v>275</v>
      </c>
      <c r="C492" s="1">
        <v>145</v>
      </c>
      <c r="D492" s="1">
        <v>12</v>
      </c>
      <c r="E492" s="1">
        <v>13</v>
      </c>
      <c r="F492" s="1">
        <v>0</v>
      </c>
      <c r="G492">
        <f>VLOOKUP(C492,reference!$A$1:$E$310,5,FALSE)</f>
        <v>5308060</v>
      </c>
      <c r="H492" t="str">
        <f>VLOOKUP(C492,reference!$A$1:$E$310,4,FALSE)</f>
        <v>OMESURI</v>
      </c>
      <c r="I492" t="str">
        <f>VLOOKUP($D492,reference!$G$1:$H$25,2,FALSE)</f>
        <v>Pertanian lahan kering</v>
      </c>
      <c r="J492" t="str">
        <f>VLOOKUP($E492,reference!$G$1:$H$25,2,FALSE)</f>
        <v>Pertanian lahan kering  campur semak / kebun campur</v>
      </c>
      <c r="K492" t="str">
        <f t="shared" si="7"/>
        <v>Non Irigasi</v>
      </c>
      <c r="L492" t="s">
        <v>327</v>
      </c>
    </row>
    <row r="493" spans="1:12" x14ac:dyDescent="0.25">
      <c r="A493" s="1">
        <v>492</v>
      </c>
      <c r="B493" s="3">
        <v>39</v>
      </c>
      <c r="C493" s="1">
        <v>121</v>
      </c>
      <c r="D493" s="1">
        <v>16</v>
      </c>
      <c r="E493" s="1">
        <v>9</v>
      </c>
      <c r="F493" s="1">
        <v>0</v>
      </c>
      <c r="G493">
        <f>VLOOKUP(C493,reference!$A$1:$E$310,5,FALSE)</f>
        <v>5307010</v>
      </c>
      <c r="H493" t="str">
        <f>VLOOKUP(C493,reference!$A$1:$E$310,4,FALSE)</f>
        <v>PANTAR</v>
      </c>
      <c r="I493" t="str">
        <f>VLOOKUP($D493,reference!$G$1:$H$25,2,FALSE)</f>
        <v>Pemukiman</v>
      </c>
      <c r="J493" t="str">
        <f>VLOOKUP($E493,reference!$G$1:$H$25,2,FALSE)</f>
        <v>Semak belukar</v>
      </c>
      <c r="K493" t="str">
        <f t="shared" si="7"/>
        <v>Non Irigasi</v>
      </c>
      <c r="L493" t="s">
        <v>327</v>
      </c>
    </row>
    <row r="494" spans="1:12" x14ac:dyDescent="0.25">
      <c r="A494" s="1">
        <v>493</v>
      </c>
      <c r="B494" s="3">
        <v>285</v>
      </c>
      <c r="C494" s="1">
        <v>126</v>
      </c>
      <c r="D494" s="1">
        <v>0</v>
      </c>
      <c r="E494" s="1">
        <v>0</v>
      </c>
      <c r="F494" s="1">
        <v>0</v>
      </c>
      <c r="G494">
        <f>VLOOKUP(C494,reference!$A$1:$E$310,5,FALSE)</f>
        <v>5307020</v>
      </c>
      <c r="H494" t="str">
        <f>VLOOKUP(C494,reference!$A$1:$E$310,4,FALSE)</f>
        <v>ALOR BARAT DAYA</v>
      </c>
      <c r="I494" t="str">
        <f>VLOOKUP($D494,reference!$G$1:$H$25,2,FALSE)</f>
        <v>No data</v>
      </c>
      <c r="J494" t="str">
        <f>VLOOKUP($E494,reference!$G$1:$H$25,2,FALSE)</f>
        <v>No data</v>
      </c>
      <c r="K494" t="str">
        <f t="shared" si="7"/>
        <v>Non Irigasi</v>
      </c>
      <c r="L494" t="s">
        <v>327</v>
      </c>
    </row>
    <row r="495" spans="1:12" x14ac:dyDescent="0.25">
      <c r="A495" s="1">
        <v>494</v>
      </c>
      <c r="B495" s="3">
        <v>1</v>
      </c>
      <c r="C495" s="1">
        <v>132</v>
      </c>
      <c r="D495" s="1">
        <v>0</v>
      </c>
      <c r="E495" s="1">
        <v>20</v>
      </c>
      <c r="F495" s="1">
        <v>0</v>
      </c>
      <c r="G495">
        <f>VLOOKUP(C495,reference!$A$1:$E$310,5,FALSE)</f>
        <v>5307050</v>
      </c>
      <c r="H495" t="str">
        <f>VLOOKUP(C495,reference!$A$1:$E$310,4,FALSE)</f>
        <v>TELUK MUTIARA</v>
      </c>
      <c r="I495" t="str">
        <f>VLOOKUP($D495,reference!$G$1:$H$25,2,FALSE)</f>
        <v>No data</v>
      </c>
      <c r="J495" t="str">
        <f>VLOOKUP($E495,reference!$G$1:$H$25,2,FALSE)</f>
        <v>Tubuh air</v>
      </c>
      <c r="K495" t="str">
        <f t="shared" si="7"/>
        <v>Non Irigasi</v>
      </c>
      <c r="L495" t="s">
        <v>327</v>
      </c>
    </row>
    <row r="496" spans="1:12" x14ac:dyDescent="0.25">
      <c r="A496" s="1">
        <v>495</v>
      </c>
      <c r="B496" s="3">
        <v>10</v>
      </c>
      <c r="C496" s="1">
        <v>153</v>
      </c>
      <c r="D496" s="1">
        <v>18</v>
      </c>
      <c r="E496" s="1">
        <v>2</v>
      </c>
      <c r="F496" s="1">
        <v>0</v>
      </c>
      <c r="G496">
        <f>VLOOKUP(C496,reference!$A$1:$E$310,5,FALSE)</f>
        <v>5309031</v>
      </c>
      <c r="H496" t="str">
        <f>VLOOKUP(C496,reference!$A$1:$E$310,4,FALSE)</f>
        <v>ILE MANDIRI</v>
      </c>
      <c r="I496" t="str">
        <f>VLOOKUP($D496,reference!$G$1:$H$25,2,FALSE)</f>
        <v>Lahan terbuka</v>
      </c>
      <c r="J496" t="str">
        <f>VLOOKUP($E496,reference!$G$1:$H$25,2,FALSE)</f>
        <v>Hutan lahan kering sekunder / bekas tebangan</v>
      </c>
      <c r="K496" t="str">
        <f t="shared" si="7"/>
        <v>Non Irigasi</v>
      </c>
      <c r="L496" t="s">
        <v>327</v>
      </c>
    </row>
    <row r="497" spans="1:12" x14ac:dyDescent="0.25">
      <c r="A497" s="1">
        <v>496</v>
      </c>
      <c r="B497" s="3">
        <v>164</v>
      </c>
      <c r="C497" s="1">
        <v>158</v>
      </c>
      <c r="D497" s="1">
        <v>9</v>
      </c>
      <c r="E497" s="1">
        <v>9</v>
      </c>
      <c r="F497" s="1">
        <v>0</v>
      </c>
      <c r="G497">
        <f>VLOOKUP(C497,reference!$A$1:$E$310,5,FALSE)</f>
        <v>5309060</v>
      </c>
      <c r="H497" t="str">
        <f>VLOOKUP(C497,reference!$A$1:$E$310,4,FALSE)</f>
        <v>ADONARA BARAT</v>
      </c>
      <c r="I497" t="str">
        <f>VLOOKUP($D497,reference!$G$1:$H$25,2,FALSE)</f>
        <v>Semak belukar</v>
      </c>
      <c r="J497" t="str">
        <f>VLOOKUP($E497,reference!$G$1:$H$25,2,FALSE)</f>
        <v>Semak belukar</v>
      </c>
      <c r="K497" t="str">
        <f t="shared" si="7"/>
        <v>Non Irigasi</v>
      </c>
      <c r="L497" t="s">
        <v>327</v>
      </c>
    </row>
    <row r="498" spans="1:12" x14ac:dyDescent="0.25">
      <c r="A498" s="1">
        <v>497</v>
      </c>
      <c r="B498" s="3">
        <v>1</v>
      </c>
      <c r="C498" s="1">
        <v>165</v>
      </c>
      <c r="D498" s="1">
        <v>18</v>
      </c>
      <c r="E498" s="1">
        <v>9</v>
      </c>
      <c r="F498" s="1">
        <v>0</v>
      </c>
      <c r="G498">
        <f>VLOOKUP(C498,reference!$A$1:$E$310,5,FALSE)</f>
        <v>5309074</v>
      </c>
      <c r="H498" t="str">
        <f>VLOOKUP(C498,reference!$A$1:$E$310,4,FALSE)</f>
        <v>ADONARA</v>
      </c>
      <c r="I498" t="str">
        <f>VLOOKUP($D498,reference!$G$1:$H$25,2,FALSE)</f>
        <v>Lahan terbuka</v>
      </c>
      <c r="J498" t="str">
        <f>VLOOKUP($E498,reference!$G$1:$H$25,2,FALSE)</f>
        <v>Semak belukar</v>
      </c>
      <c r="K498" t="str">
        <f t="shared" si="7"/>
        <v>Non Irigasi</v>
      </c>
      <c r="L498" t="s">
        <v>327</v>
      </c>
    </row>
    <row r="499" spans="1:12" x14ac:dyDescent="0.25">
      <c r="A499" s="1">
        <v>498</v>
      </c>
      <c r="B499" s="3">
        <v>35</v>
      </c>
      <c r="C499" s="1">
        <v>163</v>
      </c>
      <c r="D499" s="1">
        <v>18</v>
      </c>
      <c r="E499" s="1">
        <v>5</v>
      </c>
      <c r="F499" s="1">
        <v>0</v>
      </c>
      <c r="G499">
        <f>VLOOKUP(C499,reference!$A$1:$E$310,5,FALSE)</f>
        <v>5309072</v>
      </c>
      <c r="H499" t="str">
        <f>VLOOKUP(C499,reference!$A$1:$E$310,4,FALSE)</f>
        <v>WITIHAMA</v>
      </c>
      <c r="I499" t="str">
        <f>VLOOKUP($D499,reference!$G$1:$H$25,2,FALSE)</f>
        <v>Lahan terbuka</v>
      </c>
      <c r="J499" t="str">
        <f>VLOOKUP($E499,reference!$G$1:$H$25,2,FALSE)</f>
        <v>Hutan mangrove primer</v>
      </c>
      <c r="K499" t="str">
        <f t="shared" si="7"/>
        <v>Non Irigasi</v>
      </c>
      <c r="L499" t="s">
        <v>327</v>
      </c>
    </row>
    <row r="500" spans="1:12" x14ac:dyDescent="0.25">
      <c r="A500" s="1">
        <v>499</v>
      </c>
      <c r="B500" s="3">
        <v>107</v>
      </c>
      <c r="C500" s="1">
        <v>141</v>
      </c>
      <c r="D500" s="1">
        <v>0</v>
      </c>
      <c r="E500" s="1">
        <v>0</v>
      </c>
      <c r="F500" s="1">
        <v>0</v>
      </c>
      <c r="G500">
        <f>VLOOKUP(C500,reference!$A$1:$E$310,5,FALSE)</f>
        <v>5308030</v>
      </c>
      <c r="H500" t="str">
        <f>VLOOKUP(C500,reference!$A$1:$E$310,4,FALSE)</f>
        <v>ILE APE</v>
      </c>
      <c r="I500" t="str">
        <f>VLOOKUP($D500,reference!$G$1:$H$25,2,FALSE)</f>
        <v>No data</v>
      </c>
      <c r="J500" t="str">
        <f>VLOOKUP($E500,reference!$G$1:$H$25,2,FALSE)</f>
        <v>No data</v>
      </c>
      <c r="K500" t="str">
        <f t="shared" si="7"/>
        <v>Non Irigasi</v>
      </c>
      <c r="L500" t="s">
        <v>327</v>
      </c>
    </row>
    <row r="501" spans="1:12" x14ac:dyDescent="0.25">
      <c r="A501" s="1">
        <v>500</v>
      </c>
      <c r="B501" s="3">
        <v>60</v>
      </c>
      <c r="C501" s="1">
        <v>141</v>
      </c>
      <c r="D501" s="1">
        <v>16</v>
      </c>
      <c r="E501" s="1">
        <v>9</v>
      </c>
      <c r="F501" s="1">
        <v>0</v>
      </c>
      <c r="G501">
        <f>VLOOKUP(C501,reference!$A$1:$E$310,5,FALSE)</f>
        <v>5308030</v>
      </c>
      <c r="H501" t="str">
        <f>VLOOKUP(C501,reference!$A$1:$E$310,4,FALSE)</f>
        <v>ILE APE</v>
      </c>
      <c r="I501" t="str">
        <f>VLOOKUP($D501,reference!$G$1:$H$25,2,FALSE)</f>
        <v>Pemukiman</v>
      </c>
      <c r="J501" t="str">
        <f>VLOOKUP($E501,reference!$G$1:$H$25,2,FALSE)</f>
        <v>Semak belukar</v>
      </c>
      <c r="K501" t="str">
        <f t="shared" si="7"/>
        <v>Non Irigasi</v>
      </c>
      <c r="L501" t="s">
        <v>327</v>
      </c>
    </row>
    <row r="502" spans="1:12" x14ac:dyDescent="0.25">
      <c r="A502" s="1">
        <v>501</v>
      </c>
      <c r="B502" s="3">
        <v>107</v>
      </c>
      <c r="C502" s="1">
        <v>141</v>
      </c>
      <c r="D502" s="1">
        <v>9</v>
      </c>
      <c r="E502" s="1">
        <v>16</v>
      </c>
      <c r="F502" s="1">
        <v>0</v>
      </c>
      <c r="G502">
        <f>VLOOKUP(C502,reference!$A$1:$E$310,5,FALSE)</f>
        <v>5308030</v>
      </c>
      <c r="H502" t="str">
        <f>VLOOKUP(C502,reference!$A$1:$E$310,4,FALSE)</f>
        <v>ILE APE</v>
      </c>
      <c r="I502" t="str">
        <f>VLOOKUP($D502,reference!$G$1:$H$25,2,FALSE)</f>
        <v>Semak belukar</v>
      </c>
      <c r="J502" t="str">
        <f>VLOOKUP($E502,reference!$G$1:$H$25,2,FALSE)</f>
        <v>Pemukiman</v>
      </c>
      <c r="K502" t="str">
        <f t="shared" si="7"/>
        <v>Non Irigasi</v>
      </c>
      <c r="L502" t="s">
        <v>327</v>
      </c>
    </row>
    <row r="503" spans="1:12" x14ac:dyDescent="0.25">
      <c r="A503" s="1">
        <v>502</v>
      </c>
      <c r="B503" s="3">
        <v>179</v>
      </c>
      <c r="C503" s="1">
        <v>141</v>
      </c>
      <c r="D503" s="1">
        <v>9</v>
      </c>
      <c r="E503" s="1">
        <v>9</v>
      </c>
      <c r="F503" s="1">
        <v>0</v>
      </c>
      <c r="G503">
        <f>VLOOKUP(C503,reference!$A$1:$E$310,5,FALSE)</f>
        <v>5308030</v>
      </c>
      <c r="H503" t="str">
        <f>VLOOKUP(C503,reference!$A$1:$E$310,4,FALSE)</f>
        <v>ILE APE</v>
      </c>
      <c r="I503" t="str">
        <f>VLOOKUP($D503,reference!$G$1:$H$25,2,FALSE)</f>
        <v>Semak belukar</v>
      </c>
      <c r="J503" t="str">
        <f>VLOOKUP($E503,reference!$G$1:$H$25,2,FALSE)</f>
        <v>Semak belukar</v>
      </c>
      <c r="K503" t="str">
        <f t="shared" si="7"/>
        <v>Non Irigasi</v>
      </c>
      <c r="L503" t="s">
        <v>327</v>
      </c>
    </row>
    <row r="504" spans="1:12" x14ac:dyDescent="0.25">
      <c r="A504" s="1">
        <v>503</v>
      </c>
      <c r="B504" s="3">
        <v>3</v>
      </c>
      <c r="C504" s="1">
        <v>126</v>
      </c>
      <c r="D504" s="1">
        <v>0</v>
      </c>
      <c r="E504" s="1">
        <v>20</v>
      </c>
      <c r="F504" s="1">
        <v>0</v>
      </c>
      <c r="G504">
        <f>VLOOKUP(C504,reference!$A$1:$E$310,5,FALSE)</f>
        <v>5307020</v>
      </c>
      <c r="H504" t="str">
        <f>VLOOKUP(C504,reference!$A$1:$E$310,4,FALSE)</f>
        <v>ALOR BARAT DAYA</v>
      </c>
      <c r="I504" t="str">
        <f>VLOOKUP($D504,reference!$G$1:$H$25,2,FALSE)</f>
        <v>No data</v>
      </c>
      <c r="J504" t="str">
        <f>VLOOKUP($E504,reference!$G$1:$H$25,2,FALSE)</f>
        <v>Tubuh air</v>
      </c>
      <c r="K504" t="str">
        <f t="shared" si="7"/>
        <v>Non Irigasi</v>
      </c>
      <c r="L504" t="s">
        <v>327</v>
      </c>
    </row>
    <row r="505" spans="1:12" x14ac:dyDescent="0.25">
      <c r="A505" s="1">
        <v>504</v>
      </c>
      <c r="B505" s="3">
        <v>34</v>
      </c>
      <c r="C505" s="1">
        <v>129</v>
      </c>
      <c r="D505" s="1">
        <v>16</v>
      </c>
      <c r="E505" s="1">
        <v>12</v>
      </c>
      <c r="F505" s="1">
        <v>0</v>
      </c>
      <c r="G505">
        <f>VLOOKUP(C505,reference!$A$1:$E$310,5,FALSE)</f>
        <v>5307040</v>
      </c>
      <c r="H505" t="str">
        <f>VLOOKUP(C505,reference!$A$1:$E$310,4,FALSE)</f>
        <v>ALOR TIMUR</v>
      </c>
      <c r="I505" t="str">
        <f>VLOOKUP($D505,reference!$G$1:$H$25,2,FALSE)</f>
        <v>Pemukiman</v>
      </c>
      <c r="J505" t="str">
        <f>VLOOKUP($E505,reference!$G$1:$H$25,2,FALSE)</f>
        <v>Pertanian lahan kering</v>
      </c>
      <c r="K505" t="str">
        <f t="shared" si="7"/>
        <v>Non Irigasi</v>
      </c>
      <c r="L505" t="s">
        <v>327</v>
      </c>
    </row>
    <row r="506" spans="1:12" x14ac:dyDescent="0.25">
      <c r="A506" s="1">
        <v>505</v>
      </c>
      <c r="B506" s="3">
        <v>23</v>
      </c>
      <c r="C506" s="1">
        <v>151</v>
      </c>
      <c r="D506" s="1">
        <v>2</v>
      </c>
      <c r="E506" s="1">
        <v>18</v>
      </c>
      <c r="F506" s="1">
        <v>0</v>
      </c>
      <c r="G506">
        <f>VLOOKUP(C506,reference!$A$1:$E$310,5,FALSE)</f>
        <v>5309021</v>
      </c>
      <c r="H506" t="str">
        <f>VLOOKUP(C506,reference!$A$1:$E$310,4,FALSE)</f>
        <v>LEWO LEMA</v>
      </c>
      <c r="I506" t="str">
        <f>VLOOKUP($D506,reference!$G$1:$H$25,2,FALSE)</f>
        <v>Hutan lahan kering sekunder / bekas tebangan</v>
      </c>
      <c r="J506" t="str">
        <f>VLOOKUP($E506,reference!$G$1:$H$25,2,FALSE)</f>
        <v>Lahan terbuka</v>
      </c>
      <c r="K506" t="str">
        <f t="shared" si="7"/>
        <v>Non Irigasi</v>
      </c>
      <c r="L506" t="s">
        <v>328</v>
      </c>
    </row>
    <row r="507" spans="1:12" x14ac:dyDescent="0.25">
      <c r="A507" s="1">
        <v>506</v>
      </c>
      <c r="B507" s="3">
        <v>1</v>
      </c>
      <c r="C507" s="1">
        <v>158</v>
      </c>
      <c r="D507" s="1">
        <v>9</v>
      </c>
      <c r="E507" s="1">
        <v>0</v>
      </c>
      <c r="F507" s="1">
        <v>0</v>
      </c>
      <c r="G507">
        <f>VLOOKUP(C507,reference!$A$1:$E$310,5,FALSE)</f>
        <v>5309060</v>
      </c>
      <c r="H507" t="str">
        <f>VLOOKUP(C507,reference!$A$1:$E$310,4,FALSE)</f>
        <v>ADONARA BARAT</v>
      </c>
      <c r="I507" t="str">
        <f>VLOOKUP($D507,reference!$G$1:$H$25,2,FALSE)</f>
        <v>Semak belukar</v>
      </c>
      <c r="J507" t="str">
        <f>VLOOKUP($E507,reference!$G$1:$H$25,2,FALSE)</f>
        <v>No data</v>
      </c>
      <c r="K507" t="str">
        <f t="shared" si="7"/>
        <v>Non Irigasi</v>
      </c>
      <c r="L507" t="s">
        <v>327</v>
      </c>
    </row>
    <row r="508" spans="1:12" x14ac:dyDescent="0.25">
      <c r="A508" s="1">
        <v>507</v>
      </c>
      <c r="B508" s="3">
        <v>11</v>
      </c>
      <c r="C508" s="1">
        <v>165</v>
      </c>
      <c r="D508" s="1">
        <v>13</v>
      </c>
      <c r="E508" s="1">
        <v>11</v>
      </c>
      <c r="F508" s="1">
        <v>0</v>
      </c>
      <c r="G508">
        <f>VLOOKUP(C508,reference!$A$1:$E$310,5,FALSE)</f>
        <v>5309074</v>
      </c>
      <c r="H508" t="str">
        <f>VLOOKUP(C508,reference!$A$1:$E$310,4,FALSE)</f>
        <v>ADONARA</v>
      </c>
      <c r="I508" t="str">
        <f>VLOOKUP($D508,reference!$G$1:$H$25,2,FALSE)</f>
        <v>Pertanian lahan kering  campur semak / kebun campur</v>
      </c>
      <c r="J508" t="str">
        <f>VLOOKUP($E508,reference!$G$1:$H$25,2,FALSE)</f>
        <v>Savanna / Padang rumput</v>
      </c>
      <c r="K508" t="str">
        <f t="shared" si="7"/>
        <v>Non Irigasi</v>
      </c>
      <c r="L508" t="s">
        <v>327</v>
      </c>
    </row>
    <row r="509" spans="1:12" x14ac:dyDescent="0.25">
      <c r="A509" s="1">
        <v>508</v>
      </c>
      <c r="B509" s="3">
        <v>66</v>
      </c>
      <c r="C509" s="1">
        <v>164</v>
      </c>
      <c r="D509" s="1">
        <v>9</v>
      </c>
      <c r="E509" s="1">
        <v>9</v>
      </c>
      <c r="F509" s="1">
        <v>0</v>
      </c>
      <c r="G509">
        <f>VLOOKUP(C509,reference!$A$1:$E$310,5,FALSE)</f>
        <v>5309073</v>
      </c>
      <c r="H509" t="str">
        <f>VLOOKUP(C509,reference!$A$1:$E$310,4,FALSE)</f>
        <v>KELUBAGOLIT</v>
      </c>
      <c r="I509" t="str">
        <f>VLOOKUP($D509,reference!$G$1:$H$25,2,FALSE)</f>
        <v>Semak belukar</v>
      </c>
      <c r="J509" t="str">
        <f>VLOOKUP($E509,reference!$G$1:$H$25,2,FALSE)</f>
        <v>Semak belukar</v>
      </c>
      <c r="K509" t="str">
        <f t="shared" si="7"/>
        <v>Non Irigasi</v>
      </c>
      <c r="L509" t="s">
        <v>327</v>
      </c>
    </row>
    <row r="510" spans="1:12" x14ac:dyDescent="0.25">
      <c r="A510" s="1">
        <v>509</v>
      </c>
      <c r="B510" s="3">
        <v>1</v>
      </c>
      <c r="C510" s="1">
        <v>164</v>
      </c>
      <c r="D510" s="1">
        <v>18</v>
      </c>
      <c r="E510" s="1">
        <v>5</v>
      </c>
      <c r="F510" s="1">
        <v>0</v>
      </c>
      <c r="G510">
        <f>VLOOKUP(C510,reference!$A$1:$E$310,5,FALSE)</f>
        <v>5309073</v>
      </c>
      <c r="H510" t="str">
        <f>VLOOKUP(C510,reference!$A$1:$E$310,4,FALSE)</f>
        <v>KELUBAGOLIT</v>
      </c>
      <c r="I510" t="str">
        <f>VLOOKUP($D510,reference!$G$1:$H$25,2,FALSE)</f>
        <v>Lahan terbuka</v>
      </c>
      <c r="J510" t="str">
        <f>VLOOKUP($E510,reference!$G$1:$H$25,2,FALSE)</f>
        <v>Hutan mangrove primer</v>
      </c>
      <c r="K510" t="str">
        <f t="shared" si="7"/>
        <v>Non Irigasi</v>
      </c>
      <c r="L510" t="s">
        <v>327</v>
      </c>
    </row>
    <row r="511" spans="1:12" x14ac:dyDescent="0.25">
      <c r="A511" s="1">
        <v>510</v>
      </c>
      <c r="B511" s="3">
        <v>7</v>
      </c>
      <c r="C511" s="1">
        <v>163</v>
      </c>
      <c r="D511" s="1">
        <v>13</v>
      </c>
      <c r="E511" s="1">
        <v>0</v>
      </c>
      <c r="F511" s="1">
        <v>0</v>
      </c>
      <c r="G511">
        <f>VLOOKUP(C511,reference!$A$1:$E$310,5,FALSE)</f>
        <v>5309072</v>
      </c>
      <c r="H511" t="str">
        <f>VLOOKUP(C511,reference!$A$1:$E$310,4,FALSE)</f>
        <v>WITIHAMA</v>
      </c>
      <c r="I511" t="str">
        <f>VLOOKUP($D511,reference!$G$1:$H$25,2,FALSE)</f>
        <v>Pertanian lahan kering  campur semak / kebun campur</v>
      </c>
      <c r="J511" t="str">
        <f>VLOOKUP($E511,reference!$G$1:$H$25,2,FALSE)</f>
        <v>No data</v>
      </c>
      <c r="K511" t="str">
        <f t="shared" si="7"/>
        <v>Non Irigasi</v>
      </c>
      <c r="L511" t="s">
        <v>327</v>
      </c>
    </row>
    <row r="512" spans="1:12" x14ac:dyDescent="0.25">
      <c r="A512" s="1">
        <v>511</v>
      </c>
      <c r="B512" s="3">
        <v>682</v>
      </c>
      <c r="C512" s="1">
        <v>163</v>
      </c>
      <c r="D512" s="1">
        <v>13</v>
      </c>
      <c r="E512" s="1">
        <v>11</v>
      </c>
      <c r="F512" s="1">
        <v>0</v>
      </c>
      <c r="G512">
        <f>VLOOKUP(C512,reference!$A$1:$E$310,5,FALSE)</f>
        <v>5309072</v>
      </c>
      <c r="H512" t="str">
        <f>VLOOKUP(C512,reference!$A$1:$E$310,4,FALSE)</f>
        <v>WITIHAMA</v>
      </c>
      <c r="I512" t="str">
        <f>VLOOKUP($D512,reference!$G$1:$H$25,2,FALSE)</f>
        <v>Pertanian lahan kering  campur semak / kebun campur</v>
      </c>
      <c r="J512" t="str">
        <f>VLOOKUP($E512,reference!$G$1:$H$25,2,FALSE)</f>
        <v>Savanna / Padang rumput</v>
      </c>
      <c r="K512" t="str">
        <f t="shared" si="7"/>
        <v>Non Irigasi</v>
      </c>
      <c r="L512" t="s">
        <v>327</v>
      </c>
    </row>
    <row r="513" spans="1:12" x14ac:dyDescent="0.25">
      <c r="A513" s="1">
        <v>512</v>
      </c>
      <c r="B513" s="3">
        <v>12</v>
      </c>
      <c r="C513" s="1">
        <v>163</v>
      </c>
      <c r="D513" s="1">
        <v>5</v>
      </c>
      <c r="E513" s="1">
        <v>18</v>
      </c>
      <c r="F513" s="1">
        <v>0</v>
      </c>
      <c r="G513">
        <f>VLOOKUP(C513,reference!$A$1:$E$310,5,FALSE)</f>
        <v>5309072</v>
      </c>
      <c r="H513" t="str">
        <f>VLOOKUP(C513,reference!$A$1:$E$310,4,FALSE)</f>
        <v>WITIHAMA</v>
      </c>
      <c r="I513" t="str">
        <f>VLOOKUP($D513,reference!$G$1:$H$25,2,FALSE)</f>
        <v>Hutan mangrove primer</v>
      </c>
      <c r="J513" t="str">
        <f>VLOOKUP($E513,reference!$G$1:$H$25,2,FALSE)</f>
        <v>Lahan terbuka</v>
      </c>
      <c r="K513" t="str">
        <f t="shared" si="7"/>
        <v>Non Irigasi</v>
      </c>
      <c r="L513" t="s">
        <v>328</v>
      </c>
    </row>
    <row r="514" spans="1:12" x14ac:dyDescent="0.25">
      <c r="A514" s="1">
        <v>513</v>
      </c>
      <c r="B514" s="3">
        <v>12</v>
      </c>
      <c r="C514" s="1">
        <v>163</v>
      </c>
      <c r="D514" s="1">
        <v>11</v>
      </c>
      <c r="E514" s="1">
        <v>18</v>
      </c>
      <c r="F514" s="1">
        <v>0</v>
      </c>
      <c r="G514">
        <f>VLOOKUP(C514,reference!$A$1:$E$310,5,FALSE)</f>
        <v>5309072</v>
      </c>
      <c r="H514" t="str">
        <f>VLOOKUP(C514,reference!$A$1:$E$310,4,FALSE)</f>
        <v>WITIHAMA</v>
      </c>
      <c r="I514" t="str">
        <f>VLOOKUP($D514,reference!$G$1:$H$25,2,FALSE)</f>
        <v>Savanna / Padang rumput</v>
      </c>
      <c r="J514" t="str">
        <f>VLOOKUP($E514,reference!$G$1:$H$25,2,FALSE)</f>
        <v>Lahan terbuka</v>
      </c>
      <c r="K514" t="str">
        <f t="shared" si="7"/>
        <v>Non Irigasi</v>
      </c>
      <c r="L514" t="s">
        <v>327</v>
      </c>
    </row>
    <row r="515" spans="1:12" x14ac:dyDescent="0.25">
      <c r="A515" s="1">
        <v>514</v>
      </c>
      <c r="B515" s="3">
        <v>10</v>
      </c>
      <c r="C515" s="1">
        <v>141</v>
      </c>
      <c r="D515" s="1">
        <v>9</v>
      </c>
      <c r="E515" s="1">
        <v>0</v>
      </c>
      <c r="F515" s="1">
        <v>0</v>
      </c>
      <c r="G515">
        <f>VLOOKUP(C515,reference!$A$1:$E$310,5,FALSE)</f>
        <v>5308030</v>
      </c>
      <c r="H515" t="str">
        <f>VLOOKUP(C515,reference!$A$1:$E$310,4,FALSE)</f>
        <v>ILE APE</v>
      </c>
      <c r="I515" t="str">
        <f>VLOOKUP($D515,reference!$G$1:$H$25,2,FALSE)</f>
        <v>Semak belukar</v>
      </c>
      <c r="J515" t="str">
        <f>VLOOKUP($E515,reference!$G$1:$H$25,2,FALSE)</f>
        <v>No data</v>
      </c>
      <c r="K515" t="str">
        <f t="shared" ref="K515:K578" si="8">IF(F515=0,"Non Irigasi","Buffer Irigasi")</f>
        <v>Non Irigasi</v>
      </c>
      <c r="L515" t="s">
        <v>327</v>
      </c>
    </row>
    <row r="516" spans="1:12" x14ac:dyDescent="0.25">
      <c r="A516" s="1">
        <v>515</v>
      </c>
      <c r="B516" s="3">
        <v>6</v>
      </c>
      <c r="C516" s="1">
        <v>121</v>
      </c>
      <c r="D516" s="1">
        <v>12</v>
      </c>
      <c r="E516" s="1">
        <v>9</v>
      </c>
      <c r="F516" s="1">
        <v>0</v>
      </c>
      <c r="G516">
        <f>VLOOKUP(C516,reference!$A$1:$E$310,5,FALSE)</f>
        <v>5307010</v>
      </c>
      <c r="H516" t="str">
        <f>VLOOKUP(C516,reference!$A$1:$E$310,4,FALSE)</f>
        <v>PANTAR</v>
      </c>
      <c r="I516" t="str">
        <f>VLOOKUP($D516,reference!$G$1:$H$25,2,FALSE)</f>
        <v>Pertanian lahan kering</v>
      </c>
      <c r="J516" t="str">
        <f>VLOOKUP($E516,reference!$G$1:$H$25,2,FALSE)</f>
        <v>Semak belukar</v>
      </c>
      <c r="K516" t="str">
        <f t="shared" si="8"/>
        <v>Non Irigasi</v>
      </c>
      <c r="L516" t="s">
        <v>327</v>
      </c>
    </row>
    <row r="517" spans="1:12" x14ac:dyDescent="0.25">
      <c r="A517" s="1">
        <v>516</v>
      </c>
      <c r="B517" s="3">
        <v>1454</v>
      </c>
      <c r="C517" s="1">
        <v>126</v>
      </c>
      <c r="D517" s="1">
        <v>13</v>
      </c>
      <c r="E517" s="1">
        <v>13</v>
      </c>
      <c r="F517" s="1">
        <v>0</v>
      </c>
      <c r="G517">
        <f>VLOOKUP(C517,reference!$A$1:$E$310,5,FALSE)</f>
        <v>5307020</v>
      </c>
      <c r="H517" t="str">
        <f>VLOOKUP(C517,reference!$A$1:$E$310,4,FALSE)</f>
        <v>ALOR BARAT DAYA</v>
      </c>
      <c r="I517" t="str">
        <f>VLOOKUP($D517,reference!$G$1:$H$25,2,FALSE)</f>
        <v>Pertanian lahan kering  campur semak / kebun campur</v>
      </c>
      <c r="J517" t="str">
        <f>VLOOKUP($E517,reference!$G$1:$H$25,2,FALSE)</f>
        <v>Pertanian lahan kering  campur semak / kebun campur</v>
      </c>
      <c r="K517" t="str">
        <f t="shared" si="8"/>
        <v>Non Irigasi</v>
      </c>
      <c r="L517" t="s">
        <v>327</v>
      </c>
    </row>
    <row r="518" spans="1:12" x14ac:dyDescent="0.25">
      <c r="A518" s="1">
        <v>517</v>
      </c>
      <c r="B518" s="3">
        <v>65</v>
      </c>
      <c r="C518" s="1">
        <v>153</v>
      </c>
      <c r="D518" s="1">
        <v>12</v>
      </c>
      <c r="E518" s="1">
        <v>2</v>
      </c>
      <c r="F518" s="1">
        <v>0</v>
      </c>
      <c r="G518">
        <f>VLOOKUP(C518,reference!$A$1:$E$310,5,FALSE)</f>
        <v>5309031</v>
      </c>
      <c r="H518" t="str">
        <f>VLOOKUP(C518,reference!$A$1:$E$310,4,FALSE)</f>
        <v>ILE MANDIRI</v>
      </c>
      <c r="I518" t="str">
        <f>VLOOKUP($D518,reference!$G$1:$H$25,2,FALSE)</f>
        <v>Pertanian lahan kering</v>
      </c>
      <c r="J518" t="str">
        <f>VLOOKUP($E518,reference!$G$1:$H$25,2,FALSE)</f>
        <v>Hutan lahan kering sekunder / bekas tebangan</v>
      </c>
      <c r="K518" t="str">
        <f t="shared" si="8"/>
        <v>Non Irigasi</v>
      </c>
      <c r="L518" t="s">
        <v>327</v>
      </c>
    </row>
    <row r="519" spans="1:12" x14ac:dyDescent="0.25">
      <c r="A519" s="1">
        <v>518</v>
      </c>
      <c r="B519" s="3">
        <v>12</v>
      </c>
      <c r="C519" s="1">
        <v>153</v>
      </c>
      <c r="D519" s="1">
        <v>12</v>
      </c>
      <c r="E519" s="1">
        <v>11</v>
      </c>
      <c r="F519" s="1">
        <v>0</v>
      </c>
      <c r="G519">
        <f>VLOOKUP(C519,reference!$A$1:$E$310,5,FALSE)</f>
        <v>5309031</v>
      </c>
      <c r="H519" t="str">
        <f>VLOOKUP(C519,reference!$A$1:$E$310,4,FALSE)</f>
        <v>ILE MANDIRI</v>
      </c>
      <c r="I519" t="str">
        <f>VLOOKUP($D519,reference!$G$1:$H$25,2,FALSE)</f>
        <v>Pertanian lahan kering</v>
      </c>
      <c r="J519" t="str">
        <f>VLOOKUP($E519,reference!$G$1:$H$25,2,FALSE)</f>
        <v>Savanna / Padang rumput</v>
      </c>
      <c r="K519" t="str">
        <f t="shared" si="8"/>
        <v>Non Irigasi</v>
      </c>
      <c r="L519" t="s">
        <v>327</v>
      </c>
    </row>
    <row r="520" spans="1:12" x14ac:dyDescent="0.25">
      <c r="A520" s="1">
        <v>519</v>
      </c>
      <c r="B520" s="3">
        <v>4</v>
      </c>
      <c r="C520" s="1">
        <v>165</v>
      </c>
      <c r="D520" s="1">
        <v>21</v>
      </c>
      <c r="E520" s="1">
        <v>9</v>
      </c>
      <c r="F520" s="1">
        <v>0</v>
      </c>
      <c r="G520">
        <f>VLOOKUP(C520,reference!$A$1:$E$310,5,FALSE)</f>
        <v>5309074</v>
      </c>
      <c r="H520" t="str">
        <f>VLOOKUP(C520,reference!$A$1:$E$310,4,FALSE)</f>
        <v>ADONARA</v>
      </c>
      <c r="I520" t="str">
        <f>VLOOKUP($D520,reference!$G$1:$H$25,2,FALSE)</f>
        <v>Rawa</v>
      </c>
      <c r="J520" t="str">
        <f>VLOOKUP($E520,reference!$G$1:$H$25,2,FALSE)</f>
        <v>Semak belukar</v>
      </c>
      <c r="K520" t="str">
        <f t="shared" si="8"/>
        <v>Non Irigasi</v>
      </c>
      <c r="L520" t="s">
        <v>327</v>
      </c>
    </row>
    <row r="521" spans="1:12" x14ac:dyDescent="0.25">
      <c r="A521" s="1">
        <v>520</v>
      </c>
      <c r="B521" s="3">
        <v>1</v>
      </c>
      <c r="C521" s="1">
        <v>165</v>
      </c>
      <c r="D521" s="1">
        <v>21</v>
      </c>
      <c r="E521" s="1">
        <v>5</v>
      </c>
      <c r="F521" s="1">
        <v>0</v>
      </c>
      <c r="G521">
        <f>VLOOKUP(C521,reference!$A$1:$E$310,5,FALSE)</f>
        <v>5309074</v>
      </c>
      <c r="H521" t="str">
        <f>VLOOKUP(C521,reference!$A$1:$E$310,4,FALSE)</f>
        <v>ADONARA</v>
      </c>
      <c r="I521" t="str">
        <f>VLOOKUP($D521,reference!$G$1:$H$25,2,FALSE)</f>
        <v>Rawa</v>
      </c>
      <c r="J521" t="str">
        <f>VLOOKUP($E521,reference!$G$1:$H$25,2,FALSE)</f>
        <v>Hutan mangrove primer</v>
      </c>
      <c r="K521" t="str">
        <f t="shared" si="8"/>
        <v>Non Irigasi</v>
      </c>
      <c r="L521" t="s">
        <v>327</v>
      </c>
    </row>
    <row r="522" spans="1:12" x14ac:dyDescent="0.25">
      <c r="A522" s="1">
        <v>521</v>
      </c>
      <c r="B522" s="3">
        <v>11</v>
      </c>
      <c r="C522" s="1">
        <v>165</v>
      </c>
      <c r="D522" s="1">
        <v>21</v>
      </c>
      <c r="E522" s="1">
        <v>21</v>
      </c>
      <c r="F522" s="1">
        <v>0</v>
      </c>
      <c r="G522">
        <f>VLOOKUP(C522,reference!$A$1:$E$310,5,FALSE)</f>
        <v>5309074</v>
      </c>
      <c r="H522" t="str">
        <f>VLOOKUP(C522,reference!$A$1:$E$310,4,FALSE)</f>
        <v>ADONARA</v>
      </c>
      <c r="I522" t="str">
        <f>VLOOKUP($D522,reference!$G$1:$H$25,2,FALSE)</f>
        <v>Rawa</v>
      </c>
      <c r="J522" t="str">
        <f>VLOOKUP($E522,reference!$G$1:$H$25,2,FALSE)</f>
        <v>Rawa</v>
      </c>
      <c r="K522" t="str">
        <f t="shared" si="8"/>
        <v>Non Irigasi</v>
      </c>
      <c r="L522" t="s">
        <v>327</v>
      </c>
    </row>
    <row r="523" spans="1:12" x14ac:dyDescent="0.25">
      <c r="A523" s="1">
        <v>522</v>
      </c>
      <c r="B523" s="3">
        <v>3</v>
      </c>
      <c r="C523" s="1">
        <v>165</v>
      </c>
      <c r="D523" s="1">
        <v>7</v>
      </c>
      <c r="E523" s="1">
        <v>16</v>
      </c>
      <c r="F523" s="1">
        <v>0</v>
      </c>
      <c r="G523">
        <f>VLOOKUP(C523,reference!$A$1:$E$310,5,FALSE)</f>
        <v>5309074</v>
      </c>
      <c r="H523" t="str">
        <f>VLOOKUP(C523,reference!$A$1:$E$310,4,FALSE)</f>
        <v>ADONARA</v>
      </c>
      <c r="I523" t="str">
        <f>VLOOKUP($D523,reference!$G$1:$H$25,2,FALSE)</f>
        <v>Hutan tanaman</v>
      </c>
      <c r="J523" t="str">
        <f>VLOOKUP($E523,reference!$G$1:$H$25,2,FALSE)</f>
        <v>Pemukiman</v>
      </c>
      <c r="K523" t="str">
        <f t="shared" si="8"/>
        <v>Non Irigasi</v>
      </c>
      <c r="L523" t="s">
        <v>327</v>
      </c>
    </row>
    <row r="524" spans="1:12" x14ac:dyDescent="0.25">
      <c r="A524" s="1">
        <v>523</v>
      </c>
      <c r="B524" s="3">
        <v>644</v>
      </c>
      <c r="C524" s="1">
        <v>164</v>
      </c>
      <c r="D524" s="1">
        <v>13</v>
      </c>
      <c r="E524" s="1">
        <v>12</v>
      </c>
      <c r="F524" s="1">
        <v>0</v>
      </c>
      <c r="G524">
        <f>VLOOKUP(C524,reference!$A$1:$E$310,5,FALSE)</f>
        <v>5309073</v>
      </c>
      <c r="H524" t="str">
        <f>VLOOKUP(C524,reference!$A$1:$E$310,4,FALSE)</f>
        <v>KELUBAGOLIT</v>
      </c>
      <c r="I524" t="str">
        <f>VLOOKUP($D524,reference!$G$1:$H$25,2,FALSE)</f>
        <v>Pertanian lahan kering  campur semak / kebun campur</v>
      </c>
      <c r="J524" t="str">
        <f>VLOOKUP($E524,reference!$G$1:$H$25,2,FALSE)</f>
        <v>Pertanian lahan kering</v>
      </c>
      <c r="K524" t="str">
        <f t="shared" si="8"/>
        <v>Non Irigasi</v>
      </c>
      <c r="L524" t="s">
        <v>327</v>
      </c>
    </row>
    <row r="525" spans="1:12" x14ac:dyDescent="0.25">
      <c r="A525" s="1">
        <v>524</v>
      </c>
      <c r="B525" s="3">
        <v>1787</v>
      </c>
      <c r="C525" s="1">
        <v>163</v>
      </c>
      <c r="D525" s="1">
        <v>13</v>
      </c>
      <c r="E525" s="1">
        <v>12</v>
      </c>
      <c r="F525" s="1">
        <v>0</v>
      </c>
      <c r="G525">
        <f>VLOOKUP(C525,reference!$A$1:$E$310,5,FALSE)</f>
        <v>5309072</v>
      </c>
      <c r="H525" t="str">
        <f>VLOOKUP(C525,reference!$A$1:$E$310,4,FALSE)</f>
        <v>WITIHAMA</v>
      </c>
      <c r="I525" t="str">
        <f>VLOOKUP($D525,reference!$G$1:$H$25,2,FALSE)</f>
        <v>Pertanian lahan kering  campur semak / kebun campur</v>
      </c>
      <c r="J525" t="str">
        <f>VLOOKUP($E525,reference!$G$1:$H$25,2,FALSE)</f>
        <v>Pertanian lahan kering</v>
      </c>
      <c r="K525" t="str">
        <f t="shared" si="8"/>
        <v>Non Irigasi</v>
      </c>
      <c r="L525" t="s">
        <v>327</v>
      </c>
    </row>
    <row r="526" spans="1:12" x14ac:dyDescent="0.25">
      <c r="A526" s="1">
        <v>525</v>
      </c>
      <c r="B526" s="3">
        <v>25</v>
      </c>
      <c r="C526" s="1">
        <v>163</v>
      </c>
      <c r="D526" s="1">
        <v>13</v>
      </c>
      <c r="E526" s="1">
        <v>5</v>
      </c>
      <c r="F526" s="1">
        <v>0</v>
      </c>
      <c r="G526">
        <f>VLOOKUP(C526,reference!$A$1:$E$310,5,FALSE)</f>
        <v>5309072</v>
      </c>
      <c r="H526" t="str">
        <f>VLOOKUP(C526,reference!$A$1:$E$310,4,FALSE)</f>
        <v>WITIHAMA</v>
      </c>
      <c r="I526" t="str">
        <f>VLOOKUP($D526,reference!$G$1:$H$25,2,FALSE)</f>
        <v>Pertanian lahan kering  campur semak / kebun campur</v>
      </c>
      <c r="J526" t="str">
        <f>VLOOKUP($E526,reference!$G$1:$H$25,2,FALSE)</f>
        <v>Hutan mangrove primer</v>
      </c>
      <c r="K526" t="str">
        <f t="shared" si="8"/>
        <v>Non Irigasi</v>
      </c>
      <c r="L526" t="s">
        <v>327</v>
      </c>
    </row>
    <row r="527" spans="1:12" x14ac:dyDescent="0.25">
      <c r="A527" s="1">
        <v>526</v>
      </c>
      <c r="B527" s="3">
        <v>16</v>
      </c>
      <c r="C527" s="1">
        <v>163</v>
      </c>
      <c r="D527" s="1">
        <v>0</v>
      </c>
      <c r="E527" s="1">
        <v>5</v>
      </c>
      <c r="F527" s="1">
        <v>0</v>
      </c>
      <c r="G527">
        <f>VLOOKUP(C527,reference!$A$1:$E$310,5,FALSE)</f>
        <v>5309072</v>
      </c>
      <c r="H527" t="str">
        <f>VLOOKUP(C527,reference!$A$1:$E$310,4,FALSE)</f>
        <v>WITIHAMA</v>
      </c>
      <c r="I527" t="str">
        <f>VLOOKUP($D527,reference!$G$1:$H$25,2,FALSE)</f>
        <v>No data</v>
      </c>
      <c r="J527" t="str">
        <f>VLOOKUP($E527,reference!$G$1:$H$25,2,FALSE)</f>
        <v>Hutan mangrove primer</v>
      </c>
      <c r="K527" t="str">
        <f t="shared" si="8"/>
        <v>Non Irigasi</v>
      </c>
      <c r="L527" t="s">
        <v>327</v>
      </c>
    </row>
    <row r="528" spans="1:12" x14ac:dyDescent="0.25">
      <c r="A528" s="1">
        <v>527</v>
      </c>
      <c r="B528" s="3">
        <v>15</v>
      </c>
      <c r="C528" s="1">
        <v>163</v>
      </c>
      <c r="D528" s="1">
        <v>11</v>
      </c>
      <c r="E528" s="1">
        <v>5</v>
      </c>
      <c r="F528" s="1">
        <v>0</v>
      </c>
      <c r="G528">
        <f>VLOOKUP(C528,reference!$A$1:$E$310,5,FALSE)</f>
        <v>5309072</v>
      </c>
      <c r="H528" t="str">
        <f>VLOOKUP(C528,reference!$A$1:$E$310,4,FALSE)</f>
        <v>WITIHAMA</v>
      </c>
      <c r="I528" t="str">
        <f>VLOOKUP($D528,reference!$G$1:$H$25,2,FALSE)</f>
        <v>Savanna / Padang rumput</v>
      </c>
      <c r="J528" t="str">
        <f>VLOOKUP($E528,reference!$G$1:$H$25,2,FALSE)</f>
        <v>Hutan mangrove primer</v>
      </c>
      <c r="K528" t="str">
        <f t="shared" si="8"/>
        <v>Non Irigasi</v>
      </c>
      <c r="L528" t="s">
        <v>327</v>
      </c>
    </row>
    <row r="529" spans="1:12" x14ac:dyDescent="0.25">
      <c r="A529" s="1">
        <v>528</v>
      </c>
      <c r="B529" s="3">
        <v>122</v>
      </c>
      <c r="C529" s="1">
        <v>141</v>
      </c>
      <c r="D529" s="1">
        <v>9</v>
      </c>
      <c r="E529" s="1">
        <v>2</v>
      </c>
      <c r="F529" s="1">
        <v>0</v>
      </c>
      <c r="G529">
        <f>VLOOKUP(C529,reference!$A$1:$E$310,5,FALSE)</f>
        <v>5308030</v>
      </c>
      <c r="H529" t="str">
        <f>VLOOKUP(C529,reference!$A$1:$E$310,4,FALSE)</f>
        <v>ILE APE</v>
      </c>
      <c r="I529" t="str">
        <f>VLOOKUP($D529,reference!$G$1:$H$25,2,FALSE)</f>
        <v>Semak belukar</v>
      </c>
      <c r="J529" t="str">
        <f>VLOOKUP($E529,reference!$G$1:$H$25,2,FALSE)</f>
        <v>Hutan lahan kering sekunder / bekas tebangan</v>
      </c>
      <c r="K529" t="str">
        <f t="shared" si="8"/>
        <v>Non Irigasi</v>
      </c>
      <c r="L529" t="s">
        <v>327</v>
      </c>
    </row>
    <row r="530" spans="1:12" x14ac:dyDescent="0.25">
      <c r="A530" s="1">
        <v>529</v>
      </c>
      <c r="B530" s="3">
        <v>1146</v>
      </c>
      <c r="C530" s="1">
        <v>142</v>
      </c>
      <c r="D530" s="1">
        <v>2</v>
      </c>
      <c r="E530" s="1">
        <v>2</v>
      </c>
      <c r="F530" s="1">
        <v>0</v>
      </c>
      <c r="G530">
        <f>VLOOKUP(C530,reference!$A$1:$E$310,5,FALSE)</f>
        <v>5308031</v>
      </c>
      <c r="H530" t="str">
        <f>VLOOKUP(C530,reference!$A$1:$E$310,4,FALSE)</f>
        <v>ILE APE TIMUR</v>
      </c>
      <c r="I530" t="str">
        <f>VLOOKUP($D530,reference!$G$1:$H$25,2,FALSE)</f>
        <v>Hutan lahan kering sekunder / bekas tebangan</v>
      </c>
      <c r="J530" t="str">
        <f>VLOOKUP($E530,reference!$G$1:$H$25,2,FALSE)</f>
        <v>Hutan lahan kering sekunder / bekas tebangan</v>
      </c>
      <c r="K530" t="str">
        <f t="shared" si="8"/>
        <v>Non Irigasi</v>
      </c>
      <c r="L530" t="s">
        <v>327</v>
      </c>
    </row>
    <row r="531" spans="1:12" x14ac:dyDescent="0.25">
      <c r="A531" s="1">
        <v>530</v>
      </c>
      <c r="B531" s="3">
        <v>785</v>
      </c>
      <c r="C531" s="1">
        <v>142</v>
      </c>
      <c r="D531" s="1">
        <v>2</v>
      </c>
      <c r="E531" s="1">
        <v>9</v>
      </c>
      <c r="F531" s="1">
        <v>0</v>
      </c>
      <c r="G531">
        <f>VLOOKUP(C531,reference!$A$1:$E$310,5,FALSE)</f>
        <v>5308031</v>
      </c>
      <c r="H531" t="str">
        <f>VLOOKUP(C531,reference!$A$1:$E$310,4,FALSE)</f>
        <v>ILE APE TIMUR</v>
      </c>
      <c r="I531" t="str">
        <f>VLOOKUP($D531,reference!$G$1:$H$25,2,FALSE)</f>
        <v>Hutan lahan kering sekunder / bekas tebangan</v>
      </c>
      <c r="J531" t="str">
        <f>VLOOKUP($E531,reference!$G$1:$H$25,2,FALSE)</f>
        <v>Semak belukar</v>
      </c>
      <c r="K531" t="str">
        <f t="shared" si="8"/>
        <v>Non Irigasi</v>
      </c>
      <c r="L531" t="s">
        <v>328</v>
      </c>
    </row>
    <row r="532" spans="1:12" x14ac:dyDescent="0.25">
      <c r="A532" s="1">
        <v>531</v>
      </c>
      <c r="B532" s="3">
        <v>24</v>
      </c>
      <c r="C532" s="1">
        <v>142</v>
      </c>
      <c r="D532" s="1">
        <v>2</v>
      </c>
      <c r="E532" s="1">
        <v>12</v>
      </c>
      <c r="F532" s="1">
        <v>0</v>
      </c>
      <c r="G532">
        <f>VLOOKUP(C532,reference!$A$1:$E$310,5,FALSE)</f>
        <v>5308031</v>
      </c>
      <c r="H532" t="str">
        <f>VLOOKUP(C532,reference!$A$1:$E$310,4,FALSE)</f>
        <v>ILE APE TIMUR</v>
      </c>
      <c r="I532" t="str">
        <f>VLOOKUP($D532,reference!$G$1:$H$25,2,FALSE)</f>
        <v>Hutan lahan kering sekunder / bekas tebangan</v>
      </c>
      <c r="J532" t="str">
        <f>VLOOKUP($E532,reference!$G$1:$H$25,2,FALSE)</f>
        <v>Pertanian lahan kering</v>
      </c>
      <c r="K532" t="str">
        <f t="shared" si="8"/>
        <v>Non Irigasi</v>
      </c>
      <c r="L532" t="s">
        <v>328</v>
      </c>
    </row>
    <row r="533" spans="1:12" x14ac:dyDescent="0.25">
      <c r="A533" s="1">
        <v>532</v>
      </c>
      <c r="B533" s="3">
        <v>3</v>
      </c>
      <c r="C533" s="1">
        <v>145</v>
      </c>
      <c r="D533" s="1">
        <v>18</v>
      </c>
      <c r="E533" s="1">
        <v>13</v>
      </c>
      <c r="F533" s="1">
        <v>0</v>
      </c>
      <c r="G533">
        <f>VLOOKUP(C533,reference!$A$1:$E$310,5,FALSE)</f>
        <v>5308060</v>
      </c>
      <c r="H533" t="str">
        <f>VLOOKUP(C533,reference!$A$1:$E$310,4,FALSE)</f>
        <v>OMESURI</v>
      </c>
      <c r="I533" t="str">
        <f>VLOOKUP($D533,reference!$G$1:$H$25,2,FALSE)</f>
        <v>Lahan terbuka</v>
      </c>
      <c r="J533" t="str">
        <f>VLOOKUP($E533,reference!$G$1:$H$25,2,FALSE)</f>
        <v>Pertanian lahan kering  campur semak / kebun campur</v>
      </c>
      <c r="K533" t="str">
        <f t="shared" si="8"/>
        <v>Non Irigasi</v>
      </c>
      <c r="L533" t="s">
        <v>327</v>
      </c>
    </row>
    <row r="534" spans="1:12" x14ac:dyDescent="0.25">
      <c r="A534" s="1">
        <v>533</v>
      </c>
      <c r="B534" s="3">
        <v>1</v>
      </c>
      <c r="C534" s="1">
        <v>126</v>
      </c>
      <c r="D534" s="1">
        <v>0</v>
      </c>
      <c r="E534" s="1">
        <v>14</v>
      </c>
      <c r="F534" s="1">
        <v>0</v>
      </c>
      <c r="G534">
        <f>VLOOKUP(C534,reference!$A$1:$E$310,5,FALSE)</f>
        <v>5307020</v>
      </c>
      <c r="H534" t="str">
        <f>VLOOKUP(C534,reference!$A$1:$E$310,4,FALSE)</f>
        <v>ALOR BARAT DAYA</v>
      </c>
      <c r="I534" t="str">
        <f>VLOOKUP($D534,reference!$G$1:$H$25,2,FALSE)</f>
        <v>No data</v>
      </c>
      <c r="J534" t="str">
        <f>VLOOKUP($E534,reference!$G$1:$H$25,2,FALSE)</f>
        <v>Sawah</v>
      </c>
      <c r="K534" t="str">
        <f t="shared" si="8"/>
        <v>Non Irigasi</v>
      </c>
      <c r="L534" t="s">
        <v>327</v>
      </c>
    </row>
    <row r="535" spans="1:12" x14ac:dyDescent="0.25">
      <c r="A535" s="1">
        <v>534</v>
      </c>
      <c r="B535" s="3">
        <v>22</v>
      </c>
      <c r="C535" s="1">
        <v>126</v>
      </c>
      <c r="D535" s="1">
        <v>13</v>
      </c>
      <c r="E535" s="1">
        <v>14</v>
      </c>
      <c r="F535" s="1">
        <v>0</v>
      </c>
      <c r="G535">
        <f>VLOOKUP(C535,reference!$A$1:$E$310,5,FALSE)</f>
        <v>5307020</v>
      </c>
      <c r="H535" t="str">
        <f>VLOOKUP(C535,reference!$A$1:$E$310,4,FALSE)</f>
        <v>ALOR BARAT DAYA</v>
      </c>
      <c r="I535" t="str">
        <f>VLOOKUP($D535,reference!$G$1:$H$25,2,FALSE)</f>
        <v>Pertanian lahan kering  campur semak / kebun campur</v>
      </c>
      <c r="J535" t="str">
        <f>VLOOKUP($E535,reference!$G$1:$H$25,2,FALSE)</f>
        <v>Sawah</v>
      </c>
      <c r="K535" t="str">
        <f t="shared" si="8"/>
        <v>Non Irigasi</v>
      </c>
      <c r="L535" t="s">
        <v>327</v>
      </c>
    </row>
    <row r="536" spans="1:12" x14ac:dyDescent="0.25">
      <c r="A536" s="1">
        <v>535</v>
      </c>
      <c r="B536" s="3">
        <v>16</v>
      </c>
      <c r="C536" s="1">
        <v>129</v>
      </c>
      <c r="D536" s="1">
        <v>12</v>
      </c>
      <c r="E536" s="1">
        <v>12</v>
      </c>
      <c r="F536" s="1">
        <v>0</v>
      </c>
      <c r="G536">
        <f>VLOOKUP(C536,reference!$A$1:$E$310,5,FALSE)</f>
        <v>5307040</v>
      </c>
      <c r="H536" t="str">
        <f>VLOOKUP(C536,reference!$A$1:$E$310,4,FALSE)</f>
        <v>ALOR TIMUR</v>
      </c>
      <c r="I536" t="str">
        <f>VLOOKUP($D536,reference!$G$1:$H$25,2,FALSE)</f>
        <v>Pertanian lahan kering</v>
      </c>
      <c r="J536" t="str">
        <f>VLOOKUP($E536,reference!$G$1:$H$25,2,FALSE)</f>
        <v>Pertanian lahan kering</v>
      </c>
      <c r="K536" t="str">
        <f t="shared" si="8"/>
        <v>Non Irigasi</v>
      </c>
      <c r="L536" t="s">
        <v>327</v>
      </c>
    </row>
    <row r="537" spans="1:12" x14ac:dyDescent="0.25">
      <c r="A537" s="1">
        <v>536</v>
      </c>
      <c r="B537" s="3">
        <v>42</v>
      </c>
      <c r="C537" s="1">
        <v>230</v>
      </c>
      <c r="D537" s="1">
        <v>0</v>
      </c>
      <c r="E537" s="1">
        <v>0</v>
      </c>
      <c r="F537" s="1">
        <v>0</v>
      </c>
      <c r="G537">
        <f>VLOOKUP(C537,reference!$A$1:$E$310,5,FALSE)</f>
        <v>5313140</v>
      </c>
      <c r="H537" t="str">
        <f>VLOOKUP(C537,reference!$A$1:$E$310,4,FALSE)</f>
        <v>REOK</v>
      </c>
      <c r="I537" t="str">
        <f>VLOOKUP($D537,reference!$G$1:$H$25,2,FALSE)</f>
        <v>No data</v>
      </c>
      <c r="J537" t="str">
        <f>VLOOKUP($E537,reference!$G$1:$H$25,2,FALSE)</f>
        <v>No data</v>
      </c>
      <c r="K537" t="str">
        <f t="shared" si="8"/>
        <v>Non Irigasi</v>
      </c>
      <c r="L537" t="s">
        <v>327</v>
      </c>
    </row>
    <row r="538" spans="1:12" x14ac:dyDescent="0.25">
      <c r="A538" s="1">
        <v>537</v>
      </c>
      <c r="B538" s="3">
        <v>2</v>
      </c>
      <c r="C538" s="1">
        <v>230</v>
      </c>
      <c r="D538" s="1">
        <v>11</v>
      </c>
      <c r="E538" s="1">
        <v>0</v>
      </c>
      <c r="F538" s="1">
        <v>0</v>
      </c>
      <c r="G538">
        <f>VLOOKUP(C538,reference!$A$1:$E$310,5,FALSE)</f>
        <v>5313140</v>
      </c>
      <c r="H538" t="str">
        <f>VLOOKUP(C538,reference!$A$1:$E$310,4,FALSE)</f>
        <v>REOK</v>
      </c>
      <c r="I538" t="str">
        <f>VLOOKUP($D538,reference!$G$1:$H$25,2,FALSE)</f>
        <v>Savanna / Padang rumput</v>
      </c>
      <c r="J538" t="str">
        <f>VLOOKUP($E538,reference!$G$1:$H$25,2,FALSE)</f>
        <v>No data</v>
      </c>
      <c r="K538" t="str">
        <f t="shared" si="8"/>
        <v>Non Irigasi</v>
      </c>
      <c r="L538" t="s">
        <v>327</v>
      </c>
    </row>
    <row r="539" spans="1:12" x14ac:dyDescent="0.25">
      <c r="A539" s="1">
        <v>538</v>
      </c>
      <c r="B539" s="3">
        <v>1</v>
      </c>
      <c r="C539" s="1">
        <v>151</v>
      </c>
      <c r="D539" s="1">
        <v>13</v>
      </c>
      <c r="E539" s="1">
        <v>18</v>
      </c>
      <c r="F539" s="1">
        <v>0</v>
      </c>
      <c r="G539">
        <f>VLOOKUP(C539,reference!$A$1:$E$310,5,FALSE)</f>
        <v>5309021</v>
      </c>
      <c r="H539" t="str">
        <f>VLOOKUP(C539,reference!$A$1:$E$310,4,FALSE)</f>
        <v>LEWO LEMA</v>
      </c>
      <c r="I539" t="str">
        <f>VLOOKUP($D539,reference!$G$1:$H$25,2,FALSE)</f>
        <v>Pertanian lahan kering  campur semak / kebun campur</v>
      </c>
      <c r="J539" t="str">
        <f>VLOOKUP($E539,reference!$G$1:$H$25,2,FALSE)</f>
        <v>Lahan terbuka</v>
      </c>
      <c r="K539" t="str">
        <f t="shared" si="8"/>
        <v>Non Irigasi</v>
      </c>
      <c r="L539" t="s">
        <v>327</v>
      </c>
    </row>
    <row r="540" spans="1:12" x14ac:dyDescent="0.25">
      <c r="A540" s="1">
        <v>539</v>
      </c>
      <c r="B540" s="3">
        <v>179</v>
      </c>
      <c r="C540" s="1">
        <v>163</v>
      </c>
      <c r="D540" s="1">
        <v>18</v>
      </c>
      <c r="E540" s="1">
        <v>11</v>
      </c>
      <c r="F540" s="1">
        <v>0</v>
      </c>
      <c r="G540">
        <f>VLOOKUP(C540,reference!$A$1:$E$310,5,FALSE)</f>
        <v>5309072</v>
      </c>
      <c r="H540" t="str">
        <f>VLOOKUP(C540,reference!$A$1:$E$310,4,FALSE)</f>
        <v>WITIHAMA</v>
      </c>
      <c r="I540" t="str">
        <f>VLOOKUP($D540,reference!$G$1:$H$25,2,FALSE)</f>
        <v>Lahan terbuka</v>
      </c>
      <c r="J540" t="str">
        <f>VLOOKUP($E540,reference!$G$1:$H$25,2,FALSE)</f>
        <v>Savanna / Padang rumput</v>
      </c>
      <c r="K540" t="str">
        <f t="shared" si="8"/>
        <v>Non Irigasi</v>
      </c>
      <c r="L540" t="s">
        <v>327</v>
      </c>
    </row>
    <row r="541" spans="1:12" x14ac:dyDescent="0.25">
      <c r="A541" s="1">
        <v>540</v>
      </c>
      <c r="B541" s="3">
        <v>5</v>
      </c>
      <c r="C541" s="1">
        <v>145</v>
      </c>
      <c r="D541" s="1">
        <v>11</v>
      </c>
      <c r="E541" s="1">
        <v>5</v>
      </c>
      <c r="F541" s="1">
        <v>0</v>
      </c>
      <c r="G541">
        <f>VLOOKUP(C541,reference!$A$1:$E$310,5,FALSE)</f>
        <v>5308060</v>
      </c>
      <c r="H541" t="str">
        <f>VLOOKUP(C541,reference!$A$1:$E$310,4,FALSE)</f>
        <v>OMESURI</v>
      </c>
      <c r="I541" t="str">
        <f>VLOOKUP($D541,reference!$G$1:$H$25,2,FALSE)</f>
        <v>Savanna / Padang rumput</v>
      </c>
      <c r="J541" t="str">
        <f>VLOOKUP($E541,reference!$G$1:$H$25,2,FALSE)</f>
        <v>Hutan mangrove primer</v>
      </c>
      <c r="K541" t="str">
        <f t="shared" si="8"/>
        <v>Non Irigasi</v>
      </c>
      <c r="L541" t="s">
        <v>327</v>
      </c>
    </row>
    <row r="542" spans="1:12" x14ac:dyDescent="0.25">
      <c r="A542" s="1">
        <v>541</v>
      </c>
      <c r="B542" s="3">
        <v>1</v>
      </c>
      <c r="C542" s="1">
        <v>145</v>
      </c>
      <c r="D542" s="1">
        <v>0</v>
      </c>
      <c r="E542" s="1">
        <v>5</v>
      </c>
      <c r="F542" s="1">
        <v>0</v>
      </c>
      <c r="G542">
        <f>VLOOKUP(C542,reference!$A$1:$E$310,5,FALSE)</f>
        <v>5308060</v>
      </c>
      <c r="H542" t="str">
        <f>VLOOKUP(C542,reference!$A$1:$E$310,4,FALSE)</f>
        <v>OMESURI</v>
      </c>
      <c r="I542" t="str">
        <f>VLOOKUP($D542,reference!$G$1:$H$25,2,FALSE)</f>
        <v>No data</v>
      </c>
      <c r="J542" t="str">
        <f>VLOOKUP($E542,reference!$G$1:$H$25,2,FALSE)</f>
        <v>Hutan mangrove primer</v>
      </c>
      <c r="K542" t="str">
        <f t="shared" si="8"/>
        <v>Non Irigasi</v>
      </c>
      <c r="L542" t="s">
        <v>327</v>
      </c>
    </row>
    <row r="543" spans="1:12" x14ac:dyDescent="0.25">
      <c r="A543" s="1">
        <v>542</v>
      </c>
      <c r="B543" s="3">
        <v>422</v>
      </c>
      <c r="C543" s="1">
        <v>146</v>
      </c>
      <c r="D543" s="1">
        <v>13</v>
      </c>
      <c r="E543" s="1">
        <v>13</v>
      </c>
      <c r="F543" s="1">
        <v>0</v>
      </c>
      <c r="G543">
        <f>VLOOKUP(C543,reference!$A$1:$E$310,5,FALSE)</f>
        <v>5308070</v>
      </c>
      <c r="H543" t="str">
        <f>VLOOKUP(C543,reference!$A$1:$E$310,4,FALSE)</f>
        <v>BUYASARI</v>
      </c>
      <c r="I543" t="str">
        <f>VLOOKUP($D543,reference!$G$1:$H$25,2,FALSE)</f>
        <v>Pertanian lahan kering  campur semak / kebun campur</v>
      </c>
      <c r="J543" t="str">
        <f>VLOOKUP($E543,reference!$G$1:$H$25,2,FALSE)</f>
        <v>Pertanian lahan kering  campur semak / kebun campur</v>
      </c>
      <c r="K543" t="str">
        <f t="shared" si="8"/>
        <v>Non Irigasi</v>
      </c>
      <c r="L543" t="s">
        <v>327</v>
      </c>
    </row>
    <row r="544" spans="1:12" x14ac:dyDescent="0.25">
      <c r="A544" s="1">
        <v>543</v>
      </c>
      <c r="B544" s="3">
        <v>22</v>
      </c>
      <c r="C544" s="1">
        <v>126</v>
      </c>
      <c r="D544" s="1">
        <v>13</v>
      </c>
      <c r="E544" s="1">
        <v>0</v>
      </c>
      <c r="F544" s="1">
        <v>0</v>
      </c>
      <c r="G544">
        <f>VLOOKUP(C544,reference!$A$1:$E$310,5,FALSE)</f>
        <v>5307020</v>
      </c>
      <c r="H544" t="str">
        <f>VLOOKUP(C544,reference!$A$1:$E$310,4,FALSE)</f>
        <v>ALOR BARAT DAYA</v>
      </c>
      <c r="I544" t="str">
        <f>VLOOKUP($D544,reference!$G$1:$H$25,2,FALSE)</f>
        <v>Pertanian lahan kering  campur semak / kebun campur</v>
      </c>
      <c r="J544" t="str">
        <f>VLOOKUP($E544,reference!$G$1:$H$25,2,FALSE)</f>
        <v>No data</v>
      </c>
      <c r="K544" t="str">
        <f t="shared" si="8"/>
        <v>Non Irigasi</v>
      </c>
      <c r="L544" t="s">
        <v>327</v>
      </c>
    </row>
    <row r="545" spans="1:12" x14ac:dyDescent="0.25">
      <c r="A545" s="1">
        <v>544</v>
      </c>
      <c r="B545" s="3">
        <v>3</v>
      </c>
      <c r="C545" s="1">
        <v>126</v>
      </c>
      <c r="D545" s="1">
        <v>13</v>
      </c>
      <c r="E545" s="1">
        <v>20</v>
      </c>
      <c r="F545" s="1">
        <v>0</v>
      </c>
      <c r="G545">
        <f>VLOOKUP(C545,reference!$A$1:$E$310,5,FALSE)</f>
        <v>5307020</v>
      </c>
      <c r="H545" t="str">
        <f>VLOOKUP(C545,reference!$A$1:$E$310,4,FALSE)</f>
        <v>ALOR BARAT DAYA</v>
      </c>
      <c r="I545" t="str">
        <f>VLOOKUP($D545,reference!$G$1:$H$25,2,FALSE)</f>
        <v>Pertanian lahan kering  campur semak / kebun campur</v>
      </c>
      <c r="J545" t="str">
        <f>VLOOKUP($E545,reference!$G$1:$H$25,2,FALSE)</f>
        <v>Tubuh air</v>
      </c>
      <c r="K545" t="str">
        <f t="shared" si="8"/>
        <v>Non Irigasi</v>
      </c>
      <c r="L545" t="s">
        <v>327</v>
      </c>
    </row>
    <row r="546" spans="1:12" x14ac:dyDescent="0.25">
      <c r="A546" s="1">
        <v>545</v>
      </c>
      <c r="B546" s="3">
        <v>162</v>
      </c>
      <c r="C546" s="1">
        <v>130</v>
      </c>
      <c r="D546" s="1">
        <v>13</v>
      </c>
      <c r="E546" s="1">
        <v>2</v>
      </c>
      <c r="F546" s="1">
        <v>0</v>
      </c>
      <c r="G546">
        <f>VLOOKUP(C546,reference!$A$1:$E$310,5,FALSE)</f>
        <v>5307041</v>
      </c>
      <c r="H546" t="str">
        <f>VLOOKUP(C546,reference!$A$1:$E$310,4,FALSE)</f>
        <v>ALOR TIMUR LAUT</v>
      </c>
      <c r="I546" t="str">
        <f>VLOOKUP($D546,reference!$G$1:$H$25,2,FALSE)</f>
        <v>Pertanian lahan kering  campur semak / kebun campur</v>
      </c>
      <c r="J546" t="str">
        <f>VLOOKUP($E546,reference!$G$1:$H$25,2,FALSE)</f>
        <v>Hutan lahan kering sekunder / bekas tebangan</v>
      </c>
      <c r="K546" t="str">
        <f t="shared" si="8"/>
        <v>Non Irigasi</v>
      </c>
      <c r="L546" t="s">
        <v>327</v>
      </c>
    </row>
    <row r="547" spans="1:12" x14ac:dyDescent="0.25">
      <c r="A547" s="1">
        <v>546</v>
      </c>
      <c r="B547" s="3">
        <v>275</v>
      </c>
      <c r="C547" s="1">
        <v>130</v>
      </c>
      <c r="D547" s="1">
        <v>13</v>
      </c>
      <c r="E547" s="1">
        <v>9</v>
      </c>
      <c r="F547" s="1">
        <v>0</v>
      </c>
      <c r="G547">
        <f>VLOOKUP(C547,reference!$A$1:$E$310,5,FALSE)</f>
        <v>5307041</v>
      </c>
      <c r="H547" t="str">
        <f>VLOOKUP(C547,reference!$A$1:$E$310,4,FALSE)</f>
        <v>ALOR TIMUR LAUT</v>
      </c>
      <c r="I547" t="str">
        <f>VLOOKUP($D547,reference!$G$1:$H$25,2,FALSE)</f>
        <v>Pertanian lahan kering  campur semak / kebun campur</v>
      </c>
      <c r="J547" t="str">
        <f>VLOOKUP($E547,reference!$G$1:$H$25,2,FALSE)</f>
        <v>Semak belukar</v>
      </c>
      <c r="K547" t="str">
        <f t="shared" si="8"/>
        <v>Non Irigasi</v>
      </c>
      <c r="L547" t="s">
        <v>327</v>
      </c>
    </row>
    <row r="548" spans="1:12" x14ac:dyDescent="0.25">
      <c r="A548" s="1">
        <v>547</v>
      </c>
      <c r="B548" s="3">
        <v>429</v>
      </c>
      <c r="C548" s="1">
        <v>230</v>
      </c>
      <c r="D548" s="1">
        <v>11</v>
      </c>
      <c r="E548" s="1">
        <v>9</v>
      </c>
      <c r="F548" s="1">
        <v>0</v>
      </c>
      <c r="G548">
        <f>VLOOKUP(C548,reference!$A$1:$E$310,5,FALSE)</f>
        <v>5313140</v>
      </c>
      <c r="H548" t="str">
        <f>VLOOKUP(C548,reference!$A$1:$E$310,4,FALSE)</f>
        <v>REOK</v>
      </c>
      <c r="I548" t="str">
        <f>VLOOKUP($D548,reference!$G$1:$H$25,2,FALSE)</f>
        <v>Savanna / Padang rumput</v>
      </c>
      <c r="J548" t="str">
        <f>VLOOKUP($E548,reference!$G$1:$H$25,2,FALSE)</f>
        <v>Semak belukar</v>
      </c>
      <c r="K548" t="str">
        <f t="shared" si="8"/>
        <v>Non Irigasi</v>
      </c>
      <c r="L548" t="s">
        <v>327</v>
      </c>
    </row>
    <row r="549" spans="1:12" x14ac:dyDescent="0.25">
      <c r="A549" s="1">
        <v>548</v>
      </c>
      <c r="B549" s="3">
        <v>1</v>
      </c>
      <c r="C549" s="1">
        <v>163</v>
      </c>
      <c r="D549" s="1">
        <v>11</v>
      </c>
      <c r="E549" s="1">
        <v>0</v>
      </c>
      <c r="F549" s="1">
        <v>0</v>
      </c>
      <c r="G549">
        <f>VLOOKUP(C549,reference!$A$1:$E$310,5,FALSE)</f>
        <v>5309072</v>
      </c>
      <c r="H549" t="str">
        <f>VLOOKUP(C549,reference!$A$1:$E$310,4,FALSE)</f>
        <v>WITIHAMA</v>
      </c>
      <c r="I549" t="str">
        <f>VLOOKUP($D549,reference!$G$1:$H$25,2,FALSE)</f>
        <v>Savanna / Padang rumput</v>
      </c>
      <c r="J549" t="str">
        <f>VLOOKUP($E549,reference!$G$1:$H$25,2,FALSE)</f>
        <v>No data</v>
      </c>
      <c r="K549" t="str">
        <f t="shared" si="8"/>
        <v>Non Irigasi</v>
      </c>
      <c r="L549" t="s">
        <v>327</v>
      </c>
    </row>
    <row r="550" spans="1:12" x14ac:dyDescent="0.25">
      <c r="A550" s="1">
        <v>549</v>
      </c>
      <c r="B550" s="3">
        <v>5</v>
      </c>
      <c r="C550" s="1">
        <v>142</v>
      </c>
      <c r="D550" s="1">
        <v>9</v>
      </c>
      <c r="E550" s="1">
        <v>5</v>
      </c>
      <c r="F550" s="1">
        <v>0</v>
      </c>
      <c r="G550">
        <f>VLOOKUP(C550,reference!$A$1:$E$310,5,FALSE)</f>
        <v>5308031</v>
      </c>
      <c r="H550" t="str">
        <f>VLOOKUP(C550,reference!$A$1:$E$310,4,FALSE)</f>
        <v>ILE APE TIMUR</v>
      </c>
      <c r="I550" t="str">
        <f>VLOOKUP($D550,reference!$G$1:$H$25,2,FALSE)</f>
        <v>Semak belukar</v>
      </c>
      <c r="J550" t="str">
        <f>VLOOKUP($E550,reference!$G$1:$H$25,2,FALSE)</f>
        <v>Hutan mangrove primer</v>
      </c>
      <c r="K550" t="str">
        <f t="shared" si="8"/>
        <v>Non Irigasi</v>
      </c>
      <c r="L550" t="s">
        <v>327</v>
      </c>
    </row>
    <row r="551" spans="1:12" x14ac:dyDescent="0.25">
      <c r="A551" s="1">
        <v>550</v>
      </c>
      <c r="B551" s="3">
        <v>5</v>
      </c>
      <c r="C551" s="1">
        <v>145</v>
      </c>
      <c r="D551" s="1">
        <v>11</v>
      </c>
      <c r="E551" s="1">
        <v>20</v>
      </c>
      <c r="F551" s="1">
        <v>0</v>
      </c>
      <c r="G551">
        <f>VLOOKUP(C551,reference!$A$1:$E$310,5,FALSE)</f>
        <v>5308060</v>
      </c>
      <c r="H551" t="str">
        <f>VLOOKUP(C551,reference!$A$1:$E$310,4,FALSE)</f>
        <v>OMESURI</v>
      </c>
      <c r="I551" t="str">
        <f>VLOOKUP($D551,reference!$G$1:$H$25,2,FALSE)</f>
        <v>Savanna / Padang rumput</v>
      </c>
      <c r="J551" t="str">
        <f>VLOOKUP($E551,reference!$G$1:$H$25,2,FALSE)</f>
        <v>Tubuh air</v>
      </c>
      <c r="K551" t="str">
        <f t="shared" si="8"/>
        <v>Non Irigasi</v>
      </c>
      <c r="L551" t="s">
        <v>327</v>
      </c>
    </row>
    <row r="552" spans="1:12" x14ac:dyDescent="0.25">
      <c r="A552" s="1">
        <v>551</v>
      </c>
      <c r="B552" s="3">
        <v>362</v>
      </c>
      <c r="C552" s="1">
        <v>126</v>
      </c>
      <c r="D552" s="1">
        <v>13</v>
      </c>
      <c r="E552" s="1">
        <v>16</v>
      </c>
      <c r="F552" s="1">
        <v>0</v>
      </c>
      <c r="G552">
        <f>VLOOKUP(C552,reference!$A$1:$E$310,5,FALSE)</f>
        <v>5307020</v>
      </c>
      <c r="H552" t="str">
        <f>VLOOKUP(C552,reference!$A$1:$E$310,4,FALSE)</f>
        <v>ALOR BARAT DAYA</v>
      </c>
      <c r="I552" t="str">
        <f>VLOOKUP($D552,reference!$G$1:$H$25,2,FALSE)</f>
        <v>Pertanian lahan kering  campur semak / kebun campur</v>
      </c>
      <c r="J552" t="str">
        <f>VLOOKUP($E552,reference!$G$1:$H$25,2,FALSE)</f>
        <v>Pemukiman</v>
      </c>
      <c r="K552" t="str">
        <f t="shared" si="8"/>
        <v>Non Irigasi</v>
      </c>
      <c r="L552" t="s">
        <v>327</v>
      </c>
    </row>
    <row r="553" spans="1:12" x14ac:dyDescent="0.25">
      <c r="A553" s="1">
        <v>552</v>
      </c>
      <c r="B553" s="3">
        <v>67</v>
      </c>
      <c r="C553" s="1">
        <v>126</v>
      </c>
      <c r="D553" s="1">
        <v>16</v>
      </c>
      <c r="E553" s="1">
        <v>13</v>
      </c>
      <c r="F553" s="1">
        <v>0</v>
      </c>
      <c r="G553">
        <f>VLOOKUP(C553,reference!$A$1:$E$310,5,FALSE)</f>
        <v>5307020</v>
      </c>
      <c r="H553" t="str">
        <f>VLOOKUP(C553,reference!$A$1:$E$310,4,FALSE)</f>
        <v>ALOR BARAT DAYA</v>
      </c>
      <c r="I553" t="str">
        <f>VLOOKUP($D553,reference!$G$1:$H$25,2,FALSE)</f>
        <v>Pemukiman</v>
      </c>
      <c r="J553" t="str">
        <f>VLOOKUP($E553,reference!$G$1:$H$25,2,FALSE)</f>
        <v>Pertanian lahan kering  campur semak / kebun campur</v>
      </c>
      <c r="K553" t="str">
        <f t="shared" si="8"/>
        <v>Non Irigasi</v>
      </c>
      <c r="L553" t="s">
        <v>327</v>
      </c>
    </row>
    <row r="554" spans="1:12" x14ac:dyDescent="0.25">
      <c r="A554" s="1">
        <v>553</v>
      </c>
      <c r="B554" s="3">
        <v>4902</v>
      </c>
      <c r="C554" s="1">
        <v>128</v>
      </c>
      <c r="D554" s="1">
        <v>2</v>
      </c>
      <c r="E554" s="1">
        <v>11</v>
      </c>
      <c r="F554" s="1">
        <v>0</v>
      </c>
      <c r="G554">
        <f>VLOOKUP(C554,reference!$A$1:$E$310,5,FALSE)</f>
        <v>5307030</v>
      </c>
      <c r="H554" t="str">
        <f>VLOOKUP(C554,reference!$A$1:$E$310,4,FALSE)</f>
        <v>ALOR SELATAN</v>
      </c>
      <c r="I554" t="str">
        <f>VLOOKUP($D554,reference!$G$1:$H$25,2,FALSE)</f>
        <v>Hutan lahan kering sekunder / bekas tebangan</v>
      </c>
      <c r="J554" t="str">
        <f>VLOOKUP($E554,reference!$G$1:$H$25,2,FALSE)</f>
        <v>Savanna / Padang rumput</v>
      </c>
      <c r="K554" t="str">
        <f t="shared" si="8"/>
        <v>Non Irigasi</v>
      </c>
      <c r="L554" t="s">
        <v>328</v>
      </c>
    </row>
    <row r="555" spans="1:12" x14ac:dyDescent="0.25">
      <c r="A555" s="1">
        <v>554</v>
      </c>
      <c r="B555" s="3">
        <v>2</v>
      </c>
      <c r="C555" s="1">
        <v>158</v>
      </c>
      <c r="D555" s="1">
        <v>0</v>
      </c>
      <c r="E555" s="1">
        <v>9</v>
      </c>
      <c r="F555" s="1">
        <v>0</v>
      </c>
      <c r="G555">
        <f>VLOOKUP(C555,reference!$A$1:$E$310,5,FALSE)</f>
        <v>5309060</v>
      </c>
      <c r="H555" t="str">
        <f>VLOOKUP(C555,reference!$A$1:$E$310,4,FALSE)</f>
        <v>ADONARA BARAT</v>
      </c>
      <c r="I555" t="str">
        <f>VLOOKUP($D555,reference!$G$1:$H$25,2,FALSE)</f>
        <v>No data</v>
      </c>
      <c r="J555" t="str">
        <f>VLOOKUP($E555,reference!$G$1:$H$25,2,FALSE)</f>
        <v>Semak belukar</v>
      </c>
      <c r="K555" t="str">
        <f t="shared" si="8"/>
        <v>Non Irigasi</v>
      </c>
      <c r="L555" t="s">
        <v>327</v>
      </c>
    </row>
    <row r="556" spans="1:12" x14ac:dyDescent="0.25">
      <c r="A556" s="1">
        <v>555</v>
      </c>
      <c r="B556" s="3">
        <v>976</v>
      </c>
      <c r="C556" s="1">
        <v>153</v>
      </c>
      <c r="D556" s="1">
        <v>12</v>
      </c>
      <c r="E556" s="1">
        <v>12</v>
      </c>
      <c r="F556" s="1">
        <v>0</v>
      </c>
      <c r="G556">
        <f>VLOOKUP(C556,reference!$A$1:$E$310,5,FALSE)</f>
        <v>5309031</v>
      </c>
      <c r="H556" t="str">
        <f>VLOOKUP(C556,reference!$A$1:$E$310,4,FALSE)</f>
        <v>ILE MANDIRI</v>
      </c>
      <c r="I556" t="str">
        <f>VLOOKUP($D556,reference!$G$1:$H$25,2,FALSE)</f>
        <v>Pertanian lahan kering</v>
      </c>
      <c r="J556" t="str">
        <f>VLOOKUP($E556,reference!$G$1:$H$25,2,FALSE)</f>
        <v>Pertanian lahan kering</v>
      </c>
      <c r="K556" t="str">
        <f t="shared" si="8"/>
        <v>Non Irigasi</v>
      </c>
      <c r="L556" t="s">
        <v>327</v>
      </c>
    </row>
    <row r="557" spans="1:12" x14ac:dyDescent="0.25">
      <c r="A557" s="1">
        <v>556</v>
      </c>
      <c r="B557" s="3">
        <v>3</v>
      </c>
      <c r="C557" s="1">
        <v>163</v>
      </c>
      <c r="D557" s="1">
        <v>0</v>
      </c>
      <c r="E557" s="1">
        <v>18</v>
      </c>
      <c r="F557" s="1">
        <v>0</v>
      </c>
      <c r="G557">
        <f>VLOOKUP(C557,reference!$A$1:$E$310,5,FALSE)</f>
        <v>5309072</v>
      </c>
      <c r="H557" t="str">
        <f>VLOOKUP(C557,reference!$A$1:$E$310,4,FALSE)</f>
        <v>WITIHAMA</v>
      </c>
      <c r="I557" t="str">
        <f>VLOOKUP($D557,reference!$G$1:$H$25,2,FALSE)</f>
        <v>No data</v>
      </c>
      <c r="J557" t="str">
        <f>VLOOKUP($E557,reference!$G$1:$H$25,2,FALSE)</f>
        <v>Lahan terbuka</v>
      </c>
      <c r="K557" t="str">
        <f t="shared" si="8"/>
        <v>Non Irigasi</v>
      </c>
      <c r="L557" t="s">
        <v>327</v>
      </c>
    </row>
    <row r="558" spans="1:12" x14ac:dyDescent="0.25">
      <c r="A558" s="1">
        <v>557</v>
      </c>
      <c r="B558" s="3">
        <v>1379</v>
      </c>
      <c r="C558" s="1">
        <v>141</v>
      </c>
      <c r="D558" s="1">
        <v>2</v>
      </c>
      <c r="E558" s="1">
        <v>2</v>
      </c>
      <c r="F558" s="1">
        <v>0</v>
      </c>
      <c r="G558">
        <f>VLOOKUP(C558,reference!$A$1:$E$310,5,FALSE)</f>
        <v>5308030</v>
      </c>
      <c r="H558" t="str">
        <f>VLOOKUP(C558,reference!$A$1:$E$310,4,FALSE)</f>
        <v>ILE APE</v>
      </c>
      <c r="I558" t="str">
        <f>VLOOKUP($D558,reference!$G$1:$H$25,2,FALSE)</f>
        <v>Hutan lahan kering sekunder / bekas tebangan</v>
      </c>
      <c r="J558" t="str">
        <f>VLOOKUP($E558,reference!$G$1:$H$25,2,FALSE)</f>
        <v>Hutan lahan kering sekunder / bekas tebangan</v>
      </c>
      <c r="K558" t="str">
        <f t="shared" si="8"/>
        <v>Non Irigasi</v>
      </c>
      <c r="L558" t="s">
        <v>327</v>
      </c>
    </row>
    <row r="559" spans="1:12" x14ac:dyDescent="0.25">
      <c r="A559" s="1">
        <v>558</v>
      </c>
      <c r="B559" s="3">
        <v>29</v>
      </c>
      <c r="C559" s="1">
        <v>126</v>
      </c>
      <c r="D559" s="1">
        <v>16</v>
      </c>
      <c r="E559" s="1">
        <v>0</v>
      </c>
      <c r="F559" s="1">
        <v>0</v>
      </c>
      <c r="G559">
        <f>VLOOKUP(C559,reference!$A$1:$E$310,5,FALSE)</f>
        <v>5307020</v>
      </c>
      <c r="H559" t="str">
        <f>VLOOKUP(C559,reference!$A$1:$E$310,4,FALSE)</f>
        <v>ALOR BARAT DAYA</v>
      </c>
      <c r="I559" t="str">
        <f>VLOOKUP($D559,reference!$G$1:$H$25,2,FALSE)</f>
        <v>Pemukiman</v>
      </c>
      <c r="J559" t="str">
        <f>VLOOKUP($E559,reference!$G$1:$H$25,2,FALSE)</f>
        <v>No data</v>
      </c>
      <c r="K559" t="str">
        <f t="shared" si="8"/>
        <v>Non Irigasi</v>
      </c>
      <c r="L559" t="s">
        <v>327</v>
      </c>
    </row>
    <row r="560" spans="1:12" x14ac:dyDescent="0.25">
      <c r="A560" s="1">
        <v>559</v>
      </c>
      <c r="B560" s="3">
        <v>358</v>
      </c>
      <c r="C560" s="1">
        <v>126</v>
      </c>
      <c r="D560" s="1">
        <v>16</v>
      </c>
      <c r="E560" s="1">
        <v>16</v>
      </c>
      <c r="F560" s="1">
        <v>0</v>
      </c>
      <c r="G560">
        <f>VLOOKUP(C560,reference!$A$1:$E$310,5,FALSE)</f>
        <v>5307020</v>
      </c>
      <c r="H560" t="str">
        <f>VLOOKUP(C560,reference!$A$1:$E$310,4,FALSE)</f>
        <v>ALOR BARAT DAYA</v>
      </c>
      <c r="I560" t="str">
        <f>VLOOKUP($D560,reference!$G$1:$H$25,2,FALSE)</f>
        <v>Pemukiman</v>
      </c>
      <c r="J560" t="str">
        <f>VLOOKUP($E560,reference!$G$1:$H$25,2,FALSE)</f>
        <v>Pemukiman</v>
      </c>
      <c r="K560" t="str">
        <f t="shared" si="8"/>
        <v>Non Irigasi</v>
      </c>
      <c r="L560" t="s">
        <v>327</v>
      </c>
    </row>
    <row r="561" spans="1:12" x14ac:dyDescent="0.25">
      <c r="A561" s="1">
        <v>560</v>
      </c>
      <c r="B561" s="3">
        <v>452</v>
      </c>
      <c r="C561" s="1">
        <v>129</v>
      </c>
      <c r="D561" s="1">
        <v>12</v>
      </c>
      <c r="E561" s="1">
        <v>11</v>
      </c>
      <c r="F561" s="1">
        <v>0</v>
      </c>
      <c r="G561">
        <f>VLOOKUP(C561,reference!$A$1:$E$310,5,FALSE)</f>
        <v>5307040</v>
      </c>
      <c r="H561" t="str">
        <f>VLOOKUP(C561,reference!$A$1:$E$310,4,FALSE)</f>
        <v>ALOR TIMUR</v>
      </c>
      <c r="I561" t="str">
        <f>VLOOKUP($D561,reference!$G$1:$H$25,2,FALSE)</f>
        <v>Pertanian lahan kering</v>
      </c>
      <c r="J561" t="str">
        <f>VLOOKUP($E561,reference!$G$1:$H$25,2,FALSE)</f>
        <v>Savanna / Padang rumput</v>
      </c>
      <c r="K561" t="str">
        <f t="shared" si="8"/>
        <v>Non Irigasi</v>
      </c>
      <c r="L561" t="s">
        <v>327</v>
      </c>
    </row>
    <row r="562" spans="1:12" x14ac:dyDescent="0.25">
      <c r="A562" s="1">
        <v>561</v>
      </c>
      <c r="B562" s="3">
        <v>2</v>
      </c>
      <c r="C562" s="1">
        <v>153</v>
      </c>
      <c r="D562" s="1">
        <v>13</v>
      </c>
      <c r="E562" s="1">
        <v>0</v>
      </c>
      <c r="F562" s="1">
        <v>0</v>
      </c>
      <c r="G562">
        <f>VLOOKUP(C562,reference!$A$1:$E$310,5,FALSE)</f>
        <v>5309031</v>
      </c>
      <c r="H562" t="str">
        <f>VLOOKUP(C562,reference!$A$1:$E$310,4,FALSE)</f>
        <v>ILE MANDIRI</v>
      </c>
      <c r="I562" t="str">
        <f>VLOOKUP($D562,reference!$G$1:$H$25,2,FALSE)</f>
        <v>Pertanian lahan kering  campur semak / kebun campur</v>
      </c>
      <c r="J562" t="str">
        <f>VLOOKUP($E562,reference!$G$1:$H$25,2,FALSE)</f>
        <v>No data</v>
      </c>
      <c r="K562" t="str">
        <f t="shared" si="8"/>
        <v>Non Irigasi</v>
      </c>
      <c r="L562" t="s">
        <v>327</v>
      </c>
    </row>
    <row r="563" spans="1:12" x14ac:dyDescent="0.25">
      <c r="A563" s="1">
        <v>562</v>
      </c>
      <c r="B563" s="3">
        <v>33</v>
      </c>
      <c r="C563" s="1">
        <v>165</v>
      </c>
      <c r="D563" s="1">
        <v>7</v>
      </c>
      <c r="E563" s="1">
        <v>12</v>
      </c>
      <c r="F563" s="1">
        <v>0</v>
      </c>
      <c r="G563">
        <f>VLOOKUP(C563,reference!$A$1:$E$310,5,FALSE)</f>
        <v>5309074</v>
      </c>
      <c r="H563" t="str">
        <f>VLOOKUP(C563,reference!$A$1:$E$310,4,FALSE)</f>
        <v>ADONARA</v>
      </c>
      <c r="I563" t="str">
        <f>VLOOKUP($D563,reference!$G$1:$H$25,2,FALSE)</f>
        <v>Hutan tanaman</v>
      </c>
      <c r="J563" t="str">
        <f>VLOOKUP($E563,reference!$G$1:$H$25,2,FALSE)</f>
        <v>Pertanian lahan kering</v>
      </c>
      <c r="K563" t="str">
        <f t="shared" si="8"/>
        <v>Non Irigasi</v>
      </c>
      <c r="L563" t="s">
        <v>327</v>
      </c>
    </row>
    <row r="564" spans="1:12" x14ac:dyDescent="0.25">
      <c r="A564" s="1">
        <v>563</v>
      </c>
      <c r="B564" s="3">
        <v>4</v>
      </c>
      <c r="C564" s="1">
        <v>164</v>
      </c>
      <c r="D564" s="1">
        <v>13</v>
      </c>
      <c r="E564" s="1">
        <v>9</v>
      </c>
      <c r="F564" s="1">
        <v>0</v>
      </c>
      <c r="G564">
        <f>VLOOKUP(C564,reference!$A$1:$E$310,5,FALSE)</f>
        <v>5309073</v>
      </c>
      <c r="H564" t="str">
        <f>VLOOKUP(C564,reference!$A$1:$E$310,4,FALSE)</f>
        <v>KELUBAGOLIT</v>
      </c>
      <c r="I564" t="str">
        <f>VLOOKUP($D564,reference!$G$1:$H$25,2,FALSE)</f>
        <v>Pertanian lahan kering  campur semak / kebun campur</v>
      </c>
      <c r="J564" t="str">
        <f>VLOOKUP($E564,reference!$G$1:$H$25,2,FALSE)</f>
        <v>Semak belukar</v>
      </c>
      <c r="K564" t="str">
        <f t="shared" si="8"/>
        <v>Non Irigasi</v>
      </c>
      <c r="L564" t="s">
        <v>327</v>
      </c>
    </row>
    <row r="565" spans="1:12" x14ac:dyDescent="0.25">
      <c r="A565" s="1">
        <v>564</v>
      </c>
      <c r="B565" s="3">
        <v>394</v>
      </c>
      <c r="C565" s="1">
        <v>141</v>
      </c>
      <c r="D565" s="1">
        <v>18</v>
      </c>
      <c r="E565" s="1">
        <v>11</v>
      </c>
      <c r="F565" s="1">
        <v>0</v>
      </c>
      <c r="G565">
        <f>VLOOKUP(C565,reference!$A$1:$E$310,5,FALSE)</f>
        <v>5308030</v>
      </c>
      <c r="H565" t="str">
        <f>VLOOKUP(C565,reference!$A$1:$E$310,4,FALSE)</f>
        <v>ILE APE</v>
      </c>
      <c r="I565" t="str">
        <f>VLOOKUP($D565,reference!$G$1:$H$25,2,FALSE)</f>
        <v>Lahan terbuka</v>
      </c>
      <c r="J565" t="str">
        <f>VLOOKUP($E565,reference!$G$1:$H$25,2,FALSE)</f>
        <v>Savanna / Padang rumput</v>
      </c>
      <c r="K565" t="str">
        <f t="shared" si="8"/>
        <v>Non Irigasi</v>
      </c>
      <c r="L565" t="s">
        <v>327</v>
      </c>
    </row>
    <row r="566" spans="1:12" x14ac:dyDescent="0.25">
      <c r="A566" s="1">
        <v>565</v>
      </c>
      <c r="B566" s="3">
        <v>130</v>
      </c>
      <c r="C566" s="1">
        <v>145</v>
      </c>
      <c r="D566" s="1">
        <v>11</v>
      </c>
      <c r="E566" s="1">
        <v>9</v>
      </c>
      <c r="F566" s="1">
        <v>0</v>
      </c>
      <c r="G566">
        <f>VLOOKUP(C566,reference!$A$1:$E$310,5,FALSE)</f>
        <v>5308060</v>
      </c>
      <c r="H566" t="str">
        <f>VLOOKUP(C566,reference!$A$1:$E$310,4,FALSE)</f>
        <v>OMESURI</v>
      </c>
      <c r="I566" t="str">
        <f>VLOOKUP($D566,reference!$G$1:$H$25,2,FALSE)</f>
        <v>Savanna / Padang rumput</v>
      </c>
      <c r="J566" t="str">
        <f>VLOOKUP($E566,reference!$G$1:$H$25,2,FALSE)</f>
        <v>Semak belukar</v>
      </c>
      <c r="K566" t="str">
        <f t="shared" si="8"/>
        <v>Non Irigasi</v>
      </c>
      <c r="L566" t="s">
        <v>327</v>
      </c>
    </row>
    <row r="567" spans="1:12" x14ac:dyDescent="0.25">
      <c r="A567" s="1">
        <v>566</v>
      </c>
      <c r="B567" s="3">
        <v>30</v>
      </c>
      <c r="C567" s="1">
        <v>230</v>
      </c>
      <c r="D567" s="1">
        <v>18</v>
      </c>
      <c r="E567" s="1">
        <v>18</v>
      </c>
      <c r="F567" s="1">
        <v>0</v>
      </c>
      <c r="G567">
        <f>VLOOKUP(C567,reference!$A$1:$E$310,5,FALSE)</f>
        <v>5313140</v>
      </c>
      <c r="H567" t="str">
        <f>VLOOKUP(C567,reference!$A$1:$E$310,4,FALSE)</f>
        <v>REOK</v>
      </c>
      <c r="I567" t="str">
        <f>VLOOKUP($D567,reference!$G$1:$H$25,2,FALSE)</f>
        <v>Lahan terbuka</v>
      </c>
      <c r="J567" t="str">
        <f>VLOOKUP($E567,reference!$G$1:$H$25,2,FALSE)</f>
        <v>Lahan terbuka</v>
      </c>
      <c r="K567" t="str">
        <f t="shared" si="8"/>
        <v>Non Irigasi</v>
      </c>
      <c r="L567" t="s">
        <v>327</v>
      </c>
    </row>
    <row r="568" spans="1:12" x14ac:dyDescent="0.25">
      <c r="A568" s="1">
        <v>567</v>
      </c>
      <c r="B568" s="3">
        <v>1</v>
      </c>
      <c r="C568" s="1">
        <v>158</v>
      </c>
      <c r="D568" s="1">
        <v>7</v>
      </c>
      <c r="E568" s="1">
        <v>0</v>
      </c>
      <c r="F568" s="1">
        <v>0</v>
      </c>
      <c r="G568">
        <f>VLOOKUP(C568,reference!$A$1:$E$310,5,FALSE)</f>
        <v>5309060</v>
      </c>
      <c r="H568" t="str">
        <f>VLOOKUP(C568,reference!$A$1:$E$310,4,FALSE)</f>
        <v>ADONARA BARAT</v>
      </c>
      <c r="I568" t="str">
        <f>VLOOKUP($D568,reference!$G$1:$H$25,2,FALSE)</f>
        <v>Hutan tanaman</v>
      </c>
      <c r="J568" t="str">
        <f>VLOOKUP($E568,reference!$G$1:$H$25,2,FALSE)</f>
        <v>No data</v>
      </c>
      <c r="K568" t="str">
        <f t="shared" si="8"/>
        <v>Non Irigasi</v>
      </c>
      <c r="L568" t="s">
        <v>327</v>
      </c>
    </row>
    <row r="569" spans="1:12" x14ac:dyDescent="0.25">
      <c r="A569" s="1">
        <v>568</v>
      </c>
      <c r="B569" s="3">
        <v>5</v>
      </c>
      <c r="C569" s="1">
        <v>158</v>
      </c>
      <c r="D569" s="1">
        <v>7</v>
      </c>
      <c r="E569" s="1">
        <v>9</v>
      </c>
      <c r="F569" s="1">
        <v>0</v>
      </c>
      <c r="G569">
        <f>VLOOKUP(C569,reference!$A$1:$E$310,5,FALSE)</f>
        <v>5309060</v>
      </c>
      <c r="H569" t="str">
        <f>VLOOKUP(C569,reference!$A$1:$E$310,4,FALSE)</f>
        <v>ADONARA BARAT</v>
      </c>
      <c r="I569" t="str">
        <f>VLOOKUP($D569,reference!$G$1:$H$25,2,FALSE)</f>
        <v>Hutan tanaman</v>
      </c>
      <c r="J569" t="str">
        <f>VLOOKUP($E569,reference!$G$1:$H$25,2,FALSE)</f>
        <v>Semak belukar</v>
      </c>
      <c r="K569" t="str">
        <f t="shared" si="8"/>
        <v>Non Irigasi</v>
      </c>
      <c r="L569" t="s">
        <v>327</v>
      </c>
    </row>
    <row r="570" spans="1:12" x14ac:dyDescent="0.25">
      <c r="A570" s="1">
        <v>569</v>
      </c>
      <c r="B570" s="3">
        <v>425</v>
      </c>
      <c r="C570" s="1">
        <v>158</v>
      </c>
      <c r="D570" s="1">
        <v>7</v>
      </c>
      <c r="E570" s="1">
        <v>12</v>
      </c>
      <c r="F570" s="1">
        <v>0</v>
      </c>
      <c r="G570">
        <f>VLOOKUP(C570,reference!$A$1:$E$310,5,FALSE)</f>
        <v>5309060</v>
      </c>
      <c r="H570" t="str">
        <f>VLOOKUP(C570,reference!$A$1:$E$310,4,FALSE)</f>
        <v>ADONARA BARAT</v>
      </c>
      <c r="I570" t="str">
        <f>VLOOKUP($D570,reference!$G$1:$H$25,2,FALSE)</f>
        <v>Hutan tanaman</v>
      </c>
      <c r="J570" t="str">
        <f>VLOOKUP($E570,reference!$G$1:$H$25,2,FALSE)</f>
        <v>Pertanian lahan kering</v>
      </c>
      <c r="K570" t="str">
        <f t="shared" si="8"/>
        <v>Non Irigasi</v>
      </c>
      <c r="L570" t="s">
        <v>327</v>
      </c>
    </row>
    <row r="571" spans="1:12" x14ac:dyDescent="0.25">
      <c r="A571" s="1">
        <v>570</v>
      </c>
      <c r="B571" s="3">
        <v>17</v>
      </c>
      <c r="C571" s="1">
        <v>141</v>
      </c>
      <c r="D571" s="1">
        <v>6</v>
      </c>
      <c r="E571" s="1">
        <v>0</v>
      </c>
      <c r="F571" s="1">
        <v>0</v>
      </c>
      <c r="G571">
        <f>VLOOKUP(C571,reference!$A$1:$E$310,5,FALSE)</f>
        <v>5308030</v>
      </c>
      <c r="H571" t="str">
        <f>VLOOKUP(C571,reference!$A$1:$E$310,4,FALSE)</f>
        <v>ILE APE</v>
      </c>
      <c r="I571" t="str">
        <f>VLOOKUP($D571,reference!$G$1:$H$25,2,FALSE)</f>
        <v>Hutan mangrove sekunder</v>
      </c>
      <c r="J571" t="str">
        <f>VLOOKUP($E571,reference!$G$1:$H$25,2,FALSE)</f>
        <v>No data</v>
      </c>
      <c r="K571" t="str">
        <f t="shared" si="8"/>
        <v>Non Irigasi</v>
      </c>
      <c r="L571" t="s">
        <v>328</v>
      </c>
    </row>
    <row r="572" spans="1:12" x14ac:dyDescent="0.25">
      <c r="A572" s="1">
        <v>571</v>
      </c>
      <c r="B572" s="3">
        <v>8</v>
      </c>
      <c r="C572" s="1">
        <v>141</v>
      </c>
      <c r="D572" s="1">
        <v>18</v>
      </c>
      <c r="E572" s="1">
        <v>6</v>
      </c>
      <c r="F572" s="1">
        <v>0</v>
      </c>
      <c r="G572">
        <f>VLOOKUP(C572,reference!$A$1:$E$310,5,FALSE)</f>
        <v>5308030</v>
      </c>
      <c r="H572" t="str">
        <f>VLOOKUP(C572,reference!$A$1:$E$310,4,FALSE)</f>
        <v>ILE APE</v>
      </c>
      <c r="I572" t="str">
        <f>VLOOKUP($D572,reference!$G$1:$H$25,2,FALSE)</f>
        <v>Lahan terbuka</v>
      </c>
      <c r="J572" t="str">
        <f>VLOOKUP($E572,reference!$G$1:$H$25,2,FALSE)</f>
        <v>Hutan mangrove sekunder</v>
      </c>
      <c r="K572" t="str">
        <f t="shared" si="8"/>
        <v>Non Irigasi</v>
      </c>
      <c r="L572" t="s">
        <v>327</v>
      </c>
    </row>
    <row r="573" spans="1:12" x14ac:dyDescent="0.25">
      <c r="A573" s="1">
        <v>572</v>
      </c>
      <c r="B573" s="3">
        <v>774</v>
      </c>
      <c r="C573" s="1">
        <v>145</v>
      </c>
      <c r="D573" s="1">
        <v>12</v>
      </c>
      <c r="E573" s="1">
        <v>11</v>
      </c>
      <c r="F573" s="1">
        <v>0</v>
      </c>
      <c r="G573">
        <f>VLOOKUP(C573,reference!$A$1:$E$310,5,FALSE)</f>
        <v>5308060</v>
      </c>
      <c r="H573" t="str">
        <f>VLOOKUP(C573,reference!$A$1:$E$310,4,FALSE)</f>
        <v>OMESURI</v>
      </c>
      <c r="I573" t="str">
        <f>VLOOKUP($D573,reference!$G$1:$H$25,2,FALSE)</f>
        <v>Pertanian lahan kering</v>
      </c>
      <c r="J573" t="str">
        <f>VLOOKUP($E573,reference!$G$1:$H$25,2,FALSE)</f>
        <v>Savanna / Padang rumput</v>
      </c>
      <c r="K573" t="str">
        <f t="shared" si="8"/>
        <v>Non Irigasi</v>
      </c>
      <c r="L573" t="s">
        <v>327</v>
      </c>
    </row>
    <row r="574" spans="1:12" x14ac:dyDescent="0.25">
      <c r="A574" s="1">
        <v>573</v>
      </c>
      <c r="B574" s="3">
        <v>6413</v>
      </c>
      <c r="C574" s="1">
        <v>128</v>
      </c>
      <c r="D574" s="1">
        <v>2</v>
      </c>
      <c r="E574" s="1">
        <v>2</v>
      </c>
      <c r="F574" s="1">
        <v>0</v>
      </c>
      <c r="G574">
        <f>VLOOKUP(C574,reference!$A$1:$E$310,5,FALSE)</f>
        <v>5307030</v>
      </c>
      <c r="H574" t="str">
        <f>VLOOKUP(C574,reference!$A$1:$E$310,4,FALSE)</f>
        <v>ALOR SELATAN</v>
      </c>
      <c r="I574" t="str">
        <f>VLOOKUP($D574,reference!$G$1:$H$25,2,FALSE)</f>
        <v>Hutan lahan kering sekunder / bekas tebangan</v>
      </c>
      <c r="J574" t="str">
        <f>VLOOKUP($E574,reference!$G$1:$H$25,2,FALSE)</f>
        <v>Hutan lahan kering sekunder / bekas tebangan</v>
      </c>
      <c r="K574" t="str">
        <f t="shared" si="8"/>
        <v>Non Irigasi</v>
      </c>
      <c r="L574" t="s">
        <v>327</v>
      </c>
    </row>
    <row r="575" spans="1:12" x14ac:dyDescent="0.25">
      <c r="A575" s="1">
        <v>574</v>
      </c>
      <c r="B575" s="3">
        <v>364</v>
      </c>
      <c r="C575" s="1">
        <v>128</v>
      </c>
      <c r="D575" s="1">
        <v>9</v>
      </c>
      <c r="E575" s="1">
        <v>9</v>
      </c>
      <c r="F575" s="1">
        <v>0</v>
      </c>
      <c r="G575">
        <f>VLOOKUP(C575,reference!$A$1:$E$310,5,FALSE)</f>
        <v>5307030</v>
      </c>
      <c r="H575" t="str">
        <f>VLOOKUP(C575,reference!$A$1:$E$310,4,FALSE)</f>
        <v>ALOR SELATAN</v>
      </c>
      <c r="I575" t="str">
        <f>VLOOKUP($D575,reference!$G$1:$H$25,2,FALSE)</f>
        <v>Semak belukar</v>
      </c>
      <c r="J575" t="str">
        <f>VLOOKUP($E575,reference!$G$1:$H$25,2,FALSE)</f>
        <v>Semak belukar</v>
      </c>
      <c r="K575" t="str">
        <f t="shared" si="8"/>
        <v>Non Irigasi</v>
      </c>
      <c r="L575" t="s">
        <v>327</v>
      </c>
    </row>
    <row r="576" spans="1:12" x14ac:dyDescent="0.25">
      <c r="A576" s="1">
        <v>575</v>
      </c>
      <c r="B576" s="3">
        <v>50</v>
      </c>
      <c r="C576" s="1">
        <v>158</v>
      </c>
      <c r="D576" s="1">
        <v>0</v>
      </c>
      <c r="E576" s="1">
        <v>12</v>
      </c>
      <c r="F576" s="1">
        <v>0</v>
      </c>
      <c r="G576">
        <f>VLOOKUP(C576,reference!$A$1:$E$310,5,FALSE)</f>
        <v>5309060</v>
      </c>
      <c r="H576" t="str">
        <f>VLOOKUP(C576,reference!$A$1:$E$310,4,FALSE)</f>
        <v>ADONARA BARAT</v>
      </c>
      <c r="I576" t="str">
        <f>VLOOKUP($D576,reference!$G$1:$H$25,2,FALSE)</f>
        <v>No data</v>
      </c>
      <c r="J576" t="str">
        <f>VLOOKUP($E576,reference!$G$1:$H$25,2,FALSE)</f>
        <v>Pertanian lahan kering</v>
      </c>
      <c r="K576" t="str">
        <f t="shared" si="8"/>
        <v>Non Irigasi</v>
      </c>
      <c r="L576" t="s">
        <v>327</v>
      </c>
    </row>
    <row r="577" spans="1:12" x14ac:dyDescent="0.25">
      <c r="A577" s="1">
        <v>576</v>
      </c>
      <c r="B577" s="3">
        <v>146</v>
      </c>
      <c r="C577" s="1">
        <v>141</v>
      </c>
      <c r="D577" s="1">
        <v>6</v>
      </c>
      <c r="E577" s="1">
        <v>6</v>
      </c>
      <c r="F577" s="1">
        <v>0</v>
      </c>
      <c r="G577">
        <f>VLOOKUP(C577,reference!$A$1:$E$310,5,FALSE)</f>
        <v>5308030</v>
      </c>
      <c r="H577" t="str">
        <f>VLOOKUP(C577,reference!$A$1:$E$310,4,FALSE)</f>
        <v>ILE APE</v>
      </c>
      <c r="I577" t="str">
        <f>VLOOKUP($D577,reference!$G$1:$H$25,2,FALSE)</f>
        <v>Hutan mangrove sekunder</v>
      </c>
      <c r="J577" t="str">
        <f>VLOOKUP($E577,reference!$G$1:$H$25,2,FALSE)</f>
        <v>Hutan mangrove sekunder</v>
      </c>
      <c r="K577" t="str">
        <f t="shared" si="8"/>
        <v>Non Irigasi</v>
      </c>
      <c r="L577" t="s">
        <v>327</v>
      </c>
    </row>
    <row r="578" spans="1:12" x14ac:dyDescent="0.25">
      <c r="A578" s="1">
        <v>577</v>
      </c>
      <c r="B578" s="3">
        <v>3</v>
      </c>
      <c r="C578" s="1">
        <v>126</v>
      </c>
      <c r="D578" s="1">
        <v>16</v>
      </c>
      <c r="E578" s="1">
        <v>20</v>
      </c>
      <c r="F578" s="1">
        <v>0</v>
      </c>
      <c r="G578">
        <f>VLOOKUP(C578,reference!$A$1:$E$310,5,FALSE)</f>
        <v>5307020</v>
      </c>
      <c r="H578" t="str">
        <f>VLOOKUP(C578,reference!$A$1:$E$310,4,FALSE)</f>
        <v>ALOR BARAT DAYA</v>
      </c>
      <c r="I578" t="str">
        <f>VLOOKUP($D578,reference!$G$1:$H$25,2,FALSE)</f>
        <v>Pemukiman</v>
      </c>
      <c r="J578" t="str">
        <f>VLOOKUP($E578,reference!$G$1:$H$25,2,FALSE)</f>
        <v>Tubuh air</v>
      </c>
      <c r="K578" t="str">
        <f t="shared" si="8"/>
        <v>Non Irigasi</v>
      </c>
      <c r="L578" t="s">
        <v>327</v>
      </c>
    </row>
    <row r="579" spans="1:12" x14ac:dyDescent="0.25">
      <c r="A579" s="1">
        <v>578</v>
      </c>
      <c r="B579" s="3">
        <v>211</v>
      </c>
      <c r="C579" s="1">
        <v>129</v>
      </c>
      <c r="D579" s="1">
        <v>12</v>
      </c>
      <c r="E579" s="1">
        <v>16</v>
      </c>
      <c r="F579" s="1">
        <v>0</v>
      </c>
      <c r="G579">
        <f>VLOOKUP(C579,reference!$A$1:$E$310,5,FALSE)</f>
        <v>5307040</v>
      </c>
      <c r="H579" t="str">
        <f>VLOOKUP(C579,reference!$A$1:$E$310,4,FALSE)</f>
        <v>ALOR TIMUR</v>
      </c>
      <c r="I579" t="str">
        <f>VLOOKUP($D579,reference!$G$1:$H$25,2,FALSE)</f>
        <v>Pertanian lahan kering</v>
      </c>
      <c r="J579" t="str">
        <f>VLOOKUP($E579,reference!$G$1:$H$25,2,FALSE)</f>
        <v>Pemukiman</v>
      </c>
      <c r="K579" t="str">
        <f t="shared" ref="K579:K642" si="9">IF(F579=0,"Non Irigasi","Buffer Irigasi")</f>
        <v>Non Irigasi</v>
      </c>
      <c r="L579" t="s">
        <v>327</v>
      </c>
    </row>
    <row r="580" spans="1:12" x14ac:dyDescent="0.25">
      <c r="A580" s="1">
        <v>579</v>
      </c>
      <c r="B580" s="3">
        <v>64</v>
      </c>
      <c r="C580" s="1">
        <v>151</v>
      </c>
      <c r="D580" s="1">
        <v>7</v>
      </c>
      <c r="E580" s="1">
        <v>2</v>
      </c>
      <c r="F580" s="1">
        <v>0</v>
      </c>
      <c r="G580">
        <f>VLOOKUP(C580,reference!$A$1:$E$310,5,FALSE)</f>
        <v>5309021</v>
      </c>
      <c r="H580" t="str">
        <f>VLOOKUP(C580,reference!$A$1:$E$310,4,FALSE)</f>
        <v>LEWO LEMA</v>
      </c>
      <c r="I580" t="str">
        <f>VLOOKUP($D580,reference!$G$1:$H$25,2,FALSE)</f>
        <v>Hutan tanaman</v>
      </c>
      <c r="J580" t="str">
        <f>VLOOKUP($E580,reference!$G$1:$H$25,2,FALSE)</f>
        <v>Hutan lahan kering sekunder / bekas tebangan</v>
      </c>
      <c r="K580" t="str">
        <f t="shared" si="9"/>
        <v>Non Irigasi</v>
      </c>
      <c r="L580" t="s">
        <v>327</v>
      </c>
    </row>
    <row r="581" spans="1:12" x14ac:dyDescent="0.25">
      <c r="A581" s="1">
        <v>580</v>
      </c>
      <c r="B581" s="3">
        <v>367</v>
      </c>
      <c r="C581" s="1">
        <v>146</v>
      </c>
      <c r="D581" s="1">
        <v>11</v>
      </c>
      <c r="E581" s="1">
        <v>13</v>
      </c>
      <c r="F581" s="1">
        <v>0</v>
      </c>
      <c r="G581">
        <f>VLOOKUP(C581,reference!$A$1:$E$310,5,FALSE)</f>
        <v>5308070</v>
      </c>
      <c r="H581" t="str">
        <f>VLOOKUP(C581,reference!$A$1:$E$310,4,FALSE)</f>
        <v>BUYASARI</v>
      </c>
      <c r="I581" t="str">
        <f>VLOOKUP($D581,reference!$G$1:$H$25,2,FALSE)</f>
        <v>Savanna / Padang rumput</v>
      </c>
      <c r="J581" t="str">
        <f>VLOOKUP($E581,reference!$G$1:$H$25,2,FALSE)</f>
        <v>Pertanian lahan kering  campur semak / kebun campur</v>
      </c>
      <c r="K581" t="str">
        <f t="shared" si="9"/>
        <v>Non Irigasi</v>
      </c>
      <c r="L581" t="s">
        <v>327</v>
      </c>
    </row>
    <row r="582" spans="1:12" x14ac:dyDescent="0.25">
      <c r="A582" s="1">
        <v>581</v>
      </c>
      <c r="B582" s="3">
        <v>17</v>
      </c>
      <c r="C582" s="1">
        <v>126</v>
      </c>
      <c r="D582" s="1">
        <v>9</v>
      </c>
      <c r="E582" s="1">
        <v>0</v>
      </c>
      <c r="F582" s="1">
        <v>0</v>
      </c>
      <c r="G582">
        <f>VLOOKUP(C582,reference!$A$1:$E$310,5,FALSE)</f>
        <v>5307020</v>
      </c>
      <c r="H582" t="str">
        <f>VLOOKUP(C582,reference!$A$1:$E$310,4,FALSE)</f>
        <v>ALOR BARAT DAYA</v>
      </c>
      <c r="I582" t="str">
        <f>VLOOKUP($D582,reference!$G$1:$H$25,2,FALSE)</f>
        <v>Semak belukar</v>
      </c>
      <c r="J582" t="str">
        <f>VLOOKUP($E582,reference!$G$1:$H$25,2,FALSE)</f>
        <v>No data</v>
      </c>
      <c r="K582" t="str">
        <f t="shared" si="9"/>
        <v>Non Irigasi</v>
      </c>
      <c r="L582" t="s">
        <v>327</v>
      </c>
    </row>
    <row r="583" spans="1:12" x14ac:dyDescent="0.25">
      <c r="A583" s="1">
        <v>582</v>
      </c>
      <c r="B583" s="3">
        <v>19</v>
      </c>
      <c r="C583" s="1">
        <v>126</v>
      </c>
      <c r="D583" s="1">
        <v>2</v>
      </c>
      <c r="E583" s="1">
        <v>0</v>
      </c>
      <c r="F583" s="1">
        <v>0</v>
      </c>
      <c r="G583">
        <f>VLOOKUP(C583,reference!$A$1:$E$310,5,FALSE)</f>
        <v>5307020</v>
      </c>
      <c r="H583" t="str">
        <f>VLOOKUP(C583,reference!$A$1:$E$310,4,FALSE)</f>
        <v>ALOR BARAT DAYA</v>
      </c>
      <c r="I583" t="str">
        <f>VLOOKUP($D583,reference!$G$1:$H$25,2,FALSE)</f>
        <v>Hutan lahan kering sekunder / bekas tebangan</v>
      </c>
      <c r="J583" t="str">
        <f>VLOOKUP($E583,reference!$G$1:$H$25,2,FALSE)</f>
        <v>No data</v>
      </c>
      <c r="K583" t="str">
        <f t="shared" si="9"/>
        <v>Non Irigasi</v>
      </c>
      <c r="L583" t="s">
        <v>328</v>
      </c>
    </row>
    <row r="584" spans="1:12" x14ac:dyDescent="0.25">
      <c r="A584" s="1">
        <v>583</v>
      </c>
      <c r="B584" s="3">
        <v>195</v>
      </c>
      <c r="C584" s="1">
        <v>230</v>
      </c>
      <c r="D584" s="1">
        <v>11</v>
      </c>
      <c r="E584" s="1">
        <v>2</v>
      </c>
      <c r="F584" s="1">
        <v>0</v>
      </c>
      <c r="G584">
        <f>VLOOKUP(C584,reference!$A$1:$E$310,5,FALSE)</f>
        <v>5313140</v>
      </c>
      <c r="H584" t="str">
        <f>VLOOKUP(C584,reference!$A$1:$E$310,4,FALSE)</f>
        <v>REOK</v>
      </c>
      <c r="I584" t="str">
        <f>VLOOKUP($D584,reference!$G$1:$H$25,2,FALSE)</f>
        <v>Savanna / Padang rumput</v>
      </c>
      <c r="J584" t="str">
        <f>VLOOKUP($E584,reference!$G$1:$H$25,2,FALSE)</f>
        <v>Hutan lahan kering sekunder / bekas tebangan</v>
      </c>
      <c r="K584" t="str">
        <f t="shared" si="9"/>
        <v>Non Irigasi</v>
      </c>
      <c r="L584" t="s">
        <v>327</v>
      </c>
    </row>
    <row r="585" spans="1:12" x14ac:dyDescent="0.25">
      <c r="A585" s="1">
        <v>584</v>
      </c>
      <c r="B585" s="3">
        <v>1</v>
      </c>
      <c r="C585" s="1">
        <v>230</v>
      </c>
      <c r="D585" s="1">
        <v>18</v>
      </c>
      <c r="E585" s="1">
        <v>9</v>
      </c>
      <c r="F585" s="1">
        <v>0</v>
      </c>
      <c r="G585">
        <f>VLOOKUP(C585,reference!$A$1:$E$310,5,FALSE)</f>
        <v>5313140</v>
      </c>
      <c r="H585" t="str">
        <f>VLOOKUP(C585,reference!$A$1:$E$310,4,FALSE)</f>
        <v>REOK</v>
      </c>
      <c r="I585" t="str">
        <f>VLOOKUP($D585,reference!$G$1:$H$25,2,FALSE)</f>
        <v>Lahan terbuka</v>
      </c>
      <c r="J585" t="str">
        <f>VLOOKUP($E585,reference!$G$1:$H$25,2,FALSE)</f>
        <v>Semak belukar</v>
      </c>
      <c r="K585" t="str">
        <f t="shared" si="9"/>
        <v>Non Irigasi</v>
      </c>
      <c r="L585" t="s">
        <v>327</v>
      </c>
    </row>
    <row r="586" spans="1:12" x14ac:dyDescent="0.25">
      <c r="A586" s="1">
        <v>585</v>
      </c>
      <c r="B586" s="3">
        <v>1</v>
      </c>
      <c r="C586" s="1">
        <v>230</v>
      </c>
      <c r="D586" s="1">
        <v>11</v>
      </c>
      <c r="E586" s="1">
        <v>18</v>
      </c>
      <c r="F586" s="1">
        <v>0</v>
      </c>
      <c r="G586">
        <f>VLOOKUP(C586,reference!$A$1:$E$310,5,FALSE)</f>
        <v>5313140</v>
      </c>
      <c r="H586" t="str">
        <f>VLOOKUP(C586,reference!$A$1:$E$310,4,FALSE)</f>
        <v>REOK</v>
      </c>
      <c r="I586" t="str">
        <f>VLOOKUP($D586,reference!$G$1:$H$25,2,FALSE)</f>
        <v>Savanna / Padang rumput</v>
      </c>
      <c r="J586" t="str">
        <f>VLOOKUP($E586,reference!$G$1:$H$25,2,FALSE)</f>
        <v>Lahan terbuka</v>
      </c>
      <c r="K586" t="str">
        <f t="shared" si="9"/>
        <v>Non Irigasi</v>
      </c>
      <c r="L586" t="s">
        <v>327</v>
      </c>
    </row>
    <row r="587" spans="1:12" x14ac:dyDescent="0.25">
      <c r="A587" s="1">
        <v>586</v>
      </c>
      <c r="B587" s="3">
        <v>89</v>
      </c>
      <c r="C587" s="1">
        <v>151</v>
      </c>
      <c r="D587" s="1">
        <v>12</v>
      </c>
      <c r="E587" s="1">
        <v>9</v>
      </c>
      <c r="F587" s="1">
        <v>0</v>
      </c>
      <c r="G587">
        <f>VLOOKUP(C587,reference!$A$1:$E$310,5,FALSE)</f>
        <v>5309021</v>
      </c>
      <c r="H587" t="str">
        <f>VLOOKUP(C587,reference!$A$1:$E$310,4,FALSE)</f>
        <v>LEWO LEMA</v>
      </c>
      <c r="I587" t="str">
        <f>VLOOKUP($D587,reference!$G$1:$H$25,2,FALSE)</f>
        <v>Pertanian lahan kering</v>
      </c>
      <c r="J587" t="str">
        <f>VLOOKUP($E587,reference!$G$1:$H$25,2,FALSE)</f>
        <v>Semak belukar</v>
      </c>
      <c r="K587" t="str">
        <f t="shared" si="9"/>
        <v>Non Irigasi</v>
      </c>
      <c r="L587" t="s">
        <v>327</v>
      </c>
    </row>
    <row r="588" spans="1:12" x14ac:dyDescent="0.25">
      <c r="A588" s="1">
        <v>587</v>
      </c>
      <c r="B588" s="3">
        <v>94</v>
      </c>
      <c r="C588" s="1">
        <v>163</v>
      </c>
      <c r="D588" s="1">
        <v>18</v>
      </c>
      <c r="E588" s="1">
        <v>13</v>
      </c>
      <c r="F588" s="1">
        <v>0</v>
      </c>
      <c r="G588">
        <f>VLOOKUP(C588,reference!$A$1:$E$310,5,FALSE)</f>
        <v>5309072</v>
      </c>
      <c r="H588" t="str">
        <f>VLOOKUP(C588,reference!$A$1:$E$310,4,FALSE)</f>
        <v>WITIHAMA</v>
      </c>
      <c r="I588" t="str">
        <f>VLOOKUP($D588,reference!$G$1:$H$25,2,FALSE)</f>
        <v>Lahan terbuka</v>
      </c>
      <c r="J588" t="str">
        <f>VLOOKUP($E588,reference!$G$1:$H$25,2,FALSE)</f>
        <v>Pertanian lahan kering  campur semak / kebun campur</v>
      </c>
      <c r="K588" t="str">
        <f t="shared" si="9"/>
        <v>Non Irigasi</v>
      </c>
      <c r="L588" t="s">
        <v>327</v>
      </c>
    </row>
    <row r="589" spans="1:12" x14ac:dyDescent="0.25">
      <c r="A589" s="1">
        <v>588</v>
      </c>
      <c r="B589" s="3">
        <v>18</v>
      </c>
      <c r="C589" s="1">
        <v>141</v>
      </c>
      <c r="D589" s="1">
        <v>18</v>
      </c>
      <c r="E589" s="1">
        <v>5</v>
      </c>
      <c r="F589" s="1">
        <v>0</v>
      </c>
      <c r="G589">
        <f>VLOOKUP(C589,reference!$A$1:$E$310,5,FALSE)</f>
        <v>5308030</v>
      </c>
      <c r="H589" t="str">
        <f>VLOOKUP(C589,reference!$A$1:$E$310,4,FALSE)</f>
        <v>ILE APE</v>
      </c>
      <c r="I589" t="str">
        <f>VLOOKUP($D589,reference!$G$1:$H$25,2,FALSE)</f>
        <v>Lahan terbuka</v>
      </c>
      <c r="J589" t="str">
        <f>VLOOKUP($E589,reference!$G$1:$H$25,2,FALSE)</f>
        <v>Hutan mangrove primer</v>
      </c>
      <c r="K589" t="str">
        <f t="shared" si="9"/>
        <v>Non Irigasi</v>
      </c>
      <c r="L589" t="s">
        <v>327</v>
      </c>
    </row>
    <row r="590" spans="1:12" x14ac:dyDescent="0.25">
      <c r="A590" s="1">
        <v>589</v>
      </c>
      <c r="B590" s="3">
        <v>461</v>
      </c>
      <c r="C590" s="1">
        <v>141</v>
      </c>
      <c r="D590" s="1">
        <v>5</v>
      </c>
      <c r="E590" s="1">
        <v>5</v>
      </c>
      <c r="F590" s="1">
        <v>0</v>
      </c>
      <c r="G590">
        <f>VLOOKUP(C590,reference!$A$1:$E$310,5,FALSE)</f>
        <v>5308030</v>
      </c>
      <c r="H590" t="str">
        <f>VLOOKUP(C590,reference!$A$1:$E$310,4,FALSE)</f>
        <v>ILE APE</v>
      </c>
      <c r="I590" t="str">
        <f>VLOOKUP($D590,reference!$G$1:$H$25,2,FALSE)</f>
        <v>Hutan mangrove primer</v>
      </c>
      <c r="J590" t="str">
        <f>VLOOKUP($E590,reference!$G$1:$H$25,2,FALSE)</f>
        <v>Hutan mangrove primer</v>
      </c>
      <c r="K590" t="str">
        <f t="shared" si="9"/>
        <v>Non Irigasi</v>
      </c>
      <c r="L590" t="s">
        <v>327</v>
      </c>
    </row>
    <row r="591" spans="1:12" x14ac:dyDescent="0.25">
      <c r="A591" s="1">
        <v>590</v>
      </c>
      <c r="B591" s="3">
        <v>4</v>
      </c>
      <c r="C591" s="1">
        <v>141</v>
      </c>
      <c r="D591" s="1">
        <v>5</v>
      </c>
      <c r="E591" s="1">
        <v>11</v>
      </c>
      <c r="F591" s="1">
        <v>0</v>
      </c>
      <c r="G591">
        <f>VLOOKUP(C591,reference!$A$1:$E$310,5,FALSE)</f>
        <v>5308030</v>
      </c>
      <c r="H591" t="str">
        <f>VLOOKUP(C591,reference!$A$1:$E$310,4,FALSE)</f>
        <v>ILE APE</v>
      </c>
      <c r="I591" t="str">
        <f>VLOOKUP($D591,reference!$G$1:$H$25,2,FALSE)</f>
        <v>Hutan mangrove primer</v>
      </c>
      <c r="J591" t="str">
        <f>VLOOKUP($E591,reference!$G$1:$H$25,2,FALSE)</f>
        <v>Savanna / Padang rumput</v>
      </c>
      <c r="K591" t="str">
        <f t="shared" si="9"/>
        <v>Non Irigasi</v>
      </c>
      <c r="L591" t="s">
        <v>328</v>
      </c>
    </row>
    <row r="592" spans="1:12" x14ac:dyDescent="0.25">
      <c r="A592" s="1">
        <v>591</v>
      </c>
      <c r="B592" s="3">
        <v>808</v>
      </c>
      <c r="C592" s="1">
        <v>126</v>
      </c>
      <c r="D592" s="1">
        <v>9</v>
      </c>
      <c r="E592" s="1">
        <v>2</v>
      </c>
      <c r="F592" s="1">
        <v>0</v>
      </c>
      <c r="G592">
        <f>VLOOKUP(C592,reference!$A$1:$E$310,5,FALSE)</f>
        <v>5307020</v>
      </c>
      <c r="H592" t="str">
        <f>VLOOKUP(C592,reference!$A$1:$E$310,4,FALSE)</f>
        <v>ALOR BARAT DAYA</v>
      </c>
      <c r="I592" t="str">
        <f>VLOOKUP($D592,reference!$G$1:$H$25,2,FALSE)</f>
        <v>Semak belukar</v>
      </c>
      <c r="J592" t="str">
        <f>VLOOKUP($E592,reference!$G$1:$H$25,2,FALSE)</f>
        <v>Hutan lahan kering sekunder / bekas tebangan</v>
      </c>
      <c r="K592" t="str">
        <f t="shared" si="9"/>
        <v>Non Irigasi</v>
      </c>
      <c r="L592" t="s">
        <v>327</v>
      </c>
    </row>
    <row r="593" spans="1:12" x14ac:dyDescent="0.25">
      <c r="A593" s="1">
        <v>592</v>
      </c>
      <c r="B593" s="3">
        <v>367</v>
      </c>
      <c r="C593" s="1">
        <v>126</v>
      </c>
      <c r="D593" s="1">
        <v>9</v>
      </c>
      <c r="E593" s="1">
        <v>13</v>
      </c>
      <c r="F593" s="1">
        <v>0</v>
      </c>
      <c r="G593">
        <f>VLOOKUP(C593,reference!$A$1:$E$310,5,FALSE)</f>
        <v>5307020</v>
      </c>
      <c r="H593" t="str">
        <f>VLOOKUP(C593,reference!$A$1:$E$310,4,FALSE)</f>
        <v>ALOR BARAT DAYA</v>
      </c>
      <c r="I593" t="str">
        <f>VLOOKUP($D593,reference!$G$1:$H$25,2,FALSE)</f>
        <v>Semak belukar</v>
      </c>
      <c r="J593" t="str">
        <f>VLOOKUP($E593,reference!$G$1:$H$25,2,FALSE)</f>
        <v>Pertanian lahan kering  campur semak / kebun campur</v>
      </c>
      <c r="K593" t="str">
        <f t="shared" si="9"/>
        <v>Non Irigasi</v>
      </c>
      <c r="L593" t="s">
        <v>327</v>
      </c>
    </row>
    <row r="594" spans="1:12" x14ac:dyDescent="0.25">
      <c r="A594" s="1">
        <v>593</v>
      </c>
      <c r="B594" s="3">
        <v>1843</v>
      </c>
      <c r="C594" s="1">
        <v>126</v>
      </c>
      <c r="D594" s="1">
        <v>2</v>
      </c>
      <c r="E594" s="1">
        <v>13</v>
      </c>
      <c r="F594" s="1">
        <v>0</v>
      </c>
      <c r="G594">
        <f>VLOOKUP(C594,reference!$A$1:$E$310,5,FALSE)</f>
        <v>5307020</v>
      </c>
      <c r="H594" t="str">
        <f>VLOOKUP(C594,reference!$A$1:$E$310,4,FALSE)</f>
        <v>ALOR BARAT DAYA</v>
      </c>
      <c r="I594" t="str">
        <f>VLOOKUP($D594,reference!$G$1:$H$25,2,FALSE)</f>
        <v>Hutan lahan kering sekunder / bekas tebangan</v>
      </c>
      <c r="J594" t="str">
        <f>VLOOKUP($E594,reference!$G$1:$H$25,2,FALSE)</f>
        <v>Pertanian lahan kering  campur semak / kebun campur</v>
      </c>
      <c r="K594" t="str">
        <f t="shared" si="9"/>
        <v>Non Irigasi</v>
      </c>
      <c r="L594" t="s">
        <v>328</v>
      </c>
    </row>
    <row r="595" spans="1:12" x14ac:dyDescent="0.25">
      <c r="A595" s="1">
        <v>594</v>
      </c>
      <c r="B595" s="3">
        <v>1680</v>
      </c>
      <c r="C595" s="1">
        <v>230</v>
      </c>
      <c r="D595" s="1">
        <v>2</v>
      </c>
      <c r="E595" s="1">
        <v>2</v>
      </c>
      <c r="F595" s="1">
        <v>0</v>
      </c>
      <c r="G595">
        <f>VLOOKUP(C595,reference!$A$1:$E$310,5,FALSE)</f>
        <v>5313140</v>
      </c>
      <c r="H595" t="str">
        <f>VLOOKUP(C595,reference!$A$1:$E$310,4,FALSE)</f>
        <v>REOK</v>
      </c>
      <c r="I595" t="str">
        <f>VLOOKUP($D595,reference!$G$1:$H$25,2,FALSE)</f>
        <v>Hutan lahan kering sekunder / bekas tebangan</v>
      </c>
      <c r="J595" t="str">
        <f>VLOOKUP($E595,reference!$G$1:$H$25,2,FALSE)</f>
        <v>Hutan lahan kering sekunder / bekas tebangan</v>
      </c>
      <c r="K595" t="str">
        <f t="shared" si="9"/>
        <v>Non Irigasi</v>
      </c>
      <c r="L595" t="s">
        <v>327</v>
      </c>
    </row>
    <row r="596" spans="1:12" x14ac:dyDescent="0.25">
      <c r="A596" s="1">
        <v>595</v>
      </c>
      <c r="B596" s="3">
        <v>987</v>
      </c>
      <c r="C596" s="1">
        <v>158</v>
      </c>
      <c r="D596" s="1">
        <v>13</v>
      </c>
      <c r="E596" s="1">
        <v>12</v>
      </c>
      <c r="F596" s="1">
        <v>0</v>
      </c>
      <c r="G596">
        <f>VLOOKUP(C596,reference!$A$1:$E$310,5,FALSE)</f>
        <v>5309060</v>
      </c>
      <c r="H596" t="str">
        <f>VLOOKUP(C596,reference!$A$1:$E$310,4,FALSE)</f>
        <v>ADONARA BARAT</v>
      </c>
      <c r="I596" t="str">
        <f>VLOOKUP($D596,reference!$G$1:$H$25,2,FALSE)</f>
        <v>Pertanian lahan kering  campur semak / kebun campur</v>
      </c>
      <c r="J596" t="str">
        <f>VLOOKUP($E596,reference!$G$1:$H$25,2,FALSE)</f>
        <v>Pertanian lahan kering</v>
      </c>
      <c r="K596" t="str">
        <f t="shared" si="9"/>
        <v>Non Irigasi</v>
      </c>
      <c r="L596" t="s">
        <v>327</v>
      </c>
    </row>
    <row r="597" spans="1:12" x14ac:dyDescent="0.25">
      <c r="A597" s="1">
        <v>596</v>
      </c>
      <c r="B597" s="3">
        <v>1</v>
      </c>
      <c r="C597" s="1">
        <v>163</v>
      </c>
      <c r="D597" s="1">
        <v>5</v>
      </c>
      <c r="E597" s="1">
        <v>11</v>
      </c>
      <c r="F597" s="1">
        <v>0</v>
      </c>
      <c r="G597">
        <f>VLOOKUP(C597,reference!$A$1:$E$310,5,FALSE)</f>
        <v>5309072</v>
      </c>
      <c r="H597" t="str">
        <f>VLOOKUP(C597,reference!$A$1:$E$310,4,FALSE)</f>
        <v>WITIHAMA</v>
      </c>
      <c r="I597" t="str">
        <f>VLOOKUP($D597,reference!$G$1:$H$25,2,FALSE)</f>
        <v>Hutan mangrove primer</v>
      </c>
      <c r="J597" t="str">
        <f>VLOOKUP($E597,reference!$G$1:$H$25,2,FALSE)</f>
        <v>Savanna / Padang rumput</v>
      </c>
      <c r="K597" t="str">
        <f t="shared" si="9"/>
        <v>Non Irigasi</v>
      </c>
      <c r="L597" t="s">
        <v>328</v>
      </c>
    </row>
    <row r="598" spans="1:12" x14ac:dyDescent="0.25">
      <c r="A598" s="1">
        <v>597</v>
      </c>
      <c r="B598" s="3">
        <v>1</v>
      </c>
      <c r="C598" s="1">
        <v>145</v>
      </c>
      <c r="D598" s="1">
        <v>11</v>
      </c>
      <c r="E598" s="1">
        <v>16</v>
      </c>
      <c r="F598" s="1">
        <v>0</v>
      </c>
      <c r="G598">
        <f>VLOOKUP(C598,reference!$A$1:$E$310,5,FALSE)</f>
        <v>5308060</v>
      </c>
      <c r="H598" t="str">
        <f>VLOOKUP(C598,reference!$A$1:$E$310,4,FALSE)</f>
        <v>OMESURI</v>
      </c>
      <c r="I598" t="str">
        <f>VLOOKUP($D598,reference!$G$1:$H$25,2,FALSE)</f>
        <v>Savanna / Padang rumput</v>
      </c>
      <c r="J598" t="str">
        <f>VLOOKUP($E598,reference!$G$1:$H$25,2,FALSE)</f>
        <v>Pemukiman</v>
      </c>
      <c r="K598" t="str">
        <f t="shared" si="9"/>
        <v>Non Irigasi</v>
      </c>
      <c r="L598" t="s">
        <v>327</v>
      </c>
    </row>
    <row r="599" spans="1:12" x14ac:dyDescent="0.25">
      <c r="A599" s="1">
        <v>598</v>
      </c>
      <c r="B599" s="3">
        <v>31</v>
      </c>
      <c r="C599" s="1">
        <v>123</v>
      </c>
      <c r="D599" s="1">
        <v>16</v>
      </c>
      <c r="E599" s="1">
        <v>13</v>
      </c>
      <c r="F599" s="1">
        <v>0</v>
      </c>
      <c r="G599">
        <f>VLOOKUP(C599,reference!$A$1:$E$310,5,FALSE)</f>
        <v>5307012</v>
      </c>
      <c r="H599" t="str">
        <f>VLOOKUP(C599,reference!$A$1:$E$310,4,FALSE)</f>
        <v>PANTAR TIMUR</v>
      </c>
      <c r="I599" t="str">
        <f>VLOOKUP($D599,reference!$G$1:$H$25,2,FALSE)</f>
        <v>Pemukiman</v>
      </c>
      <c r="J599" t="str">
        <f>VLOOKUP($E599,reference!$G$1:$H$25,2,FALSE)</f>
        <v>Pertanian lahan kering  campur semak / kebun campur</v>
      </c>
      <c r="K599" t="str">
        <f t="shared" si="9"/>
        <v>Non Irigasi</v>
      </c>
      <c r="L599" t="s">
        <v>327</v>
      </c>
    </row>
    <row r="600" spans="1:12" x14ac:dyDescent="0.25">
      <c r="A600" s="1">
        <v>599</v>
      </c>
      <c r="B600" s="3">
        <v>33</v>
      </c>
      <c r="C600" s="1">
        <v>123</v>
      </c>
      <c r="D600" s="1">
        <v>16</v>
      </c>
      <c r="E600" s="1">
        <v>9</v>
      </c>
      <c r="F600" s="1">
        <v>0</v>
      </c>
      <c r="G600">
        <f>VLOOKUP(C600,reference!$A$1:$E$310,5,FALSE)</f>
        <v>5307012</v>
      </c>
      <c r="H600" t="str">
        <f>VLOOKUP(C600,reference!$A$1:$E$310,4,FALSE)</f>
        <v>PANTAR TIMUR</v>
      </c>
      <c r="I600" t="str">
        <f>VLOOKUP($D600,reference!$G$1:$H$25,2,FALSE)</f>
        <v>Pemukiman</v>
      </c>
      <c r="J600" t="str">
        <f>VLOOKUP($E600,reference!$G$1:$H$25,2,FALSE)</f>
        <v>Semak belukar</v>
      </c>
      <c r="K600" t="str">
        <f t="shared" si="9"/>
        <v>Non Irigasi</v>
      </c>
      <c r="L600" t="s">
        <v>327</v>
      </c>
    </row>
    <row r="601" spans="1:12" x14ac:dyDescent="0.25">
      <c r="A601" s="1">
        <v>600</v>
      </c>
      <c r="B601" s="3">
        <v>429</v>
      </c>
      <c r="C601" s="1">
        <v>135</v>
      </c>
      <c r="D601" s="1">
        <v>13</v>
      </c>
      <c r="E601" s="1">
        <v>11</v>
      </c>
      <c r="F601" s="1">
        <v>0</v>
      </c>
      <c r="G601">
        <f>VLOOKUP(C601,reference!$A$1:$E$310,5,FALSE)</f>
        <v>5307061</v>
      </c>
      <c r="H601" t="str">
        <f>VLOOKUP(C601,reference!$A$1:$E$310,4,FALSE)</f>
        <v>ALOR TENGAH UTARA</v>
      </c>
      <c r="I601" t="str">
        <f>VLOOKUP($D601,reference!$G$1:$H$25,2,FALSE)</f>
        <v>Pertanian lahan kering  campur semak / kebun campur</v>
      </c>
      <c r="J601" t="str">
        <f>VLOOKUP($E601,reference!$G$1:$H$25,2,FALSE)</f>
        <v>Savanna / Padang rumput</v>
      </c>
      <c r="K601" t="str">
        <f t="shared" si="9"/>
        <v>Non Irigasi</v>
      </c>
      <c r="L601" t="s">
        <v>327</v>
      </c>
    </row>
    <row r="602" spans="1:12" x14ac:dyDescent="0.25">
      <c r="A602" s="1">
        <v>601</v>
      </c>
      <c r="B602" s="3">
        <v>736</v>
      </c>
      <c r="C602" s="1">
        <v>130</v>
      </c>
      <c r="D602" s="1">
        <v>13</v>
      </c>
      <c r="E602" s="1">
        <v>11</v>
      </c>
      <c r="F602" s="1">
        <v>0</v>
      </c>
      <c r="G602">
        <f>VLOOKUP(C602,reference!$A$1:$E$310,5,FALSE)</f>
        <v>5307041</v>
      </c>
      <c r="H602" t="str">
        <f>VLOOKUP(C602,reference!$A$1:$E$310,4,FALSE)</f>
        <v>ALOR TIMUR LAUT</v>
      </c>
      <c r="I602" t="str">
        <f>VLOOKUP($D602,reference!$G$1:$H$25,2,FALSE)</f>
        <v>Pertanian lahan kering  campur semak / kebun campur</v>
      </c>
      <c r="J602" t="str">
        <f>VLOOKUP($E602,reference!$G$1:$H$25,2,FALSE)</f>
        <v>Savanna / Padang rumput</v>
      </c>
      <c r="K602" t="str">
        <f t="shared" si="9"/>
        <v>Non Irigasi</v>
      </c>
      <c r="L602" t="s">
        <v>327</v>
      </c>
    </row>
    <row r="603" spans="1:12" x14ac:dyDescent="0.25">
      <c r="A603" s="1">
        <v>602</v>
      </c>
      <c r="B603" s="3">
        <v>4</v>
      </c>
      <c r="C603" s="1">
        <v>230</v>
      </c>
      <c r="D603" s="1">
        <v>2</v>
      </c>
      <c r="E603" s="1">
        <v>18</v>
      </c>
      <c r="F603" s="1">
        <v>0</v>
      </c>
      <c r="G603">
        <f>VLOOKUP(C603,reference!$A$1:$E$310,5,FALSE)</f>
        <v>5313140</v>
      </c>
      <c r="H603" t="str">
        <f>VLOOKUP(C603,reference!$A$1:$E$310,4,FALSE)</f>
        <v>REOK</v>
      </c>
      <c r="I603" t="str">
        <f>VLOOKUP($D603,reference!$G$1:$H$25,2,FALSE)</f>
        <v>Hutan lahan kering sekunder / bekas tebangan</v>
      </c>
      <c r="J603" t="str">
        <f>VLOOKUP($E603,reference!$G$1:$H$25,2,FALSE)</f>
        <v>Lahan terbuka</v>
      </c>
      <c r="K603" t="str">
        <f t="shared" si="9"/>
        <v>Non Irigasi</v>
      </c>
      <c r="L603" t="s">
        <v>328</v>
      </c>
    </row>
    <row r="604" spans="1:12" x14ac:dyDescent="0.25">
      <c r="A604" s="1">
        <v>603</v>
      </c>
      <c r="B604" s="3">
        <v>338</v>
      </c>
      <c r="C604" s="1">
        <v>230</v>
      </c>
      <c r="D604" s="1">
        <v>2</v>
      </c>
      <c r="E604" s="1">
        <v>9</v>
      </c>
      <c r="F604" s="1">
        <v>0</v>
      </c>
      <c r="G604">
        <f>VLOOKUP(C604,reference!$A$1:$E$310,5,FALSE)</f>
        <v>5313140</v>
      </c>
      <c r="H604" t="str">
        <f>VLOOKUP(C604,reference!$A$1:$E$310,4,FALSE)</f>
        <v>REOK</v>
      </c>
      <c r="I604" t="str">
        <f>VLOOKUP($D604,reference!$G$1:$H$25,2,FALSE)</f>
        <v>Hutan lahan kering sekunder / bekas tebangan</v>
      </c>
      <c r="J604" t="str">
        <f>VLOOKUP($E604,reference!$G$1:$H$25,2,FALSE)</f>
        <v>Semak belukar</v>
      </c>
      <c r="K604" t="str">
        <f t="shared" si="9"/>
        <v>Non Irigasi</v>
      </c>
      <c r="L604" t="s">
        <v>328</v>
      </c>
    </row>
    <row r="605" spans="1:12" x14ac:dyDescent="0.25">
      <c r="A605" s="1">
        <v>604</v>
      </c>
      <c r="B605" s="3">
        <v>56</v>
      </c>
      <c r="C605" s="1">
        <v>164</v>
      </c>
      <c r="D605" s="1">
        <v>2</v>
      </c>
      <c r="E605" s="1">
        <v>12</v>
      </c>
      <c r="F605" s="1">
        <v>0</v>
      </c>
      <c r="G605">
        <f>VLOOKUP(C605,reference!$A$1:$E$310,5,FALSE)</f>
        <v>5309073</v>
      </c>
      <c r="H605" t="str">
        <f>VLOOKUP(C605,reference!$A$1:$E$310,4,FALSE)</f>
        <v>KELUBAGOLIT</v>
      </c>
      <c r="I605" t="str">
        <f>VLOOKUP($D605,reference!$G$1:$H$25,2,FALSE)</f>
        <v>Hutan lahan kering sekunder / bekas tebangan</v>
      </c>
      <c r="J605" t="str">
        <f>VLOOKUP($E605,reference!$G$1:$H$25,2,FALSE)</f>
        <v>Pertanian lahan kering</v>
      </c>
      <c r="K605" t="str">
        <f t="shared" si="9"/>
        <v>Non Irigasi</v>
      </c>
      <c r="L605" t="s">
        <v>328</v>
      </c>
    </row>
    <row r="606" spans="1:12" x14ac:dyDescent="0.25">
      <c r="A606" s="1">
        <v>605</v>
      </c>
      <c r="B606" s="3">
        <v>2219</v>
      </c>
      <c r="C606" s="1">
        <v>164</v>
      </c>
      <c r="D606" s="1">
        <v>2</v>
      </c>
      <c r="E606" s="1">
        <v>2</v>
      </c>
      <c r="F606" s="1">
        <v>0</v>
      </c>
      <c r="G606">
        <f>VLOOKUP(C606,reference!$A$1:$E$310,5,FALSE)</f>
        <v>5309073</v>
      </c>
      <c r="H606" t="str">
        <f>VLOOKUP(C606,reference!$A$1:$E$310,4,FALSE)</f>
        <v>KELUBAGOLIT</v>
      </c>
      <c r="I606" t="str">
        <f>VLOOKUP($D606,reference!$G$1:$H$25,2,FALSE)</f>
        <v>Hutan lahan kering sekunder / bekas tebangan</v>
      </c>
      <c r="J606" t="str">
        <f>VLOOKUP($E606,reference!$G$1:$H$25,2,FALSE)</f>
        <v>Hutan lahan kering sekunder / bekas tebangan</v>
      </c>
      <c r="K606" t="str">
        <f t="shared" si="9"/>
        <v>Non Irigasi</v>
      </c>
      <c r="L606" t="s">
        <v>327</v>
      </c>
    </row>
    <row r="607" spans="1:12" x14ac:dyDescent="0.25">
      <c r="A607" s="1">
        <v>606</v>
      </c>
      <c r="B607" s="3">
        <v>340</v>
      </c>
      <c r="C607" s="1">
        <v>142</v>
      </c>
      <c r="D607" s="1">
        <v>2</v>
      </c>
      <c r="E607" s="1">
        <v>18</v>
      </c>
      <c r="F607" s="1">
        <v>0</v>
      </c>
      <c r="G607">
        <f>VLOOKUP(C607,reference!$A$1:$E$310,5,FALSE)</f>
        <v>5308031</v>
      </c>
      <c r="H607" t="str">
        <f>VLOOKUP(C607,reference!$A$1:$E$310,4,FALSE)</f>
        <v>ILE APE TIMUR</v>
      </c>
      <c r="I607" t="str">
        <f>VLOOKUP($D607,reference!$G$1:$H$25,2,FALSE)</f>
        <v>Hutan lahan kering sekunder / bekas tebangan</v>
      </c>
      <c r="J607" t="str">
        <f>VLOOKUP($E607,reference!$G$1:$H$25,2,FALSE)</f>
        <v>Lahan terbuka</v>
      </c>
      <c r="K607" t="str">
        <f t="shared" si="9"/>
        <v>Non Irigasi</v>
      </c>
      <c r="L607" t="s">
        <v>328</v>
      </c>
    </row>
    <row r="608" spans="1:12" x14ac:dyDescent="0.25">
      <c r="A608" s="1">
        <v>607</v>
      </c>
      <c r="B608" s="3">
        <v>16</v>
      </c>
      <c r="C608" s="1">
        <v>143</v>
      </c>
      <c r="D608" s="1">
        <v>0</v>
      </c>
      <c r="E608" s="1">
        <v>2</v>
      </c>
      <c r="F608" s="1">
        <v>0</v>
      </c>
      <c r="G608">
        <f>VLOOKUP(C608,reference!$A$1:$E$310,5,FALSE)</f>
        <v>5308040</v>
      </c>
      <c r="H608" t="str">
        <f>VLOOKUP(C608,reference!$A$1:$E$310,4,FALSE)</f>
        <v>LEBATUKAN</v>
      </c>
      <c r="I608" t="str">
        <f>VLOOKUP($D608,reference!$G$1:$H$25,2,FALSE)</f>
        <v>No data</v>
      </c>
      <c r="J608" t="str">
        <f>VLOOKUP($E608,reference!$G$1:$H$25,2,FALSE)</f>
        <v>Hutan lahan kering sekunder / bekas tebangan</v>
      </c>
      <c r="K608" t="str">
        <f t="shared" si="9"/>
        <v>Non Irigasi</v>
      </c>
      <c r="L608" t="s">
        <v>327</v>
      </c>
    </row>
    <row r="609" spans="1:12" x14ac:dyDescent="0.25">
      <c r="A609" s="1">
        <v>608</v>
      </c>
      <c r="B609" s="3">
        <v>13</v>
      </c>
      <c r="C609" s="1">
        <v>145</v>
      </c>
      <c r="D609" s="1">
        <v>13</v>
      </c>
      <c r="E609" s="1">
        <v>17</v>
      </c>
      <c r="F609" s="1">
        <v>0</v>
      </c>
      <c r="G609">
        <f>VLOOKUP(C609,reference!$A$1:$E$310,5,FALSE)</f>
        <v>5308060</v>
      </c>
      <c r="H609" t="str">
        <f>VLOOKUP(C609,reference!$A$1:$E$310,4,FALSE)</f>
        <v>OMESURI</v>
      </c>
      <c r="I609" t="str">
        <f>VLOOKUP($D609,reference!$G$1:$H$25,2,FALSE)</f>
        <v>Pertanian lahan kering  campur semak / kebun campur</v>
      </c>
      <c r="J609" t="str">
        <f>VLOOKUP($E609,reference!$G$1:$H$25,2,FALSE)</f>
        <v>Transmigrasi</v>
      </c>
      <c r="K609" t="str">
        <f t="shared" si="9"/>
        <v>Non Irigasi</v>
      </c>
      <c r="L609" t="s">
        <v>327</v>
      </c>
    </row>
    <row r="610" spans="1:12" x14ac:dyDescent="0.25">
      <c r="A610" s="1">
        <v>609</v>
      </c>
      <c r="B610" s="3">
        <v>33</v>
      </c>
      <c r="C610" s="1">
        <v>126</v>
      </c>
      <c r="D610" s="1">
        <v>0</v>
      </c>
      <c r="E610" s="1">
        <v>2</v>
      </c>
      <c r="F610" s="1">
        <v>0</v>
      </c>
      <c r="G610">
        <f>VLOOKUP(C610,reference!$A$1:$E$310,5,FALSE)</f>
        <v>5307020</v>
      </c>
      <c r="H610" t="str">
        <f>VLOOKUP(C610,reference!$A$1:$E$310,4,FALSE)</f>
        <v>ALOR BARAT DAYA</v>
      </c>
      <c r="I610" t="str">
        <f>VLOOKUP($D610,reference!$G$1:$H$25,2,FALSE)</f>
        <v>No data</v>
      </c>
      <c r="J610" t="str">
        <f>VLOOKUP($E610,reference!$G$1:$H$25,2,FALSE)</f>
        <v>Hutan lahan kering sekunder / bekas tebangan</v>
      </c>
      <c r="K610" t="str">
        <f t="shared" si="9"/>
        <v>Non Irigasi</v>
      </c>
      <c r="L610" t="s">
        <v>327</v>
      </c>
    </row>
    <row r="611" spans="1:12" x14ac:dyDescent="0.25">
      <c r="A611" s="1">
        <v>610</v>
      </c>
      <c r="B611" s="3">
        <v>437</v>
      </c>
      <c r="C611" s="1">
        <v>128</v>
      </c>
      <c r="D611" s="1">
        <v>2</v>
      </c>
      <c r="E611" s="1">
        <v>9</v>
      </c>
      <c r="F611" s="1">
        <v>0</v>
      </c>
      <c r="G611">
        <f>VLOOKUP(C611,reference!$A$1:$E$310,5,FALSE)</f>
        <v>5307030</v>
      </c>
      <c r="H611" t="str">
        <f>VLOOKUP(C611,reference!$A$1:$E$310,4,FALSE)</f>
        <v>ALOR SELATAN</v>
      </c>
      <c r="I611" t="str">
        <f>VLOOKUP($D611,reference!$G$1:$H$25,2,FALSE)</f>
        <v>Hutan lahan kering sekunder / bekas tebangan</v>
      </c>
      <c r="J611" t="str">
        <f>VLOOKUP($E611,reference!$G$1:$H$25,2,FALSE)</f>
        <v>Semak belukar</v>
      </c>
      <c r="K611" t="str">
        <f t="shared" si="9"/>
        <v>Non Irigasi</v>
      </c>
      <c r="L611" t="s">
        <v>328</v>
      </c>
    </row>
    <row r="612" spans="1:12" x14ac:dyDescent="0.25">
      <c r="A612" s="1">
        <v>611</v>
      </c>
      <c r="B612" s="3">
        <v>1</v>
      </c>
      <c r="C612" s="1">
        <v>230</v>
      </c>
      <c r="D612" s="1">
        <v>18</v>
      </c>
      <c r="E612" s="1">
        <v>2</v>
      </c>
      <c r="F612" s="1">
        <v>0</v>
      </c>
      <c r="G612">
        <f>VLOOKUP(C612,reference!$A$1:$E$310,5,FALSE)</f>
        <v>5313140</v>
      </c>
      <c r="H612" t="str">
        <f>VLOOKUP(C612,reference!$A$1:$E$310,4,FALSE)</f>
        <v>REOK</v>
      </c>
      <c r="I612" t="str">
        <f>VLOOKUP($D612,reference!$G$1:$H$25,2,FALSE)</f>
        <v>Lahan terbuka</v>
      </c>
      <c r="J612" t="str">
        <f>VLOOKUP($E612,reference!$G$1:$H$25,2,FALSE)</f>
        <v>Hutan lahan kering sekunder / bekas tebangan</v>
      </c>
      <c r="K612" t="str">
        <f t="shared" si="9"/>
        <v>Non Irigasi</v>
      </c>
      <c r="L612" t="s">
        <v>327</v>
      </c>
    </row>
    <row r="613" spans="1:12" x14ac:dyDescent="0.25">
      <c r="A613" s="1">
        <v>612</v>
      </c>
      <c r="B613" s="3">
        <v>12</v>
      </c>
      <c r="C613" s="1">
        <v>151</v>
      </c>
      <c r="D613" s="1">
        <v>12</v>
      </c>
      <c r="E613" s="1">
        <v>2</v>
      </c>
      <c r="F613" s="1">
        <v>0</v>
      </c>
      <c r="G613">
        <f>VLOOKUP(C613,reference!$A$1:$E$310,5,FALSE)</f>
        <v>5309021</v>
      </c>
      <c r="H613" t="str">
        <f>VLOOKUP(C613,reference!$A$1:$E$310,4,FALSE)</f>
        <v>LEWO LEMA</v>
      </c>
      <c r="I613" t="str">
        <f>VLOOKUP($D613,reference!$G$1:$H$25,2,FALSE)</f>
        <v>Pertanian lahan kering</v>
      </c>
      <c r="J613" t="str">
        <f>VLOOKUP($E613,reference!$G$1:$H$25,2,FALSE)</f>
        <v>Hutan lahan kering sekunder / bekas tebangan</v>
      </c>
      <c r="K613" t="str">
        <f t="shared" si="9"/>
        <v>Non Irigasi</v>
      </c>
      <c r="L613" t="s">
        <v>327</v>
      </c>
    </row>
    <row r="614" spans="1:12" x14ac:dyDescent="0.25">
      <c r="A614" s="1">
        <v>613</v>
      </c>
      <c r="B614" s="3">
        <v>64</v>
      </c>
      <c r="C614" s="1">
        <v>165</v>
      </c>
      <c r="D614" s="1">
        <v>13</v>
      </c>
      <c r="E614" s="1">
        <v>2</v>
      </c>
      <c r="F614" s="1">
        <v>0</v>
      </c>
      <c r="G614">
        <f>VLOOKUP(C614,reference!$A$1:$E$310,5,FALSE)</f>
        <v>5309074</v>
      </c>
      <c r="H614" t="str">
        <f>VLOOKUP(C614,reference!$A$1:$E$310,4,FALSE)</f>
        <v>ADONARA</v>
      </c>
      <c r="I614" t="str">
        <f>VLOOKUP($D614,reference!$G$1:$H$25,2,FALSE)</f>
        <v>Pertanian lahan kering  campur semak / kebun campur</v>
      </c>
      <c r="J614" t="str">
        <f>VLOOKUP($E614,reference!$G$1:$H$25,2,FALSE)</f>
        <v>Hutan lahan kering sekunder / bekas tebangan</v>
      </c>
      <c r="K614" t="str">
        <f t="shared" si="9"/>
        <v>Non Irigasi</v>
      </c>
      <c r="L614" t="s">
        <v>327</v>
      </c>
    </row>
    <row r="615" spans="1:12" x14ac:dyDescent="0.25">
      <c r="A615" s="1">
        <v>614</v>
      </c>
      <c r="B615" s="3">
        <v>20</v>
      </c>
      <c r="C615" s="1">
        <v>141</v>
      </c>
      <c r="D615" s="1">
        <v>5</v>
      </c>
      <c r="E615" s="1">
        <v>0</v>
      </c>
      <c r="F615" s="1">
        <v>0</v>
      </c>
      <c r="G615">
        <f>VLOOKUP(C615,reference!$A$1:$E$310,5,FALSE)</f>
        <v>5308030</v>
      </c>
      <c r="H615" t="str">
        <f>VLOOKUP(C615,reference!$A$1:$E$310,4,FALSE)</f>
        <v>ILE APE</v>
      </c>
      <c r="I615" t="str">
        <f>VLOOKUP($D615,reference!$G$1:$H$25,2,FALSE)</f>
        <v>Hutan mangrove primer</v>
      </c>
      <c r="J615" t="str">
        <f>VLOOKUP($E615,reference!$G$1:$H$25,2,FALSE)</f>
        <v>No data</v>
      </c>
      <c r="K615" t="str">
        <f t="shared" si="9"/>
        <v>Non Irigasi</v>
      </c>
      <c r="L615" t="s">
        <v>328</v>
      </c>
    </row>
    <row r="616" spans="1:12" x14ac:dyDescent="0.25">
      <c r="A616" s="1">
        <v>615</v>
      </c>
      <c r="B616" s="3">
        <v>230</v>
      </c>
      <c r="C616" s="1">
        <v>143</v>
      </c>
      <c r="D616" s="1">
        <v>11</v>
      </c>
      <c r="E616" s="1">
        <v>2</v>
      </c>
      <c r="F616" s="1">
        <v>0</v>
      </c>
      <c r="G616">
        <f>VLOOKUP(C616,reference!$A$1:$E$310,5,FALSE)</f>
        <v>5308040</v>
      </c>
      <c r="H616" t="str">
        <f>VLOOKUP(C616,reference!$A$1:$E$310,4,FALSE)</f>
        <v>LEBATUKAN</v>
      </c>
      <c r="I616" t="str">
        <f>VLOOKUP($D616,reference!$G$1:$H$25,2,FALSE)</f>
        <v>Savanna / Padang rumput</v>
      </c>
      <c r="J616" t="str">
        <f>VLOOKUP($E616,reference!$G$1:$H$25,2,FALSE)</f>
        <v>Hutan lahan kering sekunder / bekas tebangan</v>
      </c>
      <c r="K616" t="str">
        <f t="shared" si="9"/>
        <v>Non Irigasi</v>
      </c>
      <c r="L616" t="s">
        <v>327</v>
      </c>
    </row>
    <row r="617" spans="1:12" x14ac:dyDescent="0.25">
      <c r="A617" s="1">
        <v>616</v>
      </c>
      <c r="B617" s="3">
        <v>23012</v>
      </c>
      <c r="C617" s="1">
        <v>126</v>
      </c>
      <c r="D617" s="1">
        <v>2</v>
      </c>
      <c r="E617" s="1">
        <v>2</v>
      </c>
      <c r="F617" s="1">
        <v>0</v>
      </c>
      <c r="G617">
        <f>VLOOKUP(C617,reference!$A$1:$E$310,5,FALSE)</f>
        <v>5307020</v>
      </c>
      <c r="H617" t="str">
        <f>VLOOKUP(C617,reference!$A$1:$E$310,4,FALSE)</f>
        <v>ALOR BARAT DAYA</v>
      </c>
      <c r="I617" t="str">
        <f>VLOOKUP($D617,reference!$G$1:$H$25,2,FALSE)</f>
        <v>Hutan lahan kering sekunder / bekas tebangan</v>
      </c>
      <c r="J617" t="str">
        <f>VLOOKUP($E617,reference!$G$1:$H$25,2,FALSE)</f>
        <v>Hutan lahan kering sekunder / bekas tebangan</v>
      </c>
      <c r="K617" t="str">
        <f t="shared" si="9"/>
        <v>Non Irigasi</v>
      </c>
      <c r="L617" t="s">
        <v>327</v>
      </c>
    </row>
    <row r="618" spans="1:12" x14ac:dyDescent="0.25">
      <c r="A618" s="1">
        <v>617</v>
      </c>
      <c r="B618" s="3">
        <v>402</v>
      </c>
      <c r="C618" s="1">
        <v>128</v>
      </c>
      <c r="D618" s="1">
        <v>2</v>
      </c>
      <c r="E618" s="1">
        <v>16</v>
      </c>
      <c r="F618" s="1">
        <v>0</v>
      </c>
      <c r="G618">
        <f>VLOOKUP(C618,reference!$A$1:$E$310,5,FALSE)</f>
        <v>5307030</v>
      </c>
      <c r="H618" t="str">
        <f>VLOOKUP(C618,reference!$A$1:$E$310,4,FALSE)</f>
        <v>ALOR SELATAN</v>
      </c>
      <c r="I618" t="str">
        <f>VLOOKUP($D618,reference!$G$1:$H$25,2,FALSE)</f>
        <v>Hutan lahan kering sekunder / bekas tebangan</v>
      </c>
      <c r="J618" t="str">
        <f>VLOOKUP($E618,reference!$G$1:$H$25,2,FALSE)</f>
        <v>Pemukiman</v>
      </c>
      <c r="K618" t="str">
        <f t="shared" si="9"/>
        <v>Non Irigasi</v>
      </c>
      <c r="L618" t="s">
        <v>328</v>
      </c>
    </row>
    <row r="619" spans="1:12" x14ac:dyDescent="0.25">
      <c r="A619" s="1">
        <v>618</v>
      </c>
      <c r="B619" s="3">
        <v>4</v>
      </c>
      <c r="C619" s="1">
        <v>129</v>
      </c>
      <c r="D619" s="1">
        <v>0</v>
      </c>
      <c r="E619" s="1">
        <v>16</v>
      </c>
      <c r="F619" s="1">
        <v>0</v>
      </c>
      <c r="G619">
        <f>VLOOKUP(C619,reference!$A$1:$E$310,5,FALSE)</f>
        <v>5307040</v>
      </c>
      <c r="H619" t="str">
        <f>VLOOKUP(C619,reference!$A$1:$E$310,4,FALSE)</f>
        <v>ALOR TIMUR</v>
      </c>
      <c r="I619" t="str">
        <f>VLOOKUP($D619,reference!$G$1:$H$25,2,FALSE)</f>
        <v>No data</v>
      </c>
      <c r="J619" t="str">
        <f>VLOOKUP($E619,reference!$G$1:$H$25,2,FALSE)</f>
        <v>Pemukiman</v>
      </c>
      <c r="K619" t="str">
        <f t="shared" si="9"/>
        <v>Non Irigasi</v>
      </c>
      <c r="L619" t="s">
        <v>327</v>
      </c>
    </row>
    <row r="620" spans="1:12" x14ac:dyDescent="0.25">
      <c r="A620" s="1">
        <v>619</v>
      </c>
      <c r="B620" s="3">
        <v>14</v>
      </c>
      <c r="C620" s="1">
        <v>230</v>
      </c>
      <c r="D620" s="1">
        <v>0</v>
      </c>
      <c r="E620" s="1">
        <v>9</v>
      </c>
      <c r="F620" s="1">
        <v>0</v>
      </c>
      <c r="G620">
        <f>VLOOKUP(C620,reference!$A$1:$E$310,5,FALSE)</f>
        <v>5313140</v>
      </c>
      <c r="H620" t="str">
        <f>VLOOKUP(C620,reference!$A$1:$E$310,4,FALSE)</f>
        <v>REOK</v>
      </c>
      <c r="I620" t="str">
        <f>VLOOKUP($D620,reference!$G$1:$H$25,2,FALSE)</f>
        <v>No data</v>
      </c>
      <c r="J620" t="str">
        <f>VLOOKUP($E620,reference!$G$1:$H$25,2,FALSE)</f>
        <v>Semak belukar</v>
      </c>
      <c r="K620" t="str">
        <f t="shared" si="9"/>
        <v>Non Irigasi</v>
      </c>
      <c r="L620" t="s">
        <v>327</v>
      </c>
    </row>
    <row r="621" spans="1:12" x14ac:dyDescent="0.25">
      <c r="A621" s="1">
        <v>620</v>
      </c>
      <c r="B621" s="3">
        <v>115</v>
      </c>
      <c r="C621" s="1">
        <v>165</v>
      </c>
      <c r="D621" s="1">
        <v>13</v>
      </c>
      <c r="E621" s="1">
        <v>14</v>
      </c>
      <c r="F621" s="1">
        <v>0</v>
      </c>
      <c r="G621">
        <f>VLOOKUP(C621,reference!$A$1:$E$310,5,FALSE)</f>
        <v>5309074</v>
      </c>
      <c r="H621" t="str">
        <f>VLOOKUP(C621,reference!$A$1:$E$310,4,FALSE)</f>
        <v>ADONARA</v>
      </c>
      <c r="I621" t="str">
        <f>VLOOKUP($D621,reference!$G$1:$H$25,2,FALSE)</f>
        <v>Pertanian lahan kering  campur semak / kebun campur</v>
      </c>
      <c r="J621" t="str">
        <f>VLOOKUP($E621,reference!$G$1:$H$25,2,FALSE)</f>
        <v>Sawah</v>
      </c>
      <c r="K621" t="str">
        <f t="shared" si="9"/>
        <v>Non Irigasi</v>
      </c>
      <c r="L621" t="s">
        <v>327</v>
      </c>
    </row>
    <row r="622" spans="1:12" x14ac:dyDescent="0.25">
      <c r="A622" s="1">
        <v>621</v>
      </c>
      <c r="B622" s="3">
        <v>39</v>
      </c>
      <c r="C622" s="1">
        <v>163</v>
      </c>
      <c r="D622" s="1">
        <v>2</v>
      </c>
      <c r="E622" s="1">
        <v>12</v>
      </c>
      <c r="F622" s="1">
        <v>0</v>
      </c>
      <c r="G622">
        <f>VLOOKUP(C622,reference!$A$1:$E$310,5,FALSE)</f>
        <v>5309072</v>
      </c>
      <c r="H622" t="str">
        <f>VLOOKUP(C622,reference!$A$1:$E$310,4,FALSE)</f>
        <v>WITIHAMA</v>
      </c>
      <c r="I622" t="str">
        <f>VLOOKUP($D622,reference!$G$1:$H$25,2,FALSE)</f>
        <v>Hutan lahan kering sekunder / bekas tebangan</v>
      </c>
      <c r="J622" t="str">
        <f>VLOOKUP($E622,reference!$G$1:$H$25,2,FALSE)</f>
        <v>Pertanian lahan kering</v>
      </c>
      <c r="K622" t="str">
        <f t="shared" si="9"/>
        <v>Non Irigasi</v>
      </c>
      <c r="L622" t="s">
        <v>328</v>
      </c>
    </row>
    <row r="623" spans="1:12" x14ac:dyDescent="0.25">
      <c r="A623" s="1">
        <v>622</v>
      </c>
      <c r="B623" s="3">
        <v>37</v>
      </c>
      <c r="C623" s="1">
        <v>146</v>
      </c>
      <c r="D623" s="1">
        <v>18</v>
      </c>
      <c r="E623" s="1">
        <v>13</v>
      </c>
      <c r="F623" s="1">
        <v>0</v>
      </c>
      <c r="G623">
        <f>VLOOKUP(C623,reference!$A$1:$E$310,5,FALSE)</f>
        <v>5308070</v>
      </c>
      <c r="H623" t="str">
        <f>VLOOKUP(C623,reference!$A$1:$E$310,4,FALSE)</f>
        <v>BUYASARI</v>
      </c>
      <c r="I623" t="str">
        <f>VLOOKUP($D623,reference!$G$1:$H$25,2,FALSE)</f>
        <v>Lahan terbuka</v>
      </c>
      <c r="J623" t="str">
        <f>VLOOKUP($E623,reference!$G$1:$H$25,2,FALSE)</f>
        <v>Pertanian lahan kering  campur semak / kebun campur</v>
      </c>
      <c r="K623" t="str">
        <f t="shared" si="9"/>
        <v>Non Irigasi</v>
      </c>
      <c r="L623" t="s">
        <v>327</v>
      </c>
    </row>
    <row r="624" spans="1:12" x14ac:dyDescent="0.25">
      <c r="A624" s="1">
        <v>623</v>
      </c>
      <c r="B624" s="3">
        <v>7</v>
      </c>
      <c r="C624" s="1">
        <v>158</v>
      </c>
      <c r="D624" s="1">
        <v>0</v>
      </c>
      <c r="E624" s="1">
        <v>16</v>
      </c>
      <c r="F624" s="1">
        <v>0</v>
      </c>
      <c r="G624">
        <f>VLOOKUP(C624,reference!$A$1:$E$310,5,FALSE)</f>
        <v>5309060</v>
      </c>
      <c r="H624" t="str">
        <f>VLOOKUP(C624,reference!$A$1:$E$310,4,FALSE)</f>
        <v>ADONARA BARAT</v>
      </c>
      <c r="I624" t="str">
        <f>VLOOKUP($D624,reference!$G$1:$H$25,2,FALSE)</f>
        <v>No data</v>
      </c>
      <c r="J624" t="str">
        <f>VLOOKUP($E624,reference!$G$1:$H$25,2,FALSE)</f>
        <v>Pemukiman</v>
      </c>
      <c r="K624" t="str">
        <f t="shared" si="9"/>
        <v>Non Irigasi</v>
      </c>
      <c r="L624" t="s">
        <v>327</v>
      </c>
    </row>
    <row r="625" spans="1:12" x14ac:dyDescent="0.25">
      <c r="A625" s="1">
        <v>624</v>
      </c>
      <c r="B625" s="3">
        <v>64</v>
      </c>
      <c r="C625" s="1">
        <v>158</v>
      </c>
      <c r="D625" s="1">
        <v>7</v>
      </c>
      <c r="E625" s="1">
        <v>16</v>
      </c>
      <c r="F625" s="1">
        <v>0</v>
      </c>
      <c r="G625">
        <f>VLOOKUP(C625,reference!$A$1:$E$310,5,FALSE)</f>
        <v>5309060</v>
      </c>
      <c r="H625" t="str">
        <f>VLOOKUP(C625,reference!$A$1:$E$310,4,FALSE)</f>
        <v>ADONARA BARAT</v>
      </c>
      <c r="I625" t="str">
        <f>VLOOKUP($D625,reference!$G$1:$H$25,2,FALSE)</f>
        <v>Hutan tanaman</v>
      </c>
      <c r="J625" t="str">
        <f>VLOOKUP($E625,reference!$G$1:$H$25,2,FALSE)</f>
        <v>Pemukiman</v>
      </c>
      <c r="K625" t="str">
        <f t="shared" si="9"/>
        <v>Non Irigasi</v>
      </c>
      <c r="L625" t="s">
        <v>327</v>
      </c>
    </row>
    <row r="626" spans="1:12" x14ac:dyDescent="0.25">
      <c r="A626" s="1">
        <v>625</v>
      </c>
      <c r="B626" s="3">
        <v>1022</v>
      </c>
      <c r="C626" s="1">
        <v>163</v>
      </c>
      <c r="D626" s="1">
        <v>2</v>
      </c>
      <c r="E626" s="1">
        <v>2</v>
      </c>
      <c r="F626" s="1">
        <v>0</v>
      </c>
      <c r="G626">
        <f>VLOOKUP(C626,reference!$A$1:$E$310,5,FALSE)</f>
        <v>5309072</v>
      </c>
      <c r="H626" t="str">
        <f>VLOOKUP(C626,reference!$A$1:$E$310,4,FALSE)</f>
        <v>WITIHAMA</v>
      </c>
      <c r="I626" t="str">
        <f>VLOOKUP($D626,reference!$G$1:$H$25,2,FALSE)</f>
        <v>Hutan lahan kering sekunder / bekas tebangan</v>
      </c>
      <c r="J626" t="str">
        <f>VLOOKUP($E626,reference!$G$1:$H$25,2,FALSE)</f>
        <v>Hutan lahan kering sekunder / bekas tebangan</v>
      </c>
      <c r="K626" t="str">
        <f t="shared" si="9"/>
        <v>Non Irigasi</v>
      </c>
      <c r="L626" t="s">
        <v>327</v>
      </c>
    </row>
    <row r="627" spans="1:12" x14ac:dyDescent="0.25">
      <c r="A627" s="1">
        <v>626</v>
      </c>
      <c r="B627" s="3">
        <v>4</v>
      </c>
      <c r="C627" s="1">
        <v>141</v>
      </c>
      <c r="D627" s="1">
        <v>18</v>
      </c>
      <c r="E627" s="1">
        <v>0</v>
      </c>
      <c r="F627" s="1">
        <v>0</v>
      </c>
      <c r="G627">
        <f>VLOOKUP(C627,reference!$A$1:$E$310,5,FALSE)</f>
        <v>5308030</v>
      </c>
      <c r="H627" t="str">
        <f>VLOOKUP(C627,reference!$A$1:$E$310,4,FALSE)</f>
        <v>ILE APE</v>
      </c>
      <c r="I627" t="str">
        <f>VLOOKUP($D627,reference!$G$1:$H$25,2,FALSE)</f>
        <v>Lahan terbuka</v>
      </c>
      <c r="J627" t="str">
        <f>VLOOKUP($E627,reference!$G$1:$H$25,2,FALSE)</f>
        <v>No data</v>
      </c>
      <c r="K627" t="str">
        <f t="shared" si="9"/>
        <v>Non Irigasi</v>
      </c>
      <c r="L627" t="s">
        <v>327</v>
      </c>
    </row>
    <row r="628" spans="1:12" x14ac:dyDescent="0.25">
      <c r="A628" s="1">
        <v>627</v>
      </c>
      <c r="B628" s="3">
        <v>133</v>
      </c>
      <c r="C628" s="1">
        <v>141</v>
      </c>
      <c r="D628" s="1">
        <v>18</v>
      </c>
      <c r="E628" s="1">
        <v>12</v>
      </c>
      <c r="F628" s="1">
        <v>0</v>
      </c>
      <c r="G628">
        <f>VLOOKUP(C628,reference!$A$1:$E$310,5,FALSE)</f>
        <v>5308030</v>
      </c>
      <c r="H628" t="str">
        <f>VLOOKUP(C628,reference!$A$1:$E$310,4,FALSE)</f>
        <v>ILE APE</v>
      </c>
      <c r="I628" t="str">
        <f>VLOOKUP($D628,reference!$G$1:$H$25,2,FALSE)</f>
        <v>Lahan terbuka</v>
      </c>
      <c r="J628" t="str">
        <f>VLOOKUP($E628,reference!$G$1:$H$25,2,FALSE)</f>
        <v>Pertanian lahan kering</v>
      </c>
      <c r="K628" t="str">
        <f t="shared" si="9"/>
        <v>Non Irigasi</v>
      </c>
      <c r="L628" t="s">
        <v>327</v>
      </c>
    </row>
    <row r="629" spans="1:12" x14ac:dyDescent="0.25">
      <c r="A629" s="1">
        <v>628</v>
      </c>
      <c r="B629" s="3">
        <v>40</v>
      </c>
      <c r="C629" s="1">
        <v>141</v>
      </c>
      <c r="D629" s="1">
        <v>2</v>
      </c>
      <c r="E629" s="1">
        <v>18</v>
      </c>
      <c r="F629" s="1">
        <v>0</v>
      </c>
      <c r="G629">
        <f>VLOOKUP(C629,reference!$A$1:$E$310,5,FALSE)</f>
        <v>5308030</v>
      </c>
      <c r="H629" t="str">
        <f>VLOOKUP(C629,reference!$A$1:$E$310,4,FALSE)</f>
        <v>ILE APE</v>
      </c>
      <c r="I629" t="str">
        <f>VLOOKUP($D629,reference!$G$1:$H$25,2,FALSE)</f>
        <v>Hutan lahan kering sekunder / bekas tebangan</v>
      </c>
      <c r="J629" t="str">
        <f>VLOOKUP($E629,reference!$G$1:$H$25,2,FALSE)</f>
        <v>Lahan terbuka</v>
      </c>
      <c r="K629" t="str">
        <f t="shared" si="9"/>
        <v>Non Irigasi</v>
      </c>
      <c r="L629" t="s">
        <v>328</v>
      </c>
    </row>
    <row r="630" spans="1:12" x14ac:dyDescent="0.25">
      <c r="A630" s="1">
        <v>629</v>
      </c>
      <c r="B630" s="3">
        <v>42</v>
      </c>
      <c r="C630" s="1">
        <v>285</v>
      </c>
      <c r="D630" s="1">
        <v>0</v>
      </c>
      <c r="E630" s="1">
        <v>0</v>
      </c>
      <c r="F630" s="1">
        <v>0</v>
      </c>
      <c r="G630">
        <f>VLOOKUP(C630,reference!$A$1:$E$310,5,FALSE)</f>
        <v>5319060</v>
      </c>
      <c r="H630" t="str">
        <f>VLOOKUP(C630,reference!$A$1:$E$310,4,FALSE)</f>
        <v>LAMBA LEDA</v>
      </c>
      <c r="I630" t="str">
        <f>VLOOKUP($D630,reference!$G$1:$H$25,2,FALSE)</f>
        <v>No data</v>
      </c>
      <c r="J630" t="str">
        <f>VLOOKUP($E630,reference!$G$1:$H$25,2,FALSE)</f>
        <v>No data</v>
      </c>
      <c r="K630" t="str">
        <f t="shared" si="9"/>
        <v>Non Irigasi</v>
      </c>
      <c r="L630" t="s">
        <v>327</v>
      </c>
    </row>
    <row r="631" spans="1:12" x14ac:dyDescent="0.25">
      <c r="A631" s="1">
        <v>630</v>
      </c>
      <c r="B631" s="3">
        <v>145</v>
      </c>
      <c r="C631" s="1">
        <v>142</v>
      </c>
      <c r="D631" s="1">
        <v>18</v>
      </c>
      <c r="E631" s="1">
        <v>18</v>
      </c>
      <c r="F631" s="1">
        <v>0</v>
      </c>
      <c r="G631">
        <f>VLOOKUP(C631,reference!$A$1:$E$310,5,FALSE)</f>
        <v>5308031</v>
      </c>
      <c r="H631" t="str">
        <f>VLOOKUP(C631,reference!$A$1:$E$310,4,FALSE)</f>
        <v>ILE APE TIMUR</v>
      </c>
      <c r="I631" t="str">
        <f>VLOOKUP($D631,reference!$G$1:$H$25,2,FALSE)</f>
        <v>Lahan terbuka</v>
      </c>
      <c r="J631" t="str">
        <f>VLOOKUP($E631,reference!$G$1:$H$25,2,FALSE)</f>
        <v>Lahan terbuka</v>
      </c>
      <c r="K631" t="str">
        <f t="shared" si="9"/>
        <v>Non Irigasi</v>
      </c>
      <c r="L631" t="s">
        <v>327</v>
      </c>
    </row>
    <row r="632" spans="1:12" x14ac:dyDescent="0.25">
      <c r="A632" s="1">
        <v>631</v>
      </c>
      <c r="B632" s="3">
        <v>3971</v>
      </c>
      <c r="C632" s="1">
        <v>128</v>
      </c>
      <c r="D632" s="1">
        <v>9</v>
      </c>
      <c r="E632" s="1">
        <v>11</v>
      </c>
      <c r="F632" s="1">
        <v>0</v>
      </c>
      <c r="G632">
        <f>VLOOKUP(C632,reference!$A$1:$E$310,5,FALSE)</f>
        <v>5307030</v>
      </c>
      <c r="H632" t="str">
        <f>VLOOKUP(C632,reference!$A$1:$E$310,4,FALSE)</f>
        <v>ALOR SELATAN</v>
      </c>
      <c r="I632" t="str">
        <f>VLOOKUP($D632,reference!$G$1:$H$25,2,FALSE)</f>
        <v>Semak belukar</v>
      </c>
      <c r="J632" t="str">
        <f>VLOOKUP($E632,reference!$G$1:$H$25,2,FALSE)</f>
        <v>Savanna / Padang rumput</v>
      </c>
      <c r="K632" t="str">
        <f t="shared" si="9"/>
        <v>Non Irigasi</v>
      </c>
      <c r="L632" t="s">
        <v>327</v>
      </c>
    </row>
    <row r="633" spans="1:12" x14ac:dyDescent="0.25">
      <c r="A633" s="1">
        <v>632</v>
      </c>
      <c r="B633" s="3">
        <v>3109</v>
      </c>
      <c r="C633" s="1">
        <v>230</v>
      </c>
      <c r="D633" s="1">
        <v>9</v>
      </c>
      <c r="E633" s="1">
        <v>2</v>
      </c>
      <c r="F633" s="1">
        <v>0</v>
      </c>
      <c r="G633">
        <f>VLOOKUP(C633,reference!$A$1:$E$310,5,FALSE)</f>
        <v>5313140</v>
      </c>
      <c r="H633" t="str">
        <f>VLOOKUP(C633,reference!$A$1:$E$310,4,FALSE)</f>
        <v>REOK</v>
      </c>
      <c r="I633" t="str">
        <f>VLOOKUP($D633,reference!$G$1:$H$25,2,FALSE)</f>
        <v>Semak belukar</v>
      </c>
      <c r="J633" t="str">
        <f>VLOOKUP($E633,reference!$G$1:$H$25,2,FALSE)</f>
        <v>Hutan lahan kering sekunder / bekas tebangan</v>
      </c>
      <c r="K633" t="str">
        <f t="shared" si="9"/>
        <v>Non Irigasi</v>
      </c>
      <c r="L633" t="s">
        <v>327</v>
      </c>
    </row>
    <row r="634" spans="1:12" x14ac:dyDescent="0.25">
      <c r="A634" s="1">
        <v>633</v>
      </c>
      <c r="B634" s="3">
        <v>3017</v>
      </c>
      <c r="C634" s="1">
        <v>230</v>
      </c>
      <c r="D634" s="1">
        <v>9</v>
      </c>
      <c r="E634" s="1">
        <v>13</v>
      </c>
      <c r="F634" s="1">
        <v>0</v>
      </c>
      <c r="G634">
        <f>VLOOKUP(C634,reference!$A$1:$E$310,5,FALSE)</f>
        <v>5313140</v>
      </c>
      <c r="H634" t="str">
        <f>VLOOKUP(C634,reference!$A$1:$E$310,4,FALSE)</f>
        <v>REOK</v>
      </c>
      <c r="I634" t="str">
        <f>VLOOKUP($D634,reference!$G$1:$H$25,2,FALSE)</f>
        <v>Semak belukar</v>
      </c>
      <c r="J634" t="str">
        <f>VLOOKUP($E634,reference!$G$1:$H$25,2,FALSE)</f>
        <v>Pertanian lahan kering  campur semak / kebun campur</v>
      </c>
      <c r="K634" t="str">
        <f t="shared" si="9"/>
        <v>Non Irigasi</v>
      </c>
      <c r="L634" t="s">
        <v>327</v>
      </c>
    </row>
    <row r="635" spans="1:12" x14ac:dyDescent="0.25">
      <c r="A635" s="1">
        <v>634</v>
      </c>
      <c r="B635" s="3">
        <v>25</v>
      </c>
      <c r="C635" s="1">
        <v>285</v>
      </c>
      <c r="D635" s="1">
        <v>0</v>
      </c>
      <c r="E635" s="1">
        <v>2</v>
      </c>
      <c r="F635" s="1">
        <v>0</v>
      </c>
      <c r="G635">
        <f>VLOOKUP(C635,reference!$A$1:$E$310,5,FALSE)</f>
        <v>5319060</v>
      </c>
      <c r="H635" t="str">
        <f>VLOOKUP(C635,reference!$A$1:$E$310,4,FALSE)</f>
        <v>LAMBA LEDA</v>
      </c>
      <c r="I635" t="str">
        <f>VLOOKUP($D635,reference!$G$1:$H$25,2,FALSE)</f>
        <v>No data</v>
      </c>
      <c r="J635" t="str">
        <f>VLOOKUP($E635,reference!$G$1:$H$25,2,FALSE)</f>
        <v>Hutan lahan kering sekunder / bekas tebangan</v>
      </c>
      <c r="K635" t="str">
        <f t="shared" si="9"/>
        <v>Non Irigasi</v>
      </c>
      <c r="L635" t="s">
        <v>327</v>
      </c>
    </row>
    <row r="636" spans="1:12" x14ac:dyDescent="0.25">
      <c r="A636" s="1">
        <v>635</v>
      </c>
      <c r="B636" s="3">
        <v>963</v>
      </c>
      <c r="C636" s="1">
        <v>165</v>
      </c>
      <c r="D636" s="1">
        <v>2</v>
      </c>
      <c r="E636" s="1">
        <v>2</v>
      </c>
      <c r="F636" s="1">
        <v>0</v>
      </c>
      <c r="G636">
        <f>VLOOKUP(C636,reference!$A$1:$E$310,5,FALSE)</f>
        <v>5309074</v>
      </c>
      <c r="H636" t="str">
        <f>VLOOKUP(C636,reference!$A$1:$E$310,4,FALSE)</f>
        <v>ADONARA</v>
      </c>
      <c r="I636" t="str">
        <f>VLOOKUP($D636,reference!$G$1:$H$25,2,FALSE)</f>
        <v>Hutan lahan kering sekunder / bekas tebangan</v>
      </c>
      <c r="J636" t="str">
        <f>VLOOKUP($E636,reference!$G$1:$H$25,2,FALSE)</f>
        <v>Hutan lahan kering sekunder / bekas tebangan</v>
      </c>
      <c r="K636" t="str">
        <f t="shared" si="9"/>
        <v>Non Irigasi</v>
      </c>
      <c r="L636" t="s">
        <v>327</v>
      </c>
    </row>
    <row r="637" spans="1:12" x14ac:dyDescent="0.25">
      <c r="A637" s="1">
        <v>636</v>
      </c>
      <c r="B637" s="3">
        <v>29</v>
      </c>
      <c r="C637" s="1">
        <v>141</v>
      </c>
      <c r="D637" s="1">
        <v>5</v>
      </c>
      <c r="E637" s="1">
        <v>12</v>
      </c>
      <c r="F637" s="1">
        <v>0</v>
      </c>
      <c r="G637">
        <f>VLOOKUP(C637,reference!$A$1:$E$310,5,FALSE)</f>
        <v>5308030</v>
      </c>
      <c r="H637" t="str">
        <f>VLOOKUP(C637,reference!$A$1:$E$310,4,FALSE)</f>
        <v>ILE APE</v>
      </c>
      <c r="I637" t="str">
        <f>VLOOKUP($D637,reference!$G$1:$H$25,2,FALSE)</f>
        <v>Hutan mangrove primer</v>
      </c>
      <c r="J637" t="str">
        <f>VLOOKUP($E637,reference!$G$1:$H$25,2,FALSE)</f>
        <v>Pertanian lahan kering</v>
      </c>
      <c r="K637" t="str">
        <f t="shared" si="9"/>
        <v>Non Irigasi</v>
      </c>
      <c r="L637" t="s">
        <v>328</v>
      </c>
    </row>
    <row r="638" spans="1:12" x14ac:dyDescent="0.25">
      <c r="A638" s="1">
        <v>637</v>
      </c>
      <c r="B638" s="3">
        <v>2742</v>
      </c>
      <c r="C638" s="1">
        <v>141</v>
      </c>
      <c r="D638" s="1">
        <v>9</v>
      </c>
      <c r="E638" s="1">
        <v>12</v>
      </c>
      <c r="F638" s="1">
        <v>0</v>
      </c>
      <c r="G638">
        <f>VLOOKUP(C638,reference!$A$1:$E$310,5,FALSE)</f>
        <v>5308030</v>
      </c>
      <c r="H638" t="str">
        <f>VLOOKUP(C638,reference!$A$1:$E$310,4,FALSE)</f>
        <v>ILE APE</v>
      </c>
      <c r="I638" t="str">
        <f>VLOOKUP($D638,reference!$G$1:$H$25,2,FALSE)</f>
        <v>Semak belukar</v>
      </c>
      <c r="J638" t="str">
        <f>VLOOKUP($E638,reference!$G$1:$H$25,2,FALSE)</f>
        <v>Pertanian lahan kering</v>
      </c>
      <c r="K638" t="str">
        <f t="shared" si="9"/>
        <v>Non Irigasi</v>
      </c>
      <c r="L638" t="s">
        <v>327</v>
      </c>
    </row>
    <row r="639" spans="1:12" x14ac:dyDescent="0.25">
      <c r="A639" s="1">
        <v>638</v>
      </c>
      <c r="B639" s="3">
        <v>66</v>
      </c>
      <c r="C639" s="1">
        <v>141</v>
      </c>
      <c r="D639" s="1">
        <v>9</v>
      </c>
      <c r="E639" s="1">
        <v>11</v>
      </c>
      <c r="F639" s="1">
        <v>0</v>
      </c>
      <c r="G639">
        <f>VLOOKUP(C639,reference!$A$1:$E$310,5,FALSE)</f>
        <v>5308030</v>
      </c>
      <c r="H639" t="str">
        <f>VLOOKUP(C639,reference!$A$1:$E$310,4,FALSE)</f>
        <v>ILE APE</v>
      </c>
      <c r="I639" t="str">
        <f>VLOOKUP($D639,reference!$G$1:$H$25,2,FALSE)</f>
        <v>Semak belukar</v>
      </c>
      <c r="J639" t="str">
        <f>VLOOKUP($E639,reference!$G$1:$H$25,2,FALSE)</f>
        <v>Savanna / Padang rumput</v>
      </c>
      <c r="K639" t="str">
        <f t="shared" si="9"/>
        <v>Non Irigasi</v>
      </c>
      <c r="L639" t="s">
        <v>327</v>
      </c>
    </row>
    <row r="640" spans="1:12" x14ac:dyDescent="0.25">
      <c r="A640" s="1">
        <v>639</v>
      </c>
      <c r="B640" s="3">
        <v>14094</v>
      </c>
      <c r="C640" s="1">
        <v>285</v>
      </c>
      <c r="D640" s="1">
        <v>12</v>
      </c>
      <c r="E640" s="1">
        <v>2</v>
      </c>
      <c r="F640" s="1">
        <v>0</v>
      </c>
      <c r="G640">
        <f>VLOOKUP(C640,reference!$A$1:$E$310,5,FALSE)</f>
        <v>5319060</v>
      </c>
      <c r="H640" t="str">
        <f>VLOOKUP(C640,reference!$A$1:$E$310,4,FALSE)</f>
        <v>LAMBA LEDA</v>
      </c>
      <c r="I640" t="str">
        <f>VLOOKUP($D640,reference!$G$1:$H$25,2,FALSE)</f>
        <v>Pertanian lahan kering</v>
      </c>
      <c r="J640" t="str">
        <f>VLOOKUP($E640,reference!$G$1:$H$25,2,FALSE)</f>
        <v>Hutan lahan kering sekunder / bekas tebangan</v>
      </c>
      <c r="K640" t="str">
        <f t="shared" si="9"/>
        <v>Non Irigasi</v>
      </c>
      <c r="L640" t="s">
        <v>327</v>
      </c>
    </row>
    <row r="641" spans="1:12" x14ac:dyDescent="0.25">
      <c r="A641" s="1">
        <v>640</v>
      </c>
      <c r="B641" s="3">
        <v>465</v>
      </c>
      <c r="C641" s="1">
        <v>158</v>
      </c>
      <c r="D641" s="1">
        <v>13</v>
      </c>
      <c r="E641" s="1">
        <v>9</v>
      </c>
      <c r="F641" s="1">
        <v>0</v>
      </c>
      <c r="G641">
        <f>VLOOKUP(C641,reference!$A$1:$E$310,5,FALSE)</f>
        <v>5309060</v>
      </c>
      <c r="H641" t="str">
        <f>VLOOKUP(C641,reference!$A$1:$E$310,4,FALSE)</f>
        <v>ADONARA BARAT</v>
      </c>
      <c r="I641" t="str">
        <f>VLOOKUP($D641,reference!$G$1:$H$25,2,FALSE)</f>
        <v>Pertanian lahan kering  campur semak / kebun campur</v>
      </c>
      <c r="J641" t="str">
        <f>VLOOKUP($E641,reference!$G$1:$H$25,2,FALSE)</f>
        <v>Semak belukar</v>
      </c>
      <c r="K641" t="str">
        <f t="shared" si="9"/>
        <v>Non Irigasi</v>
      </c>
      <c r="L641" t="s">
        <v>327</v>
      </c>
    </row>
    <row r="642" spans="1:12" x14ac:dyDescent="0.25">
      <c r="A642" s="1">
        <v>641</v>
      </c>
      <c r="B642" s="3">
        <v>159</v>
      </c>
      <c r="C642" s="1">
        <v>164</v>
      </c>
      <c r="D642" s="1">
        <v>13</v>
      </c>
      <c r="E642" s="1">
        <v>2</v>
      </c>
      <c r="F642" s="1">
        <v>0</v>
      </c>
      <c r="G642">
        <f>VLOOKUP(C642,reference!$A$1:$E$310,5,FALSE)</f>
        <v>5309073</v>
      </c>
      <c r="H642" t="str">
        <f>VLOOKUP(C642,reference!$A$1:$E$310,4,FALSE)</f>
        <v>KELUBAGOLIT</v>
      </c>
      <c r="I642" t="str">
        <f>VLOOKUP($D642,reference!$G$1:$H$25,2,FALSE)</f>
        <v>Pertanian lahan kering  campur semak / kebun campur</v>
      </c>
      <c r="J642" t="str">
        <f>VLOOKUP($E642,reference!$G$1:$H$25,2,FALSE)</f>
        <v>Hutan lahan kering sekunder / bekas tebangan</v>
      </c>
      <c r="K642" t="str">
        <f t="shared" si="9"/>
        <v>Non Irigasi</v>
      </c>
      <c r="L642" t="s">
        <v>327</v>
      </c>
    </row>
    <row r="643" spans="1:12" x14ac:dyDescent="0.25">
      <c r="A643" s="1">
        <v>642</v>
      </c>
      <c r="B643" s="3">
        <v>17</v>
      </c>
      <c r="C643" s="1">
        <v>141</v>
      </c>
      <c r="D643" s="1">
        <v>0</v>
      </c>
      <c r="E643" s="1">
        <v>5</v>
      </c>
      <c r="F643" s="1">
        <v>0</v>
      </c>
      <c r="G643">
        <f>VLOOKUP(C643,reference!$A$1:$E$310,5,FALSE)</f>
        <v>5308030</v>
      </c>
      <c r="H643" t="str">
        <f>VLOOKUP(C643,reference!$A$1:$E$310,4,FALSE)</f>
        <v>ILE APE</v>
      </c>
      <c r="I643" t="str">
        <f>VLOOKUP($D643,reference!$G$1:$H$25,2,FALSE)</f>
        <v>No data</v>
      </c>
      <c r="J643" t="str">
        <f>VLOOKUP($E643,reference!$G$1:$H$25,2,FALSE)</f>
        <v>Hutan mangrove primer</v>
      </c>
      <c r="K643" t="str">
        <f t="shared" ref="K643:K706" si="10">IF(F643=0,"Non Irigasi","Buffer Irigasi")</f>
        <v>Non Irigasi</v>
      </c>
      <c r="L643" t="s">
        <v>327</v>
      </c>
    </row>
    <row r="644" spans="1:12" x14ac:dyDescent="0.25">
      <c r="A644" s="1">
        <v>643</v>
      </c>
      <c r="B644" s="3">
        <v>159</v>
      </c>
      <c r="C644" s="1">
        <v>141</v>
      </c>
      <c r="D644" s="1">
        <v>18</v>
      </c>
      <c r="E644" s="1">
        <v>18</v>
      </c>
      <c r="F644" s="1">
        <v>0</v>
      </c>
      <c r="G644">
        <f>VLOOKUP(C644,reference!$A$1:$E$310,5,FALSE)</f>
        <v>5308030</v>
      </c>
      <c r="H644" t="str">
        <f>VLOOKUP(C644,reference!$A$1:$E$310,4,FALSE)</f>
        <v>ILE APE</v>
      </c>
      <c r="I644" t="str">
        <f>VLOOKUP($D644,reference!$G$1:$H$25,2,FALSE)</f>
        <v>Lahan terbuka</v>
      </c>
      <c r="J644" t="str">
        <f>VLOOKUP($E644,reference!$G$1:$H$25,2,FALSE)</f>
        <v>Lahan terbuka</v>
      </c>
      <c r="K644" t="str">
        <f t="shared" si="10"/>
        <v>Non Irigasi</v>
      </c>
      <c r="L644" t="s">
        <v>327</v>
      </c>
    </row>
    <row r="645" spans="1:12" x14ac:dyDescent="0.25">
      <c r="A645" s="1">
        <v>644</v>
      </c>
      <c r="B645" s="3">
        <v>37</v>
      </c>
      <c r="C645" s="1">
        <v>123</v>
      </c>
      <c r="D645" s="1">
        <v>16</v>
      </c>
      <c r="E645" s="1">
        <v>16</v>
      </c>
      <c r="F645" s="1">
        <v>0</v>
      </c>
      <c r="G645">
        <f>VLOOKUP(C645,reference!$A$1:$E$310,5,FALSE)</f>
        <v>5307012</v>
      </c>
      <c r="H645" t="str">
        <f>VLOOKUP(C645,reference!$A$1:$E$310,4,FALSE)</f>
        <v>PANTAR TIMUR</v>
      </c>
      <c r="I645" t="str">
        <f>VLOOKUP($D645,reference!$G$1:$H$25,2,FALSE)</f>
        <v>Pemukiman</v>
      </c>
      <c r="J645" t="str">
        <f>VLOOKUP($E645,reference!$G$1:$H$25,2,FALSE)</f>
        <v>Pemukiman</v>
      </c>
      <c r="K645" t="str">
        <f t="shared" si="10"/>
        <v>Non Irigasi</v>
      </c>
      <c r="L645" t="s">
        <v>327</v>
      </c>
    </row>
    <row r="646" spans="1:12" x14ac:dyDescent="0.25">
      <c r="A646" s="1">
        <v>645</v>
      </c>
      <c r="B646" s="3">
        <v>401</v>
      </c>
      <c r="C646" s="1">
        <v>128</v>
      </c>
      <c r="D646" s="1">
        <v>9</v>
      </c>
      <c r="E646" s="1">
        <v>2</v>
      </c>
      <c r="F646" s="1">
        <v>0</v>
      </c>
      <c r="G646">
        <f>VLOOKUP(C646,reference!$A$1:$E$310,5,FALSE)</f>
        <v>5307030</v>
      </c>
      <c r="H646" t="str">
        <f>VLOOKUP(C646,reference!$A$1:$E$310,4,FALSE)</f>
        <v>ALOR SELATAN</v>
      </c>
      <c r="I646" t="str">
        <f>VLOOKUP($D646,reference!$G$1:$H$25,2,FALSE)</f>
        <v>Semak belukar</v>
      </c>
      <c r="J646" t="str">
        <f>VLOOKUP($E646,reference!$G$1:$H$25,2,FALSE)</f>
        <v>Hutan lahan kering sekunder / bekas tebangan</v>
      </c>
      <c r="K646" t="str">
        <f t="shared" si="10"/>
        <v>Non Irigasi</v>
      </c>
      <c r="L646" t="s">
        <v>327</v>
      </c>
    </row>
    <row r="647" spans="1:12" x14ac:dyDescent="0.25">
      <c r="A647" s="1">
        <v>646</v>
      </c>
      <c r="B647" s="3">
        <v>22</v>
      </c>
      <c r="C647" s="1">
        <v>130</v>
      </c>
      <c r="D647" s="1">
        <v>16</v>
      </c>
      <c r="E647" s="1">
        <v>2</v>
      </c>
      <c r="F647" s="1">
        <v>0</v>
      </c>
      <c r="G647">
        <f>VLOOKUP(C647,reference!$A$1:$E$310,5,FALSE)</f>
        <v>5307041</v>
      </c>
      <c r="H647" t="str">
        <f>VLOOKUP(C647,reference!$A$1:$E$310,4,FALSE)</f>
        <v>ALOR TIMUR LAUT</v>
      </c>
      <c r="I647" t="str">
        <f>VLOOKUP($D647,reference!$G$1:$H$25,2,FALSE)</f>
        <v>Pemukiman</v>
      </c>
      <c r="J647" t="str">
        <f>VLOOKUP($E647,reference!$G$1:$H$25,2,FALSE)</f>
        <v>Hutan lahan kering sekunder / bekas tebangan</v>
      </c>
      <c r="K647" t="str">
        <f t="shared" si="10"/>
        <v>Non Irigasi</v>
      </c>
      <c r="L647" t="s">
        <v>327</v>
      </c>
    </row>
    <row r="648" spans="1:12" x14ac:dyDescent="0.25">
      <c r="A648" s="1">
        <v>647</v>
      </c>
      <c r="B648" s="3">
        <v>3</v>
      </c>
      <c r="C648" s="1">
        <v>141</v>
      </c>
      <c r="D648" s="1">
        <v>5</v>
      </c>
      <c r="E648" s="1">
        <v>18</v>
      </c>
      <c r="F648" s="1">
        <v>0</v>
      </c>
      <c r="G648">
        <f>VLOOKUP(C648,reference!$A$1:$E$310,5,FALSE)</f>
        <v>5308030</v>
      </c>
      <c r="H648" t="str">
        <f>VLOOKUP(C648,reference!$A$1:$E$310,4,FALSE)</f>
        <v>ILE APE</v>
      </c>
      <c r="I648" t="str">
        <f>VLOOKUP($D648,reference!$G$1:$H$25,2,FALSE)</f>
        <v>Hutan mangrove primer</v>
      </c>
      <c r="J648" t="str">
        <f>VLOOKUP($E648,reference!$G$1:$H$25,2,FALSE)</f>
        <v>Lahan terbuka</v>
      </c>
      <c r="K648" t="str">
        <f t="shared" si="10"/>
        <v>Non Irigasi</v>
      </c>
      <c r="L648" t="s">
        <v>328</v>
      </c>
    </row>
    <row r="649" spans="1:12" x14ac:dyDescent="0.25">
      <c r="A649" s="1">
        <v>648</v>
      </c>
      <c r="B649" s="3">
        <v>450</v>
      </c>
      <c r="C649" s="1">
        <v>145</v>
      </c>
      <c r="D649" s="1">
        <v>9</v>
      </c>
      <c r="E649" s="1">
        <v>2</v>
      </c>
      <c r="F649" s="1">
        <v>0</v>
      </c>
      <c r="G649">
        <f>VLOOKUP(C649,reference!$A$1:$E$310,5,FALSE)</f>
        <v>5308060</v>
      </c>
      <c r="H649" t="str">
        <f>VLOOKUP(C649,reference!$A$1:$E$310,4,FALSE)</f>
        <v>OMESURI</v>
      </c>
      <c r="I649" t="str">
        <f>VLOOKUP($D649,reference!$G$1:$H$25,2,FALSE)</f>
        <v>Semak belukar</v>
      </c>
      <c r="J649" t="str">
        <f>VLOOKUP($E649,reference!$G$1:$H$25,2,FALSE)</f>
        <v>Hutan lahan kering sekunder / bekas tebangan</v>
      </c>
      <c r="K649" t="str">
        <f t="shared" si="10"/>
        <v>Non Irigasi</v>
      </c>
      <c r="L649" t="s">
        <v>327</v>
      </c>
    </row>
    <row r="650" spans="1:12" x14ac:dyDescent="0.25">
      <c r="A650" s="1">
        <v>649</v>
      </c>
      <c r="B650" s="3">
        <v>34</v>
      </c>
      <c r="C650" s="1">
        <v>130</v>
      </c>
      <c r="D650" s="1">
        <v>16</v>
      </c>
      <c r="E650" s="1">
        <v>9</v>
      </c>
      <c r="F650" s="1">
        <v>0</v>
      </c>
      <c r="G650">
        <f>VLOOKUP(C650,reference!$A$1:$E$310,5,FALSE)</f>
        <v>5307041</v>
      </c>
      <c r="H650" t="str">
        <f>VLOOKUP(C650,reference!$A$1:$E$310,4,FALSE)</f>
        <v>ALOR TIMUR LAUT</v>
      </c>
      <c r="I650" t="str">
        <f>VLOOKUP($D650,reference!$G$1:$H$25,2,FALSE)</f>
        <v>Pemukiman</v>
      </c>
      <c r="J650" t="str">
        <f>VLOOKUP($E650,reference!$G$1:$H$25,2,FALSE)</f>
        <v>Semak belukar</v>
      </c>
      <c r="K650" t="str">
        <f t="shared" si="10"/>
        <v>Non Irigasi</v>
      </c>
      <c r="L650" t="s">
        <v>327</v>
      </c>
    </row>
    <row r="651" spans="1:12" x14ac:dyDescent="0.25">
      <c r="A651" s="1">
        <v>650</v>
      </c>
      <c r="B651" s="3">
        <v>43</v>
      </c>
      <c r="C651" s="1">
        <v>145</v>
      </c>
      <c r="D651" s="1">
        <v>11</v>
      </c>
      <c r="E651" s="1">
        <v>2</v>
      </c>
      <c r="F651" s="1">
        <v>0</v>
      </c>
      <c r="G651">
        <f>VLOOKUP(C651,reference!$A$1:$E$310,5,FALSE)</f>
        <v>5308060</v>
      </c>
      <c r="H651" t="str">
        <f>VLOOKUP(C651,reference!$A$1:$E$310,4,FALSE)</f>
        <v>OMESURI</v>
      </c>
      <c r="I651" t="str">
        <f>VLOOKUP($D651,reference!$G$1:$H$25,2,FALSE)</f>
        <v>Savanna / Padang rumput</v>
      </c>
      <c r="J651" t="str">
        <f>VLOOKUP($E651,reference!$G$1:$H$25,2,FALSE)</f>
        <v>Hutan lahan kering sekunder / bekas tebangan</v>
      </c>
      <c r="K651" t="str">
        <f t="shared" si="10"/>
        <v>Non Irigasi</v>
      </c>
      <c r="L651" t="s">
        <v>327</v>
      </c>
    </row>
    <row r="652" spans="1:12" x14ac:dyDescent="0.25">
      <c r="A652" s="1">
        <v>651</v>
      </c>
      <c r="B652" s="3">
        <v>13</v>
      </c>
      <c r="C652" s="1">
        <v>146</v>
      </c>
      <c r="D652" s="1">
        <v>11</v>
      </c>
      <c r="E652" s="1">
        <v>0</v>
      </c>
      <c r="F652" s="1">
        <v>0</v>
      </c>
      <c r="G652">
        <f>VLOOKUP(C652,reference!$A$1:$E$310,5,FALSE)</f>
        <v>5308070</v>
      </c>
      <c r="H652" t="str">
        <f>VLOOKUP(C652,reference!$A$1:$E$310,4,FALSE)</f>
        <v>BUYASARI</v>
      </c>
      <c r="I652" t="str">
        <f>VLOOKUP($D652,reference!$G$1:$H$25,2,FALSE)</f>
        <v>Savanna / Padang rumput</v>
      </c>
      <c r="J652" t="str">
        <f>VLOOKUP($E652,reference!$G$1:$H$25,2,FALSE)</f>
        <v>No data</v>
      </c>
      <c r="K652" t="str">
        <f t="shared" si="10"/>
        <v>Non Irigasi</v>
      </c>
      <c r="L652" t="s">
        <v>327</v>
      </c>
    </row>
    <row r="653" spans="1:12" x14ac:dyDescent="0.25">
      <c r="A653" s="1">
        <v>652</v>
      </c>
      <c r="B653" s="3">
        <v>8</v>
      </c>
      <c r="C653" s="1">
        <v>129</v>
      </c>
      <c r="D653" s="1">
        <v>9</v>
      </c>
      <c r="E653" s="1">
        <v>16</v>
      </c>
      <c r="F653" s="1">
        <v>0</v>
      </c>
      <c r="G653">
        <f>VLOOKUP(C653,reference!$A$1:$E$310,5,FALSE)</f>
        <v>5307040</v>
      </c>
      <c r="H653" t="str">
        <f>VLOOKUP(C653,reference!$A$1:$E$310,4,FALSE)</f>
        <v>ALOR TIMUR</v>
      </c>
      <c r="I653" t="str">
        <f>VLOOKUP($D653,reference!$G$1:$H$25,2,FALSE)</f>
        <v>Semak belukar</v>
      </c>
      <c r="J653" t="str">
        <f>VLOOKUP($E653,reference!$G$1:$H$25,2,FALSE)</f>
        <v>Pemukiman</v>
      </c>
      <c r="K653" t="str">
        <f t="shared" si="10"/>
        <v>Non Irigasi</v>
      </c>
      <c r="L653" t="s">
        <v>327</v>
      </c>
    </row>
    <row r="654" spans="1:12" x14ac:dyDescent="0.25">
      <c r="A654" s="1">
        <v>653</v>
      </c>
      <c r="B654" s="3">
        <v>2</v>
      </c>
      <c r="C654" s="1">
        <v>163</v>
      </c>
      <c r="D654" s="1">
        <v>5</v>
      </c>
      <c r="E654" s="1">
        <v>0</v>
      </c>
      <c r="F654" s="1">
        <v>0</v>
      </c>
      <c r="G654">
        <f>VLOOKUP(C654,reference!$A$1:$E$310,5,FALSE)</f>
        <v>5309072</v>
      </c>
      <c r="H654" t="str">
        <f>VLOOKUP(C654,reference!$A$1:$E$310,4,FALSE)</f>
        <v>WITIHAMA</v>
      </c>
      <c r="I654" t="str">
        <f>VLOOKUP($D654,reference!$G$1:$H$25,2,FALSE)</f>
        <v>Hutan mangrove primer</v>
      </c>
      <c r="J654" t="str">
        <f>VLOOKUP($E654,reference!$G$1:$H$25,2,FALSE)</f>
        <v>No data</v>
      </c>
      <c r="K654" t="str">
        <f t="shared" si="10"/>
        <v>Non Irigasi</v>
      </c>
      <c r="L654" t="s">
        <v>328</v>
      </c>
    </row>
    <row r="655" spans="1:12" x14ac:dyDescent="0.25">
      <c r="A655" s="1">
        <v>654</v>
      </c>
      <c r="B655" s="3">
        <v>2</v>
      </c>
      <c r="C655" s="1">
        <v>142</v>
      </c>
      <c r="D655" s="1">
        <v>16</v>
      </c>
      <c r="E655" s="1">
        <v>12</v>
      </c>
      <c r="F655" s="1">
        <v>0</v>
      </c>
      <c r="G655">
        <f>VLOOKUP(C655,reference!$A$1:$E$310,5,FALSE)</f>
        <v>5308031</v>
      </c>
      <c r="H655" t="str">
        <f>VLOOKUP(C655,reference!$A$1:$E$310,4,FALSE)</f>
        <v>ILE APE TIMUR</v>
      </c>
      <c r="I655" t="str">
        <f>VLOOKUP($D655,reference!$G$1:$H$25,2,FALSE)</f>
        <v>Pemukiman</v>
      </c>
      <c r="J655" t="str">
        <f>VLOOKUP($E655,reference!$G$1:$H$25,2,FALSE)</f>
        <v>Pertanian lahan kering</v>
      </c>
      <c r="K655" t="str">
        <f t="shared" si="10"/>
        <v>Non Irigasi</v>
      </c>
      <c r="L655" t="s">
        <v>327</v>
      </c>
    </row>
    <row r="656" spans="1:12" x14ac:dyDescent="0.25">
      <c r="A656" s="1">
        <v>655</v>
      </c>
      <c r="B656" s="3">
        <v>50</v>
      </c>
      <c r="C656" s="1">
        <v>132</v>
      </c>
      <c r="D656" s="1">
        <v>18</v>
      </c>
      <c r="E656" s="1">
        <v>13</v>
      </c>
      <c r="F656" s="1">
        <v>0</v>
      </c>
      <c r="G656">
        <f>VLOOKUP(C656,reference!$A$1:$E$310,5,FALSE)</f>
        <v>5307050</v>
      </c>
      <c r="H656" t="str">
        <f>VLOOKUP(C656,reference!$A$1:$E$310,4,FALSE)</f>
        <v>TELUK MUTIARA</v>
      </c>
      <c r="I656" t="str">
        <f>VLOOKUP($D656,reference!$G$1:$H$25,2,FALSE)</f>
        <v>Lahan terbuka</v>
      </c>
      <c r="J656" t="str">
        <f>VLOOKUP($E656,reference!$G$1:$H$25,2,FALSE)</f>
        <v>Pertanian lahan kering  campur semak / kebun campur</v>
      </c>
      <c r="K656" t="str">
        <f t="shared" si="10"/>
        <v>Non Irigasi</v>
      </c>
      <c r="L656" t="s">
        <v>327</v>
      </c>
    </row>
    <row r="657" spans="1:12" x14ac:dyDescent="0.25">
      <c r="A657" s="1">
        <v>656</v>
      </c>
      <c r="B657" s="3">
        <v>23</v>
      </c>
      <c r="C657" s="1">
        <v>151</v>
      </c>
      <c r="D657" s="1">
        <v>12</v>
      </c>
      <c r="E657" s="1">
        <v>16</v>
      </c>
      <c r="F657" s="1">
        <v>0</v>
      </c>
      <c r="G657">
        <f>VLOOKUP(C657,reference!$A$1:$E$310,5,FALSE)</f>
        <v>5309021</v>
      </c>
      <c r="H657" t="str">
        <f>VLOOKUP(C657,reference!$A$1:$E$310,4,FALSE)</f>
        <v>LEWO LEMA</v>
      </c>
      <c r="I657" t="str">
        <f>VLOOKUP($D657,reference!$G$1:$H$25,2,FALSE)</f>
        <v>Pertanian lahan kering</v>
      </c>
      <c r="J657" t="str">
        <f>VLOOKUP($E657,reference!$G$1:$H$25,2,FALSE)</f>
        <v>Pemukiman</v>
      </c>
      <c r="K657" t="str">
        <f t="shared" si="10"/>
        <v>Non Irigasi</v>
      </c>
      <c r="L657" t="s">
        <v>327</v>
      </c>
    </row>
    <row r="658" spans="1:12" x14ac:dyDescent="0.25">
      <c r="A658" s="1">
        <v>657</v>
      </c>
      <c r="B658" s="3">
        <v>5</v>
      </c>
      <c r="C658" s="1">
        <v>158</v>
      </c>
      <c r="D658" s="1">
        <v>13</v>
      </c>
      <c r="E658" s="1">
        <v>14</v>
      </c>
      <c r="F658" s="1">
        <v>0</v>
      </c>
      <c r="G658">
        <f>VLOOKUP(C658,reference!$A$1:$E$310,5,FALSE)</f>
        <v>5309060</v>
      </c>
      <c r="H658" t="str">
        <f>VLOOKUP(C658,reference!$A$1:$E$310,4,FALSE)</f>
        <v>ADONARA BARAT</v>
      </c>
      <c r="I658" t="str">
        <f>VLOOKUP($D658,reference!$G$1:$H$25,2,FALSE)</f>
        <v>Pertanian lahan kering  campur semak / kebun campur</v>
      </c>
      <c r="J658" t="str">
        <f>VLOOKUP($E658,reference!$G$1:$H$25,2,FALSE)</f>
        <v>Sawah</v>
      </c>
      <c r="K658" t="str">
        <f t="shared" si="10"/>
        <v>Non Irigasi</v>
      </c>
      <c r="L658" t="s">
        <v>327</v>
      </c>
    </row>
    <row r="659" spans="1:12" x14ac:dyDescent="0.25">
      <c r="A659" s="1">
        <v>658</v>
      </c>
      <c r="B659" s="3">
        <v>33</v>
      </c>
      <c r="C659" s="1">
        <v>132</v>
      </c>
      <c r="D659" s="1">
        <v>18</v>
      </c>
      <c r="E659" s="1">
        <v>18</v>
      </c>
      <c r="F659" s="1">
        <v>0</v>
      </c>
      <c r="G659">
        <f>VLOOKUP(C659,reference!$A$1:$E$310,5,FALSE)</f>
        <v>5307050</v>
      </c>
      <c r="H659" t="str">
        <f>VLOOKUP(C659,reference!$A$1:$E$310,4,FALSE)</f>
        <v>TELUK MUTIARA</v>
      </c>
      <c r="I659" t="str">
        <f>VLOOKUP($D659,reference!$G$1:$H$25,2,FALSE)</f>
        <v>Lahan terbuka</v>
      </c>
      <c r="J659" t="str">
        <f>VLOOKUP($E659,reference!$G$1:$H$25,2,FALSE)</f>
        <v>Lahan terbuka</v>
      </c>
      <c r="K659" t="str">
        <f t="shared" si="10"/>
        <v>Non Irigasi</v>
      </c>
      <c r="L659" t="s">
        <v>327</v>
      </c>
    </row>
    <row r="660" spans="1:12" x14ac:dyDescent="0.25">
      <c r="A660" s="1">
        <v>659</v>
      </c>
      <c r="B660" s="3">
        <v>106</v>
      </c>
      <c r="C660" s="1">
        <v>230</v>
      </c>
      <c r="D660" s="1">
        <v>2</v>
      </c>
      <c r="E660" s="1">
        <v>13</v>
      </c>
      <c r="F660" s="1">
        <v>0</v>
      </c>
      <c r="G660">
        <f>VLOOKUP(C660,reference!$A$1:$E$310,5,FALSE)</f>
        <v>5313140</v>
      </c>
      <c r="H660" t="str">
        <f>VLOOKUP(C660,reference!$A$1:$E$310,4,FALSE)</f>
        <v>REOK</v>
      </c>
      <c r="I660" t="str">
        <f>VLOOKUP($D660,reference!$G$1:$H$25,2,FALSE)</f>
        <v>Hutan lahan kering sekunder / bekas tebangan</v>
      </c>
      <c r="J660" t="str">
        <f>VLOOKUP($E660,reference!$G$1:$H$25,2,FALSE)</f>
        <v>Pertanian lahan kering  campur semak / kebun campur</v>
      </c>
      <c r="K660" t="str">
        <f t="shared" si="10"/>
        <v>Non Irigasi</v>
      </c>
      <c r="L660" t="s">
        <v>328</v>
      </c>
    </row>
    <row r="661" spans="1:12" x14ac:dyDescent="0.25">
      <c r="A661" s="1">
        <v>660</v>
      </c>
      <c r="B661" s="3">
        <v>100</v>
      </c>
      <c r="C661" s="1">
        <v>153</v>
      </c>
      <c r="D661" s="1">
        <v>16</v>
      </c>
      <c r="E661" s="1">
        <v>16</v>
      </c>
      <c r="F661" s="1">
        <v>0</v>
      </c>
      <c r="G661">
        <f>VLOOKUP(C661,reference!$A$1:$E$310,5,FALSE)</f>
        <v>5309031</v>
      </c>
      <c r="H661" t="str">
        <f>VLOOKUP(C661,reference!$A$1:$E$310,4,FALSE)</f>
        <v>ILE MANDIRI</v>
      </c>
      <c r="I661" t="str">
        <f>VLOOKUP($D661,reference!$G$1:$H$25,2,FALSE)</f>
        <v>Pemukiman</v>
      </c>
      <c r="J661" t="str">
        <f>VLOOKUP($E661,reference!$G$1:$H$25,2,FALSE)</f>
        <v>Pemukiman</v>
      </c>
      <c r="K661" t="str">
        <f t="shared" si="10"/>
        <v>Non Irigasi</v>
      </c>
      <c r="L661" t="s">
        <v>327</v>
      </c>
    </row>
    <row r="662" spans="1:12" x14ac:dyDescent="0.25">
      <c r="A662" s="1">
        <v>661</v>
      </c>
      <c r="B662" s="3">
        <v>21</v>
      </c>
      <c r="C662" s="1">
        <v>163</v>
      </c>
      <c r="D662" s="1">
        <v>13</v>
      </c>
      <c r="E662" s="1">
        <v>16</v>
      </c>
      <c r="F662" s="1">
        <v>0</v>
      </c>
      <c r="G662">
        <f>VLOOKUP(C662,reference!$A$1:$E$310,5,FALSE)</f>
        <v>5309072</v>
      </c>
      <c r="H662" t="str">
        <f>VLOOKUP(C662,reference!$A$1:$E$310,4,FALSE)</f>
        <v>WITIHAMA</v>
      </c>
      <c r="I662" t="str">
        <f>VLOOKUP($D662,reference!$G$1:$H$25,2,FALSE)</f>
        <v>Pertanian lahan kering  campur semak / kebun campur</v>
      </c>
      <c r="J662" t="str">
        <f>VLOOKUP($E662,reference!$G$1:$H$25,2,FALSE)</f>
        <v>Pemukiman</v>
      </c>
      <c r="K662" t="str">
        <f t="shared" si="10"/>
        <v>Non Irigasi</v>
      </c>
      <c r="L662" t="s">
        <v>327</v>
      </c>
    </row>
    <row r="663" spans="1:12" x14ac:dyDescent="0.25">
      <c r="A663" s="1">
        <v>662</v>
      </c>
      <c r="B663" s="3">
        <v>32</v>
      </c>
      <c r="C663" s="1">
        <v>163</v>
      </c>
      <c r="D663" s="1">
        <v>13</v>
      </c>
      <c r="E663" s="1">
        <v>13</v>
      </c>
      <c r="F663" s="1">
        <v>0</v>
      </c>
      <c r="G663">
        <f>VLOOKUP(C663,reference!$A$1:$E$310,5,FALSE)</f>
        <v>5309072</v>
      </c>
      <c r="H663" t="str">
        <f>VLOOKUP(C663,reference!$A$1:$E$310,4,FALSE)</f>
        <v>WITIHAMA</v>
      </c>
      <c r="I663" t="str">
        <f>VLOOKUP($D663,reference!$G$1:$H$25,2,FALSE)</f>
        <v>Pertanian lahan kering  campur semak / kebun campur</v>
      </c>
      <c r="J663" t="str">
        <f>VLOOKUP($E663,reference!$G$1:$H$25,2,FALSE)</f>
        <v>Pertanian lahan kering  campur semak / kebun campur</v>
      </c>
      <c r="K663" t="str">
        <f t="shared" si="10"/>
        <v>Non Irigasi</v>
      </c>
      <c r="L663" t="s">
        <v>327</v>
      </c>
    </row>
    <row r="664" spans="1:12" x14ac:dyDescent="0.25">
      <c r="A664" s="1">
        <v>663</v>
      </c>
      <c r="B664" s="3">
        <v>12</v>
      </c>
      <c r="C664" s="1">
        <v>141</v>
      </c>
      <c r="D664" s="1">
        <v>12</v>
      </c>
      <c r="E664" s="1">
        <v>11</v>
      </c>
      <c r="F664" s="1">
        <v>0</v>
      </c>
      <c r="G664">
        <f>VLOOKUP(C664,reference!$A$1:$E$310,5,FALSE)</f>
        <v>5308030</v>
      </c>
      <c r="H664" t="str">
        <f>VLOOKUP(C664,reference!$A$1:$E$310,4,FALSE)</f>
        <v>ILE APE</v>
      </c>
      <c r="I664" t="str">
        <f>VLOOKUP($D664,reference!$G$1:$H$25,2,FALSE)</f>
        <v>Pertanian lahan kering</v>
      </c>
      <c r="J664" t="str">
        <f>VLOOKUP($E664,reference!$G$1:$H$25,2,FALSE)</f>
        <v>Savanna / Padang rumput</v>
      </c>
      <c r="K664" t="str">
        <f t="shared" si="10"/>
        <v>Non Irigasi</v>
      </c>
      <c r="L664" t="s">
        <v>327</v>
      </c>
    </row>
    <row r="665" spans="1:12" x14ac:dyDescent="0.25">
      <c r="A665" s="1">
        <v>664</v>
      </c>
      <c r="B665" s="3">
        <v>7</v>
      </c>
      <c r="C665" s="1">
        <v>141</v>
      </c>
      <c r="D665" s="1">
        <v>13</v>
      </c>
      <c r="E665" s="1">
        <v>18</v>
      </c>
      <c r="F665" s="1">
        <v>0</v>
      </c>
      <c r="G665">
        <f>VLOOKUP(C665,reference!$A$1:$E$310,5,FALSE)</f>
        <v>5308030</v>
      </c>
      <c r="H665" t="str">
        <f>VLOOKUP(C665,reference!$A$1:$E$310,4,FALSE)</f>
        <v>ILE APE</v>
      </c>
      <c r="I665" t="str">
        <f>VLOOKUP($D665,reference!$G$1:$H$25,2,FALSE)</f>
        <v>Pertanian lahan kering  campur semak / kebun campur</v>
      </c>
      <c r="J665" t="str">
        <f>VLOOKUP($E665,reference!$G$1:$H$25,2,FALSE)</f>
        <v>Lahan terbuka</v>
      </c>
      <c r="K665" t="str">
        <f t="shared" si="10"/>
        <v>Non Irigasi</v>
      </c>
      <c r="L665" t="s">
        <v>327</v>
      </c>
    </row>
    <row r="666" spans="1:12" x14ac:dyDescent="0.25">
      <c r="A666" s="1">
        <v>665</v>
      </c>
      <c r="B666" s="3">
        <v>559</v>
      </c>
      <c r="C666" s="1">
        <v>143</v>
      </c>
      <c r="D666" s="1">
        <v>11</v>
      </c>
      <c r="E666" s="1">
        <v>9</v>
      </c>
      <c r="F666" s="1">
        <v>0</v>
      </c>
      <c r="G666">
        <f>VLOOKUP(C666,reference!$A$1:$E$310,5,FALSE)</f>
        <v>5308040</v>
      </c>
      <c r="H666" t="str">
        <f>VLOOKUP(C666,reference!$A$1:$E$310,4,FALSE)</f>
        <v>LEBATUKAN</v>
      </c>
      <c r="I666" t="str">
        <f>VLOOKUP($D666,reference!$G$1:$H$25,2,FALSE)</f>
        <v>Savanna / Padang rumput</v>
      </c>
      <c r="J666" t="str">
        <f>VLOOKUP($E666,reference!$G$1:$H$25,2,FALSE)</f>
        <v>Semak belukar</v>
      </c>
      <c r="K666" t="str">
        <f t="shared" si="10"/>
        <v>Non Irigasi</v>
      </c>
      <c r="L666" t="s">
        <v>327</v>
      </c>
    </row>
    <row r="667" spans="1:12" x14ac:dyDescent="0.25">
      <c r="A667" s="1">
        <v>666</v>
      </c>
      <c r="B667" s="3">
        <v>3212</v>
      </c>
      <c r="C667" s="1">
        <v>128</v>
      </c>
      <c r="D667" s="1">
        <v>13</v>
      </c>
      <c r="E667" s="1">
        <v>11</v>
      </c>
      <c r="F667" s="1">
        <v>0</v>
      </c>
      <c r="G667">
        <f>VLOOKUP(C667,reference!$A$1:$E$310,5,FALSE)</f>
        <v>5307030</v>
      </c>
      <c r="H667" t="str">
        <f>VLOOKUP(C667,reference!$A$1:$E$310,4,FALSE)</f>
        <v>ALOR SELATAN</v>
      </c>
      <c r="I667" t="str">
        <f>VLOOKUP($D667,reference!$G$1:$H$25,2,FALSE)</f>
        <v>Pertanian lahan kering  campur semak / kebun campur</v>
      </c>
      <c r="J667" t="str">
        <f>VLOOKUP($E667,reference!$G$1:$H$25,2,FALSE)</f>
        <v>Savanna / Padang rumput</v>
      </c>
      <c r="K667" t="str">
        <f t="shared" si="10"/>
        <v>Non Irigasi</v>
      </c>
      <c r="L667" t="s">
        <v>327</v>
      </c>
    </row>
    <row r="668" spans="1:12" x14ac:dyDescent="0.25">
      <c r="A668" s="1">
        <v>667</v>
      </c>
      <c r="B668" s="3">
        <v>32</v>
      </c>
      <c r="C668" s="1">
        <v>141</v>
      </c>
      <c r="D668" s="1">
        <v>9</v>
      </c>
      <c r="E668" s="1">
        <v>5</v>
      </c>
      <c r="F668" s="1">
        <v>0</v>
      </c>
      <c r="G668">
        <f>VLOOKUP(C668,reference!$A$1:$E$310,5,FALSE)</f>
        <v>5308030</v>
      </c>
      <c r="H668" t="str">
        <f>VLOOKUP(C668,reference!$A$1:$E$310,4,FALSE)</f>
        <v>ILE APE</v>
      </c>
      <c r="I668" t="str">
        <f>VLOOKUP($D668,reference!$G$1:$H$25,2,FALSE)</f>
        <v>Semak belukar</v>
      </c>
      <c r="J668" t="str">
        <f>VLOOKUP($E668,reference!$G$1:$H$25,2,FALSE)</f>
        <v>Hutan mangrove primer</v>
      </c>
      <c r="K668" t="str">
        <f t="shared" si="10"/>
        <v>Non Irigasi</v>
      </c>
      <c r="L668" t="s">
        <v>327</v>
      </c>
    </row>
    <row r="669" spans="1:12" x14ac:dyDescent="0.25">
      <c r="A669" s="1">
        <v>668</v>
      </c>
      <c r="B669" s="3">
        <v>14</v>
      </c>
      <c r="C669" s="1">
        <v>141</v>
      </c>
      <c r="D669" s="1">
        <v>16</v>
      </c>
      <c r="E669" s="1">
        <v>12</v>
      </c>
      <c r="F669" s="1">
        <v>0</v>
      </c>
      <c r="G669">
        <f>VLOOKUP(C669,reference!$A$1:$E$310,5,FALSE)</f>
        <v>5308030</v>
      </c>
      <c r="H669" t="str">
        <f>VLOOKUP(C669,reference!$A$1:$E$310,4,FALSE)</f>
        <v>ILE APE</v>
      </c>
      <c r="I669" t="str">
        <f>VLOOKUP($D669,reference!$G$1:$H$25,2,FALSE)</f>
        <v>Pemukiman</v>
      </c>
      <c r="J669" t="str">
        <f>VLOOKUP($E669,reference!$G$1:$H$25,2,FALSE)</f>
        <v>Pertanian lahan kering</v>
      </c>
      <c r="K669" t="str">
        <f t="shared" si="10"/>
        <v>Non Irigasi</v>
      </c>
      <c r="L669" t="s">
        <v>327</v>
      </c>
    </row>
    <row r="670" spans="1:12" x14ac:dyDescent="0.25">
      <c r="A670" s="1">
        <v>669</v>
      </c>
      <c r="B670" s="3">
        <v>3</v>
      </c>
      <c r="C670" s="1">
        <v>141</v>
      </c>
      <c r="D670" s="1">
        <v>12</v>
      </c>
      <c r="E670" s="1">
        <v>12</v>
      </c>
      <c r="F670" s="1">
        <v>0</v>
      </c>
      <c r="G670">
        <f>VLOOKUP(C670,reference!$A$1:$E$310,5,FALSE)</f>
        <v>5308030</v>
      </c>
      <c r="H670" t="str">
        <f>VLOOKUP(C670,reference!$A$1:$E$310,4,FALSE)</f>
        <v>ILE APE</v>
      </c>
      <c r="I670" t="str">
        <f>VLOOKUP($D670,reference!$G$1:$H$25,2,FALSE)</f>
        <v>Pertanian lahan kering</v>
      </c>
      <c r="J670" t="str">
        <f>VLOOKUP($E670,reference!$G$1:$H$25,2,FALSE)</f>
        <v>Pertanian lahan kering</v>
      </c>
      <c r="K670" t="str">
        <f t="shared" si="10"/>
        <v>Non Irigasi</v>
      </c>
      <c r="L670" t="s">
        <v>327</v>
      </c>
    </row>
    <row r="671" spans="1:12" x14ac:dyDescent="0.25">
      <c r="A671" s="1">
        <v>670</v>
      </c>
      <c r="B671" s="3">
        <v>184</v>
      </c>
      <c r="C671" s="1">
        <v>141</v>
      </c>
      <c r="D671" s="1">
        <v>2</v>
      </c>
      <c r="E671" s="1">
        <v>9</v>
      </c>
      <c r="F671" s="1">
        <v>0</v>
      </c>
      <c r="G671">
        <f>VLOOKUP(C671,reference!$A$1:$E$310,5,FALSE)</f>
        <v>5308030</v>
      </c>
      <c r="H671" t="str">
        <f>VLOOKUP(C671,reference!$A$1:$E$310,4,FALSE)</f>
        <v>ILE APE</v>
      </c>
      <c r="I671" t="str">
        <f>VLOOKUP($D671,reference!$G$1:$H$25,2,FALSE)</f>
        <v>Hutan lahan kering sekunder / bekas tebangan</v>
      </c>
      <c r="J671" t="str">
        <f>VLOOKUP($E671,reference!$G$1:$H$25,2,FALSE)</f>
        <v>Semak belukar</v>
      </c>
      <c r="K671" t="str">
        <f t="shared" si="10"/>
        <v>Non Irigasi</v>
      </c>
      <c r="L671" t="s">
        <v>328</v>
      </c>
    </row>
    <row r="672" spans="1:12" x14ac:dyDescent="0.25">
      <c r="A672" s="1">
        <v>671</v>
      </c>
      <c r="B672" s="3">
        <v>16</v>
      </c>
      <c r="C672" s="1">
        <v>145</v>
      </c>
      <c r="D672" s="1">
        <v>9</v>
      </c>
      <c r="E672" s="1">
        <v>13</v>
      </c>
      <c r="F672" s="1">
        <v>0</v>
      </c>
      <c r="G672">
        <f>VLOOKUP(C672,reference!$A$1:$E$310,5,FALSE)</f>
        <v>5308060</v>
      </c>
      <c r="H672" t="str">
        <f>VLOOKUP(C672,reference!$A$1:$E$310,4,FALSE)</f>
        <v>OMESURI</v>
      </c>
      <c r="I672" t="str">
        <f>VLOOKUP($D672,reference!$G$1:$H$25,2,FALSE)</f>
        <v>Semak belukar</v>
      </c>
      <c r="J672" t="str">
        <f>VLOOKUP($E672,reference!$G$1:$H$25,2,FALSE)</f>
        <v>Pertanian lahan kering  campur semak / kebun campur</v>
      </c>
      <c r="K672" t="str">
        <f t="shared" si="10"/>
        <v>Non Irigasi</v>
      </c>
      <c r="L672" t="s">
        <v>327</v>
      </c>
    </row>
    <row r="673" spans="1:12" x14ac:dyDescent="0.25">
      <c r="A673" s="1">
        <v>672</v>
      </c>
      <c r="B673" s="3">
        <v>25</v>
      </c>
      <c r="C673" s="1">
        <v>126</v>
      </c>
      <c r="D673" s="1">
        <v>9</v>
      </c>
      <c r="E673" s="1">
        <v>18</v>
      </c>
      <c r="F673" s="1">
        <v>0</v>
      </c>
      <c r="G673">
        <f>VLOOKUP(C673,reference!$A$1:$E$310,5,FALSE)</f>
        <v>5307020</v>
      </c>
      <c r="H673" t="str">
        <f>VLOOKUP(C673,reference!$A$1:$E$310,4,FALSE)</f>
        <v>ALOR BARAT DAYA</v>
      </c>
      <c r="I673" t="str">
        <f>VLOOKUP($D673,reference!$G$1:$H$25,2,FALSE)</f>
        <v>Semak belukar</v>
      </c>
      <c r="J673" t="str">
        <f>VLOOKUP($E673,reference!$G$1:$H$25,2,FALSE)</f>
        <v>Lahan terbuka</v>
      </c>
      <c r="K673" t="str">
        <f t="shared" si="10"/>
        <v>Non Irigasi</v>
      </c>
      <c r="L673" t="s">
        <v>327</v>
      </c>
    </row>
    <row r="674" spans="1:12" x14ac:dyDescent="0.25">
      <c r="A674" s="1">
        <v>673</v>
      </c>
      <c r="B674" s="3">
        <v>260</v>
      </c>
      <c r="C674" s="1">
        <v>126</v>
      </c>
      <c r="D674" s="1">
        <v>2</v>
      </c>
      <c r="E674" s="1">
        <v>16</v>
      </c>
      <c r="F674" s="1">
        <v>0</v>
      </c>
      <c r="G674">
        <f>VLOOKUP(C674,reference!$A$1:$E$310,5,FALSE)</f>
        <v>5307020</v>
      </c>
      <c r="H674" t="str">
        <f>VLOOKUP(C674,reference!$A$1:$E$310,4,FALSE)</f>
        <v>ALOR BARAT DAYA</v>
      </c>
      <c r="I674" t="str">
        <f>VLOOKUP($D674,reference!$G$1:$H$25,2,FALSE)</f>
        <v>Hutan lahan kering sekunder / bekas tebangan</v>
      </c>
      <c r="J674" t="str">
        <f>VLOOKUP($E674,reference!$G$1:$H$25,2,FALSE)</f>
        <v>Pemukiman</v>
      </c>
      <c r="K674" t="str">
        <f t="shared" si="10"/>
        <v>Non Irigasi</v>
      </c>
      <c r="L674" t="s">
        <v>328</v>
      </c>
    </row>
    <row r="675" spans="1:12" x14ac:dyDescent="0.25">
      <c r="A675" s="1">
        <v>674</v>
      </c>
      <c r="B675" s="3">
        <v>93</v>
      </c>
      <c r="C675" s="1">
        <v>126</v>
      </c>
      <c r="D675" s="1">
        <v>18</v>
      </c>
      <c r="E675" s="1">
        <v>13</v>
      </c>
      <c r="F675" s="1">
        <v>0</v>
      </c>
      <c r="G675">
        <f>VLOOKUP(C675,reference!$A$1:$E$310,5,FALSE)</f>
        <v>5307020</v>
      </c>
      <c r="H675" t="str">
        <f>VLOOKUP(C675,reference!$A$1:$E$310,4,FALSE)</f>
        <v>ALOR BARAT DAYA</v>
      </c>
      <c r="I675" t="str">
        <f>VLOOKUP($D675,reference!$G$1:$H$25,2,FALSE)</f>
        <v>Lahan terbuka</v>
      </c>
      <c r="J675" t="str">
        <f>VLOOKUP($E675,reference!$G$1:$H$25,2,FALSE)</f>
        <v>Pertanian lahan kering  campur semak / kebun campur</v>
      </c>
      <c r="K675" t="str">
        <f t="shared" si="10"/>
        <v>Non Irigasi</v>
      </c>
      <c r="L675" t="s">
        <v>327</v>
      </c>
    </row>
    <row r="676" spans="1:12" x14ac:dyDescent="0.25">
      <c r="A676" s="1">
        <v>675</v>
      </c>
      <c r="B676" s="3">
        <v>23</v>
      </c>
      <c r="C676" s="1">
        <v>128</v>
      </c>
      <c r="D676" s="1">
        <v>9</v>
      </c>
      <c r="E676" s="1">
        <v>16</v>
      </c>
      <c r="F676" s="1">
        <v>0</v>
      </c>
      <c r="G676">
        <f>VLOOKUP(C676,reference!$A$1:$E$310,5,FALSE)</f>
        <v>5307030</v>
      </c>
      <c r="H676" t="str">
        <f>VLOOKUP(C676,reference!$A$1:$E$310,4,FALSE)</f>
        <v>ALOR SELATAN</v>
      </c>
      <c r="I676" t="str">
        <f>VLOOKUP($D676,reference!$G$1:$H$25,2,FALSE)</f>
        <v>Semak belukar</v>
      </c>
      <c r="J676" t="str">
        <f>VLOOKUP($E676,reference!$G$1:$H$25,2,FALSE)</f>
        <v>Pemukiman</v>
      </c>
      <c r="K676" t="str">
        <f t="shared" si="10"/>
        <v>Non Irigasi</v>
      </c>
      <c r="L676" t="s">
        <v>327</v>
      </c>
    </row>
    <row r="677" spans="1:12" x14ac:dyDescent="0.25">
      <c r="A677" s="1">
        <v>676</v>
      </c>
      <c r="B677" s="3">
        <v>5</v>
      </c>
      <c r="C677" s="1">
        <v>129</v>
      </c>
      <c r="D677" s="1">
        <v>16</v>
      </c>
      <c r="E677" s="1">
        <v>2</v>
      </c>
      <c r="F677" s="1">
        <v>0</v>
      </c>
      <c r="G677">
        <f>VLOOKUP(C677,reference!$A$1:$E$310,5,FALSE)</f>
        <v>5307040</v>
      </c>
      <c r="H677" t="str">
        <f>VLOOKUP(C677,reference!$A$1:$E$310,4,FALSE)</f>
        <v>ALOR TIMUR</v>
      </c>
      <c r="I677" t="str">
        <f>VLOOKUP($D677,reference!$G$1:$H$25,2,FALSE)</f>
        <v>Pemukiman</v>
      </c>
      <c r="J677" t="str">
        <f>VLOOKUP($E677,reference!$G$1:$H$25,2,FALSE)</f>
        <v>Hutan lahan kering sekunder / bekas tebangan</v>
      </c>
      <c r="K677" t="str">
        <f t="shared" si="10"/>
        <v>Non Irigasi</v>
      </c>
      <c r="L677" t="s">
        <v>327</v>
      </c>
    </row>
    <row r="678" spans="1:12" x14ac:dyDescent="0.25">
      <c r="A678" s="1">
        <v>677</v>
      </c>
      <c r="B678" s="3">
        <v>3</v>
      </c>
      <c r="C678" s="1">
        <v>163</v>
      </c>
      <c r="D678" s="1">
        <v>18</v>
      </c>
      <c r="E678" s="1">
        <v>15</v>
      </c>
      <c r="F678" s="1">
        <v>0</v>
      </c>
      <c r="G678">
        <f>VLOOKUP(C678,reference!$A$1:$E$310,5,FALSE)</f>
        <v>5309072</v>
      </c>
      <c r="H678" t="str">
        <f>VLOOKUP(C678,reference!$A$1:$E$310,4,FALSE)</f>
        <v>WITIHAMA</v>
      </c>
      <c r="I678" t="str">
        <f>VLOOKUP($D678,reference!$G$1:$H$25,2,FALSE)</f>
        <v>Lahan terbuka</v>
      </c>
      <c r="J678" t="str">
        <f>VLOOKUP($E678,reference!$G$1:$H$25,2,FALSE)</f>
        <v>Tambak</v>
      </c>
      <c r="K678" t="str">
        <f t="shared" si="10"/>
        <v>Non Irigasi</v>
      </c>
      <c r="L678" t="s">
        <v>327</v>
      </c>
    </row>
    <row r="679" spans="1:12" x14ac:dyDescent="0.25">
      <c r="A679" s="1">
        <v>678</v>
      </c>
      <c r="B679" s="3">
        <v>115</v>
      </c>
      <c r="C679" s="1">
        <v>141</v>
      </c>
      <c r="D679" s="1">
        <v>13</v>
      </c>
      <c r="E679" s="1">
        <v>11</v>
      </c>
      <c r="F679" s="1">
        <v>0</v>
      </c>
      <c r="G679">
        <f>VLOOKUP(C679,reference!$A$1:$E$310,5,FALSE)</f>
        <v>5308030</v>
      </c>
      <c r="H679" t="str">
        <f>VLOOKUP(C679,reference!$A$1:$E$310,4,FALSE)</f>
        <v>ILE APE</v>
      </c>
      <c r="I679" t="str">
        <f>VLOOKUP($D679,reference!$G$1:$H$25,2,FALSE)</f>
        <v>Pertanian lahan kering  campur semak / kebun campur</v>
      </c>
      <c r="J679" t="str">
        <f>VLOOKUP($E679,reference!$G$1:$H$25,2,FALSE)</f>
        <v>Savanna / Padang rumput</v>
      </c>
      <c r="K679" t="str">
        <f t="shared" si="10"/>
        <v>Non Irigasi</v>
      </c>
      <c r="L679" t="s">
        <v>327</v>
      </c>
    </row>
    <row r="680" spans="1:12" x14ac:dyDescent="0.25">
      <c r="A680" s="1">
        <v>679</v>
      </c>
      <c r="B680" s="3">
        <v>1824</v>
      </c>
      <c r="C680" s="1">
        <v>141</v>
      </c>
      <c r="D680" s="1">
        <v>13</v>
      </c>
      <c r="E680" s="1">
        <v>12</v>
      </c>
      <c r="F680" s="1">
        <v>0</v>
      </c>
      <c r="G680">
        <f>VLOOKUP(C680,reference!$A$1:$E$310,5,FALSE)</f>
        <v>5308030</v>
      </c>
      <c r="H680" t="str">
        <f>VLOOKUP(C680,reference!$A$1:$E$310,4,FALSE)</f>
        <v>ILE APE</v>
      </c>
      <c r="I680" t="str">
        <f>VLOOKUP($D680,reference!$G$1:$H$25,2,FALSE)</f>
        <v>Pertanian lahan kering  campur semak / kebun campur</v>
      </c>
      <c r="J680" t="str">
        <f>VLOOKUP($E680,reference!$G$1:$H$25,2,FALSE)</f>
        <v>Pertanian lahan kering</v>
      </c>
      <c r="K680" t="str">
        <f t="shared" si="10"/>
        <v>Non Irigasi</v>
      </c>
      <c r="L680" t="s">
        <v>327</v>
      </c>
    </row>
    <row r="681" spans="1:12" x14ac:dyDescent="0.25">
      <c r="A681" s="1">
        <v>680</v>
      </c>
      <c r="B681" s="3">
        <v>278</v>
      </c>
      <c r="C681" s="1">
        <v>141</v>
      </c>
      <c r="D681" s="1">
        <v>2</v>
      </c>
      <c r="E681" s="1">
        <v>12</v>
      </c>
      <c r="F681" s="1">
        <v>0</v>
      </c>
      <c r="G681">
        <f>VLOOKUP(C681,reference!$A$1:$E$310,5,FALSE)</f>
        <v>5308030</v>
      </c>
      <c r="H681" t="str">
        <f>VLOOKUP(C681,reference!$A$1:$E$310,4,FALSE)</f>
        <v>ILE APE</v>
      </c>
      <c r="I681" t="str">
        <f>VLOOKUP($D681,reference!$G$1:$H$25,2,FALSE)</f>
        <v>Hutan lahan kering sekunder / bekas tebangan</v>
      </c>
      <c r="J681" t="str">
        <f>VLOOKUP($E681,reference!$G$1:$H$25,2,FALSE)</f>
        <v>Pertanian lahan kering</v>
      </c>
      <c r="K681" t="str">
        <f t="shared" si="10"/>
        <v>Non Irigasi</v>
      </c>
      <c r="L681" t="s">
        <v>328</v>
      </c>
    </row>
    <row r="682" spans="1:12" x14ac:dyDescent="0.25">
      <c r="A682" s="1">
        <v>681</v>
      </c>
      <c r="B682" s="3">
        <v>2</v>
      </c>
      <c r="C682" s="1">
        <v>145</v>
      </c>
      <c r="D682" s="1">
        <v>11</v>
      </c>
      <c r="E682" s="1">
        <v>13</v>
      </c>
      <c r="F682" s="1">
        <v>0</v>
      </c>
      <c r="G682">
        <f>VLOOKUP(C682,reference!$A$1:$E$310,5,FALSE)</f>
        <v>5308060</v>
      </c>
      <c r="H682" t="str">
        <f>VLOOKUP(C682,reference!$A$1:$E$310,4,FALSE)</f>
        <v>OMESURI</v>
      </c>
      <c r="I682" t="str">
        <f>VLOOKUP($D682,reference!$G$1:$H$25,2,FALSE)</f>
        <v>Savanna / Padang rumput</v>
      </c>
      <c r="J682" t="str">
        <f>VLOOKUP($E682,reference!$G$1:$H$25,2,FALSE)</f>
        <v>Pertanian lahan kering  campur semak / kebun campur</v>
      </c>
      <c r="K682" t="str">
        <f t="shared" si="10"/>
        <v>Non Irigasi</v>
      </c>
      <c r="L682" t="s">
        <v>327</v>
      </c>
    </row>
    <row r="683" spans="1:12" x14ac:dyDescent="0.25">
      <c r="A683" s="1">
        <v>682</v>
      </c>
      <c r="B683" s="3">
        <v>59</v>
      </c>
      <c r="C683" s="1">
        <v>126</v>
      </c>
      <c r="D683" s="1">
        <v>2</v>
      </c>
      <c r="E683" s="1">
        <v>18</v>
      </c>
      <c r="F683" s="1">
        <v>0</v>
      </c>
      <c r="G683">
        <f>VLOOKUP(C683,reference!$A$1:$E$310,5,FALSE)</f>
        <v>5307020</v>
      </c>
      <c r="H683" t="str">
        <f>VLOOKUP(C683,reference!$A$1:$E$310,4,FALSE)</f>
        <v>ALOR BARAT DAYA</v>
      </c>
      <c r="I683" t="str">
        <f>VLOOKUP($D683,reference!$G$1:$H$25,2,FALSE)</f>
        <v>Hutan lahan kering sekunder / bekas tebangan</v>
      </c>
      <c r="J683" t="str">
        <f>VLOOKUP($E683,reference!$G$1:$H$25,2,FALSE)</f>
        <v>Lahan terbuka</v>
      </c>
      <c r="K683" t="str">
        <f t="shared" si="10"/>
        <v>Non Irigasi</v>
      </c>
      <c r="L683" t="s">
        <v>328</v>
      </c>
    </row>
    <row r="684" spans="1:12" x14ac:dyDescent="0.25">
      <c r="A684" s="1">
        <v>683</v>
      </c>
      <c r="B684" s="3">
        <v>135</v>
      </c>
      <c r="C684" s="1">
        <v>130</v>
      </c>
      <c r="D684" s="1">
        <v>11</v>
      </c>
      <c r="E684" s="1">
        <v>2</v>
      </c>
      <c r="F684" s="1">
        <v>0</v>
      </c>
      <c r="G684">
        <f>VLOOKUP(C684,reference!$A$1:$E$310,5,FALSE)</f>
        <v>5307041</v>
      </c>
      <c r="H684" t="str">
        <f>VLOOKUP(C684,reference!$A$1:$E$310,4,FALSE)</f>
        <v>ALOR TIMUR LAUT</v>
      </c>
      <c r="I684" t="str">
        <f>VLOOKUP($D684,reference!$G$1:$H$25,2,FALSE)</f>
        <v>Savanna / Padang rumput</v>
      </c>
      <c r="J684" t="str">
        <f>VLOOKUP($E684,reference!$G$1:$H$25,2,FALSE)</f>
        <v>Hutan lahan kering sekunder / bekas tebangan</v>
      </c>
      <c r="K684" t="str">
        <f t="shared" si="10"/>
        <v>Non Irigasi</v>
      </c>
      <c r="L684" t="s">
        <v>327</v>
      </c>
    </row>
    <row r="685" spans="1:12" x14ac:dyDescent="0.25">
      <c r="A685" s="1">
        <v>684</v>
      </c>
      <c r="B685" s="3">
        <v>64</v>
      </c>
      <c r="C685" s="1">
        <v>230</v>
      </c>
      <c r="D685" s="1">
        <v>11</v>
      </c>
      <c r="E685" s="1">
        <v>13</v>
      </c>
      <c r="F685" s="1">
        <v>0</v>
      </c>
      <c r="G685">
        <f>VLOOKUP(C685,reference!$A$1:$E$310,5,FALSE)</f>
        <v>5313140</v>
      </c>
      <c r="H685" t="str">
        <f>VLOOKUP(C685,reference!$A$1:$E$310,4,FALSE)</f>
        <v>REOK</v>
      </c>
      <c r="I685" t="str">
        <f>VLOOKUP($D685,reference!$G$1:$H$25,2,FALSE)</f>
        <v>Savanna / Padang rumput</v>
      </c>
      <c r="J685" t="str">
        <f>VLOOKUP($E685,reference!$G$1:$H$25,2,FALSE)</f>
        <v>Pertanian lahan kering  campur semak / kebun campur</v>
      </c>
      <c r="K685" t="str">
        <f t="shared" si="10"/>
        <v>Non Irigasi</v>
      </c>
      <c r="L685" t="s">
        <v>327</v>
      </c>
    </row>
    <row r="686" spans="1:12" x14ac:dyDescent="0.25">
      <c r="A686" s="1">
        <v>685</v>
      </c>
      <c r="B686" s="3">
        <v>1</v>
      </c>
      <c r="C686" s="1">
        <v>153</v>
      </c>
      <c r="D686" s="1">
        <v>16</v>
      </c>
      <c r="E686" s="1">
        <v>6</v>
      </c>
      <c r="F686" s="1">
        <v>0</v>
      </c>
      <c r="G686">
        <f>VLOOKUP(C686,reference!$A$1:$E$310,5,FALSE)</f>
        <v>5309031</v>
      </c>
      <c r="H686" t="str">
        <f>VLOOKUP(C686,reference!$A$1:$E$310,4,FALSE)</f>
        <v>ILE MANDIRI</v>
      </c>
      <c r="I686" t="str">
        <f>VLOOKUP($D686,reference!$G$1:$H$25,2,FALSE)</f>
        <v>Pemukiman</v>
      </c>
      <c r="J686" t="str">
        <f>VLOOKUP($E686,reference!$G$1:$H$25,2,FALSE)</f>
        <v>Hutan mangrove sekunder</v>
      </c>
      <c r="K686" t="str">
        <f t="shared" si="10"/>
        <v>Non Irigasi</v>
      </c>
      <c r="L686" t="s">
        <v>327</v>
      </c>
    </row>
    <row r="687" spans="1:12" x14ac:dyDescent="0.25">
      <c r="A687" s="1">
        <v>686</v>
      </c>
      <c r="B687" s="3">
        <v>5</v>
      </c>
      <c r="C687" s="1">
        <v>153</v>
      </c>
      <c r="D687" s="1">
        <v>13</v>
      </c>
      <c r="E687" s="1">
        <v>6</v>
      </c>
      <c r="F687" s="1">
        <v>0</v>
      </c>
      <c r="G687">
        <f>VLOOKUP(C687,reference!$A$1:$E$310,5,FALSE)</f>
        <v>5309031</v>
      </c>
      <c r="H687" t="str">
        <f>VLOOKUP(C687,reference!$A$1:$E$310,4,FALSE)</f>
        <v>ILE MANDIRI</v>
      </c>
      <c r="I687" t="str">
        <f>VLOOKUP($D687,reference!$G$1:$H$25,2,FALSE)</f>
        <v>Pertanian lahan kering  campur semak / kebun campur</v>
      </c>
      <c r="J687" t="str">
        <f>VLOOKUP($E687,reference!$G$1:$H$25,2,FALSE)</f>
        <v>Hutan mangrove sekunder</v>
      </c>
      <c r="K687" t="str">
        <f t="shared" si="10"/>
        <v>Non Irigasi</v>
      </c>
      <c r="L687" t="s">
        <v>327</v>
      </c>
    </row>
    <row r="688" spans="1:12" x14ac:dyDescent="0.25">
      <c r="A688" s="1">
        <v>687</v>
      </c>
      <c r="B688" s="3">
        <v>23</v>
      </c>
      <c r="C688" s="1">
        <v>141</v>
      </c>
      <c r="D688" s="1">
        <v>13</v>
      </c>
      <c r="E688" s="1">
        <v>5</v>
      </c>
      <c r="F688" s="1">
        <v>0</v>
      </c>
      <c r="G688">
        <f>VLOOKUP(C688,reference!$A$1:$E$310,5,FALSE)</f>
        <v>5308030</v>
      </c>
      <c r="H688" t="str">
        <f>VLOOKUP(C688,reference!$A$1:$E$310,4,FALSE)</f>
        <v>ILE APE</v>
      </c>
      <c r="I688" t="str">
        <f>VLOOKUP($D688,reference!$G$1:$H$25,2,FALSE)</f>
        <v>Pertanian lahan kering  campur semak / kebun campur</v>
      </c>
      <c r="J688" t="str">
        <f>VLOOKUP($E688,reference!$G$1:$H$25,2,FALSE)</f>
        <v>Hutan mangrove primer</v>
      </c>
      <c r="K688" t="str">
        <f t="shared" si="10"/>
        <v>Non Irigasi</v>
      </c>
      <c r="L688" t="s">
        <v>327</v>
      </c>
    </row>
    <row r="689" spans="1:12" x14ac:dyDescent="0.25">
      <c r="A689" s="1">
        <v>688</v>
      </c>
      <c r="B689" s="3">
        <v>1</v>
      </c>
      <c r="C689" s="1">
        <v>141</v>
      </c>
      <c r="D689" s="1">
        <v>2</v>
      </c>
      <c r="E689" s="1">
        <v>0</v>
      </c>
      <c r="F689" s="1">
        <v>0</v>
      </c>
      <c r="G689">
        <f>VLOOKUP(C689,reference!$A$1:$E$310,5,FALSE)</f>
        <v>5308030</v>
      </c>
      <c r="H689" t="str">
        <f>VLOOKUP(C689,reference!$A$1:$E$310,4,FALSE)</f>
        <v>ILE APE</v>
      </c>
      <c r="I689" t="str">
        <f>VLOOKUP($D689,reference!$G$1:$H$25,2,FALSE)</f>
        <v>Hutan lahan kering sekunder / bekas tebangan</v>
      </c>
      <c r="J689" t="str">
        <f>VLOOKUP($E689,reference!$G$1:$H$25,2,FALSE)</f>
        <v>No data</v>
      </c>
      <c r="K689" t="str">
        <f t="shared" si="10"/>
        <v>Non Irigasi</v>
      </c>
      <c r="L689" t="s">
        <v>328</v>
      </c>
    </row>
    <row r="690" spans="1:12" x14ac:dyDescent="0.25">
      <c r="A690" s="1">
        <v>689</v>
      </c>
      <c r="B690" s="3">
        <v>2</v>
      </c>
      <c r="C690" s="1">
        <v>146</v>
      </c>
      <c r="D690" s="1">
        <v>11</v>
      </c>
      <c r="E690" s="1">
        <v>6</v>
      </c>
      <c r="F690" s="1">
        <v>0</v>
      </c>
      <c r="G690">
        <f>VLOOKUP(C690,reference!$A$1:$E$310,5,FALSE)</f>
        <v>5308070</v>
      </c>
      <c r="H690" t="str">
        <f>VLOOKUP(C690,reference!$A$1:$E$310,4,FALSE)</f>
        <v>BUYASARI</v>
      </c>
      <c r="I690" t="str">
        <f>VLOOKUP($D690,reference!$G$1:$H$25,2,FALSE)</f>
        <v>Savanna / Padang rumput</v>
      </c>
      <c r="J690" t="str">
        <f>VLOOKUP($E690,reference!$G$1:$H$25,2,FALSE)</f>
        <v>Hutan mangrove sekunder</v>
      </c>
      <c r="K690" t="str">
        <f t="shared" si="10"/>
        <v>Non Irigasi</v>
      </c>
      <c r="L690" t="s">
        <v>327</v>
      </c>
    </row>
    <row r="691" spans="1:12" x14ac:dyDescent="0.25">
      <c r="A691" s="1">
        <v>690</v>
      </c>
      <c r="B691" s="3">
        <v>5</v>
      </c>
      <c r="C691" s="1">
        <v>123</v>
      </c>
      <c r="D691" s="1">
        <v>16</v>
      </c>
      <c r="E691" s="1">
        <v>2</v>
      </c>
      <c r="F691" s="1">
        <v>0</v>
      </c>
      <c r="G691">
        <f>VLOOKUP(C691,reference!$A$1:$E$310,5,FALSE)</f>
        <v>5307012</v>
      </c>
      <c r="H691" t="str">
        <f>VLOOKUP(C691,reference!$A$1:$E$310,4,FALSE)</f>
        <v>PANTAR TIMUR</v>
      </c>
      <c r="I691" t="str">
        <f>VLOOKUP($D691,reference!$G$1:$H$25,2,FALSE)</f>
        <v>Pemukiman</v>
      </c>
      <c r="J691" t="str">
        <f>VLOOKUP($E691,reference!$G$1:$H$25,2,FALSE)</f>
        <v>Hutan lahan kering sekunder / bekas tebangan</v>
      </c>
      <c r="K691" t="str">
        <f t="shared" si="10"/>
        <v>Non Irigasi</v>
      </c>
      <c r="L691" t="s">
        <v>327</v>
      </c>
    </row>
    <row r="692" spans="1:12" x14ac:dyDescent="0.25">
      <c r="A692" s="1">
        <v>691</v>
      </c>
      <c r="B692" s="3">
        <v>3</v>
      </c>
      <c r="C692" s="1">
        <v>134</v>
      </c>
      <c r="D692" s="1">
        <v>2</v>
      </c>
      <c r="E692" s="1">
        <v>0</v>
      </c>
      <c r="F692" s="1">
        <v>0</v>
      </c>
      <c r="G692">
        <f>VLOOKUP(C692,reference!$A$1:$E$310,5,FALSE)</f>
        <v>5307060</v>
      </c>
      <c r="H692" t="str">
        <f>VLOOKUP(C692,reference!$A$1:$E$310,4,FALSE)</f>
        <v>ALOR BARAT LAUT</v>
      </c>
      <c r="I692" t="str">
        <f>VLOOKUP($D692,reference!$G$1:$H$25,2,FALSE)</f>
        <v>Hutan lahan kering sekunder / bekas tebangan</v>
      </c>
      <c r="J692" t="str">
        <f>VLOOKUP($E692,reference!$G$1:$H$25,2,FALSE)</f>
        <v>No data</v>
      </c>
      <c r="K692" t="str">
        <f t="shared" si="10"/>
        <v>Non Irigasi</v>
      </c>
      <c r="L692" t="s">
        <v>328</v>
      </c>
    </row>
    <row r="693" spans="1:12" x14ac:dyDescent="0.25">
      <c r="A693" s="1">
        <v>692</v>
      </c>
      <c r="B693" s="3">
        <v>686</v>
      </c>
      <c r="C693" s="1">
        <v>230</v>
      </c>
      <c r="D693" s="1">
        <v>9</v>
      </c>
      <c r="E693" s="1">
        <v>9</v>
      </c>
      <c r="F693" s="1">
        <v>0</v>
      </c>
      <c r="G693">
        <f>VLOOKUP(C693,reference!$A$1:$E$310,5,FALSE)</f>
        <v>5313140</v>
      </c>
      <c r="H693" t="str">
        <f>VLOOKUP(C693,reference!$A$1:$E$310,4,FALSE)</f>
        <v>REOK</v>
      </c>
      <c r="I693" t="str">
        <f>VLOOKUP($D693,reference!$G$1:$H$25,2,FALSE)</f>
        <v>Semak belukar</v>
      </c>
      <c r="J693" t="str">
        <f>VLOOKUP($E693,reference!$G$1:$H$25,2,FALSE)</f>
        <v>Semak belukar</v>
      </c>
      <c r="K693" t="str">
        <f t="shared" si="10"/>
        <v>Non Irigasi</v>
      </c>
      <c r="L693" t="s">
        <v>327</v>
      </c>
    </row>
    <row r="694" spans="1:12" x14ac:dyDescent="0.25">
      <c r="A694" s="1">
        <v>693</v>
      </c>
      <c r="B694" s="3">
        <v>4</v>
      </c>
      <c r="C694" s="1">
        <v>153</v>
      </c>
      <c r="D694" s="1">
        <v>13</v>
      </c>
      <c r="E694" s="1">
        <v>23</v>
      </c>
      <c r="F694" s="1">
        <v>0</v>
      </c>
      <c r="G694">
        <f>VLOOKUP(C694,reference!$A$1:$E$310,5,FALSE)</f>
        <v>5309031</v>
      </c>
      <c r="H694" t="str">
        <f>VLOOKUP(C694,reference!$A$1:$E$310,4,FALSE)</f>
        <v>ILE MANDIRI</v>
      </c>
      <c r="I694" t="str">
        <f>VLOOKUP($D694,reference!$G$1:$H$25,2,FALSE)</f>
        <v>Pertanian lahan kering  campur semak / kebun campur</v>
      </c>
      <c r="J694" t="str">
        <f>VLOOKUP($E694,reference!$G$1:$H$25,2,FALSE)</f>
        <v>Bandara</v>
      </c>
      <c r="K694" t="str">
        <f t="shared" si="10"/>
        <v>Non Irigasi</v>
      </c>
      <c r="L694" t="s">
        <v>327</v>
      </c>
    </row>
    <row r="695" spans="1:12" x14ac:dyDescent="0.25">
      <c r="A695" s="1">
        <v>694</v>
      </c>
      <c r="B695" s="3">
        <v>377</v>
      </c>
      <c r="C695" s="1">
        <v>160</v>
      </c>
      <c r="D695" s="1">
        <v>13</v>
      </c>
      <c r="E695" s="1">
        <v>12</v>
      </c>
      <c r="F695" s="1">
        <v>0</v>
      </c>
      <c r="G695">
        <f>VLOOKUP(C695,reference!$A$1:$E$310,5,FALSE)</f>
        <v>5309062</v>
      </c>
      <c r="H695" t="str">
        <f>VLOOKUP(C695,reference!$A$1:$E$310,4,FALSE)</f>
        <v>ADONARA TENGAH</v>
      </c>
      <c r="I695" t="str">
        <f>VLOOKUP($D695,reference!$G$1:$H$25,2,FALSE)</f>
        <v>Pertanian lahan kering  campur semak / kebun campur</v>
      </c>
      <c r="J695" t="str">
        <f>VLOOKUP($E695,reference!$G$1:$H$25,2,FALSE)</f>
        <v>Pertanian lahan kering</v>
      </c>
      <c r="K695" t="str">
        <f t="shared" si="10"/>
        <v>Non Irigasi</v>
      </c>
      <c r="L695" t="s">
        <v>327</v>
      </c>
    </row>
    <row r="696" spans="1:12" x14ac:dyDescent="0.25">
      <c r="A696" s="1">
        <v>695</v>
      </c>
      <c r="B696" s="3">
        <v>20</v>
      </c>
      <c r="C696" s="1">
        <v>146</v>
      </c>
      <c r="D696" s="1">
        <v>12</v>
      </c>
      <c r="E696" s="1">
        <v>0</v>
      </c>
      <c r="F696" s="1">
        <v>0</v>
      </c>
      <c r="G696">
        <f>VLOOKUP(C696,reference!$A$1:$E$310,5,FALSE)</f>
        <v>5308070</v>
      </c>
      <c r="H696" t="str">
        <f>VLOOKUP(C696,reference!$A$1:$E$310,4,FALSE)</f>
        <v>BUYASARI</v>
      </c>
      <c r="I696" t="str">
        <f>VLOOKUP($D696,reference!$G$1:$H$25,2,FALSE)</f>
        <v>Pertanian lahan kering</v>
      </c>
      <c r="J696" t="str">
        <f>VLOOKUP($E696,reference!$G$1:$H$25,2,FALSE)</f>
        <v>No data</v>
      </c>
      <c r="K696" t="str">
        <f t="shared" si="10"/>
        <v>Non Irigasi</v>
      </c>
      <c r="L696" t="s">
        <v>327</v>
      </c>
    </row>
    <row r="697" spans="1:12" x14ac:dyDescent="0.25">
      <c r="A697" s="1">
        <v>696</v>
      </c>
      <c r="B697" s="3">
        <v>1</v>
      </c>
      <c r="C697" s="1">
        <v>123</v>
      </c>
      <c r="D697" s="1">
        <v>16</v>
      </c>
      <c r="E697" s="1">
        <v>12</v>
      </c>
      <c r="F697" s="1">
        <v>0</v>
      </c>
      <c r="G697">
        <f>VLOOKUP(C697,reference!$A$1:$E$310,5,FALSE)</f>
        <v>5307012</v>
      </c>
      <c r="H697" t="str">
        <f>VLOOKUP(C697,reference!$A$1:$E$310,4,FALSE)</f>
        <v>PANTAR TIMUR</v>
      </c>
      <c r="I697" t="str">
        <f>VLOOKUP($D697,reference!$G$1:$H$25,2,FALSE)</f>
        <v>Pemukiman</v>
      </c>
      <c r="J697" t="str">
        <f>VLOOKUP($E697,reference!$G$1:$H$25,2,FALSE)</f>
        <v>Pertanian lahan kering</v>
      </c>
      <c r="K697" t="str">
        <f t="shared" si="10"/>
        <v>Non Irigasi</v>
      </c>
      <c r="L697" t="s">
        <v>327</v>
      </c>
    </row>
    <row r="698" spans="1:12" x14ac:dyDescent="0.25">
      <c r="A698" s="1">
        <v>697</v>
      </c>
      <c r="B698" s="3">
        <v>36</v>
      </c>
      <c r="C698" s="1">
        <v>126</v>
      </c>
      <c r="D698" s="1">
        <v>0</v>
      </c>
      <c r="E698" s="1">
        <v>16</v>
      </c>
      <c r="F698" s="1">
        <v>0</v>
      </c>
      <c r="G698">
        <f>VLOOKUP(C698,reference!$A$1:$E$310,5,FALSE)</f>
        <v>5307020</v>
      </c>
      <c r="H698" t="str">
        <f>VLOOKUP(C698,reference!$A$1:$E$310,4,FALSE)</f>
        <v>ALOR BARAT DAYA</v>
      </c>
      <c r="I698" t="str">
        <f>VLOOKUP($D698,reference!$G$1:$H$25,2,FALSE)</f>
        <v>No data</v>
      </c>
      <c r="J698" t="str">
        <f>VLOOKUP($E698,reference!$G$1:$H$25,2,FALSE)</f>
        <v>Pemukiman</v>
      </c>
      <c r="K698" t="str">
        <f t="shared" si="10"/>
        <v>Non Irigasi</v>
      </c>
      <c r="L698" t="s">
        <v>327</v>
      </c>
    </row>
    <row r="699" spans="1:12" x14ac:dyDescent="0.25">
      <c r="A699" s="1">
        <v>698</v>
      </c>
      <c r="B699" s="3">
        <v>168</v>
      </c>
      <c r="C699" s="1">
        <v>126</v>
      </c>
      <c r="D699" s="1">
        <v>9</v>
      </c>
      <c r="E699" s="1">
        <v>16</v>
      </c>
      <c r="F699" s="1">
        <v>0</v>
      </c>
      <c r="G699">
        <f>VLOOKUP(C699,reference!$A$1:$E$310,5,FALSE)</f>
        <v>5307020</v>
      </c>
      <c r="H699" t="str">
        <f>VLOOKUP(C699,reference!$A$1:$E$310,4,FALSE)</f>
        <v>ALOR BARAT DAYA</v>
      </c>
      <c r="I699" t="str">
        <f>VLOOKUP($D699,reference!$G$1:$H$25,2,FALSE)</f>
        <v>Semak belukar</v>
      </c>
      <c r="J699" t="str">
        <f>VLOOKUP($E699,reference!$G$1:$H$25,2,FALSE)</f>
        <v>Pemukiman</v>
      </c>
      <c r="K699" t="str">
        <f t="shared" si="10"/>
        <v>Non Irigasi</v>
      </c>
      <c r="L699" t="s">
        <v>327</v>
      </c>
    </row>
    <row r="700" spans="1:12" x14ac:dyDescent="0.25">
      <c r="A700" s="1">
        <v>699</v>
      </c>
      <c r="B700" s="3">
        <v>9</v>
      </c>
      <c r="C700" s="1">
        <v>126</v>
      </c>
      <c r="D700" s="1">
        <v>13</v>
      </c>
      <c r="E700" s="1">
        <v>18</v>
      </c>
      <c r="F700" s="1">
        <v>0</v>
      </c>
      <c r="G700">
        <f>VLOOKUP(C700,reference!$A$1:$E$310,5,FALSE)</f>
        <v>5307020</v>
      </c>
      <c r="H700" t="str">
        <f>VLOOKUP(C700,reference!$A$1:$E$310,4,FALSE)</f>
        <v>ALOR BARAT DAYA</v>
      </c>
      <c r="I700" t="str">
        <f>VLOOKUP($D700,reference!$G$1:$H$25,2,FALSE)</f>
        <v>Pertanian lahan kering  campur semak / kebun campur</v>
      </c>
      <c r="J700" t="str">
        <f>VLOOKUP($E700,reference!$G$1:$H$25,2,FALSE)</f>
        <v>Lahan terbuka</v>
      </c>
      <c r="K700" t="str">
        <f t="shared" si="10"/>
        <v>Non Irigasi</v>
      </c>
      <c r="L700" t="s">
        <v>327</v>
      </c>
    </row>
    <row r="701" spans="1:12" x14ac:dyDescent="0.25">
      <c r="A701" s="1">
        <v>700</v>
      </c>
      <c r="B701" s="3">
        <v>2980</v>
      </c>
      <c r="C701" s="1">
        <v>285</v>
      </c>
      <c r="D701" s="1">
        <v>12</v>
      </c>
      <c r="E701" s="1">
        <v>9</v>
      </c>
      <c r="F701" s="1">
        <v>0</v>
      </c>
      <c r="G701">
        <f>VLOOKUP(C701,reference!$A$1:$E$310,5,FALSE)</f>
        <v>5319060</v>
      </c>
      <c r="H701" t="str">
        <f>VLOOKUP(C701,reference!$A$1:$E$310,4,FALSE)</f>
        <v>LAMBA LEDA</v>
      </c>
      <c r="I701" t="str">
        <f>VLOOKUP($D701,reference!$G$1:$H$25,2,FALSE)</f>
        <v>Pertanian lahan kering</v>
      </c>
      <c r="J701" t="str">
        <f>VLOOKUP($E701,reference!$G$1:$H$25,2,FALSE)</f>
        <v>Semak belukar</v>
      </c>
      <c r="K701" t="str">
        <f t="shared" si="10"/>
        <v>Non Irigasi</v>
      </c>
      <c r="L701" t="s">
        <v>327</v>
      </c>
    </row>
    <row r="702" spans="1:12" x14ac:dyDescent="0.25">
      <c r="A702" s="1">
        <v>701</v>
      </c>
      <c r="B702" s="3">
        <v>13</v>
      </c>
      <c r="C702" s="1">
        <v>153</v>
      </c>
      <c r="D702" s="1">
        <v>23</v>
      </c>
      <c r="E702" s="1">
        <v>23</v>
      </c>
      <c r="F702" s="1">
        <v>0</v>
      </c>
      <c r="G702">
        <f>VLOOKUP(C702,reference!$A$1:$E$310,5,FALSE)</f>
        <v>5309031</v>
      </c>
      <c r="H702" t="str">
        <f>VLOOKUP(C702,reference!$A$1:$E$310,4,FALSE)</f>
        <v>ILE MANDIRI</v>
      </c>
      <c r="I702" t="str">
        <f>VLOOKUP($D702,reference!$G$1:$H$25,2,FALSE)</f>
        <v>Bandara</v>
      </c>
      <c r="J702" t="str">
        <f>VLOOKUP($E702,reference!$G$1:$H$25,2,FALSE)</f>
        <v>Bandara</v>
      </c>
      <c r="K702" t="str">
        <f t="shared" si="10"/>
        <v>Non Irigasi</v>
      </c>
      <c r="L702" t="s">
        <v>327</v>
      </c>
    </row>
    <row r="703" spans="1:12" x14ac:dyDescent="0.25">
      <c r="A703" s="1">
        <v>702</v>
      </c>
      <c r="B703" s="3">
        <v>4</v>
      </c>
      <c r="C703" s="1">
        <v>153</v>
      </c>
      <c r="D703" s="1">
        <v>23</v>
      </c>
      <c r="E703" s="1">
        <v>6</v>
      </c>
      <c r="F703" s="1">
        <v>0</v>
      </c>
      <c r="G703">
        <f>VLOOKUP(C703,reference!$A$1:$E$310,5,FALSE)</f>
        <v>5309031</v>
      </c>
      <c r="H703" t="str">
        <f>VLOOKUP(C703,reference!$A$1:$E$310,4,FALSE)</f>
        <v>ILE MANDIRI</v>
      </c>
      <c r="I703" t="str">
        <f>VLOOKUP($D703,reference!$G$1:$H$25,2,FALSE)</f>
        <v>Bandara</v>
      </c>
      <c r="J703" t="str">
        <f>VLOOKUP($E703,reference!$G$1:$H$25,2,FALSE)</f>
        <v>Hutan mangrove sekunder</v>
      </c>
      <c r="K703" t="str">
        <f t="shared" si="10"/>
        <v>Non Irigasi</v>
      </c>
      <c r="L703" t="s">
        <v>327</v>
      </c>
    </row>
    <row r="704" spans="1:12" x14ac:dyDescent="0.25">
      <c r="A704" s="1">
        <v>703</v>
      </c>
      <c r="B704" s="3">
        <v>3</v>
      </c>
      <c r="C704" s="1">
        <v>158</v>
      </c>
      <c r="D704" s="1">
        <v>0</v>
      </c>
      <c r="E704" s="1">
        <v>14</v>
      </c>
      <c r="F704" s="1">
        <v>0</v>
      </c>
      <c r="G704">
        <f>VLOOKUP(C704,reference!$A$1:$E$310,5,FALSE)</f>
        <v>5309060</v>
      </c>
      <c r="H704" t="str">
        <f>VLOOKUP(C704,reference!$A$1:$E$310,4,FALSE)</f>
        <v>ADONARA BARAT</v>
      </c>
      <c r="I704" t="str">
        <f>VLOOKUP($D704,reference!$G$1:$H$25,2,FALSE)</f>
        <v>No data</v>
      </c>
      <c r="J704" t="str">
        <f>VLOOKUP($E704,reference!$G$1:$H$25,2,FALSE)</f>
        <v>Sawah</v>
      </c>
      <c r="K704" t="str">
        <f t="shared" si="10"/>
        <v>Non Irigasi</v>
      </c>
      <c r="L704" t="s">
        <v>327</v>
      </c>
    </row>
    <row r="705" spans="1:12" x14ac:dyDescent="0.25">
      <c r="A705" s="1">
        <v>704</v>
      </c>
      <c r="B705" s="3">
        <v>61</v>
      </c>
      <c r="C705" s="1">
        <v>158</v>
      </c>
      <c r="D705" s="1">
        <v>16</v>
      </c>
      <c r="E705" s="1">
        <v>14</v>
      </c>
      <c r="F705" s="1">
        <v>0</v>
      </c>
      <c r="G705">
        <f>VLOOKUP(C705,reference!$A$1:$E$310,5,FALSE)</f>
        <v>5309060</v>
      </c>
      <c r="H705" t="str">
        <f>VLOOKUP(C705,reference!$A$1:$E$310,4,FALSE)</f>
        <v>ADONARA BARAT</v>
      </c>
      <c r="I705" t="str">
        <f>VLOOKUP($D705,reference!$G$1:$H$25,2,FALSE)</f>
        <v>Pemukiman</v>
      </c>
      <c r="J705" t="str">
        <f>VLOOKUP($E705,reference!$G$1:$H$25,2,FALSE)</f>
        <v>Sawah</v>
      </c>
      <c r="K705" t="str">
        <f t="shared" si="10"/>
        <v>Non Irigasi</v>
      </c>
      <c r="L705" t="s">
        <v>327</v>
      </c>
    </row>
    <row r="706" spans="1:12" x14ac:dyDescent="0.25">
      <c r="A706" s="1">
        <v>705</v>
      </c>
      <c r="B706" s="3">
        <v>8</v>
      </c>
      <c r="C706" s="1">
        <v>146</v>
      </c>
      <c r="D706" s="1">
        <v>9</v>
      </c>
      <c r="E706" s="1">
        <v>0</v>
      </c>
      <c r="F706" s="1">
        <v>0</v>
      </c>
      <c r="G706">
        <f>VLOOKUP(C706,reference!$A$1:$E$310,5,FALSE)</f>
        <v>5308070</v>
      </c>
      <c r="H706" t="str">
        <f>VLOOKUP(C706,reference!$A$1:$E$310,4,FALSE)</f>
        <v>BUYASARI</v>
      </c>
      <c r="I706" t="str">
        <f>VLOOKUP($D706,reference!$G$1:$H$25,2,FALSE)</f>
        <v>Semak belukar</v>
      </c>
      <c r="J706" t="str">
        <f>VLOOKUP($E706,reference!$G$1:$H$25,2,FALSE)</f>
        <v>No data</v>
      </c>
      <c r="K706" t="str">
        <f t="shared" si="10"/>
        <v>Non Irigasi</v>
      </c>
      <c r="L706" t="s">
        <v>327</v>
      </c>
    </row>
    <row r="707" spans="1:12" x14ac:dyDescent="0.25">
      <c r="A707" s="1">
        <v>706</v>
      </c>
      <c r="B707" s="3">
        <v>3</v>
      </c>
      <c r="C707" s="1">
        <v>132</v>
      </c>
      <c r="D707" s="1">
        <v>18</v>
      </c>
      <c r="E707" s="1">
        <v>2</v>
      </c>
      <c r="F707" s="1">
        <v>0</v>
      </c>
      <c r="G707">
        <f>VLOOKUP(C707,reference!$A$1:$E$310,5,FALSE)</f>
        <v>5307050</v>
      </c>
      <c r="H707" t="str">
        <f>VLOOKUP(C707,reference!$A$1:$E$310,4,FALSE)</f>
        <v>TELUK MUTIARA</v>
      </c>
      <c r="I707" t="str">
        <f>VLOOKUP($D707,reference!$G$1:$H$25,2,FALSE)</f>
        <v>Lahan terbuka</v>
      </c>
      <c r="J707" t="str">
        <f>VLOOKUP($E707,reference!$G$1:$H$25,2,FALSE)</f>
        <v>Hutan lahan kering sekunder / bekas tebangan</v>
      </c>
      <c r="K707" t="str">
        <f t="shared" ref="K707:K770" si="11">IF(F707=0,"Non Irigasi","Buffer Irigasi")</f>
        <v>Non Irigasi</v>
      </c>
      <c r="L707" t="s">
        <v>327</v>
      </c>
    </row>
    <row r="708" spans="1:12" x14ac:dyDescent="0.25">
      <c r="A708" s="1">
        <v>707</v>
      </c>
      <c r="B708" s="3">
        <v>36</v>
      </c>
      <c r="C708" s="1">
        <v>129</v>
      </c>
      <c r="D708" s="1">
        <v>18</v>
      </c>
      <c r="E708" s="1">
        <v>2</v>
      </c>
      <c r="F708" s="1">
        <v>0</v>
      </c>
      <c r="G708">
        <f>VLOOKUP(C708,reference!$A$1:$E$310,5,FALSE)</f>
        <v>5307040</v>
      </c>
      <c r="H708" t="str">
        <f>VLOOKUP(C708,reference!$A$1:$E$310,4,FALSE)</f>
        <v>ALOR TIMUR</v>
      </c>
      <c r="I708" t="str">
        <f>VLOOKUP($D708,reference!$G$1:$H$25,2,FALSE)</f>
        <v>Lahan terbuka</v>
      </c>
      <c r="J708" t="str">
        <f>VLOOKUP($E708,reference!$G$1:$H$25,2,FALSE)</f>
        <v>Hutan lahan kering sekunder / bekas tebangan</v>
      </c>
      <c r="K708" t="str">
        <f t="shared" si="11"/>
        <v>Non Irigasi</v>
      </c>
      <c r="L708" t="s">
        <v>327</v>
      </c>
    </row>
    <row r="709" spans="1:12" x14ac:dyDescent="0.25">
      <c r="A709" s="1">
        <v>708</v>
      </c>
      <c r="B709" s="3">
        <v>719</v>
      </c>
      <c r="C709" s="1">
        <v>151</v>
      </c>
      <c r="D709" s="1">
        <v>13</v>
      </c>
      <c r="E709" s="1">
        <v>13</v>
      </c>
      <c r="F709" s="1">
        <v>0</v>
      </c>
      <c r="G709">
        <f>VLOOKUP(C709,reference!$A$1:$E$310,5,FALSE)</f>
        <v>5309021</v>
      </c>
      <c r="H709" t="str">
        <f>VLOOKUP(C709,reference!$A$1:$E$310,4,FALSE)</f>
        <v>LEWO LEMA</v>
      </c>
      <c r="I709" t="str">
        <f>VLOOKUP($D709,reference!$G$1:$H$25,2,FALSE)</f>
        <v>Pertanian lahan kering  campur semak / kebun campur</v>
      </c>
      <c r="J709" t="str">
        <f>VLOOKUP($E709,reference!$G$1:$H$25,2,FALSE)</f>
        <v>Pertanian lahan kering  campur semak / kebun campur</v>
      </c>
      <c r="K709" t="str">
        <f t="shared" si="11"/>
        <v>Non Irigasi</v>
      </c>
      <c r="L709" t="s">
        <v>327</v>
      </c>
    </row>
    <row r="710" spans="1:12" x14ac:dyDescent="0.25">
      <c r="A710" s="1">
        <v>709</v>
      </c>
      <c r="B710" s="3">
        <v>17</v>
      </c>
      <c r="C710" s="1">
        <v>151</v>
      </c>
      <c r="D710" s="1">
        <v>12</v>
      </c>
      <c r="E710" s="1">
        <v>13</v>
      </c>
      <c r="F710" s="1">
        <v>0</v>
      </c>
      <c r="G710">
        <f>VLOOKUP(C710,reference!$A$1:$E$310,5,FALSE)</f>
        <v>5309021</v>
      </c>
      <c r="H710" t="str">
        <f>VLOOKUP(C710,reference!$A$1:$E$310,4,FALSE)</f>
        <v>LEWO LEMA</v>
      </c>
      <c r="I710" t="str">
        <f>VLOOKUP($D710,reference!$G$1:$H$25,2,FALSE)</f>
        <v>Pertanian lahan kering</v>
      </c>
      <c r="J710" t="str">
        <f>VLOOKUP($E710,reference!$G$1:$H$25,2,FALSE)</f>
        <v>Pertanian lahan kering  campur semak / kebun campur</v>
      </c>
      <c r="K710" t="str">
        <f t="shared" si="11"/>
        <v>Non Irigasi</v>
      </c>
      <c r="L710" t="s">
        <v>327</v>
      </c>
    </row>
    <row r="711" spans="1:12" x14ac:dyDescent="0.25">
      <c r="A711" s="1">
        <v>710</v>
      </c>
      <c r="B711" s="3">
        <v>12</v>
      </c>
      <c r="C711" s="1">
        <v>153</v>
      </c>
      <c r="D711" s="1">
        <v>23</v>
      </c>
      <c r="E711" s="1">
        <v>16</v>
      </c>
      <c r="F711" s="1">
        <v>0</v>
      </c>
      <c r="G711">
        <f>VLOOKUP(C711,reference!$A$1:$E$310,5,FALSE)</f>
        <v>5309031</v>
      </c>
      <c r="H711" t="str">
        <f>VLOOKUP(C711,reference!$A$1:$E$310,4,FALSE)</f>
        <v>ILE MANDIRI</v>
      </c>
      <c r="I711" t="str">
        <f>VLOOKUP($D711,reference!$G$1:$H$25,2,FALSE)</f>
        <v>Bandara</v>
      </c>
      <c r="J711" t="str">
        <f>VLOOKUP($E711,reference!$G$1:$H$25,2,FALSE)</f>
        <v>Pemukiman</v>
      </c>
      <c r="K711" t="str">
        <f t="shared" si="11"/>
        <v>Non Irigasi</v>
      </c>
      <c r="L711" t="s">
        <v>327</v>
      </c>
    </row>
    <row r="712" spans="1:12" x14ac:dyDescent="0.25">
      <c r="A712" s="1">
        <v>711</v>
      </c>
      <c r="B712" s="3">
        <v>68</v>
      </c>
      <c r="C712" s="1">
        <v>141</v>
      </c>
      <c r="D712" s="1">
        <v>0</v>
      </c>
      <c r="E712" s="1">
        <v>12</v>
      </c>
      <c r="F712" s="1">
        <v>0</v>
      </c>
      <c r="G712">
        <f>VLOOKUP(C712,reference!$A$1:$E$310,5,FALSE)</f>
        <v>5308030</v>
      </c>
      <c r="H712" t="str">
        <f>VLOOKUP(C712,reference!$A$1:$E$310,4,FALSE)</f>
        <v>ILE APE</v>
      </c>
      <c r="I712" t="str">
        <f>VLOOKUP($D712,reference!$G$1:$H$25,2,FALSE)</f>
        <v>No data</v>
      </c>
      <c r="J712" t="str">
        <f>VLOOKUP($E712,reference!$G$1:$H$25,2,FALSE)</f>
        <v>Pertanian lahan kering</v>
      </c>
      <c r="K712" t="str">
        <f t="shared" si="11"/>
        <v>Non Irigasi</v>
      </c>
      <c r="L712" t="s">
        <v>327</v>
      </c>
    </row>
    <row r="713" spans="1:12" x14ac:dyDescent="0.25">
      <c r="A713" s="1">
        <v>712</v>
      </c>
      <c r="B713" s="3">
        <v>22</v>
      </c>
      <c r="C713" s="1">
        <v>121</v>
      </c>
      <c r="D713" s="1">
        <v>0</v>
      </c>
      <c r="E713" s="1">
        <v>9</v>
      </c>
      <c r="F713" s="1">
        <v>0</v>
      </c>
      <c r="G713">
        <f>VLOOKUP(C713,reference!$A$1:$E$310,5,FALSE)</f>
        <v>5307010</v>
      </c>
      <c r="H713" t="str">
        <f>VLOOKUP(C713,reference!$A$1:$E$310,4,FALSE)</f>
        <v>PANTAR</v>
      </c>
      <c r="I713" t="str">
        <f>VLOOKUP($D713,reference!$G$1:$H$25,2,FALSE)</f>
        <v>No data</v>
      </c>
      <c r="J713" t="str">
        <f>VLOOKUP($E713,reference!$G$1:$H$25,2,FALSE)</f>
        <v>Semak belukar</v>
      </c>
      <c r="K713" t="str">
        <f t="shared" si="11"/>
        <v>Non Irigasi</v>
      </c>
      <c r="L713" t="s">
        <v>327</v>
      </c>
    </row>
    <row r="714" spans="1:12" x14ac:dyDescent="0.25">
      <c r="A714" s="1">
        <v>713</v>
      </c>
      <c r="B714" s="3">
        <v>1</v>
      </c>
      <c r="C714" s="1">
        <v>153</v>
      </c>
      <c r="D714" s="1">
        <v>0</v>
      </c>
      <c r="E714" s="1">
        <v>6</v>
      </c>
      <c r="F714" s="1">
        <v>0</v>
      </c>
      <c r="G714">
        <f>VLOOKUP(C714,reference!$A$1:$E$310,5,FALSE)</f>
        <v>5309031</v>
      </c>
      <c r="H714" t="str">
        <f>VLOOKUP(C714,reference!$A$1:$E$310,4,FALSE)</f>
        <v>ILE MANDIRI</v>
      </c>
      <c r="I714" t="str">
        <f>VLOOKUP($D714,reference!$G$1:$H$25,2,FALSE)</f>
        <v>No data</v>
      </c>
      <c r="J714" t="str">
        <f>VLOOKUP($E714,reference!$G$1:$H$25,2,FALSE)</f>
        <v>Hutan mangrove sekunder</v>
      </c>
      <c r="K714" t="str">
        <f t="shared" si="11"/>
        <v>Non Irigasi</v>
      </c>
      <c r="L714" t="s">
        <v>327</v>
      </c>
    </row>
    <row r="715" spans="1:12" x14ac:dyDescent="0.25">
      <c r="A715" s="1">
        <v>714</v>
      </c>
      <c r="B715" s="3">
        <v>910</v>
      </c>
      <c r="C715" s="1">
        <v>158</v>
      </c>
      <c r="D715" s="1">
        <v>12</v>
      </c>
      <c r="E715" s="1">
        <v>12</v>
      </c>
      <c r="F715" s="1">
        <v>0</v>
      </c>
      <c r="G715">
        <f>VLOOKUP(C715,reference!$A$1:$E$310,5,FALSE)</f>
        <v>5309060</v>
      </c>
      <c r="H715" t="str">
        <f>VLOOKUP(C715,reference!$A$1:$E$310,4,FALSE)</f>
        <v>ADONARA BARAT</v>
      </c>
      <c r="I715" t="str">
        <f>VLOOKUP($D715,reference!$G$1:$H$25,2,FALSE)</f>
        <v>Pertanian lahan kering</v>
      </c>
      <c r="J715" t="str">
        <f>VLOOKUP($E715,reference!$G$1:$H$25,2,FALSE)</f>
        <v>Pertanian lahan kering</v>
      </c>
      <c r="K715" t="str">
        <f t="shared" si="11"/>
        <v>Non Irigasi</v>
      </c>
      <c r="L715" t="s">
        <v>327</v>
      </c>
    </row>
    <row r="716" spans="1:12" x14ac:dyDescent="0.25">
      <c r="A716" s="1">
        <v>715</v>
      </c>
      <c r="B716" s="3">
        <v>37</v>
      </c>
      <c r="C716" s="1">
        <v>158</v>
      </c>
      <c r="D716" s="1">
        <v>12</v>
      </c>
      <c r="E716" s="1">
        <v>14</v>
      </c>
      <c r="F716" s="1">
        <v>0</v>
      </c>
      <c r="G716">
        <f>VLOOKUP(C716,reference!$A$1:$E$310,5,FALSE)</f>
        <v>5309060</v>
      </c>
      <c r="H716" t="str">
        <f>VLOOKUP(C716,reference!$A$1:$E$310,4,FALSE)</f>
        <v>ADONARA BARAT</v>
      </c>
      <c r="I716" t="str">
        <f>VLOOKUP($D716,reference!$G$1:$H$25,2,FALSE)</f>
        <v>Pertanian lahan kering</v>
      </c>
      <c r="J716" t="str">
        <f>VLOOKUP($E716,reference!$G$1:$H$25,2,FALSE)</f>
        <v>Sawah</v>
      </c>
      <c r="K716" t="str">
        <f t="shared" si="11"/>
        <v>Non Irigasi</v>
      </c>
      <c r="L716" t="s">
        <v>327</v>
      </c>
    </row>
    <row r="717" spans="1:12" x14ac:dyDescent="0.25">
      <c r="A717" s="1">
        <v>716</v>
      </c>
      <c r="B717" s="3">
        <v>25</v>
      </c>
      <c r="C717" s="1">
        <v>165</v>
      </c>
      <c r="D717" s="1">
        <v>2</v>
      </c>
      <c r="E717" s="1">
        <v>16</v>
      </c>
      <c r="F717" s="1">
        <v>0</v>
      </c>
      <c r="G717">
        <f>VLOOKUP(C717,reference!$A$1:$E$310,5,FALSE)</f>
        <v>5309074</v>
      </c>
      <c r="H717" t="str">
        <f>VLOOKUP(C717,reference!$A$1:$E$310,4,FALSE)</f>
        <v>ADONARA</v>
      </c>
      <c r="I717" t="str">
        <f>VLOOKUP($D717,reference!$G$1:$H$25,2,FALSE)</f>
        <v>Hutan lahan kering sekunder / bekas tebangan</v>
      </c>
      <c r="J717" t="str">
        <f>VLOOKUP($E717,reference!$G$1:$H$25,2,FALSE)</f>
        <v>Pemukiman</v>
      </c>
      <c r="K717" t="str">
        <f t="shared" si="11"/>
        <v>Non Irigasi</v>
      </c>
      <c r="L717" t="s">
        <v>328</v>
      </c>
    </row>
    <row r="718" spans="1:12" x14ac:dyDescent="0.25">
      <c r="A718" s="1">
        <v>717</v>
      </c>
      <c r="B718" s="3">
        <v>132</v>
      </c>
      <c r="C718" s="1">
        <v>129</v>
      </c>
      <c r="D718" s="1">
        <v>11</v>
      </c>
      <c r="E718" s="1">
        <v>16</v>
      </c>
      <c r="F718" s="1">
        <v>0</v>
      </c>
      <c r="G718">
        <f>VLOOKUP(C718,reference!$A$1:$E$310,5,FALSE)</f>
        <v>5307040</v>
      </c>
      <c r="H718" t="str">
        <f>VLOOKUP(C718,reference!$A$1:$E$310,4,FALSE)</f>
        <v>ALOR TIMUR</v>
      </c>
      <c r="I718" t="str">
        <f>VLOOKUP($D718,reference!$G$1:$H$25,2,FALSE)</f>
        <v>Savanna / Padang rumput</v>
      </c>
      <c r="J718" t="str">
        <f>VLOOKUP($E718,reference!$G$1:$H$25,2,FALSE)</f>
        <v>Pemukiman</v>
      </c>
      <c r="K718" t="str">
        <f t="shared" si="11"/>
        <v>Non Irigasi</v>
      </c>
      <c r="L718" t="s">
        <v>327</v>
      </c>
    </row>
    <row r="719" spans="1:12" x14ac:dyDescent="0.25">
      <c r="A719" s="1">
        <v>718</v>
      </c>
      <c r="B719" s="3">
        <v>11</v>
      </c>
      <c r="C719" s="1">
        <v>285</v>
      </c>
      <c r="D719" s="1">
        <v>12</v>
      </c>
      <c r="E719" s="1">
        <v>0</v>
      </c>
      <c r="F719" s="1">
        <v>0</v>
      </c>
      <c r="G719">
        <f>VLOOKUP(C719,reference!$A$1:$E$310,5,FALSE)</f>
        <v>5319060</v>
      </c>
      <c r="H719" t="str">
        <f>VLOOKUP(C719,reference!$A$1:$E$310,4,FALSE)</f>
        <v>LAMBA LEDA</v>
      </c>
      <c r="I719" t="str">
        <f>VLOOKUP($D719,reference!$G$1:$H$25,2,FALSE)</f>
        <v>Pertanian lahan kering</v>
      </c>
      <c r="J719" t="str">
        <f>VLOOKUP($E719,reference!$G$1:$H$25,2,FALSE)</f>
        <v>No data</v>
      </c>
      <c r="K719" t="str">
        <f t="shared" si="11"/>
        <v>Non Irigasi</v>
      </c>
      <c r="L719" t="s">
        <v>327</v>
      </c>
    </row>
    <row r="720" spans="1:12" x14ac:dyDescent="0.25">
      <c r="A720" s="1">
        <v>719</v>
      </c>
      <c r="B720" s="3">
        <v>3</v>
      </c>
      <c r="C720" s="1">
        <v>153</v>
      </c>
      <c r="D720" s="1">
        <v>2</v>
      </c>
      <c r="E720" s="1">
        <v>15</v>
      </c>
      <c r="F720" s="1">
        <v>0</v>
      </c>
      <c r="G720">
        <f>VLOOKUP(C720,reference!$A$1:$E$310,5,FALSE)</f>
        <v>5309031</v>
      </c>
      <c r="H720" t="str">
        <f>VLOOKUP(C720,reference!$A$1:$E$310,4,FALSE)</f>
        <v>ILE MANDIRI</v>
      </c>
      <c r="I720" t="str">
        <f>VLOOKUP($D720,reference!$G$1:$H$25,2,FALSE)</f>
        <v>Hutan lahan kering sekunder / bekas tebangan</v>
      </c>
      <c r="J720" t="str">
        <f>VLOOKUP($E720,reference!$G$1:$H$25,2,FALSE)</f>
        <v>Tambak</v>
      </c>
      <c r="K720" t="str">
        <f t="shared" si="11"/>
        <v>Non Irigasi</v>
      </c>
      <c r="L720" t="s">
        <v>328</v>
      </c>
    </row>
    <row r="721" spans="1:12" x14ac:dyDescent="0.25">
      <c r="A721" s="1">
        <v>720</v>
      </c>
      <c r="B721" s="3">
        <v>5</v>
      </c>
      <c r="C721" s="1">
        <v>153</v>
      </c>
      <c r="D721" s="1">
        <v>2</v>
      </c>
      <c r="E721" s="1">
        <v>6</v>
      </c>
      <c r="F721" s="1">
        <v>0</v>
      </c>
      <c r="G721">
        <f>VLOOKUP(C721,reference!$A$1:$E$310,5,FALSE)</f>
        <v>5309031</v>
      </c>
      <c r="H721" t="str">
        <f>VLOOKUP(C721,reference!$A$1:$E$310,4,FALSE)</f>
        <v>ILE MANDIRI</v>
      </c>
      <c r="I721" t="str">
        <f>VLOOKUP($D721,reference!$G$1:$H$25,2,FALSE)</f>
        <v>Hutan lahan kering sekunder / bekas tebangan</v>
      </c>
      <c r="J721" t="str">
        <f>VLOOKUP($E721,reference!$G$1:$H$25,2,FALSE)</f>
        <v>Hutan mangrove sekunder</v>
      </c>
      <c r="K721" t="str">
        <f t="shared" si="11"/>
        <v>Non Irigasi</v>
      </c>
      <c r="L721" t="s">
        <v>327</v>
      </c>
    </row>
    <row r="722" spans="1:12" x14ac:dyDescent="0.25">
      <c r="A722" s="1">
        <v>721</v>
      </c>
      <c r="B722" s="3">
        <v>53</v>
      </c>
      <c r="C722" s="1">
        <v>158</v>
      </c>
      <c r="D722" s="1">
        <v>16</v>
      </c>
      <c r="E722" s="1">
        <v>12</v>
      </c>
      <c r="F722" s="1">
        <v>0</v>
      </c>
      <c r="G722">
        <f>VLOOKUP(C722,reference!$A$1:$E$310,5,FALSE)</f>
        <v>5309060</v>
      </c>
      <c r="H722" t="str">
        <f>VLOOKUP(C722,reference!$A$1:$E$310,4,FALSE)</f>
        <v>ADONARA BARAT</v>
      </c>
      <c r="I722" t="str">
        <f>VLOOKUP($D722,reference!$G$1:$H$25,2,FALSE)</f>
        <v>Pemukiman</v>
      </c>
      <c r="J722" t="str">
        <f>VLOOKUP($E722,reference!$G$1:$H$25,2,FALSE)</f>
        <v>Pertanian lahan kering</v>
      </c>
      <c r="K722" t="str">
        <f t="shared" si="11"/>
        <v>Non Irigasi</v>
      </c>
      <c r="L722" t="s">
        <v>327</v>
      </c>
    </row>
    <row r="723" spans="1:12" x14ac:dyDescent="0.25">
      <c r="A723" s="1">
        <v>722</v>
      </c>
      <c r="B723" s="3">
        <v>4</v>
      </c>
      <c r="C723" s="1">
        <v>158</v>
      </c>
      <c r="D723" s="1">
        <v>7</v>
      </c>
      <c r="E723" s="1">
        <v>2</v>
      </c>
      <c r="F723" s="1">
        <v>0</v>
      </c>
      <c r="G723">
        <f>VLOOKUP(C723,reference!$A$1:$E$310,5,FALSE)</f>
        <v>5309060</v>
      </c>
      <c r="H723" t="str">
        <f>VLOOKUP(C723,reference!$A$1:$E$310,4,FALSE)</f>
        <v>ADONARA BARAT</v>
      </c>
      <c r="I723" t="str">
        <f>VLOOKUP($D723,reference!$G$1:$H$25,2,FALSE)</f>
        <v>Hutan tanaman</v>
      </c>
      <c r="J723" t="str">
        <f>VLOOKUP($E723,reference!$G$1:$H$25,2,FALSE)</f>
        <v>Hutan lahan kering sekunder / bekas tebangan</v>
      </c>
      <c r="K723" t="str">
        <f t="shared" si="11"/>
        <v>Non Irigasi</v>
      </c>
      <c r="L723" t="s">
        <v>327</v>
      </c>
    </row>
    <row r="724" spans="1:12" x14ac:dyDescent="0.25">
      <c r="A724" s="1">
        <v>723</v>
      </c>
      <c r="B724" s="3">
        <v>461</v>
      </c>
      <c r="C724" s="1">
        <v>158</v>
      </c>
      <c r="D724" s="1">
        <v>13</v>
      </c>
      <c r="E724" s="1">
        <v>2</v>
      </c>
      <c r="F724" s="1">
        <v>0</v>
      </c>
      <c r="G724">
        <f>VLOOKUP(C724,reference!$A$1:$E$310,5,FALSE)</f>
        <v>5309060</v>
      </c>
      <c r="H724" t="str">
        <f>VLOOKUP(C724,reference!$A$1:$E$310,4,FALSE)</f>
        <v>ADONARA BARAT</v>
      </c>
      <c r="I724" t="str">
        <f>VLOOKUP($D724,reference!$G$1:$H$25,2,FALSE)</f>
        <v>Pertanian lahan kering  campur semak / kebun campur</v>
      </c>
      <c r="J724" t="str">
        <f>VLOOKUP($E724,reference!$G$1:$H$25,2,FALSE)</f>
        <v>Hutan lahan kering sekunder / bekas tebangan</v>
      </c>
      <c r="K724" t="str">
        <f t="shared" si="11"/>
        <v>Non Irigasi</v>
      </c>
      <c r="L724" t="s">
        <v>327</v>
      </c>
    </row>
    <row r="725" spans="1:12" x14ac:dyDescent="0.25">
      <c r="A725" s="1">
        <v>724</v>
      </c>
      <c r="B725" s="3">
        <v>3417</v>
      </c>
      <c r="C725" s="1">
        <v>126</v>
      </c>
      <c r="D725" s="1">
        <v>9</v>
      </c>
      <c r="E725" s="1">
        <v>11</v>
      </c>
      <c r="F725" s="1">
        <v>0</v>
      </c>
      <c r="G725">
        <f>VLOOKUP(C725,reference!$A$1:$E$310,5,FALSE)</f>
        <v>5307020</v>
      </c>
      <c r="H725" t="str">
        <f>VLOOKUP(C725,reference!$A$1:$E$310,4,FALSE)</f>
        <v>ALOR BARAT DAYA</v>
      </c>
      <c r="I725" t="str">
        <f>VLOOKUP($D725,reference!$G$1:$H$25,2,FALSE)</f>
        <v>Semak belukar</v>
      </c>
      <c r="J725" t="str">
        <f>VLOOKUP($E725,reference!$G$1:$H$25,2,FALSE)</f>
        <v>Savanna / Padang rumput</v>
      </c>
      <c r="K725" t="str">
        <f t="shared" si="11"/>
        <v>Non Irigasi</v>
      </c>
      <c r="L725" t="s">
        <v>327</v>
      </c>
    </row>
    <row r="726" spans="1:12" x14ac:dyDescent="0.25">
      <c r="A726" s="1">
        <v>725</v>
      </c>
      <c r="B726" s="3">
        <v>2</v>
      </c>
      <c r="C726" s="1">
        <v>153</v>
      </c>
      <c r="D726" s="1">
        <v>13</v>
      </c>
      <c r="E726" s="1">
        <v>15</v>
      </c>
      <c r="F726" s="1">
        <v>0</v>
      </c>
      <c r="G726">
        <f>VLOOKUP(C726,reference!$A$1:$E$310,5,FALSE)</f>
        <v>5309031</v>
      </c>
      <c r="H726" t="str">
        <f>VLOOKUP(C726,reference!$A$1:$E$310,4,FALSE)</f>
        <v>ILE MANDIRI</v>
      </c>
      <c r="I726" t="str">
        <f>VLOOKUP($D726,reference!$G$1:$H$25,2,FALSE)</f>
        <v>Pertanian lahan kering  campur semak / kebun campur</v>
      </c>
      <c r="J726" t="str">
        <f>VLOOKUP($E726,reference!$G$1:$H$25,2,FALSE)</f>
        <v>Tambak</v>
      </c>
      <c r="K726" t="str">
        <f t="shared" si="11"/>
        <v>Non Irigasi</v>
      </c>
      <c r="L726" t="s">
        <v>327</v>
      </c>
    </row>
    <row r="727" spans="1:12" x14ac:dyDescent="0.25">
      <c r="A727" s="1">
        <v>726</v>
      </c>
      <c r="B727" s="3">
        <v>82</v>
      </c>
      <c r="C727" s="1">
        <v>158</v>
      </c>
      <c r="D727" s="1">
        <v>16</v>
      </c>
      <c r="E727" s="1">
        <v>16</v>
      </c>
      <c r="F727" s="1">
        <v>0</v>
      </c>
      <c r="G727">
        <f>VLOOKUP(C727,reference!$A$1:$E$310,5,FALSE)</f>
        <v>5309060</v>
      </c>
      <c r="H727" t="str">
        <f>VLOOKUP(C727,reference!$A$1:$E$310,4,FALSE)</f>
        <v>ADONARA BARAT</v>
      </c>
      <c r="I727" t="str">
        <f>VLOOKUP($D727,reference!$G$1:$H$25,2,FALSE)</f>
        <v>Pemukiman</v>
      </c>
      <c r="J727" t="str">
        <f>VLOOKUP($E727,reference!$G$1:$H$25,2,FALSE)</f>
        <v>Pemukiman</v>
      </c>
      <c r="K727" t="str">
        <f t="shared" si="11"/>
        <v>Non Irigasi</v>
      </c>
      <c r="L727" t="s">
        <v>327</v>
      </c>
    </row>
    <row r="728" spans="1:12" x14ac:dyDescent="0.25">
      <c r="A728" s="1">
        <v>727</v>
      </c>
      <c r="B728" s="3">
        <v>42</v>
      </c>
      <c r="C728" s="1">
        <v>136</v>
      </c>
      <c r="D728" s="1">
        <v>0</v>
      </c>
      <c r="E728" s="1">
        <v>0</v>
      </c>
      <c r="F728" s="1">
        <v>0</v>
      </c>
      <c r="G728">
        <f>VLOOKUP(C728,reference!$A$1:$E$310,5,FALSE)</f>
        <v>5307062</v>
      </c>
      <c r="H728" t="str">
        <f>VLOOKUP(C728,reference!$A$1:$E$310,4,FALSE)</f>
        <v>PULAU PURA</v>
      </c>
      <c r="I728" t="str">
        <f>VLOOKUP($D728,reference!$G$1:$H$25,2,FALSE)</f>
        <v>No data</v>
      </c>
      <c r="J728" t="str">
        <f>VLOOKUP($E728,reference!$G$1:$H$25,2,FALSE)</f>
        <v>No data</v>
      </c>
      <c r="K728" t="str">
        <f t="shared" si="11"/>
        <v>Non Irigasi</v>
      </c>
      <c r="L728" t="s">
        <v>327</v>
      </c>
    </row>
    <row r="729" spans="1:12" x14ac:dyDescent="0.25">
      <c r="A729" s="1">
        <v>728</v>
      </c>
      <c r="B729" s="3">
        <v>43</v>
      </c>
      <c r="C729" s="1">
        <v>136</v>
      </c>
      <c r="D729" s="1">
        <v>9</v>
      </c>
      <c r="E729" s="1">
        <v>0</v>
      </c>
      <c r="F729" s="1">
        <v>0</v>
      </c>
      <c r="G729">
        <f>VLOOKUP(C729,reference!$A$1:$E$310,5,FALSE)</f>
        <v>5307062</v>
      </c>
      <c r="H729" t="str">
        <f>VLOOKUP(C729,reference!$A$1:$E$310,4,FALSE)</f>
        <v>PULAU PURA</v>
      </c>
      <c r="I729" t="str">
        <f>VLOOKUP($D729,reference!$G$1:$H$25,2,FALSE)</f>
        <v>Semak belukar</v>
      </c>
      <c r="J729" t="str">
        <f>VLOOKUP($E729,reference!$G$1:$H$25,2,FALSE)</f>
        <v>No data</v>
      </c>
      <c r="K729" t="str">
        <f t="shared" si="11"/>
        <v>Non Irigasi</v>
      </c>
      <c r="L729" t="s">
        <v>327</v>
      </c>
    </row>
    <row r="730" spans="1:12" x14ac:dyDescent="0.25">
      <c r="A730" s="1">
        <v>729</v>
      </c>
      <c r="B730" s="3">
        <v>122</v>
      </c>
      <c r="C730" s="1">
        <v>136</v>
      </c>
      <c r="D730" s="1">
        <v>9</v>
      </c>
      <c r="E730" s="1">
        <v>16</v>
      </c>
      <c r="F730" s="1">
        <v>0</v>
      </c>
      <c r="G730">
        <f>VLOOKUP(C730,reference!$A$1:$E$310,5,FALSE)</f>
        <v>5307062</v>
      </c>
      <c r="H730" t="str">
        <f>VLOOKUP(C730,reference!$A$1:$E$310,4,FALSE)</f>
        <v>PULAU PURA</v>
      </c>
      <c r="I730" t="str">
        <f>VLOOKUP($D730,reference!$G$1:$H$25,2,FALSE)</f>
        <v>Semak belukar</v>
      </c>
      <c r="J730" t="str">
        <f>VLOOKUP($E730,reference!$G$1:$H$25,2,FALSE)</f>
        <v>Pemukiman</v>
      </c>
      <c r="K730" t="str">
        <f t="shared" si="11"/>
        <v>Non Irigasi</v>
      </c>
      <c r="L730" t="s">
        <v>327</v>
      </c>
    </row>
    <row r="731" spans="1:12" x14ac:dyDescent="0.25">
      <c r="A731" s="1">
        <v>730</v>
      </c>
      <c r="B731" s="3">
        <v>15</v>
      </c>
      <c r="C731" s="1">
        <v>151</v>
      </c>
      <c r="D731" s="1">
        <v>0</v>
      </c>
      <c r="E731" s="1">
        <v>13</v>
      </c>
      <c r="F731" s="1">
        <v>0</v>
      </c>
      <c r="G731">
        <f>VLOOKUP(C731,reference!$A$1:$E$310,5,FALSE)</f>
        <v>5309021</v>
      </c>
      <c r="H731" t="str">
        <f>VLOOKUP(C731,reference!$A$1:$E$310,4,FALSE)</f>
        <v>LEWO LEMA</v>
      </c>
      <c r="I731" t="str">
        <f>VLOOKUP($D731,reference!$G$1:$H$25,2,FALSE)</f>
        <v>No data</v>
      </c>
      <c r="J731" t="str">
        <f>VLOOKUP($E731,reference!$G$1:$H$25,2,FALSE)</f>
        <v>Pertanian lahan kering  campur semak / kebun campur</v>
      </c>
      <c r="K731" t="str">
        <f t="shared" si="11"/>
        <v>Non Irigasi</v>
      </c>
      <c r="L731" t="s">
        <v>327</v>
      </c>
    </row>
    <row r="732" spans="1:12" x14ac:dyDescent="0.25">
      <c r="A732" s="1">
        <v>731</v>
      </c>
      <c r="B732" s="3">
        <v>136</v>
      </c>
      <c r="C732" s="1">
        <v>158</v>
      </c>
      <c r="D732" s="1">
        <v>12</v>
      </c>
      <c r="E732" s="1">
        <v>16</v>
      </c>
      <c r="F732" s="1">
        <v>0</v>
      </c>
      <c r="G732">
        <f>VLOOKUP(C732,reference!$A$1:$E$310,5,FALSE)</f>
        <v>5309060</v>
      </c>
      <c r="H732" t="str">
        <f>VLOOKUP(C732,reference!$A$1:$E$310,4,FALSE)</f>
        <v>ADONARA BARAT</v>
      </c>
      <c r="I732" t="str">
        <f>VLOOKUP($D732,reference!$G$1:$H$25,2,FALSE)</f>
        <v>Pertanian lahan kering</v>
      </c>
      <c r="J732" t="str">
        <f>VLOOKUP($E732,reference!$G$1:$H$25,2,FALSE)</f>
        <v>Pemukiman</v>
      </c>
      <c r="K732" t="str">
        <f t="shared" si="11"/>
        <v>Non Irigasi</v>
      </c>
      <c r="L732" t="s">
        <v>327</v>
      </c>
    </row>
    <row r="733" spans="1:12" x14ac:dyDescent="0.25">
      <c r="A733" s="1">
        <v>732</v>
      </c>
      <c r="B733" s="3">
        <v>9</v>
      </c>
      <c r="C733" s="1">
        <v>165</v>
      </c>
      <c r="D733" s="1">
        <v>12</v>
      </c>
      <c r="E733" s="1">
        <v>2</v>
      </c>
      <c r="F733" s="1">
        <v>0</v>
      </c>
      <c r="G733">
        <f>VLOOKUP(C733,reference!$A$1:$E$310,5,FALSE)</f>
        <v>5309074</v>
      </c>
      <c r="H733" t="str">
        <f>VLOOKUP(C733,reference!$A$1:$E$310,4,FALSE)</f>
        <v>ADONARA</v>
      </c>
      <c r="I733" t="str">
        <f>VLOOKUP($D733,reference!$G$1:$H$25,2,FALSE)</f>
        <v>Pertanian lahan kering</v>
      </c>
      <c r="J733" t="str">
        <f>VLOOKUP($E733,reference!$G$1:$H$25,2,FALSE)</f>
        <v>Hutan lahan kering sekunder / bekas tebangan</v>
      </c>
      <c r="K733" t="str">
        <f t="shared" si="11"/>
        <v>Non Irigasi</v>
      </c>
      <c r="L733" t="s">
        <v>327</v>
      </c>
    </row>
    <row r="734" spans="1:12" x14ac:dyDescent="0.25">
      <c r="A734" s="1">
        <v>733</v>
      </c>
      <c r="B734" s="3">
        <v>1107</v>
      </c>
      <c r="C734" s="1">
        <v>136</v>
      </c>
      <c r="D734" s="1">
        <v>9</v>
      </c>
      <c r="E734" s="1">
        <v>9</v>
      </c>
      <c r="F734" s="1">
        <v>0</v>
      </c>
      <c r="G734">
        <f>VLOOKUP(C734,reference!$A$1:$E$310,5,FALSE)</f>
        <v>5307062</v>
      </c>
      <c r="H734" t="str">
        <f>VLOOKUP(C734,reference!$A$1:$E$310,4,FALSE)</f>
        <v>PULAU PURA</v>
      </c>
      <c r="I734" t="str">
        <f>VLOOKUP($D734,reference!$G$1:$H$25,2,FALSE)</f>
        <v>Semak belukar</v>
      </c>
      <c r="J734" t="str">
        <f>VLOOKUP($E734,reference!$G$1:$H$25,2,FALSE)</f>
        <v>Semak belukar</v>
      </c>
      <c r="K734" t="str">
        <f t="shared" si="11"/>
        <v>Non Irigasi</v>
      </c>
      <c r="L734" t="s">
        <v>327</v>
      </c>
    </row>
    <row r="735" spans="1:12" x14ac:dyDescent="0.25">
      <c r="A735" s="1">
        <v>734</v>
      </c>
      <c r="B735" s="3">
        <v>4</v>
      </c>
      <c r="C735" s="1">
        <v>136</v>
      </c>
      <c r="D735" s="1">
        <v>0</v>
      </c>
      <c r="E735" s="1">
        <v>16</v>
      </c>
      <c r="F735" s="1">
        <v>0</v>
      </c>
      <c r="G735">
        <f>VLOOKUP(C735,reference!$A$1:$E$310,5,FALSE)</f>
        <v>5307062</v>
      </c>
      <c r="H735" t="str">
        <f>VLOOKUP(C735,reference!$A$1:$E$310,4,FALSE)</f>
        <v>PULAU PURA</v>
      </c>
      <c r="I735" t="str">
        <f>VLOOKUP($D735,reference!$G$1:$H$25,2,FALSE)</f>
        <v>No data</v>
      </c>
      <c r="J735" t="str">
        <f>VLOOKUP($E735,reference!$G$1:$H$25,2,FALSE)</f>
        <v>Pemukiman</v>
      </c>
      <c r="K735" t="str">
        <f t="shared" si="11"/>
        <v>Non Irigasi</v>
      </c>
      <c r="L735" t="s">
        <v>327</v>
      </c>
    </row>
    <row r="736" spans="1:12" x14ac:dyDescent="0.25">
      <c r="A736" s="1">
        <v>735</v>
      </c>
      <c r="B736" s="3">
        <v>405</v>
      </c>
      <c r="C736" s="1">
        <v>128</v>
      </c>
      <c r="D736" s="1">
        <v>13</v>
      </c>
      <c r="E736" s="1">
        <v>2</v>
      </c>
      <c r="F736" s="1">
        <v>0</v>
      </c>
      <c r="G736">
        <f>VLOOKUP(C736,reference!$A$1:$E$310,5,FALSE)</f>
        <v>5307030</v>
      </c>
      <c r="H736" t="str">
        <f>VLOOKUP(C736,reference!$A$1:$E$310,4,FALSE)</f>
        <v>ALOR SELATAN</v>
      </c>
      <c r="I736" t="str">
        <f>VLOOKUP($D736,reference!$G$1:$H$25,2,FALSE)</f>
        <v>Pertanian lahan kering  campur semak / kebun campur</v>
      </c>
      <c r="J736" t="str">
        <f>VLOOKUP($E736,reference!$G$1:$H$25,2,FALSE)</f>
        <v>Hutan lahan kering sekunder / bekas tebangan</v>
      </c>
      <c r="K736" t="str">
        <f t="shared" si="11"/>
        <v>Non Irigasi</v>
      </c>
      <c r="L736" t="s">
        <v>327</v>
      </c>
    </row>
    <row r="737" spans="1:12" x14ac:dyDescent="0.25">
      <c r="A737" s="1">
        <v>736</v>
      </c>
      <c r="B737" s="3">
        <v>119</v>
      </c>
      <c r="C737" s="1">
        <v>158</v>
      </c>
      <c r="D737" s="1">
        <v>13</v>
      </c>
      <c r="E737" s="1">
        <v>13</v>
      </c>
      <c r="F737" s="1">
        <v>0</v>
      </c>
      <c r="G737">
        <f>VLOOKUP(C737,reference!$A$1:$E$310,5,FALSE)</f>
        <v>5309060</v>
      </c>
      <c r="H737" t="str">
        <f>VLOOKUP(C737,reference!$A$1:$E$310,4,FALSE)</f>
        <v>ADONARA BARAT</v>
      </c>
      <c r="I737" t="str">
        <f>VLOOKUP($D737,reference!$G$1:$H$25,2,FALSE)</f>
        <v>Pertanian lahan kering  campur semak / kebun campur</v>
      </c>
      <c r="J737" t="str">
        <f>VLOOKUP($E737,reference!$G$1:$H$25,2,FALSE)</f>
        <v>Pertanian lahan kering  campur semak / kebun campur</v>
      </c>
      <c r="K737" t="str">
        <f t="shared" si="11"/>
        <v>Non Irigasi</v>
      </c>
      <c r="L737" t="s">
        <v>327</v>
      </c>
    </row>
    <row r="738" spans="1:12" x14ac:dyDescent="0.25">
      <c r="A738" s="1">
        <v>737</v>
      </c>
      <c r="B738" s="3">
        <v>233</v>
      </c>
      <c r="C738" s="1">
        <v>164</v>
      </c>
      <c r="D738" s="1">
        <v>2</v>
      </c>
      <c r="E738" s="1">
        <v>13</v>
      </c>
      <c r="F738" s="1">
        <v>0</v>
      </c>
      <c r="G738">
        <f>VLOOKUP(C738,reference!$A$1:$E$310,5,FALSE)</f>
        <v>5309073</v>
      </c>
      <c r="H738" t="str">
        <f>VLOOKUP(C738,reference!$A$1:$E$310,4,FALSE)</f>
        <v>KELUBAGOLIT</v>
      </c>
      <c r="I738" t="str">
        <f>VLOOKUP($D738,reference!$G$1:$H$25,2,FALSE)</f>
        <v>Hutan lahan kering sekunder / bekas tebangan</v>
      </c>
      <c r="J738" t="str">
        <f>VLOOKUP($E738,reference!$G$1:$H$25,2,FALSE)</f>
        <v>Pertanian lahan kering  campur semak / kebun campur</v>
      </c>
      <c r="K738" t="str">
        <f t="shared" si="11"/>
        <v>Non Irigasi</v>
      </c>
      <c r="L738" t="s">
        <v>328</v>
      </c>
    </row>
    <row r="739" spans="1:12" x14ac:dyDescent="0.25">
      <c r="A739" s="1">
        <v>738</v>
      </c>
      <c r="B739" s="3">
        <v>3</v>
      </c>
      <c r="C739" s="1">
        <v>146</v>
      </c>
      <c r="D739" s="1">
        <v>18</v>
      </c>
      <c r="E739" s="1">
        <v>0</v>
      </c>
      <c r="F739" s="1">
        <v>0</v>
      </c>
      <c r="G739">
        <f>VLOOKUP(C739,reference!$A$1:$E$310,5,FALSE)</f>
        <v>5308070</v>
      </c>
      <c r="H739" t="str">
        <f>VLOOKUP(C739,reference!$A$1:$E$310,4,FALSE)</f>
        <v>BUYASARI</v>
      </c>
      <c r="I739" t="str">
        <f>VLOOKUP($D739,reference!$G$1:$H$25,2,FALSE)</f>
        <v>Lahan terbuka</v>
      </c>
      <c r="J739" t="str">
        <f>VLOOKUP($E739,reference!$G$1:$H$25,2,FALSE)</f>
        <v>No data</v>
      </c>
      <c r="K739" t="str">
        <f t="shared" si="11"/>
        <v>Non Irigasi</v>
      </c>
      <c r="L739" t="s">
        <v>327</v>
      </c>
    </row>
    <row r="740" spans="1:12" x14ac:dyDescent="0.25">
      <c r="A740" s="1">
        <v>739</v>
      </c>
      <c r="B740" s="3">
        <v>5</v>
      </c>
      <c r="C740" s="1">
        <v>121</v>
      </c>
      <c r="D740" s="1">
        <v>0</v>
      </c>
      <c r="E740" s="1">
        <v>2</v>
      </c>
      <c r="F740" s="1">
        <v>0</v>
      </c>
      <c r="G740">
        <f>VLOOKUP(C740,reference!$A$1:$E$310,5,FALSE)</f>
        <v>5307010</v>
      </c>
      <c r="H740" t="str">
        <f>VLOOKUP(C740,reference!$A$1:$E$310,4,FALSE)</f>
        <v>PANTAR</v>
      </c>
      <c r="I740" t="str">
        <f>VLOOKUP($D740,reference!$G$1:$H$25,2,FALSE)</f>
        <v>No data</v>
      </c>
      <c r="J740" t="str">
        <f>VLOOKUP($E740,reference!$G$1:$H$25,2,FALSE)</f>
        <v>Hutan lahan kering sekunder / bekas tebangan</v>
      </c>
      <c r="K740" t="str">
        <f t="shared" si="11"/>
        <v>Non Irigasi</v>
      </c>
      <c r="L740" t="s">
        <v>327</v>
      </c>
    </row>
    <row r="741" spans="1:12" x14ac:dyDescent="0.25">
      <c r="A741" s="1">
        <v>740</v>
      </c>
      <c r="B741" s="3">
        <v>457</v>
      </c>
      <c r="C741" s="1">
        <v>128</v>
      </c>
      <c r="D741" s="1">
        <v>9</v>
      </c>
      <c r="E741" s="1">
        <v>13</v>
      </c>
      <c r="F741" s="1">
        <v>0</v>
      </c>
      <c r="G741">
        <f>VLOOKUP(C741,reference!$A$1:$E$310,5,FALSE)</f>
        <v>5307030</v>
      </c>
      <c r="H741" t="str">
        <f>VLOOKUP(C741,reference!$A$1:$E$310,4,FALSE)</f>
        <v>ALOR SELATAN</v>
      </c>
      <c r="I741" t="str">
        <f>VLOOKUP($D741,reference!$G$1:$H$25,2,FALSE)</f>
        <v>Semak belukar</v>
      </c>
      <c r="J741" t="str">
        <f>VLOOKUP($E741,reference!$G$1:$H$25,2,FALSE)</f>
        <v>Pertanian lahan kering  campur semak / kebun campur</v>
      </c>
      <c r="K741" t="str">
        <f t="shared" si="11"/>
        <v>Non Irigasi</v>
      </c>
      <c r="L741" t="s">
        <v>327</v>
      </c>
    </row>
    <row r="742" spans="1:12" x14ac:dyDescent="0.25">
      <c r="A742" s="1">
        <v>741</v>
      </c>
      <c r="B742" s="3">
        <v>2</v>
      </c>
      <c r="C742" s="1">
        <v>230</v>
      </c>
      <c r="D742" s="1">
        <v>0</v>
      </c>
      <c r="E742" s="1">
        <v>13</v>
      </c>
      <c r="F742" s="1">
        <v>0</v>
      </c>
      <c r="G742">
        <f>VLOOKUP(C742,reference!$A$1:$E$310,5,FALSE)</f>
        <v>5313140</v>
      </c>
      <c r="H742" t="str">
        <f>VLOOKUP(C742,reference!$A$1:$E$310,4,FALSE)</f>
        <v>REOK</v>
      </c>
      <c r="I742" t="str">
        <f>VLOOKUP($D742,reference!$G$1:$H$25,2,FALSE)</f>
        <v>No data</v>
      </c>
      <c r="J742" t="str">
        <f>VLOOKUP($E742,reference!$G$1:$H$25,2,FALSE)</f>
        <v>Pertanian lahan kering  campur semak / kebun campur</v>
      </c>
      <c r="K742" t="str">
        <f t="shared" si="11"/>
        <v>Non Irigasi</v>
      </c>
      <c r="L742" t="s">
        <v>327</v>
      </c>
    </row>
    <row r="743" spans="1:12" x14ac:dyDescent="0.25">
      <c r="A743" s="1">
        <v>742</v>
      </c>
      <c r="B743" s="3">
        <v>7164</v>
      </c>
      <c r="C743" s="1">
        <v>285</v>
      </c>
      <c r="D743" s="1">
        <v>2</v>
      </c>
      <c r="E743" s="1">
        <v>2</v>
      </c>
      <c r="F743" s="1">
        <v>0</v>
      </c>
      <c r="G743">
        <f>VLOOKUP(C743,reference!$A$1:$E$310,5,FALSE)</f>
        <v>5319060</v>
      </c>
      <c r="H743" t="str">
        <f>VLOOKUP(C743,reference!$A$1:$E$310,4,FALSE)</f>
        <v>LAMBA LEDA</v>
      </c>
      <c r="I743" t="str">
        <f>VLOOKUP($D743,reference!$G$1:$H$25,2,FALSE)</f>
        <v>Hutan lahan kering sekunder / bekas tebangan</v>
      </c>
      <c r="J743" t="str">
        <f>VLOOKUP($E743,reference!$G$1:$H$25,2,FALSE)</f>
        <v>Hutan lahan kering sekunder / bekas tebangan</v>
      </c>
      <c r="K743" t="str">
        <f t="shared" si="11"/>
        <v>Non Irigasi</v>
      </c>
      <c r="L743" t="s">
        <v>327</v>
      </c>
    </row>
    <row r="744" spans="1:12" x14ac:dyDescent="0.25">
      <c r="A744" s="1">
        <v>743</v>
      </c>
      <c r="B744" s="3">
        <v>172</v>
      </c>
      <c r="C744" s="1">
        <v>153</v>
      </c>
      <c r="D744" s="1">
        <v>2</v>
      </c>
      <c r="E744" s="1">
        <v>1</v>
      </c>
      <c r="F744" s="1">
        <v>0</v>
      </c>
      <c r="G744">
        <f>VLOOKUP(C744,reference!$A$1:$E$310,5,FALSE)</f>
        <v>5309031</v>
      </c>
      <c r="H744" t="str">
        <f>VLOOKUP(C744,reference!$A$1:$E$310,4,FALSE)</f>
        <v>ILE MANDIRI</v>
      </c>
      <c r="I744" t="str">
        <f>VLOOKUP($D744,reference!$G$1:$H$25,2,FALSE)</f>
        <v>Hutan lahan kering sekunder / bekas tebangan</v>
      </c>
      <c r="J744" t="str">
        <f>VLOOKUP($E744,reference!$G$1:$H$25,2,FALSE)</f>
        <v>Hutan lahan kering primer</v>
      </c>
      <c r="K744" t="str">
        <f t="shared" si="11"/>
        <v>Non Irigasi</v>
      </c>
      <c r="L744" t="s">
        <v>327</v>
      </c>
    </row>
    <row r="745" spans="1:12" x14ac:dyDescent="0.25">
      <c r="A745" s="1">
        <v>744</v>
      </c>
      <c r="B745" s="3">
        <v>7</v>
      </c>
      <c r="C745" s="1">
        <v>153</v>
      </c>
      <c r="D745" s="1">
        <v>9</v>
      </c>
      <c r="E745" s="1">
        <v>12</v>
      </c>
      <c r="F745" s="1">
        <v>0</v>
      </c>
      <c r="G745">
        <f>VLOOKUP(C745,reference!$A$1:$E$310,5,FALSE)</f>
        <v>5309031</v>
      </c>
      <c r="H745" t="str">
        <f>VLOOKUP(C745,reference!$A$1:$E$310,4,FALSE)</f>
        <v>ILE MANDIRI</v>
      </c>
      <c r="I745" t="str">
        <f>VLOOKUP($D745,reference!$G$1:$H$25,2,FALSE)</f>
        <v>Semak belukar</v>
      </c>
      <c r="J745" t="str">
        <f>VLOOKUP($E745,reference!$G$1:$H$25,2,FALSE)</f>
        <v>Pertanian lahan kering</v>
      </c>
      <c r="K745" t="str">
        <f t="shared" si="11"/>
        <v>Non Irigasi</v>
      </c>
      <c r="L745" t="s">
        <v>327</v>
      </c>
    </row>
    <row r="746" spans="1:12" x14ac:dyDescent="0.25">
      <c r="A746" s="1">
        <v>745</v>
      </c>
      <c r="B746" s="3">
        <v>67</v>
      </c>
      <c r="C746" s="1">
        <v>158</v>
      </c>
      <c r="D746" s="1">
        <v>2</v>
      </c>
      <c r="E746" s="1">
        <v>13</v>
      </c>
      <c r="F746" s="1">
        <v>0</v>
      </c>
      <c r="G746">
        <f>VLOOKUP(C746,reference!$A$1:$E$310,5,FALSE)</f>
        <v>5309060</v>
      </c>
      <c r="H746" t="str">
        <f>VLOOKUP(C746,reference!$A$1:$E$310,4,FALSE)</f>
        <v>ADONARA BARAT</v>
      </c>
      <c r="I746" t="str">
        <f>VLOOKUP($D746,reference!$G$1:$H$25,2,FALSE)</f>
        <v>Hutan lahan kering sekunder / bekas tebangan</v>
      </c>
      <c r="J746" t="str">
        <f>VLOOKUP($E746,reference!$G$1:$H$25,2,FALSE)</f>
        <v>Pertanian lahan kering  campur semak / kebun campur</v>
      </c>
      <c r="K746" t="str">
        <f t="shared" si="11"/>
        <v>Non Irigasi</v>
      </c>
      <c r="L746" t="s">
        <v>328</v>
      </c>
    </row>
    <row r="747" spans="1:12" x14ac:dyDescent="0.25">
      <c r="A747" s="1">
        <v>746</v>
      </c>
      <c r="B747" s="3">
        <v>140</v>
      </c>
      <c r="C747" s="1">
        <v>160</v>
      </c>
      <c r="D747" s="1">
        <v>13</v>
      </c>
      <c r="E747" s="1">
        <v>13</v>
      </c>
      <c r="F747" s="1">
        <v>0</v>
      </c>
      <c r="G747">
        <f>VLOOKUP(C747,reference!$A$1:$E$310,5,FALSE)</f>
        <v>5309062</v>
      </c>
      <c r="H747" t="str">
        <f>VLOOKUP(C747,reference!$A$1:$E$310,4,FALSE)</f>
        <v>ADONARA TENGAH</v>
      </c>
      <c r="I747" t="str">
        <f>VLOOKUP($D747,reference!$G$1:$H$25,2,FALSE)</f>
        <v>Pertanian lahan kering  campur semak / kebun campur</v>
      </c>
      <c r="J747" t="str">
        <f>VLOOKUP($E747,reference!$G$1:$H$25,2,FALSE)</f>
        <v>Pertanian lahan kering  campur semak / kebun campur</v>
      </c>
      <c r="K747" t="str">
        <f t="shared" si="11"/>
        <v>Non Irigasi</v>
      </c>
      <c r="L747" t="s">
        <v>327</v>
      </c>
    </row>
    <row r="748" spans="1:12" x14ac:dyDescent="0.25">
      <c r="A748" s="1">
        <v>747</v>
      </c>
      <c r="B748" s="3">
        <v>7</v>
      </c>
      <c r="C748" s="1">
        <v>165</v>
      </c>
      <c r="D748" s="1">
        <v>16</v>
      </c>
      <c r="E748" s="1">
        <v>2</v>
      </c>
      <c r="F748" s="1">
        <v>0</v>
      </c>
      <c r="G748">
        <f>VLOOKUP(C748,reference!$A$1:$E$310,5,FALSE)</f>
        <v>5309074</v>
      </c>
      <c r="H748" t="str">
        <f>VLOOKUP(C748,reference!$A$1:$E$310,4,FALSE)</f>
        <v>ADONARA</v>
      </c>
      <c r="I748" t="str">
        <f>VLOOKUP($D748,reference!$G$1:$H$25,2,FALSE)</f>
        <v>Pemukiman</v>
      </c>
      <c r="J748" t="str">
        <f>VLOOKUP($E748,reference!$G$1:$H$25,2,FALSE)</f>
        <v>Hutan lahan kering sekunder / bekas tebangan</v>
      </c>
      <c r="K748" t="str">
        <f t="shared" si="11"/>
        <v>Non Irigasi</v>
      </c>
      <c r="L748" t="s">
        <v>327</v>
      </c>
    </row>
    <row r="749" spans="1:12" x14ac:dyDescent="0.25">
      <c r="A749" s="1">
        <v>748</v>
      </c>
      <c r="B749" s="3">
        <v>4</v>
      </c>
      <c r="C749" s="1">
        <v>146</v>
      </c>
      <c r="D749" s="1">
        <v>0</v>
      </c>
      <c r="E749" s="1">
        <v>11</v>
      </c>
      <c r="F749" s="1">
        <v>0</v>
      </c>
      <c r="G749">
        <f>VLOOKUP(C749,reference!$A$1:$E$310,5,FALSE)</f>
        <v>5308070</v>
      </c>
      <c r="H749" t="str">
        <f>VLOOKUP(C749,reference!$A$1:$E$310,4,FALSE)</f>
        <v>BUYASARI</v>
      </c>
      <c r="I749" t="str">
        <f>VLOOKUP($D749,reference!$G$1:$H$25,2,FALSE)</f>
        <v>No data</v>
      </c>
      <c r="J749" t="str">
        <f>VLOOKUP($E749,reference!$G$1:$H$25,2,FALSE)</f>
        <v>Savanna / Padang rumput</v>
      </c>
      <c r="K749" t="str">
        <f t="shared" si="11"/>
        <v>Non Irigasi</v>
      </c>
      <c r="L749" t="s">
        <v>327</v>
      </c>
    </row>
    <row r="750" spans="1:12" x14ac:dyDescent="0.25">
      <c r="A750" s="1">
        <v>749</v>
      </c>
      <c r="B750" s="3">
        <v>1</v>
      </c>
      <c r="C750" s="1">
        <v>285</v>
      </c>
      <c r="D750" s="1">
        <v>16</v>
      </c>
      <c r="E750" s="1">
        <v>0</v>
      </c>
      <c r="F750" s="1">
        <v>0</v>
      </c>
      <c r="G750">
        <f>VLOOKUP(C750,reference!$A$1:$E$310,5,FALSE)</f>
        <v>5319060</v>
      </c>
      <c r="H750" t="str">
        <f>VLOOKUP(C750,reference!$A$1:$E$310,4,FALSE)</f>
        <v>LAMBA LEDA</v>
      </c>
      <c r="I750" t="str">
        <f>VLOOKUP($D750,reference!$G$1:$H$25,2,FALSE)</f>
        <v>Pemukiman</v>
      </c>
      <c r="J750" t="str">
        <f>VLOOKUP($E750,reference!$G$1:$H$25,2,FALSE)</f>
        <v>No data</v>
      </c>
      <c r="K750" t="str">
        <f t="shared" si="11"/>
        <v>Non Irigasi</v>
      </c>
      <c r="L750" t="s">
        <v>327</v>
      </c>
    </row>
    <row r="751" spans="1:12" x14ac:dyDescent="0.25">
      <c r="A751" s="1">
        <v>750</v>
      </c>
      <c r="B751" s="3">
        <v>20</v>
      </c>
      <c r="C751" s="1">
        <v>285</v>
      </c>
      <c r="D751" s="1">
        <v>16</v>
      </c>
      <c r="E751" s="1">
        <v>13</v>
      </c>
      <c r="F751" s="1">
        <v>0</v>
      </c>
      <c r="G751">
        <f>VLOOKUP(C751,reference!$A$1:$E$310,5,FALSE)</f>
        <v>5319060</v>
      </c>
      <c r="H751" t="str">
        <f>VLOOKUP(C751,reference!$A$1:$E$310,4,FALSE)</f>
        <v>LAMBA LEDA</v>
      </c>
      <c r="I751" t="str">
        <f>VLOOKUP($D751,reference!$G$1:$H$25,2,FALSE)</f>
        <v>Pemukiman</v>
      </c>
      <c r="J751" t="str">
        <f>VLOOKUP($E751,reference!$G$1:$H$25,2,FALSE)</f>
        <v>Pertanian lahan kering  campur semak / kebun campur</v>
      </c>
      <c r="K751" t="str">
        <f t="shared" si="11"/>
        <v>Non Irigasi</v>
      </c>
      <c r="L751" t="s">
        <v>327</v>
      </c>
    </row>
    <row r="752" spans="1:12" x14ac:dyDescent="0.25">
      <c r="A752" s="1">
        <v>751</v>
      </c>
      <c r="B752" s="3">
        <v>3335</v>
      </c>
      <c r="C752" s="1">
        <v>285</v>
      </c>
      <c r="D752" s="1">
        <v>12</v>
      </c>
      <c r="E752" s="1">
        <v>13</v>
      </c>
      <c r="F752" s="1">
        <v>0</v>
      </c>
      <c r="G752">
        <f>VLOOKUP(C752,reference!$A$1:$E$310,5,FALSE)</f>
        <v>5319060</v>
      </c>
      <c r="H752" t="str">
        <f>VLOOKUP(C752,reference!$A$1:$E$310,4,FALSE)</f>
        <v>LAMBA LEDA</v>
      </c>
      <c r="I752" t="str">
        <f>VLOOKUP($D752,reference!$G$1:$H$25,2,FALSE)</f>
        <v>Pertanian lahan kering</v>
      </c>
      <c r="J752" t="str">
        <f>VLOOKUP($E752,reference!$G$1:$H$25,2,FALSE)</f>
        <v>Pertanian lahan kering  campur semak / kebun campur</v>
      </c>
      <c r="K752" t="str">
        <f t="shared" si="11"/>
        <v>Non Irigasi</v>
      </c>
      <c r="L752" t="s">
        <v>327</v>
      </c>
    </row>
    <row r="753" spans="1:12" x14ac:dyDescent="0.25">
      <c r="A753" s="1">
        <v>752</v>
      </c>
      <c r="B753" s="3">
        <v>9</v>
      </c>
      <c r="C753" s="1">
        <v>153</v>
      </c>
      <c r="D753" s="1">
        <v>13</v>
      </c>
      <c r="E753" s="1">
        <v>1</v>
      </c>
      <c r="F753" s="1">
        <v>0</v>
      </c>
      <c r="G753">
        <f>VLOOKUP(C753,reference!$A$1:$E$310,5,FALSE)</f>
        <v>5309031</v>
      </c>
      <c r="H753" t="str">
        <f>VLOOKUP(C753,reference!$A$1:$E$310,4,FALSE)</f>
        <v>ILE MANDIRI</v>
      </c>
      <c r="I753" t="str">
        <f>VLOOKUP($D753,reference!$G$1:$H$25,2,FALSE)</f>
        <v>Pertanian lahan kering  campur semak / kebun campur</v>
      </c>
      <c r="J753" t="str">
        <f>VLOOKUP($E753,reference!$G$1:$H$25,2,FALSE)</f>
        <v>Hutan lahan kering primer</v>
      </c>
      <c r="K753" t="str">
        <f t="shared" si="11"/>
        <v>Non Irigasi</v>
      </c>
      <c r="L753" t="s">
        <v>327</v>
      </c>
    </row>
    <row r="754" spans="1:12" x14ac:dyDescent="0.25">
      <c r="A754" s="1">
        <v>753</v>
      </c>
      <c r="B754" s="3">
        <v>28</v>
      </c>
      <c r="C754" s="1">
        <v>153</v>
      </c>
      <c r="D754" s="1">
        <v>9</v>
      </c>
      <c r="E754" s="1">
        <v>1</v>
      </c>
      <c r="F754" s="1">
        <v>0</v>
      </c>
      <c r="G754">
        <f>VLOOKUP(C754,reference!$A$1:$E$310,5,FALSE)</f>
        <v>5309031</v>
      </c>
      <c r="H754" t="str">
        <f>VLOOKUP(C754,reference!$A$1:$E$310,4,FALSE)</f>
        <v>ILE MANDIRI</v>
      </c>
      <c r="I754" t="str">
        <f>VLOOKUP($D754,reference!$G$1:$H$25,2,FALSE)</f>
        <v>Semak belukar</v>
      </c>
      <c r="J754" t="str">
        <f>VLOOKUP($E754,reference!$G$1:$H$25,2,FALSE)</f>
        <v>Hutan lahan kering primer</v>
      </c>
      <c r="K754" t="str">
        <f t="shared" si="11"/>
        <v>Non Irigasi</v>
      </c>
      <c r="L754" t="s">
        <v>327</v>
      </c>
    </row>
    <row r="755" spans="1:12" x14ac:dyDescent="0.25">
      <c r="A755" s="1">
        <v>754</v>
      </c>
      <c r="B755" s="3">
        <v>229</v>
      </c>
      <c r="C755" s="1">
        <v>160</v>
      </c>
      <c r="D755" s="1">
        <v>2</v>
      </c>
      <c r="E755" s="1">
        <v>13</v>
      </c>
      <c r="F755" s="1">
        <v>0</v>
      </c>
      <c r="G755">
        <f>VLOOKUP(C755,reference!$A$1:$E$310,5,FALSE)</f>
        <v>5309062</v>
      </c>
      <c r="H755" t="str">
        <f>VLOOKUP(C755,reference!$A$1:$E$310,4,FALSE)</f>
        <v>ADONARA TENGAH</v>
      </c>
      <c r="I755" t="str">
        <f>VLOOKUP($D755,reference!$G$1:$H$25,2,FALSE)</f>
        <v>Hutan lahan kering sekunder / bekas tebangan</v>
      </c>
      <c r="J755" t="str">
        <f>VLOOKUP($E755,reference!$G$1:$H$25,2,FALSE)</f>
        <v>Pertanian lahan kering  campur semak / kebun campur</v>
      </c>
      <c r="K755" t="str">
        <f t="shared" si="11"/>
        <v>Non Irigasi</v>
      </c>
      <c r="L755" t="s">
        <v>328</v>
      </c>
    </row>
    <row r="756" spans="1:12" x14ac:dyDescent="0.25">
      <c r="A756" s="1">
        <v>755</v>
      </c>
      <c r="B756" s="3">
        <v>2</v>
      </c>
      <c r="C756" s="1">
        <v>165</v>
      </c>
      <c r="D756" s="1">
        <v>12</v>
      </c>
      <c r="E756" s="1">
        <v>12</v>
      </c>
      <c r="F756" s="1">
        <v>0</v>
      </c>
      <c r="G756">
        <f>VLOOKUP(C756,reference!$A$1:$E$310,5,FALSE)</f>
        <v>5309074</v>
      </c>
      <c r="H756" t="str">
        <f>VLOOKUP(C756,reference!$A$1:$E$310,4,FALSE)</f>
        <v>ADONARA</v>
      </c>
      <c r="I756" t="str">
        <f>VLOOKUP($D756,reference!$G$1:$H$25,2,FALSE)</f>
        <v>Pertanian lahan kering</v>
      </c>
      <c r="J756" t="str">
        <f>VLOOKUP($E756,reference!$G$1:$H$25,2,FALSE)</f>
        <v>Pertanian lahan kering</v>
      </c>
      <c r="K756" t="str">
        <f t="shared" si="11"/>
        <v>Non Irigasi</v>
      </c>
      <c r="L756" t="s">
        <v>327</v>
      </c>
    </row>
    <row r="757" spans="1:12" x14ac:dyDescent="0.25">
      <c r="A757" s="1">
        <v>756</v>
      </c>
      <c r="B757" s="3">
        <v>564</v>
      </c>
      <c r="C757" s="1">
        <v>141</v>
      </c>
      <c r="D757" s="1">
        <v>2</v>
      </c>
      <c r="E757" s="1">
        <v>13</v>
      </c>
      <c r="F757" s="1">
        <v>0</v>
      </c>
      <c r="G757">
        <f>VLOOKUP(C757,reference!$A$1:$E$310,5,FALSE)</f>
        <v>5308030</v>
      </c>
      <c r="H757" t="str">
        <f>VLOOKUP(C757,reference!$A$1:$E$310,4,FALSE)</f>
        <v>ILE APE</v>
      </c>
      <c r="I757" t="str">
        <f>VLOOKUP($D757,reference!$G$1:$H$25,2,FALSE)</f>
        <v>Hutan lahan kering sekunder / bekas tebangan</v>
      </c>
      <c r="J757" t="str">
        <f>VLOOKUP($E757,reference!$G$1:$H$25,2,FALSE)</f>
        <v>Pertanian lahan kering  campur semak / kebun campur</v>
      </c>
      <c r="K757" t="str">
        <f t="shared" si="11"/>
        <v>Non Irigasi</v>
      </c>
      <c r="L757" t="s">
        <v>328</v>
      </c>
    </row>
    <row r="758" spans="1:12" x14ac:dyDescent="0.25">
      <c r="A758" s="1">
        <v>757</v>
      </c>
      <c r="B758" s="3">
        <v>77</v>
      </c>
      <c r="C758" s="1">
        <v>128</v>
      </c>
      <c r="D758" s="1">
        <v>13</v>
      </c>
      <c r="E758" s="1">
        <v>9</v>
      </c>
      <c r="F758" s="1">
        <v>0</v>
      </c>
      <c r="G758">
        <f>VLOOKUP(C758,reference!$A$1:$E$310,5,FALSE)</f>
        <v>5307030</v>
      </c>
      <c r="H758" t="str">
        <f>VLOOKUP(C758,reference!$A$1:$E$310,4,FALSE)</f>
        <v>ALOR SELATAN</v>
      </c>
      <c r="I758" t="str">
        <f>VLOOKUP($D758,reference!$G$1:$H$25,2,FALSE)</f>
        <v>Pertanian lahan kering  campur semak / kebun campur</v>
      </c>
      <c r="J758" t="str">
        <f>VLOOKUP($E758,reference!$G$1:$H$25,2,FALSE)</f>
        <v>Semak belukar</v>
      </c>
      <c r="K758" t="str">
        <f t="shared" si="11"/>
        <v>Non Irigasi</v>
      </c>
      <c r="L758" t="s">
        <v>327</v>
      </c>
    </row>
    <row r="759" spans="1:12" x14ac:dyDescent="0.25">
      <c r="A759" s="1">
        <v>758</v>
      </c>
      <c r="B759" s="3">
        <v>8</v>
      </c>
      <c r="C759" s="1">
        <v>230</v>
      </c>
      <c r="D759" s="1">
        <v>0</v>
      </c>
      <c r="E759" s="1">
        <v>16</v>
      </c>
      <c r="F759" s="1">
        <v>0</v>
      </c>
      <c r="G759">
        <f>VLOOKUP(C759,reference!$A$1:$E$310,5,FALSE)</f>
        <v>5313140</v>
      </c>
      <c r="H759" t="str">
        <f>VLOOKUP(C759,reference!$A$1:$E$310,4,FALSE)</f>
        <v>REOK</v>
      </c>
      <c r="I759" t="str">
        <f>VLOOKUP($D759,reference!$G$1:$H$25,2,FALSE)</f>
        <v>No data</v>
      </c>
      <c r="J759" t="str">
        <f>VLOOKUP($E759,reference!$G$1:$H$25,2,FALSE)</f>
        <v>Pemukiman</v>
      </c>
      <c r="K759" t="str">
        <f t="shared" si="11"/>
        <v>Non Irigasi</v>
      </c>
      <c r="L759" t="s">
        <v>327</v>
      </c>
    </row>
    <row r="760" spans="1:12" x14ac:dyDescent="0.25">
      <c r="A760" s="1">
        <v>759</v>
      </c>
      <c r="B760" s="3">
        <v>326</v>
      </c>
      <c r="C760" s="1">
        <v>230</v>
      </c>
      <c r="D760" s="1">
        <v>9</v>
      </c>
      <c r="E760" s="1">
        <v>16</v>
      </c>
      <c r="F760" s="1">
        <v>0</v>
      </c>
      <c r="G760">
        <f>VLOOKUP(C760,reference!$A$1:$E$310,5,FALSE)</f>
        <v>5313140</v>
      </c>
      <c r="H760" t="str">
        <f>VLOOKUP(C760,reference!$A$1:$E$310,4,FALSE)</f>
        <v>REOK</v>
      </c>
      <c r="I760" t="str">
        <f>VLOOKUP($D760,reference!$G$1:$H$25,2,FALSE)</f>
        <v>Semak belukar</v>
      </c>
      <c r="J760" t="str">
        <f>VLOOKUP($E760,reference!$G$1:$H$25,2,FALSE)</f>
        <v>Pemukiman</v>
      </c>
      <c r="K760" t="str">
        <f t="shared" si="11"/>
        <v>Non Irigasi</v>
      </c>
      <c r="L760" t="s">
        <v>327</v>
      </c>
    </row>
    <row r="761" spans="1:12" x14ac:dyDescent="0.25">
      <c r="A761" s="1">
        <v>760</v>
      </c>
      <c r="B761" s="3">
        <v>7</v>
      </c>
      <c r="C761" s="1">
        <v>285</v>
      </c>
      <c r="D761" s="1">
        <v>0</v>
      </c>
      <c r="E761" s="1">
        <v>6</v>
      </c>
      <c r="F761" s="1">
        <v>0</v>
      </c>
      <c r="G761">
        <f>VLOOKUP(C761,reference!$A$1:$E$310,5,FALSE)</f>
        <v>5319060</v>
      </c>
      <c r="H761" t="str">
        <f>VLOOKUP(C761,reference!$A$1:$E$310,4,FALSE)</f>
        <v>LAMBA LEDA</v>
      </c>
      <c r="I761" t="str">
        <f>VLOOKUP($D761,reference!$G$1:$H$25,2,FALSE)</f>
        <v>No data</v>
      </c>
      <c r="J761" t="str">
        <f>VLOOKUP($E761,reference!$G$1:$H$25,2,FALSE)</f>
        <v>Hutan mangrove sekunder</v>
      </c>
      <c r="K761" t="str">
        <f t="shared" si="11"/>
        <v>Non Irigasi</v>
      </c>
      <c r="L761" t="s">
        <v>327</v>
      </c>
    </row>
    <row r="762" spans="1:12" x14ac:dyDescent="0.25">
      <c r="A762" s="1">
        <v>761</v>
      </c>
      <c r="B762" s="3">
        <v>12</v>
      </c>
      <c r="C762" s="1">
        <v>285</v>
      </c>
      <c r="D762" s="1">
        <v>6</v>
      </c>
      <c r="E762" s="1">
        <v>13</v>
      </c>
      <c r="F762" s="1">
        <v>0</v>
      </c>
      <c r="G762">
        <f>VLOOKUP(C762,reference!$A$1:$E$310,5,FALSE)</f>
        <v>5319060</v>
      </c>
      <c r="H762" t="str">
        <f>VLOOKUP(C762,reference!$A$1:$E$310,4,FALSE)</f>
        <v>LAMBA LEDA</v>
      </c>
      <c r="I762" t="str">
        <f>VLOOKUP($D762,reference!$G$1:$H$25,2,FALSE)</f>
        <v>Hutan mangrove sekunder</v>
      </c>
      <c r="J762" t="str">
        <f>VLOOKUP($E762,reference!$G$1:$H$25,2,FALSE)</f>
        <v>Pertanian lahan kering  campur semak / kebun campur</v>
      </c>
      <c r="K762" t="str">
        <f t="shared" si="11"/>
        <v>Non Irigasi</v>
      </c>
      <c r="L762" t="s">
        <v>328</v>
      </c>
    </row>
    <row r="763" spans="1:12" x14ac:dyDescent="0.25">
      <c r="A763" s="1">
        <v>762</v>
      </c>
      <c r="B763" s="3">
        <v>10</v>
      </c>
      <c r="C763" s="1">
        <v>153</v>
      </c>
      <c r="D763" s="1">
        <v>12</v>
      </c>
      <c r="E763" s="1">
        <v>16</v>
      </c>
      <c r="F763" s="1">
        <v>0</v>
      </c>
      <c r="G763">
        <f>VLOOKUP(C763,reference!$A$1:$E$310,5,FALSE)</f>
        <v>5309031</v>
      </c>
      <c r="H763" t="str">
        <f>VLOOKUP(C763,reference!$A$1:$E$310,4,FALSE)</f>
        <v>ILE MANDIRI</v>
      </c>
      <c r="I763" t="str">
        <f>VLOOKUP($D763,reference!$G$1:$H$25,2,FALSE)</f>
        <v>Pertanian lahan kering</v>
      </c>
      <c r="J763" t="str">
        <f>VLOOKUP($E763,reference!$G$1:$H$25,2,FALSE)</f>
        <v>Pemukiman</v>
      </c>
      <c r="K763" t="str">
        <f t="shared" si="11"/>
        <v>Non Irigasi</v>
      </c>
      <c r="L763" t="s">
        <v>327</v>
      </c>
    </row>
    <row r="764" spans="1:12" x14ac:dyDescent="0.25">
      <c r="A764" s="1">
        <v>763</v>
      </c>
      <c r="B764" s="3">
        <v>99</v>
      </c>
      <c r="C764" s="1">
        <v>152</v>
      </c>
      <c r="D764" s="1">
        <v>2</v>
      </c>
      <c r="E764" s="1">
        <v>1</v>
      </c>
      <c r="F764" s="1">
        <v>0</v>
      </c>
      <c r="G764">
        <f>VLOOKUP(C764,reference!$A$1:$E$310,5,FALSE)</f>
        <v>5309030</v>
      </c>
      <c r="H764" t="str">
        <f>VLOOKUP(C764,reference!$A$1:$E$310,4,FALSE)</f>
        <v>LARANTUKA</v>
      </c>
      <c r="I764" t="str">
        <f>VLOOKUP($D764,reference!$G$1:$H$25,2,FALSE)</f>
        <v>Hutan lahan kering sekunder / bekas tebangan</v>
      </c>
      <c r="J764" t="str">
        <f>VLOOKUP($E764,reference!$G$1:$H$25,2,FALSE)</f>
        <v>Hutan lahan kering primer</v>
      </c>
      <c r="K764" t="str">
        <f t="shared" si="11"/>
        <v>Non Irigasi</v>
      </c>
      <c r="L764" t="s">
        <v>327</v>
      </c>
    </row>
    <row r="765" spans="1:12" x14ac:dyDescent="0.25">
      <c r="A765" s="1">
        <v>764</v>
      </c>
      <c r="B765" s="3">
        <v>74</v>
      </c>
      <c r="C765" s="1">
        <v>152</v>
      </c>
      <c r="D765" s="1">
        <v>2</v>
      </c>
      <c r="E765" s="1">
        <v>12</v>
      </c>
      <c r="F765" s="1">
        <v>0</v>
      </c>
      <c r="G765">
        <f>VLOOKUP(C765,reference!$A$1:$E$310,5,FALSE)</f>
        <v>5309030</v>
      </c>
      <c r="H765" t="str">
        <f>VLOOKUP(C765,reference!$A$1:$E$310,4,FALSE)</f>
        <v>LARANTUKA</v>
      </c>
      <c r="I765" t="str">
        <f>VLOOKUP($D765,reference!$G$1:$H$25,2,FALSE)</f>
        <v>Hutan lahan kering sekunder / bekas tebangan</v>
      </c>
      <c r="J765" t="str">
        <f>VLOOKUP($E765,reference!$G$1:$H$25,2,FALSE)</f>
        <v>Pertanian lahan kering</v>
      </c>
      <c r="K765" t="str">
        <f t="shared" si="11"/>
        <v>Non Irigasi</v>
      </c>
      <c r="L765" t="s">
        <v>328</v>
      </c>
    </row>
    <row r="766" spans="1:12" x14ac:dyDescent="0.25">
      <c r="A766" s="1">
        <v>765</v>
      </c>
      <c r="B766" s="3">
        <v>919</v>
      </c>
      <c r="C766" s="1">
        <v>152</v>
      </c>
      <c r="D766" s="1">
        <v>12</v>
      </c>
      <c r="E766" s="1">
        <v>12</v>
      </c>
      <c r="F766" s="1">
        <v>0</v>
      </c>
      <c r="G766">
        <f>VLOOKUP(C766,reference!$A$1:$E$310,5,FALSE)</f>
        <v>5309030</v>
      </c>
      <c r="H766" t="str">
        <f>VLOOKUP(C766,reference!$A$1:$E$310,4,FALSE)</f>
        <v>LARANTUKA</v>
      </c>
      <c r="I766" t="str">
        <f>VLOOKUP($D766,reference!$G$1:$H$25,2,FALSE)</f>
        <v>Pertanian lahan kering</v>
      </c>
      <c r="J766" t="str">
        <f>VLOOKUP($E766,reference!$G$1:$H$25,2,FALSE)</f>
        <v>Pertanian lahan kering</v>
      </c>
      <c r="K766" t="str">
        <f t="shared" si="11"/>
        <v>Non Irigasi</v>
      </c>
      <c r="L766" t="s">
        <v>327</v>
      </c>
    </row>
    <row r="767" spans="1:12" x14ac:dyDescent="0.25">
      <c r="A767" s="1">
        <v>766</v>
      </c>
      <c r="B767" s="3">
        <v>14</v>
      </c>
      <c r="C767" s="1">
        <v>163</v>
      </c>
      <c r="D767" s="1">
        <v>13</v>
      </c>
      <c r="E767" s="1">
        <v>2</v>
      </c>
      <c r="F767" s="1">
        <v>0</v>
      </c>
      <c r="G767">
        <f>VLOOKUP(C767,reference!$A$1:$E$310,5,FALSE)</f>
        <v>5309072</v>
      </c>
      <c r="H767" t="str">
        <f>VLOOKUP(C767,reference!$A$1:$E$310,4,FALSE)</f>
        <v>WITIHAMA</v>
      </c>
      <c r="I767" t="str">
        <f>VLOOKUP($D767,reference!$G$1:$H$25,2,FALSE)</f>
        <v>Pertanian lahan kering  campur semak / kebun campur</v>
      </c>
      <c r="J767" t="str">
        <f>VLOOKUP($E767,reference!$G$1:$H$25,2,FALSE)</f>
        <v>Hutan lahan kering sekunder / bekas tebangan</v>
      </c>
      <c r="K767" t="str">
        <f t="shared" si="11"/>
        <v>Non Irigasi</v>
      </c>
      <c r="L767" t="s">
        <v>327</v>
      </c>
    </row>
    <row r="768" spans="1:12" x14ac:dyDescent="0.25">
      <c r="A768" s="1">
        <v>767</v>
      </c>
      <c r="B768" s="3">
        <v>3</v>
      </c>
      <c r="C768" s="1">
        <v>121</v>
      </c>
      <c r="D768" s="1">
        <v>16</v>
      </c>
      <c r="E768" s="1">
        <v>13</v>
      </c>
      <c r="F768" s="1">
        <v>0</v>
      </c>
      <c r="G768">
        <f>VLOOKUP(C768,reference!$A$1:$E$310,5,FALSE)</f>
        <v>5307010</v>
      </c>
      <c r="H768" t="str">
        <f>VLOOKUP(C768,reference!$A$1:$E$310,4,FALSE)</f>
        <v>PANTAR</v>
      </c>
      <c r="I768" t="str">
        <f>VLOOKUP($D768,reference!$G$1:$H$25,2,FALSE)</f>
        <v>Pemukiman</v>
      </c>
      <c r="J768" t="str">
        <f>VLOOKUP($E768,reference!$G$1:$H$25,2,FALSE)</f>
        <v>Pertanian lahan kering  campur semak / kebun campur</v>
      </c>
      <c r="K768" t="str">
        <f t="shared" si="11"/>
        <v>Non Irigasi</v>
      </c>
      <c r="L768" t="s">
        <v>327</v>
      </c>
    </row>
    <row r="769" spans="1:12" x14ac:dyDescent="0.25">
      <c r="A769" s="1">
        <v>768</v>
      </c>
      <c r="B769" s="3">
        <v>687</v>
      </c>
      <c r="C769" s="1">
        <v>136</v>
      </c>
      <c r="D769" s="1">
        <v>9</v>
      </c>
      <c r="E769" s="1">
        <v>2</v>
      </c>
      <c r="F769" s="1">
        <v>0</v>
      </c>
      <c r="G769">
        <f>VLOOKUP(C769,reference!$A$1:$E$310,5,FALSE)</f>
        <v>5307062</v>
      </c>
      <c r="H769" t="str">
        <f>VLOOKUP(C769,reference!$A$1:$E$310,4,FALSE)</f>
        <v>PULAU PURA</v>
      </c>
      <c r="I769" t="str">
        <f>VLOOKUP($D769,reference!$G$1:$H$25,2,FALSE)</f>
        <v>Semak belukar</v>
      </c>
      <c r="J769" t="str">
        <f>VLOOKUP($E769,reference!$G$1:$H$25,2,FALSE)</f>
        <v>Hutan lahan kering sekunder / bekas tebangan</v>
      </c>
      <c r="K769" t="str">
        <f t="shared" si="11"/>
        <v>Non Irigasi</v>
      </c>
      <c r="L769" t="s">
        <v>327</v>
      </c>
    </row>
    <row r="770" spans="1:12" x14ac:dyDescent="0.25">
      <c r="A770" s="1">
        <v>769</v>
      </c>
      <c r="B770" s="3">
        <v>8</v>
      </c>
      <c r="C770" s="1">
        <v>285</v>
      </c>
      <c r="D770" s="1">
        <v>6</v>
      </c>
      <c r="E770" s="1">
        <v>6</v>
      </c>
      <c r="F770" s="1">
        <v>0</v>
      </c>
      <c r="G770">
        <f>VLOOKUP(C770,reference!$A$1:$E$310,5,FALSE)</f>
        <v>5319060</v>
      </c>
      <c r="H770" t="str">
        <f>VLOOKUP(C770,reference!$A$1:$E$310,4,FALSE)</f>
        <v>LAMBA LEDA</v>
      </c>
      <c r="I770" t="str">
        <f>VLOOKUP($D770,reference!$G$1:$H$25,2,FALSE)</f>
        <v>Hutan mangrove sekunder</v>
      </c>
      <c r="J770" t="str">
        <f>VLOOKUP($E770,reference!$G$1:$H$25,2,FALSE)</f>
        <v>Hutan mangrove sekunder</v>
      </c>
      <c r="K770" t="str">
        <f t="shared" si="11"/>
        <v>Non Irigasi</v>
      </c>
      <c r="L770" t="s">
        <v>327</v>
      </c>
    </row>
    <row r="771" spans="1:12" x14ac:dyDescent="0.25">
      <c r="A771" s="1">
        <v>770</v>
      </c>
      <c r="B771" s="3">
        <v>1</v>
      </c>
      <c r="C771" s="1">
        <v>153</v>
      </c>
      <c r="D771" s="1">
        <v>18</v>
      </c>
      <c r="E771" s="1">
        <v>1</v>
      </c>
      <c r="F771" s="1">
        <v>0</v>
      </c>
      <c r="G771">
        <f>VLOOKUP(C771,reference!$A$1:$E$310,5,FALSE)</f>
        <v>5309031</v>
      </c>
      <c r="H771" t="str">
        <f>VLOOKUP(C771,reference!$A$1:$E$310,4,FALSE)</f>
        <v>ILE MANDIRI</v>
      </c>
      <c r="I771" t="str">
        <f>VLOOKUP($D771,reference!$G$1:$H$25,2,FALSE)</f>
        <v>Lahan terbuka</v>
      </c>
      <c r="J771" t="str">
        <f>VLOOKUP($E771,reference!$G$1:$H$25,2,FALSE)</f>
        <v>Hutan lahan kering primer</v>
      </c>
      <c r="K771" t="str">
        <f t="shared" ref="K771:K834" si="12">IF(F771=0,"Non Irigasi","Buffer Irigasi")</f>
        <v>Non Irigasi</v>
      </c>
      <c r="L771" t="s">
        <v>327</v>
      </c>
    </row>
    <row r="772" spans="1:12" x14ac:dyDescent="0.25">
      <c r="A772" s="1">
        <v>771</v>
      </c>
      <c r="B772" s="3">
        <v>23</v>
      </c>
      <c r="C772" s="1">
        <v>152</v>
      </c>
      <c r="D772" s="1">
        <v>9</v>
      </c>
      <c r="E772" s="1">
        <v>1</v>
      </c>
      <c r="F772" s="1">
        <v>0</v>
      </c>
      <c r="G772">
        <f>VLOOKUP(C772,reference!$A$1:$E$310,5,FALSE)</f>
        <v>5309030</v>
      </c>
      <c r="H772" t="str">
        <f>VLOOKUP(C772,reference!$A$1:$E$310,4,FALSE)</f>
        <v>LARANTUKA</v>
      </c>
      <c r="I772" t="str">
        <f>VLOOKUP($D772,reference!$G$1:$H$25,2,FALSE)</f>
        <v>Semak belukar</v>
      </c>
      <c r="J772" t="str">
        <f>VLOOKUP($E772,reference!$G$1:$H$25,2,FALSE)</f>
        <v>Hutan lahan kering primer</v>
      </c>
      <c r="K772" t="str">
        <f t="shared" si="12"/>
        <v>Non Irigasi</v>
      </c>
      <c r="L772" t="s">
        <v>327</v>
      </c>
    </row>
    <row r="773" spans="1:12" x14ac:dyDescent="0.25">
      <c r="A773" s="1">
        <v>772</v>
      </c>
      <c r="B773" s="3">
        <v>3</v>
      </c>
      <c r="C773" s="1">
        <v>165</v>
      </c>
      <c r="D773" s="1">
        <v>2</v>
      </c>
      <c r="E773" s="1">
        <v>12</v>
      </c>
      <c r="F773" s="1">
        <v>0</v>
      </c>
      <c r="G773">
        <f>VLOOKUP(C773,reference!$A$1:$E$310,5,FALSE)</f>
        <v>5309074</v>
      </c>
      <c r="H773" t="str">
        <f>VLOOKUP(C773,reference!$A$1:$E$310,4,FALSE)</f>
        <v>ADONARA</v>
      </c>
      <c r="I773" t="str">
        <f>VLOOKUP($D773,reference!$G$1:$H$25,2,FALSE)</f>
        <v>Hutan lahan kering sekunder / bekas tebangan</v>
      </c>
      <c r="J773" t="str">
        <f>VLOOKUP($E773,reference!$G$1:$H$25,2,FALSE)</f>
        <v>Pertanian lahan kering</v>
      </c>
      <c r="K773" t="str">
        <f t="shared" si="12"/>
        <v>Non Irigasi</v>
      </c>
      <c r="L773" t="s">
        <v>328</v>
      </c>
    </row>
    <row r="774" spans="1:12" x14ac:dyDescent="0.25">
      <c r="A774" s="1">
        <v>773</v>
      </c>
      <c r="B774" s="3">
        <v>171</v>
      </c>
      <c r="C774" s="1">
        <v>164</v>
      </c>
      <c r="D774" s="1">
        <v>13</v>
      </c>
      <c r="E774" s="1">
        <v>13</v>
      </c>
      <c r="F774" s="1">
        <v>0</v>
      </c>
      <c r="G774">
        <f>VLOOKUP(C774,reference!$A$1:$E$310,5,FALSE)</f>
        <v>5309073</v>
      </c>
      <c r="H774" t="str">
        <f>VLOOKUP(C774,reference!$A$1:$E$310,4,FALSE)</f>
        <v>KELUBAGOLIT</v>
      </c>
      <c r="I774" t="str">
        <f>VLOOKUP($D774,reference!$G$1:$H$25,2,FALSE)</f>
        <v>Pertanian lahan kering  campur semak / kebun campur</v>
      </c>
      <c r="J774" t="str">
        <f>VLOOKUP($E774,reference!$G$1:$H$25,2,FALSE)</f>
        <v>Pertanian lahan kering  campur semak / kebun campur</v>
      </c>
      <c r="K774" t="str">
        <f t="shared" si="12"/>
        <v>Non Irigasi</v>
      </c>
      <c r="L774" t="s">
        <v>327</v>
      </c>
    </row>
    <row r="775" spans="1:12" x14ac:dyDescent="0.25">
      <c r="A775" s="1">
        <v>774</v>
      </c>
      <c r="B775" s="3">
        <v>48</v>
      </c>
      <c r="C775" s="1">
        <v>163</v>
      </c>
      <c r="D775" s="1">
        <v>2</v>
      </c>
      <c r="E775" s="1">
        <v>16</v>
      </c>
      <c r="F775" s="1">
        <v>0</v>
      </c>
      <c r="G775">
        <f>VLOOKUP(C775,reference!$A$1:$E$310,5,FALSE)</f>
        <v>5309072</v>
      </c>
      <c r="H775" t="str">
        <f>VLOOKUP(C775,reference!$A$1:$E$310,4,FALSE)</f>
        <v>WITIHAMA</v>
      </c>
      <c r="I775" t="str">
        <f>VLOOKUP($D775,reference!$G$1:$H$25,2,FALSE)</f>
        <v>Hutan lahan kering sekunder / bekas tebangan</v>
      </c>
      <c r="J775" t="str">
        <f>VLOOKUP($E775,reference!$G$1:$H$25,2,FALSE)</f>
        <v>Pemukiman</v>
      </c>
      <c r="K775" t="str">
        <f t="shared" si="12"/>
        <v>Non Irigasi</v>
      </c>
      <c r="L775" t="s">
        <v>328</v>
      </c>
    </row>
    <row r="776" spans="1:12" x14ac:dyDescent="0.25">
      <c r="A776" s="1">
        <v>775</v>
      </c>
      <c r="B776" s="3">
        <v>110</v>
      </c>
      <c r="C776" s="1">
        <v>163</v>
      </c>
      <c r="D776" s="1">
        <v>16</v>
      </c>
      <c r="E776" s="1">
        <v>16</v>
      </c>
      <c r="F776" s="1">
        <v>0</v>
      </c>
      <c r="G776">
        <f>VLOOKUP(C776,reference!$A$1:$E$310,5,FALSE)</f>
        <v>5309072</v>
      </c>
      <c r="H776" t="str">
        <f>VLOOKUP(C776,reference!$A$1:$E$310,4,FALSE)</f>
        <v>WITIHAMA</v>
      </c>
      <c r="I776" t="str">
        <f>VLOOKUP($D776,reference!$G$1:$H$25,2,FALSE)</f>
        <v>Pemukiman</v>
      </c>
      <c r="J776" t="str">
        <f>VLOOKUP($E776,reference!$G$1:$H$25,2,FALSE)</f>
        <v>Pemukiman</v>
      </c>
      <c r="K776" t="str">
        <f t="shared" si="12"/>
        <v>Non Irigasi</v>
      </c>
      <c r="L776" t="s">
        <v>327</v>
      </c>
    </row>
    <row r="777" spans="1:12" x14ac:dyDescent="0.25">
      <c r="A777" s="1">
        <v>776</v>
      </c>
      <c r="B777" s="3">
        <v>1953</v>
      </c>
      <c r="C777" s="1">
        <v>163</v>
      </c>
      <c r="D777" s="1">
        <v>12</v>
      </c>
      <c r="E777" s="1">
        <v>12</v>
      </c>
      <c r="F777" s="1">
        <v>0</v>
      </c>
      <c r="G777">
        <f>VLOOKUP(C777,reference!$A$1:$E$310,5,FALSE)</f>
        <v>5309072</v>
      </c>
      <c r="H777" t="str">
        <f>VLOOKUP(C777,reference!$A$1:$E$310,4,FALSE)</f>
        <v>WITIHAMA</v>
      </c>
      <c r="I777" t="str">
        <f>VLOOKUP($D777,reference!$G$1:$H$25,2,FALSE)</f>
        <v>Pertanian lahan kering</v>
      </c>
      <c r="J777" t="str">
        <f>VLOOKUP($E777,reference!$G$1:$H$25,2,FALSE)</f>
        <v>Pertanian lahan kering</v>
      </c>
      <c r="K777" t="str">
        <f t="shared" si="12"/>
        <v>Non Irigasi</v>
      </c>
      <c r="L777" t="s">
        <v>327</v>
      </c>
    </row>
    <row r="778" spans="1:12" x14ac:dyDescent="0.25">
      <c r="A778" s="1">
        <v>777</v>
      </c>
      <c r="B778" s="3">
        <v>2</v>
      </c>
      <c r="C778" s="1">
        <v>146</v>
      </c>
      <c r="D778" s="1">
        <v>13</v>
      </c>
      <c r="E778" s="1">
        <v>0</v>
      </c>
      <c r="F778" s="1">
        <v>0</v>
      </c>
      <c r="G778">
        <f>VLOOKUP(C778,reference!$A$1:$E$310,5,FALSE)</f>
        <v>5308070</v>
      </c>
      <c r="H778" t="str">
        <f>VLOOKUP(C778,reference!$A$1:$E$310,4,FALSE)</f>
        <v>BUYASARI</v>
      </c>
      <c r="I778" t="str">
        <f>VLOOKUP($D778,reference!$G$1:$H$25,2,FALSE)</f>
        <v>Pertanian lahan kering  campur semak / kebun campur</v>
      </c>
      <c r="J778" t="str">
        <f>VLOOKUP($E778,reference!$G$1:$H$25,2,FALSE)</f>
        <v>No data</v>
      </c>
      <c r="K778" t="str">
        <f t="shared" si="12"/>
        <v>Non Irigasi</v>
      </c>
      <c r="L778" t="s">
        <v>327</v>
      </c>
    </row>
    <row r="779" spans="1:12" x14ac:dyDescent="0.25">
      <c r="A779" s="1">
        <v>778</v>
      </c>
      <c r="B779" s="3">
        <v>131</v>
      </c>
      <c r="C779" s="1">
        <v>128</v>
      </c>
      <c r="D779" s="1">
        <v>2</v>
      </c>
      <c r="E779" s="1">
        <v>13</v>
      </c>
      <c r="F779" s="1">
        <v>0</v>
      </c>
      <c r="G779">
        <f>VLOOKUP(C779,reference!$A$1:$E$310,5,FALSE)</f>
        <v>5307030</v>
      </c>
      <c r="H779" t="str">
        <f>VLOOKUP(C779,reference!$A$1:$E$310,4,FALSE)</f>
        <v>ALOR SELATAN</v>
      </c>
      <c r="I779" t="str">
        <f>VLOOKUP($D779,reference!$G$1:$H$25,2,FALSE)</f>
        <v>Hutan lahan kering sekunder / bekas tebangan</v>
      </c>
      <c r="J779" t="str">
        <f>VLOOKUP($E779,reference!$G$1:$H$25,2,FALSE)</f>
        <v>Pertanian lahan kering  campur semak / kebun campur</v>
      </c>
      <c r="K779" t="str">
        <f t="shared" si="12"/>
        <v>Non Irigasi</v>
      </c>
      <c r="L779" t="s">
        <v>328</v>
      </c>
    </row>
    <row r="780" spans="1:12" x14ac:dyDescent="0.25">
      <c r="A780" s="1">
        <v>779</v>
      </c>
      <c r="B780" s="3">
        <v>5</v>
      </c>
      <c r="C780" s="1">
        <v>153</v>
      </c>
      <c r="D780" s="1">
        <v>12</v>
      </c>
      <c r="E780" s="1">
        <v>9</v>
      </c>
      <c r="F780" s="1">
        <v>0</v>
      </c>
      <c r="G780">
        <f>VLOOKUP(C780,reference!$A$1:$E$310,5,FALSE)</f>
        <v>5309031</v>
      </c>
      <c r="H780" t="str">
        <f>VLOOKUP(C780,reference!$A$1:$E$310,4,FALSE)</f>
        <v>ILE MANDIRI</v>
      </c>
      <c r="I780" t="str">
        <f>VLOOKUP($D780,reference!$G$1:$H$25,2,FALSE)</f>
        <v>Pertanian lahan kering</v>
      </c>
      <c r="J780" t="str">
        <f>VLOOKUP($E780,reference!$G$1:$H$25,2,FALSE)</f>
        <v>Semak belukar</v>
      </c>
      <c r="K780" t="str">
        <f t="shared" si="12"/>
        <v>Non Irigasi</v>
      </c>
      <c r="L780" t="s">
        <v>327</v>
      </c>
    </row>
    <row r="781" spans="1:12" x14ac:dyDescent="0.25">
      <c r="A781" s="1">
        <v>780</v>
      </c>
      <c r="B781" s="3">
        <v>42</v>
      </c>
      <c r="C781" s="1">
        <v>158</v>
      </c>
      <c r="D781" s="1">
        <v>12</v>
      </c>
      <c r="E781" s="1">
        <v>2</v>
      </c>
      <c r="F781" s="1">
        <v>0</v>
      </c>
      <c r="G781">
        <f>VLOOKUP(C781,reference!$A$1:$E$310,5,FALSE)</f>
        <v>5309060</v>
      </c>
      <c r="H781" t="str">
        <f>VLOOKUP(C781,reference!$A$1:$E$310,4,FALSE)</f>
        <v>ADONARA BARAT</v>
      </c>
      <c r="I781" t="str">
        <f>VLOOKUP($D781,reference!$G$1:$H$25,2,FALSE)</f>
        <v>Pertanian lahan kering</v>
      </c>
      <c r="J781" t="str">
        <f>VLOOKUP($E781,reference!$G$1:$H$25,2,FALSE)</f>
        <v>Hutan lahan kering sekunder / bekas tebangan</v>
      </c>
      <c r="K781" t="str">
        <f t="shared" si="12"/>
        <v>Non Irigasi</v>
      </c>
      <c r="L781" t="s">
        <v>327</v>
      </c>
    </row>
    <row r="782" spans="1:12" x14ac:dyDescent="0.25">
      <c r="A782" s="1">
        <v>781</v>
      </c>
      <c r="B782" s="3">
        <v>5</v>
      </c>
      <c r="C782" s="1">
        <v>163</v>
      </c>
      <c r="D782" s="1">
        <v>16</v>
      </c>
      <c r="E782" s="1">
        <v>12</v>
      </c>
      <c r="F782" s="1">
        <v>0</v>
      </c>
      <c r="G782">
        <f>VLOOKUP(C782,reference!$A$1:$E$310,5,FALSE)</f>
        <v>5309072</v>
      </c>
      <c r="H782" t="str">
        <f>VLOOKUP(C782,reference!$A$1:$E$310,4,FALSE)</f>
        <v>WITIHAMA</v>
      </c>
      <c r="I782" t="str">
        <f>VLOOKUP($D782,reference!$G$1:$H$25,2,FALSE)</f>
        <v>Pemukiman</v>
      </c>
      <c r="J782" t="str">
        <f>VLOOKUP($E782,reference!$G$1:$H$25,2,FALSE)</f>
        <v>Pertanian lahan kering</v>
      </c>
      <c r="K782" t="str">
        <f t="shared" si="12"/>
        <v>Non Irigasi</v>
      </c>
      <c r="L782" t="s">
        <v>327</v>
      </c>
    </row>
    <row r="783" spans="1:12" x14ac:dyDescent="0.25">
      <c r="A783" s="1">
        <v>782</v>
      </c>
      <c r="B783" s="3">
        <v>7</v>
      </c>
      <c r="C783" s="1">
        <v>143</v>
      </c>
      <c r="D783" s="1">
        <v>0</v>
      </c>
      <c r="E783" s="1">
        <v>9</v>
      </c>
      <c r="F783" s="1">
        <v>0</v>
      </c>
      <c r="G783">
        <f>VLOOKUP(C783,reference!$A$1:$E$310,5,FALSE)</f>
        <v>5308040</v>
      </c>
      <c r="H783" t="str">
        <f>VLOOKUP(C783,reference!$A$1:$E$310,4,FALSE)</f>
        <v>LEBATUKAN</v>
      </c>
      <c r="I783" t="str">
        <f>VLOOKUP($D783,reference!$G$1:$H$25,2,FALSE)</f>
        <v>No data</v>
      </c>
      <c r="J783" t="str">
        <f>VLOOKUP($E783,reference!$G$1:$H$25,2,FALSE)</f>
        <v>Semak belukar</v>
      </c>
      <c r="K783" t="str">
        <f t="shared" si="12"/>
        <v>Non Irigasi</v>
      </c>
      <c r="L783" t="s">
        <v>327</v>
      </c>
    </row>
    <row r="784" spans="1:12" x14ac:dyDescent="0.25">
      <c r="A784" s="1">
        <v>783</v>
      </c>
      <c r="B784" s="3">
        <v>1</v>
      </c>
      <c r="C784" s="1">
        <v>121</v>
      </c>
      <c r="D784" s="1">
        <v>16</v>
      </c>
      <c r="E784" s="1">
        <v>2</v>
      </c>
      <c r="F784" s="1">
        <v>0</v>
      </c>
      <c r="G784">
        <f>VLOOKUP(C784,reference!$A$1:$E$310,5,FALSE)</f>
        <v>5307010</v>
      </c>
      <c r="H784" t="str">
        <f>VLOOKUP(C784,reference!$A$1:$E$310,4,FALSE)</f>
        <v>PANTAR</v>
      </c>
      <c r="I784" t="str">
        <f>VLOOKUP($D784,reference!$G$1:$H$25,2,FALSE)</f>
        <v>Pemukiman</v>
      </c>
      <c r="J784" t="str">
        <f>VLOOKUP($E784,reference!$G$1:$H$25,2,FALSE)</f>
        <v>Hutan lahan kering sekunder / bekas tebangan</v>
      </c>
      <c r="K784" t="str">
        <f t="shared" si="12"/>
        <v>Non Irigasi</v>
      </c>
      <c r="L784" t="s">
        <v>327</v>
      </c>
    </row>
    <row r="785" spans="1:12" x14ac:dyDescent="0.25">
      <c r="A785" s="1">
        <v>784</v>
      </c>
      <c r="B785" s="3">
        <v>427</v>
      </c>
      <c r="C785" s="1">
        <v>230</v>
      </c>
      <c r="D785" s="1">
        <v>9</v>
      </c>
      <c r="E785" s="1">
        <v>14</v>
      </c>
      <c r="F785" s="1">
        <v>0</v>
      </c>
      <c r="G785">
        <f>VLOOKUP(C785,reference!$A$1:$E$310,5,FALSE)</f>
        <v>5313140</v>
      </c>
      <c r="H785" t="str">
        <f>VLOOKUP(C785,reference!$A$1:$E$310,4,FALSE)</f>
        <v>REOK</v>
      </c>
      <c r="I785" t="str">
        <f>VLOOKUP($D785,reference!$G$1:$H$25,2,FALSE)</f>
        <v>Semak belukar</v>
      </c>
      <c r="J785" t="str">
        <f>VLOOKUP($E785,reference!$G$1:$H$25,2,FALSE)</f>
        <v>Sawah</v>
      </c>
      <c r="K785" t="str">
        <f t="shared" si="12"/>
        <v>Non Irigasi</v>
      </c>
      <c r="L785" t="s">
        <v>327</v>
      </c>
    </row>
    <row r="786" spans="1:12" x14ac:dyDescent="0.25">
      <c r="A786" s="1">
        <v>785</v>
      </c>
      <c r="B786" s="3">
        <v>24</v>
      </c>
      <c r="C786" s="1">
        <v>285</v>
      </c>
      <c r="D786" s="1">
        <v>12</v>
      </c>
      <c r="E786" s="1">
        <v>5</v>
      </c>
      <c r="F786" s="1">
        <v>0</v>
      </c>
      <c r="G786">
        <f>VLOOKUP(C786,reference!$A$1:$E$310,5,FALSE)</f>
        <v>5319060</v>
      </c>
      <c r="H786" t="str">
        <f>VLOOKUP(C786,reference!$A$1:$E$310,4,FALSE)</f>
        <v>LAMBA LEDA</v>
      </c>
      <c r="I786" t="str">
        <f>VLOOKUP($D786,reference!$G$1:$H$25,2,FALSE)</f>
        <v>Pertanian lahan kering</v>
      </c>
      <c r="J786" t="str">
        <f>VLOOKUP($E786,reference!$G$1:$H$25,2,FALSE)</f>
        <v>Hutan mangrove primer</v>
      </c>
      <c r="K786" t="str">
        <f t="shared" si="12"/>
        <v>Non Irigasi</v>
      </c>
      <c r="L786" t="s">
        <v>327</v>
      </c>
    </row>
    <row r="787" spans="1:12" x14ac:dyDescent="0.25">
      <c r="A787" s="1">
        <v>786</v>
      </c>
      <c r="B787" s="3">
        <v>28</v>
      </c>
      <c r="C787" s="1">
        <v>285</v>
      </c>
      <c r="D787" s="1">
        <v>0</v>
      </c>
      <c r="E787" s="1">
        <v>14</v>
      </c>
      <c r="F787" s="1">
        <v>0</v>
      </c>
      <c r="G787">
        <f>VLOOKUP(C787,reference!$A$1:$E$310,5,FALSE)</f>
        <v>5319060</v>
      </c>
      <c r="H787" t="str">
        <f>VLOOKUP(C787,reference!$A$1:$E$310,4,FALSE)</f>
        <v>LAMBA LEDA</v>
      </c>
      <c r="I787" t="str">
        <f>VLOOKUP($D787,reference!$G$1:$H$25,2,FALSE)</f>
        <v>No data</v>
      </c>
      <c r="J787" t="str">
        <f>VLOOKUP($E787,reference!$G$1:$H$25,2,FALSE)</f>
        <v>Sawah</v>
      </c>
      <c r="K787" t="str">
        <f t="shared" si="12"/>
        <v>Non Irigasi</v>
      </c>
      <c r="L787" t="s">
        <v>327</v>
      </c>
    </row>
    <row r="788" spans="1:12" x14ac:dyDescent="0.25">
      <c r="A788" s="1">
        <v>787</v>
      </c>
      <c r="B788" s="3">
        <v>81</v>
      </c>
      <c r="C788" s="1">
        <v>164</v>
      </c>
      <c r="D788" s="1">
        <v>2</v>
      </c>
      <c r="E788" s="1">
        <v>16</v>
      </c>
      <c r="F788" s="1">
        <v>0</v>
      </c>
      <c r="G788">
        <f>VLOOKUP(C788,reference!$A$1:$E$310,5,FALSE)</f>
        <v>5309073</v>
      </c>
      <c r="H788" t="str">
        <f>VLOOKUP(C788,reference!$A$1:$E$310,4,FALSE)</f>
        <v>KELUBAGOLIT</v>
      </c>
      <c r="I788" t="str">
        <f>VLOOKUP($D788,reference!$G$1:$H$25,2,FALSE)</f>
        <v>Hutan lahan kering sekunder / bekas tebangan</v>
      </c>
      <c r="J788" t="str">
        <f>VLOOKUP($E788,reference!$G$1:$H$25,2,FALSE)</f>
        <v>Pemukiman</v>
      </c>
      <c r="K788" t="str">
        <f t="shared" si="12"/>
        <v>Non Irigasi</v>
      </c>
      <c r="L788" t="s">
        <v>328</v>
      </c>
    </row>
    <row r="789" spans="1:12" x14ac:dyDescent="0.25">
      <c r="A789" s="1">
        <v>788</v>
      </c>
      <c r="B789" s="3">
        <v>9255</v>
      </c>
      <c r="C789" s="1">
        <v>143</v>
      </c>
      <c r="D789" s="1">
        <v>2</v>
      </c>
      <c r="E789" s="1">
        <v>2</v>
      </c>
      <c r="F789" s="1">
        <v>0</v>
      </c>
      <c r="G789">
        <f>VLOOKUP(C789,reference!$A$1:$E$310,5,FALSE)</f>
        <v>5308040</v>
      </c>
      <c r="H789" t="str">
        <f>VLOOKUP(C789,reference!$A$1:$E$310,4,FALSE)</f>
        <v>LEBATUKAN</v>
      </c>
      <c r="I789" t="str">
        <f>VLOOKUP($D789,reference!$G$1:$H$25,2,FALSE)</f>
        <v>Hutan lahan kering sekunder / bekas tebangan</v>
      </c>
      <c r="J789" t="str">
        <f>VLOOKUP($E789,reference!$G$1:$H$25,2,FALSE)</f>
        <v>Hutan lahan kering sekunder / bekas tebangan</v>
      </c>
      <c r="K789" t="str">
        <f t="shared" si="12"/>
        <v>Non Irigasi</v>
      </c>
      <c r="L789" t="s">
        <v>327</v>
      </c>
    </row>
    <row r="790" spans="1:12" x14ac:dyDescent="0.25">
      <c r="A790" s="1">
        <v>789</v>
      </c>
      <c r="B790" s="3">
        <v>1501</v>
      </c>
      <c r="C790" s="1">
        <v>131</v>
      </c>
      <c r="D790" s="1">
        <v>9</v>
      </c>
      <c r="E790" s="1">
        <v>11</v>
      </c>
      <c r="F790" s="1">
        <v>0</v>
      </c>
      <c r="G790">
        <f>VLOOKUP(C790,reference!$A$1:$E$310,5,FALSE)</f>
        <v>5307042</v>
      </c>
      <c r="H790" t="str">
        <f>VLOOKUP(C790,reference!$A$1:$E$310,4,FALSE)</f>
        <v>PUREMAN</v>
      </c>
      <c r="I790" t="str">
        <f>VLOOKUP($D790,reference!$G$1:$H$25,2,FALSE)</f>
        <v>Semak belukar</v>
      </c>
      <c r="J790" t="str">
        <f>VLOOKUP($E790,reference!$G$1:$H$25,2,FALSE)</f>
        <v>Savanna / Padang rumput</v>
      </c>
      <c r="K790" t="str">
        <f t="shared" si="12"/>
        <v>Non Irigasi</v>
      </c>
      <c r="L790" t="s">
        <v>327</v>
      </c>
    </row>
    <row r="791" spans="1:12" x14ac:dyDescent="0.25">
      <c r="A791" s="1">
        <v>790</v>
      </c>
      <c r="B791" s="3">
        <v>6557</v>
      </c>
      <c r="C791" s="1">
        <v>131</v>
      </c>
      <c r="D791" s="1">
        <v>2</v>
      </c>
      <c r="E791" s="1">
        <v>11</v>
      </c>
      <c r="F791" s="1">
        <v>0</v>
      </c>
      <c r="G791">
        <f>VLOOKUP(C791,reference!$A$1:$E$310,5,FALSE)</f>
        <v>5307042</v>
      </c>
      <c r="H791" t="str">
        <f>VLOOKUP(C791,reference!$A$1:$E$310,4,FALSE)</f>
        <v>PUREMAN</v>
      </c>
      <c r="I791" t="str">
        <f>VLOOKUP($D791,reference!$G$1:$H$25,2,FALSE)</f>
        <v>Hutan lahan kering sekunder / bekas tebangan</v>
      </c>
      <c r="J791" t="str">
        <f>VLOOKUP($E791,reference!$G$1:$H$25,2,FALSE)</f>
        <v>Savanna / Padang rumput</v>
      </c>
      <c r="K791" t="str">
        <f t="shared" si="12"/>
        <v>Non Irigasi</v>
      </c>
      <c r="L791" t="s">
        <v>328</v>
      </c>
    </row>
    <row r="792" spans="1:12" x14ac:dyDescent="0.25">
      <c r="A792" s="1">
        <v>791</v>
      </c>
      <c r="B792" s="3">
        <v>1</v>
      </c>
      <c r="C792" s="1">
        <v>151</v>
      </c>
      <c r="D792" s="1">
        <v>2</v>
      </c>
      <c r="E792" s="1">
        <v>16</v>
      </c>
      <c r="F792" s="1">
        <v>0</v>
      </c>
      <c r="G792">
        <f>VLOOKUP(C792,reference!$A$1:$E$310,5,FALSE)</f>
        <v>5309021</v>
      </c>
      <c r="H792" t="str">
        <f>VLOOKUP(C792,reference!$A$1:$E$310,4,FALSE)</f>
        <v>LEWO LEMA</v>
      </c>
      <c r="I792" t="str">
        <f>VLOOKUP($D792,reference!$G$1:$H$25,2,FALSE)</f>
        <v>Hutan lahan kering sekunder / bekas tebangan</v>
      </c>
      <c r="J792" t="str">
        <f>VLOOKUP($E792,reference!$G$1:$H$25,2,FALSE)</f>
        <v>Pemukiman</v>
      </c>
      <c r="K792" t="str">
        <f t="shared" si="12"/>
        <v>Non Irigasi</v>
      </c>
      <c r="L792" t="s">
        <v>328</v>
      </c>
    </row>
    <row r="793" spans="1:12" x14ac:dyDescent="0.25">
      <c r="A793" s="1">
        <v>792</v>
      </c>
      <c r="B793" s="3">
        <v>10</v>
      </c>
      <c r="C793" s="1">
        <v>152</v>
      </c>
      <c r="D793" s="1">
        <v>9</v>
      </c>
      <c r="E793" s="1">
        <v>12</v>
      </c>
      <c r="F793" s="1">
        <v>0</v>
      </c>
      <c r="G793">
        <f>VLOOKUP(C793,reference!$A$1:$E$310,5,FALSE)</f>
        <v>5309030</v>
      </c>
      <c r="H793" t="str">
        <f>VLOOKUP(C793,reference!$A$1:$E$310,4,FALSE)</f>
        <v>LARANTUKA</v>
      </c>
      <c r="I793" t="str">
        <f>VLOOKUP($D793,reference!$G$1:$H$25,2,FALSE)</f>
        <v>Semak belukar</v>
      </c>
      <c r="J793" t="str">
        <f>VLOOKUP($E793,reference!$G$1:$H$25,2,FALSE)</f>
        <v>Pertanian lahan kering</v>
      </c>
      <c r="K793" t="str">
        <f t="shared" si="12"/>
        <v>Non Irigasi</v>
      </c>
      <c r="L793" t="s">
        <v>327</v>
      </c>
    </row>
    <row r="794" spans="1:12" x14ac:dyDescent="0.25">
      <c r="A794" s="1">
        <v>793</v>
      </c>
      <c r="B794" s="3">
        <v>13</v>
      </c>
      <c r="C794" s="1">
        <v>164</v>
      </c>
      <c r="D794" s="1">
        <v>16</v>
      </c>
      <c r="E794" s="1">
        <v>2</v>
      </c>
      <c r="F794" s="1">
        <v>0</v>
      </c>
      <c r="G794">
        <f>VLOOKUP(C794,reference!$A$1:$E$310,5,FALSE)</f>
        <v>5309073</v>
      </c>
      <c r="H794" t="str">
        <f>VLOOKUP(C794,reference!$A$1:$E$310,4,FALSE)</f>
        <v>KELUBAGOLIT</v>
      </c>
      <c r="I794" t="str">
        <f>VLOOKUP($D794,reference!$G$1:$H$25,2,FALSE)</f>
        <v>Pemukiman</v>
      </c>
      <c r="J794" t="str">
        <f>VLOOKUP($E794,reference!$G$1:$H$25,2,FALSE)</f>
        <v>Hutan lahan kering sekunder / bekas tebangan</v>
      </c>
      <c r="K794" t="str">
        <f t="shared" si="12"/>
        <v>Non Irigasi</v>
      </c>
      <c r="L794" t="s">
        <v>327</v>
      </c>
    </row>
    <row r="795" spans="1:12" x14ac:dyDescent="0.25">
      <c r="A795" s="1">
        <v>794</v>
      </c>
      <c r="B795" s="3">
        <v>7</v>
      </c>
      <c r="C795" s="1">
        <v>163</v>
      </c>
      <c r="D795" s="1">
        <v>12</v>
      </c>
      <c r="E795" s="1">
        <v>5</v>
      </c>
      <c r="F795" s="1">
        <v>0</v>
      </c>
      <c r="G795">
        <f>VLOOKUP(C795,reference!$A$1:$E$310,5,FALSE)</f>
        <v>5309072</v>
      </c>
      <c r="H795" t="str">
        <f>VLOOKUP(C795,reference!$A$1:$E$310,4,FALSE)</f>
        <v>WITIHAMA</v>
      </c>
      <c r="I795" t="str">
        <f>VLOOKUP($D795,reference!$G$1:$H$25,2,FALSE)</f>
        <v>Pertanian lahan kering</v>
      </c>
      <c r="J795" t="str">
        <f>VLOOKUP($E795,reference!$G$1:$H$25,2,FALSE)</f>
        <v>Hutan mangrove primer</v>
      </c>
      <c r="K795" t="str">
        <f t="shared" si="12"/>
        <v>Non Irigasi</v>
      </c>
      <c r="L795" t="s">
        <v>327</v>
      </c>
    </row>
    <row r="796" spans="1:12" x14ac:dyDescent="0.25">
      <c r="A796" s="1">
        <v>795</v>
      </c>
      <c r="B796" s="3">
        <v>15</v>
      </c>
      <c r="C796" s="1">
        <v>141</v>
      </c>
      <c r="D796" s="1">
        <v>13</v>
      </c>
      <c r="E796" s="1">
        <v>0</v>
      </c>
      <c r="F796" s="1">
        <v>0</v>
      </c>
      <c r="G796">
        <f>VLOOKUP(C796,reference!$A$1:$E$310,5,FALSE)</f>
        <v>5308030</v>
      </c>
      <c r="H796" t="str">
        <f>VLOOKUP(C796,reference!$A$1:$E$310,4,FALSE)</f>
        <v>ILE APE</v>
      </c>
      <c r="I796" t="str">
        <f>VLOOKUP($D796,reference!$G$1:$H$25,2,FALSE)</f>
        <v>Pertanian lahan kering  campur semak / kebun campur</v>
      </c>
      <c r="J796" t="str">
        <f>VLOOKUP($E796,reference!$G$1:$H$25,2,FALSE)</f>
        <v>No data</v>
      </c>
      <c r="K796" t="str">
        <f t="shared" si="12"/>
        <v>Non Irigasi</v>
      </c>
      <c r="L796" t="s">
        <v>327</v>
      </c>
    </row>
    <row r="797" spans="1:12" x14ac:dyDescent="0.25">
      <c r="A797" s="1">
        <v>796</v>
      </c>
      <c r="B797" s="3">
        <v>1666</v>
      </c>
      <c r="C797" s="1">
        <v>131</v>
      </c>
      <c r="D797" s="1">
        <v>13</v>
      </c>
      <c r="E797" s="1">
        <v>11</v>
      </c>
      <c r="F797" s="1">
        <v>0</v>
      </c>
      <c r="G797">
        <f>VLOOKUP(C797,reference!$A$1:$E$310,5,FALSE)</f>
        <v>5307042</v>
      </c>
      <c r="H797" t="str">
        <f>VLOOKUP(C797,reference!$A$1:$E$310,4,FALSE)</f>
        <v>PUREMAN</v>
      </c>
      <c r="I797" t="str">
        <f>VLOOKUP($D797,reference!$G$1:$H$25,2,FALSE)</f>
        <v>Pertanian lahan kering  campur semak / kebun campur</v>
      </c>
      <c r="J797" t="str">
        <f>VLOOKUP($E797,reference!$G$1:$H$25,2,FALSE)</f>
        <v>Savanna / Padang rumput</v>
      </c>
      <c r="K797" t="str">
        <f t="shared" si="12"/>
        <v>Non Irigasi</v>
      </c>
      <c r="L797" t="s">
        <v>327</v>
      </c>
    </row>
    <row r="798" spans="1:12" x14ac:dyDescent="0.25">
      <c r="A798" s="1">
        <v>797</v>
      </c>
      <c r="B798" s="3">
        <v>11</v>
      </c>
      <c r="C798" s="1">
        <v>285</v>
      </c>
      <c r="D798" s="1">
        <v>12</v>
      </c>
      <c r="E798" s="1">
        <v>6</v>
      </c>
      <c r="F798" s="1">
        <v>0</v>
      </c>
      <c r="G798">
        <f>VLOOKUP(C798,reference!$A$1:$E$310,5,FALSE)</f>
        <v>5319060</v>
      </c>
      <c r="H798" t="str">
        <f>VLOOKUP(C798,reference!$A$1:$E$310,4,FALSE)</f>
        <v>LAMBA LEDA</v>
      </c>
      <c r="I798" t="str">
        <f>VLOOKUP($D798,reference!$G$1:$H$25,2,FALSE)</f>
        <v>Pertanian lahan kering</v>
      </c>
      <c r="J798" t="str">
        <f>VLOOKUP($E798,reference!$G$1:$H$25,2,FALSE)</f>
        <v>Hutan mangrove sekunder</v>
      </c>
      <c r="K798" t="str">
        <f t="shared" si="12"/>
        <v>Non Irigasi</v>
      </c>
      <c r="L798" t="s">
        <v>327</v>
      </c>
    </row>
    <row r="799" spans="1:12" x14ac:dyDescent="0.25">
      <c r="A799" s="1">
        <v>798</v>
      </c>
      <c r="B799" s="3">
        <v>1311</v>
      </c>
      <c r="C799" s="1">
        <v>285</v>
      </c>
      <c r="D799" s="1">
        <v>12</v>
      </c>
      <c r="E799" s="1">
        <v>14</v>
      </c>
      <c r="F799" s="1">
        <v>0</v>
      </c>
      <c r="G799">
        <f>VLOOKUP(C799,reference!$A$1:$E$310,5,FALSE)</f>
        <v>5319060</v>
      </c>
      <c r="H799" t="str">
        <f>VLOOKUP(C799,reference!$A$1:$E$310,4,FALSE)</f>
        <v>LAMBA LEDA</v>
      </c>
      <c r="I799" t="str">
        <f>VLOOKUP($D799,reference!$G$1:$H$25,2,FALSE)</f>
        <v>Pertanian lahan kering</v>
      </c>
      <c r="J799" t="str">
        <f>VLOOKUP($E799,reference!$G$1:$H$25,2,FALSE)</f>
        <v>Sawah</v>
      </c>
      <c r="K799" t="str">
        <f t="shared" si="12"/>
        <v>Non Irigasi</v>
      </c>
      <c r="L799" t="s">
        <v>327</v>
      </c>
    </row>
    <row r="800" spans="1:12" x14ac:dyDescent="0.25">
      <c r="A800" s="1">
        <v>799</v>
      </c>
      <c r="B800" s="3">
        <v>117</v>
      </c>
      <c r="C800" s="1">
        <v>164</v>
      </c>
      <c r="D800" s="1">
        <v>16</v>
      </c>
      <c r="E800" s="1">
        <v>16</v>
      </c>
      <c r="F800" s="1">
        <v>0</v>
      </c>
      <c r="G800">
        <f>VLOOKUP(C800,reference!$A$1:$E$310,5,FALSE)</f>
        <v>5309073</v>
      </c>
      <c r="H800" t="str">
        <f>VLOOKUP(C800,reference!$A$1:$E$310,4,FALSE)</f>
        <v>KELUBAGOLIT</v>
      </c>
      <c r="I800" t="str">
        <f>VLOOKUP($D800,reference!$G$1:$H$25,2,FALSE)</f>
        <v>Pemukiman</v>
      </c>
      <c r="J800" t="str">
        <f>VLOOKUP($E800,reference!$G$1:$H$25,2,FALSE)</f>
        <v>Pemukiman</v>
      </c>
      <c r="K800" t="str">
        <f t="shared" si="12"/>
        <v>Non Irigasi</v>
      </c>
      <c r="L800" t="s">
        <v>327</v>
      </c>
    </row>
    <row r="801" spans="1:12" x14ac:dyDescent="0.25">
      <c r="A801" s="1">
        <v>800</v>
      </c>
      <c r="B801" s="3">
        <v>8</v>
      </c>
      <c r="C801" s="1">
        <v>126</v>
      </c>
      <c r="D801" s="1">
        <v>0</v>
      </c>
      <c r="E801" s="1">
        <v>9</v>
      </c>
      <c r="F801" s="1">
        <v>0</v>
      </c>
      <c r="G801">
        <f>VLOOKUP(C801,reference!$A$1:$E$310,5,FALSE)</f>
        <v>5307020</v>
      </c>
      <c r="H801" t="str">
        <f>VLOOKUP(C801,reference!$A$1:$E$310,4,FALSE)</f>
        <v>ALOR BARAT DAYA</v>
      </c>
      <c r="I801" t="str">
        <f>VLOOKUP($D801,reference!$G$1:$H$25,2,FALSE)</f>
        <v>No data</v>
      </c>
      <c r="J801" t="str">
        <f>VLOOKUP($E801,reference!$G$1:$H$25,2,FALSE)</f>
        <v>Semak belukar</v>
      </c>
      <c r="K801" t="str">
        <f t="shared" si="12"/>
        <v>Non Irigasi</v>
      </c>
      <c r="L801" t="s">
        <v>327</v>
      </c>
    </row>
    <row r="802" spans="1:12" x14ac:dyDescent="0.25">
      <c r="A802" s="1">
        <v>801</v>
      </c>
      <c r="B802" s="3">
        <v>2</v>
      </c>
      <c r="C802" s="1">
        <v>129</v>
      </c>
      <c r="D802" s="1">
        <v>16</v>
      </c>
      <c r="E802" s="1">
        <v>0</v>
      </c>
      <c r="F802" s="1">
        <v>0</v>
      </c>
      <c r="G802">
        <f>VLOOKUP(C802,reference!$A$1:$E$310,5,FALSE)</f>
        <v>5307040</v>
      </c>
      <c r="H802" t="str">
        <f>VLOOKUP(C802,reference!$A$1:$E$310,4,FALSE)</f>
        <v>ALOR TIMUR</v>
      </c>
      <c r="I802" t="str">
        <f>VLOOKUP($D802,reference!$G$1:$H$25,2,FALSE)</f>
        <v>Pemukiman</v>
      </c>
      <c r="J802" t="str">
        <f>VLOOKUP($E802,reference!$G$1:$H$25,2,FALSE)</f>
        <v>No data</v>
      </c>
      <c r="K802" t="str">
        <f t="shared" si="12"/>
        <v>Non Irigasi</v>
      </c>
      <c r="L802" t="s">
        <v>327</v>
      </c>
    </row>
    <row r="803" spans="1:12" x14ac:dyDescent="0.25">
      <c r="A803" s="1">
        <v>802</v>
      </c>
      <c r="B803" s="3">
        <v>3</v>
      </c>
      <c r="C803" s="1">
        <v>230</v>
      </c>
      <c r="D803" s="1">
        <v>9</v>
      </c>
      <c r="E803" s="1">
        <v>0</v>
      </c>
      <c r="F803" s="1">
        <v>0</v>
      </c>
      <c r="G803">
        <f>VLOOKUP(C803,reference!$A$1:$E$310,5,FALSE)</f>
        <v>5313140</v>
      </c>
      <c r="H803" t="str">
        <f>VLOOKUP(C803,reference!$A$1:$E$310,4,FALSE)</f>
        <v>REOK</v>
      </c>
      <c r="I803" t="str">
        <f>VLOOKUP($D803,reference!$G$1:$H$25,2,FALSE)</f>
        <v>Semak belukar</v>
      </c>
      <c r="J803" t="str">
        <f>VLOOKUP($E803,reference!$G$1:$H$25,2,FALSE)</f>
        <v>No data</v>
      </c>
      <c r="K803" t="str">
        <f t="shared" si="12"/>
        <v>Non Irigasi</v>
      </c>
      <c r="L803" t="s">
        <v>327</v>
      </c>
    </row>
    <row r="804" spans="1:12" x14ac:dyDescent="0.25">
      <c r="A804" s="1">
        <v>803</v>
      </c>
      <c r="B804" s="3">
        <v>2</v>
      </c>
      <c r="C804" s="1">
        <v>151</v>
      </c>
      <c r="D804" s="1">
        <v>16</v>
      </c>
      <c r="E804" s="1">
        <v>13</v>
      </c>
      <c r="F804" s="1">
        <v>0</v>
      </c>
      <c r="G804">
        <f>VLOOKUP(C804,reference!$A$1:$E$310,5,FALSE)</f>
        <v>5309021</v>
      </c>
      <c r="H804" t="str">
        <f>VLOOKUP(C804,reference!$A$1:$E$310,4,FALSE)</f>
        <v>LEWO LEMA</v>
      </c>
      <c r="I804" t="str">
        <f>VLOOKUP($D804,reference!$G$1:$H$25,2,FALSE)</f>
        <v>Pemukiman</v>
      </c>
      <c r="J804" t="str">
        <f>VLOOKUP($E804,reference!$G$1:$H$25,2,FALSE)</f>
        <v>Pertanian lahan kering  campur semak / kebun campur</v>
      </c>
      <c r="K804" t="str">
        <f t="shared" si="12"/>
        <v>Non Irigasi</v>
      </c>
      <c r="L804" t="s">
        <v>327</v>
      </c>
    </row>
    <row r="805" spans="1:12" x14ac:dyDescent="0.25">
      <c r="A805" s="1">
        <v>804</v>
      </c>
      <c r="B805" s="3">
        <v>2</v>
      </c>
      <c r="C805" s="1">
        <v>163</v>
      </c>
      <c r="D805" s="1">
        <v>16</v>
      </c>
      <c r="E805" s="1">
        <v>2</v>
      </c>
      <c r="F805" s="1">
        <v>0</v>
      </c>
      <c r="G805">
        <f>VLOOKUP(C805,reference!$A$1:$E$310,5,FALSE)</f>
        <v>5309072</v>
      </c>
      <c r="H805" t="str">
        <f>VLOOKUP(C805,reference!$A$1:$E$310,4,FALSE)</f>
        <v>WITIHAMA</v>
      </c>
      <c r="I805" t="str">
        <f>VLOOKUP($D805,reference!$G$1:$H$25,2,FALSE)</f>
        <v>Pemukiman</v>
      </c>
      <c r="J805" t="str">
        <f>VLOOKUP($E805,reference!$G$1:$H$25,2,FALSE)</f>
        <v>Hutan lahan kering sekunder / bekas tebangan</v>
      </c>
      <c r="K805" t="str">
        <f t="shared" si="12"/>
        <v>Non Irigasi</v>
      </c>
      <c r="L805" t="s">
        <v>327</v>
      </c>
    </row>
    <row r="806" spans="1:12" x14ac:dyDescent="0.25">
      <c r="A806" s="1">
        <v>805</v>
      </c>
      <c r="B806" s="3">
        <v>640</v>
      </c>
      <c r="C806" s="1">
        <v>126</v>
      </c>
      <c r="D806" s="1">
        <v>9</v>
      </c>
      <c r="E806" s="1">
        <v>9</v>
      </c>
      <c r="F806" s="1">
        <v>0</v>
      </c>
      <c r="G806">
        <f>VLOOKUP(C806,reference!$A$1:$E$310,5,FALSE)</f>
        <v>5307020</v>
      </c>
      <c r="H806" t="str">
        <f>VLOOKUP(C806,reference!$A$1:$E$310,4,FALSE)</f>
        <v>ALOR BARAT DAYA</v>
      </c>
      <c r="I806" t="str">
        <f>VLOOKUP($D806,reference!$G$1:$H$25,2,FALSE)</f>
        <v>Semak belukar</v>
      </c>
      <c r="J806" t="str">
        <f>VLOOKUP($E806,reference!$G$1:$H$25,2,FALSE)</f>
        <v>Semak belukar</v>
      </c>
      <c r="K806" t="str">
        <f t="shared" si="12"/>
        <v>Non Irigasi</v>
      </c>
      <c r="L806" t="s">
        <v>327</v>
      </c>
    </row>
    <row r="807" spans="1:12" x14ac:dyDescent="0.25">
      <c r="A807" s="1">
        <v>806</v>
      </c>
      <c r="B807" s="3">
        <v>10</v>
      </c>
      <c r="C807" s="1">
        <v>285</v>
      </c>
      <c r="D807" s="1">
        <v>0</v>
      </c>
      <c r="E807" s="1">
        <v>13</v>
      </c>
      <c r="F807" s="1">
        <v>0</v>
      </c>
      <c r="G807">
        <f>VLOOKUP(C807,reference!$A$1:$E$310,5,FALSE)</f>
        <v>5319060</v>
      </c>
      <c r="H807" t="str">
        <f>VLOOKUP(C807,reference!$A$1:$E$310,4,FALSE)</f>
        <v>LAMBA LEDA</v>
      </c>
      <c r="I807" t="str">
        <f>VLOOKUP($D807,reference!$G$1:$H$25,2,FALSE)</f>
        <v>No data</v>
      </c>
      <c r="J807" t="str">
        <f>VLOOKUP($E807,reference!$G$1:$H$25,2,FALSE)</f>
        <v>Pertanian lahan kering  campur semak / kebun campur</v>
      </c>
      <c r="K807" t="str">
        <f t="shared" si="12"/>
        <v>Non Irigasi</v>
      </c>
      <c r="L807" t="s">
        <v>327</v>
      </c>
    </row>
    <row r="808" spans="1:12" x14ac:dyDescent="0.25">
      <c r="A808" s="1">
        <v>807</v>
      </c>
      <c r="B808" s="3">
        <v>303</v>
      </c>
      <c r="C808" s="1">
        <v>143</v>
      </c>
      <c r="D808" s="1">
        <v>18</v>
      </c>
      <c r="E808" s="1">
        <v>11</v>
      </c>
      <c r="F808" s="1">
        <v>0</v>
      </c>
      <c r="G808">
        <f>VLOOKUP(C808,reference!$A$1:$E$310,5,FALSE)</f>
        <v>5308040</v>
      </c>
      <c r="H808" t="str">
        <f>VLOOKUP(C808,reference!$A$1:$E$310,4,FALSE)</f>
        <v>LEBATUKAN</v>
      </c>
      <c r="I808" t="str">
        <f>VLOOKUP($D808,reference!$G$1:$H$25,2,FALSE)</f>
        <v>Lahan terbuka</v>
      </c>
      <c r="J808" t="str">
        <f>VLOOKUP($E808,reference!$G$1:$H$25,2,FALSE)</f>
        <v>Savanna / Padang rumput</v>
      </c>
      <c r="K808" t="str">
        <f t="shared" si="12"/>
        <v>Non Irigasi</v>
      </c>
      <c r="L808" t="s">
        <v>327</v>
      </c>
    </row>
    <row r="809" spans="1:12" x14ac:dyDescent="0.25">
      <c r="A809" s="1">
        <v>808</v>
      </c>
      <c r="B809" s="3">
        <v>59</v>
      </c>
      <c r="C809" s="1">
        <v>126</v>
      </c>
      <c r="D809" s="1">
        <v>16</v>
      </c>
      <c r="E809" s="1">
        <v>9</v>
      </c>
      <c r="F809" s="1">
        <v>0</v>
      </c>
      <c r="G809">
        <f>VLOOKUP(C809,reference!$A$1:$E$310,5,FALSE)</f>
        <v>5307020</v>
      </c>
      <c r="H809" t="str">
        <f>VLOOKUP(C809,reference!$A$1:$E$310,4,FALSE)</f>
        <v>ALOR BARAT DAYA</v>
      </c>
      <c r="I809" t="str">
        <f>VLOOKUP($D809,reference!$G$1:$H$25,2,FALSE)</f>
        <v>Pemukiman</v>
      </c>
      <c r="J809" t="str">
        <f>VLOOKUP($E809,reference!$G$1:$H$25,2,FALSE)</f>
        <v>Semak belukar</v>
      </c>
      <c r="K809" t="str">
        <f t="shared" si="12"/>
        <v>Non Irigasi</v>
      </c>
      <c r="L809" t="s">
        <v>327</v>
      </c>
    </row>
    <row r="810" spans="1:12" x14ac:dyDescent="0.25">
      <c r="A810" s="1">
        <v>809</v>
      </c>
      <c r="B810" s="3">
        <v>68</v>
      </c>
      <c r="C810" s="1">
        <v>230</v>
      </c>
      <c r="D810" s="1">
        <v>9</v>
      </c>
      <c r="E810" s="1">
        <v>11</v>
      </c>
      <c r="F810" s="1">
        <v>0</v>
      </c>
      <c r="G810">
        <f>VLOOKUP(C810,reference!$A$1:$E$310,5,FALSE)</f>
        <v>5313140</v>
      </c>
      <c r="H810" t="str">
        <f>VLOOKUP(C810,reference!$A$1:$E$310,4,FALSE)</f>
        <v>REOK</v>
      </c>
      <c r="I810" t="str">
        <f>VLOOKUP($D810,reference!$G$1:$H$25,2,FALSE)</f>
        <v>Semak belukar</v>
      </c>
      <c r="J810" t="str">
        <f>VLOOKUP($E810,reference!$G$1:$H$25,2,FALSE)</f>
        <v>Savanna / Padang rumput</v>
      </c>
      <c r="K810" t="str">
        <f t="shared" si="12"/>
        <v>Non Irigasi</v>
      </c>
      <c r="L810" t="s">
        <v>327</v>
      </c>
    </row>
    <row r="811" spans="1:12" x14ac:dyDescent="0.25">
      <c r="A811" s="1">
        <v>810</v>
      </c>
      <c r="B811" s="3">
        <v>1345</v>
      </c>
      <c r="C811" s="1">
        <v>285</v>
      </c>
      <c r="D811" s="1">
        <v>12</v>
      </c>
      <c r="E811" s="1">
        <v>12</v>
      </c>
      <c r="F811" s="1">
        <v>0</v>
      </c>
      <c r="G811">
        <f>VLOOKUP(C811,reference!$A$1:$E$310,5,FALSE)</f>
        <v>5319060</v>
      </c>
      <c r="H811" t="str">
        <f>VLOOKUP(C811,reference!$A$1:$E$310,4,FALSE)</f>
        <v>LAMBA LEDA</v>
      </c>
      <c r="I811" t="str">
        <f>VLOOKUP($D811,reference!$G$1:$H$25,2,FALSE)</f>
        <v>Pertanian lahan kering</v>
      </c>
      <c r="J811" t="str">
        <f>VLOOKUP($E811,reference!$G$1:$H$25,2,FALSE)</f>
        <v>Pertanian lahan kering</v>
      </c>
      <c r="K811" t="str">
        <f t="shared" si="12"/>
        <v>Non Irigasi</v>
      </c>
      <c r="L811" t="s">
        <v>327</v>
      </c>
    </row>
    <row r="812" spans="1:12" x14ac:dyDescent="0.25">
      <c r="A812" s="1">
        <v>811</v>
      </c>
      <c r="B812" s="3">
        <v>378</v>
      </c>
      <c r="C812" s="1">
        <v>160</v>
      </c>
      <c r="D812" s="1">
        <v>2</v>
      </c>
      <c r="E812" s="1">
        <v>16</v>
      </c>
      <c r="F812" s="1">
        <v>0</v>
      </c>
      <c r="G812">
        <f>VLOOKUP(C812,reference!$A$1:$E$310,5,FALSE)</f>
        <v>5309062</v>
      </c>
      <c r="H812" t="str">
        <f>VLOOKUP(C812,reference!$A$1:$E$310,4,FALSE)</f>
        <v>ADONARA TENGAH</v>
      </c>
      <c r="I812" t="str">
        <f>VLOOKUP($D812,reference!$G$1:$H$25,2,FALSE)</f>
        <v>Hutan lahan kering sekunder / bekas tebangan</v>
      </c>
      <c r="J812" t="str">
        <f>VLOOKUP($E812,reference!$G$1:$H$25,2,FALSE)</f>
        <v>Pemukiman</v>
      </c>
      <c r="K812" t="str">
        <f t="shared" si="12"/>
        <v>Non Irigasi</v>
      </c>
      <c r="L812" t="s">
        <v>328</v>
      </c>
    </row>
    <row r="813" spans="1:12" x14ac:dyDescent="0.25">
      <c r="A813" s="1">
        <v>812</v>
      </c>
      <c r="B813" s="3">
        <v>11</v>
      </c>
      <c r="C813" s="1">
        <v>160</v>
      </c>
      <c r="D813" s="1">
        <v>13</v>
      </c>
      <c r="E813" s="1">
        <v>2</v>
      </c>
      <c r="F813" s="1">
        <v>0</v>
      </c>
      <c r="G813">
        <f>VLOOKUP(C813,reference!$A$1:$E$310,5,FALSE)</f>
        <v>5309062</v>
      </c>
      <c r="H813" t="str">
        <f>VLOOKUP(C813,reference!$A$1:$E$310,4,FALSE)</f>
        <v>ADONARA TENGAH</v>
      </c>
      <c r="I813" t="str">
        <f>VLOOKUP($D813,reference!$G$1:$H$25,2,FALSE)</f>
        <v>Pertanian lahan kering  campur semak / kebun campur</v>
      </c>
      <c r="J813" t="str">
        <f>VLOOKUP($E813,reference!$G$1:$H$25,2,FALSE)</f>
        <v>Hutan lahan kering sekunder / bekas tebangan</v>
      </c>
      <c r="K813" t="str">
        <f t="shared" si="12"/>
        <v>Non Irigasi</v>
      </c>
      <c r="L813" t="s">
        <v>327</v>
      </c>
    </row>
    <row r="814" spans="1:12" x14ac:dyDescent="0.25">
      <c r="A814" s="1">
        <v>813</v>
      </c>
      <c r="B814" s="3">
        <v>17</v>
      </c>
      <c r="C814" s="1">
        <v>143</v>
      </c>
      <c r="D814" s="1">
        <v>5</v>
      </c>
      <c r="E814" s="1">
        <v>0</v>
      </c>
      <c r="F814" s="1">
        <v>0</v>
      </c>
      <c r="G814">
        <f>VLOOKUP(C814,reference!$A$1:$E$310,5,FALSE)</f>
        <v>5308040</v>
      </c>
      <c r="H814" t="str">
        <f>VLOOKUP(C814,reference!$A$1:$E$310,4,FALSE)</f>
        <v>LEBATUKAN</v>
      </c>
      <c r="I814" t="str">
        <f>VLOOKUP($D814,reference!$G$1:$H$25,2,FALSE)</f>
        <v>Hutan mangrove primer</v>
      </c>
      <c r="J814" t="str">
        <f>VLOOKUP($E814,reference!$G$1:$H$25,2,FALSE)</f>
        <v>No data</v>
      </c>
      <c r="K814" t="str">
        <f t="shared" si="12"/>
        <v>Non Irigasi</v>
      </c>
      <c r="L814" t="s">
        <v>328</v>
      </c>
    </row>
    <row r="815" spans="1:12" x14ac:dyDescent="0.25">
      <c r="A815" s="1">
        <v>814</v>
      </c>
      <c r="B815" s="3">
        <v>129</v>
      </c>
      <c r="C815" s="1">
        <v>143</v>
      </c>
      <c r="D815" s="1">
        <v>5</v>
      </c>
      <c r="E815" s="1">
        <v>5</v>
      </c>
      <c r="F815" s="1">
        <v>0</v>
      </c>
      <c r="G815">
        <f>VLOOKUP(C815,reference!$A$1:$E$310,5,FALSE)</f>
        <v>5308040</v>
      </c>
      <c r="H815" t="str">
        <f>VLOOKUP(C815,reference!$A$1:$E$310,4,FALSE)</f>
        <v>LEBATUKAN</v>
      </c>
      <c r="I815" t="str">
        <f>VLOOKUP($D815,reference!$G$1:$H$25,2,FALSE)</f>
        <v>Hutan mangrove primer</v>
      </c>
      <c r="J815" t="str">
        <f>VLOOKUP($E815,reference!$G$1:$H$25,2,FALSE)</f>
        <v>Hutan mangrove primer</v>
      </c>
      <c r="K815" t="str">
        <f t="shared" si="12"/>
        <v>Non Irigasi</v>
      </c>
      <c r="L815" t="s">
        <v>327</v>
      </c>
    </row>
    <row r="816" spans="1:12" x14ac:dyDescent="0.25">
      <c r="A816" s="1">
        <v>815</v>
      </c>
      <c r="B816" s="3">
        <v>3</v>
      </c>
      <c r="C816" s="1">
        <v>143</v>
      </c>
      <c r="D816" s="1">
        <v>9</v>
      </c>
      <c r="E816" s="1">
        <v>5</v>
      </c>
      <c r="F816" s="1">
        <v>0</v>
      </c>
      <c r="G816">
        <f>VLOOKUP(C816,reference!$A$1:$E$310,5,FALSE)</f>
        <v>5308040</v>
      </c>
      <c r="H816" t="str">
        <f>VLOOKUP(C816,reference!$A$1:$E$310,4,FALSE)</f>
        <v>LEBATUKAN</v>
      </c>
      <c r="I816" t="str">
        <f>VLOOKUP($D816,reference!$G$1:$H$25,2,FALSE)</f>
        <v>Semak belukar</v>
      </c>
      <c r="J816" t="str">
        <f>VLOOKUP($E816,reference!$G$1:$H$25,2,FALSE)</f>
        <v>Hutan mangrove primer</v>
      </c>
      <c r="K816" t="str">
        <f t="shared" si="12"/>
        <v>Non Irigasi</v>
      </c>
      <c r="L816" t="s">
        <v>327</v>
      </c>
    </row>
    <row r="817" spans="1:12" x14ac:dyDescent="0.25">
      <c r="A817" s="1">
        <v>816</v>
      </c>
      <c r="B817" s="3">
        <v>3</v>
      </c>
      <c r="C817" s="1">
        <v>145</v>
      </c>
      <c r="D817" s="1">
        <v>12</v>
      </c>
      <c r="E817" s="1">
        <v>18</v>
      </c>
      <c r="F817" s="1">
        <v>0</v>
      </c>
      <c r="G817">
        <f>VLOOKUP(C817,reference!$A$1:$E$310,5,FALSE)</f>
        <v>5308060</v>
      </c>
      <c r="H817" t="str">
        <f>VLOOKUP(C817,reference!$A$1:$E$310,4,FALSE)</f>
        <v>OMESURI</v>
      </c>
      <c r="I817" t="str">
        <f>VLOOKUP($D817,reference!$G$1:$H$25,2,FALSE)</f>
        <v>Pertanian lahan kering</v>
      </c>
      <c r="J817" t="str">
        <f>VLOOKUP($E817,reference!$G$1:$H$25,2,FALSE)</f>
        <v>Lahan terbuka</v>
      </c>
      <c r="K817" t="str">
        <f t="shared" si="12"/>
        <v>Non Irigasi</v>
      </c>
      <c r="L817" t="s">
        <v>327</v>
      </c>
    </row>
    <row r="818" spans="1:12" x14ac:dyDescent="0.25">
      <c r="A818" s="1">
        <v>817</v>
      </c>
      <c r="B818" s="3">
        <v>765</v>
      </c>
      <c r="C818" s="1">
        <v>136</v>
      </c>
      <c r="D818" s="1">
        <v>2</v>
      </c>
      <c r="E818" s="1">
        <v>2</v>
      </c>
      <c r="F818" s="1">
        <v>0</v>
      </c>
      <c r="G818">
        <f>VLOOKUP(C818,reference!$A$1:$E$310,5,FALSE)</f>
        <v>5307062</v>
      </c>
      <c r="H818" t="str">
        <f>VLOOKUP(C818,reference!$A$1:$E$310,4,FALSE)</f>
        <v>PULAU PURA</v>
      </c>
      <c r="I818" t="str">
        <f>VLOOKUP($D818,reference!$G$1:$H$25,2,FALSE)</f>
        <v>Hutan lahan kering sekunder / bekas tebangan</v>
      </c>
      <c r="J818" t="str">
        <f>VLOOKUP($E818,reference!$G$1:$H$25,2,FALSE)</f>
        <v>Hutan lahan kering sekunder / bekas tebangan</v>
      </c>
      <c r="K818" t="str">
        <f t="shared" si="12"/>
        <v>Non Irigasi</v>
      </c>
      <c r="L818" t="s">
        <v>327</v>
      </c>
    </row>
    <row r="819" spans="1:12" x14ac:dyDescent="0.25">
      <c r="A819" s="1">
        <v>818</v>
      </c>
      <c r="B819" s="3">
        <v>121</v>
      </c>
      <c r="C819" s="1">
        <v>126</v>
      </c>
      <c r="D819" s="1">
        <v>16</v>
      </c>
      <c r="E819" s="1">
        <v>2</v>
      </c>
      <c r="F819" s="1">
        <v>0</v>
      </c>
      <c r="G819">
        <f>VLOOKUP(C819,reference!$A$1:$E$310,5,FALSE)</f>
        <v>5307020</v>
      </c>
      <c r="H819" t="str">
        <f>VLOOKUP(C819,reference!$A$1:$E$310,4,FALSE)</f>
        <v>ALOR BARAT DAYA</v>
      </c>
      <c r="I819" t="str">
        <f>VLOOKUP($D819,reference!$G$1:$H$25,2,FALSE)</f>
        <v>Pemukiman</v>
      </c>
      <c r="J819" t="str">
        <f>VLOOKUP($E819,reference!$G$1:$H$25,2,FALSE)</f>
        <v>Hutan lahan kering sekunder / bekas tebangan</v>
      </c>
      <c r="K819" t="str">
        <f t="shared" si="12"/>
        <v>Non Irigasi</v>
      </c>
      <c r="L819" t="s">
        <v>327</v>
      </c>
    </row>
    <row r="820" spans="1:12" x14ac:dyDescent="0.25">
      <c r="A820" s="1">
        <v>819</v>
      </c>
      <c r="B820" s="3">
        <v>59</v>
      </c>
      <c r="C820" s="1">
        <v>252</v>
      </c>
      <c r="D820" s="1">
        <v>0</v>
      </c>
      <c r="E820" s="1">
        <v>6</v>
      </c>
      <c r="F820" s="1">
        <v>0</v>
      </c>
      <c r="G820">
        <f>VLOOKUP(C820,reference!$A$1:$E$310,5,FALSE)</f>
        <v>5315050</v>
      </c>
      <c r="H820" t="str">
        <f>VLOOKUP(C820,reference!$A$1:$E$310,4,FALSE)</f>
        <v>MACANG PACAR</v>
      </c>
      <c r="I820" t="str">
        <f>VLOOKUP($D820,reference!$G$1:$H$25,2,FALSE)</f>
        <v>No data</v>
      </c>
      <c r="J820" t="str">
        <f>VLOOKUP($E820,reference!$G$1:$H$25,2,FALSE)</f>
        <v>Hutan mangrove sekunder</v>
      </c>
      <c r="K820" t="str">
        <f t="shared" si="12"/>
        <v>Non Irigasi</v>
      </c>
      <c r="L820" t="s">
        <v>327</v>
      </c>
    </row>
    <row r="821" spans="1:12" x14ac:dyDescent="0.25">
      <c r="A821" s="1">
        <v>820</v>
      </c>
      <c r="B821" s="3">
        <v>12</v>
      </c>
      <c r="C821" s="1">
        <v>231</v>
      </c>
      <c r="D821" s="1">
        <v>0</v>
      </c>
      <c r="E821" s="1">
        <v>0</v>
      </c>
      <c r="F821" s="1">
        <v>0</v>
      </c>
      <c r="G821">
        <f>VLOOKUP(C821,reference!$A$1:$E$310,5,FALSE)</f>
        <v>5313141</v>
      </c>
      <c r="H821" t="str">
        <f>VLOOKUP(C821,reference!$A$1:$E$310,4,FALSE)</f>
        <v>REOK BARAT</v>
      </c>
      <c r="I821" t="str">
        <f>VLOOKUP($D821,reference!$G$1:$H$25,2,FALSE)</f>
        <v>No data</v>
      </c>
      <c r="J821" t="str">
        <f>VLOOKUP($E821,reference!$G$1:$H$25,2,FALSE)</f>
        <v>No data</v>
      </c>
      <c r="K821" t="str">
        <f t="shared" si="12"/>
        <v>Non Irigasi</v>
      </c>
      <c r="L821" t="s">
        <v>327</v>
      </c>
    </row>
    <row r="822" spans="1:12" x14ac:dyDescent="0.25">
      <c r="A822" s="1">
        <v>821</v>
      </c>
      <c r="B822" s="3">
        <v>4</v>
      </c>
      <c r="C822" s="1">
        <v>231</v>
      </c>
      <c r="D822" s="1">
        <v>0</v>
      </c>
      <c r="E822" s="1">
        <v>6</v>
      </c>
      <c r="F822" s="1">
        <v>0</v>
      </c>
      <c r="G822">
        <f>VLOOKUP(C822,reference!$A$1:$E$310,5,FALSE)</f>
        <v>5313141</v>
      </c>
      <c r="H822" t="str">
        <f>VLOOKUP(C822,reference!$A$1:$E$310,4,FALSE)</f>
        <v>REOK BARAT</v>
      </c>
      <c r="I822" t="str">
        <f>VLOOKUP($D822,reference!$G$1:$H$25,2,FALSE)</f>
        <v>No data</v>
      </c>
      <c r="J822" t="str">
        <f>VLOOKUP($E822,reference!$G$1:$H$25,2,FALSE)</f>
        <v>Hutan mangrove sekunder</v>
      </c>
      <c r="K822" t="str">
        <f t="shared" si="12"/>
        <v>Non Irigasi</v>
      </c>
      <c r="L822" t="s">
        <v>327</v>
      </c>
    </row>
    <row r="823" spans="1:12" x14ac:dyDescent="0.25">
      <c r="A823" s="1">
        <v>822</v>
      </c>
      <c r="B823" s="3">
        <v>8</v>
      </c>
      <c r="C823" s="1">
        <v>285</v>
      </c>
      <c r="D823" s="1">
        <v>0</v>
      </c>
      <c r="E823" s="1">
        <v>16</v>
      </c>
      <c r="F823" s="1">
        <v>0</v>
      </c>
      <c r="G823">
        <f>VLOOKUP(C823,reference!$A$1:$E$310,5,FALSE)</f>
        <v>5319060</v>
      </c>
      <c r="H823" t="str">
        <f>VLOOKUP(C823,reference!$A$1:$E$310,4,FALSE)</f>
        <v>LAMBA LEDA</v>
      </c>
      <c r="I823" t="str">
        <f>VLOOKUP($D823,reference!$G$1:$H$25,2,FALSE)</f>
        <v>No data</v>
      </c>
      <c r="J823" t="str">
        <f>VLOOKUP($E823,reference!$G$1:$H$25,2,FALSE)</f>
        <v>Pemukiman</v>
      </c>
      <c r="K823" t="str">
        <f t="shared" si="12"/>
        <v>Non Irigasi</v>
      </c>
      <c r="L823" t="s">
        <v>327</v>
      </c>
    </row>
    <row r="824" spans="1:12" x14ac:dyDescent="0.25">
      <c r="A824" s="1">
        <v>823</v>
      </c>
      <c r="B824" s="3">
        <v>2604</v>
      </c>
      <c r="C824" s="1">
        <v>160</v>
      </c>
      <c r="D824" s="1">
        <v>2</v>
      </c>
      <c r="E824" s="1">
        <v>2</v>
      </c>
      <c r="F824" s="1">
        <v>0</v>
      </c>
      <c r="G824">
        <f>VLOOKUP(C824,reference!$A$1:$E$310,5,FALSE)</f>
        <v>5309062</v>
      </c>
      <c r="H824" t="str">
        <f>VLOOKUP(C824,reference!$A$1:$E$310,4,FALSE)</f>
        <v>ADONARA TENGAH</v>
      </c>
      <c r="I824" t="str">
        <f>VLOOKUP($D824,reference!$G$1:$H$25,2,FALSE)</f>
        <v>Hutan lahan kering sekunder / bekas tebangan</v>
      </c>
      <c r="J824" t="str">
        <f>VLOOKUP($E824,reference!$G$1:$H$25,2,FALSE)</f>
        <v>Hutan lahan kering sekunder / bekas tebangan</v>
      </c>
      <c r="K824" t="str">
        <f t="shared" si="12"/>
        <v>Non Irigasi</v>
      </c>
      <c r="L824" t="s">
        <v>327</v>
      </c>
    </row>
    <row r="825" spans="1:12" x14ac:dyDescent="0.25">
      <c r="A825" s="1">
        <v>824</v>
      </c>
      <c r="B825" s="3">
        <v>29</v>
      </c>
      <c r="C825" s="1">
        <v>143</v>
      </c>
      <c r="D825" s="1">
        <v>11</v>
      </c>
      <c r="E825" s="1">
        <v>5</v>
      </c>
      <c r="F825" s="1">
        <v>0</v>
      </c>
      <c r="G825">
        <f>VLOOKUP(C825,reference!$A$1:$E$310,5,FALSE)</f>
        <v>5308040</v>
      </c>
      <c r="H825" t="str">
        <f>VLOOKUP(C825,reference!$A$1:$E$310,4,FALSE)</f>
        <v>LEBATUKAN</v>
      </c>
      <c r="I825" t="str">
        <f>VLOOKUP($D825,reference!$G$1:$H$25,2,FALSE)</f>
        <v>Savanna / Padang rumput</v>
      </c>
      <c r="J825" t="str">
        <f>VLOOKUP($E825,reference!$G$1:$H$25,2,FALSE)</f>
        <v>Hutan mangrove primer</v>
      </c>
      <c r="K825" t="str">
        <f t="shared" si="12"/>
        <v>Non Irigasi</v>
      </c>
      <c r="L825" t="s">
        <v>327</v>
      </c>
    </row>
    <row r="826" spans="1:12" x14ac:dyDescent="0.25">
      <c r="A826" s="1">
        <v>825</v>
      </c>
      <c r="B826" s="3">
        <v>15</v>
      </c>
      <c r="C826" s="1">
        <v>231</v>
      </c>
      <c r="D826" s="1">
        <v>6</v>
      </c>
      <c r="E826" s="1">
        <v>9</v>
      </c>
      <c r="F826" s="1">
        <v>0</v>
      </c>
      <c r="G826">
        <f>VLOOKUP(C826,reference!$A$1:$E$310,5,FALSE)</f>
        <v>5313141</v>
      </c>
      <c r="H826" t="str">
        <f>VLOOKUP(C826,reference!$A$1:$E$310,4,FALSE)</f>
        <v>REOK BARAT</v>
      </c>
      <c r="I826" t="str">
        <f>VLOOKUP($D826,reference!$G$1:$H$25,2,FALSE)</f>
        <v>Hutan mangrove sekunder</v>
      </c>
      <c r="J826" t="str">
        <f>VLOOKUP($E826,reference!$G$1:$H$25,2,FALSE)</f>
        <v>Semak belukar</v>
      </c>
      <c r="K826" t="str">
        <f t="shared" si="12"/>
        <v>Non Irigasi</v>
      </c>
      <c r="L826" t="s">
        <v>328</v>
      </c>
    </row>
    <row r="827" spans="1:12" x14ac:dyDescent="0.25">
      <c r="A827" s="1">
        <v>826</v>
      </c>
      <c r="B827" s="3">
        <v>31</v>
      </c>
      <c r="C827" s="1">
        <v>231</v>
      </c>
      <c r="D827" s="1">
        <v>6</v>
      </c>
      <c r="E827" s="1">
        <v>6</v>
      </c>
      <c r="F827" s="1">
        <v>0</v>
      </c>
      <c r="G827">
        <f>VLOOKUP(C827,reference!$A$1:$E$310,5,FALSE)</f>
        <v>5313141</v>
      </c>
      <c r="H827" t="str">
        <f>VLOOKUP(C827,reference!$A$1:$E$310,4,FALSE)</f>
        <v>REOK BARAT</v>
      </c>
      <c r="I827" t="str">
        <f>VLOOKUP($D827,reference!$G$1:$H$25,2,FALSE)</f>
        <v>Hutan mangrove sekunder</v>
      </c>
      <c r="J827" t="str">
        <f>VLOOKUP($E827,reference!$G$1:$H$25,2,FALSE)</f>
        <v>Hutan mangrove sekunder</v>
      </c>
      <c r="K827" t="str">
        <f t="shared" si="12"/>
        <v>Non Irigasi</v>
      </c>
      <c r="L827" t="s">
        <v>327</v>
      </c>
    </row>
    <row r="828" spans="1:12" x14ac:dyDescent="0.25">
      <c r="A828" s="1">
        <v>827</v>
      </c>
      <c r="B828" s="3">
        <v>21</v>
      </c>
      <c r="C828" s="1">
        <v>230</v>
      </c>
      <c r="D828" s="1">
        <v>2</v>
      </c>
      <c r="E828" s="1">
        <v>11</v>
      </c>
      <c r="F828" s="1">
        <v>0</v>
      </c>
      <c r="G828">
        <f>VLOOKUP(C828,reference!$A$1:$E$310,5,FALSE)</f>
        <v>5313140</v>
      </c>
      <c r="H828" t="str">
        <f>VLOOKUP(C828,reference!$A$1:$E$310,4,FALSE)</f>
        <v>REOK</v>
      </c>
      <c r="I828" t="str">
        <f>VLOOKUP($D828,reference!$G$1:$H$25,2,FALSE)</f>
        <v>Hutan lahan kering sekunder / bekas tebangan</v>
      </c>
      <c r="J828" t="str">
        <f>VLOOKUP($E828,reference!$G$1:$H$25,2,FALSE)</f>
        <v>Savanna / Padang rumput</v>
      </c>
      <c r="K828" t="str">
        <f t="shared" si="12"/>
        <v>Non Irigasi</v>
      </c>
      <c r="L828" t="s">
        <v>328</v>
      </c>
    </row>
    <row r="829" spans="1:12" x14ac:dyDescent="0.25">
      <c r="A829" s="1">
        <v>828</v>
      </c>
      <c r="B829" s="3">
        <v>43</v>
      </c>
      <c r="C829" s="1">
        <v>163</v>
      </c>
      <c r="D829" s="1">
        <v>2</v>
      </c>
      <c r="E829" s="1">
        <v>13</v>
      </c>
      <c r="F829" s="1">
        <v>0</v>
      </c>
      <c r="G829">
        <f>VLOOKUP(C829,reference!$A$1:$E$310,5,FALSE)</f>
        <v>5309072</v>
      </c>
      <c r="H829" t="str">
        <f>VLOOKUP(C829,reference!$A$1:$E$310,4,FALSE)</f>
        <v>WITIHAMA</v>
      </c>
      <c r="I829" t="str">
        <f>VLOOKUP($D829,reference!$G$1:$H$25,2,FALSE)</f>
        <v>Hutan lahan kering sekunder / bekas tebangan</v>
      </c>
      <c r="J829" t="str">
        <f>VLOOKUP($E829,reference!$G$1:$H$25,2,FALSE)</f>
        <v>Pertanian lahan kering  campur semak / kebun campur</v>
      </c>
      <c r="K829" t="str">
        <f t="shared" si="12"/>
        <v>Non Irigasi</v>
      </c>
      <c r="L829" t="s">
        <v>328</v>
      </c>
    </row>
    <row r="830" spans="1:12" x14ac:dyDescent="0.25">
      <c r="A830" s="1">
        <v>829</v>
      </c>
      <c r="B830" s="3">
        <v>5</v>
      </c>
      <c r="C830" s="1">
        <v>142</v>
      </c>
      <c r="D830" s="1">
        <v>2</v>
      </c>
      <c r="E830" s="1">
        <v>0</v>
      </c>
      <c r="F830" s="1">
        <v>0</v>
      </c>
      <c r="G830">
        <f>VLOOKUP(C830,reference!$A$1:$E$310,5,FALSE)</f>
        <v>5308031</v>
      </c>
      <c r="H830" t="str">
        <f>VLOOKUP(C830,reference!$A$1:$E$310,4,FALSE)</f>
        <v>ILE APE TIMUR</v>
      </c>
      <c r="I830" t="str">
        <f>VLOOKUP($D830,reference!$G$1:$H$25,2,FALSE)</f>
        <v>Hutan lahan kering sekunder / bekas tebangan</v>
      </c>
      <c r="J830" t="str">
        <f>VLOOKUP($E830,reference!$G$1:$H$25,2,FALSE)</f>
        <v>No data</v>
      </c>
      <c r="K830" t="str">
        <f t="shared" si="12"/>
        <v>Non Irigasi</v>
      </c>
      <c r="L830" t="s">
        <v>328</v>
      </c>
    </row>
    <row r="831" spans="1:12" x14ac:dyDescent="0.25">
      <c r="A831" s="1">
        <v>830</v>
      </c>
      <c r="B831" s="3">
        <v>418</v>
      </c>
      <c r="C831" s="1">
        <v>252</v>
      </c>
      <c r="D831" s="1">
        <v>6</v>
      </c>
      <c r="E831" s="1">
        <v>6</v>
      </c>
      <c r="F831" s="1">
        <v>0</v>
      </c>
      <c r="G831">
        <f>VLOOKUP(C831,reference!$A$1:$E$310,5,FALSE)</f>
        <v>5315050</v>
      </c>
      <c r="H831" t="str">
        <f>VLOOKUP(C831,reference!$A$1:$E$310,4,FALSE)</f>
        <v>MACANG PACAR</v>
      </c>
      <c r="I831" t="str">
        <f>VLOOKUP($D831,reference!$G$1:$H$25,2,FALSE)</f>
        <v>Hutan mangrove sekunder</v>
      </c>
      <c r="J831" t="str">
        <f>VLOOKUP($E831,reference!$G$1:$H$25,2,FALSE)</f>
        <v>Hutan mangrove sekunder</v>
      </c>
      <c r="K831" t="str">
        <f t="shared" si="12"/>
        <v>Non Irigasi</v>
      </c>
      <c r="L831" t="s">
        <v>327</v>
      </c>
    </row>
    <row r="832" spans="1:12" x14ac:dyDescent="0.25">
      <c r="A832" s="1">
        <v>831</v>
      </c>
      <c r="B832" s="3">
        <v>3</v>
      </c>
      <c r="C832" s="1">
        <v>252</v>
      </c>
      <c r="D832" s="1">
        <v>0</v>
      </c>
      <c r="E832" s="1">
        <v>9</v>
      </c>
      <c r="F832" s="1">
        <v>0</v>
      </c>
      <c r="G832">
        <f>VLOOKUP(C832,reference!$A$1:$E$310,5,FALSE)</f>
        <v>5315050</v>
      </c>
      <c r="H832" t="str">
        <f>VLOOKUP(C832,reference!$A$1:$E$310,4,FALSE)</f>
        <v>MACANG PACAR</v>
      </c>
      <c r="I832" t="str">
        <f>VLOOKUP($D832,reference!$G$1:$H$25,2,FALSE)</f>
        <v>No data</v>
      </c>
      <c r="J832" t="str">
        <f>VLOOKUP($E832,reference!$G$1:$H$25,2,FALSE)</f>
        <v>Semak belukar</v>
      </c>
      <c r="K832" t="str">
        <f t="shared" si="12"/>
        <v>Non Irigasi</v>
      </c>
      <c r="L832" t="s">
        <v>327</v>
      </c>
    </row>
    <row r="833" spans="1:12" x14ac:dyDescent="0.25">
      <c r="A833" s="1">
        <v>832</v>
      </c>
      <c r="B833" s="3">
        <v>1163</v>
      </c>
      <c r="C833" s="1">
        <v>231</v>
      </c>
      <c r="D833" s="1">
        <v>9</v>
      </c>
      <c r="E833" s="1">
        <v>9</v>
      </c>
      <c r="F833" s="1">
        <v>0</v>
      </c>
      <c r="G833">
        <f>VLOOKUP(C833,reference!$A$1:$E$310,5,FALSE)</f>
        <v>5313141</v>
      </c>
      <c r="H833" t="str">
        <f>VLOOKUP(C833,reference!$A$1:$E$310,4,FALSE)</f>
        <v>REOK BARAT</v>
      </c>
      <c r="I833" t="str">
        <f>VLOOKUP($D833,reference!$G$1:$H$25,2,FALSE)</f>
        <v>Semak belukar</v>
      </c>
      <c r="J833" t="str">
        <f>VLOOKUP($E833,reference!$G$1:$H$25,2,FALSE)</f>
        <v>Semak belukar</v>
      </c>
      <c r="K833" t="str">
        <f t="shared" si="12"/>
        <v>Non Irigasi</v>
      </c>
      <c r="L833" t="s">
        <v>327</v>
      </c>
    </row>
    <row r="834" spans="1:12" x14ac:dyDescent="0.25">
      <c r="A834" s="1">
        <v>833</v>
      </c>
      <c r="B834" s="3">
        <v>14</v>
      </c>
      <c r="C834" s="1">
        <v>231</v>
      </c>
      <c r="D834" s="1">
        <v>0</v>
      </c>
      <c r="E834" s="1">
        <v>9</v>
      </c>
      <c r="F834" s="1">
        <v>0</v>
      </c>
      <c r="G834">
        <f>VLOOKUP(C834,reference!$A$1:$E$310,5,FALSE)</f>
        <v>5313141</v>
      </c>
      <c r="H834" t="str">
        <f>VLOOKUP(C834,reference!$A$1:$E$310,4,FALSE)</f>
        <v>REOK BARAT</v>
      </c>
      <c r="I834" t="str">
        <f>VLOOKUP($D834,reference!$G$1:$H$25,2,FALSE)</f>
        <v>No data</v>
      </c>
      <c r="J834" t="str">
        <f>VLOOKUP($E834,reference!$G$1:$H$25,2,FALSE)</f>
        <v>Semak belukar</v>
      </c>
      <c r="K834" t="str">
        <f t="shared" si="12"/>
        <v>Non Irigasi</v>
      </c>
      <c r="L834" t="s">
        <v>327</v>
      </c>
    </row>
    <row r="835" spans="1:12" x14ac:dyDescent="0.25">
      <c r="A835" s="1">
        <v>834</v>
      </c>
      <c r="B835" s="3">
        <v>21</v>
      </c>
      <c r="C835" s="1">
        <v>151</v>
      </c>
      <c r="D835" s="1">
        <v>2</v>
      </c>
      <c r="E835" s="1">
        <v>13</v>
      </c>
      <c r="F835" s="1">
        <v>0</v>
      </c>
      <c r="G835">
        <f>VLOOKUP(C835,reference!$A$1:$E$310,5,FALSE)</f>
        <v>5309021</v>
      </c>
      <c r="H835" t="str">
        <f>VLOOKUP(C835,reference!$A$1:$E$310,4,FALSE)</f>
        <v>LEWO LEMA</v>
      </c>
      <c r="I835" t="str">
        <f>VLOOKUP($D835,reference!$G$1:$H$25,2,FALSE)</f>
        <v>Hutan lahan kering sekunder / bekas tebangan</v>
      </c>
      <c r="J835" t="str">
        <f>VLOOKUP($E835,reference!$G$1:$H$25,2,FALSE)</f>
        <v>Pertanian lahan kering  campur semak / kebun campur</v>
      </c>
      <c r="K835" t="str">
        <f t="shared" ref="K835:K898" si="13">IF(F835=0,"Non Irigasi","Buffer Irigasi")</f>
        <v>Non Irigasi</v>
      </c>
      <c r="L835" t="s">
        <v>328</v>
      </c>
    </row>
    <row r="836" spans="1:12" x14ac:dyDescent="0.25">
      <c r="A836" s="1">
        <v>835</v>
      </c>
      <c r="B836" s="3">
        <v>1</v>
      </c>
      <c r="C836" s="1">
        <v>163</v>
      </c>
      <c r="D836" s="1">
        <v>12</v>
      </c>
      <c r="E836" s="1">
        <v>0</v>
      </c>
      <c r="F836" s="1">
        <v>0</v>
      </c>
      <c r="G836">
        <f>VLOOKUP(C836,reference!$A$1:$E$310,5,FALSE)</f>
        <v>5309072</v>
      </c>
      <c r="H836" t="str">
        <f>VLOOKUP(C836,reference!$A$1:$E$310,4,FALSE)</f>
        <v>WITIHAMA</v>
      </c>
      <c r="I836" t="str">
        <f>VLOOKUP($D836,reference!$G$1:$H$25,2,FALSE)</f>
        <v>Pertanian lahan kering</v>
      </c>
      <c r="J836" t="str">
        <f>VLOOKUP($E836,reference!$G$1:$H$25,2,FALSE)</f>
        <v>No data</v>
      </c>
      <c r="K836" t="str">
        <f t="shared" si="13"/>
        <v>Non Irigasi</v>
      </c>
      <c r="L836" t="s">
        <v>327</v>
      </c>
    </row>
    <row r="837" spans="1:12" x14ac:dyDescent="0.25">
      <c r="A837" s="1">
        <v>836</v>
      </c>
      <c r="B837" s="3">
        <v>12</v>
      </c>
      <c r="C837" s="1">
        <v>143</v>
      </c>
      <c r="D837" s="1">
        <v>11</v>
      </c>
      <c r="E837" s="1">
        <v>16</v>
      </c>
      <c r="F837" s="1">
        <v>0</v>
      </c>
      <c r="G837">
        <f>VLOOKUP(C837,reference!$A$1:$E$310,5,FALSE)</f>
        <v>5308040</v>
      </c>
      <c r="H837" t="str">
        <f>VLOOKUP(C837,reference!$A$1:$E$310,4,FALSE)</f>
        <v>LEBATUKAN</v>
      </c>
      <c r="I837" t="str">
        <f>VLOOKUP($D837,reference!$G$1:$H$25,2,FALSE)</f>
        <v>Savanna / Padang rumput</v>
      </c>
      <c r="J837" t="str">
        <f>VLOOKUP($E837,reference!$G$1:$H$25,2,FALSE)</f>
        <v>Pemukiman</v>
      </c>
      <c r="K837" t="str">
        <f t="shared" si="13"/>
        <v>Non Irigasi</v>
      </c>
      <c r="L837" t="s">
        <v>327</v>
      </c>
    </row>
    <row r="838" spans="1:12" x14ac:dyDescent="0.25">
      <c r="A838" s="1">
        <v>837</v>
      </c>
      <c r="B838" s="3">
        <v>867</v>
      </c>
      <c r="C838" s="1">
        <v>126</v>
      </c>
      <c r="D838" s="1">
        <v>13</v>
      </c>
      <c r="E838" s="1">
        <v>9</v>
      </c>
      <c r="F838" s="1">
        <v>0</v>
      </c>
      <c r="G838">
        <f>VLOOKUP(C838,reference!$A$1:$E$310,5,FALSE)</f>
        <v>5307020</v>
      </c>
      <c r="H838" t="str">
        <f>VLOOKUP(C838,reference!$A$1:$E$310,4,FALSE)</f>
        <v>ALOR BARAT DAYA</v>
      </c>
      <c r="I838" t="str">
        <f>VLOOKUP($D838,reference!$G$1:$H$25,2,FALSE)</f>
        <v>Pertanian lahan kering  campur semak / kebun campur</v>
      </c>
      <c r="J838" t="str">
        <f>VLOOKUP($E838,reference!$G$1:$H$25,2,FALSE)</f>
        <v>Semak belukar</v>
      </c>
      <c r="K838" t="str">
        <f t="shared" si="13"/>
        <v>Non Irigasi</v>
      </c>
      <c r="L838" t="s">
        <v>327</v>
      </c>
    </row>
    <row r="839" spans="1:12" x14ac:dyDescent="0.25">
      <c r="A839" s="1">
        <v>838</v>
      </c>
      <c r="B839" s="3">
        <v>2522</v>
      </c>
      <c r="C839" s="1">
        <v>126</v>
      </c>
      <c r="D839" s="1">
        <v>2</v>
      </c>
      <c r="E839" s="1">
        <v>9</v>
      </c>
      <c r="F839" s="1">
        <v>0</v>
      </c>
      <c r="G839">
        <f>VLOOKUP(C839,reference!$A$1:$E$310,5,FALSE)</f>
        <v>5307020</v>
      </c>
      <c r="H839" t="str">
        <f>VLOOKUP(C839,reference!$A$1:$E$310,4,FALSE)</f>
        <v>ALOR BARAT DAYA</v>
      </c>
      <c r="I839" t="str">
        <f>VLOOKUP($D839,reference!$G$1:$H$25,2,FALSE)</f>
        <v>Hutan lahan kering sekunder / bekas tebangan</v>
      </c>
      <c r="J839" t="str">
        <f>VLOOKUP($E839,reference!$G$1:$H$25,2,FALSE)</f>
        <v>Semak belukar</v>
      </c>
      <c r="K839" t="str">
        <f t="shared" si="13"/>
        <v>Non Irigasi</v>
      </c>
      <c r="L839" t="s">
        <v>328</v>
      </c>
    </row>
    <row r="840" spans="1:12" x14ac:dyDescent="0.25">
      <c r="A840" s="1">
        <v>839</v>
      </c>
      <c r="B840" s="3">
        <v>122</v>
      </c>
      <c r="C840" s="1">
        <v>252</v>
      </c>
      <c r="D840" s="1">
        <v>0</v>
      </c>
      <c r="E840" s="1">
        <v>0</v>
      </c>
      <c r="F840" s="1">
        <v>0</v>
      </c>
      <c r="G840">
        <f>VLOOKUP(C840,reference!$A$1:$E$310,5,FALSE)</f>
        <v>5315050</v>
      </c>
      <c r="H840" t="str">
        <f>VLOOKUP(C840,reference!$A$1:$E$310,4,FALSE)</f>
        <v>MACANG PACAR</v>
      </c>
      <c r="I840" t="str">
        <f>VLOOKUP($D840,reference!$G$1:$H$25,2,FALSE)</f>
        <v>No data</v>
      </c>
      <c r="J840" t="str">
        <f>VLOOKUP($E840,reference!$G$1:$H$25,2,FALSE)</f>
        <v>No data</v>
      </c>
      <c r="K840" t="str">
        <f t="shared" si="13"/>
        <v>Non Irigasi</v>
      </c>
      <c r="L840" t="s">
        <v>327</v>
      </c>
    </row>
    <row r="841" spans="1:12" x14ac:dyDescent="0.25">
      <c r="A841" s="1">
        <v>840</v>
      </c>
      <c r="B841" s="3">
        <v>23</v>
      </c>
      <c r="C841" s="1">
        <v>252</v>
      </c>
      <c r="D841" s="1">
        <v>0</v>
      </c>
      <c r="E841" s="1">
        <v>2</v>
      </c>
      <c r="F841" s="1">
        <v>0</v>
      </c>
      <c r="G841">
        <f>VLOOKUP(C841,reference!$A$1:$E$310,5,FALSE)</f>
        <v>5315050</v>
      </c>
      <c r="H841" t="str">
        <f>VLOOKUP(C841,reference!$A$1:$E$310,4,FALSE)</f>
        <v>MACANG PACAR</v>
      </c>
      <c r="I841" t="str">
        <f>VLOOKUP($D841,reference!$G$1:$H$25,2,FALSE)</f>
        <v>No data</v>
      </c>
      <c r="J841" t="str">
        <f>VLOOKUP($E841,reference!$G$1:$H$25,2,FALSE)</f>
        <v>Hutan lahan kering sekunder / bekas tebangan</v>
      </c>
      <c r="K841" t="str">
        <f t="shared" si="13"/>
        <v>Non Irigasi</v>
      </c>
      <c r="L841" t="s">
        <v>327</v>
      </c>
    </row>
    <row r="842" spans="1:12" x14ac:dyDescent="0.25">
      <c r="A842" s="1">
        <v>841</v>
      </c>
      <c r="B842" s="3">
        <v>373</v>
      </c>
      <c r="C842" s="1">
        <v>252</v>
      </c>
      <c r="D842" s="1">
        <v>9</v>
      </c>
      <c r="E842" s="1">
        <v>9</v>
      </c>
      <c r="F842" s="1">
        <v>0</v>
      </c>
      <c r="G842">
        <f>VLOOKUP(C842,reference!$A$1:$E$310,5,FALSE)</f>
        <v>5315050</v>
      </c>
      <c r="H842" t="str">
        <f>VLOOKUP(C842,reference!$A$1:$E$310,4,FALSE)</f>
        <v>MACANG PACAR</v>
      </c>
      <c r="I842" t="str">
        <f>VLOOKUP($D842,reference!$G$1:$H$25,2,FALSE)</f>
        <v>Semak belukar</v>
      </c>
      <c r="J842" t="str">
        <f>VLOOKUP($E842,reference!$G$1:$H$25,2,FALSE)</f>
        <v>Semak belukar</v>
      </c>
      <c r="K842" t="str">
        <f t="shared" si="13"/>
        <v>Non Irigasi</v>
      </c>
      <c r="L842" t="s">
        <v>327</v>
      </c>
    </row>
    <row r="843" spans="1:12" x14ac:dyDescent="0.25">
      <c r="A843" s="1">
        <v>842</v>
      </c>
      <c r="B843" s="3">
        <v>50</v>
      </c>
      <c r="C843" s="1">
        <v>252</v>
      </c>
      <c r="D843" s="1">
        <v>6</v>
      </c>
      <c r="E843" s="1">
        <v>9</v>
      </c>
      <c r="F843" s="1">
        <v>0</v>
      </c>
      <c r="G843">
        <f>VLOOKUP(C843,reference!$A$1:$E$310,5,FALSE)</f>
        <v>5315050</v>
      </c>
      <c r="H843" t="str">
        <f>VLOOKUP(C843,reference!$A$1:$E$310,4,FALSE)</f>
        <v>MACANG PACAR</v>
      </c>
      <c r="I843" t="str">
        <f>VLOOKUP($D843,reference!$G$1:$H$25,2,FALSE)</f>
        <v>Hutan mangrove sekunder</v>
      </c>
      <c r="J843" t="str">
        <f>VLOOKUP($E843,reference!$G$1:$H$25,2,FALSE)</f>
        <v>Semak belukar</v>
      </c>
      <c r="K843" t="str">
        <f t="shared" si="13"/>
        <v>Non Irigasi</v>
      </c>
      <c r="L843" t="s">
        <v>328</v>
      </c>
    </row>
    <row r="844" spans="1:12" x14ac:dyDescent="0.25">
      <c r="A844" s="1">
        <v>843</v>
      </c>
      <c r="B844" s="3">
        <v>279</v>
      </c>
      <c r="C844" s="1">
        <v>231</v>
      </c>
      <c r="D844" s="1">
        <v>2</v>
      </c>
      <c r="E844" s="1">
        <v>9</v>
      </c>
      <c r="F844" s="1">
        <v>0</v>
      </c>
      <c r="G844">
        <f>VLOOKUP(C844,reference!$A$1:$E$310,5,FALSE)</f>
        <v>5313141</v>
      </c>
      <c r="H844" t="str">
        <f>VLOOKUP(C844,reference!$A$1:$E$310,4,FALSE)</f>
        <v>REOK BARAT</v>
      </c>
      <c r="I844" t="str">
        <f>VLOOKUP($D844,reference!$G$1:$H$25,2,FALSE)</f>
        <v>Hutan lahan kering sekunder / bekas tebangan</v>
      </c>
      <c r="J844" t="str">
        <f>VLOOKUP($E844,reference!$G$1:$H$25,2,FALSE)</f>
        <v>Semak belukar</v>
      </c>
      <c r="K844" t="str">
        <f t="shared" si="13"/>
        <v>Non Irigasi</v>
      </c>
      <c r="L844" t="s">
        <v>328</v>
      </c>
    </row>
    <row r="845" spans="1:12" x14ac:dyDescent="0.25">
      <c r="A845" s="1">
        <v>844</v>
      </c>
      <c r="B845" s="3">
        <v>606</v>
      </c>
      <c r="C845" s="1">
        <v>285</v>
      </c>
      <c r="D845" s="1">
        <v>12</v>
      </c>
      <c r="E845" s="1">
        <v>16</v>
      </c>
      <c r="F845" s="1">
        <v>0</v>
      </c>
      <c r="G845">
        <f>VLOOKUP(C845,reference!$A$1:$E$310,5,FALSE)</f>
        <v>5319060</v>
      </c>
      <c r="H845" t="str">
        <f>VLOOKUP(C845,reference!$A$1:$E$310,4,FALSE)</f>
        <v>LAMBA LEDA</v>
      </c>
      <c r="I845" t="str">
        <f>VLOOKUP($D845,reference!$G$1:$H$25,2,FALSE)</f>
        <v>Pertanian lahan kering</v>
      </c>
      <c r="J845" t="str">
        <f>VLOOKUP($E845,reference!$G$1:$H$25,2,FALSE)</f>
        <v>Pemukiman</v>
      </c>
      <c r="K845" t="str">
        <f t="shared" si="13"/>
        <v>Non Irigasi</v>
      </c>
      <c r="L845" t="s">
        <v>327</v>
      </c>
    </row>
    <row r="846" spans="1:12" x14ac:dyDescent="0.25">
      <c r="A846" s="1">
        <v>845</v>
      </c>
      <c r="B846" s="3">
        <v>462</v>
      </c>
      <c r="C846" s="1">
        <v>151</v>
      </c>
      <c r="D846" s="1">
        <v>2</v>
      </c>
      <c r="E846" s="1">
        <v>1</v>
      </c>
      <c r="F846" s="1">
        <v>0</v>
      </c>
      <c r="G846">
        <f>VLOOKUP(C846,reference!$A$1:$E$310,5,FALSE)</f>
        <v>5309021</v>
      </c>
      <c r="H846" t="str">
        <f>VLOOKUP(C846,reference!$A$1:$E$310,4,FALSE)</f>
        <v>LEWO LEMA</v>
      </c>
      <c r="I846" t="str">
        <f>VLOOKUP($D846,reference!$G$1:$H$25,2,FALSE)</f>
        <v>Hutan lahan kering sekunder / bekas tebangan</v>
      </c>
      <c r="J846" t="str">
        <f>VLOOKUP($E846,reference!$G$1:$H$25,2,FALSE)</f>
        <v>Hutan lahan kering primer</v>
      </c>
      <c r="K846" t="str">
        <f t="shared" si="13"/>
        <v>Non Irigasi</v>
      </c>
      <c r="L846" t="s">
        <v>327</v>
      </c>
    </row>
    <row r="847" spans="1:12" x14ac:dyDescent="0.25">
      <c r="A847" s="1">
        <v>846</v>
      </c>
      <c r="B847" s="3">
        <v>17</v>
      </c>
      <c r="C847" s="1">
        <v>151</v>
      </c>
      <c r="D847" s="1">
        <v>13</v>
      </c>
      <c r="E847" s="1">
        <v>1</v>
      </c>
      <c r="F847" s="1">
        <v>0</v>
      </c>
      <c r="G847">
        <f>VLOOKUP(C847,reference!$A$1:$E$310,5,FALSE)</f>
        <v>5309021</v>
      </c>
      <c r="H847" t="str">
        <f>VLOOKUP(C847,reference!$A$1:$E$310,4,FALSE)</f>
        <v>LEWO LEMA</v>
      </c>
      <c r="I847" t="str">
        <f>VLOOKUP($D847,reference!$G$1:$H$25,2,FALSE)</f>
        <v>Pertanian lahan kering  campur semak / kebun campur</v>
      </c>
      <c r="J847" t="str">
        <f>VLOOKUP($E847,reference!$G$1:$H$25,2,FALSE)</f>
        <v>Hutan lahan kering primer</v>
      </c>
      <c r="K847" t="str">
        <f t="shared" si="13"/>
        <v>Non Irigasi</v>
      </c>
      <c r="L847" t="s">
        <v>327</v>
      </c>
    </row>
    <row r="848" spans="1:12" x14ac:dyDescent="0.25">
      <c r="A848" s="1">
        <v>847</v>
      </c>
      <c r="B848" s="3">
        <v>27</v>
      </c>
      <c r="C848" s="1">
        <v>153</v>
      </c>
      <c r="D848" s="1">
        <v>12</v>
      </c>
      <c r="E848" s="1">
        <v>1</v>
      </c>
      <c r="F848" s="1">
        <v>0</v>
      </c>
      <c r="G848">
        <f>VLOOKUP(C848,reference!$A$1:$E$310,5,FALSE)</f>
        <v>5309031</v>
      </c>
      <c r="H848" t="str">
        <f>VLOOKUP(C848,reference!$A$1:$E$310,4,FALSE)</f>
        <v>ILE MANDIRI</v>
      </c>
      <c r="I848" t="str">
        <f>VLOOKUP($D848,reference!$G$1:$H$25,2,FALSE)</f>
        <v>Pertanian lahan kering</v>
      </c>
      <c r="J848" t="str">
        <f>VLOOKUP($E848,reference!$G$1:$H$25,2,FALSE)</f>
        <v>Hutan lahan kering primer</v>
      </c>
      <c r="K848" t="str">
        <f t="shared" si="13"/>
        <v>Non Irigasi</v>
      </c>
      <c r="L848" t="s">
        <v>327</v>
      </c>
    </row>
    <row r="849" spans="1:12" x14ac:dyDescent="0.25">
      <c r="A849" s="1">
        <v>848</v>
      </c>
      <c r="B849" s="3">
        <v>10</v>
      </c>
      <c r="C849" s="1">
        <v>153</v>
      </c>
      <c r="D849" s="1">
        <v>1</v>
      </c>
      <c r="E849" s="1">
        <v>12</v>
      </c>
      <c r="F849" s="1">
        <v>0</v>
      </c>
      <c r="G849">
        <f>VLOOKUP(C849,reference!$A$1:$E$310,5,FALSE)</f>
        <v>5309031</v>
      </c>
      <c r="H849" t="str">
        <f>VLOOKUP(C849,reference!$A$1:$E$310,4,FALSE)</f>
        <v>ILE MANDIRI</v>
      </c>
      <c r="I849" t="str">
        <f>VLOOKUP($D849,reference!$G$1:$H$25,2,FALSE)</f>
        <v>Hutan lahan kering primer</v>
      </c>
      <c r="J849" t="str">
        <f>VLOOKUP($E849,reference!$G$1:$H$25,2,FALSE)</f>
        <v>Pertanian lahan kering</v>
      </c>
      <c r="K849" t="str">
        <f t="shared" si="13"/>
        <v>Non Irigasi</v>
      </c>
      <c r="L849" t="s">
        <v>328</v>
      </c>
    </row>
    <row r="850" spans="1:12" x14ac:dyDescent="0.25">
      <c r="A850" s="1">
        <v>849</v>
      </c>
      <c r="B850" s="3">
        <v>340</v>
      </c>
      <c r="C850" s="1">
        <v>152</v>
      </c>
      <c r="D850" s="1">
        <v>12</v>
      </c>
      <c r="E850" s="1">
        <v>16</v>
      </c>
      <c r="F850" s="1">
        <v>0</v>
      </c>
      <c r="G850">
        <f>VLOOKUP(C850,reference!$A$1:$E$310,5,FALSE)</f>
        <v>5309030</v>
      </c>
      <c r="H850" t="str">
        <f>VLOOKUP(C850,reference!$A$1:$E$310,4,FALSE)</f>
        <v>LARANTUKA</v>
      </c>
      <c r="I850" t="str">
        <f>VLOOKUP($D850,reference!$G$1:$H$25,2,FALSE)</f>
        <v>Pertanian lahan kering</v>
      </c>
      <c r="J850" t="str">
        <f>VLOOKUP($E850,reference!$G$1:$H$25,2,FALSE)</f>
        <v>Pemukiman</v>
      </c>
      <c r="K850" t="str">
        <f t="shared" si="13"/>
        <v>Non Irigasi</v>
      </c>
      <c r="L850" t="s">
        <v>327</v>
      </c>
    </row>
    <row r="851" spans="1:12" x14ac:dyDescent="0.25">
      <c r="A851" s="1">
        <v>850</v>
      </c>
      <c r="B851" s="3">
        <v>2</v>
      </c>
      <c r="C851" s="1">
        <v>158</v>
      </c>
      <c r="D851" s="1">
        <v>12</v>
      </c>
      <c r="E851" s="1">
        <v>0</v>
      </c>
      <c r="F851" s="1">
        <v>0</v>
      </c>
      <c r="G851">
        <f>VLOOKUP(C851,reference!$A$1:$E$310,5,FALSE)</f>
        <v>5309060</v>
      </c>
      <c r="H851" t="str">
        <f>VLOOKUP(C851,reference!$A$1:$E$310,4,FALSE)</f>
        <v>ADONARA BARAT</v>
      </c>
      <c r="I851" t="str">
        <f>VLOOKUP($D851,reference!$G$1:$H$25,2,FALSE)</f>
        <v>Pertanian lahan kering</v>
      </c>
      <c r="J851" t="str">
        <f>VLOOKUP($E851,reference!$G$1:$H$25,2,FALSE)</f>
        <v>No data</v>
      </c>
      <c r="K851" t="str">
        <f t="shared" si="13"/>
        <v>Non Irigasi</v>
      </c>
      <c r="L851" t="s">
        <v>327</v>
      </c>
    </row>
    <row r="852" spans="1:12" x14ac:dyDescent="0.25">
      <c r="A852" s="1">
        <v>851</v>
      </c>
      <c r="B852" s="3">
        <v>2</v>
      </c>
      <c r="C852" s="1">
        <v>164</v>
      </c>
      <c r="D852" s="1">
        <v>16</v>
      </c>
      <c r="E852" s="1">
        <v>13</v>
      </c>
      <c r="F852" s="1">
        <v>0</v>
      </c>
      <c r="G852">
        <f>VLOOKUP(C852,reference!$A$1:$E$310,5,FALSE)</f>
        <v>5309073</v>
      </c>
      <c r="H852" t="str">
        <f>VLOOKUP(C852,reference!$A$1:$E$310,4,FALSE)</f>
        <v>KELUBAGOLIT</v>
      </c>
      <c r="I852" t="str">
        <f>VLOOKUP($D852,reference!$G$1:$H$25,2,FALSE)</f>
        <v>Pemukiman</v>
      </c>
      <c r="J852" t="str">
        <f>VLOOKUP($E852,reference!$G$1:$H$25,2,FALSE)</f>
        <v>Pertanian lahan kering  campur semak / kebun campur</v>
      </c>
      <c r="K852" t="str">
        <f t="shared" si="13"/>
        <v>Non Irigasi</v>
      </c>
      <c r="L852" t="s">
        <v>327</v>
      </c>
    </row>
    <row r="853" spans="1:12" x14ac:dyDescent="0.25">
      <c r="A853" s="1">
        <v>852</v>
      </c>
      <c r="B853" s="3">
        <v>1</v>
      </c>
      <c r="C853" s="1">
        <v>141</v>
      </c>
      <c r="D853" s="1">
        <v>13</v>
      </c>
      <c r="E853" s="1">
        <v>13</v>
      </c>
      <c r="F853" s="1">
        <v>0</v>
      </c>
      <c r="G853">
        <f>VLOOKUP(C853,reference!$A$1:$E$310,5,FALSE)</f>
        <v>5308030</v>
      </c>
      <c r="H853" t="str">
        <f>VLOOKUP(C853,reference!$A$1:$E$310,4,FALSE)</f>
        <v>ILE APE</v>
      </c>
      <c r="I853" t="str">
        <f>VLOOKUP($D853,reference!$G$1:$H$25,2,FALSE)</f>
        <v>Pertanian lahan kering  campur semak / kebun campur</v>
      </c>
      <c r="J853" t="str">
        <f>VLOOKUP($E853,reference!$G$1:$H$25,2,FALSE)</f>
        <v>Pertanian lahan kering  campur semak / kebun campur</v>
      </c>
      <c r="K853" t="str">
        <f t="shared" si="13"/>
        <v>Non Irigasi</v>
      </c>
      <c r="L853" t="s">
        <v>327</v>
      </c>
    </row>
    <row r="854" spans="1:12" x14ac:dyDescent="0.25">
      <c r="A854" s="1">
        <v>853</v>
      </c>
      <c r="B854" s="3">
        <v>203</v>
      </c>
      <c r="C854" s="1">
        <v>123</v>
      </c>
      <c r="D854" s="1">
        <v>18</v>
      </c>
      <c r="E854" s="1">
        <v>11</v>
      </c>
      <c r="F854" s="1">
        <v>0</v>
      </c>
      <c r="G854">
        <f>VLOOKUP(C854,reference!$A$1:$E$310,5,FALSE)</f>
        <v>5307012</v>
      </c>
      <c r="H854" t="str">
        <f>VLOOKUP(C854,reference!$A$1:$E$310,4,FALSE)</f>
        <v>PANTAR TIMUR</v>
      </c>
      <c r="I854" t="str">
        <f>VLOOKUP($D854,reference!$G$1:$H$25,2,FALSE)</f>
        <v>Lahan terbuka</v>
      </c>
      <c r="J854" t="str">
        <f>VLOOKUP($E854,reference!$G$1:$H$25,2,FALSE)</f>
        <v>Savanna / Padang rumput</v>
      </c>
      <c r="K854" t="str">
        <f t="shared" si="13"/>
        <v>Non Irigasi</v>
      </c>
      <c r="L854" t="s">
        <v>327</v>
      </c>
    </row>
    <row r="855" spans="1:12" x14ac:dyDescent="0.25">
      <c r="A855" s="1">
        <v>854</v>
      </c>
      <c r="B855" s="3">
        <v>113</v>
      </c>
      <c r="C855" s="1">
        <v>252</v>
      </c>
      <c r="D855" s="1">
        <v>9</v>
      </c>
      <c r="E855" s="1">
        <v>11</v>
      </c>
      <c r="F855" s="1">
        <v>0</v>
      </c>
      <c r="G855">
        <f>VLOOKUP(C855,reference!$A$1:$E$310,5,FALSE)</f>
        <v>5315050</v>
      </c>
      <c r="H855" t="str">
        <f>VLOOKUP(C855,reference!$A$1:$E$310,4,FALSE)</f>
        <v>MACANG PACAR</v>
      </c>
      <c r="I855" t="str">
        <f>VLOOKUP($D855,reference!$G$1:$H$25,2,FALSE)</f>
        <v>Semak belukar</v>
      </c>
      <c r="J855" t="str">
        <f>VLOOKUP($E855,reference!$G$1:$H$25,2,FALSE)</f>
        <v>Savanna / Padang rumput</v>
      </c>
      <c r="K855" t="str">
        <f t="shared" si="13"/>
        <v>Non Irigasi</v>
      </c>
      <c r="L855" t="s">
        <v>327</v>
      </c>
    </row>
    <row r="856" spans="1:12" x14ac:dyDescent="0.25">
      <c r="A856" s="1">
        <v>855</v>
      </c>
      <c r="B856" s="3">
        <v>21</v>
      </c>
      <c r="C856" s="1">
        <v>252</v>
      </c>
      <c r="D856" s="1">
        <v>9</v>
      </c>
      <c r="E856" s="1">
        <v>0</v>
      </c>
      <c r="F856" s="1">
        <v>0</v>
      </c>
      <c r="G856">
        <f>VLOOKUP(C856,reference!$A$1:$E$310,5,FALSE)</f>
        <v>5315050</v>
      </c>
      <c r="H856" t="str">
        <f>VLOOKUP(C856,reference!$A$1:$E$310,4,FALSE)</f>
        <v>MACANG PACAR</v>
      </c>
      <c r="I856" t="str">
        <f>VLOOKUP($D856,reference!$G$1:$H$25,2,FALSE)</f>
        <v>Semak belukar</v>
      </c>
      <c r="J856" t="str">
        <f>VLOOKUP($E856,reference!$G$1:$H$25,2,FALSE)</f>
        <v>No data</v>
      </c>
      <c r="K856" t="str">
        <f t="shared" si="13"/>
        <v>Non Irigasi</v>
      </c>
      <c r="L856" t="s">
        <v>327</v>
      </c>
    </row>
    <row r="857" spans="1:12" x14ac:dyDescent="0.25">
      <c r="A857" s="1">
        <v>856</v>
      </c>
      <c r="B857" s="3">
        <v>18</v>
      </c>
      <c r="C857" s="1">
        <v>252</v>
      </c>
      <c r="D857" s="1">
        <v>6</v>
      </c>
      <c r="E857" s="1">
        <v>0</v>
      </c>
      <c r="F857" s="1">
        <v>0</v>
      </c>
      <c r="G857">
        <f>VLOOKUP(C857,reference!$A$1:$E$310,5,FALSE)</f>
        <v>5315050</v>
      </c>
      <c r="H857" t="str">
        <f>VLOOKUP(C857,reference!$A$1:$E$310,4,FALSE)</f>
        <v>MACANG PACAR</v>
      </c>
      <c r="I857" t="str">
        <f>VLOOKUP($D857,reference!$G$1:$H$25,2,FALSE)</f>
        <v>Hutan mangrove sekunder</v>
      </c>
      <c r="J857" t="str">
        <f>VLOOKUP($E857,reference!$G$1:$H$25,2,FALSE)</f>
        <v>No data</v>
      </c>
      <c r="K857" t="str">
        <f t="shared" si="13"/>
        <v>Non Irigasi</v>
      </c>
      <c r="L857" t="s">
        <v>328</v>
      </c>
    </row>
    <row r="858" spans="1:12" x14ac:dyDescent="0.25">
      <c r="A858" s="1">
        <v>857</v>
      </c>
      <c r="B858" s="3">
        <v>2</v>
      </c>
      <c r="C858" s="1">
        <v>252</v>
      </c>
      <c r="D858" s="1">
        <v>6</v>
      </c>
      <c r="E858" s="1">
        <v>15</v>
      </c>
      <c r="F858" s="1">
        <v>0</v>
      </c>
      <c r="G858">
        <f>VLOOKUP(C858,reference!$A$1:$E$310,5,FALSE)</f>
        <v>5315050</v>
      </c>
      <c r="H858" t="str">
        <f>VLOOKUP(C858,reference!$A$1:$E$310,4,FALSE)</f>
        <v>MACANG PACAR</v>
      </c>
      <c r="I858" t="str">
        <f>VLOOKUP($D858,reference!$G$1:$H$25,2,FALSE)</f>
        <v>Hutan mangrove sekunder</v>
      </c>
      <c r="J858" t="str">
        <f>VLOOKUP($E858,reference!$G$1:$H$25,2,FALSE)</f>
        <v>Tambak</v>
      </c>
      <c r="K858" t="str">
        <f t="shared" si="13"/>
        <v>Non Irigasi</v>
      </c>
      <c r="L858" t="s">
        <v>328</v>
      </c>
    </row>
    <row r="859" spans="1:12" x14ac:dyDescent="0.25">
      <c r="A859" s="1">
        <v>858</v>
      </c>
      <c r="B859" s="3">
        <v>3640</v>
      </c>
      <c r="C859" s="1">
        <v>231</v>
      </c>
      <c r="D859" s="1">
        <v>2</v>
      </c>
      <c r="E859" s="1">
        <v>2</v>
      </c>
      <c r="F859" s="1">
        <v>0</v>
      </c>
      <c r="G859">
        <f>VLOOKUP(C859,reference!$A$1:$E$310,5,FALSE)</f>
        <v>5313141</v>
      </c>
      <c r="H859" t="str">
        <f>VLOOKUP(C859,reference!$A$1:$E$310,4,FALSE)</f>
        <v>REOK BARAT</v>
      </c>
      <c r="I859" t="str">
        <f>VLOOKUP($D859,reference!$G$1:$H$25,2,FALSE)</f>
        <v>Hutan lahan kering sekunder / bekas tebangan</v>
      </c>
      <c r="J859" t="str">
        <f>VLOOKUP($E859,reference!$G$1:$H$25,2,FALSE)</f>
        <v>Hutan lahan kering sekunder / bekas tebangan</v>
      </c>
      <c r="K859" t="str">
        <f t="shared" si="13"/>
        <v>Non Irigasi</v>
      </c>
      <c r="L859" t="s">
        <v>327</v>
      </c>
    </row>
    <row r="860" spans="1:12" x14ac:dyDescent="0.25">
      <c r="A860" s="1">
        <v>859</v>
      </c>
      <c r="B860" s="3">
        <v>8</v>
      </c>
      <c r="C860" s="1">
        <v>231</v>
      </c>
      <c r="D860" s="1">
        <v>6</v>
      </c>
      <c r="E860" s="1">
        <v>15</v>
      </c>
      <c r="F860" s="1">
        <v>0</v>
      </c>
      <c r="G860">
        <f>VLOOKUP(C860,reference!$A$1:$E$310,5,FALSE)</f>
        <v>5313141</v>
      </c>
      <c r="H860" t="str">
        <f>VLOOKUP(C860,reference!$A$1:$E$310,4,FALSE)</f>
        <v>REOK BARAT</v>
      </c>
      <c r="I860" t="str">
        <f>VLOOKUP($D860,reference!$G$1:$H$25,2,FALSE)</f>
        <v>Hutan mangrove sekunder</v>
      </c>
      <c r="J860" t="str">
        <f>VLOOKUP($E860,reference!$G$1:$H$25,2,FALSE)</f>
        <v>Tambak</v>
      </c>
      <c r="K860" t="str">
        <f t="shared" si="13"/>
        <v>Non Irigasi</v>
      </c>
      <c r="L860" t="s">
        <v>328</v>
      </c>
    </row>
    <row r="861" spans="1:12" x14ac:dyDescent="0.25">
      <c r="A861" s="1">
        <v>860</v>
      </c>
      <c r="B861" s="3">
        <v>10</v>
      </c>
      <c r="C861" s="1">
        <v>154</v>
      </c>
      <c r="D861" s="1">
        <v>0</v>
      </c>
      <c r="E861" s="1">
        <v>2</v>
      </c>
      <c r="F861" s="1">
        <v>0</v>
      </c>
      <c r="G861">
        <f>VLOOKUP(C861,reference!$A$1:$E$310,5,FALSE)</f>
        <v>5309032</v>
      </c>
      <c r="H861" t="str">
        <f>VLOOKUP(C861,reference!$A$1:$E$310,4,FALSE)</f>
        <v>DEMON PAGONG</v>
      </c>
      <c r="I861" t="str">
        <f>VLOOKUP($D861,reference!$G$1:$H$25,2,FALSE)</f>
        <v>No data</v>
      </c>
      <c r="J861" t="str">
        <f>VLOOKUP($E861,reference!$G$1:$H$25,2,FALSE)</f>
        <v>Hutan lahan kering sekunder / bekas tebangan</v>
      </c>
      <c r="K861" t="str">
        <f t="shared" si="13"/>
        <v>Non Irigasi</v>
      </c>
      <c r="L861" t="s">
        <v>327</v>
      </c>
    </row>
    <row r="862" spans="1:12" x14ac:dyDescent="0.25">
      <c r="A862" s="1">
        <v>861</v>
      </c>
      <c r="B862" s="3">
        <v>3096</v>
      </c>
      <c r="C862" s="1">
        <v>154</v>
      </c>
      <c r="D862" s="1">
        <v>2</v>
      </c>
      <c r="E862" s="1">
        <v>2</v>
      </c>
      <c r="F862" s="1">
        <v>0</v>
      </c>
      <c r="G862">
        <f>VLOOKUP(C862,reference!$A$1:$E$310,5,FALSE)</f>
        <v>5309032</v>
      </c>
      <c r="H862" t="str">
        <f>VLOOKUP(C862,reference!$A$1:$E$310,4,FALSE)</f>
        <v>DEMON PAGONG</v>
      </c>
      <c r="I862" t="str">
        <f>VLOOKUP($D862,reference!$G$1:$H$25,2,FALSE)</f>
        <v>Hutan lahan kering sekunder / bekas tebangan</v>
      </c>
      <c r="J862" t="str">
        <f>VLOOKUP($E862,reference!$G$1:$H$25,2,FALSE)</f>
        <v>Hutan lahan kering sekunder / bekas tebangan</v>
      </c>
      <c r="K862" t="str">
        <f t="shared" si="13"/>
        <v>Non Irigasi</v>
      </c>
      <c r="L862" t="s">
        <v>327</v>
      </c>
    </row>
    <row r="863" spans="1:12" x14ac:dyDescent="0.25">
      <c r="A863" s="1">
        <v>862</v>
      </c>
      <c r="B863" s="3">
        <v>513</v>
      </c>
      <c r="C863" s="1">
        <v>154</v>
      </c>
      <c r="D863" s="1">
        <v>2</v>
      </c>
      <c r="E863" s="1">
        <v>1</v>
      </c>
      <c r="F863" s="1">
        <v>0</v>
      </c>
      <c r="G863">
        <f>VLOOKUP(C863,reference!$A$1:$E$310,5,FALSE)</f>
        <v>5309032</v>
      </c>
      <c r="H863" t="str">
        <f>VLOOKUP(C863,reference!$A$1:$E$310,4,FALSE)</f>
        <v>DEMON PAGONG</v>
      </c>
      <c r="I863" t="str">
        <f>VLOOKUP($D863,reference!$G$1:$H$25,2,FALSE)</f>
        <v>Hutan lahan kering sekunder / bekas tebangan</v>
      </c>
      <c r="J863" t="str">
        <f>VLOOKUP($E863,reference!$G$1:$H$25,2,FALSE)</f>
        <v>Hutan lahan kering primer</v>
      </c>
      <c r="K863" t="str">
        <f t="shared" si="13"/>
        <v>Non Irigasi</v>
      </c>
      <c r="L863" t="s">
        <v>327</v>
      </c>
    </row>
    <row r="864" spans="1:12" x14ac:dyDescent="0.25">
      <c r="A864" s="1">
        <v>863</v>
      </c>
      <c r="B864" s="3">
        <v>3</v>
      </c>
      <c r="C864" s="1">
        <v>154</v>
      </c>
      <c r="D864" s="1">
        <v>0</v>
      </c>
      <c r="E864" s="1">
        <v>1</v>
      </c>
      <c r="F864" s="1">
        <v>0</v>
      </c>
      <c r="G864">
        <f>VLOOKUP(C864,reference!$A$1:$E$310,5,FALSE)</f>
        <v>5309032</v>
      </c>
      <c r="H864" t="str">
        <f>VLOOKUP(C864,reference!$A$1:$E$310,4,FALSE)</f>
        <v>DEMON PAGONG</v>
      </c>
      <c r="I864" t="str">
        <f>VLOOKUP($D864,reference!$G$1:$H$25,2,FALSE)</f>
        <v>No data</v>
      </c>
      <c r="J864" t="str">
        <f>VLOOKUP($E864,reference!$G$1:$H$25,2,FALSE)</f>
        <v>Hutan lahan kering primer</v>
      </c>
      <c r="K864" t="str">
        <f t="shared" si="13"/>
        <v>Non Irigasi</v>
      </c>
      <c r="L864" t="s">
        <v>327</v>
      </c>
    </row>
    <row r="865" spans="1:12" x14ac:dyDescent="0.25">
      <c r="A865" s="1">
        <v>864</v>
      </c>
      <c r="B865" s="3">
        <v>2</v>
      </c>
      <c r="C865" s="1">
        <v>151</v>
      </c>
      <c r="D865" s="1">
        <v>0</v>
      </c>
      <c r="E865" s="1">
        <v>16</v>
      </c>
      <c r="F865" s="1">
        <v>0</v>
      </c>
      <c r="G865">
        <f>VLOOKUP(C865,reference!$A$1:$E$310,5,FALSE)</f>
        <v>5309021</v>
      </c>
      <c r="H865" t="str">
        <f>VLOOKUP(C865,reference!$A$1:$E$310,4,FALSE)</f>
        <v>LEWO LEMA</v>
      </c>
      <c r="I865" t="str">
        <f>VLOOKUP($D865,reference!$G$1:$H$25,2,FALSE)</f>
        <v>No data</v>
      </c>
      <c r="J865" t="str">
        <f>VLOOKUP($E865,reference!$G$1:$H$25,2,FALSE)</f>
        <v>Pemukiman</v>
      </c>
      <c r="K865" t="str">
        <f t="shared" si="13"/>
        <v>Non Irigasi</v>
      </c>
      <c r="L865" t="s">
        <v>327</v>
      </c>
    </row>
    <row r="866" spans="1:12" x14ac:dyDescent="0.25">
      <c r="A866" s="1">
        <v>865</v>
      </c>
      <c r="B866" s="3">
        <v>3</v>
      </c>
      <c r="C866" s="1">
        <v>151</v>
      </c>
      <c r="D866" s="1">
        <v>12</v>
      </c>
      <c r="E866" s="1">
        <v>1</v>
      </c>
      <c r="F866" s="1">
        <v>0</v>
      </c>
      <c r="G866">
        <f>VLOOKUP(C866,reference!$A$1:$E$310,5,FALSE)</f>
        <v>5309021</v>
      </c>
      <c r="H866" t="str">
        <f>VLOOKUP(C866,reference!$A$1:$E$310,4,FALSE)</f>
        <v>LEWO LEMA</v>
      </c>
      <c r="I866" t="str">
        <f>VLOOKUP($D866,reference!$G$1:$H$25,2,FALSE)</f>
        <v>Pertanian lahan kering</v>
      </c>
      <c r="J866" t="str">
        <f>VLOOKUP($E866,reference!$G$1:$H$25,2,FALSE)</f>
        <v>Hutan lahan kering primer</v>
      </c>
      <c r="K866" t="str">
        <f t="shared" si="13"/>
        <v>Non Irigasi</v>
      </c>
      <c r="L866" t="s">
        <v>327</v>
      </c>
    </row>
    <row r="867" spans="1:12" x14ac:dyDescent="0.25">
      <c r="A867" s="1">
        <v>866</v>
      </c>
      <c r="B867" s="3">
        <v>23</v>
      </c>
      <c r="C867" s="1">
        <v>153</v>
      </c>
      <c r="D867" s="1">
        <v>1</v>
      </c>
      <c r="E867" s="1">
        <v>9</v>
      </c>
      <c r="F867" s="1">
        <v>0</v>
      </c>
      <c r="G867">
        <f>VLOOKUP(C867,reference!$A$1:$E$310,5,FALSE)</f>
        <v>5309031</v>
      </c>
      <c r="H867" t="str">
        <f>VLOOKUP(C867,reference!$A$1:$E$310,4,FALSE)</f>
        <v>ILE MANDIRI</v>
      </c>
      <c r="I867" t="str">
        <f>VLOOKUP($D867,reference!$G$1:$H$25,2,FALSE)</f>
        <v>Hutan lahan kering primer</v>
      </c>
      <c r="J867" t="str">
        <f>VLOOKUP($E867,reference!$G$1:$H$25,2,FALSE)</f>
        <v>Semak belukar</v>
      </c>
      <c r="K867" t="str">
        <f t="shared" si="13"/>
        <v>Non Irigasi</v>
      </c>
      <c r="L867" t="s">
        <v>328</v>
      </c>
    </row>
    <row r="868" spans="1:12" x14ac:dyDescent="0.25">
      <c r="A868" s="1">
        <v>867</v>
      </c>
      <c r="B868" s="3">
        <v>802</v>
      </c>
      <c r="C868" s="1">
        <v>153</v>
      </c>
      <c r="D868" s="1">
        <v>1</v>
      </c>
      <c r="E868" s="1">
        <v>1</v>
      </c>
      <c r="F868" s="1">
        <v>0</v>
      </c>
      <c r="G868">
        <f>VLOOKUP(C868,reference!$A$1:$E$310,5,FALSE)</f>
        <v>5309031</v>
      </c>
      <c r="H868" t="str">
        <f>VLOOKUP(C868,reference!$A$1:$E$310,4,FALSE)</f>
        <v>ILE MANDIRI</v>
      </c>
      <c r="I868" t="str">
        <f>VLOOKUP($D868,reference!$G$1:$H$25,2,FALSE)</f>
        <v>Hutan lahan kering primer</v>
      </c>
      <c r="J868" t="str">
        <f>VLOOKUP($E868,reference!$G$1:$H$25,2,FALSE)</f>
        <v>Hutan lahan kering primer</v>
      </c>
      <c r="K868" t="str">
        <f t="shared" si="13"/>
        <v>Non Irigasi</v>
      </c>
      <c r="L868" t="s">
        <v>327</v>
      </c>
    </row>
    <row r="869" spans="1:12" x14ac:dyDescent="0.25">
      <c r="A869" s="1">
        <v>868</v>
      </c>
      <c r="B869" s="3">
        <v>47</v>
      </c>
      <c r="C869" s="1">
        <v>158</v>
      </c>
      <c r="D869" s="1">
        <v>12</v>
      </c>
      <c r="E869" s="1">
        <v>9</v>
      </c>
      <c r="F869" s="1">
        <v>0</v>
      </c>
      <c r="G869">
        <f>VLOOKUP(C869,reference!$A$1:$E$310,5,FALSE)</f>
        <v>5309060</v>
      </c>
      <c r="H869" t="str">
        <f>VLOOKUP(C869,reference!$A$1:$E$310,4,FALSE)</f>
        <v>ADONARA BARAT</v>
      </c>
      <c r="I869" t="str">
        <f>VLOOKUP($D869,reference!$G$1:$H$25,2,FALSE)</f>
        <v>Pertanian lahan kering</v>
      </c>
      <c r="J869" t="str">
        <f>VLOOKUP($E869,reference!$G$1:$H$25,2,FALSE)</f>
        <v>Semak belukar</v>
      </c>
      <c r="K869" t="str">
        <f t="shared" si="13"/>
        <v>Non Irigasi</v>
      </c>
      <c r="L869" t="s">
        <v>327</v>
      </c>
    </row>
    <row r="870" spans="1:12" x14ac:dyDescent="0.25">
      <c r="A870" s="1">
        <v>869</v>
      </c>
      <c r="B870" s="3">
        <v>215</v>
      </c>
      <c r="C870" s="1">
        <v>142</v>
      </c>
      <c r="D870" s="1">
        <v>2</v>
      </c>
      <c r="E870" s="1">
        <v>13</v>
      </c>
      <c r="F870" s="1">
        <v>0</v>
      </c>
      <c r="G870">
        <f>VLOOKUP(C870,reference!$A$1:$E$310,5,FALSE)</f>
        <v>5308031</v>
      </c>
      <c r="H870" t="str">
        <f>VLOOKUP(C870,reference!$A$1:$E$310,4,FALSE)</f>
        <v>ILE APE TIMUR</v>
      </c>
      <c r="I870" t="str">
        <f>VLOOKUP($D870,reference!$G$1:$H$25,2,FALSE)</f>
        <v>Hutan lahan kering sekunder / bekas tebangan</v>
      </c>
      <c r="J870" t="str">
        <f>VLOOKUP($E870,reference!$G$1:$H$25,2,FALSE)</f>
        <v>Pertanian lahan kering  campur semak / kebun campur</v>
      </c>
      <c r="K870" t="str">
        <f t="shared" si="13"/>
        <v>Non Irigasi</v>
      </c>
      <c r="L870" t="s">
        <v>328</v>
      </c>
    </row>
    <row r="871" spans="1:12" x14ac:dyDescent="0.25">
      <c r="A871" s="1">
        <v>870</v>
      </c>
      <c r="B871" s="3">
        <v>1</v>
      </c>
      <c r="C871" s="1">
        <v>143</v>
      </c>
      <c r="D871" s="1">
        <v>18</v>
      </c>
      <c r="E871" s="1">
        <v>0</v>
      </c>
      <c r="F871" s="1">
        <v>0</v>
      </c>
      <c r="G871">
        <f>VLOOKUP(C871,reference!$A$1:$E$310,5,FALSE)</f>
        <v>5308040</v>
      </c>
      <c r="H871" t="str">
        <f>VLOOKUP(C871,reference!$A$1:$E$310,4,FALSE)</f>
        <v>LEBATUKAN</v>
      </c>
      <c r="I871" t="str">
        <f>VLOOKUP($D871,reference!$G$1:$H$25,2,FALSE)</f>
        <v>Lahan terbuka</v>
      </c>
      <c r="J871" t="str">
        <f>VLOOKUP($E871,reference!$G$1:$H$25,2,FALSE)</f>
        <v>No data</v>
      </c>
      <c r="K871" t="str">
        <f t="shared" si="13"/>
        <v>Non Irigasi</v>
      </c>
      <c r="L871" t="s">
        <v>327</v>
      </c>
    </row>
    <row r="872" spans="1:12" x14ac:dyDescent="0.25">
      <c r="A872" s="1">
        <v>871</v>
      </c>
      <c r="B872" s="3">
        <v>2</v>
      </c>
      <c r="C872" s="1">
        <v>252</v>
      </c>
      <c r="D872" s="1">
        <v>9</v>
      </c>
      <c r="E872" s="1">
        <v>15</v>
      </c>
      <c r="F872" s="1">
        <v>0</v>
      </c>
      <c r="G872">
        <f>VLOOKUP(C872,reference!$A$1:$E$310,5,FALSE)</f>
        <v>5315050</v>
      </c>
      <c r="H872" t="str">
        <f>VLOOKUP(C872,reference!$A$1:$E$310,4,FALSE)</f>
        <v>MACANG PACAR</v>
      </c>
      <c r="I872" t="str">
        <f>VLOOKUP($D872,reference!$G$1:$H$25,2,FALSE)</f>
        <v>Semak belukar</v>
      </c>
      <c r="J872" t="str">
        <f>VLOOKUP($E872,reference!$G$1:$H$25,2,FALSE)</f>
        <v>Tambak</v>
      </c>
      <c r="K872" t="str">
        <f t="shared" si="13"/>
        <v>Non Irigasi</v>
      </c>
      <c r="L872" t="s">
        <v>327</v>
      </c>
    </row>
    <row r="873" spans="1:12" x14ac:dyDescent="0.25">
      <c r="A873" s="1">
        <v>872</v>
      </c>
      <c r="B873" s="3">
        <v>30</v>
      </c>
      <c r="C873" s="1">
        <v>252</v>
      </c>
      <c r="D873" s="1">
        <v>6</v>
      </c>
      <c r="E873" s="1">
        <v>2</v>
      </c>
      <c r="F873" s="1">
        <v>0</v>
      </c>
      <c r="G873">
        <f>VLOOKUP(C873,reference!$A$1:$E$310,5,FALSE)</f>
        <v>5315050</v>
      </c>
      <c r="H873" t="str">
        <f>VLOOKUP(C873,reference!$A$1:$E$310,4,FALSE)</f>
        <v>MACANG PACAR</v>
      </c>
      <c r="I873" t="str">
        <f>VLOOKUP($D873,reference!$G$1:$H$25,2,FALSE)</f>
        <v>Hutan mangrove sekunder</v>
      </c>
      <c r="J873" t="str">
        <f>VLOOKUP($E873,reference!$G$1:$H$25,2,FALSE)</f>
        <v>Hutan lahan kering sekunder / bekas tebangan</v>
      </c>
      <c r="K873" t="str">
        <f t="shared" si="13"/>
        <v>Non Irigasi</v>
      </c>
      <c r="L873" t="s">
        <v>327</v>
      </c>
    </row>
    <row r="874" spans="1:12" x14ac:dyDescent="0.25">
      <c r="A874" s="1">
        <v>873</v>
      </c>
      <c r="B874" s="3">
        <v>3512</v>
      </c>
      <c r="C874" s="1">
        <v>231</v>
      </c>
      <c r="D874" s="1">
        <v>9</v>
      </c>
      <c r="E874" s="1">
        <v>2</v>
      </c>
      <c r="F874" s="1">
        <v>0</v>
      </c>
      <c r="G874">
        <f>VLOOKUP(C874,reference!$A$1:$E$310,5,FALSE)</f>
        <v>5313141</v>
      </c>
      <c r="H874" t="str">
        <f>VLOOKUP(C874,reference!$A$1:$E$310,4,FALSE)</f>
        <v>REOK BARAT</v>
      </c>
      <c r="I874" t="str">
        <f>VLOOKUP($D874,reference!$G$1:$H$25,2,FALSE)</f>
        <v>Semak belukar</v>
      </c>
      <c r="J874" t="str">
        <f>VLOOKUP($E874,reference!$G$1:$H$25,2,FALSE)</f>
        <v>Hutan lahan kering sekunder / bekas tebangan</v>
      </c>
      <c r="K874" t="str">
        <f t="shared" si="13"/>
        <v>Non Irigasi</v>
      </c>
      <c r="L874" t="s">
        <v>327</v>
      </c>
    </row>
    <row r="875" spans="1:12" x14ac:dyDescent="0.25">
      <c r="A875" s="1">
        <v>874</v>
      </c>
      <c r="B875" s="3">
        <v>471</v>
      </c>
      <c r="C875" s="1">
        <v>231</v>
      </c>
      <c r="D875" s="1">
        <v>9</v>
      </c>
      <c r="E875" s="1">
        <v>14</v>
      </c>
      <c r="F875" s="1">
        <v>0</v>
      </c>
      <c r="G875">
        <f>VLOOKUP(C875,reference!$A$1:$E$310,5,FALSE)</f>
        <v>5313141</v>
      </c>
      <c r="H875" t="str">
        <f>VLOOKUP(C875,reference!$A$1:$E$310,4,FALSE)</f>
        <v>REOK BARAT</v>
      </c>
      <c r="I875" t="str">
        <f>VLOOKUP($D875,reference!$G$1:$H$25,2,FALSE)</f>
        <v>Semak belukar</v>
      </c>
      <c r="J875" t="str">
        <f>VLOOKUP($E875,reference!$G$1:$H$25,2,FALSE)</f>
        <v>Sawah</v>
      </c>
      <c r="K875" t="str">
        <f t="shared" si="13"/>
        <v>Non Irigasi</v>
      </c>
      <c r="L875" t="s">
        <v>327</v>
      </c>
    </row>
    <row r="876" spans="1:12" x14ac:dyDescent="0.25">
      <c r="A876" s="1">
        <v>875</v>
      </c>
      <c r="B876" s="3">
        <v>325</v>
      </c>
      <c r="C876" s="1">
        <v>231</v>
      </c>
      <c r="D876" s="1">
        <v>2</v>
      </c>
      <c r="E876" s="1">
        <v>14</v>
      </c>
      <c r="F876" s="1">
        <v>0</v>
      </c>
      <c r="G876">
        <f>VLOOKUP(C876,reference!$A$1:$E$310,5,FALSE)</f>
        <v>5313141</v>
      </c>
      <c r="H876" t="str">
        <f>VLOOKUP(C876,reference!$A$1:$E$310,4,FALSE)</f>
        <v>REOK BARAT</v>
      </c>
      <c r="I876" t="str">
        <f>VLOOKUP($D876,reference!$G$1:$H$25,2,FALSE)</f>
        <v>Hutan lahan kering sekunder / bekas tebangan</v>
      </c>
      <c r="J876" t="str">
        <f>VLOOKUP($E876,reference!$G$1:$H$25,2,FALSE)</f>
        <v>Sawah</v>
      </c>
      <c r="K876" t="str">
        <f t="shared" si="13"/>
        <v>Non Irigasi</v>
      </c>
      <c r="L876" t="s">
        <v>328</v>
      </c>
    </row>
    <row r="877" spans="1:12" x14ac:dyDescent="0.25">
      <c r="A877" s="1">
        <v>876</v>
      </c>
      <c r="B877" s="3">
        <v>40</v>
      </c>
      <c r="C877" s="1">
        <v>154</v>
      </c>
      <c r="D877" s="1">
        <v>0</v>
      </c>
      <c r="E877" s="1">
        <v>0</v>
      </c>
      <c r="F877" s="1">
        <v>0</v>
      </c>
      <c r="G877">
        <f>VLOOKUP(C877,reference!$A$1:$E$310,5,FALSE)</f>
        <v>5309032</v>
      </c>
      <c r="H877" t="str">
        <f>VLOOKUP(C877,reference!$A$1:$E$310,4,FALSE)</f>
        <v>DEMON PAGONG</v>
      </c>
      <c r="I877" t="str">
        <f>VLOOKUP($D877,reference!$G$1:$H$25,2,FALSE)</f>
        <v>No data</v>
      </c>
      <c r="J877" t="str">
        <f>VLOOKUP($E877,reference!$G$1:$H$25,2,FALSE)</f>
        <v>No data</v>
      </c>
      <c r="K877" t="str">
        <f t="shared" si="13"/>
        <v>Non Irigasi</v>
      </c>
      <c r="L877" t="s">
        <v>327</v>
      </c>
    </row>
    <row r="878" spans="1:12" x14ac:dyDescent="0.25">
      <c r="A878" s="1">
        <v>877</v>
      </c>
      <c r="B878" s="3">
        <v>1</v>
      </c>
      <c r="C878" s="1">
        <v>151</v>
      </c>
      <c r="D878" s="1">
        <v>0</v>
      </c>
      <c r="E878" s="1">
        <v>1</v>
      </c>
      <c r="F878" s="1">
        <v>0</v>
      </c>
      <c r="G878">
        <f>VLOOKUP(C878,reference!$A$1:$E$310,5,FALSE)</f>
        <v>5309021</v>
      </c>
      <c r="H878" t="str">
        <f>VLOOKUP(C878,reference!$A$1:$E$310,4,FALSE)</f>
        <v>LEWO LEMA</v>
      </c>
      <c r="I878" t="str">
        <f>VLOOKUP($D878,reference!$G$1:$H$25,2,FALSE)</f>
        <v>No data</v>
      </c>
      <c r="J878" t="str">
        <f>VLOOKUP($E878,reference!$G$1:$H$25,2,FALSE)</f>
        <v>Hutan lahan kering primer</v>
      </c>
      <c r="K878" t="str">
        <f t="shared" si="13"/>
        <v>Non Irigasi</v>
      </c>
      <c r="L878" t="s">
        <v>327</v>
      </c>
    </row>
    <row r="879" spans="1:12" x14ac:dyDescent="0.25">
      <c r="A879" s="1">
        <v>878</v>
      </c>
      <c r="B879" s="3">
        <v>6</v>
      </c>
      <c r="C879" s="1">
        <v>151</v>
      </c>
      <c r="D879" s="1">
        <v>13</v>
      </c>
      <c r="E879" s="1">
        <v>11</v>
      </c>
      <c r="F879" s="1">
        <v>0</v>
      </c>
      <c r="G879">
        <f>VLOOKUP(C879,reference!$A$1:$E$310,5,FALSE)</f>
        <v>5309021</v>
      </c>
      <c r="H879" t="str">
        <f>VLOOKUP(C879,reference!$A$1:$E$310,4,FALSE)</f>
        <v>LEWO LEMA</v>
      </c>
      <c r="I879" t="str">
        <f>VLOOKUP($D879,reference!$G$1:$H$25,2,FALSE)</f>
        <v>Pertanian lahan kering  campur semak / kebun campur</v>
      </c>
      <c r="J879" t="str">
        <f>VLOOKUP($E879,reference!$G$1:$H$25,2,FALSE)</f>
        <v>Savanna / Padang rumput</v>
      </c>
      <c r="K879" t="str">
        <f t="shared" si="13"/>
        <v>Non Irigasi</v>
      </c>
      <c r="L879" t="s">
        <v>327</v>
      </c>
    </row>
    <row r="880" spans="1:12" x14ac:dyDescent="0.25">
      <c r="A880" s="1">
        <v>879</v>
      </c>
      <c r="B880" s="3">
        <v>3569</v>
      </c>
      <c r="C880" s="1">
        <v>158</v>
      </c>
      <c r="D880" s="1">
        <v>2</v>
      </c>
      <c r="E880" s="1">
        <v>2</v>
      </c>
      <c r="F880" s="1">
        <v>0</v>
      </c>
      <c r="G880">
        <f>VLOOKUP(C880,reference!$A$1:$E$310,5,FALSE)</f>
        <v>5309060</v>
      </c>
      <c r="H880" t="str">
        <f>VLOOKUP(C880,reference!$A$1:$E$310,4,FALSE)</f>
        <v>ADONARA BARAT</v>
      </c>
      <c r="I880" t="str">
        <f>VLOOKUP($D880,reference!$G$1:$H$25,2,FALSE)</f>
        <v>Hutan lahan kering sekunder / bekas tebangan</v>
      </c>
      <c r="J880" t="str">
        <f>VLOOKUP($E880,reference!$G$1:$H$25,2,FALSE)</f>
        <v>Hutan lahan kering sekunder / bekas tebangan</v>
      </c>
      <c r="K880" t="str">
        <f t="shared" si="13"/>
        <v>Non Irigasi</v>
      </c>
      <c r="L880" t="s">
        <v>327</v>
      </c>
    </row>
    <row r="881" spans="1:12" x14ac:dyDescent="0.25">
      <c r="A881" s="1">
        <v>880</v>
      </c>
      <c r="B881" s="3">
        <v>174</v>
      </c>
      <c r="C881" s="1">
        <v>122</v>
      </c>
      <c r="D881" s="1">
        <v>18</v>
      </c>
      <c r="E881" s="1">
        <v>9</v>
      </c>
      <c r="F881" s="1">
        <v>0</v>
      </c>
      <c r="G881">
        <f>VLOOKUP(C881,reference!$A$1:$E$310,5,FALSE)</f>
        <v>5307011</v>
      </c>
      <c r="H881" t="str">
        <f>VLOOKUP(C881,reference!$A$1:$E$310,4,FALSE)</f>
        <v>PANTAR BARAT</v>
      </c>
      <c r="I881" t="str">
        <f>VLOOKUP($D881,reference!$G$1:$H$25,2,FALSE)</f>
        <v>Lahan terbuka</v>
      </c>
      <c r="J881" t="str">
        <f>VLOOKUP($E881,reference!$G$1:$H$25,2,FALSE)</f>
        <v>Semak belukar</v>
      </c>
      <c r="K881" t="str">
        <f t="shared" si="13"/>
        <v>Non Irigasi</v>
      </c>
      <c r="L881" t="s">
        <v>327</v>
      </c>
    </row>
    <row r="882" spans="1:12" x14ac:dyDescent="0.25">
      <c r="A882" s="1">
        <v>881</v>
      </c>
      <c r="B882" s="3">
        <v>6006</v>
      </c>
      <c r="C882" s="1">
        <v>252</v>
      </c>
      <c r="D882" s="1">
        <v>9</v>
      </c>
      <c r="E882" s="1">
        <v>2</v>
      </c>
      <c r="F882" s="1">
        <v>0</v>
      </c>
      <c r="G882">
        <f>VLOOKUP(C882,reference!$A$1:$E$310,5,FALSE)</f>
        <v>5315050</v>
      </c>
      <c r="H882" t="str">
        <f>VLOOKUP(C882,reference!$A$1:$E$310,4,FALSE)</f>
        <v>MACANG PACAR</v>
      </c>
      <c r="I882" t="str">
        <f>VLOOKUP($D882,reference!$G$1:$H$25,2,FALSE)</f>
        <v>Semak belukar</v>
      </c>
      <c r="J882" t="str">
        <f>VLOOKUP($E882,reference!$G$1:$H$25,2,FALSE)</f>
        <v>Hutan lahan kering sekunder / bekas tebangan</v>
      </c>
      <c r="K882" t="str">
        <f t="shared" si="13"/>
        <v>Non Irigasi</v>
      </c>
      <c r="L882" t="s">
        <v>327</v>
      </c>
    </row>
    <row r="883" spans="1:12" x14ac:dyDescent="0.25">
      <c r="A883" s="1">
        <v>882</v>
      </c>
      <c r="B883" s="3">
        <v>12</v>
      </c>
      <c r="C883" s="1">
        <v>231</v>
      </c>
      <c r="D883" s="1">
        <v>9</v>
      </c>
      <c r="E883" s="1">
        <v>0</v>
      </c>
      <c r="F883" s="1">
        <v>0</v>
      </c>
      <c r="G883">
        <f>VLOOKUP(C883,reference!$A$1:$E$310,5,FALSE)</f>
        <v>5313141</v>
      </c>
      <c r="H883" t="str">
        <f>VLOOKUP(C883,reference!$A$1:$E$310,4,FALSE)</f>
        <v>REOK BARAT</v>
      </c>
      <c r="I883" t="str">
        <f>VLOOKUP($D883,reference!$G$1:$H$25,2,FALSE)</f>
        <v>Semak belukar</v>
      </c>
      <c r="J883" t="str">
        <f>VLOOKUP($E883,reference!$G$1:$H$25,2,FALSE)</f>
        <v>No data</v>
      </c>
      <c r="K883" t="str">
        <f t="shared" si="13"/>
        <v>Non Irigasi</v>
      </c>
      <c r="L883" t="s">
        <v>327</v>
      </c>
    </row>
    <row r="884" spans="1:12" x14ac:dyDescent="0.25">
      <c r="A884" s="1">
        <v>883</v>
      </c>
      <c r="B884" s="3">
        <v>73</v>
      </c>
      <c r="C884" s="1">
        <v>179</v>
      </c>
      <c r="D884" s="1">
        <v>0</v>
      </c>
      <c r="E884" s="1">
        <v>2</v>
      </c>
      <c r="F884" s="1">
        <v>0</v>
      </c>
      <c r="G884">
        <f>VLOOKUP(C884,reference!$A$1:$E$310,5,FALSE)</f>
        <v>5310061</v>
      </c>
      <c r="H884" t="str">
        <f>VLOOKUP(C884,reference!$A$1:$E$310,4,FALSE)</f>
        <v>PALUE</v>
      </c>
      <c r="I884" t="str">
        <f>VLOOKUP($D884,reference!$G$1:$H$25,2,FALSE)</f>
        <v>No data</v>
      </c>
      <c r="J884" t="str">
        <f>VLOOKUP($E884,reference!$G$1:$H$25,2,FALSE)</f>
        <v>Hutan lahan kering sekunder / bekas tebangan</v>
      </c>
      <c r="K884" t="str">
        <f t="shared" si="13"/>
        <v>Non Irigasi</v>
      </c>
      <c r="L884" t="s">
        <v>327</v>
      </c>
    </row>
    <row r="885" spans="1:12" x14ac:dyDescent="0.25">
      <c r="A885" s="1">
        <v>884</v>
      </c>
      <c r="B885" s="3">
        <v>2056</v>
      </c>
      <c r="C885" s="1">
        <v>179</v>
      </c>
      <c r="D885" s="1">
        <v>9</v>
      </c>
      <c r="E885" s="1">
        <v>2</v>
      </c>
      <c r="F885" s="1">
        <v>0</v>
      </c>
      <c r="G885">
        <f>VLOOKUP(C885,reference!$A$1:$E$310,5,FALSE)</f>
        <v>5310061</v>
      </c>
      <c r="H885" t="str">
        <f>VLOOKUP(C885,reference!$A$1:$E$310,4,FALSE)</f>
        <v>PALUE</v>
      </c>
      <c r="I885" t="str">
        <f>VLOOKUP($D885,reference!$G$1:$H$25,2,FALSE)</f>
        <v>Semak belukar</v>
      </c>
      <c r="J885" t="str">
        <f>VLOOKUP($E885,reference!$G$1:$H$25,2,FALSE)</f>
        <v>Hutan lahan kering sekunder / bekas tebangan</v>
      </c>
      <c r="K885" t="str">
        <f t="shared" si="13"/>
        <v>Non Irigasi</v>
      </c>
      <c r="L885" t="s">
        <v>327</v>
      </c>
    </row>
    <row r="886" spans="1:12" x14ac:dyDescent="0.25">
      <c r="A886" s="1">
        <v>885</v>
      </c>
      <c r="B886" s="3">
        <v>7</v>
      </c>
      <c r="C886" s="1">
        <v>151</v>
      </c>
      <c r="D886" s="1">
        <v>16</v>
      </c>
      <c r="E886" s="1">
        <v>9</v>
      </c>
      <c r="F886" s="1">
        <v>0</v>
      </c>
      <c r="G886">
        <f>VLOOKUP(C886,reference!$A$1:$E$310,5,FALSE)</f>
        <v>5309021</v>
      </c>
      <c r="H886" t="str">
        <f>VLOOKUP(C886,reference!$A$1:$E$310,4,FALSE)</f>
        <v>LEWO LEMA</v>
      </c>
      <c r="I886" t="str">
        <f>VLOOKUP($D886,reference!$G$1:$H$25,2,FALSE)</f>
        <v>Pemukiman</v>
      </c>
      <c r="J886" t="str">
        <f>VLOOKUP($E886,reference!$G$1:$H$25,2,FALSE)</f>
        <v>Semak belukar</v>
      </c>
      <c r="K886" t="str">
        <f t="shared" si="13"/>
        <v>Non Irigasi</v>
      </c>
      <c r="L886" t="s">
        <v>327</v>
      </c>
    </row>
    <row r="887" spans="1:12" x14ac:dyDescent="0.25">
      <c r="A887" s="1">
        <v>886</v>
      </c>
      <c r="B887" s="3">
        <v>151</v>
      </c>
      <c r="C887" s="1">
        <v>151</v>
      </c>
      <c r="D887" s="1">
        <v>2</v>
      </c>
      <c r="E887" s="1">
        <v>11</v>
      </c>
      <c r="F887" s="1">
        <v>0</v>
      </c>
      <c r="G887">
        <f>VLOOKUP(C887,reference!$A$1:$E$310,5,FALSE)</f>
        <v>5309021</v>
      </c>
      <c r="H887" t="str">
        <f>VLOOKUP(C887,reference!$A$1:$E$310,4,FALSE)</f>
        <v>LEWO LEMA</v>
      </c>
      <c r="I887" t="str">
        <f>VLOOKUP($D887,reference!$G$1:$H$25,2,FALSE)</f>
        <v>Hutan lahan kering sekunder / bekas tebangan</v>
      </c>
      <c r="J887" t="str">
        <f>VLOOKUP($E887,reference!$G$1:$H$25,2,FALSE)</f>
        <v>Savanna / Padang rumput</v>
      </c>
      <c r="K887" t="str">
        <f t="shared" si="13"/>
        <v>Non Irigasi</v>
      </c>
      <c r="L887" t="s">
        <v>328</v>
      </c>
    </row>
    <row r="888" spans="1:12" x14ac:dyDescent="0.25">
      <c r="A888" s="1">
        <v>887</v>
      </c>
      <c r="B888" s="3">
        <v>3</v>
      </c>
      <c r="C888" s="1">
        <v>231</v>
      </c>
      <c r="D888" s="1">
        <v>9</v>
      </c>
      <c r="E888" s="1">
        <v>15</v>
      </c>
      <c r="F888" s="1">
        <v>0</v>
      </c>
      <c r="G888">
        <f>VLOOKUP(C888,reference!$A$1:$E$310,5,FALSE)</f>
        <v>5313141</v>
      </c>
      <c r="H888" t="str">
        <f>VLOOKUP(C888,reference!$A$1:$E$310,4,FALSE)</f>
        <v>REOK BARAT</v>
      </c>
      <c r="I888" t="str">
        <f>VLOOKUP($D888,reference!$G$1:$H$25,2,FALSE)</f>
        <v>Semak belukar</v>
      </c>
      <c r="J888" t="str">
        <f>VLOOKUP($E888,reference!$G$1:$H$25,2,FALSE)</f>
        <v>Tambak</v>
      </c>
      <c r="K888" t="str">
        <f t="shared" si="13"/>
        <v>Non Irigasi</v>
      </c>
      <c r="L888" t="s">
        <v>327</v>
      </c>
    </row>
    <row r="889" spans="1:12" x14ac:dyDescent="0.25">
      <c r="A889" s="1">
        <v>888</v>
      </c>
      <c r="B889" s="3">
        <v>199</v>
      </c>
      <c r="C889" s="1">
        <v>231</v>
      </c>
      <c r="D889" s="1">
        <v>9</v>
      </c>
      <c r="E889" s="1">
        <v>11</v>
      </c>
      <c r="F889" s="1">
        <v>0</v>
      </c>
      <c r="G889">
        <f>VLOOKUP(C889,reference!$A$1:$E$310,5,FALSE)</f>
        <v>5313141</v>
      </c>
      <c r="H889" t="str">
        <f>VLOOKUP(C889,reference!$A$1:$E$310,4,FALSE)</f>
        <v>REOK BARAT</v>
      </c>
      <c r="I889" t="str">
        <f>VLOOKUP($D889,reference!$G$1:$H$25,2,FALSE)</f>
        <v>Semak belukar</v>
      </c>
      <c r="J889" t="str">
        <f>VLOOKUP($E889,reference!$G$1:$H$25,2,FALSE)</f>
        <v>Savanna / Padang rumput</v>
      </c>
      <c r="K889" t="str">
        <f t="shared" si="13"/>
        <v>Non Irigasi</v>
      </c>
      <c r="L889" t="s">
        <v>327</v>
      </c>
    </row>
    <row r="890" spans="1:12" x14ac:dyDescent="0.25">
      <c r="A890" s="1">
        <v>889</v>
      </c>
      <c r="B890" s="3">
        <v>9</v>
      </c>
      <c r="C890" s="1">
        <v>153</v>
      </c>
      <c r="D890" s="1">
        <v>13</v>
      </c>
      <c r="E890" s="1">
        <v>18</v>
      </c>
      <c r="F890" s="1">
        <v>0</v>
      </c>
      <c r="G890">
        <f>VLOOKUP(C890,reference!$A$1:$E$310,5,FALSE)</f>
        <v>5309031</v>
      </c>
      <c r="H890" t="str">
        <f>VLOOKUP(C890,reference!$A$1:$E$310,4,FALSE)</f>
        <v>ILE MANDIRI</v>
      </c>
      <c r="I890" t="str">
        <f>VLOOKUP($D890,reference!$G$1:$H$25,2,FALSE)</f>
        <v>Pertanian lahan kering  campur semak / kebun campur</v>
      </c>
      <c r="J890" t="str">
        <f>VLOOKUP($E890,reference!$G$1:$H$25,2,FALSE)</f>
        <v>Lahan terbuka</v>
      </c>
      <c r="K890" t="str">
        <f t="shared" si="13"/>
        <v>Non Irigasi</v>
      </c>
      <c r="L890" t="s">
        <v>327</v>
      </c>
    </row>
    <row r="891" spans="1:12" x14ac:dyDescent="0.25">
      <c r="A891" s="1">
        <v>890</v>
      </c>
      <c r="B891" s="3">
        <v>23</v>
      </c>
      <c r="C891" s="1">
        <v>152</v>
      </c>
      <c r="D891" s="1">
        <v>2</v>
      </c>
      <c r="E891" s="1">
        <v>9</v>
      </c>
      <c r="F891" s="1">
        <v>0</v>
      </c>
      <c r="G891">
        <f>VLOOKUP(C891,reference!$A$1:$E$310,5,FALSE)</f>
        <v>5309030</v>
      </c>
      <c r="H891" t="str">
        <f>VLOOKUP(C891,reference!$A$1:$E$310,4,FALSE)</f>
        <v>LARANTUKA</v>
      </c>
      <c r="I891" t="str">
        <f>VLOOKUP($D891,reference!$G$1:$H$25,2,FALSE)</f>
        <v>Hutan lahan kering sekunder / bekas tebangan</v>
      </c>
      <c r="J891" t="str">
        <f>VLOOKUP($E891,reference!$G$1:$H$25,2,FALSE)</f>
        <v>Semak belukar</v>
      </c>
      <c r="K891" t="str">
        <f t="shared" si="13"/>
        <v>Non Irigasi</v>
      </c>
      <c r="L891" t="s">
        <v>328</v>
      </c>
    </row>
    <row r="892" spans="1:12" x14ac:dyDescent="0.25">
      <c r="A892" s="1">
        <v>891</v>
      </c>
      <c r="B892" s="3">
        <v>403</v>
      </c>
      <c r="C892" s="1">
        <v>152</v>
      </c>
      <c r="D892" s="1">
        <v>16</v>
      </c>
      <c r="E892" s="1">
        <v>16</v>
      </c>
      <c r="F892" s="1">
        <v>0</v>
      </c>
      <c r="G892">
        <f>VLOOKUP(C892,reference!$A$1:$E$310,5,FALSE)</f>
        <v>5309030</v>
      </c>
      <c r="H892" t="str">
        <f>VLOOKUP(C892,reference!$A$1:$E$310,4,FALSE)</f>
        <v>LARANTUKA</v>
      </c>
      <c r="I892" t="str">
        <f>VLOOKUP($D892,reference!$G$1:$H$25,2,FALSE)</f>
        <v>Pemukiman</v>
      </c>
      <c r="J892" t="str">
        <f>VLOOKUP($E892,reference!$G$1:$H$25,2,FALSE)</f>
        <v>Pemukiman</v>
      </c>
      <c r="K892" t="str">
        <f t="shared" si="13"/>
        <v>Non Irigasi</v>
      </c>
      <c r="L892" t="s">
        <v>327</v>
      </c>
    </row>
    <row r="893" spans="1:12" x14ac:dyDescent="0.25">
      <c r="A893" s="1">
        <v>892</v>
      </c>
      <c r="B893" s="3">
        <v>1</v>
      </c>
      <c r="C893" s="1">
        <v>163</v>
      </c>
      <c r="D893" s="1">
        <v>5</v>
      </c>
      <c r="E893" s="1">
        <v>12</v>
      </c>
      <c r="F893" s="1">
        <v>0</v>
      </c>
      <c r="G893">
        <f>VLOOKUP(C893,reference!$A$1:$E$310,5,FALSE)</f>
        <v>5309072</v>
      </c>
      <c r="H893" t="str">
        <f>VLOOKUP(C893,reference!$A$1:$E$310,4,FALSE)</f>
        <v>WITIHAMA</v>
      </c>
      <c r="I893" t="str">
        <f>VLOOKUP($D893,reference!$G$1:$H$25,2,FALSE)</f>
        <v>Hutan mangrove primer</v>
      </c>
      <c r="J893" t="str">
        <f>VLOOKUP($E893,reference!$G$1:$H$25,2,FALSE)</f>
        <v>Pertanian lahan kering</v>
      </c>
      <c r="K893" t="str">
        <f t="shared" si="13"/>
        <v>Non Irigasi</v>
      </c>
      <c r="L893" t="s">
        <v>328</v>
      </c>
    </row>
    <row r="894" spans="1:12" x14ac:dyDescent="0.25">
      <c r="A894" s="1">
        <v>893</v>
      </c>
      <c r="B894" s="3">
        <v>185</v>
      </c>
      <c r="C894" s="1">
        <v>231</v>
      </c>
      <c r="D894" s="1">
        <v>2</v>
      </c>
      <c r="E894" s="1">
        <v>12</v>
      </c>
      <c r="F894" s="1">
        <v>0</v>
      </c>
      <c r="G894">
        <f>VLOOKUP(C894,reference!$A$1:$E$310,5,FALSE)</f>
        <v>5313141</v>
      </c>
      <c r="H894" t="str">
        <f>VLOOKUP(C894,reference!$A$1:$E$310,4,FALSE)</f>
        <v>REOK BARAT</v>
      </c>
      <c r="I894" t="str">
        <f>VLOOKUP($D894,reference!$G$1:$H$25,2,FALSE)</f>
        <v>Hutan lahan kering sekunder / bekas tebangan</v>
      </c>
      <c r="J894" t="str">
        <f>VLOOKUP($E894,reference!$G$1:$H$25,2,FALSE)</f>
        <v>Pertanian lahan kering</v>
      </c>
      <c r="K894" t="str">
        <f t="shared" si="13"/>
        <v>Non Irigasi</v>
      </c>
      <c r="L894" t="s">
        <v>328</v>
      </c>
    </row>
    <row r="895" spans="1:12" x14ac:dyDescent="0.25">
      <c r="A895" s="1">
        <v>894</v>
      </c>
      <c r="B895" s="3">
        <v>188</v>
      </c>
      <c r="C895" s="1">
        <v>231</v>
      </c>
      <c r="D895" s="1">
        <v>9</v>
      </c>
      <c r="E895" s="1">
        <v>16</v>
      </c>
      <c r="F895" s="1">
        <v>0</v>
      </c>
      <c r="G895">
        <f>VLOOKUP(C895,reference!$A$1:$E$310,5,FALSE)</f>
        <v>5313141</v>
      </c>
      <c r="H895" t="str">
        <f>VLOOKUP(C895,reference!$A$1:$E$310,4,FALSE)</f>
        <v>REOK BARAT</v>
      </c>
      <c r="I895" t="str">
        <f>VLOOKUP($D895,reference!$G$1:$H$25,2,FALSE)</f>
        <v>Semak belukar</v>
      </c>
      <c r="J895" t="str">
        <f>VLOOKUP($E895,reference!$G$1:$H$25,2,FALSE)</f>
        <v>Pemukiman</v>
      </c>
      <c r="K895" t="str">
        <f t="shared" si="13"/>
        <v>Non Irigasi</v>
      </c>
      <c r="L895" t="s">
        <v>327</v>
      </c>
    </row>
    <row r="896" spans="1:12" x14ac:dyDescent="0.25">
      <c r="A896" s="1">
        <v>895</v>
      </c>
      <c r="B896" s="3">
        <v>76</v>
      </c>
      <c r="C896" s="1">
        <v>231</v>
      </c>
      <c r="D896" s="1">
        <v>2</v>
      </c>
      <c r="E896" s="1">
        <v>16</v>
      </c>
      <c r="F896" s="1">
        <v>0</v>
      </c>
      <c r="G896">
        <f>VLOOKUP(C896,reference!$A$1:$E$310,5,FALSE)</f>
        <v>5313141</v>
      </c>
      <c r="H896" t="str">
        <f>VLOOKUP(C896,reference!$A$1:$E$310,4,FALSE)</f>
        <v>REOK BARAT</v>
      </c>
      <c r="I896" t="str">
        <f>VLOOKUP($D896,reference!$G$1:$H$25,2,FALSE)</f>
        <v>Hutan lahan kering sekunder / bekas tebangan</v>
      </c>
      <c r="J896" t="str">
        <f>VLOOKUP($E896,reference!$G$1:$H$25,2,FALSE)</f>
        <v>Pemukiman</v>
      </c>
      <c r="K896" t="str">
        <f t="shared" si="13"/>
        <v>Non Irigasi</v>
      </c>
      <c r="L896" t="s">
        <v>328</v>
      </c>
    </row>
    <row r="897" spans="1:12" x14ac:dyDescent="0.25">
      <c r="A897" s="1">
        <v>896</v>
      </c>
      <c r="B897" s="3">
        <v>976</v>
      </c>
      <c r="C897" s="1">
        <v>285</v>
      </c>
      <c r="D897" s="1">
        <v>12</v>
      </c>
      <c r="E897" s="1">
        <v>11</v>
      </c>
      <c r="F897" s="1">
        <v>0</v>
      </c>
      <c r="G897">
        <f>VLOOKUP(C897,reference!$A$1:$E$310,5,FALSE)</f>
        <v>5319060</v>
      </c>
      <c r="H897" t="str">
        <f>VLOOKUP(C897,reference!$A$1:$E$310,4,FALSE)</f>
        <v>LAMBA LEDA</v>
      </c>
      <c r="I897" t="str">
        <f>VLOOKUP($D897,reference!$G$1:$H$25,2,FALSE)</f>
        <v>Pertanian lahan kering</v>
      </c>
      <c r="J897" t="str">
        <f>VLOOKUP($E897,reference!$G$1:$H$25,2,FALSE)</f>
        <v>Savanna / Padang rumput</v>
      </c>
      <c r="K897" t="str">
        <f t="shared" si="13"/>
        <v>Non Irigasi</v>
      </c>
      <c r="L897" t="s">
        <v>327</v>
      </c>
    </row>
    <row r="898" spans="1:12" x14ac:dyDescent="0.25">
      <c r="A898" s="1">
        <v>897</v>
      </c>
      <c r="B898" s="3">
        <v>21</v>
      </c>
      <c r="C898" s="1">
        <v>154</v>
      </c>
      <c r="D898" s="1">
        <v>2</v>
      </c>
      <c r="E898" s="1">
        <v>13</v>
      </c>
      <c r="F898" s="1">
        <v>0</v>
      </c>
      <c r="G898">
        <f>VLOOKUP(C898,reference!$A$1:$E$310,5,FALSE)</f>
        <v>5309032</v>
      </c>
      <c r="H898" t="str">
        <f>VLOOKUP(C898,reference!$A$1:$E$310,4,FALSE)</f>
        <v>DEMON PAGONG</v>
      </c>
      <c r="I898" t="str">
        <f>VLOOKUP($D898,reference!$G$1:$H$25,2,FALSE)</f>
        <v>Hutan lahan kering sekunder / bekas tebangan</v>
      </c>
      <c r="J898" t="str">
        <f>VLOOKUP($E898,reference!$G$1:$H$25,2,FALSE)</f>
        <v>Pertanian lahan kering  campur semak / kebun campur</v>
      </c>
      <c r="K898" t="str">
        <f t="shared" si="13"/>
        <v>Non Irigasi</v>
      </c>
      <c r="L898" t="s">
        <v>328</v>
      </c>
    </row>
    <row r="899" spans="1:12" x14ac:dyDescent="0.25">
      <c r="A899" s="1">
        <v>898</v>
      </c>
      <c r="B899" s="3">
        <v>2</v>
      </c>
      <c r="C899" s="1">
        <v>165</v>
      </c>
      <c r="D899" s="1">
        <v>9</v>
      </c>
      <c r="E899" s="1">
        <v>2</v>
      </c>
      <c r="F899" s="1">
        <v>0</v>
      </c>
      <c r="G899">
        <f>VLOOKUP(C899,reference!$A$1:$E$310,5,FALSE)</f>
        <v>5309074</v>
      </c>
      <c r="H899" t="str">
        <f>VLOOKUP(C899,reference!$A$1:$E$310,4,FALSE)</f>
        <v>ADONARA</v>
      </c>
      <c r="I899" t="str">
        <f>VLOOKUP($D899,reference!$G$1:$H$25,2,FALSE)</f>
        <v>Semak belukar</v>
      </c>
      <c r="J899" t="str">
        <f>VLOOKUP($E899,reference!$G$1:$H$25,2,FALSE)</f>
        <v>Hutan lahan kering sekunder / bekas tebangan</v>
      </c>
      <c r="K899" t="str">
        <f t="shared" ref="K899:K962" si="14">IF(F899=0,"Non Irigasi","Buffer Irigasi")</f>
        <v>Non Irigasi</v>
      </c>
      <c r="L899" t="s">
        <v>327</v>
      </c>
    </row>
    <row r="900" spans="1:12" x14ac:dyDescent="0.25">
      <c r="A900" s="1">
        <v>899</v>
      </c>
      <c r="B900" s="3">
        <v>1</v>
      </c>
      <c r="C900" s="1">
        <v>141</v>
      </c>
      <c r="D900" s="1">
        <v>0</v>
      </c>
      <c r="E900" s="1">
        <v>11</v>
      </c>
      <c r="F900" s="1">
        <v>0</v>
      </c>
      <c r="G900">
        <f>VLOOKUP(C900,reference!$A$1:$E$310,5,FALSE)</f>
        <v>5308030</v>
      </c>
      <c r="H900" t="str">
        <f>VLOOKUP(C900,reference!$A$1:$E$310,4,FALSE)</f>
        <v>ILE APE</v>
      </c>
      <c r="I900" t="str">
        <f>VLOOKUP($D900,reference!$G$1:$H$25,2,FALSE)</f>
        <v>No data</v>
      </c>
      <c r="J900" t="str">
        <f>VLOOKUP($E900,reference!$G$1:$H$25,2,FALSE)</f>
        <v>Savanna / Padang rumput</v>
      </c>
      <c r="K900" t="str">
        <f t="shared" si="14"/>
        <v>Non Irigasi</v>
      </c>
      <c r="L900" t="s">
        <v>327</v>
      </c>
    </row>
    <row r="901" spans="1:12" x14ac:dyDescent="0.25">
      <c r="A901" s="1">
        <v>900</v>
      </c>
      <c r="B901" s="3">
        <v>22</v>
      </c>
      <c r="C901" s="1">
        <v>143</v>
      </c>
      <c r="D901" s="1">
        <v>11</v>
      </c>
      <c r="E901" s="1">
        <v>0</v>
      </c>
      <c r="F901" s="1">
        <v>0</v>
      </c>
      <c r="G901">
        <f>VLOOKUP(C901,reference!$A$1:$E$310,5,FALSE)</f>
        <v>5308040</v>
      </c>
      <c r="H901" t="str">
        <f>VLOOKUP(C901,reference!$A$1:$E$310,4,FALSE)</f>
        <v>LEBATUKAN</v>
      </c>
      <c r="I901" t="str">
        <f>VLOOKUP($D901,reference!$G$1:$H$25,2,FALSE)</f>
        <v>Savanna / Padang rumput</v>
      </c>
      <c r="J901" t="str">
        <f>VLOOKUP($E901,reference!$G$1:$H$25,2,FALSE)</f>
        <v>No data</v>
      </c>
      <c r="K901" t="str">
        <f t="shared" si="14"/>
        <v>Non Irigasi</v>
      </c>
      <c r="L901" t="s">
        <v>327</v>
      </c>
    </row>
    <row r="902" spans="1:12" x14ac:dyDescent="0.25">
      <c r="A902" s="1">
        <v>901</v>
      </c>
      <c r="B902" s="3">
        <v>13</v>
      </c>
      <c r="C902" s="1">
        <v>122</v>
      </c>
      <c r="D902" s="1">
        <v>0</v>
      </c>
      <c r="E902" s="1">
        <v>9</v>
      </c>
      <c r="F902" s="1">
        <v>0</v>
      </c>
      <c r="G902">
        <f>VLOOKUP(C902,reference!$A$1:$E$310,5,FALSE)</f>
        <v>5307011</v>
      </c>
      <c r="H902" t="str">
        <f>VLOOKUP(C902,reference!$A$1:$E$310,4,FALSE)</f>
        <v>PANTAR BARAT</v>
      </c>
      <c r="I902" t="str">
        <f>VLOOKUP($D902,reference!$G$1:$H$25,2,FALSE)</f>
        <v>No data</v>
      </c>
      <c r="J902" t="str">
        <f>VLOOKUP($E902,reference!$G$1:$H$25,2,FALSE)</f>
        <v>Semak belukar</v>
      </c>
      <c r="K902" t="str">
        <f t="shared" si="14"/>
        <v>Non Irigasi</v>
      </c>
      <c r="L902" t="s">
        <v>327</v>
      </c>
    </row>
    <row r="903" spans="1:12" x14ac:dyDescent="0.25">
      <c r="A903" s="1">
        <v>902</v>
      </c>
      <c r="B903" s="3">
        <v>4983</v>
      </c>
      <c r="C903" s="1">
        <v>131</v>
      </c>
      <c r="D903" s="1">
        <v>2</v>
      </c>
      <c r="E903" s="1">
        <v>2</v>
      </c>
      <c r="F903" s="1">
        <v>0</v>
      </c>
      <c r="G903">
        <f>VLOOKUP(C903,reference!$A$1:$E$310,5,FALSE)</f>
        <v>5307042</v>
      </c>
      <c r="H903" t="str">
        <f>VLOOKUP(C903,reference!$A$1:$E$310,4,FALSE)</f>
        <v>PUREMAN</v>
      </c>
      <c r="I903" t="str">
        <f>VLOOKUP($D903,reference!$G$1:$H$25,2,FALSE)</f>
        <v>Hutan lahan kering sekunder / bekas tebangan</v>
      </c>
      <c r="J903" t="str">
        <f>VLOOKUP($E903,reference!$G$1:$H$25,2,FALSE)</f>
        <v>Hutan lahan kering sekunder / bekas tebangan</v>
      </c>
      <c r="K903" t="str">
        <f t="shared" si="14"/>
        <v>Non Irigasi</v>
      </c>
      <c r="L903" t="s">
        <v>327</v>
      </c>
    </row>
    <row r="904" spans="1:12" x14ac:dyDescent="0.25">
      <c r="A904" s="1">
        <v>903</v>
      </c>
      <c r="B904" s="3">
        <v>5</v>
      </c>
      <c r="C904" s="1">
        <v>231</v>
      </c>
      <c r="D904" s="1">
        <v>16</v>
      </c>
      <c r="E904" s="1">
        <v>16</v>
      </c>
      <c r="F904" s="1">
        <v>0</v>
      </c>
      <c r="G904">
        <f>VLOOKUP(C904,reference!$A$1:$E$310,5,FALSE)</f>
        <v>5313141</v>
      </c>
      <c r="H904" t="str">
        <f>VLOOKUP(C904,reference!$A$1:$E$310,4,FALSE)</f>
        <v>REOK BARAT</v>
      </c>
      <c r="I904" t="str">
        <f>VLOOKUP($D904,reference!$G$1:$H$25,2,FALSE)</f>
        <v>Pemukiman</v>
      </c>
      <c r="J904" t="str">
        <f>VLOOKUP($E904,reference!$G$1:$H$25,2,FALSE)</f>
        <v>Pemukiman</v>
      </c>
      <c r="K904" t="str">
        <f t="shared" si="14"/>
        <v>Non Irigasi</v>
      </c>
      <c r="L904" t="s">
        <v>327</v>
      </c>
    </row>
    <row r="905" spans="1:12" x14ac:dyDescent="0.25">
      <c r="A905" s="1">
        <v>904</v>
      </c>
      <c r="B905" s="3">
        <v>2</v>
      </c>
      <c r="C905" s="1">
        <v>231</v>
      </c>
      <c r="D905" s="1">
        <v>16</v>
      </c>
      <c r="E905" s="1">
        <v>14</v>
      </c>
      <c r="F905" s="1">
        <v>0</v>
      </c>
      <c r="G905">
        <f>VLOOKUP(C905,reference!$A$1:$E$310,5,FALSE)</f>
        <v>5313141</v>
      </c>
      <c r="H905" t="str">
        <f>VLOOKUP(C905,reference!$A$1:$E$310,4,FALSE)</f>
        <v>REOK BARAT</v>
      </c>
      <c r="I905" t="str">
        <f>VLOOKUP($D905,reference!$G$1:$H$25,2,FALSE)</f>
        <v>Pemukiman</v>
      </c>
      <c r="J905" t="str">
        <f>VLOOKUP($E905,reference!$G$1:$H$25,2,FALSE)</f>
        <v>Sawah</v>
      </c>
      <c r="K905" t="str">
        <f t="shared" si="14"/>
        <v>Non Irigasi</v>
      </c>
      <c r="L905" t="s">
        <v>327</v>
      </c>
    </row>
    <row r="906" spans="1:12" x14ac:dyDescent="0.25">
      <c r="A906" s="1">
        <v>905</v>
      </c>
      <c r="B906" s="3">
        <v>19</v>
      </c>
      <c r="C906" s="1">
        <v>231</v>
      </c>
      <c r="D906" s="1">
        <v>2</v>
      </c>
      <c r="E906" s="1">
        <v>20</v>
      </c>
      <c r="F906" s="1">
        <v>0</v>
      </c>
      <c r="G906">
        <f>VLOOKUP(C906,reference!$A$1:$E$310,5,FALSE)</f>
        <v>5313141</v>
      </c>
      <c r="H906" t="str">
        <f>VLOOKUP(C906,reference!$A$1:$E$310,4,FALSE)</f>
        <v>REOK BARAT</v>
      </c>
      <c r="I906" t="str">
        <f>VLOOKUP($D906,reference!$G$1:$H$25,2,FALSE)</f>
        <v>Hutan lahan kering sekunder / bekas tebangan</v>
      </c>
      <c r="J906" t="str">
        <f>VLOOKUP($E906,reference!$G$1:$H$25,2,FALSE)</f>
        <v>Tubuh air</v>
      </c>
      <c r="K906" t="str">
        <f t="shared" si="14"/>
        <v>Non Irigasi</v>
      </c>
      <c r="L906" t="s">
        <v>328</v>
      </c>
    </row>
    <row r="907" spans="1:12" x14ac:dyDescent="0.25">
      <c r="A907" s="1">
        <v>906</v>
      </c>
      <c r="B907" s="3">
        <v>2396</v>
      </c>
      <c r="C907" s="1">
        <v>231</v>
      </c>
      <c r="D907" s="1">
        <v>9</v>
      </c>
      <c r="E907" s="1">
        <v>13</v>
      </c>
      <c r="F907" s="1">
        <v>0</v>
      </c>
      <c r="G907">
        <f>VLOOKUP(C907,reference!$A$1:$E$310,5,FALSE)</f>
        <v>5313141</v>
      </c>
      <c r="H907" t="str">
        <f>VLOOKUP(C907,reference!$A$1:$E$310,4,FALSE)</f>
        <v>REOK BARAT</v>
      </c>
      <c r="I907" t="str">
        <f>VLOOKUP($D907,reference!$G$1:$H$25,2,FALSE)</f>
        <v>Semak belukar</v>
      </c>
      <c r="J907" t="str">
        <f>VLOOKUP($E907,reference!$G$1:$H$25,2,FALSE)</f>
        <v>Pertanian lahan kering  campur semak / kebun campur</v>
      </c>
      <c r="K907" t="str">
        <f t="shared" si="14"/>
        <v>Non Irigasi</v>
      </c>
      <c r="L907" t="s">
        <v>327</v>
      </c>
    </row>
    <row r="908" spans="1:12" x14ac:dyDescent="0.25">
      <c r="A908" s="1">
        <v>907</v>
      </c>
      <c r="B908" s="3">
        <v>98</v>
      </c>
      <c r="C908" s="1">
        <v>154</v>
      </c>
      <c r="D908" s="1">
        <v>13</v>
      </c>
      <c r="E908" s="1">
        <v>2</v>
      </c>
      <c r="F908" s="1">
        <v>0</v>
      </c>
      <c r="G908">
        <f>VLOOKUP(C908,reference!$A$1:$E$310,5,FALSE)</f>
        <v>5309032</v>
      </c>
      <c r="H908" t="str">
        <f>VLOOKUP(C908,reference!$A$1:$E$310,4,FALSE)</f>
        <v>DEMON PAGONG</v>
      </c>
      <c r="I908" t="str">
        <f>VLOOKUP($D908,reference!$G$1:$H$25,2,FALSE)</f>
        <v>Pertanian lahan kering  campur semak / kebun campur</v>
      </c>
      <c r="J908" t="str">
        <f>VLOOKUP($E908,reference!$G$1:$H$25,2,FALSE)</f>
        <v>Hutan lahan kering sekunder / bekas tebangan</v>
      </c>
      <c r="K908" t="str">
        <f t="shared" si="14"/>
        <v>Non Irigasi</v>
      </c>
      <c r="L908" t="s">
        <v>327</v>
      </c>
    </row>
    <row r="909" spans="1:12" x14ac:dyDescent="0.25">
      <c r="A909" s="1">
        <v>908</v>
      </c>
      <c r="B909" s="3">
        <v>11</v>
      </c>
      <c r="C909" s="1">
        <v>122</v>
      </c>
      <c r="D909" s="1">
        <v>9</v>
      </c>
      <c r="E909" s="1">
        <v>0</v>
      </c>
      <c r="F909" s="1">
        <v>0</v>
      </c>
      <c r="G909">
        <f>VLOOKUP(C909,reference!$A$1:$E$310,5,FALSE)</f>
        <v>5307011</v>
      </c>
      <c r="H909" t="str">
        <f>VLOOKUP(C909,reference!$A$1:$E$310,4,FALSE)</f>
        <v>PANTAR BARAT</v>
      </c>
      <c r="I909" t="str">
        <f>VLOOKUP($D909,reference!$G$1:$H$25,2,FALSE)</f>
        <v>Semak belukar</v>
      </c>
      <c r="J909" t="str">
        <f>VLOOKUP($E909,reference!$G$1:$H$25,2,FALSE)</f>
        <v>No data</v>
      </c>
      <c r="K909" t="str">
        <f t="shared" si="14"/>
        <v>Non Irigasi</v>
      </c>
      <c r="L909" t="s">
        <v>327</v>
      </c>
    </row>
    <row r="910" spans="1:12" x14ac:dyDescent="0.25">
      <c r="A910" s="1">
        <v>909</v>
      </c>
      <c r="B910" s="3">
        <v>295</v>
      </c>
      <c r="C910" s="1">
        <v>122</v>
      </c>
      <c r="D910" s="1">
        <v>9</v>
      </c>
      <c r="E910" s="1">
        <v>9</v>
      </c>
      <c r="F910" s="1">
        <v>0</v>
      </c>
      <c r="G910">
        <f>VLOOKUP(C910,reference!$A$1:$E$310,5,FALSE)</f>
        <v>5307011</v>
      </c>
      <c r="H910" t="str">
        <f>VLOOKUP(C910,reference!$A$1:$E$310,4,FALSE)</f>
        <v>PANTAR BARAT</v>
      </c>
      <c r="I910" t="str">
        <f>VLOOKUP($D910,reference!$G$1:$H$25,2,FALSE)</f>
        <v>Semak belukar</v>
      </c>
      <c r="J910" t="str">
        <f>VLOOKUP($E910,reference!$G$1:$H$25,2,FALSE)</f>
        <v>Semak belukar</v>
      </c>
      <c r="K910" t="str">
        <f t="shared" si="14"/>
        <v>Non Irigasi</v>
      </c>
      <c r="L910" t="s">
        <v>327</v>
      </c>
    </row>
    <row r="911" spans="1:12" x14ac:dyDescent="0.25">
      <c r="A911" s="1">
        <v>910</v>
      </c>
      <c r="B911" s="3">
        <v>44</v>
      </c>
      <c r="C911" s="1">
        <v>123</v>
      </c>
      <c r="D911" s="1">
        <v>18</v>
      </c>
      <c r="E911" s="1">
        <v>16</v>
      </c>
      <c r="F911" s="1">
        <v>0</v>
      </c>
      <c r="G911">
        <f>VLOOKUP(C911,reference!$A$1:$E$310,5,FALSE)</f>
        <v>5307012</v>
      </c>
      <c r="H911" t="str">
        <f>VLOOKUP(C911,reference!$A$1:$E$310,4,FALSE)</f>
        <v>PANTAR TIMUR</v>
      </c>
      <c r="I911" t="str">
        <f>VLOOKUP($D911,reference!$G$1:$H$25,2,FALSE)</f>
        <v>Lahan terbuka</v>
      </c>
      <c r="J911" t="str">
        <f>VLOOKUP($E911,reference!$G$1:$H$25,2,FALSE)</f>
        <v>Pemukiman</v>
      </c>
      <c r="K911" t="str">
        <f t="shared" si="14"/>
        <v>Non Irigasi</v>
      </c>
      <c r="L911" t="s">
        <v>327</v>
      </c>
    </row>
    <row r="912" spans="1:12" x14ac:dyDescent="0.25">
      <c r="A912" s="1">
        <v>911</v>
      </c>
      <c r="B912" s="3">
        <v>17</v>
      </c>
      <c r="C912" s="1">
        <v>231</v>
      </c>
      <c r="D912" s="1">
        <v>2</v>
      </c>
      <c r="E912" s="1">
        <v>11</v>
      </c>
      <c r="F912" s="1">
        <v>0</v>
      </c>
      <c r="G912">
        <f>VLOOKUP(C912,reference!$A$1:$E$310,5,FALSE)</f>
        <v>5313141</v>
      </c>
      <c r="H912" t="str">
        <f>VLOOKUP(C912,reference!$A$1:$E$310,4,FALSE)</f>
        <v>REOK BARAT</v>
      </c>
      <c r="I912" t="str">
        <f>VLOOKUP($D912,reference!$G$1:$H$25,2,FALSE)</f>
        <v>Hutan lahan kering sekunder / bekas tebangan</v>
      </c>
      <c r="J912" t="str">
        <f>VLOOKUP($E912,reference!$G$1:$H$25,2,FALSE)</f>
        <v>Savanna / Padang rumput</v>
      </c>
      <c r="K912" t="str">
        <f t="shared" si="14"/>
        <v>Non Irigasi</v>
      </c>
      <c r="L912" t="s">
        <v>328</v>
      </c>
    </row>
    <row r="913" spans="1:12" x14ac:dyDescent="0.25">
      <c r="A913" s="1">
        <v>912</v>
      </c>
      <c r="B913" s="3">
        <v>65</v>
      </c>
      <c r="C913" s="1">
        <v>141</v>
      </c>
      <c r="D913" s="1">
        <v>13</v>
      </c>
      <c r="E913" s="1">
        <v>16</v>
      </c>
      <c r="F913" s="1">
        <v>0</v>
      </c>
      <c r="G913">
        <f>VLOOKUP(C913,reference!$A$1:$E$310,5,FALSE)</f>
        <v>5308030</v>
      </c>
      <c r="H913" t="str">
        <f>VLOOKUP(C913,reference!$A$1:$E$310,4,FALSE)</f>
        <v>ILE APE</v>
      </c>
      <c r="I913" t="str">
        <f>VLOOKUP($D913,reference!$G$1:$H$25,2,FALSE)</f>
        <v>Pertanian lahan kering  campur semak / kebun campur</v>
      </c>
      <c r="J913" t="str">
        <f>VLOOKUP($E913,reference!$G$1:$H$25,2,FALSE)</f>
        <v>Pemukiman</v>
      </c>
      <c r="K913" t="str">
        <f t="shared" si="14"/>
        <v>Non Irigasi</v>
      </c>
      <c r="L913" t="s">
        <v>327</v>
      </c>
    </row>
    <row r="914" spans="1:12" x14ac:dyDescent="0.25">
      <c r="A914" s="1">
        <v>913</v>
      </c>
      <c r="B914" s="3">
        <v>3</v>
      </c>
      <c r="C914" s="1">
        <v>145</v>
      </c>
      <c r="D914" s="1">
        <v>2</v>
      </c>
      <c r="E914" s="1">
        <v>12</v>
      </c>
      <c r="F914" s="1">
        <v>0</v>
      </c>
      <c r="G914">
        <f>VLOOKUP(C914,reference!$A$1:$E$310,5,FALSE)</f>
        <v>5308060</v>
      </c>
      <c r="H914" t="str">
        <f>VLOOKUP(C914,reference!$A$1:$E$310,4,FALSE)</f>
        <v>OMESURI</v>
      </c>
      <c r="I914" t="str">
        <f>VLOOKUP($D914,reference!$G$1:$H$25,2,FALSE)</f>
        <v>Hutan lahan kering sekunder / bekas tebangan</v>
      </c>
      <c r="J914" t="str">
        <f>VLOOKUP($E914,reference!$G$1:$H$25,2,FALSE)</f>
        <v>Pertanian lahan kering</v>
      </c>
      <c r="K914" t="str">
        <f t="shared" si="14"/>
        <v>Non Irigasi</v>
      </c>
      <c r="L914" t="s">
        <v>328</v>
      </c>
    </row>
    <row r="915" spans="1:12" x14ac:dyDescent="0.25">
      <c r="A915" s="1">
        <v>914</v>
      </c>
      <c r="B915" s="3">
        <v>7</v>
      </c>
      <c r="C915" s="1">
        <v>136</v>
      </c>
      <c r="D915" s="1">
        <v>0</v>
      </c>
      <c r="E915" s="1">
        <v>9</v>
      </c>
      <c r="F915" s="1">
        <v>0</v>
      </c>
      <c r="G915">
        <f>VLOOKUP(C915,reference!$A$1:$E$310,5,FALSE)</f>
        <v>5307062</v>
      </c>
      <c r="H915" t="str">
        <f>VLOOKUP(C915,reference!$A$1:$E$310,4,FALSE)</f>
        <v>PULAU PURA</v>
      </c>
      <c r="I915" t="str">
        <f>VLOOKUP($D915,reference!$G$1:$H$25,2,FALSE)</f>
        <v>No data</v>
      </c>
      <c r="J915" t="str">
        <f>VLOOKUP($E915,reference!$G$1:$H$25,2,FALSE)</f>
        <v>Semak belukar</v>
      </c>
      <c r="K915" t="str">
        <f t="shared" si="14"/>
        <v>Non Irigasi</v>
      </c>
      <c r="L915" t="s">
        <v>327</v>
      </c>
    </row>
    <row r="916" spans="1:12" x14ac:dyDescent="0.25">
      <c r="A916" s="1">
        <v>915</v>
      </c>
      <c r="B916" s="3">
        <v>45</v>
      </c>
      <c r="C916" s="1">
        <v>131</v>
      </c>
      <c r="D916" s="1">
        <v>9</v>
      </c>
      <c r="E916" s="1">
        <v>2</v>
      </c>
      <c r="F916" s="1">
        <v>0</v>
      </c>
      <c r="G916">
        <f>VLOOKUP(C916,reference!$A$1:$E$310,5,FALSE)</f>
        <v>5307042</v>
      </c>
      <c r="H916" t="str">
        <f>VLOOKUP(C916,reference!$A$1:$E$310,4,FALSE)</f>
        <v>PUREMAN</v>
      </c>
      <c r="I916" t="str">
        <f>VLOOKUP($D916,reference!$G$1:$H$25,2,FALSE)</f>
        <v>Semak belukar</v>
      </c>
      <c r="J916" t="str">
        <f>VLOOKUP($E916,reference!$G$1:$H$25,2,FALSE)</f>
        <v>Hutan lahan kering sekunder / bekas tebangan</v>
      </c>
      <c r="K916" t="str">
        <f t="shared" si="14"/>
        <v>Non Irigasi</v>
      </c>
      <c r="L916" t="s">
        <v>327</v>
      </c>
    </row>
    <row r="917" spans="1:12" x14ac:dyDescent="0.25">
      <c r="A917" s="1">
        <v>916</v>
      </c>
      <c r="B917" s="3">
        <v>2312</v>
      </c>
      <c r="C917" s="1">
        <v>252</v>
      </c>
      <c r="D917" s="1">
        <v>2</v>
      </c>
      <c r="E917" s="1">
        <v>2</v>
      </c>
      <c r="F917" s="1">
        <v>0</v>
      </c>
      <c r="G917">
        <f>VLOOKUP(C917,reference!$A$1:$E$310,5,FALSE)</f>
        <v>5315050</v>
      </c>
      <c r="H917" t="str">
        <f>VLOOKUP(C917,reference!$A$1:$E$310,4,FALSE)</f>
        <v>MACANG PACAR</v>
      </c>
      <c r="I917" t="str">
        <f>VLOOKUP($D917,reference!$G$1:$H$25,2,FALSE)</f>
        <v>Hutan lahan kering sekunder / bekas tebangan</v>
      </c>
      <c r="J917" t="str">
        <f>VLOOKUP($E917,reference!$G$1:$H$25,2,FALSE)</f>
        <v>Hutan lahan kering sekunder / bekas tebangan</v>
      </c>
      <c r="K917" t="str">
        <f t="shared" si="14"/>
        <v>Non Irigasi</v>
      </c>
      <c r="L917" t="s">
        <v>327</v>
      </c>
    </row>
    <row r="918" spans="1:12" x14ac:dyDescent="0.25">
      <c r="A918" s="1">
        <v>917</v>
      </c>
      <c r="B918" s="3">
        <v>7</v>
      </c>
      <c r="C918" s="1">
        <v>179</v>
      </c>
      <c r="D918" s="1">
        <v>16</v>
      </c>
      <c r="E918" s="1">
        <v>2</v>
      </c>
      <c r="F918" s="1">
        <v>0</v>
      </c>
      <c r="G918">
        <f>VLOOKUP(C918,reference!$A$1:$E$310,5,FALSE)</f>
        <v>5310061</v>
      </c>
      <c r="H918" t="str">
        <f>VLOOKUP(C918,reference!$A$1:$E$310,4,FALSE)</f>
        <v>PALUE</v>
      </c>
      <c r="I918" t="str">
        <f>VLOOKUP($D918,reference!$G$1:$H$25,2,FALSE)</f>
        <v>Pemukiman</v>
      </c>
      <c r="J918" t="str">
        <f>VLOOKUP($E918,reference!$G$1:$H$25,2,FALSE)</f>
        <v>Hutan lahan kering sekunder / bekas tebangan</v>
      </c>
      <c r="K918" t="str">
        <f t="shared" si="14"/>
        <v>Non Irigasi</v>
      </c>
      <c r="L918" t="s">
        <v>327</v>
      </c>
    </row>
    <row r="919" spans="1:12" x14ac:dyDescent="0.25">
      <c r="A919" s="1">
        <v>918</v>
      </c>
      <c r="B919" s="3">
        <v>36</v>
      </c>
      <c r="C919" s="1">
        <v>179</v>
      </c>
      <c r="D919" s="1">
        <v>16</v>
      </c>
      <c r="E919" s="1">
        <v>9</v>
      </c>
      <c r="F919" s="1">
        <v>0</v>
      </c>
      <c r="G919">
        <f>VLOOKUP(C919,reference!$A$1:$E$310,5,FALSE)</f>
        <v>5310061</v>
      </c>
      <c r="H919" t="str">
        <f>VLOOKUP(C919,reference!$A$1:$E$310,4,FALSE)</f>
        <v>PALUE</v>
      </c>
      <c r="I919" t="str">
        <f>VLOOKUP($D919,reference!$G$1:$H$25,2,FALSE)</f>
        <v>Pemukiman</v>
      </c>
      <c r="J919" t="str">
        <f>VLOOKUP($E919,reference!$G$1:$H$25,2,FALSE)</f>
        <v>Semak belukar</v>
      </c>
      <c r="K919" t="str">
        <f t="shared" si="14"/>
        <v>Non Irigasi</v>
      </c>
      <c r="L919" t="s">
        <v>327</v>
      </c>
    </row>
    <row r="920" spans="1:12" x14ac:dyDescent="0.25">
      <c r="A920" s="1">
        <v>919</v>
      </c>
      <c r="B920" s="3">
        <v>243</v>
      </c>
      <c r="C920" s="1">
        <v>154</v>
      </c>
      <c r="D920" s="1">
        <v>13</v>
      </c>
      <c r="E920" s="1">
        <v>13</v>
      </c>
      <c r="F920" s="1">
        <v>0</v>
      </c>
      <c r="G920">
        <f>VLOOKUP(C920,reference!$A$1:$E$310,5,FALSE)</f>
        <v>5309032</v>
      </c>
      <c r="H920" t="str">
        <f>VLOOKUP(C920,reference!$A$1:$E$310,4,FALSE)</f>
        <v>DEMON PAGONG</v>
      </c>
      <c r="I920" t="str">
        <f>VLOOKUP($D920,reference!$G$1:$H$25,2,FALSE)</f>
        <v>Pertanian lahan kering  campur semak / kebun campur</v>
      </c>
      <c r="J920" t="str">
        <f>VLOOKUP($E920,reference!$G$1:$H$25,2,FALSE)</f>
        <v>Pertanian lahan kering  campur semak / kebun campur</v>
      </c>
      <c r="K920" t="str">
        <f t="shared" si="14"/>
        <v>Non Irigasi</v>
      </c>
      <c r="L920" t="s">
        <v>327</v>
      </c>
    </row>
    <row r="921" spans="1:12" x14ac:dyDescent="0.25">
      <c r="A921" s="1">
        <v>920</v>
      </c>
      <c r="B921" s="3">
        <v>695</v>
      </c>
      <c r="C921" s="1">
        <v>143</v>
      </c>
      <c r="D921" s="1">
        <v>2</v>
      </c>
      <c r="E921" s="1">
        <v>12</v>
      </c>
      <c r="F921" s="1">
        <v>0</v>
      </c>
      <c r="G921">
        <f>VLOOKUP(C921,reference!$A$1:$E$310,5,FALSE)</f>
        <v>5308040</v>
      </c>
      <c r="H921" t="str">
        <f>VLOOKUP(C921,reference!$A$1:$E$310,4,FALSE)</f>
        <v>LEBATUKAN</v>
      </c>
      <c r="I921" t="str">
        <f>VLOOKUP($D921,reference!$G$1:$H$25,2,FALSE)</f>
        <v>Hutan lahan kering sekunder / bekas tebangan</v>
      </c>
      <c r="J921" t="str">
        <f>VLOOKUP($E921,reference!$G$1:$H$25,2,FALSE)</f>
        <v>Pertanian lahan kering</v>
      </c>
      <c r="K921" t="str">
        <f t="shared" si="14"/>
        <v>Non Irigasi</v>
      </c>
      <c r="L921" t="s">
        <v>328</v>
      </c>
    </row>
    <row r="922" spans="1:12" x14ac:dyDescent="0.25">
      <c r="A922" s="1">
        <v>921</v>
      </c>
      <c r="B922" s="3">
        <v>44</v>
      </c>
      <c r="C922" s="1">
        <v>122</v>
      </c>
      <c r="D922" s="1">
        <v>9</v>
      </c>
      <c r="E922" s="1">
        <v>13</v>
      </c>
      <c r="F922" s="1">
        <v>0</v>
      </c>
      <c r="G922">
        <f>VLOOKUP(C922,reference!$A$1:$E$310,5,FALSE)</f>
        <v>5307011</v>
      </c>
      <c r="H922" t="str">
        <f>VLOOKUP(C922,reference!$A$1:$E$310,4,FALSE)</f>
        <v>PANTAR BARAT</v>
      </c>
      <c r="I922" t="str">
        <f>VLOOKUP($D922,reference!$G$1:$H$25,2,FALSE)</f>
        <v>Semak belukar</v>
      </c>
      <c r="J922" t="str">
        <f>VLOOKUP($E922,reference!$G$1:$H$25,2,FALSE)</f>
        <v>Pertanian lahan kering  campur semak / kebun campur</v>
      </c>
      <c r="K922" t="str">
        <f t="shared" si="14"/>
        <v>Non Irigasi</v>
      </c>
      <c r="L922" t="s">
        <v>327</v>
      </c>
    </row>
    <row r="923" spans="1:12" x14ac:dyDescent="0.25">
      <c r="A923" s="1">
        <v>922</v>
      </c>
      <c r="B923" s="3">
        <v>126</v>
      </c>
      <c r="C923" s="1">
        <v>122</v>
      </c>
      <c r="D923" s="1">
        <v>11</v>
      </c>
      <c r="E923" s="1">
        <v>9</v>
      </c>
      <c r="F923" s="1">
        <v>0</v>
      </c>
      <c r="G923">
        <f>VLOOKUP(C923,reference!$A$1:$E$310,5,FALSE)</f>
        <v>5307011</v>
      </c>
      <c r="H923" t="str">
        <f>VLOOKUP(C923,reference!$A$1:$E$310,4,FALSE)</f>
        <v>PANTAR BARAT</v>
      </c>
      <c r="I923" t="str">
        <f>VLOOKUP($D923,reference!$G$1:$H$25,2,FALSE)</f>
        <v>Savanna / Padang rumput</v>
      </c>
      <c r="J923" t="str">
        <f>VLOOKUP($E923,reference!$G$1:$H$25,2,FALSE)</f>
        <v>Semak belukar</v>
      </c>
      <c r="K923" t="str">
        <f t="shared" si="14"/>
        <v>Non Irigasi</v>
      </c>
      <c r="L923" t="s">
        <v>327</v>
      </c>
    </row>
    <row r="924" spans="1:12" x14ac:dyDescent="0.25">
      <c r="A924" s="1">
        <v>923</v>
      </c>
      <c r="B924" s="3">
        <v>18</v>
      </c>
      <c r="C924" s="1">
        <v>231</v>
      </c>
      <c r="D924" s="1">
        <v>9</v>
      </c>
      <c r="E924" s="1">
        <v>6</v>
      </c>
      <c r="F924" s="1">
        <v>0</v>
      </c>
      <c r="G924">
        <f>VLOOKUP(C924,reference!$A$1:$E$310,5,FALSE)</f>
        <v>5313141</v>
      </c>
      <c r="H924" t="str">
        <f>VLOOKUP(C924,reference!$A$1:$E$310,4,FALSE)</f>
        <v>REOK BARAT</v>
      </c>
      <c r="I924" t="str">
        <f>VLOOKUP($D924,reference!$G$1:$H$25,2,FALSE)</f>
        <v>Semak belukar</v>
      </c>
      <c r="J924" t="str">
        <f>VLOOKUP($E924,reference!$G$1:$H$25,2,FALSE)</f>
        <v>Hutan mangrove sekunder</v>
      </c>
      <c r="K924" t="str">
        <f t="shared" si="14"/>
        <v>Non Irigasi</v>
      </c>
      <c r="L924" t="s">
        <v>327</v>
      </c>
    </row>
    <row r="925" spans="1:12" x14ac:dyDescent="0.25">
      <c r="A925" s="1">
        <v>924</v>
      </c>
      <c r="B925" s="3">
        <v>41</v>
      </c>
      <c r="C925" s="1">
        <v>154</v>
      </c>
      <c r="D925" s="1">
        <v>13</v>
      </c>
      <c r="E925" s="1">
        <v>16</v>
      </c>
      <c r="F925" s="1">
        <v>0</v>
      </c>
      <c r="G925">
        <f>VLOOKUP(C925,reference!$A$1:$E$310,5,FALSE)</f>
        <v>5309032</v>
      </c>
      <c r="H925" t="str">
        <f>VLOOKUP(C925,reference!$A$1:$E$310,4,FALSE)</f>
        <v>DEMON PAGONG</v>
      </c>
      <c r="I925" t="str">
        <f>VLOOKUP($D925,reference!$G$1:$H$25,2,FALSE)</f>
        <v>Pertanian lahan kering  campur semak / kebun campur</v>
      </c>
      <c r="J925" t="str">
        <f>VLOOKUP($E925,reference!$G$1:$H$25,2,FALSE)</f>
        <v>Pemukiman</v>
      </c>
      <c r="K925" t="str">
        <f t="shared" si="14"/>
        <v>Non Irigasi</v>
      </c>
      <c r="L925" t="s">
        <v>327</v>
      </c>
    </row>
    <row r="926" spans="1:12" x14ac:dyDescent="0.25">
      <c r="A926" s="1">
        <v>925</v>
      </c>
      <c r="B926" s="3">
        <v>44</v>
      </c>
      <c r="C926" s="1">
        <v>126</v>
      </c>
      <c r="D926" s="1">
        <v>13</v>
      </c>
      <c r="E926" s="1">
        <v>2</v>
      </c>
      <c r="F926" s="1">
        <v>0</v>
      </c>
      <c r="G926">
        <f>VLOOKUP(C926,reference!$A$1:$E$310,5,FALSE)</f>
        <v>5307020</v>
      </c>
      <c r="H926" t="str">
        <f>VLOOKUP(C926,reference!$A$1:$E$310,4,FALSE)</f>
        <v>ALOR BARAT DAYA</v>
      </c>
      <c r="I926" t="str">
        <f>VLOOKUP($D926,reference!$G$1:$H$25,2,FALSE)</f>
        <v>Pertanian lahan kering  campur semak / kebun campur</v>
      </c>
      <c r="J926" t="str">
        <f>VLOOKUP($E926,reference!$G$1:$H$25,2,FALSE)</f>
        <v>Hutan lahan kering sekunder / bekas tebangan</v>
      </c>
      <c r="K926" t="str">
        <f t="shared" si="14"/>
        <v>Non Irigasi</v>
      </c>
      <c r="L926" t="s">
        <v>327</v>
      </c>
    </row>
    <row r="927" spans="1:12" x14ac:dyDescent="0.25">
      <c r="A927" s="1">
        <v>926</v>
      </c>
      <c r="B927" s="3">
        <v>332</v>
      </c>
      <c r="C927" s="1">
        <v>252</v>
      </c>
      <c r="D927" s="1">
        <v>2</v>
      </c>
      <c r="E927" s="1">
        <v>9</v>
      </c>
      <c r="F927" s="1">
        <v>0</v>
      </c>
      <c r="G927">
        <f>VLOOKUP(C927,reference!$A$1:$E$310,5,FALSE)</f>
        <v>5315050</v>
      </c>
      <c r="H927" t="str">
        <f>VLOOKUP(C927,reference!$A$1:$E$310,4,FALSE)</f>
        <v>MACANG PACAR</v>
      </c>
      <c r="I927" t="str">
        <f>VLOOKUP($D927,reference!$G$1:$H$25,2,FALSE)</f>
        <v>Hutan lahan kering sekunder / bekas tebangan</v>
      </c>
      <c r="J927" t="str">
        <f>VLOOKUP($E927,reference!$G$1:$H$25,2,FALSE)</f>
        <v>Semak belukar</v>
      </c>
      <c r="K927" t="str">
        <f t="shared" si="14"/>
        <v>Non Irigasi</v>
      </c>
      <c r="L927" t="s">
        <v>328</v>
      </c>
    </row>
    <row r="928" spans="1:12" x14ac:dyDescent="0.25">
      <c r="A928" s="1">
        <v>927</v>
      </c>
      <c r="B928" s="3">
        <v>1</v>
      </c>
      <c r="C928" s="1">
        <v>230</v>
      </c>
      <c r="D928" s="1">
        <v>16</v>
      </c>
      <c r="E928" s="1">
        <v>0</v>
      </c>
      <c r="F928" s="1">
        <v>0</v>
      </c>
      <c r="G928">
        <f>VLOOKUP(C928,reference!$A$1:$E$310,5,FALSE)</f>
        <v>5313140</v>
      </c>
      <c r="H928" t="str">
        <f>VLOOKUP(C928,reference!$A$1:$E$310,4,FALSE)</f>
        <v>REOK</v>
      </c>
      <c r="I928" t="str">
        <f>VLOOKUP($D928,reference!$G$1:$H$25,2,FALSE)</f>
        <v>Pemukiman</v>
      </c>
      <c r="J928" t="str">
        <f>VLOOKUP($E928,reference!$G$1:$H$25,2,FALSE)</f>
        <v>No data</v>
      </c>
      <c r="K928" t="str">
        <f t="shared" si="14"/>
        <v>Non Irigasi</v>
      </c>
      <c r="L928" t="s">
        <v>327</v>
      </c>
    </row>
    <row r="929" spans="1:12" x14ac:dyDescent="0.25">
      <c r="A929" s="1">
        <v>928</v>
      </c>
      <c r="B929" s="3">
        <v>181</v>
      </c>
      <c r="C929" s="1">
        <v>230</v>
      </c>
      <c r="D929" s="1">
        <v>16</v>
      </c>
      <c r="E929" s="1">
        <v>14</v>
      </c>
      <c r="F929" s="1">
        <v>0</v>
      </c>
      <c r="G929">
        <f>VLOOKUP(C929,reference!$A$1:$E$310,5,FALSE)</f>
        <v>5313140</v>
      </c>
      <c r="H929" t="str">
        <f>VLOOKUP(C929,reference!$A$1:$E$310,4,FALSE)</f>
        <v>REOK</v>
      </c>
      <c r="I929" t="str">
        <f>VLOOKUP($D929,reference!$G$1:$H$25,2,FALSE)</f>
        <v>Pemukiman</v>
      </c>
      <c r="J929" t="str">
        <f>VLOOKUP($E929,reference!$G$1:$H$25,2,FALSE)</f>
        <v>Sawah</v>
      </c>
      <c r="K929" t="str">
        <f t="shared" si="14"/>
        <v>Non Irigasi</v>
      </c>
      <c r="L929" t="s">
        <v>327</v>
      </c>
    </row>
    <row r="930" spans="1:12" x14ac:dyDescent="0.25">
      <c r="A930" s="1">
        <v>929</v>
      </c>
      <c r="B930" s="3">
        <v>13</v>
      </c>
      <c r="C930" s="1">
        <v>230</v>
      </c>
      <c r="D930" s="1">
        <v>16</v>
      </c>
      <c r="E930" s="1">
        <v>20</v>
      </c>
      <c r="F930" s="1">
        <v>0</v>
      </c>
      <c r="G930">
        <f>VLOOKUP(C930,reference!$A$1:$E$310,5,FALSE)</f>
        <v>5313140</v>
      </c>
      <c r="H930" t="str">
        <f>VLOOKUP(C930,reference!$A$1:$E$310,4,FALSE)</f>
        <v>REOK</v>
      </c>
      <c r="I930" t="str">
        <f>VLOOKUP($D930,reference!$G$1:$H$25,2,FALSE)</f>
        <v>Pemukiman</v>
      </c>
      <c r="J930" t="str">
        <f>VLOOKUP($E930,reference!$G$1:$H$25,2,FALSE)</f>
        <v>Tubuh air</v>
      </c>
      <c r="K930" t="str">
        <f t="shared" si="14"/>
        <v>Non Irigasi</v>
      </c>
      <c r="L930" t="s">
        <v>327</v>
      </c>
    </row>
    <row r="931" spans="1:12" x14ac:dyDescent="0.25">
      <c r="A931" s="1">
        <v>930</v>
      </c>
      <c r="B931" s="3">
        <v>2</v>
      </c>
      <c r="C931" s="1">
        <v>285</v>
      </c>
      <c r="D931" s="1">
        <v>0</v>
      </c>
      <c r="E931" s="1">
        <v>20</v>
      </c>
      <c r="F931" s="1">
        <v>0</v>
      </c>
      <c r="G931">
        <f>VLOOKUP(C931,reference!$A$1:$E$310,5,FALSE)</f>
        <v>5319060</v>
      </c>
      <c r="H931" t="str">
        <f>VLOOKUP(C931,reference!$A$1:$E$310,4,FALSE)</f>
        <v>LAMBA LEDA</v>
      </c>
      <c r="I931" t="str">
        <f>VLOOKUP($D931,reference!$G$1:$H$25,2,FALSE)</f>
        <v>No data</v>
      </c>
      <c r="J931" t="str">
        <f>VLOOKUP($E931,reference!$G$1:$H$25,2,FALSE)</f>
        <v>Tubuh air</v>
      </c>
      <c r="K931" t="str">
        <f t="shared" si="14"/>
        <v>Non Irigasi</v>
      </c>
      <c r="L931" t="s">
        <v>327</v>
      </c>
    </row>
    <row r="932" spans="1:12" x14ac:dyDescent="0.25">
      <c r="A932" s="1">
        <v>931</v>
      </c>
      <c r="B932" s="3">
        <v>45</v>
      </c>
      <c r="C932" s="1">
        <v>285</v>
      </c>
      <c r="D932" s="1">
        <v>16</v>
      </c>
      <c r="E932" s="1">
        <v>20</v>
      </c>
      <c r="F932" s="1">
        <v>0</v>
      </c>
      <c r="G932">
        <f>VLOOKUP(C932,reference!$A$1:$E$310,5,FALSE)</f>
        <v>5319060</v>
      </c>
      <c r="H932" t="str">
        <f>VLOOKUP(C932,reference!$A$1:$E$310,4,FALSE)</f>
        <v>LAMBA LEDA</v>
      </c>
      <c r="I932" t="str">
        <f>VLOOKUP($D932,reference!$G$1:$H$25,2,FALSE)</f>
        <v>Pemukiman</v>
      </c>
      <c r="J932" t="str">
        <f>VLOOKUP($E932,reference!$G$1:$H$25,2,FALSE)</f>
        <v>Tubuh air</v>
      </c>
      <c r="K932" t="str">
        <f t="shared" si="14"/>
        <v>Non Irigasi</v>
      </c>
      <c r="L932" t="s">
        <v>327</v>
      </c>
    </row>
    <row r="933" spans="1:12" x14ac:dyDescent="0.25">
      <c r="A933" s="1">
        <v>932</v>
      </c>
      <c r="B933" s="3">
        <v>1502</v>
      </c>
      <c r="C933" s="1">
        <v>285</v>
      </c>
      <c r="D933" s="1">
        <v>11</v>
      </c>
      <c r="E933" s="1">
        <v>2</v>
      </c>
      <c r="F933" s="1">
        <v>0</v>
      </c>
      <c r="G933">
        <f>VLOOKUP(C933,reference!$A$1:$E$310,5,FALSE)</f>
        <v>5319060</v>
      </c>
      <c r="H933" t="str">
        <f>VLOOKUP(C933,reference!$A$1:$E$310,4,FALSE)</f>
        <v>LAMBA LEDA</v>
      </c>
      <c r="I933" t="str">
        <f>VLOOKUP($D933,reference!$G$1:$H$25,2,FALSE)</f>
        <v>Savanna / Padang rumput</v>
      </c>
      <c r="J933" t="str">
        <f>VLOOKUP($E933,reference!$G$1:$H$25,2,FALSE)</f>
        <v>Hutan lahan kering sekunder / bekas tebangan</v>
      </c>
      <c r="K933" t="str">
        <f t="shared" si="14"/>
        <v>Non Irigasi</v>
      </c>
      <c r="L933" t="s">
        <v>327</v>
      </c>
    </row>
    <row r="934" spans="1:12" x14ac:dyDescent="0.25">
      <c r="A934" s="1">
        <v>933</v>
      </c>
      <c r="B934" s="3">
        <v>319</v>
      </c>
      <c r="C934" s="1">
        <v>285</v>
      </c>
      <c r="D934" s="1">
        <v>11</v>
      </c>
      <c r="E934" s="1">
        <v>9</v>
      </c>
      <c r="F934" s="1">
        <v>0</v>
      </c>
      <c r="G934">
        <f>VLOOKUP(C934,reference!$A$1:$E$310,5,FALSE)</f>
        <v>5319060</v>
      </c>
      <c r="H934" t="str">
        <f>VLOOKUP(C934,reference!$A$1:$E$310,4,FALSE)</f>
        <v>LAMBA LEDA</v>
      </c>
      <c r="I934" t="str">
        <f>VLOOKUP($D934,reference!$G$1:$H$25,2,FALSE)</f>
        <v>Savanna / Padang rumput</v>
      </c>
      <c r="J934" t="str">
        <f>VLOOKUP($E934,reference!$G$1:$H$25,2,FALSE)</f>
        <v>Semak belukar</v>
      </c>
      <c r="K934" t="str">
        <f t="shared" si="14"/>
        <v>Non Irigasi</v>
      </c>
      <c r="L934" t="s">
        <v>327</v>
      </c>
    </row>
    <row r="935" spans="1:12" x14ac:dyDescent="0.25">
      <c r="A935" s="1">
        <v>934</v>
      </c>
      <c r="B935" s="3">
        <v>1402</v>
      </c>
      <c r="C935" s="1">
        <v>152</v>
      </c>
      <c r="D935" s="1">
        <v>1</v>
      </c>
      <c r="E935" s="1">
        <v>1</v>
      </c>
      <c r="F935" s="1">
        <v>0</v>
      </c>
      <c r="G935">
        <f>VLOOKUP(C935,reference!$A$1:$E$310,5,FALSE)</f>
        <v>5309030</v>
      </c>
      <c r="H935" t="str">
        <f>VLOOKUP(C935,reference!$A$1:$E$310,4,FALSE)</f>
        <v>LARANTUKA</v>
      </c>
      <c r="I935" t="str">
        <f>VLOOKUP($D935,reference!$G$1:$H$25,2,FALSE)</f>
        <v>Hutan lahan kering primer</v>
      </c>
      <c r="J935" t="str">
        <f>VLOOKUP($E935,reference!$G$1:$H$25,2,FALSE)</f>
        <v>Hutan lahan kering primer</v>
      </c>
      <c r="K935" t="str">
        <f t="shared" si="14"/>
        <v>Non Irigasi</v>
      </c>
      <c r="L935" t="s">
        <v>327</v>
      </c>
    </row>
    <row r="936" spans="1:12" x14ac:dyDescent="0.25">
      <c r="A936" s="1">
        <v>935</v>
      </c>
      <c r="B936" s="3">
        <v>60</v>
      </c>
      <c r="C936" s="1">
        <v>152</v>
      </c>
      <c r="D936" s="1">
        <v>1</v>
      </c>
      <c r="E936" s="1">
        <v>12</v>
      </c>
      <c r="F936" s="1">
        <v>0</v>
      </c>
      <c r="G936">
        <f>VLOOKUP(C936,reference!$A$1:$E$310,5,FALSE)</f>
        <v>5309030</v>
      </c>
      <c r="H936" t="str">
        <f>VLOOKUP(C936,reference!$A$1:$E$310,4,FALSE)</f>
        <v>LARANTUKA</v>
      </c>
      <c r="I936" t="str">
        <f>VLOOKUP($D936,reference!$G$1:$H$25,2,FALSE)</f>
        <v>Hutan lahan kering primer</v>
      </c>
      <c r="J936" t="str">
        <f>VLOOKUP($E936,reference!$G$1:$H$25,2,FALSE)</f>
        <v>Pertanian lahan kering</v>
      </c>
      <c r="K936" t="str">
        <f t="shared" si="14"/>
        <v>Non Irigasi</v>
      </c>
      <c r="L936" t="s">
        <v>328</v>
      </c>
    </row>
    <row r="937" spans="1:12" x14ac:dyDescent="0.25">
      <c r="A937" s="1">
        <v>936</v>
      </c>
      <c r="B937" s="3">
        <v>110</v>
      </c>
      <c r="C937" s="1">
        <v>158</v>
      </c>
      <c r="D937" s="1">
        <v>2</v>
      </c>
      <c r="E937" s="1">
        <v>16</v>
      </c>
      <c r="F937" s="1">
        <v>0</v>
      </c>
      <c r="G937">
        <f>VLOOKUP(C937,reference!$A$1:$E$310,5,FALSE)</f>
        <v>5309060</v>
      </c>
      <c r="H937" t="str">
        <f>VLOOKUP(C937,reference!$A$1:$E$310,4,FALSE)</f>
        <v>ADONARA BARAT</v>
      </c>
      <c r="I937" t="str">
        <f>VLOOKUP($D937,reference!$G$1:$H$25,2,FALSE)</f>
        <v>Hutan lahan kering sekunder / bekas tebangan</v>
      </c>
      <c r="J937" t="str">
        <f>VLOOKUP($E937,reference!$G$1:$H$25,2,FALSE)</f>
        <v>Pemukiman</v>
      </c>
      <c r="K937" t="str">
        <f t="shared" si="14"/>
        <v>Non Irigasi</v>
      </c>
      <c r="L937" t="s">
        <v>328</v>
      </c>
    </row>
    <row r="938" spans="1:12" x14ac:dyDescent="0.25">
      <c r="A938" s="1">
        <v>937</v>
      </c>
      <c r="B938" s="3">
        <v>1</v>
      </c>
      <c r="C938" s="1">
        <v>143</v>
      </c>
      <c r="D938" s="1">
        <v>12</v>
      </c>
      <c r="E938" s="1">
        <v>0</v>
      </c>
      <c r="F938" s="1">
        <v>0</v>
      </c>
      <c r="G938">
        <f>VLOOKUP(C938,reference!$A$1:$E$310,5,FALSE)</f>
        <v>5308040</v>
      </c>
      <c r="H938" t="str">
        <f>VLOOKUP(C938,reference!$A$1:$E$310,4,FALSE)</f>
        <v>LEBATUKAN</v>
      </c>
      <c r="I938" t="str">
        <f>VLOOKUP($D938,reference!$G$1:$H$25,2,FALSE)</f>
        <v>Pertanian lahan kering</v>
      </c>
      <c r="J938" t="str">
        <f>VLOOKUP($E938,reference!$G$1:$H$25,2,FALSE)</f>
        <v>No data</v>
      </c>
      <c r="K938" t="str">
        <f t="shared" si="14"/>
        <v>Non Irigasi</v>
      </c>
      <c r="L938" t="s">
        <v>327</v>
      </c>
    </row>
    <row r="939" spans="1:12" x14ac:dyDescent="0.25">
      <c r="A939" s="1">
        <v>938</v>
      </c>
      <c r="B939" s="3">
        <v>674</v>
      </c>
      <c r="C939" s="1">
        <v>143</v>
      </c>
      <c r="D939" s="1">
        <v>12</v>
      </c>
      <c r="E939" s="1">
        <v>13</v>
      </c>
      <c r="F939" s="1">
        <v>0</v>
      </c>
      <c r="G939">
        <f>VLOOKUP(C939,reference!$A$1:$E$310,5,FALSE)</f>
        <v>5308040</v>
      </c>
      <c r="H939" t="str">
        <f>VLOOKUP(C939,reference!$A$1:$E$310,4,FALSE)</f>
        <v>LEBATUKAN</v>
      </c>
      <c r="I939" t="str">
        <f>VLOOKUP($D939,reference!$G$1:$H$25,2,FALSE)</f>
        <v>Pertanian lahan kering</v>
      </c>
      <c r="J939" t="str">
        <f>VLOOKUP($E939,reference!$G$1:$H$25,2,FALSE)</f>
        <v>Pertanian lahan kering  campur semak / kebun campur</v>
      </c>
      <c r="K939" t="str">
        <f t="shared" si="14"/>
        <v>Non Irigasi</v>
      </c>
      <c r="L939" t="s">
        <v>327</v>
      </c>
    </row>
    <row r="940" spans="1:12" x14ac:dyDescent="0.25">
      <c r="A940" s="1">
        <v>939</v>
      </c>
      <c r="B940" s="3">
        <v>2</v>
      </c>
      <c r="C940" s="1">
        <v>136</v>
      </c>
      <c r="D940" s="1">
        <v>2</v>
      </c>
      <c r="E940" s="1">
        <v>9</v>
      </c>
      <c r="F940" s="1">
        <v>0</v>
      </c>
      <c r="G940">
        <f>VLOOKUP(C940,reference!$A$1:$E$310,5,FALSE)</f>
        <v>5307062</v>
      </c>
      <c r="H940" t="str">
        <f>VLOOKUP(C940,reference!$A$1:$E$310,4,FALSE)</f>
        <v>PULAU PURA</v>
      </c>
      <c r="I940" t="str">
        <f>VLOOKUP($D940,reference!$G$1:$H$25,2,FALSE)</f>
        <v>Hutan lahan kering sekunder / bekas tebangan</v>
      </c>
      <c r="J940" t="str">
        <f>VLOOKUP($E940,reference!$G$1:$H$25,2,FALSE)</f>
        <v>Semak belukar</v>
      </c>
      <c r="K940" t="str">
        <f t="shared" si="14"/>
        <v>Non Irigasi</v>
      </c>
      <c r="L940" t="s">
        <v>328</v>
      </c>
    </row>
    <row r="941" spans="1:12" x14ac:dyDescent="0.25">
      <c r="A941" s="1">
        <v>940</v>
      </c>
      <c r="B941" s="3">
        <v>5187</v>
      </c>
      <c r="C941" s="1">
        <v>127</v>
      </c>
      <c r="D941" s="1">
        <v>2</v>
      </c>
      <c r="E941" s="1">
        <v>2</v>
      </c>
      <c r="F941" s="1">
        <v>0</v>
      </c>
      <c r="G941">
        <f>VLOOKUP(C941,reference!$A$1:$E$310,5,FALSE)</f>
        <v>5307021</v>
      </c>
      <c r="H941" t="str">
        <f>VLOOKUP(C941,reference!$A$1:$E$310,4,FALSE)</f>
        <v>MATARU</v>
      </c>
      <c r="I941" t="str">
        <f>VLOOKUP($D941,reference!$G$1:$H$25,2,FALSE)</f>
        <v>Hutan lahan kering sekunder / bekas tebangan</v>
      </c>
      <c r="J941" t="str">
        <f>VLOOKUP($E941,reference!$G$1:$H$25,2,FALSE)</f>
        <v>Hutan lahan kering sekunder / bekas tebangan</v>
      </c>
      <c r="K941" t="str">
        <f t="shared" si="14"/>
        <v>Non Irigasi</v>
      </c>
      <c r="L941" t="s">
        <v>327</v>
      </c>
    </row>
    <row r="942" spans="1:12" x14ac:dyDescent="0.25">
      <c r="A942" s="1">
        <v>941</v>
      </c>
      <c r="B942" s="3">
        <v>193</v>
      </c>
      <c r="C942" s="1">
        <v>131</v>
      </c>
      <c r="D942" s="1">
        <v>13</v>
      </c>
      <c r="E942" s="1">
        <v>2</v>
      </c>
      <c r="F942" s="1">
        <v>0</v>
      </c>
      <c r="G942">
        <f>VLOOKUP(C942,reference!$A$1:$E$310,5,FALSE)</f>
        <v>5307042</v>
      </c>
      <c r="H942" t="str">
        <f>VLOOKUP(C942,reference!$A$1:$E$310,4,FALSE)</f>
        <v>PUREMAN</v>
      </c>
      <c r="I942" t="str">
        <f>VLOOKUP($D942,reference!$G$1:$H$25,2,FALSE)</f>
        <v>Pertanian lahan kering  campur semak / kebun campur</v>
      </c>
      <c r="J942" t="str">
        <f>VLOOKUP($E942,reference!$G$1:$H$25,2,FALSE)</f>
        <v>Hutan lahan kering sekunder / bekas tebangan</v>
      </c>
      <c r="K942" t="str">
        <f t="shared" si="14"/>
        <v>Non Irigasi</v>
      </c>
      <c r="L942" t="s">
        <v>327</v>
      </c>
    </row>
    <row r="943" spans="1:12" x14ac:dyDescent="0.25">
      <c r="A943" s="1">
        <v>942</v>
      </c>
      <c r="B943" s="3">
        <v>262</v>
      </c>
      <c r="C943" s="1">
        <v>230</v>
      </c>
      <c r="D943" s="1">
        <v>13</v>
      </c>
      <c r="E943" s="1">
        <v>14</v>
      </c>
      <c r="F943" s="1">
        <v>0</v>
      </c>
      <c r="G943">
        <f>VLOOKUP(C943,reference!$A$1:$E$310,5,FALSE)</f>
        <v>5313140</v>
      </c>
      <c r="H943" t="str">
        <f>VLOOKUP(C943,reference!$A$1:$E$310,4,FALSE)</f>
        <v>REOK</v>
      </c>
      <c r="I943" t="str">
        <f>VLOOKUP($D943,reference!$G$1:$H$25,2,FALSE)</f>
        <v>Pertanian lahan kering  campur semak / kebun campur</v>
      </c>
      <c r="J943" t="str">
        <f>VLOOKUP($E943,reference!$G$1:$H$25,2,FALSE)</f>
        <v>Sawah</v>
      </c>
      <c r="K943" t="str">
        <f t="shared" si="14"/>
        <v>Non Irigasi</v>
      </c>
      <c r="L943" t="s">
        <v>327</v>
      </c>
    </row>
    <row r="944" spans="1:12" x14ac:dyDescent="0.25">
      <c r="A944" s="1">
        <v>943</v>
      </c>
      <c r="B944" s="3">
        <v>1</v>
      </c>
      <c r="C944" s="1">
        <v>230</v>
      </c>
      <c r="D944" s="1">
        <v>13</v>
      </c>
      <c r="E944" s="1">
        <v>0</v>
      </c>
      <c r="F944" s="1">
        <v>0</v>
      </c>
      <c r="G944">
        <f>VLOOKUP(C944,reference!$A$1:$E$310,5,FALSE)</f>
        <v>5313140</v>
      </c>
      <c r="H944" t="str">
        <f>VLOOKUP(C944,reference!$A$1:$E$310,4,FALSE)</f>
        <v>REOK</v>
      </c>
      <c r="I944" t="str">
        <f>VLOOKUP($D944,reference!$G$1:$H$25,2,FALSE)</f>
        <v>Pertanian lahan kering  campur semak / kebun campur</v>
      </c>
      <c r="J944" t="str">
        <f>VLOOKUP($E944,reference!$G$1:$H$25,2,FALSE)</f>
        <v>No data</v>
      </c>
      <c r="K944" t="str">
        <f t="shared" si="14"/>
        <v>Non Irigasi</v>
      </c>
      <c r="L944" t="s">
        <v>327</v>
      </c>
    </row>
    <row r="945" spans="1:12" x14ac:dyDescent="0.25">
      <c r="A945" s="1">
        <v>944</v>
      </c>
      <c r="B945" s="3">
        <v>56</v>
      </c>
      <c r="C945" s="1">
        <v>285</v>
      </c>
      <c r="D945" s="1">
        <v>12</v>
      </c>
      <c r="E945" s="1">
        <v>18</v>
      </c>
      <c r="F945" s="1">
        <v>0</v>
      </c>
      <c r="G945">
        <f>VLOOKUP(C945,reference!$A$1:$E$310,5,FALSE)</f>
        <v>5319060</v>
      </c>
      <c r="H945" t="str">
        <f>VLOOKUP(C945,reference!$A$1:$E$310,4,FALSE)</f>
        <v>LAMBA LEDA</v>
      </c>
      <c r="I945" t="str">
        <f>VLOOKUP($D945,reference!$G$1:$H$25,2,FALSE)</f>
        <v>Pertanian lahan kering</v>
      </c>
      <c r="J945" t="str">
        <f>VLOOKUP($E945,reference!$G$1:$H$25,2,FALSE)</f>
        <v>Lahan terbuka</v>
      </c>
      <c r="K945" t="str">
        <f t="shared" si="14"/>
        <v>Non Irigasi</v>
      </c>
      <c r="L945" t="s">
        <v>327</v>
      </c>
    </row>
    <row r="946" spans="1:12" x14ac:dyDescent="0.25">
      <c r="A946" s="1">
        <v>945</v>
      </c>
      <c r="B946" s="3">
        <v>953</v>
      </c>
      <c r="C946" s="1">
        <v>285</v>
      </c>
      <c r="D946" s="1">
        <v>11</v>
      </c>
      <c r="E946" s="1">
        <v>13</v>
      </c>
      <c r="F946" s="1">
        <v>0</v>
      </c>
      <c r="G946">
        <f>VLOOKUP(C946,reference!$A$1:$E$310,5,FALSE)</f>
        <v>5319060</v>
      </c>
      <c r="H946" t="str">
        <f>VLOOKUP(C946,reference!$A$1:$E$310,4,FALSE)</f>
        <v>LAMBA LEDA</v>
      </c>
      <c r="I946" t="str">
        <f>VLOOKUP($D946,reference!$G$1:$H$25,2,FALSE)</f>
        <v>Savanna / Padang rumput</v>
      </c>
      <c r="J946" t="str">
        <f>VLOOKUP($E946,reference!$G$1:$H$25,2,FALSE)</f>
        <v>Pertanian lahan kering  campur semak / kebun campur</v>
      </c>
      <c r="K946" t="str">
        <f t="shared" si="14"/>
        <v>Non Irigasi</v>
      </c>
      <c r="L946" t="s">
        <v>327</v>
      </c>
    </row>
    <row r="947" spans="1:12" x14ac:dyDescent="0.25">
      <c r="A947" s="1">
        <v>946</v>
      </c>
      <c r="B947" s="3">
        <v>151</v>
      </c>
      <c r="C947" s="1">
        <v>164</v>
      </c>
      <c r="D947" s="1">
        <v>12</v>
      </c>
      <c r="E947" s="1">
        <v>12</v>
      </c>
      <c r="F947" s="1">
        <v>0</v>
      </c>
      <c r="G947">
        <f>VLOOKUP(C947,reference!$A$1:$E$310,5,FALSE)</f>
        <v>5309073</v>
      </c>
      <c r="H947" t="str">
        <f>VLOOKUP(C947,reference!$A$1:$E$310,4,FALSE)</f>
        <v>KELUBAGOLIT</v>
      </c>
      <c r="I947" t="str">
        <f>VLOOKUP($D947,reference!$G$1:$H$25,2,FALSE)</f>
        <v>Pertanian lahan kering</v>
      </c>
      <c r="J947" t="str">
        <f>VLOOKUP($E947,reference!$G$1:$H$25,2,FALSE)</f>
        <v>Pertanian lahan kering</v>
      </c>
      <c r="K947" t="str">
        <f t="shared" si="14"/>
        <v>Non Irigasi</v>
      </c>
      <c r="L947" t="s">
        <v>327</v>
      </c>
    </row>
    <row r="948" spans="1:12" x14ac:dyDescent="0.25">
      <c r="A948" s="1">
        <v>947</v>
      </c>
      <c r="B948" s="3">
        <v>31</v>
      </c>
      <c r="C948" s="1">
        <v>143</v>
      </c>
      <c r="D948" s="1">
        <v>0</v>
      </c>
      <c r="E948" s="1">
        <v>13</v>
      </c>
      <c r="F948" s="1">
        <v>0</v>
      </c>
      <c r="G948">
        <f>VLOOKUP(C948,reference!$A$1:$E$310,5,FALSE)</f>
        <v>5308040</v>
      </c>
      <c r="H948" t="str">
        <f>VLOOKUP(C948,reference!$A$1:$E$310,4,FALSE)</f>
        <v>LEBATUKAN</v>
      </c>
      <c r="I948" t="str">
        <f>VLOOKUP($D948,reference!$G$1:$H$25,2,FALSE)</f>
        <v>No data</v>
      </c>
      <c r="J948" t="str">
        <f>VLOOKUP($E948,reference!$G$1:$H$25,2,FALSE)</f>
        <v>Pertanian lahan kering  campur semak / kebun campur</v>
      </c>
      <c r="K948" t="str">
        <f t="shared" si="14"/>
        <v>Non Irigasi</v>
      </c>
      <c r="L948" t="s">
        <v>327</v>
      </c>
    </row>
    <row r="949" spans="1:12" x14ac:dyDescent="0.25">
      <c r="A949" s="1">
        <v>948</v>
      </c>
      <c r="B949" s="3">
        <v>1718</v>
      </c>
      <c r="C949" s="1">
        <v>143</v>
      </c>
      <c r="D949" s="1">
        <v>2</v>
      </c>
      <c r="E949" s="1">
        <v>11</v>
      </c>
      <c r="F949" s="1">
        <v>0</v>
      </c>
      <c r="G949">
        <f>VLOOKUP(C949,reference!$A$1:$E$310,5,FALSE)</f>
        <v>5308040</v>
      </c>
      <c r="H949" t="str">
        <f>VLOOKUP(C949,reference!$A$1:$E$310,4,FALSE)</f>
        <v>LEBATUKAN</v>
      </c>
      <c r="I949" t="str">
        <f>VLOOKUP($D949,reference!$G$1:$H$25,2,FALSE)</f>
        <v>Hutan lahan kering sekunder / bekas tebangan</v>
      </c>
      <c r="J949" t="str">
        <f>VLOOKUP($E949,reference!$G$1:$H$25,2,FALSE)</f>
        <v>Savanna / Padang rumput</v>
      </c>
      <c r="K949" t="str">
        <f t="shared" si="14"/>
        <v>Non Irigasi</v>
      </c>
      <c r="L949" t="s">
        <v>328</v>
      </c>
    </row>
    <row r="950" spans="1:12" x14ac:dyDescent="0.25">
      <c r="A950" s="1">
        <v>949</v>
      </c>
      <c r="B950" s="3">
        <v>4</v>
      </c>
      <c r="C950" s="1">
        <v>122</v>
      </c>
      <c r="D950" s="1">
        <v>0</v>
      </c>
      <c r="E950" s="1">
        <v>13</v>
      </c>
      <c r="F950" s="1">
        <v>0</v>
      </c>
      <c r="G950">
        <f>VLOOKUP(C950,reference!$A$1:$E$310,5,FALSE)</f>
        <v>5307011</v>
      </c>
      <c r="H950" t="str">
        <f>VLOOKUP(C950,reference!$A$1:$E$310,4,FALSE)</f>
        <v>PANTAR BARAT</v>
      </c>
      <c r="I950" t="str">
        <f>VLOOKUP($D950,reference!$G$1:$H$25,2,FALSE)</f>
        <v>No data</v>
      </c>
      <c r="J950" t="str">
        <f>VLOOKUP($E950,reference!$G$1:$H$25,2,FALSE)</f>
        <v>Pertanian lahan kering  campur semak / kebun campur</v>
      </c>
      <c r="K950" t="str">
        <f t="shared" si="14"/>
        <v>Non Irigasi</v>
      </c>
      <c r="L950" t="s">
        <v>327</v>
      </c>
    </row>
    <row r="951" spans="1:12" x14ac:dyDescent="0.25">
      <c r="A951" s="1">
        <v>950</v>
      </c>
      <c r="B951" s="3">
        <v>1585</v>
      </c>
      <c r="C951" s="1">
        <v>122</v>
      </c>
      <c r="D951" s="1">
        <v>9</v>
      </c>
      <c r="E951" s="1">
        <v>12</v>
      </c>
      <c r="F951" s="1">
        <v>0</v>
      </c>
      <c r="G951">
        <f>VLOOKUP(C951,reference!$A$1:$E$310,5,FALSE)</f>
        <v>5307011</v>
      </c>
      <c r="H951" t="str">
        <f>VLOOKUP(C951,reference!$A$1:$E$310,4,FALSE)</f>
        <v>PANTAR BARAT</v>
      </c>
      <c r="I951" t="str">
        <f>VLOOKUP($D951,reference!$G$1:$H$25,2,FALSE)</f>
        <v>Semak belukar</v>
      </c>
      <c r="J951" t="str">
        <f>VLOOKUP($E951,reference!$G$1:$H$25,2,FALSE)</f>
        <v>Pertanian lahan kering</v>
      </c>
      <c r="K951" t="str">
        <f t="shared" si="14"/>
        <v>Non Irigasi</v>
      </c>
      <c r="L951" t="s">
        <v>327</v>
      </c>
    </row>
    <row r="952" spans="1:12" x14ac:dyDescent="0.25">
      <c r="A952" s="1">
        <v>951</v>
      </c>
      <c r="B952" s="3">
        <v>78</v>
      </c>
      <c r="C952" s="1">
        <v>230</v>
      </c>
      <c r="D952" s="1">
        <v>13</v>
      </c>
      <c r="E952" s="1">
        <v>16</v>
      </c>
      <c r="F952" s="1">
        <v>0</v>
      </c>
      <c r="G952">
        <f>VLOOKUP(C952,reference!$A$1:$E$310,5,FALSE)</f>
        <v>5313140</v>
      </c>
      <c r="H952" t="str">
        <f>VLOOKUP(C952,reference!$A$1:$E$310,4,FALSE)</f>
        <v>REOK</v>
      </c>
      <c r="I952" t="str">
        <f>VLOOKUP($D952,reference!$G$1:$H$25,2,FALSE)</f>
        <v>Pertanian lahan kering  campur semak / kebun campur</v>
      </c>
      <c r="J952" t="str">
        <f>VLOOKUP($E952,reference!$G$1:$H$25,2,FALSE)</f>
        <v>Pemukiman</v>
      </c>
      <c r="K952" t="str">
        <f t="shared" si="14"/>
        <v>Non Irigasi</v>
      </c>
      <c r="L952" t="s">
        <v>327</v>
      </c>
    </row>
    <row r="953" spans="1:12" x14ac:dyDescent="0.25">
      <c r="A953" s="1">
        <v>952</v>
      </c>
      <c r="B953" s="3">
        <v>69</v>
      </c>
      <c r="C953" s="1">
        <v>285</v>
      </c>
      <c r="D953" s="1">
        <v>12</v>
      </c>
      <c r="E953" s="1">
        <v>20</v>
      </c>
      <c r="F953" s="1">
        <v>0</v>
      </c>
      <c r="G953">
        <f>VLOOKUP(C953,reference!$A$1:$E$310,5,FALSE)</f>
        <v>5319060</v>
      </c>
      <c r="H953" t="str">
        <f>VLOOKUP(C953,reference!$A$1:$E$310,4,FALSE)</f>
        <v>LAMBA LEDA</v>
      </c>
      <c r="I953" t="str">
        <f>VLOOKUP($D953,reference!$G$1:$H$25,2,FALSE)</f>
        <v>Pertanian lahan kering</v>
      </c>
      <c r="J953" t="str">
        <f>VLOOKUP($E953,reference!$G$1:$H$25,2,FALSE)</f>
        <v>Tubuh air</v>
      </c>
      <c r="K953" t="str">
        <f t="shared" si="14"/>
        <v>Non Irigasi</v>
      </c>
      <c r="L953" t="s">
        <v>327</v>
      </c>
    </row>
    <row r="954" spans="1:12" x14ac:dyDescent="0.25">
      <c r="A954" s="1">
        <v>953</v>
      </c>
      <c r="B954" s="3">
        <v>6</v>
      </c>
      <c r="C954" s="1">
        <v>158</v>
      </c>
      <c r="D954" s="1">
        <v>13</v>
      </c>
      <c r="E954" s="1">
        <v>16</v>
      </c>
      <c r="F954" s="1">
        <v>0</v>
      </c>
      <c r="G954">
        <f>VLOOKUP(C954,reference!$A$1:$E$310,5,FALSE)</f>
        <v>5309060</v>
      </c>
      <c r="H954" t="str">
        <f>VLOOKUP(C954,reference!$A$1:$E$310,4,FALSE)</f>
        <v>ADONARA BARAT</v>
      </c>
      <c r="I954" t="str">
        <f>VLOOKUP($D954,reference!$G$1:$H$25,2,FALSE)</f>
        <v>Pertanian lahan kering  campur semak / kebun campur</v>
      </c>
      <c r="J954" t="str">
        <f>VLOOKUP($E954,reference!$G$1:$H$25,2,FALSE)</f>
        <v>Pemukiman</v>
      </c>
      <c r="K954" t="str">
        <f t="shared" si="14"/>
        <v>Non Irigasi</v>
      </c>
      <c r="L954" t="s">
        <v>327</v>
      </c>
    </row>
    <row r="955" spans="1:12" x14ac:dyDescent="0.25">
      <c r="A955" s="1">
        <v>954</v>
      </c>
      <c r="B955" s="3">
        <v>5003</v>
      </c>
      <c r="C955" s="1">
        <v>161</v>
      </c>
      <c r="D955" s="1">
        <v>2</v>
      </c>
      <c r="E955" s="1">
        <v>2</v>
      </c>
      <c r="F955" s="1">
        <v>0</v>
      </c>
      <c r="G955">
        <f>VLOOKUP(C955,reference!$A$1:$E$310,5,FALSE)</f>
        <v>5309070</v>
      </c>
      <c r="H955" t="str">
        <f>VLOOKUP(C955,reference!$A$1:$E$310,4,FALSE)</f>
        <v>ADONARA TIMUR</v>
      </c>
      <c r="I955" t="str">
        <f>VLOOKUP($D955,reference!$G$1:$H$25,2,FALSE)</f>
        <v>Hutan lahan kering sekunder / bekas tebangan</v>
      </c>
      <c r="J955" t="str">
        <f>VLOOKUP($E955,reference!$G$1:$H$25,2,FALSE)</f>
        <v>Hutan lahan kering sekunder / bekas tebangan</v>
      </c>
      <c r="K955" t="str">
        <f t="shared" si="14"/>
        <v>Non Irigasi</v>
      </c>
      <c r="L955" t="s">
        <v>327</v>
      </c>
    </row>
    <row r="956" spans="1:12" x14ac:dyDescent="0.25">
      <c r="A956" s="1">
        <v>955</v>
      </c>
      <c r="B956" s="3">
        <v>419</v>
      </c>
      <c r="C956" s="1">
        <v>143</v>
      </c>
      <c r="D956" s="1">
        <v>12</v>
      </c>
      <c r="E956" s="1">
        <v>12</v>
      </c>
      <c r="F956" s="1">
        <v>0</v>
      </c>
      <c r="G956">
        <f>VLOOKUP(C956,reference!$A$1:$E$310,5,FALSE)</f>
        <v>5308040</v>
      </c>
      <c r="H956" t="str">
        <f>VLOOKUP(C956,reference!$A$1:$E$310,4,FALSE)</f>
        <v>LEBATUKAN</v>
      </c>
      <c r="I956" t="str">
        <f>VLOOKUP($D956,reference!$G$1:$H$25,2,FALSE)</f>
        <v>Pertanian lahan kering</v>
      </c>
      <c r="J956" t="str">
        <f>VLOOKUP($E956,reference!$G$1:$H$25,2,FALSE)</f>
        <v>Pertanian lahan kering</v>
      </c>
      <c r="K956" t="str">
        <f t="shared" si="14"/>
        <v>Non Irigasi</v>
      </c>
      <c r="L956" t="s">
        <v>327</v>
      </c>
    </row>
    <row r="957" spans="1:12" x14ac:dyDescent="0.25">
      <c r="A957" s="1">
        <v>956</v>
      </c>
      <c r="B957" s="3">
        <v>25</v>
      </c>
      <c r="C957" s="1">
        <v>124</v>
      </c>
      <c r="D957" s="1">
        <v>0</v>
      </c>
      <c r="E957" s="1">
        <v>13</v>
      </c>
      <c r="F957" s="1">
        <v>0</v>
      </c>
      <c r="G957">
        <f>VLOOKUP(C957,reference!$A$1:$E$310,5,FALSE)</f>
        <v>5307013</v>
      </c>
      <c r="H957" t="str">
        <f>VLOOKUP(C957,reference!$A$1:$E$310,4,FALSE)</f>
        <v>PANTAR BARAT LAUT</v>
      </c>
      <c r="I957" t="str">
        <f>VLOOKUP($D957,reference!$G$1:$H$25,2,FALSE)</f>
        <v>No data</v>
      </c>
      <c r="J957" t="str">
        <f>VLOOKUP($E957,reference!$G$1:$H$25,2,FALSE)</f>
        <v>Pertanian lahan kering  campur semak / kebun campur</v>
      </c>
      <c r="K957" t="str">
        <f t="shared" si="14"/>
        <v>Non Irigasi</v>
      </c>
      <c r="L957" t="s">
        <v>327</v>
      </c>
    </row>
    <row r="958" spans="1:12" x14ac:dyDescent="0.25">
      <c r="A958" s="1">
        <v>957</v>
      </c>
      <c r="B958" s="3">
        <v>303</v>
      </c>
      <c r="C958" s="1">
        <v>124</v>
      </c>
      <c r="D958" s="1">
        <v>9</v>
      </c>
      <c r="E958" s="1">
        <v>13</v>
      </c>
      <c r="F958" s="1">
        <v>0</v>
      </c>
      <c r="G958">
        <f>VLOOKUP(C958,reference!$A$1:$E$310,5,FALSE)</f>
        <v>5307013</v>
      </c>
      <c r="H958" t="str">
        <f>VLOOKUP(C958,reference!$A$1:$E$310,4,FALSE)</f>
        <v>PANTAR BARAT LAUT</v>
      </c>
      <c r="I958" t="str">
        <f>VLOOKUP($D958,reference!$G$1:$H$25,2,FALSE)</f>
        <v>Semak belukar</v>
      </c>
      <c r="J958" t="str">
        <f>VLOOKUP($E958,reference!$G$1:$H$25,2,FALSE)</f>
        <v>Pertanian lahan kering  campur semak / kebun campur</v>
      </c>
      <c r="K958" t="str">
        <f t="shared" si="14"/>
        <v>Non Irigasi</v>
      </c>
      <c r="L958" t="s">
        <v>327</v>
      </c>
    </row>
    <row r="959" spans="1:12" x14ac:dyDescent="0.25">
      <c r="A959" s="1">
        <v>958</v>
      </c>
      <c r="B959" s="3">
        <v>175</v>
      </c>
      <c r="C959" s="1">
        <v>122</v>
      </c>
      <c r="D959" s="1">
        <v>18</v>
      </c>
      <c r="E959" s="1">
        <v>12</v>
      </c>
      <c r="F959" s="1">
        <v>0</v>
      </c>
      <c r="G959">
        <f>VLOOKUP(C959,reference!$A$1:$E$310,5,FALSE)</f>
        <v>5307011</v>
      </c>
      <c r="H959" t="str">
        <f>VLOOKUP(C959,reference!$A$1:$E$310,4,FALSE)</f>
        <v>PANTAR BARAT</v>
      </c>
      <c r="I959" t="str">
        <f>VLOOKUP($D959,reference!$G$1:$H$25,2,FALSE)</f>
        <v>Lahan terbuka</v>
      </c>
      <c r="J959" t="str">
        <f>VLOOKUP($E959,reference!$G$1:$H$25,2,FALSE)</f>
        <v>Pertanian lahan kering</v>
      </c>
      <c r="K959" t="str">
        <f t="shared" si="14"/>
        <v>Non Irigasi</v>
      </c>
      <c r="L959" t="s">
        <v>327</v>
      </c>
    </row>
    <row r="960" spans="1:12" x14ac:dyDescent="0.25">
      <c r="A960" s="1">
        <v>959</v>
      </c>
      <c r="B960" s="3">
        <v>9</v>
      </c>
      <c r="C960" s="1">
        <v>122</v>
      </c>
      <c r="D960" s="1">
        <v>11</v>
      </c>
      <c r="E960" s="1">
        <v>12</v>
      </c>
      <c r="F960" s="1">
        <v>0</v>
      </c>
      <c r="G960">
        <f>VLOOKUP(C960,reference!$A$1:$E$310,5,FALSE)</f>
        <v>5307011</v>
      </c>
      <c r="H960" t="str">
        <f>VLOOKUP(C960,reference!$A$1:$E$310,4,FALSE)</f>
        <v>PANTAR BARAT</v>
      </c>
      <c r="I960" t="str">
        <f>VLOOKUP($D960,reference!$G$1:$H$25,2,FALSE)</f>
        <v>Savanna / Padang rumput</v>
      </c>
      <c r="J960" t="str">
        <f>VLOOKUP($E960,reference!$G$1:$H$25,2,FALSE)</f>
        <v>Pertanian lahan kering</v>
      </c>
      <c r="K960" t="str">
        <f t="shared" si="14"/>
        <v>Non Irigasi</v>
      </c>
      <c r="L960" t="s">
        <v>327</v>
      </c>
    </row>
    <row r="961" spans="1:12" x14ac:dyDescent="0.25">
      <c r="A961" s="1">
        <v>960</v>
      </c>
      <c r="B961" s="3">
        <v>4</v>
      </c>
      <c r="C961" s="1">
        <v>142</v>
      </c>
      <c r="D961" s="1">
        <v>2</v>
      </c>
      <c r="E961" s="1">
        <v>16</v>
      </c>
      <c r="F961" s="1">
        <v>0</v>
      </c>
      <c r="G961">
        <f>VLOOKUP(C961,reference!$A$1:$E$310,5,FALSE)</f>
        <v>5308031</v>
      </c>
      <c r="H961" t="str">
        <f>VLOOKUP(C961,reference!$A$1:$E$310,4,FALSE)</f>
        <v>ILE APE TIMUR</v>
      </c>
      <c r="I961" t="str">
        <f>VLOOKUP($D961,reference!$G$1:$H$25,2,FALSE)</f>
        <v>Hutan lahan kering sekunder / bekas tebangan</v>
      </c>
      <c r="J961" t="str">
        <f>VLOOKUP($E961,reference!$G$1:$H$25,2,FALSE)</f>
        <v>Pemukiman</v>
      </c>
      <c r="K961" t="str">
        <f t="shared" si="14"/>
        <v>Non Irigasi</v>
      </c>
      <c r="L961" t="s">
        <v>328</v>
      </c>
    </row>
    <row r="962" spans="1:12" x14ac:dyDescent="0.25">
      <c r="A962" s="1">
        <v>961</v>
      </c>
      <c r="B962" s="3">
        <v>55</v>
      </c>
      <c r="C962" s="1">
        <v>122</v>
      </c>
      <c r="D962" s="1">
        <v>18</v>
      </c>
      <c r="E962" s="1">
        <v>13</v>
      </c>
      <c r="F962" s="1">
        <v>0</v>
      </c>
      <c r="G962">
        <f>VLOOKUP(C962,reference!$A$1:$E$310,5,FALSE)</f>
        <v>5307011</v>
      </c>
      <c r="H962" t="str">
        <f>VLOOKUP(C962,reference!$A$1:$E$310,4,FALSE)</f>
        <v>PANTAR BARAT</v>
      </c>
      <c r="I962" t="str">
        <f>VLOOKUP($D962,reference!$G$1:$H$25,2,FALSE)</f>
        <v>Lahan terbuka</v>
      </c>
      <c r="J962" t="str">
        <f>VLOOKUP($E962,reference!$G$1:$H$25,2,FALSE)</f>
        <v>Pertanian lahan kering  campur semak / kebun campur</v>
      </c>
      <c r="K962" t="str">
        <f t="shared" si="14"/>
        <v>Non Irigasi</v>
      </c>
      <c r="L962" t="s">
        <v>327</v>
      </c>
    </row>
    <row r="963" spans="1:12" x14ac:dyDescent="0.25">
      <c r="A963" s="1">
        <v>962</v>
      </c>
      <c r="B963" s="3">
        <v>246</v>
      </c>
      <c r="C963" s="1">
        <v>122</v>
      </c>
      <c r="D963" s="1">
        <v>18</v>
      </c>
      <c r="E963" s="1">
        <v>11</v>
      </c>
      <c r="F963" s="1">
        <v>0</v>
      </c>
      <c r="G963">
        <f>VLOOKUP(C963,reference!$A$1:$E$310,5,FALSE)</f>
        <v>5307011</v>
      </c>
      <c r="H963" t="str">
        <f>VLOOKUP(C963,reference!$A$1:$E$310,4,FALSE)</f>
        <v>PANTAR BARAT</v>
      </c>
      <c r="I963" t="str">
        <f>VLOOKUP($D963,reference!$G$1:$H$25,2,FALSE)</f>
        <v>Lahan terbuka</v>
      </c>
      <c r="J963" t="str">
        <f>VLOOKUP($E963,reference!$G$1:$H$25,2,FALSE)</f>
        <v>Savanna / Padang rumput</v>
      </c>
      <c r="K963" t="str">
        <f t="shared" ref="K963:K1026" si="15">IF(F963=0,"Non Irigasi","Buffer Irigasi")</f>
        <v>Non Irigasi</v>
      </c>
      <c r="L963" t="s">
        <v>327</v>
      </c>
    </row>
    <row r="964" spans="1:12" x14ac:dyDescent="0.25">
      <c r="A964" s="1">
        <v>963</v>
      </c>
      <c r="B964" s="3">
        <v>181</v>
      </c>
      <c r="C964" s="1">
        <v>122</v>
      </c>
      <c r="D964" s="1">
        <v>11</v>
      </c>
      <c r="E964" s="1">
        <v>11</v>
      </c>
      <c r="F964" s="1">
        <v>0</v>
      </c>
      <c r="G964">
        <f>VLOOKUP(C964,reference!$A$1:$E$310,5,FALSE)</f>
        <v>5307011</v>
      </c>
      <c r="H964" t="str">
        <f>VLOOKUP(C964,reference!$A$1:$E$310,4,FALSE)</f>
        <v>PANTAR BARAT</v>
      </c>
      <c r="I964" t="str">
        <f>VLOOKUP($D964,reference!$G$1:$H$25,2,FALSE)</f>
        <v>Savanna / Padang rumput</v>
      </c>
      <c r="J964" t="str">
        <f>VLOOKUP($E964,reference!$G$1:$H$25,2,FALSE)</f>
        <v>Savanna / Padang rumput</v>
      </c>
      <c r="K964" t="str">
        <f t="shared" si="15"/>
        <v>Non Irigasi</v>
      </c>
      <c r="L964" t="s">
        <v>327</v>
      </c>
    </row>
    <row r="965" spans="1:12" x14ac:dyDescent="0.25">
      <c r="A965" s="1">
        <v>964</v>
      </c>
      <c r="B965" s="3">
        <v>1263</v>
      </c>
      <c r="C965" s="1">
        <v>126</v>
      </c>
      <c r="D965" s="1">
        <v>2</v>
      </c>
      <c r="E965" s="1">
        <v>11</v>
      </c>
      <c r="F965" s="1">
        <v>0</v>
      </c>
      <c r="G965">
        <f>VLOOKUP(C965,reference!$A$1:$E$310,5,FALSE)</f>
        <v>5307020</v>
      </c>
      <c r="H965" t="str">
        <f>VLOOKUP(C965,reference!$A$1:$E$310,4,FALSE)</f>
        <v>ALOR BARAT DAYA</v>
      </c>
      <c r="I965" t="str">
        <f>VLOOKUP($D965,reference!$G$1:$H$25,2,FALSE)</f>
        <v>Hutan lahan kering sekunder / bekas tebangan</v>
      </c>
      <c r="J965" t="str">
        <f>VLOOKUP($E965,reference!$G$1:$H$25,2,FALSE)</f>
        <v>Savanna / Padang rumput</v>
      </c>
      <c r="K965" t="str">
        <f t="shared" si="15"/>
        <v>Non Irigasi</v>
      </c>
      <c r="L965" t="s">
        <v>328</v>
      </c>
    </row>
    <row r="966" spans="1:12" x14ac:dyDescent="0.25">
      <c r="A966" s="1">
        <v>965</v>
      </c>
      <c r="B966" s="3">
        <v>2120</v>
      </c>
      <c r="C966" s="1">
        <v>252</v>
      </c>
      <c r="D966" s="1">
        <v>9</v>
      </c>
      <c r="E966" s="1">
        <v>13</v>
      </c>
      <c r="F966" s="1">
        <v>0</v>
      </c>
      <c r="G966">
        <f>VLOOKUP(C966,reference!$A$1:$E$310,5,FALSE)</f>
        <v>5315050</v>
      </c>
      <c r="H966" t="str">
        <f>VLOOKUP(C966,reference!$A$1:$E$310,4,FALSE)</f>
        <v>MACANG PACAR</v>
      </c>
      <c r="I966" t="str">
        <f>VLOOKUP($D966,reference!$G$1:$H$25,2,FALSE)</f>
        <v>Semak belukar</v>
      </c>
      <c r="J966" t="str">
        <f>VLOOKUP($E966,reference!$G$1:$H$25,2,FALSE)</f>
        <v>Pertanian lahan kering  campur semak / kebun campur</v>
      </c>
      <c r="K966" t="str">
        <f t="shared" si="15"/>
        <v>Non Irigasi</v>
      </c>
      <c r="L966" t="s">
        <v>327</v>
      </c>
    </row>
    <row r="967" spans="1:12" x14ac:dyDescent="0.25">
      <c r="A967" s="1">
        <v>966</v>
      </c>
      <c r="B967" s="3">
        <v>70</v>
      </c>
      <c r="C967" s="1">
        <v>154</v>
      </c>
      <c r="D967" s="1">
        <v>9</v>
      </c>
      <c r="E967" s="1">
        <v>11</v>
      </c>
      <c r="F967" s="1">
        <v>0</v>
      </c>
      <c r="G967">
        <f>VLOOKUP(C967,reference!$A$1:$E$310,5,FALSE)</f>
        <v>5309032</v>
      </c>
      <c r="H967" t="str">
        <f>VLOOKUP(C967,reference!$A$1:$E$310,4,FALSE)</f>
        <v>DEMON PAGONG</v>
      </c>
      <c r="I967" t="str">
        <f>VLOOKUP($D967,reference!$G$1:$H$25,2,FALSE)</f>
        <v>Semak belukar</v>
      </c>
      <c r="J967" t="str">
        <f>VLOOKUP($E967,reference!$G$1:$H$25,2,FALSE)</f>
        <v>Savanna / Padang rumput</v>
      </c>
      <c r="K967" t="str">
        <f t="shared" si="15"/>
        <v>Non Irigasi</v>
      </c>
      <c r="L967" t="s">
        <v>327</v>
      </c>
    </row>
    <row r="968" spans="1:12" x14ac:dyDescent="0.25">
      <c r="A968" s="1">
        <v>967</v>
      </c>
      <c r="B968" s="3">
        <v>397</v>
      </c>
      <c r="C968" s="1">
        <v>158</v>
      </c>
      <c r="D968" s="1">
        <v>2</v>
      </c>
      <c r="E968" s="1">
        <v>12</v>
      </c>
      <c r="F968" s="1">
        <v>0</v>
      </c>
      <c r="G968">
        <f>VLOOKUP(C968,reference!$A$1:$E$310,5,FALSE)</f>
        <v>5309060</v>
      </c>
      <c r="H968" t="str">
        <f>VLOOKUP(C968,reference!$A$1:$E$310,4,FALSE)</f>
        <v>ADONARA BARAT</v>
      </c>
      <c r="I968" t="str">
        <f>VLOOKUP($D968,reference!$G$1:$H$25,2,FALSE)</f>
        <v>Hutan lahan kering sekunder / bekas tebangan</v>
      </c>
      <c r="J968" t="str">
        <f>VLOOKUP($E968,reference!$G$1:$H$25,2,FALSE)</f>
        <v>Pertanian lahan kering</v>
      </c>
      <c r="K968" t="str">
        <f t="shared" si="15"/>
        <v>Non Irigasi</v>
      </c>
      <c r="L968" t="s">
        <v>328</v>
      </c>
    </row>
    <row r="969" spans="1:12" x14ac:dyDescent="0.25">
      <c r="A969" s="1">
        <v>968</v>
      </c>
      <c r="B969" s="3">
        <v>8</v>
      </c>
      <c r="C969" s="1">
        <v>143</v>
      </c>
      <c r="D969" s="1">
        <v>18</v>
      </c>
      <c r="E969" s="1">
        <v>5</v>
      </c>
      <c r="F969" s="1">
        <v>0</v>
      </c>
      <c r="G969">
        <f>VLOOKUP(C969,reference!$A$1:$E$310,5,FALSE)</f>
        <v>5308040</v>
      </c>
      <c r="H969" t="str">
        <f>VLOOKUP(C969,reference!$A$1:$E$310,4,FALSE)</f>
        <v>LEBATUKAN</v>
      </c>
      <c r="I969" t="str">
        <f>VLOOKUP($D969,reference!$G$1:$H$25,2,FALSE)</f>
        <v>Lahan terbuka</v>
      </c>
      <c r="J969" t="str">
        <f>VLOOKUP($E969,reference!$G$1:$H$25,2,FALSE)</f>
        <v>Hutan mangrove primer</v>
      </c>
      <c r="K969" t="str">
        <f t="shared" si="15"/>
        <v>Non Irigasi</v>
      </c>
      <c r="L969" t="s">
        <v>327</v>
      </c>
    </row>
    <row r="970" spans="1:12" x14ac:dyDescent="0.25">
      <c r="A970" s="1">
        <v>969</v>
      </c>
      <c r="B970" s="3">
        <v>1356</v>
      </c>
      <c r="C970" s="1">
        <v>252</v>
      </c>
      <c r="D970" s="1">
        <v>9</v>
      </c>
      <c r="E970" s="1">
        <v>14</v>
      </c>
      <c r="F970" s="1">
        <v>0</v>
      </c>
      <c r="G970">
        <f>VLOOKUP(C970,reference!$A$1:$E$310,5,FALSE)</f>
        <v>5315050</v>
      </c>
      <c r="H970" t="str">
        <f>VLOOKUP(C970,reference!$A$1:$E$310,4,FALSE)</f>
        <v>MACANG PACAR</v>
      </c>
      <c r="I970" t="str">
        <f>VLOOKUP($D970,reference!$G$1:$H$25,2,FALSE)</f>
        <v>Semak belukar</v>
      </c>
      <c r="J970" t="str">
        <f>VLOOKUP($E970,reference!$G$1:$H$25,2,FALSE)</f>
        <v>Sawah</v>
      </c>
      <c r="K970" t="str">
        <f t="shared" si="15"/>
        <v>Non Irigasi</v>
      </c>
      <c r="L970" t="s">
        <v>327</v>
      </c>
    </row>
    <row r="971" spans="1:12" x14ac:dyDescent="0.25">
      <c r="A971" s="1">
        <v>970</v>
      </c>
      <c r="B971" s="3">
        <v>32</v>
      </c>
      <c r="C971" s="1">
        <v>230</v>
      </c>
      <c r="D971" s="1">
        <v>9</v>
      </c>
      <c r="E971" s="1">
        <v>18</v>
      </c>
      <c r="F971" s="1">
        <v>0</v>
      </c>
      <c r="G971">
        <f>VLOOKUP(C971,reference!$A$1:$E$310,5,FALSE)</f>
        <v>5313140</v>
      </c>
      <c r="H971" t="str">
        <f>VLOOKUP(C971,reference!$A$1:$E$310,4,FALSE)</f>
        <v>REOK</v>
      </c>
      <c r="I971" t="str">
        <f>VLOOKUP($D971,reference!$G$1:$H$25,2,FALSE)</f>
        <v>Semak belukar</v>
      </c>
      <c r="J971" t="str">
        <f>VLOOKUP($E971,reference!$G$1:$H$25,2,FALSE)</f>
        <v>Lahan terbuka</v>
      </c>
      <c r="K971" t="str">
        <f t="shared" si="15"/>
        <v>Non Irigasi</v>
      </c>
      <c r="L971" t="s">
        <v>327</v>
      </c>
    </row>
    <row r="972" spans="1:12" x14ac:dyDescent="0.25">
      <c r="A972" s="1">
        <v>971</v>
      </c>
      <c r="B972" s="3">
        <v>1543</v>
      </c>
      <c r="C972" s="1">
        <v>179</v>
      </c>
      <c r="D972" s="1">
        <v>2</v>
      </c>
      <c r="E972" s="1">
        <v>2</v>
      </c>
      <c r="F972" s="1">
        <v>0</v>
      </c>
      <c r="G972">
        <f>VLOOKUP(C972,reference!$A$1:$E$310,5,FALSE)</f>
        <v>5310061</v>
      </c>
      <c r="H972" t="str">
        <f>VLOOKUP(C972,reference!$A$1:$E$310,4,FALSE)</f>
        <v>PALUE</v>
      </c>
      <c r="I972" t="str">
        <f>VLOOKUP($D972,reference!$G$1:$H$25,2,FALSE)</f>
        <v>Hutan lahan kering sekunder / bekas tebangan</v>
      </c>
      <c r="J972" t="str">
        <f>VLOOKUP($E972,reference!$G$1:$H$25,2,FALSE)</f>
        <v>Hutan lahan kering sekunder / bekas tebangan</v>
      </c>
      <c r="K972" t="str">
        <f t="shared" si="15"/>
        <v>Non Irigasi</v>
      </c>
      <c r="L972" t="s">
        <v>327</v>
      </c>
    </row>
    <row r="973" spans="1:12" x14ac:dyDescent="0.25">
      <c r="A973" s="1">
        <v>972</v>
      </c>
      <c r="B973" s="3">
        <v>54</v>
      </c>
      <c r="C973" s="1">
        <v>148</v>
      </c>
      <c r="D973" s="1">
        <v>0</v>
      </c>
      <c r="E973" s="1">
        <v>0</v>
      </c>
      <c r="F973" s="1">
        <v>0</v>
      </c>
      <c r="G973">
        <f>VLOOKUP(C973,reference!$A$1:$E$310,5,FALSE)</f>
        <v>5309011</v>
      </c>
      <c r="H973" t="str">
        <f>VLOOKUP(C973,reference!$A$1:$E$310,4,FALSE)</f>
        <v>TITEHENA</v>
      </c>
      <c r="I973" t="str">
        <f>VLOOKUP($D973,reference!$G$1:$H$25,2,FALSE)</f>
        <v>No data</v>
      </c>
      <c r="J973" t="str">
        <f>VLOOKUP($E973,reference!$G$1:$H$25,2,FALSE)</f>
        <v>No data</v>
      </c>
      <c r="K973" t="str">
        <f t="shared" si="15"/>
        <v>Non Irigasi</v>
      </c>
      <c r="L973" t="s">
        <v>327</v>
      </c>
    </row>
    <row r="974" spans="1:12" x14ac:dyDescent="0.25">
      <c r="A974" s="1">
        <v>973</v>
      </c>
      <c r="B974" s="3">
        <v>29</v>
      </c>
      <c r="C974" s="1">
        <v>148</v>
      </c>
      <c r="D974" s="1">
        <v>13</v>
      </c>
      <c r="E974" s="1">
        <v>2</v>
      </c>
      <c r="F974" s="1">
        <v>0</v>
      </c>
      <c r="G974">
        <f>VLOOKUP(C974,reference!$A$1:$E$310,5,FALSE)</f>
        <v>5309011</v>
      </c>
      <c r="H974" t="str">
        <f>VLOOKUP(C974,reference!$A$1:$E$310,4,FALSE)</f>
        <v>TITEHENA</v>
      </c>
      <c r="I974" t="str">
        <f>VLOOKUP($D974,reference!$G$1:$H$25,2,FALSE)</f>
        <v>Pertanian lahan kering  campur semak / kebun campur</v>
      </c>
      <c r="J974" t="str">
        <f>VLOOKUP($E974,reference!$G$1:$H$25,2,FALSE)</f>
        <v>Hutan lahan kering sekunder / bekas tebangan</v>
      </c>
      <c r="K974" t="str">
        <f t="shared" si="15"/>
        <v>Non Irigasi</v>
      </c>
      <c r="L974" t="s">
        <v>327</v>
      </c>
    </row>
    <row r="975" spans="1:12" x14ac:dyDescent="0.25">
      <c r="A975" s="1">
        <v>974</v>
      </c>
      <c r="B975" s="3">
        <v>11</v>
      </c>
      <c r="C975" s="1">
        <v>154</v>
      </c>
      <c r="D975" s="1">
        <v>13</v>
      </c>
      <c r="E975" s="1">
        <v>11</v>
      </c>
      <c r="F975" s="1">
        <v>0</v>
      </c>
      <c r="G975">
        <f>VLOOKUP(C975,reference!$A$1:$E$310,5,FALSE)</f>
        <v>5309032</v>
      </c>
      <c r="H975" t="str">
        <f>VLOOKUP(C975,reference!$A$1:$E$310,4,FALSE)</f>
        <v>DEMON PAGONG</v>
      </c>
      <c r="I975" t="str">
        <f>VLOOKUP($D975,reference!$G$1:$H$25,2,FALSE)</f>
        <v>Pertanian lahan kering  campur semak / kebun campur</v>
      </c>
      <c r="J975" t="str">
        <f>VLOOKUP($E975,reference!$G$1:$H$25,2,FALSE)</f>
        <v>Savanna / Padang rumput</v>
      </c>
      <c r="K975" t="str">
        <f t="shared" si="15"/>
        <v>Non Irigasi</v>
      </c>
      <c r="L975" t="s">
        <v>327</v>
      </c>
    </row>
    <row r="976" spans="1:12" x14ac:dyDescent="0.25">
      <c r="A976" s="1">
        <v>975</v>
      </c>
      <c r="B976" s="3">
        <v>4</v>
      </c>
      <c r="C976" s="1">
        <v>154</v>
      </c>
      <c r="D976" s="1">
        <v>13</v>
      </c>
      <c r="E976" s="1">
        <v>1</v>
      </c>
      <c r="F976" s="1">
        <v>0</v>
      </c>
      <c r="G976">
        <f>VLOOKUP(C976,reference!$A$1:$E$310,5,FALSE)</f>
        <v>5309032</v>
      </c>
      <c r="H976" t="str">
        <f>VLOOKUP(C976,reference!$A$1:$E$310,4,FALSE)</f>
        <v>DEMON PAGONG</v>
      </c>
      <c r="I976" t="str">
        <f>VLOOKUP($D976,reference!$G$1:$H$25,2,FALSE)</f>
        <v>Pertanian lahan kering  campur semak / kebun campur</v>
      </c>
      <c r="J976" t="str">
        <f>VLOOKUP($E976,reference!$G$1:$H$25,2,FALSE)</f>
        <v>Hutan lahan kering primer</v>
      </c>
      <c r="K976" t="str">
        <f t="shared" si="15"/>
        <v>Non Irigasi</v>
      </c>
      <c r="L976" t="s">
        <v>327</v>
      </c>
    </row>
    <row r="977" spans="1:12" x14ac:dyDescent="0.25">
      <c r="A977" s="1">
        <v>976</v>
      </c>
      <c r="B977" s="3">
        <v>151</v>
      </c>
      <c r="C977" s="1">
        <v>158</v>
      </c>
      <c r="D977" s="1">
        <v>2</v>
      </c>
      <c r="E977" s="1">
        <v>9</v>
      </c>
      <c r="F977" s="1">
        <v>0</v>
      </c>
      <c r="G977">
        <f>VLOOKUP(C977,reference!$A$1:$E$310,5,FALSE)</f>
        <v>5309060</v>
      </c>
      <c r="H977" t="str">
        <f>VLOOKUP(C977,reference!$A$1:$E$310,4,FALSE)</f>
        <v>ADONARA BARAT</v>
      </c>
      <c r="I977" t="str">
        <f>VLOOKUP($D977,reference!$G$1:$H$25,2,FALSE)</f>
        <v>Hutan lahan kering sekunder / bekas tebangan</v>
      </c>
      <c r="J977" t="str">
        <f>VLOOKUP($E977,reference!$G$1:$H$25,2,FALSE)</f>
        <v>Semak belukar</v>
      </c>
      <c r="K977" t="str">
        <f t="shared" si="15"/>
        <v>Non Irigasi</v>
      </c>
      <c r="L977" t="s">
        <v>328</v>
      </c>
    </row>
    <row r="978" spans="1:12" x14ac:dyDescent="0.25">
      <c r="A978" s="1">
        <v>977</v>
      </c>
      <c r="B978" s="3">
        <v>92</v>
      </c>
      <c r="C978" s="1">
        <v>154</v>
      </c>
      <c r="D978" s="1">
        <v>9</v>
      </c>
      <c r="E978" s="1">
        <v>2</v>
      </c>
      <c r="F978" s="1">
        <v>0</v>
      </c>
      <c r="G978">
        <f>VLOOKUP(C978,reference!$A$1:$E$310,5,FALSE)</f>
        <v>5309032</v>
      </c>
      <c r="H978" t="str">
        <f>VLOOKUP(C978,reference!$A$1:$E$310,4,FALSE)</f>
        <v>DEMON PAGONG</v>
      </c>
      <c r="I978" t="str">
        <f>VLOOKUP($D978,reference!$G$1:$H$25,2,FALSE)</f>
        <v>Semak belukar</v>
      </c>
      <c r="J978" t="str">
        <f>VLOOKUP($E978,reference!$G$1:$H$25,2,FALSE)</f>
        <v>Hutan lahan kering sekunder / bekas tebangan</v>
      </c>
      <c r="K978" t="str">
        <f t="shared" si="15"/>
        <v>Non Irigasi</v>
      </c>
      <c r="L978" t="s">
        <v>327</v>
      </c>
    </row>
    <row r="979" spans="1:12" x14ac:dyDescent="0.25">
      <c r="A979" s="1">
        <v>978</v>
      </c>
      <c r="B979" s="3">
        <v>21</v>
      </c>
      <c r="C979" s="1">
        <v>122</v>
      </c>
      <c r="D979" s="1">
        <v>11</v>
      </c>
      <c r="E979" s="1">
        <v>2</v>
      </c>
      <c r="F979" s="1">
        <v>0</v>
      </c>
      <c r="G979">
        <f>VLOOKUP(C979,reference!$A$1:$E$310,5,FALSE)</f>
        <v>5307011</v>
      </c>
      <c r="H979" t="str">
        <f>VLOOKUP(C979,reference!$A$1:$E$310,4,FALSE)</f>
        <v>PANTAR BARAT</v>
      </c>
      <c r="I979" t="str">
        <f>VLOOKUP($D979,reference!$G$1:$H$25,2,FALSE)</f>
        <v>Savanna / Padang rumput</v>
      </c>
      <c r="J979" t="str">
        <f>VLOOKUP($E979,reference!$G$1:$H$25,2,FALSE)</f>
        <v>Hutan lahan kering sekunder / bekas tebangan</v>
      </c>
      <c r="K979" t="str">
        <f t="shared" si="15"/>
        <v>Non Irigasi</v>
      </c>
      <c r="L979" t="s">
        <v>327</v>
      </c>
    </row>
    <row r="980" spans="1:12" x14ac:dyDescent="0.25">
      <c r="A980" s="1">
        <v>979</v>
      </c>
      <c r="B980" s="3">
        <v>2040</v>
      </c>
      <c r="C980" s="1">
        <v>126</v>
      </c>
      <c r="D980" s="1">
        <v>11</v>
      </c>
      <c r="E980" s="1">
        <v>11</v>
      </c>
      <c r="F980" s="1">
        <v>0</v>
      </c>
      <c r="G980">
        <f>VLOOKUP(C980,reference!$A$1:$E$310,5,FALSE)</f>
        <v>5307020</v>
      </c>
      <c r="H980" t="str">
        <f>VLOOKUP(C980,reference!$A$1:$E$310,4,FALSE)</f>
        <v>ALOR BARAT DAYA</v>
      </c>
      <c r="I980" t="str">
        <f>VLOOKUP($D980,reference!$G$1:$H$25,2,FALSE)</f>
        <v>Savanna / Padang rumput</v>
      </c>
      <c r="J980" t="str">
        <f>VLOOKUP($E980,reference!$G$1:$H$25,2,FALSE)</f>
        <v>Savanna / Padang rumput</v>
      </c>
      <c r="K980" t="str">
        <f t="shared" si="15"/>
        <v>Non Irigasi</v>
      </c>
      <c r="L980" t="s">
        <v>327</v>
      </c>
    </row>
    <row r="981" spans="1:12" x14ac:dyDescent="0.25">
      <c r="A981" s="1">
        <v>980</v>
      </c>
      <c r="B981" s="3">
        <v>580</v>
      </c>
      <c r="C981" s="1">
        <v>127</v>
      </c>
      <c r="D981" s="1">
        <v>2</v>
      </c>
      <c r="E981" s="1">
        <v>11</v>
      </c>
      <c r="F981" s="1">
        <v>0</v>
      </c>
      <c r="G981">
        <f>VLOOKUP(C981,reference!$A$1:$E$310,5,FALSE)</f>
        <v>5307021</v>
      </c>
      <c r="H981" t="str">
        <f>VLOOKUP(C981,reference!$A$1:$E$310,4,FALSE)</f>
        <v>MATARU</v>
      </c>
      <c r="I981" t="str">
        <f>VLOOKUP($D981,reference!$G$1:$H$25,2,FALSE)</f>
        <v>Hutan lahan kering sekunder / bekas tebangan</v>
      </c>
      <c r="J981" t="str">
        <f>VLOOKUP($E981,reference!$G$1:$H$25,2,FALSE)</f>
        <v>Savanna / Padang rumput</v>
      </c>
      <c r="K981" t="str">
        <f t="shared" si="15"/>
        <v>Non Irigasi</v>
      </c>
      <c r="L981" t="s">
        <v>328</v>
      </c>
    </row>
    <row r="982" spans="1:12" x14ac:dyDescent="0.25">
      <c r="A982" s="1">
        <v>981</v>
      </c>
      <c r="B982" s="3">
        <v>43</v>
      </c>
      <c r="C982" s="1">
        <v>230</v>
      </c>
      <c r="D982" s="1">
        <v>13</v>
      </c>
      <c r="E982" s="1">
        <v>9</v>
      </c>
      <c r="F982" s="1">
        <v>0</v>
      </c>
      <c r="G982">
        <f>VLOOKUP(C982,reference!$A$1:$E$310,5,FALSE)</f>
        <v>5313140</v>
      </c>
      <c r="H982" t="str">
        <f>VLOOKUP(C982,reference!$A$1:$E$310,4,FALSE)</f>
        <v>REOK</v>
      </c>
      <c r="I982" t="str">
        <f>VLOOKUP($D982,reference!$G$1:$H$25,2,FALSE)</f>
        <v>Pertanian lahan kering  campur semak / kebun campur</v>
      </c>
      <c r="J982" t="str">
        <f>VLOOKUP($E982,reference!$G$1:$H$25,2,FALSE)</f>
        <v>Semak belukar</v>
      </c>
      <c r="K982" t="str">
        <f t="shared" si="15"/>
        <v>Non Irigasi</v>
      </c>
      <c r="L982" t="s">
        <v>327</v>
      </c>
    </row>
    <row r="983" spans="1:12" x14ac:dyDescent="0.25">
      <c r="A983" s="1">
        <v>982</v>
      </c>
      <c r="B983" s="3">
        <v>6</v>
      </c>
      <c r="C983" s="1">
        <v>285</v>
      </c>
      <c r="D983" s="1">
        <v>2</v>
      </c>
      <c r="E983" s="1">
        <v>5</v>
      </c>
      <c r="F983" s="1">
        <v>0</v>
      </c>
      <c r="G983">
        <f>VLOOKUP(C983,reference!$A$1:$E$310,5,FALSE)</f>
        <v>5319060</v>
      </c>
      <c r="H983" t="str">
        <f>VLOOKUP(C983,reference!$A$1:$E$310,4,FALSE)</f>
        <v>LAMBA LEDA</v>
      </c>
      <c r="I983" t="str">
        <f>VLOOKUP($D983,reference!$G$1:$H$25,2,FALSE)</f>
        <v>Hutan lahan kering sekunder / bekas tebangan</v>
      </c>
      <c r="J983" t="str">
        <f>VLOOKUP($E983,reference!$G$1:$H$25,2,FALSE)</f>
        <v>Hutan mangrove primer</v>
      </c>
      <c r="K983" t="str">
        <f t="shared" si="15"/>
        <v>Non Irigasi</v>
      </c>
      <c r="L983" t="s">
        <v>327</v>
      </c>
    </row>
    <row r="984" spans="1:12" x14ac:dyDescent="0.25">
      <c r="A984" s="1">
        <v>983</v>
      </c>
      <c r="B984" s="3">
        <v>14</v>
      </c>
      <c r="C984" s="1">
        <v>179</v>
      </c>
      <c r="D984" s="1">
        <v>0</v>
      </c>
      <c r="E984" s="1">
        <v>0</v>
      </c>
      <c r="F984" s="1">
        <v>0</v>
      </c>
      <c r="G984">
        <f>VLOOKUP(C984,reference!$A$1:$E$310,5,FALSE)</f>
        <v>5310061</v>
      </c>
      <c r="H984" t="str">
        <f>VLOOKUP(C984,reference!$A$1:$E$310,4,FALSE)</f>
        <v>PALUE</v>
      </c>
      <c r="I984" t="str">
        <f>VLOOKUP($D984,reference!$G$1:$H$25,2,FALSE)</f>
        <v>No data</v>
      </c>
      <c r="J984" t="str">
        <f>VLOOKUP($E984,reference!$G$1:$H$25,2,FALSE)</f>
        <v>No data</v>
      </c>
      <c r="K984" t="str">
        <f t="shared" si="15"/>
        <v>Non Irigasi</v>
      </c>
      <c r="L984" t="s">
        <v>327</v>
      </c>
    </row>
    <row r="985" spans="1:12" x14ac:dyDescent="0.25">
      <c r="A985" s="1">
        <v>984</v>
      </c>
      <c r="B985" s="3">
        <v>7</v>
      </c>
      <c r="C985" s="1">
        <v>148</v>
      </c>
      <c r="D985" s="1">
        <v>0</v>
      </c>
      <c r="E985" s="1">
        <v>9</v>
      </c>
      <c r="F985" s="1">
        <v>0</v>
      </c>
      <c r="G985">
        <f>VLOOKUP(C985,reference!$A$1:$E$310,5,FALSE)</f>
        <v>5309011</v>
      </c>
      <c r="H985" t="str">
        <f>VLOOKUP(C985,reference!$A$1:$E$310,4,FALSE)</f>
        <v>TITEHENA</v>
      </c>
      <c r="I985" t="str">
        <f>VLOOKUP($D985,reference!$G$1:$H$25,2,FALSE)</f>
        <v>No data</v>
      </c>
      <c r="J985" t="str">
        <f>VLOOKUP($E985,reference!$G$1:$H$25,2,FALSE)</f>
        <v>Semak belukar</v>
      </c>
      <c r="K985" t="str">
        <f t="shared" si="15"/>
        <v>Non Irigasi</v>
      </c>
      <c r="L985" t="s">
        <v>327</v>
      </c>
    </row>
    <row r="986" spans="1:12" x14ac:dyDescent="0.25">
      <c r="A986" s="1">
        <v>985</v>
      </c>
      <c r="B986" s="3">
        <v>749</v>
      </c>
      <c r="C986" s="1">
        <v>148</v>
      </c>
      <c r="D986" s="1">
        <v>9</v>
      </c>
      <c r="E986" s="1">
        <v>9</v>
      </c>
      <c r="F986" s="1">
        <v>0</v>
      </c>
      <c r="G986">
        <f>VLOOKUP(C986,reference!$A$1:$E$310,5,FALSE)</f>
        <v>5309011</v>
      </c>
      <c r="H986" t="str">
        <f>VLOOKUP(C986,reference!$A$1:$E$310,4,FALSE)</f>
        <v>TITEHENA</v>
      </c>
      <c r="I986" t="str">
        <f>VLOOKUP($D986,reference!$G$1:$H$25,2,FALSE)</f>
        <v>Semak belukar</v>
      </c>
      <c r="J986" t="str">
        <f>VLOOKUP($E986,reference!$G$1:$H$25,2,FALSE)</f>
        <v>Semak belukar</v>
      </c>
      <c r="K986" t="str">
        <f t="shared" si="15"/>
        <v>Non Irigasi</v>
      </c>
      <c r="L986" t="s">
        <v>327</v>
      </c>
    </row>
    <row r="987" spans="1:12" x14ac:dyDescent="0.25">
      <c r="A987" s="1">
        <v>986</v>
      </c>
      <c r="B987" s="3">
        <v>433</v>
      </c>
      <c r="C987" s="1">
        <v>154</v>
      </c>
      <c r="D987" s="1">
        <v>9</v>
      </c>
      <c r="E987" s="1">
        <v>9</v>
      </c>
      <c r="F987" s="1">
        <v>0</v>
      </c>
      <c r="G987">
        <f>VLOOKUP(C987,reference!$A$1:$E$310,5,FALSE)</f>
        <v>5309032</v>
      </c>
      <c r="H987" t="str">
        <f>VLOOKUP(C987,reference!$A$1:$E$310,4,FALSE)</f>
        <v>DEMON PAGONG</v>
      </c>
      <c r="I987" t="str">
        <f>VLOOKUP($D987,reference!$G$1:$H$25,2,FALSE)</f>
        <v>Semak belukar</v>
      </c>
      <c r="J987" t="str">
        <f>VLOOKUP($E987,reference!$G$1:$H$25,2,FALSE)</f>
        <v>Semak belukar</v>
      </c>
      <c r="K987" t="str">
        <f t="shared" si="15"/>
        <v>Non Irigasi</v>
      </c>
      <c r="L987" t="s">
        <v>327</v>
      </c>
    </row>
    <row r="988" spans="1:12" x14ac:dyDescent="0.25">
      <c r="A988" s="1">
        <v>987</v>
      </c>
      <c r="B988" s="3">
        <v>13</v>
      </c>
      <c r="C988" s="1">
        <v>163</v>
      </c>
      <c r="D988" s="1">
        <v>12</v>
      </c>
      <c r="E988" s="1">
        <v>16</v>
      </c>
      <c r="F988" s="1">
        <v>0</v>
      </c>
      <c r="G988">
        <f>VLOOKUP(C988,reference!$A$1:$E$310,5,FALSE)</f>
        <v>5309072</v>
      </c>
      <c r="H988" t="str">
        <f>VLOOKUP(C988,reference!$A$1:$E$310,4,FALSE)</f>
        <v>WITIHAMA</v>
      </c>
      <c r="I988" t="str">
        <f>VLOOKUP($D988,reference!$G$1:$H$25,2,FALSE)</f>
        <v>Pertanian lahan kering</v>
      </c>
      <c r="J988" t="str">
        <f>VLOOKUP($E988,reference!$G$1:$H$25,2,FALSE)</f>
        <v>Pemukiman</v>
      </c>
      <c r="K988" t="str">
        <f t="shared" si="15"/>
        <v>Non Irigasi</v>
      </c>
      <c r="L988" t="s">
        <v>327</v>
      </c>
    </row>
    <row r="989" spans="1:12" x14ac:dyDescent="0.25">
      <c r="A989" s="1">
        <v>988</v>
      </c>
      <c r="B989" s="3">
        <v>11</v>
      </c>
      <c r="C989" s="1">
        <v>143</v>
      </c>
      <c r="D989" s="1">
        <v>5</v>
      </c>
      <c r="E989" s="1">
        <v>13</v>
      </c>
      <c r="F989" s="1">
        <v>0</v>
      </c>
      <c r="G989">
        <f>VLOOKUP(C989,reference!$A$1:$E$310,5,FALSE)</f>
        <v>5308040</v>
      </c>
      <c r="H989" t="str">
        <f>VLOOKUP(C989,reference!$A$1:$E$310,4,FALSE)</f>
        <v>LEBATUKAN</v>
      </c>
      <c r="I989" t="str">
        <f>VLOOKUP($D989,reference!$G$1:$H$25,2,FALSE)</f>
        <v>Hutan mangrove primer</v>
      </c>
      <c r="J989" t="str">
        <f>VLOOKUP($E989,reference!$G$1:$H$25,2,FALSE)</f>
        <v>Pertanian lahan kering  campur semak / kebun campur</v>
      </c>
      <c r="K989" t="str">
        <f t="shared" si="15"/>
        <v>Non Irigasi</v>
      </c>
      <c r="L989" t="s">
        <v>328</v>
      </c>
    </row>
    <row r="990" spans="1:12" x14ac:dyDescent="0.25">
      <c r="A990" s="1">
        <v>989</v>
      </c>
      <c r="B990" s="3">
        <v>3037</v>
      </c>
      <c r="C990" s="1">
        <v>143</v>
      </c>
      <c r="D990" s="1">
        <v>2</v>
      </c>
      <c r="E990" s="1">
        <v>9</v>
      </c>
      <c r="F990" s="1">
        <v>0</v>
      </c>
      <c r="G990">
        <f>VLOOKUP(C990,reference!$A$1:$E$310,5,FALSE)</f>
        <v>5308040</v>
      </c>
      <c r="H990" t="str">
        <f>VLOOKUP(C990,reference!$A$1:$E$310,4,FALSE)</f>
        <v>LEBATUKAN</v>
      </c>
      <c r="I990" t="str">
        <f>VLOOKUP($D990,reference!$G$1:$H$25,2,FALSE)</f>
        <v>Hutan lahan kering sekunder / bekas tebangan</v>
      </c>
      <c r="J990" t="str">
        <f>VLOOKUP($E990,reference!$G$1:$H$25,2,FALSE)</f>
        <v>Semak belukar</v>
      </c>
      <c r="K990" t="str">
        <f t="shared" si="15"/>
        <v>Non Irigasi</v>
      </c>
      <c r="L990" t="s">
        <v>328</v>
      </c>
    </row>
    <row r="991" spans="1:12" x14ac:dyDescent="0.25">
      <c r="A991" s="1">
        <v>990</v>
      </c>
      <c r="B991" s="3">
        <v>6</v>
      </c>
      <c r="C991" s="1">
        <v>122</v>
      </c>
      <c r="D991" s="1">
        <v>11</v>
      </c>
      <c r="E991" s="1">
        <v>13</v>
      </c>
      <c r="F991" s="1">
        <v>0</v>
      </c>
      <c r="G991">
        <f>VLOOKUP(C991,reference!$A$1:$E$310,5,FALSE)</f>
        <v>5307011</v>
      </c>
      <c r="H991" t="str">
        <f>VLOOKUP(C991,reference!$A$1:$E$310,4,FALSE)</f>
        <v>PANTAR BARAT</v>
      </c>
      <c r="I991" t="str">
        <f>VLOOKUP($D991,reference!$G$1:$H$25,2,FALSE)</f>
        <v>Savanna / Padang rumput</v>
      </c>
      <c r="J991" t="str">
        <f>VLOOKUP($E991,reference!$G$1:$H$25,2,FALSE)</f>
        <v>Pertanian lahan kering  campur semak / kebun campur</v>
      </c>
      <c r="K991" t="str">
        <f t="shared" si="15"/>
        <v>Non Irigasi</v>
      </c>
      <c r="L991" t="s">
        <v>327</v>
      </c>
    </row>
    <row r="992" spans="1:12" x14ac:dyDescent="0.25">
      <c r="A992" s="1">
        <v>991</v>
      </c>
      <c r="B992" s="3">
        <v>8</v>
      </c>
      <c r="C992" s="1">
        <v>122</v>
      </c>
      <c r="D992" s="1">
        <v>2</v>
      </c>
      <c r="E992" s="1">
        <v>9</v>
      </c>
      <c r="F992" s="1">
        <v>0</v>
      </c>
      <c r="G992">
        <f>VLOOKUP(C992,reference!$A$1:$E$310,5,FALSE)</f>
        <v>5307011</v>
      </c>
      <c r="H992" t="str">
        <f>VLOOKUP(C992,reference!$A$1:$E$310,4,FALSE)</f>
        <v>PANTAR BARAT</v>
      </c>
      <c r="I992" t="str">
        <f>VLOOKUP($D992,reference!$G$1:$H$25,2,FALSE)</f>
        <v>Hutan lahan kering sekunder / bekas tebangan</v>
      </c>
      <c r="J992" t="str">
        <f>VLOOKUP($E992,reference!$G$1:$H$25,2,FALSE)</f>
        <v>Semak belukar</v>
      </c>
      <c r="K992" t="str">
        <f t="shared" si="15"/>
        <v>Non Irigasi</v>
      </c>
      <c r="L992" t="s">
        <v>328</v>
      </c>
    </row>
    <row r="993" spans="1:12" x14ac:dyDescent="0.25">
      <c r="A993" s="1">
        <v>992</v>
      </c>
      <c r="B993" s="3">
        <v>310</v>
      </c>
      <c r="C993" s="1">
        <v>126</v>
      </c>
      <c r="D993" s="1">
        <v>11</v>
      </c>
      <c r="E993" s="1">
        <v>2</v>
      </c>
      <c r="F993" s="1">
        <v>0</v>
      </c>
      <c r="G993">
        <f>VLOOKUP(C993,reference!$A$1:$E$310,5,FALSE)</f>
        <v>5307020</v>
      </c>
      <c r="H993" t="str">
        <f>VLOOKUP(C993,reference!$A$1:$E$310,4,FALSE)</f>
        <v>ALOR BARAT DAYA</v>
      </c>
      <c r="I993" t="str">
        <f>VLOOKUP($D993,reference!$G$1:$H$25,2,FALSE)</f>
        <v>Savanna / Padang rumput</v>
      </c>
      <c r="J993" t="str">
        <f>VLOOKUP($E993,reference!$G$1:$H$25,2,FALSE)</f>
        <v>Hutan lahan kering sekunder / bekas tebangan</v>
      </c>
      <c r="K993" t="str">
        <f t="shared" si="15"/>
        <v>Non Irigasi</v>
      </c>
      <c r="L993" t="s">
        <v>327</v>
      </c>
    </row>
    <row r="994" spans="1:12" x14ac:dyDescent="0.25">
      <c r="A994" s="1">
        <v>993</v>
      </c>
      <c r="B994" s="3">
        <v>621</v>
      </c>
      <c r="C994" s="1">
        <v>127</v>
      </c>
      <c r="D994" s="1">
        <v>13</v>
      </c>
      <c r="E994" s="1">
        <v>11</v>
      </c>
      <c r="F994" s="1">
        <v>0</v>
      </c>
      <c r="G994">
        <f>VLOOKUP(C994,reference!$A$1:$E$310,5,FALSE)</f>
        <v>5307021</v>
      </c>
      <c r="H994" t="str">
        <f>VLOOKUP(C994,reference!$A$1:$E$310,4,FALSE)</f>
        <v>MATARU</v>
      </c>
      <c r="I994" t="str">
        <f>VLOOKUP($D994,reference!$G$1:$H$25,2,FALSE)</f>
        <v>Pertanian lahan kering  campur semak / kebun campur</v>
      </c>
      <c r="J994" t="str">
        <f>VLOOKUP($E994,reference!$G$1:$H$25,2,FALSE)</f>
        <v>Savanna / Padang rumput</v>
      </c>
      <c r="K994" t="str">
        <f t="shared" si="15"/>
        <v>Non Irigasi</v>
      </c>
      <c r="L994" t="s">
        <v>327</v>
      </c>
    </row>
    <row r="995" spans="1:12" x14ac:dyDescent="0.25">
      <c r="A995" s="1">
        <v>994</v>
      </c>
      <c r="B995" s="3">
        <v>18</v>
      </c>
      <c r="C995" s="1">
        <v>128</v>
      </c>
      <c r="D995" s="1">
        <v>13</v>
      </c>
      <c r="E995" s="1">
        <v>13</v>
      </c>
      <c r="F995" s="1">
        <v>0</v>
      </c>
      <c r="G995">
        <f>VLOOKUP(C995,reference!$A$1:$E$310,5,FALSE)</f>
        <v>5307030</v>
      </c>
      <c r="H995" t="str">
        <f>VLOOKUP(C995,reference!$A$1:$E$310,4,FALSE)</f>
        <v>ALOR SELATAN</v>
      </c>
      <c r="I995" t="str">
        <f>VLOOKUP($D995,reference!$G$1:$H$25,2,FALSE)</f>
        <v>Pertanian lahan kering  campur semak / kebun campur</v>
      </c>
      <c r="J995" t="str">
        <f>VLOOKUP($E995,reference!$G$1:$H$25,2,FALSE)</f>
        <v>Pertanian lahan kering  campur semak / kebun campur</v>
      </c>
      <c r="K995" t="str">
        <f t="shared" si="15"/>
        <v>Non Irigasi</v>
      </c>
      <c r="L995" t="s">
        <v>327</v>
      </c>
    </row>
    <row r="996" spans="1:12" x14ac:dyDescent="0.25">
      <c r="A996" s="1">
        <v>995</v>
      </c>
      <c r="B996" s="3">
        <v>78</v>
      </c>
      <c r="C996" s="1">
        <v>230</v>
      </c>
      <c r="D996" s="1">
        <v>16</v>
      </c>
      <c r="E996" s="1">
        <v>16</v>
      </c>
      <c r="F996" s="1">
        <v>0</v>
      </c>
      <c r="G996">
        <f>VLOOKUP(C996,reference!$A$1:$E$310,5,FALSE)</f>
        <v>5313140</v>
      </c>
      <c r="H996" t="str">
        <f>VLOOKUP(C996,reference!$A$1:$E$310,4,FALSE)</f>
        <v>REOK</v>
      </c>
      <c r="I996" t="str">
        <f>VLOOKUP($D996,reference!$G$1:$H$25,2,FALSE)</f>
        <v>Pemukiman</v>
      </c>
      <c r="J996" t="str">
        <f>VLOOKUP($E996,reference!$G$1:$H$25,2,FALSE)</f>
        <v>Pemukiman</v>
      </c>
      <c r="K996" t="str">
        <f t="shared" si="15"/>
        <v>Non Irigasi</v>
      </c>
      <c r="L996" t="s">
        <v>327</v>
      </c>
    </row>
    <row r="997" spans="1:12" x14ac:dyDescent="0.25">
      <c r="A997" s="1">
        <v>996</v>
      </c>
      <c r="B997" s="3">
        <v>16</v>
      </c>
      <c r="C997" s="1">
        <v>143</v>
      </c>
      <c r="D997" s="1">
        <v>0</v>
      </c>
      <c r="E997" s="1">
        <v>5</v>
      </c>
      <c r="F997" s="1">
        <v>0</v>
      </c>
      <c r="G997">
        <f>VLOOKUP(C997,reference!$A$1:$E$310,5,FALSE)</f>
        <v>5308040</v>
      </c>
      <c r="H997" t="str">
        <f>VLOOKUP(C997,reference!$A$1:$E$310,4,FALSE)</f>
        <v>LEBATUKAN</v>
      </c>
      <c r="I997" t="str">
        <f>VLOOKUP($D997,reference!$G$1:$H$25,2,FALSE)</f>
        <v>No data</v>
      </c>
      <c r="J997" t="str">
        <f>VLOOKUP($E997,reference!$G$1:$H$25,2,FALSE)</f>
        <v>Hutan mangrove primer</v>
      </c>
      <c r="K997" t="str">
        <f t="shared" si="15"/>
        <v>Non Irigasi</v>
      </c>
      <c r="L997" t="s">
        <v>327</v>
      </c>
    </row>
    <row r="998" spans="1:12" x14ac:dyDescent="0.25">
      <c r="A998" s="1">
        <v>997</v>
      </c>
      <c r="B998" s="3">
        <v>79</v>
      </c>
      <c r="C998" s="1">
        <v>124</v>
      </c>
      <c r="D998" s="1">
        <v>18</v>
      </c>
      <c r="E998" s="1">
        <v>13</v>
      </c>
      <c r="F998" s="1">
        <v>0</v>
      </c>
      <c r="G998">
        <f>VLOOKUP(C998,reference!$A$1:$E$310,5,FALSE)</f>
        <v>5307013</v>
      </c>
      <c r="H998" t="str">
        <f>VLOOKUP(C998,reference!$A$1:$E$310,4,FALSE)</f>
        <v>PANTAR BARAT LAUT</v>
      </c>
      <c r="I998" t="str">
        <f>VLOOKUP($D998,reference!$G$1:$H$25,2,FALSE)</f>
        <v>Lahan terbuka</v>
      </c>
      <c r="J998" t="str">
        <f>VLOOKUP($E998,reference!$G$1:$H$25,2,FALSE)</f>
        <v>Pertanian lahan kering  campur semak / kebun campur</v>
      </c>
      <c r="K998" t="str">
        <f t="shared" si="15"/>
        <v>Non Irigasi</v>
      </c>
      <c r="L998" t="s">
        <v>327</v>
      </c>
    </row>
    <row r="999" spans="1:12" x14ac:dyDescent="0.25">
      <c r="A999" s="1">
        <v>998</v>
      </c>
      <c r="B999" s="3">
        <v>57</v>
      </c>
      <c r="C999" s="1">
        <v>122</v>
      </c>
      <c r="D999" s="1">
        <v>2</v>
      </c>
      <c r="E999" s="1">
        <v>13</v>
      </c>
      <c r="F999" s="1">
        <v>0</v>
      </c>
      <c r="G999">
        <f>VLOOKUP(C999,reference!$A$1:$E$310,5,FALSE)</f>
        <v>5307011</v>
      </c>
      <c r="H999" t="str">
        <f>VLOOKUP(C999,reference!$A$1:$E$310,4,FALSE)</f>
        <v>PANTAR BARAT</v>
      </c>
      <c r="I999" t="str">
        <f>VLOOKUP($D999,reference!$G$1:$H$25,2,FALSE)</f>
        <v>Hutan lahan kering sekunder / bekas tebangan</v>
      </c>
      <c r="J999" t="str">
        <f>VLOOKUP($E999,reference!$G$1:$H$25,2,FALSE)</f>
        <v>Pertanian lahan kering  campur semak / kebun campur</v>
      </c>
      <c r="K999" t="str">
        <f t="shared" si="15"/>
        <v>Non Irigasi</v>
      </c>
      <c r="L999" t="s">
        <v>328</v>
      </c>
    </row>
    <row r="1000" spans="1:12" x14ac:dyDescent="0.25">
      <c r="A1000" s="1">
        <v>999</v>
      </c>
      <c r="B1000" s="3">
        <v>956</v>
      </c>
      <c r="C1000" s="1">
        <v>122</v>
      </c>
      <c r="D1000" s="1">
        <v>2</v>
      </c>
      <c r="E1000" s="1">
        <v>2</v>
      </c>
      <c r="F1000" s="1">
        <v>0</v>
      </c>
      <c r="G1000">
        <f>VLOOKUP(C1000,reference!$A$1:$E$310,5,FALSE)</f>
        <v>5307011</v>
      </c>
      <c r="H1000" t="str">
        <f>VLOOKUP(C1000,reference!$A$1:$E$310,4,FALSE)</f>
        <v>PANTAR BARAT</v>
      </c>
      <c r="I1000" t="str">
        <f>VLOOKUP($D1000,reference!$G$1:$H$25,2,FALSE)</f>
        <v>Hutan lahan kering sekunder / bekas tebangan</v>
      </c>
      <c r="J1000" t="str">
        <f>VLOOKUP($E1000,reference!$G$1:$H$25,2,FALSE)</f>
        <v>Hutan lahan kering sekunder / bekas tebangan</v>
      </c>
      <c r="K1000" t="str">
        <f t="shared" si="15"/>
        <v>Non Irigasi</v>
      </c>
      <c r="L1000" t="s">
        <v>327</v>
      </c>
    </row>
    <row r="1001" spans="1:12" x14ac:dyDescent="0.25">
      <c r="A1001" s="1">
        <v>1000</v>
      </c>
      <c r="B1001" s="3">
        <v>2</v>
      </c>
      <c r="C1001" s="1">
        <v>141</v>
      </c>
      <c r="D1001" s="1">
        <v>9</v>
      </c>
      <c r="E1001" s="1">
        <v>13</v>
      </c>
      <c r="F1001" s="1">
        <v>0</v>
      </c>
      <c r="G1001">
        <f>VLOOKUP(C1001,reference!$A$1:$E$310,5,FALSE)</f>
        <v>5308030</v>
      </c>
      <c r="H1001" t="str">
        <f>VLOOKUP(C1001,reference!$A$1:$E$310,4,FALSE)</f>
        <v>ILE APE</v>
      </c>
      <c r="I1001" t="str">
        <f>VLOOKUP($D1001,reference!$G$1:$H$25,2,FALSE)</f>
        <v>Semak belukar</v>
      </c>
      <c r="J1001" t="str">
        <f>VLOOKUP($E1001,reference!$G$1:$H$25,2,FALSE)</f>
        <v>Pertanian lahan kering  campur semak / kebun campur</v>
      </c>
      <c r="K1001" t="str">
        <f t="shared" si="15"/>
        <v>Non Irigasi</v>
      </c>
      <c r="L1001" t="s">
        <v>327</v>
      </c>
    </row>
    <row r="1002" spans="1:12" x14ac:dyDescent="0.25">
      <c r="A1002" s="1">
        <v>1001</v>
      </c>
      <c r="B1002" s="3">
        <v>10</v>
      </c>
      <c r="C1002" s="1">
        <v>124</v>
      </c>
      <c r="D1002" s="1">
        <v>16</v>
      </c>
      <c r="E1002" s="1">
        <v>9</v>
      </c>
      <c r="F1002" s="1">
        <v>0</v>
      </c>
      <c r="G1002">
        <f>VLOOKUP(C1002,reference!$A$1:$E$310,5,FALSE)</f>
        <v>5307013</v>
      </c>
      <c r="H1002" t="str">
        <f>VLOOKUP(C1002,reference!$A$1:$E$310,4,FALSE)</f>
        <v>PANTAR BARAT LAUT</v>
      </c>
      <c r="I1002" t="str">
        <f>VLOOKUP($D1002,reference!$G$1:$H$25,2,FALSE)</f>
        <v>Pemukiman</v>
      </c>
      <c r="J1002" t="str">
        <f>VLOOKUP($E1002,reference!$G$1:$H$25,2,FALSE)</f>
        <v>Semak belukar</v>
      </c>
      <c r="K1002" t="str">
        <f t="shared" si="15"/>
        <v>Non Irigasi</v>
      </c>
      <c r="L1002" t="s">
        <v>327</v>
      </c>
    </row>
    <row r="1003" spans="1:12" x14ac:dyDescent="0.25">
      <c r="A1003" s="1">
        <v>1002</v>
      </c>
      <c r="B1003" s="3">
        <v>73</v>
      </c>
      <c r="C1003" s="1">
        <v>127</v>
      </c>
      <c r="D1003" s="1">
        <v>9</v>
      </c>
      <c r="E1003" s="1">
        <v>13</v>
      </c>
      <c r="F1003" s="1">
        <v>0</v>
      </c>
      <c r="G1003">
        <f>VLOOKUP(C1003,reference!$A$1:$E$310,5,FALSE)</f>
        <v>5307021</v>
      </c>
      <c r="H1003" t="str">
        <f>VLOOKUP(C1003,reference!$A$1:$E$310,4,FALSE)</f>
        <v>MATARU</v>
      </c>
      <c r="I1003" t="str">
        <f>VLOOKUP($D1003,reference!$G$1:$H$25,2,FALSE)</f>
        <v>Semak belukar</v>
      </c>
      <c r="J1003" t="str">
        <f>VLOOKUP($E1003,reference!$G$1:$H$25,2,FALSE)</f>
        <v>Pertanian lahan kering  campur semak / kebun campur</v>
      </c>
      <c r="K1003" t="str">
        <f t="shared" si="15"/>
        <v>Non Irigasi</v>
      </c>
      <c r="L1003" t="s">
        <v>327</v>
      </c>
    </row>
    <row r="1004" spans="1:12" x14ac:dyDescent="0.25">
      <c r="A1004" s="1">
        <v>1003</v>
      </c>
      <c r="B1004" s="3">
        <v>9</v>
      </c>
      <c r="C1004" s="1">
        <v>252</v>
      </c>
      <c r="D1004" s="1">
        <v>16</v>
      </c>
      <c r="E1004" s="1">
        <v>0</v>
      </c>
      <c r="F1004" s="1">
        <v>0</v>
      </c>
      <c r="G1004">
        <f>VLOOKUP(C1004,reference!$A$1:$E$310,5,FALSE)</f>
        <v>5315050</v>
      </c>
      <c r="H1004" t="str">
        <f>VLOOKUP(C1004,reference!$A$1:$E$310,4,FALSE)</f>
        <v>MACANG PACAR</v>
      </c>
      <c r="I1004" t="str">
        <f>VLOOKUP($D1004,reference!$G$1:$H$25,2,FALSE)</f>
        <v>Pemukiman</v>
      </c>
      <c r="J1004" t="str">
        <f>VLOOKUP($E1004,reference!$G$1:$H$25,2,FALSE)</f>
        <v>No data</v>
      </c>
      <c r="K1004" t="str">
        <f t="shared" si="15"/>
        <v>Non Irigasi</v>
      </c>
      <c r="L1004" t="s">
        <v>327</v>
      </c>
    </row>
    <row r="1005" spans="1:12" x14ac:dyDescent="0.25">
      <c r="A1005" s="1">
        <v>1004</v>
      </c>
      <c r="B1005" s="3">
        <v>378</v>
      </c>
      <c r="C1005" s="1">
        <v>252</v>
      </c>
      <c r="D1005" s="1">
        <v>2</v>
      </c>
      <c r="E1005" s="1">
        <v>13</v>
      </c>
      <c r="F1005" s="1">
        <v>0</v>
      </c>
      <c r="G1005">
        <f>VLOOKUP(C1005,reference!$A$1:$E$310,5,FALSE)</f>
        <v>5315050</v>
      </c>
      <c r="H1005" t="str">
        <f>VLOOKUP(C1005,reference!$A$1:$E$310,4,FALSE)</f>
        <v>MACANG PACAR</v>
      </c>
      <c r="I1005" t="str">
        <f>VLOOKUP($D1005,reference!$G$1:$H$25,2,FALSE)</f>
        <v>Hutan lahan kering sekunder / bekas tebangan</v>
      </c>
      <c r="J1005" t="str">
        <f>VLOOKUP($E1005,reference!$G$1:$H$25,2,FALSE)</f>
        <v>Pertanian lahan kering  campur semak / kebun campur</v>
      </c>
      <c r="K1005" t="str">
        <f t="shared" si="15"/>
        <v>Non Irigasi</v>
      </c>
      <c r="L1005" t="s">
        <v>328</v>
      </c>
    </row>
    <row r="1006" spans="1:12" x14ac:dyDescent="0.25">
      <c r="A1006" s="1">
        <v>1005</v>
      </c>
      <c r="B1006" s="3">
        <v>7</v>
      </c>
      <c r="C1006" s="1">
        <v>252</v>
      </c>
      <c r="D1006" s="1">
        <v>2</v>
      </c>
      <c r="E1006" s="1">
        <v>0</v>
      </c>
      <c r="F1006" s="1">
        <v>0</v>
      </c>
      <c r="G1006">
        <f>VLOOKUP(C1006,reference!$A$1:$E$310,5,FALSE)</f>
        <v>5315050</v>
      </c>
      <c r="H1006" t="str">
        <f>VLOOKUP(C1006,reference!$A$1:$E$310,4,FALSE)</f>
        <v>MACANG PACAR</v>
      </c>
      <c r="I1006" t="str">
        <f>VLOOKUP($D1006,reference!$G$1:$H$25,2,FALSE)</f>
        <v>Hutan lahan kering sekunder / bekas tebangan</v>
      </c>
      <c r="J1006" t="str">
        <f>VLOOKUP($E1006,reference!$G$1:$H$25,2,FALSE)</f>
        <v>No data</v>
      </c>
      <c r="K1006" t="str">
        <f t="shared" si="15"/>
        <v>Non Irigasi</v>
      </c>
      <c r="L1006" t="s">
        <v>328</v>
      </c>
    </row>
    <row r="1007" spans="1:12" x14ac:dyDescent="0.25">
      <c r="A1007" s="1">
        <v>1006</v>
      </c>
      <c r="B1007" s="3">
        <v>1</v>
      </c>
      <c r="C1007" s="1">
        <v>148</v>
      </c>
      <c r="D1007" s="1">
        <v>9</v>
      </c>
      <c r="E1007" s="1">
        <v>11</v>
      </c>
      <c r="F1007" s="1">
        <v>0</v>
      </c>
      <c r="G1007">
        <f>VLOOKUP(C1007,reference!$A$1:$E$310,5,FALSE)</f>
        <v>5309011</v>
      </c>
      <c r="H1007" t="str">
        <f>VLOOKUP(C1007,reference!$A$1:$E$310,4,FALSE)</f>
        <v>TITEHENA</v>
      </c>
      <c r="I1007" t="str">
        <f>VLOOKUP($D1007,reference!$G$1:$H$25,2,FALSE)</f>
        <v>Semak belukar</v>
      </c>
      <c r="J1007" t="str">
        <f>VLOOKUP($E1007,reference!$G$1:$H$25,2,FALSE)</f>
        <v>Savanna / Padang rumput</v>
      </c>
      <c r="K1007" t="str">
        <f t="shared" si="15"/>
        <v>Non Irigasi</v>
      </c>
      <c r="L1007" t="s">
        <v>327</v>
      </c>
    </row>
    <row r="1008" spans="1:12" x14ac:dyDescent="0.25">
      <c r="A1008" s="1">
        <v>1007</v>
      </c>
      <c r="B1008" s="3">
        <v>3</v>
      </c>
      <c r="C1008" s="1">
        <v>153</v>
      </c>
      <c r="D1008" s="1">
        <v>1</v>
      </c>
      <c r="E1008" s="1">
        <v>18</v>
      </c>
      <c r="F1008" s="1">
        <v>0</v>
      </c>
      <c r="G1008">
        <f>VLOOKUP(C1008,reference!$A$1:$E$310,5,FALSE)</f>
        <v>5309031</v>
      </c>
      <c r="H1008" t="str">
        <f>VLOOKUP(C1008,reference!$A$1:$E$310,4,FALSE)</f>
        <v>ILE MANDIRI</v>
      </c>
      <c r="I1008" t="str">
        <f>VLOOKUP($D1008,reference!$G$1:$H$25,2,FALSE)</f>
        <v>Hutan lahan kering primer</v>
      </c>
      <c r="J1008" t="str">
        <f>VLOOKUP($E1008,reference!$G$1:$H$25,2,FALSE)</f>
        <v>Lahan terbuka</v>
      </c>
      <c r="K1008" t="str">
        <f t="shared" si="15"/>
        <v>Non Irigasi</v>
      </c>
      <c r="L1008" t="s">
        <v>328</v>
      </c>
    </row>
    <row r="1009" spans="1:12" x14ac:dyDescent="0.25">
      <c r="A1009" s="1">
        <v>1008</v>
      </c>
      <c r="B1009" s="3">
        <v>245</v>
      </c>
      <c r="C1009" s="1">
        <v>161</v>
      </c>
      <c r="D1009" s="1">
        <v>2</v>
      </c>
      <c r="E1009" s="1">
        <v>13</v>
      </c>
      <c r="F1009" s="1">
        <v>0</v>
      </c>
      <c r="G1009">
        <f>VLOOKUP(C1009,reference!$A$1:$E$310,5,FALSE)</f>
        <v>5309070</v>
      </c>
      <c r="H1009" t="str">
        <f>VLOOKUP(C1009,reference!$A$1:$E$310,4,FALSE)</f>
        <v>ADONARA TIMUR</v>
      </c>
      <c r="I1009" t="str">
        <f>VLOOKUP($D1009,reference!$G$1:$H$25,2,FALSE)</f>
        <v>Hutan lahan kering sekunder / bekas tebangan</v>
      </c>
      <c r="J1009" t="str">
        <f>VLOOKUP($E1009,reference!$G$1:$H$25,2,FALSE)</f>
        <v>Pertanian lahan kering  campur semak / kebun campur</v>
      </c>
      <c r="K1009" t="str">
        <f t="shared" si="15"/>
        <v>Non Irigasi</v>
      </c>
      <c r="L1009" t="s">
        <v>328</v>
      </c>
    </row>
    <row r="1010" spans="1:12" x14ac:dyDescent="0.25">
      <c r="A1010" s="1">
        <v>1009</v>
      </c>
      <c r="B1010" s="3">
        <v>3</v>
      </c>
      <c r="C1010" s="1">
        <v>143</v>
      </c>
      <c r="D1010" s="1">
        <v>5</v>
      </c>
      <c r="E1010" s="1">
        <v>11</v>
      </c>
      <c r="F1010" s="1">
        <v>0</v>
      </c>
      <c r="G1010">
        <f>VLOOKUP(C1010,reference!$A$1:$E$310,5,FALSE)</f>
        <v>5308040</v>
      </c>
      <c r="H1010" t="str">
        <f>VLOOKUP(C1010,reference!$A$1:$E$310,4,FALSE)</f>
        <v>LEBATUKAN</v>
      </c>
      <c r="I1010" t="str">
        <f>VLOOKUP($D1010,reference!$G$1:$H$25,2,FALSE)</f>
        <v>Hutan mangrove primer</v>
      </c>
      <c r="J1010" t="str">
        <f>VLOOKUP($E1010,reference!$G$1:$H$25,2,FALSE)</f>
        <v>Savanna / Padang rumput</v>
      </c>
      <c r="K1010" t="str">
        <f t="shared" si="15"/>
        <v>Non Irigasi</v>
      </c>
      <c r="L1010" t="s">
        <v>328</v>
      </c>
    </row>
    <row r="1011" spans="1:12" x14ac:dyDescent="0.25">
      <c r="A1011" s="1">
        <v>1010</v>
      </c>
      <c r="B1011" s="3">
        <v>23</v>
      </c>
      <c r="C1011" s="1">
        <v>143</v>
      </c>
      <c r="D1011" s="1">
        <v>12</v>
      </c>
      <c r="E1011" s="1">
        <v>2</v>
      </c>
      <c r="F1011" s="1">
        <v>0</v>
      </c>
      <c r="G1011">
        <f>VLOOKUP(C1011,reference!$A$1:$E$310,5,FALSE)</f>
        <v>5308040</v>
      </c>
      <c r="H1011" t="str">
        <f>VLOOKUP(C1011,reference!$A$1:$E$310,4,FALSE)</f>
        <v>LEBATUKAN</v>
      </c>
      <c r="I1011" t="str">
        <f>VLOOKUP($D1011,reference!$G$1:$H$25,2,FALSE)</f>
        <v>Pertanian lahan kering</v>
      </c>
      <c r="J1011" t="str">
        <f>VLOOKUP($E1011,reference!$G$1:$H$25,2,FALSE)</f>
        <v>Hutan lahan kering sekunder / bekas tebangan</v>
      </c>
      <c r="K1011" t="str">
        <f t="shared" si="15"/>
        <v>Non Irigasi</v>
      </c>
      <c r="L1011" t="s">
        <v>327</v>
      </c>
    </row>
    <row r="1012" spans="1:12" x14ac:dyDescent="0.25">
      <c r="A1012" s="1">
        <v>1011</v>
      </c>
      <c r="B1012" s="3">
        <v>5</v>
      </c>
      <c r="C1012" s="1">
        <v>124</v>
      </c>
      <c r="D1012" s="1">
        <v>0</v>
      </c>
      <c r="E1012" s="1">
        <v>9</v>
      </c>
      <c r="F1012" s="1">
        <v>0</v>
      </c>
      <c r="G1012">
        <f>VLOOKUP(C1012,reference!$A$1:$E$310,5,FALSE)</f>
        <v>5307013</v>
      </c>
      <c r="H1012" t="str">
        <f>VLOOKUP(C1012,reference!$A$1:$E$310,4,FALSE)</f>
        <v>PANTAR BARAT LAUT</v>
      </c>
      <c r="I1012" t="str">
        <f>VLOOKUP($D1012,reference!$G$1:$H$25,2,FALSE)</f>
        <v>No data</v>
      </c>
      <c r="J1012" t="str">
        <f>VLOOKUP($E1012,reference!$G$1:$H$25,2,FALSE)</f>
        <v>Semak belukar</v>
      </c>
      <c r="K1012" t="str">
        <f t="shared" si="15"/>
        <v>Non Irigasi</v>
      </c>
      <c r="L1012" t="s">
        <v>327</v>
      </c>
    </row>
    <row r="1013" spans="1:12" x14ac:dyDescent="0.25">
      <c r="A1013" s="1">
        <v>1012</v>
      </c>
      <c r="B1013" s="3">
        <v>493</v>
      </c>
      <c r="C1013" s="1">
        <v>122</v>
      </c>
      <c r="D1013" s="1">
        <v>2</v>
      </c>
      <c r="E1013" s="1">
        <v>11</v>
      </c>
      <c r="F1013" s="1">
        <v>0</v>
      </c>
      <c r="G1013">
        <f>VLOOKUP(C1013,reference!$A$1:$E$310,5,FALSE)</f>
        <v>5307011</v>
      </c>
      <c r="H1013" t="str">
        <f>VLOOKUP(C1013,reference!$A$1:$E$310,4,FALSE)</f>
        <v>PANTAR BARAT</v>
      </c>
      <c r="I1013" t="str">
        <f>VLOOKUP($D1013,reference!$G$1:$H$25,2,FALSE)</f>
        <v>Hutan lahan kering sekunder / bekas tebangan</v>
      </c>
      <c r="J1013" t="str">
        <f>VLOOKUP($E1013,reference!$G$1:$H$25,2,FALSE)</f>
        <v>Savanna / Padang rumput</v>
      </c>
      <c r="K1013" t="str">
        <f t="shared" si="15"/>
        <v>Non Irigasi</v>
      </c>
      <c r="L1013" t="s">
        <v>328</v>
      </c>
    </row>
    <row r="1014" spans="1:12" x14ac:dyDescent="0.25">
      <c r="A1014" s="1">
        <v>1013</v>
      </c>
      <c r="B1014" s="3">
        <v>508</v>
      </c>
      <c r="C1014" s="1">
        <v>122</v>
      </c>
      <c r="D1014" s="1">
        <v>9</v>
      </c>
      <c r="E1014" s="1">
        <v>11</v>
      </c>
      <c r="F1014" s="1">
        <v>0</v>
      </c>
      <c r="G1014">
        <f>VLOOKUP(C1014,reference!$A$1:$E$310,5,FALSE)</f>
        <v>5307011</v>
      </c>
      <c r="H1014" t="str">
        <f>VLOOKUP(C1014,reference!$A$1:$E$310,4,FALSE)</f>
        <v>PANTAR BARAT</v>
      </c>
      <c r="I1014" t="str">
        <f>VLOOKUP($D1014,reference!$G$1:$H$25,2,FALSE)</f>
        <v>Semak belukar</v>
      </c>
      <c r="J1014" t="str">
        <f>VLOOKUP($E1014,reference!$G$1:$H$25,2,FALSE)</f>
        <v>Savanna / Padang rumput</v>
      </c>
      <c r="K1014" t="str">
        <f t="shared" si="15"/>
        <v>Non Irigasi</v>
      </c>
      <c r="L1014" t="s">
        <v>327</v>
      </c>
    </row>
    <row r="1015" spans="1:12" x14ac:dyDescent="0.25">
      <c r="A1015" s="1">
        <v>1014</v>
      </c>
      <c r="B1015" s="3">
        <v>14</v>
      </c>
      <c r="C1015" s="1">
        <v>252</v>
      </c>
      <c r="D1015" s="1">
        <v>16</v>
      </c>
      <c r="E1015" s="1">
        <v>13</v>
      </c>
      <c r="F1015" s="1">
        <v>0</v>
      </c>
      <c r="G1015">
        <f>VLOOKUP(C1015,reference!$A$1:$E$310,5,FALSE)</f>
        <v>5315050</v>
      </c>
      <c r="H1015" t="str">
        <f>VLOOKUP(C1015,reference!$A$1:$E$310,4,FALSE)</f>
        <v>MACANG PACAR</v>
      </c>
      <c r="I1015" t="str">
        <f>VLOOKUP($D1015,reference!$G$1:$H$25,2,FALSE)</f>
        <v>Pemukiman</v>
      </c>
      <c r="J1015" t="str">
        <f>VLOOKUP($E1015,reference!$G$1:$H$25,2,FALSE)</f>
        <v>Pertanian lahan kering  campur semak / kebun campur</v>
      </c>
      <c r="K1015" t="str">
        <f t="shared" si="15"/>
        <v>Non Irigasi</v>
      </c>
      <c r="L1015" t="s">
        <v>327</v>
      </c>
    </row>
    <row r="1016" spans="1:12" x14ac:dyDescent="0.25">
      <c r="A1016" s="1">
        <v>1015</v>
      </c>
      <c r="B1016" s="3">
        <v>423</v>
      </c>
      <c r="C1016" s="1">
        <v>285</v>
      </c>
      <c r="D1016" s="1">
        <v>2</v>
      </c>
      <c r="E1016" s="1">
        <v>11</v>
      </c>
      <c r="F1016" s="1">
        <v>0</v>
      </c>
      <c r="G1016">
        <f>VLOOKUP(C1016,reference!$A$1:$E$310,5,FALSE)</f>
        <v>5319060</v>
      </c>
      <c r="H1016" t="str">
        <f>VLOOKUP(C1016,reference!$A$1:$E$310,4,FALSE)</f>
        <v>LAMBA LEDA</v>
      </c>
      <c r="I1016" t="str">
        <f>VLOOKUP($D1016,reference!$G$1:$H$25,2,FALSE)</f>
        <v>Hutan lahan kering sekunder / bekas tebangan</v>
      </c>
      <c r="J1016" t="str">
        <f>VLOOKUP($E1016,reference!$G$1:$H$25,2,FALSE)</f>
        <v>Savanna / Padang rumput</v>
      </c>
      <c r="K1016" t="str">
        <f t="shared" si="15"/>
        <v>Non Irigasi</v>
      </c>
      <c r="L1016" t="s">
        <v>328</v>
      </c>
    </row>
    <row r="1017" spans="1:12" x14ac:dyDescent="0.25">
      <c r="A1017" s="1">
        <v>1016</v>
      </c>
      <c r="B1017" s="3">
        <v>798</v>
      </c>
      <c r="C1017" s="1">
        <v>148</v>
      </c>
      <c r="D1017" s="1">
        <v>9</v>
      </c>
      <c r="E1017" s="1">
        <v>2</v>
      </c>
      <c r="F1017" s="1">
        <v>0</v>
      </c>
      <c r="G1017">
        <f>VLOOKUP(C1017,reference!$A$1:$E$310,5,FALSE)</f>
        <v>5309011</v>
      </c>
      <c r="H1017" t="str">
        <f>VLOOKUP(C1017,reference!$A$1:$E$310,4,FALSE)</f>
        <v>TITEHENA</v>
      </c>
      <c r="I1017" t="str">
        <f>VLOOKUP($D1017,reference!$G$1:$H$25,2,FALSE)</f>
        <v>Semak belukar</v>
      </c>
      <c r="J1017" t="str">
        <f>VLOOKUP($E1017,reference!$G$1:$H$25,2,FALSE)</f>
        <v>Hutan lahan kering sekunder / bekas tebangan</v>
      </c>
      <c r="K1017" t="str">
        <f t="shared" si="15"/>
        <v>Non Irigasi</v>
      </c>
      <c r="L1017" t="s">
        <v>327</v>
      </c>
    </row>
    <row r="1018" spans="1:12" x14ac:dyDescent="0.25">
      <c r="A1018" s="1">
        <v>1017</v>
      </c>
      <c r="B1018" s="3">
        <v>5</v>
      </c>
      <c r="C1018" s="1">
        <v>124</v>
      </c>
      <c r="D1018" s="1">
        <v>16</v>
      </c>
      <c r="E1018" s="1">
        <v>13</v>
      </c>
      <c r="F1018" s="1">
        <v>0</v>
      </c>
      <c r="G1018">
        <f>VLOOKUP(C1018,reference!$A$1:$E$310,5,FALSE)</f>
        <v>5307013</v>
      </c>
      <c r="H1018" t="str">
        <f>VLOOKUP(C1018,reference!$A$1:$E$310,4,FALSE)</f>
        <v>PANTAR BARAT LAUT</v>
      </c>
      <c r="I1018" t="str">
        <f>VLOOKUP($D1018,reference!$G$1:$H$25,2,FALSE)</f>
        <v>Pemukiman</v>
      </c>
      <c r="J1018" t="str">
        <f>VLOOKUP($E1018,reference!$G$1:$H$25,2,FALSE)</f>
        <v>Pertanian lahan kering  campur semak / kebun campur</v>
      </c>
      <c r="K1018" t="str">
        <f t="shared" si="15"/>
        <v>Non Irigasi</v>
      </c>
      <c r="L1018" t="s">
        <v>327</v>
      </c>
    </row>
    <row r="1019" spans="1:12" x14ac:dyDescent="0.25">
      <c r="A1019" s="1">
        <v>1018</v>
      </c>
      <c r="B1019" s="3">
        <v>746</v>
      </c>
      <c r="C1019" s="1">
        <v>124</v>
      </c>
      <c r="D1019" s="1">
        <v>9</v>
      </c>
      <c r="E1019" s="1">
        <v>9</v>
      </c>
      <c r="F1019" s="1">
        <v>0</v>
      </c>
      <c r="G1019">
        <f>VLOOKUP(C1019,reference!$A$1:$E$310,5,FALSE)</f>
        <v>5307013</v>
      </c>
      <c r="H1019" t="str">
        <f>VLOOKUP(C1019,reference!$A$1:$E$310,4,FALSE)</f>
        <v>PANTAR BARAT LAUT</v>
      </c>
      <c r="I1019" t="str">
        <f>VLOOKUP($D1019,reference!$G$1:$H$25,2,FALSE)</f>
        <v>Semak belukar</v>
      </c>
      <c r="J1019" t="str">
        <f>VLOOKUP($E1019,reference!$G$1:$H$25,2,FALSE)</f>
        <v>Semak belukar</v>
      </c>
      <c r="K1019" t="str">
        <f t="shared" si="15"/>
        <v>Non Irigasi</v>
      </c>
      <c r="L1019" t="s">
        <v>327</v>
      </c>
    </row>
    <row r="1020" spans="1:12" x14ac:dyDescent="0.25">
      <c r="A1020" s="1">
        <v>1019</v>
      </c>
      <c r="B1020" s="3">
        <v>1</v>
      </c>
      <c r="C1020" s="1">
        <v>121</v>
      </c>
      <c r="D1020" s="1">
        <v>0</v>
      </c>
      <c r="E1020" s="1">
        <v>12</v>
      </c>
      <c r="F1020" s="1">
        <v>0</v>
      </c>
      <c r="G1020">
        <f>VLOOKUP(C1020,reference!$A$1:$E$310,5,FALSE)</f>
        <v>5307010</v>
      </c>
      <c r="H1020" t="str">
        <f>VLOOKUP(C1020,reference!$A$1:$E$310,4,FALSE)</f>
        <v>PANTAR</v>
      </c>
      <c r="I1020" t="str">
        <f>VLOOKUP($D1020,reference!$G$1:$H$25,2,FALSE)</f>
        <v>No data</v>
      </c>
      <c r="J1020" t="str">
        <f>VLOOKUP($E1020,reference!$G$1:$H$25,2,FALSE)</f>
        <v>Pertanian lahan kering</v>
      </c>
      <c r="K1020" t="str">
        <f t="shared" si="15"/>
        <v>Non Irigasi</v>
      </c>
      <c r="L1020" t="s">
        <v>327</v>
      </c>
    </row>
    <row r="1021" spans="1:12" x14ac:dyDescent="0.25">
      <c r="A1021" s="1">
        <v>1020</v>
      </c>
      <c r="B1021" s="3">
        <v>303</v>
      </c>
      <c r="C1021" s="1">
        <v>127</v>
      </c>
      <c r="D1021" s="1">
        <v>9</v>
      </c>
      <c r="E1021" s="1">
        <v>11</v>
      </c>
      <c r="F1021" s="1">
        <v>0</v>
      </c>
      <c r="G1021">
        <f>VLOOKUP(C1021,reference!$A$1:$E$310,5,FALSE)</f>
        <v>5307021</v>
      </c>
      <c r="H1021" t="str">
        <f>VLOOKUP(C1021,reference!$A$1:$E$310,4,FALSE)</f>
        <v>MATARU</v>
      </c>
      <c r="I1021" t="str">
        <f>VLOOKUP($D1021,reference!$G$1:$H$25,2,FALSE)</f>
        <v>Semak belukar</v>
      </c>
      <c r="J1021" t="str">
        <f>VLOOKUP($E1021,reference!$G$1:$H$25,2,FALSE)</f>
        <v>Savanna / Padang rumput</v>
      </c>
      <c r="K1021" t="str">
        <f t="shared" si="15"/>
        <v>Non Irigasi</v>
      </c>
      <c r="L1021" t="s">
        <v>327</v>
      </c>
    </row>
    <row r="1022" spans="1:12" x14ac:dyDescent="0.25">
      <c r="A1022" s="1">
        <v>1021</v>
      </c>
      <c r="B1022" s="3">
        <v>78</v>
      </c>
      <c r="C1022" s="1">
        <v>285</v>
      </c>
      <c r="D1022" s="1">
        <v>2</v>
      </c>
      <c r="E1022" s="1">
        <v>9</v>
      </c>
      <c r="F1022" s="1">
        <v>0</v>
      </c>
      <c r="G1022">
        <f>VLOOKUP(C1022,reference!$A$1:$E$310,5,FALSE)</f>
        <v>5319060</v>
      </c>
      <c r="H1022" t="str">
        <f>VLOOKUP(C1022,reference!$A$1:$E$310,4,FALSE)</f>
        <v>LAMBA LEDA</v>
      </c>
      <c r="I1022" t="str">
        <f>VLOOKUP($D1022,reference!$G$1:$H$25,2,FALSE)</f>
        <v>Hutan lahan kering sekunder / bekas tebangan</v>
      </c>
      <c r="J1022" t="str">
        <f>VLOOKUP($E1022,reference!$G$1:$H$25,2,FALSE)</f>
        <v>Semak belukar</v>
      </c>
      <c r="K1022" t="str">
        <f t="shared" si="15"/>
        <v>Non Irigasi</v>
      </c>
      <c r="L1022" t="s">
        <v>328</v>
      </c>
    </row>
    <row r="1023" spans="1:12" x14ac:dyDescent="0.25">
      <c r="A1023" s="1">
        <v>1022</v>
      </c>
      <c r="B1023" s="3">
        <v>1120</v>
      </c>
      <c r="C1023" s="1">
        <v>285</v>
      </c>
      <c r="D1023" s="1">
        <v>9</v>
      </c>
      <c r="E1023" s="1">
        <v>2</v>
      </c>
      <c r="F1023" s="1">
        <v>0</v>
      </c>
      <c r="G1023">
        <f>VLOOKUP(C1023,reference!$A$1:$E$310,5,FALSE)</f>
        <v>5319060</v>
      </c>
      <c r="H1023" t="str">
        <f>VLOOKUP(C1023,reference!$A$1:$E$310,4,FALSE)</f>
        <v>LAMBA LEDA</v>
      </c>
      <c r="I1023" t="str">
        <f>VLOOKUP($D1023,reference!$G$1:$H$25,2,FALSE)</f>
        <v>Semak belukar</v>
      </c>
      <c r="J1023" t="str">
        <f>VLOOKUP($E1023,reference!$G$1:$H$25,2,FALSE)</f>
        <v>Hutan lahan kering sekunder / bekas tebangan</v>
      </c>
      <c r="K1023" t="str">
        <f t="shared" si="15"/>
        <v>Non Irigasi</v>
      </c>
      <c r="L1023" t="s">
        <v>327</v>
      </c>
    </row>
    <row r="1024" spans="1:12" x14ac:dyDescent="0.25">
      <c r="A1024" s="1">
        <v>1023</v>
      </c>
      <c r="B1024" s="3">
        <v>121</v>
      </c>
      <c r="C1024" s="1">
        <v>124</v>
      </c>
      <c r="D1024" s="1">
        <v>0</v>
      </c>
      <c r="E1024" s="1">
        <v>11</v>
      </c>
      <c r="F1024" s="1">
        <v>0</v>
      </c>
      <c r="G1024">
        <f>VLOOKUP(C1024,reference!$A$1:$E$310,5,FALSE)</f>
        <v>5307013</v>
      </c>
      <c r="H1024" t="str">
        <f>VLOOKUP(C1024,reference!$A$1:$E$310,4,FALSE)</f>
        <v>PANTAR BARAT LAUT</v>
      </c>
      <c r="I1024" t="str">
        <f>VLOOKUP($D1024,reference!$G$1:$H$25,2,FALSE)</f>
        <v>No data</v>
      </c>
      <c r="J1024" t="str">
        <f>VLOOKUP($E1024,reference!$G$1:$H$25,2,FALSE)</f>
        <v>Savanna / Padang rumput</v>
      </c>
      <c r="K1024" t="str">
        <f t="shared" si="15"/>
        <v>Non Irigasi</v>
      </c>
      <c r="L1024" t="s">
        <v>327</v>
      </c>
    </row>
    <row r="1025" spans="1:12" x14ac:dyDescent="0.25">
      <c r="A1025" s="1">
        <v>1024</v>
      </c>
      <c r="B1025" s="3">
        <v>881</v>
      </c>
      <c r="C1025" s="1">
        <v>124</v>
      </c>
      <c r="D1025" s="1">
        <v>9</v>
      </c>
      <c r="E1025" s="1">
        <v>11</v>
      </c>
      <c r="F1025" s="1">
        <v>0</v>
      </c>
      <c r="G1025">
        <f>VLOOKUP(C1025,reference!$A$1:$E$310,5,FALSE)</f>
        <v>5307013</v>
      </c>
      <c r="H1025" t="str">
        <f>VLOOKUP(C1025,reference!$A$1:$E$310,4,FALSE)</f>
        <v>PANTAR BARAT LAUT</v>
      </c>
      <c r="I1025" t="str">
        <f>VLOOKUP($D1025,reference!$G$1:$H$25,2,FALSE)</f>
        <v>Semak belukar</v>
      </c>
      <c r="J1025" t="str">
        <f>VLOOKUP($E1025,reference!$G$1:$H$25,2,FALSE)</f>
        <v>Savanna / Padang rumput</v>
      </c>
      <c r="K1025" t="str">
        <f t="shared" si="15"/>
        <v>Non Irigasi</v>
      </c>
      <c r="L1025" t="s">
        <v>327</v>
      </c>
    </row>
    <row r="1026" spans="1:12" x14ac:dyDescent="0.25">
      <c r="A1026" s="1">
        <v>1025</v>
      </c>
      <c r="B1026" s="3">
        <v>3690</v>
      </c>
      <c r="C1026" s="1">
        <v>124</v>
      </c>
      <c r="D1026" s="1">
        <v>11</v>
      </c>
      <c r="E1026" s="1">
        <v>11</v>
      </c>
      <c r="F1026" s="1">
        <v>0</v>
      </c>
      <c r="G1026">
        <f>VLOOKUP(C1026,reference!$A$1:$E$310,5,FALSE)</f>
        <v>5307013</v>
      </c>
      <c r="H1026" t="str">
        <f>VLOOKUP(C1026,reference!$A$1:$E$310,4,FALSE)</f>
        <v>PANTAR BARAT LAUT</v>
      </c>
      <c r="I1026" t="str">
        <f>VLOOKUP($D1026,reference!$G$1:$H$25,2,FALSE)</f>
        <v>Savanna / Padang rumput</v>
      </c>
      <c r="J1026" t="str">
        <f>VLOOKUP($E1026,reference!$G$1:$H$25,2,FALSE)</f>
        <v>Savanna / Padang rumput</v>
      </c>
      <c r="K1026" t="str">
        <f t="shared" si="15"/>
        <v>Non Irigasi</v>
      </c>
      <c r="L1026" t="s">
        <v>327</v>
      </c>
    </row>
    <row r="1027" spans="1:12" x14ac:dyDescent="0.25">
      <c r="A1027" s="1">
        <v>1026</v>
      </c>
      <c r="B1027" s="3">
        <v>81</v>
      </c>
      <c r="C1027" s="1">
        <v>126</v>
      </c>
      <c r="D1027" s="1">
        <v>11</v>
      </c>
      <c r="E1027" s="1">
        <v>9</v>
      </c>
      <c r="F1027" s="1">
        <v>0</v>
      </c>
      <c r="G1027">
        <f>VLOOKUP(C1027,reference!$A$1:$E$310,5,FALSE)</f>
        <v>5307020</v>
      </c>
      <c r="H1027" t="str">
        <f>VLOOKUP(C1027,reference!$A$1:$E$310,4,FALSE)</f>
        <v>ALOR BARAT DAYA</v>
      </c>
      <c r="I1027" t="str">
        <f>VLOOKUP($D1027,reference!$G$1:$H$25,2,FALSE)</f>
        <v>Savanna / Padang rumput</v>
      </c>
      <c r="J1027" t="str">
        <f>VLOOKUP($E1027,reference!$G$1:$H$25,2,FALSE)</f>
        <v>Semak belukar</v>
      </c>
      <c r="K1027" t="str">
        <f t="shared" ref="K1027:K1090" si="16">IF(F1027=0,"Non Irigasi","Buffer Irigasi")</f>
        <v>Non Irigasi</v>
      </c>
      <c r="L1027" t="s">
        <v>327</v>
      </c>
    </row>
    <row r="1028" spans="1:12" x14ac:dyDescent="0.25">
      <c r="A1028" s="1">
        <v>1027</v>
      </c>
      <c r="B1028" s="3">
        <v>2</v>
      </c>
      <c r="C1028" s="1">
        <v>148</v>
      </c>
      <c r="D1028" s="1">
        <v>0</v>
      </c>
      <c r="E1028" s="1">
        <v>16</v>
      </c>
      <c r="F1028" s="1">
        <v>0</v>
      </c>
      <c r="G1028">
        <f>VLOOKUP(C1028,reference!$A$1:$E$310,5,FALSE)</f>
        <v>5309011</v>
      </c>
      <c r="H1028" t="str">
        <f>VLOOKUP(C1028,reference!$A$1:$E$310,4,FALSE)</f>
        <v>TITEHENA</v>
      </c>
      <c r="I1028" t="str">
        <f>VLOOKUP($D1028,reference!$G$1:$H$25,2,FALSE)</f>
        <v>No data</v>
      </c>
      <c r="J1028" t="str">
        <f>VLOOKUP($E1028,reference!$G$1:$H$25,2,FALSE)</f>
        <v>Pemukiman</v>
      </c>
      <c r="K1028" t="str">
        <f t="shared" si="16"/>
        <v>Non Irigasi</v>
      </c>
      <c r="L1028" t="s">
        <v>327</v>
      </c>
    </row>
    <row r="1029" spans="1:12" x14ac:dyDescent="0.25">
      <c r="A1029" s="1">
        <v>1028</v>
      </c>
      <c r="B1029" s="3">
        <v>109</v>
      </c>
      <c r="C1029" s="1">
        <v>148</v>
      </c>
      <c r="D1029" s="1">
        <v>16</v>
      </c>
      <c r="E1029" s="1">
        <v>16</v>
      </c>
      <c r="F1029" s="1">
        <v>0</v>
      </c>
      <c r="G1029">
        <f>VLOOKUP(C1029,reference!$A$1:$E$310,5,FALSE)</f>
        <v>5309011</v>
      </c>
      <c r="H1029" t="str">
        <f>VLOOKUP(C1029,reference!$A$1:$E$310,4,FALSE)</f>
        <v>TITEHENA</v>
      </c>
      <c r="I1029" t="str">
        <f>VLOOKUP($D1029,reference!$G$1:$H$25,2,FALSE)</f>
        <v>Pemukiman</v>
      </c>
      <c r="J1029" t="str">
        <f>VLOOKUP($E1029,reference!$G$1:$H$25,2,FALSE)</f>
        <v>Pemukiman</v>
      </c>
      <c r="K1029" t="str">
        <f t="shared" si="16"/>
        <v>Non Irigasi</v>
      </c>
      <c r="L1029" t="s">
        <v>327</v>
      </c>
    </row>
    <row r="1030" spans="1:12" x14ac:dyDescent="0.25">
      <c r="A1030" s="1">
        <v>1029</v>
      </c>
      <c r="B1030" s="3">
        <v>130</v>
      </c>
      <c r="C1030" s="1">
        <v>148</v>
      </c>
      <c r="D1030" s="1">
        <v>9</v>
      </c>
      <c r="E1030" s="1">
        <v>16</v>
      </c>
      <c r="F1030" s="1">
        <v>0</v>
      </c>
      <c r="G1030">
        <f>VLOOKUP(C1030,reference!$A$1:$E$310,5,FALSE)</f>
        <v>5309011</v>
      </c>
      <c r="H1030" t="str">
        <f>VLOOKUP(C1030,reference!$A$1:$E$310,4,FALSE)</f>
        <v>TITEHENA</v>
      </c>
      <c r="I1030" t="str">
        <f>VLOOKUP($D1030,reference!$G$1:$H$25,2,FALSE)</f>
        <v>Semak belukar</v>
      </c>
      <c r="J1030" t="str">
        <f>VLOOKUP($E1030,reference!$G$1:$H$25,2,FALSE)</f>
        <v>Pemukiman</v>
      </c>
      <c r="K1030" t="str">
        <f t="shared" si="16"/>
        <v>Non Irigasi</v>
      </c>
      <c r="L1030" t="s">
        <v>327</v>
      </c>
    </row>
    <row r="1031" spans="1:12" x14ac:dyDescent="0.25">
      <c r="A1031" s="1">
        <v>1030</v>
      </c>
      <c r="B1031" s="3">
        <v>1</v>
      </c>
      <c r="C1031" s="1">
        <v>151</v>
      </c>
      <c r="D1031" s="1">
        <v>9</v>
      </c>
      <c r="E1031" s="1">
        <v>1</v>
      </c>
      <c r="F1031" s="1">
        <v>0</v>
      </c>
      <c r="G1031">
        <f>VLOOKUP(C1031,reference!$A$1:$E$310,5,FALSE)</f>
        <v>5309021</v>
      </c>
      <c r="H1031" t="str">
        <f>VLOOKUP(C1031,reference!$A$1:$E$310,4,FALSE)</f>
        <v>LEWO LEMA</v>
      </c>
      <c r="I1031" t="str">
        <f>VLOOKUP($D1031,reference!$G$1:$H$25,2,FALSE)</f>
        <v>Semak belukar</v>
      </c>
      <c r="J1031" t="str">
        <f>VLOOKUP($E1031,reference!$G$1:$H$25,2,FALSE)</f>
        <v>Hutan lahan kering primer</v>
      </c>
      <c r="K1031" t="str">
        <f t="shared" si="16"/>
        <v>Non Irigasi</v>
      </c>
      <c r="L1031" t="s">
        <v>327</v>
      </c>
    </row>
    <row r="1032" spans="1:12" x14ac:dyDescent="0.25">
      <c r="A1032" s="1">
        <v>1031</v>
      </c>
      <c r="B1032" s="3">
        <v>961</v>
      </c>
      <c r="C1032" s="1">
        <v>124</v>
      </c>
      <c r="D1032" s="1">
        <v>2</v>
      </c>
      <c r="E1032" s="1">
        <v>11</v>
      </c>
      <c r="F1032" s="1">
        <v>0</v>
      </c>
      <c r="G1032">
        <f>VLOOKUP(C1032,reference!$A$1:$E$310,5,FALSE)</f>
        <v>5307013</v>
      </c>
      <c r="H1032" t="str">
        <f>VLOOKUP(C1032,reference!$A$1:$E$310,4,FALSE)</f>
        <v>PANTAR BARAT LAUT</v>
      </c>
      <c r="I1032" t="str">
        <f>VLOOKUP($D1032,reference!$G$1:$H$25,2,FALSE)</f>
        <v>Hutan lahan kering sekunder / bekas tebangan</v>
      </c>
      <c r="J1032" t="str">
        <f>VLOOKUP($E1032,reference!$G$1:$H$25,2,FALSE)</f>
        <v>Savanna / Padang rumput</v>
      </c>
      <c r="K1032" t="str">
        <f t="shared" si="16"/>
        <v>Non Irigasi</v>
      </c>
      <c r="L1032" t="s">
        <v>328</v>
      </c>
    </row>
    <row r="1033" spans="1:12" x14ac:dyDescent="0.25">
      <c r="A1033" s="1">
        <v>1032</v>
      </c>
      <c r="B1033" s="3">
        <v>228</v>
      </c>
      <c r="C1033" s="1">
        <v>124</v>
      </c>
      <c r="D1033" s="1">
        <v>18</v>
      </c>
      <c r="E1033" s="1">
        <v>11</v>
      </c>
      <c r="F1033" s="1">
        <v>0</v>
      </c>
      <c r="G1033">
        <f>VLOOKUP(C1033,reference!$A$1:$E$310,5,FALSE)</f>
        <v>5307013</v>
      </c>
      <c r="H1033" t="str">
        <f>VLOOKUP(C1033,reference!$A$1:$E$310,4,FALSE)</f>
        <v>PANTAR BARAT LAUT</v>
      </c>
      <c r="I1033" t="str">
        <f>VLOOKUP($D1033,reference!$G$1:$H$25,2,FALSE)</f>
        <v>Lahan terbuka</v>
      </c>
      <c r="J1033" t="str">
        <f>VLOOKUP($E1033,reference!$G$1:$H$25,2,FALSE)</f>
        <v>Savanna / Padang rumput</v>
      </c>
      <c r="K1033" t="str">
        <f t="shared" si="16"/>
        <v>Non Irigasi</v>
      </c>
      <c r="L1033" t="s">
        <v>327</v>
      </c>
    </row>
    <row r="1034" spans="1:12" x14ac:dyDescent="0.25">
      <c r="A1034" s="1">
        <v>1033</v>
      </c>
      <c r="B1034" s="3">
        <v>2</v>
      </c>
      <c r="C1034" s="1">
        <v>126</v>
      </c>
      <c r="D1034" s="1">
        <v>11</v>
      </c>
      <c r="E1034" s="1">
        <v>18</v>
      </c>
      <c r="F1034" s="1">
        <v>0</v>
      </c>
      <c r="G1034">
        <f>VLOOKUP(C1034,reference!$A$1:$E$310,5,FALSE)</f>
        <v>5307020</v>
      </c>
      <c r="H1034" t="str">
        <f>VLOOKUP(C1034,reference!$A$1:$E$310,4,FALSE)</f>
        <v>ALOR BARAT DAYA</v>
      </c>
      <c r="I1034" t="str">
        <f>VLOOKUP($D1034,reference!$G$1:$H$25,2,FALSE)</f>
        <v>Savanna / Padang rumput</v>
      </c>
      <c r="J1034" t="str">
        <f>VLOOKUP($E1034,reference!$G$1:$H$25,2,FALSE)</f>
        <v>Lahan terbuka</v>
      </c>
      <c r="K1034" t="str">
        <f t="shared" si="16"/>
        <v>Non Irigasi</v>
      </c>
      <c r="L1034" t="s">
        <v>327</v>
      </c>
    </row>
    <row r="1035" spans="1:12" x14ac:dyDescent="0.25">
      <c r="A1035" s="1">
        <v>1034</v>
      </c>
      <c r="B1035" s="3">
        <v>374</v>
      </c>
      <c r="C1035" s="1">
        <v>252</v>
      </c>
      <c r="D1035" s="1">
        <v>9</v>
      </c>
      <c r="E1035" s="1">
        <v>16</v>
      </c>
      <c r="F1035" s="1">
        <v>0</v>
      </c>
      <c r="G1035">
        <f>VLOOKUP(C1035,reference!$A$1:$E$310,5,FALSE)</f>
        <v>5315050</v>
      </c>
      <c r="H1035" t="str">
        <f>VLOOKUP(C1035,reference!$A$1:$E$310,4,FALSE)</f>
        <v>MACANG PACAR</v>
      </c>
      <c r="I1035" t="str">
        <f>VLOOKUP($D1035,reference!$G$1:$H$25,2,FALSE)</f>
        <v>Semak belukar</v>
      </c>
      <c r="J1035" t="str">
        <f>VLOOKUP($E1035,reference!$G$1:$H$25,2,FALSE)</f>
        <v>Pemukiman</v>
      </c>
      <c r="K1035" t="str">
        <f t="shared" si="16"/>
        <v>Non Irigasi</v>
      </c>
      <c r="L1035" t="s">
        <v>327</v>
      </c>
    </row>
    <row r="1036" spans="1:12" x14ac:dyDescent="0.25">
      <c r="A1036" s="1">
        <v>1035</v>
      </c>
      <c r="B1036" s="3">
        <v>71</v>
      </c>
      <c r="C1036" s="1">
        <v>285</v>
      </c>
      <c r="D1036" s="1">
        <v>14</v>
      </c>
      <c r="E1036" s="1">
        <v>14</v>
      </c>
      <c r="F1036" s="1">
        <v>0</v>
      </c>
      <c r="G1036">
        <f>VLOOKUP(C1036,reference!$A$1:$E$310,5,FALSE)</f>
        <v>5319060</v>
      </c>
      <c r="H1036" t="str">
        <f>VLOOKUP(C1036,reference!$A$1:$E$310,4,FALSE)</f>
        <v>LAMBA LEDA</v>
      </c>
      <c r="I1036" t="str">
        <f>VLOOKUP($D1036,reference!$G$1:$H$25,2,FALSE)</f>
        <v>Sawah</v>
      </c>
      <c r="J1036" t="str">
        <f>VLOOKUP($E1036,reference!$G$1:$H$25,2,FALSE)</f>
        <v>Sawah</v>
      </c>
      <c r="K1036" t="str">
        <f t="shared" si="16"/>
        <v>Non Irigasi</v>
      </c>
      <c r="L1036" t="s">
        <v>327</v>
      </c>
    </row>
    <row r="1037" spans="1:12" x14ac:dyDescent="0.25">
      <c r="A1037" s="1">
        <v>1036</v>
      </c>
      <c r="B1037" s="3">
        <v>9</v>
      </c>
      <c r="C1037" s="1">
        <v>148</v>
      </c>
      <c r="D1037" s="1">
        <v>16</v>
      </c>
      <c r="E1037" s="1">
        <v>9</v>
      </c>
      <c r="F1037" s="1">
        <v>0</v>
      </c>
      <c r="G1037">
        <f>VLOOKUP(C1037,reference!$A$1:$E$310,5,FALSE)</f>
        <v>5309011</v>
      </c>
      <c r="H1037" t="str">
        <f>VLOOKUP(C1037,reference!$A$1:$E$310,4,FALSE)</f>
        <v>TITEHENA</v>
      </c>
      <c r="I1037" t="str">
        <f>VLOOKUP($D1037,reference!$G$1:$H$25,2,FALSE)</f>
        <v>Pemukiman</v>
      </c>
      <c r="J1037" t="str">
        <f>VLOOKUP($E1037,reference!$G$1:$H$25,2,FALSE)</f>
        <v>Semak belukar</v>
      </c>
      <c r="K1037" t="str">
        <f t="shared" si="16"/>
        <v>Non Irigasi</v>
      </c>
      <c r="L1037" t="s">
        <v>327</v>
      </c>
    </row>
    <row r="1038" spans="1:12" x14ac:dyDescent="0.25">
      <c r="A1038" s="1">
        <v>1037</v>
      </c>
      <c r="B1038" s="3">
        <v>2307</v>
      </c>
      <c r="C1038" s="1">
        <v>162</v>
      </c>
      <c r="D1038" s="1">
        <v>12</v>
      </c>
      <c r="E1038" s="1">
        <v>12</v>
      </c>
      <c r="F1038" s="1">
        <v>0</v>
      </c>
      <c r="G1038">
        <f>VLOOKUP(C1038,reference!$A$1:$E$310,5,FALSE)</f>
        <v>5309071</v>
      </c>
      <c r="H1038" t="str">
        <f>VLOOKUP(C1038,reference!$A$1:$E$310,4,FALSE)</f>
        <v>ILE BOLENG</v>
      </c>
      <c r="I1038" t="str">
        <f>VLOOKUP($D1038,reference!$G$1:$H$25,2,FALSE)</f>
        <v>Pertanian lahan kering</v>
      </c>
      <c r="J1038" t="str">
        <f>VLOOKUP($E1038,reference!$G$1:$H$25,2,FALSE)</f>
        <v>Pertanian lahan kering</v>
      </c>
      <c r="K1038" t="str">
        <f t="shared" si="16"/>
        <v>Non Irigasi</v>
      </c>
      <c r="L1038" t="s">
        <v>327</v>
      </c>
    </row>
    <row r="1039" spans="1:12" x14ac:dyDescent="0.25">
      <c r="A1039" s="1">
        <v>1038</v>
      </c>
      <c r="B1039" s="3">
        <v>144</v>
      </c>
      <c r="C1039" s="1">
        <v>124</v>
      </c>
      <c r="D1039" s="1">
        <v>0</v>
      </c>
      <c r="E1039" s="1">
        <v>0</v>
      </c>
      <c r="F1039" s="1">
        <v>0</v>
      </c>
      <c r="G1039">
        <f>VLOOKUP(C1039,reference!$A$1:$E$310,5,FALSE)</f>
        <v>5307013</v>
      </c>
      <c r="H1039" t="str">
        <f>VLOOKUP(C1039,reference!$A$1:$E$310,4,FALSE)</f>
        <v>PANTAR BARAT LAUT</v>
      </c>
      <c r="I1039" t="str">
        <f>VLOOKUP($D1039,reference!$G$1:$H$25,2,FALSE)</f>
        <v>No data</v>
      </c>
      <c r="J1039" t="str">
        <f>VLOOKUP($E1039,reference!$G$1:$H$25,2,FALSE)</f>
        <v>No data</v>
      </c>
      <c r="K1039" t="str">
        <f t="shared" si="16"/>
        <v>Non Irigasi</v>
      </c>
      <c r="L1039" t="s">
        <v>327</v>
      </c>
    </row>
    <row r="1040" spans="1:12" x14ac:dyDescent="0.25">
      <c r="A1040" s="1">
        <v>1039</v>
      </c>
      <c r="B1040" s="3">
        <v>175</v>
      </c>
      <c r="C1040" s="1">
        <v>124</v>
      </c>
      <c r="D1040" s="1">
        <v>2</v>
      </c>
      <c r="E1040" s="1">
        <v>13</v>
      </c>
      <c r="F1040" s="1">
        <v>0</v>
      </c>
      <c r="G1040">
        <f>VLOOKUP(C1040,reference!$A$1:$E$310,5,FALSE)</f>
        <v>5307013</v>
      </c>
      <c r="H1040" t="str">
        <f>VLOOKUP(C1040,reference!$A$1:$E$310,4,FALSE)</f>
        <v>PANTAR BARAT LAUT</v>
      </c>
      <c r="I1040" t="str">
        <f>VLOOKUP($D1040,reference!$G$1:$H$25,2,FALSE)</f>
        <v>Hutan lahan kering sekunder / bekas tebangan</v>
      </c>
      <c r="J1040" t="str">
        <f>VLOOKUP($E1040,reference!$G$1:$H$25,2,FALSE)</f>
        <v>Pertanian lahan kering  campur semak / kebun campur</v>
      </c>
      <c r="K1040" t="str">
        <f t="shared" si="16"/>
        <v>Non Irigasi</v>
      </c>
      <c r="L1040" t="s">
        <v>328</v>
      </c>
    </row>
    <row r="1041" spans="1:12" x14ac:dyDescent="0.25">
      <c r="A1041" s="1">
        <v>1040</v>
      </c>
      <c r="B1041" s="3">
        <v>39</v>
      </c>
      <c r="C1041" s="1">
        <v>252</v>
      </c>
      <c r="D1041" s="1">
        <v>16</v>
      </c>
      <c r="E1041" s="1">
        <v>16</v>
      </c>
      <c r="F1041" s="1">
        <v>0</v>
      </c>
      <c r="G1041">
        <f>VLOOKUP(C1041,reference!$A$1:$E$310,5,FALSE)</f>
        <v>5315050</v>
      </c>
      <c r="H1041" t="str">
        <f>VLOOKUP(C1041,reference!$A$1:$E$310,4,FALSE)</f>
        <v>MACANG PACAR</v>
      </c>
      <c r="I1041" t="str">
        <f>VLOOKUP($D1041,reference!$G$1:$H$25,2,FALSE)</f>
        <v>Pemukiman</v>
      </c>
      <c r="J1041" t="str">
        <f>VLOOKUP($E1041,reference!$G$1:$H$25,2,FALSE)</f>
        <v>Pemukiman</v>
      </c>
      <c r="K1041" t="str">
        <f t="shared" si="16"/>
        <v>Non Irigasi</v>
      </c>
      <c r="L1041" t="s">
        <v>327</v>
      </c>
    </row>
    <row r="1042" spans="1:12" x14ac:dyDescent="0.25">
      <c r="A1042" s="1">
        <v>1041</v>
      </c>
      <c r="B1042" s="3">
        <v>3</v>
      </c>
      <c r="C1042" s="1">
        <v>252</v>
      </c>
      <c r="D1042" s="1">
        <v>16</v>
      </c>
      <c r="E1042" s="1">
        <v>2</v>
      </c>
      <c r="F1042" s="1">
        <v>0</v>
      </c>
      <c r="G1042">
        <f>VLOOKUP(C1042,reference!$A$1:$E$310,5,FALSE)</f>
        <v>5315050</v>
      </c>
      <c r="H1042" t="str">
        <f>VLOOKUP(C1042,reference!$A$1:$E$310,4,FALSE)</f>
        <v>MACANG PACAR</v>
      </c>
      <c r="I1042" t="str">
        <f>VLOOKUP($D1042,reference!$G$1:$H$25,2,FALSE)</f>
        <v>Pemukiman</v>
      </c>
      <c r="J1042" t="str">
        <f>VLOOKUP($E1042,reference!$G$1:$H$25,2,FALSE)</f>
        <v>Hutan lahan kering sekunder / bekas tebangan</v>
      </c>
      <c r="K1042" t="str">
        <f t="shared" si="16"/>
        <v>Non Irigasi</v>
      </c>
      <c r="L1042" t="s">
        <v>327</v>
      </c>
    </row>
    <row r="1043" spans="1:12" x14ac:dyDescent="0.25">
      <c r="A1043" s="1">
        <v>1042</v>
      </c>
      <c r="B1043" s="3">
        <v>67</v>
      </c>
      <c r="C1043" s="1">
        <v>285</v>
      </c>
      <c r="D1043" s="1">
        <v>2</v>
      </c>
      <c r="E1043" s="1">
        <v>14</v>
      </c>
      <c r="F1043" s="1">
        <v>0</v>
      </c>
      <c r="G1043">
        <f>VLOOKUP(C1043,reference!$A$1:$E$310,5,FALSE)</f>
        <v>5319060</v>
      </c>
      <c r="H1043" t="str">
        <f>VLOOKUP(C1043,reference!$A$1:$E$310,4,FALSE)</f>
        <v>LAMBA LEDA</v>
      </c>
      <c r="I1043" t="str">
        <f>VLOOKUP($D1043,reference!$G$1:$H$25,2,FALSE)</f>
        <v>Hutan lahan kering sekunder / bekas tebangan</v>
      </c>
      <c r="J1043" t="str">
        <f>VLOOKUP($E1043,reference!$G$1:$H$25,2,FALSE)</f>
        <v>Sawah</v>
      </c>
      <c r="K1043" t="str">
        <f t="shared" si="16"/>
        <v>Non Irigasi</v>
      </c>
      <c r="L1043" t="s">
        <v>328</v>
      </c>
    </row>
    <row r="1044" spans="1:12" x14ac:dyDescent="0.25">
      <c r="A1044" s="1">
        <v>1043</v>
      </c>
      <c r="B1044" s="3">
        <v>591</v>
      </c>
      <c r="C1044" s="1">
        <v>148</v>
      </c>
      <c r="D1044" s="1">
        <v>2</v>
      </c>
      <c r="E1044" s="1">
        <v>9</v>
      </c>
      <c r="F1044" s="1">
        <v>0</v>
      </c>
      <c r="G1044">
        <f>VLOOKUP(C1044,reference!$A$1:$E$310,5,FALSE)</f>
        <v>5309011</v>
      </c>
      <c r="H1044" t="str">
        <f>VLOOKUP(C1044,reference!$A$1:$E$310,4,FALSE)</f>
        <v>TITEHENA</v>
      </c>
      <c r="I1044" t="str">
        <f>VLOOKUP($D1044,reference!$G$1:$H$25,2,FALSE)</f>
        <v>Hutan lahan kering sekunder / bekas tebangan</v>
      </c>
      <c r="J1044" t="str">
        <f>VLOOKUP($E1044,reference!$G$1:$H$25,2,FALSE)</f>
        <v>Semak belukar</v>
      </c>
      <c r="K1044" t="str">
        <f t="shared" si="16"/>
        <v>Non Irigasi</v>
      </c>
      <c r="L1044" t="s">
        <v>328</v>
      </c>
    </row>
    <row r="1045" spans="1:12" x14ac:dyDescent="0.25">
      <c r="A1045" s="1">
        <v>1044</v>
      </c>
      <c r="B1045" s="3">
        <v>10</v>
      </c>
      <c r="C1045" s="1">
        <v>141</v>
      </c>
      <c r="D1045" s="1">
        <v>16</v>
      </c>
      <c r="E1045" s="1">
        <v>6</v>
      </c>
      <c r="F1045" s="1">
        <v>0</v>
      </c>
      <c r="G1045">
        <f>VLOOKUP(C1045,reference!$A$1:$E$310,5,FALSE)</f>
        <v>5308030</v>
      </c>
      <c r="H1045" t="str">
        <f>VLOOKUP(C1045,reference!$A$1:$E$310,4,FALSE)</f>
        <v>ILE APE</v>
      </c>
      <c r="I1045" t="str">
        <f>VLOOKUP($D1045,reference!$G$1:$H$25,2,FALSE)</f>
        <v>Pemukiman</v>
      </c>
      <c r="J1045" t="str">
        <f>VLOOKUP($E1045,reference!$G$1:$H$25,2,FALSE)</f>
        <v>Hutan mangrove sekunder</v>
      </c>
      <c r="K1045" t="str">
        <f t="shared" si="16"/>
        <v>Non Irigasi</v>
      </c>
      <c r="L1045" t="s">
        <v>327</v>
      </c>
    </row>
    <row r="1046" spans="1:12" x14ac:dyDescent="0.25">
      <c r="A1046" s="1">
        <v>1045</v>
      </c>
      <c r="B1046" s="3">
        <v>598</v>
      </c>
      <c r="C1046" s="1">
        <v>231</v>
      </c>
      <c r="D1046" s="1">
        <v>9</v>
      </c>
      <c r="E1046" s="1">
        <v>12</v>
      </c>
      <c r="F1046" s="1">
        <v>0</v>
      </c>
      <c r="G1046">
        <f>VLOOKUP(C1046,reference!$A$1:$E$310,5,FALSE)</f>
        <v>5313141</v>
      </c>
      <c r="H1046" t="str">
        <f>VLOOKUP(C1046,reference!$A$1:$E$310,4,FALSE)</f>
        <v>REOK BARAT</v>
      </c>
      <c r="I1046" t="str">
        <f>VLOOKUP($D1046,reference!$G$1:$H$25,2,FALSE)</f>
        <v>Semak belukar</v>
      </c>
      <c r="J1046" t="str">
        <f>VLOOKUP($E1046,reference!$G$1:$H$25,2,FALSE)</f>
        <v>Pertanian lahan kering</v>
      </c>
      <c r="K1046" t="str">
        <f t="shared" si="16"/>
        <v>Non Irigasi</v>
      </c>
      <c r="L1046" t="s">
        <v>327</v>
      </c>
    </row>
    <row r="1047" spans="1:12" x14ac:dyDescent="0.25">
      <c r="A1047" s="1">
        <v>1046</v>
      </c>
      <c r="B1047" s="3">
        <v>207</v>
      </c>
      <c r="C1047" s="1">
        <v>143</v>
      </c>
      <c r="D1047" s="1">
        <v>2</v>
      </c>
      <c r="E1047" s="1">
        <v>16</v>
      </c>
      <c r="F1047" s="1">
        <v>0</v>
      </c>
      <c r="G1047">
        <f>VLOOKUP(C1047,reference!$A$1:$E$310,5,FALSE)</f>
        <v>5308040</v>
      </c>
      <c r="H1047" t="str">
        <f>VLOOKUP(C1047,reference!$A$1:$E$310,4,FALSE)</f>
        <v>LEBATUKAN</v>
      </c>
      <c r="I1047" t="str">
        <f>VLOOKUP($D1047,reference!$G$1:$H$25,2,FALSE)</f>
        <v>Hutan lahan kering sekunder / bekas tebangan</v>
      </c>
      <c r="J1047" t="str">
        <f>VLOOKUP($E1047,reference!$G$1:$H$25,2,FALSE)</f>
        <v>Pemukiman</v>
      </c>
      <c r="K1047" t="str">
        <f t="shared" si="16"/>
        <v>Non Irigasi</v>
      </c>
      <c r="L1047" t="s">
        <v>328</v>
      </c>
    </row>
    <row r="1048" spans="1:12" x14ac:dyDescent="0.25">
      <c r="A1048" s="1">
        <v>1047</v>
      </c>
      <c r="B1048" s="3">
        <v>73</v>
      </c>
      <c r="C1048" s="1">
        <v>124</v>
      </c>
      <c r="D1048" s="1">
        <v>11</v>
      </c>
      <c r="E1048" s="1">
        <v>13</v>
      </c>
      <c r="F1048" s="1">
        <v>0</v>
      </c>
      <c r="G1048">
        <f>VLOOKUP(C1048,reference!$A$1:$E$310,5,FALSE)</f>
        <v>5307013</v>
      </c>
      <c r="H1048" t="str">
        <f>VLOOKUP(C1048,reference!$A$1:$E$310,4,FALSE)</f>
        <v>PANTAR BARAT LAUT</v>
      </c>
      <c r="I1048" t="str">
        <f>VLOOKUP($D1048,reference!$G$1:$H$25,2,FALSE)</f>
        <v>Savanna / Padang rumput</v>
      </c>
      <c r="J1048" t="str">
        <f>VLOOKUP($E1048,reference!$G$1:$H$25,2,FALSE)</f>
        <v>Pertanian lahan kering  campur semak / kebun campur</v>
      </c>
      <c r="K1048" t="str">
        <f t="shared" si="16"/>
        <v>Non Irigasi</v>
      </c>
      <c r="L1048" t="s">
        <v>327</v>
      </c>
    </row>
    <row r="1049" spans="1:12" x14ac:dyDescent="0.25">
      <c r="A1049" s="1">
        <v>1048</v>
      </c>
      <c r="B1049" s="3">
        <v>803</v>
      </c>
      <c r="C1049" s="1">
        <v>252</v>
      </c>
      <c r="D1049" s="1">
        <v>11</v>
      </c>
      <c r="E1049" s="1">
        <v>2</v>
      </c>
      <c r="F1049" s="1">
        <v>0</v>
      </c>
      <c r="G1049">
        <f>VLOOKUP(C1049,reference!$A$1:$E$310,5,FALSE)</f>
        <v>5315050</v>
      </c>
      <c r="H1049" t="str">
        <f>VLOOKUP(C1049,reference!$A$1:$E$310,4,FALSE)</f>
        <v>MACANG PACAR</v>
      </c>
      <c r="I1049" t="str">
        <f>VLOOKUP($D1049,reference!$G$1:$H$25,2,FALSE)</f>
        <v>Savanna / Padang rumput</v>
      </c>
      <c r="J1049" t="str">
        <f>VLOOKUP($E1049,reference!$G$1:$H$25,2,FALSE)</f>
        <v>Hutan lahan kering sekunder / bekas tebangan</v>
      </c>
      <c r="K1049" t="str">
        <f t="shared" si="16"/>
        <v>Non Irigasi</v>
      </c>
      <c r="L1049" t="s">
        <v>327</v>
      </c>
    </row>
    <row r="1050" spans="1:12" x14ac:dyDescent="0.25">
      <c r="A1050" s="1">
        <v>1049</v>
      </c>
      <c r="B1050" s="3">
        <v>58</v>
      </c>
      <c r="C1050" s="1">
        <v>252</v>
      </c>
      <c r="D1050" s="1">
        <v>2</v>
      </c>
      <c r="E1050" s="1">
        <v>11</v>
      </c>
      <c r="F1050" s="1">
        <v>0</v>
      </c>
      <c r="G1050">
        <f>VLOOKUP(C1050,reference!$A$1:$E$310,5,FALSE)</f>
        <v>5315050</v>
      </c>
      <c r="H1050" t="str">
        <f>VLOOKUP(C1050,reference!$A$1:$E$310,4,FALSE)</f>
        <v>MACANG PACAR</v>
      </c>
      <c r="I1050" t="str">
        <f>VLOOKUP($D1050,reference!$G$1:$H$25,2,FALSE)</f>
        <v>Hutan lahan kering sekunder / bekas tebangan</v>
      </c>
      <c r="J1050" t="str">
        <f>VLOOKUP($E1050,reference!$G$1:$H$25,2,FALSE)</f>
        <v>Savanna / Padang rumput</v>
      </c>
      <c r="K1050" t="str">
        <f t="shared" si="16"/>
        <v>Non Irigasi</v>
      </c>
      <c r="L1050" t="s">
        <v>328</v>
      </c>
    </row>
    <row r="1051" spans="1:12" x14ac:dyDescent="0.25">
      <c r="A1051" s="1">
        <v>1050</v>
      </c>
      <c r="B1051" s="3">
        <v>1896</v>
      </c>
      <c r="C1051" s="1">
        <v>231</v>
      </c>
      <c r="D1051" s="1">
        <v>2</v>
      </c>
      <c r="E1051" s="1">
        <v>1</v>
      </c>
      <c r="F1051" s="1">
        <v>0</v>
      </c>
      <c r="G1051">
        <f>VLOOKUP(C1051,reference!$A$1:$E$310,5,FALSE)</f>
        <v>5313141</v>
      </c>
      <c r="H1051" t="str">
        <f>VLOOKUP(C1051,reference!$A$1:$E$310,4,FALSE)</f>
        <v>REOK BARAT</v>
      </c>
      <c r="I1051" t="str">
        <f>VLOOKUP($D1051,reference!$G$1:$H$25,2,FALSE)</f>
        <v>Hutan lahan kering sekunder / bekas tebangan</v>
      </c>
      <c r="J1051" t="str">
        <f>VLOOKUP($E1051,reference!$G$1:$H$25,2,FALSE)</f>
        <v>Hutan lahan kering primer</v>
      </c>
      <c r="K1051" t="str">
        <f t="shared" si="16"/>
        <v>Non Irigasi</v>
      </c>
      <c r="L1051" t="s">
        <v>327</v>
      </c>
    </row>
    <row r="1052" spans="1:12" x14ac:dyDescent="0.25">
      <c r="A1052" s="1">
        <v>1051</v>
      </c>
      <c r="B1052" s="3">
        <v>221</v>
      </c>
      <c r="C1052" s="1">
        <v>231</v>
      </c>
      <c r="D1052" s="1">
        <v>2</v>
      </c>
      <c r="E1052" s="1">
        <v>13</v>
      </c>
      <c r="F1052" s="1">
        <v>0</v>
      </c>
      <c r="G1052">
        <f>VLOOKUP(C1052,reference!$A$1:$E$310,5,FALSE)</f>
        <v>5313141</v>
      </c>
      <c r="H1052" t="str">
        <f>VLOOKUP(C1052,reference!$A$1:$E$310,4,FALSE)</f>
        <v>REOK BARAT</v>
      </c>
      <c r="I1052" t="str">
        <f>VLOOKUP($D1052,reference!$G$1:$H$25,2,FALSE)</f>
        <v>Hutan lahan kering sekunder / bekas tebangan</v>
      </c>
      <c r="J1052" t="str">
        <f>VLOOKUP($E1052,reference!$G$1:$H$25,2,FALSE)</f>
        <v>Pertanian lahan kering  campur semak / kebun campur</v>
      </c>
      <c r="K1052" t="str">
        <f t="shared" si="16"/>
        <v>Non Irigasi</v>
      </c>
      <c r="L1052" t="s">
        <v>328</v>
      </c>
    </row>
    <row r="1053" spans="1:12" x14ac:dyDescent="0.25">
      <c r="A1053" s="1">
        <v>1052</v>
      </c>
      <c r="B1053" s="3">
        <v>89</v>
      </c>
      <c r="C1053" s="1">
        <v>285</v>
      </c>
      <c r="D1053" s="1">
        <v>16</v>
      </c>
      <c r="E1053" s="1">
        <v>16</v>
      </c>
      <c r="F1053" s="1">
        <v>0</v>
      </c>
      <c r="G1053">
        <f>VLOOKUP(C1053,reference!$A$1:$E$310,5,FALSE)</f>
        <v>5319060</v>
      </c>
      <c r="H1053" t="str">
        <f>VLOOKUP(C1053,reference!$A$1:$E$310,4,FALSE)</f>
        <v>LAMBA LEDA</v>
      </c>
      <c r="I1053" t="str">
        <f>VLOOKUP($D1053,reference!$G$1:$H$25,2,FALSE)</f>
        <v>Pemukiman</v>
      </c>
      <c r="J1053" t="str">
        <f>VLOOKUP($E1053,reference!$G$1:$H$25,2,FALSE)</f>
        <v>Pemukiman</v>
      </c>
      <c r="K1053" t="str">
        <f t="shared" si="16"/>
        <v>Non Irigasi</v>
      </c>
      <c r="L1053" t="s">
        <v>327</v>
      </c>
    </row>
    <row r="1054" spans="1:12" x14ac:dyDescent="0.25">
      <c r="A1054" s="1">
        <v>1053</v>
      </c>
      <c r="B1054" s="3">
        <v>13</v>
      </c>
      <c r="C1054" s="1">
        <v>143</v>
      </c>
      <c r="D1054" s="1">
        <v>16</v>
      </c>
      <c r="E1054" s="1">
        <v>5</v>
      </c>
      <c r="F1054" s="1">
        <v>0</v>
      </c>
      <c r="G1054">
        <f>VLOOKUP(C1054,reference!$A$1:$E$310,5,FALSE)</f>
        <v>5308040</v>
      </c>
      <c r="H1054" t="str">
        <f>VLOOKUP(C1054,reference!$A$1:$E$310,4,FALSE)</f>
        <v>LEBATUKAN</v>
      </c>
      <c r="I1054" t="str">
        <f>VLOOKUP($D1054,reference!$G$1:$H$25,2,FALSE)</f>
        <v>Pemukiman</v>
      </c>
      <c r="J1054" t="str">
        <f>VLOOKUP($E1054,reference!$G$1:$H$25,2,FALSE)</f>
        <v>Hutan mangrove primer</v>
      </c>
      <c r="K1054" t="str">
        <f t="shared" si="16"/>
        <v>Non Irigasi</v>
      </c>
      <c r="L1054" t="s">
        <v>327</v>
      </c>
    </row>
    <row r="1055" spans="1:12" x14ac:dyDescent="0.25">
      <c r="A1055" s="1">
        <v>1054</v>
      </c>
      <c r="B1055" s="3">
        <v>20</v>
      </c>
      <c r="C1055" s="1">
        <v>121</v>
      </c>
      <c r="D1055" s="1">
        <v>11</v>
      </c>
      <c r="E1055" s="1">
        <v>2</v>
      </c>
      <c r="F1055" s="1">
        <v>0</v>
      </c>
      <c r="G1055">
        <f>VLOOKUP(C1055,reference!$A$1:$E$310,5,FALSE)</f>
        <v>5307010</v>
      </c>
      <c r="H1055" t="str">
        <f>VLOOKUP(C1055,reference!$A$1:$E$310,4,FALSE)</f>
        <v>PANTAR</v>
      </c>
      <c r="I1055" t="str">
        <f>VLOOKUP($D1055,reference!$G$1:$H$25,2,FALSE)</f>
        <v>Savanna / Padang rumput</v>
      </c>
      <c r="J1055" t="str">
        <f>VLOOKUP($E1055,reference!$G$1:$H$25,2,FALSE)</f>
        <v>Hutan lahan kering sekunder / bekas tebangan</v>
      </c>
      <c r="K1055" t="str">
        <f t="shared" si="16"/>
        <v>Non Irigasi</v>
      </c>
      <c r="L1055" t="s">
        <v>327</v>
      </c>
    </row>
    <row r="1056" spans="1:12" x14ac:dyDescent="0.25">
      <c r="A1056" s="1">
        <v>1055</v>
      </c>
      <c r="B1056" s="3">
        <v>21</v>
      </c>
      <c r="C1056" s="1">
        <v>148</v>
      </c>
      <c r="D1056" s="1">
        <v>11</v>
      </c>
      <c r="E1056" s="1">
        <v>9</v>
      </c>
      <c r="F1056" s="1">
        <v>0</v>
      </c>
      <c r="G1056">
        <f>VLOOKUP(C1056,reference!$A$1:$E$310,5,FALSE)</f>
        <v>5309011</v>
      </c>
      <c r="H1056" t="str">
        <f>VLOOKUP(C1056,reference!$A$1:$E$310,4,FALSE)</f>
        <v>TITEHENA</v>
      </c>
      <c r="I1056" t="str">
        <f>VLOOKUP($D1056,reference!$G$1:$H$25,2,FALSE)</f>
        <v>Savanna / Padang rumput</v>
      </c>
      <c r="J1056" t="str">
        <f>VLOOKUP($E1056,reference!$G$1:$H$25,2,FALSE)</f>
        <v>Semak belukar</v>
      </c>
      <c r="K1056" t="str">
        <f t="shared" si="16"/>
        <v>Non Irigasi</v>
      </c>
      <c r="L1056" t="s">
        <v>327</v>
      </c>
    </row>
    <row r="1057" spans="1:12" x14ac:dyDescent="0.25">
      <c r="A1057" s="1">
        <v>1056</v>
      </c>
      <c r="B1057" s="3">
        <v>5634</v>
      </c>
      <c r="C1057" s="1">
        <v>148</v>
      </c>
      <c r="D1057" s="1">
        <v>2</v>
      </c>
      <c r="E1057" s="1">
        <v>2</v>
      </c>
      <c r="F1057" s="1">
        <v>0</v>
      </c>
      <c r="G1057">
        <f>VLOOKUP(C1057,reference!$A$1:$E$310,5,FALSE)</f>
        <v>5309011</v>
      </c>
      <c r="H1057" t="str">
        <f>VLOOKUP(C1057,reference!$A$1:$E$310,4,FALSE)</f>
        <v>TITEHENA</v>
      </c>
      <c r="I1057" t="str">
        <f>VLOOKUP($D1057,reference!$G$1:$H$25,2,FALSE)</f>
        <v>Hutan lahan kering sekunder / bekas tebangan</v>
      </c>
      <c r="J1057" t="str">
        <f>VLOOKUP($E1057,reference!$G$1:$H$25,2,FALSE)</f>
        <v>Hutan lahan kering sekunder / bekas tebangan</v>
      </c>
      <c r="K1057" t="str">
        <f t="shared" si="16"/>
        <v>Non Irigasi</v>
      </c>
      <c r="L1057" t="s">
        <v>327</v>
      </c>
    </row>
    <row r="1058" spans="1:12" x14ac:dyDescent="0.25">
      <c r="A1058" s="1">
        <v>1057</v>
      </c>
      <c r="B1058" s="3">
        <v>3</v>
      </c>
      <c r="C1058" s="1">
        <v>142</v>
      </c>
      <c r="D1058" s="1">
        <v>16</v>
      </c>
      <c r="E1058" s="1">
        <v>6</v>
      </c>
      <c r="F1058" s="1">
        <v>0</v>
      </c>
      <c r="G1058">
        <f>VLOOKUP(C1058,reference!$A$1:$E$310,5,FALSE)</f>
        <v>5308031</v>
      </c>
      <c r="H1058" t="str">
        <f>VLOOKUP(C1058,reference!$A$1:$E$310,4,FALSE)</f>
        <v>ILE APE TIMUR</v>
      </c>
      <c r="I1058" t="str">
        <f>VLOOKUP($D1058,reference!$G$1:$H$25,2,FALSE)</f>
        <v>Pemukiman</v>
      </c>
      <c r="J1058" t="str">
        <f>VLOOKUP($E1058,reference!$G$1:$H$25,2,FALSE)</f>
        <v>Hutan mangrove sekunder</v>
      </c>
      <c r="K1058" t="str">
        <f t="shared" si="16"/>
        <v>Non Irigasi</v>
      </c>
      <c r="L1058" t="s">
        <v>327</v>
      </c>
    </row>
    <row r="1059" spans="1:12" x14ac:dyDescent="0.25">
      <c r="A1059" s="1">
        <v>1058</v>
      </c>
      <c r="B1059" s="3">
        <v>1</v>
      </c>
      <c r="C1059" s="1">
        <v>142</v>
      </c>
      <c r="D1059" s="1">
        <v>5</v>
      </c>
      <c r="E1059" s="1">
        <v>0</v>
      </c>
      <c r="F1059" s="1">
        <v>0</v>
      </c>
      <c r="G1059">
        <f>VLOOKUP(C1059,reference!$A$1:$E$310,5,FALSE)</f>
        <v>5308031</v>
      </c>
      <c r="H1059" t="str">
        <f>VLOOKUP(C1059,reference!$A$1:$E$310,4,FALSE)</f>
        <v>ILE APE TIMUR</v>
      </c>
      <c r="I1059" t="str">
        <f>VLOOKUP($D1059,reference!$G$1:$H$25,2,FALSE)</f>
        <v>Hutan mangrove primer</v>
      </c>
      <c r="J1059" t="str">
        <f>VLOOKUP($E1059,reference!$G$1:$H$25,2,FALSE)</f>
        <v>No data</v>
      </c>
      <c r="K1059" t="str">
        <f t="shared" si="16"/>
        <v>Non Irigasi</v>
      </c>
      <c r="L1059" t="s">
        <v>328</v>
      </c>
    </row>
    <row r="1060" spans="1:12" x14ac:dyDescent="0.25">
      <c r="A1060" s="1">
        <v>1059</v>
      </c>
      <c r="B1060" s="3">
        <v>31</v>
      </c>
      <c r="C1060" s="1">
        <v>143</v>
      </c>
      <c r="D1060" s="1">
        <v>16</v>
      </c>
      <c r="E1060" s="1">
        <v>13</v>
      </c>
      <c r="F1060" s="1">
        <v>0</v>
      </c>
      <c r="G1060">
        <f>VLOOKUP(C1060,reference!$A$1:$E$310,5,FALSE)</f>
        <v>5308040</v>
      </c>
      <c r="H1060" t="str">
        <f>VLOOKUP(C1060,reference!$A$1:$E$310,4,FALSE)</f>
        <v>LEBATUKAN</v>
      </c>
      <c r="I1060" t="str">
        <f>VLOOKUP($D1060,reference!$G$1:$H$25,2,FALSE)</f>
        <v>Pemukiman</v>
      </c>
      <c r="J1060" t="str">
        <f>VLOOKUP($E1060,reference!$G$1:$H$25,2,FALSE)</f>
        <v>Pertanian lahan kering  campur semak / kebun campur</v>
      </c>
      <c r="K1060" t="str">
        <f t="shared" si="16"/>
        <v>Non Irigasi</v>
      </c>
      <c r="L1060" t="s">
        <v>327</v>
      </c>
    </row>
    <row r="1061" spans="1:12" x14ac:dyDescent="0.25">
      <c r="A1061" s="1">
        <v>1060</v>
      </c>
      <c r="B1061" s="3">
        <v>11</v>
      </c>
      <c r="C1061" s="1">
        <v>125</v>
      </c>
      <c r="D1061" s="1">
        <v>9</v>
      </c>
      <c r="E1061" s="1">
        <v>0</v>
      </c>
      <c r="F1061" s="1">
        <v>0</v>
      </c>
      <c r="G1061">
        <f>VLOOKUP(C1061,reference!$A$1:$E$310,5,FALSE)</f>
        <v>5307014</v>
      </c>
      <c r="H1061" t="str">
        <f>VLOOKUP(C1061,reference!$A$1:$E$310,4,FALSE)</f>
        <v>PANTAR TENGAH</v>
      </c>
      <c r="I1061" t="str">
        <f>VLOOKUP($D1061,reference!$G$1:$H$25,2,FALSE)</f>
        <v>Semak belukar</v>
      </c>
      <c r="J1061" t="str">
        <f>VLOOKUP($E1061,reference!$G$1:$H$25,2,FALSE)</f>
        <v>No data</v>
      </c>
      <c r="K1061" t="str">
        <f t="shared" si="16"/>
        <v>Non Irigasi</v>
      </c>
      <c r="L1061" t="s">
        <v>327</v>
      </c>
    </row>
    <row r="1062" spans="1:12" x14ac:dyDescent="0.25">
      <c r="A1062" s="1">
        <v>1061</v>
      </c>
      <c r="B1062" s="3">
        <v>275</v>
      </c>
      <c r="C1062" s="1">
        <v>121</v>
      </c>
      <c r="D1062" s="1">
        <v>11</v>
      </c>
      <c r="E1062" s="1">
        <v>9</v>
      </c>
      <c r="F1062" s="1">
        <v>0</v>
      </c>
      <c r="G1062">
        <f>VLOOKUP(C1062,reference!$A$1:$E$310,5,FALSE)</f>
        <v>5307010</v>
      </c>
      <c r="H1062" t="str">
        <f>VLOOKUP(C1062,reference!$A$1:$E$310,4,FALSE)</f>
        <v>PANTAR</v>
      </c>
      <c r="I1062" t="str">
        <f>VLOOKUP($D1062,reference!$G$1:$H$25,2,FALSE)</f>
        <v>Savanna / Padang rumput</v>
      </c>
      <c r="J1062" t="str">
        <f>VLOOKUP($E1062,reference!$G$1:$H$25,2,FALSE)</f>
        <v>Semak belukar</v>
      </c>
      <c r="K1062" t="str">
        <f t="shared" si="16"/>
        <v>Non Irigasi</v>
      </c>
      <c r="L1062" t="s">
        <v>327</v>
      </c>
    </row>
    <row r="1063" spans="1:12" x14ac:dyDescent="0.25">
      <c r="A1063" s="1">
        <v>1062</v>
      </c>
      <c r="B1063" s="3">
        <v>8245</v>
      </c>
      <c r="C1063" s="1">
        <v>252</v>
      </c>
      <c r="D1063" s="1">
        <v>2</v>
      </c>
      <c r="E1063" s="1">
        <v>1</v>
      </c>
      <c r="F1063" s="1">
        <v>0</v>
      </c>
      <c r="G1063">
        <f>VLOOKUP(C1063,reference!$A$1:$E$310,5,FALSE)</f>
        <v>5315050</v>
      </c>
      <c r="H1063" t="str">
        <f>VLOOKUP(C1063,reference!$A$1:$E$310,4,FALSE)</f>
        <v>MACANG PACAR</v>
      </c>
      <c r="I1063" t="str">
        <f>VLOOKUP($D1063,reference!$G$1:$H$25,2,FALSE)</f>
        <v>Hutan lahan kering sekunder / bekas tebangan</v>
      </c>
      <c r="J1063" t="str">
        <f>VLOOKUP($E1063,reference!$G$1:$H$25,2,FALSE)</f>
        <v>Hutan lahan kering primer</v>
      </c>
      <c r="K1063" t="str">
        <f t="shared" si="16"/>
        <v>Non Irigasi</v>
      </c>
      <c r="L1063" t="s">
        <v>327</v>
      </c>
    </row>
    <row r="1064" spans="1:12" x14ac:dyDescent="0.25">
      <c r="A1064" s="1">
        <v>1063</v>
      </c>
      <c r="B1064" s="3">
        <v>1084</v>
      </c>
      <c r="C1064" s="1">
        <v>231</v>
      </c>
      <c r="D1064" s="1">
        <v>9</v>
      </c>
      <c r="E1064" s="1">
        <v>1</v>
      </c>
      <c r="F1064" s="1">
        <v>0</v>
      </c>
      <c r="G1064">
        <f>VLOOKUP(C1064,reference!$A$1:$E$310,5,FALSE)</f>
        <v>5313141</v>
      </c>
      <c r="H1064" t="str">
        <f>VLOOKUP(C1064,reference!$A$1:$E$310,4,FALSE)</f>
        <v>REOK BARAT</v>
      </c>
      <c r="I1064" t="str">
        <f>VLOOKUP($D1064,reference!$G$1:$H$25,2,FALSE)</f>
        <v>Semak belukar</v>
      </c>
      <c r="J1064" t="str">
        <f>VLOOKUP($E1064,reference!$G$1:$H$25,2,FALSE)</f>
        <v>Hutan lahan kering primer</v>
      </c>
      <c r="K1064" t="str">
        <f t="shared" si="16"/>
        <v>Non Irigasi</v>
      </c>
      <c r="L1064" t="s">
        <v>327</v>
      </c>
    </row>
    <row r="1065" spans="1:12" x14ac:dyDescent="0.25">
      <c r="A1065" s="1">
        <v>1064</v>
      </c>
      <c r="B1065" s="3">
        <v>18</v>
      </c>
      <c r="C1065" s="1">
        <v>285</v>
      </c>
      <c r="D1065" s="1">
        <v>14</v>
      </c>
      <c r="E1065" s="1">
        <v>16</v>
      </c>
      <c r="F1065" s="1">
        <v>0</v>
      </c>
      <c r="G1065">
        <f>VLOOKUP(C1065,reference!$A$1:$E$310,5,FALSE)</f>
        <v>5319060</v>
      </c>
      <c r="H1065" t="str">
        <f>VLOOKUP(C1065,reference!$A$1:$E$310,4,FALSE)</f>
        <v>LAMBA LEDA</v>
      </c>
      <c r="I1065" t="str">
        <f>VLOOKUP($D1065,reference!$G$1:$H$25,2,FALSE)</f>
        <v>Sawah</v>
      </c>
      <c r="J1065" t="str">
        <f>VLOOKUP($E1065,reference!$G$1:$H$25,2,FALSE)</f>
        <v>Pemukiman</v>
      </c>
      <c r="K1065" t="str">
        <f t="shared" si="16"/>
        <v>Non Irigasi</v>
      </c>
      <c r="L1065" t="s">
        <v>327</v>
      </c>
    </row>
    <row r="1066" spans="1:12" x14ac:dyDescent="0.25">
      <c r="A1066" s="1">
        <v>1065</v>
      </c>
      <c r="B1066" s="3">
        <v>47</v>
      </c>
      <c r="C1066" s="1">
        <v>159</v>
      </c>
      <c r="D1066" s="1">
        <v>0</v>
      </c>
      <c r="E1066" s="1">
        <v>0</v>
      </c>
      <c r="F1066" s="1">
        <v>0</v>
      </c>
      <c r="G1066">
        <f>VLOOKUP(C1066,reference!$A$1:$E$310,5,FALSE)</f>
        <v>5309061</v>
      </c>
      <c r="H1066" t="str">
        <f>VLOOKUP(C1066,reference!$A$1:$E$310,4,FALSE)</f>
        <v>WOTAN ULU MADO</v>
      </c>
      <c r="I1066" t="str">
        <f>VLOOKUP($D1066,reference!$G$1:$H$25,2,FALSE)</f>
        <v>No data</v>
      </c>
      <c r="J1066" t="str">
        <f>VLOOKUP($E1066,reference!$G$1:$H$25,2,FALSE)</f>
        <v>No data</v>
      </c>
      <c r="K1066" t="str">
        <f t="shared" si="16"/>
        <v>Non Irigasi</v>
      </c>
      <c r="L1066" t="s">
        <v>327</v>
      </c>
    </row>
    <row r="1067" spans="1:12" x14ac:dyDescent="0.25">
      <c r="A1067" s="1">
        <v>1066</v>
      </c>
      <c r="B1067" s="3">
        <v>1</v>
      </c>
      <c r="C1067" s="1">
        <v>122</v>
      </c>
      <c r="D1067" s="1">
        <v>18</v>
      </c>
      <c r="E1067" s="1">
        <v>2</v>
      </c>
      <c r="F1067" s="1">
        <v>0</v>
      </c>
      <c r="G1067">
        <f>VLOOKUP(C1067,reference!$A$1:$E$310,5,FALSE)</f>
        <v>5307011</v>
      </c>
      <c r="H1067" t="str">
        <f>VLOOKUP(C1067,reference!$A$1:$E$310,4,FALSE)</f>
        <v>PANTAR BARAT</v>
      </c>
      <c r="I1067" t="str">
        <f>VLOOKUP($D1067,reference!$G$1:$H$25,2,FALSE)</f>
        <v>Lahan terbuka</v>
      </c>
      <c r="J1067" t="str">
        <f>VLOOKUP($E1067,reference!$G$1:$H$25,2,FALSE)</f>
        <v>Hutan lahan kering sekunder / bekas tebangan</v>
      </c>
      <c r="K1067" t="str">
        <f t="shared" si="16"/>
        <v>Non Irigasi</v>
      </c>
      <c r="L1067" t="s">
        <v>327</v>
      </c>
    </row>
    <row r="1068" spans="1:12" x14ac:dyDescent="0.25">
      <c r="A1068" s="1">
        <v>1067</v>
      </c>
      <c r="B1068" s="3">
        <v>1479</v>
      </c>
      <c r="C1068" s="1">
        <v>126</v>
      </c>
      <c r="D1068" s="1">
        <v>2</v>
      </c>
      <c r="E1068" s="1">
        <v>12</v>
      </c>
      <c r="F1068" s="1">
        <v>0</v>
      </c>
      <c r="G1068">
        <f>VLOOKUP(C1068,reference!$A$1:$E$310,5,FALSE)</f>
        <v>5307020</v>
      </c>
      <c r="H1068" t="str">
        <f>VLOOKUP(C1068,reference!$A$1:$E$310,4,FALSE)</f>
        <v>ALOR BARAT DAYA</v>
      </c>
      <c r="I1068" t="str">
        <f>VLOOKUP($D1068,reference!$G$1:$H$25,2,FALSE)</f>
        <v>Hutan lahan kering sekunder / bekas tebangan</v>
      </c>
      <c r="J1068" t="str">
        <f>VLOOKUP($E1068,reference!$G$1:$H$25,2,FALSE)</f>
        <v>Pertanian lahan kering</v>
      </c>
      <c r="K1068" t="str">
        <f t="shared" si="16"/>
        <v>Non Irigasi</v>
      </c>
      <c r="L1068" t="s">
        <v>328</v>
      </c>
    </row>
    <row r="1069" spans="1:12" x14ac:dyDescent="0.25">
      <c r="A1069" s="1">
        <v>1068</v>
      </c>
      <c r="B1069" s="3">
        <v>642</v>
      </c>
      <c r="C1069" s="1">
        <v>252</v>
      </c>
      <c r="D1069" s="1">
        <v>9</v>
      </c>
      <c r="E1069" s="1">
        <v>1</v>
      </c>
      <c r="F1069" s="1">
        <v>0</v>
      </c>
      <c r="G1069">
        <f>VLOOKUP(C1069,reference!$A$1:$E$310,5,FALSE)</f>
        <v>5315050</v>
      </c>
      <c r="H1069" t="str">
        <f>VLOOKUP(C1069,reference!$A$1:$E$310,4,FALSE)</f>
        <v>MACANG PACAR</v>
      </c>
      <c r="I1069" t="str">
        <f>VLOOKUP($D1069,reference!$G$1:$H$25,2,FALSE)</f>
        <v>Semak belukar</v>
      </c>
      <c r="J1069" t="str">
        <f>VLOOKUP($E1069,reference!$G$1:$H$25,2,FALSE)</f>
        <v>Hutan lahan kering primer</v>
      </c>
      <c r="K1069" t="str">
        <f t="shared" si="16"/>
        <v>Non Irigasi</v>
      </c>
      <c r="L1069" t="s">
        <v>327</v>
      </c>
    </row>
    <row r="1070" spans="1:12" x14ac:dyDescent="0.25">
      <c r="A1070" s="1">
        <v>1069</v>
      </c>
      <c r="B1070" s="3">
        <v>6</v>
      </c>
      <c r="C1070" s="1">
        <v>159</v>
      </c>
      <c r="D1070" s="1">
        <v>12</v>
      </c>
      <c r="E1070" s="1">
        <v>0</v>
      </c>
      <c r="F1070" s="1">
        <v>0</v>
      </c>
      <c r="G1070">
        <f>VLOOKUP(C1070,reference!$A$1:$E$310,5,FALSE)</f>
        <v>5309061</v>
      </c>
      <c r="H1070" t="str">
        <f>VLOOKUP(C1070,reference!$A$1:$E$310,4,FALSE)</f>
        <v>WOTAN ULU MADO</v>
      </c>
      <c r="I1070" t="str">
        <f>VLOOKUP($D1070,reference!$G$1:$H$25,2,FALSE)</f>
        <v>Pertanian lahan kering</v>
      </c>
      <c r="J1070" t="str">
        <f>VLOOKUP($E1070,reference!$G$1:$H$25,2,FALSE)</f>
        <v>No data</v>
      </c>
      <c r="K1070" t="str">
        <f t="shared" si="16"/>
        <v>Non Irigasi</v>
      </c>
      <c r="L1070" t="s">
        <v>327</v>
      </c>
    </row>
    <row r="1071" spans="1:12" x14ac:dyDescent="0.25">
      <c r="A1071" s="1">
        <v>1070</v>
      </c>
      <c r="B1071" s="3">
        <v>345</v>
      </c>
      <c r="C1071" s="1">
        <v>159</v>
      </c>
      <c r="D1071" s="1">
        <v>12</v>
      </c>
      <c r="E1071" s="1">
        <v>12</v>
      </c>
      <c r="F1071" s="1">
        <v>0</v>
      </c>
      <c r="G1071">
        <f>VLOOKUP(C1071,reference!$A$1:$E$310,5,FALSE)</f>
        <v>5309061</v>
      </c>
      <c r="H1071" t="str">
        <f>VLOOKUP(C1071,reference!$A$1:$E$310,4,FALSE)</f>
        <v>WOTAN ULU MADO</v>
      </c>
      <c r="I1071" t="str">
        <f>VLOOKUP($D1071,reference!$G$1:$H$25,2,FALSE)</f>
        <v>Pertanian lahan kering</v>
      </c>
      <c r="J1071" t="str">
        <f>VLOOKUP($E1071,reference!$G$1:$H$25,2,FALSE)</f>
        <v>Pertanian lahan kering</v>
      </c>
      <c r="K1071" t="str">
        <f t="shared" si="16"/>
        <v>Non Irigasi</v>
      </c>
      <c r="L1071" t="s">
        <v>327</v>
      </c>
    </row>
    <row r="1072" spans="1:12" x14ac:dyDescent="0.25">
      <c r="A1072" s="1">
        <v>1071</v>
      </c>
      <c r="B1072" s="3">
        <v>49</v>
      </c>
      <c r="C1072" s="1">
        <v>164</v>
      </c>
      <c r="D1072" s="1">
        <v>2</v>
      </c>
      <c r="E1072" s="1">
        <v>9</v>
      </c>
      <c r="F1072" s="1">
        <v>0</v>
      </c>
      <c r="G1072">
        <f>VLOOKUP(C1072,reference!$A$1:$E$310,5,FALSE)</f>
        <v>5309073</v>
      </c>
      <c r="H1072" t="str">
        <f>VLOOKUP(C1072,reference!$A$1:$E$310,4,FALSE)</f>
        <v>KELUBAGOLIT</v>
      </c>
      <c r="I1072" t="str">
        <f>VLOOKUP($D1072,reference!$G$1:$H$25,2,FALSE)</f>
        <v>Hutan lahan kering sekunder / bekas tebangan</v>
      </c>
      <c r="J1072" t="str">
        <f>VLOOKUP($E1072,reference!$G$1:$H$25,2,FALSE)</f>
        <v>Semak belukar</v>
      </c>
      <c r="K1072" t="str">
        <f t="shared" si="16"/>
        <v>Non Irigasi</v>
      </c>
      <c r="L1072" t="s">
        <v>328</v>
      </c>
    </row>
    <row r="1073" spans="1:12" x14ac:dyDescent="0.25">
      <c r="A1073" s="1">
        <v>1072</v>
      </c>
      <c r="B1073" s="3">
        <v>146</v>
      </c>
      <c r="C1073" s="1">
        <v>125</v>
      </c>
      <c r="D1073" s="1">
        <v>0</v>
      </c>
      <c r="E1073" s="1">
        <v>0</v>
      </c>
      <c r="F1073" s="1">
        <v>0</v>
      </c>
      <c r="G1073">
        <f>VLOOKUP(C1073,reference!$A$1:$E$310,5,FALSE)</f>
        <v>5307014</v>
      </c>
      <c r="H1073" t="str">
        <f>VLOOKUP(C1073,reference!$A$1:$E$310,4,FALSE)</f>
        <v>PANTAR TENGAH</v>
      </c>
      <c r="I1073" t="str">
        <f>VLOOKUP($D1073,reference!$G$1:$H$25,2,FALSE)</f>
        <v>No data</v>
      </c>
      <c r="J1073" t="str">
        <f>VLOOKUP($E1073,reference!$G$1:$H$25,2,FALSE)</f>
        <v>No data</v>
      </c>
      <c r="K1073" t="str">
        <f t="shared" si="16"/>
        <v>Non Irigasi</v>
      </c>
      <c r="L1073" t="s">
        <v>327</v>
      </c>
    </row>
    <row r="1074" spans="1:12" x14ac:dyDescent="0.25">
      <c r="A1074" s="1">
        <v>1073</v>
      </c>
      <c r="B1074" s="3">
        <v>1386</v>
      </c>
      <c r="C1074" s="1">
        <v>125</v>
      </c>
      <c r="D1074" s="1">
        <v>9</v>
      </c>
      <c r="E1074" s="1">
        <v>9</v>
      </c>
      <c r="F1074" s="1">
        <v>0</v>
      </c>
      <c r="G1074">
        <f>VLOOKUP(C1074,reference!$A$1:$E$310,5,FALSE)</f>
        <v>5307014</v>
      </c>
      <c r="H1074" t="str">
        <f>VLOOKUP(C1074,reference!$A$1:$E$310,4,FALSE)</f>
        <v>PANTAR TENGAH</v>
      </c>
      <c r="I1074" t="str">
        <f>VLOOKUP($D1074,reference!$G$1:$H$25,2,FALSE)</f>
        <v>Semak belukar</v>
      </c>
      <c r="J1074" t="str">
        <f>VLOOKUP($E1074,reference!$G$1:$H$25,2,FALSE)</f>
        <v>Semak belukar</v>
      </c>
      <c r="K1074" t="str">
        <f t="shared" si="16"/>
        <v>Non Irigasi</v>
      </c>
      <c r="L1074" t="s">
        <v>327</v>
      </c>
    </row>
    <row r="1075" spans="1:12" x14ac:dyDescent="0.25">
      <c r="A1075" s="1">
        <v>1074</v>
      </c>
      <c r="B1075" s="3">
        <v>117</v>
      </c>
      <c r="C1075" s="1">
        <v>252</v>
      </c>
      <c r="D1075" s="1">
        <v>11</v>
      </c>
      <c r="E1075" s="1">
        <v>13</v>
      </c>
      <c r="F1075" s="1">
        <v>0</v>
      </c>
      <c r="G1075">
        <f>VLOOKUP(C1075,reference!$A$1:$E$310,5,FALSE)</f>
        <v>5315050</v>
      </c>
      <c r="H1075" t="str">
        <f>VLOOKUP(C1075,reference!$A$1:$E$310,4,FALSE)</f>
        <v>MACANG PACAR</v>
      </c>
      <c r="I1075" t="str">
        <f>VLOOKUP($D1075,reference!$G$1:$H$25,2,FALSE)</f>
        <v>Savanna / Padang rumput</v>
      </c>
      <c r="J1075" t="str">
        <f>VLOOKUP($E1075,reference!$G$1:$H$25,2,FALSE)</f>
        <v>Pertanian lahan kering  campur semak / kebun campur</v>
      </c>
      <c r="K1075" t="str">
        <f t="shared" si="16"/>
        <v>Non Irigasi</v>
      </c>
      <c r="L1075" t="s">
        <v>327</v>
      </c>
    </row>
    <row r="1076" spans="1:12" x14ac:dyDescent="0.25">
      <c r="A1076" s="1">
        <v>1075</v>
      </c>
      <c r="B1076" s="3">
        <v>2</v>
      </c>
      <c r="C1076" s="1">
        <v>285</v>
      </c>
      <c r="D1076" s="1">
        <v>9</v>
      </c>
      <c r="E1076" s="1">
        <v>16</v>
      </c>
      <c r="F1076" s="1">
        <v>0</v>
      </c>
      <c r="G1076">
        <f>VLOOKUP(C1076,reference!$A$1:$E$310,5,FALSE)</f>
        <v>5319060</v>
      </c>
      <c r="H1076" t="str">
        <f>VLOOKUP(C1076,reference!$A$1:$E$310,4,FALSE)</f>
        <v>LAMBA LEDA</v>
      </c>
      <c r="I1076" t="str">
        <f>VLOOKUP($D1076,reference!$G$1:$H$25,2,FALSE)</f>
        <v>Semak belukar</v>
      </c>
      <c r="J1076" t="str">
        <f>VLOOKUP($E1076,reference!$G$1:$H$25,2,FALSE)</f>
        <v>Pemukiman</v>
      </c>
      <c r="K1076" t="str">
        <f t="shared" si="16"/>
        <v>Non Irigasi</v>
      </c>
      <c r="L1076" t="s">
        <v>327</v>
      </c>
    </row>
    <row r="1077" spans="1:12" x14ac:dyDescent="0.25">
      <c r="A1077" s="1">
        <v>1076</v>
      </c>
      <c r="B1077" s="3">
        <v>36</v>
      </c>
      <c r="C1077" s="1">
        <v>285</v>
      </c>
      <c r="D1077" s="1">
        <v>13</v>
      </c>
      <c r="E1077" s="1">
        <v>20</v>
      </c>
      <c r="F1077" s="1">
        <v>0</v>
      </c>
      <c r="G1077">
        <f>VLOOKUP(C1077,reference!$A$1:$E$310,5,FALSE)</f>
        <v>5319060</v>
      </c>
      <c r="H1077" t="str">
        <f>VLOOKUP(C1077,reference!$A$1:$E$310,4,FALSE)</f>
        <v>LAMBA LEDA</v>
      </c>
      <c r="I1077" t="str">
        <f>VLOOKUP($D1077,reference!$G$1:$H$25,2,FALSE)</f>
        <v>Pertanian lahan kering  campur semak / kebun campur</v>
      </c>
      <c r="J1077" t="str">
        <f>VLOOKUP($E1077,reference!$G$1:$H$25,2,FALSE)</f>
        <v>Tubuh air</v>
      </c>
      <c r="K1077" t="str">
        <f t="shared" si="16"/>
        <v>Non Irigasi</v>
      </c>
      <c r="L1077" t="s">
        <v>327</v>
      </c>
    </row>
    <row r="1078" spans="1:12" x14ac:dyDescent="0.25">
      <c r="A1078" s="1">
        <v>1077</v>
      </c>
      <c r="B1078" s="3">
        <v>1</v>
      </c>
      <c r="C1078" s="1">
        <v>230</v>
      </c>
      <c r="D1078" s="1">
        <v>12</v>
      </c>
      <c r="E1078" s="1">
        <v>16</v>
      </c>
      <c r="F1078" s="1">
        <v>0</v>
      </c>
      <c r="G1078">
        <f>VLOOKUP(C1078,reference!$A$1:$E$310,5,FALSE)</f>
        <v>5313140</v>
      </c>
      <c r="H1078" t="str">
        <f>VLOOKUP(C1078,reference!$A$1:$E$310,4,FALSE)</f>
        <v>REOK</v>
      </c>
      <c r="I1078" t="str">
        <f>VLOOKUP($D1078,reference!$G$1:$H$25,2,FALSE)</f>
        <v>Pertanian lahan kering</v>
      </c>
      <c r="J1078" t="str">
        <f>VLOOKUP($E1078,reference!$G$1:$H$25,2,FALSE)</f>
        <v>Pemukiman</v>
      </c>
      <c r="K1078" t="str">
        <f t="shared" si="16"/>
        <v>Non Irigasi</v>
      </c>
      <c r="L1078" t="s">
        <v>327</v>
      </c>
    </row>
    <row r="1079" spans="1:12" x14ac:dyDescent="0.25">
      <c r="A1079" s="1">
        <v>1078</v>
      </c>
      <c r="B1079" s="3">
        <v>1</v>
      </c>
      <c r="C1079" s="1">
        <v>285</v>
      </c>
      <c r="D1079" s="1">
        <v>14</v>
      </c>
      <c r="E1079" s="1">
        <v>13</v>
      </c>
      <c r="F1079" s="1">
        <v>0</v>
      </c>
      <c r="G1079">
        <f>VLOOKUP(C1079,reference!$A$1:$E$310,5,FALSE)</f>
        <v>5319060</v>
      </c>
      <c r="H1079" t="str">
        <f>VLOOKUP(C1079,reference!$A$1:$E$310,4,FALSE)</f>
        <v>LAMBA LEDA</v>
      </c>
      <c r="I1079" t="str">
        <f>VLOOKUP($D1079,reference!$G$1:$H$25,2,FALSE)</f>
        <v>Sawah</v>
      </c>
      <c r="J1079" t="str">
        <f>VLOOKUP($E1079,reference!$G$1:$H$25,2,FALSE)</f>
        <v>Pertanian lahan kering  campur semak / kebun campur</v>
      </c>
      <c r="K1079" t="str">
        <f t="shared" si="16"/>
        <v>Non Irigasi</v>
      </c>
      <c r="L1079" t="s">
        <v>327</v>
      </c>
    </row>
    <row r="1080" spans="1:12" x14ac:dyDescent="0.25">
      <c r="A1080" s="1">
        <v>1079</v>
      </c>
      <c r="B1080" s="3">
        <v>283</v>
      </c>
      <c r="C1080" s="1">
        <v>159</v>
      </c>
      <c r="D1080" s="1">
        <v>12</v>
      </c>
      <c r="E1080" s="1">
        <v>9</v>
      </c>
      <c r="F1080" s="1">
        <v>0</v>
      </c>
      <c r="G1080">
        <f>VLOOKUP(C1080,reference!$A$1:$E$310,5,FALSE)</f>
        <v>5309061</v>
      </c>
      <c r="H1080" t="str">
        <f>VLOOKUP(C1080,reference!$A$1:$E$310,4,FALSE)</f>
        <v>WOTAN ULU MADO</v>
      </c>
      <c r="I1080" t="str">
        <f>VLOOKUP($D1080,reference!$G$1:$H$25,2,FALSE)</f>
        <v>Pertanian lahan kering</v>
      </c>
      <c r="J1080" t="str">
        <f>VLOOKUP($E1080,reference!$G$1:$H$25,2,FALSE)</f>
        <v>Semak belukar</v>
      </c>
      <c r="K1080" t="str">
        <f t="shared" si="16"/>
        <v>Non Irigasi</v>
      </c>
      <c r="L1080" t="s">
        <v>327</v>
      </c>
    </row>
    <row r="1081" spans="1:12" x14ac:dyDescent="0.25">
      <c r="A1081" s="1">
        <v>1080</v>
      </c>
      <c r="B1081" s="3">
        <v>66</v>
      </c>
      <c r="C1081" s="1">
        <v>152</v>
      </c>
      <c r="D1081" s="1">
        <v>12</v>
      </c>
      <c r="E1081" s="1">
        <v>1</v>
      </c>
      <c r="F1081" s="1">
        <v>0</v>
      </c>
      <c r="G1081">
        <f>VLOOKUP(C1081,reference!$A$1:$E$310,5,FALSE)</f>
        <v>5309030</v>
      </c>
      <c r="H1081" t="str">
        <f>VLOOKUP(C1081,reference!$A$1:$E$310,4,FALSE)</f>
        <v>LARANTUKA</v>
      </c>
      <c r="I1081" t="str">
        <f>VLOOKUP($D1081,reference!$G$1:$H$25,2,FALSE)</f>
        <v>Pertanian lahan kering</v>
      </c>
      <c r="J1081" t="str">
        <f>VLOOKUP($E1081,reference!$G$1:$H$25,2,FALSE)</f>
        <v>Hutan lahan kering primer</v>
      </c>
      <c r="K1081" t="str">
        <f t="shared" si="16"/>
        <v>Non Irigasi</v>
      </c>
      <c r="L1081" t="s">
        <v>327</v>
      </c>
    </row>
    <row r="1082" spans="1:12" x14ac:dyDescent="0.25">
      <c r="A1082" s="1">
        <v>1081</v>
      </c>
      <c r="B1082" s="3">
        <v>25</v>
      </c>
      <c r="C1082" s="1">
        <v>152</v>
      </c>
      <c r="D1082" s="1">
        <v>0</v>
      </c>
      <c r="E1082" s="1">
        <v>16</v>
      </c>
      <c r="F1082" s="1">
        <v>0</v>
      </c>
      <c r="G1082">
        <f>VLOOKUP(C1082,reference!$A$1:$E$310,5,FALSE)</f>
        <v>5309030</v>
      </c>
      <c r="H1082" t="str">
        <f>VLOOKUP(C1082,reference!$A$1:$E$310,4,FALSE)</f>
        <v>LARANTUKA</v>
      </c>
      <c r="I1082" t="str">
        <f>VLOOKUP($D1082,reference!$G$1:$H$25,2,FALSE)</f>
        <v>No data</v>
      </c>
      <c r="J1082" t="str">
        <f>VLOOKUP($E1082,reference!$G$1:$H$25,2,FALSE)</f>
        <v>Pemukiman</v>
      </c>
      <c r="K1082" t="str">
        <f t="shared" si="16"/>
        <v>Non Irigasi</v>
      </c>
      <c r="L1082" t="s">
        <v>327</v>
      </c>
    </row>
    <row r="1083" spans="1:12" x14ac:dyDescent="0.25">
      <c r="A1083" s="1">
        <v>1082</v>
      </c>
      <c r="B1083" s="3">
        <v>2</v>
      </c>
      <c r="C1083" s="1">
        <v>142</v>
      </c>
      <c r="D1083" s="1">
        <v>9</v>
      </c>
      <c r="E1083" s="1">
        <v>13</v>
      </c>
      <c r="F1083" s="1">
        <v>0</v>
      </c>
      <c r="G1083">
        <f>VLOOKUP(C1083,reference!$A$1:$E$310,5,FALSE)</f>
        <v>5308031</v>
      </c>
      <c r="H1083" t="str">
        <f>VLOOKUP(C1083,reference!$A$1:$E$310,4,FALSE)</f>
        <v>ILE APE TIMUR</v>
      </c>
      <c r="I1083" t="str">
        <f>VLOOKUP($D1083,reference!$G$1:$H$25,2,FALSE)</f>
        <v>Semak belukar</v>
      </c>
      <c r="J1083" t="str">
        <f>VLOOKUP($E1083,reference!$G$1:$H$25,2,FALSE)</f>
        <v>Pertanian lahan kering  campur semak / kebun campur</v>
      </c>
      <c r="K1083" t="str">
        <f t="shared" si="16"/>
        <v>Non Irigasi</v>
      </c>
      <c r="L1083" t="s">
        <v>327</v>
      </c>
    </row>
    <row r="1084" spans="1:12" x14ac:dyDescent="0.25">
      <c r="A1084" s="1">
        <v>1083</v>
      </c>
      <c r="B1084" s="3">
        <v>2</v>
      </c>
      <c r="C1084" s="1">
        <v>124</v>
      </c>
      <c r="D1084" s="1">
        <v>0</v>
      </c>
      <c r="E1084" s="1">
        <v>2</v>
      </c>
      <c r="F1084" s="1">
        <v>0</v>
      </c>
      <c r="G1084">
        <f>VLOOKUP(C1084,reference!$A$1:$E$310,5,FALSE)</f>
        <v>5307013</v>
      </c>
      <c r="H1084" t="str">
        <f>VLOOKUP(C1084,reference!$A$1:$E$310,4,FALSE)</f>
        <v>PANTAR BARAT LAUT</v>
      </c>
      <c r="I1084" t="str">
        <f>VLOOKUP($D1084,reference!$G$1:$H$25,2,FALSE)</f>
        <v>No data</v>
      </c>
      <c r="J1084" t="str">
        <f>VLOOKUP($E1084,reference!$G$1:$H$25,2,FALSE)</f>
        <v>Hutan lahan kering sekunder / bekas tebangan</v>
      </c>
      <c r="K1084" t="str">
        <f t="shared" si="16"/>
        <v>Non Irigasi</v>
      </c>
      <c r="L1084" t="s">
        <v>327</v>
      </c>
    </row>
    <row r="1085" spans="1:12" x14ac:dyDescent="0.25">
      <c r="A1085" s="1">
        <v>1084</v>
      </c>
      <c r="B1085" s="3">
        <v>115</v>
      </c>
      <c r="C1085" s="1">
        <v>252</v>
      </c>
      <c r="D1085" s="1">
        <v>11</v>
      </c>
      <c r="E1085" s="1">
        <v>11</v>
      </c>
      <c r="F1085" s="1">
        <v>0</v>
      </c>
      <c r="G1085">
        <f>VLOOKUP(C1085,reference!$A$1:$E$310,5,FALSE)</f>
        <v>5315050</v>
      </c>
      <c r="H1085" t="str">
        <f>VLOOKUP(C1085,reference!$A$1:$E$310,4,FALSE)</f>
        <v>MACANG PACAR</v>
      </c>
      <c r="I1085" t="str">
        <f>VLOOKUP($D1085,reference!$G$1:$H$25,2,FALSE)</f>
        <v>Savanna / Padang rumput</v>
      </c>
      <c r="J1085" t="str">
        <f>VLOOKUP($E1085,reference!$G$1:$H$25,2,FALSE)</f>
        <v>Savanna / Padang rumput</v>
      </c>
      <c r="K1085" t="str">
        <f t="shared" si="16"/>
        <v>Non Irigasi</v>
      </c>
      <c r="L1085" t="s">
        <v>327</v>
      </c>
    </row>
    <row r="1086" spans="1:12" x14ac:dyDescent="0.25">
      <c r="A1086" s="1">
        <v>1085</v>
      </c>
      <c r="B1086" s="3">
        <v>14</v>
      </c>
      <c r="C1086" s="1">
        <v>148</v>
      </c>
      <c r="D1086" s="1">
        <v>9</v>
      </c>
      <c r="E1086" s="1">
        <v>0</v>
      </c>
      <c r="F1086" s="1">
        <v>0</v>
      </c>
      <c r="G1086">
        <f>VLOOKUP(C1086,reference!$A$1:$E$310,5,FALSE)</f>
        <v>5309011</v>
      </c>
      <c r="H1086" t="str">
        <f>VLOOKUP(C1086,reference!$A$1:$E$310,4,FALSE)</f>
        <v>TITEHENA</v>
      </c>
      <c r="I1086" t="str">
        <f>VLOOKUP($D1086,reference!$G$1:$H$25,2,FALSE)</f>
        <v>Semak belukar</v>
      </c>
      <c r="J1086" t="str">
        <f>VLOOKUP($E1086,reference!$G$1:$H$25,2,FALSE)</f>
        <v>No data</v>
      </c>
      <c r="K1086" t="str">
        <f t="shared" si="16"/>
        <v>Non Irigasi</v>
      </c>
      <c r="L1086" t="s">
        <v>327</v>
      </c>
    </row>
    <row r="1087" spans="1:12" x14ac:dyDescent="0.25">
      <c r="A1087" s="1">
        <v>1086</v>
      </c>
      <c r="B1087" s="3">
        <v>1047</v>
      </c>
      <c r="C1087" s="1">
        <v>152</v>
      </c>
      <c r="D1087" s="1">
        <v>2</v>
      </c>
      <c r="E1087" s="1">
        <v>2</v>
      </c>
      <c r="F1087" s="1">
        <v>0</v>
      </c>
      <c r="G1087">
        <f>VLOOKUP(C1087,reference!$A$1:$E$310,5,FALSE)</f>
        <v>5309030</v>
      </c>
      <c r="H1087" t="str">
        <f>VLOOKUP(C1087,reference!$A$1:$E$310,4,FALSE)</f>
        <v>LARANTUKA</v>
      </c>
      <c r="I1087" t="str">
        <f>VLOOKUP($D1087,reference!$G$1:$H$25,2,FALSE)</f>
        <v>Hutan lahan kering sekunder / bekas tebangan</v>
      </c>
      <c r="J1087" t="str">
        <f>VLOOKUP($E1087,reference!$G$1:$H$25,2,FALSE)</f>
        <v>Hutan lahan kering sekunder / bekas tebangan</v>
      </c>
      <c r="K1087" t="str">
        <f t="shared" si="16"/>
        <v>Non Irigasi</v>
      </c>
      <c r="L1087" t="s">
        <v>327</v>
      </c>
    </row>
    <row r="1088" spans="1:12" x14ac:dyDescent="0.25">
      <c r="A1088" s="1">
        <v>1087</v>
      </c>
      <c r="B1088" s="3">
        <v>566</v>
      </c>
      <c r="C1088" s="1">
        <v>159</v>
      </c>
      <c r="D1088" s="1">
        <v>2</v>
      </c>
      <c r="E1088" s="1">
        <v>12</v>
      </c>
      <c r="F1088" s="1">
        <v>0</v>
      </c>
      <c r="G1088">
        <f>VLOOKUP(C1088,reference!$A$1:$E$310,5,FALSE)</f>
        <v>5309061</v>
      </c>
      <c r="H1088" t="str">
        <f>VLOOKUP(C1088,reference!$A$1:$E$310,4,FALSE)</f>
        <v>WOTAN ULU MADO</v>
      </c>
      <c r="I1088" t="str">
        <f>VLOOKUP($D1088,reference!$G$1:$H$25,2,FALSE)</f>
        <v>Hutan lahan kering sekunder / bekas tebangan</v>
      </c>
      <c r="J1088" t="str">
        <f>VLOOKUP($E1088,reference!$G$1:$H$25,2,FALSE)</f>
        <v>Pertanian lahan kering</v>
      </c>
      <c r="K1088" t="str">
        <f t="shared" si="16"/>
        <v>Non Irigasi</v>
      </c>
      <c r="L1088" t="s">
        <v>328</v>
      </c>
    </row>
    <row r="1089" spans="1:12" x14ac:dyDescent="0.25">
      <c r="A1089" s="1">
        <v>1088</v>
      </c>
      <c r="B1089" s="3">
        <v>3</v>
      </c>
      <c r="C1089" s="1">
        <v>160</v>
      </c>
      <c r="D1089" s="1">
        <v>16</v>
      </c>
      <c r="E1089" s="1">
        <v>2</v>
      </c>
      <c r="F1089" s="1">
        <v>0</v>
      </c>
      <c r="G1089">
        <f>VLOOKUP(C1089,reference!$A$1:$E$310,5,FALSE)</f>
        <v>5309062</v>
      </c>
      <c r="H1089" t="str">
        <f>VLOOKUP(C1089,reference!$A$1:$E$310,4,FALSE)</f>
        <v>ADONARA TENGAH</v>
      </c>
      <c r="I1089" t="str">
        <f>VLOOKUP($D1089,reference!$G$1:$H$25,2,FALSE)</f>
        <v>Pemukiman</v>
      </c>
      <c r="J1089" t="str">
        <f>VLOOKUP($E1089,reference!$G$1:$H$25,2,FALSE)</f>
        <v>Hutan lahan kering sekunder / bekas tebangan</v>
      </c>
      <c r="K1089" t="str">
        <f t="shared" si="16"/>
        <v>Non Irigasi</v>
      </c>
      <c r="L1089" t="s">
        <v>327</v>
      </c>
    </row>
    <row r="1090" spans="1:12" x14ac:dyDescent="0.25">
      <c r="A1090" s="1">
        <v>1089</v>
      </c>
      <c r="B1090" s="3">
        <v>1</v>
      </c>
      <c r="C1090" s="1">
        <v>142</v>
      </c>
      <c r="D1090" s="1">
        <v>5</v>
      </c>
      <c r="E1090" s="1">
        <v>6</v>
      </c>
      <c r="F1090" s="1">
        <v>0</v>
      </c>
      <c r="G1090">
        <f>VLOOKUP(C1090,reference!$A$1:$E$310,5,FALSE)</f>
        <v>5308031</v>
      </c>
      <c r="H1090" t="str">
        <f>VLOOKUP(C1090,reference!$A$1:$E$310,4,FALSE)</f>
        <v>ILE APE TIMUR</v>
      </c>
      <c r="I1090" t="str">
        <f>VLOOKUP($D1090,reference!$G$1:$H$25,2,FALSE)</f>
        <v>Hutan mangrove primer</v>
      </c>
      <c r="J1090" t="str">
        <f>VLOOKUP($E1090,reference!$G$1:$H$25,2,FALSE)</f>
        <v>Hutan mangrove sekunder</v>
      </c>
      <c r="K1090" t="str">
        <f t="shared" si="16"/>
        <v>Non Irigasi</v>
      </c>
      <c r="L1090" t="s">
        <v>329</v>
      </c>
    </row>
    <row r="1091" spans="1:12" x14ac:dyDescent="0.25">
      <c r="A1091" s="1">
        <v>1090</v>
      </c>
      <c r="B1091" s="3">
        <v>2618</v>
      </c>
      <c r="C1091" s="1">
        <v>124</v>
      </c>
      <c r="D1091" s="1">
        <v>2</v>
      </c>
      <c r="E1091" s="1">
        <v>2</v>
      </c>
      <c r="F1091" s="1">
        <v>0</v>
      </c>
      <c r="G1091">
        <f>VLOOKUP(C1091,reference!$A$1:$E$310,5,FALSE)</f>
        <v>5307013</v>
      </c>
      <c r="H1091" t="str">
        <f>VLOOKUP(C1091,reference!$A$1:$E$310,4,FALSE)</f>
        <v>PANTAR BARAT LAUT</v>
      </c>
      <c r="I1091" t="str">
        <f>VLOOKUP($D1091,reference!$G$1:$H$25,2,FALSE)</f>
        <v>Hutan lahan kering sekunder / bekas tebangan</v>
      </c>
      <c r="J1091" t="str">
        <f>VLOOKUP($E1091,reference!$G$1:$H$25,2,FALSE)</f>
        <v>Hutan lahan kering sekunder / bekas tebangan</v>
      </c>
      <c r="K1091" t="str">
        <f t="shared" ref="K1091:K1154" si="17">IF(F1091=0,"Non Irigasi","Buffer Irigasi")</f>
        <v>Non Irigasi</v>
      </c>
      <c r="L1091" t="s">
        <v>327</v>
      </c>
    </row>
    <row r="1092" spans="1:12" x14ac:dyDescent="0.25">
      <c r="A1092" s="1">
        <v>1091</v>
      </c>
      <c r="B1092" s="3">
        <v>50</v>
      </c>
      <c r="C1092" s="1">
        <v>285</v>
      </c>
      <c r="D1092" s="1">
        <v>9</v>
      </c>
      <c r="E1092" s="1">
        <v>20</v>
      </c>
      <c r="F1092" s="1">
        <v>0</v>
      </c>
      <c r="G1092">
        <f>VLOOKUP(C1092,reference!$A$1:$E$310,5,FALSE)</f>
        <v>5319060</v>
      </c>
      <c r="H1092" t="str">
        <f>VLOOKUP(C1092,reference!$A$1:$E$310,4,FALSE)</f>
        <v>LAMBA LEDA</v>
      </c>
      <c r="I1092" t="str">
        <f>VLOOKUP($D1092,reference!$G$1:$H$25,2,FALSE)</f>
        <v>Semak belukar</v>
      </c>
      <c r="J1092" t="str">
        <f>VLOOKUP($E1092,reference!$G$1:$H$25,2,FALSE)</f>
        <v>Tubuh air</v>
      </c>
      <c r="K1092" t="str">
        <f t="shared" si="17"/>
        <v>Non Irigasi</v>
      </c>
      <c r="L1092" t="s">
        <v>327</v>
      </c>
    </row>
    <row r="1093" spans="1:12" x14ac:dyDescent="0.25">
      <c r="A1093" s="1">
        <v>1092</v>
      </c>
      <c r="B1093" s="3">
        <v>14</v>
      </c>
      <c r="C1093" s="1">
        <v>160</v>
      </c>
      <c r="D1093" s="1">
        <v>16</v>
      </c>
      <c r="E1093" s="1">
        <v>16</v>
      </c>
      <c r="F1093" s="1">
        <v>0</v>
      </c>
      <c r="G1093">
        <f>VLOOKUP(C1093,reference!$A$1:$E$310,5,FALSE)</f>
        <v>5309062</v>
      </c>
      <c r="H1093" t="str">
        <f>VLOOKUP(C1093,reference!$A$1:$E$310,4,FALSE)</f>
        <v>ADONARA TENGAH</v>
      </c>
      <c r="I1093" t="str">
        <f>VLOOKUP($D1093,reference!$G$1:$H$25,2,FALSE)</f>
        <v>Pemukiman</v>
      </c>
      <c r="J1093" t="str">
        <f>VLOOKUP($E1093,reference!$G$1:$H$25,2,FALSE)</f>
        <v>Pemukiman</v>
      </c>
      <c r="K1093" t="str">
        <f t="shared" si="17"/>
        <v>Non Irigasi</v>
      </c>
      <c r="L1093" t="s">
        <v>327</v>
      </c>
    </row>
    <row r="1094" spans="1:12" x14ac:dyDescent="0.25">
      <c r="A1094" s="1">
        <v>1093</v>
      </c>
      <c r="B1094" s="3">
        <v>856</v>
      </c>
      <c r="C1094" s="1">
        <v>143</v>
      </c>
      <c r="D1094" s="1">
        <v>9</v>
      </c>
      <c r="E1094" s="1">
        <v>11</v>
      </c>
      <c r="F1094" s="1">
        <v>0</v>
      </c>
      <c r="G1094">
        <f>VLOOKUP(C1094,reference!$A$1:$E$310,5,FALSE)</f>
        <v>5308040</v>
      </c>
      <c r="H1094" t="str">
        <f>VLOOKUP(C1094,reference!$A$1:$E$310,4,FALSE)</f>
        <v>LEBATUKAN</v>
      </c>
      <c r="I1094" t="str">
        <f>VLOOKUP($D1094,reference!$G$1:$H$25,2,FALSE)</f>
        <v>Semak belukar</v>
      </c>
      <c r="J1094" t="str">
        <f>VLOOKUP($E1094,reference!$G$1:$H$25,2,FALSE)</f>
        <v>Savanna / Padang rumput</v>
      </c>
      <c r="K1094" t="str">
        <f t="shared" si="17"/>
        <v>Non Irigasi</v>
      </c>
      <c r="L1094" t="s">
        <v>327</v>
      </c>
    </row>
    <row r="1095" spans="1:12" x14ac:dyDescent="0.25">
      <c r="A1095" s="1">
        <v>1094</v>
      </c>
      <c r="B1095" s="3">
        <v>4</v>
      </c>
      <c r="C1095" s="1">
        <v>126</v>
      </c>
      <c r="D1095" s="1">
        <v>11</v>
      </c>
      <c r="E1095" s="1">
        <v>16</v>
      </c>
      <c r="F1095" s="1">
        <v>0</v>
      </c>
      <c r="G1095">
        <f>VLOOKUP(C1095,reference!$A$1:$E$310,5,FALSE)</f>
        <v>5307020</v>
      </c>
      <c r="H1095" t="str">
        <f>VLOOKUP(C1095,reference!$A$1:$E$310,4,FALSE)</f>
        <v>ALOR BARAT DAYA</v>
      </c>
      <c r="I1095" t="str">
        <f>VLOOKUP($D1095,reference!$G$1:$H$25,2,FALSE)</f>
        <v>Savanna / Padang rumput</v>
      </c>
      <c r="J1095" t="str">
        <f>VLOOKUP($E1095,reference!$G$1:$H$25,2,FALSE)</f>
        <v>Pemukiman</v>
      </c>
      <c r="K1095" t="str">
        <f t="shared" si="17"/>
        <v>Non Irigasi</v>
      </c>
      <c r="L1095" t="s">
        <v>327</v>
      </c>
    </row>
    <row r="1096" spans="1:12" x14ac:dyDescent="0.25">
      <c r="A1096" s="1">
        <v>1095</v>
      </c>
      <c r="B1096" s="3">
        <v>125</v>
      </c>
      <c r="C1096" s="1">
        <v>285</v>
      </c>
      <c r="D1096" s="1">
        <v>2</v>
      </c>
      <c r="E1096" s="1">
        <v>13</v>
      </c>
      <c r="F1096" s="1">
        <v>0</v>
      </c>
      <c r="G1096">
        <f>VLOOKUP(C1096,reference!$A$1:$E$310,5,FALSE)</f>
        <v>5319060</v>
      </c>
      <c r="H1096" t="str">
        <f>VLOOKUP(C1096,reference!$A$1:$E$310,4,FALSE)</f>
        <v>LAMBA LEDA</v>
      </c>
      <c r="I1096" t="str">
        <f>VLOOKUP($D1096,reference!$G$1:$H$25,2,FALSE)</f>
        <v>Hutan lahan kering sekunder / bekas tebangan</v>
      </c>
      <c r="J1096" t="str">
        <f>VLOOKUP($E1096,reference!$G$1:$H$25,2,FALSE)</f>
        <v>Pertanian lahan kering  campur semak / kebun campur</v>
      </c>
      <c r="K1096" t="str">
        <f t="shared" si="17"/>
        <v>Non Irigasi</v>
      </c>
      <c r="L1096" t="s">
        <v>328</v>
      </c>
    </row>
    <row r="1097" spans="1:12" x14ac:dyDescent="0.25">
      <c r="A1097" s="1">
        <v>1096</v>
      </c>
      <c r="B1097" s="3">
        <v>17</v>
      </c>
      <c r="C1097" s="1">
        <v>159</v>
      </c>
      <c r="D1097" s="1">
        <v>0</v>
      </c>
      <c r="E1097" s="1">
        <v>12</v>
      </c>
      <c r="F1097" s="1">
        <v>0</v>
      </c>
      <c r="G1097">
        <f>VLOOKUP(C1097,reference!$A$1:$E$310,5,FALSE)</f>
        <v>5309061</v>
      </c>
      <c r="H1097" t="str">
        <f>VLOOKUP(C1097,reference!$A$1:$E$310,4,FALSE)</f>
        <v>WOTAN ULU MADO</v>
      </c>
      <c r="I1097" t="str">
        <f>VLOOKUP($D1097,reference!$G$1:$H$25,2,FALSE)</f>
        <v>No data</v>
      </c>
      <c r="J1097" t="str">
        <f>VLOOKUP($E1097,reference!$G$1:$H$25,2,FALSE)</f>
        <v>Pertanian lahan kering</v>
      </c>
      <c r="K1097" t="str">
        <f t="shared" si="17"/>
        <v>Non Irigasi</v>
      </c>
      <c r="L1097" t="s">
        <v>327</v>
      </c>
    </row>
    <row r="1098" spans="1:12" x14ac:dyDescent="0.25">
      <c r="A1098" s="1">
        <v>1097</v>
      </c>
      <c r="B1098" s="3">
        <v>3</v>
      </c>
      <c r="C1098" s="1">
        <v>163</v>
      </c>
      <c r="D1098" s="1">
        <v>12</v>
      </c>
      <c r="E1098" s="1">
        <v>2</v>
      </c>
      <c r="F1098" s="1">
        <v>0</v>
      </c>
      <c r="G1098">
        <f>VLOOKUP(C1098,reference!$A$1:$E$310,5,FALSE)</f>
        <v>5309072</v>
      </c>
      <c r="H1098" t="str">
        <f>VLOOKUP(C1098,reference!$A$1:$E$310,4,FALSE)</f>
        <v>WITIHAMA</v>
      </c>
      <c r="I1098" t="str">
        <f>VLOOKUP($D1098,reference!$G$1:$H$25,2,FALSE)</f>
        <v>Pertanian lahan kering</v>
      </c>
      <c r="J1098" t="str">
        <f>VLOOKUP($E1098,reference!$G$1:$H$25,2,FALSE)</f>
        <v>Hutan lahan kering sekunder / bekas tebangan</v>
      </c>
      <c r="K1098" t="str">
        <f t="shared" si="17"/>
        <v>Non Irigasi</v>
      </c>
      <c r="L1098" t="s">
        <v>327</v>
      </c>
    </row>
    <row r="1099" spans="1:12" x14ac:dyDescent="0.25">
      <c r="A1099" s="1">
        <v>1098</v>
      </c>
      <c r="B1099" s="3">
        <v>292</v>
      </c>
      <c r="C1099" s="1">
        <v>125</v>
      </c>
      <c r="D1099" s="1">
        <v>18</v>
      </c>
      <c r="E1099" s="1">
        <v>9</v>
      </c>
      <c r="F1099" s="1">
        <v>0</v>
      </c>
      <c r="G1099">
        <f>VLOOKUP(C1099,reference!$A$1:$E$310,5,FALSE)</f>
        <v>5307014</v>
      </c>
      <c r="H1099" t="str">
        <f>VLOOKUP(C1099,reference!$A$1:$E$310,4,FALSE)</f>
        <v>PANTAR TENGAH</v>
      </c>
      <c r="I1099" t="str">
        <f>VLOOKUP($D1099,reference!$G$1:$H$25,2,FALSE)</f>
        <v>Lahan terbuka</v>
      </c>
      <c r="J1099" t="str">
        <f>VLOOKUP($E1099,reference!$G$1:$H$25,2,FALSE)</f>
        <v>Semak belukar</v>
      </c>
      <c r="K1099" t="str">
        <f t="shared" si="17"/>
        <v>Non Irigasi</v>
      </c>
      <c r="L1099" t="s">
        <v>327</v>
      </c>
    </row>
    <row r="1100" spans="1:12" x14ac:dyDescent="0.25">
      <c r="A1100" s="1">
        <v>1099</v>
      </c>
      <c r="B1100" s="3">
        <v>510</v>
      </c>
      <c r="C1100" s="1">
        <v>127</v>
      </c>
      <c r="D1100" s="1">
        <v>2</v>
      </c>
      <c r="E1100" s="1">
        <v>9</v>
      </c>
      <c r="F1100" s="1">
        <v>0</v>
      </c>
      <c r="G1100">
        <f>VLOOKUP(C1100,reference!$A$1:$E$310,5,FALSE)</f>
        <v>5307021</v>
      </c>
      <c r="H1100" t="str">
        <f>VLOOKUP(C1100,reference!$A$1:$E$310,4,FALSE)</f>
        <v>MATARU</v>
      </c>
      <c r="I1100" t="str">
        <f>VLOOKUP($D1100,reference!$G$1:$H$25,2,FALSE)</f>
        <v>Hutan lahan kering sekunder / bekas tebangan</v>
      </c>
      <c r="J1100" t="str">
        <f>VLOOKUP($E1100,reference!$G$1:$H$25,2,FALSE)</f>
        <v>Semak belukar</v>
      </c>
      <c r="K1100" t="str">
        <f t="shared" si="17"/>
        <v>Non Irigasi</v>
      </c>
      <c r="L1100" t="s">
        <v>328</v>
      </c>
    </row>
    <row r="1101" spans="1:12" x14ac:dyDescent="0.25">
      <c r="A1101" s="1">
        <v>1100</v>
      </c>
      <c r="B1101" s="3">
        <v>1</v>
      </c>
      <c r="C1101" s="1">
        <v>127</v>
      </c>
      <c r="D1101" s="1">
        <v>13</v>
      </c>
      <c r="E1101" s="1">
        <v>9</v>
      </c>
      <c r="F1101" s="1">
        <v>0</v>
      </c>
      <c r="G1101">
        <f>VLOOKUP(C1101,reference!$A$1:$E$310,5,FALSE)</f>
        <v>5307021</v>
      </c>
      <c r="H1101" t="str">
        <f>VLOOKUP(C1101,reference!$A$1:$E$310,4,FALSE)</f>
        <v>MATARU</v>
      </c>
      <c r="I1101" t="str">
        <f>VLOOKUP($D1101,reference!$G$1:$H$25,2,FALSE)</f>
        <v>Pertanian lahan kering  campur semak / kebun campur</v>
      </c>
      <c r="J1101" t="str">
        <f>VLOOKUP($E1101,reference!$G$1:$H$25,2,FALSE)</f>
        <v>Semak belukar</v>
      </c>
      <c r="K1101" t="str">
        <f t="shared" si="17"/>
        <v>Non Irigasi</v>
      </c>
      <c r="L1101" t="s">
        <v>327</v>
      </c>
    </row>
    <row r="1102" spans="1:12" x14ac:dyDescent="0.25">
      <c r="A1102" s="1">
        <v>1101</v>
      </c>
      <c r="B1102" s="3">
        <v>29</v>
      </c>
      <c r="C1102" s="1">
        <v>230</v>
      </c>
      <c r="D1102" s="1">
        <v>2</v>
      </c>
      <c r="E1102" s="1">
        <v>14</v>
      </c>
      <c r="F1102" s="1">
        <v>0</v>
      </c>
      <c r="G1102">
        <f>VLOOKUP(C1102,reference!$A$1:$E$310,5,FALSE)</f>
        <v>5313140</v>
      </c>
      <c r="H1102" t="str">
        <f>VLOOKUP(C1102,reference!$A$1:$E$310,4,FALSE)</f>
        <v>REOK</v>
      </c>
      <c r="I1102" t="str">
        <f>VLOOKUP($D1102,reference!$G$1:$H$25,2,FALSE)</f>
        <v>Hutan lahan kering sekunder / bekas tebangan</v>
      </c>
      <c r="J1102" t="str">
        <f>VLOOKUP($E1102,reference!$G$1:$H$25,2,FALSE)</f>
        <v>Sawah</v>
      </c>
      <c r="K1102" t="str">
        <f t="shared" si="17"/>
        <v>Non Irigasi</v>
      </c>
      <c r="L1102" t="s">
        <v>328</v>
      </c>
    </row>
    <row r="1103" spans="1:12" x14ac:dyDescent="0.25">
      <c r="A1103" s="1">
        <v>1102</v>
      </c>
      <c r="B1103" s="3">
        <v>62</v>
      </c>
      <c r="C1103" s="1">
        <v>285</v>
      </c>
      <c r="D1103" s="1">
        <v>2</v>
      </c>
      <c r="E1103" s="1">
        <v>12</v>
      </c>
      <c r="F1103" s="1">
        <v>0</v>
      </c>
      <c r="G1103">
        <f>VLOOKUP(C1103,reference!$A$1:$E$310,5,FALSE)</f>
        <v>5319060</v>
      </c>
      <c r="H1103" t="str">
        <f>VLOOKUP(C1103,reference!$A$1:$E$310,4,FALSE)</f>
        <v>LAMBA LEDA</v>
      </c>
      <c r="I1103" t="str">
        <f>VLOOKUP($D1103,reference!$G$1:$H$25,2,FALSE)</f>
        <v>Hutan lahan kering sekunder / bekas tebangan</v>
      </c>
      <c r="J1103" t="str">
        <f>VLOOKUP($E1103,reference!$G$1:$H$25,2,FALSE)</f>
        <v>Pertanian lahan kering</v>
      </c>
      <c r="K1103" t="str">
        <f t="shared" si="17"/>
        <v>Non Irigasi</v>
      </c>
      <c r="L1103" t="s">
        <v>328</v>
      </c>
    </row>
    <row r="1104" spans="1:12" x14ac:dyDescent="0.25">
      <c r="A1104" s="1">
        <v>1103</v>
      </c>
      <c r="B1104" s="3">
        <v>264</v>
      </c>
      <c r="C1104" s="1">
        <v>152</v>
      </c>
      <c r="D1104" s="1">
        <v>13</v>
      </c>
      <c r="E1104" s="1">
        <v>9</v>
      </c>
      <c r="F1104" s="1">
        <v>0</v>
      </c>
      <c r="G1104">
        <f>VLOOKUP(C1104,reference!$A$1:$E$310,5,FALSE)</f>
        <v>5309030</v>
      </c>
      <c r="H1104" t="str">
        <f>VLOOKUP(C1104,reference!$A$1:$E$310,4,FALSE)</f>
        <v>LARANTUKA</v>
      </c>
      <c r="I1104" t="str">
        <f>VLOOKUP($D1104,reference!$G$1:$H$25,2,FALSE)</f>
        <v>Pertanian lahan kering  campur semak / kebun campur</v>
      </c>
      <c r="J1104" t="str">
        <f>VLOOKUP($E1104,reference!$G$1:$H$25,2,FALSE)</f>
        <v>Semak belukar</v>
      </c>
      <c r="K1104" t="str">
        <f t="shared" si="17"/>
        <v>Non Irigasi</v>
      </c>
      <c r="L1104" t="s">
        <v>327</v>
      </c>
    </row>
    <row r="1105" spans="1:12" x14ac:dyDescent="0.25">
      <c r="A1105" s="1">
        <v>1104</v>
      </c>
      <c r="B1105" s="3">
        <v>36</v>
      </c>
      <c r="C1105" s="1">
        <v>152</v>
      </c>
      <c r="D1105" s="1">
        <v>13</v>
      </c>
      <c r="E1105" s="1">
        <v>12</v>
      </c>
      <c r="F1105" s="1">
        <v>0</v>
      </c>
      <c r="G1105">
        <f>VLOOKUP(C1105,reference!$A$1:$E$310,5,FALSE)</f>
        <v>5309030</v>
      </c>
      <c r="H1105" t="str">
        <f>VLOOKUP(C1105,reference!$A$1:$E$310,4,FALSE)</f>
        <v>LARANTUKA</v>
      </c>
      <c r="I1105" t="str">
        <f>VLOOKUP($D1105,reference!$G$1:$H$25,2,FALSE)</f>
        <v>Pertanian lahan kering  campur semak / kebun campur</v>
      </c>
      <c r="J1105" t="str">
        <f>VLOOKUP($E1105,reference!$G$1:$H$25,2,FALSE)</f>
        <v>Pertanian lahan kering</v>
      </c>
      <c r="K1105" t="str">
        <f t="shared" si="17"/>
        <v>Non Irigasi</v>
      </c>
      <c r="L1105" t="s">
        <v>327</v>
      </c>
    </row>
    <row r="1106" spans="1:12" x14ac:dyDescent="0.25">
      <c r="A1106" s="1">
        <v>1105</v>
      </c>
      <c r="B1106" s="3">
        <v>1</v>
      </c>
      <c r="C1106" s="1">
        <v>142</v>
      </c>
      <c r="D1106" s="1">
        <v>2</v>
      </c>
      <c r="E1106" s="1">
        <v>6</v>
      </c>
      <c r="F1106" s="1">
        <v>0</v>
      </c>
      <c r="G1106">
        <f>VLOOKUP(C1106,reference!$A$1:$E$310,5,FALSE)</f>
        <v>5308031</v>
      </c>
      <c r="H1106" t="str">
        <f>VLOOKUP(C1106,reference!$A$1:$E$310,4,FALSE)</f>
        <v>ILE APE TIMUR</v>
      </c>
      <c r="I1106" t="str">
        <f>VLOOKUP($D1106,reference!$G$1:$H$25,2,FALSE)</f>
        <v>Hutan lahan kering sekunder / bekas tebangan</v>
      </c>
      <c r="J1106" t="str">
        <f>VLOOKUP($E1106,reference!$G$1:$H$25,2,FALSE)</f>
        <v>Hutan mangrove sekunder</v>
      </c>
      <c r="K1106" t="str">
        <f t="shared" si="17"/>
        <v>Non Irigasi</v>
      </c>
      <c r="L1106" t="s">
        <v>327</v>
      </c>
    </row>
    <row r="1107" spans="1:12" x14ac:dyDescent="0.25">
      <c r="A1107" s="1">
        <v>1106</v>
      </c>
      <c r="B1107" s="3">
        <v>604</v>
      </c>
      <c r="C1107" s="1">
        <v>143</v>
      </c>
      <c r="D1107" s="1">
        <v>9</v>
      </c>
      <c r="E1107" s="1">
        <v>2</v>
      </c>
      <c r="F1107" s="1">
        <v>0</v>
      </c>
      <c r="G1107">
        <f>VLOOKUP(C1107,reference!$A$1:$E$310,5,FALSE)</f>
        <v>5308040</v>
      </c>
      <c r="H1107" t="str">
        <f>VLOOKUP(C1107,reference!$A$1:$E$310,4,FALSE)</f>
        <v>LEBATUKAN</v>
      </c>
      <c r="I1107" t="str">
        <f>VLOOKUP($D1107,reference!$G$1:$H$25,2,FALSE)</f>
        <v>Semak belukar</v>
      </c>
      <c r="J1107" t="str">
        <f>VLOOKUP($E1107,reference!$G$1:$H$25,2,FALSE)</f>
        <v>Hutan lahan kering sekunder / bekas tebangan</v>
      </c>
      <c r="K1107" t="str">
        <f t="shared" si="17"/>
        <v>Non Irigasi</v>
      </c>
      <c r="L1107" t="s">
        <v>327</v>
      </c>
    </row>
    <row r="1108" spans="1:12" x14ac:dyDescent="0.25">
      <c r="A1108" s="1">
        <v>1107</v>
      </c>
      <c r="B1108" s="3">
        <v>59</v>
      </c>
      <c r="C1108" s="1">
        <v>230</v>
      </c>
      <c r="D1108" s="1">
        <v>9</v>
      </c>
      <c r="E1108" s="1">
        <v>20</v>
      </c>
      <c r="F1108" s="1">
        <v>0</v>
      </c>
      <c r="G1108">
        <f>VLOOKUP(C1108,reference!$A$1:$E$310,5,FALSE)</f>
        <v>5313140</v>
      </c>
      <c r="H1108" t="str">
        <f>VLOOKUP(C1108,reference!$A$1:$E$310,4,FALSE)</f>
        <v>REOK</v>
      </c>
      <c r="I1108" t="str">
        <f>VLOOKUP($D1108,reference!$G$1:$H$25,2,FALSE)</f>
        <v>Semak belukar</v>
      </c>
      <c r="J1108" t="str">
        <f>VLOOKUP($E1108,reference!$G$1:$H$25,2,FALSE)</f>
        <v>Tubuh air</v>
      </c>
      <c r="K1108" t="str">
        <f t="shared" si="17"/>
        <v>Non Irigasi</v>
      </c>
      <c r="L1108" t="s">
        <v>327</v>
      </c>
    </row>
    <row r="1109" spans="1:12" x14ac:dyDescent="0.25">
      <c r="A1109" s="1">
        <v>1108</v>
      </c>
      <c r="B1109" s="3">
        <v>12</v>
      </c>
      <c r="C1109" s="1">
        <v>148</v>
      </c>
      <c r="D1109" s="1">
        <v>2</v>
      </c>
      <c r="E1109" s="1">
        <v>18</v>
      </c>
      <c r="F1109" s="1">
        <v>0</v>
      </c>
      <c r="G1109">
        <f>VLOOKUP(C1109,reference!$A$1:$E$310,5,FALSE)</f>
        <v>5309011</v>
      </c>
      <c r="H1109" t="str">
        <f>VLOOKUP(C1109,reference!$A$1:$E$310,4,FALSE)</f>
        <v>TITEHENA</v>
      </c>
      <c r="I1109" t="str">
        <f>VLOOKUP($D1109,reference!$G$1:$H$25,2,FALSE)</f>
        <v>Hutan lahan kering sekunder / bekas tebangan</v>
      </c>
      <c r="J1109" t="str">
        <f>VLOOKUP($E1109,reference!$G$1:$H$25,2,FALSE)</f>
        <v>Lahan terbuka</v>
      </c>
      <c r="K1109" t="str">
        <f t="shared" si="17"/>
        <v>Non Irigasi</v>
      </c>
      <c r="L1109" t="s">
        <v>328</v>
      </c>
    </row>
    <row r="1110" spans="1:12" x14ac:dyDescent="0.25">
      <c r="A1110" s="1">
        <v>1109</v>
      </c>
      <c r="B1110" s="3">
        <v>703</v>
      </c>
      <c r="C1110" s="1">
        <v>154</v>
      </c>
      <c r="D1110" s="1">
        <v>2</v>
      </c>
      <c r="E1110" s="1">
        <v>9</v>
      </c>
      <c r="F1110" s="1">
        <v>0</v>
      </c>
      <c r="G1110">
        <f>VLOOKUP(C1110,reference!$A$1:$E$310,5,FALSE)</f>
        <v>5309032</v>
      </c>
      <c r="H1110" t="str">
        <f>VLOOKUP(C1110,reference!$A$1:$E$310,4,FALSE)</f>
        <v>DEMON PAGONG</v>
      </c>
      <c r="I1110" t="str">
        <f>VLOOKUP($D1110,reference!$G$1:$H$25,2,FALSE)</f>
        <v>Hutan lahan kering sekunder / bekas tebangan</v>
      </c>
      <c r="J1110" t="str">
        <f>VLOOKUP($E1110,reference!$G$1:$H$25,2,FALSE)</f>
        <v>Semak belukar</v>
      </c>
      <c r="K1110" t="str">
        <f t="shared" si="17"/>
        <v>Non Irigasi</v>
      </c>
      <c r="L1110" t="s">
        <v>328</v>
      </c>
    </row>
    <row r="1111" spans="1:12" x14ac:dyDescent="0.25">
      <c r="A1111" s="1">
        <v>1110</v>
      </c>
      <c r="B1111" s="3">
        <v>8</v>
      </c>
      <c r="C1111" s="1">
        <v>152</v>
      </c>
      <c r="D1111" s="1">
        <v>0</v>
      </c>
      <c r="E1111" s="1">
        <v>12</v>
      </c>
      <c r="F1111" s="1">
        <v>0</v>
      </c>
      <c r="G1111">
        <f>VLOOKUP(C1111,reference!$A$1:$E$310,5,FALSE)</f>
        <v>5309030</v>
      </c>
      <c r="H1111" t="str">
        <f>VLOOKUP(C1111,reference!$A$1:$E$310,4,FALSE)</f>
        <v>LARANTUKA</v>
      </c>
      <c r="I1111" t="str">
        <f>VLOOKUP($D1111,reference!$G$1:$H$25,2,FALSE)</f>
        <v>No data</v>
      </c>
      <c r="J1111" t="str">
        <f>VLOOKUP($E1111,reference!$G$1:$H$25,2,FALSE)</f>
        <v>Pertanian lahan kering</v>
      </c>
      <c r="K1111" t="str">
        <f t="shared" si="17"/>
        <v>Non Irigasi</v>
      </c>
      <c r="L1111" t="s">
        <v>327</v>
      </c>
    </row>
    <row r="1112" spans="1:12" x14ac:dyDescent="0.25">
      <c r="A1112" s="1">
        <v>1111</v>
      </c>
      <c r="B1112" s="3">
        <v>8</v>
      </c>
      <c r="C1112" s="1">
        <v>153</v>
      </c>
      <c r="D1112" s="1">
        <v>0</v>
      </c>
      <c r="E1112" s="1">
        <v>12</v>
      </c>
      <c r="F1112" s="1">
        <v>0</v>
      </c>
      <c r="G1112">
        <f>VLOOKUP(C1112,reference!$A$1:$E$310,5,FALSE)</f>
        <v>5309031</v>
      </c>
      <c r="H1112" t="str">
        <f>VLOOKUP(C1112,reference!$A$1:$E$310,4,FALSE)</f>
        <v>ILE MANDIRI</v>
      </c>
      <c r="I1112" t="str">
        <f>VLOOKUP($D1112,reference!$G$1:$H$25,2,FALSE)</f>
        <v>No data</v>
      </c>
      <c r="J1112" t="str">
        <f>VLOOKUP($E1112,reference!$G$1:$H$25,2,FALSE)</f>
        <v>Pertanian lahan kering</v>
      </c>
      <c r="K1112" t="str">
        <f t="shared" si="17"/>
        <v>Non Irigasi</v>
      </c>
      <c r="L1112" t="s">
        <v>327</v>
      </c>
    </row>
    <row r="1113" spans="1:12" x14ac:dyDescent="0.25">
      <c r="A1113" s="1">
        <v>1112</v>
      </c>
      <c r="B1113" s="3">
        <v>2</v>
      </c>
      <c r="C1113" s="1">
        <v>153</v>
      </c>
      <c r="D1113" s="1">
        <v>0</v>
      </c>
      <c r="E1113" s="1">
        <v>16</v>
      </c>
      <c r="F1113" s="1">
        <v>0</v>
      </c>
      <c r="G1113">
        <f>VLOOKUP(C1113,reference!$A$1:$E$310,5,FALSE)</f>
        <v>5309031</v>
      </c>
      <c r="H1113" t="str">
        <f>VLOOKUP(C1113,reference!$A$1:$E$310,4,FALSE)</f>
        <v>ILE MANDIRI</v>
      </c>
      <c r="I1113" t="str">
        <f>VLOOKUP($D1113,reference!$G$1:$H$25,2,FALSE)</f>
        <v>No data</v>
      </c>
      <c r="J1113" t="str">
        <f>VLOOKUP($E1113,reference!$G$1:$H$25,2,FALSE)</f>
        <v>Pemukiman</v>
      </c>
      <c r="K1113" t="str">
        <f t="shared" si="17"/>
        <v>Non Irigasi</v>
      </c>
      <c r="L1113" t="s">
        <v>327</v>
      </c>
    </row>
    <row r="1114" spans="1:12" x14ac:dyDescent="0.25">
      <c r="A1114" s="1">
        <v>1113</v>
      </c>
      <c r="B1114" s="3">
        <v>62</v>
      </c>
      <c r="C1114" s="1">
        <v>161</v>
      </c>
      <c r="D1114" s="1">
        <v>2</v>
      </c>
      <c r="E1114" s="1">
        <v>11</v>
      </c>
      <c r="F1114" s="1">
        <v>0</v>
      </c>
      <c r="G1114">
        <f>VLOOKUP(C1114,reference!$A$1:$E$310,5,FALSE)</f>
        <v>5309070</v>
      </c>
      <c r="H1114" t="str">
        <f>VLOOKUP(C1114,reference!$A$1:$E$310,4,FALSE)</f>
        <v>ADONARA TIMUR</v>
      </c>
      <c r="I1114" t="str">
        <f>VLOOKUP($D1114,reference!$G$1:$H$25,2,FALSE)</f>
        <v>Hutan lahan kering sekunder / bekas tebangan</v>
      </c>
      <c r="J1114" t="str">
        <f>VLOOKUP($E1114,reference!$G$1:$H$25,2,FALSE)</f>
        <v>Savanna / Padang rumput</v>
      </c>
      <c r="K1114" t="str">
        <f t="shared" si="17"/>
        <v>Non Irigasi</v>
      </c>
      <c r="L1114" t="s">
        <v>328</v>
      </c>
    </row>
    <row r="1115" spans="1:12" x14ac:dyDescent="0.25">
      <c r="A1115" s="1">
        <v>1114</v>
      </c>
      <c r="B1115" s="3">
        <v>49</v>
      </c>
      <c r="C1115" s="1">
        <v>163</v>
      </c>
      <c r="D1115" s="1">
        <v>2</v>
      </c>
      <c r="E1115" s="1">
        <v>9</v>
      </c>
      <c r="F1115" s="1">
        <v>0</v>
      </c>
      <c r="G1115">
        <f>VLOOKUP(C1115,reference!$A$1:$E$310,5,FALSE)</f>
        <v>5309072</v>
      </c>
      <c r="H1115" t="str">
        <f>VLOOKUP(C1115,reference!$A$1:$E$310,4,FALSE)</f>
        <v>WITIHAMA</v>
      </c>
      <c r="I1115" t="str">
        <f>VLOOKUP($D1115,reference!$G$1:$H$25,2,FALSE)</f>
        <v>Hutan lahan kering sekunder / bekas tebangan</v>
      </c>
      <c r="J1115" t="str">
        <f>VLOOKUP($E1115,reference!$G$1:$H$25,2,FALSE)</f>
        <v>Semak belukar</v>
      </c>
      <c r="K1115" t="str">
        <f t="shared" si="17"/>
        <v>Non Irigasi</v>
      </c>
      <c r="L1115" t="s">
        <v>328</v>
      </c>
    </row>
    <row r="1116" spans="1:12" x14ac:dyDescent="0.25">
      <c r="A1116" s="1">
        <v>1115</v>
      </c>
      <c r="B1116" s="3">
        <v>15</v>
      </c>
      <c r="C1116" s="1">
        <v>141</v>
      </c>
      <c r="D1116" s="1">
        <v>9</v>
      </c>
      <c r="E1116" s="1">
        <v>6</v>
      </c>
      <c r="F1116" s="1">
        <v>0</v>
      </c>
      <c r="G1116">
        <f>VLOOKUP(C1116,reference!$A$1:$E$310,5,FALSE)</f>
        <v>5308030</v>
      </c>
      <c r="H1116" t="str">
        <f>VLOOKUP(C1116,reference!$A$1:$E$310,4,FALSE)</f>
        <v>ILE APE</v>
      </c>
      <c r="I1116" t="str">
        <f>VLOOKUP($D1116,reference!$G$1:$H$25,2,FALSE)</f>
        <v>Semak belukar</v>
      </c>
      <c r="J1116" t="str">
        <f>VLOOKUP($E1116,reference!$G$1:$H$25,2,FALSE)</f>
        <v>Hutan mangrove sekunder</v>
      </c>
      <c r="K1116" t="str">
        <f t="shared" si="17"/>
        <v>Non Irigasi</v>
      </c>
      <c r="L1116" t="s">
        <v>327</v>
      </c>
    </row>
    <row r="1117" spans="1:12" x14ac:dyDescent="0.25">
      <c r="A1117" s="1">
        <v>1116</v>
      </c>
      <c r="B1117" s="3">
        <v>5</v>
      </c>
      <c r="C1117" s="1">
        <v>142</v>
      </c>
      <c r="D1117" s="1">
        <v>9</v>
      </c>
      <c r="E1117" s="1">
        <v>6</v>
      </c>
      <c r="F1117" s="1">
        <v>0</v>
      </c>
      <c r="G1117">
        <f>VLOOKUP(C1117,reference!$A$1:$E$310,5,FALSE)</f>
        <v>5308031</v>
      </c>
      <c r="H1117" t="str">
        <f>VLOOKUP(C1117,reference!$A$1:$E$310,4,FALSE)</f>
        <v>ILE APE TIMUR</v>
      </c>
      <c r="I1117" t="str">
        <f>VLOOKUP($D1117,reference!$G$1:$H$25,2,FALSE)</f>
        <v>Semak belukar</v>
      </c>
      <c r="J1117" t="str">
        <f>VLOOKUP($E1117,reference!$G$1:$H$25,2,FALSE)</f>
        <v>Hutan mangrove sekunder</v>
      </c>
      <c r="K1117" t="str">
        <f t="shared" si="17"/>
        <v>Non Irigasi</v>
      </c>
      <c r="L1117" t="s">
        <v>327</v>
      </c>
    </row>
    <row r="1118" spans="1:12" x14ac:dyDescent="0.25">
      <c r="A1118" s="1">
        <v>1117</v>
      </c>
      <c r="B1118" s="3">
        <v>2207</v>
      </c>
      <c r="C1118" s="1">
        <v>125</v>
      </c>
      <c r="D1118" s="1">
        <v>9</v>
      </c>
      <c r="E1118" s="1">
        <v>2</v>
      </c>
      <c r="F1118" s="1">
        <v>0</v>
      </c>
      <c r="G1118">
        <f>VLOOKUP(C1118,reference!$A$1:$E$310,5,FALSE)</f>
        <v>5307014</v>
      </c>
      <c r="H1118" t="str">
        <f>VLOOKUP(C1118,reference!$A$1:$E$310,4,FALSE)</f>
        <v>PANTAR TENGAH</v>
      </c>
      <c r="I1118" t="str">
        <f>VLOOKUP($D1118,reference!$G$1:$H$25,2,FALSE)</f>
        <v>Semak belukar</v>
      </c>
      <c r="J1118" t="str">
        <f>VLOOKUP($E1118,reference!$G$1:$H$25,2,FALSE)</f>
        <v>Hutan lahan kering sekunder / bekas tebangan</v>
      </c>
      <c r="K1118" t="str">
        <f t="shared" si="17"/>
        <v>Non Irigasi</v>
      </c>
      <c r="L1118" t="s">
        <v>327</v>
      </c>
    </row>
    <row r="1119" spans="1:12" x14ac:dyDescent="0.25">
      <c r="A1119" s="1">
        <v>1118</v>
      </c>
      <c r="B1119" s="3">
        <v>201</v>
      </c>
      <c r="C1119" s="1">
        <v>131</v>
      </c>
      <c r="D1119" s="1">
        <v>2</v>
      </c>
      <c r="E1119" s="1">
        <v>16</v>
      </c>
      <c r="F1119" s="1">
        <v>0</v>
      </c>
      <c r="G1119">
        <f>VLOOKUP(C1119,reference!$A$1:$E$310,5,FALSE)</f>
        <v>5307042</v>
      </c>
      <c r="H1119" t="str">
        <f>VLOOKUP(C1119,reference!$A$1:$E$310,4,FALSE)</f>
        <v>PUREMAN</v>
      </c>
      <c r="I1119" t="str">
        <f>VLOOKUP($D1119,reference!$G$1:$H$25,2,FALSE)</f>
        <v>Hutan lahan kering sekunder / bekas tebangan</v>
      </c>
      <c r="J1119" t="str">
        <f>VLOOKUP($E1119,reference!$G$1:$H$25,2,FALSE)</f>
        <v>Pemukiman</v>
      </c>
      <c r="K1119" t="str">
        <f t="shared" si="17"/>
        <v>Non Irigasi</v>
      </c>
      <c r="L1119" t="s">
        <v>328</v>
      </c>
    </row>
    <row r="1120" spans="1:12" x14ac:dyDescent="0.25">
      <c r="A1120" s="1">
        <v>1119</v>
      </c>
      <c r="B1120" s="3">
        <v>22</v>
      </c>
      <c r="C1120" s="1">
        <v>152</v>
      </c>
      <c r="D1120" s="1">
        <v>13</v>
      </c>
      <c r="E1120" s="1">
        <v>16</v>
      </c>
      <c r="F1120" s="1">
        <v>0</v>
      </c>
      <c r="G1120">
        <f>VLOOKUP(C1120,reference!$A$1:$E$310,5,FALSE)</f>
        <v>5309030</v>
      </c>
      <c r="H1120" t="str">
        <f>VLOOKUP(C1120,reference!$A$1:$E$310,4,FALSE)</f>
        <v>LARANTUKA</v>
      </c>
      <c r="I1120" t="str">
        <f>VLOOKUP($D1120,reference!$G$1:$H$25,2,FALSE)</f>
        <v>Pertanian lahan kering  campur semak / kebun campur</v>
      </c>
      <c r="J1120" t="str">
        <f>VLOOKUP($E1120,reference!$G$1:$H$25,2,FALSE)</f>
        <v>Pemukiman</v>
      </c>
      <c r="K1120" t="str">
        <f t="shared" si="17"/>
        <v>Non Irigasi</v>
      </c>
      <c r="L1120" t="s">
        <v>327</v>
      </c>
    </row>
    <row r="1121" spans="1:12" x14ac:dyDescent="0.25">
      <c r="A1121" s="1">
        <v>1120</v>
      </c>
      <c r="B1121" s="3">
        <v>71</v>
      </c>
      <c r="C1121" s="1">
        <v>163</v>
      </c>
      <c r="D1121" s="1">
        <v>9</v>
      </c>
      <c r="E1121" s="1">
        <v>9</v>
      </c>
      <c r="F1121" s="1">
        <v>0</v>
      </c>
      <c r="G1121">
        <f>VLOOKUP(C1121,reference!$A$1:$E$310,5,FALSE)</f>
        <v>5309072</v>
      </c>
      <c r="H1121" t="str">
        <f>VLOOKUP(C1121,reference!$A$1:$E$310,4,FALSE)</f>
        <v>WITIHAMA</v>
      </c>
      <c r="I1121" t="str">
        <f>VLOOKUP($D1121,reference!$G$1:$H$25,2,FALSE)</f>
        <v>Semak belukar</v>
      </c>
      <c r="J1121" t="str">
        <f>VLOOKUP($E1121,reference!$G$1:$H$25,2,FALSE)</f>
        <v>Semak belukar</v>
      </c>
      <c r="K1121" t="str">
        <f t="shared" si="17"/>
        <v>Non Irigasi</v>
      </c>
      <c r="L1121" t="s">
        <v>327</v>
      </c>
    </row>
    <row r="1122" spans="1:12" x14ac:dyDescent="0.25">
      <c r="A1122" s="1">
        <v>1121</v>
      </c>
      <c r="B1122" s="3">
        <v>1</v>
      </c>
      <c r="C1122" s="1">
        <v>163</v>
      </c>
      <c r="D1122" s="1">
        <v>12</v>
      </c>
      <c r="E1122" s="1">
        <v>9</v>
      </c>
      <c r="F1122" s="1">
        <v>0</v>
      </c>
      <c r="G1122">
        <f>VLOOKUP(C1122,reference!$A$1:$E$310,5,FALSE)</f>
        <v>5309072</v>
      </c>
      <c r="H1122" t="str">
        <f>VLOOKUP(C1122,reference!$A$1:$E$310,4,FALSE)</f>
        <v>WITIHAMA</v>
      </c>
      <c r="I1122" t="str">
        <f>VLOOKUP($D1122,reference!$G$1:$H$25,2,FALSE)</f>
        <v>Pertanian lahan kering</v>
      </c>
      <c r="J1122" t="str">
        <f>VLOOKUP($E1122,reference!$G$1:$H$25,2,FALSE)</f>
        <v>Semak belukar</v>
      </c>
      <c r="K1122" t="str">
        <f t="shared" si="17"/>
        <v>Non Irigasi</v>
      </c>
      <c r="L1122" t="s">
        <v>327</v>
      </c>
    </row>
    <row r="1123" spans="1:12" x14ac:dyDescent="0.25">
      <c r="A1123" s="1">
        <v>1122</v>
      </c>
      <c r="B1123" s="3">
        <v>47</v>
      </c>
      <c r="C1123" s="1">
        <v>125</v>
      </c>
      <c r="D1123" s="1">
        <v>0</v>
      </c>
      <c r="E1123" s="1">
        <v>9</v>
      </c>
      <c r="F1123" s="1">
        <v>0</v>
      </c>
      <c r="G1123">
        <f>VLOOKUP(C1123,reference!$A$1:$E$310,5,FALSE)</f>
        <v>5307014</v>
      </c>
      <c r="H1123" t="str">
        <f>VLOOKUP(C1123,reference!$A$1:$E$310,4,FALSE)</f>
        <v>PANTAR TENGAH</v>
      </c>
      <c r="I1123" t="str">
        <f>VLOOKUP($D1123,reference!$G$1:$H$25,2,FALSE)</f>
        <v>No data</v>
      </c>
      <c r="J1123" t="str">
        <f>VLOOKUP($E1123,reference!$G$1:$H$25,2,FALSE)</f>
        <v>Semak belukar</v>
      </c>
      <c r="K1123" t="str">
        <f t="shared" si="17"/>
        <v>Non Irigasi</v>
      </c>
      <c r="L1123" t="s">
        <v>327</v>
      </c>
    </row>
    <row r="1124" spans="1:12" x14ac:dyDescent="0.25">
      <c r="A1124" s="1">
        <v>1123</v>
      </c>
      <c r="B1124" s="3">
        <v>26</v>
      </c>
      <c r="C1124" s="1">
        <v>125</v>
      </c>
      <c r="D1124" s="1">
        <v>18</v>
      </c>
      <c r="E1124" s="1">
        <v>2</v>
      </c>
      <c r="F1124" s="1">
        <v>0</v>
      </c>
      <c r="G1124">
        <f>VLOOKUP(C1124,reference!$A$1:$E$310,5,FALSE)</f>
        <v>5307014</v>
      </c>
      <c r="H1124" t="str">
        <f>VLOOKUP(C1124,reference!$A$1:$E$310,4,FALSE)</f>
        <v>PANTAR TENGAH</v>
      </c>
      <c r="I1124" t="str">
        <f>VLOOKUP($D1124,reference!$G$1:$H$25,2,FALSE)</f>
        <v>Lahan terbuka</v>
      </c>
      <c r="J1124" t="str">
        <f>VLOOKUP($E1124,reference!$G$1:$H$25,2,FALSE)</f>
        <v>Hutan lahan kering sekunder / bekas tebangan</v>
      </c>
      <c r="K1124" t="str">
        <f t="shared" si="17"/>
        <v>Non Irigasi</v>
      </c>
      <c r="L1124" t="s">
        <v>327</v>
      </c>
    </row>
    <row r="1125" spans="1:12" x14ac:dyDescent="0.25">
      <c r="A1125" s="1">
        <v>1124</v>
      </c>
      <c r="B1125" s="3">
        <v>7</v>
      </c>
      <c r="C1125" s="1">
        <v>127</v>
      </c>
      <c r="D1125" s="1">
        <v>13</v>
      </c>
      <c r="E1125" s="1">
        <v>2</v>
      </c>
      <c r="F1125" s="1">
        <v>0</v>
      </c>
      <c r="G1125">
        <f>VLOOKUP(C1125,reference!$A$1:$E$310,5,FALSE)</f>
        <v>5307021</v>
      </c>
      <c r="H1125" t="str">
        <f>VLOOKUP(C1125,reference!$A$1:$E$310,4,FALSE)</f>
        <v>MATARU</v>
      </c>
      <c r="I1125" t="str">
        <f>VLOOKUP($D1125,reference!$G$1:$H$25,2,FALSE)</f>
        <v>Pertanian lahan kering  campur semak / kebun campur</v>
      </c>
      <c r="J1125" t="str">
        <f>VLOOKUP($E1125,reference!$G$1:$H$25,2,FALSE)</f>
        <v>Hutan lahan kering sekunder / bekas tebangan</v>
      </c>
      <c r="K1125" t="str">
        <f t="shared" si="17"/>
        <v>Non Irigasi</v>
      </c>
      <c r="L1125" t="s">
        <v>327</v>
      </c>
    </row>
    <row r="1126" spans="1:12" x14ac:dyDescent="0.25">
      <c r="A1126" s="1">
        <v>1125</v>
      </c>
      <c r="B1126" s="3">
        <v>6</v>
      </c>
      <c r="C1126" s="1">
        <v>252</v>
      </c>
      <c r="D1126" s="1">
        <v>18</v>
      </c>
      <c r="E1126" s="1">
        <v>13</v>
      </c>
      <c r="F1126" s="1">
        <v>0</v>
      </c>
      <c r="G1126">
        <f>VLOOKUP(C1126,reference!$A$1:$E$310,5,FALSE)</f>
        <v>5315050</v>
      </c>
      <c r="H1126" t="str">
        <f>VLOOKUP(C1126,reference!$A$1:$E$310,4,FALSE)</f>
        <v>MACANG PACAR</v>
      </c>
      <c r="I1126" t="str">
        <f>VLOOKUP($D1126,reference!$G$1:$H$25,2,FALSE)</f>
        <v>Lahan terbuka</v>
      </c>
      <c r="J1126" t="str">
        <f>VLOOKUP($E1126,reference!$G$1:$H$25,2,FALSE)</f>
        <v>Pertanian lahan kering  campur semak / kebun campur</v>
      </c>
      <c r="K1126" t="str">
        <f t="shared" si="17"/>
        <v>Non Irigasi</v>
      </c>
      <c r="L1126" t="s">
        <v>327</v>
      </c>
    </row>
    <row r="1127" spans="1:12" x14ac:dyDescent="0.25">
      <c r="A1127" s="1">
        <v>1126</v>
      </c>
      <c r="B1127" s="3">
        <v>2</v>
      </c>
      <c r="C1127" s="1">
        <v>252</v>
      </c>
      <c r="D1127" s="1">
        <v>18</v>
      </c>
      <c r="E1127" s="1">
        <v>11</v>
      </c>
      <c r="F1127" s="1">
        <v>0</v>
      </c>
      <c r="G1127">
        <f>VLOOKUP(C1127,reference!$A$1:$E$310,5,FALSE)</f>
        <v>5315050</v>
      </c>
      <c r="H1127" t="str">
        <f>VLOOKUP(C1127,reference!$A$1:$E$310,4,FALSE)</f>
        <v>MACANG PACAR</v>
      </c>
      <c r="I1127" t="str">
        <f>VLOOKUP($D1127,reference!$G$1:$H$25,2,FALSE)</f>
        <v>Lahan terbuka</v>
      </c>
      <c r="J1127" t="str">
        <f>VLOOKUP($E1127,reference!$G$1:$H$25,2,FALSE)</f>
        <v>Savanna / Padang rumput</v>
      </c>
      <c r="K1127" t="str">
        <f t="shared" si="17"/>
        <v>Non Irigasi</v>
      </c>
      <c r="L1127" t="s">
        <v>327</v>
      </c>
    </row>
    <row r="1128" spans="1:12" x14ac:dyDescent="0.25">
      <c r="A1128" s="1">
        <v>1127</v>
      </c>
      <c r="B1128" s="3">
        <v>52</v>
      </c>
      <c r="C1128" s="1">
        <v>179</v>
      </c>
      <c r="D1128" s="1">
        <v>2</v>
      </c>
      <c r="E1128" s="1">
        <v>18</v>
      </c>
      <c r="F1128" s="1">
        <v>0</v>
      </c>
      <c r="G1128">
        <f>VLOOKUP(C1128,reference!$A$1:$E$310,5,FALSE)</f>
        <v>5310061</v>
      </c>
      <c r="H1128" t="str">
        <f>VLOOKUP(C1128,reference!$A$1:$E$310,4,FALSE)</f>
        <v>PALUE</v>
      </c>
      <c r="I1128" t="str">
        <f>VLOOKUP($D1128,reference!$G$1:$H$25,2,FALSE)</f>
        <v>Hutan lahan kering sekunder / bekas tebangan</v>
      </c>
      <c r="J1128" t="str">
        <f>VLOOKUP($E1128,reference!$G$1:$H$25,2,FALSE)</f>
        <v>Lahan terbuka</v>
      </c>
      <c r="K1128" t="str">
        <f t="shared" si="17"/>
        <v>Non Irigasi</v>
      </c>
      <c r="L1128" t="s">
        <v>328</v>
      </c>
    </row>
    <row r="1129" spans="1:12" x14ac:dyDescent="0.25">
      <c r="A1129" s="1">
        <v>1128</v>
      </c>
      <c r="B1129" s="3">
        <v>4</v>
      </c>
      <c r="C1129" s="1">
        <v>152</v>
      </c>
      <c r="D1129" s="1">
        <v>2</v>
      </c>
      <c r="E1129" s="1">
        <v>11</v>
      </c>
      <c r="F1129" s="1">
        <v>0</v>
      </c>
      <c r="G1129">
        <f>VLOOKUP(C1129,reference!$A$1:$E$310,5,FALSE)</f>
        <v>5309030</v>
      </c>
      <c r="H1129" t="str">
        <f>VLOOKUP(C1129,reference!$A$1:$E$310,4,FALSE)</f>
        <v>LARANTUKA</v>
      </c>
      <c r="I1129" t="str">
        <f>VLOOKUP($D1129,reference!$G$1:$H$25,2,FALSE)</f>
        <v>Hutan lahan kering sekunder / bekas tebangan</v>
      </c>
      <c r="J1129" t="str">
        <f>VLOOKUP($E1129,reference!$G$1:$H$25,2,FALSE)</f>
        <v>Savanna / Padang rumput</v>
      </c>
      <c r="K1129" t="str">
        <f t="shared" si="17"/>
        <v>Non Irigasi</v>
      </c>
      <c r="L1129" t="s">
        <v>328</v>
      </c>
    </row>
    <row r="1130" spans="1:12" x14ac:dyDescent="0.25">
      <c r="A1130" s="1">
        <v>1129</v>
      </c>
      <c r="B1130" s="3">
        <v>29</v>
      </c>
      <c r="C1130" s="1">
        <v>152</v>
      </c>
      <c r="D1130" s="1">
        <v>0</v>
      </c>
      <c r="E1130" s="1">
        <v>0</v>
      </c>
      <c r="F1130" s="1">
        <v>0</v>
      </c>
      <c r="G1130">
        <f>VLOOKUP(C1130,reference!$A$1:$E$310,5,FALSE)</f>
        <v>5309030</v>
      </c>
      <c r="H1130" t="str">
        <f>VLOOKUP(C1130,reference!$A$1:$E$310,4,FALSE)</f>
        <v>LARANTUKA</v>
      </c>
      <c r="I1130" t="str">
        <f>VLOOKUP($D1130,reference!$G$1:$H$25,2,FALSE)</f>
        <v>No data</v>
      </c>
      <c r="J1130" t="str">
        <f>VLOOKUP($E1130,reference!$G$1:$H$25,2,FALSE)</f>
        <v>No data</v>
      </c>
      <c r="K1130" t="str">
        <f t="shared" si="17"/>
        <v>Non Irigasi</v>
      </c>
      <c r="L1130" t="s">
        <v>327</v>
      </c>
    </row>
    <row r="1131" spans="1:12" x14ac:dyDescent="0.25">
      <c r="A1131" s="1">
        <v>1130</v>
      </c>
      <c r="B1131" s="3">
        <v>4643</v>
      </c>
      <c r="C1131" s="1">
        <v>159</v>
      </c>
      <c r="D1131" s="1">
        <v>2</v>
      </c>
      <c r="E1131" s="1">
        <v>2</v>
      </c>
      <c r="F1131" s="1">
        <v>0</v>
      </c>
      <c r="G1131">
        <f>VLOOKUP(C1131,reference!$A$1:$E$310,5,FALSE)</f>
        <v>5309061</v>
      </c>
      <c r="H1131" t="str">
        <f>VLOOKUP(C1131,reference!$A$1:$E$310,4,FALSE)</f>
        <v>WOTAN ULU MADO</v>
      </c>
      <c r="I1131" t="str">
        <f>VLOOKUP($D1131,reference!$G$1:$H$25,2,FALSE)</f>
        <v>Hutan lahan kering sekunder / bekas tebangan</v>
      </c>
      <c r="J1131" t="str">
        <f>VLOOKUP($E1131,reference!$G$1:$H$25,2,FALSE)</f>
        <v>Hutan lahan kering sekunder / bekas tebangan</v>
      </c>
      <c r="K1131" t="str">
        <f t="shared" si="17"/>
        <v>Non Irigasi</v>
      </c>
      <c r="L1131" t="s">
        <v>327</v>
      </c>
    </row>
    <row r="1132" spans="1:12" x14ac:dyDescent="0.25">
      <c r="A1132" s="1">
        <v>1131</v>
      </c>
      <c r="B1132" s="3">
        <v>141</v>
      </c>
      <c r="C1132" s="1">
        <v>161</v>
      </c>
      <c r="D1132" s="1">
        <v>2</v>
      </c>
      <c r="E1132" s="1">
        <v>16</v>
      </c>
      <c r="F1132" s="1">
        <v>0</v>
      </c>
      <c r="G1132">
        <f>VLOOKUP(C1132,reference!$A$1:$E$310,5,FALSE)</f>
        <v>5309070</v>
      </c>
      <c r="H1132" t="str">
        <f>VLOOKUP(C1132,reference!$A$1:$E$310,4,FALSE)</f>
        <v>ADONARA TIMUR</v>
      </c>
      <c r="I1132" t="str">
        <f>VLOOKUP($D1132,reference!$G$1:$H$25,2,FALSE)</f>
        <v>Hutan lahan kering sekunder / bekas tebangan</v>
      </c>
      <c r="J1132" t="str">
        <f>VLOOKUP($E1132,reference!$G$1:$H$25,2,FALSE)</f>
        <v>Pemukiman</v>
      </c>
      <c r="K1132" t="str">
        <f t="shared" si="17"/>
        <v>Non Irigasi</v>
      </c>
      <c r="L1132" t="s">
        <v>328</v>
      </c>
    </row>
    <row r="1133" spans="1:12" x14ac:dyDescent="0.25">
      <c r="A1133" s="1">
        <v>1132</v>
      </c>
      <c r="B1133" s="3">
        <v>18</v>
      </c>
      <c r="C1133" s="1">
        <v>162</v>
      </c>
      <c r="D1133" s="1">
        <v>12</v>
      </c>
      <c r="E1133" s="1">
        <v>13</v>
      </c>
      <c r="F1133" s="1">
        <v>0</v>
      </c>
      <c r="G1133">
        <f>VLOOKUP(C1133,reference!$A$1:$E$310,5,FALSE)</f>
        <v>5309071</v>
      </c>
      <c r="H1133" t="str">
        <f>VLOOKUP(C1133,reference!$A$1:$E$310,4,FALSE)</f>
        <v>ILE BOLENG</v>
      </c>
      <c r="I1133" t="str">
        <f>VLOOKUP($D1133,reference!$G$1:$H$25,2,FALSE)</f>
        <v>Pertanian lahan kering</v>
      </c>
      <c r="J1133" t="str">
        <f>VLOOKUP($E1133,reference!$G$1:$H$25,2,FALSE)</f>
        <v>Pertanian lahan kering  campur semak / kebun campur</v>
      </c>
      <c r="K1133" t="str">
        <f t="shared" si="17"/>
        <v>Non Irigasi</v>
      </c>
      <c r="L1133" t="s">
        <v>327</v>
      </c>
    </row>
    <row r="1134" spans="1:12" x14ac:dyDescent="0.25">
      <c r="A1134" s="1">
        <v>1133</v>
      </c>
      <c r="B1134" s="3">
        <v>458</v>
      </c>
      <c r="C1134" s="1">
        <v>162</v>
      </c>
      <c r="D1134" s="1">
        <v>2</v>
      </c>
      <c r="E1134" s="1">
        <v>13</v>
      </c>
      <c r="F1134" s="1">
        <v>0</v>
      </c>
      <c r="G1134">
        <f>VLOOKUP(C1134,reference!$A$1:$E$310,5,FALSE)</f>
        <v>5309071</v>
      </c>
      <c r="H1134" t="str">
        <f>VLOOKUP(C1134,reference!$A$1:$E$310,4,FALSE)</f>
        <v>ILE BOLENG</v>
      </c>
      <c r="I1134" t="str">
        <f>VLOOKUP($D1134,reference!$G$1:$H$25,2,FALSE)</f>
        <v>Hutan lahan kering sekunder / bekas tebangan</v>
      </c>
      <c r="J1134" t="str">
        <f>VLOOKUP($E1134,reference!$G$1:$H$25,2,FALSE)</f>
        <v>Pertanian lahan kering  campur semak / kebun campur</v>
      </c>
      <c r="K1134" t="str">
        <f t="shared" si="17"/>
        <v>Non Irigasi</v>
      </c>
      <c r="L1134" t="s">
        <v>328</v>
      </c>
    </row>
    <row r="1135" spans="1:12" x14ac:dyDescent="0.25">
      <c r="A1135" s="1">
        <v>1134</v>
      </c>
      <c r="B1135" s="3">
        <v>24</v>
      </c>
      <c r="C1135" s="1">
        <v>143</v>
      </c>
      <c r="D1135" s="1">
        <v>13</v>
      </c>
      <c r="E1135" s="1">
        <v>9</v>
      </c>
      <c r="F1135" s="1">
        <v>0</v>
      </c>
      <c r="G1135">
        <f>VLOOKUP(C1135,reference!$A$1:$E$310,5,FALSE)</f>
        <v>5308040</v>
      </c>
      <c r="H1135" t="str">
        <f>VLOOKUP(C1135,reference!$A$1:$E$310,4,FALSE)</f>
        <v>LEBATUKAN</v>
      </c>
      <c r="I1135" t="str">
        <f>VLOOKUP($D1135,reference!$G$1:$H$25,2,FALSE)</f>
        <v>Pertanian lahan kering  campur semak / kebun campur</v>
      </c>
      <c r="J1135" t="str">
        <f>VLOOKUP($E1135,reference!$G$1:$H$25,2,FALSE)</f>
        <v>Semak belukar</v>
      </c>
      <c r="K1135" t="str">
        <f t="shared" si="17"/>
        <v>Non Irigasi</v>
      </c>
      <c r="L1135" t="s">
        <v>327</v>
      </c>
    </row>
    <row r="1136" spans="1:12" x14ac:dyDescent="0.25">
      <c r="A1136" s="1">
        <v>1135</v>
      </c>
      <c r="B1136" s="3">
        <v>47</v>
      </c>
      <c r="C1136" s="1">
        <v>285</v>
      </c>
      <c r="D1136" s="1">
        <v>2</v>
      </c>
      <c r="E1136" s="1">
        <v>20</v>
      </c>
      <c r="F1136" s="1">
        <v>0</v>
      </c>
      <c r="G1136">
        <f>VLOOKUP(C1136,reference!$A$1:$E$310,5,FALSE)</f>
        <v>5319060</v>
      </c>
      <c r="H1136" t="str">
        <f>VLOOKUP(C1136,reference!$A$1:$E$310,4,FALSE)</f>
        <v>LAMBA LEDA</v>
      </c>
      <c r="I1136" t="str">
        <f>VLOOKUP($D1136,reference!$G$1:$H$25,2,FALSE)</f>
        <v>Hutan lahan kering sekunder / bekas tebangan</v>
      </c>
      <c r="J1136" t="str">
        <f>VLOOKUP($E1136,reference!$G$1:$H$25,2,FALSE)</f>
        <v>Tubuh air</v>
      </c>
      <c r="K1136" t="str">
        <f t="shared" si="17"/>
        <v>Non Irigasi</v>
      </c>
      <c r="L1136" t="s">
        <v>328</v>
      </c>
    </row>
    <row r="1137" spans="1:12" x14ac:dyDescent="0.25">
      <c r="A1137" s="1">
        <v>1136</v>
      </c>
      <c r="B1137" s="3">
        <v>123</v>
      </c>
      <c r="C1137" s="1">
        <v>179</v>
      </c>
      <c r="D1137" s="1">
        <v>18</v>
      </c>
      <c r="E1137" s="1">
        <v>18</v>
      </c>
      <c r="F1137" s="1">
        <v>0</v>
      </c>
      <c r="G1137">
        <f>VLOOKUP(C1137,reference!$A$1:$E$310,5,FALSE)</f>
        <v>5310061</v>
      </c>
      <c r="H1137" t="str">
        <f>VLOOKUP(C1137,reference!$A$1:$E$310,4,FALSE)</f>
        <v>PALUE</v>
      </c>
      <c r="I1137" t="str">
        <f>VLOOKUP($D1137,reference!$G$1:$H$25,2,FALSE)</f>
        <v>Lahan terbuka</v>
      </c>
      <c r="J1137" t="str">
        <f>VLOOKUP($E1137,reference!$G$1:$H$25,2,FALSE)</f>
        <v>Lahan terbuka</v>
      </c>
      <c r="K1137" t="str">
        <f t="shared" si="17"/>
        <v>Non Irigasi</v>
      </c>
      <c r="L1137" t="s">
        <v>327</v>
      </c>
    </row>
    <row r="1138" spans="1:12" x14ac:dyDescent="0.25">
      <c r="A1138" s="1">
        <v>1137</v>
      </c>
      <c r="B1138" s="3">
        <v>35</v>
      </c>
      <c r="C1138" s="1">
        <v>152</v>
      </c>
      <c r="D1138" s="1">
        <v>16</v>
      </c>
      <c r="E1138" s="1">
        <v>12</v>
      </c>
      <c r="F1138" s="1">
        <v>0</v>
      </c>
      <c r="G1138">
        <f>VLOOKUP(C1138,reference!$A$1:$E$310,5,FALSE)</f>
        <v>5309030</v>
      </c>
      <c r="H1138" t="str">
        <f>VLOOKUP(C1138,reference!$A$1:$E$310,4,FALSE)</f>
        <v>LARANTUKA</v>
      </c>
      <c r="I1138" t="str">
        <f>VLOOKUP($D1138,reference!$G$1:$H$25,2,FALSE)</f>
        <v>Pemukiman</v>
      </c>
      <c r="J1138" t="str">
        <f>VLOOKUP($E1138,reference!$G$1:$H$25,2,FALSE)</f>
        <v>Pertanian lahan kering</v>
      </c>
      <c r="K1138" t="str">
        <f t="shared" si="17"/>
        <v>Non Irigasi</v>
      </c>
      <c r="L1138" t="s">
        <v>327</v>
      </c>
    </row>
    <row r="1139" spans="1:12" x14ac:dyDescent="0.25">
      <c r="A1139" s="1">
        <v>1138</v>
      </c>
      <c r="B1139" s="3">
        <v>11</v>
      </c>
      <c r="C1139" s="1">
        <v>121</v>
      </c>
      <c r="D1139" s="1">
        <v>18</v>
      </c>
      <c r="E1139" s="1">
        <v>9</v>
      </c>
      <c r="F1139" s="1">
        <v>0</v>
      </c>
      <c r="G1139">
        <f>VLOOKUP(C1139,reference!$A$1:$E$310,5,FALSE)</f>
        <v>5307010</v>
      </c>
      <c r="H1139" t="str">
        <f>VLOOKUP(C1139,reference!$A$1:$E$310,4,FALSE)</f>
        <v>PANTAR</v>
      </c>
      <c r="I1139" t="str">
        <f>VLOOKUP($D1139,reference!$G$1:$H$25,2,FALSE)</f>
        <v>Lahan terbuka</v>
      </c>
      <c r="J1139" t="str">
        <f>VLOOKUP($E1139,reference!$G$1:$H$25,2,FALSE)</f>
        <v>Semak belukar</v>
      </c>
      <c r="K1139" t="str">
        <f t="shared" si="17"/>
        <v>Non Irigasi</v>
      </c>
      <c r="L1139" t="s">
        <v>327</v>
      </c>
    </row>
    <row r="1140" spans="1:12" x14ac:dyDescent="0.25">
      <c r="A1140" s="1">
        <v>1139</v>
      </c>
      <c r="B1140" s="3">
        <v>150</v>
      </c>
      <c r="C1140" s="1">
        <v>127</v>
      </c>
      <c r="D1140" s="1">
        <v>2</v>
      </c>
      <c r="E1140" s="1">
        <v>16</v>
      </c>
      <c r="F1140" s="1">
        <v>0</v>
      </c>
      <c r="G1140">
        <f>VLOOKUP(C1140,reference!$A$1:$E$310,5,FALSE)</f>
        <v>5307021</v>
      </c>
      <c r="H1140" t="str">
        <f>VLOOKUP(C1140,reference!$A$1:$E$310,4,FALSE)</f>
        <v>MATARU</v>
      </c>
      <c r="I1140" t="str">
        <f>VLOOKUP($D1140,reference!$G$1:$H$25,2,FALSE)</f>
        <v>Hutan lahan kering sekunder / bekas tebangan</v>
      </c>
      <c r="J1140" t="str">
        <f>VLOOKUP($E1140,reference!$G$1:$H$25,2,FALSE)</f>
        <v>Pemukiman</v>
      </c>
      <c r="K1140" t="str">
        <f t="shared" si="17"/>
        <v>Non Irigasi</v>
      </c>
      <c r="L1140" t="s">
        <v>328</v>
      </c>
    </row>
    <row r="1141" spans="1:12" x14ac:dyDescent="0.25">
      <c r="A1141" s="1">
        <v>1140</v>
      </c>
      <c r="B1141" s="3">
        <v>12</v>
      </c>
      <c r="C1141" s="1">
        <v>152</v>
      </c>
      <c r="D1141" s="1">
        <v>13</v>
      </c>
      <c r="E1141" s="1">
        <v>2</v>
      </c>
      <c r="F1141" s="1">
        <v>0</v>
      </c>
      <c r="G1141">
        <f>VLOOKUP(C1141,reference!$A$1:$E$310,5,FALSE)</f>
        <v>5309030</v>
      </c>
      <c r="H1141" t="str">
        <f>VLOOKUP(C1141,reference!$A$1:$E$310,4,FALSE)</f>
        <v>LARANTUKA</v>
      </c>
      <c r="I1141" t="str">
        <f>VLOOKUP($D1141,reference!$G$1:$H$25,2,FALSE)</f>
        <v>Pertanian lahan kering  campur semak / kebun campur</v>
      </c>
      <c r="J1141" t="str">
        <f>VLOOKUP($E1141,reference!$G$1:$H$25,2,FALSE)</f>
        <v>Hutan lahan kering sekunder / bekas tebangan</v>
      </c>
      <c r="K1141" t="str">
        <f t="shared" si="17"/>
        <v>Non Irigasi</v>
      </c>
      <c r="L1141" t="s">
        <v>327</v>
      </c>
    </row>
    <row r="1142" spans="1:12" x14ac:dyDescent="0.25">
      <c r="A1142" s="1">
        <v>1141</v>
      </c>
      <c r="B1142" s="3">
        <v>10</v>
      </c>
      <c r="C1142" s="1">
        <v>163</v>
      </c>
      <c r="D1142" s="1">
        <v>18</v>
      </c>
      <c r="E1142" s="1">
        <v>2</v>
      </c>
      <c r="F1142" s="1">
        <v>0</v>
      </c>
      <c r="G1142">
        <f>VLOOKUP(C1142,reference!$A$1:$E$310,5,FALSE)</f>
        <v>5309072</v>
      </c>
      <c r="H1142" t="str">
        <f>VLOOKUP(C1142,reference!$A$1:$E$310,4,FALSE)</f>
        <v>WITIHAMA</v>
      </c>
      <c r="I1142" t="str">
        <f>VLOOKUP($D1142,reference!$G$1:$H$25,2,FALSE)</f>
        <v>Lahan terbuka</v>
      </c>
      <c r="J1142" t="str">
        <f>VLOOKUP($E1142,reference!$G$1:$H$25,2,FALSE)</f>
        <v>Hutan lahan kering sekunder / bekas tebangan</v>
      </c>
      <c r="K1142" t="str">
        <f t="shared" si="17"/>
        <v>Non Irigasi</v>
      </c>
      <c r="L1142" t="s">
        <v>327</v>
      </c>
    </row>
    <row r="1143" spans="1:12" x14ac:dyDescent="0.25">
      <c r="A1143" s="1">
        <v>1142</v>
      </c>
      <c r="B1143" s="3">
        <v>1718</v>
      </c>
      <c r="C1143" s="1">
        <v>143</v>
      </c>
      <c r="D1143" s="1">
        <v>9</v>
      </c>
      <c r="E1143" s="1">
        <v>9</v>
      </c>
      <c r="F1143" s="1">
        <v>0</v>
      </c>
      <c r="G1143">
        <f>VLOOKUP(C1143,reference!$A$1:$E$310,5,FALSE)</f>
        <v>5308040</v>
      </c>
      <c r="H1143" t="str">
        <f>VLOOKUP(C1143,reference!$A$1:$E$310,4,FALSE)</f>
        <v>LEBATUKAN</v>
      </c>
      <c r="I1143" t="str">
        <f>VLOOKUP($D1143,reference!$G$1:$H$25,2,FALSE)</f>
        <v>Semak belukar</v>
      </c>
      <c r="J1143" t="str">
        <f>VLOOKUP($E1143,reference!$G$1:$H$25,2,FALSE)</f>
        <v>Semak belukar</v>
      </c>
      <c r="K1143" t="str">
        <f t="shared" si="17"/>
        <v>Non Irigasi</v>
      </c>
      <c r="L1143" t="s">
        <v>327</v>
      </c>
    </row>
    <row r="1144" spans="1:12" x14ac:dyDescent="0.25">
      <c r="A1144" s="1">
        <v>1143</v>
      </c>
      <c r="B1144" s="3">
        <v>765</v>
      </c>
      <c r="C1144" s="1">
        <v>123</v>
      </c>
      <c r="D1144" s="1">
        <v>11</v>
      </c>
      <c r="E1144" s="1">
        <v>9</v>
      </c>
      <c r="F1144" s="1">
        <v>0</v>
      </c>
      <c r="G1144">
        <f>VLOOKUP(C1144,reference!$A$1:$E$310,5,FALSE)</f>
        <v>5307012</v>
      </c>
      <c r="H1144" t="str">
        <f>VLOOKUP(C1144,reference!$A$1:$E$310,4,FALSE)</f>
        <v>PANTAR TIMUR</v>
      </c>
      <c r="I1144" t="str">
        <f>VLOOKUP($D1144,reference!$G$1:$H$25,2,FALSE)</f>
        <v>Savanna / Padang rumput</v>
      </c>
      <c r="J1144" t="str">
        <f>VLOOKUP($E1144,reference!$G$1:$H$25,2,FALSE)</f>
        <v>Semak belukar</v>
      </c>
      <c r="K1144" t="str">
        <f t="shared" si="17"/>
        <v>Non Irigasi</v>
      </c>
      <c r="L1144" t="s">
        <v>327</v>
      </c>
    </row>
    <row r="1145" spans="1:12" x14ac:dyDescent="0.25">
      <c r="A1145" s="1">
        <v>1144</v>
      </c>
      <c r="B1145" s="3">
        <v>12</v>
      </c>
      <c r="C1145" s="1">
        <v>126</v>
      </c>
      <c r="D1145" s="1">
        <v>0</v>
      </c>
      <c r="E1145" s="1">
        <v>12</v>
      </c>
      <c r="F1145" s="1">
        <v>0</v>
      </c>
      <c r="G1145">
        <f>VLOOKUP(C1145,reference!$A$1:$E$310,5,FALSE)</f>
        <v>5307020</v>
      </c>
      <c r="H1145" t="str">
        <f>VLOOKUP(C1145,reference!$A$1:$E$310,4,FALSE)</f>
        <v>ALOR BARAT DAYA</v>
      </c>
      <c r="I1145" t="str">
        <f>VLOOKUP($D1145,reference!$G$1:$H$25,2,FALSE)</f>
        <v>No data</v>
      </c>
      <c r="J1145" t="str">
        <f>VLOOKUP($E1145,reference!$G$1:$H$25,2,FALSE)</f>
        <v>Pertanian lahan kering</v>
      </c>
      <c r="K1145" t="str">
        <f t="shared" si="17"/>
        <v>Non Irigasi</v>
      </c>
      <c r="L1145" t="s">
        <v>327</v>
      </c>
    </row>
    <row r="1146" spans="1:12" x14ac:dyDescent="0.25">
      <c r="A1146" s="1">
        <v>1145</v>
      </c>
      <c r="B1146" s="3">
        <v>2</v>
      </c>
      <c r="C1146" s="1">
        <v>252</v>
      </c>
      <c r="D1146" s="1">
        <v>18</v>
      </c>
      <c r="E1146" s="1">
        <v>2</v>
      </c>
      <c r="F1146" s="1">
        <v>0</v>
      </c>
      <c r="G1146">
        <f>VLOOKUP(C1146,reference!$A$1:$E$310,5,FALSE)</f>
        <v>5315050</v>
      </c>
      <c r="H1146" t="str">
        <f>VLOOKUP(C1146,reference!$A$1:$E$310,4,FALSE)</f>
        <v>MACANG PACAR</v>
      </c>
      <c r="I1146" t="str">
        <f>VLOOKUP($D1146,reference!$G$1:$H$25,2,FALSE)</f>
        <v>Lahan terbuka</v>
      </c>
      <c r="J1146" t="str">
        <f>VLOOKUP($E1146,reference!$G$1:$H$25,2,FALSE)</f>
        <v>Hutan lahan kering sekunder / bekas tebangan</v>
      </c>
      <c r="K1146" t="str">
        <f t="shared" si="17"/>
        <v>Non Irigasi</v>
      </c>
      <c r="L1146" t="s">
        <v>327</v>
      </c>
    </row>
    <row r="1147" spans="1:12" x14ac:dyDescent="0.25">
      <c r="A1147" s="1">
        <v>1146</v>
      </c>
      <c r="B1147" s="3">
        <v>86</v>
      </c>
      <c r="C1147" s="1">
        <v>230</v>
      </c>
      <c r="D1147" s="1">
        <v>11</v>
      </c>
      <c r="E1147" s="1">
        <v>12</v>
      </c>
      <c r="F1147" s="1">
        <v>0</v>
      </c>
      <c r="G1147">
        <f>VLOOKUP(C1147,reference!$A$1:$E$310,5,FALSE)</f>
        <v>5313140</v>
      </c>
      <c r="H1147" t="str">
        <f>VLOOKUP(C1147,reference!$A$1:$E$310,4,FALSE)</f>
        <v>REOK</v>
      </c>
      <c r="I1147" t="str">
        <f>VLOOKUP($D1147,reference!$G$1:$H$25,2,FALSE)</f>
        <v>Savanna / Padang rumput</v>
      </c>
      <c r="J1147" t="str">
        <f>VLOOKUP($E1147,reference!$G$1:$H$25,2,FALSE)</f>
        <v>Pertanian lahan kering</v>
      </c>
      <c r="K1147" t="str">
        <f t="shared" si="17"/>
        <v>Non Irigasi</v>
      </c>
      <c r="L1147" t="s">
        <v>327</v>
      </c>
    </row>
    <row r="1148" spans="1:12" x14ac:dyDescent="0.25">
      <c r="A1148" s="1">
        <v>1147</v>
      </c>
      <c r="B1148" s="3">
        <v>78</v>
      </c>
      <c r="C1148" s="1">
        <v>230</v>
      </c>
      <c r="D1148" s="1">
        <v>9</v>
      </c>
      <c r="E1148" s="1">
        <v>12</v>
      </c>
      <c r="F1148" s="1">
        <v>0</v>
      </c>
      <c r="G1148">
        <f>VLOOKUP(C1148,reference!$A$1:$E$310,5,FALSE)</f>
        <v>5313140</v>
      </c>
      <c r="H1148" t="str">
        <f>VLOOKUP(C1148,reference!$A$1:$E$310,4,FALSE)</f>
        <v>REOK</v>
      </c>
      <c r="I1148" t="str">
        <f>VLOOKUP($D1148,reference!$G$1:$H$25,2,FALSE)</f>
        <v>Semak belukar</v>
      </c>
      <c r="J1148" t="str">
        <f>VLOOKUP($E1148,reference!$G$1:$H$25,2,FALSE)</f>
        <v>Pertanian lahan kering</v>
      </c>
      <c r="K1148" t="str">
        <f t="shared" si="17"/>
        <v>Non Irigasi</v>
      </c>
      <c r="L1148" t="s">
        <v>327</v>
      </c>
    </row>
    <row r="1149" spans="1:12" x14ac:dyDescent="0.25">
      <c r="A1149" s="1">
        <v>1148</v>
      </c>
      <c r="B1149" s="3">
        <v>2</v>
      </c>
      <c r="C1149" s="1">
        <v>282</v>
      </c>
      <c r="D1149" s="1">
        <v>0</v>
      </c>
      <c r="E1149" s="1">
        <v>18</v>
      </c>
      <c r="F1149" s="1">
        <v>0</v>
      </c>
      <c r="G1149">
        <f>VLOOKUP(C1149,reference!$A$1:$E$310,5,FALSE)</f>
        <v>5319040</v>
      </c>
      <c r="H1149" t="str">
        <f>VLOOKUP(C1149,reference!$A$1:$E$310,4,FALSE)</f>
        <v>SAMBI RAMPAS</v>
      </c>
      <c r="I1149" t="str">
        <f>VLOOKUP($D1149,reference!$G$1:$H$25,2,FALSE)</f>
        <v>No data</v>
      </c>
      <c r="J1149" t="str">
        <f>VLOOKUP($E1149,reference!$G$1:$H$25,2,FALSE)</f>
        <v>Lahan terbuka</v>
      </c>
      <c r="K1149" t="str">
        <f t="shared" si="17"/>
        <v>Non Irigasi</v>
      </c>
      <c r="L1149" t="s">
        <v>327</v>
      </c>
    </row>
    <row r="1150" spans="1:12" x14ac:dyDescent="0.25">
      <c r="A1150" s="1">
        <v>1149</v>
      </c>
      <c r="B1150" s="3">
        <v>6</v>
      </c>
      <c r="C1150" s="1">
        <v>161</v>
      </c>
      <c r="D1150" s="1">
        <v>16</v>
      </c>
      <c r="E1150" s="1">
        <v>2</v>
      </c>
      <c r="F1150" s="1">
        <v>0</v>
      </c>
      <c r="G1150">
        <f>VLOOKUP(C1150,reference!$A$1:$E$310,5,FALSE)</f>
        <v>5309070</v>
      </c>
      <c r="H1150" t="str">
        <f>VLOOKUP(C1150,reference!$A$1:$E$310,4,FALSE)</f>
        <v>ADONARA TIMUR</v>
      </c>
      <c r="I1150" t="str">
        <f>VLOOKUP($D1150,reference!$G$1:$H$25,2,FALSE)</f>
        <v>Pemukiman</v>
      </c>
      <c r="J1150" t="str">
        <f>VLOOKUP($E1150,reference!$G$1:$H$25,2,FALSE)</f>
        <v>Hutan lahan kering sekunder / bekas tebangan</v>
      </c>
      <c r="K1150" t="str">
        <f t="shared" si="17"/>
        <v>Non Irigasi</v>
      </c>
      <c r="L1150" t="s">
        <v>327</v>
      </c>
    </row>
    <row r="1151" spans="1:12" x14ac:dyDescent="0.25">
      <c r="A1151" s="1">
        <v>1150</v>
      </c>
      <c r="B1151" s="3">
        <v>81</v>
      </c>
      <c r="C1151" s="1">
        <v>163</v>
      </c>
      <c r="D1151" s="1">
        <v>18</v>
      </c>
      <c r="E1151" s="1">
        <v>18</v>
      </c>
      <c r="F1151" s="1">
        <v>0</v>
      </c>
      <c r="G1151">
        <f>VLOOKUP(C1151,reference!$A$1:$E$310,5,FALSE)</f>
        <v>5309072</v>
      </c>
      <c r="H1151" t="str">
        <f>VLOOKUP(C1151,reference!$A$1:$E$310,4,FALSE)</f>
        <v>WITIHAMA</v>
      </c>
      <c r="I1151" t="str">
        <f>VLOOKUP($D1151,reference!$G$1:$H$25,2,FALSE)</f>
        <v>Lahan terbuka</v>
      </c>
      <c r="J1151" t="str">
        <f>VLOOKUP($E1151,reference!$G$1:$H$25,2,FALSE)</f>
        <v>Lahan terbuka</v>
      </c>
      <c r="K1151" t="str">
        <f t="shared" si="17"/>
        <v>Non Irigasi</v>
      </c>
      <c r="L1151" t="s">
        <v>327</v>
      </c>
    </row>
    <row r="1152" spans="1:12" x14ac:dyDescent="0.25">
      <c r="A1152" s="1">
        <v>1151</v>
      </c>
      <c r="B1152" s="3">
        <v>2</v>
      </c>
      <c r="C1152" s="1">
        <v>163</v>
      </c>
      <c r="D1152" s="1">
        <v>2</v>
      </c>
      <c r="E1152" s="1">
        <v>18</v>
      </c>
      <c r="F1152" s="1">
        <v>0</v>
      </c>
      <c r="G1152">
        <f>VLOOKUP(C1152,reference!$A$1:$E$310,5,FALSE)</f>
        <v>5309072</v>
      </c>
      <c r="H1152" t="str">
        <f>VLOOKUP(C1152,reference!$A$1:$E$310,4,FALSE)</f>
        <v>WITIHAMA</v>
      </c>
      <c r="I1152" t="str">
        <f>VLOOKUP($D1152,reference!$G$1:$H$25,2,FALSE)</f>
        <v>Hutan lahan kering sekunder / bekas tebangan</v>
      </c>
      <c r="J1152" t="str">
        <f>VLOOKUP($E1152,reference!$G$1:$H$25,2,FALSE)</f>
        <v>Lahan terbuka</v>
      </c>
      <c r="K1152" t="str">
        <f t="shared" si="17"/>
        <v>Non Irigasi</v>
      </c>
      <c r="L1152" t="s">
        <v>328</v>
      </c>
    </row>
    <row r="1153" spans="1:12" x14ac:dyDescent="0.25">
      <c r="A1153" s="1">
        <v>1152</v>
      </c>
      <c r="B1153" s="3">
        <v>39</v>
      </c>
      <c r="C1153" s="1">
        <v>162</v>
      </c>
      <c r="D1153" s="1">
        <v>2</v>
      </c>
      <c r="E1153" s="1">
        <v>12</v>
      </c>
      <c r="F1153" s="1">
        <v>0</v>
      </c>
      <c r="G1153">
        <f>VLOOKUP(C1153,reference!$A$1:$E$310,5,FALSE)</f>
        <v>5309071</v>
      </c>
      <c r="H1153" t="str">
        <f>VLOOKUP(C1153,reference!$A$1:$E$310,4,FALSE)</f>
        <v>ILE BOLENG</v>
      </c>
      <c r="I1153" t="str">
        <f>VLOOKUP($D1153,reference!$G$1:$H$25,2,FALSE)</f>
        <v>Hutan lahan kering sekunder / bekas tebangan</v>
      </c>
      <c r="J1153" t="str">
        <f>VLOOKUP($E1153,reference!$G$1:$H$25,2,FALSE)</f>
        <v>Pertanian lahan kering</v>
      </c>
      <c r="K1153" t="str">
        <f t="shared" si="17"/>
        <v>Non Irigasi</v>
      </c>
      <c r="L1153" t="s">
        <v>328</v>
      </c>
    </row>
    <row r="1154" spans="1:12" x14ac:dyDescent="0.25">
      <c r="A1154" s="1">
        <v>1153</v>
      </c>
      <c r="B1154" s="3">
        <v>2</v>
      </c>
      <c r="C1154" s="1">
        <v>121</v>
      </c>
      <c r="D1154" s="1">
        <v>18</v>
      </c>
      <c r="E1154" s="1">
        <v>2</v>
      </c>
      <c r="F1154" s="1">
        <v>0</v>
      </c>
      <c r="G1154">
        <f>VLOOKUP(C1154,reference!$A$1:$E$310,5,FALSE)</f>
        <v>5307010</v>
      </c>
      <c r="H1154" t="str">
        <f>VLOOKUP(C1154,reference!$A$1:$E$310,4,FALSE)</f>
        <v>PANTAR</v>
      </c>
      <c r="I1154" t="str">
        <f>VLOOKUP($D1154,reference!$G$1:$H$25,2,FALSE)</f>
        <v>Lahan terbuka</v>
      </c>
      <c r="J1154" t="str">
        <f>VLOOKUP($E1154,reference!$G$1:$H$25,2,FALSE)</f>
        <v>Hutan lahan kering sekunder / bekas tebangan</v>
      </c>
      <c r="K1154" t="str">
        <f t="shared" si="17"/>
        <v>Non Irigasi</v>
      </c>
      <c r="L1154" t="s">
        <v>327</v>
      </c>
    </row>
    <row r="1155" spans="1:12" x14ac:dyDescent="0.25">
      <c r="A1155" s="1">
        <v>1154</v>
      </c>
      <c r="B1155" s="3">
        <v>28</v>
      </c>
      <c r="C1155" s="1">
        <v>282</v>
      </c>
      <c r="D1155" s="1">
        <v>0</v>
      </c>
      <c r="E1155" s="1">
        <v>0</v>
      </c>
      <c r="F1155" s="1">
        <v>0</v>
      </c>
      <c r="G1155">
        <f>VLOOKUP(C1155,reference!$A$1:$E$310,5,FALSE)</f>
        <v>5319040</v>
      </c>
      <c r="H1155" t="str">
        <f>VLOOKUP(C1155,reference!$A$1:$E$310,4,FALSE)</f>
        <v>SAMBI RAMPAS</v>
      </c>
      <c r="I1155" t="str">
        <f>VLOOKUP($D1155,reference!$G$1:$H$25,2,FALSE)</f>
        <v>No data</v>
      </c>
      <c r="J1155" t="str">
        <f>VLOOKUP($E1155,reference!$G$1:$H$25,2,FALSE)</f>
        <v>No data</v>
      </c>
      <c r="K1155" t="str">
        <f t="shared" ref="K1155:K1218" si="18">IF(F1155=0,"Non Irigasi","Buffer Irigasi")</f>
        <v>Non Irigasi</v>
      </c>
      <c r="L1155" t="s">
        <v>327</v>
      </c>
    </row>
    <row r="1156" spans="1:12" x14ac:dyDescent="0.25">
      <c r="A1156" s="1">
        <v>1155</v>
      </c>
      <c r="B1156" s="3">
        <v>15</v>
      </c>
      <c r="C1156" s="1">
        <v>282</v>
      </c>
      <c r="D1156" s="1">
        <v>6</v>
      </c>
      <c r="E1156" s="1">
        <v>6</v>
      </c>
      <c r="F1156" s="1">
        <v>0</v>
      </c>
      <c r="G1156">
        <f>VLOOKUP(C1156,reference!$A$1:$E$310,5,FALSE)</f>
        <v>5319040</v>
      </c>
      <c r="H1156" t="str">
        <f>VLOOKUP(C1156,reference!$A$1:$E$310,4,FALSE)</f>
        <v>SAMBI RAMPAS</v>
      </c>
      <c r="I1156" t="str">
        <f>VLOOKUP($D1156,reference!$G$1:$H$25,2,FALSE)</f>
        <v>Hutan mangrove sekunder</v>
      </c>
      <c r="J1156" t="str">
        <f>VLOOKUP($E1156,reference!$G$1:$H$25,2,FALSE)</f>
        <v>Hutan mangrove sekunder</v>
      </c>
      <c r="K1156" t="str">
        <f t="shared" si="18"/>
        <v>Non Irigasi</v>
      </c>
      <c r="L1156" t="s">
        <v>327</v>
      </c>
    </row>
    <row r="1157" spans="1:12" x14ac:dyDescent="0.25">
      <c r="A1157" s="1">
        <v>1156</v>
      </c>
      <c r="B1157" s="3">
        <v>7</v>
      </c>
      <c r="C1157" s="1">
        <v>282</v>
      </c>
      <c r="D1157" s="1">
        <v>6</v>
      </c>
      <c r="E1157" s="1">
        <v>18</v>
      </c>
      <c r="F1157" s="1">
        <v>0</v>
      </c>
      <c r="G1157">
        <f>VLOOKUP(C1157,reference!$A$1:$E$310,5,FALSE)</f>
        <v>5319040</v>
      </c>
      <c r="H1157" t="str">
        <f>VLOOKUP(C1157,reference!$A$1:$E$310,4,FALSE)</f>
        <v>SAMBI RAMPAS</v>
      </c>
      <c r="I1157" t="str">
        <f>VLOOKUP($D1157,reference!$G$1:$H$25,2,FALSE)</f>
        <v>Hutan mangrove sekunder</v>
      </c>
      <c r="J1157" t="str">
        <f>VLOOKUP($E1157,reference!$G$1:$H$25,2,FALSE)</f>
        <v>Lahan terbuka</v>
      </c>
      <c r="K1157" t="str">
        <f t="shared" si="18"/>
        <v>Non Irigasi</v>
      </c>
      <c r="L1157" t="s">
        <v>328</v>
      </c>
    </row>
    <row r="1158" spans="1:12" x14ac:dyDescent="0.25">
      <c r="A1158" s="1">
        <v>1157</v>
      </c>
      <c r="B1158" s="3">
        <v>23</v>
      </c>
      <c r="C1158" s="1">
        <v>282</v>
      </c>
      <c r="D1158" s="1">
        <v>13</v>
      </c>
      <c r="E1158" s="1">
        <v>18</v>
      </c>
      <c r="F1158" s="1">
        <v>0</v>
      </c>
      <c r="G1158">
        <f>VLOOKUP(C1158,reference!$A$1:$E$310,5,FALSE)</f>
        <v>5319040</v>
      </c>
      <c r="H1158" t="str">
        <f>VLOOKUP(C1158,reference!$A$1:$E$310,4,FALSE)</f>
        <v>SAMBI RAMPAS</v>
      </c>
      <c r="I1158" t="str">
        <f>VLOOKUP($D1158,reference!$G$1:$H$25,2,FALSE)</f>
        <v>Pertanian lahan kering  campur semak / kebun campur</v>
      </c>
      <c r="J1158" t="str">
        <f>VLOOKUP($E1158,reference!$G$1:$H$25,2,FALSE)</f>
        <v>Lahan terbuka</v>
      </c>
      <c r="K1158" t="str">
        <f t="shared" si="18"/>
        <v>Non Irigasi</v>
      </c>
      <c r="L1158" t="s">
        <v>327</v>
      </c>
    </row>
    <row r="1159" spans="1:12" x14ac:dyDescent="0.25">
      <c r="A1159" s="1">
        <v>1158</v>
      </c>
      <c r="B1159" s="3">
        <v>1106</v>
      </c>
      <c r="C1159" s="1">
        <v>282</v>
      </c>
      <c r="D1159" s="1">
        <v>13</v>
      </c>
      <c r="E1159" s="1">
        <v>14</v>
      </c>
      <c r="F1159" s="1">
        <v>0</v>
      </c>
      <c r="G1159">
        <f>VLOOKUP(C1159,reference!$A$1:$E$310,5,FALSE)</f>
        <v>5319040</v>
      </c>
      <c r="H1159" t="str">
        <f>VLOOKUP(C1159,reference!$A$1:$E$310,4,FALSE)</f>
        <v>SAMBI RAMPAS</v>
      </c>
      <c r="I1159" t="str">
        <f>VLOOKUP($D1159,reference!$G$1:$H$25,2,FALSE)</f>
        <v>Pertanian lahan kering  campur semak / kebun campur</v>
      </c>
      <c r="J1159" t="str">
        <f>VLOOKUP($E1159,reference!$G$1:$H$25,2,FALSE)</f>
        <v>Sawah</v>
      </c>
      <c r="K1159" t="str">
        <f t="shared" si="18"/>
        <v>Non Irigasi</v>
      </c>
      <c r="L1159" t="s">
        <v>327</v>
      </c>
    </row>
    <row r="1160" spans="1:12" x14ac:dyDescent="0.25">
      <c r="A1160" s="1">
        <v>1159</v>
      </c>
      <c r="B1160" s="3">
        <v>8</v>
      </c>
      <c r="C1160" s="1">
        <v>159</v>
      </c>
      <c r="D1160" s="1">
        <v>0</v>
      </c>
      <c r="E1160" s="1">
        <v>9</v>
      </c>
      <c r="F1160" s="1">
        <v>0</v>
      </c>
      <c r="G1160">
        <f>VLOOKUP(C1160,reference!$A$1:$E$310,5,FALSE)</f>
        <v>5309061</v>
      </c>
      <c r="H1160" t="str">
        <f>VLOOKUP(C1160,reference!$A$1:$E$310,4,FALSE)</f>
        <v>WOTAN ULU MADO</v>
      </c>
      <c r="I1160" t="str">
        <f>VLOOKUP($D1160,reference!$G$1:$H$25,2,FALSE)</f>
        <v>No data</v>
      </c>
      <c r="J1160" t="str">
        <f>VLOOKUP($E1160,reference!$G$1:$H$25,2,FALSE)</f>
        <v>Semak belukar</v>
      </c>
      <c r="K1160" t="str">
        <f t="shared" si="18"/>
        <v>Non Irigasi</v>
      </c>
      <c r="L1160" t="s">
        <v>327</v>
      </c>
    </row>
    <row r="1161" spans="1:12" x14ac:dyDescent="0.25">
      <c r="A1161" s="1">
        <v>1160</v>
      </c>
      <c r="B1161" s="3">
        <v>164</v>
      </c>
      <c r="C1161" s="1">
        <v>161</v>
      </c>
      <c r="D1161" s="1">
        <v>16</v>
      </c>
      <c r="E1161" s="1">
        <v>16</v>
      </c>
      <c r="F1161" s="1">
        <v>0</v>
      </c>
      <c r="G1161">
        <f>VLOOKUP(C1161,reference!$A$1:$E$310,5,FALSE)</f>
        <v>5309070</v>
      </c>
      <c r="H1161" t="str">
        <f>VLOOKUP(C1161,reference!$A$1:$E$310,4,FALSE)</f>
        <v>ADONARA TIMUR</v>
      </c>
      <c r="I1161" t="str">
        <f>VLOOKUP($D1161,reference!$G$1:$H$25,2,FALSE)</f>
        <v>Pemukiman</v>
      </c>
      <c r="J1161" t="str">
        <f>VLOOKUP($E1161,reference!$G$1:$H$25,2,FALSE)</f>
        <v>Pemukiman</v>
      </c>
      <c r="K1161" t="str">
        <f t="shared" si="18"/>
        <v>Non Irigasi</v>
      </c>
      <c r="L1161" t="s">
        <v>327</v>
      </c>
    </row>
    <row r="1162" spans="1:12" x14ac:dyDescent="0.25">
      <c r="A1162" s="1">
        <v>1161</v>
      </c>
      <c r="B1162" s="3">
        <v>7</v>
      </c>
      <c r="C1162" s="1">
        <v>121</v>
      </c>
      <c r="D1162" s="1">
        <v>11</v>
      </c>
      <c r="E1162" s="1">
        <v>11</v>
      </c>
      <c r="F1162" s="1">
        <v>0</v>
      </c>
      <c r="G1162">
        <f>VLOOKUP(C1162,reference!$A$1:$E$310,5,FALSE)</f>
        <v>5307010</v>
      </c>
      <c r="H1162" t="str">
        <f>VLOOKUP(C1162,reference!$A$1:$E$310,4,FALSE)</f>
        <v>PANTAR</v>
      </c>
      <c r="I1162" t="str">
        <f>VLOOKUP($D1162,reference!$G$1:$H$25,2,FALSE)</f>
        <v>Savanna / Padang rumput</v>
      </c>
      <c r="J1162" t="str">
        <f>VLOOKUP($E1162,reference!$G$1:$H$25,2,FALSE)</f>
        <v>Savanna / Padang rumput</v>
      </c>
      <c r="K1162" t="str">
        <f t="shared" si="18"/>
        <v>Non Irigasi</v>
      </c>
      <c r="L1162" t="s">
        <v>327</v>
      </c>
    </row>
    <row r="1163" spans="1:12" x14ac:dyDescent="0.25">
      <c r="A1163" s="1">
        <v>1162</v>
      </c>
      <c r="B1163" s="3">
        <v>1</v>
      </c>
      <c r="C1163" s="1">
        <v>127</v>
      </c>
      <c r="D1163" s="1">
        <v>13</v>
      </c>
      <c r="E1163" s="1">
        <v>16</v>
      </c>
      <c r="F1163" s="1">
        <v>0</v>
      </c>
      <c r="G1163">
        <f>VLOOKUP(C1163,reference!$A$1:$E$310,5,FALSE)</f>
        <v>5307021</v>
      </c>
      <c r="H1163" t="str">
        <f>VLOOKUP(C1163,reference!$A$1:$E$310,4,FALSE)</f>
        <v>MATARU</v>
      </c>
      <c r="I1163" t="str">
        <f>VLOOKUP($D1163,reference!$G$1:$H$25,2,FALSE)</f>
        <v>Pertanian lahan kering  campur semak / kebun campur</v>
      </c>
      <c r="J1163" t="str">
        <f>VLOOKUP($E1163,reference!$G$1:$H$25,2,FALSE)</f>
        <v>Pemukiman</v>
      </c>
      <c r="K1163" t="str">
        <f t="shared" si="18"/>
        <v>Non Irigasi</v>
      </c>
      <c r="L1163" t="s">
        <v>327</v>
      </c>
    </row>
    <row r="1164" spans="1:12" x14ac:dyDescent="0.25">
      <c r="A1164" s="1">
        <v>1163</v>
      </c>
      <c r="B1164" s="3">
        <v>14</v>
      </c>
      <c r="C1164" s="1">
        <v>252</v>
      </c>
      <c r="D1164" s="1">
        <v>2</v>
      </c>
      <c r="E1164" s="1">
        <v>5</v>
      </c>
      <c r="F1164" s="1">
        <v>0</v>
      </c>
      <c r="G1164">
        <f>VLOOKUP(C1164,reference!$A$1:$E$310,5,FALSE)</f>
        <v>5315050</v>
      </c>
      <c r="H1164" t="str">
        <f>VLOOKUP(C1164,reference!$A$1:$E$310,4,FALSE)</f>
        <v>MACANG PACAR</v>
      </c>
      <c r="I1164" t="str">
        <f>VLOOKUP($D1164,reference!$G$1:$H$25,2,FALSE)</f>
        <v>Hutan lahan kering sekunder / bekas tebangan</v>
      </c>
      <c r="J1164" t="str">
        <f>VLOOKUP($E1164,reference!$G$1:$H$25,2,FALSE)</f>
        <v>Hutan mangrove primer</v>
      </c>
      <c r="K1164" t="str">
        <f t="shared" si="18"/>
        <v>Non Irigasi</v>
      </c>
      <c r="L1164" t="s">
        <v>327</v>
      </c>
    </row>
    <row r="1165" spans="1:12" x14ac:dyDescent="0.25">
      <c r="A1165" s="1">
        <v>1164</v>
      </c>
      <c r="B1165" s="3">
        <v>10</v>
      </c>
      <c r="C1165" s="1">
        <v>282</v>
      </c>
      <c r="D1165" s="1">
        <v>0</v>
      </c>
      <c r="E1165" s="1">
        <v>2</v>
      </c>
      <c r="F1165" s="1">
        <v>0</v>
      </c>
      <c r="G1165">
        <f>VLOOKUP(C1165,reference!$A$1:$E$310,5,FALSE)</f>
        <v>5319040</v>
      </c>
      <c r="H1165" t="str">
        <f>VLOOKUP(C1165,reference!$A$1:$E$310,4,FALSE)</f>
        <v>SAMBI RAMPAS</v>
      </c>
      <c r="I1165" t="str">
        <f>VLOOKUP($D1165,reference!$G$1:$H$25,2,FALSE)</f>
        <v>No data</v>
      </c>
      <c r="J1165" t="str">
        <f>VLOOKUP($E1165,reference!$G$1:$H$25,2,FALSE)</f>
        <v>Hutan lahan kering sekunder / bekas tebangan</v>
      </c>
      <c r="K1165" t="str">
        <f t="shared" si="18"/>
        <v>Non Irigasi</v>
      </c>
      <c r="L1165" t="s">
        <v>327</v>
      </c>
    </row>
    <row r="1166" spans="1:12" x14ac:dyDescent="0.25">
      <c r="A1166" s="1">
        <v>1165</v>
      </c>
      <c r="B1166" s="3">
        <v>1</v>
      </c>
      <c r="C1166" s="1">
        <v>282</v>
      </c>
      <c r="D1166" s="1">
        <v>0</v>
      </c>
      <c r="E1166" s="1">
        <v>6</v>
      </c>
      <c r="F1166" s="1">
        <v>0</v>
      </c>
      <c r="G1166">
        <f>VLOOKUP(C1166,reference!$A$1:$E$310,5,FALSE)</f>
        <v>5319040</v>
      </c>
      <c r="H1166" t="str">
        <f>VLOOKUP(C1166,reference!$A$1:$E$310,4,FALSE)</f>
        <v>SAMBI RAMPAS</v>
      </c>
      <c r="I1166" t="str">
        <f>VLOOKUP($D1166,reference!$G$1:$H$25,2,FALSE)</f>
        <v>No data</v>
      </c>
      <c r="J1166" t="str">
        <f>VLOOKUP($E1166,reference!$G$1:$H$25,2,FALSE)</f>
        <v>Hutan mangrove sekunder</v>
      </c>
      <c r="K1166" t="str">
        <f t="shared" si="18"/>
        <v>Non Irigasi</v>
      </c>
      <c r="L1166" t="s">
        <v>327</v>
      </c>
    </row>
    <row r="1167" spans="1:12" x14ac:dyDescent="0.25">
      <c r="A1167" s="1">
        <v>1166</v>
      </c>
      <c r="B1167" s="3">
        <v>50</v>
      </c>
      <c r="C1167" s="1">
        <v>159</v>
      </c>
      <c r="D1167" s="1">
        <v>2</v>
      </c>
      <c r="E1167" s="1">
        <v>9</v>
      </c>
      <c r="F1167" s="1">
        <v>0</v>
      </c>
      <c r="G1167">
        <f>VLOOKUP(C1167,reference!$A$1:$E$310,5,FALSE)</f>
        <v>5309061</v>
      </c>
      <c r="H1167" t="str">
        <f>VLOOKUP(C1167,reference!$A$1:$E$310,4,FALSE)</f>
        <v>WOTAN ULU MADO</v>
      </c>
      <c r="I1167" t="str">
        <f>VLOOKUP($D1167,reference!$G$1:$H$25,2,FALSE)</f>
        <v>Hutan lahan kering sekunder / bekas tebangan</v>
      </c>
      <c r="J1167" t="str">
        <f>VLOOKUP($E1167,reference!$G$1:$H$25,2,FALSE)</f>
        <v>Semak belukar</v>
      </c>
      <c r="K1167" t="str">
        <f t="shared" si="18"/>
        <v>Non Irigasi</v>
      </c>
      <c r="L1167" t="s">
        <v>328</v>
      </c>
    </row>
    <row r="1168" spans="1:12" x14ac:dyDescent="0.25">
      <c r="A1168" s="1">
        <v>1167</v>
      </c>
      <c r="B1168" s="3">
        <v>131</v>
      </c>
      <c r="C1168" s="1">
        <v>124</v>
      </c>
      <c r="D1168" s="1">
        <v>11</v>
      </c>
      <c r="E1168" s="1">
        <v>2</v>
      </c>
      <c r="F1168" s="1">
        <v>0</v>
      </c>
      <c r="G1168">
        <f>VLOOKUP(C1168,reference!$A$1:$E$310,5,FALSE)</f>
        <v>5307013</v>
      </c>
      <c r="H1168" t="str">
        <f>VLOOKUP(C1168,reference!$A$1:$E$310,4,FALSE)</f>
        <v>PANTAR BARAT LAUT</v>
      </c>
      <c r="I1168" t="str">
        <f>VLOOKUP($D1168,reference!$G$1:$H$25,2,FALSE)</f>
        <v>Savanna / Padang rumput</v>
      </c>
      <c r="J1168" t="str">
        <f>VLOOKUP($E1168,reference!$G$1:$H$25,2,FALSE)</f>
        <v>Hutan lahan kering sekunder / bekas tebangan</v>
      </c>
      <c r="K1168" t="str">
        <f t="shared" si="18"/>
        <v>Non Irigasi</v>
      </c>
      <c r="L1168" t="s">
        <v>327</v>
      </c>
    </row>
    <row r="1169" spans="1:12" x14ac:dyDescent="0.25">
      <c r="A1169" s="1">
        <v>1168</v>
      </c>
      <c r="B1169" s="3">
        <v>85</v>
      </c>
      <c r="C1169" s="1">
        <v>123</v>
      </c>
      <c r="D1169" s="1">
        <v>18</v>
      </c>
      <c r="E1169" s="1">
        <v>9</v>
      </c>
      <c r="F1169" s="1">
        <v>0</v>
      </c>
      <c r="G1169">
        <f>VLOOKUP(C1169,reference!$A$1:$E$310,5,FALSE)</f>
        <v>5307012</v>
      </c>
      <c r="H1169" t="str">
        <f>VLOOKUP(C1169,reference!$A$1:$E$310,4,FALSE)</f>
        <v>PANTAR TIMUR</v>
      </c>
      <c r="I1169" t="str">
        <f>VLOOKUP($D1169,reference!$G$1:$H$25,2,FALSE)</f>
        <v>Lahan terbuka</v>
      </c>
      <c r="J1169" t="str">
        <f>VLOOKUP($E1169,reference!$G$1:$H$25,2,FALSE)</f>
        <v>Semak belukar</v>
      </c>
      <c r="K1169" t="str">
        <f t="shared" si="18"/>
        <v>Non Irigasi</v>
      </c>
      <c r="L1169" t="s">
        <v>327</v>
      </c>
    </row>
    <row r="1170" spans="1:12" x14ac:dyDescent="0.25">
      <c r="A1170" s="1">
        <v>1169</v>
      </c>
      <c r="B1170" s="3">
        <v>276</v>
      </c>
      <c r="C1170" s="1">
        <v>127</v>
      </c>
      <c r="D1170" s="1">
        <v>9</v>
      </c>
      <c r="E1170" s="1">
        <v>9</v>
      </c>
      <c r="F1170" s="1">
        <v>0</v>
      </c>
      <c r="G1170">
        <f>VLOOKUP(C1170,reference!$A$1:$E$310,5,FALSE)</f>
        <v>5307021</v>
      </c>
      <c r="H1170" t="str">
        <f>VLOOKUP(C1170,reference!$A$1:$E$310,4,FALSE)</f>
        <v>MATARU</v>
      </c>
      <c r="I1170" t="str">
        <f>VLOOKUP($D1170,reference!$G$1:$H$25,2,FALSE)</f>
        <v>Semak belukar</v>
      </c>
      <c r="J1170" t="str">
        <f>VLOOKUP($E1170,reference!$G$1:$H$25,2,FALSE)</f>
        <v>Semak belukar</v>
      </c>
      <c r="K1170" t="str">
        <f t="shared" si="18"/>
        <v>Non Irigasi</v>
      </c>
      <c r="L1170" t="s">
        <v>327</v>
      </c>
    </row>
    <row r="1171" spans="1:12" x14ac:dyDescent="0.25">
      <c r="A1171" s="1">
        <v>1170</v>
      </c>
      <c r="B1171" s="3">
        <v>239</v>
      </c>
      <c r="C1171" s="1">
        <v>285</v>
      </c>
      <c r="D1171" s="1">
        <v>9</v>
      </c>
      <c r="E1171" s="1">
        <v>11</v>
      </c>
      <c r="F1171" s="1">
        <v>0</v>
      </c>
      <c r="G1171">
        <f>VLOOKUP(C1171,reference!$A$1:$E$310,5,FALSE)</f>
        <v>5319060</v>
      </c>
      <c r="H1171" t="str">
        <f>VLOOKUP(C1171,reference!$A$1:$E$310,4,FALSE)</f>
        <v>LAMBA LEDA</v>
      </c>
      <c r="I1171" t="str">
        <f>VLOOKUP($D1171,reference!$G$1:$H$25,2,FALSE)</f>
        <v>Semak belukar</v>
      </c>
      <c r="J1171" t="str">
        <f>VLOOKUP($E1171,reference!$G$1:$H$25,2,FALSE)</f>
        <v>Savanna / Padang rumput</v>
      </c>
      <c r="K1171" t="str">
        <f t="shared" si="18"/>
        <v>Non Irigasi</v>
      </c>
      <c r="L1171" t="s">
        <v>327</v>
      </c>
    </row>
    <row r="1172" spans="1:12" x14ac:dyDescent="0.25">
      <c r="A1172" s="1">
        <v>1171</v>
      </c>
      <c r="B1172" s="3">
        <v>178</v>
      </c>
      <c r="C1172" s="1">
        <v>282</v>
      </c>
      <c r="D1172" s="1">
        <v>9</v>
      </c>
      <c r="E1172" s="1">
        <v>2</v>
      </c>
      <c r="F1172" s="1">
        <v>0</v>
      </c>
      <c r="G1172">
        <f>VLOOKUP(C1172,reference!$A$1:$E$310,5,FALSE)</f>
        <v>5319040</v>
      </c>
      <c r="H1172" t="str">
        <f>VLOOKUP(C1172,reference!$A$1:$E$310,4,FALSE)</f>
        <v>SAMBI RAMPAS</v>
      </c>
      <c r="I1172" t="str">
        <f>VLOOKUP($D1172,reference!$G$1:$H$25,2,FALSE)</f>
        <v>Semak belukar</v>
      </c>
      <c r="J1172" t="str">
        <f>VLOOKUP($E1172,reference!$G$1:$H$25,2,FALSE)</f>
        <v>Hutan lahan kering sekunder / bekas tebangan</v>
      </c>
      <c r="K1172" t="str">
        <f t="shared" si="18"/>
        <v>Non Irigasi</v>
      </c>
      <c r="L1172" t="s">
        <v>327</v>
      </c>
    </row>
    <row r="1173" spans="1:12" x14ac:dyDescent="0.25">
      <c r="A1173" s="1">
        <v>1172</v>
      </c>
      <c r="B1173" s="3">
        <v>1</v>
      </c>
      <c r="C1173" s="1">
        <v>282</v>
      </c>
      <c r="D1173" s="1">
        <v>6</v>
      </c>
      <c r="E1173" s="1">
        <v>2</v>
      </c>
      <c r="F1173" s="1">
        <v>0</v>
      </c>
      <c r="G1173">
        <f>VLOOKUP(C1173,reference!$A$1:$E$310,5,FALSE)</f>
        <v>5319040</v>
      </c>
      <c r="H1173" t="str">
        <f>VLOOKUP(C1173,reference!$A$1:$E$310,4,FALSE)</f>
        <v>SAMBI RAMPAS</v>
      </c>
      <c r="I1173" t="str">
        <f>VLOOKUP($D1173,reference!$G$1:$H$25,2,FALSE)</f>
        <v>Hutan mangrove sekunder</v>
      </c>
      <c r="J1173" t="str">
        <f>VLOOKUP($E1173,reference!$G$1:$H$25,2,FALSE)</f>
        <v>Hutan lahan kering sekunder / bekas tebangan</v>
      </c>
      <c r="K1173" t="str">
        <f t="shared" si="18"/>
        <v>Non Irigasi</v>
      </c>
      <c r="L1173" t="s">
        <v>327</v>
      </c>
    </row>
    <row r="1174" spans="1:12" x14ac:dyDescent="0.25">
      <c r="A1174" s="1">
        <v>1173</v>
      </c>
      <c r="B1174" s="3">
        <v>3</v>
      </c>
      <c r="C1174" s="1">
        <v>159</v>
      </c>
      <c r="D1174" s="1">
        <v>2</v>
      </c>
      <c r="E1174" s="1">
        <v>0</v>
      </c>
      <c r="F1174" s="1">
        <v>0</v>
      </c>
      <c r="G1174">
        <f>VLOOKUP(C1174,reference!$A$1:$E$310,5,FALSE)</f>
        <v>5309061</v>
      </c>
      <c r="H1174" t="str">
        <f>VLOOKUP(C1174,reference!$A$1:$E$310,4,FALSE)</f>
        <v>WOTAN ULU MADO</v>
      </c>
      <c r="I1174" t="str">
        <f>VLOOKUP($D1174,reference!$G$1:$H$25,2,FALSE)</f>
        <v>Hutan lahan kering sekunder / bekas tebangan</v>
      </c>
      <c r="J1174" t="str">
        <f>VLOOKUP($E1174,reference!$G$1:$H$25,2,FALSE)</f>
        <v>No data</v>
      </c>
      <c r="K1174" t="str">
        <f t="shared" si="18"/>
        <v>Non Irigasi</v>
      </c>
      <c r="L1174" t="s">
        <v>328</v>
      </c>
    </row>
    <row r="1175" spans="1:12" x14ac:dyDescent="0.25">
      <c r="A1175" s="1">
        <v>1174</v>
      </c>
      <c r="B1175" s="3">
        <v>86</v>
      </c>
      <c r="C1175" s="1">
        <v>123</v>
      </c>
      <c r="D1175" s="1">
        <v>11</v>
      </c>
      <c r="E1175" s="1">
        <v>11</v>
      </c>
      <c r="F1175" s="1">
        <v>0</v>
      </c>
      <c r="G1175">
        <f>VLOOKUP(C1175,reference!$A$1:$E$310,5,FALSE)</f>
        <v>5307012</v>
      </c>
      <c r="H1175" t="str">
        <f>VLOOKUP(C1175,reference!$A$1:$E$310,4,FALSE)</f>
        <v>PANTAR TIMUR</v>
      </c>
      <c r="I1175" t="str">
        <f>VLOOKUP($D1175,reference!$G$1:$H$25,2,FALSE)</f>
        <v>Savanna / Padang rumput</v>
      </c>
      <c r="J1175" t="str">
        <f>VLOOKUP($E1175,reference!$G$1:$H$25,2,FALSE)</f>
        <v>Savanna / Padang rumput</v>
      </c>
      <c r="K1175" t="str">
        <f t="shared" si="18"/>
        <v>Non Irigasi</v>
      </c>
      <c r="L1175" t="s">
        <v>327</v>
      </c>
    </row>
    <row r="1176" spans="1:12" x14ac:dyDescent="0.25">
      <c r="A1176" s="1">
        <v>1175</v>
      </c>
      <c r="B1176" s="3">
        <v>5</v>
      </c>
      <c r="C1176" s="1">
        <v>123</v>
      </c>
      <c r="D1176" s="1">
        <v>11</v>
      </c>
      <c r="E1176" s="1">
        <v>2</v>
      </c>
      <c r="F1176" s="1">
        <v>0</v>
      </c>
      <c r="G1176">
        <f>VLOOKUP(C1176,reference!$A$1:$E$310,5,FALSE)</f>
        <v>5307012</v>
      </c>
      <c r="H1176" t="str">
        <f>VLOOKUP(C1176,reference!$A$1:$E$310,4,FALSE)</f>
        <v>PANTAR TIMUR</v>
      </c>
      <c r="I1176" t="str">
        <f>VLOOKUP($D1176,reference!$G$1:$H$25,2,FALSE)</f>
        <v>Savanna / Padang rumput</v>
      </c>
      <c r="J1176" t="str">
        <f>VLOOKUP($E1176,reference!$G$1:$H$25,2,FALSE)</f>
        <v>Hutan lahan kering sekunder / bekas tebangan</v>
      </c>
      <c r="K1176" t="str">
        <f t="shared" si="18"/>
        <v>Non Irigasi</v>
      </c>
      <c r="L1176" t="s">
        <v>327</v>
      </c>
    </row>
    <row r="1177" spans="1:12" x14ac:dyDescent="0.25">
      <c r="A1177" s="1">
        <v>1176</v>
      </c>
      <c r="B1177" s="3">
        <v>26</v>
      </c>
      <c r="C1177" s="1">
        <v>131</v>
      </c>
      <c r="D1177" s="1">
        <v>9</v>
      </c>
      <c r="E1177" s="1">
        <v>16</v>
      </c>
      <c r="F1177" s="1">
        <v>0</v>
      </c>
      <c r="G1177">
        <f>VLOOKUP(C1177,reference!$A$1:$E$310,5,FALSE)</f>
        <v>5307042</v>
      </c>
      <c r="H1177" t="str">
        <f>VLOOKUP(C1177,reference!$A$1:$E$310,4,FALSE)</f>
        <v>PUREMAN</v>
      </c>
      <c r="I1177" t="str">
        <f>VLOOKUP($D1177,reference!$G$1:$H$25,2,FALSE)</f>
        <v>Semak belukar</v>
      </c>
      <c r="J1177" t="str">
        <f>VLOOKUP($E1177,reference!$G$1:$H$25,2,FALSE)</f>
        <v>Pemukiman</v>
      </c>
      <c r="K1177" t="str">
        <f t="shared" si="18"/>
        <v>Non Irigasi</v>
      </c>
      <c r="L1177" t="s">
        <v>327</v>
      </c>
    </row>
    <row r="1178" spans="1:12" x14ac:dyDescent="0.25">
      <c r="A1178" s="1">
        <v>1177</v>
      </c>
      <c r="B1178" s="3">
        <v>36</v>
      </c>
      <c r="C1178" s="1">
        <v>230</v>
      </c>
      <c r="D1178" s="1">
        <v>11</v>
      </c>
      <c r="E1178" s="1">
        <v>14</v>
      </c>
      <c r="F1178" s="1">
        <v>0</v>
      </c>
      <c r="G1178">
        <f>VLOOKUP(C1178,reference!$A$1:$E$310,5,FALSE)</f>
        <v>5313140</v>
      </c>
      <c r="H1178" t="str">
        <f>VLOOKUP(C1178,reference!$A$1:$E$310,4,FALSE)</f>
        <v>REOK</v>
      </c>
      <c r="I1178" t="str">
        <f>VLOOKUP($D1178,reference!$G$1:$H$25,2,FALSE)</f>
        <v>Savanna / Padang rumput</v>
      </c>
      <c r="J1178" t="str">
        <f>VLOOKUP($E1178,reference!$G$1:$H$25,2,FALSE)</f>
        <v>Sawah</v>
      </c>
      <c r="K1178" t="str">
        <f t="shared" si="18"/>
        <v>Non Irigasi</v>
      </c>
      <c r="L1178" t="s">
        <v>327</v>
      </c>
    </row>
    <row r="1179" spans="1:12" x14ac:dyDescent="0.25">
      <c r="A1179" s="1">
        <v>1178</v>
      </c>
      <c r="B1179" s="3">
        <v>7</v>
      </c>
      <c r="C1179" s="1">
        <v>230</v>
      </c>
      <c r="D1179" s="1">
        <v>11</v>
      </c>
      <c r="E1179" s="1">
        <v>16</v>
      </c>
      <c r="F1179" s="1">
        <v>0</v>
      </c>
      <c r="G1179">
        <f>VLOOKUP(C1179,reference!$A$1:$E$310,5,FALSE)</f>
        <v>5313140</v>
      </c>
      <c r="H1179" t="str">
        <f>VLOOKUP(C1179,reference!$A$1:$E$310,4,FALSE)</f>
        <v>REOK</v>
      </c>
      <c r="I1179" t="str">
        <f>VLOOKUP($D1179,reference!$G$1:$H$25,2,FALSE)</f>
        <v>Savanna / Padang rumput</v>
      </c>
      <c r="J1179" t="str">
        <f>VLOOKUP($E1179,reference!$G$1:$H$25,2,FALSE)</f>
        <v>Pemukiman</v>
      </c>
      <c r="K1179" t="str">
        <f t="shared" si="18"/>
        <v>Non Irigasi</v>
      </c>
      <c r="L1179" t="s">
        <v>327</v>
      </c>
    </row>
    <row r="1180" spans="1:12" x14ac:dyDescent="0.25">
      <c r="A1180" s="1">
        <v>1179</v>
      </c>
      <c r="B1180" s="3">
        <v>2</v>
      </c>
      <c r="C1180" s="1">
        <v>282</v>
      </c>
      <c r="D1180" s="1">
        <v>0</v>
      </c>
      <c r="E1180" s="1">
        <v>11</v>
      </c>
      <c r="F1180" s="1">
        <v>0</v>
      </c>
      <c r="G1180">
        <f>VLOOKUP(C1180,reference!$A$1:$E$310,5,FALSE)</f>
        <v>5319040</v>
      </c>
      <c r="H1180" t="str">
        <f>VLOOKUP(C1180,reference!$A$1:$E$310,4,FALSE)</f>
        <v>SAMBI RAMPAS</v>
      </c>
      <c r="I1180" t="str">
        <f>VLOOKUP($D1180,reference!$G$1:$H$25,2,FALSE)</f>
        <v>No data</v>
      </c>
      <c r="J1180" t="str">
        <f>VLOOKUP($E1180,reference!$G$1:$H$25,2,FALSE)</f>
        <v>Savanna / Padang rumput</v>
      </c>
      <c r="K1180" t="str">
        <f t="shared" si="18"/>
        <v>Non Irigasi</v>
      </c>
      <c r="L1180" t="s">
        <v>327</v>
      </c>
    </row>
    <row r="1181" spans="1:12" x14ac:dyDescent="0.25">
      <c r="A1181" s="1">
        <v>1180</v>
      </c>
      <c r="B1181" s="3">
        <v>1477</v>
      </c>
      <c r="C1181" s="1">
        <v>282</v>
      </c>
      <c r="D1181" s="1">
        <v>13</v>
      </c>
      <c r="E1181" s="1">
        <v>2</v>
      </c>
      <c r="F1181" s="1">
        <v>0</v>
      </c>
      <c r="G1181">
        <f>VLOOKUP(C1181,reference!$A$1:$E$310,5,FALSE)</f>
        <v>5319040</v>
      </c>
      <c r="H1181" t="str">
        <f>VLOOKUP(C1181,reference!$A$1:$E$310,4,FALSE)</f>
        <v>SAMBI RAMPAS</v>
      </c>
      <c r="I1181" t="str">
        <f>VLOOKUP($D1181,reference!$G$1:$H$25,2,FALSE)</f>
        <v>Pertanian lahan kering  campur semak / kebun campur</v>
      </c>
      <c r="J1181" t="str">
        <f>VLOOKUP($E1181,reference!$G$1:$H$25,2,FALSE)</f>
        <v>Hutan lahan kering sekunder / bekas tebangan</v>
      </c>
      <c r="K1181" t="str">
        <f t="shared" si="18"/>
        <v>Non Irigasi</v>
      </c>
      <c r="L1181" t="s">
        <v>327</v>
      </c>
    </row>
    <row r="1182" spans="1:12" x14ac:dyDescent="0.25">
      <c r="A1182" s="1">
        <v>1181</v>
      </c>
      <c r="B1182" s="3">
        <v>1</v>
      </c>
      <c r="C1182" s="1">
        <v>282</v>
      </c>
      <c r="D1182" s="1">
        <v>6</v>
      </c>
      <c r="E1182" s="1">
        <v>14</v>
      </c>
      <c r="F1182" s="1">
        <v>0</v>
      </c>
      <c r="G1182">
        <f>VLOOKUP(C1182,reference!$A$1:$E$310,5,FALSE)</f>
        <v>5319040</v>
      </c>
      <c r="H1182" t="str">
        <f>VLOOKUP(C1182,reference!$A$1:$E$310,4,FALSE)</f>
        <v>SAMBI RAMPAS</v>
      </c>
      <c r="I1182" t="str">
        <f>VLOOKUP($D1182,reference!$G$1:$H$25,2,FALSE)</f>
        <v>Hutan mangrove sekunder</v>
      </c>
      <c r="J1182" t="str">
        <f>VLOOKUP($E1182,reference!$G$1:$H$25,2,FALSE)</f>
        <v>Sawah</v>
      </c>
      <c r="K1182" t="str">
        <f t="shared" si="18"/>
        <v>Non Irigasi</v>
      </c>
      <c r="L1182" t="s">
        <v>328</v>
      </c>
    </row>
    <row r="1183" spans="1:12" x14ac:dyDescent="0.25">
      <c r="A1183" s="1">
        <v>1182</v>
      </c>
      <c r="B1183" s="3">
        <v>2</v>
      </c>
      <c r="C1183" s="1">
        <v>162</v>
      </c>
      <c r="D1183" s="1">
        <v>9</v>
      </c>
      <c r="E1183" s="1">
        <v>13</v>
      </c>
      <c r="F1183" s="1">
        <v>0</v>
      </c>
      <c r="G1183">
        <f>VLOOKUP(C1183,reference!$A$1:$E$310,5,FALSE)</f>
        <v>5309071</v>
      </c>
      <c r="H1183" t="str">
        <f>VLOOKUP(C1183,reference!$A$1:$E$310,4,FALSE)</f>
        <v>ILE BOLENG</v>
      </c>
      <c r="I1183" t="str">
        <f>VLOOKUP($D1183,reference!$G$1:$H$25,2,FALSE)</f>
        <v>Semak belukar</v>
      </c>
      <c r="J1183" t="str">
        <f>VLOOKUP($E1183,reference!$G$1:$H$25,2,FALSE)</f>
        <v>Pertanian lahan kering  campur semak / kebun campur</v>
      </c>
      <c r="K1183" t="str">
        <f t="shared" si="18"/>
        <v>Non Irigasi</v>
      </c>
      <c r="L1183" t="s">
        <v>327</v>
      </c>
    </row>
    <row r="1184" spans="1:12" x14ac:dyDescent="0.25">
      <c r="A1184" s="1">
        <v>1183</v>
      </c>
      <c r="B1184" s="3">
        <v>234</v>
      </c>
      <c r="C1184" s="1">
        <v>252</v>
      </c>
      <c r="D1184" s="1">
        <v>2</v>
      </c>
      <c r="E1184" s="1">
        <v>14</v>
      </c>
      <c r="F1184" s="1">
        <v>0</v>
      </c>
      <c r="G1184">
        <f>VLOOKUP(C1184,reference!$A$1:$E$310,5,FALSE)</f>
        <v>5315050</v>
      </c>
      <c r="H1184" t="str">
        <f>VLOOKUP(C1184,reference!$A$1:$E$310,4,FALSE)</f>
        <v>MACANG PACAR</v>
      </c>
      <c r="I1184" t="str">
        <f>VLOOKUP($D1184,reference!$G$1:$H$25,2,FALSE)</f>
        <v>Hutan lahan kering sekunder / bekas tebangan</v>
      </c>
      <c r="J1184" t="str">
        <f>VLOOKUP($E1184,reference!$G$1:$H$25,2,FALSE)</f>
        <v>Sawah</v>
      </c>
      <c r="K1184" t="str">
        <f t="shared" si="18"/>
        <v>Non Irigasi</v>
      </c>
      <c r="L1184" t="s">
        <v>328</v>
      </c>
    </row>
    <row r="1185" spans="1:12" x14ac:dyDescent="0.25">
      <c r="A1185" s="1">
        <v>1184</v>
      </c>
      <c r="B1185" s="3">
        <v>4</v>
      </c>
      <c r="C1185" s="1">
        <v>282</v>
      </c>
      <c r="D1185" s="1">
        <v>9</v>
      </c>
      <c r="E1185" s="1">
        <v>11</v>
      </c>
      <c r="F1185" s="1">
        <v>0</v>
      </c>
      <c r="G1185">
        <f>VLOOKUP(C1185,reference!$A$1:$E$310,5,FALSE)</f>
        <v>5319040</v>
      </c>
      <c r="H1185" t="str">
        <f>VLOOKUP(C1185,reference!$A$1:$E$310,4,FALSE)</f>
        <v>SAMBI RAMPAS</v>
      </c>
      <c r="I1185" t="str">
        <f>VLOOKUP($D1185,reference!$G$1:$H$25,2,FALSE)</f>
        <v>Semak belukar</v>
      </c>
      <c r="J1185" t="str">
        <f>VLOOKUP($E1185,reference!$G$1:$H$25,2,FALSE)</f>
        <v>Savanna / Padang rumput</v>
      </c>
      <c r="K1185" t="str">
        <f t="shared" si="18"/>
        <v>Non Irigasi</v>
      </c>
      <c r="L1185" t="s">
        <v>327</v>
      </c>
    </row>
    <row r="1186" spans="1:12" x14ac:dyDescent="0.25">
      <c r="A1186" s="1">
        <v>1185</v>
      </c>
      <c r="B1186" s="3">
        <v>141</v>
      </c>
      <c r="C1186" s="1">
        <v>162</v>
      </c>
      <c r="D1186" s="1">
        <v>9</v>
      </c>
      <c r="E1186" s="1">
        <v>9</v>
      </c>
      <c r="F1186" s="1">
        <v>0</v>
      </c>
      <c r="G1186">
        <f>VLOOKUP(C1186,reference!$A$1:$E$310,5,FALSE)</f>
        <v>5309071</v>
      </c>
      <c r="H1186" t="str">
        <f>VLOOKUP(C1186,reference!$A$1:$E$310,4,FALSE)</f>
        <v>ILE BOLENG</v>
      </c>
      <c r="I1186" t="str">
        <f>VLOOKUP($D1186,reference!$G$1:$H$25,2,FALSE)</f>
        <v>Semak belukar</v>
      </c>
      <c r="J1186" t="str">
        <f>VLOOKUP($E1186,reference!$G$1:$H$25,2,FALSE)</f>
        <v>Semak belukar</v>
      </c>
      <c r="K1186" t="str">
        <f t="shared" si="18"/>
        <v>Non Irigasi</v>
      </c>
      <c r="L1186" t="s">
        <v>327</v>
      </c>
    </row>
    <row r="1187" spans="1:12" x14ac:dyDescent="0.25">
      <c r="A1187" s="1">
        <v>1186</v>
      </c>
      <c r="B1187" s="3">
        <v>34</v>
      </c>
      <c r="C1187" s="1">
        <v>122</v>
      </c>
      <c r="D1187" s="1">
        <v>2</v>
      </c>
      <c r="E1187" s="1">
        <v>12</v>
      </c>
      <c r="F1187" s="1">
        <v>0</v>
      </c>
      <c r="G1187">
        <f>VLOOKUP(C1187,reference!$A$1:$E$310,5,FALSE)</f>
        <v>5307011</v>
      </c>
      <c r="H1187" t="str">
        <f>VLOOKUP(C1187,reference!$A$1:$E$310,4,FALSE)</f>
        <v>PANTAR BARAT</v>
      </c>
      <c r="I1187" t="str">
        <f>VLOOKUP($D1187,reference!$G$1:$H$25,2,FALSE)</f>
        <v>Hutan lahan kering sekunder / bekas tebangan</v>
      </c>
      <c r="J1187" t="str">
        <f>VLOOKUP($E1187,reference!$G$1:$H$25,2,FALSE)</f>
        <v>Pertanian lahan kering</v>
      </c>
      <c r="K1187" t="str">
        <f t="shared" si="18"/>
        <v>Non Irigasi</v>
      </c>
      <c r="L1187" t="s">
        <v>328</v>
      </c>
    </row>
    <row r="1188" spans="1:12" x14ac:dyDescent="0.25">
      <c r="A1188" s="1">
        <v>1187</v>
      </c>
      <c r="B1188" s="3">
        <v>458</v>
      </c>
      <c r="C1188" s="1">
        <v>122</v>
      </c>
      <c r="D1188" s="1">
        <v>13</v>
      </c>
      <c r="E1188" s="1">
        <v>12</v>
      </c>
      <c r="F1188" s="1">
        <v>0</v>
      </c>
      <c r="G1188">
        <f>VLOOKUP(C1188,reference!$A$1:$E$310,5,FALSE)</f>
        <v>5307011</v>
      </c>
      <c r="H1188" t="str">
        <f>VLOOKUP(C1188,reference!$A$1:$E$310,4,FALSE)</f>
        <v>PANTAR BARAT</v>
      </c>
      <c r="I1188" t="str">
        <f>VLOOKUP($D1188,reference!$G$1:$H$25,2,FALSE)</f>
        <v>Pertanian lahan kering  campur semak / kebun campur</v>
      </c>
      <c r="J1188" t="str">
        <f>VLOOKUP($E1188,reference!$G$1:$H$25,2,FALSE)</f>
        <v>Pertanian lahan kering</v>
      </c>
      <c r="K1188" t="str">
        <f t="shared" si="18"/>
        <v>Non Irigasi</v>
      </c>
      <c r="L1188" t="s">
        <v>327</v>
      </c>
    </row>
    <row r="1189" spans="1:12" x14ac:dyDescent="0.25">
      <c r="A1189" s="1">
        <v>1188</v>
      </c>
      <c r="B1189" s="3">
        <v>18</v>
      </c>
      <c r="C1189" s="1">
        <v>252</v>
      </c>
      <c r="D1189" s="1">
        <v>0</v>
      </c>
      <c r="E1189" s="1">
        <v>5</v>
      </c>
      <c r="F1189" s="1">
        <v>0</v>
      </c>
      <c r="G1189">
        <f>VLOOKUP(C1189,reference!$A$1:$E$310,5,FALSE)</f>
        <v>5315050</v>
      </c>
      <c r="H1189" t="str">
        <f>VLOOKUP(C1189,reference!$A$1:$E$310,4,FALSE)</f>
        <v>MACANG PACAR</v>
      </c>
      <c r="I1189" t="str">
        <f>VLOOKUP($D1189,reference!$G$1:$H$25,2,FALSE)</f>
        <v>No data</v>
      </c>
      <c r="J1189" t="str">
        <f>VLOOKUP($E1189,reference!$G$1:$H$25,2,FALSE)</f>
        <v>Hutan mangrove primer</v>
      </c>
      <c r="K1189" t="str">
        <f t="shared" si="18"/>
        <v>Non Irigasi</v>
      </c>
      <c r="L1189" t="s">
        <v>327</v>
      </c>
    </row>
    <row r="1190" spans="1:12" x14ac:dyDescent="0.25">
      <c r="A1190" s="1">
        <v>1189</v>
      </c>
      <c r="B1190" s="3">
        <v>356</v>
      </c>
      <c r="C1190" s="1">
        <v>285</v>
      </c>
      <c r="D1190" s="1">
        <v>9</v>
      </c>
      <c r="E1190" s="1">
        <v>9</v>
      </c>
      <c r="F1190" s="1">
        <v>0</v>
      </c>
      <c r="G1190">
        <f>VLOOKUP(C1190,reference!$A$1:$E$310,5,FALSE)</f>
        <v>5319060</v>
      </c>
      <c r="H1190" t="str">
        <f>VLOOKUP(C1190,reference!$A$1:$E$310,4,FALSE)</f>
        <v>LAMBA LEDA</v>
      </c>
      <c r="I1190" t="str">
        <f>VLOOKUP($D1190,reference!$G$1:$H$25,2,FALSE)</f>
        <v>Semak belukar</v>
      </c>
      <c r="J1190" t="str">
        <f>VLOOKUP($E1190,reference!$G$1:$H$25,2,FALSE)</f>
        <v>Semak belukar</v>
      </c>
      <c r="K1190" t="str">
        <f t="shared" si="18"/>
        <v>Non Irigasi</v>
      </c>
      <c r="L1190" t="s">
        <v>327</v>
      </c>
    </row>
    <row r="1191" spans="1:12" x14ac:dyDescent="0.25">
      <c r="A1191" s="1">
        <v>1190</v>
      </c>
      <c r="B1191" s="3">
        <v>35</v>
      </c>
      <c r="C1191" s="1">
        <v>179</v>
      </c>
      <c r="D1191" s="1">
        <v>18</v>
      </c>
      <c r="E1191" s="1">
        <v>2</v>
      </c>
      <c r="F1191" s="1">
        <v>0</v>
      </c>
      <c r="G1191">
        <f>VLOOKUP(C1191,reference!$A$1:$E$310,5,FALSE)</f>
        <v>5310061</v>
      </c>
      <c r="H1191" t="str">
        <f>VLOOKUP(C1191,reference!$A$1:$E$310,4,FALSE)</f>
        <v>PALUE</v>
      </c>
      <c r="I1191" t="str">
        <f>VLOOKUP($D1191,reference!$G$1:$H$25,2,FALSE)</f>
        <v>Lahan terbuka</v>
      </c>
      <c r="J1191" t="str">
        <f>VLOOKUP($E1191,reference!$G$1:$H$25,2,FALSE)</f>
        <v>Hutan lahan kering sekunder / bekas tebangan</v>
      </c>
      <c r="K1191" t="str">
        <f t="shared" si="18"/>
        <v>Non Irigasi</v>
      </c>
      <c r="L1191" t="s">
        <v>327</v>
      </c>
    </row>
    <row r="1192" spans="1:12" x14ac:dyDescent="0.25">
      <c r="A1192" s="1">
        <v>1191</v>
      </c>
      <c r="B1192" s="3">
        <v>2</v>
      </c>
      <c r="C1192" s="1">
        <v>164</v>
      </c>
      <c r="D1192" s="1">
        <v>18</v>
      </c>
      <c r="E1192" s="1">
        <v>2</v>
      </c>
      <c r="F1192" s="1">
        <v>0</v>
      </c>
      <c r="G1192">
        <f>VLOOKUP(C1192,reference!$A$1:$E$310,5,FALSE)</f>
        <v>5309073</v>
      </c>
      <c r="H1192" t="str">
        <f>VLOOKUP(C1192,reference!$A$1:$E$310,4,FALSE)</f>
        <v>KELUBAGOLIT</v>
      </c>
      <c r="I1192" t="str">
        <f>VLOOKUP($D1192,reference!$G$1:$H$25,2,FALSE)</f>
        <v>Lahan terbuka</v>
      </c>
      <c r="J1192" t="str">
        <f>VLOOKUP($E1192,reference!$G$1:$H$25,2,FALSE)</f>
        <v>Hutan lahan kering sekunder / bekas tebangan</v>
      </c>
      <c r="K1192" t="str">
        <f t="shared" si="18"/>
        <v>Non Irigasi</v>
      </c>
      <c r="L1192" t="s">
        <v>327</v>
      </c>
    </row>
    <row r="1193" spans="1:12" x14ac:dyDescent="0.25">
      <c r="A1193" s="1">
        <v>1192</v>
      </c>
      <c r="B1193" s="3">
        <v>15</v>
      </c>
      <c r="C1193" s="1">
        <v>164</v>
      </c>
      <c r="D1193" s="1">
        <v>18</v>
      </c>
      <c r="E1193" s="1">
        <v>18</v>
      </c>
      <c r="F1193" s="1">
        <v>0</v>
      </c>
      <c r="G1193">
        <f>VLOOKUP(C1193,reference!$A$1:$E$310,5,FALSE)</f>
        <v>5309073</v>
      </c>
      <c r="H1193" t="str">
        <f>VLOOKUP(C1193,reference!$A$1:$E$310,4,FALSE)</f>
        <v>KELUBAGOLIT</v>
      </c>
      <c r="I1193" t="str">
        <f>VLOOKUP($D1193,reference!$G$1:$H$25,2,FALSE)</f>
        <v>Lahan terbuka</v>
      </c>
      <c r="J1193" t="str">
        <f>VLOOKUP($E1193,reference!$G$1:$H$25,2,FALSE)</f>
        <v>Lahan terbuka</v>
      </c>
      <c r="K1193" t="str">
        <f t="shared" si="18"/>
        <v>Non Irigasi</v>
      </c>
      <c r="L1193" t="s">
        <v>327</v>
      </c>
    </row>
    <row r="1194" spans="1:12" x14ac:dyDescent="0.25">
      <c r="A1194" s="1">
        <v>1193</v>
      </c>
      <c r="B1194" s="3">
        <v>1</v>
      </c>
      <c r="C1194" s="1">
        <v>163</v>
      </c>
      <c r="D1194" s="1">
        <v>9</v>
      </c>
      <c r="E1194" s="1">
        <v>2</v>
      </c>
      <c r="F1194" s="1">
        <v>0</v>
      </c>
      <c r="G1194">
        <f>VLOOKUP(C1194,reference!$A$1:$E$310,5,FALSE)</f>
        <v>5309072</v>
      </c>
      <c r="H1194" t="str">
        <f>VLOOKUP(C1194,reference!$A$1:$E$310,4,FALSE)</f>
        <v>WITIHAMA</v>
      </c>
      <c r="I1194" t="str">
        <f>VLOOKUP($D1194,reference!$G$1:$H$25,2,FALSE)</f>
        <v>Semak belukar</v>
      </c>
      <c r="J1194" t="str">
        <f>VLOOKUP($E1194,reference!$G$1:$H$25,2,FALSE)</f>
        <v>Hutan lahan kering sekunder / bekas tebangan</v>
      </c>
      <c r="K1194" t="str">
        <f t="shared" si="18"/>
        <v>Non Irigasi</v>
      </c>
      <c r="L1194" t="s">
        <v>327</v>
      </c>
    </row>
    <row r="1195" spans="1:12" x14ac:dyDescent="0.25">
      <c r="A1195" s="1">
        <v>1194</v>
      </c>
      <c r="B1195" s="3">
        <v>120</v>
      </c>
      <c r="C1195" s="1">
        <v>162</v>
      </c>
      <c r="D1195" s="1">
        <v>2</v>
      </c>
      <c r="E1195" s="1">
        <v>9</v>
      </c>
      <c r="F1195" s="1">
        <v>0</v>
      </c>
      <c r="G1195">
        <f>VLOOKUP(C1195,reference!$A$1:$E$310,5,FALSE)</f>
        <v>5309071</v>
      </c>
      <c r="H1195" t="str">
        <f>VLOOKUP(C1195,reference!$A$1:$E$310,4,FALSE)</f>
        <v>ILE BOLENG</v>
      </c>
      <c r="I1195" t="str">
        <f>VLOOKUP($D1195,reference!$G$1:$H$25,2,FALSE)</f>
        <v>Hutan lahan kering sekunder / bekas tebangan</v>
      </c>
      <c r="J1195" t="str">
        <f>VLOOKUP($E1195,reference!$G$1:$H$25,2,FALSE)</f>
        <v>Semak belukar</v>
      </c>
      <c r="K1195" t="str">
        <f t="shared" si="18"/>
        <v>Non Irigasi</v>
      </c>
      <c r="L1195" t="s">
        <v>328</v>
      </c>
    </row>
    <row r="1196" spans="1:12" x14ac:dyDescent="0.25">
      <c r="A1196" s="1">
        <v>1195</v>
      </c>
      <c r="B1196" s="3">
        <v>547</v>
      </c>
      <c r="C1196" s="1">
        <v>124</v>
      </c>
      <c r="D1196" s="1">
        <v>11</v>
      </c>
      <c r="E1196" s="1">
        <v>9</v>
      </c>
      <c r="F1196" s="1">
        <v>0</v>
      </c>
      <c r="G1196">
        <f>VLOOKUP(C1196,reference!$A$1:$E$310,5,FALSE)</f>
        <v>5307013</v>
      </c>
      <c r="H1196" t="str">
        <f>VLOOKUP(C1196,reference!$A$1:$E$310,4,FALSE)</f>
        <v>PANTAR BARAT LAUT</v>
      </c>
      <c r="I1196" t="str">
        <f>VLOOKUP($D1196,reference!$G$1:$H$25,2,FALSE)</f>
        <v>Savanna / Padang rumput</v>
      </c>
      <c r="J1196" t="str">
        <f>VLOOKUP($E1196,reference!$G$1:$H$25,2,FALSE)</f>
        <v>Semak belukar</v>
      </c>
      <c r="K1196" t="str">
        <f t="shared" si="18"/>
        <v>Non Irigasi</v>
      </c>
      <c r="L1196" t="s">
        <v>327</v>
      </c>
    </row>
    <row r="1197" spans="1:12" x14ac:dyDescent="0.25">
      <c r="A1197" s="1">
        <v>1196</v>
      </c>
      <c r="B1197" s="3">
        <v>260</v>
      </c>
      <c r="C1197" s="1">
        <v>282</v>
      </c>
      <c r="D1197" s="1">
        <v>9</v>
      </c>
      <c r="E1197" s="1">
        <v>9</v>
      </c>
      <c r="F1197" s="1">
        <v>0</v>
      </c>
      <c r="G1197">
        <f>VLOOKUP(C1197,reference!$A$1:$E$310,5,FALSE)</f>
        <v>5319040</v>
      </c>
      <c r="H1197" t="str">
        <f>VLOOKUP(C1197,reference!$A$1:$E$310,4,FALSE)</f>
        <v>SAMBI RAMPAS</v>
      </c>
      <c r="I1197" t="str">
        <f>VLOOKUP($D1197,reference!$G$1:$H$25,2,FALSE)</f>
        <v>Semak belukar</v>
      </c>
      <c r="J1197" t="str">
        <f>VLOOKUP($E1197,reference!$G$1:$H$25,2,FALSE)</f>
        <v>Semak belukar</v>
      </c>
      <c r="K1197" t="str">
        <f t="shared" si="18"/>
        <v>Non Irigasi</v>
      </c>
      <c r="L1197" t="s">
        <v>327</v>
      </c>
    </row>
    <row r="1198" spans="1:12" x14ac:dyDescent="0.25">
      <c r="A1198" s="1">
        <v>1197</v>
      </c>
      <c r="B1198" s="3">
        <v>1367</v>
      </c>
      <c r="C1198" s="1">
        <v>162</v>
      </c>
      <c r="D1198" s="1">
        <v>2</v>
      </c>
      <c r="E1198" s="1">
        <v>2</v>
      </c>
      <c r="F1198" s="1">
        <v>0</v>
      </c>
      <c r="G1198">
        <f>VLOOKUP(C1198,reference!$A$1:$E$310,5,FALSE)</f>
        <v>5309071</v>
      </c>
      <c r="H1198" t="str">
        <f>VLOOKUP(C1198,reference!$A$1:$E$310,4,FALSE)</f>
        <v>ILE BOLENG</v>
      </c>
      <c r="I1198" t="str">
        <f>VLOOKUP($D1198,reference!$G$1:$H$25,2,FALSE)</f>
        <v>Hutan lahan kering sekunder / bekas tebangan</v>
      </c>
      <c r="J1198" t="str">
        <f>VLOOKUP($E1198,reference!$G$1:$H$25,2,FALSE)</f>
        <v>Hutan lahan kering sekunder / bekas tebangan</v>
      </c>
      <c r="K1198" t="str">
        <f t="shared" si="18"/>
        <v>Non Irigasi</v>
      </c>
      <c r="L1198" t="s">
        <v>327</v>
      </c>
    </row>
    <row r="1199" spans="1:12" x14ac:dyDescent="0.25">
      <c r="A1199" s="1">
        <v>1198</v>
      </c>
      <c r="B1199" s="3">
        <v>6</v>
      </c>
      <c r="C1199" s="1">
        <v>141</v>
      </c>
      <c r="D1199" s="1">
        <v>5</v>
      </c>
      <c r="E1199" s="1">
        <v>6</v>
      </c>
      <c r="F1199" s="1">
        <v>0</v>
      </c>
      <c r="G1199">
        <f>VLOOKUP(C1199,reference!$A$1:$E$310,5,FALSE)</f>
        <v>5308030</v>
      </c>
      <c r="H1199" t="str">
        <f>VLOOKUP(C1199,reference!$A$1:$E$310,4,FALSE)</f>
        <v>ILE APE</v>
      </c>
      <c r="I1199" t="str">
        <f>VLOOKUP($D1199,reference!$G$1:$H$25,2,FALSE)</f>
        <v>Hutan mangrove primer</v>
      </c>
      <c r="J1199" t="str">
        <f>VLOOKUP($E1199,reference!$G$1:$H$25,2,FALSE)</f>
        <v>Hutan mangrove sekunder</v>
      </c>
      <c r="K1199" t="str">
        <f t="shared" si="18"/>
        <v>Non Irigasi</v>
      </c>
      <c r="L1199" t="s">
        <v>329</v>
      </c>
    </row>
    <row r="1200" spans="1:12" x14ac:dyDescent="0.25">
      <c r="A1200" s="1">
        <v>1199</v>
      </c>
      <c r="B1200" s="3">
        <v>79</v>
      </c>
      <c r="C1200" s="1">
        <v>124</v>
      </c>
      <c r="D1200" s="1">
        <v>16</v>
      </c>
      <c r="E1200" s="1">
        <v>16</v>
      </c>
      <c r="F1200" s="1">
        <v>0</v>
      </c>
      <c r="G1200">
        <f>VLOOKUP(C1200,reference!$A$1:$E$310,5,FALSE)</f>
        <v>5307013</v>
      </c>
      <c r="H1200" t="str">
        <f>VLOOKUP(C1200,reference!$A$1:$E$310,4,FALSE)</f>
        <v>PANTAR BARAT LAUT</v>
      </c>
      <c r="I1200" t="str">
        <f>VLOOKUP($D1200,reference!$G$1:$H$25,2,FALSE)</f>
        <v>Pemukiman</v>
      </c>
      <c r="J1200" t="str">
        <f>VLOOKUP($E1200,reference!$G$1:$H$25,2,FALSE)</f>
        <v>Pemukiman</v>
      </c>
      <c r="K1200" t="str">
        <f t="shared" si="18"/>
        <v>Non Irigasi</v>
      </c>
      <c r="L1200" t="s">
        <v>327</v>
      </c>
    </row>
    <row r="1201" spans="1:12" x14ac:dyDescent="0.25">
      <c r="A1201" s="1">
        <v>1200</v>
      </c>
      <c r="B1201" s="3">
        <v>136</v>
      </c>
      <c r="C1201" s="1">
        <v>127</v>
      </c>
      <c r="D1201" s="1">
        <v>9</v>
      </c>
      <c r="E1201" s="1">
        <v>2</v>
      </c>
      <c r="F1201" s="1">
        <v>0</v>
      </c>
      <c r="G1201">
        <f>VLOOKUP(C1201,reference!$A$1:$E$310,5,FALSE)</f>
        <v>5307021</v>
      </c>
      <c r="H1201" t="str">
        <f>VLOOKUP(C1201,reference!$A$1:$E$310,4,FALSE)</f>
        <v>MATARU</v>
      </c>
      <c r="I1201" t="str">
        <f>VLOOKUP($D1201,reference!$G$1:$H$25,2,FALSE)</f>
        <v>Semak belukar</v>
      </c>
      <c r="J1201" t="str">
        <f>VLOOKUP($E1201,reference!$G$1:$H$25,2,FALSE)</f>
        <v>Hutan lahan kering sekunder / bekas tebangan</v>
      </c>
      <c r="K1201" t="str">
        <f t="shared" si="18"/>
        <v>Non Irigasi</v>
      </c>
      <c r="L1201" t="s">
        <v>327</v>
      </c>
    </row>
    <row r="1202" spans="1:12" x14ac:dyDescent="0.25">
      <c r="A1202" s="1">
        <v>1201</v>
      </c>
      <c r="B1202" s="3">
        <v>85</v>
      </c>
      <c r="C1202" s="1">
        <v>285</v>
      </c>
      <c r="D1202" s="1">
        <v>9</v>
      </c>
      <c r="E1202" s="1">
        <v>14</v>
      </c>
      <c r="F1202" s="1">
        <v>0</v>
      </c>
      <c r="G1202">
        <f>VLOOKUP(C1202,reference!$A$1:$E$310,5,FALSE)</f>
        <v>5319060</v>
      </c>
      <c r="H1202" t="str">
        <f>VLOOKUP(C1202,reference!$A$1:$E$310,4,FALSE)</f>
        <v>LAMBA LEDA</v>
      </c>
      <c r="I1202" t="str">
        <f>VLOOKUP($D1202,reference!$G$1:$H$25,2,FALSE)</f>
        <v>Semak belukar</v>
      </c>
      <c r="J1202" t="str">
        <f>VLOOKUP($E1202,reference!$G$1:$H$25,2,FALSE)</f>
        <v>Sawah</v>
      </c>
      <c r="K1202" t="str">
        <f t="shared" si="18"/>
        <v>Non Irigasi</v>
      </c>
      <c r="L1202" t="s">
        <v>327</v>
      </c>
    </row>
    <row r="1203" spans="1:12" x14ac:dyDescent="0.25">
      <c r="A1203" s="1">
        <v>1202</v>
      </c>
      <c r="B1203" s="3">
        <v>2</v>
      </c>
      <c r="C1203" s="1">
        <v>163</v>
      </c>
      <c r="D1203" s="1">
        <v>18</v>
      </c>
      <c r="E1203" s="1">
        <v>9</v>
      </c>
      <c r="F1203" s="1">
        <v>0</v>
      </c>
      <c r="G1203">
        <f>VLOOKUP(C1203,reference!$A$1:$E$310,5,FALSE)</f>
        <v>5309072</v>
      </c>
      <c r="H1203" t="str">
        <f>VLOOKUP(C1203,reference!$A$1:$E$310,4,FALSE)</f>
        <v>WITIHAMA</v>
      </c>
      <c r="I1203" t="str">
        <f>VLOOKUP($D1203,reference!$G$1:$H$25,2,FALSE)</f>
        <v>Lahan terbuka</v>
      </c>
      <c r="J1203" t="str">
        <f>VLOOKUP($E1203,reference!$G$1:$H$25,2,FALSE)</f>
        <v>Semak belukar</v>
      </c>
      <c r="K1203" t="str">
        <f t="shared" si="18"/>
        <v>Non Irigasi</v>
      </c>
      <c r="L1203" t="s">
        <v>327</v>
      </c>
    </row>
    <row r="1204" spans="1:12" x14ac:dyDescent="0.25">
      <c r="A1204" s="1">
        <v>1203</v>
      </c>
      <c r="B1204" s="3">
        <v>27</v>
      </c>
      <c r="C1204" s="1">
        <v>124</v>
      </c>
      <c r="D1204" s="1">
        <v>11</v>
      </c>
      <c r="E1204" s="1">
        <v>16</v>
      </c>
      <c r="F1204" s="1">
        <v>0</v>
      </c>
      <c r="G1204">
        <f>VLOOKUP(C1204,reference!$A$1:$E$310,5,FALSE)</f>
        <v>5307013</v>
      </c>
      <c r="H1204" t="str">
        <f>VLOOKUP(C1204,reference!$A$1:$E$310,4,FALSE)</f>
        <v>PANTAR BARAT LAUT</v>
      </c>
      <c r="I1204" t="str">
        <f>VLOOKUP($D1204,reference!$G$1:$H$25,2,FALSE)</f>
        <v>Savanna / Padang rumput</v>
      </c>
      <c r="J1204" t="str">
        <f>VLOOKUP($E1204,reference!$G$1:$H$25,2,FALSE)</f>
        <v>Pemukiman</v>
      </c>
      <c r="K1204" t="str">
        <f t="shared" si="18"/>
        <v>Non Irigasi</v>
      </c>
      <c r="L1204" t="s">
        <v>327</v>
      </c>
    </row>
    <row r="1205" spans="1:12" x14ac:dyDescent="0.25">
      <c r="A1205" s="1">
        <v>1204</v>
      </c>
      <c r="B1205" s="3">
        <v>4</v>
      </c>
      <c r="C1205" s="1">
        <v>123</v>
      </c>
      <c r="D1205" s="1">
        <v>9</v>
      </c>
      <c r="E1205" s="1">
        <v>0</v>
      </c>
      <c r="F1205" s="1">
        <v>0</v>
      </c>
      <c r="G1205">
        <f>VLOOKUP(C1205,reference!$A$1:$E$310,5,FALSE)</f>
        <v>5307012</v>
      </c>
      <c r="H1205" t="str">
        <f>VLOOKUP(C1205,reference!$A$1:$E$310,4,FALSE)</f>
        <v>PANTAR TIMUR</v>
      </c>
      <c r="I1205" t="str">
        <f>VLOOKUP($D1205,reference!$G$1:$H$25,2,FALSE)</f>
        <v>Semak belukar</v>
      </c>
      <c r="J1205" t="str">
        <f>VLOOKUP($E1205,reference!$G$1:$H$25,2,FALSE)</f>
        <v>No data</v>
      </c>
      <c r="K1205" t="str">
        <f t="shared" si="18"/>
        <v>Non Irigasi</v>
      </c>
      <c r="L1205" t="s">
        <v>327</v>
      </c>
    </row>
    <row r="1206" spans="1:12" x14ac:dyDescent="0.25">
      <c r="A1206" s="1">
        <v>1205</v>
      </c>
      <c r="B1206" s="3">
        <v>360</v>
      </c>
      <c r="C1206" s="1">
        <v>282</v>
      </c>
      <c r="D1206" s="1">
        <v>2</v>
      </c>
      <c r="E1206" s="1">
        <v>14</v>
      </c>
      <c r="F1206" s="1">
        <v>0</v>
      </c>
      <c r="G1206">
        <f>VLOOKUP(C1206,reference!$A$1:$E$310,5,FALSE)</f>
        <v>5319040</v>
      </c>
      <c r="H1206" t="str">
        <f>VLOOKUP(C1206,reference!$A$1:$E$310,4,FALSE)</f>
        <v>SAMBI RAMPAS</v>
      </c>
      <c r="I1206" t="str">
        <f>VLOOKUP($D1206,reference!$G$1:$H$25,2,FALSE)</f>
        <v>Hutan lahan kering sekunder / bekas tebangan</v>
      </c>
      <c r="J1206" t="str">
        <f>VLOOKUP($E1206,reference!$G$1:$H$25,2,FALSE)</f>
        <v>Sawah</v>
      </c>
      <c r="K1206" t="str">
        <f t="shared" si="18"/>
        <v>Non Irigasi</v>
      </c>
      <c r="L1206" t="s">
        <v>328</v>
      </c>
    </row>
    <row r="1207" spans="1:12" x14ac:dyDescent="0.25">
      <c r="A1207" s="1">
        <v>1206</v>
      </c>
      <c r="B1207" s="3">
        <v>184</v>
      </c>
      <c r="C1207" s="1">
        <v>282</v>
      </c>
      <c r="D1207" s="1">
        <v>9</v>
      </c>
      <c r="E1207" s="1">
        <v>14</v>
      </c>
      <c r="F1207" s="1">
        <v>0</v>
      </c>
      <c r="G1207">
        <f>VLOOKUP(C1207,reference!$A$1:$E$310,5,FALSE)</f>
        <v>5319040</v>
      </c>
      <c r="H1207" t="str">
        <f>VLOOKUP(C1207,reference!$A$1:$E$310,4,FALSE)</f>
        <v>SAMBI RAMPAS</v>
      </c>
      <c r="I1207" t="str">
        <f>VLOOKUP($D1207,reference!$G$1:$H$25,2,FALSE)</f>
        <v>Semak belukar</v>
      </c>
      <c r="J1207" t="str">
        <f>VLOOKUP($E1207,reference!$G$1:$H$25,2,FALSE)</f>
        <v>Sawah</v>
      </c>
      <c r="K1207" t="str">
        <f t="shared" si="18"/>
        <v>Non Irigasi</v>
      </c>
      <c r="L1207" t="s">
        <v>327</v>
      </c>
    </row>
    <row r="1208" spans="1:12" x14ac:dyDescent="0.25">
      <c r="A1208" s="1">
        <v>1207</v>
      </c>
      <c r="B1208" s="3">
        <v>1</v>
      </c>
      <c r="C1208" s="1">
        <v>152</v>
      </c>
      <c r="D1208" s="1">
        <v>12</v>
      </c>
      <c r="E1208" s="1">
        <v>0</v>
      </c>
      <c r="F1208" s="1">
        <v>0</v>
      </c>
      <c r="G1208">
        <f>VLOOKUP(C1208,reference!$A$1:$E$310,5,FALSE)</f>
        <v>5309030</v>
      </c>
      <c r="H1208" t="str">
        <f>VLOOKUP(C1208,reference!$A$1:$E$310,4,FALSE)</f>
        <v>LARANTUKA</v>
      </c>
      <c r="I1208" t="str">
        <f>VLOOKUP($D1208,reference!$G$1:$H$25,2,FALSE)</f>
        <v>Pertanian lahan kering</v>
      </c>
      <c r="J1208" t="str">
        <f>VLOOKUP($E1208,reference!$G$1:$H$25,2,FALSE)</f>
        <v>No data</v>
      </c>
      <c r="K1208" t="str">
        <f t="shared" si="18"/>
        <v>Non Irigasi</v>
      </c>
      <c r="L1208" t="s">
        <v>327</v>
      </c>
    </row>
    <row r="1209" spans="1:12" x14ac:dyDescent="0.25">
      <c r="A1209" s="1">
        <v>1208</v>
      </c>
      <c r="B1209" s="3">
        <v>26</v>
      </c>
      <c r="C1209" s="1">
        <v>161</v>
      </c>
      <c r="D1209" s="1">
        <v>18</v>
      </c>
      <c r="E1209" s="1">
        <v>18</v>
      </c>
      <c r="F1209" s="1">
        <v>0</v>
      </c>
      <c r="G1209">
        <f>VLOOKUP(C1209,reference!$A$1:$E$310,5,FALSE)</f>
        <v>5309070</v>
      </c>
      <c r="H1209" t="str">
        <f>VLOOKUP(C1209,reference!$A$1:$E$310,4,FALSE)</f>
        <v>ADONARA TIMUR</v>
      </c>
      <c r="I1209" t="str">
        <f>VLOOKUP($D1209,reference!$G$1:$H$25,2,FALSE)</f>
        <v>Lahan terbuka</v>
      </c>
      <c r="J1209" t="str">
        <f>VLOOKUP($E1209,reference!$G$1:$H$25,2,FALSE)</f>
        <v>Lahan terbuka</v>
      </c>
      <c r="K1209" t="str">
        <f t="shared" si="18"/>
        <v>Non Irigasi</v>
      </c>
      <c r="L1209" t="s">
        <v>327</v>
      </c>
    </row>
    <row r="1210" spans="1:12" x14ac:dyDescent="0.25">
      <c r="A1210" s="1">
        <v>1209</v>
      </c>
      <c r="B1210" s="3">
        <v>13</v>
      </c>
      <c r="C1210" s="1">
        <v>141</v>
      </c>
      <c r="D1210" s="1">
        <v>10</v>
      </c>
      <c r="E1210" s="1">
        <v>6</v>
      </c>
      <c r="F1210" s="1">
        <v>0</v>
      </c>
      <c r="G1210">
        <f>VLOOKUP(C1210,reference!$A$1:$E$310,5,FALSE)</f>
        <v>5308030</v>
      </c>
      <c r="H1210" t="str">
        <f>VLOOKUP(C1210,reference!$A$1:$E$310,4,FALSE)</f>
        <v>ILE APE</v>
      </c>
      <c r="I1210" t="str">
        <f>VLOOKUP($D1210,reference!$G$1:$H$25,2,FALSE)</f>
        <v>Semak belukar rawa</v>
      </c>
      <c r="J1210" t="str">
        <f>VLOOKUP($E1210,reference!$G$1:$H$25,2,FALSE)</f>
        <v>Hutan mangrove sekunder</v>
      </c>
      <c r="K1210" t="str">
        <f t="shared" si="18"/>
        <v>Non Irigasi</v>
      </c>
      <c r="L1210" t="s">
        <v>327</v>
      </c>
    </row>
    <row r="1211" spans="1:12" x14ac:dyDescent="0.25">
      <c r="A1211" s="1">
        <v>1210</v>
      </c>
      <c r="B1211" s="3">
        <v>6</v>
      </c>
      <c r="C1211" s="1">
        <v>122</v>
      </c>
      <c r="D1211" s="1">
        <v>9</v>
      </c>
      <c r="E1211" s="1">
        <v>2</v>
      </c>
      <c r="F1211" s="1">
        <v>0</v>
      </c>
      <c r="G1211">
        <f>VLOOKUP(C1211,reference!$A$1:$E$310,5,FALSE)</f>
        <v>5307011</v>
      </c>
      <c r="H1211" t="str">
        <f>VLOOKUP(C1211,reference!$A$1:$E$310,4,FALSE)</f>
        <v>PANTAR BARAT</v>
      </c>
      <c r="I1211" t="str">
        <f>VLOOKUP($D1211,reference!$G$1:$H$25,2,FALSE)</f>
        <v>Semak belukar</v>
      </c>
      <c r="J1211" t="str">
        <f>VLOOKUP($E1211,reference!$G$1:$H$25,2,FALSE)</f>
        <v>Hutan lahan kering sekunder / bekas tebangan</v>
      </c>
      <c r="K1211" t="str">
        <f t="shared" si="18"/>
        <v>Non Irigasi</v>
      </c>
      <c r="L1211" t="s">
        <v>327</v>
      </c>
    </row>
    <row r="1212" spans="1:12" x14ac:dyDescent="0.25">
      <c r="A1212" s="1">
        <v>1211</v>
      </c>
      <c r="B1212" s="3">
        <v>2355</v>
      </c>
      <c r="C1212" s="1">
        <v>282</v>
      </c>
      <c r="D1212" s="1">
        <v>2</v>
      </c>
      <c r="E1212" s="1">
        <v>2</v>
      </c>
      <c r="F1212" s="1">
        <v>0</v>
      </c>
      <c r="G1212">
        <f>VLOOKUP(C1212,reference!$A$1:$E$310,5,FALSE)</f>
        <v>5319040</v>
      </c>
      <c r="H1212" t="str">
        <f>VLOOKUP(C1212,reference!$A$1:$E$310,4,FALSE)</f>
        <v>SAMBI RAMPAS</v>
      </c>
      <c r="I1212" t="str">
        <f>VLOOKUP($D1212,reference!$G$1:$H$25,2,FALSE)</f>
        <v>Hutan lahan kering sekunder / bekas tebangan</v>
      </c>
      <c r="J1212" t="str">
        <f>VLOOKUP($E1212,reference!$G$1:$H$25,2,FALSE)</f>
        <v>Hutan lahan kering sekunder / bekas tebangan</v>
      </c>
      <c r="K1212" t="str">
        <f t="shared" si="18"/>
        <v>Non Irigasi</v>
      </c>
      <c r="L1212" t="s">
        <v>327</v>
      </c>
    </row>
    <row r="1213" spans="1:12" x14ac:dyDescent="0.25">
      <c r="A1213" s="1">
        <v>1212</v>
      </c>
      <c r="B1213" s="3">
        <v>442</v>
      </c>
      <c r="C1213" s="1">
        <v>128</v>
      </c>
      <c r="D1213" s="1">
        <v>11</v>
      </c>
      <c r="E1213" s="1">
        <v>11</v>
      </c>
      <c r="F1213" s="1">
        <v>0</v>
      </c>
      <c r="G1213">
        <f>VLOOKUP(C1213,reference!$A$1:$E$310,5,FALSE)</f>
        <v>5307030</v>
      </c>
      <c r="H1213" t="str">
        <f>VLOOKUP(C1213,reference!$A$1:$E$310,4,FALSE)</f>
        <v>ALOR SELATAN</v>
      </c>
      <c r="I1213" t="str">
        <f>VLOOKUP($D1213,reference!$G$1:$H$25,2,FALSE)</f>
        <v>Savanna / Padang rumput</v>
      </c>
      <c r="J1213" t="str">
        <f>VLOOKUP($E1213,reference!$G$1:$H$25,2,FALSE)</f>
        <v>Savanna / Padang rumput</v>
      </c>
      <c r="K1213" t="str">
        <f t="shared" si="18"/>
        <v>Non Irigasi</v>
      </c>
      <c r="L1213" t="s">
        <v>327</v>
      </c>
    </row>
    <row r="1214" spans="1:12" x14ac:dyDescent="0.25">
      <c r="A1214" s="1">
        <v>1213</v>
      </c>
      <c r="B1214" s="3">
        <v>302</v>
      </c>
      <c r="C1214" s="1">
        <v>128</v>
      </c>
      <c r="D1214" s="1">
        <v>11</v>
      </c>
      <c r="E1214" s="1">
        <v>2</v>
      </c>
      <c r="F1214" s="1">
        <v>0</v>
      </c>
      <c r="G1214">
        <f>VLOOKUP(C1214,reference!$A$1:$E$310,5,FALSE)</f>
        <v>5307030</v>
      </c>
      <c r="H1214" t="str">
        <f>VLOOKUP(C1214,reference!$A$1:$E$310,4,FALSE)</f>
        <v>ALOR SELATAN</v>
      </c>
      <c r="I1214" t="str">
        <f>VLOOKUP($D1214,reference!$G$1:$H$25,2,FALSE)</f>
        <v>Savanna / Padang rumput</v>
      </c>
      <c r="J1214" t="str">
        <f>VLOOKUP($E1214,reference!$G$1:$H$25,2,FALSE)</f>
        <v>Hutan lahan kering sekunder / bekas tebangan</v>
      </c>
      <c r="K1214" t="str">
        <f t="shared" si="18"/>
        <v>Non Irigasi</v>
      </c>
      <c r="L1214" t="s">
        <v>327</v>
      </c>
    </row>
    <row r="1215" spans="1:12" x14ac:dyDescent="0.25">
      <c r="A1215" s="1">
        <v>1214</v>
      </c>
      <c r="B1215" s="3">
        <v>43</v>
      </c>
      <c r="C1215" s="1">
        <v>252</v>
      </c>
      <c r="D1215" s="1">
        <v>2</v>
      </c>
      <c r="E1215" s="1">
        <v>18</v>
      </c>
      <c r="F1215" s="1">
        <v>0</v>
      </c>
      <c r="G1215">
        <f>VLOOKUP(C1215,reference!$A$1:$E$310,5,FALSE)</f>
        <v>5315050</v>
      </c>
      <c r="H1215" t="str">
        <f>VLOOKUP(C1215,reference!$A$1:$E$310,4,FALSE)</f>
        <v>MACANG PACAR</v>
      </c>
      <c r="I1215" t="str">
        <f>VLOOKUP($D1215,reference!$G$1:$H$25,2,FALSE)</f>
        <v>Hutan lahan kering sekunder / bekas tebangan</v>
      </c>
      <c r="J1215" t="str">
        <f>VLOOKUP($E1215,reference!$G$1:$H$25,2,FALSE)</f>
        <v>Lahan terbuka</v>
      </c>
      <c r="K1215" t="str">
        <f t="shared" si="18"/>
        <v>Non Irigasi</v>
      </c>
      <c r="L1215" t="s">
        <v>328</v>
      </c>
    </row>
    <row r="1216" spans="1:12" x14ac:dyDescent="0.25">
      <c r="A1216" s="1">
        <v>1215</v>
      </c>
      <c r="B1216" s="3">
        <v>2</v>
      </c>
      <c r="C1216" s="1">
        <v>282</v>
      </c>
      <c r="D1216" s="1">
        <v>16</v>
      </c>
      <c r="E1216" s="1">
        <v>0</v>
      </c>
      <c r="F1216" s="1">
        <v>0</v>
      </c>
      <c r="G1216">
        <f>VLOOKUP(C1216,reference!$A$1:$E$310,5,FALSE)</f>
        <v>5319040</v>
      </c>
      <c r="H1216" t="str">
        <f>VLOOKUP(C1216,reference!$A$1:$E$310,4,FALSE)</f>
        <v>SAMBI RAMPAS</v>
      </c>
      <c r="I1216" t="str">
        <f>VLOOKUP($D1216,reference!$G$1:$H$25,2,FALSE)</f>
        <v>Pemukiman</v>
      </c>
      <c r="J1216" t="str">
        <f>VLOOKUP($E1216,reference!$G$1:$H$25,2,FALSE)</f>
        <v>No data</v>
      </c>
      <c r="K1216" t="str">
        <f t="shared" si="18"/>
        <v>Non Irigasi</v>
      </c>
      <c r="L1216" t="s">
        <v>327</v>
      </c>
    </row>
    <row r="1217" spans="1:12" x14ac:dyDescent="0.25">
      <c r="A1217" s="1">
        <v>1216</v>
      </c>
      <c r="B1217" s="3">
        <v>8</v>
      </c>
      <c r="C1217" s="1">
        <v>152</v>
      </c>
      <c r="D1217" s="1">
        <v>16</v>
      </c>
      <c r="E1217" s="1">
        <v>0</v>
      </c>
      <c r="F1217" s="1">
        <v>0</v>
      </c>
      <c r="G1217">
        <f>VLOOKUP(C1217,reference!$A$1:$E$310,5,FALSE)</f>
        <v>5309030</v>
      </c>
      <c r="H1217" t="str">
        <f>VLOOKUP(C1217,reference!$A$1:$E$310,4,FALSE)</f>
        <v>LARANTUKA</v>
      </c>
      <c r="I1217" t="str">
        <f>VLOOKUP($D1217,reference!$G$1:$H$25,2,FALSE)</f>
        <v>Pemukiman</v>
      </c>
      <c r="J1217" t="str">
        <f>VLOOKUP($E1217,reference!$G$1:$H$25,2,FALSE)</f>
        <v>No data</v>
      </c>
      <c r="K1217" t="str">
        <f t="shared" si="18"/>
        <v>Non Irigasi</v>
      </c>
      <c r="L1217" t="s">
        <v>327</v>
      </c>
    </row>
    <row r="1218" spans="1:12" x14ac:dyDescent="0.25">
      <c r="A1218" s="1">
        <v>1217</v>
      </c>
      <c r="B1218" s="3">
        <v>2</v>
      </c>
      <c r="C1218" s="1">
        <v>141</v>
      </c>
      <c r="D1218" s="1">
        <v>0</v>
      </c>
      <c r="E1218" s="1">
        <v>6</v>
      </c>
      <c r="F1218" s="1">
        <v>0</v>
      </c>
      <c r="G1218">
        <f>VLOOKUP(C1218,reference!$A$1:$E$310,5,FALSE)</f>
        <v>5308030</v>
      </c>
      <c r="H1218" t="str">
        <f>VLOOKUP(C1218,reference!$A$1:$E$310,4,FALSE)</f>
        <v>ILE APE</v>
      </c>
      <c r="I1218" t="str">
        <f>VLOOKUP($D1218,reference!$G$1:$H$25,2,FALSE)</f>
        <v>No data</v>
      </c>
      <c r="J1218" t="str">
        <f>VLOOKUP($E1218,reference!$G$1:$H$25,2,FALSE)</f>
        <v>Hutan mangrove sekunder</v>
      </c>
      <c r="K1218" t="str">
        <f t="shared" si="18"/>
        <v>Non Irigasi</v>
      </c>
      <c r="L1218" t="s">
        <v>327</v>
      </c>
    </row>
    <row r="1219" spans="1:12" x14ac:dyDescent="0.25">
      <c r="A1219" s="1">
        <v>1218</v>
      </c>
      <c r="B1219" s="3">
        <v>589</v>
      </c>
      <c r="C1219" s="1">
        <v>231</v>
      </c>
      <c r="D1219" s="1">
        <v>11</v>
      </c>
      <c r="E1219" s="1">
        <v>12</v>
      </c>
      <c r="F1219" s="1">
        <v>0</v>
      </c>
      <c r="G1219">
        <f>VLOOKUP(C1219,reference!$A$1:$E$310,5,FALSE)</f>
        <v>5313141</v>
      </c>
      <c r="H1219" t="str">
        <f>VLOOKUP(C1219,reference!$A$1:$E$310,4,FALSE)</f>
        <v>REOK BARAT</v>
      </c>
      <c r="I1219" t="str">
        <f>VLOOKUP($D1219,reference!$G$1:$H$25,2,FALSE)</f>
        <v>Savanna / Padang rumput</v>
      </c>
      <c r="J1219" t="str">
        <f>VLOOKUP($E1219,reference!$G$1:$H$25,2,FALSE)</f>
        <v>Pertanian lahan kering</v>
      </c>
      <c r="K1219" t="str">
        <f t="shared" ref="K1219:K1282" si="19">IF(F1219=0,"Non Irigasi","Buffer Irigasi")</f>
        <v>Non Irigasi</v>
      </c>
      <c r="L1219" t="s">
        <v>327</v>
      </c>
    </row>
    <row r="1220" spans="1:12" x14ac:dyDescent="0.25">
      <c r="A1220" s="1">
        <v>1219</v>
      </c>
      <c r="B1220" s="3">
        <v>106</v>
      </c>
      <c r="C1220" s="1">
        <v>282</v>
      </c>
      <c r="D1220" s="1">
        <v>16</v>
      </c>
      <c r="E1220" s="1">
        <v>16</v>
      </c>
      <c r="F1220" s="1">
        <v>0</v>
      </c>
      <c r="G1220">
        <f>VLOOKUP(C1220,reference!$A$1:$E$310,5,FALSE)</f>
        <v>5319040</v>
      </c>
      <c r="H1220" t="str">
        <f>VLOOKUP(C1220,reference!$A$1:$E$310,4,FALSE)</f>
        <v>SAMBI RAMPAS</v>
      </c>
      <c r="I1220" t="str">
        <f>VLOOKUP($D1220,reference!$G$1:$H$25,2,FALSE)</f>
        <v>Pemukiman</v>
      </c>
      <c r="J1220" t="str">
        <f>VLOOKUP($E1220,reference!$G$1:$H$25,2,FALSE)</f>
        <v>Pemukiman</v>
      </c>
      <c r="K1220" t="str">
        <f t="shared" si="19"/>
        <v>Non Irigasi</v>
      </c>
      <c r="L1220" t="s">
        <v>327</v>
      </c>
    </row>
    <row r="1221" spans="1:12" x14ac:dyDescent="0.25">
      <c r="A1221" s="1">
        <v>1220</v>
      </c>
      <c r="B1221" s="3">
        <v>500</v>
      </c>
      <c r="C1221" s="1">
        <v>154</v>
      </c>
      <c r="D1221" s="1">
        <v>9</v>
      </c>
      <c r="E1221" s="1">
        <v>12</v>
      </c>
      <c r="F1221" s="1">
        <v>0</v>
      </c>
      <c r="G1221">
        <f>VLOOKUP(C1221,reference!$A$1:$E$310,5,FALSE)</f>
        <v>5309032</v>
      </c>
      <c r="H1221" t="str">
        <f>VLOOKUP(C1221,reference!$A$1:$E$310,4,FALSE)</f>
        <v>DEMON PAGONG</v>
      </c>
      <c r="I1221" t="str">
        <f>VLOOKUP($D1221,reference!$G$1:$H$25,2,FALSE)</f>
        <v>Semak belukar</v>
      </c>
      <c r="J1221" t="str">
        <f>VLOOKUP($E1221,reference!$G$1:$H$25,2,FALSE)</f>
        <v>Pertanian lahan kering</v>
      </c>
      <c r="K1221" t="str">
        <f t="shared" si="19"/>
        <v>Non Irigasi</v>
      </c>
      <c r="L1221" t="s">
        <v>327</v>
      </c>
    </row>
    <row r="1222" spans="1:12" x14ac:dyDescent="0.25">
      <c r="A1222" s="1">
        <v>1221</v>
      </c>
      <c r="B1222" s="3">
        <v>1</v>
      </c>
      <c r="C1222" s="1">
        <v>152</v>
      </c>
      <c r="D1222" s="1">
        <v>16</v>
      </c>
      <c r="E1222" s="1">
        <v>9</v>
      </c>
      <c r="F1222" s="1">
        <v>0</v>
      </c>
      <c r="G1222">
        <f>VLOOKUP(C1222,reference!$A$1:$E$310,5,FALSE)</f>
        <v>5309030</v>
      </c>
      <c r="H1222" t="str">
        <f>VLOOKUP(C1222,reference!$A$1:$E$310,4,FALSE)</f>
        <v>LARANTUKA</v>
      </c>
      <c r="I1222" t="str">
        <f>VLOOKUP($D1222,reference!$G$1:$H$25,2,FALSE)</f>
        <v>Pemukiman</v>
      </c>
      <c r="J1222" t="str">
        <f>VLOOKUP($E1222,reference!$G$1:$H$25,2,FALSE)</f>
        <v>Semak belukar</v>
      </c>
      <c r="K1222" t="str">
        <f t="shared" si="19"/>
        <v>Non Irigasi</v>
      </c>
      <c r="L1222" t="s">
        <v>327</v>
      </c>
    </row>
    <row r="1223" spans="1:12" x14ac:dyDescent="0.25">
      <c r="A1223" s="1">
        <v>1222</v>
      </c>
      <c r="B1223" s="3">
        <v>53</v>
      </c>
      <c r="C1223" s="1">
        <v>162</v>
      </c>
      <c r="D1223" s="1">
        <v>18</v>
      </c>
      <c r="E1223" s="1">
        <v>18</v>
      </c>
      <c r="F1223" s="1">
        <v>0</v>
      </c>
      <c r="G1223">
        <f>VLOOKUP(C1223,reference!$A$1:$E$310,5,FALSE)</f>
        <v>5309071</v>
      </c>
      <c r="H1223" t="str">
        <f>VLOOKUP(C1223,reference!$A$1:$E$310,4,FALSE)</f>
        <v>ILE BOLENG</v>
      </c>
      <c r="I1223" t="str">
        <f>VLOOKUP($D1223,reference!$G$1:$H$25,2,FALSE)</f>
        <v>Lahan terbuka</v>
      </c>
      <c r="J1223" t="str">
        <f>VLOOKUP($E1223,reference!$G$1:$H$25,2,FALSE)</f>
        <v>Lahan terbuka</v>
      </c>
      <c r="K1223" t="str">
        <f t="shared" si="19"/>
        <v>Non Irigasi</v>
      </c>
      <c r="L1223" t="s">
        <v>327</v>
      </c>
    </row>
    <row r="1224" spans="1:12" x14ac:dyDescent="0.25">
      <c r="A1224" s="1">
        <v>1223</v>
      </c>
      <c r="B1224" s="3">
        <v>3</v>
      </c>
      <c r="C1224" s="1">
        <v>162</v>
      </c>
      <c r="D1224" s="1">
        <v>18</v>
      </c>
      <c r="E1224" s="1">
        <v>9</v>
      </c>
      <c r="F1224" s="1">
        <v>0</v>
      </c>
      <c r="G1224">
        <f>VLOOKUP(C1224,reference!$A$1:$E$310,5,FALSE)</f>
        <v>5309071</v>
      </c>
      <c r="H1224" t="str">
        <f>VLOOKUP(C1224,reference!$A$1:$E$310,4,FALSE)</f>
        <v>ILE BOLENG</v>
      </c>
      <c r="I1224" t="str">
        <f>VLOOKUP($D1224,reference!$G$1:$H$25,2,FALSE)</f>
        <v>Lahan terbuka</v>
      </c>
      <c r="J1224" t="str">
        <f>VLOOKUP($E1224,reference!$G$1:$H$25,2,FALSE)</f>
        <v>Semak belukar</v>
      </c>
      <c r="K1224" t="str">
        <f t="shared" si="19"/>
        <v>Non Irigasi</v>
      </c>
      <c r="L1224" t="s">
        <v>327</v>
      </c>
    </row>
    <row r="1225" spans="1:12" x14ac:dyDescent="0.25">
      <c r="A1225" s="1">
        <v>1224</v>
      </c>
      <c r="B1225" s="3">
        <v>1077</v>
      </c>
      <c r="C1225" s="1">
        <v>148</v>
      </c>
      <c r="D1225" s="1">
        <v>2</v>
      </c>
      <c r="E1225" s="1">
        <v>12</v>
      </c>
      <c r="F1225" s="1">
        <v>0</v>
      </c>
      <c r="G1225">
        <f>VLOOKUP(C1225,reference!$A$1:$E$310,5,FALSE)</f>
        <v>5309011</v>
      </c>
      <c r="H1225" t="str">
        <f>VLOOKUP(C1225,reference!$A$1:$E$310,4,FALSE)</f>
        <v>TITEHENA</v>
      </c>
      <c r="I1225" t="str">
        <f>VLOOKUP($D1225,reference!$G$1:$H$25,2,FALSE)</f>
        <v>Hutan lahan kering sekunder / bekas tebangan</v>
      </c>
      <c r="J1225" t="str">
        <f>VLOOKUP($E1225,reference!$G$1:$H$25,2,FALSE)</f>
        <v>Pertanian lahan kering</v>
      </c>
      <c r="K1225" t="str">
        <f t="shared" si="19"/>
        <v>Non Irigasi</v>
      </c>
      <c r="L1225" t="s">
        <v>328</v>
      </c>
    </row>
    <row r="1226" spans="1:12" x14ac:dyDescent="0.25">
      <c r="A1226" s="1">
        <v>1225</v>
      </c>
      <c r="B1226" s="3">
        <v>608</v>
      </c>
      <c r="C1226" s="1">
        <v>154</v>
      </c>
      <c r="D1226" s="1">
        <v>2</v>
      </c>
      <c r="E1226" s="1">
        <v>12</v>
      </c>
      <c r="F1226" s="1">
        <v>0</v>
      </c>
      <c r="G1226">
        <f>VLOOKUP(C1226,reference!$A$1:$E$310,5,FALSE)</f>
        <v>5309032</v>
      </c>
      <c r="H1226" t="str">
        <f>VLOOKUP(C1226,reference!$A$1:$E$310,4,FALSE)</f>
        <v>DEMON PAGONG</v>
      </c>
      <c r="I1226" t="str">
        <f>VLOOKUP($D1226,reference!$G$1:$H$25,2,FALSE)</f>
        <v>Hutan lahan kering sekunder / bekas tebangan</v>
      </c>
      <c r="J1226" t="str">
        <f>VLOOKUP($E1226,reference!$G$1:$H$25,2,FALSE)</f>
        <v>Pertanian lahan kering</v>
      </c>
      <c r="K1226" t="str">
        <f t="shared" si="19"/>
        <v>Non Irigasi</v>
      </c>
      <c r="L1226" t="s">
        <v>328</v>
      </c>
    </row>
    <row r="1227" spans="1:12" x14ac:dyDescent="0.25">
      <c r="A1227" s="1">
        <v>1226</v>
      </c>
      <c r="B1227" s="3">
        <v>25</v>
      </c>
      <c r="C1227" s="1">
        <v>159</v>
      </c>
      <c r="D1227" s="1">
        <v>2</v>
      </c>
      <c r="E1227" s="1">
        <v>16</v>
      </c>
      <c r="F1227" s="1">
        <v>0</v>
      </c>
      <c r="G1227">
        <f>VLOOKUP(C1227,reference!$A$1:$E$310,5,FALSE)</f>
        <v>5309061</v>
      </c>
      <c r="H1227" t="str">
        <f>VLOOKUP(C1227,reference!$A$1:$E$310,4,FALSE)</f>
        <v>WOTAN ULU MADO</v>
      </c>
      <c r="I1227" t="str">
        <f>VLOOKUP($D1227,reference!$G$1:$H$25,2,FALSE)</f>
        <v>Hutan lahan kering sekunder / bekas tebangan</v>
      </c>
      <c r="J1227" t="str">
        <f>VLOOKUP($E1227,reference!$G$1:$H$25,2,FALSE)</f>
        <v>Pemukiman</v>
      </c>
      <c r="K1227" t="str">
        <f t="shared" si="19"/>
        <v>Non Irigasi</v>
      </c>
      <c r="L1227" t="s">
        <v>328</v>
      </c>
    </row>
    <row r="1228" spans="1:12" x14ac:dyDescent="0.25">
      <c r="A1228" s="1">
        <v>1227</v>
      </c>
      <c r="B1228" s="3">
        <v>4</v>
      </c>
      <c r="C1228" s="1">
        <v>161</v>
      </c>
      <c r="D1228" s="1">
        <v>2</v>
      </c>
      <c r="E1228" s="1">
        <v>18</v>
      </c>
      <c r="F1228" s="1">
        <v>0</v>
      </c>
      <c r="G1228">
        <f>VLOOKUP(C1228,reference!$A$1:$E$310,5,FALSE)</f>
        <v>5309070</v>
      </c>
      <c r="H1228" t="str">
        <f>VLOOKUP(C1228,reference!$A$1:$E$310,4,FALSE)</f>
        <v>ADONARA TIMUR</v>
      </c>
      <c r="I1228" t="str">
        <f>VLOOKUP($D1228,reference!$G$1:$H$25,2,FALSE)</f>
        <v>Hutan lahan kering sekunder / bekas tebangan</v>
      </c>
      <c r="J1228" t="str">
        <f>VLOOKUP($E1228,reference!$G$1:$H$25,2,FALSE)</f>
        <v>Lahan terbuka</v>
      </c>
      <c r="K1228" t="str">
        <f t="shared" si="19"/>
        <v>Non Irigasi</v>
      </c>
      <c r="L1228" t="s">
        <v>328</v>
      </c>
    </row>
    <row r="1229" spans="1:12" x14ac:dyDescent="0.25">
      <c r="A1229" s="1">
        <v>1228</v>
      </c>
      <c r="B1229" s="3">
        <v>691</v>
      </c>
      <c r="C1229" s="1">
        <v>124</v>
      </c>
      <c r="D1229" s="1">
        <v>18</v>
      </c>
      <c r="E1229" s="1">
        <v>9</v>
      </c>
      <c r="F1229" s="1">
        <v>0</v>
      </c>
      <c r="G1229">
        <f>VLOOKUP(C1229,reference!$A$1:$E$310,5,FALSE)</f>
        <v>5307013</v>
      </c>
      <c r="H1229" t="str">
        <f>VLOOKUP(C1229,reference!$A$1:$E$310,4,FALSE)</f>
        <v>PANTAR BARAT LAUT</v>
      </c>
      <c r="I1229" t="str">
        <f>VLOOKUP($D1229,reference!$G$1:$H$25,2,FALSE)</f>
        <v>Lahan terbuka</v>
      </c>
      <c r="J1229" t="str">
        <f>VLOOKUP($E1229,reference!$G$1:$H$25,2,FALSE)</f>
        <v>Semak belukar</v>
      </c>
      <c r="K1229" t="str">
        <f t="shared" si="19"/>
        <v>Non Irigasi</v>
      </c>
      <c r="L1229" t="s">
        <v>327</v>
      </c>
    </row>
    <row r="1230" spans="1:12" x14ac:dyDescent="0.25">
      <c r="A1230" s="1">
        <v>1229</v>
      </c>
      <c r="B1230" s="3">
        <v>5</v>
      </c>
      <c r="C1230" s="1">
        <v>282</v>
      </c>
      <c r="D1230" s="1">
        <v>0</v>
      </c>
      <c r="E1230" s="1">
        <v>16</v>
      </c>
      <c r="F1230" s="1">
        <v>0</v>
      </c>
      <c r="G1230">
        <f>VLOOKUP(C1230,reference!$A$1:$E$310,5,FALSE)</f>
        <v>5319040</v>
      </c>
      <c r="H1230" t="str">
        <f>VLOOKUP(C1230,reference!$A$1:$E$310,4,FALSE)</f>
        <v>SAMBI RAMPAS</v>
      </c>
      <c r="I1230" t="str">
        <f>VLOOKUP($D1230,reference!$G$1:$H$25,2,FALSE)</f>
        <v>No data</v>
      </c>
      <c r="J1230" t="str">
        <f>VLOOKUP($E1230,reference!$G$1:$H$25,2,FALSE)</f>
        <v>Pemukiman</v>
      </c>
      <c r="K1230" t="str">
        <f t="shared" si="19"/>
        <v>Non Irigasi</v>
      </c>
      <c r="L1230" t="s">
        <v>327</v>
      </c>
    </row>
    <row r="1231" spans="1:12" x14ac:dyDescent="0.25">
      <c r="A1231" s="1">
        <v>1230</v>
      </c>
      <c r="B1231" s="3">
        <v>509</v>
      </c>
      <c r="C1231" s="1">
        <v>231</v>
      </c>
      <c r="D1231" s="1">
        <v>11</v>
      </c>
      <c r="E1231" s="1">
        <v>13</v>
      </c>
      <c r="F1231" s="1">
        <v>0</v>
      </c>
      <c r="G1231">
        <f>VLOOKUP(C1231,reference!$A$1:$E$310,5,FALSE)</f>
        <v>5313141</v>
      </c>
      <c r="H1231" t="str">
        <f>VLOOKUP(C1231,reference!$A$1:$E$310,4,FALSE)</f>
        <v>REOK BARAT</v>
      </c>
      <c r="I1231" t="str">
        <f>VLOOKUP($D1231,reference!$G$1:$H$25,2,FALSE)</f>
        <v>Savanna / Padang rumput</v>
      </c>
      <c r="J1231" t="str">
        <f>VLOOKUP($E1231,reference!$G$1:$H$25,2,FALSE)</f>
        <v>Pertanian lahan kering  campur semak / kebun campur</v>
      </c>
      <c r="K1231" t="str">
        <f t="shared" si="19"/>
        <v>Non Irigasi</v>
      </c>
      <c r="L1231" t="s">
        <v>327</v>
      </c>
    </row>
    <row r="1232" spans="1:12" x14ac:dyDescent="0.25">
      <c r="A1232" s="1">
        <v>1231</v>
      </c>
      <c r="B1232" s="3">
        <v>283</v>
      </c>
      <c r="C1232" s="1">
        <v>231</v>
      </c>
      <c r="D1232" s="1">
        <v>11</v>
      </c>
      <c r="E1232" s="1">
        <v>1</v>
      </c>
      <c r="F1232" s="1">
        <v>0</v>
      </c>
      <c r="G1232">
        <f>VLOOKUP(C1232,reference!$A$1:$E$310,5,FALSE)</f>
        <v>5313141</v>
      </c>
      <c r="H1232" t="str">
        <f>VLOOKUP(C1232,reference!$A$1:$E$310,4,FALSE)</f>
        <v>REOK BARAT</v>
      </c>
      <c r="I1232" t="str">
        <f>VLOOKUP($D1232,reference!$G$1:$H$25,2,FALSE)</f>
        <v>Savanna / Padang rumput</v>
      </c>
      <c r="J1232" t="str">
        <f>VLOOKUP($E1232,reference!$G$1:$H$25,2,FALSE)</f>
        <v>Hutan lahan kering primer</v>
      </c>
      <c r="K1232" t="str">
        <f t="shared" si="19"/>
        <v>Non Irigasi</v>
      </c>
      <c r="L1232" t="s">
        <v>327</v>
      </c>
    </row>
    <row r="1233" spans="1:12" x14ac:dyDescent="0.25">
      <c r="A1233" s="1">
        <v>1232</v>
      </c>
      <c r="B1233" s="3">
        <v>3390</v>
      </c>
      <c r="C1233" s="1">
        <v>231</v>
      </c>
      <c r="D1233" s="1">
        <v>11</v>
      </c>
      <c r="E1233" s="1">
        <v>2</v>
      </c>
      <c r="F1233" s="1">
        <v>0</v>
      </c>
      <c r="G1233">
        <f>VLOOKUP(C1233,reference!$A$1:$E$310,5,FALSE)</f>
        <v>5313141</v>
      </c>
      <c r="H1233" t="str">
        <f>VLOOKUP(C1233,reference!$A$1:$E$310,4,FALSE)</f>
        <v>REOK BARAT</v>
      </c>
      <c r="I1233" t="str">
        <f>VLOOKUP($D1233,reference!$G$1:$H$25,2,FALSE)</f>
        <v>Savanna / Padang rumput</v>
      </c>
      <c r="J1233" t="str">
        <f>VLOOKUP($E1233,reference!$G$1:$H$25,2,FALSE)</f>
        <v>Hutan lahan kering sekunder / bekas tebangan</v>
      </c>
      <c r="K1233" t="str">
        <f t="shared" si="19"/>
        <v>Non Irigasi</v>
      </c>
      <c r="L1233" t="s">
        <v>327</v>
      </c>
    </row>
    <row r="1234" spans="1:12" x14ac:dyDescent="0.25">
      <c r="A1234" s="1">
        <v>1233</v>
      </c>
      <c r="B1234" s="3">
        <v>1469</v>
      </c>
      <c r="C1234" s="1">
        <v>282</v>
      </c>
      <c r="D1234" s="1">
        <v>12</v>
      </c>
      <c r="E1234" s="1">
        <v>14</v>
      </c>
      <c r="F1234" s="1">
        <v>0</v>
      </c>
      <c r="G1234">
        <f>VLOOKUP(C1234,reference!$A$1:$E$310,5,FALSE)</f>
        <v>5319040</v>
      </c>
      <c r="H1234" t="str">
        <f>VLOOKUP(C1234,reference!$A$1:$E$310,4,FALSE)</f>
        <v>SAMBI RAMPAS</v>
      </c>
      <c r="I1234" t="str">
        <f>VLOOKUP($D1234,reference!$G$1:$H$25,2,FALSE)</f>
        <v>Pertanian lahan kering</v>
      </c>
      <c r="J1234" t="str">
        <f>VLOOKUP($E1234,reference!$G$1:$H$25,2,FALSE)</f>
        <v>Sawah</v>
      </c>
      <c r="K1234" t="str">
        <f t="shared" si="19"/>
        <v>Non Irigasi</v>
      </c>
      <c r="L1234" t="s">
        <v>327</v>
      </c>
    </row>
    <row r="1235" spans="1:12" x14ac:dyDescent="0.25">
      <c r="A1235" s="1">
        <v>1234</v>
      </c>
      <c r="B1235" s="3">
        <v>361</v>
      </c>
      <c r="C1235" s="1">
        <v>282</v>
      </c>
      <c r="D1235" s="1">
        <v>13</v>
      </c>
      <c r="E1235" s="1">
        <v>13</v>
      </c>
      <c r="F1235" s="1">
        <v>0</v>
      </c>
      <c r="G1235">
        <f>VLOOKUP(C1235,reference!$A$1:$E$310,5,FALSE)</f>
        <v>5319040</v>
      </c>
      <c r="H1235" t="str">
        <f>VLOOKUP(C1235,reference!$A$1:$E$310,4,FALSE)</f>
        <v>SAMBI RAMPAS</v>
      </c>
      <c r="I1235" t="str">
        <f>VLOOKUP($D1235,reference!$G$1:$H$25,2,FALSE)</f>
        <v>Pertanian lahan kering  campur semak / kebun campur</v>
      </c>
      <c r="J1235" t="str">
        <f>VLOOKUP($E1235,reference!$G$1:$H$25,2,FALSE)</f>
        <v>Pertanian lahan kering  campur semak / kebun campur</v>
      </c>
      <c r="K1235" t="str">
        <f t="shared" si="19"/>
        <v>Non Irigasi</v>
      </c>
      <c r="L1235" t="s">
        <v>327</v>
      </c>
    </row>
    <row r="1236" spans="1:12" x14ac:dyDescent="0.25">
      <c r="A1236" s="1">
        <v>1235</v>
      </c>
      <c r="B1236" s="3">
        <v>552</v>
      </c>
      <c r="C1236" s="1">
        <v>184</v>
      </c>
      <c r="D1236" s="1">
        <v>2</v>
      </c>
      <c r="E1236" s="1">
        <v>12</v>
      </c>
      <c r="F1236" s="1">
        <v>0</v>
      </c>
      <c r="G1236">
        <f>VLOOKUP(C1236,reference!$A$1:$E$310,5,FALSE)</f>
        <v>5310080</v>
      </c>
      <c r="H1236" t="str">
        <f>VLOOKUP(C1236,reference!$A$1:$E$310,4,FALSE)</f>
        <v>ALOK</v>
      </c>
      <c r="I1236" t="str">
        <f>VLOOKUP($D1236,reference!$G$1:$H$25,2,FALSE)</f>
        <v>Hutan lahan kering sekunder / bekas tebangan</v>
      </c>
      <c r="J1236" t="str">
        <f>VLOOKUP($E1236,reference!$G$1:$H$25,2,FALSE)</f>
        <v>Pertanian lahan kering</v>
      </c>
      <c r="K1236" t="str">
        <f t="shared" si="19"/>
        <v>Non Irigasi</v>
      </c>
      <c r="L1236" t="s">
        <v>328</v>
      </c>
    </row>
    <row r="1237" spans="1:12" x14ac:dyDescent="0.25">
      <c r="A1237" s="1">
        <v>1236</v>
      </c>
      <c r="B1237" s="3">
        <v>1597</v>
      </c>
      <c r="C1237" s="1">
        <v>148</v>
      </c>
      <c r="D1237" s="1">
        <v>9</v>
      </c>
      <c r="E1237" s="1">
        <v>12</v>
      </c>
      <c r="F1237" s="1">
        <v>0</v>
      </c>
      <c r="G1237">
        <f>VLOOKUP(C1237,reference!$A$1:$E$310,5,FALSE)</f>
        <v>5309011</v>
      </c>
      <c r="H1237" t="str">
        <f>VLOOKUP(C1237,reference!$A$1:$E$310,4,FALSE)</f>
        <v>TITEHENA</v>
      </c>
      <c r="I1237" t="str">
        <f>VLOOKUP($D1237,reference!$G$1:$H$25,2,FALSE)</f>
        <v>Semak belukar</v>
      </c>
      <c r="J1237" t="str">
        <f>VLOOKUP($E1237,reference!$G$1:$H$25,2,FALSE)</f>
        <v>Pertanian lahan kering</v>
      </c>
      <c r="K1237" t="str">
        <f t="shared" si="19"/>
        <v>Non Irigasi</v>
      </c>
      <c r="L1237" t="s">
        <v>327</v>
      </c>
    </row>
    <row r="1238" spans="1:12" x14ac:dyDescent="0.25">
      <c r="A1238" s="1">
        <v>1237</v>
      </c>
      <c r="B1238" s="3">
        <v>1</v>
      </c>
      <c r="C1238" s="1">
        <v>122</v>
      </c>
      <c r="D1238" s="1">
        <v>13</v>
      </c>
      <c r="E1238" s="1">
        <v>0</v>
      </c>
      <c r="F1238" s="1">
        <v>0</v>
      </c>
      <c r="G1238">
        <f>VLOOKUP(C1238,reference!$A$1:$E$310,5,FALSE)</f>
        <v>5307011</v>
      </c>
      <c r="H1238" t="str">
        <f>VLOOKUP(C1238,reference!$A$1:$E$310,4,FALSE)</f>
        <v>PANTAR BARAT</v>
      </c>
      <c r="I1238" t="str">
        <f>VLOOKUP($D1238,reference!$G$1:$H$25,2,FALSE)</f>
        <v>Pertanian lahan kering  campur semak / kebun campur</v>
      </c>
      <c r="J1238" t="str">
        <f>VLOOKUP($E1238,reference!$G$1:$H$25,2,FALSE)</f>
        <v>No data</v>
      </c>
      <c r="K1238" t="str">
        <f t="shared" si="19"/>
        <v>Non Irigasi</v>
      </c>
      <c r="L1238" t="s">
        <v>327</v>
      </c>
    </row>
    <row r="1239" spans="1:12" x14ac:dyDescent="0.25">
      <c r="A1239" s="1">
        <v>1238</v>
      </c>
      <c r="B1239" s="3">
        <v>20</v>
      </c>
      <c r="C1239" s="1">
        <v>252</v>
      </c>
      <c r="D1239" s="1">
        <v>9</v>
      </c>
      <c r="E1239" s="1">
        <v>18</v>
      </c>
      <c r="F1239" s="1">
        <v>0</v>
      </c>
      <c r="G1239">
        <f>VLOOKUP(C1239,reference!$A$1:$E$310,5,FALSE)</f>
        <v>5315050</v>
      </c>
      <c r="H1239" t="str">
        <f>VLOOKUP(C1239,reference!$A$1:$E$310,4,FALSE)</f>
        <v>MACANG PACAR</v>
      </c>
      <c r="I1239" t="str">
        <f>VLOOKUP($D1239,reference!$G$1:$H$25,2,FALSE)</f>
        <v>Semak belukar</v>
      </c>
      <c r="J1239" t="str">
        <f>VLOOKUP($E1239,reference!$G$1:$H$25,2,FALSE)</f>
        <v>Lahan terbuka</v>
      </c>
      <c r="K1239" t="str">
        <f t="shared" si="19"/>
        <v>Non Irigasi</v>
      </c>
      <c r="L1239" t="s">
        <v>327</v>
      </c>
    </row>
    <row r="1240" spans="1:12" x14ac:dyDescent="0.25">
      <c r="A1240" s="1">
        <v>1239</v>
      </c>
      <c r="B1240" s="3">
        <v>31</v>
      </c>
      <c r="C1240" s="1">
        <v>231</v>
      </c>
      <c r="D1240" s="1">
        <v>11</v>
      </c>
      <c r="E1240" s="1">
        <v>11</v>
      </c>
      <c r="F1240" s="1">
        <v>0</v>
      </c>
      <c r="G1240">
        <f>VLOOKUP(C1240,reference!$A$1:$E$310,5,FALSE)</f>
        <v>5313141</v>
      </c>
      <c r="H1240" t="str">
        <f>VLOOKUP(C1240,reference!$A$1:$E$310,4,FALSE)</f>
        <v>REOK BARAT</v>
      </c>
      <c r="I1240" t="str">
        <f>VLOOKUP($D1240,reference!$G$1:$H$25,2,FALSE)</f>
        <v>Savanna / Padang rumput</v>
      </c>
      <c r="J1240" t="str">
        <f>VLOOKUP($E1240,reference!$G$1:$H$25,2,FALSE)</f>
        <v>Savanna / Padang rumput</v>
      </c>
      <c r="K1240" t="str">
        <f t="shared" si="19"/>
        <v>Non Irigasi</v>
      </c>
      <c r="L1240" t="s">
        <v>327</v>
      </c>
    </row>
    <row r="1241" spans="1:12" x14ac:dyDescent="0.25">
      <c r="A1241" s="1">
        <v>1240</v>
      </c>
      <c r="B1241" s="3">
        <v>188</v>
      </c>
      <c r="C1241" s="1">
        <v>282</v>
      </c>
      <c r="D1241" s="1">
        <v>2</v>
      </c>
      <c r="E1241" s="1">
        <v>9</v>
      </c>
      <c r="F1241" s="1">
        <v>0</v>
      </c>
      <c r="G1241">
        <f>VLOOKUP(C1241,reference!$A$1:$E$310,5,FALSE)</f>
        <v>5319040</v>
      </c>
      <c r="H1241" t="str">
        <f>VLOOKUP(C1241,reference!$A$1:$E$310,4,FALSE)</f>
        <v>SAMBI RAMPAS</v>
      </c>
      <c r="I1241" t="str">
        <f>VLOOKUP($D1241,reference!$G$1:$H$25,2,FALSE)</f>
        <v>Hutan lahan kering sekunder / bekas tebangan</v>
      </c>
      <c r="J1241" t="str">
        <f>VLOOKUP($E1241,reference!$G$1:$H$25,2,FALSE)</f>
        <v>Semak belukar</v>
      </c>
      <c r="K1241" t="str">
        <f t="shared" si="19"/>
        <v>Non Irigasi</v>
      </c>
      <c r="L1241" t="s">
        <v>328</v>
      </c>
    </row>
    <row r="1242" spans="1:12" x14ac:dyDescent="0.25">
      <c r="A1242" s="1">
        <v>1241</v>
      </c>
      <c r="B1242" s="3">
        <v>3993</v>
      </c>
      <c r="C1242" s="1">
        <v>282</v>
      </c>
      <c r="D1242" s="1">
        <v>12</v>
      </c>
      <c r="E1242" s="1">
        <v>2</v>
      </c>
      <c r="F1242" s="1">
        <v>0</v>
      </c>
      <c r="G1242">
        <f>VLOOKUP(C1242,reference!$A$1:$E$310,5,FALSE)</f>
        <v>5319040</v>
      </c>
      <c r="H1242" t="str">
        <f>VLOOKUP(C1242,reference!$A$1:$E$310,4,FALSE)</f>
        <v>SAMBI RAMPAS</v>
      </c>
      <c r="I1242" t="str">
        <f>VLOOKUP($D1242,reference!$G$1:$H$25,2,FALSE)</f>
        <v>Pertanian lahan kering</v>
      </c>
      <c r="J1242" t="str">
        <f>VLOOKUP($E1242,reference!$G$1:$H$25,2,FALSE)</f>
        <v>Hutan lahan kering sekunder / bekas tebangan</v>
      </c>
      <c r="K1242" t="str">
        <f t="shared" si="19"/>
        <v>Non Irigasi</v>
      </c>
      <c r="L1242" t="s">
        <v>327</v>
      </c>
    </row>
    <row r="1243" spans="1:12" x14ac:dyDescent="0.25">
      <c r="A1243" s="1">
        <v>1242</v>
      </c>
      <c r="B1243" s="3">
        <v>5</v>
      </c>
      <c r="C1243" s="1">
        <v>282</v>
      </c>
      <c r="D1243" s="1">
        <v>0</v>
      </c>
      <c r="E1243" s="1">
        <v>13</v>
      </c>
      <c r="F1243" s="1">
        <v>0</v>
      </c>
      <c r="G1243">
        <f>VLOOKUP(C1243,reference!$A$1:$E$310,5,FALSE)</f>
        <v>5319040</v>
      </c>
      <c r="H1243" t="str">
        <f>VLOOKUP(C1243,reference!$A$1:$E$310,4,FALSE)</f>
        <v>SAMBI RAMPAS</v>
      </c>
      <c r="I1243" t="str">
        <f>VLOOKUP($D1243,reference!$G$1:$H$25,2,FALSE)</f>
        <v>No data</v>
      </c>
      <c r="J1243" t="str">
        <f>VLOOKUP($E1243,reference!$G$1:$H$25,2,FALSE)</f>
        <v>Pertanian lahan kering  campur semak / kebun campur</v>
      </c>
      <c r="K1243" t="str">
        <f t="shared" si="19"/>
        <v>Non Irigasi</v>
      </c>
      <c r="L1243" t="s">
        <v>327</v>
      </c>
    </row>
    <row r="1244" spans="1:12" x14ac:dyDescent="0.25">
      <c r="A1244" s="1">
        <v>1243</v>
      </c>
      <c r="B1244" s="3">
        <v>35</v>
      </c>
      <c r="C1244" s="1">
        <v>282</v>
      </c>
      <c r="D1244" s="1">
        <v>16</v>
      </c>
      <c r="E1244" s="1">
        <v>13</v>
      </c>
      <c r="F1244" s="1">
        <v>0</v>
      </c>
      <c r="G1244">
        <f>VLOOKUP(C1244,reference!$A$1:$E$310,5,FALSE)</f>
        <v>5319040</v>
      </c>
      <c r="H1244" t="str">
        <f>VLOOKUP(C1244,reference!$A$1:$E$310,4,FALSE)</f>
        <v>SAMBI RAMPAS</v>
      </c>
      <c r="I1244" t="str">
        <f>VLOOKUP($D1244,reference!$G$1:$H$25,2,FALSE)</f>
        <v>Pemukiman</v>
      </c>
      <c r="J1244" t="str">
        <f>VLOOKUP($E1244,reference!$G$1:$H$25,2,FALSE)</f>
        <v>Pertanian lahan kering  campur semak / kebun campur</v>
      </c>
      <c r="K1244" t="str">
        <f t="shared" si="19"/>
        <v>Non Irigasi</v>
      </c>
      <c r="L1244" t="s">
        <v>327</v>
      </c>
    </row>
    <row r="1245" spans="1:12" x14ac:dyDescent="0.25">
      <c r="A1245" s="1">
        <v>1244</v>
      </c>
      <c r="B1245" s="3">
        <v>1617</v>
      </c>
      <c r="C1245" s="1">
        <v>282</v>
      </c>
      <c r="D1245" s="1">
        <v>11</v>
      </c>
      <c r="E1245" s="1">
        <v>1</v>
      </c>
      <c r="F1245" s="1">
        <v>0</v>
      </c>
      <c r="G1245">
        <f>VLOOKUP(C1245,reference!$A$1:$E$310,5,FALSE)</f>
        <v>5319040</v>
      </c>
      <c r="H1245" t="str">
        <f>VLOOKUP(C1245,reference!$A$1:$E$310,4,FALSE)</f>
        <v>SAMBI RAMPAS</v>
      </c>
      <c r="I1245" t="str">
        <f>VLOOKUP($D1245,reference!$G$1:$H$25,2,FALSE)</f>
        <v>Savanna / Padang rumput</v>
      </c>
      <c r="J1245" t="str">
        <f>VLOOKUP($E1245,reference!$G$1:$H$25,2,FALSE)</f>
        <v>Hutan lahan kering primer</v>
      </c>
      <c r="K1245" t="str">
        <f t="shared" si="19"/>
        <v>Non Irigasi</v>
      </c>
      <c r="L1245" t="s">
        <v>327</v>
      </c>
    </row>
    <row r="1246" spans="1:12" x14ac:dyDescent="0.25">
      <c r="A1246" s="1">
        <v>1245</v>
      </c>
      <c r="B1246" s="3">
        <v>316</v>
      </c>
      <c r="C1246" s="1">
        <v>282</v>
      </c>
      <c r="D1246" s="1">
        <v>11</v>
      </c>
      <c r="E1246" s="1">
        <v>2</v>
      </c>
      <c r="F1246" s="1">
        <v>0</v>
      </c>
      <c r="G1246">
        <f>VLOOKUP(C1246,reference!$A$1:$E$310,5,FALSE)</f>
        <v>5319040</v>
      </c>
      <c r="H1246" t="str">
        <f>VLOOKUP(C1246,reference!$A$1:$E$310,4,FALSE)</f>
        <v>SAMBI RAMPAS</v>
      </c>
      <c r="I1246" t="str">
        <f>VLOOKUP($D1246,reference!$G$1:$H$25,2,FALSE)</f>
        <v>Savanna / Padang rumput</v>
      </c>
      <c r="J1246" t="str">
        <f>VLOOKUP($E1246,reference!$G$1:$H$25,2,FALSE)</f>
        <v>Hutan lahan kering sekunder / bekas tebangan</v>
      </c>
      <c r="K1246" t="str">
        <f t="shared" si="19"/>
        <v>Non Irigasi</v>
      </c>
      <c r="L1246" t="s">
        <v>327</v>
      </c>
    </row>
    <row r="1247" spans="1:12" x14ac:dyDescent="0.25">
      <c r="A1247" s="1">
        <v>1246</v>
      </c>
      <c r="B1247" s="3">
        <v>11</v>
      </c>
      <c r="C1247" s="1">
        <v>179</v>
      </c>
      <c r="D1247" s="1">
        <v>9</v>
      </c>
      <c r="E1247" s="1">
        <v>18</v>
      </c>
      <c r="F1247" s="1">
        <v>0</v>
      </c>
      <c r="G1247">
        <f>VLOOKUP(C1247,reference!$A$1:$E$310,5,FALSE)</f>
        <v>5310061</v>
      </c>
      <c r="H1247" t="str">
        <f>VLOOKUP(C1247,reference!$A$1:$E$310,4,FALSE)</f>
        <v>PALUE</v>
      </c>
      <c r="I1247" t="str">
        <f>VLOOKUP($D1247,reference!$G$1:$H$25,2,FALSE)</f>
        <v>Semak belukar</v>
      </c>
      <c r="J1247" t="str">
        <f>VLOOKUP($E1247,reference!$G$1:$H$25,2,FALSE)</f>
        <v>Lahan terbuka</v>
      </c>
      <c r="K1247" t="str">
        <f t="shared" si="19"/>
        <v>Non Irigasi</v>
      </c>
      <c r="L1247" t="s">
        <v>327</v>
      </c>
    </row>
    <row r="1248" spans="1:12" x14ac:dyDescent="0.25">
      <c r="A1248" s="1">
        <v>1247</v>
      </c>
      <c r="B1248" s="3">
        <v>2</v>
      </c>
      <c r="C1248" s="1">
        <v>162</v>
      </c>
      <c r="D1248" s="1">
        <v>2</v>
      </c>
      <c r="E1248" s="1">
        <v>18</v>
      </c>
      <c r="F1248" s="1">
        <v>0</v>
      </c>
      <c r="G1248">
        <f>VLOOKUP(C1248,reference!$A$1:$E$310,5,FALSE)</f>
        <v>5309071</v>
      </c>
      <c r="H1248" t="str">
        <f>VLOOKUP(C1248,reference!$A$1:$E$310,4,FALSE)</f>
        <v>ILE BOLENG</v>
      </c>
      <c r="I1248" t="str">
        <f>VLOOKUP($D1248,reference!$G$1:$H$25,2,FALSE)</f>
        <v>Hutan lahan kering sekunder / bekas tebangan</v>
      </c>
      <c r="J1248" t="str">
        <f>VLOOKUP($E1248,reference!$G$1:$H$25,2,FALSE)</f>
        <v>Lahan terbuka</v>
      </c>
      <c r="K1248" t="str">
        <f t="shared" si="19"/>
        <v>Non Irigasi</v>
      </c>
      <c r="L1248" t="s">
        <v>328</v>
      </c>
    </row>
    <row r="1249" spans="1:12" x14ac:dyDescent="0.25">
      <c r="A1249" s="1">
        <v>1248</v>
      </c>
      <c r="B1249" s="3">
        <v>958</v>
      </c>
      <c r="C1249" s="1">
        <v>127</v>
      </c>
      <c r="D1249" s="1">
        <v>2</v>
      </c>
      <c r="E1249" s="1">
        <v>13</v>
      </c>
      <c r="F1249" s="1">
        <v>0</v>
      </c>
      <c r="G1249">
        <f>VLOOKUP(C1249,reference!$A$1:$E$310,5,FALSE)</f>
        <v>5307021</v>
      </c>
      <c r="H1249" t="str">
        <f>VLOOKUP(C1249,reference!$A$1:$E$310,4,FALSE)</f>
        <v>MATARU</v>
      </c>
      <c r="I1249" t="str">
        <f>VLOOKUP($D1249,reference!$G$1:$H$25,2,FALSE)</f>
        <v>Hutan lahan kering sekunder / bekas tebangan</v>
      </c>
      <c r="J1249" t="str">
        <f>VLOOKUP($E1249,reference!$G$1:$H$25,2,FALSE)</f>
        <v>Pertanian lahan kering  campur semak / kebun campur</v>
      </c>
      <c r="K1249" t="str">
        <f t="shared" si="19"/>
        <v>Non Irigasi</v>
      </c>
      <c r="L1249" t="s">
        <v>328</v>
      </c>
    </row>
    <row r="1250" spans="1:12" x14ac:dyDescent="0.25">
      <c r="A1250" s="1">
        <v>1249</v>
      </c>
      <c r="B1250" s="3">
        <v>266</v>
      </c>
      <c r="C1250" s="1">
        <v>252</v>
      </c>
      <c r="D1250" s="1">
        <v>11</v>
      </c>
      <c r="E1250" s="1">
        <v>1</v>
      </c>
      <c r="F1250" s="1">
        <v>0</v>
      </c>
      <c r="G1250">
        <f>VLOOKUP(C1250,reference!$A$1:$E$310,5,FALSE)</f>
        <v>5315050</v>
      </c>
      <c r="H1250" t="str">
        <f>VLOOKUP(C1250,reference!$A$1:$E$310,4,FALSE)</f>
        <v>MACANG PACAR</v>
      </c>
      <c r="I1250" t="str">
        <f>VLOOKUP($D1250,reference!$G$1:$H$25,2,FALSE)</f>
        <v>Savanna / Padang rumput</v>
      </c>
      <c r="J1250" t="str">
        <f>VLOOKUP($E1250,reference!$G$1:$H$25,2,FALSE)</f>
        <v>Hutan lahan kering primer</v>
      </c>
      <c r="K1250" t="str">
        <f t="shared" si="19"/>
        <v>Non Irigasi</v>
      </c>
      <c r="L1250" t="s">
        <v>327</v>
      </c>
    </row>
    <row r="1251" spans="1:12" x14ac:dyDescent="0.25">
      <c r="A1251" s="1">
        <v>1250</v>
      </c>
      <c r="B1251" s="3">
        <v>226</v>
      </c>
      <c r="C1251" s="1">
        <v>282</v>
      </c>
      <c r="D1251" s="1">
        <v>16</v>
      </c>
      <c r="E1251" s="1">
        <v>14</v>
      </c>
      <c r="F1251" s="1">
        <v>0</v>
      </c>
      <c r="G1251">
        <f>VLOOKUP(C1251,reference!$A$1:$E$310,5,FALSE)</f>
        <v>5319040</v>
      </c>
      <c r="H1251" t="str">
        <f>VLOOKUP(C1251,reference!$A$1:$E$310,4,FALSE)</f>
        <v>SAMBI RAMPAS</v>
      </c>
      <c r="I1251" t="str">
        <f>VLOOKUP($D1251,reference!$G$1:$H$25,2,FALSE)</f>
        <v>Pemukiman</v>
      </c>
      <c r="J1251" t="str">
        <f>VLOOKUP($E1251,reference!$G$1:$H$25,2,FALSE)</f>
        <v>Sawah</v>
      </c>
      <c r="K1251" t="str">
        <f t="shared" si="19"/>
        <v>Non Irigasi</v>
      </c>
      <c r="L1251" t="s">
        <v>327</v>
      </c>
    </row>
    <row r="1252" spans="1:12" x14ac:dyDescent="0.25">
      <c r="A1252" s="1">
        <v>1251</v>
      </c>
      <c r="B1252" s="3">
        <v>115</v>
      </c>
      <c r="C1252" s="1">
        <v>282</v>
      </c>
      <c r="D1252" s="1">
        <v>13</v>
      </c>
      <c r="E1252" s="1">
        <v>1</v>
      </c>
      <c r="F1252" s="1">
        <v>0</v>
      </c>
      <c r="G1252">
        <f>VLOOKUP(C1252,reference!$A$1:$E$310,5,FALSE)</f>
        <v>5319040</v>
      </c>
      <c r="H1252" t="str">
        <f>VLOOKUP(C1252,reference!$A$1:$E$310,4,FALSE)</f>
        <v>SAMBI RAMPAS</v>
      </c>
      <c r="I1252" t="str">
        <f>VLOOKUP($D1252,reference!$G$1:$H$25,2,FALSE)</f>
        <v>Pertanian lahan kering  campur semak / kebun campur</v>
      </c>
      <c r="J1252" t="str">
        <f>VLOOKUP($E1252,reference!$G$1:$H$25,2,FALSE)</f>
        <v>Hutan lahan kering primer</v>
      </c>
      <c r="K1252" t="str">
        <f t="shared" si="19"/>
        <v>Non Irigasi</v>
      </c>
      <c r="L1252" t="s">
        <v>327</v>
      </c>
    </row>
    <row r="1253" spans="1:12" x14ac:dyDescent="0.25">
      <c r="A1253" s="1">
        <v>1252</v>
      </c>
      <c r="B1253" s="3">
        <v>22</v>
      </c>
      <c r="C1253" s="1">
        <v>125</v>
      </c>
      <c r="D1253" s="1">
        <v>0</v>
      </c>
      <c r="E1253" s="1">
        <v>5</v>
      </c>
      <c r="F1253" s="1">
        <v>0</v>
      </c>
      <c r="G1253">
        <f>VLOOKUP(C1253,reference!$A$1:$E$310,5,FALSE)</f>
        <v>5307014</v>
      </c>
      <c r="H1253" t="str">
        <f>VLOOKUP(C1253,reference!$A$1:$E$310,4,FALSE)</f>
        <v>PANTAR TENGAH</v>
      </c>
      <c r="I1253" t="str">
        <f>VLOOKUP($D1253,reference!$G$1:$H$25,2,FALSE)</f>
        <v>No data</v>
      </c>
      <c r="J1253" t="str">
        <f>VLOOKUP($E1253,reference!$G$1:$H$25,2,FALSE)</f>
        <v>Hutan mangrove primer</v>
      </c>
      <c r="K1253" t="str">
        <f t="shared" si="19"/>
        <v>Non Irigasi</v>
      </c>
      <c r="L1253" t="s">
        <v>327</v>
      </c>
    </row>
    <row r="1254" spans="1:12" x14ac:dyDescent="0.25">
      <c r="A1254" s="1">
        <v>1253</v>
      </c>
      <c r="B1254" s="3">
        <v>31</v>
      </c>
      <c r="C1254" s="1">
        <v>125</v>
      </c>
      <c r="D1254" s="1">
        <v>9</v>
      </c>
      <c r="E1254" s="1">
        <v>16</v>
      </c>
      <c r="F1254" s="1">
        <v>0</v>
      </c>
      <c r="G1254">
        <f>VLOOKUP(C1254,reference!$A$1:$E$310,5,FALSE)</f>
        <v>5307014</v>
      </c>
      <c r="H1254" t="str">
        <f>VLOOKUP(C1254,reference!$A$1:$E$310,4,FALSE)</f>
        <v>PANTAR TENGAH</v>
      </c>
      <c r="I1254" t="str">
        <f>VLOOKUP($D1254,reference!$G$1:$H$25,2,FALSE)</f>
        <v>Semak belukar</v>
      </c>
      <c r="J1254" t="str">
        <f>VLOOKUP($E1254,reference!$G$1:$H$25,2,FALSE)</f>
        <v>Pemukiman</v>
      </c>
      <c r="K1254" t="str">
        <f t="shared" si="19"/>
        <v>Non Irigasi</v>
      </c>
      <c r="L1254" t="s">
        <v>327</v>
      </c>
    </row>
    <row r="1255" spans="1:12" x14ac:dyDescent="0.25">
      <c r="A1255" s="1">
        <v>1254</v>
      </c>
      <c r="B1255" s="3">
        <v>21</v>
      </c>
      <c r="C1255" s="1">
        <v>243</v>
      </c>
      <c r="D1255" s="1">
        <v>0</v>
      </c>
      <c r="E1255" s="1">
        <v>5</v>
      </c>
      <c r="F1255" s="1">
        <v>0</v>
      </c>
      <c r="G1255">
        <f>VLOOKUP(C1255,reference!$A$1:$E$310,5,FALSE)</f>
        <v>5315011</v>
      </c>
      <c r="H1255" t="str">
        <f>VLOOKUP(C1255,reference!$A$1:$E$310,4,FALSE)</f>
        <v>BOLENG</v>
      </c>
      <c r="I1255" t="str">
        <f>VLOOKUP($D1255,reference!$G$1:$H$25,2,FALSE)</f>
        <v>No data</v>
      </c>
      <c r="J1255" t="str">
        <f>VLOOKUP($E1255,reference!$G$1:$H$25,2,FALSE)</f>
        <v>Hutan mangrove primer</v>
      </c>
      <c r="K1255" t="str">
        <f t="shared" si="19"/>
        <v>Non Irigasi</v>
      </c>
      <c r="L1255" t="s">
        <v>327</v>
      </c>
    </row>
    <row r="1256" spans="1:12" x14ac:dyDescent="0.25">
      <c r="A1256" s="1">
        <v>1255</v>
      </c>
      <c r="B1256" s="3">
        <v>321</v>
      </c>
      <c r="C1256" s="1">
        <v>252</v>
      </c>
      <c r="D1256" s="1">
        <v>9</v>
      </c>
      <c r="E1256" s="1">
        <v>12</v>
      </c>
      <c r="F1256" s="1">
        <v>0</v>
      </c>
      <c r="G1256">
        <f>VLOOKUP(C1256,reference!$A$1:$E$310,5,FALSE)</f>
        <v>5315050</v>
      </c>
      <c r="H1256" t="str">
        <f>VLOOKUP(C1256,reference!$A$1:$E$310,4,FALSE)</f>
        <v>MACANG PACAR</v>
      </c>
      <c r="I1256" t="str">
        <f>VLOOKUP($D1256,reference!$G$1:$H$25,2,FALSE)</f>
        <v>Semak belukar</v>
      </c>
      <c r="J1256" t="str">
        <f>VLOOKUP($E1256,reference!$G$1:$H$25,2,FALSE)</f>
        <v>Pertanian lahan kering</v>
      </c>
      <c r="K1256" t="str">
        <f t="shared" si="19"/>
        <v>Non Irigasi</v>
      </c>
      <c r="L1256" t="s">
        <v>327</v>
      </c>
    </row>
    <row r="1257" spans="1:12" x14ac:dyDescent="0.25">
      <c r="A1257" s="1">
        <v>1256</v>
      </c>
      <c r="B1257" s="3">
        <v>101</v>
      </c>
      <c r="C1257" s="1">
        <v>231</v>
      </c>
      <c r="D1257" s="1">
        <v>11</v>
      </c>
      <c r="E1257" s="1">
        <v>16</v>
      </c>
      <c r="F1257" s="1">
        <v>0</v>
      </c>
      <c r="G1257">
        <f>VLOOKUP(C1257,reference!$A$1:$E$310,5,FALSE)</f>
        <v>5313141</v>
      </c>
      <c r="H1257" t="str">
        <f>VLOOKUP(C1257,reference!$A$1:$E$310,4,FALSE)</f>
        <v>REOK BARAT</v>
      </c>
      <c r="I1257" t="str">
        <f>VLOOKUP($D1257,reference!$G$1:$H$25,2,FALSE)</f>
        <v>Savanna / Padang rumput</v>
      </c>
      <c r="J1257" t="str">
        <f>VLOOKUP($E1257,reference!$G$1:$H$25,2,FALSE)</f>
        <v>Pemukiman</v>
      </c>
      <c r="K1257" t="str">
        <f t="shared" si="19"/>
        <v>Non Irigasi</v>
      </c>
      <c r="L1257" t="s">
        <v>327</v>
      </c>
    </row>
    <row r="1258" spans="1:12" x14ac:dyDescent="0.25">
      <c r="A1258" s="1">
        <v>1257</v>
      </c>
      <c r="B1258" s="3">
        <v>701</v>
      </c>
      <c r="C1258" s="1">
        <v>282</v>
      </c>
      <c r="D1258" s="1">
        <v>12</v>
      </c>
      <c r="E1258" s="1">
        <v>13</v>
      </c>
      <c r="F1258" s="1">
        <v>0</v>
      </c>
      <c r="G1258">
        <f>VLOOKUP(C1258,reference!$A$1:$E$310,5,FALSE)</f>
        <v>5319040</v>
      </c>
      <c r="H1258" t="str">
        <f>VLOOKUP(C1258,reference!$A$1:$E$310,4,FALSE)</f>
        <v>SAMBI RAMPAS</v>
      </c>
      <c r="I1258" t="str">
        <f>VLOOKUP($D1258,reference!$G$1:$H$25,2,FALSE)</f>
        <v>Pertanian lahan kering</v>
      </c>
      <c r="J1258" t="str">
        <f>VLOOKUP($E1258,reference!$G$1:$H$25,2,FALSE)</f>
        <v>Pertanian lahan kering  campur semak / kebun campur</v>
      </c>
      <c r="K1258" t="str">
        <f t="shared" si="19"/>
        <v>Non Irigasi</v>
      </c>
      <c r="L1258" t="s">
        <v>327</v>
      </c>
    </row>
    <row r="1259" spans="1:12" x14ac:dyDescent="0.25">
      <c r="A1259" s="1">
        <v>1258</v>
      </c>
      <c r="B1259" s="3">
        <v>31</v>
      </c>
      <c r="C1259" s="1">
        <v>217</v>
      </c>
      <c r="D1259" s="1">
        <v>0</v>
      </c>
      <c r="E1259" s="1">
        <v>11</v>
      </c>
      <c r="F1259" s="1">
        <v>0</v>
      </c>
      <c r="G1259">
        <f>VLOOKUP(C1259,reference!$A$1:$E$310,5,FALSE)</f>
        <v>5312080</v>
      </c>
      <c r="H1259" t="str">
        <f>VLOOKUP(C1259,reference!$A$1:$E$310,4,FALSE)</f>
        <v>RIUNG</v>
      </c>
      <c r="I1259" t="str">
        <f>VLOOKUP($D1259,reference!$G$1:$H$25,2,FALSE)</f>
        <v>No data</v>
      </c>
      <c r="J1259" t="str">
        <f>VLOOKUP($E1259,reference!$G$1:$H$25,2,FALSE)</f>
        <v>Savanna / Padang rumput</v>
      </c>
      <c r="K1259" t="str">
        <f t="shared" si="19"/>
        <v>Non Irigasi</v>
      </c>
      <c r="L1259" t="s">
        <v>327</v>
      </c>
    </row>
    <row r="1260" spans="1:12" x14ac:dyDescent="0.25">
      <c r="A1260" s="1">
        <v>1259</v>
      </c>
      <c r="B1260" s="3">
        <v>7237</v>
      </c>
      <c r="C1260" s="1">
        <v>217</v>
      </c>
      <c r="D1260" s="1">
        <v>11</v>
      </c>
      <c r="E1260" s="1">
        <v>11</v>
      </c>
      <c r="F1260" s="1">
        <v>0</v>
      </c>
      <c r="G1260">
        <f>VLOOKUP(C1260,reference!$A$1:$E$310,5,FALSE)</f>
        <v>5312080</v>
      </c>
      <c r="H1260" t="str">
        <f>VLOOKUP(C1260,reference!$A$1:$E$310,4,FALSE)</f>
        <v>RIUNG</v>
      </c>
      <c r="I1260" t="str">
        <f>VLOOKUP($D1260,reference!$G$1:$H$25,2,FALSE)</f>
        <v>Savanna / Padang rumput</v>
      </c>
      <c r="J1260" t="str">
        <f>VLOOKUP($E1260,reference!$G$1:$H$25,2,FALSE)</f>
        <v>Savanna / Padang rumput</v>
      </c>
      <c r="K1260" t="str">
        <f t="shared" si="19"/>
        <v>Non Irigasi</v>
      </c>
      <c r="L1260" t="s">
        <v>327</v>
      </c>
    </row>
    <row r="1261" spans="1:12" x14ac:dyDescent="0.25">
      <c r="A1261" s="1">
        <v>1260</v>
      </c>
      <c r="B1261" s="3">
        <v>137</v>
      </c>
      <c r="C1261" s="1">
        <v>217</v>
      </c>
      <c r="D1261" s="1">
        <v>0</v>
      </c>
      <c r="E1261" s="1">
        <v>0</v>
      </c>
      <c r="F1261" s="1">
        <v>0</v>
      </c>
      <c r="G1261">
        <f>VLOOKUP(C1261,reference!$A$1:$E$310,5,FALSE)</f>
        <v>5312080</v>
      </c>
      <c r="H1261" t="str">
        <f>VLOOKUP(C1261,reference!$A$1:$E$310,4,FALSE)</f>
        <v>RIUNG</v>
      </c>
      <c r="I1261" t="str">
        <f>VLOOKUP($D1261,reference!$G$1:$H$25,2,FALSE)</f>
        <v>No data</v>
      </c>
      <c r="J1261" t="str">
        <f>VLOOKUP($E1261,reference!$G$1:$H$25,2,FALSE)</f>
        <v>No data</v>
      </c>
      <c r="K1261" t="str">
        <f t="shared" si="19"/>
        <v>Non Irigasi</v>
      </c>
      <c r="L1261" t="s">
        <v>327</v>
      </c>
    </row>
    <row r="1262" spans="1:12" x14ac:dyDescent="0.25">
      <c r="A1262" s="1">
        <v>1261</v>
      </c>
      <c r="B1262" s="3">
        <v>5</v>
      </c>
      <c r="C1262" s="1">
        <v>184</v>
      </c>
      <c r="D1262" s="1">
        <v>0</v>
      </c>
      <c r="E1262" s="1">
        <v>18</v>
      </c>
      <c r="F1262" s="1">
        <v>0</v>
      </c>
      <c r="G1262">
        <f>VLOOKUP(C1262,reference!$A$1:$E$310,5,FALSE)</f>
        <v>5310080</v>
      </c>
      <c r="H1262" t="str">
        <f>VLOOKUP(C1262,reference!$A$1:$E$310,4,FALSE)</f>
        <v>ALOK</v>
      </c>
      <c r="I1262" t="str">
        <f>VLOOKUP($D1262,reference!$G$1:$H$25,2,FALSE)</f>
        <v>No data</v>
      </c>
      <c r="J1262" t="str">
        <f>VLOOKUP($E1262,reference!$G$1:$H$25,2,FALSE)</f>
        <v>Lahan terbuka</v>
      </c>
      <c r="K1262" t="str">
        <f t="shared" si="19"/>
        <v>Non Irigasi</v>
      </c>
      <c r="L1262" t="s">
        <v>327</v>
      </c>
    </row>
    <row r="1263" spans="1:12" x14ac:dyDescent="0.25">
      <c r="A1263" s="1">
        <v>1262</v>
      </c>
      <c r="B1263" s="3">
        <v>38</v>
      </c>
      <c r="C1263" s="1">
        <v>184</v>
      </c>
      <c r="D1263" s="1">
        <v>2</v>
      </c>
      <c r="E1263" s="1">
        <v>18</v>
      </c>
      <c r="F1263" s="1">
        <v>0</v>
      </c>
      <c r="G1263">
        <f>VLOOKUP(C1263,reference!$A$1:$E$310,5,FALSE)</f>
        <v>5310080</v>
      </c>
      <c r="H1263" t="str">
        <f>VLOOKUP(C1263,reference!$A$1:$E$310,4,FALSE)</f>
        <v>ALOK</v>
      </c>
      <c r="I1263" t="str">
        <f>VLOOKUP($D1263,reference!$G$1:$H$25,2,FALSE)</f>
        <v>Hutan lahan kering sekunder / bekas tebangan</v>
      </c>
      <c r="J1263" t="str">
        <f>VLOOKUP($E1263,reference!$G$1:$H$25,2,FALSE)</f>
        <v>Lahan terbuka</v>
      </c>
      <c r="K1263" t="str">
        <f t="shared" si="19"/>
        <v>Non Irigasi</v>
      </c>
      <c r="L1263" t="s">
        <v>328</v>
      </c>
    </row>
    <row r="1264" spans="1:12" x14ac:dyDescent="0.25">
      <c r="A1264" s="1">
        <v>1263</v>
      </c>
      <c r="B1264" s="3">
        <v>4</v>
      </c>
      <c r="C1264" s="1">
        <v>159</v>
      </c>
      <c r="D1264" s="1">
        <v>0</v>
      </c>
      <c r="E1264" s="1">
        <v>2</v>
      </c>
      <c r="F1264" s="1">
        <v>0</v>
      </c>
      <c r="G1264">
        <f>VLOOKUP(C1264,reference!$A$1:$E$310,5,FALSE)</f>
        <v>5309061</v>
      </c>
      <c r="H1264" t="str">
        <f>VLOOKUP(C1264,reference!$A$1:$E$310,4,FALSE)</f>
        <v>WOTAN ULU MADO</v>
      </c>
      <c r="I1264" t="str">
        <f>VLOOKUP($D1264,reference!$G$1:$H$25,2,FALSE)</f>
        <v>No data</v>
      </c>
      <c r="J1264" t="str">
        <f>VLOOKUP($E1264,reference!$G$1:$H$25,2,FALSE)</f>
        <v>Hutan lahan kering sekunder / bekas tebangan</v>
      </c>
      <c r="K1264" t="str">
        <f t="shared" si="19"/>
        <v>Non Irigasi</v>
      </c>
      <c r="L1264" t="s">
        <v>327</v>
      </c>
    </row>
    <row r="1265" spans="1:12" x14ac:dyDescent="0.25">
      <c r="A1265" s="1">
        <v>1264</v>
      </c>
      <c r="B1265" s="3">
        <v>6</v>
      </c>
      <c r="C1265" s="1">
        <v>124</v>
      </c>
      <c r="D1265" s="1">
        <v>16</v>
      </c>
      <c r="E1265" s="1">
        <v>11</v>
      </c>
      <c r="F1265" s="1">
        <v>0</v>
      </c>
      <c r="G1265">
        <f>VLOOKUP(C1265,reference!$A$1:$E$310,5,FALSE)</f>
        <v>5307013</v>
      </c>
      <c r="H1265" t="str">
        <f>VLOOKUP(C1265,reference!$A$1:$E$310,4,FALSE)</f>
        <v>PANTAR BARAT LAUT</v>
      </c>
      <c r="I1265" t="str">
        <f>VLOOKUP($D1265,reference!$G$1:$H$25,2,FALSE)</f>
        <v>Pemukiman</v>
      </c>
      <c r="J1265" t="str">
        <f>VLOOKUP($E1265,reference!$G$1:$H$25,2,FALSE)</f>
        <v>Savanna / Padang rumput</v>
      </c>
      <c r="K1265" t="str">
        <f t="shared" si="19"/>
        <v>Non Irigasi</v>
      </c>
      <c r="L1265" t="s">
        <v>327</v>
      </c>
    </row>
    <row r="1266" spans="1:12" x14ac:dyDescent="0.25">
      <c r="A1266" s="1">
        <v>1265</v>
      </c>
      <c r="B1266" s="3">
        <v>18</v>
      </c>
      <c r="C1266" s="1">
        <v>124</v>
      </c>
      <c r="D1266" s="1">
        <v>9</v>
      </c>
      <c r="E1266" s="1">
        <v>2</v>
      </c>
      <c r="F1266" s="1">
        <v>0</v>
      </c>
      <c r="G1266">
        <f>VLOOKUP(C1266,reference!$A$1:$E$310,5,FALSE)</f>
        <v>5307013</v>
      </c>
      <c r="H1266" t="str">
        <f>VLOOKUP(C1266,reference!$A$1:$E$310,4,FALSE)</f>
        <v>PANTAR BARAT LAUT</v>
      </c>
      <c r="I1266" t="str">
        <f>VLOOKUP($D1266,reference!$G$1:$H$25,2,FALSE)</f>
        <v>Semak belukar</v>
      </c>
      <c r="J1266" t="str">
        <f>VLOOKUP($E1266,reference!$G$1:$H$25,2,FALSE)</f>
        <v>Hutan lahan kering sekunder / bekas tebangan</v>
      </c>
      <c r="K1266" t="str">
        <f t="shared" si="19"/>
        <v>Non Irigasi</v>
      </c>
      <c r="L1266" t="s">
        <v>327</v>
      </c>
    </row>
    <row r="1267" spans="1:12" x14ac:dyDescent="0.25">
      <c r="A1267" s="1">
        <v>1266</v>
      </c>
      <c r="B1267" s="3">
        <v>560</v>
      </c>
      <c r="C1267" s="1">
        <v>125</v>
      </c>
      <c r="D1267" s="1">
        <v>9</v>
      </c>
      <c r="E1267" s="1">
        <v>13</v>
      </c>
      <c r="F1267" s="1">
        <v>0</v>
      </c>
      <c r="G1267">
        <f>VLOOKUP(C1267,reference!$A$1:$E$310,5,FALSE)</f>
        <v>5307014</v>
      </c>
      <c r="H1267" t="str">
        <f>VLOOKUP(C1267,reference!$A$1:$E$310,4,FALSE)</f>
        <v>PANTAR TENGAH</v>
      </c>
      <c r="I1267" t="str">
        <f>VLOOKUP($D1267,reference!$G$1:$H$25,2,FALSE)</f>
        <v>Semak belukar</v>
      </c>
      <c r="J1267" t="str">
        <f>VLOOKUP($E1267,reference!$G$1:$H$25,2,FALSE)</f>
        <v>Pertanian lahan kering  campur semak / kebun campur</v>
      </c>
      <c r="K1267" t="str">
        <f t="shared" si="19"/>
        <v>Non Irigasi</v>
      </c>
      <c r="L1267" t="s">
        <v>327</v>
      </c>
    </row>
    <row r="1268" spans="1:12" x14ac:dyDescent="0.25">
      <c r="A1268" s="1">
        <v>1267</v>
      </c>
      <c r="B1268" s="3">
        <v>105</v>
      </c>
      <c r="C1268" s="1">
        <v>128</v>
      </c>
      <c r="D1268" s="1">
        <v>18</v>
      </c>
      <c r="E1268" s="1">
        <v>11</v>
      </c>
      <c r="F1268" s="1">
        <v>0</v>
      </c>
      <c r="G1268">
        <f>VLOOKUP(C1268,reference!$A$1:$E$310,5,FALSE)</f>
        <v>5307030</v>
      </c>
      <c r="H1268" t="str">
        <f>VLOOKUP(C1268,reference!$A$1:$E$310,4,FALSE)</f>
        <v>ALOR SELATAN</v>
      </c>
      <c r="I1268" t="str">
        <f>VLOOKUP($D1268,reference!$G$1:$H$25,2,FALSE)</f>
        <v>Lahan terbuka</v>
      </c>
      <c r="J1268" t="str">
        <f>VLOOKUP($E1268,reference!$G$1:$H$25,2,FALSE)</f>
        <v>Savanna / Padang rumput</v>
      </c>
      <c r="K1268" t="str">
        <f t="shared" si="19"/>
        <v>Non Irigasi</v>
      </c>
      <c r="L1268" t="s">
        <v>327</v>
      </c>
    </row>
    <row r="1269" spans="1:12" x14ac:dyDescent="0.25">
      <c r="A1269" s="1">
        <v>1268</v>
      </c>
      <c r="B1269" s="3">
        <v>11</v>
      </c>
      <c r="C1269" s="1">
        <v>243</v>
      </c>
      <c r="D1269" s="1">
        <v>0</v>
      </c>
      <c r="E1269" s="1">
        <v>16</v>
      </c>
      <c r="F1269" s="1">
        <v>0</v>
      </c>
      <c r="G1269">
        <f>VLOOKUP(C1269,reference!$A$1:$E$310,5,FALSE)</f>
        <v>5315011</v>
      </c>
      <c r="H1269" t="str">
        <f>VLOOKUP(C1269,reference!$A$1:$E$310,4,FALSE)</f>
        <v>BOLENG</v>
      </c>
      <c r="I1269" t="str">
        <f>VLOOKUP($D1269,reference!$G$1:$H$25,2,FALSE)</f>
        <v>No data</v>
      </c>
      <c r="J1269" t="str">
        <f>VLOOKUP($E1269,reference!$G$1:$H$25,2,FALSE)</f>
        <v>Pemukiman</v>
      </c>
      <c r="K1269" t="str">
        <f t="shared" si="19"/>
        <v>Non Irigasi</v>
      </c>
      <c r="L1269" t="s">
        <v>327</v>
      </c>
    </row>
    <row r="1270" spans="1:12" x14ac:dyDescent="0.25">
      <c r="A1270" s="1">
        <v>1269</v>
      </c>
      <c r="B1270" s="3">
        <v>205</v>
      </c>
      <c r="C1270" s="1">
        <v>252</v>
      </c>
      <c r="D1270" s="1">
        <v>2</v>
      </c>
      <c r="E1270" s="1">
        <v>12</v>
      </c>
      <c r="F1270" s="1">
        <v>0</v>
      </c>
      <c r="G1270">
        <f>VLOOKUP(C1270,reference!$A$1:$E$310,5,FALSE)</f>
        <v>5315050</v>
      </c>
      <c r="H1270" t="str">
        <f>VLOOKUP(C1270,reference!$A$1:$E$310,4,FALSE)</f>
        <v>MACANG PACAR</v>
      </c>
      <c r="I1270" t="str">
        <f>VLOOKUP($D1270,reference!$G$1:$H$25,2,FALSE)</f>
        <v>Hutan lahan kering sekunder / bekas tebangan</v>
      </c>
      <c r="J1270" t="str">
        <f>VLOOKUP($E1270,reference!$G$1:$H$25,2,FALSE)</f>
        <v>Pertanian lahan kering</v>
      </c>
      <c r="K1270" t="str">
        <f t="shared" si="19"/>
        <v>Non Irigasi</v>
      </c>
      <c r="L1270" t="s">
        <v>328</v>
      </c>
    </row>
    <row r="1271" spans="1:12" x14ac:dyDescent="0.25">
      <c r="A1271" s="1">
        <v>1270</v>
      </c>
      <c r="B1271" s="3">
        <v>263</v>
      </c>
      <c r="C1271" s="1">
        <v>252</v>
      </c>
      <c r="D1271" s="1">
        <v>11</v>
      </c>
      <c r="E1271" s="1">
        <v>14</v>
      </c>
      <c r="F1271" s="1">
        <v>0</v>
      </c>
      <c r="G1271">
        <f>VLOOKUP(C1271,reference!$A$1:$E$310,5,FALSE)</f>
        <v>5315050</v>
      </c>
      <c r="H1271" t="str">
        <f>VLOOKUP(C1271,reference!$A$1:$E$310,4,FALSE)</f>
        <v>MACANG PACAR</v>
      </c>
      <c r="I1271" t="str">
        <f>VLOOKUP($D1271,reference!$G$1:$H$25,2,FALSE)</f>
        <v>Savanna / Padang rumput</v>
      </c>
      <c r="J1271" t="str">
        <f>VLOOKUP($E1271,reference!$G$1:$H$25,2,FALSE)</f>
        <v>Sawah</v>
      </c>
      <c r="K1271" t="str">
        <f t="shared" si="19"/>
        <v>Non Irigasi</v>
      </c>
      <c r="L1271" t="s">
        <v>327</v>
      </c>
    </row>
    <row r="1272" spans="1:12" x14ac:dyDescent="0.25">
      <c r="A1272" s="1">
        <v>1271</v>
      </c>
      <c r="B1272" s="3">
        <v>2736</v>
      </c>
      <c r="C1272" s="1">
        <v>217</v>
      </c>
      <c r="D1272" s="1">
        <v>11</v>
      </c>
      <c r="E1272" s="1">
        <v>9</v>
      </c>
      <c r="F1272" s="1">
        <v>0</v>
      </c>
      <c r="G1272">
        <f>VLOOKUP(C1272,reference!$A$1:$E$310,5,FALSE)</f>
        <v>5312080</v>
      </c>
      <c r="H1272" t="str">
        <f>VLOOKUP(C1272,reference!$A$1:$E$310,4,FALSE)</f>
        <v>RIUNG</v>
      </c>
      <c r="I1272" t="str">
        <f>VLOOKUP($D1272,reference!$G$1:$H$25,2,FALSE)</f>
        <v>Savanna / Padang rumput</v>
      </c>
      <c r="J1272" t="str">
        <f>VLOOKUP($E1272,reference!$G$1:$H$25,2,FALSE)</f>
        <v>Semak belukar</v>
      </c>
      <c r="K1272" t="str">
        <f t="shared" si="19"/>
        <v>Non Irigasi</v>
      </c>
      <c r="L1272" t="s">
        <v>327</v>
      </c>
    </row>
    <row r="1273" spans="1:12" x14ac:dyDescent="0.25">
      <c r="A1273" s="1">
        <v>1272</v>
      </c>
      <c r="B1273" s="3">
        <v>64</v>
      </c>
      <c r="C1273" s="1">
        <v>184</v>
      </c>
      <c r="D1273" s="1">
        <v>2</v>
      </c>
      <c r="E1273" s="1">
        <v>16</v>
      </c>
      <c r="F1273" s="1">
        <v>0</v>
      </c>
      <c r="G1273">
        <f>VLOOKUP(C1273,reference!$A$1:$E$310,5,FALSE)</f>
        <v>5310080</v>
      </c>
      <c r="H1273" t="str">
        <f>VLOOKUP(C1273,reference!$A$1:$E$310,4,FALSE)</f>
        <v>ALOK</v>
      </c>
      <c r="I1273" t="str">
        <f>VLOOKUP($D1273,reference!$G$1:$H$25,2,FALSE)</f>
        <v>Hutan lahan kering sekunder / bekas tebangan</v>
      </c>
      <c r="J1273" t="str">
        <f>VLOOKUP($E1273,reference!$G$1:$H$25,2,FALSE)</f>
        <v>Pemukiman</v>
      </c>
      <c r="K1273" t="str">
        <f t="shared" si="19"/>
        <v>Non Irigasi</v>
      </c>
      <c r="L1273" t="s">
        <v>328</v>
      </c>
    </row>
    <row r="1274" spans="1:12" x14ac:dyDescent="0.25">
      <c r="A1274" s="1">
        <v>1273</v>
      </c>
      <c r="B1274" s="3">
        <v>87</v>
      </c>
      <c r="C1274" s="1">
        <v>252</v>
      </c>
      <c r="D1274" s="1">
        <v>13</v>
      </c>
      <c r="E1274" s="1">
        <v>13</v>
      </c>
      <c r="F1274" s="1">
        <v>0</v>
      </c>
      <c r="G1274">
        <f>VLOOKUP(C1274,reference!$A$1:$E$310,5,FALSE)</f>
        <v>5315050</v>
      </c>
      <c r="H1274" t="str">
        <f>VLOOKUP(C1274,reference!$A$1:$E$310,4,FALSE)</f>
        <v>MACANG PACAR</v>
      </c>
      <c r="I1274" t="str">
        <f>VLOOKUP($D1274,reference!$G$1:$H$25,2,FALSE)</f>
        <v>Pertanian lahan kering  campur semak / kebun campur</v>
      </c>
      <c r="J1274" t="str">
        <f>VLOOKUP($E1274,reference!$G$1:$H$25,2,FALSE)</f>
        <v>Pertanian lahan kering  campur semak / kebun campur</v>
      </c>
      <c r="K1274" t="str">
        <f t="shared" si="19"/>
        <v>Non Irigasi</v>
      </c>
      <c r="L1274" t="s">
        <v>327</v>
      </c>
    </row>
    <row r="1275" spans="1:12" x14ac:dyDescent="0.25">
      <c r="A1275" s="1">
        <v>1274</v>
      </c>
      <c r="B1275" s="3">
        <v>399</v>
      </c>
      <c r="C1275" s="1">
        <v>243</v>
      </c>
      <c r="D1275" s="1">
        <v>13</v>
      </c>
      <c r="E1275" s="1">
        <v>13</v>
      </c>
      <c r="F1275" s="1">
        <v>0</v>
      </c>
      <c r="G1275">
        <f>VLOOKUP(C1275,reference!$A$1:$E$310,5,FALSE)</f>
        <v>5315011</v>
      </c>
      <c r="H1275" t="str">
        <f>VLOOKUP(C1275,reference!$A$1:$E$310,4,FALSE)</f>
        <v>BOLENG</v>
      </c>
      <c r="I1275" t="str">
        <f>VLOOKUP($D1275,reference!$G$1:$H$25,2,FALSE)</f>
        <v>Pertanian lahan kering  campur semak / kebun campur</v>
      </c>
      <c r="J1275" t="str">
        <f>VLOOKUP($E1275,reference!$G$1:$H$25,2,FALSE)</f>
        <v>Pertanian lahan kering  campur semak / kebun campur</v>
      </c>
      <c r="K1275" t="str">
        <f t="shared" si="19"/>
        <v>Non Irigasi</v>
      </c>
      <c r="L1275" t="s">
        <v>327</v>
      </c>
    </row>
    <row r="1276" spans="1:12" x14ac:dyDescent="0.25">
      <c r="A1276" s="1">
        <v>1275</v>
      </c>
      <c r="B1276" s="3">
        <v>87</v>
      </c>
      <c r="C1276" s="1">
        <v>243</v>
      </c>
      <c r="D1276" s="1">
        <v>13</v>
      </c>
      <c r="E1276" s="1">
        <v>16</v>
      </c>
      <c r="F1276" s="1">
        <v>0</v>
      </c>
      <c r="G1276">
        <f>VLOOKUP(C1276,reference!$A$1:$E$310,5,FALSE)</f>
        <v>5315011</v>
      </c>
      <c r="H1276" t="str">
        <f>VLOOKUP(C1276,reference!$A$1:$E$310,4,FALSE)</f>
        <v>BOLENG</v>
      </c>
      <c r="I1276" t="str">
        <f>VLOOKUP($D1276,reference!$G$1:$H$25,2,FALSE)</f>
        <v>Pertanian lahan kering  campur semak / kebun campur</v>
      </c>
      <c r="J1276" t="str">
        <f>VLOOKUP($E1276,reference!$G$1:$H$25,2,FALSE)</f>
        <v>Pemukiman</v>
      </c>
      <c r="K1276" t="str">
        <f t="shared" si="19"/>
        <v>Non Irigasi</v>
      </c>
      <c r="L1276" t="s">
        <v>327</v>
      </c>
    </row>
    <row r="1277" spans="1:12" x14ac:dyDescent="0.25">
      <c r="A1277" s="1">
        <v>1276</v>
      </c>
      <c r="B1277" s="3">
        <v>1057</v>
      </c>
      <c r="C1277" s="1">
        <v>231</v>
      </c>
      <c r="D1277" s="1">
        <v>11</v>
      </c>
      <c r="E1277" s="1">
        <v>14</v>
      </c>
      <c r="F1277" s="1">
        <v>0</v>
      </c>
      <c r="G1277">
        <f>VLOOKUP(C1277,reference!$A$1:$E$310,5,FALSE)</f>
        <v>5313141</v>
      </c>
      <c r="H1277" t="str">
        <f>VLOOKUP(C1277,reference!$A$1:$E$310,4,FALSE)</f>
        <v>REOK BARAT</v>
      </c>
      <c r="I1277" t="str">
        <f>VLOOKUP($D1277,reference!$G$1:$H$25,2,FALSE)</f>
        <v>Savanna / Padang rumput</v>
      </c>
      <c r="J1277" t="str">
        <f>VLOOKUP($E1277,reference!$G$1:$H$25,2,FALSE)</f>
        <v>Sawah</v>
      </c>
      <c r="K1277" t="str">
        <f t="shared" si="19"/>
        <v>Non Irigasi</v>
      </c>
      <c r="L1277" t="s">
        <v>327</v>
      </c>
    </row>
    <row r="1278" spans="1:12" x14ac:dyDescent="0.25">
      <c r="A1278" s="1">
        <v>1277</v>
      </c>
      <c r="B1278" s="3">
        <v>100</v>
      </c>
      <c r="C1278" s="1">
        <v>285</v>
      </c>
      <c r="D1278" s="1">
        <v>9</v>
      </c>
      <c r="E1278" s="1">
        <v>13</v>
      </c>
      <c r="F1278" s="1">
        <v>0</v>
      </c>
      <c r="G1278">
        <f>VLOOKUP(C1278,reference!$A$1:$E$310,5,FALSE)</f>
        <v>5319060</v>
      </c>
      <c r="H1278" t="str">
        <f>VLOOKUP(C1278,reference!$A$1:$E$310,4,FALSE)</f>
        <v>LAMBA LEDA</v>
      </c>
      <c r="I1278" t="str">
        <f>VLOOKUP($D1278,reference!$G$1:$H$25,2,FALSE)</f>
        <v>Semak belukar</v>
      </c>
      <c r="J1278" t="str">
        <f>VLOOKUP($E1278,reference!$G$1:$H$25,2,FALSE)</f>
        <v>Pertanian lahan kering  campur semak / kebun campur</v>
      </c>
      <c r="K1278" t="str">
        <f t="shared" si="19"/>
        <v>Non Irigasi</v>
      </c>
      <c r="L1278" t="s">
        <v>327</v>
      </c>
    </row>
    <row r="1279" spans="1:12" x14ac:dyDescent="0.25">
      <c r="A1279" s="1">
        <v>1278</v>
      </c>
      <c r="B1279" s="3">
        <v>12</v>
      </c>
      <c r="C1279" s="1">
        <v>159</v>
      </c>
      <c r="D1279" s="1">
        <v>2</v>
      </c>
      <c r="E1279" s="1">
        <v>13</v>
      </c>
      <c r="F1279" s="1">
        <v>0</v>
      </c>
      <c r="G1279">
        <f>VLOOKUP(C1279,reference!$A$1:$E$310,5,FALSE)</f>
        <v>5309061</v>
      </c>
      <c r="H1279" t="str">
        <f>VLOOKUP(C1279,reference!$A$1:$E$310,4,FALSE)</f>
        <v>WOTAN ULU MADO</v>
      </c>
      <c r="I1279" t="str">
        <f>VLOOKUP($D1279,reference!$G$1:$H$25,2,FALSE)</f>
        <v>Hutan lahan kering sekunder / bekas tebangan</v>
      </c>
      <c r="J1279" t="str">
        <f>VLOOKUP($E1279,reference!$G$1:$H$25,2,FALSE)</f>
        <v>Pertanian lahan kering  campur semak / kebun campur</v>
      </c>
      <c r="K1279" t="str">
        <f t="shared" si="19"/>
        <v>Non Irigasi</v>
      </c>
      <c r="L1279" t="s">
        <v>328</v>
      </c>
    </row>
    <row r="1280" spans="1:12" x14ac:dyDescent="0.25">
      <c r="A1280" s="1">
        <v>1279</v>
      </c>
      <c r="B1280" s="3">
        <v>3</v>
      </c>
      <c r="C1280" s="1">
        <v>124</v>
      </c>
      <c r="D1280" s="1">
        <v>16</v>
      </c>
      <c r="E1280" s="1">
        <v>0</v>
      </c>
      <c r="F1280" s="1">
        <v>0</v>
      </c>
      <c r="G1280">
        <f>VLOOKUP(C1280,reference!$A$1:$E$310,5,FALSE)</f>
        <v>5307013</v>
      </c>
      <c r="H1280" t="str">
        <f>VLOOKUP(C1280,reference!$A$1:$E$310,4,FALSE)</f>
        <v>PANTAR BARAT LAUT</v>
      </c>
      <c r="I1280" t="str">
        <f>VLOOKUP($D1280,reference!$G$1:$H$25,2,FALSE)</f>
        <v>Pemukiman</v>
      </c>
      <c r="J1280" t="str">
        <f>VLOOKUP($E1280,reference!$G$1:$H$25,2,FALSE)</f>
        <v>No data</v>
      </c>
      <c r="K1280" t="str">
        <f t="shared" si="19"/>
        <v>Non Irigasi</v>
      </c>
      <c r="L1280" t="s">
        <v>327</v>
      </c>
    </row>
    <row r="1281" spans="1:12" x14ac:dyDescent="0.25">
      <c r="A1281" s="1">
        <v>1280</v>
      </c>
      <c r="B1281" s="3">
        <v>11</v>
      </c>
      <c r="C1281" s="1">
        <v>124</v>
      </c>
      <c r="D1281" s="1">
        <v>18</v>
      </c>
      <c r="E1281" s="1">
        <v>16</v>
      </c>
      <c r="F1281" s="1">
        <v>0</v>
      </c>
      <c r="G1281">
        <f>VLOOKUP(C1281,reference!$A$1:$E$310,5,FALSE)</f>
        <v>5307013</v>
      </c>
      <c r="H1281" t="str">
        <f>VLOOKUP(C1281,reference!$A$1:$E$310,4,FALSE)</f>
        <v>PANTAR BARAT LAUT</v>
      </c>
      <c r="I1281" t="str">
        <f>VLOOKUP($D1281,reference!$G$1:$H$25,2,FALSE)</f>
        <v>Lahan terbuka</v>
      </c>
      <c r="J1281" t="str">
        <f>VLOOKUP($E1281,reference!$G$1:$H$25,2,FALSE)</f>
        <v>Pemukiman</v>
      </c>
      <c r="K1281" t="str">
        <f t="shared" si="19"/>
        <v>Non Irigasi</v>
      </c>
      <c r="L1281" t="s">
        <v>327</v>
      </c>
    </row>
    <row r="1282" spans="1:12" x14ac:dyDescent="0.25">
      <c r="A1282" s="1">
        <v>1281</v>
      </c>
      <c r="B1282" s="3">
        <v>1102</v>
      </c>
      <c r="C1282" s="1">
        <v>124</v>
      </c>
      <c r="D1282" s="1">
        <v>2</v>
      </c>
      <c r="E1282" s="1">
        <v>9</v>
      </c>
      <c r="F1282" s="1">
        <v>0</v>
      </c>
      <c r="G1282">
        <f>VLOOKUP(C1282,reference!$A$1:$E$310,5,FALSE)</f>
        <v>5307013</v>
      </c>
      <c r="H1282" t="str">
        <f>VLOOKUP(C1282,reference!$A$1:$E$310,4,FALSE)</f>
        <v>PANTAR BARAT LAUT</v>
      </c>
      <c r="I1282" t="str">
        <f>VLOOKUP($D1282,reference!$G$1:$H$25,2,FALSE)</f>
        <v>Hutan lahan kering sekunder / bekas tebangan</v>
      </c>
      <c r="J1282" t="str">
        <f>VLOOKUP($E1282,reference!$G$1:$H$25,2,FALSE)</f>
        <v>Semak belukar</v>
      </c>
      <c r="K1282" t="str">
        <f t="shared" si="19"/>
        <v>Non Irigasi</v>
      </c>
      <c r="L1282" t="s">
        <v>328</v>
      </c>
    </row>
    <row r="1283" spans="1:12" x14ac:dyDescent="0.25">
      <c r="A1283" s="1">
        <v>1282</v>
      </c>
      <c r="B1283" s="3">
        <v>4</v>
      </c>
      <c r="C1283" s="1">
        <v>252</v>
      </c>
      <c r="D1283" s="1">
        <v>13</v>
      </c>
      <c r="E1283" s="1">
        <v>15</v>
      </c>
      <c r="F1283" s="1">
        <v>0</v>
      </c>
      <c r="G1283">
        <f>VLOOKUP(C1283,reference!$A$1:$E$310,5,FALSE)</f>
        <v>5315050</v>
      </c>
      <c r="H1283" t="str">
        <f>VLOOKUP(C1283,reference!$A$1:$E$310,4,FALSE)</f>
        <v>MACANG PACAR</v>
      </c>
      <c r="I1283" t="str">
        <f>VLOOKUP($D1283,reference!$G$1:$H$25,2,FALSE)</f>
        <v>Pertanian lahan kering  campur semak / kebun campur</v>
      </c>
      <c r="J1283" t="str">
        <f>VLOOKUP($E1283,reference!$G$1:$H$25,2,FALSE)</f>
        <v>Tambak</v>
      </c>
      <c r="K1283" t="str">
        <f t="shared" ref="K1283:K1346" si="20">IF(F1283=0,"Non Irigasi","Buffer Irigasi")</f>
        <v>Non Irigasi</v>
      </c>
      <c r="L1283" t="s">
        <v>327</v>
      </c>
    </row>
    <row r="1284" spans="1:12" x14ac:dyDescent="0.25">
      <c r="A1284" s="1">
        <v>1283</v>
      </c>
      <c r="B1284" s="3">
        <v>4</v>
      </c>
      <c r="C1284" s="1">
        <v>243</v>
      </c>
      <c r="D1284" s="1">
        <v>0</v>
      </c>
      <c r="E1284" s="1">
        <v>13</v>
      </c>
      <c r="F1284" s="1">
        <v>0</v>
      </c>
      <c r="G1284">
        <f>VLOOKUP(C1284,reference!$A$1:$E$310,5,FALSE)</f>
        <v>5315011</v>
      </c>
      <c r="H1284" t="str">
        <f>VLOOKUP(C1284,reference!$A$1:$E$310,4,FALSE)</f>
        <v>BOLENG</v>
      </c>
      <c r="I1284" t="str">
        <f>VLOOKUP($D1284,reference!$G$1:$H$25,2,FALSE)</f>
        <v>No data</v>
      </c>
      <c r="J1284" t="str">
        <f>VLOOKUP($E1284,reference!$G$1:$H$25,2,FALSE)</f>
        <v>Pertanian lahan kering  campur semak / kebun campur</v>
      </c>
      <c r="K1284" t="str">
        <f t="shared" si="20"/>
        <v>Non Irigasi</v>
      </c>
      <c r="L1284" t="s">
        <v>327</v>
      </c>
    </row>
    <row r="1285" spans="1:12" x14ac:dyDescent="0.25">
      <c r="A1285" s="1">
        <v>1284</v>
      </c>
      <c r="B1285" s="3">
        <v>141</v>
      </c>
      <c r="C1285" s="1">
        <v>243</v>
      </c>
      <c r="D1285" s="1">
        <v>0</v>
      </c>
      <c r="E1285" s="1">
        <v>0</v>
      </c>
      <c r="F1285" s="1">
        <v>0</v>
      </c>
      <c r="G1285">
        <f>VLOOKUP(C1285,reference!$A$1:$E$310,5,FALSE)</f>
        <v>5315011</v>
      </c>
      <c r="H1285" t="str">
        <f>VLOOKUP(C1285,reference!$A$1:$E$310,4,FALSE)</f>
        <v>BOLENG</v>
      </c>
      <c r="I1285" t="str">
        <f>VLOOKUP($D1285,reference!$G$1:$H$25,2,FALSE)</f>
        <v>No data</v>
      </c>
      <c r="J1285" t="str">
        <f>VLOOKUP($E1285,reference!$G$1:$H$25,2,FALSE)</f>
        <v>No data</v>
      </c>
      <c r="K1285" t="str">
        <f t="shared" si="20"/>
        <v>Non Irigasi</v>
      </c>
      <c r="L1285" t="s">
        <v>327</v>
      </c>
    </row>
    <row r="1286" spans="1:12" x14ac:dyDescent="0.25">
      <c r="A1286" s="1">
        <v>1285</v>
      </c>
      <c r="B1286" s="3">
        <v>159</v>
      </c>
      <c r="C1286" s="1">
        <v>154</v>
      </c>
      <c r="D1286" s="1">
        <v>16</v>
      </c>
      <c r="E1286" s="1">
        <v>12</v>
      </c>
      <c r="F1286" s="1">
        <v>0</v>
      </c>
      <c r="G1286">
        <f>VLOOKUP(C1286,reference!$A$1:$E$310,5,FALSE)</f>
        <v>5309032</v>
      </c>
      <c r="H1286" t="str">
        <f>VLOOKUP(C1286,reference!$A$1:$E$310,4,FALSE)</f>
        <v>DEMON PAGONG</v>
      </c>
      <c r="I1286" t="str">
        <f>VLOOKUP($D1286,reference!$G$1:$H$25,2,FALSE)</f>
        <v>Pemukiman</v>
      </c>
      <c r="J1286" t="str">
        <f>VLOOKUP($E1286,reference!$G$1:$H$25,2,FALSE)</f>
        <v>Pertanian lahan kering</v>
      </c>
      <c r="K1286" t="str">
        <f t="shared" si="20"/>
        <v>Non Irigasi</v>
      </c>
      <c r="L1286" t="s">
        <v>327</v>
      </c>
    </row>
    <row r="1287" spans="1:12" x14ac:dyDescent="0.25">
      <c r="A1287" s="1">
        <v>1286</v>
      </c>
      <c r="B1287" s="3">
        <v>79</v>
      </c>
      <c r="C1287" s="1">
        <v>159</v>
      </c>
      <c r="D1287" s="1">
        <v>2</v>
      </c>
      <c r="E1287" s="1">
        <v>11</v>
      </c>
      <c r="F1287" s="1">
        <v>0</v>
      </c>
      <c r="G1287">
        <f>VLOOKUP(C1287,reference!$A$1:$E$310,5,FALSE)</f>
        <v>5309061</v>
      </c>
      <c r="H1287" t="str">
        <f>VLOOKUP(C1287,reference!$A$1:$E$310,4,FALSE)</f>
        <v>WOTAN ULU MADO</v>
      </c>
      <c r="I1287" t="str">
        <f>VLOOKUP($D1287,reference!$G$1:$H$25,2,FALSE)</f>
        <v>Hutan lahan kering sekunder / bekas tebangan</v>
      </c>
      <c r="J1287" t="str">
        <f>VLOOKUP($E1287,reference!$G$1:$H$25,2,FALSE)</f>
        <v>Savanna / Padang rumput</v>
      </c>
      <c r="K1287" t="str">
        <f t="shared" si="20"/>
        <v>Non Irigasi</v>
      </c>
      <c r="L1287" t="s">
        <v>328</v>
      </c>
    </row>
    <row r="1288" spans="1:12" x14ac:dyDescent="0.25">
      <c r="A1288" s="1">
        <v>1287</v>
      </c>
      <c r="B1288" s="3">
        <v>54</v>
      </c>
      <c r="C1288" s="1">
        <v>144</v>
      </c>
      <c r="D1288" s="1">
        <v>0</v>
      </c>
      <c r="E1288" s="1">
        <v>0</v>
      </c>
      <c r="F1288" s="1">
        <v>0</v>
      </c>
      <c r="G1288">
        <f>VLOOKUP(C1288,reference!$A$1:$E$310,5,FALSE)</f>
        <v>5308050</v>
      </c>
      <c r="H1288" t="str">
        <f>VLOOKUP(C1288,reference!$A$1:$E$310,4,FALSE)</f>
        <v>NUBATUKAN</v>
      </c>
      <c r="I1288" t="str">
        <f>VLOOKUP($D1288,reference!$G$1:$H$25,2,FALSE)</f>
        <v>No data</v>
      </c>
      <c r="J1288" t="str">
        <f>VLOOKUP($E1288,reference!$G$1:$H$25,2,FALSE)</f>
        <v>No data</v>
      </c>
      <c r="K1288" t="str">
        <f t="shared" si="20"/>
        <v>Non Irigasi</v>
      </c>
      <c r="L1288" t="s">
        <v>327</v>
      </c>
    </row>
    <row r="1289" spans="1:12" x14ac:dyDescent="0.25">
      <c r="A1289" s="1">
        <v>1288</v>
      </c>
      <c r="B1289" s="3">
        <v>171</v>
      </c>
      <c r="C1289" s="1">
        <v>125</v>
      </c>
      <c r="D1289" s="1">
        <v>5</v>
      </c>
      <c r="E1289" s="1">
        <v>5</v>
      </c>
      <c r="F1289" s="1">
        <v>0</v>
      </c>
      <c r="G1289">
        <f>VLOOKUP(C1289,reference!$A$1:$E$310,5,FALSE)</f>
        <v>5307014</v>
      </c>
      <c r="H1289" t="str">
        <f>VLOOKUP(C1289,reference!$A$1:$E$310,4,FALSE)</f>
        <v>PANTAR TENGAH</v>
      </c>
      <c r="I1289" t="str">
        <f>VLOOKUP($D1289,reference!$G$1:$H$25,2,FALSE)</f>
        <v>Hutan mangrove primer</v>
      </c>
      <c r="J1289" t="str">
        <f>VLOOKUP($E1289,reference!$G$1:$H$25,2,FALSE)</f>
        <v>Hutan mangrove primer</v>
      </c>
      <c r="K1289" t="str">
        <f t="shared" si="20"/>
        <v>Non Irigasi</v>
      </c>
      <c r="L1289" t="s">
        <v>327</v>
      </c>
    </row>
    <row r="1290" spans="1:12" x14ac:dyDescent="0.25">
      <c r="A1290" s="1">
        <v>1289</v>
      </c>
      <c r="B1290" s="3">
        <v>466</v>
      </c>
      <c r="C1290" s="1">
        <v>125</v>
      </c>
      <c r="D1290" s="1">
        <v>11</v>
      </c>
      <c r="E1290" s="1">
        <v>13</v>
      </c>
      <c r="F1290" s="1">
        <v>0</v>
      </c>
      <c r="G1290">
        <f>VLOOKUP(C1290,reference!$A$1:$E$310,5,FALSE)</f>
        <v>5307014</v>
      </c>
      <c r="H1290" t="str">
        <f>VLOOKUP(C1290,reference!$A$1:$E$310,4,FALSE)</f>
        <v>PANTAR TENGAH</v>
      </c>
      <c r="I1290" t="str">
        <f>VLOOKUP($D1290,reference!$G$1:$H$25,2,FALSE)</f>
        <v>Savanna / Padang rumput</v>
      </c>
      <c r="J1290" t="str">
        <f>VLOOKUP($E1290,reference!$G$1:$H$25,2,FALSE)</f>
        <v>Pertanian lahan kering  campur semak / kebun campur</v>
      </c>
      <c r="K1290" t="str">
        <f t="shared" si="20"/>
        <v>Non Irigasi</v>
      </c>
      <c r="L1290" t="s">
        <v>327</v>
      </c>
    </row>
    <row r="1291" spans="1:12" x14ac:dyDescent="0.25">
      <c r="A1291" s="1">
        <v>1290</v>
      </c>
      <c r="B1291" s="3">
        <v>1</v>
      </c>
      <c r="C1291" s="1">
        <v>128</v>
      </c>
      <c r="D1291" s="1">
        <v>12</v>
      </c>
      <c r="E1291" s="1">
        <v>2</v>
      </c>
      <c r="F1291" s="1">
        <v>0</v>
      </c>
      <c r="G1291">
        <f>VLOOKUP(C1291,reference!$A$1:$E$310,5,FALSE)</f>
        <v>5307030</v>
      </c>
      <c r="H1291" t="str">
        <f>VLOOKUP(C1291,reference!$A$1:$E$310,4,FALSE)</f>
        <v>ALOR SELATAN</v>
      </c>
      <c r="I1291" t="str">
        <f>VLOOKUP($D1291,reference!$G$1:$H$25,2,FALSE)</f>
        <v>Pertanian lahan kering</v>
      </c>
      <c r="J1291" t="str">
        <f>VLOOKUP($E1291,reference!$G$1:$H$25,2,FALSE)</f>
        <v>Hutan lahan kering sekunder / bekas tebangan</v>
      </c>
      <c r="K1291" t="str">
        <f t="shared" si="20"/>
        <v>Non Irigasi</v>
      </c>
      <c r="L1291" t="s">
        <v>327</v>
      </c>
    </row>
    <row r="1292" spans="1:12" x14ac:dyDescent="0.25">
      <c r="A1292" s="1">
        <v>1291</v>
      </c>
      <c r="B1292" s="3">
        <v>8</v>
      </c>
      <c r="C1292" s="1">
        <v>252</v>
      </c>
      <c r="D1292" s="1">
        <v>6</v>
      </c>
      <c r="E1292" s="1">
        <v>20</v>
      </c>
      <c r="F1292" s="1">
        <v>0</v>
      </c>
      <c r="G1292">
        <f>VLOOKUP(C1292,reference!$A$1:$E$310,5,FALSE)</f>
        <v>5315050</v>
      </c>
      <c r="H1292" t="str">
        <f>VLOOKUP(C1292,reference!$A$1:$E$310,4,FALSE)</f>
        <v>MACANG PACAR</v>
      </c>
      <c r="I1292" t="str">
        <f>VLOOKUP($D1292,reference!$G$1:$H$25,2,FALSE)</f>
        <v>Hutan mangrove sekunder</v>
      </c>
      <c r="J1292" t="str">
        <f>VLOOKUP($E1292,reference!$G$1:$H$25,2,FALSE)</f>
        <v>Tubuh air</v>
      </c>
      <c r="K1292" t="str">
        <f t="shared" si="20"/>
        <v>Non Irigasi</v>
      </c>
      <c r="L1292" t="s">
        <v>328</v>
      </c>
    </row>
    <row r="1293" spans="1:12" x14ac:dyDescent="0.25">
      <c r="A1293" s="1">
        <v>1292</v>
      </c>
      <c r="B1293" s="3">
        <v>17</v>
      </c>
      <c r="C1293" s="1">
        <v>252</v>
      </c>
      <c r="D1293" s="1">
        <v>13</v>
      </c>
      <c r="E1293" s="1">
        <v>6</v>
      </c>
      <c r="F1293" s="1">
        <v>0</v>
      </c>
      <c r="G1293">
        <f>VLOOKUP(C1293,reference!$A$1:$E$310,5,FALSE)</f>
        <v>5315050</v>
      </c>
      <c r="H1293" t="str">
        <f>VLOOKUP(C1293,reference!$A$1:$E$310,4,FALSE)</f>
        <v>MACANG PACAR</v>
      </c>
      <c r="I1293" t="str">
        <f>VLOOKUP($D1293,reference!$G$1:$H$25,2,FALSE)</f>
        <v>Pertanian lahan kering  campur semak / kebun campur</v>
      </c>
      <c r="J1293" t="str">
        <f>VLOOKUP($E1293,reference!$G$1:$H$25,2,FALSE)</f>
        <v>Hutan mangrove sekunder</v>
      </c>
      <c r="K1293" t="str">
        <f t="shared" si="20"/>
        <v>Non Irigasi</v>
      </c>
      <c r="L1293" t="s">
        <v>327</v>
      </c>
    </row>
    <row r="1294" spans="1:12" x14ac:dyDescent="0.25">
      <c r="A1294" s="1">
        <v>1293</v>
      </c>
      <c r="B1294" s="3">
        <v>8</v>
      </c>
      <c r="C1294" s="1">
        <v>252</v>
      </c>
      <c r="D1294" s="1">
        <v>6</v>
      </c>
      <c r="E1294" s="1">
        <v>13</v>
      </c>
      <c r="F1294" s="1">
        <v>0</v>
      </c>
      <c r="G1294">
        <f>VLOOKUP(C1294,reference!$A$1:$E$310,5,FALSE)</f>
        <v>5315050</v>
      </c>
      <c r="H1294" t="str">
        <f>VLOOKUP(C1294,reference!$A$1:$E$310,4,FALSE)</f>
        <v>MACANG PACAR</v>
      </c>
      <c r="I1294" t="str">
        <f>VLOOKUP($D1294,reference!$G$1:$H$25,2,FALSE)</f>
        <v>Hutan mangrove sekunder</v>
      </c>
      <c r="J1294" t="str">
        <f>VLOOKUP($E1294,reference!$G$1:$H$25,2,FALSE)</f>
        <v>Pertanian lahan kering  campur semak / kebun campur</v>
      </c>
      <c r="K1294" t="str">
        <f t="shared" si="20"/>
        <v>Non Irigasi</v>
      </c>
      <c r="L1294" t="s">
        <v>328</v>
      </c>
    </row>
    <row r="1295" spans="1:12" x14ac:dyDescent="0.25">
      <c r="A1295" s="1">
        <v>1294</v>
      </c>
      <c r="B1295" s="3">
        <v>74</v>
      </c>
      <c r="C1295" s="1">
        <v>252</v>
      </c>
      <c r="D1295" s="1">
        <v>9</v>
      </c>
      <c r="E1295" s="1">
        <v>6</v>
      </c>
      <c r="F1295" s="1">
        <v>0</v>
      </c>
      <c r="G1295">
        <f>VLOOKUP(C1295,reference!$A$1:$E$310,5,FALSE)</f>
        <v>5315050</v>
      </c>
      <c r="H1295" t="str">
        <f>VLOOKUP(C1295,reference!$A$1:$E$310,4,FALSE)</f>
        <v>MACANG PACAR</v>
      </c>
      <c r="I1295" t="str">
        <f>VLOOKUP($D1295,reference!$G$1:$H$25,2,FALSE)</f>
        <v>Semak belukar</v>
      </c>
      <c r="J1295" t="str">
        <f>VLOOKUP($E1295,reference!$G$1:$H$25,2,FALSE)</f>
        <v>Hutan mangrove sekunder</v>
      </c>
      <c r="K1295" t="str">
        <f t="shared" si="20"/>
        <v>Non Irigasi</v>
      </c>
      <c r="L1295" t="s">
        <v>327</v>
      </c>
    </row>
    <row r="1296" spans="1:12" x14ac:dyDescent="0.25">
      <c r="A1296" s="1">
        <v>1295</v>
      </c>
      <c r="B1296" s="3">
        <v>110</v>
      </c>
      <c r="C1296" s="1">
        <v>231</v>
      </c>
      <c r="D1296" s="1">
        <v>11</v>
      </c>
      <c r="E1296" s="1">
        <v>9</v>
      </c>
      <c r="F1296" s="1">
        <v>0</v>
      </c>
      <c r="G1296">
        <f>VLOOKUP(C1296,reference!$A$1:$E$310,5,FALSE)</f>
        <v>5313141</v>
      </c>
      <c r="H1296" t="str">
        <f>VLOOKUP(C1296,reference!$A$1:$E$310,4,FALSE)</f>
        <v>REOK BARAT</v>
      </c>
      <c r="I1296" t="str">
        <f>VLOOKUP($D1296,reference!$G$1:$H$25,2,FALSE)</f>
        <v>Savanna / Padang rumput</v>
      </c>
      <c r="J1296" t="str">
        <f>VLOOKUP($E1296,reference!$G$1:$H$25,2,FALSE)</f>
        <v>Semak belukar</v>
      </c>
      <c r="K1296" t="str">
        <f t="shared" si="20"/>
        <v>Non Irigasi</v>
      </c>
      <c r="L1296" t="s">
        <v>327</v>
      </c>
    </row>
    <row r="1297" spans="1:12" x14ac:dyDescent="0.25">
      <c r="A1297" s="1">
        <v>1296</v>
      </c>
      <c r="B1297" s="3">
        <v>18</v>
      </c>
      <c r="C1297" s="1">
        <v>282</v>
      </c>
      <c r="D1297" s="1">
        <v>11</v>
      </c>
      <c r="E1297" s="1">
        <v>18</v>
      </c>
      <c r="F1297" s="1">
        <v>0</v>
      </c>
      <c r="G1297">
        <f>VLOOKUP(C1297,reference!$A$1:$E$310,5,FALSE)</f>
        <v>5319040</v>
      </c>
      <c r="H1297" t="str">
        <f>VLOOKUP(C1297,reference!$A$1:$E$310,4,FALSE)</f>
        <v>SAMBI RAMPAS</v>
      </c>
      <c r="I1297" t="str">
        <f>VLOOKUP($D1297,reference!$G$1:$H$25,2,FALSE)</f>
        <v>Savanna / Padang rumput</v>
      </c>
      <c r="J1297" t="str">
        <f>VLOOKUP($E1297,reference!$G$1:$H$25,2,FALSE)</f>
        <v>Lahan terbuka</v>
      </c>
      <c r="K1297" t="str">
        <f t="shared" si="20"/>
        <v>Non Irigasi</v>
      </c>
      <c r="L1297" t="s">
        <v>327</v>
      </c>
    </row>
    <row r="1298" spans="1:12" x14ac:dyDescent="0.25">
      <c r="A1298" s="1">
        <v>1297</v>
      </c>
      <c r="B1298" s="3">
        <v>76</v>
      </c>
      <c r="C1298" s="1">
        <v>144</v>
      </c>
      <c r="D1298" s="1">
        <v>6</v>
      </c>
      <c r="E1298" s="1">
        <v>6</v>
      </c>
      <c r="F1298" s="1">
        <v>0</v>
      </c>
      <c r="G1298">
        <f>VLOOKUP(C1298,reference!$A$1:$E$310,5,FALSE)</f>
        <v>5308050</v>
      </c>
      <c r="H1298" t="str">
        <f>VLOOKUP(C1298,reference!$A$1:$E$310,4,FALSE)</f>
        <v>NUBATUKAN</v>
      </c>
      <c r="I1298" t="str">
        <f>VLOOKUP($D1298,reference!$G$1:$H$25,2,FALSE)</f>
        <v>Hutan mangrove sekunder</v>
      </c>
      <c r="J1298" t="str">
        <f>VLOOKUP($E1298,reference!$G$1:$H$25,2,FALSE)</f>
        <v>Hutan mangrove sekunder</v>
      </c>
      <c r="K1298" t="str">
        <f t="shared" si="20"/>
        <v>Non Irigasi</v>
      </c>
      <c r="L1298" t="s">
        <v>327</v>
      </c>
    </row>
    <row r="1299" spans="1:12" x14ac:dyDescent="0.25">
      <c r="A1299" s="1">
        <v>1298</v>
      </c>
      <c r="B1299" s="3">
        <v>7</v>
      </c>
      <c r="C1299" s="1">
        <v>143</v>
      </c>
      <c r="D1299" s="1">
        <v>0</v>
      </c>
      <c r="E1299" s="1">
        <v>12</v>
      </c>
      <c r="F1299" s="1">
        <v>0</v>
      </c>
      <c r="G1299">
        <f>VLOOKUP(C1299,reference!$A$1:$E$310,5,FALSE)</f>
        <v>5308040</v>
      </c>
      <c r="H1299" t="str">
        <f>VLOOKUP(C1299,reference!$A$1:$E$310,4,FALSE)</f>
        <v>LEBATUKAN</v>
      </c>
      <c r="I1299" t="str">
        <f>VLOOKUP($D1299,reference!$G$1:$H$25,2,FALSE)</f>
        <v>No data</v>
      </c>
      <c r="J1299" t="str">
        <f>VLOOKUP($E1299,reference!$G$1:$H$25,2,FALSE)</f>
        <v>Pertanian lahan kering</v>
      </c>
      <c r="K1299" t="str">
        <f t="shared" si="20"/>
        <v>Non Irigasi</v>
      </c>
      <c r="L1299" t="s">
        <v>327</v>
      </c>
    </row>
    <row r="1300" spans="1:12" x14ac:dyDescent="0.25">
      <c r="A1300" s="1">
        <v>1299</v>
      </c>
      <c r="B1300" s="3">
        <v>66</v>
      </c>
      <c r="C1300" s="1">
        <v>143</v>
      </c>
      <c r="D1300" s="1">
        <v>16</v>
      </c>
      <c r="E1300" s="1">
        <v>12</v>
      </c>
      <c r="F1300" s="1">
        <v>0</v>
      </c>
      <c r="G1300">
        <f>VLOOKUP(C1300,reference!$A$1:$E$310,5,FALSE)</f>
        <v>5308040</v>
      </c>
      <c r="H1300" t="str">
        <f>VLOOKUP(C1300,reference!$A$1:$E$310,4,FALSE)</f>
        <v>LEBATUKAN</v>
      </c>
      <c r="I1300" t="str">
        <f>VLOOKUP($D1300,reference!$G$1:$H$25,2,FALSE)</f>
        <v>Pemukiman</v>
      </c>
      <c r="J1300" t="str">
        <f>VLOOKUP($E1300,reference!$G$1:$H$25,2,FALSE)</f>
        <v>Pertanian lahan kering</v>
      </c>
      <c r="K1300" t="str">
        <f t="shared" si="20"/>
        <v>Non Irigasi</v>
      </c>
      <c r="L1300" t="s">
        <v>327</v>
      </c>
    </row>
    <row r="1301" spans="1:12" x14ac:dyDescent="0.25">
      <c r="A1301" s="1">
        <v>1300</v>
      </c>
      <c r="B1301" s="3">
        <v>86</v>
      </c>
      <c r="C1301" s="1">
        <v>125</v>
      </c>
      <c r="D1301" s="1">
        <v>11</v>
      </c>
      <c r="E1301" s="1">
        <v>9</v>
      </c>
      <c r="F1301" s="1">
        <v>0</v>
      </c>
      <c r="G1301">
        <f>VLOOKUP(C1301,reference!$A$1:$E$310,5,FALSE)</f>
        <v>5307014</v>
      </c>
      <c r="H1301" t="str">
        <f>VLOOKUP(C1301,reference!$A$1:$E$310,4,FALSE)</f>
        <v>PANTAR TENGAH</v>
      </c>
      <c r="I1301" t="str">
        <f>VLOOKUP($D1301,reference!$G$1:$H$25,2,FALSE)</f>
        <v>Savanna / Padang rumput</v>
      </c>
      <c r="J1301" t="str">
        <f>VLOOKUP($E1301,reference!$G$1:$H$25,2,FALSE)</f>
        <v>Semak belukar</v>
      </c>
      <c r="K1301" t="str">
        <f t="shared" si="20"/>
        <v>Non Irigasi</v>
      </c>
      <c r="L1301" t="s">
        <v>327</v>
      </c>
    </row>
    <row r="1302" spans="1:12" x14ac:dyDescent="0.25">
      <c r="A1302" s="1">
        <v>1301</v>
      </c>
      <c r="B1302" s="3">
        <v>385</v>
      </c>
      <c r="C1302" s="1">
        <v>128</v>
      </c>
      <c r="D1302" s="1">
        <v>12</v>
      </c>
      <c r="E1302" s="1">
        <v>11</v>
      </c>
      <c r="F1302" s="1">
        <v>0</v>
      </c>
      <c r="G1302">
        <f>VLOOKUP(C1302,reference!$A$1:$E$310,5,FALSE)</f>
        <v>5307030</v>
      </c>
      <c r="H1302" t="str">
        <f>VLOOKUP(C1302,reference!$A$1:$E$310,4,FALSE)</f>
        <v>ALOR SELATAN</v>
      </c>
      <c r="I1302" t="str">
        <f>VLOOKUP($D1302,reference!$G$1:$H$25,2,FALSE)</f>
        <v>Pertanian lahan kering</v>
      </c>
      <c r="J1302" t="str">
        <f>VLOOKUP($E1302,reference!$G$1:$H$25,2,FALSE)</f>
        <v>Savanna / Padang rumput</v>
      </c>
      <c r="K1302" t="str">
        <f t="shared" si="20"/>
        <v>Non Irigasi</v>
      </c>
      <c r="L1302" t="s">
        <v>327</v>
      </c>
    </row>
    <row r="1303" spans="1:12" x14ac:dyDescent="0.25">
      <c r="A1303" s="1">
        <v>1302</v>
      </c>
      <c r="B1303" s="3">
        <v>2</v>
      </c>
      <c r="C1303" s="1">
        <v>252</v>
      </c>
      <c r="D1303" s="1">
        <v>0</v>
      </c>
      <c r="E1303" s="1">
        <v>10</v>
      </c>
      <c r="F1303" s="1">
        <v>0</v>
      </c>
      <c r="G1303">
        <f>VLOOKUP(C1303,reference!$A$1:$E$310,5,FALSE)</f>
        <v>5315050</v>
      </c>
      <c r="H1303" t="str">
        <f>VLOOKUP(C1303,reference!$A$1:$E$310,4,FALSE)</f>
        <v>MACANG PACAR</v>
      </c>
      <c r="I1303" t="str">
        <f>VLOOKUP($D1303,reference!$G$1:$H$25,2,FALSE)</f>
        <v>No data</v>
      </c>
      <c r="J1303" t="str">
        <f>VLOOKUP($E1303,reference!$G$1:$H$25,2,FALSE)</f>
        <v>Semak belukar rawa</v>
      </c>
      <c r="K1303" t="str">
        <f t="shared" si="20"/>
        <v>Non Irigasi</v>
      </c>
      <c r="L1303" t="s">
        <v>327</v>
      </c>
    </row>
    <row r="1304" spans="1:12" x14ac:dyDescent="0.25">
      <c r="A1304" s="1">
        <v>1303</v>
      </c>
      <c r="B1304" s="3">
        <v>9</v>
      </c>
      <c r="C1304" s="1">
        <v>252</v>
      </c>
      <c r="D1304" s="1">
        <v>6</v>
      </c>
      <c r="E1304" s="1">
        <v>10</v>
      </c>
      <c r="F1304" s="1">
        <v>0</v>
      </c>
      <c r="G1304">
        <f>VLOOKUP(C1304,reference!$A$1:$E$310,5,FALSE)</f>
        <v>5315050</v>
      </c>
      <c r="H1304" t="str">
        <f>VLOOKUP(C1304,reference!$A$1:$E$310,4,FALSE)</f>
        <v>MACANG PACAR</v>
      </c>
      <c r="I1304" t="str">
        <f>VLOOKUP($D1304,reference!$G$1:$H$25,2,FALSE)</f>
        <v>Hutan mangrove sekunder</v>
      </c>
      <c r="J1304" t="str">
        <f>VLOOKUP($E1304,reference!$G$1:$H$25,2,FALSE)</f>
        <v>Semak belukar rawa</v>
      </c>
      <c r="K1304" t="str">
        <f t="shared" si="20"/>
        <v>Non Irigasi</v>
      </c>
      <c r="L1304" t="s">
        <v>328</v>
      </c>
    </row>
    <row r="1305" spans="1:12" x14ac:dyDescent="0.25">
      <c r="A1305" s="1">
        <v>1304</v>
      </c>
      <c r="B1305" s="3">
        <v>167</v>
      </c>
      <c r="C1305" s="1">
        <v>282</v>
      </c>
      <c r="D1305" s="1">
        <v>13</v>
      </c>
      <c r="E1305" s="1">
        <v>12</v>
      </c>
      <c r="F1305" s="1">
        <v>0</v>
      </c>
      <c r="G1305">
        <f>VLOOKUP(C1305,reference!$A$1:$E$310,5,FALSE)</f>
        <v>5319040</v>
      </c>
      <c r="H1305" t="str">
        <f>VLOOKUP(C1305,reference!$A$1:$E$310,4,FALSE)</f>
        <v>SAMBI RAMPAS</v>
      </c>
      <c r="I1305" t="str">
        <f>VLOOKUP($D1305,reference!$G$1:$H$25,2,FALSE)</f>
        <v>Pertanian lahan kering  campur semak / kebun campur</v>
      </c>
      <c r="J1305" t="str">
        <f>VLOOKUP($E1305,reference!$G$1:$H$25,2,FALSE)</f>
        <v>Pertanian lahan kering</v>
      </c>
      <c r="K1305" t="str">
        <f t="shared" si="20"/>
        <v>Non Irigasi</v>
      </c>
      <c r="L1305" t="s">
        <v>327</v>
      </c>
    </row>
    <row r="1306" spans="1:12" x14ac:dyDescent="0.25">
      <c r="A1306" s="1">
        <v>1305</v>
      </c>
      <c r="B1306" s="3">
        <v>3</v>
      </c>
      <c r="C1306" s="1">
        <v>184</v>
      </c>
      <c r="D1306" s="1">
        <v>0</v>
      </c>
      <c r="E1306" s="1">
        <v>12</v>
      </c>
      <c r="F1306" s="1">
        <v>0</v>
      </c>
      <c r="G1306">
        <f>VLOOKUP(C1306,reference!$A$1:$E$310,5,FALSE)</f>
        <v>5310080</v>
      </c>
      <c r="H1306" t="str">
        <f>VLOOKUP(C1306,reference!$A$1:$E$310,4,FALSE)</f>
        <v>ALOK</v>
      </c>
      <c r="I1306" t="str">
        <f>VLOOKUP($D1306,reference!$G$1:$H$25,2,FALSE)</f>
        <v>No data</v>
      </c>
      <c r="J1306" t="str">
        <f>VLOOKUP($E1306,reference!$G$1:$H$25,2,FALSE)</f>
        <v>Pertanian lahan kering</v>
      </c>
      <c r="K1306" t="str">
        <f t="shared" si="20"/>
        <v>Non Irigasi</v>
      </c>
      <c r="L1306" t="s">
        <v>327</v>
      </c>
    </row>
    <row r="1307" spans="1:12" x14ac:dyDescent="0.25">
      <c r="A1307" s="1">
        <v>1306</v>
      </c>
      <c r="B1307" s="3">
        <v>5</v>
      </c>
      <c r="C1307" s="1">
        <v>154</v>
      </c>
      <c r="D1307" s="1">
        <v>0</v>
      </c>
      <c r="E1307" s="1">
        <v>12</v>
      </c>
      <c r="F1307" s="1">
        <v>0</v>
      </c>
      <c r="G1307">
        <f>VLOOKUP(C1307,reference!$A$1:$E$310,5,FALSE)</f>
        <v>5309032</v>
      </c>
      <c r="H1307" t="str">
        <f>VLOOKUP(C1307,reference!$A$1:$E$310,4,FALSE)</f>
        <v>DEMON PAGONG</v>
      </c>
      <c r="I1307" t="str">
        <f>VLOOKUP($D1307,reference!$G$1:$H$25,2,FALSE)</f>
        <v>No data</v>
      </c>
      <c r="J1307" t="str">
        <f>VLOOKUP($E1307,reference!$G$1:$H$25,2,FALSE)</f>
        <v>Pertanian lahan kering</v>
      </c>
      <c r="K1307" t="str">
        <f t="shared" si="20"/>
        <v>Non Irigasi</v>
      </c>
      <c r="L1307" t="s">
        <v>327</v>
      </c>
    </row>
    <row r="1308" spans="1:12" x14ac:dyDescent="0.25">
      <c r="A1308" s="1">
        <v>1307</v>
      </c>
      <c r="B1308" s="3">
        <v>1</v>
      </c>
      <c r="C1308" s="1">
        <v>141</v>
      </c>
      <c r="D1308" s="1">
        <v>13</v>
      </c>
      <c r="E1308" s="1">
        <v>6</v>
      </c>
      <c r="F1308" s="1">
        <v>0</v>
      </c>
      <c r="G1308">
        <f>VLOOKUP(C1308,reference!$A$1:$E$310,5,FALSE)</f>
        <v>5308030</v>
      </c>
      <c r="H1308" t="str">
        <f>VLOOKUP(C1308,reference!$A$1:$E$310,4,FALSE)</f>
        <v>ILE APE</v>
      </c>
      <c r="I1308" t="str">
        <f>VLOOKUP($D1308,reference!$G$1:$H$25,2,FALSE)</f>
        <v>Pertanian lahan kering  campur semak / kebun campur</v>
      </c>
      <c r="J1308" t="str">
        <f>VLOOKUP($E1308,reference!$G$1:$H$25,2,FALSE)</f>
        <v>Hutan mangrove sekunder</v>
      </c>
      <c r="K1308" t="str">
        <f t="shared" si="20"/>
        <v>Non Irigasi</v>
      </c>
      <c r="L1308" t="s">
        <v>327</v>
      </c>
    </row>
    <row r="1309" spans="1:12" x14ac:dyDescent="0.25">
      <c r="A1309" s="1">
        <v>1308</v>
      </c>
      <c r="B1309" s="3">
        <v>146</v>
      </c>
      <c r="C1309" s="1">
        <v>143</v>
      </c>
      <c r="D1309" s="1">
        <v>18</v>
      </c>
      <c r="E1309" s="1">
        <v>9</v>
      </c>
      <c r="F1309" s="1">
        <v>0</v>
      </c>
      <c r="G1309">
        <f>VLOOKUP(C1309,reference!$A$1:$E$310,5,FALSE)</f>
        <v>5308040</v>
      </c>
      <c r="H1309" t="str">
        <f>VLOOKUP(C1309,reference!$A$1:$E$310,4,FALSE)</f>
        <v>LEBATUKAN</v>
      </c>
      <c r="I1309" t="str">
        <f>VLOOKUP($D1309,reference!$G$1:$H$25,2,FALSE)</f>
        <v>Lahan terbuka</v>
      </c>
      <c r="J1309" t="str">
        <f>VLOOKUP($E1309,reference!$G$1:$H$25,2,FALSE)</f>
        <v>Semak belukar</v>
      </c>
      <c r="K1309" t="str">
        <f t="shared" si="20"/>
        <v>Non Irigasi</v>
      </c>
      <c r="L1309" t="s">
        <v>327</v>
      </c>
    </row>
    <row r="1310" spans="1:12" x14ac:dyDescent="0.25">
      <c r="A1310" s="1">
        <v>1309</v>
      </c>
      <c r="B1310" s="3">
        <v>19</v>
      </c>
      <c r="C1310" s="1">
        <v>125</v>
      </c>
      <c r="D1310" s="1">
        <v>5</v>
      </c>
      <c r="E1310" s="1">
        <v>13</v>
      </c>
      <c r="F1310" s="1">
        <v>0</v>
      </c>
      <c r="G1310">
        <f>VLOOKUP(C1310,reference!$A$1:$E$310,5,FALSE)</f>
        <v>5307014</v>
      </c>
      <c r="H1310" t="str">
        <f>VLOOKUP(C1310,reference!$A$1:$E$310,4,FALSE)</f>
        <v>PANTAR TENGAH</v>
      </c>
      <c r="I1310" t="str">
        <f>VLOOKUP($D1310,reference!$G$1:$H$25,2,FALSE)</f>
        <v>Hutan mangrove primer</v>
      </c>
      <c r="J1310" t="str">
        <f>VLOOKUP($E1310,reference!$G$1:$H$25,2,FALSE)</f>
        <v>Pertanian lahan kering  campur semak / kebun campur</v>
      </c>
      <c r="K1310" t="str">
        <f t="shared" si="20"/>
        <v>Non Irigasi</v>
      </c>
      <c r="L1310" t="s">
        <v>328</v>
      </c>
    </row>
    <row r="1311" spans="1:12" x14ac:dyDescent="0.25">
      <c r="A1311" s="1">
        <v>1310</v>
      </c>
      <c r="B1311" s="3">
        <v>12</v>
      </c>
      <c r="C1311" s="1">
        <v>126</v>
      </c>
      <c r="D1311" s="1">
        <v>11</v>
      </c>
      <c r="E1311" s="1">
        <v>13</v>
      </c>
      <c r="F1311" s="1">
        <v>0</v>
      </c>
      <c r="G1311">
        <f>VLOOKUP(C1311,reference!$A$1:$E$310,5,FALSE)</f>
        <v>5307020</v>
      </c>
      <c r="H1311" t="str">
        <f>VLOOKUP(C1311,reference!$A$1:$E$310,4,FALSE)</f>
        <v>ALOR BARAT DAYA</v>
      </c>
      <c r="I1311" t="str">
        <f>VLOOKUP($D1311,reference!$G$1:$H$25,2,FALSE)</f>
        <v>Savanna / Padang rumput</v>
      </c>
      <c r="J1311" t="str">
        <f>VLOOKUP($E1311,reference!$G$1:$H$25,2,FALSE)</f>
        <v>Pertanian lahan kering  campur semak / kebun campur</v>
      </c>
      <c r="K1311" t="str">
        <f t="shared" si="20"/>
        <v>Non Irigasi</v>
      </c>
      <c r="L1311" t="s">
        <v>327</v>
      </c>
    </row>
    <row r="1312" spans="1:12" x14ac:dyDescent="0.25">
      <c r="A1312" s="1">
        <v>1311</v>
      </c>
      <c r="B1312" s="3">
        <v>4</v>
      </c>
      <c r="C1312" s="1">
        <v>252</v>
      </c>
      <c r="D1312" s="1">
        <v>9</v>
      </c>
      <c r="E1312" s="1">
        <v>20</v>
      </c>
      <c r="F1312" s="1">
        <v>0</v>
      </c>
      <c r="G1312">
        <f>VLOOKUP(C1312,reference!$A$1:$E$310,5,FALSE)</f>
        <v>5315050</v>
      </c>
      <c r="H1312" t="str">
        <f>VLOOKUP(C1312,reference!$A$1:$E$310,4,FALSE)</f>
        <v>MACANG PACAR</v>
      </c>
      <c r="I1312" t="str">
        <f>VLOOKUP($D1312,reference!$G$1:$H$25,2,FALSE)</f>
        <v>Semak belukar</v>
      </c>
      <c r="J1312" t="str">
        <f>VLOOKUP($E1312,reference!$G$1:$H$25,2,FALSE)</f>
        <v>Tubuh air</v>
      </c>
      <c r="K1312" t="str">
        <f t="shared" si="20"/>
        <v>Non Irigasi</v>
      </c>
      <c r="L1312" t="s">
        <v>327</v>
      </c>
    </row>
    <row r="1313" spans="1:12" x14ac:dyDescent="0.25">
      <c r="A1313" s="1">
        <v>1312</v>
      </c>
      <c r="B1313" s="3">
        <v>729</v>
      </c>
      <c r="C1313" s="1">
        <v>280</v>
      </c>
      <c r="D1313" s="1">
        <v>11</v>
      </c>
      <c r="E1313" s="1">
        <v>9</v>
      </c>
      <c r="F1313" s="1">
        <v>0</v>
      </c>
      <c r="G1313">
        <f>VLOOKUP(C1313,reference!$A$1:$E$310,5,FALSE)</f>
        <v>5319030</v>
      </c>
      <c r="H1313" t="str">
        <f>VLOOKUP(C1313,reference!$A$1:$E$310,4,FALSE)</f>
        <v>ELAR</v>
      </c>
      <c r="I1313" t="str">
        <f>VLOOKUP($D1313,reference!$G$1:$H$25,2,FALSE)</f>
        <v>Savanna / Padang rumput</v>
      </c>
      <c r="J1313" t="str">
        <f>VLOOKUP($E1313,reference!$G$1:$H$25,2,FALSE)</f>
        <v>Semak belukar</v>
      </c>
      <c r="K1313" t="str">
        <f t="shared" si="20"/>
        <v>Non Irigasi</v>
      </c>
      <c r="L1313" t="s">
        <v>327</v>
      </c>
    </row>
    <row r="1314" spans="1:12" x14ac:dyDescent="0.25">
      <c r="A1314" s="1">
        <v>1313</v>
      </c>
      <c r="B1314" s="3">
        <v>1</v>
      </c>
      <c r="C1314" s="1">
        <v>144</v>
      </c>
      <c r="D1314" s="1">
        <v>13</v>
      </c>
      <c r="E1314" s="1">
        <v>6</v>
      </c>
      <c r="F1314" s="1">
        <v>0</v>
      </c>
      <c r="G1314">
        <f>VLOOKUP(C1314,reference!$A$1:$E$310,5,FALSE)</f>
        <v>5308050</v>
      </c>
      <c r="H1314" t="str">
        <f>VLOOKUP(C1314,reference!$A$1:$E$310,4,FALSE)</f>
        <v>NUBATUKAN</v>
      </c>
      <c r="I1314" t="str">
        <f>VLOOKUP($D1314,reference!$G$1:$H$25,2,FALSE)</f>
        <v>Pertanian lahan kering  campur semak / kebun campur</v>
      </c>
      <c r="J1314" t="str">
        <f>VLOOKUP($E1314,reference!$G$1:$H$25,2,FALSE)</f>
        <v>Hutan mangrove sekunder</v>
      </c>
      <c r="K1314" t="str">
        <f t="shared" si="20"/>
        <v>Non Irigasi</v>
      </c>
      <c r="L1314" t="s">
        <v>327</v>
      </c>
    </row>
    <row r="1315" spans="1:12" x14ac:dyDescent="0.25">
      <c r="A1315" s="1">
        <v>1314</v>
      </c>
      <c r="B1315" s="3">
        <v>9</v>
      </c>
      <c r="C1315" s="1">
        <v>141</v>
      </c>
      <c r="D1315" s="1">
        <v>18</v>
      </c>
      <c r="E1315" s="1">
        <v>16</v>
      </c>
      <c r="F1315" s="1">
        <v>0</v>
      </c>
      <c r="G1315">
        <f>VLOOKUP(C1315,reference!$A$1:$E$310,5,FALSE)</f>
        <v>5308030</v>
      </c>
      <c r="H1315" t="str">
        <f>VLOOKUP(C1315,reference!$A$1:$E$310,4,FALSE)</f>
        <v>ILE APE</v>
      </c>
      <c r="I1315" t="str">
        <f>VLOOKUP($D1315,reference!$G$1:$H$25,2,FALSE)</f>
        <v>Lahan terbuka</v>
      </c>
      <c r="J1315" t="str">
        <f>VLOOKUP($E1315,reference!$G$1:$H$25,2,FALSE)</f>
        <v>Pemukiman</v>
      </c>
      <c r="K1315" t="str">
        <f t="shared" si="20"/>
        <v>Non Irigasi</v>
      </c>
      <c r="L1315" t="s">
        <v>327</v>
      </c>
    </row>
    <row r="1316" spans="1:12" x14ac:dyDescent="0.25">
      <c r="A1316" s="1">
        <v>1315</v>
      </c>
      <c r="B1316" s="3">
        <v>3</v>
      </c>
      <c r="C1316" s="1">
        <v>143</v>
      </c>
      <c r="D1316" s="1">
        <v>18</v>
      </c>
      <c r="E1316" s="1">
        <v>12</v>
      </c>
      <c r="F1316" s="1">
        <v>0</v>
      </c>
      <c r="G1316">
        <f>VLOOKUP(C1316,reference!$A$1:$E$310,5,FALSE)</f>
        <v>5308040</v>
      </c>
      <c r="H1316" t="str">
        <f>VLOOKUP(C1316,reference!$A$1:$E$310,4,FALSE)</f>
        <v>LEBATUKAN</v>
      </c>
      <c r="I1316" t="str">
        <f>VLOOKUP($D1316,reference!$G$1:$H$25,2,FALSE)</f>
        <v>Lahan terbuka</v>
      </c>
      <c r="J1316" t="str">
        <f>VLOOKUP($E1316,reference!$G$1:$H$25,2,FALSE)</f>
        <v>Pertanian lahan kering</v>
      </c>
      <c r="K1316" t="str">
        <f t="shared" si="20"/>
        <v>Non Irigasi</v>
      </c>
      <c r="L1316" t="s">
        <v>327</v>
      </c>
    </row>
    <row r="1317" spans="1:12" x14ac:dyDescent="0.25">
      <c r="A1317" s="1">
        <v>1316</v>
      </c>
      <c r="B1317" s="3">
        <v>8</v>
      </c>
      <c r="C1317" s="1">
        <v>143</v>
      </c>
      <c r="D1317" s="1">
        <v>16</v>
      </c>
      <c r="E1317" s="1">
        <v>0</v>
      </c>
      <c r="F1317" s="1">
        <v>0</v>
      </c>
      <c r="G1317">
        <f>VLOOKUP(C1317,reference!$A$1:$E$310,5,FALSE)</f>
        <v>5308040</v>
      </c>
      <c r="H1317" t="str">
        <f>VLOOKUP(C1317,reference!$A$1:$E$310,4,FALSE)</f>
        <v>LEBATUKAN</v>
      </c>
      <c r="I1317" t="str">
        <f>VLOOKUP($D1317,reference!$G$1:$H$25,2,FALSE)</f>
        <v>Pemukiman</v>
      </c>
      <c r="J1317" t="str">
        <f>VLOOKUP($E1317,reference!$G$1:$H$25,2,FALSE)</f>
        <v>No data</v>
      </c>
      <c r="K1317" t="str">
        <f t="shared" si="20"/>
        <v>Non Irigasi</v>
      </c>
      <c r="L1317" t="s">
        <v>327</v>
      </c>
    </row>
    <row r="1318" spans="1:12" x14ac:dyDescent="0.25">
      <c r="A1318" s="1">
        <v>1317</v>
      </c>
      <c r="B1318" s="3">
        <v>62</v>
      </c>
      <c r="C1318" s="1">
        <v>124</v>
      </c>
      <c r="D1318" s="1">
        <v>11</v>
      </c>
      <c r="E1318" s="1">
        <v>0</v>
      </c>
      <c r="F1318" s="1">
        <v>0</v>
      </c>
      <c r="G1318">
        <f>VLOOKUP(C1318,reference!$A$1:$E$310,5,FALSE)</f>
        <v>5307013</v>
      </c>
      <c r="H1318" t="str">
        <f>VLOOKUP(C1318,reference!$A$1:$E$310,4,FALSE)</f>
        <v>PANTAR BARAT LAUT</v>
      </c>
      <c r="I1318" t="str">
        <f>VLOOKUP($D1318,reference!$G$1:$H$25,2,FALSE)</f>
        <v>Savanna / Padang rumput</v>
      </c>
      <c r="J1318" t="str">
        <f>VLOOKUP($E1318,reference!$G$1:$H$25,2,FALSE)</f>
        <v>No data</v>
      </c>
      <c r="K1318" t="str">
        <f t="shared" si="20"/>
        <v>Non Irigasi</v>
      </c>
      <c r="L1318" t="s">
        <v>327</v>
      </c>
    </row>
    <row r="1319" spans="1:12" x14ac:dyDescent="0.25">
      <c r="A1319" s="1">
        <v>1318</v>
      </c>
      <c r="B1319" s="3">
        <v>42</v>
      </c>
      <c r="C1319" s="1">
        <v>124</v>
      </c>
      <c r="D1319" s="1">
        <v>18</v>
      </c>
      <c r="E1319" s="1">
        <v>2</v>
      </c>
      <c r="F1319" s="1">
        <v>0</v>
      </c>
      <c r="G1319">
        <f>VLOOKUP(C1319,reference!$A$1:$E$310,5,FALSE)</f>
        <v>5307013</v>
      </c>
      <c r="H1319" t="str">
        <f>VLOOKUP(C1319,reference!$A$1:$E$310,4,FALSE)</f>
        <v>PANTAR BARAT LAUT</v>
      </c>
      <c r="I1319" t="str">
        <f>VLOOKUP($D1319,reference!$G$1:$H$25,2,FALSE)</f>
        <v>Lahan terbuka</v>
      </c>
      <c r="J1319" t="str">
        <f>VLOOKUP($E1319,reference!$G$1:$H$25,2,FALSE)</f>
        <v>Hutan lahan kering sekunder / bekas tebangan</v>
      </c>
      <c r="K1319" t="str">
        <f t="shared" si="20"/>
        <v>Non Irigasi</v>
      </c>
      <c r="L1319" t="s">
        <v>327</v>
      </c>
    </row>
    <row r="1320" spans="1:12" x14ac:dyDescent="0.25">
      <c r="A1320" s="1">
        <v>1319</v>
      </c>
      <c r="B1320" s="3">
        <v>4</v>
      </c>
      <c r="C1320" s="1">
        <v>243</v>
      </c>
      <c r="D1320" s="1">
        <v>16</v>
      </c>
      <c r="E1320" s="1">
        <v>16</v>
      </c>
      <c r="F1320" s="1">
        <v>0</v>
      </c>
      <c r="G1320">
        <f>VLOOKUP(C1320,reference!$A$1:$E$310,5,FALSE)</f>
        <v>5315011</v>
      </c>
      <c r="H1320" t="str">
        <f>VLOOKUP(C1320,reference!$A$1:$E$310,4,FALSE)</f>
        <v>BOLENG</v>
      </c>
      <c r="I1320" t="str">
        <f>VLOOKUP($D1320,reference!$G$1:$H$25,2,FALSE)</f>
        <v>Pemukiman</v>
      </c>
      <c r="J1320" t="str">
        <f>VLOOKUP($E1320,reference!$G$1:$H$25,2,FALSE)</f>
        <v>Pemukiman</v>
      </c>
      <c r="K1320" t="str">
        <f t="shared" si="20"/>
        <v>Non Irigasi</v>
      </c>
      <c r="L1320" t="s">
        <v>327</v>
      </c>
    </row>
    <row r="1321" spans="1:12" x14ac:dyDescent="0.25">
      <c r="A1321" s="1">
        <v>1320</v>
      </c>
      <c r="B1321" s="3">
        <v>283</v>
      </c>
      <c r="C1321" s="1">
        <v>282</v>
      </c>
      <c r="D1321" s="1">
        <v>12</v>
      </c>
      <c r="E1321" s="1">
        <v>12</v>
      </c>
      <c r="F1321" s="1">
        <v>0</v>
      </c>
      <c r="G1321">
        <f>VLOOKUP(C1321,reference!$A$1:$E$310,5,FALSE)</f>
        <v>5319040</v>
      </c>
      <c r="H1321" t="str">
        <f>VLOOKUP(C1321,reference!$A$1:$E$310,4,FALSE)</f>
        <v>SAMBI RAMPAS</v>
      </c>
      <c r="I1321" t="str">
        <f>VLOOKUP($D1321,reference!$G$1:$H$25,2,FALSE)</f>
        <v>Pertanian lahan kering</v>
      </c>
      <c r="J1321" t="str">
        <f>VLOOKUP($E1321,reference!$G$1:$H$25,2,FALSE)</f>
        <v>Pertanian lahan kering</v>
      </c>
      <c r="K1321" t="str">
        <f t="shared" si="20"/>
        <v>Non Irigasi</v>
      </c>
      <c r="L1321" t="s">
        <v>327</v>
      </c>
    </row>
    <row r="1322" spans="1:12" x14ac:dyDescent="0.25">
      <c r="A1322" s="1">
        <v>1321</v>
      </c>
      <c r="B1322" s="3">
        <v>7</v>
      </c>
      <c r="C1322" s="1">
        <v>282</v>
      </c>
      <c r="D1322" s="1">
        <v>13</v>
      </c>
      <c r="E1322" s="1">
        <v>0</v>
      </c>
      <c r="F1322" s="1">
        <v>0</v>
      </c>
      <c r="G1322">
        <f>VLOOKUP(C1322,reference!$A$1:$E$310,5,FALSE)</f>
        <v>5319040</v>
      </c>
      <c r="H1322" t="str">
        <f>VLOOKUP(C1322,reference!$A$1:$E$310,4,FALSE)</f>
        <v>SAMBI RAMPAS</v>
      </c>
      <c r="I1322" t="str">
        <f>VLOOKUP($D1322,reference!$G$1:$H$25,2,FALSE)</f>
        <v>Pertanian lahan kering  campur semak / kebun campur</v>
      </c>
      <c r="J1322" t="str">
        <f>VLOOKUP($E1322,reference!$G$1:$H$25,2,FALSE)</f>
        <v>No data</v>
      </c>
      <c r="K1322" t="str">
        <f t="shared" si="20"/>
        <v>Non Irigasi</v>
      </c>
      <c r="L1322" t="s">
        <v>327</v>
      </c>
    </row>
    <row r="1323" spans="1:12" x14ac:dyDescent="0.25">
      <c r="A1323" s="1">
        <v>1322</v>
      </c>
      <c r="B1323" s="3">
        <v>2</v>
      </c>
      <c r="C1323" s="1">
        <v>282</v>
      </c>
      <c r="D1323" s="1">
        <v>0</v>
      </c>
      <c r="E1323" s="1">
        <v>12</v>
      </c>
      <c r="F1323" s="1">
        <v>0</v>
      </c>
      <c r="G1323">
        <f>VLOOKUP(C1323,reference!$A$1:$E$310,5,FALSE)</f>
        <v>5319040</v>
      </c>
      <c r="H1323" t="str">
        <f>VLOOKUP(C1323,reference!$A$1:$E$310,4,FALSE)</f>
        <v>SAMBI RAMPAS</v>
      </c>
      <c r="I1323" t="str">
        <f>VLOOKUP($D1323,reference!$G$1:$H$25,2,FALSE)</f>
        <v>No data</v>
      </c>
      <c r="J1323" t="str">
        <f>VLOOKUP($E1323,reference!$G$1:$H$25,2,FALSE)</f>
        <v>Pertanian lahan kering</v>
      </c>
      <c r="K1323" t="str">
        <f t="shared" si="20"/>
        <v>Non Irigasi</v>
      </c>
      <c r="L1323" t="s">
        <v>327</v>
      </c>
    </row>
    <row r="1324" spans="1:12" x14ac:dyDescent="0.25">
      <c r="A1324" s="1">
        <v>1323</v>
      </c>
      <c r="B1324" s="3">
        <v>226</v>
      </c>
      <c r="C1324" s="1">
        <v>282</v>
      </c>
      <c r="D1324" s="1">
        <v>9</v>
      </c>
      <c r="E1324" s="1">
        <v>12</v>
      </c>
      <c r="F1324" s="1">
        <v>0</v>
      </c>
      <c r="G1324">
        <f>VLOOKUP(C1324,reference!$A$1:$E$310,5,FALSE)</f>
        <v>5319040</v>
      </c>
      <c r="H1324" t="str">
        <f>VLOOKUP(C1324,reference!$A$1:$E$310,4,FALSE)</f>
        <v>SAMBI RAMPAS</v>
      </c>
      <c r="I1324" t="str">
        <f>VLOOKUP($D1324,reference!$G$1:$H$25,2,FALSE)</f>
        <v>Semak belukar</v>
      </c>
      <c r="J1324" t="str">
        <f>VLOOKUP($E1324,reference!$G$1:$H$25,2,FALSE)</f>
        <v>Pertanian lahan kering</v>
      </c>
      <c r="K1324" t="str">
        <f t="shared" si="20"/>
        <v>Non Irigasi</v>
      </c>
      <c r="L1324" t="s">
        <v>327</v>
      </c>
    </row>
    <row r="1325" spans="1:12" x14ac:dyDescent="0.25">
      <c r="A1325" s="1">
        <v>1324</v>
      </c>
      <c r="B1325" s="3">
        <v>6</v>
      </c>
      <c r="C1325" s="1">
        <v>159</v>
      </c>
      <c r="D1325" s="1">
        <v>13</v>
      </c>
      <c r="E1325" s="1">
        <v>2</v>
      </c>
      <c r="F1325" s="1">
        <v>0</v>
      </c>
      <c r="G1325">
        <f>VLOOKUP(C1325,reference!$A$1:$E$310,5,FALSE)</f>
        <v>5309061</v>
      </c>
      <c r="H1325" t="str">
        <f>VLOOKUP(C1325,reference!$A$1:$E$310,4,FALSE)</f>
        <v>WOTAN ULU MADO</v>
      </c>
      <c r="I1325" t="str">
        <f>VLOOKUP($D1325,reference!$G$1:$H$25,2,FALSE)</f>
        <v>Pertanian lahan kering  campur semak / kebun campur</v>
      </c>
      <c r="J1325" t="str">
        <f>VLOOKUP($E1325,reference!$G$1:$H$25,2,FALSE)</f>
        <v>Hutan lahan kering sekunder / bekas tebangan</v>
      </c>
      <c r="K1325" t="str">
        <f t="shared" si="20"/>
        <v>Non Irigasi</v>
      </c>
      <c r="L1325" t="s">
        <v>327</v>
      </c>
    </row>
    <row r="1326" spans="1:12" x14ac:dyDescent="0.25">
      <c r="A1326" s="1">
        <v>1325</v>
      </c>
      <c r="B1326" s="3">
        <v>200</v>
      </c>
      <c r="C1326" s="1">
        <v>144</v>
      </c>
      <c r="D1326" s="1">
        <v>13</v>
      </c>
      <c r="E1326" s="1">
        <v>16</v>
      </c>
      <c r="F1326" s="1">
        <v>0</v>
      </c>
      <c r="G1326">
        <f>VLOOKUP(C1326,reference!$A$1:$E$310,5,FALSE)</f>
        <v>5308050</v>
      </c>
      <c r="H1326" t="str">
        <f>VLOOKUP(C1326,reference!$A$1:$E$310,4,FALSE)</f>
        <v>NUBATUKAN</v>
      </c>
      <c r="I1326" t="str">
        <f>VLOOKUP($D1326,reference!$G$1:$H$25,2,FALSE)</f>
        <v>Pertanian lahan kering  campur semak / kebun campur</v>
      </c>
      <c r="J1326" t="str">
        <f>VLOOKUP($E1326,reference!$G$1:$H$25,2,FALSE)</f>
        <v>Pemukiman</v>
      </c>
      <c r="K1326" t="str">
        <f t="shared" si="20"/>
        <v>Non Irigasi</v>
      </c>
      <c r="L1326" t="s">
        <v>327</v>
      </c>
    </row>
    <row r="1327" spans="1:12" x14ac:dyDescent="0.25">
      <c r="A1327" s="1">
        <v>1326</v>
      </c>
      <c r="B1327" s="3">
        <v>1</v>
      </c>
      <c r="C1327" s="1">
        <v>123</v>
      </c>
      <c r="D1327" s="1">
        <v>18</v>
      </c>
      <c r="E1327" s="1">
        <v>2</v>
      </c>
      <c r="F1327" s="1">
        <v>0</v>
      </c>
      <c r="G1327">
        <f>VLOOKUP(C1327,reference!$A$1:$E$310,5,FALSE)</f>
        <v>5307012</v>
      </c>
      <c r="H1327" t="str">
        <f>VLOOKUP(C1327,reference!$A$1:$E$310,4,FALSE)</f>
        <v>PANTAR TIMUR</v>
      </c>
      <c r="I1327" t="str">
        <f>VLOOKUP($D1327,reference!$G$1:$H$25,2,FALSE)</f>
        <v>Lahan terbuka</v>
      </c>
      <c r="J1327" t="str">
        <f>VLOOKUP($E1327,reference!$G$1:$H$25,2,FALSE)</f>
        <v>Hutan lahan kering sekunder / bekas tebangan</v>
      </c>
      <c r="K1327" t="str">
        <f t="shared" si="20"/>
        <v>Non Irigasi</v>
      </c>
      <c r="L1327" t="s">
        <v>327</v>
      </c>
    </row>
    <row r="1328" spans="1:12" x14ac:dyDescent="0.25">
      <c r="A1328" s="1">
        <v>1327</v>
      </c>
      <c r="B1328" s="3">
        <v>45</v>
      </c>
      <c r="C1328" s="1">
        <v>282</v>
      </c>
      <c r="D1328" s="1">
        <v>13</v>
      </c>
      <c r="E1328" s="1">
        <v>16</v>
      </c>
      <c r="F1328" s="1">
        <v>0</v>
      </c>
      <c r="G1328">
        <f>VLOOKUP(C1328,reference!$A$1:$E$310,5,FALSE)</f>
        <v>5319040</v>
      </c>
      <c r="H1328" t="str">
        <f>VLOOKUP(C1328,reference!$A$1:$E$310,4,FALSE)</f>
        <v>SAMBI RAMPAS</v>
      </c>
      <c r="I1328" t="str">
        <f>VLOOKUP($D1328,reference!$G$1:$H$25,2,FALSE)</f>
        <v>Pertanian lahan kering  campur semak / kebun campur</v>
      </c>
      <c r="J1328" t="str">
        <f>VLOOKUP($E1328,reference!$G$1:$H$25,2,FALSE)</f>
        <v>Pemukiman</v>
      </c>
      <c r="K1328" t="str">
        <f t="shared" si="20"/>
        <v>Non Irigasi</v>
      </c>
      <c r="L1328" t="s">
        <v>327</v>
      </c>
    </row>
    <row r="1329" spans="1:12" x14ac:dyDescent="0.25">
      <c r="A1329" s="1">
        <v>1328</v>
      </c>
      <c r="B1329" s="3">
        <v>666</v>
      </c>
      <c r="C1329" s="1">
        <v>159</v>
      </c>
      <c r="D1329" s="1">
        <v>13</v>
      </c>
      <c r="E1329" s="1">
        <v>11</v>
      </c>
      <c r="F1329" s="1">
        <v>0</v>
      </c>
      <c r="G1329">
        <f>VLOOKUP(C1329,reference!$A$1:$E$310,5,FALSE)</f>
        <v>5309061</v>
      </c>
      <c r="H1329" t="str">
        <f>VLOOKUP(C1329,reference!$A$1:$E$310,4,FALSE)</f>
        <v>WOTAN ULU MADO</v>
      </c>
      <c r="I1329" t="str">
        <f>VLOOKUP($D1329,reference!$G$1:$H$25,2,FALSE)</f>
        <v>Pertanian lahan kering  campur semak / kebun campur</v>
      </c>
      <c r="J1329" t="str">
        <f>VLOOKUP($E1329,reference!$G$1:$H$25,2,FALSE)</f>
        <v>Savanna / Padang rumput</v>
      </c>
      <c r="K1329" t="str">
        <f t="shared" si="20"/>
        <v>Non Irigasi</v>
      </c>
      <c r="L1329" t="s">
        <v>327</v>
      </c>
    </row>
    <row r="1330" spans="1:12" x14ac:dyDescent="0.25">
      <c r="A1330" s="1">
        <v>1329</v>
      </c>
      <c r="B1330" s="3">
        <v>1</v>
      </c>
      <c r="C1330" s="1">
        <v>144</v>
      </c>
      <c r="D1330" s="1">
        <v>0</v>
      </c>
      <c r="E1330" s="1">
        <v>6</v>
      </c>
      <c r="F1330" s="1">
        <v>0</v>
      </c>
      <c r="G1330">
        <f>VLOOKUP(C1330,reference!$A$1:$E$310,5,FALSE)</f>
        <v>5308050</v>
      </c>
      <c r="H1330" t="str">
        <f>VLOOKUP(C1330,reference!$A$1:$E$310,4,FALSE)</f>
        <v>NUBATUKAN</v>
      </c>
      <c r="I1330" t="str">
        <f>VLOOKUP($D1330,reference!$G$1:$H$25,2,FALSE)</f>
        <v>No data</v>
      </c>
      <c r="J1330" t="str">
        <f>VLOOKUP($E1330,reference!$G$1:$H$25,2,FALSE)</f>
        <v>Hutan mangrove sekunder</v>
      </c>
      <c r="K1330" t="str">
        <f t="shared" si="20"/>
        <v>Non Irigasi</v>
      </c>
      <c r="L1330" t="s">
        <v>327</v>
      </c>
    </row>
    <row r="1331" spans="1:12" x14ac:dyDescent="0.25">
      <c r="A1331" s="1">
        <v>1330</v>
      </c>
      <c r="B1331" s="3">
        <v>7</v>
      </c>
      <c r="C1331" s="1">
        <v>144</v>
      </c>
      <c r="D1331" s="1">
        <v>12</v>
      </c>
      <c r="E1331" s="1">
        <v>6</v>
      </c>
      <c r="F1331" s="1">
        <v>0</v>
      </c>
      <c r="G1331">
        <f>VLOOKUP(C1331,reference!$A$1:$E$310,5,FALSE)</f>
        <v>5308050</v>
      </c>
      <c r="H1331" t="str">
        <f>VLOOKUP(C1331,reference!$A$1:$E$310,4,FALSE)</f>
        <v>NUBATUKAN</v>
      </c>
      <c r="I1331" t="str">
        <f>VLOOKUP($D1331,reference!$G$1:$H$25,2,FALSE)</f>
        <v>Pertanian lahan kering</v>
      </c>
      <c r="J1331" t="str">
        <f>VLOOKUP($E1331,reference!$G$1:$H$25,2,FALSE)</f>
        <v>Hutan mangrove sekunder</v>
      </c>
      <c r="K1331" t="str">
        <f t="shared" si="20"/>
        <v>Non Irigasi</v>
      </c>
      <c r="L1331" t="s">
        <v>327</v>
      </c>
    </row>
    <row r="1332" spans="1:12" x14ac:dyDescent="0.25">
      <c r="A1332" s="1">
        <v>1331</v>
      </c>
      <c r="B1332" s="3">
        <v>608</v>
      </c>
      <c r="C1332" s="1">
        <v>144</v>
      </c>
      <c r="D1332" s="1">
        <v>12</v>
      </c>
      <c r="E1332" s="1">
        <v>16</v>
      </c>
      <c r="F1332" s="1">
        <v>0</v>
      </c>
      <c r="G1332">
        <f>VLOOKUP(C1332,reference!$A$1:$E$310,5,FALSE)</f>
        <v>5308050</v>
      </c>
      <c r="H1332" t="str">
        <f>VLOOKUP(C1332,reference!$A$1:$E$310,4,FALSE)</f>
        <v>NUBATUKAN</v>
      </c>
      <c r="I1332" t="str">
        <f>VLOOKUP($D1332,reference!$G$1:$H$25,2,FALSE)</f>
        <v>Pertanian lahan kering</v>
      </c>
      <c r="J1332" t="str">
        <f>VLOOKUP($E1332,reference!$G$1:$H$25,2,FALSE)</f>
        <v>Pemukiman</v>
      </c>
      <c r="K1332" t="str">
        <f t="shared" si="20"/>
        <v>Non Irigasi</v>
      </c>
      <c r="L1332" t="s">
        <v>327</v>
      </c>
    </row>
    <row r="1333" spans="1:12" x14ac:dyDescent="0.25">
      <c r="A1333" s="1">
        <v>1332</v>
      </c>
      <c r="B1333" s="3">
        <v>272</v>
      </c>
      <c r="C1333" s="1">
        <v>143</v>
      </c>
      <c r="D1333" s="1">
        <v>9</v>
      </c>
      <c r="E1333" s="1">
        <v>12</v>
      </c>
      <c r="F1333" s="1">
        <v>0</v>
      </c>
      <c r="G1333">
        <f>VLOOKUP(C1333,reference!$A$1:$E$310,5,FALSE)</f>
        <v>5308040</v>
      </c>
      <c r="H1333" t="str">
        <f>VLOOKUP(C1333,reference!$A$1:$E$310,4,FALSE)</f>
        <v>LEBATUKAN</v>
      </c>
      <c r="I1333" t="str">
        <f>VLOOKUP($D1333,reference!$G$1:$H$25,2,FALSE)</f>
        <v>Semak belukar</v>
      </c>
      <c r="J1333" t="str">
        <f>VLOOKUP($E1333,reference!$G$1:$H$25,2,FALSE)</f>
        <v>Pertanian lahan kering</v>
      </c>
      <c r="K1333" t="str">
        <f t="shared" si="20"/>
        <v>Non Irigasi</v>
      </c>
      <c r="L1333" t="s">
        <v>327</v>
      </c>
    </row>
    <row r="1334" spans="1:12" x14ac:dyDescent="0.25">
      <c r="A1334" s="1">
        <v>1333</v>
      </c>
      <c r="B1334" s="3">
        <v>29</v>
      </c>
      <c r="C1334" s="1">
        <v>131</v>
      </c>
      <c r="D1334" s="1">
        <v>12</v>
      </c>
      <c r="E1334" s="1">
        <v>11</v>
      </c>
      <c r="F1334" s="1">
        <v>0</v>
      </c>
      <c r="G1334">
        <f>VLOOKUP(C1334,reference!$A$1:$E$310,5,FALSE)</f>
        <v>5307042</v>
      </c>
      <c r="H1334" t="str">
        <f>VLOOKUP(C1334,reference!$A$1:$E$310,4,FALSE)</f>
        <v>PUREMAN</v>
      </c>
      <c r="I1334" t="str">
        <f>VLOOKUP($D1334,reference!$G$1:$H$25,2,FALSE)</f>
        <v>Pertanian lahan kering</v>
      </c>
      <c r="J1334" t="str">
        <f>VLOOKUP($E1334,reference!$G$1:$H$25,2,FALSE)</f>
        <v>Savanna / Padang rumput</v>
      </c>
      <c r="K1334" t="str">
        <f t="shared" si="20"/>
        <v>Non Irigasi</v>
      </c>
      <c r="L1334" t="s">
        <v>327</v>
      </c>
    </row>
    <row r="1335" spans="1:12" x14ac:dyDescent="0.25">
      <c r="A1335" s="1">
        <v>1334</v>
      </c>
      <c r="B1335" s="3">
        <v>112</v>
      </c>
      <c r="C1335" s="1">
        <v>128</v>
      </c>
      <c r="D1335" s="1">
        <v>12</v>
      </c>
      <c r="E1335" s="1">
        <v>9</v>
      </c>
      <c r="F1335" s="1">
        <v>0</v>
      </c>
      <c r="G1335">
        <f>VLOOKUP(C1335,reference!$A$1:$E$310,5,FALSE)</f>
        <v>5307030</v>
      </c>
      <c r="H1335" t="str">
        <f>VLOOKUP(C1335,reference!$A$1:$E$310,4,FALSE)</f>
        <v>ALOR SELATAN</v>
      </c>
      <c r="I1335" t="str">
        <f>VLOOKUP($D1335,reference!$G$1:$H$25,2,FALSE)</f>
        <v>Pertanian lahan kering</v>
      </c>
      <c r="J1335" t="str">
        <f>VLOOKUP($E1335,reference!$G$1:$H$25,2,FALSE)</f>
        <v>Semak belukar</v>
      </c>
      <c r="K1335" t="str">
        <f t="shared" si="20"/>
        <v>Non Irigasi</v>
      </c>
      <c r="L1335" t="s">
        <v>327</v>
      </c>
    </row>
    <row r="1336" spans="1:12" x14ac:dyDescent="0.25">
      <c r="A1336" s="1">
        <v>1335</v>
      </c>
      <c r="B1336" s="3">
        <v>2034</v>
      </c>
      <c r="C1336" s="1">
        <v>282</v>
      </c>
      <c r="D1336" s="1">
        <v>12</v>
      </c>
      <c r="E1336" s="1">
        <v>1</v>
      </c>
      <c r="F1336" s="1">
        <v>0</v>
      </c>
      <c r="G1336">
        <f>VLOOKUP(C1336,reference!$A$1:$E$310,5,FALSE)</f>
        <v>5319040</v>
      </c>
      <c r="H1336" t="str">
        <f>VLOOKUP(C1336,reference!$A$1:$E$310,4,FALSE)</f>
        <v>SAMBI RAMPAS</v>
      </c>
      <c r="I1336" t="str">
        <f>VLOOKUP($D1336,reference!$G$1:$H$25,2,FALSE)</f>
        <v>Pertanian lahan kering</v>
      </c>
      <c r="J1336" t="str">
        <f>VLOOKUP($E1336,reference!$G$1:$H$25,2,FALSE)</f>
        <v>Hutan lahan kering primer</v>
      </c>
      <c r="K1336" t="str">
        <f t="shared" si="20"/>
        <v>Non Irigasi</v>
      </c>
      <c r="L1336" t="s">
        <v>327</v>
      </c>
    </row>
    <row r="1337" spans="1:12" x14ac:dyDescent="0.25">
      <c r="A1337" s="1">
        <v>1336</v>
      </c>
      <c r="B1337" s="3">
        <v>4</v>
      </c>
      <c r="C1337" s="1">
        <v>282</v>
      </c>
      <c r="D1337" s="1">
        <v>14</v>
      </c>
      <c r="E1337" s="1">
        <v>12</v>
      </c>
      <c r="F1337" s="1">
        <v>0</v>
      </c>
      <c r="G1337">
        <f>VLOOKUP(C1337,reference!$A$1:$E$310,5,FALSE)</f>
        <v>5319040</v>
      </c>
      <c r="H1337" t="str">
        <f>VLOOKUP(C1337,reference!$A$1:$E$310,4,FALSE)</f>
        <v>SAMBI RAMPAS</v>
      </c>
      <c r="I1337" t="str">
        <f>VLOOKUP($D1337,reference!$G$1:$H$25,2,FALSE)</f>
        <v>Sawah</v>
      </c>
      <c r="J1337" t="str">
        <f>VLOOKUP($E1337,reference!$G$1:$H$25,2,FALSE)</f>
        <v>Pertanian lahan kering</v>
      </c>
      <c r="K1337" t="str">
        <f t="shared" si="20"/>
        <v>Non Irigasi</v>
      </c>
      <c r="L1337" t="s">
        <v>327</v>
      </c>
    </row>
    <row r="1338" spans="1:12" x14ac:dyDescent="0.25">
      <c r="A1338" s="1">
        <v>1337</v>
      </c>
      <c r="B1338" s="3">
        <v>65</v>
      </c>
      <c r="C1338" s="1">
        <v>159</v>
      </c>
      <c r="D1338" s="1">
        <v>0</v>
      </c>
      <c r="E1338" s="1">
        <v>11</v>
      </c>
      <c r="F1338" s="1">
        <v>0</v>
      </c>
      <c r="G1338">
        <f>VLOOKUP(C1338,reference!$A$1:$E$310,5,FALSE)</f>
        <v>5309061</v>
      </c>
      <c r="H1338" t="str">
        <f>VLOOKUP(C1338,reference!$A$1:$E$310,4,FALSE)</f>
        <v>WOTAN ULU MADO</v>
      </c>
      <c r="I1338" t="str">
        <f>VLOOKUP($D1338,reference!$G$1:$H$25,2,FALSE)</f>
        <v>No data</v>
      </c>
      <c r="J1338" t="str">
        <f>VLOOKUP($E1338,reference!$G$1:$H$25,2,FALSE)</f>
        <v>Savanna / Padang rumput</v>
      </c>
      <c r="K1338" t="str">
        <f t="shared" si="20"/>
        <v>Non Irigasi</v>
      </c>
      <c r="L1338" t="s">
        <v>327</v>
      </c>
    </row>
    <row r="1339" spans="1:12" x14ac:dyDescent="0.25">
      <c r="A1339" s="1">
        <v>1338</v>
      </c>
      <c r="B1339" s="3">
        <v>19</v>
      </c>
      <c r="C1339" s="1">
        <v>144</v>
      </c>
      <c r="D1339" s="1">
        <v>12</v>
      </c>
      <c r="E1339" s="1">
        <v>23</v>
      </c>
      <c r="F1339" s="1">
        <v>0</v>
      </c>
      <c r="G1339">
        <f>VLOOKUP(C1339,reference!$A$1:$E$310,5,FALSE)</f>
        <v>5308050</v>
      </c>
      <c r="H1339" t="str">
        <f>VLOOKUP(C1339,reference!$A$1:$E$310,4,FALSE)</f>
        <v>NUBATUKAN</v>
      </c>
      <c r="I1339" t="str">
        <f>VLOOKUP($D1339,reference!$G$1:$H$25,2,FALSE)</f>
        <v>Pertanian lahan kering</v>
      </c>
      <c r="J1339" t="str">
        <f>VLOOKUP($E1339,reference!$G$1:$H$25,2,FALSE)</f>
        <v>Bandara</v>
      </c>
      <c r="K1339" t="str">
        <f t="shared" si="20"/>
        <v>Non Irigasi</v>
      </c>
      <c r="L1339" t="s">
        <v>327</v>
      </c>
    </row>
    <row r="1340" spans="1:12" x14ac:dyDescent="0.25">
      <c r="A1340" s="1">
        <v>1339</v>
      </c>
      <c r="B1340" s="3">
        <v>2</v>
      </c>
      <c r="C1340" s="1">
        <v>144</v>
      </c>
      <c r="D1340" s="1">
        <v>6</v>
      </c>
      <c r="E1340" s="1">
        <v>0</v>
      </c>
      <c r="F1340" s="1">
        <v>0</v>
      </c>
      <c r="G1340">
        <f>VLOOKUP(C1340,reference!$A$1:$E$310,5,FALSE)</f>
        <v>5308050</v>
      </c>
      <c r="H1340" t="str">
        <f>VLOOKUP(C1340,reference!$A$1:$E$310,4,FALSE)</f>
        <v>NUBATUKAN</v>
      </c>
      <c r="I1340" t="str">
        <f>VLOOKUP($D1340,reference!$G$1:$H$25,2,FALSE)</f>
        <v>Hutan mangrove sekunder</v>
      </c>
      <c r="J1340" t="str">
        <f>VLOOKUP($E1340,reference!$G$1:$H$25,2,FALSE)</f>
        <v>No data</v>
      </c>
      <c r="K1340" t="str">
        <f t="shared" si="20"/>
        <v>Non Irigasi</v>
      </c>
      <c r="L1340" t="s">
        <v>328</v>
      </c>
    </row>
    <row r="1341" spans="1:12" x14ac:dyDescent="0.25">
      <c r="A1341" s="1">
        <v>1340</v>
      </c>
      <c r="B1341" s="3">
        <v>64</v>
      </c>
      <c r="C1341" s="1">
        <v>141</v>
      </c>
      <c r="D1341" s="1">
        <v>13</v>
      </c>
      <c r="E1341" s="1">
        <v>9</v>
      </c>
      <c r="F1341" s="1">
        <v>0</v>
      </c>
      <c r="G1341">
        <f>VLOOKUP(C1341,reference!$A$1:$E$310,5,FALSE)</f>
        <v>5308030</v>
      </c>
      <c r="H1341" t="str">
        <f>VLOOKUP(C1341,reference!$A$1:$E$310,4,FALSE)</f>
        <v>ILE APE</v>
      </c>
      <c r="I1341" t="str">
        <f>VLOOKUP($D1341,reference!$G$1:$H$25,2,FALSE)</f>
        <v>Pertanian lahan kering  campur semak / kebun campur</v>
      </c>
      <c r="J1341" t="str">
        <f>VLOOKUP($E1341,reference!$G$1:$H$25,2,FALSE)</f>
        <v>Semak belukar</v>
      </c>
      <c r="K1341" t="str">
        <f t="shared" si="20"/>
        <v>Non Irigasi</v>
      </c>
      <c r="L1341" t="s">
        <v>327</v>
      </c>
    </row>
    <row r="1342" spans="1:12" x14ac:dyDescent="0.25">
      <c r="A1342" s="1">
        <v>1341</v>
      </c>
      <c r="B1342" s="3">
        <v>28</v>
      </c>
      <c r="C1342" s="1">
        <v>122</v>
      </c>
      <c r="D1342" s="1">
        <v>5</v>
      </c>
      <c r="E1342" s="1">
        <v>5</v>
      </c>
      <c r="F1342" s="1">
        <v>0</v>
      </c>
      <c r="G1342">
        <f>VLOOKUP(C1342,reference!$A$1:$E$310,5,FALSE)</f>
        <v>5307011</v>
      </c>
      <c r="H1342" t="str">
        <f>VLOOKUP(C1342,reference!$A$1:$E$310,4,FALSE)</f>
        <v>PANTAR BARAT</v>
      </c>
      <c r="I1342" t="str">
        <f>VLOOKUP($D1342,reference!$G$1:$H$25,2,FALSE)</f>
        <v>Hutan mangrove primer</v>
      </c>
      <c r="J1342" t="str">
        <f>VLOOKUP($E1342,reference!$G$1:$H$25,2,FALSE)</f>
        <v>Hutan mangrove primer</v>
      </c>
      <c r="K1342" t="str">
        <f t="shared" si="20"/>
        <v>Non Irigasi</v>
      </c>
      <c r="L1342" t="s">
        <v>327</v>
      </c>
    </row>
    <row r="1343" spans="1:12" x14ac:dyDescent="0.25">
      <c r="A1343" s="1">
        <v>1342</v>
      </c>
      <c r="B1343" s="3">
        <v>23</v>
      </c>
      <c r="C1343" s="1">
        <v>128</v>
      </c>
      <c r="D1343" s="1">
        <v>18</v>
      </c>
      <c r="E1343" s="1">
        <v>2</v>
      </c>
      <c r="F1343" s="1">
        <v>0</v>
      </c>
      <c r="G1343">
        <f>VLOOKUP(C1343,reference!$A$1:$E$310,5,FALSE)</f>
        <v>5307030</v>
      </c>
      <c r="H1343" t="str">
        <f>VLOOKUP(C1343,reference!$A$1:$E$310,4,FALSE)</f>
        <v>ALOR SELATAN</v>
      </c>
      <c r="I1343" t="str">
        <f>VLOOKUP($D1343,reference!$G$1:$H$25,2,FALSE)</f>
        <v>Lahan terbuka</v>
      </c>
      <c r="J1343" t="str">
        <f>VLOOKUP($E1343,reference!$G$1:$H$25,2,FALSE)</f>
        <v>Hutan lahan kering sekunder / bekas tebangan</v>
      </c>
      <c r="K1343" t="str">
        <f t="shared" si="20"/>
        <v>Non Irigasi</v>
      </c>
      <c r="L1343" t="s">
        <v>327</v>
      </c>
    </row>
    <row r="1344" spans="1:12" x14ac:dyDescent="0.25">
      <c r="A1344" s="1">
        <v>1343</v>
      </c>
      <c r="B1344" s="3">
        <v>23</v>
      </c>
      <c r="C1344" s="1">
        <v>243</v>
      </c>
      <c r="D1344" s="1">
        <v>13</v>
      </c>
      <c r="E1344" s="1">
        <v>6</v>
      </c>
      <c r="F1344" s="1">
        <v>0</v>
      </c>
      <c r="G1344">
        <f>VLOOKUP(C1344,reference!$A$1:$E$310,5,FALSE)</f>
        <v>5315011</v>
      </c>
      <c r="H1344" t="str">
        <f>VLOOKUP(C1344,reference!$A$1:$E$310,4,FALSE)</f>
        <v>BOLENG</v>
      </c>
      <c r="I1344" t="str">
        <f>VLOOKUP($D1344,reference!$G$1:$H$25,2,FALSE)</f>
        <v>Pertanian lahan kering  campur semak / kebun campur</v>
      </c>
      <c r="J1344" t="str">
        <f>VLOOKUP($E1344,reference!$G$1:$H$25,2,FALSE)</f>
        <v>Hutan mangrove sekunder</v>
      </c>
      <c r="K1344" t="str">
        <f t="shared" si="20"/>
        <v>Non Irigasi</v>
      </c>
      <c r="L1344" t="s">
        <v>327</v>
      </c>
    </row>
    <row r="1345" spans="1:12" x14ac:dyDescent="0.25">
      <c r="A1345" s="1">
        <v>1344</v>
      </c>
      <c r="B1345" s="3">
        <v>50</v>
      </c>
      <c r="C1345" s="1">
        <v>282</v>
      </c>
      <c r="D1345" s="1">
        <v>14</v>
      </c>
      <c r="E1345" s="1">
        <v>14</v>
      </c>
      <c r="F1345" s="1">
        <v>0</v>
      </c>
      <c r="G1345">
        <f>VLOOKUP(C1345,reference!$A$1:$E$310,5,FALSE)</f>
        <v>5319040</v>
      </c>
      <c r="H1345" t="str">
        <f>VLOOKUP(C1345,reference!$A$1:$E$310,4,FALSE)</f>
        <v>SAMBI RAMPAS</v>
      </c>
      <c r="I1345" t="str">
        <f>VLOOKUP($D1345,reference!$G$1:$H$25,2,FALSE)</f>
        <v>Sawah</v>
      </c>
      <c r="J1345" t="str">
        <f>VLOOKUP($E1345,reference!$G$1:$H$25,2,FALSE)</f>
        <v>Sawah</v>
      </c>
      <c r="K1345" t="str">
        <f t="shared" si="20"/>
        <v>Non Irigasi</v>
      </c>
      <c r="L1345" t="s">
        <v>327</v>
      </c>
    </row>
    <row r="1346" spans="1:12" x14ac:dyDescent="0.25">
      <c r="A1346" s="1">
        <v>1345</v>
      </c>
      <c r="B1346" s="3">
        <v>10366</v>
      </c>
      <c r="C1346" s="1">
        <v>282</v>
      </c>
      <c r="D1346" s="1">
        <v>2</v>
      </c>
      <c r="E1346" s="1">
        <v>1</v>
      </c>
      <c r="F1346" s="1">
        <v>0</v>
      </c>
      <c r="G1346">
        <f>VLOOKUP(C1346,reference!$A$1:$E$310,5,FALSE)</f>
        <v>5319040</v>
      </c>
      <c r="H1346" t="str">
        <f>VLOOKUP(C1346,reference!$A$1:$E$310,4,FALSE)</f>
        <v>SAMBI RAMPAS</v>
      </c>
      <c r="I1346" t="str">
        <f>VLOOKUP($D1346,reference!$G$1:$H$25,2,FALSE)</f>
        <v>Hutan lahan kering sekunder / bekas tebangan</v>
      </c>
      <c r="J1346" t="str">
        <f>VLOOKUP($E1346,reference!$G$1:$H$25,2,FALSE)</f>
        <v>Hutan lahan kering primer</v>
      </c>
      <c r="K1346" t="str">
        <f t="shared" si="20"/>
        <v>Non Irigasi</v>
      </c>
      <c r="L1346" t="s">
        <v>327</v>
      </c>
    </row>
    <row r="1347" spans="1:12" x14ac:dyDescent="0.25">
      <c r="A1347" s="1">
        <v>1346</v>
      </c>
      <c r="B1347" s="3">
        <v>60</v>
      </c>
      <c r="C1347" s="1">
        <v>282</v>
      </c>
      <c r="D1347" s="1">
        <v>11</v>
      </c>
      <c r="E1347" s="1">
        <v>14</v>
      </c>
      <c r="F1347" s="1">
        <v>0</v>
      </c>
      <c r="G1347">
        <f>VLOOKUP(C1347,reference!$A$1:$E$310,5,FALSE)</f>
        <v>5319040</v>
      </c>
      <c r="H1347" t="str">
        <f>VLOOKUP(C1347,reference!$A$1:$E$310,4,FALSE)</f>
        <v>SAMBI RAMPAS</v>
      </c>
      <c r="I1347" t="str">
        <f>VLOOKUP($D1347,reference!$G$1:$H$25,2,FALSE)</f>
        <v>Savanna / Padang rumput</v>
      </c>
      <c r="J1347" t="str">
        <f>VLOOKUP($E1347,reference!$G$1:$H$25,2,FALSE)</f>
        <v>Sawah</v>
      </c>
      <c r="K1347" t="str">
        <f t="shared" ref="K1347:K1410" si="21">IF(F1347=0,"Non Irigasi","Buffer Irigasi")</f>
        <v>Non Irigasi</v>
      </c>
      <c r="L1347" t="s">
        <v>327</v>
      </c>
    </row>
    <row r="1348" spans="1:12" x14ac:dyDescent="0.25">
      <c r="A1348" s="1">
        <v>1347</v>
      </c>
      <c r="B1348" s="3">
        <v>8</v>
      </c>
      <c r="C1348" s="1">
        <v>280</v>
      </c>
      <c r="D1348" s="1">
        <v>9</v>
      </c>
      <c r="E1348" s="1">
        <v>0</v>
      </c>
      <c r="F1348" s="1">
        <v>0</v>
      </c>
      <c r="G1348">
        <f>VLOOKUP(C1348,reference!$A$1:$E$310,5,FALSE)</f>
        <v>5319030</v>
      </c>
      <c r="H1348" t="str">
        <f>VLOOKUP(C1348,reference!$A$1:$E$310,4,FALSE)</f>
        <v>ELAR</v>
      </c>
      <c r="I1348" t="str">
        <f>VLOOKUP($D1348,reference!$G$1:$H$25,2,FALSE)</f>
        <v>Semak belukar</v>
      </c>
      <c r="J1348" t="str">
        <f>VLOOKUP($E1348,reference!$G$1:$H$25,2,FALSE)</f>
        <v>No data</v>
      </c>
      <c r="K1348" t="str">
        <f t="shared" si="21"/>
        <v>Non Irigasi</v>
      </c>
      <c r="L1348" t="s">
        <v>327</v>
      </c>
    </row>
    <row r="1349" spans="1:12" x14ac:dyDescent="0.25">
      <c r="A1349" s="1">
        <v>1348</v>
      </c>
      <c r="B1349" s="3">
        <v>72</v>
      </c>
      <c r="C1349" s="1">
        <v>280</v>
      </c>
      <c r="D1349" s="1">
        <v>11</v>
      </c>
      <c r="E1349" s="1">
        <v>5</v>
      </c>
      <c r="F1349" s="1">
        <v>0</v>
      </c>
      <c r="G1349">
        <f>VLOOKUP(C1349,reference!$A$1:$E$310,5,FALSE)</f>
        <v>5319030</v>
      </c>
      <c r="H1349" t="str">
        <f>VLOOKUP(C1349,reference!$A$1:$E$310,4,FALSE)</f>
        <v>ELAR</v>
      </c>
      <c r="I1349" t="str">
        <f>VLOOKUP($D1349,reference!$G$1:$H$25,2,FALSE)</f>
        <v>Savanna / Padang rumput</v>
      </c>
      <c r="J1349" t="str">
        <f>VLOOKUP($E1349,reference!$G$1:$H$25,2,FALSE)</f>
        <v>Hutan mangrove primer</v>
      </c>
      <c r="K1349" t="str">
        <f t="shared" si="21"/>
        <v>Non Irigasi</v>
      </c>
      <c r="L1349" t="s">
        <v>327</v>
      </c>
    </row>
    <row r="1350" spans="1:12" x14ac:dyDescent="0.25">
      <c r="A1350" s="1">
        <v>1349</v>
      </c>
      <c r="B1350" s="3">
        <v>23</v>
      </c>
      <c r="C1350" s="1">
        <v>280</v>
      </c>
      <c r="D1350" s="1">
        <v>0</v>
      </c>
      <c r="E1350" s="1">
        <v>0</v>
      </c>
      <c r="F1350" s="1">
        <v>0</v>
      </c>
      <c r="G1350">
        <f>VLOOKUP(C1350,reference!$A$1:$E$310,5,FALSE)</f>
        <v>5319030</v>
      </c>
      <c r="H1350" t="str">
        <f>VLOOKUP(C1350,reference!$A$1:$E$310,4,FALSE)</f>
        <v>ELAR</v>
      </c>
      <c r="I1350" t="str">
        <f>VLOOKUP($D1350,reference!$G$1:$H$25,2,FALSE)</f>
        <v>No data</v>
      </c>
      <c r="J1350" t="str">
        <f>VLOOKUP($E1350,reference!$G$1:$H$25,2,FALSE)</f>
        <v>No data</v>
      </c>
      <c r="K1350" t="str">
        <f t="shared" si="21"/>
        <v>Non Irigasi</v>
      </c>
      <c r="L1350" t="s">
        <v>327</v>
      </c>
    </row>
    <row r="1351" spans="1:12" x14ac:dyDescent="0.25">
      <c r="A1351" s="1">
        <v>1350</v>
      </c>
      <c r="B1351" s="3">
        <v>1717</v>
      </c>
      <c r="C1351" s="1">
        <v>161</v>
      </c>
      <c r="D1351" s="1">
        <v>13</v>
      </c>
      <c r="E1351" s="1">
        <v>12</v>
      </c>
      <c r="F1351" s="1">
        <v>0</v>
      </c>
      <c r="G1351">
        <f>VLOOKUP(C1351,reference!$A$1:$E$310,5,FALSE)</f>
        <v>5309070</v>
      </c>
      <c r="H1351" t="str">
        <f>VLOOKUP(C1351,reference!$A$1:$E$310,4,FALSE)</f>
        <v>ADONARA TIMUR</v>
      </c>
      <c r="I1351" t="str">
        <f>VLOOKUP($D1351,reference!$G$1:$H$25,2,FALSE)</f>
        <v>Pertanian lahan kering  campur semak / kebun campur</v>
      </c>
      <c r="J1351" t="str">
        <f>VLOOKUP($E1351,reference!$G$1:$H$25,2,FALSE)</f>
        <v>Pertanian lahan kering</v>
      </c>
      <c r="K1351" t="str">
        <f t="shared" si="21"/>
        <v>Non Irigasi</v>
      </c>
      <c r="L1351" t="s">
        <v>327</v>
      </c>
    </row>
    <row r="1352" spans="1:12" x14ac:dyDescent="0.25">
      <c r="A1352" s="1">
        <v>1351</v>
      </c>
      <c r="B1352" s="3">
        <v>4</v>
      </c>
      <c r="C1352" s="1">
        <v>144</v>
      </c>
      <c r="D1352" s="1">
        <v>0</v>
      </c>
      <c r="E1352" s="1">
        <v>23</v>
      </c>
      <c r="F1352" s="1">
        <v>0</v>
      </c>
      <c r="G1352">
        <f>VLOOKUP(C1352,reference!$A$1:$E$310,5,FALSE)</f>
        <v>5308050</v>
      </c>
      <c r="H1352" t="str">
        <f>VLOOKUP(C1352,reference!$A$1:$E$310,4,FALSE)</f>
        <v>NUBATUKAN</v>
      </c>
      <c r="I1352" t="str">
        <f>VLOOKUP($D1352,reference!$G$1:$H$25,2,FALSE)</f>
        <v>No data</v>
      </c>
      <c r="J1352" t="str">
        <f>VLOOKUP($E1352,reference!$G$1:$H$25,2,FALSE)</f>
        <v>Bandara</v>
      </c>
      <c r="K1352" t="str">
        <f t="shared" si="21"/>
        <v>Non Irigasi</v>
      </c>
      <c r="L1352" t="s">
        <v>327</v>
      </c>
    </row>
    <row r="1353" spans="1:12" x14ac:dyDescent="0.25">
      <c r="A1353" s="1">
        <v>1352</v>
      </c>
      <c r="B1353" s="3">
        <v>18</v>
      </c>
      <c r="C1353" s="1">
        <v>141</v>
      </c>
      <c r="D1353" s="1">
        <v>18</v>
      </c>
      <c r="E1353" s="1">
        <v>9</v>
      </c>
      <c r="F1353" s="1">
        <v>0</v>
      </c>
      <c r="G1353">
        <f>VLOOKUP(C1353,reference!$A$1:$E$310,5,FALSE)</f>
        <v>5308030</v>
      </c>
      <c r="H1353" t="str">
        <f>VLOOKUP(C1353,reference!$A$1:$E$310,4,FALSE)</f>
        <v>ILE APE</v>
      </c>
      <c r="I1353" t="str">
        <f>VLOOKUP($D1353,reference!$G$1:$H$25,2,FALSE)</f>
        <v>Lahan terbuka</v>
      </c>
      <c r="J1353" t="str">
        <f>VLOOKUP($E1353,reference!$G$1:$H$25,2,FALSE)</f>
        <v>Semak belukar</v>
      </c>
      <c r="K1353" t="str">
        <f t="shared" si="21"/>
        <v>Non Irigasi</v>
      </c>
      <c r="L1353" t="s">
        <v>327</v>
      </c>
    </row>
    <row r="1354" spans="1:12" x14ac:dyDescent="0.25">
      <c r="A1354" s="1">
        <v>1353</v>
      </c>
      <c r="B1354" s="3">
        <v>92</v>
      </c>
      <c r="C1354" s="1">
        <v>122</v>
      </c>
      <c r="D1354" s="1">
        <v>16</v>
      </c>
      <c r="E1354" s="1">
        <v>16</v>
      </c>
      <c r="F1354" s="1">
        <v>0</v>
      </c>
      <c r="G1354">
        <f>VLOOKUP(C1354,reference!$A$1:$E$310,5,FALSE)</f>
        <v>5307011</v>
      </c>
      <c r="H1354" t="str">
        <f>VLOOKUP(C1354,reference!$A$1:$E$310,4,FALSE)</f>
        <v>PANTAR BARAT</v>
      </c>
      <c r="I1354" t="str">
        <f>VLOOKUP($D1354,reference!$G$1:$H$25,2,FALSE)</f>
        <v>Pemukiman</v>
      </c>
      <c r="J1354" t="str">
        <f>VLOOKUP($E1354,reference!$G$1:$H$25,2,FALSE)</f>
        <v>Pemukiman</v>
      </c>
      <c r="K1354" t="str">
        <f t="shared" si="21"/>
        <v>Non Irigasi</v>
      </c>
      <c r="L1354" t="s">
        <v>327</v>
      </c>
    </row>
    <row r="1355" spans="1:12" x14ac:dyDescent="0.25">
      <c r="A1355" s="1">
        <v>1354</v>
      </c>
      <c r="B1355" s="3">
        <v>19</v>
      </c>
      <c r="C1355" s="1">
        <v>125</v>
      </c>
      <c r="D1355" s="1">
        <v>0</v>
      </c>
      <c r="E1355" s="1">
        <v>11</v>
      </c>
      <c r="F1355" s="1">
        <v>0</v>
      </c>
      <c r="G1355">
        <f>VLOOKUP(C1355,reference!$A$1:$E$310,5,FALSE)</f>
        <v>5307014</v>
      </c>
      <c r="H1355" t="str">
        <f>VLOOKUP(C1355,reference!$A$1:$E$310,4,FALSE)</f>
        <v>PANTAR TENGAH</v>
      </c>
      <c r="I1355" t="str">
        <f>VLOOKUP($D1355,reference!$G$1:$H$25,2,FALSE)</f>
        <v>No data</v>
      </c>
      <c r="J1355" t="str">
        <f>VLOOKUP($E1355,reference!$G$1:$H$25,2,FALSE)</f>
        <v>Savanna / Padang rumput</v>
      </c>
      <c r="K1355" t="str">
        <f t="shared" si="21"/>
        <v>Non Irigasi</v>
      </c>
      <c r="L1355" t="s">
        <v>327</v>
      </c>
    </row>
    <row r="1356" spans="1:12" x14ac:dyDescent="0.25">
      <c r="A1356" s="1">
        <v>1355</v>
      </c>
      <c r="B1356" s="3">
        <v>13</v>
      </c>
      <c r="C1356" s="1">
        <v>125</v>
      </c>
      <c r="D1356" s="1">
        <v>11</v>
      </c>
      <c r="E1356" s="1">
        <v>5</v>
      </c>
      <c r="F1356" s="1">
        <v>0</v>
      </c>
      <c r="G1356">
        <f>VLOOKUP(C1356,reference!$A$1:$E$310,5,FALSE)</f>
        <v>5307014</v>
      </c>
      <c r="H1356" t="str">
        <f>VLOOKUP(C1356,reference!$A$1:$E$310,4,FALSE)</f>
        <v>PANTAR TENGAH</v>
      </c>
      <c r="I1356" t="str">
        <f>VLOOKUP($D1356,reference!$G$1:$H$25,2,FALSE)</f>
        <v>Savanna / Padang rumput</v>
      </c>
      <c r="J1356" t="str">
        <f>VLOOKUP($E1356,reference!$G$1:$H$25,2,FALSE)</f>
        <v>Hutan mangrove primer</v>
      </c>
      <c r="K1356" t="str">
        <f t="shared" si="21"/>
        <v>Non Irigasi</v>
      </c>
      <c r="L1356" t="s">
        <v>327</v>
      </c>
    </row>
    <row r="1357" spans="1:12" x14ac:dyDescent="0.25">
      <c r="A1357" s="1">
        <v>1356</v>
      </c>
      <c r="B1357" s="3">
        <v>22</v>
      </c>
      <c r="C1357" s="1">
        <v>131</v>
      </c>
      <c r="D1357" s="1">
        <v>12</v>
      </c>
      <c r="E1357" s="1">
        <v>9</v>
      </c>
      <c r="F1357" s="1">
        <v>0</v>
      </c>
      <c r="G1357">
        <f>VLOOKUP(C1357,reference!$A$1:$E$310,5,FALSE)</f>
        <v>5307042</v>
      </c>
      <c r="H1357" t="str">
        <f>VLOOKUP(C1357,reference!$A$1:$E$310,4,FALSE)</f>
        <v>PUREMAN</v>
      </c>
      <c r="I1357" t="str">
        <f>VLOOKUP($D1357,reference!$G$1:$H$25,2,FALSE)</f>
        <v>Pertanian lahan kering</v>
      </c>
      <c r="J1357" t="str">
        <f>VLOOKUP($E1357,reference!$G$1:$H$25,2,FALSE)</f>
        <v>Semak belukar</v>
      </c>
      <c r="K1357" t="str">
        <f t="shared" si="21"/>
        <v>Non Irigasi</v>
      </c>
      <c r="L1357" t="s">
        <v>327</v>
      </c>
    </row>
    <row r="1358" spans="1:12" x14ac:dyDescent="0.25">
      <c r="A1358" s="1">
        <v>1357</v>
      </c>
      <c r="B1358" s="3">
        <v>245</v>
      </c>
      <c r="C1358" s="1">
        <v>285</v>
      </c>
      <c r="D1358" s="1">
        <v>11</v>
      </c>
      <c r="E1358" s="1">
        <v>12</v>
      </c>
      <c r="F1358" s="1">
        <v>0</v>
      </c>
      <c r="G1358">
        <f>VLOOKUP(C1358,reference!$A$1:$E$310,5,FALSE)</f>
        <v>5319060</v>
      </c>
      <c r="H1358" t="str">
        <f>VLOOKUP(C1358,reference!$A$1:$E$310,4,FALSE)</f>
        <v>LAMBA LEDA</v>
      </c>
      <c r="I1358" t="str">
        <f>VLOOKUP($D1358,reference!$G$1:$H$25,2,FALSE)</f>
        <v>Savanna / Padang rumput</v>
      </c>
      <c r="J1358" t="str">
        <f>VLOOKUP($E1358,reference!$G$1:$H$25,2,FALSE)</f>
        <v>Pertanian lahan kering</v>
      </c>
      <c r="K1358" t="str">
        <f t="shared" si="21"/>
        <v>Non Irigasi</v>
      </c>
      <c r="L1358" t="s">
        <v>327</v>
      </c>
    </row>
    <row r="1359" spans="1:12" x14ac:dyDescent="0.25">
      <c r="A1359" s="1">
        <v>1358</v>
      </c>
      <c r="B1359" s="3">
        <v>254</v>
      </c>
      <c r="C1359" s="1">
        <v>280</v>
      </c>
      <c r="D1359" s="1">
        <v>9</v>
      </c>
      <c r="E1359" s="1">
        <v>12</v>
      </c>
      <c r="F1359" s="1">
        <v>0</v>
      </c>
      <c r="G1359">
        <f>VLOOKUP(C1359,reference!$A$1:$E$310,5,FALSE)</f>
        <v>5319030</v>
      </c>
      <c r="H1359" t="str">
        <f>VLOOKUP(C1359,reference!$A$1:$E$310,4,FALSE)</f>
        <v>ELAR</v>
      </c>
      <c r="I1359" t="str">
        <f>VLOOKUP($D1359,reference!$G$1:$H$25,2,FALSE)</f>
        <v>Semak belukar</v>
      </c>
      <c r="J1359" t="str">
        <f>VLOOKUP($E1359,reference!$G$1:$H$25,2,FALSE)</f>
        <v>Pertanian lahan kering</v>
      </c>
      <c r="K1359" t="str">
        <f t="shared" si="21"/>
        <v>Non Irigasi</v>
      </c>
      <c r="L1359" t="s">
        <v>327</v>
      </c>
    </row>
    <row r="1360" spans="1:12" x14ac:dyDescent="0.25">
      <c r="A1360" s="1">
        <v>1359</v>
      </c>
      <c r="B1360" s="3">
        <v>1</v>
      </c>
      <c r="C1360" s="1">
        <v>144</v>
      </c>
      <c r="D1360" s="1">
        <v>10</v>
      </c>
      <c r="E1360" s="1">
        <v>23</v>
      </c>
      <c r="F1360" s="1">
        <v>0</v>
      </c>
      <c r="G1360">
        <f>VLOOKUP(C1360,reference!$A$1:$E$310,5,FALSE)</f>
        <v>5308050</v>
      </c>
      <c r="H1360" t="str">
        <f>VLOOKUP(C1360,reference!$A$1:$E$310,4,FALSE)</f>
        <v>NUBATUKAN</v>
      </c>
      <c r="I1360" t="str">
        <f>VLOOKUP($D1360,reference!$G$1:$H$25,2,FALSE)</f>
        <v>Semak belukar rawa</v>
      </c>
      <c r="J1360" t="str">
        <f>VLOOKUP($E1360,reference!$G$1:$H$25,2,FALSE)</f>
        <v>Bandara</v>
      </c>
      <c r="K1360" t="str">
        <f t="shared" si="21"/>
        <v>Non Irigasi</v>
      </c>
      <c r="L1360" t="s">
        <v>327</v>
      </c>
    </row>
    <row r="1361" spans="1:12" x14ac:dyDescent="0.25">
      <c r="A1361" s="1">
        <v>1360</v>
      </c>
      <c r="B1361" s="3">
        <v>1</v>
      </c>
      <c r="C1361" s="1">
        <v>122</v>
      </c>
      <c r="D1361" s="1">
        <v>18</v>
      </c>
      <c r="E1361" s="1">
        <v>5</v>
      </c>
      <c r="F1361" s="1">
        <v>0</v>
      </c>
      <c r="G1361">
        <f>VLOOKUP(C1361,reference!$A$1:$E$310,5,FALSE)</f>
        <v>5307011</v>
      </c>
      <c r="H1361" t="str">
        <f>VLOOKUP(C1361,reference!$A$1:$E$310,4,FALSE)</f>
        <v>PANTAR BARAT</v>
      </c>
      <c r="I1361" t="str">
        <f>VLOOKUP($D1361,reference!$G$1:$H$25,2,FALSE)</f>
        <v>Lahan terbuka</v>
      </c>
      <c r="J1361" t="str">
        <f>VLOOKUP($E1361,reference!$G$1:$H$25,2,FALSE)</f>
        <v>Hutan mangrove primer</v>
      </c>
      <c r="K1361" t="str">
        <f t="shared" si="21"/>
        <v>Non Irigasi</v>
      </c>
      <c r="L1361" t="s">
        <v>327</v>
      </c>
    </row>
    <row r="1362" spans="1:12" x14ac:dyDescent="0.25">
      <c r="A1362" s="1">
        <v>1361</v>
      </c>
      <c r="B1362" s="3">
        <v>35</v>
      </c>
      <c r="C1362" s="1">
        <v>123</v>
      </c>
      <c r="D1362" s="1">
        <v>0</v>
      </c>
      <c r="E1362" s="1">
        <v>0</v>
      </c>
      <c r="F1362" s="1">
        <v>0</v>
      </c>
      <c r="G1362">
        <f>VLOOKUP(C1362,reference!$A$1:$E$310,5,FALSE)</f>
        <v>5307012</v>
      </c>
      <c r="H1362" t="str">
        <f>VLOOKUP(C1362,reference!$A$1:$E$310,4,FALSE)</f>
        <v>PANTAR TIMUR</v>
      </c>
      <c r="I1362" t="str">
        <f>VLOOKUP($D1362,reference!$G$1:$H$25,2,FALSE)</f>
        <v>No data</v>
      </c>
      <c r="J1362" t="str">
        <f>VLOOKUP($E1362,reference!$G$1:$H$25,2,FALSE)</f>
        <v>No data</v>
      </c>
      <c r="K1362" t="str">
        <f t="shared" si="21"/>
        <v>Non Irigasi</v>
      </c>
      <c r="L1362" t="s">
        <v>327</v>
      </c>
    </row>
    <row r="1363" spans="1:12" x14ac:dyDescent="0.25">
      <c r="A1363" s="1">
        <v>1362</v>
      </c>
      <c r="B1363" s="3">
        <v>5</v>
      </c>
      <c r="C1363" s="1">
        <v>252</v>
      </c>
      <c r="D1363" s="1">
        <v>0</v>
      </c>
      <c r="E1363" s="1">
        <v>13</v>
      </c>
      <c r="F1363" s="1">
        <v>0</v>
      </c>
      <c r="G1363">
        <f>VLOOKUP(C1363,reference!$A$1:$E$310,5,FALSE)</f>
        <v>5315050</v>
      </c>
      <c r="H1363" t="str">
        <f>VLOOKUP(C1363,reference!$A$1:$E$310,4,FALSE)</f>
        <v>MACANG PACAR</v>
      </c>
      <c r="I1363" t="str">
        <f>VLOOKUP($D1363,reference!$G$1:$H$25,2,FALSE)</f>
        <v>No data</v>
      </c>
      <c r="J1363" t="str">
        <f>VLOOKUP($E1363,reference!$G$1:$H$25,2,FALSE)</f>
        <v>Pertanian lahan kering  campur semak / kebun campur</v>
      </c>
      <c r="K1363" t="str">
        <f t="shared" si="21"/>
        <v>Non Irigasi</v>
      </c>
      <c r="L1363" t="s">
        <v>327</v>
      </c>
    </row>
    <row r="1364" spans="1:12" x14ac:dyDescent="0.25">
      <c r="A1364" s="1">
        <v>1363</v>
      </c>
      <c r="B1364" s="3">
        <v>5</v>
      </c>
      <c r="C1364" s="1">
        <v>252</v>
      </c>
      <c r="D1364" s="1">
        <v>0</v>
      </c>
      <c r="E1364" s="1">
        <v>16</v>
      </c>
      <c r="F1364" s="1">
        <v>0</v>
      </c>
      <c r="G1364">
        <f>VLOOKUP(C1364,reference!$A$1:$E$310,5,FALSE)</f>
        <v>5315050</v>
      </c>
      <c r="H1364" t="str">
        <f>VLOOKUP(C1364,reference!$A$1:$E$310,4,FALSE)</f>
        <v>MACANG PACAR</v>
      </c>
      <c r="I1364" t="str">
        <f>VLOOKUP($D1364,reference!$G$1:$H$25,2,FALSE)</f>
        <v>No data</v>
      </c>
      <c r="J1364" t="str">
        <f>VLOOKUP($E1364,reference!$G$1:$H$25,2,FALSE)</f>
        <v>Pemukiman</v>
      </c>
      <c r="K1364" t="str">
        <f t="shared" si="21"/>
        <v>Non Irigasi</v>
      </c>
      <c r="L1364" t="s">
        <v>327</v>
      </c>
    </row>
    <row r="1365" spans="1:12" x14ac:dyDescent="0.25">
      <c r="A1365" s="1">
        <v>1364</v>
      </c>
      <c r="B1365" s="3">
        <v>6</v>
      </c>
      <c r="C1365" s="1">
        <v>252</v>
      </c>
      <c r="D1365" s="1">
        <v>16</v>
      </c>
      <c r="E1365" s="1">
        <v>6</v>
      </c>
      <c r="F1365" s="1">
        <v>0</v>
      </c>
      <c r="G1365">
        <f>VLOOKUP(C1365,reference!$A$1:$E$310,5,FALSE)</f>
        <v>5315050</v>
      </c>
      <c r="H1365" t="str">
        <f>VLOOKUP(C1365,reference!$A$1:$E$310,4,FALSE)</f>
        <v>MACANG PACAR</v>
      </c>
      <c r="I1365" t="str">
        <f>VLOOKUP($D1365,reference!$G$1:$H$25,2,FALSE)</f>
        <v>Pemukiman</v>
      </c>
      <c r="J1365" t="str">
        <f>VLOOKUP($E1365,reference!$G$1:$H$25,2,FALSE)</f>
        <v>Hutan mangrove sekunder</v>
      </c>
      <c r="K1365" t="str">
        <f t="shared" si="21"/>
        <v>Non Irigasi</v>
      </c>
      <c r="L1365" t="s">
        <v>327</v>
      </c>
    </row>
    <row r="1366" spans="1:12" x14ac:dyDescent="0.25">
      <c r="A1366" s="1">
        <v>1365</v>
      </c>
      <c r="B1366" s="3">
        <v>161</v>
      </c>
      <c r="C1366" s="1">
        <v>282</v>
      </c>
      <c r="D1366" s="1">
        <v>2</v>
      </c>
      <c r="E1366" s="1">
        <v>12</v>
      </c>
      <c r="F1366" s="1">
        <v>0</v>
      </c>
      <c r="G1366">
        <f>VLOOKUP(C1366,reference!$A$1:$E$310,5,FALSE)</f>
        <v>5319040</v>
      </c>
      <c r="H1366" t="str">
        <f>VLOOKUP(C1366,reference!$A$1:$E$310,4,FALSE)</f>
        <v>SAMBI RAMPAS</v>
      </c>
      <c r="I1366" t="str">
        <f>VLOOKUP($D1366,reference!$G$1:$H$25,2,FALSE)</f>
        <v>Hutan lahan kering sekunder / bekas tebangan</v>
      </c>
      <c r="J1366" t="str">
        <f>VLOOKUP($E1366,reference!$G$1:$H$25,2,FALSE)</f>
        <v>Pertanian lahan kering</v>
      </c>
      <c r="K1366" t="str">
        <f t="shared" si="21"/>
        <v>Non Irigasi</v>
      </c>
      <c r="L1366" t="s">
        <v>328</v>
      </c>
    </row>
    <row r="1367" spans="1:12" x14ac:dyDescent="0.25">
      <c r="A1367" s="1">
        <v>1366</v>
      </c>
      <c r="B1367" s="3">
        <v>1</v>
      </c>
      <c r="C1367" s="1">
        <v>280</v>
      </c>
      <c r="D1367" s="1">
        <v>0</v>
      </c>
      <c r="E1367" s="1">
        <v>5</v>
      </c>
      <c r="F1367" s="1">
        <v>0</v>
      </c>
      <c r="G1367">
        <f>VLOOKUP(C1367,reference!$A$1:$E$310,5,FALSE)</f>
        <v>5319030</v>
      </c>
      <c r="H1367" t="str">
        <f>VLOOKUP(C1367,reference!$A$1:$E$310,4,FALSE)</f>
        <v>ELAR</v>
      </c>
      <c r="I1367" t="str">
        <f>VLOOKUP($D1367,reference!$G$1:$H$25,2,FALSE)</f>
        <v>No data</v>
      </c>
      <c r="J1367" t="str">
        <f>VLOOKUP($E1367,reference!$G$1:$H$25,2,FALSE)</f>
        <v>Hutan mangrove primer</v>
      </c>
      <c r="K1367" t="str">
        <f t="shared" si="21"/>
        <v>Non Irigasi</v>
      </c>
      <c r="L1367" t="s">
        <v>327</v>
      </c>
    </row>
    <row r="1368" spans="1:12" x14ac:dyDescent="0.25">
      <c r="A1368" s="1">
        <v>1367</v>
      </c>
      <c r="B1368" s="3">
        <v>260</v>
      </c>
      <c r="C1368" s="1">
        <v>162</v>
      </c>
      <c r="D1368" s="1">
        <v>12</v>
      </c>
      <c r="E1368" s="1">
        <v>16</v>
      </c>
      <c r="F1368" s="1">
        <v>0</v>
      </c>
      <c r="G1368">
        <f>VLOOKUP(C1368,reference!$A$1:$E$310,5,FALSE)</f>
        <v>5309071</v>
      </c>
      <c r="H1368" t="str">
        <f>VLOOKUP(C1368,reference!$A$1:$E$310,4,FALSE)</f>
        <v>ILE BOLENG</v>
      </c>
      <c r="I1368" t="str">
        <f>VLOOKUP($D1368,reference!$G$1:$H$25,2,FALSE)</f>
        <v>Pertanian lahan kering</v>
      </c>
      <c r="J1368" t="str">
        <f>VLOOKUP($E1368,reference!$G$1:$H$25,2,FALSE)</f>
        <v>Pemukiman</v>
      </c>
      <c r="K1368" t="str">
        <f t="shared" si="21"/>
        <v>Non Irigasi</v>
      </c>
      <c r="L1368" t="s">
        <v>327</v>
      </c>
    </row>
    <row r="1369" spans="1:12" x14ac:dyDescent="0.25">
      <c r="A1369" s="1">
        <v>1368</v>
      </c>
      <c r="B1369" s="3">
        <v>41</v>
      </c>
      <c r="C1369" s="1">
        <v>162</v>
      </c>
      <c r="D1369" s="1">
        <v>16</v>
      </c>
      <c r="E1369" s="1">
        <v>16</v>
      </c>
      <c r="F1369" s="1">
        <v>0</v>
      </c>
      <c r="G1369">
        <f>VLOOKUP(C1369,reference!$A$1:$E$310,5,FALSE)</f>
        <v>5309071</v>
      </c>
      <c r="H1369" t="str">
        <f>VLOOKUP(C1369,reference!$A$1:$E$310,4,FALSE)</f>
        <v>ILE BOLENG</v>
      </c>
      <c r="I1369" t="str">
        <f>VLOOKUP($D1369,reference!$G$1:$H$25,2,FALSE)</f>
        <v>Pemukiman</v>
      </c>
      <c r="J1369" t="str">
        <f>VLOOKUP($E1369,reference!$G$1:$H$25,2,FALSE)</f>
        <v>Pemukiman</v>
      </c>
      <c r="K1369" t="str">
        <f t="shared" si="21"/>
        <v>Non Irigasi</v>
      </c>
      <c r="L1369" t="s">
        <v>327</v>
      </c>
    </row>
    <row r="1370" spans="1:12" x14ac:dyDescent="0.25">
      <c r="A1370" s="1">
        <v>1369</v>
      </c>
      <c r="B1370" s="3">
        <v>4</v>
      </c>
      <c r="C1370" s="1">
        <v>144</v>
      </c>
      <c r="D1370" s="1">
        <v>12</v>
      </c>
      <c r="E1370" s="1">
        <v>0</v>
      </c>
      <c r="F1370" s="1">
        <v>0</v>
      </c>
      <c r="G1370">
        <f>VLOOKUP(C1370,reference!$A$1:$E$310,5,FALSE)</f>
        <v>5308050</v>
      </c>
      <c r="H1370" t="str">
        <f>VLOOKUP(C1370,reference!$A$1:$E$310,4,FALSE)</f>
        <v>NUBATUKAN</v>
      </c>
      <c r="I1370" t="str">
        <f>VLOOKUP($D1370,reference!$G$1:$H$25,2,FALSE)</f>
        <v>Pertanian lahan kering</v>
      </c>
      <c r="J1370" t="str">
        <f>VLOOKUP($E1370,reference!$G$1:$H$25,2,FALSE)</f>
        <v>No data</v>
      </c>
      <c r="K1370" t="str">
        <f t="shared" si="21"/>
        <v>Non Irigasi</v>
      </c>
      <c r="L1370" t="s">
        <v>327</v>
      </c>
    </row>
    <row r="1371" spans="1:12" x14ac:dyDescent="0.25">
      <c r="A1371" s="1">
        <v>1370</v>
      </c>
      <c r="B1371" s="3">
        <v>15</v>
      </c>
      <c r="C1371" s="1">
        <v>144</v>
      </c>
      <c r="D1371" s="1">
        <v>10</v>
      </c>
      <c r="E1371" s="1">
        <v>6</v>
      </c>
      <c r="F1371" s="1">
        <v>0</v>
      </c>
      <c r="G1371">
        <f>VLOOKUP(C1371,reference!$A$1:$E$310,5,FALSE)</f>
        <v>5308050</v>
      </c>
      <c r="H1371" t="str">
        <f>VLOOKUP(C1371,reference!$A$1:$E$310,4,FALSE)</f>
        <v>NUBATUKAN</v>
      </c>
      <c r="I1371" t="str">
        <f>VLOOKUP($D1371,reference!$G$1:$H$25,2,FALSE)</f>
        <v>Semak belukar rawa</v>
      </c>
      <c r="J1371" t="str">
        <f>VLOOKUP($E1371,reference!$G$1:$H$25,2,FALSE)</f>
        <v>Hutan mangrove sekunder</v>
      </c>
      <c r="K1371" t="str">
        <f t="shared" si="21"/>
        <v>Non Irigasi</v>
      </c>
      <c r="L1371" t="s">
        <v>327</v>
      </c>
    </row>
    <row r="1372" spans="1:12" x14ac:dyDescent="0.25">
      <c r="A1372" s="1">
        <v>1371</v>
      </c>
      <c r="B1372" s="3">
        <v>143</v>
      </c>
      <c r="C1372" s="1">
        <v>143</v>
      </c>
      <c r="D1372" s="1">
        <v>16</v>
      </c>
      <c r="E1372" s="1">
        <v>16</v>
      </c>
      <c r="F1372" s="1">
        <v>0</v>
      </c>
      <c r="G1372">
        <f>VLOOKUP(C1372,reference!$A$1:$E$310,5,FALSE)</f>
        <v>5308040</v>
      </c>
      <c r="H1372" t="str">
        <f>VLOOKUP(C1372,reference!$A$1:$E$310,4,FALSE)</f>
        <v>LEBATUKAN</v>
      </c>
      <c r="I1372" t="str">
        <f>VLOOKUP($D1372,reference!$G$1:$H$25,2,FALSE)</f>
        <v>Pemukiman</v>
      </c>
      <c r="J1372" t="str">
        <f>VLOOKUP($E1372,reference!$G$1:$H$25,2,FALSE)</f>
        <v>Pemukiman</v>
      </c>
      <c r="K1372" t="str">
        <f t="shared" si="21"/>
        <v>Non Irigasi</v>
      </c>
      <c r="L1372" t="s">
        <v>327</v>
      </c>
    </row>
    <row r="1373" spans="1:12" x14ac:dyDescent="0.25">
      <c r="A1373" s="1">
        <v>1372</v>
      </c>
      <c r="B1373" s="3">
        <v>1</v>
      </c>
      <c r="C1373" s="1">
        <v>122</v>
      </c>
      <c r="D1373" s="1">
        <v>0</v>
      </c>
      <c r="E1373" s="1">
        <v>16</v>
      </c>
      <c r="F1373" s="1">
        <v>0</v>
      </c>
      <c r="G1373">
        <f>VLOOKUP(C1373,reference!$A$1:$E$310,5,FALSE)</f>
        <v>5307011</v>
      </c>
      <c r="H1373" t="str">
        <f>VLOOKUP(C1373,reference!$A$1:$E$310,4,FALSE)</f>
        <v>PANTAR BARAT</v>
      </c>
      <c r="I1373" t="str">
        <f>VLOOKUP($D1373,reference!$G$1:$H$25,2,FALSE)</f>
        <v>No data</v>
      </c>
      <c r="J1373" t="str">
        <f>VLOOKUP($E1373,reference!$G$1:$H$25,2,FALSE)</f>
        <v>Pemukiman</v>
      </c>
      <c r="K1373" t="str">
        <f t="shared" si="21"/>
        <v>Non Irigasi</v>
      </c>
      <c r="L1373" t="s">
        <v>327</v>
      </c>
    </row>
    <row r="1374" spans="1:12" x14ac:dyDescent="0.25">
      <c r="A1374" s="1">
        <v>1373</v>
      </c>
      <c r="B1374" s="3">
        <v>119</v>
      </c>
      <c r="C1374" s="1">
        <v>131</v>
      </c>
      <c r="D1374" s="1">
        <v>2</v>
      </c>
      <c r="E1374" s="1">
        <v>9</v>
      </c>
      <c r="F1374" s="1">
        <v>0</v>
      </c>
      <c r="G1374">
        <f>VLOOKUP(C1374,reference!$A$1:$E$310,5,FALSE)</f>
        <v>5307042</v>
      </c>
      <c r="H1374" t="str">
        <f>VLOOKUP(C1374,reference!$A$1:$E$310,4,FALSE)</f>
        <v>PUREMAN</v>
      </c>
      <c r="I1374" t="str">
        <f>VLOOKUP($D1374,reference!$G$1:$H$25,2,FALSE)</f>
        <v>Hutan lahan kering sekunder / bekas tebangan</v>
      </c>
      <c r="J1374" t="str">
        <f>VLOOKUP($E1374,reference!$G$1:$H$25,2,FALSE)</f>
        <v>Semak belukar</v>
      </c>
      <c r="K1374" t="str">
        <f t="shared" si="21"/>
        <v>Non Irigasi</v>
      </c>
      <c r="L1374" t="s">
        <v>328</v>
      </c>
    </row>
    <row r="1375" spans="1:12" x14ac:dyDescent="0.25">
      <c r="A1375" s="1">
        <v>1374</v>
      </c>
      <c r="B1375" s="3">
        <v>1</v>
      </c>
      <c r="C1375" s="1">
        <v>252</v>
      </c>
      <c r="D1375" s="1">
        <v>13</v>
      </c>
      <c r="E1375" s="1">
        <v>0</v>
      </c>
      <c r="F1375" s="1">
        <v>0</v>
      </c>
      <c r="G1375">
        <f>VLOOKUP(C1375,reference!$A$1:$E$310,5,FALSE)</f>
        <v>5315050</v>
      </c>
      <c r="H1375" t="str">
        <f>VLOOKUP(C1375,reference!$A$1:$E$310,4,FALSE)</f>
        <v>MACANG PACAR</v>
      </c>
      <c r="I1375" t="str">
        <f>VLOOKUP($D1375,reference!$G$1:$H$25,2,FALSE)</f>
        <v>Pertanian lahan kering  campur semak / kebun campur</v>
      </c>
      <c r="J1375" t="str">
        <f>VLOOKUP($E1375,reference!$G$1:$H$25,2,FALSE)</f>
        <v>No data</v>
      </c>
      <c r="K1375" t="str">
        <f t="shared" si="21"/>
        <v>Non Irigasi</v>
      </c>
      <c r="L1375" t="s">
        <v>327</v>
      </c>
    </row>
    <row r="1376" spans="1:12" x14ac:dyDescent="0.25">
      <c r="A1376" s="1">
        <v>1375</v>
      </c>
      <c r="B1376" s="3">
        <v>2</v>
      </c>
      <c r="C1376" s="1">
        <v>252</v>
      </c>
      <c r="D1376" s="1">
        <v>13</v>
      </c>
      <c r="E1376" s="1">
        <v>16</v>
      </c>
      <c r="F1376" s="1">
        <v>0</v>
      </c>
      <c r="G1376">
        <f>VLOOKUP(C1376,reference!$A$1:$E$310,5,FALSE)</f>
        <v>5315050</v>
      </c>
      <c r="H1376" t="str">
        <f>VLOOKUP(C1376,reference!$A$1:$E$310,4,FALSE)</f>
        <v>MACANG PACAR</v>
      </c>
      <c r="I1376" t="str">
        <f>VLOOKUP($D1376,reference!$G$1:$H$25,2,FALSE)</f>
        <v>Pertanian lahan kering  campur semak / kebun campur</v>
      </c>
      <c r="J1376" t="str">
        <f>VLOOKUP($E1376,reference!$G$1:$H$25,2,FALSE)</f>
        <v>Pemukiman</v>
      </c>
      <c r="K1376" t="str">
        <f t="shared" si="21"/>
        <v>Non Irigasi</v>
      </c>
      <c r="L1376" t="s">
        <v>327</v>
      </c>
    </row>
    <row r="1377" spans="1:12" x14ac:dyDescent="0.25">
      <c r="A1377" s="1">
        <v>1376</v>
      </c>
      <c r="B1377" s="3">
        <v>322</v>
      </c>
      <c r="C1377" s="1">
        <v>243</v>
      </c>
      <c r="D1377" s="1">
        <v>6</v>
      </c>
      <c r="E1377" s="1">
        <v>6</v>
      </c>
      <c r="F1377" s="1">
        <v>0</v>
      </c>
      <c r="G1377">
        <f>VLOOKUP(C1377,reference!$A$1:$E$310,5,FALSE)</f>
        <v>5315011</v>
      </c>
      <c r="H1377" t="str">
        <f>VLOOKUP(C1377,reference!$A$1:$E$310,4,FALSE)</f>
        <v>BOLENG</v>
      </c>
      <c r="I1377" t="str">
        <f>VLOOKUP($D1377,reference!$G$1:$H$25,2,FALSE)</f>
        <v>Hutan mangrove sekunder</v>
      </c>
      <c r="J1377" t="str">
        <f>VLOOKUP($E1377,reference!$G$1:$H$25,2,FALSE)</f>
        <v>Hutan mangrove sekunder</v>
      </c>
      <c r="K1377" t="str">
        <f t="shared" si="21"/>
        <v>Non Irigasi</v>
      </c>
      <c r="L1377" t="s">
        <v>327</v>
      </c>
    </row>
    <row r="1378" spans="1:12" x14ac:dyDescent="0.25">
      <c r="A1378" s="1">
        <v>1377</v>
      </c>
      <c r="B1378" s="3">
        <v>623</v>
      </c>
      <c r="C1378" s="1">
        <v>282</v>
      </c>
      <c r="D1378" s="1">
        <v>13</v>
      </c>
      <c r="E1378" s="1">
        <v>9</v>
      </c>
      <c r="F1378" s="1">
        <v>0</v>
      </c>
      <c r="G1378">
        <f>VLOOKUP(C1378,reference!$A$1:$E$310,5,FALSE)</f>
        <v>5319040</v>
      </c>
      <c r="H1378" t="str">
        <f>VLOOKUP(C1378,reference!$A$1:$E$310,4,FALSE)</f>
        <v>SAMBI RAMPAS</v>
      </c>
      <c r="I1378" t="str">
        <f>VLOOKUP($D1378,reference!$G$1:$H$25,2,FALSE)</f>
        <v>Pertanian lahan kering  campur semak / kebun campur</v>
      </c>
      <c r="J1378" t="str">
        <f>VLOOKUP($E1378,reference!$G$1:$H$25,2,FALSE)</f>
        <v>Semak belukar</v>
      </c>
      <c r="K1378" t="str">
        <f t="shared" si="21"/>
        <v>Non Irigasi</v>
      </c>
      <c r="L1378" t="s">
        <v>327</v>
      </c>
    </row>
    <row r="1379" spans="1:12" x14ac:dyDescent="0.25">
      <c r="A1379" s="1">
        <v>1378</v>
      </c>
      <c r="B1379" s="3">
        <v>15</v>
      </c>
      <c r="C1379" s="1">
        <v>280</v>
      </c>
      <c r="D1379" s="1">
        <v>9</v>
      </c>
      <c r="E1379" s="1">
        <v>6</v>
      </c>
      <c r="F1379" s="1">
        <v>0</v>
      </c>
      <c r="G1379">
        <f>VLOOKUP(C1379,reference!$A$1:$E$310,5,FALSE)</f>
        <v>5319030</v>
      </c>
      <c r="H1379" t="str">
        <f>VLOOKUP(C1379,reference!$A$1:$E$310,4,FALSE)</f>
        <v>ELAR</v>
      </c>
      <c r="I1379" t="str">
        <f>VLOOKUP($D1379,reference!$G$1:$H$25,2,FALSE)</f>
        <v>Semak belukar</v>
      </c>
      <c r="J1379" t="str">
        <f>VLOOKUP($E1379,reference!$G$1:$H$25,2,FALSE)</f>
        <v>Hutan mangrove sekunder</v>
      </c>
      <c r="K1379" t="str">
        <f t="shared" si="21"/>
        <v>Non Irigasi</v>
      </c>
      <c r="L1379" t="s">
        <v>327</v>
      </c>
    </row>
    <row r="1380" spans="1:12" x14ac:dyDescent="0.25">
      <c r="A1380" s="1">
        <v>1379</v>
      </c>
      <c r="B1380" s="3">
        <v>5</v>
      </c>
      <c r="C1380" s="1">
        <v>148</v>
      </c>
      <c r="D1380" s="1">
        <v>9</v>
      </c>
      <c r="E1380" s="1">
        <v>20</v>
      </c>
      <c r="F1380" s="1">
        <v>0</v>
      </c>
      <c r="G1380">
        <f>VLOOKUP(C1380,reference!$A$1:$E$310,5,FALSE)</f>
        <v>5309011</v>
      </c>
      <c r="H1380" t="str">
        <f>VLOOKUP(C1380,reference!$A$1:$E$310,4,FALSE)</f>
        <v>TITEHENA</v>
      </c>
      <c r="I1380" t="str">
        <f>VLOOKUP($D1380,reference!$G$1:$H$25,2,FALSE)</f>
        <v>Semak belukar</v>
      </c>
      <c r="J1380" t="str">
        <f>VLOOKUP($E1380,reference!$G$1:$H$25,2,FALSE)</f>
        <v>Tubuh air</v>
      </c>
      <c r="K1380" t="str">
        <f t="shared" si="21"/>
        <v>Non Irigasi</v>
      </c>
      <c r="L1380" t="s">
        <v>327</v>
      </c>
    </row>
    <row r="1381" spans="1:12" x14ac:dyDescent="0.25">
      <c r="A1381" s="1">
        <v>1380</v>
      </c>
      <c r="B1381" s="3">
        <v>73</v>
      </c>
      <c r="C1381" s="1">
        <v>154</v>
      </c>
      <c r="D1381" s="1">
        <v>11</v>
      </c>
      <c r="E1381" s="1">
        <v>12</v>
      </c>
      <c r="F1381" s="1">
        <v>0</v>
      </c>
      <c r="G1381">
        <f>VLOOKUP(C1381,reference!$A$1:$E$310,5,FALSE)</f>
        <v>5309032</v>
      </c>
      <c r="H1381" t="str">
        <f>VLOOKUP(C1381,reference!$A$1:$E$310,4,FALSE)</f>
        <v>DEMON PAGONG</v>
      </c>
      <c r="I1381" t="str">
        <f>VLOOKUP($D1381,reference!$G$1:$H$25,2,FALSE)</f>
        <v>Savanna / Padang rumput</v>
      </c>
      <c r="J1381" t="str">
        <f>VLOOKUP($E1381,reference!$G$1:$H$25,2,FALSE)</f>
        <v>Pertanian lahan kering</v>
      </c>
      <c r="K1381" t="str">
        <f t="shared" si="21"/>
        <v>Non Irigasi</v>
      </c>
      <c r="L1381" t="s">
        <v>327</v>
      </c>
    </row>
    <row r="1382" spans="1:12" x14ac:dyDescent="0.25">
      <c r="A1382" s="1">
        <v>1381</v>
      </c>
      <c r="B1382" s="3">
        <v>300</v>
      </c>
      <c r="C1382" s="1">
        <v>161</v>
      </c>
      <c r="D1382" s="1">
        <v>2</v>
      </c>
      <c r="E1382" s="1">
        <v>12</v>
      </c>
      <c r="F1382" s="1">
        <v>0</v>
      </c>
      <c r="G1382">
        <f>VLOOKUP(C1382,reference!$A$1:$E$310,5,FALSE)</f>
        <v>5309070</v>
      </c>
      <c r="H1382" t="str">
        <f>VLOOKUP(C1382,reference!$A$1:$E$310,4,FALSE)</f>
        <v>ADONARA TIMUR</v>
      </c>
      <c r="I1382" t="str">
        <f>VLOOKUP($D1382,reference!$G$1:$H$25,2,FALSE)</f>
        <v>Hutan lahan kering sekunder / bekas tebangan</v>
      </c>
      <c r="J1382" t="str">
        <f>VLOOKUP($E1382,reference!$G$1:$H$25,2,FALSE)</f>
        <v>Pertanian lahan kering</v>
      </c>
      <c r="K1382" t="str">
        <f t="shared" si="21"/>
        <v>Non Irigasi</v>
      </c>
      <c r="L1382" t="s">
        <v>328</v>
      </c>
    </row>
    <row r="1383" spans="1:12" x14ac:dyDescent="0.25">
      <c r="A1383" s="1">
        <v>1382</v>
      </c>
      <c r="B1383" s="3">
        <v>22</v>
      </c>
      <c r="C1383" s="1">
        <v>162</v>
      </c>
      <c r="D1383" s="1">
        <v>12</v>
      </c>
      <c r="E1383" s="1">
        <v>2</v>
      </c>
      <c r="F1383" s="1">
        <v>0</v>
      </c>
      <c r="G1383">
        <f>VLOOKUP(C1383,reference!$A$1:$E$310,5,FALSE)</f>
        <v>5309071</v>
      </c>
      <c r="H1383" t="str">
        <f>VLOOKUP(C1383,reference!$A$1:$E$310,4,FALSE)</f>
        <v>ILE BOLENG</v>
      </c>
      <c r="I1383" t="str">
        <f>VLOOKUP($D1383,reference!$G$1:$H$25,2,FALSE)</f>
        <v>Pertanian lahan kering</v>
      </c>
      <c r="J1383" t="str">
        <f>VLOOKUP($E1383,reference!$G$1:$H$25,2,FALSE)</f>
        <v>Hutan lahan kering sekunder / bekas tebangan</v>
      </c>
      <c r="K1383" t="str">
        <f t="shared" si="21"/>
        <v>Non Irigasi</v>
      </c>
      <c r="L1383" t="s">
        <v>327</v>
      </c>
    </row>
    <row r="1384" spans="1:12" x14ac:dyDescent="0.25">
      <c r="A1384" s="1">
        <v>1383</v>
      </c>
      <c r="B1384" s="3">
        <v>751</v>
      </c>
      <c r="C1384" s="1">
        <v>125</v>
      </c>
      <c r="D1384" s="1">
        <v>13</v>
      </c>
      <c r="E1384" s="1">
        <v>13</v>
      </c>
      <c r="F1384" s="1">
        <v>0</v>
      </c>
      <c r="G1384">
        <f>VLOOKUP(C1384,reference!$A$1:$E$310,5,FALSE)</f>
        <v>5307014</v>
      </c>
      <c r="H1384" t="str">
        <f>VLOOKUP(C1384,reference!$A$1:$E$310,4,FALSE)</f>
        <v>PANTAR TENGAH</v>
      </c>
      <c r="I1384" t="str">
        <f>VLOOKUP($D1384,reference!$G$1:$H$25,2,FALSE)</f>
        <v>Pertanian lahan kering  campur semak / kebun campur</v>
      </c>
      <c r="J1384" t="str">
        <f>VLOOKUP($E1384,reference!$G$1:$H$25,2,FALSE)</f>
        <v>Pertanian lahan kering  campur semak / kebun campur</v>
      </c>
      <c r="K1384" t="str">
        <f t="shared" si="21"/>
        <v>Non Irigasi</v>
      </c>
      <c r="L1384" t="s">
        <v>327</v>
      </c>
    </row>
    <row r="1385" spans="1:12" x14ac:dyDescent="0.25">
      <c r="A1385" s="1">
        <v>1384</v>
      </c>
      <c r="B1385" s="3">
        <v>25</v>
      </c>
      <c r="C1385" s="1">
        <v>131</v>
      </c>
      <c r="D1385" s="1">
        <v>0</v>
      </c>
      <c r="E1385" s="1">
        <v>11</v>
      </c>
      <c r="F1385" s="1">
        <v>0</v>
      </c>
      <c r="G1385">
        <f>VLOOKUP(C1385,reference!$A$1:$E$310,5,FALSE)</f>
        <v>5307042</v>
      </c>
      <c r="H1385" t="str">
        <f>VLOOKUP(C1385,reference!$A$1:$E$310,4,FALSE)</f>
        <v>PUREMAN</v>
      </c>
      <c r="I1385" t="str">
        <f>VLOOKUP($D1385,reference!$G$1:$H$25,2,FALSE)</f>
        <v>No data</v>
      </c>
      <c r="J1385" t="str">
        <f>VLOOKUP($E1385,reference!$G$1:$H$25,2,FALSE)</f>
        <v>Savanna / Padang rumput</v>
      </c>
      <c r="K1385" t="str">
        <f t="shared" si="21"/>
        <v>Non Irigasi</v>
      </c>
      <c r="L1385" t="s">
        <v>327</v>
      </c>
    </row>
    <row r="1386" spans="1:12" x14ac:dyDescent="0.25">
      <c r="A1386" s="1">
        <v>1385</v>
      </c>
      <c r="B1386" s="3">
        <v>4</v>
      </c>
      <c r="C1386" s="1">
        <v>131</v>
      </c>
      <c r="D1386" s="1">
        <v>2</v>
      </c>
      <c r="E1386" s="1">
        <v>0</v>
      </c>
      <c r="F1386" s="1">
        <v>0</v>
      </c>
      <c r="G1386">
        <f>VLOOKUP(C1386,reference!$A$1:$E$310,5,FALSE)</f>
        <v>5307042</v>
      </c>
      <c r="H1386" t="str">
        <f>VLOOKUP(C1386,reference!$A$1:$E$310,4,FALSE)</f>
        <v>PUREMAN</v>
      </c>
      <c r="I1386" t="str">
        <f>VLOOKUP($D1386,reference!$G$1:$H$25,2,FALSE)</f>
        <v>Hutan lahan kering sekunder / bekas tebangan</v>
      </c>
      <c r="J1386" t="str">
        <f>VLOOKUP($E1386,reference!$G$1:$H$25,2,FALSE)</f>
        <v>No data</v>
      </c>
      <c r="K1386" t="str">
        <f t="shared" si="21"/>
        <v>Non Irigasi</v>
      </c>
      <c r="L1386" t="s">
        <v>328</v>
      </c>
    </row>
    <row r="1387" spans="1:12" x14ac:dyDescent="0.25">
      <c r="A1387" s="1">
        <v>1386</v>
      </c>
      <c r="B1387" s="3">
        <v>34</v>
      </c>
      <c r="C1387" s="1">
        <v>131</v>
      </c>
      <c r="D1387" s="1">
        <v>0</v>
      </c>
      <c r="E1387" s="1">
        <v>0</v>
      </c>
      <c r="F1387" s="1">
        <v>0</v>
      </c>
      <c r="G1387">
        <f>VLOOKUP(C1387,reference!$A$1:$E$310,5,FALSE)</f>
        <v>5307042</v>
      </c>
      <c r="H1387" t="str">
        <f>VLOOKUP(C1387,reference!$A$1:$E$310,4,FALSE)</f>
        <v>PUREMAN</v>
      </c>
      <c r="I1387" t="str">
        <f>VLOOKUP($D1387,reference!$G$1:$H$25,2,FALSE)</f>
        <v>No data</v>
      </c>
      <c r="J1387" t="str">
        <f>VLOOKUP($E1387,reference!$G$1:$H$25,2,FALSE)</f>
        <v>No data</v>
      </c>
      <c r="K1387" t="str">
        <f t="shared" si="21"/>
        <v>Non Irigasi</v>
      </c>
      <c r="L1387" t="s">
        <v>327</v>
      </c>
    </row>
    <row r="1388" spans="1:12" x14ac:dyDescent="0.25">
      <c r="A1388" s="1">
        <v>1387</v>
      </c>
      <c r="B1388" s="3">
        <v>24</v>
      </c>
      <c r="C1388" s="1">
        <v>243</v>
      </c>
      <c r="D1388" s="1">
        <v>6</v>
      </c>
      <c r="E1388" s="1">
        <v>13</v>
      </c>
      <c r="F1388" s="1">
        <v>0</v>
      </c>
      <c r="G1388">
        <f>VLOOKUP(C1388,reference!$A$1:$E$310,5,FALSE)</f>
        <v>5315011</v>
      </c>
      <c r="H1388" t="str">
        <f>VLOOKUP(C1388,reference!$A$1:$E$310,4,FALSE)</f>
        <v>BOLENG</v>
      </c>
      <c r="I1388" t="str">
        <f>VLOOKUP($D1388,reference!$G$1:$H$25,2,FALSE)</f>
        <v>Hutan mangrove sekunder</v>
      </c>
      <c r="J1388" t="str">
        <f>VLOOKUP($E1388,reference!$G$1:$H$25,2,FALSE)</f>
        <v>Pertanian lahan kering  campur semak / kebun campur</v>
      </c>
      <c r="K1388" t="str">
        <f t="shared" si="21"/>
        <v>Non Irigasi</v>
      </c>
      <c r="L1388" t="s">
        <v>328</v>
      </c>
    </row>
    <row r="1389" spans="1:12" x14ac:dyDescent="0.25">
      <c r="A1389" s="1">
        <v>1388</v>
      </c>
      <c r="B1389" s="3">
        <v>3</v>
      </c>
      <c r="C1389" s="1">
        <v>243</v>
      </c>
      <c r="D1389" s="1">
        <v>6</v>
      </c>
      <c r="E1389" s="1">
        <v>0</v>
      </c>
      <c r="F1389" s="1">
        <v>0</v>
      </c>
      <c r="G1389">
        <f>VLOOKUP(C1389,reference!$A$1:$E$310,5,FALSE)</f>
        <v>5315011</v>
      </c>
      <c r="H1389" t="str">
        <f>VLOOKUP(C1389,reference!$A$1:$E$310,4,FALSE)</f>
        <v>BOLENG</v>
      </c>
      <c r="I1389" t="str">
        <f>VLOOKUP($D1389,reference!$G$1:$H$25,2,FALSE)</f>
        <v>Hutan mangrove sekunder</v>
      </c>
      <c r="J1389" t="str">
        <f>VLOOKUP($E1389,reference!$G$1:$H$25,2,FALSE)</f>
        <v>No data</v>
      </c>
      <c r="K1389" t="str">
        <f t="shared" si="21"/>
        <v>Non Irigasi</v>
      </c>
      <c r="L1389" t="s">
        <v>328</v>
      </c>
    </row>
    <row r="1390" spans="1:12" x14ac:dyDescent="0.25">
      <c r="A1390" s="1">
        <v>1389</v>
      </c>
      <c r="B1390" s="3">
        <v>3</v>
      </c>
      <c r="C1390" s="1">
        <v>282</v>
      </c>
      <c r="D1390" s="1">
        <v>14</v>
      </c>
      <c r="E1390" s="1">
        <v>9</v>
      </c>
      <c r="F1390" s="1">
        <v>0</v>
      </c>
      <c r="G1390">
        <f>VLOOKUP(C1390,reference!$A$1:$E$310,5,FALSE)</f>
        <v>5319040</v>
      </c>
      <c r="H1390" t="str">
        <f>VLOOKUP(C1390,reference!$A$1:$E$310,4,FALSE)</f>
        <v>SAMBI RAMPAS</v>
      </c>
      <c r="I1390" t="str">
        <f>VLOOKUP($D1390,reference!$G$1:$H$25,2,FALSE)</f>
        <v>Sawah</v>
      </c>
      <c r="J1390" t="str">
        <f>VLOOKUP($E1390,reference!$G$1:$H$25,2,FALSE)</f>
        <v>Semak belukar</v>
      </c>
      <c r="K1390" t="str">
        <f t="shared" si="21"/>
        <v>Non Irigasi</v>
      </c>
      <c r="L1390" t="s">
        <v>327</v>
      </c>
    </row>
    <row r="1391" spans="1:12" x14ac:dyDescent="0.25">
      <c r="A1391" s="1">
        <v>1390</v>
      </c>
      <c r="B1391" s="3">
        <v>28</v>
      </c>
      <c r="C1391" s="1">
        <v>282</v>
      </c>
      <c r="D1391" s="1">
        <v>11</v>
      </c>
      <c r="E1391" s="1">
        <v>12</v>
      </c>
      <c r="F1391" s="1">
        <v>0</v>
      </c>
      <c r="G1391">
        <f>VLOOKUP(C1391,reference!$A$1:$E$310,5,FALSE)</f>
        <v>5319040</v>
      </c>
      <c r="H1391" t="str">
        <f>VLOOKUP(C1391,reference!$A$1:$E$310,4,FALSE)</f>
        <v>SAMBI RAMPAS</v>
      </c>
      <c r="I1391" t="str">
        <f>VLOOKUP($D1391,reference!$G$1:$H$25,2,FALSE)</f>
        <v>Savanna / Padang rumput</v>
      </c>
      <c r="J1391" t="str">
        <f>VLOOKUP($E1391,reference!$G$1:$H$25,2,FALSE)</f>
        <v>Pertanian lahan kering</v>
      </c>
      <c r="K1391" t="str">
        <f t="shared" si="21"/>
        <v>Non Irigasi</v>
      </c>
      <c r="L1391" t="s">
        <v>327</v>
      </c>
    </row>
    <row r="1392" spans="1:12" x14ac:dyDescent="0.25">
      <c r="A1392" s="1">
        <v>1391</v>
      </c>
      <c r="B1392" s="3">
        <v>1</v>
      </c>
      <c r="C1392" s="1">
        <v>282</v>
      </c>
      <c r="D1392" s="1">
        <v>0</v>
      </c>
      <c r="E1392" s="1">
        <v>14</v>
      </c>
      <c r="F1392" s="1">
        <v>0</v>
      </c>
      <c r="G1392">
        <f>VLOOKUP(C1392,reference!$A$1:$E$310,5,FALSE)</f>
        <v>5319040</v>
      </c>
      <c r="H1392" t="str">
        <f>VLOOKUP(C1392,reference!$A$1:$E$310,4,FALSE)</f>
        <v>SAMBI RAMPAS</v>
      </c>
      <c r="I1392" t="str">
        <f>VLOOKUP($D1392,reference!$G$1:$H$25,2,FALSE)</f>
        <v>No data</v>
      </c>
      <c r="J1392" t="str">
        <f>VLOOKUP($E1392,reference!$G$1:$H$25,2,FALSE)</f>
        <v>Sawah</v>
      </c>
      <c r="K1392" t="str">
        <f t="shared" si="21"/>
        <v>Non Irigasi</v>
      </c>
      <c r="L1392" t="s">
        <v>327</v>
      </c>
    </row>
    <row r="1393" spans="1:12" x14ac:dyDescent="0.25">
      <c r="A1393" s="1">
        <v>1392</v>
      </c>
      <c r="B1393" s="3">
        <v>1820</v>
      </c>
      <c r="C1393" s="1">
        <v>282</v>
      </c>
      <c r="D1393" s="1">
        <v>9</v>
      </c>
      <c r="E1393" s="1">
        <v>1</v>
      </c>
      <c r="F1393" s="1">
        <v>0</v>
      </c>
      <c r="G1393">
        <f>VLOOKUP(C1393,reference!$A$1:$E$310,5,FALSE)</f>
        <v>5319040</v>
      </c>
      <c r="H1393" t="str">
        <f>VLOOKUP(C1393,reference!$A$1:$E$310,4,FALSE)</f>
        <v>SAMBI RAMPAS</v>
      </c>
      <c r="I1393" t="str">
        <f>VLOOKUP($D1393,reference!$G$1:$H$25,2,FALSE)</f>
        <v>Semak belukar</v>
      </c>
      <c r="J1393" t="str">
        <f>VLOOKUP($E1393,reference!$G$1:$H$25,2,FALSE)</f>
        <v>Hutan lahan kering primer</v>
      </c>
      <c r="K1393" t="str">
        <f t="shared" si="21"/>
        <v>Non Irigasi</v>
      </c>
      <c r="L1393" t="s">
        <v>327</v>
      </c>
    </row>
    <row r="1394" spans="1:12" x14ac:dyDescent="0.25">
      <c r="A1394" s="1">
        <v>1393</v>
      </c>
      <c r="B1394" s="3">
        <v>2442</v>
      </c>
      <c r="C1394" s="1">
        <v>280</v>
      </c>
      <c r="D1394" s="1">
        <v>9</v>
      </c>
      <c r="E1394" s="1">
        <v>1</v>
      </c>
      <c r="F1394" s="1">
        <v>0</v>
      </c>
      <c r="G1394">
        <f>VLOOKUP(C1394,reference!$A$1:$E$310,5,FALSE)</f>
        <v>5319030</v>
      </c>
      <c r="H1394" t="str">
        <f>VLOOKUP(C1394,reference!$A$1:$E$310,4,FALSE)</f>
        <v>ELAR</v>
      </c>
      <c r="I1394" t="str">
        <f>VLOOKUP($D1394,reference!$G$1:$H$25,2,FALSE)</f>
        <v>Semak belukar</v>
      </c>
      <c r="J1394" t="str">
        <f>VLOOKUP($E1394,reference!$G$1:$H$25,2,FALSE)</f>
        <v>Hutan lahan kering primer</v>
      </c>
      <c r="K1394" t="str">
        <f t="shared" si="21"/>
        <v>Non Irigasi</v>
      </c>
      <c r="L1394" t="s">
        <v>327</v>
      </c>
    </row>
    <row r="1395" spans="1:12" x14ac:dyDescent="0.25">
      <c r="A1395" s="1">
        <v>1394</v>
      </c>
      <c r="B1395" s="3">
        <v>109</v>
      </c>
      <c r="C1395" s="1">
        <v>280</v>
      </c>
      <c r="D1395" s="1">
        <v>11</v>
      </c>
      <c r="E1395" s="1">
        <v>21</v>
      </c>
      <c r="F1395" s="1">
        <v>0</v>
      </c>
      <c r="G1395">
        <f>VLOOKUP(C1395,reference!$A$1:$E$310,5,FALSE)</f>
        <v>5319030</v>
      </c>
      <c r="H1395" t="str">
        <f>VLOOKUP(C1395,reference!$A$1:$E$310,4,FALSE)</f>
        <v>ELAR</v>
      </c>
      <c r="I1395" t="str">
        <f>VLOOKUP($D1395,reference!$G$1:$H$25,2,FALSE)</f>
        <v>Savanna / Padang rumput</v>
      </c>
      <c r="J1395" t="str">
        <f>VLOOKUP($E1395,reference!$G$1:$H$25,2,FALSE)</f>
        <v>Rawa</v>
      </c>
      <c r="K1395" t="str">
        <f t="shared" si="21"/>
        <v>Non Irigasi</v>
      </c>
      <c r="L1395" t="s">
        <v>327</v>
      </c>
    </row>
    <row r="1396" spans="1:12" x14ac:dyDescent="0.25">
      <c r="A1396" s="1">
        <v>1395</v>
      </c>
      <c r="B1396" s="3">
        <v>5</v>
      </c>
      <c r="C1396" s="1">
        <v>148</v>
      </c>
      <c r="D1396" s="1">
        <v>0</v>
      </c>
      <c r="E1396" s="1">
        <v>12</v>
      </c>
      <c r="F1396" s="1">
        <v>0</v>
      </c>
      <c r="G1396">
        <f>VLOOKUP(C1396,reference!$A$1:$E$310,5,FALSE)</f>
        <v>5309011</v>
      </c>
      <c r="H1396" t="str">
        <f>VLOOKUP(C1396,reference!$A$1:$E$310,4,FALSE)</f>
        <v>TITEHENA</v>
      </c>
      <c r="I1396" t="str">
        <f>VLOOKUP($D1396,reference!$G$1:$H$25,2,FALSE)</f>
        <v>No data</v>
      </c>
      <c r="J1396" t="str">
        <f>VLOOKUP($E1396,reference!$G$1:$H$25,2,FALSE)</f>
        <v>Pertanian lahan kering</v>
      </c>
      <c r="K1396" t="str">
        <f t="shared" si="21"/>
        <v>Non Irigasi</v>
      </c>
      <c r="L1396" t="s">
        <v>327</v>
      </c>
    </row>
    <row r="1397" spans="1:12" x14ac:dyDescent="0.25">
      <c r="A1397" s="1">
        <v>1396</v>
      </c>
      <c r="B1397" s="3">
        <v>3</v>
      </c>
      <c r="C1397" s="1">
        <v>122</v>
      </c>
      <c r="D1397" s="1">
        <v>13</v>
      </c>
      <c r="E1397" s="1">
        <v>5</v>
      </c>
      <c r="F1397" s="1">
        <v>0</v>
      </c>
      <c r="G1397">
        <f>VLOOKUP(C1397,reference!$A$1:$E$310,5,FALSE)</f>
        <v>5307011</v>
      </c>
      <c r="H1397" t="str">
        <f>VLOOKUP(C1397,reference!$A$1:$E$310,4,FALSE)</f>
        <v>PANTAR BARAT</v>
      </c>
      <c r="I1397" t="str">
        <f>VLOOKUP($D1397,reference!$G$1:$H$25,2,FALSE)</f>
        <v>Pertanian lahan kering  campur semak / kebun campur</v>
      </c>
      <c r="J1397" t="str">
        <f>VLOOKUP($E1397,reference!$G$1:$H$25,2,FALSE)</f>
        <v>Hutan mangrove primer</v>
      </c>
      <c r="K1397" t="str">
        <f t="shared" si="21"/>
        <v>Non Irigasi</v>
      </c>
      <c r="L1397" t="s">
        <v>327</v>
      </c>
    </row>
    <row r="1398" spans="1:12" x14ac:dyDescent="0.25">
      <c r="A1398" s="1">
        <v>1397</v>
      </c>
      <c r="B1398" s="3">
        <v>982</v>
      </c>
      <c r="C1398" s="1">
        <v>285</v>
      </c>
      <c r="D1398" s="1">
        <v>11</v>
      </c>
      <c r="E1398" s="1">
        <v>11</v>
      </c>
      <c r="F1398" s="1">
        <v>0</v>
      </c>
      <c r="G1398">
        <f>VLOOKUP(C1398,reference!$A$1:$E$310,5,FALSE)</f>
        <v>5319060</v>
      </c>
      <c r="H1398" t="str">
        <f>VLOOKUP(C1398,reference!$A$1:$E$310,4,FALSE)</f>
        <v>LAMBA LEDA</v>
      </c>
      <c r="I1398" t="str">
        <f>VLOOKUP($D1398,reference!$G$1:$H$25,2,FALSE)</f>
        <v>Savanna / Padang rumput</v>
      </c>
      <c r="J1398" t="str">
        <f>VLOOKUP($E1398,reference!$G$1:$H$25,2,FALSE)</f>
        <v>Savanna / Padang rumput</v>
      </c>
      <c r="K1398" t="str">
        <f t="shared" si="21"/>
        <v>Non Irigasi</v>
      </c>
      <c r="L1398" t="s">
        <v>327</v>
      </c>
    </row>
    <row r="1399" spans="1:12" x14ac:dyDescent="0.25">
      <c r="A1399" s="1">
        <v>1398</v>
      </c>
      <c r="B1399" s="3">
        <v>18</v>
      </c>
      <c r="C1399" s="1">
        <v>280</v>
      </c>
      <c r="D1399" s="1">
        <v>9</v>
      </c>
      <c r="E1399" s="1">
        <v>9</v>
      </c>
      <c r="F1399" s="1">
        <v>0</v>
      </c>
      <c r="G1399">
        <f>VLOOKUP(C1399,reference!$A$1:$E$310,5,FALSE)</f>
        <v>5319030</v>
      </c>
      <c r="H1399" t="str">
        <f>VLOOKUP(C1399,reference!$A$1:$E$310,4,FALSE)</f>
        <v>ELAR</v>
      </c>
      <c r="I1399" t="str">
        <f>VLOOKUP($D1399,reference!$G$1:$H$25,2,FALSE)</f>
        <v>Semak belukar</v>
      </c>
      <c r="J1399" t="str">
        <f>VLOOKUP($E1399,reference!$G$1:$H$25,2,FALSE)</f>
        <v>Semak belukar</v>
      </c>
      <c r="K1399" t="str">
        <f t="shared" si="21"/>
        <v>Non Irigasi</v>
      </c>
      <c r="L1399" t="s">
        <v>327</v>
      </c>
    </row>
    <row r="1400" spans="1:12" x14ac:dyDescent="0.25">
      <c r="A1400" s="1">
        <v>1399</v>
      </c>
      <c r="B1400" s="3">
        <v>340</v>
      </c>
      <c r="C1400" s="1">
        <v>280</v>
      </c>
      <c r="D1400" s="1">
        <v>9</v>
      </c>
      <c r="E1400" s="1">
        <v>11</v>
      </c>
      <c r="F1400" s="1">
        <v>0</v>
      </c>
      <c r="G1400">
        <f>VLOOKUP(C1400,reference!$A$1:$E$310,5,FALSE)</f>
        <v>5319030</v>
      </c>
      <c r="H1400" t="str">
        <f>VLOOKUP(C1400,reference!$A$1:$E$310,4,FALSE)</f>
        <v>ELAR</v>
      </c>
      <c r="I1400" t="str">
        <f>VLOOKUP($D1400,reference!$G$1:$H$25,2,FALSE)</f>
        <v>Semak belukar</v>
      </c>
      <c r="J1400" t="str">
        <f>VLOOKUP($E1400,reference!$G$1:$H$25,2,FALSE)</f>
        <v>Savanna / Padang rumput</v>
      </c>
      <c r="K1400" t="str">
        <f t="shared" si="21"/>
        <v>Non Irigasi</v>
      </c>
      <c r="L1400" t="s">
        <v>327</v>
      </c>
    </row>
    <row r="1401" spans="1:12" x14ac:dyDescent="0.25">
      <c r="A1401" s="1">
        <v>1400</v>
      </c>
      <c r="B1401" s="3">
        <v>15</v>
      </c>
      <c r="C1401" s="1">
        <v>280</v>
      </c>
      <c r="D1401" s="1">
        <v>9</v>
      </c>
      <c r="E1401" s="1">
        <v>5</v>
      </c>
      <c r="F1401" s="1">
        <v>0</v>
      </c>
      <c r="G1401">
        <f>VLOOKUP(C1401,reference!$A$1:$E$310,5,FALSE)</f>
        <v>5319030</v>
      </c>
      <c r="H1401" t="str">
        <f>VLOOKUP(C1401,reference!$A$1:$E$310,4,FALSE)</f>
        <v>ELAR</v>
      </c>
      <c r="I1401" t="str">
        <f>VLOOKUP($D1401,reference!$G$1:$H$25,2,FALSE)</f>
        <v>Semak belukar</v>
      </c>
      <c r="J1401" t="str">
        <f>VLOOKUP($E1401,reference!$G$1:$H$25,2,FALSE)</f>
        <v>Hutan mangrove primer</v>
      </c>
      <c r="K1401" t="str">
        <f t="shared" si="21"/>
        <v>Non Irigasi</v>
      </c>
      <c r="L1401" t="s">
        <v>327</v>
      </c>
    </row>
    <row r="1402" spans="1:12" x14ac:dyDescent="0.25">
      <c r="A1402" s="1">
        <v>1401</v>
      </c>
      <c r="B1402" s="3">
        <v>89</v>
      </c>
      <c r="C1402" s="1">
        <v>280</v>
      </c>
      <c r="D1402" s="1">
        <v>11</v>
      </c>
      <c r="E1402" s="1">
        <v>12</v>
      </c>
      <c r="F1402" s="1">
        <v>0</v>
      </c>
      <c r="G1402">
        <f>VLOOKUP(C1402,reference!$A$1:$E$310,5,FALSE)</f>
        <v>5319030</v>
      </c>
      <c r="H1402" t="str">
        <f>VLOOKUP(C1402,reference!$A$1:$E$310,4,FALSE)</f>
        <v>ELAR</v>
      </c>
      <c r="I1402" t="str">
        <f>VLOOKUP($D1402,reference!$G$1:$H$25,2,FALSE)</f>
        <v>Savanna / Padang rumput</v>
      </c>
      <c r="J1402" t="str">
        <f>VLOOKUP($E1402,reference!$G$1:$H$25,2,FALSE)</f>
        <v>Pertanian lahan kering</v>
      </c>
      <c r="K1402" t="str">
        <f t="shared" si="21"/>
        <v>Non Irigasi</v>
      </c>
      <c r="L1402" t="s">
        <v>327</v>
      </c>
    </row>
    <row r="1403" spans="1:12" x14ac:dyDescent="0.25">
      <c r="A1403" s="1">
        <v>1402</v>
      </c>
      <c r="B1403" s="3">
        <v>5</v>
      </c>
      <c r="C1403" s="1">
        <v>280</v>
      </c>
      <c r="D1403" s="1">
        <v>0</v>
      </c>
      <c r="E1403" s="1">
        <v>12</v>
      </c>
      <c r="F1403" s="1">
        <v>0</v>
      </c>
      <c r="G1403">
        <f>VLOOKUP(C1403,reference!$A$1:$E$310,5,FALSE)</f>
        <v>5319030</v>
      </c>
      <c r="H1403" t="str">
        <f>VLOOKUP(C1403,reference!$A$1:$E$310,4,FALSE)</f>
        <v>ELAR</v>
      </c>
      <c r="I1403" t="str">
        <f>VLOOKUP($D1403,reference!$G$1:$H$25,2,FALSE)</f>
        <v>No data</v>
      </c>
      <c r="J1403" t="str">
        <f>VLOOKUP($E1403,reference!$G$1:$H$25,2,FALSE)</f>
        <v>Pertanian lahan kering</v>
      </c>
      <c r="K1403" t="str">
        <f t="shared" si="21"/>
        <v>Non Irigasi</v>
      </c>
      <c r="L1403" t="s">
        <v>327</v>
      </c>
    </row>
    <row r="1404" spans="1:12" x14ac:dyDescent="0.25">
      <c r="A1404" s="1">
        <v>1403</v>
      </c>
      <c r="B1404" s="3">
        <v>23</v>
      </c>
      <c r="C1404" s="1">
        <v>217</v>
      </c>
      <c r="D1404" s="1">
        <v>11</v>
      </c>
      <c r="E1404" s="1">
        <v>0</v>
      </c>
      <c r="F1404" s="1">
        <v>0</v>
      </c>
      <c r="G1404">
        <f>VLOOKUP(C1404,reference!$A$1:$E$310,5,FALSE)</f>
        <v>5312080</v>
      </c>
      <c r="H1404" t="str">
        <f>VLOOKUP(C1404,reference!$A$1:$E$310,4,FALSE)</f>
        <v>RIUNG</v>
      </c>
      <c r="I1404" t="str">
        <f>VLOOKUP($D1404,reference!$G$1:$H$25,2,FALSE)</f>
        <v>Savanna / Padang rumput</v>
      </c>
      <c r="J1404" t="str">
        <f>VLOOKUP($E1404,reference!$G$1:$H$25,2,FALSE)</f>
        <v>No data</v>
      </c>
      <c r="K1404" t="str">
        <f t="shared" si="21"/>
        <v>Non Irigasi</v>
      </c>
      <c r="L1404" t="s">
        <v>327</v>
      </c>
    </row>
    <row r="1405" spans="1:12" x14ac:dyDescent="0.25">
      <c r="A1405" s="1">
        <v>1404</v>
      </c>
      <c r="B1405" s="3">
        <v>4</v>
      </c>
      <c r="C1405" s="1">
        <v>217</v>
      </c>
      <c r="D1405" s="1">
        <v>11</v>
      </c>
      <c r="E1405" s="1">
        <v>5</v>
      </c>
      <c r="F1405" s="1">
        <v>0</v>
      </c>
      <c r="G1405">
        <f>VLOOKUP(C1405,reference!$A$1:$E$310,5,FALSE)</f>
        <v>5312080</v>
      </c>
      <c r="H1405" t="str">
        <f>VLOOKUP(C1405,reference!$A$1:$E$310,4,FALSE)</f>
        <v>RIUNG</v>
      </c>
      <c r="I1405" t="str">
        <f>VLOOKUP($D1405,reference!$G$1:$H$25,2,FALSE)</f>
        <v>Savanna / Padang rumput</v>
      </c>
      <c r="J1405" t="str">
        <f>VLOOKUP($E1405,reference!$G$1:$H$25,2,FALSE)</f>
        <v>Hutan mangrove primer</v>
      </c>
      <c r="K1405" t="str">
        <f t="shared" si="21"/>
        <v>Non Irigasi</v>
      </c>
      <c r="L1405" t="s">
        <v>327</v>
      </c>
    </row>
    <row r="1406" spans="1:12" x14ac:dyDescent="0.25">
      <c r="A1406" s="1">
        <v>1405</v>
      </c>
      <c r="B1406" s="3">
        <v>2</v>
      </c>
      <c r="C1406" s="1">
        <v>154</v>
      </c>
      <c r="D1406" s="1">
        <v>16</v>
      </c>
      <c r="E1406" s="1">
        <v>2</v>
      </c>
      <c r="F1406" s="1">
        <v>0</v>
      </c>
      <c r="G1406">
        <f>VLOOKUP(C1406,reference!$A$1:$E$310,5,FALSE)</f>
        <v>5309032</v>
      </c>
      <c r="H1406" t="str">
        <f>VLOOKUP(C1406,reference!$A$1:$E$310,4,FALSE)</f>
        <v>DEMON PAGONG</v>
      </c>
      <c r="I1406" t="str">
        <f>VLOOKUP($D1406,reference!$G$1:$H$25,2,FALSE)</f>
        <v>Pemukiman</v>
      </c>
      <c r="J1406" t="str">
        <f>VLOOKUP($E1406,reference!$G$1:$H$25,2,FALSE)</f>
        <v>Hutan lahan kering sekunder / bekas tebangan</v>
      </c>
      <c r="K1406" t="str">
        <f t="shared" si="21"/>
        <v>Non Irigasi</v>
      </c>
      <c r="L1406" t="s">
        <v>327</v>
      </c>
    </row>
    <row r="1407" spans="1:12" x14ac:dyDescent="0.25">
      <c r="A1407" s="1">
        <v>1406</v>
      </c>
      <c r="B1407" s="3">
        <v>5</v>
      </c>
      <c r="C1407" s="1">
        <v>144</v>
      </c>
      <c r="D1407" s="1">
        <v>0</v>
      </c>
      <c r="E1407" s="1">
        <v>16</v>
      </c>
      <c r="F1407" s="1">
        <v>0</v>
      </c>
      <c r="G1407">
        <f>VLOOKUP(C1407,reference!$A$1:$E$310,5,FALSE)</f>
        <v>5308050</v>
      </c>
      <c r="H1407" t="str">
        <f>VLOOKUP(C1407,reference!$A$1:$E$310,4,FALSE)</f>
        <v>NUBATUKAN</v>
      </c>
      <c r="I1407" t="str">
        <f>VLOOKUP($D1407,reference!$G$1:$H$25,2,FALSE)</f>
        <v>No data</v>
      </c>
      <c r="J1407" t="str">
        <f>VLOOKUP($E1407,reference!$G$1:$H$25,2,FALSE)</f>
        <v>Pemukiman</v>
      </c>
      <c r="K1407" t="str">
        <f t="shared" si="21"/>
        <v>Non Irigasi</v>
      </c>
      <c r="L1407" t="s">
        <v>327</v>
      </c>
    </row>
    <row r="1408" spans="1:12" x14ac:dyDescent="0.25">
      <c r="A1408" s="1">
        <v>1407</v>
      </c>
      <c r="B1408" s="3">
        <v>422</v>
      </c>
      <c r="C1408" s="1">
        <v>144</v>
      </c>
      <c r="D1408" s="1">
        <v>13</v>
      </c>
      <c r="E1408" s="1">
        <v>9</v>
      </c>
      <c r="F1408" s="1">
        <v>0</v>
      </c>
      <c r="G1408">
        <f>VLOOKUP(C1408,reference!$A$1:$E$310,5,FALSE)</f>
        <v>5308050</v>
      </c>
      <c r="H1408" t="str">
        <f>VLOOKUP(C1408,reference!$A$1:$E$310,4,FALSE)</f>
        <v>NUBATUKAN</v>
      </c>
      <c r="I1408" t="str">
        <f>VLOOKUP($D1408,reference!$G$1:$H$25,2,FALSE)</f>
        <v>Pertanian lahan kering  campur semak / kebun campur</v>
      </c>
      <c r="J1408" t="str">
        <f>VLOOKUP($E1408,reference!$G$1:$H$25,2,FALSE)</f>
        <v>Semak belukar</v>
      </c>
      <c r="K1408" t="str">
        <f t="shared" si="21"/>
        <v>Non Irigasi</v>
      </c>
      <c r="L1408" t="s">
        <v>327</v>
      </c>
    </row>
    <row r="1409" spans="1:12" x14ac:dyDescent="0.25">
      <c r="A1409" s="1">
        <v>1408</v>
      </c>
      <c r="B1409" s="3">
        <v>2</v>
      </c>
      <c r="C1409" s="1">
        <v>143</v>
      </c>
      <c r="D1409" s="1">
        <v>0</v>
      </c>
      <c r="E1409" s="1">
        <v>16</v>
      </c>
      <c r="F1409" s="1">
        <v>0</v>
      </c>
      <c r="G1409">
        <f>VLOOKUP(C1409,reference!$A$1:$E$310,5,FALSE)</f>
        <v>5308040</v>
      </c>
      <c r="H1409" t="str">
        <f>VLOOKUP(C1409,reference!$A$1:$E$310,4,FALSE)</f>
        <v>LEBATUKAN</v>
      </c>
      <c r="I1409" t="str">
        <f>VLOOKUP($D1409,reference!$G$1:$H$25,2,FALSE)</f>
        <v>No data</v>
      </c>
      <c r="J1409" t="str">
        <f>VLOOKUP($E1409,reference!$G$1:$H$25,2,FALSE)</f>
        <v>Pemukiman</v>
      </c>
      <c r="K1409" t="str">
        <f t="shared" si="21"/>
        <v>Non Irigasi</v>
      </c>
      <c r="L1409" t="s">
        <v>327</v>
      </c>
    </row>
    <row r="1410" spans="1:12" x14ac:dyDescent="0.25">
      <c r="A1410" s="1">
        <v>1409</v>
      </c>
      <c r="B1410" s="3">
        <v>335</v>
      </c>
      <c r="C1410" s="1">
        <v>148</v>
      </c>
      <c r="D1410" s="1">
        <v>2</v>
      </c>
      <c r="E1410" s="1">
        <v>11</v>
      </c>
      <c r="F1410" s="1">
        <v>0</v>
      </c>
      <c r="G1410">
        <f>VLOOKUP(C1410,reference!$A$1:$E$310,5,FALSE)</f>
        <v>5309011</v>
      </c>
      <c r="H1410" t="str">
        <f>VLOOKUP(C1410,reference!$A$1:$E$310,4,FALSE)</f>
        <v>TITEHENA</v>
      </c>
      <c r="I1410" t="str">
        <f>VLOOKUP($D1410,reference!$G$1:$H$25,2,FALSE)</f>
        <v>Hutan lahan kering sekunder / bekas tebangan</v>
      </c>
      <c r="J1410" t="str">
        <f>VLOOKUP($E1410,reference!$G$1:$H$25,2,FALSE)</f>
        <v>Savanna / Padang rumput</v>
      </c>
      <c r="K1410" t="str">
        <f t="shared" si="21"/>
        <v>Non Irigasi</v>
      </c>
      <c r="L1410" t="s">
        <v>328</v>
      </c>
    </row>
    <row r="1411" spans="1:12" x14ac:dyDescent="0.25">
      <c r="A1411" s="1">
        <v>1410</v>
      </c>
      <c r="B1411" s="3">
        <v>1</v>
      </c>
      <c r="C1411" s="1">
        <v>125</v>
      </c>
      <c r="D1411" s="1">
        <v>13</v>
      </c>
      <c r="E1411" s="1">
        <v>5</v>
      </c>
      <c r="F1411" s="1">
        <v>0</v>
      </c>
      <c r="G1411">
        <f>VLOOKUP(C1411,reference!$A$1:$E$310,5,FALSE)</f>
        <v>5307014</v>
      </c>
      <c r="H1411" t="str">
        <f>VLOOKUP(C1411,reference!$A$1:$E$310,4,FALSE)</f>
        <v>PANTAR TENGAH</v>
      </c>
      <c r="I1411" t="str">
        <f>VLOOKUP($D1411,reference!$G$1:$H$25,2,FALSE)</f>
        <v>Pertanian lahan kering  campur semak / kebun campur</v>
      </c>
      <c r="J1411" t="str">
        <f>VLOOKUP($E1411,reference!$G$1:$H$25,2,FALSE)</f>
        <v>Hutan mangrove primer</v>
      </c>
      <c r="K1411" t="str">
        <f t="shared" ref="K1411:K1474" si="22">IF(F1411=0,"Non Irigasi","Buffer Irigasi")</f>
        <v>Non Irigasi</v>
      </c>
      <c r="L1411" t="s">
        <v>327</v>
      </c>
    </row>
    <row r="1412" spans="1:12" x14ac:dyDescent="0.25">
      <c r="A1412" s="1">
        <v>1411</v>
      </c>
      <c r="B1412" s="3">
        <v>37</v>
      </c>
      <c r="C1412" s="1">
        <v>243</v>
      </c>
      <c r="D1412" s="1">
        <v>0</v>
      </c>
      <c r="E1412" s="1">
        <v>11</v>
      </c>
      <c r="F1412" s="1">
        <v>0</v>
      </c>
      <c r="G1412">
        <f>VLOOKUP(C1412,reference!$A$1:$E$310,5,FALSE)</f>
        <v>5315011</v>
      </c>
      <c r="H1412" t="str">
        <f>VLOOKUP(C1412,reference!$A$1:$E$310,4,FALSE)</f>
        <v>BOLENG</v>
      </c>
      <c r="I1412" t="str">
        <f>VLOOKUP($D1412,reference!$G$1:$H$25,2,FALSE)</f>
        <v>No data</v>
      </c>
      <c r="J1412" t="str">
        <f>VLOOKUP($E1412,reference!$G$1:$H$25,2,FALSE)</f>
        <v>Savanna / Padang rumput</v>
      </c>
      <c r="K1412" t="str">
        <f t="shared" si="22"/>
        <v>Non Irigasi</v>
      </c>
      <c r="L1412" t="s">
        <v>327</v>
      </c>
    </row>
    <row r="1413" spans="1:12" x14ac:dyDescent="0.25">
      <c r="A1413" s="1">
        <v>1412</v>
      </c>
      <c r="B1413" s="3">
        <v>228</v>
      </c>
      <c r="C1413" s="1">
        <v>243</v>
      </c>
      <c r="D1413" s="1">
        <v>9</v>
      </c>
      <c r="E1413" s="1">
        <v>11</v>
      </c>
      <c r="F1413" s="1">
        <v>0</v>
      </c>
      <c r="G1413">
        <f>VLOOKUP(C1413,reference!$A$1:$E$310,5,FALSE)</f>
        <v>5315011</v>
      </c>
      <c r="H1413" t="str">
        <f>VLOOKUP(C1413,reference!$A$1:$E$310,4,FALSE)</f>
        <v>BOLENG</v>
      </c>
      <c r="I1413" t="str">
        <f>VLOOKUP($D1413,reference!$G$1:$H$25,2,FALSE)</f>
        <v>Semak belukar</v>
      </c>
      <c r="J1413" t="str">
        <f>VLOOKUP($E1413,reference!$G$1:$H$25,2,FALSE)</f>
        <v>Savanna / Padang rumput</v>
      </c>
      <c r="K1413" t="str">
        <f t="shared" si="22"/>
        <v>Non Irigasi</v>
      </c>
      <c r="L1413" t="s">
        <v>327</v>
      </c>
    </row>
    <row r="1414" spans="1:12" x14ac:dyDescent="0.25">
      <c r="A1414" s="1">
        <v>1413</v>
      </c>
      <c r="B1414" s="3">
        <v>1</v>
      </c>
      <c r="C1414" s="1">
        <v>252</v>
      </c>
      <c r="D1414" s="1">
        <v>16</v>
      </c>
      <c r="E1414" s="1">
        <v>14</v>
      </c>
      <c r="F1414" s="1">
        <v>0</v>
      </c>
      <c r="G1414">
        <f>VLOOKUP(C1414,reference!$A$1:$E$310,5,FALSE)</f>
        <v>5315050</v>
      </c>
      <c r="H1414" t="str">
        <f>VLOOKUP(C1414,reference!$A$1:$E$310,4,FALSE)</f>
        <v>MACANG PACAR</v>
      </c>
      <c r="I1414" t="str">
        <f>VLOOKUP($D1414,reference!$G$1:$H$25,2,FALSE)</f>
        <v>Pemukiman</v>
      </c>
      <c r="J1414" t="str">
        <f>VLOOKUP($E1414,reference!$G$1:$H$25,2,FALSE)</f>
        <v>Sawah</v>
      </c>
      <c r="K1414" t="str">
        <f t="shared" si="22"/>
        <v>Non Irigasi</v>
      </c>
      <c r="L1414" t="s">
        <v>327</v>
      </c>
    </row>
    <row r="1415" spans="1:12" x14ac:dyDescent="0.25">
      <c r="A1415" s="1">
        <v>1414</v>
      </c>
      <c r="B1415" s="3">
        <v>13</v>
      </c>
      <c r="C1415" s="1">
        <v>285</v>
      </c>
      <c r="D1415" s="1">
        <v>13</v>
      </c>
      <c r="E1415" s="1">
        <v>2</v>
      </c>
      <c r="F1415" s="1">
        <v>0</v>
      </c>
      <c r="G1415">
        <f>VLOOKUP(C1415,reference!$A$1:$E$310,5,FALSE)</f>
        <v>5319060</v>
      </c>
      <c r="H1415" t="str">
        <f>VLOOKUP(C1415,reference!$A$1:$E$310,4,FALSE)</f>
        <v>LAMBA LEDA</v>
      </c>
      <c r="I1415" t="str">
        <f>VLOOKUP($D1415,reference!$G$1:$H$25,2,FALSE)</f>
        <v>Pertanian lahan kering  campur semak / kebun campur</v>
      </c>
      <c r="J1415" t="str">
        <f>VLOOKUP($E1415,reference!$G$1:$H$25,2,FALSE)</f>
        <v>Hutan lahan kering sekunder / bekas tebangan</v>
      </c>
      <c r="K1415" t="str">
        <f t="shared" si="22"/>
        <v>Non Irigasi</v>
      </c>
      <c r="L1415" t="s">
        <v>327</v>
      </c>
    </row>
    <row r="1416" spans="1:12" x14ac:dyDescent="0.25">
      <c r="A1416" s="1">
        <v>1415</v>
      </c>
      <c r="B1416" s="3">
        <v>251</v>
      </c>
      <c r="C1416" s="1">
        <v>280</v>
      </c>
      <c r="D1416" s="1">
        <v>9</v>
      </c>
      <c r="E1416" s="1">
        <v>2</v>
      </c>
      <c r="F1416" s="1">
        <v>0</v>
      </c>
      <c r="G1416">
        <f>VLOOKUP(C1416,reference!$A$1:$E$310,5,FALSE)</f>
        <v>5319030</v>
      </c>
      <c r="H1416" t="str">
        <f>VLOOKUP(C1416,reference!$A$1:$E$310,4,FALSE)</f>
        <v>ELAR</v>
      </c>
      <c r="I1416" t="str">
        <f>VLOOKUP($D1416,reference!$G$1:$H$25,2,FALSE)</f>
        <v>Semak belukar</v>
      </c>
      <c r="J1416" t="str">
        <f>VLOOKUP($E1416,reference!$G$1:$H$25,2,FALSE)</f>
        <v>Hutan lahan kering sekunder / bekas tebangan</v>
      </c>
      <c r="K1416" t="str">
        <f t="shared" si="22"/>
        <v>Non Irigasi</v>
      </c>
      <c r="L1416" t="s">
        <v>327</v>
      </c>
    </row>
    <row r="1417" spans="1:12" x14ac:dyDescent="0.25">
      <c r="A1417" s="1">
        <v>1416</v>
      </c>
      <c r="B1417" s="3">
        <v>5</v>
      </c>
      <c r="C1417" s="1">
        <v>280</v>
      </c>
      <c r="D1417" s="1">
        <v>11</v>
      </c>
      <c r="E1417" s="1">
        <v>16</v>
      </c>
      <c r="F1417" s="1">
        <v>0</v>
      </c>
      <c r="G1417">
        <f>VLOOKUP(C1417,reference!$A$1:$E$310,5,FALSE)</f>
        <v>5319030</v>
      </c>
      <c r="H1417" t="str">
        <f>VLOOKUP(C1417,reference!$A$1:$E$310,4,FALSE)</f>
        <v>ELAR</v>
      </c>
      <c r="I1417" t="str">
        <f>VLOOKUP($D1417,reference!$G$1:$H$25,2,FALSE)</f>
        <v>Savanna / Padang rumput</v>
      </c>
      <c r="J1417" t="str">
        <f>VLOOKUP($E1417,reference!$G$1:$H$25,2,FALSE)</f>
        <v>Pemukiman</v>
      </c>
      <c r="K1417" t="str">
        <f t="shared" si="22"/>
        <v>Non Irigasi</v>
      </c>
      <c r="L1417" t="s">
        <v>327</v>
      </c>
    </row>
    <row r="1418" spans="1:12" x14ac:dyDescent="0.25">
      <c r="A1418" s="1">
        <v>1417</v>
      </c>
      <c r="B1418" s="3">
        <v>2</v>
      </c>
      <c r="C1418" s="1">
        <v>143</v>
      </c>
      <c r="D1418" s="1">
        <v>9</v>
      </c>
      <c r="E1418" s="1">
        <v>16</v>
      </c>
      <c r="F1418" s="1">
        <v>0</v>
      </c>
      <c r="G1418">
        <f>VLOOKUP(C1418,reference!$A$1:$E$310,5,FALSE)</f>
        <v>5308040</v>
      </c>
      <c r="H1418" t="str">
        <f>VLOOKUP(C1418,reference!$A$1:$E$310,4,FALSE)</f>
        <v>LEBATUKAN</v>
      </c>
      <c r="I1418" t="str">
        <f>VLOOKUP($D1418,reference!$G$1:$H$25,2,FALSE)</f>
        <v>Semak belukar</v>
      </c>
      <c r="J1418" t="str">
        <f>VLOOKUP($E1418,reference!$G$1:$H$25,2,FALSE)</f>
        <v>Pemukiman</v>
      </c>
      <c r="K1418" t="str">
        <f t="shared" si="22"/>
        <v>Non Irigasi</v>
      </c>
      <c r="L1418" t="s">
        <v>327</v>
      </c>
    </row>
    <row r="1419" spans="1:12" x14ac:dyDescent="0.25">
      <c r="A1419" s="1">
        <v>1418</v>
      </c>
      <c r="B1419" s="3">
        <v>3</v>
      </c>
      <c r="C1419" s="1">
        <v>280</v>
      </c>
      <c r="D1419" s="1">
        <v>0</v>
      </c>
      <c r="E1419" s="1">
        <v>6</v>
      </c>
      <c r="F1419" s="1">
        <v>0</v>
      </c>
      <c r="G1419">
        <f>VLOOKUP(C1419,reference!$A$1:$E$310,5,FALSE)</f>
        <v>5319030</v>
      </c>
      <c r="H1419" t="str">
        <f>VLOOKUP(C1419,reference!$A$1:$E$310,4,FALSE)</f>
        <v>ELAR</v>
      </c>
      <c r="I1419" t="str">
        <f>VLOOKUP($D1419,reference!$G$1:$H$25,2,FALSE)</f>
        <v>No data</v>
      </c>
      <c r="J1419" t="str">
        <f>VLOOKUP($E1419,reference!$G$1:$H$25,2,FALSE)</f>
        <v>Hutan mangrove sekunder</v>
      </c>
      <c r="K1419" t="str">
        <f t="shared" si="22"/>
        <v>Non Irigasi</v>
      </c>
      <c r="L1419" t="s">
        <v>327</v>
      </c>
    </row>
    <row r="1420" spans="1:12" x14ac:dyDescent="0.25">
      <c r="A1420" s="1">
        <v>1419</v>
      </c>
      <c r="B1420" s="3">
        <v>196</v>
      </c>
      <c r="C1420" s="1">
        <v>280</v>
      </c>
      <c r="D1420" s="1">
        <v>11</v>
      </c>
      <c r="E1420" s="1">
        <v>14</v>
      </c>
      <c r="F1420" s="1">
        <v>0</v>
      </c>
      <c r="G1420">
        <f>VLOOKUP(C1420,reference!$A$1:$E$310,5,FALSE)</f>
        <v>5319030</v>
      </c>
      <c r="H1420" t="str">
        <f>VLOOKUP(C1420,reference!$A$1:$E$310,4,FALSE)</f>
        <v>ELAR</v>
      </c>
      <c r="I1420" t="str">
        <f>VLOOKUP($D1420,reference!$G$1:$H$25,2,FALSE)</f>
        <v>Savanna / Padang rumput</v>
      </c>
      <c r="J1420" t="str">
        <f>VLOOKUP($E1420,reference!$G$1:$H$25,2,FALSE)</f>
        <v>Sawah</v>
      </c>
      <c r="K1420" t="str">
        <f t="shared" si="22"/>
        <v>Non Irigasi</v>
      </c>
      <c r="L1420" t="s">
        <v>327</v>
      </c>
    </row>
    <row r="1421" spans="1:12" x14ac:dyDescent="0.25">
      <c r="A1421" s="1">
        <v>1420</v>
      </c>
      <c r="B1421" s="3">
        <v>39</v>
      </c>
      <c r="C1421" s="1">
        <v>154</v>
      </c>
      <c r="D1421" s="1">
        <v>11</v>
      </c>
      <c r="E1421" s="1">
        <v>2</v>
      </c>
      <c r="F1421" s="1">
        <v>0</v>
      </c>
      <c r="G1421">
        <f>VLOOKUP(C1421,reference!$A$1:$E$310,5,FALSE)</f>
        <v>5309032</v>
      </c>
      <c r="H1421" t="str">
        <f>VLOOKUP(C1421,reference!$A$1:$E$310,4,FALSE)</f>
        <v>DEMON PAGONG</v>
      </c>
      <c r="I1421" t="str">
        <f>VLOOKUP($D1421,reference!$G$1:$H$25,2,FALSE)</f>
        <v>Savanna / Padang rumput</v>
      </c>
      <c r="J1421" t="str">
        <f>VLOOKUP($E1421,reference!$G$1:$H$25,2,FALSE)</f>
        <v>Hutan lahan kering sekunder / bekas tebangan</v>
      </c>
      <c r="K1421" t="str">
        <f t="shared" si="22"/>
        <v>Non Irigasi</v>
      </c>
      <c r="L1421" t="s">
        <v>327</v>
      </c>
    </row>
    <row r="1422" spans="1:12" x14ac:dyDescent="0.25">
      <c r="A1422" s="1">
        <v>1421</v>
      </c>
      <c r="B1422" s="3">
        <v>10</v>
      </c>
      <c r="C1422" s="1">
        <v>159</v>
      </c>
      <c r="D1422" s="1">
        <v>2</v>
      </c>
      <c r="E1422" s="1">
        <v>18</v>
      </c>
      <c r="F1422" s="1">
        <v>0</v>
      </c>
      <c r="G1422">
        <f>VLOOKUP(C1422,reference!$A$1:$E$310,5,FALSE)</f>
        <v>5309061</v>
      </c>
      <c r="H1422" t="str">
        <f>VLOOKUP(C1422,reference!$A$1:$E$310,4,FALSE)</f>
        <v>WOTAN ULU MADO</v>
      </c>
      <c r="I1422" t="str">
        <f>VLOOKUP($D1422,reference!$G$1:$H$25,2,FALSE)</f>
        <v>Hutan lahan kering sekunder / bekas tebangan</v>
      </c>
      <c r="J1422" t="str">
        <f>VLOOKUP($E1422,reference!$G$1:$H$25,2,FALSE)</f>
        <v>Lahan terbuka</v>
      </c>
      <c r="K1422" t="str">
        <f t="shared" si="22"/>
        <v>Non Irigasi</v>
      </c>
      <c r="L1422" t="s">
        <v>328</v>
      </c>
    </row>
    <row r="1423" spans="1:12" x14ac:dyDescent="0.25">
      <c r="A1423" s="1">
        <v>1422</v>
      </c>
      <c r="B1423" s="3">
        <v>1</v>
      </c>
      <c r="C1423" s="1">
        <v>143</v>
      </c>
      <c r="D1423" s="1">
        <v>5</v>
      </c>
      <c r="E1423" s="1">
        <v>12</v>
      </c>
      <c r="F1423" s="1">
        <v>0</v>
      </c>
      <c r="G1423">
        <f>VLOOKUP(C1423,reference!$A$1:$E$310,5,FALSE)</f>
        <v>5308040</v>
      </c>
      <c r="H1423" t="str">
        <f>VLOOKUP(C1423,reference!$A$1:$E$310,4,FALSE)</f>
        <v>LEBATUKAN</v>
      </c>
      <c r="I1423" t="str">
        <f>VLOOKUP($D1423,reference!$G$1:$H$25,2,FALSE)</f>
        <v>Hutan mangrove primer</v>
      </c>
      <c r="J1423" t="str">
        <f>VLOOKUP($E1423,reference!$G$1:$H$25,2,FALSE)</f>
        <v>Pertanian lahan kering</v>
      </c>
      <c r="K1423" t="str">
        <f t="shared" si="22"/>
        <v>Non Irigasi</v>
      </c>
      <c r="L1423" t="s">
        <v>328</v>
      </c>
    </row>
    <row r="1424" spans="1:12" x14ac:dyDescent="0.25">
      <c r="A1424" s="1">
        <v>1423</v>
      </c>
      <c r="B1424" s="3">
        <v>7</v>
      </c>
      <c r="C1424" s="1">
        <v>143</v>
      </c>
      <c r="D1424" s="1">
        <v>12</v>
      </c>
      <c r="E1424" s="1">
        <v>16</v>
      </c>
      <c r="F1424" s="1">
        <v>0</v>
      </c>
      <c r="G1424">
        <f>VLOOKUP(C1424,reference!$A$1:$E$310,5,FALSE)</f>
        <v>5308040</v>
      </c>
      <c r="H1424" t="str">
        <f>VLOOKUP(C1424,reference!$A$1:$E$310,4,FALSE)</f>
        <v>LEBATUKAN</v>
      </c>
      <c r="I1424" t="str">
        <f>VLOOKUP($D1424,reference!$G$1:$H$25,2,FALSE)</f>
        <v>Pertanian lahan kering</v>
      </c>
      <c r="J1424" t="str">
        <f>VLOOKUP($E1424,reference!$G$1:$H$25,2,FALSE)</f>
        <v>Pemukiman</v>
      </c>
      <c r="K1424" t="str">
        <f t="shared" si="22"/>
        <v>Non Irigasi</v>
      </c>
      <c r="L1424" t="s">
        <v>327</v>
      </c>
    </row>
    <row r="1425" spans="1:12" x14ac:dyDescent="0.25">
      <c r="A1425" s="1">
        <v>1424</v>
      </c>
      <c r="B1425" s="3">
        <v>1</v>
      </c>
      <c r="C1425" s="1">
        <v>122</v>
      </c>
      <c r="D1425" s="1">
        <v>5</v>
      </c>
      <c r="E1425" s="1">
        <v>16</v>
      </c>
      <c r="F1425" s="1">
        <v>0</v>
      </c>
      <c r="G1425">
        <f>VLOOKUP(C1425,reference!$A$1:$E$310,5,FALSE)</f>
        <v>5307011</v>
      </c>
      <c r="H1425" t="str">
        <f>VLOOKUP(C1425,reference!$A$1:$E$310,4,FALSE)</f>
        <v>PANTAR BARAT</v>
      </c>
      <c r="I1425" t="str">
        <f>VLOOKUP($D1425,reference!$G$1:$H$25,2,FALSE)</f>
        <v>Hutan mangrove primer</v>
      </c>
      <c r="J1425" t="str">
        <f>VLOOKUP($E1425,reference!$G$1:$H$25,2,FALSE)</f>
        <v>Pemukiman</v>
      </c>
      <c r="K1425" t="str">
        <f t="shared" si="22"/>
        <v>Non Irigasi</v>
      </c>
      <c r="L1425" t="s">
        <v>328</v>
      </c>
    </row>
    <row r="1426" spans="1:12" x14ac:dyDescent="0.25">
      <c r="A1426" s="1">
        <v>1425</v>
      </c>
      <c r="B1426" s="3">
        <v>83</v>
      </c>
      <c r="C1426" s="1">
        <v>122</v>
      </c>
      <c r="D1426" s="1">
        <v>5</v>
      </c>
      <c r="E1426" s="1">
        <v>6</v>
      </c>
      <c r="F1426" s="1">
        <v>0</v>
      </c>
      <c r="G1426">
        <f>VLOOKUP(C1426,reference!$A$1:$E$310,5,FALSE)</f>
        <v>5307011</v>
      </c>
      <c r="H1426" t="str">
        <f>VLOOKUP(C1426,reference!$A$1:$E$310,4,FALSE)</f>
        <v>PANTAR BARAT</v>
      </c>
      <c r="I1426" t="str">
        <f>VLOOKUP($D1426,reference!$G$1:$H$25,2,FALSE)</f>
        <v>Hutan mangrove primer</v>
      </c>
      <c r="J1426" t="str">
        <f>VLOOKUP($E1426,reference!$G$1:$H$25,2,FALSE)</f>
        <v>Hutan mangrove sekunder</v>
      </c>
      <c r="K1426" t="str">
        <f t="shared" si="22"/>
        <v>Non Irigasi</v>
      </c>
      <c r="L1426" t="s">
        <v>329</v>
      </c>
    </row>
    <row r="1427" spans="1:12" x14ac:dyDescent="0.25">
      <c r="A1427" s="1">
        <v>1426</v>
      </c>
      <c r="B1427" s="3">
        <v>1</v>
      </c>
      <c r="C1427" s="1">
        <v>148</v>
      </c>
      <c r="D1427" s="1">
        <v>0</v>
      </c>
      <c r="E1427" s="1">
        <v>2</v>
      </c>
      <c r="F1427" s="1">
        <v>0</v>
      </c>
      <c r="G1427">
        <f>VLOOKUP(C1427,reference!$A$1:$E$310,5,FALSE)</f>
        <v>5309011</v>
      </c>
      <c r="H1427" t="str">
        <f>VLOOKUP(C1427,reference!$A$1:$E$310,4,FALSE)</f>
        <v>TITEHENA</v>
      </c>
      <c r="I1427" t="str">
        <f>VLOOKUP($D1427,reference!$G$1:$H$25,2,FALSE)</f>
        <v>No data</v>
      </c>
      <c r="J1427" t="str">
        <f>VLOOKUP($E1427,reference!$G$1:$H$25,2,FALSE)</f>
        <v>Hutan lahan kering sekunder / bekas tebangan</v>
      </c>
      <c r="K1427" t="str">
        <f t="shared" si="22"/>
        <v>Non Irigasi</v>
      </c>
      <c r="L1427" t="s">
        <v>327</v>
      </c>
    </row>
    <row r="1428" spans="1:12" x14ac:dyDescent="0.25">
      <c r="A1428" s="1">
        <v>1427</v>
      </c>
      <c r="B1428" s="3">
        <v>8</v>
      </c>
      <c r="C1428" s="1">
        <v>159</v>
      </c>
      <c r="D1428" s="1">
        <v>0</v>
      </c>
      <c r="E1428" s="1">
        <v>16</v>
      </c>
      <c r="F1428" s="1">
        <v>0</v>
      </c>
      <c r="G1428">
        <f>VLOOKUP(C1428,reference!$A$1:$E$310,5,FALSE)</f>
        <v>5309061</v>
      </c>
      <c r="H1428" t="str">
        <f>VLOOKUP(C1428,reference!$A$1:$E$310,4,FALSE)</f>
        <v>WOTAN ULU MADO</v>
      </c>
      <c r="I1428" t="str">
        <f>VLOOKUP($D1428,reference!$G$1:$H$25,2,FALSE)</f>
        <v>No data</v>
      </c>
      <c r="J1428" t="str">
        <f>VLOOKUP($E1428,reference!$G$1:$H$25,2,FALSE)</f>
        <v>Pemukiman</v>
      </c>
      <c r="K1428" t="str">
        <f t="shared" si="22"/>
        <v>Non Irigasi</v>
      </c>
      <c r="L1428" t="s">
        <v>327</v>
      </c>
    </row>
    <row r="1429" spans="1:12" x14ac:dyDescent="0.25">
      <c r="A1429" s="1">
        <v>1428</v>
      </c>
      <c r="B1429" s="3">
        <v>77</v>
      </c>
      <c r="C1429" s="1">
        <v>162</v>
      </c>
      <c r="D1429" s="1">
        <v>2</v>
      </c>
      <c r="E1429" s="1">
        <v>16</v>
      </c>
      <c r="F1429" s="1">
        <v>0</v>
      </c>
      <c r="G1429">
        <f>VLOOKUP(C1429,reference!$A$1:$E$310,5,FALSE)</f>
        <v>5309071</v>
      </c>
      <c r="H1429" t="str">
        <f>VLOOKUP(C1429,reference!$A$1:$E$310,4,FALSE)</f>
        <v>ILE BOLENG</v>
      </c>
      <c r="I1429" t="str">
        <f>VLOOKUP($D1429,reference!$G$1:$H$25,2,FALSE)</f>
        <v>Hutan lahan kering sekunder / bekas tebangan</v>
      </c>
      <c r="J1429" t="str">
        <f>VLOOKUP($E1429,reference!$G$1:$H$25,2,FALSE)</f>
        <v>Pemukiman</v>
      </c>
      <c r="K1429" t="str">
        <f t="shared" si="22"/>
        <v>Non Irigasi</v>
      </c>
      <c r="L1429" t="s">
        <v>328</v>
      </c>
    </row>
    <row r="1430" spans="1:12" x14ac:dyDescent="0.25">
      <c r="A1430" s="1">
        <v>1429</v>
      </c>
      <c r="B1430" s="3">
        <v>22</v>
      </c>
      <c r="C1430" s="1">
        <v>141</v>
      </c>
      <c r="D1430" s="1">
        <v>11</v>
      </c>
      <c r="E1430" s="1">
        <v>9</v>
      </c>
      <c r="F1430" s="1">
        <v>0</v>
      </c>
      <c r="G1430">
        <f>VLOOKUP(C1430,reference!$A$1:$E$310,5,FALSE)</f>
        <v>5308030</v>
      </c>
      <c r="H1430" t="str">
        <f>VLOOKUP(C1430,reference!$A$1:$E$310,4,FALSE)</f>
        <v>ILE APE</v>
      </c>
      <c r="I1430" t="str">
        <f>VLOOKUP($D1430,reference!$G$1:$H$25,2,FALSE)</f>
        <v>Savanna / Padang rumput</v>
      </c>
      <c r="J1430" t="str">
        <f>VLOOKUP($E1430,reference!$G$1:$H$25,2,FALSE)</f>
        <v>Semak belukar</v>
      </c>
      <c r="K1430" t="str">
        <f t="shared" si="22"/>
        <v>Non Irigasi</v>
      </c>
      <c r="L1430" t="s">
        <v>327</v>
      </c>
    </row>
    <row r="1431" spans="1:12" x14ac:dyDescent="0.25">
      <c r="A1431" s="1">
        <v>1430</v>
      </c>
      <c r="B1431" s="3">
        <v>1</v>
      </c>
      <c r="C1431" s="1">
        <v>122</v>
      </c>
      <c r="D1431" s="1">
        <v>13</v>
      </c>
      <c r="E1431" s="1">
        <v>16</v>
      </c>
      <c r="F1431" s="1">
        <v>0</v>
      </c>
      <c r="G1431">
        <f>VLOOKUP(C1431,reference!$A$1:$E$310,5,FALSE)</f>
        <v>5307011</v>
      </c>
      <c r="H1431" t="str">
        <f>VLOOKUP(C1431,reference!$A$1:$E$310,4,FALSE)</f>
        <v>PANTAR BARAT</v>
      </c>
      <c r="I1431" t="str">
        <f>VLOOKUP($D1431,reference!$G$1:$H$25,2,FALSE)</f>
        <v>Pertanian lahan kering  campur semak / kebun campur</v>
      </c>
      <c r="J1431" t="str">
        <f>VLOOKUP($E1431,reference!$G$1:$H$25,2,FALSE)</f>
        <v>Pemukiman</v>
      </c>
      <c r="K1431" t="str">
        <f t="shared" si="22"/>
        <v>Non Irigasi</v>
      </c>
      <c r="L1431" t="s">
        <v>327</v>
      </c>
    </row>
    <row r="1432" spans="1:12" x14ac:dyDescent="0.25">
      <c r="A1432" s="1">
        <v>1431</v>
      </c>
      <c r="B1432" s="3">
        <v>1</v>
      </c>
      <c r="C1432" s="1">
        <v>122</v>
      </c>
      <c r="D1432" s="1">
        <v>16</v>
      </c>
      <c r="E1432" s="1">
        <v>12</v>
      </c>
      <c r="F1432" s="1">
        <v>0</v>
      </c>
      <c r="G1432">
        <f>VLOOKUP(C1432,reference!$A$1:$E$310,5,FALSE)</f>
        <v>5307011</v>
      </c>
      <c r="H1432" t="str">
        <f>VLOOKUP(C1432,reference!$A$1:$E$310,4,FALSE)</f>
        <v>PANTAR BARAT</v>
      </c>
      <c r="I1432" t="str">
        <f>VLOOKUP($D1432,reference!$G$1:$H$25,2,FALSE)</f>
        <v>Pemukiman</v>
      </c>
      <c r="J1432" t="str">
        <f>VLOOKUP($E1432,reference!$G$1:$H$25,2,FALSE)</f>
        <v>Pertanian lahan kering</v>
      </c>
      <c r="K1432" t="str">
        <f t="shared" si="22"/>
        <v>Non Irigasi</v>
      </c>
      <c r="L1432" t="s">
        <v>327</v>
      </c>
    </row>
    <row r="1433" spans="1:12" x14ac:dyDescent="0.25">
      <c r="A1433" s="1">
        <v>1432</v>
      </c>
      <c r="B1433" s="3">
        <v>10</v>
      </c>
      <c r="C1433" s="1">
        <v>127</v>
      </c>
      <c r="D1433" s="1">
        <v>9</v>
      </c>
      <c r="E1433" s="1">
        <v>16</v>
      </c>
      <c r="F1433" s="1">
        <v>0</v>
      </c>
      <c r="G1433">
        <f>VLOOKUP(C1433,reference!$A$1:$E$310,5,FALSE)</f>
        <v>5307021</v>
      </c>
      <c r="H1433" t="str">
        <f>VLOOKUP(C1433,reference!$A$1:$E$310,4,FALSE)</f>
        <v>MATARU</v>
      </c>
      <c r="I1433" t="str">
        <f>VLOOKUP($D1433,reference!$G$1:$H$25,2,FALSE)</f>
        <v>Semak belukar</v>
      </c>
      <c r="J1433" t="str">
        <f>VLOOKUP($E1433,reference!$G$1:$H$25,2,FALSE)</f>
        <v>Pemukiman</v>
      </c>
      <c r="K1433" t="str">
        <f t="shared" si="22"/>
        <v>Non Irigasi</v>
      </c>
      <c r="L1433" t="s">
        <v>327</v>
      </c>
    </row>
    <row r="1434" spans="1:12" x14ac:dyDescent="0.25">
      <c r="A1434" s="1">
        <v>1433</v>
      </c>
      <c r="B1434" s="3">
        <v>101</v>
      </c>
      <c r="C1434" s="1">
        <v>252</v>
      </c>
      <c r="D1434" s="1">
        <v>2</v>
      </c>
      <c r="E1434" s="1">
        <v>6</v>
      </c>
      <c r="F1434" s="1">
        <v>0</v>
      </c>
      <c r="G1434">
        <f>VLOOKUP(C1434,reference!$A$1:$E$310,5,FALSE)</f>
        <v>5315050</v>
      </c>
      <c r="H1434" t="str">
        <f>VLOOKUP(C1434,reference!$A$1:$E$310,4,FALSE)</f>
        <v>MACANG PACAR</v>
      </c>
      <c r="I1434" t="str">
        <f>VLOOKUP($D1434,reference!$G$1:$H$25,2,FALSE)</f>
        <v>Hutan lahan kering sekunder / bekas tebangan</v>
      </c>
      <c r="J1434" t="str">
        <f>VLOOKUP($E1434,reference!$G$1:$H$25,2,FALSE)</f>
        <v>Hutan mangrove sekunder</v>
      </c>
      <c r="K1434" t="str">
        <f t="shared" si="22"/>
        <v>Non Irigasi</v>
      </c>
      <c r="L1434" t="s">
        <v>327</v>
      </c>
    </row>
    <row r="1435" spans="1:12" x14ac:dyDescent="0.25">
      <c r="A1435" s="1">
        <v>1434</v>
      </c>
      <c r="B1435" s="3">
        <v>29</v>
      </c>
      <c r="C1435" s="1">
        <v>159</v>
      </c>
      <c r="D1435" s="1">
        <v>13</v>
      </c>
      <c r="E1435" s="1">
        <v>16</v>
      </c>
      <c r="F1435" s="1">
        <v>0</v>
      </c>
      <c r="G1435">
        <f>VLOOKUP(C1435,reference!$A$1:$E$310,5,FALSE)</f>
        <v>5309061</v>
      </c>
      <c r="H1435" t="str">
        <f>VLOOKUP(C1435,reference!$A$1:$E$310,4,FALSE)</f>
        <v>WOTAN ULU MADO</v>
      </c>
      <c r="I1435" t="str">
        <f>VLOOKUP($D1435,reference!$G$1:$H$25,2,FALSE)</f>
        <v>Pertanian lahan kering  campur semak / kebun campur</v>
      </c>
      <c r="J1435" t="str">
        <f>VLOOKUP($E1435,reference!$G$1:$H$25,2,FALSE)</f>
        <v>Pemukiman</v>
      </c>
      <c r="K1435" t="str">
        <f t="shared" si="22"/>
        <v>Non Irigasi</v>
      </c>
      <c r="L1435" t="s">
        <v>327</v>
      </c>
    </row>
    <row r="1436" spans="1:12" x14ac:dyDescent="0.25">
      <c r="A1436" s="1">
        <v>1435</v>
      </c>
      <c r="B1436" s="3">
        <v>18</v>
      </c>
      <c r="C1436" s="1">
        <v>161</v>
      </c>
      <c r="D1436" s="1">
        <v>13</v>
      </c>
      <c r="E1436" s="1">
        <v>2</v>
      </c>
      <c r="F1436" s="1">
        <v>0</v>
      </c>
      <c r="G1436">
        <f>VLOOKUP(C1436,reference!$A$1:$E$310,5,FALSE)</f>
        <v>5309070</v>
      </c>
      <c r="H1436" t="str">
        <f>VLOOKUP(C1436,reference!$A$1:$E$310,4,FALSE)</f>
        <v>ADONARA TIMUR</v>
      </c>
      <c r="I1436" t="str">
        <f>VLOOKUP($D1436,reference!$G$1:$H$25,2,FALSE)</f>
        <v>Pertanian lahan kering  campur semak / kebun campur</v>
      </c>
      <c r="J1436" t="str">
        <f>VLOOKUP($E1436,reference!$G$1:$H$25,2,FALSE)</f>
        <v>Hutan lahan kering sekunder / bekas tebangan</v>
      </c>
      <c r="K1436" t="str">
        <f t="shared" si="22"/>
        <v>Non Irigasi</v>
      </c>
      <c r="L1436" t="s">
        <v>327</v>
      </c>
    </row>
    <row r="1437" spans="1:12" x14ac:dyDescent="0.25">
      <c r="A1437" s="1">
        <v>1436</v>
      </c>
      <c r="B1437" s="3">
        <v>94</v>
      </c>
      <c r="C1437" s="1">
        <v>144</v>
      </c>
      <c r="D1437" s="1">
        <v>11</v>
      </c>
      <c r="E1437" s="1">
        <v>9</v>
      </c>
      <c r="F1437" s="1">
        <v>0</v>
      </c>
      <c r="G1437">
        <f>VLOOKUP(C1437,reference!$A$1:$E$310,5,FALSE)</f>
        <v>5308050</v>
      </c>
      <c r="H1437" t="str">
        <f>VLOOKUP(C1437,reference!$A$1:$E$310,4,FALSE)</f>
        <v>NUBATUKAN</v>
      </c>
      <c r="I1437" t="str">
        <f>VLOOKUP($D1437,reference!$G$1:$H$25,2,FALSE)</f>
        <v>Savanna / Padang rumput</v>
      </c>
      <c r="J1437" t="str">
        <f>VLOOKUP($E1437,reference!$G$1:$H$25,2,FALSE)</f>
        <v>Semak belukar</v>
      </c>
      <c r="K1437" t="str">
        <f t="shared" si="22"/>
        <v>Non Irigasi</v>
      </c>
      <c r="L1437" t="s">
        <v>327</v>
      </c>
    </row>
    <row r="1438" spans="1:12" x14ac:dyDescent="0.25">
      <c r="A1438" s="1">
        <v>1437</v>
      </c>
      <c r="B1438" s="3">
        <v>2</v>
      </c>
      <c r="C1438" s="1">
        <v>141</v>
      </c>
      <c r="D1438" s="1">
        <v>11</v>
      </c>
      <c r="E1438" s="1">
        <v>11</v>
      </c>
      <c r="F1438" s="1">
        <v>0</v>
      </c>
      <c r="G1438">
        <f>VLOOKUP(C1438,reference!$A$1:$E$310,5,FALSE)</f>
        <v>5308030</v>
      </c>
      <c r="H1438" t="str">
        <f>VLOOKUP(C1438,reference!$A$1:$E$310,4,FALSE)</f>
        <v>ILE APE</v>
      </c>
      <c r="I1438" t="str">
        <f>VLOOKUP($D1438,reference!$G$1:$H$25,2,FALSE)</f>
        <v>Savanna / Padang rumput</v>
      </c>
      <c r="J1438" t="str">
        <f>VLOOKUP($E1438,reference!$G$1:$H$25,2,FALSE)</f>
        <v>Savanna / Padang rumput</v>
      </c>
      <c r="K1438" t="str">
        <f t="shared" si="22"/>
        <v>Non Irigasi</v>
      </c>
      <c r="L1438" t="s">
        <v>327</v>
      </c>
    </row>
    <row r="1439" spans="1:12" x14ac:dyDescent="0.25">
      <c r="A1439" s="1">
        <v>1438</v>
      </c>
      <c r="B1439" s="3">
        <v>51</v>
      </c>
      <c r="C1439" s="1">
        <v>122</v>
      </c>
      <c r="D1439" s="1">
        <v>9</v>
      </c>
      <c r="E1439" s="1">
        <v>16</v>
      </c>
      <c r="F1439" s="1">
        <v>0</v>
      </c>
      <c r="G1439">
        <f>VLOOKUP(C1439,reference!$A$1:$E$310,5,FALSE)</f>
        <v>5307011</v>
      </c>
      <c r="H1439" t="str">
        <f>VLOOKUP(C1439,reference!$A$1:$E$310,4,FALSE)</f>
        <v>PANTAR BARAT</v>
      </c>
      <c r="I1439" t="str">
        <f>VLOOKUP($D1439,reference!$G$1:$H$25,2,FALSE)</f>
        <v>Semak belukar</v>
      </c>
      <c r="J1439" t="str">
        <f>VLOOKUP($E1439,reference!$G$1:$H$25,2,FALSE)</f>
        <v>Pemukiman</v>
      </c>
      <c r="K1439" t="str">
        <f t="shared" si="22"/>
        <v>Non Irigasi</v>
      </c>
      <c r="L1439" t="s">
        <v>327</v>
      </c>
    </row>
    <row r="1440" spans="1:12" x14ac:dyDescent="0.25">
      <c r="A1440" s="1">
        <v>1439</v>
      </c>
      <c r="B1440" s="3">
        <v>218</v>
      </c>
      <c r="C1440" s="1">
        <v>128</v>
      </c>
      <c r="D1440" s="1">
        <v>18</v>
      </c>
      <c r="E1440" s="1">
        <v>9</v>
      </c>
      <c r="F1440" s="1">
        <v>0</v>
      </c>
      <c r="G1440">
        <f>VLOOKUP(C1440,reference!$A$1:$E$310,5,FALSE)</f>
        <v>5307030</v>
      </c>
      <c r="H1440" t="str">
        <f>VLOOKUP(C1440,reference!$A$1:$E$310,4,FALSE)</f>
        <v>ALOR SELATAN</v>
      </c>
      <c r="I1440" t="str">
        <f>VLOOKUP($D1440,reference!$G$1:$H$25,2,FALSE)</f>
        <v>Lahan terbuka</v>
      </c>
      <c r="J1440" t="str">
        <f>VLOOKUP($E1440,reference!$G$1:$H$25,2,FALSE)</f>
        <v>Semak belukar</v>
      </c>
      <c r="K1440" t="str">
        <f t="shared" si="22"/>
        <v>Non Irigasi</v>
      </c>
      <c r="L1440" t="s">
        <v>327</v>
      </c>
    </row>
    <row r="1441" spans="1:12" x14ac:dyDescent="0.25">
      <c r="A1441" s="1">
        <v>1440</v>
      </c>
      <c r="B1441" s="3">
        <v>43</v>
      </c>
      <c r="C1441" s="1">
        <v>285</v>
      </c>
      <c r="D1441" s="1">
        <v>9</v>
      </c>
      <c r="E1441" s="1">
        <v>12</v>
      </c>
      <c r="F1441" s="1">
        <v>0</v>
      </c>
      <c r="G1441">
        <f>VLOOKUP(C1441,reference!$A$1:$E$310,5,FALSE)</f>
        <v>5319060</v>
      </c>
      <c r="H1441" t="str">
        <f>VLOOKUP(C1441,reference!$A$1:$E$310,4,FALSE)</f>
        <v>LAMBA LEDA</v>
      </c>
      <c r="I1441" t="str">
        <f>VLOOKUP($D1441,reference!$G$1:$H$25,2,FALSE)</f>
        <v>Semak belukar</v>
      </c>
      <c r="J1441" t="str">
        <f>VLOOKUP($E1441,reference!$G$1:$H$25,2,FALSE)</f>
        <v>Pertanian lahan kering</v>
      </c>
      <c r="K1441" t="str">
        <f t="shared" si="22"/>
        <v>Non Irigasi</v>
      </c>
      <c r="L1441" t="s">
        <v>327</v>
      </c>
    </row>
    <row r="1442" spans="1:12" x14ac:dyDescent="0.25">
      <c r="A1442" s="1">
        <v>1441</v>
      </c>
      <c r="B1442" s="3">
        <v>1675</v>
      </c>
      <c r="C1442" s="1">
        <v>282</v>
      </c>
      <c r="D1442" s="1">
        <v>12</v>
      </c>
      <c r="E1442" s="1">
        <v>9</v>
      </c>
      <c r="F1442" s="1">
        <v>0</v>
      </c>
      <c r="G1442">
        <f>VLOOKUP(C1442,reference!$A$1:$E$310,5,FALSE)</f>
        <v>5319040</v>
      </c>
      <c r="H1442" t="str">
        <f>VLOOKUP(C1442,reference!$A$1:$E$310,4,FALSE)</f>
        <v>SAMBI RAMPAS</v>
      </c>
      <c r="I1442" t="str">
        <f>VLOOKUP($D1442,reference!$G$1:$H$25,2,FALSE)</f>
        <v>Pertanian lahan kering</v>
      </c>
      <c r="J1442" t="str">
        <f>VLOOKUP($E1442,reference!$G$1:$H$25,2,FALSE)</f>
        <v>Semak belukar</v>
      </c>
      <c r="K1442" t="str">
        <f t="shared" si="22"/>
        <v>Non Irigasi</v>
      </c>
      <c r="L1442" t="s">
        <v>327</v>
      </c>
    </row>
    <row r="1443" spans="1:12" x14ac:dyDescent="0.25">
      <c r="A1443" s="1">
        <v>1442</v>
      </c>
      <c r="B1443" s="3">
        <v>95</v>
      </c>
      <c r="C1443" s="1">
        <v>280</v>
      </c>
      <c r="D1443" s="1">
        <v>11</v>
      </c>
      <c r="E1443" s="1">
        <v>11</v>
      </c>
      <c r="F1443" s="1">
        <v>0</v>
      </c>
      <c r="G1443">
        <f>VLOOKUP(C1443,reference!$A$1:$E$310,5,FALSE)</f>
        <v>5319030</v>
      </c>
      <c r="H1443" t="str">
        <f>VLOOKUP(C1443,reference!$A$1:$E$310,4,FALSE)</f>
        <v>ELAR</v>
      </c>
      <c r="I1443" t="str">
        <f>VLOOKUP($D1443,reference!$G$1:$H$25,2,FALSE)</f>
        <v>Savanna / Padang rumput</v>
      </c>
      <c r="J1443" t="str">
        <f>VLOOKUP($E1443,reference!$G$1:$H$25,2,FALSE)</f>
        <v>Savanna / Padang rumput</v>
      </c>
      <c r="K1443" t="str">
        <f t="shared" si="22"/>
        <v>Non Irigasi</v>
      </c>
      <c r="L1443" t="s">
        <v>327</v>
      </c>
    </row>
    <row r="1444" spans="1:12" x14ac:dyDescent="0.25">
      <c r="A1444" s="1">
        <v>1443</v>
      </c>
      <c r="B1444" s="3">
        <v>679</v>
      </c>
      <c r="C1444" s="1">
        <v>148</v>
      </c>
      <c r="D1444" s="1">
        <v>12</v>
      </c>
      <c r="E1444" s="1">
        <v>12</v>
      </c>
      <c r="F1444" s="1">
        <v>0</v>
      </c>
      <c r="G1444">
        <f>VLOOKUP(C1444,reference!$A$1:$E$310,5,FALSE)</f>
        <v>5309011</v>
      </c>
      <c r="H1444" t="str">
        <f>VLOOKUP(C1444,reference!$A$1:$E$310,4,FALSE)</f>
        <v>TITEHENA</v>
      </c>
      <c r="I1444" t="str">
        <f>VLOOKUP($D1444,reference!$G$1:$H$25,2,FALSE)</f>
        <v>Pertanian lahan kering</v>
      </c>
      <c r="J1444" t="str">
        <f>VLOOKUP($E1444,reference!$G$1:$H$25,2,FALSE)</f>
        <v>Pertanian lahan kering</v>
      </c>
      <c r="K1444" t="str">
        <f t="shared" si="22"/>
        <v>Non Irigasi</v>
      </c>
      <c r="L1444" t="s">
        <v>327</v>
      </c>
    </row>
    <row r="1445" spans="1:12" x14ac:dyDescent="0.25">
      <c r="A1445" s="1">
        <v>1444</v>
      </c>
      <c r="B1445" s="3">
        <v>1</v>
      </c>
      <c r="C1445" s="1">
        <v>161</v>
      </c>
      <c r="D1445" s="1">
        <v>2</v>
      </c>
      <c r="E1445" s="1">
        <v>20</v>
      </c>
      <c r="F1445" s="1">
        <v>0</v>
      </c>
      <c r="G1445">
        <f>VLOOKUP(C1445,reference!$A$1:$E$310,5,FALSE)</f>
        <v>5309070</v>
      </c>
      <c r="H1445" t="str">
        <f>VLOOKUP(C1445,reference!$A$1:$E$310,4,FALSE)</f>
        <v>ADONARA TIMUR</v>
      </c>
      <c r="I1445" t="str">
        <f>VLOOKUP($D1445,reference!$G$1:$H$25,2,FALSE)</f>
        <v>Hutan lahan kering sekunder / bekas tebangan</v>
      </c>
      <c r="J1445" t="str">
        <f>VLOOKUP($E1445,reference!$G$1:$H$25,2,FALSE)</f>
        <v>Tubuh air</v>
      </c>
      <c r="K1445" t="str">
        <f t="shared" si="22"/>
        <v>Non Irigasi</v>
      </c>
      <c r="L1445" t="s">
        <v>328</v>
      </c>
    </row>
    <row r="1446" spans="1:12" x14ac:dyDescent="0.25">
      <c r="A1446" s="1">
        <v>1445</v>
      </c>
      <c r="B1446" s="3">
        <v>128</v>
      </c>
      <c r="C1446" s="1">
        <v>161</v>
      </c>
      <c r="D1446" s="1">
        <v>13</v>
      </c>
      <c r="E1446" s="1">
        <v>16</v>
      </c>
      <c r="F1446" s="1">
        <v>0</v>
      </c>
      <c r="G1446">
        <f>VLOOKUP(C1446,reference!$A$1:$E$310,5,FALSE)</f>
        <v>5309070</v>
      </c>
      <c r="H1446" t="str">
        <f>VLOOKUP(C1446,reference!$A$1:$E$310,4,FALSE)</f>
        <v>ADONARA TIMUR</v>
      </c>
      <c r="I1446" t="str">
        <f>VLOOKUP($D1446,reference!$G$1:$H$25,2,FALSE)</f>
        <v>Pertanian lahan kering  campur semak / kebun campur</v>
      </c>
      <c r="J1446" t="str">
        <f>VLOOKUP($E1446,reference!$G$1:$H$25,2,FALSE)</f>
        <v>Pemukiman</v>
      </c>
      <c r="K1446" t="str">
        <f t="shared" si="22"/>
        <v>Non Irigasi</v>
      </c>
      <c r="L1446" t="s">
        <v>327</v>
      </c>
    </row>
    <row r="1447" spans="1:12" x14ac:dyDescent="0.25">
      <c r="A1447" s="1">
        <v>1446</v>
      </c>
      <c r="B1447" s="3">
        <v>7</v>
      </c>
      <c r="C1447" s="1">
        <v>143</v>
      </c>
      <c r="D1447" s="1">
        <v>12</v>
      </c>
      <c r="E1447" s="1">
        <v>11</v>
      </c>
      <c r="F1447" s="1">
        <v>0</v>
      </c>
      <c r="G1447">
        <f>VLOOKUP(C1447,reference!$A$1:$E$310,5,FALSE)</f>
        <v>5308040</v>
      </c>
      <c r="H1447" t="str">
        <f>VLOOKUP(C1447,reference!$A$1:$E$310,4,FALSE)</f>
        <v>LEBATUKAN</v>
      </c>
      <c r="I1447" t="str">
        <f>VLOOKUP($D1447,reference!$G$1:$H$25,2,FALSE)</f>
        <v>Pertanian lahan kering</v>
      </c>
      <c r="J1447" t="str">
        <f>VLOOKUP($E1447,reference!$G$1:$H$25,2,FALSE)</f>
        <v>Savanna / Padang rumput</v>
      </c>
      <c r="K1447" t="str">
        <f t="shared" si="22"/>
        <v>Non Irigasi</v>
      </c>
      <c r="L1447" t="s">
        <v>327</v>
      </c>
    </row>
    <row r="1448" spans="1:12" x14ac:dyDescent="0.25">
      <c r="A1448" s="1">
        <v>1447</v>
      </c>
      <c r="B1448" s="3">
        <v>14</v>
      </c>
      <c r="C1448" s="1">
        <v>252</v>
      </c>
      <c r="D1448" s="1">
        <v>2</v>
      </c>
      <c r="E1448" s="1">
        <v>20</v>
      </c>
      <c r="F1448" s="1">
        <v>0</v>
      </c>
      <c r="G1448">
        <f>VLOOKUP(C1448,reference!$A$1:$E$310,5,FALSE)</f>
        <v>5315050</v>
      </c>
      <c r="H1448" t="str">
        <f>VLOOKUP(C1448,reference!$A$1:$E$310,4,FALSE)</f>
        <v>MACANG PACAR</v>
      </c>
      <c r="I1448" t="str">
        <f>VLOOKUP($D1448,reference!$G$1:$H$25,2,FALSE)</f>
        <v>Hutan lahan kering sekunder / bekas tebangan</v>
      </c>
      <c r="J1448" t="str">
        <f>VLOOKUP($E1448,reference!$G$1:$H$25,2,FALSE)</f>
        <v>Tubuh air</v>
      </c>
      <c r="K1448" t="str">
        <f t="shared" si="22"/>
        <v>Non Irigasi</v>
      </c>
      <c r="L1448" t="s">
        <v>328</v>
      </c>
    </row>
    <row r="1449" spans="1:12" x14ac:dyDescent="0.25">
      <c r="A1449" s="1">
        <v>1448</v>
      </c>
      <c r="B1449" s="3">
        <v>5</v>
      </c>
      <c r="C1449" s="1">
        <v>280</v>
      </c>
      <c r="D1449" s="1">
        <v>9</v>
      </c>
      <c r="E1449" s="1">
        <v>15</v>
      </c>
      <c r="F1449" s="1">
        <v>0</v>
      </c>
      <c r="G1449">
        <f>VLOOKUP(C1449,reference!$A$1:$E$310,5,FALSE)</f>
        <v>5319030</v>
      </c>
      <c r="H1449" t="str">
        <f>VLOOKUP(C1449,reference!$A$1:$E$310,4,FALSE)</f>
        <v>ELAR</v>
      </c>
      <c r="I1449" t="str">
        <f>VLOOKUP($D1449,reference!$G$1:$H$25,2,FALSE)</f>
        <v>Semak belukar</v>
      </c>
      <c r="J1449" t="str">
        <f>VLOOKUP($E1449,reference!$G$1:$H$25,2,FALSE)</f>
        <v>Tambak</v>
      </c>
      <c r="K1449" t="str">
        <f t="shared" si="22"/>
        <v>Non Irigasi</v>
      </c>
      <c r="L1449" t="s">
        <v>327</v>
      </c>
    </row>
    <row r="1450" spans="1:12" x14ac:dyDescent="0.25">
      <c r="A1450" s="1">
        <v>1449</v>
      </c>
      <c r="B1450" s="3">
        <v>282</v>
      </c>
      <c r="C1450" s="1">
        <v>144</v>
      </c>
      <c r="D1450" s="1">
        <v>16</v>
      </c>
      <c r="E1450" s="1">
        <v>16</v>
      </c>
      <c r="F1450" s="1">
        <v>0</v>
      </c>
      <c r="G1450">
        <f>VLOOKUP(C1450,reference!$A$1:$E$310,5,FALSE)</f>
        <v>5308050</v>
      </c>
      <c r="H1450" t="str">
        <f>VLOOKUP(C1450,reference!$A$1:$E$310,4,FALSE)</f>
        <v>NUBATUKAN</v>
      </c>
      <c r="I1450" t="str">
        <f>VLOOKUP($D1450,reference!$G$1:$H$25,2,FALSE)</f>
        <v>Pemukiman</v>
      </c>
      <c r="J1450" t="str">
        <f>VLOOKUP($E1450,reference!$G$1:$H$25,2,FALSE)</f>
        <v>Pemukiman</v>
      </c>
      <c r="K1450" t="str">
        <f t="shared" si="22"/>
        <v>Non Irigasi</v>
      </c>
      <c r="L1450" t="s">
        <v>327</v>
      </c>
    </row>
    <row r="1451" spans="1:12" x14ac:dyDescent="0.25">
      <c r="A1451" s="1">
        <v>1450</v>
      </c>
      <c r="B1451" s="3">
        <v>5</v>
      </c>
      <c r="C1451" s="1">
        <v>143</v>
      </c>
      <c r="D1451" s="1">
        <v>12</v>
      </c>
      <c r="E1451" s="1">
        <v>9</v>
      </c>
      <c r="F1451" s="1">
        <v>0</v>
      </c>
      <c r="G1451">
        <f>VLOOKUP(C1451,reference!$A$1:$E$310,5,FALSE)</f>
        <v>5308040</v>
      </c>
      <c r="H1451" t="str">
        <f>VLOOKUP(C1451,reference!$A$1:$E$310,4,FALSE)</f>
        <v>LEBATUKAN</v>
      </c>
      <c r="I1451" t="str">
        <f>VLOOKUP($D1451,reference!$G$1:$H$25,2,FALSE)</f>
        <v>Pertanian lahan kering</v>
      </c>
      <c r="J1451" t="str">
        <f>VLOOKUP($E1451,reference!$G$1:$H$25,2,FALSE)</f>
        <v>Semak belukar</v>
      </c>
      <c r="K1451" t="str">
        <f t="shared" si="22"/>
        <v>Non Irigasi</v>
      </c>
      <c r="L1451" t="s">
        <v>327</v>
      </c>
    </row>
    <row r="1452" spans="1:12" x14ac:dyDescent="0.25">
      <c r="A1452" s="1">
        <v>1451</v>
      </c>
      <c r="B1452" s="3">
        <v>3</v>
      </c>
      <c r="C1452" s="1">
        <v>131</v>
      </c>
      <c r="D1452" s="1">
        <v>0</v>
      </c>
      <c r="E1452" s="1">
        <v>16</v>
      </c>
      <c r="F1452" s="1">
        <v>0</v>
      </c>
      <c r="G1452">
        <f>VLOOKUP(C1452,reference!$A$1:$E$310,5,FALSE)</f>
        <v>5307042</v>
      </c>
      <c r="H1452" t="str">
        <f>VLOOKUP(C1452,reference!$A$1:$E$310,4,FALSE)</f>
        <v>PUREMAN</v>
      </c>
      <c r="I1452" t="str">
        <f>VLOOKUP($D1452,reference!$G$1:$H$25,2,FALSE)</f>
        <v>No data</v>
      </c>
      <c r="J1452" t="str">
        <f>VLOOKUP($E1452,reference!$G$1:$H$25,2,FALSE)</f>
        <v>Pemukiman</v>
      </c>
      <c r="K1452" t="str">
        <f t="shared" si="22"/>
        <v>Non Irigasi</v>
      </c>
      <c r="L1452" t="s">
        <v>327</v>
      </c>
    </row>
    <row r="1453" spans="1:12" x14ac:dyDescent="0.25">
      <c r="A1453" s="1">
        <v>1452</v>
      </c>
      <c r="B1453" s="3">
        <v>4</v>
      </c>
      <c r="C1453" s="1">
        <v>280</v>
      </c>
      <c r="D1453" s="1">
        <v>12</v>
      </c>
      <c r="E1453" s="1">
        <v>5</v>
      </c>
      <c r="F1453" s="1">
        <v>0</v>
      </c>
      <c r="G1453">
        <f>VLOOKUP(C1453,reference!$A$1:$E$310,5,FALSE)</f>
        <v>5319030</v>
      </c>
      <c r="H1453" t="str">
        <f>VLOOKUP(C1453,reference!$A$1:$E$310,4,FALSE)</f>
        <v>ELAR</v>
      </c>
      <c r="I1453" t="str">
        <f>VLOOKUP($D1453,reference!$G$1:$H$25,2,FALSE)</f>
        <v>Pertanian lahan kering</v>
      </c>
      <c r="J1453" t="str">
        <f>VLOOKUP($E1453,reference!$G$1:$H$25,2,FALSE)</f>
        <v>Hutan mangrove primer</v>
      </c>
      <c r="K1453" t="str">
        <f t="shared" si="22"/>
        <v>Non Irigasi</v>
      </c>
      <c r="L1453" t="s">
        <v>327</v>
      </c>
    </row>
    <row r="1454" spans="1:12" x14ac:dyDescent="0.25">
      <c r="A1454" s="1">
        <v>1453</v>
      </c>
      <c r="B1454" s="3">
        <v>1213</v>
      </c>
      <c r="C1454" s="1">
        <v>280</v>
      </c>
      <c r="D1454" s="1">
        <v>12</v>
      </c>
      <c r="E1454" s="1">
        <v>14</v>
      </c>
      <c r="F1454" s="1">
        <v>0</v>
      </c>
      <c r="G1454">
        <f>VLOOKUP(C1454,reference!$A$1:$E$310,5,FALSE)</f>
        <v>5319030</v>
      </c>
      <c r="H1454" t="str">
        <f>VLOOKUP(C1454,reference!$A$1:$E$310,4,FALSE)</f>
        <v>ELAR</v>
      </c>
      <c r="I1454" t="str">
        <f>VLOOKUP($D1454,reference!$G$1:$H$25,2,FALSE)</f>
        <v>Pertanian lahan kering</v>
      </c>
      <c r="J1454" t="str">
        <f>VLOOKUP($E1454,reference!$G$1:$H$25,2,FALSE)</f>
        <v>Sawah</v>
      </c>
      <c r="K1454" t="str">
        <f t="shared" si="22"/>
        <v>Non Irigasi</v>
      </c>
      <c r="L1454" t="s">
        <v>327</v>
      </c>
    </row>
    <row r="1455" spans="1:12" x14ac:dyDescent="0.25">
      <c r="A1455" s="1">
        <v>1454</v>
      </c>
      <c r="B1455" s="3">
        <v>1</v>
      </c>
      <c r="C1455" s="1">
        <v>122</v>
      </c>
      <c r="D1455" s="1">
        <v>13</v>
      </c>
      <c r="E1455" s="1">
        <v>6</v>
      </c>
      <c r="F1455" s="1">
        <v>0</v>
      </c>
      <c r="G1455">
        <f>VLOOKUP(C1455,reference!$A$1:$E$310,5,FALSE)</f>
        <v>5307011</v>
      </c>
      <c r="H1455" t="str">
        <f>VLOOKUP(C1455,reference!$A$1:$E$310,4,FALSE)</f>
        <v>PANTAR BARAT</v>
      </c>
      <c r="I1455" t="str">
        <f>VLOOKUP($D1455,reference!$G$1:$H$25,2,FALSE)</f>
        <v>Pertanian lahan kering  campur semak / kebun campur</v>
      </c>
      <c r="J1455" t="str">
        <f>VLOOKUP($E1455,reference!$G$1:$H$25,2,FALSE)</f>
        <v>Hutan mangrove sekunder</v>
      </c>
      <c r="K1455" t="str">
        <f t="shared" si="22"/>
        <v>Non Irigasi</v>
      </c>
      <c r="L1455" t="s">
        <v>327</v>
      </c>
    </row>
    <row r="1456" spans="1:12" x14ac:dyDescent="0.25">
      <c r="A1456" s="1">
        <v>1455</v>
      </c>
      <c r="B1456" s="3">
        <v>10</v>
      </c>
      <c r="C1456" s="1">
        <v>131</v>
      </c>
      <c r="D1456" s="1">
        <v>18</v>
      </c>
      <c r="E1456" s="1">
        <v>9</v>
      </c>
      <c r="F1456" s="1">
        <v>0</v>
      </c>
      <c r="G1456">
        <f>VLOOKUP(C1456,reference!$A$1:$E$310,5,FALSE)</f>
        <v>5307042</v>
      </c>
      <c r="H1456" t="str">
        <f>VLOOKUP(C1456,reference!$A$1:$E$310,4,FALSE)</f>
        <v>PUREMAN</v>
      </c>
      <c r="I1456" t="str">
        <f>VLOOKUP($D1456,reference!$G$1:$H$25,2,FALSE)</f>
        <v>Lahan terbuka</v>
      </c>
      <c r="J1456" t="str">
        <f>VLOOKUP($E1456,reference!$G$1:$H$25,2,FALSE)</f>
        <v>Semak belukar</v>
      </c>
      <c r="K1456" t="str">
        <f t="shared" si="22"/>
        <v>Non Irigasi</v>
      </c>
      <c r="L1456" t="s">
        <v>327</v>
      </c>
    </row>
    <row r="1457" spans="1:12" x14ac:dyDescent="0.25">
      <c r="A1457" s="1">
        <v>1456</v>
      </c>
      <c r="B1457" s="3">
        <v>63</v>
      </c>
      <c r="C1457" s="1">
        <v>230</v>
      </c>
      <c r="D1457" s="1">
        <v>2</v>
      </c>
      <c r="E1457" s="1">
        <v>12</v>
      </c>
      <c r="F1457" s="1">
        <v>0</v>
      </c>
      <c r="G1457">
        <f>VLOOKUP(C1457,reference!$A$1:$E$310,5,FALSE)</f>
        <v>5313140</v>
      </c>
      <c r="H1457" t="str">
        <f>VLOOKUP(C1457,reference!$A$1:$E$310,4,FALSE)</f>
        <v>REOK</v>
      </c>
      <c r="I1457" t="str">
        <f>VLOOKUP($D1457,reference!$G$1:$H$25,2,FALSE)</f>
        <v>Hutan lahan kering sekunder / bekas tebangan</v>
      </c>
      <c r="J1457" t="str">
        <f>VLOOKUP($E1457,reference!$G$1:$H$25,2,FALSE)</f>
        <v>Pertanian lahan kering</v>
      </c>
      <c r="K1457" t="str">
        <f t="shared" si="22"/>
        <v>Non Irigasi</v>
      </c>
      <c r="L1457" t="s">
        <v>328</v>
      </c>
    </row>
    <row r="1458" spans="1:12" x14ac:dyDescent="0.25">
      <c r="A1458" s="1">
        <v>1457</v>
      </c>
      <c r="B1458" s="3">
        <v>1420</v>
      </c>
      <c r="C1458" s="1">
        <v>144</v>
      </c>
      <c r="D1458" s="1">
        <v>12</v>
      </c>
      <c r="E1458" s="1">
        <v>13</v>
      </c>
      <c r="F1458" s="1">
        <v>0</v>
      </c>
      <c r="G1458">
        <f>VLOOKUP(C1458,reference!$A$1:$E$310,5,FALSE)</f>
        <v>5308050</v>
      </c>
      <c r="H1458" t="str">
        <f>VLOOKUP(C1458,reference!$A$1:$E$310,4,FALSE)</f>
        <v>NUBATUKAN</v>
      </c>
      <c r="I1458" t="str">
        <f>VLOOKUP($D1458,reference!$G$1:$H$25,2,FALSE)</f>
        <v>Pertanian lahan kering</v>
      </c>
      <c r="J1458" t="str">
        <f>VLOOKUP($E1458,reference!$G$1:$H$25,2,FALSE)</f>
        <v>Pertanian lahan kering  campur semak / kebun campur</v>
      </c>
      <c r="K1458" t="str">
        <f t="shared" si="22"/>
        <v>Non Irigasi</v>
      </c>
      <c r="L1458" t="s">
        <v>327</v>
      </c>
    </row>
    <row r="1459" spans="1:12" x14ac:dyDescent="0.25">
      <c r="A1459" s="1">
        <v>1458</v>
      </c>
      <c r="B1459" s="3">
        <v>1103</v>
      </c>
      <c r="C1459" s="1">
        <v>144</v>
      </c>
      <c r="D1459" s="1">
        <v>2</v>
      </c>
      <c r="E1459" s="1">
        <v>13</v>
      </c>
      <c r="F1459" s="1">
        <v>0</v>
      </c>
      <c r="G1459">
        <f>VLOOKUP(C1459,reference!$A$1:$E$310,5,FALSE)</f>
        <v>5308050</v>
      </c>
      <c r="H1459" t="str">
        <f>VLOOKUP(C1459,reference!$A$1:$E$310,4,FALSE)</f>
        <v>NUBATUKAN</v>
      </c>
      <c r="I1459" t="str">
        <f>VLOOKUP($D1459,reference!$G$1:$H$25,2,FALSE)</f>
        <v>Hutan lahan kering sekunder / bekas tebangan</v>
      </c>
      <c r="J1459" t="str">
        <f>VLOOKUP($E1459,reference!$G$1:$H$25,2,FALSE)</f>
        <v>Pertanian lahan kering  campur semak / kebun campur</v>
      </c>
      <c r="K1459" t="str">
        <f t="shared" si="22"/>
        <v>Non Irigasi</v>
      </c>
      <c r="L1459" t="s">
        <v>328</v>
      </c>
    </row>
    <row r="1460" spans="1:12" x14ac:dyDescent="0.25">
      <c r="A1460" s="1">
        <v>1459</v>
      </c>
      <c r="B1460" s="3">
        <v>37</v>
      </c>
      <c r="C1460" s="1">
        <v>143</v>
      </c>
      <c r="D1460" s="1">
        <v>11</v>
      </c>
      <c r="E1460" s="1">
        <v>12</v>
      </c>
      <c r="F1460" s="1">
        <v>0</v>
      </c>
      <c r="G1460">
        <f>VLOOKUP(C1460,reference!$A$1:$E$310,5,FALSE)</f>
        <v>5308040</v>
      </c>
      <c r="H1460" t="str">
        <f>VLOOKUP(C1460,reference!$A$1:$E$310,4,FALSE)</f>
        <v>LEBATUKAN</v>
      </c>
      <c r="I1460" t="str">
        <f>VLOOKUP($D1460,reference!$G$1:$H$25,2,FALSE)</f>
        <v>Savanna / Padang rumput</v>
      </c>
      <c r="J1460" t="str">
        <f>VLOOKUP($E1460,reference!$G$1:$H$25,2,FALSE)</f>
        <v>Pertanian lahan kering</v>
      </c>
      <c r="K1460" t="str">
        <f t="shared" si="22"/>
        <v>Non Irigasi</v>
      </c>
      <c r="L1460" t="s">
        <v>327</v>
      </c>
    </row>
    <row r="1461" spans="1:12" x14ac:dyDescent="0.25">
      <c r="A1461" s="1">
        <v>1460</v>
      </c>
      <c r="B1461" s="3">
        <v>2</v>
      </c>
      <c r="C1461" s="1">
        <v>122</v>
      </c>
      <c r="D1461" s="1">
        <v>18</v>
      </c>
      <c r="E1461" s="1">
        <v>16</v>
      </c>
      <c r="F1461" s="1">
        <v>0</v>
      </c>
      <c r="G1461">
        <f>VLOOKUP(C1461,reference!$A$1:$E$310,5,FALSE)</f>
        <v>5307011</v>
      </c>
      <c r="H1461" t="str">
        <f>VLOOKUP(C1461,reference!$A$1:$E$310,4,FALSE)</f>
        <v>PANTAR BARAT</v>
      </c>
      <c r="I1461" t="str">
        <f>VLOOKUP($D1461,reference!$G$1:$H$25,2,FALSE)</f>
        <v>Lahan terbuka</v>
      </c>
      <c r="J1461" t="str">
        <f>VLOOKUP($E1461,reference!$G$1:$H$25,2,FALSE)</f>
        <v>Pemukiman</v>
      </c>
      <c r="K1461" t="str">
        <f t="shared" si="22"/>
        <v>Non Irigasi</v>
      </c>
      <c r="L1461" t="s">
        <v>327</v>
      </c>
    </row>
    <row r="1462" spans="1:12" x14ac:dyDescent="0.25">
      <c r="A1462" s="1">
        <v>1461</v>
      </c>
      <c r="B1462" s="3">
        <v>11</v>
      </c>
      <c r="C1462" s="1">
        <v>230</v>
      </c>
      <c r="D1462" s="1">
        <v>2</v>
      </c>
      <c r="E1462" s="1">
        <v>16</v>
      </c>
      <c r="F1462" s="1">
        <v>0</v>
      </c>
      <c r="G1462">
        <f>VLOOKUP(C1462,reference!$A$1:$E$310,5,FALSE)</f>
        <v>5313140</v>
      </c>
      <c r="H1462" t="str">
        <f>VLOOKUP(C1462,reference!$A$1:$E$310,4,FALSE)</f>
        <v>REOK</v>
      </c>
      <c r="I1462" t="str">
        <f>VLOOKUP($D1462,reference!$G$1:$H$25,2,FALSE)</f>
        <v>Hutan lahan kering sekunder / bekas tebangan</v>
      </c>
      <c r="J1462" t="str">
        <f>VLOOKUP($E1462,reference!$G$1:$H$25,2,FALSE)</f>
        <v>Pemukiman</v>
      </c>
      <c r="K1462" t="str">
        <f t="shared" si="22"/>
        <v>Non Irigasi</v>
      </c>
      <c r="L1462" t="s">
        <v>328</v>
      </c>
    </row>
    <row r="1463" spans="1:12" x14ac:dyDescent="0.25">
      <c r="A1463" s="1">
        <v>1462</v>
      </c>
      <c r="B1463" s="3">
        <v>2</v>
      </c>
      <c r="C1463" s="1">
        <v>230</v>
      </c>
      <c r="D1463" s="1">
        <v>13</v>
      </c>
      <c r="E1463" s="1">
        <v>20</v>
      </c>
      <c r="F1463" s="1">
        <v>0</v>
      </c>
      <c r="G1463">
        <f>VLOOKUP(C1463,reference!$A$1:$E$310,5,FALSE)</f>
        <v>5313140</v>
      </c>
      <c r="H1463" t="str">
        <f>VLOOKUP(C1463,reference!$A$1:$E$310,4,FALSE)</f>
        <v>REOK</v>
      </c>
      <c r="I1463" t="str">
        <f>VLOOKUP($D1463,reference!$G$1:$H$25,2,FALSE)</f>
        <v>Pertanian lahan kering  campur semak / kebun campur</v>
      </c>
      <c r="J1463" t="str">
        <f>VLOOKUP($E1463,reference!$G$1:$H$25,2,FALSE)</f>
        <v>Tubuh air</v>
      </c>
      <c r="K1463" t="str">
        <f t="shared" si="22"/>
        <v>Non Irigasi</v>
      </c>
      <c r="L1463" t="s">
        <v>327</v>
      </c>
    </row>
    <row r="1464" spans="1:12" x14ac:dyDescent="0.25">
      <c r="A1464" s="1">
        <v>1463</v>
      </c>
      <c r="B1464" s="3">
        <v>317</v>
      </c>
      <c r="C1464" s="1">
        <v>282</v>
      </c>
      <c r="D1464" s="1">
        <v>12</v>
      </c>
      <c r="E1464" s="1">
        <v>11</v>
      </c>
      <c r="F1464" s="1">
        <v>0</v>
      </c>
      <c r="G1464">
        <f>VLOOKUP(C1464,reference!$A$1:$E$310,5,FALSE)</f>
        <v>5319040</v>
      </c>
      <c r="H1464" t="str">
        <f>VLOOKUP(C1464,reference!$A$1:$E$310,4,FALSE)</f>
        <v>SAMBI RAMPAS</v>
      </c>
      <c r="I1464" t="str">
        <f>VLOOKUP($D1464,reference!$G$1:$H$25,2,FALSE)</f>
        <v>Pertanian lahan kering</v>
      </c>
      <c r="J1464" t="str">
        <f>VLOOKUP($E1464,reference!$G$1:$H$25,2,FALSE)</f>
        <v>Savanna / Padang rumput</v>
      </c>
      <c r="K1464" t="str">
        <f t="shared" si="22"/>
        <v>Non Irigasi</v>
      </c>
      <c r="L1464" t="s">
        <v>327</v>
      </c>
    </row>
    <row r="1465" spans="1:12" x14ac:dyDescent="0.25">
      <c r="A1465" s="1">
        <v>1464</v>
      </c>
      <c r="B1465" s="3">
        <v>7</v>
      </c>
      <c r="C1465" s="1">
        <v>282</v>
      </c>
      <c r="D1465" s="1">
        <v>16</v>
      </c>
      <c r="E1465" s="1">
        <v>12</v>
      </c>
      <c r="F1465" s="1">
        <v>0</v>
      </c>
      <c r="G1465">
        <f>VLOOKUP(C1465,reference!$A$1:$E$310,5,FALSE)</f>
        <v>5319040</v>
      </c>
      <c r="H1465" t="str">
        <f>VLOOKUP(C1465,reference!$A$1:$E$310,4,FALSE)</f>
        <v>SAMBI RAMPAS</v>
      </c>
      <c r="I1465" t="str">
        <f>VLOOKUP($D1465,reference!$G$1:$H$25,2,FALSE)</f>
        <v>Pemukiman</v>
      </c>
      <c r="J1465" t="str">
        <f>VLOOKUP($E1465,reference!$G$1:$H$25,2,FALSE)</f>
        <v>Pertanian lahan kering</v>
      </c>
      <c r="K1465" t="str">
        <f t="shared" si="22"/>
        <v>Non Irigasi</v>
      </c>
      <c r="L1465" t="s">
        <v>327</v>
      </c>
    </row>
    <row r="1466" spans="1:12" x14ac:dyDescent="0.25">
      <c r="A1466" s="1">
        <v>1465</v>
      </c>
      <c r="B1466" s="3">
        <v>10</v>
      </c>
      <c r="C1466" s="1">
        <v>282</v>
      </c>
      <c r="D1466" s="1">
        <v>16</v>
      </c>
      <c r="E1466" s="1">
        <v>1</v>
      </c>
      <c r="F1466" s="1">
        <v>0</v>
      </c>
      <c r="G1466">
        <f>VLOOKUP(C1466,reference!$A$1:$E$310,5,FALSE)</f>
        <v>5319040</v>
      </c>
      <c r="H1466" t="str">
        <f>VLOOKUP(C1466,reference!$A$1:$E$310,4,FALSE)</f>
        <v>SAMBI RAMPAS</v>
      </c>
      <c r="I1466" t="str">
        <f>VLOOKUP($D1466,reference!$G$1:$H$25,2,FALSE)</f>
        <v>Pemukiman</v>
      </c>
      <c r="J1466" t="str">
        <f>VLOOKUP($E1466,reference!$G$1:$H$25,2,FALSE)</f>
        <v>Hutan lahan kering primer</v>
      </c>
      <c r="K1466" t="str">
        <f t="shared" si="22"/>
        <v>Non Irigasi</v>
      </c>
      <c r="L1466" t="s">
        <v>327</v>
      </c>
    </row>
    <row r="1467" spans="1:12" x14ac:dyDescent="0.25">
      <c r="A1467" s="1">
        <v>1466</v>
      </c>
      <c r="B1467" s="3">
        <v>23</v>
      </c>
      <c r="C1467" s="1">
        <v>280</v>
      </c>
      <c r="D1467" s="1">
        <v>9</v>
      </c>
      <c r="E1467" s="1">
        <v>14</v>
      </c>
      <c r="F1467" s="1">
        <v>0</v>
      </c>
      <c r="G1467">
        <f>VLOOKUP(C1467,reference!$A$1:$E$310,5,FALSE)</f>
        <v>5319030</v>
      </c>
      <c r="H1467" t="str">
        <f>VLOOKUP(C1467,reference!$A$1:$E$310,4,FALSE)</f>
        <v>ELAR</v>
      </c>
      <c r="I1467" t="str">
        <f>VLOOKUP($D1467,reference!$G$1:$H$25,2,FALSE)</f>
        <v>Semak belukar</v>
      </c>
      <c r="J1467" t="str">
        <f>VLOOKUP($E1467,reference!$G$1:$H$25,2,FALSE)</f>
        <v>Sawah</v>
      </c>
      <c r="K1467" t="str">
        <f t="shared" si="22"/>
        <v>Non Irigasi</v>
      </c>
      <c r="L1467" t="s">
        <v>327</v>
      </c>
    </row>
    <row r="1468" spans="1:12" x14ac:dyDescent="0.25">
      <c r="A1468" s="1">
        <v>1467</v>
      </c>
      <c r="B1468" s="3">
        <v>904</v>
      </c>
      <c r="C1468" s="1">
        <v>280</v>
      </c>
      <c r="D1468" s="1">
        <v>12</v>
      </c>
      <c r="E1468" s="1">
        <v>2</v>
      </c>
      <c r="F1468" s="1">
        <v>0</v>
      </c>
      <c r="G1468">
        <f>VLOOKUP(C1468,reference!$A$1:$E$310,5,FALSE)</f>
        <v>5319030</v>
      </c>
      <c r="H1468" t="str">
        <f>VLOOKUP(C1468,reference!$A$1:$E$310,4,FALSE)</f>
        <v>ELAR</v>
      </c>
      <c r="I1468" t="str">
        <f>VLOOKUP($D1468,reference!$G$1:$H$25,2,FALSE)</f>
        <v>Pertanian lahan kering</v>
      </c>
      <c r="J1468" t="str">
        <f>VLOOKUP($E1468,reference!$G$1:$H$25,2,FALSE)</f>
        <v>Hutan lahan kering sekunder / bekas tebangan</v>
      </c>
      <c r="K1468" t="str">
        <f t="shared" si="22"/>
        <v>Non Irigasi</v>
      </c>
      <c r="L1468" t="s">
        <v>327</v>
      </c>
    </row>
    <row r="1469" spans="1:12" x14ac:dyDescent="0.25">
      <c r="A1469" s="1">
        <v>1468</v>
      </c>
      <c r="B1469" s="3">
        <v>2064</v>
      </c>
      <c r="C1469" s="1">
        <v>144</v>
      </c>
      <c r="D1469" s="1">
        <v>2</v>
      </c>
      <c r="E1469" s="1">
        <v>9</v>
      </c>
      <c r="F1469" s="1">
        <v>0</v>
      </c>
      <c r="G1469">
        <f>VLOOKUP(C1469,reference!$A$1:$E$310,5,FALSE)</f>
        <v>5308050</v>
      </c>
      <c r="H1469" t="str">
        <f>VLOOKUP(C1469,reference!$A$1:$E$310,4,FALSE)</f>
        <v>NUBATUKAN</v>
      </c>
      <c r="I1469" t="str">
        <f>VLOOKUP($D1469,reference!$G$1:$H$25,2,FALSE)</f>
        <v>Hutan lahan kering sekunder / bekas tebangan</v>
      </c>
      <c r="J1469" t="str">
        <f>VLOOKUP($E1469,reference!$G$1:$H$25,2,FALSE)</f>
        <v>Semak belukar</v>
      </c>
      <c r="K1469" t="str">
        <f t="shared" si="22"/>
        <v>Non Irigasi</v>
      </c>
      <c r="L1469" t="s">
        <v>328</v>
      </c>
    </row>
    <row r="1470" spans="1:12" x14ac:dyDescent="0.25">
      <c r="A1470" s="1">
        <v>1469</v>
      </c>
      <c r="B1470" s="3">
        <v>189</v>
      </c>
      <c r="C1470" s="1">
        <v>143</v>
      </c>
      <c r="D1470" s="1">
        <v>2</v>
      </c>
      <c r="E1470" s="1">
        <v>13</v>
      </c>
      <c r="F1470" s="1">
        <v>0</v>
      </c>
      <c r="G1470">
        <f>VLOOKUP(C1470,reference!$A$1:$E$310,5,FALSE)</f>
        <v>5308040</v>
      </c>
      <c r="H1470" t="str">
        <f>VLOOKUP(C1470,reference!$A$1:$E$310,4,FALSE)</f>
        <v>LEBATUKAN</v>
      </c>
      <c r="I1470" t="str">
        <f>VLOOKUP($D1470,reference!$G$1:$H$25,2,FALSE)</f>
        <v>Hutan lahan kering sekunder / bekas tebangan</v>
      </c>
      <c r="J1470" t="str">
        <f>VLOOKUP($E1470,reference!$G$1:$H$25,2,FALSE)</f>
        <v>Pertanian lahan kering  campur semak / kebun campur</v>
      </c>
      <c r="K1470" t="str">
        <f t="shared" si="22"/>
        <v>Non Irigasi</v>
      </c>
      <c r="L1470" t="s">
        <v>328</v>
      </c>
    </row>
    <row r="1471" spans="1:12" x14ac:dyDescent="0.25">
      <c r="A1471" s="1">
        <v>1470</v>
      </c>
      <c r="B1471" s="3">
        <v>13</v>
      </c>
      <c r="C1471" s="1">
        <v>280</v>
      </c>
      <c r="D1471" s="1">
        <v>11</v>
      </c>
      <c r="E1471" s="1">
        <v>2</v>
      </c>
      <c r="F1471" s="1">
        <v>0</v>
      </c>
      <c r="G1471">
        <f>VLOOKUP(C1471,reference!$A$1:$E$310,5,FALSE)</f>
        <v>5319030</v>
      </c>
      <c r="H1471" t="str">
        <f>VLOOKUP(C1471,reference!$A$1:$E$310,4,FALSE)</f>
        <v>ELAR</v>
      </c>
      <c r="I1471" t="str">
        <f>VLOOKUP($D1471,reference!$G$1:$H$25,2,FALSE)</f>
        <v>Savanna / Padang rumput</v>
      </c>
      <c r="J1471" t="str">
        <f>VLOOKUP($E1471,reference!$G$1:$H$25,2,FALSE)</f>
        <v>Hutan lahan kering sekunder / bekas tebangan</v>
      </c>
      <c r="K1471" t="str">
        <f t="shared" si="22"/>
        <v>Non Irigasi</v>
      </c>
      <c r="L1471" t="s">
        <v>327</v>
      </c>
    </row>
    <row r="1472" spans="1:12" x14ac:dyDescent="0.25">
      <c r="A1472" s="1">
        <v>1471</v>
      </c>
      <c r="B1472" s="3">
        <v>255</v>
      </c>
      <c r="C1472" s="1">
        <v>159</v>
      </c>
      <c r="D1472" s="1">
        <v>12</v>
      </c>
      <c r="E1472" s="1">
        <v>2</v>
      </c>
      <c r="F1472" s="1">
        <v>0</v>
      </c>
      <c r="G1472">
        <f>VLOOKUP(C1472,reference!$A$1:$E$310,5,FALSE)</f>
        <v>5309061</v>
      </c>
      <c r="H1472" t="str">
        <f>VLOOKUP(C1472,reference!$A$1:$E$310,4,FALSE)</f>
        <v>WOTAN ULU MADO</v>
      </c>
      <c r="I1472" t="str">
        <f>VLOOKUP($D1472,reference!$G$1:$H$25,2,FALSE)</f>
        <v>Pertanian lahan kering</v>
      </c>
      <c r="J1472" t="str">
        <f>VLOOKUP($E1472,reference!$G$1:$H$25,2,FALSE)</f>
        <v>Hutan lahan kering sekunder / bekas tebangan</v>
      </c>
      <c r="K1472" t="str">
        <f t="shared" si="22"/>
        <v>Non Irigasi</v>
      </c>
      <c r="L1472" t="s">
        <v>327</v>
      </c>
    </row>
    <row r="1473" spans="1:12" x14ac:dyDescent="0.25">
      <c r="A1473" s="1">
        <v>1472</v>
      </c>
      <c r="B1473" s="3">
        <v>2</v>
      </c>
      <c r="C1473" s="1">
        <v>162</v>
      </c>
      <c r="D1473" s="1">
        <v>9</v>
      </c>
      <c r="E1473" s="1">
        <v>16</v>
      </c>
      <c r="F1473" s="1">
        <v>0</v>
      </c>
      <c r="G1473">
        <f>VLOOKUP(C1473,reference!$A$1:$E$310,5,FALSE)</f>
        <v>5309071</v>
      </c>
      <c r="H1473" t="str">
        <f>VLOOKUP(C1473,reference!$A$1:$E$310,4,FALSE)</f>
        <v>ILE BOLENG</v>
      </c>
      <c r="I1473" t="str">
        <f>VLOOKUP($D1473,reference!$G$1:$H$25,2,FALSE)</f>
        <v>Semak belukar</v>
      </c>
      <c r="J1473" t="str">
        <f>VLOOKUP($E1473,reference!$G$1:$H$25,2,FALSE)</f>
        <v>Pemukiman</v>
      </c>
      <c r="K1473" t="str">
        <f t="shared" si="22"/>
        <v>Non Irigasi</v>
      </c>
      <c r="L1473" t="s">
        <v>327</v>
      </c>
    </row>
    <row r="1474" spans="1:12" x14ac:dyDescent="0.25">
      <c r="A1474" s="1">
        <v>1473</v>
      </c>
      <c r="B1474" s="3">
        <v>4</v>
      </c>
      <c r="C1474" s="1">
        <v>144</v>
      </c>
      <c r="D1474" s="1">
        <v>16</v>
      </c>
      <c r="E1474" s="1">
        <v>13</v>
      </c>
      <c r="F1474" s="1">
        <v>0</v>
      </c>
      <c r="G1474">
        <f>VLOOKUP(C1474,reference!$A$1:$E$310,5,FALSE)</f>
        <v>5308050</v>
      </c>
      <c r="H1474" t="str">
        <f>VLOOKUP(C1474,reference!$A$1:$E$310,4,FALSE)</f>
        <v>NUBATUKAN</v>
      </c>
      <c r="I1474" t="str">
        <f>VLOOKUP($D1474,reference!$G$1:$H$25,2,FALSE)</f>
        <v>Pemukiman</v>
      </c>
      <c r="J1474" t="str">
        <f>VLOOKUP($E1474,reference!$G$1:$H$25,2,FALSE)</f>
        <v>Pertanian lahan kering  campur semak / kebun campur</v>
      </c>
      <c r="K1474" t="str">
        <f t="shared" si="22"/>
        <v>Non Irigasi</v>
      </c>
      <c r="L1474" t="s">
        <v>327</v>
      </c>
    </row>
    <row r="1475" spans="1:12" x14ac:dyDescent="0.25">
      <c r="A1475" s="1">
        <v>1474</v>
      </c>
      <c r="B1475" s="3">
        <v>293</v>
      </c>
      <c r="C1475" s="1">
        <v>144</v>
      </c>
      <c r="D1475" s="1">
        <v>11</v>
      </c>
      <c r="E1475" s="1">
        <v>13</v>
      </c>
      <c r="F1475" s="1">
        <v>0</v>
      </c>
      <c r="G1475">
        <f>VLOOKUP(C1475,reference!$A$1:$E$310,5,FALSE)</f>
        <v>5308050</v>
      </c>
      <c r="H1475" t="str">
        <f>VLOOKUP(C1475,reference!$A$1:$E$310,4,FALSE)</f>
        <v>NUBATUKAN</v>
      </c>
      <c r="I1475" t="str">
        <f>VLOOKUP($D1475,reference!$G$1:$H$25,2,FALSE)</f>
        <v>Savanna / Padang rumput</v>
      </c>
      <c r="J1475" t="str">
        <f>VLOOKUP($E1475,reference!$G$1:$H$25,2,FALSE)</f>
        <v>Pertanian lahan kering  campur semak / kebun campur</v>
      </c>
      <c r="K1475" t="str">
        <f t="shared" ref="K1475:K1538" si="23">IF(F1475=0,"Non Irigasi","Buffer Irigasi")</f>
        <v>Non Irigasi</v>
      </c>
      <c r="L1475" t="s">
        <v>327</v>
      </c>
    </row>
    <row r="1476" spans="1:12" x14ac:dyDescent="0.25">
      <c r="A1476" s="1">
        <v>1475</v>
      </c>
      <c r="B1476" s="3">
        <v>2</v>
      </c>
      <c r="C1476" s="1">
        <v>131</v>
      </c>
      <c r="D1476" s="1">
        <v>0</v>
      </c>
      <c r="E1476" s="1">
        <v>2</v>
      </c>
      <c r="F1476" s="1">
        <v>0</v>
      </c>
      <c r="G1476">
        <f>VLOOKUP(C1476,reference!$A$1:$E$310,5,FALSE)</f>
        <v>5307042</v>
      </c>
      <c r="H1476" t="str">
        <f>VLOOKUP(C1476,reference!$A$1:$E$310,4,FALSE)</f>
        <v>PUREMAN</v>
      </c>
      <c r="I1476" t="str">
        <f>VLOOKUP($D1476,reference!$G$1:$H$25,2,FALSE)</f>
        <v>No data</v>
      </c>
      <c r="J1476" t="str">
        <f>VLOOKUP($E1476,reference!$G$1:$H$25,2,FALSE)</f>
        <v>Hutan lahan kering sekunder / bekas tebangan</v>
      </c>
      <c r="K1476" t="str">
        <f t="shared" si="23"/>
        <v>Non Irigasi</v>
      </c>
      <c r="L1476" t="s">
        <v>327</v>
      </c>
    </row>
    <row r="1477" spans="1:12" x14ac:dyDescent="0.25">
      <c r="A1477" s="1">
        <v>1476</v>
      </c>
      <c r="B1477" s="3">
        <v>85</v>
      </c>
      <c r="C1477" s="1">
        <v>282</v>
      </c>
      <c r="D1477" s="1">
        <v>2</v>
      </c>
      <c r="E1477" s="1">
        <v>11</v>
      </c>
      <c r="F1477" s="1">
        <v>0</v>
      </c>
      <c r="G1477">
        <f>VLOOKUP(C1477,reference!$A$1:$E$310,5,FALSE)</f>
        <v>5319040</v>
      </c>
      <c r="H1477" t="str">
        <f>VLOOKUP(C1477,reference!$A$1:$E$310,4,FALSE)</f>
        <v>SAMBI RAMPAS</v>
      </c>
      <c r="I1477" t="str">
        <f>VLOOKUP($D1477,reference!$G$1:$H$25,2,FALSE)</f>
        <v>Hutan lahan kering sekunder / bekas tebangan</v>
      </c>
      <c r="J1477" t="str">
        <f>VLOOKUP($E1477,reference!$G$1:$H$25,2,FALSE)</f>
        <v>Savanna / Padang rumput</v>
      </c>
      <c r="K1477" t="str">
        <f t="shared" si="23"/>
        <v>Non Irigasi</v>
      </c>
      <c r="L1477" t="s">
        <v>328</v>
      </c>
    </row>
    <row r="1478" spans="1:12" x14ac:dyDescent="0.25">
      <c r="A1478" s="1">
        <v>1477</v>
      </c>
      <c r="B1478" s="3">
        <v>259</v>
      </c>
      <c r="C1478" s="1">
        <v>280</v>
      </c>
      <c r="D1478" s="1">
        <v>12</v>
      </c>
      <c r="E1478" s="1">
        <v>11</v>
      </c>
      <c r="F1478" s="1">
        <v>0</v>
      </c>
      <c r="G1478">
        <f>VLOOKUP(C1478,reference!$A$1:$E$310,5,FALSE)</f>
        <v>5319030</v>
      </c>
      <c r="H1478" t="str">
        <f>VLOOKUP(C1478,reference!$A$1:$E$310,4,FALSE)</f>
        <v>ELAR</v>
      </c>
      <c r="I1478" t="str">
        <f>VLOOKUP($D1478,reference!$G$1:$H$25,2,FALSE)</f>
        <v>Pertanian lahan kering</v>
      </c>
      <c r="J1478" t="str">
        <f>VLOOKUP($E1478,reference!$G$1:$H$25,2,FALSE)</f>
        <v>Savanna / Padang rumput</v>
      </c>
      <c r="K1478" t="str">
        <f t="shared" si="23"/>
        <v>Non Irigasi</v>
      </c>
      <c r="L1478" t="s">
        <v>327</v>
      </c>
    </row>
    <row r="1479" spans="1:12" x14ac:dyDescent="0.25">
      <c r="A1479" s="1">
        <v>1478</v>
      </c>
      <c r="B1479" s="3">
        <v>16</v>
      </c>
      <c r="C1479" s="1">
        <v>217</v>
      </c>
      <c r="D1479" s="1">
        <v>0</v>
      </c>
      <c r="E1479" s="1">
        <v>9</v>
      </c>
      <c r="F1479" s="1">
        <v>0</v>
      </c>
      <c r="G1479">
        <f>VLOOKUP(C1479,reference!$A$1:$E$310,5,FALSE)</f>
        <v>5312080</v>
      </c>
      <c r="H1479" t="str">
        <f>VLOOKUP(C1479,reference!$A$1:$E$310,4,FALSE)</f>
        <v>RIUNG</v>
      </c>
      <c r="I1479" t="str">
        <f>VLOOKUP($D1479,reference!$G$1:$H$25,2,FALSE)</f>
        <v>No data</v>
      </c>
      <c r="J1479" t="str">
        <f>VLOOKUP($E1479,reference!$G$1:$H$25,2,FALSE)</f>
        <v>Semak belukar</v>
      </c>
      <c r="K1479" t="str">
        <f t="shared" si="23"/>
        <v>Non Irigasi</v>
      </c>
      <c r="L1479" t="s">
        <v>327</v>
      </c>
    </row>
    <row r="1480" spans="1:12" x14ac:dyDescent="0.25">
      <c r="A1480" s="1">
        <v>1479</v>
      </c>
      <c r="B1480" s="3">
        <v>25</v>
      </c>
      <c r="C1480" s="1">
        <v>148</v>
      </c>
      <c r="D1480" s="1">
        <v>12</v>
      </c>
      <c r="E1480" s="1">
        <v>16</v>
      </c>
      <c r="F1480" s="1">
        <v>0</v>
      </c>
      <c r="G1480">
        <f>VLOOKUP(C1480,reference!$A$1:$E$310,5,FALSE)</f>
        <v>5309011</v>
      </c>
      <c r="H1480" t="str">
        <f>VLOOKUP(C1480,reference!$A$1:$E$310,4,FALSE)</f>
        <v>TITEHENA</v>
      </c>
      <c r="I1480" t="str">
        <f>VLOOKUP($D1480,reference!$G$1:$H$25,2,FALSE)</f>
        <v>Pertanian lahan kering</v>
      </c>
      <c r="J1480" t="str">
        <f>VLOOKUP($E1480,reference!$G$1:$H$25,2,FALSE)</f>
        <v>Pemukiman</v>
      </c>
      <c r="K1480" t="str">
        <f t="shared" si="23"/>
        <v>Non Irigasi</v>
      </c>
      <c r="L1480" t="s">
        <v>327</v>
      </c>
    </row>
    <row r="1481" spans="1:12" x14ac:dyDescent="0.25">
      <c r="A1481" s="1">
        <v>1480</v>
      </c>
      <c r="B1481" s="3">
        <v>11</v>
      </c>
      <c r="C1481" s="1">
        <v>159</v>
      </c>
      <c r="D1481" s="1">
        <v>12</v>
      </c>
      <c r="E1481" s="1">
        <v>14</v>
      </c>
      <c r="F1481" s="1">
        <v>0</v>
      </c>
      <c r="G1481">
        <f>VLOOKUP(C1481,reference!$A$1:$E$310,5,FALSE)</f>
        <v>5309061</v>
      </c>
      <c r="H1481" t="str">
        <f>VLOOKUP(C1481,reference!$A$1:$E$310,4,FALSE)</f>
        <v>WOTAN ULU MADO</v>
      </c>
      <c r="I1481" t="str">
        <f>VLOOKUP($D1481,reference!$G$1:$H$25,2,FALSE)</f>
        <v>Pertanian lahan kering</v>
      </c>
      <c r="J1481" t="str">
        <f>VLOOKUP($E1481,reference!$G$1:$H$25,2,FALSE)</f>
        <v>Sawah</v>
      </c>
      <c r="K1481" t="str">
        <f t="shared" si="23"/>
        <v>Non Irigasi</v>
      </c>
      <c r="L1481" t="s">
        <v>327</v>
      </c>
    </row>
    <row r="1482" spans="1:12" x14ac:dyDescent="0.25">
      <c r="A1482" s="1">
        <v>1481</v>
      </c>
      <c r="B1482" s="3">
        <v>14</v>
      </c>
      <c r="C1482" s="1">
        <v>143</v>
      </c>
      <c r="D1482" s="1">
        <v>18</v>
      </c>
      <c r="E1482" s="1">
        <v>2</v>
      </c>
      <c r="F1482" s="1">
        <v>0</v>
      </c>
      <c r="G1482">
        <f>VLOOKUP(C1482,reference!$A$1:$E$310,5,FALSE)</f>
        <v>5308040</v>
      </c>
      <c r="H1482" t="str">
        <f>VLOOKUP(C1482,reference!$A$1:$E$310,4,FALSE)</f>
        <v>LEBATUKAN</v>
      </c>
      <c r="I1482" t="str">
        <f>VLOOKUP($D1482,reference!$G$1:$H$25,2,FALSE)</f>
        <v>Lahan terbuka</v>
      </c>
      <c r="J1482" t="str">
        <f>VLOOKUP($E1482,reference!$G$1:$H$25,2,FALSE)</f>
        <v>Hutan lahan kering sekunder / bekas tebangan</v>
      </c>
      <c r="K1482" t="str">
        <f t="shared" si="23"/>
        <v>Non Irigasi</v>
      </c>
      <c r="L1482" t="s">
        <v>327</v>
      </c>
    </row>
    <row r="1483" spans="1:12" x14ac:dyDescent="0.25">
      <c r="A1483" s="1">
        <v>1482</v>
      </c>
      <c r="B1483" s="3">
        <v>8</v>
      </c>
      <c r="C1483" s="1">
        <v>243</v>
      </c>
      <c r="D1483" s="1">
        <v>9</v>
      </c>
      <c r="E1483" s="1">
        <v>0</v>
      </c>
      <c r="F1483" s="1">
        <v>0</v>
      </c>
      <c r="G1483">
        <f>VLOOKUP(C1483,reference!$A$1:$E$310,5,FALSE)</f>
        <v>5315011</v>
      </c>
      <c r="H1483" t="str">
        <f>VLOOKUP(C1483,reference!$A$1:$E$310,4,FALSE)</f>
        <v>BOLENG</v>
      </c>
      <c r="I1483" t="str">
        <f>VLOOKUP($D1483,reference!$G$1:$H$25,2,FALSE)</f>
        <v>Semak belukar</v>
      </c>
      <c r="J1483" t="str">
        <f>VLOOKUP($E1483,reference!$G$1:$H$25,2,FALSE)</f>
        <v>No data</v>
      </c>
      <c r="K1483" t="str">
        <f t="shared" si="23"/>
        <v>Non Irigasi</v>
      </c>
      <c r="L1483" t="s">
        <v>327</v>
      </c>
    </row>
    <row r="1484" spans="1:12" x14ac:dyDescent="0.25">
      <c r="A1484" s="1">
        <v>1483</v>
      </c>
      <c r="B1484" s="3">
        <v>1</v>
      </c>
      <c r="C1484" s="1">
        <v>252</v>
      </c>
      <c r="D1484" s="1">
        <v>10</v>
      </c>
      <c r="E1484" s="1">
        <v>20</v>
      </c>
      <c r="F1484" s="1">
        <v>0</v>
      </c>
      <c r="G1484">
        <f>VLOOKUP(C1484,reference!$A$1:$E$310,5,FALSE)</f>
        <v>5315050</v>
      </c>
      <c r="H1484" t="str">
        <f>VLOOKUP(C1484,reference!$A$1:$E$310,4,FALSE)</f>
        <v>MACANG PACAR</v>
      </c>
      <c r="I1484" t="str">
        <f>VLOOKUP($D1484,reference!$G$1:$H$25,2,FALSE)</f>
        <v>Semak belukar rawa</v>
      </c>
      <c r="J1484" t="str">
        <f>VLOOKUP($E1484,reference!$G$1:$H$25,2,FALSE)</f>
        <v>Tubuh air</v>
      </c>
      <c r="K1484" t="str">
        <f t="shared" si="23"/>
        <v>Non Irigasi</v>
      </c>
      <c r="L1484" t="s">
        <v>327</v>
      </c>
    </row>
    <row r="1485" spans="1:12" x14ac:dyDescent="0.25">
      <c r="A1485" s="1">
        <v>1484</v>
      </c>
      <c r="B1485" s="3">
        <v>42</v>
      </c>
      <c r="C1485" s="1">
        <v>154</v>
      </c>
      <c r="D1485" s="1">
        <v>16</v>
      </c>
      <c r="E1485" s="1">
        <v>16</v>
      </c>
      <c r="F1485" s="1">
        <v>0</v>
      </c>
      <c r="G1485">
        <f>VLOOKUP(C1485,reference!$A$1:$E$310,5,FALSE)</f>
        <v>5309032</v>
      </c>
      <c r="H1485" t="str">
        <f>VLOOKUP(C1485,reference!$A$1:$E$310,4,FALSE)</f>
        <v>DEMON PAGONG</v>
      </c>
      <c r="I1485" t="str">
        <f>VLOOKUP($D1485,reference!$G$1:$H$25,2,FALSE)</f>
        <v>Pemukiman</v>
      </c>
      <c r="J1485" t="str">
        <f>VLOOKUP($E1485,reference!$G$1:$H$25,2,FALSE)</f>
        <v>Pemukiman</v>
      </c>
      <c r="K1485" t="str">
        <f t="shared" si="23"/>
        <v>Non Irigasi</v>
      </c>
      <c r="L1485" t="s">
        <v>327</v>
      </c>
    </row>
    <row r="1486" spans="1:12" x14ac:dyDescent="0.25">
      <c r="A1486" s="1">
        <v>1485</v>
      </c>
      <c r="B1486" s="3">
        <v>5</v>
      </c>
      <c r="C1486" s="1">
        <v>162</v>
      </c>
      <c r="D1486" s="1">
        <v>9</v>
      </c>
      <c r="E1486" s="1">
        <v>12</v>
      </c>
      <c r="F1486" s="1">
        <v>0</v>
      </c>
      <c r="G1486">
        <f>VLOOKUP(C1486,reference!$A$1:$E$310,5,FALSE)</f>
        <v>5309071</v>
      </c>
      <c r="H1486" t="str">
        <f>VLOOKUP(C1486,reference!$A$1:$E$310,4,FALSE)</f>
        <v>ILE BOLENG</v>
      </c>
      <c r="I1486" t="str">
        <f>VLOOKUP($D1486,reference!$G$1:$H$25,2,FALSE)</f>
        <v>Semak belukar</v>
      </c>
      <c r="J1486" t="str">
        <f>VLOOKUP($E1486,reference!$G$1:$H$25,2,FALSE)</f>
        <v>Pertanian lahan kering</v>
      </c>
      <c r="K1486" t="str">
        <f t="shared" si="23"/>
        <v>Non Irigasi</v>
      </c>
      <c r="L1486" t="s">
        <v>327</v>
      </c>
    </row>
    <row r="1487" spans="1:12" x14ac:dyDescent="0.25">
      <c r="A1487" s="1">
        <v>1486</v>
      </c>
      <c r="B1487" s="3">
        <v>142</v>
      </c>
      <c r="C1487" s="1">
        <v>122</v>
      </c>
      <c r="D1487" s="1">
        <v>6</v>
      </c>
      <c r="E1487" s="1">
        <v>12</v>
      </c>
      <c r="F1487" s="1">
        <v>0</v>
      </c>
      <c r="G1487">
        <f>VLOOKUP(C1487,reference!$A$1:$E$310,5,FALSE)</f>
        <v>5307011</v>
      </c>
      <c r="H1487" t="str">
        <f>VLOOKUP(C1487,reference!$A$1:$E$310,4,FALSE)</f>
        <v>PANTAR BARAT</v>
      </c>
      <c r="I1487" t="str">
        <f>VLOOKUP($D1487,reference!$G$1:$H$25,2,FALSE)</f>
        <v>Hutan mangrove sekunder</v>
      </c>
      <c r="J1487" t="str">
        <f>VLOOKUP($E1487,reference!$G$1:$H$25,2,FALSE)</f>
        <v>Pertanian lahan kering</v>
      </c>
      <c r="K1487" t="str">
        <f t="shared" si="23"/>
        <v>Non Irigasi</v>
      </c>
      <c r="L1487" t="s">
        <v>328</v>
      </c>
    </row>
    <row r="1488" spans="1:12" x14ac:dyDescent="0.25">
      <c r="A1488" s="1">
        <v>1487</v>
      </c>
      <c r="B1488" s="3">
        <v>1055</v>
      </c>
      <c r="C1488" s="1">
        <v>127</v>
      </c>
      <c r="D1488" s="1">
        <v>11</v>
      </c>
      <c r="E1488" s="1">
        <v>11</v>
      </c>
      <c r="F1488" s="1">
        <v>0</v>
      </c>
      <c r="G1488">
        <f>VLOOKUP(C1488,reference!$A$1:$E$310,5,FALSE)</f>
        <v>5307021</v>
      </c>
      <c r="H1488" t="str">
        <f>VLOOKUP(C1488,reference!$A$1:$E$310,4,FALSE)</f>
        <v>MATARU</v>
      </c>
      <c r="I1488" t="str">
        <f>VLOOKUP($D1488,reference!$G$1:$H$25,2,FALSE)</f>
        <v>Savanna / Padang rumput</v>
      </c>
      <c r="J1488" t="str">
        <f>VLOOKUP($E1488,reference!$G$1:$H$25,2,FALSE)</f>
        <v>Savanna / Padang rumput</v>
      </c>
      <c r="K1488" t="str">
        <f t="shared" si="23"/>
        <v>Non Irigasi</v>
      </c>
      <c r="L1488" t="s">
        <v>327</v>
      </c>
    </row>
    <row r="1489" spans="1:12" x14ac:dyDescent="0.25">
      <c r="A1489" s="1">
        <v>1488</v>
      </c>
      <c r="B1489" s="3">
        <v>15</v>
      </c>
      <c r="C1489" s="1">
        <v>127</v>
      </c>
      <c r="D1489" s="1">
        <v>11</v>
      </c>
      <c r="E1489" s="1">
        <v>2</v>
      </c>
      <c r="F1489" s="1">
        <v>0</v>
      </c>
      <c r="G1489">
        <f>VLOOKUP(C1489,reference!$A$1:$E$310,5,FALSE)</f>
        <v>5307021</v>
      </c>
      <c r="H1489" t="str">
        <f>VLOOKUP(C1489,reference!$A$1:$E$310,4,FALSE)</f>
        <v>MATARU</v>
      </c>
      <c r="I1489" t="str">
        <f>VLOOKUP($D1489,reference!$G$1:$H$25,2,FALSE)</f>
        <v>Savanna / Padang rumput</v>
      </c>
      <c r="J1489" t="str">
        <f>VLOOKUP($E1489,reference!$G$1:$H$25,2,FALSE)</f>
        <v>Hutan lahan kering sekunder / bekas tebangan</v>
      </c>
      <c r="K1489" t="str">
        <f t="shared" si="23"/>
        <v>Non Irigasi</v>
      </c>
      <c r="L1489" t="s">
        <v>327</v>
      </c>
    </row>
    <row r="1490" spans="1:12" x14ac:dyDescent="0.25">
      <c r="A1490" s="1">
        <v>1489</v>
      </c>
      <c r="B1490" s="3">
        <v>16</v>
      </c>
      <c r="C1490" s="1">
        <v>252</v>
      </c>
      <c r="D1490" s="1">
        <v>10</v>
      </c>
      <c r="E1490" s="1">
        <v>2</v>
      </c>
      <c r="F1490" s="1">
        <v>0</v>
      </c>
      <c r="G1490">
        <f>VLOOKUP(C1490,reference!$A$1:$E$310,5,FALSE)</f>
        <v>5315050</v>
      </c>
      <c r="H1490" t="str">
        <f>VLOOKUP(C1490,reference!$A$1:$E$310,4,FALSE)</f>
        <v>MACANG PACAR</v>
      </c>
      <c r="I1490" t="str">
        <f>VLOOKUP($D1490,reference!$G$1:$H$25,2,FALSE)</f>
        <v>Semak belukar rawa</v>
      </c>
      <c r="J1490" t="str">
        <f>VLOOKUP($E1490,reference!$G$1:$H$25,2,FALSE)</f>
        <v>Hutan lahan kering sekunder / bekas tebangan</v>
      </c>
      <c r="K1490" t="str">
        <f t="shared" si="23"/>
        <v>Non Irigasi</v>
      </c>
      <c r="L1490" t="s">
        <v>327</v>
      </c>
    </row>
    <row r="1491" spans="1:12" x14ac:dyDescent="0.25">
      <c r="A1491" s="1">
        <v>1490</v>
      </c>
      <c r="B1491" s="3">
        <v>52</v>
      </c>
      <c r="C1491" s="1">
        <v>280</v>
      </c>
      <c r="D1491" s="1">
        <v>11</v>
      </c>
      <c r="E1491" s="1">
        <v>13</v>
      </c>
      <c r="F1491" s="1">
        <v>0</v>
      </c>
      <c r="G1491">
        <f>VLOOKUP(C1491,reference!$A$1:$E$310,5,FALSE)</f>
        <v>5319030</v>
      </c>
      <c r="H1491" t="str">
        <f>VLOOKUP(C1491,reference!$A$1:$E$310,4,FALSE)</f>
        <v>ELAR</v>
      </c>
      <c r="I1491" t="str">
        <f>VLOOKUP($D1491,reference!$G$1:$H$25,2,FALSE)</f>
        <v>Savanna / Padang rumput</v>
      </c>
      <c r="J1491" t="str">
        <f>VLOOKUP($E1491,reference!$G$1:$H$25,2,FALSE)</f>
        <v>Pertanian lahan kering  campur semak / kebun campur</v>
      </c>
      <c r="K1491" t="str">
        <f t="shared" si="23"/>
        <v>Non Irigasi</v>
      </c>
      <c r="L1491" t="s">
        <v>327</v>
      </c>
    </row>
    <row r="1492" spans="1:12" x14ac:dyDescent="0.25">
      <c r="A1492" s="1">
        <v>1491</v>
      </c>
      <c r="B1492" s="3">
        <v>988</v>
      </c>
      <c r="C1492" s="1">
        <v>154</v>
      </c>
      <c r="D1492" s="1">
        <v>13</v>
      </c>
      <c r="E1492" s="1">
        <v>12</v>
      </c>
      <c r="F1492" s="1">
        <v>0</v>
      </c>
      <c r="G1492">
        <f>VLOOKUP(C1492,reference!$A$1:$E$310,5,FALSE)</f>
        <v>5309032</v>
      </c>
      <c r="H1492" t="str">
        <f>VLOOKUP(C1492,reference!$A$1:$E$310,4,FALSE)</f>
        <v>DEMON PAGONG</v>
      </c>
      <c r="I1492" t="str">
        <f>VLOOKUP($D1492,reference!$G$1:$H$25,2,FALSE)</f>
        <v>Pertanian lahan kering  campur semak / kebun campur</v>
      </c>
      <c r="J1492" t="str">
        <f>VLOOKUP($E1492,reference!$G$1:$H$25,2,FALSE)</f>
        <v>Pertanian lahan kering</v>
      </c>
      <c r="K1492" t="str">
        <f t="shared" si="23"/>
        <v>Non Irigasi</v>
      </c>
      <c r="L1492" t="s">
        <v>327</v>
      </c>
    </row>
    <row r="1493" spans="1:12" x14ac:dyDescent="0.25">
      <c r="A1493" s="1">
        <v>1492</v>
      </c>
      <c r="B1493" s="3">
        <v>34</v>
      </c>
      <c r="C1493" s="1">
        <v>154</v>
      </c>
      <c r="D1493" s="1">
        <v>13</v>
      </c>
      <c r="E1493" s="1">
        <v>9</v>
      </c>
      <c r="F1493" s="1">
        <v>0</v>
      </c>
      <c r="G1493">
        <f>VLOOKUP(C1493,reference!$A$1:$E$310,5,FALSE)</f>
        <v>5309032</v>
      </c>
      <c r="H1493" t="str">
        <f>VLOOKUP(C1493,reference!$A$1:$E$310,4,FALSE)</f>
        <v>DEMON PAGONG</v>
      </c>
      <c r="I1493" t="str">
        <f>VLOOKUP($D1493,reference!$G$1:$H$25,2,FALSE)</f>
        <v>Pertanian lahan kering  campur semak / kebun campur</v>
      </c>
      <c r="J1493" t="str">
        <f>VLOOKUP($E1493,reference!$G$1:$H$25,2,FALSE)</f>
        <v>Semak belukar</v>
      </c>
      <c r="K1493" t="str">
        <f t="shared" si="23"/>
        <v>Non Irigasi</v>
      </c>
      <c r="L1493" t="s">
        <v>327</v>
      </c>
    </row>
    <row r="1494" spans="1:12" x14ac:dyDescent="0.25">
      <c r="A1494" s="1">
        <v>1493</v>
      </c>
      <c r="B1494" s="3">
        <v>5756</v>
      </c>
      <c r="C1494" s="1">
        <v>144</v>
      </c>
      <c r="D1494" s="1">
        <v>2</v>
      </c>
      <c r="E1494" s="1">
        <v>2</v>
      </c>
      <c r="F1494" s="1">
        <v>0</v>
      </c>
      <c r="G1494">
        <f>VLOOKUP(C1494,reference!$A$1:$E$310,5,FALSE)</f>
        <v>5308050</v>
      </c>
      <c r="H1494" t="str">
        <f>VLOOKUP(C1494,reference!$A$1:$E$310,4,FALSE)</f>
        <v>NUBATUKAN</v>
      </c>
      <c r="I1494" t="str">
        <f>VLOOKUP($D1494,reference!$G$1:$H$25,2,FALSE)</f>
        <v>Hutan lahan kering sekunder / bekas tebangan</v>
      </c>
      <c r="J1494" t="str">
        <f>VLOOKUP($E1494,reference!$G$1:$H$25,2,FALSE)</f>
        <v>Hutan lahan kering sekunder / bekas tebangan</v>
      </c>
      <c r="K1494" t="str">
        <f t="shared" si="23"/>
        <v>Non Irigasi</v>
      </c>
      <c r="L1494" t="s">
        <v>327</v>
      </c>
    </row>
    <row r="1495" spans="1:12" x14ac:dyDescent="0.25">
      <c r="A1495" s="1">
        <v>1494</v>
      </c>
      <c r="B1495" s="3">
        <v>19</v>
      </c>
      <c r="C1495" s="1">
        <v>124</v>
      </c>
      <c r="D1495" s="1">
        <v>9</v>
      </c>
      <c r="E1495" s="1">
        <v>0</v>
      </c>
      <c r="F1495" s="1">
        <v>0</v>
      </c>
      <c r="G1495">
        <f>VLOOKUP(C1495,reference!$A$1:$E$310,5,FALSE)</f>
        <v>5307013</v>
      </c>
      <c r="H1495" t="str">
        <f>VLOOKUP(C1495,reference!$A$1:$E$310,4,FALSE)</f>
        <v>PANTAR BARAT LAUT</v>
      </c>
      <c r="I1495" t="str">
        <f>VLOOKUP($D1495,reference!$G$1:$H$25,2,FALSE)</f>
        <v>Semak belukar</v>
      </c>
      <c r="J1495" t="str">
        <f>VLOOKUP($E1495,reference!$G$1:$H$25,2,FALSE)</f>
        <v>No data</v>
      </c>
      <c r="K1495" t="str">
        <f t="shared" si="23"/>
        <v>Non Irigasi</v>
      </c>
      <c r="L1495" t="s">
        <v>327</v>
      </c>
    </row>
    <row r="1496" spans="1:12" x14ac:dyDescent="0.25">
      <c r="A1496" s="1">
        <v>1495</v>
      </c>
      <c r="B1496" s="3">
        <v>6</v>
      </c>
      <c r="C1496" s="1">
        <v>122</v>
      </c>
      <c r="D1496" s="1">
        <v>6</v>
      </c>
      <c r="E1496" s="1">
        <v>6</v>
      </c>
      <c r="F1496" s="1">
        <v>0</v>
      </c>
      <c r="G1496">
        <f>VLOOKUP(C1496,reference!$A$1:$E$310,5,FALSE)</f>
        <v>5307011</v>
      </c>
      <c r="H1496" t="str">
        <f>VLOOKUP(C1496,reference!$A$1:$E$310,4,FALSE)</f>
        <v>PANTAR BARAT</v>
      </c>
      <c r="I1496" t="str">
        <f>VLOOKUP($D1496,reference!$G$1:$H$25,2,FALSE)</f>
        <v>Hutan mangrove sekunder</v>
      </c>
      <c r="J1496" t="str">
        <f>VLOOKUP($E1496,reference!$G$1:$H$25,2,FALSE)</f>
        <v>Hutan mangrove sekunder</v>
      </c>
      <c r="K1496" t="str">
        <f t="shared" si="23"/>
        <v>Non Irigasi</v>
      </c>
      <c r="L1496" t="s">
        <v>327</v>
      </c>
    </row>
    <row r="1497" spans="1:12" x14ac:dyDescent="0.25">
      <c r="A1497" s="1">
        <v>1496</v>
      </c>
      <c r="B1497" s="3">
        <v>3</v>
      </c>
      <c r="C1497" s="1">
        <v>122</v>
      </c>
      <c r="D1497" s="1">
        <v>0</v>
      </c>
      <c r="E1497" s="1">
        <v>6</v>
      </c>
      <c r="F1497" s="1">
        <v>0</v>
      </c>
      <c r="G1497">
        <f>VLOOKUP(C1497,reference!$A$1:$E$310,5,FALSE)</f>
        <v>5307011</v>
      </c>
      <c r="H1497" t="str">
        <f>VLOOKUP(C1497,reference!$A$1:$E$310,4,FALSE)</f>
        <v>PANTAR BARAT</v>
      </c>
      <c r="I1497" t="str">
        <f>VLOOKUP($D1497,reference!$G$1:$H$25,2,FALSE)</f>
        <v>No data</v>
      </c>
      <c r="J1497" t="str">
        <f>VLOOKUP($E1497,reference!$G$1:$H$25,2,FALSE)</f>
        <v>Hutan mangrove sekunder</v>
      </c>
      <c r="K1497" t="str">
        <f t="shared" si="23"/>
        <v>Non Irigasi</v>
      </c>
      <c r="L1497" t="s">
        <v>327</v>
      </c>
    </row>
    <row r="1498" spans="1:12" x14ac:dyDescent="0.25">
      <c r="A1498" s="1">
        <v>1497</v>
      </c>
      <c r="B1498" s="3">
        <v>21</v>
      </c>
      <c r="C1498" s="1">
        <v>125</v>
      </c>
      <c r="D1498" s="1">
        <v>0</v>
      </c>
      <c r="E1498" s="1">
        <v>13</v>
      </c>
      <c r="F1498" s="1">
        <v>0</v>
      </c>
      <c r="G1498">
        <f>VLOOKUP(C1498,reference!$A$1:$E$310,5,FALSE)</f>
        <v>5307014</v>
      </c>
      <c r="H1498" t="str">
        <f>VLOOKUP(C1498,reference!$A$1:$E$310,4,FALSE)</f>
        <v>PANTAR TENGAH</v>
      </c>
      <c r="I1498" t="str">
        <f>VLOOKUP($D1498,reference!$G$1:$H$25,2,FALSE)</f>
        <v>No data</v>
      </c>
      <c r="J1498" t="str">
        <f>VLOOKUP($E1498,reference!$G$1:$H$25,2,FALSE)</f>
        <v>Pertanian lahan kering  campur semak / kebun campur</v>
      </c>
      <c r="K1498" t="str">
        <f t="shared" si="23"/>
        <v>Non Irigasi</v>
      </c>
      <c r="L1498" t="s">
        <v>327</v>
      </c>
    </row>
    <row r="1499" spans="1:12" x14ac:dyDescent="0.25">
      <c r="A1499" s="1">
        <v>1498</v>
      </c>
      <c r="B1499" s="3">
        <v>5</v>
      </c>
      <c r="C1499" s="1">
        <v>252</v>
      </c>
      <c r="D1499" s="1">
        <v>10</v>
      </c>
      <c r="E1499" s="1">
        <v>6</v>
      </c>
      <c r="F1499" s="1">
        <v>0</v>
      </c>
      <c r="G1499">
        <f>VLOOKUP(C1499,reference!$A$1:$E$310,5,FALSE)</f>
        <v>5315050</v>
      </c>
      <c r="H1499" t="str">
        <f>VLOOKUP(C1499,reference!$A$1:$E$310,4,FALSE)</f>
        <v>MACANG PACAR</v>
      </c>
      <c r="I1499" t="str">
        <f>VLOOKUP($D1499,reference!$G$1:$H$25,2,FALSE)</f>
        <v>Semak belukar rawa</v>
      </c>
      <c r="J1499" t="str">
        <f>VLOOKUP($E1499,reference!$G$1:$H$25,2,FALSE)</f>
        <v>Hutan mangrove sekunder</v>
      </c>
      <c r="K1499" t="str">
        <f t="shared" si="23"/>
        <v>Non Irigasi</v>
      </c>
      <c r="L1499" t="s">
        <v>327</v>
      </c>
    </row>
    <row r="1500" spans="1:12" x14ac:dyDescent="0.25">
      <c r="A1500" s="1">
        <v>1499</v>
      </c>
      <c r="B1500" s="3">
        <v>391</v>
      </c>
      <c r="C1500" s="1">
        <v>217</v>
      </c>
      <c r="D1500" s="1">
        <v>11</v>
      </c>
      <c r="E1500" s="1">
        <v>16</v>
      </c>
      <c r="F1500" s="1">
        <v>0</v>
      </c>
      <c r="G1500">
        <f>VLOOKUP(C1500,reference!$A$1:$E$310,5,FALSE)</f>
        <v>5312080</v>
      </c>
      <c r="H1500" t="str">
        <f>VLOOKUP(C1500,reference!$A$1:$E$310,4,FALSE)</f>
        <v>RIUNG</v>
      </c>
      <c r="I1500" t="str">
        <f>VLOOKUP($D1500,reference!$G$1:$H$25,2,FALSE)</f>
        <v>Savanna / Padang rumput</v>
      </c>
      <c r="J1500" t="str">
        <f>VLOOKUP($E1500,reference!$G$1:$H$25,2,FALSE)</f>
        <v>Pemukiman</v>
      </c>
      <c r="K1500" t="str">
        <f t="shared" si="23"/>
        <v>Non Irigasi</v>
      </c>
      <c r="L1500" t="s">
        <v>327</v>
      </c>
    </row>
    <row r="1501" spans="1:12" x14ac:dyDescent="0.25">
      <c r="A1501" s="1">
        <v>1500</v>
      </c>
      <c r="B1501" s="3">
        <v>85</v>
      </c>
      <c r="C1501" s="1">
        <v>217</v>
      </c>
      <c r="D1501" s="1">
        <v>11</v>
      </c>
      <c r="E1501" s="1">
        <v>6</v>
      </c>
      <c r="F1501" s="1">
        <v>0</v>
      </c>
      <c r="G1501">
        <f>VLOOKUP(C1501,reference!$A$1:$E$310,5,FALSE)</f>
        <v>5312080</v>
      </c>
      <c r="H1501" t="str">
        <f>VLOOKUP(C1501,reference!$A$1:$E$310,4,FALSE)</f>
        <v>RIUNG</v>
      </c>
      <c r="I1501" t="str">
        <f>VLOOKUP($D1501,reference!$G$1:$H$25,2,FALSE)</f>
        <v>Savanna / Padang rumput</v>
      </c>
      <c r="J1501" t="str">
        <f>VLOOKUP($E1501,reference!$G$1:$H$25,2,FALSE)</f>
        <v>Hutan mangrove sekunder</v>
      </c>
      <c r="K1501" t="str">
        <f t="shared" si="23"/>
        <v>Non Irigasi</v>
      </c>
      <c r="L1501" t="s">
        <v>327</v>
      </c>
    </row>
    <row r="1502" spans="1:12" x14ac:dyDescent="0.25">
      <c r="A1502" s="1">
        <v>1501</v>
      </c>
      <c r="B1502" s="3">
        <v>5</v>
      </c>
      <c r="C1502" s="1">
        <v>148</v>
      </c>
      <c r="D1502" s="1">
        <v>12</v>
      </c>
      <c r="E1502" s="1">
        <v>0</v>
      </c>
      <c r="F1502" s="1">
        <v>0</v>
      </c>
      <c r="G1502">
        <f>VLOOKUP(C1502,reference!$A$1:$E$310,5,FALSE)</f>
        <v>5309011</v>
      </c>
      <c r="H1502" t="str">
        <f>VLOOKUP(C1502,reference!$A$1:$E$310,4,FALSE)</f>
        <v>TITEHENA</v>
      </c>
      <c r="I1502" t="str">
        <f>VLOOKUP($D1502,reference!$G$1:$H$25,2,FALSE)</f>
        <v>Pertanian lahan kering</v>
      </c>
      <c r="J1502" t="str">
        <f>VLOOKUP($E1502,reference!$G$1:$H$25,2,FALSE)</f>
        <v>No data</v>
      </c>
      <c r="K1502" t="str">
        <f t="shared" si="23"/>
        <v>Non Irigasi</v>
      </c>
      <c r="L1502" t="s">
        <v>327</v>
      </c>
    </row>
    <row r="1503" spans="1:12" x14ac:dyDescent="0.25">
      <c r="A1503" s="1">
        <v>1502</v>
      </c>
      <c r="B1503" s="3">
        <v>101</v>
      </c>
      <c r="C1503" s="1">
        <v>144</v>
      </c>
      <c r="D1503" s="1">
        <v>2</v>
      </c>
      <c r="E1503" s="1">
        <v>16</v>
      </c>
      <c r="F1503" s="1">
        <v>0</v>
      </c>
      <c r="G1503">
        <f>VLOOKUP(C1503,reference!$A$1:$E$310,5,FALSE)</f>
        <v>5308050</v>
      </c>
      <c r="H1503" t="str">
        <f>VLOOKUP(C1503,reference!$A$1:$E$310,4,FALSE)</f>
        <v>NUBATUKAN</v>
      </c>
      <c r="I1503" t="str">
        <f>VLOOKUP($D1503,reference!$G$1:$H$25,2,FALSE)</f>
        <v>Hutan lahan kering sekunder / bekas tebangan</v>
      </c>
      <c r="J1503" t="str">
        <f>VLOOKUP($E1503,reference!$G$1:$H$25,2,FALSE)</f>
        <v>Pemukiman</v>
      </c>
      <c r="K1503" t="str">
        <f t="shared" si="23"/>
        <v>Non Irigasi</v>
      </c>
      <c r="L1503" t="s">
        <v>328</v>
      </c>
    </row>
    <row r="1504" spans="1:12" x14ac:dyDescent="0.25">
      <c r="A1504" s="1">
        <v>1503</v>
      </c>
      <c r="B1504" s="3">
        <v>2</v>
      </c>
      <c r="C1504" s="1">
        <v>122</v>
      </c>
      <c r="D1504" s="1">
        <v>5</v>
      </c>
      <c r="E1504" s="1">
        <v>0</v>
      </c>
      <c r="F1504" s="1">
        <v>0</v>
      </c>
      <c r="G1504">
        <f>VLOOKUP(C1504,reference!$A$1:$E$310,5,FALSE)</f>
        <v>5307011</v>
      </c>
      <c r="H1504" t="str">
        <f>VLOOKUP(C1504,reference!$A$1:$E$310,4,FALSE)</f>
        <v>PANTAR BARAT</v>
      </c>
      <c r="I1504" t="str">
        <f>VLOOKUP($D1504,reference!$G$1:$H$25,2,FALSE)</f>
        <v>Hutan mangrove primer</v>
      </c>
      <c r="J1504" t="str">
        <f>VLOOKUP($E1504,reference!$G$1:$H$25,2,FALSE)</f>
        <v>No data</v>
      </c>
      <c r="K1504" t="str">
        <f t="shared" si="23"/>
        <v>Non Irigasi</v>
      </c>
      <c r="L1504" t="s">
        <v>328</v>
      </c>
    </row>
    <row r="1505" spans="1:12" x14ac:dyDescent="0.25">
      <c r="A1505" s="1">
        <v>1504</v>
      </c>
      <c r="B1505" s="3">
        <v>4</v>
      </c>
      <c r="C1505" s="1">
        <v>282</v>
      </c>
      <c r="D1505" s="1">
        <v>9</v>
      </c>
      <c r="E1505" s="1">
        <v>20</v>
      </c>
      <c r="F1505" s="1">
        <v>0</v>
      </c>
      <c r="G1505">
        <f>VLOOKUP(C1505,reference!$A$1:$E$310,5,FALSE)</f>
        <v>5319040</v>
      </c>
      <c r="H1505" t="str">
        <f>VLOOKUP(C1505,reference!$A$1:$E$310,4,FALSE)</f>
        <v>SAMBI RAMPAS</v>
      </c>
      <c r="I1505" t="str">
        <f>VLOOKUP($D1505,reference!$G$1:$H$25,2,FALSE)</f>
        <v>Semak belukar</v>
      </c>
      <c r="J1505" t="str">
        <f>VLOOKUP($E1505,reference!$G$1:$H$25,2,FALSE)</f>
        <v>Tubuh air</v>
      </c>
      <c r="K1505" t="str">
        <f t="shared" si="23"/>
        <v>Non Irigasi</v>
      </c>
      <c r="L1505" t="s">
        <v>327</v>
      </c>
    </row>
    <row r="1506" spans="1:12" x14ac:dyDescent="0.25">
      <c r="A1506" s="1">
        <v>1505</v>
      </c>
      <c r="B1506" s="3">
        <v>14</v>
      </c>
      <c r="C1506" s="1">
        <v>280</v>
      </c>
      <c r="D1506" s="1">
        <v>9</v>
      </c>
      <c r="E1506" s="1">
        <v>16</v>
      </c>
      <c r="F1506" s="1">
        <v>0</v>
      </c>
      <c r="G1506">
        <f>VLOOKUP(C1506,reference!$A$1:$E$310,5,FALSE)</f>
        <v>5319030</v>
      </c>
      <c r="H1506" t="str">
        <f>VLOOKUP(C1506,reference!$A$1:$E$310,4,FALSE)</f>
        <v>ELAR</v>
      </c>
      <c r="I1506" t="str">
        <f>VLOOKUP($D1506,reference!$G$1:$H$25,2,FALSE)</f>
        <v>Semak belukar</v>
      </c>
      <c r="J1506" t="str">
        <f>VLOOKUP($E1506,reference!$G$1:$H$25,2,FALSE)</f>
        <v>Pemukiman</v>
      </c>
      <c r="K1506" t="str">
        <f t="shared" si="23"/>
        <v>Non Irigasi</v>
      </c>
      <c r="L1506" t="s">
        <v>327</v>
      </c>
    </row>
    <row r="1507" spans="1:12" x14ac:dyDescent="0.25">
      <c r="A1507" s="1">
        <v>1506</v>
      </c>
      <c r="B1507" s="3">
        <v>53</v>
      </c>
      <c r="C1507" s="1">
        <v>161</v>
      </c>
      <c r="D1507" s="1">
        <v>12</v>
      </c>
      <c r="E1507" s="1">
        <v>14</v>
      </c>
      <c r="F1507" s="1">
        <v>0</v>
      </c>
      <c r="G1507">
        <f>VLOOKUP(C1507,reference!$A$1:$E$310,5,FALSE)</f>
        <v>5309070</v>
      </c>
      <c r="H1507" t="str">
        <f>VLOOKUP(C1507,reference!$A$1:$E$310,4,FALSE)</f>
        <v>ADONARA TIMUR</v>
      </c>
      <c r="I1507" t="str">
        <f>VLOOKUP($D1507,reference!$G$1:$H$25,2,FALSE)</f>
        <v>Pertanian lahan kering</v>
      </c>
      <c r="J1507" t="str">
        <f>VLOOKUP($E1507,reference!$G$1:$H$25,2,FALSE)</f>
        <v>Sawah</v>
      </c>
      <c r="K1507" t="str">
        <f t="shared" si="23"/>
        <v>Non Irigasi</v>
      </c>
      <c r="L1507" t="s">
        <v>327</v>
      </c>
    </row>
    <row r="1508" spans="1:12" x14ac:dyDescent="0.25">
      <c r="A1508" s="1">
        <v>1507</v>
      </c>
      <c r="B1508" s="3">
        <v>33</v>
      </c>
      <c r="C1508" s="1">
        <v>161</v>
      </c>
      <c r="D1508" s="1">
        <v>12</v>
      </c>
      <c r="E1508" s="1">
        <v>2</v>
      </c>
      <c r="F1508" s="1">
        <v>0</v>
      </c>
      <c r="G1508">
        <f>VLOOKUP(C1508,reference!$A$1:$E$310,5,FALSE)</f>
        <v>5309070</v>
      </c>
      <c r="H1508" t="str">
        <f>VLOOKUP(C1508,reference!$A$1:$E$310,4,FALSE)</f>
        <v>ADONARA TIMUR</v>
      </c>
      <c r="I1508" t="str">
        <f>VLOOKUP($D1508,reference!$G$1:$H$25,2,FALSE)</f>
        <v>Pertanian lahan kering</v>
      </c>
      <c r="J1508" t="str">
        <f>VLOOKUP($E1508,reference!$G$1:$H$25,2,FALSE)</f>
        <v>Hutan lahan kering sekunder / bekas tebangan</v>
      </c>
      <c r="K1508" t="str">
        <f t="shared" si="23"/>
        <v>Non Irigasi</v>
      </c>
      <c r="L1508" t="s">
        <v>327</v>
      </c>
    </row>
    <row r="1509" spans="1:12" x14ac:dyDescent="0.25">
      <c r="A1509" s="1">
        <v>1508</v>
      </c>
      <c r="B1509" s="3">
        <v>131</v>
      </c>
      <c r="C1509" s="1">
        <v>161</v>
      </c>
      <c r="D1509" s="1">
        <v>12</v>
      </c>
      <c r="E1509" s="1">
        <v>13</v>
      </c>
      <c r="F1509" s="1">
        <v>0</v>
      </c>
      <c r="G1509">
        <f>VLOOKUP(C1509,reference!$A$1:$E$310,5,FALSE)</f>
        <v>5309070</v>
      </c>
      <c r="H1509" t="str">
        <f>VLOOKUP(C1509,reference!$A$1:$E$310,4,FALSE)</f>
        <v>ADONARA TIMUR</v>
      </c>
      <c r="I1509" t="str">
        <f>VLOOKUP($D1509,reference!$G$1:$H$25,2,FALSE)</f>
        <v>Pertanian lahan kering</v>
      </c>
      <c r="J1509" t="str">
        <f>VLOOKUP($E1509,reference!$G$1:$H$25,2,FALSE)</f>
        <v>Pertanian lahan kering  campur semak / kebun campur</v>
      </c>
      <c r="K1509" t="str">
        <f t="shared" si="23"/>
        <v>Non Irigasi</v>
      </c>
      <c r="L1509" t="s">
        <v>327</v>
      </c>
    </row>
    <row r="1510" spans="1:12" x14ac:dyDescent="0.25">
      <c r="A1510" s="1">
        <v>1509</v>
      </c>
      <c r="B1510" s="3">
        <v>8</v>
      </c>
      <c r="C1510" s="1">
        <v>122</v>
      </c>
      <c r="D1510" s="1">
        <v>9</v>
      </c>
      <c r="E1510" s="1">
        <v>6</v>
      </c>
      <c r="F1510" s="1">
        <v>0</v>
      </c>
      <c r="G1510">
        <f>VLOOKUP(C1510,reference!$A$1:$E$310,5,FALSE)</f>
        <v>5307011</v>
      </c>
      <c r="H1510" t="str">
        <f>VLOOKUP(C1510,reference!$A$1:$E$310,4,FALSE)</f>
        <v>PANTAR BARAT</v>
      </c>
      <c r="I1510" t="str">
        <f>VLOOKUP($D1510,reference!$G$1:$H$25,2,FALSE)</f>
        <v>Semak belukar</v>
      </c>
      <c r="J1510" t="str">
        <f>VLOOKUP($E1510,reference!$G$1:$H$25,2,FALSE)</f>
        <v>Hutan mangrove sekunder</v>
      </c>
      <c r="K1510" t="str">
        <f t="shared" si="23"/>
        <v>Non Irigasi</v>
      </c>
      <c r="L1510" t="s">
        <v>327</v>
      </c>
    </row>
    <row r="1511" spans="1:12" x14ac:dyDescent="0.25">
      <c r="A1511" s="1">
        <v>1510</v>
      </c>
      <c r="B1511" s="3">
        <v>393</v>
      </c>
      <c r="C1511" s="1">
        <v>159</v>
      </c>
      <c r="D1511" s="1">
        <v>12</v>
      </c>
      <c r="E1511" s="1">
        <v>11</v>
      </c>
      <c r="F1511" s="1">
        <v>0</v>
      </c>
      <c r="G1511">
        <f>VLOOKUP(C1511,reference!$A$1:$E$310,5,FALSE)</f>
        <v>5309061</v>
      </c>
      <c r="H1511" t="str">
        <f>VLOOKUP(C1511,reference!$A$1:$E$310,4,FALSE)</f>
        <v>WOTAN ULU MADO</v>
      </c>
      <c r="I1511" t="str">
        <f>VLOOKUP($D1511,reference!$G$1:$H$25,2,FALSE)</f>
        <v>Pertanian lahan kering</v>
      </c>
      <c r="J1511" t="str">
        <f>VLOOKUP($E1511,reference!$G$1:$H$25,2,FALSE)</f>
        <v>Savanna / Padang rumput</v>
      </c>
      <c r="K1511" t="str">
        <f t="shared" si="23"/>
        <v>Non Irigasi</v>
      </c>
      <c r="L1511" t="s">
        <v>327</v>
      </c>
    </row>
    <row r="1512" spans="1:12" x14ac:dyDescent="0.25">
      <c r="A1512" s="1">
        <v>1511</v>
      </c>
      <c r="B1512" s="3">
        <v>206</v>
      </c>
      <c r="C1512" s="1">
        <v>125</v>
      </c>
      <c r="D1512" s="1">
        <v>16</v>
      </c>
      <c r="E1512" s="1">
        <v>13</v>
      </c>
      <c r="F1512" s="1">
        <v>0</v>
      </c>
      <c r="G1512">
        <f>VLOOKUP(C1512,reference!$A$1:$E$310,5,FALSE)</f>
        <v>5307014</v>
      </c>
      <c r="H1512" t="str">
        <f>VLOOKUP(C1512,reference!$A$1:$E$310,4,FALSE)</f>
        <v>PANTAR TENGAH</v>
      </c>
      <c r="I1512" t="str">
        <f>VLOOKUP($D1512,reference!$G$1:$H$25,2,FALSE)</f>
        <v>Pemukiman</v>
      </c>
      <c r="J1512" t="str">
        <f>VLOOKUP($E1512,reference!$G$1:$H$25,2,FALSE)</f>
        <v>Pertanian lahan kering  campur semak / kebun campur</v>
      </c>
      <c r="K1512" t="str">
        <f t="shared" si="23"/>
        <v>Non Irigasi</v>
      </c>
      <c r="L1512" t="s">
        <v>327</v>
      </c>
    </row>
    <row r="1513" spans="1:12" x14ac:dyDescent="0.25">
      <c r="A1513" s="1">
        <v>1512</v>
      </c>
      <c r="B1513" s="3">
        <v>2</v>
      </c>
      <c r="C1513" s="1">
        <v>127</v>
      </c>
      <c r="D1513" s="1">
        <v>11</v>
      </c>
      <c r="E1513" s="1">
        <v>9</v>
      </c>
      <c r="F1513" s="1">
        <v>0</v>
      </c>
      <c r="G1513">
        <f>VLOOKUP(C1513,reference!$A$1:$E$310,5,FALSE)</f>
        <v>5307021</v>
      </c>
      <c r="H1513" t="str">
        <f>VLOOKUP(C1513,reference!$A$1:$E$310,4,FALSE)</f>
        <v>MATARU</v>
      </c>
      <c r="I1513" t="str">
        <f>VLOOKUP($D1513,reference!$G$1:$H$25,2,FALSE)</f>
        <v>Savanna / Padang rumput</v>
      </c>
      <c r="J1513" t="str">
        <f>VLOOKUP($E1513,reference!$G$1:$H$25,2,FALSE)</f>
        <v>Semak belukar</v>
      </c>
      <c r="K1513" t="str">
        <f t="shared" si="23"/>
        <v>Non Irigasi</v>
      </c>
      <c r="L1513" t="s">
        <v>327</v>
      </c>
    </row>
    <row r="1514" spans="1:12" x14ac:dyDescent="0.25">
      <c r="A1514" s="1">
        <v>1513</v>
      </c>
      <c r="B1514" s="3">
        <v>76</v>
      </c>
      <c r="C1514" s="1">
        <v>128</v>
      </c>
      <c r="D1514" s="1">
        <v>2</v>
      </c>
      <c r="E1514" s="1">
        <v>12</v>
      </c>
      <c r="F1514" s="1">
        <v>0</v>
      </c>
      <c r="G1514">
        <f>VLOOKUP(C1514,reference!$A$1:$E$310,5,FALSE)</f>
        <v>5307030</v>
      </c>
      <c r="H1514" t="str">
        <f>VLOOKUP(C1514,reference!$A$1:$E$310,4,FALSE)</f>
        <v>ALOR SELATAN</v>
      </c>
      <c r="I1514" t="str">
        <f>VLOOKUP($D1514,reference!$G$1:$H$25,2,FALSE)</f>
        <v>Hutan lahan kering sekunder / bekas tebangan</v>
      </c>
      <c r="J1514" t="str">
        <f>VLOOKUP($E1514,reference!$G$1:$H$25,2,FALSE)</f>
        <v>Pertanian lahan kering</v>
      </c>
      <c r="K1514" t="str">
        <f t="shared" si="23"/>
        <v>Non Irigasi</v>
      </c>
      <c r="L1514" t="s">
        <v>328</v>
      </c>
    </row>
    <row r="1515" spans="1:12" x14ac:dyDescent="0.25">
      <c r="A1515" s="1">
        <v>1514</v>
      </c>
      <c r="B1515" s="3">
        <v>5</v>
      </c>
      <c r="C1515" s="1">
        <v>128</v>
      </c>
      <c r="D1515" s="1">
        <v>2</v>
      </c>
      <c r="E1515" s="1">
        <v>18</v>
      </c>
      <c r="F1515" s="1">
        <v>0</v>
      </c>
      <c r="G1515">
        <f>VLOOKUP(C1515,reference!$A$1:$E$310,5,FALSE)</f>
        <v>5307030</v>
      </c>
      <c r="H1515" t="str">
        <f>VLOOKUP(C1515,reference!$A$1:$E$310,4,FALSE)</f>
        <v>ALOR SELATAN</v>
      </c>
      <c r="I1515" t="str">
        <f>VLOOKUP($D1515,reference!$G$1:$H$25,2,FALSE)</f>
        <v>Hutan lahan kering sekunder / bekas tebangan</v>
      </c>
      <c r="J1515" t="str">
        <f>VLOOKUP($E1515,reference!$G$1:$H$25,2,FALSE)</f>
        <v>Lahan terbuka</v>
      </c>
      <c r="K1515" t="str">
        <f t="shared" si="23"/>
        <v>Non Irigasi</v>
      </c>
      <c r="L1515" t="s">
        <v>328</v>
      </c>
    </row>
    <row r="1516" spans="1:12" x14ac:dyDescent="0.25">
      <c r="A1516" s="1">
        <v>1515</v>
      </c>
      <c r="B1516" s="3">
        <v>1</v>
      </c>
      <c r="C1516" s="1">
        <v>243</v>
      </c>
      <c r="D1516" s="1">
        <v>18</v>
      </c>
      <c r="E1516" s="1">
        <v>0</v>
      </c>
      <c r="F1516" s="1">
        <v>0</v>
      </c>
      <c r="G1516">
        <f>VLOOKUP(C1516,reference!$A$1:$E$310,5,FALSE)</f>
        <v>5315011</v>
      </c>
      <c r="H1516" t="str">
        <f>VLOOKUP(C1516,reference!$A$1:$E$310,4,FALSE)</f>
        <v>BOLENG</v>
      </c>
      <c r="I1516" t="str">
        <f>VLOOKUP($D1516,reference!$G$1:$H$25,2,FALSE)</f>
        <v>Lahan terbuka</v>
      </c>
      <c r="J1516" t="str">
        <f>VLOOKUP($E1516,reference!$G$1:$H$25,2,FALSE)</f>
        <v>No data</v>
      </c>
      <c r="K1516" t="str">
        <f t="shared" si="23"/>
        <v>Non Irigasi</v>
      </c>
      <c r="L1516" t="s">
        <v>327</v>
      </c>
    </row>
    <row r="1517" spans="1:12" x14ac:dyDescent="0.25">
      <c r="A1517" s="1">
        <v>1516</v>
      </c>
      <c r="B1517" s="3">
        <v>1</v>
      </c>
      <c r="C1517" s="1">
        <v>243</v>
      </c>
      <c r="D1517" s="1">
        <v>18</v>
      </c>
      <c r="E1517" s="1">
        <v>18</v>
      </c>
      <c r="F1517" s="1">
        <v>0</v>
      </c>
      <c r="G1517">
        <f>VLOOKUP(C1517,reference!$A$1:$E$310,5,FALSE)</f>
        <v>5315011</v>
      </c>
      <c r="H1517" t="str">
        <f>VLOOKUP(C1517,reference!$A$1:$E$310,4,FALSE)</f>
        <v>BOLENG</v>
      </c>
      <c r="I1517" t="str">
        <f>VLOOKUP($D1517,reference!$G$1:$H$25,2,FALSE)</f>
        <v>Lahan terbuka</v>
      </c>
      <c r="J1517" t="str">
        <f>VLOOKUP($E1517,reference!$G$1:$H$25,2,FALSE)</f>
        <v>Lahan terbuka</v>
      </c>
      <c r="K1517" t="str">
        <f t="shared" si="23"/>
        <v>Non Irigasi</v>
      </c>
      <c r="L1517" t="s">
        <v>327</v>
      </c>
    </row>
    <row r="1518" spans="1:12" x14ac:dyDescent="0.25">
      <c r="A1518" s="1">
        <v>1517</v>
      </c>
      <c r="B1518" s="3">
        <v>1</v>
      </c>
      <c r="C1518" s="1">
        <v>285</v>
      </c>
      <c r="D1518" s="1">
        <v>13</v>
      </c>
      <c r="E1518" s="1">
        <v>14</v>
      </c>
      <c r="F1518" s="1">
        <v>0</v>
      </c>
      <c r="G1518">
        <f>VLOOKUP(C1518,reference!$A$1:$E$310,5,FALSE)</f>
        <v>5319060</v>
      </c>
      <c r="H1518" t="str">
        <f>VLOOKUP(C1518,reference!$A$1:$E$310,4,FALSE)</f>
        <v>LAMBA LEDA</v>
      </c>
      <c r="I1518" t="str">
        <f>VLOOKUP($D1518,reference!$G$1:$H$25,2,FALSE)</f>
        <v>Pertanian lahan kering  campur semak / kebun campur</v>
      </c>
      <c r="J1518" t="str">
        <f>VLOOKUP($E1518,reference!$G$1:$H$25,2,FALSE)</f>
        <v>Sawah</v>
      </c>
      <c r="K1518" t="str">
        <f t="shared" si="23"/>
        <v>Non Irigasi</v>
      </c>
      <c r="L1518" t="s">
        <v>327</v>
      </c>
    </row>
    <row r="1519" spans="1:12" x14ac:dyDescent="0.25">
      <c r="A1519" s="1">
        <v>1518</v>
      </c>
      <c r="B1519" s="3">
        <v>26</v>
      </c>
      <c r="C1519" s="1">
        <v>144</v>
      </c>
      <c r="D1519" s="1">
        <v>12</v>
      </c>
      <c r="E1519" s="1">
        <v>9</v>
      </c>
      <c r="F1519" s="1">
        <v>0</v>
      </c>
      <c r="G1519">
        <f>VLOOKUP(C1519,reference!$A$1:$E$310,5,FALSE)</f>
        <v>5308050</v>
      </c>
      <c r="H1519" t="str">
        <f>VLOOKUP(C1519,reference!$A$1:$E$310,4,FALSE)</f>
        <v>NUBATUKAN</v>
      </c>
      <c r="I1519" t="str">
        <f>VLOOKUP($D1519,reference!$G$1:$H$25,2,FALSE)</f>
        <v>Pertanian lahan kering</v>
      </c>
      <c r="J1519" t="str">
        <f>VLOOKUP($E1519,reference!$G$1:$H$25,2,FALSE)</f>
        <v>Semak belukar</v>
      </c>
      <c r="K1519" t="str">
        <f t="shared" si="23"/>
        <v>Non Irigasi</v>
      </c>
      <c r="L1519" t="s">
        <v>327</v>
      </c>
    </row>
    <row r="1520" spans="1:12" x14ac:dyDescent="0.25">
      <c r="A1520" s="1">
        <v>1519</v>
      </c>
      <c r="B1520" s="3">
        <v>4</v>
      </c>
      <c r="C1520" s="1">
        <v>285</v>
      </c>
      <c r="D1520" s="1">
        <v>2</v>
      </c>
      <c r="E1520" s="1">
        <v>16</v>
      </c>
      <c r="F1520" s="1">
        <v>0</v>
      </c>
      <c r="G1520">
        <f>VLOOKUP(C1520,reference!$A$1:$E$310,5,FALSE)</f>
        <v>5319060</v>
      </c>
      <c r="H1520" t="str">
        <f>VLOOKUP(C1520,reference!$A$1:$E$310,4,FALSE)</f>
        <v>LAMBA LEDA</v>
      </c>
      <c r="I1520" t="str">
        <f>VLOOKUP($D1520,reference!$G$1:$H$25,2,FALSE)</f>
        <v>Hutan lahan kering sekunder / bekas tebangan</v>
      </c>
      <c r="J1520" t="str">
        <f>VLOOKUP($E1520,reference!$G$1:$H$25,2,FALSE)</f>
        <v>Pemukiman</v>
      </c>
      <c r="K1520" t="str">
        <f t="shared" si="23"/>
        <v>Non Irigasi</v>
      </c>
      <c r="L1520" t="s">
        <v>328</v>
      </c>
    </row>
    <row r="1521" spans="1:12" x14ac:dyDescent="0.25">
      <c r="A1521" s="1">
        <v>1520</v>
      </c>
      <c r="B1521" s="3">
        <v>12</v>
      </c>
      <c r="C1521" s="1">
        <v>282</v>
      </c>
      <c r="D1521" s="1">
        <v>11</v>
      </c>
      <c r="E1521" s="1">
        <v>13</v>
      </c>
      <c r="F1521" s="1">
        <v>0</v>
      </c>
      <c r="G1521">
        <f>VLOOKUP(C1521,reference!$A$1:$E$310,5,FALSE)</f>
        <v>5319040</v>
      </c>
      <c r="H1521" t="str">
        <f>VLOOKUP(C1521,reference!$A$1:$E$310,4,FALSE)</f>
        <v>SAMBI RAMPAS</v>
      </c>
      <c r="I1521" t="str">
        <f>VLOOKUP($D1521,reference!$G$1:$H$25,2,FALSE)</f>
        <v>Savanna / Padang rumput</v>
      </c>
      <c r="J1521" t="str">
        <f>VLOOKUP($E1521,reference!$G$1:$H$25,2,FALSE)</f>
        <v>Pertanian lahan kering  campur semak / kebun campur</v>
      </c>
      <c r="K1521" t="str">
        <f t="shared" si="23"/>
        <v>Non Irigasi</v>
      </c>
      <c r="L1521" t="s">
        <v>327</v>
      </c>
    </row>
    <row r="1522" spans="1:12" x14ac:dyDescent="0.25">
      <c r="A1522" s="1">
        <v>1521</v>
      </c>
      <c r="B1522" s="3">
        <v>294</v>
      </c>
      <c r="C1522" s="1">
        <v>148</v>
      </c>
      <c r="D1522" s="1">
        <v>12</v>
      </c>
      <c r="E1522" s="1">
        <v>9</v>
      </c>
      <c r="F1522" s="1">
        <v>0</v>
      </c>
      <c r="G1522">
        <f>VLOOKUP(C1522,reference!$A$1:$E$310,5,FALSE)</f>
        <v>5309011</v>
      </c>
      <c r="H1522" t="str">
        <f>VLOOKUP(C1522,reference!$A$1:$E$310,4,FALSE)</f>
        <v>TITEHENA</v>
      </c>
      <c r="I1522" t="str">
        <f>VLOOKUP($D1522,reference!$G$1:$H$25,2,FALSE)</f>
        <v>Pertanian lahan kering</v>
      </c>
      <c r="J1522" t="str">
        <f>VLOOKUP($E1522,reference!$G$1:$H$25,2,FALSE)</f>
        <v>Semak belukar</v>
      </c>
      <c r="K1522" t="str">
        <f t="shared" si="23"/>
        <v>Non Irigasi</v>
      </c>
      <c r="L1522" t="s">
        <v>327</v>
      </c>
    </row>
    <row r="1523" spans="1:12" x14ac:dyDescent="0.25">
      <c r="A1523" s="1">
        <v>1522</v>
      </c>
      <c r="B1523" s="3">
        <v>5</v>
      </c>
      <c r="C1523" s="1">
        <v>161</v>
      </c>
      <c r="D1523" s="1">
        <v>9</v>
      </c>
      <c r="E1523" s="1">
        <v>2</v>
      </c>
      <c r="F1523" s="1">
        <v>0</v>
      </c>
      <c r="G1523">
        <f>VLOOKUP(C1523,reference!$A$1:$E$310,5,FALSE)</f>
        <v>5309070</v>
      </c>
      <c r="H1523" t="str">
        <f>VLOOKUP(C1523,reference!$A$1:$E$310,4,FALSE)</f>
        <v>ADONARA TIMUR</v>
      </c>
      <c r="I1523" t="str">
        <f>VLOOKUP($D1523,reference!$G$1:$H$25,2,FALSE)</f>
        <v>Semak belukar</v>
      </c>
      <c r="J1523" t="str">
        <f>VLOOKUP($E1523,reference!$G$1:$H$25,2,FALSE)</f>
        <v>Hutan lahan kering sekunder / bekas tebangan</v>
      </c>
      <c r="K1523" t="str">
        <f t="shared" si="23"/>
        <v>Non Irigasi</v>
      </c>
      <c r="L1523" t="s">
        <v>327</v>
      </c>
    </row>
    <row r="1524" spans="1:12" x14ac:dyDescent="0.25">
      <c r="A1524" s="1">
        <v>1523</v>
      </c>
      <c r="B1524" s="3">
        <v>20</v>
      </c>
      <c r="C1524" s="1">
        <v>217</v>
      </c>
      <c r="D1524" s="1">
        <v>6</v>
      </c>
      <c r="E1524" s="1">
        <v>11</v>
      </c>
      <c r="F1524" s="1">
        <v>0</v>
      </c>
      <c r="G1524">
        <f>VLOOKUP(C1524,reference!$A$1:$E$310,5,FALSE)</f>
        <v>5312080</v>
      </c>
      <c r="H1524" t="str">
        <f>VLOOKUP(C1524,reference!$A$1:$E$310,4,FALSE)</f>
        <v>RIUNG</v>
      </c>
      <c r="I1524" t="str">
        <f>VLOOKUP($D1524,reference!$G$1:$H$25,2,FALSE)</f>
        <v>Hutan mangrove sekunder</v>
      </c>
      <c r="J1524" t="str">
        <f>VLOOKUP($E1524,reference!$G$1:$H$25,2,FALSE)</f>
        <v>Savanna / Padang rumput</v>
      </c>
      <c r="K1524" t="str">
        <f t="shared" si="23"/>
        <v>Non Irigasi</v>
      </c>
      <c r="L1524" t="s">
        <v>328</v>
      </c>
    </row>
    <row r="1525" spans="1:12" x14ac:dyDescent="0.25">
      <c r="A1525" s="1">
        <v>1524</v>
      </c>
      <c r="B1525" s="3">
        <v>80</v>
      </c>
      <c r="C1525" s="1">
        <v>217</v>
      </c>
      <c r="D1525" s="1">
        <v>6</v>
      </c>
      <c r="E1525" s="1">
        <v>6</v>
      </c>
      <c r="F1525" s="1">
        <v>0</v>
      </c>
      <c r="G1525">
        <f>VLOOKUP(C1525,reference!$A$1:$E$310,5,FALSE)</f>
        <v>5312080</v>
      </c>
      <c r="H1525" t="str">
        <f>VLOOKUP(C1525,reference!$A$1:$E$310,4,FALSE)</f>
        <v>RIUNG</v>
      </c>
      <c r="I1525" t="str">
        <f>VLOOKUP($D1525,reference!$G$1:$H$25,2,FALSE)</f>
        <v>Hutan mangrove sekunder</v>
      </c>
      <c r="J1525" t="str">
        <f>VLOOKUP($E1525,reference!$G$1:$H$25,2,FALSE)</f>
        <v>Hutan mangrove sekunder</v>
      </c>
      <c r="K1525" t="str">
        <f t="shared" si="23"/>
        <v>Non Irigasi</v>
      </c>
      <c r="L1525" t="s">
        <v>327</v>
      </c>
    </row>
    <row r="1526" spans="1:12" x14ac:dyDescent="0.25">
      <c r="A1526" s="1">
        <v>1525</v>
      </c>
      <c r="B1526" s="3">
        <v>63</v>
      </c>
      <c r="C1526" s="1">
        <v>159</v>
      </c>
      <c r="D1526" s="1">
        <v>12</v>
      </c>
      <c r="E1526" s="1">
        <v>16</v>
      </c>
      <c r="F1526" s="1">
        <v>0</v>
      </c>
      <c r="G1526">
        <f>VLOOKUP(C1526,reference!$A$1:$E$310,5,FALSE)</f>
        <v>5309061</v>
      </c>
      <c r="H1526" t="str">
        <f>VLOOKUP(C1526,reference!$A$1:$E$310,4,FALSE)</f>
        <v>WOTAN ULU MADO</v>
      </c>
      <c r="I1526" t="str">
        <f>VLOOKUP($D1526,reference!$G$1:$H$25,2,FALSE)</f>
        <v>Pertanian lahan kering</v>
      </c>
      <c r="J1526" t="str">
        <f>VLOOKUP($E1526,reference!$G$1:$H$25,2,FALSE)</f>
        <v>Pemukiman</v>
      </c>
      <c r="K1526" t="str">
        <f t="shared" si="23"/>
        <v>Non Irigasi</v>
      </c>
      <c r="L1526" t="s">
        <v>327</v>
      </c>
    </row>
    <row r="1527" spans="1:12" x14ac:dyDescent="0.25">
      <c r="A1527" s="1">
        <v>1526</v>
      </c>
      <c r="B1527" s="3">
        <v>10</v>
      </c>
      <c r="C1527" s="1">
        <v>161</v>
      </c>
      <c r="D1527" s="1">
        <v>12</v>
      </c>
      <c r="E1527" s="1">
        <v>9</v>
      </c>
      <c r="F1527" s="1">
        <v>0</v>
      </c>
      <c r="G1527">
        <f>VLOOKUP(C1527,reference!$A$1:$E$310,5,FALSE)</f>
        <v>5309070</v>
      </c>
      <c r="H1527" t="str">
        <f>VLOOKUP(C1527,reference!$A$1:$E$310,4,FALSE)</f>
        <v>ADONARA TIMUR</v>
      </c>
      <c r="I1527" t="str">
        <f>VLOOKUP($D1527,reference!$G$1:$H$25,2,FALSE)</f>
        <v>Pertanian lahan kering</v>
      </c>
      <c r="J1527" t="str">
        <f>VLOOKUP($E1527,reference!$G$1:$H$25,2,FALSE)</f>
        <v>Semak belukar</v>
      </c>
      <c r="K1527" t="str">
        <f t="shared" si="23"/>
        <v>Non Irigasi</v>
      </c>
      <c r="L1527" t="s">
        <v>327</v>
      </c>
    </row>
    <row r="1528" spans="1:12" x14ac:dyDescent="0.25">
      <c r="A1528" s="1">
        <v>1527</v>
      </c>
      <c r="B1528" s="3">
        <v>75</v>
      </c>
      <c r="C1528" s="1">
        <v>161</v>
      </c>
      <c r="D1528" s="1">
        <v>9</v>
      </c>
      <c r="E1528" s="1">
        <v>12</v>
      </c>
      <c r="F1528" s="1">
        <v>0</v>
      </c>
      <c r="G1528">
        <f>VLOOKUP(C1528,reference!$A$1:$E$310,5,FALSE)</f>
        <v>5309070</v>
      </c>
      <c r="H1528" t="str">
        <f>VLOOKUP(C1528,reference!$A$1:$E$310,4,FALSE)</f>
        <v>ADONARA TIMUR</v>
      </c>
      <c r="I1528" t="str">
        <f>VLOOKUP($D1528,reference!$G$1:$H$25,2,FALSE)</f>
        <v>Semak belukar</v>
      </c>
      <c r="J1528" t="str">
        <f>VLOOKUP($E1528,reference!$G$1:$H$25,2,FALSE)</f>
        <v>Pertanian lahan kering</v>
      </c>
      <c r="K1528" t="str">
        <f t="shared" si="23"/>
        <v>Non Irigasi</v>
      </c>
      <c r="L1528" t="s">
        <v>327</v>
      </c>
    </row>
    <row r="1529" spans="1:12" x14ac:dyDescent="0.25">
      <c r="A1529" s="1">
        <v>1528</v>
      </c>
      <c r="B1529" s="3">
        <v>8</v>
      </c>
      <c r="C1529" s="1">
        <v>125</v>
      </c>
      <c r="D1529" s="1">
        <v>11</v>
      </c>
      <c r="E1529" s="1">
        <v>16</v>
      </c>
      <c r="F1529" s="1">
        <v>0</v>
      </c>
      <c r="G1529">
        <f>VLOOKUP(C1529,reference!$A$1:$E$310,5,FALSE)</f>
        <v>5307014</v>
      </c>
      <c r="H1529" t="str">
        <f>VLOOKUP(C1529,reference!$A$1:$E$310,4,FALSE)</f>
        <v>PANTAR TENGAH</v>
      </c>
      <c r="I1529" t="str">
        <f>VLOOKUP($D1529,reference!$G$1:$H$25,2,FALSE)</f>
        <v>Savanna / Padang rumput</v>
      </c>
      <c r="J1529" t="str">
        <f>VLOOKUP($E1529,reference!$G$1:$H$25,2,FALSE)</f>
        <v>Pemukiman</v>
      </c>
      <c r="K1529" t="str">
        <f t="shared" si="23"/>
        <v>Non Irigasi</v>
      </c>
      <c r="L1529" t="s">
        <v>327</v>
      </c>
    </row>
    <row r="1530" spans="1:12" x14ac:dyDescent="0.25">
      <c r="A1530" s="1">
        <v>1529</v>
      </c>
      <c r="B1530" s="3">
        <v>27</v>
      </c>
      <c r="C1530" s="1">
        <v>128</v>
      </c>
      <c r="D1530" s="1">
        <v>11</v>
      </c>
      <c r="E1530" s="1">
        <v>16</v>
      </c>
      <c r="F1530" s="1">
        <v>0</v>
      </c>
      <c r="G1530">
        <f>VLOOKUP(C1530,reference!$A$1:$E$310,5,FALSE)</f>
        <v>5307030</v>
      </c>
      <c r="H1530" t="str">
        <f>VLOOKUP(C1530,reference!$A$1:$E$310,4,FALSE)</f>
        <v>ALOR SELATAN</v>
      </c>
      <c r="I1530" t="str">
        <f>VLOOKUP($D1530,reference!$G$1:$H$25,2,FALSE)</f>
        <v>Savanna / Padang rumput</v>
      </c>
      <c r="J1530" t="str">
        <f>VLOOKUP($E1530,reference!$G$1:$H$25,2,FALSE)</f>
        <v>Pemukiman</v>
      </c>
      <c r="K1530" t="str">
        <f t="shared" si="23"/>
        <v>Non Irigasi</v>
      </c>
      <c r="L1530" t="s">
        <v>327</v>
      </c>
    </row>
    <row r="1531" spans="1:12" x14ac:dyDescent="0.25">
      <c r="A1531" s="1">
        <v>1530</v>
      </c>
      <c r="B1531" s="3">
        <v>454</v>
      </c>
      <c r="C1531" s="1">
        <v>280</v>
      </c>
      <c r="D1531" s="1">
        <v>11</v>
      </c>
      <c r="E1531" s="1">
        <v>1</v>
      </c>
      <c r="F1531" s="1">
        <v>0</v>
      </c>
      <c r="G1531">
        <f>VLOOKUP(C1531,reference!$A$1:$E$310,5,FALSE)</f>
        <v>5319030</v>
      </c>
      <c r="H1531" t="str">
        <f>VLOOKUP(C1531,reference!$A$1:$E$310,4,FALSE)</f>
        <v>ELAR</v>
      </c>
      <c r="I1531" t="str">
        <f>VLOOKUP($D1531,reference!$G$1:$H$25,2,FALSE)</f>
        <v>Savanna / Padang rumput</v>
      </c>
      <c r="J1531" t="str">
        <f>VLOOKUP($E1531,reference!$G$1:$H$25,2,FALSE)</f>
        <v>Hutan lahan kering primer</v>
      </c>
      <c r="K1531" t="str">
        <f t="shared" si="23"/>
        <v>Non Irigasi</v>
      </c>
      <c r="L1531" t="s">
        <v>327</v>
      </c>
    </row>
    <row r="1532" spans="1:12" x14ac:dyDescent="0.25">
      <c r="A1532" s="1">
        <v>1531</v>
      </c>
      <c r="B1532" s="3">
        <v>766</v>
      </c>
      <c r="C1532" s="1">
        <v>173</v>
      </c>
      <c r="D1532" s="1">
        <v>12</v>
      </c>
      <c r="E1532" s="1">
        <v>12</v>
      </c>
      <c r="F1532" s="1">
        <v>0</v>
      </c>
      <c r="G1532">
        <f>VLOOKUP(C1532,reference!$A$1:$E$310,5,FALSE)</f>
        <v>5310040</v>
      </c>
      <c r="H1532" t="str">
        <f>VLOOKUP(C1532,reference!$A$1:$E$310,4,FALSE)</f>
        <v>TALIBURA</v>
      </c>
      <c r="I1532" t="str">
        <f>VLOOKUP($D1532,reference!$G$1:$H$25,2,FALSE)</f>
        <v>Pertanian lahan kering</v>
      </c>
      <c r="J1532" t="str">
        <f>VLOOKUP($E1532,reference!$G$1:$H$25,2,FALSE)</f>
        <v>Pertanian lahan kering</v>
      </c>
      <c r="K1532" t="str">
        <f t="shared" si="23"/>
        <v>Non Irigasi</v>
      </c>
      <c r="L1532" t="s">
        <v>327</v>
      </c>
    </row>
    <row r="1533" spans="1:12" x14ac:dyDescent="0.25">
      <c r="A1533" s="1">
        <v>1532</v>
      </c>
      <c r="B1533" s="3">
        <v>1393</v>
      </c>
      <c r="C1533" s="1">
        <v>148</v>
      </c>
      <c r="D1533" s="1">
        <v>13</v>
      </c>
      <c r="E1533" s="1">
        <v>12</v>
      </c>
      <c r="F1533" s="1">
        <v>0</v>
      </c>
      <c r="G1533">
        <f>VLOOKUP(C1533,reference!$A$1:$E$310,5,FALSE)</f>
        <v>5309011</v>
      </c>
      <c r="H1533" t="str">
        <f>VLOOKUP(C1533,reference!$A$1:$E$310,4,FALSE)</f>
        <v>TITEHENA</v>
      </c>
      <c r="I1533" t="str">
        <f>VLOOKUP($D1533,reference!$G$1:$H$25,2,FALSE)</f>
        <v>Pertanian lahan kering  campur semak / kebun campur</v>
      </c>
      <c r="J1533" t="str">
        <f>VLOOKUP($E1533,reference!$G$1:$H$25,2,FALSE)</f>
        <v>Pertanian lahan kering</v>
      </c>
      <c r="K1533" t="str">
        <f t="shared" si="23"/>
        <v>Non Irigasi</v>
      </c>
      <c r="L1533" t="s">
        <v>327</v>
      </c>
    </row>
    <row r="1534" spans="1:12" x14ac:dyDescent="0.25">
      <c r="A1534" s="1">
        <v>1533</v>
      </c>
      <c r="B1534" s="3">
        <v>70</v>
      </c>
      <c r="C1534" s="1">
        <v>159</v>
      </c>
      <c r="D1534" s="1">
        <v>13</v>
      </c>
      <c r="E1534" s="1">
        <v>12</v>
      </c>
      <c r="F1534" s="1">
        <v>0</v>
      </c>
      <c r="G1534">
        <f>VLOOKUP(C1534,reference!$A$1:$E$310,5,FALSE)</f>
        <v>5309061</v>
      </c>
      <c r="H1534" t="str">
        <f>VLOOKUP(C1534,reference!$A$1:$E$310,4,FALSE)</f>
        <v>WOTAN ULU MADO</v>
      </c>
      <c r="I1534" t="str">
        <f>VLOOKUP($D1534,reference!$G$1:$H$25,2,FALSE)</f>
        <v>Pertanian lahan kering  campur semak / kebun campur</v>
      </c>
      <c r="J1534" t="str">
        <f>VLOOKUP($E1534,reference!$G$1:$H$25,2,FALSE)</f>
        <v>Pertanian lahan kering</v>
      </c>
      <c r="K1534" t="str">
        <f t="shared" si="23"/>
        <v>Non Irigasi</v>
      </c>
      <c r="L1534" t="s">
        <v>327</v>
      </c>
    </row>
    <row r="1535" spans="1:12" x14ac:dyDescent="0.25">
      <c r="A1535" s="1">
        <v>1534</v>
      </c>
      <c r="B1535" s="3">
        <v>213</v>
      </c>
      <c r="C1535" s="1">
        <v>159</v>
      </c>
      <c r="D1535" s="1">
        <v>16</v>
      </c>
      <c r="E1535" s="1">
        <v>16</v>
      </c>
      <c r="F1535" s="1">
        <v>0</v>
      </c>
      <c r="G1535">
        <f>VLOOKUP(C1535,reference!$A$1:$E$310,5,FALSE)</f>
        <v>5309061</v>
      </c>
      <c r="H1535" t="str">
        <f>VLOOKUP(C1535,reference!$A$1:$E$310,4,FALSE)</f>
        <v>WOTAN ULU MADO</v>
      </c>
      <c r="I1535" t="str">
        <f>VLOOKUP($D1535,reference!$G$1:$H$25,2,FALSE)</f>
        <v>Pemukiman</v>
      </c>
      <c r="J1535" t="str">
        <f>VLOOKUP($E1535,reference!$G$1:$H$25,2,FALSE)</f>
        <v>Pemukiman</v>
      </c>
      <c r="K1535" t="str">
        <f t="shared" si="23"/>
        <v>Non Irigasi</v>
      </c>
      <c r="L1535" t="s">
        <v>327</v>
      </c>
    </row>
    <row r="1536" spans="1:12" x14ac:dyDescent="0.25">
      <c r="A1536" s="1">
        <v>1535</v>
      </c>
      <c r="B1536" s="3">
        <v>42</v>
      </c>
      <c r="C1536" s="1">
        <v>161</v>
      </c>
      <c r="D1536" s="1">
        <v>16</v>
      </c>
      <c r="E1536" s="1">
        <v>12</v>
      </c>
      <c r="F1536" s="1">
        <v>0</v>
      </c>
      <c r="G1536">
        <f>VLOOKUP(C1536,reference!$A$1:$E$310,5,FALSE)</f>
        <v>5309070</v>
      </c>
      <c r="H1536" t="str">
        <f>VLOOKUP(C1536,reference!$A$1:$E$310,4,FALSE)</f>
        <v>ADONARA TIMUR</v>
      </c>
      <c r="I1536" t="str">
        <f>VLOOKUP($D1536,reference!$G$1:$H$25,2,FALSE)</f>
        <v>Pemukiman</v>
      </c>
      <c r="J1536" t="str">
        <f>VLOOKUP($E1536,reference!$G$1:$H$25,2,FALSE)</f>
        <v>Pertanian lahan kering</v>
      </c>
      <c r="K1536" t="str">
        <f t="shared" si="23"/>
        <v>Non Irigasi</v>
      </c>
      <c r="L1536" t="s">
        <v>327</v>
      </c>
    </row>
    <row r="1537" spans="1:12" x14ac:dyDescent="0.25">
      <c r="A1537" s="1">
        <v>1536</v>
      </c>
      <c r="B1537" s="3">
        <v>219</v>
      </c>
      <c r="C1537" s="1">
        <v>161</v>
      </c>
      <c r="D1537" s="1">
        <v>12</v>
      </c>
      <c r="E1537" s="1">
        <v>12</v>
      </c>
      <c r="F1537" s="1">
        <v>0</v>
      </c>
      <c r="G1537">
        <f>VLOOKUP(C1537,reference!$A$1:$E$310,5,FALSE)</f>
        <v>5309070</v>
      </c>
      <c r="H1537" t="str">
        <f>VLOOKUP(C1537,reference!$A$1:$E$310,4,FALSE)</f>
        <v>ADONARA TIMUR</v>
      </c>
      <c r="I1537" t="str">
        <f>VLOOKUP($D1537,reference!$G$1:$H$25,2,FALSE)</f>
        <v>Pertanian lahan kering</v>
      </c>
      <c r="J1537" t="str">
        <f>VLOOKUP($E1537,reference!$G$1:$H$25,2,FALSE)</f>
        <v>Pertanian lahan kering</v>
      </c>
      <c r="K1537" t="str">
        <f t="shared" si="23"/>
        <v>Non Irigasi</v>
      </c>
      <c r="L1537" t="s">
        <v>327</v>
      </c>
    </row>
    <row r="1538" spans="1:12" x14ac:dyDescent="0.25">
      <c r="A1538" s="1">
        <v>1537</v>
      </c>
      <c r="B1538" s="3">
        <v>481</v>
      </c>
      <c r="C1538" s="1">
        <v>124</v>
      </c>
      <c r="D1538" s="1">
        <v>2</v>
      </c>
      <c r="E1538" s="1">
        <v>12</v>
      </c>
      <c r="F1538" s="1">
        <v>0</v>
      </c>
      <c r="G1538">
        <f>VLOOKUP(C1538,reference!$A$1:$E$310,5,FALSE)</f>
        <v>5307013</v>
      </c>
      <c r="H1538" t="str">
        <f>VLOOKUP(C1538,reference!$A$1:$E$310,4,FALSE)</f>
        <v>PANTAR BARAT LAUT</v>
      </c>
      <c r="I1538" t="str">
        <f>VLOOKUP($D1538,reference!$G$1:$H$25,2,FALSE)</f>
        <v>Hutan lahan kering sekunder / bekas tebangan</v>
      </c>
      <c r="J1538" t="str">
        <f>VLOOKUP($E1538,reference!$G$1:$H$25,2,FALSE)</f>
        <v>Pertanian lahan kering</v>
      </c>
      <c r="K1538" t="str">
        <f t="shared" si="23"/>
        <v>Non Irigasi</v>
      </c>
      <c r="L1538" t="s">
        <v>328</v>
      </c>
    </row>
    <row r="1539" spans="1:12" x14ac:dyDescent="0.25">
      <c r="A1539" s="1">
        <v>1538</v>
      </c>
      <c r="B1539" s="3">
        <v>104</v>
      </c>
      <c r="C1539" s="1">
        <v>125</v>
      </c>
      <c r="D1539" s="1">
        <v>16</v>
      </c>
      <c r="E1539" s="1">
        <v>16</v>
      </c>
      <c r="F1539" s="1">
        <v>0</v>
      </c>
      <c r="G1539">
        <f>VLOOKUP(C1539,reference!$A$1:$E$310,5,FALSE)</f>
        <v>5307014</v>
      </c>
      <c r="H1539" t="str">
        <f>VLOOKUP(C1539,reference!$A$1:$E$310,4,FALSE)</f>
        <v>PANTAR TENGAH</v>
      </c>
      <c r="I1539" t="str">
        <f>VLOOKUP($D1539,reference!$G$1:$H$25,2,FALSE)</f>
        <v>Pemukiman</v>
      </c>
      <c r="J1539" t="str">
        <f>VLOOKUP($E1539,reference!$G$1:$H$25,2,FALSE)</f>
        <v>Pemukiman</v>
      </c>
      <c r="K1539" t="str">
        <f t="shared" ref="K1539:K1602" si="24">IF(F1539=0,"Non Irigasi","Buffer Irigasi")</f>
        <v>Non Irigasi</v>
      </c>
      <c r="L1539" t="s">
        <v>327</v>
      </c>
    </row>
    <row r="1540" spans="1:12" x14ac:dyDescent="0.25">
      <c r="A1540" s="1">
        <v>1539</v>
      </c>
      <c r="B1540" s="3">
        <v>250</v>
      </c>
      <c r="C1540" s="1">
        <v>280</v>
      </c>
      <c r="D1540" s="1">
        <v>9</v>
      </c>
      <c r="E1540" s="1">
        <v>13</v>
      </c>
      <c r="F1540" s="1">
        <v>0</v>
      </c>
      <c r="G1540">
        <f>VLOOKUP(C1540,reference!$A$1:$E$310,5,FALSE)</f>
        <v>5319030</v>
      </c>
      <c r="H1540" t="str">
        <f>VLOOKUP(C1540,reference!$A$1:$E$310,4,FALSE)</f>
        <v>ELAR</v>
      </c>
      <c r="I1540" t="str">
        <f>VLOOKUP($D1540,reference!$G$1:$H$25,2,FALSE)</f>
        <v>Semak belukar</v>
      </c>
      <c r="J1540" t="str">
        <f>VLOOKUP($E1540,reference!$G$1:$H$25,2,FALSE)</f>
        <v>Pertanian lahan kering  campur semak / kebun campur</v>
      </c>
      <c r="K1540" t="str">
        <f t="shared" si="24"/>
        <v>Non Irigasi</v>
      </c>
      <c r="L1540" t="s">
        <v>327</v>
      </c>
    </row>
    <row r="1541" spans="1:12" x14ac:dyDescent="0.25">
      <c r="A1541" s="1">
        <v>1540</v>
      </c>
      <c r="B1541" s="3">
        <v>60</v>
      </c>
      <c r="C1541" s="1">
        <v>173</v>
      </c>
      <c r="D1541" s="1">
        <v>12</v>
      </c>
      <c r="E1541" s="1">
        <v>13</v>
      </c>
      <c r="F1541" s="1">
        <v>0</v>
      </c>
      <c r="G1541">
        <f>VLOOKUP(C1541,reference!$A$1:$E$310,5,FALSE)</f>
        <v>5310040</v>
      </c>
      <c r="H1541" t="str">
        <f>VLOOKUP(C1541,reference!$A$1:$E$310,4,FALSE)</f>
        <v>TALIBURA</v>
      </c>
      <c r="I1541" t="str">
        <f>VLOOKUP($D1541,reference!$G$1:$H$25,2,FALSE)</f>
        <v>Pertanian lahan kering</v>
      </c>
      <c r="J1541" t="str">
        <f>VLOOKUP($E1541,reference!$G$1:$H$25,2,FALSE)</f>
        <v>Pertanian lahan kering  campur semak / kebun campur</v>
      </c>
      <c r="K1541" t="str">
        <f t="shared" si="24"/>
        <v>Non Irigasi</v>
      </c>
      <c r="L1541" t="s">
        <v>327</v>
      </c>
    </row>
    <row r="1542" spans="1:12" x14ac:dyDescent="0.25">
      <c r="A1542" s="1">
        <v>1541</v>
      </c>
      <c r="B1542" s="3">
        <v>169</v>
      </c>
      <c r="C1542" s="1">
        <v>173</v>
      </c>
      <c r="D1542" s="1">
        <v>12</v>
      </c>
      <c r="E1542" s="1">
        <v>1</v>
      </c>
      <c r="F1542" s="1">
        <v>0</v>
      </c>
      <c r="G1542">
        <f>VLOOKUP(C1542,reference!$A$1:$E$310,5,FALSE)</f>
        <v>5310040</v>
      </c>
      <c r="H1542" t="str">
        <f>VLOOKUP(C1542,reference!$A$1:$E$310,4,FALSE)</f>
        <v>TALIBURA</v>
      </c>
      <c r="I1542" t="str">
        <f>VLOOKUP($D1542,reference!$G$1:$H$25,2,FALSE)</f>
        <v>Pertanian lahan kering</v>
      </c>
      <c r="J1542" t="str">
        <f>VLOOKUP($E1542,reference!$G$1:$H$25,2,FALSE)</f>
        <v>Hutan lahan kering primer</v>
      </c>
      <c r="K1542" t="str">
        <f t="shared" si="24"/>
        <v>Non Irigasi</v>
      </c>
      <c r="L1542" t="s">
        <v>327</v>
      </c>
    </row>
    <row r="1543" spans="1:12" x14ac:dyDescent="0.25">
      <c r="A1543" s="1">
        <v>1542</v>
      </c>
      <c r="B1543" s="3">
        <v>342</v>
      </c>
      <c r="C1543" s="1">
        <v>148</v>
      </c>
      <c r="D1543" s="1">
        <v>13</v>
      </c>
      <c r="E1543" s="1">
        <v>13</v>
      </c>
      <c r="F1543" s="1">
        <v>0</v>
      </c>
      <c r="G1543">
        <f>VLOOKUP(C1543,reference!$A$1:$E$310,5,FALSE)</f>
        <v>5309011</v>
      </c>
      <c r="H1543" t="str">
        <f>VLOOKUP(C1543,reference!$A$1:$E$310,4,FALSE)</f>
        <v>TITEHENA</v>
      </c>
      <c r="I1543" t="str">
        <f>VLOOKUP($D1543,reference!$G$1:$H$25,2,FALSE)</f>
        <v>Pertanian lahan kering  campur semak / kebun campur</v>
      </c>
      <c r="J1543" t="str">
        <f>VLOOKUP($E1543,reference!$G$1:$H$25,2,FALSE)</f>
        <v>Pertanian lahan kering  campur semak / kebun campur</v>
      </c>
      <c r="K1543" t="str">
        <f t="shared" si="24"/>
        <v>Non Irigasi</v>
      </c>
      <c r="L1543" t="s">
        <v>327</v>
      </c>
    </row>
    <row r="1544" spans="1:12" x14ac:dyDescent="0.25">
      <c r="A1544" s="1">
        <v>1543</v>
      </c>
      <c r="B1544" s="3">
        <v>37</v>
      </c>
      <c r="C1544" s="1">
        <v>159</v>
      </c>
      <c r="D1544" s="1">
        <v>16</v>
      </c>
      <c r="E1544" s="1">
        <v>11</v>
      </c>
      <c r="F1544" s="1">
        <v>0</v>
      </c>
      <c r="G1544">
        <f>VLOOKUP(C1544,reference!$A$1:$E$310,5,FALSE)</f>
        <v>5309061</v>
      </c>
      <c r="H1544" t="str">
        <f>VLOOKUP(C1544,reference!$A$1:$E$310,4,FALSE)</f>
        <v>WOTAN ULU MADO</v>
      </c>
      <c r="I1544" t="str">
        <f>VLOOKUP($D1544,reference!$G$1:$H$25,2,FALSE)</f>
        <v>Pemukiman</v>
      </c>
      <c r="J1544" t="str">
        <f>VLOOKUP($E1544,reference!$G$1:$H$25,2,FALSE)</f>
        <v>Savanna / Padang rumput</v>
      </c>
      <c r="K1544" t="str">
        <f t="shared" si="24"/>
        <v>Non Irigasi</v>
      </c>
      <c r="L1544" t="s">
        <v>327</v>
      </c>
    </row>
    <row r="1545" spans="1:12" x14ac:dyDescent="0.25">
      <c r="A1545" s="1">
        <v>1544</v>
      </c>
      <c r="B1545" s="3">
        <v>68</v>
      </c>
      <c r="C1545" s="1">
        <v>144</v>
      </c>
      <c r="D1545" s="1">
        <v>12</v>
      </c>
      <c r="E1545" s="1">
        <v>14</v>
      </c>
      <c r="F1545" s="1">
        <v>0</v>
      </c>
      <c r="G1545">
        <f>VLOOKUP(C1545,reference!$A$1:$E$310,5,FALSE)</f>
        <v>5308050</v>
      </c>
      <c r="H1545" t="str">
        <f>VLOOKUP(C1545,reference!$A$1:$E$310,4,FALSE)</f>
        <v>NUBATUKAN</v>
      </c>
      <c r="I1545" t="str">
        <f>VLOOKUP($D1545,reference!$G$1:$H$25,2,FALSE)</f>
        <v>Pertanian lahan kering</v>
      </c>
      <c r="J1545" t="str">
        <f>VLOOKUP($E1545,reference!$G$1:$H$25,2,FALSE)</f>
        <v>Sawah</v>
      </c>
      <c r="K1545" t="str">
        <f t="shared" si="24"/>
        <v>Non Irigasi</v>
      </c>
      <c r="L1545" t="s">
        <v>327</v>
      </c>
    </row>
    <row r="1546" spans="1:12" x14ac:dyDescent="0.25">
      <c r="A1546" s="1">
        <v>1545</v>
      </c>
      <c r="B1546" s="3">
        <v>2274</v>
      </c>
      <c r="C1546" s="1">
        <v>140</v>
      </c>
      <c r="D1546" s="1">
        <v>2</v>
      </c>
      <c r="E1546" s="1">
        <v>2</v>
      </c>
      <c r="F1546" s="1">
        <v>0</v>
      </c>
      <c r="G1546">
        <f>VLOOKUP(C1546,reference!$A$1:$E$310,5,FALSE)</f>
        <v>5308020</v>
      </c>
      <c r="H1546" t="str">
        <f>VLOOKUP(C1546,reference!$A$1:$E$310,4,FALSE)</f>
        <v>ATADEI</v>
      </c>
      <c r="I1546" t="str">
        <f>VLOOKUP($D1546,reference!$G$1:$H$25,2,FALSE)</f>
        <v>Hutan lahan kering sekunder / bekas tebangan</v>
      </c>
      <c r="J1546" t="str">
        <f>VLOOKUP($E1546,reference!$G$1:$H$25,2,FALSE)</f>
        <v>Hutan lahan kering sekunder / bekas tebangan</v>
      </c>
      <c r="K1546" t="str">
        <f t="shared" si="24"/>
        <v>Non Irigasi</v>
      </c>
      <c r="L1546" t="s">
        <v>327</v>
      </c>
    </row>
    <row r="1547" spans="1:12" x14ac:dyDescent="0.25">
      <c r="A1547" s="1">
        <v>1546</v>
      </c>
      <c r="B1547" s="3">
        <v>7</v>
      </c>
      <c r="C1547" s="1">
        <v>252</v>
      </c>
      <c r="D1547" s="1">
        <v>0</v>
      </c>
      <c r="E1547" s="1">
        <v>1</v>
      </c>
      <c r="F1547" s="1">
        <v>0</v>
      </c>
      <c r="G1547">
        <f>VLOOKUP(C1547,reference!$A$1:$E$310,5,FALSE)</f>
        <v>5315050</v>
      </c>
      <c r="H1547" t="str">
        <f>VLOOKUP(C1547,reference!$A$1:$E$310,4,FALSE)</f>
        <v>MACANG PACAR</v>
      </c>
      <c r="I1547" t="str">
        <f>VLOOKUP($D1547,reference!$G$1:$H$25,2,FALSE)</f>
        <v>No data</v>
      </c>
      <c r="J1547" t="str">
        <f>VLOOKUP($E1547,reference!$G$1:$H$25,2,FALSE)</f>
        <v>Hutan lahan kering primer</v>
      </c>
      <c r="K1547" t="str">
        <f t="shared" si="24"/>
        <v>Non Irigasi</v>
      </c>
      <c r="L1547" t="s">
        <v>327</v>
      </c>
    </row>
    <row r="1548" spans="1:12" x14ac:dyDescent="0.25">
      <c r="A1548" s="1">
        <v>1547</v>
      </c>
      <c r="B1548" s="3">
        <v>43</v>
      </c>
      <c r="C1548" s="1">
        <v>252</v>
      </c>
      <c r="D1548" s="1">
        <v>6</v>
      </c>
      <c r="E1548" s="1">
        <v>1</v>
      </c>
      <c r="F1548" s="1">
        <v>0</v>
      </c>
      <c r="G1548">
        <f>VLOOKUP(C1548,reference!$A$1:$E$310,5,FALSE)</f>
        <v>5315050</v>
      </c>
      <c r="H1548" t="str">
        <f>VLOOKUP(C1548,reference!$A$1:$E$310,4,FALSE)</f>
        <v>MACANG PACAR</v>
      </c>
      <c r="I1548" t="str">
        <f>VLOOKUP($D1548,reference!$G$1:$H$25,2,FALSE)</f>
        <v>Hutan mangrove sekunder</v>
      </c>
      <c r="J1548" t="str">
        <f>VLOOKUP($E1548,reference!$G$1:$H$25,2,FALSE)</f>
        <v>Hutan lahan kering primer</v>
      </c>
      <c r="K1548" t="str">
        <f t="shared" si="24"/>
        <v>Non Irigasi</v>
      </c>
      <c r="L1548" t="s">
        <v>327</v>
      </c>
    </row>
    <row r="1549" spans="1:12" x14ac:dyDescent="0.25">
      <c r="A1549" s="1">
        <v>1548</v>
      </c>
      <c r="B1549" s="3">
        <v>48</v>
      </c>
      <c r="C1549" s="1">
        <v>282</v>
      </c>
      <c r="D1549" s="1">
        <v>2</v>
      </c>
      <c r="E1549" s="1">
        <v>13</v>
      </c>
      <c r="F1549" s="1">
        <v>0</v>
      </c>
      <c r="G1549">
        <f>VLOOKUP(C1549,reference!$A$1:$E$310,5,FALSE)</f>
        <v>5319040</v>
      </c>
      <c r="H1549" t="str">
        <f>VLOOKUP(C1549,reference!$A$1:$E$310,4,FALSE)</f>
        <v>SAMBI RAMPAS</v>
      </c>
      <c r="I1549" t="str">
        <f>VLOOKUP($D1549,reference!$G$1:$H$25,2,FALSE)</f>
        <v>Hutan lahan kering sekunder / bekas tebangan</v>
      </c>
      <c r="J1549" t="str">
        <f>VLOOKUP($E1549,reference!$G$1:$H$25,2,FALSE)</f>
        <v>Pertanian lahan kering  campur semak / kebun campur</v>
      </c>
      <c r="K1549" t="str">
        <f t="shared" si="24"/>
        <v>Non Irigasi</v>
      </c>
      <c r="L1549" t="s">
        <v>328</v>
      </c>
    </row>
    <row r="1550" spans="1:12" x14ac:dyDescent="0.25">
      <c r="A1550" s="1">
        <v>1549</v>
      </c>
      <c r="B1550" s="3">
        <v>161</v>
      </c>
      <c r="C1550" s="1">
        <v>173</v>
      </c>
      <c r="D1550" s="1">
        <v>0</v>
      </c>
      <c r="E1550" s="1">
        <v>0</v>
      </c>
      <c r="F1550" s="1">
        <v>0</v>
      </c>
      <c r="G1550">
        <f>VLOOKUP(C1550,reference!$A$1:$E$310,5,FALSE)</f>
        <v>5310040</v>
      </c>
      <c r="H1550" t="str">
        <f>VLOOKUP(C1550,reference!$A$1:$E$310,4,FALSE)</f>
        <v>TALIBURA</v>
      </c>
      <c r="I1550" t="str">
        <f>VLOOKUP($D1550,reference!$G$1:$H$25,2,FALSE)</f>
        <v>No data</v>
      </c>
      <c r="J1550" t="str">
        <f>VLOOKUP($E1550,reference!$G$1:$H$25,2,FALSE)</f>
        <v>No data</v>
      </c>
      <c r="K1550" t="str">
        <f t="shared" si="24"/>
        <v>Non Irigasi</v>
      </c>
      <c r="L1550" t="s">
        <v>327</v>
      </c>
    </row>
    <row r="1551" spans="1:12" x14ac:dyDescent="0.25">
      <c r="A1551" s="1">
        <v>1550</v>
      </c>
      <c r="B1551" s="3">
        <v>6480</v>
      </c>
      <c r="C1551" s="1">
        <v>173</v>
      </c>
      <c r="D1551" s="1">
        <v>2</v>
      </c>
      <c r="E1551" s="1">
        <v>1</v>
      </c>
      <c r="F1551" s="1">
        <v>0</v>
      </c>
      <c r="G1551">
        <f>VLOOKUP(C1551,reference!$A$1:$E$310,5,FALSE)</f>
        <v>5310040</v>
      </c>
      <c r="H1551" t="str">
        <f>VLOOKUP(C1551,reference!$A$1:$E$310,4,FALSE)</f>
        <v>TALIBURA</v>
      </c>
      <c r="I1551" t="str">
        <f>VLOOKUP($D1551,reference!$G$1:$H$25,2,FALSE)</f>
        <v>Hutan lahan kering sekunder / bekas tebangan</v>
      </c>
      <c r="J1551" t="str">
        <f>VLOOKUP($E1551,reference!$G$1:$H$25,2,FALSE)</f>
        <v>Hutan lahan kering primer</v>
      </c>
      <c r="K1551" t="str">
        <f t="shared" si="24"/>
        <v>Non Irigasi</v>
      </c>
      <c r="L1551" t="s">
        <v>327</v>
      </c>
    </row>
    <row r="1552" spans="1:12" x14ac:dyDescent="0.25">
      <c r="A1552" s="1">
        <v>1551</v>
      </c>
      <c r="B1552" s="3">
        <v>6</v>
      </c>
      <c r="C1552" s="1">
        <v>161</v>
      </c>
      <c r="D1552" s="1">
        <v>9</v>
      </c>
      <c r="E1552" s="1">
        <v>13</v>
      </c>
      <c r="F1552" s="1">
        <v>0</v>
      </c>
      <c r="G1552">
        <f>VLOOKUP(C1552,reference!$A$1:$E$310,5,FALSE)</f>
        <v>5309070</v>
      </c>
      <c r="H1552" t="str">
        <f>VLOOKUP(C1552,reference!$A$1:$E$310,4,FALSE)</f>
        <v>ADONARA TIMUR</v>
      </c>
      <c r="I1552" t="str">
        <f>VLOOKUP($D1552,reference!$G$1:$H$25,2,FALSE)</f>
        <v>Semak belukar</v>
      </c>
      <c r="J1552" t="str">
        <f>VLOOKUP($E1552,reference!$G$1:$H$25,2,FALSE)</f>
        <v>Pertanian lahan kering  campur semak / kebun campur</v>
      </c>
      <c r="K1552" t="str">
        <f t="shared" si="24"/>
        <v>Non Irigasi</v>
      </c>
      <c r="L1552" t="s">
        <v>327</v>
      </c>
    </row>
    <row r="1553" spans="1:12" x14ac:dyDescent="0.25">
      <c r="A1553" s="1">
        <v>1552</v>
      </c>
      <c r="B1553" s="3">
        <v>9</v>
      </c>
      <c r="C1553" s="1">
        <v>144</v>
      </c>
      <c r="D1553" s="1">
        <v>5</v>
      </c>
      <c r="E1553" s="1">
        <v>13</v>
      </c>
      <c r="F1553" s="1">
        <v>0</v>
      </c>
      <c r="G1553">
        <f>VLOOKUP(C1553,reference!$A$1:$E$310,5,FALSE)</f>
        <v>5308050</v>
      </c>
      <c r="H1553" t="str">
        <f>VLOOKUP(C1553,reference!$A$1:$E$310,4,FALSE)</f>
        <v>NUBATUKAN</v>
      </c>
      <c r="I1553" t="str">
        <f>VLOOKUP($D1553,reference!$G$1:$H$25,2,FALSE)</f>
        <v>Hutan mangrove primer</v>
      </c>
      <c r="J1553" t="str">
        <f>VLOOKUP($E1553,reference!$G$1:$H$25,2,FALSE)</f>
        <v>Pertanian lahan kering  campur semak / kebun campur</v>
      </c>
      <c r="K1553" t="str">
        <f t="shared" si="24"/>
        <v>Non Irigasi</v>
      </c>
      <c r="L1553" t="s">
        <v>328</v>
      </c>
    </row>
    <row r="1554" spans="1:12" x14ac:dyDescent="0.25">
      <c r="A1554" s="1">
        <v>1553</v>
      </c>
      <c r="B1554" s="3">
        <v>23</v>
      </c>
      <c r="C1554" s="1">
        <v>128</v>
      </c>
      <c r="D1554" s="1">
        <v>11</v>
      </c>
      <c r="E1554" s="1">
        <v>12</v>
      </c>
      <c r="F1554" s="1">
        <v>0</v>
      </c>
      <c r="G1554">
        <f>VLOOKUP(C1554,reference!$A$1:$E$310,5,FALSE)</f>
        <v>5307030</v>
      </c>
      <c r="H1554" t="str">
        <f>VLOOKUP(C1554,reference!$A$1:$E$310,4,FALSE)</f>
        <v>ALOR SELATAN</v>
      </c>
      <c r="I1554" t="str">
        <f>VLOOKUP($D1554,reference!$G$1:$H$25,2,FALSE)</f>
        <v>Savanna / Padang rumput</v>
      </c>
      <c r="J1554" t="str">
        <f>VLOOKUP($E1554,reference!$G$1:$H$25,2,FALSE)</f>
        <v>Pertanian lahan kering</v>
      </c>
      <c r="K1554" t="str">
        <f t="shared" si="24"/>
        <v>Non Irigasi</v>
      </c>
      <c r="L1554" t="s">
        <v>327</v>
      </c>
    </row>
    <row r="1555" spans="1:12" x14ac:dyDescent="0.25">
      <c r="A1555" s="1">
        <v>1554</v>
      </c>
      <c r="B1555" s="3">
        <v>200</v>
      </c>
      <c r="C1555" s="1">
        <v>128</v>
      </c>
      <c r="D1555" s="1">
        <v>9</v>
      </c>
      <c r="E1555" s="1">
        <v>12</v>
      </c>
      <c r="F1555" s="1">
        <v>0</v>
      </c>
      <c r="G1555">
        <f>VLOOKUP(C1555,reference!$A$1:$E$310,5,FALSE)</f>
        <v>5307030</v>
      </c>
      <c r="H1555" t="str">
        <f>VLOOKUP(C1555,reference!$A$1:$E$310,4,FALSE)</f>
        <v>ALOR SELATAN</v>
      </c>
      <c r="I1555" t="str">
        <f>VLOOKUP($D1555,reference!$G$1:$H$25,2,FALSE)</f>
        <v>Semak belukar</v>
      </c>
      <c r="J1555" t="str">
        <f>VLOOKUP($E1555,reference!$G$1:$H$25,2,FALSE)</f>
        <v>Pertanian lahan kering</v>
      </c>
      <c r="K1555" t="str">
        <f t="shared" si="24"/>
        <v>Non Irigasi</v>
      </c>
      <c r="L1555" t="s">
        <v>327</v>
      </c>
    </row>
    <row r="1556" spans="1:12" x14ac:dyDescent="0.25">
      <c r="A1556" s="1">
        <v>1555</v>
      </c>
      <c r="B1556" s="3">
        <v>4</v>
      </c>
      <c r="C1556" s="1">
        <v>285</v>
      </c>
      <c r="D1556" s="1">
        <v>13</v>
      </c>
      <c r="E1556" s="1">
        <v>13</v>
      </c>
      <c r="F1556" s="1">
        <v>0</v>
      </c>
      <c r="G1556">
        <f>VLOOKUP(C1556,reference!$A$1:$E$310,5,FALSE)</f>
        <v>5319060</v>
      </c>
      <c r="H1556" t="str">
        <f>VLOOKUP(C1556,reference!$A$1:$E$310,4,FALSE)</f>
        <v>LAMBA LEDA</v>
      </c>
      <c r="I1556" t="str">
        <f>VLOOKUP($D1556,reference!$G$1:$H$25,2,FALSE)</f>
        <v>Pertanian lahan kering  campur semak / kebun campur</v>
      </c>
      <c r="J1556" t="str">
        <f>VLOOKUP($E1556,reference!$G$1:$H$25,2,FALSE)</f>
        <v>Pertanian lahan kering  campur semak / kebun campur</v>
      </c>
      <c r="K1556" t="str">
        <f t="shared" si="24"/>
        <v>Non Irigasi</v>
      </c>
      <c r="L1556" t="s">
        <v>327</v>
      </c>
    </row>
    <row r="1557" spans="1:12" x14ac:dyDescent="0.25">
      <c r="A1557" s="1">
        <v>1556</v>
      </c>
      <c r="B1557" s="3">
        <v>19</v>
      </c>
      <c r="C1557" s="1">
        <v>282</v>
      </c>
      <c r="D1557" s="1">
        <v>2</v>
      </c>
      <c r="E1557" s="1">
        <v>20</v>
      </c>
      <c r="F1557" s="1">
        <v>0</v>
      </c>
      <c r="G1557">
        <f>VLOOKUP(C1557,reference!$A$1:$E$310,5,FALSE)</f>
        <v>5319040</v>
      </c>
      <c r="H1557" t="str">
        <f>VLOOKUP(C1557,reference!$A$1:$E$310,4,FALSE)</f>
        <v>SAMBI RAMPAS</v>
      </c>
      <c r="I1557" t="str">
        <f>VLOOKUP($D1557,reference!$G$1:$H$25,2,FALSE)</f>
        <v>Hutan lahan kering sekunder / bekas tebangan</v>
      </c>
      <c r="J1557" t="str">
        <f>VLOOKUP($E1557,reference!$G$1:$H$25,2,FALSE)</f>
        <v>Tubuh air</v>
      </c>
      <c r="K1557" t="str">
        <f t="shared" si="24"/>
        <v>Non Irigasi</v>
      </c>
      <c r="L1557" t="s">
        <v>328</v>
      </c>
    </row>
    <row r="1558" spans="1:12" x14ac:dyDescent="0.25">
      <c r="A1558" s="1">
        <v>1557</v>
      </c>
      <c r="B1558" s="3">
        <v>2070</v>
      </c>
      <c r="C1558" s="1">
        <v>173</v>
      </c>
      <c r="D1558" s="1">
        <v>2</v>
      </c>
      <c r="E1558" s="1">
        <v>12</v>
      </c>
      <c r="F1558" s="1">
        <v>0</v>
      </c>
      <c r="G1558">
        <f>VLOOKUP(C1558,reference!$A$1:$E$310,5,FALSE)</f>
        <v>5310040</v>
      </c>
      <c r="H1558" t="str">
        <f>VLOOKUP(C1558,reference!$A$1:$E$310,4,FALSE)</f>
        <v>TALIBURA</v>
      </c>
      <c r="I1558" t="str">
        <f>VLOOKUP($D1558,reference!$G$1:$H$25,2,FALSE)</f>
        <v>Hutan lahan kering sekunder / bekas tebangan</v>
      </c>
      <c r="J1558" t="str">
        <f>VLOOKUP($E1558,reference!$G$1:$H$25,2,FALSE)</f>
        <v>Pertanian lahan kering</v>
      </c>
      <c r="K1558" t="str">
        <f t="shared" si="24"/>
        <v>Non Irigasi</v>
      </c>
      <c r="L1558" t="s">
        <v>328</v>
      </c>
    </row>
    <row r="1559" spans="1:12" x14ac:dyDescent="0.25">
      <c r="A1559" s="1">
        <v>1558</v>
      </c>
      <c r="B1559" s="3">
        <v>3</v>
      </c>
      <c r="C1559" s="1">
        <v>173</v>
      </c>
      <c r="D1559" s="1">
        <v>0</v>
      </c>
      <c r="E1559" s="1">
        <v>2</v>
      </c>
      <c r="F1559" s="1">
        <v>0</v>
      </c>
      <c r="G1559">
        <f>VLOOKUP(C1559,reference!$A$1:$E$310,5,FALSE)</f>
        <v>5310040</v>
      </c>
      <c r="H1559" t="str">
        <f>VLOOKUP(C1559,reference!$A$1:$E$310,4,FALSE)</f>
        <v>TALIBURA</v>
      </c>
      <c r="I1559" t="str">
        <f>VLOOKUP($D1559,reference!$G$1:$H$25,2,FALSE)</f>
        <v>No data</v>
      </c>
      <c r="J1559" t="str">
        <f>VLOOKUP($E1559,reference!$G$1:$H$25,2,FALSE)</f>
        <v>Hutan lahan kering sekunder / bekas tebangan</v>
      </c>
      <c r="K1559" t="str">
        <f t="shared" si="24"/>
        <v>Non Irigasi</v>
      </c>
      <c r="L1559" t="s">
        <v>327</v>
      </c>
    </row>
    <row r="1560" spans="1:12" x14ac:dyDescent="0.25">
      <c r="A1560" s="1">
        <v>1559</v>
      </c>
      <c r="B1560" s="3">
        <v>33</v>
      </c>
      <c r="C1560" s="1">
        <v>148</v>
      </c>
      <c r="D1560" s="1">
        <v>2</v>
      </c>
      <c r="E1560" s="1">
        <v>16</v>
      </c>
      <c r="F1560" s="1">
        <v>0</v>
      </c>
      <c r="G1560">
        <f>VLOOKUP(C1560,reference!$A$1:$E$310,5,FALSE)</f>
        <v>5309011</v>
      </c>
      <c r="H1560" t="str">
        <f>VLOOKUP(C1560,reference!$A$1:$E$310,4,FALSE)</f>
        <v>TITEHENA</v>
      </c>
      <c r="I1560" t="str">
        <f>VLOOKUP($D1560,reference!$G$1:$H$25,2,FALSE)</f>
        <v>Hutan lahan kering sekunder / bekas tebangan</v>
      </c>
      <c r="J1560" t="str">
        <f>VLOOKUP($E1560,reference!$G$1:$H$25,2,FALSE)</f>
        <v>Pemukiman</v>
      </c>
      <c r="K1560" t="str">
        <f t="shared" si="24"/>
        <v>Non Irigasi</v>
      </c>
      <c r="L1560" t="s">
        <v>328</v>
      </c>
    </row>
    <row r="1561" spans="1:12" x14ac:dyDescent="0.25">
      <c r="A1561" s="1">
        <v>1560</v>
      </c>
      <c r="B1561" s="3">
        <v>445</v>
      </c>
      <c r="C1561" s="1">
        <v>159</v>
      </c>
      <c r="D1561" s="1">
        <v>16</v>
      </c>
      <c r="E1561" s="1">
        <v>12</v>
      </c>
      <c r="F1561" s="1">
        <v>0</v>
      </c>
      <c r="G1561">
        <f>VLOOKUP(C1561,reference!$A$1:$E$310,5,FALSE)</f>
        <v>5309061</v>
      </c>
      <c r="H1561" t="str">
        <f>VLOOKUP(C1561,reference!$A$1:$E$310,4,FALSE)</f>
        <v>WOTAN ULU MADO</v>
      </c>
      <c r="I1561" t="str">
        <f>VLOOKUP($D1561,reference!$G$1:$H$25,2,FALSE)</f>
        <v>Pemukiman</v>
      </c>
      <c r="J1561" t="str">
        <f>VLOOKUP($E1561,reference!$G$1:$H$25,2,FALSE)</f>
        <v>Pertanian lahan kering</v>
      </c>
      <c r="K1561" t="str">
        <f t="shared" si="24"/>
        <v>Non Irigasi</v>
      </c>
      <c r="L1561" t="s">
        <v>327</v>
      </c>
    </row>
    <row r="1562" spans="1:12" x14ac:dyDescent="0.25">
      <c r="A1562" s="1">
        <v>1561</v>
      </c>
      <c r="B1562" s="3">
        <v>12</v>
      </c>
      <c r="C1562" s="1">
        <v>161</v>
      </c>
      <c r="D1562" s="1">
        <v>0</v>
      </c>
      <c r="E1562" s="1">
        <v>16</v>
      </c>
      <c r="F1562" s="1">
        <v>0</v>
      </c>
      <c r="G1562">
        <f>VLOOKUP(C1562,reference!$A$1:$E$310,5,FALSE)</f>
        <v>5309070</v>
      </c>
      <c r="H1562" t="str">
        <f>VLOOKUP(C1562,reference!$A$1:$E$310,4,FALSE)</f>
        <v>ADONARA TIMUR</v>
      </c>
      <c r="I1562" t="str">
        <f>VLOOKUP($D1562,reference!$G$1:$H$25,2,FALSE)</f>
        <v>No data</v>
      </c>
      <c r="J1562" t="str">
        <f>VLOOKUP($E1562,reference!$G$1:$H$25,2,FALSE)</f>
        <v>Pemukiman</v>
      </c>
      <c r="K1562" t="str">
        <f t="shared" si="24"/>
        <v>Non Irigasi</v>
      </c>
      <c r="L1562" t="s">
        <v>327</v>
      </c>
    </row>
    <row r="1563" spans="1:12" x14ac:dyDescent="0.25">
      <c r="A1563" s="1">
        <v>1562</v>
      </c>
      <c r="B1563" s="3">
        <v>19</v>
      </c>
      <c r="C1563" s="1">
        <v>161</v>
      </c>
      <c r="D1563" s="1">
        <v>0</v>
      </c>
      <c r="E1563" s="1">
        <v>0</v>
      </c>
      <c r="F1563" s="1">
        <v>0</v>
      </c>
      <c r="G1563">
        <f>VLOOKUP(C1563,reference!$A$1:$E$310,5,FALSE)</f>
        <v>5309070</v>
      </c>
      <c r="H1563" t="str">
        <f>VLOOKUP(C1563,reference!$A$1:$E$310,4,FALSE)</f>
        <v>ADONARA TIMUR</v>
      </c>
      <c r="I1563" t="str">
        <f>VLOOKUP($D1563,reference!$G$1:$H$25,2,FALSE)</f>
        <v>No data</v>
      </c>
      <c r="J1563" t="str">
        <f>VLOOKUP($E1563,reference!$G$1:$H$25,2,FALSE)</f>
        <v>No data</v>
      </c>
      <c r="K1563" t="str">
        <f t="shared" si="24"/>
        <v>Non Irigasi</v>
      </c>
      <c r="L1563" t="s">
        <v>327</v>
      </c>
    </row>
    <row r="1564" spans="1:12" x14ac:dyDescent="0.25">
      <c r="A1564" s="1">
        <v>1563</v>
      </c>
      <c r="B1564" s="3">
        <v>14</v>
      </c>
      <c r="C1564" s="1">
        <v>161</v>
      </c>
      <c r="D1564" s="1">
        <v>0</v>
      </c>
      <c r="E1564" s="1">
        <v>12</v>
      </c>
      <c r="F1564" s="1">
        <v>0</v>
      </c>
      <c r="G1564">
        <f>VLOOKUP(C1564,reference!$A$1:$E$310,5,FALSE)</f>
        <v>5309070</v>
      </c>
      <c r="H1564" t="str">
        <f>VLOOKUP(C1564,reference!$A$1:$E$310,4,FALSE)</f>
        <v>ADONARA TIMUR</v>
      </c>
      <c r="I1564" t="str">
        <f>VLOOKUP($D1564,reference!$G$1:$H$25,2,FALSE)</f>
        <v>No data</v>
      </c>
      <c r="J1564" t="str">
        <f>VLOOKUP($E1564,reference!$G$1:$H$25,2,FALSE)</f>
        <v>Pertanian lahan kering</v>
      </c>
      <c r="K1564" t="str">
        <f t="shared" si="24"/>
        <v>Non Irigasi</v>
      </c>
      <c r="L1564" t="s">
        <v>327</v>
      </c>
    </row>
    <row r="1565" spans="1:12" x14ac:dyDescent="0.25">
      <c r="A1565" s="1">
        <v>1564</v>
      </c>
      <c r="B1565" s="3">
        <v>2</v>
      </c>
      <c r="C1565" s="1">
        <v>144</v>
      </c>
      <c r="D1565" s="1">
        <v>5</v>
      </c>
      <c r="E1565" s="1">
        <v>0</v>
      </c>
      <c r="F1565" s="1">
        <v>0</v>
      </c>
      <c r="G1565">
        <f>VLOOKUP(C1565,reference!$A$1:$E$310,5,FALSE)</f>
        <v>5308050</v>
      </c>
      <c r="H1565" t="str">
        <f>VLOOKUP(C1565,reference!$A$1:$E$310,4,FALSE)</f>
        <v>NUBATUKAN</v>
      </c>
      <c r="I1565" t="str">
        <f>VLOOKUP($D1565,reference!$G$1:$H$25,2,FALSE)</f>
        <v>Hutan mangrove primer</v>
      </c>
      <c r="J1565" t="str">
        <f>VLOOKUP($E1565,reference!$G$1:$H$25,2,FALSE)</f>
        <v>No data</v>
      </c>
      <c r="K1565" t="str">
        <f t="shared" si="24"/>
        <v>Non Irigasi</v>
      </c>
      <c r="L1565" t="s">
        <v>328</v>
      </c>
    </row>
    <row r="1566" spans="1:12" x14ac:dyDescent="0.25">
      <c r="A1566" s="1">
        <v>1565</v>
      </c>
      <c r="B1566" s="3">
        <v>20</v>
      </c>
      <c r="C1566" s="1">
        <v>144</v>
      </c>
      <c r="D1566" s="1">
        <v>5</v>
      </c>
      <c r="E1566" s="1">
        <v>5</v>
      </c>
      <c r="F1566" s="1">
        <v>0</v>
      </c>
      <c r="G1566">
        <f>VLOOKUP(C1566,reference!$A$1:$E$310,5,FALSE)</f>
        <v>5308050</v>
      </c>
      <c r="H1566" t="str">
        <f>VLOOKUP(C1566,reference!$A$1:$E$310,4,FALSE)</f>
        <v>NUBATUKAN</v>
      </c>
      <c r="I1566" t="str">
        <f>VLOOKUP($D1566,reference!$G$1:$H$25,2,FALSE)</f>
        <v>Hutan mangrove primer</v>
      </c>
      <c r="J1566" t="str">
        <f>VLOOKUP($E1566,reference!$G$1:$H$25,2,FALSE)</f>
        <v>Hutan mangrove primer</v>
      </c>
      <c r="K1566" t="str">
        <f t="shared" si="24"/>
        <v>Non Irigasi</v>
      </c>
      <c r="L1566" t="s">
        <v>327</v>
      </c>
    </row>
    <row r="1567" spans="1:12" x14ac:dyDescent="0.25">
      <c r="A1567" s="1">
        <v>1566</v>
      </c>
      <c r="B1567" s="3">
        <v>4</v>
      </c>
      <c r="C1567" s="1">
        <v>124</v>
      </c>
      <c r="D1567" s="1">
        <v>2</v>
      </c>
      <c r="E1567" s="1">
        <v>18</v>
      </c>
      <c r="F1567" s="1">
        <v>0</v>
      </c>
      <c r="G1567">
        <f>VLOOKUP(C1567,reference!$A$1:$E$310,5,FALSE)</f>
        <v>5307013</v>
      </c>
      <c r="H1567" t="str">
        <f>VLOOKUP(C1567,reference!$A$1:$E$310,4,FALSE)</f>
        <v>PANTAR BARAT LAUT</v>
      </c>
      <c r="I1567" t="str">
        <f>VLOOKUP($D1567,reference!$G$1:$H$25,2,FALSE)</f>
        <v>Hutan lahan kering sekunder / bekas tebangan</v>
      </c>
      <c r="J1567" t="str">
        <f>VLOOKUP($E1567,reference!$G$1:$H$25,2,FALSE)</f>
        <v>Lahan terbuka</v>
      </c>
      <c r="K1567" t="str">
        <f t="shared" si="24"/>
        <v>Non Irigasi</v>
      </c>
      <c r="L1567" t="s">
        <v>328</v>
      </c>
    </row>
    <row r="1568" spans="1:12" x14ac:dyDescent="0.25">
      <c r="A1568" s="1">
        <v>1567</v>
      </c>
      <c r="B1568" s="3">
        <v>5</v>
      </c>
      <c r="C1568" s="1">
        <v>125</v>
      </c>
      <c r="D1568" s="1">
        <v>5</v>
      </c>
      <c r="E1568" s="1">
        <v>15</v>
      </c>
      <c r="F1568" s="1">
        <v>0</v>
      </c>
      <c r="G1568">
        <f>VLOOKUP(C1568,reference!$A$1:$E$310,5,FALSE)</f>
        <v>5307014</v>
      </c>
      <c r="H1568" t="str">
        <f>VLOOKUP(C1568,reference!$A$1:$E$310,4,FALSE)</f>
        <v>PANTAR TENGAH</v>
      </c>
      <c r="I1568" t="str">
        <f>VLOOKUP($D1568,reference!$G$1:$H$25,2,FALSE)</f>
        <v>Hutan mangrove primer</v>
      </c>
      <c r="J1568" t="str">
        <f>VLOOKUP($E1568,reference!$G$1:$H$25,2,FALSE)</f>
        <v>Tambak</v>
      </c>
      <c r="K1568" t="str">
        <f t="shared" si="24"/>
        <v>Non Irigasi</v>
      </c>
      <c r="L1568" t="s">
        <v>328</v>
      </c>
    </row>
    <row r="1569" spans="1:12" x14ac:dyDescent="0.25">
      <c r="A1569" s="1">
        <v>1568</v>
      </c>
      <c r="B1569" s="3">
        <v>40</v>
      </c>
      <c r="C1569" s="1">
        <v>123</v>
      </c>
      <c r="D1569" s="1">
        <v>12</v>
      </c>
      <c r="E1569" s="1">
        <v>13</v>
      </c>
      <c r="F1569" s="1">
        <v>0</v>
      </c>
      <c r="G1569">
        <f>VLOOKUP(C1569,reference!$A$1:$E$310,5,FALSE)</f>
        <v>5307012</v>
      </c>
      <c r="H1569" t="str">
        <f>VLOOKUP(C1569,reference!$A$1:$E$310,4,FALSE)</f>
        <v>PANTAR TIMUR</v>
      </c>
      <c r="I1569" t="str">
        <f>VLOOKUP($D1569,reference!$G$1:$H$25,2,FALSE)</f>
        <v>Pertanian lahan kering</v>
      </c>
      <c r="J1569" t="str">
        <f>VLOOKUP($E1569,reference!$G$1:$H$25,2,FALSE)</f>
        <v>Pertanian lahan kering  campur semak / kebun campur</v>
      </c>
      <c r="K1569" t="str">
        <f t="shared" si="24"/>
        <v>Non Irigasi</v>
      </c>
      <c r="L1569" t="s">
        <v>327</v>
      </c>
    </row>
    <row r="1570" spans="1:12" x14ac:dyDescent="0.25">
      <c r="A1570" s="1">
        <v>1569</v>
      </c>
      <c r="B1570" s="3">
        <v>1</v>
      </c>
      <c r="C1570" s="1">
        <v>123</v>
      </c>
      <c r="D1570" s="1">
        <v>12</v>
      </c>
      <c r="E1570" s="1">
        <v>2</v>
      </c>
      <c r="F1570" s="1">
        <v>0</v>
      </c>
      <c r="G1570">
        <f>VLOOKUP(C1570,reference!$A$1:$E$310,5,FALSE)</f>
        <v>5307012</v>
      </c>
      <c r="H1570" t="str">
        <f>VLOOKUP(C1570,reference!$A$1:$E$310,4,FALSE)</f>
        <v>PANTAR TIMUR</v>
      </c>
      <c r="I1570" t="str">
        <f>VLOOKUP($D1570,reference!$G$1:$H$25,2,FALSE)</f>
        <v>Pertanian lahan kering</v>
      </c>
      <c r="J1570" t="str">
        <f>VLOOKUP($E1570,reference!$G$1:$H$25,2,FALSE)</f>
        <v>Hutan lahan kering sekunder / bekas tebangan</v>
      </c>
      <c r="K1570" t="str">
        <f t="shared" si="24"/>
        <v>Non Irigasi</v>
      </c>
      <c r="L1570" t="s">
        <v>327</v>
      </c>
    </row>
    <row r="1571" spans="1:12" x14ac:dyDescent="0.25">
      <c r="A1571" s="1">
        <v>1570</v>
      </c>
      <c r="B1571" s="3">
        <v>1</v>
      </c>
      <c r="C1571" s="1">
        <v>128</v>
      </c>
      <c r="D1571" s="1">
        <v>9</v>
      </c>
      <c r="E1571" s="1">
        <v>18</v>
      </c>
      <c r="F1571" s="1">
        <v>0</v>
      </c>
      <c r="G1571">
        <f>VLOOKUP(C1571,reference!$A$1:$E$310,5,FALSE)</f>
        <v>5307030</v>
      </c>
      <c r="H1571" t="str">
        <f>VLOOKUP(C1571,reference!$A$1:$E$310,4,FALSE)</f>
        <v>ALOR SELATAN</v>
      </c>
      <c r="I1571" t="str">
        <f>VLOOKUP($D1571,reference!$G$1:$H$25,2,FALSE)</f>
        <v>Semak belukar</v>
      </c>
      <c r="J1571" t="str">
        <f>VLOOKUP($E1571,reference!$G$1:$H$25,2,FALSE)</f>
        <v>Lahan terbuka</v>
      </c>
      <c r="K1571" t="str">
        <f t="shared" si="24"/>
        <v>Non Irigasi</v>
      </c>
      <c r="L1571" t="s">
        <v>327</v>
      </c>
    </row>
    <row r="1572" spans="1:12" x14ac:dyDescent="0.25">
      <c r="A1572" s="1">
        <v>1571</v>
      </c>
      <c r="B1572" s="3">
        <v>3110</v>
      </c>
      <c r="C1572" s="1">
        <v>173</v>
      </c>
      <c r="D1572" s="1">
        <v>2</v>
      </c>
      <c r="E1572" s="1">
        <v>2</v>
      </c>
      <c r="F1572" s="1">
        <v>0</v>
      </c>
      <c r="G1572">
        <f>VLOOKUP(C1572,reference!$A$1:$E$310,5,FALSE)</f>
        <v>5310040</v>
      </c>
      <c r="H1572" t="str">
        <f>VLOOKUP(C1572,reference!$A$1:$E$310,4,FALSE)</f>
        <v>TALIBURA</v>
      </c>
      <c r="I1572" t="str">
        <f>VLOOKUP($D1572,reference!$G$1:$H$25,2,FALSE)</f>
        <v>Hutan lahan kering sekunder / bekas tebangan</v>
      </c>
      <c r="J1572" t="str">
        <f>VLOOKUP($E1572,reference!$G$1:$H$25,2,FALSE)</f>
        <v>Hutan lahan kering sekunder / bekas tebangan</v>
      </c>
      <c r="K1572" t="str">
        <f t="shared" si="24"/>
        <v>Non Irigasi</v>
      </c>
      <c r="L1572" t="s">
        <v>327</v>
      </c>
    </row>
    <row r="1573" spans="1:12" x14ac:dyDescent="0.25">
      <c r="A1573" s="1">
        <v>1572</v>
      </c>
      <c r="B1573" s="3">
        <v>3</v>
      </c>
      <c r="C1573" s="1">
        <v>148</v>
      </c>
      <c r="D1573" s="1">
        <v>16</v>
      </c>
      <c r="E1573" s="1">
        <v>2</v>
      </c>
      <c r="F1573" s="1">
        <v>0</v>
      </c>
      <c r="G1573">
        <f>VLOOKUP(C1573,reference!$A$1:$E$310,5,FALSE)</f>
        <v>5309011</v>
      </c>
      <c r="H1573" t="str">
        <f>VLOOKUP(C1573,reference!$A$1:$E$310,4,FALSE)</f>
        <v>TITEHENA</v>
      </c>
      <c r="I1573" t="str">
        <f>VLOOKUP($D1573,reference!$G$1:$H$25,2,FALSE)</f>
        <v>Pemukiman</v>
      </c>
      <c r="J1573" t="str">
        <f>VLOOKUP($E1573,reference!$G$1:$H$25,2,FALSE)</f>
        <v>Hutan lahan kering sekunder / bekas tebangan</v>
      </c>
      <c r="K1573" t="str">
        <f t="shared" si="24"/>
        <v>Non Irigasi</v>
      </c>
      <c r="L1573" t="s">
        <v>327</v>
      </c>
    </row>
    <row r="1574" spans="1:12" x14ac:dyDescent="0.25">
      <c r="A1574" s="1">
        <v>1573</v>
      </c>
      <c r="B1574" s="3">
        <v>290</v>
      </c>
      <c r="C1574" s="1">
        <v>144</v>
      </c>
      <c r="D1574" s="1">
        <v>13</v>
      </c>
      <c r="E1574" s="1">
        <v>13</v>
      </c>
      <c r="F1574" s="1">
        <v>0</v>
      </c>
      <c r="G1574">
        <f>VLOOKUP(C1574,reference!$A$1:$E$310,5,FALSE)</f>
        <v>5308050</v>
      </c>
      <c r="H1574" t="str">
        <f>VLOOKUP(C1574,reference!$A$1:$E$310,4,FALSE)</f>
        <v>NUBATUKAN</v>
      </c>
      <c r="I1574" t="str">
        <f>VLOOKUP($D1574,reference!$G$1:$H$25,2,FALSE)</f>
        <v>Pertanian lahan kering  campur semak / kebun campur</v>
      </c>
      <c r="J1574" t="str">
        <f>VLOOKUP($E1574,reference!$G$1:$H$25,2,FALSE)</f>
        <v>Pertanian lahan kering  campur semak / kebun campur</v>
      </c>
      <c r="K1574" t="str">
        <f t="shared" si="24"/>
        <v>Non Irigasi</v>
      </c>
      <c r="L1574" t="s">
        <v>327</v>
      </c>
    </row>
    <row r="1575" spans="1:12" x14ac:dyDescent="0.25">
      <c r="A1575" s="1">
        <v>1574</v>
      </c>
      <c r="B1575" s="3">
        <v>11</v>
      </c>
      <c r="C1575" s="1">
        <v>125</v>
      </c>
      <c r="D1575" s="1">
        <v>11</v>
      </c>
      <c r="E1575" s="1">
        <v>15</v>
      </c>
      <c r="F1575" s="1">
        <v>0</v>
      </c>
      <c r="G1575">
        <f>VLOOKUP(C1575,reference!$A$1:$E$310,5,FALSE)</f>
        <v>5307014</v>
      </c>
      <c r="H1575" t="str">
        <f>VLOOKUP(C1575,reference!$A$1:$E$310,4,FALSE)</f>
        <v>PANTAR TENGAH</v>
      </c>
      <c r="I1575" t="str">
        <f>VLOOKUP($D1575,reference!$G$1:$H$25,2,FALSE)</f>
        <v>Savanna / Padang rumput</v>
      </c>
      <c r="J1575" t="str">
        <f>VLOOKUP($E1575,reference!$G$1:$H$25,2,FALSE)</f>
        <v>Tambak</v>
      </c>
      <c r="K1575" t="str">
        <f t="shared" si="24"/>
        <v>Non Irigasi</v>
      </c>
      <c r="L1575" t="s">
        <v>327</v>
      </c>
    </row>
    <row r="1576" spans="1:12" x14ac:dyDescent="0.25">
      <c r="A1576" s="1">
        <v>1575</v>
      </c>
      <c r="B1576" s="3">
        <v>96</v>
      </c>
      <c r="C1576" s="1">
        <v>127</v>
      </c>
      <c r="D1576" s="1">
        <v>11</v>
      </c>
      <c r="E1576" s="1">
        <v>16</v>
      </c>
      <c r="F1576" s="1">
        <v>0</v>
      </c>
      <c r="G1576">
        <f>VLOOKUP(C1576,reference!$A$1:$E$310,5,FALSE)</f>
        <v>5307021</v>
      </c>
      <c r="H1576" t="str">
        <f>VLOOKUP(C1576,reference!$A$1:$E$310,4,FALSE)</f>
        <v>MATARU</v>
      </c>
      <c r="I1576" t="str">
        <f>VLOOKUP($D1576,reference!$G$1:$H$25,2,FALSE)</f>
        <v>Savanna / Padang rumput</v>
      </c>
      <c r="J1576" t="str">
        <f>VLOOKUP($E1576,reference!$G$1:$H$25,2,FALSE)</f>
        <v>Pemukiman</v>
      </c>
      <c r="K1576" t="str">
        <f t="shared" si="24"/>
        <v>Non Irigasi</v>
      </c>
      <c r="L1576" t="s">
        <v>327</v>
      </c>
    </row>
    <row r="1577" spans="1:12" x14ac:dyDescent="0.25">
      <c r="A1577" s="1">
        <v>1576</v>
      </c>
      <c r="B1577" s="3">
        <v>5267</v>
      </c>
      <c r="C1577" s="1">
        <v>280</v>
      </c>
      <c r="D1577" s="1">
        <v>12</v>
      </c>
      <c r="E1577" s="1">
        <v>1</v>
      </c>
      <c r="F1577" s="1">
        <v>0</v>
      </c>
      <c r="G1577">
        <f>VLOOKUP(C1577,reference!$A$1:$E$310,5,FALSE)</f>
        <v>5319030</v>
      </c>
      <c r="H1577" t="str">
        <f>VLOOKUP(C1577,reference!$A$1:$E$310,4,FALSE)</f>
        <v>ELAR</v>
      </c>
      <c r="I1577" t="str">
        <f>VLOOKUP($D1577,reference!$G$1:$H$25,2,FALSE)</f>
        <v>Pertanian lahan kering</v>
      </c>
      <c r="J1577" t="str">
        <f>VLOOKUP($E1577,reference!$G$1:$H$25,2,FALSE)</f>
        <v>Hutan lahan kering primer</v>
      </c>
      <c r="K1577" t="str">
        <f t="shared" si="24"/>
        <v>Non Irigasi</v>
      </c>
      <c r="L1577" t="s">
        <v>327</v>
      </c>
    </row>
    <row r="1578" spans="1:12" x14ac:dyDescent="0.25">
      <c r="A1578" s="1">
        <v>1577</v>
      </c>
      <c r="B1578" s="3">
        <v>58</v>
      </c>
      <c r="C1578" s="1">
        <v>173</v>
      </c>
      <c r="D1578" s="1">
        <v>2</v>
      </c>
      <c r="E1578" s="1">
        <v>16</v>
      </c>
      <c r="F1578" s="1">
        <v>0</v>
      </c>
      <c r="G1578">
        <f>VLOOKUP(C1578,reference!$A$1:$E$310,5,FALSE)</f>
        <v>5310040</v>
      </c>
      <c r="H1578" t="str">
        <f>VLOOKUP(C1578,reference!$A$1:$E$310,4,FALSE)</f>
        <v>TALIBURA</v>
      </c>
      <c r="I1578" t="str">
        <f>VLOOKUP($D1578,reference!$G$1:$H$25,2,FALSE)</f>
        <v>Hutan lahan kering sekunder / bekas tebangan</v>
      </c>
      <c r="J1578" t="str">
        <f>VLOOKUP($E1578,reference!$G$1:$H$25,2,FALSE)</f>
        <v>Pemukiman</v>
      </c>
      <c r="K1578" t="str">
        <f t="shared" si="24"/>
        <v>Non Irigasi</v>
      </c>
      <c r="L1578" t="s">
        <v>328</v>
      </c>
    </row>
    <row r="1579" spans="1:12" x14ac:dyDescent="0.25">
      <c r="A1579" s="1">
        <v>1578</v>
      </c>
      <c r="B1579" s="3">
        <v>24</v>
      </c>
      <c r="C1579" s="1">
        <v>162</v>
      </c>
      <c r="D1579" s="1">
        <v>0</v>
      </c>
      <c r="E1579" s="1">
        <v>12</v>
      </c>
      <c r="F1579" s="1">
        <v>0</v>
      </c>
      <c r="G1579">
        <f>VLOOKUP(C1579,reference!$A$1:$E$310,5,FALSE)</f>
        <v>5309071</v>
      </c>
      <c r="H1579" t="str">
        <f>VLOOKUP(C1579,reference!$A$1:$E$310,4,FALSE)</f>
        <v>ILE BOLENG</v>
      </c>
      <c r="I1579" t="str">
        <f>VLOOKUP($D1579,reference!$G$1:$H$25,2,FALSE)</f>
        <v>No data</v>
      </c>
      <c r="J1579" t="str">
        <f>VLOOKUP($E1579,reference!$G$1:$H$25,2,FALSE)</f>
        <v>Pertanian lahan kering</v>
      </c>
      <c r="K1579" t="str">
        <f t="shared" si="24"/>
        <v>Non Irigasi</v>
      </c>
      <c r="L1579" t="s">
        <v>327</v>
      </c>
    </row>
    <row r="1580" spans="1:12" x14ac:dyDescent="0.25">
      <c r="A1580" s="1">
        <v>1579</v>
      </c>
      <c r="B1580" s="3">
        <v>1071</v>
      </c>
      <c r="C1580" s="1">
        <v>140</v>
      </c>
      <c r="D1580" s="1">
        <v>2</v>
      </c>
      <c r="E1580" s="1">
        <v>9</v>
      </c>
      <c r="F1580" s="1">
        <v>0</v>
      </c>
      <c r="G1580">
        <f>VLOOKUP(C1580,reference!$A$1:$E$310,5,FALSE)</f>
        <v>5308020</v>
      </c>
      <c r="H1580" t="str">
        <f>VLOOKUP(C1580,reference!$A$1:$E$310,4,FALSE)</f>
        <v>ATADEI</v>
      </c>
      <c r="I1580" t="str">
        <f>VLOOKUP($D1580,reference!$G$1:$H$25,2,FALSE)</f>
        <v>Hutan lahan kering sekunder / bekas tebangan</v>
      </c>
      <c r="J1580" t="str">
        <f>VLOOKUP($E1580,reference!$G$1:$H$25,2,FALSE)</f>
        <v>Semak belukar</v>
      </c>
      <c r="K1580" t="str">
        <f t="shared" si="24"/>
        <v>Non Irigasi</v>
      </c>
      <c r="L1580" t="s">
        <v>328</v>
      </c>
    </row>
    <row r="1581" spans="1:12" x14ac:dyDescent="0.25">
      <c r="A1581" s="1">
        <v>1580</v>
      </c>
      <c r="B1581" s="3">
        <v>1588</v>
      </c>
      <c r="C1581" s="1">
        <v>242</v>
      </c>
      <c r="D1581" s="1">
        <v>0</v>
      </c>
      <c r="E1581" s="1">
        <v>0</v>
      </c>
      <c r="F1581" s="1">
        <v>0</v>
      </c>
      <c r="G1581">
        <f>VLOOKUP(C1581,reference!$A$1:$E$310,5,FALSE)</f>
        <v>5315010</v>
      </c>
      <c r="H1581" t="str">
        <f>VLOOKUP(C1581,reference!$A$1:$E$310,4,FALSE)</f>
        <v>KOMODO</v>
      </c>
      <c r="I1581" t="str">
        <f>VLOOKUP($D1581,reference!$G$1:$H$25,2,FALSE)</f>
        <v>No data</v>
      </c>
      <c r="J1581" t="str">
        <f>VLOOKUP($E1581,reference!$G$1:$H$25,2,FALSE)</f>
        <v>No data</v>
      </c>
      <c r="K1581" t="str">
        <f t="shared" si="24"/>
        <v>Non Irigasi</v>
      </c>
      <c r="L1581" t="s">
        <v>327</v>
      </c>
    </row>
    <row r="1582" spans="1:12" x14ac:dyDescent="0.25">
      <c r="A1582" s="1">
        <v>1581</v>
      </c>
      <c r="B1582" s="3">
        <v>18165</v>
      </c>
      <c r="C1582" s="1">
        <v>242</v>
      </c>
      <c r="D1582" s="1">
        <v>11</v>
      </c>
      <c r="E1582" s="1">
        <v>11</v>
      </c>
      <c r="F1582" s="1">
        <v>0</v>
      </c>
      <c r="G1582">
        <f>VLOOKUP(C1582,reference!$A$1:$E$310,5,FALSE)</f>
        <v>5315010</v>
      </c>
      <c r="H1582" t="str">
        <f>VLOOKUP(C1582,reference!$A$1:$E$310,4,FALSE)</f>
        <v>KOMODO</v>
      </c>
      <c r="I1582" t="str">
        <f>VLOOKUP($D1582,reference!$G$1:$H$25,2,FALSE)</f>
        <v>Savanna / Padang rumput</v>
      </c>
      <c r="J1582" t="str">
        <f>VLOOKUP($E1582,reference!$G$1:$H$25,2,FALSE)</f>
        <v>Savanna / Padang rumput</v>
      </c>
      <c r="K1582" t="str">
        <f t="shared" si="24"/>
        <v>Non Irigasi</v>
      </c>
      <c r="L1582" t="s">
        <v>327</v>
      </c>
    </row>
    <row r="1583" spans="1:12" x14ac:dyDescent="0.25">
      <c r="A1583" s="1">
        <v>1582</v>
      </c>
      <c r="B1583" s="3">
        <v>988</v>
      </c>
      <c r="C1583" s="1">
        <v>243</v>
      </c>
      <c r="D1583" s="1">
        <v>11</v>
      </c>
      <c r="E1583" s="1">
        <v>1</v>
      </c>
      <c r="F1583" s="1">
        <v>0</v>
      </c>
      <c r="G1583">
        <f>VLOOKUP(C1583,reference!$A$1:$E$310,5,FALSE)</f>
        <v>5315011</v>
      </c>
      <c r="H1583" t="str">
        <f>VLOOKUP(C1583,reference!$A$1:$E$310,4,FALSE)</f>
        <v>BOLENG</v>
      </c>
      <c r="I1583" t="str">
        <f>VLOOKUP($D1583,reference!$G$1:$H$25,2,FALSE)</f>
        <v>Savanna / Padang rumput</v>
      </c>
      <c r="J1583" t="str">
        <f>VLOOKUP($E1583,reference!$G$1:$H$25,2,FALSE)</f>
        <v>Hutan lahan kering primer</v>
      </c>
      <c r="K1583" t="str">
        <f t="shared" si="24"/>
        <v>Non Irigasi</v>
      </c>
      <c r="L1583" t="s">
        <v>327</v>
      </c>
    </row>
    <row r="1584" spans="1:12" x14ac:dyDescent="0.25">
      <c r="A1584" s="1">
        <v>1583</v>
      </c>
      <c r="B1584" s="3">
        <v>6</v>
      </c>
      <c r="C1584" s="1">
        <v>173</v>
      </c>
      <c r="D1584" s="1">
        <v>0</v>
      </c>
      <c r="E1584" s="1">
        <v>1</v>
      </c>
      <c r="F1584" s="1">
        <v>0</v>
      </c>
      <c r="G1584">
        <f>VLOOKUP(C1584,reference!$A$1:$E$310,5,FALSE)</f>
        <v>5310040</v>
      </c>
      <c r="H1584" t="str">
        <f>VLOOKUP(C1584,reference!$A$1:$E$310,4,FALSE)</f>
        <v>TALIBURA</v>
      </c>
      <c r="I1584" t="str">
        <f>VLOOKUP($D1584,reference!$G$1:$H$25,2,FALSE)</f>
        <v>No data</v>
      </c>
      <c r="J1584" t="str">
        <f>VLOOKUP($E1584,reference!$G$1:$H$25,2,FALSE)</f>
        <v>Hutan lahan kering primer</v>
      </c>
      <c r="K1584" t="str">
        <f t="shared" si="24"/>
        <v>Non Irigasi</v>
      </c>
      <c r="L1584" t="s">
        <v>327</v>
      </c>
    </row>
    <row r="1585" spans="1:12" x14ac:dyDescent="0.25">
      <c r="A1585" s="1">
        <v>1584</v>
      </c>
      <c r="B1585" s="3">
        <v>23</v>
      </c>
      <c r="C1585" s="1">
        <v>162</v>
      </c>
      <c r="D1585" s="1">
        <v>0</v>
      </c>
      <c r="E1585" s="1">
        <v>0</v>
      </c>
      <c r="F1585" s="1">
        <v>0</v>
      </c>
      <c r="G1585">
        <f>VLOOKUP(C1585,reference!$A$1:$E$310,5,FALSE)</f>
        <v>5309071</v>
      </c>
      <c r="H1585" t="str">
        <f>VLOOKUP(C1585,reference!$A$1:$E$310,4,FALSE)</f>
        <v>ILE BOLENG</v>
      </c>
      <c r="I1585" t="str">
        <f>VLOOKUP($D1585,reference!$G$1:$H$25,2,FALSE)</f>
        <v>No data</v>
      </c>
      <c r="J1585" t="str">
        <f>VLOOKUP($E1585,reference!$G$1:$H$25,2,FALSE)</f>
        <v>No data</v>
      </c>
      <c r="K1585" t="str">
        <f t="shared" si="24"/>
        <v>Non Irigasi</v>
      </c>
      <c r="L1585" t="s">
        <v>327</v>
      </c>
    </row>
    <row r="1586" spans="1:12" x14ac:dyDescent="0.25">
      <c r="A1586" s="1">
        <v>1585</v>
      </c>
      <c r="B1586" s="3">
        <v>1</v>
      </c>
      <c r="C1586" s="1">
        <v>125</v>
      </c>
      <c r="D1586" s="1">
        <v>5</v>
      </c>
      <c r="E1586" s="1">
        <v>0</v>
      </c>
      <c r="F1586" s="1">
        <v>0</v>
      </c>
      <c r="G1586">
        <f>VLOOKUP(C1586,reference!$A$1:$E$310,5,FALSE)</f>
        <v>5307014</v>
      </c>
      <c r="H1586" t="str">
        <f>VLOOKUP(C1586,reference!$A$1:$E$310,4,FALSE)</f>
        <v>PANTAR TENGAH</v>
      </c>
      <c r="I1586" t="str">
        <f>VLOOKUP($D1586,reference!$G$1:$H$25,2,FALSE)</f>
        <v>Hutan mangrove primer</v>
      </c>
      <c r="J1586" t="str">
        <f>VLOOKUP($E1586,reference!$G$1:$H$25,2,FALSE)</f>
        <v>No data</v>
      </c>
      <c r="K1586" t="str">
        <f t="shared" si="24"/>
        <v>Non Irigasi</v>
      </c>
      <c r="L1586" t="s">
        <v>328</v>
      </c>
    </row>
    <row r="1587" spans="1:12" x14ac:dyDescent="0.25">
      <c r="A1587" s="1">
        <v>1586</v>
      </c>
      <c r="B1587" s="3">
        <v>1</v>
      </c>
      <c r="C1587" s="1">
        <v>243</v>
      </c>
      <c r="D1587" s="1">
        <v>5</v>
      </c>
      <c r="E1587" s="1">
        <v>0</v>
      </c>
      <c r="F1587" s="1">
        <v>0</v>
      </c>
      <c r="G1587">
        <f>VLOOKUP(C1587,reference!$A$1:$E$310,5,FALSE)</f>
        <v>5315011</v>
      </c>
      <c r="H1587" t="str">
        <f>VLOOKUP(C1587,reference!$A$1:$E$310,4,FALSE)</f>
        <v>BOLENG</v>
      </c>
      <c r="I1587" t="str">
        <f>VLOOKUP($D1587,reference!$G$1:$H$25,2,FALSE)</f>
        <v>Hutan mangrove primer</v>
      </c>
      <c r="J1587" t="str">
        <f>VLOOKUP($E1587,reference!$G$1:$H$25,2,FALSE)</f>
        <v>No data</v>
      </c>
      <c r="K1587" t="str">
        <f t="shared" si="24"/>
        <v>Non Irigasi</v>
      </c>
      <c r="L1587" t="s">
        <v>328</v>
      </c>
    </row>
    <row r="1588" spans="1:12" x14ac:dyDescent="0.25">
      <c r="A1588" s="1">
        <v>1587</v>
      </c>
      <c r="B1588" s="3">
        <v>6</v>
      </c>
      <c r="C1588" s="1">
        <v>280</v>
      </c>
      <c r="D1588" s="1">
        <v>9</v>
      </c>
      <c r="E1588" s="1">
        <v>18</v>
      </c>
      <c r="F1588" s="1">
        <v>0</v>
      </c>
      <c r="G1588">
        <f>VLOOKUP(C1588,reference!$A$1:$E$310,5,FALSE)</f>
        <v>5319030</v>
      </c>
      <c r="H1588" t="str">
        <f>VLOOKUP(C1588,reference!$A$1:$E$310,4,FALSE)</f>
        <v>ELAR</v>
      </c>
      <c r="I1588" t="str">
        <f>VLOOKUP($D1588,reference!$G$1:$H$25,2,FALSE)</f>
        <v>Semak belukar</v>
      </c>
      <c r="J1588" t="str">
        <f>VLOOKUP($E1588,reference!$G$1:$H$25,2,FALSE)</f>
        <v>Lahan terbuka</v>
      </c>
      <c r="K1588" t="str">
        <f t="shared" si="24"/>
        <v>Non Irigasi</v>
      </c>
      <c r="L1588" t="s">
        <v>327</v>
      </c>
    </row>
    <row r="1589" spans="1:12" x14ac:dyDescent="0.25">
      <c r="A1589" s="1">
        <v>1588</v>
      </c>
      <c r="B1589" s="3">
        <v>20</v>
      </c>
      <c r="C1589" s="1">
        <v>144</v>
      </c>
      <c r="D1589" s="1">
        <v>0</v>
      </c>
      <c r="E1589" s="1">
        <v>11</v>
      </c>
      <c r="F1589" s="1">
        <v>0</v>
      </c>
      <c r="G1589">
        <f>VLOOKUP(C1589,reference!$A$1:$E$310,5,FALSE)</f>
        <v>5308050</v>
      </c>
      <c r="H1589" t="str">
        <f>VLOOKUP(C1589,reference!$A$1:$E$310,4,FALSE)</f>
        <v>NUBATUKAN</v>
      </c>
      <c r="I1589" t="str">
        <f>VLOOKUP($D1589,reference!$G$1:$H$25,2,FALSE)</f>
        <v>No data</v>
      </c>
      <c r="J1589" t="str">
        <f>VLOOKUP($E1589,reference!$G$1:$H$25,2,FALSE)</f>
        <v>Savanna / Padang rumput</v>
      </c>
      <c r="K1589" t="str">
        <f t="shared" si="24"/>
        <v>Non Irigasi</v>
      </c>
      <c r="L1589" t="s">
        <v>327</v>
      </c>
    </row>
    <row r="1590" spans="1:12" x14ac:dyDescent="0.25">
      <c r="A1590" s="1">
        <v>1589</v>
      </c>
      <c r="B1590" s="3">
        <v>384</v>
      </c>
      <c r="C1590" s="1">
        <v>144</v>
      </c>
      <c r="D1590" s="1">
        <v>13</v>
      </c>
      <c r="E1590" s="1">
        <v>11</v>
      </c>
      <c r="F1590" s="1">
        <v>0</v>
      </c>
      <c r="G1590">
        <f>VLOOKUP(C1590,reference!$A$1:$E$310,5,FALSE)</f>
        <v>5308050</v>
      </c>
      <c r="H1590" t="str">
        <f>VLOOKUP(C1590,reference!$A$1:$E$310,4,FALSE)</f>
        <v>NUBATUKAN</v>
      </c>
      <c r="I1590" t="str">
        <f>VLOOKUP($D1590,reference!$G$1:$H$25,2,FALSE)</f>
        <v>Pertanian lahan kering  campur semak / kebun campur</v>
      </c>
      <c r="J1590" t="str">
        <f>VLOOKUP($E1590,reference!$G$1:$H$25,2,FALSE)</f>
        <v>Savanna / Padang rumput</v>
      </c>
      <c r="K1590" t="str">
        <f t="shared" si="24"/>
        <v>Non Irigasi</v>
      </c>
      <c r="L1590" t="s">
        <v>327</v>
      </c>
    </row>
    <row r="1591" spans="1:12" x14ac:dyDescent="0.25">
      <c r="A1591" s="1">
        <v>1590</v>
      </c>
      <c r="B1591" s="3">
        <v>2</v>
      </c>
      <c r="C1591" s="1">
        <v>144</v>
      </c>
      <c r="D1591" s="1">
        <v>13</v>
      </c>
      <c r="E1591" s="1">
        <v>5</v>
      </c>
      <c r="F1591" s="1">
        <v>0</v>
      </c>
      <c r="G1591">
        <f>VLOOKUP(C1591,reference!$A$1:$E$310,5,FALSE)</f>
        <v>5308050</v>
      </c>
      <c r="H1591" t="str">
        <f>VLOOKUP(C1591,reference!$A$1:$E$310,4,FALSE)</f>
        <v>NUBATUKAN</v>
      </c>
      <c r="I1591" t="str">
        <f>VLOOKUP($D1591,reference!$G$1:$H$25,2,FALSE)</f>
        <v>Pertanian lahan kering  campur semak / kebun campur</v>
      </c>
      <c r="J1591" t="str">
        <f>VLOOKUP($E1591,reference!$G$1:$H$25,2,FALSE)</f>
        <v>Hutan mangrove primer</v>
      </c>
      <c r="K1591" t="str">
        <f t="shared" si="24"/>
        <v>Non Irigasi</v>
      </c>
      <c r="L1591" t="s">
        <v>327</v>
      </c>
    </row>
    <row r="1592" spans="1:12" x14ac:dyDescent="0.25">
      <c r="A1592" s="1">
        <v>1591</v>
      </c>
      <c r="B1592" s="3">
        <v>699</v>
      </c>
      <c r="C1592" s="1">
        <v>144</v>
      </c>
      <c r="D1592" s="1">
        <v>12</v>
      </c>
      <c r="E1592" s="1">
        <v>11</v>
      </c>
      <c r="F1592" s="1">
        <v>0</v>
      </c>
      <c r="G1592">
        <f>VLOOKUP(C1592,reference!$A$1:$E$310,5,FALSE)</f>
        <v>5308050</v>
      </c>
      <c r="H1592" t="str">
        <f>VLOOKUP(C1592,reference!$A$1:$E$310,4,FALSE)</f>
        <v>NUBATUKAN</v>
      </c>
      <c r="I1592" t="str">
        <f>VLOOKUP($D1592,reference!$G$1:$H$25,2,FALSE)</f>
        <v>Pertanian lahan kering</v>
      </c>
      <c r="J1592" t="str">
        <f>VLOOKUP($E1592,reference!$G$1:$H$25,2,FALSE)</f>
        <v>Savanna / Padang rumput</v>
      </c>
      <c r="K1592" t="str">
        <f t="shared" si="24"/>
        <v>Non Irigasi</v>
      </c>
      <c r="L1592" t="s">
        <v>327</v>
      </c>
    </row>
    <row r="1593" spans="1:12" x14ac:dyDescent="0.25">
      <c r="A1593" s="1">
        <v>1592</v>
      </c>
      <c r="B1593" s="3">
        <v>246</v>
      </c>
      <c r="C1593" s="1">
        <v>125</v>
      </c>
      <c r="D1593" s="1">
        <v>9</v>
      </c>
      <c r="E1593" s="1">
        <v>12</v>
      </c>
      <c r="F1593" s="1">
        <v>0</v>
      </c>
      <c r="G1593">
        <f>VLOOKUP(C1593,reference!$A$1:$E$310,5,FALSE)</f>
        <v>5307014</v>
      </c>
      <c r="H1593" t="str">
        <f>VLOOKUP(C1593,reference!$A$1:$E$310,4,FALSE)</f>
        <v>PANTAR TENGAH</v>
      </c>
      <c r="I1593" t="str">
        <f>VLOOKUP($D1593,reference!$G$1:$H$25,2,FALSE)</f>
        <v>Semak belukar</v>
      </c>
      <c r="J1593" t="str">
        <f>VLOOKUP($E1593,reference!$G$1:$H$25,2,FALSE)</f>
        <v>Pertanian lahan kering</v>
      </c>
      <c r="K1593" t="str">
        <f t="shared" si="24"/>
        <v>Non Irigasi</v>
      </c>
      <c r="L1593" t="s">
        <v>327</v>
      </c>
    </row>
    <row r="1594" spans="1:12" x14ac:dyDescent="0.25">
      <c r="A1594" s="1">
        <v>1593</v>
      </c>
      <c r="B1594" s="3">
        <v>1</v>
      </c>
      <c r="C1594" s="1">
        <v>122</v>
      </c>
      <c r="D1594" s="1">
        <v>18</v>
      </c>
      <c r="E1594" s="1">
        <v>6</v>
      </c>
      <c r="F1594" s="1">
        <v>0</v>
      </c>
      <c r="G1594">
        <f>VLOOKUP(C1594,reference!$A$1:$E$310,5,FALSE)</f>
        <v>5307011</v>
      </c>
      <c r="H1594" t="str">
        <f>VLOOKUP(C1594,reference!$A$1:$E$310,4,FALSE)</f>
        <v>PANTAR BARAT</v>
      </c>
      <c r="I1594" t="str">
        <f>VLOOKUP($D1594,reference!$G$1:$H$25,2,FALSE)</f>
        <v>Lahan terbuka</v>
      </c>
      <c r="J1594" t="str">
        <f>VLOOKUP($E1594,reference!$G$1:$H$25,2,FALSE)</f>
        <v>Hutan mangrove sekunder</v>
      </c>
      <c r="K1594" t="str">
        <f t="shared" si="24"/>
        <v>Non Irigasi</v>
      </c>
      <c r="L1594" t="s">
        <v>327</v>
      </c>
    </row>
    <row r="1595" spans="1:12" x14ac:dyDescent="0.25">
      <c r="A1595" s="1">
        <v>1594</v>
      </c>
      <c r="B1595" s="3">
        <v>2</v>
      </c>
      <c r="C1595" s="1">
        <v>131</v>
      </c>
      <c r="D1595" s="1">
        <v>16</v>
      </c>
      <c r="E1595" s="1">
        <v>11</v>
      </c>
      <c r="F1595" s="1">
        <v>0</v>
      </c>
      <c r="G1595">
        <f>VLOOKUP(C1595,reference!$A$1:$E$310,5,FALSE)</f>
        <v>5307042</v>
      </c>
      <c r="H1595" t="str">
        <f>VLOOKUP(C1595,reference!$A$1:$E$310,4,FALSE)</f>
        <v>PUREMAN</v>
      </c>
      <c r="I1595" t="str">
        <f>VLOOKUP($D1595,reference!$G$1:$H$25,2,FALSE)</f>
        <v>Pemukiman</v>
      </c>
      <c r="J1595" t="str">
        <f>VLOOKUP($E1595,reference!$G$1:$H$25,2,FALSE)</f>
        <v>Savanna / Padang rumput</v>
      </c>
      <c r="K1595" t="str">
        <f t="shared" si="24"/>
        <v>Non Irigasi</v>
      </c>
      <c r="L1595" t="s">
        <v>327</v>
      </c>
    </row>
    <row r="1596" spans="1:12" x14ac:dyDescent="0.25">
      <c r="A1596" s="1">
        <v>1595</v>
      </c>
      <c r="B1596" s="3">
        <v>24</v>
      </c>
      <c r="C1596" s="1">
        <v>131</v>
      </c>
      <c r="D1596" s="1">
        <v>16</v>
      </c>
      <c r="E1596" s="1">
        <v>16</v>
      </c>
      <c r="F1596" s="1">
        <v>0</v>
      </c>
      <c r="G1596">
        <f>VLOOKUP(C1596,reference!$A$1:$E$310,5,FALSE)</f>
        <v>5307042</v>
      </c>
      <c r="H1596" t="str">
        <f>VLOOKUP(C1596,reference!$A$1:$E$310,4,FALSE)</f>
        <v>PUREMAN</v>
      </c>
      <c r="I1596" t="str">
        <f>VLOOKUP($D1596,reference!$G$1:$H$25,2,FALSE)</f>
        <v>Pemukiman</v>
      </c>
      <c r="J1596" t="str">
        <f>VLOOKUP($E1596,reference!$G$1:$H$25,2,FALSE)</f>
        <v>Pemukiman</v>
      </c>
      <c r="K1596" t="str">
        <f t="shared" si="24"/>
        <v>Non Irigasi</v>
      </c>
      <c r="L1596" t="s">
        <v>327</v>
      </c>
    </row>
    <row r="1597" spans="1:12" x14ac:dyDescent="0.25">
      <c r="A1597" s="1">
        <v>1596</v>
      </c>
      <c r="B1597" s="3">
        <v>21</v>
      </c>
      <c r="C1597" s="1">
        <v>243</v>
      </c>
      <c r="D1597" s="1">
        <v>11</v>
      </c>
      <c r="E1597" s="1">
        <v>0</v>
      </c>
      <c r="F1597" s="1">
        <v>0</v>
      </c>
      <c r="G1597">
        <f>VLOOKUP(C1597,reference!$A$1:$E$310,5,FALSE)</f>
        <v>5315011</v>
      </c>
      <c r="H1597" t="str">
        <f>VLOOKUP(C1597,reference!$A$1:$E$310,4,FALSE)</f>
        <v>BOLENG</v>
      </c>
      <c r="I1597" t="str">
        <f>VLOOKUP($D1597,reference!$G$1:$H$25,2,FALSE)</f>
        <v>Savanna / Padang rumput</v>
      </c>
      <c r="J1597" t="str">
        <f>VLOOKUP($E1597,reference!$G$1:$H$25,2,FALSE)</f>
        <v>No data</v>
      </c>
      <c r="K1597" t="str">
        <f t="shared" si="24"/>
        <v>Non Irigasi</v>
      </c>
      <c r="L1597" t="s">
        <v>327</v>
      </c>
    </row>
    <row r="1598" spans="1:12" x14ac:dyDescent="0.25">
      <c r="A1598" s="1">
        <v>1597</v>
      </c>
      <c r="B1598" s="3">
        <v>7</v>
      </c>
      <c r="C1598" s="1">
        <v>243</v>
      </c>
      <c r="D1598" s="1">
        <v>5</v>
      </c>
      <c r="E1598" s="1">
        <v>1</v>
      </c>
      <c r="F1598" s="1">
        <v>0</v>
      </c>
      <c r="G1598">
        <f>VLOOKUP(C1598,reference!$A$1:$E$310,5,FALSE)</f>
        <v>5315011</v>
      </c>
      <c r="H1598" t="str">
        <f>VLOOKUP(C1598,reference!$A$1:$E$310,4,FALSE)</f>
        <v>BOLENG</v>
      </c>
      <c r="I1598" t="str">
        <f>VLOOKUP($D1598,reference!$G$1:$H$25,2,FALSE)</f>
        <v>Hutan mangrove primer</v>
      </c>
      <c r="J1598" t="str">
        <f>VLOOKUP($E1598,reference!$G$1:$H$25,2,FALSE)</f>
        <v>Hutan lahan kering primer</v>
      </c>
      <c r="K1598" t="str">
        <f t="shared" si="24"/>
        <v>Non Irigasi</v>
      </c>
      <c r="L1598" t="s">
        <v>327</v>
      </c>
    </row>
    <row r="1599" spans="1:12" x14ac:dyDescent="0.25">
      <c r="A1599" s="1">
        <v>1598</v>
      </c>
      <c r="B1599" s="3">
        <v>89</v>
      </c>
      <c r="C1599" s="1">
        <v>243</v>
      </c>
      <c r="D1599" s="1">
        <v>11</v>
      </c>
      <c r="E1599" s="1">
        <v>13</v>
      </c>
      <c r="F1599" s="1">
        <v>0</v>
      </c>
      <c r="G1599">
        <f>VLOOKUP(C1599,reference!$A$1:$E$310,5,FALSE)</f>
        <v>5315011</v>
      </c>
      <c r="H1599" t="str">
        <f>VLOOKUP(C1599,reference!$A$1:$E$310,4,FALSE)</f>
        <v>BOLENG</v>
      </c>
      <c r="I1599" t="str">
        <f>VLOOKUP($D1599,reference!$G$1:$H$25,2,FALSE)</f>
        <v>Savanna / Padang rumput</v>
      </c>
      <c r="J1599" t="str">
        <f>VLOOKUP($E1599,reference!$G$1:$H$25,2,FALSE)</f>
        <v>Pertanian lahan kering  campur semak / kebun campur</v>
      </c>
      <c r="K1599" t="str">
        <f t="shared" si="24"/>
        <v>Non Irigasi</v>
      </c>
      <c r="L1599" t="s">
        <v>327</v>
      </c>
    </row>
    <row r="1600" spans="1:12" x14ac:dyDescent="0.25">
      <c r="A1600" s="1">
        <v>1599</v>
      </c>
      <c r="B1600" s="3">
        <v>9</v>
      </c>
      <c r="C1600" s="1">
        <v>252</v>
      </c>
      <c r="D1600" s="1">
        <v>10</v>
      </c>
      <c r="E1600" s="1">
        <v>1</v>
      </c>
      <c r="F1600" s="1">
        <v>0</v>
      </c>
      <c r="G1600">
        <f>VLOOKUP(C1600,reference!$A$1:$E$310,5,FALSE)</f>
        <v>5315050</v>
      </c>
      <c r="H1600" t="str">
        <f>VLOOKUP(C1600,reference!$A$1:$E$310,4,FALSE)</f>
        <v>MACANG PACAR</v>
      </c>
      <c r="I1600" t="str">
        <f>VLOOKUP($D1600,reference!$G$1:$H$25,2,FALSE)</f>
        <v>Semak belukar rawa</v>
      </c>
      <c r="J1600" t="str">
        <f>VLOOKUP($E1600,reference!$G$1:$H$25,2,FALSE)</f>
        <v>Hutan lahan kering primer</v>
      </c>
      <c r="K1600" t="str">
        <f t="shared" si="24"/>
        <v>Non Irigasi</v>
      </c>
      <c r="L1600" t="s">
        <v>327</v>
      </c>
    </row>
    <row r="1601" spans="1:12" x14ac:dyDescent="0.25">
      <c r="A1601" s="1">
        <v>1600</v>
      </c>
      <c r="B1601" s="3">
        <v>51</v>
      </c>
      <c r="C1601" s="1">
        <v>282</v>
      </c>
      <c r="D1601" s="1">
        <v>11</v>
      </c>
      <c r="E1601" s="1">
        <v>11</v>
      </c>
      <c r="F1601" s="1">
        <v>0</v>
      </c>
      <c r="G1601">
        <f>VLOOKUP(C1601,reference!$A$1:$E$310,5,FALSE)</f>
        <v>5319040</v>
      </c>
      <c r="H1601" t="str">
        <f>VLOOKUP(C1601,reference!$A$1:$E$310,4,FALSE)</f>
        <v>SAMBI RAMPAS</v>
      </c>
      <c r="I1601" t="str">
        <f>VLOOKUP($D1601,reference!$G$1:$H$25,2,FALSE)</f>
        <v>Savanna / Padang rumput</v>
      </c>
      <c r="J1601" t="str">
        <f>VLOOKUP($E1601,reference!$G$1:$H$25,2,FALSE)</f>
        <v>Savanna / Padang rumput</v>
      </c>
      <c r="K1601" t="str">
        <f t="shared" si="24"/>
        <v>Non Irigasi</v>
      </c>
      <c r="L1601" t="s">
        <v>327</v>
      </c>
    </row>
    <row r="1602" spans="1:12" x14ac:dyDescent="0.25">
      <c r="A1602" s="1">
        <v>1601</v>
      </c>
      <c r="B1602" s="3">
        <v>94</v>
      </c>
      <c r="C1602" s="1">
        <v>173</v>
      </c>
      <c r="D1602" s="1">
        <v>12</v>
      </c>
      <c r="E1602" s="1">
        <v>2</v>
      </c>
      <c r="F1602" s="1">
        <v>0</v>
      </c>
      <c r="G1602">
        <f>VLOOKUP(C1602,reference!$A$1:$E$310,5,FALSE)</f>
        <v>5310040</v>
      </c>
      <c r="H1602" t="str">
        <f>VLOOKUP(C1602,reference!$A$1:$E$310,4,FALSE)</f>
        <v>TALIBURA</v>
      </c>
      <c r="I1602" t="str">
        <f>VLOOKUP($D1602,reference!$G$1:$H$25,2,FALSE)</f>
        <v>Pertanian lahan kering</v>
      </c>
      <c r="J1602" t="str">
        <f>VLOOKUP($E1602,reference!$G$1:$H$25,2,FALSE)</f>
        <v>Hutan lahan kering sekunder / bekas tebangan</v>
      </c>
      <c r="K1602" t="str">
        <f t="shared" si="24"/>
        <v>Non Irigasi</v>
      </c>
      <c r="L1602" t="s">
        <v>327</v>
      </c>
    </row>
    <row r="1603" spans="1:12" x14ac:dyDescent="0.25">
      <c r="A1603" s="1">
        <v>1602</v>
      </c>
      <c r="B1603" s="3">
        <v>623</v>
      </c>
      <c r="C1603" s="1">
        <v>144</v>
      </c>
      <c r="D1603" s="1">
        <v>9</v>
      </c>
      <c r="E1603" s="1">
        <v>11</v>
      </c>
      <c r="F1603" s="1">
        <v>0</v>
      </c>
      <c r="G1603">
        <f>VLOOKUP(C1603,reference!$A$1:$E$310,5,FALSE)</f>
        <v>5308050</v>
      </c>
      <c r="H1603" t="str">
        <f>VLOOKUP(C1603,reference!$A$1:$E$310,4,FALSE)</f>
        <v>NUBATUKAN</v>
      </c>
      <c r="I1603" t="str">
        <f>VLOOKUP($D1603,reference!$G$1:$H$25,2,FALSE)</f>
        <v>Semak belukar</v>
      </c>
      <c r="J1603" t="str">
        <f>VLOOKUP($E1603,reference!$G$1:$H$25,2,FALSE)</f>
        <v>Savanna / Padang rumput</v>
      </c>
      <c r="K1603" t="str">
        <f t="shared" ref="K1603:K1666" si="25">IF(F1603=0,"Non Irigasi","Buffer Irigasi")</f>
        <v>Non Irigasi</v>
      </c>
      <c r="L1603" t="s">
        <v>327</v>
      </c>
    </row>
    <row r="1604" spans="1:12" x14ac:dyDescent="0.25">
      <c r="A1604" s="1">
        <v>1603</v>
      </c>
      <c r="B1604" s="3">
        <v>6</v>
      </c>
      <c r="C1604" s="1">
        <v>124</v>
      </c>
      <c r="D1604" s="1">
        <v>9</v>
      </c>
      <c r="E1604" s="1">
        <v>16</v>
      </c>
      <c r="F1604" s="1">
        <v>0</v>
      </c>
      <c r="G1604">
        <f>VLOOKUP(C1604,reference!$A$1:$E$310,5,FALSE)</f>
        <v>5307013</v>
      </c>
      <c r="H1604" t="str">
        <f>VLOOKUP(C1604,reference!$A$1:$E$310,4,FALSE)</f>
        <v>PANTAR BARAT LAUT</v>
      </c>
      <c r="I1604" t="str">
        <f>VLOOKUP($D1604,reference!$G$1:$H$25,2,FALSE)</f>
        <v>Semak belukar</v>
      </c>
      <c r="J1604" t="str">
        <f>VLOOKUP($E1604,reference!$G$1:$H$25,2,FALSE)</f>
        <v>Pemukiman</v>
      </c>
      <c r="K1604" t="str">
        <f t="shared" si="25"/>
        <v>Non Irigasi</v>
      </c>
      <c r="L1604" t="s">
        <v>327</v>
      </c>
    </row>
    <row r="1605" spans="1:12" x14ac:dyDescent="0.25">
      <c r="A1605" s="1">
        <v>1604</v>
      </c>
      <c r="B1605" s="3">
        <v>7</v>
      </c>
      <c r="C1605" s="1">
        <v>122</v>
      </c>
      <c r="D1605" s="1">
        <v>12</v>
      </c>
      <c r="E1605" s="1">
        <v>12</v>
      </c>
      <c r="F1605" s="1">
        <v>0</v>
      </c>
      <c r="G1605">
        <f>VLOOKUP(C1605,reference!$A$1:$E$310,5,FALSE)</f>
        <v>5307011</v>
      </c>
      <c r="H1605" t="str">
        <f>VLOOKUP(C1605,reference!$A$1:$E$310,4,FALSE)</f>
        <v>PANTAR BARAT</v>
      </c>
      <c r="I1605" t="str">
        <f>VLOOKUP($D1605,reference!$G$1:$H$25,2,FALSE)</f>
        <v>Pertanian lahan kering</v>
      </c>
      <c r="J1605" t="str">
        <f>VLOOKUP($E1605,reference!$G$1:$H$25,2,FALSE)</f>
        <v>Pertanian lahan kering</v>
      </c>
      <c r="K1605" t="str">
        <f t="shared" si="25"/>
        <v>Non Irigasi</v>
      </c>
      <c r="L1605" t="s">
        <v>327</v>
      </c>
    </row>
    <row r="1606" spans="1:12" x14ac:dyDescent="0.25">
      <c r="A1606" s="1">
        <v>1605</v>
      </c>
      <c r="B1606" s="3">
        <v>87</v>
      </c>
      <c r="C1606" s="1">
        <v>125</v>
      </c>
      <c r="D1606" s="1">
        <v>12</v>
      </c>
      <c r="E1606" s="1">
        <v>12</v>
      </c>
      <c r="F1606" s="1">
        <v>0</v>
      </c>
      <c r="G1606">
        <f>VLOOKUP(C1606,reference!$A$1:$E$310,5,FALSE)</f>
        <v>5307014</v>
      </c>
      <c r="H1606" t="str">
        <f>VLOOKUP(C1606,reference!$A$1:$E$310,4,FALSE)</f>
        <v>PANTAR TENGAH</v>
      </c>
      <c r="I1606" t="str">
        <f>VLOOKUP($D1606,reference!$G$1:$H$25,2,FALSE)</f>
        <v>Pertanian lahan kering</v>
      </c>
      <c r="J1606" t="str">
        <f>VLOOKUP($E1606,reference!$G$1:$H$25,2,FALSE)</f>
        <v>Pertanian lahan kering</v>
      </c>
      <c r="K1606" t="str">
        <f t="shared" si="25"/>
        <v>Non Irigasi</v>
      </c>
      <c r="L1606" t="s">
        <v>327</v>
      </c>
    </row>
    <row r="1607" spans="1:12" x14ac:dyDescent="0.25">
      <c r="A1607" s="1">
        <v>1606</v>
      </c>
      <c r="B1607" s="3">
        <v>863</v>
      </c>
      <c r="C1607" s="1">
        <v>125</v>
      </c>
      <c r="D1607" s="1">
        <v>2</v>
      </c>
      <c r="E1607" s="1">
        <v>13</v>
      </c>
      <c r="F1607" s="1">
        <v>0</v>
      </c>
      <c r="G1607">
        <f>VLOOKUP(C1607,reference!$A$1:$E$310,5,FALSE)</f>
        <v>5307014</v>
      </c>
      <c r="H1607" t="str">
        <f>VLOOKUP(C1607,reference!$A$1:$E$310,4,FALSE)</f>
        <v>PANTAR TENGAH</v>
      </c>
      <c r="I1607" t="str">
        <f>VLOOKUP($D1607,reference!$G$1:$H$25,2,FALSE)</f>
        <v>Hutan lahan kering sekunder / bekas tebangan</v>
      </c>
      <c r="J1607" t="str">
        <f>VLOOKUP($E1607,reference!$G$1:$H$25,2,FALSE)</f>
        <v>Pertanian lahan kering  campur semak / kebun campur</v>
      </c>
      <c r="K1607" t="str">
        <f t="shared" si="25"/>
        <v>Non Irigasi</v>
      </c>
      <c r="L1607" t="s">
        <v>328</v>
      </c>
    </row>
    <row r="1608" spans="1:12" x14ac:dyDescent="0.25">
      <c r="A1608" s="1">
        <v>1607</v>
      </c>
      <c r="B1608" s="3">
        <v>7218</v>
      </c>
      <c r="C1608" s="1">
        <v>125</v>
      </c>
      <c r="D1608" s="1">
        <v>12</v>
      </c>
      <c r="E1608" s="1">
        <v>13</v>
      </c>
      <c r="F1608" s="1">
        <v>0</v>
      </c>
      <c r="G1608">
        <f>VLOOKUP(C1608,reference!$A$1:$E$310,5,FALSE)</f>
        <v>5307014</v>
      </c>
      <c r="H1608" t="str">
        <f>VLOOKUP(C1608,reference!$A$1:$E$310,4,FALSE)</f>
        <v>PANTAR TENGAH</v>
      </c>
      <c r="I1608" t="str">
        <f>VLOOKUP($D1608,reference!$G$1:$H$25,2,FALSE)</f>
        <v>Pertanian lahan kering</v>
      </c>
      <c r="J1608" t="str">
        <f>VLOOKUP($E1608,reference!$G$1:$H$25,2,FALSE)</f>
        <v>Pertanian lahan kering  campur semak / kebun campur</v>
      </c>
      <c r="K1608" t="str">
        <f t="shared" si="25"/>
        <v>Non Irigasi</v>
      </c>
      <c r="L1608" t="s">
        <v>327</v>
      </c>
    </row>
    <row r="1609" spans="1:12" x14ac:dyDescent="0.25">
      <c r="A1609" s="1">
        <v>1608</v>
      </c>
      <c r="B1609" s="3">
        <v>50</v>
      </c>
      <c r="C1609" s="1">
        <v>126</v>
      </c>
      <c r="D1609" s="1">
        <v>0</v>
      </c>
      <c r="E1609" s="1">
        <v>11</v>
      </c>
      <c r="F1609" s="1">
        <v>0</v>
      </c>
      <c r="G1609">
        <f>VLOOKUP(C1609,reference!$A$1:$E$310,5,FALSE)</f>
        <v>5307020</v>
      </c>
      <c r="H1609" t="str">
        <f>VLOOKUP(C1609,reference!$A$1:$E$310,4,FALSE)</f>
        <v>ALOR BARAT DAYA</v>
      </c>
      <c r="I1609" t="str">
        <f>VLOOKUP($D1609,reference!$G$1:$H$25,2,FALSE)</f>
        <v>No data</v>
      </c>
      <c r="J1609" t="str">
        <f>VLOOKUP($E1609,reference!$G$1:$H$25,2,FALSE)</f>
        <v>Savanna / Padang rumput</v>
      </c>
      <c r="K1609" t="str">
        <f t="shared" si="25"/>
        <v>Non Irigasi</v>
      </c>
      <c r="L1609" t="s">
        <v>327</v>
      </c>
    </row>
    <row r="1610" spans="1:12" x14ac:dyDescent="0.25">
      <c r="A1610" s="1">
        <v>1609</v>
      </c>
      <c r="B1610" s="3">
        <v>130</v>
      </c>
      <c r="C1610" s="1">
        <v>243</v>
      </c>
      <c r="D1610" s="1">
        <v>11</v>
      </c>
      <c r="E1610" s="1">
        <v>16</v>
      </c>
      <c r="F1610" s="1">
        <v>0</v>
      </c>
      <c r="G1610">
        <f>VLOOKUP(C1610,reference!$A$1:$E$310,5,FALSE)</f>
        <v>5315011</v>
      </c>
      <c r="H1610" t="str">
        <f>VLOOKUP(C1610,reference!$A$1:$E$310,4,FALSE)</f>
        <v>BOLENG</v>
      </c>
      <c r="I1610" t="str">
        <f>VLOOKUP($D1610,reference!$G$1:$H$25,2,FALSE)</f>
        <v>Savanna / Padang rumput</v>
      </c>
      <c r="J1610" t="str">
        <f>VLOOKUP($E1610,reference!$G$1:$H$25,2,FALSE)</f>
        <v>Pemukiman</v>
      </c>
      <c r="K1610" t="str">
        <f t="shared" si="25"/>
        <v>Non Irigasi</v>
      </c>
      <c r="L1610" t="s">
        <v>327</v>
      </c>
    </row>
    <row r="1611" spans="1:12" x14ac:dyDescent="0.25">
      <c r="A1611" s="1">
        <v>1610</v>
      </c>
      <c r="B1611" s="3">
        <v>14</v>
      </c>
      <c r="C1611" s="1">
        <v>243</v>
      </c>
      <c r="D1611" s="1">
        <v>5</v>
      </c>
      <c r="E1611" s="1">
        <v>5</v>
      </c>
      <c r="F1611" s="1">
        <v>0</v>
      </c>
      <c r="G1611">
        <f>VLOOKUP(C1611,reference!$A$1:$E$310,5,FALSE)</f>
        <v>5315011</v>
      </c>
      <c r="H1611" t="str">
        <f>VLOOKUP(C1611,reference!$A$1:$E$310,4,FALSE)</f>
        <v>BOLENG</v>
      </c>
      <c r="I1611" t="str">
        <f>VLOOKUP($D1611,reference!$G$1:$H$25,2,FALSE)</f>
        <v>Hutan mangrove primer</v>
      </c>
      <c r="J1611" t="str">
        <f>VLOOKUP($E1611,reference!$G$1:$H$25,2,FALSE)</f>
        <v>Hutan mangrove primer</v>
      </c>
      <c r="K1611" t="str">
        <f t="shared" si="25"/>
        <v>Non Irigasi</v>
      </c>
      <c r="L1611" t="s">
        <v>327</v>
      </c>
    </row>
    <row r="1612" spans="1:12" x14ac:dyDescent="0.25">
      <c r="A1612" s="1">
        <v>1611</v>
      </c>
      <c r="B1612" s="3">
        <v>61</v>
      </c>
      <c r="C1612" s="1">
        <v>243</v>
      </c>
      <c r="D1612" s="1">
        <v>11</v>
      </c>
      <c r="E1612" s="1">
        <v>5</v>
      </c>
      <c r="F1612" s="1">
        <v>0</v>
      </c>
      <c r="G1612">
        <f>VLOOKUP(C1612,reference!$A$1:$E$310,5,FALSE)</f>
        <v>5315011</v>
      </c>
      <c r="H1612" t="str">
        <f>VLOOKUP(C1612,reference!$A$1:$E$310,4,FALSE)</f>
        <v>BOLENG</v>
      </c>
      <c r="I1612" t="str">
        <f>VLOOKUP($D1612,reference!$G$1:$H$25,2,FALSE)</f>
        <v>Savanna / Padang rumput</v>
      </c>
      <c r="J1612" t="str">
        <f>VLOOKUP($E1612,reference!$G$1:$H$25,2,FALSE)</f>
        <v>Hutan mangrove primer</v>
      </c>
      <c r="K1612" t="str">
        <f t="shared" si="25"/>
        <v>Non Irigasi</v>
      </c>
      <c r="L1612" t="s">
        <v>327</v>
      </c>
    </row>
    <row r="1613" spans="1:12" x14ac:dyDescent="0.25">
      <c r="A1613" s="1">
        <v>1612</v>
      </c>
      <c r="B1613" s="3">
        <v>69</v>
      </c>
      <c r="C1613" s="1">
        <v>243</v>
      </c>
      <c r="D1613" s="1">
        <v>0</v>
      </c>
      <c r="E1613" s="1">
        <v>1</v>
      </c>
      <c r="F1613" s="1">
        <v>0</v>
      </c>
      <c r="G1613">
        <f>VLOOKUP(C1613,reference!$A$1:$E$310,5,FALSE)</f>
        <v>5315011</v>
      </c>
      <c r="H1613" t="str">
        <f>VLOOKUP(C1613,reference!$A$1:$E$310,4,FALSE)</f>
        <v>BOLENG</v>
      </c>
      <c r="I1613" t="str">
        <f>VLOOKUP($D1613,reference!$G$1:$H$25,2,FALSE)</f>
        <v>No data</v>
      </c>
      <c r="J1613" t="str">
        <f>VLOOKUP($E1613,reference!$G$1:$H$25,2,FALSE)</f>
        <v>Hutan lahan kering primer</v>
      </c>
      <c r="K1613" t="str">
        <f t="shared" si="25"/>
        <v>Non Irigasi</v>
      </c>
      <c r="L1613" t="s">
        <v>327</v>
      </c>
    </row>
    <row r="1614" spans="1:12" x14ac:dyDescent="0.25">
      <c r="A1614" s="1">
        <v>1613</v>
      </c>
      <c r="B1614" s="3">
        <v>47</v>
      </c>
      <c r="C1614" s="1">
        <v>228</v>
      </c>
      <c r="D1614" s="1">
        <v>9</v>
      </c>
      <c r="E1614" s="1">
        <v>20</v>
      </c>
      <c r="F1614" s="1">
        <v>0</v>
      </c>
      <c r="G1614">
        <f>VLOOKUP(C1614,reference!$A$1:$E$310,5,FALSE)</f>
        <v>5313130</v>
      </c>
      <c r="H1614" t="str">
        <f>VLOOKUP(C1614,reference!$A$1:$E$310,4,FALSE)</f>
        <v>CIBAL</v>
      </c>
      <c r="I1614" t="str">
        <f>VLOOKUP($D1614,reference!$G$1:$H$25,2,FALSE)</f>
        <v>Semak belukar</v>
      </c>
      <c r="J1614" t="str">
        <f>VLOOKUP($E1614,reference!$G$1:$H$25,2,FALSE)</f>
        <v>Tubuh air</v>
      </c>
      <c r="K1614" t="str">
        <f t="shared" si="25"/>
        <v>Non Irigasi</v>
      </c>
      <c r="L1614" t="s">
        <v>327</v>
      </c>
    </row>
    <row r="1615" spans="1:12" x14ac:dyDescent="0.25">
      <c r="A1615" s="1">
        <v>1614</v>
      </c>
      <c r="B1615" s="3">
        <v>14</v>
      </c>
      <c r="C1615" s="1">
        <v>122</v>
      </c>
      <c r="D1615" s="1">
        <v>12</v>
      </c>
      <c r="E1615" s="1">
        <v>13</v>
      </c>
      <c r="F1615" s="1">
        <v>0</v>
      </c>
      <c r="G1615">
        <f>VLOOKUP(C1615,reference!$A$1:$E$310,5,FALSE)</f>
        <v>5307011</v>
      </c>
      <c r="H1615" t="str">
        <f>VLOOKUP(C1615,reference!$A$1:$E$310,4,FALSE)</f>
        <v>PANTAR BARAT</v>
      </c>
      <c r="I1615" t="str">
        <f>VLOOKUP($D1615,reference!$G$1:$H$25,2,FALSE)</f>
        <v>Pertanian lahan kering</v>
      </c>
      <c r="J1615" t="str">
        <f>VLOOKUP($E1615,reference!$G$1:$H$25,2,FALSE)</f>
        <v>Pertanian lahan kering  campur semak / kebun campur</v>
      </c>
      <c r="K1615" t="str">
        <f t="shared" si="25"/>
        <v>Non Irigasi</v>
      </c>
      <c r="L1615" t="s">
        <v>327</v>
      </c>
    </row>
    <row r="1616" spans="1:12" x14ac:dyDescent="0.25">
      <c r="A1616" s="1">
        <v>1615</v>
      </c>
      <c r="B1616" s="3">
        <v>1</v>
      </c>
      <c r="C1616" s="1">
        <v>125</v>
      </c>
      <c r="D1616" s="1">
        <v>2</v>
      </c>
      <c r="E1616" s="1">
        <v>6</v>
      </c>
      <c r="F1616" s="1">
        <v>0</v>
      </c>
      <c r="G1616">
        <f>VLOOKUP(C1616,reference!$A$1:$E$310,5,FALSE)</f>
        <v>5307014</v>
      </c>
      <c r="H1616" t="str">
        <f>VLOOKUP(C1616,reference!$A$1:$E$310,4,FALSE)</f>
        <v>PANTAR TENGAH</v>
      </c>
      <c r="I1616" t="str">
        <f>VLOOKUP($D1616,reference!$G$1:$H$25,2,FALSE)</f>
        <v>Hutan lahan kering sekunder / bekas tebangan</v>
      </c>
      <c r="J1616" t="str">
        <f>VLOOKUP($E1616,reference!$G$1:$H$25,2,FALSE)</f>
        <v>Hutan mangrove sekunder</v>
      </c>
      <c r="K1616" t="str">
        <f t="shared" si="25"/>
        <v>Non Irigasi</v>
      </c>
      <c r="L1616" t="s">
        <v>327</v>
      </c>
    </row>
    <row r="1617" spans="1:12" x14ac:dyDescent="0.25">
      <c r="A1617" s="1">
        <v>1616</v>
      </c>
      <c r="B1617" s="3">
        <v>1</v>
      </c>
      <c r="C1617" s="1">
        <v>125</v>
      </c>
      <c r="D1617" s="1">
        <v>2</v>
      </c>
      <c r="E1617" s="1">
        <v>5</v>
      </c>
      <c r="F1617" s="1">
        <v>0</v>
      </c>
      <c r="G1617">
        <f>VLOOKUP(C1617,reference!$A$1:$E$310,5,FALSE)</f>
        <v>5307014</v>
      </c>
      <c r="H1617" t="str">
        <f>VLOOKUP(C1617,reference!$A$1:$E$310,4,FALSE)</f>
        <v>PANTAR TENGAH</v>
      </c>
      <c r="I1617" t="str">
        <f>VLOOKUP($D1617,reference!$G$1:$H$25,2,FALSE)</f>
        <v>Hutan lahan kering sekunder / bekas tebangan</v>
      </c>
      <c r="J1617" t="str">
        <f>VLOOKUP($E1617,reference!$G$1:$H$25,2,FALSE)</f>
        <v>Hutan mangrove primer</v>
      </c>
      <c r="K1617" t="str">
        <f t="shared" si="25"/>
        <v>Non Irigasi</v>
      </c>
      <c r="L1617" t="s">
        <v>327</v>
      </c>
    </row>
    <row r="1618" spans="1:12" x14ac:dyDescent="0.25">
      <c r="A1618" s="1">
        <v>1617</v>
      </c>
      <c r="B1618" s="3">
        <v>1</v>
      </c>
      <c r="C1618" s="1">
        <v>125</v>
      </c>
      <c r="D1618" s="1">
        <v>2</v>
      </c>
      <c r="E1618" s="1">
        <v>0</v>
      </c>
      <c r="F1618" s="1">
        <v>0</v>
      </c>
      <c r="G1618">
        <f>VLOOKUP(C1618,reference!$A$1:$E$310,5,FALSE)</f>
        <v>5307014</v>
      </c>
      <c r="H1618" t="str">
        <f>VLOOKUP(C1618,reference!$A$1:$E$310,4,FALSE)</f>
        <v>PANTAR TENGAH</v>
      </c>
      <c r="I1618" t="str">
        <f>VLOOKUP($D1618,reference!$G$1:$H$25,2,FALSE)</f>
        <v>Hutan lahan kering sekunder / bekas tebangan</v>
      </c>
      <c r="J1618" t="str">
        <f>VLOOKUP($E1618,reference!$G$1:$H$25,2,FALSE)</f>
        <v>No data</v>
      </c>
      <c r="K1618" t="str">
        <f t="shared" si="25"/>
        <v>Non Irigasi</v>
      </c>
      <c r="L1618" t="s">
        <v>328</v>
      </c>
    </row>
    <row r="1619" spans="1:12" x14ac:dyDescent="0.25">
      <c r="A1619" s="1">
        <v>1618</v>
      </c>
      <c r="B1619" s="3">
        <v>11</v>
      </c>
      <c r="C1619" s="1">
        <v>125</v>
      </c>
      <c r="D1619" s="1">
        <v>12</v>
      </c>
      <c r="E1619" s="1">
        <v>15</v>
      </c>
      <c r="F1619" s="1">
        <v>0</v>
      </c>
      <c r="G1619">
        <f>VLOOKUP(C1619,reference!$A$1:$E$310,5,FALSE)</f>
        <v>5307014</v>
      </c>
      <c r="H1619" t="str">
        <f>VLOOKUP(C1619,reference!$A$1:$E$310,4,FALSE)</f>
        <v>PANTAR TENGAH</v>
      </c>
      <c r="I1619" t="str">
        <f>VLOOKUP($D1619,reference!$G$1:$H$25,2,FALSE)</f>
        <v>Pertanian lahan kering</v>
      </c>
      <c r="J1619" t="str">
        <f>VLOOKUP($E1619,reference!$G$1:$H$25,2,FALSE)</f>
        <v>Tambak</v>
      </c>
      <c r="K1619" t="str">
        <f t="shared" si="25"/>
        <v>Non Irigasi</v>
      </c>
      <c r="L1619" t="s">
        <v>327</v>
      </c>
    </row>
    <row r="1620" spans="1:12" x14ac:dyDescent="0.25">
      <c r="A1620" s="1">
        <v>1619</v>
      </c>
      <c r="B1620" s="3">
        <v>3934</v>
      </c>
      <c r="C1620" s="1">
        <v>228</v>
      </c>
      <c r="D1620" s="1">
        <v>9</v>
      </c>
      <c r="E1620" s="1">
        <v>2</v>
      </c>
      <c r="F1620" s="1">
        <v>0</v>
      </c>
      <c r="G1620">
        <f>VLOOKUP(C1620,reference!$A$1:$E$310,5,FALSE)</f>
        <v>5313130</v>
      </c>
      <c r="H1620" t="str">
        <f>VLOOKUP(C1620,reference!$A$1:$E$310,4,FALSE)</f>
        <v>CIBAL</v>
      </c>
      <c r="I1620" t="str">
        <f>VLOOKUP($D1620,reference!$G$1:$H$25,2,FALSE)</f>
        <v>Semak belukar</v>
      </c>
      <c r="J1620" t="str">
        <f>VLOOKUP($E1620,reference!$G$1:$H$25,2,FALSE)</f>
        <v>Hutan lahan kering sekunder / bekas tebangan</v>
      </c>
      <c r="K1620" t="str">
        <f t="shared" si="25"/>
        <v>Non Irigasi</v>
      </c>
      <c r="L1620" t="s">
        <v>327</v>
      </c>
    </row>
    <row r="1621" spans="1:12" x14ac:dyDescent="0.25">
      <c r="A1621" s="1">
        <v>1620</v>
      </c>
      <c r="B1621" s="3">
        <v>910</v>
      </c>
      <c r="C1621" s="1">
        <v>228</v>
      </c>
      <c r="D1621" s="1">
        <v>9</v>
      </c>
      <c r="E1621" s="1">
        <v>13</v>
      </c>
      <c r="F1621" s="1">
        <v>0</v>
      </c>
      <c r="G1621">
        <f>VLOOKUP(C1621,reference!$A$1:$E$310,5,FALSE)</f>
        <v>5313130</v>
      </c>
      <c r="H1621" t="str">
        <f>VLOOKUP(C1621,reference!$A$1:$E$310,4,FALSE)</f>
        <v>CIBAL</v>
      </c>
      <c r="I1621" t="str">
        <f>VLOOKUP($D1621,reference!$G$1:$H$25,2,FALSE)</f>
        <v>Semak belukar</v>
      </c>
      <c r="J1621" t="str">
        <f>VLOOKUP($E1621,reference!$G$1:$H$25,2,FALSE)</f>
        <v>Pertanian lahan kering  campur semak / kebun campur</v>
      </c>
      <c r="K1621" t="str">
        <f t="shared" si="25"/>
        <v>Non Irigasi</v>
      </c>
      <c r="L1621" t="s">
        <v>327</v>
      </c>
    </row>
    <row r="1622" spans="1:12" x14ac:dyDescent="0.25">
      <c r="A1622" s="1">
        <v>1621</v>
      </c>
      <c r="B1622" s="3">
        <v>3675</v>
      </c>
      <c r="C1622" s="1">
        <v>217</v>
      </c>
      <c r="D1622" s="1">
        <v>11</v>
      </c>
      <c r="E1622" s="1">
        <v>2</v>
      </c>
      <c r="F1622" s="1">
        <v>0</v>
      </c>
      <c r="G1622">
        <f>VLOOKUP(C1622,reference!$A$1:$E$310,5,FALSE)</f>
        <v>5312080</v>
      </c>
      <c r="H1622" t="str">
        <f>VLOOKUP(C1622,reference!$A$1:$E$310,4,FALSE)</f>
        <v>RIUNG</v>
      </c>
      <c r="I1622" t="str">
        <f>VLOOKUP($D1622,reference!$G$1:$H$25,2,FALSE)</f>
        <v>Savanna / Padang rumput</v>
      </c>
      <c r="J1622" t="str">
        <f>VLOOKUP($E1622,reference!$G$1:$H$25,2,FALSE)</f>
        <v>Hutan lahan kering sekunder / bekas tebangan</v>
      </c>
      <c r="K1622" t="str">
        <f t="shared" si="25"/>
        <v>Non Irigasi</v>
      </c>
      <c r="L1622" t="s">
        <v>327</v>
      </c>
    </row>
    <row r="1623" spans="1:12" x14ac:dyDescent="0.25">
      <c r="A1623" s="1">
        <v>1622</v>
      </c>
      <c r="B1623" s="3">
        <v>7</v>
      </c>
      <c r="C1623" s="1">
        <v>162</v>
      </c>
      <c r="D1623" s="1">
        <v>0</v>
      </c>
      <c r="E1623" s="1">
        <v>9</v>
      </c>
      <c r="F1623" s="1">
        <v>0</v>
      </c>
      <c r="G1623">
        <f>VLOOKUP(C1623,reference!$A$1:$E$310,5,FALSE)</f>
        <v>5309071</v>
      </c>
      <c r="H1623" t="str">
        <f>VLOOKUP(C1623,reference!$A$1:$E$310,4,FALSE)</f>
        <v>ILE BOLENG</v>
      </c>
      <c r="I1623" t="str">
        <f>VLOOKUP($D1623,reference!$G$1:$H$25,2,FALSE)</f>
        <v>No data</v>
      </c>
      <c r="J1623" t="str">
        <f>VLOOKUP($E1623,reference!$G$1:$H$25,2,FALSE)</f>
        <v>Semak belukar</v>
      </c>
      <c r="K1623" t="str">
        <f t="shared" si="25"/>
        <v>Non Irigasi</v>
      </c>
      <c r="L1623" t="s">
        <v>327</v>
      </c>
    </row>
    <row r="1624" spans="1:12" x14ac:dyDescent="0.25">
      <c r="A1624" s="1">
        <v>1623</v>
      </c>
      <c r="B1624" s="3">
        <v>155</v>
      </c>
      <c r="C1624" s="1">
        <v>124</v>
      </c>
      <c r="D1624" s="1">
        <v>12</v>
      </c>
      <c r="E1624" s="1">
        <v>9</v>
      </c>
      <c r="F1624" s="1">
        <v>0</v>
      </c>
      <c r="G1624">
        <f>VLOOKUP(C1624,reference!$A$1:$E$310,5,FALSE)</f>
        <v>5307013</v>
      </c>
      <c r="H1624" t="str">
        <f>VLOOKUP(C1624,reference!$A$1:$E$310,4,FALSE)</f>
        <v>PANTAR BARAT LAUT</v>
      </c>
      <c r="I1624" t="str">
        <f>VLOOKUP($D1624,reference!$G$1:$H$25,2,FALSE)</f>
        <v>Pertanian lahan kering</v>
      </c>
      <c r="J1624" t="str">
        <f>VLOOKUP($E1624,reference!$G$1:$H$25,2,FALSE)</f>
        <v>Semak belukar</v>
      </c>
      <c r="K1624" t="str">
        <f t="shared" si="25"/>
        <v>Non Irigasi</v>
      </c>
      <c r="L1624" t="s">
        <v>327</v>
      </c>
    </row>
    <row r="1625" spans="1:12" x14ac:dyDescent="0.25">
      <c r="A1625" s="1">
        <v>1624</v>
      </c>
      <c r="B1625" s="3">
        <v>200</v>
      </c>
      <c r="C1625" s="1">
        <v>125</v>
      </c>
      <c r="D1625" s="1">
        <v>18</v>
      </c>
      <c r="E1625" s="1">
        <v>11</v>
      </c>
      <c r="F1625" s="1">
        <v>0</v>
      </c>
      <c r="G1625">
        <f>VLOOKUP(C1625,reference!$A$1:$E$310,5,FALSE)</f>
        <v>5307014</v>
      </c>
      <c r="H1625" t="str">
        <f>VLOOKUP(C1625,reference!$A$1:$E$310,4,FALSE)</f>
        <v>PANTAR TENGAH</v>
      </c>
      <c r="I1625" t="str">
        <f>VLOOKUP($D1625,reference!$G$1:$H$25,2,FALSE)</f>
        <v>Lahan terbuka</v>
      </c>
      <c r="J1625" t="str">
        <f>VLOOKUP($E1625,reference!$G$1:$H$25,2,FALSE)</f>
        <v>Savanna / Padang rumput</v>
      </c>
      <c r="K1625" t="str">
        <f t="shared" si="25"/>
        <v>Non Irigasi</v>
      </c>
      <c r="L1625" t="s">
        <v>327</v>
      </c>
    </row>
    <row r="1626" spans="1:12" x14ac:dyDescent="0.25">
      <c r="A1626" s="1">
        <v>1625</v>
      </c>
      <c r="B1626" s="3">
        <v>4</v>
      </c>
      <c r="C1626" s="1">
        <v>122</v>
      </c>
      <c r="D1626" s="1">
        <v>12</v>
      </c>
      <c r="E1626" s="1">
        <v>6</v>
      </c>
      <c r="F1626" s="1">
        <v>0</v>
      </c>
      <c r="G1626">
        <f>VLOOKUP(C1626,reference!$A$1:$E$310,5,FALSE)</f>
        <v>5307011</v>
      </c>
      <c r="H1626" t="str">
        <f>VLOOKUP(C1626,reference!$A$1:$E$310,4,FALSE)</f>
        <v>PANTAR BARAT</v>
      </c>
      <c r="I1626" t="str">
        <f>VLOOKUP($D1626,reference!$G$1:$H$25,2,FALSE)</f>
        <v>Pertanian lahan kering</v>
      </c>
      <c r="J1626" t="str">
        <f>VLOOKUP($E1626,reference!$G$1:$H$25,2,FALSE)</f>
        <v>Hutan mangrove sekunder</v>
      </c>
      <c r="K1626" t="str">
        <f t="shared" si="25"/>
        <v>Non Irigasi</v>
      </c>
      <c r="L1626" t="s">
        <v>327</v>
      </c>
    </row>
    <row r="1627" spans="1:12" x14ac:dyDescent="0.25">
      <c r="A1627" s="1">
        <v>1626</v>
      </c>
      <c r="B1627" s="3">
        <v>11</v>
      </c>
      <c r="C1627" s="1">
        <v>125</v>
      </c>
      <c r="D1627" s="1">
        <v>12</v>
      </c>
      <c r="E1627" s="1">
        <v>6</v>
      </c>
      <c r="F1627" s="1">
        <v>0</v>
      </c>
      <c r="G1627">
        <f>VLOOKUP(C1627,reference!$A$1:$E$310,5,FALSE)</f>
        <v>5307014</v>
      </c>
      <c r="H1627" t="str">
        <f>VLOOKUP(C1627,reference!$A$1:$E$310,4,FALSE)</f>
        <v>PANTAR TENGAH</v>
      </c>
      <c r="I1627" t="str">
        <f>VLOOKUP($D1627,reference!$G$1:$H$25,2,FALSE)</f>
        <v>Pertanian lahan kering</v>
      </c>
      <c r="J1627" t="str">
        <f>VLOOKUP($E1627,reference!$G$1:$H$25,2,FALSE)</f>
        <v>Hutan mangrove sekunder</v>
      </c>
      <c r="K1627" t="str">
        <f t="shared" si="25"/>
        <v>Non Irigasi</v>
      </c>
      <c r="L1627" t="s">
        <v>327</v>
      </c>
    </row>
    <row r="1628" spans="1:12" x14ac:dyDescent="0.25">
      <c r="A1628" s="1">
        <v>1627</v>
      </c>
      <c r="B1628" s="3">
        <v>14</v>
      </c>
      <c r="C1628" s="1">
        <v>125</v>
      </c>
      <c r="D1628" s="1">
        <v>12</v>
      </c>
      <c r="E1628" s="1">
        <v>5</v>
      </c>
      <c r="F1628" s="1">
        <v>0</v>
      </c>
      <c r="G1628">
        <f>VLOOKUP(C1628,reference!$A$1:$E$310,5,FALSE)</f>
        <v>5307014</v>
      </c>
      <c r="H1628" t="str">
        <f>VLOOKUP(C1628,reference!$A$1:$E$310,4,FALSE)</f>
        <v>PANTAR TENGAH</v>
      </c>
      <c r="I1628" t="str">
        <f>VLOOKUP($D1628,reference!$G$1:$H$25,2,FALSE)</f>
        <v>Pertanian lahan kering</v>
      </c>
      <c r="J1628" t="str">
        <f>VLOOKUP($E1628,reference!$G$1:$H$25,2,FALSE)</f>
        <v>Hutan mangrove primer</v>
      </c>
      <c r="K1628" t="str">
        <f t="shared" si="25"/>
        <v>Non Irigasi</v>
      </c>
      <c r="L1628" t="s">
        <v>327</v>
      </c>
    </row>
    <row r="1629" spans="1:12" x14ac:dyDescent="0.25">
      <c r="A1629" s="1">
        <v>1628</v>
      </c>
      <c r="B1629" s="3">
        <v>185</v>
      </c>
      <c r="C1629" s="1">
        <v>242</v>
      </c>
      <c r="D1629" s="1">
        <v>11</v>
      </c>
      <c r="E1629" s="1">
        <v>0</v>
      </c>
      <c r="F1629" s="1">
        <v>0</v>
      </c>
      <c r="G1629">
        <f>VLOOKUP(C1629,reference!$A$1:$E$310,5,FALSE)</f>
        <v>5315010</v>
      </c>
      <c r="H1629" t="str">
        <f>VLOOKUP(C1629,reference!$A$1:$E$310,4,FALSE)</f>
        <v>KOMODO</v>
      </c>
      <c r="I1629" t="str">
        <f>VLOOKUP($D1629,reference!$G$1:$H$25,2,FALSE)</f>
        <v>Savanna / Padang rumput</v>
      </c>
      <c r="J1629" t="str">
        <f>VLOOKUP($E1629,reference!$G$1:$H$25,2,FALSE)</f>
        <v>No data</v>
      </c>
      <c r="K1629" t="str">
        <f t="shared" si="25"/>
        <v>Non Irigasi</v>
      </c>
      <c r="L1629" t="s">
        <v>327</v>
      </c>
    </row>
    <row r="1630" spans="1:12" x14ac:dyDescent="0.25">
      <c r="A1630" s="1">
        <v>1629</v>
      </c>
      <c r="B1630" s="3">
        <v>13</v>
      </c>
      <c r="C1630" s="1">
        <v>252</v>
      </c>
      <c r="D1630" s="1">
        <v>6</v>
      </c>
      <c r="E1630" s="1">
        <v>14</v>
      </c>
      <c r="F1630" s="1">
        <v>0</v>
      </c>
      <c r="G1630">
        <f>VLOOKUP(C1630,reference!$A$1:$E$310,5,FALSE)</f>
        <v>5315050</v>
      </c>
      <c r="H1630" t="str">
        <f>VLOOKUP(C1630,reference!$A$1:$E$310,4,FALSE)</f>
        <v>MACANG PACAR</v>
      </c>
      <c r="I1630" t="str">
        <f>VLOOKUP($D1630,reference!$G$1:$H$25,2,FALSE)</f>
        <v>Hutan mangrove sekunder</v>
      </c>
      <c r="J1630" t="str">
        <f>VLOOKUP($E1630,reference!$G$1:$H$25,2,FALSE)</f>
        <v>Sawah</v>
      </c>
      <c r="K1630" t="str">
        <f t="shared" si="25"/>
        <v>Non Irigasi</v>
      </c>
      <c r="L1630" t="s">
        <v>328</v>
      </c>
    </row>
    <row r="1631" spans="1:12" x14ac:dyDescent="0.25">
      <c r="A1631" s="1">
        <v>1630</v>
      </c>
      <c r="B1631" s="3">
        <v>7</v>
      </c>
      <c r="C1631" s="1">
        <v>252</v>
      </c>
      <c r="D1631" s="1">
        <v>10</v>
      </c>
      <c r="E1631" s="1">
        <v>14</v>
      </c>
      <c r="F1631" s="1">
        <v>0</v>
      </c>
      <c r="G1631">
        <f>VLOOKUP(C1631,reference!$A$1:$E$310,5,FALSE)</f>
        <v>5315050</v>
      </c>
      <c r="H1631" t="str">
        <f>VLOOKUP(C1631,reference!$A$1:$E$310,4,FALSE)</f>
        <v>MACANG PACAR</v>
      </c>
      <c r="I1631" t="str">
        <f>VLOOKUP($D1631,reference!$G$1:$H$25,2,FALSE)</f>
        <v>Semak belukar rawa</v>
      </c>
      <c r="J1631" t="str">
        <f>VLOOKUP($E1631,reference!$G$1:$H$25,2,FALSE)</f>
        <v>Sawah</v>
      </c>
      <c r="K1631" t="str">
        <f t="shared" si="25"/>
        <v>Non Irigasi</v>
      </c>
      <c r="L1631" t="s">
        <v>327</v>
      </c>
    </row>
    <row r="1632" spans="1:12" x14ac:dyDescent="0.25">
      <c r="A1632" s="1">
        <v>1631</v>
      </c>
      <c r="B1632" s="3">
        <v>161</v>
      </c>
      <c r="C1632" s="1">
        <v>285</v>
      </c>
      <c r="D1632" s="1">
        <v>11</v>
      </c>
      <c r="E1632" s="1">
        <v>14</v>
      </c>
      <c r="F1632" s="1">
        <v>0</v>
      </c>
      <c r="G1632">
        <f>VLOOKUP(C1632,reference!$A$1:$E$310,5,FALSE)</f>
        <v>5319060</v>
      </c>
      <c r="H1632" t="str">
        <f>VLOOKUP(C1632,reference!$A$1:$E$310,4,FALSE)</f>
        <v>LAMBA LEDA</v>
      </c>
      <c r="I1632" t="str">
        <f>VLOOKUP($D1632,reference!$G$1:$H$25,2,FALSE)</f>
        <v>Savanna / Padang rumput</v>
      </c>
      <c r="J1632" t="str">
        <f>VLOOKUP($E1632,reference!$G$1:$H$25,2,FALSE)</f>
        <v>Sawah</v>
      </c>
      <c r="K1632" t="str">
        <f t="shared" si="25"/>
        <v>Non Irigasi</v>
      </c>
      <c r="L1632" t="s">
        <v>327</v>
      </c>
    </row>
    <row r="1633" spans="1:12" x14ac:dyDescent="0.25">
      <c r="A1633" s="1">
        <v>1632</v>
      </c>
      <c r="B1633" s="3">
        <v>425</v>
      </c>
      <c r="C1633" s="1">
        <v>280</v>
      </c>
      <c r="D1633" s="1">
        <v>12</v>
      </c>
      <c r="E1633" s="1">
        <v>16</v>
      </c>
      <c r="F1633" s="1">
        <v>0</v>
      </c>
      <c r="G1633">
        <f>VLOOKUP(C1633,reference!$A$1:$E$310,5,FALSE)</f>
        <v>5319030</v>
      </c>
      <c r="H1633" t="str">
        <f>VLOOKUP(C1633,reference!$A$1:$E$310,4,FALSE)</f>
        <v>ELAR</v>
      </c>
      <c r="I1633" t="str">
        <f>VLOOKUP($D1633,reference!$G$1:$H$25,2,FALSE)</f>
        <v>Pertanian lahan kering</v>
      </c>
      <c r="J1633" t="str">
        <f>VLOOKUP($E1633,reference!$G$1:$H$25,2,FALSE)</f>
        <v>Pemukiman</v>
      </c>
      <c r="K1633" t="str">
        <f t="shared" si="25"/>
        <v>Non Irigasi</v>
      </c>
      <c r="L1633" t="s">
        <v>327</v>
      </c>
    </row>
    <row r="1634" spans="1:12" x14ac:dyDescent="0.25">
      <c r="A1634" s="1">
        <v>1633</v>
      </c>
      <c r="B1634" s="3">
        <v>177</v>
      </c>
      <c r="C1634" s="1">
        <v>124</v>
      </c>
      <c r="D1634" s="1">
        <v>9</v>
      </c>
      <c r="E1634" s="1">
        <v>12</v>
      </c>
      <c r="F1634" s="1">
        <v>0</v>
      </c>
      <c r="G1634">
        <f>VLOOKUP(C1634,reference!$A$1:$E$310,5,FALSE)</f>
        <v>5307013</v>
      </c>
      <c r="H1634" t="str">
        <f>VLOOKUP(C1634,reference!$A$1:$E$310,4,FALSE)</f>
        <v>PANTAR BARAT LAUT</v>
      </c>
      <c r="I1634" t="str">
        <f>VLOOKUP($D1634,reference!$G$1:$H$25,2,FALSE)</f>
        <v>Semak belukar</v>
      </c>
      <c r="J1634" t="str">
        <f>VLOOKUP($E1634,reference!$G$1:$H$25,2,FALSE)</f>
        <v>Pertanian lahan kering</v>
      </c>
      <c r="K1634" t="str">
        <f t="shared" si="25"/>
        <v>Non Irigasi</v>
      </c>
      <c r="L1634" t="s">
        <v>327</v>
      </c>
    </row>
    <row r="1635" spans="1:12" x14ac:dyDescent="0.25">
      <c r="A1635" s="1">
        <v>1634</v>
      </c>
      <c r="B1635" s="3">
        <v>153</v>
      </c>
      <c r="C1635" s="1">
        <v>126</v>
      </c>
      <c r="D1635" s="1">
        <v>18</v>
      </c>
      <c r="E1635" s="1">
        <v>9</v>
      </c>
      <c r="F1635" s="1">
        <v>0</v>
      </c>
      <c r="G1635">
        <f>VLOOKUP(C1635,reference!$A$1:$E$310,5,FALSE)</f>
        <v>5307020</v>
      </c>
      <c r="H1635" t="str">
        <f>VLOOKUP(C1635,reference!$A$1:$E$310,4,FALSE)</f>
        <v>ALOR BARAT DAYA</v>
      </c>
      <c r="I1635" t="str">
        <f>VLOOKUP($D1635,reference!$G$1:$H$25,2,FALSE)</f>
        <v>Lahan terbuka</v>
      </c>
      <c r="J1635" t="str">
        <f>VLOOKUP($E1635,reference!$G$1:$H$25,2,FALSE)</f>
        <v>Semak belukar</v>
      </c>
      <c r="K1635" t="str">
        <f t="shared" si="25"/>
        <v>Non Irigasi</v>
      </c>
      <c r="L1635" t="s">
        <v>327</v>
      </c>
    </row>
    <row r="1636" spans="1:12" x14ac:dyDescent="0.25">
      <c r="A1636" s="1">
        <v>1635</v>
      </c>
      <c r="B1636" s="3">
        <v>1</v>
      </c>
      <c r="C1636" s="1">
        <v>243</v>
      </c>
      <c r="D1636" s="1">
        <v>5</v>
      </c>
      <c r="E1636" s="1">
        <v>16</v>
      </c>
      <c r="F1636" s="1">
        <v>0</v>
      </c>
      <c r="G1636">
        <f>VLOOKUP(C1636,reference!$A$1:$E$310,5,FALSE)</f>
        <v>5315011</v>
      </c>
      <c r="H1636" t="str">
        <f>VLOOKUP(C1636,reference!$A$1:$E$310,4,FALSE)</f>
        <v>BOLENG</v>
      </c>
      <c r="I1636" t="str">
        <f>VLOOKUP($D1636,reference!$G$1:$H$25,2,FALSE)</f>
        <v>Hutan mangrove primer</v>
      </c>
      <c r="J1636" t="str">
        <f>VLOOKUP($E1636,reference!$G$1:$H$25,2,FALSE)</f>
        <v>Pemukiman</v>
      </c>
      <c r="K1636" t="str">
        <f t="shared" si="25"/>
        <v>Non Irigasi</v>
      </c>
      <c r="L1636" t="s">
        <v>328</v>
      </c>
    </row>
    <row r="1637" spans="1:12" x14ac:dyDescent="0.25">
      <c r="A1637" s="1">
        <v>1636</v>
      </c>
      <c r="B1637" s="3">
        <v>49</v>
      </c>
      <c r="C1637" s="1">
        <v>252</v>
      </c>
      <c r="D1637" s="1">
        <v>11</v>
      </c>
      <c r="E1637" s="1">
        <v>12</v>
      </c>
      <c r="F1637" s="1">
        <v>0</v>
      </c>
      <c r="G1637">
        <f>VLOOKUP(C1637,reference!$A$1:$E$310,5,FALSE)</f>
        <v>5315050</v>
      </c>
      <c r="H1637" t="str">
        <f>VLOOKUP(C1637,reference!$A$1:$E$310,4,FALSE)</f>
        <v>MACANG PACAR</v>
      </c>
      <c r="I1637" t="str">
        <f>VLOOKUP($D1637,reference!$G$1:$H$25,2,FALSE)</f>
        <v>Savanna / Padang rumput</v>
      </c>
      <c r="J1637" t="str">
        <f>VLOOKUP($E1637,reference!$G$1:$H$25,2,FALSE)</f>
        <v>Pertanian lahan kering</v>
      </c>
      <c r="K1637" t="str">
        <f t="shared" si="25"/>
        <v>Non Irigasi</v>
      </c>
      <c r="L1637" t="s">
        <v>327</v>
      </c>
    </row>
    <row r="1638" spans="1:12" x14ac:dyDescent="0.25">
      <c r="A1638" s="1">
        <v>1637</v>
      </c>
      <c r="B1638" s="3">
        <v>5</v>
      </c>
      <c r="C1638" s="1">
        <v>154</v>
      </c>
      <c r="D1638" s="1">
        <v>0</v>
      </c>
      <c r="E1638" s="1">
        <v>9</v>
      </c>
      <c r="F1638" s="1">
        <v>0</v>
      </c>
      <c r="G1638">
        <f>VLOOKUP(C1638,reference!$A$1:$E$310,5,FALSE)</f>
        <v>5309032</v>
      </c>
      <c r="H1638" t="str">
        <f>VLOOKUP(C1638,reference!$A$1:$E$310,4,FALSE)</f>
        <v>DEMON PAGONG</v>
      </c>
      <c r="I1638" t="str">
        <f>VLOOKUP($D1638,reference!$G$1:$H$25,2,FALSE)</f>
        <v>No data</v>
      </c>
      <c r="J1638" t="str">
        <f>VLOOKUP($E1638,reference!$G$1:$H$25,2,FALSE)</f>
        <v>Semak belukar</v>
      </c>
      <c r="K1638" t="str">
        <f t="shared" si="25"/>
        <v>Non Irigasi</v>
      </c>
      <c r="L1638" t="s">
        <v>327</v>
      </c>
    </row>
    <row r="1639" spans="1:12" x14ac:dyDescent="0.25">
      <c r="A1639" s="1">
        <v>1638</v>
      </c>
      <c r="B1639" s="3">
        <v>2</v>
      </c>
      <c r="C1639" s="1">
        <v>144</v>
      </c>
      <c r="D1639" s="1">
        <v>16</v>
      </c>
      <c r="E1639" s="1">
        <v>14</v>
      </c>
      <c r="F1639" s="1">
        <v>0</v>
      </c>
      <c r="G1639">
        <f>VLOOKUP(C1639,reference!$A$1:$E$310,5,FALSE)</f>
        <v>5308050</v>
      </c>
      <c r="H1639" t="str">
        <f>VLOOKUP(C1639,reference!$A$1:$E$310,4,FALSE)</f>
        <v>NUBATUKAN</v>
      </c>
      <c r="I1639" t="str">
        <f>VLOOKUP($D1639,reference!$G$1:$H$25,2,FALSE)</f>
        <v>Pemukiman</v>
      </c>
      <c r="J1639" t="str">
        <f>VLOOKUP($E1639,reference!$G$1:$H$25,2,FALSE)</f>
        <v>Sawah</v>
      </c>
      <c r="K1639" t="str">
        <f t="shared" si="25"/>
        <v>Non Irigasi</v>
      </c>
      <c r="L1639" t="s">
        <v>327</v>
      </c>
    </row>
    <row r="1640" spans="1:12" x14ac:dyDescent="0.25">
      <c r="A1640" s="1">
        <v>1639</v>
      </c>
      <c r="B1640" s="3">
        <v>104</v>
      </c>
      <c r="C1640" s="1">
        <v>125</v>
      </c>
      <c r="D1640" s="1">
        <v>12</v>
      </c>
      <c r="E1640" s="1">
        <v>16</v>
      </c>
      <c r="F1640" s="1">
        <v>0</v>
      </c>
      <c r="G1640">
        <f>VLOOKUP(C1640,reference!$A$1:$E$310,5,FALSE)</f>
        <v>5307014</v>
      </c>
      <c r="H1640" t="str">
        <f>VLOOKUP(C1640,reference!$A$1:$E$310,4,FALSE)</f>
        <v>PANTAR TENGAH</v>
      </c>
      <c r="I1640" t="str">
        <f>VLOOKUP($D1640,reference!$G$1:$H$25,2,FALSE)</f>
        <v>Pertanian lahan kering</v>
      </c>
      <c r="J1640" t="str">
        <f>VLOOKUP($E1640,reference!$G$1:$H$25,2,FALSE)</f>
        <v>Pemukiman</v>
      </c>
      <c r="K1640" t="str">
        <f t="shared" si="25"/>
        <v>Non Irigasi</v>
      </c>
      <c r="L1640" t="s">
        <v>327</v>
      </c>
    </row>
    <row r="1641" spans="1:12" x14ac:dyDescent="0.25">
      <c r="A1641" s="1">
        <v>1640</v>
      </c>
      <c r="B1641" s="3">
        <v>2770</v>
      </c>
      <c r="C1641" s="1">
        <v>125</v>
      </c>
      <c r="D1641" s="1">
        <v>2</v>
      </c>
      <c r="E1641" s="1">
        <v>2</v>
      </c>
      <c r="F1641" s="1">
        <v>0</v>
      </c>
      <c r="G1641">
        <f>VLOOKUP(C1641,reference!$A$1:$E$310,5,FALSE)</f>
        <v>5307014</v>
      </c>
      <c r="H1641" t="str">
        <f>VLOOKUP(C1641,reference!$A$1:$E$310,4,FALSE)</f>
        <v>PANTAR TENGAH</v>
      </c>
      <c r="I1641" t="str">
        <f>VLOOKUP($D1641,reference!$G$1:$H$25,2,FALSE)</f>
        <v>Hutan lahan kering sekunder / bekas tebangan</v>
      </c>
      <c r="J1641" t="str">
        <f>VLOOKUP($E1641,reference!$G$1:$H$25,2,FALSE)</f>
        <v>Hutan lahan kering sekunder / bekas tebangan</v>
      </c>
      <c r="K1641" t="str">
        <f t="shared" si="25"/>
        <v>Non Irigasi</v>
      </c>
      <c r="L1641" t="s">
        <v>327</v>
      </c>
    </row>
    <row r="1642" spans="1:12" x14ac:dyDescent="0.25">
      <c r="A1642" s="1">
        <v>1641</v>
      </c>
      <c r="B1642" s="3">
        <v>344</v>
      </c>
      <c r="C1642" s="1">
        <v>126</v>
      </c>
      <c r="D1642" s="1">
        <v>18</v>
      </c>
      <c r="E1642" s="1">
        <v>11</v>
      </c>
      <c r="F1642" s="1">
        <v>0</v>
      </c>
      <c r="G1642">
        <f>VLOOKUP(C1642,reference!$A$1:$E$310,5,FALSE)</f>
        <v>5307020</v>
      </c>
      <c r="H1642" t="str">
        <f>VLOOKUP(C1642,reference!$A$1:$E$310,4,FALSE)</f>
        <v>ALOR BARAT DAYA</v>
      </c>
      <c r="I1642" t="str">
        <f>VLOOKUP($D1642,reference!$G$1:$H$25,2,FALSE)</f>
        <v>Lahan terbuka</v>
      </c>
      <c r="J1642" t="str">
        <f>VLOOKUP($E1642,reference!$G$1:$H$25,2,FALSE)</f>
        <v>Savanna / Padang rumput</v>
      </c>
      <c r="K1642" t="str">
        <f t="shared" si="25"/>
        <v>Non Irigasi</v>
      </c>
      <c r="L1642" t="s">
        <v>327</v>
      </c>
    </row>
    <row r="1643" spans="1:12" x14ac:dyDescent="0.25">
      <c r="A1643" s="1">
        <v>1642</v>
      </c>
      <c r="B1643" s="3">
        <v>26</v>
      </c>
      <c r="C1643" s="1">
        <v>282</v>
      </c>
      <c r="D1643" s="1">
        <v>2</v>
      </c>
      <c r="E1643" s="1">
        <v>18</v>
      </c>
      <c r="F1643" s="1">
        <v>0</v>
      </c>
      <c r="G1643">
        <f>VLOOKUP(C1643,reference!$A$1:$E$310,5,FALSE)</f>
        <v>5319040</v>
      </c>
      <c r="H1643" t="str">
        <f>VLOOKUP(C1643,reference!$A$1:$E$310,4,FALSE)</f>
        <v>SAMBI RAMPAS</v>
      </c>
      <c r="I1643" t="str">
        <f>VLOOKUP($D1643,reference!$G$1:$H$25,2,FALSE)</f>
        <v>Hutan lahan kering sekunder / bekas tebangan</v>
      </c>
      <c r="J1643" t="str">
        <f>VLOOKUP($E1643,reference!$G$1:$H$25,2,FALSE)</f>
        <v>Lahan terbuka</v>
      </c>
      <c r="K1643" t="str">
        <f t="shared" si="25"/>
        <v>Non Irigasi</v>
      </c>
      <c r="L1643" t="s">
        <v>328</v>
      </c>
    </row>
    <row r="1644" spans="1:12" x14ac:dyDescent="0.25">
      <c r="A1644" s="1">
        <v>1643</v>
      </c>
      <c r="B1644" s="3">
        <v>14</v>
      </c>
      <c r="C1644" s="1">
        <v>173</v>
      </c>
      <c r="D1644" s="1">
        <v>2</v>
      </c>
      <c r="E1644" s="1">
        <v>0</v>
      </c>
      <c r="F1644" s="1">
        <v>0</v>
      </c>
      <c r="G1644">
        <f>VLOOKUP(C1644,reference!$A$1:$E$310,5,FALSE)</f>
        <v>5310040</v>
      </c>
      <c r="H1644" t="str">
        <f>VLOOKUP(C1644,reference!$A$1:$E$310,4,FALSE)</f>
        <v>TALIBURA</v>
      </c>
      <c r="I1644" t="str">
        <f>VLOOKUP($D1644,reference!$G$1:$H$25,2,FALSE)</f>
        <v>Hutan lahan kering sekunder / bekas tebangan</v>
      </c>
      <c r="J1644" t="str">
        <f>VLOOKUP($E1644,reference!$G$1:$H$25,2,FALSE)</f>
        <v>No data</v>
      </c>
      <c r="K1644" t="str">
        <f t="shared" si="25"/>
        <v>Non Irigasi</v>
      </c>
      <c r="L1644" t="s">
        <v>328</v>
      </c>
    </row>
    <row r="1645" spans="1:12" x14ac:dyDescent="0.25">
      <c r="A1645" s="1">
        <v>1644</v>
      </c>
      <c r="B1645" s="3">
        <v>10</v>
      </c>
      <c r="C1645" s="1">
        <v>159</v>
      </c>
      <c r="D1645" s="1">
        <v>18</v>
      </c>
      <c r="E1645" s="1">
        <v>11</v>
      </c>
      <c r="F1645" s="1">
        <v>0</v>
      </c>
      <c r="G1645">
        <f>VLOOKUP(C1645,reference!$A$1:$E$310,5,FALSE)</f>
        <v>5309061</v>
      </c>
      <c r="H1645" t="str">
        <f>VLOOKUP(C1645,reference!$A$1:$E$310,4,FALSE)</f>
        <v>WOTAN ULU MADO</v>
      </c>
      <c r="I1645" t="str">
        <f>VLOOKUP($D1645,reference!$G$1:$H$25,2,FALSE)</f>
        <v>Lahan terbuka</v>
      </c>
      <c r="J1645" t="str">
        <f>VLOOKUP($E1645,reference!$G$1:$H$25,2,FALSE)</f>
        <v>Savanna / Padang rumput</v>
      </c>
      <c r="K1645" t="str">
        <f t="shared" si="25"/>
        <v>Non Irigasi</v>
      </c>
      <c r="L1645" t="s">
        <v>327</v>
      </c>
    </row>
    <row r="1646" spans="1:12" x14ac:dyDescent="0.25">
      <c r="A1646" s="1">
        <v>1645</v>
      </c>
      <c r="B1646" s="3">
        <v>88</v>
      </c>
      <c r="C1646" s="1">
        <v>125</v>
      </c>
      <c r="D1646" s="1">
        <v>18</v>
      </c>
      <c r="E1646" s="1">
        <v>12</v>
      </c>
      <c r="F1646" s="1">
        <v>0</v>
      </c>
      <c r="G1646">
        <f>VLOOKUP(C1646,reference!$A$1:$E$310,5,FALSE)</f>
        <v>5307014</v>
      </c>
      <c r="H1646" t="str">
        <f>VLOOKUP(C1646,reference!$A$1:$E$310,4,FALSE)</f>
        <v>PANTAR TENGAH</v>
      </c>
      <c r="I1646" t="str">
        <f>VLOOKUP($D1646,reference!$G$1:$H$25,2,FALSE)</f>
        <v>Lahan terbuka</v>
      </c>
      <c r="J1646" t="str">
        <f>VLOOKUP($E1646,reference!$G$1:$H$25,2,FALSE)</f>
        <v>Pertanian lahan kering</v>
      </c>
      <c r="K1646" t="str">
        <f t="shared" si="25"/>
        <v>Non Irigasi</v>
      </c>
      <c r="L1646" t="s">
        <v>327</v>
      </c>
    </row>
    <row r="1647" spans="1:12" x14ac:dyDescent="0.25">
      <c r="A1647" s="1">
        <v>1646</v>
      </c>
      <c r="B1647" s="3">
        <v>633</v>
      </c>
      <c r="C1647" s="1">
        <v>125</v>
      </c>
      <c r="D1647" s="1">
        <v>12</v>
      </c>
      <c r="E1647" s="1">
        <v>2</v>
      </c>
      <c r="F1647" s="1">
        <v>0</v>
      </c>
      <c r="G1647">
        <f>VLOOKUP(C1647,reference!$A$1:$E$310,5,FALSE)</f>
        <v>5307014</v>
      </c>
      <c r="H1647" t="str">
        <f>VLOOKUP(C1647,reference!$A$1:$E$310,4,FALSE)</f>
        <v>PANTAR TENGAH</v>
      </c>
      <c r="I1647" t="str">
        <f>VLOOKUP($D1647,reference!$G$1:$H$25,2,FALSE)</f>
        <v>Pertanian lahan kering</v>
      </c>
      <c r="J1647" t="str">
        <f>VLOOKUP($E1647,reference!$G$1:$H$25,2,FALSE)</f>
        <v>Hutan lahan kering sekunder / bekas tebangan</v>
      </c>
      <c r="K1647" t="str">
        <f t="shared" si="25"/>
        <v>Non Irigasi</v>
      </c>
      <c r="L1647" t="s">
        <v>327</v>
      </c>
    </row>
    <row r="1648" spans="1:12" x14ac:dyDescent="0.25">
      <c r="A1648" s="1">
        <v>1647</v>
      </c>
      <c r="B1648" s="3">
        <v>3</v>
      </c>
      <c r="C1648" s="1">
        <v>127</v>
      </c>
      <c r="D1648" s="1">
        <v>0</v>
      </c>
      <c r="E1648" s="1">
        <v>11</v>
      </c>
      <c r="F1648" s="1">
        <v>0</v>
      </c>
      <c r="G1648">
        <f>VLOOKUP(C1648,reference!$A$1:$E$310,5,FALSE)</f>
        <v>5307021</v>
      </c>
      <c r="H1648" t="str">
        <f>VLOOKUP(C1648,reference!$A$1:$E$310,4,FALSE)</f>
        <v>MATARU</v>
      </c>
      <c r="I1648" t="str">
        <f>VLOOKUP($D1648,reference!$G$1:$H$25,2,FALSE)</f>
        <v>No data</v>
      </c>
      <c r="J1648" t="str">
        <f>VLOOKUP($E1648,reference!$G$1:$H$25,2,FALSE)</f>
        <v>Savanna / Padang rumput</v>
      </c>
      <c r="K1648" t="str">
        <f t="shared" si="25"/>
        <v>Non Irigasi</v>
      </c>
      <c r="L1648" t="s">
        <v>327</v>
      </c>
    </row>
    <row r="1649" spans="1:12" x14ac:dyDescent="0.25">
      <c r="A1649" s="1">
        <v>1648</v>
      </c>
      <c r="B1649" s="3">
        <v>7</v>
      </c>
      <c r="C1649" s="1">
        <v>127</v>
      </c>
      <c r="D1649" s="1">
        <v>0</v>
      </c>
      <c r="E1649" s="1">
        <v>0</v>
      </c>
      <c r="F1649" s="1">
        <v>0</v>
      </c>
      <c r="G1649">
        <f>VLOOKUP(C1649,reference!$A$1:$E$310,5,FALSE)</f>
        <v>5307021</v>
      </c>
      <c r="H1649" t="str">
        <f>VLOOKUP(C1649,reference!$A$1:$E$310,4,FALSE)</f>
        <v>MATARU</v>
      </c>
      <c r="I1649" t="str">
        <f>VLOOKUP($D1649,reference!$G$1:$H$25,2,FALSE)</f>
        <v>No data</v>
      </c>
      <c r="J1649" t="str">
        <f>VLOOKUP($E1649,reference!$G$1:$H$25,2,FALSE)</f>
        <v>No data</v>
      </c>
      <c r="K1649" t="str">
        <f t="shared" si="25"/>
        <v>Non Irigasi</v>
      </c>
      <c r="L1649" t="s">
        <v>327</v>
      </c>
    </row>
    <row r="1650" spans="1:12" x14ac:dyDescent="0.25">
      <c r="A1650" s="1">
        <v>1649</v>
      </c>
      <c r="B1650" s="3">
        <v>2</v>
      </c>
      <c r="C1650" s="1">
        <v>127</v>
      </c>
      <c r="D1650" s="1">
        <v>0</v>
      </c>
      <c r="E1650" s="1">
        <v>16</v>
      </c>
      <c r="F1650" s="1">
        <v>0</v>
      </c>
      <c r="G1650">
        <f>VLOOKUP(C1650,reference!$A$1:$E$310,5,FALSE)</f>
        <v>5307021</v>
      </c>
      <c r="H1650" t="str">
        <f>VLOOKUP(C1650,reference!$A$1:$E$310,4,FALSE)</f>
        <v>MATARU</v>
      </c>
      <c r="I1650" t="str">
        <f>VLOOKUP($D1650,reference!$G$1:$H$25,2,FALSE)</f>
        <v>No data</v>
      </c>
      <c r="J1650" t="str">
        <f>VLOOKUP($E1650,reference!$G$1:$H$25,2,FALSE)</f>
        <v>Pemukiman</v>
      </c>
      <c r="K1650" t="str">
        <f t="shared" si="25"/>
        <v>Non Irigasi</v>
      </c>
      <c r="L1650" t="s">
        <v>327</v>
      </c>
    </row>
    <row r="1651" spans="1:12" x14ac:dyDescent="0.25">
      <c r="A1651" s="1">
        <v>1650</v>
      </c>
      <c r="B1651" s="3">
        <v>28</v>
      </c>
      <c r="C1651" s="1">
        <v>243</v>
      </c>
      <c r="D1651" s="1">
        <v>11</v>
      </c>
      <c r="E1651" s="1">
        <v>11</v>
      </c>
      <c r="F1651" s="1">
        <v>0</v>
      </c>
      <c r="G1651">
        <f>VLOOKUP(C1651,reference!$A$1:$E$310,5,FALSE)</f>
        <v>5315011</v>
      </c>
      <c r="H1651" t="str">
        <f>VLOOKUP(C1651,reference!$A$1:$E$310,4,FALSE)</f>
        <v>BOLENG</v>
      </c>
      <c r="I1651" t="str">
        <f>VLOOKUP($D1651,reference!$G$1:$H$25,2,FALSE)</f>
        <v>Savanna / Padang rumput</v>
      </c>
      <c r="J1651" t="str">
        <f>VLOOKUP($E1651,reference!$G$1:$H$25,2,FALSE)</f>
        <v>Savanna / Padang rumput</v>
      </c>
      <c r="K1651" t="str">
        <f t="shared" si="25"/>
        <v>Non Irigasi</v>
      </c>
      <c r="L1651" t="s">
        <v>327</v>
      </c>
    </row>
    <row r="1652" spans="1:12" x14ac:dyDescent="0.25">
      <c r="A1652" s="1">
        <v>1651</v>
      </c>
      <c r="B1652" s="3">
        <v>13</v>
      </c>
      <c r="C1652" s="1">
        <v>173</v>
      </c>
      <c r="D1652" s="1">
        <v>12</v>
      </c>
      <c r="E1652" s="1">
        <v>0</v>
      </c>
      <c r="F1652" s="1">
        <v>0</v>
      </c>
      <c r="G1652">
        <f>VLOOKUP(C1652,reference!$A$1:$E$310,5,FALSE)</f>
        <v>5310040</v>
      </c>
      <c r="H1652" t="str">
        <f>VLOOKUP(C1652,reference!$A$1:$E$310,4,FALSE)</f>
        <v>TALIBURA</v>
      </c>
      <c r="I1652" t="str">
        <f>VLOOKUP($D1652,reference!$G$1:$H$25,2,FALSE)</f>
        <v>Pertanian lahan kering</v>
      </c>
      <c r="J1652" t="str">
        <f>VLOOKUP($E1652,reference!$G$1:$H$25,2,FALSE)</f>
        <v>No data</v>
      </c>
      <c r="K1652" t="str">
        <f t="shared" si="25"/>
        <v>Non Irigasi</v>
      </c>
      <c r="L1652" t="s">
        <v>327</v>
      </c>
    </row>
    <row r="1653" spans="1:12" x14ac:dyDescent="0.25">
      <c r="A1653" s="1">
        <v>1652</v>
      </c>
      <c r="B1653" s="3">
        <v>23</v>
      </c>
      <c r="C1653" s="1">
        <v>144</v>
      </c>
      <c r="D1653" s="1">
        <v>16</v>
      </c>
      <c r="E1653" s="1">
        <v>11</v>
      </c>
      <c r="F1653" s="1">
        <v>0</v>
      </c>
      <c r="G1653">
        <f>VLOOKUP(C1653,reference!$A$1:$E$310,5,FALSE)</f>
        <v>5308050</v>
      </c>
      <c r="H1653" t="str">
        <f>VLOOKUP(C1653,reference!$A$1:$E$310,4,FALSE)</f>
        <v>NUBATUKAN</v>
      </c>
      <c r="I1653" t="str">
        <f>VLOOKUP($D1653,reference!$G$1:$H$25,2,FALSE)</f>
        <v>Pemukiman</v>
      </c>
      <c r="J1653" t="str">
        <f>VLOOKUP($E1653,reference!$G$1:$H$25,2,FALSE)</f>
        <v>Savanna / Padang rumput</v>
      </c>
      <c r="K1653" t="str">
        <f t="shared" si="25"/>
        <v>Non Irigasi</v>
      </c>
      <c r="L1653" t="s">
        <v>327</v>
      </c>
    </row>
    <row r="1654" spans="1:12" x14ac:dyDescent="0.25">
      <c r="A1654" s="1">
        <v>1653</v>
      </c>
      <c r="B1654" s="3">
        <v>1</v>
      </c>
      <c r="C1654" s="1">
        <v>124</v>
      </c>
      <c r="D1654" s="1">
        <v>13</v>
      </c>
      <c r="E1654" s="1">
        <v>13</v>
      </c>
      <c r="F1654" s="1">
        <v>0</v>
      </c>
      <c r="G1654">
        <f>VLOOKUP(C1654,reference!$A$1:$E$310,5,FALSE)</f>
        <v>5307013</v>
      </c>
      <c r="H1654" t="str">
        <f>VLOOKUP(C1654,reference!$A$1:$E$310,4,FALSE)</f>
        <v>PANTAR BARAT LAUT</v>
      </c>
      <c r="I1654" t="str">
        <f>VLOOKUP($D1654,reference!$G$1:$H$25,2,FALSE)</f>
        <v>Pertanian lahan kering  campur semak / kebun campur</v>
      </c>
      <c r="J1654" t="str">
        <f>VLOOKUP($E1654,reference!$G$1:$H$25,2,FALSE)</f>
        <v>Pertanian lahan kering  campur semak / kebun campur</v>
      </c>
      <c r="K1654" t="str">
        <f t="shared" si="25"/>
        <v>Non Irigasi</v>
      </c>
      <c r="L1654" t="s">
        <v>327</v>
      </c>
    </row>
    <row r="1655" spans="1:12" x14ac:dyDescent="0.25">
      <c r="A1655" s="1">
        <v>1654</v>
      </c>
      <c r="B1655" s="3">
        <v>94</v>
      </c>
      <c r="C1655" s="1">
        <v>124</v>
      </c>
      <c r="D1655" s="1">
        <v>13</v>
      </c>
      <c r="E1655" s="1">
        <v>9</v>
      </c>
      <c r="F1655" s="1">
        <v>0</v>
      </c>
      <c r="G1655">
        <f>VLOOKUP(C1655,reference!$A$1:$E$310,5,FALSE)</f>
        <v>5307013</v>
      </c>
      <c r="H1655" t="str">
        <f>VLOOKUP(C1655,reference!$A$1:$E$310,4,FALSE)</f>
        <v>PANTAR BARAT LAUT</v>
      </c>
      <c r="I1655" t="str">
        <f>VLOOKUP($D1655,reference!$G$1:$H$25,2,FALSE)</f>
        <v>Pertanian lahan kering  campur semak / kebun campur</v>
      </c>
      <c r="J1655" t="str">
        <f>VLOOKUP($E1655,reference!$G$1:$H$25,2,FALSE)</f>
        <v>Semak belukar</v>
      </c>
      <c r="K1655" t="str">
        <f t="shared" si="25"/>
        <v>Non Irigasi</v>
      </c>
      <c r="L1655" t="s">
        <v>327</v>
      </c>
    </row>
    <row r="1656" spans="1:12" x14ac:dyDescent="0.25">
      <c r="A1656" s="1">
        <v>1655</v>
      </c>
      <c r="B1656" s="3">
        <v>5</v>
      </c>
      <c r="C1656" s="1">
        <v>173</v>
      </c>
      <c r="D1656" s="1">
        <v>16</v>
      </c>
      <c r="E1656" s="1">
        <v>1</v>
      </c>
      <c r="F1656" s="1">
        <v>0</v>
      </c>
      <c r="G1656">
        <f>VLOOKUP(C1656,reference!$A$1:$E$310,5,FALSE)</f>
        <v>5310040</v>
      </c>
      <c r="H1656" t="str">
        <f>VLOOKUP(C1656,reference!$A$1:$E$310,4,FALSE)</f>
        <v>TALIBURA</v>
      </c>
      <c r="I1656" t="str">
        <f>VLOOKUP($D1656,reference!$G$1:$H$25,2,FALSE)</f>
        <v>Pemukiman</v>
      </c>
      <c r="J1656" t="str">
        <f>VLOOKUP($E1656,reference!$G$1:$H$25,2,FALSE)</f>
        <v>Hutan lahan kering primer</v>
      </c>
      <c r="K1656" t="str">
        <f t="shared" si="25"/>
        <v>Non Irigasi</v>
      </c>
      <c r="L1656" t="s">
        <v>327</v>
      </c>
    </row>
    <row r="1657" spans="1:12" x14ac:dyDescent="0.25">
      <c r="A1657" s="1">
        <v>1656</v>
      </c>
      <c r="B1657" s="3">
        <v>2</v>
      </c>
      <c r="C1657" s="1">
        <v>144</v>
      </c>
      <c r="D1657" s="1">
        <v>16</v>
      </c>
      <c r="E1657" s="1">
        <v>0</v>
      </c>
      <c r="F1657" s="1">
        <v>0</v>
      </c>
      <c r="G1657">
        <f>VLOOKUP(C1657,reference!$A$1:$E$310,5,FALSE)</f>
        <v>5308050</v>
      </c>
      <c r="H1657" t="str">
        <f>VLOOKUP(C1657,reference!$A$1:$E$310,4,FALSE)</f>
        <v>NUBATUKAN</v>
      </c>
      <c r="I1657" t="str">
        <f>VLOOKUP($D1657,reference!$G$1:$H$25,2,FALSE)</f>
        <v>Pemukiman</v>
      </c>
      <c r="J1657" t="str">
        <f>VLOOKUP($E1657,reference!$G$1:$H$25,2,FALSE)</f>
        <v>No data</v>
      </c>
      <c r="K1657" t="str">
        <f t="shared" si="25"/>
        <v>Non Irigasi</v>
      </c>
      <c r="L1657" t="s">
        <v>327</v>
      </c>
    </row>
    <row r="1658" spans="1:12" x14ac:dyDescent="0.25">
      <c r="A1658" s="1">
        <v>1657</v>
      </c>
      <c r="B1658" s="3">
        <v>20</v>
      </c>
      <c r="C1658" s="1">
        <v>125</v>
      </c>
      <c r="D1658" s="1">
        <v>2</v>
      </c>
      <c r="E1658" s="1">
        <v>12</v>
      </c>
      <c r="F1658" s="1">
        <v>0</v>
      </c>
      <c r="G1658">
        <f>VLOOKUP(C1658,reference!$A$1:$E$310,5,FALSE)</f>
        <v>5307014</v>
      </c>
      <c r="H1658" t="str">
        <f>VLOOKUP(C1658,reference!$A$1:$E$310,4,FALSE)</f>
        <v>PANTAR TENGAH</v>
      </c>
      <c r="I1658" t="str">
        <f>VLOOKUP($D1658,reference!$G$1:$H$25,2,FALSE)</f>
        <v>Hutan lahan kering sekunder / bekas tebangan</v>
      </c>
      <c r="J1658" t="str">
        <f>VLOOKUP($E1658,reference!$G$1:$H$25,2,FALSE)</f>
        <v>Pertanian lahan kering</v>
      </c>
      <c r="K1658" t="str">
        <f t="shared" si="25"/>
        <v>Non Irigasi</v>
      </c>
      <c r="L1658" t="s">
        <v>328</v>
      </c>
    </row>
    <row r="1659" spans="1:12" x14ac:dyDescent="0.25">
      <c r="A1659" s="1">
        <v>1658</v>
      </c>
      <c r="B1659" s="3">
        <v>158</v>
      </c>
      <c r="C1659" s="1">
        <v>217</v>
      </c>
      <c r="D1659" s="1">
        <v>11</v>
      </c>
      <c r="E1659" s="1">
        <v>1</v>
      </c>
      <c r="F1659" s="1">
        <v>0</v>
      </c>
      <c r="G1659">
        <f>VLOOKUP(C1659,reference!$A$1:$E$310,5,FALSE)</f>
        <v>5312080</v>
      </c>
      <c r="H1659" t="str">
        <f>VLOOKUP(C1659,reference!$A$1:$E$310,4,FALSE)</f>
        <v>RIUNG</v>
      </c>
      <c r="I1659" t="str">
        <f>VLOOKUP($D1659,reference!$G$1:$H$25,2,FALSE)</f>
        <v>Savanna / Padang rumput</v>
      </c>
      <c r="J1659" t="str">
        <f>VLOOKUP($E1659,reference!$G$1:$H$25,2,FALSE)</f>
        <v>Hutan lahan kering primer</v>
      </c>
      <c r="K1659" t="str">
        <f t="shared" si="25"/>
        <v>Non Irigasi</v>
      </c>
      <c r="L1659" t="s">
        <v>327</v>
      </c>
    </row>
    <row r="1660" spans="1:12" x14ac:dyDescent="0.25">
      <c r="A1660" s="1">
        <v>1659</v>
      </c>
      <c r="B1660" s="3">
        <v>246</v>
      </c>
      <c r="C1660" s="1">
        <v>173</v>
      </c>
      <c r="D1660" s="1">
        <v>2</v>
      </c>
      <c r="E1660" s="1">
        <v>13</v>
      </c>
      <c r="F1660" s="1">
        <v>0</v>
      </c>
      <c r="G1660">
        <f>VLOOKUP(C1660,reference!$A$1:$E$310,5,FALSE)</f>
        <v>5310040</v>
      </c>
      <c r="H1660" t="str">
        <f>VLOOKUP(C1660,reference!$A$1:$E$310,4,FALSE)</f>
        <v>TALIBURA</v>
      </c>
      <c r="I1660" t="str">
        <f>VLOOKUP($D1660,reference!$G$1:$H$25,2,FALSE)</f>
        <v>Hutan lahan kering sekunder / bekas tebangan</v>
      </c>
      <c r="J1660" t="str">
        <f>VLOOKUP($E1660,reference!$G$1:$H$25,2,FALSE)</f>
        <v>Pertanian lahan kering  campur semak / kebun campur</v>
      </c>
      <c r="K1660" t="str">
        <f t="shared" si="25"/>
        <v>Non Irigasi</v>
      </c>
      <c r="L1660" t="s">
        <v>328</v>
      </c>
    </row>
    <row r="1661" spans="1:12" x14ac:dyDescent="0.25">
      <c r="A1661" s="1">
        <v>1660</v>
      </c>
      <c r="B1661" s="3">
        <v>70</v>
      </c>
      <c r="C1661" s="1">
        <v>173</v>
      </c>
      <c r="D1661" s="1">
        <v>16</v>
      </c>
      <c r="E1661" s="1">
        <v>13</v>
      </c>
      <c r="F1661" s="1">
        <v>0</v>
      </c>
      <c r="G1661">
        <f>VLOOKUP(C1661,reference!$A$1:$E$310,5,FALSE)</f>
        <v>5310040</v>
      </c>
      <c r="H1661" t="str">
        <f>VLOOKUP(C1661,reference!$A$1:$E$310,4,FALSE)</f>
        <v>TALIBURA</v>
      </c>
      <c r="I1661" t="str">
        <f>VLOOKUP($D1661,reference!$G$1:$H$25,2,FALSE)</f>
        <v>Pemukiman</v>
      </c>
      <c r="J1661" t="str">
        <f>VLOOKUP($E1661,reference!$G$1:$H$25,2,FALSE)</f>
        <v>Pertanian lahan kering  campur semak / kebun campur</v>
      </c>
      <c r="K1661" t="str">
        <f t="shared" si="25"/>
        <v>Non Irigasi</v>
      </c>
      <c r="L1661" t="s">
        <v>327</v>
      </c>
    </row>
    <row r="1662" spans="1:12" x14ac:dyDescent="0.25">
      <c r="A1662" s="1">
        <v>1661</v>
      </c>
      <c r="B1662" s="3">
        <v>75</v>
      </c>
      <c r="C1662" s="1">
        <v>148</v>
      </c>
      <c r="D1662" s="1">
        <v>13</v>
      </c>
      <c r="E1662" s="1">
        <v>16</v>
      </c>
      <c r="F1662" s="1">
        <v>0</v>
      </c>
      <c r="G1662">
        <f>VLOOKUP(C1662,reference!$A$1:$E$310,5,FALSE)</f>
        <v>5309011</v>
      </c>
      <c r="H1662" t="str">
        <f>VLOOKUP(C1662,reference!$A$1:$E$310,4,FALSE)</f>
        <v>TITEHENA</v>
      </c>
      <c r="I1662" t="str">
        <f>VLOOKUP($D1662,reference!$G$1:$H$25,2,FALSE)</f>
        <v>Pertanian lahan kering  campur semak / kebun campur</v>
      </c>
      <c r="J1662" t="str">
        <f>VLOOKUP($E1662,reference!$G$1:$H$25,2,FALSE)</f>
        <v>Pemukiman</v>
      </c>
      <c r="K1662" t="str">
        <f t="shared" si="25"/>
        <v>Non Irigasi</v>
      </c>
      <c r="L1662" t="s">
        <v>327</v>
      </c>
    </row>
    <row r="1663" spans="1:12" x14ac:dyDescent="0.25">
      <c r="A1663" s="1">
        <v>1662</v>
      </c>
      <c r="B1663" s="3">
        <v>1</v>
      </c>
      <c r="C1663" s="1">
        <v>161</v>
      </c>
      <c r="D1663" s="1">
        <v>16</v>
      </c>
      <c r="E1663" s="1">
        <v>14</v>
      </c>
      <c r="F1663" s="1">
        <v>0</v>
      </c>
      <c r="G1663">
        <f>VLOOKUP(C1663,reference!$A$1:$E$310,5,FALSE)</f>
        <v>5309070</v>
      </c>
      <c r="H1663" t="str">
        <f>VLOOKUP(C1663,reference!$A$1:$E$310,4,FALSE)</f>
        <v>ADONARA TIMUR</v>
      </c>
      <c r="I1663" t="str">
        <f>VLOOKUP($D1663,reference!$G$1:$H$25,2,FALSE)</f>
        <v>Pemukiman</v>
      </c>
      <c r="J1663" t="str">
        <f>VLOOKUP($E1663,reference!$G$1:$H$25,2,FALSE)</f>
        <v>Sawah</v>
      </c>
      <c r="K1663" t="str">
        <f t="shared" si="25"/>
        <v>Non Irigasi</v>
      </c>
      <c r="L1663" t="s">
        <v>327</v>
      </c>
    </row>
    <row r="1664" spans="1:12" x14ac:dyDescent="0.25">
      <c r="A1664" s="1">
        <v>1663</v>
      </c>
      <c r="B1664" s="3">
        <v>7</v>
      </c>
      <c r="C1664" s="1">
        <v>124</v>
      </c>
      <c r="D1664" s="1">
        <v>13</v>
      </c>
      <c r="E1664" s="1">
        <v>0</v>
      </c>
      <c r="F1664" s="1">
        <v>0</v>
      </c>
      <c r="G1664">
        <f>VLOOKUP(C1664,reference!$A$1:$E$310,5,FALSE)</f>
        <v>5307013</v>
      </c>
      <c r="H1664" t="str">
        <f>VLOOKUP(C1664,reference!$A$1:$E$310,4,FALSE)</f>
        <v>PANTAR BARAT LAUT</v>
      </c>
      <c r="I1664" t="str">
        <f>VLOOKUP($D1664,reference!$G$1:$H$25,2,FALSE)</f>
        <v>Pertanian lahan kering  campur semak / kebun campur</v>
      </c>
      <c r="J1664" t="str">
        <f>VLOOKUP($E1664,reference!$G$1:$H$25,2,FALSE)</f>
        <v>No data</v>
      </c>
      <c r="K1664" t="str">
        <f t="shared" si="25"/>
        <v>Non Irigasi</v>
      </c>
      <c r="L1664" t="s">
        <v>327</v>
      </c>
    </row>
    <row r="1665" spans="1:12" x14ac:dyDescent="0.25">
      <c r="A1665" s="1">
        <v>1664</v>
      </c>
      <c r="B1665" s="3">
        <v>81</v>
      </c>
      <c r="C1665" s="1">
        <v>125</v>
      </c>
      <c r="D1665" s="1">
        <v>18</v>
      </c>
      <c r="E1665" s="1">
        <v>13</v>
      </c>
      <c r="F1665" s="1">
        <v>0</v>
      </c>
      <c r="G1665">
        <f>VLOOKUP(C1665,reference!$A$1:$E$310,5,FALSE)</f>
        <v>5307014</v>
      </c>
      <c r="H1665" t="str">
        <f>VLOOKUP(C1665,reference!$A$1:$E$310,4,FALSE)</f>
        <v>PANTAR TENGAH</v>
      </c>
      <c r="I1665" t="str">
        <f>VLOOKUP($D1665,reference!$G$1:$H$25,2,FALSE)</f>
        <v>Lahan terbuka</v>
      </c>
      <c r="J1665" t="str">
        <f>VLOOKUP($E1665,reference!$G$1:$H$25,2,FALSE)</f>
        <v>Pertanian lahan kering  campur semak / kebun campur</v>
      </c>
      <c r="K1665" t="str">
        <f t="shared" si="25"/>
        <v>Non Irigasi</v>
      </c>
      <c r="L1665" t="s">
        <v>327</v>
      </c>
    </row>
    <row r="1666" spans="1:12" x14ac:dyDescent="0.25">
      <c r="A1666" s="1">
        <v>1665</v>
      </c>
      <c r="B1666" s="3">
        <v>11</v>
      </c>
      <c r="C1666" s="1">
        <v>131</v>
      </c>
      <c r="D1666" s="1">
        <v>9</v>
      </c>
      <c r="E1666" s="1">
        <v>0</v>
      </c>
      <c r="F1666" s="1">
        <v>0</v>
      </c>
      <c r="G1666">
        <f>VLOOKUP(C1666,reference!$A$1:$E$310,5,FALSE)</f>
        <v>5307042</v>
      </c>
      <c r="H1666" t="str">
        <f>VLOOKUP(C1666,reference!$A$1:$E$310,4,FALSE)</f>
        <v>PUREMAN</v>
      </c>
      <c r="I1666" t="str">
        <f>VLOOKUP($D1666,reference!$G$1:$H$25,2,FALSE)</f>
        <v>Semak belukar</v>
      </c>
      <c r="J1666" t="str">
        <f>VLOOKUP($E1666,reference!$G$1:$H$25,2,FALSE)</f>
        <v>No data</v>
      </c>
      <c r="K1666" t="str">
        <f t="shared" si="25"/>
        <v>Non Irigasi</v>
      </c>
      <c r="L1666" t="s">
        <v>327</v>
      </c>
    </row>
    <row r="1667" spans="1:12" x14ac:dyDescent="0.25">
      <c r="A1667" s="1">
        <v>1666</v>
      </c>
      <c r="B1667" s="3">
        <v>386</v>
      </c>
      <c r="C1667" s="1">
        <v>243</v>
      </c>
      <c r="D1667" s="1">
        <v>11</v>
      </c>
      <c r="E1667" s="1">
        <v>2</v>
      </c>
      <c r="F1667" s="1">
        <v>0</v>
      </c>
      <c r="G1667">
        <f>VLOOKUP(C1667,reference!$A$1:$E$310,5,FALSE)</f>
        <v>5315011</v>
      </c>
      <c r="H1667" t="str">
        <f>VLOOKUP(C1667,reference!$A$1:$E$310,4,FALSE)</f>
        <v>BOLENG</v>
      </c>
      <c r="I1667" t="str">
        <f>VLOOKUP($D1667,reference!$G$1:$H$25,2,FALSE)</f>
        <v>Savanna / Padang rumput</v>
      </c>
      <c r="J1667" t="str">
        <f>VLOOKUP($E1667,reference!$G$1:$H$25,2,FALSE)</f>
        <v>Hutan lahan kering sekunder / bekas tebangan</v>
      </c>
      <c r="K1667" t="str">
        <f t="shared" ref="K1667:K1730" si="26">IF(F1667=0,"Non Irigasi","Buffer Irigasi")</f>
        <v>Non Irigasi</v>
      </c>
      <c r="L1667" t="s">
        <v>327</v>
      </c>
    </row>
    <row r="1668" spans="1:12" x14ac:dyDescent="0.25">
      <c r="A1668" s="1">
        <v>1667</v>
      </c>
      <c r="B1668" s="3">
        <v>8689</v>
      </c>
      <c r="C1668" s="1">
        <v>280</v>
      </c>
      <c r="D1668" s="1">
        <v>2</v>
      </c>
      <c r="E1668" s="1">
        <v>1</v>
      </c>
      <c r="F1668" s="1">
        <v>0</v>
      </c>
      <c r="G1668">
        <f>VLOOKUP(C1668,reference!$A$1:$E$310,5,FALSE)</f>
        <v>5319030</v>
      </c>
      <c r="H1668" t="str">
        <f>VLOOKUP(C1668,reference!$A$1:$E$310,4,FALSE)</f>
        <v>ELAR</v>
      </c>
      <c r="I1668" t="str">
        <f>VLOOKUP($D1668,reference!$G$1:$H$25,2,FALSE)</f>
        <v>Hutan lahan kering sekunder / bekas tebangan</v>
      </c>
      <c r="J1668" t="str">
        <f>VLOOKUP($E1668,reference!$G$1:$H$25,2,FALSE)</f>
        <v>Hutan lahan kering primer</v>
      </c>
      <c r="K1668" t="str">
        <f t="shared" si="26"/>
        <v>Non Irigasi</v>
      </c>
      <c r="L1668" t="s">
        <v>327</v>
      </c>
    </row>
    <row r="1669" spans="1:12" x14ac:dyDescent="0.25">
      <c r="A1669" s="1">
        <v>1668</v>
      </c>
      <c r="B1669" s="3">
        <v>3448</v>
      </c>
      <c r="C1669" s="1">
        <v>217</v>
      </c>
      <c r="D1669" s="1">
        <v>9</v>
      </c>
      <c r="E1669" s="1">
        <v>1</v>
      </c>
      <c r="F1669" s="1">
        <v>0</v>
      </c>
      <c r="G1669">
        <f>VLOOKUP(C1669,reference!$A$1:$E$310,5,FALSE)</f>
        <v>5312080</v>
      </c>
      <c r="H1669" t="str">
        <f>VLOOKUP(C1669,reference!$A$1:$E$310,4,FALSE)</f>
        <v>RIUNG</v>
      </c>
      <c r="I1669" t="str">
        <f>VLOOKUP($D1669,reference!$G$1:$H$25,2,FALSE)</f>
        <v>Semak belukar</v>
      </c>
      <c r="J1669" t="str">
        <f>VLOOKUP($E1669,reference!$G$1:$H$25,2,FALSE)</f>
        <v>Hutan lahan kering primer</v>
      </c>
      <c r="K1669" t="str">
        <f t="shared" si="26"/>
        <v>Non Irigasi</v>
      </c>
      <c r="L1669" t="s">
        <v>327</v>
      </c>
    </row>
    <row r="1670" spans="1:12" x14ac:dyDescent="0.25">
      <c r="A1670" s="1">
        <v>1669</v>
      </c>
      <c r="B1670" s="3">
        <v>6619</v>
      </c>
      <c r="C1670" s="1">
        <v>217</v>
      </c>
      <c r="D1670" s="1">
        <v>9</v>
      </c>
      <c r="E1670" s="1">
        <v>2</v>
      </c>
      <c r="F1670" s="1">
        <v>0</v>
      </c>
      <c r="G1670">
        <f>VLOOKUP(C1670,reference!$A$1:$E$310,5,FALSE)</f>
        <v>5312080</v>
      </c>
      <c r="H1670" t="str">
        <f>VLOOKUP(C1670,reference!$A$1:$E$310,4,FALSE)</f>
        <v>RIUNG</v>
      </c>
      <c r="I1670" t="str">
        <f>VLOOKUP($D1670,reference!$G$1:$H$25,2,FALSE)</f>
        <v>Semak belukar</v>
      </c>
      <c r="J1670" t="str">
        <f>VLOOKUP($E1670,reference!$G$1:$H$25,2,FALSE)</f>
        <v>Hutan lahan kering sekunder / bekas tebangan</v>
      </c>
      <c r="K1670" t="str">
        <f t="shared" si="26"/>
        <v>Non Irigasi</v>
      </c>
      <c r="L1670" t="s">
        <v>327</v>
      </c>
    </row>
    <row r="1671" spans="1:12" x14ac:dyDescent="0.25">
      <c r="A1671" s="1">
        <v>1670</v>
      </c>
      <c r="B1671" s="3">
        <v>7</v>
      </c>
      <c r="C1671" s="1">
        <v>217</v>
      </c>
      <c r="D1671" s="1">
        <v>0</v>
      </c>
      <c r="E1671" s="1">
        <v>6</v>
      </c>
      <c r="F1671" s="1">
        <v>0</v>
      </c>
      <c r="G1671">
        <f>VLOOKUP(C1671,reference!$A$1:$E$310,5,FALSE)</f>
        <v>5312080</v>
      </c>
      <c r="H1671" t="str">
        <f>VLOOKUP(C1671,reference!$A$1:$E$310,4,FALSE)</f>
        <v>RIUNG</v>
      </c>
      <c r="I1671" t="str">
        <f>VLOOKUP($D1671,reference!$G$1:$H$25,2,FALSE)</f>
        <v>No data</v>
      </c>
      <c r="J1671" t="str">
        <f>VLOOKUP($E1671,reference!$G$1:$H$25,2,FALSE)</f>
        <v>Hutan mangrove sekunder</v>
      </c>
      <c r="K1671" t="str">
        <f t="shared" si="26"/>
        <v>Non Irigasi</v>
      </c>
      <c r="L1671" t="s">
        <v>327</v>
      </c>
    </row>
    <row r="1672" spans="1:12" x14ac:dyDescent="0.25">
      <c r="A1672" s="1">
        <v>1671</v>
      </c>
      <c r="B1672" s="3">
        <v>10</v>
      </c>
      <c r="C1672" s="1">
        <v>173</v>
      </c>
      <c r="D1672" s="1">
        <v>0</v>
      </c>
      <c r="E1672" s="1">
        <v>13</v>
      </c>
      <c r="F1672" s="1">
        <v>0</v>
      </c>
      <c r="G1672">
        <f>VLOOKUP(C1672,reference!$A$1:$E$310,5,FALSE)</f>
        <v>5310040</v>
      </c>
      <c r="H1672" t="str">
        <f>VLOOKUP(C1672,reference!$A$1:$E$310,4,FALSE)</f>
        <v>TALIBURA</v>
      </c>
      <c r="I1672" t="str">
        <f>VLOOKUP($D1672,reference!$G$1:$H$25,2,FALSE)</f>
        <v>No data</v>
      </c>
      <c r="J1672" t="str">
        <f>VLOOKUP($E1672,reference!$G$1:$H$25,2,FALSE)</f>
        <v>Pertanian lahan kering  campur semak / kebun campur</v>
      </c>
      <c r="K1672" t="str">
        <f t="shared" si="26"/>
        <v>Non Irigasi</v>
      </c>
      <c r="L1672" t="s">
        <v>327</v>
      </c>
    </row>
    <row r="1673" spans="1:12" x14ac:dyDescent="0.25">
      <c r="A1673" s="1">
        <v>1672</v>
      </c>
      <c r="B1673" s="3">
        <v>2</v>
      </c>
      <c r="C1673" s="1">
        <v>173</v>
      </c>
      <c r="D1673" s="1">
        <v>16</v>
      </c>
      <c r="E1673" s="1">
        <v>0</v>
      </c>
      <c r="F1673" s="1">
        <v>0</v>
      </c>
      <c r="G1673">
        <f>VLOOKUP(C1673,reference!$A$1:$E$310,5,FALSE)</f>
        <v>5310040</v>
      </c>
      <c r="H1673" t="str">
        <f>VLOOKUP(C1673,reference!$A$1:$E$310,4,FALSE)</f>
        <v>TALIBURA</v>
      </c>
      <c r="I1673" t="str">
        <f>VLOOKUP($D1673,reference!$G$1:$H$25,2,FALSE)</f>
        <v>Pemukiman</v>
      </c>
      <c r="J1673" t="str">
        <f>VLOOKUP($E1673,reference!$G$1:$H$25,2,FALSE)</f>
        <v>No data</v>
      </c>
      <c r="K1673" t="str">
        <f t="shared" si="26"/>
        <v>Non Irigasi</v>
      </c>
      <c r="L1673" t="s">
        <v>327</v>
      </c>
    </row>
    <row r="1674" spans="1:12" x14ac:dyDescent="0.25">
      <c r="A1674" s="1">
        <v>1673</v>
      </c>
      <c r="B1674" s="3">
        <v>45</v>
      </c>
      <c r="C1674" s="1">
        <v>173</v>
      </c>
      <c r="D1674" s="1">
        <v>16</v>
      </c>
      <c r="E1674" s="1">
        <v>14</v>
      </c>
      <c r="F1674" s="1">
        <v>0</v>
      </c>
      <c r="G1674">
        <f>VLOOKUP(C1674,reference!$A$1:$E$310,5,FALSE)</f>
        <v>5310040</v>
      </c>
      <c r="H1674" t="str">
        <f>VLOOKUP(C1674,reference!$A$1:$E$310,4,FALSE)</f>
        <v>TALIBURA</v>
      </c>
      <c r="I1674" t="str">
        <f>VLOOKUP($D1674,reference!$G$1:$H$25,2,FALSE)</f>
        <v>Pemukiman</v>
      </c>
      <c r="J1674" t="str">
        <f>VLOOKUP($E1674,reference!$G$1:$H$25,2,FALSE)</f>
        <v>Sawah</v>
      </c>
      <c r="K1674" t="str">
        <f t="shared" si="26"/>
        <v>Non Irigasi</v>
      </c>
      <c r="L1674" t="s">
        <v>327</v>
      </c>
    </row>
    <row r="1675" spans="1:12" x14ac:dyDescent="0.25">
      <c r="A1675" s="1">
        <v>1674</v>
      </c>
      <c r="B1675" s="3">
        <v>3</v>
      </c>
      <c r="C1675" s="1">
        <v>154</v>
      </c>
      <c r="D1675" s="1">
        <v>9</v>
      </c>
      <c r="E1675" s="1">
        <v>13</v>
      </c>
      <c r="F1675" s="1">
        <v>0</v>
      </c>
      <c r="G1675">
        <f>VLOOKUP(C1675,reference!$A$1:$E$310,5,FALSE)</f>
        <v>5309032</v>
      </c>
      <c r="H1675" t="str">
        <f>VLOOKUP(C1675,reference!$A$1:$E$310,4,FALSE)</f>
        <v>DEMON PAGONG</v>
      </c>
      <c r="I1675" t="str">
        <f>VLOOKUP($D1675,reference!$G$1:$H$25,2,FALSE)</f>
        <v>Semak belukar</v>
      </c>
      <c r="J1675" t="str">
        <f>VLOOKUP($E1675,reference!$G$1:$H$25,2,FALSE)</f>
        <v>Pertanian lahan kering  campur semak / kebun campur</v>
      </c>
      <c r="K1675" t="str">
        <f t="shared" si="26"/>
        <v>Non Irigasi</v>
      </c>
      <c r="L1675" t="s">
        <v>327</v>
      </c>
    </row>
    <row r="1676" spans="1:12" x14ac:dyDescent="0.25">
      <c r="A1676" s="1">
        <v>1675</v>
      </c>
      <c r="B1676" s="3">
        <v>201</v>
      </c>
      <c r="C1676" s="1">
        <v>144</v>
      </c>
      <c r="D1676" s="1">
        <v>13</v>
      </c>
      <c r="E1676" s="1">
        <v>2</v>
      </c>
      <c r="F1676" s="1">
        <v>0</v>
      </c>
      <c r="G1676">
        <f>VLOOKUP(C1676,reference!$A$1:$E$310,5,FALSE)</f>
        <v>5308050</v>
      </c>
      <c r="H1676" t="str">
        <f>VLOOKUP(C1676,reference!$A$1:$E$310,4,FALSE)</f>
        <v>NUBATUKAN</v>
      </c>
      <c r="I1676" t="str">
        <f>VLOOKUP($D1676,reference!$G$1:$H$25,2,FALSE)</f>
        <v>Pertanian lahan kering  campur semak / kebun campur</v>
      </c>
      <c r="J1676" t="str">
        <f>VLOOKUP($E1676,reference!$G$1:$H$25,2,FALSE)</f>
        <v>Hutan lahan kering sekunder / bekas tebangan</v>
      </c>
      <c r="K1676" t="str">
        <f t="shared" si="26"/>
        <v>Non Irigasi</v>
      </c>
      <c r="L1676" t="s">
        <v>327</v>
      </c>
    </row>
    <row r="1677" spans="1:12" x14ac:dyDescent="0.25">
      <c r="A1677" s="1">
        <v>1676</v>
      </c>
      <c r="B1677" s="3">
        <v>5200</v>
      </c>
      <c r="C1677" s="1">
        <v>140</v>
      </c>
      <c r="D1677" s="1">
        <v>13</v>
      </c>
      <c r="E1677" s="1">
        <v>13</v>
      </c>
      <c r="F1677" s="1">
        <v>0</v>
      </c>
      <c r="G1677">
        <f>VLOOKUP(C1677,reference!$A$1:$E$310,5,FALSE)</f>
        <v>5308020</v>
      </c>
      <c r="H1677" t="str">
        <f>VLOOKUP(C1677,reference!$A$1:$E$310,4,FALSE)</f>
        <v>ATADEI</v>
      </c>
      <c r="I1677" t="str">
        <f>VLOOKUP($D1677,reference!$G$1:$H$25,2,FALSE)</f>
        <v>Pertanian lahan kering  campur semak / kebun campur</v>
      </c>
      <c r="J1677" t="str">
        <f>VLOOKUP($E1677,reference!$G$1:$H$25,2,FALSE)</f>
        <v>Pertanian lahan kering  campur semak / kebun campur</v>
      </c>
      <c r="K1677" t="str">
        <f t="shared" si="26"/>
        <v>Non Irigasi</v>
      </c>
      <c r="L1677" t="s">
        <v>327</v>
      </c>
    </row>
    <row r="1678" spans="1:12" x14ac:dyDescent="0.25">
      <c r="A1678" s="1">
        <v>1677</v>
      </c>
      <c r="B1678" s="3">
        <v>35</v>
      </c>
      <c r="C1678" s="1">
        <v>128</v>
      </c>
      <c r="D1678" s="1">
        <v>0</v>
      </c>
      <c r="E1678" s="1">
        <v>11</v>
      </c>
      <c r="F1678" s="1">
        <v>0</v>
      </c>
      <c r="G1678">
        <f>VLOOKUP(C1678,reference!$A$1:$E$310,5,FALSE)</f>
        <v>5307030</v>
      </c>
      <c r="H1678" t="str">
        <f>VLOOKUP(C1678,reference!$A$1:$E$310,4,FALSE)</f>
        <v>ALOR SELATAN</v>
      </c>
      <c r="I1678" t="str">
        <f>VLOOKUP($D1678,reference!$G$1:$H$25,2,FALSE)</f>
        <v>No data</v>
      </c>
      <c r="J1678" t="str">
        <f>VLOOKUP($E1678,reference!$G$1:$H$25,2,FALSE)</f>
        <v>Savanna / Padang rumput</v>
      </c>
      <c r="K1678" t="str">
        <f t="shared" si="26"/>
        <v>Non Irigasi</v>
      </c>
      <c r="L1678" t="s">
        <v>327</v>
      </c>
    </row>
    <row r="1679" spans="1:12" x14ac:dyDescent="0.25">
      <c r="A1679" s="1">
        <v>1678</v>
      </c>
      <c r="B1679" s="3">
        <v>9</v>
      </c>
      <c r="C1679" s="1">
        <v>243</v>
      </c>
      <c r="D1679" s="1">
        <v>0</v>
      </c>
      <c r="E1679" s="1">
        <v>2</v>
      </c>
      <c r="F1679" s="1">
        <v>0</v>
      </c>
      <c r="G1679">
        <f>VLOOKUP(C1679,reference!$A$1:$E$310,5,FALSE)</f>
        <v>5315011</v>
      </c>
      <c r="H1679" t="str">
        <f>VLOOKUP(C1679,reference!$A$1:$E$310,4,FALSE)</f>
        <v>BOLENG</v>
      </c>
      <c r="I1679" t="str">
        <f>VLOOKUP($D1679,reference!$G$1:$H$25,2,FALSE)</f>
        <v>No data</v>
      </c>
      <c r="J1679" t="str">
        <f>VLOOKUP($E1679,reference!$G$1:$H$25,2,FALSE)</f>
        <v>Hutan lahan kering sekunder / bekas tebangan</v>
      </c>
      <c r="K1679" t="str">
        <f t="shared" si="26"/>
        <v>Non Irigasi</v>
      </c>
      <c r="L1679" t="s">
        <v>327</v>
      </c>
    </row>
    <row r="1680" spans="1:12" x14ac:dyDescent="0.25">
      <c r="A1680" s="1">
        <v>1679</v>
      </c>
      <c r="B1680" s="3">
        <v>633</v>
      </c>
      <c r="C1680" s="1">
        <v>228</v>
      </c>
      <c r="D1680" s="1">
        <v>9</v>
      </c>
      <c r="E1680" s="1">
        <v>9</v>
      </c>
      <c r="F1680" s="1">
        <v>0</v>
      </c>
      <c r="G1680">
        <f>VLOOKUP(C1680,reference!$A$1:$E$310,5,FALSE)</f>
        <v>5313130</v>
      </c>
      <c r="H1680" t="str">
        <f>VLOOKUP(C1680,reference!$A$1:$E$310,4,FALSE)</f>
        <v>CIBAL</v>
      </c>
      <c r="I1680" t="str">
        <f>VLOOKUP($D1680,reference!$G$1:$H$25,2,FALSE)</f>
        <v>Semak belukar</v>
      </c>
      <c r="J1680" t="str">
        <f>VLOOKUP($E1680,reference!$G$1:$H$25,2,FALSE)</f>
        <v>Semak belukar</v>
      </c>
      <c r="K1680" t="str">
        <f t="shared" si="26"/>
        <v>Non Irigasi</v>
      </c>
      <c r="L1680" t="s">
        <v>327</v>
      </c>
    </row>
    <row r="1681" spans="1:12" x14ac:dyDescent="0.25">
      <c r="A1681" s="1">
        <v>1680</v>
      </c>
      <c r="B1681" s="3">
        <v>28</v>
      </c>
      <c r="C1681" s="1">
        <v>173</v>
      </c>
      <c r="D1681" s="1">
        <v>0</v>
      </c>
      <c r="E1681" s="1">
        <v>6</v>
      </c>
      <c r="F1681" s="1">
        <v>0</v>
      </c>
      <c r="G1681">
        <f>VLOOKUP(C1681,reference!$A$1:$E$310,5,FALSE)</f>
        <v>5310040</v>
      </c>
      <c r="H1681" t="str">
        <f>VLOOKUP(C1681,reference!$A$1:$E$310,4,FALSE)</f>
        <v>TALIBURA</v>
      </c>
      <c r="I1681" t="str">
        <f>VLOOKUP($D1681,reference!$G$1:$H$25,2,FALSE)</f>
        <v>No data</v>
      </c>
      <c r="J1681" t="str">
        <f>VLOOKUP($E1681,reference!$G$1:$H$25,2,FALSE)</f>
        <v>Hutan mangrove sekunder</v>
      </c>
      <c r="K1681" t="str">
        <f t="shared" si="26"/>
        <v>Non Irigasi</v>
      </c>
      <c r="L1681" t="s">
        <v>327</v>
      </c>
    </row>
    <row r="1682" spans="1:12" x14ac:dyDescent="0.25">
      <c r="A1682" s="1">
        <v>1681</v>
      </c>
      <c r="B1682" s="3">
        <v>15</v>
      </c>
      <c r="C1682" s="1">
        <v>173</v>
      </c>
      <c r="D1682" s="1">
        <v>12</v>
      </c>
      <c r="E1682" s="1">
        <v>6</v>
      </c>
      <c r="F1682" s="1">
        <v>0</v>
      </c>
      <c r="G1682">
        <f>VLOOKUP(C1682,reference!$A$1:$E$310,5,FALSE)</f>
        <v>5310040</v>
      </c>
      <c r="H1682" t="str">
        <f>VLOOKUP(C1682,reference!$A$1:$E$310,4,FALSE)</f>
        <v>TALIBURA</v>
      </c>
      <c r="I1682" t="str">
        <f>VLOOKUP($D1682,reference!$G$1:$H$25,2,FALSE)</f>
        <v>Pertanian lahan kering</v>
      </c>
      <c r="J1682" t="str">
        <f>VLOOKUP($E1682,reference!$G$1:$H$25,2,FALSE)</f>
        <v>Hutan mangrove sekunder</v>
      </c>
      <c r="K1682" t="str">
        <f t="shared" si="26"/>
        <v>Non Irigasi</v>
      </c>
      <c r="L1682" t="s">
        <v>327</v>
      </c>
    </row>
    <row r="1683" spans="1:12" x14ac:dyDescent="0.25">
      <c r="A1683" s="1">
        <v>1682</v>
      </c>
      <c r="B1683" s="3">
        <v>579</v>
      </c>
      <c r="C1683" s="1">
        <v>125</v>
      </c>
      <c r="D1683" s="1">
        <v>2</v>
      </c>
      <c r="E1683" s="1">
        <v>9</v>
      </c>
      <c r="F1683" s="1">
        <v>0</v>
      </c>
      <c r="G1683">
        <f>VLOOKUP(C1683,reference!$A$1:$E$310,5,FALSE)</f>
        <v>5307014</v>
      </c>
      <c r="H1683" t="str">
        <f>VLOOKUP(C1683,reference!$A$1:$E$310,4,FALSE)</f>
        <v>PANTAR TENGAH</v>
      </c>
      <c r="I1683" t="str">
        <f>VLOOKUP($D1683,reference!$G$1:$H$25,2,FALSE)</f>
        <v>Hutan lahan kering sekunder / bekas tebangan</v>
      </c>
      <c r="J1683" t="str">
        <f>VLOOKUP($E1683,reference!$G$1:$H$25,2,FALSE)</f>
        <v>Semak belukar</v>
      </c>
      <c r="K1683" t="str">
        <f t="shared" si="26"/>
        <v>Non Irigasi</v>
      </c>
      <c r="L1683" t="s">
        <v>328</v>
      </c>
    </row>
    <row r="1684" spans="1:12" x14ac:dyDescent="0.25">
      <c r="A1684" s="1">
        <v>1683</v>
      </c>
      <c r="B1684" s="3">
        <v>38</v>
      </c>
      <c r="C1684" s="1">
        <v>128</v>
      </c>
      <c r="D1684" s="1">
        <v>0</v>
      </c>
      <c r="E1684" s="1">
        <v>0</v>
      </c>
      <c r="F1684" s="1">
        <v>0</v>
      </c>
      <c r="G1684">
        <f>VLOOKUP(C1684,reference!$A$1:$E$310,5,FALSE)</f>
        <v>5307030</v>
      </c>
      <c r="H1684" t="str">
        <f>VLOOKUP(C1684,reference!$A$1:$E$310,4,FALSE)</f>
        <v>ALOR SELATAN</v>
      </c>
      <c r="I1684" t="str">
        <f>VLOOKUP($D1684,reference!$G$1:$H$25,2,FALSE)</f>
        <v>No data</v>
      </c>
      <c r="J1684" t="str">
        <f>VLOOKUP($E1684,reference!$G$1:$H$25,2,FALSE)</f>
        <v>No data</v>
      </c>
      <c r="K1684" t="str">
        <f t="shared" si="26"/>
        <v>Non Irigasi</v>
      </c>
      <c r="L1684" t="s">
        <v>327</v>
      </c>
    </row>
    <row r="1685" spans="1:12" x14ac:dyDescent="0.25">
      <c r="A1685" s="1">
        <v>1684</v>
      </c>
      <c r="B1685" s="3">
        <v>32</v>
      </c>
      <c r="C1685" s="1">
        <v>252</v>
      </c>
      <c r="D1685" s="1">
        <v>11</v>
      </c>
      <c r="E1685" s="1">
        <v>16</v>
      </c>
      <c r="F1685" s="1">
        <v>0</v>
      </c>
      <c r="G1685">
        <f>VLOOKUP(C1685,reference!$A$1:$E$310,5,FALSE)</f>
        <v>5315050</v>
      </c>
      <c r="H1685" t="str">
        <f>VLOOKUP(C1685,reference!$A$1:$E$310,4,FALSE)</f>
        <v>MACANG PACAR</v>
      </c>
      <c r="I1685" t="str">
        <f>VLOOKUP($D1685,reference!$G$1:$H$25,2,FALSE)</f>
        <v>Savanna / Padang rumput</v>
      </c>
      <c r="J1685" t="str">
        <f>VLOOKUP($E1685,reference!$G$1:$H$25,2,FALSE)</f>
        <v>Pemukiman</v>
      </c>
      <c r="K1685" t="str">
        <f t="shared" si="26"/>
        <v>Non Irigasi</v>
      </c>
      <c r="L1685" t="s">
        <v>327</v>
      </c>
    </row>
    <row r="1686" spans="1:12" x14ac:dyDescent="0.25">
      <c r="A1686" s="1">
        <v>1685</v>
      </c>
      <c r="B1686" s="3">
        <v>19</v>
      </c>
      <c r="C1686" s="1">
        <v>217</v>
      </c>
      <c r="D1686" s="1">
        <v>9</v>
      </c>
      <c r="E1686" s="1">
        <v>9</v>
      </c>
      <c r="F1686" s="1">
        <v>0</v>
      </c>
      <c r="G1686">
        <f>VLOOKUP(C1686,reference!$A$1:$E$310,5,FALSE)</f>
        <v>5312080</v>
      </c>
      <c r="H1686" t="str">
        <f>VLOOKUP(C1686,reference!$A$1:$E$310,4,FALSE)</f>
        <v>RIUNG</v>
      </c>
      <c r="I1686" t="str">
        <f>VLOOKUP($D1686,reference!$G$1:$H$25,2,FALSE)</f>
        <v>Semak belukar</v>
      </c>
      <c r="J1686" t="str">
        <f>VLOOKUP($E1686,reference!$G$1:$H$25,2,FALSE)</f>
        <v>Semak belukar</v>
      </c>
      <c r="K1686" t="str">
        <f t="shared" si="26"/>
        <v>Non Irigasi</v>
      </c>
      <c r="L1686" t="s">
        <v>327</v>
      </c>
    </row>
    <row r="1687" spans="1:12" x14ac:dyDescent="0.25">
      <c r="A1687" s="1">
        <v>1686</v>
      </c>
      <c r="B1687" s="3">
        <v>4</v>
      </c>
      <c r="C1687" s="1">
        <v>173</v>
      </c>
      <c r="D1687" s="1">
        <v>12</v>
      </c>
      <c r="E1687" s="1">
        <v>21</v>
      </c>
      <c r="F1687" s="1">
        <v>0</v>
      </c>
      <c r="G1687">
        <f>VLOOKUP(C1687,reference!$A$1:$E$310,5,FALSE)</f>
        <v>5310040</v>
      </c>
      <c r="H1687" t="str">
        <f>VLOOKUP(C1687,reference!$A$1:$E$310,4,FALSE)</f>
        <v>TALIBURA</v>
      </c>
      <c r="I1687" t="str">
        <f>VLOOKUP($D1687,reference!$G$1:$H$25,2,FALSE)</f>
        <v>Pertanian lahan kering</v>
      </c>
      <c r="J1687" t="str">
        <f>VLOOKUP($E1687,reference!$G$1:$H$25,2,FALSE)</f>
        <v>Rawa</v>
      </c>
      <c r="K1687" t="str">
        <f t="shared" si="26"/>
        <v>Non Irigasi</v>
      </c>
      <c r="L1687" t="s">
        <v>327</v>
      </c>
    </row>
    <row r="1688" spans="1:12" x14ac:dyDescent="0.25">
      <c r="A1688" s="1">
        <v>1687</v>
      </c>
      <c r="B1688" s="3">
        <v>160</v>
      </c>
      <c r="C1688" s="1">
        <v>148</v>
      </c>
      <c r="D1688" s="1">
        <v>13</v>
      </c>
      <c r="E1688" s="1">
        <v>14</v>
      </c>
      <c r="F1688" s="1">
        <v>0</v>
      </c>
      <c r="G1688">
        <f>VLOOKUP(C1688,reference!$A$1:$E$310,5,FALSE)</f>
        <v>5309011</v>
      </c>
      <c r="H1688" t="str">
        <f>VLOOKUP(C1688,reference!$A$1:$E$310,4,FALSE)</f>
        <v>TITEHENA</v>
      </c>
      <c r="I1688" t="str">
        <f>VLOOKUP($D1688,reference!$G$1:$H$25,2,FALSE)</f>
        <v>Pertanian lahan kering  campur semak / kebun campur</v>
      </c>
      <c r="J1688" t="str">
        <f>VLOOKUP($E1688,reference!$G$1:$H$25,2,FALSE)</f>
        <v>Sawah</v>
      </c>
      <c r="K1688" t="str">
        <f t="shared" si="26"/>
        <v>Non Irigasi</v>
      </c>
      <c r="L1688" t="s">
        <v>327</v>
      </c>
    </row>
    <row r="1689" spans="1:12" x14ac:dyDescent="0.25">
      <c r="A1689" s="1">
        <v>1688</v>
      </c>
      <c r="B1689" s="3">
        <v>43</v>
      </c>
      <c r="C1689" s="1">
        <v>144</v>
      </c>
      <c r="D1689" s="1">
        <v>9</v>
      </c>
      <c r="E1689" s="1">
        <v>9</v>
      </c>
      <c r="F1689" s="1">
        <v>0</v>
      </c>
      <c r="G1689">
        <f>VLOOKUP(C1689,reference!$A$1:$E$310,5,FALSE)</f>
        <v>5308050</v>
      </c>
      <c r="H1689" t="str">
        <f>VLOOKUP(C1689,reference!$A$1:$E$310,4,FALSE)</f>
        <v>NUBATUKAN</v>
      </c>
      <c r="I1689" t="str">
        <f>VLOOKUP($D1689,reference!$G$1:$H$25,2,FALSE)</f>
        <v>Semak belukar</v>
      </c>
      <c r="J1689" t="str">
        <f>VLOOKUP($E1689,reference!$G$1:$H$25,2,FALSE)</f>
        <v>Semak belukar</v>
      </c>
      <c r="K1689" t="str">
        <f t="shared" si="26"/>
        <v>Non Irigasi</v>
      </c>
      <c r="L1689" t="s">
        <v>327</v>
      </c>
    </row>
    <row r="1690" spans="1:12" x14ac:dyDescent="0.25">
      <c r="A1690" s="1">
        <v>1689</v>
      </c>
      <c r="B1690" s="3">
        <v>1372</v>
      </c>
      <c r="C1690" s="1">
        <v>140</v>
      </c>
      <c r="D1690" s="1">
        <v>13</v>
      </c>
      <c r="E1690" s="1">
        <v>2</v>
      </c>
      <c r="F1690" s="1">
        <v>0</v>
      </c>
      <c r="G1690">
        <f>VLOOKUP(C1690,reference!$A$1:$E$310,5,FALSE)</f>
        <v>5308020</v>
      </c>
      <c r="H1690" t="str">
        <f>VLOOKUP(C1690,reference!$A$1:$E$310,4,FALSE)</f>
        <v>ATADEI</v>
      </c>
      <c r="I1690" t="str">
        <f>VLOOKUP($D1690,reference!$G$1:$H$25,2,FALSE)</f>
        <v>Pertanian lahan kering  campur semak / kebun campur</v>
      </c>
      <c r="J1690" t="str">
        <f>VLOOKUP($E1690,reference!$G$1:$H$25,2,FALSE)</f>
        <v>Hutan lahan kering sekunder / bekas tebangan</v>
      </c>
      <c r="K1690" t="str">
        <f t="shared" si="26"/>
        <v>Non Irigasi</v>
      </c>
      <c r="L1690" t="s">
        <v>327</v>
      </c>
    </row>
    <row r="1691" spans="1:12" x14ac:dyDescent="0.25">
      <c r="A1691" s="1">
        <v>1690</v>
      </c>
      <c r="B1691" s="3">
        <v>28</v>
      </c>
      <c r="C1691" s="1">
        <v>124</v>
      </c>
      <c r="D1691" s="1">
        <v>12</v>
      </c>
      <c r="E1691" s="1">
        <v>12</v>
      </c>
      <c r="F1691" s="1">
        <v>0</v>
      </c>
      <c r="G1691">
        <f>VLOOKUP(C1691,reference!$A$1:$E$310,5,FALSE)</f>
        <v>5307013</v>
      </c>
      <c r="H1691" t="str">
        <f>VLOOKUP(C1691,reference!$A$1:$E$310,4,FALSE)</f>
        <v>PANTAR BARAT LAUT</v>
      </c>
      <c r="I1691" t="str">
        <f>VLOOKUP($D1691,reference!$G$1:$H$25,2,FALSE)</f>
        <v>Pertanian lahan kering</v>
      </c>
      <c r="J1691" t="str">
        <f>VLOOKUP($E1691,reference!$G$1:$H$25,2,FALSE)</f>
        <v>Pertanian lahan kering</v>
      </c>
      <c r="K1691" t="str">
        <f t="shared" si="26"/>
        <v>Non Irigasi</v>
      </c>
      <c r="L1691" t="s">
        <v>327</v>
      </c>
    </row>
    <row r="1692" spans="1:12" x14ac:dyDescent="0.25">
      <c r="A1692" s="1">
        <v>1691</v>
      </c>
      <c r="B1692" s="3">
        <v>5</v>
      </c>
      <c r="C1692" s="1">
        <v>243</v>
      </c>
      <c r="D1692" s="1">
        <v>2</v>
      </c>
      <c r="E1692" s="1">
        <v>0</v>
      </c>
      <c r="F1692" s="1">
        <v>0</v>
      </c>
      <c r="G1692">
        <f>VLOOKUP(C1692,reference!$A$1:$E$310,5,FALSE)</f>
        <v>5315011</v>
      </c>
      <c r="H1692" t="str">
        <f>VLOOKUP(C1692,reference!$A$1:$E$310,4,FALSE)</f>
        <v>BOLENG</v>
      </c>
      <c r="I1692" t="str">
        <f>VLOOKUP($D1692,reference!$G$1:$H$25,2,FALSE)</f>
        <v>Hutan lahan kering sekunder / bekas tebangan</v>
      </c>
      <c r="J1692" t="str">
        <f>VLOOKUP($E1692,reference!$G$1:$H$25,2,FALSE)</f>
        <v>No data</v>
      </c>
      <c r="K1692" t="str">
        <f t="shared" si="26"/>
        <v>Non Irigasi</v>
      </c>
      <c r="L1692" t="s">
        <v>328</v>
      </c>
    </row>
    <row r="1693" spans="1:12" x14ac:dyDescent="0.25">
      <c r="A1693" s="1">
        <v>1692</v>
      </c>
      <c r="B1693" s="3">
        <v>14563</v>
      </c>
      <c r="C1693" s="1">
        <v>243</v>
      </c>
      <c r="D1693" s="1">
        <v>2</v>
      </c>
      <c r="E1693" s="1">
        <v>1</v>
      </c>
      <c r="F1693" s="1">
        <v>0</v>
      </c>
      <c r="G1693">
        <f>VLOOKUP(C1693,reference!$A$1:$E$310,5,FALSE)</f>
        <v>5315011</v>
      </c>
      <c r="H1693" t="str">
        <f>VLOOKUP(C1693,reference!$A$1:$E$310,4,FALSE)</f>
        <v>BOLENG</v>
      </c>
      <c r="I1693" t="str">
        <f>VLOOKUP($D1693,reference!$G$1:$H$25,2,FALSE)</f>
        <v>Hutan lahan kering sekunder / bekas tebangan</v>
      </c>
      <c r="J1693" t="str">
        <f>VLOOKUP($E1693,reference!$G$1:$H$25,2,FALSE)</f>
        <v>Hutan lahan kering primer</v>
      </c>
      <c r="K1693" t="str">
        <f t="shared" si="26"/>
        <v>Non Irigasi</v>
      </c>
      <c r="L1693" t="s">
        <v>327</v>
      </c>
    </row>
    <row r="1694" spans="1:12" x14ac:dyDescent="0.25">
      <c r="A1694" s="1">
        <v>1693</v>
      </c>
      <c r="B1694" s="3">
        <v>2</v>
      </c>
      <c r="C1694" s="1">
        <v>282</v>
      </c>
      <c r="D1694" s="1">
        <v>9</v>
      </c>
      <c r="E1694" s="1">
        <v>13</v>
      </c>
      <c r="F1694" s="1">
        <v>0</v>
      </c>
      <c r="G1694">
        <f>VLOOKUP(C1694,reference!$A$1:$E$310,5,FALSE)</f>
        <v>5319040</v>
      </c>
      <c r="H1694" t="str">
        <f>VLOOKUP(C1694,reference!$A$1:$E$310,4,FALSE)</f>
        <v>SAMBI RAMPAS</v>
      </c>
      <c r="I1694" t="str">
        <f>VLOOKUP($D1694,reference!$G$1:$H$25,2,FALSE)</f>
        <v>Semak belukar</v>
      </c>
      <c r="J1694" t="str">
        <f>VLOOKUP($E1694,reference!$G$1:$H$25,2,FALSE)</f>
        <v>Pertanian lahan kering  campur semak / kebun campur</v>
      </c>
      <c r="K1694" t="str">
        <f t="shared" si="26"/>
        <v>Non Irigasi</v>
      </c>
      <c r="L1694" t="s">
        <v>327</v>
      </c>
    </row>
    <row r="1695" spans="1:12" x14ac:dyDescent="0.25">
      <c r="A1695" s="1">
        <v>1694</v>
      </c>
      <c r="B1695" s="3">
        <v>8</v>
      </c>
      <c r="C1695" s="1">
        <v>161</v>
      </c>
      <c r="D1695" s="1">
        <v>12</v>
      </c>
      <c r="E1695" s="1">
        <v>16</v>
      </c>
      <c r="F1695" s="1">
        <v>0</v>
      </c>
      <c r="G1695">
        <f>VLOOKUP(C1695,reference!$A$1:$E$310,5,FALSE)</f>
        <v>5309070</v>
      </c>
      <c r="H1695" t="str">
        <f>VLOOKUP(C1695,reference!$A$1:$E$310,4,FALSE)</f>
        <v>ADONARA TIMUR</v>
      </c>
      <c r="I1695" t="str">
        <f>VLOOKUP($D1695,reference!$G$1:$H$25,2,FALSE)</f>
        <v>Pertanian lahan kering</v>
      </c>
      <c r="J1695" t="str">
        <f>VLOOKUP($E1695,reference!$G$1:$H$25,2,FALSE)</f>
        <v>Pemukiman</v>
      </c>
      <c r="K1695" t="str">
        <f t="shared" si="26"/>
        <v>Non Irigasi</v>
      </c>
      <c r="L1695" t="s">
        <v>327</v>
      </c>
    </row>
    <row r="1696" spans="1:12" x14ac:dyDescent="0.25">
      <c r="A1696" s="1">
        <v>1695</v>
      </c>
      <c r="B1696" s="3">
        <v>362</v>
      </c>
      <c r="C1696" s="1">
        <v>144</v>
      </c>
      <c r="D1696" s="1">
        <v>18</v>
      </c>
      <c r="E1696" s="1">
        <v>13</v>
      </c>
      <c r="F1696" s="1">
        <v>0</v>
      </c>
      <c r="G1696">
        <f>VLOOKUP(C1696,reference!$A$1:$E$310,5,FALSE)</f>
        <v>5308050</v>
      </c>
      <c r="H1696" t="str">
        <f>VLOOKUP(C1696,reference!$A$1:$E$310,4,FALSE)</f>
        <v>NUBATUKAN</v>
      </c>
      <c r="I1696" t="str">
        <f>VLOOKUP($D1696,reference!$G$1:$H$25,2,FALSE)</f>
        <v>Lahan terbuka</v>
      </c>
      <c r="J1696" t="str">
        <f>VLOOKUP($E1696,reference!$G$1:$H$25,2,FALSE)</f>
        <v>Pertanian lahan kering  campur semak / kebun campur</v>
      </c>
      <c r="K1696" t="str">
        <f t="shared" si="26"/>
        <v>Non Irigasi</v>
      </c>
      <c r="L1696" t="s">
        <v>327</v>
      </c>
    </row>
    <row r="1697" spans="1:12" x14ac:dyDescent="0.25">
      <c r="A1697" s="1">
        <v>1696</v>
      </c>
      <c r="B1697" s="3">
        <v>636</v>
      </c>
      <c r="C1697" s="1">
        <v>144</v>
      </c>
      <c r="D1697" s="1">
        <v>18</v>
      </c>
      <c r="E1697" s="1">
        <v>11</v>
      </c>
      <c r="F1697" s="1">
        <v>0</v>
      </c>
      <c r="G1697">
        <f>VLOOKUP(C1697,reference!$A$1:$E$310,5,FALSE)</f>
        <v>5308050</v>
      </c>
      <c r="H1697" t="str">
        <f>VLOOKUP(C1697,reference!$A$1:$E$310,4,FALSE)</f>
        <v>NUBATUKAN</v>
      </c>
      <c r="I1697" t="str">
        <f>VLOOKUP($D1697,reference!$G$1:$H$25,2,FALSE)</f>
        <v>Lahan terbuka</v>
      </c>
      <c r="J1697" t="str">
        <f>VLOOKUP($E1697,reference!$G$1:$H$25,2,FALSE)</f>
        <v>Savanna / Padang rumput</v>
      </c>
      <c r="K1697" t="str">
        <f t="shared" si="26"/>
        <v>Non Irigasi</v>
      </c>
      <c r="L1697" t="s">
        <v>327</v>
      </c>
    </row>
    <row r="1698" spans="1:12" x14ac:dyDescent="0.25">
      <c r="A1698" s="1">
        <v>1697</v>
      </c>
      <c r="B1698" s="3">
        <v>928</v>
      </c>
      <c r="C1698" s="1">
        <v>140</v>
      </c>
      <c r="D1698" s="1">
        <v>2</v>
      </c>
      <c r="E1698" s="1">
        <v>13</v>
      </c>
      <c r="F1698" s="1">
        <v>0</v>
      </c>
      <c r="G1698">
        <f>VLOOKUP(C1698,reference!$A$1:$E$310,5,FALSE)</f>
        <v>5308020</v>
      </c>
      <c r="H1698" t="str">
        <f>VLOOKUP(C1698,reference!$A$1:$E$310,4,FALSE)</f>
        <v>ATADEI</v>
      </c>
      <c r="I1698" t="str">
        <f>VLOOKUP($D1698,reference!$G$1:$H$25,2,FALSE)</f>
        <v>Hutan lahan kering sekunder / bekas tebangan</v>
      </c>
      <c r="J1698" t="str">
        <f>VLOOKUP($E1698,reference!$G$1:$H$25,2,FALSE)</f>
        <v>Pertanian lahan kering  campur semak / kebun campur</v>
      </c>
      <c r="K1698" t="str">
        <f t="shared" si="26"/>
        <v>Non Irigasi</v>
      </c>
      <c r="L1698" t="s">
        <v>328</v>
      </c>
    </row>
    <row r="1699" spans="1:12" x14ac:dyDescent="0.25">
      <c r="A1699" s="1">
        <v>1698</v>
      </c>
      <c r="B1699" s="3">
        <v>13</v>
      </c>
      <c r="C1699" s="1">
        <v>124</v>
      </c>
      <c r="D1699" s="1">
        <v>12</v>
      </c>
      <c r="E1699" s="1">
        <v>2</v>
      </c>
      <c r="F1699" s="1">
        <v>0</v>
      </c>
      <c r="G1699">
        <f>VLOOKUP(C1699,reference!$A$1:$E$310,5,FALSE)</f>
        <v>5307013</v>
      </c>
      <c r="H1699" t="str">
        <f>VLOOKUP(C1699,reference!$A$1:$E$310,4,FALSE)</f>
        <v>PANTAR BARAT LAUT</v>
      </c>
      <c r="I1699" t="str">
        <f>VLOOKUP($D1699,reference!$G$1:$H$25,2,FALSE)</f>
        <v>Pertanian lahan kering</v>
      </c>
      <c r="J1699" t="str">
        <f>VLOOKUP($E1699,reference!$G$1:$H$25,2,FALSE)</f>
        <v>Hutan lahan kering sekunder / bekas tebangan</v>
      </c>
      <c r="K1699" t="str">
        <f t="shared" si="26"/>
        <v>Non Irigasi</v>
      </c>
      <c r="L1699" t="s">
        <v>327</v>
      </c>
    </row>
    <row r="1700" spans="1:12" x14ac:dyDescent="0.25">
      <c r="A1700" s="1">
        <v>1699</v>
      </c>
      <c r="B1700" s="3">
        <v>710</v>
      </c>
      <c r="C1700" s="1">
        <v>125</v>
      </c>
      <c r="D1700" s="1">
        <v>12</v>
      </c>
      <c r="E1700" s="1">
        <v>9</v>
      </c>
      <c r="F1700" s="1">
        <v>0</v>
      </c>
      <c r="G1700">
        <f>VLOOKUP(C1700,reference!$A$1:$E$310,5,FALSE)</f>
        <v>5307014</v>
      </c>
      <c r="H1700" t="str">
        <f>VLOOKUP(C1700,reference!$A$1:$E$310,4,FALSE)</f>
        <v>PANTAR TENGAH</v>
      </c>
      <c r="I1700" t="str">
        <f>VLOOKUP($D1700,reference!$G$1:$H$25,2,FALSE)</f>
        <v>Pertanian lahan kering</v>
      </c>
      <c r="J1700" t="str">
        <f>VLOOKUP($E1700,reference!$G$1:$H$25,2,FALSE)</f>
        <v>Semak belukar</v>
      </c>
      <c r="K1700" t="str">
        <f t="shared" si="26"/>
        <v>Non Irigasi</v>
      </c>
      <c r="L1700" t="s">
        <v>327</v>
      </c>
    </row>
    <row r="1701" spans="1:12" x14ac:dyDescent="0.25">
      <c r="A1701" s="1">
        <v>1700</v>
      </c>
      <c r="B1701" s="3">
        <v>439</v>
      </c>
      <c r="C1701" s="1">
        <v>126</v>
      </c>
      <c r="D1701" s="1">
        <v>13</v>
      </c>
      <c r="E1701" s="1">
        <v>11</v>
      </c>
      <c r="F1701" s="1">
        <v>0</v>
      </c>
      <c r="G1701">
        <f>VLOOKUP(C1701,reference!$A$1:$E$310,5,FALSE)</f>
        <v>5307020</v>
      </c>
      <c r="H1701" t="str">
        <f>VLOOKUP(C1701,reference!$A$1:$E$310,4,FALSE)</f>
        <v>ALOR BARAT DAYA</v>
      </c>
      <c r="I1701" t="str">
        <f>VLOOKUP($D1701,reference!$G$1:$H$25,2,FALSE)</f>
        <v>Pertanian lahan kering  campur semak / kebun campur</v>
      </c>
      <c r="J1701" t="str">
        <f>VLOOKUP($E1701,reference!$G$1:$H$25,2,FALSE)</f>
        <v>Savanna / Padang rumput</v>
      </c>
      <c r="K1701" t="str">
        <f t="shared" si="26"/>
        <v>Non Irigasi</v>
      </c>
      <c r="L1701" t="s">
        <v>327</v>
      </c>
    </row>
    <row r="1702" spans="1:12" x14ac:dyDescent="0.25">
      <c r="A1702" s="1">
        <v>1701</v>
      </c>
      <c r="B1702" s="3">
        <v>6</v>
      </c>
      <c r="C1702" s="1">
        <v>128</v>
      </c>
      <c r="D1702" s="1">
        <v>16</v>
      </c>
      <c r="E1702" s="1">
        <v>11</v>
      </c>
      <c r="F1702" s="1">
        <v>0</v>
      </c>
      <c r="G1702">
        <f>VLOOKUP(C1702,reference!$A$1:$E$310,5,FALSE)</f>
        <v>5307030</v>
      </c>
      <c r="H1702" t="str">
        <f>VLOOKUP(C1702,reference!$A$1:$E$310,4,FALSE)</f>
        <v>ALOR SELATAN</v>
      </c>
      <c r="I1702" t="str">
        <f>VLOOKUP($D1702,reference!$G$1:$H$25,2,FALSE)</f>
        <v>Pemukiman</v>
      </c>
      <c r="J1702" t="str">
        <f>VLOOKUP($E1702,reference!$G$1:$H$25,2,FALSE)</f>
        <v>Savanna / Padang rumput</v>
      </c>
      <c r="K1702" t="str">
        <f t="shared" si="26"/>
        <v>Non Irigasi</v>
      </c>
      <c r="L1702" t="s">
        <v>327</v>
      </c>
    </row>
    <row r="1703" spans="1:12" x14ac:dyDescent="0.25">
      <c r="A1703" s="1">
        <v>1702</v>
      </c>
      <c r="B1703" s="3">
        <v>52</v>
      </c>
      <c r="C1703" s="1">
        <v>243</v>
      </c>
      <c r="D1703" s="1">
        <v>11</v>
      </c>
      <c r="E1703" s="1">
        <v>6</v>
      </c>
      <c r="F1703" s="1">
        <v>0</v>
      </c>
      <c r="G1703">
        <f>VLOOKUP(C1703,reference!$A$1:$E$310,5,FALSE)</f>
        <v>5315011</v>
      </c>
      <c r="H1703" t="str">
        <f>VLOOKUP(C1703,reference!$A$1:$E$310,4,FALSE)</f>
        <v>BOLENG</v>
      </c>
      <c r="I1703" t="str">
        <f>VLOOKUP($D1703,reference!$G$1:$H$25,2,FALSE)</f>
        <v>Savanna / Padang rumput</v>
      </c>
      <c r="J1703" t="str">
        <f>VLOOKUP($E1703,reference!$G$1:$H$25,2,FALSE)</f>
        <v>Hutan mangrove sekunder</v>
      </c>
      <c r="K1703" t="str">
        <f t="shared" si="26"/>
        <v>Non Irigasi</v>
      </c>
      <c r="L1703" t="s">
        <v>327</v>
      </c>
    </row>
    <row r="1704" spans="1:12" x14ac:dyDescent="0.25">
      <c r="A1704" s="1">
        <v>1703</v>
      </c>
      <c r="B1704" s="3">
        <v>7</v>
      </c>
      <c r="C1704" s="1">
        <v>252</v>
      </c>
      <c r="D1704" s="1">
        <v>12</v>
      </c>
      <c r="E1704" s="1">
        <v>20</v>
      </c>
      <c r="F1704" s="1">
        <v>0</v>
      </c>
      <c r="G1704">
        <f>VLOOKUP(C1704,reference!$A$1:$E$310,5,FALSE)</f>
        <v>5315050</v>
      </c>
      <c r="H1704" t="str">
        <f>VLOOKUP(C1704,reference!$A$1:$E$310,4,FALSE)</f>
        <v>MACANG PACAR</v>
      </c>
      <c r="I1704" t="str">
        <f>VLOOKUP($D1704,reference!$G$1:$H$25,2,FALSE)</f>
        <v>Pertanian lahan kering</v>
      </c>
      <c r="J1704" t="str">
        <f>VLOOKUP($E1704,reference!$G$1:$H$25,2,FALSE)</f>
        <v>Tubuh air</v>
      </c>
      <c r="K1704" t="str">
        <f t="shared" si="26"/>
        <v>Non Irigasi</v>
      </c>
      <c r="L1704" t="s">
        <v>327</v>
      </c>
    </row>
    <row r="1705" spans="1:12" x14ac:dyDescent="0.25">
      <c r="A1705" s="1">
        <v>1704</v>
      </c>
      <c r="B1705" s="3">
        <v>57</v>
      </c>
      <c r="C1705" s="1">
        <v>231</v>
      </c>
      <c r="D1705" s="1">
        <v>12</v>
      </c>
      <c r="E1705" s="1">
        <v>14</v>
      </c>
      <c r="F1705" s="1">
        <v>0</v>
      </c>
      <c r="G1705">
        <f>VLOOKUP(C1705,reference!$A$1:$E$310,5,FALSE)</f>
        <v>5313141</v>
      </c>
      <c r="H1705" t="str">
        <f>VLOOKUP(C1705,reference!$A$1:$E$310,4,FALSE)</f>
        <v>REOK BARAT</v>
      </c>
      <c r="I1705" t="str">
        <f>VLOOKUP($D1705,reference!$G$1:$H$25,2,FALSE)</f>
        <v>Pertanian lahan kering</v>
      </c>
      <c r="J1705" t="str">
        <f>VLOOKUP($E1705,reference!$G$1:$H$25,2,FALSE)</f>
        <v>Sawah</v>
      </c>
      <c r="K1705" t="str">
        <f t="shared" si="26"/>
        <v>Non Irigasi</v>
      </c>
      <c r="L1705" t="s">
        <v>327</v>
      </c>
    </row>
    <row r="1706" spans="1:12" x14ac:dyDescent="0.25">
      <c r="A1706" s="1">
        <v>1705</v>
      </c>
      <c r="B1706" s="3">
        <v>13</v>
      </c>
      <c r="C1706" s="1">
        <v>154</v>
      </c>
      <c r="D1706" s="1">
        <v>16</v>
      </c>
      <c r="E1706" s="1">
        <v>13</v>
      </c>
      <c r="F1706" s="1">
        <v>0</v>
      </c>
      <c r="G1706">
        <f>VLOOKUP(C1706,reference!$A$1:$E$310,5,FALSE)</f>
        <v>5309032</v>
      </c>
      <c r="H1706" t="str">
        <f>VLOOKUP(C1706,reference!$A$1:$E$310,4,FALSE)</f>
        <v>DEMON PAGONG</v>
      </c>
      <c r="I1706" t="str">
        <f>VLOOKUP($D1706,reference!$G$1:$H$25,2,FALSE)</f>
        <v>Pemukiman</v>
      </c>
      <c r="J1706" t="str">
        <f>VLOOKUP($E1706,reference!$G$1:$H$25,2,FALSE)</f>
        <v>Pertanian lahan kering  campur semak / kebun campur</v>
      </c>
      <c r="K1706" t="str">
        <f t="shared" si="26"/>
        <v>Non Irigasi</v>
      </c>
      <c r="L1706" t="s">
        <v>327</v>
      </c>
    </row>
    <row r="1707" spans="1:12" x14ac:dyDescent="0.25">
      <c r="A1707" s="1">
        <v>1706</v>
      </c>
      <c r="B1707" s="3">
        <v>1</v>
      </c>
      <c r="C1707" s="1">
        <v>123</v>
      </c>
      <c r="D1707" s="1">
        <v>2</v>
      </c>
      <c r="E1707" s="1">
        <v>0</v>
      </c>
      <c r="F1707" s="1">
        <v>0</v>
      </c>
      <c r="G1707">
        <f>VLOOKUP(C1707,reference!$A$1:$E$310,5,FALSE)</f>
        <v>5307012</v>
      </c>
      <c r="H1707" t="str">
        <f>VLOOKUP(C1707,reference!$A$1:$E$310,4,FALSE)</f>
        <v>PANTAR TIMUR</v>
      </c>
      <c r="I1707" t="str">
        <f>VLOOKUP($D1707,reference!$G$1:$H$25,2,FALSE)</f>
        <v>Hutan lahan kering sekunder / bekas tebangan</v>
      </c>
      <c r="J1707" t="str">
        <f>VLOOKUP($E1707,reference!$G$1:$H$25,2,FALSE)</f>
        <v>No data</v>
      </c>
      <c r="K1707" t="str">
        <f t="shared" si="26"/>
        <v>Non Irigasi</v>
      </c>
      <c r="L1707" t="s">
        <v>328</v>
      </c>
    </row>
    <row r="1708" spans="1:12" x14ac:dyDescent="0.25">
      <c r="A1708" s="1">
        <v>1707</v>
      </c>
      <c r="B1708" s="3">
        <v>55</v>
      </c>
      <c r="C1708" s="1">
        <v>252</v>
      </c>
      <c r="D1708" s="1">
        <v>11</v>
      </c>
      <c r="E1708" s="1">
        <v>9</v>
      </c>
      <c r="F1708" s="1">
        <v>0</v>
      </c>
      <c r="G1708">
        <f>VLOOKUP(C1708,reference!$A$1:$E$310,5,FALSE)</f>
        <v>5315050</v>
      </c>
      <c r="H1708" t="str">
        <f>VLOOKUP(C1708,reference!$A$1:$E$310,4,FALSE)</f>
        <v>MACANG PACAR</v>
      </c>
      <c r="I1708" t="str">
        <f>VLOOKUP($D1708,reference!$G$1:$H$25,2,FALSE)</f>
        <v>Savanna / Padang rumput</v>
      </c>
      <c r="J1708" t="str">
        <f>VLOOKUP($E1708,reference!$G$1:$H$25,2,FALSE)</f>
        <v>Semak belukar</v>
      </c>
      <c r="K1708" t="str">
        <f t="shared" si="26"/>
        <v>Non Irigasi</v>
      </c>
      <c r="L1708" t="s">
        <v>327</v>
      </c>
    </row>
    <row r="1709" spans="1:12" x14ac:dyDescent="0.25">
      <c r="A1709" s="1">
        <v>1708</v>
      </c>
      <c r="B1709" s="3">
        <v>76</v>
      </c>
      <c r="C1709" s="1">
        <v>252</v>
      </c>
      <c r="D1709" s="1">
        <v>12</v>
      </c>
      <c r="E1709" s="1">
        <v>2</v>
      </c>
      <c r="F1709" s="1">
        <v>0</v>
      </c>
      <c r="G1709">
        <f>VLOOKUP(C1709,reference!$A$1:$E$310,5,FALSE)</f>
        <v>5315050</v>
      </c>
      <c r="H1709" t="str">
        <f>VLOOKUP(C1709,reference!$A$1:$E$310,4,FALSE)</f>
        <v>MACANG PACAR</v>
      </c>
      <c r="I1709" t="str">
        <f>VLOOKUP($D1709,reference!$G$1:$H$25,2,FALSE)</f>
        <v>Pertanian lahan kering</v>
      </c>
      <c r="J1709" t="str">
        <f>VLOOKUP($E1709,reference!$G$1:$H$25,2,FALSE)</f>
        <v>Hutan lahan kering sekunder / bekas tebangan</v>
      </c>
      <c r="K1709" t="str">
        <f t="shared" si="26"/>
        <v>Non Irigasi</v>
      </c>
      <c r="L1709" t="s">
        <v>327</v>
      </c>
    </row>
    <row r="1710" spans="1:12" x14ac:dyDescent="0.25">
      <c r="A1710" s="1">
        <v>1709</v>
      </c>
      <c r="B1710" s="3">
        <v>11</v>
      </c>
      <c r="C1710" s="1">
        <v>252</v>
      </c>
      <c r="D1710" s="1">
        <v>12</v>
      </c>
      <c r="E1710" s="1">
        <v>16</v>
      </c>
      <c r="F1710" s="1">
        <v>0</v>
      </c>
      <c r="G1710">
        <f>VLOOKUP(C1710,reference!$A$1:$E$310,5,FALSE)</f>
        <v>5315050</v>
      </c>
      <c r="H1710" t="str">
        <f>VLOOKUP(C1710,reference!$A$1:$E$310,4,FALSE)</f>
        <v>MACANG PACAR</v>
      </c>
      <c r="I1710" t="str">
        <f>VLOOKUP($D1710,reference!$G$1:$H$25,2,FALSE)</f>
        <v>Pertanian lahan kering</v>
      </c>
      <c r="J1710" t="str">
        <f>VLOOKUP($E1710,reference!$G$1:$H$25,2,FALSE)</f>
        <v>Pemukiman</v>
      </c>
      <c r="K1710" t="str">
        <f t="shared" si="26"/>
        <v>Non Irigasi</v>
      </c>
      <c r="L1710" t="s">
        <v>327</v>
      </c>
    </row>
    <row r="1711" spans="1:12" x14ac:dyDescent="0.25">
      <c r="A1711" s="1">
        <v>1710</v>
      </c>
      <c r="B1711" s="3">
        <v>370</v>
      </c>
      <c r="C1711" s="1">
        <v>173</v>
      </c>
      <c r="D1711" s="1">
        <v>12</v>
      </c>
      <c r="E1711" s="1">
        <v>9</v>
      </c>
      <c r="F1711" s="1">
        <v>0</v>
      </c>
      <c r="G1711">
        <f>VLOOKUP(C1711,reference!$A$1:$E$310,5,FALSE)</f>
        <v>5310040</v>
      </c>
      <c r="H1711" t="str">
        <f>VLOOKUP(C1711,reference!$A$1:$E$310,4,FALSE)</f>
        <v>TALIBURA</v>
      </c>
      <c r="I1711" t="str">
        <f>VLOOKUP($D1711,reference!$G$1:$H$25,2,FALSE)</f>
        <v>Pertanian lahan kering</v>
      </c>
      <c r="J1711" t="str">
        <f>VLOOKUP($E1711,reference!$G$1:$H$25,2,FALSE)</f>
        <v>Semak belukar</v>
      </c>
      <c r="K1711" t="str">
        <f t="shared" si="26"/>
        <v>Non Irigasi</v>
      </c>
      <c r="L1711" t="s">
        <v>327</v>
      </c>
    </row>
    <row r="1712" spans="1:12" x14ac:dyDescent="0.25">
      <c r="A1712" s="1">
        <v>1711</v>
      </c>
      <c r="B1712" s="3">
        <v>136</v>
      </c>
      <c r="C1712" s="1">
        <v>173</v>
      </c>
      <c r="D1712" s="1">
        <v>12</v>
      </c>
      <c r="E1712" s="1">
        <v>14</v>
      </c>
      <c r="F1712" s="1">
        <v>0</v>
      </c>
      <c r="G1712">
        <f>VLOOKUP(C1712,reference!$A$1:$E$310,5,FALSE)</f>
        <v>5310040</v>
      </c>
      <c r="H1712" t="str">
        <f>VLOOKUP(C1712,reference!$A$1:$E$310,4,FALSE)</f>
        <v>TALIBURA</v>
      </c>
      <c r="I1712" t="str">
        <f>VLOOKUP($D1712,reference!$G$1:$H$25,2,FALSE)</f>
        <v>Pertanian lahan kering</v>
      </c>
      <c r="J1712" t="str">
        <f>VLOOKUP($E1712,reference!$G$1:$H$25,2,FALSE)</f>
        <v>Sawah</v>
      </c>
      <c r="K1712" t="str">
        <f t="shared" si="26"/>
        <v>Non Irigasi</v>
      </c>
      <c r="L1712" t="s">
        <v>327</v>
      </c>
    </row>
    <row r="1713" spans="1:12" x14ac:dyDescent="0.25">
      <c r="A1713" s="1">
        <v>1712</v>
      </c>
      <c r="B1713" s="3">
        <v>82</v>
      </c>
      <c r="C1713" s="1">
        <v>148</v>
      </c>
      <c r="D1713" s="1">
        <v>12</v>
      </c>
      <c r="E1713" s="1">
        <v>13</v>
      </c>
      <c r="F1713" s="1">
        <v>0</v>
      </c>
      <c r="G1713">
        <f>VLOOKUP(C1713,reference!$A$1:$E$310,5,FALSE)</f>
        <v>5309011</v>
      </c>
      <c r="H1713" t="str">
        <f>VLOOKUP(C1713,reference!$A$1:$E$310,4,FALSE)</f>
        <v>TITEHENA</v>
      </c>
      <c r="I1713" t="str">
        <f>VLOOKUP($D1713,reference!$G$1:$H$25,2,FALSE)</f>
        <v>Pertanian lahan kering</v>
      </c>
      <c r="J1713" t="str">
        <f>VLOOKUP($E1713,reference!$G$1:$H$25,2,FALSE)</f>
        <v>Pertanian lahan kering  campur semak / kebun campur</v>
      </c>
      <c r="K1713" t="str">
        <f t="shared" si="26"/>
        <v>Non Irigasi</v>
      </c>
      <c r="L1713" t="s">
        <v>327</v>
      </c>
    </row>
    <row r="1714" spans="1:12" x14ac:dyDescent="0.25">
      <c r="A1714" s="1">
        <v>1713</v>
      </c>
      <c r="B1714" s="3">
        <v>485</v>
      </c>
      <c r="C1714" s="1">
        <v>148</v>
      </c>
      <c r="D1714" s="1">
        <v>12</v>
      </c>
      <c r="E1714" s="1">
        <v>14</v>
      </c>
      <c r="F1714" s="1">
        <v>0</v>
      </c>
      <c r="G1714">
        <f>VLOOKUP(C1714,reference!$A$1:$E$310,5,FALSE)</f>
        <v>5309011</v>
      </c>
      <c r="H1714" t="str">
        <f>VLOOKUP(C1714,reference!$A$1:$E$310,4,FALSE)</f>
        <v>TITEHENA</v>
      </c>
      <c r="I1714" t="str">
        <f>VLOOKUP($D1714,reference!$G$1:$H$25,2,FALSE)</f>
        <v>Pertanian lahan kering</v>
      </c>
      <c r="J1714" t="str">
        <f>VLOOKUP($E1714,reference!$G$1:$H$25,2,FALSE)</f>
        <v>Sawah</v>
      </c>
      <c r="K1714" t="str">
        <f t="shared" si="26"/>
        <v>Non Irigasi</v>
      </c>
      <c r="L1714" t="s">
        <v>327</v>
      </c>
    </row>
    <row r="1715" spans="1:12" x14ac:dyDescent="0.25">
      <c r="A1715" s="1">
        <v>1714</v>
      </c>
      <c r="B1715" s="3">
        <v>325</v>
      </c>
      <c r="C1715" s="1">
        <v>125</v>
      </c>
      <c r="D1715" s="1">
        <v>13</v>
      </c>
      <c r="E1715" s="1">
        <v>12</v>
      </c>
      <c r="F1715" s="1">
        <v>0</v>
      </c>
      <c r="G1715">
        <f>VLOOKUP(C1715,reference!$A$1:$E$310,5,FALSE)</f>
        <v>5307014</v>
      </c>
      <c r="H1715" t="str">
        <f>VLOOKUP(C1715,reference!$A$1:$E$310,4,FALSE)</f>
        <v>PANTAR TENGAH</v>
      </c>
      <c r="I1715" t="str">
        <f>VLOOKUP($D1715,reference!$G$1:$H$25,2,FALSE)</f>
        <v>Pertanian lahan kering  campur semak / kebun campur</v>
      </c>
      <c r="J1715" t="str">
        <f>VLOOKUP($E1715,reference!$G$1:$H$25,2,FALSE)</f>
        <v>Pertanian lahan kering</v>
      </c>
      <c r="K1715" t="str">
        <f t="shared" si="26"/>
        <v>Non Irigasi</v>
      </c>
      <c r="L1715" t="s">
        <v>327</v>
      </c>
    </row>
    <row r="1716" spans="1:12" x14ac:dyDescent="0.25">
      <c r="A1716" s="1">
        <v>1715</v>
      </c>
      <c r="B1716" s="3">
        <v>452</v>
      </c>
      <c r="C1716" s="1">
        <v>125</v>
      </c>
      <c r="D1716" s="1">
        <v>2</v>
      </c>
      <c r="E1716" s="1">
        <v>11</v>
      </c>
      <c r="F1716" s="1">
        <v>0</v>
      </c>
      <c r="G1716">
        <f>VLOOKUP(C1716,reference!$A$1:$E$310,5,FALSE)</f>
        <v>5307014</v>
      </c>
      <c r="H1716" t="str">
        <f>VLOOKUP(C1716,reference!$A$1:$E$310,4,FALSE)</f>
        <v>PANTAR TENGAH</v>
      </c>
      <c r="I1716" t="str">
        <f>VLOOKUP($D1716,reference!$G$1:$H$25,2,FALSE)</f>
        <v>Hutan lahan kering sekunder / bekas tebangan</v>
      </c>
      <c r="J1716" t="str">
        <f>VLOOKUP($E1716,reference!$G$1:$H$25,2,FALSE)</f>
        <v>Savanna / Padang rumput</v>
      </c>
      <c r="K1716" t="str">
        <f t="shared" si="26"/>
        <v>Non Irigasi</v>
      </c>
      <c r="L1716" t="s">
        <v>328</v>
      </c>
    </row>
    <row r="1717" spans="1:12" x14ac:dyDescent="0.25">
      <c r="A1717" s="1">
        <v>1716</v>
      </c>
      <c r="B1717" s="3">
        <v>1</v>
      </c>
      <c r="C1717" s="1">
        <v>128</v>
      </c>
      <c r="D1717" s="1">
        <v>9</v>
      </c>
      <c r="E1717" s="1">
        <v>0</v>
      </c>
      <c r="F1717" s="1">
        <v>0</v>
      </c>
      <c r="G1717">
        <f>VLOOKUP(C1717,reference!$A$1:$E$310,5,FALSE)</f>
        <v>5307030</v>
      </c>
      <c r="H1717" t="str">
        <f>VLOOKUP(C1717,reference!$A$1:$E$310,4,FALSE)</f>
        <v>ALOR SELATAN</v>
      </c>
      <c r="I1717" t="str">
        <f>VLOOKUP($D1717,reference!$G$1:$H$25,2,FALSE)</f>
        <v>Semak belukar</v>
      </c>
      <c r="J1717" t="str">
        <f>VLOOKUP($E1717,reference!$G$1:$H$25,2,FALSE)</f>
        <v>No data</v>
      </c>
      <c r="K1717" t="str">
        <f t="shared" si="26"/>
        <v>Non Irigasi</v>
      </c>
      <c r="L1717" t="s">
        <v>327</v>
      </c>
    </row>
    <row r="1718" spans="1:12" x14ac:dyDescent="0.25">
      <c r="A1718" s="1">
        <v>1717</v>
      </c>
      <c r="B1718" s="3">
        <v>874</v>
      </c>
      <c r="C1718" s="1">
        <v>242</v>
      </c>
      <c r="D1718" s="1">
        <v>0</v>
      </c>
      <c r="E1718" s="1">
        <v>11</v>
      </c>
      <c r="F1718" s="1">
        <v>0</v>
      </c>
      <c r="G1718">
        <f>VLOOKUP(C1718,reference!$A$1:$E$310,5,FALSE)</f>
        <v>5315010</v>
      </c>
      <c r="H1718" t="str">
        <f>VLOOKUP(C1718,reference!$A$1:$E$310,4,FALSE)</f>
        <v>KOMODO</v>
      </c>
      <c r="I1718" t="str">
        <f>VLOOKUP($D1718,reference!$G$1:$H$25,2,FALSE)</f>
        <v>No data</v>
      </c>
      <c r="J1718" t="str">
        <f>VLOOKUP($E1718,reference!$G$1:$H$25,2,FALSE)</f>
        <v>Savanna / Padang rumput</v>
      </c>
      <c r="K1718" t="str">
        <f t="shared" si="26"/>
        <v>Non Irigasi</v>
      </c>
      <c r="L1718" t="s">
        <v>327</v>
      </c>
    </row>
    <row r="1719" spans="1:12" x14ac:dyDescent="0.25">
      <c r="A1719" s="1">
        <v>1718</v>
      </c>
      <c r="B1719" s="3">
        <v>11</v>
      </c>
      <c r="C1719" s="1">
        <v>252</v>
      </c>
      <c r="D1719" s="1">
        <v>12</v>
      </c>
      <c r="E1719" s="1">
        <v>1</v>
      </c>
      <c r="F1719" s="1">
        <v>0</v>
      </c>
      <c r="G1719">
        <f>VLOOKUP(C1719,reference!$A$1:$E$310,5,FALSE)</f>
        <v>5315050</v>
      </c>
      <c r="H1719" t="str">
        <f>VLOOKUP(C1719,reference!$A$1:$E$310,4,FALSE)</f>
        <v>MACANG PACAR</v>
      </c>
      <c r="I1719" t="str">
        <f>VLOOKUP($D1719,reference!$G$1:$H$25,2,FALSE)</f>
        <v>Pertanian lahan kering</v>
      </c>
      <c r="J1719" t="str">
        <f>VLOOKUP($E1719,reference!$G$1:$H$25,2,FALSE)</f>
        <v>Hutan lahan kering primer</v>
      </c>
      <c r="K1719" t="str">
        <f t="shared" si="26"/>
        <v>Non Irigasi</v>
      </c>
      <c r="L1719" t="s">
        <v>327</v>
      </c>
    </row>
    <row r="1720" spans="1:12" x14ac:dyDescent="0.25">
      <c r="A1720" s="1">
        <v>1719</v>
      </c>
      <c r="B1720" s="3">
        <v>471</v>
      </c>
      <c r="C1720" s="1">
        <v>252</v>
      </c>
      <c r="D1720" s="1">
        <v>12</v>
      </c>
      <c r="E1720" s="1">
        <v>14</v>
      </c>
      <c r="F1720" s="1">
        <v>0</v>
      </c>
      <c r="G1720">
        <f>VLOOKUP(C1720,reference!$A$1:$E$310,5,FALSE)</f>
        <v>5315050</v>
      </c>
      <c r="H1720" t="str">
        <f>VLOOKUP(C1720,reference!$A$1:$E$310,4,FALSE)</f>
        <v>MACANG PACAR</v>
      </c>
      <c r="I1720" t="str">
        <f>VLOOKUP($D1720,reference!$G$1:$H$25,2,FALSE)</f>
        <v>Pertanian lahan kering</v>
      </c>
      <c r="J1720" t="str">
        <f>VLOOKUP($E1720,reference!$G$1:$H$25,2,FALSE)</f>
        <v>Sawah</v>
      </c>
      <c r="K1720" t="str">
        <f t="shared" si="26"/>
        <v>Non Irigasi</v>
      </c>
      <c r="L1720" t="s">
        <v>327</v>
      </c>
    </row>
    <row r="1721" spans="1:12" x14ac:dyDescent="0.25">
      <c r="A1721" s="1">
        <v>1720</v>
      </c>
      <c r="B1721" s="3">
        <v>15</v>
      </c>
      <c r="C1721" s="1">
        <v>231</v>
      </c>
      <c r="D1721" s="1">
        <v>12</v>
      </c>
      <c r="E1721" s="1">
        <v>2</v>
      </c>
      <c r="F1721" s="1">
        <v>0</v>
      </c>
      <c r="G1721">
        <f>VLOOKUP(C1721,reference!$A$1:$E$310,5,FALSE)</f>
        <v>5313141</v>
      </c>
      <c r="H1721" t="str">
        <f>VLOOKUP(C1721,reference!$A$1:$E$310,4,FALSE)</f>
        <v>REOK BARAT</v>
      </c>
      <c r="I1721" t="str">
        <f>VLOOKUP($D1721,reference!$G$1:$H$25,2,FALSE)</f>
        <v>Pertanian lahan kering</v>
      </c>
      <c r="J1721" t="str">
        <f>VLOOKUP($E1721,reference!$G$1:$H$25,2,FALSE)</f>
        <v>Hutan lahan kering sekunder / bekas tebangan</v>
      </c>
      <c r="K1721" t="str">
        <f t="shared" si="26"/>
        <v>Non Irigasi</v>
      </c>
      <c r="L1721" t="s">
        <v>327</v>
      </c>
    </row>
    <row r="1722" spans="1:12" x14ac:dyDescent="0.25">
      <c r="A1722" s="1">
        <v>1721</v>
      </c>
      <c r="B1722" s="3">
        <v>12</v>
      </c>
      <c r="C1722" s="1">
        <v>154</v>
      </c>
      <c r="D1722" s="1">
        <v>2</v>
      </c>
      <c r="E1722" s="1">
        <v>16</v>
      </c>
      <c r="F1722" s="1">
        <v>0</v>
      </c>
      <c r="G1722">
        <f>VLOOKUP(C1722,reference!$A$1:$E$310,5,FALSE)</f>
        <v>5309032</v>
      </c>
      <c r="H1722" t="str">
        <f>VLOOKUP(C1722,reference!$A$1:$E$310,4,FALSE)</f>
        <v>DEMON PAGONG</v>
      </c>
      <c r="I1722" t="str">
        <f>VLOOKUP($D1722,reference!$G$1:$H$25,2,FALSE)</f>
        <v>Hutan lahan kering sekunder / bekas tebangan</v>
      </c>
      <c r="J1722" t="str">
        <f>VLOOKUP($E1722,reference!$G$1:$H$25,2,FALSE)</f>
        <v>Pemukiman</v>
      </c>
      <c r="K1722" t="str">
        <f t="shared" si="26"/>
        <v>Non Irigasi</v>
      </c>
      <c r="L1722" t="s">
        <v>328</v>
      </c>
    </row>
    <row r="1723" spans="1:12" x14ac:dyDescent="0.25">
      <c r="A1723" s="1">
        <v>1722</v>
      </c>
      <c r="B1723" s="3">
        <v>1</v>
      </c>
      <c r="C1723" s="1">
        <v>154</v>
      </c>
      <c r="D1723" s="1">
        <v>9</v>
      </c>
      <c r="E1723" s="1">
        <v>16</v>
      </c>
      <c r="F1723" s="1">
        <v>0</v>
      </c>
      <c r="G1723">
        <f>VLOOKUP(C1723,reference!$A$1:$E$310,5,FALSE)</f>
        <v>5309032</v>
      </c>
      <c r="H1723" t="str">
        <f>VLOOKUP(C1723,reference!$A$1:$E$310,4,FALSE)</f>
        <v>DEMON PAGONG</v>
      </c>
      <c r="I1723" t="str">
        <f>VLOOKUP($D1723,reference!$G$1:$H$25,2,FALSE)</f>
        <v>Semak belukar</v>
      </c>
      <c r="J1723" t="str">
        <f>VLOOKUP($E1723,reference!$G$1:$H$25,2,FALSE)</f>
        <v>Pemukiman</v>
      </c>
      <c r="K1723" t="str">
        <f t="shared" si="26"/>
        <v>Non Irigasi</v>
      </c>
      <c r="L1723" t="s">
        <v>327</v>
      </c>
    </row>
    <row r="1724" spans="1:12" x14ac:dyDescent="0.25">
      <c r="A1724" s="1">
        <v>1723</v>
      </c>
      <c r="B1724" s="3">
        <v>9</v>
      </c>
      <c r="C1724" s="1">
        <v>143</v>
      </c>
      <c r="D1724" s="1">
        <v>9</v>
      </c>
      <c r="E1724" s="1">
        <v>0</v>
      </c>
      <c r="F1724" s="1">
        <v>0</v>
      </c>
      <c r="G1724">
        <f>VLOOKUP(C1724,reference!$A$1:$E$310,5,FALSE)</f>
        <v>5308040</v>
      </c>
      <c r="H1724" t="str">
        <f>VLOOKUP(C1724,reference!$A$1:$E$310,4,FALSE)</f>
        <v>LEBATUKAN</v>
      </c>
      <c r="I1724" t="str">
        <f>VLOOKUP($D1724,reference!$G$1:$H$25,2,FALSE)</f>
        <v>Semak belukar</v>
      </c>
      <c r="J1724" t="str">
        <f>VLOOKUP($E1724,reference!$G$1:$H$25,2,FALSE)</f>
        <v>No data</v>
      </c>
      <c r="K1724" t="str">
        <f t="shared" si="26"/>
        <v>Non Irigasi</v>
      </c>
      <c r="L1724" t="s">
        <v>327</v>
      </c>
    </row>
    <row r="1725" spans="1:12" x14ac:dyDescent="0.25">
      <c r="A1725" s="1">
        <v>1724</v>
      </c>
      <c r="B1725" s="3">
        <v>62</v>
      </c>
      <c r="C1725" s="1">
        <v>122</v>
      </c>
      <c r="D1725" s="1">
        <v>12</v>
      </c>
      <c r="E1725" s="1">
        <v>9</v>
      </c>
      <c r="F1725" s="1">
        <v>0</v>
      </c>
      <c r="G1725">
        <f>VLOOKUP(C1725,reference!$A$1:$E$310,5,FALSE)</f>
        <v>5307011</v>
      </c>
      <c r="H1725" t="str">
        <f>VLOOKUP(C1725,reference!$A$1:$E$310,4,FALSE)</f>
        <v>PANTAR BARAT</v>
      </c>
      <c r="I1725" t="str">
        <f>VLOOKUP($D1725,reference!$G$1:$H$25,2,FALSE)</f>
        <v>Pertanian lahan kering</v>
      </c>
      <c r="J1725" t="str">
        <f>VLOOKUP($E1725,reference!$G$1:$H$25,2,FALSE)</f>
        <v>Semak belukar</v>
      </c>
      <c r="K1725" t="str">
        <f t="shared" si="26"/>
        <v>Non Irigasi</v>
      </c>
      <c r="L1725" t="s">
        <v>327</v>
      </c>
    </row>
    <row r="1726" spans="1:12" x14ac:dyDescent="0.25">
      <c r="A1726" s="1">
        <v>1725</v>
      </c>
      <c r="B1726" s="3">
        <v>9</v>
      </c>
      <c r="C1726" s="1">
        <v>126</v>
      </c>
      <c r="D1726" s="1">
        <v>13</v>
      </c>
      <c r="E1726" s="1">
        <v>12</v>
      </c>
      <c r="F1726" s="1">
        <v>0</v>
      </c>
      <c r="G1726">
        <f>VLOOKUP(C1726,reference!$A$1:$E$310,5,FALSE)</f>
        <v>5307020</v>
      </c>
      <c r="H1726" t="str">
        <f>VLOOKUP(C1726,reference!$A$1:$E$310,4,FALSE)</f>
        <v>ALOR BARAT DAYA</v>
      </c>
      <c r="I1726" t="str">
        <f>VLOOKUP($D1726,reference!$G$1:$H$25,2,FALSE)</f>
        <v>Pertanian lahan kering  campur semak / kebun campur</v>
      </c>
      <c r="J1726" t="str">
        <f>VLOOKUP($E1726,reference!$G$1:$H$25,2,FALSE)</f>
        <v>Pertanian lahan kering</v>
      </c>
      <c r="K1726" t="str">
        <f t="shared" si="26"/>
        <v>Non Irigasi</v>
      </c>
      <c r="L1726" t="s">
        <v>327</v>
      </c>
    </row>
    <row r="1727" spans="1:12" x14ac:dyDescent="0.25">
      <c r="A1727" s="1">
        <v>1726</v>
      </c>
      <c r="B1727" s="3">
        <v>332</v>
      </c>
      <c r="C1727" s="1">
        <v>228</v>
      </c>
      <c r="D1727" s="1">
        <v>9</v>
      </c>
      <c r="E1727" s="1">
        <v>16</v>
      </c>
      <c r="F1727" s="1">
        <v>0</v>
      </c>
      <c r="G1727">
        <f>VLOOKUP(C1727,reference!$A$1:$E$310,5,FALSE)</f>
        <v>5313130</v>
      </c>
      <c r="H1727" t="str">
        <f>VLOOKUP(C1727,reference!$A$1:$E$310,4,FALSE)</f>
        <v>CIBAL</v>
      </c>
      <c r="I1727" t="str">
        <f>VLOOKUP($D1727,reference!$G$1:$H$25,2,FALSE)</f>
        <v>Semak belukar</v>
      </c>
      <c r="J1727" t="str">
        <f>VLOOKUP($E1727,reference!$G$1:$H$25,2,FALSE)</f>
        <v>Pemukiman</v>
      </c>
      <c r="K1727" t="str">
        <f t="shared" si="26"/>
        <v>Non Irigasi</v>
      </c>
      <c r="L1727" t="s">
        <v>327</v>
      </c>
    </row>
    <row r="1728" spans="1:12" x14ac:dyDescent="0.25">
      <c r="A1728" s="1">
        <v>1727</v>
      </c>
      <c r="B1728" s="3">
        <v>92</v>
      </c>
      <c r="C1728" s="1">
        <v>173</v>
      </c>
      <c r="D1728" s="1">
        <v>12</v>
      </c>
      <c r="E1728" s="1">
        <v>16</v>
      </c>
      <c r="F1728" s="1">
        <v>0</v>
      </c>
      <c r="G1728">
        <f>VLOOKUP(C1728,reference!$A$1:$E$310,5,FALSE)</f>
        <v>5310040</v>
      </c>
      <c r="H1728" t="str">
        <f>VLOOKUP(C1728,reference!$A$1:$E$310,4,FALSE)</f>
        <v>TALIBURA</v>
      </c>
      <c r="I1728" t="str">
        <f>VLOOKUP($D1728,reference!$G$1:$H$25,2,FALSE)</f>
        <v>Pertanian lahan kering</v>
      </c>
      <c r="J1728" t="str">
        <f>VLOOKUP($E1728,reference!$G$1:$H$25,2,FALSE)</f>
        <v>Pemukiman</v>
      </c>
      <c r="K1728" t="str">
        <f t="shared" si="26"/>
        <v>Non Irigasi</v>
      </c>
      <c r="L1728" t="s">
        <v>327</v>
      </c>
    </row>
    <row r="1729" spans="1:12" x14ac:dyDescent="0.25">
      <c r="A1729" s="1">
        <v>1728</v>
      </c>
      <c r="B1729" s="3">
        <v>11</v>
      </c>
      <c r="C1729" s="1">
        <v>173</v>
      </c>
      <c r="D1729" s="1">
        <v>16</v>
      </c>
      <c r="E1729" s="1">
        <v>16</v>
      </c>
      <c r="F1729" s="1">
        <v>0</v>
      </c>
      <c r="G1729">
        <f>VLOOKUP(C1729,reference!$A$1:$E$310,5,FALSE)</f>
        <v>5310040</v>
      </c>
      <c r="H1729" t="str">
        <f>VLOOKUP(C1729,reference!$A$1:$E$310,4,FALSE)</f>
        <v>TALIBURA</v>
      </c>
      <c r="I1729" t="str">
        <f>VLOOKUP($D1729,reference!$G$1:$H$25,2,FALSE)</f>
        <v>Pemukiman</v>
      </c>
      <c r="J1729" t="str">
        <f>VLOOKUP($E1729,reference!$G$1:$H$25,2,FALSE)</f>
        <v>Pemukiman</v>
      </c>
      <c r="K1729" t="str">
        <f t="shared" si="26"/>
        <v>Non Irigasi</v>
      </c>
      <c r="L1729" t="s">
        <v>327</v>
      </c>
    </row>
    <row r="1730" spans="1:12" x14ac:dyDescent="0.25">
      <c r="A1730" s="1">
        <v>1729</v>
      </c>
      <c r="B1730" s="3">
        <v>3</v>
      </c>
      <c r="C1730" s="1">
        <v>159</v>
      </c>
      <c r="D1730" s="1">
        <v>16</v>
      </c>
      <c r="E1730" s="1">
        <v>0</v>
      </c>
      <c r="F1730" s="1">
        <v>0</v>
      </c>
      <c r="G1730">
        <f>VLOOKUP(C1730,reference!$A$1:$E$310,5,FALSE)</f>
        <v>5309061</v>
      </c>
      <c r="H1730" t="str">
        <f>VLOOKUP(C1730,reference!$A$1:$E$310,4,FALSE)</f>
        <v>WOTAN ULU MADO</v>
      </c>
      <c r="I1730" t="str">
        <f>VLOOKUP($D1730,reference!$G$1:$H$25,2,FALSE)</f>
        <v>Pemukiman</v>
      </c>
      <c r="J1730" t="str">
        <f>VLOOKUP($E1730,reference!$G$1:$H$25,2,FALSE)</f>
        <v>No data</v>
      </c>
      <c r="K1730" t="str">
        <f t="shared" si="26"/>
        <v>Non Irigasi</v>
      </c>
      <c r="L1730" t="s">
        <v>327</v>
      </c>
    </row>
    <row r="1731" spans="1:12" x14ac:dyDescent="0.25">
      <c r="A1731" s="1">
        <v>1730</v>
      </c>
      <c r="B1731" s="3">
        <v>106</v>
      </c>
      <c r="C1731" s="1">
        <v>124</v>
      </c>
      <c r="D1731" s="1">
        <v>12</v>
      </c>
      <c r="E1731" s="1">
        <v>11</v>
      </c>
      <c r="F1731" s="1">
        <v>0</v>
      </c>
      <c r="G1731">
        <f>VLOOKUP(C1731,reference!$A$1:$E$310,5,FALSE)</f>
        <v>5307013</v>
      </c>
      <c r="H1731" t="str">
        <f>VLOOKUP(C1731,reference!$A$1:$E$310,4,FALSE)</f>
        <v>PANTAR BARAT LAUT</v>
      </c>
      <c r="I1731" t="str">
        <f>VLOOKUP($D1731,reference!$G$1:$H$25,2,FALSE)</f>
        <v>Pertanian lahan kering</v>
      </c>
      <c r="J1731" t="str">
        <f>VLOOKUP($E1731,reference!$G$1:$H$25,2,FALSE)</f>
        <v>Savanna / Padang rumput</v>
      </c>
      <c r="K1731" t="str">
        <f t="shared" ref="K1731:K1794" si="27">IF(F1731=0,"Non Irigasi","Buffer Irigasi")</f>
        <v>Non Irigasi</v>
      </c>
      <c r="L1731" t="s">
        <v>327</v>
      </c>
    </row>
    <row r="1732" spans="1:12" x14ac:dyDescent="0.25">
      <c r="A1732" s="1">
        <v>1731</v>
      </c>
      <c r="B1732" s="3">
        <v>850</v>
      </c>
      <c r="C1732" s="1">
        <v>228</v>
      </c>
      <c r="D1732" s="1">
        <v>9</v>
      </c>
      <c r="E1732" s="1">
        <v>14</v>
      </c>
      <c r="F1732" s="1">
        <v>0</v>
      </c>
      <c r="G1732">
        <f>VLOOKUP(C1732,reference!$A$1:$E$310,5,FALSE)</f>
        <v>5313130</v>
      </c>
      <c r="H1732" t="str">
        <f>VLOOKUP(C1732,reference!$A$1:$E$310,4,FALSE)</f>
        <v>CIBAL</v>
      </c>
      <c r="I1732" t="str">
        <f>VLOOKUP($D1732,reference!$G$1:$H$25,2,FALSE)</f>
        <v>Semak belukar</v>
      </c>
      <c r="J1732" t="str">
        <f>VLOOKUP($E1732,reference!$G$1:$H$25,2,FALSE)</f>
        <v>Sawah</v>
      </c>
      <c r="K1732" t="str">
        <f t="shared" si="27"/>
        <v>Non Irigasi</v>
      </c>
      <c r="L1732" t="s">
        <v>327</v>
      </c>
    </row>
    <row r="1733" spans="1:12" x14ac:dyDescent="0.25">
      <c r="A1733" s="1">
        <v>1732</v>
      </c>
      <c r="B1733" s="3">
        <v>31</v>
      </c>
      <c r="C1733" s="1">
        <v>243</v>
      </c>
      <c r="D1733" s="1">
        <v>11</v>
      </c>
      <c r="E1733" s="1">
        <v>20</v>
      </c>
      <c r="F1733" s="1">
        <v>0</v>
      </c>
      <c r="G1733">
        <f>VLOOKUP(C1733,reference!$A$1:$E$310,5,FALSE)</f>
        <v>5315011</v>
      </c>
      <c r="H1733" t="str">
        <f>VLOOKUP(C1733,reference!$A$1:$E$310,4,FALSE)</f>
        <v>BOLENG</v>
      </c>
      <c r="I1733" t="str">
        <f>VLOOKUP($D1733,reference!$G$1:$H$25,2,FALSE)</f>
        <v>Savanna / Padang rumput</v>
      </c>
      <c r="J1733" t="str">
        <f>VLOOKUP($E1733,reference!$G$1:$H$25,2,FALSE)</f>
        <v>Tubuh air</v>
      </c>
      <c r="K1733" t="str">
        <f t="shared" si="27"/>
        <v>Non Irigasi</v>
      </c>
      <c r="L1733" t="s">
        <v>327</v>
      </c>
    </row>
    <row r="1734" spans="1:12" x14ac:dyDescent="0.25">
      <c r="A1734" s="1">
        <v>1733</v>
      </c>
      <c r="B1734" s="3">
        <v>37</v>
      </c>
      <c r="C1734" s="1">
        <v>285</v>
      </c>
      <c r="D1734" s="1">
        <v>2</v>
      </c>
      <c r="E1734" s="1">
        <v>18</v>
      </c>
      <c r="F1734" s="1">
        <v>0</v>
      </c>
      <c r="G1734">
        <f>VLOOKUP(C1734,reference!$A$1:$E$310,5,FALSE)</f>
        <v>5319060</v>
      </c>
      <c r="H1734" t="str">
        <f>VLOOKUP(C1734,reference!$A$1:$E$310,4,FALSE)</f>
        <v>LAMBA LEDA</v>
      </c>
      <c r="I1734" t="str">
        <f>VLOOKUP($D1734,reference!$G$1:$H$25,2,FALSE)</f>
        <v>Hutan lahan kering sekunder / bekas tebangan</v>
      </c>
      <c r="J1734" t="str">
        <f>VLOOKUP($E1734,reference!$G$1:$H$25,2,FALSE)</f>
        <v>Lahan terbuka</v>
      </c>
      <c r="K1734" t="str">
        <f t="shared" si="27"/>
        <v>Non Irigasi</v>
      </c>
      <c r="L1734" t="s">
        <v>328</v>
      </c>
    </row>
    <row r="1735" spans="1:12" x14ac:dyDescent="0.25">
      <c r="A1735" s="1">
        <v>1734</v>
      </c>
      <c r="B1735" s="3">
        <v>5424</v>
      </c>
      <c r="C1735" s="1">
        <v>147</v>
      </c>
      <c r="D1735" s="1">
        <v>2</v>
      </c>
      <c r="E1735" s="1">
        <v>2</v>
      </c>
      <c r="F1735" s="1">
        <v>0</v>
      </c>
      <c r="G1735">
        <f>VLOOKUP(C1735,reference!$A$1:$E$310,5,FALSE)</f>
        <v>5309010</v>
      </c>
      <c r="H1735" t="str">
        <f>VLOOKUP(C1735,reference!$A$1:$E$310,4,FALSE)</f>
        <v>WULANGGITANG</v>
      </c>
      <c r="I1735" t="str">
        <f>VLOOKUP($D1735,reference!$G$1:$H$25,2,FALSE)</f>
        <v>Hutan lahan kering sekunder / bekas tebangan</v>
      </c>
      <c r="J1735" t="str">
        <f>VLOOKUP($E1735,reference!$G$1:$H$25,2,FALSE)</f>
        <v>Hutan lahan kering sekunder / bekas tebangan</v>
      </c>
      <c r="K1735" t="str">
        <f t="shared" si="27"/>
        <v>Non Irigasi</v>
      </c>
      <c r="L1735" t="s">
        <v>327</v>
      </c>
    </row>
    <row r="1736" spans="1:12" x14ac:dyDescent="0.25">
      <c r="A1736" s="1">
        <v>1735</v>
      </c>
      <c r="B1736" s="3">
        <v>320</v>
      </c>
      <c r="C1736" s="1">
        <v>124</v>
      </c>
      <c r="D1736" s="1">
        <v>12</v>
      </c>
      <c r="E1736" s="1">
        <v>13</v>
      </c>
      <c r="F1736" s="1">
        <v>0</v>
      </c>
      <c r="G1736">
        <f>VLOOKUP(C1736,reference!$A$1:$E$310,5,FALSE)</f>
        <v>5307013</v>
      </c>
      <c r="H1736" t="str">
        <f>VLOOKUP(C1736,reference!$A$1:$E$310,4,FALSE)</f>
        <v>PANTAR BARAT LAUT</v>
      </c>
      <c r="I1736" t="str">
        <f>VLOOKUP($D1736,reference!$G$1:$H$25,2,FALSE)</f>
        <v>Pertanian lahan kering</v>
      </c>
      <c r="J1736" t="str">
        <f>VLOOKUP($E1736,reference!$G$1:$H$25,2,FALSE)</f>
        <v>Pertanian lahan kering  campur semak / kebun campur</v>
      </c>
      <c r="K1736" t="str">
        <f t="shared" si="27"/>
        <v>Non Irigasi</v>
      </c>
      <c r="L1736" t="s">
        <v>327</v>
      </c>
    </row>
    <row r="1737" spans="1:12" x14ac:dyDescent="0.25">
      <c r="A1737" s="1">
        <v>1736</v>
      </c>
      <c r="B1737" s="3">
        <v>5</v>
      </c>
      <c r="C1737" s="1">
        <v>127</v>
      </c>
      <c r="D1737" s="1">
        <v>11</v>
      </c>
      <c r="E1737" s="1">
        <v>0</v>
      </c>
      <c r="F1737" s="1">
        <v>0</v>
      </c>
      <c r="G1737">
        <f>VLOOKUP(C1737,reference!$A$1:$E$310,5,FALSE)</f>
        <v>5307021</v>
      </c>
      <c r="H1737" t="str">
        <f>VLOOKUP(C1737,reference!$A$1:$E$310,4,FALSE)</f>
        <v>MATARU</v>
      </c>
      <c r="I1737" t="str">
        <f>VLOOKUP($D1737,reference!$G$1:$H$25,2,FALSE)</f>
        <v>Savanna / Padang rumput</v>
      </c>
      <c r="J1737" t="str">
        <f>VLOOKUP($E1737,reference!$G$1:$H$25,2,FALSE)</f>
        <v>No data</v>
      </c>
      <c r="K1737" t="str">
        <f t="shared" si="27"/>
        <v>Non Irigasi</v>
      </c>
      <c r="L1737" t="s">
        <v>327</v>
      </c>
    </row>
    <row r="1738" spans="1:12" x14ac:dyDescent="0.25">
      <c r="A1738" s="1">
        <v>1737</v>
      </c>
      <c r="B1738" s="3">
        <v>1972</v>
      </c>
      <c r="C1738" s="1">
        <v>242</v>
      </c>
      <c r="D1738" s="1">
        <v>2</v>
      </c>
      <c r="E1738" s="1">
        <v>11</v>
      </c>
      <c r="F1738" s="1">
        <v>0</v>
      </c>
      <c r="G1738">
        <f>VLOOKUP(C1738,reference!$A$1:$E$310,5,FALSE)</f>
        <v>5315010</v>
      </c>
      <c r="H1738" t="str">
        <f>VLOOKUP(C1738,reference!$A$1:$E$310,4,FALSE)</f>
        <v>KOMODO</v>
      </c>
      <c r="I1738" t="str">
        <f>VLOOKUP($D1738,reference!$G$1:$H$25,2,FALSE)</f>
        <v>Hutan lahan kering sekunder / bekas tebangan</v>
      </c>
      <c r="J1738" t="str">
        <f>VLOOKUP($E1738,reference!$G$1:$H$25,2,FALSE)</f>
        <v>Savanna / Padang rumput</v>
      </c>
      <c r="K1738" t="str">
        <f t="shared" si="27"/>
        <v>Non Irigasi</v>
      </c>
      <c r="L1738" t="s">
        <v>328</v>
      </c>
    </row>
    <row r="1739" spans="1:12" x14ac:dyDescent="0.25">
      <c r="A1739" s="1">
        <v>1738</v>
      </c>
      <c r="B1739" s="3">
        <v>679</v>
      </c>
      <c r="C1739" s="1">
        <v>217</v>
      </c>
      <c r="D1739" s="1">
        <v>2</v>
      </c>
      <c r="E1739" s="1">
        <v>1</v>
      </c>
      <c r="F1739" s="1">
        <v>0</v>
      </c>
      <c r="G1739">
        <f>VLOOKUP(C1739,reference!$A$1:$E$310,5,FALSE)</f>
        <v>5312080</v>
      </c>
      <c r="H1739" t="str">
        <f>VLOOKUP(C1739,reference!$A$1:$E$310,4,FALSE)</f>
        <v>RIUNG</v>
      </c>
      <c r="I1739" t="str">
        <f>VLOOKUP($D1739,reference!$G$1:$H$25,2,FALSE)</f>
        <v>Hutan lahan kering sekunder / bekas tebangan</v>
      </c>
      <c r="J1739" t="str">
        <f>VLOOKUP($E1739,reference!$G$1:$H$25,2,FALSE)</f>
        <v>Hutan lahan kering primer</v>
      </c>
      <c r="K1739" t="str">
        <f t="shared" si="27"/>
        <v>Non Irigasi</v>
      </c>
      <c r="L1739" t="s">
        <v>327</v>
      </c>
    </row>
    <row r="1740" spans="1:12" x14ac:dyDescent="0.25">
      <c r="A1740" s="1">
        <v>1739</v>
      </c>
      <c r="B1740" s="3">
        <v>9</v>
      </c>
      <c r="C1740" s="1">
        <v>148</v>
      </c>
      <c r="D1740" s="1">
        <v>16</v>
      </c>
      <c r="E1740" s="1">
        <v>12</v>
      </c>
      <c r="F1740" s="1">
        <v>0</v>
      </c>
      <c r="G1740">
        <f>VLOOKUP(C1740,reference!$A$1:$E$310,5,FALSE)</f>
        <v>5309011</v>
      </c>
      <c r="H1740" t="str">
        <f>VLOOKUP(C1740,reference!$A$1:$E$310,4,FALSE)</f>
        <v>TITEHENA</v>
      </c>
      <c r="I1740" t="str">
        <f>VLOOKUP($D1740,reference!$G$1:$H$25,2,FALSE)</f>
        <v>Pemukiman</v>
      </c>
      <c r="J1740" t="str">
        <f>VLOOKUP($E1740,reference!$G$1:$H$25,2,FALSE)</f>
        <v>Pertanian lahan kering</v>
      </c>
      <c r="K1740" t="str">
        <f t="shared" si="27"/>
        <v>Non Irigasi</v>
      </c>
      <c r="L1740" t="s">
        <v>327</v>
      </c>
    </row>
    <row r="1741" spans="1:12" x14ac:dyDescent="0.25">
      <c r="A1741" s="1">
        <v>1740</v>
      </c>
      <c r="B1741" s="3">
        <v>3</v>
      </c>
      <c r="C1741" s="1">
        <v>230</v>
      </c>
      <c r="D1741" s="1">
        <v>11</v>
      </c>
      <c r="E1741" s="1">
        <v>11</v>
      </c>
      <c r="F1741" s="1">
        <v>0</v>
      </c>
      <c r="G1741">
        <f>VLOOKUP(C1741,reference!$A$1:$E$310,5,FALSE)</f>
        <v>5313140</v>
      </c>
      <c r="H1741" t="str">
        <f>VLOOKUP(C1741,reference!$A$1:$E$310,4,FALSE)</f>
        <v>REOK</v>
      </c>
      <c r="I1741" t="str">
        <f>VLOOKUP($D1741,reference!$G$1:$H$25,2,FALSE)</f>
        <v>Savanna / Padang rumput</v>
      </c>
      <c r="J1741" t="str">
        <f>VLOOKUP($E1741,reference!$G$1:$H$25,2,FALSE)</f>
        <v>Savanna / Padang rumput</v>
      </c>
      <c r="K1741" t="str">
        <f t="shared" si="27"/>
        <v>Non Irigasi</v>
      </c>
      <c r="L1741" t="s">
        <v>327</v>
      </c>
    </row>
    <row r="1742" spans="1:12" x14ac:dyDescent="0.25">
      <c r="A1742" s="1">
        <v>1741</v>
      </c>
      <c r="B1742" s="3">
        <v>3</v>
      </c>
      <c r="C1742" s="1">
        <v>173</v>
      </c>
      <c r="D1742" s="1">
        <v>16</v>
      </c>
      <c r="E1742" s="1">
        <v>9</v>
      </c>
      <c r="F1742" s="1">
        <v>0</v>
      </c>
      <c r="G1742">
        <f>VLOOKUP(C1742,reference!$A$1:$E$310,5,FALSE)</f>
        <v>5310040</v>
      </c>
      <c r="H1742" t="str">
        <f>VLOOKUP(C1742,reference!$A$1:$E$310,4,FALSE)</f>
        <v>TALIBURA</v>
      </c>
      <c r="I1742" t="str">
        <f>VLOOKUP($D1742,reference!$G$1:$H$25,2,FALSE)</f>
        <v>Pemukiman</v>
      </c>
      <c r="J1742" t="str">
        <f>VLOOKUP($E1742,reference!$G$1:$H$25,2,FALSE)</f>
        <v>Semak belukar</v>
      </c>
      <c r="K1742" t="str">
        <f t="shared" si="27"/>
        <v>Non Irigasi</v>
      </c>
      <c r="L1742" t="s">
        <v>327</v>
      </c>
    </row>
    <row r="1743" spans="1:12" x14ac:dyDescent="0.25">
      <c r="A1743" s="1">
        <v>1742</v>
      </c>
      <c r="B1743" s="3">
        <v>268</v>
      </c>
      <c r="C1743" s="1">
        <v>143</v>
      </c>
      <c r="D1743" s="1">
        <v>13</v>
      </c>
      <c r="E1743" s="1">
        <v>13</v>
      </c>
      <c r="F1743" s="1">
        <v>0</v>
      </c>
      <c r="G1743">
        <f>VLOOKUP(C1743,reference!$A$1:$E$310,5,FALSE)</f>
        <v>5308040</v>
      </c>
      <c r="H1743" t="str">
        <f>VLOOKUP(C1743,reference!$A$1:$E$310,4,FALSE)</f>
        <v>LEBATUKAN</v>
      </c>
      <c r="I1743" t="str">
        <f>VLOOKUP($D1743,reference!$G$1:$H$25,2,FALSE)</f>
        <v>Pertanian lahan kering  campur semak / kebun campur</v>
      </c>
      <c r="J1743" t="str">
        <f>VLOOKUP($E1743,reference!$G$1:$H$25,2,FALSE)</f>
        <v>Pertanian lahan kering  campur semak / kebun campur</v>
      </c>
      <c r="K1743" t="str">
        <f t="shared" si="27"/>
        <v>Non Irigasi</v>
      </c>
      <c r="L1743" t="s">
        <v>327</v>
      </c>
    </row>
    <row r="1744" spans="1:12" x14ac:dyDescent="0.25">
      <c r="A1744" s="1">
        <v>1743</v>
      </c>
      <c r="B1744" s="3">
        <v>4</v>
      </c>
      <c r="C1744" s="1">
        <v>124</v>
      </c>
      <c r="D1744" s="1">
        <v>16</v>
      </c>
      <c r="E1744" s="1">
        <v>12</v>
      </c>
      <c r="F1744" s="1">
        <v>0</v>
      </c>
      <c r="G1744">
        <f>VLOOKUP(C1744,reference!$A$1:$E$310,5,FALSE)</f>
        <v>5307013</v>
      </c>
      <c r="H1744" t="str">
        <f>VLOOKUP(C1744,reference!$A$1:$E$310,4,FALSE)</f>
        <v>PANTAR BARAT LAUT</v>
      </c>
      <c r="I1744" t="str">
        <f>VLOOKUP($D1744,reference!$G$1:$H$25,2,FALSE)</f>
        <v>Pemukiman</v>
      </c>
      <c r="J1744" t="str">
        <f>VLOOKUP($E1744,reference!$G$1:$H$25,2,FALSE)</f>
        <v>Pertanian lahan kering</v>
      </c>
      <c r="K1744" t="str">
        <f t="shared" si="27"/>
        <v>Non Irigasi</v>
      </c>
      <c r="L1744" t="s">
        <v>327</v>
      </c>
    </row>
    <row r="1745" spans="1:12" x14ac:dyDescent="0.25">
      <c r="A1745" s="1">
        <v>1744</v>
      </c>
      <c r="B1745" s="3">
        <v>2</v>
      </c>
      <c r="C1745" s="1">
        <v>243</v>
      </c>
      <c r="D1745" s="1">
        <v>0</v>
      </c>
      <c r="E1745" s="1">
        <v>18</v>
      </c>
      <c r="F1745" s="1">
        <v>0</v>
      </c>
      <c r="G1745">
        <f>VLOOKUP(C1745,reference!$A$1:$E$310,5,FALSE)</f>
        <v>5315011</v>
      </c>
      <c r="H1745" t="str">
        <f>VLOOKUP(C1745,reference!$A$1:$E$310,4,FALSE)</f>
        <v>BOLENG</v>
      </c>
      <c r="I1745" t="str">
        <f>VLOOKUP($D1745,reference!$G$1:$H$25,2,FALSE)</f>
        <v>No data</v>
      </c>
      <c r="J1745" t="str">
        <f>VLOOKUP($E1745,reference!$G$1:$H$25,2,FALSE)</f>
        <v>Lahan terbuka</v>
      </c>
      <c r="K1745" t="str">
        <f t="shared" si="27"/>
        <v>Non Irigasi</v>
      </c>
      <c r="L1745" t="s">
        <v>327</v>
      </c>
    </row>
    <row r="1746" spans="1:12" x14ac:dyDescent="0.25">
      <c r="A1746" s="1">
        <v>1745</v>
      </c>
      <c r="B1746" s="3">
        <v>1220</v>
      </c>
      <c r="C1746" s="1">
        <v>280</v>
      </c>
      <c r="D1746" s="1">
        <v>12</v>
      </c>
      <c r="E1746" s="1">
        <v>13</v>
      </c>
      <c r="F1746" s="1">
        <v>0</v>
      </c>
      <c r="G1746">
        <f>VLOOKUP(C1746,reference!$A$1:$E$310,5,FALSE)</f>
        <v>5319030</v>
      </c>
      <c r="H1746" t="str">
        <f>VLOOKUP(C1746,reference!$A$1:$E$310,4,FALSE)</f>
        <v>ELAR</v>
      </c>
      <c r="I1746" t="str">
        <f>VLOOKUP($D1746,reference!$G$1:$H$25,2,FALSE)</f>
        <v>Pertanian lahan kering</v>
      </c>
      <c r="J1746" t="str">
        <f>VLOOKUP($E1746,reference!$G$1:$H$25,2,FALSE)</f>
        <v>Pertanian lahan kering  campur semak / kebun campur</v>
      </c>
      <c r="K1746" t="str">
        <f t="shared" si="27"/>
        <v>Non Irigasi</v>
      </c>
      <c r="L1746" t="s">
        <v>327</v>
      </c>
    </row>
    <row r="1747" spans="1:12" x14ac:dyDescent="0.25">
      <c r="A1747" s="1">
        <v>1746</v>
      </c>
      <c r="B1747" s="3">
        <v>1389</v>
      </c>
      <c r="C1747" s="1">
        <v>173</v>
      </c>
      <c r="D1747" s="1">
        <v>2</v>
      </c>
      <c r="E1747" s="1">
        <v>9</v>
      </c>
      <c r="F1747" s="1">
        <v>0</v>
      </c>
      <c r="G1747">
        <f>VLOOKUP(C1747,reference!$A$1:$E$310,5,FALSE)</f>
        <v>5310040</v>
      </c>
      <c r="H1747" t="str">
        <f>VLOOKUP(C1747,reference!$A$1:$E$310,4,FALSE)</f>
        <v>TALIBURA</v>
      </c>
      <c r="I1747" t="str">
        <f>VLOOKUP($D1747,reference!$G$1:$H$25,2,FALSE)</f>
        <v>Hutan lahan kering sekunder / bekas tebangan</v>
      </c>
      <c r="J1747" t="str">
        <f>VLOOKUP($E1747,reference!$G$1:$H$25,2,FALSE)</f>
        <v>Semak belukar</v>
      </c>
      <c r="K1747" t="str">
        <f t="shared" si="27"/>
        <v>Non Irigasi</v>
      </c>
      <c r="L1747" t="s">
        <v>328</v>
      </c>
    </row>
    <row r="1748" spans="1:12" x14ac:dyDescent="0.25">
      <c r="A1748" s="1">
        <v>1747</v>
      </c>
      <c r="B1748" s="3">
        <v>206</v>
      </c>
      <c r="C1748" s="1">
        <v>147</v>
      </c>
      <c r="D1748" s="1">
        <v>9</v>
      </c>
      <c r="E1748" s="1">
        <v>9</v>
      </c>
      <c r="F1748" s="1">
        <v>0</v>
      </c>
      <c r="G1748">
        <f>VLOOKUP(C1748,reference!$A$1:$E$310,5,FALSE)</f>
        <v>5309010</v>
      </c>
      <c r="H1748" t="str">
        <f>VLOOKUP(C1748,reference!$A$1:$E$310,4,FALSE)</f>
        <v>WULANGGITANG</v>
      </c>
      <c r="I1748" t="str">
        <f>VLOOKUP($D1748,reference!$G$1:$H$25,2,FALSE)</f>
        <v>Semak belukar</v>
      </c>
      <c r="J1748" t="str">
        <f>VLOOKUP($E1748,reference!$G$1:$H$25,2,FALSE)</f>
        <v>Semak belukar</v>
      </c>
      <c r="K1748" t="str">
        <f t="shared" si="27"/>
        <v>Non Irigasi</v>
      </c>
      <c r="L1748" t="s">
        <v>327</v>
      </c>
    </row>
    <row r="1749" spans="1:12" x14ac:dyDescent="0.25">
      <c r="A1749" s="1">
        <v>1748</v>
      </c>
      <c r="B1749" s="3">
        <v>216</v>
      </c>
      <c r="C1749" s="1">
        <v>147</v>
      </c>
      <c r="D1749" s="1">
        <v>9</v>
      </c>
      <c r="E1749" s="1">
        <v>2</v>
      </c>
      <c r="F1749" s="1">
        <v>0</v>
      </c>
      <c r="G1749">
        <f>VLOOKUP(C1749,reference!$A$1:$E$310,5,FALSE)</f>
        <v>5309010</v>
      </c>
      <c r="H1749" t="str">
        <f>VLOOKUP(C1749,reference!$A$1:$E$310,4,FALSE)</f>
        <v>WULANGGITANG</v>
      </c>
      <c r="I1749" t="str">
        <f>VLOOKUP($D1749,reference!$G$1:$H$25,2,FALSE)</f>
        <v>Semak belukar</v>
      </c>
      <c r="J1749" t="str">
        <f>VLOOKUP($E1749,reference!$G$1:$H$25,2,FALSE)</f>
        <v>Hutan lahan kering sekunder / bekas tebangan</v>
      </c>
      <c r="K1749" t="str">
        <f t="shared" si="27"/>
        <v>Non Irigasi</v>
      </c>
      <c r="L1749" t="s">
        <v>327</v>
      </c>
    </row>
    <row r="1750" spans="1:12" x14ac:dyDescent="0.25">
      <c r="A1750" s="1">
        <v>1749</v>
      </c>
      <c r="B1750" s="3">
        <v>262</v>
      </c>
      <c r="C1750" s="1">
        <v>147</v>
      </c>
      <c r="D1750" s="1">
        <v>2</v>
      </c>
      <c r="E1750" s="1">
        <v>9</v>
      </c>
      <c r="F1750" s="1">
        <v>0</v>
      </c>
      <c r="G1750">
        <f>VLOOKUP(C1750,reference!$A$1:$E$310,5,FALSE)</f>
        <v>5309010</v>
      </c>
      <c r="H1750" t="str">
        <f>VLOOKUP(C1750,reference!$A$1:$E$310,4,FALSE)</f>
        <v>WULANGGITANG</v>
      </c>
      <c r="I1750" t="str">
        <f>VLOOKUP($D1750,reference!$G$1:$H$25,2,FALSE)</f>
        <v>Hutan lahan kering sekunder / bekas tebangan</v>
      </c>
      <c r="J1750" t="str">
        <f>VLOOKUP($E1750,reference!$G$1:$H$25,2,FALSE)</f>
        <v>Semak belukar</v>
      </c>
      <c r="K1750" t="str">
        <f t="shared" si="27"/>
        <v>Non Irigasi</v>
      </c>
      <c r="L1750" t="s">
        <v>328</v>
      </c>
    </row>
    <row r="1751" spans="1:12" x14ac:dyDescent="0.25">
      <c r="A1751" s="1">
        <v>1750</v>
      </c>
      <c r="B1751" s="3">
        <v>4</v>
      </c>
      <c r="C1751" s="1">
        <v>148</v>
      </c>
      <c r="D1751" s="1">
        <v>16</v>
      </c>
      <c r="E1751" s="1">
        <v>14</v>
      </c>
      <c r="F1751" s="1">
        <v>0</v>
      </c>
      <c r="G1751">
        <f>VLOOKUP(C1751,reference!$A$1:$E$310,5,FALSE)</f>
        <v>5309011</v>
      </c>
      <c r="H1751" t="str">
        <f>VLOOKUP(C1751,reference!$A$1:$E$310,4,FALSE)</f>
        <v>TITEHENA</v>
      </c>
      <c r="I1751" t="str">
        <f>VLOOKUP($D1751,reference!$G$1:$H$25,2,FALSE)</f>
        <v>Pemukiman</v>
      </c>
      <c r="J1751" t="str">
        <f>VLOOKUP($E1751,reference!$G$1:$H$25,2,FALSE)</f>
        <v>Sawah</v>
      </c>
      <c r="K1751" t="str">
        <f t="shared" si="27"/>
        <v>Non Irigasi</v>
      </c>
      <c r="L1751" t="s">
        <v>327</v>
      </c>
    </row>
    <row r="1752" spans="1:12" x14ac:dyDescent="0.25">
      <c r="A1752" s="1">
        <v>1751</v>
      </c>
      <c r="B1752" s="3">
        <v>171</v>
      </c>
      <c r="C1752" s="1">
        <v>140</v>
      </c>
      <c r="D1752" s="1">
        <v>2</v>
      </c>
      <c r="E1752" s="1">
        <v>11</v>
      </c>
      <c r="F1752" s="1">
        <v>0</v>
      </c>
      <c r="G1752">
        <f>VLOOKUP(C1752,reference!$A$1:$E$310,5,FALSE)</f>
        <v>5308020</v>
      </c>
      <c r="H1752" t="str">
        <f>VLOOKUP(C1752,reference!$A$1:$E$310,4,FALSE)</f>
        <v>ATADEI</v>
      </c>
      <c r="I1752" t="str">
        <f>VLOOKUP($D1752,reference!$G$1:$H$25,2,FALSE)</f>
        <v>Hutan lahan kering sekunder / bekas tebangan</v>
      </c>
      <c r="J1752" t="str">
        <f>VLOOKUP($E1752,reference!$G$1:$H$25,2,FALSE)</f>
        <v>Savanna / Padang rumput</v>
      </c>
      <c r="K1752" t="str">
        <f t="shared" si="27"/>
        <v>Non Irigasi</v>
      </c>
      <c r="L1752" t="s">
        <v>328</v>
      </c>
    </row>
    <row r="1753" spans="1:12" x14ac:dyDescent="0.25">
      <c r="A1753" s="1">
        <v>1752</v>
      </c>
      <c r="B1753" s="3">
        <v>3164</v>
      </c>
      <c r="C1753" s="1">
        <v>125</v>
      </c>
      <c r="D1753" s="1">
        <v>9</v>
      </c>
      <c r="E1753" s="1">
        <v>11</v>
      </c>
      <c r="F1753" s="1">
        <v>0</v>
      </c>
      <c r="G1753">
        <f>VLOOKUP(C1753,reference!$A$1:$E$310,5,FALSE)</f>
        <v>5307014</v>
      </c>
      <c r="H1753" t="str">
        <f>VLOOKUP(C1753,reference!$A$1:$E$310,4,FALSE)</f>
        <v>PANTAR TENGAH</v>
      </c>
      <c r="I1753" t="str">
        <f>VLOOKUP($D1753,reference!$G$1:$H$25,2,FALSE)</f>
        <v>Semak belukar</v>
      </c>
      <c r="J1753" t="str">
        <f>VLOOKUP($E1753,reference!$G$1:$H$25,2,FALSE)</f>
        <v>Savanna / Padang rumput</v>
      </c>
      <c r="K1753" t="str">
        <f t="shared" si="27"/>
        <v>Non Irigasi</v>
      </c>
      <c r="L1753" t="s">
        <v>327</v>
      </c>
    </row>
    <row r="1754" spans="1:12" x14ac:dyDescent="0.25">
      <c r="A1754" s="1">
        <v>1753</v>
      </c>
      <c r="B1754" s="3">
        <v>17</v>
      </c>
      <c r="C1754" s="1">
        <v>126</v>
      </c>
      <c r="D1754" s="1">
        <v>18</v>
      </c>
      <c r="E1754" s="1">
        <v>2</v>
      </c>
      <c r="F1754" s="1">
        <v>0</v>
      </c>
      <c r="G1754">
        <f>VLOOKUP(C1754,reference!$A$1:$E$310,5,FALSE)</f>
        <v>5307020</v>
      </c>
      <c r="H1754" t="str">
        <f>VLOOKUP(C1754,reference!$A$1:$E$310,4,FALSE)</f>
        <v>ALOR BARAT DAYA</v>
      </c>
      <c r="I1754" t="str">
        <f>VLOOKUP($D1754,reference!$G$1:$H$25,2,FALSE)</f>
        <v>Lahan terbuka</v>
      </c>
      <c r="J1754" t="str">
        <f>VLOOKUP($E1754,reference!$G$1:$H$25,2,FALSE)</f>
        <v>Hutan lahan kering sekunder / bekas tebangan</v>
      </c>
      <c r="K1754" t="str">
        <f t="shared" si="27"/>
        <v>Non Irigasi</v>
      </c>
      <c r="L1754" t="s">
        <v>327</v>
      </c>
    </row>
    <row r="1755" spans="1:12" x14ac:dyDescent="0.25">
      <c r="A1755" s="1">
        <v>1754</v>
      </c>
      <c r="B1755" s="3">
        <v>3</v>
      </c>
      <c r="C1755" s="1">
        <v>243</v>
      </c>
      <c r="D1755" s="1">
        <v>11</v>
      </c>
      <c r="E1755" s="1">
        <v>18</v>
      </c>
      <c r="F1755" s="1">
        <v>0</v>
      </c>
      <c r="G1755">
        <f>VLOOKUP(C1755,reference!$A$1:$E$310,5,FALSE)</f>
        <v>5315011</v>
      </c>
      <c r="H1755" t="str">
        <f>VLOOKUP(C1755,reference!$A$1:$E$310,4,FALSE)</f>
        <v>BOLENG</v>
      </c>
      <c r="I1755" t="str">
        <f>VLOOKUP($D1755,reference!$G$1:$H$25,2,FALSE)</f>
        <v>Savanna / Padang rumput</v>
      </c>
      <c r="J1755" t="str">
        <f>VLOOKUP($E1755,reference!$G$1:$H$25,2,FALSE)</f>
        <v>Lahan terbuka</v>
      </c>
      <c r="K1755" t="str">
        <f t="shared" si="27"/>
        <v>Non Irigasi</v>
      </c>
      <c r="L1755" t="s">
        <v>327</v>
      </c>
    </row>
    <row r="1756" spans="1:12" x14ac:dyDescent="0.25">
      <c r="A1756" s="1">
        <v>1755</v>
      </c>
      <c r="B1756" s="3">
        <v>1</v>
      </c>
      <c r="C1756" s="1">
        <v>124</v>
      </c>
      <c r="D1756" s="1">
        <v>12</v>
      </c>
      <c r="E1756" s="1">
        <v>16</v>
      </c>
      <c r="F1756" s="1">
        <v>0</v>
      </c>
      <c r="G1756">
        <f>VLOOKUP(C1756,reference!$A$1:$E$310,5,FALSE)</f>
        <v>5307013</v>
      </c>
      <c r="H1756" t="str">
        <f>VLOOKUP(C1756,reference!$A$1:$E$310,4,FALSE)</f>
        <v>PANTAR BARAT LAUT</v>
      </c>
      <c r="I1756" t="str">
        <f>VLOOKUP($D1756,reference!$G$1:$H$25,2,FALSE)</f>
        <v>Pertanian lahan kering</v>
      </c>
      <c r="J1756" t="str">
        <f>VLOOKUP($E1756,reference!$G$1:$H$25,2,FALSE)</f>
        <v>Pemukiman</v>
      </c>
      <c r="K1756" t="str">
        <f t="shared" si="27"/>
        <v>Non Irigasi</v>
      </c>
      <c r="L1756" t="s">
        <v>327</v>
      </c>
    </row>
    <row r="1757" spans="1:12" x14ac:dyDescent="0.25">
      <c r="A1757" s="1">
        <v>1756</v>
      </c>
      <c r="B1757" s="3">
        <v>732</v>
      </c>
      <c r="C1757" s="1">
        <v>229</v>
      </c>
      <c r="D1757" s="1">
        <v>9</v>
      </c>
      <c r="E1757" s="1">
        <v>14</v>
      </c>
      <c r="F1757" s="1">
        <v>0</v>
      </c>
      <c r="G1757">
        <f>VLOOKUP(C1757,reference!$A$1:$E$310,5,FALSE)</f>
        <v>5313131</v>
      </c>
      <c r="H1757" t="str">
        <f>VLOOKUP(C1757,reference!$A$1:$E$310,4,FALSE)</f>
        <v>CIBAL BARAT</v>
      </c>
      <c r="I1757" t="str">
        <f>VLOOKUP($D1757,reference!$G$1:$H$25,2,FALSE)</f>
        <v>Semak belukar</v>
      </c>
      <c r="J1757" t="str">
        <f>VLOOKUP($E1757,reference!$G$1:$H$25,2,FALSE)</f>
        <v>Sawah</v>
      </c>
      <c r="K1757" t="str">
        <f t="shared" si="27"/>
        <v>Non Irigasi</v>
      </c>
      <c r="L1757" t="s">
        <v>327</v>
      </c>
    </row>
    <row r="1758" spans="1:12" x14ac:dyDescent="0.25">
      <c r="A1758" s="1">
        <v>1757</v>
      </c>
      <c r="B1758" s="3">
        <v>2</v>
      </c>
      <c r="C1758" s="1">
        <v>228</v>
      </c>
      <c r="D1758" s="1">
        <v>12</v>
      </c>
      <c r="E1758" s="1">
        <v>13</v>
      </c>
      <c r="F1758" s="1">
        <v>0</v>
      </c>
      <c r="G1758">
        <f>VLOOKUP(C1758,reference!$A$1:$E$310,5,FALSE)</f>
        <v>5313130</v>
      </c>
      <c r="H1758" t="str">
        <f>VLOOKUP(C1758,reference!$A$1:$E$310,4,FALSE)</f>
        <v>CIBAL</v>
      </c>
      <c r="I1758" t="str">
        <f>VLOOKUP($D1758,reference!$G$1:$H$25,2,FALSE)</f>
        <v>Pertanian lahan kering</v>
      </c>
      <c r="J1758" t="str">
        <f>VLOOKUP($E1758,reference!$G$1:$H$25,2,FALSE)</f>
        <v>Pertanian lahan kering  campur semak / kebun campur</v>
      </c>
      <c r="K1758" t="str">
        <f t="shared" si="27"/>
        <v>Non Irigasi</v>
      </c>
      <c r="L1758" t="s">
        <v>327</v>
      </c>
    </row>
    <row r="1759" spans="1:12" x14ac:dyDescent="0.25">
      <c r="A1759" s="1">
        <v>1758</v>
      </c>
      <c r="B1759" s="3">
        <v>916</v>
      </c>
      <c r="C1759" s="1">
        <v>217</v>
      </c>
      <c r="D1759" s="1">
        <v>11</v>
      </c>
      <c r="E1759" s="1">
        <v>12</v>
      </c>
      <c r="F1759" s="1">
        <v>0</v>
      </c>
      <c r="G1759">
        <f>VLOOKUP(C1759,reference!$A$1:$E$310,5,FALSE)</f>
        <v>5312080</v>
      </c>
      <c r="H1759" t="str">
        <f>VLOOKUP(C1759,reference!$A$1:$E$310,4,FALSE)</f>
        <v>RIUNG</v>
      </c>
      <c r="I1759" t="str">
        <f>VLOOKUP($D1759,reference!$G$1:$H$25,2,FALSE)</f>
        <v>Savanna / Padang rumput</v>
      </c>
      <c r="J1759" t="str">
        <f>VLOOKUP($E1759,reference!$G$1:$H$25,2,FALSE)</f>
        <v>Pertanian lahan kering</v>
      </c>
      <c r="K1759" t="str">
        <f t="shared" si="27"/>
        <v>Non Irigasi</v>
      </c>
      <c r="L1759" t="s">
        <v>327</v>
      </c>
    </row>
    <row r="1760" spans="1:12" x14ac:dyDescent="0.25">
      <c r="A1760" s="1">
        <v>1759</v>
      </c>
      <c r="B1760" s="3">
        <v>516</v>
      </c>
      <c r="C1760" s="1">
        <v>144</v>
      </c>
      <c r="D1760" s="1">
        <v>2</v>
      </c>
      <c r="E1760" s="1">
        <v>11</v>
      </c>
      <c r="F1760" s="1">
        <v>0</v>
      </c>
      <c r="G1760">
        <f>VLOOKUP(C1760,reference!$A$1:$E$310,5,FALSE)</f>
        <v>5308050</v>
      </c>
      <c r="H1760" t="str">
        <f>VLOOKUP(C1760,reference!$A$1:$E$310,4,FALSE)</f>
        <v>NUBATUKAN</v>
      </c>
      <c r="I1760" t="str">
        <f>VLOOKUP($D1760,reference!$G$1:$H$25,2,FALSE)</f>
        <v>Hutan lahan kering sekunder / bekas tebangan</v>
      </c>
      <c r="J1760" t="str">
        <f>VLOOKUP($E1760,reference!$G$1:$H$25,2,FALSE)</f>
        <v>Savanna / Padang rumput</v>
      </c>
      <c r="K1760" t="str">
        <f t="shared" si="27"/>
        <v>Non Irigasi</v>
      </c>
      <c r="L1760" t="s">
        <v>328</v>
      </c>
    </row>
    <row r="1761" spans="1:12" x14ac:dyDescent="0.25">
      <c r="A1761" s="1">
        <v>1760</v>
      </c>
      <c r="B1761" s="3">
        <v>1391</v>
      </c>
      <c r="C1761" s="1">
        <v>243</v>
      </c>
      <c r="D1761" s="1">
        <v>2</v>
      </c>
      <c r="E1761" s="1">
        <v>2</v>
      </c>
      <c r="F1761" s="1">
        <v>0</v>
      </c>
      <c r="G1761">
        <f>VLOOKUP(C1761,reference!$A$1:$E$310,5,FALSE)</f>
        <v>5315011</v>
      </c>
      <c r="H1761" t="str">
        <f>VLOOKUP(C1761,reference!$A$1:$E$310,4,FALSE)</f>
        <v>BOLENG</v>
      </c>
      <c r="I1761" t="str">
        <f>VLOOKUP($D1761,reference!$G$1:$H$25,2,FALSE)</f>
        <v>Hutan lahan kering sekunder / bekas tebangan</v>
      </c>
      <c r="J1761" t="str">
        <f>VLOOKUP($E1761,reference!$G$1:$H$25,2,FALSE)</f>
        <v>Hutan lahan kering sekunder / bekas tebangan</v>
      </c>
      <c r="K1761" t="str">
        <f t="shared" si="27"/>
        <v>Non Irigasi</v>
      </c>
      <c r="L1761" t="s">
        <v>327</v>
      </c>
    </row>
    <row r="1762" spans="1:12" x14ac:dyDescent="0.25">
      <c r="A1762" s="1">
        <v>1761</v>
      </c>
      <c r="B1762" s="3">
        <v>369</v>
      </c>
      <c r="C1762" s="1">
        <v>243</v>
      </c>
      <c r="D1762" s="1">
        <v>11</v>
      </c>
      <c r="E1762" s="1">
        <v>14</v>
      </c>
      <c r="F1762" s="1">
        <v>0</v>
      </c>
      <c r="G1762">
        <f>VLOOKUP(C1762,reference!$A$1:$E$310,5,FALSE)</f>
        <v>5315011</v>
      </c>
      <c r="H1762" t="str">
        <f>VLOOKUP(C1762,reference!$A$1:$E$310,4,FALSE)</f>
        <v>BOLENG</v>
      </c>
      <c r="I1762" t="str">
        <f>VLOOKUP($D1762,reference!$G$1:$H$25,2,FALSE)</f>
        <v>Savanna / Padang rumput</v>
      </c>
      <c r="J1762" t="str">
        <f>VLOOKUP($E1762,reference!$G$1:$H$25,2,FALSE)</f>
        <v>Sawah</v>
      </c>
      <c r="K1762" t="str">
        <f t="shared" si="27"/>
        <v>Non Irigasi</v>
      </c>
      <c r="L1762" t="s">
        <v>327</v>
      </c>
    </row>
    <row r="1763" spans="1:12" x14ac:dyDescent="0.25">
      <c r="A1763" s="1">
        <v>1762</v>
      </c>
      <c r="B1763" s="3">
        <v>43</v>
      </c>
      <c r="C1763" s="1">
        <v>229</v>
      </c>
      <c r="D1763" s="1">
        <v>9</v>
      </c>
      <c r="E1763" s="1">
        <v>20</v>
      </c>
      <c r="F1763" s="1">
        <v>0</v>
      </c>
      <c r="G1763">
        <f>VLOOKUP(C1763,reference!$A$1:$E$310,5,FALSE)</f>
        <v>5313131</v>
      </c>
      <c r="H1763" t="str">
        <f>VLOOKUP(C1763,reference!$A$1:$E$310,4,FALSE)</f>
        <v>CIBAL BARAT</v>
      </c>
      <c r="I1763" t="str">
        <f>VLOOKUP($D1763,reference!$G$1:$H$25,2,FALSE)</f>
        <v>Semak belukar</v>
      </c>
      <c r="J1763" t="str">
        <f>VLOOKUP($E1763,reference!$G$1:$H$25,2,FALSE)</f>
        <v>Tubuh air</v>
      </c>
      <c r="K1763" t="str">
        <f t="shared" si="27"/>
        <v>Non Irigasi</v>
      </c>
      <c r="L1763" t="s">
        <v>327</v>
      </c>
    </row>
    <row r="1764" spans="1:12" x14ac:dyDescent="0.25">
      <c r="A1764" s="1">
        <v>1763</v>
      </c>
      <c r="B1764" s="3">
        <v>5461</v>
      </c>
      <c r="C1764" s="1">
        <v>229</v>
      </c>
      <c r="D1764" s="1">
        <v>9</v>
      </c>
      <c r="E1764" s="1">
        <v>2</v>
      </c>
      <c r="F1764" s="1">
        <v>0</v>
      </c>
      <c r="G1764">
        <f>VLOOKUP(C1764,reference!$A$1:$E$310,5,FALSE)</f>
        <v>5313131</v>
      </c>
      <c r="H1764" t="str">
        <f>VLOOKUP(C1764,reference!$A$1:$E$310,4,FALSE)</f>
        <v>CIBAL BARAT</v>
      </c>
      <c r="I1764" t="str">
        <f>VLOOKUP($D1764,reference!$G$1:$H$25,2,FALSE)</f>
        <v>Semak belukar</v>
      </c>
      <c r="J1764" t="str">
        <f>VLOOKUP($E1764,reference!$G$1:$H$25,2,FALSE)</f>
        <v>Hutan lahan kering sekunder / bekas tebangan</v>
      </c>
      <c r="K1764" t="str">
        <f t="shared" si="27"/>
        <v>Non Irigasi</v>
      </c>
      <c r="L1764" t="s">
        <v>327</v>
      </c>
    </row>
    <row r="1765" spans="1:12" x14ac:dyDescent="0.25">
      <c r="A1765" s="1">
        <v>1764</v>
      </c>
      <c r="B1765" s="3">
        <v>2</v>
      </c>
      <c r="C1765" s="1">
        <v>280</v>
      </c>
      <c r="D1765" s="1">
        <v>11</v>
      </c>
      <c r="E1765" s="1">
        <v>18</v>
      </c>
      <c r="F1765" s="1">
        <v>0</v>
      </c>
      <c r="G1765">
        <f>VLOOKUP(C1765,reference!$A$1:$E$310,5,FALSE)</f>
        <v>5319030</v>
      </c>
      <c r="H1765" t="str">
        <f>VLOOKUP(C1765,reference!$A$1:$E$310,4,FALSE)</f>
        <v>ELAR</v>
      </c>
      <c r="I1765" t="str">
        <f>VLOOKUP($D1765,reference!$G$1:$H$25,2,FALSE)</f>
        <v>Savanna / Padang rumput</v>
      </c>
      <c r="J1765" t="str">
        <f>VLOOKUP($E1765,reference!$G$1:$H$25,2,FALSE)</f>
        <v>Lahan terbuka</v>
      </c>
      <c r="K1765" t="str">
        <f t="shared" si="27"/>
        <v>Non Irigasi</v>
      </c>
      <c r="L1765" t="s">
        <v>327</v>
      </c>
    </row>
    <row r="1766" spans="1:12" x14ac:dyDescent="0.25">
      <c r="A1766" s="1">
        <v>1765</v>
      </c>
      <c r="B1766" s="3">
        <v>14</v>
      </c>
      <c r="C1766" s="1">
        <v>125</v>
      </c>
      <c r="D1766" s="1">
        <v>2</v>
      </c>
      <c r="E1766" s="1">
        <v>16</v>
      </c>
      <c r="F1766" s="1">
        <v>0</v>
      </c>
      <c r="G1766">
        <f>VLOOKUP(C1766,reference!$A$1:$E$310,5,FALSE)</f>
        <v>5307014</v>
      </c>
      <c r="H1766" t="str">
        <f>VLOOKUP(C1766,reference!$A$1:$E$310,4,FALSE)</f>
        <v>PANTAR TENGAH</v>
      </c>
      <c r="I1766" t="str">
        <f>VLOOKUP($D1766,reference!$G$1:$H$25,2,FALSE)</f>
        <v>Hutan lahan kering sekunder / bekas tebangan</v>
      </c>
      <c r="J1766" t="str">
        <f>VLOOKUP($E1766,reference!$G$1:$H$25,2,FALSE)</f>
        <v>Pemukiman</v>
      </c>
      <c r="K1766" t="str">
        <f t="shared" si="27"/>
        <v>Non Irigasi</v>
      </c>
      <c r="L1766" t="s">
        <v>328</v>
      </c>
    </row>
    <row r="1767" spans="1:12" x14ac:dyDescent="0.25">
      <c r="A1767" s="1">
        <v>1766</v>
      </c>
      <c r="B1767" s="3">
        <v>22</v>
      </c>
      <c r="C1767" s="1">
        <v>229</v>
      </c>
      <c r="D1767" s="1">
        <v>2</v>
      </c>
      <c r="E1767" s="1">
        <v>20</v>
      </c>
      <c r="F1767" s="1">
        <v>0</v>
      </c>
      <c r="G1767">
        <f>VLOOKUP(C1767,reference!$A$1:$E$310,5,FALSE)</f>
        <v>5313131</v>
      </c>
      <c r="H1767" t="str">
        <f>VLOOKUP(C1767,reference!$A$1:$E$310,4,FALSE)</f>
        <v>CIBAL BARAT</v>
      </c>
      <c r="I1767" t="str">
        <f>VLOOKUP($D1767,reference!$G$1:$H$25,2,FALSE)</f>
        <v>Hutan lahan kering sekunder / bekas tebangan</v>
      </c>
      <c r="J1767" t="str">
        <f>VLOOKUP($E1767,reference!$G$1:$H$25,2,FALSE)</f>
        <v>Tubuh air</v>
      </c>
      <c r="K1767" t="str">
        <f t="shared" si="27"/>
        <v>Non Irigasi</v>
      </c>
      <c r="L1767" t="s">
        <v>328</v>
      </c>
    </row>
    <row r="1768" spans="1:12" x14ac:dyDescent="0.25">
      <c r="A1768" s="1">
        <v>1767</v>
      </c>
      <c r="B1768" s="3">
        <v>10</v>
      </c>
      <c r="C1768" s="1">
        <v>280</v>
      </c>
      <c r="D1768" s="1">
        <v>12</v>
      </c>
      <c r="E1768" s="1">
        <v>18</v>
      </c>
      <c r="F1768" s="1">
        <v>0</v>
      </c>
      <c r="G1768">
        <f>VLOOKUP(C1768,reference!$A$1:$E$310,5,FALSE)</f>
        <v>5319030</v>
      </c>
      <c r="H1768" t="str">
        <f>VLOOKUP(C1768,reference!$A$1:$E$310,4,FALSE)</f>
        <v>ELAR</v>
      </c>
      <c r="I1768" t="str">
        <f>VLOOKUP($D1768,reference!$G$1:$H$25,2,FALSE)</f>
        <v>Pertanian lahan kering</v>
      </c>
      <c r="J1768" t="str">
        <f>VLOOKUP($E1768,reference!$G$1:$H$25,2,FALSE)</f>
        <v>Lahan terbuka</v>
      </c>
      <c r="K1768" t="str">
        <f t="shared" si="27"/>
        <v>Non Irigasi</v>
      </c>
      <c r="L1768" t="s">
        <v>327</v>
      </c>
    </row>
    <row r="1769" spans="1:12" x14ac:dyDescent="0.25">
      <c r="A1769" s="1">
        <v>1768</v>
      </c>
      <c r="B1769" s="3">
        <v>34</v>
      </c>
      <c r="C1769" s="1">
        <v>186</v>
      </c>
      <c r="D1769" s="1">
        <v>12</v>
      </c>
      <c r="E1769" s="1">
        <v>9</v>
      </c>
      <c r="F1769" s="1">
        <v>0</v>
      </c>
      <c r="G1769">
        <f>VLOOKUP(C1769,reference!$A$1:$E$310,5,FALSE)</f>
        <v>5310082</v>
      </c>
      <c r="H1769" t="str">
        <f>VLOOKUP(C1769,reference!$A$1:$E$310,4,FALSE)</f>
        <v>ALOK TIMUR</v>
      </c>
      <c r="I1769" t="str">
        <f>VLOOKUP($D1769,reference!$G$1:$H$25,2,FALSE)</f>
        <v>Pertanian lahan kering</v>
      </c>
      <c r="J1769" t="str">
        <f>VLOOKUP($E1769,reference!$G$1:$H$25,2,FALSE)</f>
        <v>Semak belukar</v>
      </c>
      <c r="K1769" t="str">
        <f t="shared" si="27"/>
        <v>Non Irigasi</v>
      </c>
      <c r="L1769" t="s">
        <v>327</v>
      </c>
    </row>
    <row r="1770" spans="1:12" x14ac:dyDescent="0.25">
      <c r="A1770" s="1">
        <v>1769</v>
      </c>
      <c r="B1770" s="3">
        <v>149</v>
      </c>
      <c r="C1770" s="1">
        <v>186</v>
      </c>
      <c r="D1770" s="1">
        <v>0</v>
      </c>
      <c r="E1770" s="1">
        <v>0</v>
      </c>
      <c r="F1770" s="1">
        <v>0</v>
      </c>
      <c r="G1770">
        <f>VLOOKUP(C1770,reference!$A$1:$E$310,5,FALSE)</f>
        <v>5310082</v>
      </c>
      <c r="H1770" t="str">
        <f>VLOOKUP(C1770,reference!$A$1:$E$310,4,FALSE)</f>
        <v>ALOK TIMUR</v>
      </c>
      <c r="I1770" t="str">
        <f>VLOOKUP($D1770,reference!$G$1:$H$25,2,FALSE)</f>
        <v>No data</v>
      </c>
      <c r="J1770" t="str">
        <f>VLOOKUP($E1770,reference!$G$1:$H$25,2,FALSE)</f>
        <v>No data</v>
      </c>
      <c r="K1770" t="str">
        <f t="shared" si="27"/>
        <v>Non Irigasi</v>
      </c>
      <c r="L1770" t="s">
        <v>327</v>
      </c>
    </row>
    <row r="1771" spans="1:12" x14ac:dyDescent="0.25">
      <c r="A1771" s="1">
        <v>1770</v>
      </c>
      <c r="B1771" s="3">
        <v>217</v>
      </c>
      <c r="C1771" s="1">
        <v>173</v>
      </c>
      <c r="D1771" s="1">
        <v>9</v>
      </c>
      <c r="E1771" s="1">
        <v>12</v>
      </c>
      <c r="F1771" s="1">
        <v>0</v>
      </c>
      <c r="G1771">
        <f>VLOOKUP(C1771,reference!$A$1:$E$310,5,FALSE)</f>
        <v>5310040</v>
      </c>
      <c r="H1771" t="str">
        <f>VLOOKUP(C1771,reference!$A$1:$E$310,4,FALSE)</f>
        <v>TALIBURA</v>
      </c>
      <c r="I1771" t="str">
        <f>VLOOKUP($D1771,reference!$G$1:$H$25,2,FALSE)</f>
        <v>Semak belukar</v>
      </c>
      <c r="J1771" t="str">
        <f>VLOOKUP($E1771,reference!$G$1:$H$25,2,FALSE)</f>
        <v>Pertanian lahan kering</v>
      </c>
      <c r="K1771" t="str">
        <f t="shared" si="27"/>
        <v>Non Irigasi</v>
      </c>
      <c r="L1771" t="s">
        <v>327</v>
      </c>
    </row>
    <row r="1772" spans="1:12" x14ac:dyDescent="0.25">
      <c r="A1772" s="1">
        <v>1771</v>
      </c>
      <c r="B1772" s="3">
        <v>56</v>
      </c>
      <c r="C1772" s="1">
        <v>173</v>
      </c>
      <c r="D1772" s="1">
        <v>9</v>
      </c>
      <c r="E1772" s="1">
        <v>1</v>
      </c>
      <c r="F1772" s="1">
        <v>0</v>
      </c>
      <c r="G1772">
        <f>VLOOKUP(C1772,reference!$A$1:$E$310,5,FALSE)</f>
        <v>5310040</v>
      </c>
      <c r="H1772" t="str">
        <f>VLOOKUP(C1772,reference!$A$1:$E$310,4,FALSE)</f>
        <v>TALIBURA</v>
      </c>
      <c r="I1772" t="str">
        <f>VLOOKUP($D1772,reference!$G$1:$H$25,2,FALSE)</f>
        <v>Semak belukar</v>
      </c>
      <c r="J1772" t="str">
        <f>VLOOKUP($E1772,reference!$G$1:$H$25,2,FALSE)</f>
        <v>Hutan lahan kering primer</v>
      </c>
      <c r="K1772" t="str">
        <f t="shared" si="27"/>
        <v>Non Irigasi</v>
      </c>
      <c r="L1772" t="s">
        <v>327</v>
      </c>
    </row>
    <row r="1773" spans="1:12" x14ac:dyDescent="0.25">
      <c r="A1773" s="1">
        <v>1772</v>
      </c>
      <c r="B1773" s="3">
        <v>24</v>
      </c>
      <c r="C1773" s="1">
        <v>147</v>
      </c>
      <c r="D1773" s="1">
        <v>18</v>
      </c>
      <c r="E1773" s="1">
        <v>2</v>
      </c>
      <c r="F1773" s="1">
        <v>0</v>
      </c>
      <c r="G1773">
        <f>VLOOKUP(C1773,reference!$A$1:$E$310,5,FALSE)</f>
        <v>5309010</v>
      </c>
      <c r="H1773" t="str">
        <f>VLOOKUP(C1773,reference!$A$1:$E$310,4,FALSE)</f>
        <v>WULANGGITANG</v>
      </c>
      <c r="I1773" t="str">
        <f>VLOOKUP($D1773,reference!$G$1:$H$25,2,FALSE)</f>
        <v>Lahan terbuka</v>
      </c>
      <c r="J1773" t="str">
        <f>VLOOKUP($E1773,reference!$G$1:$H$25,2,FALSE)</f>
        <v>Hutan lahan kering sekunder / bekas tebangan</v>
      </c>
      <c r="K1773" t="str">
        <f t="shared" si="27"/>
        <v>Non Irigasi</v>
      </c>
      <c r="L1773" t="s">
        <v>327</v>
      </c>
    </row>
    <row r="1774" spans="1:12" x14ac:dyDescent="0.25">
      <c r="A1774" s="1">
        <v>1773</v>
      </c>
      <c r="B1774" s="3">
        <v>26</v>
      </c>
      <c r="C1774" s="1">
        <v>154</v>
      </c>
      <c r="D1774" s="1">
        <v>16</v>
      </c>
      <c r="E1774" s="1">
        <v>14</v>
      </c>
      <c r="F1774" s="1">
        <v>0</v>
      </c>
      <c r="G1774">
        <f>VLOOKUP(C1774,reference!$A$1:$E$310,5,FALSE)</f>
        <v>5309032</v>
      </c>
      <c r="H1774" t="str">
        <f>VLOOKUP(C1774,reference!$A$1:$E$310,4,FALSE)</f>
        <v>DEMON PAGONG</v>
      </c>
      <c r="I1774" t="str">
        <f>VLOOKUP($D1774,reference!$G$1:$H$25,2,FALSE)</f>
        <v>Pemukiman</v>
      </c>
      <c r="J1774" t="str">
        <f>VLOOKUP($E1774,reference!$G$1:$H$25,2,FALSE)</f>
        <v>Sawah</v>
      </c>
      <c r="K1774" t="str">
        <f t="shared" si="27"/>
        <v>Non Irigasi</v>
      </c>
      <c r="L1774" t="s">
        <v>327</v>
      </c>
    </row>
    <row r="1775" spans="1:12" x14ac:dyDescent="0.25">
      <c r="A1775" s="1">
        <v>1774</v>
      </c>
      <c r="B1775" s="3">
        <v>42</v>
      </c>
      <c r="C1775" s="1">
        <v>154</v>
      </c>
      <c r="D1775" s="1">
        <v>13</v>
      </c>
      <c r="E1775" s="1">
        <v>14</v>
      </c>
      <c r="F1775" s="1">
        <v>0</v>
      </c>
      <c r="G1775">
        <f>VLOOKUP(C1775,reference!$A$1:$E$310,5,FALSE)</f>
        <v>5309032</v>
      </c>
      <c r="H1775" t="str">
        <f>VLOOKUP(C1775,reference!$A$1:$E$310,4,FALSE)</f>
        <v>DEMON PAGONG</v>
      </c>
      <c r="I1775" t="str">
        <f>VLOOKUP($D1775,reference!$G$1:$H$25,2,FALSE)</f>
        <v>Pertanian lahan kering  campur semak / kebun campur</v>
      </c>
      <c r="J1775" t="str">
        <f>VLOOKUP($E1775,reference!$G$1:$H$25,2,FALSE)</f>
        <v>Sawah</v>
      </c>
      <c r="K1775" t="str">
        <f t="shared" si="27"/>
        <v>Non Irigasi</v>
      </c>
      <c r="L1775" t="s">
        <v>327</v>
      </c>
    </row>
    <row r="1776" spans="1:12" x14ac:dyDescent="0.25">
      <c r="A1776" s="1">
        <v>1775</v>
      </c>
      <c r="B1776" s="3">
        <v>190</v>
      </c>
      <c r="C1776" s="1">
        <v>144</v>
      </c>
      <c r="D1776" s="1">
        <v>9</v>
      </c>
      <c r="E1776" s="1">
        <v>12</v>
      </c>
      <c r="F1776" s="1">
        <v>0</v>
      </c>
      <c r="G1776">
        <f>VLOOKUP(C1776,reference!$A$1:$E$310,5,FALSE)</f>
        <v>5308050</v>
      </c>
      <c r="H1776" t="str">
        <f>VLOOKUP(C1776,reference!$A$1:$E$310,4,FALSE)</f>
        <v>NUBATUKAN</v>
      </c>
      <c r="I1776" t="str">
        <f>VLOOKUP($D1776,reference!$G$1:$H$25,2,FALSE)</f>
        <v>Semak belukar</v>
      </c>
      <c r="J1776" t="str">
        <f>VLOOKUP($E1776,reference!$G$1:$H$25,2,FALSE)</f>
        <v>Pertanian lahan kering</v>
      </c>
      <c r="K1776" t="str">
        <f t="shared" si="27"/>
        <v>Non Irigasi</v>
      </c>
      <c r="L1776" t="s">
        <v>327</v>
      </c>
    </row>
    <row r="1777" spans="1:12" x14ac:dyDescent="0.25">
      <c r="A1777" s="1">
        <v>1776</v>
      </c>
      <c r="B1777" s="3">
        <v>23</v>
      </c>
      <c r="C1777" s="1">
        <v>144</v>
      </c>
      <c r="D1777" s="1">
        <v>9</v>
      </c>
      <c r="E1777" s="1">
        <v>2</v>
      </c>
      <c r="F1777" s="1">
        <v>0</v>
      </c>
      <c r="G1777">
        <f>VLOOKUP(C1777,reference!$A$1:$E$310,5,FALSE)</f>
        <v>5308050</v>
      </c>
      <c r="H1777" t="str">
        <f>VLOOKUP(C1777,reference!$A$1:$E$310,4,FALSE)</f>
        <v>NUBATUKAN</v>
      </c>
      <c r="I1777" t="str">
        <f>VLOOKUP($D1777,reference!$G$1:$H$25,2,FALSE)</f>
        <v>Semak belukar</v>
      </c>
      <c r="J1777" t="str">
        <f>VLOOKUP($E1777,reference!$G$1:$H$25,2,FALSE)</f>
        <v>Hutan lahan kering sekunder / bekas tebangan</v>
      </c>
      <c r="K1777" t="str">
        <f t="shared" si="27"/>
        <v>Non Irigasi</v>
      </c>
      <c r="L1777" t="s">
        <v>327</v>
      </c>
    </row>
    <row r="1778" spans="1:12" x14ac:dyDescent="0.25">
      <c r="A1778" s="1">
        <v>1777</v>
      </c>
      <c r="B1778" s="3">
        <v>157</v>
      </c>
      <c r="C1778" s="1">
        <v>143</v>
      </c>
      <c r="D1778" s="1">
        <v>13</v>
      </c>
      <c r="E1778" s="1">
        <v>12</v>
      </c>
      <c r="F1778" s="1">
        <v>0</v>
      </c>
      <c r="G1778">
        <f>VLOOKUP(C1778,reference!$A$1:$E$310,5,FALSE)</f>
        <v>5308040</v>
      </c>
      <c r="H1778" t="str">
        <f>VLOOKUP(C1778,reference!$A$1:$E$310,4,FALSE)</f>
        <v>LEBATUKAN</v>
      </c>
      <c r="I1778" t="str">
        <f>VLOOKUP($D1778,reference!$G$1:$H$25,2,FALSE)</f>
        <v>Pertanian lahan kering  campur semak / kebun campur</v>
      </c>
      <c r="J1778" t="str">
        <f>VLOOKUP($E1778,reference!$G$1:$H$25,2,FALSE)</f>
        <v>Pertanian lahan kering</v>
      </c>
      <c r="K1778" t="str">
        <f t="shared" si="27"/>
        <v>Non Irigasi</v>
      </c>
      <c r="L1778" t="s">
        <v>327</v>
      </c>
    </row>
    <row r="1779" spans="1:12" x14ac:dyDescent="0.25">
      <c r="A1779" s="1">
        <v>1778</v>
      </c>
      <c r="B1779" s="3">
        <v>2</v>
      </c>
      <c r="C1779" s="1">
        <v>230</v>
      </c>
      <c r="D1779" s="1">
        <v>2</v>
      </c>
      <c r="E1779" s="1">
        <v>20</v>
      </c>
      <c r="F1779" s="1">
        <v>0</v>
      </c>
      <c r="G1779">
        <f>VLOOKUP(C1779,reference!$A$1:$E$310,5,FALSE)</f>
        <v>5313140</v>
      </c>
      <c r="H1779" t="str">
        <f>VLOOKUP(C1779,reference!$A$1:$E$310,4,FALSE)</f>
        <v>REOK</v>
      </c>
      <c r="I1779" t="str">
        <f>VLOOKUP($D1779,reference!$G$1:$H$25,2,FALSE)</f>
        <v>Hutan lahan kering sekunder / bekas tebangan</v>
      </c>
      <c r="J1779" t="str">
        <f>VLOOKUP($E1779,reference!$G$1:$H$25,2,FALSE)</f>
        <v>Tubuh air</v>
      </c>
      <c r="K1779" t="str">
        <f t="shared" si="27"/>
        <v>Non Irigasi</v>
      </c>
      <c r="L1779" t="s">
        <v>328</v>
      </c>
    </row>
    <row r="1780" spans="1:12" x14ac:dyDescent="0.25">
      <c r="A1780" s="1">
        <v>1779</v>
      </c>
      <c r="B1780" s="3">
        <v>13</v>
      </c>
      <c r="C1780" s="1">
        <v>186</v>
      </c>
      <c r="D1780" s="1">
        <v>12</v>
      </c>
      <c r="E1780" s="1">
        <v>0</v>
      </c>
      <c r="F1780" s="1">
        <v>0</v>
      </c>
      <c r="G1780">
        <f>VLOOKUP(C1780,reference!$A$1:$E$310,5,FALSE)</f>
        <v>5310082</v>
      </c>
      <c r="H1780" t="str">
        <f>VLOOKUP(C1780,reference!$A$1:$E$310,4,FALSE)</f>
        <v>ALOK TIMUR</v>
      </c>
      <c r="I1780" t="str">
        <f>VLOOKUP($D1780,reference!$G$1:$H$25,2,FALSE)</f>
        <v>Pertanian lahan kering</v>
      </c>
      <c r="J1780" t="str">
        <f>VLOOKUP($E1780,reference!$G$1:$H$25,2,FALSE)</f>
        <v>No data</v>
      </c>
      <c r="K1780" t="str">
        <f t="shared" si="27"/>
        <v>Non Irigasi</v>
      </c>
      <c r="L1780" t="s">
        <v>327</v>
      </c>
    </row>
    <row r="1781" spans="1:12" x14ac:dyDescent="0.25">
      <c r="A1781" s="1">
        <v>1780</v>
      </c>
      <c r="B1781" s="3">
        <v>3908</v>
      </c>
      <c r="C1781" s="1">
        <v>186</v>
      </c>
      <c r="D1781" s="1">
        <v>2</v>
      </c>
      <c r="E1781" s="1">
        <v>2</v>
      </c>
      <c r="F1781" s="1">
        <v>0</v>
      </c>
      <c r="G1781">
        <f>VLOOKUP(C1781,reference!$A$1:$E$310,5,FALSE)</f>
        <v>5310082</v>
      </c>
      <c r="H1781" t="str">
        <f>VLOOKUP(C1781,reference!$A$1:$E$310,4,FALSE)</f>
        <v>ALOK TIMUR</v>
      </c>
      <c r="I1781" t="str">
        <f>VLOOKUP($D1781,reference!$G$1:$H$25,2,FALSE)</f>
        <v>Hutan lahan kering sekunder / bekas tebangan</v>
      </c>
      <c r="J1781" t="str">
        <f>VLOOKUP($E1781,reference!$G$1:$H$25,2,FALSE)</f>
        <v>Hutan lahan kering sekunder / bekas tebangan</v>
      </c>
      <c r="K1781" t="str">
        <f t="shared" si="27"/>
        <v>Non Irigasi</v>
      </c>
      <c r="L1781" t="s">
        <v>327</v>
      </c>
    </row>
    <row r="1782" spans="1:12" x14ac:dyDescent="0.25">
      <c r="A1782" s="1">
        <v>1781</v>
      </c>
      <c r="B1782" s="3">
        <v>12</v>
      </c>
      <c r="C1782" s="1">
        <v>186</v>
      </c>
      <c r="D1782" s="1">
        <v>2</v>
      </c>
      <c r="E1782" s="1">
        <v>9</v>
      </c>
      <c r="F1782" s="1">
        <v>0</v>
      </c>
      <c r="G1782">
        <f>VLOOKUP(C1782,reference!$A$1:$E$310,5,FALSE)</f>
        <v>5310082</v>
      </c>
      <c r="H1782" t="str">
        <f>VLOOKUP(C1782,reference!$A$1:$E$310,4,FALSE)</f>
        <v>ALOK TIMUR</v>
      </c>
      <c r="I1782" t="str">
        <f>VLOOKUP($D1782,reference!$G$1:$H$25,2,FALSE)</f>
        <v>Hutan lahan kering sekunder / bekas tebangan</v>
      </c>
      <c r="J1782" t="str">
        <f>VLOOKUP($E1782,reference!$G$1:$H$25,2,FALSE)</f>
        <v>Semak belukar</v>
      </c>
      <c r="K1782" t="str">
        <f t="shared" si="27"/>
        <v>Non Irigasi</v>
      </c>
      <c r="L1782" t="s">
        <v>328</v>
      </c>
    </row>
    <row r="1783" spans="1:12" x14ac:dyDescent="0.25">
      <c r="A1783" s="1">
        <v>1782</v>
      </c>
      <c r="B1783" s="3">
        <v>260</v>
      </c>
      <c r="C1783" s="1">
        <v>147</v>
      </c>
      <c r="D1783" s="1">
        <v>18</v>
      </c>
      <c r="E1783" s="1">
        <v>9</v>
      </c>
      <c r="F1783" s="1">
        <v>0</v>
      </c>
      <c r="G1783">
        <f>VLOOKUP(C1783,reference!$A$1:$E$310,5,FALSE)</f>
        <v>5309010</v>
      </c>
      <c r="H1783" t="str">
        <f>VLOOKUP(C1783,reference!$A$1:$E$310,4,FALSE)</f>
        <v>WULANGGITANG</v>
      </c>
      <c r="I1783" t="str">
        <f>VLOOKUP($D1783,reference!$G$1:$H$25,2,FALSE)</f>
        <v>Lahan terbuka</v>
      </c>
      <c r="J1783" t="str">
        <f>VLOOKUP($E1783,reference!$G$1:$H$25,2,FALSE)</f>
        <v>Semak belukar</v>
      </c>
      <c r="K1783" t="str">
        <f t="shared" si="27"/>
        <v>Non Irigasi</v>
      </c>
      <c r="L1783" t="s">
        <v>327</v>
      </c>
    </row>
    <row r="1784" spans="1:12" x14ac:dyDescent="0.25">
      <c r="A1784" s="1">
        <v>1783</v>
      </c>
      <c r="B1784" s="3">
        <v>78</v>
      </c>
      <c r="C1784" s="1">
        <v>144</v>
      </c>
      <c r="D1784" s="1">
        <v>18</v>
      </c>
      <c r="E1784" s="1">
        <v>2</v>
      </c>
      <c r="F1784" s="1">
        <v>0</v>
      </c>
      <c r="G1784">
        <f>VLOOKUP(C1784,reference!$A$1:$E$310,5,FALSE)</f>
        <v>5308050</v>
      </c>
      <c r="H1784" t="str">
        <f>VLOOKUP(C1784,reference!$A$1:$E$310,4,FALSE)</f>
        <v>NUBATUKAN</v>
      </c>
      <c r="I1784" t="str">
        <f>VLOOKUP($D1784,reference!$G$1:$H$25,2,FALSE)</f>
        <v>Lahan terbuka</v>
      </c>
      <c r="J1784" t="str">
        <f>VLOOKUP($E1784,reference!$G$1:$H$25,2,FALSE)</f>
        <v>Hutan lahan kering sekunder / bekas tebangan</v>
      </c>
      <c r="K1784" t="str">
        <f t="shared" si="27"/>
        <v>Non Irigasi</v>
      </c>
      <c r="L1784" t="s">
        <v>327</v>
      </c>
    </row>
    <row r="1785" spans="1:12" x14ac:dyDescent="0.25">
      <c r="A1785" s="1">
        <v>1784</v>
      </c>
      <c r="B1785" s="3">
        <v>969</v>
      </c>
      <c r="C1785" s="1">
        <v>140</v>
      </c>
      <c r="D1785" s="1">
        <v>13</v>
      </c>
      <c r="E1785" s="1">
        <v>9</v>
      </c>
      <c r="F1785" s="1">
        <v>0</v>
      </c>
      <c r="G1785">
        <f>VLOOKUP(C1785,reference!$A$1:$E$310,5,FALSE)</f>
        <v>5308020</v>
      </c>
      <c r="H1785" t="str">
        <f>VLOOKUP(C1785,reference!$A$1:$E$310,4,FALSE)</f>
        <v>ATADEI</v>
      </c>
      <c r="I1785" t="str">
        <f>VLOOKUP($D1785,reference!$G$1:$H$25,2,FALSE)</f>
        <v>Pertanian lahan kering  campur semak / kebun campur</v>
      </c>
      <c r="J1785" t="str">
        <f>VLOOKUP($E1785,reference!$G$1:$H$25,2,FALSE)</f>
        <v>Semak belukar</v>
      </c>
      <c r="K1785" t="str">
        <f t="shared" si="27"/>
        <v>Non Irigasi</v>
      </c>
      <c r="L1785" t="s">
        <v>327</v>
      </c>
    </row>
    <row r="1786" spans="1:12" x14ac:dyDescent="0.25">
      <c r="A1786" s="1">
        <v>1785</v>
      </c>
      <c r="B1786" s="3">
        <v>24</v>
      </c>
      <c r="C1786" s="1">
        <v>126</v>
      </c>
      <c r="D1786" s="1">
        <v>16</v>
      </c>
      <c r="E1786" s="1">
        <v>11</v>
      </c>
      <c r="F1786" s="1">
        <v>0</v>
      </c>
      <c r="G1786">
        <f>VLOOKUP(C1786,reference!$A$1:$E$310,5,FALSE)</f>
        <v>5307020</v>
      </c>
      <c r="H1786" t="str">
        <f>VLOOKUP(C1786,reference!$A$1:$E$310,4,FALSE)</f>
        <v>ALOR BARAT DAYA</v>
      </c>
      <c r="I1786" t="str">
        <f>VLOOKUP($D1786,reference!$G$1:$H$25,2,FALSE)</f>
        <v>Pemukiman</v>
      </c>
      <c r="J1786" t="str">
        <f>VLOOKUP($E1786,reference!$G$1:$H$25,2,FALSE)</f>
        <v>Savanna / Padang rumput</v>
      </c>
      <c r="K1786" t="str">
        <f t="shared" si="27"/>
        <v>Non Irigasi</v>
      </c>
      <c r="L1786" t="s">
        <v>327</v>
      </c>
    </row>
    <row r="1787" spans="1:12" x14ac:dyDescent="0.25">
      <c r="A1787" s="1">
        <v>1786</v>
      </c>
      <c r="B1787" s="3">
        <v>276</v>
      </c>
      <c r="C1787" s="1">
        <v>243</v>
      </c>
      <c r="D1787" s="1">
        <v>2</v>
      </c>
      <c r="E1787" s="1">
        <v>14</v>
      </c>
      <c r="F1787" s="1">
        <v>0</v>
      </c>
      <c r="G1787">
        <f>VLOOKUP(C1787,reference!$A$1:$E$310,5,FALSE)</f>
        <v>5315011</v>
      </c>
      <c r="H1787" t="str">
        <f>VLOOKUP(C1787,reference!$A$1:$E$310,4,FALSE)</f>
        <v>BOLENG</v>
      </c>
      <c r="I1787" t="str">
        <f>VLOOKUP($D1787,reference!$G$1:$H$25,2,FALSE)</f>
        <v>Hutan lahan kering sekunder / bekas tebangan</v>
      </c>
      <c r="J1787" t="str">
        <f>VLOOKUP($E1787,reference!$G$1:$H$25,2,FALSE)</f>
        <v>Sawah</v>
      </c>
      <c r="K1787" t="str">
        <f t="shared" si="27"/>
        <v>Non Irigasi</v>
      </c>
      <c r="L1787" t="s">
        <v>328</v>
      </c>
    </row>
    <row r="1788" spans="1:12" x14ac:dyDescent="0.25">
      <c r="A1788" s="1">
        <v>1787</v>
      </c>
      <c r="B1788" s="3">
        <v>46</v>
      </c>
      <c r="C1788" s="1">
        <v>243</v>
      </c>
      <c r="D1788" s="1">
        <v>2</v>
      </c>
      <c r="E1788" s="1">
        <v>5</v>
      </c>
      <c r="F1788" s="1">
        <v>0</v>
      </c>
      <c r="G1788">
        <f>VLOOKUP(C1788,reference!$A$1:$E$310,5,FALSE)</f>
        <v>5315011</v>
      </c>
      <c r="H1788" t="str">
        <f>VLOOKUP(C1788,reference!$A$1:$E$310,4,FALSE)</f>
        <v>BOLENG</v>
      </c>
      <c r="I1788" t="str">
        <f>VLOOKUP($D1788,reference!$G$1:$H$25,2,FALSE)</f>
        <v>Hutan lahan kering sekunder / bekas tebangan</v>
      </c>
      <c r="J1788" t="str">
        <f>VLOOKUP($E1788,reference!$G$1:$H$25,2,FALSE)</f>
        <v>Hutan mangrove primer</v>
      </c>
      <c r="K1788" t="str">
        <f t="shared" si="27"/>
        <v>Non Irigasi</v>
      </c>
      <c r="L1788" t="s">
        <v>327</v>
      </c>
    </row>
    <row r="1789" spans="1:12" x14ac:dyDescent="0.25">
      <c r="A1789" s="1">
        <v>1788</v>
      </c>
      <c r="B1789" s="3">
        <v>429</v>
      </c>
      <c r="C1789" s="1">
        <v>229</v>
      </c>
      <c r="D1789" s="1">
        <v>2</v>
      </c>
      <c r="E1789" s="1">
        <v>2</v>
      </c>
      <c r="F1789" s="1">
        <v>0</v>
      </c>
      <c r="G1789">
        <f>VLOOKUP(C1789,reference!$A$1:$E$310,5,FALSE)</f>
        <v>5313131</v>
      </c>
      <c r="H1789" t="str">
        <f>VLOOKUP(C1789,reference!$A$1:$E$310,4,FALSE)</f>
        <v>CIBAL BARAT</v>
      </c>
      <c r="I1789" t="str">
        <f>VLOOKUP($D1789,reference!$G$1:$H$25,2,FALSE)</f>
        <v>Hutan lahan kering sekunder / bekas tebangan</v>
      </c>
      <c r="J1789" t="str">
        <f>VLOOKUP($E1789,reference!$G$1:$H$25,2,FALSE)</f>
        <v>Hutan lahan kering sekunder / bekas tebangan</v>
      </c>
      <c r="K1789" t="str">
        <f t="shared" si="27"/>
        <v>Non Irigasi</v>
      </c>
      <c r="L1789" t="s">
        <v>327</v>
      </c>
    </row>
    <row r="1790" spans="1:12" x14ac:dyDescent="0.25">
      <c r="A1790" s="1">
        <v>1789</v>
      </c>
      <c r="B1790" s="3">
        <v>499</v>
      </c>
      <c r="C1790" s="1">
        <v>229</v>
      </c>
      <c r="D1790" s="1">
        <v>9</v>
      </c>
      <c r="E1790" s="1">
        <v>9</v>
      </c>
      <c r="F1790" s="1">
        <v>0</v>
      </c>
      <c r="G1790">
        <f>VLOOKUP(C1790,reference!$A$1:$E$310,5,FALSE)</f>
        <v>5313131</v>
      </c>
      <c r="H1790" t="str">
        <f>VLOOKUP(C1790,reference!$A$1:$E$310,4,FALSE)</f>
        <v>CIBAL BARAT</v>
      </c>
      <c r="I1790" t="str">
        <f>VLOOKUP($D1790,reference!$G$1:$H$25,2,FALSE)</f>
        <v>Semak belukar</v>
      </c>
      <c r="J1790" t="str">
        <f>VLOOKUP($E1790,reference!$G$1:$H$25,2,FALSE)</f>
        <v>Semak belukar</v>
      </c>
      <c r="K1790" t="str">
        <f t="shared" si="27"/>
        <v>Non Irigasi</v>
      </c>
      <c r="L1790" t="s">
        <v>327</v>
      </c>
    </row>
    <row r="1791" spans="1:12" x14ac:dyDescent="0.25">
      <c r="A1791" s="1">
        <v>1790</v>
      </c>
      <c r="B1791" s="3">
        <v>39</v>
      </c>
      <c r="C1791" s="1">
        <v>217</v>
      </c>
      <c r="D1791" s="1">
        <v>18</v>
      </c>
      <c r="E1791" s="1">
        <v>11</v>
      </c>
      <c r="F1791" s="1">
        <v>0</v>
      </c>
      <c r="G1791">
        <f>VLOOKUP(C1791,reference!$A$1:$E$310,5,FALSE)</f>
        <v>5312080</v>
      </c>
      <c r="H1791" t="str">
        <f>VLOOKUP(C1791,reference!$A$1:$E$310,4,FALSE)</f>
        <v>RIUNG</v>
      </c>
      <c r="I1791" t="str">
        <f>VLOOKUP($D1791,reference!$G$1:$H$25,2,FALSE)</f>
        <v>Lahan terbuka</v>
      </c>
      <c r="J1791" t="str">
        <f>VLOOKUP($E1791,reference!$G$1:$H$25,2,FALSE)</f>
        <v>Savanna / Padang rumput</v>
      </c>
      <c r="K1791" t="str">
        <f t="shared" si="27"/>
        <v>Non Irigasi</v>
      </c>
      <c r="L1791" t="s">
        <v>327</v>
      </c>
    </row>
    <row r="1792" spans="1:12" x14ac:dyDescent="0.25">
      <c r="A1792" s="1">
        <v>1791</v>
      </c>
      <c r="B1792" s="3">
        <v>13</v>
      </c>
      <c r="C1792" s="1">
        <v>186</v>
      </c>
      <c r="D1792" s="1">
        <v>2</v>
      </c>
      <c r="E1792" s="1">
        <v>0</v>
      </c>
      <c r="F1792" s="1">
        <v>0</v>
      </c>
      <c r="G1792">
        <f>VLOOKUP(C1792,reference!$A$1:$E$310,5,FALSE)</f>
        <v>5310082</v>
      </c>
      <c r="H1792" t="str">
        <f>VLOOKUP(C1792,reference!$A$1:$E$310,4,FALSE)</f>
        <v>ALOK TIMUR</v>
      </c>
      <c r="I1792" t="str">
        <f>VLOOKUP($D1792,reference!$G$1:$H$25,2,FALSE)</f>
        <v>Hutan lahan kering sekunder / bekas tebangan</v>
      </c>
      <c r="J1792" t="str">
        <f>VLOOKUP($E1792,reference!$G$1:$H$25,2,FALSE)</f>
        <v>No data</v>
      </c>
      <c r="K1792" t="str">
        <f t="shared" si="27"/>
        <v>Non Irigasi</v>
      </c>
      <c r="L1792" t="s">
        <v>328</v>
      </c>
    </row>
    <row r="1793" spans="1:12" x14ac:dyDescent="0.25">
      <c r="A1793" s="1">
        <v>1792</v>
      </c>
      <c r="B1793" s="3">
        <v>6</v>
      </c>
      <c r="C1793" s="1">
        <v>154</v>
      </c>
      <c r="D1793" s="1">
        <v>2</v>
      </c>
      <c r="E1793" s="1">
        <v>11</v>
      </c>
      <c r="F1793" s="1">
        <v>0</v>
      </c>
      <c r="G1793">
        <f>VLOOKUP(C1793,reference!$A$1:$E$310,5,FALSE)</f>
        <v>5309032</v>
      </c>
      <c r="H1793" t="str">
        <f>VLOOKUP(C1793,reference!$A$1:$E$310,4,FALSE)</f>
        <v>DEMON PAGONG</v>
      </c>
      <c r="I1793" t="str">
        <f>VLOOKUP($D1793,reference!$G$1:$H$25,2,FALSE)</f>
        <v>Hutan lahan kering sekunder / bekas tebangan</v>
      </c>
      <c r="J1793" t="str">
        <f>VLOOKUP($E1793,reference!$G$1:$H$25,2,FALSE)</f>
        <v>Savanna / Padang rumput</v>
      </c>
      <c r="K1793" t="str">
        <f t="shared" si="27"/>
        <v>Non Irigasi</v>
      </c>
      <c r="L1793" t="s">
        <v>328</v>
      </c>
    </row>
    <row r="1794" spans="1:12" x14ac:dyDescent="0.25">
      <c r="A1794" s="1">
        <v>1793</v>
      </c>
      <c r="B1794" s="3">
        <v>335</v>
      </c>
      <c r="C1794" s="1">
        <v>144</v>
      </c>
      <c r="D1794" s="1">
        <v>2</v>
      </c>
      <c r="E1794" s="1">
        <v>12</v>
      </c>
      <c r="F1794" s="1">
        <v>0</v>
      </c>
      <c r="G1794">
        <f>VLOOKUP(C1794,reference!$A$1:$E$310,5,FALSE)</f>
        <v>5308050</v>
      </c>
      <c r="H1794" t="str">
        <f>VLOOKUP(C1794,reference!$A$1:$E$310,4,FALSE)</f>
        <v>NUBATUKAN</v>
      </c>
      <c r="I1794" t="str">
        <f>VLOOKUP($D1794,reference!$G$1:$H$25,2,FALSE)</f>
        <v>Hutan lahan kering sekunder / bekas tebangan</v>
      </c>
      <c r="J1794" t="str">
        <f>VLOOKUP($E1794,reference!$G$1:$H$25,2,FALSE)</f>
        <v>Pertanian lahan kering</v>
      </c>
      <c r="K1794" t="str">
        <f t="shared" si="27"/>
        <v>Non Irigasi</v>
      </c>
      <c r="L1794" t="s">
        <v>328</v>
      </c>
    </row>
    <row r="1795" spans="1:12" x14ac:dyDescent="0.25">
      <c r="A1795" s="1">
        <v>1794</v>
      </c>
      <c r="B1795" s="3">
        <v>1577</v>
      </c>
      <c r="C1795" s="1">
        <v>140</v>
      </c>
      <c r="D1795" s="1">
        <v>13</v>
      </c>
      <c r="E1795" s="1">
        <v>12</v>
      </c>
      <c r="F1795" s="1">
        <v>0</v>
      </c>
      <c r="G1795">
        <f>VLOOKUP(C1795,reference!$A$1:$E$310,5,FALSE)</f>
        <v>5308020</v>
      </c>
      <c r="H1795" t="str">
        <f>VLOOKUP(C1795,reference!$A$1:$E$310,4,FALSE)</f>
        <v>ATADEI</v>
      </c>
      <c r="I1795" t="str">
        <f>VLOOKUP($D1795,reference!$G$1:$H$25,2,FALSE)</f>
        <v>Pertanian lahan kering  campur semak / kebun campur</v>
      </c>
      <c r="J1795" t="str">
        <f>VLOOKUP($E1795,reference!$G$1:$H$25,2,FALSE)</f>
        <v>Pertanian lahan kering</v>
      </c>
      <c r="K1795" t="str">
        <f t="shared" ref="K1795:K1858" si="28">IF(F1795=0,"Non Irigasi","Buffer Irigasi")</f>
        <v>Non Irigasi</v>
      </c>
      <c r="L1795" t="s">
        <v>327</v>
      </c>
    </row>
    <row r="1796" spans="1:12" x14ac:dyDescent="0.25">
      <c r="A1796" s="1">
        <v>1795</v>
      </c>
      <c r="B1796" s="3">
        <v>178</v>
      </c>
      <c r="C1796" s="1">
        <v>229</v>
      </c>
      <c r="D1796" s="1">
        <v>9</v>
      </c>
      <c r="E1796" s="1">
        <v>12</v>
      </c>
      <c r="F1796" s="1">
        <v>0</v>
      </c>
      <c r="G1796">
        <f>VLOOKUP(C1796,reference!$A$1:$E$310,5,FALSE)</f>
        <v>5313131</v>
      </c>
      <c r="H1796" t="str">
        <f>VLOOKUP(C1796,reference!$A$1:$E$310,4,FALSE)</f>
        <v>CIBAL BARAT</v>
      </c>
      <c r="I1796" t="str">
        <f>VLOOKUP($D1796,reference!$G$1:$H$25,2,FALSE)</f>
        <v>Semak belukar</v>
      </c>
      <c r="J1796" t="str">
        <f>VLOOKUP($E1796,reference!$G$1:$H$25,2,FALSE)</f>
        <v>Pertanian lahan kering</v>
      </c>
      <c r="K1796" t="str">
        <f t="shared" si="28"/>
        <v>Non Irigasi</v>
      </c>
      <c r="L1796" t="s">
        <v>327</v>
      </c>
    </row>
    <row r="1797" spans="1:12" x14ac:dyDescent="0.25">
      <c r="A1797" s="1">
        <v>1796</v>
      </c>
      <c r="B1797" s="3">
        <v>2</v>
      </c>
      <c r="C1797" s="1">
        <v>217</v>
      </c>
      <c r="D1797" s="1">
        <v>6</v>
      </c>
      <c r="E1797" s="1">
        <v>0</v>
      </c>
      <c r="F1797" s="1">
        <v>0</v>
      </c>
      <c r="G1797">
        <f>VLOOKUP(C1797,reference!$A$1:$E$310,5,FALSE)</f>
        <v>5312080</v>
      </c>
      <c r="H1797" t="str">
        <f>VLOOKUP(C1797,reference!$A$1:$E$310,4,FALSE)</f>
        <v>RIUNG</v>
      </c>
      <c r="I1797" t="str">
        <f>VLOOKUP($D1797,reference!$G$1:$H$25,2,FALSE)</f>
        <v>Hutan mangrove sekunder</v>
      </c>
      <c r="J1797" t="str">
        <f>VLOOKUP($E1797,reference!$G$1:$H$25,2,FALSE)</f>
        <v>No data</v>
      </c>
      <c r="K1797" t="str">
        <f t="shared" si="28"/>
        <v>Non Irigasi</v>
      </c>
      <c r="L1797" t="s">
        <v>328</v>
      </c>
    </row>
    <row r="1798" spans="1:12" x14ac:dyDescent="0.25">
      <c r="A1798" s="1">
        <v>1797</v>
      </c>
      <c r="B1798" s="3">
        <v>15</v>
      </c>
      <c r="C1798" s="1">
        <v>186</v>
      </c>
      <c r="D1798" s="1">
        <v>12</v>
      </c>
      <c r="E1798" s="1">
        <v>2</v>
      </c>
      <c r="F1798" s="1">
        <v>0</v>
      </c>
      <c r="G1798">
        <f>VLOOKUP(C1798,reference!$A$1:$E$310,5,FALSE)</f>
        <v>5310082</v>
      </c>
      <c r="H1798" t="str">
        <f>VLOOKUP(C1798,reference!$A$1:$E$310,4,FALSE)</f>
        <v>ALOK TIMUR</v>
      </c>
      <c r="I1798" t="str">
        <f>VLOOKUP($D1798,reference!$G$1:$H$25,2,FALSE)</f>
        <v>Pertanian lahan kering</v>
      </c>
      <c r="J1798" t="str">
        <f>VLOOKUP($E1798,reference!$G$1:$H$25,2,FALSE)</f>
        <v>Hutan lahan kering sekunder / bekas tebangan</v>
      </c>
      <c r="K1798" t="str">
        <f t="shared" si="28"/>
        <v>Non Irigasi</v>
      </c>
      <c r="L1798" t="s">
        <v>327</v>
      </c>
    </row>
    <row r="1799" spans="1:12" x14ac:dyDescent="0.25">
      <c r="A1799" s="1">
        <v>1798</v>
      </c>
      <c r="B1799" s="3">
        <v>30</v>
      </c>
      <c r="C1799" s="1">
        <v>126</v>
      </c>
      <c r="D1799" s="1">
        <v>18</v>
      </c>
      <c r="E1799" s="1">
        <v>12</v>
      </c>
      <c r="F1799" s="1">
        <v>0</v>
      </c>
      <c r="G1799">
        <f>VLOOKUP(C1799,reference!$A$1:$E$310,5,FALSE)</f>
        <v>5307020</v>
      </c>
      <c r="H1799" t="str">
        <f>VLOOKUP(C1799,reference!$A$1:$E$310,4,FALSE)</f>
        <v>ALOR BARAT DAYA</v>
      </c>
      <c r="I1799" t="str">
        <f>VLOOKUP($D1799,reference!$G$1:$H$25,2,FALSE)</f>
        <v>Lahan terbuka</v>
      </c>
      <c r="J1799" t="str">
        <f>VLOOKUP($E1799,reference!$G$1:$H$25,2,FALSE)</f>
        <v>Pertanian lahan kering</v>
      </c>
      <c r="K1799" t="str">
        <f t="shared" si="28"/>
        <v>Non Irigasi</v>
      </c>
      <c r="L1799" t="s">
        <v>327</v>
      </c>
    </row>
    <row r="1800" spans="1:12" x14ac:dyDescent="0.25">
      <c r="A1800" s="1">
        <v>1799</v>
      </c>
      <c r="B1800" s="3">
        <v>613</v>
      </c>
      <c r="C1800" s="1">
        <v>126</v>
      </c>
      <c r="D1800" s="1">
        <v>9</v>
      </c>
      <c r="E1800" s="1">
        <v>12</v>
      </c>
      <c r="F1800" s="1">
        <v>0</v>
      </c>
      <c r="G1800">
        <f>VLOOKUP(C1800,reference!$A$1:$E$310,5,FALSE)</f>
        <v>5307020</v>
      </c>
      <c r="H1800" t="str">
        <f>VLOOKUP(C1800,reference!$A$1:$E$310,4,FALSE)</f>
        <v>ALOR BARAT DAYA</v>
      </c>
      <c r="I1800" t="str">
        <f>VLOOKUP($D1800,reference!$G$1:$H$25,2,FALSE)</f>
        <v>Semak belukar</v>
      </c>
      <c r="J1800" t="str">
        <f>VLOOKUP($E1800,reference!$G$1:$H$25,2,FALSE)</f>
        <v>Pertanian lahan kering</v>
      </c>
      <c r="K1800" t="str">
        <f t="shared" si="28"/>
        <v>Non Irigasi</v>
      </c>
      <c r="L1800" t="s">
        <v>327</v>
      </c>
    </row>
    <row r="1801" spans="1:12" x14ac:dyDescent="0.25">
      <c r="A1801" s="1">
        <v>1800</v>
      </c>
      <c r="B1801" s="3">
        <v>172</v>
      </c>
      <c r="C1801" s="1">
        <v>243</v>
      </c>
      <c r="D1801" s="1">
        <v>2</v>
      </c>
      <c r="E1801" s="1">
        <v>12</v>
      </c>
      <c r="F1801" s="1">
        <v>0</v>
      </c>
      <c r="G1801">
        <f>VLOOKUP(C1801,reference!$A$1:$E$310,5,FALSE)</f>
        <v>5315011</v>
      </c>
      <c r="H1801" t="str">
        <f>VLOOKUP(C1801,reference!$A$1:$E$310,4,FALSE)</f>
        <v>BOLENG</v>
      </c>
      <c r="I1801" t="str">
        <f>VLOOKUP($D1801,reference!$G$1:$H$25,2,FALSE)</f>
        <v>Hutan lahan kering sekunder / bekas tebangan</v>
      </c>
      <c r="J1801" t="str">
        <f>VLOOKUP($E1801,reference!$G$1:$H$25,2,FALSE)</f>
        <v>Pertanian lahan kering</v>
      </c>
      <c r="K1801" t="str">
        <f t="shared" si="28"/>
        <v>Non Irigasi</v>
      </c>
      <c r="L1801" t="s">
        <v>328</v>
      </c>
    </row>
    <row r="1802" spans="1:12" x14ac:dyDescent="0.25">
      <c r="A1802" s="1">
        <v>1801</v>
      </c>
      <c r="B1802" s="3">
        <v>1128</v>
      </c>
      <c r="C1802" s="1">
        <v>243</v>
      </c>
      <c r="D1802" s="1">
        <v>9</v>
      </c>
      <c r="E1802" s="1">
        <v>13</v>
      </c>
      <c r="F1802" s="1">
        <v>0</v>
      </c>
      <c r="G1802">
        <f>VLOOKUP(C1802,reference!$A$1:$E$310,5,FALSE)</f>
        <v>5315011</v>
      </c>
      <c r="H1802" t="str">
        <f>VLOOKUP(C1802,reference!$A$1:$E$310,4,FALSE)</f>
        <v>BOLENG</v>
      </c>
      <c r="I1802" t="str">
        <f>VLOOKUP($D1802,reference!$G$1:$H$25,2,FALSE)</f>
        <v>Semak belukar</v>
      </c>
      <c r="J1802" t="str">
        <f>VLOOKUP($E1802,reference!$G$1:$H$25,2,FALSE)</f>
        <v>Pertanian lahan kering  campur semak / kebun campur</v>
      </c>
      <c r="K1802" t="str">
        <f t="shared" si="28"/>
        <v>Non Irigasi</v>
      </c>
      <c r="L1802" t="s">
        <v>327</v>
      </c>
    </row>
    <row r="1803" spans="1:12" x14ac:dyDescent="0.25">
      <c r="A1803" s="1">
        <v>1802</v>
      </c>
      <c r="B1803" s="3">
        <v>4</v>
      </c>
      <c r="C1803" s="1">
        <v>217</v>
      </c>
      <c r="D1803" s="1">
        <v>18</v>
      </c>
      <c r="E1803" s="1">
        <v>1</v>
      </c>
      <c r="F1803" s="1">
        <v>0</v>
      </c>
      <c r="G1803">
        <f>VLOOKUP(C1803,reference!$A$1:$E$310,5,FALSE)</f>
        <v>5312080</v>
      </c>
      <c r="H1803" t="str">
        <f>VLOOKUP(C1803,reference!$A$1:$E$310,4,FALSE)</f>
        <v>RIUNG</v>
      </c>
      <c r="I1803" t="str">
        <f>VLOOKUP($D1803,reference!$G$1:$H$25,2,FALSE)</f>
        <v>Lahan terbuka</v>
      </c>
      <c r="J1803" t="str">
        <f>VLOOKUP($E1803,reference!$G$1:$H$25,2,FALSE)</f>
        <v>Hutan lahan kering primer</v>
      </c>
      <c r="K1803" t="str">
        <f t="shared" si="28"/>
        <v>Non Irigasi</v>
      </c>
      <c r="L1803" t="s">
        <v>327</v>
      </c>
    </row>
    <row r="1804" spans="1:12" x14ac:dyDescent="0.25">
      <c r="A1804" s="1">
        <v>1803</v>
      </c>
      <c r="B1804" s="3">
        <v>122</v>
      </c>
      <c r="C1804" s="1">
        <v>217</v>
      </c>
      <c r="D1804" s="1">
        <v>9</v>
      </c>
      <c r="E1804" s="1">
        <v>11</v>
      </c>
      <c r="F1804" s="1">
        <v>0</v>
      </c>
      <c r="G1804">
        <f>VLOOKUP(C1804,reference!$A$1:$E$310,5,FALSE)</f>
        <v>5312080</v>
      </c>
      <c r="H1804" t="str">
        <f>VLOOKUP(C1804,reference!$A$1:$E$310,4,FALSE)</f>
        <v>RIUNG</v>
      </c>
      <c r="I1804" t="str">
        <f>VLOOKUP($D1804,reference!$G$1:$H$25,2,FALSE)</f>
        <v>Semak belukar</v>
      </c>
      <c r="J1804" t="str">
        <f>VLOOKUP($E1804,reference!$G$1:$H$25,2,FALSE)</f>
        <v>Savanna / Padang rumput</v>
      </c>
      <c r="K1804" t="str">
        <f t="shared" si="28"/>
        <v>Non Irigasi</v>
      </c>
      <c r="L1804" t="s">
        <v>327</v>
      </c>
    </row>
    <row r="1805" spans="1:12" x14ac:dyDescent="0.25">
      <c r="A1805" s="1">
        <v>1804</v>
      </c>
      <c r="B1805" s="3">
        <v>5</v>
      </c>
      <c r="C1805" s="1">
        <v>217</v>
      </c>
      <c r="D1805" s="1">
        <v>6</v>
      </c>
      <c r="E1805" s="1">
        <v>16</v>
      </c>
      <c r="F1805" s="1">
        <v>0</v>
      </c>
      <c r="G1805">
        <f>VLOOKUP(C1805,reference!$A$1:$E$310,5,FALSE)</f>
        <v>5312080</v>
      </c>
      <c r="H1805" t="str">
        <f>VLOOKUP(C1805,reference!$A$1:$E$310,4,FALSE)</f>
        <v>RIUNG</v>
      </c>
      <c r="I1805" t="str">
        <f>VLOOKUP($D1805,reference!$G$1:$H$25,2,FALSE)</f>
        <v>Hutan mangrove sekunder</v>
      </c>
      <c r="J1805" t="str">
        <f>VLOOKUP($E1805,reference!$G$1:$H$25,2,FALSE)</f>
        <v>Pemukiman</v>
      </c>
      <c r="K1805" t="str">
        <f t="shared" si="28"/>
        <v>Non Irigasi</v>
      </c>
      <c r="L1805" t="s">
        <v>328</v>
      </c>
    </row>
    <row r="1806" spans="1:12" x14ac:dyDescent="0.25">
      <c r="A1806" s="1">
        <v>1805</v>
      </c>
      <c r="B1806" s="3">
        <v>11</v>
      </c>
      <c r="C1806" s="1">
        <v>173</v>
      </c>
      <c r="D1806" s="1">
        <v>0</v>
      </c>
      <c r="E1806" s="1">
        <v>12</v>
      </c>
      <c r="F1806" s="1">
        <v>0</v>
      </c>
      <c r="G1806">
        <f>VLOOKUP(C1806,reference!$A$1:$E$310,5,FALSE)</f>
        <v>5310040</v>
      </c>
      <c r="H1806" t="str">
        <f>VLOOKUP(C1806,reference!$A$1:$E$310,4,FALSE)</f>
        <v>TALIBURA</v>
      </c>
      <c r="I1806" t="str">
        <f>VLOOKUP($D1806,reference!$G$1:$H$25,2,FALSE)</f>
        <v>No data</v>
      </c>
      <c r="J1806" t="str">
        <f>VLOOKUP($E1806,reference!$G$1:$H$25,2,FALSE)</f>
        <v>Pertanian lahan kering</v>
      </c>
      <c r="K1806" t="str">
        <f t="shared" si="28"/>
        <v>Non Irigasi</v>
      </c>
      <c r="L1806" t="s">
        <v>327</v>
      </c>
    </row>
    <row r="1807" spans="1:12" x14ac:dyDescent="0.25">
      <c r="A1807" s="1">
        <v>1806</v>
      </c>
      <c r="B1807" s="3">
        <v>3</v>
      </c>
      <c r="C1807" s="1">
        <v>125</v>
      </c>
      <c r="D1807" s="1">
        <v>13</v>
      </c>
      <c r="E1807" s="1">
        <v>11</v>
      </c>
      <c r="F1807" s="1">
        <v>0</v>
      </c>
      <c r="G1807">
        <f>VLOOKUP(C1807,reference!$A$1:$E$310,5,FALSE)</f>
        <v>5307014</v>
      </c>
      <c r="H1807" t="str">
        <f>VLOOKUP(C1807,reference!$A$1:$E$310,4,FALSE)</f>
        <v>PANTAR TENGAH</v>
      </c>
      <c r="I1807" t="str">
        <f>VLOOKUP($D1807,reference!$G$1:$H$25,2,FALSE)</f>
        <v>Pertanian lahan kering  campur semak / kebun campur</v>
      </c>
      <c r="J1807" t="str">
        <f>VLOOKUP($E1807,reference!$G$1:$H$25,2,FALSE)</f>
        <v>Savanna / Padang rumput</v>
      </c>
      <c r="K1807" t="str">
        <f t="shared" si="28"/>
        <v>Non Irigasi</v>
      </c>
      <c r="L1807" t="s">
        <v>327</v>
      </c>
    </row>
    <row r="1808" spans="1:12" x14ac:dyDescent="0.25">
      <c r="A1808" s="1">
        <v>1807</v>
      </c>
      <c r="B1808" s="3">
        <v>13</v>
      </c>
      <c r="C1808" s="1">
        <v>243</v>
      </c>
      <c r="D1808" s="1">
        <v>2</v>
      </c>
      <c r="E1808" s="1">
        <v>6</v>
      </c>
      <c r="F1808" s="1">
        <v>0</v>
      </c>
      <c r="G1808">
        <f>VLOOKUP(C1808,reference!$A$1:$E$310,5,FALSE)</f>
        <v>5315011</v>
      </c>
      <c r="H1808" t="str">
        <f>VLOOKUP(C1808,reference!$A$1:$E$310,4,FALSE)</f>
        <v>BOLENG</v>
      </c>
      <c r="I1808" t="str">
        <f>VLOOKUP($D1808,reference!$G$1:$H$25,2,FALSE)</f>
        <v>Hutan lahan kering sekunder / bekas tebangan</v>
      </c>
      <c r="J1808" t="str">
        <f>VLOOKUP($E1808,reference!$G$1:$H$25,2,FALSE)</f>
        <v>Hutan mangrove sekunder</v>
      </c>
      <c r="K1808" t="str">
        <f t="shared" si="28"/>
        <v>Non Irigasi</v>
      </c>
      <c r="L1808" t="s">
        <v>327</v>
      </c>
    </row>
    <row r="1809" spans="1:12" x14ac:dyDescent="0.25">
      <c r="A1809" s="1">
        <v>1808</v>
      </c>
      <c r="B1809" s="3">
        <v>8</v>
      </c>
      <c r="C1809" s="1">
        <v>243</v>
      </c>
      <c r="D1809" s="1">
        <v>6</v>
      </c>
      <c r="E1809" s="1">
        <v>1</v>
      </c>
      <c r="F1809" s="1">
        <v>0</v>
      </c>
      <c r="G1809">
        <f>VLOOKUP(C1809,reference!$A$1:$E$310,5,FALSE)</f>
        <v>5315011</v>
      </c>
      <c r="H1809" t="str">
        <f>VLOOKUP(C1809,reference!$A$1:$E$310,4,FALSE)</f>
        <v>BOLENG</v>
      </c>
      <c r="I1809" t="str">
        <f>VLOOKUP($D1809,reference!$G$1:$H$25,2,FALSE)</f>
        <v>Hutan mangrove sekunder</v>
      </c>
      <c r="J1809" t="str">
        <f>VLOOKUP($E1809,reference!$G$1:$H$25,2,FALSE)</f>
        <v>Hutan lahan kering primer</v>
      </c>
      <c r="K1809" t="str">
        <f t="shared" si="28"/>
        <v>Non Irigasi</v>
      </c>
      <c r="L1809" t="s">
        <v>327</v>
      </c>
    </row>
    <row r="1810" spans="1:12" x14ac:dyDescent="0.25">
      <c r="A1810" s="1">
        <v>1809</v>
      </c>
      <c r="B1810" s="3">
        <v>5</v>
      </c>
      <c r="C1810" s="1">
        <v>252</v>
      </c>
      <c r="D1810" s="1">
        <v>12</v>
      </c>
      <c r="E1810" s="1">
        <v>13</v>
      </c>
      <c r="F1810" s="1">
        <v>0</v>
      </c>
      <c r="G1810">
        <f>VLOOKUP(C1810,reference!$A$1:$E$310,5,FALSE)</f>
        <v>5315050</v>
      </c>
      <c r="H1810" t="str">
        <f>VLOOKUP(C1810,reference!$A$1:$E$310,4,FALSE)</f>
        <v>MACANG PACAR</v>
      </c>
      <c r="I1810" t="str">
        <f>VLOOKUP($D1810,reference!$G$1:$H$25,2,FALSE)</f>
        <v>Pertanian lahan kering</v>
      </c>
      <c r="J1810" t="str">
        <f>VLOOKUP($E1810,reference!$G$1:$H$25,2,FALSE)</f>
        <v>Pertanian lahan kering  campur semak / kebun campur</v>
      </c>
      <c r="K1810" t="str">
        <f t="shared" si="28"/>
        <v>Non Irigasi</v>
      </c>
      <c r="L1810" t="s">
        <v>327</v>
      </c>
    </row>
    <row r="1811" spans="1:12" x14ac:dyDescent="0.25">
      <c r="A1811" s="1">
        <v>1810</v>
      </c>
      <c r="B1811" s="3">
        <v>208</v>
      </c>
      <c r="C1811" s="1">
        <v>228</v>
      </c>
      <c r="D1811" s="1">
        <v>9</v>
      </c>
      <c r="E1811" s="1">
        <v>11</v>
      </c>
      <c r="F1811" s="1">
        <v>0</v>
      </c>
      <c r="G1811">
        <f>VLOOKUP(C1811,reference!$A$1:$E$310,5,FALSE)</f>
        <v>5313130</v>
      </c>
      <c r="H1811" t="str">
        <f>VLOOKUP(C1811,reference!$A$1:$E$310,4,FALSE)</f>
        <v>CIBAL</v>
      </c>
      <c r="I1811" t="str">
        <f>VLOOKUP($D1811,reference!$G$1:$H$25,2,FALSE)</f>
        <v>Semak belukar</v>
      </c>
      <c r="J1811" t="str">
        <f>VLOOKUP($E1811,reference!$G$1:$H$25,2,FALSE)</f>
        <v>Savanna / Padang rumput</v>
      </c>
      <c r="K1811" t="str">
        <f t="shared" si="28"/>
        <v>Non Irigasi</v>
      </c>
      <c r="L1811" t="s">
        <v>327</v>
      </c>
    </row>
    <row r="1812" spans="1:12" x14ac:dyDescent="0.25">
      <c r="A1812" s="1">
        <v>1811</v>
      </c>
      <c r="B1812" s="3">
        <v>4</v>
      </c>
      <c r="C1812" s="1">
        <v>217</v>
      </c>
      <c r="D1812" s="1">
        <v>2</v>
      </c>
      <c r="E1812" s="1">
        <v>11</v>
      </c>
      <c r="F1812" s="1">
        <v>0</v>
      </c>
      <c r="G1812">
        <f>VLOOKUP(C1812,reference!$A$1:$E$310,5,FALSE)</f>
        <v>5312080</v>
      </c>
      <c r="H1812" t="str">
        <f>VLOOKUP(C1812,reference!$A$1:$E$310,4,FALSE)</f>
        <v>RIUNG</v>
      </c>
      <c r="I1812" t="str">
        <f>VLOOKUP($D1812,reference!$G$1:$H$25,2,FALSE)</f>
        <v>Hutan lahan kering sekunder / bekas tebangan</v>
      </c>
      <c r="J1812" t="str">
        <f>VLOOKUP($E1812,reference!$G$1:$H$25,2,FALSE)</f>
        <v>Savanna / Padang rumput</v>
      </c>
      <c r="K1812" t="str">
        <f t="shared" si="28"/>
        <v>Non Irigasi</v>
      </c>
      <c r="L1812" t="s">
        <v>328</v>
      </c>
    </row>
    <row r="1813" spans="1:12" x14ac:dyDescent="0.25">
      <c r="A1813" s="1">
        <v>1812</v>
      </c>
      <c r="B1813" s="3">
        <v>83</v>
      </c>
      <c r="C1813" s="1">
        <v>217</v>
      </c>
      <c r="D1813" s="1">
        <v>13</v>
      </c>
      <c r="E1813" s="1">
        <v>16</v>
      </c>
      <c r="F1813" s="1">
        <v>0</v>
      </c>
      <c r="G1813">
        <f>VLOOKUP(C1813,reference!$A$1:$E$310,5,FALSE)</f>
        <v>5312080</v>
      </c>
      <c r="H1813" t="str">
        <f>VLOOKUP(C1813,reference!$A$1:$E$310,4,FALSE)</f>
        <v>RIUNG</v>
      </c>
      <c r="I1813" t="str">
        <f>VLOOKUP($D1813,reference!$G$1:$H$25,2,FALSE)</f>
        <v>Pertanian lahan kering  campur semak / kebun campur</v>
      </c>
      <c r="J1813" t="str">
        <f>VLOOKUP($E1813,reference!$G$1:$H$25,2,FALSE)</f>
        <v>Pemukiman</v>
      </c>
      <c r="K1813" t="str">
        <f t="shared" si="28"/>
        <v>Non Irigasi</v>
      </c>
      <c r="L1813" t="s">
        <v>327</v>
      </c>
    </row>
    <row r="1814" spans="1:12" x14ac:dyDescent="0.25">
      <c r="A1814" s="1">
        <v>1813</v>
      </c>
      <c r="B1814" s="3">
        <v>725</v>
      </c>
      <c r="C1814" s="1">
        <v>217</v>
      </c>
      <c r="D1814" s="1">
        <v>13</v>
      </c>
      <c r="E1814" s="1">
        <v>13</v>
      </c>
      <c r="F1814" s="1">
        <v>0</v>
      </c>
      <c r="G1814">
        <f>VLOOKUP(C1814,reference!$A$1:$E$310,5,FALSE)</f>
        <v>5312080</v>
      </c>
      <c r="H1814" t="str">
        <f>VLOOKUP(C1814,reference!$A$1:$E$310,4,FALSE)</f>
        <v>RIUNG</v>
      </c>
      <c r="I1814" t="str">
        <f>VLOOKUP($D1814,reference!$G$1:$H$25,2,FALSE)</f>
        <v>Pertanian lahan kering  campur semak / kebun campur</v>
      </c>
      <c r="J1814" t="str">
        <f>VLOOKUP($E1814,reference!$G$1:$H$25,2,FALSE)</f>
        <v>Pertanian lahan kering  campur semak / kebun campur</v>
      </c>
      <c r="K1814" t="str">
        <f t="shared" si="28"/>
        <v>Non Irigasi</v>
      </c>
      <c r="L1814" t="s">
        <v>327</v>
      </c>
    </row>
    <row r="1815" spans="1:12" x14ac:dyDescent="0.25">
      <c r="A1815" s="1">
        <v>1814</v>
      </c>
      <c r="B1815" s="3">
        <v>4</v>
      </c>
      <c r="C1815" s="1">
        <v>217</v>
      </c>
      <c r="D1815" s="1">
        <v>13</v>
      </c>
      <c r="E1815" s="1">
        <v>6</v>
      </c>
      <c r="F1815" s="1">
        <v>0</v>
      </c>
      <c r="G1815">
        <f>VLOOKUP(C1815,reference!$A$1:$E$310,5,FALSE)</f>
        <v>5312080</v>
      </c>
      <c r="H1815" t="str">
        <f>VLOOKUP(C1815,reference!$A$1:$E$310,4,FALSE)</f>
        <v>RIUNG</v>
      </c>
      <c r="I1815" t="str">
        <f>VLOOKUP($D1815,reference!$G$1:$H$25,2,FALSE)</f>
        <v>Pertanian lahan kering  campur semak / kebun campur</v>
      </c>
      <c r="J1815" t="str">
        <f>VLOOKUP($E1815,reference!$G$1:$H$25,2,FALSE)</f>
        <v>Hutan mangrove sekunder</v>
      </c>
      <c r="K1815" t="str">
        <f t="shared" si="28"/>
        <v>Non Irigasi</v>
      </c>
      <c r="L1815" t="s">
        <v>327</v>
      </c>
    </row>
    <row r="1816" spans="1:12" x14ac:dyDescent="0.25">
      <c r="A1816" s="1">
        <v>1815</v>
      </c>
      <c r="B1816" s="3">
        <v>3</v>
      </c>
      <c r="C1816" s="1">
        <v>217</v>
      </c>
      <c r="D1816" s="1">
        <v>13</v>
      </c>
      <c r="E1816" s="1">
        <v>0</v>
      </c>
      <c r="F1816" s="1">
        <v>0</v>
      </c>
      <c r="G1816">
        <f>VLOOKUP(C1816,reference!$A$1:$E$310,5,FALSE)</f>
        <v>5312080</v>
      </c>
      <c r="H1816" t="str">
        <f>VLOOKUP(C1816,reference!$A$1:$E$310,4,FALSE)</f>
        <v>RIUNG</v>
      </c>
      <c r="I1816" t="str">
        <f>VLOOKUP($D1816,reference!$G$1:$H$25,2,FALSE)</f>
        <v>Pertanian lahan kering  campur semak / kebun campur</v>
      </c>
      <c r="J1816" t="str">
        <f>VLOOKUP($E1816,reference!$G$1:$H$25,2,FALSE)</f>
        <v>No data</v>
      </c>
      <c r="K1816" t="str">
        <f t="shared" si="28"/>
        <v>Non Irigasi</v>
      </c>
      <c r="L1816" t="s">
        <v>327</v>
      </c>
    </row>
    <row r="1817" spans="1:12" x14ac:dyDescent="0.25">
      <c r="A1817" s="1">
        <v>1816</v>
      </c>
      <c r="B1817" s="3">
        <v>21</v>
      </c>
      <c r="C1817" s="1">
        <v>217</v>
      </c>
      <c r="D1817" s="1">
        <v>13</v>
      </c>
      <c r="E1817" s="1">
        <v>11</v>
      </c>
      <c r="F1817" s="1">
        <v>0</v>
      </c>
      <c r="G1817">
        <f>VLOOKUP(C1817,reference!$A$1:$E$310,5,FALSE)</f>
        <v>5312080</v>
      </c>
      <c r="H1817" t="str">
        <f>VLOOKUP(C1817,reference!$A$1:$E$310,4,FALSE)</f>
        <v>RIUNG</v>
      </c>
      <c r="I1817" t="str">
        <f>VLOOKUP($D1817,reference!$G$1:$H$25,2,FALSE)</f>
        <v>Pertanian lahan kering  campur semak / kebun campur</v>
      </c>
      <c r="J1817" t="str">
        <f>VLOOKUP($E1817,reference!$G$1:$H$25,2,FALSE)</f>
        <v>Savanna / Padang rumput</v>
      </c>
      <c r="K1817" t="str">
        <f t="shared" si="28"/>
        <v>Non Irigasi</v>
      </c>
      <c r="L1817" t="s">
        <v>327</v>
      </c>
    </row>
    <row r="1818" spans="1:12" x14ac:dyDescent="0.25">
      <c r="A1818" s="1">
        <v>1817</v>
      </c>
      <c r="B1818" s="3">
        <v>8</v>
      </c>
      <c r="C1818" s="1">
        <v>173</v>
      </c>
      <c r="D1818" s="1">
        <v>18</v>
      </c>
      <c r="E1818" s="1">
        <v>1</v>
      </c>
      <c r="F1818" s="1">
        <v>0</v>
      </c>
      <c r="G1818">
        <f>VLOOKUP(C1818,reference!$A$1:$E$310,5,FALSE)</f>
        <v>5310040</v>
      </c>
      <c r="H1818" t="str">
        <f>VLOOKUP(C1818,reference!$A$1:$E$310,4,FALSE)</f>
        <v>TALIBURA</v>
      </c>
      <c r="I1818" t="str">
        <f>VLOOKUP($D1818,reference!$G$1:$H$25,2,FALSE)</f>
        <v>Lahan terbuka</v>
      </c>
      <c r="J1818" t="str">
        <f>VLOOKUP($E1818,reference!$G$1:$H$25,2,FALSE)</f>
        <v>Hutan lahan kering primer</v>
      </c>
      <c r="K1818" t="str">
        <f t="shared" si="28"/>
        <v>Non Irigasi</v>
      </c>
      <c r="L1818" t="s">
        <v>327</v>
      </c>
    </row>
    <row r="1819" spans="1:12" x14ac:dyDescent="0.25">
      <c r="A1819" s="1">
        <v>1818</v>
      </c>
      <c r="B1819" s="3">
        <v>110</v>
      </c>
      <c r="C1819" s="1">
        <v>173</v>
      </c>
      <c r="D1819" s="1">
        <v>18</v>
      </c>
      <c r="E1819" s="1">
        <v>9</v>
      </c>
      <c r="F1819" s="1">
        <v>0</v>
      </c>
      <c r="G1819">
        <f>VLOOKUP(C1819,reference!$A$1:$E$310,5,FALSE)</f>
        <v>5310040</v>
      </c>
      <c r="H1819" t="str">
        <f>VLOOKUP(C1819,reference!$A$1:$E$310,4,FALSE)</f>
        <v>TALIBURA</v>
      </c>
      <c r="I1819" t="str">
        <f>VLOOKUP($D1819,reference!$G$1:$H$25,2,FALSE)</f>
        <v>Lahan terbuka</v>
      </c>
      <c r="J1819" t="str">
        <f>VLOOKUP($E1819,reference!$G$1:$H$25,2,FALSE)</f>
        <v>Semak belukar</v>
      </c>
      <c r="K1819" t="str">
        <f t="shared" si="28"/>
        <v>Non Irigasi</v>
      </c>
      <c r="L1819" t="s">
        <v>327</v>
      </c>
    </row>
    <row r="1820" spans="1:12" x14ac:dyDescent="0.25">
      <c r="A1820" s="1">
        <v>1819</v>
      </c>
      <c r="B1820" s="3">
        <v>13</v>
      </c>
      <c r="C1820" s="1">
        <v>148</v>
      </c>
      <c r="D1820" s="1">
        <v>6</v>
      </c>
      <c r="E1820" s="1">
        <v>12</v>
      </c>
      <c r="F1820" s="1">
        <v>0</v>
      </c>
      <c r="G1820">
        <f>VLOOKUP(C1820,reference!$A$1:$E$310,5,FALSE)</f>
        <v>5309011</v>
      </c>
      <c r="H1820" t="str">
        <f>VLOOKUP(C1820,reference!$A$1:$E$310,4,FALSE)</f>
        <v>TITEHENA</v>
      </c>
      <c r="I1820" t="str">
        <f>VLOOKUP($D1820,reference!$G$1:$H$25,2,FALSE)</f>
        <v>Hutan mangrove sekunder</v>
      </c>
      <c r="J1820" t="str">
        <f>VLOOKUP($E1820,reference!$G$1:$H$25,2,FALSE)</f>
        <v>Pertanian lahan kering</v>
      </c>
      <c r="K1820" t="str">
        <f t="shared" si="28"/>
        <v>Non Irigasi</v>
      </c>
      <c r="L1820" t="s">
        <v>328</v>
      </c>
    </row>
    <row r="1821" spans="1:12" x14ac:dyDescent="0.25">
      <c r="A1821" s="1">
        <v>1820</v>
      </c>
      <c r="B1821" s="3">
        <v>97</v>
      </c>
      <c r="C1821" s="1">
        <v>148</v>
      </c>
      <c r="D1821" s="1">
        <v>6</v>
      </c>
      <c r="E1821" s="1">
        <v>5</v>
      </c>
      <c r="F1821" s="1">
        <v>0</v>
      </c>
      <c r="G1821">
        <f>VLOOKUP(C1821,reference!$A$1:$E$310,5,FALSE)</f>
        <v>5309011</v>
      </c>
      <c r="H1821" t="str">
        <f>VLOOKUP(C1821,reference!$A$1:$E$310,4,FALSE)</f>
        <v>TITEHENA</v>
      </c>
      <c r="I1821" t="str">
        <f>VLOOKUP($D1821,reference!$G$1:$H$25,2,FALSE)</f>
        <v>Hutan mangrove sekunder</v>
      </c>
      <c r="J1821" t="str">
        <f>VLOOKUP($E1821,reference!$G$1:$H$25,2,FALSE)</f>
        <v>Hutan mangrove primer</v>
      </c>
      <c r="K1821" t="str">
        <f t="shared" si="28"/>
        <v>Non Irigasi</v>
      </c>
      <c r="L1821" t="s">
        <v>327</v>
      </c>
    </row>
    <row r="1822" spans="1:12" x14ac:dyDescent="0.25">
      <c r="A1822" s="1">
        <v>1821</v>
      </c>
      <c r="B1822" s="3">
        <v>3</v>
      </c>
      <c r="C1822" s="1">
        <v>148</v>
      </c>
      <c r="D1822" s="1">
        <v>6</v>
      </c>
      <c r="E1822" s="1">
        <v>15</v>
      </c>
      <c r="F1822" s="1">
        <v>0</v>
      </c>
      <c r="G1822">
        <f>VLOOKUP(C1822,reference!$A$1:$E$310,5,FALSE)</f>
        <v>5309011</v>
      </c>
      <c r="H1822" t="str">
        <f>VLOOKUP(C1822,reference!$A$1:$E$310,4,FALSE)</f>
        <v>TITEHENA</v>
      </c>
      <c r="I1822" t="str">
        <f>VLOOKUP($D1822,reference!$G$1:$H$25,2,FALSE)</f>
        <v>Hutan mangrove sekunder</v>
      </c>
      <c r="J1822" t="str">
        <f>VLOOKUP($E1822,reference!$G$1:$H$25,2,FALSE)</f>
        <v>Tambak</v>
      </c>
      <c r="K1822" t="str">
        <f t="shared" si="28"/>
        <v>Non Irigasi</v>
      </c>
      <c r="L1822" t="s">
        <v>328</v>
      </c>
    </row>
    <row r="1823" spans="1:12" x14ac:dyDescent="0.25">
      <c r="A1823" s="1">
        <v>1822</v>
      </c>
      <c r="B1823" s="3">
        <v>13</v>
      </c>
      <c r="C1823" s="1">
        <v>148</v>
      </c>
      <c r="D1823" s="1">
        <v>6</v>
      </c>
      <c r="E1823" s="1">
        <v>14</v>
      </c>
      <c r="F1823" s="1">
        <v>0</v>
      </c>
      <c r="G1823">
        <f>VLOOKUP(C1823,reference!$A$1:$E$310,5,FALSE)</f>
        <v>5309011</v>
      </c>
      <c r="H1823" t="str">
        <f>VLOOKUP(C1823,reference!$A$1:$E$310,4,FALSE)</f>
        <v>TITEHENA</v>
      </c>
      <c r="I1823" t="str">
        <f>VLOOKUP($D1823,reference!$G$1:$H$25,2,FALSE)</f>
        <v>Hutan mangrove sekunder</v>
      </c>
      <c r="J1823" t="str">
        <f>VLOOKUP($E1823,reference!$G$1:$H$25,2,FALSE)</f>
        <v>Sawah</v>
      </c>
      <c r="K1823" t="str">
        <f t="shared" si="28"/>
        <v>Non Irigasi</v>
      </c>
      <c r="L1823" t="s">
        <v>328</v>
      </c>
    </row>
    <row r="1824" spans="1:12" x14ac:dyDescent="0.25">
      <c r="A1824" s="1">
        <v>1823</v>
      </c>
      <c r="B1824" s="3">
        <v>308</v>
      </c>
      <c r="C1824" s="1">
        <v>144</v>
      </c>
      <c r="D1824" s="1">
        <v>13</v>
      </c>
      <c r="E1824" s="1">
        <v>12</v>
      </c>
      <c r="F1824" s="1">
        <v>0</v>
      </c>
      <c r="G1824">
        <f>VLOOKUP(C1824,reference!$A$1:$E$310,5,FALSE)</f>
        <v>5308050</v>
      </c>
      <c r="H1824" t="str">
        <f>VLOOKUP(C1824,reference!$A$1:$E$310,4,FALSE)</f>
        <v>NUBATUKAN</v>
      </c>
      <c r="I1824" t="str">
        <f>VLOOKUP($D1824,reference!$G$1:$H$25,2,FALSE)</f>
        <v>Pertanian lahan kering  campur semak / kebun campur</v>
      </c>
      <c r="J1824" t="str">
        <f>VLOOKUP($E1824,reference!$G$1:$H$25,2,FALSE)</f>
        <v>Pertanian lahan kering</v>
      </c>
      <c r="K1824" t="str">
        <f t="shared" si="28"/>
        <v>Non Irigasi</v>
      </c>
      <c r="L1824" t="s">
        <v>327</v>
      </c>
    </row>
    <row r="1825" spans="1:12" x14ac:dyDescent="0.25">
      <c r="A1825" s="1">
        <v>1824</v>
      </c>
      <c r="B1825" s="3">
        <v>1426</v>
      </c>
      <c r="C1825" s="1">
        <v>140</v>
      </c>
      <c r="D1825" s="1">
        <v>13</v>
      </c>
      <c r="E1825" s="1">
        <v>11</v>
      </c>
      <c r="F1825" s="1">
        <v>0</v>
      </c>
      <c r="G1825">
        <f>VLOOKUP(C1825,reference!$A$1:$E$310,5,FALSE)</f>
        <v>5308020</v>
      </c>
      <c r="H1825" t="str">
        <f>VLOOKUP(C1825,reference!$A$1:$E$310,4,FALSE)</f>
        <v>ATADEI</v>
      </c>
      <c r="I1825" t="str">
        <f>VLOOKUP($D1825,reference!$G$1:$H$25,2,FALSE)</f>
        <v>Pertanian lahan kering  campur semak / kebun campur</v>
      </c>
      <c r="J1825" t="str">
        <f>VLOOKUP($E1825,reference!$G$1:$H$25,2,FALSE)</f>
        <v>Savanna / Padang rumput</v>
      </c>
      <c r="K1825" t="str">
        <f t="shared" si="28"/>
        <v>Non Irigasi</v>
      </c>
      <c r="L1825" t="s">
        <v>327</v>
      </c>
    </row>
    <row r="1826" spans="1:12" x14ac:dyDescent="0.25">
      <c r="A1826" s="1">
        <v>1825</v>
      </c>
      <c r="B1826" s="3">
        <v>1104</v>
      </c>
      <c r="C1826" s="1">
        <v>125</v>
      </c>
      <c r="D1826" s="1">
        <v>12</v>
      </c>
      <c r="E1826" s="1">
        <v>11</v>
      </c>
      <c r="F1826" s="1">
        <v>0</v>
      </c>
      <c r="G1826">
        <f>VLOOKUP(C1826,reference!$A$1:$E$310,5,FALSE)</f>
        <v>5307014</v>
      </c>
      <c r="H1826" t="str">
        <f>VLOOKUP(C1826,reference!$A$1:$E$310,4,FALSE)</f>
        <v>PANTAR TENGAH</v>
      </c>
      <c r="I1826" t="str">
        <f>VLOOKUP($D1826,reference!$G$1:$H$25,2,FALSE)</f>
        <v>Pertanian lahan kering</v>
      </c>
      <c r="J1826" t="str">
        <f>VLOOKUP($E1826,reference!$G$1:$H$25,2,FALSE)</f>
        <v>Savanna / Padang rumput</v>
      </c>
      <c r="K1826" t="str">
        <f t="shared" si="28"/>
        <v>Non Irigasi</v>
      </c>
      <c r="L1826" t="s">
        <v>327</v>
      </c>
    </row>
    <row r="1827" spans="1:12" x14ac:dyDescent="0.25">
      <c r="A1827" s="1">
        <v>1826</v>
      </c>
      <c r="B1827" s="3">
        <v>490</v>
      </c>
      <c r="C1827" s="1">
        <v>229</v>
      </c>
      <c r="D1827" s="1">
        <v>9</v>
      </c>
      <c r="E1827" s="1">
        <v>16</v>
      </c>
      <c r="F1827" s="1">
        <v>0</v>
      </c>
      <c r="G1827">
        <f>VLOOKUP(C1827,reference!$A$1:$E$310,5,FALSE)</f>
        <v>5313131</v>
      </c>
      <c r="H1827" t="str">
        <f>VLOOKUP(C1827,reference!$A$1:$E$310,4,FALSE)</f>
        <v>CIBAL BARAT</v>
      </c>
      <c r="I1827" t="str">
        <f>VLOOKUP($D1827,reference!$G$1:$H$25,2,FALSE)</f>
        <v>Semak belukar</v>
      </c>
      <c r="J1827" t="str">
        <f>VLOOKUP($E1827,reference!$G$1:$H$25,2,FALSE)</f>
        <v>Pemukiman</v>
      </c>
      <c r="K1827" t="str">
        <f t="shared" si="28"/>
        <v>Non Irigasi</v>
      </c>
      <c r="L1827" t="s">
        <v>327</v>
      </c>
    </row>
    <row r="1828" spans="1:12" x14ac:dyDescent="0.25">
      <c r="A1828" s="1">
        <v>1827</v>
      </c>
      <c r="B1828" s="3">
        <v>45</v>
      </c>
      <c r="C1828" s="1">
        <v>285</v>
      </c>
      <c r="D1828" s="1">
        <v>11</v>
      </c>
      <c r="E1828" s="1">
        <v>16</v>
      </c>
      <c r="F1828" s="1">
        <v>0</v>
      </c>
      <c r="G1828">
        <f>VLOOKUP(C1828,reference!$A$1:$E$310,5,FALSE)</f>
        <v>5319060</v>
      </c>
      <c r="H1828" t="str">
        <f>VLOOKUP(C1828,reference!$A$1:$E$310,4,FALSE)</f>
        <v>LAMBA LEDA</v>
      </c>
      <c r="I1828" t="str">
        <f>VLOOKUP($D1828,reference!$G$1:$H$25,2,FALSE)</f>
        <v>Savanna / Padang rumput</v>
      </c>
      <c r="J1828" t="str">
        <f>VLOOKUP($E1828,reference!$G$1:$H$25,2,FALSE)</f>
        <v>Pemukiman</v>
      </c>
      <c r="K1828" t="str">
        <f t="shared" si="28"/>
        <v>Non Irigasi</v>
      </c>
      <c r="L1828" t="s">
        <v>327</v>
      </c>
    </row>
    <row r="1829" spans="1:12" x14ac:dyDescent="0.25">
      <c r="A1829" s="1">
        <v>1828</v>
      </c>
      <c r="B1829" s="3">
        <v>253</v>
      </c>
      <c r="C1829" s="1">
        <v>217</v>
      </c>
      <c r="D1829" s="1">
        <v>16</v>
      </c>
      <c r="E1829" s="1">
        <v>16</v>
      </c>
      <c r="F1829" s="1">
        <v>0</v>
      </c>
      <c r="G1829">
        <f>VLOOKUP(C1829,reference!$A$1:$E$310,5,FALSE)</f>
        <v>5312080</v>
      </c>
      <c r="H1829" t="str">
        <f>VLOOKUP(C1829,reference!$A$1:$E$310,4,FALSE)</f>
        <v>RIUNG</v>
      </c>
      <c r="I1829" t="str">
        <f>VLOOKUP($D1829,reference!$G$1:$H$25,2,FALSE)</f>
        <v>Pemukiman</v>
      </c>
      <c r="J1829" t="str">
        <f>VLOOKUP($E1829,reference!$G$1:$H$25,2,FALSE)</f>
        <v>Pemukiman</v>
      </c>
      <c r="K1829" t="str">
        <f t="shared" si="28"/>
        <v>Non Irigasi</v>
      </c>
      <c r="L1829" t="s">
        <v>327</v>
      </c>
    </row>
    <row r="1830" spans="1:12" x14ac:dyDescent="0.25">
      <c r="A1830" s="1">
        <v>1829</v>
      </c>
      <c r="B1830" s="3">
        <v>218</v>
      </c>
      <c r="C1830" s="1">
        <v>217</v>
      </c>
      <c r="D1830" s="1">
        <v>11</v>
      </c>
      <c r="E1830" s="1">
        <v>13</v>
      </c>
      <c r="F1830" s="1">
        <v>0</v>
      </c>
      <c r="G1830">
        <f>VLOOKUP(C1830,reference!$A$1:$E$310,5,FALSE)</f>
        <v>5312080</v>
      </c>
      <c r="H1830" t="str">
        <f>VLOOKUP(C1830,reference!$A$1:$E$310,4,FALSE)</f>
        <v>RIUNG</v>
      </c>
      <c r="I1830" t="str">
        <f>VLOOKUP($D1830,reference!$G$1:$H$25,2,FALSE)</f>
        <v>Savanna / Padang rumput</v>
      </c>
      <c r="J1830" t="str">
        <f>VLOOKUP($E1830,reference!$G$1:$H$25,2,FALSE)</f>
        <v>Pertanian lahan kering  campur semak / kebun campur</v>
      </c>
      <c r="K1830" t="str">
        <f t="shared" si="28"/>
        <v>Non Irigasi</v>
      </c>
      <c r="L1830" t="s">
        <v>327</v>
      </c>
    </row>
    <row r="1831" spans="1:12" x14ac:dyDescent="0.25">
      <c r="A1831" s="1">
        <v>1830</v>
      </c>
      <c r="B1831" s="3">
        <v>209</v>
      </c>
      <c r="C1831" s="1">
        <v>173</v>
      </c>
      <c r="D1831" s="1">
        <v>9</v>
      </c>
      <c r="E1831" s="1">
        <v>9</v>
      </c>
      <c r="F1831" s="1">
        <v>0</v>
      </c>
      <c r="G1831">
        <f>VLOOKUP(C1831,reference!$A$1:$E$310,5,FALSE)</f>
        <v>5310040</v>
      </c>
      <c r="H1831" t="str">
        <f>VLOOKUP(C1831,reference!$A$1:$E$310,4,FALSE)</f>
        <v>TALIBURA</v>
      </c>
      <c r="I1831" t="str">
        <f>VLOOKUP($D1831,reference!$G$1:$H$25,2,FALSE)</f>
        <v>Semak belukar</v>
      </c>
      <c r="J1831" t="str">
        <f>VLOOKUP($E1831,reference!$G$1:$H$25,2,FALSE)</f>
        <v>Semak belukar</v>
      </c>
      <c r="K1831" t="str">
        <f t="shared" si="28"/>
        <v>Non Irigasi</v>
      </c>
      <c r="L1831" t="s">
        <v>327</v>
      </c>
    </row>
    <row r="1832" spans="1:12" x14ac:dyDescent="0.25">
      <c r="A1832" s="1">
        <v>1831</v>
      </c>
      <c r="B1832" s="3">
        <v>3</v>
      </c>
      <c r="C1832" s="1">
        <v>148</v>
      </c>
      <c r="D1832" s="1">
        <v>13</v>
      </c>
      <c r="E1832" s="1">
        <v>5</v>
      </c>
      <c r="F1832" s="1">
        <v>0</v>
      </c>
      <c r="G1832">
        <f>VLOOKUP(C1832,reference!$A$1:$E$310,5,FALSE)</f>
        <v>5309011</v>
      </c>
      <c r="H1832" t="str">
        <f>VLOOKUP(C1832,reference!$A$1:$E$310,4,FALSE)</f>
        <v>TITEHENA</v>
      </c>
      <c r="I1832" t="str">
        <f>VLOOKUP($D1832,reference!$G$1:$H$25,2,FALSE)</f>
        <v>Pertanian lahan kering  campur semak / kebun campur</v>
      </c>
      <c r="J1832" t="str">
        <f>VLOOKUP($E1832,reference!$G$1:$H$25,2,FALSE)</f>
        <v>Hutan mangrove primer</v>
      </c>
      <c r="K1832" t="str">
        <f t="shared" si="28"/>
        <v>Non Irigasi</v>
      </c>
      <c r="L1832" t="s">
        <v>327</v>
      </c>
    </row>
    <row r="1833" spans="1:12" x14ac:dyDescent="0.25">
      <c r="A1833" s="1">
        <v>1832</v>
      </c>
      <c r="B1833" s="3">
        <v>8</v>
      </c>
      <c r="C1833" s="1">
        <v>144</v>
      </c>
      <c r="D1833" s="1">
        <v>0</v>
      </c>
      <c r="E1833" s="1">
        <v>12</v>
      </c>
      <c r="F1833" s="1">
        <v>0</v>
      </c>
      <c r="G1833">
        <f>VLOOKUP(C1833,reference!$A$1:$E$310,5,FALSE)</f>
        <v>5308050</v>
      </c>
      <c r="H1833" t="str">
        <f>VLOOKUP(C1833,reference!$A$1:$E$310,4,FALSE)</f>
        <v>NUBATUKAN</v>
      </c>
      <c r="I1833" t="str">
        <f>VLOOKUP($D1833,reference!$G$1:$H$25,2,FALSE)</f>
        <v>No data</v>
      </c>
      <c r="J1833" t="str">
        <f>VLOOKUP($E1833,reference!$G$1:$H$25,2,FALSE)</f>
        <v>Pertanian lahan kering</v>
      </c>
      <c r="K1833" t="str">
        <f t="shared" si="28"/>
        <v>Non Irigasi</v>
      </c>
      <c r="L1833" t="s">
        <v>327</v>
      </c>
    </row>
    <row r="1834" spans="1:12" x14ac:dyDescent="0.25">
      <c r="A1834" s="1">
        <v>1833</v>
      </c>
      <c r="B1834" s="3">
        <v>113</v>
      </c>
      <c r="C1834" s="1">
        <v>124</v>
      </c>
      <c r="D1834" s="1">
        <v>9</v>
      </c>
      <c r="E1834" s="1">
        <v>1</v>
      </c>
      <c r="F1834" s="1">
        <v>0</v>
      </c>
      <c r="G1834">
        <f>VLOOKUP(C1834,reference!$A$1:$E$310,5,FALSE)</f>
        <v>5307013</v>
      </c>
      <c r="H1834" t="str">
        <f>VLOOKUP(C1834,reference!$A$1:$E$310,4,FALSE)</f>
        <v>PANTAR BARAT LAUT</v>
      </c>
      <c r="I1834" t="str">
        <f>VLOOKUP($D1834,reference!$G$1:$H$25,2,FALSE)</f>
        <v>Semak belukar</v>
      </c>
      <c r="J1834" t="str">
        <f>VLOOKUP($E1834,reference!$G$1:$H$25,2,FALSE)</f>
        <v>Hutan lahan kering primer</v>
      </c>
      <c r="K1834" t="str">
        <f t="shared" si="28"/>
        <v>Non Irigasi</v>
      </c>
      <c r="L1834" t="s">
        <v>327</v>
      </c>
    </row>
    <row r="1835" spans="1:12" x14ac:dyDescent="0.25">
      <c r="A1835" s="1">
        <v>1834</v>
      </c>
      <c r="B1835" s="3">
        <v>3</v>
      </c>
      <c r="C1835" s="1">
        <v>125</v>
      </c>
      <c r="D1835" s="1">
        <v>13</v>
      </c>
      <c r="E1835" s="1">
        <v>2</v>
      </c>
      <c r="F1835" s="1">
        <v>0</v>
      </c>
      <c r="G1835">
        <f>VLOOKUP(C1835,reference!$A$1:$E$310,5,FALSE)</f>
        <v>5307014</v>
      </c>
      <c r="H1835" t="str">
        <f>VLOOKUP(C1835,reference!$A$1:$E$310,4,FALSE)</f>
        <v>PANTAR TENGAH</v>
      </c>
      <c r="I1835" t="str">
        <f>VLOOKUP($D1835,reference!$G$1:$H$25,2,FALSE)</f>
        <v>Pertanian lahan kering  campur semak / kebun campur</v>
      </c>
      <c r="J1835" t="str">
        <f>VLOOKUP($E1835,reference!$G$1:$H$25,2,FALSE)</f>
        <v>Hutan lahan kering sekunder / bekas tebangan</v>
      </c>
      <c r="K1835" t="str">
        <f t="shared" si="28"/>
        <v>Non Irigasi</v>
      </c>
      <c r="L1835" t="s">
        <v>327</v>
      </c>
    </row>
    <row r="1836" spans="1:12" x14ac:dyDescent="0.25">
      <c r="A1836" s="1">
        <v>1835</v>
      </c>
      <c r="B1836" s="3">
        <v>2</v>
      </c>
      <c r="C1836" s="1">
        <v>154</v>
      </c>
      <c r="D1836" s="1">
        <v>11</v>
      </c>
      <c r="E1836" s="1">
        <v>16</v>
      </c>
      <c r="F1836" s="1">
        <v>0</v>
      </c>
      <c r="G1836">
        <f>VLOOKUP(C1836,reference!$A$1:$E$310,5,FALSE)</f>
        <v>5309032</v>
      </c>
      <c r="H1836" t="str">
        <f>VLOOKUP(C1836,reference!$A$1:$E$310,4,FALSE)</f>
        <v>DEMON PAGONG</v>
      </c>
      <c r="I1836" t="str">
        <f>VLOOKUP($D1836,reference!$G$1:$H$25,2,FALSE)</f>
        <v>Savanna / Padang rumput</v>
      </c>
      <c r="J1836" t="str">
        <f>VLOOKUP($E1836,reference!$G$1:$H$25,2,FALSE)</f>
        <v>Pemukiman</v>
      </c>
      <c r="K1836" t="str">
        <f t="shared" si="28"/>
        <v>Non Irigasi</v>
      </c>
      <c r="L1836" t="s">
        <v>327</v>
      </c>
    </row>
    <row r="1837" spans="1:12" x14ac:dyDescent="0.25">
      <c r="A1837" s="1">
        <v>1836</v>
      </c>
      <c r="B1837" s="3">
        <v>8</v>
      </c>
      <c r="C1837" s="1">
        <v>125</v>
      </c>
      <c r="D1837" s="1">
        <v>16</v>
      </c>
      <c r="E1837" s="1">
        <v>12</v>
      </c>
      <c r="F1837" s="1">
        <v>0</v>
      </c>
      <c r="G1837">
        <f>VLOOKUP(C1837,reference!$A$1:$E$310,5,FALSE)</f>
        <v>5307014</v>
      </c>
      <c r="H1837" t="str">
        <f>VLOOKUP(C1837,reference!$A$1:$E$310,4,FALSE)</f>
        <v>PANTAR TENGAH</v>
      </c>
      <c r="I1837" t="str">
        <f>VLOOKUP($D1837,reference!$G$1:$H$25,2,FALSE)</f>
        <v>Pemukiman</v>
      </c>
      <c r="J1837" t="str">
        <f>VLOOKUP($E1837,reference!$G$1:$H$25,2,FALSE)</f>
        <v>Pertanian lahan kering</v>
      </c>
      <c r="K1837" t="str">
        <f t="shared" si="28"/>
        <v>Non Irigasi</v>
      </c>
      <c r="L1837" t="s">
        <v>327</v>
      </c>
    </row>
    <row r="1838" spans="1:12" x14ac:dyDescent="0.25">
      <c r="A1838" s="1">
        <v>1837</v>
      </c>
      <c r="B1838" s="3">
        <v>3</v>
      </c>
      <c r="C1838" s="1">
        <v>126</v>
      </c>
      <c r="D1838" s="1">
        <v>11</v>
      </c>
      <c r="E1838" s="1">
        <v>0</v>
      </c>
      <c r="F1838" s="1">
        <v>0</v>
      </c>
      <c r="G1838">
        <f>VLOOKUP(C1838,reference!$A$1:$E$310,5,FALSE)</f>
        <v>5307020</v>
      </c>
      <c r="H1838" t="str">
        <f>VLOOKUP(C1838,reference!$A$1:$E$310,4,FALSE)</f>
        <v>ALOR BARAT DAYA</v>
      </c>
      <c r="I1838" t="str">
        <f>VLOOKUP($D1838,reference!$G$1:$H$25,2,FALSE)</f>
        <v>Savanna / Padang rumput</v>
      </c>
      <c r="J1838" t="str">
        <f>VLOOKUP($E1838,reference!$G$1:$H$25,2,FALSE)</f>
        <v>No data</v>
      </c>
      <c r="K1838" t="str">
        <f t="shared" si="28"/>
        <v>Non Irigasi</v>
      </c>
      <c r="L1838" t="s">
        <v>327</v>
      </c>
    </row>
    <row r="1839" spans="1:12" x14ac:dyDescent="0.25">
      <c r="A1839" s="1">
        <v>1838</v>
      </c>
      <c r="B1839" s="3">
        <v>10</v>
      </c>
      <c r="C1839" s="1">
        <v>217</v>
      </c>
      <c r="D1839" s="1">
        <v>9</v>
      </c>
      <c r="E1839" s="1">
        <v>18</v>
      </c>
      <c r="F1839" s="1">
        <v>0</v>
      </c>
      <c r="G1839">
        <f>VLOOKUP(C1839,reference!$A$1:$E$310,5,FALSE)</f>
        <v>5312080</v>
      </c>
      <c r="H1839" t="str">
        <f>VLOOKUP(C1839,reference!$A$1:$E$310,4,FALSE)</f>
        <v>RIUNG</v>
      </c>
      <c r="I1839" t="str">
        <f>VLOOKUP($D1839,reference!$G$1:$H$25,2,FALSE)</f>
        <v>Semak belukar</v>
      </c>
      <c r="J1839" t="str">
        <f>VLOOKUP($E1839,reference!$G$1:$H$25,2,FALSE)</f>
        <v>Lahan terbuka</v>
      </c>
      <c r="K1839" t="str">
        <f t="shared" si="28"/>
        <v>Non Irigasi</v>
      </c>
      <c r="L1839" t="s">
        <v>327</v>
      </c>
    </row>
    <row r="1840" spans="1:12" x14ac:dyDescent="0.25">
      <c r="A1840" s="1">
        <v>1839</v>
      </c>
      <c r="B1840" s="3">
        <v>59</v>
      </c>
      <c r="C1840" s="1">
        <v>186</v>
      </c>
      <c r="D1840" s="1">
        <v>9</v>
      </c>
      <c r="E1840" s="1">
        <v>9</v>
      </c>
      <c r="F1840" s="1">
        <v>0</v>
      </c>
      <c r="G1840">
        <f>VLOOKUP(C1840,reference!$A$1:$E$310,5,FALSE)</f>
        <v>5310082</v>
      </c>
      <c r="H1840" t="str">
        <f>VLOOKUP(C1840,reference!$A$1:$E$310,4,FALSE)</f>
        <v>ALOK TIMUR</v>
      </c>
      <c r="I1840" t="str">
        <f>VLOOKUP($D1840,reference!$G$1:$H$25,2,FALSE)</f>
        <v>Semak belukar</v>
      </c>
      <c r="J1840" t="str">
        <f>VLOOKUP($E1840,reference!$G$1:$H$25,2,FALSE)</f>
        <v>Semak belukar</v>
      </c>
      <c r="K1840" t="str">
        <f t="shared" si="28"/>
        <v>Non Irigasi</v>
      </c>
      <c r="L1840" t="s">
        <v>327</v>
      </c>
    </row>
    <row r="1841" spans="1:12" x14ac:dyDescent="0.25">
      <c r="A1841" s="1">
        <v>1840</v>
      </c>
      <c r="B1841" s="3">
        <v>33</v>
      </c>
      <c r="C1841" s="1">
        <v>173</v>
      </c>
      <c r="D1841" s="1">
        <v>9</v>
      </c>
      <c r="E1841" s="1">
        <v>13</v>
      </c>
      <c r="F1841" s="1">
        <v>0</v>
      </c>
      <c r="G1841">
        <f>VLOOKUP(C1841,reference!$A$1:$E$310,5,FALSE)</f>
        <v>5310040</v>
      </c>
      <c r="H1841" t="str">
        <f>VLOOKUP(C1841,reference!$A$1:$E$310,4,FALSE)</f>
        <v>TALIBURA</v>
      </c>
      <c r="I1841" t="str">
        <f>VLOOKUP($D1841,reference!$G$1:$H$25,2,FALSE)</f>
        <v>Semak belukar</v>
      </c>
      <c r="J1841" t="str">
        <f>VLOOKUP($E1841,reference!$G$1:$H$25,2,FALSE)</f>
        <v>Pertanian lahan kering  campur semak / kebun campur</v>
      </c>
      <c r="K1841" t="str">
        <f t="shared" si="28"/>
        <v>Non Irigasi</v>
      </c>
      <c r="L1841" t="s">
        <v>327</v>
      </c>
    </row>
    <row r="1842" spans="1:12" x14ac:dyDescent="0.25">
      <c r="A1842" s="1">
        <v>1841</v>
      </c>
      <c r="B1842" s="3">
        <v>2</v>
      </c>
      <c r="C1842" s="1">
        <v>148</v>
      </c>
      <c r="D1842" s="1">
        <v>18</v>
      </c>
      <c r="E1842" s="1">
        <v>2</v>
      </c>
      <c r="F1842" s="1">
        <v>0</v>
      </c>
      <c r="G1842">
        <f>VLOOKUP(C1842,reference!$A$1:$E$310,5,FALSE)</f>
        <v>5309011</v>
      </c>
      <c r="H1842" t="str">
        <f>VLOOKUP(C1842,reference!$A$1:$E$310,4,FALSE)</f>
        <v>TITEHENA</v>
      </c>
      <c r="I1842" t="str">
        <f>VLOOKUP($D1842,reference!$G$1:$H$25,2,FALSE)</f>
        <v>Lahan terbuka</v>
      </c>
      <c r="J1842" t="str">
        <f>VLOOKUP($E1842,reference!$G$1:$H$25,2,FALSE)</f>
        <v>Hutan lahan kering sekunder / bekas tebangan</v>
      </c>
      <c r="K1842" t="str">
        <f t="shared" si="28"/>
        <v>Non Irigasi</v>
      </c>
      <c r="L1842" t="s">
        <v>327</v>
      </c>
    </row>
    <row r="1843" spans="1:12" x14ac:dyDescent="0.25">
      <c r="A1843" s="1">
        <v>1842</v>
      </c>
      <c r="B1843" s="3">
        <v>4</v>
      </c>
      <c r="C1843" s="1">
        <v>148</v>
      </c>
      <c r="D1843" s="1">
        <v>0</v>
      </c>
      <c r="E1843" s="1">
        <v>5</v>
      </c>
      <c r="F1843" s="1">
        <v>0</v>
      </c>
      <c r="G1843">
        <f>VLOOKUP(C1843,reference!$A$1:$E$310,5,FALSE)</f>
        <v>5309011</v>
      </c>
      <c r="H1843" t="str">
        <f>VLOOKUP(C1843,reference!$A$1:$E$310,4,FALSE)</f>
        <v>TITEHENA</v>
      </c>
      <c r="I1843" t="str">
        <f>VLOOKUP($D1843,reference!$G$1:$H$25,2,FALSE)</f>
        <v>No data</v>
      </c>
      <c r="J1843" t="str">
        <f>VLOOKUP($E1843,reference!$G$1:$H$25,2,FALSE)</f>
        <v>Hutan mangrove primer</v>
      </c>
      <c r="K1843" t="str">
        <f t="shared" si="28"/>
        <v>Non Irigasi</v>
      </c>
      <c r="L1843" t="s">
        <v>327</v>
      </c>
    </row>
    <row r="1844" spans="1:12" x14ac:dyDescent="0.25">
      <c r="A1844" s="1">
        <v>1843</v>
      </c>
      <c r="B1844" s="3">
        <v>1</v>
      </c>
      <c r="C1844" s="1">
        <v>144</v>
      </c>
      <c r="D1844" s="1">
        <v>12</v>
      </c>
      <c r="E1844" s="1">
        <v>12</v>
      </c>
      <c r="F1844" s="1">
        <v>0</v>
      </c>
      <c r="G1844">
        <f>VLOOKUP(C1844,reference!$A$1:$E$310,5,FALSE)</f>
        <v>5308050</v>
      </c>
      <c r="H1844" t="str">
        <f>VLOOKUP(C1844,reference!$A$1:$E$310,4,FALSE)</f>
        <v>NUBATUKAN</v>
      </c>
      <c r="I1844" t="str">
        <f>VLOOKUP($D1844,reference!$G$1:$H$25,2,FALSE)</f>
        <v>Pertanian lahan kering</v>
      </c>
      <c r="J1844" t="str">
        <f>VLOOKUP($E1844,reference!$G$1:$H$25,2,FALSE)</f>
        <v>Pertanian lahan kering</v>
      </c>
      <c r="K1844" t="str">
        <f t="shared" si="28"/>
        <v>Non Irigasi</v>
      </c>
      <c r="L1844" t="s">
        <v>327</v>
      </c>
    </row>
    <row r="1845" spans="1:12" x14ac:dyDescent="0.25">
      <c r="A1845" s="1">
        <v>1844</v>
      </c>
      <c r="B1845" s="3">
        <v>1</v>
      </c>
      <c r="C1845" s="1">
        <v>127</v>
      </c>
      <c r="D1845" s="1">
        <v>2</v>
      </c>
      <c r="E1845" s="1">
        <v>0</v>
      </c>
      <c r="F1845" s="1">
        <v>0</v>
      </c>
      <c r="G1845">
        <f>VLOOKUP(C1845,reference!$A$1:$E$310,5,FALSE)</f>
        <v>5307021</v>
      </c>
      <c r="H1845" t="str">
        <f>VLOOKUP(C1845,reference!$A$1:$E$310,4,FALSE)</f>
        <v>MATARU</v>
      </c>
      <c r="I1845" t="str">
        <f>VLOOKUP($D1845,reference!$G$1:$H$25,2,FALSE)</f>
        <v>Hutan lahan kering sekunder / bekas tebangan</v>
      </c>
      <c r="J1845" t="str">
        <f>VLOOKUP($E1845,reference!$G$1:$H$25,2,FALSE)</f>
        <v>No data</v>
      </c>
      <c r="K1845" t="str">
        <f t="shared" si="28"/>
        <v>Non Irigasi</v>
      </c>
      <c r="L1845" t="s">
        <v>328</v>
      </c>
    </row>
    <row r="1846" spans="1:12" x14ac:dyDescent="0.25">
      <c r="A1846" s="1">
        <v>1845</v>
      </c>
      <c r="B1846" s="3">
        <v>192</v>
      </c>
      <c r="C1846" s="1">
        <v>242</v>
      </c>
      <c r="D1846" s="1">
        <v>0</v>
      </c>
      <c r="E1846" s="1">
        <v>9</v>
      </c>
      <c r="F1846" s="1">
        <v>0</v>
      </c>
      <c r="G1846">
        <f>VLOOKUP(C1846,reference!$A$1:$E$310,5,FALSE)</f>
        <v>5315010</v>
      </c>
      <c r="H1846" t="str">
        <f>VLOOKUP(C1846,reference!$A$1:$E$310,4,FALSE)</f>
        <v>KOMODO</v>
      </c>
      <c r="I1846" t="str">
        <f>VLOOKUP($D1846,reference!$G$1:$H$25,2,FALSE)</f>
        <v>No data</v>
      </c>
      <c r="J1846" t="str">
        <f>VLOOKUP($E1846,reference!$G$1:$H$25,2,FALSE)</f>
        <v>Semak belukar</v>
      </c>
      <c r="K1846" t="str">
        <f t="shared" si="28"/>
        <v>Non Irigasi</v>
      </c>
      <c r="L1846" t="s">
        <v>327</v>
      </c>
    </row>
    <row r="1847" spans="1:12" x14ac:dyDescent="0.25">
      <c r="A1847" s="1">
        <v>1846</v>
      </c>
      <c r="B1847" s="3">
        <v>18</v>
      </c>
      <c r="C1847" s="1">
        <v>243</v>
      </c>
      <c r="D1847" s="1">
        <v>0</v>
      </c>
      <c r="E1847" s="1">
        <v>6</v>
      </c>
      <c r="F1847" s="1">
        <v>0</v>
      </c>
      <c r="G1847">
        <f>VLOOKUP(C1847,reference!$A$1:$E$310,5,FALSE)</f>
        <v>5315011</v>
      </c>
      <c r="H1847" t="str">
        <f>VLOOKUP(C1847,reference!$A$1:$E$310,4,FALSE)</f>
        <v>BOLENG</v>
      </c>
      <c r="I1847" t="str">
        <f>VLOOKUP($D1847,reference!$G$1:$H$25,2,FALSE)</f>
        <v>No data</v>
      </c>
      <c r="J1847" t="str">
        <f>VLOOKUP($E1847,reference!$G$1:$H$25,2,FALSE)</f>
        <v>Hutan mangrove sekunder</v>
      </c>
      <c r="K1847" t="str">
        <f t="shared" si="28"/>
        <v>Non Irigasi</v>
      </c>
      <c r="L1847" t="s">
        <v>327</v>
      </c>
    </row>
    <row r="1848" spans="1:12" x14ac:dyDescent="0.25">
      <c r="A1848" s="1">
        <v>1847</v>
      </c>
      <c r="B1848" s="3">
        <v>954</v>
      </c>
      <c r="C1848" s="1">
        <v>228</v>
      </c>
      <c r="D1848" s="1">
        <v>2</v>
      </c>
      <c r="E1848" s="1">
        <v>2</v>
      </c>
      <c r="F1848" s="1">
        <v>0</v>
      </c>
      <c r="G1848">
        <f>VLOOKUP(C1848,reference!$A$1:$E$310,5,FALSE)</f>
        <v>5313130</v>
      </c>
      <c r="H1848" t="str">
        <f>VLOOKUP(C1848,reference!$A$1:$E$310,4,FALSE)</f>
        <v>CIBAL</v>
      </c>
      <c r="I1848" t="str">
        <f>VLOOKUP($D1848,reference!$G$1:$H$25,2,FALSE)</f>
        <v>Hutan lahan kering sekunder / bekas tebangan</v>
      </c>
      <c r="J1848" t="str">
        <f>VLOOKUP($E1848,reference!$G$1:$H$25,2,FALSE)</f>
        <v>Hutan lahan kering sekunder / bekas tebangan</v>
      </c>
      <c r="K1848" t="str">
        <f t="shared" si="28"/>
        <v>Non Irigasi</v>
      </c>
      <c r="L1848" t="s">
        <v>327</v>
      </c>
    </row>
    <row r="1849" spans="1:12" x14ac:dyDescent="0.25">
      <c r="A1849" s="1">
        <v>1848</v>
      </c>
      <c r="B1849" s="3">
        <v>1</v>
      </c>
      <c r="C1849" s="1">
        <v>217</v>
      </c>
      <c r="D1849" s="1">
        <v>11</v>
      </c>
      <c r="E1849" s="1">
        <v>18</v>
      </c>
      <c r="F1849" s="1">
        <v>0</v>
      </c>
      <c r="G1849">
        <f>VLOOKUP(C1849,reference!$A$1:$E$310,5,FALSE)</f>
        <v>5312080</v>
      </c>
      <c r="H1849" t="str">
        <f>VLOOKUP(C1849,reference!$A$1:$E$310,4,FALSE)</f>
        <v>RIUNG</v>
      </c>
      <c r="I1849" t="str">
        <f>VLOOKUP($D1849,reference!$G$1:$H$25,2,FALSE)</f>
        <v>Savanna / Padang rumput</v>
      </c>
      <c r="J1849" t="str">
        <f>VLOOKUP($E1849,reference!$G$1:$H$25,2,FALSE)</f>
        <v>Lahan terbuka</v>
      </c>
      <c r="K1849" t="str">
        <f t="shared" si="28"/>
        <v>Non Irigasi</v>
      </c>
      <c r="L1849" t="s">
        <v>327</v>
      </c>
    </row>
    <row r="1850" spans="1:12" x14ac:dyDescent="0.25">
      <c r="A1850" s="1">
        <v>1849</v>
      </c>
      <c r="B1850" s="3">
        <v>1021</v>
      </c>
      <c r="C1850" s="1">
        <v>217</v>
      </c>
      <c r="D1850" s="1">
        <v>13</v>
      </c>
      <c r="E1850" s="1">
        <v>2</v>
      </c>
      <c r="F1850" s="1">
        <v>0</v>
      </c>
      <c r="G1850">
        <f>VLOOKUP(C1850,reference!$A$1:$E$310,5,FALSE)</f>
        <v>5312080</v>
      </c>
      <c r="H1850" t="str">
        <f>VLOOKUP(C1850,reference!$A$1:$E$310,4,FALSE)</f>
        <v>RIUNG</v>
      </c>
      <c r="I1850" t="str">
        <f>VLOOKUP($D1850,reference!$G$1:$H$25,2,FALSE)</f>
        <v>Pertanian lahan kering  campur semak / kebun campur</v>
      </c>
      <c r="J1850" t="str">
        <f>VLOOKUP($E1850,reference!$G$1:$H$25,2,FALSE)</f>
        <v>Hutan lahan kering sekunder / bekas tebangan</v>
      </c>
      <c r="K1850" t="str">
        <f t="shared" si="28"/>
        <v>Non Irigasi</v>
      </c>
      <c r="L1850" t="s">
        <v>327</v>
      </c>
    </row>
    <row r="1851" spans="1:12" x14ac:dyDescent="0.25">
      <c r="A1851" s="1">
        <v>1850</v>
      </c>
      <c r="B1851" s="3">
        <v>93</v>
      </c>
      <c r="C1851" s="1">
        <v>173</v>
      </c>
      <c r="D1851" s="1">
        <v>9</v>
      </c>
      <c r="E1851" s="1">
        <v>2</v>
      </c>
      <c r="F1851" s="1">
        <v>0</v>
      </c>
      <c r="G1851">
        <f>VLOOKUP(C1851,reference!$A$1:$E$310,5,FALSE)</f>
        <v>5310040</v>
      </c>
      <c r="H1851" t="str">
        <f>VLOOKUP(C1851,reference!$A$1:$E$310,4,FALSE)</f>
        <v>TALIBURA</v>
      </c>
      <c r="I1851" t="str">
        <f>VLOOKUP($D1851,reference!$G$1:$H$25,2,FALSE)</f>
        <v>Semak belukar</v>
      </c>
      <c r="J1851" t="str">
        <f>VLOOKUP($E1851,reference!$G$1:$H$25,2,FALSE)</f>
        <v>Hutan lahan kering sekunder / bekas tebangan</v>
      </c>
      <c r="K1851" t="str">
        <f t="shared" si="28"/>
        <v>Non Irigasi</v>
      </c>
      <c r="L1851" t="s">
        <v>327</v>
      </c>
    </row>
    <row r="1852" spans="1:12" x14ac:dyDescent="0.25">
      <c r="A1852" s="1">
        <v>1851</v>
      </c>
      <c r="B1852" s="3">
        <v>12</v>
      </c>
      <c r="C1852" s="1">
        <v>148</v>
      </c>
      <c r="D1852" s="1">
        <v>5</v>
      </c>
      <c r="E1852" s="1">
        <v>9</v>
      </c>
      <c r="F1852" s="1">
        <v>0</v>
      </c>
      <c r="G1852">
        <f>VLOOKUP(C1852,reference!$A$1:$E$310,5,FALSE)</f>
        <v>5309011</v>
      </c>
      <c r="H1852" t="str">
        <f>VLOOKUP(C1852,reference!$A$1:$E$310,4,FALSE)</f>
        <v>TITEHENA</v>
      </c>
      <c r="I1852" t="str">
        <f>VLOOKUP($D1852,reference!$G$1:$H$25,2,FALSE)</f>
        <v>Hutan mangrove primer</v>
      </c>
      <c r="J1852" t="str">
        <f>VLOOKUP($E1852,reference!$G$1:$H$25,2,FALSE)</f>
        <v>Semak belukar</v>
      </c>
      <c r="K1852" t="str">
        <f t="shared" si="28"/>
        <v>Non Irigasi</v>
      </c>
      <c r="L1852" t="s">
        <v>328</v>
      </c>
    </row>
    <row r="1853" spans="1:12" x14ac:dyDescent="0.25">
      <c r="A1853" s="1">
        <v>1852</v>
      </c>
      <c r="B1853" s="3">
        <v>1</v>
      </c>
      <c r="C1853" s="1">
        <v>148</v>
      </c>
      <c r="D1853" s="1">
        <v>5</v>
      </c>
      <c r="E1853" s="1">
        <v>16</v>
      </c>
      <c r="F1853" s="1">
        <v>0</v>
      </c>
      <c r="G1853">
        <f>VLOOKUP(C1853,reference!$A$1:$E$310,5,FALSE)</f>
        <v>5309011</v>
      </c>
      <c r="H1853" t="str">
        <f>VLOOKUP(C1853,reference!$A$1:$E$310,4,FALSE)</f>
        <v>TITEHENA</v>
      </c>
      <c r="I1853" t="str">
        <f>VLOOKUP($D1853,reference!$G$1:$H$25,2,FALSE)</f>
        <v>Hutan mangrove primer</v>
      </c>
      <c r="J1853" t="str">
        <f>VLOOKUP($E1853,reference!$G$1:$H$25,2,FALSE)</f>
        <v>Pemukiman</v>
      </c>
      <c r="K1853" t="str">
        <f t="shared" si="28"/>
        <v>Non Irigasi</v>
      </c>
      <c r="L1853" t="s">
        <v>328</v>
      </c>
    </row>
    <row r="1854" spans="1:12" x14ac:dyDescent="0.25">
      <c r="A1854" s="1">
        <v>1853</v>
      </c>
      <c r="B1854" s="3">
        <v>13</v>
      </c>
      <c r="C1854" s="1">
        <v>157</v>
      </c>
      <c r="D1854" s="1">
        <v>0</v>
      </c>
      <c r="E1854" s="1">
        <v>0</v>
      </c>
      <c r="F1854" s="1">
        <v>0</v>
      </c>
      <c r="G1854">
        <f>VLOOKUP(C1854,reference!$A$1:$E$310,5,FALSE)</f>
        <v>5309050</v>
      </c>
      <c r="H1854" t="str">
        <f>VLOOKUP(C1854,reference!$A$1:$E$310,4,FALSE)</f>
        <v>SOLOR TIMUR</v>
      </c>
      <c r="I1854" t="str">
        <f>VLOOKUP($D1854,reference!$G$1:$H$25,2,FALSE)</f>
        <v>No data</v>
      </c>
      <c r="J1854" t="str">
        <f>VLOOKUP($E1854,reference!$G$1:$H$25,2,FALSE)</f>
        <v>No data</v>
      </c>
      <c r="K1854" t="str">
        <f t="shared" si="28"/>
        <v>Non Irigasi</v>
      </c>
      <c r="L1854" t="s">
        <v>327</v>
      </c>
    </row>
    <row r="1855" spans="1:12" x14ac:dyDescent="0.25">
      <c r="A1855" s="1">
        <v>1854</v>
      </c>
      <c r="B1855" s="3">
        <v>2</v>
      </c>
      <c r="C1855" s="1">
        <v>144</v>
      </c>
      <c r="D1855" s="1">
        <v>13</v>
      </c>
      <c r="E1855" s="1">
        <v>0</v>
      </c>
      <c r="F1855" s="1">
        <v>0</v>
      </c>
      <c r="G1855">
        <f>VLOOKUP(C1855,reference!$A$1:$E$310,5,FALSE)</f>
        <v>5308050</v>
      </c>
      <c r="H1855" t="str">
        <f>VLOOKUP(C1855,reference!$A$1:$E$310,4,FALSE)</f>
        <v>NUBATUKAN</v>
      </c>
      <c r="I1855" t="str">
        <f>VLOOKUP($D1855,reference!$G$1:$H$25,2,FALSE)</f>
        <v>Pertanian lahan kering  campur semak / kebun campur</v>
      </c>
      <c r="J1855" t="str">
        <f>VLOOKUP($E1855,reference!$G$1:$H$25,2,FALSE)</f>
        <v>No data</v>
      </c>
      <c r="K1855" t="str">
        <f t="shared" si="28"/>
        <v>Non Irigasi</v>
      </c>
      <c r="L1855" t="s">
        <v>327</v>
      </c>
    </row>
    <row r="1856" spans="1:12" x14ac:dyDescent="0.25">
      <c r="A1856" s="1">
        <v>1855</v>
      </c>
      <c r="B1856" s="3">
        <v>246</v>
      </c>
      <c r="C1856" s="1">
        <v>243</v>
      </c>
      <c r="D1856" s="1">
        <v>11</v>
      </c>
      <c r="E1856" s="1">
        <v>12</v>
      </c>
      <c r="F1856" s="1">
        <v>0</v>
      </c>
      <c r="G1856">
        <f>VLOOKUP(C1856,reference!$A$1:$E$310,5,FALSE)</f>
        <v>5315011</v>
      </c>
      <c r="H1856" t="str">
        <f>VLOOKUP(C1856,reference!$A$1:$E$310,4,FALSE)</f>
        <v>BOLENG</v>
      </c>
      <c r="I1856" t="str">
        <f>VLOOKUP($D1856,reference!$G$1:$H$25,2,FALSE)</f>
        <v>Savanna / Padang rumput</v>
      </c>
      <c r="J1856" t="str">
        <f>VLOOKUP($E1856,reference!$G$1:$H$25,2,FALSE)</f>
        <v>Pertanian lahan kering</v>
      </c>
      <c r="K1856" t="str">
        <f t="shared" si="28"/>
        <v>Non Irigasi</v>
      </c>
      <c r="L1856" t="s">
        <v>327</v>
      </c>
    </row>
    <row r="1857" spans="1:12" x14ac:dyDescent="0.25">
      <c r="A1857" s="1">
        <v>1856</v>
      </c>
      <c r="B1857" s="3">
        <v>34</v>
      </c>
      <c r="C1857" s="1">
        <v>243</v>
      </c>
      <c r="D1857" s="1">
        <v>9</v>
      </c>
      <c r="E1857" s="1">
        <v>6</v>
      </c>
      <c r="F1857" s="1">
        <v>0</v>
      </c>
      <c r="G1857">
        <f>VLOOKUP(C1857,reference!$A$1:$E$310,5,FALSE)</f>
        <v>5315011</v>
      </c>
      <c r="H1857" t="str">
        <f>VLOOKUP(C1857,reference!$A$1:$E$310,4,FALSE)</f>
        <v>BOLENG</v>
      </c>
      <c r="I1857" t="str">
        <f>VLOOKUP($D1857,reference!$G$1:$H$25,2,FALSE)</f>
        <v>Semak belukar</v>
      </c>
      <c r="J1857" t="str">
        <f>VLOOKUP($E1857,reference!$G$1:$H$25,2,FALSE)</f>
        <v>Hutan mangrove sekunder</v>
      </c>
      <c r="K1857" t="str">
        <f t="shared" si="28"/>
        <v>Non Irigasi</v>
      </c>
      <c r="L1857" t="s">
        <v>327</v>
      </c>
    </row>
    <row r="1858" spans="1:12" x14ac:dyDescent="0.25">
      <c r="A1858" s="1">
        <v>1857</v>
      </c>
      <c r="B1858" s="3">
        <v>10</v>
      </c>
      <c r="C1858" s="1">
        <v>280</v>
      </c>
      <c r="D1858" s="1">
        <v>12</v>
      </c>
      <c r="E1858" s="1">
        <v>20</v>
      </c>
      <c r="F1858" s="1">
        <v>0</v>
      </c>
      <c r="G1858">
        <f>VLOOKUP(C1858,reference!$A$1:$E$310,5,FALSE)</f>
        <v>5319030</v>
      </c>
      <c r="H1858" t="str">
        <f>VLOOKUP(C1858,reference!$A$1:$E$310,4,FALSE)</f>
        <v>ELAR</v>
      </c>
      <c r="I1858" t="str">
        <f>VLOOKUP($D1858,reference!$G$1:$H$25,2,FALSE)</f>
        <v>Pertanian lahan kering</v>
      </c>
      <c r="J1858" t="str">
        <f>VLOOKUP($E1858,reference!$G$1:$H$25,2,FALSE)</f>
        <v>Tubuh air</v>
      </c>
      <c r="K1858" t="str">
        <f t="shared" si="28"/>
        <v>Non Irigasi</v>
      </c>
      <c r="L1858" t="s">
        <v>327</v>
      </c>
    </row>
    <row r="1859" spans="1:12" x14ac:dyDescent="0.25">
      <c r="A1859" s="1">
        <v>1858</v>
      </c>
      <c r="B1859" s="3">
        <v>63</v>
      </c>
      <c r="C1859" s="1">
        <v>280</v>
      </c>
      <c r="D1859" s="1">
        <v>2</v>
      </c>
      <c r="E1859" s="1">
        <v>11</v>
      </c>
      <c r="F1859" s="1">
        <v>0</v>
      </c>
      <c r="G1859">
        <f>VLOOKUP(C1859,reference!$A$1:$E$310,5,FALSE)</f>
        <v>5319030</v>
      </c>
      <c r="H1859" t="str">
        <f>VLOOKUP(C1859,reference!$A$1:$E$310,4,FALSE)</f>
        <v>ELAR</v>
      </c>
      <c r="I1859" t="str">
        <f>VLOOKUP($D1859,reference!$G$1:$H$25,2,FALSE)</f>
        <v>Hutan lahan kering sekunder / bekas tebangan</v>
      </c>
      <c r="J1859" t="str">
        <f>VLOOKUP($E1859,reference!$G$1:$H$25,2,FALSE)</f>
        <v>Savanna / Padang rumput</v>
      </c>
      <c r="K1859" t="str">
        <f t="shared" ref="K1859:K1922" si="29">IF(F1859=0,"Non Irigasi","Buffer Irigasi")</f>
        <v>Non Irigasi</v>
      </c>
      <c r="L1859" t="s">
        <v>328</v>
      </c>
    </row>
    <row r="1860" spans="1:12" x14ac:dyDescent="0.25">
      <c r="A1860" s="1">
        <v>1859</v>
      </c>
      <c r="B1860" s="3">
        <v>351</v>
      </c>
      <c r="C1860" s="1">
        <v>147</v>
      </c>
      <c r="D1860" s="1">
        <v>2</v>
      </c>
      <c r="E1860" s="1">
        <v>11</v>
      </c>
      <c r="F1860" s="1">
        <v>0</v>
      </c>
      <c r="G1860">
        <f>VLOOKUP(C1860,reference!$A$1:$E$310,5,FALSE)</f>
        <v>5309010</v>
      </c>
      <c r="H1860" t="str">
        <f>VLOOKUP(C1860,reference!$A$1:$E$310,4,FALSE)</f>
        <v>WULANGGITANG</v>
      </c>
      <c r="I1860" t="str">
        <f>VLOOKUP($D1860,reference!$G$1:$H$25,2,FALSE)</f>
        <v>Hutan lahan kering sekunder / bekas tebangan</v>
      </c>
      <c r="J1860" t="str">
        <f>VLOOKUP($E1860,reference!$G$1:$H$25,2,FALSE)</f>
        <v>Savanna / Padang rumput</v>
      </c>
      <c r="K1860" t="str">
        <f t="shared" si="29"/>
        <v>Non Irigasi</v>
      </c>
      <c r="L1860" t="s">
        <v>328</v>
      </c>
    </row>
    <row r="1861" spans="1:12" x14ac:dyDescent="0.25">
      <c r="A1861" s="1">
        <v>1860</v>
      </c>
      <c r="B1861" s="3">
        <v>2</v>
      </c>
      <c r="C1861" s="1">
        <v>154</v>
      </c>
      <c r="D1861" s="1">
        <v>12</v>
      </c>
      <c r="E1861" s="1">
        <v>12</v>
      </c>
      <c r="F1861" s="1">
        <v>0</v>
      </c>
      <c r="G1861">
        <f>VLOOKUP(C1861,reference!$A$1:$E$310,5,FALSE)</f>
        <v>5309032</v>
      </c>
      <c r="H1861" t="str">
        <f>VLOOKUP(C1861,reference!$A$1:$E$310,4,FALSE)</f>
        <v>DEMON PAGONG</v>
      </c>
      <c r="I1861" t="str">
        <f>VLOOKUP($D1861,reference!$G$1:$H$25,2,FALSE)</f>
        <v>Pertanian lahan kering</v>
      </c>
      <c r="J1861" t="str">
        <f>VLOOKUP($E1861,reference!$G$1:$H$25,2,FALSE)</f>
        <v>Pertanian lahan kering</v>
      </c>
      <c r="K1861" t="str">
        <f t="shared" si="29"/>
        <v>Non Irigasi</v>
      </c>
      <c r="L1861" t="s">
        <v>327</v>
      </c>
    </row>
    <row r="1862" spans="1:12" x14ac:dyDescent="0.25">
      <c r="A1862" s="1">
        <v>1861</v>
      </c>
      <c r="B1862" s="3">
        <v>1547</v>
      </c>
      <c r="C1862" s="1">
        <v>157</v>
      </c>
      <c r="D1862" s="1">
        <v>13</v>
      </c>
      <c r="E1862" s="1">
        <v>11</v>
      </c>
      <c r="F1862" s="1">
        <v>0</v>
      </c>
      <c r="G1862">
        <f>VLOOKUP(C1862,reference!$A$1:$E$310,5,FALSE)</f>
        <v>5309050</v>
      </c>
      <c r="H1862" t="str">
        <f>VLOOKUP(C1862,reference!$A$1:$E$310,4,FALSE)</f>
        <v>SOLOR TIMUR</v>
      </c>
      <c r="I1862" t="str">
        <f>VLOOKUP($D1862,reference!$G$1:$H$25,2,FALSE)</f>
        <v>Pertanian lahan kering  campur semak / kebun campur</v>
      </c>
      <c r="J1862" t="str">
        <f>VLOOKUP($E1862,reference!$G$1:$H$25,2,FALSE)</f>
        <v>Savanna / Padang rumput</v>
      </c>
      <c r="K1862" t="str">
        <f t="shared" si="29"/>
        <v>Non Irigasi</v>
      </c>
      <c r="L1862" t="s">
        <v>327</v>
      </c>
    </row>
    <row r="1863" spans="1:12" x14ac:dyDescent="0.25">
      <c r="A1863" s="1">
        <v>1862</v>
      </c>
      <c r="B1863" s="3">
        <v>21</v>
      </c>
      <c r="C1863" s="1">
        <v>157</v>
      </c>
      <c r="D1863" s="1">
        <v>0</v>
      </c>
      <c r="E1863" s="1">
        <v>11</v>
      </c>
      <c r="F1863" s="1">
        <v>0</v>
      </c>
      <c r="G1863">
        <f>VLOOKUP(C1863,reference!$A$1:$E$310,5,FALSE)</f>
        <v>5309050</v>
      </c>
      <c r="H1863" t="str">
        <f>VLOOKUP(C1863,reference!$A$1:$E$310,4,FALSE)</f>
        <v>SOLOR TIMUR</v>
      </c>
      <c r="I1863" t="str">
        <f>VLOOKUP($D1863,reference!$G$1:$H$25,2,FALSE)</f>
        <v>No data</v>
      </c>
      <c r="J1863" t="str">
        <f>VLOOKUP($E1863,reference!$G$1:$H$25,2,FALSE)</f>
        <v>Savanna / Padang rumput</v>
      </c>
      <c r="K1863" t="str">
        <f t="shared" si="29"/>
        <v>Non Irigasi</v>
      </c>
      <c r="L1863" t="s">
        <v>327</v>
      </c>
    </row>
    <row r="1864" spans="1:12" x14ac:dyDescent="0.25">
      <c r="A1864" s="1">
        <v>1863</v>
      </c>
      <c r="B1864" s="3">
        <v>10</v>
      </c>
      <c r="C1864" s="1">
        <v>157</v>
      </c>
      <c r="D1864" s="1">
        <v>13</v>
      </c>
      <c r="E1864" s="1">
        <v>0</v>
      </c>
      <c r="F1864" s="1">
        <v>0</v>
      </c>
      <c r="G1864">
        <f>VLOOKUP(C1864,reference!$A$1:$E$310,5,FALSE)</f>
        <v>5309050</v>
      </c>
      <c r="H1864" t="str">
        <f>VLOOKUP(C1864,reference!$A$1:$E$310,4,FALSE)</f>
        <v>SOLOR TIMUR</v>
      </c>
      <c r="I1864" t="str">
        <f>VLOOKUP($D1864,reference!$G$1:$H$25,2,FALSE)</f>
        <v>Pertanian lahan kering  campur semak / kebun campur</v>
      </c>
      <c r="J1864" t="str">
        <f>VLOOKUP($E1864,reference!$G$1:$H$25,2,FALSE)</f>
        <v>No data</v>
      </c>
      <c r="K1864" t="str">
        <f t="shared" si="29"/>
        <v>Non Irigasi</v>
      </c>
      <c r="L1864" t="s">
        <v>327</v>
      </c>
    </row>
    <row r="1865" spans="1:12" x14ac:dyDescent="0.25">
      <c r="A1865" s="1">
        <v>1864</v>
      </c>
      <c r="B1865" s="3">
        <v>3</v>
      </c>
      <c r="C1865" s="1">
        <v>243</v>
      </c>
      <c r="D1865" s="1">
        <v>0</v>
      </c>
      <c r="E1865" s="1">
        <v>12</v>
      </c>
      <c r="F1865" s="1">
        <v>0</v>
      </c>
      <c r="G1865">
        <f>VLOOKUP(C1865,reference!$A$1:$E$310,5,FALSE)</f>
        <v>5315011</v>
      </c>
      <c r="H1865" t="str">
        <f>VLOOKUP(C1865,reference!$A$1:$E$310,4,FALSE)</f>
        <v>BOLENG</v>
      </c>
      <c r="I1865" t="str">
        <f>VLOOKUP($D1865,reference!$G$1:$H$25,2,FALSE)</f>
        <v>No data</v>
      </c>
      <c r="J1865" t="str">
        <f>VLOOKUP($E1865,reference!$G$1:$H$25,2,FALSE)</f>
        <v>Pertanian lahan kering</v>
      </c>
      <c r="K1865" t="str">
        <f t="shared" si="29"/>
        <v>Non Irigasi</v>
      </c>
      <c r="L1865" t="s">
        <v>327</v>
      </c>
    </row>
    <row r="1866" spans="1:12" x14ac:dyDescent="0.25">
      <c r="A1866" s="1">
        <v>1865</v>
      </c>
      <c r="B1866" s="3">
        <v>1</v>
      </c>
      <c r="C1866" s="1">
        <v>243</v>
      </c>
      <c r="D1866" s="1">
        <v>0</v>
      </c>
      <c r="E1866" s="1">
        <v>10</v>
      </c>
      <c r="F1866" s="1">
        <v>0</v>
      </c>
      <c r="G1866">
        <f>VLOOKUP(C1866,reference!$A$1:$E$310,5,FALSE)</f>
        <v>5315011</v>
      </c>
      <c r="H1866" t="str">
        <f>VLOOKUP(C1866,reference!$A$1:$E$310,4,FALSE)</f>
        <v>BOLENG</v>
      </c>
      <c r="I1866" t="str">
        <f>VLOOKUP($D1866,reference!$G$1:$H$25,2,FALSE)</f>
        <v>No data</v>
      </c>
      <c r="J1866" t="str">
        <f>VLOOKUP($E1866,reference!$G$1:$H$25,2,FALSE)</f>
        <v>Semak belukar rawa</v>
      </c>
      <c r="K1866" t="str">
        <f t="shared" si="29"/>
        <v>Non Irigasi</v>
      </c>
      <c r="L1866" t="s">
        <v>327</v>
      </c>
    </row>
    <row r="1867" spans="1:12" x14ac:dyDescent="0.25">
      <c r="A1867" s="1">
        <v>1866</v>
      </c>
      <c r="B1867" s="3">
        <v>6</v>
      </c>
      <c r="C1867" s="1">
        <v>243</v>
      </c>
      <c r="D1867" s="1">
        <v>6</v>
      </c>
      <c r="E1867" s="1">
        <v>10</v>
      </c>
      <c r="F1867" s="1">
        <v>0</v>
      </c>
      <c r="G1867">
        <f>VLOOKUP(C1867,reference!$A$1:$E$310,5,FALSE)</f>
        <v>5315011</v>
      </c>
      <c r="H1867" t="str">
        <f>VLOOKUP(C1867,reference!$A$1:$E$310,4,FALSE)</f>
        <v>BOLENG</v>
      </c>
      <c r="I1867" t="str">
        <f>VLOOKUP($D1867,reference!$G$1:$H$25,2,FALSE)</f>
        <v>Hutan mangrove sekunder</v>
      </c>
      <c r="J1867" t="str">
        <f>VLOOKUP($E1867,reference!$G$1:$H$25,2,FALSE)</f>
        <v>Semak belukar rawa</v>
      </c>
      <c r="K1867" t="str">
        <f t="shared" si="29"/>
        <v>Non Irigasi</v>
      </c>
      <c r="L1867" t="s">
        <v>328</v>
      </c>
    </row>
    <row r="1868" spans="1:12" x14ac:dyDescent="0.25">
      <c r="A1868" s="1">
        <v>1867</v>
      </c>
      <c r="B1868" s="3">
        <v>29</v>
      </c>
      <c r="C1868" s="1">
        <v>217</v>
      </c>
      <c r="D1868" s="1">
        <v>16</v>
      </c>
      <c r="E1868" s="1">
        <v>13</v>
      </c>
      <c r="F1868" s="1">
        <v>0</v>
      </c>
      <c r="G1868">
        <f>VLOOKUP(C1868,reference!$A$1:$E$310,5,FALSE)</f>
        <v>5312080</v>
      </c>
      <c r="H1868" t="str">
        <f>VLOOKUP(C1868,reference!$A$1:$E$310,4,FALSE)</f>
        <v>RIUNG</v>
      </c>
      <c r="I1868" t="str">
        <f>VLOOKUP($D1868,reference!$G$1:$H$25,2,FALSE)</f>
        <v>Pemukiman</v>
      </c>
      <c r="J1868" t="str">
        <f>VLOOKUP($E1868,reference!$G$1:$H$25,2,FALSE)</f>
        <v>Pertanian lahan kering  campur semak / kebun campur</v>
      </c>
      <c r="K1868" t="str">
        <f t="shared" si="29"/>
        <v>Non Irigasi</v>
      </c>
      <c r="L1868" t="s">
        <v>327</v>
      </c>
    </row>
    <row r="1869" spans="1:12" x14ac:dyDescent="0.25">
      <c r="A1869" s="1">
        <v>1868</v>
      </c>
      <c r="B1869" s="3">
        <v>3</v>
      </c>
      <c r="C1869" s="1">
        <v>148</v>
      </c>
      <c r="D1869" s="1">
        <v>6</v>
      </c>
      <c r="E1869" s="1">
        <v>0</v>
      </c>
      <c r="F1869" s="1">
        <v>0</v>
      </c>
      <c r="G1869">
        <f>VLOOKUP(C1869,reference!$A$1:$E$310,5,FALSE)</f>
        <v>5309011</v>
      </c>
      <c r="H1869" t="str">
        <f>VLOOKUP(C1869,reference!$A$1:$E$310,4,FALSE)</f>
        <v>TITEHENA</v>
      </c>
      <c r="I1869" t="str">
        <f>VLOOKUP($D1869,reference!$G$1:$H$25,2,FALSE)</f>
        <v>Hutan mangrove sekunder</v>
      </c>
      <c r="J1869" t="str">
        <f>VLOOKUP($E1869,reference!$G$1:$H$25,2,FALSE)</f>
        <v>No data</v>
      </c>
      <c r="K1869" t="str">
        <f t="shared" si="29"/>
        <v>Non Irigasi</v>
      </c>
      <c r="L1869" t="s">
        <v>328</v>
      </c>
    </row>
    <row r="1870" spans="1:12" x14ac:dyDescent="0.25">
      <c r="A1870" s="1">
        <v>1869</v>
      </c>
      <c r="B1870" s="3">
        <v>65</v>
      </c>
      <c r="C1870" s="1">
        <v>154</v>
      </c>
      <c r="D1870" s="1">
        <v>12</v>
      </c>
      <c r="E1870" s="1">
        <v>9</v>
      </c>
      <c r="F1870" s="1">
        <v>0</v>
      </c>
      <c r="G1870">
        <f>VLOOKUP(C1870,reference!$A$1:$E$310,5,FALSE)</f>
        <v>5309032</v>
      </c>
      <c r="H1870" t="str">
        <f>VLOOKUP(C1870,reference!$A$1:$E$310,4,FALSE)</f>
        <v>DEMON PAGONG</v>
      </c>
      <c r="I1870" t="str">
        <f>VLOOKUP($D1870,reference!$G$1:$H$25,2,FALSE)</f>
        <v>Pertanian lahan kering</v>
      </c>
      <c r="J1870" t="str">
        <f>VLOOKUP($E1870,reference!$G$1:$H$25,2,FALSE)</f>
        <v>Semak belukar</v>
      </c>
      <c r="K1870" t="str">
        <f t="shared" si="29"/>
        <v>Non Irigasi</v>
      </c>
      <c r="L1870" t="s">
        <v>327</v>
      </c>
    </row>
    <row r="1871" spans="1:12" x14ac:dyDescent="0.25">
      <c r="A1871" s="1">
        <v>1870</v>
      </c>
      <c r="B1871" s="3">
        <v>44</v>
      </c>
      <c r="C1871" s="1">
        <v>154</v>
      </c>
      <c r="D1871" s="1">
        <v>16</v>
      </c>
      <c r="E1871" s="1">
        <v>9</v>
      </c>
      <c r="F1871" s="1">
        <v>0</v>
      </c>
      <c r="G1871">
        <f>VLOOKUP(C1871,reference!$A$1:$E$310,5,FALSE)</f>
        <v>5309032</v>
      </c>
      <c r="H1871" t="str">
        <f>VLOOKUP(C1871,reference!$A$1:$E$310,4,FALSE)</f>
        <v>DEMON PAGONG</v>
      </c>
      <c r="I1871" t="str">
        <f>VLOOKUP($D1871,reference!$G$1:$H$25,2,FALSE)</f>
        <v>Pemukiman</v>
      </c>
      <c r="J1871" t="str">
        <f>VLOOKUP($E1871,reference!$G$1:$H$25,2,FALSE)</f>
        <v>Semak belukar</v>
      </c>
      <c r="K1871" t="str">
        <f t="shared" si="29"/>
        <v>Non Irigasi</v>
      </c>
      <c r="L1871" t="s">
        <v>327</v>
      </c>
    </row>
    <row r="1872" spans="1:12" x14ac:dyDescent="0.25">
      <c r="A1872" s="1">
        <v>1871</v>
      </c>
      <c r="B1872" s="3">
        <v>6</v>
      </c>
      <c r="C1872" s="1">
        <v>154</v>
      </c>
      <c r="D1872" s="1">
        <v>12</v>
      </c>
      <c r="E1872" s="1">
        <v>14</v>
      </c>
      <c r="F1872" s="1">
        <v>0</v>
      </c>
      <c r="G1872">
        <f>VLOOKUP(C1872,reference!$A$1:$E$310,5,FALSE)</f>
        <v>5309032</v>
      </c>
      <c r="H1872" t="str">
        <f>VLOOKUP(C1872,reference!$A$1:$E$310,4,FALSE)</f>
        <v>DEMON PAGONG</v>
      </c>
      <c r="I1872" t="str">
        <f>VLOOKUP($D1872,reference!$G$1:$H$25,2,FALSE)</f>
        <v>Pertanian lahan kering</v>
      </c>
      <c r="J1872" t="str">
        <f>VLOOKUP($E1872,reference!$G$1:$H$25,2,FALSE)</f>
        <v>Sawah</v>
      </c>
      <c r="K1872" t="str">
        <f t="shared" si="29"/>
        <v>Non Irigasi</v>
      </c>
      <c r="L1872" t="s">
        <v>327</v>
      </c>
    </row>
    <row r="1873" spans="1:12" x14ac:dyDescent="0.25">
      <c r="A1873" s="1">
        <v>1872</v>
      </c>
      <c r="B1873" s="3">
        <v>66</v>
      </c>
      <c r="C1873" s="1">
        <v>124</v>
      </c>
      <c r="D1873" s="1">
        <v>11</v>
      </c>
      <c r="E1873" s="1">
        <v>1</v>
      </c>
      <c r="F1873" s="1">
        <v>0</v>
      </c>
      <c r="G1873">
        <f>VLOOKUP(C1873,reference!$A$1:$E$310,5,FALSE)</f>
        <v>5307013</v>
      </c>
      <c r="H1873" t="str">
        <f>VLOOKUP(C1873,reference!$A$1:$E$310,4,FALSE)</f>
        <v>PANTAR BARAT LAUT</v>
      </c>
      <c r="I1873" t="str">
        <f>VLOOKUP($D1873,reference!$G$1:$H$25,2,FALSE)</f>
        <v>Savanna / Padang rumput</v>
      </c>
      <c r="J1873" t="str">
        <f>VLOOKUP($E1873,reference!$G$1:$H$25,2,FALSE)</f>
        <v>Hutan lahan kering primer</v>
      </c>
      <c r="K1873" t="str">
        <f t="shared" si="29"/>
        <v>Non Irigasi</v>
      </c>
      <c r="L1873" t="s">
        <v>327</v>
      </c>
    </row>
    <row r="1874" spans="1:12" x14ac:dyDescent="0.25">
      <c r="A1874" s="1">
        <v>1873</v>
      </c>
      <c r="B1874" s="3">
        <v>9</v>
      </c>
      <c r="C1874" s="1">
        <v>243</v>
      </c>
      <c r="D1874" s="1">
        <v>9</v>
      </c>
      <c r="E1874" s="1">
        <v>2</v>
      </c>
      <c r="F1874" s="1">
        <v>0</v>
      </c>
      <c r="G1874">
        <f>VLOOKUP(C1874,reference!$A$1:$E$310,5,FALSE)</f>
        <v>5315011</v>
      </c>
      <c r="H1874" t="str">
        <f>VLOOKUP(C1874,reference!$A$1:$E$310,4,FALSE)</f>
        <v>BOLENG</v>
      </c>
      <c r="I1874" t="str">
        <f>VLOOKUP($D1874,reference!$G$1:$H$25,2,FALSE)</f>
        <v>Semak belukar</v>
      </c>
      <c r="J1874" t="str">
        <f>VLOOKUP($E1874,reference!$G$1:$H$25,2,FALSE)</f>
        <v>Hutan lahan kering sekunder / bekas tebangan</v>
      </c>
      <c r="K1874" t="str">
        <f t="shared" si="29"/>
        <v>Non Irigasi</v>
      </c>
      <c r="L1874" t="s">
        <v>327</v>
      </c>
    </row>
    <row r="1875" spans="1:12" x14ac:dyDescent="0.25">
      <c r="A1875" s="1">
        <v>1874</v>
      </c>
      <c r="B1875" s="3">
        <v>347</v>
      </c>
      <c r="C1875" s="1">
        <v>243</v>
      </c>
      <c r="D1875" s="1">
        <v>2</v>
      </c>
      <c r="E1875" s="1">
        <v>13</v>
      </c>
      <c r="F1875" s="1">
        <v>0</v>
      </c>
      <c r="G1875">
        <f>VLOOKUP(C1875,reference!$A$1:$E$310,5,FALSE)</f>
        <v>5315011</v>
      </c>
      <c r="H1875" t="str">
        <f>VLOOKUP(C1875,reference!$A$1:$E$310,4,FALSE)</f>
        <v>BOLENG</v>
      </c>
      <c r="I1875" t="str">
        <f>VLOOKUP($D1875,reference!$G$1:$H$25,2,FALSE)</f>
        <v>Hutan lahan kering sekunder / bekas tebangan</v>
      </c>
      <c r="J1875" t="str">
        <f>VLOOKUP($E1875,reference!$G$1:$H$25,2,FALSE)</f>
        <v>Pertanian lahan kering  campur semak / kebun campur</v>
      </c>
      <c r="K1875" t="str">
        <f t="shared" si="29"/>
        <v>Non Irigasi</v>
      </c>
      <c r="L1875" t="s">
        <v>328</v>
      </c>
    </row>
    <row r="1876" spans="1:12" x14ac:dyDescent="0.25">
      <c r="A1876" s="1">
        <v>1875</v>
      </c>
      <c r="B1876" s="3">
        <v>92</v>
      </c>
      <c r="C1876" s="1">
        <v>229</v>
      </c>
      <c r="D1876" s="1">
        <v>9</v>
      </c>
      <c r="E1876" s="1">
        <v>13</v>
      </c>
      <c r="F1876" s="1">
        <v>0</v>
      </c>
      <c r="G1876">
        <f>VLOOKUP(C1876,reference!$A$1:$E$310,5,FALSE)</f>
        <v>5313131</v>
      </c>
      <c r="H1876" t="str">
        <f>VLOOKUP(C1876,reference!$A$1:$E$310,4,FALSE)</f>
        <v>CIBAL BARAT</v>
      </c>
      <c r="I1876" t="str">
        <f>VLOOKUP($D1876,reference!$G$1:$H$25,2,FALSE)</f>
        <v>Semak belukar</v>
      </c>
      <c r="J1876" t="str">
        <f>VLOOKUP($E1876,reference!$G$1:$H$25,2,FALSE)</f>
        <v>Pertanian lahan kering  campur semak / kebun campur</v>
      </c>
      <c r="K1876" t="str">
        <f t="shared" si="29"/>
        <v>Non Irigasi</v>
      </c>
      <c r="L1876" t="s">
        <v>327</v>
      </c>
    </row>
    <row r="1877" spans="1:12" x14ac:dyDescent="0.25">
      <c r="A1877" s="1">
        <v>1876</v>
      </c>
      <c r="B1877" s="3">
        <v>131</v>
      </c>
      <c r="C1877" s="1">
        <v>229</v>
      </c>
      <c r="D1877" s="1">
        <v>9</v>
      </c>
      <c r="E1877" s="1">
        <v>11</v>
      </c>
      <c r="F1877" s="1">
        <v>0</v>
      </c>
      <c r="G1877">
        <f>VLOOKUP(C1877,reference!$A$1:$E$310,5,FALSE)</f>
        <v>5313131</v>
      </c>
      <c r="H1877" t="str">
        <f>VLOOKUP(C1877,reference!$A$1:$E$310,4,FALSE)</f>
        <v>CIBAL BARAT</v>
      </c>
      <c r="I1877" t="str">
        <f>VLOOKUP($D1877,reference!$G$1:$H$25,2,FALSE)</f>
        <v>Semak belukar</v>
      </c>
      <c r="J1877" t="str">
        <f>VLOOKUP($E1877,reference!$G$1:$H$25,2,FALSE)</f>
        <v>Savanna / Padang rumput</v>
      </c>
      <c r="K1877" t="str">
        <f t="shared" si="29"/>
        <v>Non Irigasi</v>
      </c>
      <c r="L1877" t="s">
        <v>327</v>
      </c>
    </row>
    <row r="1878" spans="1:12" x14ac:dyDescent="0.25">
      <c r="A1878" s="1">
        <v>1877</v>
      </c>
      <c r="B1878" s="3">
        <v>25</v>
      </c>
      <c r="C1878" s="1">
        <v>148</v>
      </c>
      <c r="D1878" s="1">
        <v>12</v>
      </c>
      <c r="E1878" s="1">
        <v>6</v>
      </c>
      <c r="F1878" s="1">
        <v>0</v>
      </c>
      <c r="G1878">
        <f>VLOOKUP(C1878,reference!$A$1:$E$310,5,FALSE)</f>
        <v>5309011</v>
      </c>
      <c r="H1878" t="str">
        <f>VLOOKUP(C1878,reference!$A$1:$E$310,4,FALSE)</f>
        <v>TITEHENA</v>
      </c>
      <c r="I1878" t="str">
        <f>VLOOKUP($D1878,reference!$G$1:$H$25,2,FALSE)</f>
        <v>Pertanian lahan kering</v>
      </c>
      <c r="J1878" t="str">
        <f>VLOOKUP($E1878,reference!$G$1:$H$25,2,FALSE)</f>
        <v>Hutan mangrove sekunder</v>
      </c>
      <c r="K1878" t="str">
        <f t="shared" si="29"/>
        <v>Non Irigasi</v>
      </c>
      <c r="L1878" t="s">
        <v>327</v>
      </c>
    </row>
    <row r="1879" spans="1:12" x14ac:dyDescent="0.25">
      <c r="A1879" s="1">
        <v>1878</v>
      </c>
      <c r="B1879" s="3">
        <v>21</v>
      </c>
      <c r="C1879" s="1">
        <v>157</v>
      </c>
      <c r="D1879" s="1">
        <v>0</v>
      </c>
      <c r="E1879" s="1">
        <v>16</v>
      </c>
      <c r="F1879" s="1">
        <v>0</v>
      </c>
      <c r="G1879">
        <f>VLOOKUP(C1879,reference!$A$1:$E$310,5,FALSE)</f>
        <v>5309050</v>
      </c>
      <c r="H1879" t="str">
        <f>VLOOKUP(C1879,reference!$A$1:$E$310,4,FALSE)</f>
        <v>SOLOR TIMUR</v>
      </c>
      <c r="I1879" t="str">
        <f>VLOOKUP($D1879,reference!$G$1:$H$25,2,FALSE)</f>
        <v>No data</v>
      </c>
      <c r="J1879" t="str">
        <f>VLOOKUP($E1879,reference!$G$1:$H$25,2,FALSE)</f>
        <v>Pemukiman</v>
      </c>
      <c r="K1879" t="str">
        <f t="shared" si="29"/>
        <v>Non Irigasi</v>
      </c>
      <c r="L1879" t="s">
        <v>327</v>
      </c>
    </row>
    <row r="1880" spans="1:12" x14ac:dyDescent="0.25">
      <c r="A1880" s="1">
        <v>1879</v>
      </c>
      <c r="B1880" s="3">
        <v>6</v>
      </c>
      <c r="C1880" s="1">
        <v>125</v>
      </c>
      <c r="D1880" s="1">
        <v>13</v>
      </c>
      <c r="E1880" s="1">
        <v>9</v>
      </c>
      <c r="F1880" s="1">
        <v>0</v>
      </c>
      <c r="G1880">
        <f>VLOOKUP(C1880,reference!$A$1:$E$310,5,FALSE)</f>
        <v>5307014</v>
      </c>
      <c r="H1880" t="str">
        <f>VLOOKUP(C1880,reference!$A$1:$E$310,4,FALSE)</f>
        <v>PANTAR TENGAH</v>
      </c>
      <c r="I1880" t="str">
        <f>VLOOKUP($D1880,reference!$G$1:$H$25,2,FALSE)</f>
        <v>Pertanian lahan kering  campur semak / kebun campur</v>
      </c>
      <c r="J1880" t="str">
        <f>VLOOKUP($E1880,reference!$G$1:$H$25,2,FALSE)</f>
        <v>Semak belukar</v>
      </c>
      <c r="K1880" t="str">
        <f t="shared" si="29"/>
        <v>Non Irigasi</v>
      </c>
      <c r="L1880" t="s">
        <v>327</v>
      </c>
    </row>
    <row r="1881" spans="1:12" x14ac:dyDescent="0.25">
      <c r="A1881" s="1">
        <v>1880</v>
      </c>
      <c r="B1881" s="3">
        <v>37</v>
      </c>
      <c r="C1881" s="1">
        <v>242</v>
      </c>
      <c r="D1881" s="1">
        <v>0</v>
      </c>
      <c r="E1881" s="1">
        <v>5</v>
      </c>
      <c r="F1881" s="1">
        <v>0</v>
      </c>
      <c r="G1881">
        <f>VLOOKUP(C1881,reference!$A$1:$E$310,5,FALSE)</f>
        <v>5315010</v>
      </c>
      <c r="H1881" t="str">
        <f>VLOOKUP(C1881,reference!$A$1:$E$310,4,FALSE)</f>
        <v>KOMODO</v>
      </c>
      <c r="I1881" t="str">
        <f>VLOOKUP($D1881,reference!$G$1:$H$25,2,FALSE)</f>
        <v>No data</v>
      </c>
      <c r="J1881" t="str">
        <f>VLOOKUP($E1881,reference!$G$1:$H$25,2,FALSE)</f>
        <v>Hutan mangrove primer</v>
      </c>
      <c r="K1881" t="str">
        <f t="shared" si="29"/>
        <v>Non Irigasi</v>
      </c>
      <c r="L1881" t="s">
        <v>327</v>
      </c>
    </row>
    <row r="1882" spans="1:12" x14ac:dyDescent="0.25">
      <c r="A1882" s="1">
        <v>1881</v>
      </c>
      <c r="B1882" s="3">
        <v>708</v>
      </c>
      <c r="C1882" s="1">
        <v>243</v>
      </c>
      <c r="D1882" s="1">
        <v>9</v>
      </c>
      <c r="E1882" s="1">
        <v>1</v>
      </c>
      <c r="F1882" s="1">
        <v>0</v>
      </c>
      <c r="G1882">
        <f>VLOOKUP(C1882,reference!$A$1:$E$310,5,FALSE)</f>
        <v>5315011</v>
      </c>
      <c r="H1882" t="str">
        <f>VLOOKUP(C1882,reference!$A$1:$E$310,4,FALSE)</f>
        <v>BOLENG</v>
      </c>
      <c r="I1882" t="str">
        <f>VLOOKUP($D1882,reference!$G$1:$H$25,2,FALSE)</f>
        <v>Semak belukar</v>
      </c>
      <c r="J1882" t="str">
        <f>VLOOKUP($E1882,reference!$G$1:$H$25,2,FALSE)</f>
        <v>Hutan lahan kering primer</v>
      </c>
      <c r="K1882" t="str">
        <f t="shared" si="29"/>
        <v>Non Irigasi</v>
      </c>
      <c r="L1882" t="s">
        <v>327</v>
      </c>
    </row>
    <row r="1883" spans="1:12" x14ac:dyDescent="0.25">
      <c r="A1883" s="1">
        <v>1882</v>
      </c>
      <c r="B1883" s="3">
        <v>14</v>
      </c>
      <c r="C1883" s="1">
        <v>148</v>
      </c>
      <c r="D1883" s="1">
        <v>5</v>
      </c>
      <c r="E1883" s="1">
        <v>6</v>
      </c>
      <c r="F1883" s="1">
        <v>0</v>
      </c>
      <c r="G1883">
        <f>VLOOKUP(C1883,reference!$A$1:$E$310,5,FALSE)</f>
        <v>5309011</v>
      </c>
      <c r="H1883" t="str">
        <f>VLOOKUP(C1883,reference!$A$1:$E$310,4,FALSE)</f>
        <v>TITEHENA</v>
      </c>
      <c r="I1883" t="str">
        <f>VLOOKUP($D1883,reference!$G$1:$H$25,2,FALSE)</f>
        <v>Hutan mangrove primer</v>
      </c>
      <c r="J1883" t="str">
        <f>VLOOKUP($E1883,reference!$G$1:$H$25,2,FALSE)</f>
        <v>Hutan mangrove sekunder</v>
      </c>
      <c r="K1883" t="str">
        <f t="shared" si="29"/>
        <v>Non Irigasi</v>
      </c>
      <c r="L1883" t="s">
        <v>329</v>
      </c>
    </row>
    <row r="1884" spans="1:12" x14ac:dyDescent="0.25">
      <c r="A1884" s="1">
        <v>1883</v>
      </c>
      <c r="B1884" s="3">
        <v>5</v>
      </c>
      <c r="C1884" s="1">
        <v>154</v>
      </c>
      <c r="D1884" s="1">
        <v>11</v>
      </c>
      <c r="E1884" s="1">
        <v>14</v>
      </c>
      <c r="F1884" s="1">
        <v>0</v>
      </c>
      <c r="G1884">
        <f>VLOOKUP(C1884,reference!$A$1:$E$310,5,FALSE)</f>
        <v>5309032</v>
      </c>
      <c r="H1884" t="str">
        <f>VLOOKUP(C1884,reference!$A$1:$E$310,4,FALSE)</f>
        <v>DEMON PAGONG</v>
      </c>
      <c r="I1884" t="str">
        <f>VLOOKUP($D1884,reference!$G$1:$H$25,2,FALSE)</f>
        <v>Savanna / Padang rumput</v>
      </c>
      <c r="J1884" t="str">
        <f>VLOOKUP($E1884,reference!$G$1:$H$25,2,FALSE)</f>
        <v>Sawah</v>
      </c>
      <c r="K1884" t="str">
        <f t="shared" si="29"/>
        <v>Non Irigasi</v>
      </c>
      <c r="L1884" t="s">
        <v>327</v>
      </c>
    </row>
    <row r="1885" spans="1:12" x14ac:dyDescent="0.25">
      <c r="A1885" s="1">
        <v>1884</v>
      </c>
      <c r="B1885" s="3">
        <v>50</v>
      </c>
      <c r="C1885" s="1">
        <v>154</v>
      </c>
      <c r="D1885" s="1">
        <v>11</v>
      </c>
      <c r="E1885" s="1">
        <v>11</v>
      </c>
      <c r="F1885" s="1">
        <v>0</v>
      </c>
      <c r="G1885">
        <f>VLOOKUP(C1885,reference!$A$1:$E$310,5,FALSE)</f>
        <v>5309032</v>
      </c>
      <c r="H1885" t="str">
        <f>VLOOKUP(C1885,reference!$A$1:$E$310,4,FALSE)</f>
        <v>DEMON PAGONG</v>
      </c>
      <c r="I1885" t="str">
        <f>VLOOKUP($D1885,reference!$G$1:$H$25,2,FALSE)</f>
        <v>Savanna / Padang rumput</v>
      </c>
      <c r="J1885" t="str">
        <f>VLOOKUP($E1885,reference!$G$1:$H$25,2,FALSE)</f>
        <v>Savanna / Padang rumput</v>
      </c>
      <c r="K1885" t="str">
        <f t="shared" si="29"/>
        <v>Non Irigasi</v>
      </c>
      <c r="L1885" t="s">
        <v>327</v>
      </c>
    </row>
    <row r="1886" spans="1:12" x14ac:dyDescent="0.25">
      <c r="A1886" s="1">
        <v>1885</v>
      </c>
      <c r="B1886" s="3">
        <v>219</v>
      </c>
      <c r="C1886" s="1">
        <v>157</v>
      </c>
      <c r="D1886" s="1">
        <v>13</v>
      </c>
      <c r="E1886" s="1">
        <v>16</v>
      </c>
      <c r="F1886" s="1">
        <v>0</v>
      </c>
      <c r="G1886">
        <f>VLOOKUP(C1886,reference!$A$1:$E$310,5,FALSE)</f>
        <v>5309050</v>
      </c>
      <c r="H1886" t="str">
        <f>VLOOKUP(C1886,reference!$A$1:$E$310,4,FALSE)</f>
        <v>SOLOR TIMUR</v>
      </c>
      <c r="I1886" t="str">
        <f>VLOOKUP($D1886,reference!$G$1:$H$25,2,FALSE)</f>
        <v>Pertanian lahan kering  campur semak / kebun campur</v>
      </c>
      <c r="J1886" t="str">
        <f>VLOOKUP($E1886,reference!$G$1:$H$25,2,FALSE)</f>
        <v>Pemukiman</v>
      </c>
      <c r="K1886" t="str">
        <f t="shared" si="29"/>
        <v>Non Irigasi</v>
      </c>
      <c r="L1886" t="s">
        <v>327</v>
      </c>
    </row>
    <row r="1887" spans="1:12" x14ac:dyDescent="0.25">
      <c r="A1887" s="1">
        <v>1886</v>
      </c>
      <c r="B1887" s="3">
        <v>5</v>
      </c>
      <c r="C1887" s="1">
        <v>125</v>
      </c>
      <c r="D1887" s="1">
        <v>13</v>
      </c>
      <c r="E1887" s="1">
        <v>16</v>
      </c>
      <c r="F1887" s="1">
        <v>0</v>
      </c>
      <c r="G1887">
        <f>VLOOKUP(C1887,reference!$A$1:$E$310,5,FALSE)</f>
        <v>5307014</v>
      </c>
      <c r="H1887" t="str">
        <f>VLOOKUP(C1887,reference!$A$1:$E$310,4,FALSE)</f>
        <v>PANTAR TENGAH</v>
      </c>
      <c r="I1887" t="str">
        <f>VLOOKUP($D1887,reference!$G$1:$H$25,2,FALSE)</f>
        <v>Pertanian lahan kering  campur semak / kebun campur</v>
      </c>
      <c r="J1887" t="str">
        <f>VLOOKUP($E1887,reference!$G$1:$H$25,2,FALSE)</f>
        <v>Pemukiman</v>
      </c>
      <c r="K1887" t="str">
        <f t="shared" si="29"/>
        <v>Non Irigasi</v>
      </c>
      <c r="L1887" t="s">
        <v>327</v>
      </c>
    </row>
    <row r="1888" spans="1:12" x14ac:dyDescent="0.25">
      <c r="A1888" s="1">
        <v>1887</v>
      </c>
      <c r="B1888" s="3">
        <v>2</v>
      </c>
      <c r="C1888" s="1">
        <v>243</v>
      </c>
      <c r="D1888" s="1">
        <v>6</v>
      </c>
      <c r="E1888" s="1">
        <v>20</v>
      </c>
      <c r="F1888" s="1">
        <v>0</v>
      </c>
      <c r="G1888">
        <f>VLOOKUP(C1888,reference!$A$1:$E$310,5,FALSE)</f>
        <v>5315011</v>
      </c>
      <c r="H1888" t="str">
        <f>VLOOKUP(C1888,reference!$A$1:$E$310,4,FALSE)</f>
        <v>BOLENG</v>
      </c>
      <c r="I1888" t="str">
        <f>VLOOKUP($D1888,reference!$G$1:$H$25,2,FALSE)</f>
        <v>Hutan mangrove sekunder</v>
      </c>
      <c r="J1888" t="str">
        <f>VLOOKUP($E1888,reference!$G$1:$H$25,2,FALSE)</f>
        <v>Tubuh air</v>
      </c>
      <c r="K1888" t="str">
        <f t="shared" si="29"/>
        <v>Non Irigasi</v>
      </c>
      <c r="L1888" t="s">
        <v>328</v>
      </c>
    </row>
    <row r="1889" spans="1:12" x14ac:dyDescent="0.25">
      <c r="A1889" s="1">
        <v>1888</v>
      </c>
      <c r="B1889" s="3">
        <v>19</v>
      </c>
      <c r="C1889" s="1">
        <v>228</v>
      </c>
      <c r="D1889" s="1">
        <v>2</v>
      </c>
      <c r="E1889" s="1">
        <v>9</v>
      </c>
      <c r="F1889" s="1">
        <v>0</v>
      </c>
      <c r="G1889">
        <f>VLOOKUP(C1889,reference!$A$1:$E$310,5,FALSE)</f>
        <v>5313130</v>
      </c>
      <c r="H1889" t="str">
        <f>VLOOKUP(C1889,reference!$A$1:$E$310,4,FALSE)</f>
        <v>CIBAL</v>
      </c>
      <c r="I1889" t="str">
        <f>VLOOKUP($D1889,reference!$G$1:$H$25,2,FALSE)</f>
        <v>Hutan lahan kering sekunder / bekas tebangan</v>
      </c>
      <c r="J1889" t="str">
        <f>VLOOKUP($E1889,reference!$G$1:$H$25,2,FALSE)</f>
        <v>Semak belukar</v>
      </c>
      <c r="K1889" t="str">
        <f t="shared" si="29"/>
        <v>Non Irigasi</v>
      </c>
      <c r="L1889" t="s">
        <v>328</v>
      </c>
    </row>
    <row r="1890" spans="1:12" x14ac:dyDescent="0.25">
      <c r="A1890" s="1">
        <v>1889</v>
      </c>
      <c r="B1890" s="3">
        <v>11</v>
      </c>
      <c r="C1890" s="1">
        <v>280</v>
      </c>
      <c r="D1890" s="1">
        <v>9</v>
      </c>
      <c r="E1890" s="1">
        <v>20</v>
      </c>
      <c r="F1890" s="1">
        <v>0</v>
      </c>
      <c r="G1890">
        <f>VLOOKUP(C1890,reference!$A$1:$E$310,5,FALSE)</f>
        <v>5319030</v>
      </c>
      <c r="H1890" t="str">
        <f>VLOOKUP(C1890,reference!$A$1:$E$310,4,FALSE)</f>
        <v>ELAR</v>
      </c>
      <c r="I1890" t="str">
        <f>VLOOKUP($D1890,reference!$G$1:$H$25,2,FALSE)</f>
        <v>Semak belukar</v>
      </c>
      <c r="J1890" t="str">
        <f>VLOOKUP($E1890,reference!$G$1:$H$25,2,FALSE)</f>
        <v>Tubuh air</v>
      </c>
      <c r="K1890" t="str">
        <f t="shared" si="29"/>
        <v>Non Irigasi</v>
      </c>
      <c r="L1890" t="s">
        <v>327</v>
      </c>
    </row>
    <row r="1891" spans="1:12" x14ac:dyDescent="0.25">
      <c r="A1891" s="1">
        <v>1890</v>
      </c>
      <c r="B1891" s="3">
        <v>11</v>
      </c>
      <c r="C1891" s="1">
        <v>173</v>
      </c>
      <c r="D1891" s="1">
        <v>13</v>
      </c>
      <c r="E1891" s="1">
        <v>0</v>
      </c>
      <c r="F1891" s="1">
        <v>0</v>
      </c>
      <c r="G1891">
        <f>VLOOKUP(C1891,reference!$A$1:$E$310,5,FALSE)</f>
        <v>5310040</v>
      </c>
      <c r="H1891" t="str">
        <f>VLOOKUP(C1891,reference!$A$1:$E$310,4,FALSE)</f>
        <v>TALIBURA</v>
      </c>
      <c r="I1891" t="str">
        <f>VLOOKUP($D1891,reference!$G$1:$H$25,2,FALSE)</f>
        <v>Pertanian lahan kering  campur semak / kebun campur</v>
      </c>
      <c r="J1891" t="str">
        <f>VLOOKUP($E1891,reference!$G$1:$H$25,2,FALSE)</f>
        <v>No data</v>
      </c>
      <c r="K1891" t="str">
        <f t="shared" si="29"/>
        <v>Non Irigasi</v>
      </c>
      <c r="L1891" t="s">
        <v>327</v>
      </c>
    </row>
    <row r="1892" spans="1:12" x14ac:dyDescent="0.25">
      <c r="A1892" s="1">
        <v>1891</v>
      </c>
      <c r="B1892" s="3">
        <v>6391</v>
      </c>
      <c r="C1892" s="1">
        <v>173</v>
      </c>
      <c r="D1892" s="1">
        <v>13</v>
      </c>
      <c r="E1892" s="1">
        <v>12</v>
      </c>
      <c r="F1892" s="1">
        <v>0</v>
      </c>
      <c r="G1892">
        <f>VLOOKUP(C1892,reference!$A$1:$E$310,5,FALSE)</f>
        <v>5310040</v>
      </c>
      <c r="H1892" t="str">
        <f>VLOOKUP(C1892,reference!$A$1:$E$310,4,FALSE)</f>
        <v>TALIBURA</v>
      </c>
      <c r="I1892" t="str">
        <f>VLOOKUP($D1892,reference!$G$1:$H$25,2,FALSE)</f>
        <v>Pertanian lahan kering  campur semak / kebun campur</v>
      </c>
      <c r="J1892" t="str">
        <f>VLOOKUP($E1892,reference!$G$1:$H$25,2,FALSE)</f>
        <v>Pertanian lahan kering</v>
      </c>
      <c r="K1892" t="str">
        <f t="shared" si="29"/>
        <v>Non Irigasi</v>
      </c>
      <c r="L1892" t="s">
        <v>327</v>
      </c>
    </row>
    <row r="1893" spans="1:12" x14ac:dyDescent="0.25">
      <c r="A1893" s="1">
        <v>1892</v>
      </c>
      <c r="B1893" s="3">
        <v>24</v>
      </c>
      <c r="C1893" s="1">
        <v>148</v>
      </c>
      <c r="D1893" s="1">
        <v>12</v>
      </c>
      <c r="E1893" s="1">
        <v>5</v>
      </c>
      <c r="F1893" s="1">
        <v>0</v>
      </c>
      <c r="G1893">
        <f>VLOOKUP(C1893,reference!$A$1:$E$310,5,FALSE)</f>
        <v>5309011</v>
      </c>
      <c r="H1893" t="str">
        <f>VLOOKUP(C1893,reference!$A$1:$E$310,4,FALSE)</f>
        <v>TITEHENA</v>
      </c>
      <c r="I1893" t="str">
        <f>VLOOKUP($D1893,reference!$G$1:$H$25,2,FALSE)</f>
        <v>Pertanian lahan kering</v>
      </c>
      <c r="J1893" t="str">
        <f>VLOOKUP($E1893,reference!$G$1:$H$25,2,FALSE)</f>
        <v>Hutan mangrove primer</v>
      </c>
      <c r="K1893" t="str">
        <f t="shared" si="29"/>
        <v>Non Irigasi</v>
      </c>
      <c r="L1893" t="s">
        <v>327</v>
      </c>
    </row>
    <row r="1894" spans="1:12" x14ac:dyDescent="0.25">
      <c r="A1894" s="1">
        <v>1893</v>
      </c>
      <c r="B1894" s="3">
        <v>140</v>
      </c>
      <c r="C1894" s="1">
        <v>157</v>
      </c>
      <c r="D1894" s="1">
        <v>9</v>
      </c>
      <c r="E1894" s="1">
        <v>11</v>
      </c>
      <c r="F1894" s="1">
        <v>0</v>
      </c>
      <c r="G1894">
        <f>VLOOKUP(C1894,reference!$A$1:$E$310,5,FALSE)</f>
        <v>5309050</v>
      </c>
      <c r="H1894" t="str">
        <f>VLOOKUP(C1894,reference!$A$1:$E$310,4,FALSE)</f>
        <v>SOLOR TIMUR</v>
      </c>
      <c r="I1894" t="str">
        <f>VLOOKUP($D1894,reference!$G$1:$H$25,2,FALSE)</f>
        <v>Semak belukar</v>
      </c>
      <c r="J1894" t="str">
        <f>VLOOKUP($E1894,reference!$G$1:$H$25,2,FALSE)</f>
        <v>Savanna / Padang rumput</v>
      </c>
      <c r="K1894" t="str">
        <f t="shared" si="29"/>
        <v>Non Irigasi</v>
      </c>
      <c r="L1894" t="s">
        <v>327</v>
      </c>
    </row>
    <row r="1895" spans="1:12" x14ac:dyDescent="0.25">
      <c r="A1895" s="1">
        <v>1894</v>
      </c>
      <c r="B1895" s="3">
        <v>1253</v>
      </c>
      <c r="C1895" s="1">
        <v>157</v>
      </c>
      <c r="D1895" s="1">
        <v>13</v>
      </c>
      <c r="E1895" s="1">
        <v>9</v>
      </c>
      <c r="F1895" s="1">
        <v>0</v>
      </c>
      <c r="G1895">
        <f>VLOOKUP(C1895,reference!$A$1:$E$310,5,FALSE)</f>
        <v>5309050</v>
      </c>
      <c r="H1895" t="str">
        <f>VLOOKUP(C1895,reference!$A$1:$E$310,4,FALSE)</f>
        <v>SOLOR TIMUR</v>
      </c>
      <c r="I1895" t="str">
        <f>VLOOKUP($D1895,reference!$G$1:$H$25,2,FALSE)</f>
        <v>Pertanian lahan kering  campur semak / kebun campur</v>
      </c>
      <c r="J1895" t="str">
        <f>VLOOKUP($E1895,reference!$G$1:$H$25,2,FALSE)</f>
        <v>Semak belukar</v>
      </c>
      <c r="K1895" t="str">
        <f t="shared" si="29"/>
        <v>Non Irigasi</v>
      </c>
      <c r="L1895" t="s">
        <v>327</v>
      </c>
    </row>
    <row r="1896" spans="1:12" x14ac:dyDescent="0.25">
      <c r="A1896" s="1">
        <v>1895</v>
      </c>
      <c r="B1896" s="3">
        <v>21</v>
      </c>
      <c r="C1896" s="1">
        <v>124</v>
      </c>
      <c r="D1896" s="1">
        <v>1</v>
      </c>
      <c r="E1896" s="1">
        <v>9</v>
      </c>
      <c r="F1896" s="1">
        <v>0</v>
      </c>
      <c r="G1896">
        <f>VLOOKUP(C1896,reference!$A$1:$E$310,5,FALSE)</f>
        <v>5307013</v>
      </c>
      <c r="H1896" t="str">
        <f>VLOOKUP(C1896,reference!$A$1:$E$310,4,FALSE)</f>
        <v>PANTAR BARAT LAUT</v>
      </c>
      <c r="I1896" t="str">
        <f>VLOOKUP($D1896,reference!$G$1:$H$25,2,FALSE)</f>
        <v>Hutan lahan kering primer</v>
      </c>
      <c r="J1896" t="str">
        <f>VLOOKUP($E1896,reference!$G$1:$H$25,2,FALSE)</f>
        <v>Semak belukar</v>
      </c>
      <c r="K1896" t="str">
        <f t="shared" si="29"/>
        <v>Non Irigasi</v>
      </c>
      <c r="L1896" t="s">
        <v>328</v>
      </c>
    </row>
    <row r="1897" spans="1:12" x14ac:dyDescent="0.25">
      <c r="A1897" s="1">
        <v>1896</v>
      </c>
      <c r="B1897" s="3">
        <v>2</v>
      </c>
      <c r="C1897" s="1">
        <v>229</v>
      </c>
      <c r="D1897" s="1">
        <v>2</v>
      </c>
      <c r="E1897" s="1">
        <v>9</v>
      </c>
      <c r="F1897" s="1">
        <v>0</v>
      </c>
      <c r="G1897">
        <f>VLOOKUP(C1897,reference!$A$1:$E$310,5,FALSE)</f>
        <v>5313131</v>
      </c>
      <c r="H1897" t="str">
        <f>VLOOKUP(C1897,reference!$A$1:$E$310,4,FALSE)</f>
        <v>CIBAL BARAT</v>
      </c>
      <c r="I1897" t="str">
        <f>VLOOKUP($D1897,reference!$G$1:$H$25,2,FALSE)</f>
        <v>Hutan lahan kering sekunder / bekas tebangan</v>
      </c>
      <c r="J1897" t="str">
        <f>VLOOKUP($E1897,reference!$G$1:$H$25,2,FALSE)</f>
        <v>Semak belukar</v>
      </c>
      <c r="K1897" t="str">
        <f t="shared" si="29"/>
        <v>Non Irigasi</v>
      </c>
      <c r="L1897" t="s">
        <v>328</v>
      </c>
    </row>
    <row r="1898" spans="1:12" x14ac:dyDescent="0.25">
      <c r="A1898" s="1">
        <v>1897</v>
      </c>
      <c r="B1898" s="3">
        <v>3</v>
      </c>
      <c r="C1898" s="1">
        <v>186</v>
      </c>
      <c r="D1898" s="1">
        <v>11</v>
      </c>
      <c r="E1898" s="1">
        <v>0</v>
      </c>
      <c r="F1898" s="1">
        <v>0</v>
      </c>
      <c r="G1898">
        <f>VLOOKUP(C1898,reference!$A$1:$E$310,5,FALSE)</f>
        <v>5310082</v>
      </c>
      <c r="H1898" t="str">
        <f>VLOOKUP(C1898,reference!$A$1:$E$310,4,FALSE)</f>
        <v>ALOK TIMUR</v>
      </c>
      <c r="I1898" t="str">
        <f>VLOOKUP($D1898,reference!$G$1:$H$25,2,FALSE)</f>
        <v>Savanna / Padang rumput</v>
      </c>
      <c r="J1898" t="str">
        <f>VLOOKUP($E1898,reference!$G$1:$H$25,2,FALSE)</f>
        <v>No data</v>
      </c>
      <c r="K1898" t="str">
        <f t="shared" si="29"/>
        <v>Non Irigasi</v>
      </c>
      <c r="L1898" t="s">
        <v>327</v>
      </c>
    </row>
    <row r="1899" spans="1:12" x14ac:dyDescent="0.25">
      <c r="A1899" s="1">
        <v>1898</v>
      </c>
      <c r="B1899" s="3">
        <v>2</v>
      </c>
      <c r="C1899" s="1">
        <v>148</v>
      </c>
      <c r="D1899" s="1">
        <v>12</v>
      </c>
      <c r="E1899" s="1">
        <v>2</v>
      </c>
      <c r="F1899" s="1">
        <v>0</v>
      </c>
      <c r="G1899">
        <f>VLOOKUP(C1899,reference!$A$1:$E$310,5,FALSE)</f>
        <v>5309011</v>
      </c>
      <c r="H1899" t="str">
        <f>VLOOKUP(C1899,reference!$A$1:$E$310,4,FALSE)</f>
        <v>TITEHENA</v>
      </c>
      <c r="I1899" t="str">
        <f>VLOOKUP($D1899,reference!$G$1:$H$25,2,FALSE)</f>
        <v>Pertanian lahan kering</v>
      </c>
      <c r="J1899" t="str">
        <f>VLOOKUP($E1899,reference!$G$1:$H$25,2,FALSE)</f>
        <v>Hutan lahan kering sekunder / bekas tebangan</v>
      </c>
      <c r="K1899" t="str">
        <f t="shared" si="29"/>
        <v>Non Irigasi</v>
      </c>
      <c r="L1899" t="s">
        <v>327</v>
      </c>
    </row>
    <row r="1900" spans="1:12" x14ac:dyDescent="0.25">
      <c r="A1900" s="1">
        <v>1899</v>
      </c>
      <c r="B1900" s="3">
        <v>84</v>
      </c>
      <c r="C1900" s="1">
        <v>154</v>
      </c>
      <c r="D1900" s="1">
        <v>12</v>
      </c>
      <c r="E1900" s="1">
        <v>13</v>
      </c>
      <c r="F1900" s="1">
        <v>0</v>
      </c>
      <c r="G1900">
        <f>VLOOKUP(C1900,reference!$A$1:$E$310,5,FALSE)</f>
        <v>5309032</v>
      </c>
      <c r="H1900" t="str">
        <f>VLOOKUP(C1900,reference!$A$1:$E$310,4,FALSE)</f>
        <v>DEMON PAGONG</v>
      </c>
      <c r="I1900" t="str">
        <f>VLOOKUP($D1900,reference!$G$1:$H$25,2,FALSE)</f>
        <v>Pertanian lahan kering</v>
      </c>
      <c r="J1900" t="str">
        <f>VLOOKUP($E1900,reference!$G$1:$H$25,2,FALSE)</f>
        <v>Pertanian lahan kering  campur semak / kebun campur</v>
      </c>
      <c r="K1900" t="str">
        <f t="shared" si="29"/>
        <v>Non Irigasi</v>
      </c>
      <c r="L1900" t="s">
        <v>327</v>
      </c>
    </row>
    <row r="1901" spans="1:12" x14ac:dyDescent="0.25">
      <c r="A1901" s="1">
        <v>1900</v>
      </c>
      <c r="B1901" s="3">
        <v>256</v>
      </c>
      <c r="C1901" s="1">
        <v>157</v>
      </c>
      <c r="D1901" s="1">
        <v>9</v>
      </c>
      <c r="E1901" s="1">
        <v>9</v>
      </c>
      <c r="F1901" s="1">
        <v>0</v>
      </c>
      <c r="G1901">
        <f>VLOOKUP(C1901,reference!$A$1:$E$310,5,FALSE)</f>
        <v>5309050</v>
      </c>
      <c r="H1901" t="str">
        <f>VLOOKUP(C1901,reference!$A$1:$E$310,4,FALSE)</f>
        <v>SOLOR TIMUR</v>
      </c>
      <c r="I1901" t="str">
        <f>VLOOKUP($D1901,reference!$G$1:$H$25,2,FALSE)</f>
        <v>Semak belukar</v>
      </c>
      <c r="J1901" t="str">
        <f>VLOOKUP($E1901,reference!$G$1:$H$25,2,FALSE)</f>
        <v>Semak belukar</v>
      </c>
      <c r="K1901" t="str">
        <f t="shared" si="29"/>
        <v>Non Irigasi</v>
      </c>
      <c r="L1901" t="s">
        <v>327</v>
      </c>
    </row>
    <row r="1902" spans="1:12" x14ac:dyDescent="0.25">
      <c r="A1902" s="1">
        <v>1901</v>
      </c>
      <c r="B1902" s="3">
        <v>567</v>
      </c>
      <c r="C1902" s="1">
        <v>282</v>
      </c>
      <c r="D1902" s="1">
        <v>12</v>
      </c>
      <c r="E1902" s="1">
        <v>16</v>
      </c>
      <c r="F1902" s="1">
        <v>0</v>
      </c>
      <c r="G1902">
        <f>VLOOKUP(C1902,reference!$A$1:$E$310,5,FALSE)</f>
        <v>5319040</v>
      </c>
      <c r="H1902" t="str">
        <f>VLOOKUP(C1902,reference!$A$1:$E$310,4,FALSE)</f>
        <v>SAMBI RAMPAS</v>
      </c>
      <c r="I1902" t="str">
        <f>VLOOKUP($D1902,reference!$G$1:$H$25,2,FALSE)</f>
        <v>Pertanian lahan kering</v>
      </c>
      <c r="J1902" t="str">
        <f>VLOOKUP($E1902,reference!$G$1:$H$25,2,FALSE)</f>
        <v>Pemukiman</v>
      </c>
      <c r="K1902" t="str">
        <f t="shared" si="29"/>
        <v>Non Irigasi</v>
      </c>
      <c r="L1902" t="s">
        <v>327</v>
      </c>
    </row>
    <row r="1903" spans="1:12" x14ac:dyDescent="0.25">
      <c r="A1903" s="1">
        <v>1902</v>
      </c>
      <c r="B1903" s="3">
        <v>12</v>
      </c>
      <c r="C1903" s="1">
        <v>217</v>
      </c>
      <c r="D1903" s="1">
        <v>13</v>
      </c>
      <c r="E1903" s="1">
        <v>12</v>
      </c>
      <c r="F1903" s="1">
        <v>0</v>
      </c>
      <c r="G1903">
        <f>VLOOKUP(C1903,reference!$A$1:$E$310,5,FALSE)</f>
        <v>5312080</v>
      </c>
      <c r="H1903" t="str">
        <f>VLOOKUP(C1903,reference!$A$1:$E$310,4,FALSE)</f>
        <v>RIUNG</v>
      </c>
      <c r="I1903" t="str">
        <f>VLOOKUP($D1903,reference!$G$1:$H$25,2,FALSE)</f>
        <v>Pertanian lahan kering  campur semak / kebun campur</v>
      </c>
      <c r="J1903" t="str">
        <f>VLOOKUP($E1903,reference!$G$1:$H$25,2,FALSE)</f>
        <v>Pertanian lahan kering</v>
      </c>
      <c r="K1903" t="str">
        <f t="shared" si="29"/>
        <v>Non Irigasi</v>
      </c>
      <c r="L1903" t="s">
        <v>327</v>
      </c>
    </row>
    <row r="1904" spans="1:12" x14ac:dyDescent="0.25">
      <c r="A1904" s="1">
        <v>1903</v>
      </c>
      <c r="B1904" s="3">
        <v>1700</v>
      </c>
      <c r="C1904" s="1">
        <v>186</v>
      </c>
      <c r="D1904" s="1">
        <v>12</v>
      </c>
      <c r="E1904" s="1">
        <v>12</v>
      </c>
      <c r="F1904" s="1">
        <v>0</v>
      </c>
      <c r="G1904">
        <f>VLOOKUP(C1904,reference!$A$1:$E$310,5,FALSE)</f>
        <v>5310082</v>
      </c>
      <c r="H1904" t="str">
        <f>VLOOKUP(C1904,reference!$A$1:$E$310,4,FALSE)</f>
        <v>ALOK TIMUR</v>
      </c>
      <c r="I1904" t="str">
        <f>VLOOKUP($D1904,reference!$G$1:$H$25,2,FALSE)</f>
        <v>Pertanian lahan kering</v>
      </c>
      <c r="J1904" t="str">
        <f>VLOOKUP($E1904,reference!$G$1:$H$25,2,FALSE)</f>
        <v>Pertanian lahan kering</v>
      </c>
      <c r="K1904" t="str">
        <f t="shared" si="29"/>
        <v>Non Irigasi</v>
      </c>
      <c r="L1904" t="s">
        <v>327</v>
      </c>
    </row>
    <row r="1905" spans="1:12" x14ac:dyDescent="0.25">
      <c r="A1905" s="1">
        <v>1904</v>
      </c>
      <c r="B1905" s="3">
        <v>11</v>
      </c>
      <c r="C1905" s="1">
        <v>186</v>
      </c>
      <c r="D1905" s="1">
        <v>0</v>
      </c>
      <c r="E1905" s="1">
        <v>12</v>
      </c>
      <c r="F1905" s="1">
        <v>0</v>
      </c>
      <c r="G1905">
        <f>VLOOKUP(C1905,reference!$A$1:$E$310,5,FALSE)</f>
        <v>5310082</v>
      </c>
      <c r="H1905" t="str">
        <f>VLOOKUP(C1905,reference!$A$1:$E$310,4,FALSE)</f>
        <v>ALOK TIMUR</v>
      </c>
      <c r="I1905" t="str">
        <f>VLOOKUP($D1905,reference!$G$1:$H$25,2,FALSE)</f>
        <v>No data</v>
      </c>
      <c r="J1905" t="str">
        <f>VLOOKUP($E1905,reference!$G$1:$H$25,2,FALSE)</f>
        <v>Pertanian lahan kering</v>
      </c>
      <c r="K1905" t="str">
        <f t="shared" si="29"/>
        <v>Non Irigasi</v>
      </c>
      <c r="L1905" t="s">
        <v>327</v>
      </c>
    </row>
    <row r="1906" spans="1:12" x14ac:dyDescent="0.25">
      <c r="A1906" s="1">
        <v>1905</v>
      </c>
      <c r="B1906" s="3">
        <v>30</v>
      </c>
      <c r="C1906" s="1">
        <v>186</v>
      </c>
      <c r="D1906" s="1">
        <v>11</v>
      </c>
      <c r="E1906" s="1">
        <v>9</v>
      </c>
      <c r="F1906" s="1">
        <v>0</v>
      </c>
      <c r="G1906">
        <f>VLOOKUP(C1906,reference!$A$1:$E$310,5,FALSE)</f>
        <v>5310082</v>
      </c>
      <c r="H1906" t="str">
        <f>VLOOKUP(C1906,reference!$A$1:$E$310,4,FALSE)</f>
        <v>ALOK TIMUR</v>
      </c>
      <c r="I1906" t="str">
        <f>VLOOKUP($D1906,reference!$G$1:$H$25,2,FALSE)</f>
        <v>Savanna / Padang rumput</v>
      </c>
      <c r="J1906" t="str">
        <f>VLOOKUP($E1906,reference!$G$1:$H$25,2,FALSE)</f>
        <v>Semak belukar</v>
      </c>
      <c r="K1906" t="str">
        <f t="shared" si="29"/>
        <v>Non Irigasi</v>
      </c>
      <c r="L1906" t="s">
        <v>327</v>
      </c>
    </row>
    <row r="1907" spans="1:12" x14ac:dyDescent="0.25">
      <c r="A1907" s="1">
        <v>1906</v>
      </c>
      <c r="B1907" s="3">
        <v>17</v>
      </c>
      <c r="C1907" s="1">
        <v>186</v>
      </c>
      <c r="D1907" s="1">
        <v>0</v>
      </c>
      <c r="E1907" s="1">
        <v>2</v>
      </c>
      <c r="F1907" s="1">
        <v>0</v>
      </c>
      <c r="G1907">
        <f>VLOOKUP(C1907,reference!$A$1:$E$310,5,FALSE)</f>
        <v>5310082</v>
      </c>
      <c r="H1907" t="str">
        <f>VLOOKUP(C1907,reference!$A$1:$E$310,4,FALSE)</f>
        <v>ALOK TIMUR</v>
      </c>
      <c r="I1907" t="str">
        <f>VLOOKUP($D1907,reference!$G$1:$H$25,2,FALSE)</f>
        <v>No data</v>
      </c>
      <c r="J1907" t="str">
        <f>VLOOKUP($E1907,reference!$G$1:$H$25,2,FALSE)</f>
        <v>Hutan lahan kering sekunder / bekas tebangan</v>
      </c>
      <c r="K1907" t="str">
        <f t="shared" si="29"/>
        <v>Non Irigasi</v>
      </c>
      <c r="L1907" t="s">
        <v>327</v>
      </c>
    </row>
    <row r="1908" spans="1:12" x14ac:dyDescent="0.25">
      <c r="A1908" s="1">
        <v>1907</v>
      </c>
      <c r="B1908" s="3">
        <v>3</v>
      </c>
      <c r="C1908" s="1">
        <v>148</v>
      </c>
      <c r="D1908" s="1">
        <v>5</v>
      </c>
      <c r="E1908" s="1">
        <v>0</v>
      </c>
      <c r="F1908" s="1">
        <v>0</v>
      </c>
      <c r="G1908">
        <f>VLOOKUP(C1908,reference!$A$1:$E$310,5,FALSE)</f>
        <v>5309011</v>
      </c>
      <c r="H1908" t="str">
        <f>VLOOKUP(C1908,reference!$A$1:$E$310,4,FALSE)</f>
        <v>TITEHENA</v>
      </c>
      <c r="I1908" t="str">
        <f>VLOOKUP($D1908,reference!$G$1:$H$25,2,FALSE)</f>
        <v>Hutan mangrove primer</v>
      </c>
      <c r="J1908" t="str">
        <f>VLOOKUP($E1908,reference!$G$1:$H$25,2,FALSE)</f>
        <v>No data</v>
      </c>
      <c r="K1908" t="str">
        <f t="shared" si="29"/>
        <v>Non Irigasi</v>
      </c>
      <c r="L1908" t="s">
        <v>328</v>
      </c>
    </row>
    <row r="1909" spans="1:12" x14ac:dyDescent="0.25">
      <c r="A1909" s="1">
        <v>1908</v>
      </c>
      <c r="B1909" s="3">
        <v>26</v>
      </c>
      <c r="C1909" s="1">
        <v>154</v>
      </c>
      <c r="D1909" s="1">
        <v>11</v>
      </c>
      <c r="E1909" s="1">
        <v>13</v>
      </c>
      <c r="F1909" s="1">
        <v>0</v>
      </c>
      <c r="G1909">
        <f>VLOOKUP(C1909,reference!$A$1:$E$310,5,FALSE)</f>
        <v>5309032</v>
      </c>
      <c r="H1909" t="str">
        <f>VLOOKUP(C1909,reference!$A$1:$E$310,4,FALSE)</f>
        <v>DEMON PAGONG</v>
      </c>
      <c r="I1909" t="str">
        <f>VLOOKUP($D1909,reference!$G$1:$H$25,2,FALSE)</f>
        <v>Savanna / Padang rumput</v>
      </c>
      <c r="J1909" t="str">
        <f>VLOOKUP($E1909,reference!$G$1:$H$25,2,FALSE)</f>
        <v>Pertanian lahan kering  campur semak / kebun campur</v>
      </c>
      <c r="K1909" t="str">
        <f t="shared" si="29"/>
        <v>Non Irigasi</v>
      </c>
      <c r="L1909" t="s">
        <v>327</v>
      </c>
    </row>
    <row r="1910" spans="1:12" x14ac:dyDescent="0.25">
      <c r="A1910" s="1">
        <v>1909</v>
      </c>
      <c r="B1910" s="3">
        <v>40</v>
      </c>
      <c r="C1910" s="1">
        <v>124</v>
      </c>
      <c r="D1910" s="1">
        <v>1</v>
      </c>
      <c r="E1910" s="1">
        <v>11</v>
      </c>
      <c r="F1910" s="1">
        <v>0</v>
      </c>
      <c r="G1910">
        <f>VLOOKUP(C1910,reference!$A$1:$E$310,5,FALSE)</f>
        <v>5307013</v>
      </c>
      <c r="H1910" t="str">
        <f>VLOOKUP(C1910,reference!$A$1:$E$310,4,FALSE)</f>
        <v>PANTAR BARAT LAUT</v>
      </c>
      <c r="I1910" t="str">
        <f>VLOOKUP($D1910,reference!$G$1:$H$25,2,FALSE)</f>
        <v>Hutan lahan kering primer</v>
      </c>
      <c r="J1910" t="str">
        <f>VLOOKUP($E1910,reference!$G$1:$H$25,2,FALSE)</f>
        <v>Savanna / Padang rumput</v>
      </c>
      <c r="K1910" t="str">
        <f t="shared" si="29"/>
        <v>Non Irigasi</v>
      </c>
      <c r="L1910" t="s">
        <v>328</v>
      </c>
    </row>
    <row r="1911" spans="1:12" x14ac:dyDescent="0.25">
      <c r="A1911" s="1">
        <v>1910</v>
      </c>
      <c r="B1911" s="3">
        <v>65</v>
      </c>
      <c r="C1911" s="1">
        <v>243</v>
      </c>
      <c r="D1911" s="1">
        <v>9</v>
      </c>
      <c r="E1911" s="1">
        <v>14</v>
      </c>
      <c r="F1911" s="1">
        <v>0</v>
      </c>
      <c r="G1911">
        <f>VLOOKUP(C1911,reference!$A$1:$E$310,5,FALSE)</f>
        <v>5315011</v>
      </c>
      <c r="H1911" t="str">
        <f>VLOOKUP(C1911,reference!$A$1:$E$310,4,FALSE)</f>
        <v>BOLENG</v>
      </c>
      <c r="I1911" t="str">
        <f>VLOOKUP($D1911,reference!$G$1:$H$25,2,FALSE)</f>
        <v>Semak belukar</v>
      </c>
      <c r="J1911" t="str">
        <f>VLOOKUP($E1911,reference!$G$1:$H$25,2,FALSE)</f>
        <v>Sawah</v>
      </c>
      <c r="K1911" t="str">
        <f t="shared" si="29"/>
        <v>Non Irigasi</v>
      </c>
      <c r="L1911" t="s">
        <v>327</v>
      </c>
    </row>
    <row r="1912" spans="1:12" x14ac:dyDescent="0.25">
      <c r="A1912" s="1">
        <v>1911</v>
      </c>
      <c r="B1912" s="3">
        <v>59</v>
      </c>
      <c r="C1912" s="1">
        <v>243</v>
      </c>
      <c r="D1912" s="1">
        <v>6</v>
      </c>
      <c r="E1912" s="1">
        <v>14</v>
      </c>
      <c r="F1912" s="1">
        <v>0</v>
      </c>
      <c r="G1912">
        <f>VLOOKUP(C1912,reference!$A$1:$E$310,5,FALSE)</f>
        <v>5315011</v>
      </c>
      <c r="H1912" t="str">
        <f>VLOOKUP(C1912,reference!$A$1:$E$310,4,FALSE)</f>
        <v>BOLENG</v>
      </c>
      <c r="I1912" t="str">
        <f>VLOOKUP($D1912,reference!$G$1:$H$25,2,FALSE)</f>
        <v>Hutan mangrove sekunder</v>
      </c>
      <c r="J1912" t="str">
        <f>VLOOKUP($E1912,reference!$G$1:$H$25,2,FALSE)</f>
        <v>Sawah</v>
      </c>
      <c r="K1912" t="str">
        <f t="shared" si="29"/>
        <v>Non Irigasi</v>
      </c>
      <c r="L1912" t="s">
        <v>328</v>
      </c>
    </row>
    <row r="1913" spans="1:12" x14ac:dyDescent="0.25">
      <c r="A1913" s="1">
        <v>1912</v>
      </c>
      <c r="B1913" s="3">
        <v>10</v>
      </c>
      <c r="C1913" s="1">
        <v>217</v>
      </c>
      <c r="D1913" s="1">
        <v>0</v>
      </c>
      <c r="E1913" s="1">
        <v>13</v>
      </c>
      <c r="F1913" s="1">
        <v>0</v>
      </c>
      <c r="G1913">
        <f>VLOOKUP(C1913,reference!$A$1:$E$310,5,FALSE)</f>
        <v>5312080</v>
      </c>
      <c r="H1913" t="str">
        <f>VLOOKUP(C1913,reference!$A$1:$E$310,4,FALSE)</f>
        <v>RIUNG</v>
      </c>
      <c r="I1913" t="str">
        <f>VLOOKUP($D1913,reference!$G$1:$H$25,2,FALSE)</f>
        <v>No data</v>
      </c>
      <c r="J1913" t="str">
        <f>VLOOKUP($E1913,reference!$G$1:$H$25,2,FALSE)</f>
        <v>Pertanian lahan kering  campur semak / kebun campur</v>
      </c>
      <c r="K1913" t="str">
        <f t="shared" si="29"/>
        <v>Non Irigasi</v>
      </c>
      <c r="L1913" t="s">
        <v>327</v>
      </c>
    </row>
    <row r="1914" spans="1:12" x14ac:dyDescent="0.25">
      <c r="A1914" s="1">
        <v>1913</v>
      </c>
      <c r="B1914" s="3">
        <v>19</v>
      </c>
      <c r="C1914" s="1">
        <v>186</v>
      </c>
      <c r="D1914" s="1">
        <v>0</v>
      </c>
      <c r="E1914" s="1">
        <v>20</v>
      </c>
      <c r="F1914" s="1">
        <v>0</v>
      </c>
      <c r="G1914">
        <f>VLOOKUP(C1914,reference!$A$1:$E$310,5,FALSE)</f>
        <v>5310082</v>
      </c>
      <c r="H1914" t="str">
        <f>VLOOKUP(C1914,reference!$A$1:$E$310,4,FALSE)</f>
        <v>ALOK TIMUR</v>
      </c>
      <c r="I1914" t="str">
        <f>VLOOKUP($D1914,reference!$G$1:$H$25,2,FALSE)</f>
        <v>No data</v>
      </c>
      <c r="J1914" t="str">
        <f>VLOOKUP($E1914,reference!$G$1:$H$25,2,FALSE)</f>
        <v>Tubuh air</v>
      </c>
      <c r="K1914" t="str">
        <f t="shared" si="29"/>
        <v>Non Irigasi</v>
      </c>
      <c r="L1914" t="s">
        <v>327</v>
      </c>
    </row>
    <row r="1915" spans="1:12" x14ac:dyDescent="0.25">
      <c r="A1915" s="1">
        <v>1914</v>
      </c>
      <c r="B1915" s="3">
        <v>482</v>
      </c>
      <c r="C1915" s="1">
        <v>173</v>
      </c>
      <c r="D1915" s="1">
        <v>13</v>
      </c>
      <c r="E1915" s="1">
        <v>2</v>
      </c>
      <c r="F1915" s="1">
        <v>0</v>
      </c>
      <c r="G1915">
        <f>VLOOKUP(C1915,reference!$A$1:$E$310,5,FALSE)</f>
        <v>5310040</v>
      </c>
      <c r="H1915" t="str">
        <f>VLOOKUP(C1915,reference!$A$1:$E$310,4,FALSE)</f>
        <v>TALIBURA</v>
      </c>
      <c r="I1915" t="str">
        <f>VLOOKUP($D1915,reference!$G$1:$H$25,2,FALSE)</f>
        <v>Pertanian lahan kering  campur semak / kebun campur</v>
      </c>
      <c r="J1915" t="str">
        <f>VLOOKUP($E1915,reference!$G$1:$H$25,2,FALSE)</f>
        <v>Hutan lahan kering sekunder / bekas tebangan</v>
      </c>
      <c r="K1915" t="str">
        <f t="shared" si="29"/>
        <v>Non Irigasi</v>
      </c>
      <c r="L1915" t="s">
        <v>327</v>
      </c>
    </row>
    <row r="1916" spans="1:12" x14ac:dyDescent="0.25">
      <c r="A1916" s="1">
        <v>1915</v>
      </c>
      <c r="B1916" s="3">
        <v>28</v>
      </c>
      <c r="C1916" s="1">
        <v>154</v>
      </c>
      <c r="D1916" s="1">
        <v>11</v>
      </c>
      <c r="E1916" s="1">
        <v>9</v>
      </c>
      <c r="F1916" s="1">
        <v>0</v>
      </c>
      <c r="G1916">
        <f>VLOOKUP(C1916,reference!$A$1:$E$310,5,FALSE)</f>
        <v>5309032</v>
      </c>
      <c r="H1916" t="str">
        <f>VLOOKUP(C1916,reference!$A$1:$E$310,4,FALSE)</f>
        <v>DEMON PAGONG</v>
      </c>
      <c r="I1916" t="str">
        <f>VLOOKUP($D1916,reference!$G$1:$H$25,2,FALSE)</f>
        <v>Savanna / Padang rumput</v>
      </c>
      <c r="J1916" t="str">
        <f>VLOOKUP($E1916,reference!$G$1:$H$25,2,FALSE)</f>
        <v>Semak belukar</v>
      </c>
      <c r="K1916" t="str">
        <f t="shared" si="29"/>
        <v>Non Irigasi</v>
      </c>
      <c r="L1916" t="s">
        <v>327</v>
      </c>
    </row>
    <row r="1917" spans="1:12" x14ac:dyDescent="0.25">
      <c r="A1917" s="1">
        <v>1916</v>
      </c>
      <c r="B1917" s="3">
        <v>456</v>
      </c>
      <c r="C1917" s="1">
        <v>157</v>
      </c>
      <c r="D1917" s="1">
        <v>9</v>
      </c>
      <c r="E1917" s="1">
        <v>2</v>
      </c>
      <c r="F1917" s="1">
        <v>0</v>
      </c>
      <c r="G1917">
        <f>VLOOKUP(C1917,reference!$A$1:$E$310,5,FALSE)</f>
        <v>5309050</v>
      </c>
      <c r="H1917" t="str">
        <f>VLOOKUP(C1917,reference!$A$1:$E$310,4,FALSE)</f>
        <v>SOLOR TIMUR</v>
      </c>
      <c r="I1917" t="str">
        <f>VLOOKUP($D1917,reference!$G$1:$H$25,2,FALSE)</f>
        <v>Semak belukar</v>
      </c>
      <c r="J1917" t="str">
        <f>VLOOKUP($E1917,reference!$G$1:$H$25,2,FALSE)</f>
        <v>Hutan lahan kering sekunder / bekas tebangan</v>
      </c>
      <c r="K1917" t="str">
        <f t="shared" si="29"/>
        <v>Non Irigasi</v>
      </c>
      <c r="L1917" t="s">
        <v>327</v>
      </c>
    </row>
    <row r="1918" spans="1:12" x14ac:dyDescent="0.25">
      <c r="A1918" s="1">
        <v>1917</v>
      </c>
      <c r="B1918" s="3">
        <v>9</v>
      </c>
      <c r="C1918" s="1">
        <v>125</v>
      </c>
      <c r="D1918" s="1">
        <v>13</v>
      </c>
      <c r="E1918" s="1">
        <v>0</v>
      </c>
      <c r="F1918" s="1">
        <v>0</v>
      </c>
      <c r="G1918">
        <f>VLOOKUP(C1918,reference!$A$1:$E$310,5,FALSE)</f>
        <v>5307014</v>
      </c>
      <c r="H1918" t="str">
        <f>VLOOKUP(C1918,reference!$A$1:$E$310,4,FALSE)</f>
        <v>PANTAR TENGAH</v>
      </c>
      <c r="I1918" t="str">
        <f>VLOOKUP($D1918,reference!$G$1:$H$25,2,FALSE)</f>
        <v>Pertanian lahan kering  campur semak / kebun campur</v>
      </c>
      <c r="J1918" t="str">
        <f>VLOOKUP($E1918,reference!$G$1:$H$25,2,FALSE)</f>
        <v>No data</v>
      </c>
      <c r="K1918" t="str">
        <f t="shared" si="29"/>
        <v>Non Irigasi</v>
      </c>
      <c r="L1918" t="s">
        <v>327</v>
      </c>
    </row>
    <row r="1919" spans="1:12" x14ac:dyDescent="0.25">
      <c r="A1919" s="1">
        <v>1918</v>
      </c>
      <c r="B1919" s="3">
        <v>234</v>
      </c>
      <c r="C1919" s="1">
        <v>186</v>
      </c>
      <c r="D1919" s="1">
        <v>2</v>
      </c>
      <c r="E1919" s="1">
        <v>12</v>
      </c>
      <c r="F1919" s="1">
        <v>0</v>
      </c>
      <c r="G1919">
        <f>VLOOKUP(C1919,reference!$A$1:$E$310,5,FALSE)</f>
        <v>5310082</v>
      </c>
      <c r="H1919" t="str">
        <f>VLOOKUP(C1919,reference!$A$1:$E$310,4,FALSE)</f>
        <v>ALOK TIMUR</v>
      </c>
      <c r="I1919" t="str">
        <f>VLOOKUP($D1919,reference!$G$1:$H$25,2,FALSE)</f>
        <v>Hutan lahan kering sekunder / bekas tebangan</v>
      </c>
      <c r="J1919" t="str">
        <f>VLOOKUP($E1919,reference!$G$1:$H$25,2,FALSE)</f>
        <v>Pertanian lahan kering</v>
      </c>
      <c r="K1919" t="str">
        <f t="shared" si="29"/>
        <v>Non Irigasi</v>
      </c>
      <c r="L1919" t="s">
        <v>328</v>
      </c>
    </row>
    <row r="1920" spans="1:12" x14ac:dyDescent="0.25">
      <c r="A1920" s="1">
        <v>1919</v>
      </c>
      <c r="B1920" s="3">
        <v>129</v>
      </c>
      <c r="C1920" s="1">
        <v>157</v>
      </c>
      <c r="D1920" s="1">
        <v>16</v>
      </c>
      <c r="E1920" s="1">
        <v>16</v>
      </c>
      <c r="F1920" s="1">
        <v>0</v>
      </c>
      <c r="G1920">
        <f>VLOOKUP(C1920,reference!$A$1:$E$310,5,FALSE)</f>
        <v>5309050</v>
      </c>
      <c r="H1920" t="str">
        <f>VLOOKUP(C1920,reference!$A$1:$E$310,4,FALSE)</f>
        <v>SOLOR TIMUR</v>
      </c>
      <c r="I1920" t="str">
        <f>VLOOKUP($D1920,reference!$G$1:$H$25,2,FALSE)</f>
        <v>Pemukiman</v>
      </c>
      <c r="J1920" t="str">
        <f>VLOOKUP($E1920,reference!$G$1:$H$25,2,FALSE)</f>
        <v>Pemukiman</v>
      </c>
      <c r="K1920" t="str">
        <f t="shared" si="29"/>
        <v>Non Irigasi</v>
      </c>
      <c r="L1920" t="s">
        <v>327</v>
      </c>
    </row>
    <row r="1921" spans="1:12" x14ac:dyDescent="0.25">
      <c r="A1921" s="1">
        <v>1920</v>
      </c>
      <c r="B1921" s="3">
        <v>166</v>
      </c>
      <c r="C1921" s="1">
        <v>124</v>
      </c>
      <c r="D1921" s="1">
        <v>1</v>
      </c>
      <c r="E1921" s="1">
        <v>1</v>
      </c>
      <c r="F1921" s="1">
        <v>0</v>
      </c>
      <c r="G1921">
        <f>VLOOKUP(C1921,reference!$A$1:$E$310,5,FALSE)</f>
        <v>5307013</v>
      </c>
      <c r="H1921" t="str">
        <f>VLOOKUP(C1921,reference!$A$1:$E$310,4,FALSE)</f>
        <v>PANTAR BARAT LAUT</v>
      </c>
      <c r="I1921" t="str">
        <f>VLOOKUP($D1921,reference!$G$1:$H$25,2,FALSE)</f>
        <v>Hutan lahan kering primer</v>
      </c>
      <c r="J1921" t="str">
        <f>VLOOKUP($E1921,reference!$G$1:$H$25,2,FALSE)</f>
        <v>Hutan lahan kering primer</v>
      </c>
      <c r="K1921" t="str">
        <f t="shared" si="29"/>
        <v>Non Irigasi</v>
      </c>
      <c r="L1921" t="s">
        <v>327</v>
      </c>
    </row>
    <row r="1922" spans="1:12" x14ac:dyDescent="0.25">
      <c r="A1922" s="1">
        <v>1921</v>
      </c>
      <c r="B1922" s="3">
        <v>5</v>
      </c>
      <c r="C1922" s="1">
        <v>217</v>
      </c>
      <c r="D1922" s="1">
        <v>13</v>
      </c>
      <c r="E1922" s="1">
        <v>9</v>
      </c>
      <c r="F1922" s="1">
        <v>0</v>
      </c>
      <c r="G1922">
        <f>VLOOKUP(C1922,reference!$A$1:$E$310,5,FALSE)</f>
        <v>5312080</v>
      </c>
      <c r="H1922" t="str">
        <f>VLOOKUP(C1922,reference!$A$1:$E$310,4,FALSE)</f>
        <v>RIUNG</v>
      </c>
      <c r="I1922" t="str">
        <f>VLOOKUP($D1922,reference!$G$1:$H$25,2,FALSE)</f>
        <v>Pertanian lahan kering  campur semak / kebun campur</v>
      </c>
      <c r="J1922" t="str">
        <f>VLOOKUP($E1922,reference!$G$1:$H$25,2,FALSE)</f>
        <v>Semak belukar</v>
      </c>
      <c r="K1922" t="str">
        <f t="shared" si="29"/>
        <v>Non Irigasi</v>
      </c>
      <c r="L1922" t="s">
        <v>327</v>
      </c>
    </row>
    <row r="1923" spans="1:12" x14ac:dyDescent="0.25">
      <c r="A1923" s="1">
        <v>1922</v>
      </c>
      <c r="B1923" s="3">
        <v>174</v>
      </c>
      <c r="C1923" s="1">
        <v>147</v>
      </c>
      <c r="D1923" s="1">
        <v>12</v>
      </c>
      <c r="E1923" s="1">
        <v>12</v>
      </c>
      <c r="F1923" s="1">
        <v>0</v>
      </c>
      <c r="G1923">
        <f>VLOOKUP(C1923,reference!$A$1:$E$310,5,FALSE)</f>
        <v>5309010</v>
      </c>
      <c r="H1923" t="str">
        <f>VLOOKUP(C1923,reference!$A$1:$E$310,4,FALSE)</f>
        <v>WULANGGITANG</v>
      </c>
      <c r="I1923" t="str">
        <f>VLOOKUP($D1923,reference!$G$1:$H$25,2,FALSE)</f>
        <v>Pertanian lahan kering</v>
      </c>
      <c r="J1923" t="str">
        <f>VLOOKUP($E1923,reference!$G$1:$H$25,2,FALSE)</f>
        <v>Pertanian lahan kering</v>
      </c>
      <c r="K1923" t="str">
        <f t="shared" ref="K1923:K1986" si="30">IF(F1923=0,"Non Irigasi","Buffer Irigasi")</f>
        <v>Non Irigasi</v>
      </c>
      <c r="L1923" t="s">
        <v>327</v>
      </c>
    </row>
    <row r="1924" spans="1:12" x14ac:dyDescent="0.25">
      <c r="A1924" s="1">
        <v>1923</v>
      </c>
      <c r="B1924" s="3">
        <v>51</v>
      </c>
      <c r="C1924" s="1">
        <v>282</v>
      </c>
      <c r="D1924" s="1">
        <v>18</v>
      </c>
      <c r="E1924" s="1">
        <v>1</v>
      </c>
      <c r="F1924" s="1">
        <v>0</v>
      </c>
      <c r="G1924">
        <f>VLOOKUP(C1924,reference!$A$1:$E$310,5,FALSE)</f>
        <v>5319040</v>
      </c>
      <c r="H1924" t="str">
        <f>VLOOKUP(C1924,reference!$A$1:$E$310,4,FALSE)</f>
        <v>SAMBI RAMPAS</v>
      </c>
      <c r="I1924" t="str">
        <f>VLOOKUP($D1924,reference!$G$1:$H$25,2,FALSE)</f>
        <v>Lahan terbuka</v>
      </c>
      <c r="J1924" t="str">
        <f>VLOOKUP($E1924,reference!$G$1:$H$25,2,FALSE)</f>
        <v>Hutan lahan kering primer</v>
      </c>
      <c r="K1924" t="str">
        <f t="shared" si="30"/>
        <v>Non Irigasi</v>
      </c>
      <c r="L1924" t="s">
        <v>327</v>
      </c>
    </row>
    <row r="1925" spans="1:12" x14ac:dyDescent="0.25">
      <c r="A1925" s="1">
        <v>1924</v>
      </c>
      <c r="B1925" s="3">
        <v>10</v>
      </c>
      <c r="C1925" s="1">
        <v>217</v>
      </c>
      <c r="D1925" s="1">
        <v>14</v>
      </c>
      <c r="E1925" s="1">
        <v>16</v>
      </c>
      <c r="F1925" s="1">
        <v>0</v>
      </c>
      <c r="G1925">
        <f>VLOOKUP(C1925,reference!$A$1:$E$310,5,FALSE)</f>
        <v>5312080</v>
      </c>
      <c r="H1925" t="str">
        <f>VLOOKUP(C1925,reference!$A$1:$E$310,4,FALSE)</f>
        <v>RIUNG</v>
      </c>
      <c r="I1925" t="str">
        <f>VLOOKUP($D1925,reference!$G$1:$H$25,2,FALSE)</f>
        <v>Sawah</v>
      </c>
      <c r="J1925" t="str">
        <f>VLOOKUP($E1925,reference!$G$1:$H$25,2,FALSE)</f>
        <v>Pemukiman</v>
      </c>
      <c r="K1925" t="str">
        <f t="shared" si="30"/>
        <v>Non Irigasi</v>
      </c>
      <c r="L1925" t="s">
        <v>327</v>
      </c>
    </row>
    <row r="1926" spans="1:12" x14ac:dyDescent="0.25">
      <c r="A1926" s="1">
        <v>1925</v>
      </c>
      <c r="B1926" s="3">
        <v>184</v>
      </c>
      <c r="C1926" s="1">
        <v>217</v>
      </c>
      <c r="D1926" s="1">
        <v>14</v>
      </c>
      <c r="E1926" s="1">
        <v>13</v>
      </c>
      <c r="F1926" s="1">
        <v>0</v>
      </c>
      <c r="G1926">
        <f>VLOOKUP(C1926,reference!$A$1:$E$310,5,FALSE)</f>
        <v>5312080</v>
      </c>
      <c r="H1926" t="str">
        <f>VLOOKUP(C1926,reference!$A$1:$E$310,4,FALSE)</f>
        <v>RIUNG</v>
      </c>
      <c r="I1926" t="str">
        <f>VLOOKUP($D1926,reference!$G$1:$H$25,2,FALSE)</f>
        <v>Sawah</v>
      </c>
      <c r="J1926" t="str">
        <f>VLOOKUP($E1926,reference!$G$1:$H$25,2,FALSE)</f>
        <v>Pertanian lahan kering  campur semak / kebun campur</v>
      </c>
      <c r="K1926" t="str">
        <f t="shared" si="30"/>
        <v>Non Irigasi</v>
      </c>
      <c r="L1926" t="s">
        <v>327</v>
      </c>
    </row>
    <row r="1927" spans="1:12" x14ac:dyDescent="0.25">
      <c r="A1927" s="1">
        <v>1926</v>
      </c>
      <c r="B1927" s="3">
        <v>7</v>
      </c>
      <c r="C1927" s="1">
        <v>217</v>
      </c>
      <c r="D1927" s="1">
        <v>9</v>
      </c>
      <c r="E1927" s="1">
        <v>13</v>
      </c>
      <c r="F1927" s="1">
        <v>0</v>
      </c>
      <c r="G1927">
        <f>VLOOKUP(C1927,reference!$A$1:$E$310,5,FALSE)</f>
        <v>5312080</v>
      </c>
      <c r="H1927" t="str">
        <f>VLOOKUP(C1927,reference!$A$1:$E$310,4,FALSE)</f>
        <v>RIUNG</v>
      </c>
      <c r="I1927" t="str">
        <f>VLOOKUP($D1927,reference!$G$1:$H$25,2,FALSE)</f>
        <v>Semak belukar</v>
      </c>
      <c r="J1927" t="str">
        <f>VLOOKUP($E1927,reference!$G$1:$H$25,2,FALSE)</f>
        <v>Pertanian lahan kering  campur semak / kebun campur</v>
      </c>
      <c r="K1927" t="str">
        <f t="shared" si="30"/>
        <v>Non Irigasi</v>
      </c>
      <c r="L1927" t="s">
        <v>327</v>
      </c>
    </row>
    <row r="1928" spans="1:12" x14ac:dyDescent="0.25">
      <c r="A1928" s="1">
        <v>1927</v>
      </c>
      <c r="B1928" s="3">
        <v>3</v>
      </c>
      <c r="C1928" s="1">
        <v>217</v>
      </c>
      <c r="D1928" s="1">
        <v>16</v>
      </c>
      <c r="E1928" s="1">
        <v>11</v>
      </c>
      <c r="F1928" s="1">
        <v>0</v>
      </c>
      <c r="G1928">
        <f>VLOOKUP(C1928,reference!$A$1:$E$310,5,FALSE)</f>
        <v>5312080</v>
      </c>
      <c r="H1928" t="str">
        <f>VLOOKUP(C1928,reference!$A$1:$E$310,4,FALSE)</f>
        <v>RIUNG</v>
      </c>
      <c r="I1928" t="str">
        <f>VLOOKUP($D1928,reference!$G$1:$H$25,2,FALSE)</f>
        <v>Pemukiman</v>
      </c>
      <c r="J1928" t="str">
        <f>VLOOKUP($E1928,reference!$G$1:$H$25,2,FALSE)</f>
        <v>Savanna / Padang rumput</v>
      </c>
      <c r="K1928" t="str">
        <f t="shared" si="30"/>
        <v>Non Irigasi</v>
      </c>
      <c r="L1928" t="s">
        <v>327</v>
      </c>
    </row>
    <row r="1929" spans="1:12" x14ac:dyDescent="0.25">
      <c r="A1929" s="1">
        <v>1928</v>
      </c>
      <c r="B1929" s="3">
        <v>6</v>
      </c>
      <c r="C1929" s="1">
        <v>186</v>
      </c>
      <c r="D1929" s="1">
        <v>0</v>
      </c>
      <c r="E1929" s="1">
        <v>9</v>
      </c>
      <c r="F1929" s="1">
        <v>0</v>
      </c>
      <c r="G1929">
        <f>VLOOKUP(C1929,reference!$A$1:$E$310,5,FALSE)</f>
        <v>5310082</v>
      </c>
      <c r="H1929" t="str">
        <f>VLOOKUP(C1929,reference!$A$1:$E$310,4,FALSE)</f>
        <v>ALOK TIMUR</v>
      </c>
      <c r="I1929" t="str">
        <f>VLOOKUP($D1929,reference!$G$1:$H$25,2,FALSE)</f>
        <v>No data</v>
      </c>
      <c r="J1929" t="str">
        <f>VLOOKUP($E1929,reference!$G$1:$H$25,2,FALSE)</f>
        <v>Semak belukar</v>
      </c>
      <c r="K1929" t="str">
        <f t="shared" si="30"/>
        <v>Non Irigasi</v>
      </c>
      <c r="L1929" t="s">
        <v>327</v>
      </c>
    </row>
    <row r="1930" spans="1:12" x14ac:dyDescent="0.25">
      <c r="A1930" s="1">
        <v>1929</v>
      </c>
      <c r="B1930" s="3">
        <v>779</v>
      </c>
      <c r="C1930" s="1">
        <v>173</v>
      </c>
      <c r="D1930" s="1">
        <v>13</v>
      </c>
      <c r="E1930" s="1">
        <v>9</v>
      </c>
      <c r="F1930" s="1">
        <v>0</v>
      </c>
      <c r="G1930">
        <f>VLOOKUP(C1930,reference!$A$1:$E$310,5,FALSE)</f>
        <v>5310040</v>
      </c>
      <c r="H1930" t="str">
        <f>VLOOKUP(C1930,reference!$A$1:$E$310,4,FALSE)</f>
        <v>TALIBURA</v>
      </c>
      <c r="I1930" t="str">
        <f>VLOOKUP($D1930,reference!$G$1:$H$25,2,FALSE)</f>
        <v>Pertanian lahan kering  campur semak / kebun campur</v>
      </c>
      <c r="J1930" t="str">
        <f>VLOOKUP($E1930,reference!$G$1:$H$25,2,FALSE)</f>
        <v>Semak belukar</v>
      </c>
      <c r="K1930" t="str">
        <f t="shared" si="30"/>
        <v>Non Irigasi</v>
      </c>
      <c r="L1930" t="s">
        <v>327</v>
      </c>
    </row>
    <row r="1931" spans="1:12" x14ac:dyDescent="0.25">
      <c r="A1931" s="1">
        <v>1930</v>
      </c>
      <c r="B1931" s="3">
        <v>5</v>
      </c>
      <c r="C1931" s="1">
        <v>154</v>
      </c>
      <c r="D1931" s="1">
        <v>5</v>
      </c>
      <c r="E1931" s="1">
        <v>9</v>
      </c>
      <c r="F1931" s="1">
        <v>0</v>
      </c>
      <c r="G1931">
        <f>VLOOKUP(C1931,reference!$A$1:$E$310,5,FALSE)</f>
        <v>5309032</v>
      </c>
      <c r="H1931" t="str">
        <f>VLOOKUP(C1931,reference!$A$1:$E$310,4,FALSE)</f>
        <v>DEMON PAGONG</v>
      </c>
      <c r="I1931" t="str">
        <f>VLOOKUP($D1931,reference!$G$1:$H$25,2,FALSE)</f>
        <v>Hutan mangrove primer</v>
      </c>
      <c r="J1931" t="str">
        <f>VLOOKUP($E1931,reference!$G$1:$H$25,2,FALSE)</f>
        <v>Semak belukar</v>
      </c>
      <c r="K1931" t="str">
        <f t="shared" si="30"/>
        <v>Non Irigasi</v>
      </c>
      <c r="L1931" t="s">
        <v>328</v>
      </c>
    </row>
    <row r="1932" spans="1:12" x14ac:dyDescent="0.25">
      <c r="A1932" s="1">
        <v>1931</v>
      </c>
      <c r="B1932" s="3">
        <v>60</v>
      </c>
      <c r="C1932" s="1">
        <v>144</v>
      </c>
      <c r="D1932" s="1">
        <v>12</v>
      </c>
      <c r="E1932" s="1">
        <v>2</v>
      </c>
      <c r="F1932" s="1">
        <v>0</v>
      </c>
      <c r="G1932">
        <f>VLOOKUP(C1932,reference!$A$1:$E$310,5,FALSE)</f>
        <v>5308050</v>
      </c>
      <c r="H1932" t="str">
        <f>VLOOKUP(C1932,reference!$A$1:$E$310,4,FALSE)</f>
        <v>NUBATUKAN</v>
      </c>
      <c r="I1932" t="str">
        <f>VLOOKUP($D1932,reference!$G$1:$H$25,2,FALSE)</f>
        <v>Pertanian lahan kering</v>
      </c>
      <c r="J1932" t="str">
        <f>VLOOKUP($E1932,reference!$G$1:$H$25,2,FALSE)</f>
        <v>Hutan lahan kering sekunder / bekas tebangan</v>
      </c>
      <c r="K1932" t="str">
        <f t="shared" si="30"/>
        <v>Non Irigasi</v>
      </c>
      <c r="L1932" t="s">
        <v>327</v>
      </c>
    </row>
    <row r="1933" spans="1:12" x14ac:dyDescent="0.25">
      <c r="A1933" s="1">
        <v>1932</v>
      </c>
      <c r="B1933" s="3">
        <v>47</v>
      </c>
      <c r="C1933" s="1">
        <v>144</v>
      </c>
      <c r="D1933" s="1">
        <v>18</v>
      </c>
      <c r="E1933" s="1">
        <v>9</v>
      </c>
      <c r="F1933" s="1">
        <v>0</v>
      </c>
      <c r="G1933">
        <f>VLOOKUP(C1933,reference!$A$1:$E$310,5,FALSE)</f>
        <v>5308050</v>
      </c>
      <c r="H1933" t="str">
        <f>VLOOKUP(C1933,reference!$A$1:$E$310,4,FALSE)</f>
        <v>NUBATUKAN</v>
      </c>
      <c r="I1933" t="str">
        <f>VLOOKUP($D1933,reference!$G$1:$H$25,2,FALSE)</f>
        <v>Lahan terbuka</v>
      </c>
      <c r="J1933" t="str">
        <f>VLOOKUP($E1933,reference!$G$1:$H$25,2,FALSE)</f>
        <v>Semak belukar</v>
      </c>
      <c r="K1933" t="str">
        <f t="shared" si="30"/>
        <v>Non Irigasi</v>
      </c>
      <c r="L1933" t="s">
        <v>327</v>
      </c>
    </row>
    <row r="1934" spans="1:12" x14ac:dyDescent="0.25">
      <c r="A1934" s="1">
        <v>1933</v>
      </c>
      <c r="B1934" s="3">
        <v>65</v>
      </c>
      <c r="C1934" s="1">
        <v>140</v>
      </c>
      <c r="D1934" s="1">
        <v>16</v>
      </c>
      <c r="E1934" s="1">
        <v>2</v>
      </c>
      <c r="F1934" s="1">
        <v>0</v>
      </c>
      <c r="G1934">
        <f>VLOOKUP(C1934,reference!$A$1:$E$310,5,FALSE)</f>
        <v>5308020</v>
      </c>
      <c r="H1934" t="str">
        <f>VLOOKUP(C1934,reference!$A$1:$E$310,4,FALSE)</f>
        <v>ATADEI</v>
      </c>
      <c r="I1934" t="str">
        <f>VLOOKUP($D1934,reference!$G$1:$H$25,2,FALSE)</f>
        <v>Pemukiman</v>
      </c>
      <c r="J1934" t="str">
        <f>VLOOKUP($E1934,reference!$G$1:$H$25,2,FALSE)</f>
        <v>Hutan lahan kering sekunder / bekas tebangan</v>
      </c>
      <c r="K1934" t="str">
        <f t="shared" si="30"/>
        <v>Non Irigasi</v>
      </c>
      <c r="L1934" t="s">
        <v>327</v>
      </c>
    </row>
    <row r="1935" spans="1:12" x14ac:dyDescent="0.25">
      <c r="A1935" s="1">
        <v>1934</v>
      </c>
      <c r="B1935" s="3">
        <v>12</v>
      </c>
      <c r="C1935" s="1">
        <v>140</v>
      </c>
      <c r="D1935" s="1">
        <v>16</v>
      </c>
      <c r="E1935" s="1">
        <v>13</v>
      </c>
      <c r="F1935" s="1">
        <v>0</v>
      </c>
      <c r="G1935">
        <f>VLOOKUP(C1935,reference!$A$1:$E$310,5,FALSE)</f>
        <v>5308020</v>
      </c>
      <c r="H1935" t="str">
        <f>VLOOKUP(C1935,reference!$A$1:$E$310,4,FALSE)</f>
        <v>ATADEI</v>
      </c>
      <c r="I1935" t="str">
        <f>VLOOKUP($D1935,reference!$G$1:$H$25,2,FALSE)</f>
        <v>Pemukiman</v>
      </c>
      <c r="J1935" t="str">
        <f>VLOOKUP($E1935,reference!$G$1:$H$25,2,FALSE)</f>
        <v>Pertanian lahan kering  campur semak / kebun campur</v>
      </c>
      <c r="K1935" t="str">
        <f t="shared" si="30"/>
        <v>Non Irigasi</v>
      </c>
      <c r="L1935" t="s">
        <v>327</v>
      </c>
    </row>
    <row r="1936" spans="1:12" x14ac:dyDescent="0.25">
      <c r="A1936" s="1">
        <v>1935</v>
      </c>
      <c r="B1936" s="3">
        <v>25</v>
      </c>
      <c r="C1936" s="1">
        <v>250</v>
      </c>
      <c r="D1936" s="1">
        <v>9</v>
      </c>
      <c r="E1936" s="1">
        <v>20</v>
      </c>
      <c r="F1936" s="1">
        <v>0</v>
      </c>
      <c r="G1936">
        <f>VLOOKUP(C1936,reference!$A$1:$E$310,5,FALSE)</f>
        <v>5315041</v>
      </c>
      <c r="H1936" t="str">
        <f>VLOOKUP(C1936,reference!$A$1:$E$310,4,FALSE)</f>
        <v>NDOSO</v>
      </c>
      <c r="I1936" t="str">
        <f>VLOOKUP($D1936,reference!$G$1:$H$25,2,FALSE)</f>
        <v>Semak belukar</v>
      </c>
      <c r="J1936" t="str">
        <f>VLOOKUP($E1936,reference!$G$1:$H$25,2,FALSE)</f>
        <v>Tubuh air</v>
      </c>
      <c r="K1936" t="str">
        <f t="shared" si="30"/>
        <v>Non Irigasi</v>
      </c>
      <c r="L1936" t="s">
        <v>327</v>
      </c>
    </row>
    <row r="1937" spans="1:12" x14ac:dyDescent="0.25">
      <c r="A1937" s="1">
        <v>1936</v>
      </c>
      <c r="B1937" s="3">
        <v>19</v>
      </c>
      <c r="C1937" s="1">
        <v>231</v>
      </c>
      <c r="D1937" s="1">
        <v>9</v>
      </c>
      <c r="E1937" s="1">
        <v>20</v>
      </c>
      <c r="F1937" s="1">
        <v>0</v>
      </c>
      <c r="G1937">
        <f>VLOOKUP(C1937,reference!$A$1:$E$310,5,FALSE)</f>
        <v>5313141</v>
      </c>
      <c r="H1937" t="str">
        <f>VLOOKUP(C1937,reference!$A$1:$E$310,4,FALSE)</f>
        <v>REOK BARAT</v>
      </c>
      <c r="I1937" t="str">
        <f>VLOOKUP($D1937,reference!$G$1:$H$25,2,FALSE)</f>
        <v>Semak belukar</v>
      </c>
      <c r="J1937" t="str">
        <f>VLOOKUP($E1937,reference!$G$1:$H$25,2,FALSE)</f>
        <v>Tubuh air</v>
      </c>
      <c r="K1937" t="str">
        <f t="shared" si="30"/>
        <v>Non Irigasi</v>
      </c>
      <c r="L1937" t="s">
        <v>327</v>
      </c>
    </row>
    <row r="1938" spans="1:12" x14ac:dyDescent="0.25">
      <c r="A1938" s="1">
        <v>1937</v>
      </c>
      <c r="B1938" s="3">
        <v>1617</v>
      </c>
      <c r="C1938" s="1">
        <v>280</v>
      </c>
      <c r="D1938" s="1">
        <v>13</v>
      </c>
      <c r="E1938" s="1">
        <v>2</v>
      </c>
      <c r="F1938" s="1">
        <v>0</v>
      </c>
      <c r="G1938">
        <f>VLOOKUP(C1938,reference!$A$1:$E$310,5,FALSE)</f>
        <v>5319030</v>
      </c>
      <c r="H1938" t="str">
        <f>VLOOKUP(C1938,reference!$A$1:$E$310,4,FALSE)</f>
        <v>ELAR</v>
      </c>
      <c r="I1938" t="str">
        <f>VLOOKUP($D1938,reference!$G$1:$H$25,2,FALSE)</f>
        <v>Pertanian lahan kering  campur semak / kebun campur</v>
      </c>
      <c r="J1938" t="str">
        <f>VLOOKUP($E1938,reference!$G$1:$H$25,2,FALSE)</f>
        <v>Hutan lahan kering sekunder / bekas tebangan</v>
      </c>
      <c r="K1938" t="str">
        <f t="shared" si="30"/>
        <v>Non Irigasi</v>
      </c>
      <c r="L1938" t="s">
        <v>327</v>
      </c>
    </row>
    <row r="1939" spans="1:12" x14ac:dyDescent="0.25">
      <c r="A1939" s="1">
        <v>1938</v>
      </c>
      <c r="B1939" s="3">
        <v>13</v>
      </c>
      <c r="C1939" s="1">
        <v>157</v>
      </c>
      <c r="D1939" s="1">
        <v>0</v>
      </c>
      <c r="E1939" s="1">
        <v>12</v>
      </c>
      <c r="F1939" s="1">
        <v>0</v>
      </c>
      <c r="G1939">
        <f>VLOOKUP(C1939,reference!$A$1:$E$310,5,FALSE)</f>
        <v>5309050</v>
      </c>
      <c r="H1939" t="str">
        <f>VLOOKUP(C1939,reference!$A$1:$E$310,4,FALSE)</f>
        <v>SOLOR TIMUR</v>
      </c>
      <c r="I1939" t="str">
        <f>VLOOKUP($D1939,reference!$G$1:$H$25,2,FALSE)</f>
        <v>No data</v>
      </c>
      <c r="J1939" t="str">
        <f>VLOOKUP($E1939,reference!$G$1:$H$25,2,FALSE)</f>
        <v>Pertanian lahan kering</v>
      </c>
      <c r="K1939" t="str">
        <f t="shared" si="30"/>
        <v>Non Irigasi</v>
      </c>
      <c r="L1939" t="s">
        <v>327</v>
      </c>
    </row>
    <row r="1940" spans="1:12" x14ac:dyDescent="0.25">
      <c r="A1940" s="1">
        <v>1939</v>
      </c>
      <c r="B1940" s="3">
        <v>743</v>
      </c>
      <c r="C1940" s="1">
        <v>157</v>
      </c>
      <c r="D1940" s="1">
        <v>13</v>
      </c>
      <c r="E1940" s="1">
        <v>12</v>
      </c>
      <c r="F1940" s="1">
        <v>0</v>
      </c>
      <c r="G1940">
        <f>VLOOKUP(C1940,reference!$A$1:$E$310,5,FALSE)</f>
        <v>5309050</v>
      </c>
      <c r="H1940" t="str">
        <f>VLOOKUP(C1940,reference!$A$1:$E$310,4,FALSE)</f>
        <v>SOLOR TIMUR</v>
      </c>
      <c r="I1940" t="str">
        <f>VLOOKUP($D1940,reference!$G$1:$H$25,2,FALSE)</f>
        <v>Pertanian lahan kering  campur semak / kebun campur</v>
      </c>
      <c r="J1940" t="str">
        <f>VLOOKUP($E1940,reference!$G$1:$H$25,2,FALSE)</f>
        <v>Pertanian lahan kering</v>
      </c>
      <c r="K1940" t="str">
        <f t="shared" si="30"/>
        <v>Non Irigasi</v>
      </c>
      <c r="L1940" t="s">
        <v>327</v>
      </c>
    </row>
    <row r="1941" spans="1:12" x14ac:dyDescent="0.25">
      <c r="A1941" s="1">
        <v>1940</v>
      </c>
      <c r="B1941" s="3">
        <v>49</v>
      </c>
      <c r="C1941" s="1">
        <v>140</v>
      </c>
      <c r="D1941" s="1">
        <v>16</v>
      </c>
      <c r="E1941" s="1">
        <v>16</v>
      </c>
      <c r="F1941" s="1">
        <v>0</v>
      </c>
      <c r="G1941">
        <f>VLOOKUP(C1941,reference!$A$1:$E$310,5,FALSE)</f>
        <v>5308020</v>
      </c>
      <c r="H1941" t="str">
        <f>VLOOKUP(C1941,reference!$A$1:$E$310,4,FALSE)</f>
        <v>ATADEI</v>
      </c>
      <c r="I1941" t="str">
        <f>VLOOKUP($D1941,reference!$G$1:$H$25,2,FALSE)</f>
        <v>Pemukiman</v>
      </c>
      <c r="J1941" t="str">
        <f>VLOOKUP($E1941,reference!$G$1:$H$25,2,FALSE)</f>
        <v>Pemukiman</v>
      </c>
      <c r="K1941" t="str">
        <f t="shared" si="30"/>
        <v>Non Irigasi</v>
      </c>
      <c r="L1941" t="s">
        <v>327</v>
      </c>
    </row>
    <row r="1942" spans="1:12" x14ac:dyDescent="0.25">
      <c r="A1942" s="1">
        <v>1941</v>
      </c>
      <c r="B1942" s="3">
        <v>1235</v>
      </c>
      <c r="C1942" s="1">
        <v>250</v>
      </c>
      <c r="D1942" s="1">
        <v>9</v>
      </c>
      <c r="E1942" s="1">
        <v>13</v>
      </c>
      <c r="F1942" s="1">
        <v>0</v>
      </c>
      <c r="G1942">
        <f>VLOOKUP(C1942,reference!$A$1:$E$310,5,FALSE)</f>
        <v>5315041</v>
      </c>
      <c r="H1942" t="str">
        <f>VLOOKUP(C1942,reference!$A$1:$E$310,4,FALSE)</f>
        <v>NDOSO</v>
      </c>
      <c r="I1942" t="str">
        <f>VLOOKUP($D1942,reference!$G$1:$H$25,2,FALSE)</f>
        <v>Semak belukar</v>
      </c>
      <c r="J1942" t="str">
        <f>VLOOKUP($E1942,reference!$G$1:$H$25,2,FALSE)</f>
        <v>Pertanian lahan kering  campur semak / kebun campur</v>
      </c>
      <c r="K1942" t="str">
        <f t="shared" si="30"/>
        <v>Non Irigasi</v>
      </c>
      <c r="L1942" t="s">
        <v>327</v>
      </c>
    </row>
    <row r="1943" spans="1:12" x14ac:dyDescent="0.25">
      <c r="A1943" s="1">
        <v>1942</v>
      </c>
      <c r="B1943" s="3">
        <v>743</v>
      </c>
      <c r="C1943" s="1">
        <v>250</v>
      </c>
      <c r="D1943" s="1">
        <v>9</v>
      </c>
      <c r="E1943" s="1">
        <v>9</v>
      </c>
      <c r="F1943" s="1">
        <v>0</v>
      </c>
      <c r="G1943">
        <f>VLOOKUP(C1943,reference!$A$1:$E$310,5,FALSE)</f>
        <v>5315041</v>
      </c>
      <c r="H1943" t="str">
        <f>VLOOKUP(C1943,reference!$A$1:$E$310,4,FALSE)</f>
        <v>NDOSO</v>
      </c>
      <c r="I1943" t="str">
        <f>VLOOKUP($D1943,reference!$G$1:$H$25,2,FALSE)</f>
        <v>Semak belukar</v>
      </c>
      <c r="J1943" t="str">
        <f>VLOOKUP($E1943,reference!$G$1:$H$25,2,FALSE)</f>
        <v>Semak belukar</v>
      </c>
      <c r="K1943" t="str">
        <f t="shared" si="30"/>
        <v>Non Irigasi</v>
      </c>
      <c r="L1943" t="s">
        <v>327</v>
      </c>
    </row>
    <row r="1944" spans="1:12" x14ac:dyDescent="0.25">
      <c r="A1944" s="1">
        <v>1943</v>
      </c>
      <c r="B1944" s="3">
        <v>284</v>
      </c>
      <c r="C1944" s="1">
        <v>217</v>
      </c>
      <c r="D1944" s="1">
        <v>9</v>
      </c>
      <c r="E1944" s="1">
        <v>12</v>
      </c>
      <c r="F1944" s="1">
        <v>0</v>
      </c>
      <c r="G1944">
        <f>VLOOKUP(C1944,reference!$A$1:$E$310,5,FALSE)</f>
        <v>5312080</v>
      </c>
      <c r="H1944" t="str">
        <f>VLOOKUP(C1944,reference!$A$1:$E$310,4,FALSE)</f>
        <v>RIUNG</v>
      </c>
      <c r="I1944" t="str">
        <f>VLOOKUP($D1944,reference!$G$1:$H$25,2,FALSE)</f>
        <v>Semak belukar</v>
      </c>
      <c r="J1944" t="str">
        <f>VLOOKUP($E1944,reference!$G$1:$H$25,2,FALSE)</f>
        <v>Pertanian lahan kering</v>
      </c>
      <c r="K1944" t="str">
        <f t="shared" si="30"/>
        <v>Non Irigasi</v>
      </c>
      <c r="L1944" t="s">
        <v>327</v>
      </c>
    </row>
    <row r="1945" spans="1:12" x14ac:dyDescent="0.25">
      <c r="A1945" s="1">
        <v>1944</v>
      </c>
      <c r="B1945" s="3">
        <v>11</v>
      </c>
      <c r="C1945" s="1">
        <v>217</v>
      </c>
      <c r="D1945" s="1">
        <v>12</v>
      </c>
      <c r="E1945" s="1">
        <v>11</v>
      </c>
      <c r="F1945" s="1">
        <v>0</v>
      </c>
      <c r="G1945">
        <f>VLOOKUP(C1945,reference!$A$1:$E$310,5,FALSE)</f>
        <v>5312080</v>
      </c>
      <c r="H1945" t="str">
        <f>VLOOKUP(C1945,reference!$A$1:$E$310,4,FALSE)</f>
        <v>RIUNG</v>
      </c>
      <c r="I1945" t="str">
        <f>VLOOKUP($D1945,reference!$G$1:$H$25,2,FALSE)</f>
        <v>Pertanian lahan kering</v>
      </c>
      <c r="J1945" t="str">
        <f>VLOOKUP($E1945,reference!$G$1:$H$25,2,FALSE)</f>
        <v>Savanna / Padang rumput</v>
      </c>
      <c r="K1945" t="str">
        <f t="shared" si="30"/>
        <v>Non Irigasi</v>
      </c>
      <c r="L1945" t="s">
        <v>327</v>
      </c>
    </row>
    <row r="1946" spans="1:12" x14ac:dyDescent="0.25">
      <c r="A1946" s="1">
        <v>1945</v>
      </c>
      <c r="B1946" s="3">
        <v>8</v>
      </c>
      <c r="C1946" s="1">
        <v>155</v>
      </c>
      <c r="D1946" s="1">
        <v>0</v>
      </c>
      <c r="E1946" s="1">
        <v>12</v>
      </c>
      <c r="F1946" s="1">
        <v>0</v>
      </c>
      <c r="G1946">
        <f>VLOOKUP(C1946,reference!$A$1:$E$310,5,FALSE)</f>
        <v>5309040</v>
      </c>
      <c r="H1946" t="str">
        <f>VLOOKUP(C1946,reference!$A$1:$E$310,4,FALSE)</f>
        <v>SOLOR BARAT</v>
      </c>
      <c r="I1946" t="str">
        <f>VLOOKUP($D1946,reference!$G$1:$H$25,2,FALSE)</f>
        <v>No data</v>
      </c>
      <c r="J1946" t="str">
        <f>VLOOKUP($E1946,reference!$G$1:$H$25,2,FALSE)</f>
        <v>Pertanian lahan kering</v>
      </c>
      <c r="K1946" t="str">
        <f t="shared" si="30"/>
        <v>Non Irigasi</v>
      </c>
      <c r="L1946" t="s">
        <v>327</v>
      </c>
    </row>
    <row r="1947" spans="1:12" x14ac:dyDescent="0.25">
      <c r="A1947" s="1">
        <v>1946</v>
      </c>
      <c r="B1947" s="3">
        <v>2279</v>
      </c>
      <c r="C1947" s="1">
        <v>155</v>
      </c>
      <c r="D1947" s="1">
        <v>13</v>
      </c>
      <c r="E1947" s="1">
        <v>12</v>
      </c>
      <c r="F1947" s="1">
        <v>0</v>
      </c>
      <c r="G1947">
        <f>VLOOKUP(C1947,reference!$A$1:$E$310,5,FALSE)</f>
        <v>5309040</v>
      </c>
      <c r="H1947" t="str">
        <f>VLOOKUP(C1947,reference!$A$1:$E$310,4,FALSE)</f>
        <v>SOLOR BARAT</v>
      </c>
      <c r="I1947" t="str">
        <f>VLOOKUP($D1947,reference!$G$1:$H$25,2,FALSE)</f>
        <v>Pertanian lahan kering  campur semak / kebun campur</v>
      </c>
      <c r="J1947" t="str">
        <f>VLOOKUP($E1947,reference!$G$1:$H$25,2,FALSE)</f>
        <v>Pertanian lahan kering</v>
      </c>
      <c r="K1947" t="str">
        <f t="shared" si="30"/>
        <v>Non Irigasi</v>
      </c>
      <c r="L1947" t="s">
        <v>327</v>
      </c>
    </row>
    <row r="1948" spans="1:12" x14ac:dyDescent="0.25">
      <c r="A1948" s="1">
        <v>1947</v>
      </c>
      <c r="B1948" s="3">
        <v>33</v>
      </c>
      <c r="C1948" s="1">
        <v>157</v>
      </c>
      <c r="D1948" s="1">
        <v>16</v>
      </c>
      <c r="E1948" s="1">
        <v>11</v>
      </c>
      <c r="F1948" s="1">
        <v>0</v>
      </c>
      <c r="G1948">
        <f>VLOOKUP(C1948,reference!$A$1:$E$310,5,FALSE)</f>
        <v>5309050</v>
      </c>
      <c r="H1948" t="str">
        <f>VLOOKUP(C1948,reference!$A$1:$E$310,4,FALSE)</f>
        <v>SOLOR TIMUR</v>
      </c>
      <c r="I1948" t="str">
        <f>VLOOKUP($D1948,reference!$G$1:$H$25,2,FALSE)</f>
        <v>Pemukiman</v>
      </c>
      <c r="J1948" t="str">
        <f>VLOOKUP($E1948,reference!$G$1:$H$25,2,FALSE)</f>
        <v>Savanna / Padang rumput</v>
      </c>
      <c r="K1948" t="str">
        <f t="shared" si="30"/>
        <v>Non Irigasi</v>
      </c>
      <c r="L1948" t="s">
        <v>327</v>
      </c>
    </row>
    <row r="1949" spans="1:12" x14ac:dyDescent="0.25">
      <c r="A1949" s="1">
        <v>1948</v>
      </c>
      <c r="B1949" s="3">
        <v>416</v>
      </c>
      <c r="C1949" s="1">
        <v>250</v>
      </c>
      <c r="D1949" s="1">
        <v>2</v>
      </c>
      <c r="E1949" s="1">
        <v>2</v>
      </c>
      <c r="F1949" s="1">
        <v>0</v>
      </c>
      <c r="G1949">
        <f>VLOOKUP(C1949,reference!$A$1:$E$310,5,FALSE)</f>
        <v>5315041</v>
      </c>
      <c r="H1949" t="str">
        <f>VLOOKUP(C1949,reference!$A$1:$E$310,4,FALSE)</f>
        <v>NDOSO</v>
      </c>
      <c r="I1949" t="str">
        <f>VLOOKUP($D1949,reference!$G$1:$H$25,2,FALSE)</f>
        <v>Hutan lahan kering sekunder / bekas tebangan</v>
      </c>
      <c r="J1949" t="str">
        <f>VLOOKUP($E1949,reference!$G$1:$H$25,2,FALSE)</f>
        <v>Hutan lahan kering sekunder / bekas tebangan</v>
      </c>
      <c r="K1949" t="str">
        <f t="shared" si="30"/>
        <v>Non Irigasi</v>
      </c>
      <c r="L1949" t="s">
        <v>327</v>
      </c>
    </row>
    <row r="1950" spans="1:12" x14ac:dyDescent="0.25">
      <c r="A1950" s="1">
        <v>1949</v>
      </c>
      <c r="B1950" s="3">
        <v>330</v>
      </c>
      <c r="C1950" s="1">
        <v>250</v>
      </c>
      <c r="D1950" s="1">
        <v>2</v>
      </c>
      <c r="E1950" s="1">
        <v>13</v>
      </c>
      <c r="F1950" s="1">
        <v>0</v>
      </c>
      <c r="G1950">
        <f>VLOOKUP(C1950,reference!$A$1:$E$310,5,FALSE)</f>
        <v>5315041</v>
      </c>
      <c r="H1950" t="str">
        <f>VLOOKUP(C1950,reference!$A$1:$E$310,4,FALSE)</f>
        <v>NDOSO</v>
      </c>
      <c r="I1950" t="str">
        <f>VLOOKUP($D1950,reference!$G$1:$H$25,2,FALSE)</f>
        <v>Hutan lahan kering sekunder / bekas tebangan</v>
      </c>
      <c r="J1950" t="str">
        <f>VLOOKUP($E1950,reference!$G$1:$H$25,2,FALSE)</f>
        <v>Pertanian lahan kering  campur semak / kebun campur</v>
      </c>
      <c r="K1950" t="str">
        <f t="shared" si="30"/>
        <v>Non Irigasi</v>
      </c>
      <c r="L1950" t="s">
        <v>328</v>
      </c>
    </row>
    <row r="1951" spans="1:12" x14ac:dyDescent="0.25">
      <c r="A1951" s="1">
        <v>1950</v>
      </c>
      <c r="B1951" s="3">
        <v>3</v>
      </c>
      <c r="C1951" s="1">
        <v>217</v>
      </c>
      <c r="D1951" s="1">
        <v>16</v>
      </c>
      <c r="E1951" s="1">
        <v>12</v>
      </c>
      <c r="F1951" s="1">
        <v>0</v>
      </c>
      <c r="G1951">
        <f>VLOOKUP(C1951,reference!$A$1:$E$310,5,FALSE)</f>
        <v>5312080</v>
      </c>
      <c r="H1951" t="str">
        <f>VLOOKUP(C1951,reference!$A$1:$E$310,4,FALSE)</f>
        <v>RIUNG</v>
      </c>
      <c r="I1951" t="str">
        <f>VLOOKUP($D1951,reference!$G$1:$H$25,2,FALSE)</f>
        <v>Pemukiman</v>
      </c>
      <c r="J1951" t="str">
        <f>VLOOKUP($E1951,reference!$G$1:$H$25,2,FALSE)</f>
        <v>Pertanian lahan kering</v>
      </c>
      <c r="K1951" t="str">
        <f t="shared" si="30"/>
        <v>Non Irigasi</v>
      </c>
      <c r="L1951" t="s">
        <v>327</v>
      </c>
    </row>
    <row r="1952" spans="1:12" x14ac:dyDescent="0.25">
      <c r="A1952" s="1">
        <v>1951</v>
      </c>
      <c r="B1952" s="3">
        <v>65</v>
      </c>
      <c r="C1952" s="1">
        <v>217</v>
      </c>
      <c r="D1952" s="1">
        <v>12</v>
      </c>
      <c r="E1952" s="1">
        <v>16</v>
      </c>
      <c r="F1952" s="1">
        <v>0</v>
      </c>
      <c r="G1952">
        <f>VLOOKUP(C1952,reference!$A$1:$E$310,5,FALSE)</f>
        <v>5312080</v>
      </c>
      <c r="H1952" t="str">
        <f>VLOOKUP(C1952,reference!$A$1:$E$310,4,FALSE)</f>
        <v>RIUNG</v>
      </c>
      <c r="I1952" t="str">
        <f>VLOOKUP($D1952,reference!$G$1:$H$25,2,FALSE)</f>
        <v>Pertanian lahan kering</v>
      </c>
      <c r="J1952" t="str">
        <f>VLOOKUP($E1952,reference!$G$1:$H$25,2,FALSE)</f>
        <v>Pemukiman</v>
      </c>
      <c r="K1952" t="str">
        <f t="shared" si="30"/>
        <v>Non Irigasi</v>
      </c>
      <c r="L1952" t="s">
        <v>327</v>
      </c>
    </row>
    <row r="1953" spans="1:12" x14ac:dyDescent="0.25">
      <c r="A1953" s="1">
        <v>1952</v>
      </c>
      <c r="B1953" s="3">
        <v>253</v>
      </c>
      <c r="C1953" s="1">
        <v>217</v>
      </c>
      <c r="D1953" s="1">
        <v>12</v>
      </c>
      <c r="E1953" s="1">
        <v>13</v>
      </c>
      <c r="F1953" s="1">
        <v>0</v>
      </c>
      <c r="G1953">
        <f>VLOOKUP(C1953,reference!$A$1:$E$310,5,FALSE)</f>
        <v>5312080</v>
      </c>
      <c r="H1953" t="str">
        <f>VLOOKUP(C1953,reference!$A$1:$E$310,4,FALSE)</f>
        <v>RIUNG</v>
      </c>
      <c r="I1953" t="str">
        <f>VLOOKUP($D1953,reference!$G$1:$H$25,2,FALSE)</f>
        <v>Pertanian lahan kering</v>
      </c>
      <c r="J1953" t="str">
        <f>VLOOKUP($E1953,reference!$G$1:$H$25,2,FALSE)</f>
        <v>Pertanian lahan kering  campur semak / kebun campur</v>
      </c>
      <c r="K1953" t="str">
        <f t="shared" si="30"/>
        <v>Non Irigasi</v>
      </c>
      <c r="L1953" t="s">
        <v>327</v>
      </c>
    </row>
    <row r="1954" spans="1:12" x14ac:dyDescent="0.25">
      <c r="A1954" s="1">
        <v>1953</v>
      </c>
      <c r="B1954" s="3">
        <v>1186</v>
      </c>
      <c r="C1954" s="1">
        <v>147</v>
      </c>
      <c r="D1954" s="1">
        <v>2</v>
      </c>
      <c r="E1954" s="1">
        <v>12</v>
      </c>
      <c r="F1954" s="1">
        <v>0</v>
      </c>
      <c r="G1954">
        <f>VLOOKUP(C1954,reference!$A$1:$E$310,5,FALSE)</f>
        <v>5309010</v>
      </c>
      <c r="H1954" t="str">
        <f>VLOOKUP(C1954,reference!$A$1:$E$310,4,FALSE)</f>
        <v>WULANGGITANG</v>
      </c>
      <c r="I1954" t="str">
        <f>VLOOKUP($D1954,reference!$G$1:$H$25,2,FALSE)</f>
        <v>Hutan lahan kering sekunder / bekas tebangan</v>
      </c>
      <c r="J1954" t="str">
        <f>VLOOKUP($E1954,reference!$G$1:$H$25,2,FALSE)</f>
        <v>Pertanian lahan kering</v>
      </c>
      <c r="K1954" t="str">
        <f t="shared" si="30"/>
        <v>Non Irigasi</v>
      </c>
      <c r="L1954" t="s">
        <v>328</v>
      </c>
    </row>
    <row r="1955" spans="1:12" x14ac:dyDescent="0.25">
      <c r="A1955" s="1">
        <v>1954</v>
      </c>
      <c r="B1955" s="3">
        <v>30</v>
      </c>
      <c r="C1955" s="1">
        <v>147</v>
      </c>
      <c r="D1955" s="1">
        <v>12</v>
      </c>
      <c r="E1955" s="1">
        <v>14</v>
      </c>
      <c r="F1955" s="1">
        <v>0</v>
      </c>
      <c r="G1955">
        <f>VLOOKUP(C1955,reference!$A$1:$E$310,5,FALSE)</f>
        <v>5309010</v>
      </c>
      <c r="H1955" t="str">
        <f>VLOOKUP(C1955,reference!$A$1:$E$310,4,FALSE)</f>
        <v>WULANGGITANG</v>
      </c>
      <c r="I1955" t="str">
        <f>VLOOKUP($D1955,reference!$G$1:$H$25,2,FALSE)</f>
        <v>Pertanian lahan kering</v>
      </c>
      <c r="J1955" t="str">
        <f>VLOOKUP($E1955,reference!$G$1:$H$25,2,FALSE)</f>
        <v>Sawah</v>
      </c>
      <c r="K1955" t="str">
        <f t="shared" si="30"/>
        <v>Non Irigasi</v>
      </c>
      <c r="L1955" t="s">
        <v>327</v>
      </c>
    </row>
    <row r="1956" spans="1:12" x14ac:dyDescent="0.25">
      <c r="A1956" s="1">
        <v>1955</v>
      </c>
      <c r="B1956" s="3">
        <v>4</v>
      </c>
      <c r="C1956" s="1">
        <v>155</v>
      </c>
      <c r="D1956" s="1">
        <v>0</v>
      </c>
      <c r="E1956" s="1">
        <v>16</v>
      </c>
      <c r="F1956" s="1">
        <v>0</v>
      </c>
      <c r="G1956">
        <f>VLOOKUP(C1956,reference!$A$1:$E$310,5,FALSE)</f>
        <v>5309040</v>
      </c>
      <c r="H1956" t="str">
        <f>VLOOKUP(C1956,reference!$A$1:$E$310,4,FALSE)</f>
        <v>SOLOR BARAT</v>
      </c>
      <c r="I1956" t="str">
        <f>VLOOKUP($D1956,reference!$G$1:$H$25,2,FALSE)</f>
        <v>No data</v>
      </c>
      <c r="J1956" t="str">
        <f>VLOOKUP($E1956,reference!$G$1:$H$25,2,FALSE)</f>
        <v>Pemukiman</v>
      </c>
      <c r="K1956" t="str">
        <f t="shared" si="30"/>
        <v>Non Irigasi</v>
      </c>
      <c r="L1956" t="s">
        <v>327</v>
      </c>
    </row>
    <row r="1957" spans="1:12" x14ac:dyDescent="0.25">
      <c r="A1957" s="1">
        <v>1956</v>
      </c>
      <c r="B1957" s="3">
        <v>221</v>
      </c>
      <c r="C1957" s="1">
        <v>155</v>
      </c>
      <c r="D1957" s="1">
        <v>13</v>
      </c>
      <c r="E1957" s="1">
        <v>16</v>
      </c>
      <c r="F1957" s="1">
        <v>0</v>
      </c>
      <c r="G1957">
        <f>VLOOKUP(C1957,reference!$A$1:$E$310,5,FALSE)</f>
        <v>5309040</v>
      </c>
      <c r="H1957" t="str">
        <f>VLOOKUP(C1957,reference!$A$1:$E$310,4,FALSE)</f>
        <v>SOLOR BARAT</v>
      </c>
      <c r="I1957" t="str">
        <f>VLOOKUP($D1957,reference!$G$1:$H$25,2,FALSE)</f>
        <v>Pertanian lahan kering  campur semak / kebun campur</v>
      </c>
      <c r="J1957" t="str">
        <f>VLOOKUP($E1957,reference!$G$1:$H$25,2,FALSE)</f>
        <v>Pemukiman</v>
      </c>
      <c r="K1957" t="str">
        <f t="shared" si="30"/>
        <v>Non Irigasi</v>
      </c>
      <c r="L1957" t="s">
        <v>327</v>
      </c>
    </row>
    <row r="1958" spans="1:12" x14ac:dyDescent="0.25">
      <c r="A1958" s="1">
        <v>1957</v>
      </c>
      <c r="B1958" s="3">
        <v>88</v>
      </c>
      <c r="C1958" s="1">
        <v>157</v>
      </c>
      <c r="D1958" s="1">
        <v>16</v>
      </c>
      <c r="E1958" s="1">
        <v>12</v>
      </c>
      <c r="F1958" s="1">
        <v>0</v>
      </c>
      <c r="G1958">
        <f>VLOOKUP(C1958,reference!$A$1:$E$310,5,FALSE)</f>
        <v>5309050</v>
      </c>
      <c r="H1958" t="str">
        <f>VLOOKUP(C1958,reference!$A$1:$E$310,4,FALSE)</f>
        <v>SOLOR TIMUR</v>
      </c>
      <c r="I1958" t="str">
        <f>VLOOKUP($D1958,reference!$G$1:$H$25,2,FALSE)</f>
        <v>Pemukiman</v>
      </c>
      <c r="J1958" t="str">
        <f>VLOOKUP($E1958,reference!$G$1:$H$25,2,FALSE)</f>
        <v>Pertanian lahan kering</v>
      </c>
      <c r="K1958" t="str">
        <f t="shared" si="30"/>
        <v>Non Irigasi</v>
      </c>
      <c r="L1958" t="s">
        <v>327</v>
      </c>
    </row>
    <row r="1959" spans="1:12" x14ac:dyDescent="0.25">
      <c r="A1959" s="1">
        <v>1958</v>
      </c>
      <c r="B1959" s="3">
        <v>313</v>
      </c>
      <c r="C1959" s="1">
        <v>157</v>
      </c>
      <c r="D1959" s="1">
        <v>13</v>
      </c>
      <c r="E1959" s="1">
        <v>2</v>
      </c>
      <c r="F1959" s="1">
        <v>0</v>
      </c>
      <c r="G1959">
        <f>VLOOKUP(C1959,reference!$A$1:$E$310,5,FALSE)</f>
        <v>5309050</v>
      </c>
      <c r="H1959" t="str">
        <f>VLOOKUP(C1959,reference!$A$1:$E$310,4,FALSE)</f>
        <v>SOLOR TIMUR</v>
      </c>
      <c r="I1959" t="str">
        <f>VLOOKUP($D1959,reference!$G$1:$H$25,2,FALSE)</f>
        <v>Pertanian lahan kering  campur semak / kebun campur</v>
      </c>
      <c r="J1959" t="str">
        <f>VLOOKUP($E1959,reference!$G$1:$H$25,2,FALSE)</f>
        <v>Hutan lahan kering sekunder / bekas tebangan</v>
      </c>
      <c r="K1959" t="str">
        <f t="shared" si="30"/>
        <v>Non Irigasi</v>
      </c>
      <c r="L1959" t="s">
        <v>327</v>
      </c>
    </row>
    <row r="1960" spans="1:12" x14ac:dyDescent="0.25">
      <c r="A1960" s="1">
        <v>1959</v>
      </c>
      <c r="B1960" s="3">
        <v>84</v>
      </c>
      <c r="C1960" s="1">
        <v>140</v>
      </c>
      <c r="D1960" s="1">
        <v>13</v>
      </c>
      <c r="E1960" s="1">
        <v>16</v>
      </c>
      <c r="F1960" s="1">
        <v>0</v>
      </c>
      <c r="G1960">
        <f>VLOOKUP(C1960,reference!$A$1:$E$310,5,FALSE)</f>
        <v>5308020</v>
      </c>
      <c r="H1960" t="str">
        <f>VLOOKUP(C1960,reference!$A$1:$E$310,4,FALSE)</f>
        <v>ATADEI</v>
      </c>
      <c r="I1960" t="str">
        <f>VLOOKUP($D1960,reference!$G$1:$H$25,2,FALSE)</f>
        <v>Pertanian lahan kering  campur semak / kebun campur</v>
      </c>
      <c r="J1960" t="str">
        <f>VLOOKUP($E1960,reference!$G$1:$H$25,2,FALSE)</f>
        <v>Pemukiman</v>
      </c>
      <c r="K1960" t="str">
        <f t="shared" si="30"/>
        <v>Non Irigasi</v>
      </c>
      <c r="L1960" t="s">
        <v>327</v>
      </c>
    </row>
    <row r="1961" spans="1:12" x14ac:dyDescent="0.25">
      <c r="A1961" s="1">
        <v>1960</v>
      </c>
      <c r="B1961" s="3">
        <v>187</v>
      </c>
      <c r="C1961" s="1">
        <v>250</v>
      </c>
      <c r="D1961" s="1">
        <v>2</v>
      </c>
      <c r="E1961" s="1">
        <v>11</v>
      </c>
      <c r="F1961" s="1">
        <v>0</v>
      </c>
      <c r="G1961">
        <f>VLOOKUP(C1961,reference!$A$1:$E$310,5,FALSE)</f>
        <v>5315041</v>
      </c>
      <c r="H1961" t="str">
        <f>VLOOKUP(C1961,reference!$A$1:$E$310,4,FALSE)</f>
        <v>NDOSO</v>
      </c>
      <c r="I1961" t="str">
        <f>VLOOKUP($D1961,reference!$G$1:$H$25,2,FALSE)</f>
        <v>Hutan lahan kering sekunder / bekas tebangan</v>
      </c>
      <c r="J1961" t="str">
        <f>VLOOKUP($E1961,reference!$G$1:$H$25,2,FALSE)</f>
        <v>Savanna / Padang rumput</v>
      </c>
      <c r="K1961" t="str">
        <f t="shared" si="30"/>
        <v>Non Irigasi</v>
      </c>
      <c r="L1961" t="s">
        <v>328</v>
      </c>
    </row>
    <row r="1962" spans="1:12" x14ac:dyDescent="0.25">
      <c r="A1962" s="1">
        <v>1961</v>
      </c>
      <c r="B1962" s="3">
        <v>1</v>
      </c>
      <c r="C1962" s="1">
        <v>280</v>
      </c>
      <c r="D1962" s="1">
        <v>18</v>
      </c>
      <c r="E1962" s="1">
        <v>1</v>
      </c>
      <c r="F1962" s="1">
        <v>0</v>
      </c>
      <c r="G1962">
        <f>VLOOKUP(C1962,reference!$A$1:$E$310,5,FALSE)</f>
        <v>5319030</v>
      </c>
      <c r="H1962" t="str">
        <f>VLOOKUP(C1962,reference!$A$1:$E$310,4,FALSE)</f>
        <v>ELAR</v>
      </c>
      <c r="I1962" t="str">
        <f>VLOOKUP($D1962,reference!$G$1:$H$25,2,FALSE)</f>
        <v>Lahan terbuka</v>
      </c>
      <c r="J1962" t="str">
        <f>VLOOKUP($E1962,reference!$G$1:$H$25,2,FALSE)</f>
        <v>Hutan lahan kering primer</v>
      </c>
      <c r="K1962" t="str">
        <f t="shared" si="30"/>
        <v>Non Irigasi</v>
      </c>
      <c r="L1962" t="s">
        <v>327</v>
      </c>
    </row>
    <row r="1963" spans="1:12" x14ac:dyDescent="0.25">
      <c r="A1963" s="1">
        <v>1962</v>
      </c>
      <c r="B1963" s="3">
        <v>20</v>
      </c>
      <c r="C1963" s="1">
        <v>154</v>
      </c>
      <c r="D1963" s="1">
        <v>18</v>
      </c>
      <c r="E1963" s="1">
        <v>2</v>
      </c>
      <c r="F1963" s="1">
        <v>0</v>
      </c>
      <c r="G1963">
        <f>VLOOKUP(C1963,reference!$A$1:$E$310,5,FALSE)</f>
        <v>5309032</v>
      </c>
      <c r="H1963" t="str">
        <f>VLOOKUP(C1963,reference!$A$1:$E$310,4,FALSE)</f>
        <v>DEMON PAGONG</v>
      </c>
      <c r="I1963" t="str">
        <f>VLOOKUP($D1963,reference!$G$1:$H$25,2,FALSE)</f>
        <v>Lahan terbuka</v>
      </c>
      <c r="J1963" t="str">
        <f>VLOOKUP($E1963,reference!$G$1:$H$25,2,FALSE)</f>
        <v>Hutan lahan kering sekunder / bekas tebangan</v>
      </c>
      <c r="K1963" t="str">
        <f t="shared" si="30"/>
        <v>Non Irigasi</v>
      </c>
      <c r="L1963" t="s">
        <v>327</v>
      </c>
    </row>
    <row r="1964" spans="1:12" x14ac:dyDescent="0.25">
      <c r="A1964" s="1">
        <v>1963</v>
      </c>
      <c r="B1964" s="3">
        <v>115</v>
      </c>
      <c r="C1964" s="1">
        <v>155</v>
      </c>
      <c r="D1964" s="1">
        <v>0</v>
      </c>
      <c r="E1964" s="1">
        <v>0</v>
      </c>
      <c r="F1964" s="1">
        <v>0</v>
      </c>
      <c r="G1964">
        <f>VLOOKUP(C1964,reference!$A$1:$E$310,5,FALSE)</f>
        <v>5309040</v>
      </c>
      <c r="H1964" t="str">
        <f>VLOOKUP(C1964,reference!$A$1:$E$310,4,FALSE)</f>
        <v>SOLOR BARAT</v>
      </c>
      <c r="I1964" t="str">
        <f>VLOOKUP($D1964,reference!$G$1:$H$25,2,FALSE)</f>
        <v>No data</v>
      </c>
      <c r="J1964" t="str">
        <f>VLOOKUP($E1964,reference!$G$1:$H$25,2,FALSE)</f>
        <v>No data</v>
      </c>
      <c r="K1964" t="str">
        <f t="shared" si="30"/>
        <v>Non Irigasi</v>
      </c>
      <c r="L1964" t="s">
        <v>327</v>
      </c>
    </row>
    <row r="1965" spans="1:12" x14ac:dyDescent="0.25">
      <c r="A1965" s="1">
        <v>1964</v>
      </c>
      <c r="B1965" s="3">
        <v>1</v>
      </c>
      <c r="C1965" s="1">
        <v>157</v>
      </c>
      <c r="D1965" s="1">
        <v>0</v>
      </c>
      <c r="E1965" s="1">
        <v>5</v>
      </c>
      <c r="F1965" s="1">
        <v>0</v>
      </c>
      <c r="G1965">
        <f>VLOOKUP(C1965,reference!$A$1:$E$310,5,FALSE)</f>
        <v>5309050</v>
      </c>
      <c r="H1965" t="str">
        <f>VLOOKUP(C1965,reference!$A$1:$E$310,4,FALSE)</f>
        <v>SOLOR TIMUR</v>
      </c>
      <c r="I1965" t="str">
        <f>VLOOKUP($D1965,reference!$G$1:$H$25,2,FALSE)</f>
        <v>No data</v>
      </c>
      <c r="J1965" t="str">
        <f>VLOOKUP($E1965,reference!$G$1:$H$25,2,FALSE)</f>
        <v>Hutan mangrove primer</v>
      </c>
      <c r="K1965" t="str">
        <f t="shared" si="30"/>
        <v>Non Irigasi</v>
      </c>
      <c r="L1965" t="s">
        <v>327</v>
      </c>
    </row>
    <row r="1966" spans="1:12" x14ac:dyDescent="0.25">
      <c r="A1966" s="1">
        <v>1965</v>
      </c>
      <c r="B1966" s="3">
        <v>3</v>
      </c>
      <c r="C1966" s="1">
        <v>125</v>
      </c>
      <c r="D1966" s="1">
        <v>0</v>
      </c>
      <c r="E1966" s="1">
        <v>12</v>
      </c>
      <c r="F1966" s="1">
        <v>0</v>
      </c>
      <c r="G1966">
        <f>VLOOKUP(C1966,reference!$A$1:$E$310,5,FALSE)</f>
        <v>5307014</v>
      </c>
      <c r="H1966" t="str">
        <f>VLOOKUP(C1966,reference!$A$1:$E$310,4,FALSE)</f>
        <v>PANTAR TENGAH</v>
      </c>
      <c r="I1966" t="str">
        <f>VLOOKUP($D1966,reference!$G$1:$H$25,2,FALSE)</f>
        <v>No data</v>
      </c>
      <c r="J1966" t="str">
        <f>VLOOKUP($E1966,reference!$G$1:$H$25,2,FALSE)</f>
        <v>Pertanian lahan kering</v>
      </c>
      <c r="K1966" t="str">
        <f t="shared" si="30"/>
        <v>Non Irigasi</v>
      </c>
      <c r="L1966" t="s">
        <v>327</v>
      </c>
    </row>
    <row r="1967" spans="1:12" x14ac:dyDescent="0.25">
      <c r="A1967" s="1">
        <v>1966</v>
      </c>
      <c r="B1967" s="3">
        <v>7</v>
      </c>
      <c r="C1967" s="1">
        <v>250</v>
      </c>
      <c r="D1967" s="1">
        <v>2</v>
      </c>
      <c r="E1967" s="1">
        <v>20</v>
      </c>
      <c r="F1967" s="1">
        <v>0</v>
      </c>
      <c r="G1967">
        <f>VLOOKUP(C1967,reference!$A$1:$E$310,5,FALSE)</f>
        <v>5315041</v>
      </c>
      <c r="H1967" t="str">
        <f>VLOOKUP(C1967,reference!$A$1:$E$310,4,FALSE)</f>
        <v>NDOSO</v>
      </c>
      <c r="I1967" t="str">
        <f>VLOOKUP($D1967,reference!$G$1:$H$25,2,FALSE)</f>
        <v>Hutan lahan kering sekunder / bekas tebangan</v>
      </c>
      <c r="J1967" t="str">
        <f>VLOOKUP($E1967,reference!$G$1:$H$25,2,FALSE)</f>
        <v>Tubuh air</v>
      </c>
      <c r="K1967" t="str">
        <f t="shared" si="30"/>
        <v>Non Irigasi</v>
      </c>
      <c r="L1967" t="s">
        <v>328</v>
      </c>
    </row>
    <row r="1968" spans="1:12" x14ac:dyDescent="0.25">
      <c r="A1968" s="1">
        <v>1967</v>
      </c>
      <c r="B1968" s="3">
        <v>597</v>
      </c>
      <c r="C1968" s="1">
        <v>280</v>
      </c>
      <c r="D1968" s="1">
        <v>13</v>
      </c>
      <c r="E1968" s="1">
        <v>13</v>
      </c>
      <c r="F1968" s="1">
        <v>0</v>
      </c>
      <c r="G1968">
        <f>VLOOKUP(C1968,reference!$A$1:$E$310,5,FALSE)</f>
        <v>5319030</v>
      </c>
      <c r="H1968" t="str">
        <f>VLOOKUP(C1968,reference!$A$1:$E$310,4,FALSE)</f>
        <v>ELAR</v>
      </c>
      <c r="I1968" t="str">
        <f>VLOOKUP($D1968,reference!$G$1:$H$25,2,FALSE)</f>
        <v>Pertanian lahan kering  campur semak / kebun campur</v>
      </c>
      <c r="J1968" t="str">
        <f>VLOOKUP($E1968,reference!$G$1:$H$25,2,FALSE)</f>
        <v>Pertanian lahan kering  campur semak / kebun campur</v>
      </c>
      <c r="K1968" t="str">
        <f t="shared" si="30"/>
        <v>Non Irigasi</v>
      </c>
      <c r="L1968" t="s">
        <v>327</v>
      </c>
    </row>
    <row r="1969" spans="1:12" x14ac:dyDescent="0.25">
      <c r="A1969" s="1">
        <v>1968</v>
      </c>
      <c r="B1969" s="3">
        <v>29</v>
      </c>
      <c r="C1969" s="1">
        <v>217</v>
      </c>
      <c r="D1969" s="1">
        <v>9</v>
      </c>
      <c r="E1969" s="1">
        <v>20</v>
      </c>
      <c r="F1969" s="1">
        <v>0</v>
      </c>
      <c r="G1969">
        <f>VLOOKUP(C1969,reference!$A$1:$E$310,5,FALSE)</f>
        <v>5312080</v>
      </c>
      <c r="H1969" t="str">
        <f>VLOOKUP(C1969,reference!$A$1:$E$310,4,FALSE)</f>
        <v>RIUNG</v>
      </c>
      <c r="I1969" t="str">
        <f>VLOOKUP($D1969,reference!$G$1:$H$25,2,FALSE)</f>
        <v>Semak belukar</v>
      </c>
      <c r="J1969" t="str">
        <f>VLOOKUP($E1969,reference!$G$1:$H$25,2,FALSE)</f>
        <v>Tubuh air</v>
      </c>
      <c r="K1969" t="str">
        <f t="shared" si="30"/>
        <v>Non Irigasi</v>
      </c>
      <c r="L1969" t="s">
        <v>327</v>
      </c>
    </row>
    <row r="1970" spans="1:12" x14ac:dyDescent="0.25">
      <c r="A1970" s="1">
        <v>1969</v>
      </c>
      <c r="B1970" s="3">
        <v>82</v>
      </c>
      <c r="C1970" s="1">
        <v>154</v>
      </c>
      <c r="D1970" s="1">
        <v>18</v>
      </c>
      <c r="E1970" s="1">
        <v>11</v>
      </c>
      <c r="F1970" s="1">
        <v>0</v>
      </c>
      <c r="G1970">
        <f>VLOOKUP(C1970,reference!$A$1:$E$310,5,FALSE)</f>
        <v>5309032</v>
      </c>
      <c r="H1970" t="str">
        <f>VLOOKUP(C1970,reference!$A$1:$E$310,4,FALSE)</f>
        <v>DEMON PAGONG</v>
      </c>
      <c r="I1970" t="str">
        <f>VLOOKUP($D1970,reference!$G$1:$H$25,2,FALSE)</f>
        <v>Lahan terbuka</v>
      </c>
      <c r="J1970" t="str">
        <f>VLOOKUP($E1970,reference!$G$1:$H$25,2,FALSE)</f>
        <v>Savanna / Padang rumput</v>
      </c>
      <c r="K1970" t="str">
        <f t="shared" si="30"/>
        <v>Non Irigasi</v>
      </c>
      <c r="L1970" t="s">
        <v>327</v>
      </c>
    </row>
    <row r="1971" spans="1:12" x14ac:dyDescent="0.25">
      <c r="A1971" s="1">
        <v>1970</v>
      </c>
      <c r="B1971" s="3">
        <v>1</v>
      </c>
      <c r="C1971" s="1">
        <v>157</v>
      </c>
      <c r="D1971" s="1">
        <v>13</v>
      </c>
      <c r="E1971" s="1">
        <v>5</v>
      </c>
      <c r="F1971" s="1">
        <v>0</v>
      </c>
      <c r="G1971">
        <f>VLOOKUP(C1971,reference!$A$1:$E$310,5,FALSE)</f>
        <v>5309050</v>
      </c>
      <c r="H1971" t="str">
        <f>VLOOKUP(C1971,reference!$A$1:$E$310,4,FALSE)</f>
        <v>SOLOR TIMUR</v>
      </c>
      <c r="I1971" t="str">
        <f>VLOOKUP($D1971,reference!$G$1:$H$25,2,FALSE)</f>
        <v>Pertanian lahan kering  campur semak / kebun campur</v>
      </c>
      <c r="J1971" t="str">
        <f>VLOOKUP($E1971,reference!$G$1:$H$25,2,FALSE)</f>
        <v>Hutan mangrove primer</v>
      </c>
      <c r="K1971" t="str">
        <f t="shared" si="30"/>
        <v>Non Irigasi</v>
      </c>
      <c r="L1971" t="s">
        <v>327</v>
      </c>
    </row>
    <row r="1972" spans="1:12" x14ac:dyDescent="0.25">
      <c r="A1972" s="1">
        <v>1971</v>
      </c>
      <c r="B1972" s="3">
        <v>1</v>
      </c>
      <c r="C1972" s="1">
        <v>144</v>
      </c>
      <c r="D1972" s="1">
        <v>2</v>
      </c>
      <c r="E1972" s="1">
        <v>18</v>
      </c>
      <c r="F1972" s="1">
        <v>0</v>
      </c>
      <c r="G1972">
        <f>VLOOKUP(C1972,reference!$A$1:$E$310,5,FALSE)</f>
        <v>5308050</v>
      </c>
      <c r="H1972" t="str">
        <f>VLOOKUP(C1972,reference!$A$1:$E$310,4,FALSE)</f>
        <v>NUBATUKAN</v>
      </c>
      <c r="I1972" t="str">
        <f>VLOOKUP($D1972,reference!$G$1:$H$25,2,FALSE)</f>
        <v>Hutan lahan kering sekunder / bekas tebangan</v>
      </c>
      <c r="J1972" t="str">
        <f>VLOOKUP($E1972,reference!$G$1:$H$25,2,FALSE)</f>
        <v>Lahan terbuka</v>
      </c>
      <c r="K1972" t="str">
        <f t="shared" si="30"/>
        <v>Non Irigasi</v>
      </c>
      <c r="L1972" t="s">
        <v>328</v>
      </c>
    </row>
    <row r="1973" spans="1:12" x14ac:dyDescent="0.25">
      <c r="A1973" s="1">
        <v>1972</v>
      </c>
      <c r="B1973" s="3">
        <v>34</v>
      </c>
      <c r="C1973" s="1">
        <v>243</v>
      </c>
      <c r="D1973" s="1">
        <v>9</v>
      </c>
      <c r="E1973" s="1">
        <v>15</v>
      </c>
      <c r="F1973" s="1">
        <v>0</v>
      </c>
      <c r="G1973">
        <f>VLOOKUP(C1973,reference!$A$1:$E$310,5,FALSE)</f>
        <v>5315011</v>
      </c>
      <c r="H1973" t="str">
        <f>VLOOKUP(C1973,reference!$A$1:$E$310,4,FALSE)</f>
        <v>BOLENG</v>
      </c>
      <c r="I1973" t="str">
        <f>VLOOKUP($D1973,reference!$G$1:$H$25,2,FALSE)</f>
        <v>Semak belukar</v>
      </c>
      <c r="J1973" t="str">
        <f>VLOOKUP($E1973,reference!$G$1:$H$25,2,FALSE)</f>
        <v>Tambak</v>
      </c>
      <c r="K1973" t="str">
        <f t="shared" si="30"/>
        <v>Non Irigasi</v>
      </c>
      <c r="L1973" t="s">
        <v>327</v>
      </c>
    </row>
    <row r="1974" spans="1:12" x14ac:dyDescent="0.25">
      <c r="A1974" s="1">
        <v>1973</v>
      </c>
      <c r="B1974" s="3">
        <v>108</v>
      </c>
      <c r="C1974" s="1">
        <v>243</v>
      </c>
      <c r="D1974" s="1">
        <v>6</v>
      </c>
      <c r="E1974" s="1">
        <v>15</v>
      </c>
      <c r="F1974" s="1">
        <v>0</v>
      </c>
      <c r="G1974">
        <f>VLOOKUP(C1974,reference!$A$1:$E$310,5,FALSE)</f>
        <v>5315011</v>
      </c>
      <c r="H1974" t="str">
        <f>VLOOKUP(C1974,reference!$A$1:$E$310,4,FALSE)</f>
        <v>BOLENG</v>
      </c>
      <c r="I1974" t="str">
        <f>VLOOKUP($D1974,reference!$G$1:$H$25,2,FALSE)</f>
        <v>Hutan mangrove sekunder</v>
      </c>
      <c r="J1974" t="str">
        <f>VLOOKUP($E1974,reference!$G$1:$H$25,2,FALSE)</f>
        <v>Tambak</v>
      </c>
      <c r="K1974" t="str">
        <f t="shared" si="30"/>
        <v>Non Irigasi</v>
      </c>
      <c r="L1974" t="s">
        <v>328</v>
      </c>
    </row>
    <row r="1975" spans="1:12" x14ac:dyDescent="0.25">
      <c r="A1975" s="1">
        <v>1974</v>
      </c>
      <c r="B1975" s="3">
        <v>1246</v>
      </c>
      <c r="C1975" s="1">
        <v>250</v>
      </c>
      <c r="D1975" s="1">
        <v>9</v>
      </c>
      <c r="E1975" s="1">
        <v>14</v>
      </c>
      <c r="F1975" s="1">
        <v>0</v>
      </c>
      <c r="G1975">
        <f>VLOOKUP(C1975,reference!$A$1:$E$310,5,FALSE)</f>
        <v>5315041</v>
      </c>
      <c r="H1975" t="str">
        <f>VLOOKUP(C1975,reference!$A$1:$E$310,4,FALSE)</f>
        <v>NDOSO</v>
      </c>
      <c r="I1975" t="str">
        <f>VLOOKUP($D1975,reference!$G$1:$H$25,2,FALSE)</f>
        <v>Semak belukar</v>
      </c>
      <c r="J1975" t="str">
        <f>VLOOKUP($E1975,reference!$G$1:$H$25,2,FALSE)</f>
        <v>Sawah</v>
      </c>
      <c r="K1975" t="str">
        <f t="shared" si="30"/>
        <v>Non Irigasi</v>
      </c>
      <c r="L1975" t="s">
        <v>327</v>
      </c>
    </row>
    <row r="1976" spans="1:12" x14ac:dyDescent="0.25">
      <c r="A1976" s="1">
        <v>1975</v>
      </c>
      <c r="B1976" s="3">
        <v>1075</v>
      </c>
      <c r="C1976" s="1">
        <v>250</v>
      </c>
      <c r="D1976" s="1">
        <v>9</v>
      </c>
      <c r="E1976" s="1">
        <v>2</v>
      </c>
      <c r="F1976" s="1">
        <v>0</v>
      </c>
      <c r="G1976">
        <f>VLOOKUP(C1976,reference!$A$1:$E$310,5,FALSE)</f>
        <v>5315041</v>
      </c>
      <c r="H1976" t="str">
        <f>VLOOKUP(C1976,reference!$A$1:$E$310,4,FALSE)</f>
        <v>NDOSO</v>
      </c>
      <c r="I1976" t="str">
        <f>VLOOKUP($D1976,reference!$G$1:$H$25,2,FALSE)</f>
        <v>Semak belukar</v>
      </c>
      <c r="J1976" t="str">
        <f>VLOOKUP($E1976,reference!$G$1:$H$25,2,FALSE)</f>
        <v>Hutan lahan kering sekunder / bekas tebangan</v>
      </c>
      <c r="K1976" t="str">
        <f t="shared" si="30"/>
        <v>Non Irigasi</v>
      </c>
      <c r="L1976" t="s">
        <v>327</v>
      </c>
    </row>
    <row r="1977" spans="1:12" x14ac:dyDescent="0.25">
      <c r="A1977" s="1">
        <v>1976</v>
      </c>
      <c r="B1977" s="3">
        <v>2113</v>
      </c>
      <c r="C1977" s="1">
        <v>218</v>
      </c>
      <c r="D1977" s="1">
        <v>9</v>
      </c>
      <c r="E1977" s="1">
        <v>1</v>
      </c>
      <c r="F1977" s="1">
        <v>0</v>
      </c>
      <c r="G1977">
        <f>VLOOKUP(C1977,reference!$A$1:$E$310,5,FALSE)</f>
        <v>5312081</v>
      </c>
      <c r="H1977" t="str">
        <f>VLOOKUP(C1977,reference!$A$1:$E$310,4,FALSE)</f>
        <v>RIUNG BARAT</v>
      </c>
      <c r="I1977" t="str">
        <f>VLOOKUP($D1977,reference!$G$1:$H$25,2,FALSE)</f>
        <v>Semak belukar</v>
      </c>
      <c r="J1977" t="str">
        <f>VLOOKUP($E1977,reference!$G$1:$H$25,2,FALSE)</f>
        <v>Hutan lahan kering primer</v>
      </c>
      <c r="K1977" t="str">
        <f t="shared" si="30"/>
        <v>Non Irigasi</v>
      </c>
      <c r="L1977" t="s">
        <v>327</v>
      </c>
    </row>
    <row r="1978" spans="1:12" x14ac:dyDescent="0.25">
      <c r="A1978" s="1">
        <v>1977</v>
      </c>
      <c r="B1978" s="3">
        <v>443</v>
      </c>
      <c r="C1978" s="1">
        <v>186</v>
      </c>
      <c r="D1978" s="1">
        <v>5</v>
      </c>
      <c r="E1978" s="1">
        <v>5</v>
      </c>
      <c r="F1978" s="1">
        <v>0</v>
      </c>
      <c r="G1978">
        <f>VLOOKUP(C1978,reference!$A$1:$E$310,5,FALSE)</f>
        <v>5310082</v>
      </c>
      <c r="H1978" t="str">
        <f>VLOOKUP(C1978,reference!$A$1:$E$310,4,FALSE)</f>
        <v>ALOK TIMUR</v>
      </c>
      <c r="I1978" t="str">
        <f>VLOOKUP($D1978,reference!$G$1:$H$25,2,FALSE)</f>
        <v>Hutan mangrove primer</v>
      </c>
      <c r="J1978" t="str">
        <f>VLOOKUP($E1978,reference!$G$1:$H$25,2,FALSE)</f>
        <v>Hutan mangrove primer</v>
      </c>
      <c r="K1978" t="str">
        <f t="shared" si="30"/>
        <v>Non Irigasi</v>
      </c>
      <c r="L1978" t="s">
        <v>327</v>
      </c>
    </row>
    <row r="1979" spans="1:12" x14ac:dyDescent="0.25">
      <c r="A1979" s="1">
        <v>1978</v>
      </c>
      <c r="B1979" s="3">
        <v>1</v>
      </c>
      <c r="C1979" s="1">
        <v>154</v>
      </c>
      <c r="D1979" s="1">
        <v>9</v>
      </c>
      <c r="E1979" s="1">
        <v>0</v>
      </c>
      <c r="F1979" s="1">
        <v>0</v>
      </c>
      <c r="G1979">
        <f>VLOOKUP(C1979,reference!$A$1:$E$310,5,FALSE)</f>
        <v>5309032</v>
      </c>
      <c r="H1979" t="str">
        <f>VLOOKUP(C1979,reference!$A$1:$E$310,4,FALSE)</f>
        <v>DEMON PAGONG</v>
      </c>
      <c r="I1979" t="str">
        <f>VLOOKUP($D1979,reference!$G$1:$H$25,2,FALSE)</f>
        <v>Semak belukar</v>
      </c>
      <c r="J1979" t="str">
        <f>VLOOKUP($E1979,reference!$G$1:$H$25,2,FALSE)</f>
        <v>No data</v>
      </c>
      <c r="K1979" t="str">
        <f t="shared" si="30"/>
        <v>Non Irigasi</v>
      </c>
      <c r="L1979" t="s">
        <v>327</v>
      </c>
    </row>
    <row r="1980" spans="1:12" x14ac:dyDescent="0.25">
      <c r="A1980" s="1">
        <v>1979</v>
      </c>
      <c r="B1980" s="3">
        <v>8</v>
      </c>
      <c r="C1980" s="1">
        <v>144</v>
      </c>
      <c r="D1980" s="1">
        <v>0</v>
      </c>
      <c r="E1980" s="1">
        <v>20</v>
      </c>
      <c r="F1980" s="1">
        <v>0</v>
      </c>
      <c r="G1980">
        <f>VLOOKUP(C1980,reference!$A$1:$E$310,5,FALSE)</f>
        <v>5308050</v>
      </c>
      <c r="H1980" t="str">
        <f>VLOOKUP(C1980,reference!$A$1:$E$310,4,FALSE)</f>
        <v>NUBATUKAN</v>
      </c>
      <c r="I1980" t="str">
        <f>VLOOKUP($D1980,reference!$G$1:$H$25,2,FALSE)</f>
        <v>No data</v>
      </c>
      <c r="J1980" t="str">
        <f>VLOOKUP($E1980,reference!$G$1:$H$25,2,FALSE)</f>
        <v>Tubuh air</v>
      </c>
      <c r="K1980" t="str">
        <f t="shared" si="30"/>
        <v>Non Irigasi</v>
      </c>
      <c r="L1980" t="s">
        <v>327</v>
      </c>
    </row>
    <row r="1981" spans="1:12" x14ac:dyDescent="0.25">
      <c r="A1981" s="1">
        <v>1980</v>
      </c>
      <c r="B1981" s="3">
        <v>114</v>
      </c>
      <c r="C1981" s="1">
        <v>252</v>
      </c>
      <c r="D1981" s="1">
        <v>1</v>
      </c>
      <c r="E1981" s="1">
        <v>1</v>
      </c>
      <c r="F1981" s="1">
        <v>0</v>
      </c>
      <c r="G1981">
        <f>VLOOKUP(C1981,reference!$A$1:$E$310,5,FALSE)</f>
        <v>5315050</v>
      </c>
      <c r="H1981" t="str">
        <f>VLOOKUP(C1981,reference!$A$1:$E$310,4,FALSE)</f>
        <v>MACANG PACAR</v>
      </c>
      <c r="I1981" t="str">
        <f>VLOOKUP($D1981,reference!$G$1:$H$25,2,FALSE)</f>
        <v>Hutan lahan kering primer</v>
      </c>
      <c r="J1981" t="str">
        <f>VLOOKUP($E1981,reference!$G$1:$H$25,2,FALSE)</f>
        <v>Hutan lahan kering primer</v>
      </c>
      <c r="K1981" t="str">
        <f t="shared" si="30"/>
        <v>Non Irigasi</v>
      </c>
      <c r="L1981" t="s">
        <v>327</v>
      </c>
    </row>
    <row r="1982" spans="1:12" x14ac:dyDescent="0.25">
      <c r="A1982" s="1">
        <v>1981</v>
      </c>
      <c r="B1982" s="3">
        <v>39</v>
      </c>
      <c r="C1982" s="1">
        <v>280</v>
      </c>
      <c r="D1982" s="1">
        <v>2</v>
      </c>
      <c r="E1982" s="1">
        <v>13</v>
      </c>
      <c r="F1982" s="1">
        <v>0</v>
      </c>
      <c r="G1982">
        <f>VLOOKUP(C1982,reference!$A$1:$E$310,5,FALSE)</f>
        <v>5319030</v>
      </c>
      <c r="H1982" t="str">
        <f>VLOOKUP(C1982,reference!$A$1:$E$310,4,FALSE)</f>
        <v>ELAR</v>
      </c>
      <c r="I1982" t="str">
        <f>VLOOKUP($D1982,reference!$G$1:$H$25,2,FALSE)</f>
        <v>Hutan lahan kering sekunder / bekas tebangan</v>
      </c>
      <c r="J1982" t="str">
        <f>VLOOKUP($E1982,reference!$G$1:$H$25,2,FALSE)</f>
        <v>Pertanian lahan kering  campur semak / kebun campur</v>
      </c>
      <c r="K1982" t="str">
        <f t="shared" si="30"/>
        <v>Non Irigasi</v>
      </c>
      <c r="L1982" t="s">
        <v>328</v>
      </c>
    </row>
    <row r="1983" spans="1:12" x14ac:dyDescent="0.25">
      <c r="A1983" s="1">
        <v>1982</v>
      </c>
      <c r="B1983" s="3">
        <v>2</v>
      </c>
      <c r="C1983" s="1">
        <v>280</v>
      </c>
      <c r="D1983" s="1">
        <v>2</v>
      </c>
      <c r="E1983" s="1">
        <v>18</v>
      </c>
      <c r="F1983" s="1">
        <v>0</v>
      </c>
      <c r="G1983">
        <f>VLOOKUP(C1983,reference!$A$1:$E$310,5,FALSE)</f>
        <v>5319030</v>
      </c>
      <c r="H1983" t="str">
        <f>VLOOKUP(C1983,reference!$A$1:$E$310,4,FALSE)</f>
        <v>ELAR</v>
      </c>
      <c r="I1983" t="str">
        <f>VLOOKUP($D1983,reference!$G$1:$H$25,2,FALSE)</f>
        <v>Hutan lahan kering sekunder / bekas tebangan</v>
      </c>
      <c r="J1983" t="str">
        <f>VLOOKUP($E1983,reference!$G$1:$H$25,2,FALSE)</f>
        <v>Lahan terbuka</v>
      </c>
      <c r="K1983" t="str">
        <f t="shared" si="30"/>
        <v>Non Irigasi</v>
      </c>
      <c r="L1983" t="s">
        <v>328</v>
      </c>
    </row>
    <row r="1984" spans="1:12" x14ac:dyDescent="0.25">
      <c r="A1984" s="1">
        <v>1983</v>
      </c>
      <c r="B1984" s="3">
        <v>21</v>
      </c>
      <c r="C1984" s="1">
        <v>218</v>
      </c>
      <c r="D1984" s="1">
        <v>9</v>
      </c>
      <c r="E1984" s="1">
        <v>20</v>
      </c>
      <c r="F1984" s="1">
        <v>0</v>
      </c>
      <c r="G1984">
        <f>VLOOKUP(C1984,reference!$A$1:$E$310,5,FALSE)</f>
        <v>5312081</v>
      </c>
      <c r="H1984" t="str">
        <f>VLOOKUP(C1984,reference!$A$1:$E$310,4,FALSE)</f>
        <v>RIUNG BARAT</v>
      </c>
      <c r="I1984" t="str">
        <f>VLOOKUP($D1984,reference!$G$1:$H$25,2,FALSE)</f>
        <v>Semak belukar</v>
      </c>
      <c r="J1984" t="str">
        <f>VLOOKUP($E1984,reference!$G$1:$H$25,2,FALSE)</f>
        <v>Tubuh air</v>
      </c>
      <c r="K1984" t="str">
        <f t="shared" si="30"/>
        <v>Non Irigasi</v>
      </c>
      <c r="L1984" t="s">
        <v>327</v>
      </c>
    </row>
    <row r="1985" spans="1:12" x14ac:dyDescent="0.25">
      <c r="A1985" s="1">
        <v>1984</v>
      </c>
      <c r="B1985" s="3">
        <v>3</v>
      </c>
      <c r="C1985" s="1">
        <v>217</v>
      </c>
      <c r="D1985" s="1">
        <v>6</v>
      </c>
      <c r="E1985" s="1">
        <v>13</v>
      </c>
      <c r="F1985" s="1">
        <v>0</v>
      </c>
      <c r="G1985">
        <f>VLOOKUP(C1985,reference!$A$1:$E$310,5,FALSE)</f>
        <v>5312080</v>
      </c>
      <c r="H1985" t="str">
        <f>VLOOKUP(C1985,reference!$A$1:$E$310,4,FALSE)</f>
        <v>RIUNG</v>
      </c>
      <c r="I1985" t="str">
        <f>VLOOKUP($D1985,reference!$G$1:$H$25,2,FALSE)</f>
        <v>Hutan mangrove sekunder</v>
      </c>
      <c r="J1985" t="str">
        <f>VLOOKUP($E1985,reference!$G$1:$H$25,2,FALSE)</f>
        <v>Pertanian lahan kering  campur semak / kebun campur</v>
      </c>
      <c r="K1985" t="str">
        <f t="shared" si="30"/>
        <v>Non Irigasi</v>
      </c>
      <c r="L1985" t="s">
        <v>328</v>
      </c>
    </row>
    <row r="1986" spans="1:12" x14ac:dyDescent="0.25">
      <c r="A1986" s="1">
        <v>1985</v>
      </c>
      <c r="B1986" s="3">
        <v>1</v>
      </c>
      <c r="C1986" s="1">
        <v>252</v>
      </c>
      <c r="D1986" s="1">
        <v>1</v>
      </c>
      <c r="E1986" s="1">
        <v>16</v>
      </c>
      <c r="F1986" s="1">
        <v>0</v>
      </c>
      <c r="G1986">
        <f>VLOOKUP(C1986,reference!$A$1:$E$310,5,FALSE)</f>
        <v>5315050</v>
      </c>
      <c r="H1986" t="str">
        <f>VLOOKUP(C1986,reference!$A$1:$E$310,4,FALSE)</f>
        <v>MACANG PACAR</v>
      </c>
      <c r="I1986" t="str">
        <f>VLOOKUP($D1986,reference!$G$1:$H$25,2,FALSE)</f>
        <v>Hutan lahan kering primer</v>
      </c>
      <c r="J1986" t="str">
        <f>VLOOKUP($E1986,reference!$G$1:$H$25,2,FALSE)</f>
        <v>Pemukiman</v>
      </c>
      <c r="K1986" t="str">
        <f t="shared" si="30"/>
        <v>Non Irigasi</v>
      </c>
      <c r="L1986" t="s">
        <v>328</v>
      </c>
    </row>
    <row r="1987" spans="1:12" x14ac:dyDescent="0.25">
      <c r="A1987" s="1">
        <v>1986</v>
      </c>
      <c r="B1987" s="3">
        <v>263</v>
      </c>
      <c r="C1987" s="1">
        <v>250</v>
      </c>
      <c r="D1987" s="1">
        <v>2</v>
      </c>
      <c r="E1987" s="1">
        <v>9</v>
      </c>
      <c r="F1987" s="1">
        <v>0</v>
      </c>
      <c r="G1987">
        <f>VLOOKUP(C1987,reference!$A$1:$E$310,5,FALSE)</f>
        <v>5315041</v>
      </c>
      <c r="H1987" t="str">
        <f>VLOOKUP(C1987,reference!$A$1:$E$310,4,FALSE)</f>
        <v>NDOSO</v>
      </c>
      <c r="I1987" t="str">
        <f>VLOOKUP($D1987,reference!$G$1:$H$25,2,FALSE)</f>
        <v>Hutan lahan kering sekunder / bekas tebangan</v>
      </c>
      <c r="J1987" t="str">
        <f>VLOOKUP($E1987,reference!$G$1:$H$25,2,FALSE)</f>
        <v>Semak belukar</v>
      </c>
      <c r="K1987" t="str">
        <f t="shared" ref="K1987:K2050" si="31">IF(F1987=0,"Non Irigasi","Buffer Irigasi")</f>
        <v>Non Irigasi</v>
      </c>
      <c r="L1987" t="s">
        <v>328</v>
      </c>
    </row>
    <row r="1988" spans="1:12" x14ac:dyDescent="0.25">
      <c r="A1988" s="1">
        <v>1987</v>
      </c>
      <c r="B1988" s="3">
        <v>2</v>
      </c>
      <c r="C1988" s="1">
        <v>229</v>
      </c>
      <c r="D1988" s="1">
        <v>2</v>
      </c>
      <c r="E1988" s="1">
        <v>13</v>
      </c>
      <c r="F1988" s="1">
        <v>0</v>
      </c>
      <c r="G1988">
        <f>VLOOKUP(C1988,reference!$A$1:$E$310,5,FALSE)</f>
        <v>5313131</v>
      </c>
      <c r="H1988" t="str">
        <f>VLOOKUP(C1988,reference!$A$1:$E$310,4,FALSE)</f>
        <v>CIBAL BARAT</v>
      </c>
      <c r="I1988" t="str">
        <f>VLOOKUP($D1988,reference!$G$1:$H$25,2,FALSE)</f>
        <v>Hutan lahan kering sekunder / bekas tebangan</v>
      </c>
      <c r="J1988" t="str">
        <f>VLOOKUP($E1988,reference!$G$1:$H$25,2,FALSE)</f>
        <v>Pertanian lahan kering  campur semak / kebun campur</v>
      </c>
      <c r="K1988" t="str">
        <f t="shared" si="31"/>
        <v>Non Irigasi</v>
      </c>
      <c r="L1988" t="s">
        <v>328</v>
      </c>
    </row>
    <row r="1989" spans="1:12" x14ac:dyDescent="0.25">
      <c r="A1989" s="1">
        <v>1988</v>
      </c>
      <c r="B1989" s="3">
        <v>16</v>
      </c>
      <c r="C1989" s="1">
        <v>217</v>
      </c>
      <c r="D1989" s="1">
        <v>2</v>
      </c>
      <c r="E1989" s="1">
        <v>20</v>
      </c>
      <c r="F1989" s="1">
        <v>0</v>
      </c>
      <c r="G1989">
        <f>VLOOKUP(C1989,reference!$A$1:$E$310,5,FALSE)</f>
        <v>5312080</v>
      </c>
      <c r="H1989" t="str">
        <f>VLOOKUP(C1989,reference!$A$1:$E$310,4,FALSE)</f>
        <v>RIUNG</v>
      </c>
      <c r="I1989" t="str">
        <f>VLOOKUP($D1989,reference!$G$1:$H$25,2,FALSE)</f>
        <v>Hutan lahan kering sekunder / bekas tebangan</v>
      </c>
      <c r="J1989" t="str">
        <f>VLOOKUP($E1989,reference!$G$1:$H$25,2,FALSE)</f>
        <v>Tubuh air</v>
      </c>
      <c r="K1989" t="str">
        <f t="shared" si="31"/>
        <v>Non Irigasi</v>
      </c>
      <c r="L1989" t="s">
        <v>328</v>
      </c>
    </row>
    <row r="1990" spans="1:12" x14ac:dyDescent="0.25">
      <c r="A1990" s="1">
        <v>1989</v>
      </c>
      <c r="B1990" s="3">
        <v>1</v>
      </c>
      <c r="C1990" s="1">
        <v>217</v>
      </c>
      <c r="D1990" s="1">
        <v>16</v>
      </c>
      <c r="E1990" s="1">
        <v>1</v>
      </c>
      <c r="F1990" s="1">
        <v>0</v>
      </c>
      <c r="G1990">
        <f>VLOOKUP(C1990,reference!$A$1:$E$310,5,FALSE)</f>
        <v>5312080</v>
      </c>
      <c r="H1990" t="str">
        <f>VLOOKUP(C1990,reference!$A$1:$E$310,4,FALSE)</f>
        <v>RIUNG</v>
      </c>
      <c r="I1990" t="str">
        <f>VLOOKUP($D1990,reference!$G$1:$H$25,2,FALSE)</f>
        <v>Pemukiman</v>
      </c>
      <c r="J1990" t="str">
        <f>VLOOKUP($E1990,reference!$G$1:$H$25,2,FALSE)</f>
        <v>Hutan lahan kering primer</v>
      </c>
      <c r="K1990" t="str">
        <f t="shared" si="31"/>
        <v>Non Irigasi</v>
      </c>
      <c r="L1990" t="s">
        <v>327</v>
      </c>
    </row>
    <row r="1991" spans="1:12" x14ac:dyDescent="0.25">
      <c r="A1991" s="1">
        <v>1990</v>
      </c>
      <c r="B1991" s="3">
        <v>139</v>
      </c>
      <c r="C1991" s="1">
        <v>147</v>
      </c>
      <c r="D1991" s="1">
        <v>11</v>
      </c>
      <c r="E1991" s="1">
        <v>11</v>
      </c>
      <c r="F1991" s="1">
        <v>0</v>
      </c>
      <c r="G1991">
        <f>VLOOKUP(C1991,reference!$A$1:$E$310,5,FALSE)</f>
        <v>5309010</v>
      </c>
      <c r="H1991" t="str">
        <f>VLOOKUP(C1991,reference!$A$1:$E$310,4,FALSE)</f>
        <v>WULANGGITANG</v>
      </c>
      <c r="I1991" t="str">
        <f>VLOOKUP($D1991,reference!$G$1:$H$25,2,FALSE)</f>
        <v>Savanna / Padang rumput</v>
      </c>
      <c r="J1991" t="str">
        <f>VLOOKUP($E1991,reference!$G$1:$H$25,2,FALSE)</f>
        <v>Savanna / Padang rumput</v>
      </c>
      <c r="K1991" t="str">
        <f t="shared" si="31"/>
        <v>Non Irigasi</v>
      </c>
      <c r="L1991" t="s">
        <v>327</v>
      </c>
    </row>
    <row r="1992" spans="1:12" x14ac:dyDescent="0.25">
      <c r="A1992" s="1">
        <v>1991</v>
      </c>
      <c r="B1992" s="3">
        <v>3</v>
      </c>
      <c r="C1992" s="1">
        <v>154</v>
      </c>
      <c r="D1992" s="1">
        <v>13</v>
      </c>
      <c r="E1992" s="1">
        <v>0</v>
      </c>
      <c r="F1992" s="1">
        <v>0</v>
      </c>
      <c r="G1992">
        <f>VLOOKUP(C1992,reference!$A$1:$E$310,5,FALSE)</f>
        <v>5309032</v>
      </c>
      <c r="H1992" t="str">
        <f>VLOOKUP(C1992,reference!$A$1:$E$310,4,FALSE)</f>
        <v>DEMON PAGONG</v>
      </c>
      <c r="I1992" t="str">
        <f>VLOOKUP($D1992,reference!$G$1:$H$25,2,FALSE)</f>
        <v>Pertanian lahan kering  campur semak / kebun campur</v>
      </c>
      <c r="J1992" t="str">
        <f>VLOOKUP($E1992,reference!$G$1:$H$25,2,FALSE)</f>
        <v>No data</v>
      </c>
      <c r="K1992" t="str">
        <f t="shared" si="31"/>
        <v>Non Irigasi</v>
      </c>
      <c r="L1992" t="s">
        <v>327</v>
      </c>
    </row>
    <row r="1993" spans="1:12" x14ac:dyDescent="0.25">
      <c r="A1993" s="1">
        <v>1992</v>
      </c>
      <c r="B1993" s="3">
        <v>28</v>
      </c>
      <c r="C1993" s="1">
        <v>154</v>
      </c>
      <c r="D1993" s="1">
        <v>18</v>
      </c>
      <c r="E1993" s="1">
        <v>12</v>
      </c>
      <c r="F1993" s="1">
        <v>0</v>
      </c>
      <c r="G1993">
        <f>VLOOKUP(C1993,reference!$A$1:$E$310,5,FALSE)</f>
        <v>5309032</v>
      </c>
      <c r="H1993" t="str">
        <f>VLOOKUP(C1993,reference!$A$1:$E$310,4,FALSE)</f>
        <v>DEMON PAGONG</v>
      </c>
      <c r="I1993" t="str">
        <f>VLOOKUP($D1993,reference!$G$1:$H$25,2,FALSE)</f>
        <v>Lahan terbuka</v>
      </c>
      <c r="J1993" t="str">
        <f>VLOOKUP($E1993,reference!$G$1:$H$25,2,FALSE)</f>
        <v>Pertanian lahan kering</v>
      </c>
      <c r="K1993" t="str">
        <f t="shared" si="31"/>
        <v>Non Irigasi</v>
      </c>
      <c r="L1993" t="s">
        <v>327</v>
      </c>
    </row>
    <row r="1994" spans="1:12" x14ac:dyDescent="0.25">
      <c r="A1994" s="1">
        <v>1993</v>
      </c>
      <c r="B1994" s="3">
        <v>4</v>
      </c>
      <c r="C1994" s="1">
        <v>157</v>
      </c>
      <c r="D1994" s="1">
        <v>9</v>
      </c>
      <c r="E1994" s="1">
        <v>16</v>
      </c>
      <c r="F1994" s="1">
        <v>0</v>
      </c>
      <c r="G1994">
        <f>VLOOKUP(C1994,reference!$A$1:$E$310,5,FALSE)</f>
        <v>5309050</v>
      </c>
      <c r="H1994" t="str">
        <f>VLOOKUP(C1994,reference!$A$1:$E$310,4,FALSE)</f>
        <v>SOLOR TIMUR</v>
      </c>
      <c r="I1994" t="str">
        <f>VLOOKUP($D1994,reference!$G$1:$H$25,2,FALSE)</f>
        <v>Semak belukar</v>
      </c>
      <c r="J1994" t="str">
        <f>VLOOKUP($E1994,reference!$G$1:$H$25,2,FALSE)</f>
        <v>Pemukiman</v>
      </c>
      <c r="K1994" t="str">
        <f t="shared" si="31"/>
        <v>Non Irigasi</v>
      </c>
      <c r="L1994" t="s">
        <v>327</v>
      </c>
    </row>
    <row r="1995" spans="1:12" x14ac:dyDescent="0.25">
      <c r="A1995" s="1">
        <v>1994</v>
      </c>
      <c r="B1995" s="3">
        <v>5470</v>
      </c>
      <c r="C1995" s="1">
        <v>242</v>
      </c>
      <c r="D1995" s="1">
        <v>11</v>
      </c>
      <c r="E1995" s="1">
        <v>9</v>
      </c>
      <c r="F1995" s="1">
        <v>0</v>
      </c>
      <c r="G1995">
        <f>VLOOKUP(C1995,reference!$A$1:$E$310,5,FALSE)</f>
        <v>5315010</v>
      </c>
      <c r="H1995" t="str">
        <f>VLOOKUP(C1995,reference!$A$1:$E$310,4,FALSE)</f>
        <v>KOMODO</v>
      </c>
      <c r="I1995" t="str">
        <f>VLOOKUP($D1995,reference!$G$1:$H$25,2,FALSE)</f>
        <v>Savanna / Padang rumput</v>
      </c>
      <c r="J1995" t="str">
        <f>VLOOKUP($E1995,reference!$G$1:$H$25,2,FALSE)</f>
        <v>Semak belukar</v>
      </c>
      <c r="K1995" t="str">
        <f t="shared" si="31"/>
        <v>Non Irigasi</v>
      </c>
      <c r="L1995" t="s">
        <v>327</v>
      </c>
    </row>
    <row r="1996" spans="1:12" x14ac:dyDescent="0.25">
      <c r="A1996" s="1">
        <v>1995</v>
      </c>
      <c r="B1996" s="3">
        <v>28</v>
      </c>
      <c r="C1996" s="1">
        <v>280</v>
      </c>
      <c r="D1996" s="1">
        <v>2</v>
      </c>
      <c r="E1996" s="1">
        <v>14</v>
      </c>
      <c r="F1996" s="1">
        <v>0</v>
      </c>
      <c r="G1996">
        <f>VLOOKUP(C1996,reference!$A$1:$E$310,5,FALSE)</f>
        <v>5319030</v>
      </c>
      <c r="H1996" t="str">
        <f>VLOOKUP(C1996,reference!$A$1:$E$310,4,FALSE)</f>
        <v>ELAR</v>
      </c>
      <c r="I1996" t="str">
        <f>VLOOKUP($D1996,reference!$G$1:$H$25,2,FALSE)</f>
        <v>Hutan lahan kering sekunder / bekas tebangan</v>
      </c>
      <c r="J1996" t="str">
        <f>VLOOKUP($E1996,reference!$G$1:$H$25,2,FALSE)</f>
        <v>Sawah</v>
      </c>
      <c r="K1996" t="str">
        <f t="shared" si="31"/>
        <v>Non Irigasi</v>
      </c>
      <c r="L1996" t="s">
        <v>328</v>
      </c>
    </row>
    <row r="1997" spans="1:12" x14ac:dyDescent="0.25">
      <c r="A1997" s="1">
        <v>1996</v>
      </c>
      <c r="B1997" s="3">
        <v>66</v>
      </c>
      <c r="C1997" s="1">
        <v>280</v>
      </c>
      <c r="D1997" s="1">
        <v>12</v>
      </c>
      <c r="E1997" s="1">
        <v>12</v>
      </c>
      <c r="F1997" s="1">
        <v>0</v>
      </c>
      <c r="G1997">
        <f>VLOOKUP(C1997,reference!$A$1:$E$310,5,FALSE)</f>
        <v>5319030</v>
      </c>
      <c r="H1997" t="str">
        <f>VLOOKUP(C1997,reference!$A$1:$E$310,4,FALSE)</f>
        <v>ELAR</v>
      </c>
      <c r="I1997" t="str">
        <f>VLOOKUP($D1997,reference!$G$1:$H$25,2,FALSE)</f>
        <v>Pertanian lahan kering</v>
      </c>
      <c r="J1997" t="str">
        <f>VLOOKUP($E1997,reference!$G$1:$H$25,2,FALSE)</f>
        <v>Pertanian lahan kering</v>
      </c>
      <c r="K1997" t="str">
        <f t="shared" si="31"/>
        <v>Non Irigasi</v>
      </c>
      <c r="L1997" t="s">
        <v>327</v>
      </c>
    </row>
    <row r="1998" spans="1:12" x14ac:dyDescent="0.25">
      <c r="A1998" s="1">
        <v>1997</v>
      </c>
      <c r="B1998" s="3">
        <v>6</v>
      </c>
      <c r="C1998" s="1">
        <v>218</v>
      </c>
      <c r="D1998" s="1">
        <v>2</v>
      </c>
      <c r="E1998" s="1">
        <v>20</v>
      </c>
      <c r="F1998" s="1">
        <v>0</v>
      </c>
      <c r="G1998">
        <f>VLOOKUP(C1998,reference!$A$1:$E$310,5,FALSE)</f>
        <v>5312081</v>
      </c>
      <c r="H1998" t="str">
        <f>VLOOKUP(C1998,reference!$A$1:$E$310,4,FALSE)</f>
        <v>RIUNG BARAT</v>
      </c>
      <c r="I1998" t="str">
        <f>VLOOKUP($D1998,reference!$G$1:$H$25,2,FALSE)</f>
        <v>Hutan lahan kering sekunder / bekas tebangan</v>
      </c>
      <c r="J1998" t="str">
        <f>VLOOKUP($E1998,reference!$G$1:$H$25,2,FALSE)</f>
        <v>Tubuh air</v>
      </c>
      <c r="K1998" t="str">
        <f t="shared" si="31"/>
        <v>Non Irigasi</v>
      </c>
      <c r="L1998" t="s">
        <v>328</v>
      </c>
    </row>
    <row r="1999" spans="1:12" x14ac:dyDescent="0.25">
      <c r="A1999" s="1">
        <v>1998</v>
      </c>
      <c r="B1999" s="3">
        <v>9811</v>
      </c>
      <c r="C1999" s="1">
        <v>218</v>
      </c>
      <c r="D1999" s="1">
        <v>2</v>
      </c>
      <c r="E1999" s="1">
        <v>1</v>
      </c>
      <c r="F1999" s="1">
        <v>0</v>
      </c>
      <c r="G1999">
        <f>VLOOKUP(C1999,reference!$A$1:$E$310,5,FALSE)</f>
        <v>5312081</v>
      </c>
      <c r="H1999" t="str">
        <f>VLOOKUP(C1999,reference!$A$1:$E$310,4,FALSE)</f>
        <v>RIUNG BARAT</v>
      </c>
      <c r="I1999" t="str">
        <f>VLOOKUP($D1999,reference!$G$1:$H$25,2,FALSE)</f>
        <v>Hutan lahan kering sekunder / bekas tebangan</v>
      </c>
      <c r="J1999" t="str">
        <f>VLOOKUP($E1999,reference!$G$1:$H$25,2,FALSE)</f>
        <v>Hutan lahan kering primer</v>
      </c>
      <c r="K1999" t="str">
        <f t="shared" si="31"/>
        <v>Non Irigasi</v>
      </c>
      <c r="L1999" t="s">
        <v>327</v>
      </c>
    </row>
    <row r="2000" spans="1:12" x14ac:dyDescent="0.25">
      <c r="A2000" s="1">
        <v>1999</v>
      </c>
      <c r="B2000" s="3">
        <v>14</v>
      </c>
      <c r="C2000" s="1">
        <v>217</v>
      </c>
      <c r="D2000" s="1">
        <v>13</v>
      </c>
      <c r="E2000" s="1">
        <v>1</v>
      </c>
      <c r="F2000" s="1">
        <v>0</v>
      </c>
      <c r="G2000">
        <f>VLOOKUP(C2000,reference!$A$1:$E$310,5,FALSE)</f>
        <v>5312080</v>
      </c>
      <c r="H2000" t="str">
        <f>VLOOKUP(C2000,reference!$A$1:$E$310,4,FALSE)</f>
        <v>RIUNG</v>
      </c>
      <c r="I2000" t="str">
        <f>VLOOKUP($D2000,reference!$G$1:$H$25,2,FALSE)</f>
        <v>Pertanian lahan kering  campur semak / kebun campur</v>
      </c>
      <c r="J2000" t="str">
        <f>VLOOKUP($E2000,reference!$G$1:$H$25,2,FALSE)</f>
        <v>Hutan lahan kering primer</v>
      </c>
      <c r="K2000" t="str">
        <f t="shared" si="31"/>
        <v>Non Irigasi</v>
      </c>
      <c r="L2000" t="s">
        <v>327</v>
      </c>
    </row>
    <row r="2001" spans="1:12" x14ac:dyDescent="0.25">
      <c r="A2001" s="1">
        <v>2000</v>
      </c>
      <c r="B2001" s="3">
        <v>2</v>
      </c>
      <c r="C2001" s="1">
        <v>217</v>
      </c>
      <c r="D2001" s="1">
        <v>12</v>
      </c>
      <c r="E2001" s="1">
        <v>6</v>
      </c>
      <c r="F2001" s="1">
        <v>0</v>
      </c>
      <c r="G2001">
        <f>VLOOKUP(C2001,reference!$A$1:$E$310,5,FALSE)</f>
        <v>5312080</v>
      </c>
      <c r="H2001" t="str">
        <f>VLOOKUP(C2001,reference!$A$1:$E$310,4,FALSE)</f>
        <v>RIUNG</v>
      </c>
      <c r="I2001" t="str">
        <f>VLOOKUP($D2001,reference!$G$1:$H$25,2,FALSE)</f>
        <v>Pertanian lahan kering</v>
      </c>
      <c r="J2001" t="str">
        <f>VLOOKUP($E2001,reference!$G$1:$H$25,2,FALSE)</f>
        <v>Hutan mangrove sekunder</v>
      </c>
      <c r="K2001" t="str">
        <f t="shared" si="31"/>
        <v>Non Irigasi</v>
      </c>
      <c r="L2001" t="s">
        <v>327</v>
      </c>
    </row>
    <row r="2002" spans="1:12" x14ac:dyDescent="0.25">
      <c r="A2002" s="1">
        <v>2001</v>
      </c>
      <c r="B2002" s="3">
        <v>76</v>
      </c>
      <c r="C2002" s="1">
        <v>147</v>
      </c>
      <c r="D2002" s="1">
        <v>18</v>
      </c>
      <c r="E2002" s="1">
        <v>11</v>
      </c>
      <c r="F2002" s="1">
        <v>0</v>
      </c>
      <c r="G2002">
        <f>VLOOKUP(C2002,reference!$A$1:$E$310,5,FALSE)</f>
        <v>5309010</v>
      </c>
      <c r="H2002" t="str">
        <f>VLOOKUP(C2002,reference!$A$1:$E$310,4,FALSE)</f>
        <v>WULANGGITANG</v>
      </c>
      <c r="I2002" t="str">
        <f>VLOOKUP($D2002,reference!$G$1:$H$25,2,FALSE)</f>
        <v>Lahan terbuka</v>
      </c>
      <c r="J2002" t="str">
        <f>VLOOKUP($E2002,reference!$G$1:$H$25,2,FALSE)</f>
        <v>Savanna / Padang rumput</v>
      </c>
      <c r="K2002" t="str">
        <f t="shared" si="31"/>
        <v>Non Irigasi</v>
      </c>
      <c r="L2002" t="s">
        <v>327</v>
      </c>
    </row>
    <row r="2003" spans="1:12" x14ac:dyDescent="0.25">
      <c r="A2003" s="1">
        <v>2002</v>
      </c>
      <c r="B2003" s="3">
        <v>18</v>
      </c>
      <c r="C2003" s="1">
        <v>147</v>
      </c>
      <c r="D2003" s="1">
        <v>11</v>
      </c>
      <c r="E2003" s="1">
        <v>2</v>
      </c>
      <c r="F2003" s="1">
        <v>0</v>
      </c>
      <c r="G2003">
        <f>VLOOKUP(C2003,reference!$A$1:$E$310,5,FALSE)</f>
        <v>5309010</v>
      </c>
      <c r="H2003" t="str">
        <f>VLOOKUP(C2003,reference!$A$1:$E$310,4,FALSE)</f>
        <v>WULANGGITANG</v>
      </c>
      <c r="I2003" t="str">
        <f>VLOOKUP($D2003,reference!$G$1:$H$25,2,FALSE)</f>
        <v>Savanna / Padang rumput</v>
      </c>
      <c r="J2003" t="str">
        <f>VLOOKUP($E2003,reference!$G$1:$H$25,2,FALSE)</f>
        <v>Hutan lahan kering sekunder / bekas tebangan</v>
      </c>
      <c r="K2003" t="str">
        <f t="shared" si="31"/>
        <v>Non Irigasi</v>
      </c>
      <c r="L2003" t="s">
        <v>327</v>
      </c>
    </row>
    <row r="2004" spans="1:12" x14ac:dyDescent="0.25">
      <c r="A2004" s="1">
        <v>2003</v>
      </c>
      <c r="B2004" s="3">
        <v>2</v>
      </c>
      <c r="C2004" s="1">
        <v>147</v>
      </c>
      <c r="D2004" s="1">
        <v>11</v>
      </c>
      <c r="E2004" s="1">
        <v>9</v>
      </c>
      <c r="F2004" s="1">
        <v>0</v>
      </c>
      <c r="G2004">
        <f>VLOOKUP(C2004,reference!$A$1:$E$310,5,FALSE)</f>
        <v>5309010</v>
      </c>
      <c r="H2004" t="str">
        <f>VLOOKUP(C2004,reference!$A$1:$E$310,4,FALSE)</f>
        <v>WULANGGITANG</v>
      </c>
      <c r="I2004" t="str">
        <f>VLOOKUP($D2004,reference!$G$1:$H$25,2,FALSE)</f>
        <v>Savanna / Padang rumput</v>
      </c>
      <c r="J2004" t="str">
        <f>VLOOKUP($E2004,reference!$G$1:$H$25,2,FALSE)</f>
        <v>Semak belukar</v>
      </c>
      <c r="K2004" t="str">
        <f t="shared" si="31"/>
        <v>Non Irigasi</v>
      </c>
      <c r="L2004" t="s">
        <v>327</v>
      </c>
    </row>
    <row r="2005" spans="1:12" x14ac:dyDescent="0.25">
      <c r="A2005" s="1">
        <v>2004</v>
      </c>
      <c r="B2005" s="3">
        <v>547</v>
      </c>
      <c r="C2005" s="1">
        <v>243</v>
      </c>
      <c r="D2005" s="1">
        <v>9</v>
      </c>
      <c r="E2005" s="1">
        <v>12</v>
      </c>
      <c r="F2005" s="1">
        <v>0</v>
      </c>
      <c r="G2005">
        <f>VLOOKUP(C2005,reference!$A$1:$E$310,5,FALSE)</f>
        <v>5315011</v>
      </c>
      <c r="H2005" t="str">
        <f>VLOOKUP(C2005,reference!$A$1:$E$310,4,FALSE)</f>
        <v>BOLENG</v>
      </c>
      <c r="I2005" t="str">
        <f>VLOOKUP($D2005,reference!$G$1:$H$25,2,FALSE)</f>
        <v>Semak belukar</v>
      </c>
      <c r="J2005" t="str">
        <f>VLOOKUP($E2005,reference!$G$1:$H$25,2,FALSE)</f>
        <v>Pertanian lahan kering</v>
      </c>
      <c r="K2005" t="str">
        <f t="shared" si="31"/>
        <v>Non Irigasi</v>
      </c>
      <c r="L2005" t="s">
        <v>327</v>
      </c>
    </row>
    <row r="2006" spans="1:12" x14ac:dyDescent="0.25">
      <c r="A2006" s="1">
        <v>2005</v>
      </c>
      <c r="B2006" s="3">
        <v>66</v>
      </c>
      <c r="C2006" s="1">
        <v>250</v>
      </c>
      <c r="D2006" s="1">
        <v>2</v>
      </c>
      <c r="E2006" s="1">
        <v>14</v>
      </c>
      <c r="F2006" s="1">
        <v>0</v>
      </c>
      <c r="G2006">
        <f>VLOOKUP(C2006,reference!$A$1:$E$310,5,FALSE)</f>
        <v>5315041</v>
      </c>
      <c r="H2006" t="str">
        <f>VLOOKUP(C2006,reference!$A$1:$E$310,4,FALSE)</f>
        <v>NDOSO</v>
      </c>
      <c r="I2006" t="str">
        <f>VLOOKUP($D2006,reference!$G$1:$H$25,2,FALSE)</f>
        <v>Hutan lahan kering sekunder / bekas tebangan</v>
      </c>
      <c r="J2006" t="str">
        <f>VLOOKUP($E2006,reference!$G$1:$H$25,2,FALSE)</f>
        <v>Sawah</v>
      </c>
      <c r="K2006" t="str">
        <f t="shared" si="31"/>
        <v>Non Irigasi</v>
      </c>
      <c r="L2006" t="s">
        <v>328</v>
      </c>
    </row>
    <row r="2007" spans="1:12" x14ac:dyDescent="0.25">
      <c r="A2007" s="1">
        <v>2006</v>
      </c>
      <c r="B2007" s="3">
        <v>40</v>
      </c>
      <c r="C2007" s="1">
        <v>282</v>
      </c>
      <c r="D2007" s="1">
        <v>18</v>
      </c>
      <c r="E2007" s="1">
        <v>14</v>
      </c>
      <c r="F2007" s="1">
        <v>0</v>
      </c>
      <c r="G2007">
        <f>VLOOKUP(C2007,reference!$A$1:$E$310,5,FALSE)</f>
        <v>5319040</v>
      </c>
      <c r="H2007" t="str">
        <f>VLOOKUP(C2007,reference!$A$1:$E$310,4,FALSE)</f>
        <v>SAMBI RAMPAS</v>
      </c>
      <c r="I2007" t="str">
        <f>VLOOKUP($D2007,reference!$G$1:$H$25,2,FALSE)</f>
        <v>Lahan terbuka</v>
      </c>
      <c r="J2007" t="str">
        <f>VLOOKUP($E2007,reference!$G$1:$H$25,2,FALSE)</f>
        <v>Sawah</v>
      </c>
      <c r="K2007" t="str">
        <f t="shared" si="31"/>
        <v>Non Irigasi</v>
      </c>
      <c r="L2007" t="s">
        <v>327</v>
      </c>
    </row>
    <row r="2008" spans="1:12" x14ac:dyDescent="0.25">
      <c r="A2008" s="1">
        <v>2007</v>
      </c>
      <c r="B2008" s="3">
        <v>2</v>
      </c>
      <c r="C2008" s="1">
        <v>280</v>
      </c>
      <c r="D2008" s="1">
        <v>18</v>
      </c>
      <c r="E2008" s="1">
        <v>14</v>
      </c>
      <c r="F2008" s="1">
        <v>0</v>
      </c>
      <c r="G2008">
        <f>VLOOKUP(C2008,reference!$A$1:$E$310,5,FALSE)</f>
        <v>5319030</v>
      </c>
      <c r="H2008" t="str">
        <f>VLOOKUP(C2008,reference!$A$1:$E$310,4,FALSE)</f>
        <v>ELAR</v>
      </c>
      <c r="I2008" t="str">
        <f>VLOOKUP($D2008,reference!$G$1:$H$25,2,FALSE)</f>
        <v>Lahan terbuka</v>
      </c>
      <c r="J2008" t="str">
        <f>VLOOKUP($E2008,reference!$G$1:$H$25,2,FALSE)</f>
        <v>Sawah</v>
      </c>
      <c r="K2008" t="str">
        <f t="shared" si="31"/>
        <v>Non Irigasi</v>
      </c>
      <c r="L2008" t="s">
        <v>327</v>
      </c>
    </row>
    <row r="2009" spans="1:12" x14ac:dyDescent="0.25">
      <c r="A2009" s="1">
        <v>2008</v>
      </c>
      <c r="B2009" s="3">
        <v>7</v>
      </c>
      <c r="C2009" s="1">
        <v>218</v>
      </c>
      <c r="D2009" s="1">
        <v>2</v>
      </c>
      <c r="E2009" s="1">
        <v>18</v>
      </c>
      <c r="F2009" s="1">
        <v>0</v>
      </c>
      <c r="G2009">
        <f>VLOOKUP(C2009,reference!$A$1:$E$310,5,FALSE)</f>
        <v>5312081</v>
      </c>
      <c r="H2009" t="str">
        <f>VLOOKUP(C2009,reference!$A$1:$E$310,4,FALSE)</f>
        <v>RIUNG BARAT</v>
      </c>
      <c r="I2009" t="str">
        <f>VLOOKUP($D2009,reference!$G$1:$H$25,2,FALSE)</f>
        <v>Hutan lahan kering sekunder / bekas tebangan</v>
      </c>
      <c r="J2009" t="str">
        <f>VLOOKUP($E2009,reference!$G$1:$H$25,2,FALSE)</f>
        <v>Lahan terbuka</v>
      </c>
      <c r="K2009" t="str">
        <f t="shared" si="31"/>
        <v>Non Irigasi</v>
      </c>
      <c r="L2009" t="s">
        <v>328</v>
      </c>
    </row>
    <row r="2010" spans="1:12" x14ac:dyDescent="0.25">
      <c r="A2010" s="1">
        <v>2009</v>
      </c>
      <c r="B2010" s="3">
        <v>1</v>
      </c>
      <c r="C2010" s="1">
        <v>217</v>
      </c>
      <c r="D2010" s="1">
        <v>14</v>
      </c>
      <c r="E2010" s="1">
        <v>1</v>
      </c>
      <c r="F2010" s="1">
        <v>0</v>
      </c>
      <c r="G2010">
        <f>VLOOKUP(C2010,reference!$A$1:$E$310,5,FALSE)</f>
        <v>5312080</v>
      </c>
      <c r="H2010" t="str">
        <f>VLOOKUP(C2010,reference!$A$1:$E$310,4,FALSE)</f>
        <v>RIUNG</v>
      </c>
      <c r="I2010" t="str">
        <f>VLOOKUP($D2010,reference!$G$1:$H$25,2,FALSE)</f>
        <v>Sawah</v>
      </c>
      <c r="J2010" t="str">
        <f>VLOOKUP($E2010,reference!$G$1:$H$25,2,FALSE)</f>
        <v>Hutan lahan kering primer</v>
      </c>
      <c r="K2010" t="str">
        <f t="shared" si="31"/>
        <v>Non Irigasi</v>
      </c>
      <c r="L2010" t="s">
        <v>327</v>
      </c>
    </row>
    <row r="2011" spans="1:12" x14ac:dyDescent="0.25">
      <c r="A2011" s="1">
        <v>2010</v>
      </c>
      <c r="B2011" s="3">
        <v>11</v>
      </c>
      <c r="C2011" s="1">
        <v>275</v>
      </c>
      <c r="D2011" s="1">
        <v>6</v>
      </c>
      <c r="E2011" s="1">
        <v>0</v>
      </c>
      <c r="F2011" s="1">
        <v>0</v>
      </c>
      <c r="G2011">
        <f>VLOOKUP(C2011,reference!$A$1:$E$310,5,FALSE)</f>
        <v>5318060</v>
      </c>
      <c r="H2011" t="str">
        <f>VLOOKUP(C2011,reference!$A$1:$E$310,4,FALSE)</f>
        <v>AESESA</v>
      </c>
      <c r="I2011" t="str">
        <f>VLOOKUP($D2011,reference!$G$1:$H$25,2,FALSE)</f>
        <v>Hutan mangrove sekunder</v>
      </c>
      <c r="J2011" t="str">
        <f>VLOOKUP($E2011,reference!$G$1:$H$25,2,FALSE)</f>
        <v>No data</v>
      </c>
      <c r="K2011" t="str">
        <f t="shared" si="31"/>
        <v>Non Irigasi</v>
      </c>
      <c r="L2011" t="s">
        <v>328</v>
      </c>
    </row>
    <row r="2012" spans="1:12" x14ac:dyDescent="0.25">
      <c r="A2012" s="1">
        <v>2011</v>
      </c>
      <c r="B2012" s="3">
        <v>55</v>
      </c>
      <c r="C2012" s="1">
        <v>203</v>
      </c>
      <c r="D2012" s="1">
        <v>0</v>
      </c>
      <c r="E2012" s="1">
        <v>0</v>
      </c>
      <c r="F2012" s="1">
        <v>0</v>
      </c>
      <c r="G2012">
        <f>VLOOKUP(C2012,reference!$A$1:$E$310,5,FALSE)</f>
        <v>5311061</v>
      </c>
      <c r="H2012" t="str">
        <f>VLOOKUP(C2012,reference!$A$1:$E$310,4,FALSE)</f>
        <v>KOTABARU</v>
      </c>
      <c r="I2012" t="str">
        <f>VLOOKUP($D2012,reference!$G$1:$H$25,2,FALSE)</f>
        <v>No data</v>
      </c>
      <c r="J2012" t="str">
        <f>VLOOKUP($E2012,reference!$G$1:$H$25,2,FALSE)</f>
        <v>No data</v>
      </c>
      <c r="K2012" t="str">
        <f t="shared" si="31"/>
        <v>Non Irigasi</v>
      </c>
      <c r="L2012" t="s">
        <v>327</v>
      </c>
    </row>
    <row r="2013" spans="1:12" x14ac:dyDescent="0.25">
      <c r="A2013" s="1">
        <v>2012</v>
      </c>
      <c r="B2013" s="3">
        <v>45</v>
      </c>
      <c r="C2013" s="1">
        <v>203</v>
      </c>
      <c r="D2013" s="1">
        <v>11</v>
      </c>
      <c r="E2013" s="1">
        <v>0</v>
      </c>
      <c r="F2013" s="1">
        <v>0</v>
      </c>
      <c r="G2013">
        <f>VLOOKUP(C2013,reference!$A$1:$E$310,5,FALSE)</f>
        <v>5311061</v>
      </c>
      <c r="H2013" t="str">
        <f>VLOOKUP(C2013,reference!$A$1:$E$310,4,FALSE)</f>
        <v>KOTABARU</v>
      </c>
      <c r="I2013" t="str">
        <f>VLOOKUP($D2013,reference!$G$1:$H$25,2,FALSE)</f>
        <v>Savanna / Padang rumput</v>
      </c>
      <c r="J2013" t="str">
        <f>VLOOKUP($E2013,reference!$G$1:$H$25,2,FALSE)</f>
        <v>No data</v>
      </c>
      <c r="K2013" t="str">
        <f t="shared" si="31"/>
        <v>Non Irigasi</v>
      </c>
      <c r="L2013" t="s">
        <v>327</v>
      </c>
    </row>
    <row r="2014" spans="1:12" x14ac:dyDescent="0.25">
      <c r="A2014" s="1">
        <v>2013</v>
      </c>
      <c r="B2014" s="3">
        <v>3071</v>
      </c>
      <c r="C2014" s="1">
        <v>203</v>
      </c>
      <c r="D2014" s="1">
        <v>11</v>
      </c>
      <c r="E2014" s="1">
        <v>11</v>
      </c>
      <c r="F2014" s="1">
        <v>0</v>
      </c>
      <c r="G2014">
        <f>VLOOKUP(C2014,reference!$A$1:$E$310,5,FALSE)</f>
        <v>5311061</v>
      </c>
      <c r="H2014" t="str">
        <f>VLOOKUP(C2014,reference!$A$1:$E$310,4,FALSE)</f>
        <v>KOTABARU</v>
      </c>
      <c r="I2014" t="str">
        <f>VLOOKUP($D2014,reference!$G$1:$H$25,2,FALSE)</f>
        <v>Savanna / Padang rumput</v>
      </c>
      <c r="J2014" t="str">
        <f>VLOOKUP($E2014,reference!$G$1:$H$25,2,FALSE)</f>
        <v>Savanna / Padang rumput</v>
      </c>
      <c r="K2014" t="str">
        <f t="shared" si="31"/>
        <v>Non Irigasi</v>
      </c>
      <c r="L2014" t="s">
        <v>327</v>
      </c>
    </row>
    <row r="2015" spans="1:12" x14ac:dyDescent="0.25">
      <c r="A2015" s="1">
        <v>2014</v>
      </c>
      <c r="B2015" s="3">
        <v>14</v>
      </c>
      <c r="C2015" s="1">
        <v>203</v>
      </c>
      <c r="D2015" s="1">
        <v>0</v>
      </c>
      <c r="E2015" s="1">
        <v>11</v>
      </c>
      <c r="F2015" s="1">
        <v>0</v>
      </c>
      <c r="G2015">
        <f>VLOOKUP(C2015,reference!$A$1:$E$310,5,FALSE)</f>
        <v>5311061</v>
      </c>
      <c r="H2015" t="str">
        <f>VLOOKUP(C2015,reference!$A$1:$E$310,4,FALSE)</f>
        <v>KOTABARU</v>
      </c>
      <c r="I2015" t="str">
        <f>VLOOKUP($D2015,reference!$G$1:$H$25,2,FALSE)</f>
        <v>No data</v>
      </c>
      <c r="J2015" t="str">
        <f>VLOOKUP($E2015,reference!$G$1:$H$25,2,FALSE)</f>
        <v>Savanna / Padang rumput</v>
      </c>
      <c r="K2015" t="str">
        <f t="shared" si="31"/>
        <v>Non Irigasi</v>
      </c>
      <c r="L2015" t="s">
        <v>327</v>
      </c>
    </row>
    <row r="2016" spans="1:12" x14ac:dyDescent="0.25">
      <c r="A2016" s="1">
        <v>2015</v>
      </c>
      <c r="B2016" s="3">
        <v>2</v>
      </c>
      <c r="C2016" s="1">
        <v>154</v>
      </c>
      <c r="D2016" s="1">
        <v>0</v>
      </c>
      <c r="E2016" s="1">
        <v>13</v>
      </c>
      <c r="F2016" s="1">
        <v>0</v>
      </c>
      <c r="G2016">
        <f>VLOOKUP(C2016,reference!$A$1:$E$310,5,FALSE)</f>
        <v>5309032</v>
      </c>
      <c r="H2016" t="str">
        <f>VLOOKUP(C2016,reference!$A$1:$E$310,4,FALSE)</f>
        <v>DEMON PAGONG</v>
      </c>
      <c r="I2016" t="str">
        <f>VLOOKUP($D2016,reference!$G$1:$H$25,2,FALSE)</f>
        <v>No data</v>
      </c>
      <c r="J2016" t="str">
        <f>VLOOKUP($E2016,reference!$G$1:$H$25,2,FALSE)</f>
        <v>Pertanian lahan kering  campur semak / kebun campur</v>
      </c>
      <c r="K2016" t="str">
        <f t="shared" si="31"/>
        <v>Non Irigasi</v>
      </c>
      <c r="L2016" t="s">
        <v>327</v>
      </c>
    </row>
    <row r="2017" spans="1:12" x14ac:dyDescent="0.25">
      <c r="A2017" s="1">
        <v>2016</v>
      </c>
      <c r="B2017" s="3">
        <v>3</v>
      </c>
      <c r="C2017" s="1">
        <v>154</v>
      </c>
      <c r="D2017" s="1">
        <v>18</v>
      </c>
      <c r="E2017" s="1">
        <v>9</v>
      </c>
      <c r="F2017" s="1">
        <v>0</v>
      </c>
      <c r="G2017">
        <f>VLOOKUP(C2017,reference!$A$1:$E$310,5,FALSE)</f>
        <v>5309032</v>
      </c>
      <c r="H2017" t="str">
        <f>VLOOKUP(C2017,reference!$A$1:$E$310,4,FALSE)</f>
        <v>DEMON PAGONG</v>
      </c>
      <c r="I2017" t="str">
        <f>VLOOKUP($D2017,reference!$G$1:$H$25,2,FALSE)</f>
        <v>Lahan terbuka</v>
      </c>
      <c r="J2017" t="str">
        <f>VLOOKUP($E2017,reference!$G$1:$H$25,2,FALSE)</f>
        <v>Semak belukar</v>
      </c>
      <c r="K2017" t="str">
        <f t="shared" si="31"/>
        <v>Non Irigasi</v>
      </c>
      <c r="L2017" t="s">
        <v>327</v>
      </c>
    </row>
    <row r="2018" spans="1:12" x14ac:dyDescent="0.25">
      <c r="A2018" s="1">
        <v>2017</v>
      </c>
      <c r="B2018" s="3">
        <v>17</v>
      </c>
      <c r="C2018" s="1">
        <v>243</v>
      </c>
      <c r="D2018" s="1">
        <v>11</v>
      </c>
      <c r="E2018" s="1">
        <v>15</v>
      </c>
      <c r="F2018" s="1">
        <v>0</v>
      </c>
      <c r="G2018">
        <f>VLOOKUP(C2018,reference!$A$1:$E$310,5,FALSE)</f>
        <v>5315011</v>
      </c>
      <c r="H2018" t="str">
        <f>VLOOKUP(C2018,reference!$A$1:$E$310,4,FALSE)</f>
        <v>BOLENG</v>
      </c>
      <c r="I2018" t="str">
        <f>VLOOKUP($D2018,reference!$G$1:$H$25,2,FALSE)</f>
        <v>Savanna / Padang rumput</v>
      </c>
      <c r="J2018" t="str">
        <f>VLOOKUP($E2018,reference!$G$1:$H$25,2,FALSE)</f>
        <v>Tambak</v>
      </c>
      <c r="K2018" t="str">
        <f t="shared" si="31"/>
        <v>Non Irigasi</v>
      </c>
      <c r="L2018" t="s">
        <v>327</v>
      </c>
    </row>
    <row r="2019" spans="1:12" x14ac:dyDescent="0.25">
      <c r="A2019" s="1">
        <v>2018</v>
      </c>
      <c r="B2019" s="3">
        <v>12</v>
      </c>
      <c r="C2019" s="1">
        <v>252</v>
      </c>
      <c r="D2019" s="1">
        <v>1</v>
      </c>
      <c r="E2019" s="1">
        <v>2</v>
      </c>
      <c r="F2019" s="1">
        <v>0</v>
      </c>
      <c r="G2019">
        <f>VLOOKUP(C2019,reference!$A$1:$E$310,5,FALSE)</f>
        <v>5315050</v>
      </c>
      <c r="H2019" t="str">
        <f>VLOOKUP(C2019,reference!$A$1:$E$310,4,FALSE)</f>
        <v>MACANG PACAR</v>
      </c>
      <c r="I2019" t="str">
        <f>VLOOKUP($D2019,reference!$G$1:$H$25,2,FALSE)</f>
        <v>Hutan lahan kering primer</v>
      </c>
      <c r="J2019" t="str">
        <f>VLOOKUP($E2019,reference!$G$1:$H$25,2,FALSE)</f>
        <v>Hutan lahan kering sekunder / bekas tebangan</v>
      </c>
      <c r="K2019" t="str">
        <f t="shared" si="31"/>
        <v>Non Irigasi</v>
      </c>
      <c r="L2019" t="s">
        <v>329</v>
      </c>
    </row>
    <row r="2020" spans="1:12" x14ac:dyDescent="0.25">
      <c r="A2020" s="1">
        <v>2019</v>
      </c>
      <c r="B2020" s="3">
        <v>2116</v>
      </c>
      <c r="C2020" s="1">
        <v>250</v>
      </c>
      <c r="D2020" s="1">
        <v>2</v>
      </c>
      <c r="E2020" s="1">
        <v>1</v>
      </c>
      <c r="F2020" s="1">
        <v>0</v>
      </c>
      <c r="G2020">
        <f>VLOOKUP(C2020,reference!$A$1:$E$310,5,FALSE)</f>
        <v>5315041</v>
      </c>
      <c r="H2020" t="str">
        <f>VLOOKUP(C2020,reference!$A$1:$E$310,4,FALSE)</f>
        <v>NDOSO</v>
      </c>
      <c r="I2020" t="str">
        <f>VLOOKUP($D2020,reference!$G$1:$H$25,2,FALSE)</f>
        <v>Hutan lahan kering sekunder / bekas tebangan</v>
      </c>
      <c r="J2020" t="str">
        <f>VLOOKUP($E2020,reference!$G$1:$H$25,2,FALSE)</f>
        <v>Hutan lahan kering primer</v>
      </c>
      <c r="K2020" t="str">
        <f t="shared" si="31"/>
        <v>Non Irigasi</v>
      </c>
      <c r="L2020" t="s">
        <v>327</v>
      </c>
    </row>
    <row r="2021" spans="1:12" x14ac:dyDescent="0.25">
      <c r="A2021" s="1">
        <v>2020</v>
      </c>
      <c r="B2021" s="3">
        <v>1132</v>
      </c>
      <c r="C2021" s="1">
        <v>218</v>
      </c>
      <c r="D2021" s="1">
        <v>13</v>
      </c>
      <c r="E2021" s="1">
        <v>2</v>
      </c>
      <c r="F2021" s="1">
        <v>0</v>
      </c>
      <c r="G2021">
        <f>VLOOKUP(C2021,reference!$A$1:$E$310,5,FALSE)</f>
        <v>5312081</v>
      </c>
      <c r="H2021" t="str">
        <f>VLOOKUP(C2021,reference!$A$1:$E$310,4,FALSE)</f>
        <v>RIUNG BARAT</v>
      </c>
      <c r="I2021" t="str">
        <f>VLOOKUP($D2021,reference!$G$1:$H$25,2,FALSE)</f>
        <v>Pertanian lahan kering  campur semak / kebun campur</v>
      </c>
      <c r="J2021" t="str">
        <f>VLOOKUP($E2021,reference!$G$1:$H$25,2,FALSE)</f>
        <v>Hutan lahan kering sekunder / bekas tebangan</v>
      </c>
      <c r="K2021" t="str">
        <f t="shared" si="31"/>
        <v>Non Irigasi</v>
      </c>
      <c r="L2021" t="s">
        <v>327</v>
      </c>
    </row>
    <row r="2022" spans="1:12" x14ac:dyDescent="0.25">
      <c r="A2022" s="1">
        <v>2021</v>
      </c>
      <c r="B2022" s="3">
        <v>254</v>
      </c>
      <c r="C2022" s="1">
        <v>218</v>
      </c>
      <c r="D2022" s="1">
        <v>13</v>
      </c>
      <c r="E2022" s="1">
        <v>1</v>
      </c>
      <c r="F2022" s="1">
        <v>0</v>
      </c>
      <c r="G2022">
        <f>VLOOKUP(C2022,reference!$A$1:$E$310,5,FALSE)</f>
        <v>5312081</v>
      </c>
      <c r="H2022" t="str">
        <f>VLOOKUP(C2022,reference!$A$1:$E$310,4,FALSE)</f>
        <v>RIUNG BARAT</v>
      </c>
      <c r="I2022" t="str">
        <f>VLOOKUP($D2022,reference!$G$1:$H$25,2,FALSE)</f>
        <v>Pertanian lahan kering  campur semak / kebun campur</v>
      </c>
      <c r="J2022" t="str">
        <f>VLOOKUP($E2022,reference!$G$1:$H$25,2,FALSE)</f>
        <v>Hutan lahan kering primer</v>
      </c>
      <c r="K2022" t="str">
        <f t="shared" si="31"/>
        <v>Non Irigasi</v>
      </c>
      <c r="L2022" t="s">
        <v>327</v>
      </c>
    </row>
    <row r="2023" spans="1:12" x14ac:dyDescent="0.25">
      <c r="A2023" s="1">
        <v>2022</v>
      </c>
      <c r="B2023" s="3">
        <v>300</v>
      </c>
      <c r="C2023" s="1">
        <v>275</v>
      </c>
      <c r="D2023" s="1">
        <v>6</v>
      </c>
      <c r="E2023" s="1">
        <v>6</v>
      </c>
      <c r="F2023" s="1">
        <v>0</v>
      </c>
      <c r="G2023">
        <f>VLOOKUP(C2023,reference!$A$1:$E$310,5,FALSE)</f>
        <v>5318060</v>
      </c>
      <c r="H2023" t="str">
        <f>VLOOKUP(C2023,reference!$A$1:$E$310,4,FALSE)</f>
        <v>AESESA</v>
      </c>
      <c r="I2023" t="str">
        <f>VLOOKUP($D2023,reference!$G$1:$H$25,2,FALSE)</f>
        <v>Hutan mangrove sekunder</v>
      </c>
      <c r="J2023" t="str">
        <f>VLOOKUP($E2023,reference!$G$1:$H$25,2,FALSE)</f>
        <v>Hutan mangrove sekunder</v>
      </c>
      <c r="K2023" t="str">
        <f t="shared" si="31"/>
        <v>Non Irigasi</v>
      </c>
      <c r="L2023" t="s">
        <v>327</v>
      </c>
    </row>
    <row r="2024" spans="1:12" x14ac:dyDescent="0.25">
      <c r="A2024" s="1">
        <v>2023</v>
      </c>
      <c r="B2024" s="3">
        <v>2</v>
      </c>
      <c r="C2024" s="1">
        <v>173</v>
      </c>
      <c r="D2024" s="1">
        <v>9</v>
      </c>
      <c r="E2024" s="1">
        <v>14</v>
      </c>
      <c r="F2024" s="1">
        <v>0</v>
      </c>
      <c r="G2024">
        <f>VLOOKUP(C2024,reference!$A$1:$E$310,5,FALSE)</f>
        <v>5310040</v>
      </c>
      <c r="H2024" t="str">
        <f>VLOOKUP(C2024,reference!$A$1:$E$310,4,FALSE)</f>
        <v>TALIBURA</v>
      </c>
      <c r="I2024" t="str">
        <f>VLOOKUP($D2024,reference!$G$1:$H$25,2,FALSE)</f>
        <v>Semak belukar</v>
      </c>
      <c r="J2024" t="str">
        <f>VLOOKUP($E2024,reference!$G$1:$H$25,2,FALSE)</f>
        <v>Sawah</v>
      </c>
      <c r="K2024" t="str">
        <f t="shared" si="31"/>
        <v>Non Irigasi</v>
      </c>
      <c r="L2024" t="s">
        <v>327</v>
      </c>
    </row>
    <row r="2025" spans="1:12" x14ac:dyDescent="0.25">
      <c r="A2025" s="1">
        <v>2024</v>
      </c>
      <c r="B2025" s="3">
        <v>315</v>
      </c>
      <c r="C2025" s="1">
        <v>173</v>
      </c>
      <c r="D2025" s="1">
        <v>2</v>
      </c>
      <c r="E2025" s="1">
        <v>14</v>
      </c>
      <c r="F2025" s="1">
        <v>0</v>
      </c>
      <c r="G2025">
        <f>VLOOKUP(C2025,reference!$A$1:$E$310,5,FALSE)</f>
        <v>5310040</v>
      </c>
      <c r="H2025" t="str">
        <f>VLOOKUP(C2025,reference!$A$1:$E$310,4,FALSE)</f>
        <v>TALIBURA</v>
      </c>
      <c r="I2025" t="str">
        <f>VLOOKUP($D2025,reference!$G$1:$H$25,2,FALSE)</f>
        <v>Hutan lahan kering sekunder / bekas tebangan</v>
      </c>
      <c r="J2025" t="str">
        <f>VLOOKUP($E2025,reference!$G$1:$H$25,2,FALSE)</f>
        <v>Sawah</v>
      </c>
      <c r="K2025" t="str">
        <f t="shared" si="31"/>
        <v>Non Irigasi</v>
      </c>
      <c r="L2025" t="s">
        <v>328</v>
      </c>
    </row>
    <row r="2026" spans="1:12" x14ac:dyDescent="0.25">
      <c r="A2026" s="1">
        <v>2025</v>
      </c>
      <c r="B2026" s="3">
        <v>6</v>
      </c>
      <c r="C2026" s="1">
        <v>147</v>
      </c>
      <c r="D2026" s="1">
        <v>12</v>
      </c>
      <c r="E2026" s="1">
        <v>11</v>
      </c>
      <c r="F2026" s="1">
        <v>0</v>
      </c>
      <c r="G2026">
        <f>VLOOKUP(C2026,reference!$A$1:$E$310,5,FALSE)</f>
        <v>5309010</v>
      </c>
      <c r="H2026" t="str">
        <f>VLOOKUP(C2026,reference!$A$1:$E$310,4,FALSE)</f>
        <v>WULANGGITANG</v>
      </c>
      <c r="I2026" t="str">
        <f>VLOOKUP($D2026,reference!$G$1:$H$25,2,FALSE)</f>
        <v>Pertanian lahan kering</v>
      </c>
      <c r="J2026" t="str">
        <f>VLOOKUP($E2026,reference!$G$1:$H$25,2,FALSE)</f>
        <v>Savanna / Padang rumput</v>
      </c>
      <c r="K2026" t="str">
        <f t="shared" si="31"/>
        <v>Non Irigasi</v>
      </c>
      <c r="L2026" t="s">
        <v>327</v>
      </c>
    </row>
    <row r="2027" spans="1:12" x14ac:dyDescent="0.25">
      <c r="A2027" s="1">
        <v>2026</v>
      </c>
      <c r="B2027" s="3">
        <v>23</v>
      </c>
      <c r="C2027" s="1">
        <v>155</v>
      </c>
      <c r="D2027" s="1">
        <v>0</v>
      </c>
      <c r="E2027" s="1">
        <v>11</v>
      </c>
      <c r="F2027" s="1">
        <v>0</v>
      </c>
      <c r="G2027">
        <f>VLOOKUP(C2027,reference!$A$1:$E$310,5,FALSE)</f>
        <v>5309040</v>
      </c>
      <c r="H2027" t="str">
        <f>VLOOKUP(C2027,reference!$A$1:$E$310,4,FALSE)</f>
        <v>SOLOR BARAT</v>
      </c>
      <c r="I2027" t="str">
        <f>VLOOKUP($D2027,reference!$G$1:$H$25,2,FALSE)</f>
        <v>No data</v>
      </c>
      <c r="J2027" t="str">
        <f>VLOOKUP($E2027,reference!$G$1:$H$25,2,FALSE)</f>
        <v>Savanna / Padang rumput</v>
      </c>
      <c r="K2027" t="str">
        <f t="shared" si="31"/>
        <v>Non Irigasi</v>
      </c>
      <c r="L2027" t="s">
        <v>327</v>
      </c>
    </row>
    <row r="2028" spans="1:12" x14ac:dyDescent="0.25">
      <c r="A2028" s="1">
        <v>2027</v>
      </c>
      <c r="B2028" s="3">
        <v>112</v>
      </c>
      <c r="C2028" s="1">
        <v>157</v>
      </c>
      <c r="D2028" s="1">
        <v>11</v>
      </c>
      <c r="E2028" s="1">
        <v>11</v>
      </c>
      <c r="F2028" s="1">
        <v>0</v>
      </c>
      <c r="G2028">
        <f>VLOOKUP(C2028,reference!$A$1:$E$310,5,FALSE)</f>
        <v>5309050</v>
      </c>
      <c r="H2028" t="str">
        <f>VLOOKUP(C2028,reference!$A$1:$E$310,4,FALSE)</f>
        <v>SOLOR TIMUR</v>
      </c>
      <c r="I2028" t="str">
        <f>VLOOKUP($D2028,reference!$G$1:$H$25,2,FALSE)</f>
        <v>Savanna / Padang rumput</v>
      </c>
      <c r="J2028" t="str">
        <f>VLOOKUP($E2028,reference!$G$1:$H$25,2,FALSE)</f>
        <v>Savanna / Padang rumput</v>
      </c>
      <c r="K2028" t="str">
        <f t="shared" si="31"/>
        <v>Non Irigasi</v>
      </c>
      <c r="L2028" t="s">
        <v>327</v>
      </c>
    </row>
    <row r="2029" spans="1:12" x14ac:dyDescent="0.25">
      <c r="A2029" s="1">
        <v>2028</v>
      </c>
      <c r="B2029" s="3">
        <v>2</v>
      </c>
      <c r="C2029" s="1">
        <v>243</v>
      </c>
      <c r="D2029" s="1">
        <v>0</v>
      </c>
      <c r="E2029" s="1">
        <v>15</v>
      </c>
      <c r="F2029" s="1">
        <v>0</v>
      </c>
      <c r="G2029">
        <f>VLOOKUP(C2029,reference!$A$1:$E$310,5,FALSE)</f>
        <v>5315011</v>
      </c>
      <c r="H2029" t="str">
        <f>VLOOKUP(C2029,reference!$A$1:$E$310,4,FALSE)</f>
        <v>BOLENG</v>
      </c>
      <c r="I2029" t="str">
        <f>VLOOKUP($D2029,reference!$G$1:$H$25,2,FALSE)</f>
        <v>No data</v>
      </c>
      <c r="J2029" t="str">
        <f>VLOOKUP($E2029,reference!$G$1:$H$25,2,FALSE)</f>
        <v>Tambak</v>
      </c>
      <c r="K2029" t="str">
        <f t="shared" si="31"/>
        <v>Non Irigasi</v>
      </c>
      <c r="L2029" t="s">
        <v>327</v>
      </c>
    </row>
    <row r="2030" spans="1:12" x14ac:dyDescent="0.25">
      <c r="A2030" s="1">
        <v>2029</v>
      </c>
      <c r="B2030" s="3">
        <v>557</v>
      </c>
      <c r="C2030" s="1">
        <v>250</v>
      </c>
      <c r="D2030" s="1">
        <v>9</v>
      </c>
      <c r="E2030" s="1">
        <v>16</v>
      </c>
      <c r="F2030" s="1">
        <v>0</v>
      </c>
      <c r="G2030">
        <f>VLOOKUP(C2030,reference!$A$1:$E$310,5,FALSE)</f>
        <v>5315041</v>
      </c>
      <c r="H2030" t="str">
        <f>VLOOKUP(C2030,reference!$A$1:$E$310,4,FALSE)</f>
        <v>NDOSO</v>
      </c>
      <c r="I2030" t="str">
        <f>VLOOKUP($D2030,reference!$G$1:$H$25,2,FALSE)</f>
        <v>Semak belukar</v>
      </c>
      <c r="J2030" t="str">
        <f>VLOOKUP($E2030,reference!$G$1:$H$25,2,FALSE)</f>
        <v>Pemukiman</v>
      </c>
      <c r="K2030" t="str">
        <f t="shared" si="31"/>
        <v>Non Irigasi</v>
      </c>
      <c r="L2030" t="s">
        <v>327</v>
      </c>
    </row>
    <row r="2031" spans="1:12" x14ac:dyDescent="0.25">
      <c r="A2031" s="1">
        <v>2030</v>
      </c>
      <c r="B2031" s="3">
        <v>2023</v>
      </c>
      <c r="C2031" s="1">
        <v>250</v>
      </c>
      <c r="D2031" s="1">
        <v>9</v>
      </c>
      <c r="E2031" s="1">
        <v>1</v>
      </c>
      <c r="F2031" s="1">
        <v>0</v>
      </c>
      <c r="G2031">
        <f>VLOOKUP(C2031,reference!$A$1:$E$310,5,FALSE)</f>
        <v>5315041</v>
      </c>
      <c r="H2031" t="str">
        <f>VLOOKUP(C2031,reference!$A$1:$E$310,4,FALSE)</f>
        <v>NDOSO</v>
      </c>
      <c r="I2031" t="str">
        <f>VLOOKUP($D2031,reference!$G$1:$H$25,2,FALSE)</f>
        <v>Semak belukar</v>
      </c>
      <c r="J2031" t="str">
        <f>VLOOKUP($E2031,reference!$G$1:$H$25,2,FALSE)</f>
        <v>Hutan lahan kering primer</v>
      </c>
      <c r="K2031" t="str">
        <f t="shared" si="31"/>
        <v>Non Irigasi</v>
      </c>
      <c r="L2031" t="s">
        <v>327</v>
      </c>
    </row>
    <row r="2032" spans="1:12" x14ac:dyDescent="0.25">
      <c r="A2032" s="1">
        <v>2031</v>
      </c>
      <c r="B2032" s="3">
        <v>22</v>
      </c>
      <c r="C2032" s="1">
        <v>282</v>
      </c>
      <c r="D2032" s="1">
        <v>9</v>
      </c>
      <c r="E2032" s="1">
        <v>16</v>
      </c>
      <c r="F2032" s="1">
        <v>0</v>
      </c>
      <c r="G2032">
        <f>VLOOKUP(C2032,reference!$A$1:$E$310,5,FALSE)</f>
        <v>5319040</v>
      </c>
      <c r="H2032" t="str">
        <f>VLOOKUP(C2032,reference!$A$1:$E$310,4,FALSE)</f>
        <v>SAMBI RAMPAS</v>
      </c>
      <c r="I2032" t="str">
        <f>VLOOKUP($D2032,reference!$G$1:$H$25,2,FALSE)</f>
        <v>Semak belukar</v>
      </c>
      <c r="J2032" t="str">
        <f>VLOOKUP($E2032,reference!$G$1:$H$25,2,FALSE)</f>
        <v>Pemukiman</v>
      </c>
      <c r="K2032" t="str">
        <f t="shared" si="31"/>
        <v>Non Irigasi</v>
      </c>
      <c r="L2032" t="s">
        <v>327</v>
      </c>
    </row>
    <row r="2033" spans="1:12" x14ac:dyDescent="0.25">
      <c r="A2033" s="1">
        <v>2032</v>
      </c>
      <c r="B2033" s="3">
        <v>63</v>
      </c>
      <c r="C2033" s="1">
        <v>275</v>
      </c>
      <c r="D2033" s="1">
        <v>11</v>
      </c>
      <c r="E2033" s="1">
        <v>6</v>
      </c>
      <c r="F2033" s="1">
        <v>0</v>
      </c>
      <c r="G2033">
        <f>VLOOKUP(C2033,reference!$A$1:$E$310,5,FALSE)</f>
        <v>5318060</v>
      </c>
      <c r="H2033" t="str">
        <f>VLOOKUP(C2033,reference!$A$1:$E$310,4,FALSE)</f>
        <v>AESESA</v>
      </c>
      <c r="I2033" t="str">
        <f>VLOOKUP($D2033,reference!$G$1:$H$25,2,FALSE)</f>
        <v>Savanna / Padang rumput</v>
      </c>
      <c r="J2033" t="str">
        <f>VLOOKUP($E2033,reference!$G$1:$H$25,2,FALSE)</f>
        <v>Hutan mangrove sekunder</v>
      </c>
      <c r="K2033" t="str">
        <f t="shared" si="31"/>
        <v>Non Irigasi</v>
      </c>
      <c r="L2033" t="s">
        <v>327</v>
      </c>
    </row>
    <row r="2034" spans="1:12" x14ac:dyDescent="0.25">
      <c r="A2034" s="1">
        <v>2033</v>
      </c>
      <c r="B2034" s="3">
        <v>16</v>
      </c>
      <c r="C2034" s="1">
        <v>148</v>
      </c>
      <c r="D2034" s="1">
        <v>5</v>
      </c>
      <c r="E2034" s="1">
        <v>5</v>
      </c>
      <c r="F2034" s="1">
        <v>0</v>
      </c>
      <c r="G2034">
        <f>VLOOKUP(C2034,reference!$A$1:$E$310,5,FALSE)</f>
        <v>5309011</v>
      </c>
      <c r="H2034" t="str">
        <f>VLOOKUP(C2034,reference!$A$1:$E$310,4,FALSE)</f>
        <v>TITEHENA</v>
      </c>
      <c r="I2034" t="str">
        <f>VLOOKUP($D2034,reference!$G$1:$H$25,2,FALSE)</f>
        <v>Hutan mangrove primer</v>
      </c>
      <c r="J2034" t="str">
        <f>VLOOKUP($E2034,reference!$G$1:$H$25,2,FALSE)</f>
        <v>Hutan mangrove primer</v>
      </c>
      <c r="K2034" t="str">
        <f t="shared" si="31"/>
        <v>Non Irigasi</v>
      </c>
      <c r="L2034" t="s">
        <v>327</v>
      </c>
    </row>
    <row r="2035" spans="1:12" x14ac:dyDescent="0.25">
      <c r="A2035" s="1">
        <v>2034</v>
      </c>
      <c r="B2035" s="3">
        <v>3025</v>
      </c>
      <c r="C2035" s="1">
        <v>155</v>
      </c>
      <c r="D2035" s="1">
        <v>13</v>
      </c>
      <c r="E2035" s="1">
        <v>11</v>
      </c>
      <c r="F2035" s="1">
        <v>0</v>
      </c>
      <c r="G2035">
        <f>VLOOKUP(C2035,reference!$A$1:$E$310,5,FALSE)</f>
        <v>5309040</v>
      </c>
      <c r="H2035" t="str">
        <f>VLOOKUP(C2035,reference!$A$1:$E$310,4,FALSE)</f>
        <v>SOLOR BARAT</v>
      </c>
      <c r="I2035" t="str">
        <f>VLOOKUP($D2035,reference!$G$1:$H$25,2,FALSE)</f>
        <v>Pertanian lahan kering  campur semak / kebun campur</v>
      </c>
      <c r="J2035" t="str">
        <f>VLOOKUP($E2035,reference!$G$1:$H$25,2,FALSE)</f>
        <v>Savanna / Padang rumput</v>
      </c>
      <c r="K2035" t="str">
        <f t="shared" si="31"/>
        <v>Non Irigasi</v>
      </c>
      <c r="L2035" t="s">
        <v>327</v>
      </c>
    </row>
    <row r="2036" spans="1:12" x14ac:dyDescent="0.25">
      <c r="A2036" s="1">
        <v>2035</v>
      </c>
      <c r="B2036" s="3">
        <v>533</v>
      </c>
      <c r="C2036" s="1">
        <v>253</v>
      </c>
      <c r="D2036" s="1">
        <v>9</v>
      </c>
      <c r="E2036" s="1">
        <v>2</v>
      </c>
      <c r="F2036" s="1">
        <v>0</v>
      </c>
      <c r="G2036">
        <f>VLOOKUP(C2036,reference!$A$1:$E$310,5,FALSE)</f>
        <v>5315051</v>
      </c>
      <c r="H2036" t="str">
        <f>VLOOKUP(C2036,reference!$A$1:$E$310,4,FALSE)</f>
        <v>PACAR</v>
      </c>
      <c r="I2036" t="str">
        <f>VLOOKUP($D2036,reference!$G$1:$H$25,2,FALSE)</f>
        <v>Semak belukar</v>
      </c>
      <c r="J2036" t="str">
        <f>VLOOKUP($E2036,reference!$G$1:$H$25,2,FALSE)</f>
        <v>Hutan lahan kering sekunder / bekas tebangan</v>
      </c>
      <c r="K2036" t="str">
        <f t="shared" si="31"/>
        <v>Non Irigasi</v>
      </c>
      <c r="L2036" t="s">
        <v>327</v>
      </c>
    </row>
    <row r="2037" spans="1:12" x14ac:dyDescent="0.25">
      <c r="A2037" s="1">
        <v>2036</v>
      </c>
      <c r="B2037" s="3">
        <v>127</v>
      </c>
      <c r="C2037" s="1">
        <v>253</v>
      </c>
      <c r="D2037" s="1">
        <v>9</v>
      </c>
      <c r="E2037" s="1">
        <v>14</v>
      </c>
      <c r="F2037" s="1">
        <v>0</v>
      </c>
      <c r="G2037">
        <f>VLOOKUP(C2037,reference!$A$1:$E$310,5,FALSE)</f>
        <v>5315051</v>
      </c>
      <c r="H2037" t="str">
        <f>VLOOKUP(C2037,reference!$A$1:$E$310,4,FALSE)</f>
        <v>PACAR</v>
      </c>
      <c r="I2037" t="str">
        <f>VLOOKUP($D2037,reference!$G$1:$H$25,2,FALSE)</f>
        <v>Semak belukar</v>
      </c>
      <c r="J2037" t="str">
        <f>VLOOKUP($E2037,reference!$G$1:$H$25,2,FALSE)</f>
        <v>Sawah</v>
      </c>
      <c r="K2037" t="str">
        <f t="shared" si="31"/>
        <v>Non Irigasi</v>
      </c>
      <c r="L2037" t="s">
        <v>327</v>
      </c>
    </row>
    <row r="2038" spans="1:12" x14ac:dyDescent="0.25">
      <c r="A2038" s="1">
        <v>2037</v>
      </c>
      <c r="B2038" s="3">
        <v>578</v>
      </c>
      <c r="C2038" s="1">
        <v>253</v>
      </c>
      <c r="D2038" s="1">
        <v>9</v>
      </c>
      <c r="E2038" s="1">
        <v>9</v>
      </c>
      <c r="F2038" s="1">
        <v>0</v>
      </c>
      <c r="G2038">
        <f>VLOOKUP(C2038,reference!$A$1:$E$310,5,FALSE)</f>
        <v>5315051</v>
      </c>
      <c r="H2038" t="str">
        <f>VLOOKUP(C2038,reference!$A$1:$E$310,4,FALSE)</f>
        <v>PACAR</v>
      </c>
      <c r="I2038" t="str">
        <f>VLOOKUP($D2038,reference!$G$1:$H$25,2,FALSE)</f>
        <v>Semak belukar</v>
      </c>
      <c r="J2038" t="str">
        <f>VLOOKUP($E2038,reference!$G$1:$H$25,2,FALSE)</f>
        <v>Semak belukar</v>
      </c>
      <c r="K2038" t="str">
        <f t="shared" si="31"/>
        <v>Non Irigasi</v>
      </c>
      <c r="L2038" t="s">
        <v>327</v>
      </c>
    </row>
    <row r="2039" spans="1:12" x14ac:dyDescent="0.25">
      <c r="A2039" s="1">
        <v>2038</v>
      </c>
      <c r="B2039" s="3">
        <v>83</v>
      </c>
      <c r="C2039" s="1">
        <v>250</v>
      </c>
      <c r="D2039" s="1">
        <v>2</v>
      </c>
      <c r="E2039" s="1">
        <v>16</v>
      </c>
      <c r="F2039" s="1">
        <v>0</v>
      </c>
      <c r="G2039">
        <f>VLOOKUP(C2039,reference!$A$1:$E$310,5,FALSE)</f>
        <v>5315041</v>
      </c>
      <c r="H2039" t="str">
        <f>VLOOKUP(C2039,reference!$A$1:$E$310,4,FALSE)</f>
        <v>NDOSO</v>
      </c>
      <c r="I2039" t="str">
        <f>VLOOKUP($D2039,reference!$G$1:$H$25,2,FALSE)</f>
        <v>Hutan lahan kering sekunder / bekas tebangan</v>
      </c>
      <c r="J2039" t="str">
        <f>VLOOKUP($E2039,reference!$G$1:$H$25,2,FALSE)</f>
        <v>Pemukiman</v>
      </c>
      <c r="K2039" t="str">
        <f t="shared" si="31"/>
        <v>Non Irigasi</v>
      </c>
      <c r="L2039" t="s">
        <v>328</v>
      </c>
    </row>
    <row r="2040" spans="1:12" x14ac:dyDescent="0.25">
      <c r="A2040" s="1">
        <v>2039</v>
      </c>
      <c r="B2040" s="3">
        <v>33</v>
      </c>
      <c r="C2040" s="1">
        <v>280</v>
      </c>
      <c r="D2040" s="1">
        <v>2</v>
      </c>
      <c r="E2040" s="1">
        <v>20</v>
      </c>
      <c r="F2040" s="1">
        <v>0</v>
      </c>
      <c r="G2040">
        <f>VLOOKUP(C2040,reference!$A$1:$E$310,5,FALSE)</f>
        <v>5319030</v>
      </c>
      <c r="H2040" t="str">
        <f>VLOOKUP(C2040,reference!$A$1:$E$310,4,FALSE)</f>
        <v>ELAR</v>
      </c>
      <c r="I2040" t="str">
        <f>VLOOKUP($D2040,reference!$G$1:$H$25,2,FALSE)</f>
        <v>Hutan lahan kering sekunder / bekas tebangan</v>
      </c>
      <c r="J2040" t="str">
        <f>VLOOKUP($E2040,reference!$G$1:$H$25,2,FALSE)</f>
        <v>Tubuh air</v>
      </c>
      <c r="K2040" t="str">
        <f t="shared" si="31"/>
        <v>Non Irigasi</v>
      </c>
      <c r="L2040" t="s">
        <v>328</v>
      </c>
    </row>
    <row r="2041" spans="1:12" x14ac:dyDescent="0.25">
      <c r="A2041" s="1">
        <v>2040</v>
      </c>
      <c r="B2041" s="3">
        <v>10</v>
      </c>
      <c r="C2041" s="1">
        <v>186</v>
      </c>
      <c r="D2041" s="1">
        <v>12</v>
      </c>
      <c r="E2041" s="1">
        <v>5</v>
      </c>
      <c r="F2041" s="1">
        <v>0</v>
      </c>
      <c r="G2041">
        <f>VLOOKUP(C2041,reference!$A$1:$E$310,5,FALSE)</f>
        <v>5310082</v>
      </c>
      <c r="H2041" t="str">
        <f>VLOOKUP(C2041,reference!$A$1:$E$310,4,FALSE)</f>
        <v>ALOK TIMUR</v>
      </c>
      <c r="I2041" t="str">
        <f>VLOOKUP($D2041,reference!$G$1:$H$25,2,FALSE)</f>
        <v>Pertanian lahan kering</v>
      </c>
      <c r="J2041" t="str">
        <f>VLOOKUP($E2041,reference!$G$1:$H$25,2,FALSE)</f>
        <v>Hutan mangrove primer</v>
      </c>
      <c r="K2041" t="str">
        <f t="shared" si="31"/>
        <v>Non Irigasi</v>
      </c>
      <c r="L2041" t="s">
        <v>327</v>
      </c>
    </row>
    <row r="2042" spans="1:12" x14ac:dyDescent="0.25">
      <c r="A2042" s="1">
        <v>2041</v>
      </c>
      <c r="B2042" s="3">
        <v>23</v>
      </c>
      <c r="C2042" s="1">
        <v>147</v>
      </c>
      <c r="D2042" s="1">
        <v>9</v>
      </c>
      <c r="E2042" s="1">
        <v>12</v>
      </c>
      <c r="F2042" s="1">
        <v>0</v>
      </c>
      <c r="G2042">
        <f>VLOOKUP(C2042,reference!$A$1:$E$310,5,FALSE)</f>
        <v>5309010</v>
      </c>
      <c r="H2042" t="str">
        <f>VLOOKUP(C2042,reference!$A$1:$E$310,4,FALSE)</f>
        <v>WULANGGITANG</v>
      </c>
      <c r="I2042" t="str">
        <f>VLOOKUP($D2042,reference!$G$1:$H$25,2,FALSE)</f>
        <v>Semak belukar</v>
      </c>
      <c r="J2042" t="str">
        <f>VLOOKUP($E2042,reference!$G$1:$H$25,2,FALSE)</f>
        <v>Pertanian lahan kering</v>
      </c>
      <c r="K2042" t="str">
        <f t="shared" si="31"/>
        <v>Non Irigasi</v>
      </c>
      <c r="L2042" t="s">
        <v>327</v>
      </c>
    </row>
    <row r="2043" spans="1:12" x14ac:dyDescent="0.25">
      <c r="A2043" s="1">
        <v>2042</v>
      </c>
      <c r="B2043" s="3">
        <v>10</v>
      </c>
      <c r="C2043" s="1">
        <v>154</v>
      </c>
      <c r="D2043" s="1">
        <v>2</v>
      </c>
      <c r="E2043" s="1">
        <v>0</v>
      </c>
      <c r="F2043" s="1">
        <v>0</v>
      </c>
      <c r="G2043">
        <f>VLOOKUP(C2043,reference!$A$1:$E$310,5,FALSE)</f>
        <v>5309032</v>
      </c>
      <c r="H2043" t="str">
        <f>VLOOKUP(C2043,reference!$A$1:$E$310,4,FALSE)</f>
        <v>DEMON PAGONG</v>
      </c>
      <c r="I2043" t="str">
        <f>VLOOKUP($D2043,reference!$G$1:$H$25,2,FALSE)</f>
        <v>Hutan lahan kering sekunder / bekas tebangan</v>
      </c>
      <c r="J2043" t="str">
        <f>VLOOKUP($E2043,reference!$G$1:$H$25,2,FALSE)</f>
        <v>No data</v>
      </c>
      <c r="K2043" t="str">
        <f t="shared" si="31"/>
        <v>Non Irigasi</v>
      </c>
      <c r="L2043" t="s">
        <v>328</v>
      </c>
    </row>
    <row r="2044" spans="1:12" x14ac:dyDescent="0.25">
      <c r="A2044" s="1">
        <v>2043</v>
      </c>
      <c r="B2044" s="3">
        <v>104</v>
      </c>
      <c r="C2044" s="1">
        <v>155</v>
      </c>
      <c r="D2044" s="1">
        <v>16</v>
      </c>
      <c r="E2044" s="1">
        <v>16</v>
      </c>
      <c r="F2044" s="1">
        <v>0</v>
      </c>
      <c r="G2044">
        <f>VLOOKUP(C2044,reference!$A$1:$E$310,5,FALSE)</f>
        <v>5309040</v>
      </c>
      <c r="H2044" t="str">
        <f>VLOOKUP(C2044,reference!$A$1:$E$310,4,FALSE)</f>
        <v>SOLOR BARAT</v>
      </c>
      <c r="I2044" t="str">
        <f>VLOOKUP($D2044,reference!$G$1:$H$25,2,FALSE)</f>
        <v>Pemukiman</v>
      </c>
      <c r="J2044" t="str">
        <f>VLOOKUP($E2044,reference!$G$1:$H$25,2,FALSE)</f>
        <v>Pemukiman</v>
      </c>
      <c r="K2044" t="str">
        <f t="shared" si="31"/>
        <v>Non Irigasi</v>
      </c>
      <c r="L2044" t="s">
        <v>327</v>
      </c>
    </row>
    <row r="2045" spans="1:12" x14ac:dyDescent="0.25">
      <c r="A2045" s="1">
        <v>2044</v>
      </c>
      <c r="B2045" s="3">
        <v>3</v>
      </c>
      <c r="C2045" s="1">
        <v>157</v>
      </c>
      <c r="D2045" s="1">
        <v>16</v>
      </c>
      <c r="E2045" s="1">
        <v>9</v>
      </c>
      <c r="F2045" s="1">
        <v>0</v>
      </c>
      <c r="G2045">
        <f>VLOOKUP(C2045,reference!$A$1:$E$310,5,FALSE)</f>
        <v>5309050</v>
      </c>
      <c r="H2045" t="str">
        <f>VLOOKUP(C2045,reference!$A$1:$E$310,4,FALSE)</f>
        <v>SOLOR TIMUR</v>
      </c>
      <c r="I2045" t="str">
        <f>VLOOKUP($D2045,reference!$G$1:$H$25,2,FALSE)</f>
        <v>Pemukiman</v>
      </c>
      <c r="J2045" t="str">
        <f>VLOOKUP($E2045,reference!$G$1:$H$25,2,FALSE)</f>
        <v>Semak belukar</v>
      </c>
      <c r="K2045" t="str">
        <f t="shared" si="31"/>
        <v>Non Irigasi</v>
      </c>
      <c r="L2045" t="s">
        <v>327</v>
      </c>
    </row>
    <row r="2046" spans="1:12" x14ac:dyDescent="0.25">
      <c r="A2046" s="1">
        <v>2045</v>
      </c>
      <c r="B2046" s="3">
        <v>17</v>
      </c>
      <c r="C2046" s="1">
        <v>242</v>
      </c>
      <c r="D2046" s="1">
        <v>11</v>
      </c>
      <c r="E2046" s="1">
        <v>16</v>
      </c>
      <c r="F2046" s="1">
        <v>0</v>
      </c>
      <c r="G2046">
        <f>VLOOKUP(C2046,reference!$A$1:$E$310,5,FALSE)</f>
        <v>5315010</v>
      </c>
      <c r="H2046" t="str">
        <f>VLOOKUP(C2046,reference!$A$1:$E$310,4,FALSE)</f>
        <v>KOMODO</v>
      </c>
      <c r="I2046" t="str">
        <f>VLOOKUP($D2046,reference!$G$1:$H$25,2,FALSE)</f>
        <v>Savanna / Padang rumput</v>
      </c>
      <c r="J2046" t="str">
        <f>VLOOKUP($E2046,reference!$G$1:$H$25,2,FALSE)</f>
        <v>Pemukiman</v>
      </c>
      <c r="K2046" t="str">
        <f t="shared" si="31"/>
        <v>Non Irigasi</v>
      </c>
      <c r="L2046" t="s">
        <v>327</v>
      </c>
    </row>
    <row r="2047" spans="1:12" x14ac:dyDescent="0.25">
      <c r="A2047" s="1">
        <v>2046</v>
      </c>
      <c r="B2047" s="3">
        <v>9</v>
      </c>
      <c r="C2047" s="1">
        <v>229</v>
      </c>
      <c r="D2047" s="1">
        <v>2</v>
      </c>
      <c r="E2047" s="1">
        <v>14</v>
      </c>
      <c r="F2047" s="1">
        <v>0</v>
      </c>
      <c r="G2047">
        <f>VLOOKUP(C2047,reference!$A$1:$E$310,5,FALSE)</f>
        <v>5313131</v>
      </c>
      <c r="H2047" t="str">
        <f>VLOOKUP(C2047,reference!$A$1:$E$310,4,FALSE)</f>
        <v>CIBAL BARAT</v>
      </c>
      <c r="I2047" t="str">
        <f>VLOOKUP($D2047,reference!$G$1:$H$25,2,FALSE)</f>
        <v>Hutan lahan kering sekunder / bekas tebangan</v>
      </c>
      <c r="J2047" t="str">
        <f>VLOOKUP($E2047,reference!$G$1:$H$25,2,FALSE)</f>
        <v>Sawah</v>
      </c>
      <c r="K2047" t="str">
        <f t="shared" si="31"/>
        <v>Non Irigasi</v>
      </c>
      <c r="L2047" t="s">
        <v>328</v>
      </c>
    </row>
    <row r="2048" spans="1:12" x14ac:dyDescent="0.25">
      <c r="A2048" s="1">
        <v>2047</v>
      </c>
      <c r="B2048" s="3">
        <v>248</v>
      </c>
      <c r="C2048" s="1">
        <v>228</v>
      </c>
      <c r="D2048" s="1">
        <v>11</v>
      </c>
      <c r="E2048" s="1">
        <v>2</v>
      </c>
      <c r="F2048" s="1">
        <v>0</v>
      </c>
      <c r="G2048">
        <f>VLOOKUP(C2048,reference!$A$1:$E$310,5,FALSE)</f>
        <v>5313130</v>
      </c>
      <c r="H2048" t="str">
        <f>VLOOKUP(C2048,reference!$A$1:$E$310,4,FALSE)</f>
        <v>CIBAL</v>
      </c>
      <c r="I2048" t="str">
        <f>VLOOKUP($D2048,reference!$G$1:$H$25,2,FALSE)</f>
        <v>Savanna / Padang rumput</v>
      </c>
      <c r="J2048" t="str">
        <f>VLOOKUP($E2048,reference!$G$1:$H$25,2,FALSE)</f>
        <v>Hutan lahan kering sekunder / bekas tebangan</v>
      </c>
      <c r="K2048" t="str">
        <f t="shared" si="31"/>
        <v>Non Irigasi</v>
      </c>
      <c r="L2048" t="s">
        <v>327</v>
      </c>
    </row>
    <row r="2049" spans="1:12" x14ac:dyDescent="0.25">
      <c r="A2049" s="1">
        <v>2048</v>
      </c>
      <c r="B2049" s="3">
        <v>794</v>
      </c>
      <c r="C2049" s="1">
        <v>280</v>
      </c>
      <c r="D2049" s="1">
        <v>13</v>
      </c>
      <c r="E2049" s="1">
        <v>1</v>
      </c>
      <c r="F2049" s="1">
        <v>0</v>
      </c>
      <c r="G2049">
        <f>VLOOKUP(C2049,reference!$A$1:$E$310,5,FALSE)</f>
        <v>5319030</v>
      </c>
      <c r="H2049" t="str">
        <f>VLOOKUP(C2049,reference!$A$1:$E$310,4,FALSE)</f>
        <v>ELAR</v>
      </c>
      <c r="I2049" t="str">
        <f>VLOOKUP($D2049,reference!$G$1:$H$25,2,FALSE)</f>
        <v>Pertanian lahan kering  campur semak / kebun campur</v>
      </c>
      <c r="J2049" t="str">
        <f>VLOOKUP($E2049,reference!$G$1:$H$25,2,FALSE)</f>
        <v>Hutan lahan kering primer</v>
      </c>
      <c r="K2049" t="str">
        <f t="shared" si="31"/>
        <v>Non Irigasi</v>
      </c>
      <c r="L2049" t="s">
        <v>327</v>
      </c>
    </row>
    <row r="2050" spans="1:12" x14ac:dyDescent="0.25">
      <c r="A2050" s="1">
        <v>2049</v>
      </c>
      <c r="B2050" s="3">
        <v>1</v>
      </c>
      <c r="C2050" s="1">
        <v>217</v>
      </c>
      <c r="D2050" s="1">
        <v>2</v>
      </c>
      <c r="E2050" s="1">
        <v>9</v>
      </c>
      <c r="F2050" s="1">
        <v>0</v>
      </c>
      <c r="G2050">
        <f>VLOOKUP(C2050,reference!$A$1:$E$310,5,FALSE)</f>
        <v>5312080</v>
      </c>
      <c r="H2050" t="str">
        <f>VLOOKUP(C2050,reference!$A$1:$E$310,4,FALSE)</f>
        <v>RIUNG</v>
      </c>
      <c r="I2050" t="str">
        <f>VLOOKUP($D2050,reference!$G$1:$H$25,2,FALSE)</f>
        <v>Hutan lahan kering sekunder / bekas tebangan</v>
      </c>
      <c r="J2050" t="str">
        <f>VLOOKUP($E2050,reference!$G$1:$H$25,2,FALSE)</f>
        <v>Semak belukar</v>
      </c>
      <c r="K2050" t="str">
        <f t="shared" si="31"/>
        <v>Non Irigasi</v>
      </c>
      <c r="L2050" t="s">
        <v>328</v>
      </c>
    </row>
    <row r="2051" spans="1:12" x14ac:dyDescent="0.25">
      <c r="A2051" s="1">
        <v>2050</v>
      </c>
      <c r="B2051" s="3">
        <v>505</v>
      </c>
      <c r="C2051" s="1">
        <v>275</v>
      </c>
      <c r="D2051" s="1">
        <v>11</v>
      </c>
      <c r="E2051" s="1">
        <v>15</v>
      </c>
      <c r="F2051" s="1">
        <v>0</v>
      </c>
      <c r="G2051">
        <f>VLOOKUP(C2051,reference!$A$1:$E$310,5,FALSE)</f>
        <v>5318060</v>
      </c>
      <c r="H2051" t="str">
        <f>VLOOKUP(C2051,reference!$A$1:$E$310,4,FALSE)</f>
        <v>AESESA</v>
      </c>
      <c r="I2051" t="str">
        <f>VLOOKUP($D2051,reference!$G$1:$H$25,2,FALSE)</f>
        <v>Savanna / Padang rumput</v>
      </c>
      <c r="J2051" t="str">
        <f>VLOOKUP($E2051,reference!$G$1:$H$25,2,FALSE)</f>
        <v>Tambak</v>
      </c>
      <c r="K2051" t="str">
        <f t="shared" ref="K2051:K2114" si="32">IF(F2051=0,"Non Irigasi","Buffer Irigasi")</f>
        <v>Non Irigasi</v>
      </c>
      <c r="L2051" t="s">
        <v>327</v>
      </c>
    </row>
    <row r="2052" spans="1:12" x14ac:dyDescent="0.25">
      <c r="A2052" s="1">
        <v>2051</v>
      </c>
      <c r="B2052" s="3">
        <v>53</v>
      </c>
      <c r="C2052" s="1">
        <v>173</v>
      </c>
      <c r="D2052" s="1">
        <v>18</v>
      </c>
      <c r="E2052" s="1">
        <v>12</v>
      </c>
      <c r="F2052" s="1">
        <v>0</v>
      </c>
      <c r="G2052">
        <f>VLOOKUP(C2052,reference!$A$1:$E$310,5,FALSE)</f>
        <v>5310040</v>
      </c>
      <c r="H2052" t="str">
        <f>VLOOKUP(C2052,reference!$A$1:$E$310,4,FALSE)</f>
        <v>TALIBURA</v>
      </c>
      <c r="I2052" t="str">
        <f>VLOOKUP($D2052,reference!$G$1:$H$25,2,FALSE)</f>
        <v>Lahan terbuka</v>
      </c>
      <c r="J2052" t="str">
        <f>VLOOKUP($E2052,reference!$G$1:$H$25,2,FALSE)</f>
        <v>Pertanian lahan kering</v>
      </c>
      <c r="K2052" t="str">
        <f t="shared" si="32"/>
        <v>Non Irigasi</v>
      </c>
      <c r="L2052" t="s">
        <v>327</v>
      </c>
    </row>
    <row r="2053" spans="1:12" x14ac:dyDescent="0.25">
      <c r="A2053" s="1">
        <v>2052</v>
      </c>
      <c r="B2053" s="3">
        <v>4</v>
      </c>
      <c r="C2053" s="1">
        <v>147</v>
      </c>
      <c r="D2053" s="1">
        <v>12</v>
      </c>
      <c r="E2053" s="1">
        <v>2</v>
      </c>
      <c r="F2053" s="1">
        <v>0</v>
      </c>
      <c r="G2053">
        <f>VLOOKUP(C2053,reference!$A$1:$E$310,5,FALSE)</f>
        <v>5309010</v>
      </c>
      <c r="H2053" t="str">
        <f>VLOOKUP(C2053,reference!$A$1:$E$310,4,FALSE)</f>
        <v>WULANGGITANG</v>
      </c>
      <c r="I2053" t="str">
        <f>VLOOKUP($D2053,reference!$G$1:$H$25,2,FALSE)</f>
        <v>Pertanian lahan kering</v>
      </c>
      <c r="J2053" t="str">
        <f>VLOOKUP($E2053,reference!$G$1:$H$25,2,FALSE)</f>
        <v>Hutan lahan kering sekunder / bekas tebangan</v>
      </c>
      <c r="K2053" t="str">
        <f t="shared" si="32"/>
        <v>Non Irigasi</v>
      </c>
      <c r="L2053" t="s">
        <v>327</v>
      </c>
    </row>
    <row r="2054" spans="1:12" x14ac:dyDescent="0.25">
      <c r="A2054" s="1">
        <v>2053</v>
      </c>
      <c r="B2054" s="3">
        <v>235</v>
      </c>
      <c r="C2054" s="1">
        <v>253</v>
      </c>
      <c r="D2054" s="1">
        <v>9</v>
      </c>
      <c r="E2054" s="1">
        <v>1</v>
      </c>
      <c r="F2054" s="1">
        <v>0</v>
      </c>
      <c r="G2054">
        <f>VLOOKUP(C2054,reference!$A$1:$E$310,5,FALSE)</f>
        <v>5315051</v>
      </c>
      <c r="H2054" t="str">
        <f>VLOOKUP(C2054,reference!$A$1:$E$310,4,FALSE)</f>
        <v>PACAR</v>
      </c>
      <c r="I2054" t="str">
        <f>VLOOKUP($D2054,reference!$G$1:$H$25,2,FALSE)</f>
        <v>Semak belukar</v>
      </c>
      <c r="J2054" t="str">
        <f>VLOOKUP($E2054,reference!$G$1:$H$25,2,FALSE)</f>
        <v>Hutan lahan kering primer</v>
      </c>
      <c r="K2054" t="str">
        <f t="shared" si="32"/>
        <v>Non Irigasi</v>
      </c>
      <c r="L2054" t="s">
        <v>327</v>
      </c>
    </row>
    <row r="2055" spans="1:12" x14ac:dyDescent="0.25">
      <c r="A2055" s="1">
        <v>2054</v>
      </c>
      <c r="B2055" s="3">
        <v>307</v>
      </c>
      <c r="C2055" s="1">
        <v>228</v>
      </c>
      <c r="D2055" s="1">
        <v>11</v>
      </c>
      <c r="E2055" s="1">
        <v>13</v>
      </c>
      <c r="F2055" s="1">
        <v>0</v>
      </c>
      <c r="G2055">
        <f>VLOOKUP(C2055,reference!$A$1:$E$310,5,FALSE)</f>
        <v>5313130</v>
      </c>
      <c r="H2055" t="str">
        <f>VLOOKUP(C2055,reference!$A$1:$E$310,4,FALSE)</f>
        <v>CIBAL</v>
      </c>
      <c r="I2055" t="str">
        <f>VLOOKUP($D2055,reference!$G$1:$H$25,2,FALSE)</f>
        <v>Savanna / Padang rumput</v>
      </c>
      <c r="J2055" t="str">
        <f>VLOOKUP($E2055,reference!$G$1:$H$25,2,FALSE)</f>
        <v>Pertanian lahan kering  campur semak / kebun campur</v>
      </c>
      <c r="K2055" t="str">
        <f t="shared" si="32"/>
        <v>Non Irigasi</v>
      </c>
      <c r="L2055" t="s">
        <v>327</v>
      </c>
    </row>
    <row r="2056" spans="1:12" x14ac:dyDescent="0.25">
      <c r="A2056" s="1">
        <v>2055</v>
      </c>
      <c r="B2056" s="3">
        <v>86</v>
      </c>
      <c r="C2056" s="1">
        <v>217</v>
      </c>
      <c r="D2056" s="1">
        <v>11</v>
      </c>
      <c r="E2056" s="1">
        <v>15</v>
      </c>
      <c r="F2056" s="1">
        <v>0</v>
      </c>
      <c r="G2056">
        <f>VLOOKUP(C2056,reference!$A$1:$E$310,5,FALSE)</f>
        <v>5312080</v>
      </c>
      <c r="H2056" t="str">
        <f>VLOOKUP(C2056,reference!$A$1:$E$310,4,FALSE)</f>
        <v>RIUNG</v>
      </c>
      <c r="I2056" t="str">
        <f>VLOOKUP($D2056,reference!$G$1:$H$25,2,FALSE)</f>
        <v>Savanna / Padang rumput</v>
      </c>
      <c r="J2056" t="str">
        <f>VLOOKUP($E2056,reference!$G$1:$H$25,2,FALSE)</f>
        <v>Tambak</v>
      </c>
      <c r="K2056" t="str">
        <f t="shared" si="32"/>
        <v>Non Irigasi</v>
      </c>
      <c r="L2056" t="s">
        <v>327</v>
      </c>
    </row>
    <row r="2057" spans="1:12" x14ac:dyDescent="0.25">
      <c r="A2057" s="1">
        <v>2056</v>
      </c>
      <c r="B2057" s="3">
        <v>11152</v>
      </c>
      <c r="C2057" s="1">
        <v>275</v>
      </c>
      <c r="D2057" s="1">
        <v>11</v>
      </c>
      <c r="E2057" s="1">
        <v>11</v>
      </c>
      <c r="F2057" s="1">
        <v>0</v>
      </c>
      <c r="G2057">
        <f>VLOOKUP(C2057,reference!$A$1:$E$310,5,FALSE)</f>
        <v>5318060</v>
      </c>
      <c r="H2057" t="str">
        <f>VLOOKUP(C2057,reference!$A$1:$E$310,4,FALSE)</f>
        <v>AESESA</v>
      </c>
      <c r="I2057" t="str">
        <f>VLOOKUP($D2057,reference!$G$1:$H$25,2,FALSE)</f>
        <v>Savanna / Padang rumput</v>
      </c>
      <c r="J2057" t="str">
        <f>VLOOKUP($E2057,reference!$G$1:$H$25,2,FALSE)</f>
        <v>Savanna / Padang rumput</v>
      </c>
      <c r="K2057" t="str">
        <f t="shared" si="32"/>
        <v>Non Irigasi</v>
      </c>
      <c r="L2057" t="s">
        <v>327</v>
      </c>
    </row>
    <row r="2058" spans="1:12" x14ac:dyDescent="0.25">
      <c r="A2058" s="1">
        <v>2057</v>
      </c>
      <c r="B2058" s="3">
        <v>3</v>
      </c>
      <c r="C2058" s="1">
        <v>148</v>
      </c>
      <c r="D2058" s="1">
        <v>0</v>
      </c>
      <c r="E2058" s="1">
        <v>11</v>
      </c>
      <c r="F2058" s="1">
        <v>0</v>
      </c>
      <c r="G2058">
        <f>VLOOKUP(C2058,reference!$A$1:$E$310,5,FALSE)</f>
        <v>5309011</v>
      </c>
      <c r="H2058" t="str">
        <f>VLOOKUP(C2058,reference!$A$1:$E$310,4,FALSE)</f>
        <v>TITEHENA</v>
      </c>
      <c r="I2058" t="str">
        <f>VLOOKUP($D2058,reference!$G$1:$H$25,2,FALSE)</f>
        <v>No data</v>
      </c>
      <c r="J2058" t="str">
        <f>VLOOKUP($E2058,reference!$G$1:$H$25,2,FALSE)</f>
        <v>Savanna / Padang rumput</v>
      </c>
      <c r="K2058" t="str">
        <f t="shared" si="32"/>
        <v>Non Irigasi</v>
      </c>
      <c r="L2058" t="s">
        <v>327</v>
      </c>
    </row>
    <row r="2059" spans="1:12" x14ac:dyDescent="0.25">
      <c r="A2059" s="1">
        <v>2058</v>
      </c>
      <c r="B2059" s="3">
        <v>113</v>
      </c>
      <c r="C2059" s="1">
        <v>148</v>
      </c>
      <c r="D2059" s="1">
        <v>11</v>
      </c>
      <c r="E2059" s="1">
        <v>11</v>
      </c>
      <c r="F2059" s="1">
        <v>0</v>
      </c>
      <c r="G2059">
        <f>VLOOKUP(C2059,reference!$A$1:$E$310,5,FALSE)</f>
        <v>5309011</v>
      </c>
      <c r="H2059" t="str">
        <f>VLOOKUP(C2059,reference!$A$1:$E$310,4,FALSE)</f>
        <v>TITEHENA</v>
      </c>
      <c r="I2059" t="str">
        <f>VLOOKUP($D2059,reference!$G$1:$H$25,2,FALSE)</f>
        <v>Savanna / Padang rumput</v>
      </c>
      <c r="J2059" t="str">
        <f>VLOOKUP($E2059,reference!$G$1:$H$25,2,FALSE)</f>
        <v>Savanna / Padang rumput</v>
      </c>
      <c r="K2059" t="str">
        <f t="shared" si="32"/>
        <v>Non Irigasi</v>
      </c>
      <c r="L2059" t="s">
        <v>327</v>
      </c>
    </row>
    <row r="2060" spans="1:12" x14ac:dyDescent="0.25">
      <c r="A2060" s="1">
        <v>2059</v>
      </c>
      <c r="B2060" s="3">
        <v>6</v>
      </c>
      <c r="C2060" s="1">
        <v>155</v>
      </c>
      <c r="D2060" s="1">
        <v>16</v>
      </c>
      <c r="E2060" s="1">
        <v>11</v>
      </c>
      <c r="F2060" s="1">
        <v>0</v>
      </c>
      <c r="G2060">
        <f>VLOOKUP(C2060,reference!$A$1:$E$310,5,FALSE)</f>
        <v>5309040</v>
      </c>
      <c r="H2060" t="str">
        <f>VLOOKUP(C2060,reference!$A$1:$E$310,4,FALSE)</f>
        <v>SOLOR BARAT</v>
      </c>
      <c r="I2060" t="str">
        <f>VLOOKUP($D2060,reference!$G$1:$H$25,2,FALSE)</f>
        <v>Pemukiman</v>
      </c>
      <c r="J2060" t="str">
        <f>VLOOKUP($E2060,reference!$G$1:$H$25,2,FALSE)</f>
        <v>Savanna / Padang rumput</v>
      </c>
      <c r="K2060" t="str">
        <f t="shared" si="32"/>
        <v>Non Irigasi</v>
      </c>
      <c r="L2060" t="s">
        <v>327</v>
      </c>
    </row>
    <row r="2061" spans="1:12" x14ac:dyDescent="0.25">
      <c r="A2061" s="1">
        <v>2060</v>
      </c>
      <c r="B2061" s="3">
        <v>1</v>
      </c>
      <c r="C2061" s="1">
        <v>155</v>
      </c>
      <c r="D2061" s="1">
        <v>16</v>
      </c>
      <c r="E2061" s="1">
        <v>12</v>
      </c>
      <c r="F2061" s="1">
        <v>0</v>
      </c>
      <c r="G2061">
        <f>VLOOKUP(C2061,reference!$A$1:$E$310,5,FALSE)</f>
        <v>5309040</v>
      </c>
      <c r="H2061" t="str">
        <f>VLOOKUP(C2061,reference!$A$1:$E$310,4,FALSE)</f>
        <v>SOLOR BARAT</v>
      </c>
      <c r="I2061" t="str">
        <f>VLOOKUP($D2061,reference!$G$1:$H$25,2,FALSE)</f>
        <v>Pemukiman</v>
      </c>
      <c r="J2061" t="str">
        <f>VLOOKUP($E2061,reference!$G$1:$H$25,2,FALSE)</f>
        <v>Pertanian lahan kering</v>
      </c>
      <c r="K2061" t="str">
        <f t="shared" si="32"/>
        <v>Non Irigasi</v>
      </c>
      <c r="L2061" t="s">
        <v>327</v>
      </c>
    </row>
    <row r="2062" spans="1:12" x14ac:dyDescent="0.25">
      <c r="A2062" s="1">
        <v>2061</v>
      </c>
      <c r="B2062" s="3">
        <v>7</v>
      </c>
      <c r="C2062" s="1">
        <v>140</v>
      </c>
      <c r="D2062" s="1">
        <v>16</v>
      </c>
      <c r="E2062" s="1">
        <v>12</v>
      </c>
      <c r="F2062" s="1">
        <v>0</v>
      </c>
      <c r="G2062">
        <f>VLOOKUP(C2062,reference!$A$1:$E$310,5,FALSE)</f>
        <v>5308020</v>
      </c>
      <c r="H2062" t="str">
        <f>VLOOKUP(C2062,reference!$A$1:$E$310,4,FALSE)</f>
        <v>ATADEI</v>
      </c>
      <c r="I2062" t="str">
        <f>VLOOKUP($D2062,reference!$G$1:$H$25,2,FALSE)</f>
        <v>Pemukiman</v>
      </c>
      <c r="J2062" t="str">
        <f>VLOOKUP($E2062,reference!$G$1:$H$25,2,FALSE)</f>
        <v>Pertanian lahan kering</v>
      </c>
      <c r="K2062" t="str">
        <f t="shared" si="32"/>
        <v>Non Irigasi</v>
      </c>
      <c r="L2062" t="s">
        <v>327</v>
      </c>
    </row>
    <row r="2063" spans="1:12" x14ac:dyDescent="0.25">
      <c r="A2063" s="1">
        <v>2062</v>
      </c>
      <c r="B2063" s="3">
        <v>5</v>
      </c>
      <c r="C2063" s="1">
        <v>125</v>
      </c>
      <c r="D2063" s="1">
        <v>18</v>
      </c>
      <c r="E2063" s="1">
        <v>0</v>
      </c>
      <c r="F2063" s="1">
        <v>0</v>
      </c>
      <c r="G2063">
        <f>VLOOKUP(C2063,reference!$A$1:$E$310,5,FALSE)</f>
        <v>5307014</v>
      </c>
      <c r="H2063" t="str">
        <f>VLOOKUP(C2063,reference!$A$1:$E$310,4,FALSE)</f>
        <v>PANTAR TENGAH</v>
      </c>
      <c r="I2063" t="str">
        <f>VLOOKUP($D2063,reference!$G$1:$H$25,2,FALSE)</f>
        <v>Lahan terbuka</v>
      </c>
      <c r="J2063" t="str">
        <f>VLOOKUP($E2063,reference!$G$1:$H$25,2,FALSE)</f>
        <v>No data</v>
      </c>
      <c r="K2063" t="str">
        <f t="shared" si="32"/>
        <v>Non Irigasi</v>
      </c>
      <c r="L2063" t="s">
        <v>327</v>
      </c>
    </row>
    <row r="2064" spans="1:12" x14ac:dyDescent="0.25">
      <c r="A2064" s="1">
        <v>2063</v>
      </c>
      <c r="B2064" s="3">
        <v>2</v>
      </c>
      <c r="C2064" s="1">
        <v>217</v>
      </c>
      <c r="D2064" s="1">
        <v>6</v>
      </c>
      <c r="E2064" s="1">
        <v>15</v>
      </c>
      <c r="F2064" s="1">
        <v>0</v>
      </c>
      <c r="G2064">
        <f>VLOOKUP(C2064,reference!$A$1:$E$310,5,FALSE)</f>
        <v>5312080</v>
      </c>
      <c r="H2064" t="str">
        <f>VLOOKUP(C2064,reference!$A$1:$E$310,4,FALSE)</f>
        <v>RIUNG</v>
      </c>
      <c r="I2064" t="str">
        <f>VLOOKUP($D2064,reference!$G$1:$H$25,2,FALSE)</f>
        <v>Hutan mangrove sekunder</v>
      </c>
      <c r="J2064" t="str">
        <f>VLOOKUP($E2064,reference!$G$1:$H$25,2,FALSE)</f>
        <v>Tambak</v>
      </c>
      <c r="K2064" t="str">
        <f t="shared" si="32"/>
        <v>Non Irigasi</v>
      </c>
      <c r="L2064" t="s">
        <v>328</v>
      </c>
    </row>
    <row r="2065" spans="1:12" x14ac:dyDescent="0.25">
      <c r="A2065" s="1">
        <v>2064</v>
      </c>
      <c r="B2065" s="3">
        <v>13</v>
      </c>
      <c r="C2065" s="1">
        <v>148</v>
      </c>
      <c r="D2065" s="1">
        <v>16</v>
      </c>
      <c r="E2065" s="1">
        <v>13</v>
      </c>
      <c r="F2065" s="1">
        <v>0</v>
      </c>
      <c r="G2065">
        <f>VLOOKUP(C2065,reference!$A$1:$E$310,5,FALSE)</f>
        <v>5309011</v>
      </c>
      <c r="H2065" t="str">
        <f>VLOOKUP(C2065,reference!$A$1:$E$310,4,FALSE)</f>
        <v>TITEHENA</v>
      </c>
      <c r="I2065" t="str">
        <f>VLOOKUP($D2065,reference!$G$1:$H$25,2,FALSE)</f>
        <v>Pemukiman</v>
      </c>
      <c r="J2065" t="str">
        <f>VLOOKUP($E2065,reference!$G$1:$H$25,2,FALSE)</f>
        <v>Pertanian lahan kering  campur semak / kebun campur</v>
      </c>
      <c r="K2065" t="str">
        <f t="shared" si="32"/>
        <v>Non Irigasi</v>
      </c>
      <c r="L2065" t="s">
        <v>327</v>
      </c>
    </row>
    <row r="2066" spans="1:12" x14ac:dyDescent="0.25">
      <c r="A2066" s="1">
        <v>2065</v>
      </c>
      <c r="B2066" s="3">
        <v>122</v>
      </c>
      <c r="C2066" s="1">
        <v>157</v>
      </c>
      <c r="D2066" s="1">
        <v>1</v>
      </c>
      <c r="E2066" s="1">
        <v>11</v>
      </c>
      <c r="F2066" s="1">
        <v>0</v>
      </c>
      <c r="G2066">
        <f>VLOOKUP(C2066,reference!$A$1:$E$310,5,FALSE)</f>
        <v>5309050</v>
      </c>
      <c r="H2066" t="str">
        <f>VLOOKUP(C2066,reference!$A$1:$E$310,4,FALSE)</f>
        <v>SOLOR TIMUR</v>
      </c>
      <c r="I2066" t="str">
        <f>VLOOKUP($D2066,reference!$G$1:$H$25,2,FALSE)</f>
        <v>Hutan lahan kering primer</v>
      </c>
      <c r="J2066" t="str">
        <f>VLOOKUP($E2066,reference!$G$1:$H$25,2,FALSE)</f>
        <v>Savanna / Padang rumput</v>
      </c>
      <c r="K2066" t="str">
        <f t="shared" si="32"/>
        <v>Non Irigasi</v>
      </c>
      <c r="L2066" t="s">
        <v>328</v>
      </c>
    </row>
    <row r="2067" spans="1:12" x14ac:dyDescent="0.25">
      <c r="A2067" s="1">
        <v>2066</v>
      </c>
      <c r="B2067" s="3">
        <v>35</v>
      </c>
      <c r="C2067" s="1">
        <v>157</v>
      </c>
      <c r="D2067" s="1">
        <v>18</v>
      </c>
      <c r="E2067" s="1">
        <v>11</v>
      </c>
      <c r="F2067" s="1">
        <v>0</v>
      </c>
      <c r="G2067">
        <f>VLOOKUP(C2067,reference!$A$1:$E$310,5,FALSE)</f>
        <v>5309050</v>
      </c>
      <c r="H2067" t="str">
        <f>VLOOKUP(C2067,reference!$A$1:$E$310,4,FALSE)</f>
        <v>SOLOR TIMUR</v>
      </c>
      <c r="I2067" t="str">
        <f>VLOOKUP($D2067,reference!$G$1:$H$25,2,FALSE)</f>
        <v>Lahan terbuka</v>
      </c>
      <c r="J2067" t="str">
        <f>VLOOKUP($E2067,reference!$G$1:$H$25,2,FALSE)</f>
        <v>Savanna / Padang rumput</v>
      </c>
      <c r="K2067" t="str">
        <f t="shared" si="32"/>
        <v>Non Irigasi</v>
      </c>
      <c r="L2067" t="s">
        <v>327</v>
      </c>
    </row>
    <row r="2068" spans="1:12" x14ac:dyDescent="0.25">
      <c r="A2068" s="1">
        <v>2067</v>
      </c>
      <c r="B2068" s="3">
        <v>7</v>
      </c>
      <c r="C2068" s="1">
        <v>157</v>
      </c>
      <c r="D2068" s="1">
        <v>11</v>
      </c>
      <c r="E2068" s="1">
        <v>9</v>
      </c>
      <c r="F2068" s="1">
        <v>0</v>
      </c>
      <c r="G2068">
        <f>VLOOKUP(C2068,reference!$A$1:$E$310,5,FALSE)</f>
        <v>5309050</v>
      </c>
      <c r="H2068" t="str">
        <f>VLOOKUP(C2068,reference!$A$1:$E$310,4,FALSE)</f>
        <v>SOLOR TIMUR</v>
      </c>
      <c r="I2068" t="str">
        <f>VLOOKUP($D2068,reference!$G$1:$H$25,2,FALSE)</f>
        <v>Savanna / Padang rumput</v>
      </c>
      <c r="J2068" t="str">
        <f>VLOOKUP($E2068,reference!$G$1:$H$25,2,FALSE)</f>
        <v>Semak belukar</v>
      </c>
      <c r="K2068" t="str">
        <f t="shared" si="32"/>
        <v>Non Irigasi</v>
      </c>
      <c r="L2068" t="s">
        <v>327</v>
      </c>
    </row>
    <row r="2069" spans="1:12" x14ac:dyDescent="0.25">
      <c r="A2069" s="1">
        <v>2068</v>
      </c>
      <c r="B2069" s="3">
        <v>1841</v>
      </c>
      <c r="C2069" s="1">
        <v>253</v>
      </c>
      <c r="D2069" s="1">
        <v>1</v>
      </c>
      <c r="E2069" s="1">
        <v>1</v>
      </c>
      <c r="F2069" s="1">
        <v>0</v>
      </c>
      <c r="G2069">
        <f>VLOOKUP(C2069,reference!$A$1:$E$310,5,FALSE)</f>
        <v>5315051</v>
      </c>
      <c r="H2069" t="str">
        <f>VLOOKUP(C2069,reference!$A$1:$E$310,4,FALSE)</f>
        <v>PACAR</v>
      </c>
      <c r="I2069" t="str">
        <f>VLOOKUP($D2069,reference!$G$1:$H$25,2,FALSE)</f>
        <v>Hutan lahan kering primer</v>
      </c>
      <c r="J2069" t="str">
        <f>VLOOKUP($E2069,reference!$G$1:$H$25,2,FALSE)</f>
        <v>Hutan lahan kering primer</v>
      </c>
      <c r="K2069" t="str">
        <f t="shared" si="32"/>
        <v>Non Irigasi</v>
      </c>
      <c r="L2069" t="s">
        <v>327</v>
      </c>
    </row>
    <row r="2070" spans="1:12" x14ac:dyDescent="0.25">
      <c r="A2070" s="1">
        <v>2069</v>
      </c>
      <c r="B2070" s="3">
        <v>588</v>
      </c>
      <c r="C2070" s="1">
        <v>228</v>
      </c>
      <c r="D2070" s="1">
        <v>11</v>
      </c>
      <c r="E2070" s="1">
        <v>11</v>
      </c>
      <c r="F2070" s="1">
        <v>0</v>
      </c>
      <c r="G2070">
        <f>VLOOKUP(C2070,reference!$A$1:$E$310,5,FALSE)</f>
        <v>5313130</v>
      </c>
      <c r="H2070" t="str">
        <f>VLOOKUP(C2070,reference!$A$1:$E$310,4,FALSE)</f>
        <v>CIBAL</v>
      </c>
      <c r="I2070" t="str">
        <f>VLOOKUP($D2070,reference!$G$1:$H$25,2,FALSE)</f>
        <v>Savanna / Padang rumput</v>
      </c>
      <c r="J2070" t="str">
        <f>VLOOKUP($E2070,reference!$G$1:$H$25,2,FALSE)</f>
        <v>Savanna / Padang rumput</v>
      </c>
      <c r="K2070" t="str">
        <f t="shared" si="32"/>
        <v>Non Irigasi</v>
      </c>
      <c r="L2070" t="s">
        <v>327</v>
      </c>
    </row>
    <row r="2071" spans="1:12" x14ac:dyDescent="0.25">
      <c r="A2071" s="1">
        <v>2070</v>
      </c>
      <c r="B2071" s="3">
        <v>196</v>
      </c>
      <c r="C2071" s="1">
        <v>280</v>
      </c>
      <c r="D2071" s="1">
        <v>2</v>
      </c>
      <c r="E2071" s="1">
        <v>12</v>
      </c>
      <c r="F2071" s="1">
        <v>0</v>
      </c>
      <c r="G2071">
        <f>VLOOKUP(C2071,reference!$A$1:$E$310,5,FALSE)</f>
        <v>5319030</v>
      </c>
      <c r="H2071" t="str">
        <f>VLOOKUP(C2071,reference!$A$1:$E$310,4,FALSE)</f>
        <v>ELAR</v>
      </c>
      <c r="I2071" t="str">
        <f>VLOOKUP($D2071,reference!$G$1:$H$25,2,FALSE)</f>
        <v>Hutan lahan kering sekunder / bekas tebangan</v>
      </c>
      <c r="J2071" t="str">
        <f>VLOOKUP($E2071,reference!$G$1:$H$25,2,FALSE)</f>
        <v>Pertanian lahan kering</v>
      </c>
      <c r="K2071" t="str">
        <f t="shared" si="32"/>
        <v>Non Irigasi</v>
      </c>
      <c r="L2071" t="s">
        <v>328</v>
      </c>
    </row>
    <row r="2072" spans="1:12" x14ac:dyDescent="0.25">
      <c r="A2072" s="1">
        <v>2071</v>
      </c>
      <c r="B2072" s="3">
        <v>336</v>
      </c>
      <c r="C2072" s="1">
        <v>280</v>
      </c>
      <c r="D2072" s="1">
        <v>13</v>
      </c>
      <c r="E2072" s="1">
        <v>12</v>
      </c>
      <c r="F2072" s="1">
        <v>0</v>
      </c>
      <c r="G2072">
        <f>VLOOKUP(C2072,reference!$A$1:$E$310,5,FALSE)</f>
        <v>5319030</v>
      </c>
      <c r="H2072" t="str">
        <f>VLOOKUP(C2072,reference!$A$1:$E$310,4,FALSE)</f>
        <v>ELAR</v>
      </c>
      <c r="I2072" t="str">
        <f>VLOOKUP($D2072,reference!$G$1:$H$25,2,FALSE)</f>
        <v>Pertanian lahan kering  campur semak / kebun campur</v>
      </c>
      <c r="J2072" t="str">
        <f>VLOOKUP($E2072,reference!$G$1:$H$25,2,FALSE)</f>
        <v>Pertanian lahan kering</v>
      </c>
      <c r="K2072" t="str">
        <f t="shared" si="32"/>
        <v>Non Irigasi</v>
      </c>
      <c r="L2072" t="s">
        <v>327</v>
      </c>
    </row>
    <row r="2073" spans="1:12" x14ac:dyDescent="0.25">
      <c r="A2073" s="1">
        <v>2072</v>
      </c>
      <c r="B2073" s="3">
        <v>12</v>
      </c>
      <c r="C2073" s="1">
        <v>186</v>
      </c>
      <c r="D2073" s="1">
        <v>5</v>
      </c>
      <c r="E2073" s="1">
        <v>0</v>
      </c>
      <c r="F2073" s="1">
        <v>0</v>
      </c>
      <c r="G2073">
        <f>VLOOKUP(C2073,reference!$A$1:$E$310,5,FALSE)</f>
        <v>5310082</v>
      </c>
      <c r="H2073" t="str">
        <f>VLOOKUP(C2073,reference!$A$1:$E$310,4,FALSE)</f>
        <v>ALOK TIMUR</v>
      </c>
      <c r="I2073" t="str">
        <f>VLOOKUP($D2073,reference!$G$1:$H$25,2,FALSE)</f>
        <v>Hutan mangrove primer</v>
      </c>
      <c r="J2073" t="str">
        <f>VLOOKUP($E2073,reference!$G$1:$H$25,2,FALSE)</f>
        <v>No data</v>
      </c>
      <c r="K2073" t="str">
        <f t="shared" si="32"/>
        <v>Non Irigasi</v>
      </c>
      <c r="L2073" t="s">
        <v>328</v>
      </c>
    </row>
    <row r="2074" spans="1:12" x14ac:dyDescent="0.25">
      <c r="A2074" s="1">
        <v>2073</v>
      </c>
      <c r="B2074" s="3">
        <v>831</v>
      </c>
      <c r="C2074" s="1">
        <v>157</v>
      </c>
      <c r="D2074" s="1">
        <v>1</v>
      </c>
      <c r="E2074" s="1">
        <v>2</v>
      </c>
      <c r="F2074" s="1">
        <v>0</v>
      </c>
      <c r="G2074">
        <f>VLOOKUP(C2074,reference!$A$1:$E$310,5,FALSE)</f>
        <v>5309050</v>
      </c>
      <c r="H2074" t="str">
        <f>VLOOKUP(C2074,reference!$A$1:$E$310,4,FALSE)</f>
        <v>SOLOR TIMUR</v>
      </c>
      <c r="I2074" t="str">
        <f>VLOOKUP($D2074,reference!$G$1:$H$25,2,FALSE)</f>
        <v>Hutan lahan kering primer</v>
      </c>
      <c r="J2074" t="str">
        <f>VLOOKUP($E2074,reference!$G$1:$H$25,2,FALSE)</f>
        <v>Hutan lahan kering sekunder / bekas tebangan</v>
      </c>
      <c r="K2074" t="str">
        <f t="shared" si="32"/>
        <v>Non Irigasi</v>
      </c>
      <c r="L2074" t="s">
        <v>329</v>
      </c>
    </row>
    <row r="2075" spans="1:12" x14ac:dyDescent="0.25">
      <c r="A2075" s="1">
        <v>2074</v>
      </c>
      <c r="B2075" s="3">
        <v>98</v>
      </c>
      <c r="C2075" s="1">
        <v>157</v>
      </c>
      <c r="D2075" s="1">
        <v>1</v>
      </c>
      <c r="E2075" s="1">
        <v>9</v>
      </c>
      <c r="F2075" s="1">
        <v>0</v>
      </c>
      <c r="G2075">
        <f>VLOOKUP(C2075,reference!$A$1:$E$310,5,FALSE)</f>
        <v>5309050</v>
      </c>
      <c r="H2075" t="str">
        <f>VLOOKUP(C2075,reference!$A$1:$E$310,4,FALSE)</f>
        <v>SOLOR TIMUR</v>
      </c>
      <c r="I2075" t="str">
        <f>VLOOKUP($D2075,reference!$G$1:$H$25,2,FALSE)</f>
        <v>Hutan lahan kering primer</v>
      </c>
      <c r="J2075" t="str">
        <f>VLOOKUP($E2075,reference!$G$1:$H$25,2,FALSE)</f>
        <v>Semak belukar</v>
      </c>
      <c r="K2075" t="str">
        <f t="shared" si="32"/>
        <v>Non Irigasi</v>
      </c>
      <c r="L2075" t="s">
        <v>328</v>
      </c>
    </row>
    <row r="2076" spans="1:12" x14ac:dyDescent="0.25">
      <c r="A2076" s="1">
        <v>2075</v>
      </c>
      <c r="B2076" s="3">
        <v>119</v>
      </c>
      <c r="C2076" s="1">
        <v>253</v>
      </c>
      <c r="D2076" s="1">
        <v>9</v>
      </c>
      <c r="E2076" s="1">
        <v>13</v>
      </c>
      <c r="F2076" s="1">
        <v>0</v>
      </c>
      <c r="G2076">
        <f>VLOOKUP(C2076,reference!$A$1:$E$310,5,FALSE)</f>
        <v>5315051</v>
      </c>
      <c r="H2076" t="str">
        <f>VLOOKUP(C2076,reference!$A$1:$E$310,4,FALSE)</f>
        <v>PACAR</v>
      </c>
      <c r="I2076" t="str">
        <f>VLOOKUP($D2076,reference!$G$1:$H$25,2,FALSE)</f>
        <v>Semak belukar</v>
      </c>
      <c r="J2076" t="str">
        <f>VLOOKUP($E2076,reference!$G$1:$H$25,2,FALSE)</f>
        <v>Pertanian lahan kering  campur semak / kebun campur</v>
      </c>
      <c r="K2076" t="str">
        <f t="shared" si="32"/>
        <v>Non Irigasi</v>
      </c>
      <c r="L2076" t="s">
        <v>327</v>
      </c>
    </row>
    <row r="2077" spans="1:12" x14ac:dyDescent="0.25">
      <c r="A2077" s="1">
        <v>2076</v>
      </c>
      <c r="B2077" s="3">
        <v>247</v>
      </c>
      <c r="C2077" s="1">
        <v>250</v>
      </c>
      <c r="D2077" s="1">
        <v>9</v>
      </c>
      <c r="E2077" s="1">
        <v>11</v>
      </c>
      <c r="F2077" s="1">
        <v>0</v>
      </c>
      <c r="G2077">
        <f>VLOOKUP(C2077,reference!$A$1:$E$310,5,FALSE)</f>
        <v>5315041</v>
      </c>
      <c r="H2077" t="str">
        <f>VLOOKUP(C2077,reference!$A$1:$E$310,4,FALSE)</f>
        <v>NDOSO</v>
      </c>
      <c r="I2077" t="str">
        <f>VLOOKUP($D2077,reference!$G$1:$H$25,2,FALSE)</f>
        <v>Semak belukar</v>
      </c>
      <c r="J2077" t="str">
        <f>VLOOKUP($E2077,reference!$G$1:$H$25,2,FALSE)</f>
        <v>Savanna / Padang rumput</v>
      </c>
      <c r="K2077" t="str">
        <f t="shared" si="32"/>
        <v>Non Irigasi</v>
      </c>
      <c r="L2077" t="s">
        <v>327</v>
      </c>
    </row>
    <row r="2078" spans="1:12" x14ac:dyDescent="0.25">
      <c r="A2078" s="1">
        <v>2077</v>
      </c>
      <c r="B2078" s="3">
        <v>4</v>
      </c>
      <c r="C2078" s="1">
        <v>282</v>
      </c>
      <c r="D2078" s="1">
        <v>2</v>
      </c>
      <c r="E2078" s="1">
        <v>16</v>
      </c>
      <c r="F2078" s="1">
        <v>0</v>
      </c>
      <c r="G2078">
        <f>VLOOKUP(C2078,reference!$A$1:$E$310,5,FALSE)</f>
        <v>5319040</v>
      </c>
      <c r="H2078" t="str">
        <f>VLOOKUP(C2078,reference!$A$1:$E$310,4,FALSE)</f>
        <v>SAMBI RAMPAS</v>
      </c>
      <c r="I2078" t="str">
        <f>VLOOKUP($D2078,reference!$G$1:$H$25,2,FALSE)</f>
        <v>Hutan lahan kering sekunder / bekas tebangan</v>
      </c>
      <c r="J2078" t="str">
        <f>VLOOKUP($E2078,reference!$G$1:$H$25,2,FALSE)</f>
        <v>Pemukiman</v>
      </c>
      <c r="K2078" t="str">
        <f t="shared" si="32"/>
        <v>Non Irigasi</v>
      </c>
      <c r="L2078" t="s">
        <v>328</v>
      </c>
    </row>
    <row r="2079" spans="1:12" x14ac:dyDescent="0.25">
      <c r="A2079" s="1">
        <v>2078</v>
      </c>
      <c r="B2079" s="3">
        <v>141</v>
      </c>
      <c r="C2079" s="1">
        <v>282</v>
      </c>
      <c r="D2079" s="1">
        <v>18</v>
      </c>
      <c r="E2079" s="1">
        <v>11</v>
      </c>
      <c r="F2079" s="1">
        <v>0</v>
      </c>
      <c r="G2079">
        <f>VLOOKUP(C2079,reference!$A$1:$E$310,5,FALSE)</f>
        <v>5319040</v>
      </c>
      <c r="H2079" t="str">
        <f>VLOOKUP(C2079,reference!$A$1:$E$310,4,FALSE)</f>
        <v>SAMBI RAMPAS</v>
      </c>
      <c r="I2079" t="str">
        <f>VLOOKUP($D2079,reference!$G$1:$H$25,2,FALSE)</f>
        <v>Lahan terbuka</v>
      </c>
      <c r="J2079" t="str">
        <f>VLOOKUP($E2079,reference!$G$1:$H$25,2,FALSE)</f>
        <v>Savanna / Padang rumput</v>
      </c>
      <c r="K2079" t="str">
        <f t="shared" si="32"/>
        <v>Non Irigasi</v>
      </c>
      <c r="L2079" t="s">
        <v>327</v>
      </c>
    </row>
    <row r="2080" spans="1:12" x14ac:dyDescent="0.25">
      <c r="A2080" s="1">
        <v>2079</v>
      </c>
      <c r="B2080" s="3">
        <v>2</v>
      </c>
      <c r="C2080" s="1">
        <v>282</v>
      </c>
      <c r="D2080" s="1">
        <v>18</v>
      </c>
      <c r="E2080" s="1">
        <v>13</v>
      </c>
      <c r="F2080" s="1">
        <v>0</v>
      </c>
      <c r="G2080">
        <f>VLOOKUP(C2080,reference!$A$1:$E$310,5,FALSE)</f>
        <v>5319040</v>
      </c>
      <c r="H2080" t="str">
        <f>VLOOKUP(C2080,reference!$A$1:$E$310,4,FALSE)</f>
        <v>SAMBI RAMPAS</v>
      </c>
      <c r="I2080" t="str">
        <f>VLOOKUP($D2080,reference!$G$1:$H$25,2,FALSE)</f>
        <v>Lahan terbuka</v>
      </c>
      <c r="J2080" t="str">
        <f>VLOOKUP($E2080,reference!$G$1:$H$25,2,FALSE)</f>
        <v>Pertanian lahan kering  campur semak / kebun campur</v>
      </c>
      <c r="K2080" t="str">
        <f t="shared" si="32"/>
        <v>Non Irigasi</v>
      </c>
      <c r="L2080" t="s">
        <v>327</v>
      </c>
    </row>
    <row r="2081" spans="1:12" x14ac:dyDescent="0.25">
      <c r="A2081" s="1">
        <v>2080</v>
      </c>
      <c r="B2081" s="3">
        <v>5354</v>
      </c>
      <c r="C2081" s="1">
        <v>203</v>
      </c>
      <c r="D2081" s="1">
        <v>11</v>
      </c>
      <c r="E2081" s="1">
        <v>9</v>
      </c>
      <c r="F2081" s="1">
        <v>0</v>
      </c>
      <c r="G2081">
        <f>VLOOKUP(C2081,reference!$A$1:$E$310,5,FALSE)</f>
        <v>5311061</v>
      </c>
      <c r="H2081" t="str">
        <f>VLOOKUP(C2081,reference!$A$1:$E$310,4,FALSE)</f>
        <v>KOTABARU</v>
      </c>
      <c r="I2081" t="str">
        <f>VLOOKUP($D2081,reference!$G$1:$H$25,2,FALSE)</f>
        <v>Savanna / Padang rumput</v>
      </c>
      <c r="J2081" t="str">
        <f>VLOOKUP($E2081,reference!$G$1:$H$25,2,FALSE)</f>
        <v>Semak belukar</v>
      </c>
      <c r="K2081" t="str">
        <f t="shared" si="32"/>
        <v>Non Irigasi</v>
      </c>
      <c r="L2081" t="s">
        <v>327</v>
      </c>
    </row>
    <row r="2082" spans="1:12" x14ac:dyDescent="0.25">
      <c r="A2082" s="1">
        <v>2081</v>
      </c>
      <c r="B2082" s="3">
        <v>9</v>
      </c>
      <c r="C2082" s="1">
        <v>186</v>
      </c>
      <c r="D2082" s="1">
        <v>5</v>
      </c>
      <c r="E2082" s="1">
        <v>12</v>
      </c>
      <c r="F2082" s="1">
        <v>0</v>
      </c>
      <c r="G2082">
        <f>VLOOKUP(C2082,reference!$A$1:$E$310,5,FALSE)</f>
        <v>5310082</v>
      </c>
      <c r="H2082" t="str">
        <f>VLOOKUP(C2082,reference!$A$1:$E$310,4,FALSE)</f>
        <v>ALOK TIMUR</v>
      </c>
      <c r="I2082" t="str">
        <f>VLOOKUP($D2082,reference!$G$1:$H$25,2,FALSE)</f>
        <v>Hutan mangrove primer</v>
      </c>
      <c r="J2082" t="str">
        <f>VLOOKUP($E2082,reference!$G$1:$H$25,2,FALSE)</f>
        <v>Pertanian lahan kering</v>
      </c>
      <c r="K2082" t="str">
        <f t="shared" si="32"/>
        <v>Non Irigasi</v>
      </c>
      <c r="L2082" t="s">
        <v>328</v>
      </c>
    </row>
    <row r="2083" spans="1:12" x14ac:dyDescent="0.25">
      <c r="A2083" s="1">
        <v>2082</v>
      </c>
      <c r="B2083" s="3">
        <v>8</v>
      </c>
      <c r="C2083" s="1">
        <v>147</v>
      </c>
      <c r="D2083" s="1">
        <v>9</v>
      </c>
      <c r="E2083" s="1">
        <v>1</v>
      </c>
      <c r="F2083" s="1">
        <v>0</v>
      </c>
      <c r="G2083">
        <f>VLOOKUP(C2083,reference!$A$1:$E$310,5,FALSE)</f>
        <v>5309010</v>
      </c>
      <c r="H2083" t="str">
        <f>VLOOKUP(C2083,reference!$A$1:$E$310,4,FALSE)</f>
        <v>WULANGGITANG</v>
      </c>
      <c r="I2083" t="str">
        <f>VLOOKUP($D2083,reference!$G$1:$H$25,2,FALSE)</f>
        <v>Semak belukar</v>
      </c>
      <c r="J2083" t="str">
        <f>VLOOKUP($E2083,reference!$G$1:$H$25,2,FALSE)</f>
        <v>Hutan lahan kering primer</v>
      </c>
      <c r="K2083" t="str">
        <f t="shared" si="32"/>
        <v>Non Irigasi</v>
      </c>
      <c r="L2083" t="s">
        <v>327</v>
      </c>
    </row>
    <row r="2084" spans="1:12" x14ac:dyDescent="0.25">
      <c r="A2084" s="1">
        <v>2083</v>
      </c>
      <c r="B2084" s="3">
        <v>145</v>
      </c>
      <c r="C2084" s="1">
        <v>155</v>
      </c>
      <c r="D2084" s="1">
        <v>2</v>
      </c>
      <c r="E2084" s="1">
        <v>11</v>
      </c>
      <c r="F2084" s="1">
        <v>0</v>
      </c>
      <c r="G2084">
        <f>VLOOKUP(C2084,reference!$A$1:$E$310,5,FALSE)</f>
        <v>5309040</v>
      </c>
      <c r="H2084" t="str">
        <f>VLOOKUP(C2084,reference!$A$1:$E$310,4,FALSE)</f>
        <v>SOLOR BARAT</v>
      </c>
      <c r="I2084" t="str">
        <f>VLOOKUP($D2084,reference!$G$1:$H$25,2,FALSE)</f>
        <v>Hutan lahan kering sekunder / bekas tebangan</v>
      </c>
      <c r="J2084" t="str">
        <f>VLOOKUP($E2084,reference!$G$1:$H$25,2,FALSE)</f>
        <v>Savanna / Padang rumput</v>
      </c>
      <c r="K2084" t="str">
        <f t="shared" si="32"/>
        <v>Non Irigasi</v>
      </c>
      <c r="L2084" t="s">
        <v>328</v>
      </c>
    </row>
    <row r="2085" spans="1:12" x14ac:dyDescent="0.25">
      <c r="A2085" s="1">
        <v>2084</v>
      </c>
      <c r="B2085" s="3">
        <v>17</v>
      </c>
      <c r="C2085" s="1">
        <v>157</v>
      </c>
      <c r="D2085" s="1">
        <v>11</v>
      </c>
      <c r="E2085" s="1">
        <v>2</v>
      </c>
      <c r="F2085" s="1">
        <v>0</v>
      </c>
      <c r="G2085">
        <f>VLOOKUP(C2085,reference!$A$1:$E$310,5,FALSE)</f>
        <v>5309050</v>
      </c>
      <c r="H2085" t="str">
        <f>VLOOKUP(C2085,reference!$A$1:$E$310,4,FALSE)</f>
        <v>SOLOR TIMUR</v>
      </c>
      <c r="I2085" t="str">
        <f>VLOOKUP($D2085,reference!$G$1:$H$25,2,FALSE)</f>
        <v>Savanna / Padang rumput</v>
      </c>
      <c r="J2085" t="str">
        <f>VLOOKUP($E2085,reference!$G$1:$H$25,2,FALSE)</f>
        <v>Hutan lahan kering sekunder / bekas tebangan</v>
      </c>
      <c r="K2085" t="str">
        <f t="shared" si="32"/>
        <v>Non Irigasi</v>
      </c>
      <c r="L2085" t="s">
        <v>327</v>
      </c>
    </row>
    <row r="2086" spans="1:12" x14ac:dyDescent="0.25">
      <c r="A2086" s="1">
        <v>2085</v>
      </c>
      <c r="B2086" s="3">
        <v>19</v>
      </c>
      <c r="C2086" s="1">
        <v>157</v>
      </c>
      <c r="D2086" s="1">
        <v>11</v>
      </c>
      <c r="E2086" s="1">
        <v>12</v>
      </c>
      <c r="F2086" s="1">
        <v>0</v>
      </c>
      <c r="G2086">
        <f>VLOOKUP(C2086,reference!$A$1:$E$310,5,FALSE)</f>
        <v>5309050</v>
      </c>
      <c r="H2086" t="str">
        <f>VLOOKUP(C2086,reference!$A$1:$E$310,4,FALSE)</f>
        <v>SOLOR TIMUR</v>
      </c>
      <c r="I2086" t="str">
        <f>VLOOKUP($D2086,reference!$G$1:$H$25,2,FALSE)</f>
        <v>Savanna / Padang rumput</v>
      </c>
      <c r="J2086" t="str">
        <f>VLOOKUP($E2086,reference!$G$1:$H$25,2,FALSE)</f>
        <v>Pertanian lahan kering</v>
      </c>
      <c r="K2086" t="str">
        <f t="shared" si="32"/>
        <v>Non Irigasi</v>
      </c>
      <c r="L2086" t="s">
        <v>327</v>
      </c>
    </row>
    <row r="2087" spans="1:12" x14ac:dyDescent="0.25">
      <c r="A2087" s="1">
        <v>2086</v>
      </c>
      <c r="B2087" s="3">
        <v>23</v>
      </c>
      <c r="C2087" s="1">
        <v>243</v>
      </c>
      <c r="D2087" s="1">
        <v>15</v>
      </c>
      <c r="E2087" s="1">
        <v>15</v>
      </c>
      <c r="F2087" s="1">
        <v>0</v>
      </c>
      <c r="G2087">
        <f>VLOOKUP(C2087,reference!$A$1:$E$310,5,FALSE)</f>
        <v>5315011</v>
      </c>
      <c r="H2087" t="str">
        <f>VLOOKUP(C2087,reference!$A$1:$E$310,4,FALSE)</f>
        <v>BOLENG</v>
      </c>
      <c r="I2087" t="str">
        <f>VLOOKUP($D2087,reference!$G$1:$H$25,2,FALSE)</f>
        <v>Tambak</v>
      </c>
      <c r="J2087" t="str">
        <f>VLOOKUP($E2087,reference!$G$1:$H$25,2,FALSE)</f>
        <v>Tambak</v>
      </c>
      <c r="K2087" t="str">
        <f t="shared" si="32"/>
        <v>Non Irigasi</v>
      </c>
      <c r="L2087" t="s">
        <v>327</v>
      </c>
    </row>
    <row r="2088" spans="1:12" x14ac:dyDescent="0.25">
      <c r="A2088" s="1">
        <v>2087</v>
      </c>
      <c r="B2088" s="3">
        <v>18</v>
      </c>
      <c r="C2088" s="1">
        <v>173</v>
      </c>
      <c r="D2088" s="1">
        <v>13</v>
      </c>
      <c r="E2088" s="1">
        <v>1</v>
      </c>
      <c r="F2088" s="1">
        <v>0</v>
      </c>
      <c r="G2088">
        <f>VLOOKUP(C2088,reference!$A$1:$E$310,5,FALSE)</f>
        <v>5310040</v>
      </c>
      <c r="H2088" t="str">
        <f>VLOOKUP(C2088,reference!$A$1:$E$310,4,FALSE)</f>
        <v>TALIBURA</v>
      </c>
      <c r="I2088" t="str">
        <f>VLOOKUP($D2088,reference!$G$1:$H$25,2,FALSE)</f>
        <v>Pertanian lahan kering  campur semak / kebun campur</v>
      </c>
      <c r="J2088" t="str">
        <f>VLOOKUP($E2088,reference!$G$1:$H$25,2,FALSE)</f>
        <v>Hutan lahan kering primer</v>
      </c>
      <c r="K2088" t="str">
        <f t="shared" si="32"/>
        <v>Non Irigasi</v>
      </c>
      <c r="L2088" t="s">
        <v>327</v>
      </c>
    </row>
    <row r="2089" spans="1:12" x14ac:dyDescent="0.25">
      <c r="A2089" s="1">
        <v>2088</v>
      </c>
      <c r="B2089" s="3">
        <v>508</v>
      </c>
      <c r="C2089" s="1">
        <v>173</v>
      </c>
      <c r="D2089" s="1">
        <v>13</v>
      </c>
      <c r="E2089" s="1">
        <v>14</v>
      </c>
      <c r="F2089" s="1">
        <v>0</v>
      </c>
      <c r="G2089">
        <f>VLOOKUP(C2089,reference!$A$1:$E$310,5,FALSE)</f>
        <v>5310040</v>
      </c>
      <c r="H2089" t="str">
        <f>VLOOKUP(C2089,reference!$A$1:$E$310,4,FALSE)</f>
        <v>TALIBURA</v>
      </c>
      <c r="I2089" t="str">
        <f>VLOOKUP($D2089,reference!$G$1:$H$25,2,FALSE)</f>
        <v>Pertanian lahan kering  campur semak / kebun campur</v>
      </c>
      <c r="J2089" t="str">
        <f>VLOOKUP($E2089,reference!$G$1:$H$25,2,FALSE)</f>
        <v>Sawah</v>
      </c>
      <c r="K2089" t="str">
        <f t="shared" si="32"/>
        <v>Non Irigasi</v>
      </c>
      <c r="L2089" t="s">
        <v>327</v>
      </c>
    </row>
    <row r="2090" spans="1:12" x14ac:dyDescent="0.25">
      <c r="A2090" s="1">
        <v>2089</v>
      </c>
      <c r="B2090" s="3">
        <v>1</v>
      </c>
      <c r="C2090" s="1">
        <v>157</v>
      </c>
      <c r="D2090" s="1">
        <v>9</v>
      </c>
      <c r="E2090" s="1">
        <v>12</v>
      </c>
      <c r="F2090" s="1">
        <v>0</v>
      </c>
      <c r="G2090">
        <f>VLOOKUP(C2090,reference!$A$1:$E$310,5,FALSE)</f>
        <v>5309050</v>
      </c>
      <c r="H2090" t="str">
        <f>VLOOKUP(C2090,reference!$A$1:$E$310,4,FALSE)</f>
        <v>SOLOR TIMUR</v>
      </c>
      <c r="I2090" t="str">
        <f>VLOOKUP($D2090,reference!$G$1:$H$25,2,FALSE)</f>
        <v>Semak belukar</v>
      </c>
      <c r="J2090" t="str">
        <f>VLOOKUP($E2090,reference!$G$1:$H$25,2,FALSE)</f>
        <v>Pertanian lahan kering</v>
      </c>
      <c r="K2090" t="str">
        <f t="shared" si="32"/>
        <v>Non Irigasi</v>
      </c>
      <c r="L2090" t="s">
        <v>327</v>
      </c>
    </row>
    <row r="2091" spans="1:12" x14ac:dyDescent="0.25">
      <c r="A2091" s="1">
        <v>2090</v>
      </c>
      <c r="B2091" s="3">
        <v>11</v>
      </c>
      <c r="C2091" s="1">
        <v>144</v>
      </c>
      <c r="D2091" s="1">
        <v>13</v>
      </c>
      <c r="E2091" s="1">
        <v>14</v>
      </c>
      <c r="F2091" s="1">
        <v>0</v>
      </c>
      <c r="G2091">
        <f>VLOOKUP(C2091,reference!$A$1:$E$310,5,FALSE)</f>
        <v>5308050</v>
      </c>
      <c r="H2091" t="str">
        <f>VLOOKUP(C2091,reference!$A$1:$E$310,4,FALSE)</f>
        <v>NUBATUKAN</v>
      </c>
      <c r="I2091" t="str">
        <f>VLOOKUP($D2091,reference!$G$1:$H$25,2,FALSE)</f>
        <v>Pertanian lahan kering  campur semak / kebun campur</v>
      </c>
      <c r="J2091" t="str">
        <f>VLOOKUP($E2091,reference!$G$1:$H$25,2,FALSE)</f>
        <v>Sawah</v>
      </c>
      <c r="K2091" t="str">
        <f t="shared" si="32"/>
        <v>Non Irigasi</v>
      </c>
      <c r="L2091" t="s">
        <v>327</v>
      </c>
    </row>
    <row r="2092" spans="1:12" x14ac:dyDescent="0.25">
      <c r="A2092" s="1">
        <v>2091</v>
      </c>
      <c r="B2092" s="3">
        <v>10</v>
      </c>
      <c r="C2092" s="1">
        <v>243</v>
      </c>
      <c r="D2092" s="1">
        <v>15</v>
      </c>
      <c r="E2092" s="1">
        <v>6</v>
      </c>
      <c r="F2092" s="1">
        <v>0</v>
      </c>
      <c r="G2092">
        <f>VLOOKUP(C2092,reference!$A$1:$E$310,5,FALSE)</f>
        <v>5315011</v>
      </c>
      <c r="H2092" t="str">
        <f>VLOOKUP(C2092,reference!$A$1:$E$310,4,FALSE)</f>
        <v>BOLENG</v>
      </c>
      <c r="I2092" t="str">
        <f>VLOOKUP($D2092,reference!$G$1:$H$25,2,FALSE)</f>
        <v>Tambak</v>
      </c>
      <c r="J2092" t="str">
        <f>VLOOKUP($E2092,reference!$G$1:$H$25,2,FALSE)</f>
        <v>Hutan mangrove sekunder</v>
      </c>
      <c r="K2092" t="str">
        <f t="shared" si="32"/>
        <v>Non Irigasi</v>
      </c>
      <c r="L2092" t="s">
        <v>327</v>
      </c>
    </row>
    <row r="2093" spans="1:12" x14ac:dyDescent="0.25">
      <c r="A2093" s="1">
        <v>2092</v>
      </c>
      <c r="B2093" s="3">
        <v>49</v>
      </c>
      <c r="C2093" s="1">
        <v>253</v>
      </c>
      <c r="D2093" s="1">
        <v>1</v>
      </c>
      <c r="E2093" s="1">
        <v>9</v>
      </c>
      <c r="F2093" s="1">
        <v>0</v>
      </c>
      <c r="G2093">
        <f>VLOOKUP(C2093,reference!$A$1:$E$310,5,FALSE)</f>
        <v>5315051</v>
      </c>
      <c r="H2093" t="str">
        <f>VLOOKUP(C2093,reference!$A$1:$E$310,4,FALSE)</f>
        <v>PACAR</v>
      </c>
      <c r="I2093" t="str">
        <f>VLOOKUP($D2093,reference!$G$1:$H$25,2,FALSE)</f>
        <v>Hutan lahan kering primer</v>
      </c>
      <c r="J2093" t="str">
        <f>VLOOKUP($E2093,reference!$G$1:$H$25,2,FALSE)</f>
        <v>Semak belukar</v>
      </c>
      <c r="K2093" t="str">
        <f t="shared" si="32"/>
        <v>Non Irigasi</v>
      </c>
      <c r="L2093" t="s">
        <v>328</v>
      </c>
    </row>
    <row r="2094" spans="1:12" x14ac:dyDescent="0.25">
      <c r="A2094" s="1">
        <v>2093</v>
      </c>
      <c r="B2094" s="3">
        <v>101</v>
      </c>
      <c r="C2094" s="1">
        <v>228</v>
      </c>
      <c r="D2094" s="1">
        <v>11</v>
      </c>
      <c r="E2094" s="1">
        <v>9</v>
      </c>
      <c r="F2094" s="1">
        <v>0</v>
      </c>
      <c r="G2094">
        <f>VLOOKUP(C2094,reference!$A$1:$E$310,5,FALSE)</f>
        <v>5313130</v>
      </c>
      <c r="H2094" t="str">
        <f>VLOOKUP(C2094,reference!$A$1:$E$310,4,FALSE)</f>
        <v>CIBAL</v>
      </c>
      <c r="I2094" t="str">
        <f>VLOOKUP($D2094,reference!$G$1:$H$25,2,FALSE)</f>
        <v>Savanna / Padang rumput</v>
      </c>
      <c r="J2094" t="str">
        <f>VLOOKUP($E2094,reference!$G$1:$H$25,2,FALSE)</f>
        <v>Semak belukar</v>
      </c>
      <c r="K2094" t="str">
        <f t="shared" si="32"/>
        <v>Non Irigasi</v>
      </c>
      <c r="L2094" t="s">
        <v>327</v>
      </c>
    </row>
    <row r="2095" spans="1:12" x14ac:dyDescent="0.25">
      <c r="A2095" s="1">
        <v>2094</v>
      </c>
      <c r="B2095" s="3">
        <v>2111</v>
      </c>
      <c r="C2095" s="1">
        <v>217</v>
      </c>
      <c r="D2095" s="1">
        <v>2</v>
      </c>
      <c r="E2095" s="1">
        <v>2</v>
      </c>
      <c r="F2095" s="1">
        <v>0</v>
      </c>
      <c r="G2095">
        <f>VLOOKUP(C2095,reference!$A$1:$E$310,5,FALSE)</f>
        <v>5312080</v>
      </c>
      <c r="H2095" t="str">
        <f>VLOOKUP(C2095,reference!$A$1:$E$310,4,FALSE)</f>
        <v>RIUNG</v>
      </c>
      <c r="I2095" t="str">
        <f>VLOOKUP($D2095,reference!$G$1:$H$25,2,FALSE)</f>
        <v>Hutan lahan kering sekunder / bekas tebangan</v>
      </c>
      <c r="J2095" t="str">
        <f>VLOOKUP($E2095,reference!$G$1:$H$25,2,FALSE)</f>
        <v>Hutan lahan kering sekunder / bekas tebangan</v>
      </c>
      <c r="K2095" t="str">
        <f t="shared" si="32"/>
        <v>Non Irigasi</v>
      </c>
      <c r="L2095" t="s">
        <v>327</v>
      </c>
    </row>
    <row r="2096" spans="1:12" x14ac:dyDescent="0.25">
      <c r="A2096" s="1">
        <v>2095</v>
      </c>
      <c r="B2096" s="3">
        <v>2</v>
      </c>
      <c r="C2096" s="1">
        <v>217</v>
      </c>
      <c r="D2096" s="1">
        <v>14</v>
      </c>
      <c r="E2096" s="1">
        <v>9</v>
      </c>
      <c r="F2096" s="1">
        <v>0</v>
      </c>
      <c r="G2096">
        <f>VLOOKUP(C2096,reference!$A$1:$E$310,5,FALSE)</f>
        <v>5312080</v>
      </c>
      <c r="H2096" t="str">
        <f>VLOOKUP(C2096,reference!$A$1:$E$310,4,FALSE)</f>
        <v>RIUNG</v>
      </c>
      <c r="I2096" t="str">
        <f>VLOOKUP($D2096,reference!$G$1:$H$25,2,FALSE)</f>
        <v>Sawah</v>
      </c>
      <c r="J2096" t="str">
        <f>VLOOKUP($E2096,reference!$G$1:$H$25,2,FALSE)</f>
        <v>Semak belukar</v>
      </c>
      <c r="K2096" t="str">
        <f t="shared" si="32"/>
        <v>Non Irigasi</v>
      </c>
      <c r="L2096" t="s">
        <v>327</v>
      </c>
    </row>
    <row r="2097" spans="1:12" x14ac:dyDescent="0.25">
      <c r="A2097" s="1">
        <v>2096</v>
      </c>
      <c r="B2097" s="3">
        <v>8</v>
      </c>
      <c r="C2097" s="1">
        <v>173</v>
      </c>
      <c r="D2097" s="1">
        <v>0</v>
      </c>
      <c r="E2097" s="1">
        <v>9</v>
      </c>
      <c r="F2097" s="1">
        <v>0</v>
      </c>
      <c r="G2097">
        <f>VLOOKUP(C2097,reference!$A$1:$E$310,5,FALSE)</f>
        <v>5310040</v>
      </c>
      <c r="H2097" t="str">
        <f>VLOOKUP(C2097,reference!$A$1:$E$310,4,FALSE)</f>
        <v>TALIBURA</v>
      </c>
      <c r="I2097" t="str">
        <f>VLOOKUP($D2097,reference!$G$1:$H$25,2,FALSE)</f>
        <v>No data</v>
      </c>
      <c r="J2097" t="str">
        <f>VLOOKUP($E2097,reference!$G$1:$H$25,2,FALSE)</f>
        <v>Semak belukar</v>
      </c>
      <c r="K2097" t="str">
        <f t="shared" si="32"/>
        <v>Non Irigasi</v>
      </c>
      <c r="L2097" t="s">
        <v>327</v>
      </c>
    </row>
    <row r="2098" spans="1:12" x14ac:dyDescent="0.25">
      <c r="A2098" s="1">
        <v>2097</v>
      </c>
      <c r="B2098" s="3">
        <v>2581</v>
      </c>
      <c r="C2098" s="1">
        <v>147</v>
      </c>
      <c r="D2098" s="1">
        <v>2</v>
      </c>
      <c r="E2098" s="1">
        <v>1</v>
      </c>
      <c r="F2098" s="1">
        <v>0</v>
      </c>
      <c r="G2098">
        <f>VLOOKUP(C2098,reference!$A$1:$E$310,5,FALSE)</f>
        <v>5309010</v>
      </c>
      <c r="H2098" t="str">
        <f>VLOOKUP(C2098,reference!$A$1:$E$310,4,FALSE)</f>
        <v>WULANGGITANG</v>
      </c>
      <c r="I2098" t="str">
        <f>VLOOKUP($D2098,reference!$G$1:$H$25,2,FALSE)</f>
        <v>Hutan lahan kering sekunder / bekas tebangan</v>
      </c>
      <c r="J2098" t="str">
        <f>VLOOKUP($E2098,reference!$G$1:$H$25,2,FALSE)</f>
        <v>Hutan lahan kering primer</v>
      </c>
      <c r="K2098" t="str">
        <f t="shared" si="32"/>
        <v>Non Irigasi</v>
      </c>
      <c r="L2098" t="s">
        <v>327</v>
      </c>
    </row>
    <row r="2099" spans="1:12" x14ac:dyDescent="0.25">
      <c r="A2099" s="1">
        <v>2098</v>
      </c>
      <c r="B2099" s="3">
        <v>3</v>
      </c>
      <c r="C2099" s="1">
        <v>148</v>
      </c>
      <c r="D2099" s="1">
        <v>16</v>
      </c>
      <c r="E2099" s="1">
        <v>6</v>
      </c>
      <c r="F2099" s="1">
        <v>0</v>
      </c>
      <c r="G2099">
        <f>VLOOKUP(C2099,reference!$A$1:$E$310,5,FALSE)</f>
        <v>5309011</v>
      </c>
      <c r="H2099" t="str">
        <f>VLOOKUP(C2099,reference!$A$1:$E$310,4,FALSE)</f>
        <v>TITEHENA</v>
      </c>
      <c r="I2099" t="str">
        <f>VLOOKUP($D2099,reference!$G$1:$H$25,2,FALSE)</f>
        <v>Pemukiman</v>
      </c>
      <c r="J2099" t="str">
        <f>VLOOKUP($E2099,reference!$G$1:$H$25,2,FALSE)</f>
        <v>Hutan mangrove sekunder</v>
      </c>
      <c r="K2099" t="str">
        <f t="shared" si="32"/>
        <v>Non Irigasi</v>
      </c>
      <c r="L2099" t="s">
        <v>327</v>
      </c>
    </row>
    <row r="2100" spans="1:12" x14ac:dyDescent="0.25">
      <c r="A2100" s="1">
        <v>2099</v>
      </c>
      <c r="B2100" s="3">
        <v>2014</v>
      </c>
      <c r="C2100" s="1">
        <v>155</v>
      </c>
      <c r="D2100" s="1">
        <v>2</v>
      </c>
      <c r="E2100" s="1">
        <v>2</v>
      </c>
      <c r="F2100" s="1">
        <v>0</v>
      </c>
      <c r="G2100">
        <f>VLOOKUP(C2100,reference!$A$1:$E$310,5,FALSE)</f>
        <v>5309040</v>
      </c>
      <c r="H2100" t="str">
        <f>VLOOKUP(C2100,reference!$A$1:$E$310,4,FALSE)</f>
        <v>SOLOR BARAT</v>
      </c>
      <c r="I2100" t="str">
        <f>VLOOKUP($D2100,reference!$G$1:$H$25,2,FALSE)</f>
        <v>Hutan lahan kering sekunder / bekas tebangan</v>
      </c>
      <c r="J2100" t="str">
        <f>VLOOKUP($E2100,reference!$G$1:$H$25,2,FALSE)</f>
        <v>Hutan lahan kering sekunder / bekas tebangan</v>
      </c>
      <c r="K2100" t="str">
        <f t="shared" si="32"/>
        <v>Non Irigasi</v>
      </c>
      <c r="L2100" t="s">
        <v>327</v>
      </c>
    </row>
    <row r="2101" spans="1:12" x14ac:dyDescent="0.25">
      <c r="A2101" s="1">
        <v>2100</v>
      </c>
      <c r="B2101" s="3">
        <v>23</v>
      </c>
      <c r="C2101" s="1">
        <v>242</v>
      </c>
      <c r="D2101" s="1">
        <v>11</v>
      </c>
      <c r="E2101" s="1">
        <v>20</v>
      </c>
      <c r="F2101" s="1">
        <v>0</v>
      </c>
      <c r="G2101">
        <f>VLOOKUP(C2101,reference!$A$1:$E$310,5,FALSE)</f>
        <v>5315010</v>
      </c>
      <c r="H2101" t="str">
        <f>VLOOKUP(C2101,reference!$A$1:$E$310,4,FALSE)</f>
        <v>KOMODO</v>
      </c>
      <c r="I2101" t="str">
        <f>VLOOKUP($D2101,reference!$G$1:$H$25,2,FALSE)</f>
        <v>Savanna / Padang rumput</v>
      </c>
      <c r="J2101" t="str">
        <f>VLOOKUP($E2101,reference!$G$1:$H$25,2,FALSE)</f>
        <v>Tubuh air</v>
      </c>
      <c r="K2101" t="str">
        <f t="shared" si="32"/>
        <v>Non Irigasi</v>
      </c>
      <c r="L2101" t="s">
        <v>327</v>
      </c>
    </row>
    <row r="2102" spans="1:12" x14ac:dyDescent="0.25">
      <c r="A2102" s="1">
        <v>2101</v>
      </c>
      <c r="B2102" s="3">
        <v>52</v>
      </c>
      <c r="C2102" s="1">
        <v>242</v>
      </c>
      <c r="D2102" s="1">
        <v>11</v>
      </c>
      <c r="E2102" s="1">
        <v>5</v>
      </c>
      <c r="F2102" s="1">
        <v>0</v>
      </c>
      <c r="G2102">
        <f>VLOOKUP(C2102,reference!$A$1:$E$310,5,FALSE)</f>
        <v>5315010</v>
      </c>
      <c r="H2102" t="str">
        <f>VLOOKUP(C2102,reference!$A$1:$E$310,4,FALSE)</f>
        <v>KOMODO</v>
      </c>
      <c r="I2102" t="str">
        <f>VLOOKUP($D2102,reference!$G$1:$H$25,2,FALSE)</f>
        <v>Savanna / Padang rumput</v>
      </c>
      <c r="J2102" t="str">
        <f>VLOOKUP($E2102,reference!$G$1:$H$25,2,FALSE)</f>
        <v>Hutan mangrove primer</v>
      </c>
      <c r="K2102" t="str">
        <f t="shared" si="32"/>
        <v>Non Irigasi</v>
      </c>
      <c r="L2102" t="s">
        <v>327</v>
      </c>
    </row>
    <row r="2103" spans="1:12" x14ac:dyDescent="0.25">
      <c r="A2103" s="1">
        <v>2102</v>
      </c>
      <c r="B2103" s="3">
        <v>51</v>
      </c>
      <c r="C2103" s="1">
        <v>242</v>
      </c>
      <c r="D2103" s="1">
        <v>0</v>
      </c>
      <c r="E2103" s="1">
        <v>2</v>
      </c>
      <c r="F2103" s="1">
        <v>0</v>
      </c>
      <c r="G2103">
        <f>VLOOKUP(C2103,reference!$A$1:$E$310,5,FALSE)</f>
        <v>5315010</v>
      </c>
      <c r="H2103" t="str">
        <f>VLOOKUP(C2103,reference!$A$1:$E$310,4,FALSE)</f>
        <v>KOMODO</v>
      </c>
      <c r="I2103" t="str">
        <f>VLOOKUP($D2103,reference!$G$1:$H$25,2,FALSE)</f>
        <v>No data</v>
      </c>
      <c r="J2103" t="str">
        <f>VLOOKUP($E2103,reference!$G$1:$H$25,2,FALSE)</f>
        <v>Hutan lahan kering sekunder / bekas tebangan</v>
      </c>
      <c r="K2103" t="str">
        <f t="shared" si="32"/>
        <v>Non Irigasi</v>
      </c>
      <c r="L2103" t="s">
        <v>327</v>
      </c>
    </row>
    <row r="2104" spans="1:12" x14ac:dyDescent="0.25">
      <c r="A2104" s="1">
        <v>2103</v>
      </c>
      <c r="B2104" s="3">
        <v>2</v>
      </c>
      <c r="C2104" s="1">
        <v>282</v>
      </c>
      <c r="D2104" s="1">
        <v>18</v>
      </c>
      <c r="E2104" s="1">
        <v>12</v>
      </c>
      <c r="F2104" s="1">
        <v>0</v>
      </c>
      <c r="G2104">
        <f>VLOOKUP(C2104,reference!$A$1:$E$310,5,FALSE)</f>
        <v>5319040</v>
      </c>
      <c r="H2104" t="str">
        <f>VLOOKUP(C2104,reference!$A$1:$E$310,4,FALSE)</f>
        <v>SAMBI RAMPAS</v>
      </c>
      <c r="I2104" t="str">
        <f>VLOOKUP($D2104,reference!$G$1:$H$25,2,FALSE)</f>
        <v>Lahan terbuka</v>
      </c>
      <c r="J2104" t="str">
        <f>VLOOKUP($E2104,reference!$G$1:$H$25,2,FALSE)</f>
        <v>Pertanian lahan kering</v>
      </c>
      <c r="K2104" t="str">
        <f t="shared" si="32"/>
        <v>Non Irigasi</v>
      </c>
      <c r="L2104" t="s">
        <v>327</v>
      </c>
    </row>
    <row r="2105" spans="1:12" x14ac:dyDescent="0.25">
      <c r="A2105" s="1">
        <v>2104</v>
      </c>
      <c r="B2105" s="3">
        <v>19</v>
      </c>
      <c r="C2105" s="1">
        <v>203</v>
      </c>
      <c r="D2105" s="1">
        <v>0</v>
      </c>
      <c r="E2105" s="1">
        <v>9</v>
      </c>
      <c r="F2105" s="1">
        <v>0</v>
      </c>
      <c r="G2105">
        <f>VLOOKUP(C2105,reference!$A$1:$E$310,5,FALSE)</f>
        <v>5311061</v>
      </c>
      <c r="H2105" t="str">
        <f>VLOOKUP(C2105,reference!$A$1:$E$310,4,FALSE)</f>
        <v>KOTABARU</v>
      </c>
      <c r="I2105" t="str">
        <f>VLOOKUP($D2105,reference!$G$1:$H$25,2,FALSE)</f>
        <v>No data</v>
      </c>
      <c r="J2105" t="str">
        <f>VLOOKUP($E2105,reference!$G$1:$H$25,2,FALSE)</f>
        <v>Semak belukar</v>
      </c>
      <c r="K2105" t="str">
        <f t="shared" si="32"/>
        <v>Non Irigasi</v>
      </c>
      <c r="L2105" t="s">
        <v>327</v>
      </c>
    </row>
    <row r="2106" spans="1:12" x14ac:dyDescent="0.25">
      <c r="A2106" s="1">
        <v>2105</v>
      </c>
      <c r="B2106" s="3">
        <v>18</v>
      </c>
      <c r="C2106" s="1">
        <v>186</v>
      </c>
      <c r="D2106" s="1">
        <v>0</v>
      </c>
      <c r="E2106" s="1">
        <v>5</v>
      </c>
      <c r="F2106" s="1">
        <v>0</v>
      </c>
      <c r="G2106">
        <f>VLOOKUP(C2106,reference!$A$1:$E$310,5,FALSE)</f>
        <v>5310082</v>
      </c>
      <c r="H2106" t="str">
        <f>VLOOKUP(C2106,reference!$A$1:$E$310,4,FALSE)</f>
        <v>ALOK TIMUR</v>
      </c>
      <c r="I2106" t="str">
        <f>VLOOKUP($D2106,reference!$G$1:$H$25,2,FALSE)</f>
        <v>No data</v>
      </c>
      <c r="J2106" t="str">
        <f>VLOOKUP($E2106,reference!$G$1:$H$25,2,FALSE)</f>
        <v>Hutan mangrove primer</v>
      </c>
      <c r="K2106" t="str">
        <f t="shared" si="32"/>
        <v>Non Irigasi</v>
      </c>
      <c r="L2106" t="s">
        <v>327</v>
      </c>
    </row>
    <row r="2107" spans="1:12" x14ac:dyDescent="0.25">
      <c r="A2107" s="1">
        <v>2106</v>
      </c>
      <c r="B2107" s="3">
        <v>1</v>
      </c>
      <c r="C2107" s="1">
        <v>186</v>
      </c>
      <c r="D2107" s="1">
        <v>9</v>
      </c>
      <c r="E2107" s="1">
        <v>0</v>
      </c>
      <c r="F2107" s="1">
        <v>0</v>
      </c>
      <c r="G2107">
        <f>VLOOKUP(C2107,reference!$A$1:$E$310,5,FALSE)</f>
        <v>5310082</v>
      </c>
      <c r="H2107" t="str">
        <f>VLOOKUP(C2107,reference!$A$1:$E$310,4,FALSE)</f>
        <v>ALOK TIMUR</v>
      </c>
      <c r="I2107" t="str">
        <f>VLOOKUP($D2107,reference!$G$1:$H$25,2,FALSE)</f>
        <v>Semak belukar</v>
      </c>
      <c r="J2107" t="str">
        <f>VLOOKUP($E2107,reference!$G$1:$H$25,2,FALSE)</f>
        <v>No data</v>
      </c>
      <c r="K2107" t="str">
        <f t="shared" si="32"/>
        <v>Non Irigasi</v>
      </c>
      <c r="L2107" t="s">
        <v>327</v>
      </c>
    </row>
    <row r="2108" spans="1:12" x14ac:dyDescent="0.25">
      <c r="A2108" s="1">
        <v>2107</v>
      </c>
      <c r="B2108" s="3">
        <v>609</v>
      </c>
      <c r="C2108" s="1">
        <v>155</v>
      </c>
      <c r="D2108" s="1">
        <v>2</v>
      </c>
      <c r="E2108" s="1">
        <v>12</v>
      </c>
      <c r="F2108" s="1">
        <v>0</v>
      </c>
      <c r="G2108">
        <f>VLOOKUP(C2108,reference!$A$1:$E$310,5,FALSE)</f>
        <v>5309040</v>
      </c>
      <c r="H2108" t="str">
        <f>VLOOKUP(C2108,reference!$A$1:$E$310,4,FALSE)</f>
        <v>SOLOR BARAT</v>
      </c>
      <c r="I2108" t="str">
        <f>VLOOKUP($D2108,reference!$G$1:$H$25,2,FALSE)</f>
        <v>Hutan lahan kering sekunder / bekas tebangan</v>
      </c>
      <c r="J2108" t="str">
        <f>VLOOKUP($E2108,reference!$G$1:$H$25,2,FALSE)</f>
        <v>Pertanian lahan kering</v>
      </c>
      <c r="K2108" t="str">
        <f t="shared" si="32"/>
        <v>Non Irigasi</v>
      </c>
      <c r="L2108" t="s">
        <v>328</v>
      </c>
    </row>
    <row r="2109" spans="1:12" x14ac:dyDescent="0.25">
      <c r="A2109" s="1">
        <v>2108</v>
      </c>
      <c r="B2109" s="3">
        <v>38</v>
      </c>
      <c r="C2109" s="1">
        <v>157</v>
      </c>
      <c r="D2109" s="1">
        <v>1</v>
      </c>
      <c r="E2109" s="1">
        <v>12</v>
      </c>
      <c r="F2109" s="1">
        <v>0</v>
      </c>
      <c r="G2109">
        <f>VLOOKUP(C2109,reference!$A$1:$E$310,5,FALSE)</f>
        <v>5309050</v>
      </c>
      <c r="H2109" t="str">
        <f>VLOOKUP(C2109,reference!$A$1:$E$310,4,FALSE)</f>
        <v>SOLOR TIMUR</v>
      </c>
      <c r="I2109" t="str">
        <f>VLOOKUP($D2109,reference!$G$1:$H$25,2,FALSE)</f>
        <v>Hutan lahan kering primer</v>
      </c>
      <c r="J2109" t="str">
        <f>VLOOKUP($E2109,reference!$G$1:$H$25,2,FALSE)</f>
        <v>Pertanian lahan kering</v>
      </c>
      <c r="K2109" t="str">
        <f t="shared" si="32"/>
        <v>Non Irigasi</v>
      </c>
      <c r="L2109" t="s">
        <v>328</v>
      </c>
    </row>
    <row r="2110" spans="1:12" x14ac:dyDescent="0.25">
      <c r="A2110" s="1">
        <v>2109</v>
      </c>
      <c r="B2110" s="3">
        <v>1</v>
      </c>
      <c r="C2110" s="1">
        <v>157</v>
      </c>
      <c r="D2110" s="1">
        <v>18</v>
      </c>
      <c r="E2110" s="1">
        <v>2</v>
      </c>
      <c r="F2110" s="1">
        <v>0</v>
      </c>
      <c r="G2110">
        <f>VLOOKUP(C2110,reference!$A$1:$E$310,5,FALSE)</f>
        <v>5309050</v>
      </c>
      <c r="H2110" t="str">
        <f>VLOOKUP(C2110,reference!$A$1:$E$310,4,FALSE)</f>
        <v>SOLOR TIMUR</v>
      </c>
      <c r="I2110" t="str">
        <f>VLOOKUP($D2110,reference!$G$1:$H$25,2,FALSE)</f>
        <v>Lahan terbuka</v>
      </c>
      <c r="J2110" t="str">
        <f>VLOOKUP($E2110,reference!$G$1:$H$25,2,FALSE)</f>
        <v>Hutan lahan kering sekunder / bekas tebangan</v>
      </c>
      <c r="K2110" t="str">
        <f t="shared" si="32"/>
        <v>Non Irigasi</v>
      </c>
      <c r="L2110" t="s">
        <v>327</v>
      </c>
    </row>
    <row r="2111" spans="1:12" x14ac:dyDescent="0.25">
      <c r="A2111" s="1">
        <v>2110</v>
      </c>
      <c r="B2111" s="3">
        <v>2</v>
      </c>
      <c r="C2111" s="1">
        <v>157</v>
      </c>
      <c r="D2111" s="1">
        <v>9</v>
      </c>
      <c r="E2111" s="1">
        <v>0</v>
      </c>
      <c r="F2111" s="1">
        <v>0</v>
      </c>
      <c r="G2111">
        <f>VLOOKUP(C2111,reference!$A$1:$E$310,5,FALSE)</f>
        <v>5309050</v>
      </c>
      <c r="H2111" t="str">
        <f>VLOOKUP(C2111,reference!$A$1:$E$310,4,FALSE)</f>
        <v>SOLOR TIMUR</v>
      </c>
      <c r="I2111" t="str">
        <f>VLOOKUP($D2111,reference!$G$1:$H$25,2,FALSE)</f>
        <v>Semak belukar</v>
      </c>
      <c r="J2111" t="str">
        <f>VLOOKUP($E2111,reference!$G$1:$H$25,2,FALSE)</f>
        <v>No data</v>
      </c>
      <c r="K2111" t="str">
        <f t="shared" si="32"/>
        <v>Non Irigasi</v>
      </c>
      <c r="L2111" t="s">
        <v>327</v>
      </c>
    </row>
    <row r="2112" spans="1:12" x14ac:dyDescent="0.25">
      <c r="A2112" s="1">
        <v>2111</v>
      </c>
      <c r="B2112" s="3">
        <v>52</v>
      </c>
      <c r="C2112" s="1">
        <v>253</v>
      </c>
      <c r="D2112" s="1">
        <v>1</v>
      </c>
      <c r="E2112" s="1">
        <v>14</v>
      </c>
      <c r="F2112" s="1">
        <v>0</v>
      </c>
      <c r="G2112">
        <f>VLOOKUP(C2112,reference!$A$1:$E$310,5,FALSE)</f>
        <v>5315051</v>
      </c>
      <c r="H2112" t="str">
        <f>VLOOKUP(C2112,reference!$A$1:$E$310,4,FALSE)</f>
        <v>PACAR</v>
      </c>
      <c r="I2112" t="str">
        <f>VLOOKUP($D2112,reference!$G$1:$H$25,2,FALSE)</f>
        <v>Hutan lahan kering primer</v>
      </c>
      <c r="J2112" t="str">
        <f>VLOOKUP($E2112,reference!$G$1:$H$25,2,FALSE)</f>
        <v>Sawah</v>
      </c>
      <c r="K2112" t="str">
        <f t="shared" si="32"/>
        <v>Non Irigasi</v>
      </c>
      <c r="L2112" t="s">
        <v>328</v>
      </c>
    </row>
    <row r="2113" spans="1:12" x14ac:dyDescent="0.25">
      <c r="A2113" s="1">
        <v>2112</v>
      </c>
      <c r="B2113" s="3">
        <v>35</v>
      </c>
      <c r="C2113" s="1">
        <v>148</v>
      </c>
      <c r="D2113" s="1">
        <v>2</v>
      </c>
      <c r="E2113" s="1">
        <v>13</v>
      </c>
      <c r="F2113" s="1">
        <v>0</v>
      </c>
      <c r="G2113">
        <f>VLOOKUP(C2113,reference!$A$1:$E$310,5,FALSE)</f>
        <v>5309011</v>
      </c>
      <c r="H2113" t="str">
        <f>VLOOKUP(C2113,reference!$A$1:$E$310,4,FALSE)</f>
        <v>TITEHENA</v>
      </c>
      <c r="I2113" t="str">
        <f>VLOOKUP($D2113,reference!$G$1:$H$25,2,FALSE)</f>
        <v>Hutan lahan kering sekunder / bekas tebangan</v>
      </c>
      <c r="J2113" t="str">
        <f>VLOOKUP($E2113,reference!$G$1:$H$25,2,FALSE)</f>
        <v>Pertanian lahan kering  campur semak / kebun campur</v>
      </c>
      <c r="K2113" t="str">
        <f t="shared" si="32"/>
        <v>Non Irigasi</v>
      </c>
      <c r="L2113" t="s">
        <v>328</v>
      </c>
    </row>
    <row r="2114" spans="1:12" x14ac:dyDescent="0.25">
      <c r="A2114" s="1">
        <v>2113</v>
      </c>
      <c r="B2114" s="3">
        <v>8</v>
      </c>
      <c r="C2114" s="1">
        <v>148</v>
      </c>
      <c r="D2114" s="1">
        <v>11</v>
      </c>
      <c r="E2114" s="1">
        <v>0</v>
      </c>
      <c r="F2114" s="1">
        <v>0</v>
      </c>
      <c r="G2114">
        <f>VLOOKUP(C2114,reference!$A$1:$E$310,5,FALSE)</f>
        <v>5309011</v>
      </c>
      <c r="H2114" t="str">
        <f>VLOOKUP(C2114,reference!$A$1:$E$310,4,FALSE)</f>
        <v>TITEHENA</v>
      </c>
      <c r="I2114" t="str">
        <f>VLOOKUP($D2114,reference!$G$1:$H$25,2,FALSE)</f>
        <v>Savanna / Padang rumput</v>
      </c>
      <c r="J2114" t="str">
        <f>VLOOKUP($E2114,reference!$G$1:$H$25,2,FALSE)</f>
        <v>No data</v>
      </c>
      <c r="K2114" t="str">
        <f t="shared" si="32"/>
        <v>Non Irigasi</v>
      </c>
      <c r="L2114" t="s">
        <v>327</v>
      </c>
    </row>
    <row r="2115" spans="1:12" x14ac:dyDescent="0.25">
      <c r="A2115" s="1">
        <v>2114</v>
      </c>
      <c r="B2115" s="3">
        <v>10</v>
      </c>
      <c r="C2115" s="1">
        <v>125</v>
      </c>
      <c r="D2115" s="1">
        <v>0</v>
      </c>
      <c r="E2115" s="1">
        <v>16</v>
      </c>
      <c r="F2115" s="1">
        <v>0</v>
      </c>
      <c r="G2115">
        <f>VLOOKUP(C2115,reference!$A$1:$E$310,5,FALSE)</f>
        <v>5307014</v>
      </c>
      <c r="H2115" t="str">
        <f>VLOOKUP(C2115,reference!$A$1:$E$310,4,FALSE)</f>
        <v>PANTAR TENGAH</v>
      </c>
      <c r="I2115" t="str">
        <f>VLOOKUP($D2115,reference!$G$1:$H$25,2,FALSE)</f>
        <v>No data</v>
      </c>
      <c r="J2115" t="str">
        <f>VLOOKUP($E2115,reference!$G$1:$H$25,2,FALSE)</f>
        <v>Pemukiman</v>
      </c>
      <c r="K2115" t="str">
        <f t="shared" ref="K2115:K2178" si="33">IF(F2115=0,"Non Irigasi","Buffer Irigasi")</f>
        <v>Non Irigasi</v>
      </c>
      <c r="L2115" t="s">
        <v>327</v>
      </c>
    </row>
    <row r="2116" spans="1:12" x14ac:dyDescent="0.25">
      <c r="A2116" s="1">
        <v>2115</v>
      </c>
      <c r="B2116" s="3">
        <v>885</v>
      </c>
      <c r="C2116" s="1">
        <v>243</v>
      </c>
      <c r="D2116" s="1">
        <v>13</v>
      </c>
      <c r="E2116" s="1">
        <v>1</v>
      </c>
      <c r="F2116" s="1">
        <v>0</v>
      </c>
      <c r="G2116">
        <f>VLOOKUP(C2116,reference!$A$1:$E$310,5,FALSE)</f>
        <v>5315011</v>
      </c>
      <c r="H2116" t="str">
        <f>VLOOKUP(C2116,reference!$A$1:$E$310,4,FALSE)</f>
        <v>BOLENG</v>
      </c>
      <c r="I2116" t="str">
        <f>VLOOKUP($D2116,reference!$G$1:$H$25,2,FALSE)</f>
        <v>Pertanian lahan kering  campur semak / kebun campur</v>
      </c>
      <c r="J2116" t="str">
        <f>VLOOKUP($E2116,reference!$G$1:$H$25,2,FALSE)</f>
        <v>Hutan lahan kering primer</v>
      </c>
      <c r="K2116" t="str">
        <f t="shared" si="33"/>
        <v>Non Irigasi</v>
      </c>
      <c r="L2116" t="s">
        <v>327</v>
      </c>
    </row>
    <row r="2117" spans="1:12" x14ac:dyDescent="0.25">
      <c r="A2117" s="1">
        <v>2116</v>
      </c>
      <c r="B2117" s="3">
        <v>4817</v>
      </c>
      <c r="C2117" s="1">
        <v>253</v>
      </c>
      <c r="D2117" s="1">
        <v>2</v>
      </c>
      <c r="E2117" s="1">
        <v>1</v>
      </c>
      <c r="F2117" s="1">
        <v>0</v>
      </c>
      <c r="G2117">
        <f>VLOOKUP(C2117,reference!$A$1:$E$310,5,FALSE)</f>
        <v>5315051</v>
      </c>
      <c r="H2117" t="str">
        <f>VLOOKUP(C2117,reference!$A$1:$E$310,4,FALSE)</f>
        <v>PACAR</v>
      </c>
      <c r="I2117" t="str">
        <f>VLOOKUP($D2117,reference!$G$1:$H$25,2,FALSE)</f>
        <v>Hutan lahan kering sekunder / bekas tebangan</v>
      </c>
      <c r="J2117" t="str">
        <f>VLOOKUP($E2117,reference!$G$1:$H$25,2,FALSE)</f>
        <v>Hutan lahan kering primer</v>
      </c>
      <c r="K2117" t="str">
        <f t="shared" si="33"/>
        <v>Non Irigasi</v>
      </c>
      <c r="L2117" t="s">
        <v>327</v>
      </c>
    </row>
    <row r="2118" spans="1:12" x14ac:dyDescent="0.25">
      <c r="A2118" s="1">
        <v>2117</v>
      </c>
      <c r="B2118" s="3">
        <v>41</v>
      </c>
      <c r="C2118" s="1">
        <v>173</v>
      </c>
      <c r="D2118" s="1">
        <v>2</v>
      </c>
      <c r="E2118" s="1">
        <v>11</v>
      </c>
      <c r="F2118" s="1">
        <v>0</v>
      </c>
      <c r="G2118">
        <f>VLOOKUP(C2118,reference!$A$1:$E$310,5,FALSE)</f>
        <v>5310040</v>
      </c>
      <c r="H2118" t="str">
        <f>VLOOKUP(C2118,reference!$A$1:$E$310,4,FALSE)</f>
        <v>TALIBURA</v>
      </c>
      <c r="I2118" t="str">
        <f>VLOOKUP($D2118,reference!$G$1:$H$25,2,FALSE)</f>
        <v>Hutan lahan kering sekunder / bekas tebangan</v>
      </c>
      <c r="J2118" t="str">
        <f>VLOOKUP($E2118,reference!$G$1:$H$25,2,FALSE)</f>
        <v>Savanna / Padang rumput</v>
      </c>
      <c r="K2118" t="str">
        <f t="shared" si="33"/>
        <v>Non Irigasi</v>
      </c>
      <c r="L2118" t="s">
        <v>328</v>
      </c>
    </row>
    <row r="2119" spans="1:12" x14ac:dyDescent="0.25">
      <c r="A2119" s="1">
        <v>2118</v>
      </c>
      <c r="B2119" s="3">
        <v>14</v>
      </c>
      <c r="C2119" s="1">
        <v>148</v>
      </c>
      <c r="D2119" s="1">
        <v>18</v>
      </c>
      <c r="E2119" s="1">
        <v>13</v>
      </c>
      <c r="F2119" s="1">
        <v>0</v>
      </c>
      <c r="G2119">
        <f>VLOOKUP(C2119,reference!$A$1:$E$310,5,FALSE)</f>
        <v>5309011</v>
      </c>
      <c r="H2119" t="str">
        <f>VLOOKUP(C2119,reference!$A$1:$E$310,4,FALSE)</f>
        <v>TITEHENA</v>
      </c>
      <c r="I2119" t="str">
        <f>VLOOKUP($D2119,reference!$G$1:$H$25,2,FALSE)</f>
        <v>Lahan terbuka</v>
      </c>
      <c r="J2119" t="str">
        <f>VLOOKUP($E2119,reference!$G$1:$H$25,2,FALSE)</f>
        <v>Pertanian lahan kering  campur semak / kebun campur</v>
      </c>
      <c r="K2119" t="str">
        <f t="shared" si="33"/>
        <v>Non Irigasi</v>
      </c>
      <c r="L2119" t="s">
        <v>327</v>
      </c>
    </row>
    <row r="2120" spans="1:12" x14ac:dyDescent="0.25">
      <c r="A2120" s="1">
        <v>2119</v>
      </c>
      <c r="B2120" s="3">
        <v>215</v>
      </c>
      <c r="C2120" s="1">
        <v>155</v>
      </c>
      <c r="D2120" s="1">
        <v>13</v>
      </c>
      <c r="E2120" s="1">
        <v>2</v>
      </c>
      <c r="F2120" s="1">
        <v>0</v>
      </c>
      <c r="G2120">
        <f>VLOOKUP(C2120,reference!$A$1:$E$310,5,FALSE)</f>
        <v>5309040</v>
      </c>
      <c r="H2120" t="str">
        <f>VLOOKUP(C2120,reference!$A$1:$E$310,4,FALSE)</f>
        <v>SOLOR BARAT</v>
      </c>
      <c r="I2120" t="str">
        <f>VLOOKUP($D2120,reference!$G$1:$H$25,2,FALSE)</f>
        <v>Pertanian lahan kering  campur semak / kebun campur</v>
      </c>
      <c r="J2120" t="str">
        <f>VLOOKUP($E2120,reference!$G$1:$H$25,2,FALSE)</f>
        <v>Hutan lahan kering sekunder / bekas tebangan</v>
      </c>
      <c r="K2120" t="str">
        <f t="shared" si="33"/>
        <v>Non Irigasi</v>
      </c>
      <c r="L2120" t="s">
        <v>327</v>
      </c>
    </row>
    <row r="2121" spans="1:12" x14ac:dyDescent="0.25">
      <c r="A2121" s="1">
        <v>2120</v>
      </c>
      <c r="B2121" s="3">
        <v>31</v>
      </c>
      <c r="C2121" s="1">
        <v>144</v>
      </c>
      <c r="D2121" s="1">
        <v>9</v>
      </c>
      <c r="E2121" s="1">
        <v>13</v>
      </c>
      <c r="F2121" s="1">
        <v>0</v>
      </c>
      <c r="G2121">
        <f>VLOOKUP(C2121,reference!$A$1:$E$310,5,FALSE)</f>
        <v>5308050</v>
      </c>
      <c r="H2121" t="str">
        <f>VLOOKUP(C2121,reference!$A$1:$E$310,4,FALSE)</f>
        <v>NUBATUKAN</v>
      </c>
      <c r="I2121" t="str">
        <f>VLOOKUP($D2121,reference!$G$1:$H$25,2,FALSE)</f>
        <v>Semak belukar</v>
      </c>
      <c r="J2121" t="str">
        <f>VLOOKUP($E2121,reference!$G$1:$H$25,2,FALSE)</f>
        <v>Pertanian lahan kering  campur semak / kebun campur</v>
      </c>
      <c r="K2121" t="str">
        <f t="shared" si="33"/>
        <v>Non Irigasi</v>
      </c>
      <c r="L2121" t="s">
        <v>327</v>
      </c>
    </row>
    <row r="2122" spans="1:12" x14ac:dyDescent="0.25">
      <c r="A2122" s="1">
        <v>2121</v>
      </c>
      <c r="B2122" s="3">
        <v>147</v>
      </c>
      <c r="C2122" s="1">
        <v>253</v>
      </c>
      <c r="D2122" s="1">
        <v>2</v>
      </c>
      <c r="E2122" s="1">
        <v>9</v>
      </c>
      <c r="F2122" s="1">
        <v>0</v>
      </c>
      <c r="G2122">
        <f>VLOOKUP(C2122,reference!$A$1:$E$310,5,FALSE)</f>
        <v>5315051</v>
      </c>
      <c r="H2122" t="str">
        <f>VLOOKUP(C2122,reference!$A$1:$E$310,4,FALSE)</f>
        <v>PACAR</v>
      </c>
      <c r="I2122" t="str">
        <f>VLOOKUP($D2122,reference!$G$1:$H$25,2,FALSE)</f>
        <v>Hutan lahan kering sekunder / bekas tebangan</v>
      </c>
      <c r="J2122" t="str">
        <f>VLOOKUP($E2122,reference!$G$1:$H$25,2,FALSE)</f>
        <v>Semak belukar</v>
      </c>
      <c r="K2122" t="str">
        <f t="shared" si="33"/>
        <v>Non Irigasi</v>
      </c>
      <c r="L2122" t="s">
        <v>328</v>
      </c>
    </row>
    <row r="2123" spans="1:12" x14ac:dyDescent="0.25">
      <c r="A2123" s="1">
        <v>2122</v>
      </c>
      <c r="B2123" s="3">
        <v>32</v>
      </c>
      <c r="C2123" s="1">
        <v>228</v>
      </c>
      <c r="D2123" s="1">
        <v>11</v>
      </c>
      <c r="E2123" s="1">
        <v>16</v>
      </c>
      <c r="F2123" s="1">
        <v>0</v>
      </c>
      <c r="G2123">
        <f>VLOOKUP(C2123,reference!$A$1:$E$310,5,FALSE)</f>
        <v>5313130</v>
      </c>
      <c r="H2123" t="str">
        <f>VLOOKUP(C2123,reference!$A$1:$E$310,4,FALSE)</f>
        <v>CIBAL</v>
      </c>
      <c r="I2123" t="str">
        <f>VLOOKUP($D2123,reference!$G$1:$H$25,2,FALSE)</f>
        <v>Savanna / Padang rumput</v>
      </c>
      <c r="J2123" t="str">
        <f>VLOOKUP($E2123,reference!$G$1:$H$25,2,FALSE)</f>
        <v>Pemukiman</v>
      </c>
      <c r="K2123" t="str">
        <f t="shared" si="33"/>
        <v>Non Irigasi</v>
      </c>
      <c r="L2123" t="s">
        <v>327</v>
      </c>
    </row>
    <row r="2124" spans="1:12" x14ac:dyDescent="0.25">
      <c r="A2124" s="1">
        <v>2123</v>
      </c>
      <c r="B2124" s="3">
        <v>7</v>
      </c>
      <c r="C2124" s="1">
        <v>285</v>
      </c>
      <c r="D2124" s="1">
        <v>16</v>
      </c>
      <c r="E2124" s="1">
        <v>11</v>
      </c>
      <c r="F2124" s="1">
        <v>0</v>
      </c>
      <c r="G2124">
        <f>VLOOKUP(C2124,reference!$A$1:$E$310,5,FALSE)</f>
        <v>5319060</v>
      </c>
      <c r="H2124" t="str">
        <f>VLOOKUP(C2124,reference!$A$1:$E$310,4,FALSE)</f>
        <v>LAMBA LEDA</v>
      </c>
      <c r="I2124" t="str">
        <f>VLOOKUP($D2124,reference!$G$1:$H$25,2,FALSE)</f>
        <v>Pemukiman</v>
      </c>
      <c r="J2124" t="str">
        <f>VLOOKUP($E2124,reference!$G$1:$H$25,2,FALSE)</f>
        <v>Savanna / Padang rumput</v>
      </c>
      <c r="K2124" t="str">
        <f t="shared" si="33"/>
        <v>Non Irigasi</v>
      </c>
      <c r="L2124" t="s">
        <v>327</v>
      </c>
    </row>
    <row r="2125" spans="1:12" x14ac:dyDescent="0.25">
      <c r="A2125" s="1">
        <v>2124</v>
      </c>
      <c r="B2125" s="3">
        <v>43</v>
      </c>
      <c r="C2125" s="1">
        <v>148</v>
      </c>
      <c r="D2125" s="1">
        <v>12</v>
      </c>
      <c r="E2125" s="1">
        <v>11</v>
      </c>
      <c r="F2125" s="1">
        <v>0</v>
      </c>
      <c r="G2125">
        <f>VLOOKUP(C2125,reference!$A$1:$E$310,5,FALSE)</f>
        <v>5309011</v>
      </c>
      <c r="H2125" t="str">
        <f>VLOOKUP(C2125,reference!$A$1:$E$310,4,FALSE)</f>
        <v>TITEHENA</v>
      </c>
      <c r="I2125" t="str">
        <f>VLOOKUP($D2125,reference!$G$1:$H$25,2,FALSE)</f>
        <v>Pertanian lahan kering</v>
      </c>
      <c r="J2125" t="str">
        <f>VLOOKUP($E2125,reference!$G$1:$H$25,2,FALSE)</f>
        <v>Savanna / Padang rumput</v>
      </c>
      <c r="K2125" t="str">
        <f t="shared" si="33"/>
        <v>Non Irigasi</v>
      </c>
      <c r="L2125" t="s">
        <v>327</v>
      </c>
    </row>
    <row r="2126" spans="1:12" x14ac:dyDescent="0.25">
      <c r="A2126" s="1">
        <v>2125</v>
      </c>
      <c r="B2126" s="3">
        <v>1</v>
      </c>
      <c r="C2126" s="1">
        <v>126</v>
      </c>
      <c r="D2126" s="1">
        <v>0</v>
      </c>
      <c r="E2126" s="1">
        <v>13</v>
      </c>
      <c r="F2126" s="1">
        <v>0</v>
      </c>
      <c r="G2126">
        <f>VLOOKUP(C2126,reference!$A$1:$E$310,5,FALSE)</f>
        <v>5307020</v>
      </c>
      <c r="H2126" t="str">
        <f>VLOOKUP(C2126,reference!$A$1:$E$310,4,FALSE)</f>
        <v>ALOR BARAT DAYA</v>
      </c>
      <c r="I2126" t="str">
        <f>VLOOKUP($D2126,reference!$G$1:$H$25,2,FALSE)</f>
        <v>No data</v>
      </c>
      <c r="J2126" t="str">
        <f>VLOOKUP($E2126,reference!$G$1:$H$25,2,FALSE)</f>
        <v>Pertanian lahan kering  campur semak / kebun campur</v>
      </c>
      <c r="K2126" t="str">
        <f t="shared" si="33"/>
        <v>Non Irigasi</v>
      </c>
      <c r="L2126" t="s">
        <v>327</v>
      </c>
    </row>
    <row r="2127" spans="1:12" x14ac:dyDescent="0.25">
      <c r="A2127" s="1">
        <v>2126</v>
      </c>
      <c r="B2127" s="3">
        <v>12</v>
      </c>
      <c r="C2127" s="1">
        <v>280</v>
      </c>
      <c r="D2127" s="1">
        <v>13</v>
      </c>
      <c r="E2127" s="1">
        <v>14</v>
      </c>
      <c r="F2127" s="1">
        <v>0</v>
      </c>
      <c r="G2127">
        <f>VLOOKUP(C2127,reference!$A$1:$E$310,5,FALSE)</f>
        <v>5319030</v>
      </c>
      <c r="H2127" t="str">
        <f>VLOOKUP(C2127,reference!$A$1:$E$310,4,FALSE)</f>
        <v>ELAR</v>
      </c>
      <c r="I2127" t="str">
        <f>VLOOKUP($D2127,reference!$G$1:$H$25,2,FALSE)</f>
        <v>Pertanian lahan kering  campur semak / kebun campur</v>
      </c>
      <c r="J2127" t="str">
        <f>VLOOKUP($E2127,reference!$G$1:$H$25,2,FALSE)</f>
        <v>Sawah</v>
      </c>
      <c r="K2127" t="str">
        <f t="shared" si="33"/>
        <v>Non Irigasi</v>
      </c>
      <c r="L2127" t="s">
        <v>327</v>
      </c>
    </row>
    <row r="2128" spans="1:12" x14ac:dyDescent="0.25">
      <c r="A2128" s="1">
        <v>2127</v>
      </c>
      <c r="B2128" s="3">
        <v>1</v>
      </c>
      <c r="C2128" s="1">
        <v>217</v>
      </c>
      <c r="D2128" s="1">
        <v>16</v>
      </c>
      <c r="E2128" s="1">
        <v>9</v>
      </c>
      <c r="F2128" s="1">
        <v>0</v>
      </c>
      <c r="G2128">
        <f>VLOOKUP(C2128,reference!$A$1:$E$310,5,FALSE)</f>
        <v>5312080</v>
      </c>
      <c r="H2128" t="str">
        <f>VLOOKUP(C2128,reference!$A$1:$E$310,4,FALSE)</f>
        <v>RIUNG</v>
      </c>
      <c r="I2128" t="str">
        <f>VLOOKUP($D2128,reference!$G$1:$H$25,2,FALSE)</f>
        <v>Pemukiman</v>
      </c>
      <c r="J2128" t="str">
        <f>VLOOKUP($E2128,reference!$G$1:$H$25,2,FALSE)</f>
        <v>Semak belukar</v>
      </c>
      <c r="K2128" t="str">
        <f t="shared" si="33"/>
        <v>Non Irigasi</v>
      </c>
      <c r="L2128" t="s">
        <v>327</v>
      </c>
    </row>
    <row r="2129" spans="1:12" x14ac:dyDescent="0.25">
      <c r="A2129" s="1">
        <v>2128</v>
      </c>
      <c r="B2129" s="3">
        <v>30</v>
      </c>
      <c r="C2129" s="1">
        <v>242</v>
      </c>
      <c r="D2129" s="1">
        <v>18</v>
      </c>
      <c r="E2129" s="1">
        <v>0</v>
      </c>
      <c r="F2129" s="1">
        <v>0</v>
      </c>
      <c r="G2129">
        <f>VLOOKUP(C2129,reference!$A$1:$E$310,5,FALSE)</f>
        <v>5315010</v>
      </c>
      <c r="H2129" t="str">
        <f>VLOOKUP(C2129,reference!$A$1:$E$310,4,FALSE)</f>
        <v>KOMODO</v>
      </c>
      <c r="I2129" t="str">
        <f>VLOOKUP($D2129,reference!$G$1:$H$25,2,FALSE)</f>
        <v>Lahan terbuka</v>
      </c>
      <c r="J2129" t="str">
        <f>VLOOKUP($E2129,reference!$G$1:$H$25,2,FALSE)</f>
        <v>No data</v>
      </c>
      <c r="K2129" t="str">
        <f t="shared" si="33"/>
        <v>Non Irigasi</v>
      </c>
      <c r="L2129" t="s">
        <v>327</v>
      </c>
    </row>
    <row r="2130" spans="1:12" x14ac:dyDescent="0.25">
      <c r="A2130" s="1">
        <v>2129</v>
      </c>
      <c r="B2130" s="3">
        <v>244</v>
      </c>
      <c r="C2130" s="1">
        <v>242</v>
      </c>
      <c r="D2130" s="1">
        <v>6</v>
      </c>
      <c r="E2130" s="1">
        <v>11</v>
      </c>
      <c r="F2130" s="1">
        <v>0</v>
      </c>
      <c r="G2130">
        <f>VLOOKUP(C2130,reference!$A$1:$E$310,5,FALSE)</f>
        <v>5315010</v>
      </c>
      <c r="H2130" t="str">
        <f>VLOOKUP(C2130,reference!$A$1:$E$310,4,FALSE)</f>
        <v>KOMODO</v>
      </c>
      <c r="I2130" t="str">
        <f>VLOOKUP($D2130,reference!$G$1:$H$25,2,FALSE)</f>
        <v>Hutan mangrove sekunder</v>
      </c>
      <c r="J2130" t="str">
        <f>VLOOKUP($E2130,reference!$G$1:$H$25,2,FALSE)</f>
        <v>Savanna / Padang rumput</v>
      </c>
      <c r="K2130" t="str">
        <f t="shared" si="33"/>
        <v>Non Irigasi</v>
      </c>
      <c r="L2130" t="s">
        <v>328</v>
      </c>
    </row>
    <row r="2131" spans="1:12" x14ac:dyDescent="0.25">
      <c r="A2131" s="1">
        <v>2130</v>
      </c>
      <c r="B2131" s="3">
        <v>1254</v>
      </c>
      <c r="C2131" s="1">
        <v>243</v>
      </c>
      <c r="D2131" s="1">
        <v>13</v>
      </c>
      <c r="E2131" s="1">
        <v>2</v>
      </c>
      <c r="F2131" s="1">
        <v>0</v>
      </c>
      <c r="G2131">
        <f>VLOOKUP(C2131,reference!$A$1:$E$310,5,FALSE)</f>
        <v>5315011</v>
      </c>
      <c r="H2131" t="str">
        <f>VLOOKUP(C2131,reference!$A$1:$E$310,4,FALSE)</f>
        <v>BOLENG</v>
      </c>
      <c r="I2131" t="str">
        <f>VLOOKUP($D2131,reference!$G$1:$H$25,2,FALSE)</f>
        <v>Pertanian lahan kering  campur semak / kebun campur</v>
      </c>
      <c r="J2131" t="str">
        <f>VLOOKUP($E2131,reference!$G$1:$H$25,2,FALSE)</f>
        <v>Hutan lahan kering sekunder / bekas tebangan</v>
      </c>
      <c r="K2131" t="str">
        <f t="shared" si="33"/>
        <v>Non Irigasi</v>
      </c>
      <c r="L2131" t="s">
        <v>327</v>
      </c>
    </row>
    <row r="2132" spans="1:12" x14ac:dyDescent="0.25">
      <c r="A2132" s="1">
        <v>2131</v>
      </c>
      <c r="B2132" s="3">
        <v>78</v>
      </c>
      <c r="C2132" s="1">
        <v>253</v>
      </c>
      <c r="D2132" s="1">
        <v>9</v>
      </c>
      <c r="E2132" s="1">
        <v>16</v>
      </c>
      <c r="F2132" s="1">
        <v>0</v>
      </c>
      <c r="G2132">
        <f>VLOOKUP(C2132,reference!$A$1:$E$310,5,FALSE)</f>
        <v>5315051</v>
      </c>
      <c r="H2132" t="str">
        <f>VLOOKUP(C2132,reference!$A$1:$E$310,4,FALSE)</f>
        <v>PACAR</v>
      </c>
      <c r="I2132" t="str">
        <f>VLOOKUP($D2132,reference!$G$1:$H$25,2,FALSE)</f>
        <v>Semak belukar</v>
      </c>
      <c r="J2132" t="str">
        <f>VLOOKUP($E2132,reference!$G$1:$H$25,2,FALSE)</f>
        <v>Pemukiman</v>
      </c>
      <c r="K2132" t="str">
        <f t="shared" si="33"/>
        <v>Non Irigasi</v>
      </c>
      <c r="L2132" t="s">
        <v>327</v>
      </c>
    </row>
    <row r="2133" spans="1:12" x14ac:dyDescent="0.25">
      <c r="A2133" s="1">
        <v>2132</v>
      </c>
      <c r="B2133" s="3">
        <v>56</v>
      </c>
      <c r="C2133" s="1">
        <v>280</v>
      </c>
      <c r="D2133" s="1">
        <v>2</v>
      </c>
      <c r="E2133" s="1">
        <v>9</v>
      </c>
      <c r="F2133" s="1">
        <v>0</v>
      </c>
      <c r="G2133">
        <f>VLOOKUP(C2133,reference!$A$1:$E$310,5,FALSE)</f>
        <v>5319030</v>
      </c>
      <c r="H2133" t="str">
        <f>VLOOKUP(C2133,reference!$A$1:$E$310,4,FALSE)</f>
        <v>ELAR</v>
      </c>
      <c r="I2133" t="str">
        <f>VLOOKUP($D2133,reference!$G$1:$H$25,2,FALSE)</f>
        <v>Hutan lahan kering sekunder / bekas tebangan</v>
      </c>
      <c r="J2133" t="str">
        <f>VLOOKUP($E2133,reference!$G$1:$H$25,2,FALSE)</f>
        <v>Semak belukar</v>
      </c>
      <c r="K2133" t="str">
        <f t="shared" si="33"/>
        <v>Non Irigasi</v>
      </c>
      <c r="L2133" t="s">
        <v>328</v>
      </c>
    </row>
    <row r="2134" spans="1:12" x14ac:dyDescent="0.25">
      <c r="A2134" s="1">
        <v>2133</v>
      </c>
      <c r="B2134" s="3">
        <v>16</v>
      </c>
      <c r="C2134" s="1">
        <v>173</v>
      </c>
      <c r="D2134" s="1">
        <v>13</v>
      </c>
      <c r="E2134" s="1">
        <v>11</v>
      </c>
      <c r="F2134" s="1">
        <v>0</v>
      </c>
      <c r="G2134">
        <f>VLOOKUP(C2134,reference!$A$1:$E$310,5,FALSE)</f>
        <v>5310040</v>
      </c>
      <c r="H2134" t="str">
        <f>VLOOKUP(C2134,reference!$A$1:$E$310,4,FALSE)</f>
        <v>TALIBURA</v>
      </c>
      <c r="I2134" t="str">
        <f>VLOOKUP($D2134,reference!$G$1:$H$25,2,FALSE)</f>
        <v>Pertanian lahan kering  campur semak / kebun campur</v>
      </c>
      <c r="J2134" t="str">
        <f>VLOOKUP($E2134,reference!$G$1:$H$25,2,FALSE)</f>
        <v>Savanna / Padang rumput</v>
      </c>
      <c r="K2134" t="str">
        <f t="shared" si="33"/>
        <v>Non Irigasi</v>
      </c>
      <c r="L2134" t="s">
        <v>327</v>
      </c>
    </row>
    <row r="2135" spans="1:12" x14ac:dyDescent="0.25">
      <c r="A2135" s="1">
        <v>2134</v>
      </c>
      <c r="B2135" s="3">
        <v>431</v>
      </c>
      <c r="C2135" s="1">
        <v>173</v>
      </c>
      <c r="D2135" s="1">
        <v>13</v>
      </c>
      <c r="E2135" s="1">
        <v>16</v>
      </c>
      <c r="F2135" s="1">
        <v>0</v>
      </c>
      <c r="G2135">
        <f>VLOOKUP(C2135,reference!$A$1:$E$310,5,FALSE)</f>
        <v>5310040</v>
      </c>
      <c r="H2135" t="str">
        <f>VLOOKUP(C2135,reference!$A$1:$E$310,4,FALSE)</f>
        <v>TALIBURA</v>
      </c>
      <c r="I2135" t="str">
        <f>VLOOKUP($D2135,reference!$G$1:$H$25,2,FALSE)</f>
        <v>Pertanian lahan kering  campur semak / kebun campur</v>
      </c>
      <c r="J2135" t="str">
        <f>VLOOKUP($E2135,reference!$G$1:$H$25,2,FALSE)</f>
        <v>Pemukiman</v>
      </c>
      <c r="K2135" t="str">
        <f t="shared" si="33"/>
        <v>Non Irigasi</v>
      </c>
      <c r="L2135" t="s">
        <v>327</v>
      </c>
    </row>
    <row r="2136" spans="1:12" x14ac:dyDescent="0.25">
      <c r="A2136" s="1">
        <v>2135</v>
      </c>
      <c r="B2136" s="3">
        <v>112</v>
      </c>
      <c r="C2136" s="1">
        <v>155</v>
      </c>
      <c r="D2136" s="1">
        <v>12</v>
      </c>
      <c r="E2136" s="1">
        <v>12</v>
      </c>
      <c r="F2136" s="1">
        <v>0</v>
      </c>
      <c r="G2136">
        <f>VLOOKUP(C2136,reference!$A$1:$E$310,5,FALSE)</f>
        <v>5309040</v>
      </c>
      <c r="H2136" t="str">
        <f>VLOOKUP(C2136,reference!$A$1:$E$310,4,FALSE)</f>
        <v>SOLOR BARAT</v>
      </c>
      <c r="I2136" t="str">
        <f>VLOOKUP($D2136,reference!$G$1:$H$25,2,FALSE)</f>
        <v>Pertanian lahan kering</v>
      </c>
      <c r="J2136" t="str">
        <f>VLOOKUP($E2136,reference!$G$1:$H$25,2,FALSE)</f>
        <v>Pertanian lahan kering</v>
      </c>
      <c r="K2136" t="str">
        <f t="shared" si="33"/>
        <v>Non Irigasi</v>
      </c>
      <c r="L2136" t="s">
        <v>327</v>
      </c>
    </row>
    <row r="2137" spans="1:12" x14ac:dyDescent="0.25">
      <c r="A2137" s="1">
        <v>2136</v>
      </c>
      <c r="B2137" s="3">
        <v>865</v>
      </c>
      <c r="C2137" s="1">
        <v>138</v>
      </c>
      <c r="D2137" s="1">
        <v>13</v>
      </c>
      <c r="E2137" s="1">
        <v>12</v>
      </c>
      <c r="F2137" s="1">
        <v>0</v>
      </c>
      <c r="G2137">
        <f>VLOOKUP(C2137,reference!$A$1:$E$310,5,FALSE)</f>
        <v>5308010</v>
      </c>
      <c r="H2137" t="str">
        <f>VLOOKUP(C2137,reference!$A$1:$E$310,4,FALSE)</f>
        <v>NAGAWUTUNG</v>
      </c>
      <c r="I2137" t="str">
        <f>VLOOKUP($D2137,reference!$G$1:$H$25,2,FALSE)</f>
        <v>Pertanian lahan kering  campur semak / kebun campur</v>
      </c>
      <c r="J2137" t="str">
        <f>VLOOKUP($E2137,reference!$G$1:$H$25,2,FALSE)</f>
        <v>Pertanian lahan kering</v>
      </c>
      <c r="K2137" t="str">
        <f t="shared" si="33"/>
        <v>Non Irigasi</v>
      </c>
      <c r="L2137" t="s">
        <v>327</v>
      </c>
    </row>
    <row r="2138" spans="1:12" x14ac:dyDescent="0.25">
      <c r="A2138" s="1">
        <v>2137</v>
      </c>
      <c r="B2138" s="3">
        <v>1109</v>
      </c>
      <c r="C2138" s="1">
        <v>242</v>
      </c>
      <c r="D2138" s="1">
        <v>18</v>
      </c>
      <c r="E2138" s="1">
        <v>11</v>
      </c>
      <c r="F2138" s="1">
        <v>0</v>
      </c>
      <c r="G2138">
        <f>VLOOKUP(C2138,reference!$A$1:$E$310,5,FALSE)</f>
        <v>5315010</v>
      </c>
      <c r="H2138" t="str">
        <f>VLOOKUP(C2138,reference!$A$1:$E$310,4,FALSE)</f>
        <v>KOMODO</v>
      </c>
      <c r="I2138" t="str">
        <f>VLOOKUP($D2138,reference!$G$1:$H$25,2,FALSE)</f>
        <v>Lahan terbuka</v>
      </c>
      <c r="J2138" t="str">
        <f>VLOOKUP($E2138,reference!$G$1:$H$25,2,FALSE)</f>
        <v>Savanna / Padang rumput</v>
      </c>
      <c r="K2138" t="str">
        <f t="shared" si="33"/>
        <v>Non Irigasi</v>
      </c>
      <c r="L2138" t="s">
        <v>327</v>
      </c>
    </row>
    <row r="2139" spans="1:12" x14ac:dyDescent="0.25">
      <c r="A2139" s="1">
        <v>2138</v>
      </c>
      <c r="B2139" s="3">
        <v>94</v>
      </c>
      <c r="C2139" s="1">
        <v>242</v>
      </c>
      <c r="D2139" s="1">
        <v>6</v>
      </c>
      <c r="E2139" s="1">
        <v>9</v>
      </c>
      <c r="F2139" s="1">
        <v>0</v>
      </c>
      <c r="G2139">
        <f>VLOOKUP(C2139,reference!$A$1:$E$310,5,FALSE)</f>
        <v>5315010</v>
      </c>
      <c r="H2139" t="str">
        <f>VLOOKUP(C2139,reference!$A$1:$E$310,4,FALSE)</f>
        <v>KOMODO</v>
      </c>
      <c r="I2139" t="str">
        <f>VLOOKUP($D2139,reference!$G$1:$H$25,2,FALSE)</f>
        <v>Hutan mangrove sekunder</v>
      </c>
      <c r="J2139" t="str">
        <f>VLOOKUP($E2139,reference!$G$1:$H$25,2,FALSE)</f>
        <v>Semak belukar</v>
      </c>
      <c r="K2139" t="str">
        <f t="shared" si="33"/>
        <v>Non Irigasi</v>
      </c>
      <c r="L2139" t="s">
        <v>328</v>
      </c>
    </row>
    <row r="2140" spans="1:12" x14ac:dyDescent="0.25">
      <c r="A2140" s="1">
        <v>2139</v>
      </c>
      <c r="B2140" s="3">
        <v>143</v>
      </c>
      <c r="C2140" s="1">
        <v>173</v>
      </c>
      <c r="D2140" s="1">
        <v>18</v>
      </c>
      <c r="E2140" s="1">
        <v>11</v>
      </c>
      <c r="F2140" s="1">
        <v>0</v>
      </c>
      <c r="G2140">
        <f>VLOOKUP(C2140,reference!$A$1:$E$310,5,FALSE)</f>
        <v>5310040</v>
      </c>
      <c r="H2140" t="str">
        <f>VLOOKUP(C2140,reference!$A$1:$E$310,4,FALSE)</f>
        <v>TALIBURA</v>
      </c>
      <c r="I2140" t="str">
        <f>VLOOKUP($D2140,reference!$G$1:$H$25,2,FALSE)</f>
        <v>Lahan terbuka</v>
      </c>
      <c r="J2140" t="str">
        <f>VLOOKUP($E2140,reference!$G$1:$H$25,2,FALSE)</f>
        <v>Savanna / Padang rumput</v>
      </c>
      <c r="K2140" t="str">
        <f t="shared" si="33"/>
        <v>Non Irigasi</v>
      </c>
      <c r="L2140" t="s">
        <v>327</v>
      </c>
    </row>
    <row r="2141" spans="1:12" x14ac:dyDescent="0.25">
      <c r="A2141" s="1">
        <v>2140</v>
      </c>
      <c r="B2141" s="3">
        <v>2</v>
      </c>
      <c r="C2141" s="1">
        <v>138</v>
      </c>
      <c r="D2141" s="1">
        <v>0</v>
      </c>
      <c r="E2141" s="1">
        <v>12</v>
      </c>
      <c r="F2141" s="1">
        <v>0</v>
      </c>
      <c r="G2141">
        <f>VLOOKUP(C2141,reference!$A$1:$E$310,5,FALSE)</f>
        <v>5308010</v>
      </c>
      <c r="H2141" t="str">
        <f>VLOOKUP(C2141,reference!$A$1:$E$310,4,FALSE)</f>
        <v>NAGAWUTUNG</v>
      </c>
      <c r="I2141" t="str">
        <f>VLOOKUP($D2141,reference!$G$1:$H$25,2,FALSE)</f>
        <v>No data</v>
      </c>
      <c r="J2141" t="str">
        <f>VLOOKUP($E2141,reference!$G$1:$H$25,2,FALSE)</f>
        <v>Pertanian lahan kering</v>
      </c>
      <c r="K2141" t="str">
        <f t="shared" si="33"/>
        <v>Non Irigasi</v>
      </c>
      <c r="L2141" t="s">
        <v>327</v>
      </c>
    </row>
    <row r="2142" spans="1:12" x14ac:dyDescent="0.25">
      <c r="A2142" s="1">
        <v>2141</v>
      </c>
      <c r="B2142" s="3">
        <v>95</v>
      </c>
      <c r="C2142" s="1">
        <v>140</v>
      </c>
      <c r="D2142" s="1">
        <v>2</v>
      </c>
      <c r="E2142" s="1">
        <v>12</v>
      </c>
      <c r="F2142" s="1">
        <v>0</v>
      </c>
      <c r="G2142">
        <f>VLOOKUP(C2142,reference!$A$1:$E$310,5,FALSE)</f>
        <v>5308020</v>
      </c>
      <c r="H2142" t="str">
        <f>VLOOKUP(C2142,reference!$A$1:$E$310,4,FALSE)</f>
        <v>ATADEI</v>
      </c>
      <c r="I2142" t="str">
        <f>VLOOKUP($D2142,reference!$G$1:$H$25,2,FALSE)</f>
        <v>Hutan lahan kering sekunder / bekas tebangan</v>
      </c>
      <c r="J2142" t="str">
        <f>VLOOKUP($E2142,reference!$G$1:$H$25,2,FALSE)</f>
        <v>Pertanian lahan kering</v>
      </c>
      <c r="K2142" t="str">
        <f t="shared" si="33"/>
        <v>Non Irigasi</v>
      </c>
      <c r="L2142" t="s">
        <v>328</v>
      </c>
    </row>
    <row r="2143" spans="1:12" x14ac:dyDescent="0.25">
      <c r="A2143" s="1">
        <v>2142</v>
      </c>
      <c r="B2143" s="3">
        <v>38</v>
      </c>
      <c r="C2143" s="1">
        <v>242</v>
      </c>
      <c r="D2143" s="1">
        <v>0</v>
      </c>
      <c r="E2143" s="1">
        <v>6</v>
      </c>
      <c r="F2143" s="1">
        <v>0</v>
      </c>
      <c r="G2143">
        <f>VLOOKUP(C2143,reference!$A$1:$E$310,5,FALSE)</f>
        <v>5315010</v>
      </c>
      <c r="H2143" t="str">
        <f>VLOOKUP(C2143,reference!$A$1:$E$310,4,FALSE)</f>
        <v>KOMODO</v>
      </c>
      <c r="I2143" t="str">
        <f>VLOOKUP($D2143,reference!$G$1:$H$25,2,FALSE)</f>
        <v>No data</v>
      </c>
      <c r="J2143" t="str">
        <f>VLOOKUP($E2143,reference!$G$1:$H$25,2,FALSE)</f>
        <v>Hutan mangrove sekunder</v>
      </c>
      <c r="K2143" t="str">
        <f t="shared" si="33"/>
        <v>Non Irigasi</v>
      </c>
      <c r="L2143" t="s">
        <v>327</v>
      </c>
    </row>
    <row r="2144" spans="1:12" x14ac:dyDescent="0.25">
      <c r="A2144" s="1">
        <v>2143</v>
      </c>
      <c r="B2144" s="3">
        <v>6</v>
      </c>
      <c r="C2144" s="1">
        <v>243</v>
      </c>
      <c r="D2144" s="1">
        <v>13</v>
      </c>
      <c r="E2144" s="1">
        <v>5</v>
      </c>
      <c r="F2144" s="1">
        <v>0</v>
      </c>
      <c r="G2144">
        <f>VLOOKUP(C2144,reference!$A$1:$E$310,5,FALSE)</f>
        <v>5315011</v>
      </c>
      <c r="H2144" t="str">
        <f>VLOOKUP(C2144,reference!$A$1:$E$310,4,FALSE)</f>
        <v>BOLENG</v>
      </c>
      <c r="I2144" t="str">
        <f>VLOOKUP($D2144,reference!$G$1:$H$25,2,FALSE)</f>
        <v>Pertanian lahan kering  campur semak / kebun campur</v>
      </c>
      <c r="J2144" t="str">
        <f>VLOOKUP($E2144,reference!$G$1:$H$25,2,FALSE)</f>
        <v>Hutan mangrove primer</v>
      </c>
      <c r="K2144" t="str">
        <f t="shared" si="33"/>
        <v>Non Irigasi</v>
      </c>
      <c r="L2144" t="s">
        <v>327</v>
      </c>
    </row>
    <row r="2145" spans="1:12" x14ac:dyDescent="0.25">
      <c r="A2145" s="1">
        <v>2144</v>
      </c>
      <c r="B2145" s="3">
        <v>22</v>
      </c>
      <c r="C2145" s="1">
        <v>253</v>
      </c>
      <c r="D2145" s="1">
        <v>1</v>
      </c>
      <c r="E2145" s="1">
        <v>2</v>
      </c>
      <c r="F2145" s="1">
        <v>0</v>
      </c>
      <c r="G2145">
        <f>VLOOKUP(C2145,reference!$A$1:$E$310,5,FALSE)</f>
        <v>5315051</v>
      </c>
      <c r="H2145" t="str">
        <f>VLOOKUP(C2145,reference!$A$1:$E$310,4,FALSE)</f>
        <v>PACAR</v>
      </c>
      <c r="I2145" t="str">
        <f>VLOOKUP($D2145,reference!$G$1:$H$25,2,FALSE)</f>
        <v>Hutan lahan kering primer</v>
      </c>
      <c r="J2145" t="str">
        <f>VLOOKUP($E2145,reference!$G$1:$H$25,2,FALSE)</f>
        <v>Hutan lahan kering sekunder / bekas tebangan</v>
      </c>
      <c r="K2145" t="str">
        <f t="shared" si="33"/>
        <v>Non Irigasi</v>
      </c>
      <c r="L2145" t="s">
        <v>329</v>
      </c>
    </row>
    <row r="2146" spans="1:12" x14ac:dyDescent="0.25">
      <c r="A2146" s="1">
        <v>2145</v>
      </c>
      <c r="B2146" s="3">
        <v>17</v>
      </c>
      <c r="C2146" s="1">
        <v>229</v>
      </c>
      <c r="D2146" s="1">
        <v>2</v>
      </c>
      <c r="E2146" s="1">
        <v>11</v>
      </c>
      <c r="F2146" s="1">
        <v>0</v>
      </c>
      <c r="G2146">
        <f>VLOOKUP(C2146,reference!$A$1:$E$310,5,FALSE)</f>
        <v>5313131</v>
      </c>
      <c r="H2146" t="str">
        <f>VLOOKUP(C2146,reference!$A$1:$E$310,4,FALSE)</f>
        <v>CIBAL BARAT</v>
      </c>
      <c r="I2146" t="str">
        <f>VLOOKUP($D2146,reference!$G$1:$H$25,2,FALSE)</f>
        <v>Hutan lahan kering sekunder / bekas tebangan</v>
      </c>
      <c r="J2146" t="str">
        <f>VLOOKUP($E2146,reference!$G$1:$H$25,2,FALSE)</f>
        <v>Savanna / Padang rumput</v>
      </c>
      <c r="K2146" t="str">
        <f t="shared" si="33"/>
        <v>Non Irigasi</v>
      </c>
      <c r="L2146" t="s">
        <v>328</v>
      </c>
    </row>
    <row r="2147" spans="1:12" x14ac:dyDescent="0.25">
      <c r="A2147" s="1">
        <v>2146</v>
      </c>
      <c r="B2147" s="3">
        <v>21</v>
      </c>
      <c r="C2147" s="1">
        <v>285</v>
      </c>
      <c r="D2147" s="1">
        <v>16</v>
      </c>
      <c r="E2147" s="1">
        <v>14</v>
      </c>
      <c r="F2147" s="1">
        <v>0</v>
      </c>
      <c r="G2147">
        <f>VLOOKUP(C2147,reference!$A$1:$E$310,5,FALSE)</f>
        <v>5319060</v>
      </c>
      <c r="H2147" t="str">
        <f>VLOOKUP(C2147,reference!$A$1:$E$310,4,FALSE)</f>
        <v>LAMBA LEDA</v>
      </c>
      <c r="I2147" t="str">
        <f>VLOOKUP($D2147,reference!$G$1:$H$25,2,FALSE)</f>
        <v>Pemukiman</v>
      </c>
      <c r="J2147" t="str">
        <f>VLOOKUP($E2147,reference!$G$1:$H$25,2,FALSE)</f>
        <v>Sawah</v>
      </c>
      <c r="K2147" t="str">
        <f t="shared" si="33"/>
        <v>Non Irigasi</v>
      </c>
      <c r="L2147" t="s">
        <v>327</v>
      </c>
    </row>
    <row r="2148" spans="1:12" x14ac:dyDescent="0.25">
      <c r="A2148" s="1">
        <v>2147</v>
      </c>
      <c r="B2148" s="3">
        <v>21</v>
      </c>
      <c r="C2148" s="1">
        <v>173</v>
      </c>
      <c r="D2148" s="1">
        <v>13</v>
      </c>
      <c r="E2148" s="1">
        <v>6</v>
      </c>
      <c r="F2148" s="1">
        <v>0</v>
      </c>
      <c r="G2148">
        <f>VLOOKUP(C2148,reference!$A$1:$E$310,5,FALSE)</f>
        <v>5310040</v>
      </c>
      <c r="H2148" t="str">
        <f>VLOOKUP(C2148,reference!$A$1:$E$310,4,FALSE)</f>
        <v>TALIBURA</v>
      </c>
      <c r="I2148" t="str">
        <f>VLOOKUP($D2148,reference!$G$1:$H$25,2,FALSE)</f>
        <v>Pertanian lahan kering  campur semak / kebun campur</v>
      </c>
      <c r="J2148" t="str">
        <f>VLOOKUP($E2148,reference!$G$1:$H$25,2,FALSE)</f>
        <v>Hutan mangrove sekunder</v>
      </c>
      <c r="K2148" t="str">
        <f t="shared" si="33"/>
        <v>Non Irigasi</v>
      </c>
      <c r="L2148" t="s">
        <v>327</v>
      </c>
    </row>
    <row r="2149" spans="1:12" x14ac:dyDescent="0.25">
      <c r="A2149" s="1">
        <v>2148</v>
      </c>
      <c r="B2149" s="3">
        <v>8</v>
      </c>
      <c r="C2149" s="1">
        <v>140</v>
      </c>
      <c r="D2149" s="1">
        <v>2</v>
      </c>
      <c r="E2149" s="1">
        <v>0</v>
      </c>
      <c r="F2149" s="1">
        <v>0</v>
      </c>
      <c r="G2149">
        <f>VLOOKUP(C2149,reference!$A$1:$E$310,5,FALSE)</f>
        <v>5308020</v>
      </c>
      <c r="H2149" t="str">
        <f>VLOOKUP(C2149,reference!$A$1:$E$310,4,FALSE)</f>
        <v>ATADEI</v>
      </c>
      <c r="I2149" t="str">
        <f>VLOOKUP($D2149,reference!$G$1:$H$25,2,FALSE)</f>
        <v>Hutan lahan kering sekunder / bekas tebangan</v>
      </c>
      <c r="J2149" t="str">
        <f>VLOOKUP($E2149,reference!$G$1:$H$25,2,FALSE)</f>
        <v>No data</v>
      </c>
      <c r="K2149" t="str">
        <f t="shared" si="33"/>
        <v>Non Irigasi</v>
      </c>
      <c r="L2149" t="s">
        <v>328</v>
      </c>
    </row>
    <row r="2150" spans="1:12" x14ac:dyDescent="0.25">
      <c r="A2150" s="1">
        <v>2149</v>
      </c>
      <c r="B2150" s="3">
        <v>24</v>
      </c>
      <c r="C2150" s="1">
        <v>243</v>
      </c>
      <c r="D2150" s="1">
        <v>13</v>
      </c>
      <c r="E2150" s="1">
        <v>20</v>
      </c>
      <c r="F2150" s="1">
        <v>0</v>
      </c>
      <c r="G2150">
        <f>VLOOKUP(C2150,reference!$A$1:$E$310,5,FALSE)</f>
        <v>5315011</v>
      </c>
      <c r="H2150" t="str">
        <f>VLOOKUP(C2150,reference!$A$1:$E$310,4,FALSE)</f>
        <v>BOLENG</v>
      </c>
      <c r="I2150" t="str">
        <f>VLOOKUP($D2150,reference!$G$1:$H$25,2,FALSE)</f>
        <v>Pertanian lahan kering  campur semak / kebun campur</v>
      </c>
      <c r="J2150" t="str">
        <f>VLOOKUP($E2150,reference!$G$1:$H$25,2,FALSE)</f>
        <v>Tubuh air</v>
      </c>
      <c r="K2150" t="str">
        <f t="shared" si="33"/>
        <v>Non Irigasi</v>
      </c>
      <c r="L2150" t="s">
        <v>327</v>
      </c>
    </row>
    <row r="2151" spans="1:12" x14ac:dyDescent="0.25">
      <c r="A2151" s="1">
        <v>2150</v>
      </c>
      <c r="B2151" s="3">
        <v>18</v>
      </c>
      <c r="C2151" s="1">
        <v>280</v>
      </c>
      <c r="D2151" s="1">
        <v>18</v>
      </c>
      <c r="E2151" s="1">
        <v>11</v>
      </c>
      <c r="F2151" s="1">
        <v>0</v>
      </c>
      <c r="G2151">
        <f>VLOOKUP(C2151,reference!$A$1:$E$310,5,FALSE)</f>
        <v>5319030</v>
      </c>
      <c r="H2151" t="str">
        <f>VLOOKUP(C2151,reference!$A$1:$E$310,4,FALSE)</f>
        <v>ELAR</v>
      </c>
      <c r="I2151" t="str">
        <f>VLOOKUP($D2151,reference!$G$1:$H$25,2,FALSE)</f>
        <v>Lahan terbuka</v>
      </c>
      <c r="J2151" t="str">
        <f>VLOOKUP($E2151,reference!$G$1:$H$25,2,FALSE)</f>
        <v>Savanna / Padang rumput</v>
      </c>
      <c r="K2151" t="str">
        <f t="shared" si="33"/>
        <v>Non Irigasi</v>
      </c>
      <c r="L2151" t="s">
        <v>327</v>
      </c>
    </row>
    <row r="2152" spans="1:12" x14ac:dyDescent="0.25">
      <c r="A2152" s="1">
        <v>2151</v>
      </c>
      <c r="B2152" s="3">
        <v>115</v>
      </c>
      <c r="C2152" s="1">
        <v>218</v>
      </c>
      <c r="D2152" s="1">
        <v>9</v>
      </c>
      <c r="E2152" s="1">
        <v>9</v>
      </c>
      <c r="F2152" s="1">
        <v>0</v>
      </c>
      <c r="G2152">
        <f>VLOOKUP(C2152,reference!$A$1:$E$310,5,FALSE)</f>
        <v>5312081</v>
      </c>
      <c r="H2152" t="str">
        <f>VLOOKUP(C2152,reference!$A$1:$E$310,4,FALSE)</f>
        <v>RIUNG BARAT</v>
      </c>
      <c r="I2152" t="str">
        <f>VLOOKUP($D2152,reference!$G$1:$H$25,2,FALSE)</f>
        <v>Semak belukar</v>
      </c>
      <c r="J2152" t="str">
        <f>VLOOKUP($E2152,reference!$G$1:$H$25,2,FALSE)</f>
        <v>Semak belukar</v>
      </c>
      <c r="K2152" t="str">
        <f t="shared" si="33"/>
        <v>Non Irigasi</v>
      </c>
      <c r="L2152" t="s">
        <v>327</v>
      </c>
    </row>
    <row r="2153" spans="1:12" x14ac:dyDescent="0.25">
      <c r="A2153" s="1">
        <v>2152</v>
      </c>
      <c r="B2153" s="3">
        <v>2</v>
      </c>
      <c r="C2153" s="1">
        <v>217</v>
      </c>
      <c r="D2153" s="1">
        <v>12</v>
      </c>
      <c r="E2153" s="1">
        <v>12</v>
      </c>
      <c r="F2153" s="1">
        <v>0</v>
      </c>
      <c r="G2153">
        <f>VLOOKUP(C2153,reference!$A$1:$E$310,5,FALSE)</f>
        <v>5312080</v>
      </c>
      <c r="H2153" t="str">
        <f>VLOOKUP(C2153,reference!$A$1:$E$310,4,FALSE)</f>
        <v>RIUNG</v>
      </c>
      <c r="I2153" t="str">
        <f>VLOOKUP($D2153,reference!$G$1:$H$25,2,FALSE)</f>
        <v>Pertanian lahan kering</v>
      </c>
      <c r="J2153" t="str">
        <f>VLOOKUP($E2153,reference!$G$1:$H$25,2,FALSE)</f>
        <v>Pertanian lahan kering</v>
      </c>
      <c r="K2153" t="str">
        <f t="shared" si="33"/>
        <v>Non Irigasi</v>
      </c>
      <c r="L2153" t="s">
        <v>327</v>
      </c>
    </row>
    <row r="2154" spans="1:12" x14ac:dyDescent="0.25">
      <c r="A2154" s="1">
        <v>2153</v>
      </c>
      <c r="B2154" s="3">
        <v>459</v>
      </c>
      <c r="C2154" s="1">
        <v>147</v>
      </c>
      <c r="D2154" s="1">
        <v>2</v>
      </c>
      <c r="E2154" s="1">
        <v>13</v>
      </c>
      <c r="F2154" s="1">
        <v>0</v>
      </c>
      <c r="G2154">
        <f>VLOOKUP(C2154,reference!$A$1:$E$310,5,FALSE)</f>
        <v>5309010</v>
      </c>
      <c r="H2154" t="str">
        <f>VLOOKUP(C2154,reference!$A$1:$E$310,4,FALSE)</f>
        <v>WULANGGITANG</v>
      </c>
      <c r="I2154" t="str">
        <f>VLOOKUP($D2154,reference!$G$1:$H$25,2,FALSE)</f>
        <v>Hutan lahan kering sekunder / bekas tebangan</v>
      </c>
      <c r="J2154" t="str">
        <f>VLOOKUP($E2154,reference!$G$1:$H$25,2,FALSE)</f>
        <v>Pertanian lahan kering  campur semak / kebun campur</v>
      </c>
      <c r="K2154" t="str">
        <f t="shared" si="33"/>
        <v>Non Irigasi</v>
      </c>
      <c r="L2154" t="s">
        <v>328</v>
      </c>
    </row>
    <row r="2155" spans="1:12" x14ac:dyDescent="0.25">
      <c r="A2155" s="1">
        <v>2154</v>
      </c>
      <c r="B2155" s="3">
        <v>134</v>
      </c>
      <c r="C2155" s="1">
        <v>149</v>
      </c>
      <c r="D2155" s="1">
        <v>12</v>
      </c>
      <c r="E2155" s="1">
        <v>11</v>
      </c>
      <c r="F2155" s="1">
        <v>0</v>
      </c>
      <c r="G2155">
        <f>VLOOKUP(C2155,reference!$A$1:$E$310,5,FALSE)</f>
        <v>5309012</v>
      </c>
      <c r="H2155" t="str">
        <f>VLOOKUP(C2155,reference!$A$1:$E$310,4,FALSE)</f>
        <v>ILEBURA</v>
      </c>
      <c r="I2155" t="str">
        <f>VLOOKUP($D2155,reference!$G$1:$H$25,2,FALSE)</f>
        <v>Pertanian lahan kering</v>
      </c>
      <c r="J2155" t="str">
        <f>VLOOKUP($E2155,reference!$G$1:$H$25,2,FALSE)</f>
        <v>Savanna / Padang rumput</v>
      </c>
      <c r="K2155" t="str">
        <f t="shared" si="33"/>
        <v>Non Irigasi</v>
      </c>
      <c r="L2155" t="s">
        <v>327</v>
      </c>
    </row>
    <row r="2156" spans="1:12" x14ac:dyDescent="0.25">
      <c r="A2156" s="1">
        <v>2155</v>
      </c>
      <c r="B2156" s="3">
        <v>9</v>
      </c>
      <c r="C2156" s="1">
        <v>155</v>
      </c>
      <c r="D2156" s="1">
        <v>12</v>
      </c>
      <c r="E2156" s="1">
        <v>11</v>
      </c>
      <c r="F2156" s="1">
        <v>0</v>
      </c>
      <c r="G2156">
        <f>VLOOKUP(C2156,reference!$A$1:$E$310,5,FALSE)</f>
        <v>5309040</v>
      </c>
      <c r="H2156" t="str">
        <f>VLOOKUP(C2156,reference!$A$1:$E$310,4,FALSE)</f>
        <v>SOLOR BARAT</v>
      </c>
      <c r="I2156" t="str">
        <f>VLOOKUP($D2156,reference!$G$1:$H$25,2,FALSE)</f>
        <v>Pertanian lahan kering</v>
      </c>
      <c r="J2156" t="str">
        <f>VLOOKUP($E2156,reference!$G$1:$H$25,2,FALSE)</f>
        <v>Savanna / Padang rumput</v>
      </c>
      <c r="K2156" t="str">
        <f t="shared" si="33"/>
        <v>Non Irigasi</v>
      </c>
      <c r="L2156" t="s">
        <v>327</v>
      </c>
    </row>
    <row r="2157" spans="1:12" x14ac:dyDescent="0.25">
      <c r="A2157" s="1">
        <v>2156</v>
      </c>
      <c r="B2157" s="3">
        <v>148</v>
      </c>
      <c r="C2157" s="1">
        <v>138</v>
      </c>
      <c r="D2157" s="1">
        <v>0</v>
      </c>
      <c r="E2157" s="1">
        <v>0</v>
      </c>
      <c r="F2157" s="1">
        <v>0</v>
      </c>
      <c r="G2157">
        <f>VLOOKUP(C2157,reference!$A$1:$E$310,5,FALSE)</f>
        <v>5308010</v>
      </c>
      <c r="H2157" t="str">
        <f>VLOOKUP(C2157,reference!$A$1:$E$310,4,FALSE)</f>
        <v>NAGAWUTUNG</v>
      </c>
      <c r="I2157" t="str">
        <f>VLOOKUP($D2157,reference!$G$1:$H$25,2,FALSE)</f>
        <v>No data</v>
      </c>
      <c r="J2157" t="str">
        <f>VLOOKUP($E2157,reference!$G$1:$H$25,2,FALSE)</f>
        <v>No data</v>
      </c>
      <c r="K2157" t="str">
        <f t="shared" si="33"/>
        <v>Non Irigasi</v>
      </c>
      <c r="L2157" t="s">
        <v>327</v>
      </c>
    </row>
    <row r="2158" spans="1:12" x14ac:dyDescent="0.25">
      <c r="A2158" s="1">
        <v>2157</v>
      </c>
      <c r="B2158" s="3">
        <v>22</v>
      </c>
      <c r="C2158" s="1">
        <v>243</v>
      </c>
      <c r="D2158" s="1">
        <v>9</v>
      </c>
      <c r="E2158" s="1">
        <v>16</v>
      </c>
      <c r="F2158" s="1">
        <v>0</v>
      </c>
      <c r="G2158">
        <f>VLOOKUP(C2158,reference!$A$1:$E$310,5,FALSE)</f>
        <v>5315011</v>
      </c>
      <c r="H2158" t="str">
        <f>VLOOKUP(C2158,reference!$A$1:$E$310,4,FALSE)</f>
        <v>BOLENG</v>
      </c>
      <c r="I2158" t="str">
        <f>VLOOKUP($D2158,reference!$G$1:$H$25,2,FALSE)</f>
        <v>Semak belukar</v>
      </c>
      <c r="J2158" t="str">
        <f>VLOOKUP($E2158,reference!$G$1:$H$25,2,FALSE)</f>
        <v>Pemukiman</v>
      </c>
      <c r="K2158" t="str">
        <f t="shared" si="33"/>
        <v>Non Irigasi</v>
      </c>
      <c r="L2158" t="s">
        <v>327</v>
      </c>
    </row>
    <row r="2159" spans="1:12" x14ac:dyDescent="0.25">
      <c r="A2159" s="1">
        <v>2158</v>
      </c>
      <c r="B2159" s="3">
        <v>513</v>
      </c>
      <c r="C2159" s="1">
        <v>227</v>
      </c>
      <c r="D2159" s="1">
        <v>9</v>
      </c>
      <c r="E2159" s="1">
        <v>2</v>
      </c>
      <c r="F2159" s="1">
        <v>0</v>
      </c>
      <c r="G2159">
        <f>VLOOKUP(C2159,reference!$A$1:$E$310,5,FALSE)</f>
        <v>5313123</v>
      </c>
      <c r="H2159" t="str">
        <f>VLOOKUP(C2159,reference!$A$1:$E$310,4,FALSE)</f>
        <v>RAHONG UTARA</v>
      </c>
      <c r="I2159" t="str">
        <f>VLOOKUP($D2159,reference!$G$1:$H$25,2,FALSE)</f>
        <v>Semak belukar</v>
      </c>
      <c r="J2159" t="str">
        <f>VLOOKUP($E2159,reference!$G$1:$H$25,2,FALSE)</f>
        <v>Hutan lahan kering sekunder / bekas tebangan</v>
      </c>
      <c r="K2159" t="str">
        <f t="shared" si="33"/>
        <v>Non Irigasi</v>
      </c>
      <c r="L2159" t="s">
        <v>327</v>
      </c>
    </row>
    <row r="2160" spans="1:12" x14ac:dyDescent="0.25">
      <c r="A2160" s="1">
        <v>2159</v>
      </c>
      <c r="B2160" s="3">
        <v>411</v>
      </c>
      <c r="C2160" s="1">
        <v>227</v>
      </c>
      <c r="D2160" s="1">
        <v>9</v>
      </c>
      <c r="E2160" s="1">
        <v>13</v>
      </c>
      <c r="F2160" s="1">
        <v>0</v>
      </c>
      <c r="G2160">
        <f>VLOOKUP(C2160,reference!$A$1:$E$310,5,FALSE)</f>
        <v>5313123</v>
      </c>
      <c r="H2160" t="str">
        <f>VLOOKUP(C2160,reference!$A$1:$E$310,4,FALSE)</f>
        <v>RAHONG UTARA</v>
      </c>
      <c r="I2160" t="str">
        <f>VLOOKUP($D2160,reference!$G$1:$H$25,2,FALSE)</f>
        <v>Semak belukar</v>
      </c>
      <c r="J2160" t="str">
        <f>VLOOKUP($E2160,reference!$G$1:$H$25,2,FALSE)</f>
        <v>Pertanian lahan kering  campur semak / kebun campur</v>
      </c>
      <c r="K2160" t="str">
        <f t="shared" si="33"/>
        <v>Non Irigasi</v>
      </c>
      <c r="L2160" t="s">
        <v>327</v>
      </c>
    </row>
    <row r="2161" spans="1:12" x14ac:dyDescent="0.25">
      <c r="A2161" s="1">
        <v>2160</v>
      </c>
      <c r="B2161" s="3">
        <v>16</v>
      </c>
      <c r="C2161" s="1">
        <v>280</v>
      </c>
      <c r="D2161" s="1">
        <v>2</v>
      </c>
      <c r="E2161" s="1">
        <v>2</v>
      </c>
      <c r="F2161" s="1">
        <v>0</v>
      </c>
      <c r="G2161">
        <f>VLOOKUP(C2161,reference!$A$1:$E$310,5,FALSE)</f>
        <v>5319030</v>
      </c>
      <c r="H2161" t="str">
        <f>VLOOKUP(C2161,reference!$A$1:$E$310,4,FALSE)</f>
        <v>ELAR</v>
      </c>
      <c r="I2161" t="str">
        <f>VLOOKUP($D2161,reference!$G$1:$H$25,2,FALSE)</f>
        <v>Hutan lahan kering sekunder / bekas tebangan</v>
      </c>
      <c r="J2161" t="str">
        <f>VLOOKUP($E2161,reference!$G$1:$H$25,2,FALSE)</f>
        <v>Hutan lahan kering sekunder / bekas tebangan</v>
      </c>
      <c r="K2161" t="str">
        <f t="shared" si="33"/>
        <v>Non Irigasi</v>
      </c>
      <c r="L2161" t="s">
        <v>327</v>
      </c>
    </row>
    <row r="2162" spans="1:12" x14ac:dyDescent="0.25">
      <c r="A2162" s="1">
        <v>2161</v>
      </c>
      <c r="B2162" s="3">
        <v>110</v>
      </c>
      <c r="C2162" s="1">
        <v>280</v>
      </c>
      <c r="D2162" s="1">
        <v>13</v>
      </c>
      <c r="E2162" s="1">
        <v>16</v>
      </c>
      <c r="F2162" s="1">
        <v>0</v>
      </c>
      <c r="G2162">
        <f>VLOOKUP(C2162,reference!$A$1:$E$310,5,FALSE)</f>
        <v>5319030</v>
      </c>
      <c r="H2162" t="str">
        <f>VLOOKUP(C2162,reference!$A$1:$E$310,4,FALSE)</f>
        <v>ELAR</v>
      </c>
      <c r="I2162" t="str">
        <f>VLOOKUP($D2162,reference!$G$1:$H$25,2,FALSE)</f>
        <v>Pertanian lahan kering  campur semak / kebun campur</v>
      </c>
      <c r="J2162" t="str">
        <f>VLOOKUP($E2162,reference!$G$1:$H$25,2,FALSE)</f>
        <v>Pemukiman</v>
      </c>
      <c r="K2162" t="str">
        <f t="shared" si="33"/>
        <v>Non Irigasi</v>
      </c>
      <c r="L2162" t="s">
        <v>327</v>
      </c>
    </row>
    <row r="2163" spans="1:12" x14ac:dyDescent="0.25">
      <c r="A2163" s="1">
        <v>2162</v>
      </c>
      <c r="B2163" s="3">
        <v>824</v>
      </c>
      <c r="C2163" s="1">
        <v>218</v>
      </c>
      <c r="D2163" s="1">
        <v>11</v>
      </c>
      <c r="E2163" s="1">
        <v>9</v>
      </c>
      <c r="F2163" s="1">
        <v>0</v>
      </c>
      <c r="G2163">
        <f>VLOOKUP(C2163,reference!$A$1:$E$310,5,FALSE)</f>
        <v>5312081</v>
      </c>
      <c r="H2163" t="str">
        <f>VLOOKUP(C2163,reference!$A$1:$E$310,4,FALSE)</f>
        <v>RIUNG BARAT</v>
      </c>
      <c r="I2163" t="str">
        <f>VLOOKUP($D2163,reference!$G$1:$H$25,2,FALSE)</f>
        <v>Savanna / Padang rumput</v>
      </c>
      <c r="J2163" t="str">
        <f>VLOOKUP($E2163,reference!$G$1:$H$25,2,FALSE)</f>
        <v>Semak belukar</v>
      </c>
      <c r="K2163" t="str">
        <f t="shared" si="33"/>
        <v>Non Irigasi</v>
      </c>
      <c r="L2163" t="s">
        <v>327</v>
      </c>
    </row>
    <row r="2164" spans="1:12" x14ac:dyDescent="0.25">
      <c r="A2164" s="1">
        <v>2163</v>
      </c>
      <c r="B2164" s="3">
        <v>1831</v>
      </c>
      <c r="C2164" s="1">
        <v>218</v>
      </c>
      <c r="D2164" s="1">
        <v>11</v>
      </c>
      <c r="E2164" s="1">
        <v>1</v>
      </c>
      <c r="F2164" s="1">
        <v>0</v>
      </c>
      <c r="G2164">
        <f>VLOOKUP(C2164,reference!$A$1:$E$310,5,FALSE)</f>
        <v>5312081</v>
      </c>
      <c r="H2164" t="str">
        <f>VLOOKUP(C2164,reference!$A$1:$E$310,4,FALSE)</f>
        <v>RIUNG BARAT</v>
      </c>
      <c r="I2164" t="str">
        <f>VLOOKUP($D2164,reference!$G$1:$H$25,2,FALSE)</f>
        <v>Savanna / Padang rumput</v>
      </c>
      <c r="J2164" t="str">
        <f>VLOOKUP($E2164,reference!$G$1:$H$25,2,FALSE)</f>
        <v>Hutan lahan kering primer</v>
      </c>
      <c r="K2164" t="str">
        <f t="shared" si="33"/>
        <v>Non Irigasi</v>
      </c>
      <c r="L2164" t="s">
        <v>327</v>
      </c>
    </row>
    <row r="2165" spans="1:12" x14ac:dyDescent="0.25">
      <c r="A2165" s="1">
        <v>2164</v>
      </c>
      <c r="B2165" s="3">
        <v>6100</v>
      </c>
      <c r="C2165" s="1">
        <v>147</v>
      </c>
      <c r="D2165" s="1">
        <v>13</v>
      </c>
      <c r="E2165" s="1">
        <v>13</v>
      </c>
      <c r="F2165" s="1">
        <v>0</v>
      </c>
      <c r="G2165">
        <f>VLOOKUP(C2165,reference!$A$1:$E$310,5,FALSE)</f>
        <v>5309010</v>
      </c>
      <c r="H2165" t="str">
        <f>VLOOKUP(C2165,reference!$A$1:$E$310,4,FALSE)</f>
        <v>WULANGGITANG</v>
      </c>
      <c r="I2165" t="str">
        <f>VLOOKUP($D2165,reference!$G$1:$H$25,2,FALSE)</f>
        <v>Pertanian lahan kering  campur semak / kebun campur</v>
      </c>
      <c r="J2165" t="str">
        <f>VLOOKUP($E2165,reference!$G$1:$H$25,2,FALSE)</f>
        <v>Pertanian lahan kering  campur semak / kebun campur</v>
      </c>
      <c r="K2165" t="str">
        <f t="shared" si="33"/>
        <v>Non Irigasi</v>
      </c>
      <c r="L2165" t="s">
        <v>327</v>
      </c>
    </row>
    <row r="2166" spans="1:12" x14ac:dyDescent="0.25">
      <c r="A2166" s="1">
        <v>2165</v>
      </c>
      <c r="B2166" s="3">
        <v>1185</v>
      </c>
      <c r="C2166" s="1">
        <v>149</v>
      </c>
      <c r="D2166" s="1">
        <v>2</v>
      </c>
      <c r="E2166" s="1">
        <v>11</v>
      </c>
      <c r="F2166" s="1">
        <v>0</v>
      </c>
      <c r="G2166">
        <f>VLOOKUP(C2166,reference!$A$1:$E$310,5,FALSE)</f>
        <v>5309012</v>
      </c>
      <c r="H2166" t="str">
        <f>VLOOKUP(C2166,reference!$A$1:$E$310,4,FALSE)</f>
        <v>ILEBURA</v>
      </c>
      <c r="I2166" t="str">
        <f>VLOOKUP($D2166,reference!$G$1:$H$25,2,FALSE)</f>
        <v>Hutan lahan kering sekunder / bekas tebangan</v>
      </c>
      <c r="J2166" t="str">
        <f>VLOOKUP($E2166,reference!$G$1:$H$25,2,FALSE)</f>
        <v>Savanna / Padang rumput</v>
      </c>
      <c r="K2166" t="str">
        <f t="shared" si="33"/>
        <v>Non Irigasi</v>
      </c>
      <c r="L2166" t="s">
        <v>328</v>
      </c>
    </row>
    <row r="2167" spans="1:12" x14ac:dyDescent="0.25">
      <c r="A2167" s="1">
        <v>2166</v>
      </c>
      <c r="B2167" s="3">
        <v>184</v>
      </c>
      <c r="C2167" s="1">
        <v>156</v>
      </c>
      <c r="D2167" s="1">
        <v>1</v>
      </c>
      <c r="E2167" s="1">
        <v>2</v>
      </c>
      <c r="F2167" s="1">
        <v>0</v>
      </c>
      <c r="G2167">
        <f>VLOOKUP(C2167,reference!$A$1:$E$310,5,FALSE)</f>
        <v>5309041</v>
      </c>
      <c r="H2167" t="str">
        <f>VLOOKUP(C2167,reference!$A$1:$E$310,4,FALSE)</f>
        <v>SOLOR SELATAN</v>
      </c>
      <c r="I2167" t="str">
        <f>VLOOKUP($D2167,reference!$G$1:$H$25,2,FALSE)</f>
        <v>Hutan lahan kering primer</v>
      </c>
      <c r="J2167" t="str">
        <f>VLOOKUP($E2167,reference!$G$1:$H$25,2,FALSE)</f>
        <v>Hutan lahan kering sekunder / bekas tebangan</v>
      </c>
      <c r="K2167" t="str">
        <f t="shared" si="33"/>
        <v>Non Irigasi</v>
      </c>
      <c r="L2167" t="s">
        <v>329</v>
      </c>
    </row>
    <row r="2168" spans="1:12" x14ac:dyDescent="0.25">
      <c r="A2168" s="1">
        <v>2167</v>
      </c>
      <c r="B2168" s="3">
        <v>2</v>
      </c>
      <c r="C2168" s="1">
        <v>157</v>
      </c>
      <c r="D2168" s="1">
        <v>9</v>
      </c>
      <c r="E2168" s="1">
        <v>18</v>
      </c>
      <c r="F2168" s="1">
        <v>0</v>
      </c>
      <c r="G2168">
        <f>VLOOKUP(C2168,reference!$A$1:$E$310,5,FALSE)</f>
        <v>5309050</v>
      </c>
      <c r="H2168" t="str">
        <f>VLOOKUP(C2168,reference!$A$1:$E$310,4,FALSE)</f>
        <v>SOLOR TIMUR</v>
      </c>
      <c r="I2168" t="str">
        <f>VLOOKUP($D2168,reference!$G$1:$H$25,2,FALSE)</f>
        <v>Semak belukar</v>
      </c>
      <c r="J2168" t="str">
        <f>VLOOKUP($E2168,reference!$G$1:$H$25,2,FALSE)</f>
        <v>Lahan terbuka</v>
      </c>
      <c r="K2168" t="str">
        <f t="shared" si="33"/>
        <v>Non Irigasi</v>
      </c>
      <c r="L2168" t="s">
        <v>327</v>
      </c>
    </row>
    <row r="2169" spans="1:12" x14ac:dyDescent="0.25">
      <c r="A2169" s="1">
        <v>2168</v>
      </c>
      <c r="B2169" s="3">
        <v>51</v>
      </c>
      <c r="C2169" s="1">
        <v>243</v>
      </c>
      <c r="D2169" s="1">
        <v>6</v>
      </c>
      <c r="E2169" s="1">
        <v>9</v>
      </c>
      <c r="F2169" s="1">
        <v>0</v>
      </c>
      <c r="G2169">
        <f>VLOOKUP(C2169,reference!$A$1:$E$310,5,FALSE)</f>
        <v>5315011</v>
      </c>
      <c r="H2169" t="str">
        <f>VLOOKUP(C2169,reference!$A$1:$E$310,4,FALSE)</f>
        <v>BOLENG</v>
      </c>
      <c r="I2169" t="str">
        <f>VLOOKUP($D2169,reference!$G$1:$H$25,2,FALSE)</f>
        <v>Hutan mangrove sekunder</v>
      </c>
      <c r="J2169" t="str">
        <f>VLOOKUP($E2169,reference!$G$1:$H$25,2,FALSE)</f>
        <v>Semak belukar</v>
      </c>
      <c r="K2169" t="str">
        <f t="shared" si="33"/>
        <v>Non Irigasi</v>
      </c>
      <c r="L2169" t="s">
        <v>328</v>
      </c>
    </row>
    <row r="2170" spans="1:12" x14ac:dyDescent="0.25">
      <c r="A2170" s="1">
        <v>2169</v>
      </c>
      <c r="B2170" s="3">
        <v>124</v>
      </c>
      <c r="C2170" s="1">
        <v>253</v>
      </c>
      <c r="D2170" s="1">
        <v>2</v>
      </c>
      <c r="E2170" s="1">
        <v>14</v>
      </c>
      <c r="F2170" s="1">
        <v>0</v>
      </c>
      <c r="G2170">
        <f>VLOOKUP(C2170,reference!$A$1:$E$310,5,FALSE)</f>
        <v>5315051</v>
      </c>
      <c r="H2170" t="str">
        <f>VLOOKUP(C2170,reference!$A$1:$E$310,4,FALSE)</f>
        <v>PACAR</v>
      </c>
      <c r="I2170" t="str">
        <f>VLOOKUP($D2170,reference!$G$1:$H$25,2,FALSE)</f>
        <v>Hutan lahan kering sekunder / bekas tebangan</v>
      </c>
      <c r="J2170" t="str">
        <f>VLOOKUP($E2170,reference!$G$1:$H$25,2,FALSE)</f>
        <v>Sawah</v>
      </c>
      <c r="K2170" t="str">
        <f t="shared" si="33"/>
        <v>Non Irigasi</v>
      </c>
      <c r="L2170" t="s">
        <v>328</v>
      </c>
    </row>
    <row r="2171" spans="1:12" x14ac:dyDescent="0.25">
      <c r="A2171" s="1">
        <v>2170</v>
      </c>
      <c r="B2171" s="3">
        <v>12</v>
      </c>
      <c r="C2171" s="1">
        <v>157</v>
      </c>
      <c r="D2171" s="1">
        <v>11</v>
      </c>
      <c r="E2171" s="1">
        <v>16</v>
      </c>
      <c r="F2171" s="1">
        <v>0</v>
      </c>
      <c r="G2171">
        <f>VLOOKUP(C2171,reference!$A$1:$E$310,5,FALSE)</f>
        <v>5309050</v>
      </c>
      <c r="H2171" t="str">
        <f>VLOOKUP(C2171,reference!$A$1:$E$310,4,FALSE)</f>
        <v>SOLOR TIMUR</v>
      </c>
      <c r="I2171" t="str">
        <f>VLOOKUP($D2171,reference!$G$1:$H$25,2,FALSE)</f>
        <v>Savanna / Padang rumput</v>
      </c>
      <c r="J2171" t="str">
        <f>VLOOKUP($E2171,reference!$G$1:$H$25,2,FALSE)</f>
        <v>Pemukiman</v>
      </c>
      <c r="K2171" t="str">
        <f t="shared" si="33"/>
        <v>Non Irigasi</v>
      </c>
      <c r="L2171" t="s">
        <v>327</v>
      </c>
    </row>
    <row r="2172" spans="1:12" x14ac:dyDescent="0.25">
      <c r="A2172" s="1">
        <v>2171</v>
      </c>
      <c r="B2172" s="3">
        <v>2</v>
      </c>
      <c r="C2172" s="1">
        <v>138</v>
      </c>
      <c r="D2172" s="1">
        <v>0</v>
      </c>
      <c r="E2172" s="1">
        <v>20</v>
      </c>
      <c r="F2172" s="1">
        <v>0</v>
      </c>
      <c r="G2172">
        <f>VLOOKUP(C2172,reference!$A$1:$E$310,5,FALSE)</f>
        <v>5308010</v>
      </c>
      <c r="H2172" t="str">
        <f>VLOOKUP(C2172,reference!$A$1:$E$310,4,FALSE)</f>
        <v>NAGAWUTUNG</v>
      </c>
      <c r="I2172" t="str">
        <f>VLOOKUP($D2172,reference!$G$1:$H$25,2,FALSE)</f>
        <v>No data</v>
      </c>
      <c r="J2172" t="str">
        <f>VLOOKUP($E2172,reference!$G$1:$H$25,2,FALSE)</f>
        <v>Tubuh air</v>
      </c>
      <c r="K2172" t="str">
        <f t="shared" si="33"/>
        <v>Non Irigasi</v>
      </c>
      <c r="L2172" t="s">
        <v>327</v>
      </c>
    </row>
    <row r="2173" spans="1:12" x14ac:dyDescent="0.25">
      <c r="A2173" s="1">
        <v>2172</v>
      </c>
      <c r="B2173" s="3">
        <v>19</v>
      </c>
      <c r="C2173" s="1">
        <v>138</v>
      </c>
      <c r="D2173" s="1">
        <v>18</v>
      </c>
      <c r="E2173" s="1">
        <v>13</v>
      </c>
      <c r="F2173" s="1">
        <v>0</v>
      </c>
      <c r="G2173">
        <f>VLOOKUP(C2173,reference!$A$1:$E$310,5,FALSE)</f>
        <v>5308010</v>
      </c>
      <c r="H2173" t="str">
        <f>VLOOKUP(C2173,reference!$A$1:$E$310,4,FALSE)</f>
        <v>NAGAWUTUNG</v>
      </c>
      <c r="I2173" t="str">
        <f>VLOOKUP($D2173,reference!$G$1:$H$25,2,FALSE)</f>
        <v>Lahan terbuka</v>
      </c>
      <c r="J2173" t="str">
        <f>VLOOKUP($E2173,reference!$G$1:$H$25,2,FALSE)</f>
        <v>Pertanian lahan kering  campur semak / kebun campur</v>
      </c>
      <c r="K2173" t="str">
        <f t="shared" si="33"/>
        <v>Non Irigasi</v>
      </c>
      <c r="L2173" t="s">
        <v>327</v>
      </c>
    </row>
    <row r="2174" spans="1:12" x14ac:dyDescent="0.25">
      <c r="A2174" s="1">
        <v>2173</v>
      </c>
      <c r="B2174" s="3">
        <v>45</v>
      </c>
      <c r="C2174" s="1">
        <v>242</v>
      </c>
      <c r="D2174" s="1">
        <v>11</v>
      </c>
      <c r="E2174" s="1">
        <v>6</v>
      </c>
      <c r="F2174" s="1">
        <v>0</v>
      </c>
      <c r="G2174">
        <f>VLOOKUP(C2174,reference!$A$1:$E$310,5,FALSE)</f>
        <v>5315010</v>
      </c>
      <c r="H2174" t="str">
        <f>VLOOKUP(C2174,reference!$A$1:$E$310,4,FALSE)</f>
        <v>KOMODO</v>
      </c>
      <c r="I2174" t="str">
        <f>VLOOKUP($D2174,reference!$G$1:$H$25,2,FALSE)</f>
        <v>Savanna / Padang rumput</v>
      </c>
      <c r="J2174" t="str">
        <f>VLOOKUP($E2174,reference!$G$1:$H$25,2,FALSE)</f>
        <v>Hutan mangrove sekunder</v>
      </c>
      <c r="K2174" t="str">
        <f t="shared" si="33"/>
        <v>Non Irigasi</v>
      </c>
      <c r="L2174" t="s">
        <v>327</v>
      </c>
    </row>
    <row r="2175" spans="1:12" x14ac:dyDescent="0.25">
      <c r="A2175" s="1">
        <v>2174</v>
      </c>
      <c r="B2175" s="3">
        <v>11</v>
      </c>
      <c r="C2175" s="1">
        <v>252</v>
      </c>
      <c r="D2175" s="1">
        <v>18</v>
      </c>
      <c r="E2175" s="1">
        <v>1</v>
      </c>
      <c r="F2175" s="1">
        <v>0</v>
      </c>
      <c r="G2175">
        <f>VLOOKUP(C2175,reference!$A$1:$E$310,5,FALSE)</f>
        <v>5315050</v>
      </c>
      <c r="H2175" t="str">
        <f>VLOOKUP(C2175,reference!$A$1:$E$310,4,FALSE)</f>
        <v>MACANG PACAR</v>
      </c>
      <c r="I2175" t="str">
        <f>VLOOKUP($D2175,reference!$G$1:$H$25,2,FALSE)</f>
        <v>Lahan terbuka</v>
      </c>
      <c r="J2175" t="str">
        <f>VLOOKUP($E2175,reference!$G$1:$H$25,2,FALSE)</f>
        <v>Hutan lahan kering primer</v>
      </c>
      <c r="K2175" t="str">
        <f t="shared" si="33"/>
        <v>Non Irigasi</v>
      </c>
      <c r="L2175" t="s">
        <v>327</v>
      </c>
    </row>
    <row r="2176" spans="1:12" x14ac:dyDescent="0.25">
      <c r="A2176" s="1">
        <v>2175</v>
      </c>
      <c r="B2176" s="3">
        <v>105</v>
      </c>
      <c r="C2176" s="1">
        <v>156</v>
      </c>
      <c r="D2176" s="1">
        <v>1</v>
      </c>
      <c r="E2176" s="1">
        <v>9</v>
      </c>
      <c r="F2176" s="1">
        <v>0</v>
      </c>
      <c r="G2176">
        <f>VLOOKUP(C2176,reference!$A$1:$E$310,5,FALSE)</f>
        <v>5309041</v>
      </c>
      <c r="H2176" t="str">
        <f>VLOOKUP(C2176,reference!$A$1:$E$310,4,FALSE)</f>
        <v>SOLOR SELATAN</v>
      </c>
      <c r="I2176" t="str">
        <f>VLOOKUP($D2176,reference!$G$1:$H$25,2,FALSE)</f>
        <v>Hutan lahan kering primer</v>
      </c>
      <c r="J2176" t="str">
        <f>VLOOKUP($E2176,reference!$G$1:$H$25,2,FALSE)</f>
        <v>Semak belukar</v>
      </c>
      <c r="K2176" t="str">
        <f t="shared" si="33"/>
        <v>Non Irigasi</v>
      </c>
      <c r="L2176" t="s">
        <v>328</v>
      </c>
    </row>
    <row r="2177" spans="1:12" x14ac:dyDescent="0.25">
      <c r="A2177" s="1">
        <v>2176</v>
      </c>
      <c r="B2177" s="3">
        <v>7</v>
      </c>
      <c r="C2177" s="1">
        <v>157</v>
      </c>
      <c r="D2177" s="1">
        <v>16</v>
      </c>
      <c r="E2177" s="1">
        <v>2</v>
      </c>
      <c r="F2177" s="1">
        <v>0</v>
      </c>
      <c r="G2177">
        <f>VLOOKUP(C2177,reference!$A$1:$E$310,5,FALSE)</f>
        <v>5309050</v>
      </c>
      <c r="H2177" t="str">
        <f>VLOOKUP(C2177,reference!$A$1:$E$310,4,FALSE)</f>
        <v>SOLOR TIMUR</v>
      </c>
      <c r="I2177" t="str">
        <f>VLOOKUP($D2177,reference!$G$1:$H$25,2,FALSE)</f>
        <v>Pemukiman</v>
      </c>
      <c r="J2177" t="str">
        <f>VLOOKUP($E2177,reference!$G$1:$H$25,2,FALSE)</f>
        <v>Hutan lahan kering sekunder / bekas tebangan</v>
      </c>
      <c r="K2177" t="str">
        <f t="shared" si="33"/>
        <v>Non Irigasi</v>
      </c>
      <c r="L2177" t="s">
        <v>327</v>
      </c>
    </row>
    <row r="2178" spans="1:12" x14ac:dyDescent="0.25">
      <c r="A2178" s="1">
        <v>2177</v>
      </c>
      <c r="B2178" s="3">
        <v>1</v>
      </c>
      <c r="C2178" s="1">
        <v>243</v>
      </c>
      <c r="D2178" s="1">
        <v>0</v>
      </c>
      <c r="E2178" s="1">
        <v>20</v>
      </c>
      <c r="F2178" s="1">
        <v>0</v>
      </c>
      <c r="G2178">
        <f>VLOOKUP(C2178,reference!$A$1:$E$310,5,FALSE)</f>
        <v>5315011</v>
      </c>
      <c r="H2178" t="str">
        <f>VLOOKUP(C2178,reference!$A$1:$E$310,4,FALSE)</f>
        <v>BOLENG</v>
      </c>
      <c r="I2178" t="str">
        <f>VLOOKUP($D2178,reference!$G$1:$H$25,2,FALSE)</f>
        <v>No data</v>
      </c>
      <c r="J2178" t="str">
        <f>VLOOKUP($E2178,reference!$G$1:$H$25,2,FALSE)</f>
        <v>Tubuh air</v>
      </c>
      <c r="K2178" t="str">
        <f t="shared" si="33"/>
        <v>Non Irigasi</v>
      </c>
      <c r="L2178" t="s">
        <v>327</v>
      </c>
    </row>
    <row r="2179" spans="1:12" x14ac:dyDescent="0.25">
      <c r="A2179" s="1">
        <v>2178</v>
      </c>
      <c r="B2179" s="3">
        <v>21</v>
      </c>
      <c r="C2179" s="1">
        <v>243</v>
      </c>
      <c r="D2179" s="1">
        <v>2</v>
      </c>
      <c r="E2179" s="1">
        <v>20</v>
      </c>
      <c r="F2179" s="1">
        <v>0</v>
      </c>
      <c r="G2179">
        <f>VLOOKUP(C2179,reference!$A$1:$E$310,5,FALSE)</f>
        <v>5315011</v>
      </c>
      <c r="H2179" t="str">
        <f>VLOOKUP(C2179,reference!$A$1:$E$310,4,FALSE)</f>
        <v>BOLENG</v>
      </c>
      <c r="I2179" t="str">
        <f>VLOOKUP($D2179,reference!$G$1:$H$25,2,FALSE)</f>
        <v>Hutan lahan kering sekunder / bekas tebangan</v>
      </c>
      <c r="J2179" t="str">
        <f>VLOOKUP($E2179,reference!$G$1:$H$25,2,FALSE)</f>
        <v>Tubuh air</v>
      </c>
      <c r="K2179" t="str">
        <f t="shared" ref="K2179:K2242" si="34">IF(F2179=0,"Non Irigasi","Buffer Irigasi")</f>
        <v>Non Irigasi</v>
      </c>
      <c r="L2179" t="s">
        <v>328</v>
      </c>
    </row>
    <row r="2180" spans="1:12" x14ac:dyDescent="0.25">
      <c r="A2180" s="1">
        <v>2179</v>
      </c>
      <c r="B2180" s="3">
        <v>1</v>
      </c>
      <c r="C2180" s="1">
        <v>243</v>
      </c>
      <c r="D2180" s="1">
        <v>6</v>
      </c>
      <c r="E2180" s="1">
        <v>2</v>
      </c>
      <c r="F2180" s="1">
        <v>0</v>
      </c>
      <c r="G2180">
        <f>VLOOKUP(C2180,reference!$A$1:$E$310,5,FALSE)</f>
        <v>5315011</v>
      </c>
      <c r="H2180" t="str">
        <f>VLOOKUP(C2180,reference!$A$1:$E$310,4,FALSE)</f>
        <v>BOLENG</v>
      </c>
      <c r="I2180" t="str">
        <f>VLOOKUP($D2180,reference!$G$1:$H$25,2,FALSE)</f>
        <v>Hutan mangrove sekunder</v>
      </c>
      <c r="J2180" t="str">
        <f>VLOOKUP($E2180,reference!$G$1:$H$25,2,FALSE)</f>
        <v>Hutan lahan kering sekunder / bekas tebangan</v>
      </c>
      <c r="K2180" t="str">
        <f t="shared" si="34"/>
        <v>Non Irigasi</v>
      </c>
      <c r="L2180" t="s">
        <v>327</v>
      </c>
    </row>
    <row r="2181" spans="1:12" x14ac:dyDescent="0.25">
      <c r="A2181" s="1">
        <v>2180</v>
      </c>
      <c r="B2181" s="3">
        <v>39</v>
      </c>
      <c r="C2181" s="1">
        <v>252</v>
      </c>
      <c r="D2181" s="1">
        <v>18</v>
      </c>
      <c r="E2181" s="1">
        <v>18</v>
      </c>
      <c r="F2181" s="1">
        <v>0</v>
      </c>
      <c r="G2181">
        <f>VLOOKUP(C2181,reference!$A$1:$E$310,5,FALSE)</f>
        <v>5315050</v>
      </c>
      <c r="H2181" t="str">
        <f>VLOOKUP(C2181,reference!$A$1:$E$310,4,FALSE)</f>
        <v>MACANG PACAR</v>
      </c>
      <c r="I2181" t="str">
        <f>VLOOKUP($D2181,reference!$G$1:$H$25,2,FALSE)</f>
        <v>Lahan terbuka</v>
      </c>
      <c r="J2181" t="str">
        <f>VLOOKUP($E2181,reference!$G$1:$H$25,2,FALSE)</f>
        <v>Lahan terbuka</v>
      </c>
      <c r="K2181" t="str">
        <f t="shared" si="34"/>
        <v>Non Irigasi</v>
      </c>
      <c r="L2181" t="s">
        <v>327</v>
      </c>
    </row>
    <row r="2182" spans="1:12" x14ac:dyDescent="0.25">
      <c r="A2182" s="1">
        <v>2181</v>
      </c>
      <c r="B2182" s="3">
        <v>10</v>
      </c>
      <c r="C2182" s="1">
        <v>229</v>
      </c>
      <c r="D2182" s="1">
        <v>9</v>
      </c>
      <c r="E2182" s="1">
        <v>18</v>
      </c>
      <c r="F2182" s="1">
        <v>0</v>
      </c>
      <c r="G2182">
        <f>VLOOKUP(C2182,reference!$A$1:$E$310,5,FALSE)</f>
        <v>5313131</v>
      </c>
      <c r="H2182" t="str">
        <f>VLOOKUP(C2182,reference!$A$1:$E$310,4,FALSE)</f>
        <v>CIBAL BARAT</v>
      </c>
      <c r="I2182" t="str">
        <f>VLOOKUP($D2182,reference!$G$1:$H$25,2,FALSE)</f>
        <v>Semak belukar</v>
      </c>
      <c r="J2182" t="str">
        <f>VLOOKUP($E2182,reference!$G$1:$H$25,2,FALSE)</f>
        <v>Lahan terbuka</v>
      </c>
      <c r="K2182" t="str">
        <f t="shared" si="34"/>
        <v>Non Irigasi</v>
      </c>
      <c r="L2182" t="s">
        <v>327</v>
      </c>
    </row>
    <row r="2183" spans="1:12" x14ac:dyDescent="0.25">
      <c r="A2183" s="1">
        <v>2182</v>
      </c>
      <c r="B2183" s="3">
        <v>178</v>
      </c>
      <c r="C2183" s="1">
        <v>147</v>
      </c>
      <c r="D2183" s="1">
        <v>2</v>
      </c>
      <c r="E2183" s="1">
        <v>14</v>
      </c>
      <c r="F2183" s="1">
        <v>0</v>
      </c>
      <c r="G2183">
        <f>VLOOKUP(C2183,reference!$A$1:$E$310,5,FALSE)</f>
        <v>5309010</v>
      </c>
      <c r="H2183" t="str">
        <f>VLOOKUP(C2183,reference!$A$1:$E$310,4,FALSE)</f>
        <v>WULANGGITANG</v>
      </c>
      <c r="I2183" t="str">
        <f>VLOOKUP($D2183,reference!$G$1:$H$25,2,FALSE)</f>
        <v>Hutan lahan kering sekunder / bekas tebangan</v>
      </c>
      <c r="J2183" t="str">
        <f>VLOOKUP($E2183,reference!$G$1:$H$25,2,FALSE)</f>
        <v>Sawah</v>
      </c>
      <c r="K2183" t="str">
        <f t="shared" si="34"/>
        <v>Non Irigasi</v>
      </c>
      <c r="L2183" t="s">
        <v>328</v>
      </c>
    </row>
    <row r="2184" spans="1:12" x14ac:dyDescent="0.25">
      <c r="A2184" s="1">
        <v>2183</v>
      </c>
      <c r="B2184" s="3">
        <v>59</v>
      </c>
      <c r="C2184" s="1">
        <v>138</v>
      </c>
      <c r="D2184" s="1">
        <v>13</v>
      </c>
      <c r="E2184" s="1">
        <v>16</v>
      </c>
      <c r="F2184" s="1">
        <v>0</v>
      </c>
      <c r="G2184">
        <f>VLOOKUP(C2184,reference!$A$1:$E$310,5,FALSE)</f>
        <v>5308010</v>
      </c>
      <c r="H2184" t="str">
        <f>VLOOKUP(C2184,reference!$A$1:$E$310,4,FALSE)</f>
        <v>NAGAWUTUNG</v>
      </c>
      <c r="I2184" t="str">
        <f>VLOOKUP($D2184,reference!$G$1:$H$25,2,FALSE)</f>
        <v>Pertanian lahan kering  campur semak / kebun campur</v>
      </c>
      <c r="J2184" t="str">
        <f>VLOOKUP($E2184,reference!$G$1:$H$25,2,FALSE)</f>
        <v>Pemukiman</v>
      </c>
      <c r="K2184" t="str">
        <f t="shared" si="34"/>
        <v>Non Irigasi</v>
      </c>
      <c r="L2184" t="s">
        <v>327</v>
      </c>
    </row>
    <row r="2185" spans="1:12" x14ac:dyDescent="0.25">
      <c r="A2185" s="1">
        <v>2184</v>
      </c>
      <c r="B2185" s="3">
        <v>21</v>
      </c>
      <c r="C2185" s="1">
        <v>138</v>
      </c>
      <c r="D2185" s="1">
        <v>12</v>
      </c>
      <c r="E2185" s="1">
        <v>13</v>
      </c>
      <c r="F2185" s="1">
        <v>0</v>
      </c>
      <c r="G2185">
        <f>VLOOKUP(C2185,reference!$A$1:$E$310,5,FALSE)</f>
        <v>5308010</v>
      </c>
      <c r="H2185" t="str">
        <f>VLOOKUP(C2185,reference!$A$1:$E$310,4,FALSE)</f>
        <v>NAGAWUTUNG</v>
      </c>
      <c r="I2185" t="str">
        <f>VLOOKUP($D2185,reference!$G$1:$H$25,2,FALSE)</f>
        <v>Pertanian lahan kering</v>
      </c>
      <c r="J2185" t="str">
        <f>VLOOKUP($E2185,reference!$G$1:$H$25,2,FALSE)</f>
        <v>Pertanian lahan kering  campur semak / kebun campur</v>
      </c>
      <c r="K2185" t="str">
        <f t="shared" si="34"/>
        <v>Non Irigasi</v>
      </c>
      <c r="L2185" t="s">
        <v>327</v>
      </c>
    </row>
    <row r="2186" spans="1:12" x14ac:dyDescent="0.25">
      <c r="A2186" s="1">
        <v>2185</v>
      </c>
      <c r="B2186" s="3">
        <v>5</v>
      </c>
      <c r="C2186" s="1">
        <v>138</v>
      </c>
      <c r="D2186" s="1">
        <v>12</v>
      </c>
      <c r="E2186" s="1">
        <v>2</v>
      </c>
      <c r="F2186" s="1">
        <v>0</v>
      </c>
      <c r="G2186">
        <f>VLOOKUP(C2186,reference!$A$1:$E$310,5,FALSE)</f>
        <v>5308010</v>
      </c>
      <c r="H2186" t="str">
        <f>VLOOKUP(C2186,reference!$A$1:$E$310,4,FALSE)</f>
        <v>NAGAWUTUNG</v>
      </c>
      <c r="I2186" t="str">
        <f>VLOOKUP($D2186,reference!$G$1:$H$25,2,FALSE)</f>
        <v>Pertanian lahan kering</v>
      </c>
      <c r="J2186" t="str">
        <f>VLOOKUP($E2186,reference!$G$1:$H$25,2,FALSE)</f>
        <v>Hutan lahan kering sekunder / bekas tebangan</v>
      </c>
      <c r="K2186" t="str">
        <f t="shared" si="34"/>
        <v>Non Irigasi</v>
      </c>
      <c r="L2186" t="s">
        <v>327</v>
      </c>
    </row>
    <row r="2187" spans="1:12" x14ac:dyDescent="0.25">
      <c r="A2187" s="1">
        <v>2186</v>
      </c>
      <c r="B2187" s="3">
        <v>7</v>
      </c>
      <c r="C2187" s="1">
        <v>203</v>
      </c>
      <c r="D2187" s="1">
        <v>11</v>
      </c>
      <c r="E2187" s="1">
        <v>5</v>
      </c>
      <c r="F2187" s="1">
        <v>0</v>
      </c>
      <c r="G2187">
        <f>VLOOKUP(C2187,reference!$A$1:$E$310,5,FALSE)</f>
        <v>5311061</v>
      </c>
      <c r="H2187" t="str">
        <f>VLOOKUP(C2187,reference!$A$1:$E$310,4,FALSE)</f>
        <v>KOTABARU</v>
      </c>
      <c r="I2187" t="str">
        <f>VLOOKUP($D2187,reference!$G$1:$H$25,2,FALSE)</f>
        <v>Savanna / Padang rumput</v>
      </c>
      <c r="J2187" t="str">
        <f>VLOOKUP($E2187,reference!$G$1:$H$25,2,FALSE)</f>
        <v>Hutan mangrove primer</v>
      </c>
      <c r="K2187" t="str">
        <f t="shared" si="34"/>
        <v>Non Irigasi</v>
      </c>
      <c r="L2187" t="s">
        <v>327</v>
      </c>
    </row>
    <row r="2188" spans="1:12" x14ac:dyDescent="0.25">
      <c r="A2188" s="1">
        <v>2187</v>
      </c>
      <c r="B2188" s="3">
        <v>4915</v>
      </c>
      <c r="C2188" s="1">
        <v>138</v>
      </c>
      <c r="D2188" s="1">
        <v>2</v>
      </c>
      <c r="E2188" s="1">
        <v>2</v>
      </c>
      <c r="F2188" s="1">
        <v>0</v>
      </c>
      <c r="G2188">
        <f>VLOOKUP(C2188,reference!$A$1:$E$310,5,FALSE)</f>
        <v>5308010</v>
      </c>
      <c r="H2188" t="str">
        <f>VLOOKUP(C2188,reference!$A$1:$E$310,4,FALSE)</f>
        <v>NAGAWUTUNG</v>
      </c>
      <c r="I2188" t="str">
        <f>VLOOKUP($D2188,reference!$G$1:$H$25,2,FALSE)</f>
        <v>Hutan lahan kering sekunder / bekas tebangan</v>
      </c>
      <c r="J2188" t="str">
        <f>VLOOKUP($E2188,reference!$G$1:$H$25,2,FALSE)</f>
        <v>Hutan lahan kering sekunder / bekas tebangan</v>
      </c>
      <c r="K2188" t="str">
        <f t="shared" si="34"/>
        <v>Non Irigasi</v>
      </c>
      <c r="L2188" t="s">
        <v>327</v>
      </c>
    </row>
    <row r="2189" spans="1:12" x14ac:dyDescent="0.25">
      <c r="A2189" s="1">
        <v>2188</v>
      </c>
      <c r="B2189" s="3">
        <v>1014</v>
      </c>
      <c r="C2189" s="1">
        <v>253</v>
      </c>
      <c r="D2189" s="1">
        <v>2</v>
      </c>
      <c r="E2189" s="1">
        <v>2</v>
      </c>
      <c r="F2189" s="1">
        <v>0</v>
      </c>
      <c r="G2189">
        <f>VLOOKUP(C2189,reference!$A$1:$E$310,5,FALSE)</f>
        <v>5315051</v>
      </c>
      <c r="H2189" t="str">
        <f>VLOOKUP(C2189,reference!$A$1:$E$310,4,FALSE)</f>
        <v>PACAR</v>
      </c>
      <c r="I2189" t="str">
        <f>VLOOKUP($D2189,reference!$G$1:$H$25,2,FALSE)</f>
        <v>Hutan lahan kering sekunder / bekas tebangan</v>
      </c>
      <c r="J2189" t="str">
        <f>VLOOKUP($E2189,reference!$G$1:$H$25,2,FALSE)</f>
        <v>Hutan lahan kering sekunder / bekas tebangan</v>
      </c>
      <c r="K2189" t="str">
        <f t="shared" si="34"/>
        <v>Non Irigasi</v>
      </c>
      <c r="L2189" t="s">
        <v>327</v>
      </c>
    </row>
    <row r="2190" spans="1:12" x14ac:dyDescent="0.25">
      <c r="A2190" s="1">
        <v>2189</v>
      </c>
      <c r="B2190" s="3">
        <v>1</v>
      </c>
      <c r="C2190" s="1">
        <v>203</v>
      </c>
      <c r="D2190" s="1">
        <v>0</v>
      </c>
      <c r="E2190" s="1">
        <v>5</v>
      </c>
      <c r="F2190" s="1">
        <v>0</v>
      </c>
      <c r="G2190">
        <f>VLOOKUP(C2190,reference!$A$1:$E$310,5,FALSE)</f>
        <v>5311061</v>
      </c>
      <c r="H2190" t="str">
        <f>VLOOKUP(C2190,reference!$A$1:$E$310,4,FALSE)</f>
        <v>KOTABARU</v>
      </c>
      <c r="I2190" t="str">
        <f>VLOOKUP($D2190,reference!$G$1:$H$25,2,FALSE)</f>
        <v>No data</v>
      </c>
      <c r="J2190" t="str">
        <f>VLOOKUP($E2190,reference!$G$1:$H$25,2,FALSE)</f>
        <v>Hutan mangrove primer</v>
      </c>
      <c r="K2190" t="str">
        <f t="shared" si="34"/>
        <v>Non Irigasi</v>
      </c>
      <c r="L2190" t="s">
        <v>327</v>
      </c>
    </row>
    <row r="2191" spans="1:12" x14ac:dyDescent="0.25">
      <c r="A2191" s="1">
        <v>2190</v>
      </c>
      <c r="B2191" s="3">
        <v>151</v>
      </c>
      <c r="C2191" s="1">
        <v>156</v>
      </c>
      <c r="D2191" s="1">
        <v>13</v>
      </c>
      <c r="E2191" s="1">
        <v>9</v>
      </c>
      <c r="F2191" s="1">
        <v>0</v>
      </c>
      <c r="G2191">
        <f>VLOOKUP(C2191,reference!$A$1:$E$310,5,FALSE)</f>
        <v>5309041</v>
      </c>
      <c r="H2191" t="str">
        <f>VLOOKUP(C2191,reference!$A$1:$E$310,4,FALSE)</f>
        <v>SOLOR SELATAN</v>
      </c>
      <c r="I2191" t="str">
        <f>VLOOKUP($D2191,reference!$G$1:$H$25,2,FALSE)</f>
        <v>Pertanian lahan kering  campur semak / kebun campur</v>
      </c>
      <c r="J2191" t="str">
        <f>VLOOKUP($E2191,reference!$G$1:$H$25,2,FALSE)</f>
        <v>Semak belukar</v>
      </c>
      <c r="K2191" t="str">
        <f t="shared" si="34"/>
        <v>Non Irigasi</v>
      </c>
      <c r="L2191" t="s">
        <v>327</v>
      </c>
    </row>
    <row r="2192" spans="1:12" x14ac:dyDescent="0.25">
      <c r="A2192" s="1">
        <v>2191</v>
      </c>
      <c r="B2192" s="3">
        <v>45</v>
      </c>
      <c r="C2192" s="1">
        <v>138</v>
      </c>
      <c r="D2192" s="1">
        <v>0</v>
      </c>
      <c r="E2192" s="1">
        <v>13</v>
      </c>
      <c r="F2192" s="1">
        <v>0</v>
      </c>
      <c r="G2192">
        <f>VLOOKUP(C2192,reference!$A$1:$E$310,5,FALSE)</f>
        <v>5308010</v>
      </c>
      <c r="H2192" t="str">
        <f>VLOOKUP(C2192,reference!$A$1:$E$310,4,FALSE)</f>
        <v>NAGAWUTUNG</v>
      </c>
      <c r="I2192" t="str">
        <f>VLOOKUP($D2192,reference!$G$1:$H$25,2,FALSE)</f>
        <v>No data</v>
      </c>
      <c r="J2192" t="str">
        <f>VLOOKUP($E2192,reference!$G$1:$H$25,2,FALSE)</f>
        <v>Pertanian lahan kering  campur semak / kebun campur</v>
      </c>
      <c r="K2192" t="str">
        <f t="shared" si="34"/>
        <v>Non Irigasi</v>
      </c>
      <c r="L2192" t="s">
        <v>327</v>
      </c>
    </row>
    <row r="2193" spans="1:12" x14ac:dyDescent="0.25">
      <c r="A2193" s="1">
        <v>2192</v>
      </c>
      <c r="B2193" s="3">
        <v>133</v>
      </c>
      <c r="C2193" s="1">
        <v>138</v>
      </c>
      <c r="D2193" s="1">
        <v>16</v>
      </c>
      <c r="E2193" s="1">
        <v>16</v>
      </c>
      <c r="F2193" s="1">
        <v>0</v>
      </c>
      <c r="G2193">
        <f>VLOOKUP(C2193,reference!$A$1:$E$310,5,FALSE)</f>
        <v>5308010</v>
      </c>
      <c r="H2193" t="str">
        <f>VLOOKUP(C2193,reference!$A$1:$E$310,4,FALSE)</f>
        <v>NAGAWUTUNG</v>
      </c>
      <c r="I2193" t="str">
        <f>VLOOKUP($D2193,reference!$G$1:$H$25,2,FALSE)</f>
        <v>Pemukiman</v>
      </c>
      <c r="J2193" t="str">
        <f>VLOOKUP($E2193,reference!$G$1:$H$25,2,FALSE)</f>
        <v>Pemukiman</v>
      </c>
      <c r="K2193" t="str">
        <f t="shared" si="34"/>
        <v>Non Irigasi</v>
      </c>
      <c r="L2193" t="s">
        <v>327</v>
      </c>
    </row>
    <row r="2194" spans="1:12" x14ac:dyDescent="0.25">
      <c r="A2194" s="1">
        <v>2193</v>
      </c>
      <c r="B2194" s="3">
        <v>8</v>
      </c>
      <c r="C2194" s="1">
        <v>138</v>
      </c>
      <c r="D2194" s="1">
        <v>0</v>
      </c>
      <c r="E2194" s="1">
        <v>16</v>
      </c>
      <c r="F2194" s="1">
        <v>0</v>
      </c>
      <c r="G2194">
        <f>VLOOKUP(C2194,reference!$A$1:$E$310,5,FALSE)</f>
        <v>5308010</v>
      </c>
      <c r="H2194" t="str">
        <f>VLOOKUP(C2194,reference!$A$1:$E$310,4,FALSE)</f>
        <v>NAGAWUTUNG</v>
      </c>
      <c r="I2194" t="str">
        <f>VLOOKUP($D2194,reference!$G$1:$H$25,2,FALSE)</f>
        <v>No data</v>
      </c>
      <c r="J2194" t="str">
        <f>VLOOKUP($E2194,reference!$G$1:$H$25,2,FALSE)</f>
        <v>Pemukiman</v>
      </c>
      <c r="K2194" t="str">
        <f t="shared" si="34"/>
        <v>Non Irigasi</v>
      </c>
      <c r="L2194" t="s">
        <v>327</v>
      </c>
    </row>
    <row r="2195" spans="1:12" x14ac:dyDescent="0.25">
      <c r="A2195" s="1">
        <v>2194</v>
      </c>
      <c r="B2195" s="3">
        <v>10</v>
      </c>
      <c r="C2195" s="1">
        <v>140</v>
      </c>
      <c r="D2195" s="1">
        <v>2</v>
      </c>
      <c r="E2195" s="1">
        <v>16</v>
      </c>
      <c r="F2195" s="1">
        <v>0</v>
      </c>
      <c r="G2195">
        <f>VLOOKUP(C2195,reference!$A$1:$E$310,5,FALSE)</f>
        <v>5308020</v>
      </c>
      <c r="H2195" t="str">
        <f>VLOOKUP(C2195,reference!$A$1:$E$310,4,FALSE)</f>
        <v>ATADEI</v>
      </c>
      <c r="I2195" t="str">
        <f>VLOOKUP($D2195,reference!$G$1:$H$25,2,FALSE)</f>
        <v>Hutan lahan kering sekunder / bekas tebangan</v>
      </c>
      <c r="J2195" t="str">
        <f>VLOOKUP($E2195,reference!$G$1:$H$25,2,FALSE)</f>
        <v>Pemukiman</v>
      </c>
      <c r="K2195" t="str">
        <f t="shared" si="34"/>
        <v>Non Irigasi</v>
      </c>
      <c r="L2195" t="s">
        <v>328</v>
      </c>
    </row>
    <row r="2196" spans="1:12" x14ac:dyDescent="0.25">
      <c r="A2196" s="1">
        <v>2195</v>
      </c>
      <c r="B2196" s="3">
        <v>17</v>
      </c>
      <c r="C2196" s="1">
        <v>243</v>
      </c>
      <c r="D2196" s="1">
        <v>12</v>
      </c>
      <c r="E2196" s="1">
        <v>1</v>
      </c>
      <c r="F2196" s="1">
        <v>0</v>
      </c>
      <c r="G2196">
        <f>VLOOKUP(C2196,reference!$A$1:$E$310,5,FALSE)</f>
        <v>5315011</v>
      </c>
      <c r="H2196" t="str">
        <f>VLOOKUP(C2196,reference!$A$1:$E$310,4,FALSE)</f>
        <v>BOLENG</v>
      </c>
      <c r="I2196" t="str">
        <f>VLOOKUP($D2196,reference!$G$1:$H$25,2,FALSE)</f>
        <v>Pertanian lahan kering</v>
      </c>
      <c r="J2196" t="str">
        <f>VLOOKUP($E2196,reference!$G$1:$H$25,2,FALSE)</f>
        <v>Hutan lahan kering primer</v>
      </c>
      <c r="K2196" t="str">
        <f t="shared" si="34"/>
        <v>Non Irigasi</v>
      </c>
      <c r="L2196" t="s">
        <v>327</v>
      </c>
    </row>
    <row r="2197" spans="1:12" x14ac:dyDescent="0.25">
      <c r="A2197" s="1">
        <v>2196</v>
      </c>
      <c r="B2197" s="3">
        <v>87</v>
      </c>
      <c r="C2197" s="1">
        <v>253</v>
      </c>
      <c r="D2197" s="1">
        <v>14</v>
      </c>
      <c r="E2197" s="1">
        <v>1</v>
      </c>
      <c r="F2197" s="1">
        <v>0</v>
      </c>
      <c r="G2197">
        <f>VLOOKUP(C2197,reference!$A$1:$E$310,5,FALSE)</f>
        <v>5315051</v>
      </c>
      <c r="H2197" t="str">
        <f>VLOOKUP(C2197,reference!$A$1:$E$310,4,FALSE)</f>
        <v>PACAR</v>
      </c>
      <c r="I2197" t="str">
        <f>VLOOKUP($D2197,reference!$G$1:$H$25,2,FALSE)</f>
        <v>Sawah</v>
      </c>
      <c r="J2197" t="str">
        <f>VLOOKUP($E2197,reference!$G$1:$H$25,2,FALSE)</f>
        <v>Hutan lahan kering primer</v>
      </c>
      <c r="K2197" t="str">
        <f t="shared" si="34"/>
        <v>Non Irigasi</v>
      </c>
      <c r="L2197" t="s">
        <v>327</v>
      </c>
    </row>
    <row r="2198" spans="1:12" x14ac:dyDescent="0.25">
      <c r="A2198" s="1">
        <v>2197</v>
      </c>
      <c r="B2198" s="3">
        <v>70</v>
      </c>
      <c r="C2198" s="1">
        <v>227</v>
      </c>
      <c r="D2198" s="1">
        <v>9</v>
      </c>
      <c r="E2198" s="1">
        <v>9</v>
      </c>
      <c r="F2198" s="1">
        <v>0</v>
      </c>
      <c r="G2198">
        <f>VLOOKUP(C2198,reference!$A$1:$E$310,5,FALSE)</f>
        <v>5313123</v>
      </c>
      <c r="H2198" t="str">
        <f>VLOOKUP(C2198,reference!$A$1:$E$310,4,FALSE)</f>
        <v>RAHONG UTARA</v>
      </c>
      <c r="I2198" t="str">
        <f>VLOOKUP($D2198,reference!$G$1:$H$25,2,FALSE)</f>
        <v>Semak belukar</v>
      </c>
      <c r="J2198" t="str">
        <f>VLOOKUP($E2198,reference!$G$1:$H$25,2,FALSE)</f>
        <v>Semak belukar</v>
      </c>
      <c r="K2198" t="str">
        <f t="shared" si="34"/>
        <v>Non Irigasi</v>
      </c>
      <c r="L2198" t="s">
        <v>327</v>
      </c>
    </row>
    <row r="2199" spans="1:12" x14ac:dyDescent="0.25">
      <c r="A2199" s="1">
        <v>2198</v>
      </c>
      <c r="B2199" s="3">
        <v>4</v>
      </c>
      <c r="C2199" s="1">
        <v>285</v>
      </c>
      <c r="D2199" s="1">
        <v>16</v>
      </c>
      <c r="E2199" s="1">
        <v>2</v>
      </c>
      <c r="F2199" s="1">
        <v>0</v>
      </c>
      <c r="G2199">
        <f>VLOOKUP(C2199,reference!$A$1:$E$310,5,FALSE)</f>
        <v>5319060</v>
      </c>
      <c r="H2199" t="str">
        <f>VLOOKUP(C2199,reference!$A$1:$E$310,4,FALSE)</f>
        <v>LAMBA LEDA</v>
      </c>
      <c r="I2199" t="str">
        <f>VLOOKUP($D2199,reference!$G$1:$H$25,2,FALSE)</f>
        <v>Pemukiman</v>
      </c>
      <c r="J2199" t="str">
        <f>VLOOKUP($E2199,reference!$G$1:$H$25,2,FALSE)</f>
        <v>Hutan lahan kering sekunder / bekas tebangan</v>
      </c>
      <c r="K2199" t="str">
        <f t="shared" si="34"/>
        <v>Non Irigasi</v>
      </c>
      <c r="L2199" t="s">
        <v>327</v>
      </c>
    </row>
    <row r="2200" spans="1:12" x14ac:dyDescent="0.25">
      <c r="A2200" s="1">
        <v>2199</v>
      </c>
      <c r="B2200" s="3">
        <v>834</v>
      </c>
      <c r="C2200" s="1">
        <v>203</v>
      </c>
      <c r="D2200" s="1">
        <v>11</v>
      </c>
      <c r="E2200" s="1">
        <v>2</v>
      </c>
      <c r="F2200" s="1">
        <v>0</v>
      </c>
      <c r="G2200">
        <f>VLOOKUP(C2200,reference!$A$1:$E$310,5,FALSE)</f>
        <v>5311061</v>
      </c>
      <c r="H2200" t="str">
        <f>VLOOKUP(C2200,reference!$A$1:$E$310,4,FALSE)</f>
        <v>KOTABARU</v>
      </c>
      <c r="I2200" t="str">
        <f>VLOOKUP($D2200,reference!$G$1:$H$25,2,FALSE)</f>
        <v>Savanna / Padang rumput</v>
      </c>
      <c r="J2200" t="str">
        <f>VLOOKUP($E2200,reference!$G$1:$H$25,2,FALSE)</f>
        <v>Hutan lahan kering sekunder / bekas tebangan</v>
      </c>
      <c r="K2200" t="str">
        <f t="shared" si="34"/>
        <v>Non Irigasi</v>
      </c>
      <c r="L2200" t="s">
        <v>327</v>
      </c>
    </row>
    <row r="2201" spans="1:12" x14ac:dyDescent="0.25">
      <c r="A2201" s="1">
        <v>2200</v>
      </c>
      <c r="B2201" s="3">
        <v>64</v>
      </c>
      <c r="C2201" s="1">
        <v>156</v>
      </c>
      <c r="D2201" s="1">
        <v>12</v>
      </c>
      <c r="E2201" s="1">
        <v>12</v>
      </c>
      <c r="F2201" s="1">
        <v>0</v>
      </c>
      <c r="G2201">
        <f>VLOOKUP(C2201,reference!$A$1:$E$310,5,FALSE)</f>
        <v>5309041</v>
      </c>
      <c r="H2201" t="str">
        <f>VLOOKUP(C2201,reference!$A$1:$E$310,4,FALSE)</f>
        <v>SOLOR SELATAN</v>
      </c>
      <c r="I2201" t="str">
        <f>VLOOKUP($D2201,reference!$G$1:$H$25,2,FALSE)</f>
        <v>Pertanian lahan kering</v>
      </c>
      <c r="J2201" t="str">
        <f>VLOOKUP($E2201,reference!$G$1:$H$25,2,FALSE)</f>
        <v>Pertanian lahan kering</v>
      </c>
      <c r="K2201" t="str">
        <f t="shared" si="34"/>
        <v>Non Irigasi</v>
      </c>
      <c r="L2201" t="s">
        <v>327</v>
      </c>
    </row>
    <row r="2202" spans="1:12" x14ac:dyDescent="0.25">
      <c r="A2202" s="1">
        <v>2201</v>
      </c>
      <c r="B2202" s="3">
        <v>781</v>
      </c>
      <c r="C2202" s="1">
        <v>156</v>
      </c>
      <c r="D2202" s="1">
        <v>13</v>
      </c>
      <c r="E2202" s="1">
        <v>11</v>
      </c>
      <c r="F2202" s="1">
        <v>0</v>
      </c>
      <c r="G2202">
        <f>VLOOKUP(C2202,reference!$A$1:$E$310,5,FALSE)</f>
        <v>5309041</v>
      </c>
      <c r="H2202" t="str">
        <f>VLOOKUP(C2202,reference!$A$1:$E$310,4,FALSE)</f>
        <v>SOLOR SELATAN</v>
      </c>
      <c r="I2202" t="str">
        <f>VLOOKUP($D2202,reference!$G$1:$H$25,2,FALSE)</f>
        <v>Pertanian lahan kering  campur semak / kebun campur</v>
      </c>
      <c r="J2202" t="str">
        <f>VLOOKUP($E2202,reference!$G$1:$H$25,2,FALSE)</f>
        <v>Savanna / Padang rumput</v>
      </c>
      <c r="K2202" t="str">
        <f t="shared" si="34"/>
        <v>Non Irigasi</v>
      </c>
      <c r="L2202" t="s">
        <v>327</v>
      </c>
    </row>
    <row r="2203" spans="1:12" x14ac:dyDescent="0.25">
      <c r="A2203" s="1">
        <v>2202</v>
      </c>
      <c r="B2203" s="3">
        <v>2</v>
      </c>
      <c r="C2203" s="1">
        <v>157</v>
      </c>
      <c r="D2203" s="1">
        <v>16</v>
      </c>
      <c r="E2203" s="1">
        <v>0</v>
      </c>
      <c r="F2203" s="1">
        <v>0</v>
      </c>
      <c r="G2203">
        <f>VLOOKUP(C2203,reference!$A$1:$E$310,5,FALSE)</f>
        <v>5309050</v>
      </c>
      <c r="H2203" t="str">
        <f>VLOOKUP(C2203,reference!$A$1:$E$310,4,FALSE)</f>
        <v>SOLOR TIMUR</v>
      </c>
      <c r="I2203" t="str">
        <f>VLOOKUP($D2203,reference!$G$1:$H$25,2,FALSE)</f>
        <v>Pemukiman</v>
      </c>
      <c r="J2203" t="str">
        <f>VLOOKUP($E2203,reference!$G$1:$H$25,2,FALSE)</f>
        <v>No data</v>
      </c>
      <c r="K2203" t="str">
        <f t="shared" si="34"/>
        <v>Non Irigasi</v>
      </c>
      <c r="L2203" t="s">
        <v>327</v>
      </c>
    </row>
    <row r="2204" spans="1:12" x14ac:dyDescent="0.25">
      <c r="A2204" s="1">
        <v>2203</v>
      </c>
      <c r="B2204" s="3">
        <v>3064</v>
      </c>
      <c r="C2204" s="1">
        <v>138</v>
      </c>
      <c r="D2204" s="1">
        <v>13</v>
      </c>
      <c r="E2204" s="1">
        <v>13</v>
      </c>
      <c r="F2204" s="1">
        <v>0</v>
      </c>
      <c r="G2204">
        <f>VLOOKUP(C2204,reference!$A$1:$E$310,5,FALSE)</f>
        <v>5308010</v>
      </c>
      <c r="H2204" t="str">
        <f>VLOOKUP(C2204,reference!$A$1:$E$310,4,FALSE)</f>
        <v>NAGAWUTUNG</v>
      </c>
      <c r="I2204" t="str">
        <f>VLOOKUP($D2204,reference!$G$1:$H$25,2,FALSE)</f>
        <v>Pertanian lahan kering  campur semak / kebun campur</v>
      </c>
      <c r="J2204" t="str">
        <f>VLOOKUP($E2204,reference!$G$1:$H$25,2,FALSE)</f>
        <v>Pertanian lahan kering  campur semak / kebun campur</v>
      </c>
      <c r="K2204" t="str">
        <f t="shared" si="34"/>
        <v>Non Irigasi</v>
      </c>
      <c r="L2204" t="s">
        <v>327</v>
      </c>
    </row>
    <row r="2205" spans="1:12" x14ac:dyDescent="0.25">
      <c r="A2205" s="1">
        <v>2204</v>
      </c>
      <c r="B2205" s="3">
        <v>624</v>
      </c>
      <c r="C2205" s="1">
        <v>138</v>
      </c>
      <c r="D2205" s="1">
        <v>2</v>
      </c>
      <c r="E2205" s="1">
        <v>12</v>
      </c>
      <c r="F2205" s="1">
        <v>0</v>
      </c>
      <c r="G2205">
        <f>VLOOKUP(C2205,reference!$A$1:$E$310,5,FALSE)</f>
        <v>5308010</v>
      </c>
      <c r="H2205" t="str">
        <f>VLOOKUP(C2205,reference!$A$1:$E$310,4,FALSE)</f>
        <v>NAGAWUTUNG</v>
      </c>
      <c r="I2205" t="str">
        <f>VLOOKUP($D2205,reference!$G$1:$H$25,2,FALSE)</f>
        <v>Hutan lahan kering sekunder / bekas tebangan</v>
      </c>
      <c r="J2205" t="str">
        <f>VLOOKUP($E2205,reference!$G$1:$H$25,2,FALSE)</f>
        <v>Pertanian lahan kering</v>
      </c>
      <c r="K2205" t="str">
        <f t="shared" si="34"/>
        <v>Non Irigasi</v>
      </c>
      <c r="L2205" t="s">
        <v>328</v>
      </c>
    </row>
    <row r="2206" spans="1:12" x14ac:dyDescent="0.25">
      <c r="A2206" s="1">
        <v>2205</v>
      </c>
      <c r="B2206" s="3">
        <v>118</v>
      </c>
      <c r="C2206" s="1">
        <v>243</v>
      </c>
      <c r="D2206" s="1">
        <v>2</v>
      </c>
      <c r="E2206" s="1">
        <v>16</v>
      </c>
      <c r="F2206" s="1">
        <v>0</v>
      </c>
      <c r="G2206">
        <f>VLOOKUP(C2206,reference!$A$1:$E$310,5,FALSE)</f>
        <v>5315011</v>
      </c>
      <c r="H2206" t="str">
        <f>VLOOKUP(C2206,reference!$A$1:$E$310,4,FALSE)</f>
        <v>BOLENG</v>
      </c>
      <c r="I2206" t="str">
        <f>VLOOKUP($D2206,reference!$G$1:$H$25,2,FALSE)</f>
        <v>Hutan lahan kering sekunder / bekas tebangan</v>
      </c>
      <c r="J2206" t="str">
        <f>VLOOKUP($E2206,reference!$G$1:$H$25,2,FALSE)</f>
        <v>Pemukiman</v>
      </c>
      <c r="K2206" t="str">
        <f t="shared" si="34"/>
        <v>Non Irigasi</v>
      </c>
      <c r="L2206" t="s">
        <v>328</v>
      </c>
    </row>
    <row r="2207" spans="1:12" x14ac:dyDescent="0.25">
      <c r="A2207" s="1">
        <v>2206</v>
      </c>
      <c r="B2207" s="3">
        <v>2351</v>
      </c>
      <c r="C2207" s="1">
        <v>243</v>
      </c>
      <c r="D2207" s="1">
        <v>14</v>
      </c>
      <c r="E2207" s="1">
        <v>14</v>
      </c>
      <c r="F2207" s="1">
        <v>0</v>
      </c>
      <c r="G2207">
        <f>VLOOKUP(C2207,reference!$A$1:$E$310,5,FALSE)</f>
        <v>5315011</v>
      </c>
      <c r="H2207" t="str">
        <f>VLOOKUP(C2207,reference!$A$1:$E$310,4,FALSE)</f>
        <v>BOLENG</v>
      </c>
      <c r="I2207" t="str">
        <f>VLOOKUP($D2207,reference!$G$1:$H$25,2,FALSE)</f>
        <v>Sawah</v>
      </c>
      <c r="J2207" t="str">
        <f>VLOOKUP($E2207,reference!$G$1:$H$25,2,FALSE)</f>
        <v>Sawah</v>
      </c>
      <c r="K2207" t="str">
        <f t="shared" si="34"/>
        <v>Non Irigasi</v>
      </c>
      <c r="L2207" t="s">
        <v>327</v>
      </c>
    </row>
    <row r="2208" spans="1:12" x14ac:dyDescent="0.25">
      <c r="A2208" s="1">
        <v>2207</v>
      </c>
      <c r="B2208" s="3">
        <v>353</v>
      </c>
      <c r="C2208" s="1">
        <v>253</v>
      </c>
      <c r="D2208" s="1">
        <v>14</v>
      </c>
      <c r="E2208" s="1">
        <v>14</v>
      </c>
      <c r="F2208" s="1">
        <v>0</v>
      </c>
      <c r="G2208">
        <f>VLOOKUP(C2208,reference!$A$1:$E$310,5,FALSE)</f>
        <v>5315051</v>
      </c>
      <c r="H2208" t="str">
        <f>VLOOKUP(C2208,reference!$A$1:$E$310,4,FALSE)</f>
        <v>PACAR</v>
      </c>
      <c r="I2208" t="str">
        <f>VLOOKUP($D2208,reference!$G$1:$H$25,2,FALSE)</f>
        <v>Sawah</v>
      </c>
      <c r="J2208" t="str">
        <f>VLOOKUP($E2208,reference!$G$1:$H$25,2,FALSE)</f>
        <v>Sawah</v>
      </c>
      <c r="K2208" t="str">
        <f t="shared" si="34"/>
        <v>Non Irigasi</v>
      </c>
      <c r="L2208" t="s">
        <v>327</v>
      </c>
    </row>
    <row r="2209" spans="1:12" x14ac:dyDescent="0.25">
      <c r="A2209" s="1">
        <v>2208</v>
      </c>
      <c r="B2209" s="3">
        <v>33</v>
      </c>
      <c r="C2209" s="1">
        <v>275</v>
      </c>
      <c r="D2209" s="1">
        <v>11</v>
      </c>
      <c r="E2209" s="1">
        <v>5</v>
      </c>
      <c r="F2209" s="1">
        <v>0</v>
      </c>
      <c r="G2209">
        <f>VLOOKUP(C2209,reference!$A$1:$E$310,5,FALSE)</f>
        <v>5318060</v>
      </c>
      <c r="H2209" t="str">
        <f>VLOOKUP(C2209,reference!$A$1:$E$310,4,FALSE)</f>
        <v>AESESA</v>
      </c>
      <c r="I2209" t="str">
        <f>VLOOKUP($D2209,reference!$G$1:$H$25,2,FALSE)</f>
        <v>Savanna / Padang rumput</v>
      </c>
      <c r="J2209" t="str">
        <f>VLOOKUP($E2209,reference!$G$1:$H$25,2,FALSE)</f>
        <v>Hutan mangrove primer</v>
      </c>
      <c r="K2209" t="str">
        <f t="shared" si="34"/>
        <v>Non Irigasi</v>
      </c>
      <c r="L2209" t="s">
        <v>327</v>
      </c>
    </row>
    <row r="2210" spans="1:12" x14ac:dyDescent="0.25">
      <c r="A2210" s="1">
        <v>2209</v>
      </c>
      <c r="B2210" s="3">
        <v>670</v>
      </c>
      <c r="C2210" s="1">
        <v>156</v>
      </c>
      <c r="D2210" s="1">
        <v>13</v>
      </c>
      <c r="E2210" s="1">
        <v>12</v>
      </c>
      <c r="F2210" s="1">
        <v>0</v>
      </c>
      <c r="G2210">
        <f>VLOOKUP(C2210,reference!$A$1:$E$310,5,FALSE)</f>
        <v>5309041</v>
      </c>
      <c r="H2210" t="str">
        <f>VLOOKUP(C2210,reference!$A$1:$E$310,4,FALSE)</f>
        <v>SOLOR SELATAN</v>
      </c>
      <c r="I2210" t="str">
        <f>VLOOKUP($D2210,reference!$G$1:$H$25,2,FALSE)</f>
        <v>Pertanian lahan kering  campur semak / kebun campur</v>
      </c>
      <c r="J2210" t="str">
        <f>VLOOKUP($E2210,reference!$G$1:$H$25,2,FALSE)</f>
        <v>Pertanian lahan kering</v>
      </c>
      <c r="K2210" t="str">
        <f t="shared" si="34"/>
        <v>Non Irigasi</v>
      </c>
      <c r="L2210" t="s">
        <v>327</v>
      </c>
    </row>
    <row r="2211" spans="1:12" x14ac:dyDescent="0.25">
      <c r="A2211" s="1">
        <v>2210</v>
      </c>
      <c r="B2211" s="3">
        <v>12</v>
      </c>
      <c r="C2211" s="1">
        <v>138</v>
      </c>
      <c r="D2211" s="1">
        <v>12</v>
      </c>
      <c r="E2211" s="1">
        <v>16</v>
      </c>
      <c r="F2211" s="1">
        <v>0</v>
      </c>
      <c r="G2211">
        <f>VLOOKUP(C2211,reference!$A$1:$E$310,5,FALSE)</f>
        <v>5308010</v>
      </c>
      <c r="H2211" t="str">
        <f>VLOOKUP(C2211,reference!$A$1:$E$310,4,FALSE)</f>
        <v>NAGAWUTUNG</v>
      </c>
      <c r="I2211" t="str">
        <f>VLOOKUP($D2211,reference!$G$1:$H$25,2,FALSE)</f>
        <v>Pertanian lahan kering</v>
      </c>
      <c r="J2211" t="str">
        <f>VLOOKUP($E2211,reference!$G$1:$H$25,2,FALSE)</f>
        <v>Pemukiman</v>
      </c>
      <c r="K2211" t="str">
        <f t="shared" si="34"/>
        <v>Non Irigasi</v>
      </c>
      <c r="L2211" t="s">
        <v>327</v>
      </c>
    </row>
    <row r="2212" spans="1:12" x14ac:dyDescent="0.25">
      <c r="A2212" s="1">
        <v>2211</v>
      </c>
      <c r="B2212" s="3">
        <v>270</v>
      </c>
      <c r="C2212" s="1">
        <v>243</v>
      </c>
      <c r="D2212" s="1">
        <v>12</v>
      </c>
      <c r="E2212" s="1">
        <v>13</v>
      </c>
      <c r="F2212" s="1">
        <v>0</v>
      </c>
      <c r="G2212">
        <f>VLOOKUP(C2212,reference!$A$1:$E$310,5,FALSE)</f>
        <v>5315011</v>
      </c>
      <c r="H2212" t="str">
        <f>VLOOKUP(C2212,reference!$A$1:$E$310,4,FALSE)</f>
        <v>BOLENG</v>
      </c>
      <c r="I2212" t="str">
        <f>VLOOKUP($D2212,reference!$G$1:$H$25,2,FALSE)</f>
        <v>Pertanian lahan kering</v>
      </c>
      <c r="J2212" t="str">
        <f>VLOOKUP($E2212,reference!$G$1:$H$25,2,FALSE)</f>
        <v>Pertanian lahan kering  campur semak / kebun campur</v>
      </c>
      <c r="K2212" t="str">
        <f t="shared" si="34"/>
        <v>Non Irigasi</v>
      </c>
      <c r="L2212" t="s">
        <v>327</v>
      </c>
    </row>
    <row r="2213" spans="1:12" x14ac:dyDescent="0.25">
      <c r="A2213" s="1">
        <v>2212</v>
      </c>
      <c r="B2213" s="3">
        <v>246</v>
      </c>
      <c r="C2213" s="1">
        <v>227</v>
      </c>
      <c r="D2213" s="1">
        <v>9</v>
      </c>
      <c r="E2213" s="1">
        <v>14</v>
      </c>
      <c r="F2213" s="1">
        <v>0</v>
      </c>
      <c r="G2213">
        <f>VLOOKUP(C2213,reference!$A$1:$E$310,5,FALSE)</f>
        <v>5313123</v>
      </c>
      <c r="H2213" t="str">
        <f>VLOOKUP(C2213,reference!$A$1:$E$310,4,FALSE)</f>
        <v>RAHONG UTARA</v>
      </c>
      <c r="I2213" t="str">
        <f>VLOOKUP($D2213,reference!$G$1:$H$25,2,FALSE)</f>
        <v>Semak belukar</v>
      </c>
      <c r="J2213" t="str">
        <f>VLOOKUP($E2213,reference!$G$1:$H$25,2,FALSE)</f>
        <v>Sawah</v>
      </c>
      <c r="K2213" t="str">
        <f t="shared" si="34"/>
        <v>Non Irigasi</v>
      </c>
      <c r="L2213" t="s">
        <v>327</v>
      </c>
    </row>
    <row r="2214" spans="1:12" x14ac:dyDescent="0.25">
      <c r="A2214" s="1">
        <v>2213</v>
      </c>
      <c r="B2214" s="3">
        <v>1312</v>
      </c>
      <c r="C2214" s="1">
        <v>218</v>
      </c>
      <c r="D2214" s="1">
        <v>11</v>
      </c>
      <c r="E2214" s="1">
        <v>2</v>
      </c>
      <c r="F2214" s="1">
        <v>0</v>
      </c>
      <c r="G2214">
        <f>VLOOKUP(C2214,reference!$A$1:$E$310,5,FALSE)</f>
        <v>5312081</v>
      </c>
      <c r="H2214" t="str">
        <f>VLOOKUP(C2214,reference!$A$1:$E$310,4,FALSE)</f>
        <v>RIUNG BARAT</v>
      </c>
      <c r="I2214" t="str">
        <f>VLOOKUP($D2214,reference!$G$1:$H$25,2,FALSE)</f>
        <v>Savanna / Padang rumput</v>
      </c>
      <c r="J2214" t="str">
        <f>VLOOKUP($E2214,reference!$G$1:$H$25,2,FALSE)</f>
        <v>Hutan lahan kering sekunder / bekas tebangan</v>
      </c>
      <c r="K2214" t="str">
        <f t="shared" si="34"/>
        <v>Non Irigasi</v>
      </c>
      <c r="L2214" t="s">
        <v>327</v>
      </c>
    </row>
    <row r="2215" spans="1:12" x14ac:dyDescent="0.25">
      <c r="A2215" s="1">
        <v>2214</v>
      </c>
      <c r="B2215" s="3">
        <v>901</v>
      </c>
      <c r="C2215" s="1">
        <v>275</v>
      </c>
      <c r="D2215" s="1">
        <v>11</v>
      </c>
      <c r="E2215" s="1">
        <v>16</v>
      </c>
      <c r="F2215" s="1">
        <v>0</v>
      </c>
      <c r="G2215">
        <f>VLOOKUP(C2215,reference!$A$1:$E$310,5,FALSE)</f>
        <v>5318060</v>
      </c>
      <c r="H2215" t="str">
        <f>VLOOKUP(C2215,reference!$A$1:$E$310,4,FALSE)</f>
        <v>AESESA</v>
      </c>
      <c r="I2215" t="str">
        <f>VLOOKUP($D2215,reference!$G$1:$H$25,2,FALSE)</f>
        <v>Savanna / Padang rumput</v>
      </c>
      <c r="J2215" t="str">
        <f>VLOOKUP($E2215,reference!$G$1:$H$25,2,FALSE)</f>
        <v>Pemukiman</v>
      </c>
      <c r="K2215" t="str">
        <f t="shared" si="34"/>
        <v>Non Irigasi</v>
      </c>
      <c r="L2215" t="s">
        <v>327</v>
      </c>
    </row>
    <row r="2216" spans="1:12" x14ac:dyDescent="0.25">
      <c r="A2216" s="1">
        <v>2215</v>
      </c>
      <c r="B2216" s="3">
        <v>1053</v>
      </c>
      <c r="C2216" s="1">
        <v>275</v>
      </c>
      <c r="D2216" s="1">
        <v>16</v>
      </c>
      <c r="E2216" s="1">
        <v>16</v>
      </c>
      <c r="F2216" s="1">
        <v>0</v>
      </c>
      <c r="G2216">
        <f>VLOOKUP(C2216,reference!$A$1:$E$310,5,FALSE)</f>
        <v>5318060</v>
      </c>
      <c r="H2216" t="str">
        <f>VLOOKUP(C2216,reference!$A$1:$E$310,4,FALSE)</f>
        <v>AESESA</v>
      </c>
      <c r="I2216" t="str">
        <f>VLOOKUP($D2216,reference!$G$1:$H$25,2,FALSE)</f>
        <v>Pemukiman</v>
      </c>
      <c r="J2216" t="str">
        <f>VLOOKUP($E2216,reference!$G$1:$H$25,2,FALSE)</f>
        <v>Pemukiman</v>
      </c>
      <c r="K2216" t="str">
        <f t="shared" si="34"/>
        <v>Non Irigasi</v>
      </c>
      <c r="L2216" t="s">
        <v>327</v>
      </c>
    </row>
    <row r="2217" spans="1:12" x14ac:dyDescent="0.25">
      <c r="A2217" s="1">
        <v>2216</v>
      </c>
      <c r="B2217" s="3">
        <v>3</v>
      </c>
      <c r="C2217" s="1">
        <v>275</v>
      </c>
      <c r="D2217" s="1">
        <v>16</v>
      </c>
      <c r="E2217" s="1">
        <v>15</v>
      </c>
      <c r="F2217" s="1">
        <v>0</v>
      </c>
      <c r="G2217">
        <f>VLOOKUP(C2217,reference!$A$1:$E$310,5,FALSE)</f>
        <v>5318060</v>
      </c>
      <c r="H2217" t="str">
        <f>VLOOKUP(C2217,reference!$A$1:$E$310,4,FALSE)</f>
        <v>AESESA</v>
      </c>
      <c r="I2217" t="str">
        <f>VLOOKUP($D2217,reference!$G$1:$H$25,2,FALSE)</f>
        <v>Pemukiman</v>
      </c>
      <c r="J2217" t="str">
        <f>VLOOKUP($E2217,reference!$G$1:$H$25,2,FALSE)</f>
        <v>Tambak</v>
      </c>
      <c r="K2217" t="str">
        <f t="shared" si="34"/>
        <v>Non Irigasi</v>
      </c>
      <c r="L2217" t="s">
        <v>327</v>
      </c>
    </row>
    <row r="2218" spans="1:12" x14ac:dyDescent="0.25">
      <c r="A2218" s="1">
        <v>2217</v>
      </c>
      <c r="B2218" s="3">
        <v>5</v>
      </c>
      <c r="C2218" s="1">
        <v>275</v>
      </c>
      <c r="D2218" s="1">
        <v>0</v>
      </c>
      <c r="E2218" s="1">
        <v>5</v>
      </c>
      <c r="F2218" s="1">
        <v>0</v>
      </c>
      <c r="G2218">
        <f>VLOOKUP(C2218,reference!$A$1:$E$310,5,FALSE)</f>
        <v>5318060</v>
      </c>
      <c r="H2218" t="str">
        <f>VLOOKUP(C2218,reference!$A$1:$E$310,4,FALSE)</f>
        <v>AESESA</v>
      </c>
      <c r="I2218" t="str">
        <f>VLOOKUP($D2218,reference!$G$1:$H$25,2,FALSE)</f>
        <v>No data</v>
      </c>
      <c r="J2218" t="str">
        <f>VLOOKUP($E2218,reference!$G$1:$H$25,2,FALSE)</f>
        <v>Hutan mangrove primer</v>
      </c>
      <c r="K2218" t="str">
        <f t="shared" si="34"/>
        <v>Non Irigasi</v>
      </c>
      <c r="L2218" t="s">
        <v>327</v>
      </c>
    </row>
    <row r="2219" spans="1:12" x14ac:dyDescent="0.25">
      <c r="A2219" s="1">
        <v>2218</v>
      </c>
      <c r="B2219" s="3">
        <v>18</v>
      </c>
      <c r="C2219" s="1">
        <v>275</v>
      </c>
      <c r="D2219" s="1">
        <v>18</v>
      </c>
      <c r="E2219" s="1">
        <v>18</v>
      </c>
      <c r="F2219" s="1">
        <v>0</v>
      </c>
      <c r="G2219">
        <f>VLOOKUP(C2219,reference!$A$1:$E$310,5,FALSE)</f>
        <v>5318060</v>
      </c>
      <c r="H2219" t="str">
        <f>VLOOKUP(C2219,reference!$A$1:$E$310,4,FALSE)</f>
        <v>AESESA</v>
      </c>
      <c r="I2219" t="str">
        <f>VLOOKUP($D2219,reference!$G$1:$H$25,2,FALSE)</f>
        <v>Lahan terbuka</v>
      </c>
      <c r="J2219" t="str">
        <f>VLOOKUP($E2219,reference!$G$1:$H$25,2,FALSE)</f>
        <v>Lahan terbuka</v>
      </c>
      <c r="K2219" t="str">
        <f t="shared" si="34"/>
        <v>Non Irigasi</v>
      </c>
      <c r="L2219" t="s">
        <v>327</v>
      </c>
    </row>
    <row r="2220" spans="1:12" x14ac:dyDescent="0.25">
      <c r="A2220" s="1">
        <v>2219</v>
      </c>
      <c r="B2220" s="3">
        <v>4</v>
      </c>
      <c r="C2220" s="1">
        <v>173</v>
      </c>
      <c r="D2220" s="1">
        <v>0</v>
      </c>
      <c r="E2220" s="1">
        <v>11</v>
      </c>
      <c r="F2220" s="1">
        <v>0</v>
      </c>
      <c r="G2220">
        <f>VLOOKUP(C2220,reference!$A$1:$E$310,5,FALSE)</f>
        <v>5310040</v>
      </c>
      <c r="H2220" t="str">
        <f>VLOOKUP(C2220,reference!$A$1:$E$310,4,FALSE)</f>
        <v>TALIBURA</v>
      </c>
      <c r="I2220" t="str">
        <f>VLOOKUP($D2220,reference!$G$1:$H$25,2,FALSE)</f>
        <v>No data</v>
      </c>
      <c r="J2220" t="str">
        <f>VLOOKUP($E2220,reference!$G$1:$H$25,2,FALSE)</f>
        <v>Savanna / Padang rumput</v>
      </c>
      <c r="K2220" t="str">
        <f t="shared" si="34"/>
        <v>Non Irigasi</v>
      </c>
      <c r="L2220" t="s">
        <v>327</v>
      </c>
    </row>
    <row r="2221" spans="1:12" x14ac:dyDescent="0.25">
      <c r="A2221" s="1">
        <v>2220</v>
      </c>
      <c r="B2221" s="3">
        <v>1802</v>
      </c>
      <c r="C2221" s="1">
        <v>173</v>
      </c>
      <c r="D2221" s="1">
        <v>11</v>
      </c>
      <c r="E2221" s="1">
        <v>11</v>
      </c>
      <c r="F2221" s="1">
        <v>0</v>
      </c>
      <c r="G2221">
        <f>VLOOKUP(C2221,reference!$A$1:$E$310,5,FALSE)</f>
        <v>5310040</v>
      </c>
      <c r="H2221" t="str">
        <f>VLOOKUP(C2221,reference!$A$1:$E$310,4,FALSE)</f>
        <v>TALIBURA</v>
      </c>
      <c r="I2221" t="str">
        <f>VLOOKUP($D2221,reference!$G$1:$H$25,2,FALSE)</f>
        <v>Savanna / Padang rumput</v>
      </c>
      <c r="J2221" t="str">
        <f>VLOOKUP($E2221,reference!$G$1:$H$25,2,FALSE)</f>
        <v>Savanna / Padang rumput</v>
      </c>
      <c r="K2221" t="str">
        <f t="shared" si="34"/>
        <v>Non Irigasi</v>
      </c>
      <c r="L2221" t="s">
        <v>327</v>
      </c>
    </row>
    <row r="2222" spans="1:12" x14ac:dyDescent="0.25">
      <c r="A2222" s="1">
        <v>2221</v>
      </c>
      <c r="B2222" s="3">
        <v>275</v>
      </c>
      <c r="C2222" s="1">
        <v>147</v>
      </c>
      <c r="D2222" s="1">
        <v>13</v>
      </c>
      <c r="E2222" s="1">
        <v>12</v>
      </c>
      <c r="F2222" s="1">
        <v>0</v>
      </c>
      <c r="G2222">
        <f>VLOOKUP(C2222,reference!$A$1:$E$310,5,FALSE)</f>
        <v>5309010</v>
      </c>
      <c r="H2222" t="str">
        <f>VLOOKUP(C2222,reference!$A$1:$E$310,4,FALSE)</f>
        <v>WULANGGITANG</v>
      </c>
      <c r="I2222" t="str">
        <f>VLOOKUP($D2222,reference!$G$1:$H$25,2,FALSE)</f>
        <v>Pertanian lahan kering  campur semak / kebun campur</v>
      </c>
      <c r="J2222" t="str">
        <f>VLOOKUP($E2222,reference!$G$1:$H$25,2,FALSE)</f>
        <v>Pertanian lahan kering</v>
      </c>
      <c r="K2222" t="str">
        <f t="shared" si="34"/>
        <v>Non Irigasi</v>
      </c>
      <c r="L2222" t="s">
        <v>327</v>
      </c>
    </row>
    <row r="2223" spans="1:12" x14ac:dyDescent="0.25">
      <c r="A2223" s="1">
        <v>2222</v>
      </c>
      <c r="B2223" s="3">
        <v>33</v>
      </c>
      <c r="C2223" s="1">
        <v>148</v>
      </c>
      <c r="D2223" s="1">
        <v>2</v>
      </c>
      <c r="E2223" s="1">
        <v>14</v>
      </c>
      <c r="F2223" s="1">
        <v>0</v>
      </c>
      <c r="G2223">
        <f>VLOOKUP(C2223,reference!$A$1:$E$310,5,FALSE)</f>
        <v>5309011</v>
      </c>
      <c r="H2223" t="str">
        <f>VLOOKUP(C2223,reference!$A$1:$E$310,4,FALSE)</f>
        <v>TITEHENA</v>
      </c>
      <c r="I2223" t="str">
        <f>VLOOKUP($D2223,reference!$G$1:$H$25,2,FALSE)</f>
        <v>Hutan lahan kering sekunder / bekas tebangan</v>
      </c>
      <c r="J2223" t="str">
        <f>VLOOKUP($E2223,reference!$G$1:$H$25,2,FALSE)</f>
        <v>Sawah</v>
      </c>
      <c r="K2223" t="str">
        <f t="shared" si="34"/>
        <v>Non Irigasi</v>
      </c>
      <c r="L2223" t="s">
        <v>328</v>
      </c>
    </row>
    <row r="2224" spans="1:12" x14ac:dyDescent="0.25">
      <c r="A2224" s="1">
        <v>2223</v>
      </c>
      <c r="B2224" s="3">
        <v>2171</v>
      </c>
      <c r="C2224" s="1">
        <v>149</v>
      </c>
      <c r="D2224" s="1">
        <v>2</v>
      </c>
      <c r="E2224" s="1">
        <v>2</v>
      </c>
      <c r="F2224" s="1">
        <v>0</v>
      </c>
      <c r="G2224">
        <f>VLOOKUP(C2224,reference!$A$1:$E$310,5,FALSE)</f>
        <v>5309012</v>
      </c>
      <c r="H2224" t="str">
        <f>VLOOKUP(C2224,reference!$A$1:$E$310,4,FALSE)</f>
        <v>ILEBURA</v>
      </c>
      <c r="I2224" t="str">
        <f>VLOOKUP($D2224,reference!$G$1:$H$25,2,FALSE)</f>
        <v>Hutan lahan kering sekunder / bekas tebangan</v>
      </c>
      <c r="J2224" t="str">
        <f>VLOOKUP($E2224,reference!$G$1:$H$25,2,FALSE)</f>
        <v>Hutan lahan kering sekunder / bekas tebangan</v>
      </c>
      <c r="K2224" t="str">
        <f t="shared" si="34"/>
        <v>Non Irigasi</v>
      </c>
      <c r="L2224" t="s">
        <v>327</v>
      </c>
    </row>
    <row r="2225" spans="1:12" x14ac:dyDescent="0.25">
      <c r="A2225" s="1">
        <v>2224</v>
      </c>
      <c r="B2225" s="3">
        <v>498</v>
      </c>
      <c r="C2225" s="1">
        <v>156</v>
      </c>
      <c r="D2225" s="1">
        <v>2</v>
      </c>
      <c r="E2225" s="1">
        <v>2</v>
      </c>
      <c r="F2225" s="1">
        <v>0</v>
      </c>
      <c r="G2225">
        <f>VLOOKUP(C2225,reference!$A$1:$E$310,5,FALSE)</f>
        <v>5309041</v>
      </c>
      <c r="H2225" t="str">
        <f>VLOOKUP(C2225,reference!$A$1:$E$310,4,FALSE)</f>
        <v>SOLOR SELATAN</v>
      </c>
      <c r="I2225" t="str">
        <f>VLOOKUP($D2225,reference!$G$1:$H$25,2,FALSE)</f>
        <v>Hutan lahan kering sekunder / bekas tebangan</v>
      </c>
      <c r="J2225" t="str">
        <f>VLOOKUP($E2225,reference!$G$1:$H$25,2,FALSE)</f>
        <v>Hutan lahan kering sekunder / bekas tebangan</v>
      </c>
      <c r="K2225" t="str">
        <f t="shared" si="34"/>
        <v>Non Irigasi</v>
      </c>
      <c r="L2225" t="s">
        <v>327</v>
      </c>
    </row>
    <row r="2226" spans="1:12" x14ac:dyDescent="0.25">
      <c r="A2226" s="1">
        <v>2225</v>
      </c>
      <c r="B2226" s="3">
        <v>137</v>
      </c>
      <c r="C2226" s="1">
        <v>156</v>
      </c>
      <c r="D2226" s="1">
        <v>12</v>
      </c>
      <c r="E2226" s="1">
        <v>11</v>
      </c>
      <c r="F2226" s="1">
        <v>0</v>
      </c>
      <c r="G2226">
        <f>VLOOKUP(C2226,reference!$A$1:$E$310,5,FALSE)</f>
        <v>5309041</v>
      </c>
      <c r="H2226" t="str">
        <f>VLOOKUP(C2226,reference!$A$1:$E$310,4,FALSE)</f>
        <v>SOLOR SELATAN</v>
      </c>
      <c r="I2226" t="str">
        <f>VLOOKUP($D2226,reference!$G$1:$H$25,2,FALSE)</f>
        <v>Pertanian lahan kering</v>
      </c>
      <c r="J2226" t="str">
        <f>VLOOKUP($E2226,reference!$G$1:$H$25,2,FALSE)</f>
        <v>Savanna / Padang rumput</v>
      </c>
      <c r="K2226" t="str">
        <f t="shared" si="34"/>
        <v>Non Irigasi</v>
      </c>
      <c r="L2226" t="s">
        <v>327</v>
      </c>
    </row>
    <row r="2227" spans="1:12" x14ac:dyDescent="0.25">
      <c r="A2227" s="1">
        <v>2226</v>
      </c>
      <c r="B2227" s="3">
        <v>160</v>
      </c>
      <c r="C2227" s="1">
        <v>243</v>
      </c>
      <c r="D2227" s="1">
        <v>12</v>
      </c>
      <c r="E2227" s="1">
        <v>14</v>
      </c>
      <c r="F2227" s="1">
        <v>0</v>
      </c>
      <c r="G2227">
        <f>VLOOKUP(C2227,reference!$A$1:$E$310,5,FALSE)</f>
        <v>5315011</v>
      </c>
      <c r="H2227" t="str">
        <f>VLOOKUP(C2227,reference!$A$1:$E$310,4,FALSE)</f>
        <v>BOLENG</v>
      </c>
      <c r="I2227" t="str">
        <f>VLOOKUP($D2227,reference!$G$1:$H$25,2,FALSE)</f>
        <v>Pertanian lahan kering</v>
      </c>
      <c r="J2227" t="str">
        <f>VLOOKUP($E2227,reference!$G$1:$H$25,2,FALSE)</f>
        <v>Sawah</v>
      </c>
      <c r="K2227" t="str">
        <f t="shared" si="34"/>
        <v>Non Irigasi</v>
      </c>
      <c r="L2227" t="s">
        <v>327</v>
      </c>
    </row>
    <row r="2228" spans="1:12" x14ac:dyDescent="0.25">
      <c r="A2228" s="1">
        <v>2227</v>
      </c>
      <c r="B2228" s="3">
        <v>9</v>
      </c>
      <c r="C2228" s="1">
        <v>253</v>
      </c>
      <c r="D2228" s="1">
        <v>18</v>
      </c>
      <c r="E2228" s="1">
        <v>1</v>
      </c>
      <c r="F2228" s="1">
        <v>0</v>
      </c>
      <c r="G2228">
        <f>VLOOKUP(C2228,reference!$A$1:$E$310,5,FALSE)</f>
        <v>5315051</v>
      </c>
      <c r="H2228" t="str">
        <f>VLOOKUP(C2228,reference!$A$1:$E$310,4,FALSE)</f>
        <v>PACAR</v>
      </c>
      <c r="I2228" t="str">
        <f>VLOOKUP($D2228,reference!$G$1:$H$25,2,FALSE)</f>
        <v>Lahan terbuka</v>
      </c>
      <c r="J2228" t="str">
        <f>VLOOKUP($E2228,reference!$G$1:$H$25,2,FALSE)</f>
        <v>Hutan lahan kering primer</v>
      </c>
      <c r="K2228" t="str">
        <f t="shared" si="34"/>
        <v>Non Irigasi</v>
      </c>
      <c r="L2228" t="s">
        <v>327</v>
      </c>
    </row>
    <row r="2229" spans="1:12" x14ac:dyDescent="0.25">
      <c r="A2229" s="1">
        <v>2228</v>
      </c>
      <c r="B2229" s="3">
        <v>71</v>
      </c>
      <c r="C2229" s="1">
        <v>228</v>
      </c>
      <c r="D2229" s="1">
        <v>16</v>
      </c>
      <c r="E2229" s="1">
        <v>9</v>
      </c>
      <c r="F2229" s="1">
        <v>0</v>
      </c>
      <c r="G2229">
        <f>VLOOKUP(C2229,reference!$A$1:$E$310,5,FALSE)</f>
        <v>5313130</v>
      </c>
      <c r="H2229" t="str">
        <f>VLOOKUP(C2229,reference!$A$1:$E$310,4,FALSE)</f>
        <v>CIBAL</v>
      </c>
      <c r="I2229" t="str">
        <f>VLOOKUP($D2229,reference!$G$1:$H$25,2,FALSE)</f>
        <v>Pemukiman</v>
      </c>
      <c r="J2229" t="str">
        <f>VLOOKUP($E2229,reference!$G$1:$H$25,2,FALSE)</f>
        <v>Semak belukar</v>
      </c>
      <c r="K2229" t="str">
        <f t="shared" si="34"/>
        <v>Non Irigasi</v>
      </c>
      <c r="L2229" t="s">
        <v>327</v>
      </c>
    </row>
    <row r="2230" spans="1:12" x14ac:dyDescent="0.25">
      <c r="A2230" s="1">
        <v>2229</v>
      </c>
      <c r="B2230" s="3">
        <v>97</v>
      </c>
      <c r="C2230" s="1">
        <v>218</v>
      </c>
      <c r="D2230" s="1">
        <v>2</v>
      </c>
      <c r="E2230" s="1">
        <v>9</v>
      </c>
      <c r="F2230" s="1">
        <v>0</v>
      </c>
      <c r="G2230">
        <f>VLOOKUP(C2230,reference!$A$1:$E$310,5,FALSE)</f>
        <v>5312081</v>
      </c>
      <c r="H2230" t="str">
        <f>VLOOKUP(C2230,reference!$A$1:$E$310,4,FALSE)</f>
        <v>RIUNG BARAT</v>
      </c>
      <c r="I2230" t="str">
        <f>VLOOKUP($D2230,reference!$G$1:$H$25,2,FALSE)</f>
        <v>Hutan lahan kering sekunder / bekas tebangan</v>
      </c>
      <c r="J2230" t="str">
        <f>VLOOKUP($E2230,reference!$G$1:$H$25,2,FALSE)</f>
        <v>Semak belukar</v>
      </c>
      <c r="K2230" t="str">
        <f t="shared" si="34"/>
        <v>Non Irigasi</v>
      </c>
      <c r="L2230" t="s">
        <v>328</v>
      </c>
    </row>
    <row r="2231" spans="1:12" x14ac:dyDescent="0.25">
      <c r="A2231" s="1">
        <v>2230</v>
      </c>
      <c r="B2231" s="3">
        <v>6098</v>
      </c>
      <c r="C2231" s="1">
        <v>275</v>
      </c>
      <c r="D2231" s="1">
        <v>11</v>
      </c>
      <c r="E2231" s="1">
        <v>2</v>
      </c>
      <c r="F2231" s="1">
        <v>0</v>
      </c>
      <c r="G2231">
        <f>VLOOKUP(C2231,reference!$A$1:$E$310,5,FALSE)</f>
        <v>5318060</v>
      </c>
      <c r="H2231" t="str">
        <f>VLOOKUP(C2231,reference!$A$1:$E$310,4,FALSE)</f>
        <v>AESESA</v>
      </c>
      <c r="I2231" t="str">
        <f>VLOOKUP($D2231,reference!$G$1:$H$25,2,FALSE)</f>
        <v>Savanna / Padang rumput</v>
      </c>
      <c r="J2231" t="str">
        <f>VLOOKUP($E2231,reference!$G$1:$H$25,2,FALSE)</f>
        <v>Hutan lahan kering sekunder / bekas tebangan</v>
      </c>
      <c r="K2231" t="str">
        <f t="shared" si="34"/>
        <v>Non Irigasi</v>
      </c>
      <c r="L2231" t="s">
        <v>327</v>
      </c>
    </row>
    <row r="2232" spans="1:12" x14ac:dyDescent="0.25">
      <c r="A2232" s="1">
        <v>2231</v>
      </c>
      <c r="B2232" s="3">
        <v>55</v>
      </c>
      <c r="C2232" s="1">
        <v>275</v>
      </c>
      <c r="D2232" s="1">
        <v>5</v>
      </c>
      <c r="E2232" s="1">
        <v>5</v>
      </c>
      <c r="F2232" s="1">
        <v>0</v>
      </c>
      <c r="G2232">
        <f>VLOOKUP(C2232,reference!$A$1:$E$310,5,FALSE)</f>
        <v>5318060</v>
      </c>
      <c r="H2232" t="str">
        <f>VLOOKUP(C2232,reference!$A$1:$E$310,4,FALSE)</f>
        <v>AESESA</v>
      </c>
      <c r="I2232" t="str">
        <f>VLOOKUP($D2232,reference!$G$1:$H$25,2,FALSE)</f>
        <v>Hutan mangrove primer</v>
      </c>
      <c r="J2232" t="str">
        <f>VLOOKUP($E2232,reference!$G$1:$H$25,2,FALSE)</f>
        <v>Hutan mangrove primer</v>
      </c>
      <c r="K2232" t="str">
        <f t="shared" si="34"/>
        <v>Non Irigasi</v>
      </c>
      <c r="L2232" t="s">
        <v>327</v>
      </c>
    </row>
    <row r="2233" spans="1:12" x14ac:dyDescent="0.25">
      <c r="A2233" s="1">
        <v>2232</v>
      </c>
      <c r="B2233" s="3">
        <v>11</v>
      </c>
      <c r="C2233" s="1">
        <v>275</v>
      </c>
      <c r="D2233" s="1">
        <v>0</v>
      </c>
      <c r="E2233" s="1">
        <v>0</v>
      </c>
      <c r="F2233" s="1">
        <v>0</v>
      </c>
      <c r="G2233">
        <f>VLOOKUP(C2233,reference!$A$1:$E$310,5,FALSE)</f>
        <v>5318060</v>
      </c>
      <c r="H2233" t="str">
        <f>VLOOKUP(C2233,reference!$A$1:$E$310,4,FALSE)</f>
        <v>AESESA</v>
      </c>
      <c r="I2233" t="str">
        <f>VLOOKUP($D2233,reference!$G$1:$H$25,2,FALSE)</f>
        <v>No data</v>
      </c>
      <c r="J2233" t="str">
        <f>VLOOKUP($E2233,reference!$G$1:$H$25,2,FALSE)</f>
        <v>No data</v>
      </c>
      <c r="K2233" t="str">
        <f t="shared" si="34"/>
        <v>Non Irigasi</v>
      </c>
      <c r="L2233" t="s">
        <v>327</v>
      </c>
    </row>
    <row r="2234" spans="1:12" x14ac:dyDescent="0.25">
      <c r="A2234" s="1">
        <v>2233</v>
      </c>
      <c r="B2234" s="3">
        <v>8</v>
      </c>
      <c r="C2234" s="1">
        <v>275</v>
      </c>
      <c r="D2234" s="1">
        <v>0</v>
      </c>
      <c r="E2234" s="1">
        <v>15</v>
      </c>
      <c r="F2234" s="1">
        <v>0</v>
      </c>
      <c r="G2234">
        <f>VLOOKUP(C2234,reference!$A$1:$E$310,5,FALSE)</f>
        <v>5318060</v>
      </c>
      <c r="H2234" t="str">
        <f>VLOOKUP(C2234,reference!$A$1:$E$310,4,FALSE)</f>
        <v>AESESA</v>
      </c>
      <c r="I2234" t="str">
        <f>VLOOKUP($D2234,reference!$G$1:$H$25,2,FALSE)</f>
        <v>No data</v>
      </c>
      <c r="J2234" t="str">
        <f>VLOOKUP($E2234,reference!$G$1:$H$25,2,FALSE)</f>
        <v>Tambak</v>
      </c>
      <c r="K2234" t="str">
        <f t="shared" si="34"/>
        <v>Non Irigasi</v>
      </c>
      <c r="L2234" t="s">
        <v>327</v>
      </c>
    </row>
    <row r="2235" spans="1:12" x14ac:dyDescent="0.25">
      <c r="A2235" s="1">
        <v>2234</v>
      </c>
      <c r="B2235" s="3">
        <v>2</v>
      </c>
      <c r="C2235" s="1">
        <v>173</v>
      </c>
      <c r="D2235" s="1">
        <v>11</v>
      </c>
      <c r="E2235" s="1">
        <v>6</v>
      </c>
      <c r="F2235" s="1">
        <v>0</v>
      </c>
      <c r="G2235">
        <f>VLOOKUP(C2235,reference!$A$1:$E$310,5,FALSE)</f>
        <v>5310040</v>
      </c>
      <c r="H2235" t="str">
        <f>VLOOKUP(C2235,reference!$A$1:$E$310,4,FALSE)</f>
        <v>TALIBURA</v>
      </c>
      <c r="I2235" t="str">
        <f>VLOOKUP($D2235,reference!$G$1:$H$25,2,FALSE)</f>
        <v>Savanna / Padang rumput</v>
      </c>
      <c r="J2235" t="str">
        <f>VLOOKUP($E2235,reference!$G$1:$H$25,2,FALSE)</f>
        <v>Hutan mangrove sekunder</v>
      </c>
      <c r="K2235" t="str">
        <f t="shared" si="34"/>
        <v>Non Irigasi</v>
      </c>
      <c r="L2235" t="s">
        <v>327</v>
      </c>
    </row>
    <row r="2236" spans="1:12" x14ac:dyDescent="0.25">
      <c r="A2236" s="1">
        <v>2235</v>
      </c>
      <c r="B2236" s="3">
        <v>665</v>
      </c>
      <c r="C2236" s="1">
        <v>138</v>
      </c>
      <c r="D2236" s="1">
        <v>2</v>
      </c>
      <c r="E2236" s="1">
        <v>9</v>
      </c>
      <c r="F2236" s="1">
        <v>0</v>
      </c>
      <c r="G2236">
        <f>VLOOKUP(C2236,reference!$A$1:$E$310,5,FALSE)</f>
        <v>5308010</v>
      </c>
      <c r="H2236" t="str">
        <f>VLOOKUP(C2236,reference!$A$1:$E$310,4,FALSE)</f>
        <v>NAGAWUTUNG</v>
      </c>
      <c r="I2236" t="str">
        <f>VLOOKUP($D2236,reference!$G$1:$H$25,2,FALSE)</f>
        <v>Hutan lahan kering sekunder / bekas tebangan</v>
      </c>
      <c r="J2236" t="str">
        <f>VLOOKUP($E2236,reference!$G$1:$H$25,2,FALSE)</f>
        <v>Semak belukar</v>
      </c>
      <c r="K2236" t="str">
        <f t="shared" si="34"/>
        <v>Non Irigasi</v>
      </c>
      <c r="L2236" t="s">
        <v>328</v>
      </c>
    </row>
    <row r="2237" spans="1:12" x14ac:dyDescent="0.25">
      <c r="A2237" s="1">
        <v>2236</v>
      </c>
      <c r="B2237" s="3">
        <v>336</v>
      </c>
      <c r="C2237" s="1">
        <v>243</v>
      </c>
      <c r="D2237" s="1">
        <v>14</v>
      </c>
      <c r="E2237" s="1">
        <v>16</v>
      </c>
      <c r="F2237" s="1">
        <v>0</v>
      </c>
      <c r="G2237">
        <f>VLOOKUP(C2237,reference!$A$1:$E$310,5,FALSE)</f>
        <v>5315011</v>
      </c>
      <c r="H2237" t="str">
        <f>VLOOKUP(C2237,reference!$A$1:$E$310,4,FALSE)</f>
        <v>BOLENG</v>
      </c>
      <c r="I2237" t="str">
        <f>VLOOKUP($D2237,reference!$G$1:$H$25,2,FALSE)</f>
        <v>Sawah</v>
      </c>
      <c r="J2237" t="str">
        <f>VLOOKUP($E2237,reference!$G$1:$H$25,2,FALSE)</f>
        <v>Pemukiman</v>
      </c>
      <c r="K2237" t="str">
        <f t="shared" si="34"/>
        <v>Non Irigasi</v>
      </c>
      <c r="L2237" t="s">
        <v>327</v>
      </c>
    </row>
    <row r="2238" spans="1:12" x14ac:dyDescent="0.25">
      <c r="A2238" s="1">
        <v>2237</v>
      </c>
      <c r="B2238" s="3">
        <v>20</v>
      </c>
      <c r="C2238" s="1">
        <v>253</v>
      </c>
      <c r="D2238" s="1">
        <v>18</v>
      </c>
      <c r="E2238" s="1">
        <v>18</v>
      </c>
      <c r="F2238" s="1">
        <v>0</v>
      </c>
      <c r="G2238">
        <f>VLOOKUP(C2238,reference!$A$1:$E$310,5,FALSE)</f>
        <v>5315051</v>
      </c>
      <c r="H2238" t="str">
        <f>VLOOKUP(C2238,reference!$A$1:$E$310,4,FALSE)</f>
        <v>PACAR</v>
      </c>
      <c r="I2238" t="str">
        <f>VLOOKUP($D2238,reference!$G$1:$H$25,2,FALSE)</f>
        <v>Lahan terbuka</v>
      </c>
      <c r="J2238" t="str">
        <f>VLOOKUP($E2238,reference!$G$1:$H$25,2,FALSE)</f>
        <v>Lahan terbuka</v>
      </c>
      <c r="K2238" t="str">
        <f t="shared" si="34"/>
        <v>Non Irigasi</v>
      </c>
      <c r="L2238" t="s">
        <v>327</v>
      </c>
    </row>
    <row r="2239" spans="1:12" x14ac:dyDescent="0.25">
      <c r="A2239" s="1">
        <v>2238</v>
      </c>
      <c r="B2239" s="3">
        <v>4</v>
      </c>
      <c r="C2239" s="1">
        <v>253</v>
      </c>
      <c r="D2239" s="1">
        <v>14</v>
      </c>
      <c r="E2239" s="1">
        <v>16</v>
      </c>
      <c r="F2239" s="1">
        <v>0</v>
      </c>
      <c r="G2239">
        <f>VLOOKUP(C2239,reference!$A$1:$E$310,5,FALSE)</f>
        <v>5315051</v>
      </c>
      <c r="H2239" t="str">
        <f>VLOOKUP(C2239,reference!$A$1:$E$310,4,FALSE)</f>
        <v>PACAR</v>
      </c>
      <c r="I2239" t="str">
        <f>VLOOKUP($D2239,reference!$G$1:$H$25,2,FALSE)</f>
        <v>Sawah</v>
      </c>
      <c r="J2239" t="str">
        <f>VLOOKUP($E2239,reference!$G$1:$H$25,2,FALSE)</f>
        <v>Pemukiman</v>
      </c>
      <c r="K2239" t="str">
        <f t="shared" si="34"/>
        <v>Non Irigasi</v>
      </c>
      <c r="L2239" t="s">
        <v>327</v>
      </c>
    </row>
    <row r="2240" spans="1:12" x14ac:dyDescent="0.25">
      <c r="A2240" s="1">
        <v>2239</v>
      </c>
      <c r="B2240" s="3">
        <v>34</v>
      </c>
      <c r="C2240" s="1">
        <v>253</v>
      </c>
      <c r="D2240" s="1">
        <v>2</v>
      </c>
      <c r="E2240" s="1">
        <v>16</v>
      </c>
      <c r="F2240" s="1">
        <v>0</v>
      </c>
      <c r="G2240">
        <f>VLOOKUP(C2240,reference!$A$1:$E$310,5,FALSE)</f>
        <v>5315051</v>
      </c>
      <c r="H2240" t="str">
        <f>VLOOKUP(C2240,reference!$A$1:$E$310,4,FALSE)</f>
        <v>PACAR</v>
      </c>
      <c r="I2240" t="str">
        <f>VLOOKUP($D2240,reference!$G$1:$H$25,2,FALSE)</f>
        <v>Hutan lahan kering sekunder / bekas tebangan</v>
      </c>
      <c r="J2240" t="str">
        <f>VLOOKUP($E2240,reference!$G$1:$H$25,2,FALSE)</f>
        <v>Pemukiman</v>
      </c>
      <c r="K2240" t="str">
        <f t="shared" si="34"/>
        <v>Non Irigasi</v>
      </c>
      <c r="L2240" t="s">
        <v>328</v>
      </c>
    </row>
    <row r="2241" spans="1:12" x14ac:dyDescent="0.25">
      <c r="A2241" s="1">
        <v>2240</v>
      </c>
      <c r="B2241" s="3">
        <v>9607</v>
      </c>
      <c r="C2241" s="1">
        <v>218</v>
      </c>
      <c r="D2241" s="1">
        <v>11</v>
      </c>
      <c r="E2241" s="1">
        <v>11</v>
      </c>
      <c r="F2241" s="1">
        <v>0</v>
      </c>
      <c r="G2241">
        <f>VLOOKUP(C2241,reference!$A$1:$E$310,5,FALSE)</f>
        <v>5312081</v>
      </c>
      <c r="H2241" t="str">
        <f>VLOOKUP(C2241,reference!$A$1:$E$310,4,FALSE)</f>
        <v>RIUNG BARAT</v>
      </c>
      <c r="I2241" t="str">
        <f>VLOOKUP($D2241,reference!$G$1:$H$25,2,FALSE)</f>
        <v>Savanna / Padang rumput</v>
      </c>
      <c r="J2241" t="str">
        <f>VLOOKUP($E2241,reference!$G$1:$H$25,2,FALSE)</f>
        <v>Savanna / Padang rumput</v>
      </c>
      <c r="K2241" t="str">
        <f t="shared" si="34"/>
        <v>Non Irigasi</v>
      </c>
      <c r="L2241" t="s">
        <v>327</v>
      </c>
    </row>
    <row r="2242" spans="1:12" x14ac:dyDescent="0.25">
      <c r="A2242" s="1">
        <v>2241</v>
      </c>
      <c r="B2242" s="3">
        <v>4</v>
      </c>
      <c r="C2242" s="1">
        <v>275</v>
      </c>
      <c r="D2242" s="1">
        <v>5</v>
      </c>
      <c r="E2242" s="1">
        <v>15</v>
      </c>
      <c r="F2242" s="1">
        <v>0</v>
      </c>
      <c r="G2242">
        <f>VLOOKUP(C2242,reference!$A$1:$E$310,5,FALSE)</f>
        <v>5318060</v>
      </c>
      <c r="H2242" t="str">
        <f>VLOOKUP(C2242,reference!$A$1:$E$310,4,FALSE)</f>
        <v>AESESA</v>
      </c>
      <c r="I2242" t="str">
        <f>VLOOKUP($D2242,reference!$G$1:$H$25,2,FALSE)</f>
        <v>Hutan mangrove primer</v>
      </c>
      <c r="J2242" t="str">
        <f>VLOOKUP($E2242,reference!$G$1:$H$25,2,FALSE)</f>
        <v>Tambak</v>
      </c>
      <c r="K2242" t="str">
        <f t="shared" si="34"/>
        <v>Non Irigasi</v>
      </c>
      <c r="L2242" t="s">
        <v>328</v>
      </c>
    </row>
    <row r="2243" spans="1:12" x14ac:dyDescent="0.25">
      <c r="A2243" s="1">
        <v>2242</v>
      </c>
      <c r="B2243" s="3">
        <v>44</v>
      </c>
      <c r="C2243" s="1">
        <v>156</v>
      </c>
      <c r="D2243" s="1">
        <v>2</v>
      </c>
      <c r="E2243" s="1">
        <v>9</v>
      </c>
      <c r="F2243" s="1">
        <v>0</v>
      </c>
      <c r="G2243">
        <f>VLOOKUP(C2243,reference!$A$1:$E$310,5,FALSE)</f>
        <v>5309041</v>
      </c>
      <c r="H2243" t="str">
        <f>VLOOKUP(C2243,reference!$A$1:$E$310,4,FALSE)</f>
        <v>SOLOR SELATAN</v>
      </c>
      <c r="I2243" t="str">
        <f>VLOOKUP($D2243,reference!$G$1:$H$25,2,FALSE)</f>
        <v>Hutan lahan kering sekunder / bekas tebangan</v>
      </c>
      <c r="J2243" t="str">
        <f>VLOOKUP($E2243,reference!$G$1:$H$25,2,FALSE)</f>
        <v>Semak belukar</v>
      </c>
      <c r="K2243" t="str">
        <f t="shared" ref="K2243:K2306" si="35">IF(F2243=0,"Non Irigasi","Buffer Irigasi")</f>
        <v>Non Irigasi</v>
      </c>
      <c r="L2243" t="s">
        <v>328</v>
      </c>
    </row>
    <row r="2244" spans="1:12" x14ac:dyDescent="0.25">
      <c r="A2244" s="1">
        <v>2243</v>
      </c>
      <c r="B2244" s="3">
        <v>22</v>
      </c>
      <c r="C2244" s="1">
        <v>157</v>
      </c>
      <c r="D2244" s="1">
        <v>18</v>
      </c>
      <c r="E2244" s="1">
        <v>12</v>
      </c>
      <c r="F2244" s="1">
        <v>0</v>
      </c>
      <c r="G2244">
        <f>VLOOKUP(C2244,reference!$A$1:$E$310,5,FALSE)</f>
        <v>5309050</v>
      </c>
      <c r="H2244" t="str">
        <f>VLOOKUP(C2244,reference!$A$1:$E$310,4,FALSE)</f>
        <v>SOLOR TIMUR</v>
      </c>
      <c r="I2244" t="str">
        <f>VLOOKUP($D2244,reference!$G$1:$H$25,2,FALSE)</f>
        <v>Lahan terbuka</v>
      </c>
      <c r="J2244" t="str">
        <f>VLOOKUP($E2244,reference!$G$1:$H$25,2,FALSE)</f>
        <v>Pertanian lahan kering</v>
      </c>
      <c r="K2244" t="str">
        <f t="shared" si="35"/>
        <v>Non Irigasi</v>
      </c>
      <c r="L2244" t="s">
        <v>327</v>
      </c>
    </row>
    <row r="2245" spans="1:12" x14ac:dyDescent="0.25">
      <c r="A2245" s="1">
        <v>2244</v>
      </c>
      <c r="B2245" s="3">
        <v>28</v>
      </c>
      <c r="C2245" s="1">
        <v>243</v>
      </c>
      <c r="D2245" s="1">
        <v>2</v>
      </c>
      <c r="E2245" s="1">
        <v>18</v>
      </c>
      <c r="F2245" s="1">
        <v>0</v>
      </c>
      <c r="G2245">
        <f>VLOOKUP(C2245,reference!$A$1:$E$310,5,FALSE)</f>
        <v>5315011</v>
      </c>
      <c r="H2245" t="str">
        <f>VLOOKUP(C2245,reference!$A$1:$E$310,4,FALSE)</f>
        <v>BOLENG</v>
      </c>
      <c r="I2245" t="str">
        <f>VLOOKUP($D2245,reference!$G$1:$H$25,2,FALSE)</f>
        <v>Hutan lahan kering sekunder / bekas tebangan</v>
      </c>
      <c r="J2245" t="str">
        <f>VLOOKUP($E2245,reference!$G$1:$H$25,2,FALSE)</f>
        <v>Lahan terbuka</v>
      </c>
      <c r="K2245" t="str">
        <f t="shared" si="35"/>
        <v>Non Irigasi</v>
      </c>
      <c r="L2245" t="s">
        <v>328</v>
      </c>
    </row>
    <row r="2246" spans="1:12" x14ac:dyDescent="0.25">
      <c r="A2246" s="1">
        <v>2245</v>
      </c>
      <c r="B2246" s="3">
        <v>1</v>
      </c>
      <c r="C2246" s="1">
        <v>243</v>
      </c>
      <c r="D2246" s="1">
        <v>14</v>
      </c>
      <c r="E2246" s="1">
        <v>15</v>
      </c>
      <c r="F2246" s="1">
        <v>0</v>
      </c>
      <c r="G2246">
        <f>VLOOKUP(C2246,reference!$A$1:$E$310,5,FALSE)</f>
        <v>5315011</v>
      </c>
      <c r="H2246" t="str">
        <f>VLOOKUP(C2246,reference!$A$1:$E$310,4,FALSE)</f>
        <v>BOLENG</v>
      </c>
      <c r="I2246" t="str">
        <f>VLOOKUP($D2246,reference!$G$1:$H$25,2,FALSE)</f>
        <v>Sawah</v>
      </c>
      <c r="J2246" t="str">
        <f>VLOOKUP($E2246,reference!$G$1:$H$25,2,FALSE)</f>
        <v>Tambak</v>
      </c>
      <c r="K2246" t="str">
        <f t="shared" si="35"/>
        <v>Non Irigasi</v>
      </c>
      <c r="L2246" t="s">
        <v>327</v>
      </c>
    </row>
    <row r="2247" spans="1:12" x14ac:dyDescent="0.25">
      <c r="A2247" s="1">
        <v>2246</v>
      </c>
      <c r="B2247" s="3">
        <v>13</v>
      </c>
      <c r="C2247" s="1">
        <v>253</v>
      </c>
      <c r="D2247" s="1">
        <v>2</v>
      </c>
      <c r="E2247" s="1">
        <v>18</v>
      </c>
      <c r="F2247" s="1">
        <v>0</v>
      </c>
      <c r="G2247">
        <f>VLOOKUP(C2247,reference!$A$1:$E$310,5,FALSE)</f>
        <v>5315051</v>
      </c>
      <c r="H2247" t="str">
        <f>VLOOKUP(C2247,reference!$A$1:$E$310,4,FALSE)</f>
        <v>PACAR</v>
      </c>
      <c r="I2247" t="str">
        <f>VLOOKUP($D2247,reference!$G$1:$H$25,2,FALSE)</f>
        <v>Hutan lahan kering sekunder / bekas tebangan</v>
      </c>
      <c r="J2247" t="str">
        <f>VLOOKUP($E2247,reference!$G$1:$H$25,2,FALSE)</f>
        <v>Lahan terbuka</v>
      </c>
      <c r="K2247" t="str">
        <f t="shared" si="35"/>
        <v>Non Irigasi</v>
      </c>
      <c r="L2247" t="s">
        <v>328</v>
      </c>
    </row>
    <row r="2248" spans="1:12" x14ac:dyDescent="0.25">
      <c r="A2248" s="1">
        <v>2247</v>
      </c>
      <c r="B2248" s="3">
        <v>158</v>
      </c>
      <c r="C2248" s="1">
        <v>228</v>
      </c>
      <c r="D2248" s="1">
        <v>16</v>
      </c>
      <c r="E2248" s="1">
        <v>16</v>
      </c>
      <c r="F2248" s="1">
        <v>0</v>
      </c>
      <c r="G2248">
        <f>VLOOKUP(C2248,reference!$A$1:$E$310,5,FALSE)</f>
        <v>5313130</v>
      </c>
      <c r="H2248" t="str">
        <f>VLOOKUP(C2248,reference!$A$1:$E$310,4,FALSE)</f>
        <v>CIBAL</v>
      </c>
      <c r="I2248" t="str">
        <f>VLOOKUP($D2248,reference!$G$1:$H$25,2,FALSE)</f>
        <v>Pemukiman</v>
      </c>
      <c r="J2248" t="str">
        <f>VLOOKUP($E2248,reference!$G$1:$H$25,2,FALSE)</f>
        <v>Pemukiman</v>
      </c>
      <c r="K2248" t="str">
        <f t="shared" si="35"/>
        <v>Non Irigasi</v>
      </c>
      <c r="L2248" t="s">
        <v>327</v>
      </c>
    </row>
    <row r="2249" spans="1:12" x14ac:dyDescent="0.25">
      <c r="A2249" s="1">
        <v>2248</v>
      </c>
      <c r="B2249" s="3">
        <v>315</v>
      </c>
      <c r="C2249" s="1">
        <v>218</v>
      </c>
      <c r="D2249" s="1">
        <v>2</v>
      </c>
      <c r="E2249" s="1">
        <v>11</v>
      </c>
      <c r="F2249" s="1">
        <v>0</v>
      </c>
      <c r="G2249">
        <f>VLOOKUP(C2249,reference!$A$1:$E$310,5,FALSE)</f>
        <v>5312081</v>
      </c>
      <c r="H2249" t="str">
        <f>VLOOKUP(C2249,reference!$A$1:$E$310,4,FALSE)</f>
        <v>RIUNG BARAT</v>
      </c>
      <c r="I2249" t="str">
        <f>VLOOKUP($D2249,reference!$G$1:$H$25,2,FALSE)</f>
        <v>Hutan lahan kering sekunder / bekas tebangan</v>
      </c>
      <c r="J2249" t="str">
        <f>VLOOKUP($E2249,reference!$G$1:$H$25,2,FALSE)</f>
        <v>Savanna / Padang rumput</v>
      </c>
      <c r="K2249" t="str">
        <f t="shared" si="35"/>
        <v>Non Irigasi</v>
      </c>
      <c r="L2249" t="s">
        <v>328</v>
      </c>
    </row>
    <row r="2250" spans="1:12" x14ac:dyDescent="0.25">
      <c r="A2250" s="1">
        <v>2249</v>
      </c>
      <c r="B2250" s="3">
        <v>397</v>
      </c>
      <c r="C2250" s="1">
        <v>275</v>
      </c>
      <c r="D2250" s="1">
        <v>18</v>
      </c>
      <c r="E2250" s="1">
        <v>15</v>
      </c>
      <c r="F2250" s="1">
        <v>0</v>
      </c>
      <c r="G2250">
        <f>VLOOKUP(C2250,reference!$A$1:$E$310,5,FALSE)</f>
        <v>5318060</v>
      </c>
      <c r="H2250" t="str">
        <f>VLOOKUP(C2250,reference!$A$1:$E$310,4,FALSE)</f>
        <v>AESESA</v>
      </c>
      <c r="I2250" t="str">
        <f>VLOOKUP($D2250,reference!$G$1:$H$25,2,FALSE)</f>
        <v>Lahan terbuka</v>
      </c>
      <c r="J2250" t="str">
        <f>VLOOKUP($E2250,reference!$G$1:$H$25,2,FALSE)</f>
        <v>Tambak</v>
      </c>
      <c r="K2250" t="str">
        <f t="shared" si="35"/>
        <v>Non Irigasi</v>
      </c>
      <c r="L2250" t="s">
        <v>327</v>
      </c>
    </row>
    <row r="2251" spans="1:12" x14ac:dyDescent="0.25">
      <c r="A2251" s="1">
        <v>2250</v>
      </c>
      <c r="B2251" s="3">
        <v>81</v>
      </c>
      <c r="C2251" s="1">
        <v>156</v>
      </c>
      <c r="D2251" s="1">
        <v>2</v>
      </c>
      <c r="E2251" s="1">
        <v>11</v>
      </c>
      <c r="F2251" s="1">
        <v>0</v>
      </c>
      <c r="G2251">
        <f>VLOOKUP(C2251,reference!$A$1:$E$310,5,FALSE)</f>
        <v>5309041</v>
      </c>
      <c r="H2251" t="str">
        <f>VLOOKUP(C2251,reference!$A$1:$E$310,4,FALSE)</f>
        <v>SOLOR SELATAN</v>
      </c>
      <c r="I2251" t="str">
        <f>VLOOKUP($D2251,reference!$G$1:$H$25,2,FALSE)</f>
        <v>Hutan lahan kering sekunder / bekas tebangan</v>
      </c>
      <c r="J2251" t="str">
        <f>VLOOKUP($E2251,reference!$G$1:$H$25,2,FALSE)</f>
        <v>Savanna / Padang rumput</v>
      </c>
      <c r="K2251" t="str">
        <f t="shared" si="35"/>
        <v>Non Irigasi</v>
      </c>
      <c r="L2251" t="s">
        <v>328</v>
      </c>
    </row>
    <row r="2252" spans="1:12" x14ac:dyDescent="0.25">
      <c r="A2252" s="1">
        <v>2251</v>
      </c>
      <c r="B2252" s="3">
        <v>81</v>
      </c>
      <c r="C2252" s="1">
        <v>138</v>
      </c>
      <c r="D2252" s="1">
        <v>2</v>
      </c>
      <c r="E2252" s="1">
        <v>16</v>
      </c>
      <c r="F2252" s="1">
        <v>0</v>
      </c>
      <c r="G2252">
        <f>VLOOKUP(C2252,reference!$A$1:$E$310,5,FALSE)</f>
        <v>5308010</v>
      </c>
      <c r="H2252" t="str">
        <f>VLOOKUP(C2252,reference!$A$1:$E$310,4,FALSE)</f>
        <v>NAGAWUTUNG</v>
      </c>
      <c r="I2252" t="str">
        <f>VLOOKUP($D2252,reference!$G$1:$H$25,2,FALSE)</f>
        <v>Hutan lahan kering sekunder / bekas tebangan</v>
      </c>
      <c r="J2252" t="str">
        <f>VLOOKUP($E2252,reference!$G$1:$H$25,2,FALSE)</f>
        <v>Pemukiman</v>
      </c>
      <c r="K2252" t="str">
        <f t="shared" si="35"/>
        <v>Non Irigasi</v>
      </c>
      <c r="L2252" t="s">
        <v>328</v>
      </c>
    </row>
    <row r="2253" spans="1:12" x14ac:dyDescent="0.25">
      <c r="A2253" s="1">
        <v>2252</v>
      </c>
      <c r="B2253" s="3">
        <v>10</v>
      </c>
      <c r="C2253" s="1">
        <v>140</v>
      </c>
      <c r="D2253" s="1">
        <v>13</v>
      </c>
      <c r="E2253" s="1">
        <v>0</v>
      </c>
      <c r="F2253" s="1">
        <v>0</v>
      </c>
      <c r="G2253">
        <f>VLOOKUP(C2253,reference!$A$1:$E$310,5,FALSE)</f>
        <v>5308020</v>
      </c>
      <c r="H2253" t="str">
        <f>VLOOKUP(C2253,reference!$A$1:$E$310,4,FALSE)</f>
        <v>ATADEI</v>
      </c>
      <c r="I2253" t="str">
        <f>VLOOKUP($D2253,reference!$G$1:$H$25,2,FALSE)</f>
        <v>Pertanian lahan kering  campur semak / kebun campur</v>
      </c>
      <c r="J2253" t="str">
        <f>VLOOKUP($E2253,reference!$G$1:$H$25,2,FALSE)</f>
        <v>No data</v>
      </c>
      <c r="K2253" t="str">
        <f t="shared" si="35"/>
        <v>Non Irigasi</v>
      </c>
      <c r="L2253" t="s">
        <v>327</v>
      </c>
    </row>
    <row r="2254" spans="1:12" x14ac:dyDescent="0.25">
      <c r="A2254" s="1">
        <v>2253</v>
      </c>
      <c r="B2254" s="3">
        <v>7</v>
      </c>
      <c r="C2254" s="1">
        <v>243</v>
      </c>
      <c r="D2254" s="1">
        <v>12</v>
      </c>
      <c r="E2254" s="1">
        <v>6</v>
      </c>
      <c r="F2254" s="1">
        <v>0</v>
      </c>
      <c r="G2254">
        <f>VLOOKUP(C2254,reference!$A$1:$E$310,5,FALSE)</f>
        <v>5315011</v>
      </c>
      <c r="H2254" t="str">
        <f>VLOOKUP(C2254,reference!$A$1:$E$310,4,FALSE)</f>
        <v>BOLENG</v>
      </c>
      <c r="I2254" t="str">
        <f>VLOOKUP($D2254,reference!$G$1:$H$25,2,FALSE)</f>
        <v>Pertanian lahan kering</v>
      </c>
      <c r="J2254" t="str">
        <f>VLOOKUP($E2254,reference!$G$1:$H$25,2,FALSE)</f>
        <v>Hutan mangrove sekunder</v>
      </c>
      <c r="K2254" t="str">
        <f t="shared" si="35"/>
        <v>Non Irigasi</v>
      </c>
      <c r="L2254" t="s">
        <v>327</v>
      </c>
    </row>
    <row r="2255" spans="1:12" x14ac:dyDescent="0.25">
      <c r="A2255" s="1">
        <v>2254</v>
      </c>
      <c r="B2255" s="3">
        <v>216</v>
      </c>
      <c r="C2255" s="1">
        <v>243</v>
      </c>
      <c r="D2255" s="1">
        <v>13</v>
      </c>
      <c r="E2255" s="1">
        <v>14</v>
      </c>
      <c r="F2255" s="1">
        <v>0</v>
      </c>
      <c r="G2255">
        <f>VLOOKUP(C2255,reference!$A$1:$E$310,5,FALSE)</f>
        <v>5315011</v>
      </c>
      <c r="H2255" t="str">
        <f>VLOOKUP(C2255,reference!$A$1:$E$310,4,FALSE)</f>
        <v>BOLENG</v>
      </c>
      <c r="I2255" t="str">
        <f>VLOOKUP($D2255,reference!$G$1:$H$25,2,FALSE)</f>
        <v>Pertanian lahan kering  campur semak / kebun campur</v>
      </c>
      <c r="J2255" t="str">
        <f>VLOOKUP($E2255,reference!$G$1:$H$25,2,FALSE)</f>
        <v>Sawah</v>
      </c>
      <c r="K2255" t="str">
        <f t="shared" si="35"/>
        <v>Non Irigasi</v>
      </c>
      <c r="L2255" t="s">
        <v>327</v>
      </c>
    </row>
    <row r="2256" spans="1:12" x14ac:dyDescent="0.25">
      <c r="A2256" s="1">
        <v>2255</v>
      </c>
      <c r="B2256" s="3">
        <v>171</v>
      </c>
      <c r="C2256" s="1">
        <v>253</v>
      </c>
      <c r="D2256" s="1">
        <v>2</v>
      </c>
      <c r="E2256" s="1">
        <v>13</v>
      </c>
      <c r="F2256" s="1">
        <v>0</v>
      </c>
      <c r="G2256">
        <f>VLOOKUP(C2256,reference!$A$1:$E$310,5,FALSE)</f>
        <v>5315051</v>
      </c>
      <c r="H2256" t="str">
        <f>VLOOKUP(C2256,reference!$A$1:$E$310,4,FALSE)</f>
        <v>PACAR</v>
      </c>
      <c r="I2256" t="str">
        <f>VLOOKUP($D2256,reference!$G$1:$H$25,2,FALSE)</f>
        <v>Hutan lahan kering sekunder / bekas tebangan</v>
      </c>
      <c r="J2256" t="str">
        <f>VLOOKUP($E2256,reference!$G$1:$H$25,2,FALSE)</f>
        <v>Pertanian lahan kering  campur semak / kebun campur</v>
      </c>
      <c r="K2256" t="str">
        <f t="shared" si="35"/>
        <v>Non Irigasi</v>
      </c>
      <c r="L2256" t="s">
        <v>328</v>
      </c>
    </row>
    <row r="2257" spans="1:12" x14ac:dyDescent="0.25">
      <c r="A2257" s="1">
        <v>2256</v>
      </c>
      <c r="B2257" s="3">
        <v>438</v>
      </c>
      <c r="C2257" s="1">
        <v>218</v>
      </c>
      <c r="D2257" s="1">
        <v>2</v>
      </c>
      <c r="E2257" s="1">
        <v>2</v>
      </c>
      <c r="F2257" s="1">
        <v>0</v>
      </c>
      <c r="G2257">
        <f>VLOOKUP(C2257,reference!$A$1:$E$310,5,FALSE)</f>
        <v>5312081</v>
      </c>
      <c r="H2257" t="str">
        <f>VLOOKUP(C2257,reference!$A$1:$E$310,4,FALSE)</f>
        <v>RIUNG BARAT</v>
      </c>
      <c r="I2257" t="str">
        <f>VLOOKUP($D2257,reference!$G$1:$H$25,2,FALSE)</f>
        <v>Hutan lahan kering sekunder / bekas tebangan</v>
      </c>
      <c r="J2257" t="str">
        <f>VLOOKUP($E2257,reference!$G$1:$H$25,2,FALSE)</f>
        <v>Hutan lahan kering sekunder / bekas tebangan</v>
      </c>
      <c r="K2257" t="str">
        <f t="shared" si="35"/>
        <v>Non Irigasi</v>
      </c>
      <c r="L2257" t="s">
        <v>327</v>
      </c>
    </row>
    <row r="2258" spans="1:12" x14ac:dyDescent="0.25">
      <c r="A2258" s="1">
        <v>2257</v>
      </c>
      <c r="B2258" s="3">
        <v>4</v>
      </c>
      <c r="C2258" s="1">
        <v>218</v>
      </c>
      <c r="D2258" s="1">
        <v>9</v>
      </c>
      <c r="E2258" s="1">
        <v>2</v>
      </c>
      <c r="F2258" s="1">
        <v>0</v>
      </c>
      <c r="G2258">
        <f>VLOOKUP(C2258,reference!$A$1:$E$310,5,FALSE)</f>
        <v>5312081</v>
      </c>
      <c r="H2258" t="str">
        <f>VLOOKUP(C2258,reference!$A$1:$E$310,4,FALSE)</f>
        <v>RIUNG BARAT</v>
      </c>
      <c r="I2258" t="str">
        <f>VLOOKUP($D2258,reference!$G$1:$H$25,2,FALSE)</f>
        <v>Semak belukar</v>
      </c>
      <c r="J2258" t="str">
        <f>VLOOKUP($E2258,reference!$G$1:$H$25,2,FALSE)</f>
        <v>Hutan lahan kering sekunder / bekas tebangan</v>
      </c>
      <c r="K2258" t="str">
        <f t="shared" si="35"/>
        <v>Non Irigasi</v>
      </c>
      <c r="L2258" t="s">
        <v>327</v>
      </c>
    </row>
    <row r="2259" spans="1:12" x14ac:dyDescent="0.25">
      <c r="A2259" s="1">
        <v>2258</v>
      </c>
      <c r="B2259" s="3">
        <v>47</v>
      </c>
      <c r="C2259" s="1">
        <v>156</v>
      </c>
      <c r="D2259" s="1">
        <v>13</v>
      </c>
      <c r="E2259" s="1">
        <v>16</v>
      </c>
      <c r="F2259" s="1">
        <v>0</v>
      </c>
      <c r="G2259">
        <f>VLOOKUP(C2259,reference!$A$1:$E$310,5,FALSE)</f>
        <v>5309041</v>
      </c>
      <c r="H2259" t="str">
        <f>VLOOKUP(C2259,reference!$A$1:$E$310,4,FALSE)</f>
        <v>SOLOR SELATAN</v>
      </c>
      <c r="I2259" t="str">
        <f>VLOOKUP($D2259,reference!$G$1:$H$25,2,FALSE)</f>
        <v>Pertanian lahan kering  campur semak / kebun campur</v>
      </c>
      <c r="J2259" t="str">
        <f>VLOOKUP($E2259,reference!$G$1:$H$25,2,FALSE)</f>
        <v>Pemukiman</v>
      </c>
      <c r="K2259" t="str">
        <f t="shared" si="35"/>
        <v>Non Irigasi</v>
      </c>
      <c r="L2259" t="s">
        <v>327</v>
      </c>
    </row>
    <row r="2260" spans="1:12" x14ac:dyDescent="0.25">
      <c r="A2260" s="1">
        <v>2259</v>
      </c>
      <c r="B2260" s="3">
        <v>25</v>
      </c>
      <c r="C2260" s="1">
        <v>243</v>
      </c>
      <c r="D2260" s="1">
        <v>12</v>
      </c>
      <c r="E2260" s="1">
        <v>16</v>
      </c>
      <c r="F2260" s="1">
        <v>0</v>
      </c>
      <c r="G2260">
        <f>VLOOKUP(C2260,reference!$A$1:$E$310,5,FALSE)</f>
        <v>5315011</v>
      </c>
      <c r="H2260" t="str">
        <f>VLOOKUP(C2260,reference!$A$1:$E$310,4,FALSE)</f>
        <v>BOLENG</v>
      </c>
      <c r="I2260" t="str">
        <f>VLOOKUP($D2260,reference!$G$1:$H$25,2,FALSE)</f>
        <v>Pertanian lahan kering</v>
      </c>
      <c r="J2260" t="str">
        <f>VLOOKUP($E2260,reference!$G$1:$H$25,2,FALSE)</f>
        <v>Pemukiman</v>
      </c>
      <c r="K2260" t="str">
        <f t="shared" si="35"/>
        <v>Non Irigasi</v>
      </c>
      <c r="L2260" t="s">
        <v>327</v>
      </c>
    </row>
    <row r="2261" spans="1:12" x14ac:dyDescent="0.25">
      <c r="A2261" s="1">
        <v>2260</v>
      </c>
      <c r="B2261" s="3">
        <v>19</v>
      </c>
      <c r="C2261" s="1">
        <v>253</v>
      </c>
      <c r="D2261" s="1">
        <v>2</v>
      </c>
      <c r="E2261" s="1">
        <v>12</v>
      </c>
      <c r="F2261" s="1">
        <v>0</v>
      </c>
      <c r="G2261">
        <f>VLOOKUP(C2261,reference!$A$1:$E$310,5,FALSE)</f>
        <v>5315051</v>
      </c>
      <c r="H2261" t="str">
        <f>VLOOKUP(C2261,reference!$A$1:$E$310,4,FALSE)</f>
        <v>PACAR</v>
      </c>
      <c r="I2261" t="str">
        <f>VLOOKUP($D2261,reference!$G$1:$H$25,2,FALSE)</f>
        <v>Hutan lahan kering sekunder / bekas tebangan</v>
      </c>
      <c r="J2261" t="str">
        <f>VLOOKUP($E2261,reference!$G$1:$H$25,2,FALSE)</f>
        <v>Pertanian lahan kering</v>
      </c>
      <c r="K2261" t="str">
        <f t="shared" si="35"/>
        <v>Non Irigasi</v>
      </c>
      <c r="L2261" t="s">
        <v>328</v>
      </c>
    </row>
    <row r="2262" spans="1:12" x14ac:dyDescent="0.25">
      <c r="A2262" s="1">
        <v>2261</v>
      </c>
      <c r="B2262" s="3">
        <v>30</v>
      </c>
      <c r="C2262" s="1">
        <v>253</v>
      </c>
      <c r="D2262" s="1">
        <v>1</v>
      </c>
      <c r="E2262" s="1">
        <v>13</v>
      </c>
      <c r="F2262" s="1">
        <v>0</v>
      </c>
      <c r="G2262">
        <f>VLOOKUP(C2262,reference!$A$1:$E$310,5,FALSE)</f>
        <v>5315051</v>
      </c>
      <c r="H2262" t="str">
        <f>VLOOKUP(C2262,reference!$A$1:$E$310,4,FALSE)</f>
        <v>PACAR</v>
      </c>
      <c r="I2262" t="str">
        <f>VLOOKUP($D2262,reference!$G$1:$H$25,2,FALSE)</f>
        <v>Hutan lahan kering primer</v>
      </c>
      <c r="J2262" t="str">
        <f>VLOOKUP($E2262,reference!$G$1:$H$25,2,FALSE)</f>
        <v>Pertanian lahan kering  campur semak / kebun campur</v>
      </c>
      <c r="K2262" t="str">
        <f t="shared" si="35"/>
        <v>Non Irigasi</v>
      </c>
      <c r="L2262" t="s">
        <v>328</v>
      </c>
    </row>
    <row r="2263" spans="1:12" x14ac:dyDescent="0.25">
      <c r="A2263" s="1">
        <v>2262</v>
      </c>
      <c r="B2263" s="3">
        <v>2</v>
      </c>
      <c r="C2263" s="1">
        <v>275</v>
      </c>
      <c r="D2263" s="1">
        <v>18</v>
      </c>
      <c r="E2263" s="1">
        <v>5</v>
      </c>
      <c r="F2263" s="1">
        <v>0</v>
      </c>
      <c r="G2263">
        <f>VLOOKUP(C2263,reference!$A$1:$E$310,5,FALSE)</f>
        <v>5318060</v>
      </c>
      <c r="H2263" t="str">
        <f>VLOOKUP(C2263,reference!$A$1:$E$310,4,FALSE)</f>
        <v>AESESA</v>
      </c>
      <c r="I2263" t="str">
        <f>VLOOKUP($D2263,reference!$G$1:$H$25,2,FALSE)</f>
        <v>Lahan terbuka</v>
      </c>
      <c r="J2263" t="str">
        <f>VLOOKUP($E2263,reference!$G$1:$H$25,2,FALSE)</f>
        <v>Hutan mangrove primer</v>
      </c>
      <c r="K2263" t="str">
        <f t="shared" si="35"/>
        <v>Non Irigasi</v>
      </c>
      <c r="L2263" t="s">
        <v>327</v>
      </c>
    </row>
    <row r="2264" spans="1:12" x14ac:dyDescent="0.25">
      <c r="A2264" s="1">
        <v>2263</v>
      </c>
      <c r="B2264" s="3">
        <v>12</v>
      </c>
      <c r="C2264" s="1">
        <v>275</v>
      </c>
      <c r="D2264" s="1">
        <v>0</v>
      </c>
      <c r="E2264" s="1">
        <v>6</v>
      </c>
      <c r="F2264" s="1">
        <v>0</v>
      </c>
      <c r="G2264">
        <f>VLOOKUP(C2264,reference!$A$1:$E$310,5,FALSE)</f>
        <v>5318060</v>
      </c>
      <c r="H2264" t="str">
        <f>VLOOKUP(C2264,reference!$A$1:$E$310,4,FALSE)</f>
        <v>AESESA</v>
      </c>
      <c r="I2264" t="str">
        <f>VLOOKUP($D2264,reference!$G$1:$H$25,2,FALSE)</f>
        <v>No data</v>
      </c>
      <c r="J2264" t="str">
        <f>VLOOKUP($E2264,reference!$G$1:$H$25,2,FALSE)</f>
        <v>Hutan mangrove sekunder</v>
      </c>
      <c r="K2264" t="str">
        <f t="shared" si="35"/>
        <v>Non Irigasi</v>
      </c>
      <c r="L2264" t="s">
        <v>327</v>
      </c>
    </row>
    <row r="2265" spans="1:12" x14ac:dyDescent="0.25">
      <c r="A2265" s="1">
        <v>2264</v>
      </c>
      <c r="B2265" s="3">
        <v>5</v>
      </c>
      <c r="C2265" s="1">
        <v>173</v>
      </c>
      <c r="D2265" s="1">
        <v>13</v>
      </c>
      <c r="E2265" s="1">
        <v>14</v>
      </c>
      <c r="F2265" s="1">
        <v>1</v>
      </c>
      <c r="G2265">
        <f>VLOOKUP(C2265,reference!$A$1:$E$310,5,FALSE)</f>
        <v>5310040</v>
      </c>
      <c r="H2265" t="str">
        <f>VLOOKUP(C2265,reference!$A$1:$E$310,4,FALSE)</f>
        <v>TALIBURA</v>
      </c>
      <c r="I2265" t="str">
        <f>VLOOKUP($D2265,reference!$G$1:$H$25,2,FALSE)</f>
        <v>Pertanian lahan kering  campur semak / kebun campur</v>
      </c>
      <c r="J2265" t="str">
        <f>VLOOKUP($E2265,reference!$G$1:$H$25,2,FALSE)</f>
        <v>Sawah</v>
      </c>
      <c r="K2265" t="str">
        <f t="shared" si="35"/>
        <v>Buffer Irigasi</v>
      </c>
      <c r="L2265" t="s">
        <v>327</v>
      </c>
    </row>
    <row r="2266" spans="1:12" x14ac:dyDescent="0.25">
      <c r="A2266" s="1">
        <v>2265</v>
      </c>
      <c r="B2266" s="3">
        <v>24</v>
      </c>
      <c r="C2266" s="1">
        <v>156</v>
      </c>
      <c r="D2266" s="1">
        <v>13</v>
      </c>
      <c r="E2266" s="1">
        <v>2</v>
      </c>
      <c r="F2266" s="1">
        <v>0</v>
      </c>
      <c r="G2266">
        <f>VLOOKUP(C2266,reference!$A$1:$E$310,5,FALSE)</f>
        <v>5309041</v>
      </c>
      <c r="H2266" t="str">
        <f>VLOOKUP(C2266,reference!$A$1:$E$310,4,FALSE)</f>
        <v>SOLOR SELATAN</v>
      </c>
      <c r="I2266" t="str">
        <f>VLOOKUP($D2266,reference!$G$1:$H$25,2,FALSE)</f>
        <v>Pertanian lahan kering  campur semak / kebun campur</v>
      </c>
      <c r="J2266" t="str">
        <f>VLOOKUP($E2266,reference!$G$1:$H$25,2,FALSE)</f>
        <v>Hutan lahan kering sekunder / bekas tebangan</v>
      </c>
      <c r="K2266" t="str">
        <f t="shared" si="35"/>
        <v>Non Irigasi</v>
      </c>
      <c r="L2266" t="s">
        <v>327</v>
      </c>
    </row>
    <row r="2267" spans="1:12" x14ac:dyDescent="0.25">
      <c r="A2267" s="1">
        <v>2266</v>
      </c>
      <c r="B2267" s="3">
        <v>528</v>
      </c>
      <c r="C2267" s="1">
        <v>242</v>
      </c>
      <c r="D2267" s="1">
        <v>6</v>
      </c>
      <c r="E2267" s="1">
        <v>6</v>
      </c>
      <c r="F2267" s="1">
        <v>0</v>
      </c>
      <c r="G2267">
        <f>VLOOKUP(C2267,reference!$A$1:$E$310,5,FALSE)</f>
        <v>5315010</v>
      </c>
      <c r="H2267" t="str">
        <f>VLOOKUP(C2267,reference!$A$1:$E$310,4,FALSE)</f>
        <v>KOMODO</v>
      </c>
      <c r="I2267" t="str">
        <f>VLOOKUP($D2267,reference!$G$1:$H$25,2,FALSE)</f>
        <v>Hutan mangrove sekunder</v>
      </c>
      <c r="J2267" t="str">
        <f>VLOOKUP($E2267,reference!$G$1:$H$25,2,FALSE)</f>
        <v>Hutan mangrove sekunder</v>
      </c>
      <c r="K2267" t="str">
        <f t="shared" si="35"/>
        <v>Non Irigasi</v>
      </c>
      <c r="L2267" t="s">
        <v>327</v>
      </c>
    </row>
    <row r="2268" spans="1:12" x14ac:dyDescent="0.25">
      <c r="A2268" s="1">
        <v>2267</v>
      </c>
      <c r="B2268" s="3">
        <v>1</v>
      </c>
      <c r="C2268" s="1">
        <v>243</v>
      </c>
      <c r="D2268" s="1">
        <v>12</v>
      </c>
      <c r="E2268" s="1">
        <v>0</v>
      </c>
      <c r="F2268" s="1">
        <v>0</v>
      </c>
      <c r="G2268">
        <f>VLOOKUP(C2268,reference!$A$1:$E$310,5,FALSE)</f>
        <v>5315011</v>
      </c>
      <c r="H2268" t="str">
        <f>VLOOKUP(C2268,reference!$A$1:$E$310,4,FALSE)</f>
        <v>BOLENG</v>
      </c>
      <c r="I2268" t="str">
        <f>VLOOKUP($D2268,reference!$G$1:$H$25,2,FALSE)</f>
        <v>Pertanian lahan kering</v>
      </c>
      <c r="J2268" t="str">
        <f>VLOOKUP($E2268,reference!$G$1:$H$25,2,FALSE)</f>
        <v>No data</v>
      </c>
      <c r="K2268" t="str">
        <f t="shared" si="35"/>
        <v>Non Irigasi</v>
      </c>
      <c r="L2268" t="s">
        <v>327</v>
      </c>
    </row>
    <row r="2269" spans="1:12" x14ac:dyDescent="0.25">
      <c r="A2269" s="1">
        <v>2268</v>
      </c>
      <c r="B2269" s="3">
        <v>111</v>
      </c>
      <c r="C2269" s="1">
        <v>243</v>
      </c>
      <c r="D2269" s="1">
        <v>14</v>
      </c>
      <c r="E2269" s="1">
        <v>1</v>
      </c>
      <c r="F2269" s="1">
        <v>0</v>
      </c>
      <c r="G2269">
        <f>VLOOKUP(C2269,reference!$A$1:$E$310,5,FALSE)</f>
        <v>5315011</v>
      </c>
      <c r="H2269" t="str">
        <f>VLOOKUP(C2269,reference!$A$1:$E$310,4,FALSE)</f>
        <v>BOLENG</v>
      </c>
      <c r="I2269" t="str">
        <f>VLOOKUP($D2269,reference!$G$1:$H$25,2,FALSE)</f>
        <v>Sawah</v>
      </c>
      <c r="J2269" t="str">
        <f>VLOOKUP($E2269,reference!$G$1:$H$25,2,FALSE)</f>
        <v>Hutan lahan kering primer</v>
      </c>
      <c r="K2269" t="str">
        <f t="shared" si="35"/>
        <v>Non Irigasi</v>
      </c>
      <c r="L2269" t="s">
        <v>327</v>
      </c>
    </row>
    <row r="2270" spans="1:12" x14ac:dyDescent="0.25">
      <c r="A2270" s="1">
        <v>2269</v>
      </c>
      <c r="B2270" s="3">
        <v>37</v>
      </c>
      <c r="C2270" s="1">
        <v>275</v>
      </c>
      <c r="D2270" s="1">
        <v>16</v>
      </c>
      <c r="E2270" s="1">
        <v>11</v>
      </c>
      <c r="F2270" s="1">
        <v>0</v>
      </c>
      <c r="G2270">
        <f>VLOOKUP(C2270,reference!$A$1:$E$310,5,FALSE)</f>
        <v>5318060</v>
      </c>
      <c r="H2270" t="str">
        <f>VLOOKUP(C2270,reference!$A$1:$E$310,4,FALSE)</f>
        <v>AESESA</v>
      </c>
      <c r="I2270" t="str">
        <f>VLOOKUP($D2270,reference!$G$1:$H$25,2,FALSE)</f>
        <v>Pemukiman</v>
      </c>
      <c r="J2270" t="str">
        <f>VLOOKUP($E2270,reference!$G$1:$H$25,2,FALSE)</f>
        <v>Savanna / Padang rumput</v>
      </c>
      <c r="K2270" t="str">
        <f t="shared" si="35"/>
        <v>Non Irigasi</v>
      </c>
      <c r="L2270" t="s">
        <v>327</v>
      </c>
    </row>
    <row r="2271" spans="1:12" x14ac:dyDescent="0.25">
      <c r="A2271" s="1">
        <v>2270</v>
      </c>
      <c r="B2271" s="3">
        <v>14</v>
      </c>
      <c r="C2271" s="1">
        <v>275</v>
      </c>
      <c r="D2271" s="1">
        <v>10</v>
      </c>
      <c r="E2271" s="1">
        <v>5</v>
      </c>
      <c r="F2271" s="1">
        <v>0</v>
      </c>
      <c r="G2271">
        <f>VLOOKUP(C2271,reference!$A$1:$E$310,5,FALSE)</f>
        <v>5318060</v>
      </c>
      <c r="H2271" t="str">
        <f>VLOOKUP(C2271,reference!$A$1:$E$310,4,FALSE)</f>
        <v>AESESA</v>
      </c>
      <c r="I2271" t="str">
        <f>VLOOKUP($D2271,reference!$G$1:$H$25,2,FALSE)</f>
        <v>Semak belukar rawa</v>
      </c>
      <c r="J2271" t="str">
        <f>VLOOKUP($E2271,reference!$G$1:$H$25,2,FALSE)</f>
        <v>Hutan mangrove primer</v>
      </c>
      <c r="K2271" t="str">
        <f t="shared" si="35"/>
        <v>Non Irigasi</v>
      </c>
      <c r="L2271" t="s">
        <v>327</v>
      </c>
    </row>
    <row r="2272" spans="1:12" x14ac:dyDescent="0.25">
      <c r="A2272" s="1">
        <v>2271</v>
      </c>
      <c r="B2272" s="3">
        <v>1</v>
      </c>
      <c r="C2272" s="1">
        <v>173</v>
      </c>
      <c r="D2272" s="1">
        <v>11</v>
      </c>
      <c r="E2272" s="1">
        <v>0</v>
      </c>
      <c r="F2272" s="1">
        <v>0</v>
      </c>
      <c r="G2272">
        <f>VLOOKUP(C2272,reference!$A$1:$E$310,5,FALSE)</f>
        <v>5310040</v>
      </c>
      <c r="H2272" t="str">
        <f>VLOOKUP(C2272,reference!$A$1:$E$310,4,FALSE)</f>
        <v>TALIBURA</v>
      </c>
      <c r="I2272" t="str">
        <f>VLOOKUP($D2272,reference!$G$1:$H$25,2,FALSE)</f>
        <v>Savanna / Padang rumput</v>
      </c>
      <c r="J2272" t="str">
        <f>VLOOKUP($E2272,reference!$G$1:$H$25,2,FALSE)</f>
        <v>No data</v>
      </c>
      <c r="K2272" t="str">
        <f t="shared" si="35"/>
        <v>Non Irigasi</v>
      </c>
      <c r="L2272" t="s">
        <v>327</v>
      </c>
    </row>
    <row r="2273" spans="1:12" x14ac:dyDescent="0.25">
      <c r="A2273" s="1">
        <v>2272</v>
      </c>
      <c r="B2273" s="3">
        <v>14</v>
      </c>
      <c r="C2273" s="1">
        <v>173</v>
      </c>
      <c r="D2273" s="1">
        <v>11</v>
      </c>
      <c r="E2273" s="1">
        <v>12</v>
      </c>
      <c r="F2273" s="1">
        <v>0</v>
      </c>
      <c r="G2273">
        <f>VLOOKUP(C2273,reference!$A$1:$E$310,5,FALSE)</f>
        <v>5310040</v>
      </c>
      <c r="H2273" t="str">
        <f>VLOOKUP(C2273,reference!$A$1:$E$310,4,FALSE)</f>
        <v>TALIBURA</v>
      </c>
      <c r="I2273" t="str">
        <f>VLOOKUP($D2273,reference!$G$1:$H$25,2,FALSE)</f>
        <v>Savanna / Padang rumput</v>
      </c>
      <c r="J2273" t="str">
        <f>VLOOKUP($E2273,reference!$G$1:$H$25,2,FALSE)</f>
        <v>Pertanian lahan kering</v>
      </c>
      <c r="K2273" t="str">
        <f t="shared" si="35"/>
        <v>Non Irigasi</v>
      </c>
      <c r="L2273" t="s">
        <v>327</v>
      </c>
    </row>
    <row r="2274" spans="1:12" x14ac:dyDescent="0.25">
      <c r="A2274" s="1">
        <v>2273</v>
      </c>
      <c r="B2274" s="3">
        <v>28</v>
      </c>
      <c r="C2274" s="1">
        <v>173</v>
      </c>
      <c r="D2274" s="1">
        <v>13</v>
      </c>
      <c r="E2274" s="1">
        <v>16</v>
      </c>
      <c r="F2274" s="1">
        <v>1</v>
      </c>
      <c r="G2274">
        <f>VLOOKUP(C2274,reference!$A$1:$E$310,5,FALSE)</f>
        <v>5310040</v>
      </c>
      <c r="H2274" t="str">
        <f>VLOOKUP(C2274,reference!$A$1:$E$310,4,FALSE)</f>
        <v>TALIBURA</v>
      </c>
      <c r="I2274" t="str">
        <f>VLOOKUP($D2274,reference!$G$1:$H$25,2,FALSE)</f>
        <v>Pertanian lahan kering  campur semak / kebun campur</v>
      </c>
      <c r="J2274" t="str">
        <f>VLOOKUP($E2274,reference!$G$1:$H$25,2,FALSE)</f>
        <v>Pemukiman</v>
      </c>
      <c r="K2274" t="str">
        <f t="shared" si="35"/>
        <v>Buffer Irigasi</v>
      </c>
      <c r="L2274" t="s">
        <v>327</v>
      </c>
    </row>
    <row r="2275" spans="1:12" x14ac:dyDescent="0.25">
      <c r="A2275" s="1">
        <v>2274</v>
      </c>
      <c r="B2275" s="3">
        <v>2</v>
      </c>
      <c r="C2275" s="1">
        <v>156</v>
      </c>
      <c r="D2275" s="1">
        <v>1</v>
      </c>
      <c r="E2275" s="1">
        <v>12</v>
      </c>
      <c r="F2275" s="1">
        <v>0</v>
      </c>
      <c r="G2275">
        <f>VLOOKUP(C2275,reference!$A$1:$E$310,5,FALSE)</f>
        <v>5309041</v>
      </c>
      <c r="H2275" t="str">
        <f>VLOOKUP(C2275,reference!$A$1:$E$310,4,FALSE)</f>
        <v>SOLOR SELATAN</v>
      </c>
      <c r="I2275" t="str">
        <f>VLOOKUP($D2275,reference!$G$1:$H$25,2,FALSE)</f>
        <v>Hutan lahan kering primer</v>
      </c>
      <c r="J2275" t="str">
        <f>VLOOKUP($E2275,reference!$G$1:$H$25,2,FALSE)</f>
        <v>Pertanian lahan kering</v>
      </c>
      <c r="K2275" t="str">
        <f t="shared" si="35"/>
        <v>Non Irigasi</v>
      </c>
      <c r="L2275" t="s">
        <v>328</v>
      </c>
    </row>
    <row r="2276" spans="1:12" x14ac:dyDescent="0.25">
      <c r="A2276" s="1">
        <v>2275</v>
      </c>
      <c r="B2276" s="3">
        <v>17</v>
      </c>
      <c r="C2276" s="1">
        <v>123</v>
      </c>
      <c r="D2276" s="1">
        <v>0</v>
      </c>
      <c r="E2276" s="1">
        <v>9</v>
      </c>
      <c r="F2276" s="1">
        <v>0</v>
      </c>
      <c r="G2276">
        <f>VLOOKUP(C2276,reference!$A$1:$E$310,5,FALSE)</f>
        <v>5307012</v>
      </c>
      <c r="H2276" t="str">
        <f>VLOOKUP(C2276,reference!$A$1:$E$310,4,FALSE)</f>
        <v>PANTAR TIMUR</v>
      </c>
      <c r="I2276" t="str">
        <f>VLOOKUP($D2276,reference!$G$1:$H$25,2,FALSE)</f>
        <v>No data</v>
      </c>
      <c r="J2276" t="str">
        <f>VLOOKUP($E2276,reference!$G$1:$H$25,2,FALSE)</f>
        <v>Semak belukar</v>
      </c>
      <c r="K2276" t="str">
        <f t="shared" si="35"/>
        <v>Non Irigasi</v>
      </c>
      <c r="L2276" t="s">
        <v>327</v>
      </c>
    </row>
    <row r="2277" spans="1:12" x14ac:dyDescent="0.25">
      <c r="A2277" s="1">
        <v>2276</v>
      </c>
      <c r="B2277" s="3">
        <v>26</v>
      </c>
      <c r="C2277" s="1">
        <v>242</v>
      </c>
      <c r="D2277" s="1">
        <v>6</v>
      </c>
      <c r="E2277" s="1">
        <v>0</v>
      </c>
      <c r="F2277" s="1">
        <v>0</v>
      </c>
      <c r="G2277">
        <f>VLOOKUP(C2277,reference!$A$1:$E$310,5,FALSE)</f>
        <v>5315010</v>
      </c>
      <c r="H2277" t="str">
        <f>VLOOKUP(C2277,reference!$A$1:$E$310,4,FALSE)</f>
        <v>KOMODO</v>
      </c>
      <c r="I2277" t="str">
        <f>VLOOKUP($D2277,reference!$G$1:$H$25,2,FALSE)</f>
        <v>Hutan mangrove sekunder</v>
      </c>
      <c r="J2277" t="str">
        <f>VLOOKUP($E2277,reference!$G$1:$H$25,2,FALSE)</f>
        <v>No data</v>
      </c>
      <c r="K2277" t="str">
        <f t="shared" si="35"/>
        <v>Non Irigasi</v>
      </c>
      <c r="L2277" t="s">
        <v>328</v>
      </c>
    </row>
    <row r="2278" spans="1:12" x14ac:dyDescent="0.25">
      <c r="A2278" s="1">
        <v>2277</v>
      </c>
      <c r="B2278" s="3">
        <v>11585</v>
      </c>
      <c r="C2278" s="1">
        <v>242</v>
      </c>
      <c r="D2278" s="1">
        <v>9</v>
      </c>
      <c r="E2278" s="1">
        <v>11</v>
      </c>
      <c r="F2278" s="1">
        <v>0</v>
      </c>
      <c r="G2278">
        <f>VLOOKUP(C2278,reference!$A$1:$E$310,5,FALSE)</f>
        <v>5315010</v>
      </c>
      <c r="H2278" t="str">
        <f>VLOOKUP(C2278,reference!$A$1:$E$310,4,FALSE)</f>
        <v>KOMODO</v>
      </c>
      <c r="I2278" t="str">
        <f>VLOOKUP($D2278,reference!$G$1:$H$25,2,FALSE)</f>
        <v>Semak belukar</v>
      </c>
      <c r="J2278" t="str">
        <f>VLOOKUP($E2278,reference!$G$1:$H$25,2,FALSE)</f>
        <v>Savanna / Padang rumput</v>
      </c>
      <c r="K2278" t="str">
        <f t="shared" si="35"/>
        <v>Non Irigasi</v>
      </c>
      <c r="L2278" t="s">
        <v>327</v>
      </c>
    </row>
    <row r="2279" spans="1:12" x14ac:dyDescent="0.25">
      <c r="A2279" s="1">
        <v>2278</v>
      </c>
      <c r="B2279" s="3">
        <v>185</v>
      </c>
      <c r="C2279" s="1">
        <v>243</v>
      </c>
      <c r="D2279" s="1">
        <v>14</v>
      </c>
      <c r="E2279" s="1">
        <v>13</v>
      </c>
      <c r="F2279" s="1">
        <v>0</v>
      </c>
      <c r="G2279">
        <f>VLOOKUP(C2279,reference!$A$1:$E$310,5,FALSE)</f>
        <v>5315011</v>
      </c>
      <c r="H2279" t="str">
        <f>VLOOKUP(C2279,reference!$A$1:$E$310,4,FALSE)</f>
        <v>BOLENG</v>
      </c>
      <c r="I2279" t="str">
        <f>VLOOKUP($D2279,reference!$G$1:$H$25,2,FALSE)</f>
        <v>Sawah</v>
      </c>
      <c r="J2279" t="str">
        <f>VLOOKUP($E2279,reference!$G$1:$H$25,2,FALSE)</f>
        <v>Pertanian lahan kering  campur semak / kebun campur</v>
      </c>
      <c r="K2279" t="str">
        <f t="shared" si="35"/>
        <v>Non Irigasi</v>
      </c>
      <c r="L2279" t="s">
        <v>327</v>
      </c>
    </row>
    <row r="2280" spans="1:12" x14ac:dyDescent="0.25">
      <c r="A2280" s="1">
        <v>2279</v>
      </c>
      <c r="B2280" s="3">
        <v>74</v>
      </c>
      <c r="C2280" s="1">
        <v>228</v>
      </c>
      <c r="D2280" s="1">
        <v>16</v>
      </c>
      <c r="E2280" s="1">
        <v>14</v>
      </c>
      <c r="F2280" s="1">
        <v>0</v>
      </c>
      <c r="G2280">
        <f>VLOOKUP(C2280,reference!$A$1:$E$310,5,FALSE)</f>
        <v>5313130</v>
      </c>
      <c r="H2280" t="str">
        <f>VLOOKUP(C2280,reference!$A$1:$E$310,4,FALSE)</f>
        <v>CIBAL</v>
      </c>
      <c r="I2280" t="str">
        <f>VLOOKUP($D2280,reference!$G$1:$H$25,2,FALSE)</f>
        <v>Pemukiman</v>
      </c>
      <c r="J2280" t="str">
        <f>VLOOKUP($E2280,reference!$G$1:$H$25,2,FALSE)</f>
        <v>Sawah</v>
      </c>
      <c r="K2280" t="str">
        <f t="shared" si="35"/>
        <v>Non Irigasi</v>
      </c>
      <c r="L2280" t="s">
        <v>327</v>
      </c>
    </row>
    <row r="2281" spans="1:12" x14ac:dyDescent="0.25">
      <c r="A2281" s="1">
        <v>2280</v>
      </c>
      <c r="B2281" s="3">
        <v>17</v>
      </c>
      <c r="C2281" s="1">
        <v>228</v>
      </c>
      <c r="D2281" s="1">
        <v>16</v>
      </c>
      <c r="E2281" s="1">
        <v>11</v>
      </c>
      <c r="F2281" s="1">
        <v>0</v>
      </c>
      <c r="G2281">
        <f>VLOOKUP(C2281,reference!$A$1:$E$310,5,FALSE)</f>
        <v>5313130</v>
      </c>
      <c r="H2281" t="str">
        <f>VLOOKUP(C2281,reference!$A$1:$E$310,4,FALSE)</f>
        <v>CIBAL</v>
      </c>
      <c r="I2281" t="str">
        <f>VLOOKUP($D2281,reference!$G$1:$H$25,2,FALSE)</f>
        <v>Pemukiman</v>
      </c>
      <c r="J2281" t="str">
        <f>VLOOKUP($E2281,reference!$G$1:$H$25,2,FALSE)</f>
        <v>Savanna / Padang rumput</v>
      </c>
      <c r="K2281" t="str">
        <f t="shared" si="35"/>
        <v>Non Irigasi</v>
      </c>
      <c r="L2281" t="s">
        <v>327</v>
      </c>
    </row>
    <row r="2282" spans="1:12" x14ac:dyDescent="0.25">
      <c r="A2282" s="1">
        <v>2281</v>
      </c>
      <c r="B2282" s="3">
        <v>800</v>
      </c>
      <c r="C2282" s="1">
        <v>275</v>
      </c>
      <c r="D2282" s="1">
        <v>11</v>
      </c>
      <c r="E2282" s="1">
        <v>9</v>
      </c>
      <c r="F2282" s="1">
        <v>0</v>
      </c>
      <c r="G2282">
        <f>VLOOKUP(C2282,reference!$A$1:$E$310,5,FALSE)</f>
        <v>5318060</v>
      </c>
      <c r="H2282" t="str">
        <f>VLOOKUP(C2282,reference!$A$1:$E$310,4,FALSE)</f>
        <v>AESESA</v>
      </c>
      <c r="I2282" t="str">
        <f>VLOOKUP($D2282,reference!$G$1:$H$25,2,FALSE)</f>
        <v>Savanna / Padang rumput</v>
      </c>
      <c r="J2282" t="str">
        <f>VLOOKUP($E2282,reference!$G$1:$H$25,2,FALSE)</f>
        <v>Semak belukar</v>
      </c>
      <c r="K2282" t="str">
        <f t="shared" si="35"/>
        <v>Non Irigasi</v>
      </c>
      <c r="L2282" t="s">
        <v>327</v>
      </c>
    </row>
    <row r="2283" spans="1:12" x14ac:dyDescent="0.25">
      <c r="A2283" s="1">
        <v>2282</v>
      </c>
      <c r="B2283" s="3">
        <v>73</v>
      </c>
      <c r="C2283" s="1">
        <v>207</v>
      </c>
      <c r="D2283" s="1">
        <v>0</v>
      </c>
      <c r="E2283" s="1">
        <v>0</v>
      </c>
      <c r="F2283" s="1">
        <v>0</v>
      </c>
      <c r="G2283">
        <f>VLOOKUP(C2283,reference!$A$1:$E$310,5,FALSE)</f>
        <v>5311071</v>
      </c>
      <c r="H2283" t="str">
        <f>VLOOKUP(C2283,reference!$A$1:$E$310,4,FALSE)</f>
        <v>WEWARIA</v>
      </c>
      <c r="I2283" t="str">
        <f>VLOOKUP($D2283,reference!$G$1:$H$25,2,FALSE)</f>
        <v>No data</v>
      </c>
      <c r="J2283" t="str">
        <f>VLOOKUP($E2283,reference!$G$1:$H$25,2,FALSE)</f>
        <v>No data</v>
      </c>
      <c r="K2283" t="str">
        <f t="shared" si="35"/>
        <v>Non Irigasi</v>
      </c>
      <c r="L2283" t="s">
        <v>327</v>
      </c>
    </row>
    <row r="2284" spans="1:12" x14ac:dyDescent="0.25">
      <c r="A2284" s="1">
        <v>2283</v>
      </c>
      <c r="B2284" s="3">
        <v>6</v>
      </c>
      <c r="C2284" s="1">
        <v>173</v>
      </c>
      <c r="D2284" s="1">
        <v>0</v>
      </c>
      <c r="E2284" s="1">
        <v>5</v>
      </c>
      <c r="F2284" s="1">
        <v>0</v>
      </c>
      <c r="G2284">
        <f>VLOOKUP(C2284,reference!$A$1:$E$310,5,FALSE)</f>
        <v>5310040</v>
      </c>
      <c r="H2284" t="str">
        <f>VLOOKUP(C2284,reference!$A$1:$E$310,4,FALSE)</f>
        <v>TALIBURA</v>
      </c>
      <c r="I2284" t="str">
        <f>VLOOKUP($D2284,reference!$G$1:$H$25,2,FALSE)</f>
        <v>No data</v>
      </c>
      <c r="J2284" t="str">
        <f>VLOOKUP($E2284,reference!$G$1:$H$25,2,FALSE)</f>
        <v>Hutan mangrove primer</v>
      </c>
      <c r="K2284" t="str">
        <f t="shared" si="35"/>
        <v>Non Irigasi</v>
      </c>
      <c r="L2284" t="s">
        <v>327</v>
      </c>
    </row>
    <row r="2285" spans="1:12" x14ac:dyDescent="0.25">
      <c r="A2285" s="1">
        <v>2284</v>
      </c>
      <c r="B2285" s="3">
        <v>186</v>
      </c>
      <c r="C2285" s="1">
        <v>173</v>
      </c>
      <c r="D2285" s="1">
        <v>5</v>
      </c>
      <c r="E2285" s="1">
        <v>5</v>
      </c>
      <c r="F2285" s="1">
        <v>0</v>
      </c>
      <c r="G2285">
        <f>VLOOKUP(C2285,reference!$A$1:$E$310,5,FALSE)</f>
        <v>5310040</v>
      </c>
      <c r="H2285" t="str">
        <f>VLOOKUP(C2285,reference!$A$1:$E$310,4,FALSE)</f>
        <v>TALIBURA</v>
      </c>
      <c r="I2285" t="str">
        <f>VLOOKUP($D2285,reference!$G$1:$H$25,2,FALSE)</f>
        <v>Hutan mangrove primer</v>
      </c>
      <c r="J2285" t="str">
        <f>VLOOKUP($E2285,reference!$G$1:$H$25,2,FALSE)</f>
        <v>Hutan mangrove primer</v>
      </c>
      <c r="K2285" t="str">
        <f t="shared" si="35"/>
        <v>Non Irigasi</v>
      </c>
      <c r="L2285" t="s">
        <v>327</v>
      </c>
    </row>
    <row r="2286" spans="1:12" x14ac:dyDescent="0.25">
      <c r="A2286" s="1">
        <v>2285</v>
      </c>
      <c r="B2286" s="3">
        <v>738</v>
      </c>
      <c r="C2286" s="1">
        <v>125</v>
      </c>
      <c r="D2286" s="1">
        <v>12</v>
      </c>
      <c r="E2286" s="1">
        <v>18</v>
      </c>
      <c r="F2286" s="1">
        <v>0</v>
      </c>
      <c r="G2286">
        <f>VLOOKUP(C2286,reference!$A$1:$E$310,5,FALSE)</f>
        <v>5307014</v>
      </c>
      <c r="H2286" t="str">
        <f>VLOOKUP(C2286,reference!$A$1:$E$310,4,FALSE)</f>
        <v>PANTAR TENGAH</v>
      </c>
      <c r="I2286" t="str">
        <f>VLOOKUP($D2286,reference!$G$1:$H$25,2,FALSE)</f>
        <v>Pertanian lahan kering</v>
      </c>
      <c r="J2286" t="str">
        <f>VLOOKUP($E2286,reference!$G$1:$H$25,2,FALSE)</f>
        <v>Lahan terbuka</v>
      </c>
      <c r="K2286" t="str">
        <f t="shared" si="35"/>
        <v>Non Irigasi</v>
      </c>
      <c r="L2286" t="s">
        <v>327</v>
      </c>
    </row>
    <row r="2287" spans="1:12" x14ac:dyDescent="0.25">
      <c r="A2287" s="1">
        <v>2286</v>
      </c>
      <c r="B2287" s="3">
        <v>26</v>
      </c>
      <c r="C2287" s="1">
        <v>242</v>
      </c>
      <c r="D2287" s="1">
        <v>0</v>
      </c>
      <c r="E2287" s="1">
        <v>16</v>
      </c>
      <c r="F2287" s="1">
        <v>0</v>
      </c>
      <c r="G2287">
        <f>VLOOKUP(C2287,reference!$A$1:$E$310,5,FALSE)</f>
        <v>5315010</v>
      </c>
      <c r="H2287" t="str">
        <f>VLOOKUP(C2287,reference!$A$1:$E$310,4,FALSE)</f>
        <v>KOMODO</v>
      </c>
      <c r="I2287" t="str">
        <f>VLOOKUP($D2287,reference!$G$1:$H$25,2,FALSE)</f>
        <v>No data</v>
      </c>
      <c r="J2287" t="str">
        <f>VLOOKUP($E2287,reference!$G$1:$H$25,2,FALSE)</f>
        <v>Pemukiman</v>
      </c>
      <c r="K2287" t="str">
        <f t="shared" si="35"/>
        <v>Non Irigasi</v>
      </c>
      <c r="L2287" t="s">
        <v>327</v>
      </c>
    </row>
    <row r="2288" spans="1:12" x14ac:dyDescent="0.25">
      <c r="A2288" s="1">
        <v>2287</v>
      </c>
      <c r="B2288" s="3">
        <v>6366</v>
      </c>
      <c r="C2288" s="1">
        <v>242</v>
      </c>
      <c r="D2288" s="1">
        <v>9</v>
      </c>
      <c r="E2288" s="1">
        <v>9</v>
      </c>
      <c r="F2288" s="1">
        <v>0</v>
      </c>
      <c r="G2288">
        <f>VLOOKUP(C2288,reference!$A$1:$E$310,5,FALSE)</f>
        <v>5315010</v>
      </c>
      <c r="H2288" t="str">
        <f>VLOOKUP(C2288,reference!$A$1:$E$310,4,FALSE)</f>
        <v>KOMODO</v>
      </c>
      <c r="I2288" t="str">
        <f>VLOOKUP($D2288,reference!$G$1:$H$25,2,FALSE)</f>
        <v>Semak belukar</v>
      </c>
      <c r="J2288" t="str">
        <f>VLOOKUP($E2288,reference!$G$1:$H$25,2,FALSE)</f>
        <v>Semak belukar</v>
      </c>
      <c r="K2288" t="str">
        <f t="shared" si="35"/>
        <v>Non Irigasi</v>
      </c>
      <c r="L2288" t="s">
        <v>327</v>
      </c>
    </row>
    <row r="2289" spans="1:12" x14ac:dyDescent="0.25">
      <c r="A2289" s="1">
        <v>2288</v>
      </c>
      <c r="B2289" s="3">
        <v>3</v>
      </c>
      <c r="C2289" s="1">
        <v>253</v>
      </c>
      <c r="D2289" s="1">
        <v>18</v>
      </c>
      <c r="E2289" s="1">
        <v>13</v>
      </c>
      <c r="F2289" s="1">
        <v>0</v>
      </c>
      <c r="G2289">
        <f>VLOOKUP(C2289,reference!$A$1:$E$310,5,FALSE)</f>
        <v>5315051</v>
      </c>
      <c r="H2289" t="str">
        <f>VLOOKUP(C2289,reference!$A$1:$E$310,4,FALSE)</f>
        <v>PACAR</v>
      </c>
      <c r="I2289" t="str">
        <f>VLOOKUP($D2289,reference!$G$1:$H$25,2,FALSE)</f>
        <v>Lahan terbuka</v>
      </c>
      <c r="J2289" t="str">
        <f>VLOOKUP($E2289,reference!$G$1:$H$25,2,FALSE)</f>
        <v>Pertanian lahan kering  campur semak / kebun campur</v>
      </c>
      <c r="K2289" t="str">
        <f t="shared" si="35"/>
        <v>Non Irigasi</v>
      </c>
      <c r="L2289" t="s">
        <v>327</v>
      </c>
    </row>
    <row r="2290" spans="1:12" x14ac:dyDescent="0.25">
      <c r="A2290" s="1">
        <v>2289</v>
      </c>
      <c r="B2290" s="3">
        <v>300</v>
      </c>
      <c r="C2290" s="1">
        <v>283</v>
      </c>
      <c r="D2290" s="1">
        <v>11</v>
      </c>
      <c r="E2290" s="1">
        <v>2</v>
      </c>
      <c r="F2290" s="1">
        <v>0</v>
      </c>
      <c r="G2290">
        <f>VLOOKUP(C2290,reference!$A$1:$E$310,5,FALSE)</f>
        <v>5319050</v>
      </c>
      <c r="H2290" t="str">
        <f>VLOOKUP(C2290,reference!$A$1:$E$310,4,FALSE)</f>
        <v>POCO RANAKA</v>
      </c>
      <c r="I2290" t="str">
        <f>VLOOKUP($D2290,reference!$G$1:$H$25,2,FALSE)</f>
        <v>Savanna / Padang rumput</v>
      </c>
      <c r="J2290" t="str">
        <f>VLOOKUP($E2290,reference!$G$1:$H$25,2,FALSE)</f>
        <v>Hutan lahan kering sekunder / bekas tebangan</v>
      </c>
      <c r="K2290" t="str">
        <f t="shared" si="35"/>
        <v>Non Irigasi</v>
      </c>
      <c r="L2290" t="s">
        <v>327</v>
      </c>
    </row>
    <row r="2291" spans="1:12" x14ac:dyDescent="0.25">
      <c r="A2291" s="1">
        <v>2290</v>
      </c>
      <c r="B2291" s="3">
        <v>3886</v>
      </c>
      <c r="C2291" s="1">
        <v>275</v>
      </c>
      <c r="D2291" s="1">
        <v>2</v>
      </c>
      <c r="E2291" s="1">
        <v>2</v>
      </c>
      <c r="F2291" s="1">
        <v>0</v>
      </c>
      <c r="G2291">
        <f>VLOOKUP(C2291,reference!$A$1:$E$310,5,FALSE)</f>
        <v>5318060</v>
      </c>
      <c r="H2291" t="str">
        <f>VLOOKUP(C2291,reference!$A$1:$E$310,4,FALSE)</f>
        <v>AESESA</v>
      </c>
      <c r="I2291" t="str">
        <f>VLOOKUP($D2291,reference!$G$1:$H$25,2,FALSE)</f>
        <v>Hutan lahan kering sekunder / bekas tebangan</v>
      </c>
      <c r="J2291" t="str">
        <f>VLOOKUP($E2291,reference!$G$1:$H$25,2,FALSE)</f>
        <v>Hutan lahan kering sekunder / bekas tebangan</v>
      </c>
      <c r="K2291" t="str">
        <f t="shared" si="35"/>
        <v>Non Irigasi</v>
      </c>
      <c r="L2291" t="s">
        <v>327</v>
      </c>
    </row>
    <row r="2292" spans="1:12" x14ac:dyDescent="0.25">
      <c r="A2292" s="1">
        <v>2291</v>
      </c>
      <c r="B2292" s="3">
        <v>2</v>
      </c>
      <c r="C2292" s="1">
        <v>275</v>
      </c>
      <c r="D2292" s="1">
        <v>5</v>
      </c>
      <c r="E2292" s="1">
        <v>11</v>
      </c>
      <c r="F2292" s="1">
        <v>0</v>
      </c>
      <c r="G2292">
        <f>VLOOKUP(C2292,reference!$A$1:$E$310,5,FALSE)</f>
        <v>5318060</v>
      </c>
      <c r="H2292" t="str">
        <f>VLOOKUP(C2292,reference!$A$1:$E$310,4,FALSE)</f>
        <v>AESESA</v>
      </c>
      <c r="I2292" t="str">
        <f>VLOOKUP($D2292,reference!$G$1:$H$25,2,FALSE)</f>
        <v>Hutan mangrove primer</v>
      </c>
      <c r="J2292" t="str">
        <f>VLOOKUP($E2292,reference!$G$1:$H$25,2,FALSE)</f>
        <v>Savanna / Padang rumput</v>
      </c>
      <c r="K2292" t="str">
        <f t="shared" si="35"/>
        <v>Non Irigasi</v>
      </c>
      <c r="L2292" t="s">
        <v>328</v>
      </c>
    </row>
    <row r="2293" spans="1:12" x14ac:dyDescent="0.25">
      <c r="A2293" s="1">
        <v>2292</v>
      </c>
      <c r="B2293" s="3">
        <v>33</v>
      </c>
      <c r="C2293" s="1">
        <v>207</v>
      </c>
      <c r="D2293" s="1">
        <v>11</v>
      </c>
      <c r="E2293" s="1">
        <v>0</v>
      </c>
      <c r="F2293" s="1">
        <v>0</v>
      </c>
      <c r="G2293">
        <f>VLOOKUP(C2293,reference!$A$1:$E$310,5,FALSE)</f>
        <v>5311071</v>
      </c>
      <c r="H2293" t="str">
        <f>VLOOKUP(C2293,reference!$A$1:$E$310,4,FALSE)</f>
        <v>WEWARIA</v>
      </c>
      <c r="I2293" t="str">
        <f>VLOOKUP($D2293,reference!$G$1:$H$25,2,FALSE)</f>
        <v>Savanna / Padang rumput</v>
      </c>
      <c r="J2293" t="str">
        <f>VLOOKUP($E2293,reference!$G$1:$H$25,2,FALSE)</f>
        <v>No data</v>
      </c>
      <c r="K2293" t="str">
        <f t="shared" si="35"/>
        <v>Non Irigasi</v>
      </c>
      <c r="L2293" t="s">
        <v>327</v>
      </c>
    </row>
    <row r="2294" spans="1:12" x14ac:dyDescent="0.25">
      <c r="A2294" s="1">
        <v>2293</v>
      </c>
      <c r="B2294" s="3">
        <v>1332</v>
      </c>
      <c r="C2294" s="1">
        <v>207</v>
      </c>
      <c r="D2294" s="1">
        <v>11</v>
      </c>
      <c r="E2294" s="1">
        <v>11</v>
      </c>
      <c r="F2294" s="1">
        <v>0</v>
      </c>
      <c r="G2294">
        <f>VLOOKUP(C2294,reference!$A$1:$E$310,5,FALSE)</f>
        <v>5311071</v>
      </c>
      <c r="H2294" t="str">
        <f>VLOOKUP(C2294,reference!$A$1:$E$310,4,FALSE)</f>
        <v>WEWARIA</v>
      </c>
      <c r="I2294" t="str">
        <f>VLOOKUP($D2294,reference!$G$1:$H$25,2,FALSE)</f>
        <v>Savanna / Padang rumput</v>
      </c>
      <c r="J2294" t="str">
        <f>VLOOKUP($E2294,reference!$G$1:$H$25,2,FALSE)</f>
        <v>Savanna / Padang rumput</v>
      </c>
      <c r="K2294" t="str">
        <f t="shared" si="35"/>
        <v>Non Irigasi</v>
      </c>
      <c r="L2294" t="s">
        <v>327</v>
      </c>
    </row>
    <row r="2295" spans="1:12" x14ac:dyDescent="0.25">
      <c r="A2295" s="1">
        <v>2294</v>
      </c>
      <c r="B2295" s="3">
        <v>4</v>
      </c>
      <c r="C2295" s="1">
        <v>207</v>
      </c>
      <c r="D2295" s="1">
        <v>0</v>
      </c>
      <c r="E2295" s="1">
        <v>11</v>
      </c>
      <c r="F2295" s="1">
        <v>0</v>
      </c>
      <c r="G2295">
        <f>VLOOKUP(C2295,reference!$A$1:$E$310,5,FALSE)</f>
        <v>5311071</v>
      </c>
      <c r="H2295" t="str">
        <f>VLOOKUP(C2295,reference!$A$1:$E$310,4,FALSE)</f>
        <v>WEWARIA</v>
      </c>
      <c r="I2295" t="str">
        <f>VLOOKUP($D2295,reference!$G$1:$H$25,2,FALSE)</f>
        <v>No data</v>
      </c>
      <c r="J2295" t="str">
        <f>VLOOKUP($E2295,reference!$G$1:$H$25,2,FALSE)</f>
        <v>Savanna / Padang rumput</v>
      </c>
      <c r="K2295" t="str">
        <f t="shared" si="35"/>
        <v>Non Irigasi</v>
      </c>
      <c r="L2295" t="s">
        <v>327</v>
      </c>
    </row>
    <row r="2296" spans="1:12" x14ac:dyDescent="0.25">
      <c r="A2296" s="1">
        <v>2295</v>
      </c>
      <c r="B2296" s="3">
        <v>180</v>
      </c>
      <c r="C2296" s="1">
        <v>173</v>
      </c>
      <c r="D2296" s="1">
        <v>11</v>
      </c>
      <c r="E2296" s="1">
        <v>9</v>
      </c>
      <c r="F2296" s="1">
        <v>0</v>
      </c>
      <c r="G2296">
        <f>VLOOKUP(C2296,reference!$A$1:$E$310,5,FALSE)</f>
        <v>5310040</v>
      </c>
      <c r="H2296" t="str">
        <f>VLOOKUP(C2296,reference!$A$1:$E$310,4,FALSE)</f>
        <v>TALIBURA</v>
      </c>
      <c r="I2296" t="str">
        <f>VLOOKUP($D2296,reference!$G$1:$H$25,2,FALSE)</f>
        <v>Savanna / Padang rumput</v>
      </c>
      <c r="J2296" t="str">
        <f>VLOOKUP($E2296,reference!$G$1:$H$25,2,FALSE)</f>
        <v>Semak belukar</v>
      </c>
      <c r="K2296" t="str">
        <f t="shared" si="35"/>
        <v>Non Irigasi</v>
      </c>
      <c r="L2296" t="s">
        <v>327</v>
      </c>
    </row>
    <row r="2297" spans="1:12" x14ac:dyDescent="0.25">
      <c r="A2297" s="1">
        <v>2296</v>
      </c>
      <c r="B2297" s="3">
        <v>10</v>
      </c>
      <c r="C2297" s="1">
        <v>156</v>
      </c>
      <c r="D2297" s="1">
        <v>12</v>
      </c>
      <c r="E2297" s="1">
        <v>16</v>
      </c>
      <c r="F2297" s="1">
        <v>0</v>
      </c>
      <c r="G2297">
        <f>VLOOKUP(C2297,reference!$A$1:$E$310,5,FALSE)</f>
        <v>5309041</v>
      </c>
      <c r="H2297" t="str">
        <f>VLOOKUP(C2297,reference!$A$1:$E$310,4,FALSE)</f>
        <v>SOLOR SELATAN</v>
      </c>
      <c r="I2297" t="str">
        <f>VLOOKUP($D2297,reference!$G$1:$H$25,2,FALSE)</f>
        <v>Pertanian lahan kering</v>
      </c>
      <c r="J2297" t="str">
        <f>VLOOKUP($E2297,reference!$G$1:$H$25,2,FALSE)</f>
        <v>Pemukiman</v>
      </c>
      <c r="K2297" t="str">
        <f t="shared" si="35"/>
        <v>Non Irigasi</v>
      </c>
      <c r="L2297" t="s">
        <v>327</v>
      </c>
    </row>
    <row r="2298" spans="1:12" x14ac:dyDescent="0.25">
      <c r="A2298" s="1">
        <v>2297</v>
      </c>
      <c r="B2298" s="3">
        <v>52</v>
      </c>
      <c r="C2298" s="1">
        <v>138</v>
      </c>
      <c r="D2298" s="1">
        <v>16</v>
      </c>
      <c r="E2298" s="1">
        <v>13</v>
      </c>
      <c r="F2298" s="1">
        <v>0</v>
      </c>
      <c r="G2298">
        <f>VLOOKUP(C2298,reference!$A$1:$E$310,5,FALSE)</f>
        <v>5308010</v>
      </c>
      <c r="H2298" t="str">
        <f>VLOOKUP(C2298,reference!$A$1:$E$310,4,FALSE)</f>
        <v>NAGAWUTUNG</v>
      </c>
      <c r="I2298" t="str">
        <f>VLOOKUP($D2298,reference!$G$1:$H$25,2,FALSE)</f>
        <v>Pemukiman</v>
      </c>
      <c r="J2298" t="str">
        <f>VLOOKUP($E2298,reference!$G$1:$H$25,2,FALSE)</f>
        <v>Pertanian lahan kering  campur semak / kebun campur</v>
      </c>
      <c r="K2298" t="str">
        <f t="shared" si="35"/>
        <v>Non Irigasi</v>
      </c>
      <c r="L2298" t="s">
        <v>327</v>
      </c>
    </row>
    <row r="2299" spans="1:12" x14ac:dyDescent="0.25">
      <c r="A2299" s="1">
        <v>2298</v>
      </c>
      <c r="B2299" s="3">
        <v>128</v>
      </c>
      <c r="C2299" s="1">
        <v>242</v>
      </c>
      <c r="D2299" s="1">
        <v>9</v>
      </c>
      <c r="E2299" s="1">
        <v>16</v>
      </c>
      <c r="F2299" s="1">
        <v>0</v>
      </c>
      <c r="G2299">
        <f>VLOOKUP(C2299,reference!$A$1:$E$310,5,FALSE)</f>
        <v>5315010</v>
      </c>
      <c r="H2299" t="str">
        <f>VLOOKUP(C2299,reference!$A$1:$E$310,4,FALSE)</f>
        <v>KOMODO</v>
      </c>
      <c r="I2299" t="str">
        <f>VLOOKUP($D2299,reference!$G$1:$H$25,2,FALSE)</f>
        <v>Semak belukar</v>
      </c>
      <c r="J2299" t="str">
        <f>VLOOKUP($E2299,reference!$G$1:$H$25,2,FALSE)</f>
        <v>Pemukiman</v>
      </c>
      <c r="K2299" t="str">
        <f t="shared" si="35"/>
        <v>Non Irigasi</v>
      </c>
      <c r="L2299" t="s">
        <v>327</v>
      </c>
    </row>
    <row r="2300" spans="1:12" x14ac:dyDescent="0.25">
      <c r="A2300" s="1">
        <v>2299</v>
      </c>
      <c r="B2300" s="3">
        <v>1</v>
      </c>
      <c r="C2300" s="1">
        <v>253</v>
      </c>
      <c r="D2300" s="1">
        <v>1</v>
      </c>
      <c r="E2300" s="1">
        <v>16</v>
      </c>
      <c r="F2300" s="1">
        <v>0</v>
      </c>
      <c r="G2300">
        <f>VLOOKUP(C2300,reference!$A$1:$E$310,5,FALSE)</f>
        <v>5315051</v>
      </c>
      <c r="H2300" t="str">
        <f>VLOOKUP(C2300,reference!$A$1:$E$310,4,FALSE)</f>
        <v>PACAR</v>
      </c>
      <c r="I2300" t="str">
        <f>VLOOKUP($D2300,reference!$G$1:$H$25,2,FALSE)</f>
        <v>Hutan lahan kering primer</v>
      </c>
      <c r="J2300" t="str">
        <f>VLOOKUP($E2300,reference!$G$1:$H$25,2,FALSE)</f>
        <v>Pemukiman</v>
      </c>
      <c r="K2300" t="str">
        <f t="shared" si="35"/>
        <v>Non Irigasi</v>
      </c>
      <c r="L2300" t="s">
        <v>328</v>
      </c>
    </row>
    <row r="2301" spans="1:12" x14ac:dyDescent="0.25">
      <c r="A2301" s="1">
        <v>2300</v>
      </c>
      <c r="B2301" s="3">
        <v>566</v>
      </c>
      <c r="C2301" s="1">
        <v>283</v>
      </c>
      <c r="D2301" s="1">
        <v>11</v>
      </c>
      <c r="E2301" s="1">
        <v>13</v>
      </c>
      <c r="F2301" s="1">
        <v>0</v>
      </c>
      <c r="G2301">
        <f>VLOOKUP(C2301,reference!$A$1:$E$310,5,FALSE)</f>
        <v>5319050</v>
      </c>
      <c r="H2301" t="str">
        <f>VLOOKUP(C2301,reference!$A$1:$E$310,4,FALSE)</f>
        <v>POCO RANAKA</v>
      </c>
      <c r="I2301" t="str">
        <f>VLOOKUP($D2301,reference!$G$1:$H$25,2,FALSE)</f>
        <v>Savanna / Padang rumput</v>
      </c>
      <c r="J2301" t="str">
        <f>VLOOKUP($E2301,reference!$G$1:$H$25,2,FALSE)</f>
        <v>Pertanian lahan kering  campur semak / kebun campur</v>
      </c>
      <c r="K2301" t="str">
        <f t="shared" si="35"/>
        <v>Non Irigasi</v>
      </c>
      <c r="L2301" t="s">
        <v>327</v>
      </c>
    </row>
    <row r="2302" spans="1:12" x14ac:dyDescent="0.25">
      <c r="A2302" s="1">
        <v>2301</v>
      </c>
      <c r="B2302" s="3">
        <v>98</v>
      </c>
      <c r="C2302" s="1">
        <v>283</v>
      </c>
      <c r="D2302" s="1">
        <v>11</v>
      </c>
      <c r="E2302" s="1">
        <v>9</v>
      </c>
      <c r="F2302" s="1">
        <v>0</v>
      </c>
      <c r="G2302">
        <f>VLOOKUP(C2302,reference!$A$1:$E$310,5,FALSE)</f>
        <v>5319050</v>
      </c>
      <c r="H2302" t="str">
        <f>VLOOKUP(C2302,reference!$A$1:$E$310,4,FALSE)</f>
        <v>POCO RANAKA</v>
      </c>
      <c r="I2302" t="str">
        <f>VLOOKUP($D2302,reference!$G$1:$H$25,2,FALSE)</f>
        <v>Savanna / Padang rumput</v>
      </c>
      <c r="J2302" t="str">
        <f>VLOOKUP($E2302,reference!$G$1:$H$25,2,FALSE)</f>
        <v>Semak belukar</v>
      </c>
      <c r="K2302" t="str">
        <f t="shared" si="35"/>
        <v>Non Irigasi</v>
      </c>
      <c r="L2302" t="s">
        <v>327</v>
      </c>
    </row>
    <row r="2303" spans="1:12" x14ac:dyDescent="0.25">
      <c r="A2303" s="1">
        <v>2302</v>
      </c>
      <c r="B2303" s="3">
        <v>34</v>
      </c>
      <c r="C2303" s="1">
        <v>275</v>
      </c>
      <c r="D2303" s="1">
        <v>2</v>
      </c>
      <c r="E2303" s="1">
        <v>9</v>
      </c>
      <c r="F2303" s="1">
        <v>0</v>
      </c>
      <c r="G2303">
        <f>VLOOKUP(C2303,reference!$A$1:$E$310,5,FALSE)</f>
        <v>5318060</v>
      </c>
      <c r="H2303" t="str">
        <f>VLOOKUP(C2303,reference!$A$1:$E$310,4,FALSE)</f>
        <v>AESESA</v>
      </c>
      <c r="I2303" t="str">
        <f>VLOOKUP($D2303,reference!$G$1:$H$25,2,FALSE)</f>
        <v>Hutan lahan kering sekunder / bekas tebangan</v>
      </c>
      <c r="J2303" t="str">
        <f>VLOOKUP($E2303,reference!$G$1:$H$25,2,FALSE)</f>
        <v>Semak belukar</v>
      </c>
      <c r="K2303" t="str">
        <f t="shared" si="35"/>
        <v>Non Irigasi</v>
      </c>
      <c r="L2303" t="s">
        <v>328</v>
      </c>
    </row>
    <row r="2304" spans="1:12" x14ac:dyDescent="0.25">
      <c r="A2304" s="1">
        <v>2303</v>
      </c>
      <c r="B2304" s="3">
        <v>8</v>
      </c>
      <c r="C2304" s="1">
        <v>173</v>
      </c>
      <c r="D2304" s="1">
        <v>13</v>
      </c>
      <c r="E2304" s="1">
        <v>12</v>
      </c>
      <c r="F2304" s="1">
        <v>1</v>
      </c>
      <c r="G2304">
        <f>VLOOKUP(C2304,reference!$A$1:$E$310,5,FALSE)</f>
        <v>5310040</v>
      </c>
      <c r="H2304" t="str">
        <f>VLOOKUP(C2304,reference!$A$1:$E$310,4,FALSE)</f>
        <v>TALIBURA</v>
      </c>
      <c r="I2304" t="str">
        <f>VLOOKUP($D2304,reference!$G$1:$H$25,2,FALSE)</f>
        <v>Pertanian lahan kering  campur semak / kebun campur</v>
      </c>
      <c r="J2304" t="str">
        <f>VLOOKUP($E2304,reference!$G$1:$H$25,2,FALSE)</f>
        <v>Pertanian lahan kering</v>
      </c>
      <c r="K2304" t="str">
        <f t="shared" si="35"/>
        <v>Buffer Irigasi</v>
      </c>
      <c r="L2304" t="s">
        <v>327</v>
      </c>
    </row>
    <row r="2305" spans="1:12" x14ac:dyDescent="0.25">
      <c r="A2305" s="1">
        <v>2304</v>
      </c>
      <c r="B2305" s="3">
        <v>19</v>
      </c>
      <c r="C2305" s="1">
        <v>242</v>
      </c>
      <c r="D2305" s="1">
        <v>6</v>
      </c>
      <c r="E2305" s="1">
        <v>18</v>
      </c>
      <c r="F2305" s="1">
        <v>0</v>
      </c>
      <c r="G2305">
        <f>VLOOKUP(C2305,reference!$A$1:$E$310,5,FALSE)</f>
        <v>5315010</v>
      </c>
      <c r="H2305" t="str">
        <f>VLOOKUP(C2305,reference!$A$1:$E$310,4,FALSE)</f>
        <v>KOMODO</v>
      </c>
      <c r="I2305" t="str">
        <f>VLOOKUP($D2305,reference!$G$1:$H$25,2,FALSE)</f>
        <v>Hutan mangrove sekunder</v>
      </c>
      <c r="J2305" t="str">
        <f>VLOOKUP($E2305,reference!$G$1:$H$25,2,FALSE)</f>
        <v>Lahan terbuka</v>
      </c>
      <c r="K2305" t="str">
        <f t="shared" si="35"/>
        <v>Non Irigasi</v>
      </c>
      <c r="L2305" t="s">
        <v>328</v>
      </c>
    </row>
    <row r="2306" spans="1:12" x14ac:dyDescent="0.25">
      <c r="A2306" s="1">
        <v>2305</v>
      </c>
      <c r="B2306" s="3">
        <v>154</v>
      </c>
      <c r="C2306" s="1">
        <v>242</v>
      </c>
      <c r="D2306" s="1">
        <v>9</v>
      </c>
      <c r="E2306" s="1">
        <v>0</v>
      </c>
      <c r="F2306" s="1">
        <v>0</v>
      </c>
      <c r="G2306">
        <f>VLOOKUP(C2306,reference!$A$1:$E$310,5,FALSE)</f>
        <v>5315010</v>
      </c>
      <c r="H2306" t="str">
        <f>VLOOKUP(C2306,reference!$A$1:$E$310,4,FALSE)</f>
        <v>KOMODO</v>
      </c>
      <c r="I2306" t="str">
        <f>VLOOKUP($D2306,reference!$G$1:$H$25,2,FALSE)</f>
        <v>Semak belukar</v>
      </c>
      <c r="J2306" t="str">
        <f>VLOOKUP($E2306,reference!$G$1:$H$25,2,FALSE)</f>
        <v>No data</v>
      </c>
      <c r="K2306" t="str">
        <f t="shared" si="35"/>
        <v>Non Irigasi</v>
      </c>
      <c r="L2306" t="s">
        <v>327</v>
      </c>
    </row>
    <row r="2307" spans="1:12" x14ac:dyDescent="0.25">
      <c r="A2307" s="1">
        <v>2306</v>
      </c>
      <c r="B2307" s="3">
        <v>2</v>
      </c>
      <c r="C2307" s="1">
        <v>253</v>
      </c>
      <c r="D2307" s="1">
        <v>18</v>
      </c>
      <c r="E2307" s="1">
        <v>14</v>
      </c>
      <c r="F2307" s="1">
        <v>0</v>
      </c>
      <c r="G2307">
        <f>VLOOKUP(C2307,reference!$A$1:$E$310,5,FALSE)</f>
        <v>5315051</v>
      </c>
      <c r="H2307" t="str">
        <f>VLOOKUP(C2307,reference!$A$1:$E$310,4,FALSE)</f>
        <v>PACAR</v>
      </c>
      <c r="I2307" t="str">
        <f>VLOOKUP($D2307,reference!$G$1:$H$25,2,FALSE)</f>
        <v>Lahan terbuka</v>
      </c>
      <c r="J2307" t="str">
        <f>VLOOKUP($E2307,reference!$G$1:$H$25,2,FALSE)</f>
        <v>Sawah</v>
      </c>
      <c r="K2307" t="str">
        <f t="shared" ref="K2307:K2370" si="36">IF(F2307=0,"Non Irigasi","Buffer Irigasi")</f>
        <v>Non Irigasi</v>
      </c>
      <c r="L2307" t="s">
        <v>327</v>
      </c>
    </row>
    <row r="2308" spans="1:12" x14ac:dyDescent="0.25">
      <c r="A2308" s="1">
        <v>2307</v>
      </c>
      <c r="B2308" s="3">
        <v>717</v>
      </c>
      <c r="C2308" s="1">
        <v>218</v>
      </c>
      <c r="D2308" s="1">
        <v>11</v>
      </c>
      <c r="E2308" s="1">
        <v>14</v>
      </c>
      <c r="F2308" s="1">
        <v>0</v>
      </c>
      <c r="G2308">
        <f>VLOOKUP(C2308,reference!$A$1:$E$310,5,FALSE)</f>
        <v>5312081</v>
      </c>
      <c r="H2308" t="str">
        <f>VLOOKUP(C2308,reference!$A$1:$E$310,4,FALSE)</f>
        <v>RIUNG BARAT</v>
      </c>
      <c r="I2308" t="str">
        <f>VLOOKUP($D2308,reference!$G$1:$H$25,2,FALSE)</f>
        <v>Savanna / Padang rumput</v>
      </c>
      <c r="J2308" t="str">
        <f>VLOOKUP($E2308,reference!$G$1:$H$25,2,FALSE)</f>
        <v>Sawah</v>
      </c>
      <c r="K2308" t="str">
        <f t="shared" si="36"/>
        <v>Non Irigasi</v>
      </c>
      <c r="L2308" t="s">
        <v>327</v>
      </c>
    </row>
    <row r="2309" spans="1:12" x14ac:dyDescent="0.25">
      <c r="A2309" s="1">
        <v>2308</v>
      </c>
      <c r="B2309" s="3">
        <v>80</v>
      </c>
      <c r="C2309" s="1">
        <v>275</v>
      </c>
      <c r="D2309" s="1">
        <v>2</v>
      </c>
      <c r="E2309" s="1">
        <v>11</v>
      </c>
      <c r="F2309" s="1">
        <v>0</v>
      </c>
      <c r="G2309">
        <f>VLOOKUP(C2309,reference!$A$1:$E$310,5,FALSE)</f>
        <v>5318060</v>
      </c>
      <c r="H2309" t="str">
        <f>VLOOKUP(C2309,reference!$A$1:$E$310,4,FALSE)</f>
        <v>AESESA</v>
      </c>
      <c r="I2309" t="str">
        <f>VLOOKUP($D2309,reference!$G$1:$H$25,2,FALSE)</f>
        <v>Hutan lahan kering sekunder / bekas tebangan</v>
      </c>
      <c r="J2309" t="str">
        <f>VLOOKUP($E2309,reference!$G$1:$H$25,2,FALSE)</f>
        <v>Savanna / Padang rumput</v>
      </c>
      <c r="K2309" t="str">
        <f t="shared" si="36"/>
        <v>Non Irigasi</v>
      </c>
      <c r="L2309" t="s">
        <v>328</v>
      </c>
    </row>
    <row r="2310" spans="1:12" x14ac:dyDescent="0.25">
      <c r="A2310" s="1">
        <v>2309</v>
      </c>
      <c r="B2310" s="3">
        <v>52</v>
      </c>
      <c r="C2310" s="1">
        <v>275</v>
      </c>
      <c r="D2310" s="1">
        <v>6</v>
      </c>
      <c r="E2310" s="1">
        <v>15</v>
      </c>
      <c r="F2310" s="1">
        <v>0</v>
      </c>
      <c r="G2310">
        <f>VLOOKUP(C2310,reference!$A$1:$E$310,5,FALSE)</f>
        <v>5318060</v>
      </c>
      <c r="H2310" t="str">
        <f>VLOOKUP(C2310,reference!$A$1:$E$310,4,FALSE)</f>
        <v>AESESA</v>
      </c>
      <c r="I2310" t="str">
        <f>VLOOKUP($D2310,reference!$G$1:$H$25,2,FALSE)</f>
        <v>Hutan mangrove sekunder</v>
      </c>
      <c r="J2310" t="str">
        <f>VLOOKUP($E2310,reference!$G$1:$H$25,2,FALSE)</f>
        <v>Tambak</v>
      </c>
      <c r="K2310" t="str">
        <f t="shared" si="36"/>
        <v>Non Irigasi</v>
      </c>
      <c r="L2310" t="s">
        <v>328</v>
      </c>
    </row>
    <row r="2311" spans="1:12" x14ac:dyDescent="0.25">
      <c r="A2311" s="1">
        <v>2310</v>
      </c>
      <c r="B2311" s="3">
        <v>16</v>
      </c>
      <c r="C2311" s="1">
        <v>173</v>
      </c>
      <c r="D2311" s="1">
        <v>11</v>
      </c>
      <c r="E2311" s="1">
        <v>5</v>
      </c>
      <c r="F2311" s="1">
        <v>0</v>
      </c>
      <c r="G2311">
        <f>VLOOKUP(C2311,reference!$A$1:$E$310,5,FALSE)</f>
        <v>5310040</v>
      </c>
      <c r="H2311" t="str">
        <f>VLOOKUP(C2311,reference!$A$1:$E$310,4,FALSE)</f>
        <v>TALIBURA</v>
      </c>
      <c r="I2311" t="str">
        <f>VLOOKUP($D2311,reference!$G$1:$H$25,2,FALSE)</f>
        <v>Savanna / Padang rumput</v>
      </c>
      <c r="J2311" t="str">
        <f>VLOOKUP($E2311,reference!$G$1:$H$25,2,FALSE)</f>
        <v>Hutan mangrove primer</v>
      </c>
      <c r="K2311" t="str">
        <f t="shared" si="36"/>
        <v>Non Irigasi</v>
      </c>
      <c r="L2311" t="s">
        <v>327</v>
      </c>
    </row>
    <row r="2312" spans="1:12" x14ac:dyDescent="0.25">
      <c r="A2312" s="1">
        <v>2311</v>
      </c>
      <c r="B2312" s="3">
        <v>66</v>
      </c>
      <c r="C2312" s="1">
        <v>156</v>
      </c>
      <c r="D2312" s="1">
        <v>16</v>
      </c>
      <c r="E2312" s="1">
        <v>16</v>
      </c>
      <c r="F2312" s="1">
        <v>0</v>
      </c>
      <c r="G2312">
        <f>VLOOKUP(C2312,reference!$A$1:$E$310,5,FALSE)</f>
        <v>5309041</v>
      </c>
      <c r="H2312" t="str">
        <f>VLOOKUP(C2312,reference!$A$1:$E$310,4,FALSE)</f>
        <v>SOLOR SELATAN</v>
      </c>
      <c r="I2312" t="str">
        <f>VLOOKUP($D2312,reference!$G$1:$H$25,2,FALSE)</f>
        <v>Pemukiman</v>
      </c>
      <c r="J2312" t="str">
        <f>VLOOKUP($E2312,reference!$G$1:$H$25,2,FALSE)</f>
        <v>Pemukiman</v>
      </c>
      <c r="K2312" t="str">
        <f t="shared" si="36"/>
        <v>Non Irigasi</v>
      </c>
      <c r="L2312" t="s">
        <v>327</v>
      </c>
    </row>
    <row r="2313" spans="1:12" x14ac:dyDescent="0.25">
      <c r="A2313" s="1">
        <v>2312</v>
      </c>
      <c r="B2313" s="3">
        <v>421</v>
      </c>
      <c r="C2313" s="1">
        <v>144</v>
      </c>
      <c r="D2313" s="1">
        <v>11</v>
      </c>
      <c r="E2313" s="1">
        <v>11</v>
      </c>
      <c r="F2313" s="1">
        <v>0</v>
      </c>
      <c r="G2313">
        <f>VLOOKUP(C2313,reference!$A$1:$E$310,5,FALSE)</f>
        <v>5308050</v>
      </c>
      <c r="H2313" t="str">
        <f>VLOOKUP(C2313,reference!$A$1:$E$310,4,FALSE)</f>
        <v>NUBATUKAN</v>
      </c>
      <c r="I2313" t="str">
        <f>VLOOKUP($D2313,reference!$G$1:$H$25,2,FALSE)</f>
        <v>Savanna / Padang rumput</v>
      </c>
      <c r="J2313" t="str">
        <f>VLOOKUP($E2313,reference!$G$1:$H$25,2,FALSE)</f>
        <v>Savanna / Padang rumput</v>
      </c>
      <c r="K2313" t="str">
        <f t="shared" si="36"/>
        <v>Non Irigasi</v>
      </c>
      <c r="L2313" t="s">
        <v>327</v>
      </c>
    </row>
    <row r="2314" spans="1:12" x14ac:dyDescent="0.25">
      <c r="A2314" s="1">
        <v>2313</v>
      </c>
      <c r="B2314" s="3">
        <v>373</v>
      </c>
      <c r="C2314" s="1">
        <v>140</v>
      </c>
      <c r="D2314" s="1">
        <v>13</v>
      </c>
      <c r="E2314" s="1">
        <v>18</v>
      </c>
      <c r="F2314" s="1">
        <v>0</v>
      </c>
      <c r="G2314">
        <f>VLOOKUP(C2314,reference!$A$1:$E$310,5,FALSE)</f>
        <v>5308020</v>
      </c>
      <c r="H2314" t="str">
        <f>VLOOKUP(C2314,reference!$A$1:$E$310,4,FALSE)</f>
        <v>ATADEI</v>
      </c>
      <c r="I2314" t="str">
        <f>VLOOKUP($D2314,reference!$G$1:$H$25,2,FALSE)</f>
        <v>Pertanian lahan kering  campur semak / kebun campur</v>
      </c>
      <c r="J2314" t="str">
        <f>VLOOKUP($E2314,reference!$G$1:$H$25,2,FALSE)</f>
        <v>Lahan terbuka</v>
      </c>
      <c r="K2314" t="str">
        <f t="shared" si="36"/>
        <v>Non Irigasi</v>
      </c>
      <c r="L2314" t="s">
        <v>327</v>
      </c>
    </row>
    <row r="2315" spans="1:12" x14ac:dyDescent="0.25">
      <c r="A2315" s="1">
        <v>2314</v>
      </c>
      <c r="B2315" s="3">
        <v>26</v>
      </c>
      <c r="C2315" s="1">
        <v>242</v>
      </c>
      <c r="D2315" s="1">
        <v>9</v>
      </c>
      <c r="E2315" s="1">
        <v>18</v>
      </c>
      <c r="F2315" s="1">
        <v>0</v>
      </c>
      <c r="G2315">
        <f>VLOOKUP(C2315,reference!$A$1:$E$310,5,FALSE)</f>
        <v>5315010</v>
      </c>
      <c r="H2315" t="str">
        <f>VLOOKUP(C2315,reference!$A$1:$E$310,4,FALSE)</f>
        <v>KOMODO</v>
      </c>
      <c r="I2315" t="str">
        <f>VLOOKUP($D2315,reference!$G$1:$H$25,2,FALSE)</f>
        <v>Semak belukar</v>
      </c>
      <c r="J2315" t="str">
        <f>VLOOKUP($E2315,reference!$G$1:$H$25,2,FALSE)</f>
        <v>Lahan terbuka</v>
      </c>
      <c r="K2315" t="str">
        <f t="shared" si="36"/>
        <v>Non Irigasi</v>
      </c>
      <c r="L2315" t="s">
        <v>327</v>
      </c>
    </row>
    <row r="2316" spans="1:12" x14ac:dyDescent="0.25">
      <c r="A2316" s="1">
        <v>2315</v>
      </c>
      <c r="B2316" s="3">
        <v>18</v>
      </c>
      <c r="C2316" s="1">
        <v>228</v>
      </c>
      <c r="D2316" s="1">
        <v>16</v>
      </c>
      <c r="E2316" s="1">
        <v>13</v>
      </c>
      <c r="F2316" s="1">
        <v>0</v>
      </c>
      <c r="G2316">
        <f>VLOOKUP(C2316,reference!$A$1:$E$310,5,FALSE)</f>
        <v>5313130</v>
      </c>
      <c r="H2316" t="str">
        <f>VLOOKUP(C2316,reference!$A$1:$E$310,4,FALSE)</f>
        <v>CIBAL</v>
      </c>
      <c r="I2316" t="str">
        <f>VLOOKUP($D2316,reference!$G$1:$H$25,2,FALSE)</f>
        <v>Pemukiman</v>
      </c>
      <c r="J2316" t="str">
        <f>VLOOKUP($E2316,reference!$G$1:$H$25,2,FALSE)</f>
        <v>Pertanian lahan kering  campur semak / kebun campur</v>
      </c>
      <c r="K2316" t="str">
        <f t="shared" si="36"/>
        <v>Non Irigasi</v>
      </c>
      <c r="L2316" t="s">
        <v>327</v>
      </c>
    </row>
    <row r="2317" spans="1:12" x14ac:dyDescent="0.25">
      <c r="A2317" s="1">
        <v>2316</v>
      </c>
      <c r="B2317" s="3">
        <v>3324</v>
      </c>
      <c r="C2317" s="1">
        <v>283</v>
      </c>
      <c r="D2317" s="1">
        <v>12</v>
      </c>
      <c r="E2317" s="1">
        <v>2</v>
      </c>
      <c r="F2317" s="1">
        <v>0</v>
      </c>
      <c r="G2317">
        <f>VLOOKUP(C2317,reference!$A$1:$E$310,5,FALSE)</f>
        <v>5319050</v>
      </c>
      <c r="H2317" t="str">
        <f>VLOOKUP(C2317,reference!$A$1:$E$310,4,FALSE)</f>
        <v>POCO RANAKA</v>
      </c>
      <c r="I2317" t="str">
        <f>VLOOKUP($D2317,reference!$G$1:$H$25,2,FALSE)</f>
        <v>Pertanian lahan kering</v>
      </c>
      <c r="J2317" t="str">
        <f>VLOOKUP($E2317,reference!$G$1:$H$25,2,FALSE)</f>
        <v>Hutan lahan kering sekunder / bekas tebangan</v>
      </c>
      <c r="K2317" t="str">
        <f t="shared" si="36"/>
        <v>Non Irigasi</v>
      </c>
      <c r="L2317" t="s">
        <v>327</v>
      </c>
    </row>
    <row r="2318" spans="1:12" x14ac:dyDescent="0.25">
      <c r="A2318" s="1">
        <v>2317</v>
      </c>
      <c r="B2318" s="3">
        <v>650</v>
      </c>
      <c r="C2318" s="1">
        <v>218</v>
      </c>
      <c r="D2318" s="1">
        <v>11</v>
      </c>
      <c r="E2318" s="1">
        <v>16</v>
      </c>
      <c r="F2318" s="1">
        <v>0</v>
      </c>
      <c r="G2318">
        <f>VLOOKUP(C2318,reference!$A$1:$E$310,5,FALSE)</f>
        <v>5312081</v>
      </c>
      <c r="H2318" t="str">
        <f>VLOOKUP(C2318,reference!$A$1:$E$310,4,FALSE)</f>
        <v>RIUNG BARAT</v>
      </c>
      <c r="I2318" t="str">
        <f>VLOOKUP($D2318,reference!$G$1:$H$25,2,FALSE)</f>
        <v>Savanna / Padang rumput</v>
      </c>
      <c r="J2318" t="str">
        <f>VLOOKUP($E2318,reference!$G$1:$H$25,2,FALSE)</f>
        <v>Pemukiman</v>
      </c>
      <c r="K2318" t="str">
        <f t="shared" si="36"/>
        <v>Non Irigasi</v>
      </c>
      <c r="L2318" t="s">
        <v>327</v>
      </c>
    </row>
    <row r="2319" spans="1:12" x14ac:dyDescent="0.25">
      <c r="A2319" s="1">
        <v>2318</v>
      </c>
      <c r="B2319" s="3">
        <v>266</v>
      </c>
      <c r="C2319" s="1">
        <v>218</v>
      </c>
      <c r="D2319" s="1">
        <v>11</v>
      </c>
      <c r="E2319" s="1">
        <v>12</v>
      </c>
      <c r="F2319" s="1">
        <v>0</v>
      </c>
      <c r="G2319">
        <f>VLOOKUP(C2319,reference!$A$1:$E$310,5,FALSE)</f>
        <v>5312081</v>
      </c>
      <c r="H2319" t="str">
        <f>VLOOKUP(C2319,reference!$A$1:$E$310,4,FALSE)</f>
        <v>RIUNG BARAT</v>
      </c>
      <c r="I2319" t="str">
        <f>VLOOKUP($D2319,reference!$G$1:$H$25,2,FALSE)</f>
        <v>Savanna / Padang rumput</v>
      </c>
      <c r="J2319" t="str">
        <f>VLOOKUP($E2319,reference!$G$1:$H$25,2,FALSE)</f>
        <v>Pertanian lahan kering</v>
      </c>
      <c r="K2319" t="str">
        <f t="shared" si="36"/>
        <v>Non Irigasi</v>
      </c>
      <c r="L2319" t="s">
        <v>327</v>
      </c>
    </row>
    <row r="2320" spans="1:12" x14ac:dyDescent="0.25">
      <c r="A2320" s="1">
        <v>2319</v>
      </c>
      <c r="B2320" s="3">
        <v>74</v>
      </c>
      <c r="C2320" s="1">
        <v>203</v>
      </c>
      <c r="D2320" s="1">
        <v>11</v>
      </c>
      <c r="E2320" s="1">
        <v>6</v>
      </c>
      <c r="F2320" s="1">
        <v>0</v>
      </c>
      <c r="G2320">
        <f>VLOOKUP(C2320,reference!$A$1:$E$310,5,FALSE)</f>
        <v>5311061</v>
      </c>
      <c r="H2320" t="str">
        <f>VLOOKUP(C2320,reference!$A$1:$E$310,4,FALSE)</f>
        <v>KOTABARU</v>
      </c>
      <c r="I2320" t="str">
        <f>VLOOKUP($D2320,reference!$G$1:$H$25,2,FALSE)</f>
        <v>Savanna / Padang rumput</v>
      </c>
      <c r="J2320" t="str">
        <f>VLOOKUP($E2320,reference!$G$1:$H$25,2,FALSE)</f>
        <v>Hutan mangrove sekunder</v>
      </c>
      <c r="K2320" t="str">
        <f t="shared" si="36"/>
        <v>Non Irigasi</v>
      </c>
      <c r="L2320" t="s">
        <v>327</v>
      </c>
    </row>
    <row r="2321" spans="1:12" x14ac:dyDescent="0.25">
      <c r="A2321" s="1">
        <v>2320</v>
      </c>
      <c r="B2321" s="3">
        <v>26</v>
      </c>
      <c r="C2321" s="1">
        <v>186</v>
      </c>
      <c r="D2321" s="1">
        <v>11</v>
      </c>
      <c r="E2321" s="1">
        <v>11</v>
      </c>
      <c r="F2321" s="1">
        <v>0</v>
      </c>
      <c r="G2321">
        <f>VLOOKUP(C2321,reference!$A$1:$E$310,5,FALSE)</f>
        <v>5310082</v>
      </c>
      <c r="H2321" t="str">
        <f>VLOOKUP(C2321,reference!$A$1:$E$310,4,FALSE)</f>
        <v>ALOK TIMUR</v>
      </c>
      <c r="I2321" t="str">
        <f>VLOOKUP($D2321,reference!$G$1:$H$25,2,FALSE)</f>
        <v>Savanna / Padang rumput</v>
      </c>
      <c r="J2321" t="str">
        <f>VLOOKUP($E2321,reference!$G$1:$H$25,2,FALSE)</f>
        <v>Savanna / Padang rumput</v>
      </c>
      <c r="K2321" t="str">
        <f t="shared" si="36"/>
        <v>Non Irigasi</v>
      </c>
      <c r="L2321" t="s">
        <v>327</v>
      </c>
    </row>
    <row r="2322" spans="1:12" x14ac:dyDescent="0.25">
      <c r="A2322" s="1">
        <v>2321</v>
      </c>
      <c r="B2322" s="3">
        <v>9</v>
      </c>
      <c r="C2322" s="1">
        <v>173</v>
      </c>
      <c r="D2322" s="1">
        <v>18</v>
      </c>
      <c r="E2322" s="1">
        <v>14</v>
      </c>
      <c r="F2322" s="1">
        <v>0</v>
      </c>
      <c r="G2322">
        <f>VLOOKUP(C2322,reference!$A$1:$E$310,5,FALSE)</f>
        <v>5310040</v>
      </c>
      <c r="H2322" t="str">
        <f>VLOOKUP(C2322,reference!$A$1:$E$310,4,FALSE)</f>
        <v>TALIBURA</v>
      </c>
      <c r="I2322" t="str">
        <f>VLOOKUP($D2322,reference!$G$1:$H$25,2,FALSE)</f>
        <v>Lahan terbuka</v>
      </c>
      <c r="J2322" t="str">
        <f>VLOOKUP($E2322,reference!$G$1:$H$25,2,FALSE)</f>
        <v>Sawah</v>
      </c>
      <c r="K2322" t="str">
        <f t="shared" si="36"/>
        <v>Non Irigasi</v>
      </c>
      <c r="L2322" t="s">
        <v>327</v>
      </c>
    </row>
    <row r="2323" spans="1:12" x14ac:dyDescent="0.25">
      <c r="A2323" s="1">
        <v>2322</v>
      </c>
      <c r="B2323" s="3">
        <v>10</v>
      </c>
      <c r="C2323" s="1">
        <v>156</v>
      </c>
      <c r="D2323" s="1">
        <v>16</v>
      </c>
      <c r="E2323" s="1">
        <v>12</v>
      </c>
      <c r="F2323" s="1">
        <v>0</v>
      </c>
      <c r="G2323">
        <f>VLOOKUP(C2323,reference!$A$1:$E$310,5,FALSE)</f>
        <v>5309041</v>
      </c>
      <c r="H2323" t="str">
        <f>VLOOKUP(C2323,reference!$A$1:$E$310,4,FALSE)</f>
        <v>SOLOR SELATAN</v>
      </c>
      <c r="I2323" t="str">
        <f>VLOOKUP($D2323,reference!$G$1:$H$25,2,FALSE)</f>
        <v>Pemukiman</v>
      </c>
      <c r="J2323" t="str">
        <f>VLOOKUP($E2323,reference!$G$1:$H$25,2,FALSE)</f>
        <v>Pertanian lahan kering</v>
      </c>
      <c r="K2323" t="str">
        <f t="shared" si="36"/>
        <v>Non Irigasi</v>
      </c>
      <c r="L2323" t="s">
        <v>327</v>
      </c>
    </row>
    <row r="2324" spans="1:12" x14ac:dyDescent="0.25">
      <c r="A2324" s="1">
        <v>2323</v>
      </c>
      <c r="B2324" s="3">
        <v>7</v>
      </c>
      <c r="C2324" s="1">
        <v>156</v>
      </c>
      <c r="D2324" s="1">
        <v>0</v>
      </c>
      <c r="E2324" s="1">
        <v>9</v>
      </c>
      <c r="F2324" s="1">
        <v>0</v>
      </c>
      <c r="G2324">
        <f>VLOOKUP(C2324,reference!$A$1:$E$310,5,FALSE)</f>
        <v>5309041</v>
      </c>
      <c r="H2324" t="str">
        <f>VLOOKUP(C2324,reference!$A$1:$E$310,4,FALSE)</f>
        <v>SOLOR SELATAN</v>
      </c>
      <c r="I2324" t="str">
        <f>VLOOKUP($D2324,reference!$G$1:$H$25,2,FALSE)</f>
        <v>No data</v>
      </c>
      <c r="J2324" t="str">
        <f>VLOOKUP($E2324,reference!$G$1:$H$25,2,FALSE)</f>
        <v>Semak belukar</v>
      </c>
      <c r="K2324" t="str">
        <f t="shared" si="36"/>
        <v>Non Irigasi</v>
      </c>
      <c r="L2324" t="s">
        <v>327</v>
      </c>
    </row>
    <row r="2325" spans="1:12" x14ac:dyDescent="0.25">
      <c r="A2325" s="1">
        <v>2324</v>
      </c>
      <c r="B2325" s="3">
        <v>7</v>
      </c>
      <c r="C2325" s="1">
        <v>242</v>
      </c>
      <c r="D2325" s="1">
        <v>0</v>
      </c>
      <c r="E2325" s="1">
        <v>1</v>
      </c>
      <c r="F2325" s="1">
        <v>0</v>
      </c>
      <c r="G2325">
        <f>VLOOKUP(C2325,reference!$A$1:$E$310,5,FALSE)</f>
        <v>5315010</v>
      </c>
      <c r="H2325" t="str">
        <f>VLOOKUP(C2325,reference!$A$1:$E$310,4,FALSE)</f>
        <v>KOMODO</v>
      </c>
      <c r="I2325" t="str">
        <f>VLOOKUP($D2325,reference!$G$1:$H$25,2,FALSE)</f>
        <v>No data</v>
      </c>
      <c r="J2325" t="str">
        <f>VLOOKUP($E2325,reference!$G$1:$H$25,2,FALSE)</f>
        <v>Hutan lahan kering primer</v>
      </c>
      <c r="K2325" t="str">
        <f t="shared" si="36"/>
        <v>Non Irigasi</v>
      </c>
      <c r="L2325" t="s">
        <v>327</v>
      </c>
    </row>
    <row r="2326" spans="1:12" x14ac:dyDescent="0.25">
      <c r="A2326" s="1">
        <v>2325</v>
      </c>
      <c r="B2326" s="3">
        <v>12927</v>
      </c>
      <c r="C2326" s="1">
        <v>242</v>
      </c>
      <c r="D2326" s="1">
        <v>2</v>
      </c>
      <c r="E2326" s="1">
        <v>1</v>
      </c>
      <c r="F2326" s="1">
        <v>0</v>
      </c>
      <c r="G2326">
        <f>VLOOKUP(C2326,reference!$A$1:$E$310,5,FALSE)</f>
        <v>5315010</v>
      </c>
      <c r="H2326" t="str">
        <f>VLOOKUP(C2326,reference!$A$1:$E$310,4,FALSE)</f>
        <v>KOMODO</v>
      </c>
      <c r="I2326" t="str">
        <f>VLOOKUP($D2326,reference!$G$1:$H$25,2,FALSE)</f>
        <v>Hutan lahan kering sekunder / bekas tebangan</v>
      </c>
      <c r="J2326" t="str">
        <f>VLOOKUP($E2326,reference!$G$1:$H$25,2,FALSE)</f>
        <v>Hutan lahan kering primer</v>
      </c>
      <c r="K2326" t="str">
        <f t="shared" si="36"/>
        <v>Non Irigasi</v>
      </c>
      <c r="L2326" t="s">
        <v>327</v>
      </c>
    </row>
    <row r="2327" spans="1:12" x14ac:dyDescent="0.25">
      <c r="A2327" s="1">
        <v>2326</v>
      </c>
      <c r="B2327" s="3">
        <v>2</v>
      </c>
      <c r="C2327" s="1">
        <v>243</v>
      </c>
      <c r="D2327" s="1">
        <v>12</v>
      </c>
      <c r="E2327" s="1">
        <v>2</v>
      </c>
      <c r="F2327" s="1">
        <v>0</v>
      </c>
      <c r="G2327">
        <f>VLOOKUP(C2327,reference!$A$1:$E$310,5,FALSE)</f>
        <v>5315011</v>
      </c>
      <c r="H2327" t="str">
        <f>VLOOKUP(C2327,reference!$A$1:$E$310,4,FALSE)</f>
        <v>BOLENG</v>
      </c>
      <c r="I2327" t="str">
        <f>VLOOKUP($D2327,reference!$G$1:$H$25,2,FALSE)</f>
        <v>Pertanian lahan kering</v>
      </c>
      <c r="J2327" t="str">
        <f>VLOOKUP($E2327,reference!$G$1:$H$25,2,FALSE)</f>
        <v>Hutan lahan kering sekunder / bekas tebangan</v>
      </c>
      <c r="K2327" t="str">
        <f t="shared" si="36"/>
        <v>Non Irigasi</v>
      </c>
      <c r="L2327" t="s">
        <v>327</v>
      </c>
    </row>
    <row r="2328" spans="1:12" x14ac:dyDescent="0.25">
      <c r="A2328" s="1">
        <v>2327</v>
      </c>
      <c r="B2328" s="3">
        <v>151</v>
      </c>
      <c r="C2328" s="1">
        <v>243</v>
      </c>
      <c r="D2328" s="1">
        <v>14</v>
      </c>
      <c r="E2328" s="1">
        <v>12</v>
      </c>
      <c r="F2328" s="1">
        <v>0</v>
      </c>
      <c r="G2328">
        <f>VLOOKUP(C2328,reference!$A$1:$E$310,5,FALSE)</f>
        <v>5315011</v>
      </c>
      <c r="H2328" t="str">
        <f>VLOOKUP(C2328,reference!$A$1:$E$310,4,FALSE)</f>
        <v>BOLENG</v>
      </c>
      <c r="I2328" t="str">
        <f>VLOOKUP($D2328,reference!$G$1:$H$25,2,FALSE)</f>
        <v>Sawah</v>
      </c>
      <c r="J2328" t="str">
        <f>VLOOKUP($E2328,reference!$G$1:$H$25,2,FALSE)</f>
        <v>Pertanian lahan kering</v>
      </c>
      <c r="K2328" t="str">
        <f t="shared" si="36"/>
        <v>Non Irigasi</v>
      </c>
      <c r="L2328" t="s">
        <v>327</v>
      </c>
    </row>
    <row r="2329" spans="1:12" x14ac:dyDescent="0.25">
      <c r="A2329" s="1">
        <v>2328</v>
      </c>
      <c r="B2329" s="3">
        <v>756</v>
      </c>
      <c r="C2329" s="1">
        <v>138</v>
      </c>
      <c r="D2329" s="1">
        <v>2</v>
      </c>
      <c r="E2329" s="1">
        <v>13</v>
      </c>
      <c r="F2329" s="1">
        <v>0</v>
      </c>
      <c r="G2329">
        <f>VLOOKUP(C2329,reference!$A$1:$E$310,5,FALSE)</f>
        <v>5308010</v>
      </c>
      <c r="H2329" t="str">
        <f>VLOOKUP(C2329,reference!$A$1:$E$310,4,FALSE)</f>
        <v>NAGAWUTUNG</v>
      </c>
      <c r="I2329" t="str">
        <f>VLOOKUP($D2329,reference!$G$1:$H$25,2,FALSE)</f>
        <v>Hutan lahan kering sekunder / bekas tebangan</v>
      </c>
      <c r="J2329" t="str">
        <f>VLOOKUP($E2329,reference!$G$1:$H$25,2,FALSE)</f>
        <v>Pertanian lahan kering  campur semak / kebun campur</v>
      </c>
      <c r="K2329" t="str">
        <f t="shared" si="36"/>
        <v>Non Irigasi</v>
      </c>
      <c r="L2329" t="s">
        <v>328</v>
      </c>
    </row>
    <row r="2330" spans="1:12" x14ac:dyDescent="0.25">
      <c r="A2330" s="1">
        <v>2329</v>
      </c>
      <c r="B2330" s="3">
        <v>126</v>
      </c>
      <c r="C2330" s="1">
        <v>242</v>
      </c>
      <c r="D2330" s="1">
        <v>2</v>
      </c>
      <c r="E2330" s="1">
        <v>18</v>
      </c>
      <c r="F2330" s="1">
        <v>0</v>
      </c>
      <c r="G2330">
        <f>VLOOKUP(C2330,reference!$A$1:$E$310,5,FALSE)</f>
        <v>5315010</v>
      </c>
      <c r="H2330" t="str">
        <f>VLOOKUP(C2330,reference!$A$1:$E$310,4,FALSE)</f>
        <v>KOMODO</v>
      </c>
      <c r="I2330" t="str">
        <f>VLOOKUP($D2330,reference!$G$1:$H$25,2,FALSE)</f>
        <v>Hutan lahan kering sekunder / bekas tebangan</v>
      </c>
      <c r="J2330" t="str">
        <f>VLOOKUP($E2330,reference!$G$1:$H$25,2,FALSE)</f>
        <v>Lahan terbuka</v>
      </c>
      <c r="K2330" t="str">
        <f t="shared" si="36"/>
        <v>Non Irigasi</v>
      </c>
      <c r="L2330" t="s">
        <v>328</v>
      </c>
    </row>
    <row r="2331" spans="1:12" x14ac:dyDescent="0.25">
      <c r="A2331" s="1">
        <v>2330</v>
      </c>
      <c r="B2331" s="3">
        <v>96</v>
      </c>
      <c r="C2331" s="1">
        <v>253</v>
      </c>
      <c r="D2331" s="1">
        <v>9</v>
      </c>
      <c r="E2331" s="1">
        <v>12</v>
      </c>
      <c r="F2331" s="1">
        <v>0</v>
      </c>
      <c r="G2331">
        <f>VLOOKUP(C2331,reference!$A$1:$E$310,5,FALSE)</f>
        <v>5315051</v>
      </c>
      <c r="H2331" t="str">
        <f>VLOOKUP(C2331,reference!$A$1:$E$310,4,FALSE)</f>
        <v>PACAR</v>
      </c>
      <c r="I2331" t="str">
        <f>VLOOKUP($D2331,reference!$G$1:$H$25,2,FALSE)</f>
        <v>Semak belukar</v>
      </c>
      <c r="J2331" t="str">
        <f>VLOOKUP($E2331,reference!$G$1:$H$25,2,FALSE)</f>
        <v>Pertanian lahan kering</v>
      </c>
      <c r="K2331" t="str">
        <f t="shared" si="36"/>
        <v>Non Irigasi</v>
      </c>
      <c r="L2331" t="s">
        <v>327</v>
      </c>
    </row>
    <row r="2332" spans="1:12" x14ac:dyDescent="0.25">
      <c r="A2332" s="1">
        <v>2331</v>
      </c>
      <c r="B2332" s="3">
        <v>1701</v>
      </c>
      <c r="C2332" s="1">
        <v>283</v>
      </c>
      <c r="D2332" s="1">
        <v>12</v>
      </c>
      <c r="E2332" s="1">
        <v>14</v>
      </c>
      <c r="F2332" s="1">
        <v>0</v>
      </c>
      <c r="G2332">
        <f>VLOOKUP(C2332,reference!$A$1:$E$310,5,FALSE)</f>
        <v>5319050</v>
      </c>
      <c r="H2332" t="str">
        <f>VLOOKUP(C2332,reference!$A$1:$E$310,4,FALSE)</f>
        <v>POCO RANAKA</v>
      </c>
      <c r="I2332" t="str">
        <f>VLOOKUP($D2332,reference!$G$1:$H$25,2,FALSE)</f>
        <v>Pertanian lahan kering</v>
      </c>
      <c r="J2332" t="str">
        <f>VLOOKUP($E2332,reference!$G$1:$H$25,2,FALSE)</f>
        <v>Sawah</v>
      </c>
      <c r="K2332" t="str">
        <f t="shared" si="36"/>
        <v>Non Irigasi</v>
      </c>
      <c r="L2332" t="s">
        <v>327</v>
      </c>
    </row>
    <row r="2333" spans="1:12" x14ac:dyDescent="0.25">
      <c r="A2333" s="1">
        <v>2332</v>
      </c>
      <c r="B2333" s="3">
        <v>481</v>
      </c>
      <c r="C2333" s="1">
        <v>283</v>
      </c>
      <c r="D2333" s="1">
        <v>12</v>
      </c>
      <c r="E2333" s="1">
        <v>13</v>
      </c>
      <c r="F2333" s="1">
        <v>0</v>
      </c>
      <c r="G2333">
        <f>VLOOKUP(C2333,reference!$A$1:$E$310,5,FALSE)</f>
        <v>5319050</v>
      </c>
      <c r="H2333" t="str">
        <f>VLOOKUP(C2333,reference!$A$1:$E$310,4,FALSE)</f>
        <v>POCO RANAKA</v>
      </c>
      <c r="I2333" t="str">
        <f>VLOOKUP($D2333,reference!$G$1:$H$25,2,FALSE)</f>
        <v>Pertanian lahan kering</v>
      </c>
      <c r="J2333" t="str">
        <f>VLOOKUP($E2333,reference!$G$1:$H$25,2,FALSE)</f>
        <v>Pertanian lahan kering  campur semak / kebun campur</v>
      </c>
      <c r="K2333" t="str">
        <f t="shared" si="36"/>
        <v>Non Irigasi</v>
      </c>
      <c r="L2333" t="s">
        <v>327</v>
      </c>
    </row>
    <row r="2334" spans="1:12" x14ac:dyDescent="0.25">
      <c r="A2334" s="1">
        <v>2333</v>
      </c>
      <c r="B2334" s="3">
        <v>7</v>
      </c>
      <c r="C2334" s="1">
        <v>218</v>
      </c>
      <c r="D2334" s="1">
        <v>13</v>
      </c>
      <c r="E2334" s="1">
        <v>9</v>
      </c>
      <c r="F2334" s="1">
        <v>0</v>
      </c>
      <c r="G2334">
        <f>VLOOKUP(C2334,reference!$A$1:$E$310,5,FALSE)</f>
        <v>5312081</v>
      </c>
      <c r="H2334" t="str">
        <f>VLOOKUP(C2334,reference!$A$1:$E$310,4,FALSE)</f>
        <v>RIUNG BARAT</v>
      </c>
      <c r="I2334" t="str">
        <f>VLOOKUP($D2334,reference!$G$1:$H$25,2,FALSE)</f>
        <v>Pertanian lahan kering  campur semak / kebun campur</v>
      </c>
      <c r="J2334" t="str">
        <f>VLOOKUP($E2334,reference!$G$1:$H$25,2,FALSE)</f>
        <v>Semak belukar</v>
      </c>
      <c r="K2334" t="str">
        <f t="shared" si="36"/>
        <v>Non Irigasi</v>
      </c>
      <c r="L2334" t="s">
        <v>327</v>
      </c>
    </row>
    <row r="2335" spans="1:12" x14ac:dyDescent="0.25">
      <c r="A2335" s="1">
        <v>2334</v>
      </c>
      <c r="B2335" s="3">
        <v>1</v>
      </c>
      <c r="C2335" s="1">
        <v>186</v>
      </c>
      <c r="D2335" s="1">
        <v>0</v>
      </c>
      <c r="E2335" s="1">
        <v>11</v>
      </c>
      <c r="F2335" s="1">
        <v>0</v>
      </c>
      <c r="G2335">
        <f>VLOOKUP(C2335,reference!$A$1:$E$310,5,FALSE)</f>
        <v>5310082</v>
      </c>
      <c r="H2335" t="str">
        <f>VLOOKUP(C2335,reference!$A$1:$E$310,4,FALSE)</f>
        <v>ALOK TIMUR</v>
      </c>
      <c r="I2335" t="str">
        <f>VLOOKUP($D2335,reference!$G$1:$H$25,2,FALSE)</f>
        <v>No data</v>
      </c>
      <c r="J2335" t="str">
        <f>VLOOKUP($E2335,reference!$G$1:$H$25,2,FALSE)</f>
        <v>Savanna / Padang rumput</v>
      </c>
      <c r="K2335" t="str">
        <f t="shared" si="36"/>
        <v>Non Irigasi</v>
      </c>
      <c r="L2335" t="s">
        <v>327</v>
      </c>
    </row>
    <row r="2336" spans="1:12" x14ac:dyDescent="0.25">
      <c r="A2336" s="1">
        <v>2335</v>
      </c>
      <c r="B2336" s="3">
        <v>9</v>
      </c>
      <c r="C2336" s="1">
        <v>156</v>
      </c>
      <c r="D2336" s="1">
        <v>0</v>
      </c>
      <c r="E2336" s="1">
        <v>0</v>
      </c>
      <c r="F2336" s="1">
        <v>0</v>
      </c>
      <c r="G2336">
        <f>VLOOKUP(C2336,reference!$A$1:$E$310,5,FALSE)</f>
        <v>5309041</v>
      </c>
      <c r="H2336" t="str">
        <f>VLOOKUP(C2336,reference!$A$1:$E$310,4,FALSE)</f>
        <v>SOLOR SELATAN</v>
      </c>
      <c r="I2336" t="str">
        <f>VLOOKUP($D2336,reference!$G$1:$H$25,2,FALSE)</f>
        <v>No data</v>
      </c>
      <c r="J2336" t="str">
        <f>VLOOKUP($E2336,reference!$G$1:$H$25,2,FALSE)</f>
        <v>No data</v>
      </c>
      <c r="K2336" t="str">
        <f t="shared" si="36"/>
        <v>Non Irigasi</v>
      </c>
      <c r="L2336" t="s">
        <v>327</v>
      </c>
    </row>
    <row r="2337" spans="1:12" x14ac:dyDescent="0.25">
      <c r="A2337" s="1">
        <v>2336</v>
      </c>
      <c r="B2337" s="3">
        <v>1195</v>
      </c>
      <c r="C2337" s="1">
        <v>253</v>
      </c>
      <c r="D2337" s="1">
        <v>13</v>
      </c>
      <c r="E2337" s="1">
        <v>14</v>
      </c>
      <c r="F2337" s="1">
        <v>0</v>
      </c>
      <c r="G2337">
        <f>VLOOKUP(C2337,reference!$A$1:$E$310,5,FALSE)</f>
        <v>5315051</v>
      </c>
      <c r="H2337" t="str">
        <f>VLOOKUP(C2337,reference!$A$1:$E$310,4,FALSE)</f>
        <v>PACAR</v>
      </c>
      <c r="I2337" t="str">
        <f>VLOOKUP($D2337,reference!$G$1:$H$25,2,FALSE)</f>
        <v>Pertanian lahan kering  campur semak / kebun campur</v>
      </c>
      <c r="J2337" t="str">
        <f>VLOOKUP($E2337,reference!$G$1:$H$25,2,FALSE)</f>
        <v>Sawah</v>
      </c>
      <c r="K2337" t="str">
        <f t="shared" si="36"/>
        <v>Non Irigasi</v>
      </c>
      <c r="L2337" t="s">
        <v>327</v>
      </c>
    </row>
    <row r="2338" spans="1:12" x14ac:dyDescent="0.25">
      <c r="A2338" s="1">
        <v>2337</v>
      </c>
      <c r="B2338" s="3">
        <v>1028</v>
      </c>
      <c r="C2338" s="1">
        <v>253</v>
      </c>
      <c r="D2338" s="1">
        <v>13</v>
      </c>
      <c r="E2338" s="1">
        <v>1</v>
      </c>
      <c r="F2338" s="1">
        <v>0</v>
      </c>
      <c r="G2338">
        <f>VLOOKUP(C2338,reference!$A$1:$E$310,5,FALSE)</f>
        <v>5315051</v>
      </c>
      <c r="H2338" t="str">
        <f>VLOOKUP(C2338,reference!$A$1:$E$310,4,FALSE)</f>
        <v>PACAR</v>
      </c>
      <c r="I2338" t="str">
        <f>VLOOKUP($D2338,reference!$G$1:$H$25,2,FALSE)</f>
        <v>Pertanian lahan kering  campur semak / kebun campur</v>
      </c>
      <c r="J2338" t="str">
        <f>VLOOKUP($E2338,reference!$G$1:$H$25,2,FALSE)</f>
        <v>Hutan lahan kering primer</v>
      </c>
      <c r="K2338" t="str">
        <f t="shared" si="36"/>
        <v>Non Irigasi</v>
      </c>
      <c r="L2338" t="s">
        <v>327</v>
      </c>
    </row>
    <row r="2339" spans="1:12" x14ac:dyDescent="0.25">
      <c r="A2339" s="1">
        <v>2338</v>
      </c>
      <c r="B2339" s="3">
        <v>5</v>
      </c>
      <c r="C2339" s="1">
        <v>218</v>
      </c>
      <c r="D2339" s="1">
        <v>9</v>
      </c>
      <c r="E2339" s="1">
        <v>11</v>
      </c>
      <c r="F2339" s="1">
        <v>0</v>
      </c>
      <c r="G2339">
        <f>VLOOKUP(C2339,reference!$A$1:$E$310,5,FALSE)</f>
        <v>5312081</v>
      </c>
      <c r="H2339" t="str">
        <f>VLOOKUP(C2339,reference!$A$1:$E$310,4,FALSE)</f>
        <v>RIUNG BARAT</v>
      </c>
      <c r="I2339" t="str">
        <f>VLOOKUP($D2339,reference!$G$1:$H$25,2,FALSE)</f>
        <v>Semak belukar</v>
      </c>
      <c r="J2339" t="str">
        <f>VLOOKUP($E2339,reference!$G$1:$H$25,2,FALSE)</f>
        <v>Savanna / Padang rumput</v>
      </c>
      <c r="K2339" t="str">
        <f t="shared" si="36"/>
        <v>Non Irigasi</v>
      </c>
      <c r="L2339" t="s">
        <v>327</v>
      </c>
    </row>
    <row r="2340" spans="1:12" x14ac:dyDescent="0.25">
      <c r="A2340" s="1">
        <v>2339</v>
      </c>
      <c r="B2340" s="3">
        <v>2380</v>
      </c>
      <c r="C2340" s="1">
        <v>275</v>
      </c>
      <c r="D2340" s="1">
        <v>18</v>
      </c>
      <c r="E2340" s="1">
        <v>11</v>
      </c>
      <c r="F2340" s="1">
        <v>0</v>
      </c>
      <c r="G2340">
        <f>VLOOKUP(C2340,reference!$A$1:$E$310,5,FALSE)</f>
        <v>5318060</v>
      </c>
      <c r="H2340" t="str">
        <f>VLOOKUP(C2340,reference!$A$1:$E$310,4,FALSE)</f>
        <v>AESESA</v>
      </c>
      <c r="I2340" t="str">
        <f>VLOOKUP($D2340,reference!$G$1:$H$25,2,FALSE)</f>
        <v>Lahan terbuka</v>
      </c>
      <c r="J2340" t="str">
        <f>VLOOKUP($E2340,reference!$G$1:$H$25,2,FALSE)</f>
        <v>Savanna / Padang rumput</v>
      </c>
      <c r="K2340" t="str">
        <f t="shared" si="36"/>
        <v>Non Irigasi</v>
      </c>
      <c r="L2340" t="s">
        <v>327</v>
      </c>
    </row>
    <row r="2341" spans="1:12" x14ac:dyDescent="0.25">
      <c r="A2341" s="1">
        <v>2340</v>
      </c>
      <c r="B2341" s="3">
        <v>13</v>
      </c>
      <c r="C2341" s="1">
        <v>186</v>
      </c>
      <c r="D2341" s="1">
        <v>2</v>
      </c>
      <c r="E2341" s="1">
        <v>16</v>
      </c>
      <c r="F2341" s="1">
        <v>0</v>
      </c>
      <c r="G2341">
        <f>VLOOKUP(C2341,reference!$A$1:$E$310,5,FALSE)</f>
        <v>5310082</v>
      </c>
      <c r="H2341" t="str">
        <f>VLOOKUP(C2341,reference!$A$1:$E$310,4,FALSE)</f>
        <v>ALOK TIMUR</v>
      </c>
      <c r="I2341" t="str">
        <f>VLOOKUP($D2341,reference!$G$1:$H$25,2,FALSE)</f>
        <v>Hutan lahan kering sekunder / bekas tebangan</v>
      </c>
      <c r="J2341" t="str">
        <f>VLOOKUP($E2341,reference!$G$1:$H$25,2,FALSE)</f>
        <v>Pemukiman</v>
      </c>
      <c r="K2341" t="str">
        <f t="shared" si="36"/>
        <v>Non Irigasi</v>
      </c>
      <c r="L2341" t="s">
        <v>328</v>
      </c>
    </row>
    <row r="2342" spans="1:12" x14ac:dyDescent="0.25">
      <c r="A2342" s="1">
        <v>2341</v>
      </c>
      <c r="B2342" s="3">
        <v>2</v>
      </c>
      <c r="C2342" s="1">
        <v>156</v>
      </c>
      <c r="D2342" s="1">
        <v>16</v>
      </c>
      <c r="E2342" s="1">
        <v>9</v>
      </c>
      <c r="F2342" s="1">
        <v>0</v>
      </c>
      <c r="G2342">
        <f>VLOOKUP(C2342,reference!$A$1:$E$310,5,FALSE)</f>
        <v>5309041</v>
      </c>
      <c r="H2342" t="str">
        <f>VLOOKUP(C2342,reference!$A$1:$E$310,4,FALSE)</f>
        <v>SOLOR SELATAN</v>
      </c>
      <c r="I2342" t="str">
        <f>VLOOKUP($D2342,reference!$G$1:$H$25,2,FALSE)</f>
        <v>Pemukiman</v>
      </c>
      <c r="J2342" t="str">
        <f>VLOOKUP($E2342,reference!$G$1:$H$25,2,FALSE)</f>
        <v>Semak belukar</v>
      </c>
      <c r="K2342" t="str">
        <f t="shared" si="36"/>
        <v>Non Irigasi</v>
      </c>
      <c r="L2342" t="s">
        <v>327</v>
      </c>
    </row>
    <row r="2343" spans="1:12" x14ac:dyDescent="0.25">
      <c r="A2343" s="1">
        <v>2342</v>
      </c>
      <c r="B2343" s="3">
        <v>3</v>
      </c>
      <c r="C2343" s="1">
        <v>242</v>
      </c>
      <c r="D2343" s="1">
        <v>2</v>
      </c>
      <c r="E2343" s="1">
        <v>5</v>
      </c>
      <c r="F2343" s="1">
        <v>0</v>
      </c>
      <c r="G2343">
        <f>VLOOKUP(C2343,reference!$A$1:$E$310,5,FALSE)</f>
        <v>5315010</v>
      </c>
      <c r="H2343" t="str">
        <f>VLOOKUP(C2343,reference!$A$1:$E$310,4,FALSE)</f>
        <v>KOMODO</v>
      </c>
      <c r="I2343" t="str">
        <f>VLOOKUP($D2343,reference!$G$1:$H$25,2,FALSE)</f>
        <v>Hutan lahan kering sekunder / bekas tebangan</v>
      </c>
      <c r="J2343" t="str">
        <f>VLOOKUP($E2343,reference!$G$1:$H$25,2,FALSE)</f>
        <v>Hutan mangrove primer</v>
      </c>
      <c r="K2343" t="str">
        <f t="shared" si="36"/>
        <v>Non Irigasi</v>
      </c>
      <c r="L2343" t="s">
        <v>327</v>
      </c>
    </row>
    <row r="2344" spans="1:12" x14ac:dyDescent="0.25">
      <c r="A2344" s="1">
        <v>2343</v>
      </c>
      <c r="B2344" s="3">
        <v>47</v>
      </c>
      <c r="C2344" s="1">
        <v>228</v>
      </c>
      <c r="D2344" s="1">
        <v>11</v>
      </c>
      <c r="E2344" s="1">
        <v>14</v>
      </c>
      <c r="F2344" s="1">
        <v>0</v>
      </c>
      <c r="G2344">
        <f>VLOOKUP(C2344,reference!$A$1:$E$310,5,FALSE)</f>
        <v>5313130</v>
      </c>
      <c r="H2344" t="str">
        <f>VLOOKUP(C2344,reference!$A$1:$E$310,4,FALSE)</f>
        <v>CIBAL</v>
      </c>
      <c r="I2344" t="str">
        <f>VLOOKUP($D2344,reference!$G$1:$H$25,2,FALSE)</f>
        <v>Savanna / Padang rumput</v>
      </c>
      <c r="J2344" t="str">
        <f>VLOOKUP($E2344,reference!$G$1:$H$25,2,FALSE)</f>
        <v>Sawah</v>
      </c>
      <c r="K2344" t="str">
        <f t="shared" si="36"/>
        <v>Non Irigasi</v>
      </c>
      <c r="L2344" t="s">
        <v>327</v>
      </c>
    </row>
    <row r="2345" spans="1:12" x14ac:dyDescent="0.25">
      <c r="A2345" s="1">
        <v>2344</v>
      </c>
      <c r="B2345" s="3">
        <v>21</v>
      </c>
      <c r="C2345" s="1">
        <v>218</v>
      </c>
      <c r="D2345" s="1">
        <v>13</v>
      </c>
      <c r="E2345" s="1">
        <v>11</v>
      </c>
      <c r="F2345" s="1">
        <v>0</v>
      </c>
      <c r="G2345">
        <f>VLOOKUP(C2345,reference!$A$1:$E$310,5,FALSE)</f>
        <v>5312081</v>
      </c>
      <c r="H2345" t="str">
        <f>VLOOKUP(C2345,reference!$A$1:$E$310,4,FALSE)</f>
        <v>RIUNG BARAT</v>
      </c>
      <c r="I2345" t="str">
        <f>VLOOKUP($D2345,reference!$G$1:$H$25,2,FALSE)</f>
        <v>Pertanian lahan kering  campur semak / kebun campur</v>
      </c>
      <c r="J2345" t="str">
        <f>VLOOKUP($E2345,reference!$G$1:$H$25,2,FALSE)</f>
        <v>Savanna / Padang rumput</v>
      </c>
      <c r="K2345" t="str">
        <f t="shared" si="36"/>
        <v>Non Irigasi</v>
      </c>
      <c r="L2345" t="s">
        <v>327</v>
      </c>
    </row>
    <row r="2346" spans="1:12" x14ac:dyDescent="0.25">
      <c r="A2346" s="1">
        <v>2345</v>
      </c>
      <c r="B2346" s="3">
        <v>2</v>
      </c>
      <c r="C2346" s="1">
        <v>149</v>
      </c>
      <c r="D2346" s="1">
        <v>16</v>
      </c>
      <c r="E2346" s="1">
        <v>11</v>
      </c>
      <c r="F2346" s="1">
        <v>0</v>
      </c>
      <c r="G2346">
        <f>VLOOKUP(C2346,reference!$A$1:$E$310,5,FALSE)</f>
        <v>5309012</v>
      </c>
      <c r="H2346" t="str">
        <f>VLOOKUP(C2346,reference!$A$1:$E$310,4,FALSE)</f>
        <v>ILEBURA</v>
      </c>
      <c r="I2346" t="str">
        <f>VLOOKUP($D2346,reference!$G$1:$H$25,2,FALSE)</f>
        <v>Pemukiman</v>
      </c>
      <c r="J2346" t="str">
        <f>VLOOKUP($E2346,reference!$G$1:$H$25,2,FALSE)</f>
        <v>Savanna / Padang rumput</v>
      </c>
      <c r="K2346" t="str">
        <f t="shared" si="36"/>
        <v>Non Irigasi</v>
      </c>
      <c r="L2346" t="s">
        <v>327</v>
      </c>
    </row>
    <row r="2347" spans="1:12" x14ac:dyDescent="0.25">
      <c r="A2347" s="1">
        <v>2346</v>
      </c>
      <c r="B2347" s="3">
        <v>589</v>
      </c>
      <c r="C2347" s="1">
        <v>280</v>
      </c>
      <c r="D2347" s="1">
        <v>12</v>
      </c>
      <c r="E2347" s="1">
        <v>9</v>
      </c>
      <c r="F2347" s="1">
        <v>0</v>
      </c>
      <c r="G2347">
        <f>VLOOKUP(C2347,reference!$A$1:$E$310,5,FALSE)</f>
        <v>5319030</v>
      </c>
      <c r="H2347" t="str">
        <f>VLOOKUP(C2347,reference!$A$1:$E$310,4,FALSE)</f>
        <v>ELAR</v>
      </c>
      <c r="I2347" t="str">
        <f>VLOOKUP($D2347,reference!$G$1:$H$25,2,FALSE)</f>
        <v>Pertanian lahan kering</v>
      </c>
      <c r="J2347" t="str">
        <f>VLOOKUP($E2347,reference!$G$1:$H$25,2,FALSE)</f>
        <v>Semak belukar</v>
      </c>
      <c r="K2347" t="str">
        <f t="shared" si="36"/>
        <v>Non Irigasi</v>
      </c>
      <c r="L2347" t="s">
        <v>327</v>
      </c>
    </row>
    <row r="2348" spans="1:12" x14ac:dyDescent="0.25">
      <c r="A2348" s="1">
        <v>2347</v>
      </c>
      <c r="B2348" s="3">
        <v>7</v>
      </c>
      <c r="C2348" s="1">
        <v>149</v>
      </c>
      <c r="D2348" s="1">
        <v>12</v>
      </c>
      <c r="E2348" s="1">
        <v>16</v>
      </c>
      <c r="F2348" s="1">
        <v>0</v>
      </c>
      <c r="G2348">
        <f>VLOOKUP(C2348,reference!$A$1:$E$310,5,FALSE)</f>
        <v>5309012</v>
      </c>
      <c r="H2348" t="str">
        <f>VLOOKUP(C2348,reference!$A$1:$E$310,4,FALSE)</f>
        <v>ILEBURA</v>
      </c>
      <c r="I2348" t="str">
        <f>VLOOKUP($D2348,reference!$G$1:$H$25,2,FALSE)</f>
        <v>Pertanian lahan kering</v>
      </c>
      <c r="J2348" t="str">
        <f>VLOOKUP($E2348,reference!$G$1:$H$25,2,FALSE)</f>
        <v>Pemukiman</v>
      </c>
      <c r="K2348" t="str">
        <f t="shared" si="36"/>
        <v>Non Irigasi</v>
      </c>
      <c r="L2348" t="s">
        <v>327</v>
      </c>
    </row>
    <row r="2349" spans="1:12" x14ac:dyDescent="0.25">
      <c r="A2349" s="1">
        <v>2348</v>
      </c>
      <c r="B2349" s="3">
        <v>53</v>
      </c>
      <c r="C2349" s="1">
        <v>149</v>
      </c>
      <c r="D2349" s="1">
        <v>16</v>
      </c>
      <c r="E2349" s="1">
        <v>16</v>
      </c>
      <c r="F2349" s="1">
        <v>0</v>
      </c>
      <c r="G2349">
        <f>VLOOKUP(C2349,reference!$A$1:$E$310,5,FALSE)</f>
        <v>5309012</v>
      </c>
      <c r="H2349" t="str">
        <f>VLOOKUP(C2349,reference!$A$1:$E$310,4,FALSE)</f>
        <v>ILEBURA</v>
      </c>
      <c r="I2349" t="str">
        <f>VLOOKUP($D2349,reference!$G$1:$H$25,2,FALSE)</f>
        <v>Pemukiman</v>
      </c>
      <c r="J2349" t="str">
        <f>VLOOKUP($E2349,reference!$G$1:$H$25,2,FALSE)</f>
        <v>Pemukiman</v>
      </c>
      <c r="K2349" t="str">
        <f t="shared" si="36"/>
        <v>Non Irigasi</v>
      </c>
      <c r="L2349" t="s">
        <v>327</v>
      </c>
    </row>
    <row r="2350" spans="1:12" x14ac:dyDescent="0.25">
      <c r="A2350" s="1">
        <v>2349</v>
      </c>
      <c r="B2350" s="3">
        <v>10</v>
      </c>
      <c r="C2350" s="1">
        <v>242</v>
      </c>
      <c r="D2350" s="1">
        <v>9</v>
      </c>
      <c r="E2350" s="1">
        <v>23</v>
      </c>
      <c r="F2350" s="1">
        <v>0</v>
      </c>
      <c r="G2350">
        <f>VLOOKUP(C2350,reference!$A$1:$E$310,5,FALSE)</f>
        <v>5315010</v>
      </c>
      <c r="H2350" t="str">
        <f>VLOOKUP(C2350,reference!$A$1:$E$310,4,FALSE)</f>
        <v>KOMODO</v>
      </c>
      <c r="I2350" t="str">
        <f>VLOOKUP($D2350,reference!$G$1:$H$25,2,FALSE)</f>
        <v>Semak belukar</v>
      </c>
      <c r="J2350" t="str">
        <f>VLOOKUP($E2350,reference!$G$1:$H$25,2,FALSE)</f>
        <v>Bandara</v>
      </c>
      <c r="K2350" t="str">
        <f t="shared" si="36"/>
        <v>Non Irigasi</v>
      </c>
      <c r="L2350" t="s">
        <v>327</v>
      </c>
    </row>
    <row r="2351" spans="1:12" x14ac:dyDescent="0.25">
      <c r="A2351" s="1">
        <v>2350</v>
      </c>
      <c r="B2351" s="3">
        <v>518</v>
      </c>
      <c r="C2351" s="1">
        <v>242</v>
      </c>
      <c r="D2351" s="1">
        <v>16</v>
      </c>
      <c r="E2351" s="1">
        <v>16</v>
      </c>
      <c r="F2351" s="1">
        <v>0</v>
      </c>
      <c r="G2351">
        <f>VLOOKUP(C2351,reference!$A$1:$E$310,5,FALSE)</f>
        <v>5315010</v>
      </c>
      <c r="H2351" t="str">
        <f>VLOOKUP(C2351,reference!$A$1:$E$310,4,FALSE)</f>
        <v>KOMODO</v>
      </c>
      <c r="I2351" t="str">
        <f>VLOOKUP($D2351,reference!$G$1:$H$25,2,FALSE)</f>
        <v>Pemukiman</v>
      </c>
      <c r="J2351" t="str">
        <f>VLOOKUP($E2351,reference!$G$1:$H$25,2,FALSE)</f>
        <v>Pemukiman</v>
      </c>
      <c r="K2351" t="str">
        <f t="shared" si="36"/>
        <v>Non Irigasi</v>
      </c>
      <c r="L2351" t="s">
        <v>327</v>
      </c>
    </row>
    <row r="2352" spans="1:12" x14ac:dyDescent="0.25">
      <c r="A2352" s="1">
        <v>2351</v>
      </c>
      <c r="B2352" s="3">
        <v>213</v>
      </c>
      <c r="C2352" s="1">
        <v>203</v>
      </c>
      <c r="D2352" s="1">
        <v>11</v>
      </c>
      <c r="E2352" s="1">
        <v>12</v>
      </c>
      <c r="F2352" s="1">
        <v>0</v>
      </c>
      <c r="G2352">
        <f>VLOOKUP(C2352,reference!$A$1:$E$310,5,FALSE)</f>
        <v>5311061</v>
      </c>
      <c r="H2352" t="str">
        <f>VLOOKUP(C2352,reference!$A$1:$E$310,4,FALSE)</f>
        <v>KOTABARU</v>
      </c>
      <c r="I2352" t="str">
        <f>VLOOKUP($D2352,reference!$G$1:$H$25,2,FALSE)</f>
        <v>Savanna / Padang rumput</v>
      </c>
      <c r="J2352" t="str">
        <f>VLOOKUP($E2352,reference!$G$1:$H$25,2,FALSE)</f>
        <v>Pertanian lahan kering</v>
      </c>
      <c r="K2352" t="str">
        <f t="shared" si="36"/>
        <v>Non Irigasi</v>
      </c>
      <c r="L2352" t="s">
        <v>327</v>
      </c>
    </row>
    <row r="2353" spans="1:12" x14ac:dyDescent="0.25">
      <c r="A2353" s="1">
        <v>2352</v>
      </c>
      <c r="B2353" s="3">
        <v>3943</v>
      </c>
      <c r="C2353" s="1">
        <v>242</v>
      </c>
      <c r="D2353" s="1">
        <v>13</v>
      </c>
      <c r="E2353" s="1">
        <v>9</v>
      </c>
      <c r="F2353" s="1">
        <v>0</v>
      </c>
      <c r="G2353">
        <f>VLOOKUP(C2353,reference!$A$1:$E$310,5,FALSE)</f>
        <v>5315010</v>
      </c>
      <c r="H2353" t="str">
        <f>VLOOKUP(C2353,reference!$A$1:$E$310,4,FALSE)</f>
        <v>KOMODO</v>
      </c>
      <c r="I2353" t="str">
        <f>VLOOKUP($D2353,reference!$G$1:$H$25,2,FALSE)</f>
        <v>Pertanian lahan kering  campur semak / kebun campur</v>
      </c>
      <c r="J2353" t="str">
        <f>VLOOKUP($E2353,reference!$G$1:$H$25,2,FALSE)</f>
        <v>Semak belukar</v>
      </c>
      <c r="K2353" t="str">
        <f t="shared" si="36"/>
        <v>Non Irigasi</v>
      </c>
      <c r="L2353" t="s">
        <v>327</v>
      </c>
    </row>
    <row r="2354" spans="1:12" x14ac:dyDescent="0.25">
      <c r="A2354" s="1">
        <v>2353</v>
      </c>
      <c r="B2354" s="3">
        <v>16</v>
      </c>
      <c r="C2354" s="1">
        <v>242</v>
      </c>
      <c r="D2354" s="1">
        <v>16</v>
      </c>
      <c r="E2354" s="1">
        <v>23</v>
      </c>
      <c r="F2354" s="1">
        <v>0</v>
      </c>
      <c r="G2354">
        <f>VLOOKUP(C2354,reference!$A$1:$E$310,5,FALSE)</f>
        <v>5315010</v>
      </c>
      <c r="H2354" t="str">
        <f>VLOOKUP(C2354,reference!$A$1:$E$310,4,FALSE)</f>
        <v>KOMODO</v>
      </c>
      <c r="I2354" t="str">
        <f>VLOOKUP($D2354,reference!$G$1:$H$25,2,FALSE)</f>
        <v>Pemukiman</v>
      </c>
      <c r="J2354" t="str">
        <f>VLOOKUP($E2354,reference!$G$1:$H$25,2,FALSE)</f>
        <v>Bandara</v>
      </c>
      <c r="K2354" t="str">
        <f t="shared" si="36"/>
        <v>Non Irigasi</v>
      </c>
      <c r="L2354" t="s">
        <v>327</v>
      </c>
    </row>
    <row r="2355" spans="1:12" x14ac:dyDescent="0.25">
      <c r="A2355" s="1">
        <v>2354</v>
      </c>
      <c r="B2355" s="3">
        <v>1</v>
      </c>
      <c r="C2355" s="1">
        <v>227</v>
      </c>
      <c r="D2355" s="1">
        <v>9</v>
      </c>
      <c r="E2355" s="1">
        <v>1</v>
      </c>
      <c r="F2355" s="1">
        <v>0</v>
      </c>
      <c r="G2355">
        <f>VLOOKUP(C2355,reference!$A$1:$E$310,5,FALSE)</f>
        <v>5313123</v>
      </c>
      <c r="H2355" t="str">
        <f>VLOOKUP(C2355,reference!$A$1:$E$310,4,FALSE)</f>
        <v>RAHONG UTARA</v>
      </c>
      <c r="I2355" t="str">
        <f>VLOOKUP($D2355,reference!$G$1:$H$25,2,FALSE)</f>
        <v>Semak belukar</v>
      </c>
      <c r="J2355" t="str">
        <f>VLOOKUP($E2355,reference!$G$1:$H$25,2,FALSE)</f>
        <v>Hutan lahan kering primer</v>
      </c>
      <c r="K2355" t="str">
        <f t="shared" si="36"/>
        <v>Non Irigasi</v>
      </c>
      <c r="L2355" t="s">
        <v>327</v>
      </c>
    </row>
    <row r="2356" spans="1:12" x14ac:dyDescent="0.25">
      <c r="A2356" s="1">
        <v>2355</v>
      </c>
      <c r="B2356" s="3">
        <v>17</v>
      </c>
      <c r="C2356" s="1">
        <v>228</v>
      </c>
      <c r="D2356" s="1">
        <v>16</v>
      </c>
      <c r="E2356" s="1">
        <v>2</v>
      </c>
      <c r="F2356" s="1">
        <v>0</v>
      </c>
      <c r="G2356">
        <f>VLOOKUP(C2356,reference!$A$1:$E$310,5,FALSE)</f>
        <v>5313130</v>
      </c>
      <c r="H2356" t="str">
        <f>VLOOKUP(C2356,reference!$A$1:$E$310,4,FALSE)</f>
        <v>CIBAL</v>
      </c>
      <c r="I2356" t="str">
        <f>VLOOKUP($D2356,reference!$G$1:$H$25,2,FALSE)</f>
        <v>Pemukiman</v>
      </c>
      <c r="J2356" t="str">
        <f>VLOOKUP($E2356,reference!$G$1:$H$25,2,FALSE)</f>
        <v>Hutan lahan kering sekunder / bekas tebangan</v>
      </c>
      <c r="K2356" t="str">
        <f t="shared" si="36"/>
        <v>Non Irigasi</v>
      </c>
      <c r="L2356" t="s">
        <v>327</v>
      </c>
    </row>
    <row r="2357" spans="1:12" x14ac:dyDescent="0.25">
      <c r="A2357" s="1">
        <v>2356</v>
      </c>
      <c r="B2357" s="3">
        <v>47</v>
      </c>
      <c r="C2357" s="1">
        <v>202</v>
      </c>
      <c r="D2357" s="1">
        <v>0</v>
      </c>
      <c r="E2357" s="1">
        <v>0</v>
      </c>
      <c r="F2357" s="1">
        <v>0</v>
      </c>
      <c r="G2357">
        <f>VLOOKUP(C2357,reference!$A$1:$E$310,5,FALSE)</f>
        <v>5311060</v>
      </c>
      <c r="H2357" t="str">
        <f>VLOOKUP(C2357,reference!$A$1:$E$310,4,FALSE)</f>
        <v>MAUROLE</v>
      </c>
      <c r="I2357" t="str">
        <f>VLOOKUP($D2357,reference!$G$1:$H$25,2,FALSE)</f>
        <v>No data</v>
      </c>
      <c r="J2357" t="str">
        <f>VLOOKUP($E2357,reference!$G$1:$H$25,2,FALSE)</f>
        <v>No data</v>
      </c>
      <c r="K2357" t="str">
        <f t="shared" si="36"/>
        <v>Non Irigasi</v>
      </c>
      <c r="L2357" t="s">
        <v>327</v>
      </c>
    </row>
    <row r="2358" spans="1:12" x14ac:dyDescent="0.25">
      <c r="A2358" s="1">
        <v>2357</v>
      </c>
      <c r="B2358" s="3">
        <v>1</v>
      </c>
      <c r="C2358" s="1">
        <v>186</v>
      </c>
      <c r="D2358" s="1">
        <v>2</v>
      </c>
      <c r="E2358" s="1">
        <v>5</v>
      </c>
      <c r="F2358" s="1">
        <v>0</v>
      </c>
      <c r="G2358">
        <f>VLOOKUP(C2358,reference!$A$1:$E$310,5,FALSE)</f>
        <v>5310082</v>
      </c>
      <c r="H2358" t="str">
        <f>VLOOKUP(C2358,reference!$A$1:$E$310,4,FALSE)</f>
        <v>ALOK TIMUR</v>
      </c>
      <c r="I2358" t="str">
        <f>VLOOKUP($D2358,reference!$G$1:$H$25,2,FALSE)</f>
        <v>Hutan lahan kering sekunder / bekas tebangan</v>
      </c>
      <c r="J2358" t="str">
        <f>VLOOKUP($E2358,reference!$G$1:$H$25,2,FALSE)</f>
        <v>Hutan mangrove primer</v>
      </c>
      <c r="K2358" t="str">
        <f t="shared" si="36"/>
        <v>Non Irigasi</v>
      </c>
      <c r="L2358" t="s">
        <v>327</v>
      </c>
    </row>
    <row r="2359" spans="1:12" x14ac:dyDescent="0.25">
      <c r="A2359" s="1">
        <v>2358</v>
      </c>
      <c r="B2359" s="3">
        <v>69</v>
      </c>
      <c r="C2359" s="1">
        <v>156</v>
      </c>
      <c r="D2359" s="1">
        <v>2</v>
      </c>
      <c r="E2359" s="1">
        <v>12</v>
      </c>
      <c r="F2359" s="1">
        <v>0</v>
      </c>
      <c r="G2359">
        <f>VLOOKUP(C2359,reference!$A$1:$E$310,5,FALSE)</f>
        <v>5309041</v>
      </c>
      <c r="H2359" t="str">
        <f>VLOOKUP(C2359,reference!$A$1:$E$310,4,FALSE)</f>
        <v>SOLOR SELATAN</v>
      </c>
      <c r="I2359" t="str">
        <f>VLOOKUP($D2359,reference!$G$1:$H$25,2,FALSE)</f>
        <v>Hutan lahan kering sekunder / bekas tebangan</v>
      </c>
      <c r="J2359" t="str">
        <f>VLOOKUP($E2359,reference!$G$1:$H$25,2,FALSE)</f>
        <v>Pertanian lahan kering</v>
      </c>
      <c r="K2359" t="str">
        <f t="shared" si="36"/>
        <v>Non Irigasi</v>
      </c>
      <c r="L2359" t="s">
        <v>328</v>
      </c>
    </row>
    <row r="2360" spans="1:12" x14ac:dyDescent="0.25">
      <c r="A2360" s="1">
        <v>2359</v>
      </c>
      <c r="B2360" s="3">
        <v>134</v>
      </c>
      <c r="C2360" s="1">
        <v>138</v>
      </c>
      <c r="D2360" s="1">
        <v>13</v>
      </c>
      <c r="E2360" s="1">
        <v>2</v>
      </c>
      <c r="F2360" s="1">
        <v>0</v>
      </c>
      <c r="G2360">
        <f>VLOOKUP(C2360,reference!$A$1:$E$310,5,FALSE)</f>
        <v>5308010</v>
      </c>
      <c r="H2360" t="str">
        <f>VLOOKUP(C2360,reference!$A$1:$E$310,4,FALSE)</f>
        <v>NAGAWUTUNG</v>
      </c>
      <c r="I2360" t="str">
        <f>VLOOKUP($D2360,reference!$G$1:$H$25,2,FALSE)</f>
        <v>Pertanian lahan kering  campur semak / kebun campur</v>
      </c>
      <c r="J2360" t="str">
        <f>VLOOKUP($E2360,reference!$G$1:$H$25,2,FALSE)</f>
        <v>Hutan lahan kering sekunder / bekas tebangan</v>
      </c>
      <c r="K2360" t="str">
        <f t="shared" si="36"/>
        <v>Non Irigasi</v>
      </c>
      <c r="L2360" t="s">
        <v>327</v>
      </c>
    </row>
    <row r="2361" spans="1:12" x14ac:dyDescent="0.25">
      <c r="A2361" s="1">
        <v>2360</v>
      </c>
      <c r="B2361" s="3">
        <v>213</v>
      </c>
      <c r="C2361" s="1">
        <v>125</v>
      </c>
      <c r="D2361" s="1">
        <v>11</v>
      </c>
      <c r="E2361" s="1">
        <v>18</v>
      </c>
      <c r="F2361" s="1">
        <v>0</v>
      </c>
      <c r="G2361">
        <f>VLOOKUP(C2361,reference!$A$1:$E$310,5,FALSE)</f>
        <v>5307014</v>
      </c>
      <c r="H2361" t="str">
        <f>VLOOKUP(C2361,reference!$A$1:$E$310,4,FALSE)</f>
        <v>PANTAR TENGAH</v>
      </c>
      <c r="I2361" t="str">
        <f>VLOOKUP($D2361,reference!$G$1:$H$25,2,FALSE)</f>
        <v>Savanna / Padang rumput</v>
      </c>
      <c r="J2361" t="str">
        <f>VLOOKUP($E2361,reference!$G$1:$H$25,2,FALSE)</f>
        <v>Lahan terbuka</v>
      </c>
      <c r="K2361" t="str">
        <f t="shared" si="36"/>
        <v>Non Irigasi</v>
      </c>
      <c r="L2361" t="s">
        <v>327</v>
      </c>
    </row>
    <row r="2362" spans="1:12" x14ac:dyDescent="0.25">
      <c r="A2362" s="1">
        <v>2361</v>
      </c>
      <c r="B2362" s="3">
        <v>461</v>
      </c>
      <c r="C2362" s="1">
        <v>253</v>
      </c>
      <c r="D2362" s="1">
        <v>13</v>
      </c>
      <c r="E2362" s="1">
        <v>16</v>
      </c>
      <c r="F2362" s="1">
        <v>0</v>
      </c>
      <c r="G2362">
        <f>VLOOKUP(C2362,reference!$A$1:$E$310,5,FALSE)</f>
        <v>5315051</v>
      </c>
      <c r="H2362" t="str">
        <f>VLOOKUP(C2362,reference!$A$1:$E$310,4,FALSE)</f>
        <v>PACAR</v>
      </c>
      <c r="I2362" t="str">
        <f>VLOOKUP($D2362,reference!$G$1:$H$25,2,FALSE)</f>
        <v>Pertanian lahan kering  campur semak / kebun campur</v>
      </c>
      <c r="J2362" t="str">
        <f>VLOOKUP($E2362,reference!$G$1:$H$25,2,FALSE)</f>
        <v>Pemukiman</v>
      </c>
      <c r="K2362" t="str">
        <f t="shared" si="36"/>
        <v>Non Irigasi</v>
      </c>
      <c r="L2362" t="s">
        <v>327</v>
      </c>
    </row>
    <row r="2363" spans="1:12" x14ac:dyDescent="0.25">
      <c r="A2363" s="1">
        <v>2362</v>
      </c>
      <c r="B2363" s="3">
        <v>2</v>
      </c>
      <c r="C2363" s="1">
        <v>250</v>
      </c>
      <c r="D2363" s="1">
        <v>1</v>
      </c>
      <c r="E2363" s="1">
        <v>1</v>
      </c>
      <c r="F2363" s="1">
        <v>0</v>
      </c>
      <c r="G2363">
        <f>VLOOKUP(C2363,reference!$A$1:$E$310,5,FALSE)</f>
        <v>5315041</v>
      </c>
      <c r="H2363" t="str">
        <f>VLOOKUP(C2363,reference!$A$1:$E$310,4,FALSE)</f>
        <v>NDOSO</v>
      </c>
      <c r="I2363" t="str">
        <f>VLOOKUP($D2363,reference!$G$1:$H$25,2,FALSE)</f>
        <v>Hutan lahan kering primer</v>
      </c>
      <c r="J2363" t="str">
        <f>VLOOKUP($E2363,reference!$G$1:$H$25,2,FALSE)</f>
        <v>Hutan lahan kering primer</v>
      </c>
      <c r="K2363" t="str">
        <f t="shared" si="36"/>
        <v>Non Irigasi</v>
      </c>
      <c r="L2363" t="s">
        <v>327</v>
      </c>
    </row>
    <row r="2364" spans="1:12" x14ac:dyDescent="0.25">
      <c r="A2364" s="1">
        <v>2363</v>
      </c>
      <c r="B2364" s="3">
        <v>1821</v>
      </c>
      <c r="C2364" s="1">
        <v>202</v>
      </c>
      <c r="D2364" s="1">
        <v>2</v>
      </c>
      <c r="E2364" s="1">
        <v>9</v>
      </c>
      <c r="F2364" s="1">
        <v>0</v>
      </c>
      <c r="G2364">
        <f>VLOOKUP(C2364,reference!$A$1:$E$310,5,FALSE)</f>
        <v>5311060</v>
      </c>
      <c r="H2364" t="str">
        <f>VLOOKUP(C2364,reference!$A$1:$E$310,4,FALSE)</f>
        <v>MAUROLE</v>
      </c>
      <c r="I2364" t="str">
        <f>VLOOKUP($D2364,reference!$G$1:$H$25,2,FALSE)</f>
        <v>Hutan lahan kering sekunder / bekas tebangan</v>
      </c>
      <c r="J2364" t="str">
        <f>VLOOKUP($E2364,reference!$G$1:$H$25,2,FALSE)</f>
        <v>Semak belukar</v>
      </c>
      <c r="K2364" t="str">
        <f t="shared" si="36"/>
        <v>Non Irigasi</v>
      </c>
      <c r="L2364" t="s">
        <v>328</v>
      </c>
    </row>
    <row r="2365" spans="1:12" x14ac:dyDescent="0.25">
      <c r="A2365" s="1">
        <v>2364</v>
      </c>
      <c r="B2365" s="3">
        <v>741</v>
      </c>
      <c r="C2365" s="1">
        <v>147</v>
      </c>
      <c r="D2365" s="1">
        <v>13</v>
      </c>
      <c r="E2365" s="1">
        <v>2</v>
      </c>
      <c r="F2365" s="1">
        <v>0</v>
      </c>
      <c r="G2365">
        <f>VLOOKUP(C2365,reference!$A$1:$E$310,5,FALSE)</f>
        <v>5309010</v>
      </c>
      <c r="H2365" t="str">
        <f>VLOOKUP(C2365,reference!$A$1:$E$310,4,FALSE)</f>
        <v>WULANGGITANG</v>
      </c>
      <c r="I2365" t="str">
        <f>VLOOKUP($D2365,reference!$G$1:$H$25,2,FALSE)</f>
        <v>Pertanian lahan kering  campur semak / kebun campur</v>
      </c>
      <c r="J2365" t="str">
        <f>VLOOKUP($E2365,reference!$G$1:$H$25,2,FALSE)</f>
        <v>Hutan lahan kering sekunder / bekas tebangan</v>
      </c>
      <c r="K2365" t="str">
        <f t="shared" si="36"/>
        <v>Non Irigasi</v>
      </c>
      <c r="L2365" t="s">
        <v>327</v>
      </c>
    </row>
    <row r="2366" spans="1:12" x14ac:dyDescent="0.25">
      <c r="A2366" s="1">
        <v>2365</v>
      </c>
      <c r="B2366" s="3">
        <v>27</v>
      </c>
      <c r="C2366" s="1">
        <v>253</v>
      </c>
      <c r="D2366" s="1">
        <v>1</v>
      </c>
      <c r="E2366" s="1">
        <v>11</v>
      </c>
      <c r="F2366" s="1">
        <v>0</v>
      </c>
      <c r="G2366">
        <f>VLOOKUP(C2366,reference!$A$1:$E$310,5,FALSE)</f>
        <v>5315051</v>
      </c>
      <c r="H2366" t="str">
        <f>VLOOKUP(C2366,reference!$A$1:$E$310,4,FALSE)</f>
        <v>PACAR</v>
      </c>
      <c r="I2366" t="str">
        <f>VLOOKUP($D2366,reference!$G$1:$H$25,2,FALSE)</f>
        <v>Hutan lahan kering primer</v>
      </c>
      <c r="J2366" t="str">
        <f>VLOOKUP($E2366,reference!$G$1:$H$25,2,FALSE)</f>
        <v>Savanna / Padang rumput</v>
      </c>
      <c r="K2366" t="str">
        <f t="shared" si="36"/>
        <v>Non Irigasi</v>
      </c>
      <c r="L2366" t="s">
        <v>328</v>
      </c>
    </row>
    <row r="2367" spans="1:12" x14ac:dyDescent="0.25">
      <c r="A2367" s="1">
        <v>2366</v>
      </c>
      <c r="B2367" s="3">
        <v>615</v>
      </c>
      <c r="C2367" s="1">
        <v>283</v>
      </c>
      <c r="D2367" s="1">
        <v>12</v>
      </c>
      <c r="E2367" s="1">
        <v>9</v>
      </c>
      <c r="F2367" s="1">
        <v>0</v>
      </c>
      <c r="G2367">
        <f>VLOOKUP(C2367,reference!$A$1:$E$310,5,FALSE)</f>
        <v>5319050</v>
      </c>
      <c r="H2367" t="str">
        <f>VLOOKUP(C2367,reference!$A$1:$E$310,4,FALSE)</f>
        <v>POCO RANAKA</v>
      </c>
      <c r="I2367" t="str">
        <f>VLOOKUP($D2367,reference!$G$1:$H$25,2,FALSE)</f>
        <v>Pertanian lahan kering</v>
      </c>
      <c r="J2367" t="str">
        <f>VLOOKUP($E2367,reference!$G$1:$H$25,2,FALSE)</f>
        <v>Semak belukar</v>
      </c>
      <c r="K2367" t="str">
        <f t="shared" si="36"/>
        <v>Non Irigasi</v>
      </c>
      <c r="L2367" t="s">
        <v>327</v>
      </c>
    </row>
    <row r="2368" spans="1:12" x14ac:dyDescent="0.25">
      <c r="A2368" s="1">
        <v>2367</v>
      </c>
      <c r="B2368" s="3">
        <v>688</v>
      </c>
      <c r="C2368" s="1">
        <v>283</v>
      </c>
      <c r="D2368" s="1">
        <v>12</v>
      </c>
      <c r="E2368" s="1">
        <v>16</v>
      </c>
      <c r="F2368" s="1">
        <v>0</v>
      </c>
      <c r="G2368">
        <f>VLOOKUP(C2368,reference!$A$1:$E$310,5,FALSE)</f>
        <v>5319050</v>
      </c>
      <c r="H2368" t="str">
        <f>VLOOKUP(C2368,reference!$A$1:$E$310,4,FALSE)</f>
        <v>POCO RANAKA</v>
      </c>
      <c r="I2368" t="str">
        <f>VLOOKUP($D2368,reference!$G$1:$H$25,2,FALSE)</f>
        <v>Pertanian lahan kering</v>
      </c>
      <c r="J2368" t="str">
        <f>VLOOKUP($E2368,reference!$G$1:$H$25,2,FALSE)</f>
        <v>Pemukiman</v>
      </c>
      <c r="K2368" t="str">
        <f t="shared" si="36"/>
        <v>Non Irigasi</v>
      </c>
      <c r="L2368" t="s">
        <v>327</v>
      </c>
    </row>
    <row r="2369" spans="1:12" x14ac:dyDescent="0.25">
      <c r="A2369" s="1">
        <v>2368</v>
      </c>
      <c r="B2369" s="3">
        <v>629</v>
      </c>
      <c r="C2369" s="1">
        <v>275</v>
      </c>
      <c r="D2369" s="1">
        <v>13</v>
      </c>
      <c r="E2369" s="1">
        <v>14</v>
      </c>
      <c r="F2369" s="1">
        <v>0</v>
      </c>
      <c r="G2369">
        <f>VLOOKUP(C2369,reference!$A$1:$E$310,5,FALSE)</f>
        <v>5318060</v>
      </c>
      <c r="H2369" t="str">
        <f>VLOOKUP(C2369,reference!$A$1:$E$310,4,FALSE)</f>
        <v>AESESA</v>
      </c>
      <c r="I2369" t="str">
        <f>VLOOKUP($D2369,reference!$G$1:$H$25,2,FALSE)</f>
        <v>Pertanian lahan kering  campur semak / kebun campur</v>
      </c>
      <c r="J2369" t="str">
        <f>VLOOKUP($E2369,reference!$G$1:$H$25,2,FALSE)</f>
        <v>Sawah</v>
      </c>
      <c r="K2369" t="str">
        <f t="shared" si="36"/>
        <v>Non Irigasi</v>
      </c>
      <c r="L2369" t="s">
        <v>327</v>
      </c>
    </row>
    <row r="2370" spans="1:12" x14ac:dyDescent="0.25">
      <c r="A2370" s="1">
        <v>2369</v>
      </c>
      <c r="B2370" s="3">
        <v>6</v>
      </c>
      <c r="C2370" s="1">
        <v>202</v>
      </c>
      <c r="D2370" s="1">
        <v>2</v>
      </c>
      <c r="E2370" s="1">
        <v>0</v>
      </c>
      <c r="F2370" s="1">
        <v>0</v>
      </c>
      <c r="G2370">
        <f>VLOOKUP(C2370,reference!$A$1:$E$310,5,FALSE)</f>
        <v>5311060</v>
      </c>
      <c r="H2370" t="str">
        <f>VLOOKUP(C2370,reference!$A$1:$E$310,4,FALSE)</f>
        <v>MAUROLE</v>
      </c>
      <c r="I2370" t="str">
        <f>VLOOKUP($D2370,reference!$G$1:$H$25,2,FALSE)</f>
        <v>Hutan lahan kering sekunder / bekas tebangan</v>
      </c>
      <c r="J2370" t="str">
        <f>VLOOKUP($E2370,reference!$G$1:$H$25,2,FALSE)</f>
        <v>No data</v>
      </c>
      <c r="K2370" t="str">
        <f t="shared" si="36"/>
        <v>Non Irigasi</v>
      </c>
      <c r="L2370" t="s">
        <v>328</v>
      </c>
    </row>
    <row r="2371" spans="1:12" x14ac:dyDescent="0.25">
      <c r="A2371" s="1">
        <v>2370</v>
      </c>
      <c r="B2371" s="3">
        <v>17</v>
      </c>
      <c r="C2371" s="1">
        <v>202</v>
      </c>
      <c r="D2371" s="1">
        <v>2</v>
      </c>
      <c r="E2371" s="1">
        <v>18</v>
      </c>
      <c r="F2371" s="1">
        <v>0</v>
      </c>
      <c r="G2371">
        <f>VLOOKUP(C2371,reference!$A$1:$E$310,5,FALSE)</f>
        <v>5311060</v>
      </c>
      <c r="H2371" t="str">
        <f>VLOOKUP(C2371,reference!$A$1:$E$310,4,FALSE)</f>
        <v>MAUROLE</v>
      </c>
      <c r="I2371" t="str">
        <f>VLOOKUP($D2371,reference!$G$1:$H$25,2,FALSE)</f>
        <v>Hutan lahan kering sekunder / bekas tebangan</v>
      </c>
      <c r="J2371" t="str">
        <f>VLOOKUP($E2371,reference!$G$1:$H$25,2,FALSE)</f>
        <v>Lahan terbuka</v>
      </c>
      <c r="K2371" t="str">
        <f t="shared" ref="K2371:K2434" si="37">IF(F2371=0,"Non Irigasi","Buffer Irigasi")</f>
        <v>Non Irigasi</v>
      </c>
      <c r="L2371" t="s">
        <v>328</v>
      </c>
    </row>
    <row r="2372" spans="1:12" x14ac:dyDescent="0.25">
      <c r="A2372" s="1">
        <v>2371</v>
      </c>
      <c r="B2372" s="3">
        <v>10</v>
      </c>
      <c r="C2372" s="1">
        <v>203</v>
      </c>
      <c r="D2372" s="1">
        <v>0</v>
      </c>
      <c r="E2372" s="1">
        <v>18</v>
      </c>
      <c r="F2372" s="1">
        <v>0</v>
      </c>
      <c r="G2372">
        <f>VLOOKUP(C2372,reference!$A$1:$E$310,5,FALSE)</f>
        <v>5311061</v>
      </c>
      <c r="H2372" t="str">
        <f>VLOOKUP(C2372,reference!$A$1:$E$310,4,FALSE)</f>
        <v>KOTABARU</v>
      </c>
      <c r="I2372" t="str">
        <f>VLOOKUP($D2372,reference!$G$1:$H$25,2,FALSE)</f>
        <v>No data</v>
      </c>
      <c r="J2372" t="str">
        <f>VLOOKUP($E2372,reference!$G$1:$H$25,2,FALSE)</f>
        <v>Lahan terbuka</v>
      </c>
      <c r="K2372" t="str">
        <f t="shared" si="37"/>
        <v>Non Irigasi</v>
      </c>
      <c r="L2372" t="s">
        <v>327</v>
      </c>
    </row>
    <row r="2373" spans="1:12" x14ac:dyDescent="0.25">
      <c r="A2373" s="1">
        <v>2372</v>
      </c>
      <c r="B2373" s="3">
        <v>25</v>
      </c>
      <c r="C2373" s="1">
        <v>203</v>
      </c>
      <c r="D2373" s="1">
        <v>11</v>
      </c>
      <c r="E2373" s="1">
        <v>20</v>
      </c>
      <c r="F2373" s="1">
        <v>0</v>
      </c>
      <c r="G2373">
        <f>VLOOKUP(C2373,reference!$A$1:$E$310,5,FALSE)</f>
        <v>5311061</v>
      </c>
      <c r="H2373" t="str">
        <f>VLOOKUP(C2373,reference!$A$1:$E$310,4,FALSE)</f>
        <v>KOTABARU</v>
      </c>
      <c r="I2373" t="str">
        <f>VLOOKUP($D2373,reference!$G$1:$H$25,2,FALSE)</f>
        <v>Savanna / Padang rumput</v>
      </c>
      <c r="J2373" t="str">
        <f>VLOOKUP($E2373,reference!$G$1:$H$25,2,FALSE)</f>
        <v>Tubuh air</v>
      </c>
      <c r="K2373" t="str">
        <f t="shared" si="37"/>
        <v>Non Irigasi</v>
      </c>
      <c r="L2373" t="s">
        <v>327</v>
      </c>
    </row>
    <row r="2374" spans="1:12" x14ac:dyDescent="0.25">
      <c r="A2374" s="1">
        <v>2373</v>
      </c>
      <c r="B2374" s="3">
        <v>10</v>
      </c>
      <c r="C2374" s="1">
        <v>186</v>
      </c>
      <c r="D2374" s="1">
        <v>5</v>
      </c>
      <c r="E2374" s="1">
        <v>2</v>
      </c>
      <c r="F2374" s="1">
        <v>0</v>
      </c>
      <c r="G2374">
        <f>VLOOKUP(C2374,reference!$A$1:$E$310,5,FALSE)</f>
        <v>5310082</v>
      </c>
      <c r="H2374" t="str">
        <f>VLOOKUP(C2374,reference!$A$1:$E$310,4,FALSE)</f>
        <v>ALOK TIMUR</v>
      </c>
      <c r="I2374" t="str">
        <f>VLOOKUP($D2374,reference!$G$1:$H$25,2,FALSE)</f>
        <v>Hutan mangrove primer</v>
      </c>
      <c r="J2374" t="str">
        <f>VLOOKUP($E2374,reference!$G$1:$H$25,2,FALSE)</f>
        <v>Hutan lahan kering sekunder / bekas tebangan</v>
      </c>
      <c r="K2374" t="str">
        <f t="shared" si="37"/>
        <v>Non Irigasi</v>
      </c>
      <c r="L2374" t="s">
        <v>329</v>
      </c>
    </row>
    <row r="2375" spans="1:12" x14ac:dyDescent="0.25">
      <c r="A2375" s="1">
        <v>2374</v>
      </c>
      <c r="B2375" s="3">
        <v>9</v>
      </c>
      <c r="C2375" s="1">
        <v>149</v>
      </c>
      <c r="D2375" s="1">
        <v>11</v>
      </c>
      <c r="E2375" s="1">
        <v>12</v>
      </c>
      <c r="F2375" s="1">
        <v>0</v>
      </c>
      <c r="G2375">
        <f>VLOOKUP(C2375,reference!$A$1:$E$310,5,FALSE)</f>
        <v>5309012</v>
      </c>
      <c r="H2375" t="str">
        <f>VLOOKUP(C2375,reference!$A$1:$E$310,4,FALSE)</f>
        <v>ILEBURA</v>
      </c>
      <c r="I2375" t="str">
        <f>VLOOKUP($D2375,reference!$G$1:$H$25,2,FALSE)</f>
        <v>Savanna / Padang rumput</v>
      </c>
      <c r="J2375" t="str">
        <f>VLOOKUP($E2375,reference!$G$1:$H$25,2,FALSE)</f>
        <v>Pertanian lahan kering</v>
      </c>
      <c r="K2375" t="str">
        <f t="shared" si="37"/>
        <v>Non Irigasi</v>
      </c>
      <c r="L2375" t="s">
        <v>327</v>
      </c>
    </row>
    <row r="2376" spans="1:12" x14ac:dyDescent="0.25">
      <c r="A2376" s="1">
        <v>2375</v>
      </c>
      <c r="B2376" s="3">
        <v>2406</v>
      </c>
      <c r="C2376" s="1">
        <v>138</v>
      </c>
      <c r="D2376" s="1">
        <v>2</v>
      </c>
      <c r="E2376" s="1">
        <v>1</v>
      </c>
      <c r="F2376" s="1">
        <v>0</v>
      </c>
      <c r="G2376">
        <f>VLOOKUP(C2376,reference!$A$1:$E$310,5,FALSE)</f>
        <v>5308010</v>
      </c>
      <c r="H2376" t="str">
        <f>VLOOKUP(C2376,reference!$A$1:$E$310,4,FALSE)</f>
        <v>NAGAWUTUNG</v>
      </c>
      <c r="I2376" t="str">
        <f>VLOOKUP($D2376,reference!$G$1:$H$25,2,FALSE)</f>
        <v>Hutan lahan kering sekunder / bekas tebangan</v>
      </c>
      <c r="J2376" t="str">
        <f>VLOOKUP($E2376,reference!$G$1:$H$25,2,FALSE)</f>
        <v>Hutan lahan kering primer</v>
      </c>
      <c r="K2376" t="str">
        <f t="shared" si="37"/>
        <v>Non Irigasi</v>
      </c>
      <c r="L2376" t="s">
        <v>327</v>
      </c>
    </row>
    <row r="2377" spans="1:12" x14ac:dyDescent="0.25">
      <c r="A2377" s="1">
        <v>2376</v>
      </c>
      <c r="B2377" s="3">
        <v>85</v>
      </c>
      <c r="C2377" s="1">
        <v>242</v>
      </c>
      <c r="D2377" s="1">
        <v>13</v>
      </c>
      <c r="E2377" s="1">
        <v>11</v>
      </c>
      <c r="F2377" s="1">
        <v>0</v>
      </c>
      <c r="G2377">
        <f>VLOOKUP(C2377,reference!$A$1:$E$310,5,FALSE)</f>
        <v>5315010</v>
      </c>
      <c r="H2377" t="str">
        <f>VLOOKUP(C2377,reference!$A$1:$E$310,4,FALSE)</f>
        <v>KOMODO</v>
      </c>
      <c r="I2377" t="str">
        <f>VLOOKUP($D2377,reference!$G$1:$H$25,2,FALSE)</f>
        <v>Pertanian lahan kering  campur semak / kebun campur</v>
      </c>
      <c r="J2377" t="str">
        <f>VLOOKUP($E2377,reference!$G$1:$H$25,2,FALSE)</f>
        <v>Savanna / Padang rumput</v>
      </c>
      <c r="K2377" t="str">
        <f t="shared" si="37"/>
        <v>Non Irigasi</v>
      </c>
      <c r="L2377" t="s">
        <v>327</v>
      </c>
    </row>
    <row r="2378" spans="1:12" x14ac:dyDescent="0.25">
      <c r="A2378" s="1">
        <v>2377</v>
      </c>
      <c r="B2378" s="3">
        <v>14</v>
      </c>
      <c r="C2378" s="1">
        <v>242</v>
      </c>
      <c r="D2378" s="1">
        <v>9</v>
      </c>
      <c r="E2378" s="1">
        <v>13</v>
      </c>
      <c r="F2378" s="1">
        <v>0</v>
      </c>
      <c r="G2378">
        <f>VLOOKUP(C2378,reference!$A$1:$E$310,5,FALSE)</f>
        <v>5315010</v>
      </c>
      <c r="H2378" t="str">
        <f>VLOOKUP(C2378,reference!$A$1:$E$310,4,FALSE)</f>
        <v>KOMODO</v>
      </c>
      <c r="I2378" t="str">
        <f>VLOOKUP($D2378,reference!$G$1:$H$25,2,FALSE)</f>
        <v>Semak belukar</v>
      </c>
      <c r="J2378" t="str">
        <f>VLOOKUP($E2378,reference!$G$1:$H$25,2,FALSE)</f>
        <v>Pertanian lahan kering  campur semak / kebun campur</v>
      </c>
      <c r="K2378" t="str">
        <f t="shared" si="37"/>
        <v>Non Irigasi</v>
      </c>
      <c r="L2378" t="s">
        <v>327</v>
      </c>
    </row>
    <row r="2379" spans="1:12" x14ac:dyDescent="0.25">
      <c r="A2379" s="1">
        <v>2378</v>
      </c>
      <c r="B2379" s="3">
        <v>88</v>
      </c>
      <c r="C2379" s="1">
        <v>243</v>
      </c>
      <c r="D2379" s="1">
        <v>13</v>
      </c>
      <c r="E2379" s="1">
        <v>12</v>
      </c>
      <c r="F2379" s="1">
        <v>0</v>
      </c>
      <c r="G2379">
        <f>VLOOKUP(C2379,reference!$A$1:$E$310,5,FALSE)</f>
        <v>5315011</v>
      </c>
      <c r="H2379" t="str">
        <f>VLOOKUP(C2379,reference!$A$1:$E$310,4,FALSE)</f>
        <v>BOLENG</v>
      </c>
      <c r="I2379" t="str">
        <f>VLOOKUP($D2379,reference!$G$1:$H$25,2,FALSE)</f>
        <v>Pertanian lahan kering  campur semak / kebun campur</v>
      </c>
      <c r="J2379" t="str">
        <f>VLOOKUP($E2379,reference!$G$1:$H$25,2,FALSE)</f>
        <v>Pertanian lahan kering</v>
      </c>
      <c r="K2379" t="str">
        <f t="shared" si="37"/>
        <v>Non Irigasi</v>
      </c>
      <c r="L2379" t="s">
        <v>327</v>
      </c>
    </row>
    <row r="2380" spans="1:12" x14ac:dyDescent="0.25">
      <c r="A2380" s="1">
        <v>2379</v>
      </c>
      <c r="B2380" s="3">
        <v>149</v>
      </c>
      <c r="C2380" s="1">
        <v>283</v>
      </c>
      <c r="D2380" s="1">
        <v>11</v>
      </c>
      <c r="E2380" s="1">
        <v>16</v>
      </c>
      <c r="F2380" s="1">
        <v>0</v>
      </c>
      <c r="G2380">
        <f>VLOOKUP(C2380,reference!$A$1:$E$310,5,FALSE)</f>
        <v>5319050</v>
      </c>
      <c r="H2380" t="str">
        <f>VLOOKUP(C2380,reference!$A$1:$E$310,4,FALSE)</f>
        <v>POCO RANAKA</v>
      </c>
      <c r="I2380" t="str">
        <f>VLOOKUP($D2380,reference!$G$1:$H$25,2,FALSE)</f>
        <v>Savanna / Padang rumput</v>
      </c>
      <c r="J2380" t="str">
        <f>VLOOKUP($E2380,reference!$G$1:$H$25,2,FALSE)</f>
        <v>Pemukiman</v>
      </c>
      <c r="K2380" t="str">
        <f t="shared" si="37"/>
        <v>Non Irigasi</v>
      </c>
      <c r="L2380" t="s">
        <v>327</v>
      </c>
    </row>
    <row r="2381" spans="1:12" x14ac:dyDescent="0.25">
      <c r="A2381" s="1">
        <v>2380</v>
      </c>
      <c r="B2381" s="3">
        <v>8012</v>
      </c>
      <c r="C2381" s="1">
        <v>207</v>
      </c>
      <c r="D2381" s="1">
        <v>2</v>
      </c>
      <c r="E2381" s="1">
        <v>1</v>
      </c>
      <c r="F2381" s="1">
        <v>0</v>
      </c>
      <c r="G2381">
        <f>VLOOKUP(C2381,reference!$A$1:$E$310,5,FALSE)</f>
        <v>5311071</v>
      </c>
      <c r="H2381" t="str">
        <f>VLOOKUP(C2381,reference!$A$1:$E$310,4,FALSE)</f>
        <v>WEWARIA</v>
      </c>
      <c r="I2381" t="str">
        <f>VLOOKUP($D2381,reference!$G$1:$H$25,2,FALSE)</f>
        <v>Hutan lahan kering sekunder / bekas tebangan</v>
      </c>
      <c r="J2381" t="str">
        <f>VLOOKUP($E2381,reference!$G$1:$H$25,2,FALSE)</f>
        <v>Hutan lahan kering primer</v>
      </c>
      <c r="K2381" t="str">
        <f t="shared" si="37"/>
        <v>Non Irigasi</v>
      </c>
      <c r="L2381" t="s">
        <v>327</v>
      </c>
    </row>
    <row r="2382" spans="1:12" x14ac:dyDescent="0.25">
      <c r="A2382" s="1">
        <v>2381</v>
      </c>
      <c r="B2382" s="3">
        <v>7</v>
      </c>
      <c r="C2382" s="1">
        <v>203</v>
      </c>
      <c r="D2382" s="1">
        <v>6</v>
      </c>
      <c r="E2382" s="1">
        <v>11</v>
      </c>
      <c r="F2382" s="1">
        <v>0</v>
      </c>
      <c r="G2382">
        <f>VLOOKUP(C2382,reference!$A$1:$E$310,5,FALSE)</f>
        <v>5311061</v>
      </c>
      <c r="H2382" t="str">
        <f>VLOOKUP(C2382,reference!$A$1:$E$310,4,FALSE)</f>
        <v>KOTABARU</v>
      </c>
      <c r="I2382" t="str">
        <f>VLOOKUP($D2382,reference!$G$1:$H$25,2,FALSE)</f>
        <v>Hutan mangrove sekunder</v>
      </c>
      <c r="J2382" t="str">
        <f>VLOOKUP($E2382,reference!$G$1:$H$25,2,FALSE)</f>
        <v>Savanna / Padang rumput</v>
      </c>
      <c r="K2382" t="str">
        <f t="shared" si="37"/>
        <v>Non Irigasi</v>
      </c>
      <c r="L2382" t="s">
        <v>328</v>
      </c>
    </row>
    <row r="2383" spans="1:12" x14ac:dyDescent="0.25">
      <c r="A2383" s="1">
        <v>2382</v>
      </c>
      <c r="B2383" s="3">
        <v>611</v>
      </c>
      <c r="C2383" s="1">
        <v>147</v>
      </c>
      <c r="D2383" s="1">
        <v>13</v>
      </c>
      <c r="E2383" s="1">
        <v>8</v>
      </c>
      <c r="F2383" s="1">
        <v>0</v>
      </c>
      <c r="G2383">
        <f>VLOOKUP(C2383,reference!$A$1:$E$310,5,FALSE)</f>
        <v>5309010</v>
      </c>
      <c r="H2383" t="str">
        <f>VLOOKUP(C2383,reference!$A$1:$E$310,4,FALSE)</f>
        <v>WULANGGITANG</v>
      </c>
      <c r="I2383" t="str">
        <f>VLOOKUP($D2383,reference!$G$1:$H$25,2,FALSE)</f>
        <v>Pertanian lahan kering  campur semak / kebun campur</v>
      </c>
      <c r="J2383" t="str">
        <f>VLOOKUP($E2383,reference!$G$1:$H$25,2,FALSE)</f>
        <v>Perkebunan</v>
      </c>
      <c r="K2383" t="str">
        <f t="shared" si="37"/>
        <v>Non Irigasi</v>
      </c>
      <c r="L2383" t="s">
        <v>327</v>
      </c>
    </row>
    <row r="2384" spans="1:12" x14ac:dyDescent="0.25">
      <c r="A2384" s="1">
        <v>2383</v>
      </c>
      <c r="B2384" s="3">
        <v>1</v>
      </c>
      <c r="C2384" s="1">
        <v>149</v>
      </c>
      <c r="D2384" s="1">
        <v>11</v>
      </c>
      <c r="E2384" s="1">
        <v>16</v>
      </c>
      <c r="F2384" s="1">
        <v>0</v>
      </c>
      <c r="G2384">
        <f>VLOOKUP(C2384,reference!$A$1:$E$310,5,FALSE)</f>
        <v>5309012</v>
      </c>
      <c r="H2384" t="str">
        <f>VLOOKUP(C2384,reference!$A$1:$E$310,4,FALSE)</f>
        <v>ILEBURA</v>
      </c>
      <c r="I2384" t="str">
        <f>VLOOKUP($D2384,reference!$G$1:$H$25,2,FALSE)</f>
        <v>Savanna / Padang rumput</v>
      </c>
      <c r="J2384" t="str">
        <f>VLOOKUP($E2384,reference!$G$1:$H$25,2,FALSE)</f>
        <v>Pemukiman</v>
      </c>
      <c r="K2384" t="str">
        <f t="shared" si="37"/>
        <v>Non Irigasi</v>
      </c>
      <c r="L2384" t="s">
        <v>327</v>
      </c>
    </row>
    <row r="2385" spans="1:12" x14ac:dyDescent="0.25">
      <c r="A2385" s="1">
        <v>2384</v>
      </c>
      <c r="B2385" s="3">
        <v>1734</v>
      </c>
      <c r="C2385" s="1">
        <v>149</v>
      </c>
      <c r="D2385" s="1">
        <v>11</v>
      </c>
      <c r="E2385" s="1">
        <v>11</v>
      </c>
      <c r="F2385" s="1">
        <v>0</v>
      </c>
      <c r="G2385">
        <f>VLOOKUP(C2385,reference!$A$1:$E$310,5,FALSE)</f>
        <v>5309012</v>
      </c>
      <c r="H2385" t="str">
        <f>VLOOKUP(C2385,reference!$A$1:$E$310,4,FALSE)</f>
        <v>ILEBURA</v>
      </c>
      <c r="I2385" t="str">
        <f>VLOOKUP($D2385,reference!$G$1:$H$25,2,FALSE)</f>
        <v>Savanna / Padang rumput</v>
      </c>
      <c r="J2385" t="str">
        <f>VLOOKUP($E2385,reference!$G$1:$H$25,2,FALSE)</f>
        <v>Savanna / Padang rumput</v>
      </c>
      <c r="K2385" t="str">
        <f t="shared" si="37"/>
        <v>Non Irigasi</v>
      </c>
      <c r="L2385" t="s">
        <v>327</v>
      </c>
    </row>
    <row r="2386" spans="1:12" x14ac:dyDescent="0.25">
      <c r="A2386" s="1">
        <v>2385</v>
      </c>
      <c r="B2386" s="3">
        <v>748</v>
      </c>
      <c r="C2386" s="1">
        <v>125</v>
      </c>
      <c r="D2386" s="1">
        <v>9</v>
      </c>
      <c r="E2386" s="1">
        <v>18</v>
      </c>
      <c r="F2386" s="1">
        <v>0</v>
      </c>
      <c r="G2386">
        <f>VLOOKUP(C2386,reference!$A$1:$E$310,5,FALSE)</f>
        <v>5307014</v>
      </c>
      <c r="H2386" t="str">
        <f>VLOOKUP(C2386,reference!$A$1:$E$310,4,FALSE)</f>
        <v>PANTAR TENGAH</v>
      </c>
      <c r="I2386" t="str">
        <f>VLOOKUP($D2386,reference!$G$1:$H$25,2,FALSE)</f>
        <v>Semak belukar</v>
      </c>
      <c r="J2386" t="str">
        <f>VLOOKUP($E2386,reference!$G$1:$H$25,2,FALSE)</f>
        <v>Lahan terbuka</v>
      </c>
      <c r="K2386" t="str">
        <f t="shared" si="37"/>
        <v>Non Irigasi</v>
      </c>
      <c r="L2386" t="s">
        <v>327</v>
      </c>
    </row>
    <row r="2387" spans="1:12" x14ac:dyDescent="0.25">
      <c r="A2387" s="1">
        <v>2386</v>
      </c>
      <c r="B2387" s="3">
        <v>41</v>
      </c>
      <c r="C2387" s="1">
        <v>242</v>
      </c>
      <c r="D2387" s="1">
        <v>2</v>
      </c>
      <c r="E2387" s="1">
        <v>12</v>
      </c>
      <c r="F2387" s="1">
        <v>0</v>
      </c>
      <c r="G2387">
        <f>VLOOKUP(C2387,reference!$A$1:$E$310,5,FALSE)</f>
        <v>5315010</v>
      </c>
      <c r="H2387" t="str">
        <f>VLOOKUP(C2387,reference!$A$1:$E$310,4,FALSE)</f>
        <v>KOMODO</v>
      </c>
      <c r="I2387" t="str">
        <f>VLOOKUP($D2387,reference!$G$1:$H$25,2,FALSE)</f>
        <v>Hutan lahan kering sekunder / bekas tebangan</v>
      </c>
      <c r="J2387" t="str">
        <f>VLOOKUP($E2387,reference!$G$1:$H$25,2,FALSE)</f>
        <v>Pertanian lahan kering</v>
      </c>
      <c r="K2387" t="str">
        <f t="shared" si="37"/>
        <v>Non Irigasi</v>
      </c>
      <c r="L2387" t="s">
        <v>328</v>
      </c>
    </row>
    <row r="2388" spans="1:12" x14ac:dyDescent="0.25">
      <c r="A2388" s="1">
        <v>2387</v>
      </c>
      <c r="B2388" s="3">
        <v>23</v>
      </c>
      <c r="C2388" s="1">
        <v>285</v>
      </c>
      <c r="D2388" s="1">
        <v>11</v>
      </c>
      <c r="E2388" s="1">
        <v>18</v>
      </c>
      <c r="F2388" s="1">
        <v>0</v>
      </c>
      <c r="G2388">
        <f>VLOOKUP(C2388,reference!$A$1:$E$310,5,FALSE)</f>
        <v>5319060</v>
      </c>
      <c r="H2388" t="str">
        <f>VLOOKUP(C2388,reference!$A$1:$E$310,4,FALSE)</f>
        <v>LAMBA LEDA</v>
      </c>
      <c r="I2388" t="str">
        <f>VLOOKUP($D2388,reference!$G$1:$H$25,2,FALSE)</f>
        <v>Savanna / Padang rumput</v>
      </c>
      <c r="J2388" t="str">
        <f>VLOOKUP($E2388,reference!$G$1:$H$25,2,FALSE)</f>
        <v>Lahan terbuka</v>
      </c>
      <c r="K2388" t="str">
        <f t="shared" si="37"/>
        <v>Non Irigasi</v>
      </c>
      <c r="L2388" t="s">
        <v>327</v>
      </c>
    </row>
    <row r="2389" spans="1:12" x14ac:dyDescent="0.25">
      <c r="A2389" s="1">
        <v>2388</v>
      </c>
      <c r="B2389" s="3">
        <v>32</v>
      </c>
      <c r="C2389" s="1">
        <v>275</v>
      </c>
      <c r="D2389" s="1">
        <v>17</v>
      </c>
      <c r="E2389" s="1">
        <v>11</v>
      </c>
      <c r="F2389" s="1">
        <v>0</v>
      </c>
      <c r="G2389">
        <f>VLOOKUP(C2389,reference!$A$1:$E$310,5,FALSE)</f>
        <v>5318060</v>
      </c>
      <c r="H2389" t="str">
        <f>VLOOKUP(C2389,reference!$A$1:$E$310,4,FALSE)</f>
        <v>AESESA</v>
      </c>
      <c r="I2389" t="str">
        <f>VLOOKUP($D2389,reference!$G$1:$H$25,2,FALSE)</f>
        <v>Transmigrasi</v>
      </c>
      <c r="J2389" t="str">
        <f>VLOOKUP($E2389,reference!$G$1:$H$25,2,FALSE)</f>
        <v>Savanna / Padang rumput</v>
      </c>
      <c r="K2389" t="str">
        <f t="shared" si="37"/>
        <v>Non Irigasi</v>
      </c>
      <c r="L2389" t="s">
        <v>327</v>
      </c>
    </row>
    <row r="2390" spans="1:12" x14ac:dyDescent="0.25">
      <c r="A2390" s="1">
        <v>2389</v>
      </c>
      <c r="B2390" s="3">
        <v>50</v>
      </c>
      <c r="C2390" s="1">
        <v>207</v>
      </c>
      <c r="D2390" s="1">
        <v>2</v>
      </c>
      <c r="E2390" s="1">
        <v>11</v>
      </c>
      <c r="F2390" s="1">
        <v>0</v>
      </c>
      <c r="G2390">
        <f>VLOOKUP(C2390,reference!$A$1:$E$310,5,FALSE)</f>
        <v>5311071</v>
      </c>
      <c r="H2390" t="str">
        <f>VLOOKUP(C2390,reference!$A$1:$E$310,4,FALSE)</f>
        <v>WEWARIA</v>
      </c>
      <c r="I2390" t="str">
        <f>VLOOKUP($D2390,reference!$G$1:$H$25,2,FALSE)</f>
        <v>Hutan lahan kering sekunder / bekas tebangan</v>
      </c>
      <c r="J2390" t="str">
        <f>VLOOKUP($E2390,reference!$G$1:$H$25,2,FALSE)</f>
        <v>Savanna / Padang rumput</v>
      </c>
      <c r="K2390" t="str">
        <f t="shared" si="37"/>
        <v>Non Irigasi</v>
      </c>
      <c r="L2390" t="s">
        <v>328</v>
      </c>
    </row>
    <row r="2391" spans="1:12" x14ac:dyDescent="0.25">
      <c r="A2391" s="1">
        <v>2390</v>
      </c>
      <c r="B2391" s="3">
        <v>18</v>
      </c>
      <c r="C2391" s="1">
        <v>242</v>
      </c>
      <c r="D2391" s="1">
        <v>13</v>
      </c>
      <c r="E2391" s="1">
        <v>23</v>
      </c>
      <c r="F2391" s="1">
        <v>0</v>
      </c>
      <c r="G2391">
        <f>VLOOKUP(C2391,reference!$A$1:$E$310,5,FALSE)</f>
        <v>5315010</v>
      </c>
      <c r="H2391" t="str">
        <f>VLOOKUP(C2391,reference!$A$1:$E$310,4,FALSE)</f>
        <v>KOMODO</v>
      </c>
      <c r="I2391" t="str">
        <f>VLOOKUP($D2391,reference!$G$1:$H$25,2,FALSE)</f>
        <v>Pertanian lahan kering  campur semak / kebun campur</v>
      </c>
      <c r="J2391" t="str">
        <f>VLOOKUP($E2391,reference!$G$1:$H$25,2,FALSE)</f>
        <v>Bandara</v>
      </c>
      <c r="K2391" t="str">
        <f t="shared" si="37"/>
        <v>Non Irigasi</v>
      </c>
      <c r="L2391" t="s">
        <v>327</v>
      </c>
    </row>
    <row r="2392" spans="1:12" x14ac:dyDescent="0.25">
      <c r="A2392" s="1">
        <v>2391</v>
      </c>
      <c r="B2392" s="3">
        <v>4912</v>
      </c>
      <c r="C2392" s="1">
        <v>242</v>
      </c>
      <c r="D2392" s="1">
        <v>2</v>
      </c>
      <c r="E2392" s="1">
        <v>9</v>
      </c>
      <c r="F2392" s="1">
        <v>0</v>
      </c>
      <c r="G2392">
        <f>VLOOKUP(C2392,reference!$A$1:$E$310,5,FALSE)</f>
        <v>5315010</v>
      </c>
      <c r="H2392" t="str">
        <f>VLOOKUP(C2392,reference!$A$1:$E$310,4,FALSE)</f>
        <v>KOMODO</v>
      </c>
      <c r="I2392" t="str">
        <f>VLOOKUP($D2392,reference!$G$1:$H$25,2,FALSE)</f>
        <v>Hutan lahan kering sekunder / bekas tebangan</v>
      </c>
      <c r="J2392" t="str">
        <f>VLOOKUP($E2392,reference!$G$1:$H$25,2,FALSE)</f>
        <v>Semak belukar</v>
      </c>
      <c r="K2392" t="str">
        <f t="shared" si="37"/>
        <v>Non Irigasi</v>
      </c>
      <c r="L2392" t="s">
        <v>328</v>
      </c>
    </row>
    <row r="2393" spans="1:12" x14ac:dyDescent="0.25">
      <c r="A2393" s="1">
        <v>2392</v>
      </c>
      <c r="B2393" s="3">
        <v>27</v>
      </c>
      <c r="C2393" s="1">
        <v>253</v>
      </c>
      <c r="D2393" s="1">
        <v>13</v>
      </c>
      <c r="E2393" s="1">
        <v>11</v>
      </c>
      <c r="F2393" s="1">
        <v>0</v>
      </c>
      <c r="G2393">
        <f>VLOOKUP(C2393,reference!$A$1:$E$310,5,FALSE)</f>
        <v>5315051</v>
      </c>
      <c r="H2393" t="str">
        <f>VLOOKUP(C2393,reference!$A$1:$E$310,4,FALSE)</f>
        <v>PACAR</v>
      </c>
      <c r="I2393" t="str">
        <f>VLOOKUP($D2393,reference!$G$1:$H$25,2,FALSE)</f>
        <v>Pertanian lahan kering  campur semak / kebun campur</v>
      </c>
      <c r="J2393" t="str">
        <f>VLOOKUP($E2393,reference!$G$1:$H$25,2,FALSE)</f>
        <v>Savanna / Padang rumput</v>
      </c>
      <c r="K2393" t="str">
        <f t="shared" si="37"/>
        <v>Non Irigasi</v>
      </c>
      <c r="L2393" t="s">
        <v>327</v>
      </c>
    </row>
    <row r="2394" spans="1:12" x14ac:dyDescent="0.25">
      <c r="A2394" s="1">
        <v>2393</v>
      </c>
      <c r="B2394" s="3">
        <v>409</v>
      </c>
      <c r="C2394" s="1">
        <v>227</v>
      </c>
      <c r="D2394" s="1">
        <v>11</v>
      </c>
      <c r="E2394" s="1">
        <v>9</v>
      </c>
      <c r="F2394" s="1">
        <v>0</v>
      </c>
      <c r="G2394">
        <f>VLOOKUP(C2394,reference!$A$1:$E$310,5,FALSE)</f>
        <v>5313123</v>
      </c>
      <c r="H2394" t="str">
        <f>VLOOKUP(C2394,reference!$A$1:$E$310,4,FALSE)</f>
        <v>RAHONG UTARA</v>
      </c>
      <c r="I2394" t="str">
        <f>VLOOKUP($D2394,reference!$G$1:$H$25,2,FALSE)</f>
        <v>Savanna / Padang rumput</v>
      </c>
      <c r="J2394" t="str">
        <f>VLOOKUP($E2394,reference!$G$1:$H$25,2,FALSE)</f>
        <v>Semak belukar</v>
      </c>
      <c r="K2394" t="str">
        <f t="shared" si="37"/>
        <v>Non Irigasi</v>
      </c>
      <c r="L2394" t="s">
        <v>327</v>
      </c>
    </row>
    <row r="2395" spans="1:12" x14ac:dyDescent="0.25">
      <c r="A2395" s="1">
        <v>2394</v>
      </c>
      <c r="B2395" s="3">
        <v>3</v>
      </c>
      <c r="C2395" s="1">
        <v>282</v>
      </c>
      <c r="D2395" s="1">
        <v>12</v>
      </c>
      <c r="E2395" s="1">
        <v>18</v>
      </c>
      <c r="F2395" s="1">
        <v>0</v>
      </c>
      <c r="G2395">
        <f>VLOOKUP(C2395,reference!$A$1:$E$310,5,FALSE)</f>
        <v>5319040</v>
      </c>
      <c r="H2395" t="str">
        <f>VLOOKUP(C2395,reference!$A$1:$E$310,4,FALSE)</f>
        <v>SAMBI RAMPAS</v>
      </c>
      <c r="I2395" t="str">
        <f>VLOOKUP($D2395,reference!$G$1:$H$25,2,FALSE)</f>
        <v>Pertanian lahan kering</v>
      </c>
      <c r="J2395" t="str">
        <f>VLOOKUP($E2395,reference!$G$1:$H$25,2,FALSE)</f>
        <v>Lahan terbuka</v>
      </c>
      <c r="K2395" t="str">
        <f t="shared" si="37"/>
        <v>Non Irigasi</v>
      </c>
      <c r="L2395" t="s">
        <v>327</v>
      </c>
    </row>
    <row r="2396" spans="1:12" x14ac:dyDescent="0.25">
      <c r="A2396" s="1">
        <v>2395</v>
      </c>
      <c r="B2396" s="3">
        <v>206</v>
      </c>
      <c r="C2396" s="1">
        <v>217</v>
      </c>
      <c r="D2396" s="1">
        <v>11</v>
      </c>
      <c r="E2396" s="1">
        <v>14</v>
      </c>
      <c r="F2396" s="1">
        <v>0</v>
      </c>
      <c r="G2396">
        <f>VLOOKUP(C2396,reference!$A$1:$E$310,5,FALSE)</f>
        <v>5312080</v>
      </c>
      <c r="H2396" t="str">
        <f>VLOOKUP(C2396,reference!$A$1:$E$310,4,FALSE)</f>
        <v>RIUNG</v>
      </c>
      <c r="I2396" t="str">
        <f>VLOOKUP($D2396,reference!$G$1:$H$25,2,FALSE)</f>
        <v>Savanna / Padang rumput</v>
      </c>
      <c r="J2396" t="str">
        <f>VLOOKUP($E2396,reference!$G$1:$H$25,2,FALSE)</f>
        <v>Sawah</v>
      </c>
      <c r="K2396" t="str">
        <f t="shared" si="37"/>
        <v>Non Irigasi</v>
      </c>
      <c r="L2396" t="s">
        <v>327</v>
      </c>
    </row>
    <row r="2397" spans="1:12" x14ac:dyDescent="0.25">
      <c r="A2397" s="1">
        <v>2396</v>
      </c>
      <c r="B2397" s="3">
        <v>5</v>
      </c>
      <c r="C2397" s="1">
        <v>207</v>
      </c>
      <c r="D2397" s="1">
        <v>11</v>
      </c>
      <c r="E2397" s="1">
        <v>1</v>
      </c>
      <c r="F2397" s="1">
        <v>0</v>
      </c>
      <c r="G2397">
        <f>VLOOKUP(C2397,reference!$A$1:$E$310,5,FALSE)</f>
        <v>5311071</v>
      </c>
      <c r="H2397" t="str">
        <f>VLOOKUP(C2397,reference!$A$1:$E$310,4,FALSE)</f>
        <v>WEWARIA</v>
      </c>
      <c r="I2397" t="str">
        <f>VLOOKUP($D2397,reference!$G$1:$H$25,2,FALSE)</f>
        <v>Savanna / Padang rumput</v>
      </c>
      <c r="J2397" t="str">
        <f>VLOOKUP($E2397,reference!$G$1:$H$25,2,FALSE)</f>
        <v>Hutan lahan kering primer</v>
      </c>
      <c r="K2397" t="str">
        <f t="shared" si="37"/>
        <v>Non Irigasi</v>
      </c>
      <c r="L2397" t="s">
        <v>327</v>
      </c>
    </row>
    <row r="2398" spans="1:12" x14ac:dyDescent="0.25">
      <c r="A2398" s="1">
        <v>2397</v>
      </c>
      <c r="B2398" s="3">
        <v>10</v>
      </c>
      <c r="C2398" s="1">
        <v>203</v>
      </c>
      <c r="D2398" s="1">
        <v>6</v>
      </c>
      <c r="E2398" s="1">
        <v>2</v>
      </c>
      <c r="F2398" s="1">
        <v>0</v>
      </c>
      <c r="G2398">
        <f>VLOOKUP(C2398,reference!$A$1:$E$310,5,FALSE)</f>
        <v>5311061</v>
      </c>
      <c r="H2398" t="str">
        <f>VLOOKUP(C2398,reference!$A$1:$E$310,4,FALSE)</f>
        <v>KOTABARU</v>
      </c>
      <c r="I2398" t="str">
        <f>VLOOKUP($D2398,reference!$G$1:$H$25,2,FALSE)</f>
        <v>Hutan mangrove sekunder</v>
      </c>
      <c r="J2398" t="str">
        <f>VLOOKUP($E2398,reference!$G$1:$H$25,2,FALSE)</f>
        <v>Hutan lahan kering sekunder / bekas tebangan</v>
      </c>
      <c r="K2398" t="str">
        <f t="shared" si="37"/>
        <v>Non Irigasi</v>
      </c>
      <c r="L2398" t="s">
        <v>327</v>
      </c>
    </row>
    <row r="2399" spans="1:12" x14ac:dyDescent="0.25">
      <c r="A2399" s="1">
        <v>2398</v>
      </c>
      <c r="B2399" s="3">
        <v>9</v>
      </c>
      <c r="C2399" s="1">
        <v>203</v>
      </c>
      <c r="D2399" s="1">
        <v>6</v>
      </c>
      <c r="E2399" s="1">
        <v>20</v>
      </c>
      <c r="F2399" s="1">
        <v>0</v>
      </c>
      <c r="G2399">
        <f>VLOOKUP(C2399,reference!$A$1:$E$310,5,FALSE)</f>
        <v>5311061</v>
      </c>
      <c r="H2399" t="str">
        <f>VLOOKUP(C2399,reference!$A$1:$E$310,4,FALSE)</f>
        <v>KOTABARU</v>
      </c>
      <c r="I2399" t="str">
        <f>VLOOKUP($D2399,reference!$G$1:$H$25,2,FALSE)</f>
        <v>Hutan mangrove sekunder</v>
      </c>
      <c r="J2399" t="str">
        <f>VLOOKUP($E2399,reference!$G$1:$H$25,2,FALSE)</f>
        <v>Tubuh air</v>
      </c>
      <c r="K2399" t="str">
        <f t="shared" si="37"/>
        <v>Non Irigasi</v>
      </c>
      <c r="L2399" t="s">
        <v>328</v>
      </c>
    </row>
    <row r="2400" spans="1:12" x14ac:dyDescent="0.25">
      <c r="A2400" s="1">
        <v>2399</v>
      </c>
      <c r="B2400" s="3">
        <v>249</v>
      </c>
      <c r="C2400" s="1">
        <v>138</v>
      </c>
      <c r="D2400" s="1">
        <v>13</v>
      </c>
      <c r="E2400" s="1">
        <v>9</v>
      </c>
      <c r="F2400" s="1">
        <v>0</v>
      </c>
      <c r="G2400">
        <f>VLOOKUP(C2400,reference!$A$1:$E$310,5,FALSE)</f>
        <v>5308010</v>
      </c>
      <c r="H2400" t="str">
        <f>VLOOKUP(C2400,reference!$A$1:$E$310,4,FALSE)</f>
        <v>NAGAWUTUNG</v>
      </c>
      <c r="I2400" t="str">
        <f>VLOOKUP($D2400,reference!$G$1:$H$25,2,FALSE)</f>
        <v>Pertanian lahan kering  campur semak / kebun campur</v>
      </c>
      <c r="J2400" t="str">
        <f>VLOOKUP($E2400,reference!$G$1:$H$25,2,FALSE)</f>
        <v>Semak belukar</v>
      </c>
      <c r="K2400" t="str">
        <f t="shared" si="37"/>
        <v>Non Irigasi</v>
      </c>
      <c r="L2400" t="s">
        <v>327</v>
      </c>
    </row>
    <row r="2401" spans="1:12" x14ac:dyDescent="0.25">
      <c r="A2401" s="1">
        <v>2400</v>
      </c>
      <c r="B2401" s="3">
        <v>437</v>
      </c>
      <c r="C2401" s="1">
        <v>125</v>
      </c>
      <c r="D2401" s="1">
        <v>18</v>
      </c>
      <c r="E2401" s="1">
        <v>18</v>
      </c>
      <c r="F2401" s="1">
        <v>0</v>
      </c>
      <c r="G2401">
        <f>VLOOKUP(C2401,reference!$A$1:$E$310,5,FALSE)</f>
        <v>5307014</v>
      </c>
      <c r="H2401" t="str">
        <f>VLOOKUP(C2401,reference!$A$1:$E$310,4,FALSE)</f>
        <v>PANTAR TENGAH</v>
      </c>
      <c r="I2401" t="str">
        <f>VLOOKUP($D2401,reference!$G$1:$H$25,2,FALSE)</f>
        <v>Lahan terbuka</v>
      </c>
      <c r="J2401" t="str">
        <f>VLOOKUP($E2401,reference!$G$1:$H$25,2,FALSE)</f>
        <v>Lahan terbuka</v>
      </c>
      <c r="K2401" t="str">
        <f t="shared" si="37"/>
        <v>Non Irigasi</v>
      </c>
      <c r="L2401" t="s">
        <v>327</v>
      </c>
    </row>
    <row r="2402" spans="1:12" x14ac:dyDescent="0.25">
      <c r="A2402" s="1">
        <v>2401</v>
      </c>
      <c r="B2402" s="3">
        <v>10</v>
      </c>
      <c r="C2402" s="1">
        <v>242</v>
      </c>
      <c r="D2402" s="1">
        <v>13</v>
      </c>
      <c r="E2402" s="1">
        <v>18</v>
      </c>
      <c r="F2402" s="1">
        <v>0</v>
      </c>
      <c r="G2402">
        <f>VLOOKUP(C2402,reference!$A$1:$E$310,5,FALSE)</f>
        <v>5315010</v>
      </c>
      <c r="H2402" t="str">
        <f>VLOOKUP(C2402,reference!$A$1:$E$310,4,FALSE)</f>
        <v>KOMODO</v>
      </c>
      <c r="I2402" t="str">
        <f>VLOOKUP($D2402,reference!$G$1:$H$25,2,FALSE)</f>
        <v>Pertanian lahan kering  campur semak / kebun campur</v>
      </c>
      <c r="J2402" t="str">
        <f>VLOOKUP($E2402,reference!$G$1:$H$25,2,FALSE)</f>
        <v>Lahan terbuka</v>
      </c>
      <c r="K2402" t="str">
        <f t="shared" si="37"/>
        <v>Non Irigasi</v>
      </c>
      <c r="L2402" t="s">
        <v>327</v>
      </c>
    </row>
    <row r="2403" spans="1:12" x14ac:dyDescent="0.25">
      <c r="A2403" s="1">
        <v>2402</v>
      </c>
      <c r="B2403" s="3">
        <v>85</v>
      </c>
      <c r="C2403" s="1">
        <v>242</v>
      </c>
      <c r="D2403" s="1">
        <v>2</v>
      </c>
      <c r="E2403" s="1">
        <v>14</v>
      </c>
      <c r="F2403" s="1">
        <v>0</v>
      </c>
      <c r="G2403">
        <f>VLOOKUP(C2403,reference!$A$1:$E$310,5,FALSE)</f>
        <v>5315010</v>
      </c>
      <c r="H2403" t="str">
        <f>VLOOKUP(C2403,reference!$A$1:$E$310,4,FALSE)</f>
        <v>KOMODO</v>
      </c>
      <c r="I2403" t="str">
        <f>VLOOKUP($D2403,reference!$G$1:$H$25,2,FALSE)</f>
        <v>Hutan lahan kering sekunder / bekas tebangan</v>
      </c>
      <c r="J2403" t="str">
        <f>VLOOKUP($E2403,reference!$G$1:$H$25,2,FALSE)</f>
        <v>Sawah</v>
      </c>
      <c r="K2403" t="str">
        <f t="shared" si="37"/>
        <v>Non Irigasi</v>
      </c>
      <c r="L2403" t="s">
        <v>328</v>
      </c>
    </row>
    <row r="2404" spans="1:12" x14ac:dyDescent="0.25">
      <c r="A2404" s="1">
        <v>2403</v>
      </c>
      <c r="B2404" s="3">
        <v>198</v>
      </c>
      <c r="C2404" s="1">
        <v>242</v>
      </c>
      <c r="D2404" s="1">
        <v>2</v>
      </c>
      <c r="E2404" s="1">
        <v>13</v>
      </c>
      <c r="F2404" s="1">
        <v>0</v>
      </c>
      <c r="G2404">
        <f>VLOOKUP(C2404,reference!$A$1:$E$310,5,FALSE)</f>
        <v>5315010</v>
      </c>
      <c r="H2404" t="str">
        <f>VLOOKUP(C2404,reference!$A$1:$E$310,4,FALSE)</f>
        <v>KOMODO</v>
      </c>
      <c r="I2404" t="str">
        <f>VLOOKUP($D2404,reference!$G$1:$H$25,2,FALSE)</f>
        <v>Hutan lahan kering sekunder / bekas tebangan</v>
      </c>
      <c r="J2404" t="str">
        <f>VLOOKUP($E2404,reference!$G$1:$H$25,2,FALSE)</f>
        <v>Pertanian lahan kering  campur semak / kebun campur</v>
      </c>
      <c r="K2404" t="str">
        <f t="shared" si="37"/>
        <v>Non Irigasi</v>
      </c>
      <c r="L2404" t="s">
        <v>328</v>
      </c>
    </row>
    <row r="2405" spans="1:12" x14ac:dyDescent="0.25">
      <c r="A2405" s="1">
        <v>2404</v>
      </c>
      <c r="B2405" s="3">
        <v>1137</v>
      </c>
      <c r="C2405" s="1">
        <v>227</v>
      </c>
      <c r="D2405" s="1">
        <v>11</v>
      </c>
      <c r="E2405" s="1">
        <v>2</v>
      </c>
      <c r="F2405" s="1">
        <v>0</v>
      </c>
      <c r="G2405">
        <f>VLOOKUP(C2405,reference!$A$1:$E$310,5,FALSE)</f>
        <v>5313123</v>
      </c>
      <c r="H2405" t="str">
        <f>VLOOKUP(C2405,reference!$A$1:$E$310,4,FALSE)</f>
        <v>RAHONG UTARA</v>
      </c>
      <c r="I2405" t="str">
        <f>VLOOKUP($D2405,reference!$G$1:$H$25,2,FALSE)</f>
        <v>Savanna / Padang rumput</v>
      </c>
      <c r="J2405" t="str">
        <f>VLOOKUP($E2405,reference!$G$1:$H$25,2,FALSE)</f>
        <v>Hutan lahan kering sekunder / bekas tebangan</v>
      </c>
      <c r="K2405" t="str">
        <f t="shared" si="37"/>
        <v>Non Irigasi</v>
      </c>
      <c r="L2405" t="s">
        <v>327</v>
      </c>
    </row>
    <row r="2406" spans="1:12" x14ac:dyDescent="0.25">
      <c r="A2406" s="1">
        <v>2405</v>
      </c>
      <c r="B2406" s="3">
        <v>107</v>
      </c>
      <c r="C2406" s="1">
        <v>227</v>
      </c>
      <c r="D2406" s="1">
        <v>11</v>
      </c>
      <c r="E2406" s="1">
        <v>14</v>
      </c>
      <c r="F2406" s="1">
        <v>0</v>
      </c>
      <c r="G2406">
        <f>VLOOKUP(C2406,reference!$A$1:$E$310,5,FALSE)</f>
        <v>5313123</v>
      </c>
      <c r="H2406" t="str">
        <f>VLOOKUP(C2406,reference!$A$1:$E$310,4,FALSE)</f>
        <v>RAHONG UTARA</v>
      </c>
      <c r="I2406" t="str">
        <f>VLOOKUP($D2406,reference!$G$1:$H$25,2,FALSE)</f>
        <v>Savanna / Padang rumput</v>
      </c>
      <c r="J2406" t="str">
        <f>VLOOKUP($E2406,reference!$G$1:$H$25,2,FALSE)</f>
        <v>Sawah</v>
      </c>
      <c r="K2406" t="str">
        <f t="shared" si="37"/>
        <v>Non Irigasi</v>
      </c>
      <c r="L2406" t="s">
        <v>327</v>
      </c>
    </row>
    <row r="2407" spans="1:12" x14ac:dyDescent="0.25">
      <c r="A2407" s="1">
        <v>2406</v>
      </c>
      <c r="B2407" s="3">
        <v>5</v>
      </c>
      <c r="C2407" s="1">
        <v>217</v>
      </c>
      <c r="D2407" s="1">
        <v>13</v>
      </c>
      <c r="E2407" s="1">
        <v>14</v>
      </c>
      <c r="F2407" s="1">
        <v>0</v>
      </c>
      <c r="G2407">
        <f>VLOOKUP(C2407,reference!$A$1:$E$310,5,FALSE)</f>
        <v>5312080</v>
      </c>
      <c r="H2407" t="str">
        <f>VLOOKUP(C2407,reference!$A$1:$E$310,4,FALSE)</f>
        <v>RIUNG</v>
      </c>
      <c r="I2407" t="str">
        <f>VLOOKUP($D2407,reference!$G$1:$H$25,2,FALSE)</f>
        <v>Pertanian lahan kering  campur semak / kebun campur</v>
      </c>
      <c r="J2407" t="str">
        <f>VLOOKUP($E2407,reference!$G$1:$H$25,2,FALSE)</f>
        <v>Sawah</v>
      </c>
      <c r="K2407" t="str">
        <f t="shared" si="37"/>
        <v>Non Irigasi</v>
      </c>
      <c r="L2407" t="s">
        <v>327</v>
      </c>
    </row>
    <row r="2408" spans="1:12" x14ac:dyDescent="0.25">
      <c r="A2408" s="1">
        <v>2407</v>
      </c>
      <c r="B2408" s="3">
        <v>170</v>
      </c>
      <c r="C2408" s="1">
        <v>275</v>
      </c>
      <c r="D2408" s="1">
        <v>11</v>
      </c>
      <c r="E2408" s="1">
        <v>14</v>
      </c>
      <c r="F2408" s="1">
        <v>0</v>
      </c>
      <c r="G2408">
        <f>VLOOKUP(C2408,reference!$A$1:$E$310,5,FALSE)</f>
        <v>5318060</v>
      </c>
      <c r="H2408" t="str">
        <f>VLOOKUP(C2408,reference!$A$1:$E$310,4,FALSE)</f>
        <v>AESESA</v>
      </c>
      <c r="I2408" t="str">
        <f>VLOOKUP($D2408,reference!$G$1:$H$25,2,FALSE)</f>
        <v>Savanna / Padang rumput</v>
      </c>
      <c r="J2408" t="str">
        <f>VLOOKUP($E2408,reference!$G$1:$H$25,2,FALSE)</f>
        <v>Sawah</v>
      </c>
      <c r="K2408" t="str">
        <f t="shared" si="37"/>
        <v>Non Irigasi</v>
      </c>
      <c r="L2408" t="s">
        <v>327</v>
      </c>
    </row>
    <row r="2409" spans="1:12" x14ac:dyDescent="0.25">
      <c r="A2409" s="1">
        <v>2408</v>
      </c>
      <c r="B2409" s="3">
        <v>407</v>
      </c>
      <c r="C2409" s="1">
        <v>203</v>
      </c>
      <c r="D2409" s="1">
        <v>13</v>
      </c>
      <c r="E2409" s="1">
        <v>13</v>
      </c>
      <c r="F2409" s="1">
        <v>0</v>
      </c>
      <c r="G2409">
        <f>VLOOKUP(C2409,reference!$A$1:$E$310,5,FALSE)</f>
        <v>5311061</v>
      </c>
      <c r="H2409" t="str">
        <f>VLOOKUP(C2409,reference!$A$1:$E$310,4,FALSE)</f>
        <v>KOTABARU</v>
      </c>
      <c r="I2409" t="str">
        <f>VLOOKUP($D2409,reference!$G$1:$H$25,2,FALSE)</f>
        <v>Pertanian lahan kering  campur semak / kebun campur</v>
      </c>
      <c r="J2409" t="str">
        <f>VLOOKUP($E2409,reference!$G$1:$H$25,2,FALSE)</f>
        <v>Pertanian lahan kering  campur semak / kebun campur</v>
      </c>
      <c r="K2409" t="str">
        <f t="shared" si="37"/>
        <v>Non Irigasi</v>
      </c>
      <c r="L2409" t="s">
        <v>327</v>
      </c>
    </row>
    <row r="2410" spans="1:12" x14ac:dyDescent="0.25">
      <c r="A2410" s="1">
        <v>2409</v>
      </c>
      <c r="B2410" s="3">
        <v>30</v>
      </c>
      <c r="C2410" s="1">
        <v>203</v>
      </c>
      <c r="D2410" s="1">
        <v>6</v>
      </c>
      <c r="E2410" s="1">
        <v>5</v>
      </c>
      <c r="F2410" s="1">
        <v>0</v>
      </c>
      <c r="G2410">
        <f>VLOOKUP(C2410,reference!$A$1:$E$310,5,FALSE)</f>
        <v>5311061</v>
      </c>
      <c r="H2410" t="str">
        <f>VLOOKUP(C2410,reference!$A$1:$E$310,4,FALSE)</f>
        <v>KOTABARU</v>
      </c>
      <c r="I2410" t="str">
        <f>VLOOKUP($D2410,reference!$G$1:$H$25,2,FALSE)</f>
        <v>Hutan mangrove sekunder</v>
      </c>
      <c r="J2410" t="str">
        <f>VLOOKUP($E2410,reference!$G$1:$H$25,2,FALSE)</f>
        <v>Hutan mangrove primer</v>
      </c>
      <c r="K2410" t="str">
        <f t="shared" si="37"/>
        <v>Non Irigasi</v>
      </c>
      <c r="L2410" t="s">
        <v>327</v>
      </c>
    </row>
    <row r="2411" spans="1:12" x14ac:dyDescent="0.25">
      <c r="A2411" s="1">
        <v>2410</v>
      </c>
      <c r="B2411" s="3">
        <v>1</v>
      </c>
      <c r="C2411" s="1">
        <v>203</v>
      </c>
      <c r="D2411" s="1">
        <v>16</v>
      </c>
      <c r="E2411" s="1">
        <v>5</v>
      </c>
      <c r="F2411" s="1">
        <v>0</v>
      </c>
      <c r="G2411">
        <f>VLOOKUP(C2411,reference!$A$1:$E$310,5,FALSE)</f>
        <v>5311061</v>
      </c>
      <c r="H2411" t="str">
        <f>VLOOKUP(C2411,reference!$A$1:$E$310,4,FALSE)</f>
        <v>KOTABARU</v>
      </c>
      <c r="I2411" t="str">
        <f>VLOOKUP($D2411,reference!$G$1:$H$25,2,FALSE)</f>
        <v>Pemukiman</v>
      </c>
      <c r="J2411" t="str">
        <f>VLOOKUP($E2411,reference!$G$1:$H$25,2,FALSE)</f>
        <v>Hutan mangrove primer</v>
      </c>
      <c r="K2411" t="str">
        <f t="shared" si="37"/>
        <v>Non Irigasi</v>
      </c>
      <c r="L2411" t="s">
        <v>327</v>
      </c>
    </row>
    <row r="2412" spans="1:12" x14ac:dyDescent="0.25">
      <c r="A2412" s="1">
        <v>2411</v>
      </c>
      <c r="B2412" s="3">
        <v>49</v>
      </c>
      <c r="C2412" s="1">
        <v>203</v>
      </c>
      <c r="D2412" s="1">
        <v>16</v>
      </c>
      <c r="E2412" s="1">
        <v>16</v>
      </c>
      <c r="F2412" s="1">
        <v>0</v>
      </c>
      <c r="G2412">
        <f>VLOOKUP(C2412,reference!$A$1:$E$310,5,FALSE)</f>
        <v>5311061</v>
      </c>
      <c r="H2412" t="str">
        <f>VLOOKUP(C2412,reference!$A$1:$E$310,4,FALSE)</f>
        <v>KOTABARU</v>
      </c>
      <c r="I2412" t="str">
        <f>VLOOKUP($D2412,reference!$G$1:$H$25,2,FALSE)</f>
        <v>Pemukiman</v>
      </c>
      <c r="J2412" t="str">
        <f>VLOOKUP($E2412,reference!$G$1:$H$25,2,FALSE)</f>
        <v>Pemukiman</v>
      </c>
      <c r="K2412" t="str">
        <f t="shared" si="37"/>
        <v>Non Irigasi</v>
      </c>
      <c r="L2412" t="s">
        <v>327</v>
      </c>
    </row>
    <row r="2413" spans="1:12" x14ac:dyDescent="0.25">
      <c r="A2413" s="1">
        <v>2412</v>
      </c>
      <c r="B2413" s="3">
        <v>1</v>
      </c>
      <c r="C2413" s="1">
        <v>157</v>
      </c>
      <c r="D2413" s="1">
        <v>0</v>
      </c>
      <c r="E2413" s="1">
        <v>9</v>
      </c>
      <c r="F2413" s="1">
        <v>0</v>
      </c>
      <c r="G2413">
        <f>VLOOKUP(C2413,reference!$A$1:$E$310,5,FALSE)</f>
        <v>5309050</v>
      </c>
      <c r="H2413" t="str">
        <f>VLOOKUP(C2413,reference!$A$1:$E$310,4,FALSE)</f>
        <v>SOLOR TIMUR</v>
      </c>
      <c r="I2413" t="str">
        <f>VLOOKUP($D2413,reference!$G$1:$H$25,2,FALSE)</f>
        <v>No data</v>
      </c>
      <c r="J2413" t="str">
        <f>VLOOKUP($E2413,reference!$G$1:$H$25,2,FALSE)</f>
        <v>Semak belukar</v>
      </c>
      <c r="K2413" t="str">
        <f t="shared" si="37"/>
        <v>Non Irigasi</v>
      </c>
      <c r="L2413" t="s">
        <v>327</v>
      </c>
    </row>
    <row r="2414" spans="1:12" x14ac:dyDescent="0.25">
      <c r="A2414" s="1">
        <v>2413</v>
      </c>
      <c r="B2414" s="3">
        <v>206</v>
      </c>
      <c r="C2414" s="1">
        <v>275</v>
      </c>
      <c r="D2414" s="1">
        <v>11</v>
      </c>
      <c r="E2414" s="1">
        <v>17</v>
      </c>
      <c r="F2414" s="1">
        <v>0</v>
      </c>
      <c r="G2414">
        <f>VLOOKUP(C2414,reference!$A$1:$E$310,5,FALSE)</f>
        <v>5318060</v>
      </c>
      <c r="H2414" t="str">
        <f>VLOOKUP(C2414,reference!$A$1:$E$310,4,FALSE)</f>
        <v>AESESA</v>
      </c>
      <c r="I2414" t="str">
        <f>VLOOKUP($D2414,reference!$G$1:$H$25,2,FALSE)</f>
        <v>Savanna / Padang rumput</v>
      </c>
      <c r="J2414" t="str">
        <f>VLOOKUP($E2414,reference!$G$1:$H$25,2,FALSE)</f>
        <v>Transmigrasi</v>
      </c>
      <c r="K2414" t="str">
        <f t="shared" si="37"/>
        <v>Non Irigasi</v>
      </c>
      <c r="L2414" t="s">
        <v>327</v>
      </c>
    </row>
    <row r="2415" spans="1:12" x14ac:dyDescent="0.25">
      <c r="A2415" s="1">
        <v>2414</v>
      </c>
      <c r="B2415" s="3">
        <v>224</v>
      </c>
      <c r="C2415" s="1">
        <v>203</v>
      </c>
      <c r="D2415" s="1">
        <v>11</v>
      </c>
      <c r="E2415" s="1">
        <v>16</v>
      </c>
      <c r="F2415" s="1">
        <v>0</v>
      </c>
      <c r="G2415">
        <f>VLOOKUP(C2415,reference!$A$1:$E$310,5,FALSE)</f>
        <v>5311061</v>
      </c>
      <c r="H2415" t="str">
        <f>VLOOKUP(C2415,reference!$A$1:$E$310,4,FALSE)</f>
        <v>KOTABARU</v>
      </c>
      <c r="I2415" t="str">
        <f>VLOOKUP($D2415,reference!$G$1:$H$25,2,FALSE)</f>
        <v>Savanna / Padang rumput</v>
      </c>
      <c r="J2415" t="str">
        <f>VLOOKUP($E2415,reference!$G$1:$H$25,2,FALSE)</f>
        <v>Pemukiman</v>
      </c>
      <c r="K2415" t="str">
        <f t="shared" si="37"/>
        <v>Non Irigasi</v>
      </c>
      <c r="L2415" t="s">
        <v>327</v>
      </c>
    </row>
    <row r="2416" spans="1:12" x14ac:dyDescent="0.25">
      <c r="A2416" s="1">
        <v>2415</v>
      </c>
      <c r="B2416" s="3">
        <v>675</v>
      </c>
      <c r="C2416" s="1">
        <v>147</v>
      </c>
      <c r="D2416" s="1">
        <v>2</v>
      </c>
      <c r="E2416" s="1">
        <v>8</v>
      </c>
      <c r="F2416" s="1">
        <v>0</v>
      </c>
      <c r="G2416">
        <f>VLOOKUP(C2416,reference!$A$1:$E$310,5,FALSE)</f>
        <v>5309010</v>
      </c>
      <c r="H2416" t="str">
        <f>VLOOKUP(C2416,reference!$A$1:$E$310,4,FALSE)</f>
        <v>WULANGGITANG</v>
      </c>
      <c r="I2416" t="str">
        <f>VLOOKUP($D2416,reference!$G$1:$H$25,2,FALSE)</f>
        <v>Hutan lahan kering sekunder / bekas tebangan</v>
      </c>
      <c r="J2416" t="str">
        <f>VLOOKUP($E2416,reference!$G$1:$H$25,2,FALSE)</f>
        <v>Perkebunan</v>
      </c>
      <c r="K2416" t="str">
        <f t="shared" si="37"/>
        <v>Non Irigasi</v>
      </c>
      <c r="L2416" t="s">
        <v>328</v>
      </c>
    </row>
    <row r="2417" spans="1:12" x14ac:dyDescent="0.25">
      <c r="A2417" s="1">
        <v>2416</v>
      </c>
      <c r="B2417" s="3">
        <v>225</v>
      </c>
      <c r="C2417" s="1">
        <v>149</v>
      </c>
      <c r="D2417" s="1">
        <v>13</v>
      </c>
      <c r="E2417" s="1">
        <v>8</v>
      </c>
      <c r="F2417" s="1">
        <v>0</v>
      </c>
      <c r="G2417">
        <f>VLOOKUP(C2417,reference!$A$1:$E$310,5,FALSE)</f>
        <v>5309012</v>
      </c>
      <c r="H2417" t="str">
        <f>VLOOKUP(C2417,reference!$A$1:$E$310,4,FALSE)</f>
        <v>ILEBURA</v>
      </c>
      <c r="I2417" t="str">
        <f>VLOOKUP($D2417,reference!$G$1:$H$25,2,FALSE)</f>
        <v>Pertanian lahan kering  campur semak / kebun campur</v>
      </c>
      <c r="J2417" t="str">
        <f>VLOOKUP($E2417,reference!$G$1:$H$25,2,FALSE)</f>
        <v>Perkebunan</v>
      </c>
      <c r="K2417" t="str">
        <f t="shared" si="37"/>
        <v>Non Irigasi</v>
      </c>
      <c r="L2417" t="s">
        <v>327</v>
      </c>
    </row>
    <row r="2418" spans="1:12" x14ac:dyDescent="0.25">
      <c r="A2418" s="1">
        <v>2417</v>
      </c>
      <c r="B2418" s="3">
        <v>19</v>
      </c>
      <c r="C2418" s="1">
        <v>155</v>
      </c>
      <c r="D2418" s="1">
        <v>13</v>
      </c>
      <c r="E2418" s="1">
        <v>0</v>
      </c>
      <c r="F2418" s="1">
        <v>0</v>
      </c>
      <c r="G2418">
        <f>VLOOKUP(C2418,reference!$A$1:$E$310,5,FALSE)</f>
        <v>5309040</v>
      </c>
      <c r="H2418" t="str">
        <f>VLOOKUP(C2418,reference!$A$1:$E$310,4,FALSE)</f>
        <v>SOLOR BARAT</v>
      </c>
      <c r="I2418" t="str">
        <f>VLOOKUP($D2418,reference!$G$1:$H$25,2,FALSE)</f>
        <v>Pertanian lahan kering  campur semak / kebun campur</v>
      </c>
      <c r="J2418" t="str">
        <f>VLOOKUP($E2418,reference!$G$1:$H$25,2,FALSE)</f>
        <v>No data</v>
      </c>
      <c r="K2418" t="str">
        <f t="shared" si="37"/>
        <v>Non Irigasi</v>
      </c>
      <c r="L2418" t="s">
        <v>327</v>
      </c>
    </row>
    <row r="2419" spans="1:12" x14ac:dyDescent="0.25">
      <c r="A2419" s="1">
        <v>2418</v>
      </c>
      <c r="B2419" s="3">
        <v>1</v>
      </c>
      <c r="C2419" s="1">
        <v>156</v>
      </c>
      <c r="D2419" s="1">
        <v>2</v>
      </c>
      <c r="E2419" s="1">
        <v>16</v>
      </c>
      <c r="F2419" s="1">
        <v>0</v>
      </c>
      <c r="G2419">
        <f>VLOOKUP(C2419,reference!$A$1:$E$310,5,FALSE)</f>
        <v>5309041</v>
      </c>
      <c r="H2419" t="str">
        <f>VLOOKUP(C2419,reference!$A$1:$E$310,4,FALSE)</f>
        <v>SOLOR SELATAN</v>
      </c>
      <c r="I2419" t="str">
        <f>VLOOKUP($D2419,reference!$G$1:$H$25,2,FALSE)</f>
        <v>Hutan lahan kering sekunder / bekas tebangan</v>
      </c>
      <c r="J2419" t="str">
        <f>VLOOKUP($E2419,reference!$G$1:$H$25,2,FALSE)</f>
        <v>Pemukiman</v>
      </c>
      <c r="K2419" t="str">
        <f t="shared" si="37"/>
        <v>Non Irigasi</v>
      </c>
      <c r="L2419" t="s">
        <v>328</v>
      </c>
    </row>
    <row r="2420" spans="1:12" x14ac:dyDescent="0.25">
      <c r="A2420" s="1">
        <v>2419</v>
      </c>
      <c r="B2420" s="3">
        <v>769</v>
      </c>
      <c r="C2420" s="1">
        <v>139</v>
      </c>
      <c r="D2420" s="1">
        <v>2</v>
      </c>
      <c r="E2420" s="1">
        <v>2</v>
      </c>
      <c r="F2420" s="1">
        <v>0</v>
      </c>
      <c r="G2420">
        <f>VLOOKUP(C2420,reference!$A$1:$E$310,5,FALSE)</f>
        <v>5308011</v>
      </c>
      <c r="H2420" t="str">
        <f>VLOOKUP(C2420,reference!$A$1:$E$310,4,FALSE)</f>
        <v>WULANDONI</v>
      </c>
      <c r="I2420" t="str">
        <f>VLOOKUP($D2420,reference!$G$1:$H$25,2,FALSE)</f>
        <v>Hutan lahan kering sekunder / bekas tebangan</v>
      </c>
      <c r="J2420" t="str">
        <f>VLOOKUP($E2420,reference!$G$1:$H$25,2,FALSE)</f>
        <v>Hutan lahan kering sekunder / bekas tebangan</v>
      </c>
      <c r="K2420" t="str">
        <f t="shared" si="37"/>
        <v>Non Irigasi</v>
      </c>
      <c r="L2420" t="s">
        <v>327</v>
      </c>
    </row>
    <row r="2421" spans="1:12" x14ac:dyDescent="0.25">
      <c r="A2421" s="1">
        <v>2420</v>
      </c>
      <c r="B2421" s="3">
        <v>817</v>
      </c>
      <c r="C2421" s="1">
        <v>139</v>
      </c>
      <c r="D2421" s="1">
        <v>2</v>
      </c>
      <c r="E2421" s="1">
        <v>11</v>
      </c>
      <c r="F2421" s="1">
        <v>0</v>
      </c>
      <c r="G2421">
        <f>VLOOKUP(C2421,reference!$A$1:$E$310,5,FALSE)</f>
        <v>5308011</v>
      </c>
      <c r="H2421" t="str">
        <f>VLOOKUP(C2421,reference!$A$1:$E$310,4,FALSE)</f>
        <v>WULANDONI</v>
      </c>
      <c r="I2421" t="str">
        <f>VLOOKUP($D2421,reference!$G$1:$H$25,2,FALSE)</f>
        <v>Hutan lahan kering sekunder / bekas tebangan</v>
      </c>
      <c r="J2421" t="str">
        <f>VLOOKUP($E2421,reference!$G$1:$H$25,2,FALSE)</f>
        <v>Savanna / Padang rumput</v>
      </c>
      <c r="K2421" t="str">
        <f t="shared" si="37"/>
        <v>Non Irigasi</v>
      </c>
      <c r="L2421" t="s">
        <v>328</v>
      </c>
    </row>
    <row r="2422" spans="1:12" x14ac:dyDescent="0.25">
      <c r="A2422" s="1">
        <v>2421</v>
      </c>
      <c r="B2422" s="3">
        <v>402</v>
      </c>
      <c r="C2422" s="1">
        <v>242</v>
      </c>
      <c r="D2422" s="1">
        <v>13</v>
      </c>
      <c r="E2422" s="1">
        <v>16</v>
      </c>
      <c r="F2422" s="1">
        <v>0</v>
      </c>
      <c r="G2422">
        <f>VLOOKUP(C2422,reference!$A$1:$E$310,5,FALSE)</f>
        <v>5315010</v>
      </c>
      <c r="H2422" t="str">
        <f>VLOOKUP(C2422,reference!$A$1:$E$310,4,FALSE)</f>
        <v>KOMODO</v>
      </c>
      <c r="I2422" t="str">
        <f>VLOOKUP($D2422,reference!$G$1:$H$25,2,FALSE)</f>
        <v>Pertanian lahan kering  campur semak / kebun campur</v>
      </c>
      <c r="J2422" t="str">
        <f>VLOOKUP($E2422,reference!$G$1:$H$25,2,FALSE)</f>
        <v>Pemukiman</v>
      </c>
      <c r="K2422" t="str">
        <f t="shared" si="37"/>
        <v>Non Irigasi</v>
      </c>
      <c r="L2422" t="s">
        <v>327</v>
      </c>
    </row>
    <row r="2423" spans="1:12" x14ac:dyDescent="0.25">
      <c r="A2423" s="1">
        <v>2422</v>
      </c>
      <c r="B2423" s="3">
        <v>45</v>
      </c>
      <c r="C2423" s="1">
        <v>242</v>
      </c>
      <c r="D2423" s="1">
        <v>23</v>
      </c>
      <c r="E2423" s="1">
        <v>23</v>
      </c>
      <c r="F2423" s="1">
        <v>0</v>
      </c>
      <c r="G2423">
        <f>VLOOKUP(C2423,reference!$A$1:$E$310,5,FALSE)</f>
        <v>5315010</v>
      </c>
      <c r="H2423" t="str">
        <f>VLOOKUP(C2423,reference!$A$1:$E$310,4,FALSE)</f>
        <v>KOMODO</v>
      </c>
      <c r="I2423" t="str">
        <f>VLOOKUP($D2423,reference!$G$1:$H$25,2,FALSE)</f>
        <v>Bandara</v>
      </c>
      <c r="J2423" t="str">
        <f>VLOOKUP($E2423,reference!$G$1:$H$25,2,FALSE)</f>
        <v>Bandara</v>
      </c>
      <c r="K2423" t="str">
        <f t="shared" si="37"/>
        <v>Non Irigasi</v>
      </c>
      <c r="L2423" t="s">
        <v>327</v>
      </c>
    </row>
    <row r="2424" spans="1:12" x14ac:dyDescent="0.25">
      <c r="A2424" s="1">
        <v>2423</v>
      </c>
      <c r="B2424" s="3">
        <v>9</v>
      </c>
      <c r="C2424" s="1">
        <v>242</v>
      </c>
      <c r="D2424" s="1">
        <v>16</v>
      </c>
      <c r="E2424" s="1">
        <v>13</v>
      </c>
      <c r="F2424" s="1">
        <v>0</v>
      </c>
      <c r="G2424">
        <f>VLOOKUP(C2424,reference!$A$1:$E$310,5,FALSE)</f>
        <v>5315010</v>
      </c>
      <c r="H2424" t="str">
        <f>VLOOKUP(C2424,reference!$A$1:$E$310,4,FALSE)</f>
        <v>KOMODO</v>
      </c>
      <c r="I2424" t="str">
        <f>VLOOKUP($D2424,reference!$G$1:$H$25,2,FALSE)</f>
        <v>Pemukiman</v>
      </c>
      <c r="J2424" t="str">
        <f>VLOOKUP($E2424,reference!$G$1:$H$25,2,FALSE)</f>
        <v>Pertanian lahan kering  campur semak / kebun campur</v>
      </c>
      <c r="K2424" t="str">
        <f t="shared" si="37"/>
        <v>Non Irigasi</v>
      </c>
      <c r="L2424" t="s">
        <v>327</v>
      </c>
    </row>
    <row r="2425" spans="1:12" x14ac:dyDescent="0.25">
      <c r="A2425" s="1">
        <v>2424</v>
      </c>
      <c r="B2425" s="3">
        <v>1995</v>
      </c>
      <c r="C2425" s="1">
        <v>253</v>
      </c>
      <c r="D2425" s="1">
        <v>13</v>
      </c>
      <c r="E2425" s="1">
        <v>2</v>
      </c>
      <c r="F2425" s="1">
        <v>0</v>
      </c>
      <c r="G2425">
        <f>VLOOKUP(C2425,reference!$A$1:$E$310,5,FALSE)</f>
        <v>5315051</v>
      </c>
      <c r="H2425" t="str">
        <f>VLOOKUP(C2425,reference!$A$1:$E$310,4,FALSE)</f>
        <v>PACAR</v>
      </c>
      <c r="I2425" t="str">
        <f>VLOOKUP($D2425,reference!$G$1:$H$25,2,FALSE)</f>
        <v>Pertanian lahan kering  campur semak / kebun campur</v>
      </c>
      <c r="J2425" t="str">
        <f>VLOOKUP($E2425,reference!$G$1:$H$25,2,FALSE)</f>
        <v>Hutan lahan kering sekunder / bekas tebangan</v>
      </c>
      <c r="K2425" t="str">
        <f t="shared" si="37"/>
        <v>Non Irigasi</v>
      </c>
      <c r="L2425" t="s">
        <v>327</v>
      </c>
    </row>
    <row r="2426" spans="1:12" x14ac:dyDescent="0.25">
      <c r="A2426" s="1">
        <v>2425</v>
      </c>
      <c r="B2426" s="3">
        <v>19</v>
      </c>
      <c r="C2426" s="1">
        <v>282</v>
      </c>
      <c r="D2426" s="1">
        <v>13</v>
      </c>
      <c r="E2426" s="1">
        <v>11</v>
      </c>
      <c r="F2426" s="1">
        <v>0</v>
      </c>
      <c r="G2426">
        <f>VLOOKUP(C2426,reference!$A$1:$E$310,5,FALSE)</f>
        <v>5319040</v>
      </c>
      <c r="H2426" t="str">
        <f>VLOOKUP(C2426,reference!$A$1:$E$310,4,FALSE)</f>
        <v>SAMBI RAMPAS</v>
      </c>
      <c r="I2426" t="str">
        <f>VLOOKUP($D2426,reference!$G$1:$H$25,2,FALSE)</f>
        <v>Pertanian lahan kering  campur semak / kebun campur</v>
      </c>
      <c r="J2426" t="str">
        <f>VLOOKUP($E2426,reference!$G$1:$H$25,2,FALSE)</f>
        <v>Savanna / Padang rumput</v>
      </c>
      <c r="K2426" t="str">
        <f t="shared" si="37"/>
        <v>Non Irigasi</v>
      </c>
      <c r="L2426" t="s">
        <v>327</v>
      </c>
    </row>
    <row r="2427" spans="1:12" x14ac:dyDescent="0.25">
      <c r="A2427" s="1">
        <v>2426</v>
      </c>
      <c r="B2427" s="3">
        <v>4</v>
      </c>
      <c r="C2427" s="1">
        <v>203</v>
      </c>
      <c r="D2427" s="1">
        <v>14</v>
      </c>
      <c r="E2427" s="1">
        <v>11</v>
      </c>
      <c r="F2427" s="1">
        <v>0</v>
      </c>
      <c r="G2427">
        <f>VLOOKUP(C2427,reference!$A$1:$E$310,5,FALSE)</f>
        <v>5311061</v>
      </c>
      <c r="H2427" t="str">
        <f>VLOOKUP(C2427,reference!$A$1:$E$310,4,FALSE)</f>
        <v>KOTABARU</v>
      </c>
      <c r="I2427" t="str">
        <f>VLOOKUP($D2427,reference!$G$1:$H$25,2,FALSE)</f>
        <v>Sawah</v>
      </c>
      <c r="J2427" t="str">
        <f>VLOOKUP($E2427,reference!$G$1:$H$25,2,FALSE)</f>
        <v>Savanna / Padang rumput</v>
      </c>
      <c r="K2427" t="str">
        <f t="shared" si="37"/>
        <v>Non Irigasi</v>
      </c>
      <c r="L2427" t="s">
        <v>327</v>
      </c>
    </row>
    <row r="2428" spans="1:12" x14ac:dyDescent="0.25">
      <c r="A2428" s="1">
        <v>2427</v>
      </c>
      <c r="B2428" s="3">
        <v>150</v>
      </c>
      <c r="C2428" s="1">
        <v>203</v>
      </c>
      <c r="D2428" s="1">
        <v>14</v>
      </c>
      <c r="E2428" s="1">
        <v>14</v>
      </c>
      <c r="F2428" s="1">
        <v>0</v>
      </c>
      <c r="G2428">
        <f>VLOOKUP(C2428,reference!$A$1:$E$310,5,FALSE)</f>
        <v>5311061</v>
      </c>
      <c r="H2428" t="str">
        <f>VLOOKUP(C2428,reference!$A$1:$E$310,4,FALSE)</f>
        <v>KOTABARU</v>
      </c>
      <c r="I2428" t="str">
        <f>VLOOKUP($D2428,reference!$G$1:$H$25,2,FALSE)</f>
        <v>Sawah</v>
      </c>
      <c r="J2428" t="str">
        <f>VLOOKUP($E2428,reference!$G$1:$H$25,2,FALSE)</f>
        <v>Sawah</v>
      </c>
      <c r="K2428" t="str">
        <f t="shared" si="37"/>
        <v>Non Irigasi</v>
      </c>
      <c r="L2428" t="s">
        <v>327</v>
      </c>
    </row>
    <row r="2429" spans="1:12" x14ac:dyDescent="0.25">
      <c r="A2429" s="1">
        <v>2428</v>
      </c>
      <c r="B2429" s="3">
        <v>13</v>
      </c>
      <c r="C2429" s="1">
        <v>173</v>
      </c>
      <c r="D2429" s="1">
        <v>5</v>
      </c>
      <c r="E2429" s="1">
        <v>0</v>
      </c>
      <c r="F2429" s="1">
        <v>0</v>
      </c>
      <c r="G2429">
        <f>VLOOKUP(C2429,reference!$A$1:$E$310,5,FALSE)</f>
        <v>5310040</v>
      </c>
      <c r="H2429" t="str">
        <f>VLOOKUP(C2429,reference!$A$1:$E$310,4,FALSE)</f>
        <v>TALIBURA</v>
      </c>
      <c r="I2429" t="str">
        <f>VLOOKUP($D2429,reference!$G$1:$H$25,2,FALSE)</f>
        <v>Hutan mangrove primer</v>
      </c>
      <c r="J2429" t="str">
        <f>VLOOKUP($E2429,reference!$G$1:$H$25,2,FALSE)</f>
        <v>No data</v>
      </c>
      <c r="K2429" t="str">
        <f t="shared" si="37"/>
        <v>Non Irigasi</v>
      </c>
      <c r="L2429" t="s">
        <v>328</v>
      </c>
    </row>
    <row r="2430" spans="1:12" x14ac:dyDescent="0.25">
      <c r="A2430" s="1">
        <v>2429</v>
      </c>
      <c r="B2430" s="3">
        <v>1</v>
      </c>
      <c r="C2430" s="1">
        <v>156</v>
      </c>
      <c r="D2430" s="1">
        <v>16</v>
      </c>
      <c r="E2430" s="1">
        <v>11</v>
      </c>
      <c r="F2430" s="1">
        <v>0</v>
      </c>
      <c r="G2430">
        <f>VLOOKUP(C2430,reference!$A$1:$E$310,5,FALSE)</f>
        <v>5309041</v>
      </c>
      <c r="H2430" t="str">
        <f>VLOOKUP(C2430,reference!$A$1:$E$310,4,FALSE)</f>
        <v>SOLOR SELATAN</v>
      </c>
      <c r="I2430" t="str">
        <f>VLOOKUP($D2430,reference!$G$1:$H$25,2,FALSE)</f>
        <v>Pemukiman</v>
      </c>
      <c r="J2430" t="str">
        <f>VLOOKUP($E2430,reference!$G$1:$H$25,2,FALSE)</f>
        <v>Savanna / Padang rumput</v>
      </c>
      <c r="K2430" t="str">
        <f t="shared" si="37"/>
        <v>Non Irigasi</v>
      </c>
      <c r="L2430" t="s">
        <v>327</v>
      </c>
    </row>
    <row r="2431" spans="1:12" x14ac:dyDescent="0.25">
      <c r="A2431" s="1">
        <v>2430</v>
      </c>
      <c r="B2431" s="3">
        <v>233</v>
      </c>
      <c r="C2431" s="1">
        <v>242</v>
      </c>
      <c r="D2431" s="1">
        <v>2</v>
      </c>
      <c r="E2431" s="1">
        <v>16</v>
      </c>
      <c r="F2431" s="1">
        <v>0</v>
      </c>
      <c r="G2431">
        <f>VLOOKUP(C2431,reference!$A$1:$E$310,5,FALSE)</f>
        <v>5315010</v>
      </c>
      <c r="H2431" t="str">
        <f>VLOOKUP(C2431,reference!$A$1:$E$310,4,FALSE)</f>
        <v>KOMODO</v>
      </c>
      <c r="I2431" t="str">
        <f>VLOOKUP($D2431,reference!$G$1:$H$25,2,FALSE)</f>
        <v>Hutan lahan kering sekunder / bekas tebangan</v>
      </c>
      <c r="J2431" t="str">
        <f>VLOOKUP($E2431,reference!$G$1:$H$25,2,FALSE)</f>
        <v>Pemukiman</v>
      </c>
      <c r="K2431" t="str">
        <f t="shared" si="37"/>
        <v>Non Irigasi</v>
      </c>
      <c r="L2431" t="s">
        <v>328</v>
      </c>
    </row>
    <row r="2432" spans="1:12" x14ac:dyDescent="0.25">
      <c r="A2432" s="1">
        <v>2431</v>
      </c>
      <c r="B2432" s="3">
        <v>579</v>
      </c>
      <c r="C2432" s="1">
        <v>228</v>
      </c>
      <c r="D2432" s="1">
        <v>13</v>
      </c>
      <c r="E2432" s="1">
        <v>2</v>
      </c>
      <c r="F2432" s="1">
        <v>0</v>
      </c>
      <c r="G2432">
        <f>VLOOKUP(C2432,reference!$A$1:$E$310,5,FALSE)</f>
        <v>5313130</v>
      </c>
      <c r="H2432" t="str">
        <f>VLOOKUP(C2432,reference!$A$1:$E$310,4,FALSE)</f>
        <v>CIBAL</v>
      </c>
      <c r="I2432" t="str">
        <f>VLOOKUP($D2432,reference!$G$1:$H$25,2,FALSE)</f>
        <v>Pertanian lahan kering  campur semak / kebun campur</v>
      </c>
      <c r="J2432" t="str">
        <f>VLOOKUP($E2432,reference!$G$1:$H$25,2,FALSE)</f>
        <v>Hutan lahan kering sekunder / bekas tebangan</v>
      </c>
      <c r="K2432" t="str">
        <f t="shared" si="37"/>
        <v>Non Irigasi</v>
      </c>
      <c r="L2432" t="s">
        <v>327</v>
      </c>
    </row>
    <row r="2433" spans="1:12" x14ac:dyDescent="0.25">
      <c r="A2433" s="1">
        <v>2432</v>
      </c>
      <c r="B2433" s="3">
        <v>14</v>
      </c>
      <c r="C2433" s="1">
        <v>218</v>
      </c>
      <c r="D2433" s="1">
        <v>13</v>
      </c>
      <c r="E2433" s="1">
        <v>12</v>
      </c>
      <c r="F2433" s="1">
        <v>0</v>
      </c>
      <c r="G2433">
        <f>VLOOKUP(C2433,reference!$A$1:$E$310,5,FALSE)</f>
        <v>5312081</v>
      </c>
      <c r="H2433" t="str">
        <f>VLOOKUP(C2433,reference!$A$1:$E$310,4,FALSE)</f>
        <v>RIUNG BARAT</v>
      </c>
      <c r="I2433" t="str">
        <f>VLOOKUP($D2433,reference!$G$1:$H$25,2,FALSE)</f>
        <v>Pertanian lahan kering  campur semak / kebun campur</v>
      </c>
      <c r="J2433" t="str">
        <f>VLOOKUP($E2433,reference!$G$1:$H$25,2,FALSE)</f>
        <v>Pertanian lahan kering</v>
      </c>
      <c r="K2433" t="str">
        <f t="shared" si="37"/>
        <v>Non Irigasi</v>
      </c>
      <c r="L2433" t="s">
        <v>327</v>
      </c>
    </row>
    <row r="2434" spans="1:12" x14ac:dyDescent="0.25">
      <c r="A2434" s="1">
        <v>2433</v>
      </c>
      <c r="B2434" s="3">
        <v>18</v>
      </c>
      <c r="C2434" s="1">
        <v>275</v>
      </c>
      <c r="D2434" s="1">
        <v>6</v>
      </c>
      <c r="E2434" s="1">
        <v>14</v>
      </c>
      <c r="F2434" s="1">
        <v>0</v>
      </c>
      <c r="G2434">
        <f>VLOOKUP(C2434,reference!$A$1:$E$310,5,FALSE)</f>
        <v>5318060</v>
      </c>
      <c r="H2434" t="str">
        <f>VLOOKUP(C2434,reference!$A$1:$E$310,4,FALSE)</f>
        <v>AESESA</v>
      </c>
      <c r="I2434" t="str">
        <f>VLOOKUP($D2434,reference!$G$1:$H$25,2,FALSE)</f>
        <v>Hutan mangrove sekunder</v>
      </c>
      <c r="J2434" t="str">
        <f>VLOOKUP($E2434,reference!$G$1:$H$25,2,FALSE)</f>
        <v>Sawah</v>
      </c>
      <c r="K2434" t="str">
        <f t="shared" si="37"/>
        <v>Non Irigasi</v>
      </c>
      <c r="L2434" t="s">
        <v>328</v>
      </c>
    </row>
    <row r="2435" spans="1:12" x14ac:dyDescent="0.25">
      <c r="A2435" s="1">
        <v>2434</v>
      </c>
      <c r="B2435" s="3">
        <v>61</v>
      </c>
      <c r="C2435" s="1">
        <v>203</v>
      </c>
      <c r="D2435" s="1">
        <v>11</v>
      </c>
      <c r="E2435" s="1">
        <v>13</v>
      </c>
      <c r="F2435" s="1">
        <v>0</v>
      </c>
      <c r="G2435">
        <f>VLOOKUP(C2435,reference!$A$1:$E$310,5,FALSE)</f>
        <v>5311061</v>
      </c>
      <c r="H2435" t="str">
        <f>VLOOKUP(C2435,reference!$A$1:$E$310,4,FALSE)</f>
        <v>KOTABARU</v>
      </c>
      <c r="I2435" t="str">
        <f>VLOOKUP($D2435,reference!$G$1:$H$25,2,FALSE)</f>
        <v>Savanna / Padang rumput</v>
      </c>
      <c r="J2435" t="str">
        <f>VLOOKUP($E2435,reference!$G$1:$H$25,2,FALSE)</f>
        <v>Pertanian lahan kering  campur semak / kebun campur</v>
      </c>
      <c r="K2435" t="str">
        <f t="shared" ref="K2435:K2498" si="38">IF(F2435=0,"Non Irigasi","Buffer Irigasi")</f>
        <v>Non Irigasi</v>
      </c>
      <c r="L2435" t="s">
        <v>327</v>
      </c>
    </row>
    <row r="2436" spans="1:12" x14ac:dyDescent="0.25">
      <c r="A2436" s="1">
        <v>2435</v>
      </c>
      <c r="B2436" s="3">
        <v>1</v>
      </c>
      <c r="C2436" s="1">
        <v>203</v>
      </c>
      <c r="D2436" s="1">
        <v>16</v>
      </c>
      <c r="E2436" s="1">
        <v>0</v>
      </c>
      <c r="F2436" s="1">
        <v>0</v>
      </c>
      <c r="G2436">
        <f>VLOOKUP(C2436,reference!$A$1:$E$310,5,FALSE)</f>
        <v>5311061</v>
      </c>
      <c r="H2436" t="str">
        <f>VLOOKUP(C2436,reference!$A$1:$E$310,4,FALSE)</f>
        <v>KOTABARU</v>
      </c>
      <c r="I2436" t="str">
        <f>VLOOKUP($D2436,reference!$G$1:$H$25,2,FALSE)</f>
        <v>Pemukiman</v>
      </c>
      <c r="J2436" t="str">
        <f>VLOOKUP($E2436,reference!$G$1:$H$25,2,FALSE)</f>
        <v>No data</v>
      </c>
      <c r="K2436" t="str">
        <f t="shared" si="38"/>
        <v>Non Irigasi</v>
      </c>
      <c r="L2436" t="s">
        <v>327</v>
      </c>
    </row>
    <row r="2437" spans="1:12" x14ac:dyDescent="0.25">
      <c r="A2437" s="1">
        <v>2436</v>
      </c>
      <c r="B2437" s="3">
        <v>54</v>
      </c>
      <c r="C2437" s="1">
        <v>156</v>
      </c>
      <c r="D2437" s="1">
        <v>9</v>
      </c>
      <c r="E2437" s="1">
        <v>12</v>
      </c>
      <c r="F2437" s="1">
        <v>0</v>
      </c>
      <c r="G2437">
        <f>VLOOKUP(C2437,reference!$A$1:$E$310,5,FALSE)</f>
        <v>5309041</v>
      </c>
      <c r="H2437" t="str">
        <f>VLOOKUP(C2437,reference!$A$1:$E$310,4,FALSE)</f>
        <v>SOLOR SELATAN</v>
      </c>
      <c r="I2437" t="str">
        <f>VLOOKUP($D2437,reference!$G$1:$H$25,2,FALSE)</f>
        <v>Semak belukar</v>
      </c>
      <c r="J2437" t="str">
        <f>VLOOKUP($E2437,reference!$G$1:$H$25,2,FALSE)</f>
        <v>Pertanian lahan kering</v>
      </c>
      <c r="K2437" t="str">
        <f t="shared" si="38"/>
        <v>Non Irigasi</v>
      </c>
      <c r="L2437" t="s">
        <v>327</v>
      </c>
    </row>
    <row r="2438" spans="1:12" x14ac:dyDescent="0.25">
      <c r="A2438" s="1">
        <v>2437</v>
      </c>
      <c r="B2438" s="3">
        <v>397</v>
      </c>
      <c r="C2438" s="1">
        <v>253</v>
      </c>
      <c r="D2438" s="1">
        <v>13</v>
      </c>
      <c r="E2438" s="1">
        <v>9</v>
      </c>
      <c r="F2438" s="1">
        <v>0</v>
      </c>
      <c r="G2438">
        <f>VLOOKUP(C2438,reference!$A$1:$E$310,5,FALSE)</f>
        <v>5315051</v>
      </c>
      <c r="H2438" t="str">
        <f>VLOOKUP(C2438,reference!$A$1:$E$310,4,FALSE)</f>
        <v>PACAR</v>
      </c>
      <c r="I2438" t="str">
        <f>VLOOKUP($D2438,reference!$G$1:$H$25,2,FALSE)</f>
        <v>Pertanian lahan kering  campur semak / kebun campur</v>
      </c>
      <c r="J2438" t="str">
        <f>VLOOKUP($E2438,reference!$G$1:$H$25,2,FALSE)</f>
        <v>Semak belukar</v>
      </c>
      <c r="K2438" t="str">
        <f t="shared" si="38"/>
        <v>Non Irigasi</v>
      </c>
      <c r="L2438" t="s">
        <v>327</v>
      </c>
    </row>
    <row r="2439" spans="1:12" x14ac:dyDescent="0.25">
      <c r="A2439" s="1">
        <v>2438</v>
      </c>
      <c r="B2439" s="3">
        <v>6</v>
      </c>
      <c r="C2439" s="1">
        <v>250</v>
      </c>
      <c r="D2439" s="1">
        <v>9</v>
      </c>
      <c r="E2439" s="1">
        <v>18</v>
      </c>
      <c r="F2439" s="1">
        <v>0</v>
      </c>
      <c r="G2439">
        <f>VLOOKUP(C2439,reference!$A$1:$E$310,5,FALSE)</f>
        <v>5315041</v>
      </c>
      <c r="H2439" t="str">
        <f>VLOOKUP(C2439,reference!$A$1:$E$310,4,FALSE)</f>
        <v>NDOSO</v>
      </c>
      <c r="I2439" t="str">
        <f>VLOOKUP($D2439,reference!$G$1:$H$25,2,FALSE)</f>
        <v>Semak belukar</v>
      </c>
      <c r="J2439" t="str">
        <f>VLOOKUP($E2439,reference!$G$1:$H$25,2,FALSE)</f>
        <v>Lahan terbuka</v>
      </c>
      <c r="K2439" t="str">
        <f t="shared" si="38"/>
        <v>Non Irigasi</v>
      </c>
      <c r="L2439" t="s">
        <v>327</v>
      </c>
    </row>
    <row r="2440" spans="1:12" x14ac:dyDescent="0.25">
      <c r="A2440" s="1">
        <v>2439</v>
      </c>
      <c r="B2440" s="3">
        <v>448</v>
      </c>
      <c r="C2440" s="1">
        <v>203</v>
      </c>
      <c r="D2440" s="1">
        <v>11</v>
      </c>
      <c r="E2440" s="1">
        <v>14</v>
      </c>
      <c r="F2440" s="1">
        <v>0</v>
      </c>
      <c r="G2440">
        <f>VLOOKUP(C2440,reference!$A$1:$E$310,5,FALSE)</f>
        <v>5311061</v>
      </c>
      <c r="H2440" t="str">
        <f>VLOOKUP(C2440,reference!$A$1:$E$310,4,FALSE)</f>
        <v>KOTABARU</v>
      </c>
      <c r="I2440" t="str">
        <f>VLOOKUP($D2440,reference!$G$1:$H$25,2,FALSE)</f>
        <v>Savanna / Padang rumput</v>
      </c>
      <c r="J2440" t="str">
        <f>VLOOKUP($E2440,reference!$G$1:$H$25,2,FALSE)</f>
        <v>Sawah</v>
      </c>
      <c r="K2440" t="str">
        <f t="shared" si="38"/>
        <v>Non Irigasi</v>
      </c>
      <c r="L2440" t="s">
        <v>327</v>
      </c>
    </row>
    <row r="2441" spans="1:12" x14ac:dyDescent="0.25">
      <c r="A2441" s="1">
        <v>2440</v>
      </c>
      <c r="B2441" s="3">
        <v>3</v>
      </c>
      <c r="C2441" s="1">
        <v>203</v>
      </c>
      <c r="D2441" s="1">
        <v>6</v>
      </c>
      <c r="E2441" s="1">
        <v>14</v>
      </c>
      <c r="F2441" s="1">
        <v>0</v>
      </c>
      <c r="G2441">
        <f>VLOOKUP(C2441,reference!$A$1:$E$310,5,FALSE)</f>
        <v>5311061</v>
      </c>
      <c r="H2441" t="str">
        <f>VLOOKUP(C2441,reference!$A$1:$E$310,4,FALSE)</f>
        <v>KOTABARU</v>
      </c>
      <c r="I2441" t="str">
        <f>VLOOKUP($D2441,reference!$G$1:$H$25,2,FALSE)</f>
        <v>Hutan mangrove sekunder</v>
      </c>
      <c r="J2441" t="str">
        <f>VLOOKUP($E2441,reference!$G$1:$H$25,2,FALSE)</f>
        <v>Sawah</v>
      </c>
      <c r="K2441" t="str">
        <f t="shared" si="38"/>
        <v>Non Irigasi</v>
      </c>
      <c r="L2441" t="s">
        <v>328</v>
      </c>
    </row>
    <row r="2442" spans="1:12" x14ac:dyDescent="0.25">
      <c r="A2442" s="1">
        <v>2441</v>
      </c>
      <c r="B2442" s="3">
        <v>29</v>
      </c>
      <c r="C2442" s="1">
        <v>149</v>
      </c>
      <c r="D2442" s="1">
        <v>13</v>
      </c>
      <c r="E2442" s="1">
        <v>2</v>
      </c>
      <c r="F2442" s="1">
        <v>0</v>
      </c>
      <c r="G2442">
        <f>VLOOKUP(C2442,reference!$A$1:$E$310,5,FALSE)</f>
        <v>5309012</v>
      </c>
      <c r="H2442" t="str">
        <f>VLOOKUP(C2442,reference!$A$1:$E$310,4,FALSE)</f>
        <v>ILEBURA</v>
      </c>
      <c r="I2442" t="str">
        <f>VLOOKUP($D2442,reference!$G$1:$H$25,2,FALSE)</f>
        <v>Pertanian lahan kering  campur semak / kebun campur</v>
      </c>
      <c r="J2442" t="str">
        <f>VLOOKUP($E2442,reference!$G$1:$H$25,2,FALSE)</f>
        <v>Hutan lahan kering sekunder / bekas tebangan</v>
      </c>
      <c r="K2442" t="str">
        <f t="shared" si="38"/>
        <v>Non Irigasi</v>
      </c>
      <c r="L2442" t="s">
        <v>327</v>
      </c>
    </row>
    <row r="2443" spans="1:12" x14ac:dyDescent="0.25">
      <c r="A2443" s="1">
        <v>2442</v>
      </c>
      <c r="B2443" s="3">
        <v>1</v>
      </c>
      <c r="C2443" s="1">
        <v>144</v>
      </c>
      <c r="D2443" s="1">
        <v>11</v>
      </c>
      <c r="E2443" s="1">
        <v>16</v>
      </c>
      <c r="F2443" s="1">
        <v>0</v>
      </c>
      <c r="G2443">
        <f>VLOOKUP(C2443,reference!$A$1:$E$310,5,FALSE)</f>
        <v>5308050</v>
      </c>
      <c r="H2443" t="str">
        <f>VLOOKUP(C2443,reference!$A$1:$E$310,4,FALSE)</f>
        <v>NUBATUKAN</v>
      </c>
      <c r="I2443" t="str">
        <f>VLOOKUP($D2443,reference!$G$1:$H$25,2,FALSE)</f>
        <v>Savanna / Padang rumput</v>
      </c>
      <c r="J2443" t="str">
        <f>VLOOKUP($E2443,reference!$G$1:$H$25,2,FALSE)</f>
        <v>Pemukiman</v>
      </c>
      <c r="K2443" t="str">
        <f t="shared" si="38"/>
        <v>Non Irigasi</v>
      </c>
      <c r="L2443" t="s">
        <v>327</v>
      </c>
    </row>
    <row r="2444" spans="1:12" x14ac:dyDescent="0.25">
      <c r="A2444" s="1">
        <v>2443</v>
      </c>
      <c r="B2444" s="3">
        <v>74</v>
      </c>
      <c r="C2444" s="1">
        <v>228</v>
      </c>
      <c r="D2444" s="1">
        <v>13</v>
      </c>
      <c r="E2444" s="1">
        <v>16</v>
      </c>
      <c r="F2444" s="1">
        <v>0</v>
      </c>
      <c r="G2444">
        <f>VLOOKUP(C2444,reference!$A$1:$E$310,5,FALSE)</f>
        <v>5313130</v>
      </c>
      <c r="H2444" t="str">
        <f>VLOOKUP(C2444,reference!$A$1:$E$310,4,FALSE)</f>
        <v>CIBAL</v>
      </c>
      <c r="I2444" t="str">
        <f>VLOOKUP($D2444,reference!$G$1:$H$25,2,FALSE)</f>
        <v>Pertanian lahan kering  campur semak / kebun campur</v>
      </c>
      <c r="J2444" t="str">
        <f>VLOOKUP($E2444,reference!$G$1:$H$25,2,FALSE)</f>
        <v>Pemukiman</v>
      </c>
      <c r="K2444" t="str">
        <f t="shared" si="38"/>
        <v>Non Irigasi</v>
      </c>
      <c r="L2444" t="s">
        <v>327</v>
      </c>
    </row>
    <row r="2445" spans="1:12" x14ac:dyDescent="0.25">
      <c r="A2445" s="1">
        <v>2444</v>
      </c>
      <c r="B2445" s="3">
        <v>11</v>
      </c>
      <c r="C2445" s="1">
        <v>228</v>
      </c>
      <c r="D2445" s="1">
        <v>13</v>
      </c>
      <c r="E2445" s="1">
        <v>11</v>
      </c>
      <c r="F2445" s="1">
        <v>0</v>
      </c>
      <c r="G2445">
        <f>VLOOKUP(C2445,reference!$A$1:$E$310,5,FALSE)</f>
        <v>5313130</v>
      </c>
      <c r="H2445" t="str">
        <f>VLOOKUP(C2445,reference!$A$1:$E$310,4,FALSE)</f>
        <v>CIBAL</v>
      </c>
      <c r="I2445" t="str">
        <f>VLOOKUP($D2445,reference!$G$1:$H$25,2,FALSE)</f>
        <v>Pertanian lahan kering  campur semak / kebun campur</v>
      </c>
      <c r="J2445" t="str">
        <f>VLOOKUP($E2445,reference!$G$1:$H$25,2,FALSE)</f>
        <v>Savanna / Padang rumput</v>
      </c>
      <c r="K2445" t="str">
        <f t="shared" si="38"/>
        <v>Non Irigasi</v>
      </c>
      <c r="L2445" t="s">
        <v>327</v>
      </c>
    </row>
    <row r="2446" spans="1:12" x14ac:dyDescent="0.25">
      <c r="A2446" s="1">
        <v>2445</v>
      </c>
      <c r="B2446" s="3">
        <v>194</v>
      </c>
      <c r="C2446" s="1">
        <v>284</v>
      </c>
      <c r="D2446" s="1">
        <v>12</v>
      </c>
      <c r="E2446" s="1">
        <v>13</v>
      </c>
      <c r="F2446" s="1">
        <v>0</v>
      </c>
      <c r="G2446">
        <f>VLOOKUP(C2446,reference!$A$1:$E$310,5,FALSE)</f>
        <v>5319051</v>
      </c>
      <c r="H2446" t="str">
        <f>VLOOKUP(C2446,reference!$A$1:$E$310,4,FALSE)</f>
        <v>POCO RANAKA TIMUR</v>
      </c>
      <c r="I2446" t="str">
        <f>VLOOKUP($D2446,reference!$G$1:$H$25,2,FALSE)</f>
        <v>Pertanian lahan kering</v>
      </c>
      <c r="J2446" t="str">
        <f>VLOOKUP($E2446,reference!$G$1:$H$25,2,FALSE)</f>
        <v>Pertanian lahan kering  campur semak / kebun campur</v>
      </c>
      <c r="K2446" t="str">
        <f t="shared" si="38"/>
        <v>Non Irigasi</v>
      </c>
      <c r="L2446" t="s">
        <v>327</v>
      </c>
    </row>
    <row r="2447" spans="1:12" x14ac:dyDescent="0.25">
      <c r="A2447" s="1">
        <v>2446</v>
      </c>
      <c r="B2447" s="3">
        <v>8</v>
      </c>
      <c r="C2447" s="1">
        <v>156</v>
      </c>
      <c r="D2447" s="1">
        <v>0</v>
      </c>
      <c r="E2447" s="1">
        <v>16</v>
      </c>
      <c r="F2447" s="1">
        <v>0</v>
      </c>
      <c r="G2447">
        <f>VLOOKUP(C2447,reference!$A$1:$E$310,5,FALSE)</f>
        <v>5309041</v>
      </c>
      <c r="H2447" t="str">
        <f>VLOOKUP(C2447,reference!$A$1:$E$310,4,FALSE)</f>
        <v>SOLOR SELATAN</v>
      </c>
      <c r="I2447" t="str">
        <f>VLOOKUP($D2447,reference!$G$1:$H$25,2,FALSE)</f>
        <v>No data</v>
      </c>
      <c r="J2447" t="str">
        <f>VLOOKUP($E2447,reference!$G$1:$H$25,2,FALSE)</f>
        <v>Pemukiman</v>
      </c>
      <c r="K2447" t="str">
        <f t="shared" si="38"/>
        <v>Non Irigasi</v>
      </c>
      <c r="L2447" t="s">
        <v>327</v>
      </c>
    </row>
    <row r="2448" spans="1:12" x14ac:dyDescent="0.25">
      <c r="A2448" s="1">
        <v>2447</v>
      </c>
      <c r="B2448" s="3">
        <v>325</v>
      </c>
      <c r="C2448" s="1">
        <v>139</v>
      </c>
      <c r="D2448" s="1">
        <v>13</v>
      </c>
      <c r="E2448" s="1">
        <v>13</v>
      </c>
      <c r="F2448" s="1">
        <v>0</v>
      </c>
      <c r="G2448">
        <f>VLOOKUP(C2448,reference!$A$1:$E$310,5,FALSE)</f>
        <v>5308011</v>
      </c>
      <c r="H2448" t="str">
        <f>VLOOKUP(C2448,reference!$A$1:$E$310,4,FALSE)</f>
        <v>WULANDONI</v>
      </c>
      <c r="I2448" t="str">
        <f>VLOOKUP($D2448,reference!$G$1:$H$25,2,FALSE)</f>
        <v>Pertanian lahan kering  campur semak / kebun campur</v>
      </c>
      <c r="J2448" t="str">
        <f>VLOOKUP($E2448,reference!$G$1:$H$25,2,FALSE)</f>
        <v>Pertanian lahan kering  campur semak / kebun campur</v>
      </c>
      <c r="K2448" t="str">
        <f t="shared" si="38"/>
        <v>Non Irigasi</v>
      </c>
      <c r="L2448" t="s">
        <v>327</v>
      </c>
    </row>
    <row r="2449" spans="1:12" x14ac:dyDescent="0.25">
      <c r="A2449" s="1">
        <v>2448</v>
      </c>
      <c r="B2449" s="3">
        <v>1</v>
      </c>
      <c r="C2449" s="1">
        <v>242</v>
      </c>
      <c r="D2449" s="1">
        <v>13</v>
      </c>
      <c r="E2449" s="1">
        <v>0</v>
      </c>
      <c r="F2449" s="1">
        <v>0</v>
      </c>
      <c r="G2449">
        <f>VLOOKUP(C2449,reference!$A$1:$E$310,5,FALSE)</f>
        <v>5315010</v>
      </c>
      <c r="H2449" t="str">
        <f>VLOOKUP(C2449,reference!$A$1:$E$310,4,FALSE)</f>
        <v>KOMODO</v>
      </c>
      <c r="I2449" t="str">
        <f>VLOOKUP($D2449,reference!$G$1:$H$25,2,FALSE)</f>
        <v>Pertanian lahan kering  campur semak / kebun campur</v>
      </c>
      <c r="J2449" t="str">
        <f>VLOOKUP($E2449,reference!$G$1:$H$25,2,FALSE)</f>
        <v>No data</v>
      </c>
      <c r="K2449" t="str">
        <f t="shared" si="38"/>
        <v>Non Irigasi</v>
      </c>
      <c r="L2449" t="s">
        <v>327</v>
      </c>
    </row>
    <row r="2450" spans="1:12" x14ac:dyDescent="0.25">
      <c r="A2450" s="1">
        <v>2449</v>
      </c>
      <c r="B2450" s="3">
        <v>21</v>
      </c>
      <c r="C2450" s="1">
        <v>243</v>
      </c>
      <c r="D2450" s="1">
        <v>14</v>
      </c>
      <c r="E2450" s="1">
        <v>14</v>
      </c>
      <c r="F2450" s="1">
        <v>1</v>
      </c>
      <c r="G2450">
        <f>VLOOKUP(C2450,reference!$A$1:$E$310,5,FALSE)</f>
        <v>5315011</v>
      </c>
      <c r="H2450" t="str">
        <f>VLOOKUP(C2450,reference!$A$1:$E$310,4,FALSE)</f>
        <v>BOLENG</v>
      </c>
      <c r="I2450" t="str">
        <f>VLOOKUP($D2450,reference!$G$1:$H$25,2,FALSE)</f>
        <v>Sawah</v>
      </c>
      <c r="J2450" t="str">
        <f>VLOOKUP($E2450,reference!$G$1:$H$25,2,FALSE)</f>
        <v>Sawah</v>
      </c>
      <c r="K2450" t="str">
        <f t="shared" si="38"/>
        <v>Buffer Irigasi</v>
      </c>
      <c r="L2450" t="s">
        <v>327</v>
      </c>
    </row>
    <row r="2451" spans="1:12" x14ac:dyDescent="0.25">
      <c r="A2451" s="1">
        <v>2450</v>
      </c>
      <c r="B2451" s="3">
        <v>306</v>
      </c>
      <c r="C2451" s="1">
        <v>228</v>
      </c>
      <c r="D2451" s="1">
        <v>13</v>
      </c>
      <c r="E2451" s="1">
        <v>14</v>
      </c>
      <c r="F2451" s="1">
        <v>0</v>
      </c>
      <c r="G2451">
        <f>VLOOKUP(C2451,reference!$A$1:$E$310,5,FALSE)</f>
        <v>5313130</v>
      </c>
      <c r="H2451" t="str">
        <f>VLOOKUP(C2451,reference!$A$1:$E$310,4,FALSE)</f>
        <v>CIBAL</v>
      </c>
      <c r="I2451" t="str">
        <f>VLOOKUP($D2451,reference!$G$1:$H$25,2,FALSE)</f>
        <v>Pertanian lahan kering  campur semak / kebun campur</v>
      </c>
      <c r="J2451" t="str">
        <f>VLOOKUP($E2451,reference!$G$1:$H$25,2,FALSE)</f>
        <v>Sawah</v>
      </c>
      <c r="K2451" t="str">
        <f t="shared" si="38"/>
        <v>Non Irigasi</v>
      </c>
      <c r="L2451" t="s">
        <v>327</v>
      </c>
    </row>
    <row r="2452" spans="1:12" x14ac:dyDescent="0.25">
      <c r="A2452" s="1">
        <v>2451</v>
      </c>
      <c r="B2452" s="3">
        <v>121</v>
      </c>
      <c r="C2452" s="1">
        <v>283</v>
      </c>
      <c r="D2452" s="1">
        <v>11</v>
      </c>
      <c r="E2452" s="1">
        <v>14</v>
      </c>
      <c r="F2452" s="1">
        <v>0</v>
      </c>
      <c r="G2452">
        <f>VLOOKUP(C2452,reference!$A$1:$E$310,5,FALSE)</f>
        <v>5319050</v>
      </c>
      <c r="H2452" t="str">
        <f>VLOOKUP(C2452,reference!$A$1:$E$310,4,FALSE)</f>
        <v>POCO RANAKA</v>
      </c>
      <c r="I2452" t="str">
        <f>VLOOKUP($D2452,reference!$G$1:$H$25,2,FALSE)</f>
        <v>Savanna / Padang rumput</v>
      </c>
      <c r="J2452" t="str">
        <f>VLOOKUP($E2452,reference!$G$1:$H$25,2,FALSE)</f>
        <v>Sawah</v>
      </c>
      <c r="K2452" t="str">
        <f t="shared" si="38"/>
        <v>Non Irigasi</v>
      </c>
      <c r="L2452" t="s">
        <v>327</v>
      </c>
    </row>
    <row r="2453" spans="1:12" x14ac:dyDescent="0.25">
      <c r="A2453" s="1">
        <v>2452</v>
      </c>
      <c r="B2453" s="3">
        <v>387</v>
      </c>
      <c r="C2453" s="1">
        <v>217</v>
      </c>
      <c r="D2453" s="1">
        <v>14</v>
      </c>
      <c r="E2453" s="1">
        <v>14</v>
      </c>
      <c r="F2453" s="1">
        <v>0</v>
      </c>
      <c r="G2453">
        <f>VLOOKUP(C2453,reference!$A$1:$E$310,5,FALSE)</f>
        <v>5312080</v>
      </c>
      <c r="H2453" t="str">
        <f>VLOOKUP(C2453,reference!$A$1:$E$310,4,FALSE)</f>
        <v>RIUNG</v>
      </c>
      <c r="I2453" t="str">
        <f>VLOOKUP($D2453,reference!$G$1:$H$25,2,FALSE)</f>
        <v>Sawah</v>
      </c>
      <c r="J2453" t="str">
        <f>VLOOKUP($E2453,reference!$G$1:$H$25,2,FALSE)</f>
        <v>Sawah</v>
      </c>
      <c r="K2453" t="str">
        <f t="shared" si="38"/>
        <v>Non Irigasi</v>
      </c>
      <c r="L2453" t="s">
        <v>327</v>
      </c>
    </row>
    <row r="2454" spans="1:12" x14ac:dyDescent="0.25">
      <c r="A2454" s="1">
        <v>2453</v>
      </c>
      <c r="B2454" s="3">
        <v>143</v>
      </c>
      <c r="C2454" s="1">
        <v>217</v>
      </c>
      <c r="D2454" s="1">
        <v>9</v>
      </c>
      <c r="E2454" s="1">
        <v>16</v>
      </c>
      <c r="F2454" s="1">
        <v>0</v>
      </c>
      <c r="G2454">
        <f>VLOOKUP(C2454,reference!$A$1:$E$310,5,FALSE)</f>
        <v>5312080</v>
      </c>
      <c r="H2454" t="str">
        <f>VLOOKUP(C2454,reference!$A$1:$E$310,4,FALSE)</f>
        <v>RIUNG</v>
      </c>
      <c r="I2454" t="str">
        <f>VLOOKUP($D2454,reference!$G$1:$H$25,2,FALSE)</f>
        <v>Semak belukar</v>
      </c>
      <c r="J2454" t="str">
        <f>VLOOKUP($E2454,reference!$G$1:$H$25,2,FALSE)</f>
        <v>Pemukiman</v>
      </c>
      <c r="K2454" t="str">
        <f t="shared" si="38"/>
        <v>Non Irigasi</v>
      </c>
      <c r="L2454" t="s">
        <v>327</v>
      </c>
    </row>
    <row r="2455" spans="1:12" x14ac:dyDescent="0.25">
      <c r="A2455" s="1">
        <v>2454</v>
      </c>
      <c r="B2455" s="3">
        <v>28</v>
      </c>
      <c r="C2455" s="1">
        <v>202</v>
      </c>
      <c r="D2455" s="1">
        <v>2</v>
      </c>
      <c r="E2455" s="1">
        <v>2</v>
      </c>
      <c r="F2455" s="1">
        <v>0</v>
      </c>
      <c r="G2455">
        <f>VLOOKUP(C2455,reference!$A$1:$E$310,5,FALSE)</f>
        <v>5311060</v>
      </c>
      <c r="H2455" t="str">
        <f>VLOOKUP(C2455,reference!$A$1:$E$310,4,FALSE)</f>
        <v>MAUROLE</v>
      </c>
      <c r="I2455" t="str">
        <f>VLOOKUP($D2455,reference!$G$1:$H$25,2,FALSE)</f>
        <v>Hutan lahan kering sekunder / bekas tebangan</v>
      </c>
      <c r="J2455" t="str">
        <f>VLOOKUP($E2455,reference!$G$1:$H$25,2,FALSE)</f>
        <v>Hutan lahan kering sekunder / bekas tebangan</v>
      </c>
      <c r="K2455" t="str">
        <f t="shared" si="38"/>
        <v>Non Irigasi</v>
      </c>
      <c r="L2455" t="s">
        <v>327</v>
      </c>
    </row>
    <row r="2456" spans="1:12" x14ac:dyDescent="0.25">
      <c r="A2456" s="1">
        <v>2455</v>
      </c>
      <c r="B2456" s="3">
        <v>1</v>
      </c>
      <c r="C2456" s="1">
        <v>203</v>
      </c>
      <c r="D2456" s="1">
        <v>13</v>
      </c>
      <c r="E2456" s="1">
        <v>18</v>
      </c>
      <c r="F2456" s="1">
        <v>0</v>
      </c>
      <c r="G2456">
        <f>VLOOKUP(C2456,reference!$A$1:$E$310,5,FALSE)</f>
        <v>5311061</v>
      </c>
      <c r="H2456" t="str">
        <f>VLOOKUP(C2456,reference!$A$1:$E$310,4,FALSE)</f>
        <v>KOTABARU</v>
      </c>
      <c r="I2456" t="str">
        <f>VLOOKUP($D2456,reference!$G$1:$H$25,2,FALSE)</f>
        <v>Pertanian lahan kering  campur semak / kebun campur</v>
      </c>
      <c r="J2456" t="str">
        <f>VLOOKUP($E2456,reference!$G$1:$H$25,2,FALSE)</f>
        <v>Lahan terbuka</v>
      </c>
      <c r="K2456" t="str">
        <f t="shared" si="38"/>
        <v>Non Irigasi</v>
      </c>
      <c r="L2456" t="s">
        <v>327</v>
      </c>
    </row>
    <row r="2457" spans="1:12" x14ac:dyDescent="0.25">
      <c r="A2457" s="1">
        <v>2456</v>
      </c>
      <c r="B2457" s="3">
        <v>8</v>
      </c>
      <c r="C2457" s="1">
        <v>155</v>
      </c>
      <c r="D2457" s="1">
        <v>16</v>
      </c>
      <c r="E2457" s="1">
        <v>13</v>
      </c>
      <c r="F2457" s="1">
        <v>0</v>
      </c>
      <c r="G2457">
        <f>VLOOKUP(C2457,reference!$A$1:$E$310,5,FALSE)</f>
        <v>5309040</v>
      </c>
      <c r="H2457" t="str">
        <f>VLOOKUP(C2457,reference!$A$1:$E$310,4,FALSE)</f>
        <v>SOLOR BARAT</v>
      </c>
      <c r="I2457" t="str">
        <f>VLOOKUP($D2457,reference!$G$1:$H$25,2,FALSE)</f>
        <v>Pemukiman</v>
      </c>
      <c r="J2457" t="str">
        <f>VLOOKUP($E2457,reference!$G$1:$H$25,2,FALSE)</f>
        <v>Pertanian lahan kering  campur semak / kebun campur</v>
      </c>
      <c r="K2457" t="str">
        <f t="shared" si="38"/>
        <v>Non Irigasi</v>
      </c>
      <c r="L2457" t="s">
        <v>327</v>
      </c>
    </row>
    <row r="2458" spans="1:12" x14ac:dyDescent="0.25">
      <c r="A2458" s="1">
        <v>2457</v>
      </c>
      <c r="B2458" s="3">
        <v>5</v>
      </c>
      <c r="C2458" s="1">
        <v>155</v>
      </c>
      <c r="D2458" s="1">
        <v>13</v>
      </c>
      <c r="E2458" s="1">
        <v>13</v>
      </c>
      <c r="F2458" s="1">
        <v>0</v>
      </c>
      <c r="G2458">
        <f>VLOOKUP(C2458,reference!$A$1:$E$310,5,FALSE)</f>
        <v>5309040</v>
      </c>
      <c r="H2458" t="str">
        <f>VLOOKUP(C2458,reference!$A$1:$E$310,4,FALSE)</f>
        <v>SOLOR BARAT</v>
      </c>
      <c r="I2458" t="str">
        <f>VLOOKUP($D2458,reference!$G$1:$H$25,2,FALSE)</f>
        <v>Pertanian lahan kering  campur semak / kebun campur</v>
      </c>
      <c r="J2458" t="str">
        <f>VLOOKUP($E2458,reference!$G$1:$H$25,2,FALSE)</f>
        <v>Pertanian lahan kering  campur semak / kebun campur</v>
      </c>
      <c r="K2458" t="str">
        <f t="shared" si="38"/>
        <v>Non Irigasi</v>
      </c>
      <c r="L2458" t="s">
        <v>327</v>
      </c>
    </row>
    <row r="2459" spans="1:12" x14ac:dyDescent="0.25">
      <c r="A2459" s="1">
        <v>2458</v>
      </c>
      <c r="B2459" s="3">
        <v>75</v>
      </c>
      <c r="C2459" s="1">
        <v>138</v>
      </c>
      <c r="D2459" s="1">
        <v>9</v>
      </c>
      <c r="E2459" s="1">
        <v>13</v>
      </c>
      <c r="F2459" s="1">
        <v>0</v>
      </c>
      <c r="G2459">
        <f>VLOOKUP(C2459,reference!$A$1:$E$310,5,FALSE)</f>
        <v>5308010</v>
      </c>
      <c r="H2459" t="str">
        <f>VLOOKUP(C2459,reference!$A$1:$E$310,4,FALSE)</f>
        <v>NAGAWUTUNG</v>
      </c>
      <c r="I2459" t="str">
        <f>VLOOKUP($D2459,reference!$G$1:$H$25,2,FALSE)</f>
        <v>Semak belukar</v>
      </c>
      <c r="J2459" t="str">
        <f>VLOOKUP($E2459,reference!$G$1:$H$25,2,FALSE)</f>
        <v>Pertanian lahan kering  campur semak / kebun campur</v>
      </c>
      <c r="K2459" t="str">
        <f t="shared" si="38"/>
        <v>Non Irigasi</v>
      </c>
      <c r="L2459" t="s">
        <v>327</v>
      </c>
    </row>
    <row r="2460" spans="1:12" x14ac:dyDescent="0.25">
      <c r="A2460" s="1">
        <v>2459</v>
      </c>
      <c r="B2460" s="3">
        <v>41</v>
      </c>
      <c r="C2460" s="1">
        <v>227</v>
      </c>
      <c r="D2460" s="1">
        <v>9</v>
      </c>
      <c r="E2460" s="1">
        <v>16</v>
      </c>
      <c r="F2460" s="1">
        <v>0</v>
      </c>
      <c r="G2460">
        <f>VLOOKUP(C2460,reference!$A$1:$E$310,5,FALSE)</f>
        <v>5313123</v>
      </c>
      <c r="H2460" t="str">
        <f>VLOOKUP(C2460,reference!$A$1:$E$310,4,FALSE)</f>
        <v>RAHONG UTARA</v>
      </c>
      <c r="I2460" t="str">
        <f>VLOOKUP($D2460,reference!$G$1:$H$25,2,FALSE)</f>
        <v>Semak belukar</v>
      </c>
      <c r="J2460" t="str">
        <f>VLOOKUP($E2460,reference!$G$1:$H$25,2,FALSE)</f>
        <v>Pemukiman</v>
      </c>
      <c r="K2460" t="str">
        <f t="shared" si="38"/>
        <v>Non Irigasi</v>
      </c>
      <c r="L2460" t="s">
        <v>327</v>
      </c>
    </row>
    <row r="2461" spans="1:12" x14ac:dyDescent="0.25">
      <c r="A2461" s="1">
        <v>2460</v>
      </c>
      <c r="B2461" s="3">
        <v>623</v>
      </c>
      <c r="C2461" s="1">
        <v>281</v>
      </c>
      <c r="D2461" s="1">
        <v>2</v>
      </c>
      <c r="E2461" s="1">
        <v>1</v>
      </c>
      <c r="F2461" s="1">
        <v>0</v>
      </c>
      <c r="G2461">
        <f>VLOOKUP(C2461,reference!$A$1:$E$310,5,FALSE)</f>
        <v>5319031</v>
      </c>
      <c r="H2461" t="str">
        <f>VLOOKUP(C2461,reference!$A$1:$E$310,4,FALSE)</f>
        <v>ELAR SELATAN</v>
      </c>
      <c r="I2461" t="str">
        <f>VLOOKUP($D2461,reference!$G$1:$H$25,2,FALSE)</f>
        <v>Hutan lahan kering sekunder / bekas tebangan</v>
      </c>
      <c r="J2461" t="str">
        <f>VLOOKUP($E2461,reference!$G$1:$H$25,2,FALSE)</f>
        <v>Hutan lahan kering primer</v>
      </c>
      <c r="K2461" t="str">
        <f t="shared" si="38"/>
        <v>Non Irigasi</v>
      </c>
      <c r="L2461" t="s">
        <v>327</v>
      </c>
    </row>
    <row r="2462" spans="1:12" x14ac:dyDescent="0.25">
      <c r="A2462" s="1">
        <v>2461</v>
      </c>
      <c r="B2462" s="3">
        <v>17</v>
      </c>
      <c r="C2462" s="1">
        <v>217</v>
      </c>
      <c r="D2462" s="1">
        <v>14</v>
      </c>
      <c r="E2462" s="1">
        <v>12</v>
      </c>
      <c r="F2462" s="1">
        <v>0</v>
      </c>
      <c r="G2462">
        <f>VLOOKUP(C2462,reference!$A$1:$E$310,5,FALSE)</f>
        <v>5312080</v>
      </c>
      <c r="H2462" t="str">
        <f>VLOOKUP(C2462,reference!$A$1:$E$310,4,FALSE)</f>
        <v>RIUNG</v>
      </c>
      <c r="I2462" t="str">
        <f>VLOOKUP($D2462,reference!$G$1:$H$25,2,FALSE)</f>
        <v>Sawah</v>
      </c>
      <c r="J2462" t="str">
        <f>VLOOKUP($E2462,reference!$G$1:$H$25,2,FALSE)</f>
        <v>Pertanian lahan kering</v>
      </c>
      <c r="K2462" t="str">
        <f t="shared" si="38"/>
        <v>Non Irigasi</v>
      </c>
      <c r="L2462" t="s">
        <v>327</v>
      </c>
    </row>
    <row r="2463" spans="1:12" x14ac:dyDescent="0.25">
      <c r="A2463" s="1">
        <v>2462</v>
      </c>
      <c r="B2463" s="3">
        <v>1</v>
      </c>
      <c r="C2463" s="1">
        <v>202</v>
      </c>
      <c r="D2463" s="1">
        <v>0</v>
      </c>
      <c r="E2463" s="1">
        <v>14</v>
      </c>
      <c r="F2463" s="1">
        <v>0</v>
      </c>
      <c r="G2463">
        <f>VLOOKUP(C2463,reference!$A$1:$E$310,5,FALSE)</f>
        <v>5311060</v>
      </c>
      <c r="H2463" t="str">
        <f>VLOOKUP(C2463,reference!$A$1:$E$310,4,FALSE)</f>
        <v>MAUROLE</v>
      </c>
      <c r="I2463" t="str">
        <f>VLOOKUP($D2463,reference!$G$1:$H$25,2,FALSE)</f>
        <v>No data</v>
      </c>
      <c r="J2463" t="str">
        <f>VLOOKUP($E2463,reference!$G$1:$H$25,2,FALSE)</f>
        <v>Sawah</v>
      </c>
      <c r="K2463" t="str">
        <f t="shared" si="38"/>
        <v>Non Irigasi</v>
      </c>
      <c r="L2463" t="s">
        <v>327</v>
      </c>
    </row>
    <row r="2464" spans="1:12" x14ac:dyDescent="0.25">
      <c r="A2464" s="1">
        <v>2463</v>
      </c>
      <c r="B2464" s="3">
        <v>155</v>
      </c>
      <c r="C2464" s="1">
        <v>202</v>
      </c>
      <c r="D2464" s="1">
        <v>16</v>
      </c>
      <c r="E2464" s="1">
        <v>16</v>
      </c>
      <c r="F2464" s="1">
        <v>0</v>
      </c>
      <c r="G2464">
        <f>VLOOKUP(C2464,reference!$A$1:$E$310,5,FALSE)</f>
        <v>5311060</v>
      </c>
      <c r="H2464" t="str">
        <f>VLOOKUP(C2464,reference!$A$1:$E$310,4,FALSE)</f>
        <v>MAUROLE</v>
      </c>
      <c r="I2464" t="str">
        <f>VLOOKUP($D2464,reference!$G$1:$H$25,2,FALSE)</f>
        <v>Pemukiman</v>
      </c>
      <c r="J2464" t="str">
        <f>VLOOKUP($E2464,reference!$G$1:$H$25,2,FALSE)</f>
        <v>Pemukiman</v>
      </c>
      <c r="K2464" t="str">
        <f t="shared" si="38"/>
        <v>Non Irigasi</v>
      </c>
      <c r="L2464" t="s">
        <v>327</v>
      </c>
    </row>
    <row r="2465" spans="1:12" x14ac:dyDescent="0.25">
      <c r="A2465" s="1">
        <v>2464</v>
      </c>
      <c r="B2465" s="3">
        <v>21</v>
      </c>
      <c r="C2465" s="1">
        <v>203</v>
      </c>
      <c r="D2465" s="1">
        <v>13</v>
      </c>
      <c r="E2465" s="1">
        <v>14</v>
      </c>
      <c r="F2465" s="1">
        <v>0</v>
      </c>
      <c r="G2465">
        <f>VLOOKUP(C2465,reference!$A$1:$E$310,5,FALSE)</f>
        <v>5311061</v>
      </c>
      <c r="H2465" t="str">
        <f>VLOOKUP(C2465,reference!$A$1:$E$310,4,FALSE)</f>
        <v>KOTABARU</v>
      </c>
      <c r="I2465" t="str">
        <f>VLOOKUP($D2465,reference!$G$1:$H$25,2,FALSE)</f>
        <v>Pertanian lahan kering  campur semak / kebun campur</v>
      </c>
      <c r="J2465" t="str">
        <f>VLOOKUP($E2465,reference!$G$1:$H$25,2,FALSE)</f>
        <v>Sawah</v>
      </c>
      <c r="K2465" t="str">
        <f t="shared" si="38"/>
        <v>Non Irigasi</v>
      </c>
      <c r="L2465" t="s">
        <v>327</v>
      </c>
    </row>
    <row r="2466" spans="1:12" x14ac:dyDescent="0.25">
      <c r="A2466" s="1">
        <v>2465</v>
      </c>
      <c r="B2466" s="3">
        <v>2</v>
      </c>
      <c r="C2466" s="1">
        <v>203</v>
      </c>
      <c r="D2466" s="1">
        <v>13</v>
      </c>
      <c r="E2466" s="1">
        <v>5</v>
      </c>
      <c r="F2466" s="1">
        <v>0</v>
      </c>
      <c r="G2466">
        <f>VLOOKUP(C2466,reference!$A$1:$E$310,5,FALSE)</f>
        <v>5311061</v>
      </c>
      <c r="H2466" t="str">
        <f>VLOOKUP(C2466,reference!$A$1:$E$310,4,FALSE)</f>
        <v>KOTABARU</v>
      </c>
      <c r="I2466" t="str">
        <f>VLOOKUP($D2466,reference!$G$1:$H$25,2,FALSE)</f>
        <v>Pertanian lahan kering  campur semak / kebun campur</v>
      </c>
      <c r="J2466" t="str">
        <f>VLOOKUP($E2466,reference!$G$1:$H$25,2,FALSE)</f>
        <v>Hutan mangrove primer</v>
      </c>
      <c r="K2466" t="str">
        <f t="shared" si="38"/>
        <v>Non Irigasi</v>
      </c>
      <c r="L2466" t="s">
        <v>327</v>
      </c>
    </row>
    <row r="2467" spans="1:12" x14ac:dyDescent="0.25">
      <c r="A2467" s="1">
        <v>2466</v>
      </c>
      <c r="B2467" s="3">
        <v>17</v>
      </c>
      <c r="C2467" s="1">
        <v>138</v>
      </c>
      <c r="D2467" s="1">
        <v>11</v>
      </c>
      <c r="E2467" s="1">
        <v>13</v>
      </c>
      <c r="F2467" s="1">
        <v>0</v>
      </c>
      <c r="G2467">
        <f>VLOOKUP(C2467,reference!$A$1:$E$310,5,FALSE)</f>
        <v>5308010</v>
      </c>
      <c r="H2467" t="str">
        <f>VLOOKUP(C2467,reference!$A$1:$E$310,4,FALSE)</f>
        <v>NAGAWUTUNG</v>
      </c>
      <c r="I2467" t="str">
        <f>VLOOKUP($D2467,reference!$G$1:$H$25,2,FALSE)</f>
        <v>Savanna / Padang rumput</v>
      </c>
      <c r="J2467" t="str">
        <f>VLOOKUP($E2467,reference!$G$1:$H$25,2,FALSE)</f>
        <v>Pertanian lahan kering  campur semak / kebun campur</v>
      </c>
      <c r="K2467" t="str">
        <f t="shared" si="38"/>
        <v>Non Irigasi</v>
      </c>
      <c r="L2467" t="s">
        <v>327</v>
      </c>
    </row>
    <row r="2468" spans="1:12" x14ac:dyDescent="0.25">
      <c r="A2468" s="1">
        <v>2467</v>
      </c>
      <c r="B2468" s="3">
        <v>2</v>
      </c>
      <c r="C2468" s="1">
        <v>144</v>
      </c>
      <c r="D2468" s="1">
        <v>11</v>
      </c>
      <c r="E2468" s="1">
        <v>2</v>
      </c>
      <c r="F2468" s="1">
        <v>0</v>
      </c>
      <c r="G2468">
        <f>VLOOKUP(C2468,reference!$A$1:$E$310,5,FALSE)</f>
        <v>5308050</v>
      </c>
      <c r="H2468" t="str">
        <f>VLOOKUP(C2468,reference!$A$1:$E$310,4,FALSE)</f>
        <v>NUBATUKAN</v>
      </c>
      <c r="I2468" t="str">
        <f>VLOOKUP($D2468,reference!$G$1:$H$25,2,FALSE)</f>
        <v>Savanna / Padang rumput</v>
      </c>
      <c r="J2468" t="str">
        <f>VLOOKUP($E2468,reference!$G$1:$H$25,2,FALSE)</f>
        <v>Hutan lahan kering sekunder / bekas tebangan</v>
      </c>
      <c r="K2468" t="str">
        <f t="shared" si="38"/>
        <v>Non Irigasi</v>
      </c>
      <c r="L2468" t="s">
        <v>327</v>
      </c>
    </row>
    <row r="2469" spans="1:12" x14ac:dyDescent="0.25">
      <c r="A2469" s="1">
        <v>2468</v>
      </c>
      <c r="B2469" s="3">
        <v>1</v>
      </c>
      <c r="C2469" s="1">
        <v>281</v>
      </c>
      <c r="D2469" s="1">
        <v>13</v>
      </c>
      <c r="E2469" s="1">
        <v>12</v>
      </c>
      <c r="F2469" s="1">
        <v>0</v>
      </c>
      <c r="G2469">
        <f>VLOOKUP(C2469,reference!$A$1:$E$310,5,FALSE)</f>
        <v>5319031</v>
      </c>
      <c r="H2469" t="str">
        <f>VLOOKUP(C2469,reference!$A$1:$E$310,4,FALSE)</f>
        <v>ELAR SELATAN</v>
      </c>
      <c r="I2469" t="str">
        <f>VLOOKUP($D2469,reference!$G$1:$H$25,2,FALSE)</f>
        <v>Pertanian lahan kering  campur semak / kebun campur</v>
      </c>
      <c r="J2469" t="str">
        <f>VLOOKUP($E2469,reference!$G$1:$H$25,2,FALSE)</f>
        <v>Pertanian lahan kering</v>
      </c>
      <c r="K2469" t="str">
        <f t="shared" si="38"/>
        <v>Non Irigasi</v>
      </c>
      <c r="L2469" t="s">
        <v>327</v>
      </c>
    </row>
    <row r="2470" spans="1:12" x14ac:dyDescent="0.25">
      <c r="A2470" s="1">
        <v>2469</v>
      </c>
      <c r="B2470" s="3">
        <v>562</v>
      </c>
      <c r="C2470" s="1">
        <v>281</v>
      </c>
      <c r="D2470" s="1">
        <v>13</v>
      </c>
      <c r="E2470" s="1">
        <v>2</v>
      </c>
      <c r="F2470" s="1">
        <v>0</v>
      </c>
      <c r="G2470">
        <f>VLOOKUP(C2470,reference!$A$1:$E$310,5,FALSE)</f>
        <v>5319031</v>
      </c>
      <c r="H2470" t="str">
        <f>VLOOKUP(C2470,reference!$A$1:$E$310,4,FALSE)</f>
        <v>ELAR SELATAN</v>
      </c>
      <c r="I2470" t="str">
        <f>VLOOKUP($D2470,reference!$G$1:$H$25,2,FALSE)</f>
        <v>Pertanian lahan kering  campur semak / kebun campur</v>
      </c>
      <c r="J2470" t="str">
        <f>VLOOKUP($E2470,reference!$G$1:$H$25,2,FALSE)</f>
        <v>Hutan lahan kering sekunder / bekas tebangan</v>
      </c>
      <c r="K2470" t="str">
        <f t="shared" si="38"/>
        <v>Non Irigasi</v>
      </c>
      <c r="L2470" t="s">
        <v>327</v>
      </c>
    </row>
    <row r="2471" spans="1:12" x14ac:dyDescent="0.25">
      <c r="A2471" s="1">
        <v>2470</v>
      </c>
      <c r="B2471" s="3">
        <v>19</v>
      </c>
      <c r="C2471" s="1">
        <v>281</v>
      </c>
      <c r="D2471" s="1">
        <v>2</v>
      </c>
      <c r="E2471" s="1">
        <v>16</v>
      </c>
      <c r="F2471" s="1">
        <v>0</v>
      </c>
      <c r="G2471">
        <f>VLOOKUP(C2471,reference!$A$1:$E$310,5,FALSE)</f>
        <v>5319031</v>
      </c>
      <c r="H2471" t="str">
        <f>VLOOKUP(C2471,reference!$A$1:$E$310,4,FALSE)</f>
        <v>ELAR SELATAN</v>
      </c>
      <c r="I2471" t="str">
        <f>VLOOKUP($D2471,reference!$G$1:$H$25,2,FALSE)</f>
        <v>Hutan lahan kering sekunder / bekas tebangan</v>
      </c>
      <c r="J2471" t="str">
        <f>VLOOKUP($E2471,reference!$G$1:$H$25,2,FALSE)</f>
        <v>Pemukiman</v>
      </c>
      <c r="K2471" t="str">
        <f t="shared" si="38"/>
        <v>Non Irigasi</v>
      </c>
      <c r="L2471" t="s">
        <v>328</v>
      </c>
    </row>
    <row r="2472" spans="1:12" x14ac:dyDescent="0.25">
      <c r="A2472" s="1">
        <v>2471</v>
      </c>
      <c r="B2472" s="3">
        <v>12</v>
      </c>
      <c r="C2472" s="1">
        <v>275</v>
      </c>
      <c r="D2472" s="1">
        <v>21</v>
      </c>
      <c r="E2472" s="1">
        <v>14</v>
      </c>
      <c r="F2472" s="1">
        <v>0</v>
      </c>
      <c r="G2472">
        <f>VLOOKUP(C2472,reference!$A$1:$E$310,5,FALSE)</f>
        <v>5318060</v>
      </c>
      <c r="H2472" t="str">
        <f>VLOOKUP(C2472,reference!$A$1:$E$310,4,FALSE)</f>
        <v>AESESA</v>
      </c>
      <c r="I2472" t="str">
        <f>VLOOKUP($D2472,reference!$G$1:$H$25,2,FALSE)</f>
        <v>Rawa</v>
      </c>
      <c r="J2472" t="str">
        <f>VLOOKUP($E2472,reference!$G$1:$H$25,2,FALSE)</f>
        <v>Sawah</v>
      </c>
      <c r="K2472" t="str">
        <f t="shared" si="38"/>
        <v>Non Irigasi</v>
      </c>
      <c r="L2472" t="s">
        <v>327</v>
      </c>
    </row>
    <row r="2473" spans="1:12" x14ac:dyDescent="0.25">
      <c r="A2473" s="1">
        <v>2472</v>
      </c>
      <c r="B2473" s="3">
        <v>339</v>
      </c>
      <c r="C2473" s="1">
        <v>202</v>
      </c>
      <c r="D2473" s="1">
        <v>2</v>
      </c>
      <c r="E2473" s="1">
        <v>14</v>
      </c>
      <c r="F2473" s="1">
        <v>0</v>
      </c>
      <c r="G2473">
        <f>VLOOKUP(C2473,reference!$A$1:$E$310,5,FALSE)</f>
        <v>5311060</v>
      </c>
      <c r="H2473" t="str">
        <f>VLOOKUP(C2473,reference!$A$1:$E$310,4,FALSE)</f>
        <v>MAUROLE</v>
      </c>
      <c r="I2473" t="str">
        <f>VLOOKUP($D2473,reference!$G$1:$H$25,2,FALSE)</f>
        <v>Hutan lahan kering sekunder / bekas tebangan</v>
      </c>
      <c r="J2473" t="str">
        <f>VLOOKUP($E2473,reference!$G$1:$H$25,2,FALSE)</f>
        <v>Sawah</v>
      </c>
      <c r="K2473" t="str">
        <f t="shared" si="38"/>
        <v>Non Irigasi</v>
      </c>
      <c r="L2473" t="s">
        <v>328</v>
      </c>
    </row>
    <row r="2474" spans="1:12" x14ac:dyDescent="0.25">
      <c r="A2474" s="1">
        <v>2473</v>
      </c>
      <c r="B2474" s="3">
        <v>107</v>
      </c>
      <c r="C2474" s="1">
        <v>203</v>
      </c>
      <c r="D2474" s="1">
        <v>13</v>
      </c>
      <c r="E2474" s="1">
        <v>12</v>
      </c>
      <c r="F2474" s="1">
        <v>0</v>
      </c>
      <c r="G2474">
        <f>VLOOKUP(C2474,reference!$A$1:$E$310,5,FALSE)</f>
        <v>5311061</v>
      </c>
      <c r="H2474" t="str">
        <f>VLOOKUP(C2474,reference!$A$1:$E$310,4,FALSE)</f>
        <v>KOTABARU</v>
      </c>
      <c r="I2474" t="str">
        <f>VLOOKUP($D2474,reference!$G$1:$H$25,2,FALSE)</f>
        <v>Pertanian lahan kering  campur semak / kebun campur</v>
      </c>
      <c r="J2474" t="str">
        <f>VLOOKUP($E2474,reference!$G$1:$H$25,2,FALSE)</f>
        <v>Pertanian lahan kering</v>
      </c>
      <c r="K2474" t="str">
        <f t="shared" si="38"/>
        <v>Non Irigasi</v>
      </c>
      <c r="L2474" t="s">
        <v>327</v>
      </c>
    </row>
    <row r="2475" spans="1:12" x14ac:dyDescent="0.25">
      <c r="A2475" s="1">
        <v>2474</v>
      </c>
      <c r="B2475" s="3">
        <v>283</v>
      </c>
      <c r="C2475" s="1">
        <v>186</v>
      </c>
      <c r="D2475" s="1">
        <v>16</v>
      </c>
      <c r="E2475" s="1">
        <v>16</v>
      </c>
      <c r="F2475" s="1">
        <v>0</v>
      </c>
      <c r="G2475">
        <f>VLOOKUP(C2475,reference!$A$1:$E$310,5,FALSE)</f>
        <v>5310082</v>
      </c>
      <c r="H2475" t="str">
        <f>VLOOKUP(C2475,reference!$A$1:$E$310,4,FALSE)</f>
        <v>ALOK TIMUR</v>
      </c>
      <c r="I2475" t="str">
        <f>VLOOKUP($D2475,reference!$G$1:$H$25,2,FALSE)</f>
        <v>Pemukiman</v>
      </c>
      <c r="J2475" t="str">
        <f>VLOOKUP($E2475,reference!$G$1:$H$25,2,FALSE)</f>
        <v>Pemukiman</v>
      </c>
      <c r="K2475" t="str">
        <f t="shared" si="38"/>
        <v>Non Irigasi</v>
      </c>
      <c r="L2475" t="s">
        <v>327</v>
      </c>
    </row>
    <row r="2476" spans="1:12" x14ac:dyDescent="0.25">
      <c r="A2476" s="1">
        <v>2475</v>
      </c>
      <c r="B2476" s="3">
        <v>1736</v>
      </c>
      <c r="C2476" s="1">
        <v>139</v>
      </c>
      <c r="D2476" s="1">
        <v>2</v>
      </c>
      <c r="E2476" s="1">
        <v>13</v>
      </c>
      <c r="F2476" s="1">
        <v>0</v>
      </c>
      <c r="G2476">
        <f>VLOOKUP(C2476,reference!$A$1:$E$310,5,FALSE)</f>
        <v>5308011</v>
      </c>
      <c r="H2476" t="str">
        <f>VLOOKUP(C2476,reference!$A$1:$E$310,4,FALSE)</f>
        <v>WULANDONI</v>
      </c>
      <c r="I2476" t="str">
        <f>VLOOKUP($D2476,reference!$G$1:$H$25,2,FALSE)</f>
        <v>Hutan lahan kering sekunder / bekas tebangan</v>
      </c>
      <c r="J2476" t="str">
        <f>VLOOKUP($E2476,reference!$G$1:$H$25,2,FALSE)</f>
        <v>Pertanian lahan kering  campur semak / kebun campur</v>
      </c>
      <c r="K2476" t="str">
        <f t="shared" si="38"/>
        <v>Non Irigasi</v>
      </c>
      <c r="L2476" t="s">
        <v>328</v>
      </c>
    </row>
    <row r="2477" spans="1:12" x14ac:dyDescent="0.25">
      <c r="A2477" s="1">
        <v>2476</v>
      </c>
      <c r="B2477" s="3">
        <v>251</v>
      </c>
      <c r="C2477" s="1">
        <v>227</v>
      </c>
      <c r="D2477" s="1">
        <v>11</v>
      </c>
      <c r="E2477" s="1">
        <v>16</v>
      </c>
      <c r="F2477" s="1">
        <v>0</v>
      </c>
      <c r="G2477">
        <f>VLOOKUP(C2477,reference!$A$1:$E$310,5,FALSE)</f>
        <v>5313123</v>
      </c>
      <c r="H2477" t="str">
        <f>VLOOKUP(C2477,reference!$A$1:$E$310,4,FALSE)</f>
        <v>RAHONG UTARA</v>
      </c>
      <c r="I2477" t="str">
        <f>VLOOKUP($D2477,reference!$G$1:$H$25,2,FALSE)</f>
        <v>Savanna / Padang rumput</v>
      </c>
      <c r="J2477" t="str">
        <f>VLOOKUP($E2477,reference!$G$1:$H$25,2,FALSE)</f>
        <v>Pemukiman</v>
      </c>
      <c r="K2477" t="str">
        <f t="shared" si="38"/>
        <v>Non Irigasi</v>
      </c>
      <c r="L2477" t="s">
        <v>327</v>
      </c>
    </row>
    <row r="2478" spans="1:12" x14ac:dyDescent="0.25">
      <c r="A2478" s="1">
        <v>2477</v>
      </c>
      <c r="B2478" s="3">
        <v>526</v>
      </c>
      <c r="C2478" s="1">
        <v>227</v>
      </c>
      <c r="D2478" s="1">
        <v>11</v>
      </c>
      <c r="E2478" s="1">
        <v>11</v>
      </c>
      <c r="F2478" s="1">
        <v>0</v>
      </c>
      <c r="G2478">
        <f>VLOOKUP(C2478,reference!$A$1:$E$310,5,FALSE)</f>
        <v>5313123</v>
      </c>
      <c r="H2478" t="str">
        <f>VLOOKUP(C2478,reference!$A$1:$E$310,4,FALSE)</f>
        <v>RAHONG UTARA</v>
      </c>
      <c r="I2478" t="str">
        <f>VLOOKUP($D2478,reference!$G$1:$H$25,2,FALSE)</f>
        <v>Savanna / Padang rumput</v>
      </c>
      <c r="J2478" t="str">
        <f>VLOOKUP($E2478,reference!$G$1:$H$25,2,FALSE)</f>
        <v>Savanna / Padang rumput</v>
      </c>
      <c r="K2478" t="str">
        <f t="shared" si="38"/>
        <v>Non Irigasi</v>
      </c>
      <c r="L2478" t="s">
        <v>327</v>
      </c>
    </row>
    <row r="2479" spans="1:12" x14ac:dyDescent="0.25">
      <c r="A2479" s="1">
        <v>2478</v>
      </c>
      <c r="B2479" s="3">
        <v>386</v>
      </c>
      <c r="C2479" s="1">
        <v>229</v>
      </c>
      <c r="D2479" s="1">
        <v>11</v>
      </c>
      <c r="E2479" s="1">
        <v>2</v>
      </c>
      <c r="F2479" s="1">
        <v>0</v>
      </c>
      <c r="G2479">
        <f>VLOOKUP(C2479,reference!$A$1:$E$310,5,FALSE)</f>
        <v>5313131</v>
      </c>
      <c r="H2479" t="str">
        <f>VLOOKUP(C2479,reference!$A$1:$E$310,4,FALSE)</f>
        <v>CIBAL BARAT</v>
      </c>
      <c r="I2479" t="str">
        <f>VLOOKUP($D2479,reference!$G$1:$H$25,2,FALSE)</f>
        <v>Savanna / Padang rumput</v>
      </c>
      <c r="J2479" t="str">
        <f>VLOOKUP($E2479,reference!$G$1:$H$25,2,FALSE)</f>
        <v>Hutan lahan kering sekunder / bekas tebangan</v>
      </c>
      <c r="K2479" t="str">
        <f t="shared" si="38"/>
        <v>Non Irigasi</v>
      </c>
      <c r="L2479" t="s">
        <v>327</v>
      </c>
    </row>
    <row r="2480" spans="1:12" x14ac:dyDescent="0.25">
      <c r="A2480" s="1">
        <v>2479</v>
      </c>
      <c r="B2480" s="3">
        <v>40</v>
      </c>
      <c r="C2480" s="1">
        <v>281</v>
      </c>
      <c r="D2480" s="1">
        <v>13</v>
      </c>
      <c r="E2480" s="1">
        <v>16</v>
      </c>
      <c r="F2480" s="1">
        <v>0</v>
      </c>
      <c r="G2480">
        <f>VLOOKUP(C2480,reference!$A$1:$E$310,5,FALSE)</f>
        <v>5319031</v>
      </c>
      <c r="H2480" t="str">
        <f>VLOOKUP(C2480,reference!$A$1:$E$310,4,FALSE)</f>
        <v>ELAR SELATAN</v>
      </c>
      <c r="I2480" t="str">
        <f>VLOOKUP($D2480,reference!$G$1:$H$25,2,FALSE)</f>
        <v>Pertanian lahan kering  campur semak / kebun campur</v>
      </c>
      <c r="J2480" t="str">
        <f>VLOOKUP($E2480,reference!$G$1:$H$25,2,FALSE)</f>
        <v>Pemukiman</v>
      </c>
      <c r="K2480" t="str">
        <f t="shared" si="38"/>
        <v>Non Irigasi</v>
      </c>
      <c r="L2480" t="s">
        <v>327</v>
      </c>
    </row>
    <row r="2481" spans="1:12" x14ac:dyDescent="0.25">
      <c r="A2481" s="1">
        <v>2480</v>
      </c>
      <c r="B2481" s="3">
        <v>242</v>
      </c>
      <c r="C2481" s="1">
        <v>275</v>
      </c>
      <c r="D2481" s="1">
        <v>11</v>
      </c>
      <c r="E2481" s="1">
        <v>12</v>
      </c>
      <c r="F2481" s="1">
        <v>0</v>
      </c>
      <c r="G2481">
        <f>VLOOKUP(C2481,reference!$A$1:$E$310,5,FALSE)</f>
        <v>5318060</v>
      </c>
      <c r="H2481" t="str">
        <f>VLOOKUP(C2481,reference!$A$1:$E$310,4,FALSE)</f>
        <v>AESESA</v>
      </c>
      <c r="I2481" t="str">
        <f>VLOOKUP($D2481,reference!$G$1:$H$25,2,FALSE)</f>
        <v>Savanna / Padang rumput</v>
      </c>
      <c r="J2481" t="str">
        <f>VLOOKUP($E2481,reference!$G$1:$H$25,2,FALSE)</f>
        <v>Pertanian lahan kering</v>
      </c>
      <c r="K2481" t="str">
        <f t="shared" si="38"/>
        <v>Non Irigasi</v>
      </c>
      <c r="L2481" t="s">
        <v>327</v>
      </c>
    </row>
    <row r="2482" spans="1:12" x14ac:dyDescent="0.25">
      <c r="A2482" s="1">
        <v>2481</v>
      </c>
      <c r="B2482" s="3">
        <v>201</v>
      </c>
      <c r="C2482" s="1">
        <v>275</v>
      </c>
      <c r="D2482" s="1">
        <v>21</v>
      </c>
      <c r="E2482" s="1">
        <v>15</v>
      </c>
      <c r="F2482" s="1">
        <v>0</v>
      </c>
      <c r="G2482">
        <f>VLOOKUP(C2482,reference!$A$1:$E$310,5,FALSE)</f>
        <v>5318060</v>
      </c>
      <c r="H2482" t="str">
        <f>VLOOKUP(C2482,reference!$A$1:$E$310,4,FALSE)</f>
        <v>AESESA</v>
      </c>
      <c r="I2482" t="str">
        <f>VLOOKUP($D2482,reference!$G$1:$H$25,2,FALSE)</f>
        <v>Rawa</v>
      </c>
      <c r="J2482" t="str">
        <f>VLOOKUP($E2482,reference!$G$1:$H$25,2,FALSE)</f>
        <v>Tambak</v>
      </c>
      <c r="K2482" t="str">
        <f t="shared" si="38"/>
        <v>Non Irigasi</v>
      </c>
      <c r="L2482" t="s">
        <v>327</v>
      </c>
    </row>
    <row r="2483" spans="1:12" x14ac:dyDescent="0.25">
      <c r="A2483" s="1">
        <v>2482</v>
      </c>
      <c r="B2483" s="3">
        <v>6</v>
      </c>
      <c r="C2483" s="1">
        <v>202</v>
      </c>
      <c r="D2483" s="1">
        <v>0</v>
      </c>
      <c r="E2483" s="1">
        <v>16</v>
      </c>
      <c r="F2483" s="1">
        <v>0</v>
      </c>
      <c r="G2483">
        <f>VLOOKUP(C2483,reference!$A$1:$E$310,5,FALSE)</f>
        <v>5311060</v>
      </c>
      <c r="H2483" t="str">
        <f>VLOOKUP(C2483,reference!$A$1:$E$310,4,FALSE)</f>
        <v>MAUROLE</v>
      </c>
      <c r="I2483" t="str">
        <f>VLOOKUP($D2483,reference!$G$1:$H$25,2,FALSE)</f>
        <v>No data</v>
      </c>
      <c r="J2483" t="str">
        <f>VLOOKUP($E2483,reference!$G$1:$H$25,2,FALSE)</f>
        <v>Pemukiman</v>
      </c>
      <c r="K2483" t="str">
        <f t="shared" si="38"/>
        <v>Non Irigasi</v>
      </c>
      <c r="L2483" t="s">
        <v>327</v>
      </c>
    </row>
    <row r="2484" spans="1:12" x14ac:dyDescent="0.25">
      <c r="A2484" s="1">
        <v>2483</v>
      </c>
      <c r="B2484" s="3">
        <v>41</v>
      </c>
      <c r="C2484" s="1">
        <v>202</v>
      </c>
      <c r="D2484" s="1">
        <v>11</v>
      </c>
      <c r="E2484" s="1">
        <v>9</v>
      </c>
      <c r="F2484" s="1">
        <v>0</v>
      </c>
      <c r="G2484">
        <f>VLOOKUP(C2484,reference!$A$1:$E$310,5,FALSE)</f>
        <v>5311060</v>
      </c>
      <c r="H2484" t="str">
        <f>VLOOKUP(C2484,reference!$A$1:$E$310,4,FALSE)</f>
        <v>MAUROLE</v>
      </c>
      <c r="I2484" t="str">
        <f>VLOOKUP($D2484,reference!$G$1:$H$25,2,FALSE)</f>
        <v>Savanna / Padang rumput</v>
      </c>
      <c r="J2484" t="str">
        <f>VLOOKUP($E2484,reference!$G$1:$H$25,2,FALSE)</f>
        <v>Semak belukar</v>
      </c>
      <c r="K2484" t="str">
        <f t="shared" si="38"/>
        <v>Non Irigasi</v>
      </c>
      <c r="L2484" t="s">
        <v>327</v>
      </c>
    </row>
    <row r="2485" spans="1:12" x14ac:dyDescent="0.25">
      <c r="A2485" s="1">
        <v>2484</v>
      </c>
      <c r="B2485" s="3">
        <v>9</v>
      </c>
      <c r="C2485" s="1">
        <v>203</v>
      </c>
      <c r="D2485" s="1">
        <v>18</v>
      </c>
      <c r="E2485" s="1">
        <v>13</v>
      </c>
      <c r="F2485" s="1">
        <v>0</v>
      </c>
      <c r="G2485">
        <f>VLOOKUP(C2485,reference!$A$1:$E$310,5,FALSE)</f>
        <v>5311061</v>
      </c>
      <c r="H2485" t="str">
        <f>VLOOKUP(C2485,reference!$A$1:$E$310,4,FALSE)</f>
        <v>KOTABARU</v>
      </c>
      <c r="I2485" t="str">
        <f>VLOOKUP($D2485,reference!$G$1:$H$25,2,FALSE)</f>
        <v>Lahan terbuka</v>
      </c>
      <c r="J2485" t="str">
        <f>VLOOKUP($E2485,reference!$G$1:$H$25,2,FALSE)</f>
        <v>Pertanian lahan kering  campur semak / kebun campur</v>
      </c>
      <c r="K2485" t="str">
        <f t="shared" si="38"/>
        <v>Non Irigasi</v>
      </c>
      <c r="L2485" t="s">
        <v>327</v>
      </c>
    </row>
    <row r="2486" spans="1:12" x14ac:dyDescent="0.25">
      <c r="A2486" s="1">
        <v>2485</v>
      </c>
      <c r="B2486" s="3">
        <v>2</v>
      </c>
      <c r="C2486" s="1">
        <v>186</v>
      </c>
      <c r="D2486" s="1">
        <v>18</v>
      </c>
      <c r="E2486" s="1">
        <v>16</v>
      </c>
      <c r="F2486" s="1">
        <v>0</v>
      </c>
      <c r="G2486">
        <f>VLOOKUP(C2486,reference!$A$1:$E$310,5,FALSE)</f>
        <v>5310082</v>
      </c>
      <c r="H2486" t="str">
        <f>VLOOKUP(C2486,reference!$A$1:$E$310,4,FALSE)</f>
        <v>ALOK TIMUR</v>
      </c>
      <c r="I2486" t="str">
        <f>VLOOKUP($D2486,reference!$G$1:$H$25,2,FALSE)</f>
        <v>Lahan terbuka</v>
      </c>
      <c r="J2486" t="str">
        <f>VLOOKUP($E2486,reference!$G$1:$H$25,2,FALSE)</f>
        <v>Pemukiman</v>
      </c>
      <c r="K2486" t="str">
        <f t="shared" si="38"/>
        <v>Non Irigasi</v>
      </c>
      <c r="L2486" t="s">
        <v>327</v>
      </c>
    </row>
    <row r="2487" spans="1:12" x14ac:dyDescent="0.25">
      <c r="A2487" s="1">
        <v>2486</v>
      </c>
      <c r="B2487" s="3">
        <v>221</v>
      </c>
      <c r="C2487" s="1">
        <v>139</v>
      </c>
      <c r="D2487" s="1">
        <v>2</v>
      </c>
      <c r="E2487" s="1">
        <v>9</v>
      </c>
      <c r="F2487" s="1">
        <v>0</v>
      </c>
      <c r="G2487">
        <f>VLOOKUP(C2487,reference!$A$1:$E$310,5,FALSE)</f>
        <v>5308011</v>
      </c>
      <c r="H2487" t="str">
        <f>VLOOKUP(C2487,reference!$A$1:$E$310,4,FALSE)</f>
        <v>WULANDONI</v>
      </c>
      <c r="I2487" t="str">
        <f>VLOOKUP($D2487,reference!$G$1:$H$25,2,FALSE)</f>
        <v>Hutan lahan kering sekunder / bekas tebangan</v>
      </c>
      <c r="J2487" t="str">
        <f>VLOOKUP($E2487,reference!$G$1:$H$25,2,FALSE)</f>
        <v>Semak belukar</v>
      </c>
      <c r="K2487" t="str">
        <f t="shared" si="38"/>
        <v>Non Irigasi</v>
      </c>
      <c r="L2487" t="s">
        <v>328</v>
      </c>
    </row>
    <row r="2488" spans="1:12" x14ac:dyDescent="0.25">
      <c r="A2488" s="1">
        <v>2487</v>
      </c>
      <c r="B2488" s="3">
        <v>74</v>
      </c>
      <c r="C2488" s="1">
        <v>139</v>
      </c>
      <c r="D2488" s="1">
        <v>2</v>
      </c>
      <c r="E2488" s="1">
        <v>16</v>
      </c>
      <c r="F2488" s="1">
        <v>0</v>
      </c>
      <c r="G2488">
        <f>VLOOKUP(C2488,reference!$A$1:$E$310,5,FALSE)</f>
        <v>5308011</v>
      </c>
      <c r="H2488" t="str">
        <f>VLOOKUP(C2488,reference!$A$1:$E$310,4,FALSE)</f>
        <v>WULANDONI</v>
      </c>
      <c r="I2488" t="str">
        <f>VLOOKUP($D2488,reference!$G$1:$H$25,2,FALSE)</f>
        <v>Hutan lahan kering sekunder / bekas tebangan</v>
      </c>
      <c r="J2488" t="str">
        <f>VLOOKUP($E2488,reference!$G$1:$H$25,2,FALSE)</f>
        <v>Pemukiman</v>
      </c>
      <c r="K2488" t="str">
        <f t="shared" si="38"/>
        <v>Non Irigasi</v>
      </c>
      <c r="L2488" t="s">
        <v>328</v>
      </c>
    </row>
    <row r="2489" spans="1:12" x14ac:dyDescent="0.25">
      <c r="A2489" s="1">
        <v>2488</v>
      </c>
      <c r="B2489" s="3">
        <v>1410</v>
      </c>
      <c r="C2489" s="1">
        <v>253</v>
      </c>
      <c r="D2489" s="1">
        <v>13</v>
      </c>
      <c r="E2489" s="1">
        <v>13</v>
      </c>
      <c r="F2489" s="1">
        <v>0</v>
      </c>
      <c r="G2489">
        <f>VLOOKUP(C2489,reference!$A$1:$E$310,5,FALSE)</f>
        <v>5315051</v>
      </c>
      <c r="H2489" t="str">
        <f>VLOOKUP(C2489,reference!$A$1:$E$310,4,FALSE)</f>
        <v>PACAR</v>
      </c>
      <c r="I2489" t="str">
        <f>VLOOKUP($D2489,reference!$G$1:$H$25,2,FALSE)</f>
        <v>Pertanian lahan kering  campur semak / kebun campur</v>
      </c>
      <c r="J2489" t="str">
        <f>VLOOKUP($E2489,reference!$G$1:$H$25,2,FALSE)</f>
        <v>Pertanian lahan kering  campur semak / kebun campur</v>
      </c>
      <c r="K2489" t="str">
        <f t="shared" si="38"/>
        <v>Non Irigasi</v>
      </c>
      <c r="L2489" t="s">
        <v>327</v>
      </c>
    </row>
    <row r="2490" spans="1:12" x14ac:dyDescent="0.25">
      <c r="A2490" s="1">
        <v>2489</v>
      </c>
      <c r="B2490" s="3">
        <v>448</v>
      </c>
      <c r="C2490" s="1">
        <v>227</v>
      </c>
      <c r="D2490" s="1">
        <v>11</v>
      </c>
      <c r="E2490" s="1">
        <v>13</v>
      </c>
      <c r="F2490" s="1">
        <v>0</v>
      </c>
      <c r="G2490">
        <f>VLOOKUP(C2490,reference!$A$1:$E$310,5,FALSE)</f>
        <v>5313123</v>
      </c>
      <c r="H2490" t="str">
        <f>VLOOKUP(C2490,reference!$A$1:$E$310,4,FALSE)</f>
        <v>RAHONG UTARA</v>
      </c>
      <c r="I2490" t="str">
        <f>VLOOKUP($D2490,reference!$G$1:$H$25,2,FALSE)</f>
        <v>Savanna / Padang rumput</v>
      </c>
      <c r="J2490" t="str">
        <f>VLOOKUP($E2490,reference!$G$1:$H$25,2,FALSE)</f>
        <v>Pertanian lahan kering  campur semak / kebun campur</v>
      </c>
      <c r="K2490" t="str">
        <f t="shared" si="38"/>
        <v>Non Irigasi</v>
      </c>
      <c r="L2490" t="s">
        <v>327</v>
      </c>
    </row>
    <row r="2491" spans="1:12" x14ac:dyDescent="0.25">
      <c r="A2491" s="1">
        <v>2490</v>
      </c>
      <c r="B2491" s="3">
        <v>14</v>
      </c>
      <c r="C2491" s="1">
        <v>229</v>
      </c>
      <c r="D2491" s="1">
        <v>11</v>
      </c>
      <c r="E2491" s="1">
        <v>11</v>
      </c>
      <c r="F2491" s="1">
        <v>0</v>
      </c>
      <c r="G2491">
        <f>VLOOKUP(C2491,reference!$A$1:$E$310,5,FALSE)</f>
        <v>5313131</v>
      </c>
      <c r="H2491" t="str">
        <f>VLOOKUP(C2491,reference!$A$1:$E$310,4,FALSE)</f>
        <v>CIBAL BARAT</v>
      </c>
      <c r="I2491" t="str">
        <f>VLOOKUP($D2491,reference!$G$1:$H$25,2,FALSE)</f>
        <v>Savanna / Padang rumput</v>
      </c>
      <c r="J2491" t="str">
        <f>VLOOKUP($E2491,reference!$G$1:$H$25,2,FALSE)</f>
        <v>Savanna / Padang rumput</v>
      </c>
      <c r="K2491" t="str">
        <f t="shared" si="38"/>
        <v>Non Irigasi</v>
      </c>
      <c r="L2491" t="s">
        <v>327</v>
      </c>
    </row>
    <row r="2492" spans="1:12" x14ac:dyDescent="0.25">
      <c r="A2492" s="1">
        <v>2491</v>
      </c>
      <c r="B2492" s="3">
        <v>2180</v>
      </c>
      <c r="C2492" s="1">
        <v>202</v>
      </c>
      <c r="D2492" s="1">
        <v>2</v>
      </c>
      <c r="E2492" s="1">
        <v>13</v>
      </c>
      <c r="F2492" s="1">
        <v>0</v>
      </c>
      <c r="G2492">
        <f>VLOOKUP(C2492,reference!$A$1:$E$310,5,FALSE)</f>
        <v>5311060</v>
      </c>
      <c r="H2492" t="str">
        <f>VLOOKUP(C2492,reference!$A$1:$E$310,4,FALSE)</f>
        <v>MAUROLE</v>
      </c>
      <c r="I2492" t="str">
        <f>VLOOKUP($D2492,reference!$G$1:$H$25,2,FALSE)</f>
        <v>Hutan lahan kering sekunder / bekas tebangan</v>
      </c>
      <c r="J2492" t="str">
        <f>VLOOKUP($E2492,reference!$G$1:$H$25,2,FALSE)</f>
        <v>Pertanian lahan kering  campur semak / kebun campur</v>
      </c>
      <c r="K2492" t="str">
        <f t="shared" si="38"/>
        <v>Non Irigasi</v>
      </c>
      <c r="L2492" t="s">
        <v>328</v>
      </c>
    </row>
    <row r="2493" spans="1:12" x14ac:dyDescent="0.25">
      <c r="A2493" s="1">
        <v>2492</v>
      </c>
      <c r="B2493" s="3">
        <v>11</v>
      </c>
      <c r="C2493" s="1">
        <v>202</v>
      </c>
      <c r="D2493" s="1">
        <v>0</v>
      </c>
      <c r="E2493" s="1">
        <v>9</v>
      </c>
      <c r="F2493" s="1">
        <v>0</v>
      </c>
      <c r="G2493">
        <f>VLOOKUP(C2493,reference!$A$1:$E$310,5,FALSE)</f>
        <v>5311060</v>
      </c>
      <c r="H2493" t="str">
        <f>VLOOKUP(C2493,reference!$A$1:$E$310,4,FALSE)</f>
        <v>MAUROLE</v>
      </c>
      <c r="I2493" t="str">
        <f>VLOOKUP($D2493,reference!$G$1:$H$25,2,FALSE)</f>
        <v>No data</v>
      </c>
      <c r="J2493" t="str">
        <f>VLOOKUP($E2493,reference!$G$1:$H$25,2,FALSE)</f>
        <v>Semak belukar</v>
      </c>
      <c r="K2493" t="str">
        <f t="shared" si="38"/>
        <v>Non Irigasi</v>
      </c>
      <c r="L2493" t="s">
        <v>327</v>
      </c>
    </row>
    <row r="2494" spans="1:12" x14ac:dyDescent="0.25">
      <c r="A2494" s="1">
        <v>2493</v>
      </c>
      <c r="B2494" s="3">
        <v>63</v>
      </c>
      <c r="C2494" s="1">
        <v>203</v>
      </c>
      <c r="D2494" s="1">
        <v>13</v>
      </c>
      <c r="E2494" s="1">
        <v>9</v>
      </c>
      <c r="F2494" s="1">
        <v>0</v>
      </c>
      <c r="G2494">
        <f>VLOOKUP(C2494,reference!$A$1:$E$310,5,FALSE)</f>
        <v>5311061</v>
      </c>
      <c r="H2494" t="str">
        <f>VLOOKUP(C2494,reference!$A$1:$E$310,4,FALSE)</f>
        <v>KOTABARU</v>
      </c>
      <c r="I2494" t="str">
        <f>VLOOKUP($D2494,reference!$G$1:$H$25,2,FALSE)</f>
        <v>Pertanian lahan kering  campur semak / kebun campur</v>
      </c>
      <c r="J2494" t="str">
        <f>VLOOKUP($E2494,reference!$G$1:$H$25,2,FALSE)</f>
        <v>Semak belukar</v>
      </c>
      <c r="K2494" t="str">
        <f t="shared" si="38"/>
        <v>Non Irigasi</v>
      </c>
      <c r="L2494" t="s">
        <v>327</v>
      </c>
    </row>
    <row r="2495" spans="1:12" x14ac:dyDescent="0.25">
      <c r="A2495" s="1">
        <v>2494</v>
      </c>
      <c r="B2495" s="3">
        <v>2088</v>
      </c>
      <c r="C2495" s="1">
        <v>284</v>
      </c>
      <c r="D2495" s="1">
        <v>12</v>
      </c>
      <c r="E2495" s="1">
        <v>14</v>
      </c>
      <c r="F2495" s="1">
        <v>0</v>
      </c>
      <c r="G2495">
        <f>VLOOKUP(C2495,reference!$A$1:$E$310,5,FALSE)</f>
        <v>5319051</v>
      </c>
      <c r="H2495" t="str">
        <f>VLOOKUP(C2495,reference!$A$1:$E$310,4,FALSE)</f>
        <v>POCO RANAKA TIMUR</v>
      </c>
      <c r="I2495" t="str">
        <f>VLOOKUP($D2495,reference!$G$1:$H$25,2,FALSE)</f>
        <v>Pertanian lahan kering</v>
      </c>
      <c r="J2495" t="str">
        <f>VLOOKUP($E2495,reference!$G$1:$H$25,2,FALSE)</f>
        <v>Sawah</v>
      </c>
      <c r="K2495" t="str">
        <f t="shared" si="38"/>
        <v>Non Irigasi</v>
      </c>
      <c r="L2495" t="s">
        <v>327</v>
      </c>
    </row>
    <row r="2496" spans="1:12" x14ac:dyDescent="0.25">
      <c r="A2496" s="1">
        <v>2495</v>
      </c>
      <c r="B2496" s="3">
        <v>59</v>
      </c>
      <c r="C2496" s="1">
        <v>281</v>
      </c>
      <c r="D2496" s="1">
        <v>13</v>
      </c>
      <c r="E2496" s="1">
        <v>13</v>
      </c>
      <c r="F2496" s="1">
        <v>0</v>
      </c>
      <c r="G2496">
        <f>VLOOKUP(C2496,reference!$A$1:$E$310,5,FALSE)</f>
        <v>5319031</v>
      </c>
      <c r="H2496" t="str">
        <f>VLOOKUP(C2496,reference!$A$1:$E$310,4,FALSE)</f>
        <v>ELAR SELATAN</v>
      </c>
      <c r="I2496" t="str">
        <f>VLOOKUP($D2496,reference!$G$1:$H$25,2,FALSE)</f>
        <v>Pertanian lahan kering  campur semak / kebun campur</v>
      </c>
      <c r="J2496" t="str">
        <f>VLOOKUP($E2496,reference!$G$1:$H$25,2,FALSE)</f>
        <v>Pertanian lahan kering  campur semak / kebun campur</v>
      </c>
      <c r="K2496" t="str">
        <f t="shared" si="38"/>
        <v>Non Irigasi</v>
      </c>
      <c r="L2496" t="s">
        <v>327</v>
      </c>
    </row>
    <row r="2497" spans="1:12" x14ac:dyDescent="0.25">
      <c r="A2497" s="1">
        <v>2496</v>
      </c>
      <c r="B2497" s="3">
        <v>3755</v>
      </c>
      <c r="C2497" s="1">
        <v>275</v>
      </c>
      <c r="D2497" s="1">
        <v>14</v>
      </c>
      <c r="E2497" s="1">
        <v>14</v>
      </c>
      <c r="F2497" s="1">
        <v>0</v>
      </c>
      <c r="G2497">
        <f>VLOOKUP(C2497,reference!$A$1:$E$310,5,FALSE)</f>
        <v>5318060</v>
      </c>
      <c r="H2497" t="str">
        <f>VLOOKUP(C2497,reference!$A$1:$E$310,4,FALSE)</f>
        <v>AESESA</v>
      </c>
      <c r="I2497" t="str">
        <f>VLOOKUP($D2497,reference!$G$1:$H$25,2,FALSE)</f>
        <v>Sawah</v>
      </c>
      <c r="J2497" t="str">
        <f>VLOOKUP($E2497,reference!$G$1:$H$25,2,FALSE)</f>
        <v>Sawah</v>
      </c>
      <c r="K2497" t="str">
        <f t="shared" si="38"/>
        <v>Non Irigasi</v>
      </c>
      <c r="L2497" t="s">
        <v>327</v>
      </c>
    </row>
    <row r="2498" spans="1:12" x14ac:dyDescent="0.25">
      <c r="A2498" s="1">
        <v>2497</v>
      </c>
      <c r="B2498" s="3">
        <v>17</v>
      </c>
      <c r="C2498" s="1">
        <v>207</v>
      </c>
      <c r="D2498" s="1">
        <v>0</v>
      </c>
      <c r="E2498" s="1">
        <v>1</v>
      </c>
      <c r="F2498" s="1">
        <v>0</v>
      </c>
      <c r="G2498">
        <f>VLOOKUP(C2498,reference!$A$1:$E$310,5,FALSE)</f>
        <v>5311071</v>
      </c>
      <c r="H2498" t="str">
        <f>VLOOKUP(C2498,reference!$A$1:$E$310,4,FALSE)</f>
        <v>WEWARIA</v>
      </c>
      <c r="I2498" t="str">
        <f>VLOOKUP($D2498,reference!$G$1:$H$25,2,FALSE)</f>
        <v>No data</v>
      </c>
      <c r="J2498" t="str">
        <f>VLOOKUP($E2498,reference!$G$1:$H$25,2,FALSE)</f>
        <v>Hutan lahan kering primer</v>
      </c>
      <c r="K2498" t="str">
        <f t="shared" si="38"/>
        <v>Non Irigasi</v>
      </c>
      <c r="L2498" t="s">
        <v>327</v>
      </c>
    </row>
    <row r="2499" spans="1:12" x14ac:dyDescent="0.25">
      <c r="A2499" s="1">
        <v>2498</v>
      </c>
      <c r="B2499" s="3">
        <v>2</v>
      </c>
      <c r="C2499" s="1">
        <v>202</v>
      </c>
      <c r="D2499" s="1">
        <v>16</v>
      </c>
      <c r="E2499" s="1">
        <v>9</v>
      </c>
      <c r="F2499" s="1">
        <v>0</v>
      </c>
      <c r="G2499">
        <f>VLOOKUP(C2499,reference!$A$1:$E$310,5,FALSE)</f>
        <v>5311060</v>
      </c>
      <c r="H2499" t="str">
        <f>VLOOKUP(C2499,reference!$A$1:$E$310,4,FALSE)</f>
        <v>MAUROLE</v>
      </c>
      <c r="I2499" t="str">
        <f>VLOOKUP($D2499,reference!$G$1:$H$25,2,FALSE)</f>
        <v>Pemukiman</v>
      </c>
      <c r="J2499" t="str">
        <f>VLOOKUP($E2499,reference!$G$1:$H$25,2,FALSE)</f>
        <v>Semak belukar</v>
      </c>
      <c r="K2499" t="str">
        <f t="shared" ref="K2499:K2562" si="39">IF(F2499=0,"Non Irigasi","Buffer Irigasi")</f>
        <v>Non Irigasi</v>
      </c>
      <c r="L2499" t="s">
        <v>327</v>
      </c>
    </row>
    <row r="2500" spans="1:12" x14ac:dyDescent="0.25">
      <c r="A2500" s="1">
        <v>2499</v>
      </c>
      <c r="B2500" s="3">
        <v>60</v>
      </c>
      <c r="C2500" s="1">
        <v>149</v>
      </c>
      <c r="D2500" s="1">
        <v>2</v>
      </c>
      <c r="E2500" s="1">
        <v>8</v>
      </c>
      <c r="F2500" s="1">
        <v>0</v>
      </c>
      <c r="G2500">
        <f>VLOOKUP(C2500,reference!$A$1:$E$310,5,FALSE)</f>
        <v>5309012</v>
      </c>
      <c r="H2500" t="str">
        <f>VLOOKUP(C2500,reference!$A$1:$E$310,4,FALSE)</f>
        <v>ILEBURA</v>
      </c>
      <c r="I2500" t="str">
        <f>VLOOKUP($D2500,reference!$G$1:$H$25,2,FALSE)</f>
        <v>Hutan lahan kering sekunder / bekas tebangan</v>
      </c>
      <c r="J2500" t="str">
        <f>VLOOKUP($E2500,reference!$G$1:$H$25,2,FALSE)</f>
        <v>Perkebunan</v>
      </c>
      <c r="K2500" t="str">
        <f t="shared" si="39"/>
        <v>Non Irigasi</v>
      </c>
      <c r="L2500" t="s">
        <v>328</v>
      </c>
    </row>
    <row r="2501" spans="1:12" x14ac:dyDescent="0.25">
      <c r="A2501" s="1">
        <v>2500</v>
      </c>
      <c r="B2501" s="3">
        <v>201</v>
      </c>
      <c r="C2501" s="1">
        <v>228</v>
      </c>
      <c r="D2501" s="1">
        <v>13</v>
      </c>
      <c r="E2501" s="1">
        <v>13</v>
      </c>
      <c r="F2501" s="1">
        <v>0</v>
      </c>
      <c r="G2501">
        <f>VLOOKUP(C2501,reference!$A$1:$E$310,5,FALSE)</f>
        <v>5313130</v>
      </c>
      <c r="H2501" t="str">
        <f>VLOOKUP(C2501,reference!$A$1:$E$310,4,FALSE)</f>
        <v>CIBAL</v>
      </c>
      <c r="I2501" t="str">
        <f>VLOOKUP($D2501,reference!$G$1:$H$25,2,FALSE)</f>
        <v>Pertanian lahan kering  campur semak / kebun campur</v>
      </c>
      <c r="J2501" t="str">
        <f>VLOOKUP($E2501,reference!$G$1:$H$25,2,FALSE)</f>
        <v>Pertanian lahan kering  campur semak / kebun campur</v>
      </c>
      <c r="K2501" t="str">
        <f t="shared" si="39"/>
        <v>Non Irigasi</v>
      </c>
      <c r="L2501" t="s">
        <v>327</v>
      </c>
    </row>
    <row r="2502" spans="1:12" x14ac:dyDescent="0.25">
      <c r="A2502" s="1">
        <v>2501</v>
      </c>
      <c r="B2502" s="3">
        <v>35</v>
      </c>
      <c r="C2502" s="1">
        <v>173</v>
      </c>
      <c r="D2502" s="1">
        <v>13</v>
      </c>
      <c r="E2502" s="1">
        <v>13</v>
      </c>
      <c r="F2502" s="1">
        <v>0</v>
      </c>
      <c r="G2502">
        <f>VLOOKUP(C2502,reference!$A$1:$E$310,5,FALSE)</f>
        <v>5310040</v>
      </c>
      <c r="H2502" t="str">
        <f>VLOOKUP(C2502,reference!$A$1:$E$310,4,FALSE)</f>
        <v>TALIBURA</v>
      </c>
      <c r="I2502" t="str">
        <f>VLOOKUP($D2502,reference!$G$1:$H$25,2,FALSE)</f>
        <v>Pertanian lahan kering  campur semak / kebun campur</v>
      </c>
      <c r="J2502" t="str">
        <f>VLOOKUP($E2502,reference!$G$1:$H$25,2,FALSE)</f>
        <v>Pertanian lahan kering  campur semak / kebun campur</v>
      </c>
      <c r="K2502" t="str">
        <f t="shared" si="39"/>
        <v>Non Irigasi</v>
      </c>
      <c r="L2502" t="s">
        <v>327</v>
      </c>
    </row>
    <row r="2503" spans="1:12" x14ac:dyDescent="0.25">
      <c r="A2503" s="1">
        <v>2502</v>
      </c>
      <c r="B2503" s="3">
        <v>39</v>
      </c>
      <c r="C2503" s="1">
        <v>138</v>
      </c>
      <c r="D2503" s="1">
        <v>2</v>
      </c>
      <c r="E2503" s="1">
        <v>11</v>
      </c>
      <c r="F2503" s="1">
        <v>0</v>
      </c>
      <c r="G2503">
        <f>VLOOKUP(C2503,reference!$A$1:$E$310,5,FALSE)</f>
        <v>5308010</v>
      </c>
      <c r="H2503" t="str">
        <f>VLOOKUP(C2503,reference!$A$1:$E$310,4,FALSE)</f>
        <v>NAGAWUTUNG</v>
      </c>
      <c r="I2503" t="str">
        <f>VLOOKUP($D2503,reference!$G$1:$H$25,2,FALSE)</f>
        <v>Hutan lahan kering sekunder / bekas tebangan</v>
      </c>
      <c r="J2503" t="str">
        <f>VLOOKUP($E2503,reference!$G$1:$H$25,2,FALSE)</f>
        <v>Savanna / Padang rumput</v>
      </c>
      <c r="K2503" t="str">
        <f t="shared" si="39"/>
        <v>Non Irigasi</v>
      </c>
      <c r="L2503" t="s">
        <v>328</v>
      </c>
    </row>
    <row r="2504" spans="1:12" x14ac:dyDescent="0.25">
      <c r="A2504" s="1">
        <v>2503</v>
      </c>
      <c r="B2504" s="3">
        <v>1</v>
      </c>
      <c r="C2504" s="1">
        <v>242</v>
      </c>
      <c r="D2504" s="1">
        <v>20</v>
      </c>
      <c r="E2504" s="1">
        <v>20</v>
      </c>
      <c r="F2504" s="1">
        <v>0</v>
      </c>
      <c r="G2504">
        <f>VLOOKUP(C2504,reference!$A$1:$E$310,5,FALSE)</f>
        <v>5315010</v>
      </c>
      <c r="H2504" t="str">
        <f>VLOOKUP(C2504,reference!$A$1:$E$310,4,FALSE)</f>
        <v>KOMODO</v>
      </c>
      <c r="I2504" t="str">
        <f>VLOOKUP($D2504,reference!$G$1:$H$25,2,FALSE)</f>
        <v>Tubuh air</v>
      </c>
      <c r="J2504" t="str">
        <f>VLOOKUP($E2504,reference!$G$1:$H$25,2,FALSE)</f>
        <v>Tubuh air</v>
      </c>
      <c r="K2504" t="str">
        <f t="shared" si="39"/>
        <v>Non Irigasi</v>
      </c>
      <c r="L2504" t="s">
        <v>327</v>
      </c>
    </row>
    <row r="2505" spans="1:12" x14ac:dyDescent="0.25">
      <c r="A2505" s="1">
        <v>2504</v>
      </c>
      <c r="B2505" s="3">
        <v>3</v>
      </c>
      <c r="C2505" s="1">
        <v>242</v>
      </c>
      <c r="D2505" s="1">
        <v>16</v>
      </c>
      <c r="E2505" s="1">
        <v>0</v>
      </c>
      <c r="F2505" s="1">
        <v>0</v>
      </c>
      <c r="G2505">
        <f>VLOOKUP(C2505,reference!$A$1:$E$310,5,FALSE)</f>
        <v>5315010</v>
      </c>
      <c r="H2505" t="str">
        <f>VLOOKUP(C2505,reference!$A$1:$E$310,4,FALSE)</f>
        <v>KOMODO</v>
      </c>
      <c r="I2505" t="str">
        <f>VLOOKUP($D2505,reference!$G$1:$H$25,2,FALSE)</f>
        <v>Pemukiman</v>
      </c>
      <c r="J2505" t="str">
        <f>VLOOKUP($E2505,reference!$G$1:$H$25,2,FALSE)</f>
        <v>No data</v>
      </c>
      <c r="K2505" t="str">
        <f t="shared" si="39"/>
        <v>Non Irigasi</v>
      </c>
      <c r="L2505" t="s">
        <v>327</v>
      </c>
    </row>
    <row r="2506" spans="1:12" x14ac:dyDescent="0.25">
      <c r="A2506" s="1">
        <v>2505</v>
      </c>
      <c r="B2506" s="3">
        <v>4463</v>
      </c>
      <c r="C2506" s="1">
        <v>284</v>
      </c>
      <c r="D2506" s="1">
        <v>12</v>
      </c>
      <c r="E2506" s="1">
        <v>2</v>
      </c>
      <c r="F2506" s="1">
        <v>0</v>
      </c>
      <c r="G2506">
        <f>VLOOKUP(C2506,reference!$A$1:$E$310,5,FALSE)</f>
        <v>5319051</v>
      </c>
      <c r="H2506" t="str">
        <f>VLOOKUP(C2506,reference!$A$1:$E$310,4,FALSE)</f>
        <v>POCO RANAKA TIMUR</v>
      </c>
      <c r="I2506" t="str">
        <f>VLOOKUP($D2506,reference!$G$1:$H$25,2,FALSE)</f>
        <v>Pertanian lahan kering</v>
      </c>
      <c r="J2506" t="str">
        <f>VLOOKUP($E2506,reference!$G$1:$H$25,2,FALSE)</f>
        <v>Hutan lahan kering sekunder / bekas tebangan</v>
      </c>
      <c r="K2506" t="str">
        <f t="shared" si="39"/>
        <v>Non Irigasi</v>
      </c>
      <c r="L2506" t="s">
        <v>327</v>
      </c>
    </row>
    <row r="2507" spans="1:12" x14ac:dyDescent="0.25">
      <c r="A2507" s="1">
        <v>2506</v>
      </c>
      <c r="B2507" s="3">
        <v>1</v>
      </c>
      <c r="C2507" s="1">
        <v>202</v>
      </c>
      <c r="D2507" s="1">
        <v>0</v>
      </c>
      <c r="E2507" s="1">
        <v>1</v>
      </c>
      <c r="F2507" s="1">
        <v>0</v>
      </c>
      <c r="G2507">
        <f>VLOOKUP(C2507,reference!$A$1:$E$310,5,FALSE)</f>
        <v>5311060</v>
      </c>
      <c r="H2507" t="str">
        <f>VLOOKUP(C2507,reference!$A$1:$E$310,4,FALSE)</f>
        <v>MAUROLE</v>
      </c>
      <c r="I2507" t="str">
        <f>VLOOKUP($D2507,reference!$G$1:$H$25,2,FALSE)</f>
        <v>No data</v>
      </c>
      <c r="J2507" t="str">
        <f>VLOOKUP($E2507,reference!$G$1:$H$25,2,FALSE)</f>
        <v>Hutan lahan kering primer</v>
      </c>
      <c r="K2507" t="str">
        <f t="shared" si="39"/>
        <v>Non Irigasi</v>
      </c>
      <c r="L2507" t="s">
        <v>327</v>
      </c>
    </row>
    <row r="2508" spans="1:12" x14ac:dyDescent="0.25">
      <c r="A2508" s="1">
        <v>2507</v>
      </c>
      <c r="B2508" s="3">
        <v>69</v>
      </c>
      <c r="C2508" s="1">
        <v>202</v>
      </c>
      <c r="D2508" s="1">
        <v>2</v>
      </c>
      <c r="E2508" s="1">
        <v>16</v>
      </c>
      <c r="F2508" s="1">
        <v>0</v>
      </c>
      <c r="G2508">
        <f>VLOOKUP(C2508,reference!$A$1:$E$310,5,FALSE)</f>
        <v>5311060</v>
      </c>
      <c r="H2508" t="str">
        <f>VLOOKUP(C2508,reference!$A$1:$E$310,4,FALSE)</f>
        <v>MAUROLE</v>
      </c>
      <c r="I2508" t="str">
        <f>VLOOKUP($D2508,reference!$G$1:$H$25,2,FALSE)</f>
        <v>Hutan lahan kering sekunder / bekas tebangan</v>
      </c>
      <c r="J2508" t="str">
        <f>VLOOKUP($E2508,reference!$G$1:$H$25,2,FALSE)</f>
        <v>Pemukiman</v>
      </c>
      <c r="K2508" t="str">
        <f t="shared" si="39"/>
        <v>Non Irigasi</v>
      </c>
      <c r="L2508" t="s">
        <v>328</v>
      </c>
    </row>
    <row r="2509" spans="1:12" x14ac:dyDescent="0.25">
      <c r="A2509" s="1">
        <v>2508</v>
      </c>
      <c r="B2509" s="3">
        <v>114</v>
      </c>
      <c r="C2509" s="1">
        <v>149</v>
      </c>
      <c r="D2509" s="1">
        <v>13</v>
      </c>
      <c r="E2509" s="1">
        <v>16</v>
      </c>
      <c r="F2509" s="1">
        <v>0</v>
      </c>
      <c r="G2509">
        <f>VLOOKUP(C2509,reference!$A$1:$E$310,5,FALSE)</f>
        <v>5309012</v>
      </c>
      <c r="H2509" t="str">
        <f>VLOOKUP(C2509,reference!$A$1:$E$310,4,FALSE)</f>
        <v>ILEBURA</v>
      </c>
      <c r="I2509" t="str">
        <f>VLOOKUP($D2509,reference!$G$1:$H$25,2,FALSE)</f>
        <v>Pertanian lahan kering  campur semak / kebun campur</v>
      </c>
      <c r="J2509" t="str">
        <f>VLOOKUP($E2509,reference!$G$1:$H$25,2,FALSE)</f>
        <v>Pemukiman</v>
      </c>
      <c r="K2509" t="str">
        <f t="shared" si="39"/>
        <v>Non Irigasi</v>
      </c>
      <c r="L2509" t="s">
        <v>327</v>
      </c>
    </row>
    <row r="2510" spans="1:12" x14ac:dyDescent="0.25">
      <c r="A2510" s="1">
        <v>2509</v>
      </c>
      <c r="B2510" s="3">
        <v>62</v>
      </c>
      <c r="C2510" s="1">
        <v>202</v>
      </c>
      <c r="D2510" s="1">
        <v>13</v>
      </c>
      <c r="E2510" s="1">
        <v>9</v>
      </c>
      <c r="F2510" s="1">
        <v>0</v>
      </c>
      <c r="G2510">
        <f>VLOOKUP(C2510,reference!$A$1:$E$310,5,FALSE)</f>
        <v>5311060</v>
      </c>
      <c r="H2510" t="str">
        <f>VLOOKUP(C2510,reference!$A$1:$E$310,4,FALSE)</f>
        <v>MAUROLE</v>
      </c>
      <c r="I2510" t="str">
        <f>VLOOKUP($D2510,reference!$G$1:$H$25,2,FALSE)</f>
        <v>Pertanian lahan kering  campur semak / kebun campur</v>
      </c>
      <c r="J2510" t="str">
        <f>VLOOKUP($E2510,reference!$G$1:$H$25,2,FALSE)</f>
        <v>Semak belukar</v>
      </c>
      <c r="K2510" t="str">
        <f t="shared" si="39"/>
        <v>Non Irigasi</v>
      </c>
      <c r="L2510" t="s">
        <v>327</v>
      </c>
    </row>
    <row r="2511" spans="1:12" x14ac:dyDescent="0.25">
      <c r="A2511" s="1">
        <v>2510</v>
      </c>
      <c r="B2511" s="3">
        <v>7</v>
      </c>
      <c r="C2511" s="1">
        <v>202</v>
      </c>
      <c r="D2511" s="1">
        <v>0</v>
      </c>
      <c r="E2511" s="1">
        <v>13</v>
      </c>
      <c r="F2511" s="1">
        <v>0</v>
      </c>
      <c r="G2511">
        <f>VLOOKUP(C2511,reference!$A$1:$E$310,5,FALSE)</f>
        <v>5311060</v>
      </c>
      <c r="H2511" t="str">
        <f>VLOOKUP(C2511,reference!$A$1:$E$310,4,FALSE)</f>
        <v>MAUROLE</v>
      </c>
      <c r="I2511" t="str">
        <f>VLOOKUP($D2511,reference!$G$1:$H$25,2,FALSE)</f>
        <v>No data</v>
      </c>
      <c r="J2511" t="str">
        <f>VLOOKUP($E2511,reference!$G$1:$H$25,2,FALSE)</f>
        <v>Pertanian lahan kering  campur semak / kebun campur</v>
      </c>
      <c r="K2511" t="str">
        <f t="shared" si="39"/>
        <v>Non Irigasi</v>
      </c>
      <c r="L2511" t="s">
        <v>327</v>
      </c>
    </row>
    <row r="2512" spans="1:12" x14ac:dyDescent="0.25">
      <c r="A2512" s="1">
        <v>2511</v>
      </c>
      <c r="B2512" s="3">
        <v>113</v>
      </c>
      <c r="C2512" s="1">
        <v>147</v>
      </c>
      <c r="D2512" s="1">
        <v>2</v>
      </c>
      <c r="E2512" s="1">
        <v>16</v>
      </c>
      <c r="F2512" s="1">
        <v>0</v>
      </c>
      <c r="G2512">
        <f>VLOOKUP(C2512,reference!$A$1:$E$310,5,FALSE)</f>
        <v>5309010</v>
      </c>
      <c r="H2512" t="str">
        <f>VLOOKUP(C2512,reference!$A$1:$E$310,4,FALSE)</f>
        <v>WULANGGITANG</v>
      </c>
      <c r="I2512" t="str">
        <f>VLOOKUP($D2512,reference!$G$1:$H$25,2,FALSE)</f>
        <v>Hutan lahan kering sekunder / bekas tebangan</v>
      </c>
      <c r="J2512" t="str">
        <f>VLOOKUP($E2512,reference!$G$1:$H$25,2,FALSE)</f>
        <v>Pemukiman</v>
      </c>
      <c r="K2512" t="str">
        <f t="shared" si="39"/>
        <v>Non Irigasi</v>
      </c>
      <c r="L2512" t="s">
        <v>328</v>
      </c>
    </row>
    <row r="2513" spans="1:12" x14ac:dyDescent="0.25">
      <c r="A2513" s="1">
        <v>2512</v>
      </c>
      <c r="B2513" s="3">
        <v>1</v>
      </c>
      <c r="C2513" s="1">
        <v>242</v>
      </c>
      <c r="D2513" s="1">
        <v>23</v>
      </c>
      <c r="E2513" s="1">
        <v>16</v>
      </c>
      <c r="F2513" s="1">
        <v>0</v>
      </c>
      <c r="G2513">
        <f>VLOOKUP(C2513,reference!$A$1:$E$310,5,FALSE)</f>
        <v>5315010</v>
      </c>
      <c r="H2513" t="str">
        <f>VLOOKUP(C2513,reference!$A$1:$E$310,4,FALSE)</f>
        <v>KOMODO</v>
      </c>
      <c r="I2513" t="str">
        <f>VLOOKUP($D2513,reference!$G$1:$H$25,2,FALSE)</f>
        <v>Bandara</v>
      </c>
      <c r="J2513" t="str">
        <f>VLOOKUP($E2513,reference!$G$1:$H$25,2,FALSE)</f>
        <v>Pemukiman</v>
      </c>
      <c r="K2513" t="str">
        <f t="shared" si="39"/>
        <v>Non Irigasi</v>
      </c>
      <c r="L2513" t="s">
        <v>327</v>
      </c>
    </row>
    <row r="2514" spans="1:12" x14ac:dyDescent="0.25">
      <c r="A2514" s="1">
        <v>2513</v>
      </c>
      <c r="B2514" s="3">
        <v>2</v>
      </c>
      <c r="C2514" s="1">
        <v>217</v>
      </c>
      <c r="D2514" s="1">
        <v>14</v>
      </c>
      <c r="E2514" s="1">
        <v>2</v>
      </c>
      <c r="F2514" s="1">
        <v>0</v>
      </c>
      <c r="G2514">
        <f>VLOOKUP(C2514,reference!$A$1:$E$310,5,FALSE)</f>
        <v>5312080</v>
      </c>
      <c r="H2514" t="str">
        <f>VLOOKUP(C2514,reference!$A$1:$E$310,4,FALSE)</f>
        <v>RIUNG</v>
      </c>
      <c r="I2514" t="str">
        <f>VLOOKUP($D2514,reference!$G$1:$H$25,2,FALSE)</f>
        <v>Sawah</v>
      </c>
      <c r="J2514" t="str">
        <f>VLOOKUP($E2514,reference!$G$1:$H$25,2,FALSE)</f>
        <v>Hutan lahan kering sekunder / bekas tebangan</v>
      </c>
      <c r="K2514" t="str">
        <f t="shared" si="39"/>
        <v>Non Irigasi</v>
      </c>
      <c r="L2514" t="s">
        <v>327</v>
      </c>
    </row>
    <row r="2515" spans="1:12" x14ac:dyDescent="0.25">
      <c r="A2515" s="1">
        <v>2514</v>
      </c>
      <c r="B2515" s="3">
        <v>8</v>
      </c>
      <c r="C2515" s="1">
        <v>275</v>
      </c>
      <c r="D2515" s="1">
        <v>6</v>
      </c>
      <c r="E2515" s="1">
        <v>14</v>
      </c>
      <c r="F2515" s="1">
        <v>1</v>
      </c>
      <c r="G2515">
        <f>VLOOKUP(C2515,reference!$A$1:$E$310,5,FALSE)</f>
        <v>5318060</v>
      </c>
      <c r="H2515" t="str">
        <f>VLOOKUP(C2515,reference!$A$1:$E$310,4,FALSE)</f>
        <v>AESESA</v>
      </c>
      <c r="I2515" t="str">
        <f>VLOOKUP($D2515,reference!$G$1:$H$25,2,FALSE)</f>
        <v>Hutan mangrove sekunder</v>
      </c>
      <c r="J2515" t="str">
        <f>VLOOKUP($E2515,reference!$G$1:$H$25,2,FALSE)</f>
        <v>Sawah</v>
      </c>
      <c r="K2515" t="str">
        <f t="shared" si="39"/>
        <v>Buffer Irigasi</v>
      </c>
      <c r="L2515" t="s">
        <v>328</v>
      </c>
    </row>
    <row r="2516" spans="1:12" x14ac:dyDescent="0.25">
      <c r="A2516" s="1">
        <v>2515</v>
      </c>
      <c r="B2516" s="3">
        <v>9327</v>
      </c>
      <c r="C2516" s="1">
        <v>202</v>
      </c>
      <c r="D2516" s="1">
        <v>2</v>
      </c>
      <c r="E2516" s="1">
        <v>1</v>
      </c>
      <c r="F2516" s="1">
        <v>0</v>
      </c>
      <c r="G2516">
        <f>VLOOKUP(C2516,reference!$A$1:$E$310,5,FALSE)</f>
        <v>5311060</v>
      </c>
      <c r="H2516" t="str">
        <f>VLOOKUP(C2516,reference!$A$1:$E$310,4,FALSE)</f>
        <v>MAUROLE</v>
      </c>
      <c r="I2516" t="str">
        <f>VLOOKUP($D2516,reference!$G$1:$H$25,2,FALSE)</f>
        <v>Hutan lahan kering sekunder / bekas tebangan</v>
      </c>
      <c r="J2516" t="str">
        <f>VLOOKUP($E2516,reference!$G$1:$H$25,2,FALSE)</f>
        <v>Hutan lahan kering primer</v>
      </c>
      <c r="K2516" t="str">
        <f t="shared" si="39"/>
        <v>Non Irigasi</v>
      </c>
      <c r="L2516" t="s">
        <v>327</v>
      </c>
    </row>
    <row r="2517" spans="1:12" x14ac:dyDescent="0.25">
      <c r="A2517" s="1">
        <v>2516</v>
      </c>
      <c r="B2517" s="3">
        <v>50</v>
      </c>
      <c r="C2517" s="1">
        <v>202</v>
      </c>
      <c r="D2517" s="1">
        <v>2</v>
      </c>
      <c r="E2517" s="1">
        <v>11</v>
      </c>
      <c r="F2517" s="1">
        <v>0</v>
      </c>
      <c r="G2517">
        <f>VLOOKUP(C2517,reference!$A$1:$E$310,5,FALSE)</f>
        <v>5311060</v>
      </c>
      <c r="H2517" t="str">
        <f>VLOOKUP(C2517,reference!$A$1:$E$310,4,FALSE)</f>
        <v>MAUROLE</v>
      </c>
      <c r="I2517" t="str">
        <f>VLOOKUP($D2517,reference!$G$1:$H$25,2,FALSE)</f>
        <v>Hutan lahan kering sekunder / bekas tebangan</v>
      </c>
      <c r="J2517" t="str">
        <f>VLOOKUP($E2517,reference!$G$1:$H$25,2,FALSE)</f>
        <v>Savanna / Padang rumput</v>
      </c>
      <c r="K2517" t="str">
        <f t="shared" si="39"/>
        <v>Non Irigasi</v>
      </c>
      <c r="L2517" t="s">
        <v>328</v>
      </c>
    </row>
    <row r="2518" spans="1:12" x14ac:dyDescent="0.25">
      <c r="A2518" s="1">
        <v>2517</v>
      </c>
      <c r="B2518" s="3">
        <v>2132</v>
      </c>
      <c r="C2518" s="1">
        <v>203</v>
      </c>
      <c r="D2518" s="1">
        <v>2</v>
      </c>
      <c r="E2518" s="1">
        <v>1</v>
      </c>
      <c r="F2518" s="1">
        <v>0</v>
      </c>
      <c r="G2518">
        <f>VLOOKUP(C2518,reference!$A$1:$E$310,5,FALSE)</f>
        <v>5311061</v>
      </c>
      <c r="H2518" t="str">
        <f>VLOOKUP(C2518,reference!$A$1:$E$310,4,FALSE)</f>
        <v>KOTABARU</v>
      </c>
      <c r="I2518" t="str">
        <f>VLOOKUP($D2518,reference!$G$1:$H$25,2,FALSE)</f>
        <v>Hutan lahan kering sekunder / bekas tebangan</v>
      </c>
      <c r="J2518" t="str">
        <f>VLOOKUP($E2518,reference!$G$1:$H$25,2,FALSE)</f>
        <v>Hutan lahan kering primer</v>
      </c>
      <c r="K2518" t="str">
        <f t="shared" si="39"/>
        <v>Non Irigasi</v>
      </c>
      <c r="L2518" t="s">
        <v>327</v>
      </c>
    </row>
    <row r="2519" spans="1:12" x14ac:dyDescent="0.25">
      <c r="A2519" s="1">
        <v>2518</v>
      </c>
      <c r="B2519" s="3">
        <v>175</v>
      </c>
      <c r="C2519" s="1">
        <v>147</v>
      </c>
      <c r="D2519" s="1">
        <v>13</v>
      </c>
      <c r="E2519" s="1">
        <v>16</v>
      </c>
      <c r="F2519" s="1">
        <v>0</v>
      </c>
      <c r="G2519">
        <f>VLOOKUP(C2519,reference!$A$1:$E$310,5,FALSE)</f>
        <v>5309010</v>
      </c>
      <c r="H2519" t="str">
        <f>VLOOKUP(C2519,reference!$A$1:$E$310,4,FALSE)</f>
        <v>WULANGGITANG</v>
      </c>
      <c r="I2519" t="str">
        <f>VLOOKUP($D2519,reference!$G$1:$H$25,2,FALSE)</f>
        <v>Pertanian lahan kering  campur semak / kebun campur</v>
      </c>
      <c r="J2519" t="str">
        <f>VLOOKUP($E2519,reference!$G$1:$H$25,2,FALSE)</f>
        <v>Pemukiman</v>
      </c>
      <c r="K2519" t="str">
        <f t="shared" si="39"/>
        <v>Non Irigasi</v>
      </c>
      <c r="L2519" t="s">
        <v>327</v>
      </c>
    </row>
    <row r="2520" spans="1:12" x14ac:dyDescent="0.25">
      <c r="A2520" s="1">
        <v>2519</v>
      </c>
      <c r="B2520" s="3">
        <v>3</v>
      </c>
      <c r="C2520" s="1">
        <v>156</v>
      </c>
      <c r="D2520" s="1">
        <v>0</v>
      </c>
      <c r="E2520" s="1">
        <v>12</v>
      </c>
      <c r="F2520" s="1">
        <v>0</v>
      </c>
      <c r="G2520">
        <f>VLOOKUP(C2520,reference!$A$1:$E$310,5,FALSE)</f>
        <v>5309041</v>
      </c>
      <c r="H2520" t="str">
        <f>VLOOKUP(C2520,reference!$A$1:$E$310,4,FALSE)</f>
        <v>SOLOR SELATAN</v>
      </c>
      <c r="I2520" t="str">
        <f>VLOOKUP($D2520,reference!$G$1:$H$25,2,FALSE)</f>
        <v>No data</v>
      </c>
      <c r="J2520" t="str">
        <f>VLOOKUP($E2520,reference!$G$1:$H$25,2,FALSE)</f>
        <v>Pertanian lahan kering</v>
      </c>
      <c r="K2520" t="str">
        <f t="shared" si="39"/>
        <v>Non Irigasi</v>
      </c>
      <c r="L2520" t="s">
        <v>327</v>
      </c>
    </row>
    <row r="2521" spans="1:12" x14ac:dyDescent="0.25">
      <c r="A2521" s="1">
        <v>2520</v>
      </c>
      <c r="B2521" s="3">
        <v>1</v>
      </c>
      <c r="C2521" s="1">
        <v>138</v>
      </c>
      <c r="D2521" s="1">
        <v>9</v>
      </c>
      <c r="E2521" s="1">
        <v>1</v>
      </c>
      <c r="F2521" s="1">
        <v>0</v>
      </c>
      <c r="G2521">
        <f>VLOOKUP(C2521,reference!$A$1:$E$310,5,FALSE)</f>
        <v>5308010</v>
      </c>
      <c r="H2521" t="str">
        <f>VLOOKUP(C2521,reference!$A$1:$E$310,4,FALSE)</f>
        <v>NAGAWUTUNG</v>
      </c>
      <c r="I2521" t="str">
        <f>VLOOKUP($D2521,reference!$G$1:$H$25,2,FALSE)</f>
        <v>Semak belukar</v>
      </c>
      <c r="J2521" t="str">
        <f>VLOOKUP($E2521,reference!$G$1:$H$25,2,FALSE)</f>
        <v>Hutan lahan kering primer</v>
      </c>
      <c r="K2521" t="str">
        <f t="shared" si="39"/>
        <v>Non Irigasi</v>
      </c>
      <c r="L2521" t="s">
        <v>327</v>
      </c>
    </row>
    <row r="2522" spans="1:12" x14ac:dyDescent="0.25">
      <c r="A2522" s="1">
        <v>2521</v>
      </c>
      <c r="B2522" s="3">
        <v>45</v>
      </c>
      <c r="C2522" s="1">
        <v>218</v>
      </c>
      <c r="D2522" s="1">
        <v>13</v>
      </c>
      <c r="E2522" s="1">
        <v>16</v>
      </c>
      <c r="F2522" s="1">
        <v>0</v>
      </c>
      <c r="G2522">
        <f>VLOOKUP(C2522,reference!$A$1:$E$310,5,FALSE)</f>
        <v>5312081</v>
      </c>
      <c r="H2522" t="str">
        <f>VLOOKUP(C2522,reference!$A$1:$E$310,4,FALSE)</f>
        <v>RIUNG BARAT</v>
      </c>
      <c r="I2522" t="str">
        <f>VLOOKUP($D2522,reference!$G$1:$H$25,2,FALSE)</f>
        <v>Pertanian lahan kering  campur semak / kebun campur</v>
      </c>
      <c r="J2522" t="str">
        <f>VLOOKUP($E2522,reference!$G$1:$H$25,2,FALSE)</f>
        <v>Pemukiman</v>
      </c>
      <c r="K2522" t="str">
        <f t="shared" si="39"/>
        <v>Non Irigasi</v>
      </c>
      <c r="L2522" t="s">
        <v>327</v>
      </c>
    </row>
    <row r="2523" spans="1:12" x14ac:dyDescent="0.25">
      <c r="A2523" s="1">
        <v>2522</v>
      </c>
      <c r="B2523" s="3">
        <v>39</v>
      </c>
      <c r="C2523" s="1">
        <v>218</v>
      </c>
      <c r="D2523" s="1">
        <v>13</v>
      </c>
      <c r="E2523" s="1">
        <v>14</v>
      </c>
      <c r="F2523" s="1">
        <v>0</v>
      </c>
      <c r="G2523">
        <f>VLOOKUP(C2523,reference!$A$1:$E$310,5,FALSE)</f>
        <v>5312081</v>
      </c>
      <c r="H2523" t="str">
        <f>VLOOKUP(C2523,reference!$A$1:$E$310,4,FALSE)</f>
        <v>RIUNG BARAT</v>
      </c>
      <c r="I2523" t="str">
        <f>VLOOKUP($D2523,reference!$G$1:$H$25,2,FALSE)</f>
        <v>Pertanian lahan kering  campur semak / kebun campur</v>
      </c>
      <c r="J2523" t="str">
        <f>VLOOKUP($E2523,reference!$G$1:$H$25,2,FALSE)</f>
        <v>Sawah</v>
      </c>
      <c r="K2523" t="str">
        <f t="shared" si="39"/>
        <v>Non Irigasi</v>
      </c>
      <c r="L2523" t="s">
        <v>327</v>
      </c>
    </row>
    <row r="2524" spans="1:12" x14ac:dyDescent="0.25">
      <c r="A2524" s="1">
        <v>2523</v>
      </c>
      <c r="B2524" s="3">
        <v>27</v>
      </c>
      <c r="C2524" s="1">
        <v>275</v>
      </c>
      <c r="D2524" s="1">
        <v>6</v>
      </c>
      <c r="E2524" s="1">
        <v>15</v>
      </c>
      <c r="F2524" s="1">
        <v>1</v>
      </c>
      <c r="G2524">
        <f>VLOOKUP(C2524,reference!$A$1:$E$310,5,FALSE)</f>
        <v>5318060</v>
      </c>
      <c r="H2524" t="str">
        <f>VLOOKUP(C2524,reference!$A$1:$E$310,4,FALSE)</f>
        <v>AESESA</v>
      </c>
      <c r="I2524" t="str">
        <f>VLOOKUP($D2524,reference!$G$1:$H$25,2,FALSE)</f>
        <v>Hutan mangrove sekunder</v>
      </c>
      <c r="J2524" t="str">
        <f>VLOOKUP($E2524,reference!$G$1:$H$25,2,FALSE)</f>
        <v>Tambak</v>
      </c>
      <c r="K2524" t="str">
        <f t="shared" si="39"/>
        <v>Buffer Irigasi</v>
      </c>
      <c r="L2524" t="s">
        <v>328</v>
      </c>
    </row>
    <row r="2525" spans="1:12" x14ac:dyDescent="0.25">
      <c r="A2525" s="1">
        <v>2524</v>
      </c>
      <c r="B2525" s="3">
        <v>3</v>
      </c>
      <c r="C2525" s="1">
        <v>275</v>
      </c>
      <c r="D2525" s="1">
        <v>6</v>
      </c>
      <c r="E2525" s="1">
        <v>6</v>
      </c>
      <c r="F2525" s="1">
        <v>1</v>
      </c>
      <c r="G2525">
        <f>VLOOKUP(C2525,reference!$A$1:$E$310,5,FALSE)</f>
        <v>5318060</v>
      </c>
      <c r="H2525" t="str">
        <f>VLOOKUP(C2525,reference!$A$1:$E$310,4,FALSE)</f>
        <v>AESESA</v>
      </c>
      <c r="I2525" t="str">
        <f>VLOOKUP($D2525,reference!$G$1:$H$25,2,FALSE)</f>
        <v>Hutan mangrove sekunder</v>
      </c>
      <c r="J2525" t="str">
        <f>VLOOKUP($E2525,reference!$G$1:$H$25,2,FALSE)</f>
        <v>Hutan mangrove sekunder</v>
      </c>
      <c r="K2525" t="str">
        <f t="shared" si="39"/>
        <v>Buffer Irigasi</v>
      </c>
      <c r="L2525" t="s">
        <v>327</v>
      </c>
    </row>
    <row r="2526" spans="1:12" x14ac:dyDescent="0.25">
      <c r="A2526" s="1">
        <v>2525</v>
      </c>
      <c r="B2526" s="3">
        <v>172</v>
      </c>
      <c r="C2526" s="1">
        <v>207</v>
      </c>
      <c r="D2526" s="1">
        <v>2</v>
      </c>
      <c r="E2526" s="1">
        <v>16</v>
      </c>
      <c r="F2526" s="1">
        <v>0</v>
      </c>
      <c r="G2526">
        <f>VLOOKUP(C2526,reference!$A$1:$E$310,5,FALSE)</f>
        <v>5311071</v>
      </c>
      <c r="H2526" t="str">
        <f>VLOOKUP(C2526,reference!$A$1:$E$310,4,FALSE)</f>
        <v>WEWARIA</v>
      </c>
      <c r="I2526" t="str">
        <f>VLOOKUP($D2526,reference!$G$1:$H$25,2,FALSE)</f>
        <v>Hutan lahan kering sekunder / bekas tebangan</v>
      </c>
      <c r="J2526" t="str">
        <f>VLOOKUP($E2526,reference!$G$1:$H$25,2,FALSE)</f>
        <v>Pemukiman</v>
      </c>
      <c r="K2526" t="str">
        <f t="shared" si="39"/>
        <v>Non Irigasi</v>
      </c>
      <c r="L2526" t="s">
        <v>328</v>
      </c>
    </row>
    <row r="2527" spans="1:12" x14ac:dyDescent="0.25">
      <c r="A2527" s="1">
        <v>2526</v>
      </c>
      <c r="B2527" s="3">
        <v>491</v>
      </c>
      <c r="C2527" s="1">
        <v>155</v>
      </c>
      <c r="D2527" s="1">
        <v>13</v>
      </c>
      <c r="E2527" s="1">
        <v>9</v>
      </c>
      <c r="F2527" s="1">
        <v>0</v>
      </c>
      <c r="G2527">
        <f>VLOOKUP(C2527,reference!$A$1:$E$310,5,FALSE)</f>
        <v>5309040</v>
      </c>
      <c r="H2527" t="str">
        <f>VLOOKUP(C2527,reference!$A$1:$E$310,4,FALSE)</f>
        <v>SOLOR BARAT</v>
      </c>
      <c r="I2527" t="str">
        <f>VLOOKUP($D2527,reference!$G$1:$H$25,2,FALSE)</f>
        <v>Pertanian lahan kering  campur semak / kebun campur</v>
      </c>
      <c r="J2527" t="str">
        <f>VLOOKUP($E2527,reference!$G$1:$H$25,2,FALSE)</f>
        <v>Semak belukar</v>
      </c>
      <c r="K2527" t="str">
        <f t="shared" si="39"/>
        <v>Non Irigasi</v>
      </c>
      <c r="L2527" t="s">
        <v>327</v>
      </c>
    </row>
    <row r="2528" spans="1:12" x14ac:dyDescent="0.25">
      <c r="A2528" s="1">
        <v>2527</v>
      </c>
      <c r="B2528" s="3">
        <v>748</v>
      </c>
      <c r="C2528" s="1">
        <v>275</v>
      </c>
      <c r="D2528" s="1">
        <v>14</v>
      </c>
      <c r="E2528" s="1">
        <v>14</v>
      </c>
      <c r="F2528" s="1">
        <v>1</v>
      </c>
      <c r="G2528">
        <f>VLOOKUP(C2528,reference!$A$1:$E$310,5,FALSE)</f>
        <v>5318060</v>
      </c>
      <c r="H2528" t="str">
        <f>VLOOKUP(C2528,reference!$A$1:$E$310,4,FALSE)</f>
        <v>AESESA</v>
      </c>
      <c r="I2528" t="str">
        <f>VLOOKUP($D2528,reference!$G$1:$H$25,2,FALSE)</f>
        <v>Sawah</v>
      </c>
      <c r="J2528" t="str">
        <f>VLOOKUP($E2528,reference!$G$1:$H$25,2,FALSE)</f>
        <v>Sawah</v>
      </c>
      <c r="K2528" t="str">
        <f t="shared" si="39"/>
        <v>Buffer Irigasi</v>
      </c>
      <c r="L2528" t="s">
        <v>327</v>
      </c>
    </row>
    <row r="2529" spans="1:12" x14ac:dyDescent="0.25">
      <c r="A2529" s="1">
        <v>2528</v>
      </c>
      <c r="B2529" s="3">
        <v>227</v>
      </c>
      <c r="C2529" s="1">
        <v>275</v>
      </c>
      <c r="D2529" s="1">
        <v>14</v>
      </c>
      <c r="E2529" s="1">
        <v>15</v>
      </c>
      <c r="F2529" s="1">
        <v>0</v>
      </c>
      <c r="G2529">
        <f>VLOOKUP(C2529,reference!$A$1:$E$310,5,FALSE)</f>
        <v>5318060</v>
      </c>
      <c r="H2529" t="str">
        <f>VLOOKUP(C2529,reference!$A$1:$E$310,4,FALSE)</f>
        <v>AESESA</v>
      </c>
      <c r="I2529" t="str">
        <f>VLOOKUP($D2529,reference!$G$1:$H$25,2,FALSE)</f>
        <v>Sawah</v>
      </c>
      <c r="J2529" t="str">
        <f>VLOOKUP($E2529,reference!$G$1:$H$25,2,FALSE)</f>
        <v>Tambak</v>
      </c>
      <c r="K2529" t="str">
        <f t="shared" si="39"/>
        <v>Non Irigasi</v>
      </c>
      <c r="L2529" t="s">
        <v>327</v>
      </c>
    </row>
    <row r="2530" spans="1:12" x14ac:dyDescent="0.25">
      <c r="A2530" s="1">
        <v>2529</v>
      </c>
      <c r="B2530" s="3">
        <v>19</v>
      </c>
      <c r="C2530" s="1">
        <v>202</v>
      </c>
      <c r="D2530" s="1">
        <v>13</v>
      </c>
      <c r="E2530" s="1">
        <v>16</v>
      </c>
      <c r="F2530" s="1">
        <v>0</v>
      </c>
      <c r="G2530">
        <f>VLOOKUP(C2530,reference!$A$1:$E$310,5,FALSE)</f>
        <v>5311060</v>
      </c>
      <c r="H2530" t="str">
        <f>VLOOKUP(C2530,reference!$A$1:$E$310,4,FALSE)</f>
        <v>MAUROLE</v>
      </c>
      <c r="I2530" t="str">
        <f>VLOOKUP($D2530,reference!$G$1:$H$25,2,FALSE)</f>
        <v>Pertanian lahan kering  campur semak / kebun campur</v>
      </c>
      <c r="J2530" t="str">
        <f>VLOOKUP($E2530,reference!$G$1:$H$25,2,FALSE)</f>
        <v>Pemukiman</v>
      </c>
      <c r="K2530" t="str">
        <f t="shared" si="39"/>
        <v>Non Irigasi</v>
      </c>
      <c r="L2530" t="s">
        <v>327</v>
      </c>
    </row>
    <row r="2531" spans="1:12" x14ac:dyDescent="0.25">
      <c r="A2531" s="1">
        <v>2530</v>
      </c>
      <c r="B2531" s="3">
        <v>1175</v>
      </c>
      <c r="C2531" s="1">
        <v>203</v>
      </c>
      <c r="D2531" s="1">
        <v>2</v>
      </c>
      <c r="E2531" s="1">
        <v>9</v>
      </c>
      <c r="F2531" s="1">
        <v>0</v>
      </c>
      <c r="G2531">
        <f>VLOOKUP(C2531,reference!$A$1:$E$310,5,FALSE)</f>
        <v>5311061</v>
      </c>
      <c r="H2531" t="str">
        <f>VLOOKUP(C2531,reference!$A$1:$E$310,4,FALSE)</f>
        <v>KOTABARU</v>
      </c>
      <c r="I2531" t="str">
        <f>VLOOKUP($D2531,reference!$G$1:$H$25,2,FALSE)</f>
        <v>Hutan lahan kering sekunder / bekas tebangan</v>
      </c>
      <c r="J2531" t="str">
        <f>VLOOKUP($E2531,reference!$G$1:$H$25,2,FALSE)</f>
        <v>Semak belukar</v>
      </c>
      <c r="K2531" t="str">
        <f t="shared" si="39"/>
        <v>Non Irigasi</v>
      </c>
      <c r="L2531" t="s">
        <v>328</v>
      </c>
    </row>
    <row r="2532" spans="1:12" x14ac:dyDescent="0.25">
      <c r="A2532" s="1">
        <v>2531</v>
      </c>
      <c r="B2532" s="3">
        <v>61</v>
      </c>
      <c r="C2532" s="1">
        <v>156</v>
      </c>
      <c r="D2532" s="1">
        <v>11</v>
      </c>
      <c r="E2532" s="1">
        <v>13</v>
      </c>
      <c r="F2532" s="1">
        <v>0</v>
      </c>
      <c r="G2532">
        <f>VLOOKUP(C2532,reference!$A$1:$E$310,5,FALSE)</f>
        <v>5309041</v>
      </c>
      <c r="H2532" t="str">
        <f>VLOOKUP(C2532,reference!$A$1:$E$310,4,FALSE)</f>
        <v>SOLOR SELATAN</v>
      </c>
      <c r="I2532" t="str">
        <f>VLOOKUP($D2532,reference!$G$1:$H$25,2,FALSE)</f>
        <v>Savanna / Padang rumput</v>
      </c>
      <c r="J2532" t="str">
        <f>VLOOKUP($E2532,reference!$G$1:$H$25,2,FALSE)</f>
        <v>Pertanian lahan kering  campur semak / kebun campur</v>
      </c>
      <c r="K2532" t="str">
        <f t="shared" si="39"/>
        <v>Non Irigasi</v>
      </c>
      <c r="L2532" t="s">
        <v>327</v>
      </c>
    </row>
    <row r="2533" spans="1:12" x14ac:dyDescent="0.25">
      <c r="A2533" s="1">
        <v>2532</v>
      </c>
      <c r="B2533" s="3">
        <v>910</v>
      </c>
      <c r="C2533" s="1">
        <v>227</v>
      </c>
      <c r="D2533" s="1">
        <v>13</v>
      </c>
      <c r="E2533" s="1">
        <v>2</v>
      </c>
      <c r="F2533" s="1">
        <v>0</v>
      </c>
      <c r="G2533">
        <f>VLOOKUP(C2533,reference!$A$1:$E$310,5,FALSE)</f>
        <v>5313123</v>
      </c>
      <c r="H2533" t="str">
        <f>VLOOKUP(C2533,reference!$A$1:$E$310,4,FALSE)</f>
        <v>RAHONG UTARA</v>
      </c>
      <c r="I2533" t="str">
        <f>VLOOKUP($D2533,reference!$G$1:$H$25,2,FALSE)</f>
        <v>Pertanian lahan kering  campur semak / kebun campur</v>
      </c>
      <c r="J2533" t="str">
        <f>VLOOKUP($E2533,reference!$G$1:$H$25,2,FALSE)</f>
        <v>Hutan lahan kering sekunder / bekas tebangan</v>
      </c>
      <c r="K2533" t="str">
        <f t="shared" si="39"/>
        <v>Non Irigasi</v>
      </c>
      <c r="L2533" t="s">
        <v>327</v>
      </c>
    </row>
    <row r="2534" spans="1:12" x14ac:dyDescent="0.25">
      <c r="A2534" s="1">
        <v>2533</v>
      </c>
      <c r="B2534" s="3">
        <v>696</v>
      </c>
      <c r="C2534" s="1">
        <v>284</v>
      </c>
      <c r="D2534" s="1">
        <v>12</v>
      </c>
      <c r="E2534" s="1">
        <v>16</v>
      </c>
      <c r="F2534" s="1">
        <v>0</v>
      </c>
      <c r="G2534">
        <f>VLOOKUP(C2534,reference!$A$1:$E$310,5,FALSE)</f>
        <v>5319051</v>
      </c>
      <c r="H2534" t="str">
        <f>VLOOKUP(C2534,reference!$A$1:$E$310,4,FALSE)</f>
        <v>POCO RANAKA TIMUR</v>
      </c>
      <c r="I2534" t="str">
        <f>VLOOKUP($D2534,reference!$G$1:$H$25,2,FALSE)</f>
        <v>Pertanian lahan kering</v>
      </c>
      <c r="J2534" t="str">
        <f>VLOOKUP($E2534,reference!$G$1:$H$25,2,FALSE)</f>
        <v>Pemukiman</v>
      </c>
      <c r="K2534" t="str">
        <f t="shared" si="39"/>
        <v>Non Irigasi</v>
      </c>
      <c r="L2534" t="s">
        <v>327</v>
      </c>
    </row>
    <row r="2535" spans="1:12" x14ac:dyDescent="0.25">
      <c r="A2535" s="1">
        <v>2534</v>
      </c>
      <c r="B2535" s="3">
        <v>33</v>
      </c>
      <c r="C2535" s="1">
        <v>275</v>
      </c>
      <c r="D2535" s="1">
        <v>14</v>
      </c>
      <c r="E2535" s="1">
        <v>6</v>
      </c>
      <c r="F2535" s="1">
        <v>0</v>
      </c>
      <c r="G2535">
        <f>VLOOKUP(C2535,reference!$A$1:$E$310,5,FALSE)</f>
        <v>5318060</v>
      </c>
      <c r="H2535" t="str">
        <f>VLOOKUP(C2535,reference!$A$1:$E$310,4,FALSE)</f>
        <v>AESESA</v>
      </c>
      <c r="I2535" t="str">
        <f>VLOOKUP($D2535,reference!$G$1:$H$25,2,FALSE)</f>
        <v>Sawah</v>
      </c>
      <c r="J2535" t="str">
        <f>VLOOKUP($E2535,reference!$G$1:$H$25,2,FALSE)</f>
        <v>Hutan mangrove sekunder</v>
      </c>
      <c r="K2535" t="str">
        <f t="shared" si="39"/>
        <v>Non Irigasi</v>
      </c>
      <c r="L2535" t="s">
        <v>327</v>
      </c>
    </row>
    <row r="2536" spans="1:12" x14ac:dyDescent="0.25">
      <c r="A2536" s="1">
        <v>2535</v>
      </c>
      <c r="B2536" s="3">
        <v>7</v>
      </c>
      <c r="C2536" s="1">
        <v>156</v>
      </c>
      <c r="D2536" s="1">
        <v>13</v>
      </c>
      <c r="E2536" s="1">
        <v>13</v>
      </c>
      <c r="F2536" s="1">
        <v>0</v>
      </c>
      <c r="G2536">
        <f>VLOOKUP(C2536,reference!$A$1:$E$310,5,FALSE)</f>
        <v>5309041</v>
      </c>
      <c r="H2536" t="str">
        <f>VLOOKUP(C2536,reference!$A$1:$E$310,4,FALSE)</f>
        <v>SOLOR SELATAN</v>
      </c>
      <c r="I2536" t="str">
        <f>VLOOKUP($D2536,reference!$G$1:$H$25,2,FALSE)</f>
        <v>Pertanian lahan kering  campur semak / kebun campur</v>
      </c>
      <c r="J2536" t="str">
        <f>VLOOKUP($E2536,reference!$G$1:$H$25,2,FALSE)</f>
        <v>Pertanian lahan kering  campur semak / kebun campur</v>
      </c>
      <c r="K2536" t="str">
        <f t="shared" si="39"/>
        <v>Non Irigasi</v>
      </c>
      <c r="L2536" t="s">
        <v>327</v>
      </c>
    </row>
    <row r="2537" spans="1:12" x14ac:dyDescent="0.25">
      <c r="A2537" s="1">
        <v>2536</v>
      </c>
      <c r="B2537" s="3">
        <v>579</v>
      </c>
      <c r="C2537" s="1">
        <v>250</v>
      </c>
      <c r="D2537" s="1">
        <v>13</v>
      </c>
      <c r="E2537" s="1">
        <v>2</v>
      </c>
      <c r="F2537" s="1">
        <v>0</v>
      </c>
      <c r="G2537">
        <f>VLOOKUP(C2537,reference!$A$1:$E$310,5,FALSE)</f>
        <v>5315041</v>
      </c>
      <c r="H2537" t="str">
        <f>VLOOKUP(C2537,reference!$A$1:$E$310,4,FALSE)</f>
        <v>NDOSO</v>
      </c>
      <c r="I2537" t="str">
        <f>VLOOKUP($D2537,reference!$G$1:$H$25,2,FALSE)</f>
        <v>Pertanian lahan kering  campur semak / kebun campur</v>
      </c>
      <c r="J2537" t="str">
        <f>VLOOKUP($E2537,reference!$G$1:$H$25,2,FALSE)</f>
        <v>Hutan lahan kering sekunder / bekas tebangan</v>
      </c>
      <c r="K2537" t="str">
        <f t="shared" si="39"/>
        <v>Non Irigasi</v>
      </c>
      <c r="L2537" t="s">
        <v>327</v>
      </c>
    </row>
    <row r="2538" spans="1:12" x14ac:dyDescent="0.25">
      <c r="A2538" s="1">
        <v>2537</v>
      </c>
      <c r="B2538" s="3">
        <v>1</v>
      </c>
      <c r="C2538" s="1">
        <v>202</v>
      </c>
      <c r="D2538" s="1">
        <v>16</v>
      </c>
      <c r="E2538" s="1">
        <v>0</v>
      </c>
      <c r="F2538" s="1">
        <v>0</v>
      </c>
      <c r="G2538">
        <f>VLOOKUP(C2538,reference!$A$1:$E$310,5,FALSE)</f>
        <v>5311060</v>
      </c>
      <c r="H2538" t="str">
        <f>VLOOKUP(C2538,reference!$A$1:$E$310,4,FALSE)</f>
        <v>MAUROLE</v>
      </c>
      <c r="I2538" t="str">
        <f>VLOOKUP($D2538,reference!$G$1:$H$25,2,FALSE)</f>
        <v>Pemukiman</v>
      </c>
      <c r="J2538" t="str">
        <f>VLOOKUP($E2538,reference!$G$1:$H$25,2,FALSE)</f>
        <v>No data</v>
      </c>
      <c r="K2538" t="str">
        <f t="shared" si="39"/>
        <v>Non Irigasi</v>
      </c>
      <c r="L2538" t="s">
        <v>327</v>
      </c>
    </row>
    <row r="2539" spans="1:12" x14ac:dyDescent="0.25">
      <c r="A2539" s="1">
        <v>2538</v>
      </c>
      <c r="B2539" s="3">
        <v>47</v>
      </c>
      <c r="C2539" s="1">
        <v>202</v>
      </c>
      <c r="D2539" s="1">
        <v>16</v>
      </c>
      <c r="E2539" s="1">
        <v>13</v>
      </c>
      <c r="F2539" s="1">
        <v>0</v>
      </c>
      <c r="G2539">
        <f>VLOOKUP(C2539,reference!$A$1:$E$310,5,FALSE)</f>
        <v>5311060</v>
      </c>
      <c r="H2539" t="str">
        <f>VLOOKUP(C2539,reference!$A$1:$E$310,4,FALSE)</f>
        <v>MAUROLE</v>
      </c>
      <c r="I2539" t="str">
        <f>VLOOKUP($D2539,reference!$G$1:$H$25,2,FALSE)</f>
        <v>Pemukiman</v>
      </c>
      <c r="J2539" t="str">
        <f>VLOOKUP($E2539,reference!$G$1:$H$25,2,FALSE)</f>
        <v>Pertanian lahan kering  campur semak / kebun campur</v>
      </c>
      <c r="K2539" t="str">
        <f t="shared" si="39"/>
        <v>Non Irigasi</v>
      </c>
      <c r="L2539" t="s">
        <v>327</v>
      </c>
    </row>
    <row r="2540" spans="1:12" x14ac:dyDescent="0.25">
      <c r="A2540" s="1">
        <v>2539</v>
      </c>
      <c r="B2540" s="3">
        <v>3</v>
      </c>
      <c r="C2540" s="1">
        <v>138</v>
      </c>
      <c r="D2540" s="1">
        <v>13</v>
      </c>
      <c r="E2540" s="1">
        <v>0</v>
      </c>
      <c r="F2540" s="1">
        <v>0</v>
      </c>
      <c r="G2540">
        <f>VLOOKUP(C2540,reference!$A$1:$E$310,5,FALSE)</f>
        <v>5308010</v>
      </c>
      <c r="H2540" t="str">
        <f>VLOOKUP(C2540,reference!$A$1:$E$310,4,FALSE)</f>
        <v>NAGAWUTUNG</v>
      </c>
      <c r="I2540" t="str">
        <f>VLOOKUP($D2540,reference!$G$1:$H$25,2,FALSE)</f>
        <v>Pertanian lahan kering  campur semak / kebun campur</v>
      </c>
      <c r="J2540" t="str">
        <f>VLOOKUP($E2540,reference!$G$1:$H$25,2,FALSE)</f>
        <v>No data</v>
      </c>
      <c r="K2540" t="str">
        <f t="shared" si="39"/>
        <v>Non Irigasi</v>
      </c>
      <c r="L2540" t="s">
        <v>327</v>
      </c>
    </row>
    <row r="2541" spans="1:12" x14ac:dyDescent="0.25">
      <c r="A2541" s="1">
        <v>2540</v>
      </c>
      <c r="B2541" s="3">
        <v>506</v>
      </c>
      <c r="C2541" s="1">
        <v>138</v>
      </c>
      <c r="D2541" s="1">
        <v>11</v>
      </c>
      <c r="E2541" s="1">
        <v>11</v>
      </c>
      <c r="F2541" s="1">
        <v>0</v>
      </c>
      <c r="G2541">
        <f>VLOOKUP(C2541,reference!$A$1:$E$310,5,FALSE)</f>
        <v>5308010</v>
      </c>
      <c r="H2541" t="str">
        <f>VLOOKUP(C2541,reference!$A$1:$E$310,4,FALSE)</f>
        <v>NAGAWUTUNG</v>
      </c>
      <c r="I2541" t="str">
        <f>VLOOKUP($D2541,reference!$G$1:$H$25,2,FALSE)</f>
        <v>Savanna / Padang rumput</v>
      </c>
      <c r="J2541" t="str">
        <f>VLOOKUP($E2541,reference!$G$1:$H$25,2,FALSE)</f>
        <v>Savanna / Padang rumput</v>
      </c>
      <c r="K2541" t="str">
        <f t="shared" si="39"/>
        <v>Non Irigasi</v>
      </c>
      <c r="L2541" t="s">
        <v>327</v>
      </c>
    </row>
    <row r="2542" spans="1:12" x14ac:dyDescent="0.25">
      <c r="A2542" s="1">
        <v>2541</v>
      </c>
      <c r="B2542" s="3">
        <v>35</v>
      </c>
      <c r="C2542" s="1">
        <v>139</v>
      </c>
      <c r="D2542" s="1">
        <v>12</v>
      </c>
      <c r="E2542" s="1">
        <v>16</v>
      </c>
      <c r="F2542" s="1">
        <v>0</v>
      </c>
      <c r="G2542">
        <f>VLOOKUP(C2542,reference!$A$1:$E$310,5,FALSE)</f>
        <v>5308011</v>
      </c>
      <c r="H2542" t="str">
        <f>VLOOKUP(C2542,reference!$A$1:$E$310,4,FALSE)</f>
        <v>WULANDONI</v>
      </c>
      <c r="I2542" t="str">
        <f>VLOOKUP($D2542,reference!$G$1:$H$25,2,FALSE)</f>
        <v>Pertanian lahan kering</v>
      </c>
      <c r="J2542" t="str">
        <f>VLOOKUP($E2542,reference!$G$1:$H$25,2,FALSE)</f>
        <v>Pemukiman</v>
      </c>
      <c r="K2542" t="str">
        <f t="shared" si="39"/>
        <v>Non Irigasi</v>
      </c>
      <c r="L2542" t="s">
        <v>327</v>
      </c>
    </row>
    <row r="2543" spans="1:12" x14ac:dyDescent="0.25">
      <c r="A2543" s="1">
        <v>2542</v>
      </c>
      <c r="B2543" s="3">
        <v>198</v>
      </c>
      <c r="C2543" s="1">
        <v>275</v>
      </c>
      <c r="D2543" s="1">
        <v>14</v>
      </c>
      <c r="E2543" s="1">
        <v>16</v>
      </c>
      <c r="F2543" s="1">
        <v>0</v>
      </c>
      <c r="G2543">
        <f>VLOOKUP(C2543,reference!$A$1:$E$310,5,FALSE)</f>
        <v>5318060</v>
      </c>
      <c r="H2543" t="str">
        <f>VLOOKUP(C2543,reference!$A$1:$E$310,4,FALSE)</f>
        <v>AESESA</v>
      </c>
      <c r="I2543" t="str">
        <f>VLOOKUP($D2543,reference!$G$1:$H$25,2,FALSE)</f>
        <v>Sawah</v>
      </c>
      <c r="J2543" t="str">
        <f>VLOOKUP($E2543,reference!$G$1:$H$25,2,FALSE)</f>
        <v>Pemukiman</v>
      </c>
      <c r="K2543" t="str">
        <f t="shared" si="39"/>
        <v>Non Irigasi</v>
      </c>
      <c r="L2543" t="s">
        <v>327</v>
      </c>
    </row>
    <row r="2544" spans="1:12" x14ac:dyDescent="0.25">
      <c r="A2544" s="1">
        <v>2543</v>
      </c>
      <c r="B2544" s="3">
        <v>2</v>
      </c>
      <c r="C2544" s="1">
        <v>275</v>
      </c>
      <c r="D2544" s="1">
        <v>6</v>
      </c>
      <c r="E2544" s="1">
        <v>16</v>
      </c>
      <c r="F2544" s="1">
        <v>1</v>
      </c>
      <c r="G2544">
        <f>VLOOKUP(C2544,reference!$A$1:$E$310,5,FALSE)</f>
        <v>5318060</v>
      </c>
      <c r="H2544" t="str">
        <f>VLOOKUP(C2544,reference!$A$1:$E$310,4,FALSE)</f>
        <v>AESESA</v>
      </c>
      <c r="I2544" t="str">
        <f>VLOOKUP($D2544,reference!$G$1:$H$25,2,FALSE)</f>
        <v>Hutan mangrove sekunder</v>
      </c>
      <c r="J2544" t="str">
        <f>VLOOKUP($E2544,reference!$G$1:$H$25,2,FALSE)</f>
        <v>Pemukiman</v>
      </c>
      <c r="K2544" t="str">
        <f t="shared" si="39"/>
        <v>Buffer Irigasi</v>
      </c>
      <c r="L2544" t="s">
        <v>328</v>
      </c>
    </row>
    <row r="2545" spans="1:12" x14ac:dyDescent="0.25">
      <c r="A2545" s="1">
        <v>2544</v>
      </c>
      <c r="B2545" s="3">
        <v>20</v>
      </c>
      <c r="C2545" s="1">
        <v>275</v>
      </c>
      <c r="D2545" s="1">
        <v>14</v>
      </c>
      <c r="E2545" s="1">
        <v>15</v>
      </c>
      <c r="F2545" s="1">
        <v>1</v>
      </c>
      <c r="G2545">
        <f>VLOOKUP(C2545,reference!$A$1:$E$310,5,FALSE)</f>
        <v>5318060</v>
      </c>
      <c r="H2545" t="str">
        <f>VLOOKUP(C2545,reference!$A$1:$E$310,4,FALSE)</f>
        <v>AESESA</v>
      </c>
      <c r="I2545" t="str">
        <f>VLOOKUP($D2545,reference!$G$1:$H$25,2,FALSE)</f>
        <v>Sawah</v>
      </c>
      <c r="J2545" t="str">
        <f>VLOOKUP($E2545,reference!$G$1:$H$25,2,FALSE)</f>
        <v>Tambak</v>
      </c>
      <c r="K2545" t="str">
        <f t="shared" si="39"/>
        <v>Buffer Irigasi</v>
      </c>
      <c r="L2545" t="s">
        <v>327</v>
      </c>
    </row>
    <row r="2546" spans="1:12" x14ac:dyDescent="0.25">
      <c r="A2546" s="1">
        <v>2545</v>
      </c>
      <c r="B2546" s="3">
        <v>10</v>
      </c>
      <c r="C2546" s="1">
        <v>202</v>
      </c>
      <c r="D2546" s="1">
        <v>13</v>
      </c>
      <c r="E2546" s="1">
        <v>2</v>
      </c>
      <c r="F2546" s="1">
        <v>0</v>
      </c>
      <c r="G2546">
        <f>VLOOKUP(C2546,reference!$A$1:$E$310,5,FALSE)</f>
        <v>5311060</v>
      </c>
      <c r="H2546" t="str">
        <f>VLOOKUP(C2546,reference!$A$1:$E$310,4,FALSE)</f>
        <v>MAUROLE</v>
      </c>
      <c r="I2546" t="str">
        <f>VLOOKUP($D2546,reference!$G$1:$H$25,2,FALSE)</f>
        <v>Pertanian lahan kering  campur semak / kebun campur</v>
      </c>
      <c r="J2546" t="str">
        <f>VLOOKUP($E2546,reference!$G$1:$H$25,2,FALSE)</f>
        <v>Hutan lahan kering sekunder / bekas tebangan</v>
      </c>
      <c r="K2546" t="str">
        <f t="shared" si="39"/>
        <v>Non Irigasi</v>
      </c>
      <c r="L2546" t="s">
        <v>327</v>
      </c>
    </row>
    <row r="2547" spans="1:12" x14ac:dyDescent="0.25">
      <c r="A2547" s="1">
        <v>2546</v>
      </c>
      <c r="B2547" s="3">
        <v>62</v>
      </c>
      <c r="C2547" s="1">
        <v>202</v>
      </c>
      <c r="D2547" s="1">
        <v>13</v>
      </c>
      <c r="E2547" s="1">
        <v>1</v>
      </c>
      <c r="F2547" s="1">
        <v>0</v>
      </c>
      <c r="G2547">
        <f>VLOOKUP(C2547,reference!$A$1:$E$310,5,FALSE)</f>
        <v>5311060</v>
      </c>
      <c r="H2547" t="str">
        <f>VLOOKUP(C2547,reference!$A$1:$E$310,4,FALSE)</f>
        <v>MAUROLE</v>
      </c>
      <c r="I2547" t="str">
        <f>VLOOKUP($D2547,reference!$G$1:$H$25,2,FALSE)</f>
        <v>Pertanian lahan kering  campur semak / kebun campur</v>
      </c>
      <c r="J2547" t="str">
        <f>VLOOKUP($E2547,reference!$G$1:$H$25,2,FALSE)</f>
        <v>Hutan lahan kering primer</v>
      </c>
      <c r="K2547" t="str">
        <f t="shared" si="39"/>
        <v>Non Irigasi</v>
      </c>
      <c r="L2547" t="s">
        <v>327</v>
      </c>
    </row>
    <row r="2548" spans="1:12" x14ac:dyDescent="0.25">
      <c r="A2548" s="1">
        <v>2547</v>
      </c>
      <c r="B2548" s="3">
        <v>82</v>
      </c>
      <c r="C2548" s="1">
        <v>203</v>
      </c>
      <c r="D2548" s="1">
        <v>13</v>
      </c>
      <c r="E2548" s="1">
        <v>11</v>
      </c>
      <c r="F2548" s="1">
        <v>0</v>
      </c>
      <c r="G2548">
        <f>VLOOKUP(C2548,reference!$A$1:$E$310,5,FALSE)</f>
        <v>5311061</v>
      </c>
      <c r="H2548" t="str">
        <f>VLOOKUP(C2548,reference!$A$1:$E$310,4,FALSE)</f>
        <v>KOTABARU</v>
      </c>
      <c r="I2548" t="str">
        <f>VLOOKUP($D2548,reference!$G$1:$H$25,2,FALSE)</f>
        <v>Pertanian lahan kering  campur semak / kebun campur</v>
      </c>
      <c r="J2548" t="str">
        <f>VLOOKUP($E2548,reference!$G$1:$H$25,2,FALSE)</f>
        <v>Savanna / Padang rumput</v>
      </c>
      <c r="K2548" t="str">
        <f t="shared" si="39"/>
        <v>Non Irigasi</v>
      </c>
      <c r="L2548" t="s">
        <v>327</v>
      </c>
    </row>
    <row r="2549" spans="1:12" x14ac:dyDescent="0.25">
      <c r="A2549" s="1">
        <v>2548</v>
      </c>
      <c r="B2549" s="3">
        <v>4</v>
      </c>
      <c r="C2549" s="1">
        <v>156</v>
      </c>
      <c r="D2549" s="1">
        <v>11</v>
      </c>
      <c r="E2549" s="1">
        <v>11</v>
      </c>
      <c r="F2549" s="1">
        <v>0</v>
      </c>
      <c r="G2549">
        <f>VLOOKUP(C2549,reference!$A$1:$E$310,5,FALSE)</f>
        <v>5309041</v>
      </c>
      <c r="H2549" t="str">
        <f>VLOOKUP(C2549,reference!$A$1:$E$310,4,FALSE)</f>
        <v>SOLOR SELATAN</v>
      </c>
      <c r="I2549" t="str">
        <f>VLOOKUP($D2549,reference!$G$1:$H$25,2,FALSE)</f>
        <v>Savanna / Padang rumput</v>
      </c>
      <c r="J2549" t="str">
        <f>VLOOKUP($E2549,reference!$G$1:$H$25,2,FALSE)</f>
        <v>Savanna / Padang rumput</v>
      </c>
      <c r="K2549" t="str">
        <f t="shared" si="39"/>
        <v>Non Irigasi</v>
      </c>
      <c r="L2549" t="s">
        <v>327</v>
      </c>
    </row>
    <row r="2550" spans="1:12" x14ac:dyDescent="0.25">
      <c r="A2550" s="1">
        <v>2549</v>
      </c>
      <c r="B2550" s="3">
        <v>3</v>
      </c>
      <c r="C2550" s="1">
        <v>156</v>
      </c>
      <c r="D2550" s="1">
        <v>0</v>
      </c>
      <c r="E2550" s="1">
        <v>11</v>
      </c>
      <c r="F2550" s="1">
        <v>0</v>
      </c>
      <c r="G2550">
        <f>VLOOKUP(C2550,reference!$A$1:$E$310,5,FALSE)</f>
        <v>5309041</v>
      </c>
      <c r="H2550" t="str">
        <f>VLOOKUP(C2550,reference!$A$1:$E$310,4,FALSE)</f>
        <v>SOLOR SELATAN</v>
      </c>
      <c r="I2550" t="str">
        <f>VLOOKUP($D2550,reference!$G$1:$H$25,2,FALSE)</f>
        <v>No data</v>
      </c>
      <c r="J2550" t="str">
        <f>VLOOKUP($E2550,reference!$G$1:$H$25,2,FALSE)</f>
        <v>Savanna / Padang rumput</v>
      </c>
      <c r="K2550" t="str">
        <f t="shared" si="39"/>
        <v>Non Irigasi</v>
      </c>
      <c r="L2550" t="s">
        <v>327</v>
      </c>
    </row>
    <row r="2551" spans="1:12" x14ac:dyDescent="0.25">
      <c r="A2551" s="1">
        <v>2550</v>
      </c>
      <c r="B2551" s="3">
        <v>254</v>
      </c>
      <c r="C2551" s="1">
        <v>139</v>
      </c>
      <c r="D2551" s="1">
        <v>12</v>
      </c>
      <c r="E2551" s="1">
        <v>11</v>
      </c>
      <c r="F2551" s="1">
        <v>0</v>
      </c>
      <c r="G2551">
        <f>VLOOKUP(C2551,reference!$A$1:$E$310,5,FALSE)</f>
        <v>5308011</v>
      </c>
      <c r="H2551" t="str">
        <f>VLOOKUP(C2551,reference!$A$1:$E$310,4,FALSE)</f>
        <v>WULANDONI</v>
      </c>
      <c r="I2551" t="str">
        <f>VLOOKUP($D2551,reference!$G$1:$H$25,2,FALSE)</f>
        <v>Pertanian lahan kering</v>
      </c>
      <c r="J2551" t="str">
        <f>VLOOKUP($E2551,reference!$G$1:$H$25,2,FALSE)</f>
        <v>Savanna / Padang rumput</v>
      </c>
      <c r="K2551" t="str">
        <f t="shared" si="39"/>
        <v>Non Irigasi</v>
      </c>
      <c r="L2551" t="s">
        <v>327</v>
      </c>
    </row>
    <row r="2552" spans="1:12" x14ac:dyDescent="0.25">
      <c r="A2552" s="1">
        <v>2551</v>
      </c>
      <c r="B2552" s="3">
        <v>2</v>
      </c>
      <c r="C2552" s="1">
        <v>139</v>
      </c>
      <c r="D2552" s="1">
        <v>12</v>
      </c>
      <c r="E2552" s="1">
        <v>2</v>
      </c>
      <c r="F2552" s="1">
        <v>0</v>
      </c>
      <c r="G2552">
        <f>VLOOKUP(C2552,reference!$A$1:$E$310,5,FALSE)</f>
        <v>5308011</v>
      </c>
      <c r="H2552" t="str">
        <f>VLOOKUP(C2552,reference!$A$1:$E$310,4,FALSE)</f>
        <v>WULANDONI</v>
      </c>
      <c r="I2552" t="str">
        <f>VLOOKUP($D2552,reference!$G$1:$H$25,2,FALSE)</f>
        <v>Pertanian lahan kering</v>
      </c>
      <c r="J2552" t="str">
        <f>VLOOKUP($E2552,reference!$G$1:$H$25,2,FALSE)</f>
        <v>Hutan lahan kering sekunder / bekas tebangan</v>
      </c>
      <c r="K2552" t="str">
        <f t="shared" si="39"/>
        <v>Non Irigasi</v>
      </c>
      <c r="L2552" t="s">
        <v>327</v>
      </c>
    </row>
    <row r="2553" spans="1:12" x14ac:dyDescent="0.25">
      <c r="A2553" s="1">
        <v>2552</v>
      </c>
      <c r="B2553" s="3">
        <v>110</v>
      </c>
      <c r="C2553" s="1">
        <v>227</v>
      </c>
      <c r="D2553" s="1">
        <v>13</v>
      </c>
      <c r="E2553" s="1">
        <v>13</v>
      </c>
      <c r="F2553" s="1">
        <v>0</v>
      </c>
      <c r="G2553">
        <f>VLOOKUP(C2553,reference!$A$1:$E$310,5,FALSE)</f>
        <v>5313123</v>
      </c>
      <c r="H2553" t="str">
        <f>VLOOKUP(C2553,reference!$A$1:$E$310,4,FALSE)</f>
        <v>RAHONG UTARA</v>
      </c>
      <c r="I2553" t="str">
        <f>VLOOKUP($D2553,reference!$G$1:$H$25,2,FALSE)</f>
        <v>Pertanian lahan kering  campur semak / kebun campur</v>
      </c>
      <c r="J2553" t="str">
        <f>VLOOKUP($E2553,reference!$G$1:$H$25,2,FALSE)</f>
        <v>Pertanian lahan kering  campur semak / kebun campur</v>
      </c>
      <c r="K2553" t="str">
        <f t="shared" si="39"/>
        <v>Non Irigasi</v>
      </c>
      <c r="L2553" t="s">
        <v>327</v>
      </c>
    </row>
    <row r="2554" spans="1:12" x14ac:dyDescent="0.25">
      <c r="A2554" s="1">
        <v>2553</v>
      </c>
      <c r="B2554" s="3">
        <v>107</v>
      </c>
      <c r="C2554" s="1">
        <v>275</v>
      </c>
      <c r="D2554" s="1">
        <v>13</v>
      </c>
      <c r="E2554" s="1">
        <v>16</v>
      </c>
      <c r="F2554" s="1">
        <v>0</v>
      </c>
      <c r="G2554">
        <f>VLOOKUP(C2554,reference!$A$1:$E$310,5,FALSE)</f>
        <v>5318060</v>
      </c>
      <c r="H2554" t="str">
        <f>VLOOKUP(C2554,reference!$A$1:$E$310,4,FALSE)</f>
        <v>AESESA</v>
      </c>
      <c r="I2554" t="str">
        <f>VLOOKUP($D2554,reference!$G$1:$H$25,2,FALSE)</f>
        <v>Pertanian lahan kering  campur semak / kebun campur</v>
      </c>
      <c r="J2554" t="str">
        <f>VLOOKUP($E2554,reference!$G$1:$H$25,2,FALSE)</f>
        <v>Pemukiman</v>
      </c>
      <c r="K2554" t="str">
        <f t="shared" si="39"/>
        <v>Non Irigasi</v>
      </c>
      <c r="L2554" t="s">
        <v>327</v>
      </c>
    </row>
    <row r="2555" spans="1:12" x14ac:dyDescent="0.25">
      <c r="A2555" s="1">
        <v>2554</v>
      </c>
      <c r="B2555" s="3">
        <v>93</v>
      </c>
      <c r="C2555" s="1">
        <v>275</v>
      </c>
      <c r="D2555" s="1">
        <v>14</v>
      </c>
      <c r="E2555" s="1">
        <v>16</v>
      </c>
      <c r="F2555" s="1">
        <v>1</v>
      </c>
      <c r="G2555">
        <f>VLOOKUP(C2555,reference!$A$1:$E$310,5,FALSE)</f>
        <v>5318060</v>
      </c>
      <c r="H2555" t="str">
        <f>VLOOKUP(C2555,reference!$A$1:$E$310,4,FALSE)</f>
        <v>AESESA</v>
      </c>
      <c r="I2555" t="str">
        <f>VLOOKUP($D2555,reference!$G$1:$H$25,2,FALSE)</f>
        <v>Sawah</v>
      </c>
      <c r="J2555" t="str">
        <f>VLOOKUP($E2555,reference!$G$1:$H$25,2,FALSE)</f>
        <v>Pemukiman</v>
      </c>
      <c r="K2555" t="str">
        <f t="shared" si="39"/>
        <v>Buffer Irigasi</v>
      </c>
      <c r="L2555" t="s">
        <v>327</v>
      </c>
    </row>
    <row r="2556" spans="1:12" x14ac:dyDescent="0.25">
      <c r="A2556" s="1">
        <v>2555</v>
      </c>
      <c r="B2556" s="3">
        <v>7</v>
      </c>
      <c r="C2556" s="1">
        <v>275</v>
      </c>
      <c r="D2556" s="1">
        <v>6</v>
      </c>
      <c r="E2556" s="1">
        <v>16</v>
      </c>
      <c r="F2556" s="1">
        <v>0</v>
      </c>
      <c r="G2556">
        <f>VLOOKUP(C2556,reference!$A$1:$E$310,5,FALSE)</f>
        <v>5318060</v>
      </c>
      <c r="H2556" t="str">
        <f>VLOOKUP(C2556,reference!$A$1:$E$310,4,FALSE)</f>
        <v>AESESA</v>
      </c>
      <c r="I2556" t="str">
        <f>VLOOKUP($D2556,reference!$G$1:$H$25,2,FALSE)</f>
        <v>Hutan mangrove sekunder</v>
      </c>
      <c r="J2556" t="str">
        <f>VLOOKUP($E2556,reference!$G$1:$H$25,2,FALSE)</f>
        <v>Pemukiman</v>
      </c>
      <c r="K2556" t="str">
        <f t="shared" si="39"/>
        <v>Non Irigasi</v>
      </c>
      <c r="L2556" t="s">
        <v>328</v>
      </c>
    </row>
    <row r="2557" spans="1:12" x14ac:dyDescent="0.25">
      <c r="A2557" s="1">
        <v>2556</v>
      </c>
      <c r="B2557" s="3">
        <v>1856</v>
      </c>
      <c r="C2557" s="1">
        <v>207</v>
      </c>
      <c r="D2557" s="1">
        <v>2</v>
      </c>
      <c r="E2557" s="1">
        <v>9</v>
      </c>
      <c r="F2557" s="1">
        <v>0</v>
      </c>
      <c r="G2557">
        <f>VLOOKUP(C2557,reference!$A$1:$E$310,5,FALSE)</f>
        <v>5311071</v>
      </c>
      <c r="H2557" t="str">
        <f>VLOOKUP(C2557,reference!$A$1:$E$310,4,FALSE)</f>
        <v>WEWARIA</v>
      </c>
      <c r="I2557" t="str">
        <f>VLOOKUP($D2557,reference!$G$1:$H$25,2,FALSE)</f>
        <v>Hutan lahan kering sekunder / bekas tebangan</v>
      </c>
      <c r="J2557" t="str">
        <f>VLOOKUP($E2557,reference!$G$1:$H$25,2,FALSE)</f>
        <v>Semak belukar</v>
      </c>
      <c r="K2557" t="str">
        <f t="shared" si="39"/>
        <v>Non Irigasi</v>
      </c>
      <c r="L2557" t="s">
        <v>328</v>
      </c>
    </row>
    <row r="2558" spans="1:12" x14ac:dyDescent="0.25">
      <c r="A2558" s="1">
        <v>2557</v>
      </c>
      <c r="B2558" s="3">
        <v>86</v>
      </c>
      <c r="C2558" s="1">
        <v>207</v>
      </c>
      <c r="D2558" s="1">
        <v>12</v>
      </c>
      <c r="E2558" s="1">
        <v>12</v>
      </c>
      <c r="F2558" s="1">
        <v>0</v>
      </c>
      <c r="G2558">
        <f>VLOOKUP(C2558,reference!$A$1:$E$310,5,FALSE)</f>
        <v>5311071</v>
      </c>
      <c r="H2558" t="str">
        <f>VLOOKUP(C2558,reference!$A$1:$E$310,4,FALSE)</f>
        <v>WEWARIA</v>
      </c>
      <c r="I2558" t="str">
        <f>VLOOKUP($D2558,reference!$G$1:$H$25,2,FALSE)</f>
        <v>Pertanian lahan kering</v>
      </c>
      <c r="J2558" t="str">
        <f>VLOOKUP($E2558,reference!$G$1:$H$25,2,FALSE)</f>
        <v>Pertanian lahan kering</v>
      </c>
      <c r="K2558" t="str">
        <f t="shared" si="39"/>
        <v>Non Irigasi</v>
      </c>
      <c r="L2558" t="s">
        <v>327</v>
      </c>
    </row>
    <row r="2559" spans="1:12" x14ac:dyDescent="0.25">
      <c r="A2559" s="1">
        <v>2558</v>
      </c>
      <c r="B2559" s="3">
        <v>94</v>
      </c>
      <c r="C2559" s="1">
        <v>203</v>
      </c>
      <c r="D2559" s="1">
        <v>13</v>
      </c>
      <c r="E2559" s="1">
        <v>16</v>
      </c>
      <c r="F2559" s="1">
        <v>0</v>
      </c>
      <c r="G2559">
        <f>VLOOKUP(C2559,reference!$A$1:$E$310,5,FALSE)</f>
        <v>5311061</v>
      </c>
      <c r="H2559" t="str">
        <f>VLOOKUP(C2559,reference!$A$1:$E$310,4,FALSE)</f>
        <v>KOTABARU</v>
      </c>
      <c r="I2559" t="str">
        <f>VLOOKUP($D2559,reference!$G$1:$H$25,2,FALSE)</f>
        <v>Pertanian lahan kering  campur semak / kebun campur</v>
      </c>
      <c r="J2559" t="str">
        <f>VLOOKUP($E2559,reference!$G$1:$H$25,2,FALSE)</f>
        <v>Pemukiman</v>
      </c>
      <c r="K2559" t="str">
        <f t="shared" si="39"/>
        <v>Non Irigasi</v>
      </c>
      <c r="L2559" t="s">
        <v>327</v>
      </c>
    </row>
    <row r="2560" spans="1:12" x14ac:dyDescent="0.25">
      <c r="A2560" s="1">
        <v>2559</v>
      </c>
      <c r="B2560" s="3">
        <v>398</v>
      </c>
      <c r="C2560" s="1">
        <v>149</v>
      </c>
      <c r="D2560" s="1">
        <v>13</v>
      </c>
      <c r="E2560" s="1">
        <v>11</v>
      </c>
      <c r="F2560" s="1">
        <v>0</v>
      </c>
      <c r="G2560">
        <f>VLOOKUP(C2560,reference!$A$1:$E$310,5,FALSE)</f>
        <v>5309012</v>
      </c>
      <c r="H2560" t="str">
        <f>VLOOKUP(C2560,reference!$A$1:$E$310,4,FALSE)</f>
        <v>ILEBURA</v>
      </c>
      <c r="I2560" t="str">
        <f>VLOOKUP($D2560,reference!$G$1:$H$25,2,FALSE)</f>
        <v>Pertanian lahan kering  campur semak / kebun campur</v>
      </c>
      <c r="J2560" t="str">
        <f>VLOOKUP($E2560,reference!$G$1:$H$25,2,FALSE)</f>
        <v>Savanna / Padang rumput</v>
      </c>
      <c r="K2560" t="str">
        <f t="shared" si="39"/>
        <v>Non Irigasi</v>
      </c>
      <c r="L2560" t="s">
        <v>327</v>
      </c>
    </row>
    <row r="2561" spans="1:12" x14ac:dyDescent="0.25">
      <c r="A2561" s="1">
        <v>2560</v>
      </c>
      <c r="B2561" s="3">
        <v>1188</v>
      </c>
      <c r="C2561" s="1">
        <v>139</v>
      </c>
      <c r="D2561" s="1">
        <v>11</v>
      </c>
      <c r="E2561" s="1">
        <v>11</v>
      </c>
      <c r="F2561" s="1">
        <v>0</v>
      </c>
      <c r="G2561">
        <f>VLOOKUP(C2561,reference!$A$1:$E$310,5,FALSE)</f>
        <v>5308011</v>
      </c>
      <c r="H2561" t="str">
        <f>VLOOKUP(C2561,reference!$A$1:$E$310,4,FALSE)</f>
        <v>WULANDONI</v>
      </c>
      <c r="I2561" t="str">
        <f>VLOOKUP($D2561,reference!$G$1:$H$25,2,FALSE)</f>
        <v>Savanna / Padang rumput</v>
      </c>
      <c r="J2561" t="str">
        <f>VLOOKUP($E2561,reference!$G$1:$H$25,2,FALSE)</f>
        <v>Savanna / Padang rumput</v>
      </c>
      <c r="K2561" t="str">
        <f t="shared" si="39"/>
        <v>Non Irigasi</v>
      </c>
      <c r="L2561" t="s">
        <v>327</v>
      </c>
    </row>
    <row r="2562" spans="1:12" x14ac:dyDescent="0.25">
      <c r="A2562" s="1">
        <v>2561</v>
      </c>
      <c r="B2562" s="3">
        <v>456</v>
      </c>
      <c r="C2562" s="1">
        <v>139</v>
      </c>
      <c r="D2562" s="1">
        <v>16</v>
      </c>
      <c r="E2562" s="1">
        <v>11</v>
      </c>
      <c r="F2562" s="1">
        <v>0</v>
      </c>
      <c r="G2562">
        <f>VLOOKUP(C2562,reference!$A$1:$E$310,5,FALSE)</f>
        <v>5308011</v>
      </c>
      <c r="H2562" t="str">
        <f>VLOOKUP(C2562,reference!$A$1:$E$310,4,FALSE)</f>
        <v>WULANDONI</v>
      </c>
      <c r="I2562" t="str">
        <f>VLOOKUP($D2562,reference!$G$1:$H$25,2,FALSE)</f>
        <v>Pemukiman</v>
      </c>
      <c r="J2562" t="str">
        <f>VLOOKUP($E2562,reference!$G$1:$H$25,2,FALSE)</f>
        <v>Savanna / Padang rumput</v>
      </c>
      <c r="K2562" t="str">
        <f t="shared" si="39"/>
        <v>Non Irigasi</v>
      </c>
      <c r="L2562" t="s">
        <v>327</v>
      </c>
    </row>
    <row r="2563" spans="1:12" x14ac:dyDescent="0.25">
      <c r="A2563" s="1">
        <v>2562</v>
      </c>
      <c r="B2563" s="3">
        <v>14</v>
      </c>
      <c r="C2563" s="1">
        <v>139</v>
      </c>
      <c r="D2563" s="1">
        <v>16</v>
      </c>
      <c r="E2563" s="1">
        <v>13</v>
      </c>
      <c r="F2563" s="1">
        <v>0</v>
      </c>
      <c r="G2563">
        <f>VLOOKUP(C2563,reference!$A$1:$E$310,5,FALSE)</f>
        <v>5308011</v>
      </c>
      <c r="H2563" t="str">
        <f>VLOOKUP(C2563,reference!$A$1:$E$310,4,FALSE)</f>
        <v>WULANDONI</v>
      </c>
      <c r="I2563" t="str">
        <f>VLOOKUP($D2563,reference!$G$1:$H$25,2,FALSE)</f>
        <v>Pemukiman</v>
      </c>
      <c r="J2563" t="str">
        <f>VLOOKUP($E2563,reference!$G$1:$H$25,2,FALSE)</f>
        <v>Pertanian lahan kering  campur semak / kebun campur</v>
      </c>
      <c r="K2563" t="str">
        <f t="shared" ref="K2563:K2626" si="40">IF(F2563=0,"Non Irigasi","Buffer Irigasi")</f>
        <v>Non Irigasi</v>
      </c>
      <c r="L2563" t="s">
        <v>327</v>
      </c>
    </row>
    <row r="2564" spans="1:12" x14ac:dyDescent="0.25">
      <c r="A2564" s="1">
        <v>2563</v>
      </c>
      <c r="B2564" s="3">
        <v>7</v>
      </c>
      <c r="C2564" s="1">
        <v>253</v>
      </c>
      <c r="D2564" s="1">
        <v>14</v>
      </c>
      <c r="E2564" s="1">
        <v>13</v>
      </c>
      <c r="F2564" s="1">
        <v>0</v>
      </c>
      <c r="G2564">
        <f>VLOOKUP(C2564,reference!$A$1:$E$310,5,FALSE)</f>
        <v>5315051</v>
      </c>
      <c r="H2564" t="str">
        <f>VLOOKUP(C2564,reference!$A$1:$E$310,4,FALSE)</f>
        <v>PACAR</v>
      </c>
      <c r="I2564" t="str">
        <f>VLOOKUP($D2564,reference!$G$1:$H$25,2,FALSE)</f>
        <v>Sawah</v>
      </c>
      <c r="J2564" t="str">
        <f>VLOOKUP($E2564,reference!$G$1:$H$25,2,FALSE)</f>
        <v>Pertanian lahan kering  campur semak / kebun campur</v>
      </c>
      <c r="K2564" t="str">
        <f t="shared" si="40"/>
        <v>Non Irigasi</v>
      </c>
      <c r="L2564" t="s">
        <v>327</v>
      </c>
    </row>
    <row r="2565" spans="1:12" x14ac:dyDescent="0.25">
      <c r="A2565" s="1">
        <v>2564</v>
      </c>
      <c r="B2565" s="3">
        <v>46</v>
      </c>
      <c r="C2565" s="1">
        <v>250</v>
      </c>
      <c r="D2565" s="1">
        <v>14</v>
      </c>
      <c r="E2565" s="1">
        <v>1</v>
      </c>
      <c r="F2565" s="1">
        <v>0</v>
      </c>
      <c r="G2565">
        <f>VLOOKUP(C2565,reference!$A$1:$E$310,5,FALSE)</f>
        <v>5315041</v>
      </c>
      <c r="H2565" t="str">
        <f>VLOOKUP(C2565,reference!$A$1:$E$310,4,FALSE)</f>
        <v>NDOSO</v>
      </c>
      <c r="I2565" t="str">
        <f>VLOOKUP($D2565,reference!$G$1:$H$25,2,FALSE)</f>
        <v>Sawah</v>
      </c>
      <c r="J2565" t="str">
        <f>VLOOKUP($E2565,reference!$G$1:$H$25,2,FALSE)</f>
        <v>Hutan lahan kering primer</v>
      </c>
      <c r="K2565" t="str">
        <f t="shared" si="40"/>
        <v>Non Irigasi</v>
      </c>
      <c r="L2565" t="s">
        <v>327</v>
      </c>
    </row>
    <row r="2566" spans="1:12" x14ac:dyDescent="0.25">
      <c r="A2566" s="1">
        <v>2565</v>
      </c>
      <c r="B2566" s="3">
        <v>4</v>
      </c>
      <c r="C2566" s="1">
        <v>227</v>
      </c>
      <c r="D2566" s="1">
        <v>9</v>
      </c>
      <c r="E2566" s="1">
        <v>11</v>
      </c>
      <c r="F2566" s="1">
        <v>0</v>
      </c>
      <c r="G2566">
        <f>VLOOKUP(C2566,reference!$A$1:$E$310,5,FALSE)</f>
        <v>5313123</v>
      </c>
      <c r="H2566" t="str">
        <f>VLOOKUP(C2566,reference!$A$1:$E$310,4,FALSE)</f>
        <v>RAHONG UTARA</v>
      </c>
      <c r="I2566" t="str">
        <f>VLOOKUP($D2566,reference!$G$1:$H$25,2,FALSE)</f>
        <v>Semak belukar</v>
      </c>
      <c r="J2566" t="str">
        <f>VLOOKUP($E2566,reference!$G$1:$H$25,2,FALSE)</f>
        <v>Savanna / Padang rumput</v>
      </c>
      <c r="K2566" t="str">
        <f t="shared" si="40"/>
        <v>Non Irigasi</v>
      </c>
      <c r="L2566" t="s">
        <v>327</v>
      </c>
    </row>
    <row r="2567" spans="1:12" x14ac:dyDescent="0.25">
      <c r="A2567" s="1">
        <v>2566</v>
      </c>
      <c r="B2567" s="3">
        <v>80</v>
      </c>
      <c r="C2567" s="1">
        <v>283</v>
      </c>
      <c r="D2567" s="1">
        <v>12</v>
      </c>
      <c r="E2567" s="1">
        <v>11</v>
      </c>
      <c r="F2567" s="1">
        <v>0</v>
      </c>
      <c r="G2567">
        <f>VLOOKUP(C2567,reference!$A$1:$E$310,5,FALSE)</f>
        <v>5319050</v>
      </c>
      <c r="H2567" t="str">
        <f>VLOOKUP(C2567,reference!$A$1:$E$310,4,FALSE)</f>
        <v>POCO RANAKA</v>
      </c>
      <c r="I2567" t="str">
        <f>VLOOKUP($D2567,reference!$G$1:$H$25,2,FALSE)</f>
        <v>Pertanian lahan kering</v>
      </c>
      <c r="J2567" t="str">
        <f>VLOOKUP($E2567,reference!$G$1:$H$25,2,FALSE)</f>
        <v>Savanna / Padang rumput</v>
      </c>
      <c r="K2567" t="str">
        <f t="shared" si="40"/>
        <v>Non Irigasi</v>
      </c>
      <c r="L2567" t="s">
        <v>327</v>
      </c>
    </row>
    <row r="2568" spans="1:12" x14ac:dyDescent="0.25">
      <c r="A2568" s="1">
        <v>2567</v>
      </c>
      <c r="B2568" s="3">
        <v>4</v>
      </c>
      <c r="C2568" s="1">
        <v>281</v>
      </c>
      <c r="D2568" s="1">
        <v>13</v>
      </c>
      <c r="E2568" s="1">
        <v>14</v>
      </c>
      <c r="F2568" s="1">
        <v>0</v>
      </c>
      <c r="G2568">
        <f>VLOOKUP(C2568,reference!$A$1:$E$310,5,FALSE)</f>
        <v>5319031</v>
      </c>
      <c r="H2568" t="str">
        <f>VLOOKUP(C2568,reference!$A$1:$E$310,4,FALSE)</f>
        <v>ELAR SELATAN</v>
      </c>
      <c r="I2568" t="str">
        <f>VLOOKUP($D2568,reference!$G$1:$H$25,2,FALSE)</f>
        <v>Pertanian lahan kering  campur semak / kebun campur</v>
      </c>
      <c r="J2568" t="str">
        <f>VLOOKUP($E2568,reference!$G$1:$H$25,2,FALSE)</f>
        <v>Sawah</v>
      </c>
      <c r="K2568" t="str">
        <f t="shared" si="40"/>
        <v>Non Irigasi</v>
      </c>
      <c r="L2568" t="s">
        <v>327</v>
      </c>
    </row>
    <row r="2569" spans="1:12" x14ac:dyDescent="0.25">
      <c r="A2569" s="1">
        <v>2568</v>
      </c>
      <c r="B2569" s="3">
        <v>17</v>
      </c>
      <c r="C2569" s="1">
        <v>275</v>
      </c>
      <c r="D2569" s="1">
        <v>6</v>
      </c>
      <c r="E2569" s="1">
        <v>18</v>
      </c>
      <c r="F2569" s="1">
        <v>0</v>
      </c>
      <c r="G2569">
        <f>VLOOKUP(C2569,reference!$A$1:$E$310,5,FALSE)</f>
        <v>5318060</v>
      </c>
      <c r="H2569" t="str">
        <f>VLOOKUP(C2569,reference!$A$1:$E$310,4,FALSE)</f>
        <v>AESESA</v>
      </c>
      <c r="I2569" t="str">
        <f>VLOOKUP($D2569,reference!$G$1:$H$25,2,FALSE)</f>
        <v>Hutan mangrove sekunder</v>
      </c>
      <c r="J2569" t="str">
        <f>VLOOKUP($E2569,reference!$G$1:$H$25,2,FALSE)</f>
        <v>Lahan terbuka</v>
      </c>
      <c r="K2569" t="str">
        <f t="shared" si="40"/>
        <v>Non Irigasi</v>
      </c>
      <c r="L2569" t="s">
        <v>328</v>
      </c>
    </row>
    <row r="2570" spans="1:12" x14ac:dyDescent="0.25">
      <c r="A2570" s="1">
        <v>2569</v>
      </c>
      <c r="B2570" s="3">
        <v>1</v>
      </c>
      <c r="C2570" s="1">
        <v>202</v>
      </c>
      <c r="D2570" s="1">
        <v>9</v>
      </c>
      <c r="E2570" s="1">
        <v>16</v>
      </c>
      <c r="F2570" s="1">
        <v>0</v>
      </c>
      <c r="G2570">
        <f>VLOOKUP(C2570,reference!$A$1:$E$310,5,FALSE)</f>
        <v>5311060</v>
      </c>
      <c r="H2570" t="str">
        <f>VLOOKUP(C2570,reference!$A$1:$E$310,4,FALSE)</f>
        <v>MAUROLE</v>
      </c>
      <c r="I2570" t="str">
        <f>VLOOKUP($D2570,reference!$G$1:$H$25,2,FALSE)</f>
        <v>Semak belukar</v>
      </c>
      <c r="J2570" t="str">
        <f>VLOOKUP($E2570,reference!$G$1:$H$25,2,FALSE)</f>
        <v>Pemukiman</v>
      </c>
      <c r="K2570" t="str">
        <f t="shared" si="40"/>
        <v>Non Irigasi</v>
      </c>
      <c r="L2570" t="s">
        <v>327</v>
      </c>
    </row>
    <row r="2571" spans="1:12" x14ac:dyDescent="0.25">
      <c r="A2571" s="1">
        <v>2570</v>
      </c>
      <c r="B2571" s="3">
        <v>41</v>
      </c>
      <c r="C2571" s="1">
        <v>202</v>
      </c>
      <c r="D2571" s="1">
        <v>9</v>
      </c>
      <c r="E2571" s="1">
        <v>13</v>
      </c>
      <c r="F2571" s="1">
        <v>0</v>
      </c>
      <c r="G2571">
        <f>VLOOKUP(C2571,reference!$A$1:$E$310,5,FALSE)</f>
        <v>5311060</v>
      </c>
      <c r="H2571" t="str">
        <f>VLOOKUP(C2571,reference!$A$1:$E$310,4,FALSE)</f>
        <v>MAUROLE</v>
      </c>
      <c r="I2571" t="str">
        <f>VLOOKUP($D2571,reference!$G$1:$H$25,2,FALSE)</f>
        <v>Semak belukar</v>
      </c>
      <c r="J2571" t="str">
        <f>VLOOKUP($E2571,reference!$G$1:$H$25,2,FALSE)</f>
        <v>Pertanian lahan kering  campur semak / kebun campur</v>
      </c>
      <c r="K2571" t="str">
        <f t="shared" si="40"/>
        <v>Non Irigasi</v>
      </c>
      <c r="L2571" t="s">
        <v>327</v>
      </c>
    </row>
    <row r="2572" spans="1:12" x14ac:dyDescent="0.25">
      <c r="A2572" s="1">
        <v>2571</v>
      </c>
      <c r="B2572" s="3">
        <v>13</v>
      </c>
      <c r="C2572" s="1">
        <v>202</v>
      </c>
      <c r="D2572" s="1">
        <v>16</v>
      </c>
      <c r="E2572" s="1">
        <v>14</v>
      </c>
      <c r="F2572" s="1">
        <v>0</v>
      </c>
      <c r="G2572">
        <f>VLOOKUP(C2572,reference!$A$1:$E$310,5,FALSE)</f>
        <v>5311060</v>
      </c>
      <c r="H2572" t="str">
        <f>VLOOKUP(C2572,reference!$A$1:$E$310,4,FALSE)</f>
        <v>MAUROLE</v>
      </c>
      <c r="I2572" t="str">
        <f>VLOOKUP($D2572,reference!$G$1:$H$25,2,FALSE)</f>
        <v>Pemukiman</v>
      </c>
      <c r="J2572" t="str">
        <f>VLOOKUP($E2572,reference!$G$1:$H$25,2,FALSE)</f>
        <v>Sawah</v>
      </c>
      <c r="K2572" t="str">
        <f t="shared" si="40"/>
        <v>Non Irigasi</v>
      </c>
      <c r="L2572" t="s">
        <v>327</v>
      </c>
    </row>
    <row r="2573" spans="1:12" x14ac:dyDescent="0.25">
      <c r="A2573" s="1">
        <v>2572</v>
      </c>
      <c r="B2573" s="3">
        <v>636</v>
      </c>
      <c r="C2573" s="1">
        <v>149</v>
      </c>
      <c r="D2573" s="1">
        <v>13</v>
      </c>
      <c r="E2573" s="1">
        <v>12</v>
      </c>
      <c r="F2573" s="1">
        <v>0</v>
      </c>
      <c r="G2573">
        <f>VLOOKUP(C2573,reference!$A$1:$E$310,5,FALSE)</f>
        <v>5309012</v>
      </c>
      <c r="H2573" t="str">
        <f>VLOOKUP(C2573,reference!$A$1:$E$310,4,FALSE)</f>
        <v>ILEBURA</v>
      </c>
      <c r="I2573" t="str">
        <f>VLOOKUP($D2573,reference!$G$1:$H$25,2,FALSE)</f>
        <v>Pertanian lahan kering  campur semak / kebun campur</v>
      </c>
      <c r="J2573" t="str">
        <f>VLOOKUP($E2573,reference!$G$1:$H$25,2,FALSE)</f>
        <v>Pertanian lahan kering</v>
      </c>
      <c r="K2573" t="str">
        <f t="shared" si="40"/>
        <v>Non Irigasi</v>
      </c>
      <c r="L2573" t="s">
        <v>327</v>
      </c>
    </row>
    <row r="2574" spans="1:12" x14ac:dyDescent="0.25">
      <c r="A2574" s="1">
        <v>2573</v>
      </c>
      <c r="B2574" s="3">
        <v>60</v>
      </c>
      <c r="C2574" s="1">
        <v>251</v>
      </c>
      <c r="D2574" s="1">
        <v>14</v>
      </c>
      <c r="E2574" s="1">
        <v>13</v>
      </c>
      <c r="F2574" s="1">
        <v>0</v>
      </c>
      <c r="G2574">
        <f>VLOOKUP(C2574,reference!$A$1:$E$310,5,FALSE)</f>
        <v>5315042</v>
      </c>
      <c r="H2574" t="str">
        <f>VLOOKUP(C2574,reference!$A$1:$E$310,4,FALSE)</f>
        <v>KUWUS BARAT</v>
      </c>
      <c r="I2574" t="str">
        <f>VLOOKUP($D2574,reference!$G$1:$H$25,2,FALSE)</f>
        <v>Sawah</v>
      </c>
      <c r="J2574" t="str">
        <f>VLOOKUP($E2574,reference!$G$1:$H$25,2,FALSE)</f>
        <v>Pertanian lahan kering  campur semak / kebun campur</v>
      </c>
      <c r="K2574" t="str">
        <f t="shared" si="40"/>
        <v>Non Irigasi</v>
      </c>
      <c r="L2574" t="s">
        <v>327</v>
      </c>
    </row>
    <row r="2575" spans="1:12" x14ac:dyDescent="0.25">
      <c r="A2575" s="1">
        <v>2574</v>
      </c>
      <c r="B2575" s="3">
        <v>49</v>
      </c>
      <c r="C2575" s="1">
        <v>250</v>
      </c>
      <c r="D2575" s="1">
        <v>14</v>
      </c>
      <c r="E2575" s="1">
        <v>13</v>
      </c>
      <c r="F2575" s="1">
        <v>0</v>
      </c>
      <c r="G2575">
        <f>VLOOKUP(C2575,reference!$A$1:$E$310,5,FALSE)</f>
        <v>5315041</v>
      </c>
      <c r="H2575" t="str">
        <f>VLOOKUP(C2575,reference!$A$1:$E$310,4,FALSE)</f>
        <v>NDOSO</v>
      </c>
      <c r="I2575" t="str">
        <f>VLOOKUP($D2575,reference!$G$1:$H$25,2,FALSE)</f>
        <v>Sawah</v>
      </c>
      <c r="J2575" t="str">
        <f>VLOOKUP($E2575,reference!$G$1:$H$25,2,FALSE)</f>
        <v>Pertanian lahan kering  campur semak / kebun campur</v>
      </c>
      <c r="K2575" t="str">
        <f t="shared" si="40"/>
        <v>Non Irigasi</v>
      </c>
      <c r="L2575" t="s">
        <v>327</v>
      </c>
    </row>
    <row r="2576" spans="1:12" x14ac:dyDescent="0.25">
      <c r="A2576" s="1">
        <v>2575</v>
      </c>
      <c r="B2576" s="3">
        <v>235</v>
      </c>
      <c r="C2576" s="1">
        <v>283</v>
      </c>
      <c r="D2576" s="1">
        <v>11</v>
      </c>
      <c r="E2576" s="1">
        <v>11</v>
      </c>
      <c r="F2576" s="1">
        <v>0</v>
      </c>
      <c r="G2576">
        <f>VLOOKUP(C2576,reference!$A$1:$E$310,5,FALSE)</f>
        <v>5319050</v>
      </c>
      <c r="H2576" t="str">
        <f>VLOOKUP(C2576,reference!$A$1:$E$310,4,FALSE)</f>
        <v>POCO RANAKA</v>
      </c>
      <c r="I2576" t="str">
        <f>VLOOKUP($D2576,reference!$G$1:$H$25,2,FALSE)</f>
        <v>Savanna / Padang rumput</v>
      </c>
      <c r="J2576" t="str">
        <f>VLOOKUP($E2576,reference!$G$1:$H$25,2,FALSE)</f>
        <v>Savanna / Padang rumput</v>
      </c>
      <c r="K2576" t="str">
        <f t="shared" si="40"/>
        <v>Non Irigasi</v>
      </c>
      <c r="L2576" t="s">
        <v>327</v>
      </c>
    </row>
    <row r="2577" spans="1:12" x14ac:dyDescent="0.25">
      <c r="A2577" s="1">
        <v>2576</v>
      </c>
      <c r="B2577" s="3">
        <v>294</v>
      </c>
      <c r="C2577" s="1">
        <v>284</v>
      </c>
      <c r="D2577" s="1">
        <v>12</v>
      </c>
      <c r="E2577" s="1">
        <v>9</v>
      </c>
      <c r="F2577" s="1">
        <v>0</v>
      </c>
      <c r="G2577">
        <f>VLOOKUP(C2577,reference!$A$1:$E$310,5,FALSE)</f>
        <v>5319051</v>
      </c>
      <c r="H2577" t="str">
        <f>VLOOKUP(C2577,reference!$A$1:$E$310,4,FALSE)</f>
        <v>POCO RANAKA TIMUR</v>
      </c>
      <c r="I2577" t="str">
        <f>VLOOKUP($D2577,reference!$G$1:$H$25,2,FALSE)</f>
        <v>Pertanian lahan kering</v>
      </c>
      <c r="J2577" t="str">
        <f>VLOOKUP($E2577,reference!$G$1:$H$25,2,FALSE)</f>
        <v>Semak belukar</v>
      </c>
      <c r="K2577" t="str">
        <f t="shared" si="40"/>
        <v>Non Irigasi</v>
      </c>
      <c r="L2577" t="s">
        <v>327</v>
      </c>
    </row>
    <row r="2578" spans="1:12" x14ac:dyDescent="0.25">
      <c r="A2578" s="1">
        <v>2577</v>
      </c>
      <c r="B2578" s="3">
        <v>680</v>
      </c>
      <c r="C2578" s="1">
        <v>281</v>
      </c>
      <c r="D2578" s="1">
        <v>12</v>
      </c>
      <c r="E2578" s="1">
        <v>1</v>
      </c>
      <c r="F2578" s="1">
        <v>0</v>
      </c>
      <c r="G2578">
        <f>VLOOKUP(C2578,reference!$A$1:$E$310,5,FALSE)</f>
        <v>5319031</v>
      </c>
      <c r="H2578" t="str">
        <f>VLOOKUP(C2578,reference!$A$1:$E$310,4,FALSE)</f>
        <v>ELAR SELATAN</v>
      </c>
      <c r="I2578" t="str">
        <f>VLOOKUP($D2578,reference!$G$1:$H$25,2,FALSE)</f>
        <v>Pertanian lahan kering</v>
      </c>
      <c r="J2578" t="str">
        <f>VLOOKUP($E2578,reference!$G$1:$H$25,2,FALSE)</f>
        <v>Hutan lahan kering primer</v>
      </c>
      <c r="K2578" t="str">
        <f t="shared" si="40"/>
        <v>Non Irigasi</v>
      </c>
      <c r="L2578" t="s">
        <v>327</v>
      </c>
    </row>
    <row r="2579" spans="1:12" x14ac:dyDescent="0.25">
      <c r="A2579" s="1">
        <v>2578</v>
      </c>
      <c r="B2579" s="3">
        <v>33</v>
      </c>
      <c r="C2579" s="1">
        <v>218</v>
      </c>
      <c r="D2579" s="1">
        <v>9</v>
      </c>
      <c r="E2579" s="1">
        <v>13</v>
      </c>
      <c r="F2579" s="1">
        <v>0</v>
      </c>
      <c r="G2579">
        <f>VLOOKUP(C2579,reference!$A$1:$E$310,5,FALSE)</f>
        <v>5312081</v>
      </c>
      <c r="H2579" t="str">
        <f>VLOOKUP(C2579,reference!$A$1:$E$310,4,FALSE)</f>
        <v>RIUNG BARAT</v>
      </c>
      <c r="I2579" t="str">
        <f>VLOOKUP($D2579,reference!$G$1:$H$25,2,FALSE)</f>
        <v>Semak belukar</v>
      </c>
      <c r="J2579" t="str">
        <f>VLOOKUP($E2579,reference!$G$1:$H$25,2,FALSE)</f>
        <v>Pertanian lahan kering  campur semak / kebun campur</v>
      </c>
      <c r="K2579" t="str">
        <f t="shared" si="40"/>
        <v>Non Irigasi</v>
      </c>
      <c r="L2579" t="s">
        <v>327</v>
      </c>
    </row>
    <row r="2580" spans="1:12" x14ac:dyDescent="0.25">
      <c r="A2580" s="1">
        <v>2579</v>
      </c>
      <c r="B2580" s="3">
        <v>126</v>
      </c>
      <c r="C2580" s="1">
        <v>207</v>
      </c>
      <c r="D2580" s="1">
        <v>12</v>
      </c>
      <c r="E2580" s="1">
        <v>9</v>
      </c>
      <c r="F2580" s="1">
        <v>0</v>
      </c>
      <c r="G2580">
        <f>VLOOKUP(C2580,reference!$A$1:$E$310,5,FALSE)</f>
        <v>5311071</v>
      </c>
      <c r="H2580" t="str">
        <f>VLOOKUP(C2580,reference!$A$1:$E$310,4,FALSE)</f>
        <v>WEWARIA</v>
      </c>
      <c r="I2580" t="str">
        <f>VLOOKUP($D2580,reference!$G$1:$H$25,2,FALSE)</f>
        <v>Pertanian lahan kering</v>
      </c>
      <c r="J2580" t="str">
        <f>VLOOKUP($E2580,reference!$G$1:$H$25,2,FALSE)</f>
        <v>Semak belukar</v>
      </c>
      <c r="K2580" t="str">
        <f t="shared" si="40"/>
        <v>Non Irigasi</v>
      </c>
      <c r="L2580" t="s">
        <v>327</v>
      </c>
    </row>
    <row r="2581" spans="1:12" x14ac:dyDescent="0.25">
      <c r="A2581" s="1">
        <v>2580</v>
      </c>
      <c r="B2581" s="3">
        <v>1</v>
      </c>
      <c r="C2581" s="1">
        <v>202</v>
      </c>
      <c r="D2581" s="1">
        <v>9</v>
      </c>
      <c r="E2581" s="1">
        <v>0</v>
      </c>
      <c r="F2581" s="1">
        <v>0</v>
      </c>
      <c r="G2581">
        <f>VLOOKUP(C2581,reference!$A$1:$E$310,5,FALSE)</f>
        <v>5311060</v>
      </c>
      <c r="H2581" t="str">
        <f>VLOOKUP(C2581,reference!$A$1:$E$310,4,FALSE)</f>
        <v>MAUROLE</v>
      </c>
      <c r="I2581" t="str">
        <f>VLOOKUP($D2581,reference!$G$1:$H$25,2,FALSE)</f>
        <v>Semak belukar</v>
      </c>
      <c r="J2581" t="str">
        <f>VLOOKUP($E2581,reference!$G$1:$H$25,2,FALSE)</f>
        <v>No data</v>
      </c>
      <c r="K2581" t="str">
        <f t="shared" si="40"/>
        <v>Non Irigasi</v>
      </c>
      <c r="L2581" t="s">
        <v>327</v>
      </c>
    </row>
    <row r="2582" spans="1:12" x14ac:dyDescent="0.25">
      <c r="A2582" s="1">
        <v>2581</v>
      </c>
      <c r="B2582" s="3">
        <v>739</v>
      </c>
      <c r="C2582" s="1">
        <v>139</v>
      </c>
      <c r="D2582" s="1">
        <v>11</v>
      </c>
      <c r="E2582" s="1">
        <v>13</v>
      </c>
      <c r="F2582" s="1">
        <v>0</v>
      </c>
      <c r="G2582">
        <f>VLOOKUP(C2582,reference!$A$1:$E$310,5,FALSE)</f>
        <v>5308011</v>
      </c>
      <c r="H2582" t="str">
        <f>VLOOKUP(C2582,reference!$A$1:$E$310,4,FALSE)</f>
        <v>WULANDONI</v>
      </c>
      <c r="I2582" t="str">
        <f>VLOOKUP($D2582,reference!$G$1:$H$25,2,FALSE)</f>
        <v>Savanna / Padang rumput</v>
      </c>
      <c r="J2582" t="str">
        <f>VLOOKUP($E2582,reference!$G$1:$H$25,2,FALSE)</f>
        <v>Pertanian lahan kering  campur semak / kebun campur</v>
      </c>
      <c r="K2582" t="str">
        <f t="shared" si="40"/>
        <v>Non Irigasi</v>
      </c>
      <c r="L2582" t="s">
        <v>327</v>
      </c>
    </row>
    <row r="2583" spans="1:12" x14ac:dyDescent="0.25">
      <c r="A2583" s="1">
        <v>2582</v>
      </c>
      <c r="B2583" s="3">
        <v>55</v>
      </c>
      <c r="C2583" s="1">
        <v>125</v>
      </c>
      <c r="D2583" s="1">
        <v>2</v>
      </c>
      <c r="E2583" s="1">
        <v>18</v>
      </c>
      <c r="F2583" s="1">
        <v>0</v>
      </c>
      <c r="G2583">
        <f>VLOOKUP(C2583,reference!$A$1:$E$310,5,FALSE)</f>
        <v>5307014</v>
      </c>
      <c r="H2583" t="str">
        <f>VLOOKUP(C2583,reference!$A$1:$E$310,4,FALSE)</f>
        <v>PANTAR TENGAH</v>
      </c>
      <c r="I2583" t="str">
        <f>VLOOKUP($D2583,reference!$G$1:$H$25,2,FALSE)</f>
        <v>Hutan lahan kering sekunder / bekas tebangan</v>
      </c>
      <c r="J2583" t="str">
        <f>VLOOKUP($E2583,reference!$G$1:$H$25,2,FALSE)</f>
        <v>Lahan terbuka</v>
      </c>
      <c r="K2583" t="str">
        <f t="shared" si="40"/>
        <v>Non Irigasi</v>
      </c>
      <c r="L2583" t="s">
        <v>328</v>
      </c>
    </row>
    <row r="2584" spans="1:12" x14ac:dyDescent="0.25">
      <c r="A2584" s="1">
        <v>2583</v>
      </c>
      <c r="B2584" s="3">
        <v>8</v>
      </c>
      <c r="C2584" s="1">
        <v>242</v>
      </c>
      <c r="D2584" s="1">
        <v>16</v>
      </c>
      <c r="E2584" s="1">
        <v>14</v>
      </c>
      <c r="F2584" s="1">
        <v>0</v>
      </c>
      <c r="G2584">
        <f>VLOOKUP(C2584,reference!$A$1:$E$310,5,FALSE)</f>
        <v>5315010</v>
      </c>
      <c r="H2584" t="str">
        <f>VLOOKUP(C2584,reference!$A$1:$E$310,4,FALSE)</f>
        <v>KOMODO</v>
      </c>
      <c r="I2584" t="str">
        <f>VLOOKUP($D2584,reference!$G$1:$H$25,2,FALSE)</f>
        <v>Pemukiman</v>
      </c>
      <c r="J2584" t="str">
        <f>VLOOKUP($E2584,reference!$G$1:$H$25,2,FALSE)</f>
        <v>Sawah</v>
      </c>
      <c r="K2584" t="str">
        <f t="shared" si="40"/>
        <v>Non Irigasi</v>
      </c>
      <c r="L2584" t="s">
        <v>327</v>
      </c>
    </row>
    <row r="2585" spans="1:12" x14ac:dyDescent="0.25">
      <c r="A2585" s="1">
        <v>2584</v>
      </c>
      <c r="B2585" s="3">
        <v>18</v>
      </c>
      <c r="C2585" s="1">
        <v>243</v>
      </c>
      <c r="D2585" s="1">
        <v>2</v>
      </c>
      <c r="E2585" s="1">
        <v>9</v>
      </c>
      <c r="F2585" s="1">
        <v>0</v>
      </c>
      <c r="G2585">
        <f>VLOOKUP(C2585,reference!$A$1:$E$310,5,FALSE)</f>
        <v>5315011</v>
      </c>
      <c r="H2585" t="str">
        <f>VLOOKUP(C2585,reference!$A$1:$E$310,4,FALSE)</f>
        <v>BOLENG</v>
      </c>
      <c r="I2585" t="str">
        <f>VLOOKUP($D2585,reference!$G$1:$H$25,2,FALSE)</f>
        <v>Hutan lahan kering sekunder / bekas tebangan</v>
      </c>
      <c r="J2585" t="str">
        <f>VLOOKUP($E2585,reference!$G$1:$H$25,2,FALSE)</f>
        <v>Semak belukar</v>
      </c>
      <c r="K2585" t="str">
        <f t="shared" si="40"/>
        <v>Non Irigasi</v>
      </c>
      <c r="L2585" t="s">
        <v>328</v>
      </c>
    </row>
    <row r="2586" spans="1:12" x14ac:dyDescent="0.25">
      <c r="A2586" s="1">
        <v>2585</v>
      </c>
      <c r="B2586" s="3">
        <v>7</v>
      </c>
      <c r="C2586" s="1">
        <v>207</v>
      </c>
      <c r="D2586" s="1">
        <v>0</v>
      </c>
      <c r="E2586" s="1">
        <v>13</v>
      </c>
      <c r="F2586" s="1">
        <v>0</v>
      </c>
      <c r="G2586">
        <f>VLOOKUP(C2586,reference!$A$1:$E$310,5,FALSE)</f>
        <v>5311071</v>
      </c>
      <c r="H2586" t="str">
        <f>VLOOKUP(C2586,reference!$A$1:$E$310,4,FALSE)</f>
        <v>WEWARIA</v>
      </c>
      <c r="I2586" t="str">
        <f>VLOOKUP($D2586,reference!$G$1:$H$25,2,FALSE)</f>
        <v>No data</v>
      </c>
      <c r="J2586" t="str">
        <f>VLOOKUP($E2586,reference!$G$1:$H$25,2,FALSE)</f>
        <v>Pertanian lahan kering  campur semak / kebun campur</v>
      </c>
      <c r="K2586" t="str">
        <f t="shared" si="40"/>
        <v>Non Irigasi</v>
      </c>
      <c r="L2586" t="s">
        <v>327</v>
      </c>
    </row>
    <row r="2587" spans="1:12" x14ac:dyDescent="0.25">
      <c r="A2587" s="1">
        <v>2586</v>
      </c>
      <c r="B2587" s="3">
        <v>1226</v>
      </c>
      <c r="C2587" s="1">
        <v>207</v>
      </c>
      <c r="D2587" s="1">
        <v>13</v>
      </c>
      <c r="E2587" s="1">
        <v>13</v>
      </c>
      <c r="F2587" s="1">
        <v>0</v>
      </c>
      <c r="G2587">
        <f>VLOOKUP(C2587,reference!$A$1:$E$310,5,FALSE)</f>
        <v>5311071</v>
      </c>
      <c r="H2587" t="str">
        <f>VLOOKUP(C2587,reference!$A$1:$E$310,4,FALSE)</f>
        <v>WEWARIA</v>
      </c>
      <c r="I2587" t="str">
        <f>VLOOKUP($D2587,reference!$G$1:$H$25,2,FALSE)</f>
        <v>Pertanian lahan kering  campur semak / kebun campur</v>
      </c>
      <c r="J2587" t="str">
        <f>VLOOKUP($E2587,reference!$G$1:$H$25,2,FALSE)</f>
        <v>Pertanian lahan kering  campur semak / kebun campur</v>
      </c>
      <c r="K2587" t="str">
        <f t="shared" si="40"/>
        <v>Non Irigasi</v>
      </c>
      <c r="L2587" t="s">
        <v>327</v>
      </c>
    </row>
    <row r="2588" spans="1:12" x14ac:dyDescent="0.25">
      <c r="A2588" s="1">
        <v>2587</v>
      </c>
      <c r="B2588" s="3">
        <v>84</v>
      </c>
      <c r="C2588" s="1">
        <v>202</v>
      </c>
      <c r="D2588" s="1">
        <v>9</v>
      </c>
      <c r="E2588" s="1">
        <v>14</v>
      </c>
      <c r="F2588" s="1">
        <v>0</v>
      </c>
      <c r="G2588">
        <f>VLOOKUP(C2588,reference!$A$1:$E$310,5,FALSE)</f>
        <v>5311060</v>
      </c>
      <c r="H2588" t="str">
        <f>VLOOKUP(C2588,reference!$A$1:$E$310,4,FALSE)</f>
        <v>MAUROLE</v>
      </c>
      <c r="I2588" t="str">
        <f>VLOOKUP($D2588,reference!$G$1:$H$25,2,FALSE)</f>
        <v>Semak belukar</v>
      </c>
      <c r="J2588" t="str">
        <f>VLOOKUP($E2588,reference!$G$1:$H$25,2,FALSE)</f>
        <v>Sawah</v>
      </c>
      <c r="K2588" t="str">
        <f t="shared" si="40"/>
        <v>Non Irigasi</v>
      </c>
      <c r="L2588" t="s">
        <v>327</v>
      </c>
    </row>
    <row r="2589" spans="1:12" x14ac:dyDescent="0.25">
      <c r="A2589" s="1">
        <v>2588</v>
      </c>
      <c r="B2589" s="3">
        <v>264</v>
      </c>
      <c r="C2589" s="1">
        <v>203</v>
      </c>
      <c r="D2589" s="1">
        <v>2</v>
      </c>
      <c r="E2589" s="1">
        <v>11</v>
      </c>
      <c r="F2589" s="1">
        <v>0</v>
      </c>
      <c r="G2589">
        <f>VLOOKUP(C2589,reference!$A$1:$E$310,5,FALSE)</f>
        <v>5311061</v>
      </c>
      <c r="H2589" t="str">
        <f>VLOOKUP(C2589,reference!$A$1:$E$310,4,FALSE)</f>
        <v>KOTABARU</v>
      </c>
      <c r="I2589" t="str">
        <f>VLOOKUP($D2589,reference!$G$1:$H$25,2,FALSE)</f>
        <v>Hutan lahan kering sekunder / bekas tebangan</v>
      </c>
      <c r="J2589" t="str">
        <f>VLOOKUP($E2589,reference!$G$1:$H$25,2,FALSE)</f>
        <v>Savanna / Padang rumput</v>
      </c>
      <c r="K2589" t="str">
        <f t="shared" si="40"/>
        <v>Non Irigasi</v>
      </c>
      <c r="L2589" t="s">
        <v>328</v>
      </c>
    </row>
    <row r="2590" spans="1:12" x14ac:dyDescent="0.25">
      <c r="A2590" s="1">
        <v>2589</v>
      </c>
      <c r="B2590" s="3">
        <v>7</v>
      </c>
      <c r="C2590" s="1">
        <v>149</v>
      </c>
      <c r="D2590" s="1">
        <v>2</v>
      </c>
      <c r="E2590" s="1">
        <v>16</v>
      </c>
      <c r="F2590" s="1">
        <v>0</v>
      </c>
      <c r="G2590">
        <f>VLOOKUP(C2590,reference!$A$1:$E$310,5,FALSE)</f>
        <v>5309012</v>
      </c>
      <c r="H2590" t="str">
        <f>VLOOKUP(C2590,reference!$A$1:$E$310,4,FALSE)</f>
        <v>ILEBURA</v>
      </c>
      <c r="I2590" t="str">
        <f>VLOOKUP($D2590,reference!$G$1:$H$25,2,FALSE)</f>
        <v>Hutan lahan kering sekunder / bekas tebangan</v>
      </c>
      <c r="J2590" t="str">
        <f>VLOOKUP($E2590,reference!$G$1:$H$25,2,FALSE)</f>
        <v>Pemukiman</v>
      </c>
      <c r="K2590" t="str">
        <f t="shared" si="40"/>
        <v>Non Irigasi</v>
      </c>
      <c r="L2590" t="s">
        <v>328</v>
      </c>
    </row>
    <row r="2591" spans="1:12" x14ac:dyDescent="0.25">
      <c r="A2591" s="1">
        <v>2590</v>
      </c>
      <c r="B2591" s="3">
        <v>86</v>
      </c>
      <c r="C2591" s="1">
        <v>155</v>
      </c>
      <c r="D2591" s="1">
        <v>14</v>
      </c>
      <c r="E2591" s="1">
        <v>12</v>
      </c>
      <c r="F2591" s="1">
        <v>0</v>
      </c>
      <c r="G2591">
        <f>VLOOKUP(C2591,reference!$A$1:$E$310,5,FALSE)</f>
        <v>5309040</v>
      </c>
      <c r="H2591" t="str">
        <f>VLOOKUP(C2591,reference!$A$1:$E$310,4,FALSE)</f>
        <v>SOLOR BARAT</v>
      </c>
      <c r="I2591" t="str">
        <f>VLOOKUP($D2591,reference!$G$1:$H$25,2,FALSE)</f>
        <v>Sawah</v>
      </c>
      <c r="J2591" t="str">
        <f>VLOOKUP($E2591,reference!$G$1:$H$25,2,FALSE)</f>
        <v>Pertanian lahan kering</v>
      </c>
      <c r="K2591" t="str">
        <f t="shared" si="40"/>
        <v>Non Irigasi</v>
      </c>
      <c r="L2591" t="s">
        <v>327</v>
      </c>
    </row>
    <row r="2592" spans="1:12" x14ac:dyDescent="0.25">
      <c r="A2592" s="1">
        <v>2591</v>
      </c>
      <c r="B2592" s="3">
        <v>10</v>
      </c>
      <c r="C2592" s="1">
        <v>138</v>
      </c>
      <c r="D2592" s="1">
        <v>0</v>
      </c>
      <c r="E2592" s="1">
        <v>11</v>
      </c>
      <c r="F2592" s="1">
        <v>0</v>
      </c>
      <c r="G2592">
        <f>VLOOKUP(C2592,reference!$A$1:$E$310,5,FALSE)</f>
        <v>5308010</v>
      </c>
      <c r="H2592" t="str">
        <f>VLOOKUP(C2592,reference!$A$1:$E$310,4,FALSE)</f>
        <v>NAGAWUTUNG</v>
      </c>
      <c r="I2592" t="str">
        <f>VLOOKUP($D2592,reference!$G$1:$H$25,2,FALSE)</f>
        <v>No data</v>
      </c>
      <c r="J2592" t="str">
        <f>VLOOKUP($E2592,reference!$G$1:$H$25,2,FALSE)</f>
        <v>Savanna / Padang rumput</v>
      </c>
      <c r="K2592" t="str">
        <f t="shared" si="40"/>
        <v>Non Irigasi</v>
      </c>
      <c r="L2592" t="s">
        <v>327</v>
      </c>
    </row>
    <row r="2593" spans="1:12" x14ac:dyDescent="0.25">
      <c r="A2593" s="1">
        <v>2592</v>
      </c>
      <c r="B2593" s="3">
        <v>23</v>
      </c>
      <c r="C2593" s="1">
        <v>242</v>
      </c>
      <c r="D2593" s="1">
        <v>16</v>
      </c>
      <c r="E2593" s="1">
        <v>11</v>
      </c>
      <c r="F2593" s="1">
        <v>0</v>
      </c>
      <c r="G2593">
        <f>VLOOKUP(C2593,reference!$A$1:$E$310,5,FALSE)</f>
        <v>5315010</v>
      </c>
      <c r="H2593" t="str">
        <f>VLOOKUP(C2593,reference!$A$1:$E$310,4,FALSE)</f>
        <v>KOMODO</v>
      </c>
      <c r="I2593" t="str">
        <f>VLOOKUP($D2593,reference!$G$1:$H$25,2,FALSE)</f>
        <v>Pemukiman</v>
      </c>
      <c r="J2593" t="str">
        <f>VLOOKUP($E2593,reference!$G$1:$H$25,2,FALSE)</f>
        <v>Savanna / Padang rumput</v>
      </c>
      <c r="K2593" t="str">
        <f t="shared" si="40"/>
        <v>Non Irigasi</v>
      </c>
      <c r="L2593" t="s">
        <v>327</v>
      </c>
    </row>
    <row r="2594" spans="1:12" x14ac:dyDescent="0.25">
      <c r="A2594" s="1">
        <v>2593</v>
      </c>
      <c r="B2594" s="3">
        <v>224</v>
      </c>
      <c r="C2594" s="1">
        <v>242</v>
      </c>
      <c r="D2594" s="1">
        <v>13</v>
      </c>
      <c r="E2594" s="1">
        <v>14</v>
      </c>
      <c r="F2594" s="1">
        <v>0</v>
      </c>
      <c r="G2594">
        <f>VLOOKUP(C2594,reference!$A$1:$E$310,5,FALSE)</f>
        <v>5315010</v>
      </c>
      <c r="H2594" t="str">
        <f>VLOOKUP(C2594,reference!$A$1:$E$310,4,FALSE)</f>
        <v>KOMODO</v>
      </c>
      <c r="I2594" t="str">
        <f>VLOOKUP($D2594,reference!$G$1:$H$25,2,FALSE)</f>
        <v>Pertanian lahan kering  campur semak / kebun campur</v>
      </c>
      <c r="J2594" t="str">
        <f>VLOOKUP($E2594,reference!$G$1:$H$25,2,FALSE)</f>
        <v>Sawah</v>
      </c>
      <c r="K2594" t="str">
        <f t="shared" si="40"/>
        <v>Non Irigasi</v>
      </c>
      <c r="L2594" t="s">
        <v>327</v>
      </c>
    </row>
    <row r="2595" spans="1:12" x14ac:dyDescent="0.25">
      <c r="A2595" s="1">
        <v>2594</v>
      </c>
      <c r="B2595" s="3">
        <v>12</v>
      </c>
      <c r="C2595" s="1">
        <v>243</v>
      </c>
      <c r="D2595" s="1">
        <v>13</v>
      </c>
      <c r="E2595" s="1">
        <v>9</v>
      </c>
      <c r="F2595" s="1">
        <v>0</v>
      </c>
      <c r="G2595">
        <f>VLOOKUP(C2595,reference!$A$1:$E$310,5,FALSE)</f>
        <v>5315011</v>
      </c>
      <c r="H2595" t="str">
        <f>VLOOKUP(C2595,reference!$A$1:$E$310,4,FALSE)</f>
        <v>BOLENG</v>
      </c>
      <c r="I2595" t="str">
        <f>VLOOKUP($D2595,reference!$G$1:$H$25,2,FALSE)</f>
        <v>Pertanian lahan kering  campur semak / kebun campur</v>
      </c>
      <c r="J2595" t="str">
        <f>VLOOKUP($E2595,reference!$G$1:$H$25,2,FALSE)</f>
        <v>Semak belukar</v>
      </c>
      <c r="K2595" t="str">
        <f t="shared" si="40"/>
        <v>Non Irigasi</v>
      </c>
      <c r="L2595" t="s">
        <v>327</v>
      </c>
    </row>
    <row r="2596" spans="1:12" x14ac:dyDescent="0.25">
      <c r="A2596" s="1">
        <v>2595</v>
      </c>
      <c r="B2596" s="3">
        <v>282</v>
      </c>
      <c r="C2596" s="1">
        <v>202</v>
      </c>
      <c r="D2596" s="1">
        <v>13</v>
      </c>
      <c r="E2596" s="1">
        <v>13</v>
      </c>
      <c r="F2596" s="1">
        <v>0</v>
      </c>
      <c r="G2596">
        <f>VLOOKUP(C2596,reference!$A$1:$E$310,5,FALSE)</f>
        <v>5311060</v>
      </c>
      <c r="H2596" t="str">
        <f>VLOOKUP(C2596,reference!$A$1:$E$310,4,FALSE)</f>
        <v>MAUROLE</v>
      </c>
      <c r="I2596" t="str">
        <f>VLOOKUP($D2596,reference!$G$1:$H$25,2,FALSE)</f>
        <v>Pertanian lahan kering  campur semak / kebun campur</v>
      </c>
      <c r="J2596" t="str">
        <f>VLOOKUP($E2596,reference!$G$1:$H$25,2,FALSE)</f>
        <v>Pertanian lahan kering  campur semak / kebun campur</v>
      </c>
      <c r="K2596" t="str">
        <f t="shared" si="40"/>
        <v>Non Irigasi</v>
      </c>
      <c r="L2596" t="s">
        <v>327</v>
      </c>
    </row>
    <row r="2597" spans="1:12" x14ac:dyDescent="0.25">
      <c r="A2597" s="1">
        <v>2596</v>
      </c>
      <c r="B2597" s="3">
        <v>11</v>
      </c>
      <c r="C2597" s="1">
        <v>203</v>
      </c>
      <c r="D2597" s="1">
        <v>6</v>
      </c>
      <c r="E2597" s="1">
        <v>6</v>
      </c>
      <c r="F2597" s="1">
        <v>0</v>
      </c>
      <c r="G2597">
        <f>VLOOKUP(C2597,reference!$A$1:$E$310,5,FALSE)</f>
        <v>5311061</v>
      </c>
      <c r="H2597" t="str">
        <f>VLOOKUP(C2597,reference!$A$1:$E$310,4,FALSE)</f>
        <v>KOTABARU</v>
      </c>
      <c r="I2597" t="str">
        <f>VLOOKUP($D2597,reference!$G$1:$H$25,2,FALSE)</f>
        <v>Hutan mangrove sekunder</v>
      </c>
      <c r="J2597" t="str">
        <f>VLOOKUP($E2597,reference!$G$1:$H$25,2,FALSE)</f>
        <v>Hutan mangrove sekunder</v>
      </c>
      <c r="K2597" t="str">
        <f t="shared" si="40"/>
        <v>Non Irigasi</v>
      </c>
      <c r="L2597" t="s">
        <v>327</v>
      </c>
    </row>
    <row r="2598" spans="1:12" x14ac:dyDescent="0.25">
      <c r="A2598" s="1">
        <v>2597</v>
      </c>
      <c r="B2598" s="3">
        <v>2</v>
      </c>
      <c r="C2598" s="1">
        <v>155</v>
      </c>
      <c r="D2598" s="1">
        <v>14</v>
      </c>
      <c r="E2598" s="1">
        <v>0</v>
      </c>
      <c r="F2598" s="1">
        <v>0</v>
      </c>
      <c r="G2598">
        <f>VLOOKUP(C2598,reference!$A$1:$E$310,5,FALSE)</f>
        <v>5309040</v>
      </c>
      <c r="H2598" t="str">
        <f>VLOOKUP(C2598,reference!$A$1:$E$310,4,FALSE)</f>
        <v>SOLOR BARAT</v>
      </c>
      <c r="I2598" t="str">
        <f>VLOOKUP($D2598,reference!$G$1:$H$25,2,FALSE)</f>
        <v>Sawah</v>
      </c>
      <c r="J2598" t="str">
        <f>VLOOKUP($E2598,reference!$G$1:$H$25,2,FALSE)</f>
        <v>No data</v>
      </c>
      <c r="K2598" t="str">
        <f t="shared" si="40"/>
        <v>Non Irigasi</v>
      </c>
      <c r="L2598" t="s">
        <v>327</v>
      </c>
    </row>
    <row r="2599" spans="1:12" x14ac:dyDescent="0.25">
      <c r="A2599" s="1">
        <v>2598</v>
      </c>
      <c r="B2599" s="3">
        <v>47</v>
      </c>
      <c r="C2599" s="1">
        <v>138</v>
      </c>
      <c r="D2599" s="1">
        <v>0</v>
      </c>
      <c r="E2599" s="1">
        <v>2</v>
      </c>
      <c r="F2599" s="1">
        <v>0</v>
      </c>
      <c r="G2599">
        <f>VLOOKUP(C2599,reference!$A$1:$E$310,5,FALSE)</f>
        <v>5308010</v>
      </c>
      <c r="H2599" t="str">
        <f>VLOOKUP(C2599,reference!$A$1:$E$310,4,FALSE)</f>
        <v>NAGAWUTUNG</v>
      </c>
      <c r="I2599" t="str">
        <f>VLOOKUP($D2599,reference!$G$1:$H$25,2,FALSE)</f>
        <v>No data</v>
      </c>
      <c r="J2599" t="str">
        <f>VLOOKUP($E2599,reference!$G$1:$H$25,2,FALSE)</f>
        <v>Hutan lahan kering sekunder / bekas tebangan</v>
      </c>
      <c r="K2599" t="str">
        <f t="shared" si="40"/>
        <v>Non Irigasi</v>
      </c>
      <c r="L2599" t="s">
        <v>327</v>
      </c>
    </row>
    <row r="2600" spans="1:12" x14ac:dyDescent="0.25">
      <c r="A2600" s="1">
        <v>2599</v>
      </c>
      <c r="B2600" s="3">
        <v>5</v>
      </c>
      <c r="C2600" s="1">
        <v>138</v>
      </c>
      <c r="D2600" s="1">
        <v>16</v>
      </c>
      <c r="E2600" s="1">
        <v>2</v>
      </c>
      <c r="F2600" s="1">
        <v>0</v>
      </c>
      <c r="G2600">
        <f>VLOOKUP(C2600,reference!$A$1:$E$310,5,FALSE)</f>
        <v>5308010</v>
      </c>
      <c r="H2600" t="str">
        <f>VLOOKUP(C2600,reference!$A$1:$E$310,4,FALSE)</f>
        <v>NAGAWUTUNG</v>
      </c>
      <c r="I2600" t="str">
        <f>VLOOKUP($D2600,reference!$G$1:$H$25,2,FALSE)</f>
        <v>Pemukiman</v>
      </c>
      <c r="J2600" t="str">
        <f>VLOOKUP($E2600,reference!$G$1:$H$25,2,FALSE)</f>
        <v>Hutan lahan kering sekunder / bekas tebangan</v>
      </c>
      <c r="K2600" t="str">
        <f t="shared" si="40"/>
        <v>Non Irigasi</v>
      </c>
      <c r="L2600" t="s">
        <v>327</v>
      </c>
    </row>
    <row r="2601" spans="1:12" x14ac:dyDescent="0.25">
      <c r="A2601" s="1">
        <v>2600</v>
      </c>
      <c r="B2601" s="3">
        <v>152</v>
      </c>
      <c r="C2601" s="1">
        <v>139</v>
      </c>
      <c r="D2601" s="1">
        <v>12</v>
      </c>
      <c r="E2601" s="1">
        <v>13</v>
      </c>
      <c r="F2601" s="1">
        <v>0</v>
      </c>
      <c r="G2601">
        <f>VLOOKUP(C2601,reference!$A$1:$E$310,5,FALSE)</f>
        <v>5308011</v>
      </c>
      <c r="H2601" t="str">
        <f>VLOOKUP(C2601,reference!$A$1:$E$310,4,FALSE)</f>
        <v>WULANDONI</v>
      </c>
      <c r="I2601" t="str">
        <f>VLOOKUP($D2601,reference!$G$1:$H$25,2,FALSE)</f>
        <v>Pertanian lahan kering</v>
      </c>
      <c r="J2601" t="str">
        <f>VLOOKUP($E2601,reference!$G$1:$H$25,2,FALSE)</f>
        <v>Pertanian lahan kering  campur semak / kebun campur</v>
      </c>
      <c r="K2601" t="str">
        <f t="shared" si="40"/>
        <v>Non Irigasi</v>
      </c>
      <c r="L2601" t="s">
        <v>327</v>
      </c>
    </row>
    <row r="2602" spans="1:12" x14ac:dyDescent="0.25">
      <c r="A2602" s="1">
        <v>2601</v>
      </c>
      <c r="B2602" s="3">
        <v>579</v>
      </c>
      <c r="C2602" s="1">
        <v>140</v>
      </c>
      <c r="D2602" s="1">
        <v>11</v>
      </c>
      <c r="E2602" s="1">
        <v>11</v>
      </c>
      <c r="F2602" s="1">
        <v>0</v>
      </c>
      <c r="G2602">
        <f>VLOOKUP(C2602,reference!$A$1:$E$310,5,FALSE)</f>
        <v>5308020</v>
      </c>
      <c r="H2602" t="str">
        <f>VLOOKUP(C2602,reference!$A$1:$E$310,4,FALSE)</f>
        <v>ATADEI</v>
      </c>
      <c r="I2602" t="str">
        <f>VLOOKUP($D2602,reference!$G$1:$H$25,2,FALSE)</f>
        <v>Savanna / Padang rumput</v>
      </c>
      <c r="J2602" t="str">
        <f>VLOOKUP($E2602,reference!$G$1:$H$25,2,FALSE)</f>
        <v>Savanna / Padang rumput</v>
      </c>
      <c r="K2602" t="str">
        <f t="shared" si="40"/>
        <v>Non Irigasi</v>
      </c>
      <c r="L2602" t="s">
        <v>327</v>
      </c>
    </row>
    <row r="2603" spans="1:12" x14ac:dyDescent="0.25">
      <c r="A2603" s="1">
        <v>2602</v>
      </c>
      <c r="B2603" s="3">
        <v>3</v>
      </c>
      <c r="C2603" s="1">
        <v>140</v>
      </c>
      <c r="D2603" s="1">
        <v>11</v>
      </c>
      <c r="E2603" s="1">
        <v>9</v>
      </c>
      <c r="F2603" s="1">
        <v>0</v>
      </c>
      <c r="G2603">
        <f>VLOOKUP(C2603,reference!$A$1:$E$310,5,FALSE)</f>
        <v>5308020</v>
      </c>
      <c r="H2603" t="str">
        <f>VLOOKUP(C2603,reference!$A$1:$E$310,4,FALSE)</f>
        <v>ATADEI</v>
      </c>
      <c r="I2603" t="str">
        <f>VLOOKUP($D2603,reference!$G$1:$H$25,2,FALSE)</f>
        <v>Savanna / Padang rumput</v>
      </c>
      <c r="J2603" t="str">
        <f>VLOOKUP($E2603,reference!$G$1:$H$25,2,FALSE)</f>
        <v>Semak belukar</v>
      </c>
      <c r="K2603" t="str">
        <f t="shared" si="40"/>
        <v>Non Irigasi</v>
      </c>
      <c r="L2603" t="s">
        <v>327</v>
      </c>
    </row>
    <row r="2604" spans="1:12" x14ac:dyDescent="0.25">
      <c r="A2604" s="1">
        <v>2603</v>
      </c>
      <c r="B2604" s="3">
        <v>117</v>
      </c>
      <c r="C2604" s="1">
        <v>251</v>
      </c>
      <c r="D2604" s="1">
        <v>14</v>
      </c>
      <c r="E2604" s="1">
        <v>14</v>
      </c>
      <c r="F2604" s="1">
        <v>0</v>
      </c>
      <c r="G2604">
        <f>VLOOKUP(C2604,reference!$A$1:$E$310,5,FALSE)</f>
        <v>5315042</v>
      </c>
      <c r="H2604" t="str">
        <f>VLOOKUP(C2604,reference!$A$1:$E$310,4,FALSE)</f>
        <v>KUWUS BARAT</v>
      </c>
      <c r="I2604" t="str">
        <f>VLOOKUP($D2604,reference!$G$1:$H$25,2,FALSE)</f>
        <v>Sawah</v>
      </c>
      <c r="J2604" t="str">
        <f>VLOOKUP($E2604,reference!$G$1:$H$25,2,FALSE)</f>
        <v>Sawah</v>
      </c>
      <c r="K2604" t="str">
        <f t="shared" si="40"/>
        <v>Non Irigasi</v>
      </c>
      <c r="L2604" t="s">
        <v>327</v>
      </c>
    </row>
    <row r="2605" spans="1:12" x14ac:dyDescent="0.25">
      <c r="A2605" s="1">
        <v>2604</v>
      </c>
      <c r="B2605" s="3">
        <v>17</v>
      </c>
      <c r="C2605" s="1">
        <v>217</v>
      </c>
      <c r="D2605" s="1">
        <v>14</v>
      </c>
      <c r="E2605" s="1">
        <v>11</v>
      </c>
      <c r="F2605" s="1">
        <v>0</v>
      </c>
      <c r="G2605">
        <f>VLOOKUP(C2605,reference!$A$1:$E$310,5,FALSE)</f>
        <v>5312080</v>
      </c>
      <c r="H2605" t="str">
        <f>VLOOKUP(C2605,reference!$A$1:$E$310,4,FALSE)</f>
        <v>RIUNG</v>
      </c>
      <c r="I2605" t="str">
        <f>VLOOKUP($D2605,reference!$G$1:$H$25,2,FALSE)</f>
        <v>Sawah</v>
      </c>
      <c r="J2605" t="str">
        <f>VLOOKUP($E2605,reference!$G$1:$H$25,2,FALSE)</f>
        <v>Savanna / Padang rumput</v>
      </c>
      <c r="K2605" t="str">
        <f t="shared" si="40"/>
        <v>Non Irigasi</v>
      </c>
      <c r="L2605" t="s">
        <v>327</v>
      </c>
    </row>
    <row r="2606" spans="1:12" x14ac:dyDescent="0.25">
      <c r="A2606" s="1">
        <v>2605</v>
      </c>
      <c r="B2606" s="3">
        <v>7</v>
      </c>
      <c r="C2606" s="1">
        <v>207</v>
      </c>
      <c r="D2606" s="1">
        <v>13</v>
      </c>
      <c r="E2606" s="1">
        <v>20</v>
      </c>
      <c r="F2606" s="1">
        <v>0</v>
      </c>
      <c r="G2606">
        <f>VLOOKUP(C2606,reference!$A$1:$E$310,5,FALSE)</f>
        <v>5311071</v>
      </c>
      <c r="H2606" t="str">
        <f>VLOOKUP(C2606,reference!$A$1:$E$310,4,FALSE)</f>
        <v>WEWARIA</v>
      </c>
      <c r="I2606" t="str">
        <f>VLOOKUP($D2606,reference!$G$1:$H$25,2,FALSE)</f>
        <v>Pertanian lahan kering  campur semak / kebun campur</v>
      </c>
      <c r="J2606" t="str">
        <f>VLOOKUP($E2606,reference!$G$1:$H$25,2,FALSE)</f>
        <v>Tubuh air</v>
      </c>
      <c r="K2606" t="str">
        <f t="shared" si="40"/>
        <v>Non Irigasi</v>
      </c>
      <c r="L2606" t="s">
        <v>327</v>
      </c>
    </row>
    <row r="2607" spans="1:12" x14ac:dyDescent="0.25">
      <c r="A2607" s="1">
        <v>2606</v>
      </c>
      <c r="B2607" s="3">
        <v>43</v>
      </c>
      <c r="C2607" s="1">
        <v>202</v>
      </c>
      <c r="D2607" s="1">
        <v>13</v>
      </c>
      <c r="E2607" s="1">
        <v>14</v>
      </c>
      <c r="F2607" s="1">
        <v>0</v>
      </c>
      <c r="G2607">
        <f>VLOOKUP(C2607,reference!$A$1:$E$310,5,FALSE)</f>
        <v>5311060</v>
      </c>
      <c r="H2607" t="str">
        <f>VLOOKUP(C2607,reference!$A$1:$E$310,4,FALSE)</f>
        <v>MAUROLE</v>
      </c>
      <c r="I2607" t="str">
        <f>VLOOKUP($D2607,reference!$G$1:$H$25,2,FALSE)</f>
        <v>Pertanian lahan kering  campur semak / kebun campur</v>
      </c>
      <c r="J2607" t="str">
        <f>VLOOKUP($E2607,reference!$G$1:$H$25,2,FALSE)</f>
        <v>Sawah</v>
      </c>
      <c r="K2607" t="str">
        <f t="shared" si="40"/>
        <v>Non Irigasi</v>
      </c>
      <c r="L2607" t="s">
        <v>327</v>
      </c>
    </row>
    <row r="2608" spans="1:12" x14ac:dyDescent="0.25">
      <c r="A2608" s="1">
        <v>2607</v>
      </c>
      <c r="B2608" s="3">
        <v>8</v>
      </c>
      <c r="C2608" s="1">
        <v>202</v>
      </c>
      <c r="D2608" s="1">
        <v>9</v>
      </c>
      <c r="E2608" s="1">
        <v>1</v>
      </c>
      <c r="F2608" s="1">
        <v>0</v>
      </c>
      <c r="G2608">
        <f>VLOOKUP(C2608,reference!$A$1:$E$310,5,FALSE)</f>
        <v>5311060</v>
      </c>
      <c r="H2608" t="str">
        <f>VLOOKUP(C2608,reference!$A$1:$E$310,4,FALSE)</f>
        <v>MAUROLE</v>
      </c>
      <c r="I2608" t="str">
        <f>VLOOKUP($D2608,reference!$G$1:$H$25,2,FALSE)</f>
        <v>Semak belukar</v>
      </c>
      <c r="J2608" t="str">
        <f>VLOOKUP($E2608,reference!$G$1:$H$25,2,FALSE)</f>
        <v>Hutan lahan kering primer</v>
      </c>
      <c r="K2608" t="str">
        <f t="shared" si="40"/>
        <v>Non Irigasi</v>
      </c>
      <c r="L2608" t="s">
        <v>327</v>
      </c>
    </row>
    <row r="2609" spans="1:12" x14ac:dyDescent="0.25">
      <c r="A2609" s="1">
        <v>2608</v>
      </c>
      <c r="B2609" s="3">
        <v>240</v>
      </c>
      <c r="C2609" s="1">
        <v>202</v>
      </c>
      <c r="D2609" s="1">
        <v>9</v>
      </c>
      <c r="E2609" s="1">
        <v>9</v>
      </c>
      <c r="F2609" s="1">
        <v>0</v>
      </c>
      <c r="G2609">
        <f>VLOOKUP(C2609,reference!$A$1:$E$310,5,FALSE)</f>
        <v>5311060</v>
      </c>
      <c r="H2609" t="str">
        <f>VLOOKUP(C2609,reference!$A$1:$E$310,4,FALSE)</f>
        <v>MAUROLE</v>
      </c>
      <c r="I2609" t="str">
        <f>VLOOKUP($D2609,reference!$G$1:$H$25,2,FALSE)</f>
        <v>Semak belukar</v>
      </c>
      <c r="J2609" t="str">
        <f>VLOOKUP($E2609,reference!$G$1:$H$25,2,FALSE)</f>
        <v>Semak belukar</v>
      </c>
      <c r="K2609" t="str">
        <f t="shared" si="40"/>
        <v>Non Irigasi</v>
      </c>
      <c r="L2609" t="s">
        <v>327</v>
      </c>
    </row>
    <row r="2610" spans="1:12" x14ac:dyDescent="0.25">
      <c r="A2610" s="1">
        <v>2609</v>
      </c>
      <c r="B2610" s="3">
        <v>35</v>
      </c>
      <c r="C2610" s="1">
        <v>138</v>
      </c>
      <c r="D2610" s="1">
        <v>11</v>
      </c>
      <c r="E2610" s="1">
        <v>2</v>
      </c>
      <c r="F2610" s="1">
        <v>0</v>
      </c>
      <c r="G2610">
        <f>VLOOKUP(C2610,reference!$A$1:$E$310,5,FALSE)</f>
        <v>5308010</v>
      </c>
      <c r="H2610" t="str">
        <f>VLOOKUP(C2610,reference!$A$1:$E$310,4,FALSE)</f>
        <v>NAGAWUTUNG</v>
      </c>
      <c r="I2610" t="str">
        <f>VLOOKUP($D2610,reference!$G$1:$H$25,2,FALSE)</f>
        <v>Savanna / Padang rumput</v>
      </c>
      <c r="J2610" t="str">
        <f>VLOOKUP($E2610,reference!$G$1:$H$25,2,FALSE)</f>
        <v>Hutan lahan kering sekunder / bekas tebangan</v>
      </c>
      <c r="K2610" t="str">
        <f t="shared" si="40"/>
        <v>Non Irigasi</v>
      </c>
      <c r="L2610" t="s">
        <v>327</v>
      </c>
    </row>
    <row r="2611" spans="1:12" x14ac:dyDescent="0.25">
      <c r="A2611" s="1">
        <v>2610</v>
      </c>
      <c r="B2611" s="3">
        <v>7</v>
      </c>
      <c r="C2611" s="1">
        <v>138</v>
      </c>
      <c r="D2611" s="1">
        <v>16</v>
      </c>
      <c r="E2611" s="1">
        <v>12</v>
      </c>
      <c r="F2611" s="1">
        <v>0</v>
      </c>
      <c r="G2611">
        <f>VLOOKUP(C2611,reference!$A$1:$E$310,5,FALSE)</f>
        <v>5308010</v>
      </c>
      <c r="H2611" t="str">
        <f>VLOOKUP(C2611,reference!$A$1:$E$310,4,FALSE)</f>
        <v>NAGAWUTUNG</v>
      </c>
      <c r="I2611" t="str">
        <f>VLOOKUP($D2611,reference!$G$1:$H$25,2,FALSE)</f>
        <v>Pemukiman</v>
      </c>
      <c r="J2611" t="str">
        <f>VLOOKUP($E2611,reference!$G$1:$H$25,2,FALSE)</f>
        <v>Pertanian lahan kering</v>
      </c>
      <c r="K2611" t="str">
        <f t="shared" si="40"/>
        <v>Non Irigasi</v>
      </c>
      <c r="L2611" t="s">
        <v>327</v>
      </c>
    </row>
    <row r="2612" spans="1:12" x14ac:dyDescent="0.25">
      <c r="A2612" s="1">
        <v>2611</v>
      </c>
      <c r="B2612" s="3">
        <v>1</v>
      </c>
      <c r="C2612" s="1">
        <v>251</v>
      </c>
      <c r="D2612" s="1">
        <v>2</v>
      </c>
      <c r="E2612" s="1">
        <v>1</v>
      </c>
      <c r="F2612" s="1">
        <v>0</v>
      </c>
      <c r="G2612">
        <f>VLOOKUP(C2612,reference!$A$1:$E$310,5,FALSE)</f>
        <v>5315042</v>
      </c>
      <c r="H2612" t="str">
        <f>VLOOKUP(C2612,reference!$A$1:$E$310,4,FALSE)</f>
        <v>KUWUS BARAT</v>
      </c>
      <c r="I2612" t="str">
        <f>VLOOKUP($D2612,reference!$G$1:$H$25,2,FALSE)</f>
        <v>Hutan lahan kering sekunder / bekas tebangan</v>
      </c>
      <c r="J2612" t="str">
        <f>VLOOKUP($E2612,reference!$G$1:$H$25,2,FALSE)</f>
        <v>Hutan lahan kering primer</v>
      </c>
      <c r="K2612" t="str">
        <f t="shared" si="40"/>
        <v>Non Irigasi</v>
      </c>
      <c r="L2612" t="s">
        <v>327</v>
      </c>
    </row>
    <row r="2613" spans="1:12" x14ac:dyDescent="0.25">
      <c r="A2613" s="1">
        <v>2612</v>
      </c>
      <c r="B2613" s="3">
        <v>51</v>
      </c>
      <c r="C2613" s="1">
        <v>228</v>
      </c>
      <c r="D2613" s="1">
        <v>13</v>
      </c>
      <c r="E2613" s="1">
        <v>9</v>
      </c>
      <c r="F2613" s="1">
        <v>0</v>
      </c>
      <c r="G2613">
        <f>VLOOKUP(C2613,reference!$A$1:$E$310,5,FALSE)</f>
        <v>5313130</v>
      </c>
      <c r="H2613" t="str">
        <f>VLOOKUP(C2613,reference!$A$1:$E$310,4,FALSE)</f>
        <v>CIBAL</v>
      </c>
      <c r="I2613" t="str">
        <f>VLOOKUP($D2613,reference!$G$1:$H$25,2,FALSE)</f>
        <v>Pertanian lahan kering  campur semak / kebun campur</v>
      </c>
      <c r="J2613" t="str">
        <f>VLOOKUP($E2613,reference!$G$1:$H$25,2,FALSE)</f>
        <v>Semak belukar</v>
      </c>
      <c r="K2613" t="str">
        <f t="shared" si="40"/>
        <v>Non Irigasi</v>
      </c>
      <c r="L2613" t="s">
        <v>327</v>
      </c>
    </row>
    <row r="2614" spans="1:12" x14ac:dyDescent="0.25">
      <c r="A2614" s="1">
        <v>2613</v>
      </c>
      <c r="B2614" s="3">
        <v>995</v>
      </c>
      <c r="C2614" s="1">
        <v>207</v>
      </c>
      <c r="D2614" s="1">
        <v>14</v>
      </c>
      <c r="E2614" s="1">
        <v>14</v>
      </c>
      <c r="F2614" s="1">
        <v>0</v>
      </c>
      <c r="G2614">
        <f>VLOOKUP(C2614,reference!$A$1:$E$310,5,FALSE)</f>
        <v>5311071</v>
      </c>
      <c r="H2614" t="str">
        <f>VLOOKUP(C2614,reference!$A$1:$E$310,4,FALSE)</f>
        <v>WEWARIA</v>
      </c>
      <c r="I2614" t="str">
        <f>VLOOKUP($D2614,reference!$G$1:$H$25,2,FALSE)</f>
        <v>Sawah</v>
      </c>
      <c r="J2614" t="str">
        <f>VLOOKUP($E2614,reference!$G$1:$H$25,2,FALSE)</f>
        <v>Sawah</v>
      </c>
      <c r="K2614" t="str">
        <f t="shared" si="40"/>
        <v>Non Irigasi</v>
      </c>
      <c r="L2614" t="s">
        <v>327</v>
      </c>
    </row>
    <row r="2615" spans="1:12" x14ac:dyDescent="0.25">
      <c r="A2615" s="1">
        <v>2614</v>
      </c>
      <c r="B2615" s="3">
        <v>31</v>
      </c>
      <c r="C2615" s="1">
        <v>202</v>
      </c>
      <c r="D2615" s="1">
        <v>13</v>
      </c>
      <c r="E2615" s="1">
        <v>20</v>
      </c>
      <c r="F2615" s="1">
        <v>0</v>
      </c>
      <c r="G2615">
        <f>VLOOKUP(C2615,reference!$A$1:$E$310,5,FALSE)</f>
        <v>5311060</v>
      </c>
      <c r="H2615" t="str">
        <f>VLOOKUP(C2615,reference!$A$1:$E$310,4,FALSE)</f>
        <v>MAUROLE</v>
      </c>
      <c r="I2615" t="str">
        <f>VLOOKUP($D2615,reference!$G$1:$H$25,2,FALSE)</f>
        <v>Pertanian lahan kering  campur semak / kebun campur</v>
      </c>
      <c r="J2615" t="str">
        <f>VLOOKUP($E2615,reference!$G$1:$H$25,2,FALSE)</f>
        <v>Tubuh air</v>
      </c>
      <c r="K2615" t="str">
        <f t="shared" si="40"/>
        <v>Non Irigasi</v>
      </c>
      <c r="L2615" t="s">
        <v>327</v>
      </c>
    </row>
    <row r="2616" spans="1:12" x14ac:dyDescent="0.25">
      <c r="A2616" s="1">
        <v>2615</v>
      </c>
      <c r="B2616" s="3">
        <v>4</v>
      </c>
      <c r="C2616" s="1">
        <v>203</v>
      </c>
      <c r="D2616" s="1">
        <v>14</v>
      </c>
      <c r="E2616" s="1">
        <v>2</v>
      </c>
      <c r="F2616" s="1">
        <v>0</v>
      </c>
      <c r="G2616">
        <f>VLOOKUP(C2616,reference!$A$1:$E$310,5,FALSE)</f>
        <v>5311061</v>
      </c>
      <c r="H2616" t="str">
        <f>VLOOKUP(C2616,reference!$A$1:$E$310,4,FALSE)</f>
        <v>KOTABARU</v>
      </c>
      <c r="I2616" t="str">
        <f>VLOOKUP($D2616,reference!$G$1:$H$25,2,FALSE)</f>
        <v>Sawah</v>
      </c>
      <c r="J2616" t="str">
        <f>VLOOKUP($E2616,reference!$G$1:$H$25,2,FALSE)</f>
        <v>Hutan lahan kering sekunder / bekas tebangan</v>
      </c>
      <c r="K2616" t="str">
        <f t="shared" si="40"/>
        <v>Non Irigasi</v>
      </c>
      <c r="L2616" t="s">
        <v>327</v>
      </c>
    </row>
    <row r="2617" spans="1:12" x14ac:dyDescent="0.25">
      <c r="A2617" s="1">
        <v>2616</v>
      </c>
      <c r="B2617" s="3">
        <v>3</v>
      </c>
      <c r="C2617" s="1">
        <v>155</v>
      </c>
      <c r="D2617" s="1">
        <v>14</v>
      </c>
      <c r="E2617" s="1">
        <v>11</v>
      </c>
      <c r="F2617" s="1">
        <v>0</v>
      </c>
      <c r="G2617">
        <f>VLOOKUP(C2617,reference!$A$1:$E$310,5,FALSE)</f>
        <v>5309040</v>
      </c>
      <c r="H2617" t="str">
        <f>VLOOKUP(C2617,reference!$A$1:$E$310,4,FALSE)</f>
        <v>SOLOR BARAT</v>
      </c>
      <c r="I2617" t="str">
        <f>VLOOKUP($D2617,reference!$G$1:$H$25,2,FALSE)</f>
        <v>Sawah</v>
      </c>
      <c r="J2617" t="str">
        <f>VLOOKUP($E2617,reference!$G$1:$H$25,2,FALSE)</f>
        <v>Savanna / Padang rumput</v>
      </c>
      <c r="K2617" t="str">
        <f t="shared" si="40"/>
        <v>Non Irigasi</v>
      </c>
      <c r="L2617" t="s">
        <v>327</v>
      </c>
    </row>
    <row r="2618" spans="1:12" x14ac:dyDescent="0.25">
      <c r="A2618" s="1">
        <v>2617</v>
      </c>
      <c r="B2618" s="3">
        <v>526</v>
      </c>
      <c r="C2618" s="1">
        <v>155</v>
      </c>
      <c r="D2618" s="1">
        <v>9</v>
      </c>
      <c r="E2618" s="1">
        <v>11</v>
      </c>
      <c r="F2618" s="1">
        <v>0</v>
      </c>
      <c r="G2618">
        <f>VLOOKUP(C2618,reference!$A$1:$E$310,5,FALSE)</f>
        <v>5309040</v>
      </c>
      <c r="H2618" t="str">
        <f>VLOOKUP(C2618,reference!$A$1:$E$310,4,FALSE)</f>
        <v>SOLOR BARAT</v>
      </c>
      <c r="I2618" t="str">
        <f>VLOOKUP($D2618,reference!$G$1:$H$25,2,FALSE)</f>
        <v>Semak belukar</v>
      </c>
      <c r="J2618" t="str">
        <f>VLOOKUP($E2618,reference!$G$1:$H$25,2,FALSE)</f>
        <v>Savanna / Padang rumput</v>
      </c>
      <c r="K2618" t="str">
        <f t="shared" si="40"/>
        <v>Non Irigasi</v>
      </c>
      <c r="L2618" t="s">
        <v>327</v>
      </c>
    </row>
    <row r="2619" spans="1:12" x14ac:dyDescent="0.25">
      <c r="A2619" s="1">
        <v>2618</v>
      </c>
      <c r="B2619" s="3">
        <v>95</v>
      </c>
      <c r="C2619" s="1">
        <v>139</v>
      </c>
      <c r="D2619" s="1">
        <v>16</v>
      </c>
      <c r="E2619" s="1">
        <v>16</v>
      </c>
      <c r="F2619" s="1">
        <v>0</v>
      </c>
      <c r="G2619">
        <f>VLOOKUP(C2619,reference!$A$1:$E$310,5,FALSE)</f>
        <v>5308011</v>
      </c>
      <c r="H2619" t="str">
        <f>VLOOKUP(C2619,reference!$A$1:$E$310,4,FALSE)</f>
        <v>WULANDONI</v>
      </c>
      <c r="I2619" t="str">
        <f>VLOOKUP($D2619,reference!$G$1:$H$25,2,FALSE)</f>
        <v>Pemukiman</v>
      </c>
      <c r="J2619" t="str">
        <f>VLOOKUP($E2619,reference!$G$1:$H$25,2,FALSE)</f>
        <v>Pemukiman</v>
      </c>
      <c r="K2619" t="str">
        <f t="shared" si="40"/>
        <v>Non Irigasi</v>
      </c>
      <c r="L2619" t="s">
        <v>327</v>
      </c>
    </row>
    <row r="2620" spans="1:12" x14ac:dyDescent="0.25">
      <c r="A2620" s="1">
        <v>2619</v>
      </c>
      <c r="B2620" s="3">
        <v>7408</v>
      </c>
      <c r="C2620" s="1">
        <v>242</v>
      </c>
      <c r="D2620" s="1">
        <v>2</v>
      </c>
      <c r="E2620" s="1">
        <v>2</v>
      </c>
      <c r="F2620" s="1">
        <v>0</v>
      </c>
      <c r="G2620">
        <f>VLOOKUP(C2620,reference!$A$1:$E$310,5,FALSE)</f>
        <v>5315010</v>
      </c>
      <c r="H2620" t="str">
        <f>VLOOKUP(C2620,reference!$A$1:$E$310,4,FALSE)</f>
        <v>KOMODO</v>
      </c>
      <c r="I2620" t="str">
        <f>VLOOKUP($D2620,reference!$G$1:$H$25,2,FALSE)</f>
        <v>Hutan lahan kering sekunder / bekas tebangan</v>
      </c>
      <c r="J2620" t="str">
        <f>VLOOKUP($E2620,reference!$G$1:$H$25,2,FALSE)</f>
        <v>Hutan lahan kering sekunder / bekas tebangan</v>
      </c>
      <c r="K2620" t="str">
        <f t="shared" si="40"/>
        <v>Non Irigasi</v>
      </c>
      <c r="L2620" t="s">
        <v>327</v>
      </c>
    </row>
    <row r="2621" spans="1:12" x14ac:dyDescent="0.25">
      <c r="A2621" s="1">
        <v>2620</v>
      </c>
      <c r="B2621" s="3">
        <v>173</v>
      </c>
      <c r="C2621" s="1">
        <v>251</v>
      </c>
      <c r="D2621" s="1">
        <v>14</v>
      </c>
      <c r="E2621" s="1">
        <v>1</v>
      </c>
      <c r="F2621" s="1">
        <v>0</v>
      </c>
      <c r="G2621">
        <f>VLOOKUP(C2621,reference!$A$1:$E$310,5,FALSE)</f>
        <v>5315042</v>
      </c>
      <c r="H2621" t="str">
        <f>VLOOKUP(C2621,reference!$A$1:$E$310,4,FALSE)</f>
        <v>KUWUS BARAT</v>
      </c>
      <c r="I2621" t="str">
        <f>VLOOKUP($D2621,reference!$G$1:$H$25,2,FALSE)</f>
        <v>Sawah</v>
      </c>
      <c r="J2621" t="str">
        <f>VLOOKUP($E2621,reference!$G$1:$H$25,2,FALSE)</f>
        <v>Hutan lahan kering primer</v>
      </c>
      <c r="K2621" t="str">
        <f t="shared" si="40"/>
        <v>Non Irigasi</v>
      </c>
      <c r="L2621" t="s">
        <v>327</v>
      </c>
    </row>
    <row r="2622" spans="1:12" x14ac:dyDescent="0.25">
      <c r="A2622" s="1">
        <v>2621</v>
      </c>
      <c r="B2622" s="3">
        <v>183</v>
      </c>
      <c r="C2622" s="1">
        <v>250</v>
      </c>
      <c r="D2622" s="1">
        <v>13</v>
      </c>
      <c r="E2622" s="1">
        <v>1</v>
      </c>
      <c r="F2622" s="1">
        <v>0</v>
      </c>
      <c r="G2622">
        <f>VLOOKUP(C2622,reference!$A$1:$E$310,5,FALSE)</f>
        <v>5315041</v>
      </c>
      <c r="H2622" t="str">
        <f>VLOOKUP(C2622,reference!$A$1:$E$310,4,FALSE)</f>
        <v>NDOSO</v>
      </c>
      <c r="I2622" t="str">
        <f>VLOOKUP($D2622,reference!$G$1:$H$25,2,FALSE)</f>
        <v>Pertanian lahan kering  campur semak / kebun campur</v>
      </c>
      <c r="J2622" t="str">
        <f>VLOOKUP($E2622,reference!$G$1:$H$25,2,FALSE)</f>
        <v>Hutan lahan kering primer</v>
      </c>
      <c r="K2622" t="str">
        <f t="shared" si="40"/>
        <v>Non Irigasi</v>
      </c>
      <c r="L2622" t="s">
        <v>327</v>
      </c>
    </row>
    <row r="2623" spans="1:12" x14ac:dyDescent="0.25">
      <c r="A2623" s="1">
        <v>2622</v>
      </c>
      <c r="B2623" s="3">
        <v>135</v>
      </c>
      <c r="C2623" s="1">
        <v>250</v>
      </c>
      <c r="D2623" s="1">
        <v>13</v>
      </c>
      <c r="E2623" s="1">
        <v>13</v>
      </c>
      <c r="F2623" s="1">
        <v>0</v>
      </c>
      <c r="G2623">
        <f>VLOOKUP(C2623,reference!$A$1:$E$310,5,FALSE)</f>
        <v>5315041</v>
      </c>
      <c r="H2623" t="str">
        <f>VLOOKUP(C2623,reference!$A$1:$E$310,4,FALSE)</f>
        <v>NDOSO</v>
      </c>
      <c r="I2623" t="str">
        <f>VLOOKUP($D2623,reference!$G$1:$H$25,2,FALSE)</f>
        <v>Pertanian lahan kering  campur semak / kebun campur</v>
      </c>
      <c r="J2623" t="str">
        <f>VLOOKUP($E2623,reference!$G$1:$H$25,2,FALSE)</f>
        <v>Pertanian lahan kering  campur semak / kebun campur</v>
      </c>
      <c r="K2623" t="str">
        <f t="shared" si="40"/>
        <v>Non Irigasi</v>
      </c>
      <c r="L2623" t="s">
        <v>327</v>
      </c>
    </row>
    <row r="2624" spans="1:12" x14ac:dyDescent="0.25">
      <c r="A2624" s="1">
        <v>2623</v>
      </c>
      <c r="B2624" s="3">
        <v>180</v>
      </c>
      <c r="C2624" s="1">
        <v>227</v>
      </c>
      <c r="D2624" s="1">
        <v>13</v>
      </c>
      <c r="E2624" s="1">
        <v>16</v>
      </c>
      <c r="F2624" s="1">
        <v>0</v>
      </c>
      <c r="G2624">
        <f>VLOOKUP(C2624,reference!$A$1:$E$310,5,FALSE)</f>
        <v>5313123</v>
      </c>
      <c r="H2624" t="str">
        <f>VLOOKUP(C2624,reference!$A$1:$E$310,4,FALSE)</f>
        <v>RAHONG UTARA</v>
      </c>
      <c r="I2624" t="str">
        <f>VLOOKUP($D2624,reference!$G$1:$H$25,2,FALSE)</f>
        <v>Pertanian lahan kering  campur semak / kebun campur</v>
      </c>
      <c r="J2624" t="str">
        <f>VLOOKUP($E2624,reference!$G$1:$H$25,2,FALSE)</f>
        <v>Pemukiman</v>
      </c>
      <c r="K2624" t="str">
        <f t="shared" si="40"/>
        <v>Non Irigasi</v>
      </c>
      <c r="L2624" t="s">
        <v>327</v>
      </c>
    </row>
    <row r="2625" spans="1:12" x14ac:dyDescent="0.25">
      <c r="A2625" s="1">
        <v>2624</v>
      </c>
      <c r="B2625" s="3">
        <v>19</v>
      </c>
      <c r="C2625" s="1">
        <v>281</v>
      </c>
      <c r="D2625" s="1">
        <v>2</v>
      </c>
      <c r="E2625" s="1">
        <v>12</v>
      </c>
      <c r="F2625" s="1">
        <v>0</v>
      </c>
      <c r="G2625">
        <f>VLOOKUP(C2625,reference!$A$1:$E$310,5,FALSE)</f>
        <v>5319031</v>
      </c>
      <c r="H2625" t="str">
        <f>VLOOKUP(C2625,reference!$A$1:$E$310,4,FALSE)</f>
        <v>ELAR SELATAN</v>
      </c>
      <c r="I2625" t="str">
        <f>VLOOKUP($D2625,reference!$G$1:$H$25,2,FALSE)</f>
        <v>Hutan lahan kering sekunder / bekas tebangan</v>
      </c>
      <c r="J2625" t="str">
        <f>VLOOKUP($E2625,reference!$G$1:$H$25,2,FALSE)</f>
        <v>Pertanian lahan kering</v>
      </c>
      <c r="K2625" t="str">
        <f t="shared" si="40"/>
        <v>Non Irigasi</v>
      </c>
      <c r="L2625" t="s">
        <v>328</v>
      </c>
    </row>
    <row r="2626" spans="1:12" x14ac:dyDescent="0.25">
      <c r="A2626" s="1">
        <v>2625</v>
      </c>
      <c r="B2626" s="3">
        <v>5</v>
      </c>
      <c r="C2626" s="1">
        <v>207</v>
      </c>
      <c r="D2626" s="1">
        <v>2</v>
      </c>
      <c r="E2626" s="1">
        <v>0</v>
      </c>
      <c r="F2626" s="1">
        <v>0</v>
      </c>
      <c r="G2626">
        <f>VLOOKUP(C2626,reference!$A$1:$E$310,5,FALSE)</f>
        <v>5311071</v>
      </c>
      <c r="H2626" t="str">
        <f>VLOOKUP(C2626,reference!$A$1:$E$310,4,FALSE)</f>
        <v>WEWARIA</v>
      </c>
      <c r="I2626" t="str">
        <f>VLOOKUP($D2626,reference!$G$1:$H$25,2,FALSE)</f>
        <v>Hutan lahan kering sekunder / bekas tebangan</v>
      </c>
      <c r="J2626" t="str">
        <f>VLOOKUP($E2626,reference!$G$1:$H$25,2,FALSE)</f>
        <v>No data</v>
      </c>
      <c r="K2626" t="str">
        <f t="shared" si="40"/>
        <v>Non Irigasi</v>
      </c>
      <c r="L2626" t="s">
        <v>328</v>
      </c>
    </row>
    <row r="2627" spans="1:12" x14ac:dyDescent="0.25">
      <c r="A2627" s="1">
        <v>2626</v>
      </c>
      <c r="B2627" s="3">
        <v>84</v>
      </c>
      <c r="C2627" s="1">
        <v>207</v>
      </c>
      <c r="D2627" s="1">
        <v>14</v>
      </c>
      <c r="E2627" s="1">
        <v>12</v>
      </c>
      <c r="F2627" s="1">
        <v>0</v>
      </c>
      <c r="G2627">
        <f>VLOOKUP(C2627,reference!$A$1:$E$310,5,FALSE)</f>
        <v>5311071</v>
      </c>
      <c r="H2627" t="str">
        <f>VLOOKUP(C2627,reference!$A$1:$E$310,4,FALSE)</f>
        <v>WEWARIA</v>
      </c>
      <c r="I2627" t="str">
        <f>VLOOKUP($D2627,reference!$G$1:$H$25,2,FALSE)</f>
        <v>Sawah</v>
      </c>
      <c r="J2627" t="str">
        <f>VLOOKUP($E2627,reference!$G$1:$H$25,2,FALSE)</f>
        <v>Pertanian lahan kering</v>
      </c>
      <c r="K2627" t="str">
        <f t="shared" ref="K2627:K2690" si="41">IF(F2627=0,"Non Irigasi","Buffer Irigasi")</f>
        <v>Non Irigasi</v>
      </c>
      <c r="L2627" t="s">
        <v>327</v>
      </c>
    </row>
    <row r="2628" spans="1:12" x14ac:dyDescent="0.25">
      <c r="A2628" s="1">
        <v>2627</v>
      </c>
      <c r="B2628" s="3">
        <v>4</v>
      </c>
      <c r="C2628" s="1">
        <v>207</v>
      </c>
      <c r="D2628" s="1">
        <v>14</v>
      </c>
      <c r="E2628" s="1">
        <v>0</v>
      </c>
      <c r="F2628" s="1">
        <v>0</v>
      </c>
      <c r="G2628">
        <f>VLOOKUP(C2628,reference!$A$1:$E$310,5,FALSE)</f>
        <v>5311071</v>
      </c>
      <c r="H2628" t="str">
        <f>VLOOKUP(C2628,reference!$A$1:$E$310,4,FALSE)</f>
        <v>WEWARIA</v>
      </c>
      <c r="I2628" t="str">
        <f>VLOOKUP($D2628,reference!$G$1:$H$25,2,FALSE)</f>
        <v>Sawah</v>
      </c>
      <c r="J2628" t="str">
        <f>VLOOKUP($E2628,reference!$G$1:$H$25,2,FALSE)</f>
        <v>No data</v>
      </c>
      <c r="K2628" t="str">
        <f t="shared" si="41"/>
        <v>Non Irigasi</v>
      </c>
      <c r="L2628" t="s">
        <v>327</v>
      </c>
    </row>
    <row r="2629" spans="1:12" x14ac:dyDescent="0.25">
      <c r="A2629" s="1">
        <v>2628</v>
      </c>
      <c r="B2629" s="3">
        <v>174</v>
      </c>
      <c r="C2629" s="1">
        <v>207</v>
      </c>
      <c r="D2629" s="1">
        <v>14</v>
      </c>
      <c r="E2629" s="1">
        <v>13</v>
      </c>
      <c r="F2629" s="1">
        <v>0</v>
      </c>
      <c r="G2629">
        <f>VLOOKUP(C2629,reference!$A$1:$E$310,5,FALSE)</f>
        <v>5311071</v>
      </c>
      <c r="H2629" t="str">
        <f>VLOOKUP(C2629,reference!$A$1:$E$310,4,FALSE)</f>
        <v>WEWARIA</v>
      </c>
      <c r="I2629" t="str">
        <f>VLOOKUP($D2629,reference!$G$1:$H$25,2,FALSE)</f>
        <v>Sawah</v>
      </c>
      <c r="J2629" t="str">
        <f>VLOOKUP($E2629,reference!$G$1:$H$25,2,FALSE)</f>
        <v>Pertanian lahan kering  campur semak / kebun campur</v>
      </c>
      <c r="K2629" t="str">
        <f t="shared" si="41"/>
        <v>Non Irigasi</v>
      </c>
      <c r="L2629" t="s">
        <v>327</v>
      </c>
    </row>
    <row r="2630" spans="1:12" x14ac:dyDescent="0.25">
      <c r="A2630" s="1">
        <v>2629</v>
      </c>
      <c r="B2630" s="3">
        <v>38</v>
      </c>
      <c r="C2630" s="1">
        <v>183</v>
      </c>
      <c r="D2630" s="1">
        <v>0</v>
      </c>
      <c r="E2630" s="1">
        <v>0</v>
      </c>
      <c r="F2630" s="1">
        <v>0</v>
      </c>
      <c r="G2630">
        <f>VLOOKUP(C2630,reference!$A$1:$E$310,5,FALSE)</f>
        <v>5310071</v>
      </c>
      <c r="H2630" t="str">
        <f>VLOOKUP(C2630,reference!$A$1:$E$310,4,FALSE)</f>
        <v>MAGEPANDA</v>
      </c>
      <c r="I2630" t="str">
        <f>VLOOKUP($D2630,reference!$G$1:$H$25,2,FALSE)</f>
        <v>No data</v>
      </c>
      <c r="J2630" t="str">
        <f>VLOOKUP($E2630,reference!$G$1:$H$25,2,FALSE)</f>
        <v>No data</v>
      </c>
      <c r="K2630" t="str">
        <f t="shared" si="41"/>
        <v>Non Irigasi</v>
      </c>
      <c r="L2630" t="s">
        <v>327</v>
      </c>
    </row>
    <row r="2631" spans="1:12" x14ac:dyDescent="0.25">
      <c r="A2631" s="1">
        <v>2630</v>
      </c>
      <c r="B2631" s="3">
        <v>1</v>
      </c>
      <c r="C2631" s="1">
        <v>183</v>
      </c>
      <c r="D2631" s="1">
        <v>6</v>
      </c>
      <c r="E2631" s="1">
        <v>0</v>
      </c>
      <c r="F2631" s="1">
        <v>0</v>
      </c>
      <c r="G2631">
        <f>VLOOKUP(C2631,reference!$A$1:$E$310,5,FALSE)</f>
        <v>5310071</v>
      </c>
      <c r="H2631" t="str">
        <f>VLOOKUP(C2631,reference!$A$1:$E$310,4,FALSE)</f>
        <v>MAGEPANDA</v>
      </c>
      <c r="I2631" t="str">
        <f>VLOOKUP($D2631,reference!$G$1:$H$25,2,FALSE)</f>
        <v>Hutan mangrove sekunder</v>
      </c>
      <c r="J2631" t="str">
        <f>VLOOKUP($E2631,reference!$G$1:$H$25,2,FALSE)</f>
        <v>No data</v>
      </c>
      <c r="K2631" t="str">
        <f t="shared" si="41"/>
        <v>Non Irigasi</v>
      </c>
      <c r="L2631" t="s">
        <v>328</v>
      </c>
    </row>
    <row r="2632" spans="1:12" x14ac:dyDescent="0.25">
      <c r="A2632" s="1">
        <v>2631</v>
      </c>
      <c r="B2632" s="3">
        <v>2574</v>
      </c>
      <c r="C2632" s="1">
        <v>242</v>
      </c>
      <c r="D2632" s="1">
        <v>9</v>
      </c>
      <c r="E2632" s="1">
        <v>2</v>
      </c>
      <c r="F2632" s="1">
        <v>0</v>
      </c>
      <c r="G2632">
        <f>VLOOKUP(C2632,reference!$A$1:$E$310,5,FALSE)</f>
        <v>5315010</v>
      </c>
      <c r="H2632" t="str">
        <f>VLOOKUP(C2632,reference!$A$1:$E$310,4,FALSE)</f>
        <v>KOMODO</v>
      </c>
      <c r="I2632" t="str">
        <f>VLOOKUP($D2632,reference!$G$1:$H$25,2,FALSE)</f>
        <v>Semak belukar</v>
      </c>
      <c r="J2632" t="str">
        <f>VLOOKUP($E2632,reference!$G$1:$H$25,2,FALSE)</f>
        <v>Hutan lahan kering sekunder / bekas tebangan</v>
      </c>
      <c r="K2632" t="str">
        <f t="shared" si="41"/>
        <v>Non Irigasi</v>
      </c>
      <c r="L2632" t="s">
        <v>327</v>
      </c>
    </row>
    <row r="2633" spans="1:12" x14ac:dyDescent="0.25">
      <c r="A2633" s="1">
        <v>2632</v>
      </c>
      <c r="B2633" s="3">
        <v>33</v>
      </c>
      <c r="C2633" s="1">
        <v>250</v>
      </c>
      <c r="D2633" s="1">
        <v>14</v>
      </c>
      <c r="E2633" s="1">
        <v>14</v>
      </c>
      <c r="F2633" s="1">
        <v>0</v>
      </c>
      <c r="G2633">
        <f>VLOOKUP(C2633,reference!$A$1:$E$310,5,FALSE)</f>
        <v>5315041</v>
      </c>
      <c r="H2633" t="str">
        <f>VLOOKUP(C2633,reference!$A$1:$E$310,4,FALSE)</f>
        <v>NDOSO</v>
      </c>
      <c r="I2633" t="str">
        <f>VLOOKUP($D2633,reference!$G$1:$H$25,2,FALSE)</f>
        <v>Sawah</v>
      </c>
      <c r="J2633" t="str">
        <f>VLOOKUP($E2633,reference!$G$1:$H$25,2,FALSE)</f>
        <v>Sawah</v>
      </c>
      <c r="K2633" t="str">
        <f t="shared" si="41"/>
        <v>Non Irigasi</v>
      </c>
      <c r="L2633" t="s">
        <v>327</v>
      </c>
    </row>
    <row r="2634" spans="1:12" x14ac:dyDescent="0.25">
      <c r="A2634" s="1">
        <v>2633</v>
      </c>
      <c r="B2634" s="3">
        <v>369</v>
      </c>
      <c r="C2634" s="1">
        <v>250</v>
      </c>
      <c r="D2634" s="1">
        <v>13</v>
      </c>
      <c r="E2634" s="1">
        <v>11</v>
      </c>
      <c r="F2634" s="1">
        <v>0</v>
      </c>
      <c r="G2634">
        <f>VLOOKUP(C2634,reference!$A$1:$E$310,5,FALSE)</f>
        <v>5315041</v>
      </c>
      <c r="H2634" t="str">
        <f>VLOOKUP(C2634,reference!$A$1:$E$310,4,FALSE)</f>
        <v>NDOSO</v>
      </c>
      <c r="I2634" t="str">
        <f>VLOOKUP($D2634,reference!$G$1:$H$25,2,FALSE)</f>
        <v>Pertanian lahan kering  campur semak / kebun campur</v>
      </c>
      <c r="J2634" t="str">
        <f>VLOOKUP($E2634,reference!$G$1:$H$25,2,FALSE)</f>
        <v>Savanna / Padang rumput</v>
      </c>
      <c r="K2634" t="str">
        <f t="shared" si="41"/>
        <v>Non Irigasi</v>
      </c>
      <c r="L2634" t="s">
        <v>327</v>
      </c>
    </row>
    <row r="2635" spans="1:12" x14ac:dyDescent="0.25">
      <c r="A2635" s="1">
        <v>2634</v>
      </c>
      <c r="B2635" s="3">
        <v>115</v>
      </c>
      <c r="C2635" s="1">
        <v>250</v>
      </c>
      <c r="D2635" s="1">
        <v>13</v>
      </c>
      <c r="E2635" s="1">
        <v>9</v>
      </c>
      <c r="F2635" s="1">
        <v>0</v>
      </c>
      <c r="G2635">
        <f>VLOOKUP(C2635,reference!$A$1:$E$310,5,FALSE)</f>
        <v>5315041</v>
      </c>
      <c r="H2635" t="str">
        <f>VLOOKUP(C2635,reference!$A$1:$E$310,4,FALSE)</f>
        <v>NDOSO</v>
      </c>
      <c r="I2635" t="str">
        <f>VLOOKUP($D2635,reference!$G$1:$H$25,2,FALSE)</f>
        <v>Pertanian lahan kering  campur semak / kebun campur</v>
      </c>
      <c r="J2635" t="str">
        <f>VLOOKUP($E2635,reference!$G$1:$H$25,2,FALSE)</f>
        <v>Semak belukar</v>
      </c>
      <c r="K2635" t="str">
        <f t="shared" si="41"/>
        <v>Non Irigasi</v>
      </c>
      <c r="L2635" t="s">
        <v>327</v>
      </c>
    </row>
    <row r="2636" spans="1:12" x14ac:dyDescent="0.25">
      <c r="A2636" s="1">
        <v>2635</v>
      </c>
      <c r="B2636" s="3">
        <v>263</v>
      </c>
      <c r="C2636" s="1">
        <v>281</v>
      </c>
      <c r="D2636" s="1">
        <v>12</v>
      </c>
      <c r="E2636" s="1">
        <v>13</v>
      </c>
      <c r="F2636" s="1">
        <v>0</v>
      </c>
      <c r="G2636">
        <f>VLOOKUP(C2636,reference!$A$1:$E$310,5,FALSE)</f>
        <v>5319031</v>
      </c>
      <c r="H2636" t="str">
        <f>VLOOKUP(C2636,reference!$A$1:$E$310,4,FALSE)</f>
        <v>ELAR SELATAN</v>
      </c>
      <c r="I2636" t="str">
        <f>VLOOKUP($D2636,reference!$G$1:$H$25,2,FALSE)</f>
        <v>Pertanian lahan kering</v>
      </c>
      <c r="J2636" t="str">
        <f>VLOOKUP($E2636,reference!$G$1:$H$25,2,FALSE)</f>
        <v>Pertanian lahan kering  campur semak / kebun campur</v>
      </c>
      <c r="K2636" t="str">
        <f t="shared" si="41"/>
        <v>Non Irigasi</v>
      </c>
      <c r="L2636" t="s">
        <v>327</v>
      </c>
    </row>
    <row r="2637" spans="1:12" x14ac:dyDescent="0.25">
      <c r="A2637" s="1">
        <v>2636</v>
      </c>
      <c r="B2637" s="3">
        <v>6</v>
      </c>
      <c r="C2637" s="1">
        <v>183</v>
      </c>
      <c r="D2637" s="1">
        <v>6</v>
      </c>
      <c r="E2637" s="1">
        <v>6</v>
      </c>
      <c r="F2637" s="1">
        <v>0</v>
      </c>
      <c r="G2637">
        <f>VLOOKUP(C2637,reference!$A$1:$E$310,5,FALSE)</f>
        <v>5310071</v>
      </c>
      <c r="H2637" t="str">
        <f>VLOOKUP(C2637,reference!$A$1:$E$310,4,FALSE)</f>
        <v>MAGEPANDA</v>
      </c>
      <c r="I2637" t="str">
        <f>VLOOKUP($D2637,reference!$G$1:$H$25,2,FALSE)</f>
        <v>Hutan mangrove sekunder</v>
      </c>
      <c r="J2637" t="str">
        <f>VLOOKUP($E2637,reference!$G$1:$H$25,2,FALSE)</f>
        <v>Hutan mangrove sekunder</v>
      </c>
      <c r="K2637" t="str">
        <f t="shared" si="41"/>
        <v>Non Irigasi</v>
      </c>
      <c r="L2637" t="s">
        <v>327</v>
      </c>
    </row>
    <row r="2638" spans="1:12" x14ac:dyDescent="0.25">
      <c r="A2638" s="1">
        <v>2637</v>
      </c>
      <c r="B2638" s="3">
        <v>288</v>
      </c>
      <c r="C2638" s="1">
        <v>183</v>
      </c>
      <c r="D2638" s="1">
        <v>11</v>
      </c>
      <c r="E2638" s="1">
        <v>14</v>
      </c>
      <c r="F2638" s="1">
        <v>0</v>
      </c>
      <c r="G2638">
        <f>VLOOKUP(C2638,reference!$A$1:$E$310,5,FALSE)</f>
        <v>5310071</v>
      </c>
      <c r="H2638" t="str">
        <f>VLOOKUP(C2638,reference!$A$1:$E$310,4,FALSE)</f>
        <v>MAGEPANDA</v>
      </c>
      <c r="I2638" t="str">
        <f>VLOOKUP($D2638,reference!$G$1:$H$25,2,FALSE)</f>
        <v>Savanna / Padang rumput</v>
      </c>
      <c r="J2638" t="str">
        <f>VLOOKUP($E2638,reference!$G$1:$H$25,2,FALSE)</f>
        <v>Sawah</v>
      </c>
      <c r="K2638" t="str">
        <f t="shared" si="41"/>
        <v>Non Irigasi</v>
      </c>
      <c r="L2638" t="s">
        <v>327</v>
      </c>
    </row>
    <row r="2639" spans="1:12" x14ac:dyDescent="0.25">
      <c r="A2639" s="1">
        <v>2638</v>
      </c>
      <c r="B2639" s="3">
        <v>33</v>
      </c>
      <c r="C2639" s="1">
        <v>149</v>
      </c>
      <c r="D2639" s="1">
        <v>2</v>
      </c>
      <c r="E2639" s="1">
        <v>9</v>
      </c>
      <c r="F2639" s="1">
        <v>0</v>
      </c>
      <c r="G2639">
        <f>VLOOKUP(C2639,reference!$A$1:$E$310,5,FALSE)</f>
        <v>5309012</v>
      </c>
      <c r="H2639" t="str">
        <f>VLOOKUP(C2639,reference!$A$1:$E$310,4,FALSE)</f>
        <v>ILEBURA</v>
      </c>
      <c r="I2639" t="str">
        <f>VLOOKUP($D2639,reference!$G$1:$H$25,2,FALSE)</f>
        <v>Hutan lahan kering sekunder / bekas tebangan</v>
      </c>
      <c r="J2639" t="str">
        <f>VLOOKUP($E2639,reference!$G$1:$H$25,2,FALSE)</f>
        <v>Semak belukar</v>
      </c>
      <c r="K2639" t="str">
        <f t="shared" si="41"/>
        <v>Non Irigasi</v>
      </c>
      <c r="L2639" t="s">
        <v>328</v>
      </c>
    </row>
    <row r="2640" spans="1:12" x14ac:dyDescent="0.25">
      <c r="A2640" s="1">
        <v>2639</v>
      </c>
      <c r="B2640" s="3">
        <v>961</v>
      </c>
      <c r="C2640" s="1">
        <v>149</v>
      </c>
      <c r="D2640" s="1">
        <v>1</v>
      </c>
      <c r="E2640" s="1">
        <v>2</v>
      </c>
      <c r="F2640" s="1">
        <v>0</v>
      </c>
      <c r="G2640">
        <f>VLOOKUP(C2640,reference!$A$1:$E$310,5,FALSE)</f>
        <v>5309012</v>
      </c>
      <c r="H2640" t="str">
        <f>VLOOKUP(C2640,reference!$A$1:$E$310,4,FALSE)</f>
        <v>ILEBURA</v>
      </c>
      <c r="I2640" t="str">
        <f>VLOOKUP($D2640,reference!$G$1:$H$25,2,FALSE)</f>
        <v>Hutan lahan kering primer</v>
      </c>
      <c r="J2640" t="str">
        <f>VLOOKUP($E2640,reference!$G$1:$H$25,2,FALSE)</f>
        <v>Hutan lahan kering sekunder / bekas tebangan</v>
      </c>
      <c r="K2640" t="str">
        <f t="shared" si="41"/>
        <v>Non Irigasi</v>
      </c>
      <c r="L2640" t="s">
        <v>329</v>
      </c>
    </row>
    <row r="2641" spans="1:12" x14ac:dyDescent="0.25">
      <c r="A2641" s="1">
        <v>2640</v>
      </c>
      <c r="B2641" s="3">
        <v>57</v>
      </c>
      <c r="C2641" s="1">
        <v>149</v>
      </c>
      <c r="D2641" s="1">
        <v>1</v>
      </c>
      <c r="E2641" s="1">
        <v>9</v>
      </c>
      <c r="F2641" s="1">
        <v>0</v>
      </c>
      <c r="G2641">
        <f>VLOOKUP(C2641,reference!$A$1:$E$310,5,FALSE)</f>
        <v>5309012</v>
      </c>
      <c r="H2641" t="str">
        <f>VLOOKUP(C2641,reference!$A$1:$E$310,4,FALSE)</f>
        <v>ILEBURA</v>
      </c>
      <c r="I2641" t="str">
        <f>VLOOKUP($D2641,reference!$G$1:$H$25,2,FALSE)</f>
        <v>Hutan lahan kering primer</v>
      </c>
      <c r="J2641" t="str">
        <f>VLOOKUP($E2641,reference!$G$1:$H$25,2,FALSE)</f>
        <v>Semak belukar</v>
      </c>
      <c r="K2641" t="str">
        <f t="shared" si="41"/>
        <v>Non Irigasi</v>
      </c>
      <c r="L2641" t="s">
        <v>328</v>
      </c>
    </row>
    <row r="2642" spans="1:12" x14ac:dyDescent="0.25">
      <c r="A2642" s="1">
        <v>2641</v>
      </c>
      <c r="B2642" s="3">
        <v>948</v>
      </c>
      <c r="C2642" s="1">
        <v>251</v>
      </c>
      <c r="D2642" s="1">
        <v>13</v>
      </c>
      <c r="E2642" s="1">
        <v>14</v>
      </c>
      <c r="F2642" s="1">
        <v>0</v>
      </c>
      <c r="G2642">
        <f>VLOOKUP(C2642,reference!$A$1:$E$310,5,FALSE)</f>
        <v>5315042</v>
      </c>
      <c r="H2642" t="str">
        <f>VLOOKUP(C2642,reference!$A$1:$E$310,4,FALSE)</f>
        <v>KUWUS BARAT</v>
      </c>
      <c r="I2642" t="str">
        <f>VLOOKUP($D2642,reference!$G$1:$H$25,2,FALSE)</f>
        <v>Pertanian lahan kering  campur semak / kebun campur</v>
      </c>
      <c r="J2642" t="str">
        <f>VLOOKUP($E2642,reference!$G$1:$H$25,2,FALSE)</f>
        <v>Sawah</v>
      </c>
      <c r="K2642" t="str">
        <f t="shared" si="41"/>
        <v>Non Irigasi</v>
      </c>
      <c r="L2642" t="s">
        <v>327</v>
      </c>
    </row>
    <row r="2643" spans="1:12" x14ac:dyDescent="0.25">
      <c r="A2643" s="1">
        <v>2642</v>
      </c>
      <c r="B2643" s="3">
        <v>344</v>
      </c>
      <c r="C2643" s="1">
        <v>251</v>
      </c>
      <c r="D2643" s="1">
        <v>13</v>
      </c>
      <c r="E2643" s="1">
        <v>1</v>
      </c>
      <c r="F2643" s="1">
        <v>0</v>
      </c>
      <c r="G2643">
        <f>VLOOKUP(C2643,reference!$A$1:$E$310,5,FALSE)</f>
        <v>5315042</v>
      </c>
      <c r="H2643" t="str">
        <f>VLOOKUP(C2643,reference!$A$1:$E$310,4,FALSE)</f>
        <v>KUWUS BARAT</v>
      </c>
      <c r="I2643" t="str">
        <f>VLOOKUP($D2643,reference!$G$1:$H$25,2,FALSE)</f>
        <v>Pertanian lahan kering  campur semak / kebun campur</v>
      </c>
      <c r="J2643" t="str">
        <f>VLOOKUP($E2643,reference!$G$1:$H$25,2,FALSE)</f>
        <v>Hutan lahan kering primer</v>
      </c>
      <c r="K2643" t="str">
        <f t="shared" si="41"/>
        <v>Non Irigasi</v>
      </c>
      <c r="L2643" t="s">
        <v>327</v>
      </c>
    </row>
    <row r="2644" spans="1:12" x14ac:dyDescent="0.25">
      <c r="A2644" s="1">
        <v>2643</v>
      </c>
      <c r="B2644" s="3">
        <v>1157</v>
      </c>
      <c r="C2644" s="1">
        <v>183</v>
      </c>
      <c r="D2644" s="1">
        <v>14</v>
      </c>
      <c r="E2644" s="1">
        <v>14</v>
      </c>
      <c r="F2644" s="1">
        <v>0</v>
      </c>
      <c r="G2644">
        <f>VLOOKUP(C2644,reference!$A$1:$E$310,5,FALSE)</f>
        <v>5310071</v>
      </c>
      <c r="H2644" t="str">
        <f>VLOOKUP(C2644,reference!$A$1:$E$310,4,FALSE)</f>
        <v>MAGEPANDA</v>
      </c>
      <c r="I2644" t="str">
        <f>VLOOKUP($D2644,reference!$G$1:$H$25,2,FALSE)</f>
        <v>Sawah</v>
      </c>
      <c r="J2644" t="str">
        <f>VLOOKUP($E2644,reference!$G$1:$H$25,2,FALSE)</f>
        <v>Sawah</v>
      </c>
      <c r="K2644" t="str">
        <f t="shared" si="41"/>
        <v>Non Irigasi</v>
      </c>
      <c r="L2644" t="s">
        <v>327</v>
      </c>
    </row>
    <row r="2645" spans="1:12" x14ac:dyDescent="0.25">
      <c r="A2645" s="1">
        <v>2644</v>
      </c>
      <c r="B2645" s="3">
        <v>1</v>
      </c>
      <c r="C2645" s="1">
        <v>183</v>
      </c>
      <c r="D2645" s="1">
        <v>11</v>
      </c>
      <c r="E2645" s="1">
        <v>6</v>
      </c>
      <c r="F2645" s="1">
        <v>0</v>
      </c>
      <c r="G2645">
        <f>VLOOKUP(C2645,reference!$A$1:$E$310,5,FALSE)</f>
        <v>5310071</v>
      </c>
      <c r="H2645" t="str">
        <f>VLOOKUP(C2645,reference!$A$1:$E$310,4,FALSE)</f>
        <v>MAGEPANDA</v>
      </c>
      <c r="I2645" t="str">
        <f>VLOOKUP($D2645,reference!$G$1:$H$25,2,FALSE)</f>
        <v>Savanna / Padang rumput</v>
      </c>
      <c r="J2645" t="str">
        <f>VLOOKUP($E2645,reference!$G$1:$H$25,2,FALSE)</f>
        <v>Hutan mangrove sekunder</v>
      </c>
      <c r="K2645" t="str">
        <f t="shared" si="41"/>
        <v>Non Irigasi</v>
      </c>
      <c r="L2645" t="s">
        <v>327</v>
      </c>
    </row>
    <row r="2646" spans="1:12" x14ac:dyDescent="0.25">
      <c r="A2646" s="1">
        <v>2645</v>
      </c>
      <c r="B2646" s="3">
        <v>2989</v>
      </c>
      <c r="C2646" s="1">
        <v>183</v>
      </c>
      <c r="D2646" s="1">
        <v>11</v>
      </c>
      <c r="E2646" s="1">
        <v>11</v>
      </c>
      <c r="F2646" s="1">
        <v>0</v>
      </c>
      <c r="G2646">
        <f>VLOOKUP(C2646,reference!$A$1:$E$310,5,FALSE)</f>
        <v>5310071</v>
      </c>
      <c r="H2646" t="str">
        <f>VLOOKUP(C2646,reference!$A$1:$E$310,4,FALSE)</f>
        <v>MAGEPANDA</v>
      </c>
      <c r="I2646" t="str">
        <f>VLOOKUP($D2646,reference!$G$1:$H$25,2,FALSE)</f>
        <v>Savanna / Padang rumput</v>
      </c>
      <c r="J2646" t="str">
        <f>VLOOKUP($E2646,reference!$G$1:$H$25,2,FALSE)</f>
        <v>Savanna / Padang rumput</v>
      </c>
      <c r="K2646" t="str">
        <f t="shared" si="41"/>
        <v>Non Irigasi</v>
      </c>
      <c r="L2646" t="s">
        <v>327</v>
      </c>
    </row>
    <row r="2647" spans="1:12" x14ac:dyDescent="0.25">
      <c r="A2647" s="1">
        <v>2646</v>
      </c>
      <c r="B2647" s="3">
        <v>3435</v>
      </c>
      <c r="C2647" s="1">
        <v>175</v>
      </c>
      <c r="D2647" s="1">
        <v>2</v>
      </c>
      <c r="E2647" s="1">
        <v>2</v>
      </c>
      <c r="F2647" s="1">
        <v>0</v>
      </c>
      <c r="G2647">
        <f>VLOOKUP(C2647,reference!$A$1:$E$310,5,FALSE)</f>
        <v>5310042</v>
      </c>
      <c r="H2647" t="str">
        <f>VLOOKUP(C2647,reference!$A$1:$E$310,4,FALSE)</f>
        <v>WAIBLAMA</v>
      </c>
      <c r="I2647" t="str">
        <f>VLOOKUP($D2647,reference!$G$1:$H$25,2,FALSE)</f>
        <v>Hutan lahan kering sekunder / bekas tebangan</v>
      </c>
      <c r="J2647" t="str">
        <f>VLOOKUP($E2647,reference!$G$1:$H$25,2,FALSE)</f>
        <v>Hutan lahan kering sekunder / bekas tebangan</v>
      </c>
      <c r="K2647" t="str">
        <f t="shared" si="41"/>
        <v>Non Irigasi</v>
      </c>
      <c r="L2647" t="s">
        <v>327</v>
      </c>
    </row>
    <row r="2648" spans="1:12" x14ac:dyDescent="0.25">
      <c r="A2648" s="1">
        <v>2647</v>
      </c>
      <c r="B2648" s="3">
        <v>47</v>
      </c>
      <c r="C2648" s="1">
        <v>155</v>
      </c>
      <c r="D2648" s="1">
        <v>9</v>
      </c>
      <c r="E2648" s="1">
        <v>12</v>
      </c>
      <c r="F2648" s="1">
        <v>0</v>
      </c>
      <c r="G2648">
        <f>VLOOKUP(C2648,reference!$A$1:$E$310,5,FALSE)</f>
        <v>5309040</v>
      </c>
      <c r="H2648" t="str">
        <f>VLOOKUP(C2648,reference!$A$1:$E$310,4,FALSE)</f>
        <v>SOLOR BARAT</v>
      </c>
      <c r="I2648" t="str">
        <f>VLOOKUP($D2648,reference!$G$1:$H$25,2,FALSE)</f>
        <v>Semak belukar</v>
      </c>
      <c r="J2648" t="str">
        <f>VLOOKUP($E2648,reference!$G$1:$H$25,2,FALSE)</f>
        <v>Pertanian lahan kering</v>
      </c>
      <c r="K2648" t="str">
        <f t="shared" si="41"/>
        <v>Non Irigasi</v>
      </c>
      <c r="L2648" t="s">
        <v>327</v>
      </c>
    </row>
    <row r="2649" spans="1:12" x14ac:dyDescent="0.25">
      <c r="A2649" s="1">
        <v>2648</v>
      </c>
      <c r="B2649" s="3">
        <v>49</v>
      </c>
      <c r="C2649" s="1">
        <v>139</v>
      </c>
      <c r="D2649" s="1">
        <v>0</v>
      </c>
      <c r="E2649" s="1">
        <v>9</v>
      </c>
      <c r="F2649" s="1">
        <v>0</v>
      </c>
      <c r="G2649">
        <f>VLOOKUP(C2649,reference!$A$1:$E$310,5,FALSE)</f>
        <v>5308011</v>
      </c>
      <c r="H2649" t="str">
        <f>VLOOKUP(C2649,reference!$A$1:$E$310,4,FALSE)</f>
        <v>WULANDONI</v>
      </c>
      <c r="I2649" t="str">
        <f>VLOOKUP($D2649,reference!$G$1:$H$25,2,FALSE)</f>
        <v>No data</v>
      </c>
      <c r="J2649" t="str">
        <f>VLOOKUP($E2649,reference!$G$1:$H$25,2,FALSE)</f>
        <v>Semak belukar</v>
      </c>
      <c r="K2649" t="str">
        <f t="shared" si="41"/>
        <v>Non Irigasi</v>
      </c>
      <c r="L2649" t="s">
        <v>327</v>
      </c>
    </row>
    <row r="2650" spans="1:12" x14ac:dyDescent="0.25">
      <c r="A2650" s="1">
        <v>2649</v>
      </c>
      <c r="B2650" s="3">
        <v>592</v>
      </c>
      <c r="C2650" s="1">
        <v>242</v>
      </c>
      <c r="D2650" s="1">
        <v>13</v>
      </c>
      <c r="E2650" s="1">
        <v>13</v>
      </c>
      <c r="F2650" s="1">
        <v>0</v>
      </c>
      <c r="G2650">
        <f>VLOOKUP(C2650,reference!$A$1:$E$310,5,FALSE)</f>
        <v>5315010</v>
      </c>
      <c r="H2650" t="str">
        <f>VLOOKUP(C2650,reference!$A$1:$E$310,4,FALSE)</f>
        <v>KOMODO</v>
      </c>
      <c r="I2650" t="str">
        <f>VLOOKUP($D2650,reference!$G$1:$H$25,2,FALSE)</f>
        <v>Pertanian lahan kering  campur semak / kebun campur</v>
      </c>
      <c r="J2650" t="str">
        <f>VLOOKUP($E2650,reference!$G$1:$H$25,2,FALSE)</f>
        <v>Pertanian lahan kering  campur semak / kebun campur</v>
      </c>
      <c r="K2650" t="str">
        <f t="shared" si="41"/>
        <v>Non Irigasi</v>
      </c>
      <c r="L2650" t="s">
        <v>327</v>
      </c>
    </row>
    <row r="2651" spans="1:12" x14ac:dyDescent="0.25">
      <c r="A2651" s="1">
        <v>2650</v>
      </c>
      <c r="B2651" s="3">
        <v>21</v>
      </c>
      <c r="C2651" s="1">
        <v>229</v>
      </c>
      <c r="D2651" s="1">
        <v>11</v>
      </c>
      <c r="E2651" s="1">
        <v>9</v>
      </c>
      <c r="F2651" s="1">
        <v>0</v>
      </c>
      <c r="G2651">
        <f>VLOOKUP(C2651,reference!$A$1:$E$310,5,FALSE)</f>
        <v>5313131</v>
      </c>
      <c r="H2651" t="str">
        <f>VLOOKUP(C2651,reference!$A$1:$E$310,4,FALSE)</f>
        <v>CIBAL BARAT</v>
      </c>
      <c r="I2651" t="str">
        <f>VLOOKUP($D2651,reference!$G$1:$H$25,2,FALSE)</f>
        <v>Savanna / Padang rumput</v>
      </c>
      <c r="J2651" t="str">
        <f>VLOOKUP($E2651,reference!$G$1:$H$25,2,FALSE)</f>
        <v>Semak belukar</v>
      </c>
      <c r="K2651" t="str">
        <f t="shared" si="41"/>
        <v>Non Irigasi</v>
      </c>
      <c r="L2651" t="s">
        <v>327</v>
      </c>
    </row>
    <row r="2652" spans="1:12" x14ac:dyDescent="0.25">
      <c r="A2652" s="1">
        <v>2651</v>
      </c>
      <c r="B2652" s="3">
        <v>44</v>
      </c>
      <c r="C2652" s="1">
        <v>218</v>
      </c>
      <c r="D2652" s="1">
        <v>9</v>
      </c>
      <c r="E2652" s="1">
        <v>16</v>
      </c>
      <c r="F2652" s="1">
        <v>0</v>
      </c>
      <c r="G2652">
        <f>VLOOKUP(C2652,reference!$A$1:$E$310,5,FALSE)</f>
        <v>5312081</v>
      </c>
      <c r="H2652" t="str">
        <f>VLOOKUP(C2652,reference!$A$1:$E$310,4,FALSE)</f>
        <v>RIUNG BARAT</v>
      </c>
      <c r="I2652" t="str">
        <f>VLOOKUP($D2652,reference!$G$1:$H$25,2,FALSE)</f>
        <v>Semak belukar</v>
      </c>
      <c r="J2652" t="str">
        <f>VLOOKUP($E2652,reference!$G$1:$H$25,2,FALSE)</f>
        <v>Pemukiman</v>
      </c>
      <c r="K2652" t="str">
        <f t="shared" si="41"/>
        <v>Non Irigasi</v>
      </c>
      <c r="L2652" t="s">
        <v>327</v>
      </c>
    </row>
    <row r="2653" spans="1:12" x14ac:dyDescent="0.25">
      <c r="A2653" s="1">
        <v>2652</v>
      </c>
      <c r="B2653" s="3">
        <v>4</v>
      </c>
      <c r="C2653" s="1">
        <v>218</v>
      </c>
      <c r="D2653" s="1">
        <v>9</v>
      </c>
      <c r="E2653" s="1">
        <v>12</v>
      </c>
      <c r="F2653" s="1">
        <v>0</v>
      </c>
      <c r="G2653">
        <f>VLOOKUP(C2653,reference!$A$1:$E$310,5,FALSE)</f>
        <v>5312081</v>
      </c>
      <c r="H2653" t="str">
        <f>VLOOKUP(C2653,reference!$A$1:$E$310,4,FALSE)</f>
        <v>RIUNG BARAT</v>
      </c>
      <c r="I2653" t="str">
        <f>VLOOKUP($D2653,reference!$G$1:$H$25,2,FALSE)</f>
        <v>Semak belukar</v>
      </c>
      <c r="J2653" t="str">
        <f>VLOOKUP($E2653,reference!$G$1:$H$25,2,FALSE)</f>
        <v>Pertanian lahan kering</v>
      </c>
      <c r="K2653" t="str">
        <f t="shared" si="41"/>
        <v>Non Irigasi</v>
      </c>
      <c r="L2653" t="s">
        <v>327</v>
      </c>
    </row>
    <row r="2654" spans="1:12" x14ac:dyDescent="0.25">
      <c r="A2654" s="1">
        <v>2653</v>
      </c>
      <c r="B2654" s="3">
        <v>1738</v>
      </c>
      <c r="C2654" s="1">
        <v>207</v>
      </c>
      <c r="D2654" s="1">
        <v>9</v>
      </c>
      <c r="E2654" s="1">
        <v>9</v>
      </c>
      <c r="F2654" s="1">
        <v>0</v>
      </c>
      <c r="G2654">
        <f>VLOOKUP(C2654,reference!$A$1:$E$310,5,FALSE)</f>
        <v>5311071</v>
      </c>
      <c r="H2654" t="str">
        <f>VLOOKUP(C2654,reference!$A$1:$E$310,4,FALSE)</f>
        <v>WEWARIA</v>
      </c>
      <c r="I2654" t="str">
        <f>VLOOKUP($D2654,reference!$G$1:$H$25,2,FALSE)</f>
        <v>Semak belukar</v>
      </c>
      <c r="J2654" t="str">
        <f>VLOOKUP($E2654,reference!$G$1:$H$25,2,FALSE)</f>
        <v>Semak belukar</v>
      </c>
      <c r="K2654" t="str">
        <f t="shared" si="41"/>
        <v>Non Irigasi</v>
      </c>
      <c r="L2654" t="s">
        <v>327</v>
      </c>
    </row>
    <row r="2655" spans="1:12" x14ac:dyDescent="0.25">
      <c r="A2655" s="1">
        <v>2654</v>
      </c>
      <c r="B2655" s="3">
        <v>44</v>
      </c>
      <c r="C2655" s="1">
        <v>149</v>
      </c>
      <c r="D2655" s="1">
        <v>1</v>
      </c>
      <c r="E2655" s="1">
        <v>11</v>
      </c>
      <c r="F2655" s="1">
        <v>0</v>
      </c>
      <c r="G2655">
        <f>VLOOKUP(C2655,reference!$A$1:$E$310,5,FALSE)</f>
        <v>5309012</v>
      </c>
      <c r="H2655" t="str">
        <f>VLOOKUP(C2655,reference!$A$1:$E$310,4,FALSE)</f>
        <v>ILEBURA</v>
      </c>
      <c r="I2655" t="str">
        <f>VLOOKUP($D2655,reference!$G$1:$H$25,2,FALSE)</f>
        <v>Hutan lahan kering primer</v>
      </c>
      <c r="J2655" t="str">
        <f>VLOOKUP($E2655,reference!$G$1:$H$25,2,FALSE)</f>
        <v>Savanna / Padang rumput</v>
      </c>
      <c r="K2655" t="str">
        <f t="shared" si="41"/>
        <v>Non Irigasi</v>
      </c>
      <c r="L2655" t="s">
        <v>328</v>
      </c>
    </row>
    <row r="2656" spans="1:12" x14ac:dyDescent="0.25">
      <c r="A2656" s="1">
        <v>2655</v>
      </c>
      <c r="B2656" s="3">
        <v>10</v>
      </c>
      <c r="C2656" s="1">
        <v>140</v>
      </c>
      <c r="D2656" s="1">
        <v>9</v>
      </c>
      <c r="E2656" s="1">
        <v>11</v>
      </c>
      <c r="F2656" s="1">
        <v>0</v>
      </c>
      <c r="G2656">
        <f>VLOOKUP(C2656,reference!$A$1:$E$310,5,FALSE)</f>
        <v>5308020</v>
      </c>
      <c r="H2656" t="str">
        <f>VLOOKUP(C2656,reference!$A$1:$E$310,4,FALSE)</f>
        <v>ATADEI</v>
      </c>
      <c r="I2656" t="str">
        <f>VLOOKUP($D2656,reference!$G$1:$H$25,2,FALSE)</f>
        <v>Semak belukar</v>
      </c>
      <c r="J2656" t="str">
        <f>VLOOKUP($E2656,reference!$G$1:$H$25,2,FALSE)</f>
        <v>Savanna / Padang rumput</v>
      </c>
      <c r="K2656" t="str">
        <f t="shared" si="41"/>
        <v>Non Irigasi</v>
      </c>
      <c r="L2656" t="s">
        <v>327</v>
      </c>
    </row>
    <row r="2657" spans="1:12" x14ac:dyDescent="0.25">
      <c r="A2657" s="1">
        <v>2656</v>
      </c>
      <c r="B2657" s="3">
        <v>2</v>
      </c>
      <c r="C2657" s="1">
        <v>283</v>
      </c>
      <c r="D2657" s="1">
        <v>9</v>
      </c>
      <c r="E2657" s="1">
        <v>14</v>
      </c>
      <c r="F2657" s="1">
        <v>0</v>
      </c>
      <c r="G2657">
        <f>VLOOKUP(C2657,reference!$A$1:$E$310,5,FALSE)</f>
        <v>5319050</v>
      </c>
      <c r="H2657" t="str">
        <f>VLOOKUP(C2657,reference!$A$1:$E$310,4,FALSE)</f>
        <v>POCO RANAKA</v>
      </c>
      <c r="I2657" t="str">
        <f>VLOOKUP($D2657,reference!$G$1:$H$25,2,FALSE)</f>
        <v>Semak belukar</v>
      </c>
      <c r="J2657" t="str">
        <f>VLOOKUP($E2657,reference!$G$1:$H$25,2,FALSE)</f>
        <v>Sawah</v>
      </c>
      <c r="K2657" t="str">
        <f t="shared" si="41"/>
        <v>Non Irigasi</v>
      </c>
      <c r="L2657" t="s">
        <v>327</v>
      </c>
    </row>
    <row r="2658" spans="1:12" x14ac:dyDescent="0.25">
      <c r="A2658" s="1">
        <v>2657</v>
      </c>
      <c r="B2658" s="3">
        <v>1</v>
      </c>
      <c r="C2658" s="1">
        <v>173</v>
      </c>
      <c r="D2658" s="1">
        <v>11</v>
      </c>
      <c r="E2658" s="1">
        <v>16</v>
      </c>
      <c r="F2658" s="1">
        <v>0</v>
      </c>
      <c r="G2658">
        <f>VLOOKUP(C2658,reference!$A$1:$E$310,5,FALSE)</f>
        <v>5310040</v>
      </c>
      <c r="H2658" t="str">
        <f>VLOOKUP(C2658,reference!$A$1:$E$310,4,FALSE)</f>
        <v>TALIBURA</v>
      </c>
      <c r="I2658" t="str">
        <f>VLOOKUP($D2658,reference!$G$1:$H$25,2,FALSE)</f>
        <v>Savanna / Padang rumput</v>
      </c>
      <c r="J2658" t="str">
        <f>VLOOKUP($E2658,reference!$G$1:$H$25,2,FALSE)</f>
        <v>Pemukiman</v>
      </c>
      <c r="K2658" t="str">
        <f t="shared" si="41"/>
        <v>Non Irigasi</v>
      </c>
      <c r="L2658" t="s">
        <v>327</v>
      </c>
    </row>
    <row r="2659" spans="1:12" x14ac:dyDescent="0.25">
      <c r="A2659" s="1">
        <v>2658</v>
      </c>
      <c r="B2659" s="3">
        <v>4</v>
      </c>
      <c r="C2659" s="1">
        <v>175</v>
      </c>
      <c r="D2659" s="1">
        <v>2</v>
      </c>
      <c r="E2659" s="1">
        <v>18</v>
      </c>
      <c r="F2659" s="1">
        <v>0</v>
      </c>
      <c r="G2659">
        <f>VLOOKUP(C2659,reference!$A$1:$E$310,5,FALSE)</f>
        <v>5310042</v>
      </c>
      <c r="H2659" t="str">
        <f>VLOOKUP(C2659,reference!$A$1:$E$310,4,FALSE)</f>
        <v>WAIBLAMA</v>
      </c>
      <c r="I2659" t="str">
        <f>VLOOKUP($D2659,reference!$G$1:$H$25,2,FALSE)</f>
        <v>Hutan lahan kering sekunder / bekas tebangan</v>
      </c>
      <c r="J2659" t="str">
        <f>VLOOKUP($E2659,reference!$G$1:$H$25,2,FALSE)</f>
        <v>Lahan terbuka</v>
      </c>
      <c r="K2659" t="str">
        <f t="shared" si="41"/>
        <v>Non Irigasi</v>
      </c>
      <c r="L2659" t="s">
        <v>328</v>
      </c>
    </row>
    <row r="2660" spans="1:12" x14ac:dyDescent="0.25">
      <c r="A2660" s="1">
        <v>2659</v>
      </c>
      <c r="B2660" s="3">
        <v>202</v>
      </c>
      <c r="C2660" s="1">
        <v>147</v>
      </c>
      <c r="D2660" s="1">
        <v>13</v>
      </c>
      <c r="E2660" s="1">
        <v>14</v>
      </c>
      <c r="F2660" s="1">
        <v>0</v>
      </c>
      <c r="G2660">
        <f>VLOOKUP(C2660,reference!$A$1:$E$310,5,FALSE)</f>
        <v>5309010</v>
      </c>
      <c r="H2660" t="str">
        <f>VLOOKUP(C2660,reference!$A$1:$E$310,4,FALSE)</f>
        <v>WULANGGITANG</v>
      </c>
      <c r="I2660" t="str">
        <f>VLOOKUP($D2660,reference!$G$1:$H$25,2,FALSE)</f>
        <v>Pertanian lahan kering  campur semak / kebun campur</v>
      </c>
      <c r="J2660" t="str">
        <f>VLOOKUP($E2660,reference!$G$1:$H$25,2,FALSE)</f>
        <v>Sawah</v>
      </c>
      <c r="K2660" t="str">
        <f t="shared" si="41"/>
        <v>Non Irigasi</v>
      </c>
      <c r="L2660" t="s">
        <v>327</v>
      </c>
    </row>
    <row r="2661" spans="1:12" x14ac:dyDescent="0.25">
      <c r="A2661" s="1">
        <v>2660</v>
      </c>
      <c r="B2661" s="3">
        <v>15</v>
      </c>
      <c r="C2661" s="1">
        <v>138</v>
      </c>
      <c r="D2661" s="1">
        <v>13</v>
      </c>
      <c r="E2661" s="1">
        <v>1</v>
      </c>
      <c r="F2661" s="1">
        <v>0</v>
      </c>
      <c r="G2661">
        <f>VLOOKUP(C2661,reference!$A$1:$E$310,5,FALSE)</f>
        <v>5308010</v>
      </c>
      <c r="H2661" t="str">
        <f>VLOOKUP(C2661,reference!$A$1:$E$310,4,FALSE)</f>
        <v>NAGAWUTUNG</v>
      </c>
      <c r="I2661" t="str">
        <f>VLOOKUP($D2661,reference!$G$1:$H$25,2,FALSE)</f>
        <v>Pertanian lahan kering  campur semak / kebun campur</v>
      </c>
      <c r="J2661" t="str">
        <f>VLOOKUP($E2661,reference!$G$1:$H$25,2,FALSE)</f>
        <v>Hutan lahan kering primer</v>
      </c>
      <c r="K2661" t="str">
        <f t="shared" si="41"/>
        <v>Non Irigasi</v>
      </c>
      <c r="L2661" t="s">
        <v>327</v>
      </c>
    </row>
    <row r="2662" spans="1:12" x14ac:dyDescent="0.25">
      <c r="A2662" s="1">
        <v>2661</v>
      </c>
      <c r="B2662" s="3">
        <v>32</v>
      </c>
      <c r="C2662" s="1">
        <v>139</v>
      </c>
      <c r="D2662" s="1">
        <v>0</v>
      </c>
      <c r="E2662" s="1">
        <v>11</v>
      </c>
      <c r="F2662" s="1">
        <v>0</v>
      </c>
      <c r="G2662">
        <f>VLOOKUP(C2662,reference!$A$1:$E$310,5,FALSE)</f>
        <v>5308011</v>
      </c>
      <c r="H2662" t="str">
        <f>VLOOKUP(C2662,reference!$A$1:$E$310,4,FALSE)</f>
        <v>WULANDONI</v>
      </c>
      <c r="I2662" t="str">
        <f>VLOOKUP($D2662,reference!$G$1:$H$25,2,FALSE)</f>
        <v>No data</v>
      </c>
      <c r="J2662" t="str">
        <f>VLOOKUP($E2662,reference!$G$1:$H$25,2,FALSE)</f>
        <v>Savanna / Padang rumput</v>
      </c>
      <c r="K2662" t="str">
        <f t="shared" si="41"/>
        <v>Non Irigasi</v>
      </c>
      <c r="L2662" t="s">
        <v>327</v>
      </c>
    </row>
    <row r="2663" spans="1:12" x14ac:dyDescent="0.25">
      <c r="A2663" s="1">
        <v>2662</v>
      </c>
      <c r="B2663" s="3">
        <v>554</v>
      </c>
      <c r="C2663" s="1">
        <v>227</v>
      </c>
      <c r="D2663" s="1">
        <v>13</v>
      </c>
      <c r="E2663" s="1">
        <v>14</v>
      </c>
      <c r="F2663" s="1">
        <v>0</v>
      </c>
      <c r="G2663">
        <f>VLOOKUP(C2663,reference!$A$1:$E$310,5,FALSE)</f>
        <v>5313123</v>
      </c>
      <c r="H2663" t="str">
        <f>VLOOKUP(C2663,reference!$A$1:$E$310,4,FALSE)</f>
        <v>RAHONG UTARA</v>
      </c>
      <c r="I2663" t="str">
        <f>VLOOKUP($D2663,reference!$G$1:$H$25,2,FALSE)</f>
        <v>Pertanian lahan kering  campur semak / kebun campur</v>
      </c>
      <c r="J2663" t="str">
        <f>VLOOKUP($E2663,reference!$G$1:$H$25,2,FALSE)</f>
        <v>Sawah</v>
      </c>
      <c r="K2663" t="str">
        <f t="shared" si="41"/>
        <v>Non Irigasi</v>
      </c>
      <c r="L2663" t="s">
        <v>327</v>
      </c>
    </row>
    <row r="2664" spans="1:12" x14ac:dyDescent="0.25">
      <c r="A2664" s="1">
        <v>2663</v>
      </c>
      <c r="B2664" s="3">
        <v>3</v>
      </c>
      <c r="C2664" s="1">
        <v>283</v>
      </c>
      <c r="D2664" s="1">
        <v>9</v>
      </c>
      <c r="E2664" s="1">
        <v>13</v>
      </c>
      <c r="F2664" s="1">
        <v>0</v>
      </c>
      <c r="G2664">
        <f>VLOOKUP(C2664,reference!$A$1:$E$310,5,FALSE)</f>
        <v>5319050</v>
      </c>
      <c r="H2664" t="str">
        <f>VLOOKUP(C2664,reference!$A$1:$E$310,4,FALSE)</f>
        <v>POCO RANAKA</v>
      </c>
      <c r="I2664" t="str">
        <f>VLOOKUP($D2664,reference!$G$1:$H$25,2,FALSE)</f>
        <v>Semak belukar</v>
      </c>
      <c r="J2664" t="str">
        <f>VLOOKUP($E2664,reference!$G$1:$H$25,2,FALSE)</f>
        <v>Pertanian lahan kering  campur semak / kebun campur</v>
      </c>
      <c r="K2664" t="str">
        <f t="shared" si="41"/>
        <v>Non Irigasi</v>
      </c>
      <c r="L2664" t="s">
        <v>327</v>
      </c>
    </row>
    <row r="2665" spans="1:12" x14ac:dyDescent="0.25">
      <c r="A2665" s="1">
        <v>2664</v>
      </c>
      <c r="B2665" s="3">
        <v>2</v>
      </c>
      <c r="C2665" s="1">
        <v>281</v>
      </c>
      <c r="D2665" s="1">
        <v>12</v>
      </c>
      <c r="E2665" s="1">
        <v>2</v>
      </c>
      <c r="F2665" s="1">
        <v>0</v>
      </c>
      <c r="G2665">
        <f>VLOOKUP(C2665,reference!$A$1:$E$310,5,FALSE)</f>
        <v>5319031</v>
      </c>
      <c r="H2665" t="str">
        <f>VLOOKUP(C2665,reference!$A$1:$E$310,4,FALSE)</f>
        <v>ELAR SELATAN</v>
      </c>
      <c r="I2665" t="str">
        <f>VLOOKUP($D2665,reference!$G$1:$H$25,2,FALSE)</f>
        <v>Pertanian lahan kering</v>
      </c>
      <c r="J2665" t="str">
        <f>VLOOKUP($E2665,reference!$G$1:$H$25,2,FALSE)</f>
        <v>Hutan lahan kering sekunder / bekas tebangan</v>
      </c>
      <c r="K2665" t="str">
        <f t="shared" si="41"/>
        <v>Non Irigasi</v>
      </c>
      <c r="L2665" t="s">
        <v>327</v>
      </c>
    </row>
    <row r="2666" spans="1:12" x14ac:dyDescent="0.25">
      <c r="A2666" s="1">
        <v>2665</v>
      </c>
      <c r="B2666" s="3">
        <v>16</v>
      </c>
      <c r="C2666" s="1">
        <v>207</v>
      </c>
      <c r="D2666" s="1">
        <v>12</v>
      </c>
      <c r="E2666" s="1">
        <v>14</v>
      </c>
      <c r="F2666" s="1">
        <v>0</v>
      </c>
      <c r="G2666">
        <f>VLOOKUP(C2666,reference!$A$1:$E$310,5,FALSE)</f>
        <v>5311071</v>
      </c>
      <c r="H2666" t="str">
        <f>VLOOKUP(C2666,reference!$A$1:$E$310,4,FALSE)</f>
        <v>WEWARIA</v>
      </c>
      <c r="I2666" t="str">
        <f>VLOOKUP($D2666,reference!$G$1:$H$25,2,FALSE)</f>
        <v>Pertanian lahan kering</v>
      </c>
      <c r="J2666" t="str">
        <f>VLOOKUP($E2666,reference!$G$1:$H$25,2,FALSE)</f>
        <v>Sawah</v>
      </c>
      <c r="K2666" t="str">
        <f t="shared" si="41"/>
        <v>Non Irigasi</v>
      </c>
      <c r="L2666" t="s">
        <v>327</v>
      </c>
    </row>
    <row r="2667" spans="1:12" x14ac:dyDescent="0.25">
      <c r="A2667" s="1">
        <v>2666</v>
      </c>
      <c r="B2667" s="3">
        <v>75</v>
      </c>
      <c r="C2667" s="1">
        <v>138</v>
      </c>
      <c r="D2667" s="1">
        <v>18</v>
      </c>
      <c r="E2667" s="1">
        <v>11</v>
      </c>
      <c r="F2667" s="1">
        <v>0</v>
      </c>
      <c r="G2667">
        <f>VLOOKUP(C2667,reference!$A$1:$E$310,5,FALSE)</f>
        <v>5308010</v>
      </c>
      <c r="H2667" t="str">
        <f>VLOOKUP(C2667,reference!$A$1:$E$310,4,FALSE)</f>
        <v>NAGAWUTUNG</v>
      </c>
      <c r="I2667" t="str">
        <f>VLOOKUP($D2667,reference!$G$1:$H$25,2,FALSE)</f>
        <v>Lahan terbuka</v>
      </c>
      <c r="J2667" t="str">
        <f>VLOOKUP($E2667,reference!$G$1:$H$25,2,FALSE)</f>
        <v>Savanna / Padang rumput</v>
      </c>
      <c r="K2667" t="str">
        <f t="shared" si="41"/>
        <v>Non Irigasi</v>
      </c>
      <c r="L2667" t="s">
        <v>327</v>
      </c>
    </row>
    <row r="2668" spans="1:12" x14ac:dyDescent="0.25">
      <c r="A2668" s="1">
        <v>2667</v>
      </c>
      <c r="B2668" s="3">
        <v>10</v>
      </c>
      <c r="C2668" s="1">
        <v>139</v>
      </c>
      <c r="D2668" s="1">
        <v>0</v>
      </c>
      <c r="E2668" s="1">
        <v>16</v>
      </c>
      <c r="F2668" s="1">
        <v>0</v>
      </c>
      <c r="G2668">
        <f>VLOOKUP(C2668,reference!$A$1:$E$310,5,FALSE)</f>
        <v>5308011</v>
      </c>
      <c r="H2668" t="str">
        <f>VLOOKUP(C2668,reference!$A$1:$E$310,4,FALSE)</f>
        <v>WULANDONI</v>
      </c>
      <c r="I2668" t="str">
        <f>VLOOKUP($D2668,reference!$G$1:$H$25,2,FALSE)</f>
        <v>No data</v>
      </c>
      <c r="J2668" t="str">
        <f>VLOOKUP($E2668,reference!$G$1:$H$25,2,FALSE)</f>
        <v>Pemukiman</v>
      </c>
      <c r="K2668" t="str">
        <f t="shared" si="41"/>
        <v>Non Irigasi</v>
      </c>
      <c r="L2668" t="s">
        <v>327</v>
      </c>
    </row>
    <row r="2669" spans="1:12" x14ac:dyDescent="0.25">
      <c r="A2669" s="1">
        <v>2668</v>
      </c>
      <c r="B2669" s="3">
        <v>243</v>
      </c>
      <c r="C2669" s="1">
        <v>251</v>
      </c>
      <c r="D2669" s="1">
        <v>13</v>
      </c>
      <c r="E2669" s="1">
        <v>9</v>
      </c>
      <c r="F2669" s="1">
        <v>0</v>
      </c>
      <c r="G2669">
        <f>VLOOKUP(C2669,reference!$A$1:$E$310,5,FALSE)</f>
        <v>5315042</v>
      </c>
      <c r="H2669" t="str">
        <f>VLOOKUP(C2669,reference!$A$1:$E$310,4,FALSE)</f>
        <v>KUWUS BARAT</v>
      </c>
      <c r="I2669" t="str">
        <f>VLOOKUP($D2669,reference!$G$1:$H$25,2,FALSE)</f>
        <v>Pertanian lahan kering  campur semak / kebun campur</v>
      </c>
      <c r="J2669" t="str">
        <f>VLOOKUP($E2669,reference!$G$1:$H$25,2,FALSE)</f>
        <v>Semak belukar</v>
      </c>
      <c r="K2669" t="str">
        <f t="shared" si="41"/>
        <v>Non Irigasi</v>
      </c>
      <c r="L2669" t="s">
        <v>327</v>
      </c>
    </row>
    <row r="2670" spans="1:12" x14ac:dyDescent="0.25">
      <c r="A2670" s="1">
        <v>2669</v>
      </c>
      <c r="B2670" s="3">
        <v>5</v>
      </c>
      <c r="C2670" s="1">
        <v>251</v>
      </c>
      <c r="D2670" s="1">
        <v>14</v>
      </c>
      <c r="E2670" s="1">
        <v>9</v>
      </c>
      <c r="F2670" s="1">
        <v>0</v>
      </c>
      <c r="G2670">
        <f>VLOOKUP(C2670,reference!$A$1:$E$310,5,FALSE)</f>
        <v>5315042</v>
      </c>
      <c r="H2670" t="str">
        <f>VLOOKUP(C2670,reference!$A$1:$E$310,4,FALSE)</f>
        <v>KUWUS BARAT</v>
      </c>
      <c r="I2670" t="str">
        <f>VLOOKUP($D2670,reference!$G$1:$H$25,2,FALSE)</f>
        <v>Sawah</v>
      </c>
      <c r="J2670" t="str">
        <f>VLOOKUP($E2670,reference!$G$1:$H$25,2,FALSE)</f>
        <v>Semak belukar</v>
      </c>
      <c r="K2670" t="str">
        <f t="shared" si="41"/>
        <v>Non Irigasi</v>
      </c>
      <c r="L2670" t="s">
        <v>327</v>
      </c>
    </row>
    <row r="2671" spans="1:12" x14ac:dyDescent="0.25">
      <c r="A2671" s="1">
        <v>2670</v>
      </c>
      <c r="B2671" s="3">
        <v>4</v>
      </c>
      <c r="C2671" s="1">
        <v>228</v>
      </c>
      <c r="D2671" s="1">
        <v>2</v>
      </c>
      <c r="E2671" s="1">
        <v>20</v>
      </c>
      <c r="F2671" s="1">
        <v>0</v>
      </c>
      <c r="G2671">
        <f>VLOOKUP(C2671,reference!$A$1:$E$310,5,FALSE)</f>
        <v>5313130</v>
      </c>
      <c r="H2671" t="str">
        <f>VLOOKUP(C2671,reference!$A$1:$E$310,4,FALSE)</f>
        <v>CIBAL</v>
      </c>
      <c r="I2671" t="str">
        <f>VLOOKUP($D2671,reference!$G$1:$H$25,2,FALSE)</f>
        <v>Hutan lahan kering sekunder / bekas tebangan</v>
      </c>
      <c r="J2671" t="str">
        <f>VLOOKUP($E2671,reference!$G$1:$H$25,2,FALSE)</f>
        <v>Tubuh air</v>
      </c>
      <c r="K2671" t="str">
        <f t="shared" si="41"/>
        <v>Non Irigasi</v>
      </c>
      <c r="L2671" t="s">
        <v>328</v>
      </c>
    </row>
    <row r="2672" spans="1:12" x14ac:dyDescent="0.25">
      <c r="A2672" s="1">
        <v>2671</v>
      </c>
      <c r="B2672" s="3">
        <v>9</v>
      </c>
      <c r="C2672" s="1">
        <v>183</v>
      </c>
      <c r="D2672" s="1">
        <v>0</v>
      </c>
      <c r="E2672" s="1">
        <v>16</v>
      </c>
      <c r="F2672" s="1">
        <v>0</v>
      </c>
      <c r="G2672">
        <f>VLOOKUP(C2672,reference!$A$1:$E$310,5,FALSE)</f>
        <v>5310071</v>
      </c>
      <c r="H2672" t="str">
        <f>VLOOKUP(C2672,reference!$A$1:$E$310,4,FALSE)</f>
        <v>MAGEPANDA</v>
      </c>
      <c r="I2672" t="str">
        <f>VLOOKUP($D2672,reference!$G$1:$H$25,2,FALSE)</f>
        <v>No data</v>
      </c>
      <c r="J2672" t="str">
        <f>VLOOKUP($E2672,reference!$G$1:$H$25,2,FALSE)</f>
        <v>Pemukiman</v>
      </c>
      <c r="K2672" t="str">
        <f t="shared" si="41"/>
        <v>Non Irigasi</v>
      </c>
      <c r="L2672" t="s">
        <v>327</v>
      </c>
    </row>
    <row r="2673" spans="1:12" x14ac:dyDescent="0.25">
      <c r="A2673" s="1">
        <v>2672</v>
      </c>
      <c r="B2673" s="3">
        <v>3</v>
      </c>
      <c r="C2673" s="1">
        <v>183</v>
      </c>
      <c r="D2673" s="1">
        <v>14</v>
      </c>
      <c r="E2673" s="1">
        <v>0</v>
      </c>
      <c r="F2673" s="1">
        <v>0</v>
      </c>
      <c r="G2673">
        <f>VLOOKUP(C2673,reference!$A$1:$E$310,5,FALSE)</f>
        <v>5310071</v>
      </c>
      <c r="H2673" t="str">
        <f>VLOOKUP(C2673,reference!$A$1:$E$310,4,FALSE)</f>
        <v>MAGEPANDA</v>
      </c>
      <c r="I2673" t="str">
        <f>VLOOKUP($D2673,reference!$G$1:$H$25,2,FALSE)</f>
        <v>Sawah</v>
      </c>
      <c r="J2673" t="str">
        <f>VLOOKUP($E2673,reference!$G$1:$H$25,2,FALSE)</f>
        <v>No data</v>
      </c>
      <c r="K2673" t="str">
        <f t="shared" si="41"/>
        <v>Non Irigasi</v>
      </c>
      <c r="L2673" t="s">
        <v>327</v>
      </c>
    </row>
    <row r="2674" spans="1:12" x14ac:dyDescent="0.25">
      <c r="A2674" s="1">
        <v>2673</v>
      </c>
      <c r="B2674" s="3">
        <v>25</v>
      </c>
      <c r="C2674" s="1">
        <v>149</v>
      </c>
      <c r="D2674" s="1">
        <v>11</v>
      </c>
      <c r="E2674" s="1">
        <v>9</v>
      </c>
      <c r="F2674" s="1">
        <v>0</v>
      </c>
      <c r="G2674">
        <f>VLOOKUP(C2674,reference!$A$1:$E$310,5,FALSE)</f>
        <v>5309012</v>
      </c>
      <c r="H2674" t="str">
        <f>VLOOKUP(C2674,reference!$A$1:$E$310,4,FALSE)</f>
        <v>ILEBURA</v>
      </c>
      <c r="I2674" t="str">
        <f>VLOOKUP($D2674,reference!$G$1:$H$25,2,FALSE)</f>
        <v>Savanna / Padang rumput</v>
      </c>
      <c r="J2674" t="str">
        <f>VLOOKUP($E2674,reference!$G$1:$H$25,2,FALSE)</f>
        <v>Semak belukar</v>
      </c>
      <c r="K2674" t="str">
        <f t="shared" si="41"/>
        <v>Non Irigasi</v>
      </c>
      <c r="L2674" t="s">
        <v>327</v>
      </c>
    </row>
    <row r="2675" spans="1:12" x14ac:dyDescent="0.25">
      <c r="A2675" s="1">
        <v>2674</v>
      </c>
      <c r="B2675" s="3">
        <v>9</v>
      </c>
      <c r="C2675" s="1">
        <v>139</v>
      </c>
      <c r="D2675" s="1">
        <v>0</v>
      </c>
      <c r="E2675" s="1">
        <v>13</v>
      </c>
      <c r="F2675" s="1">
        <v>0</v>
      </c>
      <c r="G2675">
        <f>VLOOKUP(C2675,reference!$A$1:$E$310,5,FALSE)</f>
        <v>5308011</v>
      </c>
      <c r="H2675" t="str">
        <f>VLOOKUP(C2675,reference!$A$1:$E$310,4,FALSE)</f>
        <v>WULANDONI</v>
      </c>
      <c r="I2675" t="str">
        <f>VLOOKUP($D2675,reference!$G$1:$H$25,2,FALSE)</f>
        <v>No data</v>
      </c>
      <c r="J2675" t="str">
        <f>VLOOKUP($E2675,reference!$G$1:$H$25,2,FALSE)</f>
        <v>Pertanian lahan kering  campur semak / kebun campur</v>
      </c>
      <c r="K2675" t="str">
        <f t="shared" si="41"/>
        <v>Non Irigasi</v>
      </c>
      <c r="L2675" t="s">
        <v>327</v>
      </c>
    </row>
    <row r="2676" spans="1:12" x14ac:dyDescent="0.25">
      <c r="A2676" s="1">
        <v>2675</v>
      </c>
      <c r="B2676" s="3">
        <v>111</v>
      </c>
      <c r="C2676" s="1">
        <v>250</v>
      </c>
      <c r="D2676" s="1">
        <v>13</v>
      </c>
      <c r="E2676" s="1">
        <v>16</v>
      </c>
      <c r="F2676" s="1">
        <v>0</v>
      </c>
      <c r="G2676">
        <f>VLOOKUP(C2676,reference!$A$1:$E$310,5,FALSE)</f>
        <v>5315041</v>
      </c>
      <c r="H2676" t="str">
        <f>VLOOKUP(C2676,reference!$A$1:$E$310,4,FALSE)</f>
        <v>NDOSO</v>
      </c>
      <c r="I2676" t="str">
        <f>VLOOKUP($D2676,reference!$G$1:$H$25,2,FALSE)</f>
        <v>Pertanian lahan kering  campur semak / kebun campur</v>
      </c>
      <c r="J2676" t="str">
        <f>VLOOKUP($E2676,reference!$G$1:$H$25,2,FALSE)</f>
        <v>Pemukiman</v>
      </c>
      <c r="K2676" t="str">
        <f t="shared" si="41"/>
        <v>Non Irigasi</v>
      </c>
      <c r="L2676" t="s">
        <v>327</v>
      </c>
    </row>
    <row r="2677" spans="1:12" x14ac:dyDescent="0.25">
      <c r="A2677" s="1">
        <v>2676</v>
      </c>
      <c r="B2677" s="3">
        <v>2050</v>
      </c>
      <c r="C2677" s="1">
        <v>219</v>
      </c>
      <c r="D2677" s="1">
        <v>2</v>
      </c>
      <c r="E2677" s="1">
        <v>2</v>
      </c>
      <c r="F2677" s="1">
        <v>0</v>
      </c>
      <c r="G2677">
        <f>VLOOKUP(C2677,reference!$A$1:$E$310,5,FALSE)</f>
        <v>5312082</v>
      </c>
      <c r="H2677" t="str">
        <f>VLOOKUP(C2677,reference!$A$1:$E$310,4,FALSE)</f>
        <v>WOLOMEZE</v>
      </c>
      <c r="I2677" t="str">
        <f>VLOOKUP($D2677,reference!$G$1:$H$25,2,FALSE)</f>
        <v>Hutan lahan kering sekunder / bekas tebangan</v>
      </c>
      <c r="J2677" t="str">
        <f>VLOOKUP($E2677,reference!$G$1:$H$25,2,FALSE)</f>
        <v>Hutan lahan kering sekunder / bekas tebangan</v>
      </c>
      <c r="K2677" t="str">
        <f t="shared" si="41"/>
        <v>Non Irigasi</v>
      </c>
      <c r="L2677" t="s">
        <v>327</v>
      </c>
    </row>
    <row r="2678" spans="1:12" x14ac:dyDescent="0.25">
      <c r="A2678" s="1">
        <v>2677</v>
      </c>
      <c r="B2678" s="3">
        <v>16</v>
      </c>
      <c r="C2678" s="1">
        <v>203</v>
      </c>
      <c r="D2678" s="1">
        <v>14</v>
      </c>
      <c r="E2678" s="1">
        <v>16</v>
      </c>
      <c r="F2678" s="1">
        <v>0</v>
      </c>
      <c r="G2678">
        <f>VLOOKUP(C2678,reference!$A$1:$E$310,5,FALSE)</f>
        <v>5311061</v>
      </c>
      <c r="H2678" t="str">
        <f>VLOOKUP(C2678,reference!$A$1:$E$310,4,FALSE)</f>
        <v>KOTABARU</v>
      </c>
      <c r="I2678" t="str">
        <f>VLOOKUP($D2678,reference!$G$1:$H$25,2,FALSE)</f>
        <v>Sawah</v>
      </c>
      <c r="J2678" t="str">
        <f>VLOOKUP($E2678,reference!$G$1:$H$25,2,FALSE)</f>
        <v>Pemukiman</v>
      </c>
      <c r="K2678" t="str">
        <f t="shared" si="41"/>
        <v>Non Irigasi</v>
      </c>
      <c r="L2678" t="s">
        <v>327</v>
      </c>
    </row>
    <row r="2679" spans="1:12" x14ac:dyDescent="0.25">
      <c r="A2679" s="1">
        <v>2678</v>
      </c>
      <c r="B2679" s="3">
        <v>134</v>
      </c>
      <c r="C2679" s="1">
        <v>183</v>
      </c>
      <c r="D2679" s="1">
        <v>11</v>
      </c>
      <c r="E2679" s="1">
        <v>16</v>
      </c>
      <c r="F2679" s="1">
        <v>0</v>
      </c>
      <c r="G2679">
        <f>VLOOKUP(C2679,reference!$A$1:$E$310,5,FALSE)</f>
        <v>5310071</v>
      </c>
      <c r="H2679" t="str">
        <f>VLOOKUP(C2679,reference!$A$1:$E$310,4,FALSE)</f>
        <v>MAGEPANDA</v>
      </c>
      <c r="I2679" t="str">
        <f>VLOOKUP($D2679,reference!$G$1:$H$25,2,FALSE)</f>
        <v>Savanna / Padang rumput</v>
      </c>
      <c r="J2679" t="str">
        <f>VLOOKUP($E2679,reference!$G$1:$H$25,2,FALSE)</f>
        <v>Pemukiman</v>
      </c>
      <c r="K2679" t="str">
        <f t="shared" si="41"/>
        <v>Non Irigasi</v>
      </c>
      <c r="L2679" t="s">
        <v>327</v>
      </c>
    </row>
    <row r="2680" spans="1:12" x14ac:dyDescent="0.25">
      <c r="A2680" s="1">
        <v>2679</v>
      </c>
      <c r="B2680" s="3">
        <v>10</v>
      </c>
      <c r="C2680" s="1">
        <v>183</v>
      </c>
      <c r="D2680" s="1">
        <v>0</v>
      </c>
      <c r="E2680" s="1">
        <v>14</v>
      </c>
      <c r="F2680" s="1">
        <v>0</v>
      </c>
      <c r="G2680">
        <f>VLOOKUP(C2680,reference!$A$1:$E$310,5,FALSE)</f>
        <v>5310071</v>
      </c>
      <c r="H2680" t="str">
        <f>VLOOKUP(C2680,reference!$A$1:$E$310,4,FALSE)</f>
        <v>MAGEPANDA</v>
      </c>
      <c r="I2680" t="str">
        <f>VLOOKUP($D2680,reference!$G$1:$H$25,2,FALSE)</f>
        <v>No data</v>
      </c>
      <c r="J2680" t="str">
        <f>VLOOKUP($E2680,reference!$G$1:$H$25,2,FALSE)</f>
        <v>Sawah</v>
      </c>
      <c r="K2680" t="str">
        <f t="shared" si="41"/>
        <v>Non Irigasi</v>
      </c>
      <c r="L2680" t="s">
        <v>327</v>
      </c>
    </row>
    <row r="2681" spans="1:12" x14ac:dyDescent="0.25">
      <c r="A2681" s="1">
        <v>2680</v>
      </c>
      <c r="B2681" s="3">
        <v>28</v>
      </c>
      <c r="C2681" s="1">
        <v>147</v>
      </c>
      <c r="D2681" s="1">
        <v>18</v>
      </c>
      <c r="E2681" s="1">
        <v>16</v>
      </c>
      <c r="F2681" s="1">
        <v>0</v>
      </c>
      <c r="G2681">
        <f>VLOOKUP(C2681,reference!$A$1:$E$310,5,FALSE)</f>
        <v>5309010</v>
      </c>
      <c r="H2681" t="str">
        <f>VLOOKUP(C2681,reference!$A$1:$E$310,4,FALSE)</f>
        <v>WULANGGITANG</v>
      </c>
      <c r="I2681" t="str">
        <f>VLOOKUP($D2681,reference!$G$1:$H$25,2,FALSE)</f>
        <v>Lahan terbuka</v>
      </c>
      <c r="J2681" t="str">
        <f>VLOOKUP($E2681,reference!$G$1:$H$25,2,FALSE)</f>
        <v>Pemukiman</v>
      </c>
      <c r="K2681" t="str">
        <f t="shared" si="41"/>
        <v>Non Irigasi</v>
      </c>
      <c r="L2681" t="s">
        <v>327</v>
      </c>
    </row>
    <row r="2682" spans="1:12" x14ac:dyDescent="0.25">
      <c r="A2682" s="1">
        <v>2681</v>
      </c>
      <c r="B2682" s="3">
        <v>4</v>
      </c>
      <c r="C2682" s="1">
        <v>147</v>
      </c>
      <c r="D2682" s="1">
        <v>18</v>
      </c>
      <c r="E2682" s="1">
        <v>13</v>
      </c>
      <c r="F2682" s="1">
        <v>0</v>
      </c>
      <c r="G2682">
        <f>VLOOKUP(C2682,reference!$A$1:$E$310,5,FALSE)</f>
        <v>5309010</v>
      </c>
      <c r="H2682" t="str">
        <f>VLOOKUP(C2682,reference!$A$1:$E$310,4,FALSE)</f>
        <v>WULANGGITANG</v>
      </c>
      <c r="I2682" t="str">
        <f>VLOOKUP($D2682,reference!$G$1:$H$25,2,FALSE)</f>
        <v>Lahan terbuka</v>
      </c>
      <c r="J2682" t="str">
        <f>VLOOKUP($E2682,reference!$G$1:$H$25,2,FALSE)</f>
        <v>Pertanian lahan kering  campur semak / kebun campur</v>
      </c>
      <c r="K2682" t="str">
        <f t="shared" si="41"/>
        <v>Non Irigasi</v>
      </c>
      <c r="L2682" t="s">
        <v>327</v>
      </c>
    </row>
    <row r="2683" spans="1:12" x14ac:dyDescent="0.25">
      <c r="A2683" s="1">
        <v>2682</v>
      </c>
      <c r="B2683" s="3">
        <v>8</v>
      </c>
      <c r="C2683" s="1">
        <v>147</v>
      </c>
      <c r="D2683" s="1">
        <v>18</v>
      </c>
      <c r="E2683" s="1">
        <v>14</v>
      </c>
      <c r="F2683" s="1">
        <v>0</v>
      </c>
      <c r="G2683">
        <f>VLOOKUP(C2683,reference!$A$1:$E$310,5,FALSE)</f>
        <v>5309010</v>
      </c>
      <c r="H2683" t="str">
        <f>VLOOKUP(C2683,reference!$A$1:$E$310,4,FALSE)</f>
        <v>WULANGGITANG</v>
      </c>
      <c r="I2683" t="str">
        <f>VLOOKUP($D2683,reference!$G$1:$H$25,2,FALSE)</f>
        <v>Lahan terbuka</v>
      </c>
      <c r="J2683" t="str">
        <f>VLOOKUP($E2683,reference!$G$1:$H$25,2,FALSE)</f>
        <v>Sawah</v>
      </c>
      <c r="K2683" t="str">
        <f t="shared" si="41"/>
        <v>Non Irigasi</v>
      </c>
      <c r="L2683" t="s">
        <v>327</v>
      </c>
    </row>
    <row r="2684" spans="1:12" x14ac:dyDescent="0.25">
      <c r="A2684" s="1">
        <v>2683</v>
      </c>
      <c r="B2684" s="3">
        <v>4</v>
      </c>
      <c r="C2684" s="1">
        <v>147</v>
      </c>
      <c r="D2684" s="1">
        <v>18</v>
      </c>
      <c r="E2684" s="1">
        <v>8</v>
      </c>
      <c r="F2684" s="1">
        <v>0</v>
      </c>
      <c r="G2684">
        <f>VLOOKUP(C2684,reference!$A$1:$E$310,5,FALSE)</f>
        <v>5309010</v>
      </c>
      <c r="H2684" t="str">
        <f>VLOOKUP(C2684,reference!$A$1:$E$310,4,FALSE)</f>
        <v>WULANGGITANG</v>
      </c>
      <c r="I2684" t="str">
        <f>VLOOKUP($D2684,reference!$G$1:$H$25,2,FALSE)</f>
        <v>Lahan terbuka</v>
      </c>
      <c r="J2684" t="str">
        <f>VLOOKUP($E2684,reference!$G$1:$H$25,2,FALSE)</f>
        <v>Perkebunan</v>
      </c>
      <c r="K2684" t="str">
        <f t="shared" si="41"/>
        <v>Non Irigasi</v>
      </c>
      <c r="L2684" t="s">
        <v>327</v>
      </c>
    </row>
    <row r="2685" spans="1:12" x14ac:dyDescent="0.25">
      <c r="A2685" s="1">
        <v>2684</v>
      </c>
      <c r="B2685" s="3">
        <v>65</v>
      </c>
      <c r="C2685" s="1">
        <v>229</v>
      </c>
      <c r="D2685" s="1">
        <v>11</v>
      </c>
      <c r="E2685" s="1">
        <v>16</v>
      </c>
      <c r="F2685" s="1">
        <v>0</v>
      </c>
      <c r="G2685">
        <f>VLOOKUP(C2685,reference!$A$1:$E$310,5,FALSE)</f>
        <v>5313131</v>
      </c>
      <c r="H2685" t="str">
        <f>VLOOKUP(C2685,reference!$A$1:$E$310,4,FALSE)</f>
        <v>CIBAL BARAT</v>
      </c>
      <c r="I2685" t="str">
        <f>VLOOKUP($D2685,reference!$G$1:$H$25,2,FALSE)</f>
        <v>Savanna / Padang rumput</v>
      </c>
      <c r="J2685" t="str">
        <f>VLOOKUP($E2685,reference!$G$1:$H$25,2,FALSE)</f>
        <v>Pemukiman</v>
      </c>
      <c r="K2685" t="str">
        <f t="shared" si="41"/>
        <v>Non Irigasi</v>
      </c>
      <c r="L2685" t="s">
        <v>327</v>
      </c>
    </row>
    <row r="2686" spans="1:12" x14ac:dyDescent="0.25">
      <c r="A2686" s="1">
        <v>2685</v>
      </c>
      <c r="B2686" s="3">
        <v>9</v>
      </c>
      <c r="C2686" s="1">
        <v>183</v>
      </c>
      <c r="D2686" s="1">
        <v>0</v>
      </c>
      <c r="E2686" s="1">
        <v>11</v>
      </c>
      <c r="F2686" s="1">
        <v>0</v>
      </c>
      <c r="G2686">
        <f>VLOOKUP(C2686,reference!$A$1:$E$310,5,FALSE)</f>
        <v>5310071</v>
      </c>
      <c r="H2686" t="str">
        <f>VLOOKUP(C2686,reference!$A$1:$E$310,4,FALSE)</f>
        <v>MAGEPANDA</v>
      </c>
      <c r="I2686" t="str">
        <f>VLOOKUP($D2686,reference!$G$1:$H$25,2,FALSE)</f>
        <v>No data</v>
      </c>
      <c r="J2686" t="str">
        <f>VLOOKUP($E2686,reference!$G$1:$H$25,2,FALSE)</f>
        <v>Savanna / Padang rumput</v>
      </c>
      <c r="K2686" t="str">
        <f t="shared" si="41"/>
        <v>Non Irigasi</v>
      </c>
      <c r="L2686" t="s">
        <v>327</v>
      </c>
    </row>
    <row r="2687" spans="1:12" x14ac:dyDescent="0.25">
      <c r="A2687" s="1">
        <v>2686</v>
      </c>
      <c r="B2687" s="3">
        <v>121</v>
      </c>
      <c r="C2687" s="1">
        <v>175</v>
      </c>
      <c r="D2687" s="1">
        <v>2</v>
      </c>
      <c r="E2687" s="1">
        <v>9</v>
      </c>
      <c r="F2687" s="1">
        <v>0</v>
      </c>
      <c r="G2687">
        <f>VLOOKUP(C2687,reference!$A$1:$E$310,5,FALSE)</f>
        <v>5310042</v>
      </c>
      <c r="H2687" t="str">
        <f>VLOOKUP(C2687,reference!$A$1:$E$310,4,FALSE)</f>
        <v>WAIBLAMA</v>
      </c>
      <c r="I2687" t="str">
        <f>VLOOKUP($D2687,reference!$G$1:$H$25,2,FALSE)</f>
        <v>Hutan lahan kering sekunder / bekas tebangan</v>
      </c>
      <c r="J2687" t="str">
        <f>VLOOKUP($E2687,reference!$G$1:$H$25,2,FALSE)</f>
        <v>Semak belukar</v>
      </c>
      <c r="K2687" t="str">
        <f t="shared" si="41"/>
        <v>Non Irigasi</v>
      </c>
      <c r="L2687" t="s">
        <v>328</v>
      </c>
    </row>
    <row r="2688" spans="1:12" x14ac:dyDescent="0.25">
      <c r="A2688" s="1">
        <v>2687</v>
      </c>
      <c r="B2688" s="3">
        <v>978</v>
      </c>
      <c r="C2688" s="1">
        <v>139</v>
      </c>
      <c r="D2688" s="1">
        <v>13</v>
      </c>
      <c r="E2688" s="1">
        <v>9</v>
      </c>
      <c r="F2688" s="1">
        <v>0</v>
      </c>
      <c r="G2688">
        <f>VLOOKUP(C2688,reference!$A$1:$E$310,5,FALSE)</f>
        <v>5308011</v>
      </c>
      <c r="H2688" t="str">
        <f>VLOOKUP(C2688,reference!$A$1:$E$310,4,FALSE)</f>
        <v>WULANDONI</v>
      </c>
      <c r="I2688" t="str">
        <f>VLOOKUP($D2688,reference!$G$1:$H$25,2,FALSE)</f>
        <v>Pertanian lahan kering  campur semak / kebun campur</v>
      </c>
      <c r="J2688" t="str">
        <f>VLOOKUP($E2688,reference!$G$1:$H$25,2,FALSE)</f>
        <v>Semak belukar</v>
      </c>
      <c r="K2688" t="str">
        <f t="shared" si="41"/>
        <v>Non Irigasi</v>
      </c>
      <c r="L2688" t="s">
        <v>327</v>
      </c>
    </row>
    <row r="2689" spans="1:12" x14ac:dyDescent="0.25">
      <c r="A2689" s="1">
        <v>2688</v>
      </c>
      <c r="B2689" s="3">
        <v>400</v>
      </c>
      <c r="C2689" s="1">
        <v>242</v>
      </c>
      <c r="D2689" s="1">
        <v>11</v>
      </c>
      <c r="E2689" s="1">
        <v>2</v>
      </c>
      <c r="F2689" s="1">
        <v>0</v>
      </c>
      <c r="G2689">
        <f>VLOOKUP(C2689,reference!$A$1:$E$310,5,FALSE)</f>
        <v>5315010</v>
      </c>
      <c r="H2689" t="str">
        <f>VLOOKUP(C2689,reference!$A$1:$E$310,4,FALSE)</f>
        <v>KOMODO</v>
      </c>
      <c r="I2689" t="str">
        <f>VLOOKUP($D2689,reference!$G$1:$H$25,2,FALSE)</f>
        <v>Savanna / Padang rumput</v>
      </c>
      <c r="J2689" t="str">
        <f>VLOOKUP($E2689,reference!$G$1:$H$25,2,FALSE)</f>
        <v>Hutan lahan kering sekunder / bekas tebangan</v>
      </c>
      <c r="K2689" t="str">
        <f t="shared" si="41"/>
        <v>Non Irigasi</v>
      </c>
      <c r="L2689" t="s">
        <v>327</v>
      </c>
    </row>
    <row r="2690" spans="1:12" x14ac:dyDescent="0.25">
      <c r="A2690" s="1">
        <v>2689</v>
      </c>
      <c r="B2690" s="3">
        <v>111</v>
      </c>
      <c r="C2690" s="1">
        <v>250</v>
      </c>
      <c r="D2690" s="1">
        <v>13</v>
      </c>
      <c r="E2690" s="1">
        <v>14</v>
      </c>
      <c r="F2690" s="1">
        <v>0</v>
      </c>
      <c r="G2690">
        <f>VLOOKUP(C2690,reference!$A$1:$E$310,5,FALSE)</f>
        <v>5315041</v>
      </c>
      <c r="H2690" t="str">
        <f>VLOOKUP(C2690,reference!$A$1:$E$310,4,FALSE)</f>
        <v>NDOSO</v>
      </c>
      <c r="I2690" t="str">
        <f>VLOOKUP($D2690,reference!$G$1:$H$25,2,FALSE)</f>
        <v>Pertanian lahan kering  campur semak / kebun campur</v>
      </c>
      <c r="J2690" t="str">
        <f>VLOOKUP($E2690,reference!$G$1:$H$25,2,FALSE)</f>
        <v>Sawah</v>
      </c>
      <c r="K2690" t="str">
        <f t="shared" si="41"/>
        <v>Non Irigasi</v>
      </c>
      <c r="L2690" t="s">
        <v>327</v>
      </c>
    </row>
    <row r="2691" spans="1:12" x14ac:dyDescent="0.25">
      <c r="A2691" s="1">
        <v>2690</v>
      </c>
      <c r="B2691" s="3">
        <v>40</v>
      </c>
      <c r="C2691" s="1">
        <v>207</v>
      </c>
      <c r="D2691" s="1">
        <v>9</v>
      </c>
      <c r="E2691" s="1">
        <v>1</v>
      </c>
      <c r="F2691" s="1">
        <v>0</v>
      </c>
      <c r="G2691">
        <f>VLOOKUP(C2691,reference!$A$1:$E$310,5,FALSE)</f>
        <v>5311071</v>
      </c>
      <c r="H2691" t="str">
        <f>VLOOKUP(C2691,reference!$A$1:$E$310,4,FALSE)</f>
        <v>WEWARIA</v>
      </c>
      <c r="I2691" t="str">
        <f>VLOOKUP($D2691,reference!$G$1:$H$25,2,FALSE)</f>
        <v>Semak belukar</v>
      </c>
      <c r="J2691" t="str">
        <f>VLOOKUP($E2691,reference!$G$1:$H$25,2,FALSE)</f>
        <v>Hutan lahan kering primer</v>
      </c>
      <c r="K2691" t="str">
        <f t="shared" ref="K2691:K2754" si="42">IF(F2691=0,"Non Irigasi","Buffer Irigasi")</f>
        <v>Non Irigasi</v>
      </c>
      <c r="L2691" t="s">
        <v>327</v>
      </c>
    </row>
    <row r="2692" spans="1:12" x14ac:dyDescent="0.25">
      <c r="A2692" s="1">
        <v>2691</v>
      </c>
      <c r="B2692" s="3">
        <v>1360</v>
      </c>
      <c r="C2692" s="1">
        <v>147</v>
      </c>
      <c r="D2692" s="1">
        <v>1</v>
      </c>
      <c r="E2692" s="1">
        <v>2</v>
      </c>
      <c r="F2692" s="1">
        <v>0</v>
      </c>
      <c r="G2692">
        <f>VLOOKUP(C2692,reference!$A$1:$E$310,5,FALSE)</f>
        <v>5309010</v>
      </c>
      <c r="H2692" t="str">
        <f>VLOOKUP(C2692,reference!$A$1:$E$310,4,FALSE)</f>
        <v>WULANGGITANG</v>
      </c>
      <c r="I2692" t="str">
        <f>VLOOKUP($D2692,reference!$G$1:$H$25,2,FALSE)</f>
        <v>Hutan lahan kering primer</v>
      </c>
      <c r="J2692" t="str">
        <f>VLOOKUP($E2692,reference!$G$1:$H$25,2,FALSE)</f>
        <v>Hutan lahan kering sekunder / bekas tebangan</v>
      </c>
      <c r="K2692" t="str">
        <f t="shared" si="42"/>
        <v>Non Irigasi</v>
      </c>
      <c r="L2692" t="s">
        <v>329</v>
      </c>
    </row>
    <row r="2693" spans="1:12" x14ac:dyDescent="0.25">
      <c r="A2693" s="1">
        <v>2692</v>
      </c>
      <c r="B2693" s="3">
        <v>7</v>
      </c>
      <c r="C2693" s="1">
        <v>155</v>
      </c>
      <c r="D2693" s="1">
        <v>16</v>
      </c>
      <c r="E2693" s="1">
        <v>9</v>
      </c>
      <c r="F2693" s="1">
        <v>0</v>
      </c>
      <c r="G2693">
        <f>VLOOKUP(C2693,reference!$A$1:$E$310,5,FALSE)</f>
        <v>5309040</v>
      </c>
      <c r="H2693" t="str">
        <f>VLOOKUP(C2693,reference!$A$1:$E$310,4,FALSE)</f>
        <v>SOLOR BARAT</v>
      </c>
      <c r="I2693" t="str">
        <f>VLOOKUP($D2693,reference!$G$1:$H$25,2,FALSE)</f>
        <v>Pemukiman</v>
      </c>
      <c r="J2693" t="str">
        <f>VLOOKUP($E2693,reference!$G$1:$H$25,2,FALSE)</f>
        <v>Semak belukar</v>
      </c>
      <c r="K2693" t="str">
        <f t="shared" si="42"/>
        <v>Non Irigasi</v>
      </c>
      <c r="L2693" t="s">
        <v>327</v>
      </c>
    </row>
    <row r="2694" spans="1:12" x14ac:dyDescent="0.25">
      <c r="A2694" s="1">
        <v>2693</v>
      </c>
      <c r="B2694" s="3">
        <v>10</v>
      </c>
      <c r="C2694" s="1">
        <v>125</v>
      </c>
      <c r="D2694" s="1">
        <v>0</v>
      </c>
      <c r="E2694" s="1">
        <v>2</v>
      </c>
      <c r="F2694" s="1">
        <v>0</v>
      </c>
      <c r="G2694">
        <f>VLOOKUP(C2694,reference!$A$1:$E$310,5,FALSE)</f>
        <v>5307014</v>
      </c>
      <c r="H2694" t="str">
        <f>VLOOKUP(C2694,reference!$A$1:$E$310,4,FALSE)</f>
        <v>PANTAR TENGAH</v>
      </c>
      <c r="I2694" t="str">
        <f>VLOOKUP($D2694,reference!$G$1:$H$25,2,FALSE)</f>
        <v>No data</v>
      </c>
      <c r="J2694" t="str">
        <f>VLOOKUP($E2694,reference!$G$1:$H$25,2,FALSE)</f>
        <v>Hutan lahan kering sekunder / bekas tebangan</v>
      </c>
      <c r="K2694" t="str">
        <f t="shared" si="42"/>
        <v>Non Irigasi</v>
      </c>
      <c r="L2694" t="s">
        <v>327</v>
      </c>
    </row>
    <row r="2695" spans="1:12" x14ac:dyDescent="0.25">
      <c r="A2695" s="1">
        <v>2694</v>
      </c>
      <c r="B2695" s="3">
        <v>351</v>
      </c>
      <c r="C2695" s="1">
        <v>251</v>
      </c>
      <c r="D2695" s="1">
        <v>13</v>
      </c>
      <c r="E2695" s="1">
        <v>16</v>
      </c>
      <c r="F2695" s="1">
        <v>0</v>
      </c>
      <c r="G2695">
        <f>VLOOKUP(C2695,reference!$A$1:$E$310,5,FALSE)</f>
        <v>5315042</v>
      </c>
      <c r="H2695" t="str">
        <f>VLOOKUP(C2695,reference!$A$1:$E$310,4,FALSE)</f>
        <v>KUWUS BARAT</v>
      </c>
      <c r="I2695" t="str">
        <f>VLOOKUP($D2695,reference!$G$1:$H$25,2,FALSE)</f>
        <v>Pertanian lahan kering  campur semak / kebun campur</v>
      </c>
      <c r="J2695" t="str">
        <f>VLOOKUP($E2695,reference!$G$1:$H$25,2,FALSE)</f>
        <v>Pemukiman</v>
      </c>
      <c r="K2695" t="str">
        <f t="shared" si="42"/>
        <v>Non Irigasi</v>
      </c>
      <c r="L2695" t="s">
        <v>327</v>
      </c>
    </row>
    <row r="2696" spans="1:12" x14ac:dyDescent="0.25">
      <c r="A2696" s="1">
        <v>2695</v>
      </c>
      <c r="B2696" s="3">
        <v>4</v>
      </c>
      <c r="C2696" s="1">
        <v>283</v>
      </c>
      <c r="D2696" s="1">
        <v>9</v>
      </c>
      <c r="E2696" s="1">
        <v>9</v>
      </c>
      <c r="F2696" s="1">
        <v>0</v>
      </c>
      <c r="G2696">
        <f>VLOOKUP(C2696,reference!$A$1:$E$310,5,FALSE)</f>
        <v>5319050</v>
      </c>
      <c r="H2696" t="str">
        <f>VLOOKUP(C2696,reference!$A$1:$E$310,4,FALSE)</f>
        <v>POCO RANAKA</v>
      </c>
      <c r="I2696" t="str">
        <f>VLOOKUP($D2696,reference!$G$1:$H$25,2,FALSE)</f>
        <v>Semak belukar</v>
      </c>
      <c r="J2696" t="str">
        <f>VLOOKUP($E2696,reference!$G$1:$H$25,2,FALSE)</f>
        <v>Semak belukar</v>
      </c>
      <c r="K2696" t="str">
        <f t="shared" si="42"/>
        <v>Non Irigasi</v>
      </c>
      <c r="L2696" t="s">
        <v>327</v>
      </c>
    </row>
    <row r="2697" spans="1:12" x14ac:dyDescent="0.25">
      <c r="A2697" s="1">
        <v>2696</v>
      </c>
      <c r="B2697" s="3">
        <v>10</v>
      </c>
      <c r="C2697" s="1">
        <v>218</v>
      </c>
      <c r="D2697" s="1">
        <v>12</v>
      </c>
      <c r="E2697" s="1">
        <v>1</v>
      </c>
      <c r="F2697" s="1">
        <v>0</v>
      </c>
      <c r="G2697">
        <f>VLOOKUP(C2697,reference!$A$1:$E$310,5,FALSE)</f>
        <v>5312081</v>
      </c>
      <c r="H2697" t="str">
        <f>VLOOKUP(C2697,reference!$A$1:$E$310,4,FALSE)</f>
        <v>RIUNG BARAT</v>
      </c>
      <c r="I2697" t="str">
        <f>VLOOKUP($D2697,reference!$G$1:$H$25,2,FALSE)</f>
        <v>Pertanian lahan kering</v>
      </c>
      <c r="J2697" t="str">
        <f>VLOOKUP($E2697,reference!$G$1:$H$25,2,FALSE)</f>
        <v>Hutan lahan kering primer</v>
      </c>
      <c r="K2697" t="str">
        <f t="shared" si="42"/>
        <v>Non Irigasi</v>
      </c>
      <c r="L2697" t="s">
        <v>327</v>
      </c>
    </row>
    <row r="2698" spans="1:12" x14ac:dyDescent="0.25">
      <c r="A2698" s="1">
        <v>2697</v>
      </c>
      <c r="B2698" s="3">
        <v>438</v>
      </c>
      <c r="C2698" s="1">
        <v>281</v>
      </c>
      <c r="D2698" s="1">
        <v>9</v>
      </c>
      <c r="E2698" s="1">
        <v>1</v>
      </c>
      <c r="F2698" s="1">
        <v>0</v>
      </c>
      <c r="G2698">
        <f>VLOOKUP(C2698,reference!$A$1:$E$310,5,FALSE)</f>
        <v>5319031</v>
      </c>
      <c r="H2698" t="str">
        <f>VLOOKUP(C2698,reference!$A$1:$E$310,4,FALSE)</f>
        <v>ELAR SELATAN</v>
      </c>
      <c r="I2698" t="str">
        <f>VLOOKUP($D2698,reference!$G$1:$H$25,2,FALSE)</f>
        <v>Semak belukar</v>
      </c>
      <c r="J2698" t="str">
        <f>VLOOKUP($E2698,reference!$G$1:$H$25,2,FALSE)</f>
        <v>Hutan lahan kering primer</v>
      </c>
      <c r="K2698" t="str">
        <f t="shared" si="42"/>
        <v>Non Irigasi</v>
      </c>
      <c r="L2698" t="s">
        <v>327</v>
      </c>
    </row>
    <row r="2699" spans="1:12" x14ac:dyDescent="0.25">
      <c r="A2699" s="1">
        <v>2698</v>
      </c>
      <c r="B2699" s="3">
        <v>58</v>
      </c>
      <c r="C2699" s="1">
        <v>207</v>
      </c>
      <c r="D2699" s="1">
        <v>14</v>
      </c>
      <c r="E2699" s="1">
        <v>9</v>
      </c>
      <c r="F2699" s="1">
        <v>0</v>
      </c>
      <c r="G2699">
        <f>VLOOKUP(C2699,reference!$A$1:$E$310,5,FALSE)</f>
        <v>5311071</v>
      </c>
      <c r="H2699" t="str">
        <f>VLOOKUP(C2699,reference!$A$1:$E$310,4,FALSE)</f>
        <v>WEWARIA</v>
      </c>
      <c r="I2699" t="str">
        <f>VLOOKUP($D2699,reference!$G$1:$H$25,2,FALSE)</f>
        <v>Sawah</v>
      </c>
      <c r="J2699" t="str">
        <f>VLOOKUP($E2699,reference!$G$1:$H$25,2,FALSE)</f>
        <v>Semak belukar</v>
      </c>
      <c r="K2699" t="str">
        <f t="shared" si="42"/>
        <v>Non Irigasi</v>
      </c>
      <c r="L2699" t="s">
        <v>327</v>
      </c>
    </row>
    <row r="2700" spans="1:12" x14ac:dyDescent="0.25">
      <c r="A2700" s="1">
        <v>2699</v>
      </c>
      <c r="B2700" s="3">
        <v>1551</v>
      </c>
      <c r="C2700" s="1">
        <v>183</v>
      </c>
      <c r="D2700" s="1">
        <v>11</v>
      </c>
      <c r="E2700" s="1">
        <v>9</v>
      </c>
      <c r="F2700" s="1">
        <v>0</v>
      </c>
      <c r="G2700">
        <f>VLOOKUP(C2700,reference!$A$1:$E$310,5,FALSE)</f>
        <v>5310071</v>
      </c>
      <c r="H2700" t="str">
        <f>VLOOKUP(C2700,reference!$A$1:$E$310,4,FALSE)</f>
        <v>MAGEPANDA</v>
      </c>
      <c r="I2700" t="str">
        <f>VLOOKUP($D2700,reference!$G$1:$H$25,2,FALSE)</f>
        <v>Savanna / Padang rumput</v>
      </c>
      <c r="J2700" t="str">
        <f>VLOOKUP($E2700,reference!$G$1:$H$25,2,FALSE)</f>
        <v>Semak belukar</v>
      </c>
      <c r="K2700" t="str">
        <f t="shared" si="42"/>
        <v>Non Irigasi</v>
      </c>
      <c r="L2700" t="s">
        <v>327</v>
      </c>
    </row>
    <row r="2701" spans="1:12" x14ac:dyDescent="0.25">
      <c r="A2701" s="1">
        <v>2700</v>
      </c>
      <c r="B2701" s="3">
        <v>10</v>
      </c>
      <c r="C2701" s="1">
        <v>183</v>
      </c>
      <c r="D2701" s="1">
        <v>0</v>
      </c>
      <c r="E2701" s="1">
        <v>6</v>
      </c>
      <c r="F2701" s="1">
        <v>0</v>
      </c>
      <c r="G2701">
        <f>VLOOKUP(C2701,reference!$A$1:$E$310,5,FALSE)</f>
        <v>5310071</v>
      </c>
      <c r="H2701" t="str">
        <f>VLOOKUP(C2701,reference!$A$1:$E$310,4,FALSE)</f>
        <v>MAGEPANDA</v>
      </c>
      <c r="I2701" t="str">
        <f>VLOOKUP($D2701,reference!$G$1:$H$25,2,FALSE)</f>
        <v>No data</v>
      </c>
      <c r="J2701" t="str">
        <f>VLOOKUP($E2701,reference!$G$1:$H$25,2,FALSE)</f>
        <v>Hutan mangrove sekunder</v>
      </c>
      <c r="K2701" t="str">
        <f t="shared" si="42"/>
        <v>Non Irigasi</v>
      </c>
      <c r="L2701" t="s">
        <v>327</v>
      </c>
    </row>
    <row r="2702" spans="1:12" x14ac:dyDescent="0.25">
      <c r="A2702" s="1">
        <v>2701</v>
      </c>
      <c r="B2702" s="3">
        <v>14</v>
      </c>
      <c r="C2702" s="1">
        <v>183</v>
      </c>
      <c r="D2702" s="1">
        <v>12</v>
      </c>
      <c r="E2702" s="1">
        <v>14</v>
      </c>
      <c r="F2702" s="1">
        <v>0</v>
      </c>
      <c r="G2702">
        <f>VLOOKUP(C2702,reference!$A$1:$E$310,5,FALSE)</f>
        <v>5310071</v>
      </c>
      <c r="H2702" t="str">
        <f>VLOOKUP(C2702,reference!$A$1:$E$310,4,FALSE)</f>
        <v>MAGEPANDA</v>
      </c>
      <c r="I2702" t="str">
        <f>VLOOKUP($D2702,reference!$G$1:$H$25,2,FALSE)</f>
        <v>Pertanian lahan kering</v>
      </c>
      <c r="J2702" t="str">
        <f>VLOOKUP($E2702,reference!$G$1:$H$25,2,FALSE)</f>
        <v>Sawah</v>
      </c>
      <c r="K2702" t="str">
        <f t="shared" si="42"/>
        <v>Non Irigasi</v>
      </c>
      <c r="L2702" t="s">
        <v>327</v>
      </c>
    </row>
    <row r="2703" spans="1:12" x14ac:dyDescent="0.25">
      <c r="A2703" s="1">
        <v>2702</v>
      </c>
      <c r="B2703" s="3">
        <v>1168</v>
      </c>
      <c r="C2703" s="1">
        <v>175</v>
      </c>
      <c r="D2703" s="1">
        <v>13</v>
      </c>
      <c r="E2703" s="1">
        <v>9</v>
      </c>
      <c r="F2703" s="1">
        <v>0</v>
      </c>
      <c r="G2703">
        <f>VLOOKUP(C2703,reference!$A$1:$E$310,5,FALSE)</f>
        <v>5310042</v>
      </c>
      <c r="H2703" t="str">
        <f>VLOOKUP(C2703,reference!$A$1:$E$310,4,FALSE)</f>
        <v>WAIBLAMA</v>
      </c>
      <c r="I2703" t="str">
        <f>VLOOKUP($D2703,reference!$G$1:$H$25,2,FALSE)</f>
        <v>Pertanian lahan kering  campur semak / kebun campur</v>
      </c>
      <c r="J2703" t="str">
        <f>VLOOKUP($E2703,reference!$G$1:$H$25,2,FALSE)</f>
        <v>Semak belukar</v>
      </c>
      <c r="K2703" t="str">
        <f t="shared" si="42"/>
        <v>Non Irigasi</v>
      </c>
      <c r="L2703" t="s">
        <v>327</v>
      </c>
    </row>
    <row r="2704" spans="1:12" x14ac:dyDescent="0.25">
      <c r="A2704" s="1">
        <v>2703</v>
      </c>
      <c r="B2704" s="3">
        <v>11</v>
      </c>
      <c r="C2704" s="1">
        <v>155</v>
      </c>
      <c r="D2704" s="1">
        <v>0</v>
      </c>
      <c r="E2704" s="1">
        <v>9</v>
      </c>
      <c r="F2704" s="1">
        <v>0</v>
      </c>
      <c r="G2704">
        <f>VLOOKUP(C2704,reference!$A$1:$E$310,5,FALSE)</f>
        <v>5309040</v>
      </c>
      <c r="H2704" t="str">
        <f>VLOOKUP(C2704,reference!$A$1:$E$310,4,FALSE)</f>
        <v>SOLOR BARAT</v>
      </c>
      <c r="I2704" t="str">
        <f>VLOOKUP($D2704,reference!$G$1:$H$25,2,FALSE)</f>
        <v>No data</v>
      </c>
      <c r="J2704" t="str">
        <f>VLOOKUP($E2704,reference!$G$1:$H$25,2,FALSE)</f>
        <v>Semak belukar</v>
      </c>
      <c r="K2704" t="str">
        <f t="shared" si="42"/>
        <v>Non Irigasi</v>
      </c>
      <c r="L2704" t="s">
        <v>327</v>
      </c>
    </row>
    <row r="2705" spans="1:12" x14ac:dyDescent="0.25">
      <c r="A2705" s="1">
        <v>2704</v>
      </c>
      <c r="B2705" s="3">
        <v>198</v>
      </c>
      <c r="C2705" s="1">
        <v>139</v>
      </c>
      <c r="D2705" s="1">
        <v>13</v>
      </c>
      <c r="E2705" s="1">
        <v>2</v>
      </c>
      <c r="F2705" s="1">
        <v>0</v>
      </c>
      <c r="G2705">
        <f>VLOOKUP(C2705,reference!$A$1:$E$310,5,FALSE)</f>
        <v>5308011</v>
      </c>
      <c r="H2705" t="str">
        <f>VLOOKUP(C2705,reference!$A$1:$E$310,4,FALSE)</f>
        <v>WULANDONI</v>
      </c>
      <c r="I2705" t="str">
        <f>VLOOKUP($D2705,reference!$G$1:$H$25,2,FALSE)</f>
        <v>Pertanian lahan kering  campur semak / kebun campur</v>
      </c>
      <c r="J2705" t="str">
        <f>VLOOKUP($E2705,reference!$G$1:$H$25,2,FALSE)</f>
        <v>Hutan lahan kering sekunder / bekas tebangan</v>
      </c>
      <c r="K2705" t="str">
        <f t="shared" si="42"/>
        <v>Non Irigasi</v>
      </c>
      <c r="L2705" t="s">
        <v>327</v>
      </c>
    </row>
    <row r="2706" spans="1:12" x14ac:dyDescent="0.25">
      <c r="A2706" s="1">
        <v>2705</v>
      </c>
      <c r="B2706" s="3">
        <v>122</v>
      </c>
      <c r="C2706" s="1">
        <v>253</v>
      </c>
      <c r="D2706" s="1">
        <v>16</v>
      </c>
      <c r="E2706" s="1">
        <v>14</v>
      </c>
      <c r="F2706" s="1">
        <v>0</v>
      </c>
      <c r="G2706">
        <f>VLOOKUP(C2706,reference!$A$1:$E$310,5,FALSE)</f>
        <v>5315051</v>
      </c>
      <c r="H2706" t="str">
        <f>VLOOKUP(C2706,reference!$A$1:$E$310,4,FALSE)</f>
        <v>PACAR</v>
      </c>
      <c r="I2706" t="str">
        <f>VLOOKUP($D2706,reference!$G$1:$H$25,2,FALSE)</f>
        <v>Pemukiman</v>
      </c>
      <c r="J2706" t="str">
        <f>VLOOKUP($E2706,reference!$G$1:$H$25,2,FALSE)</f>
        <v>Sawah</v>
      </c>
      <c r="K2706" t="str">
        <f t="shared" si="42"/>
        <v>Non Irigasi</v>
      </c>
      <c r="L2706" t="s">
        <v>327</v>
      </c>
    </row>
    <row r="2707" spans="1:12" x14ac:dyDescent="0.25">
      <c r="A2707" s="1">
        <v>2706</v>
      </c>
      <c r="B2707" s="3">
        <v>12</v>
      </c>
      <c r="C2707" s="1">
        <v>183</v>
      </c>
      <c r="D2707" s="1">
        <v>12</v>
      </c>
      <c r="E2707" s="1">
        <v>6</v>
      </c>
      <c r="F2707" s="1">
        <v>0</v>
      </c>
      <c r="G2707">
        <f>VLOOKUP(C2707,reference!$A$1:$E$310,5,FALSE)</f>
        <v>5310071</v>
      </c>
      <c r="H2707" t="str">
        <f>VLOOKUP(C2707,reference!$A$1:$E$310,4,FALSE)</f>
        <v>MAGEPANDA</v>
      </c>
      <c r="I2707" t="str">
        <f>VLOOKUP($D2707,reference!$G$1:$H$25,2,FALSE)</f>
        <v>Pertanian lahan kering</v>
      </c>
      <c r="J2707" t="str">
        <f>VLOOKUP($E2707,reference!$G$1:$H$25,2,FALSE)</f>
        <v>Hutan mangrove sekunder</v>
      </c>
      <c r="K2707" t="str">
        <f t="shared" si="42"/>
        <v>Non Irigasi</v>
      </c>
      <c r="L2707" t="s">
        <v>327</v>
      </c>
    </row>
    <row r="2708" spans="1:12" x14ac:dyDescent="0.25">
      <c r="A2708" s="1">
        <v>2707</v>
      </c>
      <c r="B2708" s="3">
        <v>22</v>
      </c>
      <c r="C2708" s="1">
        <v>183</v>
      </c>
      <c r="D2708" s="1">
        <v>14</v>
      </c>
      <c r="E2708" s="1">
        <v>6</v>
      </c>
      <c r="F2708" s="1">
        <v>0</v>
      </c>
      <c r="G2708">
        <f>VLOOKUP(C2708,reference!$A$1:$E$310,5,FALSE)</f>
        <v>5310071</v>
      </c>
      <c r="H2708" t="str">
        <f>VLOOKUP(C2708,reference!$A$1:$E$310,4,FALSE)</f>
        <v>MAGEPANDA</v>
      </c>
      <c r="I2708" t="str">
        <f>VLOOKUP($D2708,reference!$G$1:$H$25,2,FALSE)</f>
        <v>Sawah</v>
      </c>
      <c r="J2708" t="str">
        <f>VLOOKUP($E2708,reference!$G$1:$H$25,2,FALSE)</f>
        <v>Hutan mangrove sekunder</v>
      </c>
      <c r="K2708" t="str">
        <f t="shared" si="42"/>
        <v>Non Irigasi</v>
      </c>
      <c r="L2708" t="s">
        <v>327</v>
      </c>
    </row>
    <row r="2709" spans="1:12" x14ac:dyDescent="0.25">
      <c r="A2709" s="1">
        <v>2708</v>
      </c>
      <c r="B2709" s="3">
        <v>12</v>
      </c>
      <c r="C2709" s="1">
        <v>183</v>
      </c>
      <c r="D2709" s="1">
        <v>14</v>
      </c>
      <c r="E2709" s="1">
        <v>11</v>
      </c>
      <c r="F2709" s="1">
        <v>0</v>
      </c>
      <c r="G2709">
        <f>VLOOKUP(C2709,reference!$A$1:$E$310,5,FALSE)</f>
        <v>5310071</v>
      </c>
      <c r="H2709" t="str">
        <f>VLOOKUP(C2709,reference!$A$1:$E$310,4,FALSE)</f>
        <v>MAGEPANDA</v>
      </c>
      <c r="I2709" t="str">
        <f>VLOOKUP($D2709,reference!$G$1:$H$25,2,FALSE)</f>
        <v>Sawah</v>
      </c>
      <c r="J2709" t="str">
        <f>VLOOKUP($E2709,reference!$G$1:$H$25,2,FALSE)</f>
        <v>Savanna / Padang rumput</v>
      </c>
      <c r="K2709" t="str">
        <f t="shared" si="42"/>
        <v>Non Irigasi</v>
      </c>
      <c r="L2709" t="s">
        <v>327</v>
      </c>
    </row>
    <row r="2710" spans="1:12" x14ac:dyDescent="0.25">
      <c r="A2710" s="1">
        <v>2709</v>
      </c>
      <c r="B2710" s="3">
        <v>3</v>
      </c>
      <c r="C2710" s="1">
        <v>173</v>
      </c>
      <c r="D2710" s="1">
        <v>5</v>
      </c>
      <c r="E2710" s="1">
        <v>16</v>
      </c>
      <c r="F2710" s="1">
        <v>0</v>
      </c>
      <c r="G2710">
        <f>VLOOKUP(C2710,reference!$A$1:$E$310,5,FALSE)</f>
        <v>5310040</v>
      </c>
      <c r="H2710" t="str">
        <f>VLOOKUP(C2710,reference!$A$1:$E$310,4,FALSE)</f>
        <v>TALIBURA</v>
      </c>
      <c r="I2710" t="str">
        <f>VLOOKUP($D2710,reference!$G$1:$H$25,2,FALSE)</f>
        <v>Hutan mangrove primer</v>
      </c>
      <c r="J2710" t="str">
        <f>VLOOKUP($E2710,reference!$G$1:$H$25,2,FALSE)</f>
        <v>Pemukiman</v>
      </c>
      <c r="K2710" t="str">
        <f t="shared" si="42"/>
        <v>Non Irigasi</v>
      </c>
      <c r="L2710" t="s">
        <v>328</v>
      </c>
    </row>
    <row r="2711" spans="1:12" x14ac:dyDescent="0.25">
      <c r="A2711" s="1">
        <v>2710</v>
      </c>
      <c r="B2711" s="3">
        <v>41</v>
      </c>
      <c r="C2711" s="1">
        <v>149</v>
      </c>
      <c r="D2711" s="1">
        <v>18</v>
      </c>
      <c r="E2711" s="1">
        <v>11</v>
      </c>
      <c r="F2711" s="1">
        <v>0</v>
      </c>
      <c r="G2711">
        <f>VLOOKUP(C2711,reference!$A$1:$E$310,5,FALSE)</f>
        <v>5309012</v>
      </c>
      <c r="H2711" t="str">
        <f>VLOOKUP(C2711,reference!$A$1:$E$310,4,FALSE)</f>
        <v>ILEBURA</v>
      </c>
      <c r="I2711" t="str">
        <f>VLOOKUP($D2711,reference!$G$1:$H$25,2,FALSE)</f>
        <v>Lahan terbuka</v>
      </c>
      <c r="J2711" t="str">
        <f>VLOOKUP($E2711,reference!$G$1:$H$25,2,FALSE)</f>
        <v>Savanna / Padang rumput</v>
      </c>
      <c r="K2711" t="str">
        <f t="shared" si="42"/>
        <v>Non Irigasi</v>
      </c>
      <c r="L2711" t="s">
        <v>327</v>
      </c>
    </row>
    <row r="2712" spans="1:12" x14ac:dyDescent="0.25">
      <c r="A2712" s="1">
        <v>2711</v>
      </c>
      <c r="B2712" s="3">
        <v>452</v>
      </c>
      <c r="C2712" s="1">
        <v>155</v>
      </c>
      <c r="D2712" s="1">
        <v>11</v>
      </c>
      <c r="E2712" s="1">
        <v>11</v>
      </c>
      <c r="F2712" s="1">
        <v>0</v>
      </c>
      <c r="G2712">
        <f>VLOOKUP(C2712,reference!$A$1:$E$310,5,FALSE)</f>
        <v>5309040</v>
      </c>
      <c r="H2712" t="str">
        <f>VLOOKUP(C2712,reference!$A$1:$E$310,4,FALSE)</f>
        <v>SOLOR BARAT</v>
      </c>
      <c r="I2712" t="str">
        <f>VLOOKUP($D2712,reference!$G$1:$H$25,2,FALSE)</f>
        <v>Savanna / Padang rumput</v>
      </c>
      <c r="J2712" t="str">
        <f>VLOOKUP($E2712,reference!$G$1:$H$25,2,FALSE)</f>
        <v>Savanna / Padang rumput</v>
      </c>
      <c r="K2712" t="str">
        <f t="shared" si="42"/>
        <v>Non Irigasi</v>
      </c>
      <c r="L2712" t="s">
        <v>327</v>
      </c>
    </row>
    <row r="2713" spans="1:12" x14ac:dyDescent="0.25">
      <c r="A2713" s="1">
        <v>2712</v>
      </c>
      <c r="B2713" s="3">
        <v>61</v>
      </c>
      <c r="C2713" s="1">
        <v>218</v>
      </c>
      <c r="D2713" s="1">
        <v>2</v>
      </c>
      <c r="E2713" s="1">
        <v>16</v>
      </c>
      <c r="F2713" s="1">
        <v>0</v>
      </c>
      <c r="G2713">
        <f>VLOOKUP(C2713,reference!$A$1:$E$310,5,FALSE)</f>
        <v>5312081</v>
      </c>
      <c r="H2713" t="str">
        <f>VLOOKUP(C2713,reference!$A$1:$E$310,4,FALSE)</f>
        <v>RIUNG BARAT</v>
      </c>
      <c r="I2713" t="str">
        <f>VLOOKUP($D2713,reference!$G$1:$H$25,2,FALSE)</f>
        <v>Hutan lahan kering sekunder / bekas tebangan</v>
      </c>
      <c r="J2713" t="str">
        <f>VLOOKUP($E2713,reference!$G$1:$H$25,2,FALSE)</f>
        <v>Pemukiman</v>
      </c>
      <c r="K2713" t="str">
        <f t="shared" si="42"/>
        <v>Non Irigasi</v>
      </c>
      <c r="L2713" t="s">
        <v>328</v>
      </c>
    </row>
    <row r="2714" spans="1:12" x14ac:dyDescent="0.25">
      <c r="A2714" s="1">
        <v>2713</v>
      </c>
      <c r="B2714" s="3">
        <v>28</v>
      </c>
      <c r="C2714" s="1">
        <v>207</v>
      </c>
      <c r="D2714" s="1">
        <v>16</v>
      </c>
      <c r="E2714" s="1">
        <v>14</v>
      </c>
      <c r="F2714" s="1">
        <v>0</v>
      </c>
      <c r="G2714">
        <f>VLOOKUP(C2714,reference!$A$1:$E$310,5,FALSE)</f>
        <v>5311071</v>
      </c>
      <c r="H2714" t="str">
        <f>VLOOKUP(C2714,reference!$A$1:$E$310,4,FALSE)</f>
        <v>WEWARIA</v>
      </c>
      <c r="I2714" t="str">
        <f>VLOOKUP($D2714,reference!$G$1:$H$25,2,FALSE)</f>
        <v>Pemukiman</v>
      </c>
      <c r="J2714" t="str">
        <f>VLOOKUP($E2714,reference!$G$1:$H$25,2,FALSE)</f>
        <v>Sawah</v>
      </c>
      <c r="K2714" t="str">
        <f t="shared" si="42"/>
        <v>Non Irigasi</v>
      </c>
      <c r="L2714" t="s">
        <v>327</v>
      </c>
    </row>
    <row r="2715" spans="1:12" x14ac:dyDescent="0.25">
      <c r="A2715" s="1">
        <v>2714</v>
      </c>
      <c r="B2715" s="3">
        <v>9</v>
      </c>
      <c r="C2715" s="1">
        <v>207</v>
      </c>
      <c r="D2715" s="1">
        <v>16</v>
      </c>
      <c r="E2715" s="1">
        <v>12</v>
      </c>
      <c r="F2715" s="1">
        <v>0</v>
      </c>
      <c r="G2715">
        <f>VLOOKUP(C2715,reference!$A$1:$E$310,5,FALSE)</f>
        <v>5311071</v>
      </c>
      <c r="H2715" t="str">
        <f>VLOOKUP(C2715,reference!$A$1:$E$310,4,FALSE)</f>
        <v>WEWARIA</v>
      </c>
      <c r="I2715" t="str">
        <f>VLOOKUP($D2715,reference!$G$1:$H$25,2,FALSE)</f>
        <v>Pemukiman</v>
      </c>
      <c r="J2715" t="str">
        <f>VLOOKUP($E2715,reference!$G$1:$H$25,2,FALSE)</f>
        <v>Pertanian lahan kering</v>
      </c>
      <c r="K2715" t="str">
        <f t="shared" si="42"/>
        <v>Non Irigasi</v>
      </c>
      <c r="L2715" t="s">
        <v>327</v>
      </c>
    </row>
    <row r="2716" spans="1:12" x14ac:dyDescent="0.25">
      <c r="A2716" s="1">
        <v>2715</v>
      </c>
      <c r="B2716" s="3">
        <v>121</v>
      </c>
      <c r="C2716" s="1">
        <v>175</v>
      </c>
      <c r="D2716" s="1">
        <v>9</v>
      </c>
      <c r="E2716" s="1">
        <v>9</v>
      </c>
      <c r="F2716" s="1">
        <v>0</v>
      </c>
      <c r="G2716">
        <f>VLOOKUP(C2716,reference!$A$1:$E$310,5,FALSE)</f>
        <v>5310042</v>
      </c>
      <c r="H2716" t="str">
        <f>VLOOKUP(C2716,reference!$A$1:$E$310,4,FALSE)</f>
        <v>WAIBLAMA</v>
      </c>
      <c r="I2716" t="str">
        <f>VLOOKUP($D2716,reference!$G$1:$H$25,2,FALSE)</f>
        <v>Semak belukar</v>
      </c>
      <c r="J2716" t="str">
        <f>VLOOKUP($E2716,reference!$G$1:$H$25,2,FALSE)</f>
        <v>Semak belukar</v>
      </c>
      <c r="K2716" t="str">
        <f t="shared" si="42"/>
        <v>Non Irigasi</v>
      </c>
      <c r="L2716" t="s">
        <v>327</v>
      </c>
    </row>
    <row r="2717" spans="1:12" x14ac:dyDescent="0.25">
      <c r="A2717" s="1">
        <v>2716</v>
      </c>
      <c r="B2717" s="3">
        <v>239</v>
      </c>
      <c r="C2717" s="1">
        <v>149</v>
      </c>
      <c r="D2717" s="1">
        <v>2</v>
      </c>
      <c r="E2717" s="1">
        <v>12</v>
      </c>
      <c r="F2717" s="1">
        <v>0</v>
      </c>
      <c r="G2717">
        <f>VLOOKUP(C2717,reference!$A$1:$E$310,5,FALSE)</f>
        <v>5309012</v>
      </c>
      <c r="H2717" t="str">
        <f>VLOOKUP(C2717,reference!$A$1:$E$310,4,FALSE)</f>
        <v>ILEBURA</v>
      </c>
      <c r="I2717" t="str">
        <f>VLOOKUP($D2717,reference!$G$1:$H$25,2,FALSE)</f>
        <v>Hutan lahan kering sekunder / bekas tebangan</v>
      </c>
      <c r="J2717" t="str">
        <f>VLOOKUP($E2717,reference!$G$1:$H$25,2,FALSE)</f>
        <v>Pertanian lahan kering</v>
      </c>
      <c r="K2717" t="str">
        <f t="shared" si="42"/>
        <v>Non Irigasi</v>
      </c>
      <c r="L2717" t="s">
        <v>328</v>
      </c>
    </row>
    <row r="2718" spans="1:12" x14ac:dyDescent="0.25">
      <c r="A2718" s="1">
        <v>2717</v>
      </c>
      <c r="B2718" s="3">
        <v>6</v>
      </c>
      <c r="C2718" s="1">
        <v>139</v>
      </c>
      <c r="D2718" s="1">
        <v>16</v>
      </c>
      <c r="E2718" s="1">
        <v>0</v>
      </c>
      <c r="F2718" s="1">
        <v>0</v>
      </c>
      <c r="G2718">
        <f>VLOOKUP(C2718,reference!$A$1:$E$310,5,FALSE)</f>
        <v>5308011</v>
      </c>
      <c r="H2718" t="str">
        <f>VLOOKUP(C2718,reference!$A$1:$E$310,4,FALSE)</f>
        <v>WULANDONI</v>
      </c>
      <c r="I2718" t="str">
        <f>VLOOKUP($D2718,reference!$G$1:$H$25,2,FALSE)</f>
        <v>Pemukiman</v>
      </c>
      <c r="J2718" t="str">
        <f>VLOOKUP($E2718,reference!$G$1:$H$25,2,FALSE)</f>
        <v>No data</v>
      </c>
      <c r="K2718" t="str">
        <f t="shared" si="42"/>
        <v>Non Irigasi</v>
      </c>
      <c r="L2718" t="s">
        <v>327</v>
      </c>
    </row>
    <row r="2719" spans="1:12" x14ac:dyDescent="0.25">
      <c r="A2719" s="1">
        <v>2718</v>
      </c>
      <c r="B2719" s="3">
        <v>55</v>
      </c>
      <c r="C2719" s="1">
        <v>139</v>
      </c>
      <c r="D2719" s="1">
        <v>0</v>
      </c>
      <c r="E2719" s="1">
        <v>0</v>
      </c>
      <c r="F2719" s="1">
        <v>0</v>
      </c>
      <c r="G2719">
        <f>VLOOKUP(C2719,reference!$A$1:$E$310,5,FALSE)</f>
        <v>5308011</v>
      </c>
      <c r="H2719" t="str">
        <f>VLOOKUP(C2719,reference!$A$1:$E$310,4,FALSE)</f>
        <v>WULANDONI</v>
      </c>
      <c r="I2719" t="str">
        <f>VLOOKUP($D2719,reference!$G$1:$H$25,2,FALSE)</f>
        <v>No data</v>
      </c>
      <c r="J2719" t="str">
        <f>VLOOKUP($E2719,reference!$G$1:$H$25,2,FALSE)</f>
        <v>No data</v>
      </c>
      <c r="K2719" t="str">
        <f t="shared" si="42"/>
        <v>Non Irigasi</v>
      </c>
      <c r="L2719" t="s">
        <v>327</v>
      </c>
    </row>
    <row r="2720" spans="1:12" x14ac:dyDescent="0.25">
      <c r="A2720" s="1">
        <v>2719</v>
      </c>
      <c r="B2720" s="3">
        <v>4</v>
      </c>
      <c r="C2720" s="1">
        <v>228</v>
      </c>
      <c r="D2720" s="1">
        <v>2</v>
      </c>
      <c r="E2720" s="1">
        <v>16</v>
      </c>
      <c r="F2720" s="1">
        <v>0</v>
      </c>
      <c r="G2720">
        <f>VLOOKUP(C2720,reference!$A$1:$E$310,5,FALSE)</f>
        <v>5313130</v>
      </c>
      <c r="H2720" t="str">
        <f>VLOOKUP(C2720,reference!$A$1:$E$310,4,FALSE)</f>
        <v>CIBAL</v>
      </c>
      <c r="I2720" t="str">
        <f>VLOOKUP($D2720,reference!$G$1:$H$25,2,FALSE)</f>
        <v>Hutan lahan kering sekunder / bekas tebangan</v>
      </c>
      <c r="J2720" t="str">
        <f>VLOOKUP($E2720,reference!$G$1:$H$25,2,FALSE)</f>
        <v>Pemukiman</v>
      </c>
      <c r="K2720" t="str">
        <f t="shared" si="42"/>
        <v>Non Irigasi</v>
      </c>
      <c r="L2720" t="s">
        <v>328</v>
      </c>
    </row>
    <row r="2721" spans="1:12" x14ac:dyDescent="0.25">
      <c r="A2721" s="1">
        <v>2720</v>
      </c>
      <c r="B2721" s="3">
        <v>425</v>
      </c>
      <c r="C2721" s="1">
        <v>207</v>
      </c>
      <c r="D2721" s="1">
        <v>2</v>
      </c>
      <c r="E2721" s="1">
        <v>14</v>
      </c>
      <c r="F2721" s="1">
        <v>0</v>
      </c>
      <c r="G2721">
        <f>VLOOKUP(C2721,reference!$A$1:$E$310,5,FALSE)</f>
        <v>5311071</v>
      </c>
      <c r="H2721" t="str">
        <f>VLOOKUP(C2721,reference!$A$1:$E$310,4,FALSE)</f>
        <v>WEWARIA</v>
      </c>
      <c r="I2721" t="str">
        <f>VLOOKUP($D2721,reference!$G$1:$H$25,2,FALSE)</f>
        <v>Hutan lahan kering sekunder / bekas tebangan</v>
      </c>
      <c r="J2721" t="str">
        <f>VLOOKUP($E2721,reference!$G$1:$H$25,2,FALSE)</f>
        <v>Sawah</v>
      </c>
      <c r="K2721" t="str">
        <f t="shared" si="42"/>
        <v>Non Irigasi</v>
      </c>
      <c r="L2721" t="s">
        <v>328</v>
      </c>
    </row>
    <row r="2722" spans="1:12" x14ac:dyDescent="0.25">
      <c r="A2722" s="1">
        <v>2721</v>
      </c>
      <c r="B2722" s="3">
        <v>527</v>
      </c>
      <c r="C2722" s="1">
        <v>207</v>
      </c>
      <c r="D2722" s="1">
        <v>2</v>
      </c>
      <c r="E2722" s="1">
        <v>12</v>
      </c>
      <c r="F2722" s="1">
        <v>0</v>
      </c>
      <c r="G2722">
        <f>VLOOKUP(C2722,reference!$A$1:$E$310,5,FALSE)</f>
        <v>5311071</v>
      </c>
      <c r="H2722" t="str">
        <f>VLOOKUP(C2722,reference!$A$1:$E$310,4,FALSE)</f>
        <v>WEWARIA</v>
      </c>
      <c r="I2722" t="str">
        <f>VLOOKUP($D2722,reference!$G$1:$H$25,2,FALSE)</f>
        <v>Hutan lahan kering sekunder / bekas tebangan</v>
      </c>
      <c r="J2722" t="str">
        <f>VLOOKUP($E2722,reference!$G$1:$H$25,2,FALSE)</f>
        <v>Pertanian lahan kering</v>
      </c>
      <c r="K2722" t="str">
        <f t="shared" si="42"/>
        <v>Non Irigasi</v>
      </c>
      <c r="L2722" t="s">
        <v>328</v>
      </c>
    </row>
    <row r="2723" spans="1:12" x14ac:dyDescent="0.25">
      <c r="A2723" s="1">
        <v>2722</v>
      </c>
      <c r="B2723" s="3">
        <v>4</v>
      </c>
      <c r="C2723" s="1">
        <v>203</v>
      </c>
      <c r="D2723" s="1">
        <v>14</v>
      </c>
      <c r="E2723" s="1">
        <v>9</v>
      </c>
      <c r="F2723" s="1">
        <v>0</v>
      </c>
      <c r="G2723">
        <f>VLOOKUP(C2723,reference!$A$1:$E$310,5,FALSE)</f>
        <v>5311061</v>
      </c>
      <c r="H2723" t="str">
        <f>VLOOKUP(C2723,reference!$A$1:$E$310,4,FALSE)</f>
        <v>KOTABARU</v>
      </c>
      <c r="I2723" t="str">
        <f>VLOOKUP($D2723,reference!$G$1:$H$25,2,FALSE)</f>
        <v>Sawah</v>
      </c>
      <c r="J2723" t="str">
        <f>VLOOKUP($E2723,reference!$G$1:$H$25,2,FALSE)</f>
        <v>Semak belukar</v>
      </c>
      <c r="K2723" t="str">
        <f t="shared" si="42"/>
        <v>Non Irigasi</v>
      </c>
      <c r="L2723" t="s">
        <v>327</v>
      </c>
    </row>
    <row r="2724" spans="1:12" x14ac:dyDescent="0.25">
      <c r="A2724" s="1">
        <v>2723</v>
      </c>
      <c r="B2724" s="3">
        <v>194</v>
      </c>
      <c r="C2724" s="1">
        <v>183</v>
      </c>
      <c r="D2724" s="1">
        <v>12</v>
      </c>
      <c r="E2724" s="1">
        <v>11</v>
      </c>
      <c r="F2724" s="1">
        <v>0</v>
      </c>
      <c r="G2724">
        <f>VLOOKUP(C2724,reference!$A$1:$E$310,5,FALSE)</f>
        <v>5310071</v>
      </c>
      <c r="H2724" t="str">
        <f>VLOOKUP(C2724,reference!$A$1:$E$310,4,FALSE)</f>
        <v>MAGEPANDA</v>
      </c>
      <c r="I2724" t="str">
        <f>VLOOKUP($D2724,reference!$G$1:$H$25,2,FALSE)</f>
        <v>Pertanian lahan kering</v>
      </c>
      <c r="J2724" t="str">
        <f>VLOOKUP($E2724,reference!$G$1:$H$25,2,FALSE)</f>
        <v>Savanna / Padang rumput</v>
      </c>
      <c r="K2724" t="str">
        <f t="shared" si="42"/>
        <v>Non Irigasi</v>
      </c>
      <c r="L2724" t="s">
        <v>327</v>
      </c>
    </row>
    <row r="2725" spans="1:12" x14ac:dyDescent="0.25">
      <c r="A2725" s="1">
        <v>2724</v>
      </c>
      <c r="B2725" s="3">
        <v>747</v>
      </c>
      <c r="C2725" s="1">
        <v>175</v>
      </c>
      <c r="D2725" s="1">
        <v>2</v>
      </c>
      <c r="E2725" s="1">
        <v>12</v>
      </c>
      <c r="F2725" s="1">
        <v>0</v>
      </c>
      <c r="G2725">
        <f>VLOOKUP(C2725,reference!$A$1:$E$310,5,FALSE)</f>
        <v>5310042</v>
      </c>
      <c r="H2725" t="str">
        <f>VLOOKUP(C2725,reference!$A$1:$E$310,4,FALSE)</f>
        <v>WAIBLAMA</v>
      </c>
      <c r="I2725" t="str">
        <f>VLOOKUP($D2725,reference!$G$1:$H$25,2,FALSE)</f>
        <v>Hutan lahan kering sekunder / bekas tebangan</v>
      </c>
      <c r="J2725" t="str">
        <f>VLOOKUP($E2725,reference!$G$1:$H$25,2,FALSE)</f>
        <v>Pertanian lahan kering</v>
      </c>
      <c r="K2725" t="str">
        <f t="shared" si="42"/>
        <v>Non Irigasi</v>
      </c>
      <c r="L2725" t="s">
        <v>328</v>
      </c>
    </row>
    <row r="2726" spans="1:12" x14ac:dyDescent="0.25">
      <c r="A2726" s="1">
        <v>2725</v>
      </c>
      <c r="B2726" s="3">
        <v>312</v>
      </c>
      <c r="C2726" s="1">
        <v>149</v>
      </c>
      <c r="D2726" s="1">
        <v>18</v>
      </c>
      <c r="E2726" s="1">
        <v>18</v>
      </c>
      <c r="F2726" s="1">
        <v>0</v>
      </c>
      <c r="G2726">
        <f>VLOOKUP(C2726,reference!$A$1:$E$310,5,FALSE)</f>
        <v>5309012</v>
      </c>
      <c r="H2726" t="str">
        <f>VLOOKUP(C2726,reference!$A$1:$E$310,4,FALSE)</f>
        <v>ILEBURA</v>
      </c>
      <c r="I2726" t="str">
        <f>VLOOKUP($D2726,reference!$G$1:$H$25,2,FALSE)</f>
        <v>Lahan terbuka</v>
      </c>
      <c r="J2726" t="str">
        <f>VLOOKUP($E2726,reference!$G$1:$H$25,2,FALSE)</f>
        <v>Lahan terbuka</v>
      </c>
      <c r="K2726" t="str">
        <f t="shared" si="42"/>
        <v>Non Irigasi</v>
      </c>
      <c r="L2726" t="s">
        <v>327</v>
      </c>
    </row>
    <row r="2727" spans="1:12" x14ac:dyDescent="0.25">
      <c r="A2727" s="1">
        <v>2726</v>
      </c>
      <c r="B2727" s="3">
        <v>285</v>
      </c>
      <c r="C2727" s="1">
        <v>140</v>
      </c>
      <c r="D2727" s="1">
        <v>18</v>
      </c>
      <c r="E2727" s="1">
        <v>11</v>
      </c>
      <c r="F2727" s="1">
        <v>0</v>
      </c>
      <c r="G2727">
        <f>VLOOKUP(C2727,reference!$A$1:$E$310,5,FALSE)</f>
        <v>5308020</v>
      </c>
      <c r="H2727" t="str">
        <f>VLOOKUP(C2727,reference!$A$1:$E$310,4,FALSE)</f>
        <v>ATADEI</v>
      </c>
      <c r="I2727" t="str">
        <f>VLOOKUP($D2727,reference!$G$1:$H$25,2,FALSE)</f>
        <v>Lahan terbuka</v>
      </c>
      <c r="J2727" t="str">
        <f>VLOOKUP($E2727,reference!$G$1:$H$25,2,FALSE)</f>
        <v>Savanna / Padang rumput</v>
      </c>
      <c r="K2727" t="str">
        <f t="shared" si="42"/>
        <v>Non Irigasi</v>
      </c>
      <c r="L2727" t="s">
        <v>327</v>
      </c>
    </row>
    <row r="2728" spans="1:12" x14ac:dyDescent="0.25">
      <c r="A2728" s="1">
        <v>2727</v>
      </c>
      <c r="B2728" s="3">
        <v>28</v>
      </c>
      <c r="C2728" s="1">
        <v>242</v>
      </c>
      <c r="D2728" s="1">
        <v>6</v>
      </c>
      <c r="E2728" s="1">
        <v>5</v>
      </c>
      <c r="F2728" s="1">
        <v>0</v>
      </c>
      <c r="G2728">
        <f>VLOOKUP(C2728,reference!$A$1:$E$310,5,FALSE)</f>
        <v>5315010</v>
      </c>
      <c r="H2728" t="str">
        <f>VLOOKUP(C2728,reference!$A$1:$E$310,4,FALSE)</f>
        <v>KOMODO</v>
      </c>
      <c r="I2728" t="str">
        <f>VLOOKUP($D2728,reference!$G$1:$H$25,2,FALSE)</f>
        <v>Hutan mangrove sekunder</v>
      </c>
      <c r="J2728" t="str">
        <f>VLOOKUP($E2728,reference!$G$1:$H$25,2,FALSE)</f>
        <v>Hutan mangrove primer</v>
      </c>
      <c r="K2728" t="str">
        <f t="shared" si="42"/>
        <v>Non Irigasi</v>
      </c>
      <c r="L2728" t="s">
        <v>327</v>
      </c>
    </row>
    <row r="2729" spans="1:12" x14ac:dyDescent="0.25">
      <c r="A2729" s="1">
        <v>2728</v>
      </c>
      <c r="B2729" s="3">
        <v>1131</v>
      </c>
      <c r="C2729" s="1">
        <v>251</v>
      </c>
      <c r="D2729" s="1">
        <v>13</v>
      </c>
      <c r="E2729" s="1">
        <v>2</v>
      </c>
      <c r="F2729" s="1">
        <v>0</v>
      </c>
      <c r="G2729">
        <f>VLOOKUP(C2729,reference!$A$1:$E$310,5,FALSE)</f>
        <v>5315042</v>
      </c>
      <c r="H2729" t="str">
        <f>VLOOKUP(C2729,reference!$A$1:$E$310,4,FALSE)</f>
        <v>KUWUS BARAT</v>
      </c>
      <c r="I2729" t="str">
        <f>VLOOKUP($D2729,reference!$G$1:$H$25,2,FALSE)</f>
        <v>Pertanian lahan kering  campur semak / kebun campur</v>
      </c>
      <c r="J2729" t="str">
        <f>VLOOKUP($E2729,reference!$G$1:$H$25,2,FALSE)</f>
        <v>Hutan lahan kering sekunder / bekas tebangan</v>
      </c>
      <c r="K2729" t="str">
        <f t="shared" si="42"/>
        <v>Non Irigasi</v>
      </c>
      <c r="L2729" t="s">
        <v>327</v>
      </c>
    </row>
    <row r="2730" spans="1:12" x14ac:dyDescent="0.25">
      <c r="A2730" s="1">
        <v>2729</v>
      </c>
      <c r="B2730" s="3">
        <v>10</v>
      </c>
      <c r="C2730" s="1">
        <v>203</v>
      </c>
      <c r="D2730" s="1">
        <v>11</v>
      </c>
      <c r="E2730" s="1">
        <v>1</v>
      </c>
      <c r="F2730" s="1">
        <v>0</v>
      </c>
      <c r="G2730">
        <f>VLOOKUP(C2730,reference!$A$1:$E$310,5,FALSE)</f>
        <v>5311061</v>
      </c>
      <c r="H2730" t="str">
        <f>VLOOKUP(C2730,reference!$A$1:$E$310,4,FALSE)</f>
        <v>KOTABARU</v>
      </c>
      <c r="I2730" t="str">
        <f>VLOOKUP($D2730,reference!$G$1:$H$25,2,FALSE)</f>
        <v>Savanna / Padang rumput</v>
      </c>
      <c r="J2730" t="str">
        <f>VLOOKUP($E2730,reference!$G$1:$H$25,2,FALSE)</f>
        <v>Hutan lahan kering primer</v>
      </c>
      <c r="K2730" t="str">
        <f t="shared" si="42"/>
        <v>Non Irigasi</v>
      </c>
      <c r="L2730" t="s">
        <v>327</v>
      </c>
    </row>
    <row r="2731" spans="1:12" x14ac:dyDescent="0.25">
      <c r="A2731" s="1">
        <v>2730</v>
      </c>
      <c r="B2731" s="3">
        <v>34</v>
      </c>
      <c r="C2731" s="1">
        <v>183</v>
      </c>
      <c r="D2731" s="1">
        <v>12</v>
      </c>
      <c r="E2731" s="1">
        <v>16</v>
      </c>
      <c r="F2731" s="1">
        <v>0</v>
      </c>
      <c r="G2731">
        <f>VLOOKUP(C2731,reference!$A$1:$E$310,5,FALSE)</f>
        <v>5310071</v>
      </c>
      <c r="H2731" t="str">
        <f>VLOOKUP(C2731,reference!$A$1:$E$310,4,FALSE)</f>
        <v>MAGEPANDA</v>
      </c>
      <c r="I2731" t="str">
        <f>VLOOKUP($D2731,reference!$G$1:$H$25,2,FALSE)</f>
        <v>Pertanian lahan kering</v>
      </c>
      <c r="J2731" t="str">
        <f>VLOOKUP($E2731,reference!$G$1:$H$25,2,FALSE)</f>
        <v>Pemukiman</v>
      </c>
      <c r="K2731" t="str">
        <f t="shared" si="42"/>
        <v>Non Irigasi</v>
      </c>
      <c r="L2731" t="s">
        <v>327</v>
      </c>
    </row>
    <row r="2732" spans="1:12" x14ac:dyDescent="0.25">
      <c r="A2732" s="1">
        <v>2731</v>
      </c>
      <c r="B2732" s="3">
        <v>373</v>
      </c>
      <c r="C2732" s="1">
        <v>175</v>
      </c>
      <c r="D2732" s="1">
        <v>9</v>
      </c>
      <c r="E2732" s="1">
        <v>12</v>
      </c>
      <c r="F2732" s="1">
        <v>0</v>
      </c>
      <c r="G2732">
        <f>VLOOKUP(C2732,reference!$A$1:$E$310,5,FALSE)</f>
        <v>5310042</v>
      </c>
      <c r="H2732" t="str">
        <f>VLOOKUP(C2732,reference!$A$1:$E$310,4,FALSE)</f>
        <v>WAIBLAMA</v>
      </c>
      <c r="I2732" t="str">
        <f>VLOOKUP($D2732,reference!$G$1:$H$25,2,FALSE)</f>
        <v>Semak belukar</v>
      </c>
      <c r="J2732" t="str">
        <f>VLOOKUP($E2732,reference!$G$1:$H$25,2,FALSE)</f>
        <v>Pertanian lahan kering</v>
      </c>
      <c r="K2732" t="str">
        <f t="shared" si="42"/>
        <v>Non Irigasi</v>
      </c>
      <c r="L2732" t="s">
        <v>327</v>
      </c>
    </row>
    <row r="2733" spans="1:12" x14ac:dyDescent="0.25">
      <c r="A2733" s="1">
        <v>2732</v>
      </c>
      <c r="B2733" s="3">
        <v>1</v>
      </c>
      <c r="C2733" s="1">
        <v>138</v>
      </c>
      <c r="D2733" s="1">
        <v>18</v>
      </c>
      <c r="E2733" s="1">
        <v>2</v>
      </c>
      <c r="F2733" s="1">
        <v>0</v>
      </c>
      <c r="G2733">
        <f>VLOOKUP(C2733,reference!$A$1:$E$310,5,FALSE)</f>
        <v>5308010</v>
      </c>
      <c r="H2733" t="str">
        <f>VLOOKUP(C2733,reference!$A$1:$E$310,4,FALSE)</f>
        <v>NAGAWUTUNG</v>
      </c>
      <c r="I2733" t="str">
        <f>VLOOKUP($D2733,reference!$G$1:$H$25,2,FALSE)</f>
        <v>Lahan terbuka</v>
      </c>
      <c r="J2733" t="str">
        <f>VLOOKUP($E2733,reference!$G$1:$H$25,2,FALSE)</f>
        <v>Hutan lahan kering sekunder / bekas tebangan</v>
      </c>
      <c r="K2733" t="str">
        <f t="shared" si="42"/>
        <v>Non Irigasi</v>
      </c>
      <c r="L2733" t="s">
        <v>327</v>
      </c>
    </row>
    <row r="2734" spans="1:12" x14ac:dyDescent="0.25">
      <c r="A2734" s="1">
        <v>2733</v>
      </c>
      <c r="B2734" s="3">
        <v>2</v>
      </c>
      <c r="C2734" s="1">
        <v>253</v>
      </c>
      <c r="D2734" s="1">
        <v>16</v>
      </c>
      <c r="E2734" s="1">
        <v>1</v>
      </c>
      <c r="F2734" s="1">
        <v>0</v>
      </c>
      <c r="G2734">
        <f>VLOOKUP(C2734,reference!$A$1:$E$310,5,FALSE)</f>
        <v>5315051</v>
      </c>
      <c r="H2734" t="str">
        <f>VLOOKUP(C2734,reference!$A$1:$E$310,4,FALSE)</f>
        <v>PACAR</v>
      </c>
      <c r="I2734" t="str">
        <f>VLOOKUP($D2734,reference!$G$1:$H$25,2,FALSE)</f>
        <v>Pemukiman</v>
      </c>
      <c r="J2734" t="str">
        <f>VLOOKUP($E2734,reference!$G$1:$H$25,2,FALSE)</f>
        <v>Hutan lahan kering primer</v>
      </c>
      <c r="K2734" t="str">
        <f t="shared" si="42"/>
        <v>Non Irigasi</v>
      </c>
      <c r="L2734" t="s">
        <v>327</v>
      </c>
    </row>
    <row r="2735" spans="1:12" x14ac:dyDescent="0.25">
      <c r="A2735" s="1">
        <v>2734</v>
      </c>
      <c r="B2735" s="3">
        <v>43</v>
      </c>
      <c r="C2735" s="1">
        <v>249</v>
      </c>
      <c r="D2735" s="1">
        <v>14</v>
      </c>
      <c r="E2735" s="1">
        <v>1</v>
      </c>
      <c r="F2735" s="1">
        <v>0</v>
      </c>
      <c r="G2735">
        <f>VLOOKUP(C2735,reference!$A$1:$E$310,5,FALSE)</f>
        <v>5315040</v>
      </c>
      <c r="H2735" t="str">
        <f>VLOOKUP(C2735,reference!$A$1:$E$310,4,FALSE)</f>
        <v>KUWUS</v>
      </c>
      <c r="I2735" t="str">
        <f>VLOOKUP($D2735,reference!$G$1:$H$25,2,FALSE)</f>
        <v>Sawah</v>
      </c>
      <c r="J2735" t="str">
        <f>VLOOKUP($E2735,reference!$G$1:$H$25,2,FALSE)</f>
        <v>Hutan lahan kering primer</v>
      </c>
      <c r="K2735" t="str">
        <f t="shared" si="42"/>
        <v>Non Irigasi</v>
      </c>
      <c r="L2735" t="s">
        <v>327</v>
      </c>
    </row>
    <row r="2736" spans="1:12" x14ac:dyDescent="0.25">
      <c r="A2736" s="1">
        <v>2735</v>
      </c>
      <c r="B2736" s="3">
        <v>1</v>
      </c>
      <c r="C2736" s="1">
        <v>283</v>
      </c>
      <c r="D2736" s="1">
        <v>9</v>
      </c>
      <c r="E2736" s="1">
        <v>2</v>
      </c>
      <c r="F2736" s="1">
        <v>0</v>
      </c>
      <c r="G2736">
        <f>VLOOKUP(C2736,reference!$A$1:$E$310,5,FALSE)</f>
        <v>5319050</v>
      </c>
      <c r="H2736" t="str">
        <f>VLOOKUP(C2736,reference!$A$1:$E$310,4,FALSE)</f>
        <v>POCO RANAKA</v>
      </c>
      <c r="I2736" t="str">
        <f>VLOOKUP($D2736,reference!$G$1:$H$25,2,FALSE)</f>
        <v>Semak belukar</v>
      </c>
      <c r="J2736" t="str">
        <f>VLOOKUP($E2736,reference!$G$1:$H$25,2,FALSE)</f>
        <v>Hutan lahan kering sekunder / bekas tebangan</v>
      </c>
      <c r="K2736" t="str">
        <f t="shared" si="42"/>
        <v>Non Irigasi</v>
      </c>
      <c r="L2736" t="s">
        <v>327</v>
      </c>
    </row>
    <row r="2737" spans="1:12" x14ac:dyDescent="0.25">
      <c r="A2737" s="1">
        <v>2736</v>
      </c>
      <c r="B2737" s="3">
        <v>2225</v>
      </c>
      <c r="C2737" s="1">
        <v>149</v>
      </c>
      <c r="D2737" s="1">
        <v>13</v>
      </c>
      <c r="E2737" s="1">
        <v>13</v>
      </c>
      <c r="F2737" s="1">
        <v>0</v>
      </c>
      <c r="G2737">
        <f>VLOOKUP(C2737,reference!$A$1:$E$310,5,FALSE)</f>
        <v>5309012</v>
      </c>
      <c r="H2737" t="str">
        <f>VLOOKUP(C2737,reference!$A$1:$E$310,4,FALSE)</f>
        <v>ILEBURA</v>
      </c>
      <c r="I2737" t="str">
        <f>VLOOKUP($D2737,reference!$G$1:$H$25,2,FALSE)</f>
        <v>Pertanian lahan kering  campur semak / kebun campur</v>
      </c>
      <c r="J2737" t="str">
        <f>VLOOKUP($E2737,reference!$G$1:$H$25,2,FALSE)</f>
        <v>Pertanian lahan kering  campur semak / kebun campur</v>
      </c>
      <c r="K2737" t="str">
        <f t="shared" si="42"/>
        <v>Non Irigasi</v>
      </c>
      <c r="L2737" t="s">
        <v>327</v>
      </c>
    </row>
    <row r="2738" spans="1:12" x14ac:dyDescent="0.25">
      <c r="A2738" s="1">
        <v>2737</v>
      </c>
      <c r="B2738" s="3">
        <v>2</v>
      </c>
      <c r="C2738" s="1">
        <v>155</v>
      </c>
      <c r="D2738" s="1">
        <v>16</v>
      </c>
      <c r="E2738" s="1">
        <v>0</v>
      </c>
      <c r="F2738" s="1">
        <v>0</v>
      </c>
      <c r="G2738">
        <f>VLOOKUP(C2738,reference!$A$1:$E$310,5,FALSE)</f>
        <v>5309040</v>
      </c>
      <c r="H2738" t="str">
        <f>VLOOKUP(C2738,reference!$A$1:$E$310,4,FALSE)</f>
        <v>SOLOR BARAT</v>
      </c>
      <c r="I2738" t="str">
        <f>VLOOKUP($D2738,reference!$G$1:$H$25,2,FALSE)</f>
        <v>Pemukiman</v>
      </c>
      <c r="J2738" t="str">
        <f>VLOOKUP($E2738,reference!$G$1:$H$25,2,FALSE)</f>
        <v>No data</v>
      </c>
      <c r="K2738" t="str">
        <f t="shared" si="42"/>
        <v>Non Irigasi</v>
      </c>
      <c r="L2738" t="s">
        <v>327</v>
      </c>
    </row>
    <row r="2739" spans="1:12" x14ac:dyDescent="0.25">
      <c r="A2739" s="1">
        <v>2738</v>
      </c>
      <c r="B2739" s="3">
        <v>42</v>
      </c>
      <c r="C2739" s="1">
        <v>155</v>
      </c>
      <c r="D2739" s="1">
        <v>9</v>
      </c>
      <c r="E2739" s="1">
        <v>2</v>
      </c>
      <c r="F2739" s="1">
        <v>0</v>
      </c>
      <c r="G2739">
        <f>VLOOKUP(C2739,reference!$A$1:$E$310,5,FALSE)</f>
        <v>5309040</v>
      </c>
      <c r="H2739" t="str">
        <f>VLOOKUP(C2739,reference!$A$1:$E$310,4,FALSE)</f>
        <v>SOLOR BARAT</v>
      </c>
      <c r="I2739" t="str">
        <f>VLOOKUP($D2739,reference!$G$1:$H$25,2,FALSE)</f>
        <v>Semak belukar</v>
      </c>
      <c r="J2739" t="str">
        <f>VLOOKUP($E2739,reference!$G$1:$H$25,2,FALSE)</f>
        <v>Hutan lahan kering sekunder / bekas tebangan</v>
      </c>
      <c r="K2739" t="str">
        <f t="shared" si="42"/>
        <v>Non Irigasi</v>
      </c>
      <c r="L2739" t="s">
        <v>327</v>
      </c>
    </row>
    <row r="2740" spans="1:12" x14ac:dyDescent="0.25">
      <c r="A2740" s="1">
        <v>2739</v>
      </c>
      <c r="B2740" s="3">
        <v>2</v>
      </c>
      <c r="C2740" s="1">
        <v>139</v>
      </c>
      <c r="D2740" s="1">
        <v>12</v>
      </c>
      <c r="E2740" s="1">
        <v>0</v>
      </c>
      <c r="F2740" s="1">
        <v>0</v>
      </c>
      <c r="G2740">
        <f>VLOOKUP(C2740,reference!$A$1:$E$310,5,FALSE)</f>
        <v>5308011</v>
      </c>
      <c r="H2740" t="str">
        <f>VLOOKUP(C2740,reference!$A$1:$E$310,4,FALSE)</f>
        <v>WULANDONI</v>
      </c>
      <c r="I2740" t="str">
        <f>VLOOKUP($D2740,reference!$G$1:$H$25,2,FALSE)</f>
        <v>Pertanian lahan kering</v>
      </c>
      <c r="J2740" t="str">
        <f>VLOOKUP($E2740,reference!$G$1:$H$25,2,FALSE)</f>
        <v>No data</v>
      </c>
      <c r="K2740" t="str">
        <f t="shared" si="42"/>
        <v>Non Irigasi</v>
      </c>
      <c r="L2740" t="s">
        <v>327</v>
      </c>
    </row>
    <row r="2741" spans="1:12" x14ac:dyDescent="0.25">
      <c r="A2741" s="1">
        <v>2740</v>
      </c>
      <c r="B2741" s="3">
        <v>31</v>
      </c>
      <c r="C2741" s="1">
        <v>242</v>
      </c>
      <c r="D2741" s="1">
        <v>0</v>
      </c>
      <c r="E2741" s="1">
        <v>18</v>
      </c>
      <c r="F2741" s="1">
        <v>0</v>
      </c>
      <c r="G2741">
        <f>VLOOKUP(C2741,reference!$A$1:$E$310,5,FALSE)</f>
        <v>5315010</v>
      </c>
      <c r="H2741" t="str">
        <f>VLOOKUP(C2741,reference!$A$1:$E$310,4,FALSE)</f>
        <v>KOMODO</v>
      </c>
      <c r="I2741" t="str">
        <f>VLOOKUP($D2741,reference!$G$1:$H$25,2,FALSE)</f>
        <v>No data</v>
      </c>
      <c r="J2741" t="str">
        <f>VLOOKUP($E2741,reference!$G$1:$H$25,2,FALSE)</f>
        <v>Lahan terbuka</v>
      </c>
      <c r="K2741" t="str">
        <f t="shared" si="42"/>
        <v>Non Irigasi</v>
      </c>
      <c r="L2741" t="s">
        <v>327</v>
      </c>
    </row>
    <row r="2742" spans="1:12" x14ac:dyDescent="0.25">
      <c r="A2742" s="1">
        <v>2741</v>
      </c>
      <c r="B2742" s="3">
        <v>262</v>
      </c>
      <c r="C2742" s="1">
        <v>242</v>
      </c>
      <c r="D2742" s="1">
        <v>18</v>
      </c>
      <c r="E2742" s="1">
        <v>18</v>
      </c>
      <c r="F2742" s="1">
        <v>0</v>
      </c>
      <c r="G2742">
        <f>VLOOKUP(C2742,reference!$A$1:$E$310,5,FALSE)</f>
        <v>5315010</v>
      </c>
      <c r="H2742" t="str">
        <f>VLOOKUP(C2742,reference!$A$1:$E$310,4,FALSE)</f>
        <v>KOMODO</v>
      </c>
      <c r="I2742" t="str">
        <f>VLOOKUP($D2742,reference!$G$1:$H$25,2,FALSE)</f>
        <v>Lahan terbuka</v>
      </c>
      <c r="J2742" t="str">
        <f>VLOOKUP($E2742,reference!$G$1:$H$25,2,FALSE)</f>
        <v>Lahan terbuka</v>
      </c>
      <c r="K2742" t="str">
        <f t="shared" si="42"/>
        <v>Non Irigasi</v>
      </c>
      <c r="L2742" t="s">
        <v>327</v>
      </c>
    </row>
    <row r="2743" spans="1:12" x14ac:dyDescent="0.25">
      <c r="A2743" s="1">
        <v>2742</v>
      </c>
      <c r="B2743" s="3">
        <v>14</v>
      </c>
      <c r="C2743" s="1">
        <v>251</v>
      </c>
      <c r="D2743" s="1">
        <v>14</v>
      </c>
      <c r="E2743" s="1">
        <v>16</v>
      </c>
      <c r="F2743" s="1">
        <v>0</v>
      </c>
      <c r="G2743">
        <f>VLOOKUP(C2743,reference!$A$1:$E$310,5,FALSE)</f>
        <v>5315042</v>
      </c>
      <c r="H2743" t="str">
        <f>VLOOKUP(C2743,reference!$A$1:$E$310,4,FALSE)</f>
        <v>KUWUS BARAT</v>
      </c>
      <c r="I2743" t="str">
        <f>VLOOKUP($D2743,reference!$G$1:$H$25,2,FALSE)</f>
        <v>Sawah</v>
      </c>
      <c r="J2743" t="str">
        <f>VLOOKUP($E2743,reference!$G$1:$H$25,2,FALSE)</f>
        <v>Pemukiman</v>
      </c>
      <c r="K2743" t="str">
        <f t="shared" si="42"/>
        <v>Non Irigasi</v>
      </c>
      <c r="L2743" t="s">
        <v>327</v>
      </c>
    </row>
    <row r="2744" spans="1:12" x14ac:dyDescent="0.25">
      <c r="A2744" s="1">
        <v>2743</v>
      </c>
      <c r="B2744" s="3">
        <v>47</v>
      </c>
      <c r="C2744" s="1">
        <v>249</v>
      </c>
      <c r="D2744" s="1">
        <v>14</v>
      </c>
      <c r="E2744" s="1">
        <v>13</v>
      </c>
      <c r="F2744" s="1">
        <v>0</v>
      </c>
      <c r="G2744">
        <f>VLOOKUP(C2744,reference!$A$1:$E$310,5,FALSE)</f>
        <v>5315040</v>
      </c>
      <c r="H2744" t="str">
        <f>VLOOKUP(C2744,reference!$A$1:$E$310,4,FALSE)</f>
        <v>KUWUS</v>
      </c>
      <c r="I2744" t="str">
        <f>VLOOKUP($D2744,reference!$G$1:$H$25,2,FALSE)</f>
        <v>Sawah</v>
      </c>
      <c r="J2744" t="str">
        <f>VLOOKUP($E2744,reference!$G$1:$H$25,2,FALSE)</f>
        <v>Pertanian lahan kering  campur semak / kebun campur</v>
      </c>
      <c r="K2744" t="str">
        <f t="shared" si="42"/>
        <v>Non Irigasi</v>
      </c>
      <c r="L2744" t="s">
        <v>327</v>
      </c>
    </row>
    <row r="2745" spans="1:12" x14ac:dyDescent="0.25">
      <c r="A2745" s="1">
        <v>2744</v>
      </c>
      <c r="B2745" s="3">
        <v>2</v>
      </c>
      <c r="C2745" s="1">
        <v>228</v>
      </c>
      <c r="D2745" s="1">
        <v>2</v>
      </c>
      <c r="E2745" s="1">
        <v>14</v>
      </c>
      <c r="F2745" s="1">
        <v>0</v>
      </c>
      <c r="G2745">
        <f>VLOOKUP(C2745,reference!$A$1:$E$310,5,FALSE)</f>
        <v>5313130</v>
      </c>
      <c r="H2745" t="str">
        <f>VLOOKUP(C2745,reference!$A$1:$E$310,4,FALSE)</f>
        <v>CIBAL</v>
      </c>
      <c r="I2745" t="str">
        <f>VLOOKUP($D2745,reference!$G$1:$H$25,2,FALSE)</f>
        <v>Hutan lahan kering sekunder / bekas tebangan</v>
      </c>
      <c r="J2745" t="str">
        <f>VLOOKUP($E2745,reference!$G$1:$H$25,2,FALSE)</f>
        <v>Sawah</v>
      </c>
      <c r="K2745" t="str">
        <f t="shared" si="42"/>
        <v>Non Irigasi</v>
      </c>
      <c r="L2745" t="s">
        <v>328</v>
      </c>
    </row>
    <row r="2746" spans="1:12" x14ac:dyDescent="0.25">
      <c r="A2746" s="1">
        <v>2745</v>
      </c>
      <c r="B2746" s="3">
        <v>842</v>
      </c>
      <c r="C2746" s="1">
        <v>275</v>
      </c>
      <c r="D2746" s="1">
        <v>9</v>
      </c>
      <c r="E2746" s="1">
        <v>2</v>
      </c>
      <c r="F2746" s="1">
        <v>0</v>
      </c>
      <c r="G2746">
        <f>VLOOKUP(C2746,reference!$A$1:$E$310,5,FALSE)</f>
        <v>5318060</v>
      </c>
      <c r="H2746" t="str">
        <f>VLOOKUP(C2746,reference!$A$1:$E$310,4,FALSE)</f>
        <v>AESESA</v>
      </c>
      <c r="I2746" t="str">
        <f>VLOOKUP($D2746,reference!$G$1:$H$25,2,FALSE)</f>
        <v>Semak belukar</v>
      </c>
      <c r="J2746" t="str">
        <f>VLOOKUP($E2746,reference!$G$1:$H$25,2,FALSE)</f>
        <v>Hutan lahan kering sekunder / bekas tebangan</v>
      </c>
      <c r="K2746" t="str">
        <f t="shared" si="42"/>
        <v>Non Irigasi</v>
      </c>
      <c r="L2746" t="s">
        <v>327</v>
      </c>
    </row>
    <row r="2747" spans="1:12" x14ac:dyDescent="0.25">
      <c r="A2747" s="1">
        <v>2746</v>
      </c>
      <c r="B2747" s="3">
        <v>2</v>
      </c>
      <c r="C2747" s="1">
        <v>202</v>
      </c>
      <c r="D2747" s="1">
        <v>9</v>
      </c>
      <c r="E2747" s="1">
        <v>20</v>
      </c>
      <c r="F2747" s="1">
        <v>0</v>
      </c>
      <c r="G2747">
        <f>VLOOKUP(C2747,reference!$A$1:$E$310,5,FALSE)</f>
        <v>5311060</v>
      </c>
      <c r="H2747" t="str">
        <f>VLOOKUP(C2747,reference!$A$1:$E$310,4,FALSE)</f>
        <v>MAUROLE</v>
      </c>
      <c r="I2747" t="str">
        <f>VLOOKUP($D2747,reference!$G$1:$H$25,2,FALSE)</f>
        <v>Semak belukar</v>
      </c>
      <c r="J2747" t="str">
        <f>VLOOKUP($E2747,reference!$G$1:$H$25,2,FALSE)</f>
        <v>Tubuh air</v>
      </c>
      <c r="K2747" t="str">
        <f t="shared" si="42"/>
        <v>Non Irigasi</v>
      </c>
      <c r="L2747" t="s">
        <v>327</v>
      </c>
    </row>
    <row r="2748" spans="1:12" x14ac:dyDescent="0.25">
      <c r="A2748" s="1">
        <v>2747</v>
      </c>
      <c r="B2748" s="3">
        <v>22</v>
      </c>
      <c r="C2748" s="1">
        <v>183</v>
      </c>
      <c r="D2748" s="1">
        <v>16</v>
      </c>
      <c r="E2748" s="1">
        <v>11</v>
      </c>
      <c r="F2748" s="1">
        <v>0</v>
      </c>
      <c r="G2748">
        <f>VLOOKUP(C2748,reference!$A$1:$E$310,5,FALSE)</f>
        <v>5310071</v>
      </c>
      <c r="H2748" t="str">
        <f>VLOOKUP(C2748,reference!$A$1:$E$310,4,FALSE)</f>
        <v>MAGEPANDA</v>
      </c>
      <c r="I2748" t="str">
        <f>VLOOKUP($D2748,reference!$G$1:$H$25,2,FALSE)</f>
        <v>Pemukiman</v>
      </c>
      <c r="J2748" t="str">
        <f>VLOOKUP($E2748,reference!$G$1:$H$25,2,FALSE)</f>
        <v>Savanna / Padang rumput</v>
      </c>
      <c r="K2748" t="str">
        <f t="shared" si="42"/>
        <v>Non Irigasi</v>
      </c>
      <c r="L2748" t="s">
        <v>327</v>
      </c>
    </row>
    <row r="2749" spans="1:12" x14ac:dyDescent="0.25">
      <c r="A2749" s="1">
        <v>2748</v>
      </c>
      <c r="B2749" s="3">
        <v>131</v>
      </c>
      <c r="C2749" s="1">
        <v>183</v>
      </c>
      <c r="D2749" s="1">
        <v>16</v>
      </c>
      <c r="E2749" s="1">
        <v>16</v>
      </c>
      <c r="F2749" s="1">
        <v>0</v>
      </c>
      <c r="G2749">
        <f>VLOOKUP(C2749,reference!$A$1:$E$310,5,FALSE)</f>
        <v>5310071</v>
      </c>
      <c r="H2749" t="str">
        <f>VLOOKUP(C2749,reference!$A$1:$E$310,4,FALSE)</f>
        <v>MAGEPANDA</v>
      </c>
      <c r="I2749" t="str">
        <f>VLOOKUP($D2749,reference!$G$1:$H$25,2,FALSE)</f>
        <v>Pemukiman</v>
      </c>
      <c r="J2749" t="str">
        <f>VLOOKUP($E2749,reference!$G$1:$H$25,2,FALSE)</f>
        <v>Pemukiman</v>
      </c>
      <c r="K2749" t="str">
        <f t="shared" si="42"/>
        <v>Non Irigasi</v>
      </c>
      <c r="L2749" t="s">
        <v>327</v>
      </c>
    </row>
    <row r="2750" spans="1:12" x14ac:dyDescent="0.25">
      <c r="A2750" s="1">
        <v>2749</v>
      </c>
      <c r="B2750" s="3">
        <v>41</v>
      </c>
      <c r="C2750" s="1">
        <v>183</v>
      </c>
      <c r="D2750" s="1">
        <v>18</v>
      </c>
      <c r="E2750" s="1">
        <v>18</v>
      </c>
      <c r="F2750" s="1">
        <v>0</v>
      </c>
      <c r="G2750">
        <f>VLOOKUP(C2750,reference!$A$1:$E$310,5,FALSE)</f>
        <v>5310071</v>
      </c>
      <c r="H2750" t="str">
        <f>VLOOKUP(C2750,reference!$A$1:$E$310,4,FALSE)</f>
        <v>MAGEPANDA</v>
      </c>
      <c r="I2750" t="str">
        <f>VLOOKUP($D2750,reference!$G$1:$H$25,2,FALSE)</f>
        <v>Lahan terbuka</v>
      </c>
      <c r="J2750" t="str">
        <f>VLOOKUP($E2750,reference!$G$1:$H$25,2,FALSE)</f>
        <v>Lahan terbuka</v>
      </c>
      <c r="K2750" t="str">
        <f t="shared" si="42"/>
        <v>Non Irigasi</v>
      </c>
      <c r="L2750" t="s">
        <v>327</v>
      </c>
    </row>
    <row r="2751" spans="1:12" x14ac:dyDescent="0.25">
      <c r="A2751" s="1">
        <v>2750</v>
      </c>
      <c r="B2751" s="3">
        <v>7</v>
      </c>
      <c r="C2751" s="1">
        <v>149</v>
      </c>
      <c r="D2751" s="1">
        <v>11</v>
      </c>
      <c r="E2751" s="1">
        <v>2</v>
      </c>
      <c r="F2751" s="1">
        <v>0</v>
      </c>
      <c r="G2751">
        <f>VLOOKUP(C2751,reference!$A$1:$E$310,5,FALSE)</f>
        <v>5309012</v>
      </c>
      <c r="H2751" t="str">
        <f>VLOOKUP(C2751,reference!$A$1:$E$310,4,FALSE)</f>
        <v>ILEBURA</v>
      </c>
      <c r="I2751" t="str">
        <f>VLOOKUP($D2751,reference!$G$1:$H$25,2,FALSE)</f>
        <v>Savanna / Padang rumput</v>
      </c>
      <c r="J2751" t="str">
        <f>VLOOKUP($E2751,reference!$G$1:$H$25,2,FALSE)</f>
        <v>Hutan lahan kering sekunder / bekas tebangan</v>
      </c>
      <c r="K2751" t="str">
        <f t="shared" si="42"/>
        <v>Non Irigasi</v>
      </c>
      <c r="L2751" t="s">
        <v>327</v>
      </c>
    </row>
    <row r="2752" spans="1:12" x14ac:dyDescent="0.25">
      <c r="A2752" s="1">
        <v>2751</v>
      </c>
      <c r="B2752" s="3">
        <v>112</v>
      </c>
      <c r="C2752" s="1">
        <v>242</v>
      </c>
      <c r="D2752" s="1">
        <v>9</v>
      </c>
      <c r="E2752" s="1">
        <v>6</v>
      </c>
      <c r="F2752" s="1">
        <v>0</v>
      </c>
      <c r="G2752">
        <f>VLOOKUP(C2752,reference!$A$1:$E$310,5,FALSE)</f>
        <v>5315010</v>
      </c>
      <c r="H2752" t="str">
        <f>VLOOKUP(C2752,reference!$A$1:$E$310,4,FALSE)</f>
        <v>KOMODO</v>
      </c>
      <c r="I2752" t="str">
        <f>VLOOKUP($D2752,reference!$G$1:$H$25,2,FALSE)</f>
        <v>Semak belukar</v>
      </c>
      <c r="J2752" t="str">
        <f>VLOOKUP($E2752,reference!$G$1:$H$25,2,FALSE)</f>
        <v>Hutan mangrove sekunder</v>
      </c>
      <c r="K2752" t="str">
        <f t="shared" si="42"/>
        <v>Non Irigasi</v>
      </c>
      <c r="L2752" t="s">
        <v>327</v>
      </c>
    </row>
    <row r="2753" spans="1:12" x14ac:dyDescent="0.25">
      <c r="A2753" s="1">
        <v>2752</v>
      </c>
      <c r="B2753" s="3">
        <v>1</v>
      </c>
      <c r="C2753" s="1">
        <v>229</v>
      </c>
      <c r="D2753" s="1">
        <v>11</v>
      </c>
      <c r="E2753" s="1">
        <v>13</v>
      </c>
      <c r="F2753" s="1">
        <v>0</v>
      </c>
      <c r="G2753">
        <f>VLOOKUP(C2753,reference!$A$1:$E$310,5,FALSE)</f>
        <v>5313131</v>
      </c>
      <c r="H2753" t="str">
        <f>VLOOKUP(C2753,reference!$A$1:$E$310,4,FALSE)</f>
        <v>CIBAL BARAT</v>
      </c>
      <c r="I2753" t="str">
        <f>VLOOKUP($D2753,reference!$G$1:$H$25,2,FALSE)</f>
        <v>Savanna / Padang rumput</v>
      </c>
      <c r="J2753" t="str">
        <f>VLOOKUP($E2753,reference!$G$1:$H$25,2,FALSE)</f>
        <v>Pertanian lahan kering  campur semak / kebun campur</v>
      </c>
      <c r="K2753" t="str">
        <f t="shared" si="42"/>
        <v>Non Irigasi</v>
      </c>
      <c r="L2753" t="s">
        <v>327</v>
      </c>
    </row>
    <row r="2754" spans="1:12" x14ac:dyDescent="0.25">
      <c r="A2754" s="1">
        <v>2753</v>
      </c>
      <c r="B2754" s="3">
        <v>110</v>
      </c>
      <c r="C2754" s="1">
        <v>284</v>
      </c>
      <c r="D2754" s="1">
        <v>12</v>
      </c>
      <c r="E2754" s="1">
        <v>11</v>
      </c>
      <c r="F2754" s="1">
        <v>0</v>
      </c>
      <c r="G2754">
        <f>VLOOKUP(C2754,reference!$A$1:$E$310,5,FALSE)</f>
        <v>5319051</v>
      </c>
      <c r="H2754" t="str">
        <f>VLOOKUP(C2754,reference!$A$1:$E$310,4,FALSE)</f>
        <v>POCO RANAKA TIMUR</v>
      </c>
      <c r="I2754" t="str">
        <f>VLOOKUP($D2754,reference!$G$1:$H$25,2,FALSE)</f>
        <v>Pertanian lahan kering</v>
      </c>
      <c r="J2754" t="str">
        <f>VLOOKUP($E2754,reference!$G$1:$H$25,2,FALSE)</f>
        <v>Savanna / Padang rumput</v>
      </c>
      <c r="K2754" t="str">
        <f t="shared" si="42"/>
        <v>Non Irigasi</v>
      </c>
      <c r="L2754" t="s">
        <v>327</v>
      </c>
    </row>
    <row r="2755" spans="1:12" x14ac:dyDescent="0.25">
      <c r="A2755" s="1">
        <v>2754</v>
      </c>
      <c r="B2755" s="3">
        <v>2407</v>
      </c>
      <c r="C2755" s="1">
        <v>281</v>
      </c>
      <c r="D2755" s="1">
        <v>1</v>
      </c>
      <c r="E2755" s="1">
        <v>1</v>
      </c>
      <c r="F2755" s="1">
        <v>0</v>
      </c>
      <c r="G2755">
        <f>VLOOKUP(C2755,reference!$A$1:$E$310,5,FALSE)</f>
        <v>5319031</v>
      </c>
      <c r="H2755" t="str">
        <f>VLOOKUP(C2755,reference!$A$1:$E$310,4,FALSE)</f>
        <v>ELAR SELATAN</v>
      </c>
      <c r="I2755" t="str">
        <f>VLOOKUP($D2755,reference!$G$1:$H$25,2,FALSE)</f>
        <v>Hutan lahan kering primer</v>
      </c>
      <c r="J2755" t="str">
        <f>VLOOKUP($E2755,reference!$G$1:$H$25,2,FALSE)</f>
        <v>Hutan lahan kering primer</v>
      </c>
      <c r="K2755" t="str">
        <f t="shared" ref="K2755:K2818" si="43">IF(F2755=0,"Non Irigasi","Buffer Irigasi")</f>
        <v>Non Irigasi</v>
      </c>
      <c r="L2755" t="s">
        <v>327</v>
      </c>
    </row>
    <row r="2756" spans="1:12" x14ac:dyDescent="0.25">
      <c r="A2756" s="1">
        <v>2755</v>
      </c>
      <c r="B2756" s="3">
        <v>14</v>
      </c>
      <c r="C2756" s="1">
        <v>202</v>
      </c>
      <c r="D2756" s="1">
        <v>14</v>
      </c>
      <c r="E2756" s="1">
        <v>13</v>
      </c>
      <c r="F2756" s="1">
        <v>0</v>
      </c>
      <c r="G2756">
        <f>VLOOKUP(C2756,reference!$A$1:$E$310,5,FALSE)</f>
        <v>5311060</v>
      </c>
      <c r="H2756" t="str">
        <f>VLOOKUP(C2756,reference!$A$1:$E$310,4,FALSE)</f>
        <v>MAUROLE</v>
      </c>
      <c r="I2756" t="str">
        <f>VLOOKUP($D2756,reference!$G$1:$H$25,2,FALSE)</f>
        <v>Sawah</v>
      </c>
      <c r="J2756" t="str">
        <f>VLOOKUP($E2756,reference!$G$1:$H$25,2,FALSE)</f>
        <v>Pertanian lahan kering  campur semak / kebun campur</v>
      </c>
      <c r="K2756" t="str">
        <f t="shared" si="43"/>
        <v>Non Irigasi</v>
      </c>
      <c r="L2756" t="s">
        <v>327</v>
      </c>
    </row>
    <row r="2757" spans="1:12" x14ac:dyDescent="0.25">
      <c r="A2757" s="1">
        <v>2756</v>
      </c>
      <c r="B2757" s="3">
        <v>56</v>
      </c>
      <c r="C2757" s="1">
        <v>138</v>
      </c>
      <c r="D2757" s="1">
        <v>6</v>
      </c>
      <c r="E2757" s="1">
        <v>11</v>
      </c>
      <c r="F2757" s="1">
        <v>0</v>
      </c>
      <c r="G2757">
        <f>VLOOKUP(C2757,reference!$A$1:$E$310,5,FALSE)</f>
        <v>5308010</v>
      </c>
      <c r="H2757" t="str">
        <f>VLOOKUP(C2757,reference!$A$1:$E$310,4,FALSE)</f>
        <v>NAGAWUTUNG</v>
      </c>
      <c r="I2757" t="str">
        <f>VLOOKUP($D2757,reference!$G$1:$H$25,2,FALSE)</f>
        <v>Hutan mangrove sekunder</v>
      </c>
      <c r="J2757" t="str">
        <f>VLOOKUP($E2757,reference!$G$1:$H$25,2,FALSE)</f>
        <v>Savanna / Padang rumput</v>
      </c>
      <c r="K2757" t="str">
        <f t="shared" si="43"/>
        <v>Non Irigasi</v>
      </c>
      <c r="L2757" t="s">
        <v>328</v>
      </c>
    </row>
    <row r="2758" spans="1:12" x14ac:dyDescent="0.25">
      <c r="A2758" s="1">
        <v>2757</v>
      </c>
      <c r="B2758" s="3">
        <v>4</v>
      </c>
      <c r="C2758" s="1">
        <v>138</v>
      </c>
      <c r="D2758" s="1">
        <v>11</v>
      </c>
      <c r="E2758" s="1">
        <v>9</v>
      </c>
      <c r="F2758" s="1">
        <v>0</v>
      </c>
      <c r="G2758">
        <f>VLOOKUP(C2758,reference!$A$1:$E$310,5,FALSE)</f>
        <v>5308010</v>
      </c>
      <c r="H2758" t="str">
        <f>VLOOKUP(C2758,reference!$A$1:$E$310,4,FALSE)</f>
        <v>NAGAWUTUNG</v>
      </c>
      <c r="I2758" t="str">
        <f>VLOOKUP($D2758,reference!$G$1:$H$25,2,FALSE)</f>
        <v>Savanna / Padang rumput</v>
      </c>
      <c r="J2758" t="str">
        <f>VLOOKUP($E2758,reference!$G$1:$H$25,2,FALSE)</f>
        <v>Semak belukar</v>
      </c>
      <c r="K2758" t="str">
        <f t="shared" si="43"/>
        <v>Non Irigasi</v>
      </c>
      <c r="L2758" t="s">
        <v>327</v>
      </c>
    </row>
    <row r="2759" spans="1:12" x14ac:dyDescent="0.25">
      <c r="A2759" s="1">
        <v>2758</v>
      </c>
      <c r="B2759" s="3">
        <v>13</v>
      </c>
      <c r="C2759" s="1">
        <v>283</v>
      </c>
      <c r="D2759" s="1">
        <v>13</v>
      </c>
      <c r="E2759" s="1">
        <v>9</v>
      </c>
      <c r="F2759" s="1">
        <v>0</v>
      </c>
      <c r="G2759">
        <f>VLOOKUP(C2759,reference!$A$1:$E$310,5,FALSE)</f>
        <v>5319050</v>
      </c>
      <c r="H2759" t="str">
        <f>VLOOKUP(C2759,reference!$A$1:$E$310,4,FALSE)</f>
        <v>POCO RANAKA</v>
      </c>
      <c r="I2759" t="str">
        <f>VLOOKUP($D2759,reference!$G$1:$H$25,2,FALSE)</f>
        <v>Pertanian lahan kering  campur semak / kebun campur</v>
      </c>
      <c r="J2759" t="str">
        <f>VLOOKUP($E2759,reference!$G$1:$H$25,2,FALSE)</f>
        <v>Semak belukar</v>
      </c>
      <c r="K2759" t="str">
        <f t="shared" si="43"/>
        <v>Non Irigasi</v>
      </c>
      <c r="L2759" t="s">
        <v>327</v>
      </c>
    </row>
    <row r="2760" spans="1:12" x14ac:dyDescent="0.25">
      <c r="A2760" s="1">
        <v>2759</v>
      </c>
      <c r="B2760" s="3">
        <v>5</v>
      </c>
      <c r="C2760" s="1">
        <v>218</v>
      </c>
      <c r="D2760" s="1">
        <v>2</v>
      </c>
      <c r="E2760" s="1">
        <v>13</v>
      </c>
      <c r="F2760" s="1">
        <v>0</v>
      </c>
      <c r="G2760">
        <f>VLOOKUP(C2760,reference!$A$1:$E$310,5,FALSE)</f>
        <v>5312081</v>
      </c>
      <c r="H2760" t="str">
        <f>VLOOKUP(C2760,reference!$A$1:$E$310,4,FALSE)</f>
        <v>RIUNG BARAT</v>
      </c>
      <c r="I2760" t="str">
        <f>VLOOKUP($D2760,reference!$G$1:$H$25,2,FALSE)</f>
        <v>Hutan lahan kering sekunder / bekas tebangan</v>
      </c>
      <c r="J2760" t="str">
        <f>VLOOKUP($E2760,reference!$G$1:$H$25,2,FALSE)</f>
        <v>Pertanian lahan kering  campur semak / kebun campur</v>
      </c>
      <c r="K2760" t="str">
        <f t="shared" si="43"/>
        <v>Non Irigasi</v>
      </c>
      <c r="L2760" t="s">
        <v>328</v>
      </c>
    </row>
    <row r="2761" spans="1:12" x14ac:dyDescent="0.25">
      <c r="A2761" s="1">
        <v>2760</v>
      </c>
      <c r="B2761" s="3">
        <v>3295</v>
      </c>
      <c r="C2761" s="1">
        <v>219</v>
      </c>
      <c r="D2761" s="1">
        <v>11</v>
      </c>
      <c r="E2761" s="1">
        <v>2</v>
      </c>
      <c r="F2761" s="1">
        <v>0</v>
      </c>
      <c r="G2761">
        <f>VLOOKUP(C2761,reference!$A$1:$E$310,5,FALSE)</f>
        <v>5312082</v>
      </c>
      <c r="H2761" t="str">
        <f>VLOOKUP(C2761,reference!$A$1:$E$310,4,FALSE)</f>
        <v>WOLOMEZE</v>
      </c>
      <c r="I2761" t="str">
        <f>VLOOKUP($D2761,reference!$G$1:$H$25,2,FALSE)</f>
        <v>Savanna / Padang rumput</v>
      </c>
      <c r="J2761" t="str">
        <f>VLOOKUP($E2761,reference!$G$1:$H$25,2,FALSE)</f>
        <v>Hutan lahan kering sekunder / bekas tebangan</v>
      </c>
      <c r="K2761" t="str">
        <f t="shared" si="43"/>
        <v>Non Irigasi</v>
      </c>
      <c r="L2761" t="s">
        <v>327</v>
      </c>
    </row>
    <row r="2762" spans="1:12" x14ac:dyDescent="0.25">
      <c r="A2762" s="1">
        <v>2761</v>
      </c>
      <c r="B2762" s="3">
        <v>48</v>
      </c>
      <c r="C2762" s="1">
        <v>183</v>
      </c>
      <c r="D2762" s="1">
        <v>14</v>
      </c>
      <c r="E2762" s="1">
        <v>9</v>
      </c>
      <c r="F2762" s="1">
        <v>0</v>
      </c>
      <c r="G2762">
        <f>VLOOKUP(C2762,reference!$A$1:$E$310,5,FALSE)</f>
        <v>5310071</v>
      </c>
      <c r="H2762" t="str">
        <f>VLOOKUP(C2762,reference!$A$1:$E$310,4,FALSE)</f>
        <v>MAGEPANDA</v>
      </c>
      <c r="I2762" t="str">
        <f>VLOOKUP($D2762,reference!$G$1:$H$25,2,FALSE)</f>
        <v>Sawah</v>
      </c>
      <c r="J2762" t="str">
        <f>VLOOKUP($E2762,reference!$G$1:$H$25,2,FALSE)</f>
        <v>Semak belukar</v>
      </c>
      <c r="K2762" t="str">
        <f t="shared" si="43"/>
        <v>Non Irigasi</v>
      </c>
      <c r="L2762" t="s">
        <v>327</v>
      </c>
    </row>
    <row r="2763" spans="1:12" x14ac:dyDescent="0.25">
      <c r="A2763" s="1">
        <v>2762</v>
      </c>
      <c r="B2763" s="3">
        <v>5</v>
      </c>
      <c r="C2763" s="1">
        <v>183</v>
      </c>
      <c r="D2763" s="1">
        <v>0</v>
      </c>
      <c r="E2763" s="1">
        <v>18</v>
      </c>
      <c r="F2763" s="1">
        <v>0</v>
      </c>
      <c r="G2763">
        <f>VLOOKUP(C2763,reference!$A$1:$E$310,5,FALSE)</f>
        <v>5310071</v>
      </c>
      <c r="H2763" t="str">
        <f>VLOOKUP(C2763,reference!$A$1:$E$310,4,FALSE)</f>
        <v>MAGEPANDA</v>
      </c>
      <c r="I2763" t="str">
        <f>VLOOKUP($D2763,reference!$G$1:$H$25,2,FALSE)</f>
        <v>No data</v>
      </c>
      <c r="J2763" t="str">
        <f>VLOOKUP($E2763,reference!$G$1:$H$25,2,FALSE)</f>
        <v>Lahan terbuka</v>
      </c>
      <c r="K2763" t="str">
        <f t="shared" si="43"/>
        <v>Non Irigasi</v>
      </c>
      <c r="L2763" t="s">
        <v>327</v>
      </c>
    </row>
    <row r="2764" spans="1:12" x14ac:dyDescent="0.25">
      <c r="A2764" s="1">
        <v>2763</v>
      </c>
      <c r="B2764" s="3">
        <v>8</v>
      </c>
      <c r="C2764" s="1">
        <v>183</v>
      </c>
      <c r="D2764" s="1">
        <v>14</v>
      </c>
      <c r="E2764" s="1">
        <v>18</v>
      </c>
      <c r="F2764" s="1">
        <v>0</v>
      </c>
      <c r="G2764">
        <f>VLOOKUP(C2764,reference!$A$1:$E$310,5,FALSE)</f>
        <v>5310071</v>
      </c>
      <c r="H2764" t="str">
        <f>VLOOKUP(C2764,reference!$A$1:$E$310,4,FALSE)</f>
        <v>MAGEPANDA</v>
      </c>
      <c r="I2764" t="str">
        <f>VLOOKUP($D2764,reference!$G$1:$H$25,2,FALSE)</f>
        <v>Sawah</v>
      </c>
      <c r="J2764" t="str">
        <f>VLOOKUP($E2764,reference!$G$1:$H$25,2,FALSE)</f>
        <v>Lahan terbuka</v>
      </c>
      <c r="K2764" t="str">
        <f t="shared" si="43"/>
        <v>Non Irigasi</v>
      </c>
      <c r="L2764" t="s">
        <v>327</v>
      </c>
    </row>
    <row r="2765" spans="1:12" x14ac:dyDescent="0.25">
      <c r="A2765" s="1">
        <v>2764</v>
      </c>
      <c r="B2765" s="3">
        <v>56</v>
      </c>
      <c r="C2765" s="1">
        <v>175</v>
      </c>
      <c r="D2765" s="1">
        <v>9</v>
      </c>
      <c r="E2765" s="1">
        <v>2</v>
      </c>
      <c r="F2765" s="1">
        <v>0</v>
      </c>
      <c r="G2765">
        <f>VLOOKUP(C2765,reference!$A$1:$E$310,5,FALSE)</f>
        <v>5310042</v>
      </c>
      <c r="H2765" t="str">
        <f>VLOOKUP(C2765,reference!$A$1:$E$310,4,FALSE)</f>
        <v>WAIBLAMA</v>
      </c>
      <c r="I2765" t="str">
        <f>VLOOKUP($D2765,reference!$G$1:$H$25,2,FALSE)</f>
        <v>Semak belukar</v>
      </c>
      <c r="J2765" t="str">
        <f>VLOOKUP($E2765,reference!$G$1:$H$25,2,FALSE)</f>
        <v>Hutan lahan kering sekunder / bekas tebangan</v>
      </c>
      <c r="K2765" t="str">
        <f t="shared" si="43"/>
        <v>Non Irigasi</v>
      </c>
      <c r="L2765" t="s">
        <v>327</v>
      </c>
    </row>
    <row r="2766" spans="1:12" x14ac:dyDescent="0.25">
      <c r="A2766" s="1">
        <v>2765</v>
      </c>
      <c r="B2766" s="3">
        <v>16</v>
      </c>
      <c r="C2766" s="1">
        <v>242</v>
      </c>
      <c r="D2766" s="1">
        <v>13</v>
      </c>
      <c r="E2766" s="1">
        <v>15</v>
      </c>
      <c r="F2766" s="1">
        <v>0</v>
      </c>
      <c r="G2766">
        <f>VLOOKUP(C2766,reference!$A$1:$E$310,5,FALSE)</f>
        <v>5315010</v>
      </c>
      <c r="H2766" t="str">
        <f>VLOOKUP(C2766,reference!$A$1:$E$310,4,FALSE)</f>
        <v>KOMODO</v>
      </c>
      <c r="I2766" t="str">
        <f>VLOOKUP($D2766,reference!$G$1:$H$25,2,FALSE)</f>
        <v>Pertanian lahan kering  campur semak / kebun campur</v>
      </c>
      <c r="J2766" t="str">
        <f>VLOOKUP($E2766,reference!$G$1:$H$25,2,FALSE)</f>
        <v>Tambak</v>
      </c>
      <c r="K2766" t="str">
        <f t="shared" si="43"/>
        <v>Non Irigasi</v>
      </c>
      <c r="L2766" t="s">
        <v>327</v>
      </c>
    </row>
    <row r="2767" spans="1:12" x14ac:dyDescent="0.25">
      <c r="A2767" s="1">
        <v>2766</v>
      </c>
      <c r="B2767" s="3">
        <v>18</v>
      </c>
      <c r="C2767" s="1">
        <v>218</v>
      </c>
      <c r="D2767" s="1">
        <v>11</v>
      </c>
      <c r="E2767" s="1">
        <v>20</v>
      </c>
      <c r="F2767" s="1">
        <v>0</v>
      </c>
      <c r="G2767">
        <f>VLOOKUP(C2767,reference!$A$1:$E$310,5,FALSE)</f>
        <v>5312081</v>
      </c>
      <c r="H2767" t="str">
        <f>VLOOKUP(C2767,reference!$A$1:$E$310,4,FALSE)</f>
        <v>RIUNG BARAT</v>
      </c>
      <c r="I2767" t="str">
        <f>VLOOKUP($D2767,reference!$G$1:$H$25,2,FALSE)</f>
        <v>Savanna / Padang rumput</v>
      </c>
      <c r="J2767" t="str">
        <f>VLOOKUP($E2767,reference!$G$1:$H$25,2,FALSE)</f>
        <v>Tubuh air</v>
      </c>
      <c r="K2767" t="str">
        <f t="shared" si="43"/>
        <v>Non Irigasi</v>
      </c>
      <c r="L2767" t="s">
        <v>327</v>
      </c>
    </row>
    <row r="2768" spans="1:12" x14ac:dyDescent="0.25">
      <c r="A2768" s="1">
        <v>2767</v>
      </c>
      <c r="B2768" s="3">
        <v>364</v>
      </c>
      <c r="C2768" s="1">
        <v>202</v>
      </c>
      <c r="D2768" s="1">
        <v>14</v>
      </c>
      <c r="E2768" s="1">
        <v>14</v>
      </c>
      <c r="F2768" s="1">
        <v>0</v>
      </c>
      <c r="G2768">
        <f>VLOOKUP(C2768,reference!$A$1:$E$310,5,FALSE)</f>
        <v>5311060</v>
      </c>
      <c r="H2768" t="str">
        <f>VLOOKUP(C2768,reference!$A$1:$E$310,4,FALSE)</f>
        <v>MAUROLE</v>
      </c>
      <c r="I2768" t="str">
        <f>VLOOKUP($D2768,reference!$G$1:$H$25,2,FALSE)</f>
        <v>Sawah</v>
      </c>
      <c r="J2768" t="str">
        <f>VLOOKUP($E2768,reference!$G$1:$H$25,2,FALSE)</f>
        <v>Sawah</v>
      </c>
      <c r="K2768" t="str">
        <f t="shared" si="43"/>
        <v>Non Irigasi</v>
      </c>
      <c r="L2768" t="s">
        <v>327</v>
      </c>
    </row>
    <row r="2769" spans="1:12" x14ac:dyDescent="0.25">
      <c r="A2769" s="1">
        <v>2768</v>
      </c>
      <c r="B2769" s="3">
        <v>6</v>
      </c>
      <c r="C2769" s="1">
        <v>173</v>
      </c>
      <c r="D2769" s="1">
        <v>13</v>
      </c>
      <c r="E2769" s="1">
        <v>5</v>
      </c>
      <c r="F2769" s="1">
        <v>0</v>
      </c>
      <c r="G2769">
        <f>VLOOKUP(C2769,reference!$A$1:$E$310,5,FALSE)</f>
        <v>5310040</v>
      </c>
      <c r="H2769" t="str">
        <f>VLOOKUP(C2769,reference!$A$1:$E$310,4,FALSE)</f>
        <v>TALIBURA</v>
      </c>
      <c r="I2769" t="str">
        <f>VLOOKUP($D2769,reference!$G$1:$H$25,2,FALSE)</f>
        <v>Pertanian lahan kering  campur semak / kebun campur</v>
      </c>
      <c r="J2769" t="str">
        <f>VLOOKUP($E2769,reference!$G$1:$H$25,2,FALSE)</f>
        <v>Hutan mangrove primer</v>
      </c>
      <c r="K2769" t="str">
        <f t="shared" si="43"/>
        <v>Non Irigasi</v>
      </c>
      <c r="L2769" t="s">
        <v>327</v>
      </c>
    </row>
    <row r="2770" spans="1:12" x14ac:dyDescent="0.25">
      <c r="A2770" s="1">
        <v>2769</v>
      </c>
      <c r="B2770" s="3">
        <v>16</v>
      </c>
      <c r="C2770" s="1">
        <v>149</v>
      </c>
      <c r="D2770" s="1">
        <v>11</v>
      </c>
      <c r="E2770" s="1">
        <v>18</v>
      </c>
      <c r="F2770" s="1">
        <v>0</v>
      </c>
      <c r="G2770">
        <f>VLOOKUP(C2770,reference!$A$1:$E$310,5,FALSE)</f>
        <v>5309012</v>
      </c>
      <c r="H2770" t="str">
        <f>VLOOKUP(C2770,reference!$A$1:$E$310,4,FALSE)</f>
        <v>ILEBURA</v>
      </c>
      <c r="I2770" t="str">
        <f>VLOOKUP($D2770,reference!$G$1:$H$25,2,FALSE)</f>
        <v>Savanna / Padang rumput</v>
      </c>
      <c r="J2770" t="str">
        <f>VLOOKUP($E2770,reference!$G$1:$H$25,2,FALSE)</f>
        <v>Lahan terbuka</v>
      </c>
      <c r="K2770" t="str">
        <f t="shared" si="43"/>
        <v>Non Irigasi</v>
      </c>
      <c r="L2770" t="s">
        <v>327</v>
      </c>
    </row>
    <row r="2771" spans="1:12" x14ac:dyDescent="0.25">
      <c r="A2771" s="1">
        <v>2770</v>
      </c>
      <c r="B2771" s="3">
        <v>4</v>
      </c>
      <c r="C2771" s="1">
        <v>242</v>
      </c>
      <c r="D2771" s="1">
        <v>16</v>
      </c>
      <c r="E2771" s="1">
        <v>1</v>
      </c>
      <c r="F2771" s="1">
        <v>0</v>
      </c>
      <c r="G2771">
        <f>VLOOKUP(C2771,reference!$A$1:$E$310,5,FALSE)</f>
        <v>5315010</v>
      </c>
      <c r="H2771" t="str">
        <f>VLOOKUP(C2771,reference!$A$1:$E$310,4,FALSE)</f>
        <v>KOMODO</v>
      </c>
      <c r="I2771" t="str">
        <f>VLOOKUP($D2771,reference!$G$1:$H$25,2,FALSE)</f>
        <v>Pemukiman</v>
      </c>
      <c r="J2771" t="str">
        <f>VLOOKUP($E2771,reference!$G$1:$H$25,2,FALSE)</f>
        <v>Hutan lahan kering primer</v>
      </c>
      <c r="K2771" t="str">
        <f t="shared" si="43"/>
        <v>Non Irigasi</v>
      </c>
      <c r="L2771" t="s">
        <v>327</v>
      </c>
    </row>
    <row r="2772" spans="1:12" x14ac:dyDescent="0.25">
      <c r="A2772" s="1">
        <v>2771</v>
      </c>
      <c r="B2772" s="3">
        <v>38</v>
      </c>
      <c r="C2772" s="1">
        <v>284</v>
      </c>
      <c r="D2772" s="1">
        <v>11</v>
      </c>
      <c r="E2772" s="1">
        <v>11</v>
      </c>
      <c r="F2772" s="1">
        <v>0</v>
      </c>
      <c r="G2772">
        <f>VLOOKUP(C2772,reference!$A$1:$E$310,5,FALSE)</f>
        <v>5319051</v>
      </c>
      <c r="H2772" t="str">
        <f>VLOOKUP(C2772,reference!$A$1:$E$310,4,FALSE)</f>
        <v>POCO RANAKA TIMUR</v>
      </c>
      <c r="I2772" t="str">
        <f>VLOOKUP($D2772,reference!$G$1:$H$25,2,FALSE)</f>
        <v>Savanna / Padang rumput</v>
      </c>
      <c r="J2772" t="str">
        <f>VLOOKUP($E2772,reference!$G$1:$H$25,2,FALSE)</f>
        <v>Savanna / Padang rumput</v>
      </c>
      <c r="K2772" t="str">
        <f t="shared" si="43"/>
        <v>Non Irigasi</v>
      </c>
      <c r="L2772" t="s">
        <v>327</v>
      </c>
    </row>
    <row r="2773" spans="1:12" x14ac:dyDescent="0.25">
      <c r="A2773" s="1">
        <v>2772</v>
      </c>
      <c r="B2773" s="3">
        <v>99</v>
      </c>
      <c r="C2773" s="1">
        <v>281</v>
      </c>
      <c r="D2773" s="1">
        <v>12</v>
      </c>
      <c r="E2773" s="1">
        <v>14</v>
      </c>
      <c r="F2773" s="1">
        <v>0</v>
      </c>
      <c r="G2773">
        <f>VLOOKUP(C2773,reference!$A$1:$E$310,5,FALSE)</f>
        <v>5319031</v>
      </c>
      <c r="H2773" t="str">
        <f>VLOOKUP(C2773,reference!$A$1:$E$310,4,FALSE)</f>
        <v>ELAR SELATAN</v>
      </c>
      <c r="I2773" t="str">
        <f>VLOOKUP($D2773,reference!$G$1:$H$25,2,FALSE)</f>
        <v>Pertanian lahan kering</v>
      </c>
      <c r="J2773" t="str">
        <f>VLOOKUP($E2773,reference!$G$1:$H$25,2,FALSE)</f>
        <v>Sawah</v>
      </c>
      <c r="K2773" t="str">
        <f t="shared" si="43"/>
        <v>Non Irigasi</v>
      </c>
      <c r="L2773" t="s">
        <v>327</v>
      </c>
    </row>
    <row r="2774" spans="1:12" x14ac:dyDescent="0.25">
      <c r="A2774" s="1">
        <v>2773</v>
      </c>
      <c r="B2774" s="3">
        <v>43</v>
      </c>
      <c r="C2774" s="1">
        <v>218</v>
      </c>
      <c r="D2774" s="1">
        <v>2</v>
      </c>
      <c r="E2774" s="1">
        <v>14</v>
      </c>
      <c r="F2774" s="1">
        <v>0</v>
      </c>
      <c r="G2774">
        <f>VLOOKUP(C2774,reference!$A$1:$E$310,5,FALSE)</f>
        <v>5312081</v>
      </c>
      <c r="H2774" t="str">
        <f>VLOOKUP(C2774,reference!$A$1:$E$310,4,FALSE)</f>
        <v>RIUNG BARAT</v>
      </c>
      <c r="I2774" t="str">
        <f>VLOOKUP($D2774,reference!$G$1:$H$25,2,FALSE)</f>
        <v>Hutan lahan kering sekunder / bekas tebangan</v>
      </c>
      <c r="J2774" t="str">
        <f>VLOOKUP($E2774,reference!$G$1:$H$25,2,FALSE)</f>
        <v>Sawah</v>
      </c>
      <c r="K2774" t="str">
        <f t="shared" si="43"/>
        <v>Non Irigasi</v>
      </c>
      <c r="L2774" t="s">
        <v>328</v>
      </c>
    </row>
    <row r="2775" spans="1:12" x14ac:dyDescent="0.25">
      <c r="A2775" s="1">
        <v>2774</v>
      </c>
      <c r="B2775" s="3">
        <v>91</v>
      </c>
      <c r="C2775" s="1">
        <v>218</v>
      </c>
      <c r="D2775" s="1">
        <v>2</v>
      </c>
      <c r="E2775" s="1">
        <v>12</v>
      </c>
      <c r="F2775" s="1">
        <v>0</v>
      </c>
      <c r="G2775">
        <f>VLOOKUP(C2775,reference!$A$1:$E$310,5,FALSE)</f>
        <v>5312081</v>
      </c>
      <c r="H2775" t="str">
        <f>VLOOKUP(C2775,reference!$A$1:$E$310,4,FALSE)</f>
        <v>RIUNG BARAT</v>
      </c>
      <c r="I2775" t="str">
        <f>VLOOKUP($D2775,reference!$G$1:$H$25,2,FALSE)</f>
        <v>Hutan lahan kering sekunder / bekas tebangan</v>
      </c>
      <c r="J2775" t="str">
        <f>VLOOKUP($E2775,reference!$G$1:$H$25,2,FALSE)</f>
        <v>Pertanian lahan kering</v>
      </c>
      <c r="K2775" t="str">
        <f t="shared" si="43"/>
        <v>Non Irigasi</v>
      </c>
      <c r="L2775" t="s">
        <v>328</v>
      </c>
    </row>
    <row r="2776" spans="1:12" x14ac:dyDescent="0.25">
      <c r="A2776" s="1">
        <v>2775</v>
      </c>
      <c r="B2776" s="3">
        <v>10184</v>
      </c>
      <c r="C2776" s="1">
        <v>219</v>
      </c>
      <c r="D2776" s="1">
        <v>11</v>
      </c>
      <c r="E2776" s="1">
        <v>11</v>
      </c>
      <c r="F2776" s="1">
        <v>0</v>
      </c>
      <c r="G2776">
        <f>VLOOKUP(C2776,reference!$A$1:$E$310,5,FALSE)</f>
        <v>5312082</v>
      </c>
      <c r="H2776" t="str">
        <f>VLOOKUP(C2776,reference!$A$1:$E$310,4,FALSE)</f>
        <v>WOLOMEZE</v>
      </c>
      <c r="I2776" t="str">
        <f>VLOOKUP($D2776,reference!$G$1:$H$25,2,FALSE)</f>
        <v>Savanna / Padang rumput</v>
      </c>
      <c r="J2776" t="str">
        <f>VLOOKUP($E2776,reference!$G$1:$H$25,2,FALSE)</f>
        <v>Savanna / Padang rumput</v>
      </c>
      <c r="K2776" t="str">
        <f t="shared" si="43"/>
        <v>Non Irigasi</v>
      </c>
      <c r="L2776" t="s">
        <v>327</v>
      </c>
    </row>
    <row r="2777" spans="1:12" x14ac:dyDescent="0.25">
      <c r="A2777" s="1">
        <v>2776</v>
      </c>
      <c r="B2777" s="3">
        <v>12</v>
      </c>
      <c r="C2777" s="1">
        <v>189</v>
      </c>
      <c r="D2777" s="1">
        <v>0</v>
      </c>
      <c r="E2777" s="1">
        <v>11</v>
      </c>
      <c r="F2777" s="1">
        <v>0</v>
      </c>
      <c r="G2777">
        <f>VLOOKUP(C2777,reference!$A$1:$E$310,5,FALSE)</f>
        <v>5311012</v>
      </c>
      <c r="H2777" t="str">
        <f>VLOOKUP(C2777,reference!$A$1:$E$310,4,FALSE)</f>
        <v>MAUKARO</v>
      </c>
      <c r="I2777" t="str">
        <f>VLOOKUP($D2777,reference!$G$1:$H$25,2,FALSE)</f>
        <v>No data</v>
      </c>
      <c r="J2777" t="str">
        <f>VLOOKUP($E2777,reference!$G$1:$H$25,2,FALSE)</f>
        <v>Savanna / Padang rumput</v>
      </c>
      <c r="K2777" t="str">
        <f t="shared" si="43"/>
        <v>Non Irigasi</v>
      </c>
      <c r="L2777" t="s">
        <v>327</v>
      </c>
    </row>
    <row r="2778" spans="1:12" x14ac:dyDescent="0.25">
      <c r="A2778" s="1">
        <v>2777</v>
      </c>
      <c r="B2778" s="3">
        <v>86</v>
      </c>
      <c r="C2778" s="1">
        <v>206</v>
      </c>
      <c r="D2778" s="1">
        <v>2</v>
      </c>
      <c r="E2778" s="1">
        <v>16</v>
      </c>
      <c r="F2778" s="1">
        <v>0</v>
      </c>
      <c r="G2778">
        <f>VLOOKUP(C2778,reference!$A$1:$E$310,5,FALSE)</f>
        <v>5311070</v>
      </c>
      <c r="H2778" t="str">
        <f>VLOOKUP(C2778,reference!$A$1:$E$310,4,FALSE)</f>
        <v>DETUSOKO</v>
      </c>
      <c r="I2778" t="str">
        <f>VLOOKUP($D2778,reference!$G$1:$H$25,2,FALSE)</f>
        <v>Hutan lahan kering sekunder / bekas tebangan</v>
      </c>
      <c r="J2778" t="str">
        <f>VLOOKUP($E2778,reference!$G$1:$H$25,2,FALSE)</f>
        <v>Pemukiman</v>
      </c>
      <c r="K2778" t="str">
        <f t="shared" si="43"/>
        <v>Non Irigasi</v>
      </c>
      <c r="L2778" t="s">
        <v>328</v>
      </c>
    </row>
    <row r="2779" spans="1:12" x14ac:dyDescent="0.25">
      <c r="A2779" s="1">
        <v>2778</v>
      </c>
      <c r="B2779" s="3">
        <v>3</v>
      </c>
      <c r="C2779" s="1">
        <v>183</v>
      </c>
      <c r="D2779" s="1">
        <v>14</v>
      </c>
      <c r="E2779" s="1">
        <v>20</v>
      </c>
      <c r="F2779" s="1">
        <v>0</v>
      </c>
      <c r="G2779">
        <f>VLOOKUP(C2779,reference!$A$1:$E$310,5,FALSE)</f>
        <v>5310071</v>
      </c>
      <c r="H2779" t="str">
        <f>VLOOKUP(C2779,reference!$A$1:$E$310,4,FALSE)</f>
        <v>MAGEPANDA</v>
      </c>
      <c r="I2779" t="str">
        <f>VLOOKUP($D2779,reference!$G$1:$H$25,2,FALSE)</f>
        <v>Sawah</v>
      </c>
      <c r="J2779" t="str">
        <f>VLOOKUP($E2779,reference!$G$1:$H$25,2,FALSE)</f>
        <v>Tubuh air</v>
      </c>
      <c r="K2779" t="str">
        <f t="shared" si="43"/>
        <v>Non Irigasi</v>
      </c>
      <c r="L2779" t="s">
        <v>327</v>
      </c>
    </row>
    <row r="2780" spans="1:12" x14ac:dyDescent="0.25">
      <c r="A2780" s="1">
        <v>2779</v>
      </c>
      <c r="B2780" s="3">
        <v>4</v>
      </c>
      <c r="C2780" s="1">
        <v>138</v>
      </c>
      <c r="D2780" s="1">
        <v>13</v>
      </c>
      <c r="E2780" s="1">
        <v>11</v>
      </c>
      <c r="F2780" s="1">
        <v>0</v>
      </c>
      <c r="G2780">
        <f>VLOOKUP(C2780,reference!$A$1:$E$310,5,FALSE)</f>
        <v>5308010</v>
      </c>
      <c r="H2780" t="str">
        <f>VLOOKUP(C2780,reference!$A$1:$E$310,4,FALSE)</f>
        <v>NAGAWUTUNG</v>
      </c>
      <c r="I2780" t="str">
        <f>VLOOKUP($D2780,reference!$G$1:$H$25,2,FALSE)</f>
        <v>Pertanian lahan kering  campur semak / kebun campur</v>
      </c>
      <c r="J2780" t="str">
        <f>VLOOKUP($E2780,reference!$G$1:$H$25,2,FALSE)</f>
        <v>Savanna / Padang rumput</v>
      </c>
      <c r="K2780" t="str">
        <f t="shared" si="43"/>
        <v>Non Irigasi</v>
      </c>
      <c r="L2780" t="s">
        <v>327</v>
      </c>
    </row>
    <row r="2781" spans="1:12" x14ac:dyDescent="0.25">
      <c r="A2781" s="1">
        <v>2780</v>
      </c>
      <c r="B2781" s="3">
        <v>86</v>
      </c>
      <c r="C2781" s="1">
        <v>242</v>
      </c>
      <c r="D2781" s="1">
        <v>9</v>
      </c>
      <c r="E2781" s="1">
        <v>1</v>
      </c>
      <c r="F2781" s="1">
        <v>0</v>
      </c>
      <c r="G2781">
        <f>VLOOKUP(C2781,reference!$A$1:$E$310,5,FALSE)</f>
        <v>5315010</v>
      </c>
      <c r="H2781" t="str">
        <f>VLOOKUP(C2781,reference!$A$1:$E$310,4,FALSE)</f>
        <v>KOMODO</v>
      </c>
      <c r="I2781" t="str">
        <f>VLOOKUP($D2781,reference!$G$1:$H$25,2,FALSE)</f>
        <v>Semak belukar</v>
      </c>
      <c r="J2781" t="str">
        <f>VLOOKUP($E2781,reference!$G$1:$H$25,2,FALSE)</f>
        <v>Hutan lahan kering primer</v>
      </c>
      <c r="K2781" t="str">
        <f t="shared" si="43"/>
        <v>Non Irigasi</v>
      </c>
      <c r="L2781" t="s">
        <v>327</v>
      </c>
    </row>
    <row r="2782" spans="1:12" x14ac:dyDescent="0.25">
      <c r="A2782" s="1">
        <v>2781</v>
      </c>
      <c r="B2782" s="3">
        <v>1086</v>
      </c>
      <c r="C2782" s="1">
        <v>249</v>
      </c>
      <c r="D2782" s="1">
        <v>13</v>
      </c>
      <c r="E2782" s="1">
        <v>14</v>
      </c>
      <c r="F2782" s="1">
        <v>0</v>
      </c>
      <c r="G2782">
        <f>VLOOKUP(C2782,reference!$A$1:$E$310,5,FALSE)</f>
        <v>5315040</v>
      </c>
      <c r="H2782" t="str">
        <f>VLOOKUP(C2782,reference!$A$1:$E$310,4,FALSE)</f>
        <v>KUWUS</v>
      </c>
      <c r="I2782" t="str">
        <f>VLOOKUP($D2782,reference!$G$1:$H$25,2,FALSE)</f>
        <v>Pertanian lahan kering  campur semak / kebun campur</v>
      </c>
      <c r="J2782" t="str">
        <f>VLOOKUP($E2782,reference!$G$1:$H$25,2,FALSE)</f>
        <v>Sawah</v>
      </c>
      <c r="K2782" t="str">
        <f t="shared" si="43"/>
        <v>Non Irigasi</v>
      </c>
      <c r="L2782" t="s">
        <v>327</v>
      </c>
    </row>
    <row r="2783" spans="1:12" x14ac:dyDescent="0.25">
      <c r="A2783" s="1">
        <v>2782</v>
      </c>
      <c r="B2783" s="3">
        <v>34</v>
      </c>
      <c r="C2783" s="1">
        <v>284</v>
      </c>
      <c r="D2783" s="1">
        <v>11</v>
      </c>
      <c r="E2783" s="1">
        <v>14</v>
      </c>
      <c r="F2783" s="1">
        <v>0</v>
      </c>
      <c r="G2783">
        <f>VLOOKUP(C2783,reference!$A$1:$E$310,5,FALSE)</f>
        <v>5319051</v>
      </c>
      <c r="H2783" t="str">
        <f>VLOOKUP(C2783,reference!$A$1:$E$310,4,FALSE)</f>
        <v>POCO RANAKA TIMUR</v>
      </c>
      <c r="I2783" t="str">
        <f>VLOOKUP($D2783,reference!$G$1:$H$25,2,FALSE)</f>
        <v>Savanna / Padang rumput</v>
      </c>
      <c r="J2783" t="str">
        <f>VLOOKUP($E2783,reference!$G$1:$H$25,2,FALSE)</f>
        <v>Sawah</v>
      </c>
      <c r="K2783" t="str">
        <f t="shared" si="43"/>
        <v>Non Irigasi</v>
      </c>
      <c r="L2783" t="s">
        <v>327</v>
      </c>
    </row>
    <row r="2784" spans="1:12" x14ac:dyDescent="0.25">
      <c r="A2784" s="1">
        <v>2783</v>
      </c>
      <c r="B2784" s="3">
        <v>7</v>
      </c>
      <c r="C2784" s="1">
        <v>218</v>
      </c>
      <c r="D2784" s="1">
        <v>12</v>
      </c>
      <c r="E2784" s="1">
        <v>14</v>
      </c>
      <c r="F2784" s="1">
        <v>0</v>
      </c>
      <c r="G2784">
        <f>VLOOKUP(C2784,reference!$A$1:$E$310,5,FALSE)</f>
        <v>5312081</v>
      </c>
      <c r="H2784" t="str">
        <f>VLOOKUP(C2784,reference!$A$1:$E$310,4,FALSE)</f>
        <v>RIUNG BARAT</v>
      </c>
      <c r="I2784" t="str">
        <f>VLOOKUP($D2784,reference!$G$1:$H$25,2,FALSE)</f>
        <v>Pertanian lahan kering</v>
      </c>
      <c r="J2784" t="str">
        <f>VLOOKUP($E2784,reference!$G$1:$H$25,2,FALSE)</f>
        <v>Sawah</v>
      </c>
      <c r="K2784" t="str">
        <f t="shared" si="43"/>
        <v>Non Irigasi</v>
      </c>
      <c r="L2784" t="s">
        <v>327</v>
      </c>
    </row>
    <row r="2785" spans="1:12" x14ac:dyDescent="0.25">
      <c r="A2785" s="1">
        <v>2784</v>
      </c>
      <c r="B2785" s="3">
        <v>686</v>
      </c>
      <c r="C2785" s="1">
        <v>189</v>
      </c>
      <c r="D2785" s="1">
        <v>11</v>
      </c>
      <c r="E2785" s="1">
        <v>11</v>
      </c>
      <c r="F2785" s="1">
        <v>0</v>
      </c>
      <c r="G2785">
        <f>VLOOKUP(C2785,reference!$A$1:$E$310,5,FALSE)</f>
        <v>5311012</v>
      </c>
      <c r="H2785" t="str">
        <f>VLOOKUP(C2785,reference!$A$1:$E$310,4,FALSE)</f>
        <v>MAUKARO</v>
      </c>
      <c r="I2785" t="str">
        <f>VLOOKUP($D2785,reference!$G$1:$H$25,2,FALSE)</f>
        <v>Savanna / Padang rumput</v>
      </c>
      <c r="J2785" t="str">
        <f>VLOOKUP($E2785,reference!$G$1:$H$25,2,FALSE)</f>
        <v>Savanna / Padang rumput</v>
      </c>
      <c r="K2785" t="str">
        <f t="shared" si="43"/>
        <v>Non Irigasi</v>
      </c>
      <c r="L2785" t="s">
        <v>327</v>
      </c>
    </row>
    <row r="2786" spans="1:12" x14ac:dyDescent="0.25">
      <c r="A2786" s="1">
        <v>2785</v>
      </c>
      <c r="B2786" s="3">
        <v>1</v>
      </c>
      <c r="C2786" s="1">
        <v>202</v>
      </c>
      <c r="D2786" s="1">
        <v>14</v>
      </c>
      <c r="E2786" s="1">
        <v>9</v>
      </c>
      <c r="F2786" s="1">
        <v>0</v>
      </c>
      <c r="G2786">
        <f>VLOOKUP(C2786,reference!$A$1:$E$310,5,FALSE)</f>
        <v>5311060</v>
      </c>
      <c r="H2786" t="str">
        <f>VLOOKUP(C2786,reference!$A$1:$E$310,4,FALSE)</f>
        <v>MAUROLE</v>
      </c>
      <c r="I2786" t="str">
        <f>VLOOKUP($D2786,reference!$G$1:$H$25,2,FALSE)</f>
        <v>Sawah</v>
      </c>
      <c r="J2786" t="str">
        <f>VLOOKUP($E2786,reference!$G$1:$H$25,2,FALSE)</f>
        <v>Semak belukar</v>
      </c>
      <c r="K2786" t="str">
        <f t="shared" si="43"/>
        <v>Non Irigasi</v>
      </c>
      <c r="L2786" t="s">
        <v>327</v>
      </c>
    </row>
    <row r="2787" spans="1:12" x14ac:dyDescent="0.25">
      <c r="A2787" s="1">
        <v>2786</v>
      </c>
      <c r="B2787" s="3">
        <v>568</v>
      </c>
      <c r="C2787" s="1">
        <v>206</v>
      </c>
      <c r="D2787" s="1">
        <v>2</v>
      </c>
      <c r="E2787" s="1">
        <v>13</v>
      </c>
      <c r="F2787" s="1">
        <v>0</v>
      </c>
      <c r="G2787">
        <f>VLOOKUP(C2787,reference!$A$1:$E$310,5,FALSE)</f>
        <v>5311070</v>
      </c>
      <c r="H2787" t="str">
        <f>VLOOKUP(C2787,reference!$A$1:$E$310,4,FALSE)</f>
        <v>DETUSOKO</v>
      </c>
      <c r="I2787" t="str">
        <f>VLOOKUP($D2787,reference!$G$1:$H$25,2,FALSE)</f>
        <v>Hutan lahan kering sekunder / bekas tebangan</v>
      </c>
      <c r="J2787" t="str">
        <f>VLOOKUP($E2787,reference!$G$1:$H$25,2,FALSE)</f>
        <v>Pertanian lahan kering  campur semak / kebun campur</v>
      </c>
      <c r="K2787" t="str">
        <f t="shared" si="43"/>
        <v>Non Irigasi</v>
      </c>
      <c r="L2787" t="s">
        <v>328</v>
      </c>
    </row>
    <row r="2788" spans="1:12" x14ac:dyDescent="0.25">
      <c r="A2788" s="1">
        <v>2787</v>
      </c>
      <c r="B2788" s="3">
        <v>41</v>
      </c>
      <c r="C2788" s="1">
        <v>183</v>
      </c>
      <c r="D2788" s="1">
        <v>14</v>
      </c>
      <c r="E2788" s="1">
        <v>16</v>
      </c>
      <c r="F2788" s="1">
        <v>0</v>
      </c>
      <c r="G2788">
        <f>VLOOKUP(C2788,reference!$A$1:$E$310,5,FALSE)</f>
        <v>5310071</v>
      </c>
      <c r="H2788" t="str">
        <f>VLOOKUP(C2788,reference!$A$1:$E$310,4,FALSE)</f>
        <v>MAGEPANDA</v>
      </c>
      <c r="I2788" t="str">
        <f>VLOOKUP($D2788,reference!$G$1:$H$25,2,FALSE)</f>
        <v>Sawah</v>
      </c>
      <c r="J2788" t="str">
        <f>VLOOKUP($E2788,reference!$G$1:$H$25,2,FALSE)</f>
        <v>Pemukiman</v>
      </c>
      <c r="K2788" t="str">
        <f t="shared" si="43"/>
        <v>Non Irigasi</v>
      </c>
      <c r="L2788" t="s">
        <v>327</v>
      </c>
    </row>
    <row r="2789" spans="1:12" x14ac:dyDescent="0.25">
      <c r="A2789" s="1">
        <v>2788</v>
      </c>
      <c r="B2789" s="3">
        <v>1</v>
      </c>
      <c r="C2789" s="1">
        <v>183</v>
      </c>
      <c r="D2789" s="1">
        <v>18</v>
      </c>
      <c r="E2789" s="1">
        <v>14</v>
      </c>
      <c r="F2789" s="1">
        <v>0</v>
      </c>
      <c r="G2789">
        <f>VLOOKUP(C2789,reference!$A$1:$E$310,5,FALSE)</f>
        <v>5310071</v>
      </c>
      <c r="H2789" t="str">
        <f>VLOOKUP(C2789,reference!$A$1:$E$310,4,FALSE)</f>
        <v>MAGEPANDA</v>
      </c>
      <c r="I2789" t="str">
        <f>VLOOKUP($D2789,reference!$G$1:$H$25,2,FALSE)</f>
        <v>Lahan terbuka</v>
      </c>
      <c r="J2789" t="str">
        <f>VLOOKUP($E2789,reference!$G$1:$H$25,2,FALSE)</f>
        <v>Sawah</v>
      </c>
      <c r="K2789" t="str">
        <f t="shared" si="43"/>
        <v>Non Irigasi</v>
      </c>
      <c r="L2789" t="s">
        <v>327</v>
      </c>
    </row>
    <row r="2790" spans="1:12" x14ac:dyDescent="0.25">
      <c r="A2790" s="1">
        <v>2789</v>
      </c>
      <c r="B2790" s="3">
        <v>4</v>
      </c>
      <c r="C2790" s="1">
        <v>242</v>
      </c>
      <c r="D2790" s="1">
        <v>2</v>
      </c>
      <c r="E2790" s="1">
        <v>8</v>
      </c>
      <c r="F2790" s="1">
        <v>0</v>
      </c>
      <c r="G2790">
        <f>VLOOKUP(C2790,reference!$A$1:$E$310,5,FALSE)</f>
        <v>5315010</v>
      </c>
      <c r="H2790" t="str">
        <f>VLOOKUP(C2790,reference!$A$1:$E$310,4,FALSE)</f>
        <v>KOMODO</v>
      </c>
      <c r="I2790" t="str">
        <f>VLOOKUP($D2790,reference!$G$1:$H$25,2,FALSE)</f>
        <v>Hutan lahan kering sekunder / bekas tebangan</v>
      </c>
      <c r="J2790" t="str">
        <f>VLOOKUP($E2790,reference!$G$1:$H$25,2,FALSE)</f>
        <v>Perkebunan</v>
      </c>
      <c r="K2790" t="str">
        <f t="shared" si="43"/>
        <v>Non Irigasi</v>
      </c>
      <c r="L2790" t="s">
        <v>328</v>
      </c>
    </row>
    <row r="2791" spans="1:12" x14ac:dyDescent="0.25">
      <c r="A2791" s="1">
        <v>2790</v>
      </c>
      <c r="B2791" s="3">
        <v>3</v>
      </c>
      <c r="C2791" s="1">
        <v>243</v>
      </c>
      <c r="D2791" s="1">
        <v>9</v>
      </c>
      <c r="E2791" s="1">
        <v>9</v>
      </c>
      <c r="F2791" s="1">
        <v>0</v>
      </c>
      <c r="G2791">
        <f>VLOOKUP(C2791,reference!$A$1:$E$310,5,FALSE)</f>
        <v>5315011</v>
      </c>
      <c r="H2791" t="str">
        <f>VLOOKUP(C2791,reference!$A$1:$E$310,4,FALSE)</f>
        <v>BOLENG</v>
      </c>
      <c r="I2791" t="str">
        <f>VLOOKUP($D2791,reference!$G$1:$H$25,2,FALSE)</f>
        <v>Semak belukar</v>
      </c>
      <c r="J2791" t="str">
        <f>VLOOKUP($E2791,reference!$G$1:$H$25,2,FALSE)</f>
        <v>Semak belukar</v>
      </c>
      <c r="K2791" t="str">
        <f t="shared" si="43"/>
        <v>Non Irigasi</v>
      </c>
      <c r="L2791" t="s">
        <v>327</v>
      </c>
    </row>
    <row r="2792" spans="1:12" x14ac:dyDescent="0.25">
      <c r="A2792" s="1">
        <v>2791</v>
      </c>
      <c r="B2792" s="3">
        <v>686</v>
      </c>
      <c r="C2792" s="1">
        <v>251</v>
      </c>
      <c r="D2792" s="1">
        <v>13</v>
      </c>
      <c r="E2792" s="1">
        <v>13</v>
      </c>
      <c r="F2792" s="1">
        <v>0</v>
      </c>
      <c r="G2792">
        <f>VLOOKUP(C2792,reference!$A$1:$E$310,5,FALSE)</f>
        <v>5315042</v>
      </c>
      <c r="H2792" t="str">
        <f>VLOOKUP(C2792,reference!$A$1:$E$310,4,FALSE)</f>
        <v>KUWUS BARAT</v>
      </c>
      <c r="I2792" t="str">
        <f>VLOOKUP($D2792,reference!$G$1:$H$25,2,FALSE)</f>
        <v>Pertanian lahan kering  campur semak / kebun campur</v>
      </c>
      <c r="J2792" t="str">
        <f>VLOOKUP($E2792,reference!$G$1:$H$25,2,FALSE)</f>
        <v>Pertanian lahan kering  campur semak / kebun campur</v>
      </c>
      <c r="K2792" t="str">
        <f t="shared" si="43"/>
        <v>Non Irigasi</v>
      </c>
      <c r="L2792" t="s">
        <v>327</v>
      </c>
    </row>
    <row r="2793" spans="1:12" x14ac:dyDescent="0.25">
      <c r="A2793" s="1">
        <v>2792</v>
      </c>
      <c r="B2793" s="3">
        <v>1542</v>
      </c>
      <c r="C2793" s="1">
        <v>249</v>
      </c>
      <c r="D2793" s="1">
        <v>13</v>
      </c>
      <c r="E2793" s="1">
        <v>2</v>
      </c>
      <c r="F2793" s="1">
        <v>0</v>
      </c>
      <c r="G2793">
        <f>VLOOKUP(C2793,reference!$A$1:$E$310,5,FALSE)</f>
        <v>5315040</v>
      </c>
      <c r="H2793" t="str">
        <f>VLOOKUP(C2793,reference!$A$1:$E$310,4,FALSE)</f>
        <v>KUWUS</v>
      </c>
      <c r="I2793" t="str">
        <f>VLOOKUP($D2793,reference!$G$1:$H$25,2,FALSE)</f>
        <v>Pertanian lahan kering  campur semak / kebun campur</v>
      </c>
      <c r="J2793" t="str">
        <f>VLOOKUP($E2793,reference!$G$1:$H$25,2,FALSE)</f>
        <v>Hutan lahan kering sekunder / bekas tebangan</v>
      </c>
      <c r="K2793" t="str">
        <f t="shared" si="43"/>
        <v>Non Irigasi</v>
      </c>
      <c r="L2793" t="s">
        <v>327</v>
      </c>
    </row>
    <row r="2794" spans="1:12" x14ac:dyDescent="0.25">
      <c r="A2794" s="1">
        <v>2793</v>
      </c>
      <c r="B2794" s="3">
        <v>69</v>
      </c>
      <c r="C2794" s="1">
        <v>225</v>
      </c>
      <c r="D2794" s="1">
        <v>9</v>
      </c>
      <c r="E2794" s="1">
        <v>16</v>
      </c>
      <c r="F2794" s="1">
        <v>0</v>
      </c>
      <c r="G2794">
        <f>VLOOKUP(C2794,reference!$A$1:$E$310,5,FALSE)</f>
        <v>5313121</v>
      </c>
      <c r="H2794" t="str">
        <f>VLOOKUP(C2794,reference!$A$1:$E$310,4,FALSE)</f>
        <v>WAE RII</v>
      </c>
      <c r="I2794" t="str">
        <f>VLOOKUP($D2794,reference!$G$1:$H$25,2,FALSE)</f>
        <v>Semak belukar</v>
      </c>
      <c r="J2794" t="str">
        <f>VLOOKUP($E2794,reference!$G$1:$H$25,2,FALSE)</f>
        <v>Pemukiman</v>
      </c>
      <c r="K2794" t="str">
        <f t="shared" si="43"/>
        <v>Non Irigasi</v>
      </c>
      <c r="L2794" t="s">
        <v>327</v>
      </c>
    </row>
    <row r="2795" spans="1:12" x14ac:dyDescent="0.25">
      <c r="A2795" s="1">
        <v>2794</v>
      </c>
      <c r="B2795" s="3">
        <v>147</v>
      </c>
      <c r="C2795" s="1">
        <v>283</v>
      </c>
      <c r="D2795" s="1">
        <v>13</v>
      </c>
      <c r="E2795" s="1">
        <v>14</v>
      </c>
      <c r="F2795" s="1">
        <v>0</v>
      </c>
      <c r="G2795">
        <f>VLOOKUP(C2795,reference!$A$1:$E$310,5,FALSE)</f>
        <v>5319050</v>
      </c>
      <c r="H2795" t="str">
        <f>VLOOKUP(C2795,reference!$A$1:$E$310,4,FALSE)</f>
        <v>POCO RANAKA</v>
      </c>
      <c r="I2795" t="str">
        <f>VLOOKUP($D2795,reference!$G$1:$H$25,2,FALSE)</f>
        <v>Pertanian lahan kering  campur semak / kebun campur</v>
      </c>
      <c r="J2795" t="str">
        <f>VLOOKUP($E2795,reference!$G$1:$H$25,2,FALSE)</f>
        <v>Sawah</v>
      </c>
      <c r="K2795" t="str">
        <f t="shared" si="43"/>
        <v>Non Irigasi</v>
      </c>
      <c r="L2795" t="s">
        <v>327</v>
      </c>
    </row>
    <row r="2796" spans="1:12" x14ac:dyDescent="0.25">
      <c r="A2796" s="1">
        <v>2795</v>
      </c>
      <c r="B2796" s="3">
        <v>108</v>
      </c>
      <c r="C2796" s="1">
        <v>283</v>
      </c>
      <c r="D2796" s="1">
        <v>13</v>
      </c>
      <c r="E2796" s="1">
        <v>2</v>
      </c>
      <c r="F2796" s="1">
        <v>0</v>
      </c>
      <c r="G2796">
        <f>VLOOKUP(C2796,reference!$A$1:$E$310,5,FALSE)</f>
        <v>5319050</v>
      </c>
      <c r="H2796" t="str">
        <f>VLOOKUP(C2796,reference!$A$1:$E$310,4,FALSE)</f>
        <v>POCO RANAKA</v>
      </c>
      <c r="I2796" t="str">
        <f>VLOOKUP($D2796,reference!$G$1:$H$25,2,FALSE)</f>
        <v>Pertanian lahan kering  campur semak / kebun campur</v>
      </c>
      <c r="J2796" t="str">
        <f>VLOOKUP($E2796,reference!$G$1:$H$25,2,FALSE)</f>
        <v>Hutan lahan kering sekunder / bekas tebangan</v>
      </c>
      <c r="K2796" t="str">
        <f t="shared" si="43"/>
        <v>Non Irigasi</v>
      </c>
      <c r="L2796" t="s">
        <v>327</v>
      </c>
    </row>
    <row r="2797" spans="1:12" x14ac:dyDescent="0.25">
      <c r="A2797" s="1">
        <v>2796</v>
      </c>
      <c r="B2797" s="3">
        <v>842</v>
      </c>
      <c r="C2797" s="1">
        <v>280</v>
      </c>
      <c r="D2797" s="1">
        <v>1</v>
      </c>
      <c r="E2797" s="1">
        <v>1</v>
      </c>
      <c r="F2797" s="1">
        <v>0</v>
      </c>
      <c r="G2797">
        <f>VLOOKUP(C2797,reference!$A$1:$E$310,5,FALSE)</f>
        <v>5319030</v>
      </c>
      <c r="H2797" t="str">
        <f>VLOOKUP(C2797,reference!$A$1:$E$310,4,FALSE)</f>
        <v>ELAR</v>
      </c>
      <c r="I2797" t="str">
        <f>VLOOKUP($D2797,reference!$G$1:$H$25,2,FALSE)</f>
        <v>Hutan lahan kering primer</v>
      </c>
      <c r="J2797" t="str">
        <f>VLOOKUP($E2797,reference!$G$1:$H$25,2,FALSE)</f>
        <v>Hutan lahan kering primer</v>
      </c>
      <c r="K2797" t="str">
        <f t="shared" si="43"/>
        <v>Non Irigasi</v>
      </c>
      <c r="L2797" t="s">
        <v>327</v>
      </c>
    </row>
    <row r="2798" spans="1:12" x14ac:dyDescent="0.25">
      <c r="A2798" s="1">
        <v>2797</v>
      </c>
      <c r="B2798" s="3">
        <v>7022</v>
      </c>
      <c r="C2798" s="1">
        <v>207</v>
      </c>
      <c r="D2798" s="1">
        <v>2</v>
      </c>
      <c r="E2798" s="1">
        <v>2</v>
      </c>
      <c r="F2798" s="1">
        <v>0</v>
      </c>
      <c r="G2798">
        <f>VLOOKUP(C2798,reference!$A$1:$E$310,5,FALSE)</f>
        <v>5311071</v>
      </c>
      <c r="H2798" t="str">
        <f>VLOOKUP(C2798,reference!$A$1:$E$310,4,FALSE)</f>
        <v>WEWARIA</v>
      </c>
      <c r="I2798" t="str">
        <f>VLOOKUP($D2798,reference!$G$1:$H$25,2,FALSE)</f>
        <v>Hutan lahan kering sekunder / bekas tebangan</v>
      </c>
      <c r="J2798" t="str">
        <f>VLOOKUP($E2798,reference!$G$1:$H$25,2,FALSE)</f>
        <v>Hutan lahan kering sekunder / bekas tebangan</v>
      </c>
      <c r="K2798" t="str">
        <f t="shared" si="43"/>
        <v>Non Irigasi</v>
      </c>
      <c r="L2798" t="s">
        <v>327</v>
      </c>
    </row>
    <row r="2799" spans="1:12" x14ac:dyDescent="0.25">
      <c r="A2799" s="1">
        <v>2798</v>
      </c>
      <c r="B2799" s="3">
        <v>2350</v>
      </c>
      <c r="C2799" s="1">
        <v>207</v>
      </c>
      <c r="D2799" s="1">
        <v>2</v>
      </c>
      <c r="E2799" s="1">
        <v>13</v>
      </c>
      <c r="F2799" s="1">
        <v>0</v>
      </c>
      <c r="G2799">
        <f>VLOOKUP(C2799,reference!$A$1:$E$310,5,FALSE)</f>
        <v>5311071</v>
      </c>
      <c r="H2799" t="str">
        <f>VLOOKUP(C2799,reference!$A$1:$E$310,4,FALSE)</f>
        <v>WEWARIA</v>
      </c>
      <c r="I2799" t="str">
        <f>VLOOKUP($D2799,reference!$G$1:$H$25,2,FALSE)</f>
        <v>Hutan lahan kering sekunder / bekas tebangan</v>
      </c>
      <c r="J2799" t="str">
        <f>VLOOKUP($E2799,reference!$G$1:$H$25,2,FALSE)</f>
        <v>Pertanian lahan kering  campur semak / kebun campur</v>
      </c>
      <c r="K2799" t="str">
        <f t="shared" si="43"/>
        <v>Non Irigasi</v>
      </c>
      <c r="L2799" t="s">
        <v>328</v>
      </c>
    </row>
    <row r="2800" spans="1:12" x14ac:dyDescent="0.25">
      <c r="A2800" s="1">
        <v>2799</v>
      </c>
      <c r="B2800" s="3">
        <v>4117</v>
      </c>
      <c r="C2800" s="1">
        <v>175</v>
      </c>
      <c r="D2800" s="1">
        <v>13</v>
      </c>
      <c r="E2800" s="1">
        <v>12</v>
      </c>
      <c r="F2800" s="1">
        <v>0</v>
      </c>
      <c r="G2800">
        <f>VLOOKUP(C2800,reference!$A$1:$E$310,5,FALSE)</f>
        <v>5310042</v>
      </c>
      <c r="H2800" t="str">
        <f>VLOOKUP(C2800,reference!$A$1:$E$310,4,FALSE)</f>
        <v>WAIBLAMA</v>
      </c>
      <c r="I2800" t="str">
        <f>VLOOKUP($D2800,reference!$G$1:$H$25,2,FALSE)</f>
        <v>Pertanian lahan kering  campur semak / kebun campur</v>
      </c>
      <c r="J2800" t="str">
        <f>VLOOKUP($E2800,reference!$G$1:$H$25,2,FALSE)</f>
        <v>Pertanian lahan kering</v>
      </c>
      <c r="K2800" t="str">
        <f t="shared" si="43"/>
        <v>Non Irigasi</v>
      </c>
      <c r="L2800" t="s">
        <v>327</v>
      </c>
    </row>
    <row r="2801" spans="1:12" x14ac:dyDescent="0.25">
      <c r="A2801" s="1">
        <v>2800</v>
      </c>
      <c r="B2801" s="3">
        <v>4</v>
      </c>
      <c r="C2801" s="1">
        <v>242</v>
      </c>
      <c r="D2801" s="1">
        <v>9</v>
      </c>
      <c r="E2801" s="1">
        <v>8</v>
      </c>
      <c r="F2801" s="1">
        <v>0</v>
      </c>
      <c r="G2801">
        <f>VLOOKUP(C2801,reference!$A$1:$E$310,5,FALSE)</f>
        <v>5315010</v>
      </c>
      <c r="H2801" t="str">
        <f>VLOOKUP(C2801,reference!$A$1:$E$310,4,FALSE)</f>
        <v>KOMODO</v>
      </c>
      <c r="I2801" t="str">
        <f>VLOOKUP($D2801,reference!$G$1:$H$25,2,FALSE)</f>
        <v>Semak belukar</v>
      </c>
      <c r="J2801" t="str">
        <f>VLOOKUP($E2801,reference!$G$1:$H$25,2,FALSE)</f>
        <v>Perkebunan</v>
      </c>
      <c r="K2801" t="str">
        <f t="shared" si="43"/>
        <v>Non Irigasi</v>
      </c>
      <c r="L2801" t="s">
        <v>327</v>
      </c>
    </row>
    <row r="2802" spans="1:12" x14ac:dyDescent="0.25">
      <c r="A2802" s="1">
        <v>2801</v>
      </c>
      <c r="B2802" s="3">
        <v>253</v>
      </c>
      <c r="C2802" s="1">
        <v>249</v>
      </c>
      <c r="D2802" s="1">
        <v>13</v>
      </c>
      <c r="E2802" s="1">
        <v>1</v>
      </c>
      <c r="F2802" s="1">
        <v>0</v>
      </c>
      <c r="G2802">
        <f>VLOOKUP(C2802,reference!$A$1:$E$310,5,FALSE)</f>
        <v>5315040</v>
      </c>
      <c r="H2802" t="str">
        <f>VLOOKUP(C2802,reference!$A$1:$E$310,4,FALSE)</f>
        <v>KUWUS</v>
      </c>
      <c r="I2802" t="str">
        <f>VLOOKUP($D2802,reference!$G$1:$H$25,2,FALSE)</f>
        <v>Pertanian lahan kering  campur semak / kebun campur</v>
      </c>
      <c r="J2802" t="str">
        <f>VLOOKUP($E2802,reference!$G$1:$H$25,2,FALSE)</f>
        <v>Hutan lahan kering primer</v>
      </c>
      <c r="K2802" t="str">
        <f t="shared" si="43"/>
        <v>Non Irigasi</v>
      </c>
      <c r="L2802" t="s">
        <v>327</v>
      </c>
    </row>
    <row r="2803" spans="1:12" x14ac:dyDescent="0.25">
      <c r="A2803" s="1">
        <v>2802</v>
      </c>
      <c r="B2803" s="3">
        <v>76</v>
      </c>
      <c r="C2803" s="1">
        <v>225</v>
      </c>
      <c r="D2803" s="1">
        <v>9</v>
      </c>
      <c r="E2803" s="1">
        <v>13</v>
      </c>
      <c r="F2803" s="1">
        <v>0</v>
      </c>
      <c r="G2803">
        <f>VLOOKUP(C2803,reference!$A$1:$E$310,5,FALSE)</f>
        <v>5313121</v>
      </c>
      <c r="H2803" t="str">
        <f>VLOOKUP(C2803,reference!$A$1:$E$310,4,FALSE)</f>
        <v>WAE RII</v>
      </c>
      <c r="I2803" t="str">
        <f>VLOOKUP($D2803,reference!$G$1:$H$25,2,FALSE)</f>
        <v>Semak belukar</v>
      </c>
      <c r="J2803" t="str">
        <f>VLOOKUP($E2803,reference!$G$1:$H$25,2,FALSE)</f>
        <v>Pertanian lahan kering  campur semak / kebun campur</v>
      </c>
      <c r="K2803" t="str">
        <f t="shared" si="43"/>
        <v>Non Irigasi</v>
      </c>
      <c r="L2803" t="s">
        <v>327</v>
      </c>
    </row>
    <row r="2804" spans="1:12" x14ac:dyDescent="0.25">
      <c r="A2804" s="1">
        <v>2803</v>
      </c>
      <c r="B2804" s="3">
        <v>42</v>
      </c>
      <c r="C2804" s="1">
        <v>284</v>
      </c>
      <c r="D2804" s="1">
        <v>11</v>
      </c>
      <c r="E2804" s="1">
        <v>9</v>
      </c>
      <c r="F2804" s="1">
        <v>0</v>
      </c>
      <c r="G2804">
        <f>VLOOKUP(C2804,reference!$A$1:$E$310,5,FALSE)</f>
        <v>5319051</v>
      </c>
      <c r="H2804" t="str">
        <f>VLOOKUP(C2804,reference!$A$1:$E$310,4,FALSE)</f>
        <v>POCO RANAKA TIMUR</v>
      </c>
      <c r="I2804" t="str">
        <f>VLOOKUP($D2804,reference!$G$1:$H$25,2,FALSE)</f>
        <v>Savanna / Padang rumput</v>
      </c>
      <c r="J2804" t="str">
        <f>VLOOKUP($E2804,reference!$G$1:$H$25,2,FALSE)</f>
        <v>Semak belukar</v>
      </c>
      <c r="K2804" t="str">
        <f t="shared" si="43"/>
        <v>Non Irigasi</v>
      </c>
      <c r="L2804" t="s">
        <v>327</v>
      </c>
    </row>
    <row r="2805" spans="1:12" x14ac:dyDescent="0.25">
      <c r="A2805" s="1">
        <v>2804</v>
      </c>
      <c r="B2805" s="3">
        <v>34</v>
      </c>
      <c r="C2805" s="1">
        <v>189</v>
      </c>
      <c r="D2805" s="1">
        <v>0</v>
      </c>
      <c r="E2805" s="1">
        <v>0</v>
      </c>
      <c r="F2805" s="1">
        <v>0</v>
      </c>
      <c r="G2805">
        <f>VLOOKUP(C2805,reference!$A$1:$E$310,5,FALSE)</f>
        <v>5311012</v>
      </c>
      <c r="H2805" t="str">
        <f>VLOOKUP(C2805,reference!$A$1:$E$310,4,FALSE)</f>
        <v>MAUKARO</v>
      </c>
      <c r="I2805" t="str">
        <f>VLOOKUP($D2805,reference!$G$1:$H$25,2,FALSE)</f>
        <v>No data</v>
      </c>
      <c r="J2805" t="str">
        <f>VLOOKUP($E2805,reference!$G$1:$H$25,2,FALSE)</f>
        <v>No data</v>
      </c>
      <c r="K2805" t="str">
        <f t="shared" si="43"/>
        <v>Non Irigasi</v>
      </c>
      <c r="L2805" t="s">
        <v>327</v>
      </c>
    </row>
    <row r="2806" spans="1:12" x14ac:dyDescent="0.25">
      <c r="A2806" s="1">
        <v>2805</v>
      </c>
      <c r="B2806" s="3">
        <v>322</v>
      </c>
      <c r="C2806" s="1">
        <v>206</v>
      </c>
      <c r="D2806" s="1">
        <v>2</v>
      </c>
      <c r="E2806" s="1">
        <v>14</v>
      </c>
      <c r="F2806" s="1">
        <v>0</v>
      </c>
      <c r="G2806">
        <f>VLOOKUP(C2806,reference!$A$1:$E$310,5,FALSE)</f>
        <v>5311070</v>
      </c>
      <c r="H2806" t="str">
        <f>VLOOKUP(C2806,reference!$A$1:$E$310,4,FALSE)</f>
        <v>DETUSOKO</v>
      </c>
      <c r="I2806" t="str">
        <f>VLOOKUP($D2806,reference!$G$1:$H$25,2,FALSE)</f>
        <v>Hutan lahan kering sekunder / bekas tebangan</v>
      </c>
      <c r="J2806" t="str">
        <f>VLOOKUP($E2806,reference!$G$1:$H$25,2,FALSE)</f>
        <v>Sawah</v>
      </c>
      <c r="K2806" t="str">
        <f t="shared" si="43"/>
        <v>Non Irigasi</v>
      </c>
      <c r="L2806" t="s">
        <v>328</v>
      </c>
    </row>
    <row r="2807" spans="1:12" x14ac:dyDescent="0.25">
      <c r="A2807" s="1">
        <v>2806</v>
      </c>
      <c r="B2807" s="3">
        <v>1</v>
      </c>
      <c r="C2807" s="1">
        <v>183</v>
      </c>
      <c r="D2807" s="1">
        <v>18</v>
      </c>
      <c r="E2807" s="1">
        <v>6</v>
      </c>
      <c r="F2807" s="1">
        <v>0</v>
      </c>
      <c r="G2807">
        <f>VLOOKUP(C2807,reference!$A$1:$E$310,5,FALSE)</f>
        <v>5310071</v>
      </c>
      <c r="H2807" t="str">
        <f>VLOOKUP(C2807,reference!$A$1:$E$310,4,FALSE)</f>
        <v>MAGEPANDA</v>
      </c>
      <c r="I2807" t="str">
        <f>VLOOKUP($D2807,reference!$G$1:$H$25,2,FALSE)</f>
        <v>Lahan terbuka</v>
      </c>
      <c r="J2807" t="str">
        <f>VLOOKUP($E2807,reference!$G$1:$H$25,2,FALSE)</f>
        <v>Hutan mangrove sekunder</v>
      </c>
      <c r="K2807" t="str">
        <f t="shared" si="43"/>
        <v>Non Irigasi</v>
      </c>
      <c r="L2807" t="s">
        <v>327</v>
      </c>
    </row>
    <row r="2808" spans="1:12" x14ac:dyDescent="0.25">
      <c r="A2808" s="1">
        <v>2807</v>
      </c>
      <c r="B2808" s="3">
        <v>100</v>
      </c>
      <c r="C2808" s="1">
        <v>139</v>
      </c>
      <c r="D2808" s="1">
        <v>11</v>
      </c>
      <c r="E2808" s="1">
        <v>16</v>
      </c>
      <c r="F2808" s="1">
        <v>0</v>
      </c>
      <c r="G2808">
        <f>VLOOKUP(C2808,reference!$A$1:$E$310,5,FALSE)</f>
        <v>5308011</v>
      </c>
      <c r="H2808" t="str">
        <f>VLOOKUP(C2808,reference!$A$1:$E$310,4,FALSE)</f>
        <v>WULANDONI</v>
      </c>
      <c r="I2808" t="str">
        <f>VLOOKUP($D2808,reference!$G$1:$H$25,2,FALSE)</f>
        <v>Savanna / Padang rumput</v>
      </c>
      <c r="J2808" t="str">
        <f>VLOOKUP($E2808,reference!$G$1:$H$25,2,FALSE)</f>
        <v>Pemukiman</v>
      </c>
      <c r="K2808" t="str">
        <f t="shared" si="43"/>
        <v>Non Irigasi</v>
      </c>
      <c r="L2808" t="s">
        <v>327</v>
      </c>
    </row>
    <row r="2809" spans="1:12" x14ac:dyDescent="0.25">
      <c r="A2809" s="1">
        <v>2808</v>
      </c>
      <c r="B2809" s="3">
        <v>7</v>
      </c>
      <c r="C2809" s="1">
        <v>253</v>
      </c>
      <c r="D2809" s="1">
        <v>16</v>
      </c>
      <c r="E2809" s="1">
        <v>16</v>
      </c>
      <c r="F2809" s="1">
        <v>0</v>
      </c>
      <c r="G2809">
        <f>VLOOKUP(C2809,reference!$A$1:$E$310,5,FALSE)</f>
        <v>5315051</v>
      </c>
      <c r="H2809" t="str">
        <f>VLOOKUP(C2809,reference!$A$1:$E$310,4,FALSE)</f>
        <v>PACAR</v>
      </c>
      <c r="I2809" t="str">
        <f>VLOOKUP($D2809,reference!$G$1:$H$25,2,FALSE)</f>
        <v>Pemukiman</v>
      </c>
      <c r="J2809" t="str">
        <f>VLOOKUP($E2809,reference!$G$1:$H$25,2,FALSE)</f>
        <v>Pemukiman</v>
      </c>
      <c r="K2809" t="str">
        <f t="shared" si="43"/>
        <v>Non Irigasi</v>
      </c>
      <c r="L2809" t="s">
        <v>327</v>
      </c>
    </row>
    <row r="2810" spans="1:12" x14ac:dyDescent="0.25">
      <c r="A2810" s="1">
        <v>2809</v>
      </c>
      <c r="B2810" s="3">
        <v>17</v>
      </c>
      <c r="C2810" s="1">
        <v>249</v>
      </c>
      <c r="D2810" s="1">
        <v>14</v>
      </c>
      <c r="E2810" s="1">
        <v>14</v>
      </c>
      <c r="F2810" s="1">
        <v>0</v>
      </c>
      <c r="G2810">
        <f>VLOOKUP(C2810,reference!$A$1:$E$310,5,FALSE)</f>
        <v>5315040</v>
      </c>
      <c r="H2810" t="str">
        <f>VLOOKUP(C2810,reference!$A$1:$E$310,4,FALSE)</f>
        <v>KUWUS</v>
      </c>
      <c r="I2810" t="str">
        <f>VLOOKUP($D2810,reference!$G$1:$H$25,2,FALSE)</f>
        <v>Sawah</v>
      </c>
      <c r="J2810" t="str">
        <f>VLOOKUP($E2810,reference!$G$1:$H$25,2,FALSE)</f>
        <v>Sawah</v>
      </c>
      <c r="K2810" t="str">
        <f t="shared" si="43"/>
        <v>Non Irigasi</v>
      </c>
      <c r="L2810" t="s">
        <v>327</v>
      </c>
    </row>
    <row r="2811" spans="1:12" x14ac:dyDescent="0.25">
      <c r="A2811" s="1">
        <v>2810</v>
      </c>
      <c r="B2811" s="3">
        <v>538</v>
      </c>
      <c r="C2811" s="1">
        <v>249</v>
      </c>
      <c r="D2811" s="1">
        <v>13</v>
      </c>
      <c r="E2811" s="1">
        <v>13</v>
      </c>
      <c r="F2811" s="1">
        <v>0</v>
      </c>
      <c r="G2811">
        <f>VLOOKUP(C2811,reference!$A$1:$E$310,5,FALSE)</f>
        <v>5315040</v>
      </c>
      <c r="H2811" t="str">
        <f>VLOOKUP(C2811,reference!$A$1:$E$310,4,FALSE)</f>
        <v>KUWUS</v>
      </c>
      <c r="I2811" t="str">
        <f>VLOOKUP($D2811,reference!$G$1:$H$25,2,FALSE)</f>
        <v>Pertanian lahan kering  campur semak / kebun campur</v>
      </c>
      <c r="J2811" t="str">
        <f>VLOOKUP($E2811,reference!$G$1:$H$25,2,FALSE)</f>
        <v>Pertanian lahan kering  campur semak / kebun campur</v>
      </c>
      <c r="K2811" t="str">
        <f t="shared" si="43"/>
        <v>Non Irigasi</v>
      </c>
      <c r="L2811" t="s">
        <v>327</v>
      </c>
    </row>
    <row r="2812" spans="1:12" x14ac:dyDescent="0.25">
      <c r="A2812" s="1">
        <v>2811</v>
      </c>
      <c r="B2812" s="3">
        <v>8</v>
      </c>
      <c r="C2812" s="1">
        <v>229</v>
      </c>
      <c r="D2812" s="1">
        <v>11</v>
      </c>
      <c r="E2812" s="1">
        <v>14</v>
      </c>
      <c r="F2812" s="1">
        <v>0</v>
      </c>
      <c r="G2812">
        <f>VLOOKUP(C2812,reference!$A$1:$E$310,5,FALSE)</f>
        <v>5313131</v>
      </c>
      <c r="H2812" t="str">
        <f>VLOOKUP(C2812,reference!$A$1:$E$310,4,FALSE)</f>
        <v>CIBAL BARAT</v>
      </c>
      <c r="I2812" t="str">
        <f>VLOOKUP($D2812,reference!$G$1:$H$25,2,FALSE)</f>
        <v>Savanna / Padang rumput</v>
      </c>
      <c r="J2812" t="str">
        <f>VLOOKUP($E2812,reference!$G$1:$H$25,2,FALSE)</f>
        <v>Sawah</v>
      </c>
      <c r="K2812" t="str">
        <f t="shared" si="43"/>
        <v>Non Irigasi</v>
      </c>
      <c r="L2812" t="s">
        <v>327</v>
      </c>
    </row>
    <row r="2813" spans="1:12" x14ac:dyDescent="0.25">
      <c r="A2813" s="1">
        <v>2812</v>
      </c>
      <c r="B2813" s="3">
        <v>83</v>
      </c>
      <c r="C2813" s="1">
        <v>219</v>
      </c>
      <c r="D2813" s="1">
        <v>2</v>
      </c>
      <c r="E2813" s="1">
        <v>9</v>
      </c>
      <c r="F2813" s="1">
        <v>0</v>
      </c>
      <c r="G2813">
        <f>VLOOKUP(C2813,reference!$A$1:$E$310,5,FALSE)</f>
        <v>5312082</v>
      </c>
      <c r="H2813" t="str">
        <f>VLOOKUP(C2813,reference!$A$1:$E$310,4,FALSE)</f>
        <v>WOLOMEZE</v>
      </c>
      <c r="I2813" t="str">
        <f>VLOOKUP($D2813,reference!$G$1:$H$25,2,FALSE)</f>
        <v>Hutan lahan kering sekunder / bekas tebangan</v>
      </c>
      <c r="J2813" t="str">
        <f>VLOOKUP($E2813,reference!$G$1:$H$25,2,FALSE)</f>
        <v>Semak belukar</v>
      </c>
      <c r="K2813" t="str">
        <f t="shared" si="43"/>
        <v>Non Irigasi</v>
      </c>
      <c r="L2813" t="s">
        <v>328</v>
      </c>
    </row>
    <row r="2814" spans="1:12" x14ac:dyDescent="0.25">
      <c r="A2814" s="1">
        <v>2813</v>
      </c>
      <c r="B2814" s="3">
        <v>351</v>
      </c>
      <c r="C2814" s="1">
        <v>207</v>
      </c>
      <c r="D2814" s="1">
        <v>9</v>
      </c>
      <c r="E2814" s="1">
        <v>2</v>
      </c>
      <c r="F2814" s="1">
        <v>0</v>
      </c>
      <c r="G2814">
        <f>VLOOKUP(C2814,reference!$A$1:$E$310,5,FALSE)</f>
        <v>5311071</v>
      </c>
      <c r="H2814" t="str">
        <f>VLOOKUP(C2814,reference!$A$1:$E$310,4,FALSE)</f>
        <v>WEWARIA</v>
      </c>
      <c r="I2814" t="str">
        <f>VLOOKUP($D2814,reference!$G$1:$H$25,2,FALSE)</f>
        <v>Semak belukar</v>
      </c>
      <c r="J2814" t="str">
        <f>VLOOKUP($E2814,reference!$G$1:$H$25,2,FALSE)</f>
        <v>Hutan lahan kering sekunder / bekas tebangan</v>
      </c>
      <c r="K2814" t="str">
        <f t="shared" si="43"/>
        <v>Non Irigasi</v>
      </c>
      <c r="L2814" t="s">
        <v>327</v>
      </c>
    </row>
    <row r="2815" spans="1:12" x14ac:dyDescent="0.25">
      <c r="A2815" s="1">
        <v>2814</v>
      </c>
      <c r="B2815" s="3">
        <v>1</v>
      </c>
      <c r="C2815" s="1">
        <v>253</v>
      </c>
      <c r="D2815" s="1">
        <v>16</v>
      </c>
      <c r="E2815" s="1">
        <v>2</v>
      </c>
      <c r="F2815" s="1">
        <v>0</v>
      </c>
      <c r="G2815">
        <f>VLOOKUP(C2815,reference!$A$1:$E$310,5,FALSE)</f>
        <v>5315051</v>
      </c>
      <c r="H2815" t="str">
        <f>VLOOKUP(C2815,reference!$A$1:$E$310,4,FALSE)</f>
        <v>PACAR</v>
      </c>
      <c r="I2815" t="str">
        <f>VLOOKUP($D2815,reference!$G$1:$H$25,2,FALSE)</f>
        <v>Pemukiman</v>
      </c>
      <c r="J2815" t="str">
        <f>VLOOKUP($E2815,reference!$G$1:$H$25,2,FALSE)</f>
        <v>Hutan lahan kering sekunder / bekas tebangan</v>
      </c>
      <c r="K2815" t="str">
        <f t="shared" si="43"/>
        <v>Non Irigasi</v>
      </c>
      <c r="L2815" t="s">
        <v>327</v>
      </c>
    </row>
    <row r="2816" spans="1:12" x14ac:dyDescent="0.25">
      <c r="A2816" s="1">
        <v>2815</v>
      </c>
      <c r="B2816" s="3">
        <v>1</v>
      </c>
      <c r="C2816" s="1">
        <v>249</v>
      </c>
      <c r="D2816" s="1">
        <v>14</v>
      </c>
      <c r="E2816" s="1">
        <v>16</v>
      </c>
      <c r="F2816" s="1">
        <v>0</v>
      </c>
      <c r="G2816">
        <f>VLOOKUP(C2816,reference!$A$1:$E$310,5,FALSE)</f>
        <v>5315040</v>
      </c>
      <c r="H2816" t="str">
        <f>VLOOKUP(C2816,reference!$A$1:$E$310,4,FALSE)</f>
        <v>KUWUS</v>
      </c>
      <c r="I2816" t="str">
        <f>VLOOKUP($D2816,reference!$G$1:$H$25,2,FALSE)</f>
        <v>Sawah</v>
      </c>
      <c r="J2816" t="str">
        <f>VLOOKUP($E2816,reference!$G$1:$H$25,2,FALSE)</f>
        <v>Pemukiman</v>
      </c>
      <c r="K2816" t="str">
        <f t="shared" si="43"/>
        <v>Non Irigasi</v>
      </c>
      <c r="L2816" t="s">
        <v>327</v>
      </c>
    </row>
    <row r="2817" spans="1:12" x14ac:dyDescent="0.25">
      <c r="A2817" s="1">
        <v>2816</v>
      </c>
      <c r="B2817" s="3">
        <v>565</v>
      </c>
      <c r="C2817" s="1">
        <v>225</v>
      </c>
      <c r="D2817" s="1">
        <v>9</v>
      </c>
      <c r="E2817" s="1">
        <v>2</v>
      </c>
      <c r="F2817" s="1">
        <v>0</v>
      </c>
      <c r="G2817">
        <f>VLOOKUP(C2817,reference!$A$1:$E$310,5,FALSE)</f>
        <v>5313121</v>
      </c>
      <c r="H2817" t="str">
        <f>VLOOKUP(C2817,reference!$A$1:$E$310,4,FALSE)</f>
        <v>WAE RII</v>
      </c>
      <c r="I2817" t="str">
        <f>VLOOKUP($D2817,reference!$G$1:$H$25,2,FALSE)</f>
        <v>Semak belukar</v>
      </c>
      <c r="J2817" t="str">
        <f>VLOOKUP($E2817,reference!$G$1:$H$25,2,FALSE)</f>
        <v>Hutan lahan kering sekunder / bekas tebangan</v>
      </c>
      <c r="K2817" t="str">
        <f t="shared" si="43"/>
        <v>Non Irigasi</v>
      </c>
      <c r="L2817" t="s">
        <v>327</v>
      </c>
    </row>
    <row r="2818" spans="1:12" x14ac:dyDescent="0.25">
      <c r="A2818" s="1">
        <v>2817</v>
      </c>
      <c r="B2818" s="3">
        <v>656</v>
      </c>
      <c r="C2818" s="1">
        <v>175</v>
      </c>
      <c r="D2818" s="1">
        <v>13</v>
      </c>
      <c r="E2818" s="1">
        <v>2</v>
      </c>
      <c r="F2818" s="1">
        <v>0</v>
      </c>
      <c r="G2818">
        <f>VLOOKUP(C2818,reference!$A$1:$E$310,5,FALSE)</f>
        <v>5310042</v>
      </c>
      <c r="H2818" t="str">
        <f>VLOOKUP(C2818,reference!$A$1:$E$310,4,FALSE)</f>
        <v>WAIBLAMA</v>
      </c>
      <c r="I2818" t="str">
        <f>VLOOKUP($D2818,reference!$G$1:$H$25,2,FALSE)</f>
        <v>Pertanian lahan kering  campur semak / kebun campur</v>
      </c>
      <c r="J2818" t="str">
        <f>VLOOKUP($E2818,reference!$G$1:$H$25,2,FALSE)</f>
        <v>Hutan lahan kering sekunder / bekas tebangan</v>
      </c>
      <c r="K2818" t="str">
        <f t="shared" si="43"/>
        <v>Non Irigasi</v>
      </c>
      <c r="L2818" t="s">
        <v>327</v>
      </c>
    </row>
    <row r="2819" spans="1:12" x14ac:dyDescent="0.25">
      <c r="A2819" s="1">
        <v>2818</v>
      </c>
      <c r="B2819" s="3">
        <v>3</v>
      </c>
      <c r="C2819" s="1">
        <v>149</v>
      </c>
      <c r="D2819" s="1">
        <v>11</v>
      </c>
      <c r="E2819" s="1">
        <v>13</v>
      </c>
      <c r="F2819" s="1">
        <v>0</v>
      </c>
      <c r="G2819">
        <f>VLOOKUP(C2819,reference!$A$1:$E$310,5,FALSE)</f>
        <v>5309012</v>
      </c>
      <c r="H2819" t="str">
        <f>VLOOKUP(C2819,reference!$A$1:$E$310,4,FALSE)</f>
        <v>ILEBURA</v>
      </c>
      <c r="I2819" t="str">
        <f>VLOOKUP($D2819,reference!$G$1:$H$25,2,FALSE)</f>
        <v>Savanna / Padang rumput</v>
      </c>
      <c r="J2819" t="str">
        <f>VLOOKUP($E2819,reference!$G$1:$H$25,2,FALSE)</f>
        <v>Pertanian lahan kering  campur semak / kebun campur</v>
      </c>
      <c r="K2819" t="str">
        <f t="shared" ref="K2819:K2882" si="44">IF(F2819=0,"Non Irigasi","Buffer Irigasi")</f>
        <v>Non Irigasi</v>
      </c>
      <c r="L2819" t="s">
        <v>327</v>
      </c>
    </row>
    <row r="2820" spans="1:12" x14ac:dyDescent="0.25">
      <c r="A2820" s="1">
        <v>2819</v>
      </c>
      <c r="B2820" s="3">
        <v>1</v>
      </c>
      <c r="C2820" s="1">
        <v>138</v>
      </c>
      <c r="D2820" s="1">
        <v>6</v>
      </c>
      <c r="E2820" s="1">
        <v>2</v>
      </c>
      <c r="F2820" s="1">
        <v>0</v>
      </c>
      <c r="G2820">
        <f>VLOOKUP(C2820,reference!$A$1:$E$310,5,FALSE)</f>
        <v>5308010</v>
      </c>
      <c r="H2820" t="str">
        <f>VLOOKUP(C2820,reference!$A$1:$E$310,4,FALSE)</f>
        <v>NAGAWUTUNG</v>
      </c>
      <c r="I2820" t="str">
        <f>VLOOKUP($D2820,reference!$G$1:$H$25,2,FALSE)</f>
        <v>Hutan mangrove sekunder</v>
      </c>
      <c r="J2820" t="str">
        <f>VLOOKUP($E2820,reference!$G$1:$H$25,2,FALSE)</f>
        <v>Hutan lahan kering sekunder / bekas tebangan</v>
      </c>
      <c r="K2820" t="str">
        <f t="shared" si="44"/>
        <v>Non Irigasi</v>
      </c>
      <c r="L2820" t="s">
        <v>327</v>
      </c>
    </row>
    <row r="2821" spans="1:12" x14ac:dyDescent="0.25">
      <c r="A2821" s="1">
        <v>2820</v>
      </c>
      <c r="B2821" s="3">
        <v>241</v>
      </c>
      <c r="C2821" s="1">
        <v>249</v>
      </c>
      <c r="D2821" s="1">
        <v>13</v>
      </c>
      <c r="E2821" s="1">
        <v>16</v>
      </c>
      <c r="F2821" s="1">
        <v>0</v>
      </c>
      <c r="G2821">
        <f>VLOOKUP(C2821,reference!$A$1:$E$310,5,FALSE)</f>
        <v>5315040</v>
      </c>
      <c r="H2821" t="str">
        <f>VLOOKUP(C2821,reference!$A$1:$E$310,4,FALSE)</f>
        <v>KUWUS</v>
      </c>
      <c r="I2821" t="str">
        <f>VLOOKUP($D2821,reference!$G$1:$H$25,2,FALSE)</f>
        <v>Pertanian lahan kering  campur semak / kebun campur</v>
      </c>
      <c r="J2821" t="str">
        <f>VLOOKUP($E2821,reference!$G$1:$H$25,2,FALSE)</f>
        <v>Pemukiman</v>
      </c>
      <c r="K2821" t="str">
        <f t="shared" si="44"/>
        <v>Non Irigasi</v>
      </c>
      <c r="L2821" t="s">
        <v>327</v>
      </c>
    </row>
    <row r="2822" spans="1:12" x14ac:dyDescent="0.25">
      <c r="A2822" s="1">
        <v>2821</v>
      </c>
      <c r="B2822" s="3">
        <v>280</v>
      </c>
      <c r="C2822" s="1">
        <v>227</v>
      </c>
      <c r="D2822" s="1">
        <v>2</v>
      </c>
      <c r="E2822" s="1">
        <v>2</v>
      </c>
      <c r="F2822" s="1">
        <v>0</v>
      </c>
      <c r="G2822">
        <f>VLOOKUP(C2822,reference!$A$1:$E$310,5,FALSE)</f>
        <v>5313123</v>
      </c>
      <c r="H2822" t="str">
        <f>VLOOKUP(C2822,reference!$A$1:$E$310,4,FALSE)</f>
        <v>RAHONG UTARA</v>
      </c>
      <c r="I2822" t="str">
        <f>VLOOKUP($D2822,reference!$G$1:$H$25,2,FALSE)</f>
        <v>Hutan lahan kering sekunder / bekas tebangan</v>
      </c>
      <c r="J2822" t="str">
        <f>VLOOKUP($E2822,reference!$G$1:$H$25,2,FALSE)</f>
        <v>Hutan lahan kering sekunder / bekas tebangan</v>
      </c>
      <c r="K2822" t="str">
        <f t="shared" si="44"/>
        <v>Non Irigasi</v>
      </c>
      <c r="L2822" t="s">
        <v>327</v>
      </c>
    </row>
    <row r="2823" spans="1:12" x14ac:dyDescent="0.25">
      <c r="A2823" s="1">
        <v>2822</v>
      </c>
      <c r="B2823" s="3">
        <v>43</v>
      </c>
      <c r="C2823" s="1">
        <v>225</v>
      </c>
      <c r="D2823" s="1">
        <v>9</v>
      </c>
      <c r="E2823" s="1">
        <v>14</v>
      </c>
      <c r="F2823" s="1">
        <v>0</v>
      </c>
      <c r="G2823">
        <f>VLOOKUP(C2823,reference!$A$1:$E$310,5,FALSE)</f>
        <v>5313121</v>
      </c>
      <c r="H2823" t="str">
        <f>VLOOKUP(C2823,reference!$A$1:$E$310,4,FALSE)</f>
        <v>WAE RII</v>
      </c>
      <c r="I2823" t="str">
        <f>VLOOKUP($D2823,reference!$G$1:$H$25,2,FALSE)</f>
        <v>Semak belukar</v>
      </c>
      <c r="J2823" t="str">
        <f>VLOOKUP($E2823,reference!$G$1:$H$25,2,FALSE)</f>
        <v>Sawah</v>
      </c>
      <c r="K2823" t="str">
        <f t="shared" si="44"/>
        <v>Non Irigasi</v>
      </c>
      <c r="L2823" t="s">
        <v>327</v>
      </c>
    </row>
    <row r="2824" spans="1:12" x14ac:dyDescent="0.25">
      <c r="A2824" s="1">
        <v>2823</v>
      </c>
      <c r="B2824" s="3">
        <v>157</v>
      </c>
      <c r="C2824" s="1">
        <v>219</v>
      </c>
      <c r="D2824" s="1">
        <v>11</v>
      </c>
      <c r="E2824" s="1">
        <v>9</v>
      </c>
      <c r="F2824" s="1">
        <v>0</v>
      </c>
      <c r="G2824">
        <f>VLOOKUP(C2824,reference!$A$1:$E$310,5,FALSE)</f>
        <v>5312082</v>
      </c>
      <c r="H2824" t="str">
        <f>VLOOKUP(C2824,reference!$A$1:$E$310,4,FALSE)</f>
        <v>WOLOMEZE</v>
      </c>
      <c r="I2824" t="str">
        <f>VLOOKUP($D2824,reference!$G$1:$H$25,2,FALSE)</f>
        <v>Savanna / Padang rumput</v>
      </c>
      <c r="J2824" t="str">
        <f>VLOOKUP($E2824,reference!$G$1:$H$25,2,FALSE)</f>
        <v>Semak belukar</v>
      </c>
      <c r="K2824" t="str">
        <f t="shared" si="44"/>
        <v>Non Irigasi</v>
      </c>
      <c r="L2824" t="s">
        <v>327</v>
      </c>
    </row>
    <row r="2825" spans="1:12" x14ac:dyDescent="0.25">
      <c r="A2825" s="1">
        <v>2824</v>
      </c>
      <c r="B2825" s="3">
        <v>9</v>
      </c>
      <c r="C2825" s="1">
        <v>207</v>
      </c>
      <c r="D2825" s="1">
        <v>0</v>
      </c>
      <c r="E2825" s="1">
        <v>9</v>
      </c>
      <c r="F2825" s="1">
        <v>0</v>
      </c>
      <c r="G2825">
        <f>VLOOKUP(C2825,reference!$A$1:$E$310,5,FALSE)</f>
        <v>5311071</v>
      </c>
      <c r="H2825" t="str">
        <f>VLOOKUP(C2825,reference!$A$1:$E$310,4,FALSE)</f>
        <v>WEWARIA</v>
      </c>
      <c r="I2825" t="str">
        <f>VLOOKUP($D2825,reference!$G$1:$H$25,2,FALSE)</f>
        <v>No data</v>
      </c>
      <c r="J2825" t="str">
        <f>VLOOKUP($E2825,reference!$G$1:$H$25,2,FALSE)</f>
        <v>Semak belukar</v>
      </c>
      <c r="K2825" t="str">
        <f t="shared" si="44"/>
        <v>Non Irigasi</v>
      </c>
      <c r="L2825" t="s">
        <v>327</v>
      </c>
    </row>
    <row r="2826" spans="1:12" x14ac:dyDescent="0.25">
      <c r="A2826" s="1">
        <v>2825</v>
      </c>
      <c r="B2826" s="3">
        <v>83</v>
      </c>
      <c r="C2826" s="1">
        <v>183</v>
      </c>
      <c r="D2826" s="1">
        <v>11</v>
      </c>
      <c r="E2826" s="1">
        <v>12</v>
      </c>
      <c r="F2826" s="1">
        <v>0</v>
      </c>
      <c r="G2826">
        <f>VLOOKUP(C2826,reference!$A$1:$E$310,5,FALSE)</f>
        <v>5310071</v>
      </c>
      <c r="H2826" t="str">
        <f>VLOOKUP(C2826,reference!$A$1:$E$310,4,FALSE)</f>
        <v>MAGEPANDA</v>
      </c>
      <c r="I2826" t="str">
        <f>VLOOKUP($D2826,reference!$G$1:$H$25,2,FALSE)</f>
        <v>Savanna / Padang rumput</v>
      </c>
      <c r="J2826" t="str">
        <f>VLOOKUP($E2826,reference!$G$1:$H$25,2,FALSE)</f>
        <v>Pertanian lahan kering</v>
      </c>
      <c r="K2826" t="str">
        <f t="shared" si="44"/>
        <v>Non Irigasi</v>
      </c>
      <c r="L2826" t="s">
        <v>327</v>
      </c>
    </row>
    <row r="2827" spans="1:12" x14ac:dyDescent="0.25">
      <c r="A2827" s="1">
        <v>2826</v>
      </c>
      <c r="B2827" s="3">
        <v>59</v>
      </c>
      <c r="C2827" s="1">
        <v>147</v>
      </c>
      <c r="D2827" s="1">
        <v>18</v>
      </c>
      <c r="E2827" s="1">
        <v>18</v>
      </c>
      <c r="F2827" s="1">
        <v>0</v>
      </c>
      <c r="G2827">
        <f>VLOOKUP(C2827,reference!$A$1:$E$310,5,FALSE)</f>
        <v>5309010</v>
      </c>
      <c r="H2827" t="str">
        <f>VLOOKUP(C2827,reference!$A$1:$E$310,4,FALSE)</f>
        <v>WULANGGITANG</v>
      </c>
      <c r="I2827" t="str">
        <f>VLOOKUP($D2827,reference!$G$1:$H$25,2,FALSE)</f>
        <v>Lahan terbuka</v>
      </c>
      <c r="J2827" t="str">
        <f>VLOOKUP($E2827,reference!$G$1:$H$25,2,FALSE)</f>
        <v>Lahan terbuka</v>
      </c>
      <c r="K2827" t="str">
        <f t="shared" si="44"/>
        <v>Non Irigasi</v>
      </c>
      <c r="L2827" t="s">
        <v>327</v>
      </c>
    </row>
    <row r="2828" spans="1:12" x14ac:dyDescent="0.25">
      <c r="A2828" s="1">
        <v>2827</v>
      </c>
      <c r="B2828" s="3">
        <v>16</v>
      </c>
      <c r="C2828" s="1">
        <v>138</v>
      </c>
      <c r="D2828" s="1">
        <v>0</v>
      </c>
      <c r="E2828" s="1">
        <v>9</v>
      </c>
      <c r="F2828" s="1">
        <v>0</v>
      </c>
      <c r="G2828">
        <f>VLOOKUP(C2828,reference!$A$1:$E$310,5,FALSE)</f>
        <v>5308010</v>
      </c>
      <c r="H2828" t="str">
        <f>VLOOKUP(C2828,reference!$A$1:$E$310,4,FALSE)</f>
        <v>NAGAWUTUNG</v>
      </c>
      <c r="I2828" t="str">
        <f>VLOOKUP($D2828,reference!$G$1:$H$25,2,FALSE)</f>
        <v>No data</v>
      </c>
      <c r="J2828" t="str">
        <f>VLOOKUP($E2828,reference!$G$1:$H$25,2,FALSE)</f>
        <v>Semak belukar</v>
      </c>
      <c r="K2828" t="str">
        <f t="shared" si="44"/>
        <v>Non Irigasi</v>
      </c>
      <c r="L2828" t="s">
        <v>327</v>
      </c>
    </row>
    <row r="2829" spans="1:12" x14ac:dyDescent="0.25">
      <c r="A2829" s="1">
        <v>2828</v>
      </c>
      <c r="B2829" s="3">
        <v>64</v>
      </c>
      <c r="C2829" s="1">
        <v>140</v>
      </c>
      <c r="D2829" s="1">
        <v>16</v>
      </c>
      <c r="E2829" s="1">
        <v>11</v>
      </c>
      <c r="F2829" s="1">
        <v>0</v>
      </c>
      <c r="G2829">
        <f>VLOOKUP(C2829,reference!$A$1:$E$310,5,FALSE)</f>
        <v>5308020</v>
      </c>
      <c r="H2829" t="str">
        <f>VLOOKUP(C2829,reference!$A$1:$E$310,4,FALSE)</f>
        <v>ATADEI</v>
      </c>
      <c r="I2829" t="str">
        <f>VLOOKUP($D2829,reference!$G$1:$H$25,2,FALSE)</f>
        <v>Pemukiman</v>
      </c>
      <c r="J2829" t="str">
        <f>VLOOKUP($E2829,reference!$G$1:$H$25,2,FALSE)</f>
        <v>Savanna / Padang rumput</v>
      </c>
      <c r="K2829" t="str">
        <f t="shared" si="44"/>
        <v>Non Irigasi</v>
      </c>
      <c r="L2829" t="s">
        <v>327</v>
      </c>
    </row>
    <row r="2830" spans="1:12" x14ac:dyDescent="0.25">
      <c r="A2830" s="1">
        <v>2829</v>
      </c>
      <c r="B2830" s="3">
        <v>1094</v>
      </c>
      <c r="C2830" s="1">
        <v>249</v>
      </c>
      <c r="D2830" s="1">
        <v>2</v>
      </c>
      <c r="E2830" s="1">
        <v>2</v>
      </c>
      <c r="F2830" s="1">
        <v>0</v>
      </c>
      <c r="G2830">
        <f>VLOOKUP(C2830,reference!$A$1:$E$310,5,FALSE)</f>
        <v>5315040</v>
      </c>
      <c r="H2830" t="str">
        <f>VLOOKUP(C2830,reference!$A$1:$E$310,4,FALSE)</f>
        <v>KUWUS</v>
      </c>
      <c r="I2830" t="str">
        <f>VLOOKUP($D2830,reference!$G$1:$H$25,2,FALSE)</f>
        <v>Hutan lahan kering sekunder / bekas tebangan</v>
      </c>
      <c r="J2830" t="str">
        <f>VLOOKUP($E2830,reference!$G$1:$H$25,2,FALSE)</f>
        <v>Hutan lahan kering sekunder / bekas tebangan</v>
      </c>
      <c r="K2830" t="str">
        <f t="shared" si="44"/>
        <v>Non Irigasi</v>
      </c>
      <c r="L2830" t="s">
        <v>327</v>
      </c>
    </row>
    <row r="2831" spans="1:12" x14ac:dyDescent="0.25">
      <c r="A2831" s="1">
        <v>2830</v>
      </c>
      <c r="B2831" s="3">
        <v>403</v>
      </c>
      <c r="C2831" s="1">
        <v>225</v>
      </c>
      <c r="D2831" s="1">
        <v>11</v>
      </c>
      <c r="E2831" s="1">
        <v>14</v>
      </c>
      <c r="F2831" s="1">
        <v>0</v>
      </c>
      <c r="G2831">
        <f>VLOOKUP(C2831,reference!$A$1:$E$310,5,FALSE)</f>
        <v>5313121</v>
      </c>
      <c r="H2831" t="str">
        <f>VLOOKUP(C2831,reference!$A$1:$E$310,4,FALSE)</f>
        <v>WAE RII</v>
      </c>
      <c r="I2831" t="str">
        <f>VLOOKUP($D2831,reference!$G$1:$H$25,2,FALSE)</f>
        <v>Savanna / Padang rumput</v>
      </c>
      <c r="J2831" t="str">
        <f>VLOOKUP($E2831,reference!$G$1:$H$25,2,FALSE)</f>
        <v>Sawah</v>
      </c>
      <c r="K2831" t="str">
        <f t="shared" si="44"/>
        <v>Non Irigasi</v>
      </c>
      <c r="L2831" t="s">
        <v>327</v>
      </c>
    </row>
    <row r="2832" spans="1:12" x14ac:dyDescent="0.25">
      <c r="A2832" s="1">
        <v>2831</v>
      </c>
      <c r="B2832" s="3">
        <v>901</v>
      </c>
      <c r="C2832" s="1">
        <v>225</v>
      </c>
      <c r="D2832" s="1">
        <v>11</v>
      </c>
      <c r="E2832" s="1">
        <v>2</v>
      </c>
      <c r="F2832" s="1">
        <v>0</v>
      </c>
      <c r="G2832">
        <f>VLOOKUP(C2832,reference!$A$1:$E$310,5,FALSE)</f>
        <v>5313121</v>
      </c>
      <c r="H2832" t="str">
        <f>VLOOKUP(C2832,reference!$A$1:$E$310,4,FALSE)</f>
        <v>WAE RII</v>
      </c>
      <c r="I2832" t="str">
        <f>VLOOKUP($D2832,reference!$G$1:$H$25,2,FALSE)</f>
        <v>Savanna / Padang rumput</v>
      </c>
      <c r="J2832" t="str">
        <f>VLOOKUP($E2832,reference!$G$1:$H$25,2,FALSE)</f>
        <v>Hutan lahan kering sekunder / bekas tebangan</v>
      </c>
      <c r="K2832" t="str">
        <f t="shared" si="44"/>
        <v>Non Irigasi</v>
      </c>
      <c r="L2832" t="s">
        <v>327</v>
      </c>
    </row>
    <row r="2833" spans="1:12" x14ac:dyDescent="0.25">
      <c r="A2833" s="1">
        <v>2832</v>
      </c>
      <c r="B2833" s="3">
        <v>14</v>
      </c>
      <c r="C2833" s="1">
        <v>207</v>
      </c>
      <c r="D2833" s="1">
        <v>18</v>
      </c>
      <c r="E2833" s="1">
        <v>9</v>
      </c>
      <c r="F2833" s="1">
        <v>0</v>
      </c>
      <c r="G2833">
        <f>VLOOKUP(C2833,reference!$A$1:$E$310,5,FALSE)</f>
        <v>5311071</v>
      </c>
      <c r="H2833" t="str">
        <f>VLOOKUP(C2833,reference!$A$1:$E$310,4,FALSE)</f>
        <v>WEWARIA</v>
      </c>
      <c r="I2833" t="str">
        <f>VLOOKUP($D2833,reference!$G$1:$H$25,2,FALSE)</f>
        <v>Lahan terbuka</v>
      </c>
      <c r="J2833" t="str">
        <f>VLOOKUP($E2833,reference!$G$1:$H$25,2,FALSE)</f>
        <v>Semak belukar</v>
      </c>
      <c r="K2833" t="str">
        <f t="shared" si="44"/>
        <v>Non Irigasi</v>
      </c>
      <c r="L2833" t="s">
        <v>327</v>
      </c>
    </row>
    <row r="2834" spans="1:12" x14ac:dyDescent="0.25">
      <c r="A2834" s="1">
        <v>2833</v>
      </c>
      <c r="B2834" s="3">
        <v>14</v>
      </c>
      <c r="C2834" s="1">
        <v>207</v>
      </c>
      <c r="D2834" s="1">
        <v>18</v>
      </c>
      <c r="E2834" s="1">
        <v>2</v>
      </c>
      <c r="F2834" s="1">
        <v>0</v>
      </c>
      <c r="G2834">
        <f>VLOOKUP(C2834,reference!$A$1:$E$310,5,FALSE)</f>
        <v>5311071</v>
      </c>
      <c r="H2834" t="str">
        <f>VLOOKUP(C2834,reference!$A$1:$E$310,4,FALSE)</f>
        <v>WEWARIA</v>
      </c>
      <c r="I2834" t="str">
        <f>VLOOKUP($D2834,reference!$G$1:$H$25,2,FALSE)</f>
        <v>Lahan terbuka</v>
      </c>
      <c r="J2834" t="str">
        <f>VLOOKUP($E2834,reference!$G$1:$H$25,2,FALSE)</f>
        <v>Hutan lahan kering sekunder / bekas tebangan</v>
      </c>
      <c r="K2834" t="str">
        <f t="shared" si="44"/>
        <v>Non Irigasi</v>
      </c>
      <c r="L2834" t="s">
        <v>327</v>
      </c>
    </row>
    <row r="2835" spans="1:12" x14ac:dyDescent="0.25">
      <c r="A2835" s="1">
        <v>2834</v>
      </c>
      <c r="B2835" s="3">
        <v>28</v>
      </c>
      <c r="C2835" s="1">
        <v>207</v>
      </c>
      <c r="D2835" s="1">
        <v>21</v>
      </c>
      <c r="E2835" s="1">
        <v>14</v>
      </c>
      <c r="F2835" s="1">
        <v>0</v>
      </c>
      <c r="G2835">
        <f>VLOOKUP(C2835,reference!$A$1:$E$310,5,FALSE)</f>
        <v>5311071</v>
      </c>
      <c r="H2835" t="str">
        <f>VLOOKUP(C2835,reference!$A$1:$E$310,4,FALSE)</f>
        <v>WEWARIA</v>
      </c>
      <c r="I2835" t="str">
        <f>VLOOKUP($D2835,reference!$G$1:$H$25,2,FALSE)</f>
        <v>Rawa</v>
      </c>
      <c r="J2835" t="str">
        <f>VLOOKUP($E2835,reference!$G$1:$H$25,2,FALSE)</f>
        <v>Sawah</v>
      </c>
      <c r="K2835" t="str">
        <f t="shared" si="44"/>
        <v>Non Irigasi</v>
      </c>
      <c r="L2835" t="s">
        <v>327</v>
      </c>
    </row>
    <row r="2836" spans="1:12" x14ac:dyDescent="0.25">
      <c r="A2836" s="1">
        <v>2835</v>
      </c>
      <c r="B2836" s="3">
        <v>12</v>
      </c>
      <c r="C2836" s="1">
        <v>207</v>
      </c>
      <c r="D2836" s="1">
        <v>13</v>
      </c>
      <c r="E2836" s="1">
        <v>9</v>
      </c>
      <c r="F2836" s="1">
        <v>0</v>
      </c>
      <c r="G2836">
        <f>VLOOKUP(C2836,reference!$A$1:$E$310,5,FALSE)</f>
        <v>5311071</v>
      </c>
      <c r="H2836" t="str">
        <f>VLOOKUP(C2836,reference!$A$1:$E$310,4,FALSE)</f>
        <v>WEWARIA</v>
      </c>
      <c r="I2836" t="str">
        <f>VLOOKUP($D2836,reference!$G$1:$H$25,2,FALSE)</f>
        <v>Pertanian lahan kering  campur semak / kebun campur</v>
      </c>
      <c r="J2836" t="str">
        <f>VLOOKUP($E2836,reference!$G$1:$H$25,2,FALSE)</f>
        <v>Semak belukar</v>
      </c>
      <c r="K2836" t="str">
        <f t="shared" si="44"/>
        <v>Non Irigasi</v>
      </c>
      <c r="L2836" t="s">
        <v>327</v>
      </c>
    </row>
    <row r="2837" spans="1:12" x14ac:dyDescent="0.25">
      <c r="A2837" s="1">
        <v>2836</v>
      </c>
      <c r="B2837" s="3">
        <v>13</v>
      </c>
      <c r="C2837" s="1">
        <v>183</v>
      </c>
      <c r="D2837" s="1">
        <v>16</v>
      </c>
      <c r="E2837" s="1">
        <v>14</v>
      </c>
      <c r="F2837" s="1">
        <v>0</v>
      </c>
      <c r="G2837">
        <f>VLOOKUP(C2837,reference!$A$1:$E$310,5,FALSE)</f>
        <v>5310071</v>
      </c>
      <c r="H2837" t="str">
        <f>VLOOKUP(C2837,reference!$A$1:$E$310,4,FALSE)</f>
        <v>MAGEPANDA</v>
      </c>
      <c r="I2837" t="str">
        <f>VLOOKUP($D2837,reference!$G$1:$H$25,2,FALSE)</f>
        <v>Pemukiman</v>
      </c>
      <c r="J2837" t="str">
        <f>VLOOKUP($E2837,reference!$G$1:$H$25,2,FALSE)</f>
        <v>Sawah</v>
      </c>
      <c r="K2837" t="str">
        <f t="shared" si="44"/>
        <v>Non Irigasi</v>
      </c>
      <c r="L2837" t="s">
        <v>327</v>
      </c>
    </row>
    <row r="2838" spans="1:12" x14ac:dyDescent="0.25">
      <c r="A2838" s="1">
        <v>2837</v>
      </c>
      <c r="B2838" s="3">
        <v>1</v>
      </c>
      <c r="C2838" s="1">
        <v>183</v>
      </c>
      <c r="D2838" s="1">
        <v>5</v>
      </c>
      <c r="E2838" s="1">
        <v>9</v>
      </c>
      <c r="F2838" s="1">
        <v>0</v>
      </c>
      <c r="G2838">
        <f>VLOOKUP(C2838,reference!$A$1:$E$310,5,FALSE)</f>
        <v>5310071</v>
      </c>
      <c r="H2838" t="str">
        <f>VLOOKUP(C2838,reference!$A$1:$E$310,4,FALSE)</f>
        <v>MAGEPANDA</v>
      </c>
      <c r="I2838" t="str">
        <f>VLOOKUP($D2838,reference!$G$1:$H$25,2,FALSE)</f>
        <v>Hutan mangrove primer</v>
      </c>
      <c r="J2838" t="str">
        <f>VLOOKUP($E2838,reference!$G$1:$H$25,2,FALSE)</f>
        <v>Semak belukar</v>
      </c>
      <c r="K2838" t="str">
        <f t="shared" si="44"/>
        <v>Non Irigasi</v>
      </c>
      <c r="L2838" t="s">
        <v>328</v>
      </c>
    </row>
    <row r="2839" spans="1:12" x14ac:dyDescent="0.25">
      <c r="A2839" s="1">
        <v>2838</v>
      </c>
      <c r="B2839" s="3">
        <v>10</v>
      </c>
      <c r="C2839" s="1">
        <v>183</v>
      </c>
      <c r="D2839" s="1">
        <v>11</v>
      </c>
      <c r="E2839" s="1">
        <v>14</v>
      </c>
      <c r="F2839" s="1">
        <v>1</v>
      </c>
      <c r="G2839">
        <f>VLOOKUP(C2839,reference!$A$1:$E$310,5,FALSE)</f>
        <v>5310071</v>
      </c>
      <c r="H2839" t="str">
        <f>VLOOKUP(C2839,reference!$A$1:$E$310,4,FALSE)</f>
        <v>MAGEPANDA</v>
      </c>
      <c r="I2839" t="str">
        <f>VLOOKUP($D2839,reference!$G$1:$H$25,2,FALSE)</f>
        <v>Savanna / Padang rumput</v>
      </c>
      <c r="J2839" t="str">
        <f>VLOOKUP($E2839,reference!$G$1:$H$25,2,FALSE)</f>
        <v>Sawah</v>
      </c>
      <c r="K2839" t="str">
        <f t="shared" si="44"/>
        <v>Buffer Irigasi</v>
      </c>
      <c r="L2839" t="s">
        <v>327</v>
      </c>
    </row>
    <row r="2840" spans="1:12" x14ac:dyDescent="0.25">
      <c r="A2840" s="1">
        <v>2839</v>
      </c>
      <c r="B2840" s="3">
        <v>6</v>
      </c>
      <c r="C2840" s="1">
        <v>147</v>
      </c>
      <c r="D2840" s="1">
        <v>1</v>
      </c>
      <c r="E2840" s="1">
        <v>11</v>
      </c>
      <c r="F2840" s="1">
        <v>0</v>
      </c>
      <c r="G2840">
        <f>VLOOKUP(C2840,reference!$A$1:$E$310,5,FALSE)</f>
        <v>5309010</v>
      </c>
      <c r="H2840" t="str">
        <f>VLOOKUP(C2840,reference!$A$1:$E$310,4,FALSE)</f>
        <v>WULANGGITANG</v>
      </c>
      <c r="I2840" t="str">
        <f>VLOOKUP($D2840,reference!$G$1:$H$25,2,FALSE)</f>
        <v>Hutan lahan kering primer</v>
      </c>
      <c r="J2840" t="str">
        <f>VLOOKUP($E2840,reference!$G$1:$H$25,2,FALSE)</f>
        <v>Savanna / Padang rumput</v>
      </c>
      <c r="K2840" t="str">
        <f t="shared" si="44"/>
        <v>Non Irigasi</v>
      </c>
      <c r="L2840" t="s">
        <v>328</v>
      </c>
    </row>
    <row r="2841" spans="1:12" x14ac:dyDescent="0.25">
      <c r="A2841" s="1">
        <v>2840</v>
      </c>
      <c r="B2841" s="3">
        <v>5</v>
      </c>
      <c r="C2841" s="1">
        <v>147</v>
      </c>
      <c r="D2841" s="1">
        <v>11</v>
      </c>
      <c r="E2841" s="1">
        <v>18</v>
      </c>
      <c r="F2841" s="1">
        <v>0</v>
      </c>
      <c r="G2841">
        <f>VLOOKUP(C2841,reference!$A$1:$E$310,5,FALSE)</f>
        <v>5309010</v>
      </c>
      <c r="H2841" t="str">
        <f>VLOOKUP(C2841,reference!$A$1:$E$310,4,FALSE)</f>
        <v>WULANGGITANG</v>
      </c>
      <c r="I2841" t="str">
        <f>VLOOKUP($D2841,reference!$G$1:$H$25,2,FALSE)</f>
        <v>Savanna / Padang rumput</v>
      </c>
      <c r="J2841" t="str">
        <f>VLOOKUP($E2841,reference!$G$1:$H$25,2,FALSE)</f>
        <v>Lahan terbuka</v>
      </c>
      <c r="K2841" t="str">
        <f t="shared" si="44"/>
        <v>Non Irigasi</v>
      </c>
      <c r="L2841" t="s">
        <v>327</v>
      </c>
    </row>
    <row r="2842" spans="1:12" x14ac:dyDescent="0.25">
      <c r="A2842" s="1">
        <v>2841</v>
      </c>
      <c r="B2842" s="3">
        <v>2</v>
      </c>
      <c r="C2842" s="1">
        <v>138</v>
      </c>
      <c r="D2842" s="1">
        <v>6</v>
      </c>
      <c r="E2842" s="1">
        <v>0</v>
      </c>
      <c r="F2842" s="1">
        <v>0</v>
      </c>
      <c r="G2842">
        <f>VLOOKUP(C2842,reference!$A$1:$E$310,5,FALSE)</f>
        <v>5308010</v>
      </c>
      <c r="H2842" t="str">
        <f>VLOOKUP(C2842,reference!$A$1:$E$310,4,FALSE)</f>
        <v>NAGAWUTUNG</v>
      </c>
      <c r="I2842" t="str">
        <f>VLOOKUP($D2842,reference!$G$1:$H$25,2,FALSE)</f>
        <v>Hutan mangrove sekunder</v>
      </c>
      <c r="J2842" t="str">
        <f>VLOOKUP($E2842,reference!$G$1:$H$25,2,FALSE)</f>
        <v>No data</v>
      </c>
      <c r="K2842" t="str">
        <f t="shared" si="44"/>
        <v>Non Irigasi</v>
      </c>
      <c r="L2842" t="s">
        <v>328</v>
      </c>
    </row>
    <row r="2843" spans="1:12" x14ac:dyDescent="0.25">
      <c r="A2843" s="1">
        <v>2842</v>
      </c>
      <c r="B2843" s="3">
        <v>43</v>
      </c>
      <c r="C2843" s="1">
        <v>242</v>
      </c>
      <c r="D2843" s="1">
        <v>12</v>
      </c>
      <c r="E2843" s="1">
        <v>6</v>
      </c>
      <c r="F2843" s="1">
        <v>0</v>
      </c>
      <c r="G2843">
        <f>VLOOKUP(C2843,reference!$A$1:$E$310,5,FALSE)</f>
        <v>5315010</v>
      </c>
      <c r="H2843" t="str">
        <f>VLOOKUP(C2843,reference!$A$1:$E$310,4,FALSE)</f>
        <v>KOMODO</v>
      </c>
      <c r="I2843" t="str">
        <f>VLOOKUP($D2843,reference!$G$1:$H$25,2,FALSE)</f>
        <v>Pertanian lahan kering</v>
      </c>
      <c r="J2843" t="str">
        <f>VLOOKUP($E2843,reference!$G$1:$H$25,2,FALSE)</f>
        <v>Hutan mangrove sekunder</v>
      </c>
      <c r="K2843" t="str">
        <f t="shared" si="44"/>
        <v>Non Irigasi</v>
      </c>
      <c r="L2843" t="s">
        <v>327</v>
      </c>
    </row>
    <row r="2844" spans="1:12" x14ac:dyDescent="0.25">
      <c r="A2844" s="1">
        <v>2843</v>
      </c>
      <c r="B2844" s="3">
        <v>105</v>
      </c>
      <c r="C2844" s="1">
        <v>242</v>
      </c>
      <c r="D2844" s="1">
        <v>13</v>
      </c>
      <c r="E2844" s="1">
        <v>1</v>
      </c>
      <c r="F2844" s="1">
        <v>0</v>
      </c>
      <c r="G2844">
        <f>VLOOKUP(C2844,reference!$A$1:$E$310,5,FALSE)</f>
        <v>5315010</v>
      </c>
      <c r="H2844" t="str">
        <f>VLOOKUP(C2844,reference!$A$1:$E$310,4,FALSE)</f>
        <v>KOMODO</v>
      </c>
      <c r="I2844" t="str">
        <f>VLOOKUP($D2844,reference!$G$1:$H$25,2,FALSE)</f>
        <v>Pertanian lahan kering  campur semak / kebun campur</v>
      </c>
      <c r="J2844" t="str">
        <f>VLOOKUP($E2844,reference!$G$1:$H$25,2,FALSE)</f>
        <v>Hutan lahan kering primer</v>
      </c>
      <c r="K2844" t="str">
        <f t="shared" si="44"/>
        <v>Non Irigasi</v>
      </c>
      <c r="L2844" t="s">
        <v>327</v>
      </c>
    </row>
    <row r="2845" spans="1:12" x14ac:dyDescent="0.25">
      <c r="A2845" s="1">
        <v>2844</v>
      </c>
      <c r="B2845" s="3">
        <v>99</v>
      </c>
      <c r="C2845" s="1">
        <v>249</v>
      </c>
      <c r="D2845" s="1">
        <v>13</v>
      </c>
      <c r="E2845" s="1">
        <v>9</v>
      </c>
      <c r="F2845" s="1">
        <v>0</v>
      </c>
      <c r="G2845">
        <f>VLOOKUP(C2845,reference!$A$1:$E$310,5,FALSE)</f>
        <v>5315040</v>
      </c>
      <c r="H2845" t="str">
        <f>VLOOKUP(C2845,reference!$A$1:$E$310,4,FALSE)</f>
        <v>KUWUS</v>
      </c>
      <c r="I2845" t="str">
        <f>VLOOKUP($D2845,reference!$G$1:$H$25,2,FALSE)</f>
        <v>Pertanian lahan kering  campur semak / kebun campur</v>
      </c>
      <c r="J2845" t="str">
        <f>VLOOKUP($E2845,reference!$G$1:$H$25,2,FALSE)</f>
        <v>Semak belukar</v>
      </c>
      <c r="K2845" t="str">
        <f t="shared" si="44"/>
        <v>Non Irigasi</v>
      </c>
      <c r="L2845" t="s">
        <v>327</v>
      </c>
    </row>
    <row r="2846" spans="1:12" x14ac:dyDescent="0.25">
      <c r="A2846" s="1">
        <v>2845</v>
      </c>
      <c r="B2846" s="3">
        <v>30</v>
      </c>
      <c r="C2846" s="1">
        <v>249</v>
      </c>
      <c r="D2846" s="1">
        <v>2</v>
      </c>
      <c r="E2846" s="1">
        <v>16</v>
      </c>
      <c r="F2846" s="1">
        <v>0</v>
      </c>
      <c r="G2846">
        <f>VLOOKUP(C2846,reference!$A$1:$E$310,5,FALSE)</f>
        <v>5315040</v>
      </c>
      <c r="H2846" t="str">
        <f>VLOOKUP(C2846,reference!$A$1:$E$310,4,FALSE)</f>
        <v>KUWUS</v>
      </c>
      <c r="I2846" t="str">
        <f>VLOOKUP($D2846,reference!$G$1:$H$25,2,FALSE)</f>
        <v>Hutan lahan kering sekunder / bekas tebangan</v>
      </c>
      <c r="J2846" t="str">
        <f>VLOOKUP($E2846,reference!$G$1:$H$25,2,FALSE)</f>
        <v>Pemukiman</v>
      </c>
      <c r="K2846" t="str">
        <f t="shared" si="44"/>
        <v>Non Irigasi</v>
      </c>
      <c r="L2846" t="s">
        <v>328</v>
      </c>
    </row>
    <row r="2847" spans="1:12" x14ac:dyDescent="0.25">
      <c r="A2847" s="1">
        <v>2846</v>
      </c>
      <c r="B2847" s="3">
        <v>326</v>
      </c>
      <c r="C2847" s="1">
        <v>219</v>
      </c>
      <c r="D2847" s="1">
        <v>2</v>
      </c>
      <c r="E2847" s="1">
        <v>11</v>
      </c>
      <c r="F2847" s="1">
        <v>0</v>
      </c>
      <c r="G2847">
        <f>VLOOKUP(C2847,reference!$A$1:$E$310,5,FALSE)</f>
        <v>5312082</v>
      </c>
      <c r="H2847" t="str">
        <f>VLOOKUP(C2847,reference!$A$1:$E$310,4,FALSE)</f>
        <v>WOLOMEZE</v>
      </c>
      <c r="I2847" t="str">
        <f>VLOOKUP($D2847,reference!$G$1:$H$25,2,FALSE)</f>
        <v>Hutan lahan kering sekunder / bekas tebangan</v>
      </c>
      <c r="J2847" t="str">
        <f>VLOOKUP($E2847,reference!$G$1:$H$25,2,FALSE)</f>
        <v>Savanna / Padang rumput</v>
      </c>
      <c r="K2847" t="str">
        <f t="shared" si="44"/>
        <v>Non Irigasi</v>
      </c>
      <c r="L2847" t="s">
        <v>328</v>
      </c>
    </row>
    <row r="2848" spans="1:12" x14ac:dyDescent="0.25">
      <c r="A2848" s="1">
        <v>2847</v>
      </c>
      <c r="B2848" s="3">
        <v>24</v>
      </c>
      <c r="C2848" s="1">
        <v>207</v>
      </c>
      <c r="D2848" s="1">
        <v>21</v>
      </c>
      <c r="E2848" s="1">
        <v>9</v>
      </c>
      <c r="F2848" s="1">
        <v>0</v>
      </c>
      <c r="G2848">
        <f>VLOOKUP(C2848,reference!$A$1:$E$310,5,FALSE)</f>
        <v>5311071</v>
      </c>
      <c r="H2848" t="str">
        <f>VLOOKUP(C2848,reference!$A$1:$E$310,4,FALSE)</f>
        <v>WEWARIA</v>
      </c>
      <c r="I2848" t="str">
        <f>VLOOKUP($D2848,reference!$G$1:$H$25,2,FALSE)</f>
        <v>Rawa</v>
      </c>
      <c r="J2848" t="str">
        <f>VLOOKUP($E2848,reference!$G$1:$H$25,2,FALSE)</f>
        <v>Semak belukar</v>
      </c>
      <c r="K2848" t="str">
        <f t="shared" si="44"/>
        <v>Non Irigasi</v>
      </c>
      <c r="L2848" t="s">
        <v>327</v>
      </c>
    </row>
    <row r="2849" spans="1:12" x14ac:dyDescent="0.25">
      <c r="A2849" s="1">
        <v>2848</v>
      </c>
      <c r="B2849" s="3">
        <v>228</v>
      </c>
      <c r="C2849" s="1">
        <v>207</v>
      </c>
      <c r="D2849" s="1">
        <v>21</v>
      </c>
      <c r="E2849" s="1">
        <v>21</v>
      </c>
      <c r="F2849" s="1">
        <v>0</v>
      </c>
      <c r="G2849">
        <f>VLOOKUP(C2849,reference!$A$1:$E$310,5,FALSE)</f>
        <v>5311071</v>
      </c>
      <c r="H2849" t="str">
        <f>VLOOKUP(C2849,reference!$A$1:$E$310,4,FALSE)</f>
        <v>WEWARIA</v>
      </c>
      <c r="I2849" t="str">
        <f>VLOOKUP($D2849,reference!$G$1:$H$25,2,FALSE)</f>
        <v>Rawa</v>
      </c>
      <c r="J2849" t="str">
        <f>VLOOKUP($E2849,reference!$G$1:$H$25,2,FALSE)</f>
        <v>Rawa</v>
      </c>
      <c r="K2849" t="str">
        <f t="shared" si="44"/>
        <v>Non Irigasi</v>
      </c>
      <c r="L2849" t="s">
        <v>327</v>
      </c>
    </row>
    <row r="2850" spans="1:12" x14ac:dyDescent="0.25">
      <c r="A2850" s="1">
        <v>2849</v>
      </c>
      <c r="B2850" s="3">
        <v>3</v>
      </c>
      <c r="C2850" s="1">
        <v>207</v>
      </c>
      <c r="D2850" s="1">
        <v>14</v>
      </c>
      <c r="E2850" s="1">
        <v>21</v>
      </c>
      <c r="F2850" s="1">
        <v>0</v>
      </c>
      <c r="G2850">
        <f>VLOOKUP(C2850,reference!$A$1:$E$310,5,FALSE)</f>
        <v>5311071</v>
      </c>
      <c r="H2850" t="str">
        <f>VLOOKUP(C2850,reference!$A$1:$E$310,4,FALSE)</f>
        <v>WEWARIA</v>
      </c>
      <c r="I2850" t="str">
        <f>VLOOKUP($D2850,reference!$G$1:$H$25,2,FALSE)</f>
        <v>Sawah</v>
      </c>
      <c r="J2850" t="str">
        <f>VLOOKUP($E2850,reference!$G$1:$H$25,2,FALSE)</f>
        <v>Rawa</v>
      </c>
      <c r="K2850" t="str">
        <f t="shared" si="44"/>
        <v>Non Irigasi</v>
      </c>
      <c r="L2850" t="s">
        <v>327</v>
      </c>
    </row>
    <row r="2851" spans="1:12" x14ac:dyDescent="0.25">
      <c r="A2851" s="1">
        <v>2850</v>
      </c>
      <c r="B2851" s="3">
        <v>10</v>
      </c>
      <c r="C2851" s="1">
        <v>207</v>
      </c>
      <c r="D2851" s="1">
        <v>2</v>
      </c>
      <c r="E2851" s="1">
        <v>21</v>
      </c>
      <c r="F2851" s="1">
        <v>0</v>
      </c>
      <c r="G2851">
        <f>VLOOKUP(C2851,reference!$A$1:$E$310,5,FALSE)</f>
        <v>5311071</v>
      </c>
      <c r="H2851" t="str">
        <f>VLOOKUP(C2851,reference!$A$1:$E$310,4,FALSE)</f>
        <v>WEWARIA</v>
      </c>
      <c r="I2851" t="str">
        <f>VLOOKUP($D2851,reference!$G$1:$H$25,2,FALSE)</f>
        <v>Hutan lahan kering sekunder / bekas tebangan</v>
      </c>
      <c r="J2851" t="str">
        <f>VLOOKUP($E2851,reference!$G$1:$H$25,2,FALSE)</f>
        <v>Rawa</v>
      </c>
      <c r="K2851" t="str">
        <f t="shared" si="44"/>
        <v>Non Irigasi</v>
      </c>
      <c r="L2851" t="s">
        <v>328</v>
      </c>
    </row>
    <row r="2852" spans="1:12" x14ac:dyDescent="0.25">
      <c r="A2852" s="1">
        <v>2851</v>
      </c>
      <c r="B2852" s="3">
        <v>17</v>
      </c>
      <c r="C2852" s="1">
        <v>183</v>
      </c>
      <c r="D2852" s="1">
        <v>11</v>
      </c>
      <c r="E2852" s="1">
        <v>13</v>
      </c>
      <c r="F2852" s="1">
        <v>1</v>
      </c>
      <c r="G2852">
        <f>VLOOKUP(C2852,reference!$A$1:$E$310,5,FALSE)</f>
        <v>5310071</v>
      </c>
      <c r="H2852" t="str">
        <f>VLOOKUP(C2852,reference!$A$1:$E$310,4,FALSE)</f>
        <v>MAGEPANDA</v>
      </c>
      <c r="I2852" t="str">
        <f>VLOOKUP($D2852,reference!$G$1:$H$25,2,FALSE)</f>
        <v>Savanna / Padang rumput</v>
      </c>
      <c r="J2852" t="str">
        <f>VLOOKUP($E2852,reference!$G$1:$H$25,2,FALSE)</f>
        <v>Pertanian lahan kering  campur semak / kebun campur</v>
      </c>
      <c r="K2852" t="str">
        <f t="shared" si="44"/>
        <v>Buffer Irigasi</v>
      </c>
      <c r="L2852" t="s">
        <v>327</v>
      </c>
    </row>
    <row r="2853" spans="1:12" x14ac:dyDescent="0.25">
      <c r="A2853" s="1">
        <v>2852</v>
      </c>
      <c r="B2853" s="3">
        <v>6</v>
      </c>
      <c r="C2853" s="1">
        <v>139</v>
      </c>
      <c r="D2853" s="1">
        <v>13</v>
      </c>
      <c r="E2853" s="1">
        <v>0</v>
      </c>
      <c r="F2853" s="1">
        <v>0</v>
      </c>
      <c r="G2853">
        <f>VLOOKUP(C2853,reference!$A$1:$E$310,5,FALSE)</f>
        <v>5308011</v>
      </c>
      <c r="H2853" t="str">
        <f>VLOOKUP(C2853,reference!$A$1:$E$310,4,FALSE)</f>
        <v>WULANDONI</v>
      </c>
      <c r="I2853" t="str">
        <f>VLOOKUP($D2853,reference!$G$1:$H$25,2,FALSE)</f>
        <v>Pertanian lahan kering  campur semak / kebun campur</v>
      </c>
      <c r="J2853" t="str">
        <f>VLOOKUP($E2853,reference!$G$1:$H$25,2,FALSE)</f>
        <v>No data</v>
      </c>
      <c r="K2853" t="str">
        <f t="shared" si="44"/>
        <v>Non Irigasi</v>
      </c>
      <c r="L2853" t="s">
        <v>327</v>
      </c>
    </row>
    <row r="2854" spans="1:12" x14ac:dyDescent="0.25">
      <c r="A2854" s="1">
        <v>2853</v>
      </c>
      <c r="B2854" s="3">
        <v>8</v>
      </c>
      <c r="C2854" s="1">
        <v>140</v>
      </c>
      <c r="D2854" s="1">
        <v>18</v>
      </c>
      <c r="E2854" s="1">
        <v>18</v>
      </c>
      <c r="F2854" s="1">
        <v>0</v>
      </c>
      <c r="G2854">
        <f>VLOOKUP(C2854,reference!$A$1:$E$310,5,FALSE)</f>
        <v>5308020</v>
      </c>
      <c r="H2854" t="str">
        <f>VLOOKUP(C2854,reference!$A$1:$E$310,4,FALSE)</f>
        <v>ATADEI</v>
      </c>
      <c r="I2854" t="str">
        <f>VLOOKUP($D2854,reference!$G$1:$H$25,2,FALSE)</f>
        <v>Lahan terbuka</v>
      </c>
      <c r="J2854" t="str">
        <f>VLOOKUP($E2854,reference!$G$1:$H$25,2,FALSE)</f>
        <v>Lahan terbuka</v>
      </c>
      <c r="K2854" t="str">
        <f t="shared" si="44"/>
        <v>Non Irigasi</v>
      </c>
      <c r="L2854" t="s">
        <v>327</v>
      </c>
    </row>
    <row r="2855" spans="1:12" x14ac:dyDescent="0.25">
      <c r="A2855" s="1">
        <v>2854</v>
      </c>
      <c r="B2855" s="3">
        <v>35</v>
      </c>
      <c r="C2855" s="1">
        <v>242</v>
      </c>
      <c r="D2855" s="1">
        <v>6</v>
      </c>
      <c r="E2855" s="1">
        <v>13</v>
      </c>
      <c r="F2855" s="1">
        <v>0</v>
      </c>
      <c r="G2855">
        <f>VLOOKUP(C2855,reference!$A$1:$E$310,5,FALSE)</f>
        <v>5315010</v>
      </c>
      <c r="H2855" t="str">
        <f>VLOOKUP(C2855,reference!$A$1:$E$310,4,FALSE)</f>
        <v>KOMODO</v>
      </c>
      <c r="I2855" t="str">
        <f>VLOOKUP($D2855,reference!$G$1:$H$25,2,FALSE)</f>
        <v>Hutan mangrove sekunder</v>
      </c>
      <c r="J2855" t="str">
        <f>VLOOKUP($E2855,reference!$G$1:$H$25,2,FALSE)</f>
        <v>Pertanian lahan kering  campur semak / kebun campur</v>
      </c>
      <c r="K2855" t="str">
        <f t="shared" si="44"/>
        <v>Non Irigasi</v>
      </c>
      <c r="L2855" t="s">
        <v>328</v>
      </c>
    </row>
    <row r="2856" spans="1:12" x14ac:dyDescent="0.25">
      <c r="A2856" s="1">
        <v>2855</v>
      </c>
      <c r="B2856" s="3">
        <v>239</v>
      </c>
      <c r="C2856" s="1">
        <v>225</v>
      </c>
      <c r="D2856" s="1">
        <v>11</v>
      </c>
      <c r="E2856" s="1">
        <v>16</v>
      </c>
      <c r="F2856" s="1">
        <v>0</v>
      </c>
      <c r="G2856">
        <f>VLOOKUP(C2856,reference!$A$1:$E$310,5,FALSE)</f>
        <v>5313121</v>
      </c>
      <c r="H2856" t="str">
        <f>VLOOKUP(C2856,reference!$A$1:$E$310,4,FALSE)</f>
        <v>WAE RII</v>
      </c>
      <c r="I2856" t="str">
        <f>VLOOKUP($D2856,reference!$G$1:$H$25,2,FALSE)</f>
        <v>Savanna / Padang rumput</v>
      </c>
      <c r="J2856" t="str">
        <f>VLOOKUP($E2856,reference!$G$1:$H$25,2,FALSE)</f>
        <v>Pemukiman</v>
      </c>
      <c r="K2856" t="str">
        <f t="shared" si="44"/>
        <v>Non Irigasi</v>
      </c>
      <c r="L2856" t="s">
        <v>327</v>
      </c>
    </row>
    <row r="2857" spans="1:12" x14ac:dyDescent="0.25">
      <c r="A2857" s="1">
        <v>2856</v>
      </c>
      <c r="B2857" s="3">
        <v>5</v>
      </c>
      <c r="C2857" s="1">
        <v>218</v>
      </c>
      <c r="D2857" s="1">
        <v>9</v>
      </c>
      <c r="E2857" s="1">
        <v>14</v>
      </c>
      <c r="F2857" s="1">
        <v>0</v>
      </c>
      <c r="G2857">
        <f>VLOOKUP(C2857,reference!$A$1:$E$310,5,FALSE)</f>
        <v>5312081</v>
      </c>
      <c r="H2857" t="str">
        <f>VLOOKUP(C2857,reference!$A$1:$E$310,4,FALSE)</f>
        <v>RIUNG BARAT</v>
      </c>
      <c r="I2857" t="str">
        <f>VLOOKUP($D2857,reference!$G$1:$H$25,2,FALSE)</f>
        <v>Semak belukar</v>
      </c>
      <c r="J2857" t="str">
        <f>VLOOKUP($E2857,reference!$G$1:$H$25,2,FALSE)</f>
        <v>Sawah</v>
      </c>
      <c r="K2857" t="str">
        <f t="shared" si="44"/>
        <v>Non Irigasi</v>
      </c>
      <c r="L2857" t="s">
        <v>327</v>
      </c>
    </row>
    <row r="2858" spans="1:12" x14ac:dyDescent="0.25">
      <c r="A2858" s="1">
        <v>2857</v>
      </c>
      <c r="B2858" s="3">
        <v>13</v>
      </c>
      <c r="C2858" s="1">
        <v>207</v>
      </c>
      <c r="D2858" s="1">
        <v>21</v>
      </c>
      <c r="E2858" s="1">
        <v>2</v>
      </c>
      <c r="F2858" s="1">
        <v>0</v>
      </c>
      <c r="G2858">
        <f>VLOOKUP(C2858,reference!$A$1:$E$310,5,FALSE)</f>
        <v>5311071</v>
      </c>
      <c r="H2858" t="str">
        <f>VLOOKUP(C2858,reference!$A$1:$E$310,4,FALSE)</f>
        <v>WEWARIA</v>
      </c>
      <c r="I2858" t="str">
        <f>VLOOKUP($D2858,reference!$G$1:$H$25,2,FALSE)</f>
        <v>Rawa</v>
      </c>
      <c r="J2858" t="str">
        <f>VLOOKUP($E2858,reference!$G$1:$H$25,2,FALSE)</f>
        <v>Hutan lahan kering sekunder / bekas tebangan</v>
      </c>
      <c r="K2858" t="str">
        <f t="shared" si="44"/>
        <v>Non Irigasi</v>
      </c>
      <c r="L2858" t="s">
        <v>327</v>
      </c>
    </row>
    <row r="2859" spans="1:12" x14ac:dyDescent="0.25">
      <c r="A2859" s="1">
        <v>2858</v>
      </c>
      <c r="B2859" s="3">
        <v>29</v>
      </c>
      <c r="C2859" s="1">
        <v>183</v>
      </c>
      <c r="D2859" s="1">
        <v>5</v>
      </c>
      <c r="E2859" s="1">
        <v>5</v>
      </c>
      <c r="F2859" s="1">
        <v>0</v>
      </c>
      <c r="G2859">
        <f>VLOOKUP(C2859,reference!$A$1:$E$310,5,FALSE)</f>
        <v>5310071</v>
      </c>
      <c r="H2859" t="str">
        <f>VLOOKUP(C2859,reference!$A$1:$E$310,4,FALSE)</f>
        <v>MAGEPANDA</v>
      </c>
      <c r="I2859" t="str">
        <f>VLOOKUP($D2859,reference!$G$1:$H$25,2,FALSE)</f>
        <v>Hutan mangrove primer</v>
      </c>
      <c r="J2859" t="str">
        <f>VLOOKUP($E2859,reference!$G$1:$H$25,2,FALSE)</f>
        <v>Hutan mangrove primer</v>
      </c>
      <c r="K2859" t="str">
        <f t="shared" si="44"/>
        <v>Non Irigasi</v>
      </c>
      <c r="L2859" t="s">
        <v>327</v>
      </c>
    </row>
    <row r="2860" spans="1:12" x14ac:dyDescent="0.25">
      <c r="A2860" s="1">
        <v>2859</v>
      </c>
      <c r="B2860" s="3">
        <v>3</v>
      </c>
      <c r="C2860" s="1">
        <v>183</v>
      </c>
      <c r="D2860" s="1">
        <v>0</v>
      </c>
      <c r="E2860" s="1">
        <v>5</v>
      </c>
      <c r="F2860" s="1">
        <v>0</v>
      </c>
      <c r="G2860">
        <f>VLOOKUP(C2860,reference!$A$1:$E$310,5,FALSE)</f>
        <v>5310071</v>
      </c>
      <c r="H2860" t="str">
        <f>VLOOKUP(C2860,reference!$A$1:$E$310,4,FALSE)</f>
        <v>MAGEPANDA</v>
      </c>
      <c r="I2860" t="str">
        <f>VLOOKUP($D2860,reference!$G$1:$H$25,2,FALSE)</f>
        <v>No data</v>
      </c>
      <c r="J2860" t="str">
        <f>VLOOKUP($E2860,reference!$G$1:$H$25,2,FALSE)</f>
        <v>Hutan mangrove primer</v>
      </c>
      <c r="K2860" t="str">
        <f t="shared" si="44"/>
        <v>Non Irigasi</v>
      </c>
      <c r="L2860" t="s">
        <v>327</v>
      </c>
    </row>
    <row r="2861" spans="1:12" x14ac:dyDescent="0.25">
      <c r="A2861" s="1">
        <v>2860</v>
      </c>
      <c r="B2861" s="3">
        <v>2</v>
      </c>
      <c r="C2861" s="1">
        <v>183</v>
      </c>
      <c r="D2861" s="1">
        <v>5</v>
      </c>
      <c r="E2861" s="1">
        <v>14</v>
      </c>
      <c r="F2861" s="1">
        <v>0</v>
      </c>
      <c r="G2861">
        <f>VLOOKUP(C2861,reference!$A$1:$E$310,5,FALSE)</f>
        <v>5310071</v>
      </c>
      <c r="H2861" t="str">
        <f>VLOOKUP(C2861,reference!$A$1:$E$310,4,FALSE)</f>
        <v>MAGEPANDA</v>
      </c>
      <c r="I2861" t="str">
        <f>VLOOKUP($D2861,reference!$G$1:$H$25,2,FALSE)</f>
        <v>Hutan mangrove primer</v>
      </c>
      <c r="J2861" t="str">
        <f>VLOOKUP($E2861,reference!$G$1:$H$25,2,FALSE)</f>
        <v>Sawah</v>
      </c>
      <c r="K2861" t="str">
        <f t="shared" si="44"/>
        <v>Non Irigasi</v>
      </c>
      <c r="L2861" t="s">
        <v>328</v>
      </c>
    </row>
    <row r="2862" spans="1:12" x14ac:dyDescent="0.25">
      <c r="A2862" s="1">
        <v>2861</v>
      </c>
      <c r="B2862" s="3">
        <v>161</v>
      </c>
      <c r="C2862" s="1">
        <v>183</v>
      </c>
      <c r="D2862" s="1">
        <v>11</v>
      </c>
      <c r="E2862" s="1">
        <v>13</v>
      </c>
      <c r="F2862" s="1">
        <v>0</v>
      </c>
      <c r="G2862">
        <f>VLOOKUP(C2862,reference!$A$1:$E$310,5,FALSE)</f>
        <v>5310071</v>
      </c>
      <c r="H2862" t="str">
        <f>VLOOKUP(C2862,reference!$A$1:$E$310,4,FALSE)</f>
        <v>MAGEPANDA</v>
      </c>
      <c r="I2862" t="str">
        <f>VLOOKUP($D2862,reference!$G$1:$H$25,2,FALSE)</f>
        <v>Savanna / Padang rumput</v>
      </c>
      <c r="J2862" t="str">
        <f>VLOOKUP($E2862,reference!$G$1:$H$25,2,FALSE)</f>
        <v>Pertanian lahan kering  campur semak / kebun campur</v>
      </c>
      <c r="K2862" t="str">
        <f t="shared" si="44"/>
        <v>Non Irigasi</v>
      </c>
      <c r="L2862" t="s">
        <v>327</v>
      </c>
    </row>
    <row r="2863" spans="1:12" x14ac:dyDescent="0.25">
      <c r="A2863" s="1">
        <v>2862</v>
      </c>
      <c r="B2863" s="3">
        <v>53</v>
      </c>
      <c r="C2863" s="1">
        <v>249</v>
      </c>
      <c r="D2863" s="1">
        <v>2</v>
      </c>
      <c r="E2863" s="1">
        <v>13</v>
      </c>
      <c r="F2863" s="1">
        <v>0</v>
      </c>
      <c r="G2863">
        <f>VLOOKUP(C2863,reference!$A$1:$E$310,5,FALSE)</f>
        <v>5315040</v>
      </c>
      <c r="H2863" t="str">
        <f>VLOOKUP(C2863,reference!$A$1:$E$310,4,FALSE)</f>
        <v>KUWUS</v>
      </c>
      <c r="I2863" t="str">
        <f>VLOOKUP($D2863,reference!$G$1:$H$25,2,FALSE)</f>
        <v>Hutan lahan kering sekunder / bekas tebangan</v>
      </c>
      <c r="J2863" t="str">
        <f>VLOOKUP($E2863,reference!$G$1:$H$25,2,FALSE)</f>
        <v>Pertanian lahan kering  campur semak / kebun campur</v>
      </c>
      <c r="K2863" t="str">
        <f t="shared" si="44"/>
        <v>Non Irigasi</v>
      </c>
      <c r="L2863" t="s">
        <v>328</v>
      </c>
    </row>
    <row r="2864" spans="1:12" x14ac:dyDescent="0.25">
      <c r="A2864" s="1">
        <v>2863</v>
      </c>
      <c r="B2864" s="3">
        <v>72</v>
      </c>
      <c r="C2864" s="1">
        <v>227</v>
      </c>
      <c r="D2864" s="1">
        <v>2</v>
      </c>
      <c r="E2864" s="1">
        <v>16</v>
      </c>
      <c r="F2864" s="1">
        <v>0</v>
      </c>
      <c r="G2864">
        <f>VLOOKUP(C2864,reference!$A$1:$E$310,5,FALSE)</f>
        <v>5313123</v>
      </c>
      <c r="H2864" t="str">
        <f>VLOOKUP(C2864,reference!$A$1:$E$310,4,FALSE)</f>
        <v>RAHONG UTARA</v>
      </c>
      <c r="I2864" t="str">
        <f>VLOOKUP($D2864,reference!$G$1:$H$25,2,FALSE)</f>
        <v>Hutan lahan kering sekunder / bekas tebangan</v>
      </c>
      <c r="J2864" t="str">
        <f>VLOOKUP($E2864,reference!$G$1:$H$25,2,FALSE)</f>
        <v>Pemukiman</v>
      </c>
      <c r="K2864" t="str">
        <f t="shared" si="44"/>
        <v>Non Irigasi</v>
      </c>
      <c r="L2864" t="s">
        <v>328</v>
      </c>
    </row>
    <row r="2865" spans="1:12" x14ac:dyDescent="0.25">
      <c r="A2865" s="1">
        <v>2864</v>
      </c>
      <c r="B2865" s="3">
        <v>5</v>
      </c>
      <c r="C2865" s="1">
        <v>217</v>
      </c>
      <c r="D2865" s="1">
        <v>11</v>
      </c>
      <c r="E2865" s="1">
        <v>20</v>
      </c>
      <c r="F2865" s="1">
        <v>0</v>
      </c>
      <c r="G2865">
        <f>VLOOKUP(C2865,reference!$A$1:$E$310,5,FALSE)</f>
        <v>5312080</v>
      </c>
      <c r="H2865" t="str">
        <f>VLOOKUP(C2865,reference!$A$1:$E$310,4,FALSE)</f>
        <v>RIUNG</v>
      </c>
      <c r="I2865" t="str">
        <f>VLOOKUP($D2865,reference!$G$1:$H$25,2,FALSE)</f>
        <v>Savanna / Padang rumput</v>
      </c>
      <c r="J2865" t="str">
        <f>VLOOKUP($E2865,reference!$G$1:$H$25,2,FALSE)</f>
        <v>Tubuh air</v>
      </c>
      <c r="K2865" t="str">
        <f t="shared" si="44"/>
        <v>Non Irigasi</v>
      </c>
      <c r="L2865" t="s">
        <v>327</v>
      </c>
    </row>
    <row r="2866" spans="1:12" x14ac:dyDescent="0.25">
      <c r="A2866" s="1">
        <v>2865</v>
      </c>
      <c r="B2866" s="3">
        <v>906</v>
      </c>
      <c r="C2866" s="1">
        <v>219</v>
      </c>
      <c r="D2866" s="1">
        <v>11</v>
      </c>
      <c r="E2866" s="1">
        <v>14</v>
      </c>
      <c r="F2866" s="1">
        <v>0</v>
      </c>
      <c r="G2866">
        <f>VLOOKUP(C2866,reference!$A$1:$E$310,5,FALSE)</f>
        <v>5312082</v>
      </c>
      <c r="H2866" t="str">
        <f>VLOOKUP(C2866,reference!$A$1:$E$310,4,FALSE)</f>
        <v>WOLOMEZE</v>
      </c>
      <c r="I2866" t="str">
        <f>VLOOKUP($D2866,reference!$G$1:$H$25,2,FALSE)</f>
        <v>Savanna / Padang rumput</v>
      </c>
      <c r="J2866" t="str">
        <f>VLOOKUP($E2866,reference!$G$1:$H$25,2,FALSE)</f>
        <v>Sawah</v>
      </c>
      <c r="K2866" t="str">
        <f t="shared" si="44"/>
        <v>Non Irigasi</v>
      </c>
      <c r="L2866" t="s">
        <v>327</v>
      </c>
    </row>
    <row r="2867" spans="1:12" x14ac:dyDescent="0.25">
      <c r="A2867" s="1">
        <v>2866</v>
      </c>
      <c r="B2867" s="3">
        <v>7</v>
      </c>
      <c r="C2867" s="1">
        <v>183</v>
      </c>
      <c r="D2867" s="1">
        <v>14</v>
      </c>
      <c r="E2867" s="1">
        <v>5</v>
      </c>
      <c r="F2867" s="1">
        <v>0</v>
      </c>
      <c r="G2867">
        <f>VLOOKUP(C2867,reference!$A$1:$E$310,5,FALSE)</f>
        <v>5310071</v>
      </c>
      <c r="H2867" t="str">
        <f>VLOOKUP(C2867,reference!$A$1:$E$310,4,FALSE)</f>
        <v>MAGEPANDA</v>
      </c>
      <c r="I2867" t="str">
        <f>VLOOKUP($D2867,reference!$G$1:$H$25,2,FALSE)</f>
        <v>Sawah</v>
      </c>
      <c r="J2867" t="str">
        <f>VLOOKUP($E2867,reference!$G$1:$H$25,2,FALSE)</f>
        <v>Hutan mangrove primer</v>
      </c>
      <c r="K2867" t="str">
        <f t="shared" si="44"/>
        <v>Non Irigasi</v>
      </c>
      <c r="L2867" t="s">
        <v>327</v>
      </c>
    </row>
    <row r="2868" spans="1:12" x14ac:dyDescent="0.25">
      <c r="A2868" s="1">
        <v>2867</v>
      </c>
      <c r="B2868" s="3">
        <v>2</v>
      </c>
      <c r="C2868" s="1">
        <v>242</v>
      </c>
      <c r="D2868" s="1">
        <v>18</v>
      </c>
      <c r="E2868" s="1">
        <v>6</v>
      </c>
      <c r="F2868" s="1">
        <v>0</v>
      </c>
      <c r="G2868">
        <f>VLOOKUP(C2868,reference!$A$1:$E$310,5,FALSE)</f>
        <v>5315010</v>
      </c>
      <c r="H2868" t="str">
        <f>VLOOKUP(C2868,reference!$A$1:$E$310,4,FALSE)</f>
        <v>KOMODO</v>
      </c>
      <c r="I2868" t="str">
        <f>VLOOKUP($D2868,reference!$G$1:$H$25,2,FALSE)</f>
        <v>Lahan terbuka</v>
      </c>
      <c r="J2868" t="str">
        <f>VLOOKUP($E2868,reference!$G$1:$H$25,2,FALSE)</f>
        <v>Hutan mangrove sekunder</v>
      </c>
      <c r="K2868" t="str">
        <f t="shared" si="44"/>
        <v>Non Irigasi</v>
      </c>
      <c r="L2868" t="s">
        <v>327</v>
      </c>
    </row>
    <row r="2869" spans="1:12" x14ac:dyDescent="0.25">
      <c r="A2869" s="1">
        <v>2868</v>
      </c>
      <c r="B2869" s="3">
        <v>3</v>
      </c>
      <c r="C2869" s="1">
        <v>207</v>
      </c>
      <c r="D2869" s="1">
        <v>5</v>
      </c>
      <c r="E2869" s="1">
        <v>11</v>
      </c>
      <c r="F2869" s="1">
        <v>0</v>
      </c>
      <c r="G2869">
        <f>VLOOKUP(C2869,reference!$A$1:$E$310,5,FALSE)</f>
        <v>5311071</v>
      </c>
      <c r="H2869" t="str">
        <f>VLOOKUP(C2869,reference!$A$1:$E$310,4,FALSE)</f>
        <v>WEWARIA</v>
      </c>
      <c r="I2869" t="str">
        <f>VLOOKUP($D2869,reference!$G$1:$H$25,2,FALSE)</f>
        <v>Hutan mangrove primer</v>
      </c>
      <c r="J2869" t="str">
        <f>VLOOKUP($E2869,reference!$G$1:$H$25,2,FALSE)</f>
        <v>Savanna / Padang rumput</v>
      </c>
      <c r="K2869" t="str">
        <f t="shared" si="44"/>
        <v>Non Irigasi</v>
      </c>
      <c r="L2869" t="s">
        <v>328</v>
      </c>
    </row>
    <row r="2870" spans="1:12" x14ac:dyDescent="0.25">
      <c r="A2870" s="1">
        <v>2869</v>
      </c>
      <c r="B2870" s="3">
        <v>2</v>
      </c>
      <c r="C2870" s="1">
        <v>147</v>
      </c>
      <c r="D2870" s="1">
        <v>13</v>
      </c>
      <c r="E2870" s="1">
        <v>1</v>
      </c>
      <c r="F2870" s="1">
        <v>0</v>
      </c>
      <c r="G2870">
        <f>VLOOKUP(C2870,reference!$A$1:$E$310,5,FALSE)</f>
        <v>5309010</v>
      </c>
      <c r="H2870" t="str">
        <f>VLOOKUP(C2870,reference!$A$1:$E$310,4,FALSE)</f>
        <v>WULANGGITANG</v>
      </c>
      <c r="I2870" t="str">
        <f>VLOOKUP($D2870,reference!$G$1:$H$25,2,FALSE)</f>
        <v>Pertanian lahan kering  campur semak / kebun campur</v>
      </c>
      <c r="J2870" t="str">
        <f>VLOOKUP($E2870,reference!$G$1:$H$25,2,FALSE)</f>
        <v>Hutan lahan kering primer</v>
      </c>
      <c r="K2870" t="str">
        <f t="shared" si="44"/>
        <v>Non Irigasi</v>
      </c>
      <c r="L2870" t="s">
        <v>327</v>
      </c>
    </row>
    <row r="2871" spans="1:12" x14ac:dyDescent="0.25">
      <c r="A2871" s="1">
        <v>2870</v>
      </c>
      <c r="B2871" s="3">
        <v>31</v>
      </c>
      <c r="C2871" s="1">
        <v>147</v>
      </c>
      <c r="D2871" s="1">
        <v>1</v>
      </c>
      <c r="E2871" s="1">
        <v>9</v>
      </c>
      <c r="F2871" s="1">
        <v>0</v>
      </c>
      <c r="G2871">
        <f>VLOOKUP(C2871,reference!$A$1:$E$310,5,FALSE)</f>
        <v>5309010</v>
      </c>
      <c r="H2871" t="str">
        <f>VLOOKUP(C2871,reference!$A$1:$E$310,4,FALSE)</f>
        <v>WULANGGITANG</v>
      </c>
      <c r="I2871" t="str">
        <f>VLOOKUP($D2871,reference!$G$1:$H$25,2,FALSE)</f>
        <v>Hutan lahan kering primer</v>
      </c>
      <c r="J2871" t="str">
        <f>VLOOKUP($E2871,reference!$G$1:$H$25,2,FALSE)</f>
        <v>Semak belukar</v>
      </c>
      <c r="K2871" t="str">
        <f t="shared" si="44"/>
        <v>Non Irigasi</v>
      </c>
      <c r="L2871" t="s">
        <v>328</v>
      </c>
    </row>
    <row r="2872" spans="1:12" x14ac:dyDescent="0.25">
      <c r="A2872" s="1">
        <v>2871</v>
      </c>
      <c r="B2872" s="3">
        <v>378</v>
      </c>
      <c r="C2872" s="1">
        <v>225</v>
      </c>
      <c r="D2872" s="1">
        <v>13</v>
      </c>
      <c r="E2872" s="1">
        <v>14</v>
      </c>
      <c r="F2872" s="1">
        <v>0</v>
      </c>
      <c r="G2872">
        <f>VLOOKUP(C2872,reference!$A$1:$E$310,5,FALSE)</f>
        <v>5313121</v>
      </c>
      <c r="H2872" t="str">
        <f>VLOOKUP(C2872,reference!$A$1:$E$310,4,FALSE)</f>
        <v>WAE RII</v>
      </c>
      <c r="I2872" t="str">
        <f>VLOOKUP($D2872,reference!$G$1:$H$25,2,FALSE)</f>
        <v>Pertanian lahan kering  campur semak / kebun campur</v>
      </c>
      <c r="J2872" t="str">
        <f>VLOOKUP($E2872,reference!$G$1:$H$25,2,FALSE)</f>
        <v>Sawah</v>
      </c>
      <c r="K2872" t="str">
        <f t="shared" si="44"/>
        <v>Non Irigasi</v>
      </c>
      <c r="L2872" t="s">
        <v>327</v>
      </c>
    </row>
    <row r="2873" spans="1:12" x14ac:dyDescent="0.25">
      <c r="A2873" s="1">
        <v>2872</v>
      </c>
      <c r="B2873" s="3">
        <v>237</v>
      </c>
      <c r="C2873" s="1">
        <v>225</v>
      </c>
      <c r="D2873" s="1">
        <v>13</v>
      </c>
      <c r="E2873" s="1">
        <v>13</v>
      </c>
      <c r="F2873" s="1">
        <v>0</v>
      </c>
      <c r="G2873">
        <f>VLOOKUP(C2873,reference!$A$1:$E$310,5,FALSE)</f>
        <v>5313121</v>
      </c>
      <c r="H2873" t="str">
        <f>VLOOKUP(C2873,reference!$A$1:$E$310,4,FALSE)</f>
        <v>WAE RII</v>
      </c>
      <c r="I2873" t="str">
        <f>VLOOKUP($D2873,reference!$G$1:$H$25,2,FALSE)</f>
        <v>Pertanian lahan kering  campur semak / kebun campur</v>
      </c>
      <c r="J2873" t="str">
        <f>VLOOKUP($E2873,reference!$G$1:$H$25,2,FALSE)</f>
        <v>Pertanian lahan kering  campur semak / kebun campur</v>
      </c>
      <c r="K2873" t="str">
        <f t="shared" si="44"/>
        <v>Non Irigasi</v>
      </c>
      <c r="L2873" t="s">
        <v>327</v>
      </c>
    </row>
    <row r="2874" spans="1:12" x14ac:dyDescent="0.25">
      <c r="A2874" s="1">
        <v>2873</v>
      </c>
      <c r="B2874" s="3">
        <v>64</v>
      </c>
      <c r="C2874" s="1">
        <v>281</v>
      </c>
      <c r="D2874" s="1">
        <v>1</v>
      </c>
      <c r="E2874" s="1">
        <v>13</v>
      </c>
      <c r="F2874" s="1">
        <v>0</v>
      </c>
      <c r="G2874">
        <f>VLOOKUP(C2874,reference!$A$1:$E$310,5,FALSE)</f>
        <v>5319031</v>
      </c>
      <c r="H2874" t="str">
        <f>VLOOKUP(C2874,reference!$A$1:$E$310,4,FALSE)</f>
        <v>ELAR SELATAN</v>
      </c>
      <c r="I2874" t="str">
        <f>VLOOKUP($D2874,reference!$G$1:$H$25,2,FALSE)</f>
        <v>Hutan lahan kering primer</v>
      </c>
      <c r="J2874" t="str">
        <f>VLOOKUP($E2874,reference!$G$1:$H$25,2,FALSE)</f>
        <v>Pertanian lahan kering  campur semak / kebun campur</v>
      </c>
      <c r="K2874" t="str">
        <f t="shared" si="44"/>
        <v>Non Irigasi</v>
      </c>
      <c r="L2874" t="s">
        <v>328</v>
      </c>
    </row>
    <row r="2875" spans="1:12" x14ac:dyDescent="0.25">
      <c r="A2875" s="1">
        <v>2874</v>
      </c>
      <c r="B2875" s="3">
        <v>11</v>
      </c>
      <c r="C2875" s="1">
        <v>202</v>
      </c>
      <c r="D2875" s="1">
        <v>14</v>
      </c>
      <c r="E2875" s="1">
        <v>1</v>
      </c>
      <c r="F2875" s="1">
        <v>0</v>
      </c>
      <c r="G2875">
        <f>VLOOKUP(C2875,reference!$A$1:$E$310,5,FALSE)</f>
        <v>5311060</v>
      </c>
      <c r="H2875" t="str">
        <f>VLOOKUP(C2875,reference!$A$1:$E$310,4,FALSE)</f>
        <v>MAUROLE</v>
      </c>
      <c r="I2875" t="str">
        <f>VLOOKUP($D2875,reference!$G$1:$H$25,2,FALSE)</f>
        <v>Sawah</v>
      </c>
      <c r="J2875" t="str">
        <f>VLOOKUP($E2875,reference!$G$1:$H$25,2,FALSE)</f>
        <v>Hutan lahan kering primer</v>
      </c>
      <c r="K2875" t="str">
        <f t="shared" si="44"/>
        <v>Non Irigasi</v>
      </c>
      <c r="L2875" t="s">
        <v>327</v>
      </c>
    </row>
    <row r="2876" spans="1:12" x14ac:dyDescent="0.25">
      <c r="A2876" s="1">
        <v>2875</v>
      </c>
      <c r="B2876" s="3">
        <v>77</v>
      </c>
      <c r="C2876" s="1">
        <v>183</v>
      </c>
      <c r="D2876" s="1">
        <v>12</v>
      </c>
      <c r="E2876" s="1">
        <v>12</v>
      </c>
      <c r="F2876" s="1">
        <v>0</v>
      </c>
      <c r="G2876">
        <f>VLOOKUP(C2876,reference!$A$1:$E$310,5,FALSE)</f>
        <v>5310071</v>
      </c>
      <c r="H2876" t="str">
        <f>VLOOKUP(C2876,reference!$A$1:$E$310,4,FALSE)</f>
        <v>MAGEPANDA</v>
      </c>
      <c r="I2876" t="str">
        <f>VLOOKUP($D2876,reference!$G$1:$H$25,2,FALSE)</f>
        <v>Pertanian lahan kering</v>
      </c>
      <c r="J2876" t="str">
        <f>VLOOKUP($E2876,reference!$G$1:$H$25,2,FALSE)</f>
        <v>Pertanian lahan kering</v>
      </c>
      <c r="K2876" t="str">
        <f t="shared" si="44"/>
        <v>Non Irigasi</v>
      </c>
      <c r="L2876" t="s">
        <v>327</v>
      </c>
    </row>
    <row r="2877" spans="1:12" x14ac:dyDescent="0.25">
      <c r="A2877" s="1">
        <v>2876</v>
      </c>
      <c r="B2877" s="3">
        <v>3</v>
      </c>
      <c r="C2877" s="1">
        <v>140</v>
      </c>
      <c r="D2877" s="1">
        <v>18</v>
      </c>
      <c r="E2877" s="1">
        <v>0</v>
      </c>
      <c r="F2877" s="1">
        <v>0</v>
      </c>
      <c r="G2877">
        <f>VLOOKUP(C2877,reference!$A$1:$E$310,5,FALSE)</f>
        <v>5308020</v>
      </c>
      <c r="H2877" t="str">
        <f>VLOOKUP(C2877,reference!$A$1:$E$310,4,FALSE)</f>
        <v>ATADEI</v>
      </c>
      <c r="I2877" t="str">
        <f>VLOOKUP($D2877,reference!$G$1:$H$25,2,FALSE)</f>
        <v>Lahan terbuka</v>
      </c>
      <c r="J2877" t="str">
        <f>VLOOKUP($E2877,reference!$G$1:$H$25,2,FALSE)</f>
        <v>No data</v>
      </c>
      <c r="K2877" t="str">
        <f t="shared" si="44"/>
        <v>Non Irigasi</v>
      </c>
      <c r="L2877" t="s">
        <v>327</v>
      </c>
    </row>
    <row r="2878" spans="1:12" x14ac:dyDescent="0.25">
      <c r="A2878" s="1">
        <v>2877</v>
      </c>
      <c r="B2878" s="3">
        <v>242</v>
      </c>
      <c r="C2878" s="1">
        <v>225</v>
      </c>
      <c r="D2878" s="1">
        <v>11</v>
      </c>
      <c r="E2878" s="1">
        <v>9</v>
      </c>
      <c r="F2878" s="1">
        <v>0</v>
      </c>
      <c r="G2878">
        <f>VLOOKUP(C2878,reference!$A$1:$E$310,5,FALSE)</f>
        <v>5313121</v>
      </c>
      <c r="H2878" t="str">
        <f>VLOOKUP(C2878,reference!$A$1:$E$310,4,FALSE)</f>
        <v>WAE RII</v>
      </c>
      <c r="I2878" t="str">
        <f>VLOOKUP($D2878,reference!$G$1:$H$25,2,FALSE)</f>
        <v>Savanna / Padang rumput</v>
      </c>
      <c r="J2878" t="str">
        <f>VLOOKUP($E2878,reference!$G$1:$H$25,2,FALSE)</f>
        <v>Semak belukar</v>
      </c>
      <c r="K2878" t="str">
        <f t="shared" si="44"/>
        <v>Non Irigasi</v>
      </c>
      <c r="L2878" t="s">
        <v>327</v>
      </c>
    </row>
    <row r="2879" spans="1:12" x14ac:dyDescent="0.25">
      <c r="A2879" s="1">
        <v>2878</v>
      </c>
      <c r="B2879" s="3">
        <v>58</v>
      </c>
      <c r="C2879" s="1">
        <v>225</v>
      </c>
      <c r="D2879" s="1">
        <v>11</v>
      </c>
      <c r="E2879" s="1">
        <v>13</v>
      </c>
      <c r="F2879" s="1">
        <v>0</v>
      </c>
      <c r="G2879">
        <f>VLOOKUP(C2879,reference!$A$1:$E$310,5,FALSE)</f>
        <v>5313121</v>
      </c>
      <c r="H2879" t="str">
        <f>VLOOKUP(C2879,reference!$A$1:$E$310,4,FALSE)</f>
        <v>WAE RII</v>
      </c>
      <c r="I2879" t="str">
        <f>VLOOKUP($D2879,reference!$G$1:$H$25,2,FALSE)</f>
        <v>Savanna / Padang rumput</v>
      </c>
      <c r="J2879" t="str">
        <f>VLOOKUP($E2879,reference!$G$1:$H$25,2,FALSE)</f>
        <v>Pertanian lahan kering  campur semak / kebun campur</v>
      </c>
      <c r="K2879" t="str">
        <f t="shared" si="44"/>
        <v>Non Irigasi</v>
      </c>
      <c r="L2879" t="s">
        <v>327</v>
      </c>
    </row>
    <row r="2880" spans="1:12" x14ac:dyDescent="0.25">
      <c r="A2880" s="1">
        <v>2879</v>
      </c>
      <c r="B2880" s="3">
        <v>1</v>
      </c>
      <c r="C2880" s="1">
        <v>275</v>
      </c>
      <c r="D2880" s="1">
        <v>21</v>
      </c>
      <c r="E2880" s="1">
        <v>14</v>
      </c>
      <c r="F2880" s="1">
        <v>1</v>
      </c>
      <c r="G2880">
        <f>VLOOKUP(C2880,reference!$A$1:$E$310,5,FALSE)</f>
        <v>5318060</v>
      </c>
      <c r="H2880" t="str">
        <f>VLOOKUP(C2880,reference!$A$1:$E$310,4,FALSE)</f>
        <v>AESESA</v>
      </c>
      <c r="I2880" t="str">
        <f>VLOOKUP($D2880,reference!$G$1:$H$25,2,FALSE)</f>
        <v>Rawa</v>
      </c>
      <c r="J2880" t="str">
        <f>VLOOKUP($E2880,reference!$G$1:$H$25,2,FALSE)</f>
        <v>Sawah</v>
      </c>
      <c r="K2880" t="str">
        <f t="shared" si="44"/>
        <v>Buffer Irigasi</v>
      </c>
      <c r="L2880" t="s">
        <v>327</v>
      </c>
    </row>
    <row r="2881" spans="1:12" x14ac:dyDescent="0.25">
      <c r="A2881" s="1">
        <v>2880</v>
      </c>
      <c r="B2881" s="3">
        <v>294</v>
      </c>
      <c r="C2881" s="1">
        <v>207</v>
      </c>
      <c r="D2881" s="1">
        <v>11</v>
      </c>
      <c r="E2881" s="1">
        <v>9</v>
      </c>
      <c r="F2881" s="1">
        <v>0</v>
      </c>
      <c r="G2881">
        <f>VLOOKUP(C2881,reference!$A$1:$E$310,5,FALSE)</f>
        <v>5311071</v>
      </c>
      <c r="H2881" t="str">
        <f>VLOOKUP(C2881,reference!$A$1:$E$310,4,FALSE)</f>
        <v>WEWARIA</v>
      </c>
      <c r="I2881" t="str">
        <f>VLOOKUP($D2881,reference!$G$1:$H$25,2,FALSE)</f>
        <v>Savanna / Padang rumput</v>
      </c>
      <c r="J2881" t="str">
        <f>VLOOKUP($E2881,reference!$G$1:$H$25,2,FALSE)</f>
        <v>Semak belukar</v>
      </c>
      <c r="K2881" t="str">
        <f t="shared" si="44"/>
        <v>Non Irigasi</v>
      </c>
      <c r="L2881" t="s">
        <v>327</v>
      </c>
    </row>
    <row r="2882" spans="1:12" x14ac:dyDescent="0.25">
      <c r="A2882" s="1">
        <v>2881</v>
      </c>
      <c r="B2882" s="3">
        <v>16</v>
      </c>
      <c r="C2882" s="1">
        <v>207</v>
      </c>
      <c r="D2882" s="1">
        <v>9</v>
      </c>
      <c r="E2882" s="1">
        <v>21</v>
      </c>
      <c r="F2882" s="1">
        <v>0</v>
      </c>
      <c r="G2882">
        <f>VLOOKUP(C2882,reference!$A$1:$E$310,5,FALSE)</f>
        <v>5311071</v>
      </c>
      <c r="H2882" t="str">
        <f>VLOOKUP(C2882,reference!$A$1:$E$310,4,FALSE)</f>
        <v>WEWARIA</v>
      </c>
      <c r="I2882" t="str">
        <f>VLOOKUP($D2882,reference!$G$1:$H$25,2,FALSE)</f>
        <v>Semak belukar</v>
      </c>
      <c r="J2882" t="str">
        <f>VLOOKUP($E2882,reference!$G$1:$H$25,2,FALSE)</f>
        <v>Rawa</v>
      </c>
      <c r="K2882" t="str">
        <f t="shared" si="44"/>
        <v>Non Irigasi</v>
      </c>
      <c r="L2882" t="s">
        <v>327</v>
      </c>
    </row>
    <row r="2883" spans="1:12" x14ac:dyDescent="0.25">
      <c r="A2883" s="1">
        <v>2882</v>
      </c>
      <c r="B2883" s="3">
        <v>342</v>
      </c>
      <c r="C2883" s="1">
        <v>155</v>
      </c>
      <c r="D2883" s="1">
        <v>2</v>
      </c>
      <c r="E2883" s="1">
        <v>9</v>
      </c>
      <c r="F2883" s="1">
        <v>0</v>
      </c>
      <c r="G2883">
        <f>VLOOKUP(C2883,reference!$A$1:$E$310,5,FALSE)</f>
        <v>5309040</v>
      </c>
      <c r="H2883" t="str">
        <f>VLOOKUP(C2883,reference!$A$1:$E$310,4,FALSE)</f>
        <v>SOLOR BARAT</v>
      </c>
      <c r="I2883" t="str">
        <f>VLOOKUP($D2883,reference!$G$1:$H$25,2,FALSE)</f>
        <v>Hutan lahan kering sekunder / bekas tebangan</v>
      </c>
      <c r="J2883" t="str">
        <f>VLOOKUP($E2883,reference!$G$1:$H$25,2,FALSE)</f>
        <v>Semak belukar</v>
      </c>
      <c r="K2883" t="str">
        <f t="shared" ref="K2883:K2946" si="45">IF(F2883=0,"Non Irigasi","Buffer Irigasi")</f>
        <v>Non Irigasi</v>
      </c>
      <c r="L2883" t="s">
        <v>328</v>
      </c>
    </row>
    <row r="2884" spans="1:12" x14ac:dyDescent="0.25">
      <c r="A2884" s="1">
        <v>2883</v>
      </c>
      <c r="B2884" s="3">
        <v>98</v>
      </c>
      <c r="C2884" s="1">
        <v>242</v>
      </c>
      <c r="D2884" s="1">
        <v>6</v>
      </c>
      <c r="E2884" s="1">
        <v>15</v>
      </c>
      <c r="F2884" s="1">
        <v>0</v>
      </c>
      <c r="G2884">
        <f>VLOOKUP(C2884,reference!$A$1:$E$310,5,FALSE)</f>
        <v>5315010</v>
      </c>
      <c r="H2884" t="str">
        <f>VLOOKUP(C2884,reference!$A$1:$E$310,4,FALSE)</f>
        <v>KOMODO</v>
      </c>
      <c r="I2884" t="str">
        <f>VLOOKUP($D2884,reference!$G$1:$H$25,2,FALSE)</f>
        <v>Hutan mangrove sekunder</v>
      </c>
      <c r="J2884" t="str">
        <f>VLOOKUP($E2884,reference!$G$1:$H$25,2,FALSE)</f>
        <v>Tambak</v>
      </c>
      <c r="K2884" t="str">
        <f t="shared" si="45"/>
        <v>Non Irigasi</v>
      </c>
      <c r="L2884" t="s">
        <v>328</v>
      </c>
    </row>
    <row r="2885" spans="1:12" x14ac:dyDescent="0.25">
      <c r="A2885" s="1">
        <v>2884</v>
      </c>
      <c r="B2885" s="3">
        <v>3</v>
      </c>
      <c r="C2885" s="1">
        <v>249</v>
      </c>
      <c r="D2885" s="1">
        <v>14</v>
      </c>
      <c r="E2885" s="1">
        <v>9</v>
      </c>
      <c r="F2885" s="1">
        <v>0</v>
      </c>
      <c r="G2885">
        <f>VLOOKUP(C2885,reference!$A$1:$E$310,5,FALSE)</f>
        <v>5315040</v>
      </c>
      <c r="H2885" t="str">
        <f>VLOOKUP(C2885,reference!$A$1:$E$310,4,FALSE)</f>
        <v>KUWUS</v>
      </c>
      <c r="I2885" t="str">
        <f>VLOOKUP($D2885,reference!$G$1:$H$25,2,FALSE)</f>
        <v>Sawah</v>
      </c>
      <c r="J2885" t="str">
        <f>VLOOKUP($E2885,reference!$G$1:$H$25,2,FALSE)</f>
        <v>Semak belukar</v>
      </c>
      <c r="K2885" t="str">
        <f t="shared" si="45"/>
        <v>Non Irigasi</v>
      </c>
      <c r="L2885" t="s">
        <v>327</v>
      </c>
    </row>
    <row r="2886" spans="1:12" x14ac:dyDescent="0.25">
      <c r="A2886" s="1">
        <v>2885</v>
      </c>
      <c r="B2886" s="3">
        <v>21</v>
      </c>
      <c r="C2886" s="1">
        <v>249</v>
      </c>
      <c r="D2886" s="1">
        <v>2</v>
      </c>
      <c r="E2886" s="1">
        <v>9</v>
      </c>
      <c r="F2886" s="1">
        <v>0</v>
      </c>
      <c r="G2886">
        <f>VLOOKUP(C2886,reference!$A$1:$E$310,5,FALSE)</f>
        <v>5315040</v>
      </c>
      <c r="H2886" t="str">
        <f>VLOOKUP(C2886,reference!$A$1:$E$310,4,FALSE)</f>
        <v>KUWUS</v>
      </c>
      <c r="I2886" t="str">
        <f>VLOOKUP($D2886,reference!$G$1:$H$25,2,FALSE)</f>
        <v>Hutan lahan kering sekunder / bekas tebangan</v>
      </c>
      <c r="J2886" t="str">
        <f>VLOOKUP($E2886,reference!$G$1:$H$25,2,FALSE)</f>
        <v>Semak belukar</v>
      </c>
      <c r="K2886" t="str">
        <f t="shared" si="45"/>
        <v>Non Irigasi</v>
      </c>
      <c r="L2886" t="s">
        <v>328</v>
      </c>
    </row>
    <row r="2887" spans="1:12" x14ac:dyDescent="0.25">
      <c r="A2887" s="1">
        <v>2886</v>
      </c>
      <c r="B2887" s="3">
        <v>28</v>
      </c>
      <c r="C2887" s="1">
        <v>281</v>
      </c>
      <c r="D2887" s="1">
        <v>2</v>
      </c>
      <c r="E2887" s="1">
        <v>14</v>
      </c>
      <c r="F2887" s="1">
        <v>0</v>
      </c>
      <c r="G2887">
        <f>VLOOKUP(C2887,reference!$A$1:$E$310,5,FALSE)</f>
        <v>5319031</v>
      </c>
      <c r="H2887" t="str">
        <f>VLOOKUP(C2887,reference!$A$1:$E$310,4,FALSE)</f>
        <v>ELAR SELATAN</v>
      </c>
      <c r="I2887" t="str">
        <f>VLOOKUP($D2887,reference!$G$1:$H$25,2,FALSE)</f>
        <v>Hutan lahan kering sekunder / bekas tebangan</v>
      </c>
      <c r="J2887" t="str">
        <f>VLOOKUP($E2887,reference!$G$1:$H$25,2,FALSE)</f>
        <v>Sawah</v>
      </c>
      <c r="K2887" t="str">
        <f t="shared" si="45"/>
        <v>Non Irigasi</v>
      </c>
      <c r="L2887" t="s">
        <v>328</v>
      </c>
    </row>
    <row r="2888" spans="1:12" x14ac:dyDescent="0.25">
      <c r="A2888" s="1">
        <v>2887</v>
      </c>
      <c r="B2888" s="3">
        <v>7</v>
      </c>
      <c r="C2888" s="1">
        <v>275</v>
      </c>
      <c r="D2888" s="1">
        <v>21</v>
      </c>
      <c r="E2888" s="1">
        <v>15</v>
      </c>
      <c r="F2888" s="1">
        <v>1</v>
      </c>
      <c r="G2888">
        <f>VLOOKUP(C2888,reference!$A$1:$E$310,5,FALSE)</f>
        <v>5318060</v>
      </c>
      <c r="H2888" t="str">
        <f>VLOOKUP(C2888,reference!$A$1:$E$310,4,FALSE)</f>
        <v>AESESA</v>
      </c>
      <c r="I2888" t="str">
        <f>VLOOKUP($D2888,reference!$G$1:$H$25,2,FALSE)</f>
        <v>Rawa</v>
      </c>
      <c r="J2888" t="str">
        <f>VLOOKUP($E2888,reference!$G$1:$H$25,2,FALSE)</f>
        <v>Tambak</v>
      </c>
      <c r="K2888" t="str">
        <f t="shared" si="45"/>
        <v>Buffer Irigasi</v>
      </c>
      <c r="L2888" t="s">
        <v>327</v>
      </c>
    </row>
    <row r="2889" spans="1:12" x14ac:dyDescent="0.25">
      <c r="A2889" s="1">
        <v>2888</v>
      </c>
      <c r="B2889" s="3">
        <v>1</v>
      </c>
      <c r="C2889" s="1">
        <v>139</v>
      </c>
      <c r="D2889" s="1">
        <v>11</v>
      </c>
      <c r="E2889" s="1">
        <v>2</v>
      </c>
      <c r="F2889" s="1">
        <v>0</v>
      </c>
      <c r="G2889">
        <f>VLOOKUP(C2889,reference!$A$1:$E$310,5,FALSE)</f>
        <v>5308011</v>
      </c>
      <c r="H2889" t="str">
        <f>VLOOKUP(C2889,reference!$A$1:$E$310,4,FALSE)</f>
        <v>WULANDONI</v>
      </c>
      <c r="I2889" t="str">
        <f>VLOOKUP($D2889,reference!$G$1:$H$25,2,FALSE)</f>
        <v>Savanna / Padang rumput</v>
      </c>
      <c r="J2889" t="str">
        <f>VLOOKUP($E2889,reference!$G$1:$H$25,2,FALSE)</f>
        <v>Hutan lahan kering sekunder / bekas tebangan</v>
      </c>
      <c r="K2889" t="str">
        <f t="shared" si="45"/>
        <v>Non Irigasi</v>
      </c>
      <c r="L2889" t="s">
        <v>327</v>
      </c>
    </row>
    <row r="2890" spans="1:12" x14ac:dyDescent="0.25">
      <c r="A2890" s="1">
        <v>2889</v>
      </c>
      <c r="B2890" s="3">
        <v>1</v>
      </c>
      <c r="C2890" s="1">
        <v>242</v>
      </c>
      <c r="D2890" s="1">
        <v>12</v>
      </c>
      <c r="E2890" s="1">
        <v>0</v>
      </c>
      <c r="F2890" s="1">
        <v>0</v>
      </c>
      <c r="G2890">
        <f>VLOOKUP(C2890,reference!$A$1:$E$310,5,FALSE)</f>
        <v>5315010</v>
      </c>
      <c r="H2890" t="str">
        <f>VLOOKUP(C2890,reference!$A$1:$E$310,4,FALSE)</f>
        <v>KOMODO</v>
      </c>
      <c r="I2890" t="str">
        <f>VLOOKUP($D2890,reference!$G$1:$H$25,2,FALSE)</f>
        <v>Pertanian lahan kering</v>
      </c>
      <c r="J2890" t="str">
        <f>VLOOKUP($E2890,reference!$G$1:$H$25,2,FALSE)</f>
        <v>No data</v>
      </c>
      <c r="K2890" t="str">
        <f t="shared" si="45"/>
        <v>Non Irigasi</v>
      </c>
      <c r="L2890" t="s">
        <v>327</v>
      </c>
    </row>
    <row r="2891" spans="1:12" x14ac:dyDescent="0.25">
      <c r="A2891" s="1">
        <v>2890</v>
      </c>
      <c r="B2891" s="3">
        <v>39</v>
      </c>
      <c r="C2891" s="1">
        <v>242</v>
      </c>
      <c r="D2891" s="1">
        <v>12</v>
      </c>
      <c r="E2891" s="1">
        <v>15</v>
      </c>
      <c r="F2891" s="1">
        <v>0</v>
      </c>
      <c r="G2891">
        <f>VLOOKUP(C2891,reference!$A$1:$E$310,5,FALSE)</f>
        <v>5315010</v>
      </c>
      <c r="H2891" t="str">
        <f>VLOOKUP(C2891,reference!$A$1:$E$310,4,FALSE)</f>
        <v>KOMODO</v>
      </c>
      <c r="I2891" t="str">
        <f>VLOOKUP($D2891,reference!$G$1:$H$25,2,FALSE)</f>
        <v>Pertanian lahan kering</v>
      </c>
      <c r="J2891" t="str">
        <f>VLOOKUP($E2891,reference!$G$1:$H$25,2,FALSE)</f>
        <v>Tambak</v>
      </c>
      <c r="K2891" t="str">
        <f t="shared" si="45"/>
        <v>Non Irigasi</v>
      </c>
      <c r="L2891" t="s">
        <v>327</v>
      </c>
    </row>
    <row r="2892" spans="1:12" x14ac:dyDescent="0.25">
      <c r="A2892" s="1">
        <v>2891</v>
      </c>
      <c r="B2892" s="3">
        <v>80</v>
      </c>
      <c r="C2892" s="1">
        <v>227</v>
      </c>
      <c r="D2892" s="1">
        <v>2</v>
      </c>
      <c r="E2892" s="1">
        <v>9</v>
      </c>
      <c r="F2892" s="1">
        <v>0</v>
      </c>
      <c r="G2892">
        <f>VLOOKUP(C2892,reference!$A$1:$E$310,5,FALSE)</f>
        <v>5313123</v>
      </c>
      <c r="H2892" t="str">
        <f>VLOOKUP(C2892,reference!$A$1:$E$310,4,FALSE)</f>
        <v>RAHONG UTARA</v>
      </c>
      <c r="I2892" t="str">
        <f>VLOOKUP($D2892,reference!$G$1:$H$25,2,FALSE)</f>
        <v>Hutan lahan kering sekunder / bekas tebangan</v>
      </c>
      <c r="J2892" t="str">
        <f>VLOOKUP($E2892,reference!$G$1:$H$25,2,FALSE)</f>
        <v>Semak belukar</v>
      </c>
      <c r="K2892" t="str">
        <f t="shared" si="45"/>
        <v>Non Irigasi</v>
      </c>
      <c r="L2892" t="s">
        <v>328</v>
      </c>
    </row>
    <row r="2893" spans="1:12" x14ac:dyDescent="0.25">
      <c r="A2893" s="1">
        <v>2892</v>
      </c>
      <c r="B2893" s="3">
        <v>12</v>
      </c>
      <c r="C2893" s="1">
        <v>283</v>
      </c>
      <c r="D2893" s="1">
        <v>13</v>
      </c>
      <c r="E2893" s="1">
        <v>16</v>
      </c>
      <c r="F2893" s="1">
        <v>0</v>
      </c>
      <c r="G2893">
        <f>VLOOKUP(C2893,reference!$A$1:$E$310,5,FALSE)</f>
        <v>5319050</v>
      </c>
      <c r="H2893" t="str">
        <f>VLOOKUP(C2893,reference!$A$1:$E$310,4,FALSE)</f>
        <v>POCO RANAKA</v>
      </c>
      <c r="I2893" t="str">
        <f>VLOOKUP($D2893,reference!$G$1:$H$25,2,FALSE)</f>
        <v>Pertanian lahan kering  campur semak / kebun campur</v>
      </c>
      <c r="J2893" t="str">
        <f>VLOOKUP($E2893,reference!$G$1:$H$25,2,FALSE)</f>
        <v>Pemukiman</v>
      </c>
      <c r="K2893" t="str">
        <f t="shared" si="45"/>
        <v>Non Irigasi</v>
      </c>
      <c r="L2893" t="s">
        <v>327</v>
      </c>
    </row>
    <row r="2894" spans="1:12" x14ac:dyDescent="0.25">
      <c r="A2894" s="1">
        <v>2893</v>
      </c>
      <c r="B2894" s="3">
        <v>664</v>
      </c>
      <c r="C2894" s="1">
        <v>207</v>
      </c>
      <c r="D2894" s="1">
        <v>9</v>
      </c>
      <c r="E2894" s="1">
        <v>14</v>
      </c>
      <c r="F2894" s="1">
        <v>0</v>
      </c>
      <c r="G2894">
        <f>VLOOKUP(C2894,reference!$A$1:$E$310,5,FALSE)</f>
        <v>5311071</v>
      </c>
      <c r="H2894" t="str">
        <f>VLOOKUP(C2894,reference!$A$1:$E$310,4,FALSE)</f>
        <v>WEWARIA</v>
      </c>
      <c r="I2894" t="str">
        <f>VLOOKUP($D2894,reference!$G$1:$H$25,2,FALSE)</f>
        <v>Semak belukar</v>
      </c>
      <c r="J2894" t="str">
        <f>VLOOKUP($E2894,reference!$G$1:$H$25,2,FALSE)</f>
        <v>Sawah</v>
      </c>
      <c r="K2894" t="str">
        <f t="shared" si="45"/>
        <v>Non Irigasi</v>
      </c>
      <c r="L2894" t="s">
        <v>327</v>
      </c>
    </row>
    <row r="2895" spans="1:12" x14ac:dyDescent="0.25">
      <c r="A2895" s="1">
        <v>2894</v>
      </c>
      <c r="B2895" s="3">
        <v>5</v>
      </c>
      <c r="C2895" s="1">
        <v>202</v>
      </c>
      <c r="D2895" s="1">
        <v>14</v>
      </c>
      <c r="E2895" s="1">
        <v>16</v>
      </c>
      <c r="F2895" s="1">
        <v>0</v>
      </c>
      <c r="G2895">
        <f>VLOOKUP(C2895,reference!$A$1:$E$310,5,FALSE)</f>
        <v>5311060</v>
      </c>
      <c r="H2895" t="str">
        <f>VLOOKUP(C2895,reference!$A$1:$E$310,4,FALSE)</f>
        <v>MAUROLE</v>
      </c>
      <c r="I2895" t="str">
        <f>VLOOKUP($D2895,reference!$G$1:$H$25,2,FALSE)</f>
        <v>Sawah</v>
      </c>
      <c r="J2895" t="str">
        <f>VLOOKUP($E2895,reference!$G$1:$H$25,2,FALSE)</f>
        <v>Pemukiman</v>
      </c>
      <c r="K2895" t="str">
        <f t="shared" si="45"/>
        <v>Non Irigasi</v>
      </c>
      <c r="L2895" t="s">
        <v>327</v>
      </c>
    </row>
    <row r="2896" spans="1:12" x14ac:dyDescent="0.25">
      <c r="A2896" s="1">
        <v>2895</v>
      </c>
      <c r="B2896" s="3">
        <v>276</v>
      </c>
      <c r="C2896" s="1">
        <v>203</v>
      </c>
      <c r="D2896" s="1">
        <v>2</v>
      </c>
      <c r="E2896" s="1">
        <v>12</v>
      </c>
      <c r="F2896" s="1">
        <v>0</v>
      </c>
      <c r="G2896">
        <f>VLOOKUP(C2896,reference!$A$1:$E$310,5,FALSE)</f>
        <v>5311061</v>
      </c>
      <c r="H2896" t="str">
        <f>VLOOKUP(C2896,reference!$A$1:$E$310,4,FALSE)</f>
        <v>KOTABARU</v>
      </c>
      <c r="I2896" t="str">
        <f>VLOOKUP($D2896,reference!$G$1:$H$25,2,FALSE)</f>
        <v>Hutan lahan kering sekunder / bekas tebangan</v>
      </c>
      <c r="J2896" t="str">
        <f>VLOOKUP($E2896,reference!$G$1:$H$25,2,FALSE)</f>
        <v>Pertanian lahan kering</v>
      </c>
      <c r="K2896" t="str">
        <f t="shared" si="45"/>
        <v>Non Irigasi</v>
      </c>
      <c r="L2896" t="s">
        <v>328</v>
      </c>
    </row>
    <row r="2897" spans="1:12" x14ac:dyDescent="0.25">
      <c r="A2897" s="1">
        <v>2896</v>
      </c>
      <c r="B2897" s="3">
        <v>593</v>
      </c>
      <c r="C2897" s="1">
        <v>183</v>
      </c>
      <c r="D2897" s="1">
        <v>11</v>
      </c>
      <c r="E2897" s="1">
        <v>2</v>
      </c>
      <c r="F2897" s="1">
        <v>0</v>
      </c>
      <c r="G2897">
        <f>VLOOKUP(C2897,reference!$A$1:$E$310,5,FALSE)</f>
        <v>5310071</v>
      </c>
      <c r="H2897" t="str">
        <f>VLOOKUP(C2897,reference!$A$1:$E$310,4,FALSE)</f>
        <v>MAGEPANDA</v>
      </c>
      <c r="I2897" t="str">
        <f>VLOOKUP($D2897,reference!$G$1:$H$25,2,FALSE)</f>
        <v>Savanna / Padang rumput</v>
      </c>
      <c r="J2897" t="str">
        <f>VLOOKUP($E2897,reference!$G$1:$H$25,2,FALSE)</f>
        <v>Hutan lahan kering sekunder / bekas tebangan</v>
      </c>
      <c r="K2897" t="str">
        <f t="shared" si="45"/>
        <v>Non Irigasi</v>
      </c>
      <c r="L2897" t="s">
        <v>327</v>
      </c>
    </row>
    <row r="2898" spans="1:12" x14ac:dyDescent="0.25">
      <c r="A2898" s="1">
        <v>2897</v>
      </c>
      <c r="B2898" s="3">
        <v>20</v>
      </c>
      <c r="C2898" s="1">
        <v>183</v>
      </c>
      <c r="D2898" s="1">
        <v>11</v>
      </c>
      <c r="E2898" s="1">
        <v>11</v>
      </c>
      <c r="F2898" s="1">
        <v>1</v>
      </c>
      <c r="G2898">
        <f>VLOOKUP(C2898,reference!$A$1:$E$310,5,FALSE)</f>
        <v>5310071</v>
      </c>
      <c r="H2898" t="str">
        <f>VLOOKUP(C2898,reference!$A$1:$E$310,4,FALSE)</f>
        <v>MAGEPANDA</v>
      </c>
      <c r="I2898" t="str">
        <f>VLOOKUP($D2898,reference!$G$1:$H$25,2,FALSE)</f>
        <v>Savanna / Padang rumput</v>
      </c>
      <c r="J2898" t="str">
        <f>VLOOKUP($E2898,reference!$G$1:$H$25,2,FALSE)</f>
        <v>Savanna / Padang rumput</v>
      </c>
      <c r="K2898" t="str">
        <f t="shared" si="45"/>
        <v>Buffer Irigasi</v>
      </c>
      <c r="L2898" t="s">
        <v>327</v>
      </c>
    </row>
    <row r="2899" spans="1:12" x14ac:dyDescent="0.25">
      <c r="A2899" s="1">
        <v>2898</v>
      </c>
      <c r="B2899" s="3">
        <v>2</v>
      </c>
      <c r="C2899" s="1">
        <v>173</v>
      </c>
      <c r="D2899" s="1">
        <v>18</v>
      </c>
      <c r="E2899" s="1">
        <v>2</v>
      </c>
      <c r="F2899" s="1">
        <v>0</v>
      </c>
      <c r="G2899">
        <f>VLOOKUP(C2899,reference!$A$1:$E$310,5,FALSE)</f>
        <v>5310040</v>
      </c>
      <c r="H2899" t="str">
        <f>VLOOKUP(C2899,reference!$A$1:$E$310,4,FALSE)</f>
        <v>TALIBURA</v>
      </c>
      <c r="I2899" t="str">
        <f>VLOOKUP($D2899,reference!$G$1:$H$25,2,FALSE)</f>
        <v>Lahan terbuka</v>
      </c>
      <c r="J2899" t="str">
        <f>VLOOKUP($E2899,reference!$G$1:$H$25,2,FALSE)</f>
        <v>Hutan lahan kering sekunder / bekas tebangan</v>
      </c>
      <c r="K2899" t="str">
        <f t="shared" si="45"/>
        <v>Non Irigasi</v>
      </c>
      <c r="L2899" t="s">
        <v>327</v>
      </c>
    </row>
    <row r="2900" spans="1:12" x14ac:dyDescent="0.25">
      <c r="A2900" s="1">
        <v>2899</v>
      </c>
      <c r="B2900" s="3">
        <v>117</v>
      </c>
      <c r="C2900" s="1">
        <v>175</v>
      </c>
      <c r="D2900" s="1">
        <v>13</v>
      </c>
      <c r="E2900" s="1">
        <v>14</v>
      </c>
      <c r="F2900" s="1">
        <v>0</v>
      </c>
      <c r="G2900">
        <f>VLOOKUP(C2900,reference!$A$1:$E$310,5,FALSE)</f>
        <v>5310042</v>
      </c>
      <c r="H2900" t="str">
        <f>VLOOKUP(C2900,reference!$A$1:$E$310,4,FALSE)</f>
        <v>WAIBLAMA</v>
      </c>
      <c r="I2900" t="str">
        <f>VLOOKUP($D2900,reference!$G$1:$H$25,2,FALSE)</f>
        <v>Pertanian lahan kering  campur semak / kebun campur</v>
      </c>
      <c r="J2900" t="str">
        <f>VLOOKUP($E2900,reference!$G$1:$H$25,2,FALSE)</f>
        <v>Sawah</v>
      </c>
      <c r="K2900" t="str">
        <f t="shared" si="45"/>
        <v>Non Irigasi</v>
      </c>
      <c r="L2900" t="s">
        <v>327</v>
      </c>
    </row>
    <row r="2901" spans="1:12" x14ac:dyDescent="0.25">
      <c r="A2901" s="1">
        <v>2900</v>
      </c>
      <c r="B2901" s="3">
        <v>219</v>
      </c>
      <c r="C2901" s="1">
        <v>155</v>
      </c>
      <c r="D2901" s="1">
        <v>11</v>
      </c>
      <c r="E2901" s="1">
        <v>2</v>
      </c>
      <c r="F2901" s="1">
        <v>0</v>
      </c>
      <c r="G2901">
        <f>VLOOKUP(C2901,reference!$A$1:$E$310,5,FALSE)</f>
        <v>5309040</v>
      </c>
      <c r="H2901" t="str">
        <f>VLOOKUP(C2901,reference!$A$1:$E$310,4,FALSE)</f>
        <v>SOLOR BARAT</v>
      </c>
      <c r="I2901" t="str">
        <f>VLOOKUP($D2901,reference!$G$1:$H$25,2,FALSE)</f>
        <v>Savanna / Padang rumput</v>
      </c>
      <c r="J2901" t="str">
        <f>VLOOKUP($E2901,reference!$G$1:$H$25,2,FALSE)</f>
        <v>Hutan lahan kering sekunder / bekas tebangan</v>
      </c>
      <c r="K2901" t="str">
        <f t="shared" si="45"/>
        <v>Non Irigasi</v>
      </c>
      <c r="L2901" t="s">
        <v>327</v>
      </c>
    </row>
    <row r="2902" spans="1:12" x14ac:dyDescent="0.25">
      <c r="A2902" s="1">
        <v>2901</v>
      </c>
      <c r="B2902" s="3">
        <v>4994</v>
      </c>
      <c r="C2902" s="1">
        <v>245</v>
      </c>
      <c r="D2902" s="1">
        <v>2</v>
      </c>
      <c r="E2902" s="1">
        <v>1</v>
      </c>
      <c r="F2902" s="1">
        <v>0</v>
      </c>
      <c r="G2902">
        <f>VLOOKUP(C2902,reference!$A$1:$E$310,5,FALSE)</f>
        <v>5315021</v>
      </c>
      <c r="H2902" t="str">
        <f>VLOOKUP(C2902,reference!$A$1:$E$310,4,FALSE)</f>
        <v>MBELILING</v>
      </c>
      <c r="I2902" t="str">
        <f>VLOOKUP($D2902,reference!$G$1:$H$25,2,FALSE)</f>
        <v>Hutan lahan kering sekunder / bekas tebangan</v>
      </c>
      <c r="J2902" t="str">
        <f>VLOOKUP($E2902,reference!$G$1:$H$25,2,FALSE)</f>
        <v>Hutan lahan kering primer</v>
      </c>
      <c r="K2902" t="str">
        <f t="shared" si="45"/>
        <v>Non Irigasi</v>
      </c>
      <c r="L2902" t="s">
        <v>327</v>
      </c>
    </row>
    <row r="2903" spans="1:12" x14ac:dyDescent="0.25">
      <c r="A2903" s="1">
        <v>2902</v>
      </c>
      <c r="B2903" s="3">
        <v>140</v>
      </c>
      <c r="C2903" s="1">
        <v>251</v>
      </c>
      <c r="D2903" s="1">
        <v>13</v>
      </c>
      <c r="E2903" s="1">
        <v>11</v>
      </c>
      <c r="F2903" s="1">
        <v>0</v>
      </c>
      <c r="G2903">
        <f>VLOOKUP(C2903,reference!$A$1:$E$310,5,FALSE)</f>
        <v>5315042</v>
      </c>
      <c r="H2903" t="str">
        <f>VLOOKUP(C2903,reference!$A$1:$E$310,4,FALSE)</f>
        <v>KUWUS BARAT</v>
      </c>
      <c r="I2903" t="str">
        <f>VLOOKUP($D2903,reference!$G$1:$H$25,2,FALSE)</f>
        <v>Pertanian lahan kering  campur semak / kebun campur</v>
      </c>
      <c r="J2903" t="str">
        <f>VLOOKUP($E2903,reference!$G$1:$H$25,2,FALSE)</f>
        <v>Savanna / Padang rumput</v>
      </c>
      <c r="K2903" t="str">
        <f t="shared" si="45"/>
        <v>Non Irigasi</v>
      </c>
      <c r="L2903" t="s">
        <v>327</v>
      </c>
    </row>
    <row r="2904" spans="1:12" x14ac:dyDescent="0.25">
      <c r="A2904" s="1">
        <v>2903</v>
      </c>
      <c r="B2904" s="3">
        <v>207</v>
      </c>
      <c r="C2904" s="1">
        <v>219</v>
      </c>
      <c r="D2904" s="1">
        <v>11</v>
      </c>
      <c r="E2904" s="1">
        <v>16</v>
      </c>
      <c r="F2904" s="1">
        <v>0</v>
      </c>
      <c r="G2904">
        <f>VLOOKUP(C2904,reference!$A$1:$E$310,5,FALSE)</f>
        <v>5312082</v>
      </c>
      <c r="H2904" t="str">
        <f>VLOOKUP(C2904,reference!$A$1:$E$310,4,FALSE)</f>
        <v>WOLOMEZE</v>
      </c>
      <c r="I2904" t="str">
        <f>VLOOKUP($D2904,reference!$G$1:$H$25,2,FALSE)</f>
        <v>Savanna / Padang rumput</v>
      </c>
      <c r="J2904" t="str">
        <f>VLOOKUP($E2904,reference!$G$1:$H$25,2,FALSE)</f>
        <v>Pemukiman</v>
      </c>
      <c r="K2904" t="str">
        <f t="shared" si="45"/>
        <v>Non Irigasi</v>
      </c>
      <c r="L2904" t="s">
        <v>327</v>
      </c>
    </row>
    <row r="2905" spans="1:12" x14ac:dyDescent="0.25">
      <c r="A2905" s="1">
        <v>2904</v>
      </c>
      <c r="B2905" s="3">
        <v>45</v>
      </c>
      <c r="C2905" s="1">
        <v>275</v>
      </c>
      <c r="D2905" s="1">
        <v>21</v>
      </c>
      <c r="E2905" s="1">
        <v>6</v>
      </c>
      <c r="F2905" s="1">
        <v>0</v>
      </c>
      <c r="G2905">
        <f>VLOOKUP(C2905,reference!$A$1:$E$310,5,FALSE)</f>
        <v>5318060</v>
      </c>
      <c r="H2905" t="str">
        <f>VLOOKUP(C2905,reference!$A$1:$E$310,4,FALSE)</f>
        <v>AESESA</v>
      </c>
      <c r="I2905" t="str">
        <f>VLOOKUP($D2905,reference!$G$1:$H$25,2,FALSE)</f>
        <v>Rawa</v>
      </c>
      <c r="J2905" t="str">
        <f>VLOOKUP($E2905,reference!$G$1:$H$25,2,FALSE)</f>
        <v>Hutan mangrove sekunder</v>
      </c>
      <c r="K2905" t="str">
        <f t="shared" si="45"/>
        <v>Non Irigasi</v>
      </c>
      <c r="L2905" t="s">
        <v>327</v>
      </c>
    </row>
    <row r="2906" spans="1:12" x14ac:dyDescent="0.25">
      <c r="A2906" s="1">
        <v>2905</v>
      </c>
      <c r="B2906" s="3">
        <v>1676</v>
      </c>
      <c r="C2906" s="1">
        <v>183</v>
      </c>
      <c r="D2906" s="1">
        <v>2</v>
      </c>
      <c r="E2906" s="1">
        <v>2</v>
      </c>
      <c r="F2906" s="1">
        <v>0</v>
      </c>
      <c r="G2906">
        <f>VLOOKUP(C2906,reference!$A$1:$E$310,5,FALSE)</f>
        <v>5310071</v>
      </c>
      <c r="H2906" t="str">
        <f>VLOOKUP(C2906,reference!$A$1:$E$310,4,FALSE)</f>
        <v>MAGEPANDA</v>
      </c>
      <c r="I2906" t="str">
        <f>VLOOKUP($D2906,reference!$G$1:$H$25,2,FALSE)</f>
        <v>Hutan lahan kering sekunder / bekas tebangan</v>
      </c>
      <c r="J2906" t="str">
        <f>VLOOKUP($E2906,reference!$G$1:$H$25,2,FALSE)</f>
        <v>Hutan lahan kering sekunder / bekas tebangan</v>
      </c>
      <c r="K2906" t="str">
        <f t="shared" si="45"/>
        <v>Non Irigasi</v>
      </c>
      <c r="L2906" t="s">
        <v>327</v>
      </c>
    </row>
    <row r="2907" spans="1:12" x14ac:dyDescent="0.25">
      <c r="A2907" s="1">
        <v>2906</v>
      </c>
      <c r="B2907" s="3">
        <v>274</v>
      </c>
      <c r="C2907" s="1">
        <v>242</v>
      </c>
      <c r="D2907" s="1">
        <v>12</v>
      </c>
      <c r="E2907" s="1">
        <v>1</v>
      </c>
      <c r="F2907" s="1">
        <v>0</v>
      </c>
      <c r="G2907">
        <f>VLOOKUP(C2907,reference!$A$1:$E$310,5,FALSE)</f>
        <v>5315010</v>
      </c>
      <c r="H2907" t="str">
        <f>VLOOKUP(C2907,reference!$A$1:$E$310,4,FALSE)</f>
        <v>KOMODO</v>
      </c>
      <c r="I2907" t="str">
        <f>VLOOKUP($D2907,reference!$G$1:$H$25,2,FALSE)</f>
        <v>Pertanian lahan kering</v>
      </c>
      <c r="J2907" t="str">
        <f>VLOOKUP($E2907,reference!$G$1:$H$25,2,FALSE)</f>
        <v>Hutan lahan kering primer</v>
      </c>
      <c r="K2907" t="str">
        <f t="shared" si="45"/>
        <v>Non Irigasi</v>
      </c>
      <c r="L2907" t="s">
        <v>327</v>
      </c>
    </row>
    <row r="2908" spans="1:12" x14ac:dyDescent="0.25">
      <c r="A2908" s="1">
        <v>2907</v>
      </c>
      <c r="B2908" s="3">
        <v>2658</v>
      </c>
      <c r="C2908" s="1">
        <v>242</v>
      </c>
      <c r="D2908" s="1">
        <v>12</v>
      </c>
      <c r="E2908" s="1">
        <v>14</v>
      </c>
      <c r="F2908" s="1">
        <v>0</v>
      </c>
      <c r="G2908">
        <f>VLOOKUP(C2908,reference!$A$1:$E$310,5,FALSE)</f>
        <v>5315010</v>
      </c>
      <c r="H2908" t="str">
        <f>VLOOKUP(C2908,reference!$A$1:$E$310,4,FALSE)</f>
        <v>KOMODO</v>
      </c>
      <c r="I2908" t="str">
        <f>VLOOKUP($D2908,reference!$G$1:$H$25,2,FALSE)</f>
        <v>Pertanian lahan kering</v>
      </c>
      <c r="J2908" t="str">
        <f>VLOOKUP($E2908,reference!$G$1:$H$25,2,FALSE)</f>
        <v>Sawah</v>
      </c>
      <c r="K2908" t="str">
        <f t="shared" si="45"/>
        <v>Non Irigasi</v>
      </c>
      <c r="L2908" t="s">
        <v>327</v>
      </c>
    </row>
    <row r="2909" spans="1:12" x14ac:dyDescent="0.25">
      <c r="A2909" s="1">
        <v>2908</v>
      </c>
      <c r="B2909" s="3">
        <v>280</v>
      </c>
      <c r="C2909" s="1">
        <v>249</v>
      </c>
      <c r="D2909" s="1">
        <v>13</v>
      </c>
      <c r="E2909" s="1">
        <v>11</v>
      </c>
      <c r="F2909" s="1">
        <v>0</v>
      </c>
      <c r="G2909">
        <f>VLOOKUP(C2909,reference!$A$1:$E$310,5,FALSE)</f>
        <v>5315040</v>
      </c>
      <c r="H2909" t="str">
        <f>VLOOKUP(C2909,reference!$A$1:$E$310,4,FALSE)</f>
        <v>KUWUS</v>
      </c>
      <c r="I2909" t="str">
        <f>VLOOKUP($D2909,reference!$G$1:$H$25,2,FALSE)</f>
        <v>Pertanian lahan kering  campur semak / kebun campur</v>
      </c>
      <c r="J2909" t="str">
        <f>VLOOKUP($E2909,reference!$G$1:$H$25,2,FALSE)</f>
        <v>Savanna / Padang rumput</v>
      </c>
      <c r="K2909" t="str">
        <f t="shared" si="45"/>
        <v>Non Irigasi</v>
      </c>
      <c r="L2909" t="s">
        <v>327</v>
      </c>
    </row>
    <row r="2910" spans="1:12" x14ac:dyDescent="0.25">
      <c r="A2910" s="1">
        <v>2909</v>
      </c>
      <c r="B2910" s="3">
        <v>80</v>
      </c>
      <c r="C2910" s="1">
        <v>207</v>
      </c>
      <c r="D2910" s="1">
        <v>9</v>
      </c>
      <c r="E2910" s="1">
        <v>16</v>
      </c>
      <c r="F2910" s="1">
        <v>0</v>
      </c>
      <c r="G2910">
        <f>VLOOKUP(C2910,reference!$A$1:$E$310,5,FALSE)</f>
        <v>5311071</v>
      </c>
      <c r="H2910" t="str">
        <f>VLOOKUP(C2910,reference!$A$1:$E$310,4,FALSE)</f>
        <v>WEWARIA</v>
      </c>
      <c r="I2910" t="str">
        <f>VLOOKUP($D2910,reference!$G$1:$H$25,2,FALSE)</f>
        <v>Semak belukar</v>
      </c>
      <c r="J2910" t="str">
        <f>VLOOKUP($E2910,reference!$G$1:$H$25,2,FALSE)</f>
        <v>Pemukiman</v>
      </c>
      <c r="K2910" t="str">
        <f t="shared" si="45"/>
        <v>Non Irigasi</v>
      </c>
      <c r="L2910" t="s">
        <v>327</v>
      </c>
    </row>
    <row r="2911" spans="1:12" x14ac:dyDescent="0.25">
      <c r="A2911" s="1">
        <v>2910</v>
      </c>
      <c r="B2911" s="3">
        <v>8</v>
      </c>
      <c r="C2911" s="1">
        <v>140</v>
      </c>
      <c r="D2911" s="1">
        <v>16</v>
      </c>
      <c r="E2911" s="1">
        <v>18</v>
      </c>
      <c r="F2911" s="1">
        <v>0</v>
      </c>
      <c r="G2911">
        <f>VLOOKUP(C2911,reference!$A$1:$E$310,5,FALSE)</f>
        <v>5308020</v>
      </c>
      <c r="H2911" t="str">
        <f>VLOOKUP(C2911,reference!$A$1:$E$310,4,FALSE)</f>
        <v>ATADEI</v>
      </c>
      <c r="I2911" t="str">
        <f>VLOOKUP($D2911,reference!$G$1:$H$25,2,FALSE)</f>
        <v>Pemukiman</v>
      </c>
      <c r="J2911" t="str">
        <f>VLOOKUP($E2911,reference!$G$1:$H$25,2,FALSE)</f>
        <v>Lahan terbuka</v>
      </c>
      <c r="K2911" t="str">
        <f t="shared" si="45"/>
        <v>Non Irigasi</v>
      </c>
      <c r="L2911" t="s">
        <v>327</v>
      </c>
    </row>
    <row r="2912" spans="1:12" x14ac:dyDescent="0.25">
      <c r="A2912" s="1">
        <v>2911</v>
      </c>
      <c r="B2912" s="3">
        <v>17</v>
      </c>
      <c r="C2912" s="1">
        <v>242</v>
      </c>
      <c r="D2912" s="1">
        <v>6</v>
      </c>
      <c r="E2912" s="1">
        <v>14</v>
      </c>
      <c r="F2912" s="1">
        <v>0</v>
      </c>
      <c r="G2912">
        <f>VLOOKUP(C2912,reference!$A$1:$E$310,5,FALSE)</f>
        <v>5315010</v>
      </c>
      <c r="H2912" t="str">
        <f>VLOOKUP(C2912,reference!$A$1:$E$310,4,FALSE)</f>
        <v>KOMODO</v>
      </c>
      <c r="I2912" t="str">
        <f>VLOOKUP($D2912,reference!$G$1:$H$25,2,FALSE)</f>
        <v>Hutan mangrove sekunder</v>
      </c>
      <c r="J2912" t="str">
        <f>VLOOKUP($E2912,reference!$G$1:$H$25,2,FALSE)</f>
        <v>Sawah</v>
      </c>
      <c r="K2912" t="str">
        <f t="shared" si="45"/>
        <v>Non Irigasi</v>
      </c>
      <c r="L2912" t="s">
        <v>328</v>
      </c>
    </row>
    <row r="2913" spans="1:12" x14ac:dyDescent="0.25">
      <c r="A2913" s="1">
        <v>2912</v>
      </c>
      <c r="B2913" s="3">
        <v>798</v>
      </c>
      <c r="C2913" s="1">
        <v>242</v>
      </c>
      <c r="D2913" s="1">
        <v>14</v>
      </c>
      <c r="E2913" s="1">
        <v>14</v>
      </c>
      <c r="F2913" s="1">
        <v>0</v>
      </c>
      <c r="G2913">
        <f>VLOOKUP(C2913,reference!$A$1:$E$310,5,FALSE)</f>
        <v>5315010</v>
      </c>
      <c r="H2913" t="str">
        <f>VLOOKUP(C2913,reference!$A$1:$E$310,4,FALSE)</f>
        <v>KOMODO</v>
      </c>
      <c r="I2913" t="str">
        <f>VLOOKUP($D2913,reference!$G$1:$H$25,2,FALSE)</f>
        <v>Sawah</v>
      </c>
      <c r="J2913" t="str">
        <f>VLOOKUP($E2913,reference!$G$1:$H$25,2,FALSE)</f>
        <v>Sawah</v>
      </c>
      <c r="K2913" t="str">
        <f t="shared" si="45"/>
        <v>Non Irigasi</v>
      </c>
      <c r="L2913" t="s">
        <v>327</v>
      </c>
    </row>
    <row r="2914" spans="1:12" x14ac:dyDescent="0.25">
      <c r="A2914" s="1">
        <v>2913</v>
      </c>
      <c r="B2914" s="3">
        <v>310</v>
      </c>
      <c r="C2914" s="1">
        <v>242</v>
      </c>
      <c r="D2914" s="1">
        <v>14</v>
      </c>
      <c r="E2914" s="1">
        <v>1</v>
      </c>
      <c r="F2914" s="1">
        <v>0</v>
      </c>
      <c r="G2914">
        <f>VLOOKUP(C2914,reference!$A$1:$E$310,5,FALSE)</f>
        <v>5315010</v>
      </c>
      <c r="H2914" t="str">
        <f>VLOOKUP(C2914,reference!$A$1:$E$310,4,FALSE)</f>
        <v>KOMODO</v>
      </c>
      <c r="I2914" t="str">
        <f>VLOOKUP($D2914,reference!$G$1:$H$25,2,FALSE)</f>
        <v>Sawah</v>
      </c>
      <c r="J2914" t="str">
        <f>VLOOKUP($E2914,reference!$G$1:$H$25,2,FALSE)</f>
        <v>Hutan lahan kering primer</v>
      </c>
      <c r="K2914" t="str">
        <f t="shared" si="45"/>
        <v>Non Irigasi</v>
      </c>
      <c r="L2914" t="s">
        <v>327</v>
      </c>
    </row>
    <row r="2915" spans="1:12" x14ac:dyDescent="0.25">
      <c r="A2915" s="1">
        <v>2914</v>
      </c>
      <c r="B2915" s="3">
        <v>38</v>
      </c>
      <c r="C2915" s="1">
        <v>243</v>
      </c>
      <c r="D2915" s="1">
        <v>14</v>
      </c>
      <c r="E2915" s="1">
        <v>2</v>
      </c>
      <c r="F2915" s="1">
        <v>0</v>
      </c>
      <c r="G2915">
        <f>VLOOKUP(C2915,reference!$A$1:$E$310,5,FALSE)</f>
        <v>5315011</v>
      </c>
      <c r="H2915" t="str">
        <f>VLOOKUP(C2915,reference!$A$1:$E$310,4,FALSE)</f>
        <v>BOLENG</v>
      </c>
      <c r="I2915" t="str">
        <f>VLOOKUP($D2915,reference!$G$1:$H$25,2,FALSE)</f>
        <v>Sawah</v>
      </c>
      <c r="J2915" t="str">
        <f>VLOOKUP($E2915,reference!$G$1:$H$25,2,FALSE)</f>
        <v>Hutan lahan kering sekunder / bekas tebangan</v>
      </c>
      <c r="K2915" t="str">
        <f t="shared" si="45"/>
        <v>Non Irigasi</v>
      </c>
      <c r="L2915" t="s">
        <v>327</v>
      </c>
    </row>
    <row r="2916" spans="1:12" x14ac:dyDescent="0.25">
      <c r="A2916" s="1">
        <v>2915</v>
      </c>
      <c r="B2916" s="3">
        <v>177</v>
      </c>
      <c r="C2916" s="1">
        <v>227</v>
      </c>
      <c r="D2916" s="1">
        <v>13</v>
      </c>
      <c r="E2916" s="1">
        <v>12</v>
      </c>
      <c r="F2916" s="1">
        <v>0</v>
      </c>
      <c r="G2916">
        <f>VLOOKUP(C2916,reference!$A$1:$E$310,5,FALSE)</f>
        <v>5313123</v>
      </c>
      <c r="H2916" t="str">
        <f>VLOOKUP(C2916,reference!$A$1:$E$310,4,FALSE)</f>
        <v>RAHONG UTARA</v>
      </c>
      <c r="I2916" t="str">
        <f>VLOOKUP($D2916,reference!$G$1:$H$25,2,FALSE)</f>
        <v>Pertanian lahan kering  campur semak / kebun campur</v>
      </c>
      <c r="J2916" t="str">
        <f>VLOOKUP($E2916,reference!$G$1:$H$25,2,FALSE)</f>
        <v>Pertanian lahan kering</v>
      </c>
      <c r="K2916" t="str">
        <f t="shared" si="45"/>
        <v>Non Irigasi</v>
      </c>
      <c r="L2916" t="s">
        <v>327</v>
      </c>
    </row>
    <row r="2917" spans="1:12" x14ac:dyDescent="0.25">
      <c r="A2917" s="1">
        <v>2916</v>
      </c>
      <c r="B2917" s="3">
        <v>3</v>
      </c>
      <c r="C2917" s="1">
        <v>173</v>
      </c>
      <c r="D2917" s="1">
        <v>0</v>
      </c>
      <c r="E2917" s="1">
        <v>14</v>
      </c>
      <c r="F2917" s="1">
        <v>0</v>
      </c>
      <c r="G2917">
        <f>VLOOKUP(C2917,reference!$A$1:$E$310,5,FALSE)</f>
        <v>5310040</v>
      </c>
      <c r="H2917" t="str">
        <f>VLOOKUP(C2917,reference!$A$1:$E$310,4,FALSE)</f>
        <v>TALIBURA</v>
      </c>
      <c r="I2917" t="str">
        <f>VLOOKUP($D2917,reference!$G$1:$H$25,2,FALSE)</f>
        <v>No data</v>
      </c>
      <c r="J2917" t="str">
        <f>VLOOKUP($E2917,reference!$G$1:$H$25,2,FALSE)</f>
        <v>Sawah</v>
      </c>
      <c r="K2917" t="str">
        <f t="shared" si="45"/>
        <v>Non Irigasi</v>
      </c>
      <c r="L2917" t="s">
        <v>327</v>
      </c>
    </row>
    <row r="2918" spans="1:12" x14ac:dyDescent="0.25">
      <c r="A2918" s="1">
        <v>2917</v>
      </c>
      <c r="B2918" s="3">
        <v>43</v>
      </c>
      <c r="C2918" s="1">
        <v>242</v>
      </c>
      <c r="D2918" s="1">
        <v>14</v>
      </c>
      <c r="E2918" s="1">
        <v>16</v>
      </c>
      <c r="F2918" s="1">
        <v>0</v>
      </c>
      <c r="G2918">
        <f>VLOOKUP(C2918,reference!$A$1:$E$310,5,FALSE)</f>
        <v>5315010</v>
      </c>
      <c r="H2918" t="str">
        <f>VLOOKUP(C2918,reference!$A$1:$E$310,4,FALSE)</f>
        <v>KOMODO</v>
      </c>
      <c r="I2918" t="str">
        <f>VLOOKUP($D2918,reference!$G$1:$H$25,2,FALSE)</f>
        <v>Sawah</v>
      </c>
      <c r="J2918" t="str">
        <f>VLOOKUP($E2918,reference!$G$1:$H$25,2,FALSE)</f>
        <v>Pemukiman</v>
      </c>
      <c r="K2918" t="str">
        <f t="shared" si="45"/>
        <v>Non Irigasi</v>
      </c>
      <c r="L2918" t="s">
        <v>327</v>
      </c>
    </row>
    <row r="2919" spans="1:12" x14ac:dyDescent="0.25">
      <c r="A2919" s="1">
        <v>2918</v>
      </c>
      <c r="B2919" s="3">
        <v>4</v>
      </c>
      <c r="C2919" s="1">
        <v>207</v>
      </c>
      <c r="D2919" s="1">
        <v>21</v>
      </c>
      <c r="E2919" s="1">
        <v>13</v>
      </c>
      <c r="F2919" s="1">
        <v>0</v>
      </c>
      <c r="G2919">
        <f>VLOOKUP(C2919,reference!$A$1:$E$310,5,FALSE)</f>
        <v>5311071</v>
      </c>
      <c r="H2919" t="str">
        <f>VLOOKUP(C2919,reference!$A$1:$E$310,4,FALSE)</f>
        <v>WEWARIA</v>
      </c>
      <c r="I2919" t="str">
        <f>VLOOKUP($D2919,reference!$G$1:$H$25,2,FALSE)</f>
        <v>Rawa</v>
      </c>
      <c r="J2919" t="str">
        <f>VLOOKUP($E2919,reference!$G$1:$H$25,2,FALSE)</f>
        <v>Pertanian lahan kering  campur semak / kebun campur</v>
      </c>
      <c r="K2919" t="str">
        <f t="shared" si="45"/>
        <v>Non Irigasi</v>
      </c>
      <c r="L2919" t="s">
        <v>327</v>
      </c>
    </row>
    <row r="2920" spans="1:12" x14ac:dyDescent="0.25">
      <c r="A2920" s="1">
        <v>2919</v>
      </c>
      <c r="B2920" s="3">
        <v>402</v>
      </c>
      <c r="C2920" s="1">
        <v>183</v>
      </c>
      <c r="D2920" s="1">
        <v>2</v>
      </c>
      <c r="E2920" s="1">
        <v>9</v>
      </c>
      <c r="F2920" s="1">
        <v>0</v>
      </c>
      <c r="G2920">
        <f>VLOOKUP(C2920,reference!$A$1:$E$310,5,FALSE)</f>
        <v>5310071</v>
      </c>
      <c r="H2920" t="str">
        <f>VLOOKUP(C2920,reference!$A$1:$E$310,4,FALSE)</f>
        <v>MAGEPANDA</v>
      </c>
      <c r="I2920" t="str">
        <f>VLOOKUP($D2920,reference!$G$1:$H$25,2,FALSE)</f>
        <v>Hutan lahan kering sekunder / bekas tebangan</v>
      </c>
      <c r="J2920" t="str">
        <f>VLOOKUP($E2920,reference!$G$1:$H$25,2,FALSE)</f>
        <v>Semak belukar</v>
      </c>
      <c r="K2920" t="str">
        <f t="shared" si="45"/>
        <v>Non Irigasi</v>
      </c>
      <c r="L2920" t="s">
        <v>328</v>
      </c>
    </row>
    <row r="2921" spans="1:12" x14ac:dyDescent="0.25">
      <c r="A2921" s="1">
        <v>2920</v>
      </c>
      <c r="B2921" s="3">
        <v>546</v>
      </c>
      <c r="C2921" s="1">
        <v>242</v>
      </c>
      <c r="D2921" s="1">
        <v>12</v>
      </c>
      <c r="E2921" s="1">
        <v>9</v>
      </c>
      <c r="F2921" s="1">
        <v>0</v>
      </c>
      <c r="G2921">
        <f>VLOOKUP(C2921,reference!$A$1:$E$310,5,FALSE)</f>
        <v>5315010</v>
      </c>
      <c r="H2921" t="str">
        <f>VLOOKUP(C2921,reference!$A$1:$E$310,4,FALSE)</f>
        <v>KOMODO</v>
      </c>
      <c r="I2921" t="str">
        <f>VLOOKUP($D2921,reference!$G$1:$H$25,2,FALSE)</f>
        <v>Pertanian lahan kering</v>
      </c>
      <c r="J2921" t="str">
        <f>VLOOKUP($E2921,reference!$G$1:$H$25,2,FALSE)</f>
        <v>Semak belukar</v>
      </c>
      <c r="K2921" t="str">
        <f t="shared" si="45"/>
        <v>Non Irigasi</v>
      </c>
      <c r="L2921" t="s">
        <v>327</v>
      </c>
    </row>
    <row r="2922" spans="1:12" x14ac:dyDescent="0.25">
      <c r="A2922" s="1">
        <v>2921</v>
      </c>
      <c r="B2922" s="3">
        <v>205</v>
      </c>
      <c r="C2922" s="1">
        <v>242</v>
      </c>
      <c r="D2922" s="1">
        <v>12</v>
      </c>
      <c r="E2922" s="1">
        <v>13</v>
      </c>
      <c r="F2922" s="1">
        <v>0</v>
      </c>
      <c r="G2922">
        <f>VLOOKUP(C2922,reference!$A$1:$E$310,5,FALSE)</f>
        <v>5315010</v>
      </c>
      <c r="H2922" t="str">
        <f>VLOOKUP(C2922,reference!$A$1:$E$310,4,FALSE)</f>
        <v>KOMODO</v>
      </c>
      <c r="I2922" t="str">
        <f>VLOOKUP($D2922,reference!$G$1:$H$25,2,FALSE)</f>
        <v>Pertanian lahan kering</v>
      </c>
      <c r="J2922" t="str">
        <f>VLOOKUP($E2922,reference!$G$1:$H$25,2,FALSE)</f>
        <v>Pertanian lahan kering  campur semak / kebun campur</v>
      </c>
      <c r="K2922" t="str">
        <f t="shared" si="45"/>
        <v>Non Irigasi</v>
      </c>
      <c r="L2922" t="s">
        <v>327</v>
      </c>
    </row>
    <row r="2923" spans="1:12" x14ac:dyDescent="0.25">
      <c r="A2923" s="1">
        <v>2922</v>
      </c>
      <c r="B2923" s="3">
        <v>42</v>
      </c>
      <c r="C2923" s="1">
        <v>227</v>
      </c>
      <c r="D2923" s="1">
        <v>13</v>
      </c>
      <c r="E2923" s="1">
        <v>9</v>
      </c>
      <c r="F2923" s="1">
        <v>0</v>
      </c>
      <c r="G2923">
        <f>VLOOKUP(C2923,reference!$A$1:$E$310,5,FALSE)</f>
        <v>5313123</v>
      </c>
      <c r="H2923" t="str">
        <f>VLOOKUP(C2923,reference!$A$1:$E$310,4,FALSE)</f>
        <v>RAHONG UTARA</v>
      </c>
      <c r="I2923" t="str">
        <f>VLOOKUP($D2923,reference!$G$1:$H$25,2,FALSE)</f>
        <v>Pertanian lahan kering  campur semak / kebun campur</v>
      </c>
      <c r="J2923" t="str">
        <f>VLOOKUP($E2923,reference!$G$1:$H$25,2,FALSE)</f>
        <v>Semak belukar</v>
      </c>
      <c r="K2923" t="str">
        <f t="shared" si="45"/>
        <v>Non Irigasi</v>
      </c>
      <c r="L2923" t="s">
        <v>327</v>
      </c>
    </row>
    <row r="2924" spans="1:12" x14ac:dyDescent="0.25">
      <c r="A2924" s="1">
        <v>2923</v>
      </c>
      <c r="B2924" s="3">
        <v>3</v>
      </c>
      <c r="C2924" s="1">
        <v>283</v>
      </c>
      <c r="D2924" s="1">
        <v>13</v>
      </c>
      <c r="E2924" s="1">
        <v>13</v>
      </c>
      <c r="F2924" s="1">
        <v>0</v>
      </c>
      <c r="G2924">
        <f>VLOOKUP(C2924,reference!$A$1:$E$310,5,FALSE)</f>
        <v>5319050</v>
      </c>
      <c r="H2924" t="str">
        <f>VLOOKUP(C2924,reference!$A$1:$E$310,4,FALSE)</f>
        <v>POCO RANAKA</v>
      </c>
      <c r="I2924" t="str">
        <f>VLOOKUP($D2924,reference!$G$1:$H$25,2,FALSE)</f>
        <v>Pertanian lahan kering  campur semak / kebun campur</v>
      </c>
      <c r="J2924" t="str">
        <f>VLOOKUP($E2924,reference!$G$1:$H$25,2,FALSE)</f>
        <v>Pertanian lahan kering  campur semak / kebun campur</v>
      </c>
      <c r="K2924" t="str">
        <f t="shared" si="45"/>
        <v>Non Irigasi</v>
      </c>
      <c r="L2924" t="s">
        <v>327</v>
      </c>
    </row>
    <row r="2925" spans="1:12" x14ac:dyDescent="0.25">
      <c r="A2925" s="1">
        <v>2924</v>
      </c>
      <c r="B2925" s="3">
        <v>358</v>
      </c>
      <c r="C2925" s="1">
        <v>189</v>
      </c>
      <c r="D2925" s="1">
        <v>11</v>
      </c>
      <c r="E2925" s="1">
        <v>9</v>
      </c>
      <c r="F2925" s="1">
        <v>0</v>
      </c>
      <c r="G2925">
        <f>VLOOKUP(C2925,reference!$A$1:$E$310,5,FALSE)</f>
        <v>5311012</v>
      </c>
      <c r="H2925" t="str">
        <f>VLOOKUP(C2925,reference!$A$1:$E$310,4,FALSE)</f>
        <v>MAUKARO</v>
      </c>
      <c r="I2925" t="str">
        <f>VLOOKUP($D2925,reference!$G$1:$H$25,2,FALSE)</f>
        <v>Savanna / Padang rumput</v>
      </c>
      <c r="J2925" t="str">
        <f>VLOOKUP($E2925,reference!$G$1:$H$25,2,FALSE)</f>
        <v>Semak belukar</v>
      </c>
      <c r="K2925" t="str">
        <f t="shared" si="45"/>
        <v>Non Irigasi</v>
      </c>
      <c r="L2925" t="s">
        <v>327</v>
      </c>
    </row>
    <row r="2926" spans="1:12" x14ac:dyDescent="0.25">
      <c r="A2926" s="1">
        <v>2925</v>
      </c>
      <c r="B2926" s="3">
        <v>13</v>
      </c>
      <c r="C2926" s="1">
        <v>185</v>
      </c>
      <c r="D2926" s="1">
        <v>12</v>
      </c>
      <c r="E2926" s="1">
        <v>12</v>
      </c>
      <c r="F2926" s="1">
        <v>0</v>
      </c>
      <c r="G2926">
        <f>VLOOKUP(C2926,reference!$A$1:$E$310,5,FALSE)</f>
        <v>5310081</v>
      </c>
      <c r="H2926" t="str">
        <f>VLOOKUP(C2926,reference!$A$1:$E$310,4,FALSE)</f>
        <v>ALOK BARAT</v>
      </c>
      <c r="I2926" t="str">
        <f>VLOOKUP($D2926,reference!$G$1:$H$25,2,FALSE)</f>
        <v>Pertanian lahan kering</v>
      </c>
      <c r="J2926" t="str">
        <f>VLOOKUP($E2926,reference!$G$1:$H$25,2,FALSE)</f>
        <v>Pertanian lahan kering</v>
      </c>
      <c r="K2926" t="str">
        <f t="shared" si="45"/>
        <v>Non Irigasi</v>
      </c>
      <c r="L2926" t="s">
        <v>327</v>
      </c>
    </row>
    <row r="2927" spans="1:12" x14ac:dyDescent="0.25">
      <c r="A2927" s="1">
        <v>2926</v>
      </c>
      <c r="B2927" s="3">
        <v>17</v>
      </c>
      <c r="C2927" s="1">
        <v>149</v>
      </c>
      <c r="D2927" s="1">
        <v>13</v>
      </c>
      <c r="E2927" s="1">
        <v>0</v>
      </c>
      <c r="F2927" s="1">
        <v>0</v>
      </c>
      <c r="G2927">
        <f>VLOOKUP(C2927,reference!$A$1:$E$310,5,FALSE)</f>
        <v>5309012</v>
      </c>
      <c r="H2927" t="str">
        <f>VLOOKUP(C2927,reference!$A$1:$E$310,4,FALSE)</f>
        <v>ILEBURA</v>
      </c>
      <c r="I2927" t="str">
        <f>VLOOKUP($D2927,reference!$G$1:$H$25,2,FALSE)</f>
        <v>Pertanian lahan kering  campur semak / kebun campur</v>
      </c>
      <c r="J2927" t="str">
        <f>VLOOKUP($E2927,reference!$G$1:$H$25,2,FALSE)</f>
        <v>No data</v>
      </c>
      <c r="K2927" t="str">
        <f t="shared" si="45"/>
        <v>Non Irigasi</v>
      </c>
      <c r="L2927" t="s">
        <v>327</v>
      </c>
    </row>
    <row r="2928" spans="1:12" x14ac:dyDescent="0.25">
      <c r="A2928" s="1">
        <v>2927</v>
      </c>
      <c r="B2928" s="3">
        <v>653</v>
      </c>
      <c r="C2928" s="1">
        <v>242</v>
      </c>
      <c r="D2928" s="1">
        <v>12</v>
      </c>
      <c r="E2928" s="1">
        <v>11</v>
      </c>
      <c r="F2928" s="1">
        <v>0</v>
      </c>
      <c r="G2928">
        <f>VLOOKUP(C2928,reference!$A$1:$E$310,5,FALSE)</f>
        <v>5315010</v>
      </c>
      <c r="H2928" t="str">
        <f>VLOOKUP(C2928,reference!$A$1:$E$310,4,FALSE)</f>
        <v>KOMODO</v>
      </c>
      <c r="I2928" t="str">
        <f>VLOOKUP($D2928,reference!$G$1:$H$25,2,FALSE)</f>
        <v>Pertanian lahan kering</v>
      </c>
      <c r="J2928" t="str">
        <f>VLOOKUP($E2928,reference!$G$1:$H$25,2,FALSE)</f>
        <v>Savanna / Padang rumput</v>
      </c>
      <c r="K2928" t="str">
        <f t="shared" si="45"/>
        <v>Non Irigasi</v>
      </c>
      <c r="L2928" t="s">
        <v>327</v>
      </c>
    </row>
    <row r="2929" spans="1:12" x14ac:dyDescent="0.25">
      <c r="A2929" s="1">
        <v>2928</v>
      </c>
      <c r="B2929" s="3">
        <v>29</v>
      </c>
      <c r="C2929" s="1">
        <v>243</v>
      </c>
      <c r="D2929" s="1">
        <v>14</v>
      </c>
      <c r="E2929" s="1">
        <v>11</v>
      </c>
      <c r="F2929" s="1">
        <v>0</v>
      </c>
      <c r="G2929">
        <f>VLOOKUP(C2929,reference!$A$1:$E$310,5,FALSE)</f>
        <v>5315011</v>
      </c>
      <c r="H2929" t="str">
        <f>VLOOKUP(C2929,reference!$A$1:$E$310,4,FALSE)</f>
        <v>BOLENG</v>
      </c>
      <c r="I2929" t="str">
        <f>VLOOKUP($D2929,reference!$G$1:$H$25,2,FALSE)</f>
        <v>Sawah</v>
      </c>
      <c r="J2929" t="str">
        <f>VLOOKUP($E2929,reference!$G$1:$H$25,2,FALSE)</f>
        <v>Savanna / Padang rumput</v>
      </c>
      <c r="K2929" t="str">
        <f t="shared" si="45"/>
        <v>Non Irigasi</v>
      </c>
      <c r="L2929" t="s">
        <v>327</v>
      </c>
    </row>
    <row r="2930" spans="1:12" x14ac:dyDescent="0.25">
      <c r="A2930" s="1">
        <v>2929</v>
      </c>
      <c r="B2930" s="3">
        <v>201</v>
      </c>
      <c r="C2930" s="1">
        <v>225</v>
      </c>
      <c r="D2930" s="1">
        <v>13</v>
      </c>
      <c r="E2930" s="1">
        <v>2</v>
      </c>
      <c r="F2930" s="1">
        <v>0</v>
      </c>
      <c r="G2930">
        <f>VLOOKUP(C2930,reference!$A$1:$E$310,5,FALSE)</f>
        <v>5313121</v>
      </c>
      <c r="H2930" t="str">
        <f>VLOOKUP(C2930,reference!$A$1:$E$310,4,FALSE)</f>
        <v>WAE RII</v>
      </c>
      <c r="I2930" t="str">
        <f>VLOOKUP($D2930,reference!$G$1:$H$25,2,FALSE)</f>
        <v>Pertanian lahan kering  campur semak / kebun campur</v>
      </c>
      <c r="J2930" t="str">
        <f>VLOOKUP($E2930,reference!$G$1:$H$25,2,FALSE)</f>
        <v>Hutan lahan kering sekunder / bekas tebangan</v>
      </c>
      <c r="K2930" t="str">
        <f t="shared" si="45"/>
        <v>Non Irigasi</v>
      </c>
      <c r="L2930" t="s">
        <v>327</v>
      </c>
    </row>
    <row r="2931" spans="1:12" x14ac:dyDescent="0.25">
      <c r="A2931" s="1">
        <v>2930</v>
      </c>
      <c r="B2931" s="3">
        <v>11</v>
      </c>
      <c r="C2931" s="1">
        <v>207</v>
      </c>
      <c r="D2931" s="1">
        <v>12</v>
      </c>
      <c r="E2931" s="1">
        <v>16</v>
      </c>
      <c r="F2931" s="1">
        <v>0</v>
      </c>
      <c r="G2931">
        <f>VLOOKUP(C2931,reference!$A$1:$E$310,5,FALSE)</f>
        <v>5311071</v>
      </c>
      <c r="H2931" t="str">
        <f>VLOOKUP(C2931,reference!$A$1:$E$310,4,FALSE)</f>
        <v>WEWARIA</v>
      </c>
      <c r="I2931" t="str">
        <f>VLOOKUP($D2931,reference!$G$1:$H$25,2,FALSE)</f>
        <v>Pertanian lahan kering</v>
      </c>
      <c r="J2931" t="str">
        <f>VLOOKUP($E2931,reference!$G$1:$H$25,2,FALSE)</f>
        <v>Pemukiman</v>
      </c>
      <c r="K2931" t="str">
        <f t="shared" si="45"/>
        <v>Non Irigasi</v>
      </c>
      <c r="L2931" t="s">
        <v>327</v>
      </c>
    </row>
    <row r="2932" spans="1:12" x14ac:dyDescent="0.25">
      <c r="A2932" s="1">
        <v>2931</v>
      </c>
      <c r="B2932" s="3">
        <v>66</v>
      </c>
      <c r="C2932" s="1">
        <v>207</v>
      </c>
      <c r="D2932" s="1">
        <v>9</v>
      </c>
      <c r="E2932" s="1">
        <v>11</v>
      </c>
      <c r="F2932" s="1">
        <v>0</v>
      </c>
      <c r="G2932">
        <f>VLOOKUP(C2932,reference!$A$1:$E$310,5,FALSE)</f>
        <v>5311071</v>
      </c>
      <c r="H2932" t="str">
        <f>VLOOKUP(C2932,reference!$A$1:$E$310,4,FALSE)</f>
        <v>WEWARIA</v>
      </c>
      <c r="I2932" t="str">
        <f>VLOOKUP($D2932,reference!$G$1:$H$25,2,FALSE)</f>
        <v>Semak belukar</v>
      </c>
      <c r="J2932" t="str">
        <f>VLOOKUP($E2932,reference!$G$1:$H$25,2,FALSE)</f>
        <v>Savanna / Padang rumput</v>
      </c>
      <c r="K2932" t="str">
        <f t="shared" si="45"/>
        <v>Non Irigasi</v>
      </c>
      <c r="L2932" t="s">
        <v>327</v>
      </c>
    </row>
    <row r="2933" spans="1:12" x14ac:dyDescent="0.25">
      <c r="A2933" s="1">
        <v>2932</v>
      </c>
      <c r="B2933" s="3">
        <v>3</v>
      </c>
      <c r="C2933" s="1">
        <v>207</v>
      </c>
      <c r="D2933" s="1">
        <v>18</v>
      </c>
      <c r="E2933" s="1">
        <v>21</v>
      </c>
      <c r="F2933" s="1">
        <v>0</v>
      </c>
      <c r="G2933">
        <f>VLOOKUP(C2933,reference!$A$1:$E$310,5,FALSE)</f>
        <v>5311071</v>
      </c>
      <c r="H2933" t="str">
        <f>VLOOKUP(C2933,reference!$A$1:$E$310,4,FALSE)</f>
        <v>WEWARIA</v>
      </c>
      <c r="I2933" t="str">
        <f>VLOOKUP($D2933,reference!$G$1:$H$25,2,FALSE)</f>
        <v>Lahan terbuka</v>
      </c>
      <c r="J2933" t="str">
        <f>VLOOKUP($E2933,reference!$G$1:$H$25,2,FALSE)</f>
        <v>Rawa</v>
      </c>
      <c r="K2933" t="str">
        <f t="shared" si="45"/>
        <v>Non Irigasi</v>
      </c>
      <c r="L2933" t="s">
        <v>327</v>
      </c>
    </row>
    <row r="2934" spans="1:12" x14ac:dyDescent="0.25">
      <c r="A2934" s="1">
        <v>2933</v>
      </c>
      <c r="B2934" s="3">
        <v>12</v>
      </c>
      <c r="C2934" s="1">
        <v>203</v>
      </c>
      <c r="D2934" s="1">
        <v>2</v>
      </c>
      <c r="E2934" s="1">
        <v>16</v>
      </c>
      <c r="F2934" s="1">
        <v>0</v>
      </c>
      <c r="G2934">
        <f>VLOOKUP(C2934,reference!$A$1:$E$310,5,FALSE)</f>
        <v>5311061</v>
      </c>
      <c r="H2934" t="str">
        <f>VLOOKUP(C2934,reference!$A$1:$E$310,4,FALSE)</f>
        <v>KOTABARU</v>
      </c>
      <c r="I2934" t="str">
        <f>VLOOKUP($D2934,reference!$G$1:$H$25,2,FALSE)</f>
        <v>Hutan lahan kering sekunder / bekas tebangan</v>
      </c>
      <c r="J2934" t="str">
        <f>VLOOKUP($E2934,reference!$G$1:$H$25,2,FALSE)</f>
        <v>Pemukiman</v>
      </c>
      <c r="K2934" t="str">
        <f t="shared" si="45"/>
        <v>Non Irigasi</v>
      </c>
      <c r="L2934" t="s">
        <v>328</v>
      </c>
    </row>
    <row r="2935" spans="1:12" x14ac:dyDescent="0.25">
      <c r="A2935" s="1">
        <v>2934</v>
      </c>
      <c r="B2935" s="3">
        <v>824</v>
      </c>
      <c r="C2935" s="1">
        <v>185</v>
      </c>
      <c r="D2935" s="1">
        <v>12</v>
      </c>
      <c r="E2935" s="1">
        <v>11</v>
      </c>
      <c r="F2935" s="1">
        <v>0</v>
      </c>
      <c r="G2935">
        <f>VLOOKUP(C2935,reference!$A$1:$E$310,5,FALSE)</f>
        <v>5310081</v>
      </c>
      <c r="H2935" t="str">
        <f>VLOOKUP(C2935,reference!$A$1:$E$310,4,FALSE)</f>
        <v>ALOK BARAT</v>
      </c>
      <c r="I2935" t="str">
        <f>VLOOKUP($D2935,reference!$G$1:$H$25,2,FALSE)</f>
        <v>Pertanian lahan kering</v>
      </c>
      <c r="J2935" t="str">
        <f>VLOOKUP($E2935,reference!$G$1:$H$25,2,FALSE)</f>
        <v>Savanna / Padang rumput</v>
      </c>
      <c r="K2935" t="str">
        <f t="shared" si="45"/>
        <v>Non Irigasi</v>
      </c>
      <c r="L2935" t="s">
        <v>327</v>
      </c>
    </row>
    <row r="2936" spans="1:12" x14ac:dyDescent="0.25">
      <c r="A2936" s="1">
        <v>2935</v>
      </c>
      <c r="B2936" s="3">
        <v>425</v>
      </c>
      <c r="C2936" s="1">
        <v>185</v>
      </c>
      <c r="D2936" s="1">
        <v>12</v>
      </c>
      <c r="E2936" s="1">
        <v>16</v>
      </c>
      <c r="F2936" s="1">
        <v>0</v>
      </c>
      <c r="G2936">
        <f>VLOOKUP(C2936,reference!$A$1:$E$310,5,FALSE)</f>
        <v>5310081</v>
      </c>
      <c r="H2936" t="str">
        <f>VLOOKUP(C2936,reference!$A$1:$E$310,4,FALSE)</f>
        <v>ALOK BARAT</v>
      </c>
      <c r="I2936" t="str">
        <f>VLOOKUP($D2936,reference!$G$1:$H$25,2,FALSE)</f>
        <v>Pertanian lahan kering</v>
      </c>
      <c r="J2936" t="str">
        <f>VLOOKUP($E2936,reference!$G$1:$H$25,2,FALSE)</f>
        <v>Pemukiman</v>
      </c>
      <c r="K2936" t="str">
        <f t="shared" si="45"/>
        <v>Non Irigasi</v>
      </c>
      <c r="L2936" t="s">
        <v>327</v>
      </c>
    </row>
    <row r="2937" spans="1:12" x14ac:dyDescent="0.25">
      <c r="A2937" s="1">
        <v>2936</v>
      </c>
      <c r="B2937" s="3">
        <v>6</v>
      </c>
      <c r="C2937" s="1">
        <v>242</v>
      </c>
      <c r="D2937" s="1">
        <v>11</v>
      </c>
      <c r="E2937" s="1">
        <v>18</v>
      </c>
      <c r="F2937" s="1">
        <v>0</v>
      </c>
      <c r="G2937">
        <f>VLOOKUP(C2937,reference!$A$1:$E$310,5,FALSE)</f>
        <v>5315010</v>
      </c>
      <c r="H2937" t="str">
        <f>VLOOKUP(C2937,reference!$A$1:$E$310,4,FALSE)</f>
        <v>KOMODO</v>
      </c>
      <c r="I2937" t="str">
        <f>VLOOKUP($D2937,reference!$G$1:$H$25,2,FALSE)</f>
        <v>Savanna / Padang rumput</v>
      </c>
      <c r="J2937" t="str">
        <f>VLOOKUP($E2937,reference!$G$1:$H$25,2,FALSE)</f>
        <v>Lahan terbuka</v>
      </c>
      <c r="K2937" t="str">
        <f t="shared" si="45"/>
        <v>Non Irigasi</v>
      </c>
      <c r="L2937" t="s">
        <v>327</v>
      </c>
    </row>
    <row r="2938" spans="1:12" x14ac:dyDescent="0.25">
      <c r="A2938" s="1">
        <v>2937</v>
      </c>
      <c r="B2938" s="3">
        <v>789</v>
      </c>
      <c r="C2938" s="1">
        <v>245</v>
      </c>
      <c r="D2938" s="1">
        <v>2</v>
      </c>
      <c r="E2938" s="1">
        <v>2</v>
      </c>
      <c r="F2938" s="1">
        <v>0</v>
      </c>
      <c r="G2938">
        <f>VLOOKUP(C2938,reference!$A$1:$E$310,5,FALSE)</f>
        <v>5315021</v>
      </c>
      <c r="H2938" t="str">
        <f>VLOOKUP(C2938,reference!$A$1:$E$310,4,FALSE)</f>
        <v>MBELILING</v>
      </c>
      <c r="I2938" t="str">
        <f>VLOOKUP($D2938,reference!$G$1:$H$25,2,FALSE)</f>
        <v>Hutan lahan kering sekunder / bekas tebangan</v>
      </c>
      <c r="J2938" t="str">
        <f>VLOOKUP($E2938,reference!$G$1:$H$25,2,FALSE)</f>
        <v>Hutan lahan kering sekunder / bekas tebangan</v>
      </c>
      <c r="K2938" t="str">
        <f t="shared" si="45"/>
        <v>Non Irigasi</v>
      </c>
      <c r="L2938" t="s">
        <v>327</v>
      </c>
    </row>
    <row r="2939" spans="1:12" x14ac:dyDescent="0.25">
      <c r="A2939" s="1">
        <v>2938</v>
      </c>
      <c r="B2939" s="3">
        <v>2</v>
      </c>
      <c r="C2939" s="1">
        <v>189</v>
      </c>
      <c r="D2939" s="1">
        <v>11</v>
      </c>
      <c r="E2939" s="1">
        <v>0</v>
      </c>
      <c r="F2939" s="1">
        <v>0</v>
      </c>
      <c r="G2939">
        <f>VLOOKUP(C2939,reference!$A$1:$E$310,5,FALSE)</f>
        <v>5311012</v>
      </c>
      <c r="H2939" t="str">
        <f>VLOOKUP(C2939,reference!$A$1:$E$310,4,FALSE)</f>
        <v>MAUKARO</v>
      </c>
      <c r="I2939" t="str">
        <f>VLOOKUP($D2939,reference!$G$1:$H$25,2,FALSE)</f>
        <v>Savanna / Padang rumput</v>
      </c>
      <c r="J2939" t="str">
        <f>VLOOKUP($E2939,reference!$G$1:$H$25,2,FALSE)</f>
        <v>No data</v>
      </c>
      <c r="K2939" t="str">
        <f t="shared" si="45"/>
        <v>Non Irigasi</v>
      </c>
      <c r="L2939" t="s">
        <v>327</v>
      </c>
    </row>
    <row r="2940" spans="1:12" x14ac:dyDescent="0.25">
      <c r="A2940" s="1">
        <v>2939</v>
      </c>
      <c r="B2940" s="3">
        <v>115</v>
      </c>
      <c r="C2940" s="1">
        <v>207</v>
      </c>
      <c r="D2940" s="1">
        <v>12</v>
      </c>
      <c r="E2940" s="1">
        <v>11</v>
      </c>
      <c r="F2940" s="1">
        <v>0</v>
      </c>
      <c r="G2940">
        <f>VLOOKUP(C2940,reference!$A$1:$E$310,5,FALSE)</f>
        <v>5311071</v>
      </c>
      <c r="H2940" t="str">
        <f>VLOOKUP(C2940,reference!$A$1:$E$310,4,FALSE)</f>
        <v>WEWARIA</v>
      </c>
      <c r="I2940" t="str">
        <f>VLOOKUP($D2940,reference!$G$1:$H$25,2,FALSE)</f>
        <v>Pertanian lahan kering</v>
      </c>
      <c r="J2940" t="str">
        <f>VLOOKUP($E2940,reference!$G$1:$H$25,2,FALSE)</f>
        <v>Savanna / Padang rumput</v>
      </c>
      <c r="K2940" t="str">
        <f t="shared" si="45"/>
        <v>Non Irigasi</v>
      </c>
      <c r="L2940" t="s">
        <v>327</v>
      </c>
    </row>
    <row r="2941" spans="1:12" x14ac:dyDescent="0.25">
      <c r="A2941" s="1">
        <v>2940</v>
      </c>
      <c r="B2941" s="3">
        <v>142</v>
      </c>
      <c r="C2941" s="1">
        <v>175</v>
      </c>
      <c r="D2941" s="1">
        <v>12</v>
      </c>
      <c r="E2941" s="1">
        <v>12</v>
      </c>
      <c r="F2941" s="1">
        <v>0</v>
      </c>
      <c r="G2941">
        <f>VLOOKUP(C2941,reference!$A$1:$E$310,5,FALSE)</f>
        <v>5310042</v>
      </c>
      <c r="H2941" t="str">
        <f>VLOOKUP(C2941,reference!$A$1:$E$310,4,FALSE)</f>
        <v>WAIBLAMA</v>
      </c>
      <c r="I2941" t="str">
        <f>VLOOKUP($D2941,reference!$G$1:$H$25,2,FALSE)</f>
        <v>Pertanian lahan kering</v>
      </c>
      <c r="J2941" t="str">
        <f>VLOOKUP($E2941,reference!$G$1:$H$25,2,FALSE)</f>
        <v>Pertanian lahan kering</v>
      </c>
      <c r="K2941" t="str">
        <f t="shared" si="45"/>
        <v>Non Irigasi</v>
      </c>
      <c r="L2941" t="s">
        <v>327</v>
      </c>
    </row>
    <row r="2942" spans="1:12" x14ac:dyDescent="0.25">
      <c r="A2942" s="1">
        <v>2941</v>
      </c>
      <c r="B2942" s="3">
        <v>48</v>
      </c>
      <c r="C2942" s="1">
        <v>242</v>
      </c>
      <c r="D2942" s="1">
        <v>6</v>
      </c>
      <c r="E2942" s="1">
        <v>20</v>
      </c>
      <c r="F2942" s="1">
        <v>0</v>
      </c>
      <c r="G2942">
        <f>VLOOKUP(C2942,reference!$A$1:$E$310,5,FALSE)</f>
        <v>5315010</v>
      </c>
      <c r="H2942" t="str">
        <f>VLOOKUP(C2942,reference!$A$1:$E$310,4,FALSE)</f>
        <v>KOMODO</v>
      </c>
      <c r="I2942" t="str">
        <f>VLOOKUP($D2942,reference!$G$1:$H$25,2,FALSE)</f>
        <v>Hutan mangrove sekunder</v>
      </c>
      <c r="J2942" t="str">
        <f>VLOOKUP($E2942,reference!$G$1:$H$25,2,FALSE)</f>
        <v>Tubuh air</v>
      </c>
      <c r="K2942" t="str">
        <f t="shared" si="45"/>
        <v>Non Irigasi</v>
      </c>
      <c r="L2942" t="s">
        <v>328</v>
      </c>
    </row>
    <row r="2943" spans="1:12" x14ac:dyDescent="0.25">
      <c r="A2943" s="1">
        <v>2942</v>
      </c>
      <c r="B2943" s="3">
        <v>326</v>
      </c>
      <c r="C2943" s="1">
        <v>242</v>
      </c>
      <c r="D2943" s="1">
        <v>12</v>
      </c>
      <c r="E2943" s="1">
        <v>16</v>
      </c>
      <c r="F2943" s="1">
        <v>0</v>
      </c>
      <c r="G2943">
        <f>VLOOKUP(C2943,reference!$A$1:$E$310,5,FALSE)</f>
        <v>5315010</v>
      </c>
      <c r="H2943" t="str">
        <f>VLOOKUP(C2943,reference!$A$1:$E$310,4,FALSE)</f>
        <v>KOMODO</v>
      </c>
      <c r="I2943" t="str">
        <f>VLOOKUP($D2943,reference!$G$1:$H$25,2,FALSE)</f>
        <v>Pertanian lahan kering</v>
      </c>
      <c r="J2943" t="str">
        <f>VLOOKUP($E2943,reference!$G$1:$H$25,2,FALSE)</f>
        <v>Pemukiman</v>
      </c>
      <c r="K2943" t="str">
        <f t="shared" si="45"/>
        <v>Non Irigasi</v>
      </c>
      <c r="L2943" t="s">
        <v>327</v>
      </c>
    </row>
    <row r="2944" spans="1:12" x14ac:dyDescent="0.25">
      <c r="A2944" s="1">
        <v>2943</v>
      </c>
      <c r="B2944" s="3">
        <v>1239</v>
      </c>
      <c r="C2944" s="1">
        <v>245</v>
      </c>
      <c r="D2944" s="1">
        <v>13</v>
      </c>
      <c r="E2944" s="1">
        <v>1</v>
      </c>
      <c r="F2944" s="1">
        <v>0</v>
      </c>
      <c r="G2944">
        <f>VLOOKUP(C2944,reference!$A$1:$E$310,5,FALSE)</f>
        <v>5315021</v>
      </c>
      <c r="H2944" t="str">
        <f>VLOOKUP(C2944,reference!$A$1:$E$310,4,FALSE)</f>
        <v>MBELILING</v>
      </c>
      <c r="I2944" t="str">
        <f>VLOOKUP($D2944,reference!$G$1:$H$25,2,FALSE)</f>
        <v>Pertanian lahan kering  campur semak / kebun campur</v>
      </c>
      <c r="J2944" t="str">
        <f>VLOOKUP($E2944,reference!$G$1:$H$25,2,FALSE)</f>
        <v>Hutan lahan kering primer</v>
      </c>
      <c r="K2944" t="str">
        <f t="shared" si="45"/>
        <v>Non Irigasi</v>
      </c>
      <c r="L2944" t="s">
        <v>327</v>
      </c>
    </row>
    <row r="2945" spans="1:12" x14ac:dyDescent="0.25">
      <c r="A2945" s="1">
        <v>2944</v>
      </c>
      <c r="B2945" s="3">
        <v>713</v>
      </c>
      <c r="C2945" s="1">
        <v>245</v>
      </c>
      <c r="D2945" s="1">
        <v>2</v>
      </c>
      <c r="E2945" s="1">
        <v>13</v>
      </c>
      <c r="F2945" s="1">
        <v>0</v>
      </c>
      <c r="G2945">
        <f>VLOOKUP(C2945,reference!$A$1:$E$310,5,FALSE)</f>
        <v>5315021</v>
      </c>
      <c r="H2945" t="str">
        <f>VLOOKUP(C2945,reference!$A$1:$E$310,4,FALSE)</f>
        <v>MBELILING</v>
      </c>
      <c r="I2945" t="str">
        <f>VLOOKUP($D2945,reference!$G$1:$H$25,2,FALSE)</f>
        <v>Hutan lahan kering sekunder / bekas tebangan</v>
      </c>
      <c r="J2945" t="str">
        <f>VLOOKUP($E2945,reference!$G$1:$H$25,2,FALSE)</f>
        <v>Pertanian lahan kering  campur semak / kebun campur</v>
      </c>
      <c r="K2945" t="str">
        <f t="shared" si="45"/>
        <v>Non Irigasi</v>
      </c>
      <c r="L2945" t="s">
        <v>328</v>
      </c>
    </row>
    <row r="2946" spans="1:12" x14ac:dyDescent="0.25">
      <c r="A2946" s="1">
        <v>2945</v>
      </c>
      <c r="B2946" s="3">
        <v>53</v>
      </c>
      <c r="C2946" s="1">
        <v>225</v>
      </c>
      <c r="D2946" s="1">
        <v>13</v>
      </c>
      <c r="E2946" s="1">
        <v>16</v>
      </c>
      <c r="F2946" s="1">
        <v>0</v>
      </c>
      <c r="G2946">
        <f>VLOOKUP(C2946,reference!$A$1:$E$310,5,FALSE)</f>
        <v>5313121</v>
      </c>
      <c r="H2946" t="str">
        <f>VLOOKUP(C2946,reference!$A$1:$E$310,4,FALSE)</f>
        <v>WAE RII</v>
      </c>
      <c r="I2946" t="str">
        <f>VLOOKUP($D2946,reference!$G$1:$H$25,2,FALSE)</f>
        <v>Pertanian lahan kering  campur semak / kebun campur</v>
      </c>
      <c r="J2946" t="str">
        <f>VLOOKUP($E2946,reference!$G$1:$H$25,2,FALSE)</f>
        <v>Pemukiman</v>
      </c>
      <c r="K2946" t="str">
        <f t="shared" si="45"/>
        <v>Non Irigasi</v>
      </c>
      <c r="L2946" t="s">
        <v>327</v>
      </c>
    </row>
    <row r="2947" spans="1:12" x14ac:dyDescent="0.25">
      <c r="A2947" s="1">
        <v>2946</v>
      </c>
      <c r="B2947" s="3">
        <v>212</v>
      </c>
      <c r="C2947" s="1">
        <v>207</v>
      </c>
      <c r="D2947" s="1">
        <v>9</v>
      </c>
      <c r="E2947" s="1">
        <v>13</v>
      </c>
      <c r="F2947" s="1">
        <v>0</v>
      </c>
      <c r="G2947">
        <f>VLOOKUP(C2947,reference!$A$1:$E$310,5,FALSE)</f>
        <v>5311071</v>
      </c>
      <c r="H2947" t="str">
        <f>VLOOKUP(C2947,reference!$A$1:$E$310,4,FALSE)</f>
        <v>WEWARIA</v>
      </c>
      <c r="I2947" t="str">
        <f>VLOOKUP($D2947,reference!$G$1:$H$25,2,FALSE)</f>
        <v>Semak belukar</v>
      </c>
      <c r="J2947" t="str">
        <f>VLOOKUP($E2947,reference!$G$1:$H$25,2,FALSE)</f>
        <v>Pertanian lahan kering  campur semak / kebun campur</v>
      </c>
      <c r="K2947" t="str">
        <f t="shared" ref="K2947:K3010" si="46">IF(F2947=0,"Non Irigasi","Buffer Irigasi")</f>
        <v>Non Irigasi</v>
      </c>
      <c r="L2947" t="s">
        <v>327</v>
      </c>
    </row>
    <row r="2948" spans="1:12" x14ac:dyDescent="0.25">
      <c r="A2948" s="1">
        <v>2947</v>
      </c>
      <c r="B2948" s="3">
        <v>32</v>
      </c>
      <c r="C2948" s="1">
        <v>175</v>
      </c>
      <c r="D2948" s="1">
        <v>12</v>
      </c>
      <c r="E2948" s="1">
        <v>14</v>
      </c>
      <c r="F2948" s="1">
        <v>0</v>
      </c>
      <c r="G2948">
        <f>VLOOKUP(C2948,reference!$A$1:$E$310,5,FALSE)</f>
        <v>5310042</v>
      </c>
      <c r="H2948" t="str">
        <f>VLOOKUP(C2948,reference!$A$1:$E$310,4,FALSE)</f>
        <v>WAIBLAMA</v>
      </c>
      <c r="I2948" t="str">
        <f>VLOOKUP($D2948,reference!$G$1:$H$25,2,FALSE)</f>
        <v>Pertanian lahan kering</v>
      </c>
      <c r="J2948" t="str">
        <f>VLOOKUP($E2948,reference!$G$1:$H$25,2,FALSE)</f>
        <v>Sawah</v>
      </c>
      <c r="K2948" t="str">
        <f t="shared" si="46"/>
        <v>Non Irigasi</v>
      </c>
      <c r="L2948" t="s">
        <v>327</v>
      </c>
    </row>
    <row r="2949" spans="1:12" x14ac:dyDescent="0.25">
      <c r="A2949" s="1">
        <v>2948</v>
      </c>
      <c r="B2949" s="3">
        <v>54</v>
      </c>
      <c r="C2949" s="1">
        <v>245</v>
      </c>
      <c r="D2949" s="1">
        <v>2</v>
      </c>
      <c r="E2949" s="1">
        <v>20</v>
      </c>
      <c r="F2949" s="1">
        <v>0</v>
      </c>
      <c r="G2949">
        <f>VLOOKUP(C2949,reference!$A$1:$E$310,5,FALSE)</f>
        <v>5315021</v>
      </c>
      <c r="H2949" t="str">
        <f>VLOOKUP(C2949,reference!$A$1:$E$310,4,FALSE)</f>
        <v>MBELILING</v>
      </c>
      <c r="I2949" t="str">
        <f>VLOOKUP($D2949,reference!$G$1:$H$25,2,FALSE)</f>
        <v>Hutan lahan kering sekunder / bekas tebangan</v>
      </c>
      <c r="J2949" t="str">
        <f>VLOOKUP($E2949,reference!$G$1:$H$25,2,FALSE)</f>
        <v>Tubuh air</v>
      </c>
      <c r="K2949" t="str">
        <f t="shared" si="46"/>
        <v>Non Irigasi</v>
      </c>
      <c r="L2949" t="s">
        <v>328</v>
      </c>
    </row>
    <row r="2950" spans="1:12" x14ac:dyDescent="0.25">
      <c r="A2950" s="1">
        <v>2949</v>
      </c>
      <c r="B2950" s="3">
        <v>410</v>
      </c>
      <c r="C2950" s="1">
        <v>245</v>
      </c>
      <c r="D2950" s="1">
        <v>13</v>
      </c>
      <c r="E2950" s="1">
        <v>16</v>
      </c>
      <c r="F2950" s="1">
        <v>0</v>
      </c>
      <c r="G2950">
        <f>VLOOKUP(C2950,reference!$A$1:$E$310,5,FALSE)</f>
        <v>5315021</v>
      </c>
      <c r="H2950" t="str">
        <f>VLOOKUP(C2950,reference!$A$1:$E$310,4,FALSE)</f>
        <v>MBELILING</v>
      </c>
      <c r="I2950" t="str">
        <f>VLOOKUP($D2950,reference!$G$1:$H$25,2,FALSE)</f>
        <v>Pertanian lahan kering  campur semak / kebun campur</v>
      </c>
      <c r="J2950" t="str">
        <f>VLOOKUP($E2950,reference!$G$1:$H$25,2,FALSE)</f>
        <v>Pemukiman</v>
      </c>
      <c r="K2950" t="str">
        <f t="shared" si="46"/>
        <v>Non Irigasi</v>
      </c>
      <c r="L2950" t="s">
        <v>327</v>
      </c>
    </row>
    <row r="2951" spans="1:12" x14ac:dyDescent="0.25">
      <c r="A2951" s="1">
        <v>2950</v>
      </c>
      <c r="B2951" s="3">
        <v>1719</v>
      </c>
      <c r="C2951" s="1">
        <v>245</v>
      </c>
      <c r="D2951" s="1">
        <v>13</v>
      </c>
      <c r="E2951" s="1">
        <v>14</v>
      </c>
      <c r="F2951" s="1">
        <v>0</v>
      </c>
      <c r="G2951">
        <f>VLOOKUP(C2951,reference!$A$1:$E$310,5,FALSE)</f>
        <v>5315021</v>
      </c>
      <c r="H2951" t="str">
        <f>VLOOKUP(C2951,reference!$A$1:$E$310,4,FALSE)</f>
        <v>MBELILING</v>
      </c>
      <c r="I2951" t="str">
        <f>VLOOKUP($D2951,reference!$G$1:$H$25,2,FALSE)</f>
        <v>Pertanian lahan kering  campur semak / kebun campur</v>
      </c>
      <c r="J2951" t="str">
        <f>VLOOKUP($E2951,reference!$G$1:$H$25,2,FALSE)</f>
        <v>Sawah</v>
      </c>
      <c r="K2951" t="str">
        <f t="shared" si="46"/>
        <v>Non Irigasi</v>
      </c>
      <c r="L2951" t="s">
        <v>327</v>
      </c>
    </row>
    <row r="2952" spans="1:12" x14ac:dyDescent="0.25">
      <c r="A2952" s="1">
        <v>2951</v>
      </c>
      <c r="B2952" s="3">
        <v>21</v>
      </c>
      <c r="C2952" s="1">
        <v>275</v>
      </c>
      <c r="D2952" s="1">
        <v>16</v>
      </c>
      <c r="E2952" s="1">
        <v>14</v>
      </c>
      <c r="F2952" s="1">
        <v>0</v>
      </c>
      <c r="G2952">
        <f>VLOOKUP(C2952,reference!$A$1:$E$310,5,FALSE)</f>
        <v>5318060</v>
      </c>
      <c r="H2952" t="str">
        <f>VLOOKUP(C2952,reference!$A$1:$E$310,4,FALSE)</f>
        <v>AESESA</v>
      </c>
      <c r="I2952" t="str">
        <f>VLOOKUP($D2952,reference!$G$1:$H$25,2,FALSE)</f>
        <v>Pemukiman</v>
      </c>
      <c r="J2952" t="str">
        <f>VLOOKUP($E2952,reference!$G$1:$H$25,2,FALSE)</f>
        <v>Sawah</v>
      </c>
      <c r="K2952" t="str">
        <f t="shared" si="46"/>
        <v>Non Irigasi</v>
      </c>
      <c r="L2952" t="s">
        <v>327</v>
      </c>
    </row>
    <row r="2953" spans="1:12" x14ac:dyDescent="0.25">
      <c r="A2953" s="1">
        <v>2952</v>
      </c>
      <c r="B2953" s="3">
        <v>626</v>
      </c>
      <c r="C2953" s="1">
        <v>204</v>
      </c>
      <c r="D2953" s="1">
        <v>2</v>
      </c>
      <c r="E2953" s="1">
        <v>13</v>
      </c>
      <c r="F2953" s="1">
        <v>0</v>
      </c>
      <c r="G2953">
        <f>VLOOKUP(C2953,reference!$A$1:$E$310,5,FALSE)</f>
        <v>5311062</v>
      </c>
      <c r="H2953" t="str">
        <f>VLOOKUP(C2953,reference!$A$1:$E$310,4,FALSE)</f>
        <v>DETUKELI</v>
      </c>
      <c r="I2953" t="str">
        <f>VLOOKUP($D2953,reference!$G$1:$H$25,2,FALSE)</f>
        <v>Hutan lahan kering sekunder / bekas tebangan</v>
      </c>
      <c r="J2953" t="str">
        <f>VLOOKUP($E2953,reference!$G$1:$H$25,2,FALSE)</f>
        <v>Pertanian lahan kering  campur semak / kebun campur</v>
      </c>
      <c r="K2953" t="str">
        <f t="shared" si="46"/>
        <v>Non Irigasi</v>
      </c>
      <c r="L2953" t="s">
        <v>328</v>
      </c>
    </row>
    <row r="2954" spans="1:12" x14ac:dyDescent="0.25">
      <c r="A2954" s="1">
        <v>2953</v>
      </c>
      <c r="B2954" s="3">
        <v>8760</v>
      </c>
      <c r="C2954" s="1">
        <v>204</v>
      </c>
      <c r="D2954" s="1">
        <v>2</v>
      </c>
      <c r="E2954" s="1">
        <v>1</v>
      </c>
      <c r="F2954" s="1">
        <v>0</v>
      </c>
      <c r="G2954">
        <f>VLOOKUP(C2954,reference!$A$1:$E$310,5,FALSE)</f>
        <v>5311062</v>
      </c>
      <c r="H2954" t="str">
        <f>VLOOKUP(C2954,reference!$A$1:$E$310,4,FALSE)</f>
        <v>DETUKELI</v>
      </c>
      <c r="I2954" t="str">
        <f>VLOOKUP($D2954,reference!$G$1:$H$25,2,FALSE)</f>
        <v>Hutan lahan kering sekunder / bekas tebangan</v>
      </c>
      <c r="J2954" t="str">
        <f>VLOOKUP($E2954,reference!$G$1:$H$25,2,FALSE)</f>
        <v>Hutan lahan kering primer</v>
      </c>
      <c r="K2954" t="str">
        <f t="shared" si="46"/>
        <v>Non Irigasi</v>
      </c>
      <c r="L2954" t="s">
        <v>327</v>
      </c>
    </row>
    <row r="2955" spans="1:12" x14ac:dyDescent="0.25">
      <c r="A2955" s="1">
        <v>2954</v>
      </c>
      <c r="B2955" s="3">
        <v>666</v>
      </c>
      <c r="C2955" s="1">
        <v>175</v>
      </c>
      <c r="D2955" s="1">
        <v>12</v>
      </c>
      <c r="E2955" s="1">
        <v>9</v>
      </c>
      <c r="F2955" s="1">
        <v>0</v>
      </c>
      <c r="G2955">
        <f>VLOOKUP(C2955,reference!$A$1:$E$310,5,FALSE)</f>
        <v>5310042</v>
      </c>
      <c r="H2955" t="str">
        <f>VLOOKUP(C2955,reference!$A$1:$E$310,4,FALSE)</f>
        <v>WAIBLAMA</v>
      </c>
      <c r="I2955" t="str">
        <f>VLOOKUP($D2955,reference!$G$1:$H$25,2,FALSE)</f>
        <v>Pertanian lahan kering</v>
      </c>
      <c r="J2955" t="str">
        <f>VLOOKUP($E2955,reference!$G$1:$H$25,2,FALSE)</f>
        <v>Semak belukar</v>
      </c>
      <c r="K2955" t="str">
        <f t="shared" si="46"/>
        <v>Non Irigasi</v>
      </c>
      <c r="L2955" t="s">
        <v>327</v>
      </c>
    </row>
    <row r="2956" spans="1:12" x14ac:dyDescent="0.25">
      <c r="A2956" s="1">
        <v>2955</v>
      </c>
      <c r="B2956" s="3">
        <v>68</v>
      </c>
      <c r="C2956" s="1">
        <v>175</v>
      </c>
      <c r="D2956" s="1">
        <v>12</v>
      </c>
      <c r="E2956" s="1">
        <v>2</v>
      </c>
      <c r="F2956" s="1">
        <v>0</v>
      </c>
      <c r="G2956">
        <f>VLOOKUP(C2956,reference!$A$1:$E$310,5,FALSE)</f>
        <v>5310042</v>
      </c>
      <c r="H2956" t="str">
        <f>VLOOKUP(C2956,reference!$A$1:$E$310,4,FALSE)</f>
        <v>WAIBLAMA</v>
      </c>
      <c r="I2956" t="str">
        <f>VLOOKUP($D2956,reference!$G$1:$H$25,2,FALSE)</f>
        <v>Pertanian lahan kering</v>
      </c>
      <c r="J2956" t="str">
        <f>VLOOKUP($E2956,reference!$G$1:$H$25,2,FALSE)</f>
        <v>Hutan lahan kering sekunder / bekas tebangan</v>
      </c>
      <c r="K2956" t="str">
        <f t="shared" si="46"/>
        <v>Non Irigasi</v>
      </c>
      <c r="L2956" t="s">
        <v>327</v>
      </c>
    </row>
    <row r="2957" spans="1:12" x14ac:dyDescent="0.25">
      <c r="A2957" s="1">
        <v>2956</v>
      </c>
      <c r="B2957" s="3">
        <v>67</v>
      </c>
      <c r="C2957" s="1">
        <v>245</v>
      </c>
      <c r="D2957" s="1">
        <v>2</v>
      </c>
      <c r="E2957" s="1">
        <v>9</v>
      </c>
      <c r="F2957" s="1">
        <v>0</v>
      </c>
      <c r="G2957">
        <f>VLOOKUP(C2957,reference!$A$1:$E$310,5,FALSE)</f>
        <v>5315021</v>
      </c>
      <c r="H2957" t="str">
        <f>VLOOKUP(C2957,reference!$A$1:$E$310,4,FALSE)</f>
        <v>MBELILING</v>
      </c>
      <c r="I2957" t="str">
        <f>VLOOKUP($D2957,reference!$G$1:$H$25,2,FALSE)</f>
        <v>Hutan lahan kering sekunder / bekas tebangan</v>
      </c>
      <c r="J2957" t="str">
        <f>VLOOKUP($E2957,reference!$G$1:$H$25,2,FALSE)</f>
        <v>Semak belukar</v>
      </c>
      <c r="K2957" t="str">
        <f t="shared" si="46"/>
        <v>Non Irigasi</v>
      </c>
      <c r="L2957" t="s">
        <v>328</v>
      </c>
    </row>
    <row r="2958" spans="1:12" x14ac:dyDescent="0.25">
      <c r="A2958" s="1">
        <v>2957</v>
      </c>
      <c r="B2958" s="3">
        <v>3</v>
      </c>
      <c r="C2958" s="1">
        <v>249</v>
      </c>
      <c r="D2958" s="1">
        <v>13</v>
      </c>
      <c r="E2958" s="1">
        <v>12</v>
      </c>
      <c r="F2958" s="1">
        <v>0</v>
      </c>
      <c r="G2958">
        <f>VLOOKUP(C2958,reference!$A$1:$E$310,5,FALSE)</f>
        <v>5315040</v>
      </c>
      <c r="H2958" t="str">
        <f>VLOOKUP(C2958,reference!$A$1:$E$310,4,FALSE)</f>
        <v>KUWUS</v>
      </c>
      <c r="I2958" t="str">
        <f>VLOOKUP($D2958,reference!$G$1:$H$25,2,FALSE)</f>
        <v>Pertanian lahan kering  campur semak / kebun campur</v>
      </c>
      <c r="J2958" t="str">
        <f>VLOOKUP($E2958,reference!$G$1:$H$25,2,FALSE)</f>
        <v>Pertanian lahan kering</v>
      </c>
      <c r="K2958" t="str">
        <f t="shared" si="46"/>
        <v>Non Irigasi</v>
      </c>
      <c r="L2958" t="s">
        <v>327</v>
      </c>
    </row>
    <row r="2959" spans="1:12" x14ac:dyDescent="0.25">
      <c r="A2959" s="1">
        <v>2958</v>
      </c>
      <c r="B2959" s="3">
        <v>31</v>
      </c>
      <c r="C2959" s="1">
        <v>227</v>
      </c>
      <c r="D2959" s="1">
        <v>2</v>
      </c>
      <c r="E2959" s="1">
        <v>11</v>
      </c>
      <c r="F2959" s="1">
        <v>0</v>
      </c>
      <c r="G2959">
        <f>VLOOKUP(C2959,reference!$A$1:$E$310,5,FALSE)</f>
        <v>5313123</v>
      </c>
      <c r="H2959" t="str">
        <f>VLOOKUP(C2959,reference!$A$1:$E$310,4,FALSE)</f>
        <v>RAHONG UTARA</v>
      </c>
      <c r="I2959" t="str">
        <f>VLOOKUP($D2959,reference!$G$1:$H$25,2,FALSE)</f>
        <v>Hutan lahan kering sekunder / bekas tebangan</v>
      </c>
      <c r="J2959" t="str">
        <f>VLOOKUP($E2959,reference!$G$1:$H$25,2,FALSE)</f>
        <v>Savanna / Padang rumput</v>
      </c>
      <c r="K2959" t="str">
        <f t="shared" si="46"/>
        <v>Non Irigasi</v>
      </c>
      <c r="L2959" t="s">
        <v>328</v>
      </c>
    </row>
    <row r="2960" spans="1:12" x14ac:dyDescent="0.25">
      <c r="A2960" s="1">
        <v>2959</v>
      </c>
      <c r="B2960" s="3">
        <v>7</v>
      </c>
      <c r="C2960" s="1">
        <v>207</v>
      </c>
      <c r="D2960" s="1">
        <v>12</v>
      </c>
      <c r="E2960" s="1">
        <v>2</v>
      </c>
      <c r="F2960" s="1">
        <v>0</v>
      </c>
      <c r="G2960">
        <f>VLOOKUP(C2960,reference!$A$1:$E$310,5,FALSE)</f>
        <v>5311071</v>
      </c>
      <c r="H2960" t="str">
        <f>VLOOKUP(C2960,reference!$A$1:$E$310,4,FALSE)</f>
        <v>WEWARIA</v>
      </c>
      <c r="I2960" t="str">
        <f>VLOOKUP($D2960,reference!$G$1:$H$25,2,FALSE)</f>
        <v>Pertanian lahan kering</v>
      </c>
      <c r="J2960" t="str">
        <f>VLOOKUP($E2960,reference!$G$1:$H$25,2,FALSE)</f>
        <v>Hutan lahan kering sekunder / bekas tebangan</v>
      </c>
      <c r="K2960" t="str">
        <f t="shared" si="46"/>
        <v>Non Irigasi</v>
      </c>
      <c r="L2960" t="s">
        <v>327</v>
      </c>
    </row>
    <row r="2961" spans="1:12" x14ac:dyDescent="0.25">
      <c r="A2961" s="1">
        <v>2960</v>
      </c>
      <c r="B2961" s="3">
        <v>2</v>
      </c>
      <c r="C2961" s="1">
        <v>140</v>
      </c>
      <c r="D2961" s="1">
        <v>11</v>
      </c>
      <c r="E2961" s="1">
        <v>18</v>
      </c>
      <c r="F2961" s="1">
        <v>0</v>
      </c>
      <c r="G2961">
        <f>VLOOKUP(C2961,reference!$A$1:$E$310,5,FALSE)</f>
        <v>5308020</v>
      </c>
      <c r="H2961" t="str">
        <f>VLOOKUP(C2961,reference!$A$1:$E$310,4,FALSE)</f>
        <v>ATADEI</v>
      </c>
      <c r="I2961" t="str">
        <f>VLOOKUP($D2961,reference!$G$1:$H$25,2,FALSE)</f>
        <v>Savanna / Padang rumput</v>
      </c>
      <c r="J2961" t="str">
        <f>VLOOKUP($E2961,reference!$G$1:$H$25,2,FALSE)</f>
        <v>Lahan terbuka</v>
      </c>
      <c r="K2961" t="str">
        <f t="shared" si="46"/>
        <v>Non Irigasi</v>
      </c>
      <c r="L2961" t="s">
        <v>327</v>
      </c>
    </row>
    <row r="2962" spans="1:12" x14ac:dyDescent="0.25">
      <c r="A2962" s="1">
        <v>2961</v>
      </c>
      <c r="B2962" s="3">
        <v>34</v>
      </c>
      <c r="C2962" s="1">
        <v>245</v>
      </c>
      <c r="D2962" s="1">
        <v>9</v>
      </c>
      <c r="E2962" s="1">
        <v>9</v>
      </c>
      <c r="F2962" s="1">
        <v>0</v>
      </c>
      <c r="G2962">
        <f>VLOOKUP(C2962,reference!$A$1:$E$310,5,FALSE)</f>
        <v>5315021</v>
      </c>
      <c r="H2962" t="str">
        <f>VLOOKUP(C2962,reference!$A$1:$E$310,4,FALSE)</f>
        <v>MBELILING</v>
      </c>
      <c r="I2962" t="str">
        <f>VLOOKUP($D2962,reference!$G$1:$H$25,2,FALSE)</f>
        <v>Semak belukar</v>
      </c>
      <c r="J2962" t="str">
        <f>VLOOKUP($E2962,reference!$G$1:$H$25,2,FALSE)</f>
        <v>Semak belukar</v>
      </c>
      <c r="K2962" t="str">
        <f t="shared" si="46"/>
        <v>Non Irigasi</v>
      </c>
      <c r="L2962" t="s">
        <v>327</v>
      </c>
    </row>
    <row r="2963" spans="1:12" x14ac:dyDescent="0.25">
      <c r="A2963" s="1">
        <v>2962</v>
      </c>
      <c r="B2963" s="3">
        <v>70</v>
      </c>
      <c r="C2963" s="1">
        <v>245</v>
      </c>
      <c r="D2963" s="1">
        <v>9</v>
      </c>
      <c r="E2963" s="1">
        <v>2</v>
      </c>
      <c r="F2963" s="1">
        <v>0</v>
      </c>
      <c r="G2963">
        <f>VLOOKUP(C2963,reference!$A$1:$E$310,5,FALSE)</f>
        <v>5315021</v>
      </c>
      <c r="H2963" t="str">
        <f>VLOOKUP(C2963,reference!$A$1:$E$310,4,FALSE)</f>
        <v>MBELILING</v>
      </c>
      <c r="I2963" t="str">
        <f>VLOOKUP($D2963,reference!$G$1:$H$25,2,FALSE)</f>
        <v>Semak belukar</v>
      </c>
      <c r="J2963" t="str">
        <f>VLOOKUP($E2963,reference!$G$1:$H$25,2,FALSE)</f>
        <v>Hutan lahan kering sekunder / bekas tebangan</v>
      </c>
      <c r="K2963" t="str">
        <f t="shared" si="46"/>
        <v>Non Irigasi</v>
      </c>
      <c r="L2963" t="s">
        <v>327</v>
      </c>
    </row>
    <row r="2964" spans="1:12" x14ac:dyDescent="0.25">
      <c r="A2964" s="1">
        <v>2963</v>
      </c>
      <c r="B2964" s="3">
        <v>10</v>
      </c>
      <c r="C2964" s="1">
        <v>243</v>
      </c>
      <c r="D2964" s="1">
        <v>2</v>
      </c>
      <c r="E2964" s="1">
        <v>11</v>
      </c>
      <c r="F2964" s="1">
        <v>0</v>
      </c>
      <c r="G2964">
        <f>VLOOKUP(C2964,reference!$A$1:$E$310,5,FALSE)</f>
        <v>5315011</v>
      </c>
      <c r="H2964" t="str">
        <f>VLOOKUP(C2964,reference!$A$1:$E$310,4,FALSE)</f>
        <v>BOLENG</v>
      </c>
      <c r="I2964" t="str">
        <f>VLOOKUP($D2964,reference!$G$1:$H$25,2,FALSE)</f>
        <v>Hutan lahan kering sekunder / bekas tebangan</v>
      </c>
      <c r="J2964" t="str">
        <f>VLOOKUP($E2964,reference!$G$1:$H$25,2,FALSE)</f>
        <v>Savanna / Padang rumput</v>
      </c>
      <c r="K2964" t="str">
        <f t="shared" si="46"/>
        <v>Non Irigasi</v>
      </c>
      <c r="L2964" t="s">
        <v>328</v>
      </c>
    </row>
    <row r="2965" spans="1:12" x14ac:dyDescent="0.25">
      <c r="A2965" s="1">
        <v>2964</v>
      </c>
      <c r="B2965" s="3">
        <v>7</v>
      </c>
      <c r="C2965" s="1">
        <v>249</v>
      </c>
      <c r="D2965" s="1">
        <v>2</v>
      </c>
      <c r="E2965" s="1">
        <v>11</v>
      </c>
      <c r="F2965" s="1">
        <v>0</v>
      </c>
      <c r="G2965">
        <f>VLOOKUP(C2965,reference!$A$1:$E$310,5,FALSE)</f>
        <v>5315040</v>
      </c>
      <c r="H2965" t="str">
        <f>VLOOKUP(C2965,reference!$A$1:$E$310,4,FALSE)</f>
        <v>KUWUS</v>
      </c>
      <c r="I2965" t="str">
        <f>VLOOKUP($D2965,reference!$G$1:$H$25,2,FALSE)</f>
        <v>Hutan lahan kering sekunder / bekas tebangan</v>
      </c>
      <c r="J2965" t="str">
        <f>VLOOKUP($E2965,reference!$G$1:$H$25,2,FALSE)</f>
        <v>Savanna / Padang rumput</v>
      </c>
      <c r="K2965" t="str">
        <f t="shared" si="46"/>
        <v>Non Irigasi</v>
      </c>
      <c r="L2965" t="s">
        <v>328</v>
      </c>
    </row>
    <row r="2966" spans="1:12" x14ac:dyDescent="0.25">
      <c r="A2966" s="1">
        <v>2965</v>
      </c>
      <c r="B2966" s="3">
        <v>1453</v>
      </c>
      <c r="C2966" s="1">
        <v>189</v>
      </c>
      <c r="D2966" s="1">
        <v>13</v>
      </c>
      <c r="E2966" s="1">
        <v>13</v>
      </c>
      <c r="F2966" s="1">
        <v>0</v>
      </c>
      <c r="G2966">
        <f>VLOOKUP(C2966,reference!$A$1:$E$310,5,FALSE)</f>
        <v>5311012</v>
      </c>
      <c r="H2966" t="str">
        <f>VLOOKUP(C2966,reference!$A$1:$E$310,4,FALSE)</f>
        <v>MAUKARO</v>
      </c>
      <c r="I2966" t="str">
        <f>VLOOKUP($D2966,reference!$G$1:$H$25,2,FALSE)</f>
        <v>Pertanian lahan kering  campur semak / kebun campur</v>
      </c>
      <c r="J2966" t="str">
        <f>VLOOKUP($E2966,reference!$G$1:$H$25,2,FALSE)</f>
        <v>Pertanian lahan kering  campur semak / kebun campur</v>
      </c>
      <c r="K2966" t="str">
        <f t="shared" si="46"/>
        <v>Non Irigasi</v>
      </c>
      <c r="L2966" t="s">
        <v>327</v>
      </c>
    </row>
    <row r="2967" spans="1:12" x14ac:dyDescent="0.25">
      <c r="A2967" s="1">
        <v>2966</v>
      </c>
      <c r="B2967" s="3">
        <v>64</v>
      </c>
      <c r="C2967" s="1">
        <v>189</v>
      </c>
      <c r="D2967" s="1">
        <v>13</v>
      </c>
      <c r="E2967" s="1">
        <v>9</v>
      </c>
      <c r="F2967" s="1">
        <v>0</v>
      </c>
      <c r="G2967">
        <f>VLOOKUP(C2967,reference!$A$1:$E$310,5,FALSE)</f>
        <v>5311012</v>
      </c>
      <c r="H2967" t="str">
        <f>VLOOKUP(C2967,reference!$A$1:$E$310,4,FALSE)</f>
        <v>MAUKARO</v>
      </c>
      <c r="I2967" t="str">
        <f>VLOOKUP($D2967,reference!$G$1:$H$25,2,FALSE)</f>
        <v>Pertanian lahan kering  campur semak / kebun campur</v>
      </c>
      <c r="J2967" t="str">
        <f>VLOOKUP($E2967,reference!$G$1:$H$25,2,FALSE)</f>
        <v>Semak belukar</v>
      </c>
      <c r="K2967" t="str">
        <f t="shared" si="46"/>
        <v>Non Irigasi</v>
      </c>
      <c r="L2967" t="s">
        <v>327</v>
      </c>
    </row>
    <row r="2968" spans="1:12" x14ac:dyDescent="0.25">
      <c r="A2968" s="1">
        <v>2967</v>
      </c>
      <c r="B2968" s="3">
        <v>39</v>
      </c>
      <c r="C2968" s="1">
        <v>207</v>
      </c>
      <c r="D2968" s="1">
        <v>20</v>
      </c>
      <c r="E2968" s="1">
        <v>14</v>
      </c>
      <c r="F2968" s="1">
        <v>0</v>
      </c>
      <c r="G2968">
        <f>VLOOKUP(C2968,reference!$A$1:$E$310,5,FALSE)</f>
        <v>5311071</v>
      </c>
      <c r="H2968" t="str">
        <f>VLOOKUP(C2968,reference!$A$1:$E$310,4,FALSE)</f>
        <v>WEWARIA</v>
      </c>
      <c r="I2968" t="str">
        <f>VLOOKUP($D2968,reference!$G$1:$H$25,2,FALSE)</f>
        <v>Tubuh air</v>
      </c>
      <c r="J2968" t="str">
        <f>VLOOKUP($E2968,reference!$G$1:$H$25,2,FALSE)</f>
        <v>Sawah</v>
      </c>
      <c r="K2968" t="str">
        <f t="shared" si="46"/>
        <v>Non Irigasi</v>
      </c>
      <c r="L2968" t="s">
        <v>327</v>
      </c>
    </row>
    <row r="2969" spans="1:12" x14ac:dyDescent="0.25">
      <c r="A2969" s="1">
        <v>2968</v>
      </c>
      <c r="B2969" s="3">
        <v>19</v>
      </c>
      <c r="C2969" s="1">
        <v>185</v>
      </c>
      <c r="D2969" s="1">
        <v>11</v>
      </c>
      <c r="E2969" s="1">
        <v>12</v>
      </c>
      <c r="F2969" s="1">
        <v>0</v>
      </c>
      <c r="G2969">
        <f>VLOOKUP(C2969,reference!$A$1:$E$310,5,FALSE)</f>
        <v>5310081</v>
      </c>
      <c r="H2969" t="str">
        <f>VLOOKUP(C2969,reference!$A$1:$E$310,4,FALSE)</f>
        <v>ALOK BARAT</v>
      </c>
      <c r="I2969" t="str">
        <f>VLOOKUP($D2969,reference!$G$1:$H$25,2,FALSE)</f>
        <v>Savanna / Padang rumput</v>
      </c>
      <c r="J2969" t="str">
        <f>VLOOKUP($E2969,reference!$G$1:$H$25,2,FALSE)</f>
        <v>Pertanian lahan kering</v>
      </c>
      <c r="K2969" t="str">
        <f t="shared" si="46"/>
        <v>Non Irigasi</v>
      </c>
      <c r="L2969" t="s">
        <v>327</v>
      </c>
    </row>
    <row r="2970" spans="1:12" x14ac:dyDescent="0.25">
      <c r="A2970" s="1">
        <v>2969</v>
      </c>
      <c r="B2970" s="3">
        <v>4420</v>
      </c>
      <c r="C2970" s="1">
        <v>245</v>
      </c>
      <c r="D2970" s="1">
        <v>13</v>
      </c>
      <c r="E2970" s="1">
        <v>13</v>
      </c>
      <c r="F2970" s="1">
        <v>0</v>
      </c>
      <c r="G2970">
        <f>VLOOKUP(C2970,reference!$A$1:$E$310,5,FALSE)</f>
        <v>5315021</v>
      </c>
      <c r="H2970" t="str">
        <f>VLOOKUP(C2970,reference!$A$1:$E$310,4,FALSE)</f>
        <v>MBELILING</v>
      </c>
      <c r="I2970" t="str">
        <f>VLOOKUP($D2970,reference!$G$1:$H$25,2,FALSE)</f>
        <v>Pertanian lahan kering  campur semak / kebun campur</v>
      </c>
      <c r="J2970" t="str">
        <f>VLOOKUP($E2970,reference!$G$1:$H$25,2,FALSE)</f>
        <v>Pertanian lahan kering  campur semak / kebun campur</v>
      </c>
      <c r="K2970" t="str">
        <f t="shared" si="46"/>
        <v>Non Irigasi</v>
      </c>
      <c r="L2970" t="s">
        <v>327</v>
      </c>
    </row>
    <row r="2971" spans="1:12" x14ac:dyDescent="0.25">
      <c r="A2971" s="1">
        <v>2970</v>
      </c>
      <c r="B2971" s="3">
        <v>8</v>
      </c>
      <c r="C2971" s="1">
        <v>243</v>
      </c>
      <c r="D2971" s="1">
        <v>18</v>
      </c>
      <c r="E2971" s="1">
        <v>2</v>
      </c>
      <c r="F2971" s="1">
        <v>0</v>
      </c>
      <c r="G2971">
        <f>VLOOKUP(C2971,reference!$A$1:$E$310,5,FALSE)</f>
        <v>5315011</v>
      </c>
      <c r="H2971" t="str">
        <f>VLOOKUP(C2971,reference!$A$1:$E$310,4,FALSE)</f>
        <v>BOLENG</v>
      </c>
      <c r="I2971" t="str">
        <f>VLOOKUP($D2971,reference!$G$1:$H$25,2,FALSE)</f>
        <v>Lahan terbuka</v>
      </c>
      <c r="J2971" t="str">
        <f>VLOOKUP($E2971,reference!$G$1:$H$25,2,FALSE)</f>
        <v>Hutan lahan kering sekunder / bekas tebangan</v>
      </c>
      <c r="K2971" t="str">
        <f t="shared" si="46"/>
        <v>Non Irigasi</v>
      </c>
      <c r="L2971" t="s">
        <v>327</v>
      </c>
    </row>
    <row r="2972" spans="1:12" x14ac:dyDescent="0.25">
      <c r="A2972" s="1">
        <v>2971</v>
      </c>
      <c r="B2972" s="3">
        <v>3</v>
      </c>
      <c r="C2972" s="1">
        <v>227</v>
      </c>
      <c r="D2972" s="1">
        <v>13</v>
      </c>
      <c r="E2972" s="1">
        <v>11</v>
      </c>
      <c r="F2972" s="1">
        <v>0</v>
      </c>
      <c r="G2972">
        <f>VLOOKUP(C2972,reference!$A$1:$E$310,5,FALSE)</f>
        <v>5313123</v>
      </c>
      <c r="H2972" t="str">
        <f>VLOOKUP(C2972,reference!$A$1:$E$310,4,FALSE)</f>
        <v>RAHONG UTARA</v>
      </c>
      <c r="I2972" t="str">
        <f>VLOOKUP($D2972,reference!$G$1:$H$25,2,FALSE)</f>
        <v>Pertanian lahan kering  campur semak / kebun campur</v>
      </c>
      <c r="J2972" t="str">
        <f>VLOOKUP($E2972,reference!$G$1:$H$25,2,FALSE)</f>
        <v>Savanna / Padang rumput</v>
      </c>
      <c r="K2972" t="str">
        <f t="shared" si="46"/>
        <v>Non Irigasi</v>
      </c>
      <c r="L2972" t="s">
        <v>327</v>
      </c>
    </row>
    <row r="2973" spans="1:12" x14ac:dyDescent="0.25">
      <c r="A2973" s="1">
        <v>2972</v>
      </c>
      <c r="B2973" s="3">
        <v>60</v>
      </c>
      <c r="C2973" s="1">
        <v>275</v>
      </c>
      <c r="D2973" s="1">
        <v>16</v>
      </c>
      <c r="E2973" s="1">
        <v>16</v>
      </c>
      <c r="F2973" s="1">
        <v>1</v>
      </c>
      <c r="G2973">
        <f>VLOOKUP(C2973,reference!$A$1:$E$310,5,FALSE)</f>
        <v>5318060</v>
      </c>
      <c r="H2973" t="str">
        <f>VLOOKUP(C2973,reference!$A$1:$E$310,4,FALSE)</f>
        <v>AESESA</v>
      </c>
      <c r="I2973" t="str">
        <f>VLOOKUP($D2973,reference!$G$1:$H$25,2,FALSE)</f>
        <v>Pemukiman</v>
      </c>
      <c r="J2973" t="str">
        <f>VLOOKUP($E2973,reference!$G$1:$H$25,2,FALSE)</f>
        <v>Pemukiman</v>
      </c>
      <c r="K2973" t="str">
        <f t="shared" si="46"/>
        <v>Buffer Irigasi</v>
      </c>
      <c r="L2973" t="s">
        <v>327</v>
      </c>
    </row>
    <row r="2974" spans="1:12" x14ac:dyDescent="0.25">
      <c r="A2974" s="1">
        <v>2973</v>
      </c>
      <c r="B2974" s="3">
        <v>22</v>
      </c>
      <c r="C2974" s="1">
        <v>189</v>
      </c>
      <c r="D2974" s="1">
        <v>11</v>
      </c>
      <c r="E2974" s="1">
        <v>13</v>
      </c>
      <c r="F2974" s="1">
        <v>0</v>
      </c>
      <c r="G2974">
        <f>VLOOKUP(C2974,reference!$A$1:$E$310,5,FALSE)</f>
        <v>5311012</v>
      </c>
      <c r="H2974" t="str">
        <f>VLOOKUP(C2974,reference!$A$1:$E$310,4,FALSE)</f>
        <v>MAUKARO</v>
      </c>
      <c r="I2974" t="str">
        <f>VLOOKUP($D2974,reference!$G$1:$H$25,2,FALSE)</f>
        <v>Savanna / Padang rumput</v>
      </c>
      <c r="J2974" t="str">
        <f>VLOOKUP($E2974,reference!$G$1:$H$25,2,FALSE)</f>
        <v>Pertanian lahan kering  campur semak / kebun campur</v>
      </c>
      <c r="K2974" t="str">
        <f t="shared" si="46"/>
        <v>Non Irigasi</v>
      </c>
      <c r="L2974" t="s">
        <v>327</v>
      </c>
    </row>
    <row r="2975" spans="1:12" x14ac:dyDescent="0.25">
      <c r="A2975" s="1">
        <v>2974</v>
      </c>
      <c r="B2975" s="3">
        <v>2</v>
      </c>
      <c r="C2975" s="1">
        <v>207</v>
      </c>
      <c r="D2975" s="1">
        <v>20</v>
      </c>
      <c r="E2975" s="1">
        <v>13</v>
      </c>
      <c r="F2975" s="1">
        <v>0</v>
      </c>
      <c r="G2975">
        <f>VLOOKUP(C2975,reference!$A$1:$E$310,5,FALSE)</f>
        <v>5311071</v>
      </c>
      <c r="H2975" t="str">
        <f>VLOOKUP(C2975,reference!$A$1:$E$310,4,FALSE)</f>
        <v>WEWARIA</v>
      </c>
      <c r="I2975" t="str">
        <f>VLOOKUP($D2975,reference!$G$1:$H$25,2,FALSE)</f>
        <v>Tubuh air</v>
      </c>
      <c r="J2975" t="str">
        <f>VLOOKUP($E2975,reference!$G$1:$H$25,2,FALSE)</f>
        <v>Pertanian lahan kering  campur semak / kebun campur</v>
      </c>
      <c r="K2975" t="str">
        <f t="shared" si="46"/>
        <v>Non Irigasi</v>
      </c>
      <c r="L2975" t="s">
        <v>327</v>
      </c>
    </row>
    <row r="2976" spans="1:12" x14ac:dyDescent="0.25">
      <c r="A2976" s="1">
        <v>2975</v>
      </c>
      <c r="B2976" s="3">
        <v>887</v>
      </c>
      <c r="C2976" s="1">
        <v>185</v>
      </c>
      <c r="D2976" s="1">
        <v>11</v>
      </c>
      <c r="E2976" s="1">
        <v>11</v>
      </c>
      <c r="F2976" s="1">
        <v>0</v>
      </c>
      <c r="G2976">
        <f>VLOOKUP(C2976,reference!$A$1:$E$310,5,FALSE)</f>
        <v>5310081</v>
      </c>
      <c r="H2976" t="str">
        <f>VLOOKUP(C2976,reference!$A$1:$E$310,4,FALSE)</f>
        <v>ALOK BARAT</v>
      </c>
      <c r="I2976" t="str">
        <f>VLOOKUP($D2976,reference!$G$1:$H$25,2,FALSE)</f>
        <v>Savanna / Padang rumput</v>
      </c>
      <c r="J2976" t="str">
        <f>VLOOKUP($E2976,reference!$G$1:$H$25,2,FALSE)</f>
        <v>Savanna / Padang rumput</v>
      </c>
      <c r="K2976" t="str">
        <f t="shared" si="46"/>
        <v>Non Irigasi</v>
      </c>
      <c r="L2976" t="s">
        <v>327</v>
      </c>
    </row>
    <row r="2977" spans="1:12" x14ac:dyDescent="0.25">
      <c r="A2977" s="1">
        <v>2976</v>
      </c>
      <c r="B2977" s="3">
        <v>257</v>
      </c>
      <c r="C2977" s="1">
        <v>175</v>
      </c>
      <c r="D2977" s="1">
        <v>13</v>
      </c>
      <c r="E2977" s="1">
        <v>16</v>
      </c>
      <c r="F2977" s="1">
        <v>0</v>
      </c>
      <c r="G2977">
        <f>VLOOKUP(C2977,reference!$A$1:$E$310,5,FALSE)</f>
        <v>5310042</v>
      </c>
      <c r="H2977" t="str">
        <f>VLOOKUP(C2977,reference!$A$1:$E$310,4,FALSE)</f>
        <v>WAIBLAMA</v>
      </c>
      <c r="I2977" t="str">
        <f>VLOOKUP($D2977,reference!$G$1:$H$25,2,FALSE)</f>
        <v>Pertanian lahan kering  campur semak / kebun campur</v>
      </c>
      <c r="J2977" t="str">
        <f>VLOOKUP($E2977,reference!$G$1:$H$25,2,FALSE)</f>
        <v>Pemukiman</v>
      </c>
      <c r="K2977" t="str">
        <f t="shared" si="46"/>
        <v>Non Irigasi</v>
      </c>
      <c r="L2977" t="s">
        <v>327</v>
      </c>
    </row>
    <row r="2978" spans="1:12" x14ac:dyDescent="0.25">
      <c r="A2978" s="1">
        <v>2977</v>
      </c>
      <c r="B2978" s="3">
        <v>21</v>
      </c>
      <c r="C2978" s="1">
        <v>149</v>
      </c>
      <c r="D2978" s="1">
        <v>2</v>
      </c>
      <c r="E2978" s="1">
        <v>13</v>
      </c>
      <c r="F2978" s="1">
        <v>0</v>
      </c>
      <c r="G2978">
        <f>VLOOKUP(C2978,reference!$A$1:$E$310,5,FALSE)</f>
        <v>5309012</v>
      </c>
      <c r="H2978" t="str">
        <f>VLOOKUP(C2978,reference!$A$1:$E$310,4,FALSE)</f>
        <v>ILEBURA</v>
      </c>
      <c r="I2978" t="str">
        <f>VLOOKUP($D2978,reference!$G$1:$H$25,2,FALSE)</f>
        <v>Hutan lahan kering sekunder / bekas tebangan</v>
      </c>
      <c r="J2978" t="str">
        <f>VLOOKUP($E2978,reference!$G$1:$H$25,2,FALSE)</f>
        <v>Pertanian lahan kering  campur semak / kebun campur</v>
      </c>
      <c r="K2978" t="str">
        <f t="shared" si="46"/>
        <v>Non Irigasi</v>
      </c>
      <c r="L2978" t="s">
        <v>328</v>
      </c>
    </row>
    <row r="2979" spans="1:12" x14ac:dyDescent="0.25">
      <c r="A2979" s="1">
        <v>2978</v>
      </c>
      <c r="B2979" s="3">
        <v>57</v>
      </c>
      <c r="C2979" s="1">
        <v>139</v>
      </c>
      <c r="D2979" s="1">
        <v>13</v>
      </c>
      <c r="E2979" s="1">
        <v>11</v>
      </c>
      <c r="F2979" s="1">
        <v>0</v>
      </c>
      <c r="G2979">
        <f>VLOOKUP(C2979,reference!$A$1:$E$310,5,FALSE)</f>
        <v>5308011</v>
      </c>
      <c r="H2979" t="str">
        <f>VLOOKUP(C2979,reference!$A$1:$E$310,4,FALSE)</f>
        <v>WULANDONI</v>
      </c>
      <c r="I2979" t="str">
        <f>VLOOKUP($D2979,reference!$G$1:$H$25,2,FALSE)</f>
        <v>Pertanian lahan kering  campur semak / kebun campur</v>
      </c>
      <c r="J2979" t="str">
        <f>VLOOKUP($E2979,reference!$G$1:$H$25,2,FALSE)</f>
        <v>Savanna / Padang rumput</v>
      </c>
      <c r="K2979" t="str">
        <f t="shared" si="46"/>
        <v>Non Irigasi</v>
      </c>
      <c r="L2979" t="s">
        <v>327</v>
      </c>
    </row>
    <row r="2980" spans="1:12" x14ac:dyDescent="0.25">
      <c r="A2980" s="1">
        <v>2979</v>
      </c>
      <c r="B2980" s="3">
        <v>10</v>
      </c>
      <c r="C2980" s="1">
        <v>243</v>
      </c>
      <c r="D2980" s="1">
        <v>18</v>
      </c>
      <c r="E2980" s="1">
        <v>11</v>
      </c>
      <c r="F2980" s="1">
        <v>0</v>
      </c>
      <c r="G2980">
        <f>VLOOKUP(C2980,reference!$A$1:$E$310,5,FALSE)</f>
        <v>5315011</v>
      </c>
      <c r="H2980" t="str">
        <f>VLOOKUP(C2980,reference!$A$1:$E$310,4,FALSE)</f>
        <v>BOLENG</v>
      </c>
      <c r="I2980" t="str">
        <f>VLOOKUP($D2980,reference!$G$1:$H$25,2,FALSE)</f>
        <v>Lahan terbuka</v>
      </c>
      <c r="J2980" t="str">
        <f>VLOOKUP($E2980,reference!$G$1:$H$25,2,FALSE)</f>
        <v>Savanna / Padang rumput</v>
      </c>
      <c r="K2980" t="str">
        <f t="shared" si="46"/>
        <v>Non Irigasi</v>
      </c>
      <c r="L2980" t="s">
        <v>327</v>
      </c>
    </row>
    <row r="2981" spans="1:12" x14ac:dyDescent="0.25">
      <c r="A2981" s="1">
        <v>2980</v>
      </c>
      <c r="B2981" s="3">
        <v>93</v>
      </c>
      <c r="C2981" s="1">
        <v>227</v>
      </c>
      <c r="D2981" s="1">
        <v>2</v>
      </c>
      <c r="E2981" s="1">
        <v>14</v>
      </c>
      <c r="F2981" s="1">
        <v>0</v>
      </c>
      <c r="G2981">
        <f>VLOOKUP(C2981,reference!$A$1:$E$310,5,FALSE)</f>
        <v>5313123</v>
      </c>
      <c r="H2981" t="str">
        <f>VLOOKUP(C2981,reference!$A$1:$E$310,4,FALSE)</f>
        <v>RAHONG UTARA</v>
      </c>
      <c r="I2981" t="str">
        <f>VLOOKUP($D2981,reference!$G$1:$H$25,2,FALSE)</f>
        <v>Hutan lahan kering sekunder / bekas tebangan</v>
      </c>
      <c r="J2981" t="str">
        <f>VLOOKUP($E2981,reference!$G$1:$H$25,2,FALSE)</f>
        <v>Sawah</v>
      </c>
      <c r="K2981" t="str">
        <f t="shared" si="46"/>
        <v>Non Irigasi</v>
      </c>
      <c r="L2981" t="s">
        <v>328</v>
      </c>
    </row>
    <row r="2982" spans="1:12" x14ac:dyDescent="0.25">
      <c r="A2982" s="1">
        <v>2981</v>
      </c>
      <c r="B2982" s="3">
        <v>30</v>
      </c>
      <c r="C2982" s="1">
        <v>227</v>
      </c>
      <c r="D2982" s="1">
        <v>2</v>
      </c>
      <c r="E2982" s="1">
        <v>13</v>
      </c>
      <c r="F2982" s="1">
        <v>0</v>
      </c>
      <c r="G2982">
        <f>VLOOKUP(C2982,reference!$A$1:$E$310,5,FALSE)</f>
        <v>5313123</v>
      </c>
      <c r="H2982" t="str">
        <f>VLOOKUP(C2982,reference!$A$1:$E$310,4,FALSE)</f>
        <v>RAHONG UTARA</v>
      </c>
      <c r="I2982" t="str">
        <f>VLOOKUP($D2982,reference!$G$1:$H$25,2,FALSE)</f>
        <v>Hutan lahan kering sekunder / bekas tebangan</v>
      </c>
      <c r="J2982" t="str">
        <f>VLOOKUP($E2982,reference!$G$1:$H$25,2,FALSE)</f>
        <v>Pertanian lahan kering  campur semak / kebun campur</v>
      </c>
      <c r="K2982" t="str">
        <f t="shared" si="46"/>
        <v>Non Irigasi</v>
      </c>
      <c r="L2982" t="s">
        <v>328</v>
      </c>
    </row>
    <row r="2983" spans="1:12" x14ac:dyDescent="0.25">
      <c r="A2983" s="1">
        <v>2982</v>
      </c>
      <c r="B2983" s="3">
        <v>24</v>
      </c>
      <c r="C2983" s="1">
        <v>225</v>
      </c>
      <c r="D2983" s="1">
        <v>9</v>
      </c>
      <c r="E2983" s="1">
        <v>9</v>
      </c>
      <c r="F2983" s="1">
        <v>0</v>
      </c>
      <c r="G2983">
        <f>VLOOKUP(C2983,reference!$A$1:$E$310,5,FALSE)</f>
        <v>5313121</v>
      </c>
      <c r="H2983" t="str">
        <f>VLOOKUP(C2983,reference!$A$1:$E$310,4,FALSE)</f>
        <v>WAE RII</v>
      </c>
      <c r="I2983" t="str">
        <f>VLOOKUP($D2983,reference!$G$1:$H$25,2,FALSE)</f>
        <v>Semak belukar</v>
      </c>
      <c r="J2983" t="str">
        <f>VLOOKUP($E2983,reference!$G$1:$H$25,2,FALSE)</f>
        <v>Semak belukar</v>
      </c>
      <c r="K2983" t="str">
        <f t="shared" si="46"/>
        <v>Non Irigasi</v>
      </c>
      <c r="L2983" t="s">
        <v>327</v>
      </c>
    </row>
    <row r="2984" spans="1:12" x14ac:dyDescent="0.25">
      <c r="A2984" s="1">
        <v>2983</v>
      </c>
      <c r="B2984" s="3">
        <v>4</v>
      </c>
      <c r="C2984" s="1">
        <v>189</v>
      </c>
      <c r="D2984" s="1">
        <v>0</v>
      </c>
      <c r="E2984" s="1">
        <v>9</v>
      </c>
      <c r="F2984" s="1">
        <v>0</v>
      </c>
      <c r="G2984">
        <f>VLOOKUP(C2984,reference!$A$1:$E$310,5,FALSE)</f>
        <v>5311012</v>
      </c>
      <c r="H2984" t="str">
        <f>VLOOKUP(C2984,reference!$A$1:$E$310,4,FALSE)</f>
        <v>MAUKARO</v>
      </c>
      <c r="I2984" t="str">
        <f>VLOOKUP($D2984,reference!$G$1:$H$25,2,FALSE)</f>
        <v>No data</v>
      </c>
      <c r="J2984" t="str">
        <f>VLOOKUP($E2984,reference!$G$1:$H$25,2,FALSE)</f>
        <v>Semak belukar</v>
      </c>
      <c r="K2984" t="str">
        <f t="shared" si="46"/>
        <v>Non Irigasi</v>
      </c>
      <c r="L2984" t="s">
        <v>327</v>
      </c>
    </row>
    <row r="2985" spans="1:12" x14ac:dyDescent="0.25">
      <c r="A2985" s="1">
        <v>2984</v>
      </c>
      <c r="B2985" s="3">
        <v>137</v>
      </c>
      <c r="C2985" s="1">
        <v>207</v>
      </c>
      <c r="D2985" s="1">
        <v>13</v>
      </c>
      <c r="E2985" s="1">
        <v>14</v>
      </c>
      <c r="F2985" s="1">
        <v>0</v>
      </c>
      <c r="G2985">
        <f>VLOOKUP(C2985,reference!$A$1:$E$310,5,FALSE)</f>
        <v>5311071</v>
      </c>
      <c r="H2985" t="str">
        <f>VLOOKUP(C2985,reference!$A$1:$E$310,4,FALSE)</f>
        <v>WEWARIA</v>
      </c>
      <c r="I2985" t="str">
        <f>VLOOKUP($D2985,reference!$G$1:$H$25,2,FALSE)</f>
        <v>Pertanian lahan kering  campur semak / kebun campur</v>
      </c>
      <c r="J2985" t="str">
        <f>VLOOKUP($E2985,reference!$G$1:$H$25,2,FALSE)</f>
        <v>Sawah</v>
      </c>
      <c r="K2985" t="str">
        <f t="shared" si="46"/>
        <v>Non Irigasi</v>
      </c>
      <c r="L2985" t="s">
        <v>327</v>
      </c>
    </row>
    <row r="2986" spans="1:12" x14ac:dyDescent="0.25">
      <c r="A2986" s="1">
        <v>2985</v>
      </c>
      <c r="B2986" s="3">
        <v>154</v>
      </c>
      <c r="C2986" s="1">
        <v>245</v>
      </c>
      <c r="D2986" s="1">
        <v>2</v>
      </c>
      <c r="E2986" s="1">
        <v>14</v>
      </c>
      <c r="F2986" s="1">
        <v>0</v>
      </c>
      <c r="G2986">
        <f>VLOOKUP(C2986,reference!$A$1:$E$310,5,FALSE)</f>
        <v>5315021</v>
      </c>
      <c r="H2986" t="str">
        <f>VLOOKUP(C2986,reference!$A$1:$E$310,4,FALSE)</f>
        <v>MBELILING</v>
      </c>
      <c r="I2986" t="str">
        <f>VLOOKUP($D2986,reference!$G$1:$H$25,2,FALSE)</f>
        <v>Hutan lahan kering sekunder / bekas tebangan</v>
      </c>
      <c r="J2986" t="str">
        <f>VLOOKUP($E2986,reference!$G$1:$H$25,2,FALSE)</f>
        <v>Sawah</v>
      </c>
      <c r="K2986" t="str">
        <f t="shared" si="46"/>
        <v>Non Irigasi</v>
      </c>
      <c r="L2986" t="s">
        <v>328</v>
      </c>
    </row>
    <row r="2987" spans="1:12" x14ac:dyDescent="0.25">
      <c r="A2987" s="1">
        <v>2986</v>
      </c>
      <c r="B2987" s="3">
        <v>38</v>
      </c>
      <c r="C2987" s="1">
        <v>249</v>
      </c>
      <c r="D2987" s="1">
        <v>2</v>
      </c>
      <c r="E2987" s="1">
        <v>14</v>
      </c>
      <c r="F2987" s="1">
        <v>0</v>
      </c>
      <c r="G2987">
        <f>VLOOKUP(C2987,reference!$A$1:$E$310,5,FALSE)</f>
        <v>5315040</v>
      </c>
      <c r="H2987" t="str">
        <f>VLOOKUP(C2987,reference!$A$1:$E$310,4,FALSE)</f>
        <v>KUWUS</v>
      </c>
      <c r="I2987" t="str">
        <f>VLOOKUP($D2987,reference!$G$1:$H$25,2,FALSE)</f>
        <v>Hutan lahan kering sekunder / bekas tebangan</v>
      </c>
      <c r="J2987" t="str">
        <f>VLOOKUP($E2987,reference!$G$1:$H$25,2,FALSE)</f>
        <v>Sawah</v>
      </c>
      <c r="K2987" t="str">
        <f t="shared" si="46"/>
        <v>Non Irigasi</v>
      </c>
      <c r="L2987" t="s">
        <v>328</v>
      </c>
    </row>
    <row r="2988" spans="1:12" x14ac:dyDescent="0.25">
      <c r="A2988" s="1">
        <v>2987</v>
      </c>
      <c r="B2988" s="3">
        <v>91</v>
      </c>
      <c r="C2988" s="1">
        <v>223</v>
      </c>
      <c r="D2988" s="1">
        <v>11</v>
      </c>
      <c r="E2988" s="1">
        <v>2</v>
      </c>
      <c r="F2988" s="1">
        <v>0</v>
      </c>
      <c r="G2988">
        <f>VLOOKUP(C2988,reference!$A$1:$E$310,5,FALSE)</f>
        <v>5313110</v>
      </c>
      <c r="H2988" t="str">
        <f>VLOOKUP(C2988,reference!$A$1:$E$310,4,FALSE)</f>
        <v>LANGKE REMBONG</v>
      </c>
      <c r="I2988" t="str">
        <f>VLOOKUP($D2988,reference!$G$1:$H$25,2,FALSE)</f>
        <v>Savanna / Padang rumput</v>
      </c>
      <c r="J2988" t="str">
        <f>VLOOKUP($E2988,reference!$G$1:$H$25,2,FALSE)</f>
        <v>Hutan lahan kering sekunder / bekas tebangan</v>
      </c>
      <c r="K2988" t="str">
        <f t="shared" si="46"/>
        <v>Non Irigasi</v>
      </c>
      <c r="L2988" t="s">
        <v>327</v>
      </c>
    </row>
    <row r="2989" spans="1:12" x14ac:dyDescent="0.25">
      <c r="A2989" s="1">
        <v>2988</v>
      </c>
      <c r="B2989" s="3">
        <v>4</v>
      </c>
      <c r="C2989" s="1">
        <v>207</v>
      </c>
      <c r="D2989" s="1">
        <v>0</v>
      </c>
      <c r="E2989" s="1">
        <v>14</v>
      </c>
      <c r="F2989" s="1">
        <v>0</v>
      </c>
      <c r="G2989">
        <f>VLOOKUP(C2989,reference!$A$1:$E$310,5,FALSE)</f>
        <v>5311071</v>
      </c>
      <c r="H2989" t="str">
        <f>VLOOKUP(C2989,reference!$A$1:$E$310,4,FALSE)</f>
        <v>WEWARIA</v>
      </c>
      <c r="I2989" t="str">
        <f>VLOOKUP($D2989,reference!$G$1:$H$25,2,FALSE)</f>
        <v>No data</v>
      </c>
      <c r="J2989" t="str">
        <f>VLOOKUP($E2989,reference!$G$1:$H$25,2,FALSE)</f>
        <v>Sawah</v>
      </c>
      <c r="K2989" t="str">
        <f t="shared" si="46"/>
        <v>Non Irigasi</v>
      </c>
      <c r="L2989" t="s">
        <v>327</v>
      </c>
    </row>
    <row r="2990" spans="1:12" x14ac:dyDescent="0.25">
      <c r="A2990" s="1">
        <v>2989</v>
      </c>
      <c r="B2990" s="3">
        <v>22</v>
      </c>
      <c r="C2990" s="1">
        <v>203</v>
      </c>
      <c r="D2990" s="1">
        <v>2</v>
      </c>
      <c r="E2990" s="1">
        <v>14</v>
      </c>
      <c r="F2990" s="1">
        <v>0</v>
      </c>
      <c r="G2990">
        <f>VLOOKUP(C2990,reference!$A$1:$E$310,5,FALSE)</f>
        <v>5311061</v>
      </c>
      <c r="H2990" t="str">
        <f>VLOOKUP(C2990,reference!$A$1:$E$310,4,FALSE)</f>
        <v>KOTABARU</v>
      </c>
      <c r="I2990" t="str">
        <f>VLOOKUP($D2990,reference!$G$1:$H$25,2,FALSE)</f>
        <v>Hutan lahan kering sekunder / bekas tebangan</v>
      </c>
      <c r="J2990" t="str">
        <f>VLOOKUP($E2990,reference!$G$1:$H$25,2,FALSE)</f>
        <v>Sawah</v>
      </c>
      <c r="K2990" t="str">
        <f t="shared" si="46"/>
        <v>Non Irigasi</v>
      </c>
      <c r="L2990" t="s">
        <v>328</v>
      </c>
    </row>
    <row r="2991" spans="1:12" x14ac:dyDescent="0.25">
      <c r="A2991" s="1">
        <v>2990</v>
      </c>
      <c r="B2991" s="3">
        <v>2798</v>
      </c>
      <c r="C2991" s="1">
        <v>203</v>
      </c>
      <c r="D2991" s="1">
        <v>2</v>
      </c>
      <c r="E2991" s="1">
        <v>2</v>
      </c>
      <c r="F2991" s="1">
        <v>0</v>
      </c>
      <c r="G2991">
        <f>VLOOKUP(C2991,reference!$A$1:$E$310,5,FALSE)</f>
        <v>5311061</v>
      </c>
      <c r="H2991" t="str">
        <f>VLOOKUP(C2991,reference!$A$1:$E$310,4,FALSE)</f>
        <v>KOTABARU</v>
      </c>
      <c r="I2991" t="str">
        <f>VLOOKUP($D2991,reference!$G$1:$H$25,2,FALSE)</f>
        <v>Hutan lahan kering sekunder / bekas tebangan</v>
      </c>
      <c r="J2991" t="str">
        <f>VLOOKUP($E2991,reference!$G$1:$H$25,2,FALSE)</f>
        <v>Hutan lahan kering sekunder / bekas tebangan</v>
      </c>
      <c r="K2991" t="str">
        <f t="shared" si="46"/>
        <v>Non Irigasi</v>
      </c>
      <c r="L2991" t="s">
        <v>327</v>
      </c>
    </row>
    <row r="2992" spans="1:12" x14ac:dyDescent="0.25">
      <c r="A2992" s="1">
        <v>2991</v>
      </c>
      <c r="B2992" s="3">
        <v>87</v>
      </c>
      <c r="C2992" s="1">
        <v>245</v>
      </c>
      <c r="D2992" s="1">
        <v>9</v>
      </c>
      <c r="E2992" s="1">
        <v>11</v>
      </c>
      <c r="F2992" s="1">
        <v>0</v>
      </c>
      <c r="G2992">
        <f>VLOOKUP(C2992,reference!$A$1:$E$310,5,FALSE)</f>
        <v>5315021</v>
      </c>
      <c r="H2992" t="str">
        <f>VLOOKUP(C2992,reference!$A$1:$E$310,4,FALSE)</f>
        <v>MBELILING</v>
      </c>
      <c r="I2992" t="str">
        <f>VLOOKUP($D2992,reference!$G$1:$H$25,2,FALSE)</f>
        <v>Semak belukar</v>
      </c>
      <c r="J2992" t="str">
        <f>VLOOKUP($E2992,reference!$G$1:$H$25,2,FALSE)</f>
        <v>Savanna / Padang rumput</v>
      </c>
      <c r="K2992" t="str">
        <f t="shared" si="46"/>
        <v>Non Irigasi</v>
      </c>
      <c r="L2992" t="s">
        <v>327</v>
      </c>
    </row>
    <row r="2993" spans="1:12" x14ac:dyDescent="0.25">
      <c r="A2993" s="1">
        <v>2992</v>
      </c>
      <c r="B2993" s="3">
        <v>19</v>
      </c>
      <c r="C2993" s="1">
        <v>280</v>
      </c>
      <c r="D2993" s="1">
        <v>1</v>
      </c>
      <c r="E2993" s="1">
        <v>11</v>
      </c>
      <c r="F2993" s="1">
        <v>0</v>
      </c>
      <c r="G2993">
        <f>VLOOKUP(C2993,reference!$A$1:$E$310,5,FALSE)</f>
        <v>5319030</v>
      </c>
      <c r="H2993" t="str">
        <f>VLOOKUP(C2993,reference!$A$1:$E$310,4,FALSE)</f>
        <v>ELAR</v>
      </c>
      <c r="I2993" t="str">
        <f>VLOOKUP($D2993,reference!$G$1:$H$25,2,FALSE)</f>
        <v>Hutan lahan kering primer</v>
      </c>
      <c r="J2993" t="str">
        <f>VLOOKUP($E2993,reference!$G$1:$H$25,2,FALSE)</f>
        <v>Savanna / Padang rumput</v>
      </c>
      <c r="K2993" t="str">
        <f t="shared" si="46"/>
        <v>Non Irigasi</v>
      </c>
      <c r="L2993" t="s">
        <v>328</v>
      </c>
    </row>
    <row r="2994" spans="1:12" x14ac:dyDescent="0.25">
      <c r="A2994" s="1">
        <v>2993</v>
      </c>
      <c r="B2994" s="3">
        <v>915</v>
      </c>
      <c r="C2994" s="1">
        <v>275</v>
      </c>
      <c r="D2994" s="1">
        <v>11</v>
      </c>
      <c r="E2994" s="1">
        <v>13</v>
      </c>
      <c r="F2994" s="1">
        <v>0</v>
      </c>
      <c r="G2994">
        <f>VLOOKUP(C2994,reference!$A$1:$E$310,5,FALSE)</f>
        <v>5318060</v>
      </c>
      <c r="H2994" t="str">
        <f>VLOOKUP(C2994,reference!$A$1:$E$310,4,FALSE)</f>
        <v>AESESA</v>
      </c>
      <c r="I2994" t="str">
        <f>VLOOKUP($D2994,reference!$G$1:$H$25,2,FALSE)</f>
        <v>Savanna / Padang rumput</v>
      </c>
      <c r="J2994" t="str">
        <f>VLOOKUP($E2994,reference!$G$1:$H$25,2,FALSE)</f>
        <v>Pertanian lahan kering  campur semak / kebun campur</v>
      </c>
      <c r="K2994" t="str">
        <f t="shared" si="46"/>
        <v>Non Irigasi</v>
      </c>
      <c r="L2994" t="s">
        <v>327</v>
      </c>
    </row>
    <row r="2995" spans="1:12" x14ac:dyDescent="0.25">
      <c r="A2995" s="1">
        <v>2994</v>
      </c>
      <c r="B2995" s="3">
        <v>143</v>
      </c>
      <c r="C2995" s="1">
        <v>185</v>
      </c>
      <c r="D2995" s="1">
        <v>12</v>
      </c>
      <c r="E2995" s="1">
        <v>9</v>
      </c>
      <c r="F2995" s="1">
        <v>0</v>
      </c>
      <c r="G2995">
        <f>VLOOKUP(C2995,reference!$A$1:$E$310,5,FALSE)</f>
        <v>5310081</v>
      </c>
      <c r="H2995" t="str">
        <f>VLOOKUP(C2995,reference!$A$1:$E$310,4,FALSE)</f>
        <v>ALOK BARAT</v>
      </c>
      <c r="I2995" t="str">
        <f>VLOOKUP($D2995,reference!$G$1:$H$25,2,FALSE)</f>
        <v>Pertanian lahan kering</v>
      </c>
      <c r="J2995" t="str">
        <f>VLOOKUP($E2995,reference!$G$1:$H$25,2,FALSE)</f>
        <v>Semak belukar</v>
      </c>
      <c r="K2995" t="str">
        <f t="shared" si="46"/>
        <v>Non Irigasi</v>
      </c>
      <c r="L2995" t="s">
        <v>327</v>
      </c>
    </row>
    <row r="2996" spans="1:12" x14ac:dyDescent="0.25">
      <c r="A2996" s="1">
        <v>2995</v>
      </c>
      <c r="B2996" s="3">
        <v>4</v>
      </c>
      <c r="C2996" s="1">
        <v>175</v>
      </c>
      <c r="D2996" s="1">
        <v>9</v>
      </c>
      <c r="E2996" s="1">
        <v>1</v>
      </c>
      <c r="F2996" s="1">
        <v>0</v>
      </c>
      <c r="G2996">
        <f>VLOOKUP(C2996,reference!$A$1:$E$310,5,FALSE)</f>
        <v>5310042</v>
      </c>
      <c r="H2996" t="str">
        <f>VLOOKUP(C2996,reference!$A$1:$E$310,4,FALSE)</f>
        <v>WAIBLAMA</v>
      </c>
      <c r="I2996" t="str">
        <f>VLOOKUP($D2996,reference!$G$1:$H$25,2,FALSE)</f>
        <v>Semak belukar</v>
      </c>
      <c r="J2996" t="str">
        <f>VLOOKUP($E2996,reference!$G$1:$H$25,2,FALSE)</f>
        <v>Hutan lahan kering primer</v>
      </c>
      <c r="K2996" t="str">
        <f t="shared" si="46"/>
        <v>Non Irigasi</v>
      </c>
      <c r="L2996" t="s">
        <v>327</v>
      </c>
    </row>
    <row r="2997" spans="1:12" x14ac:dyDescent="0.25">
      <c r="A2997" s="1">
        <v>2996</v>
      </c>
      <c r="B2997" s="3">
        <v>529</v>
      </c>
      <c r="C2997" s="1">
        <v>175</v>
      </c>
      <c r="D2997" s="1">
        <v>2</v>
      </c>
      <c r="E2997" s="1">
        <v>1</v>
      </c>
      <c r="F2997" s="1">
        <v>0</v>
      </c>
      <c r="G2997">
        <f>VLOOKUP(C2997,reference!$A$1:$E$310,5,FALSE)</f>
        <v>5310042</v>
      </c>
      <c r="H2997" t="str">
        <f>VLOOKUP(C2997,reference!$A$1:$E$310,4,FALSE)</f>
        <v>WAIBLAMA</v>
      </c>
      <c r="I2997" t="str">
        <f>VLOOKUP($D2997,reference!$G$1:$H$25,2,FALSE)</f>
        <v>Hutan lahan kering sekunder / bekas tebangan</v>
      </c>
      <c r="J2997" t="str">
        <f>VLOOKUP($E2997,reference!$G$1:$H$25,2,FALSE)</f>
        <v>Hutan lahan kering primer</v>
      </c>
      <c r="K2997" t="str">
        <f t="shared" si="46"/>
        <v>Non Irigasi</v>
      </c>
      <c r="L2997" t="s">
        <v>327</v>
      </c>
    </row>
    <row r="2998" spans="1:12" x14ac:dyDescent="0.25">
      <c r="A2998" s="1">
        <v>2997</v>
      </c>
      <c r="B2998" s="3">
        <v>13</v>
      </c>
      <c r="C2998" s="1">
        <v>155</v>
      </c>
      <c r="D2998" s="1">
        <v>2</v>
      </c>
      <c r="E2998" s="1">
        <v>16</v>
      </c>
      <c r="F2998" s="1">
        <v>0</v>
      </c>
      <c r="G2998">
        <f>VLOOKUP(C2998,reference!$A$1:$E$310,5,FALSE)</f>
        <v>5309040</v>
      </c>
      <c r="H2998" t="str">
        <f>VLOOKUP(C2998,reference!$A$1:$E$310,4,FALSE)</f>
        <v>SOLOR BARAT</v>
      </c>
      <c r="I2998" t="str">
        <f>VLOOKUP($D2998,reference!$G$1:$H$25,2,FALSE)</f>
        <v>Hutan lahan kering sekunder / bekas tebangan</v>
      </c>
      <c r="J2998" t="str">
        <f>VLOOKUP($E2998,reference!$G$1:$H$25,2,FALSE)</f>
        <v>Pemukiman</v>
      </c>
      <c r="K2998" t="str">
        <f t="shared" si="46"/>
        <v>Non Irigasi</v>
      </c>
      <c r="L2998" t="s">
        <v>328</v>
      </c>
    </row>
    <row r="2999" spans="1:12" x14ac:dyDescent="0.25">
      <c r="A2999" s="1">
        <v>2998</v>
      </c>
      <c r="B2999" s="3">
        <v>7</v>
      </c>
      <c r="C2999" s="1">
        <v>245</v>
      </c>
      <c r="D2999" s="1">
        <v>18</v>
      </c>
      <c r="E2999" s="1">
        <v>2</v>
      </c>
      <c r="F2999" s="1">
        <v>0</v>
      </c>
      <c r="G2999">
        <f>VLOOKUP(C2999,reference!$A$1:$E$310,5,FALSE)</f>
        <v>5315021</v>
      </c>
      <c r="H2999" t="str">
        <f>VLOOKUP(C2999,reference!$A$1:$E$310,4,FALSE)</f>
        <v>MBELILING</v>
      </c>
      <c r="I2999" t="str">
        <f>VLOOKUP($D2999,reference!$G$1:$H$25,2,FALSE)</f>
        <v>Lahan terbuka</v>
      </c>
      <c r="J2999" t="str">
        <f>VLOOKUP($E2999,reference!$G$1:$H$25,2,FALSE)</f>
        <v>Hutan lahan kering sekunder / bekas tebangan</v>
      </c>
      <c r="K2999" t="str">
        <f t="shared" si="46"/>
        <v>Non Irigasi</v>
      </c>
      <c r="L2999" t="s">
        <v>327</v>
      </c>
    </row>
    <row r="3000" spans="1:12" x14ac:dyDescent="0.25">
      <c r="A3000" s="1">
        <v>2999</v>
      </c>
      <c r="B3000" s="3">
        <v>45</v>
      </c>
      <c r="C3000" s="1">
        <v>253</v>
      </c>
      <c r="D3000" s="1">
        <v>13</v>
      </c>
      <c r="E3000" s="1">
        <v>12</v>
      </c>
      <c r="F3000" s="1">
        <v>0</v>
      </c>
      <c r="G3000">
        <f>VLOOKUP(C3000,reference!$A$1:$E$310,5,FALSE)</f>
        <v>5315051</v>
      </c>
      <c r="H3000" t="str">
        <f>VLOOKUP(C3000,reference!$A$1:$E$310,4,FALSE)</f>
        <v>PACAR</v>
      </c>
      <c r="I3000" t="str">
        <f>VLOOKUP($D3000,reference!$G$1:$H$25,2,FALSE)</f>
        <v>Pertanian lahan kering  campur semak / kebun campur</v>
      </c>
      <c r="J3000" t="str">
        <f>VLOOKUP($E3000,reference!$G$1:$H$25,2,FALSE)</f>
        <v>Pertanian lahan kering</v>
      </c>
      <c r="K3000" t="str">
        <f t="shared" si="46"/>
        <v>Non Irigasi</v>
      </c>
      <c r="L3000" t="s">
        <v>327</v>
      </c>
    </row>
    <row r="3001" spans="1:12" x14ac:dyDescent="0.25">
      <c r="A3001" s="1">
        <v>3000</v>
      </c>
      <c r="B3001" s="3">
        <v>7</v>
      </c>
      <c r="C3001" s="1">
        <v>251</v>
      </c>
      <c r="D3001" s="1">
        <v>13</v>
      </c>
      <c r="E3001" s="1">
        <v>20</v>
      </c>
      <c r="F3001" s="1">
        <v>0</v>
      </c>
      <c r="G3001">
        <f>VLOOKUP(C3001,reference!$A$1:$E$310,5,FALSE)</f>
        <v>5315042</v>
      </c>
      <c r="H3001" t="str">
        <f>VLOOKUP(C3001,reference!$A$1:$E$310,4,FALSE)</f>
        <v>KUWUS BARAT</v>
      </c>
      <c r="I3001" t="str">
        <f>VLOOKUP($D3001,reference!$G$1:$H$25,2,FALSE)</f>
        <v>Pertanian lahan kering  campur semak / kebun campur</v>
      </c>
      <c r="J3001" t="str">
        <f>VLOOKUP($E3001,reference!$G$1:$H$25,2,FALSE)</f>
        <v>Tubuh air</v>
      </c>
      <c r="K3001" t="str">
        <f t="shared" si="46"/>
        <v>Non Irigasi</v>
      </c>
      <c r="L3001" t="s">
        <v>327</v>
      </c>
    </row>
    <row r="3002" spans="1:12" x14ac:dyDescent="0.25">
      <c r="A3002" s="1">
        <v>3001</v>
      </c>
      <c r="B3002" s="3">
        <v>180</v>
      </c>
      <c r="C3002" s="1">
        <v>284</v>
      </c>
      <c r="D3002" s="1">
        <v>2</v>
      </c>
      <c r="E3002" s="1">
        <v>9</v>
      </c>
      <c r="F3002" s="1">
        <v>0</v>
      </c>
      <c r="G3002">
        <f>VLOOKUP(C3002,reference!$A$1:$E$310,5,FALSE)</f>
        <v>5319051</v>
      </c>
      <c r="H3002" t="str">
        <f>VLOOKUP(C3002,reference!$A$1:$E$310,4,FALSE)</f>
        <v>POCO RANAKA TIMUR</v>
      </c>
      <c r="I3002" t="str">
        <f>VLOOKUP($D3002,reference!$G$1:$H$25,2,FALSE)</f>
        <v>Hutan lahan kering sekunder / bekas tebangan</v>
      </c>
      <c r="J3002" t="str">
        <f>VLOOKUP($E3002,reference!$G$1:$H$25,2,FALSE)</f>
        <v>Semak belukar</v>
      </c>
      <c r="K3002" t="str">
        <f t="shared" si="46"/>
        <v>Non Irigasi</v>
      </c>
      <c r="L3002" t="s">
        <v>328</v>
      </c>
    </row>
    <row r="3003" spans="1:12" x14ac:dyDescent="0.25">
      <c r="A3003" s="1">
        <v>3002</v>
      </c>
      <c r="B3003" s="3">
        <v>59</v>
      </c>
      <c r="C3003" s="1">
        <v>219</v>
      </c>
      <c r="D3003" s="1">
        <v>2</v>
      </c>
      <c r="E3003" s="1">
        <v>16</v>
      </c>
      <c r="F3003" s="1">
        <v>0</v>
      </c>
      <c r="G3003">
        <f>VLOOKUP(C3003,reference!$A$1:$E$310,5,FALSE)</f>
        <v>5312082</v>
      </c>
      <c r="H3003" t="str">
        <f>VLOOKUP(C3003,reference!$A$1:$E$310,4,FALSE)</f>
        <v>WOLOMEZE</v>
      </c>
      <c r="I3003" t="str">
        <f>VLOOKUP($D3003,reference!$G$1:$H$25,2,FALSE)</f>
        <v>Hutan lahan kering sekunder / bekas tebangan</v>
      </c>
      <c r="J3003" t="str">
        <f>VLOOKUP($E3003,reference!$G$1:$H$25,2,FALSE)</f>
        <v>Pemukiman</v>
      </c>
      <c r="K3003" t="str">
        <f t="shared" si="46"/>
        <v>Non Irigasi</v>
      </c>
      <c r="L3003" t="s">
        <v>328</v>
      </c>
    </row>
    <row r="3004" spans="1:12" x14ac:dyDescent="0.25">
      <c r="A3004" s="1">
        <v>3003</v>
      </c>
      <c r="B3004" s="3">
        <v>8</v>
      </c>
      <c r="C3004" s="1">
        <v>275</v>
      </c>
      <c r="D3004" s="1">
        <v>16</v>
      </c>
      <c r="E3004" s="1">
        <v>14</v>
      </c>
      <c r="F3004" s="1">
        <v>1</v>
      </c>
      <c r="G3004">
        <f>VLOOKUP(C3004,reference!$A$1:$E$310,5,FALSE)</f>
        <v>5318060</v>
      </c>
      <c r="H3004" t="str">
        <f>VLOOKUP(C3004,reference!$A$1:$E$310,4,FALSE)</f>
        <v>AESESA</v>
      </c>
      <c r="I3004" t="str">
        <f>VLOOKUP($D3004,reference!$G$1:$H$25,2,FALSE)</f>
        <v>Pemukiman</v>
      </c>
      <c r="J3004" t="str">
        <f>VLOOKUP($E3004,reference!$G$1:$H$25,2,FALSE)</f>
        <v>Sawah</v>
      </c>
      <c r="K3004" t="str">
        <f t="shared" si="46"/>
        <v>Buffer Irigasi</v>
      </c>
      <c r="L3004" t="s">
        <v>327</v>
      </c>
    </row>
    <row r="3005" spans="1:12" x14ac:dyDescent="0.25">
      <c r="A3005" s="1">
        <v>3004</v>
      </c>
      <c r="B3005" s="3">
        <v>23</v>
      </c>
      <c r="C3005" s="1">
        <v>189</v>
      </c>
      <c r="D3005" s="1">
        <v>5</v>
      </c>
      <c r="E3005" s="1">
        <v>13</v>
      </c>
      <c r="F3005" s="1">
        <v>0</v>
      </c>
      <c r="G3005">
        <f>VLOOKUP(C3005,reference!$A$1:$E$310,5,FALSE)</f>
        <v>5311012</v>
      </c>
      <c r="H3005" t="str">
        <f>VLOOKUP(C3005,reference!$A$1:$E$310,4,FALSE)</f>
        <v>MAUKARO</v>
      </c>
      <c r="I3005" t="str">
        <f>VLOOKUP($D3005,reference!$G$1:$H$25,2,FALSE)</f>
        <v>Hutan mangrove primer</v>
      </c>
      <c r="J3005" t="str">
        <f>VLOOKUP($E3005,reference!$G$1:$H$25,2,FALSE)</f>
        <v>Pertanian lahan kering  campur semak / kebun campur</v>
      </c>
      <c r="K3005" t="str">
        <f t="shared" si="46"/>
        <v>Non Irigasi</v>
      </c>
      <c r="L3005" t="s">
        <v>328</v>
      </c>
    </row>
    <row r="3006" spans="1:12" x14ac:dyDescent="0.25">
      <c r="A3006" s="1">
        <v>3005</v>
      </c>
      <c r="B3006" s="3">
        <v>1</v>
      </c>
      <c r="C3006" s="1">
        <v>207</v>
      </c>
      <c r="D3006" s="1">
        <v>13</v>
      </c>
      <c r="E3006" s="1">
        <v>0</v>
      </c>
      <c r="F3006" s="1">
        <v>0</v>
      </c>
      <c r="G3006">
        <f>VLOOKUP(C3006,reference!$A$1:$E$310,5,FALSE)</f>
        <v>5311071</v>
      </c>
      <c r="H3006" t="str">
        <f>VLOOKUP(C3006,reference!$A$1:$E$310,4,FALSE)</f>
        <v>WEWARIA</v>
      </c>
      <c r="I3006" t="str">
        <f>VLOOKUP($D3006,reference!$G$1:$H$25,2,FALSE)</f>
        <v>Pertanian lahan kering  campur semak / kebun campur</v>
      </c>
      <c r="J3006" t="str">
        <f>VLOOKUP($E3006,reference!$G$1:$H$25,2,FALSE)</f>
        <v>No data</v>
      </c>
      <c r="K3006" t="str">
        <f t="shared" si="46"/>
        <v>Non Irigasi</v>
      </c>
      <c r="L3006" t="s">
        <v>327</v>
      </c>
    </row>
    <row r="3007" spans="1:12" x14ac:dyDescent="0.25">
      <c r="A3007" s="1">
        <v>3006</v>
      </c>
      <c r="B3007" s="3">
        <v>94</v>
      </c>
      <c r="C3007" s="1">
        <v>185</v>
      </c>
      <c r="D3007" s="1">
        <v>16</v>
      </c>
      <c r="E3007" s="1">
        <v>16</v>
      </c>
      <c r="F3007" s="1">
        <v>0</v>
      </c>
      <c r="G3007">
        <f>VLOOKUP(C3007,reference!$A$1:$E$310,5,FALSE)</f>
        <v>5310081</v>
      </c>
      <c r="H3007" t="str">
        <f>VLOOKUP(C3007,reference!$A$1:$E$310,4,FALSE)</f>
        <v>ALOK BARAT</v>
      </c>
      <c r="I3007" t="str">
        <f>VLOOKUP($D3007,reference!$G$1:$H$25,2,FALSE)</f>
        <v>Pemukiman</v>
      </c>
      <c r="J3007" t="str">
        <f>VLOOKUP($E3007,reference!$G$1:$H$25,2,FALSE)</f>
        <v>Pemukiman</v>
      </c>
      <c r="K3007" t="str">
        <f t="shared" si="46"/>
        <v>Non Irigasi</v>
      </c>
      <c r="L3007" t="s">
        <v>327</v>
      </c>
    </row>
    <row r="3008" spans="1:12" x14ac:dyDescent="0.25">
      <c r="A3008" s="1">
        <v>3007</v>
      </c>
      <c r="B3008" s="3">
        <v>124</v>
      </c>
      <c r="C3008" s="1">
        <v>245</v>
      </c>
      <c r="D3008" s="1">
        <v>9</v>
      </c>
      <c r="E3008" s="1">
        <v>13</v>
      </c>
      <c r="F3008" s="1">
        <v>0</v>
      </c>
      <c r="G3008">
        <f>VLOOKUP(C3008,reference!$A$1:$E$310,5,FALSE)</f>
        <v>5315021</v>
      </c>
      <c r="H3008" t="str">
        <f>VLOOKUP(C3008,reference!$A$1:$E$310,4,FALSE)</f>
        <v>MBELILING</v>
      </c>
      <c r="I3008" t="str">
        <f>VLOOKUP($D3008,reference!$G$1:$H$25,2,FALSE)</f>
        <v>Semak belukar</v>
      </c>
      <c r="J3008" t="str">
        <f>VLOOKUP($E3008,reference!$G$1:$H$25,2,FALSE)</f>
        <v>Pertanian lahan kering  campur semak / kebun campur</v>
      </c>
      <c r="K3008" t="str">
        <f t="shared" si="46"/>
        <v>Non Irigasi</v>
      </c>
      <c r="L3008" t="s">
        <v>327</v>
      </c>
    </row>
    <row r="3009" spans="1:12" x14ac:dyDescent="0.25">
      <c r="A3009" s="1">
        <v>3008</v>
      </c>
      <c r="B3009" s="3">
        <v>14</v>
      </c>
      <c r="C3009" s="1">
        <v>245</v>
      </c>
      <c r="D3009" s="1">
        <v>9</v>
      </c>
      <c r="E3009" s="1">
        <v>16</v>
      </c>
      <c r="F3009" s="1">
        <v>0</v>
      </c>
      <c r="G3009">
        <f>VLOOKUP(C3009,reference!$A$1:$E$310,5,FALSE)</f>
        <v>5315021</v>
      </c>
      <c r="H3009" t="str">
        <f>VLOOKUP(C3009,reference!$A$1:$E$310,4,FALSE)</f>
        <v>MBELILING</v>
      </c>
      <c r="I3009" t="str">
        <f>VLOOKUP($D3009,reference!$G$1:$H$25,2,FALSE)</f>
        <v>Semak belukar</v>
      </c>
      <c r="J3009" t="str">
        <f>VLOOKUP($E3009,reference!$G$1:$H$25,2,FALSE)</f>
        <v>Pemukiman</v>
      </c>
      <c r="K3009" t="str">
        <f t="shared" si="46"/>
        <v>Non Irigasi</v>
      </c>
      <c r="L3009" t="s">
        <v>327</v>
      </c>
    </row>
    <row r="3010" spans="1:12" x14ac:dyDescent="0.25">
      <c r="A3010" s="1">
        <v>3009</v>
      </c>
      <c r="B3010" s="3">
        <v>3</v>
      </c>
      <c r="C3010" s="1">
        <v>245</v>
      </c>
      <c r="D3010" s="1">
        <v>18</v>
      </c>
      <c r="E3010" s="1">
        <v>11</v>
      </c>
      <c r="F3010" s="1">
        <v>0</v>
      </c>
      <c r="G3010">
        <f>VLOOKUP(C3010,reference!$A$1:$E$310,5,FALSE)</f>
        <v>5315021</v>
      </c>
      <c r="H3010" t="str">
        <f>VLOOKUP(C3010,reference!$A$1:$E$310,4,FALSE)</f>
        <v>MBELILING</v>
      </c>
      <c r="I3010" t="str">
        <f>VLOOKUP($D3010,reference!$G$1:$H$25,2,FALSE)</f>
        <v>Lahan terbuka</v>
      </c>
      <c r="J3010" t="str">
        <f>VLOOKUP($E3010,reference!$G$1:$H$25,2,FALSE)</f>
        <v>Savanna / Padang rumput</v>
      </c>
      <c r="K3010" t="str">
        <f t="shared" si="46"/>
        <v>Non Irigasi</v>
      </c>
      <c r="L3010" t="s">
        <v>327</v>
      </c>
    </row>
    <row r="3011" spans="1:12" x14ac:dyDescent="0.25">
      <c r="A3011" s="1">
        <v>3010</v>
      </c>
      <c r="B3011" s="3">
        <v>2558</v>
      </c>
      <c r="C3011" s="1">
        <v>247</v>
      </c>
      <c r="D3011" s="1">
        <v>13</v>
      </c>
      <c r="E3011" s="1">
        <v>14</v>
      </c>
      <c r="F3011" s="1">
        <v>0</v>
      </c>
      <c r="G3011">
        <f>VLOOKUP(C3011,reference!$A$1:$E$310,5,FALSE)</f>
        <v>5315031</v>
      </c>
      <c r="H3011" t="str">
        <f>VLOOKUP(C3011,reference!$A$1:$E$310,4,FALSE)</f>
        <v>WELAK</v>
      </c>
      <c r="I3011" t="str">
        <f>VLOOKUP($D3011,reference!$G$1:$H$25,2,FALSE)</f>
        <v>Pertanian lahan kering  campur semak / kebun campur</v>
      </c>
      <c r="J3011" t="str">
        <f>VLOOKUP($E3011,reference!$G$1:$H$25,2,FALSE)</f>
        <v>Sawah</v>
      </c>
      <c r="K3011" t="str">
        <f t="shared" ref="K3011:K3074" si="47">IF(F3011=0,"Non Irigasi","Buffer Irigasi")</f>
        <v>Non Irigasi</v>
      </c>
      <c r="L3011" t="s">
        <v>327</v>
      </c>
    </row>
    <row r="3012" spans="1:12" x14ac:dyDescent="0.25">
      <c r="A3012" s="1">
        <v>3011</v>
      </c>
      <c r="B3012" s="3">
        <v>4948</v>
      </c>
      <c r="C3012" s="1">
        <v>247</v>
      </c>
      <c r="D3012" s="1">
        <v>13</v>
      </c>
      <c r="E3012" s="1">
        <v>2</v>
      </c>
      <c r="F3012" s="1">
        <v>0</v>
      </c>
      <c r="G3012">
        <f>VLOOKUP(C3012,reference!$A$1:$E$310,5,FALSE)</f>
        <v>5315031</v>
      </c>
      <c r="H3012" t="str">
        <f>VLOOKUP(C3012,reference!$A$1:$E$310,4,FALSE)</f>
        <v>WELAK</v>
      </c>
      <c r="I3012" t="str">
        <f>VLOOKUP($D3012,reference!$G$1:$H$25,2,FALSE)</f>
        <v>Pertanian lahan kering  campur semak / kebun campur</v>
      </c>
      <c r="J3012" t="str">
        <f>VLOOKUP($E3012,reference!$G$1:$H$25,2,FALSE)</f>
        <v>Hutan lahan kering sekunder / bekas tebangan</v>
      </c>
      <c r="K3012" t="str">
        <f t="shared" si="47"/>
        <v>Non Irigasi</v>
      </c>
      <c r="L3012" t="s">
        <v>327</v>
      </c>
    </row>
    <row r="3013" spans="1:12" x14ac:dyDescent="0.25">
      <c r="A3013" s="1">
        <v>3012</v>
      </c>
      <c r="B3013" s="3">
        <v>363</v>
      </c>
      <c r="C3013" s="1">
        <v>247</v>
      </c>
      <c r="D3013" s="1">
        <v>13</v>
      </c>
      <c r="E3013" s="1">
        <v>9</v>
      </c>
      <c r="F3013" s="1">
        <v>0</v>
      </c>
      <c r="G3013">
        <f>VLOOKUP(C3013,reference!$A$1:$E$310,5,FALSE)</f>
        <v>5315031</v>
      </c>
      <c r="H3013" t="str">
        <f>VLOOKUP(C3013,reference!$A$1:$E$310,4,FALSE)</f>
        <v>WELAK</v>
      </c>
      <c r="I3013" t="str">
        <f>VLOOKUP($D3013,reference!$G$1:$H$25,2,FALSE)</f>
        <v>Pertanian lahan kering  campur semak / kebun campur</v>
      </c>
      <c r="J3013" t="str">
        <f>VLOOKUP($E3013,reference!$G$1:$H$25,2,FALSE)</f>
        <v>Semak belukar</v>
      </c>
      <c r="K3013" t="str">
        <f t="shared" si="47"/>
        <v>Non Irigasi</v>
      </c>
      <c r="L3013" t="s">
        <v>327</v>
      </c>
    </row>
    <row r="3014" spans="1:12" x14ac:dyDescent="0.25">
      <c r="A3014" s="1">
        <v>3013</v>
      </c>
      <c r="B3014" s="3">
        <v>12</v>
      </c>
      <c r="C3014" s="1">
        <v>223</v>
      </c>
      <c r="D3014" s="1">
        <v>11</v>
      </c>
      <c r="E3014" s="1">
        <v>9</v>
      </c>
      <c r="F3014" s="1">
        <v>0</v>
      </c>
      <c r="G3014">
        <f>VLOOKUP(C3014,reference!$A$1:$E$310,5,FALSE)</f>
        <v>5313110</v>
      </c>
      <c r="H3014" t="str">
        <f>VLOOKUP(C3014,reference!$A$1:$E$310,4,FALSE)</f>
        <v>LANGKE REMBONG</v>
      </c>
      <c r="I3014" t="str">
        <f>VLOOKUP($D3014,reference!$G$1:$H$25,2,FALSE)</f>
        <v>Savanna / Padang rumput</v>
      </c>
      <c r="J3014" t="str">
        <f>VLOOKUP($E3014,reference!$G$1:$H$25,2,FALSE)</f>
        <v>Semak belukar</v>
      </c>
      <c r="K3014" t="str">
        <f t="shared" si="47"/>
        <v>Non Irigasi</v>
      </c>
      <c r="L3014" t="s">
        <v>327</v>
      </c>
    </row>
    <row r="3015" spans="1:12" x14ac:dyDescent="0.25">
      <c r="A3015" s="1">
        <v>3014</v>
      </c>
      <c r="B3015" s="3">
        <v>53</v>
      </c>
      <c r="C3015" s="1">
        <v>223</v>
      </c>
      <c r="D3015" s="1">
        <v>11</v>
      </c>
      <c r="E3015" s="1">
        <v>14</v>
      </c>
      <c r="F3015" s="1">
        <v>0</v>
      </c>
      <c r="G3015">
        <f>VLOOKUP(C3015,reference!$A$1:$E$310,5,FALSE)</f>
        <v>5313110</v>
      </c>
      <c r="H3015" t="str">
        <f>VLOOKUP(C3015,reference!$A$1:$E$310,4,FALSE)</f>
        <v>LANGKE REMBONG</v>
      </c>
      <c r="I3015" t="str">
        <f>VLOOKUP($D3015,reference!$G$1:$H$25,2,FALSE)</f>
        <v>Savanna / Padang rumput</v>
      </c>
      <c r="J3015" t="str">
        <f>VLOOKUP($E3015,reference!$G$1:$H$25,2,FALSE)</f>
        <v>Sawah</v>
      </c>
      <c r="K3015" t="str">
        <f t="shared" si="47"/>
        <v>Non Irigasi</v>
      </c>
      <c r="L3015" t="s">
        <v>327</v>
      </c>
    </row>
    <row r="3016" spans="1:12" x14ac:dyDescent="0.25">
      <c r="A3016" s="1">
        <v>3015</v>
      </c>
      <c r="B3016" s="3">
        <v>623</v>
      </c>
      <c r="C3016" s="1">
        <v>284</v>
      </c>
      <c r="D3016" s="1">
        <v>2</v>
      </c>
      <c r="E3016" s="1">
        <v>2</v>
      </c>
      <c r="F3016" s="1">
        <v>0</v>
      </c>
      <c r="G3016">
        <f>VLOOKUP(C3016,reference!$A$1:$E$310,5,FALSE)</f>
        <v>5319051</v>
      </c>
      <c r="H3016" t="str">
        <f>VLOOKUP(C3016,reference!$A$1:$E$310,4,FALSE)</f>
        <v>POCO RANAKA TIMUR</v>
      </c>
      <c r="I3016" t="str">
        <f>VLOOKUP($D3016,reference!$G$1:$H$25,2,FALSE)</f>
        <v>Hutan lahan kering sekunder / bekas tebangan</v>
      </c>
      <c r="J3016" t="str">
        <f>VLOOKUP($E3016,reference!$G$1:$H$25,2,FALSE)</f>
        <v>Hutan lahan kering sekunder / bekas tebangan</v>
      </c>
      <c r="K3016" t="str">
        <f t="shared" si="47"/>
        <v>Non Irigasi</v>
      </c>
      <c r="L3016" t="s">
        <v>327</v>
      </c>
    </row>
    <row r="3017" spans="1:12" x14ac:dyDescent="0.25">
      <c r="A3017" s="1">
        <v>3016</v>
      </c>
      <c r="B3017" s="3">
        <v>55</v>
      </c>
      <c r="C3017" s="1">
        <v>189</v>
      </c>
      <c r="D3017" s="1">
        <v>5</v>
      </c>
      <c r="E3017" s="1">
        <v>5</v>
      </c>
      <c r="F3017" s="1">
        <v>0</v>
      </c>
      <c r="G3017">
        <f>VLOOKUP(C3017,reference!$A$1:$E$310,5,FALSE)</f>
        <v>5311012</v>
      </c>
      <c r="H3017" t="str">
        <f>VLOOKUP(C3017,reference!$A$1:$E$310,4,FALSE)</f>
        <v>MAUKARO</v>
      </c>
      <c r="I3017" t="str">
        <f>VLOOKUP($D3017,reference!$G$1:$H$25,2,FALSE)</f>
        <v>Hutan mangrove primer</v>
      </c>
      <c r="J3017" t="str">
        <f>VLOOKUP($E3017,reference!$G$1:$H$25,2,FALSE)</f>
        <v>Hutan mangrove primer</v>
      </c>
      <c r="K3017" t="str">
        <f t="shared" si="47"/>
        <v>Non Irigasi</v>
      </c>
      <c r="L3017" t="s">
        <v>327</v>
      </c>
    </row>
    <row r="3018" spans="1:12" x14ac:dyDescent="0.25">
      <c r="A3018" s="1">
        <v>3017</v>
      </c>
      <c r="B3018" s="3">
        <v>22</v>
      </c>
      <c r="C3018" s="1">
        <v>189</v>
      </c>
      <c r="D3018" s="1">
        <v>0</v>
      </c>
      <c r="E3018" s="1">
        <v>5</v>
      </c>
      <c r="F3018" s="1">
        <v>0</v>
      </c>
      <c r="G3018">
        <f>VLOOKUP(C3018,reference!$A$1:$E$310,5,FALSE)</f>
        <v>5311012</v>
      </c>
      <c r="H3018" t="str">
        <f>VLOOKUP(C3018,reference!$A$1:$E$310,4,FALSE)</f>
        <v>MAUKARO</v>
      </c>
      <c r="I3018" t="str">
        <f>VLOOKUP($D3018,reference!$G$1:$H$25,2,FALSE)</f>
        <v>No data</v>
      </c>
      <c r="J3018" t="str">
        <f>VLOOKUP($E3018,reference!$G$1:$H$25,2,FALSE)</f>
        <v>Hutan mangrove primer</v>
      </c>
      <c r="K3018" t="str">
        <f t="shared" si="47"/>
        <v>Non Irigasi</v>
      </c>
      <c r="L3018" t="s">
        <v>327</v>
      </c>
    </row>
    <row r="3019" spans="1:12" x14ac:dyDescent="0.25">
      <c r="A3019" s="1">
        <v>3018</v>
      </c>
      <c r="B3019" s="3">
        <v>76</v>
      </c>
      <c r="C3019" s="1">
        <v>207</v>
      </c>
      <c r="D3019" s="1">
        <v>13</v>
      </c>
      <c r="E3019" s="1">
        <v>16</v>
      </c>
      <c r="F3019" s="1">
        <v>0</v>
      </c>
      <c r="G3019">
        <f>VLOOKUP(C3019,reference!$A$1:$E$310,5,FALSE)</f>
        <v>5311071</v>
      </c>
      <c r="H3019" t="str">
        <f>VLOOKUP(C3019,reference!$A$1:$E$310,4,FALSE)</f>
        <v>WEWARIA</v>
      </c>
      <c r="I3019" t="str">
        <f>VLOOKUP($D3019,reference!$G$1:$H$25,2,FALSE)</f>
        <v>Pertanian lahan kering  campur semak / kebun campur</v>
      </c>
      <c r="J3019" t="str">
        <f>VLOOKUP($E3019,reference!$G$1:$H$25,2,FALSE)</f>
        <v>Pemukiman</v>
      </c>
      <c r="K3019" t="str">
        <f t="shared" si="47"/>
        <v>Non Irigasi</v>
      </c>
      <c r="L3019" t="s">
        <v>327</v>
      </c>
    </row>
    <row r="3020" spans="1:12" x14ac:dyDescent="0.25">
      <c r="A3020" s="1">
        <v>3019</v>
      </c>
      <c r="B3020" s="3">
        <v>3</v>
      </c>
      <c r="C3020" s="1">
        <v>207</v>
      </c>
      <c r="D3020" s="1">
        <v>16</v>
      </c>
      <c r="E3020" s="1">
        <v>0</v>
      </c>
      <c r="F3020" s="1">
        <v>0</v>
      </c>
      <c r="G3020">
        <f>VLOOKUP(C3020,reference!$A$1:$E$310,5,FALSE)</f>
        <v>5311071</v>
      </c>
      <c r="H3020" t="str">
        <f>VLOOKUP(C3020,reference!$A$1:$E$310,4,FALSE)</f>
        <v>WEWARIA</v>
      </c>
      <c r="I3020" t="str">
        <f>VLOOKUP($D3020,reference!$G$1:$H$25,2,FALSE)</f>
        <v>Pemukiman</v>
      </c>
      <c r="J3020" t="str">
        <f>VLOOKUP($E3020,reference!$G$1:$H$25,2,FALSE)</f>
        <v>No data</v>
      </c>
      <c r="K3020" t="str">
        <f t="shared" si="47"/>
        <v>Non Irigasi</v>
      </c>
      <c r="L3020" t="s">
        <v>327</v>
      </c>
    </row>
    <row r="3021" spans="1:12" x14ac:dyDescent="0.25">
      <c r="A3021" s="1">
        <v>3020</v>
      </c>
      <c r="B3021" s="3">
        <v>298</v>
      </c>
      <c r="C3021" s="1">
        <v>155</v>
      </c>
      <c r="D3021" s="1">
        <v>11</v>
      </c>
      <c r="E3021" s="1">
        <v>12</v>
      </c>
      <c r="F3021" s="1">
        <v>0</v>
      </c>
      <c r="G3021">
        <f>VLOOKUP(C3021,reference!$A$1:$E$310,5,FALSE)</f>
        <v>5309040</v>
      </c>
      <c r="H3021" t="str">
        <f>VLOOKUP(C3021,reference!$A$1:$E$310,4,FALSE)</f>
        <v>SOLOR BARAT</v>
      </c>
      <c r="I3021" t="str">
        <f>VLOOKUP($D3021,reference!$G$1:$H$25,2,FALSE)</f>
        <v>Savanna / Padang rumput</v>
      </c>
      <c r="J3021" t="str">
        <f>VLOOKUP($E3021,reference!$G$1:$H$25,2,FALSE)</f>
        <v>Pertanian lahan kering</v>
      </c>
      <c r="K3021" t="str">
        <f t="shared" si="47"/>
        <v>Non Irigasi</v>
      </c>
      <c r="L3021" t="s">
        <v>327</v>
      </c>
    </row>
    <row r="3022" spans="1:12" x14ac:dyDescent="0.25">
      <c r="A3022" s="1">
        <v>3021</v>
      </c>
      <c r="B3022" s="3">
        <v>737</v>
      </c>
      <c r="C3022" s="1">
        <v>225</v>
      </c>
      <c r="D3022" s="1">
        <v>12</v>
      </c>
      <c r="E3022" s="1">
        <v>2</v>
      </c>
      <c r="F3022" s="1">
        <v>0</v>
      </c>
      <c r="G3022">
        <f>VLOOKUP(C3022,reference!$A$1:$E$310,5,FALSE)</f>
        <v>5313121</v>
      </c>
      <c r="H3022" t="str">
        <f>VLOOKUP(C3022,reference!$A$1:$E$310,4,FALSE)</f>
        <v>WAE RII</v>
      </c>
      <c r="I3022" t="str">
        <f>VLOOKUP($D3022,reference!$G$1:$H$25,2,FALSE)</f>
        <v>Pertanian lahan kering</v>
      </c>
      <c r="J3022" t="str">
        <f>VLOOKUP($E3022,reference!$G$1:$H$25,2,FALSE)</f>
        <v>Hutan lahan kering sekunder / bekas tebangan</v>
      </c>
      <c r="K3022" t="str">
        <f t="shared" si="47"/>
        <v>Non Irigasi</v>
      </c>
      <c r="L3022" t="s">
        <v>327</v>
      </c>
    </row>
    <row r="3023" spans="1:12" x14ac:dyDescent="0.25">
      <c r="A3023" s="1">
        <v>3022</v>
      </c>
      <c r="B3023" s="3">
        <v>21</v>
      </c>
      <c r="C3023" s="1">
        <v>284</v>
      </c>
      <c r="D3023" s="1">
        <v>2</v>
      </c>
      <c r="E3023" s="1">
        <v>14</v>
      </c>
      <c r="F3023" s="1">
        <v>0</v>
      </c>
      <c r="G3023">
        <f>VLOOKUP(C3023,reference!$A$1:$E$310,5,FALSE)</f>
        <v>5319051</v>
      </c>
      <c r="H3023" t="str">
        <f>VLOOKUP(C3023,reference!$A$1:$E$310,4,FALSE)</f>
        <v>POCO RANAKA TIMUR</v>
      </c>
      <c r="I3023" t="str">
        <f>VLOOKUP($D3023,reference!$G$1:$H$25,2,FALSE)</f>
        <v>Hutan lahan kering sekunder / bekas tebangan</v>
      </c>
      <c r="J3023" t="str">
        <f>VLOOKUP($E3023,reference!$G$1:$H$25,2,FALSE)</f>
        <v>Sawah</v>
      </c>
      <c r="K3023" t="str">
        <f t="shared" si="47"/>
        <v>Non Irigasi</v>
      </c>
      <c r="L3023" t="s">
        <v>328</v>
      </c>
    </row>
    <row r="3024" spans="1:12" x14ac:dyDescent="0.25">
      <c r="A3024" s="1">
        <v>3023</v>
      </c>
      <c r="B3024" s="3">
        <v>1598</v>
      </c>
      <c r="C3024" s="1">
        <v>281</v>
      </c>
      <c r="D3024" s="1">
        <v>9</v>
      </c>
      <c r="E3024" s="1">
        <v>9</v>
      </c>
      <c r="F3024" s="1">
        <v>0</v>
      </c>
      <c r="G3024">
        <f>VLOOKUP(C3024,reference!$A$1:$E$310,5,FALSE)</f>
        <v>5319031</v>
      </c>
      <c r="H3024" t="str">
        <f>VLOOKUP(C3024,reference!$A$1:$E$310,4,FALSE)</f>
        <v>ELAR SELATAN</v>
      </c>
      <c r="I3024" t="str">
        <f>VLOOKUP($D3024,reference!$G$1:$H$25,2,FALSE)</f>
        <v>Semak belukar</v>
      </c>
      <c r="J3024" t="str">
        <f>VLOOKUP($E3024,reference!$G$1:$H$25,2,FALSE)</f>
        <v>Semak belukar</v>
      </c>
      <c r="K3024" t="str">
        <f t="shared" si="47"/>
        <v>Non Irigasi</v>
      </c>
      <c r="L3024" t="s">
        <v>327</v>
      </c>
    </row>
    <row r="3025" spans="1:12" x14ac:dyDescent="0.25">
      <c r="A3025" s="1">
        <v>3024</v>
      </c>
      <c r="B3025" s="3">
        <v>66</v>
      </c>
      <c r="C3025" s="1">
        <v>275</v>
      </c>
      <c r="D3025" s="1">
        <v>11</v>
      </c>
      <c r="E3025" s="1">
        <v>20</v>
      </c>
      <c r="F3025" s="1">
        <v>0</v>
      </c>
      <c r="G3025">
        <f>VLOOKUP(C3025,reference!$A$1:$E$310,5,FALSE)</f>
        <v>5318060</v>
      </c>
      <c r="H3025" t="str">
        <f>VLOOKUP(C3025,reference!$A$1:$E$310,4,FALSE)</f>
        <v>AESESA</v>
      </c>
      <c r="I3025" t="str">
        <f>VLOOKUP($D3025,reference!$G$1:$H$25,2,FALSE)</f>
        <v>Savanna / Padang rumput</v>
      </c>
      <c r="J3025" t="str">
        <f>VLOOKUP($E3025,reference!$G$1:$H$25,2,FALSE)</f>
        <v>Tubuh air</v>
      </c>
      <c r="K3025" t="str">
        <f t="shared" si="47"/>
        <v>Non Irigasi</v>
      </c>
      <c r="L3025" t="s">
        <v>327</v>
      </c>
    </row>
    <row r="3026" spans="1:12" x14ac:dyDescent="0.25">
      <c r="A3026" s="1">
        <v>3025</v>
      </c>
      <c r="B3026" s="3">
        <v>37</v>
      </c>
      <c r="C3026" s="1">
        <v>207</v>
      </c>
      <c r="D3026" s="1">
        <v>16</v>
      </c>
      <c r="E3026" s="1">
        <v>16</v>
      </c>
      <c r="F3026" s="1">
        <v>0</v>
      </c>
      <c r="G3026">
        <f>VLOOKUP(C3026,reference!$A$1:$E$310,5,FALSE)</f>
        <v>5311071</v>
      </c>
      <c r="H3026" t="str">
        <f>VLOOKUP(C3026,reference!$A$1:$E$310,4,FALSE)</f>
        <v>WEWARIA</v>
      </c>
      <c r="I3026" t="str">
        <f>VLOOKUP($D3026,reference!$G$1:$H$25,2,FALSE)</f>
        <v>Pemukiman</v>
      </c>
      <c r="J3026" t="str">
        <f>VLOOKUP($E3026,reference!$G$1:$H$25,2,FALSE)</f>
        <v>Pemukiman</v>
      </c>
      <c r="K3026" t="str">
        <f t="shared" si="47"/>
        <v>Non Irigasi</v>
      </c>
      <c r="L3026" t="s">
        <v>327</v>
      </c>
    </row>
    <row r="3027" spans="1:12" x14ac:dyDescent="0.25">
      <c r="A3027" s="1">
        <v>3026</v>
      </c>
      <c r="B3027" s="3">
        <v>2</v>
      </c>
      <c r="C3027" s="1">
        <v>207</v>
      </c>
      <c r="D3027" s="1">
        <v>20</v>
      </c>
      <c r="E3027" s="1">
        <v>2</v>
      </c>
      <c r="F3027" s="1">
        <v>0</v>
      </c>
      <c r="G3027">
        <f>VLOOKUP(C3027,reference!$A$1:$E$310,5,FALSE)</f>
        <v>5311071</v>
      </c>
      <c r="H3027" t="str">
        <f>VLOOKUP(C3027,reference!$A$1:$E$310,4,FALSE)</f>
        <v>WEWARIA</v>
      </c>
      <c r="I3027" t="str">
        <f>VLOOKUP($D3027,reference!$G$1:$H$25,2,FALSE)</f>
        <v>Tubuh air</v>
      </c>
      <c r="J3027" t="str">
        <f>VLOOKUP($E3027,reference!$G$1:$H$25,2,FALSE)</f>
        <v>Hutan lahan kering sekunder / bekas tebangan</v>
      </c>
      <c r="K3027" t="str">
        <f t="shared" si="47"/>
        <v>Non Irigasi</v>
      </c>
      <c r="L3027" t="s">
        <v>327</v>
      </c>
    </row>
    <row r="3028" spans="1:12" x14ac:dyDescent="0.25">
      <c r="A3028" s="1">
        <v>3027</v>
      </c>
      <c r="B3028" s="3">
        <v>102</v>
      </c>
      <c r="C3028" s="1">
        <v>245</v>
      </c>
      <c r="D3028" s="1">
        <v>2</v>
      </c>
      <c r="E3028" s="1">
        <v>11</v>
      </c>
      <c r="F3028" s="1">
        <v>0</v>
      </c>
      <c r="G3028">
        <f>VLOOKUP(C3028,reference!$A$1:$E$310,5,FALSE)</f>
        <v>5315021</v>
      </c>
      <c r="H3028" t="str">
        <f>VLOOKUP(C3028,reference!$A$1:$E$310,4,FALSE)</f>
        <v>MBELILING</v>
      </c>
      <c r="I3028" t="str">
        <f>VLOOKUP($D3028,reference!$G$1:$H$25,2,FALSE)</f>
        <v>Hutan lahan kering sekunder / bekas tebangan</v>
      </c>
      <c r="J3028" t="str">
        <f>VLOOKUP($E3028,reference!$G$1:$H$25,2,FALSE)</f>
        <v>Savanna / Padang rumput</v>
      </c>
      <c r="K3028" t="str">
        <f t="shared" si="47"/>
        <v>Non Irigasi</v>
      </c>
      <c r="L3028" t="s">
        <v>328</v>
      </c>
    </row>
    <row r="3029" spans="1:12" x14ac:dyDescent="0.25">
      <c r="A3029" s="1">
        <v>3028</v>
      </c>
      <c r="B3029" s="3">
        <v>54</v>
      </c>
      <c r="C3029" s="1">
        <v>224</v>
      </c>
      <c r="D3029" s="1">
        <v>2</v>
      </c>
      <c r="E3029" s="1">
        <v>11</v>
      </c>
      <c r="F3029" s="1">
        <v>0</v>
      </c>
      <c r="G3029">
        <f>VLOOKUP(C3029,reference!$A$1:$E$310,5,FALSE)</f>
        <v>5313120</v>
      </c>
      <c r="H3029" t="str">
        <f>VLOOKUP(C3029,reference!$A$1:$E$310,4,FALSE)</f>
        <v>RUTENG</v>
      </c>
      <c r="I3029" t="str">
        <f>VLOOKUP($D3029,reference!$G$1:$H$25,2,FALSE)</f>
        <v>Hutan lahan kering sekunder / bekas tebangan</v>
      </c>
      <c r="J3029" t="str">
        <f>VLOOKUP($E3029,reference!$G$1:$H$25,2,FALSE)</f>
        <v>Savanna / Padang rumput</v>
      </c>
      <c r="K3029" t="str">
        <f t="shared" si="47"/>
        <v>Non Irigasi</v>
      </c>
      <c r="L3029" t="s">
        <v>328</v>
      </c>
    </row>
    <row r="3030" spans="1:12" x14ac:dyDescent="0.25">
      <c r="A3030" s="1">
        <v>3029</v>
      </c>
      <c r="B3030" s="3">
        <v>32</v>
      </c>
      <c r="C3030" s="1">
        <v>283</v>
      </c>
      <c r="D3030" s="1">
        <v>2</v>
      </c>
      <c r="E3030" s="1">
        <v>14</v>
      </c>
      <c r="F3030" s="1">
        <v>0</v>
      </c>
      <c r="G3030">
        <f>VLOOKUP(C3030,reference!$A$1:$E$310,5,FALSE)</f>
        <v>5319050</v>
      </c>
      <c r="H3030" t="str">
        <f>VLOOKUP(C3030,reference!$A$1:$E$310,4,FALSE)</f>
        <v>POCO RANAKA</v>
      </c>
      <c r="I3030" t="str">
        <f>VLOOKUP($D3030,reference!$G$1:$H$25,2,FALSE)</f>
        <v>Hutan lahan kering sekunder / bekas tebangan</v>
      </c>
      <c r="J3030" t="str">
        <f>VLOOKUP($E3030,reference!$G$1:$H$25,2,FALSE)</f>
        <v>Sawah</v>
      </c>
      <c r="K3030" t="str">
        <f t="shared" si="47"/>
        <v>Non Irigasi</v>
      </c>
      <c r="L3030" t="s">
        <v>328</v>
      </c>
    </row>
    <row r="3031" spans="1:12" x14ac:dyDescent="0.25">
      <c r="A3031" s="1">
        <v>3030</v>
      </c>
      <c r="B3031" s="3">
        <v>84</v>
      </c>
      <c r="C3031" s="1">
        <v>281</v>
      </c>
      <c r="D3031" s="1">
        <v>1</v>
      </c>
      <c r="E3031" s="1">
        <v>9</v>
      </c>
      <c r="F3031" s="1">
        <v>0</v>
      </c>
      <c r="G3031">
        <f>VLOOKUP(C3031,reference!$A$1:$E$310,5,FALSE)</f>
        <v>5319031</v>
      </c>
      <c r="H3031" t="str">
        <f>VLOOKUP(C3031,reference!$A$1:$E$310,4,FALSE)</f>
        <v>ELAR SELATAN</v>
      </c>
      <c r="I3031" t="str">
        <f>VLOOKUP($D3031,reference!$G$1:$H$25,2,FALSE)</f>
        <v>Hutan lahan kering primer</v>
      </c>
      <c r="J3031" t="str">
        <f>VLOOKUP($E3031,reference!$G$1:$H$25,2,FALSE)</f>
        <v>Semak belukar</v>
      </c>
      <c r="K3031" t="str">
        <f t="shared" si="47"/>
        <v>Non Irigasi</v>
      </c>
      <c r="L3031" t="s">
        <v>328</v>
      </c>
    </row>
    <row r="3032" spans="1:12" x14ac:dyDescent="0.25">
      <c r="A3032" s="1">
        <v>3031</v>
      </c>
      <c r="B3032" s="3">
        <v>17</v>
      </c>
      <c r="C3032" s="1">
        <v>275</v>
      </c>
      <c r="D3032" s="1">
        <v>11</v>
      </c>
      <c r="E3032" s="1">
        <v>13</v>
      </c>
      <c r="F3032" s="1">
        <v>1</v>
      </c>
      <c r="G3032">
        <f>VLOOKUP(C3032,reference!$A$1:$E$310,5,FALSE)</f>
        <v>5318060</v>
      </c>
      <c r="H3032" t="str">
        <f>VLOOKUP(C3032,reference!$A$1:$E$310,4,FALSE)</f>
        <v>AESESA</v>
      </c>
      <c r="I3032" t="str">
        <f>VLOOKUP($D3032,reference!$G$1:$H$25,2,FALSE)</f>
        <v>Savanna / Padang rumput</v>
      </c>
      <c r="J3032" t="str">
        <f>VLOOKUP($E3032,reference!$G$1:$H$25,2,FALSE)</f>
        <v>Pertanian lahan kering  campur semak / kebun campur</v>
      </c>
      <c r="K3032" t="str">
        <f t="shared" si="47"/>
        <v>Buffer Irigasi</v>
      </c>
      <c r="L3032" t="s">
        <v>327</v>
      </c>
    </row>
    <row r="3033" spans="1:12" x14ac:dyDescent="0.25">
      <c r="A3033" s="1">
        <v>3032</v>
      </c>
      <c r="B3033" s="3">
        <v>21</v>
      </c>
      <c r="C3033" s="1">
        <v>276</v>
      </c>
      <c r="D3033" s="1">
        <v>0</v>
      </c>
      <c r="E3033" s="1">
        <v>0</v>
      </c>
      <c r="F3033" s="1">
        <v>0</v>
      </c>
      <c r="G3033">
        <f>VLOOKUP(C3033,reference!$A$1:$E$310,5,FALSE)</f>
        <v>5318070</v>
      </c>
      <c r="H3033" t="str">
        <f>VLOOKUP(C3033,reference!$A$1:$E$310,4,FALSE)</f>
        <v>WOLOWAE</v>
      </c>
      <c r="I3033" t="str">
        <f>VLOOKUP($D3033,reference!$G$1:$H$25,2,FALSE)</f>
        <v>No data</v>
      </c>
      <c r="J3033" t="str">
        <f>VLOOKUP($E3033,reference!$G$1:$H$25,2,FALSE)</f>
        <v>No data</v>
      </c>
      <c r="K3033" t="str">
        <f t="shared" si="47"/>
        <v>Non Irigasi</v>
      </c>
      <c r="L3033" t="s">
        <v>327</v>
      </c>
    </row>
    <row r="3034" spans="1:12" x14ac:dyDescent="0.25">
      <c r="A3034" s="1">
        <v>3033</v>
      </c>
      <c r="B3034" s="3">
        <v>505</v>
      </c>
      <c r="C3034" s="1">
        <v>276</v>
      </c>
      <c r="D3034" s="1">
        <v>11</v>
      </c>
      <c r="E3034" s="1">
        <v>9</v>
      </c>
      <c r="F3034" s="1">
        <v>0</v>
      </c>
      <c r="G3034">
        <f>VLOOKUP(C3034,reference!$A$1:$E$310,5,FALSE)</f>
        <v>5318070</v>
      </c>
      <c r="H3034" t="str">
        <f>VLOOKUP(C3034,reference!$A$1:$E$310,4,FALSE)</f>
        <v>WOLOWAE</v>
      </c>
      <c r="I3034" t="str">
        <f>VLOOKUP($D3034,reference!$G$1:$H$25,2,FALSE)</f>
        <v>Savanna / Padang rumput</v>
      </c>
      <c r="J3034" t="str">
        <f>VLOOKUP($E3034,reference!$G$1:$H$25,2,FALSE)</f>
        <v>Semak belukar</v>
      </c>
      <c r="K3034" t="str">
        <f t="shared" si="47"/>
        <v>Non Irigasi</v>
      </c>
      <c r="L3034" t="s">
        <v>327</v>
      </c>
    </row>
    <row r="3035" spans="1:12" x14ac:dyDescent="0.25">
      <c r="A3035" s="1">
        <v>3034</v>
      </c>
      <c r="B3035" s="3">
        <v>2072</v>
      </c>
      <c r="C3035" s="1">
        <v>276</v>
      </c>
      <c r="D3035" s="1">
        <v>11</v>
      </c>
      <c r="E3035" s="1">
        <v>11</v>
      </c>
      <c r="F3035" s="1">
        <v>0</v>
      </c>
      <c r="G3035">
        <f>VLOOKUP(C3035,reference!$A$1:$E$310,5,FALSE)</f>
        <v>5318070</v>
      </c>
      <c r="H3035" t="str">
        <f>VLOOKUP(C3035,reference!$A$1:$E$310,4,FALSE)</f>
        <v>WOLOWAE</v>
      </c>
      <c r="I3035" t="str">
        <f>VLOOKUP($D3035,reference!$G$1:$H$25,2,FALSE)</f>
        <v>Savanna / Padang rumput</v>
      </c>
      <c r="J3035" t="str">
        <f>VLOOKUP($E3035,reference!$G$1:$H$25,2,FALSE)</f>
        <v>Savanna / Padang rumput</v>
      </c>
      <c r="K3035" t="str">
        <f t="shared" si="47"/>
        <v>Non Irigasi</v>
      </c>
      <c r="L3035" t="s">
        <v>327</v>
      </c>
    </row>
    <row r="3036" spans="1:12" x14ac:dyDescent="0.25">
      <c r="A3036" s="1">
        <v>3035</v>
      </c>
      <c r="B3036" s="3">
        <v>8</v>
      </c>
      <c r="C3036" s="1">
        <v>207</v>
      </c>
      <c r="D3036" s="1">
        <v>11</v>
      </c>
      <c r="E3036" s="1">
        <v>13</v>
      </c>
      <c r="F3036" s="1">
        <v>0</v>
      </c>
      <c r="G3036">
        <f>VLOOKUP(C3036,reference!$A$1:$E$310,5,FALSE)</f>
        <v>5311071</v>
      </c>
      <c r="H3036" t="str">
        <f>VLOOKUP(C3036,reference!$A$1:$E$310,4,FALSE)</f>
        <v>WEWARIA</v>
      </c>
      <c r="I3036" t="str">
        <f>VLOOKUP($D3036,reference!$G$1:$H$25,2,FALSE)</f>
        <v>Savanna / Padang rumput</v>
      </c>
      <c r="J3036" t="str">
        <f>VLOOKUP($E3036,reference!$G$1:$H$25,2,FALSE)</f>
        <v>Pertanian lahan kering  campur semak / kebun campur</v>
      </c>
      <c r="K3036" t="str">
        <f t="shared" si="47"/>
        <v>Non Irigasi</v>
      </c>
      <c r="L3036" t="s">
        <v>327</v>
      </c>
    </row>
    <row r="3037" spans="1:12" x14ac:dyDescent="0.25">
      <c r="A3037" s="1">
        <v>3036</v>
      </c>
      <c r="B3037" s="3">
        <v>3</v>
      </c>
      <c r="C3037" s="1">
        <v>183</v>
      </c>
      <c r="D3037" s="1">
        <v>11</v>
      </c>
      <c r="E3037" s="1">
        <v>20</v>
      </c>
      <c r="F3037" s="1">
        <v>0</v>
      </c>
      <c r="G3037">
        <f>VLOOKUP(C3037,reference!$A$1:$E$310,5,FALSE)</f>
        <v>5310071</v>
      </c>
      <c r="H3037" t="str">
        <f>VLOOKUP(C3037,reference!$A$1:$E$310,4,FALSE)</f>
        <v>MAGEPANDA</v>
      </c>
      <c r="I3037" t="str">
        <f>VLOOKUP($D3037,reference!$G$1:$H$25,2,FALSE)</f>
        <v>Savanna / Padang rumput</v>
      </c>
      <c r="J3037" t="str">
        <f>VLOOKUP($E3037,reference!$G$1:$H$25,2,FALSE)</f>
        <v>Tubuh air</v>
      </c>
      <c r="K3037" t="str">
        <f t="shared" si="47"/>
        <v>Non Irigasi</v>
      </c>
      <c r="L3037" t="s">
        <v>327</v>
      </c>
    </row>
    <row r="3038" spans="1:12" x14ac:dyDescent="0.25">
      <c r="A3038" s="1">
        <v>3037</v>
      </c>
      <c r="B3038" s="3">
        <v>477</v>
      </c>
      <c r="C3038" s="1">
        <v>175</v>
      </c>
      <c r="D3038" s="1">
        <v>2</v>
      </c>
      <c r="E3038" s="1">
        <v>11</v>
      </c>
      <c r="F3038" s="1">
        <v>0</v>
      </c>
      <c r="G3038">
        <f>VLOOKUP(C3038,reference!$A$1:$E$310,5,FALSE)</f>
        <v>5310042</v>
      </c>
      <c r="H3038" t="str">
        <f>VLOOKUP(C3038,reference!$A$1:$E$310,4,FALSE)</f>
        <v>WAIBLAMA</v>
      </c>
      <c r="I3038" t="str">
        <f>VLOOKUP($D3038,reference!$G$1:$H$25,2,FALSE)</f>
        <v>Hutan lahan kering sekunder / bekas tebangan</v>
      </c>
      <c r="J3038" t="str">
        <f>VLOOKUP($E3038,reference!$G$1:$H$25,2,FALSE)</f>
        <v>Savanna / Padang rumput</v>
      </c>
      <c r="K3038" t="str">
        <f t="shared" si="47"/>
        <v>Non Irigasi</v>
      </c>
      <c r="L3038" t="s">
        <v>328</v>
      </c>
    </row>
    <row r="3039" spans="1:12" x14ac:dyDescent="0.25">
      <c r="A3039" s="1">
        <v>3038</v>
      </c>
      <c r="B3039" s="3">
        <v>1</v>
      </c>
      <c r="C3039" s="1">
        <v>140</v>
      </c>
      <c r="D3039" s="1">
        <v>11</v>
      </c>
      <c r="E3039" s="1">
        <v>0</v>
      </c>
      <c r="F3039" s="1">
        <v>0</v>
      </c>
      <c r="G3039">
        <f>VLOOKUP(C3039,reference!$A$1:$E$310,5,FALSE)</f>
        <v>5308020</v>
      </c>
      <c r="H3039" t="str">
        <f>VLOOKUP(C3039,reference!$A$1:$E$310,4,FALSE)</f>
        <v>ATADEI</v>
      </c>
      <c r="I3039" t="str">
        <f>VLOOKUP($D3039,reference!$G$1:$H$25,2,FALSE)</f>
        <v>Savanna / Padang rumput</v>
      </c>
      <c r="J3039" t="str">
        <f>VLOOKUP($E3039,reference!$G$1:$H$25,2,FALSE)</f>
        <v>No data</v>
      </c>
      <c r="K3039" t="str">
        <f t="shared" si="47"/>
        <v>Non Irigasi</v>
      </c>
      <c r="L3039" t="s">
        <v>327</v>
      </c>
    </row>
    <row r="3040" spans="1:12" x14ac:dyDescent="0.25">
      <c r="A3040" s="1">
        <v>3039</v>
      </c>
      <c r="B3040" s="3">
        <v>5</v>
      </c>
      <c r="C3040" s="1">
        <v>242</v>
      </c>
      <c r="D3040" s="1">
        <v>16</v>
      </c>
      <c r="E3040" s="1">
        <v>9</v>
      </c>
      <c r="F3040" s="1">
        <v>0</v>
      </c>
      <c r="G3040">
        <f>VLOOKUP(C3040,reference!$A$1:$E$310,5,FALSE)</f>
        <v>5315010</v>
      </c>
      <c r="H3040" t="str">
        <f>VLOOKUP(C3040,reference!$A$1:$E$310,4,FALSE)</f>
        <v>KOMODO</v>
      </c>
      <c r="I3040" t="str">
        <f>VLOOKUP($D3040,reference!$G$1:$H$25,2,FALSE)</f>
        <v>Pemukiman</v>
      </c>
      <c r="J3040" t="str">
        <f>VLOOKUP($E3040,reference!$G$1:$H$25,2,FALSE)</f>
        <v>Semak belukar</v>
      </c>
      <c r="K3040" t="str">
        <f t="shared" si="47"/>
        <v>Non Irigasi</v>
      </c>
      <c r="L3040" t="s">
        <v>327</v>
      </c>
    </row>
    <row r="3041" spans="1:12" x14ac:dyDescent="0.25">
      <c r="A3041" s="1">
        <v>3040</v>
      </c>
      <c r="B3041" s="3">
        <v>615</v>
      </c>
      <c r="C3041" s="1">
        <v>224</v>
      </c>
      <c r="D3041" s="1">
        <v>2</v>
      </c>
      <c r="E3041" s="1">
        <v>9</v>
      </c>
      <c r="F3041" s="1">
        <v>0</v>
      </c>
      <c r="G3041">
        <f>VLOOKUP(C3041,reference!$A$1:$E$310,5,FALSE)</f>
        <v>5313120</v>
      </c>
      <c r="H3041" t="str">
        <f>VLOOKUP(C3041,reference!$A$1:$E$310,4,FALSE)</f>
        <v>RUTENG</v>
      </c>
      <c r="I3041" t="str">
        <f>VLOOKUP($D3041,reference!$G$1:$H$25,2,FALSE)</f>
        <v>Hutan lahan kering sekunder / bekas tebangan</v>
      </c>
      <c r="J3041" t="str">
        <f>VLOOKUP($E3041,reference!$G$1:$H$25,2,FALSE)</f>
        <v>Semak belukar</v>
      </c>
      <c r="K3041" t="str">
        <f t="shared" si="47"/>
        <v>Non Irigasi</v>
      </c>
      <c r="L3041" t="s">
        <v>328</v>
      </c>
    </row>
    <row r="3042" spans="1:12" x14ac:dyDescent="0.25">
      <c r="A3042" s="1">
        <v>3041</v>
      </c>
      <c r="B3042" s="3">
        <v>889</v>
      </c>
      <c r="C3042" s="1">
        <v>224</v>
      </c>
      <c r="D3042" s="1">
        <v>2</v>
      </c>
      <c r="E3042" s="1">
        <v>2</v>
      </c>
      <c r="F3042" s="1">
        <v>0</v>
      </c>
      <c r="G3042">
        <f>VLOOKUP(C3042,reference!$A$1:$E$310,5,FALSE)</f>
        <v>5313120</v>
      </c>
      <c r="H3042" t="str">
        <f>VLOOKUP(C3042,reference!$A$1:$E$310,4,FALSE)</f>
        <v>RUTENG</v>
      </c>
      <c r="I3042" t="str">
        <f>VLOOKUP($D3042,reference!$G$1:$H$25,2,FALSE)</f>
        <v>Hutan lahan kering sekunder / bekas tebangan</v>
      </c>
      <c r="J3042" t="str">
        <f>VLOOKUP($E3042,reference!$G$1:$H$25,2,FALSE)</f>
        <v>Hutan lahan kering sekunder / bekas tebangan</v>
      </c>
      <c r="K3042" t="str">
        <f t="shared" si="47"/>
        <v>Non Irigasi</v>
      </c>
      <c r="L3042" t="s">
        <v>327</v>
      </c>
    </row>
    <row r="3043" spans="1:12" x14ac:dyDescent="0.25">
      <c r="A3043" s="1">
        <v>3042</v>
      </c>
      <c r="B3043" s="3">
        <v>56</v>
      </c>
      <c r="C3043" s="1">
        <v>224</v>
      </c>
      <c r="D3043" s="1">
        <v>2</v>
      </c>
      <c r="E3043" s="1">
        <v>14</v>
      </c>
      <c r="F3043" s="1">
        <v>0</v>
      </c>
      <c r="G3043">
        <f>VLOOKUP(C3043,reference!$A$1:$E$310,5,FALSE)</f>
        <v>5313120</v>
      </c>
      <c r="H3043" t="str">
        <f>VLOOKUP(C3043,reference!$A$1:$E$310,4,FALSE)</f>
        <v>RUTENG</v>
      </c>
      <c r="I3043" t="str">
        <f>VLOOKUP($D3043,reference!$G$1:$H$25,2,FALSE)</f>
        <v>Hutan lahan kering sekunder / bekas tebangan</v>
      </c>
      <c r="J3043" t="str">
        <f>VLOOKUP($E3043,reference!$G$1:$H$25,2,FALSE)</f>
        <v>Sawah</v>
      </c>
      <c r="K3043" t="str">
        <f t="shared" si="47"/>
        <v>Non Irigasi</v>
      </c>
      <c r="L3043" t="s">
        <v>328</v>
      </c>
    </row>
    <row r="3044" spans="1:12" x14ac:dyDescent="0.25">
      <c r="A3044" s="1">
        <v>3043</v>
      </c>
      <c r="B3044" s="3">
        <v>70</v>
      </c>
      <c r="C3044" s="1">
        <v>224</v>
      </c>
      <c r="D3044" s="1">
        <v>11</v>
      </c>
      <c r="E3044" s="1">
        <v>14</v>
      </c>
      <c r="F3044" s="1">
        <v>0</v>
      </c>
      <c r="G3044">
        <f>VLOOKUP(C3044,reference!$A$1:$E$310,5,FALSE)</f>
        <v>5313120</v>
      </c>
      <c r="H3044" t="str">
        <f>VLOOKUP(C3044,reference!$A$1:$E$310,4,FALSE)</f>
        <v>RUTENG</v>
      </c>
      <c r="I3044" t="str">
        <f>VLOOKUP($D3044,reference!$G$1:$H$25,2,FALSE)</f>
        <v>Savanna / Padang rumput</v>
      </c>
      <c r="J3044" t="str">
        <f>VLOOKUP($E3044,reference!$G$1:$H$25,2,FALSE)</f>
        <v>Sawah</v>
      </c>
      <c r="K3044" t="str">
        <f t="shared" si="47"/>
        <v>Non Irigasi</v>
      </c>
      <c r="L3044" t="s">
        <v>327</v>
      </c>
    </row>
    <row r="3045" spans="1:12" x14ac:dyDescent="0.25">
      <c r="A3045" s="1">
        <v>3044</v>
      </c>
      <c r="B3045" s="3">
        <v>825</v>
      </c>
      <c r="C3045" s="1">
        <v>283</v>
      </c>
      <c r="D3045" s="1">
        <v>2</v>
      </c>
      <c r="E3045" s="1">
        <v>2</v>
      </c>
      <c r="F3045" s="1">
        <v>0</v>
      </c>
      <c r="G3045">
        <f>VLOOKUP(C3045,reference!$A$1:$E$310,5,FALSE)</f>
        <v>5319050</v>
      </c>
      <c r="H3045" t="str">
        <f>VLOOKUP(C3045,reference!$A$1:$E$310,4,FALSE)</f>
        <v>POCO RANAKA</v>
      </c>
      <c r="I3045" t="str">
        <f>VLOOKUP($D3045,reference!$G$1:$H$25,2,FALSE)</f>
        <v>Hutan lahan kering sekunder / bekas tebangan</v>
      </c>
      <c r="J3045" t="str">
        <f>VLOOKUP($E3045,reference!$G$1:$H$25,2,FALSE)</f>
        <v>Hutan lahan kering sekunder / bekas tebangan</v>
      </c>
      <c r="K3045" t="str">
        <f t="shared" si="47"/>
        <v>Non Irigasi</v>
      </c>
      <c r="L3045" t="s">
        <v>327</v>
      </c>
    </row>
    <row r="3046" spans="1:12" x14ac:dyDescent="0.25">
      <c r="A3046" s="1">
        <v>3045</v>
      </c>
      <c r="B3046" s="3">
        <v>6</v>
      </c>
      <c r="C3046" s="1">
        <v>281</v>
      </c>
      <c r="D3046" s="1">
        <v>12</v>
      </c>
      <c r="E3046" s="1">
        <v>11</v>
      </c>
      <c r="F3046" s="1">
        <v>0</v>
      </c>
      <c r="G3046">
        <f>VLOOKUP(C3046,reference!$A$1:$E$310,5,FALSE)</f>
        <v>5319031</v>
      </c>
      <c r="H3046" t="str">
        <f>VLOOKUP(C3046,reference!$A$1:$E$310,4,FALSE)</f>
        <v>ELAR SELATAN</v>
      </c>
      <c r="I3046" t="str">
        <f>VLOOKUP($D3046,reference!$G$1:$H$25,2,FALSE)</f>
        <v>Pertanian lahan kering</v>
      </c>
      <c r="J3046" t="str">
        <f>VLOOKUP($E3046,reference!$G$1:$H$25,2,FALSE)</f>
        <v>Savanna / Padang rumput</v>
      </c>
      <c r="K3046" t="str">
        <f t="shared" si="47"/>
        <v>Non Irigasi</v>
      </c>
      <c r="L3046" t="s">
        <v>327</v>
      </c>
    </row>
    <row r="3047" spans="1:12" x14ac:dyDescent="0.25">
      <c r="A3047" s="1">
        <v>3046</v>
      </c>
      <c r="B3047" s="3">
        <v>1888</v>
      </c>
      <c r="C3047" s="1">
        <v>247</v>
      </c>
      <c r="D3047" s="1">
        <v>13</v>
      </c>
      <c r="E3047" s="1">
        <v>13</v>
      </c>
      <c r="F3047" s="1">
        <v>0</v>
      </c>
      <c r="G3047">
        <f>VLOOKUP(C3047,reference!$A$1:$E$310,5,FALSE)</f>
        <v>5315031</v>
      </c>
      <c r="H3047" t="str">
        <f>VLOOKUP(C3047,reference!$A$1:$E$310,4,FALSE)</f>
        <v>WELAK</v>
      </c>
      <c r="I3047" t="str">
        <f>VLOOKUP($D3047,reference!$G$1:$H$25,2,FALSE)</f>
        <v>Pertanian lahan kering  campur semak / kebun campur</v>
      </c>
      <c r="J3047" t="str">
        <f>VLOOKUP($E3047,reference!$G$1:$H$25,2,FALSE)</f>
        <v>Pertanian lahan kering  campur semak / kebun campur</v>
      </c>
      <c r="K3047" t="str">
        <f t="shared" si="47"/>
        <v>Non Irigasi</v>
      </c>
      <c r="L3047" t="s">
        <v>327</v>
      </c>
    </row>
    <row r="3048" spans="1:12" x14ac:dyDescent="0.25">
      <c r="A3048" s="1">
        <v>3047</v>
      </c>
      <c r="B3048" s="3">
        <v>101</v>
      </c>
      <c r="C3048" s="1">
        <v>281</v>
      </c>
      <c r="D3048" s="1">
        <v>1</v>
      </c>
      <c r="E3048" s="1">
        <v>11</v>
      </c>
      <c r="F3048" s="1">
        <v>0</v>
      </c>
      <c r="G3048">
        <f>VLOOKUP(C3048,reference!$A$1:$E$310,5,FALSE)</f>
        <v>5319031</v>
      </c>
      <c r="H3048" t="str">
        <f>VLOOKUP(C3048,reference!$A$1:$E$310,4,FALSE)</f>
        <v>ELAR SELATAN</v>
      </c>
      <c r="I3048" t="str">
        <f>VLOOKUP($D3048,reference!$G$1:$H$25,2,FALSE)</f>
        <v>Hutan lahan kering primer</v>
      </c>
      <c r="J3048" t="str">
        <f>VLOOKUP($E3048,reference!$G$1:$H$25,2,FALSE)</f>
        <v>Savanna / Padang rumput</v>
      </c>
      <c r="K3048" t="str">
        <f t="shared" si="47"/>
        <v>Non Irigasi</v>
      </c>
      <c r="L3048" t="s">
        <v>328</v>
      </c>
    </row>
    <row r="3049" spans="1:12" x14ac:dyDescent="0.25">
      <c r="A3049" s="1">
        <v>3048</v>
      </c>
      <c r="B3049" s="3">
        <v>284</v>
      </c>
      <c r="C3049" s="1">
        <v>281</v>
      </c>
      <c r="D3049" s="1">
        <v>11</v>
      </c>
      <c r="E3049" s="1">
        <v>9</v>
      </c>
      <c r="F3049" s="1">
        <v>0</v>
      </c>
      <c r="G3049">
        <f>VLOOKUP(C3049,reference!$A$1:$E$310,5,FALSE)</f>
        <v>5319031</v>
      </c>
      <c r="H3049" t="str">
        <f>VLOOKUP(C3049,reference!$A$1:$E$310,4,FALSE)</f>
        <v>ELAR SELATAN</v>
      </c>
      <c r="I3049" t="str">
        <f>VLOOKUP($D3049,reference!$G$1:$H$25,2,FALSE)</f>
        <v>Savanna / Padang rumput</v>
      </c>
      <c r="J3049" t="str">
        <f>VLOOKUP($E3049,reference!$G$1:$H$25,2,FALSE)</f>
        <v>Semak belukar</v>
      </c>
      <c r="K3049" t="str">
        <f t="shared" si="47"/>
        <v>Non Irigasi</v>
      </c>
      <c r="L3049" t="s">
        <v>327</v>
      </c>
    </row>
    <row r="3050" spans="1:12" x14ac:dyDescent="0.25">
      <c r="A3050" s="1">
        <v>3049</v>
      </c>
      <c r="B3050" s="3">
        <v>44</v>
      </c>
      <c r="C3050" s="1">
        <v>207</v>
      </c>
      <c r="D3050" s="1">
        <v>13</v>
      </c>
      <c r="E3050" s="1">
        <v>2</v>
      </c>
      <c r="F3050" s="1">
        <v>0</v>
      </c>
      <c r="G3050">
        <f>VLOOKUP(C3050,reference!$A$1:$E$310,5,FALSE)</f>
        <v>5311071</v>
      </c>
      <c r="H3050" t="str">
        <f>VLOOKUP(C3050,reference!$A$1:$E$310,4,FALSE)</f>
        <v>WEWARIA</v>
      </c>
      <c r="I3050" t="str">
        <f>VLOOKUP($D3050,reference!$G$1:$H$25,2,FALSE)</f>
        <v>Pertanian lahan kering  campur semak / kebun campur</v>
      </c>
      <c r="J3050" t="str">
        <f>VLOOKUP($E3050,reference!$G$1:$H$25,2,FALSE)</f>
        <v>Hutan lahan kering sekunder / bekas tebangan</v>
      </c>
      <c r="K3050" t="str">
        <f t="shared" si="47"/>
        <v>Non Irigasi</v>
      </c>
      <c r="L3050" t="s">
        <v>327</v>
      </c>
    </row>
    <row r="3051" spans="1:12" x14ac:dyDescent="0.25">
      <c r="A3051" s="1">
        <v>3050</v>
      </c>
      <c r="B3051" s="3">
        <v>665</v>
      </c>
      <c r="C3051" s="1">
        <v>242</v>
      </c>
      <c r="D3051" s="1">
        <v>12</v>
      </c>
      <c r="E3051" s="1">
        <v>2</v>
      </c>
      <c r="F3051" s="1">
        <v>0</v>
      </c>
      <c r="G3051">
        <f>VLOOKUP(C3051,reference!$A$1:$E$310,5,FALSE)</f>
        <v>5315010</v>
      </c>
      <c r="H3051" t="str">
        <f>VLOOKUP(C3051,reference!$A$1:$E$310,4,FALSE)</f>
        <v>KOMODO</v>
      </c>
      <c r="I3051" t="str">
        <f>VLOOKUP($D3051,reference!$G$1:$H$25,2,FALSE)</f>
        <v>Pertanian lahan kering</v>
      </c>
      <c r="J3051" t="str">
        <f>VLOOKUP($E3051,reference!$G$1:$H$25,2,FALSE)</f>
        <v>Hutan lahan kering sekunder / bekas tebangan</v>
      </c>
      <c r="K3051" t="str">
        <f t="shared" si="47"/>
        <v>Non Irigasi</v>
      </c>
      <c r="L3051" t="s">
        <v>327</v>
      </c>
    </row>
    <row r="3052" spans="1:12" x14ac:dyDescent="0.25">
      <c r="A3052" s="1">
        <v>3051</v>
      </c>
      <c r="B3052" s="3">
        <v>643</v>
      </c>
      <c r="C3052" s="1">
        <v>242</v>
      </c>
      <c r="D3052" s="1">
        <v>12</v>
      </c>
      <c r="E3052" s="1">
        <v>12</v>
      </c>
      <c r="F3052" s="1">
        <v>0</v>
      </c>
      <c r="G3052">
        <f>VLOOKUP(C3052,reference!$A$1:$E$310,5,FALSE)</f>
        <v>5315010</v>
      </c>
      <c r="H3052" t="str">
        <f>VLOOKUP(C3052,reference!$A$1:$E$310,4,FALSE)</f>
        <v>KOMODO</v>
      </c>
      <c r="I3052" t="str">
        <f>VLOOKUP($D3052,reference!$G$1:$H$25,2,FALSE)</f>
        <v>Pertanian lahan kering</v>
      </c>
      <c r="J3052" t="str">
        <f>VLOOKUP($E3052,reference!$G$1:$H$25,2,FALSE)</f>
        <v>Pertanian lahan kering</v>
      </c>
      <c r="K3052" t="str">
        <f t="shared" si="47"/>
        <v>Non Irigasi</v>
      </c>
      <c r="L3052" t="s">
        <v>327</v>
      </c>
    </row>
    <row r="3053" spans="1:12" x14ac:dyDescent="0.25">
      <c r="A3053" s="1">
        <v>3052</v>
      </c>
      <c r="B3053" s="3">
        <v>98</v>
      </c>
      <c r="C3053" s="1">
        <v>245</v>
      </c>
      <c r="D3053" s="1">
        <v>2</v>
      </c>
      <c r="E3053" s="1">
        <v>12</v>
      </c>
      <c r="F3053" s="1">
        <v>0</v>
      </c>
      <c r="G3053">
        <f>VLOOKUP(C3053,reference!$A$1:$E$310,5,FALSE)</f>
        <v>5315021</v>
      </c>
      <c r="H3053" t="str">
        <f>VLOOKUP(C3053,reference!$A$1:$E$310,4,FALSE)</f>
        <v>MBELILING</v>
      </c>
      <c r="I3053" t="str">
        <f>VLOOKUP($D3053,reference!$G$1:$H$25,2,FALSE)</f>
        <v>Hutan lahan kering sekunder / bekas tebangan</v>
      </c>
      <c r="J3053" t="str">
        <f>VLOOKUP($E3053,reference!$G$1:$H$25,2,FALSE)</f>
        <v>Pertanian lahan kering</v>
      </c>
      <c r="K3053" t="str">
        <f t="shared" si="47"/>
        <v>Non Irigasi</v>
      </c>
      <c r="L3053" t="s">
        <v>328</v>
      </c>
    </row>
    <row r="3054" spans="1:12" x14ac:dyDescent="0.25">
      <c r="A3054" s="1">
        <v>3053</v>
      </c>
      <c r="B3054" s="3">
        <v>95</v>
      </c>
      <c r="C3054" s="1">
        <v>224</v>
      </c>
      <c r="D3054" s="1">
        <v>13</v>
      </c>
      <c r="E3054" s="1">
        <v>2</v>
      </c>
      <c r="F3054" s="1">
        <v>0</v>
      </c>
      <c r="G3054">
        <f>VLOOKUP(C3054,reference!$A$1:$E$310,5,FALSE)</f>
        <v>5313120</v>
      </c>
      <c r="H3054" t="str">
        <f>VLOOKUP(C3054,reference!$A$1:$E$310,4,FALSE)</f>
        <v>RUTENG</v>
      </c>
      <c r="I3054" t="str">
        <f>VLOOKUP($D3054,reference!$G$1:$H$25,2,FALSE)</f>
        <v>Pertanian lahan kering  campur semak / kebun campur</v>
      </c>
      <c r="J3054" t="str">
        <f>VLOOKUP($E3054,reference!$G$1:$H$25,2,FALSE)</f>
        <v>Hutan lahan kering sekunder / bekas tebangan</v>
      </c>
      <c r="K3054" t="str">
        <f t="shared" si="47"/>
        <v>Non Irigasi</v>
      </c>
      <c r="L3054" t="s">
        <v>327</v>
      </c>
    </row>
    <row r="3055" spans="1:12" x14ac:dyDescent="0.25">
      <c r="A3055" s="1">
        <v>3054</v>
      </c>
      <c r="B3055" s="3">
        <v>119</v>
      </c>
      <c r="C3055" s="1">
        <v>224</v>
      </c>
      <c r="D3055" s="1">
        <v>11</v>
      </c>
      <c r="E3055" s="1">
        <v>2</v>
      </c>
      <c r="F3055" s="1">
        <v>0</v>
      </c>
      <c r="G3055">
        <f>VLOOKUP(C3055,reference!$A$1:$E$310,5,FALSE)</f>
        <v>5313120</v>
      </c>
      <c r="H3055" t="str">
        <f>VLOOKUP(C3055,reference!$A$1:$E$310,4,FALSE)</f>
        <v>RUTENG</v>
      </c>
      <c r="I3055" t="str">
        <f>VLOOKUP($D3055,reference!$G$1:$H$25,2,FALSE)</f>
        <v>Savanna / Padang rumput</v>
      </c>
      <c r="J3055" t="str">
        <f>VLOOKUP($E3055,reference!$G$1:$H$25,2,FALSE)</f>
        <v>Hutan lahan kering sekunder / bekas tebangan</v>
      </c>
      <c r="K3055" t="str">
        <f t="shared" si="47"/>
        <v>Non Irigasi</v>
      </c>
      <c r="L3055" t="s">
        <v>327</v>
      </c>
    </row>
    <row r="3056" spans="1:12" x14ac:dyDescent="0.25">
      <c r="A3056" s="1">
        <v>3055</v>
      </c>
      <c r="B3056" s="3">
        <v>5</v>
      </c>
      <c r="C3056" s="1">
        <v>275</v>
      </c>
      <c r="D3056" s="1">
        <v>16</v>
      </c>
      <c r="E3056" s="1">
        <v>9</v>
      </c>
      <c r="F3056" s="1">
        <v>1</v>
      </c>
      <c r="G3056">
        <f>VLOOKUP(C3056,reference!$A$1:$E$310,5,FALSE)</f>
        <v>5318060</v>
      </c>
      <c r="H3056" t="str">
        <f>VLOOKUP(C3056,reference!$A$1:$E$310,4,FALSE)</f>
        <v>AESESA</v>
      </c>
      <c r="I3056" t="str">
        <f>VLOOKUP($D3056,reference!$G$1:$H$25,2,FALSE)</f>
        <v>Pemukiman</v>
      </c>
      <c r="J3056" t="str">
        <f>VLOOKUP($E3056,reference!$G$1:$H$25,2,FALSE)</f>
        <v>Semak belukar</v>
      </c>
      <c r="K3056" t="str">
        <f t="shared" si="47"/>
        <v>Buffer Irigasi</v>
      </c>
      <c r="L3056" t="s">
        <v>327</v>
      </c>
    </row>
    <row r="3057" spans="1:12" x14ac:dyDescent="0.25">
      <c r="A3057" s="1">
        <v>3056</v>
      </c>
      <c r="B3057" s="3">
        <v>1179</v>
      </c>
      <c r="C3057" s="1">
        <v>185</v>
      </c>
      <c r="D3057" s="1">
        <v>11</v>
      </c>
      <c r="E3057" s="1">
        <v>9</v>
      </c>
      <c r="F3057" s="1">
        <v>0</v>
      </c>
      <c r="G3057">
        <f>VLOOKUP(C3057,reference!$A$1:$E$310,5,FALSE)</f>
        <v>5310081</v>
      </c>
      <c r="H3057" t="str">
        <f>VLOOKUP(C3057,reference!$A$1:$E$310,4,FALSE)</f>
        <v>ALOK BARAT</v>
      </c>
      <c r="I3057" t="str">
        <f>VLOOKUP($D3057,reference!$G$1:$H$25,2,FALSE)</f>
        <v>Savanna / Padang rumput</v>
      </c>
      <c r="J3057" t="str">
        <f>VLOOKUP($E3057,reference!$G$1:$H$25,2,FALSE)</f>
        <v>Semak belukar</v>
      </c>
      <c r="K3057" t="str">
        <f t="shared" si="47"/>
        <v>Non Irigasi</v>
      </c>
      <c r="L3057" t="s">
        <v>327</v>
      </c>
    </row>
    <row r="3058" spans="1:12" x14ac:dyDescent="0.25">
      <c r="A3058" s="1">
        <v>3057</v>
      </c>
      <c r="B3058" s="3">
        <v>7</v>
      </c>
      <c r="C3058" s="1">
        <v>140</v>
      </c>
      <c r="D3058" s="1">
        <v>0</v>
      </c>
      <c r="E3058" s="1">
        <v>11</v>
      </c>
      <c r="F3058" s="1">
        <v>0</v>
      </c>
      <c r="G3058">
        <f>VLOOKUP(C3058,reference!$A$1:$E$310,5,FALSE)</f>
        <v>5308020</v>
      </c>
      <c r="H3058" t="str">
        <f>VLOOKUP(C3058,reference!$A$1:$E$310,4,FALSE)</f>
        <v>ATADEI</v>
      </c>
      <c r="I3058" t="str">
        <f>VLOOKUP($D3058,reference!$G$1:$H$25,2,FALSE)</f>
        <v>No data</v>
      </c>
      <c r="J3058" t="str">
        <f>VLOOKUP($E3058,reference!$G$1:$H$25,2,FALSE)</f>
        <v>Savanna / Padang rumput</v>
      </c>
      <c r="K3058" t="str">
        <f t="shared" si="47"/>
        <v>Non Irigasi</v>
      </c>
      <c r="L3058" t="s">
        <v>327</v>
      </c>
    </row>
    <row r="3059" spans="1:12" x14ac:dyDescent="0.25">
      <c r="A3059" s="1">
        <v>3058</v>
      </c>
      <c r="B3059" s="3">
        <v>4</v>
      </c>
      <c r="C3059" s="1">
        <v>224</v>
      </c>
      <c r="D3059" s="1">
        <v>13</v>
      </c>
      <c r="E3059" s="1">
        <v>12</v>
      </c>
      <c r="F3059" s="1">
        <v>0</v>
      </c>
      <c r="G3059">
        <f>VLOOKUP(C3059,reference!$A$1:$E$310,5,FALSE)</f>
        <v>5313120</v>
      </c>
      <c r="H3059" t="str">
        <f>VLOOKUP(C3059,reference!$A$1:$E$310,4,FALSE)</f>
        <v>RUTENG</v>
      </c>
      <c r="I3059" t="str">
        <f>VLOOKUP($D3059,reference!$G$1:$H$25,2,FALSE)</f>
        <v>Pertanian lahan kering  campur semak / kebun campur</v>
      </c>
      <c r="J3059" t="str">
        <f>VLOOKUP($E3059,reference!$G$1:$H$25,2,FALSE)</f>
        <v>Pertanian lahan kering</v>
      </c>
      <c r="K3059" t="str">
        <f t="shared" si="47"/>
        <v>Non Irigasi</v>
      </c>
      <c r="L3059" t="s">
        <v>327</v>
      </c>
    </row>
    <row r="3060" spans="1:12" x14ac:dyDescent="0.25">
      <c r="A3060" s="1">
        <v>3059</v>
      </c>
      <c r="B3060" s="3">
        <v>99</v>
      </c>
      <c r="C3060" s="1">
        <v>224</v>
      </c>
      <c r="D3060" s="1">
        <v>2</v>
      </c>
      <c r="E3060" s="1">
        <v>16</v>
      </c>
      <c r="F3060" s="1">
        <v>0</v>
      </c>
      <c r="G3060">
        <f>VLOOKUP(C3060,reference!$A$1:$E$310,5,FALSE)</f>
        <v>5313120</v>
      </c>
      <c r="H3060" t="str">
        <f>VLOOKUP(C3060,reference!$A$1:$E$310,4,FALSE)</f>
        <v>RUTENG</v>
      </c>
      <c r="I3060" t="str">
        <f>VLOOKUP($D3060,reference!$G$1:$H$25,2,FALSE)</f>
        <v>Hutan lahan kering sekunder / bekas tebangan</v>
      </c>
      <c r="J3060" t="str">
        <f>VLOOKUP($E3060,reference!$G$1:$H$25,2,FALSE)</f>
        <v>Pemukiman</v>
      </c>
      <c r="K3060" t="str">
        <f t="shared" si="47"/>
        <v>Non Irigasi</v>
      </c>
      <c r="L3060" t="s">
        <v>328</v>
      </c>
    </row>
    <row r="3061" spans="1:12" x14ac:dyDescent="0.25">
      <c r="A3061" s="1">
        <v>3060</v>
      </c>
      <c r="B3061" s="3">
        <v>548</v>
      </c>
      <c r="C3061" s="1">
        <v>282</v>
      </c>
      <c r="D3061" s="1">
        <v>1</v>
      </c>
      <c r="E3061" s="1">
        <v>2</v>
      </c>
      <c r="F3061" s="1">
        <v>0</v>
      </c>
      <c r="G3061">
        <f>VLOOKUP(C3061,reference!$A$1:$E$310,5,FALSE)</f>
        <v>5319040</v>
      </c>
      <c r="H3061" t="str">
        <f>VLOOKUP(C3061,reference!$A$1:$E$310,4,FALSE)</f>
        <v>SAMBI RAMPAS</v>
      </c>
      <c r="I3061" t="str">
        <f>VLOOKUP($D3061,reference!$G$1:$H$25,2,FALSE)</f>
        <v>Hutan lahan kering primer</v>
      </c>
      <c r="J3061" t="str">
        <f>VLOOKUP($E3061,reference!$G$1:$H$25,2,FALSE)</f>
        <v>Hutan lahan kering sekunder / bekas tebangan</v>
      </c>
      <c r="K3061" t="str">
        <f t="shared" si="47"/>
        <v>Non Irigasi</v>
      </c>
      <c r="L3061" t="s">
        <v>329</v>
      </c>
    </row>
    <row r="3062" spans="1:12" x14ac:dyDescent="0.25">
      <c r="A3062" s="1">
        <v>3061</v>
      </c>
      <c r="B3062" s="3">
        <v>1</v>
      </c>
      <c r="C3062" s="1">
        <v>281</v>
      </c>
      <c r="D3062" s="1">
        <v>1</v>
      </c>
      <c r="E3062" s="1">
        <v>14</v>
      </c>
      <c r="F3062" s="1">
        <v>0</v>
      </c>
      <c r="G3062">
        <f>VLOOKUP(C3062,reference!$A$1:$E$310,5,FALSE)</f>
        <v>5319031</v>
      </c>
      <c r="H3062" t="str">
        <f>VLOOKUP(C3062,reference!$A$1:$E$310,4,FALSE)</f>
        <v>ELAR SELATAN</v>
      </c>
      <c r="I3062" t="str">
        <f>VLOOKUP($D3062,reference!$G$1:$H$25,2,FALSE)</f>
        <v>Hutan lahan kering primer</v>
      </c>
      <c r="J3062" t="str">
        <f>VLOOKUP($E3062,reference!$G$1:$H$25,2,FALSE)</f>
        <v>Sawah</v>
      </c>
      <c r="K3062" t="str">
        <f t="shared" si="47"/>
        <v>Non Irigasi</v>
      </c>
      <c r="L3062" t="s">
        <v>328</v>
      </c>
    </row>
    <row r="3063" spans="1:12" x14ac:dyDescent="0.25">
      <c r="A3063" s="1">
        <v>3062</v>
      </c>
      <c r="B3063" s="3">
        <v>50</v>
      </c>
      <c r="C3063" s="1">
        <v>275</v>
      </c>
      <c r="D3063" s="1">
        <v>16</v>
      </c>
      <c r="E3063" s="1">
        <v>9</v>
      </c>
      <c r="F3063" s="1">
        <v>0</v>
      </c>
      <c r="G3063">
        <f>VLOOKUP(C3063,reference!$A$1:$E$310,5,FALSE)</f>
        <v>5318060</v>
      </c>
      <c r="H3063" t="str">
        <f>VLOOKUP(C3063,reference!$A$1:$E$310,4,FALSE)</f>
        <v>AESESA</v>
      </c>
      <c r="I3063" t="str">
        <f>VLOOKUP($D3063,reference!$G$1:$H$25,2,FALSE)</f>
        <v>Pemukiman</v>
      </c>
      <c r="J3063" t="str">
        <f>VLOOKUP($E3063,reference!$G$1:$H$25,2,FALSE)</f>
        <v>Semak belukar</v>
      </c>
      <c r="K3063" t="str">
        <f t="shared" si="47"/>
        <v>Non Irigasi</v>
      </c>
      <c r="L3063" t="s">
        <v>327</v>
      </c>
    </row>
    <row r="3064" spans="1:12" x14ac:dyDescent="0.25">
      <c r="A3064" s="1">
        <v>3063</v>
      </c>
      <c r="B3064" s="3">
        <v>3</v>
      </c>
      <c r="C3064" s="1">
        <v>276</v>
      </c>
      <c r="D3064" s="1">
        <v>11</v>
      </c>
      <c r="E3064" s="1">
        <v>5</v>
      </c>
      <c r="F3064" s="1">
        <v>0</v>
      </c>
      <c r="G3064">
        <f>VLOOKUP(C3064,reference!$A$1:$E$310,5,FALSE)</f>
        <v>5318070</v>
      </c>
      <c r="H3064" t="str">
        <f>VLOOKUP(C3064,reference!$A$1:$E$310,4,FALSE)</f>
        <v>WOLOWAE</v>
      </c>
      <c r="I3064" t="str">
        <f>VLOOKUP($D3064,reference!$G$1:$H$25,2,FALSE)</f>
        <v>Savanna / Padang rumput</v>
      </c>
      <c r="J3064" t="str">
        <f>VLOOKUP($E3064,reference!$G$1:$H$25,2,FALSE)</f>
        <v>Hutan mangrove primer</v>
      </c>
      <c r="K3064" t="str">
        <f t="shared" si="47"/>
        <v>Non Irigasi</v>
      </c>
      <c r="L3064" t="s">
        <v>327</v>
      </c>
    </row>
    <row r="3065" spans="1:12" x14ac:dyDescent="0.25">
      <c r="A3065" s="1">
        <v>3064</v>
      </c>
      <c r="B3065" s="3">
        <v>12</v>
      </c>
      <c r="C3065" s="1">
        <v>276</v>
      </c>
      <c r="D3065" s="1">
        <v>5</v>
      </c>
      <c r="E3065" s="1">
        <v>5</v>
      </c>
      <c r="F3065" s="1">
        <v>0</v>
      </c>
      <c r="G3065">
        <f>VLOOKUP(C3065,reference!$A$1:$E$310,5,FALSE)</f>
        <v>5318070</v>
      </c>
      <c r="H3065" t="str">
        <f>VLOOKUP(C3065,reference!$A$1:$E$310,4,FALSE)</f>
        <v>WOLOWAE</v>
      </c>
      <c r="I3065" t="str">
        <f>VLOOKUP($D3065,reference!$G$1:$H$25,2,FALSE)</f>
        <v>Hutan mangrove primer</v>
      </c>
      <c r="J3065" t="str">
        <f>VLOOKUP($E3065,reference!$G$1:$H$25,2,FALSE)</f>
        <v>Hutan mangrove primer</v>
      </c>
      <c r="K3065" t="str">
        <f t="shared" si="47"/>
        <v>Non Irigasi</v>
      </c>
      <c r="L3065" t="s">
        <v>327</v>
      </c>
    </row>
    <row r="3066" spans="1:12" x14ac:dyDescent="0.25">
      <c r="A3066" s="1">
        <v>3065</v>
      </c>
      <c r="B3066" s="3">
        <v>18</v>
      </c>
      <c r="C3066" s="1">
        <v>276</v>
      </c>
      <c r="D3066" s="1">
        <v>1</v>
      </c>
      <c r="E3066" s="1">
        <v>11</v>
      </c>
      <c r="F3066" s="1">
        <v>0</v>
      </c>
      <c r="G3066">
        <f>VLOOKUP(C3066,reference!$A$1:$E$310,5,FALSE)</f>
        <v>5318070</v>
      </c>
      <c r="H3066" t="str">
        <f>VLOOKUP(C3066,reference!$A$1:$E$310,4,FALSE)</f>
        <v>WOLOWAE</v>
      </c>
      <c r="I3066" t="str">
        <f>VLOOKUP($D3066,reference!$G$1:$H$25,2,FALSE)</f>
        <v>Hutan lahan kering primer</v>
      </c>
      <c r="J3066" t="str">
        <f>VLOOKUP($E3066,reference!$G$1:$H$25,2,FALSE)</f>
        <v>Savanna / Padang rumput</v>
      </c>
      <c r="K3066" t="str">
        <f t="shared" si="47"/>
        <v>Non Irigasi</v>
      </c>
      <c r="L3066" t="s">
        <v>328</v>
      </c>
    </row>
    <row r="3067" spans="1:12" x14ac:dyDescent="0.25">
      <c r="A3067" s="1">
        <v>3066</v>
      </c>
      <c r="B3067" s="3">
        <v>289</v>
      </c>
      <c r="C3067" s="1">
        <v>204</v>
      </c>
      <c r="D3067" s="1">
        <v>2</v>
      </c>
      <c r="E3067" s="1">
        <v>12</v>
      </c>
      <c r="F3067" s="1">
        <v>0</v>
      </c>
      <c r="G3067">
        <f>VLOOKUP(C3067,reference!$A$1:$E$310,5,FALSE)</f>
        <v>5311062</v>
      </c>
      <c r="H3067" t="str">
        <f>VLOOKUP(C3067,reference!$A$1:$E$310,4,FALSE)</f>
        <v>DETUKELI</v>
      </c>
      <c r="I3067" t="str">
        <f>VLOOKUP($D3067,reference!$G$1:$H$25,2,FALSE)</f>
        <v>Hutan lahan kering sekunder / bekas tebangan</v>
      </c>
      <c r="J3067" t="str">
        <f>VLOOKUP($E3067,reference!$G$1:$H$25,2,FALSE)</f>
        <v>Pertanian lahan kering</v>
      </c>
      <c r="K3067" t="str">
        <f t="shared" si="47"/>
        <v>Non Irigasi</v>
      </c>
      <c r="L3067" t="s">
        <v>328</v>
      </c>
    </row>
    <row r="3068" spans="1:12" x14ac:dyDescent="0.25">
      <c r="A3068" s="1">
        <v>3067</v>
      </c>
      <c r="B3068" s="3">
        <v>28</v>
      </c>
      <c r="C3068" s="1">
        <v>147</v>
      </c>
      <c r="D3068" s="1">
        <v>1</v>
      </c>
      <c r="E3068" s="1">
        <v>12</v>
      </c>
      <c r="F3068" s="1">
        <v>0</v>
      </c>
      <c r="G3068">
        <f>VLOOKUP(C3068,reference!$A$1:$E$310,5,FALSE)</f>
        <v>5309010</v>
      </c>
      <c r="H3068" t="str">
        <f>VLOOKUP(C3068,reference!$A$1:$E$310,4,FALSE)</f>
        <v>WULANGGITANG</v>
      </c>
      <c r="I3068" t="str">
        <f>VLOOKUP($D3068,reference!$G$1:$H$25,2,FALSE)</f>
        <v>Hutan lahan kering primer</v>
      </c>
      <c r="J3068" t="str">
        <f>VLOOKUP($E3068,reference!$G$1:$H$25,2,FALSE)</f>
        <v>Pertanian lahan kering</v>
      </c>
      <c r="K3068" t="str">
        <f t="shared" si="47"/>
        <v>Non Irigasi</v>
      </c>
      <c r="L3068" t="s">
        <v>328</v>
      </c>
    </row>
    <row r="3069" spans="1:12" x14ac:dyDescent="0.25">
      <c r="A3069" s="1">
        <v>3068</v>
      </c>
      <c r="B3069" s="3">
        <v>4</v>
      </c>
      <c r="C3069" s="1">
        <v>140</v>
      </c>
      <c r="D3069" s="1">
        <v>0</v>
      </c>
      <c r="E3069" s="1">
        <v>9</v>
      </c>
      <c r="F3069" s="1">
        <v>0</v>
      </c>
      <c r="G3069">
        <f>VLOOKUP(C3069,reference!$A$1:$E$310,5,FALSE)</f>
        <v>5308020</v>
      </c>
      <c r="H3069" t="str">
        <f>VLOOKUP(C3069,reference!$A$1:$E$310,4,FALSE)</f>
        <v>ATADEI</v>
      </c>
      <c r="I3069" t="str">
        <f>VLOOKUP($D3069,reference!$G$1:$H$25,2,FALSE)</f>
        <v>No data</v>
      </c>
      <c r="J3069" t="str">
        <f>VLOOKUP($E3069,reference!$G$1:$H$25,2,FALSE)</f>
        <v>Semak belukar</v>
      </c>
      <c r="K3069" t="str">
        <f t="shared" si="47"/>
        <v>Non Irigasi</v>
      </c>
      <c r="L3069" t="s">
        <v>327</v>
      </c>
    </row>
    <row r="3070" spans="1:12" x14ac:dyDescent="0.25">
      <c r="A3070" s="1">
        <v>3069</v>
      </c>
      <c r="B3070" s="3">
        <v>2</v>
      </c>
      <c r="C3070" s="1">
        <v>140</v>
      </c>
      <c r="D3070" s="1">
        <v>0</v>
      </c>
      <c r="E3070" s="1">
        <v>0</v>
      </c>
      <c r="F3070" s="1">
        <v>0</v>
      </c>
      <c r="G3070">
        <f>VLOOKUP(C3070,reference!$A$1:$E$310,5,FALSE)</f>
        <v>5308020</v>
      </c>
      <c r="H3070" t="str">
        <f>VLOOKUP(C3070,reference!$A$1:$E$310,4,FALSE)</f>
        <v>ATADEI</v>
      </c>
      <c r="I3070" t="str">
        <f>VLOOKUP($D3070,reference!$G$1:$H$25,2,FALSE)</f>
        <v>No data</v>
      </c>
      <c r="J3070" t="str">
        <f>VLOOKUP($E3070,reference!$G$1:$H$25,2,FALSE)</f>
        <v>No data</v>
      </c>
      <c r="K3070" t="str">
        <f t="shared" si="47"/>
        <v>Non Irigasi</v>
      </c>
      <c r="L3070" t="s">
        <v>327</v>
      </c>
    </row>
    <row r="3071" spans="1:12" x14ac:dyDescent="0.25">
      <c r="A3071" s="1">
        <v>3070</v>
      </c>
      <c r="B3071" s="3">
        <v>111</v>
      </c>
      <c r="C3071" s="1">
        <v>242</v>
      </c>
      <c r="D3071" s="1">
        <v>14</v>
      </c>
      <c r="E3071" s="1">
        <v>13</v>
      </c>
      <c r="F3071" s="1">
        <v>0</v>
      </c>
      <c r="G3071">
        <f>VLOOKUP(C3071,reference!$A$1:$E$310,5,FALSE)</f>
        <v>5315010</v>
      </c>
      <c r="H3071" t="str">
        <f>VLOOKUP(C3071,reference!$A$1:$E$310,4,FALSE)</f>
        <v>KOMODO</v>
      </c>
      <c r="I3071" t="str">
        <f>VLOOKUP($D3071,reference!$G$1:$H$25,2,FALSE)</f>
        <v>Sawah</v>
      </c>
      <c r="J3071" t="str">
        <f>VLOOKUP($E3071,reference!$G$1:$H$25,2,FALSE)</f>
        <v>Pertanian lahan kering  campur semak / kebun campur</v>
      </c>
      <c r="K3071" t="str">
        <f t="shared" si="47"/>
        <v>Non Irigasi</v>
      </c>
      <c r="L3071" t="s">
        <v>327</v>
      </c>
    </row>
    <row r="3072" spans="1:12" x14ac:dyDescent="0.25">
      <c r="A3072" s="1">
        <v>3071</v>
      </c>
      <c r="B3072" s="3">
        <v>607</v>
      </c>
      <c r="C3072" s="1">
        <v>245</v>
      </c>
      <c r="D3072" s="1">
        <v>13</v>
      </c>
      <c r="E3072" s="1">
        <v>12</v>
      </c>
      <c r="F3072" s="1">
        <v>0</v>
      </c>
      <c r="G3072">
        <f>VLOOKUP(C3072,reference!$A$1:$E$310,5,FALSE)</f>
        <v>5315021</v>
      </c>
      <c r="H3072" t="str">
        <f>VLOOKUP(C3072,reference!$A$1:$E$310,4,FALSE)</f>
        <v>MBELILING</v>
      </c>
      <c r="I3072" t="str">
        <f>VLOOKUP($D3072,reference!$G$1:$H$25,2,FALSE)</f>
        <v>Pertanian lahan kering  campur semak / kebun campur</v>
      </c>
      <c r="J3072" t="str">
        <f>VLOOKUP($E3072,reference!$G$1:$H$25,2,FALSE)</f>
        <v>Pertanian lahan kering</v>
      </c>
      <c r="K3072" t="str">
        <f t="shared" si="47"/>
        <v>Non Irigasi</v>
      </c>
      <c r="L3072" t="s">
        <v>327</v>
      </c>
    </row>
    <row r="3073" spans="1:12" x14ac:dyDescent="0.25">
      <c r="A3073" s="1">
        <v>3072</v>
      </c>
      <c r="B3073" s="3">
        <v>354</v>
      </c>
      <c r="C3073" s="1">
        <v>224</v>
      </c>
      <c r="D3073" s="1">
        <v>13</v>
      </c>
      <c r="E3073" s="1">
        <v>9</v>
      </c>
      <c r="F3073" s="1">
        <v>0</v>
      </c>
      <c r="G3073">
        <f>VLOOKUP(C3073,reference!$A$1:$E$310,5,FALSE)</f>
        <v>5313120</v>
      </c>
      <c r="H3073" t="str">
        <f>VLOOKUP(C3073,reference!$A$1:$E$310,4,FALSE)</f>
        <v>RUTENG</v>
      </c>
      <c r="I3073" t="str">
        <f>VLOOKUP($D3073,reference!$G$1:$H$25,2,FALSE)</f>
        <v>Pertanian lahan kering  campur semak / kebun campur</v>
      </c>
      <c r="J3073" t="str">
        <f>VLOOKUP($E3073,reference!$G$1:$H$25,2,FALSE)</f>
        <v>Semak belukar</v>
      </c>
      <c r="K3073" t="str">
        <f t="shared" si="47"/>
        <v>Non Irigasi</v>
      </c>
      <c r="L3073" t="s">
        <v>327</v>
      </c>
    </row>
    <row r="3074" spans="1:12" x14ac:dyDescent="0.25">
      <c r="A3074" s="1">
        <v>3073</v>
      </c>
      <c r="B3074" s="3">
        <v>931</v>
      </c>
      <c r="C3074" s="1">
        <v>223</v>
      </c>
      <c r="D3074" s="1">
        <v>12</v>
      </c>
      <c r="E3074" s="1">
        <v>14</v>
      </c>
      <c r="F3074" s="1">
        <v>0</v>
      </c>
      <c r="G3074">
        <f>VLOOKUP(C3074,reference!$A$1:$E$310,5,FALSE)</f>
        <v>5313110</v>
      </c>
      <c r="H3074" t="str">
        <f>VLOOKUP(C3074,reference!$A$1:$E$310,4,FALSE)</f>
        <v>LANGKE REMBONG</v>
      </c>
      <c r="I3074" t="str">
        <f>VLOOKUP($D3074,reference!$G$1:$H$25,2,FALSE)</f>
        <v>Pertanian lahan kering</v>
      </c>
      <c r="J3074" t="str">
        <f>VLOOKUP($E3074,reference!$G$1:$H$25,2,FALSE)</f>
        <v>Sawah</v>
      </c>
      <c r="K3074" t="str">
        <f t="shared" si="47"/>
        <v>Non Irigasi</v>
      </c>
      <c r="L3074" t="s">
        <v>327</v>
      </c>
    </row>
    <row r="3075" spans="1:12" x14ac:dyDescent="0.25">
      <c r="A3075" s="1">
        <v>3074</v>
      </c>
      <c r="B3075" s="3">
        <v>6</v>
      </c>
      <c r="C3075" s="1">
        <v>223</v>
      </c>
      <c r="D3075" s="1">
        <v>11</v>
      </c>
      <c r="E3075" s="1">
        <v>16</v>
      </c>
      <c r="F3075" s="1">
        <v>0</v>
      </c>
      <c r="G3075">
        <f>VLOOKUP(C3075,reference!$A$1:$E$310,5,FALSE)</f>
        <v>5313110</v>
      </c>
      <c r="H3075" t="str">
        <f>VLOOKUP(C3075,reference!$A$1:$E$310,4,FALSE)</f>
        <v>LANGKE REMBONG</v>
      </c>
      <c r="I3075" t="str">
        <f>VLOOKUP($D3075,reference!$G$1:$H$25,2,FALSE)</f>
        <v>Savanna / Padang rumput</v>
      </c>
      <c r="J3075" t="str">
        <f>VLOOKUP($E3075,reference!$G$1:$H$25,2,FALSE)</f>
        <v>Pemukiman</v>
      </c>
      <c r="K3075" t="str">
        <f t="shared" ref="K3075:K3138" si="48">IF(F3075=0,"Non Irigasi","Buffer Irigasi")</f>
        <v>Non Irigasi</v>
      </c>
      <c r="L3075" t="s">
        <v>327</v>
      </c>
    </row>
    <row r="3076" spans="1:12" x14ac:dyDescent="0.25">
      <c r="A3076" s="1">
        <v>3075</v>
      </c>
      <c r="B3076" s="3">
        <v>148</v>
      </c>
      <c r="C3076" s="1">
        <v>282</v>
      </c>
      <c r="D3076" s="1">
        <v>1</v>
      </c>
      <c r="E3076" s="1">
        <v>12</v>
      </c>
      <c r="F3076" s="1">
        <v>0</v>
      </c>
      <c r="G3076">
        <f>VLOOKUP(C3076,reference!$A$1:$E$310,5,FALSE)</f>
        <v>5319040</v>
      </c>
      <c r="H3076" t="str">
        <f>VLOOKUP(C3076,reference!$A$1:$E$310,4,FALSE)</f>
        <v>SAMBI RAMPAS</v>
      </c>
      <c r="I3076" t="str">
        <f>VLOOKUP($D3076,reference!$G$1:$H$25,2,FALSE)</f>
        <v>Hutan lahan kering primer</v>
      </c>
      <c r="J3076" t="str">
        <f>VLOOKUP($E3076,reference!$G$1:$H$25,2,FALSE)</f>
        <v>Pertanian lahan kering</v>
      </c>
      <c r="K3076" t="str">
        <f t="shared" si="48"/>
        <v>Non Irigasi</v>
      </c>
      <c r="L3076" t="s">
        <v>328</v>
      </c>
    </row>
    <row r="3077" spans="1:12" x14ac:dyDescent="0.25">
      <c r="A3077" s="1">
        <v>3076</v>
      </c>
      <c r="B3077" s="3">
        <v>80</v>
      </c>
      <c r="C3077" s="1">
        <v>282</v>
      </c>
      <c r="D3077" s="1">
        <v>1</v>
      </c>
      <c r="E3077" s="1">
        <v>11</v>
      </c>
      <c r="F3077" s="1">
        <v>0</v>
      </c>
      <c r="G3077">
        <f>VLOOKUP(C3077,reference!$A$1:$E$310,5,FALSE)</f>
        <v>5319040</v>
      </c>
      <c r="H3077" t="str">
        <f>VLOOKUP(C3077,reference!$A$1:$E$310,4,FALSE)</f>
        <v>SAMBI RAMPAS</v>
      </c>
      <c r="I3077" t="str">
        <f>VLOOKUP($D3077,reference!$G$1:$H$25,2,FALSE)</f>
        <v>Hutan lahan kering primer</v>
      </c>
      <c r="J3077" t="str">
        <f>VLOOKUP($E3077,reference!$G$1:$H$25,2,FALSE)</f>
        <v>Savanna / Padang rumput</v>
      </c>
      <c r="K3077" t="str">
        <f t="shared" si="48"/>
        <v>Non Irigasi</v>
      </c>
      <c r="L3077" t="s">
        <v>328</v>
      </c>
    </row>
    <row r="3078" spans="1:12" x14ac:dyDescent="0.25">
      <c r="A3078" s="1">
        <v>3077</v>
      </c>
      <c r="B3078" s="3">
        <v>596</v>
      </c>
      <c r="C3078" s="1">
        <v>281</v>
      </c>
      <c r="D3078" s="1">
        <v>11</v>
      </c>
      <c r="E3078" s="1">
        <v>14</v>
      </c>
      <c r="F3078" s="1">
        <v>0</v>
      </c>
      <c r="G3078">
        <f>VLOOKUP(C3078,reference!$A$1:$E$310,5,FALSE)</f>
        <v>5319031</v>
      </c>
      <c r="H3078" t="str">
        <f>VLOOKUP(C3078,reference!$A$1:$E$310,4,FALSE)</f>
        <v>ELAR SELATAN</v>
      </c>
      <c r="I3078" t="str">
        <f>VLOOKUP($D3078,reference!$G$1:$H$25,2,FALSE)</f>
        <v>Savanna / Padang rumput</v>
      </c>
      <c r="J3078" t="str">
        <f>VLOOKUP($E3078,reference!$G$1:$H$25,2,FALSE)</f>
        <v>Sawah</v>
      </c>
      <c r="K3078" t="str">
        <f t="shared" si="48"/>
        <v>Non Irigasi</v>
      </c>
      <c r="L3078" t="s">
        <v>327</v>
      </c>
    </row>
    <row r="3079" spans="1:12" x14ac:dyDescent="0.25">
      <c r="A3079" s="1">
        <v>3078</v>
      </c>
      <c r="B3079" s="3">
        <v>13</v>
      </c>
      <c r="C3079" s="1">
        <v>275</v>
      </c>
      <c r="D3079" s="1">
        <v>11</v>
      </c>
      <c r="E3079" s="1">
        <v>16</v>
      </c>
      <c r="F3079" s="1">
        <v>1</v>
      </c>
      <c r="G3079">
        <f>VLOOKUP(C3079,reference!$A$1:$E$310,5,FALSE)</f>
        <v>5318060</v>
      </c>
      <c r="H3079" t="str">
        <f>VLOOKUP(C3079,reference!$A$1:$E$310,4,FALSE)</f>
        <v>AESESA</v>
      </c>
      <c r="I3079" t="str">
        <f>VLOOKUP($D3079,reference!$G$1:$H$25,2,FALSE)</f>
        <v>Savanna / Padang rumput</v>
      </c>
      <c r="J3079" t="str">
        <f>VLOOKUP($E3079,reference!$G$1:$H$25,2,FALSE)</f>
        <v>Pemukiman</v>
      </c>
      <c r="K3079" t="str">
        <f t="shared" si="48"/>
        <v>Buffer Irigasi</v>
      </c>
      <c r="L3079" t="s">
        <v>327</v>
      </c>
    </row>
    <row r="3080" spans="1:12" x14ac:dyDescent="0.25">
      <c r="A3080" s="1">
        <v>3079</v>
      </c>
      <c r="B3080" s="3">
        <v>4</v>
      </c>
      <c r="C3080" s="1">
        <v>275</v>
      </c>
      <c r="D3080" s="1">
        <v>21</v>
      </c>
      <c r="E3080" s="1">
        <v>11</v>
      </c>
      <c r="F3080" s="1">
        <v>0</v>
      </c>
      <c r="G3080">
        <f>VLOOKUP(C3080,reference!$A$1:$E$310,5,FALSE)</f>
        <v>5318060</v>
      </c>
      <c r="H3080" t="str">
        <f>VLOOKUP(C3080,reference!$A$1:$E$310,4,FALSE)</f>
        <v>AESESA</v>
      </c>
      <c r="I3080" t="str">
        <f>VLOOKUP($D3080,reference!$G$1:$H$25,2,FALSE)</f>
        <v>Rawa</v>
      </c>
      <c r="J3080" t="str">
        <f>VLOOKUP($E3080,reference!$G$1:$H$25,2,FALSE)</f>
        <v>Savanna / Padang rumput</v>
      </c>
      <c r="K3080" t="str">
        <f t="shared" si="48"/>
        <v>Non Irigasi</v>
      </c>
      <c r="L3080" t="s">
        <v>327</v>
      </c>
    </row>
    <row r="3081" spans="1:12" x14ac:dyDescent="0.25">
      <c r="A3081" s="1">
        <v>3080</v>
      </c>
      <c r="B3081" s="3">
        <v>22</v>
      </c>
      <c r="C3081" s="1">
        <v>276</v>
      </c>
      <c r="D3081" s="1">
        <v>11</v>
      </c>
      <c r="E3081" s="1">
        <v>13</v>
      </c>
      <c r="F3081" s="1">
        <v>0</v>
      </c>
      <c r="G3081">
        <f>VLOOKUP(C3081,reference!$A$1:$E$310,5,FALSE)</f>
        <v>5318070</v>
      </c>
      <c r="H3081" t="str">
        <f>VLOOKUP(C3081,reference!$A$1:$E$310,4,FALSE)</f>
        <v>WOLOWAE</v>
      </c>
      <c r="I3081" t="str">
        <f>VLOOKUP($D3081,reference!$G$1:$H$25,2,FALSE)</f>
        <v>Savanna / Padang rumput</v>
      </c>
      <c r="J3081" t="str">
        <f>VLOOKUP($E3081,reference!$G$1:$H$25,2,FALSE)</f>
        <v>Pertanian lahan kering  campur semak / kebun campur</v>
      </c>
      <c r="K3081" t="str">
        <f t="shared" si="48"/>
        <v>Non Irigasi</v>
      </c>
      <c r="L3081" t="s">
        <v>327</v>
      </c>
    </row>
    <row r="3082" spans="1:12" x14ac:dyDescent="0.25">
      <c r="A3082" s="1">
        <v>3081</v>
      </c>
      <c r="B3082" s="3">
        <v>12</v>
      </c>
      <c r="C3082" s="1">
        <v>276</v>
      </c>
      <c r="D3082" s="1">
        <v>0</v>
      </c>
      <c r="E3082" s="1">
        <v>11</v>
      </c>
      <c r="F3082" s="1">
        <v>0</v>
      </c>
      <c r="G3082">
        <f>VLOOKUP(C3082,reference!$A$1:$E$310,5,FALSE)</f>
        <v>5318070</v>
      </c>
      <c r="H3082" t="str">
        <f>VLOOKUP(C3082,reference!$A$1:$E$310,4,FALSE)</f>
        <v>WOLOWAE</v>
      </c>
      <c r="I3082" t="str">
        <f>VLOOKUP($D3082,reference!$G$1:$H$25,2,FALSE)</f>
        <v>No data</v>
      </c>
      <c r="J3082" t="str">
        <f>VLOOKUP($E3082,reference!$G$1:$H$25,2,FALSE)</f>
        <v>Savanna / Padang rumput</v>
      </c>
      <c r="K3082" t="str">
        <f t="shared" si="48"/>
        <v>Non Irigasi</v>
      </c>
      <c r="L3082" t="s">
        <v>327</v>
      </c>
    </row>
    <row r="3083" spans="1:12" x14ac:dyDescent="0.25">
      <c r="A3083" s="1">
        <v>3082</v>
      </c>
      <c r="B3083" s="3">
        <v>280</v>
      </c>
      <c r="C3083" s="1">
        <v>183</v>
      </c>
      <c r="D3083" s="1">
        <v>2</v>
      </c>
      <c r="E3083" s="1">
        <v>11</v>
      </c>
      <c r="F3083" s="1">
        <v>0</v>
      </c>
      <c r="G3083">
        <f>VLOOKUP(C3083,reference!$A$1:$E$310,5,FALSE)</f>
        <v>5310071</v>
      </c>
      <c r="H3083" t="str">
        <f>VLOOKUP(C3083,reference!$A$1:$E$310,4,FALSE)</f>
        <v>MAGEPANDA</v>
      </c>
      <c r="I3083" t="str">
        <f>VLOOKUP($D3083,reference!$G$1:$H$25,2,FALSE)</f>
        <v>Hutan lahan kering sekunder / bekas tebangan</v>
      </c>
      <c r="J3083" t="str">
        <f>VLOOKUP($E3083,reference!$G$1:$H$25,2,FALSE)</f>
        <v>Savanna / Padang rumput</v>
      </c>
      <c r="K3083" t="str">
        <f t="shared" si="48"/>
        <v>Non Irigasi</v>
      </c>
      <c r="L3083" t="s">
        <v>328</v>
      </c>
    </row>
    <row r="3084" spans="1:12" x14ac:dyDescent="0.25">
      <c r="A3084" s="1">
        <v>3083</v>
      </c>
      <c r="B3084" s="3">
        <v>149</v>
      </c>
      <c r="C3084" s="1">
        <v>242</v>
      </c>
      <c r="D3084" s="1">
        <v>14</v>
      </c>
      <c r="E3084" s="1">
        <v>12</v>
      </c>
      <c r="F3084" s="1">
        <v>0</v>
      </c>
      <c r="G3084">
        <f>VLOOKUP(C3084,reference!$A$1:$E$310,5,FALSE)</f>
        <v>5315010</v>
      </c>
      <c r="H3084" t="str">
        <f>VLOOKUP(C3084,reference!$A$1:$E$310,4,FALSE)</f>
        <v>KOMODO</v>
      </c>
      <c r="I3084" t="str">
        <f>VLOOKUP($D3084,reference!$G$1:$H$25,2,FALSE)</f>
        <v>Sawah</v>
      </c>
      <c r="J3084" t="str">
        <f>VLOOKUP($E3084,reference!$G$1:$H$25,2,FALSE)</f>
        <v>Pertanian lahan kering</v>
      </c>
      <c r="K3084" t="str">
        <f t="shared" si="48"/>
        <v>Non Irigasi</v>
      </c>
      <c r="L3084" t="s">
        <v>327</v>
      </c>
    </row>
    <row r="3085" spans="1:12" x14ac:dyDescent="0.25">
      <c r="A3085" s="1">
        <v>3084</v>
      </c>
      <c r="B3085" s="3">
        <v>8</v>
      </c>
      <c r="C3085" s="1">
        <v>242</v>
      </c>
      <c r="D3085" s="1">
        <v>2</v>
      </c>
      <c r="E3085" s="1">
        <v>20</v>
      </c>
      <c r="F3085" s="1">
        <v>0</v>
      </c>
      <c r="G3085">
        <f>VLOOKUP(C3085,reference!$A$1:$E$310,5,FALSE)</f>
        <v>5315010</v>
      </c>
      <c r="H3085" t="str">
        <f>VLOOKUP(C3085,reference!$A$1:$E$310,4,FALSE)</f>
        <v>KOMODO</v>
      </c>
      <c r="I3085" t="str">
        <f>VLOOKUP($D3085,reference!$G$1:$H$25,2,FALSE)</f>
        <v>Hutan lahan kering sekunder / bekas tebangan</v>
      </c>
      <c r="J3085" t="str">
        <f>VLOOKUP($E3085,reference!$G$1:$H$25,2,FALSE)</f>
        <v>Tubuh air</v>
      </c>
      <c r="K3085" t="str">
        <f t="shared" si="48"/>
        <v>Non Irigasi</v>
      </c>
      <c r="L3085" t="s">
        <v>328</v>
      </c>
    </row>
    <row r="3086" spans="1:12" x14ac:dyDescent="0.25">
      <c r="A3086" s="1">
        <v>3085</v>
      </c>
      <c r="B3086" s="3">
        <v>663</v>
      </c>
      <c r="C3086" s="1">
        <v>245</v>
      </c>
      <c r="D3086" s="1">
        <v>13</v>
      </c>
      <c r="E3086" s="1">
        <v>2</v>
      </c>
      <c r="F3086" s="1">
        <v>0</v>
      </c>
      <c r="G3086">
        <f>VLOOKUP(C3086,reference!$A$1:$E$310,5,FALSE)</f>
        <v>5315021</v>
      </c>
      <c r="H3086" t="str">
        <f>VLOOKUP(C3086,reference!$A$1:$E$310,4,FALSE)</f>
        <v>MBELILING</v>
      </c>
      <c r="I3086" t="str">
        <f>VLOOKUP($D3086,reference!$G$1:$H$25,2,FALSE)</f>
        <v>Pertanian lahan kering  campur semak / kebun campur</v>
      </c>
      <c r="J3086" t="str">
        <f>VLOOKUP($E3086,reference!$G$1:$H$25,2,FALSE)</f>
        <v>Hutan lahan kering sekunder / bekas tebangan</v>
      </c>
      <c r="K3086" t="str">
        <f t="shared" si="48"/>
        <v>Non Irigasi</v>
      </c>
      <c r="L3086" t="s">
        <v>327</v>
      </c>
    </row>
    <row r="3087" spans="1:12" x14ac:dyDescent="0.25">
      <c r="A3087" s="1">
        <v>3086</v>
      </c>
      <c r="B3087" s="3">
        <v>6</v>
      </c>
      <c r="C3087" s="1">
        <v>227</v>
      </c>
      <c r="D3087" s="1">
        <v>2</v>
      </c>
      <c r="E3087" s="1">
        <v>12</v>
      </c>
      <c r="F3087" s="1">
        <v>0</v>
      </c>
      <c r="G3087">
        <f>VLOOKUP(C3087,reference!$A$1:$E$310,5,FALSE)</f>
        <v>5313123</v>
      </c>
      <c r="H3087" t="str">
        <f>VLOOKUP(C3087,reference!$A$1:$E$310,4,FALSE)</f>
        <v>RAHONG UTARA</v>
      </c>
      <c r="I3087" t="str">
        <f>VLOOKUP($D3087,reference!$G$1:$H$25,2,FALSE)</f>
        <v>Hutan lahan kering sekunder / bekas tebangan</v>
      </c>
      <c r="J3087" t="str">
        <f>VLOOKUP($E3087,reference!$G$1:$H$25,2,FALSE)</f>
        <v>Pertanian lahan kering</v>
      </c>
      <c r="K3087" t="str">
        <f t="shared" si="48"/>
        <v>Non Irigasi</v>
      </c>
      <c r="L3087" t="s">
        <v>328</v>
      </c>
    </row>
    <row r="3088" spans="1:12" x14ac:dyDescent="0.25">
      <c r="A3088" s="1">
        <v>3087</v>
      </c>
      <c r="B3088" s="3">
        <v>66</v>
      </c>
      <c r="C3088" s="1">
        <v>224</v>
      </c>
      <c r="D3088" s="1">
        <v>2</v>
      </c>
      <c r="E3088" s="1">
        <v>12</v>
      </c>
      <c r="F3088" s="1">
        <v>0</v>
      </c>
      <c r="G3088">
        <f>VLOOKUP(C3088,reference!$A$1:$E$310,5,FALSE)</f>
        <v>5313120</v>
      </c>
      <c r="H3088" t="str">
        <f>VLOOKUP(C3088,reference!$A$1:$E$310,4,FALSE)</f>
        <v>RUTENG</v>
      </c>
      <c r="I3088" t="str">
        <f>VLOOKUP($D3088,reference!$G$1:$H$25,2,FALSE)</f>
        <v>Hutan lahan kering sekunder / bekas tebangan</v>
      </c>
      <c r="J3088" t="str">
        <f>VLOOKUP($E3088,reference!$G$1:$H$25,2,FALSE)</f>
        <v>Pertanian lahan kering</v>
      </c>
      <c r="K3088" t="str">
        <f t="shared" si="48"/>
        <v>Non Irigasi</v>
      </c>
      <c r="L3088" t="s">
        <v>328</v>
      </c>
    </row>
    <row r="3089" spans="1:12" x14ac:dyDescent="0.25">
      <c r="A3089" s="1">
        <v>3088</v>
      </c>
      <c r="B3089" s="3">
        <v>119</v>
      </c>
      <c r="C3089" s="1">
        <v>223</v>
      </c>
      <c r="D3089" s="1">
        <v>12</v>
      </c>
      <c r="E3089" s="1">
        <v>9</v>
      </c>
      <c r="F3089" s="1">
        <v>0</v>
      </c>
      <c r="G3089">
        <f>VLOOKUP(C3089,reference!$A$1:$E$310,5,FALSE)</f>
        <v>5313110</v>
      </c>
      <c r="H3089" t="str">
        <f>VLOOKUP(C3089,reference!$A$1:$E$310,4,FALSE)</f>
        <v>LANGKE REMBONG</v>
      </c>
      <c r="I3089" t="str">
        <f>VLOOKUP($D3089,reference!$G$1:$H$25,2,FALSE)</f>
        <v>Pertanian lahan kering</v>
      </c>
      <c r="J3089" t="str">
        <f>VLOOKUP($E3089,reference!$G$1:$H$25,2,FALSE)</f>
        <v>Semak belukar</v>
      </c>
      <c r="K3089" t="str">
        <f t="shared" si="48"/>
        <v>Non Irigasi</v>
      </c>
      <c r="L3089" t="s">
        <v>327</v>
      </c>
    </row>
    <row r="3090" spans="1:12" x14ac:dyDescent="0.25">
      <c r="A3090" s="1">
        <v>3089</v>
      </c>
      <c r="B3090" s="3">
        <v>4</v>
      </c>
      <c r="C3090" s="1">
        <v>276</v>
      </c>
      <c r="D3090" s="1">
        <v>5</v>
      </c>
      <c r="E3090" s="1">
        <v>13</v>
      </c>
      <c r="F3090" s="1">
        <v>0</v>
      </c>
      <c r="G3090">
        <f>VLOOKUP(C3090,reference!$A$1:$E$310,5,FALSE)</f>
        <v>5318070</v>
      </c>
      <c r="H3090" t="str">
        <f>VLOOKUP(C3090,reference!$A$1:$E$310,4,FALSE)</f>
        <v>WOLOWAE</v>
      </c>
      <c r="I3090" t="str">
        <f>VLOOKUP($D3090,reference!$G$1:$H$25,2,FALSE)</f>
        <v>Hutan mangrove primer</v>
      </c>
      <c r="J3090" t="str">
        <f>VLOOKUP($E3090,reference!$G$1:$H$25,2,FALSE)</f>
        <v>Pertanian lahan kering  campur semak / kebun campur</v>
      </c>
      <c r="K3090" t="str">
        <f t="shared" si="48"/>
        <v>Non Irigasi</v>
      </c>
      <c r="L3090" t="s">
        <v>328</v>
      </c>
    </row>
    <row r="3091" spans="1:12" x14ac:dyDescent="0.25">
      <c r="A3091" s="1">
        <v>3090</v>
      </c>
      <c r="B3091" s="3">
        <v>9</v>
      </c>
      <c r="C3091" s="1">
        <v>276</v>
      </c>
      <c r="D3091" s="1">
        <v>11</v>
      </c>
      <c r="E3091" s="1">
        <v>0</v>
      </c>
      <c r="F3091" s="1">
        <v>0</v>
      </c>
      <c r="G3091">
        <f>VLOOKUP(C3091,reference!$A$1:$E$310,5,FALSE)</f>
        <v>5318070</v>
      </c>
      <c r="H3091" t="str">
        <f>VLOOKUP(C3091,reference!$A$1:$E$310,4,FALSE)</f>
        <v>WOLOWAE</v>
      </c>
      <c r="I3091" t="str">
        <f>VLOOKUP($D3091,reference!$G$1:$H$25,2,FALSE)</f>
        <v>Savanna / Padang rumput</v>
      </c>
      <c r="J3091" t="str">
        <f>VLOOKUP($E3091,reference!$G$1:$H$25,2,FALSE)</f>
        <v>No data</v>
      </c>
      <c r="K3091" t="str">
        <f t="shared" si="48"/>
        <v>Non Irigasi</v>
      </c>
      <c r="L3091" t="s">
        <v>327</v>
      </c>
    </row>
    <row r="3092" spans="1:12" x14ac:dyDescent="0.25">
      <c r="A3092" s="1">
        <v>3091</v>
      </c>
      <c r="B3092" s="3">
        <v>4206</v>
      </c>
      <c r="C3092" s="1">
        <v>183</v>
      </c>
      <c r="D3092" s="1">
        <v>2</v>
      </c>
      <c r="E3092" s="1">
        <v>1</v>
      </c>
      <c r="F3092" s="1">
        <v>0</v>
      </c>
      <c r="G3092">
        <f>VLOOKUP(C3092,reference!$A$1:$E$310,5,FALSE)</f>
        <v>5310071</v>
      </c>
      <c r="H3092" t="str">
        <f>VLOOKUP(C3092,reference!$A$1:$E$310,4,FALSE)</f>
        <v>MAGEPANDA</v>
      </c>
      <c r="I3092" t="str">
        <f>VLOOKUP($D3092,reference!$G$1:$H$25,2,FALSE)</f>
        <v>Hutan lahan kering sekunder / bekas tebangan</v>
      </c>
      <c r="J3092" t="str">
        <f>VLOOKUP($E3092,reference!$G$1:$H$25,2,FALSE)</f>
        <v>Hutan lahan kering primer</v>
      </c>
      <c r="K3092" t="str">
        <f t="shared" si="48"/>
        <v>Non Irigasi</v>
      </c>
      <c r="L3092" t="s">
        <v>327</v>
      </c>
    </row>
    <row r="3093" spans="1:12" x14ac:dyDescent="0.25">
      <c r="A3093" s="1">
        <v>3092</v>
      </c>
      <c r="B3093" s="3">
        <v>12</v>
      </c>
      <c r="C3093" s="1">
        <v>183</v>
      </c>
      <c r="D3093" s="1">
        <v>11</v>
      </c>
      <c r="E3093" s="1">
        <v>1</v>
      </c>
      <c r="F3093" s="1">
        <v>0</v>
      </c>
      <c r="G3093">
        <f>VLOOKUP(C3093,reference!$A$1:$E$310,5,FALSE)</f>
        <v>5310071</v>
      </c>
      <c r="H3093" t="str">
        <f>VLOOKUP(C3093,reference!$A$1:$E$310,4,FALSE)</f>
        <v>MAGEPANDA</v>
      </c>
      <c r="I3093" t="str">
        <f>VLOOKUP($D3093,reference!$G$1:$H$25,2,FALSE)</f>
        <v>Savanna / Padang rumput</v>
      </c>
      <c r="J3093" t="str">
        <f>VLOOKUP($E3093,reference!$G$1:$H$25,2,FALSE)</f>
        <v>Hutan lahan kering primer</v>
      </c>
      <c r="K3093" t="str">
        <f t="shared" si="48"/>
        <v>Non Irigasi</v>
      </c>
      <c r="L3093" t="s">
        <v>327</v>
      </c>
    </row>
    <row r="3094" spans="1:12" x14ac:dyDescent="0.25">
      <c r="A3094" s="1">
        <v>3093</v>
      </c>
      <c r="B3094" s="3">
        <v>535</v>
      </c>
      <c r="C3094" s="1">
        <v>155</v>
      </c>
      <c r="D3094" s="1">
        <v>11</v>
      </c>
      <c r="E3094" s="1">
        <v>9</v>
      </c>
      <c r="F3094" s="1">
        <v>0</v>
      </c>
      <c r="G3094">
        <f>VLOOKUP(C3094,reference!$A$1:$E$310,5,FALSE)</f>
        <v>5309040</v>
      </c>
      <c r="H3094" t="str">
        <f>VLOOKUP(C3094,reference!$A$1:$E$310,4,FALSE)</f>
        <v>SOLOR BARAT</v>
      </c>
      <c r="I3094" t="str">
        <f>VLOOKUP($D3094,reference!$G$1:$H$25,2,FALSE)</f>
        <v>Savanna / Padang rumput</v>
      </c>
      <c r="J3094" t="str">
        <f>VLOOKUP($E3094,reference!$G$1:$H$25,2,FALSE)</f>
        <v>Semak belukar</v>
      </c>
      <c r="K3094" t="str">
        <f t="shared" si="48"/>
        <v>Non Irigasi</v>
      </c>
      <c r="L3094" t="s">
        <v>327</v>
      </c>
    </row>
    <row r="3095" spans="1:12" x14ac:dyDescent="0.25">
      <c r="A3095" s="1">
        <v>3094</v>
      </c>
      <c r="B3095" s="3">
        <v>162</v>
      </c>
      <c r="C3095" s="1">
        <v>247</v>
      </c>
      <c r="D3095" s="1">
        <v>13</v>
      </c>
      <c r="E3095" s="1">
        <v>11</v>
      </c>
      <c r="F3095" s="1">
        <v>0</v>
      </c>
      <c r="G3095">
        <f>VLOOKUP(C3095,reference!$A$1:$E$310,5,FALSE)</f>
        <v>5315031</v>
      </c>
      <c r="H3095" t="str">
        <f>VLOOKUP(C3095,reference!$A$1:$E$310,4,FALSE)</f>
        <v>WELAK</v>
      </c>
      <c r="I3095" t="str">
        <f>VLOOKUP($D3095,reference!$G$1:$H$25,2,FALSE)</f>
        <v>Pertanian lahan kering  campur semak / kebun campur</v>
      </c>
      <c r="J3095" t="str">
        <f>VLOOKUP($E3095,reference!$G$1:$H$25,2,FALSE)</f>
        <v>Savanna / Padang rumput</v>
      </c>
      <c r="K3095" t="str">
        <f t="shared" si="48"/>
        <v>Non Irigasi</v>
      </c>
      <c r="L3095" t="s">
        <v>327</v>
      </c>
    </row>
    <row r="3096" spans="1:12" x14ac:dyDescent="0.25">
      <c r="A3096" s="1">
        <v>3095</v>
      </c>
      <c r="B3096" s="3">
        <v>4</v>
      </c>
      <c r="C3096" s="1">
        <v>223</v>
      </c>
      <c r="D3096" s="1">
        <v>13</v>
      </c>
      <c r="E3096" s="1">
        <v>14</v>
      </c>
      <c r="F3096" s="1">
        <v>0</v>
      </c>
      <c r="G3096">
        <f>VLOOKUP(C3096,reference!$A$1:$E$310,5,FALSE)</f>
        <v>5313110</v>
      </c>
      <c r="H3096" t="str">
        <f>VLOOKUP(C3096,reference!$A$1:$E$310,4,FALSE)</f>
        <v>LANGKE REMBONG</v>
      </c>
      <c r="I3096" t="str">
        <f>VLOOKUP($D3096,reference!$G$1:$H$25,2,FALSE)</f>
        <v>Pertanian lahan kering  campur semak / kebun campur</v>
      </c>
      <c r="J3096" t="str">
        <f>VLOOKUP($E3096,reference!$G$1:$H$25,2,FALSE)</f>
        <v>Sawah</v>
      </c>
      <c r="K3096" t="str">
        <f t="shared" si="48"/>
        <v>Non Irigasi</v>
      </c>
      <c r="L3096" t="s">
        <v>327</v>
      </c>
    </row>
    <row r="3097" spans="1:12" x14ac:dyDescent="0.25">
      <c r="A3097" s="1">
        <v>3096</v>
      </c>
      <c r="B3097" s="3">
        <v>1</v>
      </c>
      <c r="C3097" s="1">
        <v>223</v>
      </c>
      <c r="D3097" s="1">
        <v>9</v>
      </c>
      <c r="E3097" s="1">
        <v>14</v>
      </c>
      <c r="F3097" s="1">
        <v>0</v>
      </c>
      <c r="G3097">
        <f>VLOOKUP(C3097,reference!$A$1:$E$310,5,FALSE)</f>
        <v>5313110</v>
      </c>
      <c r="H3097" t="str">
        <f>VLOOKUP(C3097,reference!$A$1:$E$310,4,FALSE)</f>
        <v>LANGKE REMBONG</v>
      </c>
      <c r="I3097" t="str">
        <f>VLOOKUP($D3097,reference!$G$1:$H$25,2,FALSE)</f>
        <v>Semak belukar</v>
      </c>
      <c r="J3097" t="str">
        <f>VLOOKUP($E3097,reference!$G$1:$H$25,2,FALSE)</f>
        <v>Sawah</v>
      </c>
      <c r="K3097" t="str">
        <f t="shared" si="48"/>
        <v>Non Irigasi</v>
      </c>
      <c r="L3097" t="s">
        <v>327</v>
      </c>
    </row>
    <row r="3098" spans="1:12" x14ac:dyDescent="0.25">
      <c r="A3098" s="1">
        <v>3097</v>
      </c>
      <c r="B3098" s="3">
        <v>22</v>
      </c>
      <c r="C3098" s="1">
        <v>283</v>
      </c>
      <c r="D3098" s="1">
        <v>2</v>
      </c>
      <c r="E3098" s="1">
        <v>16</v>
      </c>
      <c r="F3098" s="1">
        <v>0</v>
      </c>
      <c r="G3098">
        <f>VLOOKUP(C3098,reference!$A$1:$E$310,5,FALSE)</f>
        <v>5319050</v>
      </c>
      <c r="H3098" t="str">
        <f>VLOOKUP(C3098,reference!$A$1:$E$310,4,FALSE)</f>
        <v>POCO RANAKA</v>
      </c>
      <c r="I3098" t="str">
        <f>VLOOKUP($D3098,reference!$G$1:$H$25,2,FALSE)</f>
        <v>Hutan lahan kering sekunder / bekas tebangan</v>
      </c>
      <c r="J3098" t="str">
        <f>VLOOKUP($E3098,reference!$G$1:$H$25,2,FALSE)</f>
        <v>Pemukiman</v>
      </c>
      <c r="K3098" t="str">
        <f t="shared" si="48"/>
        <v>Non Irigasi</v>
      </c>
      <c r="L3098" t="s">
        <v>328</v>
      </c>
    </row>
    <row r="3099" spans="1:12" x14ac:dyDescent="0.25">
      <c r="A3099" s="1">
        <v>3098</v>
      </c>
      <c r="B3099" s="3">
        <v>7</v>
      </c>
      <c r="C3099" s="1">
        <v>284</v>
      </c>
      <c r="D3099" s="1">
        <v>2</v>
      </c>
      <c r="E3099" s="1">
        <v>11</v>
      </c>
      <c r="F3099" s="1">
        <v>0</v>
      </c>
      <c r="G3099">
        <f>VLOOKUP(C3099,reference!$A$1:$E$310,5,FALSE)</f>
        <v>5319051</v>
      </c>
      <c r="H3099" t="str">
        <f>VLOOKUP(C3099,reference!$A$1:$E$310,4,FALSE)</f>
        <v>POCO RANAKA TIMUR</v>
      </c>
      <c r="I3099" t="str">
        <f>VLOOKUP($D3099,reference!$G$1:$H$25,2,FALSE)</f>
        <v>Hutan lahan kering sekunder / bekas tebangan</v>
      </c>
      <c r="J3099" t="str">
        <f>VLOOKUP($E3099,reference!$G$1:$H$25,2,FALSE)</f>
        <v>Savanna / Padang rumput</v>
      </c>
      <c r="K3099" t="str">
        <f t="shared" si="48"/>
        <v>Non Irigasi</v>
      </c>
      <c r="L3099" t="s">
        <v>328</v>
      </c>
    </row>
    <row r="3100" spans="1:12" x14ac:dyDescent="0.25">
      <c r="A3100" s="1">
        <v>3099</v>
      </c>
      <c r="B3100" s="3">
        <v>511</v>
      </c>
      <c r="C3100" s="1">
        <v>218</v>
      </c>
      <c r="D3100" s="1">
        <v>18</v>
      </c>
      <c r="E3100" s="1">
        <v>11</v>
      </c>
      <c r="F3100" s="1">
        <v>0</v>
      </c>
      <c r="G3100">
        <f>VLOOKUP(C3100,reference!$A$1:$E$310,5,FALSE)</f>
        <v>5312081</v>
      </c>
      <c r="H3100" t="str">
        <f>VLOOKUP(C3100,reference!$A$1:$E$310,4,FALSE)</f>
        <v>RIUNG BARAT</v>
      </c>
      <c r="I3100" t="str">
        <f>VLOOKUP($D3100,reference!$G$1:$H$25,2,FALSE)</f>
        <v>Lahan terbuka</v>
      </c>
      <c r="J3100" t="str">
        <f>VLOOKUP($E3100,reference!$G$1:$H$25,2,FALSE)</f>
        <v>Savanna / Padang rumput</v>
      </c>
      <c r="K3100" t="str">
        <f t="shared" si="48"/>
        <v>Non Irigasi</v>
      </c>
      <c r="L3100" t="s">
        <v>327</v>
      </c>
    </row>
    <row r="3101" spans="1:12" x14ac:dyDescent="0.25">
      <c r="A3101" s="1">
        <v>3100</v>
      </c>
      <c r="B3101" s="3">
        <v>4</v>
      </c>
      <c r="C3101" s="1">
        <v>183</v>
      </c>
      <c r="D3101" s="1">
        <v>2</v>
      </c>
      <c r="E3101" s="1">
        <v>14</v>
      </c>
      <c r="F3101" s="1">
        <v>0</v>
      </c>
      <c r="G3101">
        <f>VLOOKUP(C3101,reference!$A$1:$E$310,5,FALSE)</f>
        <v>5310071</v>
      </c>
      <c r="H3101" t="str">
        <f>VLOOKUP(C3101,reference!$A$1:$E$310,4,FALSE)</f>
        <v>MAGEPANDA</v>
      </c>
      <c r="I3101" t="str">
        <f>VLOOKUP($D3101,reference!$G$1:$H$25,2,FALSE)</f>
        <v>Hutan lahan kering sekunder / bekas tebangan</v>
      </c>
      <c r="J3101" t="str">
        <f>VLOOKUP($E3101,reference!$G$1:$H$25,2,FALSE)</f>
        <v>Sawah</v>
      </c>
      <c r="K3101" t="str">
        <f t="shared" si="48"/>
        <v>Non Irigasi</v>
      </c>
      <c r="L3101" t="s">
        <v>328</v>
      </c>
    </row>
    <row r="3102" spans="1:12" x14ac:dyDescent="0.25">
      <c r="A3102" s="1">
        <v>3101</v>
      </c>
      <c r="B3102" s="3">
        <v>1186</v>
      </c>
      <c r="C3102" s="1">
        <v>245</v>
      </c>
      <c r="D3102" s="1">
        <v>9</v>
      </c>
      <c r="E3102" s="1">
        <v>1</v>
      </c>
      <c r="F3102" s="1">
        <v>0</v>
      </c>
      <c r="G3102">
        <f>VLOOKUP(C3102,reference!$A$1:$E$310,5,FALSE)</f>
        <v>5315021</v>
      </c>
      <c r="H3102" t="str">
        <f>VLOOKUP(C3102,reference!$A$1:$E$310,4,FALSE)</f>
        <v>MBELILING</v>
      </c>
      <c r="I3102" t="str">
        <f>VLOOKUP($D3102,reference!$G$1:$H$25,2,FALSE)</f>
        <v>Semak belukar</v>
      </c>
      <c r="J3102" t="str">
        <f>VLOOKUP($E3102,reference!$G$1:$H$25,2,FALSE)</f>
        <v>Hutan lahan kering primer</v>
      </c>
      <c r="K3102" t="str">
        <f t="shared" si="48"/>
        <v>Non Irigasi</v>
      </c>
      <c r="L3102" t="s">
        <v>327</v>
      </c>
    </row>
    <row r="3103" spans="1:12" x14ac:dyDescent="0.25">
      <c r="A3103" s="1">
        <v>3102</v>
      </c>
      <c r="B3103" s="3">
        <v>8</v>
      </c>
      <c r="C3103" s="1">
        <v>224</v>
      </c>
      <c r="D3103" s="1">
        <v>13</v>
      </c>
      <c r="E3103" s="1">
        <v>14</v>
      </c>
      <c r="F3103" s="1">
        <v>0</v>
      </c>
      <c r="G3103">
        <f>VLOOKUP(C3103,reference!$A$1:$E$310,5,FALSE)</f>
        <v>5313120</v>
      </c>
      <c r="H3103" t="str">
        <f>VLOOKUP(C3103,reference!$A$1:$E$310,4,FALSE)</f>
        <v>RUTENG</v>
      </c>
      <c r="I3103" t="str">
        <f>VLOOKUP($D3103,reference!$G$1:$H$25,2,FALSE)</f>
        <v>Pertanian lahan kering  campur semak / kebun campur</v>
      </c>
      <c r="J3103" t="str">
        <f>VLOOKUP($E3103,reference!$G$1:$H$25,2,FALSE)</f>
        <v>Sawah</v>
      </c>
      <c r="K3103" t="str">
        <f t="shared" si="48"/>
        <v>Non Irigasi</v>
      </c>
      <c r="L3103" t="s">
        <v>327</v>
      </c>
    </row>
    <row r="3104" spans="1:12" x14ac:dyDescent="0.25">
      <c r="A3104" s="1">
        <v>3103</v>
      </c>
      <c r="B3104" s="3">
        <v>750</v>
      </c>
      <c r="C3104" s="1">
        <v>225</v>
      </c>
      <c r="D3104" s="1">
        <v>12</v>
      </c>
      <c r="E3104" s="1">
        <v>14</v>
      </c>
      <c r="F3104" s="1">
        <v>0</v>
      </c>
      <c r="G3104">
        <f>VLOOKUP(C3104,reference!$A$1:$E$310,5,FALSE)</f>
        <v>5313121</v>
      </c>
      <c r="H3104" t="str">
        <f>VLOOKUP(C3104,reference!$A$1:$E$310,4,FALSE)</f>
        <v>WAE RII</v>
      </c>
      <c r="I3104" t="str">
        <f>VLOOKUP($D3104,reference!$G$1:$H$25,2,FALSE)</f>
        <v>Pertanian lahan kering</v>
      </c>
      <c r="J3104" t="str">
        <f>VLOOKUP($E3104,reference!$G$1:$H$25,2,FALSE)</f>
        <v>Sawah</v>
      </c>
      <c r="K3104" t="str">
        <f t="shared" si="48"/>
        <v>Non Irigasi</v>
      </c>
      <c r="L3104" t="s">
        <v>327</v>
      </c>
    </row>
    <row r="3105" spans="1:12" x14ac:dyDescent="0.25">
      <c r="A3105" s="1">
        <v>3104</v>
      </c>
      <c r="B3105" s="3">
        <v>318</v>
      </c>
      <c r="C3105" s="1">
        <v>225</v>
      </c>
      <c r="D3105" s="1">
        <v>12</v>
      </c>
      <c r="E3105" s="1">
        <v>16</v>
      </c>
      <c r="F3105" s="1">
        <v>0</v>
      </c>
      <c r="G3105">
        <f>VLOOKUP(C3105,reference!$A$1:$E$310,5,FALSE)</f>
        <v>5313121</v>
      </c>
      <c r="H3105" t="str">
        <f>VLOOKUP(C3105,reference!$A$1:$E$310,4,FALSE)</f>
        <v>WAE RII</v>
      </c>
      <c r="I3105" t="str">
        <f>VLOOKUP($D3105,reference!$G$1:$H$25,2,FALSE)</f>
        <v>Pertanian lahan kering</v>
      </c>
      <c r="J3105" t="str">
        <f>VLOOKUP($E3105,reference!$G$1:$H$25,2,FALSE)</f>
        <v>Pemukiman</v>
      </c>
      <c r="K3105" t="str">
        <f t="shared" si="48"/>
        <v>Non Irigasi</v>
      </c>
      <c r="L3105" t="s">
        <v>327</v>
      </c>
    </row>
    <row r="3106" spans="1:12" x14ac:dyDescent="0.25">
      <c r="A3106" s="1">
        <v>3105</v>
      </c>
      <c r="B3106" s="3">
        <v>191</v>
      </c>
      <c r="C3106" s="1">
        <v>225</v>
      </c>
      <c r="D3106" s="1">
        <v>12</v>
      </c>
      <c r="E3106" s="1">
        <v>13</v>
      </c>
      <c r="F3106" s="1">
        <v>0</v>
      </c>
      <c r="G3106">
        <f>VLOOKUP(C3106,reference!$A$1:$E$310,5,FALSE)</f>
        <v>5313121</v>
      </c>
      <c r="H3106" t="str">
        <f>VLOOKUP(C3106,reference!$A$1:$E$310,4,FALSE)</f>
        <v>WAE RII</v>
      </c>
      <c r="I3106" t="str">
        <f>VLOOKUP($D3106,reference!$G$1:$H$25,2,FALSE)</f>
        <v>Pertanian lahan kering</v>
      </c>
      <c r="J3106" t="str">
        <f>VLOOKUP($E3106,reference!$G$1:$H$25,2,FALSE)</f>
        <v>Pertanian lahan kering  campur semak / kebun campur</v>
      </c>
      <c r="K3106" t="str">
        <f t="shared" si="48"/>
        <v>Non Irigasi</v>
      </c>
      <c r="L3106" t="s">
        <v>327</v>
      </c>
    </row>
    <row r="3107" spans="1:12" x14ac:dyDescent="0.25">
      <c r="A3107" s="1">
        <v>3106</v>
      </c>
      <c r="B3107" s="3">
        <v>2521</v>
      </c>
      <c r="C3107" s="1">
        <v>247</v>
      </c>
      <c r="D3107" s="1">
        <v>2</v>
      </c>
      <c r="E3107" s="1">
        <v>2</v>
      </c>
      <c r="F3107" s="1">
        <v>0</v>
      </c>
      <c r="G3107">
        <f>VLOOKUP(C3107,reference!$A$1:$E$310,5,FALSE)</f>
        <v>5315031</v>
      </c>
      <c r="H3107" t="str">
        <f>VLOOKUP(C3107,reference!$A$1:$E$310,4,FALSE)</f>
        <v>WELAK</v>
      </c>
      <c r="I3107" t="str">
        <f>VLOOKUP($D3107,reference!$G$1:$H$25,2,FALSE)</f>
        <v>Hutan lahan kering sekunder / bekas tebangan</v>
      </c>
      <c r="J3107" t="str">
        <f>VLOOKUP($E3107,reference!$G$1:$H$25,2,FALSE)</f>
        <v>Hutan lahan kering sekunder / bekas tebangan</v>
      </c>
      <c r="K3107" t="str">
        <f t="shared" si="48"/>
        <v>Non Irigasi</v>
      </c>
      <c r="L3107" t="s">
        <v>327</v>
      </c>
    </row>
    <row r="3108" spans="1:12" x14ac:dyDescent="0.25">
      <c r="A3108" s="1">
        <v>3107</v>
      </c>
      <c r="B3108" s="3">
        <v>498</v>
      </c>
      <c r="C3108" s="1">
        <v>247</v>
      </c>
      <c r="D3108" s="1">
        <v>13</v>
      </c>
      <c r="E3108" s="1">
        <v>16</v>
      </c>
      <c r="F3108" s="1">
        <v>0</v>
      </c>
      <c r="G3108">
        <f>VLOOKUP(C3108,reference!$A$1:$E$310,5,FALSE)</f>
        <v>5315031</v>
      </c>
      <c r="H3108" t="str">
        <f>VLOOKUP(C3108,reference!$A$1:$E$310,4,FALSE)</f>
        <v>WELAK</v>
      </c>
      <c r="I3108" t="str">
        <f>VLOOKUP($D3108,reference!$G$1:$H$25,2,FALSE)</f>
        <v>Pertanian lahan kering  campur semak / kebun campur</v>
      </c>
      <c r="J3108" t="str">
        <f>VLOOKUP($E3108,reference!$G$1:$H$25,2,FALSE)</f>
        <v>Pemukiman</v>
      </c>
      <c r="K3108" t="str">
        <f t="shared" si="48"/>
        <v>Non Irigasi</v>
      </c>
      <c r="L3108" t="s">
        <v>327</v>
      </c>
    </row>
    <row r="3109" spans="1:12" x14ac:dyDescent="0.25">
      <c r="A3109" s="1">
        <v>3108</v>
      </c>
      <c r="B3109" s="3">
        <v>53</v>
      </c>
      <c r="C3109" s="1">
        <v>223</v>
      </c>
      <c r="D3109" s="1">
        <v>12</v>
      </c>
      <c r="E3109" s="1">
        <v>14</v>
      </c>
      <c r="F3109" s="1">
        <v>1</v>
      </c>
      <c r="G3109">
        <f>VLOOKUP(C3109,reference!$A$1:$E$310,5,FALSE)</f>
        <v>5313110</v>
      </c>
      <c r="H3109" t="str">
        <f>VLOOKUP(C3109,reference!$A$1:$E$310,4,FALSE)</f>
        <v>LANGKE REMBONG</v>
      </c>
      <c r="I3109" t="str">
        <f>VLOOKUP($D3109,reference!$G$1:$H$25,2,FALSE)</f>
        <v>Pertanian lahan kering</v>
      </c>
      <c r="J3109" t="str">
        <f>VLOOKUP($E3109,reference!$G$1:$H$25,2,FALSE)</f>
        <v>Sawah</v>
      </c>
      <c r="K3109" t="str">
        <f t="shared" si="48"/>
        <v>Buffer Irigasi</v>
      </c>
      <c r="L3109" t="s">
        <v>327</v>
      </c>
    </row>
    <row r="3110" spans="1:12" x14ac:dyDescent="0.25">
      <c r="A3110" s="1">
        <v>3109</v>
      </c>
      <c r="B3110" s="3">
        <v>21</v>
      </c>
      <c r="C3110" s="1">
        <v>284</v>
      </c>
      <c r="D3110" s="1">
        <v>1</v>
      </c>
      <c r="E3110" s="1">
        <v>2</v>
      </c>
      <c r="F3110" s="1">
        <v>0</v>
      </c>
      <c r="G3110">
        <f>VLOOKUP(C3110,reference!$A$1:$E$310,5,FALSE)</f>
        <v>5319051</v>
      </c>
      <c r="H3110" t="str">
        <f>VLOOKUP(C3110,reference!$A$1:$E$310,4,FALSE)</f>
        <v>POCO RANAKA TIMUR</v>
      </c>
      <c r="I3110" t="str">
        <f>VLOOKUP($D3110,reference!$G$1:$H$25,2,FALSE)</f>
        <v>Hutan lahan kering primer</v>
      </c>
      <c r="J3110" t="str">
        <f>VLOOKUP($E3110,reference!$G$1:$H$25,2,FALSE)</f>
        <v>Hutan lahan kering sekunder / bekas tebangan</v>
      </c>
      <c r="K3110" t="str">
        <f t="shared" si="48"/>
        <v>Non Irigasi</v>
      </c>
      <c r="L3110" t="s">
        <v>329</v>
      </c>
    </row>
    <row r="3111" spans="1:12" x14ac:dyDescent="0.25">
      <c r="A3111" s="1">
        <v>3110</v>
      </c>
      <c r="B3111" s="3">
        <v>819</v>
      </c>
      <c r="C3111" s="1">
        <v>276</v>
      </c>
      <c r="D3111" s="1">
        <v>18</v>
      </c>
      <c r="E3111" s="1">
        <v>11</v>
      </c>
      <c r="F3111" s="1">
        <v>0</v>
      </c>
      <c r="G3111">
        <f>VLOOKUP(C3111,reference!$A$1:$E$310,5,FALSE)</f>
        <v>5318070</v>
      </c>
      <c r="H3111" t="str">
        <f>VLOOKUP(C3111,reference!$A$1:$E$310,4,FALSE)</f>
        <v>WOLOWAE</v>
      </c>
      <c r="I3111" t="str">
        <f>VLOOKUP($D3111,reference!$G$1:$H$25,2,FALSE)</f>
        <v>Lahan terbuka</v>
      </c>
      <c r="J3111" t="str">
        <f>VLOOKUP($E3111,reference!$G$1:$H$25,2,FALSE)</f>
        <v>Savanna / Padang rumput</v>
      </c>
      <c r="K3111" t="str">
        <f t="shared" si="48"/>
        <v>Non Irigasi</v>
      </c>
      <c r="L3111" t="s">
        <v>327</v>
      </c>
    </row>
    <row r="3112" spans="1:12" x14ac:dyDescent="0.25">
      <c r="A3112" s="1">
        <v>3111</v>
      </c>
      <c r="B3112" s="3">
        <v>7</v>
      </c>
      <c r="C3112" s="1">
        <v>276</v>
      </c>
      <c r="D3112" s="1">
        <v>18</v>
      </c>
      <c r="E3112" s="1">
        <v>13</v>
      </c>
      <c r="F3112" s="1">
        <v>0</v>
      </c>
      <c r="G3112">
        <f>VLOOKUP(C3112,reference!$A$1:$E$310,5,FALSE)</f>
        <v>5318070</v>
      </c>
      <c r="H3112" t="str">
        <f>VLOOKUP(C3112,reference!$A$1:$E$310,4,FALSE)</f>
        <v>WOLOWAE</v>
      </c>
      <c r="I3112" t="str">
        <f>VLOOKUP($D3112,reference!$G$1:$H$25,2,FALSE)</f>
        <v>Lahan terbuka</v>
      </c>
      <c r="J3112" t="str">
        <f>VLOOKUP($E3112,reference!$G$1:$H$25,2,FALSE)</f>
        <v>Pertanian lahan kering  campur semak / kebun campur</v>
      </c>
      <c r="K3112" t="str">
        <f t="shared" si="48"/>
        <v>Non Irigasi</v>
      </c>
      <c r="L3112" t="s">
        <v>327</v>
      </c>
    </row>
    <row r="3113" spans="1:12" x14ac:dyDescent="0.25">
      <c r="A3113" s="1">
        <v>3112</v>
      </c>
      <c r="B3113" s="3">
        <v>18</v>
      </c>
      <c r="C3113" s="1">
        <v>202</v>
      </c>
      <c r="D3113" s="1">
        <v>14</v>
      </c>
      <c r="E3113" s="1">
        <v>14</v>
      </c>
      <c r="F3113" s="1">
        <v>1</v>
      </c>
      <c r="G3113">
        <f>VLOOKUP(C3113,reference!$A$1:$E$310,5,FALSE)</f>
        <v>5311060</v>
      </c>
      <c r="H3113" t="str">
        <f>VLOOKUP(C3113,reference!$A$1:$E$310,4,FALSE)</f>
        <v>MAUROLE</v>
      </c>
      <c r="I3113" t="str">
        <f>VLOOKUP($D3113,reference!$G$1:$H$25,2,FALSE)</f>
        <v>Sawah</v>
      </c>
      <c r="J3113" t="str">
        <f>VLOOKUP($E3113,reference!$G$1:$H$25,2,FALSE)</f>
        <v>Sawah</v>
      </c>
      <c r="K3113" t="str">
        <f t="shared" si="48"/>
        <v>Buffer Irigasi</v>
      </c>
      <c r="L3113" t="s">
        <v>327</v>
      </c>
    </row>
    <row r="3114" spans="1:12" x14ac:dyDescent="0.25">
      <c r="A3114" s="1">
        <v>3113</v>
      </c>
      <c r="B3114" s="3">
        <v>63</v>
      </c>
      <c r="C3114" s="1">
        <v>174</v>
      </c>
      <c r="D3114" s="1">
        <v>12</v>
      </c>
      <c r="E3114" s="1">
        <v>0</v>
      </c>
      <c r="F3114" s="1">
        <v>0</v>
      </c>
      <c r="G3114">
        <f>VLOOKUP(C3114,reference!$A$1:$E$310,5,FALSE)</f>
        <v>5310041</v>
      </c>
      <c r="H3114" t="str">
        <f>VLOOKUP(C3114,reference!$A$1:$E$310,4,FALSE)</f>
        <v>WAIGETE</v>
      </c>
      <c r="I3114" t="str">
        <f>VLOOKUP($D3114,reference!$G$1:$H$25,2,FALSE)</f>
        <v>Pertanian lahan kering</v>
      </c>
      <c r="J3114" t="str">
        <f>VLOOKUP($E3114,reference!$G$1:$H$25,2,FALSE)</f>
        <v>No data</v>
      </c>
      <c r="K3114" t="str">
        <f t="shared" si="48"/>
        <v>Non Irigasi</v>
      </c>
      <c r="L3114" t="s">
        <v>327</v>
      </c>
    </row>
    <row r="3115" spans="1:12" x14ac:dyDescent="0.25">
      <c r="A3115" s="1">
        <v>3114</v>
      </c>
      <c r="B3115" s="3">
        <v>3</v>
      </c>
      <c r="C3115" s="1">
        <v>175</v>
      </c>
      <c r="D3115" s="1">
        <v>12</v>
      </c>
      <c r="E3115" s="1">
        <v>13</v>
      </c>
      <c r="F3115" s="1">
        <v>0</v>
      </c>
      <c r="G3115">
        <f>VLOOKUP(C3115,reference!$A$1:$E$310,5,FALSE)</f>
        <v>5310042</v>
      </c>
      <c r="H3115" t="str">
        <f>VLOOKUP(C3115,reference!$A$1:$E$310,4,FALSE)</f>
        <v>WAIBLAMA</v>
      </c>
      <c r="I3115" t="str">
        <f>VLOOKUP($D3115,reference!$G$1:$H$25,2,FALSE)</f>
        <v>Pertanian lahan kering</v>
      </c>
      <c r="J3115" t="str">
        <f>VLOOKUP($E3115,reference!$G$1:$H$25,2,FALSE)</f>
        <v>Pertanian lahan kering  campur semak / kebun campur</v>
      </c>
      <c r="K3115" t="str">
        <f t="shared" si="48"/>
        <v>Non Irigasi</v>
      </c>
      <c r="L3115" t="s">
        <v>327</v>
      </c>
    </row>
    <row r="3116" spans="1:12" x14ac:dyDescent="0.25">
      <c r="A3116" s="1">
        <v>3115</v>
      </c>
      <c r="B3116" s="3">
        <v>113</v>
      </c>
      <c r="C3116" s="1">
        <v>175</v>
      </c>
      <c r="D3116" s="1">
        <v>2</v>
      </c>
      <c r="E3116" s="1">
        <v>13</v>
      </c>
      <c r="F3116" s="1">
        <v>0</v>
      </c>
      <c r="G3116">
        <f>VLOOKUP(C3116,reference!$A$1:$E$310,5,FALSE)</f>
        <v>5310042</v>
      </c>
      <c r="H3116" t="str">
        <f>VLOOKUP(C3116,reference!$A$1:$E$310,4,FALSE)</f>
        <v>WAIBLAMA</v>
      </c>
      <c r="I3116" t="str">
        <f>VLOOKUP($D3116,reference!$G$1:$H$25,2,FALSE)</f>
        <v>Hutan lahan kering sekunder / bekas tebangan</v>
      </c>
      <c r="J3116" t="str">
        <f>VLOOKUP($E3116,reference!$G$1:$H$25,2,FALSE)</f>
        <v>Pertanian lahan kering  campur semak / kebun campur</v>
      </c>
      <c r="K3116" t="str">
        <f t="shared" si="48"/>
        <v>Non Irigasi</v>
      </c>
      <c r="L3116" t="s">
        <v>328</v>
      </c>
    </row>
    <row r="3117" spans="1:12" x14ac:dyDescent="0.25">
      <c r="A3117" s="1">
        <v>3116</v>
      </c>
      <c r="B3117" s="3">
        <v>4</v>
      </c>
      <c r="C3117" s="1">
        <v>284</v>
      </c>
      <c r="D3117" s="1">
        <v>2</v>
      </c>
      <c r="E3117" s="1">
        <v>12</v>
      </c>
      <c r="F3117" s="1">
        <v>0</v>
      </c>
      <c r="G3117">
        <f>VLOOKUP(C3117,reference!$A$1:$E$310,5,FALSE)</f>
        <v>5319051</v>
      </c>
      <c r="H3117" t="str">
        <f>VLOOKUP(C3117,reference!$A$1:$E$310,4,FALSE)</f>
        <v>POCO RANAKA TIMUR</v>
      </c>
      <c r="I3117" t="str">
        <f>VLOOKUP($D3117,reference!$G$1:$H$25,2,FALSE)</f>
        <v>Hutan lahan kering sekunder / bekas tebangan</v>
      </c>
      <c r="J3117" t="str">
        <f>VLOOKUP($E3117,reference!$G$1:$H$25,2,FALSE)</f>
        <v>Pertanian lahan kering</v>
      </c>
      <c r="K3117" t="str">
        <f t="shared" si="48"/>
        <v>Non Irigasi</v>
      </c>
      <c r="L3117" t="s">
        <v>328</v>
      </c>
    </row>
    <row r="3118" spans="1:12" x14ac:dyDescent="0.25">
      <c r="A3118" s="1">
        <v>3117</v>
      </c>
      <c r="B3118" s="3">
        <v>51</v>
      </c>
      <c r="C3118" s="1">
        <v>284</v>
      </c>
      <c r="D3118" s="1">
        <v>1</v>
      </c>
      <c r="E3118" s="1">
        <v>12</v>
      </c>
      <c r="F3118" s="1">
        <v>0</v>
      </c>
      <c r="G3118">
        <f>VLOOKUP(C3118,reference!$A$1:$E$310,5,FALSE)</f>
        <v>5319051</v>
      </c>
      <c r="H3118" t="str">
        <f>VLOOKUP(C3118,reference!$A$1:$E$310,4,FALSE)</f>
        <v>POCO RANAKA TIMUR</v>
      </c>
      <c r="I3118" t="str">
        <f>VLOOKUP($D3118,reference!$G$1:$H$25,2,FALSE)</f>
        <v>Hutan lahan kering primer</v>
      </c>
      <c r="J3118" t="str">
        <f>VLOOKUP($E3118,reference!$G$1:$H$25,2,FALSE)</f>
        <v>Pertanian lahan kering</v>
      </c>
      <c r="K3118" t="str">
        <f t="shared" si="48"/>
        <v>Non Irigasi</v>
      </c>
      <c r="L3118" t="s">
        <v>328</v>
      </c>
    </row>
    <row r="3119" spans="1:12" x14ac:dyDescent="0.25">
      <c r="A3119" s="1">
        <v>3118</v>
      </c>
      <c r="B3119" s="3">
        <v>9</v>
      </c>
      <c r="C3119" s="1">
        <v>275</v>
      </c>
      <c r="D3119" s="1">
        <v>18</v>
      </c>
      <c r="E3119" s="1">
        <v>13</v>
      </c>
      <c r="F3119" s="1">
        <v>0</v>
      </c>
      <c r="G3119">
        <f>VLOOKUP(C3119,reference!$A$1:$E$310,5,FALSE)</f>
        <v>5318060</v>
      </c>
      <c r="H3119" t="str">
        <f>VLOOKUP(C3119,reference!$A$1:$E$310,4,FALSE)</f>
        <v>AESESA</v>
      </c>
      <c r="I3119" t="str">
        <f>VLOOKUP($D3119,reference!$G$1:$H$25,2,FALSE)</f>
        <v>Lahan terbuka</v>
      </c>
      <c r="J3119" t="str">
        <f>VLOOKUP($E3119,reference!$G$1:$H$25,2,FALSE)</f>
        <v>Pertanian lahan kering  campur semak / kebun campur</v>
      </c>
      <c r="K3119" t="str">
        <f t="shared" si="48"/>
        <v>Non Irigasi</v>
      </c>
      <c r="L3119" t="s">
        <v>327</v>
      </c>
    </row>
    <row r="3120" spans="1:12" x14ac:dyDescent="0.25">
      <c r="A3120" s="1">
        <v>3119</v>
      </c>
      <c r="B3120" s="3">
        <v>8</v>
      </c>
      <c r="C3120" s="1">
        <v>276</v>
      </c>
      <c r="D3120" s="1">
        <v>0</v>
      </c>
      <c r="E3120" s="1">
        <v>9</v>
      </c>
      <c r="F3120" s="1">
        <v>0</v>
      </c>
      <c r="G3120">
        <f>VLOOKUP(C3120,reference!$A$1:$E$310,5,FALSE)</f>
        <v>5318070</v>
      </c>
      <c r="H3120" t="str">
        <f>VLOOKUP(C3120,reference!$A$1:$E$310,4,FALSE)</f>
        <v>WOLOWAE</v>
      </c>
      <c r="I3120" t="str">
        <f>VLOOKUP($D3120,reference!$G$1:$H$25,2,FALSE)</f>
        <v>No data</v>
      </c>
      <c r="J3120" t="str">
        <f>VLOOKUP($E3120,reference!$G$1:$H$25,2,FALSE)</f>
        <v>Semak belukar</v>
      </c>
      <c r="K3120" t="str">
        <f t="shared" si="48"/>
        <v>Non Irigasi</v>
      </c>
      <c r="L3120" t="s">
        <v>327</v>
      </c>
    </row>
    <row r="3121" spans="1:12" x14ac:dyDescent="0.25">
      <c r="A3121" s="1">
        <v>3120</v>
      </c>
      <c r="B3121" s="3">
        <v>27</v>
      </c>
      <c r="C3121" s="1">
        <v>174</v>
      </c>
      <c r="D3121" s="1">
        <v>0</v>
      </c>
      <c r="E3121" s="1">
        <v>0</v>
      </c>
      <c r="F3121" s="1">
        <v>0</v>
      </c>
      <c r="G3121">
        <f>VLOOKUP(C3121,reference!$A$1:$E$310,5,FALSE)</f>
        <v>5310041</v>
      </c>
      <c r="H3121" t="str">
        <f>VLOOKUP(C3121,reference!$A$1:$E$310,4,FALSE)</f>
        <v>WAIGETE</v>
      </c>
      <c r="I3121" t="str">
        <f>VLOOKUP($D3121,reference!$G$1:$H$25,2,FALSE)</f>
        <v>No data</v>
      </c>
      <c r="J3121" t="str">
        <f>VLOOKUP($E3121,reference!$G$1:$H$25,2,FALSE)</f>
        <v>No data</v>
      </c>
      <c r="K3121" t="str">
        <f t="shared" si="48"/>
        <v>Non Irigasi</v>
      </c>
      <c r="L3121" t="s">
        <v>327</v>
      </c>
    </row>
    <row r="3122" spans="1:12" x14ac:dyDescent="0.25">
      <c r="A3122" s="1">
        <v>3121</v>
      </c>
      <c r="B3122" s="3">
        <v>3531</v>
      </c>
      <c r="C3122" s="1">
        <v>174</v>
      </c>
      <c r="D3122" s="1">
        <v>12</v>
      </c>
      <c r="E3122" s="1">
        <v>12</v>
      </c>
      <c r="F3122" s="1">
        <v>0</v>
      </c>
      <c r="G3122">
        <f>VLOOKUP(C3122,reference!$A$1:$E$310,5,FALSE)</f>
        <v>5310041</v>
      </c>
      <c r="H3122" t="str">
        <f>VLOOKUP(C3122,reference!$A$1:$E$310,4,FALSE)</f>
        <v>WAIGETE</v>
      </c>
      <c r="I3122" t="str">
        <f>VLOOKUP($D3122,reference!$G$1:$H$25,2,FALSE)</f>
        <v>Pertanian lahan kering</v>
      </c>
      <c r="J3122" t="str">
        <f>VLOOKUP($E3122,reference!$G$1:$H$25,2,FALSE)</f>
        <v>Pertanian lahan kering</v>
      </c>
      <c r="K3122" t="str">
        <f t="shared" si="48"/>
        <v>Non Irigasi</v>
      </c>
      <c r="L3122" t="s">
        <v>327</v>
      </c>
    </row>
    <row r="3123" spans="1:12" x14ac:dyDescent="0.25">
      <c r="A3123" s="1">
        <v>3122</v>
      </c>
      <c r="B3123" s="3">
        <v>22</v>
      </c>
      <c r="C3123" s="1">
        <v>245</v>
      </c>
      <c r="D3123" s="1">
        <v>18</v>
      </c>
      <c r="E3123" s="1">
        <v>13</v>
      </c>
      <c r="F3123" s="1">
        <v>0</v>
      </c>
      <c r="G3123">
        <f>VLOOKUP(C3123,reference!$A$1:$E$310,5,FALSE)</f>
        <v>5315021</v>
      </c>
      <c r="H3123" t="str">
        <f>VLOOKUP(C3123,reference!$A$1:$E$310,4,FALSE)</f>
        <v>MBELILING</v>
      </c>
      <c r="I3123" t="str">
        <f>VLOOKUP($D3123,reference!$G$1:$H$25,2,FALSE)</f>
        <v>Lahan terbuka</v>
      </c>
      <c r="J3123" t="str">
        <f>VLOOKUP($E3123,reference!$G$1:$H$25,2,FALSE)</f>
        <v>Pertanian lahan kering  campur semak / kebun campur</v>
      </c>
      <c r="K3123" t="str">
        <f t="shared" si="48"/>
        <v>Non Irigasi</v>
      </c>
      <c r="L3123" t="s">
        <v>327</v>
      </c>
    </row>
    <row r="3124" spans="1:12" x14ac:dyDescent="0.25">
      <c r="A3124" s="1">
        <v>3123</v>
      </c>
      <c r="B3124" s="3">
        <v>78</v>
      </c>
      <c r="C3124" s="1">
        <v>247</v>
      </c>
      <c r="D3124" s="1">
        <v>2</v>
      </c>
      <c r="E3124" s="1">
        <v>16</v>
      </c>
      <c r="F3124" s="1">
        <v>0</v>
      </c>
      <c r="G3124">
        <f>VLOOKUP(C3124,reference!$A$1:$E$310,5,FALSE)</f>
        <v>5315031</v>
      </c>
      <c r="H3124" t="str">
        <f>VLOOKUP(C3124,reference!$A$1:$E$310,4,FALSE)</f>
        <v>WELAK</v>
      </c>
      <c r="I3124" t="str">
        <f>VLOOKUP($D3124,reference!$G$1:$H$25,2,FALSE)</f>
        <v>Hutan lahan kering sekunder / bekas tebangan</v>
      </c>
      <c r="J3124" t="str">
        <f>VLOOKUP($E3124,reference!$G$1:$H$25,2,FALSE)</f>
        <v>Pemukiman</v>
      </c>
      <c r="K3124" t="str">
        <f t="shared" si="48"/>
        <v>Non Irigasi</v>
      </c>
      <c r="L3124" t="s">
        <v>328</v>
      </c>
    </row>
    <row r="3125" spans="1:12" x14ac:dyDescent="0.25">
      <c r="A3125" s="1">
        <v>3124</v>
      </c>
      <c r="B3125" s="3">
        <v>137</v>
      </c>
      <c r="C3125" s="1">
        <v>224</v>
      </c>
      <c r="D3125" s="1">
        <v>2</v>
      </c>
      <c r="E3125" s="1">
        <v>13</v>
      </c>
      <c r="F3125" s="1">
        <v>0</v>
      </c>
      <c r="G3125">
        <f>VLOOKUP(C3125,reference!$A$1:$E$310,5,FALSE)</f>
        <v>5313120</v>
      </c>
      <c r="H3125" t="str">
        <f>VLOOKUP(C3125,reference!$A$1:$E$310,4,FALSE)</f>
        <v>RUTENG</v>
      </c>
      <c r="I3125" t="str">
        <f>VLOOKUP($D3125,reference!$G$1:$H$25,2,FALSE)</f>
        <v>Hutan lahan kering sekunder / bekas tebangan</v>
      </c>
      <c r="J3125" t="str">
        <f>VLOOKUP($E3125,reference!$G$1:$H$25,2,FALSE)</f>
        <v>Pertanian lahan kering  campur semak / kebun campur</v>
      </c>
      <c r="K3125" t="str">
        <f t="shared" si="48"/>
        <v>Non Irigasi</v>
      </c>
      <c r="L3125" t="s">
        <v>328</v>
      </c>
    </row>
    <row r="3126" spans="1:12" x14ac:dyDescent="0.25">
      <c r="A3126" s="1">
        <v>3125</v>
      </c>
      <c r="B3126" s="3">
        <v>1417</v>
      </c>
      <c r="C3126" s="1">
        <v>224</v>
      </c>
      <c r="D3126" s="1">
        <v>12</v>
      </c>
      <c r="E3126" s="1">
        <v>14</v>
      </c>
      <c r="F3126" s="1">
        <v>0</v>
      </c>
      <c r="G3126">
        <f>VLOOKUP(C3126,reference!$A$1:$E$310,5,FALSE)</f>
        <v>5313120</v>
      </c>
      <c r="H3126" t="str">
        <f>VLOOKUP(C3126,reference!$A$1:$E$310,4,FALSE)</f>
        <v>RUTENG</v>
      </c>
      <c r="I3126" t="str">
        <f>VLOOKUP($D3126,reference!$G$1:$H$25,2,FALSE)</f>
        <v>Pertanian lahan kering</v>
      </c>
      <c r="J3126" t="str">
        <f>VLOOKUP($E3126,reference!$G$1:$H$25,2,FALSE)</f>
        <v>Sawah</v>
      </c>
      <c r="K3126" t="str">
        <f t="shared" si="48"/>
        <v>Non Irigasi</v>
      </c>
      <c r="L3126" t="s">
        <v>327</v>
      </c>
    </row>
    <row r="3127" spans="1:12" x14ac:dyDescent="0.25">
      <c r="A3127" s="1">
        <v>3126</v>
      </c>
      <c r="B3127" s="3">
        <v>215</v>
      </c>
      <c r="C3127" s="1">
        <v>224</v>
      </c>
      <c r="D3127" s="1">
        <v>12</v>
      </c>
      <c r="E3127" s="1">
        <v>2</v>
      </c>
      <c r="F3127" s="1">
        <v>0</v>
      </c>
      <c r="G3127">
        <f>VLOOKUP(C3127,reference!$A$1:$E$310,5,FALSE)</f>
        <v>5313120</v>
      </c>
      <c r="H3127" t="str">
        <f>VLOOKUP(C3127,reference!$A$1:$E$310,4,FALSE)</f>
        <v>RUTENG</v>
      </c>
      <c r="I3127" t="str">
        <f>VLOOKUP($D3127,reference!$G$1:$H$25,2,FALSE)</f>
        <v>Pertanian lahan kering</v>
      </c>
      <c r="J3127" t="str">
        <f>VLOOKUP($E3127,reference!$G$1:$H$25,2,FALSE)</f>
        <v>Hutan lahan kering sekunder / bekas tebangan</v>
      </c>
      <c r="K3127" t="str">
        <f t="shared" si="48"/>
        <v>Non Irigasi</v>
      </c>
      <c r="L3127" t="s">
        <v>327</v>
      </c>
    </row>
    <row r="3128" spans="1:12" x14ac:dyDescent="0.25">
      <c r="A3128" s="1">
        <v>3127</v>
      </c>
      <c r="B3128" s="3">
        <v>434</v>
      </c>
      <c r="C3128" s="1">
        <v>281</v>
      </c>
      <c r="D3128" s="1">
        <v>9</v>
      </c>
      <c r="E3128" s="1">
        <v>11</v>
      </c>
      <c r="F3128" s="1">
        <v>0</v>
      </c>
      <c r="G3128">
        <f>VLOOKUP(C3128,reference!$A$1:$E$310,5,FALSE)</f>
        <v>5319031</v>
      </c>
      <c r="H3128" t="str">
        <f>VLOOKUP(C3128,reference!$A$1:$E$310,4,FALSE)</f>
        <v>ELAR SELATAN</v>
      </c>
      <c r="I3128" t="str">
        <f>VLOOKUP($D3128,reference!$G$1:$H$25,2,FALSE)</f>
        <v>Semak belukar</v>
      </c>
      <c r="J3128" t="str">
        <f>VLOOKUP($E3128,reference!$G$1:$H$25,2,FALSE)</f>
        <v>Savanna / Padang rumput</v>
      </c>
      <c r="K3128" t="str">
        <f t="shared" si="48"/>
        <v>Non Irigasi</v>
      </c>
      <c r="L3128" t="s">
        <v>327</v>
      </c>
    </row>
    <row r="3129" spans="1:12" x14ac:dyDescent="0.25">
      <c r="A3129" s="1">
        <v>3128</v>
      </c>
      <c r="B3129" s="3">
        <v>8</v>
      </c>
      <c r="C3129" s="1">
        <v>275</v>
      </c>
      <c r="D3129" s="1">
        <v>11</v>
      </c>
      <c r="E3129" s="1">
        <v>14</v>
      </c>
      <c r="F3129" s="1">
        <v>1</v>
      </c>
      <c r="G3129">
        <f>VLOOKUP(C3129,reference!$A$1:$E$310,5,FALSE)</f>
        <v>5318060</v>
      </c>
      <c r="H3129" t="str">
        <f>VLOOKUP(C3129,reference!$A$1:$E$310,4,FALSE)</f>
        <v>AESESA</v>
      </c>
      <c r="I3129" t="str">
        <f>VLOOKUP($D3129,reference!$G$1:$H$25,2,FALSE)</f>
        <v>Savanna / Padang rumput</v>
      </c>
      <c r="J3129" t="str">
        <f>VLOOKUP($E3129,reference!$G$1:$H$25,2,FALSE)</f>
        <v>Sawah</v>
      </c>
      <c r="K3129" t="str">
        <f t="shared" si="48"/>
        <v>Buffer Irigasi</v>
      </c>
      <c r="L3129" t="s">
        <v>327</v>
      </c>
    </row>
    <row r="3130" spans="1:12" x14ac:dyDescent="0.25">
      <c r="A3130" s="1">
        <v>3129</v>
      </c>
      <c r="B3130" s="3">
        <v>12</v>
      </c>
      <c r="C3130" s="1">
        <v>139</v>
      </c>
      <c r="D3130" s="1">
        <v>11</v>
      </c>
      <c r="E3130" s="1">
        <v>9</v>
      </c>
      <c r="F3130" s="1">
        <v>0</v>
      </c>
      <c r="G3130">
        <f>VLOOKUP(C3130,reference!$A$1:$E$310,5,FALSE)</f>
        <v>5308011</v>
      </c>
      <c r="H3130" t="str">
        <f>VLOOKUP(C3130,reference!$A$1:$E$310,4,FALSE)</f>
        <v>WULANDONI</v>
      </c>
      <c r="I3130" t="str">
        <f>VLOOKUP($D3130,reference!$G$1:$H$25,2,FALSE)</f>
        <v>Savanna / Padang rumput</v>
      </c>
      <c r="J3130" t="str">
        <f>VLOOKUP($E3130,reference!$G$1:$H$25,2,FALSE)</f>
        <v>Semak belukar</v>
      </c>
      <c r="K3130" t="str">
        <f t="shared" si="48"/>
        <v>Non Irigasi</v>
      </c>
      <c r="L3130" t="s">
        <v>327</v>
      </c>
    </row>
    <row r="3131" spans="1:12" x14ac:dyDescent="0.25">
      <c r="A3131" s="1">
        <v>3130</v>
      </c>
      <c r="B3131" s="3">
        <v>32</v>
      </c>
      <c r="C3131" s="1">
        <v>247</v>
      </c>
      <c r="D3131" s="1">
        <v>2</v>
      </c>
      <c r="E3131" s="1">
        <v>9</v>
      </c>
      <c r="F3131" s="1">
        <v>0</v>
      </c>
      <c r="G3131">
        <f>VLOOKUP(C3131,reference!$A$1:$E$310,5,FALSE)</f>
        <v>5315031</v>
      </c>
      <c r="H3131" t="str">
        <f>VLOOKUP(C3131,reference!$A$1:$E$310,4,FALSE)</f>
        <v>WELAK</v>
      </c>
      <c r="I3131" t="str">
        <f>VLOOKUP($D3131,reference!$G$1:$H$25,2,FALSE)</f>
        <v>Hutan lahan kering sekunder / bekas tebangan</v>
      </c>
      <c r="J3131" t="str">
        <f>VLOOKUP($E3131,reference!$G$1:$H$25,2,FALSE)</f>
        <v>Semak belukar</v>
      </c>
      <c r="K3131" t="str">
        <f t="shared" si="48"/>
        <v>Non Irigasi</v>
      </c>
      <c r="L3131" t="s">
        <v>328</v>
      </c>
    </row>
    <row r="3132" spans="1:12" x14ac:dyDescent="0.25">
      <c r="A3132" s="1">
        <v>3131</v>
      </c>
      <c r="B3132" s="3">
        <v>348</v>
      </c>
      <c r="C3132" s="1">
        <v>224</v>
      </c>
      <c r="D3132" s="1">
        <v>12</v>
      </c>
      <c r="E3132" s="1">
        <v>11</v>
      </c>
      <c r="F3132" s="1">
        <v>0</v>
      </c>
      <c r="G3132">
        <f>VLOOKUP(C3132,reference!$A$1:$E$310,5,FALSE)</f>
        <v>5313120</v>
      </c>
      <c r="H3132" t="str">
        <f>VLOOKUP(C3132,reference!$A$1:$E$310,4,FALSE)</f>
        <v>RUTENG</v>
      </c>
      <c r="I3132" t="str">
        <f>VLOOKUP($D3132,reference!$G$1:$H$25,2,FALSE)</f>
        <v>Pertanian lahan kering</v>
      </c>
      <c r="J3132" t="str">
        <f>VLOOKUP($E3132,reference!$G$1:$H$25,2,FALSE)</f>
        <v>Savanna / Padang rumput</v>
      </c>
      <c r="K3132" t="str">
        <f t="shared" si="48"/>
        <v>Non Irigasi</v>
      </c>
      <c r="L3132" t="s">
        <v>327</v>
      </c>
    </row>
    <row r="3133" spans="1:12" x14ac:dyDescent="0.25">
      <c r="A3133" s="1">
        <v>3132</v>
      </c>
      <c r="B3133" s="3">
        <v>413</v>
      </c>
      <c r="C3133" s="1">
        <v>224</v>
      </c>
      <c r="D3133" s="1">
        <v>12</v>
      </c>
      <c r="E3133" s="1">
        <v>9</v>
      </c>
      <c r="F3133" s="1">
        <v>0</v>
      </c>
      <c r="G3133">
        <f>VLOOKUP(C3133,reference!$A$1:$E$310,5,FALSE)</f>
        <v>5313120</v>
      </c>
      <c r="H3133" t="str">
        <f>VLOOKUP(C3133,reference!$A$1:$E$310,4,FALSE)</f>
        <v>RUTENG</v>
      </c>
      <c r="I3133" t="str">
        <f>VLOOKUP($D3133,reference!$G$1:$H$25,2,FALSE)</f>
        <v>Pertanian lahan kering</v>
      </c>
      <c r="J3133" t="str">
        <f>VLOOKUP($E3133,reference!$G$1:$H$25,2,FALSE)</f>
        <v>Semak belukar</v>
      </c>
      <c r="K3133" t="str">
        <f t="shared" si="48"/>
        <v>Non Irigasi</v>
      </c>
      <c r="L3133" t="s">
        <v>327</v>
      </c>
    </row>
    <row r="3134" spans="1:12" x14ac:dyDescent="0.25">
      <c r="A3134" s="1">
        <v>3133</v>
      </c>
      <c r="B3134" s="3">
        <v>64</v>
      </c>
      <c r="C3134" s="1">
        <v>224</v>
      </c>
      <c r="D3134" s="1">
        <v>11</v>
      </c>
      <c r="E3134" s="1">
        <v>16</v>
      </c>
      <c r="F3134" s="1">
        <v>0</v>
      </c>
      <c r="G3134">
        <f>VLOOKUP(C3134,reference!$A$1:$E$310,5,FALSE)</f>
        <v>5313120</v>
      </c>
      <c r="H3134" t="str">
        <f>VLOOKUP(C3134,reference!$A$1:$E$310,4,FALSE)</f>
        <v>RUTENG</v>
      </c>
      <c r="I3134" t="str">
        <f>VLOOKUP($D3134,reference!$G$1:$H$25,2,FALSE)</f>
        <v>Savanna / Padang rumput</v>
      </c>
      <c r="J3134" t="str">
        <f>VLOOKUP($E3134,reference!$G$1:$H$25,2,FALSE)</f>
        <v>Pemukiman</v>
      </c>
      <c r="K3134" t="str">
        <f t="shared" si="48"/>
        <v>Non Irigasi</v>
      </c>
      <c r="L3134" t="s">
        <v>327</v>
      </c>
    </row>
    <row r="3135" spans="1:12" x14ac:dyDescent="0.25">
      <c r="A3135" s="1">
        <v>3134</v>
      </c>
      <c r="B3135" s="3">
        <v>4</v>
      </c>
      <c r="C3135" s="1">
        <v>275</v>
      </c>
      <c r="D3135" s="1">
        <v>11</v>
      </c>
      <c r="E3135" s="1">
        <v>20</v>
      </c>
      <c r="F3135" s="1">
        <v>1</v>
      </c>
      <c r="G3135">
        <f>VLOOKUP(C3135,reference!$A$1:$E$310,5,FALSE)</f>
        <v>5318060</v>
      </c>
      <c r="H3135" t="str">
        <f>VLOOKUP(C3135,reference!$A$1:$E$310,4,FALSE)</f>
        <v>AESESA</v>
      </c>
      <c r="I3135" t="str">
        <f>VLOOKUP($D3135,reference!$G$1:$H$25,2,FALSE)</f>
        <v>Savanna / Padang rumput</v>
      </c>
      <c r="J3135" t="str">
        <f>VLOOKUP($E3135,reference!$G$1:$H$25,2,FALSE)</f>
        <v>Tubuh air</v>
      </c>
      <c r="K3135" t="str">
        <f t="shared" si="48"/>
        <v>Buffer Irigasi</v>
      </c>
      <c r="L3135" t="s">
        <v>327</v>
      </c>
    </row>
    <row r="3136" spans="1:12" x14ac:dyDescent="0.25">
      <c r="A3136" s="1">
        <v>3135</v>
      </c>
      <c r="B3136" s="3">
        <v>2</v>
      </c>
      <c r="C3136" s="1">
        <v>275</v>
      </c>
      <c r="D3136" s="1">
        <v>18</v>
      </c>
      <c r="E3136" s="1">
        <v>16</v>
      </c>
      <c r="F3136" s="1">
        <v>0</v>
      </c>
      <c r="G3136">
        <f>VLOOKUP(C3136,reference!$A$1:$E$310,5,FALSE)</f>
        <v>5318060</v>
      </c>
      <c r="H3136" t="str">
        <f>VLOOKUP(C3136,reference!$A$1:$E$310,4,FALSE)</f>
        <v>AESESA</v>
      </c>
      <c r="I3136" t="str">
        <f>VLOOKUP($D3136,reference!$G$1:$H$25,2,FALSE)</f>
        <v>Lahan terbuka</v>
      </c>
      <c r="J3136" t="str">
        <f>VLOOKUP($E3136,reference!$G$1:$H$25,2,FALSE)</f>
        <v>Pemukiman</v>
      </c>
      <c r="K3136" t="str">
        <f t="shared" si="48"/>
        <v>Non Irigasi</v>
      </c>
      <c r="L3136" t="s">
        <v>327</v>
      </c>
    </row>
    <row r="3137" spans="1:12" x14ac:dyDescent="0.25">
      <c r="A3137" s="1">
        <v>3136</v>
      </c>
      <c r="B3137" s="3">
        <v>17</v>
      </c>
      <c r="C3137" s="1">
        <v>275</v>
      </c>
      <c r="D3137" s="1">
        <v>11</v>
      </c>
      <c r="E3137" s="1">
        <v>11</v>
      </c>
      <c r="F3137" s="1">
        <v>1</v>
      </c>
      <c r="G3137">
        <f>VLOOKUP(C3137,reference!$A$1:$E$310,5,FALSE)</f>
        <v>5318060</v>
      </c>
      <c r="H3137" t="str">
        <f>VLOOKUP(C3137,reference!$A$1:$E$310,4,FALSE)</f>
        <v>AESESA</v>
      </c>
      <c r="I3137" t="str">
        <f>VLOOKUP($D3137,reference!$G$1:$H$25,2,FALSE)</f>
        <v>Savanna / Padang rumput</v>
      </c>
      <c r="J3137" t="str">
        <f>VLOOKUP($E3137,reference!$G$1:$H$25,2,FALSE)</f>
        <v>Savanna / Padang rumput</v>
      </c>
      <c r="K3137" t="str">
        <f t="shared" si="48"/>
        <v>Buffer Irigasi</v>
      </c>
      <c r="L3137" t="s">
        <v>327</v>
      </c>
    </row>
    <row r="3138" spans="1:12" x14ac:dyDescent="0.25">
      <c r="A3138" s="1">
        <v>3137</v>
      </c>
      <c r="B3138" s="3">
        <v>1090</v>
      </c>
      <c r="C3138" s="1">
        <v>276</v>
      </c>
      <c r="D3138" s="1">
        <v>12</v>
      </c>
      <c r="E3138" s="1">
        <v>14</v>
      </c>
      <c r="F3138" s="1">
        <v>0</v>
      </c>
      <c r="G3138">
        <f>VLOOKUP(C3138,reference!$A$1:$E$310,5,FALSE)</f>
        <v>5318070</v>
      </c>
      <c r="H3138" t="str">
        <f>VLOOKUP(C3138,reference!$A$1:$E$310,4,FALSE)</f>
        <v>WOLOWAE</v>
      </c>
      <c r="I3138" t="str">
        <f>VLOOKUP($D3138,reference!$G$1:$H$25,2,FALSE)</f>
        <v>Pertanian lahan kering</v>
      </c>
      <c r="J3138" t="str">
        <f>VLOOKUP($E3138,reference!$G$1:$H$25,2,FALSE)</f>
        <v>Sawah</v>
      </c>
      <c r="K3138" t="str">
        <f t="shared" si="48"/>
        <v>Non Irigasi</v>
      </c>
      <c r="L3138" t="s">
        <v>327</v>
      </c>
    </row>
    <row r="3139" spans="1:12" x14ac:dyDescent="0.25">
      <c r="A3139" s="1">
        <v>3138</v>
      </c>
      <c r="B3139" s="3">
        <v>7</v>
      </c>
      <c r="C3139" s="1">
        <v>276</v>
      </c>
      <c r="D3139" s="1">
        <v>0</v>
      </c>
      <c r="E3139" s="1">
        <v>14</v>
      </c>
      <c r="F3139" s="1">
        <v>0</v>
      </c>
      <c r="G3139">
        <f>VLOOKUP(C3139,reference!$A$1:$E$310,5,FALSE)</f>
        <v>5318070</v>
      </c>
      <c r="H3139" t="str">
        <f>VLOOKUP(C3139,reference!$A$1:$E$310,4,FALSE)</f>
        <v>WOLOWAE</v>
      </c>
      <c r="I3139" t="str">
        <f>VLOOKUP($D3139,reference!$G$1:$H$25,2,FALSE)</f>
        <v>No data</v>
      </c>
      <c r="J3139" t="str">
        <f>VLOOKUP($E3139,reference!$G$1:$H$25,2,FALSE)</f>
        <v>Sawah</v>
      </c>
      <c r="K3139" t="str">
        <f t="shared" ref="K3139:K3202" si="49">IF(F3139=0,"Non Irigasi","Buffer Irigasi")</f>
        <v>Non Irigasi</v>
      </c>
      <c r="L3139" t="s">
        <v>327</v>
      </c>
    </row>
    <row r="3140" spans="1:12" x14ac:dyDescent="0.25">
      <c r="A3140" s="1">
        <v>3139</v>
      </c>
      <c r="B3140" s="3">
        <v>16</v>
      </c>
      <c r="C3140" s="1">
        <v>207</v>
      </c>
      <c r="D3140" s="1">
        <v>14</v>
      </c>
      <c r="E3140" s="1">
        <v>2</v>
      </c>
      <c r="F3140" s="1">
        <v>0</v>
      </c>
      <c r="G3140">
        <f>VLOOKUP(C3140,reference!$A$1:$E$310,5,FALSE)</f>
        <v>5311071</v>
      </c>
      <c r="H3140" t="str">
        <f>VLOOKUP(C3140,reference!$A$1:$E$310,4,FALSE)</f>
        <v>WEWARIA</v>
      </c>
      <c r="I3140" t="str">
        <f>VLOOKUP($D3140,reference!$G$1:$H$25,2,FALSE)</f>
        <v>Sawah</v>
      </c>
      <c r="J3140" t="str">
        <f>VLOOKUP($E3140,reference!$G$1:$H$25,2,FALSE)</f>
        <v>Hutan lahan kering sekunder / bekas tebangan</v>
      </c>
      <c r="K3140" t="str">
        <f t="shared" si="49"/>
        <v>Non Irigasi</v>
      </c>
      <c r="L3140" t="s">
        <v>327</v>
      </c>
    </row>
    <row r="3141" spans="1:12" x14ac:dyDescent="0.25">
      <c r="A3141" s="1">
        <v>3140</v>
      </c>
      <c r="B3141" s="3">
        <v>1230</v>
      </c>
      <c r="C3141" s="1">
        <v>174</v>
      </c>
      <c r="D3141" s="1">
        <v>12</v>
      </c>
      <c r="E3141" s="1">
        <v>9</v>
      </c>
      <c r="F3141" s="1">
        <v>0</v>
      </c>
      <c r="G3141">
        <f>VLOOKUP(C3141,reference!$A$1:$E$310,5,FALSE)</f>
        <v>5310041</v>
      </c>
      <c r="H3141" t="str">
        <f>VLOOKUP(C3141,reference!$A$1:$E$310,4,FALSE)</f>
        <v>WAIGETE</v>
      </c>
      <c r="I3141" t="str">
        <f>VLOOKUP($D3141,reference!$G$1:$H$25,2,FALSE)</f>
        <v>Pertanian lahan kering</v>
      </c>
      <c r="J3141" t="str">
        <f>VLOOKUP($E3141,reference!$G$1:$H$25,2,FALSE)</f>
        <v>Semak belukar</v>
      </c>
      <c r="K3141" t="str">
        <f t="shared" si="49"/>
        <v>Non Irigasi</v>
      </c>
      <c r="L3141" t="s">
        <v>327</v>
      </c>
    </row>
    <row r="3142" spans="1:12" x14ac:dyDescent="0.25">
      <c r="A3142" s="1">
        <v>3141</v>
      </c>
      <c r="B3142" s="3">
        <v>2</v>
      </c>
      <c r="C3142" s="1">
        <v>149</v>
      </c>
      <c r="D3142" s="1">
        <v>16</v>
      </c>
      <c r="E3142" s="1">
        <v>13</v>
      </c>
      <c r="F3142" s="1">
        <v>0</v>
      </c>
      <c r="G3142">
        <f>VLOOKUP(C3142,reference!$A$1:$E$310,5,FALSE)</f>
        <v>5309012</v>
      </c>
      <c r="H3142" t="str">
        <f>VLOOKUP(C3142,reference!$A$1:$E$310,4,FALSE)</f>
        <v>ILEBURA</v>
      </c>
      <c r="I3142" t="str">
        <f>VLOOKUP($D3142,reference!$G$1:$H$25,2,FALSE)</f>
        <v>Pemukiman</v>
      </c>
      <c r="J3142" t="str">
        <f>VLOOKUP($E3142,reference!$G$1:$H$25,2,FALSE)</f>
        <v>Pertanian lahan kering  campur semak / kebun campur</v>
      </c>
      <c r="K3142" t="str">
        <f t="shared" si="49"/>
        <v>Non Irigasi</v>
      </c>
      <c r="L3142" t="s">
        <v>327</v>
      </c>
    </row>
    <row r="3143" spans="1:12" x14ac:dyDescent="0.25">
      <c r="A3143" s="1">
        <v>3142</v>
      </c>
      <c r="B3143" s="3">
        <v>4</v>
      </c>
      <c r="C3143" s="1">
        <v>245</v>
      </c>
      <c r="D3143" s="1">
        <v>18</v>
      </c>
      <c r="E3143" s="1">
        <v>1</v>
      </c>
      <c r="F3143" s="1">
        <v>0</v>
      </c>
      <c r="G3143">
        <f>VLOOKUP(C3143,reference!$A$1:$E$310,5,FALSE)</f>
        <v>5315021</v>
      </c>
      <c r="H3143" t="str">
        <f>VLOOKUP(C3143,reference!$A$1:$E$310,4,FALSE)</f>
        <v>MBELILING</v>
      </c>
      <c r="I3143" t="str">
        <f>VLOOKUP($D3143,reference!$G$1:$H$25,2,FALSE)</f>
        <v>Lahan terbuka</v>
      </c>
      <c r="J3143" t="str">
        <f>VLOOKUP($E3143,reference!$G$1:$H$25,2,FALSE)</f>
        <v>Hutan lahan kering primer</v>
      </c>
      <c r="K3143" t="str">
        <f t="shared" si="49"/>
        <v>Non Irigasi</v>
      </c>
      <c r="L3143" t="s">
        <v>327</v>
      </c>
    </row>
    <row r="3144" spans="1:12" x14ac:dyDescent="0.25">
      <c r="A3144" s="1">
        <v>3143</v>
      </c>
      <c r="B3144" s="3">
        <v>6</v>
      </c>
      <c r="C3144" s="1">
        <v>224</v>
      </c>
      <c r="D3144" s="1">
        <v>13</v>
      </c>
      <c r="E3144" s="1">
        <v>11</v>
      </c>
      <c r="F3144" s="1">
        <v>0</v>
      </c>
      <c r="G3144">
        <f>VLOOKUP(C3144,reference!$A$1:$E$310,5,FALSE)</f>
        <v>5313120</v>
      </c>
      <c r="H3144" t="str">
        <f>VLOOKUP(C3144,reference!$A$1:$E$310,4,FALSE)</f>
        <v>RUTENG</v>
      </c>
      <c r="I3144" t="str">
        <f>VLOOKUP($D3144,reference!$G$1:$H$25,2,FALSE)</f>
        <v>Pertanian lahan kering  campur semak / kebun campur</v>
      </c>
      <c r="J3144" t="str">
        <f>VLOOKUP($E3144,reference!$G$1:$H$25,2,FALSE)</f>
        <v>Savanna / Padang rumput</v>
      </c>
      <c r="K3144" t="str">
        <f t="shared" si="49"/>
        <v>Non Irigasi</v>
      </c>
      <c r="L3144" t="s">
        <v>327</v>
      </c>
    </row>
    <row r="3145" spans="1:12" x14ac:dyDescent="0.25">
      <c r="A3145" s="1">
        <v>3144</v>
      </c>
      <c r="B3145" s="3">
        <v>126</v>
      </c>
      <c r="C3145" s="1">
        <v>224</v>
      </c>
      <c r="D3145" s="1">
        <v>11</v>
      </c>
      <c r="E3145" s="1">
        <v>13</v>
      </c>
      <c r="F3145" s="1">
        <v>0</v>
      </c>
      <c r="G3145">
        <f>VLOOKUP(C3145,reference!$A$1:$E$310,5,FALSE)</f>
        <v>5313120</v>
      </c>
      <c r="H3145" t="str">
        <f>VLOOKUP(C3145,reference!$A$1:$E$310,4,FALSE)</f>
        <v>RUTENG</v>
      </c>
      <c r="I3145" t="str">
        <f>VLOOKUP($D3145,reference!$G$1:$H$25,2,FALSE)</f>
        <v>Savanna / Padang rumput</v>
      </c>
      <c r="J3145" t="str">
        <f>VLOOKUP($E3145,reference!$G$1:$H$25,2,FALSE)</f>
        <v>Pertanian lahan kering  campur semak / kebun campur</v>
      </c>
      <c r="K3145" t="str">
        <f t="shared" si="49"/>
        <v>Non Irigasi</v>
      </c>
      <c r="L3145" t="s">
        <v>327</v>
      </c>
    </row>
    <row r="3146" spans="1:12" x14ac:dyDescent="0.25">
      <c r="A3146" s="1">
        <v>3145</v>
      </c>
      <c r="B3146" s="3">
        <v>54</v>
      </c>
      <c r="C3146" s="1">
        <v>283</v>
      </c>
      <c r="D3146" s="1">
        <v>2</v>
      </c>
      <c r="E3146" s="1">
        <v>13</v>
      </c>
      <c r="F3146" s="1">
        <v>0</v>
      </c>
      <c r="G3146">
        <f>VLOOKUP(C3146,reference!$A$1:$E$310,5,FALSE)</f>
        <v>5319050</v>
      </c>
      <c r="H3146" t="str">
        <f>VLOOKUP(C3146,reference!$A$1:$E$310,4,FALSE)</f>
        <v>POCO RANAKA</v>
      </c>
      <c r="I3146" t="str">
        <f>VLOOKUP($D3146,reference!$G$1:$H$25,2,FALSE)</f>
        <v>Hutan lahan kering sekunder / bekas tebangan</v>
      </c>
      <c r="J3146" t="str">
        <f>VLOOKUP($E3146,reference!$G$1:$H$25,2,FALSE)</f>
        <v>Pertanian lahan kering  campur semak / kebun campur</v>
      </c>
      <c r="K3146" t="str">
        <f t="shared" si="49"/>
        <v>Non Irigasi</v>
      </c>
      <c r="L3146" t="s">
        <v>328</v>
      </c>
    </row>
    <row r="3147" spans="1:12" x14ac:dyDescent="0.25">
      <c r="A3147" s="1">
        <v>3146</v>
      </c>
      <c r="B3147" s="3">
        <v>180</v>
      </c>
      <c r="C3147" s="1">
        <v>275</v>
      </c>
      <c r="D3147" s="1">
        <v>13</v>
      </c>
      <c r="E3147" s="1">
        <v>13</v>
      </c>
      <c r="F3147" s="1">
        <v>0</v>
      </c>
      <c r="G3147">
        <f>VLOOKUP(C3147,reference!$A$1:$E$310,5,FALSE)</f>
        <v>5318060</v>
      </c>
      <c r="H3147" t="str">
        <f>VLOOKUP(C3147,reference!$A$1:$E$310,4,FALSE)</f>
        <v>AESESA</v>
      </c>
      <c r="I3147" t="str">
        <f>VLOOKUP($D3147,reference!$G$1:$H$25,2,FALSE)</f>
        <v>Pertanian lahan kering  campur semak / kebun campur</v>
      </c>
      <c r="J3147" t="str">
        <f>VLOOKUP($E3147,reference!$G$1:$H$25,2,FALSE)</f>
        <v>Pertanian lahan kering  campur semak / kebun campur</v>
      </c>
      <c r="K3147" t="str">
        <f t="shared" si="49"/>
        <v>Non Irigasi</v>
      </c>
      <c r="L3147" t="s">
        <v>327</v>
      </c>
    </row>
    <row r="3148" spans="1:12" x14ac:dyDescent="0.25">
      <c r="A3148" s="1">
        <v>3147</v>
      </c>
      <c r="B3148" s="3">
        <v>162</v>
      </c>
      <c r="C3148" s="1">
        <v>276</v>
      </c>
      <c r="D3148" s="1">
        <v>12</v>
      </c>
      <c r="E3148" s="1">
        <v>11</v>
      </c>
      <c r="F3148" s="1">
        <v>0</v>
      </c>
      <c r="G3148">
        <f>VLOOKUP(C3148,reference!$A$1:$E$310,5,FALSE)</f>
        <v>5318070</v>
      </c>
      <c r="H3148" t="str">
        <f>VLOOKUP(C3148,reference!$A$1:$E$310,4,FALSE)</f>
        <v>WOLOWAE</v>
      </c>
      <c r="I3148" t="str">
        <f>VLOOKUP($D3148,reference!$G$1:$H$25,2,FALSE)</f>
        <v>Pertanian lahan kering</v>
      </c>
      <c r="J3148" t="str">
        <f>VLOOKUP($E3148,reference!$G$1:$H$25,2,FALSE)</f>
        <v>Savanna / Padang rumput</v>
      </c>
      <c r="K3148" t="str">
        <f t="shared" si="49"/>
        <v>Non Irigasi</v>
      </c>
      <c r="L3148" t="s">
        <v>327</v>
      </c>
    </row>
    <row r="3149" spans="1:12" x14ac:dyDescent="0.25">
      <c r="A3149" s="1">
        <v>3148</v>
      </c>
      <c r="B3149" s="3">
        <v>11</v>
      </c>
      <c r="C3149" s="1">
        <v>202</v>
      </c>
      <c r="D3149" s="1">
        <v>13</v>
      </c>
      <c r="E3149" s="1">
        <v>13</v>
      </c>
      <c r="F3149" s="1">
        <v>1</v>
      </c>
      <c r="G3149">
        <f>VLOOKUP(C3149,reference!$A$1:$E$310,5,FALSE)</f>
        <v>5311060</v>
      </c>
      <c r="H3149" t="str">
        <f>VLOOKUP(C3149,reference!$A$1:$E$310,4,FALSE)</f>
        <v>MAUROLE</v>
      </c>
      <c r="I3149" t="str">
        <f>VLOOKUP($D3149,reference!$G$1:$H$25,2,FALSE)</f>
        <v>Pertanian lahan kering  campur semak / kebun campur</v>
      </c>
      <c r="J3149" t="str">
        <f>VLOOKUP($E3149,reference!$G$1:$H$25,2,FALSE)</f>
        <v>Pertanian lahan kering  campur semak / kebun campur</v>
      </c>
      <c r="K3149" t="str">
        <f t="shared" si="49"/>
        <v>Buffer Irigasi</v>
      </c>
      <c r="L3149" t="s">
        <v>327</v>
      </c>
    </row>
    <row r="3150" spans="1:12" x14ac:dyDescent="0.25">
      <c r="A3150" s="1">
        <v>3149</v>
      </c>
      <c r="B3150" s="3">
        <v>4</v>
      </c>
      <c r="C3150" s="1">
        <v>202</v>
      </c>
      <c r="D3150" s="1">
        <v>13</v>
      </c>
      <c r="E3150" s="1">
        <v>14</v>
      </c>
      <c r="F3150" s="1">
        <v>1</v>
      </c>
      <c r="G3150">
        <f>VLOOKUP(C3150,reference!$A$1:$E$310,5,FALSE)</f>
        <v>5311060</v>
      </c>
      <c r="H3150" t="str">
        <f>VLOOKUP(C3150,reference!$A$1:$E$310,4,FALSE)</f>
        <v>MAUROLE</v>
      </c>
      <c r="I3150" t="str">
        <f>VLOOKUP($D3150,reference!$G$1:$H$25,2,FALSE)</f>
        <v>Pertanian lahan kering  campur semak / kebun campur</v>
      </c>
      <c r="J3150" t="str">
        <f>VLOOKUP($E3150,reference!$G$1:$H$25,2,FALSE)</f>
        <v>Sawah</v>
      </c>
      <c r="K3150" t="str">
        <f t="shared" si="49"/>
        <v>Buffer Irigasi</v>
      </c>
      <c r="L3150" t="s">
        <v>327</v>
      </c>
    </row>
    <row r="3151" spans="1:12" x14ac:dyDescent="0.25">
      <c r="A3151" s="1">
        <v>3150</v>
      </c>
      <c r="B3151" s="3">
        <v>1</v>
      </c>
      <c r="C3151" s="1">
        <v>202</v>
      </c>
      <c r="D3151" s="1">
        <v>2</v>
      </c>
      <c r="E3151" s="1">
        <v>16</v>
      </c>
      <c r="F3151" s="1">
        <v>1</v>
      </c>
      <c r="G3151">
        <f>VLOOKUP(C3151,reference!$A$1:$E$310,5,FALSE)</f>
        <v>5311060</v>
      </c>
      <c r="H3151" t="str">
        <f>VLOOKUP(C3151,reference!$A$1:$E$310,4,FALSE)</f>
        <v>MAUROLE</v>
      </c>
      <c r="I3151" t="str">
        <f>VLOOKUP($D3151,reference!$G$1:$H$25,2,FALSE)</f>
        <v>Hutan lahan kering sekunder / bekas tebangan</v>
      </c>
      <c r="J3151" t="str">
        <f>VLOOKUP($E3151,reference!$G$1:$H$25,2,FALSE)</f>
        <v>Pemukiman</v>
      </c>
      <c r="K3151" t="str">
        <f t="shared" si="49"/>
        <v>Buffer Irigasi</v>
      </c>
      <c r="L3151" t="s">
        <v>328</v>
      </c>
    </row>
    <row r="3152" spans="1:12" x14ac:dyDescent="0.25">
      <c r="A3152" s="1">
        <v>3151</v>
      </c>
      <c r="B3152" s="3">
        <v>202</v>
      </c>
      <c r="C3152" s="1">
        <v>174</v>
      </c>
      <c r="D3152" s="1">
        <v>12</v>
      </c>
      <c r="E3152" s="1">
        <v>2</v>
      </c>
      <c r="F3152" s="1">
        <v>0</v>
      </c>
      <c r="G3152">
        <f>VLOOKUP(C3152,reference!$A$1:$E$310,5,FALSE)</f>
        <v>5310041</v>
      </c>
      <c r="H3152" t="str">
        <f>VLOOKUP(C3152,reference!$A$1:$E$310,4,FALSE)</f>
        <v>WAIGETE</v>
      </c>
      <c r="I3152" t="str">
        <f>VLOOKUP($D3152,reference!$G$1:$H$25,2,FALSE)</f>
        <v>Pertanian lahan kering</v>
      </c>
      <c r="J3152" t="str">
        <f>VLOOKUP($E3152,reference!$G$1:$H$25,2,FALSE)</f>
        <v>Hutan lahan kering sekunder / bekas tebangan</v>
      </c>
      <c r="K3152" t="str">
        <f t="shared" si="49"/>
        <v>Non Irigasi</v>
      </c>
      <c r="L3152" t="s">
        <v>327</v>
      </c>
    </row>
    <row r="3153" spans="1:12" x14ac:dyDescent="0.25">
      <c r="A3153" s="1">
        <v>3152</v>
      </c>
      <c r="B3153" s="3">
        <v>3194</v>
      </c>
      <c r="C3153" s="1">
        <v>174</v>
      </c>
      <c r="D3153" s="1">
        <v>2</v>
      </c>
      <c r="E3153" s="1">
        <v>2</v>
      </c>
      <c r="F3153" s="1">
        <v>0</v>
      </c>
      <c r="G3153">
        <f>VLOOKUP(C3153,reference!$A$1:$E$310,5,FALSE)</f>
        <v>5310041</v>
      </c>
      <c r="H3153" t="str">
        <f>VLOOKUP(C3153,reference!$A$1:$E$310,4,FALSE)</f>
        <v>WAIGETE</v>
      </c>
      <c r="I3153" t="str">
        <f>VLOOKUP($D3153,reference!$G$1:$H$25,2,FALSE)</f>
        <v>Hutan lahan kering sekunder / bekas tebangan</v>
      </c>
      <c r="J3153" t="str">
        <f>VLOOKUP($E3153,reference!$G$1:$H$25,2,FALSE)</f>
        <v>Hutan lahan kering sekunder / bekas tebangan</v>
      </c>
      <c r="K3153" t="str">
        <f t="shared" si="49"/>
        <v>Non Irigasi</v>
      </c>
      <c r="L3153" t="s">
        <v>327</v>
      </c>
    </row>
    <row r="3154" spans="1:12" x14ac:dyDescent="0.25">
      <c r="A3154" s="1">
        <v>3153</v>
      </c>
      <c r="B3154" s="3">
        <v>8</v>
      </c>
      <c r="C3154" s="1">
        <v>175</v>
      </c>
      <c r="D3154" s="1">
        <v>13</v>
      </c>
      <c r="E3154" s="1">
        <v>1</v>
      </c>
      <c r="F3154" s="1">
        <v>0</v>
      </c>
      <c r="G3154">
        <f>VLOOKUP(C3154,reference!$A$1:$E$310,5,FALSE)</f>
        <v>5310042</v>
      </c>
      <c r="H3154" t="str">
        <f>VLOOKUP(C3154,reference!$A$1:$E$310,4,FALSE)</f>
        <v>WAIBLAMA</v>
      </c>
      <c r="I3154" t="str">
        <f>VLOOKUP($D3154,reference!$G$1:$H$25,2,FALSE)</f>
        <v>Pertanian lahan kering  campur semak / kebun campur</v>
      </c>
      <c r="J3154" t="str">
        <f>VLOOKUP($E3154,reference!$G$1:$H$25,2,FALSE)</f>
        <v>Hutan lahan kering primer</v>
      </c>
      <c r="K3154" t="str">
        <f t="shared" si="49"/>
        <v>Non Irigasi</v>
      </c>
      <c r="L3154" t="s">
        <v>327</v>
      </c>
    </row>
    <row r="3155" spans="1:12" x14ac:dyDescent="0.25">
      <c r="A3155" s="1">
        <v>3154</v>
      </c>
      <c r="B3155" s="3">
        <v>28</v>
      </c>
      <c r="C3155" s="1">
        <v>245</v>
      </c>
      <c r="D3155" s="1">
        <v>2</v>
      </c>
      <c r="E3155" s="1">
        <v>16</v>
      </c>
      <c r="F3155" s="1">
        <v>0</v>
      </c>
      <c r="G3155">
        <f>VLOOKUP(C3155,reference!$A$1:$E$310,5,FALSE)</f>
        <v>5315021</v>
      </c>
      <c r="H3155" t="str">
        <f>VLOOKUP(C3155,reference!$A$1:$E$310,4,FALSE)</f>
        <v>MBELILING</v>
      </c>
      <c r="I3155" t="str">
        <f>VLOOKUP($D3155,reference!$G$1:$H$25,2,FALSE)</f>
        <v>Hutan lahan kering sekunder / bekas tebangan</v>
      </c>
      <c r="J3155" t="str">
        <f>VLOOKUP($E3155,reference!$G$1:$H$25,2,FALSE)</f>
        <v>Pemukiman</v>
      </c>
      <c r="K3155" t="str">
        <f t="shared" si="49"/>
        <v>Non Irigasi</v>
      </c>
      <c r="L3155" t="s">
        <v>328</v>
      </c>
    </row>
    <row r="3156" spans="1:12" x14ac:dyDescent="0.25">
      <c r="A3156" s="1">
        <v>3155</v>
      </c>
      <c r="B3156" s="3">
        <v>23</v>
      </c>
      <c r="C3156" s="1">
        <v>224</v>
      </c>
      <c r="D3156" s="1">
        <v>13</v>
      </c>
      <c r="E3156" s="1">
        <v>16</v>
      </c>
      <c r="F3156" s="1">
        <v>0</v>
      </c>
      <c r="G3156">
        <f>VLOOKUP(C3156,reference!$A$1:$E$310,5,FALSE)</f>
        <v>5313120</v>
      </c>
      <c r="H3156" t="str">
        <f>VLOOKUP(C3156,reference!$A$1:$E$310,4,FALSE)</f>
        <v>RUTENG</v>
      </c>
      <c r="I3156" t="str">
        <f>VLOOKUP($D3156,reference!$G$1:$H$25,2,FALSE)</f>
        <v>Pertanian lahan kering  campur semak / kebun campur</v>
      </c>
      <c r="J3156" t="str">
        <f>VLOOKUP($E3156,reference!$G$1:$H$25,2,FALSE)</f>
        <v>Pemukiman</v>
      </c>
      <c r="K3156" t="str">
        <f t="shared" si="49"/>
        <v>Non Irigasi</v>
      </c>
      <c r="L3156" t="s">
        <v>327</v>
      </c>
    </row>
    <row r="3157" spans="1:12" x14ac:dyDescent="0.25">
      <c r="A3157" s="1">
        <v>3156</v>
      </c>
      <c r="B3157" s="3">
        <v>653</v>
      </c>
      <c r="C3157" s="1">
        <v>224</v>
      </c>
      <c r="D3157" s="1">
        <v>12</v>
      </c>
      <c r="E3157" s="1">
        <v>16</v>
      </c>
      <c r="F3157" s="1">
        <v>0</v>
      </c>
      <c r="G3157">
        <f>VLOOKUP(C3157,reference!$A$1:$E$310,5,FALSE)</f>
        <v>5313120</v>
      </c>
      <c r="H3157" t="str">
        <f>VLOOKUP(C3157,reference!$A$1:$E$310,4,FALSE)</f>
        <v>RUTENG</v>
      </c>
      <c r="I3157" t="str">
        <f>VLOOKUP($D3157,reference!$G$1:$H$25,2,FALSE)</f>
        <v>Pertanian lahan kering</v>
      </c>
      <c r="J3157" t="str">
        <f>VLOOKUP($E3157,reference!$G$1:$H$25,2,FALSE)</f>
        <v>Pemukiman</v>
      </c>
      <c r="K3157" t="str">
        <f t="shared" si="49"/>
        <v>Non Irigasi</v>
      </c>
      <c r="L3157" t="s">
        <v>327</v>
      </c>
    </row>
    <row r="3158" spans="1:12" x14ac:dyDescent="0.25">
      <c r="A3158" s="1">
        <v>3157</v>
      </c>
      <c r="B3158" s="3">
        <v>669</v>
      </c>
      <c r="C3158" s="1">
        <v>224</v>
      </c>
      <c r="D3158" s="1">
        <v>12</v>
      </c>
      <c r="E3158" s="1">
        <v>13</v>
      </c>
      <c r="F3158" s="1">
        <v>0</v>
      </c>
      <c r="G3158">
        <f>VLOOKUP(C3158,reference!$A$1:$E$310,5,FALSE)</f>
        <v>5313120</v>
      </c>
      <c r="H3158" t="str">
        <f>VLOOKUP(C3158,reference!$A$1:$E$310,4,FALSE)</f>
        <v>RUTENG</v>
      </c>
      <c r="I3158" t="str">
        <f>VLOOKUP($D3158,reference!$G$1:$H$25,2,FALSE)</f>
        <v>Pertanian lahan kering</v>
      </c>
      <c r="J3158" t="str">
        <f>VLOOKUP($E3158,reference!$G$1:$H$25,2,FALSE)</f>
        <v>Pertanian lahan kering  campur semak / kebun campur</v>
      </c>
      <c r="K3158" t="str">
        <f t="shared" si="49"/>
        <v>Non Irigasi</v>
      </c>
      <c r="L3158" t="s">
        <v>327</v>
      </c>
    </row>
    <row r="3159" spans="1:12" x14ac:dyDescent="0.25">
      <c r="A3159" s="1">
        <v>3158</v>
      </c>
      <c r="B3159" s="3">
        <v>2</v>
      </c>
      <c r="C3159" s="1">
        <v>225</v>
      </c>
      <c r="D3159" s="1">
        <v>12</v>
      </c>
      <c r="E3159" s="1">
        <v>14</v>
      </c>
      <c r="F3159" s="1">
        <v>1</v>
      </c>
      <c r="G3159">
        <f>VLOOKUP(C3159,reference!$A$1:$E$310,5,FALSE)</f>
        <v>5313121</v>
      </c>
      <c r="H3159" t="str">
        <f>VLOOKUP(C3159,reference!$A$1:$E$310,4,FALSE)</f>
        <v>WAE RII</v>
      </c>
      <c r="I3159" t="str">
        <f>VLOOKUP($D3159,reference!$G$1:$H$25,2,FALSE)</f>
        <v>Pertanian lahan kering</v>
      </c>
      <c r="J3159" t="str">
        <f>VLOOKUP($E3159,reference!$G$1:$H$25,2,FALSE)</f>
        <v>Sawah</v>
      </c>
      <c r="K3159" t="str">
        <f t="shared" si="49"/>
        <v>Buffer Irigasi</v>
      </c>
      <c r="L3159" t="s">
        <v>327</v>
      </c>
    </row>
    <row r="3160" spans="1:12" x14ac:dyDescent="0.25">
      <c r="A3160" s="1">
        <v>3159</v>
      </c>
      <c r="B3160" s="3">
        <v>86</v>
      </c>
      <c r="C3160" s="1">
        <v>284</v>
      </c>
      <c r="D3160" s="1">
        <v>1</v>
      </c>
      <c r="E3160" s="1">
        <v>9</v>
      </c>
      <c r="F3160" s="1">
        <v>0</v>
      </c>
      <c r="G3160">
        <f>VLOOKUP(C3160,reference!$A$1:$E$310,5,FALSE)</f>
        <v>5319051</v>
      </c>
      <c r="H3160" t="str">
        <f>VLOOKUP(C3160,reference!$A$1:$E$310,4,FALSE)</f>
        <v>POCO RANAKA TIMUR</v>
      </c>
      <c r="I3160" t="str">
        <f>VLOOKUP($D3160,reference!$G$1:$H$25,2,FALSE)</f>
        <v>Hutan lahan kering primer</v>
      </c>
      <c r="J3160" t="str">
        <f>VLOOKUP($E3160,reference!$G$1:$H$25,2,FALSE)</f>
        <v>Semak belukar</v>
      </c>
      <c r="K3160" t="str">
        <f t="shared" si="49"/>
        <v>Non Irigasi</v>
      </c>
      <c r="L3160" t="s">
        <v>328</v>
      </c>
    </row>
    <row r="3161" spans="1:12" x14ac:dyDescent="0.25">
      <c r="A3161" s="1">
        <v>3160</v>
      </c>
      <c r="B3161" s="3">
        <v>691</v>
      </c>
      <c r="C3161" s="1">
        <v>281</v>
      </c>
      <c r="D3161" s="1">
        <v>9</v>
      </c>
      <c r="E3161" s="1">
        <v>14</v>
      </c>
      <c r="F3161" s="1">
        <v>0</v>
      </c>
      <c r="G3161">
        <f>VLOOKUP(C3161,reference!$A$1:$E$310,5,FALSE)</f>
        <v>5319031</v>
      </c>
      <c r="H3161" t="str">
        <f>VLOOKUP(C3161,reference!$A$1:$E$310,4,FALSE)</f>
        <v>ELAR SELATAN</v>
      </c>
      <c r="I3161" t="str">
        <f>VLOOKUP($D3161,reference!$G$1:$H$25,2,FALSE)</f>
        <v>Semak belukar</v>
      </c>
      <c r="J3161" t="str">
        <f>VLOOKUP($E3161,reference!$G$1:$H$25,2,FALSE)</f>
        <v>Sawah</v>
      </c>
      <c r="K3161" t="str">
        <f t="shared" si="49"/>
        <v>Non Irigasi</v>
      </c>
      <c r="L3161" t="s">
        <v>327</v>
      </c>
    </row>
    <row r="3162" spans="1:12" x14ac:dyDescent="0.25">
      <c r="A3162" s="1">
        <v>3161</v>
      </c>
      <c r="B3162" s="3">
        <v>257</v>
      </c>
      <c r="C3162" s="1">
        <v>204</v>
      </c>
      <c r="D3162" s="1">
        <v>2</v>
      </c>
      <c r="E3162" s="1">
        <v>11</v>
      </c>
      <c r="F3162" s="1">
        <v>0</v>
      </c>
      <c r="G3162">
        <f>VLOOKUP(C3162,reference!$A$1:$E$310,5,FALSE)</f>
        <v>5311062</v>
      </c>
      <c r="H3162" t="str">
        <f>VLOOKUP(C3162,reference!$A$1:$E$310,4,FALSE)</f>
        <v>DETUKELI</v>
      </c>
      <c r="I3162" t="str">
        <f>VLOOKUP($D3162,reference!$G$1:$H$25,2,FALSE)</f>
        <v>Hutan lahan kering sekunder / bekas tebangan</v>
      </c>
      <c r="J3162" t="str">
        <f>VLOOKUP($E3162,reference!$G$1:$H$25,2,FALSE)</f>
        <v>Savanna / Padang rumput</v>
      </c>
      <c r="K3162" t="str">
        <f t="shared" si="49"/>
        <v>Non Irigasi</v>
      </c>
      <c r="L3162" t="s">
        <v>328</v>
      </c>
    </row>
    <row r="3163" spans="1:12" x14ac:dyDescent="0.25">
      <c r="A3163" s="1">
        <v>3162</v>
      </c>
      <c r="B3163" s="3">
        <v>18</v>
      </c>
      <c r="C3163" s="1">
        <v>223</v>
      </c>
      <c r="D3163" s="1">
        <v>12</v>
      </c>
      <c r="E3163" s="1">
        <v>16</v>
      </c>
      <c r="F3163" s="1">
        <v>1</v>
      </c>
      <c r="G3163">
        <f>VLOOKUP(C3163,reference!$A$1:$E$310,5,FALSE)</f>
        <v>5313110</v>
      </c>
      <c r="H3163" t="str">
        <f>VLOOKUP(C3163,reference!$A$1:$E$310,4,FALSE)</f>
        <v>LANGKE REMBONG</v>
      </c>
      <c r="I3163" t="str">
        <f>VLOOKUP($D3163,reference!$G$1:$H$25,2,FALSE)</f>
        <v>Pertanian lahan kering</v>
      </c>
      <c r="J3163" t="str">
        <f>VLOOKUP($E3163,reference!$G$1:$H$25,2,FALSE)</f>
        <v>Pemukiman</v>
      </c>
      <c r="K3163" t="str">
        <f t="shared" si="49"/>
        <v>Buffer Irigasi</v>
      </c>
      <c r="L3163" t="s">
        <v>327</v>
      </c>
    </row>
    <row r="3164" spans="1:12" x14ac:dyDescent="0.25">
      <c r="A3164" s="1">
        <v>3163</v>
      </c>
      <c r="B3164" s="3">
        <v>9</v>
      </c>
      <c r="C3164" s="1">
        <v>225</v>
      </c>
      <c r="D3164" s="1">
        <v>12</v>
      </c>
      <c r="E3164" s="1">
        <v>16</v>
      </c>
      <c r="F3164" s="1">
        <v>1</v>
      </c>
      <c r="G3164">
        <f>VLOOKUP(C3164,reference!$A$1:$E$310,5,FALSE)</f>
        <v>5313121</v>
      </c>
      <c r="H3164" t="str">
        <f>VLOOKUP(C3164,reference!$A$1:$E$310,4,FALSE)</f>
        <v>WAE RII</v>
      </c>
      <c r="I3164" t="str">
        <f>VLOOKUP($D3164,reference!$G$1:$H$25,2,FALSE)</f>
        <v>Pertanian lahan kering</v>
      </c>
      <c r="J3164" t="str">
        <f>VLOOKUP($E3164,reference!$G$1:$H$25,2,FALSE)</f>
        <v>Pemukiman</v>
      </c>
      <c r="K3164" t="str">
        <f t="shared" si="49"/>
        <v>Buffer Irigasi</v>
      </c>
      <c r="L3164" t="s">
        <v>327</v>
      </c>
    </row>
    <row r="3165" spans="1:12" x14ac:dyDescent="0.25">
      <c r="A3165" s="1">
        <v>3164</v>
      </c>
      <c r="B3165" s="3">
        <v>5214</v>
      </c>
      <c r="C3165" s="1">
        <v>281</v>
      </c>
      <c r="D3165" s="1">
        <v>9</v>
      </c>
      <c r="E3165" s="1">
        <v>2</v>
      </c>
      <c r="F3165" s="1">
        <v>0</v>
      </c>
      <c r="G3165">
        <f>VLOOKUP(C3165,reference!$A$1:$E$310,5,FALSE)</f>
        <v>5319031</v>
      </c>
      <c r="H3165" t="str">
        <f>VLOOKUP(C3165,reference!$A$1:$E$310,4,FALSE)</f>
        <v>ELAR SELATAN</v>
      </c>
      <c r="I3165" t="str">
        <f>VLOOKUP($D3165,reference!$G$1:$H$25,2,FALSE)</f>
        <v>Semak belukar</v>
      </c>
      <c r="J3165" t="str">
        <f>VLOOKUP($E3165,reference!$G$1:$H$25,2,FALSE)</f>
        <v>Hutan lahan kering sekunder / bekas tebangan</v>
      </c>
      <c r="K3165" t="str">
        <f t="shared" si="49"/>
        <v>Non Irigasi</v>
      </c>
      <c r="L3165" t="s">
        <v>327</v>
      </c>
    </row>
    <row r="3166" spans="1:12" x14ac:dyDescent="0.25">
      <c r="A3166" s="1">
        <v>3165</v>
      </c>
      <c r="B3166" s="3">
        <v>1487</v>
      </c>
      <c r="C3166" s="1">
        <v>281</v>
      </c>
      <c r="D3166" s="1">
        <v>11</v>
      </c>
      <c r="E3166" s="1">
        <v>2</v>
      </c>
      <c r="F3166" s="1">
        <v>0</v>
      </c>
      <c r="G3166">
        <f>VLOOKUP(C3166,reference!$A$1:$E$310,5,FALSE)</f>
        <v>5319031</v>
      </c>
      <c r="H3166" t="str">
        <f>VLOOKUP(C3166,reference!$A$1:$E$310,4,FALSE)</f>
        <v>ELAR SELATAN</v>
      </c>
      <c r="I3166" t="str">
        <f>VLOOKUP($D3166,reference!$G$1:$H$25,2,FALSE)</f>
        <v>Savanna / Padang rumput</v>
      </c>
      <c r="J3166" t="str">
        <f>VLOOKUP($E3166,reference!$G$1:$H$25,2,FALSE)</f>
        <v>Hutan lahan kering sekunder / bekas tebangan</v>
      </c>
      <c r="K3166" t="str">
        <f t="shared" si="49"/>
        <v>Non Irigasi</v>
      </c>
      <c r="L3166" t="s">
        <v>327</v>
      </c>
    </row>
    <row r="3167" spans="1:12" x14ac:dyDescent="0.25">
      <c r="A3167" s="1">
        <v>3166</v>
      </c>
      <c r="B3167" s="3">
        <v>38</v>
      </c>
      <c r="C3167" s="1">
        <v>275</v>
      </c>
      <c r="D3167" s="1">
        <v>13</v>
      </c>
      <c r="E3167" s="1">
        <v>20</v>
      </c>
      <c r="F3167" s="1">
        <v>0</v>
      </c>
      <c r="G3167">
        <f>VLOOKUP(C3167,reference!$A$1:$E$310,5,FALSE)</f>
        <v>5318060</v>
      </c>
      <c r="H3167" t="str">
        <f>VLOOKUP(C3167,reference!$A$1:$E$310,4,FALSE)</f>
        <v>AESESA</v>
      </c>
      <c r="I3167" t="str">
        <f>VLOOKUP($D3167,reference!$G$1:$H$25,2,FALSE)</f>
        <v>Pertanian lahan kering  campur semak / kebun campur</v>
      </c>
      <c r="J3167" t="str">
        <f>VLOOKUP($E3167,reference!$G$1:$H$25,2,FALSE)</f>
        <v>Tubuh air</v>
      </c>
      <c r="K3167" t="str">
        <f t="shared" si="49"/>
        <v>Non Irigasi</v>
      </c>
      <c r="L3167" t="s">
        <v>327</v>
      </c>
    </row>
    <row r="3168" spans="1:12" x14ac:dyDescent="0.25">
      <c r="A3168" s="1">
        <v>3167</v>
      </c>
      <c r="B3168" s="3">
        <v>14</v>
      </c>
      <c r="C3168" s="1">
        <v>189</v>
      </c>
      <c r="D3168" s="1">
        <v>13</v>
      </c>
      <c r="E3168" s="1">
        <v>0</v>
      </c>
      <c r="F3168" s="1">
        <v>0</v>
      </c>
      <c r="G3168">
        <f>VLOOKUP(C3168,reference!$A$1:$E$310,5,FALSE)</f>
        <v>5311012</v>
      </c>
      <c r="H3168" t="str">
        <f>VLOOKUP(C3168,reference!$A$1:$E$310,4,FALSE)</f>
        <v>MAUKARO</v>
      </c>
      <c r="I3168" t="str">
        <f>VLOOKUP($D3168,reference!$G$1:$H$25,2,FALSE)</f>
        <v>Pertanian lahan kering  campur semak / kebun campur</v>
      </c>
      <c r="J3168" t="str">
        <f>VLOOKUP($E3168,reference!$G$1:$H$25,2,FALSE)</f>
        <v>No data</v>
      </c>
      <c r="K3168" t="str">
        <f t="shared" si="49"/>
        <v>Non Irigasi</v>
      </c>
      <c r="L3168" t="s">
        <v>327</v>
      </c>
    </row>
    <row r="3169" spans="1:12" x14ac:dyDescent="0.25">
      <c r="A3169" s="1">
        <v>3168</v>
      </c>
      <c r="B3169" s="3">
        <v>13</v>
      </c>
      <c r="C3169" s="1">
        <v>189</v>
      </c>
      <c r="D3169" s="1">
        <v>13</v>
      </c>
      <c r="E3169" s="1">
        <v>5</v>
      </c>
      <c r="F3169" s="1">
        <v>0</v>
      </c>
      <c r="G3169">
        <f>VLOOKUP(C3169,reference!$A$1:$E$310,5,FALSE)</f>
        <v>5311012</v>
      </c>
      <c r="H3169" t="str">
        <f>VLOOKUP(C3169,reference!$A$1:$E$310,4,FALSE)</f>
        <v>MAUKARO</v>
      </c>
      <c r="I3169" t="str">
        <f>VLOOKUP($D3169,reference!$G$1:$H$25,2,FALSE)</f>
        <v>Pertanian lahan kering  campur semak / kebun campur</v>
      </c>
      <c r="J3169" t="str">
        <f>VLOOKUP($E3169,reference!$G$1:$H$25,2,FALSE)</f>
        <v>Hutan mangrove primer</v>
      </c>
      <c r="K3169" t="str">
        <f t="shared" si="49"/>
        <v>Non Irigasi</v>
      </c>
      <c r="L3169" t="s">
        <v>327</v>
      </c>
    </row>
    <row r="3170" spans="1:12" x14ac:dyDescent="0.25">
      <c r="A3170" s="1">
        <v>3169</v>
      </c>
      <c r="B3170" s="3">
        <v>16</v>
      </c>
      <c r="C3170" s="1">
        <v>207</v>
      </c>
      <c r="D3170" s="1">
        <v>14</v>
      </c>
      <c r="E3170" s="1">
        <v>20</v>
      </c>
      <c r="F3170" s="1">
        <v>0</v>
      </c>
      <c r="G3170">
        <f>VLOOKUP(C3170,reference!$A$1:$E$310,5,FALSE)</f>
        <v>5311071</v>
      </c>
      <c r="H3170" t="str">
        <f>VLOOKUP(C3170,reference!$A$1:$E$310,4,FALSE)</f>
        <v>WEWARIA</v>
      </c>
      <c r="I3170" t="str">
        <f>VLOOKUP($D3170,reference!$G$1:$H$25,2,FALSE)</f>
        <v>Sawah</v>
      </c>
      <c r="J3170" t="str">
        <f>VLOOKUP($E3170,reference!$G$1:$H$25,2,FALSE)</f>
        <v>Tubuh air</v>
      </c>
      <c r="K3170" t="str">
        <f t="shared" si="49"/>
        <v>Non Irigasi</v>
      </c>
      <c r="L3170" t="s">
        <v>327</v>
      </c>
    </row>
    <row r="3171" spans="1:12" x14ac:dyDescent="0.25">
      <c r="A3171" s="1">
        <v>3170</v>
      </c>
      <c r="B3171" s="3">
        <v>1</v>
      </c>
      <c r="C3171" s="1">
        <v>207</v>
      </c>
      <c r="D3171" s="1">
        <v>20</v>
      </c>
      <c r="E3171" s="1">
        <v>20</v>
      </c>
      <c r="F3171" s="1">
        <v>0</v>
      </c>
      <c r="G3171">
        <f>VLOOKUP(C3171,reference!$A$1:$E$310,5,FALSE)</f>
        <v>5311071</v>
      </c>
      <c r="H3171" t="str">
        <f>VLOOKUP(C3171,reference!$A$1:$E$310,4,FALSE)</f>
        <v>WEWARIA</v>
      </c>
      <c r="I3171" t="str">
        <f>VLOOKUP($D3171,reference!$G$1:$H$25,2,FALSE)</f>
        <v>Tubuh air</v>
      </c>
      <c r="J3171" t="str">
        <f>VLOOKUP($E3171,reference!$G$1:$H$25,2,FALSE)</f>
        <v>Tubuh air</v>
      </c>
      <c r="K3171" t="str">
        <f t="shared" si="49"/>
        <v>Non Irigasi</v>
      </c>
      <c r="L3171" t="s">
        <v>327</v>
      </c>
    </row>
    <row r="3172" spans="1:12" x14ac:dyDescent="0.25">
      <c r="A3172" s="1">
        <v>3171</v>
      </c>
      <c r="B3172" s="3">
        <v>1</v>
      </c>
      <c r="C3172" s="1">
        <v>155</v>
      </c>
      <c r="D3172" s="1">
        <v>2</v>
      </c>
      <c r="E3172" s="1">
        <v>0</v>
      </c>
      <c r="F3172" s="1">
        <v>0</v>
      </c>
      <c r="G3172">
        <f>VLOOKUP(C3172,reference!$A$1:$E$310,5,FALSE)</f>
        <v>5309040</v>
      </c>
      <c r="H3172" t="str">
        <f>VLOOKUP(C3172,reference!$A$1:$E$310,4,FALSE)</f>
        <v>SOLOR BARAT</v>
      </c>
      <c r="I3172" t="str">
        <f>VLOOKUP($D3172,reference!$G$1:$H$25,2,FALSE)</f>
        <v>Hutan lahan kering sekunder / bekas tebangan</v>
      </c>
      <c r="J3172" t="str">
        <f>VLOOKUP($E3172,reference!$G$1:$H$25,2,FALSE)</f>
        <v>No data</v>
      </c>
      <c r="K3172" t="str">
        <f t="shared" si="49"/>
        <v>Non Irigasi</v>
      </c>
      <c r="L3172" t="s">
        <v>328</v>
      </c>
    </row>
    <row r="3173" spans="1:12" x14ac:dyDescent="0.25">
      <c r="A3173" s="1">
        <v>3172</v>
      </c>
      <c r="B3173" s="3">
        <v>76</v>
      </c>
      <c r="C3173" s="1">
        <v>245</v>
      </c>
      <c r="D3173" s="1">
        <v>14</v>
      </c>
      <c r="E3173" s="1">
        <v>1</v>
      </c>
      <c r="F3173" s="1">
        <v>0</v>
      </c>
      <c r="G3173">
        <f>VLOOKUP(C3173,reference!$A$1:$E$310,5,FALSE)</f>
        <v>5315021</v>
      </c>
      <c r="H3173" t="str">
        <f>VLOOKUP(C3173,reference!$A$1:$E$310,4,FALSE)</f>
        <v>MBELILING</v>
      </c>
      <c r="I3173" t="str">
        <f>VLOOKUP($D3173,reference!$G$1:$H$25,2,FALSE)</f>
        <v>Sawah</v>
      </c>
      <c r="J3173" t="str">
        <f>VLOOKUP($E3173,reference!$G$1:$H$25,2,FALSE)</f>
        <v>Hutan lahan kering primer</v>
      </c>
      <c r="K3173" t="str">
        <f t="shared" si="49"/>
        <v>Non Irigasi</v>
      </c>
      <c r="L3173" t="s">
        <v>327</v>
      </c>
    </row>
    <row r="3174" spans="1:12" x14ac:dyDescent="0.25">
      <c r="A3174" s="1">
        <v>3173</v>
      </c>
      <c r="B3174" s="3">
        <v>87</v>
      </c>
      <c r="C3174" s="1">
        <v>247</v>
      </c>
      <c r="D3174" s="1">
        <v>13</v>
      </c>
      <c r="E3174" s="1">
        <v>12</v>
      </c>
      <c r="F3174" s="1">
        <v>0</v>
      </c>
      <c r="G3174">
        <f>VLOOKUP(C3174,reference!$A$1:$E$310,5,FALSE)</f>
        <v>5315031</v>
      </c>
      <c r="H3174" t="str">
        <f>VLOOKUP(C3174,reference!$A$1:$E$310,4,FALSE)</f>
        <v>WELAK</v>
      </c>
      <c r="I3174" t="str">
        <f>VLOOKUP($D3174,reference!$G$1:$H$25,2,FALSE)</f>
        <v>Pertanian lahan kering  campur semak / kebun campur</v>
      </c>
      <c r="J3174" t="str">
        <f>VLOOKUP($E3174,reference!$G$1:$H$25,2,FALSE)</f>
        <v>Pertanian lahan kering</v>
      </c>
      <c r="K3174" t="str">
        <f t="shared" si="49"/>
        <v>Non Irigasi</v>
      </c>
      <c r="L3174" t="s">
        <v>327</v>
      </c>
    </row>
    <row r="3175" spans="1:12" x14ac:dyDescent="0.25">
      <c r="A3175" s="1">
        <v>3174</v>
      </c>
      <c r="B3175" s="3">
        <v>8</v>
      </c>
      <c r="C3175" s="1">
        <v>224</v>
      </c>
      <c r="D3175" s="1">
        <v>13</v>
      </c>
      <c r="E3175" s="1">
        <v>13</v>
      </c>
      <c r="F3175" s="1">
        <v>0</v>
      </c>
      <c r="G3175">
        <f>VLOOKUP(C3175,reference!$A$1:$E$310,5,FALSE)</f>
        <v>5313120</v>
      </c>
      <c r="H3175" t="str">
        <f>VLOOKUP(C3175,reference!$A$1:$E$310,4,FALSE)</f>
        <v>RUTENG</v>
      </c>
      <c r="I3175" t="str">
        <f>VLOOKUP($D3175,reference!$G$1:$H$25,2,FALSE)</f>
        <v>Pertanian lahan kering  campur semak / kebun campur</v>
      </c>
      <c r="J3175" t="str">
        <f>VLOOKUP($E3175,reference!$G$1:$H$25,2,FALSE)</f>
        <v>Pertanian lahan kering  campur semak / kebun campur</v>
      </c>
      <c r="K3175" t="str">
        <f t="shared" si="49"/>
        <v>Non Irigasi</v>
      </c>
      <c r="L3175" t="s">
        <v>327</v>
      </c>
    </row>
    <row r="3176" spans="1:12" x14ac:dyDescent="0.25">
      <c r="A3176" s="1">
        <v>3175</v>
      </c>
      <c r="B3176" s="3">
        <v>1321</v>
      </c>
      <c r="C3176" s="1">
        <v>284</v>
      </c>
      <c r="D3176" s="1">
        <v>1</v>
      </c>
      <c r="E3176" s="1">
        <v>1</v>
      </c>
      <c r="F3176" s="1">
        <v>0</v>
      </c>
      <c r="G3176">
        <f>VLOOKUP(C3176,reference!$A$1:$E$310,5,FALSE)</f>
        <v>5319051</v>
      </c>
      <c r="H3176" t="str">
        <f>VLOOKUP(C3176,reference!$A$1:$E$310,4,FALSE)</f>
        <v>POCO RANAKA TIMUR</v>
      </c>
      <c r="I3176" t="str">
        <f>VLOOKUP($D3176,reference!$G$1:$H$25,2,FALSE)</f>
        <v>Hutan lahan kering primer</v>
      </c>
      <c r="J3176" t="str">
        <f>VLOOKUP($E3176,reference!$G$1:$H$25,2,FALSE)</f>
        <v>Hutan lahan kering primer</v>
      </c>
      <c r="K3176" t="str">
        <f t="shared" si="49"/>
        <v>Non Irigasi</v>
      </c>
      <c r="L3176" t="s">
        <v>327</v>
      </c>
    </row>
    <row r="3177" spans="1:12" x14ac:dyDescent="0.25">
      <c r="A3177" s="1">
        <v>3176</v>
      </c>
      <c r="B3177" s="3">
        <v>22</v>
      </c>
      <c r="C3177" s="1">
        <v>282</v>
      </c>
      <c r="D3177" s="1">
        <v>1</v>
      </c>
      <c r="E3177" s="1">
        <v>9</v>
      </c>
      <c r="F3177" s="1">
        <v>0</v>
      </c>
      <c r="G3177">
        <f>VLOOKUP(C3177,reference!$A$1:$E$310,5,FALSE)</f>
        <v>5319040</v>
      </c>
      <c r="H3177" t="str">
        <f>VLOOKUP(C3177,reference!$A$1:$E$310,4,FALSE)</f>
        <v>SAMBI RAMPAS</v>
      </c>
      <c r="I3177" t="str">
        <f>VLOOKUP($D3177,reference!$G$1:$H$25,2,FALSE)</f>
        <v>Hutan lahan kering primer</v>
      </c>
      <c r="J3177" t="str">
        <f>VLOOKUP($E3177,reference!$G$1:$H$25,2,FALSE)</f>
        <v>Semak belukar</v>
      </c>
      <c r="K3177" t="str">
        <f t="shared" si="49"/>
        <v>Non Irigasi</v>
      </c>
      <c r="L3177" t="s">
        <v>328</v>
      </c>
    </row>
    <row r="3178" spans="1:12" x14ac:dyDescent="0.25">
      <c r="A3178" s="1">
        <v>3177</v>
      </c>
      <c r="B3178" s="3">
        <v>117</v>
      </c>
      <c r="C3178" s="1">
        <v>275</v>
      </c>
      <c r="D3178" s="1">
        <v>18</v>
      </c>
      <c r="E3178" s="1">
        <v>9</v>
      </c>
      <c r="F3178" s="1">
        <v>0</v>
      </c>
      <c r="G3178">
        <f>VLOOKUP(C3178,reference!$A$1:$E$310,5,FALSE)</f>
        <v>5318060</v>
      </c>
      <c r="H3178" t="str">
        <f>VLOOKUP(C3178,reference!$A$1:$E$310,4,FALSE)</f>
        <v>AESESA</v>
      </c>
      <c r="I3178" t="str">
        <f>VLOOKUP($D3178,reference!$G$1:$H$25,2,FALSE)</f>
        <v>Lahan terbuka</v>
      </c>
      <c r="J3178" t="str">
        <f>VLOOKUP($E3178,reference!$G$1:$H$25,2,FALSE)</f>
        <v>Semak belukar</v>
      </c>
      <c r="K3178" t="str">
        <f t="shared" si="49"/>
        <v>Non Irigasi</v>
      </c>
      <c r="L3178" t="s">
        <v>327</v>
      </c>
    </row>
    <row r="3179" spans="1:12" x14ac:dyDescent="0.25">
      <c r="A3179" s="1">
        <v>3178</v>
      </c>
      <c r="B3179" s="3">
        <v>96</v>
      </c>
      <c r="C3179" s="1">
        <v>189</v>
      </c>
      <c r="D3179" s="1">
        <v>13</v>
      </c>
      <c r="E3179" s="1">
        <v>16</v>
      </c>
      <c r="F3179" s="1">
        <v>0</v>
      </c>
      <c r="G3179">
        <f>VLOOKUP(C3179,reference!$A$1:$E$310,5,FALSE)</f>
        <v>5311012</v>
      </c>
      <c r="H3179" t="str">
        <f>VLOOKUP(C3179,reference!$A$1:$E$310,4,FALSE)</f>
        <v>MAUKARO</v>
      </c>
      <c r="I3179" t="str">
        <f>VLOOKUP($D3179,reference!$G$1:$H$25,2,FALSE)</f>
        <v>Pertanian lahan kering  campur semak / kebun campur</v>
      </c>
      <c r="J3179" t="str">
        <f>VLOOKUP($E3179,reference!$G$1:$H$25,2,FALSE)</f>
        <v>Pemukiman</v>
      </c>
      <c r="K3179" t="str">
        <f t="shared" si="49"/>
        <v>Non Irigasi</v>
      </c>
      <c r="L3179" t="s">
        <v>327</v>
      </c>
    </row>
    <row r="3180" spans="1:12" x14ac:dyDescent="0.25">
      <c r="A3180" s="1">
        <v>3179</v>
      </c>
      <c r="B3180" s="3">
        <v>63</v>
      </c>
      <c r="C3180" s="1">
        <v>207</v>
      </c>
      <c r="D3180" s="1">
        <v>14</v>
      </c>
      <c r="E3180" s="1">
        <v>1</v>
      </c>
      <c r="F3180" s="1">
        <v>0</v>
      </c>
      <c r="G3180">
        <f>VLOOKUP(C3180,reference!$A$1:$E$310,5,FALSE)</f>
        <v>5311071</v>
      </c>
      <c r="H3180" t="str">
        <f>VLOOKUP(C3180,reference!$A$1:$E$310,4,FALSE)</f>
        <v>WEWARIA</v>
      </c>
      <c r="I3180" t="str">
        <f>VLOOKUP($D3180,reference!$G$1:$H$25,2,FALSE)</f>
        <v>Sawah</v>
      </c>
      <c r="J3180" t="str">
        <f>VLOOKUP($E3180,reference!$G$1:$H$25,2,FALSE)</f>
        <v>Hutan lahan kering primer</v>
      </c>
      <c r="K3180" t="str">
        <f t="shared" si="49"/>
        <v>Non Irigasi</v>
      </c>
      <c r="L3180" t="s">
        <v>327</v>
      </c>
    </row>
    <row r="3181" spans="1:12" x14ac:dyDescent="0.25">
      <c r="A3181" s="1">
        <v>3180</v>
      </c>
      <c r="B3181" s="3">
        <v>512</v>
      </c>
      <c r="C3181" s="1">
        <v>204</v>
      </c>
      <c r="D3181" s="1">
        <v>2</v>
      </c>
      <c r="E3181" s="1">
        <v>9</v>
      </c>
      <c r="F3181" s="1">
        <v>0</v>
      </c>
      <c r="G3181">
        <f>VLOOKUP(C3181,reference!$A$1:$E$310,5,FALSE)</f>
        <v>5311062</v>
      </c>
      <c r="H3181" t="str">
        <f>VLOOKUP(C3181,reference!$A$1:$E$310,4,FALSE)</f>
        <v>DETUKELI</v>
      </c>
      <c r="I3181" t="str">
        <f>VLOOKUP($D3181,reference!$G$1:$H$25,2,FALSE)</f>
        <v>Hutan lahan kering sekunder / bekas tebangan</v>
      </c>
      <c r="J3181" t="str">
        <f>VLOOKUP($E3181,reference!$G$1:$H$25,2,FALSE)</f>
        <v>Semak belukar</v>
      </c>
      <c r="K3181" t="str">
        <f t="shared" si="49"/>
        <v>Non Irigasi</v>
      </c>
      <c r="L3181" t="s">
        <v>328</v>
      </c>
    </row>
    <row r="3182" spans="1:12" x14ac:dyDescent="0.25">
      <c r="A3182" s="1">
        <v>3181</v>
      </c>
      <c r="B3182" s="3">
        <v>17</v>
      </c>
      <c r="C3182" s="1">
        <v>203</v>
      </c>
      <c r="D3182" s="1">
        <v>13</v>
      </c>
      <c r="E3182" s="1">
        <v>1</v>
      </c>
      <c r="F3182" s="1">
        <v>0</v>
      </c>
      <c r="G3182">
        <f>VLOOKUP(C3182,reference!$A$1:$E$310,5,FALSE)</f>
        <v>5311061</v>
      </c>
      <c r="H3182" t="str">
        <f>VLOOKUP(C3182,reference!$A$1:$E$310,4,FALSE)</f>
        <v>KOTABARU</v>
      </c>
      <c r="I3182" t="str">
        <f>VLOOKUP($D3182,reference!$G$1:$H$25,2,FALSE)</f>
        <v>Pertanian lahan kering  campur semak / kebun campur</v>
      </c>
      <c r="J3182" t="str">
        <f>VLOOKUP($E3182,reference!$G$1:$H$25,2,FALSE)</f>
        <v>Hutan lahan kering primer</v>
      </c>
      <c r="K3182" t="str">
        <f t="shared" si="49"/>
        <v>Non Irigasi</v>
      </c>
      <c r="L3182" t="s">
        <v>327</v>
      </c>
    </row>
    <row r="3183" spans="1:12" x14ac:dyDescent="0.25">
      <c r="A3183" s="1">
        <v>3182</v>
      </c>
      <c r="B3183" s="3">
        <v>728</v>
      </c>
      <c r="C3183" s="1">
        <v>174</v>
      </c>
      <c r="D3183" s="1">
        <v>2</v>
      </c>
      <c r="E3183" s="1">
        <v>9</v>
      </c>
      <c r="F3183" s="1">
        <v>0</v>
      </c>
      <c r="G3183">
        <f>VLOOKUP(C3183,reference!$A$1:$E$310,5,FALSE)</f>
        <v>5310041</v>
      </c>
      <c r="H3183" t="str">
        <f>VLOOKUP(C3183,reference!$A$1:$E$310,4,FALSE)</f>
        <v>WAIGETE</v>
      </c>
      <c r="I3183" t="str">
        <f>VLOOKUP($D3183,reference!$G$1:$H$25,2,FALSE)</f>
        <v>Hutan lahan kering sekunder / bekas tebangan</v>
      </c>
      <c r="J3183" t="str">
        <f>VLOOKUP($E3183,reference!$G$1:$H$25,2,FALSE)</f>
        <v>Semak belukar</v>
      </c>
      <c r="K3183" t="str">
        <f t="shared" si="49"/>
        <v>Non Irigasi</v>
      </c>
      <c r="L3183" t="s">
        <v>328</v>
      </c>
    </row>
    <row r="3184" spans="1:12" x14ac:dyDescent="0.25">
      <c r="A3184" s="1">
        <v>3183</v>
      </c>
      <c r="B3184" s="3">
        <v>68</v>
      </c>
      <c r="C3184" s="1">
        <v>245</v>
      </c>
      <c r="D3184" s="1">
        <v>13</v>
      </c>
      <c r="E3184" s="1">
        <v>9</v>
      </c>
      <c r="F3184" s="1">
        <v>0</v>
      </c>
      <c r="G3184">
        <f>VLOOKUP(C3184,reference!$A$1:$E$310,5,FALSE)</f>
        <v>5315021</v>
      </c>
      <c r="H3184" t="str">
        <f>VLOOKUP(C3184,reference!$A$1:$E$310,4,FALSE)</f>
        <v>MBELILING</v>
      </c>
      <c r="I3184" t="str">
        <f>VLOOKUP($D3184,reference!$G$1:$H$25,2,FALSE)</f>
        <v>Pertanian lahan kering  campur semak / kebun campur</v>
      </c>
      <c r="J3184" t="str">
        <f>VLOOKUP($E3184,reference!$G$1:$H$25,2,FALSE)</f>
        <v>Semak belukar</v>
      </c>
      <c r="K3184" t="str">
        <f t="shared" si="49"/>
        <v>Non Irigasi</v>
      </c>
      <c r="L3184" t="s">
        <v>327</v>
      </c>
    </row>
    <row r="3185" spans="1:12" x14ac:dyDescent="0.25">
      <c r="A3185" s="1">
        <v>3184</v>
      </c>
      <c r="B3185" s="3">
        <v>76</v>
      </c>
      <c r="C3185" s="1">
        <v>280</v>
      </c>
      <c r="D3185" s="1">
        <v>1</v>
      </c>
      <c r="E3185" s="1">
        <v>2</v>
      </c>
      <c r="F3185" s="1">
        <v>0</v>
      </c>
      <c r="G3185">
        <f>VLOOKUP(C3185,reference!$A$1:$E$310,5,FALSE)</f>
        <v>5319030</v>
      </c>
      <c r="H3185" t="str">
        <f>VLOOKUP(C3185,reference!$A$1:$E$310,4,FALSE)</f>
        <v>ELAR</v>
      </c>
      <c r="I3185" t="str">
        <f>VLOOKUP($D3185,reference!$G$1:$H$25,2,FALSE)</f>
        <v>Hutan lahan kering primer</v>
      </c>
      <c r="J3185" t="str">
        <f>VLOOKUP($E3185,reference!$G$1:$H$25,2,FALSE)</f>
        <v>Hutan lahan kering sekunder / bekas tebangan</v>
      </c>
      <c r="K3185" t="str">
        <f t="shared" si="49"/>
        <v>Non Irigasi</v>
      </c>
      <c r="L3185" t="s">
        <v>329</v>
      </c>
    </row>
    <row r="3186" spans="1:12" x14ac:dyDescent="0.25">
      <c r="A3186" s="1">
        <v>3185</v>
      </c>
      <c r="B3186" s="3">
        <v>29</v>
      </c>
      <c r="C3186" s="1">
        <v>276</v>
      </c>
      <c r="D3186" s="1">
        <v>18</v>
      </c>
      <c r="E3186" s="1">
        <v>9</v>
      </c>
      <c r="F3186" s="1">
        <v>0</v>
      </c>
      <c r="G3186">
        <f>VLOOKUP(C3186,reference!$A$1:$E$310,5,FALSE)</f>
        <v>5318070</v>
      </c>
      <c r="H3186" t="str">
        <f>VLOOKUP(C3186,reference!$A$1:$E$310,4,FALSE)</f>
        <v>WOLOWAE</v>
      </c>
      <c r="I3186" t="str">
        <f>VLOOKUP($D3186,reference!$G$1:$H$25,2,FALSE)</f>
        <v>Lahan terbuka</v>
      </c>
      <c r="J3186" t="str">
        <f>VLOOKUP($E3186,reference!$G$1:$H$25,2,FALSE)</f>
        <v>Semak belukar</v>
      </c>
      <c r="K3186" t="str">
        <f t="shared" si="49"/>
        <v>Non Irigasi</v>
      </c>
      <c r="L3186" t="s">
        <v>327</v>
      </c>
    </row>
    <row r="3187" spans="1:12" x14ac:dyDescent="0.25">
      <c r="A3187" s="1">
        <v>3186</v>
      </c>
      <c r="B3187" s="3">
        <v>31</v>
      </c>
      <c r="C3187" s="1">
        <v>185</v>
      </c>
      <c r="D3187" s="1">
        <v>2</v>
      </c>
      <c r="E3187" s="1">
        <v>9</v>
      </c>
      <c r="F3187" s="1">
        <v>0</v>
      </c>
      <c r="G3187">
        <f>VLOOKUP(C3187,reference!$A$1:$E$310,5,FALSE)</f>
        <v>5310081</v>
      </c>
      <c r="H3187" t="str">
        <f>VLOOKUP(C3187,reference!$A$1:$E$310,4,FALSE)</f>
        <v>ALOK BARAT</v>
      </c>
      <c r="I3187" t="str">
        <f>VLOOKUP($D3187,reference!$G$1:$H$25,2,FALSE)</f>
        <v>Hutan lahan kering sekunder / bekas tebangan</v>
      </c>
      <c r="J3187" t="str">
        <f>VLOOKUP($E3187,reference!$G$1:$H$25,2,FALSE)</f>
        <v>Semak belukar</v>
      </c>
      <c r="K3187" t="str">
        <f t="shared" si="49"/>
        <v>Non Irigasi</v>
      </c>
      <c r="L3187" t="s">
        <v>328</v>
      </c>
    </row>
    <row r="3188" spans="1:12" x14ac:dyDescent="0.25">
      <c r="A3188" s="1">
        <v>3187</v>
      </c>
      <c r="B3188" s="3">
        <v>24</v>
      </c>
      <c r="C3188" s="1">
        <v>149</v>
      </c>
      <c r="D3188" s="1">
        <v>1</v>
      </c>
      <c r="E3188" s="1">
        <v>12</v>
      </c>
      <c r="F3188" s="1">
        <v>0</v>
      </c>
      <c r="G3188">
        <f>VLOOKUP(C3188,reference!$A$1:$E$310,5,FALSE)</f>
        <v>5309012</v>
      </c>
      <c r="H3188" t="str">
        <f>VLOOKUP(C3188,reference!$A$1:$E$310,4,FALSE)</f>
        <v>ILEBURA</v>
      </c>
      <c r="I3188" t="str">
        <f>VLOOKUP($D3188,reference!$G$1:$H$25,2,FALSE)</f>
        <v>Hutan lahan kering primer</v>
      </c>
      <c r="J3188" t="str">
        <f>VLOOKUP($E3188,reference!$G$1:$H$25,2,FALSE)</f>
        <v>Pertanian lahan kering</v>
      </c>
      <c r="K3188" t="str">
        <f t="shared" si="49"/>
        <v>Non Irigasi</v>
      </c>
      <c r="L3188" t="s">
        <v>328</v>
      </c>
    </row>
    <row r="3189" spans="1:12" x14ac:dyDescent="0.25">
      <c r="A3189" s="1">
        <v>3188</v>
      </c>
      <c r="B3189" s="3">
        <v>95</v>
      </c>
      <c r="C3189" s="1">
        <v>242</v>
      </c>
      <c r="D3189" s="1">
        <v>9</v>
      </c>
      <c r="E3189" s="1">
        <v>20</v>
      </c>
      <c r="F3189" s="1">
        <v>0</v>
      </c>
      <c r="G3189">
        <f>VLOOKUP(C3189,reference!$A$1:$E$310,5,FALSE)</f>
        <v>5315010</v>
      </c>
      <c r="H3189" t="str">
        <f>VLOOKUP(C3189,reference!$A$1:$E$310,4,FALSE)</f>
        <v>KOMODO</v>
      </c>
      <c r="I3189" t="str">
        <f>VLOOKUP($D3189,reference!$G$1:$H$25,2,FALSE)</f>
        <v>Semak belukar</v>
      </c>
      <c r="J3189" t="str">
        <f>VLOOKUP($E3189,reference!$G$1:$H$25,2,FALSE)</f>
        <v>Tubuh air</v>
      </c>
      <c r="K3189" t="str">
        <f t="shared" si="49"/>
        <v>Non Irigasi</v>
      </c>
      <c r="L3189" t="s">
        <v>327</v>
      </c>
    </row>
    <row r="3190" spans="1:12" x14ac:dyDescent="0.25">
      <c r="A3190" s="1">
        <v>3189</v>
      </c>
      <c r="B3190" s="3">
        <v>154</v>
      </c>
      <c r="C3190" s="1">
        <v>225</v>
      </c>
      <c r="D3190" s="1">
        <v>12</v>
      </c>
      <c r="E3190" s="1">
        <v>9</v>
      </c>
      <c r="F3190" s="1">
        <v>0</v>
      </c>
      <c r="G3190">
        <f>VLOOKUP(C3190,reference!$A$1:$E$310,5,FALSE)</f>
        <v>5313121</v>
      </c>
      <c r="H3190" t="str">
        <f>VLOOKUP(C3190,reference!$A$1:$E$310,4,FALSE)</f>
        <v>WAE RII</v>
      </c>
      <c r="I3190" t="str">
        <f>VLOOKUP($D3190,reference!$G$1:$H$25,2,FALSE)</f>
        <v>Pertanian lahan kering</v>
      </c>
      <c r="J3190" t="str">
        <f>VLOOKUP($E3190,reference!$G$1:$H$25,2,FALSE)</f>
        <v>Semak belukar</v>
      </c>
      <c r="K3190" t="str">
        <f t="shared" si="49"/>
        <v>Non Irigasi</v>
      </c>
      <c r="L3190" t="s">
        <v>327</v>
      </c>
    </row>
    <row r="3191" spans="1:12" x14ac:dyDescent="0.25">
      <c r="A3191" s="1">
        <v>3190</v>
      </c>
      <c r="B3191" s="3">
        <v>555</v>
      </c>
      <c r="C3191" s="1">
        <v>276</v>
      </c>
      <c r="D3191" s="1">
        <v>11</v>
      </c>
      <c r="E3191" s="1">
        <v>2</v>
      </c>
      <c r="F3191" s="1">
        <v>0</v>
      </c>
      <c r="G3191">
        <f>VLOOKUP(C3191,reference!$A$1:$E$310,5,FALSE)</f>
        <v>5318070</v>
      </c>
      <c r="H3191" t="str">
        <f>VLOOKUP(C3191,reference!$A$1:$E$310,4,FALSE)</f>
        <v>WOLOWAE</v>
      </c>
      <c r="I3191" t="str">
        <f>VLOOKUP($D3191,reference!$G$1:$H$25,2,FALSE)</f>
        <v>Savanna / Padang rumput</v>
      </c>
      <c r="J3191" t="str">
        <f>VLOOKUP($E3191,reference!$G$1:$H$25,2,FALSE)</f>
        <v>Hutan lahan kering sekunder / bekas tebangan</v>
      </c>
      <c r="K3191" t="str">
        <f t="shared" si="49"/>
        <v>Non Irigasi</v>
      </c>
      <c r="L3191" t="s">
        <v>327</v>
      </c>
    </row>
    <row r="3192" spans="1:12" x14ac:dyDescent="0.25">
      <c r="A3192" s="1">
        <v>3191</v>
      </c>
      <c r="B3192" s="3">
        <v>541</v>
      </c>
      <c r="C3192" s="1">
        <v>185</v>
      </c>
      <c r="D3192" s="1">
        <v>2</v>
      </c>
      <c r="E3192" s="1">
        <v>1</v>
      </c>
      <c r="F3192" s="1">
        <v>0</v>
      </c>
      <c r="G3192">
        <f>VLOOKUP(C3192,reference!$A$1:$E$310,5,FALSE)</f>
        <v>5310081</v>
      </c>
      <c r="H3192" t="str">
        <f>VLOOKUP(C3192,reference!$A$1:$E$310,4,FALSE)</f>
        <v>ALOK BARAT</v>
      </c>
      <c r="I3192" t="str">
        <f>VLOOKUP($D3192,reference!$G$1:$H$25,2,FALSE)</f>
        <v>Hutan lahan kering sekunder / bekas tebangan</v>
      </c>
      <c r="J3192" t="str">
        <f>VLOOKUP($E3192,reference!$G$1:$H$25,2,FALSE)</f>
        <v>Hutan lahan kering primer</v>
      </c>
      <c r="K3192" t="str">
        <f t="shared" si="49"/>
        <v>Non Irigasi</v>
      </c>
      <c r="L3192" t="s">
        <v>327</v>
      </c>
    </row>
    <row r="3193" spans="1:12" x14ac:dyDescent="0.25">
      <c r="A3193" s="1">
        <v>3192</v>
      </c>
      <c r="B3193" s="3">
        <v>192</v>
      </c>
      <c r="C3193" s="1">
        <v>242</v>
      </c>
      <c r="D3193" s="1">
        <v>9</v>
      </c>
      <c r="E3193" s="1">
        <v>14</v>
      </c>
      <c r="F3193" s="1">
        <v>0</v>
      </c>
      <c r="G3193">
        <f>VLOOKUP(C3193,reference!$A$1:$E$310,5,FALSE)</f>
        <v>5315010</v>
      </c>
      <c r="H3193" t="str">
        <f>VLOOKUP(C3193,reference!$A$1:$E$310,4,FALSE)</f>
        <v>KOMODO</v>
      </c>
      <c r="I3193" t="str">
        <f>VLOOKUP($D3193,reference!$G$1:$H$25,2,FALSE)</f>
        <v>Semak belukar</v>
      </c>
      <c r="J3193" t="str">
        <f>VLOOKUP($E3193,reference!$G$1:$H$25,2,FALSE)</f>
        <v>Sawah</v>
      </c>
      <c r="K3193" t="str">
        <f t="shared" si="49"/>
        <v>Non Irigasi</v>
      </c>
      <c r="L3193" t="s">
        <v>327</v>
      </c>
    </row>
    <row r="3194" spans="1:12" x14ac:dyDescent="0.25">
      <c r="A3194" s="1">
        <v>3193</v>
      </c>
      <c r="B3194" s="3">
        <v>7</v>
      </c>
      <c r="C3194" s="1">
        <v>242</v>
      </c>
      <c r="D3194" s="1">
        <v>12</v>
      </c>
      <c r="E3194" s="1">
        <v>21</v>
      </c>
      <c r="F3194" s="1">
        <v>0</v>
      </c>
      <c r="G3194">
        <f>VLOOKUP(C3194,reference!$A$1:$E$310,5,FALSE)</f>
        <v>5315010</v>
      </c>
      <c r="H3194" t="str">
        <f>VLOOKUP(C3194,reference!$A$1:$E$310,4,FALSE)</f>
        <v>KOMODO</v>
      </c>
      <c r="I3194" t="str">
        <f>VLOOKUP($D3194,reference!$G$1:$H$25,2,FALSE)</f>
        <v>Pertanian lahan kering</v>
      </c>
      <c r="J3194" t="str">
        <f>VLOOKUP($E3194,reference!$G$1:$H$25,2,FALSE)</f>
        <v>Rawa</v>
      </c>
      <c r="K3194" t="str">
        <f t="shared" si="49"/>
        <v>Non Irigasi</v>
      </c>
      <c r="L3194" t="s">
        <v>327</v>
      </c>
    </row>
    <row r="3195" spans="1:12" x14ac:dyDescent="0.25">
      <c r="A3195" s="1">
        <v>3194</v>
      </c>
      <c r="B3195" s="3">
        <v>95</v>
      </c>
      <c r="C3195" s="1">
        <v>283</v>
      </c>
      <c r="D3195" s="1">
        <v>2</v>
      </c>
      <c r="E3195" s="1">
        <v>9</v>
      </c>
      <c r="F3195" s="1">
        <v>0</v>
      </c>
      <c r="G3195">
        <f>VLOOKUP(C3195,reference!$A$1:$E$310,5,FALSE)</f>
        <v>5319050</v>
      </c>
      <c r="H3195" t="str">
        <f>VLOOKUP(C3195,reference!$A$1:$E$310,4,FALSE)</f>
        <v>POCO RANAKA</v>
      </c>
      <c r="I3195" t="str">
        <f>VLOOKUP($D3195,reference!$G$1:$H$25,2,FALSE)</f>
        <v>Hutan lahan kering sekunder / bekas tebangan</v>
      </c>
      <c r="J3195" t="str">
        <f>VLOOKUP($E3195,reference!$G$1:$H$25,2,FALSE)</f>
        <v>Semak belukar</v>
      </c>
      <c r="K3195" t="str">
        <f t="shared" si="49"/>
        <v>Non Irigasi</v>
      </c>
      <c r="L3195" t="s">
        <v>328</v>
      </c>
    </row>
    <row r="3196" spans="1:12" x14ac:dyDescent="0.25">
      <c r="A3196" s="1">
        <v>3195</v>
      </c>
      <c r="B3196" s="3">
        <v>478</v>
      </c>
      <c r="C3196" s="1">
        <v>281</v>
      </c>
      <c r="D3196" s="1">
        <v>9</v>
      </c>
      <c r="E3196" s="1">
        <v>16</v>
      </c>
      <c r="F3196" s="1">
        <v>0</v>
      </c>
      <c r="G3196">
        <f>VLOOKUP(C3196,reference!$A$1:$E$310,5,FALSE)</f>
        <v>5319031</v>
      </c>
      <c r="H3196" t="str">
        <f>VLOOKUP(C3196,reference!$A$1:$E$310,4,FALSE)</f>
        <v>ELAR SELATAN</v>
      </c>
      <c r="I3196" t="str">
        <f>VLOOKUP($D3196,reference!$G$1:$H$25,2,FALSE)</f>
        <v>Semak belukar</v>
      </c>
      <c r="J3196" t="str">
        <f>VLOOKUP($E3196,reference!$G$1:$H$25,2,FALSE)</f>
        <v>Pemukiman</v>
      </c>
      <c r="K3196" t="str">
        <f t="shared" si="49"/>
        <v>Non Irigasi</v>
      </c>
      <c r="L3196" t="s">
        <v>327</v>
      </c>
    </row>
    <row r="3197" spans="1:12" x14ac:dyDescent="0.25">
      <c r="A3197" s="1">
        <v>3196</v>
      </c>
      <c r="B3197" s="3">
        <v>54</v>
      </c>
      <c r="C3197" s="1">
        <v>185</v>
      </c>
      <c r="D3197" s="1">
        <v>2</v>
      </c>
      <c r="E3197" s="1">
        <v>11</v>
      </c>
      <c r="F3197" s="1">
        <v>0</v>
      </c>
      <c r="G3197">
        <f>VLOOKUP(C3197,reference!$A$1:$E$310,5,FALSE)</f>
        <v>5310081</v>
      </c>
      <c r="H3197" t="str">
        <f>VLOOKUP(C3197,reference!$A$1:$E$310,4,FALSE)</f>
        <v>ALOK BARAT</v>
      </c>
      <c r="I3197" t="str">
        <f>VLOOKUP($D3197,reference!$G$1:$H$25,2,FALSE)</f>
        <v>Hutan lahan kering sekunder / bekas tebangan</v>
      </c>
      <c r="J3197" t="str">
        <f>VLOOKUP($E3197,reference!$G$1:$H$25,2,FALSE)</f>
        <v>Savanna / Padang rumput</v>
      </c>
      <c r="K3197" t="str">
        <f t="shared" si="49"/>
        <v>Non Irigasi</v>
      </c>
      <c r="L3197" t="s">
        <v>328</v>
      </c>
    </row>
    <row r="3198" spans="1:12" x14ac:dyDescent="0.25">
      <c r="A3198" s="1">
        <v>3197</v>
      </c>
      <c r="B3198" s="3">
        <v>15</v>
      </c>
      <c r="C3198" s="1">
        <v>280</v>
      </c>
      <c r="D3198" s="1">
        <v>1</v>
      </c>
      <c r="E3198" s="1">
        <v>13</v>
      </c>
      <c r="F3198" s="1">
        <v>0</v>
      </c>
      <c r="G3198">
        <f>VLOOKUP(C3198,reference!$A$1:$E$310,5,FALSE)</f>
        <v>5319030</v>
      </c>
      <c r="H3198" t="str">
        <f>VLOOKUP(C3198,reference!$A$1:$E$310,4,FALSE)</f>
        <v>ELAR</v>
      </c>
      <c r="I3198" t="str">
        <f>VLOOKUP($D3198,reference!$G$1:$H$25,2,FALSE)</f>
        <v>Hutan lahan kering primer</v>
      </c>
      <c r="J3198" t="str">
        <f>VLOOKUP($E3198,reference!$G$1:$H$25,2,FALSE)</f>
        <v>Pertanian lahan kering  campur semak / kebun campur</v>
      </c>
      <c r="K3198" t="str">
        <f t="shared" si="49"/>
        <v>Non Irigasi</v>
      </c>
      <c r="L3198" t="s">
        <v>328</v>
      </c>
    </row>
    <row r="3199" spans="1:12" x14ac:dyDescent="0.25">
      <c r="A3199" s="1">
        <v>3198</v>
      </c>
      <c r="B3199" s="3">
        <v>6</v>
      </c>
      <c r="C3199" s="1">
        <v>280</v>
      </c>
      <c r="D3199" s="1">
        <v>1</v>
      </c>
      <c r="E3199" s="1">
        <v>9</v>
      </c>
      <c r="F3199" s="1">
        <v>0</v>
      </c>
      <c r="G3199">
        <f>VLOOKUP(C3199,reference!$A$1:$E$310,5,FALSE)</f>
        <v>5319030</v>
      </c>
      <c r="H3199" t="str">
        <f>VLOOKUP(C3199,reference!$A$1:$E$310,4,FALSE)</f>
        <v>ELAR</v>
      </c>
      <c r="I3199" t="str">
        <f>VLOOKUP($D3199,reference!$G$1:$H$25,2,FALSE)</f>
        <v>Hutan lahan kering primer</v>
      </c>
      <c r="J3199" t="str">
        <f>VLOOKUP($E3199,reference!$G$1:$H$25,2,FALSE)</f>
        <v>Semak belukar</v>
      </c>
      <c r="K3199" t="str">
        <f t="shared" si="49"/>
        <v>Non Irigasi</v>
      </c>
      <c r="L3199" t="s">
        <v>328</v>
      </c>
    </row>
    <row r="3200" spans="1:12" x14ac:dyDescent="0.25">
      <c r="A3200" s="1">
        <v>3199</v>
      </c>
      <c r="B3200" s="3">
        <v>77</v>
      </c>
      <c r="C3200" s="1">
        <v>189</v>
      </c>
      <c r="D3200" s="1">
        <v>13</v>
      </c>
      <c r="E3200" s="1">
        <v>2</v>
      </c>
      <c r="F3200" s="1">
        <v>0</v>
      </c>
      <c r="G3200">
        <f>VLOOKUP(C3200,reference!$A$1:$E$310,5,FALSE)</f>
        <v>5311012</v>
      </c>
      <c r="H3200" t="str">
        <f>VLOOKUP(C3200,reference!$A$1:$E$310,4,FALSE)</f>
        <v>MAUKARO</v>
      </c>
      <c r="I3200" t="str">
        <f>VLOOKUP($D3200,reference!$G$1:$H$25,2,FALSE)</f>
        <v>Pertanian lahan kering  campur semak / kebun campur</v>
      </c>
      <c r="J3200" t="str">
        <f>VLOOKUP($E3200,reference!$G$1:$H$25,2,FALSE)</f>
        <v>Hutan lahan kering sekunder / bekas tebangan</v>
      </c>
      <c r="K3200" t="str">
        <f t="shared" si="49"/>
        <v>Non Irigasi</v>
      </c>
      <c r="L3200" t="s">
        <v>327</v>
      </c>
    </row>
    <row r="3201" spans="1:12" x14ac:dyDescent="0.25">
      <c r="A3201" s="1">
        <v>3200</v>
      </c>
      <c r="B3201" s="3">
        <v>6748</v>
      </c>
      <c r="C3201" s="1">
        <v>189</v>
      </c>
      <c r="D3201" s="1">
        <v>2</v>
      </c>
      <c r="E3201" s="1">
        <v>2</v>
      </c>
      <c r="F3201" s="1">
        <v>0</v>
      </c>
      <c r="G3201">
        <f>VLOOKUP(C3201,reference!$A$1:$E$310,5,FALSE)</f>
        <v>5311012</v>
      </c>
      <c r="H3201" t="str">
        <f>VLOOKUP(C3201,reference!$A$1:$E$310,4,FALSE)</f>
        <v>MAUKARO</v>
      </c>
      <c r="I3201" t="str">
        <f>VLOOKUP($D3201,reference!$G$1:$H$25,2,FALSE)</f>
        <v>Hutan lahan kering sekunder / bekas tebangan</v>
      </c>
      <c r="J3201" t="str">
        <f>VLOOKUP($E3201,reference!$G$1:$H$25,2,FALSE)</f>
        <v>Hutan lahan kering sekunder / bekas tebangan</v>
      </c>
      <c r="K3201" t="str">
        <f t="shared" si="49"/>
        <v>Non Irigasi</v>
      </c>
      <c r="L3201" t="s">
        <v>327</v>
      </c>
    </row>
    <row r="3202" spans="1:12" x14ac:dyDescent="0.25">
      <c r="A3202" s="1">
        <v>3201</v>
      </c>
      <c r="B3202" s="3">
        <v>223</v>
      </c>
      <c r="C3202" s="1">
        <v>224</v>
      </c>
      <c r="D3202" s="1">
        <v>16</v>
      </c>
      <c r="E3202" s="1">
        <v>13</v>
      </c>
      <c r="F3202" s="1">
        <v>0</v>
      </c>
      <c r="G3202">
        <f>VLOOKUP(C3202,reference!$A$1:$E$310,5,FALSE)</f>
        <v>5313120</v>
      </c>
      <c r="H3202" t="str">
        <f>VLOOKUP(C3202,reference!$A$1:$E$310,4,FALSE)</f>
        <v>RUTENG</v>
      </c>
      <c r="I3202" t="str">
        <f>VLOOKUP($D3202,reference!$G$1:$H$25,2,FALSE)</f>
        <v>Pemukiman</v>
      </c>
      <c r="J3202" t="str">
        <f>VLOOKUP($E3202,reference!$G$1:$H$25,2,FALSE)</f>
        <v>Pertanian lahan kering  campur semak / kebun campur</v>
      </c>
      <c r="K3202" t="str">
        <f t="shared" si="49"/>
        <v>Non Irigasi</v>
      </c>
      <c r="L3202" t="s">
        <v>327</v>
      </c>
    </row>
    <row r="3203" spans="1:12" x14ac:dyDescent="0.25">
      <c r="A3203" s="1">
        <v>3202</v>
      </c>
      <c r="B3203" s="3">
        <v>861</v>
      </c>
      <c r="C3203" s="1">
        <v>282</v>
      </c>
      <c r="D3203" s="1">
        <v>1</v>
      </c>
      <c r="E3203" s="1">
        <v>1</v>
      </c>
      <c r="F3203" s="1">
        <v>0</v>
      </c>
      <c r="G3203">
        <f>VLOOKUP(C3203,reference!$A$1:$E$310,5,FALSE)</f>
        <v>5319040</v>
      </c>
      <c r="H3203" t="str">
        <f>VLOOKUP(C3203,reference!$A$1:$E$310,4,FALSE)</f>
        <v>SAMBI RAMPAS</v>
      </c>
      <c r="I3203" t="str">
        <f>VLOOKUP($D3203,reference!$G$1:$H$25,2,FALSE)</f>
        <v>Hutan lahan kering primer</v>
      </c>
      <c r="J3203" t="str">
        <f>VLOOKUP($E3203,reference!$G$1:$H$25,2,FALSE)</f>
        <v>Hutan lahan kering primer</v>
      </c>
      <c r="K3203" t="str">
        <f t="shared" ref="K3203:K3266" si="50">IF(F3203=0,"Non Irigasi","Buffer Irigasi")</f>
        <v>Non Irigasi</v>
      </c>
      <c r="L3203" t="s">
        <v>327</v>
      </c>
    </row>
    <row r="3204" spans="1:12" x14ac:dyDescent="0.25">
      <c r="A3204" s="1">
        <v>3203</v>
      </c>
      <c r="B3204" s="3">
        <v>6</v>
      </c>
      <c r="C3204" s="1">
        <v>218</v>
      </c>
      <c r="D3204" s="1">
        <v>18</v>
      </c>
      <c r="E3204" s="1">
        <v>2</v>
      </c>
      <c r="F3204" s="1">
        <v>0</v>
      </c>
      <c r="G3204">
        <f>VLOOKUP(C3204,reference!$A$1:$E$310,5,FALSE)</f>
        <v>5312081</v>
      </c>
      <c r="H3204" t="str">
        <f>VLOOKUP(C3204,reference!$A$1:$E$310,4,FALSE)</f>
        <v>RIUNG BARAT</v>
      </c>
      <c r="I3204" t="str">
        <f>VLOOKUP($D3204,reference!$G$1:$H$25,2,FALSE)</f>
        <v>Lahan terbuka</v>
      </c>
      <c r="J3204" t="str">
        <f>VLOOKUP($E3204,reference!$G$1:$H$25,2,FALSE)</f>
        <v>Hutan lahan kering sekunder / bekas tebangan</v>
      </c>
      <c r="K3204" t="str">
        <f t="shared" si="50"/>
        <v>Non Irigasi</v>
      </c>
      <c r="L3204" t="s">
        <v>327</v>
      </c>
    </row>
    <row r="3205" spans="1:12" x14ac:dyDescent="0.25">
      <c r="A3205" s="1">
        <v>3204</v>
      </c>
      <c r="B3205" s="3">
        <v>218</v>
      </c>
      <c r="C3205" s="1">
        <v>203</v>
      </c>
      <c r="D3205" s="1">
        <v>2</v>
      </c>
      <c r="E3205" s="1">
        <v>13</v>
      </c>
      <c r="F3205" s="1">
        <v>0</v>
      </c>
      <c r="G3205">
        <f>VLOOKUP(C3205,reference!$A$1:$E$310,5,FALSE)</f>
        <v>5311061</v>
      </c>
      <c r="H3205" t="str">
        <f>VLOOKUP(C3205,reference!$A$1:$E$310,4,FALSE)</f>
        <v>KOTABARU</v>
      </c>
      <c r="I3205" t="str">
        <f>VLOOKUP($D3205,reference!$G$1:$H$25,2,FALSE)</f>
        <v>Hutan lahan kering sekunder / bekas tebangan</v>
      </c>
      <c r="J3205" t="str">
        <f>VLOOKUP($E3205,reference!$G$1:$H$25,2,FALSE)</f>
        <v>Pertanian lahan kering  campur semak / kebun campur</v>
      </c>
      <c r="K3205" t="str">
        <f t="shared" si="50"/>
        <v>Non Irigasi</v>
      </c>
      <c r="L3205" t="s">
        <v>328</v>
      </c>
    </row>
    <row r="3206" spans="1:12" x14ac:dyDescent="0.25">
      <c r="A3206" s="1">
        <v>3205</v>
      </c>
      <c r="B3206" s="3">
        <v>70</v>
      </c>
      <c r="C3206" s="1">
        <v>203</v>
      </c>
      <c r="D3206" s="1">
        <v>9</v>
      </c>
      <c r="E3206" s="1">
        <v>12</v>
      </c>
      <c r="F3206" s="1">
        <v>0</v>
      </c>
      <c r="G3206">
        <f>VLOOKUP(C3206,reference!$A$1:$E$310,5,FALSE)</f>
        <v>5311061</v>
      </c>
      <c r="H3206" t="str">
        <f>VLOOKUP(C3206,reference!$A$1:$E$310,4,FALSE)</f>
        <v>KOTABARU</v>
      </c>
      <c r="I3206" t="str">
        <f>VLOOKUP($D3206,reference!$G$1:$H$25,2,FALSE)</f>
        <v>Semak belukar</v>
      </c>
      <c r="J3206" t="str">
        <f>VLOOKUP($E3206,reference!$G$1:$H$25,2,FALSE)</f>
        <v>Pertanian lahan kering</v>
      </c>
      <c r="K3206" t="str">
        <f t="shared" si="50"/>
        <v>Non Irigasi</v>
      </c>
      <c r="L3206" t="s">
        <v>327</v>
      </c>
    </row>
    <row r="3207" spans="1:12" x14ac:dyDescent="0.25">
      <c r="A3207" s="1">
        <v>3206</v>
      </c>
      <c r="B3207" s="3">
        <v>71</v>
      </c>
      <c r="C3207" s="1">
        <v>203</v>
      </c>
      <c r="D3207" s="1">
        <v>9</v>
      </c>
      <c r="E3207" s="1">
        <v>2</v>
      </c>
      <c r="F3207" s="1">
        <v>0</v>
      </c>
      <c r="G3207">
        <f>VLOOKUP(C3207,reference!$A$1:$E$310,5,FALSE)</f>
        <v>5311061</v>
      </c>
      <c r="H3207" t="str">
        <f>VLOOKUP(C3207,reference!$A$1:$E$310,4,FALSE)</f>
        <v>KOTABARU</v>
      </c>
      <c r="I3207" t="str">
        <f>VLOOKUP($D3207,reference!$G$1:$H$25,2,FALSE)</f>
        <v>Semak belukar</v>
      </c>
      <c r="J3207" t="str">
        <f>VLOOKUP($E3207,reference!$G$1:$H$25,2,FALSE)</f>
        <v>Hutan lahan kering sekunder / bekas tebangan</v>
      </c>
      <c r="K3207" t="str">
        <f t="shared" si="50"/>
        <v>Non Irigasi</v>
      </c>
      <c r="L3207" t="s">
        <v>327</v>
      </c>
    </row>
    <row r="3208" spans="1:12" x14ac:dyDescent="0.25">
      <c r="A3208" s="1">
        <v>3207</v>
      </c>
      <c r="B3208" s="3">
        <v>17</v>
      </c>
      <c r="C3208" s="1">
        <v>242</v>
      </c>
      <c r="D3208" s="1">
        <v>2</v>
      </c>
      <c r="E3208" s="1">
        <v>0</v>
      </c>
      <c r="F3208" s="1">
        <v>0</v>
      </c>
      <c r="G3208">
        <f>VLOOKUP(C3208,reference!$A$1:$E$310,5,FALSE)</f>
        <v>5315010</v>
      </c>
      <c r="H3208" t="str">
        <f>VLOOKUP(C3208,reference!$A$1:$E$310,4,FALSE)</f>
        <v>KOMODO</v>
      </c>
      <c r="I3208" t="str">
        <f>VLOOKUP($D3208,reference!$G$1:$H$25,2,FALSE)</f>
        <v>Hutan lahan kering sekunder / bekas tebangan</v>
      </c>
      <c r="J3208" t="str">
        <f>VLOOKUP($E3208,reference!$G$1:$H$25,2,FALSE)</f>
        <v>No data</v>
      </c>
      <c r="K3208" t="str">
        <f t="shared" si="50"/>
        <v>Non Irigasi</v>
      </c>
      <c r="L3208" t="s">
        <v>328</v>
      </c>
    </row>
    <row r="3209" spans="1:12" x14ac:dyDescent="0.25">
      <c r="A3209" s="1">
        <v>3208</v>
      </c>
      <c r="B3209" s="3">
        <v>299</v>
      </c>
      <c r="C3209" s="1">
        <v>223</v>
      </c>
      <c r="D3209" s="1">
        <v>12</v>
      </c>
      <c r="E3209" s="1">
        <v>16</v>
      </c>
      <c r="F3209" s="1">
        <v>0</v>
      </c>
      <c r="G3209">
        <f>VLOOKUP(C3209,reference!$A$1:$E$310,5,FALSE)</f>
        <v>5313110</v>
      </c>
      <c r="H3209" t="str">
        <f>VLOOKUP(C3209,reference!$A$1:$E$310,4,FALSE)</f>
        <v>LANGKE REMBONG</v>
      </c>
      <c r="I3209" t="str">
        <f>VLOOKUP($D3209,reference!$G$1:$H$25,2,FALSE)</f>
        <v>Pertanian lahan kering</v>
      </c>
      <c r="J3209" t="str">
        <f>VLOOKUP($E3209,reference!$G$1:$H$25,2,FALSE)</f>
        <v>Pemukiman</v>
      </c>
      <c r="K3209" t="str">
        <f t="shared" si="50"/>
        <v>Non Irigasi</v>
      </c>
      <c r="L3209" t="s">
        <v>327</v>
      </c>
    </row>
    <row r="3210" spans="1:12" x14ac:dyDescent="0.25">
      <c r="A3210" s="1">
        <v>3209</v>
      </c>
      <c r="B3210" s="3">
        <v>117</v>
      </c>
      <c r="C3210" s="1">
        <v>223</v>
      </c>
      <c r="D3210" s="1">
        <v>12</v>
      </c>
      <c r="E3210" s="1">
        <v>2</v>
      </c>
      <c r="F3210" s="1">
        <v>0</v>
      </c>
      <c r="G3210">
        <f>VLOOKUP(C3210,reference!$A$1:$E$310,5,FALSE)</f>
        <v>5313110</v>
      </c>
      <c r="H3210" t="str">
        <f>VLOOKUP(C3210,reference!$A$1:$E$310,4,FALSE)</f>
        <v>LANGKE REMBONG</v>
      </c>
      <c r="I3210" t="str">
        <f>VLOOKUP($D3210,reference!$G$1:$H$25,2,FALSE)</f>
        <v>Pertanian lahan kering</v>
      </c>
      <c r="J3210" t="str">
        <f>VLOOKUP($E3210,reference!$G$1:$H$25,2,FALSE)</f>
        <v>Hutan lahan kering sekunder / bekas tebangan</v>
      </c>
      <c r="K3210" t="str">
        <f t="shared" si="50"/>
        <v>Non Irigasi</v>
      </c>
      <c r="L3210" t="s">
        <v>327</v>
      </c>
    </row>
    <row r="3211" spans="1:12" x14ac:dyDescent="0.25">
      <c r="A3211" s="1">
        <v>3210</v>
      </c>
      <c r="B3211" s="3">
        <v>101</v>
      </c>
      <c r="C3211" s="1">
        <v>275</v>
      </c>
      <c r="D3211" s="1">
        <v>13</v>
      </c>
      <c r="E3211" s="1">
        <v>11</v>
      </c>
      <c r="F3211" s="1">
        <v>0</v>
      </c>
      <c r="G3211">
        <f>VLOOKUP(C3211,reference!$A$1:$E$310,5,FALSE)</f>
        <v>5318060</v>
      </c>
      <c r="H3211" t="str">
        <f>VLOOKUP(C3211,reference!$A$1:$E$310,4,FALSE)</f>
        <v>AESESA</v>
      </c>
      <c r="I3211" t="str">
        <f>VLOOKUP($D3211,reference!$G$1:$H$25,2,FALSE)</f>
        <v>Pertanian lahan kering  campur semak / kebun campur</v>
      </c>
      <c r="J3211" t="str">
        <f>VLOOKUP($E3211,reference!$G$1:$H$25,2,FALSE)</f>
        <v>Savanna / Padang rumput</v>
      </c>
      <c r="K3211" t="str">
        <f t="shared" si="50"/>
        <v>Non Irigasi</v>
      </c>
      <c r="L3211" t="s">
        <v>327</v>
      </c>
    </row>
    <row r="3212" spans="1:12" x14ac:dyDescent="0.25">
      <c r="A3212" s="1">
        <v>3211</v>
      </c>
      <c r="B3212" s="3">
        <v>265</v>
      </c>
      <c r="C3212" s="1">
        <v>204</v>
      </c>
      <c r="D3212" s="1">
        <v>2</v>
      </c>
      <c r="E3212" s="1">
        <v>14</v>
      </c>
      <c r="F3212" s="1">
        <v>0</v>
      </c>
      <c r="G3212">
        <f>VLOOKUP(C3212,reference!$A$1:$E$310,5,FALSE)</f>
        <v>5311062</v>
      </c>
      <c r="H3212" t="str">
        <f>VLOOKUP(C3212,reference!$A$1:$E$310,4,FALSE)</f>
        <v>DETUKELI</v>
      </c>
      <c r="I3212" t="str">
        <f>VLOOKUP($D3212,reference!$G$1:$H$25,2,FALSE)</f>
        <v>Hutan lahan kering sekunder / bekas tebangan</v>
      </c>
      <c r="J3212" t="str">
        <f>VLOOKUP($E3212,reference!$G$1:$H$25,2,FALSE)</f>
        <v>Sawah</v>
      </c>
      <c r="K3212" t="str">
        <f t="shared" si="50"/>
        <v>Non Irigasi</v>
      </c>
      <c r="L3212" t="s">
        <v>328</v>
      </c>
    </row>
    <row r="3213" spans="1:12" x14ac:dyDescent="0.25">
      <c r="A3213" s="1">
        <v>3212</v>
      </c>
      <c r="B3213" s="3">
        <v>638</v>
      </c>
      <c r="C3213" s="1">
        <v>205</v>
      </c>
      <c r="D3213" s="1">
        <v>2</v>
      </c>
      <c r="E3213" s="1">
        <v>11</v>
      </c>
      <c r="F3213" s="1">
        <v>0</v>
      </c>
      <c r="G3213">
        <f>VLOOKUP(C3213,reference!$A$1:$E$310,5,FALSE)</f>
        <v>5311063</v>
      </c>
      <c r="H3213" t="str">
        <f>VLOOKUP(C3213,reference!$A$1:$E$310,4,FALSE)</f>
        <v>LEPEMBUSU KELISOKE</v>
      </c>
      <c r="I3213" t="str">
        <f>VLOOKUP($D3213,reference!$G$1:$H$25,2,FALSE)</f>
        <v>Hutan lahan kering sekunder / bekas tebangan</v>
      </c>
      <c r="J3213" t="str">
        <f>VLOOKUP($E3213,reference!$G$1:$H$25,2,FALSE)</f>
        <v>Savanna / Padang rumput</v>
      </c>
      <c r="K3213" t="str">
        <f t="shared" si="50"/>
        <v>Non Irigasi</v>
      </c>
      <c r="L3213" t="s">
        <v>328</v>
      </c>
    </row>
    <row r="3214" spans="1:12" x14ac:dyDescent="0.25">
      <c r="A3214" s="1">
        <v>3213</v>
      </c>
      <c r="B3214" s="3">
        <v>1</v>
      </c>
      <c r="C3214" s="1">
        <v>205</v>
      </c>
      <c r="D3214" s="1">
        <v>13</v>
      </c>
      <c r="E3214" s="1">
        <v>11</v>
      </c>
      <c r="F3214" s="1">
        <v>0</v>
      </c>
      <c r="G3214">
        <f>VLOOKUP(C3214,reference!$A$1:$E$310,5,FALSE)</f>
        <v>5311063</v>
      </c>
      <c r="H3214" t="str">
        <f>VLOOKUP(C3214,reference!$A$1:$E$310,4,FALSE)</f>
        <v>LEPEMBUSU KELISOKE</v>
      </c>
      <c r="I3214" t="str">
        <f>VLOOKUP($D3214,reference!$G$1:$H$25,2,FALSE)</f>
        <v>Pertanian lahan kering  campur semak / kebun campur</v>
      </c>
      <c r="J3214" t="str">
        <f>VLOOKUP($E3214,reference!$G$1:$H$25,2,FALSE)</f>
        <v>Savanna / Padang rumput</v>
      </c>
      <c r="K3214" t="str">
        <f t="shared" si="50"/>
        <v>Non Irigasi</v>
      </c>
      <c r="L3214" t="s">
        <v>327</v>
      </c>
    </row>
    <row r="3215" spans="1:12" x14ac:dyDescent="0.25">
      <c r="A3215" s="1">
        <v>3214</v>
      </c>
      <c r="B3215" s="3">
        <v>1</v>
      </c>
      <c r="C3215" s="1">
        <v>243</v>
      </c>
      <c r="D3215" s="1">
        <v>13</v>
      </c>
      <c r="E3215" s="1">
        <v>11</v>
      </c>
      <c r="F3215" s="1">
        <v>0</v>
      </c>
      <c r="G3215">
        <f>VLOOKUP(C3215,reference!$A$1:$E$310,5,FALSE)</f>
        <v>5315011</v>
      </c>
      <c r="H3215" t="str">
        <f>VLOOKUP(C3215,reference!$A$1:$E$310,4,FALSE)</f>
        <v>BOLENG</v>
      </c>
      <c r="I3215" t="str">
        <f>VLOOKUP($D3215,reference!$G$1:$H$25,2,FALSE)</f>
        <v>Pertanian lahan kering  campur semak / kebun campur</v>
      </c>
      <c r="J3215" t="str">
        <f>VLOOKUP($E3215,reference!$G$1:$H$25,2,FALSE)</f>
        <v>Savanna / Padang rumput</v>
      </c>
      <c r="K3215" t="str">
        <f t="shared" si="50"/>
        <v>Non Irigasi</v>
      </c>
      <c r="L3215" t="s">
        <v>327</v>
      </c>
    </row>
    <row r="3216" spans="1:12" x14ac:dyDescent="0.25">
      <c r="A3216" s="1">
        <v>3215</v>
      </c>
      <c r="B3216" s="3">
        <v>13</v>
      </c>
      <c r="C3216" s="1">
        <v>224</v>
      </c>
      <c r="D3216" s="1">
        <v>16</v>
      </c>
      <c r="E3216" s="1">
        <v>2</v>
      </c>
      <c r="F3216" s="1">
        <v>0</v>
      </c>
      <c r="G3216">
        <f>VLOOKUP(C3216,reference!$A$1:$E$310,5,FALSE)</f>
        <v>5313120</v>
      </c>
      <c r="H3216" t="str">
        <f>VLOOKUP(C3216,reference!$A$1:$E$310,4,FALSE)</f>
        <v>RUTENG</v>
      </c>
      <c r="I3216" t="str">
        <f>VLOOKUP($D3216,reference!$G$1:$H$25,2,FALSE)</f>
        <v>Pemukiman</v>
      </c>
      <c r="J3216" t="str">
        <f>VLOOKUP($E3216,reference!$G$1:$H$25,2,FALSE)</f>
        <v>Hutan lahan kering sekunder / bekas tebangan</v>
      </c>
      <c r="K3216" t="str">
        <f t="shared" si="50"/>
        <v>Non Irigasi</v>
      </c>
      <c r="L3216" t="s">
        <v>327</v>
      </c>
    </row>
    <row r="3217" spans="1:12" x14ac:dyDescent="0.25">
      <c r="A3217" s="1">
        <v>3216</v>
      </c>
      <c r="B3217" s="3">
        <v>90</v>
      </c>
      <c r="C3217" s="1">
        <v>225</v>
      </c>
      <c r="D3217" s="1">
        <v>13</v>
      </c>
      <c r="E3217" s="1">
        <v>9</v>
      </c>
      <c r="F3217" s="1">
        <v>0</v>
      </c>
      <c r="G3217">
        <f>VLOOKUP(C3217,reference!$A$1:$E$310,5,FALSE)</f>
        <v>5313121</v>
      </c>
      <c r="H3217" t="str">
        <f>VLOOKUP(C3217,reference!$A$1:$E$310,4,FALSE)</f>
        <v>WAE RII</v>
      </c>
      <c r="I3217" t="str">
        <f>VLOOKUP($D3217,reference!$G$1:$H$25,2,FALSE)</f>
        <v>Pertanian lahan kering  campur semak / kebun campur</v>
      </c>
      <c r="J3217" t="str">
        <f>VLOOKUP($E3217,reference!$G$1:$H$25,2,FALSE)</f>
        <v>Semak belukar</v>
      </c>
      <c r="K3217" t="str">
        <f t="shared" si="50"/>
        <v>Non Irigasi</v>
      </c>
      <c r="L3217" t="s">
        <v>327</v>
      </c>
    </row>
    <row r="3218" spans="1:12" x14ac:dyDescent="0.25">
      <c r="A3218" s="1">
        <v>3217</v>
      </c>
      <c r="B3218" s="3">
        <v>96</v>
      </c>
      <c r="C3218" s="1">
        <v>281</v>
      </c>
      <c r="D3218" s="1">
        <v>11</v>
      </c>
      <c r="E3218" s="1">
        <v>16</v>
      </c>
      <c r="F3218" s="1">
        <v>0</v>
      </c>
      <c r="G3218">
        <f>VLOOKUP(C3218,reference!$A$1:$E$310,5,FALSE)</f>
        <v>5319031</v>
      </c>
      <c r="H3218" t="str">
        <f>VLOOKUP(C3218,reference!$A$1:$E$310,4,FALSE)</f>
        <v>ELAR SELATAN</v>
      </c>
      <c r="I3218" t="str">
        <f>VLOOKUP($D3218,reference!$G$1:$H$25,2,FALSE)</f>
        <v>Savanna / Padang rumput</v>
      </c>
      <c r="J3218" t="str">
        <f>VLOOKUP($E3218,reference!$G$1:$H$25,2,FALSE)</f>
        <v>Pemukiman</v>
      </c>
      <c r="K3218" t="str">
        <f t="shared" si="50"/>
        <v>Non Irigasi</v>
      </c>
      <c r="L3218" t="s">
        <v>327</v>
      </c>
    </row>
    <row r="3219" spans="1:12" x14ac:dyDescent="0.25">
      <c r="A3219" s="1">
        <v>3218</v>
      </c>
      <c r="B3219" s="3">
        <v>9</v>
      </c>
      <c r="C3219" s="1">
        <v>276</v>
      </c>
      <c r="D3219" s="1">
        <v>0</v>
      </c>
      <c r="E3219" s="1">
        <v>5</v>
      </c>
      <c r="F3219" s="1">
        <v>0</v>
      </c>
      <c r="G3219">
        <f>VLOOKUP(C3219,reference!$A$1:$E$310,5,FALSE)</f>
        <v>5318070</v>
      </c>
      <c r="H3219" t="str">
        <f>VLOOKUP(C3219,reference!$A$1:$E$310,4,FALSE)</f>
        <v>WOLOWAE</v>
      </c>
      <c r="I3219" t="str">
        <f>VLOOKUP($D3219,reference!$G$1:$H$25,2,FALSE)</f>
        <v>No data</v>
      </c>
      <c r="J3219" t="str">
        <f>VLOOKUP($E3219,reference!$G$1:$H$25,2,FALSE)</f>
        <v>Hutan mangrove primer</v>
      </c>
      <c r="K3219" t="str">
        <f t="shared" si="50"/>
        <v>Non Irigasi</v>
      </c>
      <c r="L3219" t="s">
        <v>327</v>
      </c>
    </row>
    <row r="3220" spans="1:12" x14ac:dyDescent="0.25">
      <c r="A3220" s="1">
        <v>3219</v>
      </c>
      <c r="B3220" s="3">
        <v>175</v>
      </c>
      <c r="C3220" s="1">
        <v>204</v>
      </c>
      <c r="D3220" s="1">
        <v>2</v>
      </c>
      <c r="E3220" s="1">
        <v>16</v>
      </c>
      <c r="F3220" s="1">
        <v>0</v>
      </c>
      <c r="G3220">
        <f>VLOOKUP(C3220,reference!$A$1:$E$310,5,FALSE)</f>
        <v>5311062</v>
      </c>
      <c r="H3220" t="str">
        <f>VLOOKUP(C3220,reference!$A$1:$E$310,4,FALSE)</f>
        <v>DETUKELI</v>
      </c>
      <c r="I3220" t="str">
        <f>VLOOKUP($D3220,reference!$G$1:$H$25,2,FALSE)</f>
        <v>Hutan lahan kering sekunder / bekas tebangan</v>
      </c>
      <c r="J3220" t="str">
        <f>VLOOKUP($E3220,reference!$G$1:$H$25,2,FALSE)</f>
        <v>Pemukiman</v>
      </c>
      <c r="K3220" t="str">
        <f t="shared" si="50"/>
        <v>Non Irigasi</v>
      </c>
      <c r="L3220" t="s">
        <v>328</v>
      </c>
    </row>
    <row r="3221" spans="1:12" x14ac:dyDescent="0.25">
      <c r="A3221" s="1">
        <v>3220</v>
      </c>
      <c r="B3221" s="3">
        <v>3185</v>
      </c>
      <c r="C3221" s="1">
        <v>205</v>
      </c>
      <c r="D3221" s="1">
        <v>11</v>
      </c>
      <c r="E3221" s="1">
        <v>11</v>
      </c>
      <c r="F3221" s="1">
        <v>0</v>
      </c>
      <c r="G3221">
        <f>VLOOKUP(C3221,reference!$A$1:$E$310,5,FALSE)</f>
        <v>5311063</v>
      </c>
      <c r="H3221" t="str">
        <f>VLOOKUP(C3221,reference!$A$1:$E$310,4,FALSE)</f>
        <v>LEPEMBUSU KELISOKE</v>
      </c>
      <c r="I3221" t="str">
        <f>VLOOKUP($D3221,reference!$G$1:$H$25,2,FALSE)</f>
        <v>Savanna / Padang rumput</v>
      </c>
      <c r="J3221" t="str">
        <f>VLOOKUP($E3221,reference!$G$1:$H$25,2,FALSE)</f>
        <v>Savanna / Padang rumput</v>
      </c>
      <c r="K3221" t="str">
        <f t="shared" si="50"/>
        <v>Non Irigasi</v>
      </c>
      <c r="L3221" t="s">
        <v>327</v>
      </c>
    </row>
    <row r="3222" spans="1:12" x14ac:dyDescent="0.25">
      <c r="A3222" s="1">
        <v>3221</v>
      </c>
      <c r="B3222" s="3">
        <v>12</v>
      </c>
      <c r="C3222" s="1">
        <v>203</v>
      </c>
      <c r="D3222" s="1">
        <v>9</v>
      </c>
      <c r="E3222" s="1">
        <v>16</v>
      </c>
      <c r="F3222" s="1">
        <v>0</v>
      </c>
      <c r="G3222">
        <f>VLOOKUP(C3222,reference!$A$1:$E$310,5,FALSE)</f>
        <v>5311061</v>
      </c>
      <c r="H3222" t="str">
        <f>VLOOKUP(C3222,reference!$A$1:$E$310,4,FALSE)</f>
        <v>KOTABARU</v>
      </c>
      <c r="I3222" t="str">
        <f>VLOOKUP($D3222,reference!$G$1:$H$25,2,FALSE)</f>
        <v>Semak belukar</v>
      </c>
      <c r="J3222" t="str">
        <f>VLOOKUP($E3222,reference!$G$1:$H$25,2,FALSE)</f>
        <v>Pemukiman</v>
      </c>
      <c r="K3222" t="str">
        <f t="shared" si="50"/>
        <v>Non Irigasi</v>
      </c>
      <c r="L3222" t="s">
        <v>327</v>
      </c>
    </row>
    <row r="3223" spans="1:12" x14ac:dyDescent="0.25">
      <c r="A3223" s="1">
        <v>3222</v>
      </c>
      <c r="B3223" s="3">
        <v>18</v>
      </c>
      <c r="C3223" s="1">
        <v>183</v>
      </c>
      <c r="D3223" s="1">
        <v>2</v>
      </c>
      <c r="E3223" s="1">
        <v>16</v>
      </c>
      <c r="F3223" s="1">
        <v>0</v>
      </c>
      <c r="G3223">
        <f>VLOOKUP(C3223,reference!$A$1:$E$310,5,FALSE)</f>
        <v>5310071</v>
      </c>
      <c r="H3223" t="str">
        <f>VLOOKUP(C3223,reference!$A$1:$E$310,4,FALSE)</f>
        <v>MAGEPANDA</v>
      </c>
      <c r="I3223" t="str">
        <f>VLOOKUP($D3223,reference!$G$1:$H$25,2,FALSE)</f>
        <v>Hutan lahan kering sekunder / bekas tebangan</v>
      </c>
      <c r="J3223" t="str">
        <f>VLOOKUP($E3223,reference!$G$1:$H$25,2,FALSE)</f>
        <v>Pemukiman</v>
      </c>
      <c r="K3223" t="str">
        <f t="shared" si="50"/>
        <v>Non Irigasi</v>
      </c>
      <c r="L3223" t="s">
        <v>328</v>
      </c>
    </row>
    <row r="3224" spans="1:12" x14ac:dyDescent="0.25">
      <c r="A3224" s="1">
        <v>3223</v>
      </c>
      <c r="B3224" s="3">
        <v>13</v>
      </c>
      <c r="C3224" s="1">
        <v>185</v>
      </c>
      <c r="D3224" s="1">
        <v>11</v>
      </c>
      <c r="E3224" s="1">
        <v>1</v>
      </c>
      <c r="F3224" s="1">
        <v>0</v>
      </c>
      <c r="G3224">
        <f>VLOOKUP(C3224,reference!$A$1:$E$310,5,FALSE)</f>
        <v>5310081</v>
      </c>
      <c r="H3224" t="str">
        <f>VLOOKUP(C3224,reference!$A$1:$E$310,4,FALSE)</f>
        <v>ALOK BARAT</v>
      </c>
      <c r="I3224" t="str">
        <f>VLOOKUP($D3224,reference!$G$1:$H$25,2,FALSE)</f>
        <v>Savanna / Padang rumput</v>
      </c>
      <c r="J3224" t="str">
        <f>VLOOKUP($E3224,reference!$G$1:$H$25,2,FALSE)</f>
        <v>Hutan lahan kering primer</v>
      </c>
      <c r="K3224" t="str">
        <f t="shared" si="50"/>
        <v>Non Irigasi</v>
      </c>
      <c r="L3224" t="s">
        <v>327</v>
      </c>
    </row>
    <row r="3225" spans="1:12" x14ac:dyDescent="0.25">
      <c r="A3225" s="1">
        <v>3224</v>
      </c>
      <c r="B3225" s="3">
        <v>107</v>
      </c>
      <c r="C3225" s="1">
        <v>247</v>
      </c>
      <c r="D3225" s="1">
        <v>2</v>
      </c>
      <c r="E3225" s="1">
        <v>14</v>
      </c>
      <c r="F3225" s="1">
        <v>0</v>
      </c>
      <c r="G3225">
        <f>VLOOKUP(C3225,reference!$A$1:$E$310,5,FALSE)</f>
        <v>5315031</v>
      </c>
      <c r="H3225" t="str">
        <f>VLOOKUP(C3225,reference!$A$1:$E$310,4,FALSE)</f>
        <v>WELAK</v>
      </c>
      <c r="I3225" t="str">
        <f>VLOOKUP($D3225,reference!$G$1:$H$25,2,FALSE)</f>
        <v>Hutan lahan kering sekunder / bekas tebangan</v>
      </c>
      <c r="J3225" t="str">
        <f>VLOOKUP($E3225,reference!$G$1:$H$25,2,FALSE)</f>
        <v>Sawah</v>
      </c>
      <c r="K3225" t="str">
        <f t="shared" si="50"/>
        <v>Non Irigasi</v>
      </c>
      <c r="L3225" t="s">
        <v>328</v>
      </c>
    </row>
    <row r="3226" spans="1:12" x14ac:dyDescent="0.25">
      <c r="A3226" s="1">
        <v>3225</v>
      </c>
      <c r="B3226" s="3">
        <v>3</v>
      </c>
      <c r="C3226" s="1">
        <v>203</v>
      </c>
      <c r="D3226" s="1">
        <v>13</v>
      </c>
      <c r="E3226" s="1">
        <v>2</v>
      </c>
      <c r="F3226" s="1">
        <v>0</v>
      </c>
      <c r="G3226">
        <f>VLOOKUP(C3226,reference!$A$1:$E$310,5,FALSE)</f>
        <v>5311061</v>
      </c>
      <c r="H3226" t="str">
        <f>VLOOKUP(C3226,reference!$A$1:$E$310,4,FALSE)</f>
        <v>KOTABARU</v>
      </c>
      <c r="I3226" t="str">
        <f>VLOOKUP($D3226,reference!$G$1:$H$25,2,FALSE)</f>
        <v>Pertanian lahan kering  campur semak / kebun campur</v>
      </c>
      <c r="J3226" t="str">
        <f>VLOOKUP($E3226,reference!$G$1:$H$25,2,FALSE)</f>
        <v>Hutan lahan kering sekunder / bekas tebangan</v>
      </c>
      <c r="K3226" t="str">
        <f t="shared" si="50"/>
        <v>Non Irigasi</v>
      </c>
      <c r="L3226" t="s">
        <v>327</v>
      </c>
    </row>
    <row r="3227" spans="1:12" x14ac:dyDescent="0.25">
      <c r="A3227" s="1">
        <v>3226</v>
      </c>
      <c r="B3227" s="3">
        <v>7</v>
      </c>
      <c r="C3227" s="1">
        <v>242</v>
      </c>
      <c r="D3227" s="1">
        <v>5</v>
      </c>
      <c r="E3227" s="1">
        <v>11</v>
      </c>
      <c r="F3227" s="1">
        <v>0</v>
      </c>
      <c r="G3227">
        <f>VLOOKUP(C3227,reference!$A$1:$E$310,5,FALSE)</f>
        <v>5315010</v>
      </c>
      <c r="H3227" t="str">
        <f>VLOOKUP(C3227,reference!$A$1:$E$310,4,FALSE)</f>
        <v>KOMODO</v>
      </c>
      <c r="I3227" t="str">
        <f>VLOOKUP($D3227,reference!$G$1:$H$25,2,FALSE)</f>
        <v>Hutan mangrove primer</v>
      </c>
      <c r="J3227" t="str">
        <f>VLOOKUP($E3227,reference!$G$1:$H$25,2,FALSE)</f>
        <v>Savanna / Padang rumput</v>
      </c>
      <c r="K3227" t="str">
        <f t="shared" si="50"/>
        <v>Non Irigasi</v>
      </c>
      <c r="L3227" t="s">
        <v>328</v>
      </c>
    </row>
    <row r="3228" spans="1:12" x14ac:dyDescent="0.25">
      <c r="A3228" s="1">
        <v>3227</v>
      </c>
      <c r="B3228" s="3">
        <v>579</v>
      </c>
      <c r="C3228" s="1">
        <v>224</v>
      </c>
      <c r="D3228" s="1">
        <v>16</v>
      </c>
      <c r="E3228" s="1">
        <v>16</v>
      </c>
      <c r="F3228" s="1">
        <v>0</v>
      </c>
      <c r="G3228">
        <f>VLOOKUP(C3228,reference!$A$1:$E$310,5,FALSE)</f>
        <v>5313120</v>
      </c>
      <c r="H3228" t="str">
        <f>VLOOKUP(C3228,reference!$A$1:$E$310,4,FALSE)</f>
        <v>RUTENG</v>
      </c>
      <c r="I3228" t="str">
        <f>VLOOKUP($D3228,reference!$G$1:$H$25,2,FALSE)</f>
        <v>Pemukiman</v>
      </c>
      <c r="J3228" t="str">
        <f>VLOOKUP($E3228,reference!$G$1:$H$25,2,FALSE)</f>
        <v>Pemukiman</v>
      </c>
      <c r="K3228" t="str">
        <f t="shared" si="50"/>
        <v>Non Irigasi</v>
      </c>
      <c r="L3228" t="s">
        <v>327</v>
      </c>
    </row>
    <row r="3229" spans="1:12" x14ac:dyDescent="0.25">
      <c r="A3229" s="1">
        <v>3228</v>
      </c>
      <c r="B3229" s="3">
        <v>126</v>
      </c>
      <c r="C3229" s="1">
        <v>224</v>
      </c>
      <c r="D3229" s="1">
        <v>16</v>
      </c>
      <c r="E3229" s="1">
        <v>14</v>
      </c>
      <c r="F3229" s="1">
        <v>0</v>
      </c>
      <c r="G3229">
        <f>VLOOKUP(C3229,reference!$A$1:$E$310,5,FALSE)</f>
        <v>5313120</v>
      </c>
      <c r="H3229" t="str">
        <f>VLOOKUP(C3229,reference!$A$1:$E$310,4,FALSE)</f>
        <v>RUTENG</v>
      </c>
      <c r="I3229" t="str">
        <f>VLOOKUP($D3229,reference!$G$1:$H$25,2,FALSE)</f>
        <v>Pemukiman</v>
      </c>
      <c r="J3229" t="str">
        <f>VLOOKUP($E3229,reference!$G$1:$H$25,2,FALSE)</f>
        <v>Sawah</v>
      </c>
      <c r="K3229" t="str">
        <f t="shared" si="50"/>
        <v>Non Irigasi</v>
      </c>
      <c r="L3229" t="s">
        <v>327</v>
      </c>
    </row>
    <row r="3230" spans="1:12" x14ac:dyDescent="0.25">
      <c r="A3230" s="1">
        <v>3229</v>
      </c>
      <c r="B3230" s="3">
        <v>649</v>
      </c>
      <c r="C3230" s="1">
        <v>281</v>
      </c>
      <c r="D3230" s="1">
        <v>9</v>
      </c>
      <c r="E3230" s="1">
        <v>13</v>
      </c>
      <c r="F3230" s="1">
        <v>0</v>
      </c>
      <c r="G3230">
        <f>VLOOKUP(C3230,reference!$A$1:$E$310,5,FALSE)</f>
        <v>5319031</v>
      </c>
      <c r="H3230" t="str">
        <f>VLOOKUP(C3230,reference!$A$1:$E$310,4,FALSE)</f>
        <v>ELAR SELATAN</v>
      </c>
      <c r="I3230" t="str">
        <f>VLOOKUP($D3230,reference!$G$1:$H$25,2,FALSE)</f>
        <v>Semak belukar</v>
      </c>
      <c r="J3230" t="str">
        <f>VLOOKUP($E3230,reference!$G$1:$H$25,2,FALSE)</f>
        <v>Pertanian lahan kering  campur semak / kebun campur</v>
      </c>
      <c r="K3230" t="str">
        <f t="shared" si="50"/>
        <v>Non Irigasi</v>
      </c>
      <c r="L3230" t="s">
        <v>327</v>
      </c>
    </row>
    <row r="3231" spans="1:12" x14ac:dyDescent="0.25">
      <c r="A3231" s="1">
        <v>3230</v>
      </c>
      <c r="B3231" s="3">
        <v>188</v>
      </c>
      <c r="C3231" s="1">
        <v>281</v>
      </c>
      <c r="D3231" s="1">
        <v>9</v>
      </c>
      <c r="E3231" s="1">
        <v>12</v>
      </c>
      <c r="F3231" s="1">
        <v>0</v>
      </c>
      <c r="G3231">
        <f>VLOOKUP(C3231,reference!$A$1:$E$310,5,FALSE)</f>
        <v>5319031</v>
      </c>
      <c r="H3231" t="str">
        <f>VLOOKUP(C3231,reference!$A$1:$E$310,4,FALSE)</f>
        <v>ELAR SELATAN</v>
      </c>
      <c r="I3231" t="str">
        <f>VLOOKUP($D3231,reference!$G$1:$H$25,2,FALSE)</f>
        <v>Semak belukar</v>
      </c>
      <c r="J3231" t="str">
        <f>VLOOKUP($E3231,reference!$G$1:$H$25,2,FALSE)</f>
        <v>Pertanian lahan kering</v>
      </c>
      <c r="K3231" t="str">
        <f t="shared" si="50"/>
        <v>Non Irigasi</v>
      </c>
      <c r="L3231" t="s">
        <v>327</v>
      </c>
    </row>
    <row r="3232" spans="1:12" x14ac:dyDescent="0.25">
      <c r="A3232" s="1">
        <v>3231</v>
      </c>
      <c r="B3232" s="3">
        <v>20</v>
      </c>
      <c r="C3232" s="1">
        <v>189</v>
      </c>
      <c r="D3232" s="1">
        <v>0</v>
      </c>
      <c r="E3232" s="1">
        <v>13</v>
      </c>
      <c r="F3232" s="1">
        <v>0</v>
      </c>
      <c r="G3232">
        <f>VLOOKUP(C3232,reference!$A$1:$E$310,5,FALSE)</f>
        <v>5311012</v>
      </c>
      <c r="H3232" t="str">
        <f>VLOOKUP(C3232,reference!$A$1:$E$310,4,FALSE)</f>
        <v>MAUKARO</v>
      </c>
      <c r="I3232" t="str">
        <f>VLOOKUP($D3232,reference!$G$1:$H$25,2,FALSE)</f>
        <v>No data</v>
      </c>
      <c r="J3232" t="str">
        <f>VLOOKUP($E3232,reference!$G$1:$H$25,2,FALSE)</f>
        <v>Pertanian lahan kering  campur semak / kebun campur</v>
      </c>
      <c r="K3232" t="str">
        <f t="shared" si="50"/>
        <v>Non Irigasi</v>
      </c>
      <c r="L3232" t="s">
        <v>327</v>
      </c>
    </row>
    <row r="3233" spans="1:12" x14ac:dyDescent="0.25">
      <c r="A3233" s="1">
        <v>3232</v>
      </c>
      <c r="B3233" s="3">
        <v>815</v>
      </c>
      <c r="C3233" s="1">
        <v>189</v>
      </c>
      <c r="D3233" s="1">
        <v>2</v>
      </c>
      <c r="E3233" s="1">
        <v>12</v>
      </c>
      <c r="F3233" s="1">
        <v>0</v>
      </c>
      <c r="G3233">
        <f>VLOOKUP(C3233,reference!$A$1:$E$310,5,FALSE)</f>
        <v>5311012</v>
      </c>
      <c r="H3233" t="str">
        <f>VLOOKUP(C3233,reference!$A$1:$E$310,4,FALSE)</f>
        <v>MAUKARO</v>
      </c>
      <c r="I3233" t="str">
        <f>VLOOKUP($D3233,reference!$G$1:$H$25,2,FALSE)</f>
        <v>Hutan lahan kering sekunder / bekas tebangan</v>
      </c>
      <c r="J3233" t="str">
        <f>VLOOKUP($E3233,reference!$G$1:$H$25,2,FALSE)</f>
        <v>Pertanian lahan kering</v>
      </c>
      <c r="K3233" t="str">
        <f t="shared" si="50"/>
        <v>Non Irigasi</v>
      </c>
      <c r="L3233" t="s">
        <v>328</v>
      </c>
    </row>
    <row r="3234" spans="1:12" x14ac:dyDescent="0.25">
      <c r="A3234" s="1">
        <v>3233</v>
      </c>
      <c r="B3234" s="3">
        <v>50</v>
      </c>
      <c r="C3234" s="1">
        <v>203</v>
      </c>
      <c r="D3234" s="1">
        <v>16</v>
      </c>
      <c r="E3234" s="1">
        <v>2</v>
      </c>
      <c r="F3234" s="1">
        <v>0</v>
      </c>
      <c r="G3234">
        <f>VLOOKUP(C3234,reference!$A$1:$E$310,5,FALSE)</f>
        <v>5311061</v>
      </c>
      <c r="H3234" t="str">
        <f>VLOOKUP(C3234,reference!$A$1:$E$310,4,FALSE)</f>
        <v>KOTABARU</v>
      </c>
      <c r="I3234" t="str">
        <f>VLOOKUP($D3234,reference!$G$1:$H$25,2,FALSE)</f>
        <v>Pemukiman</v>
      </c>
      <c r="J3234" t="str">
        <f>VLOOKUP($E3234,reference!$G$1:$H$25,2,FALSE)</f>
        <v>Hutan lahan kering sekunder / bekas tebangan</v>
      </c>
      <c r="K3234" t="str">
        <f t="shared" si="50"/>
        <v>Non Irigasi</v>
      </c>
      <c r="L3234" t="s">
        <v>327</v>
      </c>
    </row>
    <row r="3235" spans="1:12" x14ac:dyDescent="0.25">
      <c r="A3235" s="1">
        <v>3234</v>
      </c>
      <c r="B3235" s="3">
        <v>119</v>
      </c>
      <c r="C3235" s="1">
        <v>183</v>
      </c>
      <c r="D3235" s="1">
        <v>2</v>
      </c>
      <c r="E3235" s="1">
        <v>12</v>
      </c>
      <c r="F3235" s="1">
        <v>0</v>
      </c>
      <c r="G3235">
        <f>VLOOKUP(C3235,reference!$A$1:$E$310,5,FALSE)</f>
        <v>5310071</v>
      </c>
      <c r="H3235" t="str">
        <f>VLOOKUP(C3235,reference!$A$1:$E$310,4,FALSE)</f>
        <v>MAGEPANDA</v>
      </c>
      <c r="I3235" t="str">
        <f>VLOOKUP($D3235,reference!$G$1:$H$25,2,FALSE)</f>
        <v>Hutan lahan kering sekunder / bekas tebangan</v>
      </c>
      <c r="J3235" t="str">
        <f>VLOOKUP($E3235,reference!$G$1:$H$25,2,FALSE)</f>
        <v>Pertanian lahan kering</v>
      </c>
      <c r="K3235" t="str">
        <f t="shared" si="50"/>
        <v>Non Irigasi</v>
      </c>
      <c r="L3235" t="s">
        <v>328</v>
      </c>
    </row>
    <row r="3236" spans="1:12" x14ac:dyDescent="0.25">
      <c r="A3236" s="1">
        <v>3235</v>
      </c>
      <c r="B3236" s="3">
        <v>43</v>
      </c>
      <c r="C3236" s="1">
        <v>242</v>
      </c>
      <c r="D3236" s="1">
        <v>5</v>
      </c>
      <c r="E3236" s="1">
        <v>5</v>
      </c>
      <c r="F3236" s="1">
        <v>0</v>
      </c>
      <c r="G3236">
        <f>VLOOKUP(C3236,reference!$A$1:$E$310,5,FALSE)</f>
        <v>5315010</v>
      </c>
      <c r="H3236" t="str">
        <f>VLOOKUP(C3236,reference!$A$1:$E$310,4,FALSE)</f>
        <v>KOMODO</v>
      </c>
      <c r="I3236" t="str">
        <f>VLOOKUP($D3236,reference!$G$1:$H$25,2,FALSE)</f>
        <v>Hutan mangrove primer</v>
      </c>
      <c r="J3236" t="str">
        <f>VLOOKUP($E3236,reference!$G$1:$H$25,2,FALSE)</f>
        <v>Hutan mangrove primer</v>
      </c>
      <c r="K3236" t="str">
        <f t="shared" si="50"/>
        <v>Non Irigasi</v>
      </c>
      <c r="L3236" t="s">
        <v>327</v>
      </c>
    </row>
    <row r="3237" spans="1:12" x14ac:dyDescent="0.25">
      <c r="A3237" s="1">
        <v>3236</v>
      </c>
      <c r="B3237" s="3">
        <v>17</v>
      </c>
      <c r="C3237" s="1">
        <v>245</v>
      </c>
      <c r="D3237" s="1">
        <v>14</v>
      </c>
      <c r="E3237" s="1">
        <v>12</v>
      </c>
      <c r="F3237" s="1">
        <v>0</v>
      </c>
      <c r="G3237">
        <f>VLOOKUP(C3237,reference!$A$1:$E$310,5,FALSE)</f>
        <v>5315021</v>
      </c>
      <c r="H3237" t="str">
        <f>VLOOKUP(C3237,reference!$A$1:$E$310,4,FALSE)</f>
        <v>MBELILING</v>
      </c>
      <c r="I3237" t="str">
        <f>VLOOKUP($D3237,reference!$G$1:$H$25,2,FALSE)</f>
        <v>Sawah</v>
      </c>
      <c r="J3237" t="str">
        <f>VLOOKUP($E3237,reference!$G$1:$H$25,2,FALSE)</f>
        <v>Pertanian lahan kering</v>
      </c>
      <c r="K3237" t="str">
        <f t="shared" si="50"/>
        <v>Non Irigasi</v>
      </c>
      <c r="L3237" t="s">
        <v>327</v>
      </c>
    </row>
    <row r="3238" spans="1:12" x14ac:dyDescent="0.25">
      <c r="A3238" s="1">
        <v>3237</v>
      </c>
      <c r="B3238" s="3">
        <v>110</v>
      </c>
      <c r="C3238" s="1">
        <v>245</v>
      </c>
      <c r="D3238" s="1">
        <v>13</v>
      </c>
      <c r="E3238" s="1">
        <v>11</v>
      </c>
      <c r="F3238" s="1">
        <v>0</v>
      </c>
      <c r="G3238">
        <f>VLOOKUP(C3238,reference!$A$1:$E$310,5,FALSE)</f>
        <v>5315021</v>
      </c>
      <c r="H3238" t="str">
        <f>VLOOKUP(C3238,reference!$A$1:$E$310,4,FALSE)</f>
        <v>MBELILING</v>
      </c>
      <c r="I3238" t="str">
        <f>VLOOKUP($D3238,reference!$G$1:$H$25,2,FALSE)</f>
        <v>Pertanian lahan kering  campur semak / kebun campur</v>
      </c>
      <c r="J3238" t="str">
        <f>VLOOKUP($E3238,reference!$G$1:$H$25,2,FALSE)</f>
        <v>Savanna / Padang rumput</v>
      </c>
      <c r="K3238" t="str">
        <f t="shared" si="50"/>
        <v>Non Irigasi</v>
      </c>
      <c r="L3238" t="s">
        <v>327</v>
      </c>
    </row>
    <row r="3239" spans="1:12" x14ac:dyDescent="0.25">
      <c r="A3239" s="1">
        <v>3238</v>
      </c>
      <c r="B3239" s="3">
        <v>481</v>
      </c>
      <c r="C3239" s="1">
        <v>276</v>
      </c>
      <c r="D3239" s="1">
        <v>9</v>
      </c>
      <c r="E3239" s="1">
        <v>2</v>
      </c>
      <c r="F3239" s="1">
        <v>0</v>
      </c>
      <c r="G3239">
        <f>VLOOKUP(C3239,reference!$A$1:$E$310,5,FALSE)</f>
        <v>5318070</v>
      </c>
      <c r="H3239" t="str">
        <f>VLOOKUP(C3239,reference!$A$1:$E$310,4,FALSE)</f>
        <v>WOLOWAE</v>
      </c>
      <c r="I3239" t="str">
        <f>VLOOKUP($D3239,reference!$G$1:$H$25,2,FALSE)</f>
        <v>Semak belukar</v>
      </c>
      <c r="J3239" t="str">
        <f>VLOOKUP($E3239,reference!$G$1:$H$25,2,FALSE)</f>
        <v>Hutan lahan kering sekunder / bekas tebangan</v>
      </c>
      <c r="K3239" t="str">
        <f t="shared" si="50"/>
        <v>Non Irigasi</v>
      </c>
      <c r="L3239" t="s">
        <v>327</v>
      </c>
    </row>
    <row r="3240" spans="1:12" x14ac:dyDescent="0.25">
      <c r="A3240" s="1">
        <v>3239</v>
      </c>
      <c r="B3240" s="3">
        <v>4</v>
      </c>
      <c r="C3240" s="1">
        <v>207</v>
      </c>
      <c r="D3240" s="1">
        <v>13</v>
      </c>
      <c r="E3240" s="1">
        <v>12</v>
      </c>
      <c r="F3240" s="1">
        <v>0</v>
      </c>
      <c r="G3240">
        <f>VLOOKUP(C3240,reference!$A$1:$E$310,5,FALSE)</f>
        <v>5311071</v>
      </c>
      <c r="H3240" t="str">
        <f>VLOOKUP(C3240,reference!$A$1:$E$310,4,FALSE)</f>
        <v>WEWARIA</v>
      </c>
      <c r="I3240" t="str">
        <f>VLOOKUP($D3240,reference!$G$1:$H$25,2,FALSE)</f>
        <v>Pertanian lahan kering  campur semak / kebun campur</v>
      </c>
      <c r="J3240" t="str">
        <f>VLOOKUP($E3240,reference!$G$1:$H$25,2,FALSE)</f>
        <v>Pertanian lahan kering</v>
      </c>
      <c r="K3240" t="str">
        <f t="shared" si="50"/>
        <v>Non Irigasi</v>
      </c>
      <c r="L3240" t="s">
        <v>327</v>
      </c>
    </row>
    <row r="3241" spans="1:12" x14ac:dyDescent="0.25">
      <c r="A3241" s="1">
        <v>3240</v>
      </c>
      <c r="B3241" s="3">
        <v>3</v>
      </c>
      <c r="C3241" s="1">
        <v>242</v>
      </c>
      <c r="D3241" s="1">
        <v>18</v>
      </c>
      <c r="E3241" s="1">
        <v>5</v>
      </c>
      <c r="F3241" s="1">
        <v>0</v>
      </c>
      <c r="G3241">
        <f>VLOOKUP(C3241,reference!$A$1:$E$310,5,FALSE)</f>
        <v>5315010</v>
      </c>
      <c r="H3241" t="str">
        <f>VLOOKUP(C3241,reference!$A$1:$E$310,4,FALSE)</f>
        <v>KOMODO</v>
      </c>
      <c r="I3241" t="str">
        <f>VLOOKUP($D3241,reference!$G$1:$H$25,2,FALSE)</f>
        <v>Lahan terbuka</v>
      </c>
      <c r="J3241" t="str">
        <f>VLOOKUP($E3241,reference!$G$1:$H$25,2,FALSE)</f>
        <v>Hutan mangrove primer</v>
      </c>
      <c r="K3241" t="str">
        <f t="shared" si="50"/>
        <v>Non Irigasi</v>
      </c>
      <c r="L3241" t="s">
        <v>327</v>
      </c>
    </row>
    <row r="3242" spans="1:12" x14ac:dyDescent="0.25">
      <c r="A3242" s="1">
        <v>3241</v>
      </c>
      <c r="B3242" s="3">
        <v>7</v>
      </c>
      <c r="C3242" s="1">
        <v>242</v>
      </c>
      <c r="D3242" s="1">
        <v>14</v>
      </c>
      <c r="E3242" s="1">
        <v>2</v>
      </c>
      <c r="F3242" s="1">
        <v>0</v>
      </c>
      <c r="G3242">
        <f>VLOOKUP(C3242,reference!$A$1:$E$310,5,FALSE)</f>
        <v>5315010</v>
      </c>
      <c r="H3242" t="str">
        <f>VLOOKUP(C3242,reference!$A$1:$E$310,4,FALSE)</f>
        <v>KOMODO</v>
      </c>
      <c r="I3242" t="str">
        <f>VLOOKUP($D3242,reference!$G$1:$H$25,2,FALSE)</f>
        <v>Sawah</v>
      </c>
      <c r="J3242" t="str">
        <f>VLOOKUP($E3242,reference!$G$1:$H$25,2,FALSE)</f>
        <v>Hutan lahan kering sekunder / bekas tebangan</v>
      </c>
      <c r="K3242" t="str">
        <f t="shared" si="50"/>
        <v>Non Irigasi</v>
      </c>
      <c r="L3242" t="s">
        <v>327</v>
      </c>
    </row>
    <row r="3243" spans="1:12" x14ac:dyDescent="0.25">
      <c r="A3243" s="1">
        <v>3242</v>
      </c>
      <c r="B3243" s="3">
        <v>60</v>
      </c>
      <c r="C3243" s="1">
        <v>223</v>
      </c>
      <c r="D3243" s="1">
        <v>12</v>
      </c>
      <c r="E3243" s="1">
        <v>13</v>
      </c>
      <c r="F3243" s="1">
        <v>0</v>
      </c>
      <c r="G3243">
        <f>VLOOKUP(C3243,reference!$A$1:$E$310,5,FALSE)</f>
        <v>5313110</v>
      </c>
      <c r="H3243" t="str">
        <f>VLOOKUP(C3243,reference!$A$1:$E$310,4,FALSE)</f>
        <v>LANGKE REMBONG</v>
      </c>
      <c r="I3243" t="str">
        <f>VLOOKUP($D3243,reference!$G$1:$H$25,2,FALSE)</f>
        <v>Pertanian lahan kering</v>
      </c>
      <c r="J3243" t="str">
        <f>VLOOKUP($E3243,reference!$G$1:$H$25,2,FALSE)</f>
        <v>Pertanian lahan kering  campur semak / kebun campur</v>
      </c>
      <c r="K3243" t="str">
        <f t="shared" si="50"/>
        <v>Non Irigasi</v>
      </c>
      <c r="L3243" t="s">
        <v>327</v>
      </c>
    </row>
    <row r="3244" spans="1:12" x14ac:dyDescent="0.25">
      <c r="A3244" s="1">
        <v>3243</v>
      </c>
      <c r="B3244" s="3">
        <v>50</v>
      </c>
      <c r="C3244" s="1">
        <v>276</v>
      </c>
      <c r="D3244" s="1">
        <v>21</v>
      </c>
      <c r="E3244" s="1">
        <v>15</v>
      </c>
      <c r="F3244" s="1">
        <v>0</v>
      </c>
      <c r="G3244">
        <f>VLOOKUP(C3244,reference!$A$1:$E$310,5,FALSE)</f>
        <v>5318070</v>
      </c>
      <c r="H3244" t="str">
        <f>VLOOKUP(C3244,reference!$A$1:$E$310,4,FALSE)</f>
        <v>WOLOWAE</v>
      </c>
      <c r="I3244" t="str">
        <f>VLOOKUP($D3244,reference!$G$1:$H$25,2,FALSE)</f>
        <v>Rawa</v>
      </c>
      <c r="J3244" t="str">
        <f>VLOOKUP($E3244,reference!$G$1:$H$25,2,FALSE)</f>
        <v>Tambak</v>
      </c>
      <c r="K3244" t="str">
        <f t="shared" si="50"/>
        <v>Non Irigasi</v>
      </c>
      <c r="L3244" t="s">
        <v>327</v>
      </c>
    </row>
    <row r="3245" spans="1:12" x14ac:dyDescent="0.25">
      <c r="A3245" s="1">
        <v>3244</v>
      </c>
      <c r="B3245" s="3">
        <v>2360</v>
      </c>
      <c r="C3245" s="1">
        <v>189</v>
      </c>
      <c r="D3245" s="1">
        <v>2</v>
      </c>
      <c r="E3245" s="1">
        <v>13</v>
      </c>
      <c r="F3245" s="1">
        <v>0</v>
      </c>
      <c r="G3245">
        <f>VLOOKUP(C3245,reference!$A$1:$E$310,5,FALSE)</f>
        <v>5311012</v>
      </c>
      <c r="H3245" t="str">
        <f>VLOOKUP(C3245,reference!$A$1:$E$310,4,FALSE)</f>
        <v>MAUKARO</v>
      </c>
      <c r="I3245" t="str">
        <f>VLOOKUP($D3245,reference!$G$1:$H$25,2,FALSE)</f>
        <v>Hutan lahan kering sekunder / bekas tebangan</v>
      </c>
      <c r="J3245" t="str">
        <f>VLOOKUP($E3245,reference!$G$1:$H$25,2,FALSE)</f>
        <v>Pertanian lahan kering  campur semak / kebun campur</v>
      </c>
      <c r="K3245" t="str">
        <f t="shared" si="50"/>
        <v>Non Irigasi</v>
      </c>
      <c r="L3245" t="s">
        <v>328</v>
      </c>
    </row>
    <row r="3246" spans="1:12" x14ac:dyDescent="0.25">
      <c r="A3246" s="1">
        <v>3245</v>
      </c>
      <c r="B3246" s="3">
        <v>186</v>
      </c>
      <c r="C3246" s="1">
        <v>189</v>
      </c>
      <c r="D3246" s="1">
        <v>13</v>
      </c>
      <c r="E3246" s="1">
        <v>12</v>
      </c>
      <c r="F3246" s="1">
        <v>0</v>
      </c>
      <c r="G3246">
        <f>VLOOKUP(C3246,reference!$A$1:$E$310,5,FALSE)</f>
        <v>5311012</v>
      </c>
      <c r="H3246" t="str">
        <f>VLOOKUP(C3246,reference!$A$1:$E$310,4,FALSE)</f>
        <v>MAUKARO</v>
      </c>
      <c r="I3246" t="str">
        <f>VLOOKUP($D3246,reference!$G$1:$H$25,2,FALSE)</f>
        <v>Pertanian lahan kering  campur semak / kebun campur</v>
      </c>
      <c r="J3246" t="str">
        <f>VLOOKUP($E3246,reference!$G$1:$H$25,2,FALSE)</f>
        <v>Pertanian lahan kering</v>
      </c>
      <c r="K3246" t="str">
        <f t="shared" si="50"/>
        <v>Non Irigasi</v>
      </c>
      <c r="L3246" t="s">
        <v>327</v>
      </c>
    </row>
    <row r="3247" spans="1:12" x14ac:dyDescent="0.25">
      <c r="A3247" s="1">
        <v>3246</v>
      </c>
      <c r="B3247" s="3">
        <v>18</v>
      </c>
      <c r="C3247" s="1">
        <v>207</v>
      </c>
      <c r="D3247" s="1">
        <v>14</v>
      </c>
      <c r="E3247" s="1">
        <v>14</v>
      </c>
      <c r="F3247" s="1">
        <v>1</v>
      </c>
      <c r="G3247">
        <f>VLOOKUP(C3247,reference!$A$1:$E$310,5,FALSE)</f>
        <v>5311071</v>
      </c>
      <c r="H3247" t="str">
        <f>VLOOKUP(C3247,reference!$A$1:$E$310,4,FALSE)</f>
        <v>WEWARIA</v>
      </c>
      <c r="I3247" t="str">
        <f>VLOOKUP($D3247,reference!$G$1:$H$25,2,FALSE)</f>
        <v>Sawah</v>
      </c>
      <c r="J3247" t="str">
        <f>VLOOKUP($E3247,reference!$G$1:$H$25,2,FALSE)</f>
        <v>Sawah</v>
      </c>
      <c r="K3247" t="str">
        <f t="shared" si="50"/>
        <v>Buffer Irigasi</v>
      </c>
      <c r="L3247" t="s">
        <v>327</v>
      </c>
    </row>
    <row r="3248" spans="1:12" x14ac:dyDescent="0.25">
      <c r="A3248" s="1">
        <v>3247</v>
      </c>
      <c r="B3248" s="3">
        <v>196</v>
      </c>
      <c r="C3248" s="1">
        <v>204</v>
      </c>
      <c r="D3248" s="1">
        <v>11</v>
      </c>
      <c r="E3248" s="1">
        <v>9</v>
      </c>
      <c r="F3248" s="1">
        <v>0</v>
      </c>
      <c r="G3248">
        <f>VLOOKUP(C3248,reference!$A$1:$E$310,5,FALSE)</f>
        <v>5311062</v>
      </c>
      <c r="H3248" t="str">
        <f>VLOOKUP(C3248,reference!$A$1:$E$310,4,FALSE)</f>
        <v>DETUKELI</v>
      </c>
      <c r="I3248" t="str">
        <f>VLOOKUP($D3248,reference!$G$1:$H$25,2,FALSE)</f>
        <v>Savanna / Padang rumput</v>
      </c>
      <c r="J3248" t="str">
        <f>VLOOKUP($E3248,reference!$G$1:$H$25,2,FALSE)</f>
        <v>Semak belukar</v>
      </c>
      <c r="K3248" t="str">
        <f t="shared" si="50"/>
        <v>Non Irigasi</v>
      </c>
      <c r="L3248" t="s">
        <v>327</v>
      </c>
    </row>
    <row r="3249" spans="1:12" x14ac:dyDescent="0.25">
      <c r="A3249" s="1">
        <v>3248</v>
      </c>
      <c r="B3249" s="3">
        <v>2577</v>
      </c>
      <c r="C3249" s="1">
        <v>205</v>
      </c>
      <c r="D3249" s="1">
        <v>2</v>
      </c>
      <c r="E3249" s="1">
        <v>1</v>
      </c>
      <c r="F3249" s="1">
        <v>0</v>
      </c>
      <c r="G3249">
        <f>VLOOKUP(C3249,reference!$A$1:$E$310,5,FALSE)</f>
        <v>5311063</v>
      </c>
      <c r="H3249" t="str">
        <f>VLOOKUP(C3249,reference!$A$1:$E$310,4,FALSE)</f>
        <v>LEPEMBUSU KELISOKE</v>
      </c>
      <c r="I3249" t="str">
        <f>VLOOKUP($D3249,reference!$G$1:$H$25,2,FALSE)</f>
        <v>Hutan lahan kering sekunder / bekas tebangan</v>
      </c>
      <c r="J3249" t="str">
        <f>VLOOKUP($E3249,reference!$G$1:$H$25,2,FALSE)</f>
        <v>Hutan lahan kering primer</v>
      </c>
      <c r="K3249" t="str">
        <f t="shared" si="50"/>
        <v>Non Irigasi</v>
      </c>
      <c r="L3249" t="s">
        <v>327</v>
      </c>
    </row>
    <row r="3250" spans="1:12" x14ac:dyDescent="0.25">
      <c r="A3250" s="1">
        <v>3249</v>
      </c>
      <c r="B3250" s="3">
        <v>21</v>
      </c>
      <c r="C3250" s="1">
        <v>203</v>
      </c>
      <c r="D3250" s="1">
        <v>9</v>
      </c>
      <c r="E3250" s="1">
        <v>13</v>
      </c>
      <c r="F3250" s="1">
        <v>0</v>
      </c>
      <c r="G3250">
        <f>VLOOKUP(C3250,reference!$A$1:$E$310,5,FALSE)</f>
        <v>5311061</v>
      </c>
      <c r="H3250" t="str">
        <f>VLOOKUP(C3250,reference!$A$1:$E$310,4,FALSE)</f>
        <v>KOTABARU</v>
      </c>
      <c r="I3250" t="str">
        <f>VLOOKUP($D3250,reference!$G$1:$H$25,2,FALSE)</f>
        <v>Semak belukar</v>
      </c>
      <c r="J3250" t="str">
        <f>VLOOKUP($E3250,reference!$G$1:$H$25,2,FALSE)</f>
        <v>Pertanian lahan kering  campur semak / kebun campur</v>
      </c>
      <c r="K3250" t="str">
        <f t="shared" si="50"/>
        <v>Non Irigasi</v>
      </c>
      <c r="L3250" t="s">
        <v>327</v>
      </c>
    </row>
    <row r="3251" spans="1:12" x14ac:dyDescent="0.25">
      <c r="A3251" s="1">
        <v>3250</v>
      </c>
      <c r="B3251" s="3">
        <v>2</v>
      </c>
      <c r="C3251" s="1">
        <v>203</v>
      </c>
      <c r="D3251" s="1">
        <v>9</v>
      </c>
      <c r="E3251" s="1">
        <v>9</v>
      </c>
      <c r="F3251" s="1">
        <v>0</v>
      </c>
      <c r="G3251">
        <f>VLOOKUP(C3251,reference!$A$1:$E$310,5,FALSE)</f>
        <v>5311061</v>
      </c>
      <c r="H3251" t="str">
        <f>VLOOKUP(C3251,reference!$A$1:$E$310,4,FALSE)</f>
        <v>KOTABARU</v>
      </c>
      <c r="I3251" t="str">
        <f>VLOOKUP($D3251,reference!$G$1:$H$25,2,FALSE)</f>
        <v>Semak belukar</v>
      </c>
      <c r="J3251" t="str">
        <f>VLOOKUP($E3251,reference!$G$1:$H$25,2,FALSE)</f>
        <v>Semak belukar</v>
      </c>
      <c r="K3251" t="str">
        <f t="shared" si="50"/>
        <v>Non Irigasi</v>
      </c>
      <c r="L3251" t="s">
        <v>327</v>
      </c>
    </row>
    <row r="3252" spans="1:12" x14ac:dyDescent="0.25">
      <c r="A3252" s="1">
        <v>3251</v>
      </c>
      <c r="B3252" s="3">
        <v>1</v>
      </c>
      <c r="C3252" s="1">
        <v>280</v>
      </c>
      <c r="D3252" s="1">
        <v>1</v>
      </c>
      <c r="E3252" s="1">
        <v>12</v>
      </c>
      <c r="F3252" s="1">
        <v>0</v>
      </c>
      <c r="G3252">
        <f>VLOOKUP(C3252,reference!$A$1:$E$310,5,FALSE)</f>
        <v>5319030</v>
      </c>
      <c r="H3252" t="str">
        <f>VLOOKUP(C3252,reference!$A$1:$E$310,4,FALSE)</f>
        <v>ELAR</v>
      </c>
      <c r="I3252" t="str">
        <f>VLOOKUP($D3252,reference!$G$1:$H$25,2,FALSE)</f>
        <v>Hutan lahan kering primer</v>
      </c>
      <c r="J3252" t="str">
        <f>VLOOKUP($E3252,reference!$G$1:$H$25,2,FALSE)</f>
        <v>Pertanian lahan kering</v>
      </c>
      <c r="K3252" t="str">
        <f t="shared" si="50"/>
        <v>Non Irigasi</v>
      </c>
      <c r="L3252" t="s">
        <v>328</v>
      </c>
    </row>
    <row r="3253" spans="1:12" x14ac:dyDescent="0.25">
      <c r="A3253" s="1">
        <v>3252</v>
      </c>
      <c r="B3253" s="3">
        <v>2</v>
      </c>
      <c r="C3253" s="1">
        <v>276</v>
      </c>
      <c r="D3253" s="1">
        <v>11</v>
      </c>
      <c r="E3253" s="1">
        <v>6</v>
      </c>
      <c r="F3253" s="1">
        <v>0</v>
      </c>
      <c r="G3253">
        <f>VLOOKUP(C3253,reference!$A$1:$E$310,5,FALSE)</f>
        <v>5318070</v>
      </c>
      <c r="H3253" t="str">
        <f>VLOOKUP(C3253,reference!$A$1:$E$310,4,FALSE)</f>
        <v>WOLOWAE</v>
      </c>
      <c r="I3253" t="str">
        <f>VLOOKUP($D3253,reference!$G$1:$H$25,2,FALSE)</f>
        <v>Savanna / Padang rumput</v>
      </c>
      <c r="J3253" t="str">
        <f>VLOOKUP($E3253,reference!$G$1:$H$25,2,FALSE)</f>
        <v>Hutan mangrove sekunder</v>
      </c>
      <c r="K3253" t="str">
        <f t="shared" si="50"/>
        <v>Non Irigasi</v>
      </c>
      <c r="L3253" t="s">
        <v>327</v>
      </c>
    </row>
    <row r="3254" spans="1:12" x14ac:dyDescent="0.25">
      <c r="A3254" s="1">
        <v>3253</v>
      </c>
      <c r="B3254" s="3">
        <v>369</v>
      </c>
      <c r="C3254" s="1">
        <v>204</v>
      </c>
      <c r="D3254" s="1">
        <v>11</v>
      </c>
      <c r="E3254" s="1">
        <v>1</v>
      </c>
      <c r="F3254" s="1">
        <v>0</v>
      </c>
      <c r="G3254">
        <f>VLOOKUP(C3254,reference!$A$1:$E$310,5,FALSE)</f>
        <v>5311062</v>
      </c>
      <c r="H3254" t="str">
        <f>VLOOKUP(C3254,reference!$A$1:$E$310,4,FALSE)</f>
        <v>DETUKELI</v>
      </c>
      <c r="I3254" t="str">
        <f>VLOOKUP($D3254,reference!$G$1:$H$25,2,FALSE)</f>
        <v>Savanna / Padang rumput</v>
      </c>
      <c r="J3254" t="str">
        <f>VLOOKUP($E3254,reference!$G$1:$H$25,2,FALSE)</f>
        <v>Hutan lahan kering primer</v>
      </c>
      <c r="K3254" t="str">
        <f t="shared" si="50"/>
        <v>Non Irigasi</v>
      </c>
      <c r="L3254" t="s">
        <v>327</v>
      </c>
    </row>
    <row r="3255" spans="1:12" x14ac:dyDescent="0.25">
      <c r="A3255" s="1">
        <v>3254</v>
      </c>
      <c r="B3255" s="3">
        <v>773</v>
      </c>
      <c r="C3255" s="1">
        <v>204</v>
      </c>
      <c r="D3255" s="1">
        <v>11</v>
      </c>
      <c r="E3255" s="1">
        <v>11</v>
      </c>
      <c r="F3255" s="1">
        <v>0</v>
      </c>
      <c r="G3255">
        <f>VLOOKUP(C3255,reference!$A$1:$E$310,5,FALSE)</f>
        <v>5311062</v>
      </c>
      <c r="H3255" t="str">
        <f>VLOOKUP(C3255,reference!$A$1:$E$310,4,FALSE)</f>
        <v>DETUKELI</v>
      </c>
      <c r="I3255" t="str">
        <f>VLOOKUP($D3255,reference!$G$1:$H$25,2,FALSE)</f>
        <v>Savanna / Padang rumput</v>
      </c>
      <c r="J3255" t="str">
        <f>VLOOKUP($E3255,reference!$G$1:$H$25,2,FALSE)</f>
        <v>Savanna / Padang rumput</v>
      </c>
      <c r="K3255" t="str">
        <f t="shared" si="50"/>
        <v>Non Irigasi</v>
      </c>
      <c r="L3255" t="s">
        <v>327</v>
      </c>
    </row>
    <row r="3256" spans="1:12" x14ac:dyDescent="0.25">
      <c r="A3256" s="1">
        <v>3255</v>
      </c>
      <c r="B3256" s="3">
        <v>1501</v>
      </c>
      <c r="C3256" s="1">
        <v>205</v>
      </c>
      <c r="D3256" s="1">
        <v>11</v>
      </c>
      <c r="E3256" s="1">
        <v>1</v>
      </c>
      <c r="F3256" s="1">
        <v>0</v>
      </c>
      <c r="G3256">
        <f>VLOOKUP(C3256,reference!$A$1:$E$310,5,FALSE)</f>
        <v>5311063</v>
      </c>
      <c r="H3256" t="str">
        <f>VLOOKUP(C3256,reference!$A$1:$E$310,4,FALSE)</f>
        <v>LEPEMBUSU KELISOKE</v>
      </c>
      <c r="I3256" t="str">
        <f>VLOOKUP($D3256,reference!$G$1:$H$25,2,FALSE)</f>
        <v>Savanna / Padang rumput</v>
      </c>
      <c r="J3256" t="str">
        <f>VLOOKUP($E3256,reference!$G$1:$H$25,2,FALSE)</f>
        <v>Hutan lahan kering primer</v>
      </c>
      <c r="K3256" t="str">
        <f t="shared" si="50"/>
        <v>Non Irigasi</v>
      </c>
      <c r="L3256" t="s">
        <v>327</v>
      </c>
    </row>
    <row r="3257" spans="1:12" x14ac:dyDescent="0.25">
      <c r="A3257" s="1">
        <v>3256</v>
      </c>
      <c r="B3257" s="3">
        <v>266</v>
      </c>
      <c r="C3257" s="1">
        <v>247</v>
      </c>
      <c r="D3257" s="1">
        <v>2</v>
      </c>
      <c r="E3257" s="1">
        <v>13</v>
      </c>
      <c r="F3257" s="1">
        <v>0</v>
      </c>
      <c r="G3257">
        <f>VLOOKUP(C3257,reference!$A$1:$E$310,5,FALSE)</f>
        <v>5315031</v>
      </c>
      <c r="H3257" t="str">
        <f>VLOOKUP(C3257,reference!$A$1:$E$310,4,FALSE)</f>
        <v>WELAK</v>
      </c>
      <c r="I3257" t="str">
        <f>VLOOKUP($D3257,reference!$G$1:$H$25,2,FALSE)</f>
        <v>Hutan lahan kering sekunder / bekas tebangan</v>
      </c>
      <c r="J3257" t="str">
        <f>VLOOKUP($E3257,reference!$G$1:$H$25,2,FALSE)</f>
        <v>Pertanian lahan kering  campur semak / kebun campur</v>
      </c>
      <c r="K3257" t="str">
        <f t="shared" si="50"/>
        <v>Non Irigasi</v>
      </c>
      <c r="L3257" t="s">
        <v>328</v>
      </c>
    </row>
    <row r="3258" spans="1:12" x14ac:dyDescent="0.25">
      <c r="A3258" s="1">
        <v>3257</v>
      </c>
      <c r="B3258" s="3">
        <v>751</v>
      </c>
      <c r="C3258" s="1">
        <v>281</v>
      </c>
      <c r="D3258" s="1">
        <v>14</v>
      </c>
      <c r="E3258" s="1">
        <v>14</v>
      </c>
      <c r="F3258" s="1">
        <v>0</v>
      </c>
      <c r="G3258">
        <f>VLOOKUP(C3258,reference!$A$1:$E$310,5,FALSE)</f>
        <v>5319031</v>
      </c>
      <c r="H3258" t="str">
        <f>VLOOKUP(C3258,reference!$A$1:$E$310,4,FALSE)</f>
        <v>ELAR SELATAN</v>
      </c>
      <c r="I3258" t="str">
        <f>VLOOKUP($D3258,reference!$G$1:$H$25,2,FALSE)</f>
        <v>Sawah</v>
      </c>
      <c r="J3258" t="str">
        <f>VLOOKUP($E3258,reference!$G$1:$H$25,2,FALSE)</f>
        <v>Sawah</v>
      </c>
      <c r="K3258" t="str">
        <f t="shared" si="50"/>
        <v>Non Irigasi</v>
      </c>
      <c r="L3258" t="s">
        <v>327</v>
      </c>
    </row>
    <row r="3259" spans="1:12" x14ac:dyDescent="0.25">
      <c r="A3259" s="1">
        <v>3258</v>
      </c>
      <c r="B3259" s="3">
        <v>183</v>
      </c>
      <c r="C3259" s="1">
        <v>276</v>
      </c>
      <c r="D3259" s="1">
        <v>12</v>
      </c>
      <c r="E3259" s="1">
        <v>16</v>
      </c>
      <c r="F3259" s="1">
        <v>0</v>
      </c>
      <c r="G3259">
        <f>VLOOKUP(C3259,reference!$A$1:$E$310,5,FALSE)</f>
        <v>5318070</v>
      </c>
      <c r="H3259" t="str">
        <f>VLOOKUP(C3259,reference!$A$1:$E$310,4,FALSE)</f>
        <v>WOLOWAE</v>
      </c>
      <c r="I3259" t="str">
        <f>VLOOKUP($D3259,reference!$G$1:$H$25,2,FALSE)</f>
        <v>Pertanian lahan kering</v>
      </c>
      <c r="J3259" t="str">
        <f>VLOOKUP($E3259,reference!$G$1:$H$25,2,FALSE)</f>
        <v>Pemukiman</v>
      </c>
      <c r="K3259" t="str">
        <f t="shared" si="50"/>
        <v>Non Irigasi</v>
      </c>
      <c r="L3259" t="s">
        <v>327</v>
      </c>
    </row>
    <row r="3260" spans="1:12" x14ac:dyDescent="0.25">
      <c r="A3260" s="1">
        <v>3259</v>
      </c>
      <c r="B3260" s="3">
        <v>2</v>
      </c>
      <c r="C3260" s="1">
        <v>276</v>
      </c>
      <c r="D3260" s="1">
        <v>5</v>
      </c>
      <c r="E3260" s="1">
        <v>11</v>
      </c>
      <c r="F3260" s="1">
        <v>0</v>
      </c>
      <c r="G3260">
        <f>VLOOKUP(C3260,reference!$A$1:$E$310,5,FALSE)</f>
        <v>5318070</v>
      </c>
      <c r="H3260" t="str">
        <f>VLOOKUP(C3260,reference!$A$1:$E$310,4,FALSE)</f>
        <v>WOLOWAE</v>
      </c>
      <c r="I3260" t="str">
        <f>VLOOKUP($D3260,reference!$G$1:$H$25,2,FALSE)</f>
        <v>Hutan mangrove primer</v>
      </c>
      <c r="J3260" t="str">
        <f>VLOOKUP($E3260,reference!$G$1:$H$25,2,FALSE)</f>
        <v>Savanna / Padang rumput</v>
      </c>
      <c r="K3260" t="str">
        <f t="shared" si="50"/>
        <v>Non Irigasi</v>
      </c>
      <c r="L3260" t="s">
        <v>328</v>
      </c>
    </row>
    <row r="3261" spans="1:12" x14ac:dyDescent="0.25">
      <c r="A3261" s="1">
        <v>3260</v>
      </c>
      <c r="B3261" s="3">
        <v>2</v>
      </c>
      <c r="C3261" s="1">
        <v>276</v>
      </c>
      <c r="D3261" s="1">
        <v>0</v>
      </c>
      <c r="E3261" s="1">
        <v>6</v>
      </c>
      <c r="F3261" s="1">
        <v>0</v>
      </c>
      <c r="G3261">
        <f>VLOOKUP(C3261,reference!$A$1:$E$310,5,FALSE)</f>
        <v>5318070</v>
      </c>
      <c r="H3261" t="str">
        <f>VLOOKUP(C3261,reference!$A$1:$E$310,4,FALSE)</f>
        <v>WOLOWAE</v>
      </c>
      <c r="I3261" t="str">
        <f>VLOOKUP($D3261,reference!$G$1:$H$25,2,FALSE)</f>
        <v>No data</v>
      </c>
      <c r="J3261" t="str">
        <f>VLOOKUP($E3261,reference!$G$1:$H$25,2,FALSE)</f>
        <v>Hutan mangrove sekunder</v>
      </c>
      <c r="K3261" t="str">
        <f t="shared" si="50"/>
        <v>Non Irigasi</v>
      </c>
      <c r="L3261" t="s">
        <v>327</v>
      </c>
    </row>
    <row r="3262" spans="1:12" x14ac:dyDescent="0.25">
      <c r="A3262" s="1">
        <v>3261</v>
      </c>
      <c r="B3262" s="3">
        <v>110</v>
      </c>
      <c r="C3262" s="1">
        <v>203</v>
      </c>
      <c r="D3262" s="1">
        <v>9</v>
      </c>
      <c r="E3262" s="1">
        <v>11</v>
      </c>
      <c r="F3262" s="1">
        <v>0</v>
      </c>
      <c r="G3262">
        <f>VLOOKUP(C3262,reference!$A$1:$E$310,5,FALSE)</f>
        <v>5311061</v>
      </c>
      <c r="H3262" t="str">
        <f>VLOOKUP(C3262,reference!$A$1:$E$310,4,FALSE)</f>
        <v>KOTABARU</v>
      </c>
      <c r="I3262" t="str">
        <f>VLOOKUP($D3262,reference!$G$1:$H$25,2,FALSE)</f>
        <v>Semak belukar</v>
      </c>
      <c r="J3262" t="str">
        <f>VLOOKUP($E3262,reference!$G$1:$H$25,2,FALSE)</f>
        <v>Savanna / Padang rumput</v>
      </c>
      <c r="K3262" t="str">
        <f t="shared" si="50"/>
        <v>Non Irigasi</v>
      </c>
      <c r="L3262" t="s">
        <v>327</v>
      </c>
    </row>
    <row r="3263" spans="1:12" x14ac:dyDescent="0.25">
      <c r="A3263" s="1">
        <v>3262</v>
      </c>
      <c r="B3263" s="3">
        <v>108</v>
      </c>
      <c r="C3263" s="1">
        <v>183</v>
      </c>
      <c r="D3263" s="1">
        <v>18</v>
      </c>
      <c r="E3263" s="1">
        <v>1</v>
      </c>
      <c r="F3263" s="1">
        <v>0</v>
      </c>
      <c r="G3263">
        <f>VLOOKUP(C3263,reference!$A$1:$E$310,5,FALSE)</f>
        <v>5310071</v>
      </c>
      <c r="H3263" t="str">
        <f>VLOOKUP(C3263,reference!$A$1:$E$310,4,FALSE)</f>
        <v>MAGEPANDA</v>
      </c>
      <c r="I3263" t="str">
        <f>VLOOKUP($D3263,reference!$G$1:$H$25,2,FALSE)</f>
        <v>Lahan terbuka</v>
      </c>
      <c r="J3263" t="str">
        <f>VLOOKUP($E3263,reference!$G$1:$H$25,2,FALSE)</f>
        <v>Hutan lahan kering primer</v>
      </c>
      <c r="K3263" t="str">
        <f t="shared" si="50"/>
        <v>Non Irigasi</v>
      </c>
      <c r="L3263" t="s">
        <v>327</v>
      </c>
    </row>
    <row r="3264" spans="1:12" x14ac:dyDescent="0.25">
      <c r="A3264" s="1">
        <v>3263</v>
      </c>
      <c r="B3264" s="3">
        <v>13</v>
      </c>
      <c r="C3264" s="1">
        <v>155</v>
      </c>
      <c r="D3264" s="1">
        <v>11</v>
      </c>
      <c r="E3264" s="1">
        <v>0</v>
      </c>
      <c r="F3264" s="1">
        <v>0</v>
      </c>
      <c r="G3264">
        <f>VLOOKUP(C3264,reference!$A$1:$E$310,5,FALSE)</f>
        <v>5309040</v>
      </c>
      <c r="H3264" t="str">
        <f>VLOOKUP(C3264,reference!$A$1:$E$310,4,FALSE)</f>
        <v>SOLOR BARAT</v>
      </c>
      <c r="I3264" t="str">
        <f>VLOOKUP($D3264,reference!$G$1:$H$25,2,FALSE)</f>
        <v>Savanna / Padang rumput</v>
      </c>
      <c r="J3264" t="str">
        <f>VLOOKUP($E3264,reference!$G$1:$H$25,2,FALSE)</f>
        <v>No data</v>
      </c>
      <c r="K3264" t="str">
        <f t="shared" si="50"/>
        <v>Non Irigasi</v>
      </c>
      <c r="L3264" t="s">
        <v>327</v>
      </c>
    </row>
    <row r="3265" spans="1:12" x14ac:dyDescent="0.25">
      <c r="A3265" s="1">
        <v>3264</v>
      </c>
      <c r="B3265" s="3">
        <v>84</v>
      </c>
      <c r="C3265" s="1">
        <v>245</v>
      </c>
      <c r="D3265" s="1">
        <v>14</v>
      </c>
      <c r="E3265" s="1">
        <v>14</v>
      </c>
      <c r="F3265" s="1">
        <v>0</v>
      </c>
      <c r="G3265">
        <f>VLOOKUP(C3265,reference!$A$1:$E$310,5,FALSE)</f>
        <v>5315021</v>
      </c>
      <c r="H3265" t="str">
        <f>VLOOKUP(C3265,reference!$A$1:$E$310,4,FALSE)</f>
        <v>MBELILING</v>
      </c>
      <c r="I3265" t="str">
        <f>VLOOKUP($D3265,reference!$G$1:$H$25,2,FALSE)</f>
        <v>Sawah</v>
      </c>
      <c r="J3265" t="str">
        <f>VLOOKUP($E3265,reference!$G$1:$H$25,2,FALSE)</f>
        <v>Sawah</v>
      </c>
      <c r="K3265" t="str">
        <f t="shared" si="50"/>
        <v>Non Irigasi</v>
      </c>
      <c r="L3265" t="s">
        <v>327</v>
      </c>
    </row>
    <row r="3266" spans="1:12" x14ac:dyDescent="0.25">
      <c r="A3266" s="1">
        <v>3265</v>
      </c>
      <c r="B3266" s="3">
        <v>48</v>
      </c>
      <c r="C3266" s="1">
        <v>245</v>
      </c>
      <c r="D3266" s="1">
        <v>14</v>
      </c>
      <c r="E3266" s="1">
        <v>2</v>
      </c>
      <c r="F3266" s="1">
        <v>0</v>
      </c>
      <c r="G3266">
        <f>VLOOKUP(C3266,reference!$A$1:$E$310,5,FALSE)</f>
        <v>5315021</v>
      </c>
      <c r="H3266" t="str">
        <f>VLOOKUP(C3266,reference!$A$1:$E$310,4,FALSE)</f>
        <v>MBELILING</v>
      </c>
      <c r="I3266" t="str">
        <f>VLOOKUP($D3266,reference!$G$1:$H$25,2,FALSE)</f>
        <v>Sawah</v>
      </c>
      <c r="J3266" t="str">
        <f>VLOOKUP($E3266,reference!$G$1:$H$25,2,FALSE)</f>
        <v>Hutan lahan kering sekunder / bekas tebangan</v>
      </c>
      <c r="K3266" t="str">
        <f t="shared" si="50"/>
        <v>Non Irigasi</v>
      </c>
      <c r="L3266" t="s">
        <v>327</v>
      </c>
    </row>
    <row r="3267" spans="1:12" x14ac:dyDescent="0.25">
      <c r="A3267" s="1">
        <v>3266</v>
      </c>
      <c r="B3267" s="3">
        <v>3</v>
      </c>
      <c r="C3267" s="1">
        <v>245</v>
      </c>
      <c r="D3267" s="1">
        <v>14</v>
      </c>
      <c r="E3267" s="1">
        <v>16</v>
      </c>
      <c r="F3267" s="1">
        <v>0</v>
      </c>
      <c r="G3267">
        <f>VLOOKUP(C3267,reference!$A$1:$E$310,5,FALSE)</f>
        <v>5315021</v>
      </c>
      <c r="H3267" t="str">
        <f>VLOOKUP(C3267,reference!$A$1:$E$310,4,FALSE)</f>
        <v>MBELILING</v>
      </c>
      <c r="I3267" t="str">
        <f>VLOOKUP($D3267,reference!$G$1:$H$25,2,FALSE)</f>
        <v>Sawah</v>
      </c>
      <c r="J3267" t="str">
        <f>VLOOKUP($E3267,reference!$G$1:$H$25,2,FALSE)</f>
        <v>Pemukiman</v>
      </c>
      <c r="K3267" t="str">
        <f t="shared" ref="K3267:K3330" si="51">IF(F3267=0,"Non Irigasi","Buffer Irigasi")</f>
        <v>Non Irigasi</v>
      </c>
      <c r="L3267" t="s">
        <v>327</v>
      </c>
    </row>
    <row r="3268" spans="1:12" x14ac:dyDescent="0.25">
      <c r="A3268" s="1">
        <v>3267</v>
      </c>
      <c r="B3268" s="3">
        <v>564</v>
      </c>
      <c r="C3268" s="1">
        <v>276</v>
      </c>
      <c r="D3268" s="1">
        <v>9</v>
      </c>
      <c r="E3268" s="1">
        <v>9</v>
      </c>
      <c r="F3268" s="1">
        <v>0</v>
      </c>
      <c r="G3268">
        <f>VLOOKUP(C3268,reference!$A$1:$E$310,5,FALSE)</f>
        <v>5318070</v>
      </c>
      <c r="H3268" t="str">
        <f>VLOOKUP(C3268,reference!$A$1:$E$310,4,FALSE)</f>
        <v>WOLOWAE</v>
      </c>
      <c r="I3268" t="str">
        <f>VLOOKUP($D3268,reference!$G$1:$H$25,2,FALSE)</f>
        <v>Semak belukar</v>
      </c>
      <c r="J3268" t="str">
        <f>VLOOKUP($E3268,reference!$G$1:$H$25,2,FALSE)</f>
        <v>Semak belukar</v>
      </c>
      <c r="K3268" t="str">
        <f t="shared" si="51"/>
        <v>Non Irigasi</v>
      </c>
      <c r="L3268" t="s">
        <v>327</v>
      </c>
    </row>
    <row r="3269" spans="1:12" x14ac:dyDescent="0.25">
      <c r="A3269" s="1">
        <v>3268</v>
      </c>
      <c r="B3269" s="3">
        <v>2</v>
      </c>
      <c r="C3269" s="1">
        <v>242</v>
      </c>
      <c r="D3269" s="1">
        <v>5</v>
      </c>
      <c r="E3269" s="1">
        <v>0</v>
      </c>
      <c r="F3269" s="1">
        <v>0</v>
      </c>
      <c r="G3269">
        <f>VLOOKUP(C3269,reference!$A$1:$E$310,5,FALSE)</f>
        <v>5315010</v>
      </c>
      <c r="H3269" t="str">
        <f>VLOOKUP(C3269,reference!$A$1:$E$310,4,FALSE)</f>
        <v>KOMODO</v>
      </c>
      <c r="I3269" t="str">
        <f>VLOOKUP($D3269,reference!$G$1:$H$25,2,FALSE)</f>
        <v>Hutan mangrove primer</v>
      </c>
      <c r="J3269" t="str">
        <f>VLOOKUP($E3269,reference!$G$1:$H$25,2,FALSE)</f>
        <v>No data</v>
      </c>
      <c r="K3269" t="str">
        <f t="shared" si="51"/>
        <v>Non Irigasi</v>
      </c>
      <c r="L3269" t="s">
        <v>328</v>
      </c>
    </row>
    <row r="3270" spans="1:12" x14ac:dyDescent="0.25">
      <c r="A3270" s="1">
        <v>3269</v>
      </c>
      <c r="B3270" s="3">
        <v>135</v>
      </c>
      <c r="C3270" s="1">
        <v>276</v>
      </c>
      <c r="D3270" s="1">
        <v>16</v>
      </c>
      <c r="E3270" s="1">
        <v>16</v>
      </c>
      <c r="F3270" s="1">
        <v>0</v>
      </c>
      <c r="G3270">
        <f>VLOOKUP(C3270,reference!$A$1:$E$310,5,FALSE)</f>
        <v>5318070</v>
      </c>
      <c r="H3270" t="str">
        <f>VLOOKUP(C3270,reference!$A$1:$E$310,4,FALSE)</f>
        <v>WOLOWAE</v>
      </c>
      <c r="I3270" t="str">
        <f>VLOOKUP($D3270,reference!$G$1:$H$25,2,FALSE)</f>
        <v>Pemukiman</v>
      </c>
      <c r="J3270" t="str">
        <f>VLOOKUP($E3270,reference!$G$1:$H$25,2,FALSE)</f>
        <v>Pemukiman</v>
      </c>
      <c r="K3270" t="str">
        <f t="shared" si="51"/>
        <v>Non Irigasi</v>
      </c>
      <c r="L3270" t="s">
        <v>327</v>
      </c>
    </row>
    <row r="3271" spans="1:12" x14ac:dyDescent="0.25">
      <c r="A3271" s="1">
        <v>3270</v>
      </c>
      <c r="B3271" s="3">
        <v>6</v>
      </c>
      <c r="C3271" s="1">
        <v>276</v>
      </c>
      <c r="D3271" s="1">
        <v>21</v>
      </c>
      <c r="E3271" s="1">
        <v>14</v>
      </c>
      <c r="F3271" s="1">
        <v>0</v>
      </c>
      <c r="G3271">
        <f>VLOOKUP(C3271,reference!$A$1:$E$310,5,FALSE)</f>
        <v>5318070</v>
      </c>
      <c r="H3271" t="str">
        <f>VLOOKUP(C3271,reference!$A$1:$E$310,4,FALSE)</f>
        <v>WOLOWAE</v>
      </c>
      <c r="I3271" t="str">
        <f>VLOOKUP($D3271,reference!$G$1:$H$25,2,FALSE)</f>
        <v>Rawa</v>
      </c>
      <c r="J3271" t="str">
        <f>VLOOKUP($E3271,reference!$G$1:$H$25,2,FALSE)</f>
        <v>Sawah</v>
      </c>
      <c r="K3271" t="str">
        <f t="shared" si="51"/>
        <v>Non Irigasi</v>
      </c>
      <c r="L3271" t="s">
        <v>327</v>
      </c>
    </row>
    <row r="3272" spans="1:12" x14ac:dyDescent="0.25">
      <c r="A3272" s="1">
        <v>3271</v>
      </c>
      <c r="B3272" s="3">
        <v>3</v>
      </c>
      <c r="C3272" s="1">
        <v>276</v>
      </c>
      <c r="D3272" s="1">
        <v>0</v>
      </c>
      <c r="E3272" s="1">
        <v>15</v>
      </c>
      <c r="F3272" s="1">
        <v>0</v>
      </c>
      <c r="G3272">
        <f>VLOOKUP(C3272,reference!$A$1:$E$310,5,FALSE)</f>
        <v>5318070</v>
      </c>
      <c r="H3272" t="str">
        <f>VLOOKUP(C3272,reference!$A$1:$E$310,4,FALSE)</f>
        <v>WOLOWAE</v>
      </c>
      <c r="I3272" t="str">
        <f>VLOOKUP($D3272,reference!$G$1:$H$25,2,FALSE)</f>
        <v>No data</v>
      </c>
      <c r="J3272" t="str">
        <f>VLOOKUP($E3272,reference!$G$1:$H$25,2,FALSE)</f>
        <v>Tambak</v>
      </c>
      <c r="K3272" t="str">
        <f t="shared" si="51"/>
        <v>Non Irigasi</v>
      </c>
      <c r="L3272" t="s">
        <v>327</v>
      </c>
    </row>
    <row r="3273" spans="1:12" x14ac:dyDescent="0.25">
      <c r="A3273" s="1">
        <v>3272</v>
      </c>
      <c r="B3273" s="3">
        <v>91</v>
      </c>
      <c r="C3273" s="1">
        <v>207</v>
      </c>
      <c r="D3273" s="1">
        <v>16</v>
      </c>
      <c r="E3273" s="1">
        <v>13</v>
      </c>
      <c r="F3273" s="1">
        <v>0</v>
      </c>
      <c r="G3273">
        <f>VLOOKUP(C3273,reference!$A$1:$E$310,5,FALSE)</f>
        <v>5311071</v>
      </c>
      <c r="H3273" t="str">
        <f>VLOOKUP(C3273,reference!$A$1:$E$310,4,FALSE)</f>
        <v>WEWARIA</v>
      </c>
      <c r="I3273" t="str">
        <f>VLOOKUP($D3273,reference!$G$1:$H$25,2,FALSE)</f>
        <v>Pemukiman</v>
      </c>
      <c r="J3273" t="str">
        <f>VLOOKUP($E3273,reference!$G$1:$H$25,2,FALSE)</f>
        <v>Pertanian lahan kering  campur semak / kebun campur</v>
      </c>
      <c r="K3273" t="str">
        <f t="shared" si="51"/>
        <v>Non Irigasi</v>
      </c>
      <c r="L3273" t="s">
        <v>327</v>
      </c>
    </row>
    <row r="3274" spans="1:12" x14ac:dyDescent="0.25">
      <c r="A3274" s="1">
        <v>3273</v>
      </c>
      <c r="B3274" s="3">
        <v>41</v>
      </c>
      <c r="C3274" s="1">
        <v>203</v>
      </c>
      <c r="D3274" s="1">
        <v>16</v>
      </c>
      <c r="E3274" s="1">
        <v>13</v>
      </c>
      <c r="F3274" s="1">
        <v>0</v>
      </c>
      <c r="G3274">
        <f>VLOOKUP(C3274,reference!$A$1:$E$310,5,FALSE)</f>
        <v>5311061</v>
      </c>
      <c r="H3274" t="str">
        <f>VLOOKUP(C3274,reference!$A$1:$E$310,4,FALSE)</f>
        <v>KOTABARU</v>
      </c>
      <c r="I3274" t="str">
        <f>VLOOKUP($D3274,reference!$G$1:$H$25,2,FALSE)</f>
        <v>Pemukiman</v>
      </c>
      <c r="J3274" t="str">
        <f>VLOOKUP($E3274,reference!$G$1:$H$25,2,FALSE)</f>
        <v>Pertanian lahan kering  campur semak / kebun campur</v>
      </c>
      <c r="K3274" t="str">
        <f t="shared" si="51"/>
        <v>Non Irigasi</v>
      </c>
      <c r="L3274" t="s">
        <v>327</v>
      </c>
    </row>
    <row r="3275" spans="1:12" x14ac:dyDescent="0.25">
      <c r="A3275" s="1">
        <v>3274</v>
      </c>
      <c r="B3275" s="3">
        <v>154</v>
      </c>
      <c r="C3275" s="1">
        <v>174</v>
      </c>
      <c r="D3275" s="1">
        <v>2</v>
      </c>
      <c r="E3275" s="1">
        <v>11</v>
      </c>
      <c r="F3275" s="1">
        <v>0</v>
      </c>
      <c r="G3275">
        <f>VLOOKUP(C3275,reference!$A$1:$E$310,5,FALSE)</f>
        <v>5310041</v>
      </c>
      <c r="H3275" t="str">
        <f>VLOOKUP(C3275,reference!$A$1:$E$310,4,FALSE)</f>
        <v>WAIGETE</v>
      </c>
      <c r="I3275" t="str">
        <f>VLOOKUP($D3275,reference!$G$1:$H$25,2,FALSE)</f>
        <v>Hutan lahan kering sekunder / bekas tebangan</v>
      </c>
      <c r="J3275" t="str">
        <f>VLOOKUP($E3275,reference!$G$1:$H$25,2,FALSE)</f>
        <v>Savanna / Padang rumput</v>
      </c>
      <c r="K3275" t="str">
        <f t="shared" si="51"/>
        <v>Non Irigasi</v>
      </c>
      <c r="L3275" t="s">
        <v>328</v>
      </c>
    </row>
    <row r="3276" spans="1:12" x14ac:dyDescent="0.25">
      <c r="A3276" s="1">
        <v>3275</v>
      </c>
      <c r="B3276" s="3">
        <v>71</v>
      </c>
      <c r="C3276" s="1">
        <v>155</v>
      </c>
      <c r="D3276" s="1">
        <v>9</v>
      </c>
      <c r="E3276" s="1">
        <v>9</v>
      </c>
      <c r="F3276" s="1">
        <v>0</v>
      </c>
      <c r="G3276">
        <f>VLOOKUP(C3276,reference!$A$1:$E$310,5,FALSE)</f>
        <v>5309040</v>
      </c>
      <c r="H3276" t="str">
        <f>VLOOKUP(C3276,reference!$A$1:$E$310,4,FALSE)</f>
        <v>SOLOR BARAT</v>
      </c>
      <c r="I3276" t="str">
        <f>VLOOKUP($D3276,reference!$G$1:$H$25,2,FALSE)</f>
        <v>Semak belukar</v>
      </c>
      <c r="J3276" t="str">
        <f>VLOOKUP($E3276,reference!$G$1:$H$25,2,FALSE)</f>
        <v>Semak belukar</v>
      </c>
      <c r="K3276" t="str">
        <f t="shared" si="51"/>
        <v>Non Irigasi</v>
      </c>
      <c r="L3276" t="s">
        <v>327</v>
      </c>
    </row>
    <row r="3277" spans="1:12" x14ac:dyDescent="0.25">
      <c r="A3277" s="1">
        <v>3276</v>
      </c>
      <c r="B3277" s="3">
        <v>109</v>
      </c>
      <c r="C3277" s="1">
        <v>245</v>
      </c>
      <c r="D3277" s="1">
        <v>12</v>
      </c>
      <c r="E3277" s="1">
        <v>1</v>
      </c>
      <c r="F3277" s="1">
        <v>0</v>
      </c>
      <c r="G3277">
        <f>VLOOKUP(C3277,reference!$A$1:$E$310,5,FALSE)</f>
        <v>5315021</v>
      </c>
      <c r="H3277" t="str">
        <f>VLOOKUP(C3277,reference!$A$1:$E$310,4,FALSE)</f>
        <v>MBELILING</v>
      </c>
      <c r="I3277" t="str">
        <f>VLOOKUP($D3277,reference!$G$1:$H$25,2,FALSE)</f>
        <v>Pertanian lahan kering</v>
      </c>
      <c r="J3277" t="str">
        <f>VLOOKUP($E3277,reference!$G$1:$H$25,2,FALSE)</f>
        <v>Hutan lahan kering primer</v>
      </c>
      <c r="K3277" t="str">
        <f t="shared" si="51"/>
        <v>Non Irigasi</v>
      </c>
      <c r="L3277" t="s">
        <v>327</v>
      </c>
    </row>
    <row r="3278" spans="1:12" x14ac:dyDescent="0.25">
      <c r="A3278" s="1">
        <v>3277</v>
      </c>
      <c r="B3278" s="3">
        <v>425</v>
      </c>
      <c r="C3278" s="1">
        <v>226</v>
      </c>
      <c r="D3278" s="1">
        <v>13</v>
      </c>
      <c r="E3278" s="1">
        <v>2</v>
      </c>
      <c r="F3278" s="1">
        <v>0</v>
      </c>
      <c r="G3278">
        <f>VLOOKUP(C3278,reference!$A$1:$E$310,5,FALSE)</f>
        <v>5313122</v>
      </c>
      <c r="H3278" t="str">
        <f>VLOOKUP(C3278,reference!$A$1:$E$310,4,FALSE)</f>
        <v>LELAK</v>
      </c>
      <c r="I3278" t="str">
        <f>VLOOKUP($D3278,reference!$G$1:$H$25,2,FALSE)</f>
        <v>Pertanian lahan kering  campur semak / kebun campur</v>
      </c>
      <c r="J3278" t="str">
        <f>VLOOKUP($E3278,reference!$G$1:$H$25,2,FALSE)</f>
        <v>Hutan lahan kering sekunder / bekas tebangan</v>
      </c>
      <c r="K3278" t="str">
        <f t="shared" si="51"/>
        <v>Non Irigasi</v>
      </c>
      <c r="L3278" t="s">
        <v>327</v>
      </c>
    </row>
    <row r="3279" spans="1:12" x14ac:dyDescent="0.25">
      <c r="A3279" s="1">
        <v>3278</v>
      </c>
      <c r="B3279" s="3">
        <v>423</v>
      </c>
      <c r="C3279" s="1">
        <v>226</v>
      </c>
      <c r="D3279" s="1">
        <v>13</v>
      </c>
      <c r="E3279" s="1">
        <v>13</v>
      </c>
      <c r="F3279" s="1">
        <v>0</v>
      </c>
      <c r="G3279">
        <f>VLOOKUP(C3279,reference!$A$1:$E$310,5,FALSE)</f>
        <v>5313122</v>
      </c>
      <c r="H3279" t="str">
        <f>VLOOKUP(C3279,reference!$A$1:$E$310,4,FALSE)</f>
        <v>LELAK</v>
      </c>
      <c r="I3279" t="str">
        <f>VLOOKUP($D3279,reference!$G$1:$H$25,2,FALSE)</f>
        <v>Pertanian lahan kering  campur semak / kebun campur</v>
      </c>
      <c r="J3279" t="str">
        <f>VLOOKUP($E3279,reference!$G$1:$H$25,2,FALSE)</f>
        <v>Pertanian lahan kering  campur semak / kebun campur</v>
      </c>
      <c r="K3279" t="str">
        <f t="shared" si="51"/>
        <v>Non Irigasi</v>
      </c>
      <c r="L3279" t="s">
        <v>327</v>
      </c>
    </row>
    <row r="3280" spans="1:12" x14ac:dyDescent="0.25">
      <c r="A3280" s="1">
        <v>3279</v>
      </c>
      <c r="B3280" s="3">
        <v>181</v>
      </c>
      <c r="C3280" s="1">
        <v>226</v>
      </c>
      <c r="D3280" s="1">
        <v>13</v>
      </c>
      <c r="E3280" s="1">
        <v>9</v>
      </c>
      <c r="F3280" s="1">
        <v>0</v>
      </c>
      <c r="G3280">
        <f>VLOOKUP(C3280,reference!$A$1:$E$310,5,FALSE)</f>
        <v>5313122</v>
      </c>
      <c r="H3280" t="str">
        <f>VLOOKUP(C3280,reference!$A$1:$E$310,4,FALSE)</f>
        <v>LELAK</v>
      </c>
      <c r="I3280" t="str">
        <f>VLOOKUP($D3280,reference!$G$1:$H$25,2,FALSE)</f>
        <v>Pertanian lahan kering  campur semak / kebun campur</v>
      </c>
      <c r="J3280" t="str">
        <f>VLOOKUP($E3280,reference!$G$1:$H$25,2,FALSE)</f>
        <v>Semak belukar</v>
      </c>
      <c r="K3280" t="str">
        <f t="shared" si="51"/>
        <v>Non Irigasi</v>
      </c>
      <c r="L3280" t="s">
        <v>327</v>
      </c>
    </row>
    <row r="3281" spans="1:12" x14ac:dyDescent="0.25">
      <c r="A3281" s="1">
        <v>3280</v>
      </c>
      <c r="B3281" s="3">
        <v>4</v>
      </c>
      <c r="C3281" s="1">
        <v>282</v>
      </c>
      <c r="D3281" s="1">
        <v>1</v>
      </c>
      <c r="E3281" s="1">
        <v>18</v>
      </c>
      <c r="F3281" s="1">
        <v>0</v>
      </c>
      <c r="G3281">
        <f>VLOOKUP(C3281,reference!$A$1:$E$310,5,FALSE)</f>
        <v>5319040</v>
      </c>
      <c r="H3281" t="str">
        <f>VLOOKUP(C3281,reference!$A$1:$E$310,4,FALSE)</f>
        <v>SAMBI RAMPAS</v>
      </c>
      <c r="I3281" t="str">
        <f>VLOOKUP($D3281,reference!$G$1:$H$25,2,FALSE)</f>
        <v>Hutan lahan kering primer</v>
      </c>
      <c r="J3281" t="str">
        <f>VLOOKUP($E3281,reference!$G$1:$H$25,2,FALSE)</f>
        <v>Lahan terbuka</v>
      </c>
      <c r="K3281" t="str">
        <f t="shared" si="51"/>
        <v>Non Irigasi</v>
      </c>
      <c r="L3281" t="s">
        <v>328</v>
      </c>
    </row>
    <row r="3282" spans="1:12" x14ac:dyDescent="0.25">
      <c r="A3282" s="1">
        <v>3281</v>
      </c>
      <c r="B3282" s="3">
        <v>23</v>
      </c>
      <c r="C3282" s="1">
        <v>281</v>
      </c>
      <c r="D3282" s="1">
        <v>1</v>
      </c>
      <c r="E3282" s="1">
        <v>2</v>
      </c>
      <c r="F3282" s="1">
        <v>0</v>
      </c>
      <c r="G3282">
        <f>VLOOKUP(C3282,reference!$A$1:$E$310,5,FALSE)</f>
        <v>5319031</v>
      </c>
      <c r="H3282" t="str">
        <f>VLOOKUP(C3282,reference!$A$1:$E$310,4,FALSE)</f>
        <v>ELAR SELATAN</v>
      </c>
      <c r="I3282" t="str">
        <f>VLOOKUP($D3282,reference!$G$1:$H$25,2,FALSE)</f>
        <v>Hutan lahan kering primer</v>
      </c>
      <c r="J3282" t="str">
        <f>VLOOKUP($E3282,reference!$G$1:$H$25,2,FALSE)</f>
        <v>Hutan lahan kering sekunder / bekas tebangan</v>
      </c>
      <c r="K3282" t="str">
        <f t="shared" si="51"/>
        <v>Non Irigasi</v>
      </c>
      <c r="L3282" t="s">
        <v>329</v>
      </c>
    </row>
    <row r="3283" spans="1:12" x14ac:dyDescent="0.25">
      <c r="A3283" s="1">
        <v>3282</v>
      </c>
      <c r="B3283" s="3">
        <v>124</v>
      </c>
      <c r="C3283" s="1">
        <v>219</v>
      </c>
      <c r="D3283" s="1">
        <v>11</v>
      </c>
      <c r="E3283" s="1">
        <v>12</v>
      </c>
      <c r="F3283" s="1">
        <v>0</v>
      </c>
      <c r="G3283">
        <f>VLOOKUP(C3283,reference!$A$1:$E$310,5,FALSE)</f>
        <v>5312082</v>
      </c>
      <c r="H3283" t="str">
        <f>VLOOKUP(C3283,reference!$A$1:$E$310,4,FALSE)</f>
        <v>WOLOMEZE</v>
      </c>
      <c r="I3283" t="str">
        <f>VLOOKUP($D3283,reference!$G$1:$H$25,2,FALSE)</f>
        <v>Savanna / Padang rumput</v>
      </c>
      <c r="J3283" t="str">
        <f>VLOOKUP($E3283,reference!$G$1:$H$25,2,FALSE)</f>
        <v>Pertanian lahan kering</v>
      </c>
      <c r="K3283" t="str">
        <f t="shared" si="51"/>
        <v>Non Irigasi</v>
      </c>
      <c r="L3283" t="s">
        <v>327</v>
      </c>
    </row>
    <row r="3284" spans="1:12" x14ac:dyDescent="0.25">
      <c r="A3284" s="1">
        <v>3283</v>
      </c>
      <c r="B3284" s="3">
        <v>1397</v>
      </c>
      <c r="C3284" s="1">
        <v>275</v>
      </c>
      <c r="D3284" s="1">
        <v>2</v>
      </c>
      <c r="E3284" s="1">
        <v>1</v>
      </c>
      <c r="F3284" s="1">
        <v>0</v>
      </c>
      <c r="G3284">
        <f>VLOOKUP(C3284,reference!$A$1:$E$310,5,FALSE)</f>
        <v>5318060</v>
      </c>
      <c r="H3284" t="str">
        <f>VLOOKUP(C3284,reference!$A$1:$E$310,4,FALSE)</f>
        <v>AESESA</v>
      </c>
      <c r="I3284" t="str">
        <f>VLOOKUP($D3284,reference!$G$1:$H$25,2,FALSE)</f>
        <v>Hutan lahan kering sekunder / bekas tebangan</v>
      </c>
      <c r="J3284" t="str">
        <f>VLOOKUP($E3284,reference!$G$1:$H$25,2,FALSE)</f>
        <v>Hutan lahan kering primer</v>
      </c>
      <c r="K3284" t="str">
        <f t="shared" si="51"/>
        <v>Non Irigasi</v>
      </c>
      <c r="L3284" t="s">
        <v>327</v>
      </c>
    </row>
    <row r="3285" spans="1:12" x14ac:dyDescent="0.25">
      <c r="A3285" s="1">
        <v>3284</v>
      </c>
      <c r="B3285" s="3">
        <v>1</v>
      </c>
      <c r="C3285" s="1">
        <v>276</v>
      </c>
      <c r="D3285" s="1">
        <v>5</v>
      </c>
      <c r="E3285" s="1">
        <v>15</v>
      </c>
      <c r="F3285" s="1">
        <v>0</v>
      </c>
      <c r="G3285">
        <f>VLOOKUP(C3285,reference!$A$1:$E$310,5,FALSE)</f>
        <v>5318070</v>
      </c>
      <c r="H3285" t="str">
        <f>VLOOKUP(C3285,reference!$A$1:$E$310,4,FALSE)</f>
        <v>WOLOWAE</v>
      </c>
      <c r="I3285" t="str">
        <f>VLOOKUP($D3285,reference!$G$1:$H$25,2,FALSE)</f>
        <v>Hutan mangrove primer</v>
      </c>
      <c r="J3285" t="str">
        <f>VLOOKUP($E3285,reference!$G$1:$H$25,2,FALSE)</f>
        <v>Tambak</v>
      </c>
      <c r="K3285" t="str">
        <f t="shared" si="51"/>
        <v>Non Irigasi</v>
      </c>
      <c r="L3285" t="s">
        <v>328</v>
      </c>
    </row>
    <row r="3286" spans="1:12" x14ac:dyDescent="0.25">
      <c r="A3286" s="1">
        <v>3285</v>
      </c>
      <c r="B3286" s="3">
        <v>3</v>
      </c>
      <c r="C3286" s="1">
        <v>276</v>
      </c>
      <c r="D3286" s="1">
        <v>21</v>
      </c>
      <c r="E3286" s="1">
        <v>11</v>
      </c>
      <c r="F3286" s="1">
        <v>0</v>
      </c>
      <c r="G3286">
        <f>VLOOKUP(C3286,reference!$A$1:$E$310,5,FALSE)</f>
        <v>5318070</v>
      </c>
      <c r="H3286" t="str">
        <f>VLOOKUP(C3286,reference!$A$1:$E$310,4,FALSE)</f>
        <v>WOLOWAE</v>
      </c>
      <c r="I3286" t="str">
        <f>VLOOKUP($D3286,reference!$G$1:$H$25,2,FALSE)</f>
        <v>Rawa</v>
      </c>
      <c r="J3286" t="str">
        <f>VLOOKUP($E3286,reference!$G$1:$H$25,2,FALSE)</f>
        <v>Savanna / Padang rumput</v>
      </c>
      <c r="K3286" t="str">
        <f t="shared" si="51"/>
        <v>Non Irigasi</v>
      </c>
      <c r="L3286" t="s">
        <v>327</v>
      </c>
    </row>
    <row r="3287" spans="1:12" x14ac:dyDescent="0.25">
      <c r="A3287" s="1">
        <v>3286</v>
      </c>
      <c r="B3287" s="3">
        <v>282</v>
      </c>
      <c r="C3287" s="1">
        <v>276</v>
      </c>
      <c r="D3287" s="1">
        <v>12</v>
      </c>
      <c r="E3287" s="1">
        <v>9</v>
      </c>
      <c r="F3287" s="1">
        <v>0</v>
      </c>
      <c r="G3287">
        <f>VLOOKUP(C3287,reference!$A$1:$E$310,5,FALSE)</f>
        <v>5318070</v>
      </c>
      <c r="H3287" t="str">
        <f>VLOOKUP(C3287,reference!$A$1:$E$310,4,FALSE)</f>
        <v>WOLOWAE</v>
      </c>
      <c r="I3287" t="str">
        <f>VLOOKUP($D3287,reference!$G$1:$H$25,2,FALSE)</f>
        <v>Pertanian lahan kering</v>
      </c>
      <c r="J3287" t="str">
        <f>VLOOKUP($E3287,reference!$G$1:$H$25,2,FALSE)</f>
        <v>Semak belukar</v>
      </c>
      <c r="K3287" t="str">
        <f t="shared" si="51"/>
        <v>Non Irigasi</v>
      </c>
      <c r="L3287" t="s">
        <v>327</v>
      </c>
    </row>
    <row r="3288" spans="1:12" x14ac:dyDescent="0.25">
      <c r="A3288" s="1">
        <v>3287</v>
      </c>
      <c r="B3288" s="3">
        <v>96</v>
      </c>
      <c r="C3288" s="1">
        <v>276</v>
      </c>
      <c r="D3288" s="1">
        <v>9</v>
      </c>
      <c r="E3288" s="1">
        <v>11</v>
      </c>
      <c r="F3288" s="1">
        <v>0</v>
      </c>
      <c r="G3288">
        <f>VLOOKUP(C3288,reference!$A$1:$E$310,5,FALSE)</f>
        <v>5318070</v>
      </c>
      <c r="H3288" t="str">
        <f>VLOOKUP(C3288,reference!$A$1:$E$310,4,FALSE)</f>
        <v>WOLOWAE</v>
      </c>
      <c r="I3288" t="str">
        <f>VLOOKUP($D3288,reference!$G$1:$H$25,2,FALSE)</f>
        <v>Semak belukar</v>
      </c>
      <c r="J3288" t="str">
        <f>VLOOKUP($E3288,reference!$G$1:$H$25,2,FALSE)</f>
        <v>Savanna / Padang rumput</v>
      </c>
      <c r="K3288" t="str">
        <f t="shared" si="51"/>
        <v>Non Irigasi</v>
      </c>
      <c r="L3288" t="s">
        <v>327</v>
      </c>
    </row>
    <row r="3289" spans="1:12" x14ac:dyDescent="0.25">
      <c r="A3289" s="1">
        <v>3288</v>
      </c>
      <c r="B3289" s="3">
        <v>51</v>
      </c>
      <c r="C3289" s="1">
        <v>245</v>
      </c>
      <c r="D3289" s="1">
        <v>12</v>
      </c>
      <c r="E3289" s="1">
        <v>14</v>
      </c>
      <c r="F3289" s="1">
        <v>0</v>
      </c>
      <c r="G3289">
        <f>VLOOKUP(C3289,reference!$A$1:$E$310,5,FALSE)</f>
        <v>5315021</v>
      </c>
      <c r="H3289" t="str">
        <f>VLOOKUP(C3289,reference!$A$1:$E$310,4,FALSE)</f>
        <v>MBELILING</v>
      </c>
      <c r="I3289" t="str">
        <f>VLOOKUP($D3289,reference!$G$1:$H$25,2,FALSE)</f>
        <v>Pertanian lahan kering</v>
      </c>
      <c r="J3289" t="str">
        <f>VLOOKUP($E3289,reference!$G$1:$H$25,2,FALSE)</f>
        <v>Sawah</v>
      </c>
      <c r="K3289" t="str">
        <f t="shared" si="51"/>
        <v>Non Irigasi</v>
      </c>
      <c r="L3289" t="s">
        <v>327</v>
      </c>
    </row>
    <row r="3290" spans="1:12" x14ac:dyDescent="0.25">
      <c r="A3290" s="1">
        <v>3289</v>
      </c>
      <c r="B3290" s="3">
        <v>1</v>
      </c>
      <c r="C3290" s="1">
        <v>281</v>
      </c>
      <c r="D3290" s="1">
        <v>14</v>
      </c>
      <c r="E3290" s="1">
        <v>9</v>
      </c>
      <c r="F3290" s="1">
        <v>0</v>
      </c>
      <c r="G3290">
        <f>VLOOKUP(C3290,reference!$A$1:$E$310,5,FALSE)</f>
        <v>5319031</v>
      </c>
      <c r="H3290" t="str">
        <f>VLOOKUP(C3290,reference!$A$1:$E$310,4,FALSE)</f>
        <v>ELAR SELATAN</v>
      </c>
      <c r="I3290" t="str">
        <f>VLOOKUP($D3290,reference!$G$1:$H$25,2,FALSE)</f>
        <v>Sawah</v>
      </c>
      <c r="J3290" t="str">
        <f>VLOOKUP($E3290,reference!$G$1:$H$25,2,FALSE)</f>
        <v>Semak belukar</v>
      </c>
      <c r="K3290" t="str">
        <f t="shared" si="51"/>
        <v>Non Irigasi</v>
      </c>
      <c r="L3290" t="s">
        <v>327</v>
      </c>
    </row>
    <row r="3291" spans="1:12" x14ac:dyDescent="0.25">
      <c r="A3291" s="1">
        <v>3290</v>
      </c>
      <c r="B3291" s="3">
        <v>103</v>
      </c>
      <c r="C3291" s="1">
        <v>275</v>
      </c>
      <c r="D3291" s="1">
        <v>11</v>
      </c>
      <c r="E3291" s="1">
        <v>1</v>
      </c>
      <c r="F3291" s="1">
        <v>0</v>
      </c>
      <c r="G3291">
        <f>VLOOKUP(C3291,reference!$A$1:$E$310,5,FALSE)</f>
        <v>5318060</v>
      </c>
      <c r="H3291" t="str">
        <f>VLOOKUP(C3291,reference!$A$1:$E$310,4,FALSE)</f>
        <v>AESESA</v>
      </c>
      <c r="I3291" t="str">
        <f>VLOOKUP($D3291,reference!$G$1:$H$25,2,FALSE)</f>
        <v>Savanna / Padang rumput</v>
      </c>
      <c r="J3291" t="str">
        <f>VLOOKUP($E3291,reference!$G$1:$H$25,2,FALSE)</f>
        <v>Hutan lahan kering primer</v>
      </c>
      <c r="K3291" t="str">
        <f t="shared" si="51"/>
        <v>Non Irigasi</v>
      </c>
      <c r="L3291" t="s">
        <v>327</v>
      </c>
    </row>
    <row r="3292" spans="1:12" x14ac:dyDescent="0.25">
      <c r="A3292" s="1">
        <v>3291</v>
      </c>
      <c r="B3292" s="3">
        <v>2950</v>
      </c>
      <c r="C3292" s="1">
        <v>276</v>
      </c>
      <c r="D3292" s="1">
        <v>2</v>
      </c>
      <c r="E3292" s="1">
        <v>1</v>
      </c>
      <c r="F3292" s="1">
        <v>0</v>
      </c>
      <c r="G3292">
        <f>VLOOKUP(C3292,reference!$A$1:$E$310,5,FALSE)</f>
        <v>5318070</v>
      </c>
      <c r="H3292" t="str">
        <f>VLOOKUP(C3292,reference!$A$1:$E$310,4,FALSE)</f>
        <v>WOLOWAE</v>
      </c>
      <c r="I3292" t="str">
        <f>VLOOKUP($D3292,reference!$G$1:$H$25,2,FALSE)</f>
        <v>Hutan lahan kering sekunder / bekas tebangan</v>
      </c>
      <c r="J3292" t="str">
        <f>VLOOKUP($E3292,reference!$G$1:$H$25,2,FALSE)</f>
        <v>Hutan lahan kering primer</v>
      </c>
      <c r="K3292" t="str">
        <f t="shared" si="51"/>
        <v>Non Irigasi</v>
      </c>
      <c r="L3292" t="s">
        <v>327</v>
      </c>
    </row>
    <row r="3293" spans="1:12" x14ac:dyDescent="0.25">
      <c r="A3293" s="1">
        <v>3292</v>
      </c>
      <c r="B3293" s="3">
        <v>2</v>
      </c>
      <c r="C3293" s="1">
        <v>276</v>
      </c>
      <c r="D3293" s="1">
        <v>21</v>
      </c>
      <c r="E3293" s="1">
        <v>9</v>
      </c>
      <c r="F3293" s="1">
        <v>0</v>
      </c>
      <c r="G3293">
        <f>VLOOKUP(C3293,reference!$A$1:$E$310,5,FALSE)</f>
        <v>5318070</v>
      </c>
      <c r="H3293" t="str">
        <f>VLOOKUP(C3293,reference!$A$1:$E$310,4,FALSE)</f>
        <v>WOLOWAE</v>
      </c>
      <c r="I3293" t="str">
        <f>VLOOKUP($D3293,reference!$G$1:$H$25,2,FALSE)</f>
        <v>Rawa</v>
      </c>
      <c r="J3293" t="str">
        <f>VLOOKUP($E3293,reference!$G$1:$H$25,2,FALSE)</f>
        <v>Semak belukar</v>
      </c>
      <c r="K3293" t="str">
        <f t="shared" si="51"/>
        <v>Non Irigasi</v>
      </c>
      <c r="L3293" t="s">
        <v>327</v>
      </c>
    </row>
    <row r="3294" spans="1:12" x14ac:dyDescent="0.25">
      <c r="A3294" s="1">
        <v>3293</v>
      </c>
      <c r="B3294" s="3">
        <v>2</v>
      </c>
      <c r="C3294" s="1">
        <v>207</v>
      </c>
      <c r="D3294" s="1">
        <v>2</v>
      </c>
      <c r="E3294" s="1">
        <v>14</v>
      </c>
      <c r="F3294" s="1">
        <v>1</v>
      </c>
      <c r="G3294">
        <f>VLOOKUP(C3294,reference!$A$1:$E$310,5,FALSE)</f>
        <v>5311071</v>
      </c>
      <c r="H3294" t="str">
        <f>VLOOKUP(C3294,reference!$A$1:$E$310,4,FALSE)</f>
        <v>WEWARIA</v>
      </c>
      <c r="I3294" t="str">
        <f>VLOOKUP($D3294,reference!$G$1:$H$25,2,FALSE)</f>
        <v>Hutan lahan kering sekunder / bekas tebangan</v>
      </c>
      <c r="J3294" t="str">
        <f>VLOOKUP($E3294,reference!$G$1:$H$25,2,FALSE)</f>
        <v>Sawah</v>
      </c>
      <c r="K3294" t="str">
        <f t="shared" si="51"/>
        <v>Buffer Irigasi</v>
      </c>
      <c r="L3294" t="s">
        <v>328</v>
      </c>
    </row>
    <row r="3295" spans="1:12" x14ac:dyDescent="0.25">
      <c r="A3295" s="1">
        <v>3294</v>
      </c>
      <c r="B3295" s="3">
        <v>217</v>
      </c>
      <c r="C3295" s="1">
        <v>226</v>
      </c>
      <c r="D3295" s="1">
        <v>2</v>
      </c>
      <c r="E3295" s="1">
        <v>13</v>
      </c>
      <c r="F3295" s="1">
        <v>0</v>
      </c>
      <c r="G3295">
        <f>VLOOKUP(C3295,reference!$A$1:$E$310,5,FALSE)</f>
        <v>5313122</v>
      </c>
      <c r="H3295" t="str">
        <f>VLOOKUP(C3295,reference!$A$1:$E$310,4,FALSE)</f>
        <v>LELAK</v>
      </c>
      <c r="I3295" t="str">
        <f>VLOOKUP($D3295,reference!$G$1:$H$25,2,FALSE)</f>
        <v>Hutan lahan kering sekunder / bekas tebangan</v>
      </c>
      <c r="J3295" t="str">
        <f>VLOOKUP($E3295,reference!$G$1:$H$25,2,FALSE)</f>
        <v>Pertanian lahan kering  campur semak / kebun campur</v>
      </c>
      <c r="K3295" t="str">
        <f t="shared" si="51"/>
        <v>Non Irigasi</v>
      </c>
      <c r="L3295" t="s">
        <v>328</v>
      </c>
    </row>
    <row r="3296" spans="1:12" x14ac:dyDescent="0.25">
      <c r="A3296" s="1">
        <v>3295</v>
      </c>
      <c r="B3296" s="3">
        <v>582</v>
      </c>
      <c r="C3296" s="1">
        <v>226</v>
      </c>
      <c r="D3296" s="1">
        <v>2</v>
      </c>
      <c r="E3296" s="1">
        <v>2</v>
      </c>
      <c r="F3296" s="1">
        <v>0</v>
      </c>
      <c r="G3296">
        <f>VLOOKUP(C3296,reference!$A$1:$E$310,5,FALSE)</f>
        <v>5313122</v>
      </c>
      <c r="H3296" t="str">
        <f>VLOOKUP(C3296,reference!$A$1:$E$310,4,FALSE)</f>
        <v>LELAK</v>
      </c>
      <c r="I3296" t="str">
        <f>VLOOKUP($D3296,reference!$G$1:$H$25,2,FALSE)</f>
        <v>Hutan lahan kering sekunder / bekas tebangan</v>
      </c>
      <c r="J3296" t="str">
        <f>VLOOKUP($E3296,reference!$G$1:$H$25,2,FALSE)</f>
        <v>Hutan lahan kering sekunder / bekas tebangan</v>
      </c>
      <c r="K3296" t="str">
        <f t="shared" si="51"/>
        <v>Non Irigasi</v>
      </c>
      <c r="L3296" t="s">
        <v>327</v>
      </c>
    </row>
    <row r="3297" spans="1:12" x14ac:dyDescent="0.25">
      <c r="A3297" s="1">
        <v>3296</v>
      </c>
      <c r="B3297" s="3">
        <v>3</v>
      </c>
      <c r="C3297" s="1">
        <v>276</v>
      </c>
      <c r="D3297" s="1">
        <v>16</v>
      </c>
      <c r="E3297" s="1">
        <v>1</v>
      </c>
      <c r="F3297" s="1">
        <v>0</v>
      </c>
      <c r="G3297">
        <f>VLOOKUP(C3297,reference!$A$1:$E$310,5,FALSE)</f>
        <v>5318070</v>
      </c>
      <c r="H3297" t="str">
        <f>VLOOKUP(C3297,reference!$A$1:$E$310,4,FALSE)</f>
        <v>WOLOWAE</v>
      </c>
      <c r="I3297" t="str">
        <f>VLOOKUP($D3297,reference!$G$1:$H$25,2,FALSE)</f>
        <v>Pemukiman</v>
      </c>
      <c r="J3297" t="str">
        <f>VLOOKUP($E3297,reference!$G$1:$H$25,2,FALSE)</f>
        <v>Hutan lahan kering primer</v>
      </c>
      <c r="K3297" t="str">
        <f t="shared" si="51"/>
        <v>Non Irigasi</v>
      </c>
      <c r="L3297" t="s">
        <v>327</v>
      </c>
    </row>
    <row r="3298" spans="1:12" x14ac:dyDescent="0.25">
      <c r="A3298" s="1">
        <v>3297</v>
      </c>
      <c r="B3298" s="3">
        <v>1</v>
      </c>
      <c r="C3298" s="1">
        <v>207</v>
      </c>
      <c r="D3298" s="1">
        <v>2</v>
      </c>
      <c r="E3298" s="1">
        <v>1</v>
      </c>
      <c r="F3298" s="1">
        <v>1</v>
      </c>
      <c r="G3298">
        <f>VLOOKUP(C3298,reference!$A$1:$E$310,5,FALSE)</f>
        <v>5311071</v>
      </c>
      <c r="H3298" t="str">
        <f>VLOOKUP(C3298,reference!$A$1:$E$310,4,FALSE)</f>
        <v>WEWARIA</v>
      </c>
      <c r="I3298" t="str">
        <f>VLOOKUP($D3298,reference!$G$1:$H$25,2,FALSE)</f>
        <v>Hutan lahan kering sekunder / bekas tebangan</v>
      </c>
      <c r="J3298" t="str">
        <f>VLOOKUP($E3298,reference!$G$1:$H$25,2,FALSE)</f>
        <v>Hutan lahan kering primer</v>
      </c>
      <c r="K3298" t="str">
        <f t="shared" si="51"/>
        <v>Buffer Irigasi</v>
      </c>
      <c r="L3298" t="s">
        <v>327</v>
      </c>
    </row>
    <row r="3299" spans="1:12" x14ac:dyDescent="0.25">
      <c r="A3299" s="1">
        <v>3298</v>
      </c>
      <c r="B3299" s="3">
        <v>86</v>
      </c>
      <c r="C3299" s="1">
        <v>247</v>
      </c>
      <c r="D3299" s="1">
        <v>2</v>
      </c>
      <c r="E3299" s="1">
        <v>12</v>
      </c>
      <c r="F3299" s="1">
        <v>0</v>
      </c>
      <c r="G3299">
        <f>VLOOKUP(C3299,reference!$A$1:$E$310,5,FALSE)</f>
        <v>5315031</v>
      </c>
      <c r="H3299" t="str">
        <f>VLOOKUP(C3299,reference!$A$1:$E$310,4,FALSE)</f>
        <v>WELAK</v>
      </c>
      <c r="I3299" t="str">
        <f>VLOOKUP($D3299,reference!$G$1:$H$25,2,FALSE)</f>
        <v>Hutan lahan kering sekunder / bekas tebangan</v>
      </c>
      <c r="J3299" t="str">
        <f>VLOOKUP($E3299,reference!$G$1:$H$25,2,FALSE)</f>
        <v>Pertanian lahan kering</v>
      </c>
      <c r="K3299" t="str">
        <f t="shared" si="51"/>
        <v>Non Irigasi</v>
      </c>
      <c r="L3299" t="s">
        <v>328</v>
      </c>
    </row>
    <row r="3300" spans="1:12" x14ac:dyDescent="0.25">
      <c r="A3300" s="1">
        <v>3299</v>
      </c>
      <c r="B3300" s="3">
        <v>5</v>
      </c>
      <c r="C3300" s="1">
        <v>281</v>
      </c>
      <c r="D3300" s="1">
        <v>1</v>
      </c>
      <c r="E3300" s="1">
        <v>20</v>
      </c>
      <c r="F3300" s="1">
        <v>0</v>
      </c>
      <c r="G3300">
        <f>VLOOKUP(C3300,reference!$A$1:$E$310,5,FALSE)</f>
        <v>5319031</v>
      </c>
      <c r="H3300" t="str">
        <f>VLOOKUP(C3300,reference!$A$1:$E$310,4,FALSE)</f>
        <v>ELAR SELATAN</v>
      </c>
      <c r="I3300" t="str">
        <f>VLOOKUP($D3300,reference!$G$1:$H$25,2,FALSE)</f>
        <v>Hutan lahan kering primer</v>
      </c>
      <c r="J3300" t="str">
        <f>VLOOKUP($E3300,reference!$G$1:$H$25,2,FALSE)</f>
        <v>Tubuh air</v>
      </c>
      <c r="K3300" t="str">
        <f t="shared" si="51"/>
        <v>Non Irigasi</v>
      </c>
      <c r="L3300" t="s">
        <v>328</v>
      </c>
    </row>
    <row r="3301" spans="1:12" x14ac:dyDescent="0.25">
      <c r="A3301" s="1">
        <v>3300</v>
      </c>
      <c r="B3301" s="3">
        <v>4</v>
      </c>
      <c r="C3301" s="1">
        <v>276</v>
      </c>
      <c r="D3301" s="1">
        <v>21</v>
      </c>
      <c r="E3301" s="1">
        <v>5</v>
      </c>
      <c r="F3301" s="1">
        <v>0</v>
      </c>
      <c r="G3301">
        <f>VLOOKUP(C3301,reference!$A$1:$E$310,5,FALSE)</f>
        <v>5318070</v>
      </c>
      <c r="H3301" t="str">
        <f>VLOOKUP(C3301,reference!$A$1:$E$310,4,FALSE)</f>
        <v>WOLOWAE</v>
      </c>
      <c r="I3301" t="str">
        <f>VLOOKUP($D3301,reference!$G$1:$H$25,2,FALSE)</f>
        <v>Rawa</v>
      </c>
      <c r="J3301" t="str">
        <f>VLOOKUP($E3301,reference!$G$1:$H$25,2,FALSE)</f>
        <v>Hutan mangrove primer</v>
      </c>
      <c r="K3301" t="str">
        <f t="shared" si="51"/>
        <v>Non Irigasi</v>
      </c>
      <c r="L3301" t="s">
        <v>327</v>
      </c>
    </row>
    <row r="3302" spans="1:12" x14ac:dyDescent="0.25">
      <c r="A3302" s="1">
        <v>3301</v>
      </c>
      <c r="B3302" s="3">
        <v>730</v>
      </c>
      <c r="C3302" s="1">
        <v>205</v>
      </c>
      <c r="D3302" s="1">
        <v>11</v>
      </c>
      <c r="E3302" s="1">
        <v>9</v>
      </c>
      <c r="F3302" s="1">
        <v>0</v>
      </c>
      <c r="G3302">
        <f>VLOOKUP(C3302,reference!$A$1:$E$310,5,FALSE)</f>
        <v>5311063</v>
      </c>
      <c r="H3302" t="str">
        <f>VLOOKUP(C3302,reference!$A$1:$E$310,4,FALSE)</f>
        <v>LEPEMBUSU KELISOKE</v>
      </c>
      <c r="I3302" t="str">
        <f>VLOOKUP($D3302,reference!$G$1:$H$25,2,FALSE)</f>
        <v>Savanna / Padang rumput</v>
      </c>
      <c r="J3302" t="str">
        <f>VLOOKUP($E3302,reference!$G$1:$H$25,2,FALSE)</f>
        <v>Semak belukar</v>
      </c>
      <c r="K3302" t="str">
        <f t="shared" si="51"/>
        <v>Non Irigasi</v>
      </c>
      <c r="L3302" t="s">
        <v>327</v>
      </c>
    </row>
    <row r="3303" spans="1:12" x14ac:dyDescent="0.25">
      <c r="A3303" s="1">
        <v>3302</v>
      </c>
      <c r="B3303" s="3">
        <v>34</v>
      </c>
      <c r="C3303" s="1">
        <v>183</v>
      </c>
      <c r="D3303" s="1">
        <v>9</v>
      </c>
      <c r="E3303" s="1">
        <v>2</v>
      </c>
      <c r="F3303" s="1">
        <v>0</v>
      </c>
      <c r="G3303">
        <f>VLOOKUP(C3303,reference!$A$1:$E$310,5,FALSE)</f>
        <v>5310071</v>
      </c>
      <c r="H3303" t="str">
        <f>VLOOKUP(C3303,reference!$A$1:$E$310,4,FALSE)</f>
        <v>MAGEPANDA</v>
      </c>
      <c r="I3303" t="str">
        <f>VLOOKUP($D3303,reference!$G$1:$H$25,2,FALSE)</f>
        <v>Semak belukar</v>
      </c>
      <c r="J3303" t="str">
        <f>VLOOKUP($E3303,reference!$G$1:$H$25,2,FALSE)</f>
        <v>Hutan lahan kering sekunder / bekas tebangan</v>
      </c>
      <c r="K3303" t="str">
        <f t="shared" si="51"/>
        <v>Non Irigasi</v>
      </c>
      <c r="L3303" t="s">
        <v>327</v>
      </c>
    </row>
    <row r="3304" spans="1:12" x14ac:dyDescent="0.25">
      <c r="A3304" s="1">
        <v>3303</v>
      </c>
      <c r="B3304" s="3">
        <v>42</v>
      </c>
      <c r="C3304" s="1">
        <v>183</v>
      </c>
      <c r="D3304" s="1">
        <v>1</v>
      </c>
      <c r="E3304" s="1">
        <v>11</v>
      </c>
      <c r="F3304" s="1">
        <v>0</v>
      </c>
      <c r="G3304">
        <f>VLOOKUP(C3304,reference!$A$1:$E$310,5,FALSE)</f>
        <v>5310071</v>
      </c>
      <c r="H3304" t="str">
        <f>VLOOKUP(C3304,reference!$A$1:$E$310,4,FALSE)</f>
        <v>MAGEPANDA</v>
      </c>
      <c r="I3304" t="str">
        <f>VLOOKUP($D3304,reference!$G$1:$H$25,2,FALSE)</f>
        <v>Hutan lahan kering primer</v>
      </c>
      <c r="J3304" t="str">
        <f>VLOOKUP($E3304,reference!$G$1:$H$25,2,FALSE)</f>
        <v>Savanna / Padang rumput</v>
      </c>
      <c r="K3304" t="str">
        <f t="shared" si="51"/>
        <v>Non Irigasi</v>
      </c>
      <c r="L3304" t="s">
        <v>328</v>
      </c>
    </row>
    <row r="3305" spans="1:12" x14ac:dyDescent="0.25">
      <c r="A3305" s="1">
        <v>3304</v>
      </c>
      <c r="B3305" s="3">
        <v>21</v>
      </c>
      <c r="C3305" s="1">
        <v>149</v>
      </c>
      <c r="D3305" s="1">
        <v>0</v>
      </c>
      <c r="E3305" s="1">
        <v>0</v>
      </c>
      <c r="F3305" s="1">
        <v>0</v>
      </c>
      <c r="G3305">
        <f>VLOOKUP(C3305,reference!$A$1:$E$310,5,FALSE)</f>
        <v>5309012</v>
      </c>
      <c r="H3305" t="str">
        <f>VLOOKUP(C3305,reference!$A$1:$E$310,4,FALSE)</f>
        <v>ILEBURA</v>
      </c>
      <c r="I3305" t="str">
        <f>VLOOKUP($D3305,reference!$G$1:$H$25,2,FALSE)</f>
        <v>No data</v>
      </c>
      <c r="J3305" t="str">
        <f>VLOOKUP($E3305,reference!$G$1:$H$25,2,FALSE)</f>
        <v>No data</v>
      </c>
      <c r="K3305" t="str">
        <f t="shared" si="51"/>
        <v>Non Irigasi</v>
      </c>
      <c r="L3305" t="s">
        <v>327</v>
      </c>
    </row>
    <row r="3306" spans="1:12" x14ac:dyDescent="0.25">
      <c r="A3306" s="1">
        <v>3305</v>
      </c>
      <c r="B3306" s="3">
        <v>178</v>
      </c>
      <c r="C3306" s="1">
        <v>283</v>
      </c>
      <c r="D3306" s="1">
        <v>16</v>
      </c>
      <c r="E3306" s="1">
        <v>16</v>
      </c>
      <c r="F3306" s="1">
        <v>0</v>
      </c>
      <c r="G3306">
        <f>VLOOKUP(C3306,reference!$A$1:$E$310,5,FALSE)</f>
        <v>5319050</v>
      </c>
      <c r="H3306" t="str">
        <f>VLOOKUP(C3306,reference!$A$1:$E$310,4,FALSE)</f>
        <v>POCO RANAKA</v>
      </c>
      <c r="I3306" t="str">
        <f>VLOOKUP($D3306,reference!$G$1:$H$25,2,FALSE)</f>
        <v>Pemukiman</v>
      </c>
      <c r="J3306" t="str">
        <f>VLOOKUP($E3306,reference!$G$1:$H$25,2,FALSE)</f>
        <v>Pemukiman</v>
      </c>
      <c r="K3306" t="str">
        <f t="shared" si="51"/>
        <v>Non Irigasi</v>
      </c>
      <c r="L3306" t="s">
        <v>327</v>
      </c>
    </row>
    <row r="3307" spans="1:12" x14ac:dyDescent="0.25">
      <c r="A3307" s="1">
        <v>3306</v>
      </c>
      <c r="B3307" s="3">
        <v>6</v>
      </c>
      <c r="C3307" s="1">
        <v>283</v>
      </c>
      <c r="D3307" s="1">
        <v>16</v>
      </c>
      <c r="E3307" s="1">
        <v>2</v>
      </c>
      <c r="F3307" s="1">
        <v>0</v>
      </c>
      <c r="G3307">
        <f>VLOOKUP(C3307,reference!$A$1:$E$310,5,FALSE)</f>
        <v>5319050</v>
      </c>
      <c r="H3307" t="str">
        <f>VLOOKUP(C3307,reference!$A$1:$E$310,4,FALSE)</f>
        <v>POCO RANAKA</v>
      </c>
      <c r="I3307" t="str">
        <f>VLOOKUP($D3307,reference!$G$1:$H$25,2,FALSE)</f>
        <v>Pemukiman</v>
      </c>
      <c r="J3307" t="str">
        <f>VLOOKUP($E3307,reference!$G$1:$H$25,2,FALSE)</f>
        <v>Hutan lahan kering sekunder / bekas tebangan</v>
      </c>
      <c r="K3307" t="str">
        <f t="shared" si="51"/>
        <v>Non Irigasi</v>
      </c>
      <c r="L3307" t="s">
        <v>327</v>
      </c>
    </row>
    <row r="3308" spans="1:12" x14ac:dyDescent="0.25">
      <c r="A3308" s="1">
        <v>3307</v>
      </c>
      <c r="B3308" s="3">
        <v>272</v>
      </c>
      <c r="C3308" s="1">
        <v>284</v>
      </c>
      <c r="D3308" s="1">
        <v>11</v>
      </c>
      <c r="E3308" s="1">
        <v>2</v>
      </c>
      <c r="F3308" s="1">
        <v>0</v>
      </c>
      <c r="G3308">
        <f>VLOOKUP(C3308,reference!$A$1:$E$310,5,FALSE)</f>
        <v>5319051</v>
      </c>
      <c r="H3308" t="str">
        <f>VLOOKUP(C3308,reference!$A$1:$E$310,4,FALSE)</f>
        <v>POCO RANAKA TIMUR</v>
      </c>
      <c r="I3308" t="str">
        <f>VLOOKUP($D3308,reference!$G$1:$H$25,2,FALSE)</f>
        <v>Savanna / Padang rumput</v>
      </c>
      <c r="J3308" t="str">
        <f>VLOOKUP($E3308,reference!$G$1:$H$25,2,FALSE)</f>
        <v>Hutan lahan kering sekunder / bekas tebangan</v>
      </c>
      <c r="K3308" t="str">
        <f t="shared" si="51"/>
        <v>Non Irigasi</v>
      </c>
      <c r="L3308" t="s">
        <v>327</v>
      </c>
    </row>
    <row r="3309" spans="1:12" x14ac:dyDescent="0.25">
      <c r="A3309" s="1">
        <v>3308</v>
      </c>
      <c r="B3309" s="3">
        <v>50</v>
      </c>
      <c r="C3309" s="1">
        <v>281</v>
      </c>
      <c r="D3309" s="1">
        <v>14</v>
      </c>
      <c r="E3309" s="1">
        <v>2</v>
      </c>
      <c r="F3309" s="1">
        <v>0</v>
      </c>
      <c r="G3309">
        <f>VLOOKUP(C3309,reference!$A$1:$E$310,5,FALSE)</f>
        <v>5319031</v>
      </c>
      <c r="H3309" t="str">
        <f>VLOOKUP(C3309,reference!$A$1:$E$310,4,FALSE)</f>
        <v>ELAR SELATAN</v>
      </c>
      <c r="I3309" t="str">
        <f>VLOOKUP($D3309,reference!$G$1:$H$25,2,FALSE)</f>
        <v>Sawah</v>
      </c>
      <c r="J3309" t="str">
        <f>VLOOKUP($E3309,reference!$G$1:$H$25,2,FALSE)</f>
        <v>Hutan lahan kering sekunder / bekas tebangan</v>
      </c>
      <c r="K3309" t="str">
        <f t="shared" si="51"/>
        <v>Non Irigasi</v>
      </c>
      <c r="L3309" t="s">
        <v>327</v>
      </c>
    </row>
    <row r="3310" spans="1:12" x14ac:dyDescent="0.25">
      <c r="A3310" s="1">
        <v>3309</v>
      </c>
      <c r="B3310" s="3">
        <v>203</v>
      </c>
      <c r="C3310" s="1">
        <v>281</v>
      </c>
      <c r="D3310" s="1">
        <v>18</v>
      </c>
      <c r="E3310" s="1">
        <v>14</v>
      </c>
      <c r="F3310" s="1">
        <v>0</v>
      </c>
      <c r="G3310">
        <f>VLOOKUP(C3310,reference!$A$1:$E$310,5,FALSE)</f>
        <v>5319031</v>
      </c>
      <c r="H3310" t="str">
        <f>VLOOKUP(C3310,reference!$A$1:$E$310,4,FALSE)</f>
        <v>ELAR SELATAN</v>
      </c>
      <c r="I3310" t="str">
        <f>VLOOKUP($D3310,reference!$G$1:$H$25,2,FALSE)</f>
        <v>Lahan terbuka</v>
      </c>
      <c r="J3310" t="str">
        <f>VLOOKUP($E3310,reference!$G$1:$H$25,2,FALSE)</f>
        <v>Sawah</v>
      </c>
      <c r="K3310" t="str">
        <f t="shared" si="51"/>
        <v>Non Irigasi</v>
      </c>
      <c r="L3310" t="s">
        <v>327</v>
      </c>
    </row>
    <row r="3311" spans="1:12" x14ac:dyDescent="0.25">
      <c r="A3311" s="1">
        <v>3310</v>
      </c>
      <c r="B3311" s="3">
        <v>12</v>
      </c>
      <c r="C3311" s="1">
        <v>183</v>
      </c>
      <c r="D3311" s="1">
        <v>9</v>
      </c>
      <c r="E3311" s="1">
        <v>11</v>
      </c>
      <c r="F3311" s="1">
        <v>0</v>
      </c>
      <c r="G3311">
        <f>VLOOKUP(C3311,reference!$A$1:$E$310,5,FALSE)</f>
        <v>5310071</v>
      </c>
      <c r="H3311" t="str">
        <f>VLOOKUP(C3311,reference!$A$1:$E$310,4,FALSE)</f>
        <v>MAGEPANDA</v>
      </c>
      <c r="I3311" t="str">
        <f>VLOOKUP($D3311,reference!$G$1:$H$25,2,FALSE)</f>
        <v>Semak belukar</v>
      </c>
      <c r="J3311" t="str">
        <f>VLOOKUP($E3311,reference!$G$1:$H$25,2,FALSE)</f>
        <v>Savanna / Padang rumput</v>
      </c>
      <c r="K3311" t="str">
        <f t="shared" si="51"/>
        <v>Non Irigasi</v>
      </c>
      <c r="L3311" t="s">
        <v>327</v>
      </c>
    </row>
    <row r="3312" spans="1:12" x14ac:dyDescent="0.25">
      <c r="A3312" s="1">
        <v>3311</v>
      </c>
      <c r="B3312" s="3">
        <v>19</v>
      </c>
      <c r="C3312" s="1">
        <v>183</v>
      </c>
      <c r="D3312" s="1">
        <v>1</v>
      </c>
      <c r="E3312" s="1">
        <v>1</v>
      </c>
      <c r="F3312" s="1">
        <v>0</v>
      </c>
      <c r="G3312">
        <f>VLOOKUP(C3312,reference!$A$1:$E$310,5,FALSE)</f>
        <v>5310071</v>
      </c>
      <c r="H3312" t="str">
        <f>VLOOKUP(C3312,reference!$A$1:$E$310,4,FALSE)</f>
        <v>MAGEPANDA</v>
      </c>
      <c r="I3312" t="str">
        <f>VLOOKUP($D3312,reference!$G$1:$H$25,2,FALSE)</f>
        <v>Hutan lahan kering primer</v>
      </c>
      <c r="J3312" t="str">
        <f>VLOOKUP($E3312,reference!$G$1:$H$25,2,FALSE)</f>
        <v>Hutan lahan kering primer</v>
      </c>
      <c r="K3312" t="str">
        <f t="shared" si="51"/>
        <v>Non Irigasi</v>
      </c>
      <c r="L3312" t="s">
        <v>327</v>
      </c>
    </row>
    <row r="3313" spans="1:12" x14ac:dyDescent="0.25">
      <c r="A3313" s="1">
        <v>3312</v>
      </c>
      <c r="B3313" s="3">
        <v>334</v>
      </c>
      <c r="C3313" s="1">
        <v>226</v>
      </c>
      <c r="D3313" s="1">
        <v>12</v>
      </c>
      <c r="E3313" s="1">
        <v>2</v>
      </c>
      <c r="F3313" s="1">
        <v>0</v>
      </c>
      <c r="G3313">
        <f>VLOOKUP(C3313,reference!$A$1:$E$310,5,FALSE)</f>
        <v>5313122</v>
      </c>
      <c r="H3313" t="str">
        <f>VLOOKUP(C3313,reference!$A$1:$E$310,4,FALSE)</f>
        <v>LELAK</v>
      </c>
      <c r="I3313" t="str">
        <f>VLOOKUP($D3313,reference!$G$1:$H$25,2,FALSE)</f>
        <v>Pertanian lahan kering</v>
      </c>
      <c r="J3313" t="str">
        <f>VLOOKUP($E3313,reference!$G$1:$H$25,2,FALSE)</f>
        <v>Hutan lahan kering sekunder / bekas tebangan</v>
      </c>
      <c r="K3313" t="str">
        <f t="shared" si="51"/>
        <v>Non Irigasi</v>
      </c>
      <c r="L3313" t="s">
        <v>327</v>
      </c>
    </row>
    <row r="3314" spans="1:12" x14ac:dyDescent="0.25">
      <c r="A3314" s="1">
        <v>3313</v>
      </c>
      <c r="B3314" s="3">
        <v>169</v>
      </c>
      <c r="C3314" s="1">
        <v>226</v>
      </c>
      <c r="D3314" s="1">
        <v>2</v>
      </c>
      <c r="E3314" s="1">
        <v>9</v>
      </c>
      <c r="F3314" s="1">
        <v>0</v>
      </c>
      <c r="G3314">
        <f>VLOOKUP(C3314,reference!$A$1:$E$310,5,FALSE)</f>
        <v>5313122</v>
      </c>
      <c r="H3314" t="str">
        <f>VLOOKUP(C3314,reference!$A$1:$E$310,4,FALSE)</f>
        <v>LELAK</v>
      </c>
      <c r="I3314" t="str">
        <f>VLOOKUP($D3314,reference!$G$1:$H$25,2,FALSE)</f>
        <v>Hutan lahan kering sekunder / bekas tebangan</v>
      </c>
      <c r="J3314" t="str">
        <f>VLOOKUP($E3314,reference!$G$1:$H$25,2,FALSE)</f>
        <v>Semak belukar</v>
      </c>
      <c r="K3314" t="str">
        <f t="shared" si="51"/>
        <v>Non Irigasi</v>
      </c>
      <c r="L3314" t="s">
        <v>328</v>
      </c>
    </row>
    <row r="3315" spans="1:12" x14ac:dyDescent="0.25">
      <c r="A3315" s="1">
        <v>3314</v>
      </c>
      <c r="B3315" s="3">
        <v>140</v>
      </c>
      <c r="C3315" s="1">
        <v>226</v>
      </c>
      <c r="D3315" s="1">
        <v>13</v>
      </c>
      <c r="E3315" s="1">
        <v>16</v>
      </c>
      <c r="F3315" s="1">
        <v>0</v>
      </c>
      <c r="G3315">
        <f>VLOOKUP(C3315,reference!$A$1:$E$310,5,FALSE)</f>
        <v>5313122</v>
      </c>
      <c r="H3315" t="str">
        <f>VLOOKUP(C3315,reference!$A$1:$E$310,4,FALSE)</f>
        <v>LELAK</v>
      </c>
      <c r="I3315" t="str">
        <f>VLOOKUP($D3315,reference!$G$1:$H$25,2,FALSE)</f>
        <v>Pertanian lahan kering  campur semak / kebun campur</v>
      </c>
      <c r="J3315" t="str">
        <f>VLOOKUP($E3315,reference!$G$1:$H$25,2,FALSE)</f>
        <v>Pemukiman</v>
      </c>
      <c r="K3315" t="str">
        <f t="shared" si="51"/>
        <v>Non Irigasi</v>
      </c>
      <c r="L3315" t="s">
        <v>327</v>
      </c>
    </row>
    <row r="3316" spans="1:12" x14ac:dyDescent="0.25">
      <c r="A3316" s="1">
        <v>3315</v>
      </c>
      <c r="B3316" s="3">
        <v>1</v>
      </c>
      <c r="C3316" s="1">
        <v>223</v>
      </c>
      <c r="D3316" s="1">
        <v>16</v>
      </c>
      <c r="E3316" s="1">
        <v>2</v>
      </c>
      <c r="F3316" s="1">
        <v>0</v>
      </c>
      <c r="G3316">
        <f>VLOOKUP(C3316,reference!$A$1:$E$310,5,FALSE)</f>
        <v>5313110</v>
      </c>
      <c r="H3316" t="str">
        <f>VLOOKUP(C3316,reference!$A$1:$E$310,4,FALSE)</f>
        <v>LANGKE REMBONG</v>
      </c>
      <c r="I3316" t="str">
        <f>VLOOKUP($D3316,reference!$G$1:$H$25,2,FALSE)</f>
        <v>Pemukiman</v>
      </c>
      <c r="J3316" t="str">
        <f>VLOOKUP($E3316,reference!$G$1:$H$25,2,FALSE)</f>
        <v>Hutan lahan kering sekunder / bekas tebangan</v>
      </c>
      <c r="K3316" t="str">
        <f t="shared" si="51"/>
        <v>Non Irigasi</v>
      </c>
      <c r="L3316" t="s">
        <v>327</v>
      </c>
    </row>
    <row r="3317" spans="1:12" x14ac:dyDescent="0.25">
      <c r="A3317" s="1">
        <v>3316</v>
      </c>
      <c r="B3317" s="3">
        <v>1641</v>
      </c>
      <c r="C3317" s="1">
        <v>223</v>
      </c>
      <c r="D3317" s="1">
        <v>16</v>
      </c>
      <c r="E3317" s="1">
        <v>16</v>
      </c>
      <c r="F3317" s="1">
        <v>0</v>
      </c>
      <c r="G3317">
        <f>VLOOKUP(C3317,reference!$A$1:$E$310,5,FALSE)</f>
        <v>5313110</v>
      </c>
      <c r="H3317" t="str">
        <f>VLOOKUP(C3317,reference!$A$1:$E$310,4,FALSE)</f>
        <v>LANGKE REMBONG</v>
      </c>
      <c r="I3317" t="str">
        <f>VLOOKUP($D3317,reference!$G$1:$H$25,2,FALSE)</f>
        <v>Pemukiman</v>
      </c>
      <c r="J3317" t="str">
        <f>VLOOKUP($E3317,reference!$G$1:$H$25,2,FALSE)</f>
        <v>Pemukiman</v>
      </c>
      <c r="K3317" t="str">
        <f t="shared" si="51"/>
        <v>Non Irigasi</v>
      </c>
      <c r="L3317" t="s">
        <v>327</v>
      </c>
    </row>
    <row r="3318" spans="1:12" x14ac:dyDescent="0.25">
      <c r="A3318" s="1">
        <v>3317</v>
      </c>
      <c r="B3318" s="3">
        <v>56</v>
      </c>
      <c r="C3318" s="1">
        <v>223</v>
      </c>
      <c r="D3318" s="1">
        <v>16</v>
      </c>
      <c r="E3318" s="1">
        <v>14</v>
      </c>
      <c r="F3318" s="1">
        <v>0</v>
      </c>
      <c r="G3318">
        <f>VLOOKUP(C3318,reference!$A$1:$E$310,5,FALSE)</f>
        <v>5313110</v>
      </c>
      <c r="H3318" t="str">
        <f>VLOOKUP(C3318,reference!$A$1:$E$310,4,FALSE)</f>
        <v>LANGKE REMBONG</v>
      </c>
      <c r="I3318" t="str">
        <f>VLOOKUP($D3318,reference!$G$1:$H$25,2,FALSE)</f>
        <v>Pemukiman</v>
      </c>
      <c r="J3318" t="str">
        <f>VLOOKUP($E3318,reference!$G$1:$H$25,2,FALSE)</f>
        <v>Sawah</v>
      </c>
      <c r="K3318" t="str">
        <f t="shared" si="51"/>
        <v>Non Irigasi</v>
      </c>
      <c r="L3318" t="s">
        <v>327</v>
      </c>
    </row>
    <row r="3319" spans="1:12" x14ac:dyDescent="0.25">
      <c r="A3319" s="1">
        <v>3318</v>
      </c>
      <c r="B3319" s="3">
        <v>7</v>
      </c>
      <c r="C3319" s="1">
        <v>223</v>
      </c>
      <c r="D3319" s="1">
        <v>16</v>
      </c>
      <c r="E3319" s="1">
        <v>9</v>
      </c>
      <c r="F3319" s="1">
        <v>0</v>
      </c>
      <c r="G3319">
        <f>VLOOKUP(C3319,reference!$A$1:$E$310,5,FALSE)</f>
        <v>5313110</v>
      </c>
      <c r="H3319" t="str">
        <f>VLOOKUP(C3319,reference!$A$1:$E$310,4,FALSE)</f>
        <v>LANGKE REMBONG</v>
      </c>
      <c r="I3319" t="str">
        <f>VLOOKUP($D3319,reference!$G$1:$H$25,2,FALSE)</f>
        <v>Pemukiman</v>
      </c>
      <c r="J3319" t="str">
        <f>VLOOKUP($E3319,reference!$G$1:$H$25,2,FALSE)</f>
        <v>Semak belukar</v>
      </c>
      <c r="K3319" t="str">
        <f t="shared" si="51"/>
        <v>Non Irigasi</v>
      </c>
      <c r="L3319" t="s">
        <v>327</v>
      </c>
    </row>
    <row r="3320" spans="1:12" x14ac:dyDescent="0.25">
      <c r="A3320" s="1">
        <v>3319</v>
      </c>
      <c r="B3320" s="3">
        <v>114</v>
      </c>
      <c r="C3320" s="1">
        <v>276</v>
      </c>
      <c r="D3320" s="1">
        <v>2</v>
      </c>
      <c r="E3320" s="1">
        <v>11</v>
      </c>
      <c r="F3320" s="1">
        <v>0</v>
      </c>
      <c r="G3320">
        <f>VLOOKUP(C3320,reference!$A$1:$E$310,5,FALSE)</f>
        <v>5318070</v>
      </c>
      <c r="H3320" t="str">
        <f>VLOOKUP(C3320,reference!$A$1:$E$310,4,FALSE)</f>
        <v>WOLOWAE</v>
      </c>
      <c r="I3320" t="str">
        <f>VLOOKUP($D3320,reference!$G$1:$H$25,2,FALSE)</f>
        <v>Hutan lahan kering sekunder / bekas tebangan</v>
      </c>
      <c r="J3320" t="str">
        <f>VLOOKUP($E3320,reference!$G$1:$H$25,2,FALSE)</f>
        <v>Savanna / Padang rumput</v>
      </c>
      <c r="K3320" t="str">
        <f t="shared" si="51"/>
        <v>Non Irigasi</v>
      </c>
      <c r="L3320" t="s">
        <v>328</v>
      </c>
    </row>
    <row r="3321" spans="1:12" x14ac:dyDescent="0.25">
      <c r="A3321" s="1">
        <v>3320</v>
      </c>
      <c r="B3321" s="3">
        <v>11</v>
      </c>
      <c r="C3321" s="1">
        <v>276</v>
      </c>
      <c r="D3321" s="1">
        <v>11</v>
      </c>
      <c r="E3321" s="1">
        <v>1</v>
      </c>
      <c r="F3321" s="1">
        <v>0</v>
      </c>
      <c r="G3321">
        <f>VLOOKUP(C3321,reference!$A$1:$E$310,5,FALSE)</f>
        <v>5318070</v>
      </c>
      <c r="H3321" t="str">
        <f>VLOOKUP(C3321,reference!$A$1:$E$310,4,FALSE)</f>
        <v>WOLOWAE</v>
      </c>
      <c r="I3321" t="str">
        <f>VLOOKUP($D3321,reference!$G$1:$H$25,2,FALSE)</f>
        <v>Savanna / Padang rumput</v>
      </c>
      <c r="J3321" t="str">
        <f>VLOOKUP($E3321,reference!$G$1:$H$25,2,FALSE)</f>
        <v>Hutan lahan kering primer</v>
      </c>
      <c r="K3321" t="str">
        <f t="shared" si="51"/>
        <v>Non Irigasi</v>
      </c>
      <c r="L3321" t="s">
        <v>327</v>
      </c>
    </row>
    <row r="3322" spans="1:12" x14ac:dyDescent="0.25">
      <c r="A3322" s="1">
        <v>3321</v>
      </c>
      <c r="B3322" s="3">
        <v>15</v>
      </c>
      <c r="C3322" s="1">
        <v>276</v>
      </c>
      <c r="D3322" s="1">
        <v>2</v>
      </c>
      <c r="E3322" s="1">
        <v>16</v>
      </c>
      <c r="F3322" s="1">
        <v>0</v>
      </c>
      <c r="G3322">
        <f>VLOOKUP(C3322,reference!$A$1:$E$310,5,FALSE)</f>
        <v>5318070</v>
      </c>
      <c r="H3322" t="str">
        <f>VLOOKUP(C3322,reference!$A$1:$E$310,4,FALSE)</f>
        <v>WOLOWAE</v>
      </c>
      <c r="I3322" t="str">
        <f>VLOOKUP($D3322,reference!$G$1:$H$25,2,FALSE)</f>
        <v>Hutan lahan kering sekunder / bekas tebangan</v>
      </c>
      <c r="J3322" t="str">
        <f>VLOOKUP($E3322,reference!$G$1:$H$25,2,FALSE)</f>
        <v>Pemukiman</v>
      </c>
      <c r="K3322" t="str">
        <f t="shared" si="51"/>
        <v>Non Irigasi</v>
      </c>
      <c r="L3322" t="s">
        <v>328</v>
      </c>
    </row>
    <row r="3323" spans="1:12" x14ac:dyDescent="0.25">
      <c r="A3323" s="1">
        <v>3322</v>
      </c>
      <c r="B3323" s="3">
        <v>7</v>
      </c>
      <c r="C3323" s="1">
        <v>276</v>
      </c>
      <c r="D3323" s="1">
        <v>12</v>
      </c>
      <c r="E3323" s="1">
        <v>15</v>
      </c>
      <c r="F3323" s="1">
        <v>0</v>
      </c>
      <c r="G3323">
        <f>VLOOKUP(C3323,reference!$A$1:$E$310,5,FALSE)</f>
        <v>5318070</v>
      </c>
      <c r="H3323" t="str">
        <f>VLOOKUP(C3323,reference!$A$1:$E$310,4,FALSE)</f>
        <v>WOLOWAE</v>
      </c>
      <c r="I3323" t="str">
        <f>VLOOKUP($D3323,reference!$G$1:$H$25,2,FALSE)</f>
        <v>Pertanian lahan kering</v>
      </c>
      <c r="J3323" t="str">
        <f>VLOOKUP($E3323,reference!$G$1:$H$25,2,FALSE)</f>
        <v>Tambak</v>
      </c>
      <c r="K3323" t="str">
        <f t="shared" si="51"/>
        <v>Non Irigasi</v>
      </c>
      <c r="L3323" t="s">
        <v>327</v>
      </c>
    </row>
    <row r="3324" spans="1:12" x14ac:dyDescent="0.25">
      <c r="A3324" s="1">
        <v>3323</v>
      </c>
      <c r="B3324" s="3">
        <v>7546</v>
      </c>
      <c r="C3324" s="1">
        <v>182</v>
      </c>
      <c r="D3324" s="1">
        <v>2</v>
      </c>
      <c r="E3324" s="1">
        <v>1</v>
      </c>
      <c r="F3324" s="1">
        <v>0</v>
      </c>
      <c r="G3324">
        <f>VLOOKUP(C3324,reference!$A$1:$E$310,5,FALSE)</f>
        <v>5310070</v>
      </c>
      <c r="H3324" t="str">
        <f>VLOOKUP(C3324,reference!$A$1:$E$310,4,FALSE)</f>
        <v>NITA</v>
      </c>
      <c r="I3324" t="str">
        <f>VLOOKUP($D3324,reference!$G$1:$H$25,2,FALSE)</f>
        <v>Hutan lahan kering sekunder / bekas tebangan</v>
      </c>
      <c r="J3324" t="str">
        <f>VLOOKUP($E3324,reference!$G$1:$H$25,2,FALSE)</f>
        <v>Hutan lahan kering primer</v>
      </c>
      <c r="K3324" t="str">
        <f t="shared" si="51"/>
        <v>Non Irigasi</v>
      </c>
      <c r="L3324" t="s">
        <v>327</v>
      </c>
    </row>
    <row r="3325" spans="1:12" x14ac:dyDescent="0.25">
      <c r="A3325" s="1">
        <v>3324</v>
      </c>
      <c r="B3325" s="3">
        <v>50</v>
      </c>
      <c r="C3325" s="1">
        <v>183</v>
      </c>
      <c r="D3325" s="1">
        <v>18</v>
      </c>
      <c r="E3325" s="1">
        <v>11</v>
      </c>
      <c r="F3325" s="1">
        <v>0</v>
      </c>
      <c r="G3325">
        <f>VLOOKUP(C3325,reference!$A$1:$E$310,5,FALSE)</f>
        <v>5310071</v>
      </c>
      <c r="H3325" t="str">
        <f>VLOOKUP(C3325,reference!$A$1:$E$310,4,FALSE)</f>
        <v>MAGEPANDA</v>
      </c>
      <c r="I3325" t="str">
        <f>VLOOKUP($D3325,reference!$G$1:$H$25,2,FALSE)</f>
        <v>Lahan terbuka</v>
      </c>
      <c r="J3325" t="str">
        <f>VLOOKUP($E3325,reference!$G$1:$H$25,2,FALSE)</f>
        <v>Savanna / Padang rumput</v>
      </c>
      <c r="K3325" t="str">
        <f t="shared" si="51"/>
        <v>Non Irigasi</v>
      </c>
      <c r="L3325" t="s">
        <v>327</v>
      </c>
    </row>
    <row r="3326" spans="1:12" x14ac:dyDescent="0.25">
      <c r="A3326" s="1">
        <v>3325</v>
      </c>
      <c r="B3326" s="3">
        <v>821</v>
      </c>
      <c r="C3326" s="1">
        <v>174</v>
      </c>
      <c r="D3326" s="1">
        <v>2</v>
      </c>
      <c r="E3326" s="1">
        <v>12</v>
      </c>
      <c r="F3326" s="1">
        <v>0</v>
      </c>
      <c r="G3326">
        <f>VLOOKUP(C3326,reference!$A$1:$E$310,5,FALSE)</f>
        <v>5310041</v>
      </c>
      <c r="H3326" t="str">
        <f>VLOOKUP(C3326,reference!$A$1:$E$310,4,FALSE)</f>
        <v>WAIGETE</v>
      </c>
      <c r="I3326" t="str">
        <f>VLOOKUP($D3326,reference!$G$1:$H$25,2,FALSE)</f>
        <v>Hutan lahan kering sekunder / bekas tebangan</v>
      </c>
      <c r="J3326" t="str">
        <f>VLOOKUP($E3326,reference!$G$1:$H$25,2,FALSE)</f>
        <v>Pertanian lahan kering</v>
      </c>
      <c r="K3326" t="str">
        <f t="shared" si="51"/>
        <v>Non Irigasi</v>
      </c>
      <c r="L3326" t="s">
        <v>328</v>
      </c>
    </row>
    <row r="3327" spans="1:12" x14ac:dyDescent="0.25">
      <c r="A3327" s="1">
        <v>3326</v>
      </c>
      <c r="B3327" s="3">
        <v>447</v>
      </c>
      <c r="C3327" s="1">
        <v>226</v>
      </c>
      <c r="D3327" s="1">
        <v>12</v>
      </c>
      <c r="E3327" s="1">
        <v>14</v>
      </c>
      <c r="F3327" s="1">
        <v>0</v>
      </c>
      <c r="G3327">
        <f>VLOOKUP(C3327,reference!$A$1:$E$310,5,FALSE)</f>
        <v>5313122</v>
      </c>
      <c r="H3327" t="str">
        <f>VLOOKUP(C3327,reference!$A$1:$E$310,4,FALSE)</f>
        <v>LELAK</v>
      </c>
      <c r="I3327" t="str">
        <f>VLOOKUP($D3327,reference!$G$1:$H$25,2,FALSE)</f>
        <v>Pertanian lahan kering</v>
      </c>
      <c r="J3327" t="str">
        <f>VLOOKUP($E3327,reference!$G$1:$H$25,2,FALSE)</f>
        <v>Sawah</v>
      </c>
      <c r="K3327" t="str">
        <f t="shared" si="51"/>
        <v>Non Irigasi</v>
      </c>
      <c r="L3327" t="s">
        <v>327</v>
      </c>
    </row>
    <row r="3328" spans="1:12" x14ac:dyDescent="0.25">
      <c r="A3328" s="1">
        <v>3327</v>
      </c>
      <c r="B3328" s="3">
        <v>8</v>
      </c>
      <c r="C3328" s="1">
        <v>226</v>
      </c>
      <c r="D3328" s="1">
        <v>2</v>
      </c>
      <c r="E3328" s="1">
        <v>14</v>
      </c>
      <c r="F3328" s="1">
        <v>0</v>
      </c>
      <c r="G3328">
        <f>VLOOKUP(C3328,reference!$A$1:$E$310,5,FALSE)</f>
        <v>5313122</v>
      </c>
      <c r="H3328" t="str">
        <f>VLOOKUP(C3328,reference!$A$1:$E$310,4,FALSE)</f>
        <v>LELAK</v>
      </c>
      <c r="I3328" t="str">
        <f>VLOOKUP($D3328,reference!$G$1:$H$25,2,FALSE)</f>
        <v>Hutan lahan kering sekunder / bekas tebangan</v>
      </c>
      <c r="J3328" t="str">
        <f>VLOOKUP($E3328,reference!$G$1:$H$25,2,FALSE)</f>
        <v>Sawah</v>
      </c>
      <c r="K3328" t="str">
        <f t="shared" si="51"/>
        <v>Non Irigasi</v>
      </c>
      <c r="L3328" t="s">
        <v>328</v>
      </c>
    </row>
    <row r="3329" spans="1:12" x14ac:dyDescent="0.25">
      <c r="A3329" s="1">
        <v>3328</v>
      </c>
      <c r="B3329" s="3">
        <v>11</v>
      </c>
      <c r="C3329" s="1">
        <v>223</v>
      </c>
      <c r="D3329" s="1">
        <v>16</v>
      </c>
      <c r="E3329" s="1">
        <v>16</v>
      </c>
      <c r="F3329" s="1">
        <v>1</v>
      </c>
      <c r="G3329">
        <f>VLOOKUP(C3329,reference!$A$1:$E$310,5,FALSE)</f>
        <v>5313110</v>
      </c>
      <c r="H3329" t="str">
        <f>VLOOKUP(C3329,reference!$A$1:$E$310,4,FALSE)</f>
        <v>LANGKE REMBONG</v>
      </c>
      <c r="I3329" t="str">
        <f>VLOOKUP($D3329,reference!$G$1:$H$25,2,FALSE)</f>
        <v>Pemukiman</v>
      </c>
      <c r="J3329" t="str">
        <f>VLOOKUP($E3329,reference!$G$1:$H$25,2,FALSE)</f>
        <v>Pemukiman</v>
      </c>
      <c r="K3329" t="str">
        <f t="shared" si="51"/>
        <v>Buffer Irigasi</v>
      </c>
      <c r="L3329" t="s">
        <v>327</v>
      </c>
    </row>
    <row r="3330" spans="1:12" x14ac:dyDescent="0.25">
      <c r="A3330" s="1">
        <v>3329</v>
      </c>
      <c r="B3330" s="3">
        <v>1</v>
      </c>
      <c r="C3330" s="1">
        <v>283</v>
      </c>
      <c r="D3330" s="1">
        <v>16</v>
      </c>
      <c r="E3330" s="1">
        <v>9</v>
      </c>
      <c r="F3330" s="1">
        <v>0</v>
      </c>
      <c r="G3330">
        <f>VLOOKUP(C3330,reference!$A$1:$E$310,5,FALSE)</f>
        <v>5319050</v>
      </c>
      <c r="H3330" t="str">
        <f>VLOOKUP(C3330,reference!$A$1:$E$310,4,FALSE)</f>
        <v>POCO RANAKA</v>
      </c>
      <c r="I3330" t="str">
        <f>VLOOKUP($D3330,reference!$G$1:$H$25,2,FALSE)</f>
        <v>Pemukiman</v>
      </c>
      <c r="J3330" t="str">
        <f>VLOOKUP($E3330,reference!$G$1:$H$25,2,FALSE)</f>
        <v>Semak belukar</v>
      </c>
      <c r="K3330" t="str">
        <f t="shared" si="51"/>
        <v>Non Irigasi</v>
      </c>
      <c r="L3330" t="s">
        <v>327</v>
      </c>
    </row>
    <row r="3331" spans="1:12" x14ac:dyDescent="0.25">
      <c r="A3331" s="1">
        <v>3330</v>
      </c>
      <c r="B3331" s="3">
        <v>35</v>
      </c>
      <c r="C3331" s="1">
        <v>185</v>
      </c>
      <c r="D3331" s="1">
        <v>1</v>
      </c>
      <c r="E3331" s="1">
        <v>11</v>
      </c>
      <c r="F3331" s="1">
        <v>0</v>
      </c>
      <c r="G3331">
        <f>VLOOKUP(C3331,reference!$A$1:$E$310,5,FALSE)</f>
        <v>5310081</v>
      </c>
      <c r="H3331" t="str">
        <f>VLOOKUP(C3331,reference!$A$1:$E$310,4,FALSE)</f>
        <v>ALOK BARAT</v>
      </c>
      <c r="I3331" t="str">
        <f>VLOOKUP($D3331,reference!$G$1:$H$25,2,FALSE)</f>
        <v>Hutan lahan kering primer</v>
      </c>
      <c r="J3331" t="str">
        <f>VLOOKUP($E3331,reference!$G$1:$H$25,2,FALSE)</f>
        <v>Savanna / Padang rumput</v>
      </c>
      <c r="K3331" t="str">
        <f t="shared" ref="K3331:K3394" si="52">IF(F3331=0,"Non Irigasi","Buffer Irigasi")</f>
        <v>Non Irigasi</v>
      </c>
      <c r="L3331" t="s">
        <v>328</v>
      </c>
    </row>
    <row r="3332" spans="1:12" x14ac:dyDescent="0.25">
      <c r="A3332" s="1">
        <v>3331</v>
      </c>
      <c r="B3332" s="3">
        <v>6</v>
      </c>
      <c r="C3332" s="1">
        <v>174</v>
      </c>
      <c r="D3332" s="1">
        <v>0</v>
      </c>
      <c r="E3332" s="1">
        <v>12</v>
      </c>
      <c r="F3332" s="1">
        <v>0</v>
      </c>
      <c r="G3332">
        <f>VLOOKUP(C3332,reference!$A$1:$E$310,5,FALSE)</f>
        <v>5310041</v>
      </c>
      <c r="H3332" t="str">
        <f>VLOOKUP(C3332,reference!$A$1:$E$310,4,FALSE)</f>
        <v>WAIGETE</v>
      </c>
      <c r="I3332" t="str">
        <f>VLOOKUP($D3332,reference!$G$1:$H$25,2,FALSE)</f>
        <v>No data</v>
      </c>
      <c r="J3332" t="str">
        <f>VLOOKUP($E3332,reference!$G$1:$H$25,2,FALSE)</f>
        <v>Pertanian lahan kering</v>
      </c>
      <c r="K3332" t="str">
        <f t="shared" si="52"/>
        <v>Non Irigasi</v>
      </c>
      <c r="L3332" t="s">
        <v>327</v>
      </c>
    </row>
    <row r="3333" spans="1:12" x14ac:dyDescent="0.25">
      <c r="A3333" s="1">
        <v>3332</v>
      </c>
      <c r="B3333" s="3">
        <v>38</v>
      </c>
      <c r="C3333" s="1">
        <v>245</v>
      </c>
      <c r="D3333" s="1">
        <v>12</v>
      </c>
      <c r="E3333" s="1">
        <v>2</v>
      </c>
      <c r="F3333" s="1">
        <v>0</v>
      </c>
      <c r="G3333">
        <f>VLOOKUP(C3333,reference!$A$1:$E$310,5,FALSE)</f>
        <v>5315021</v>
      </c>
      <c r="H3333" t="str">
        <f>VLOOKUP(C3333,reference!$A$1:$E$310,4,FALSE)</f>
        <v>MBELILING</v>
      </c>
      <c r="I3333" t="str">
        <f>VLOOKUP($D3333,reference!$G$1:$H$25,2,FALSE)</f>
        <v>Pertanian lahan kering</v>
      </c>
      <c r="J3333" t="str">
        <f>VLOOKUP($E3333,reference!$G$1:$H$25,2,FALSE)</f>
        <v>Hutan lahan kering sekunder / bekas tebangan</v>
      </c>
      <c r="K3333" t="str">
        <f t="shared" si="52"/>
        <v>Non Irigasi</v>
      </c>
      <c r="L3333" t="s">
        <v>327</v>
      </c>
    </row>
    <row r="3334" spans="1:12" x14ac:dyDescent="0.25">
      <c r="A3334" s="1">
        <v>3333</v>
      </c>
      <c r="B3334" s="3">
        <v>22</v>
      </c>
      <c r="C3334" s="1">
        <v>226</v>
      </c>
      <c r="D3334" s="1">
        <v>2</v>
      </c>
      <c r="E3334" s="1">
        <v>16</v>
      </c>
      <c r="F3334" s="1">
        <v>0</v>
      </c>
      <c r="G3334">
        <f>VLOOKUP(C3334,reference!$A$1:$E$310,5,FALSE)</f>
        <v>5313122</v>
      </c>
      <c r="H3334" t="str">
        <f>VLOOKUP(C3334,reference!$A$1:$E$310,4,FALSE)</f>
        <v>LELAK</v>
      </c>
      <c r="I3334" t="str">
        <f>VLOOKUP($D3334,reference!$G$1:$H$25,2,FALSE)</f>
        <v>Hutan lahan kering sekunder / bekas tebangan</v>
      </c>
      <c r="J3334" t="str">
        <f>VLOOKUP($E3334,reference!$G$1:$H$25,2,FALSE)</f>
        <v>Pemukiman</v>
      </c>
      <c r="K3334" t="str">
        <f t="shared" si="52"/>
        <v>Non Irigasi</v>
      </c>
      <c r="L3334" t="s">
        <v>328</v>
      </c>
    </row>
    <row r="3335" spans="1:12" x14ac:dyDescent="0.25">
      <c r="A3335" s="1">
        <v>3334</v>
      </c>
      <c r="B3335" s="3">
        <v>3755</v>
      </c>
      <c r="C3335" s="1">
        <v>279</v>
      </c>
      <c r="D3335" s="1">
        <v>1</v>
      </c>
      <c r="E3335" s="1">
        <v>1</v>
      </c>
      <c r="F3335" s="1">
        <v>0</v>
      </c>
      <c r="G3335">
        <f>VLOOKUP(C3335,reference!$A$1:$E$310,5,FALSE)</f>
        <v>5319020</v>
      </c>
      <c r="H3335" t="str">
        <f>VLOOKUP(C3335,reference!$A$1:$E$310,4,FALSE)</f>
        <v>KOTA KOMBA</v>
      </c>
      <c r="I3335" t="str">
        <f>VLOOKUP($D3335,reference!$G$1:$H$25,2,FALSE)</f>
        <v>Hutan lahan kering primer</v>
      </c>
      <c r="J3335" t="str">
        <f>VLOOKUP($E3335,reference!$G$1:$H$25,2,FALSE)</f>
        <v>Hutan lahan kering primer</v>
      </c>
      <c r="K3335" t="str">
        <f t="shared" si="52"/>
        <v>Non Irigasi</v>
      </c>
      <c r="L3335" t="s">
        <v>327</v>
      </c>
    </row>
    <row r="3336" spans="1:12" x14ac:dyDescent="0.25">
      <c r="A3336" s="1">
        <v>3335</v>
      </c>
      <c r="B3336" s="3">
        <v>15</v>
      </c>
      <c r="C3336" s="1">
        <v>281</v>
      </c>
      <c r="D3336" s="1">
        <v>14</v>
      </c>
      <c r="E3336" s="1">
        <v>16</v>
      </c>
      <c r="F3336" s="1">
        <v>0</v>
      </c>
      <c r="G3336">
        <f>VLOOKUP(C3336,reference!$A$1:$E$310,5,FALSE)</f>
        <v>5319031</v>
      </c>
      <c r="H3336" t="str">
        <f>VLOOKUP(C3336,reference!$A$1:$E$310,4,FALSE)</f>
        <v>ELAR SELATAN</v>
      </c>
      <c r="I3336" t="str">
        <f>VLOOKUP($D3336,reference!$G$1:$H$25,2,FALSE)</f>
        <v>Sawah</v>
      </c>
      <c r="J3336" t="str">
        <f>VLOOKUP($E3336,reference!$G$1:$H$25,2,FALSE)</f>
        <v>Pemukiman</v>
      </c>
      <c r="K3336" t="str">
        <f t="shared" si="52"/>
        <v>Non Irigasi</v>
      </c>
      <c r="L3336" t="s">
        <v>327</v>
      </c>
    </row>
    <row r="3337" spans="1:12" x14ac:dyDescent="0.25">
      <c r="A3337" s="1">
        <v>3336</v>
      </c>
      <c r="B3337" s="3">
        <v>2</v>
      </c>
      <c r="C3337" s="1">
        <v>218</v>
      </c>
      <c r="D3337" s="1">
        <v>18</v>
      </c>
      <c r="E3337" s="1">
        <v>14</v>
      </c>
      <c r="F3337" s="1">
        <v>0</v>
      </c>
      <c r="G3337">
        <f>VLOOKUP(C3337,reference!$A$1:$E$310,5,FALSE)</f>
        <v>5312081</v>
      </c>
      <c r="H3337" t="str">
        <f>VLOOKUP(C3337,reference!$A$1:$E$310,4,FALSE)</f>
        <v>RIUNG BARAT</v>
      </c>
      <c r="I3337" t="str">
        <f>VLOOKUP($D3337,reference!$G$1:$H$25,2,FALSE)</f>
        <v>Lahan terbuka</v>
      </c>
      <c r="J3337" t="str">
        <f>VLOOKUP($E3337,reference!$G$1:$H$25,2,FALSE)</f>
        <v>Sawah</v>
      </c>
      <c r="K3337" t="str">
        <f t="shared" si="52"/>
        <v>Non Irigasi</v>
      </c>
      <c r="L3337" t="s">
        <v>327</v>
      </c>
    </row>
    <row r="3338" spans="1:12" x14ac:dyDescent="0.25">
      <c r="A3338" s="1">
        <v>3337</v>
      </c>
      <c r="B3338" s="3">
        <v>409</v>
      </c>
      <c r="C3338" s="1">
        <v>218</v>
      </c>
      <c r="D3338" s="1">
        <v>14</v>
      </c>
      <c r="E3338" s="1">
        <v>14</v>
      </c>
      <c r="F3338" s="1">
        <v>0</v>
      </c>
      <c r="G3338">
        <f>VLOOKUP(C3338,reference!$A$1:$E$310,5,FALSE)</f>
        <v>5312081</v>
      </c>
      <c r="H3338" t="str">
        <f>VLOOKUP(C3338,reference!$A$1:$E$310,4,FALSE)</f>
        <v>RIUNG BARAT</v>
      </c>
      <c r="I3338" t="str">
        <f>VLOOKUP($D3338,reference!$G$1:$H$25,2,FALSE)</f>
        <v>Sawah</v>
      </c>
      <c r="J3338" t="str">
        <f>VLOOKUP($E3338,reference!$G$1:$H$25,2,FALSE)</f>
        <v>Sawah</v>
      </c>
      <c r="K3338" t="str">
        <f t="shared" si="52"/>
        <v>Non Irigasi</v>
      </c>
      <c r="L3338" t="s">
        <v>327</v>
      </c>
    </row>
    <row r="3339" spans="1:12" x14ac:dyDescent="0.25">
      <c r="A3339" s="1">
        <v>3338</v>
      </c>
      <c r="B3339" s="3">
        <v>6</v>
      </c>
      <c r="C3339" s="1">
        <v>275</v>
      </c>
      <c r="D3339" s="1">
        <v>18</v>
      </c>
      <c r="E3339" s="1">
        <v>1</v>
      </c>
      <c r="F3339" s="1">
        <v>0</v>
      </c>
      <c r="G3339">
        <f>VLOOKUP(C3339,reference!$A$1:$E$310,5,FALSE)</f>
        <v>5318060</v>
      </c>
      <c r="H3339" t="str">
        <f>VLOOKUP(C3339,reference!$A$1:$E$310,4,FALSE)</f>
        <v>AESESA</v>
      </c>
      <c r="I3339" t="str">
        <f>VLOOKUP($D3339,reference!$G$1:$H$25,2,FALSE)</f>
        <v>Lahan terbuka</v>
      </c>
      <c r="J3339" t="str">
        <f>VLOOKUP($E3339,reference!$G$1:$H$25,2,FALSE)</f>
        <v>Hutan lahan kering primer</v>
      </c>
      <c r="K3339" t="str">
        <f t="shared" si="52"/>
        <v>Non Irigasi</v>
      </c>
      <c r="L3339" t="s">
        <v>327</v>
      </c>
    </row>
    <row r="3340" spans="1:12" x14ac:dyDescent="0.25">
      <c r="A3340" s="1">
        <v>3339</v>
      </c>
      <c r="B3340" s="3">
        <v>368</v>
      </c>
      <c r="C3340" s="1">
        <v>276</v>
      </c>
      <c r="D3340" s="1">
        <v>9</v>
      </c>
      <c r="E3340" s="1">
        <v>1</v>
      </c>
      <c r="F3340" s="1">
        <v>0</v>
      </c>
      <c r="G3340">
        <f>VLOOKUP(C3340,reference!$A$1:$E$310,5,FALSE)</f>
        <v>5318070</v>
      </c>
      <c r="H3340" t="str">
        <f>VLOOKUP(C3340,reference!$A$1:$E$310,4,FALSE)</f>
        <v>WOLOWAE</v>
      </c>
      <c r="I3340" t="str">
        <f>VLOOKUP($D3340,reference!$G$1:$H$25,2,FALSE)</f>
        <v>Semak belukar</v>
      </c>
      <c r="J3340" t="str">
        <f>VLOOKUP($E3340,reference!$G$1:$H$25,2,FALSE)</f>
        <v>Hutan lahan kering primer</v>
      </c>
      <c r="K3340" t="str">
        <f t="shared" si="52"/>
        <v>Non Irigasi</v>
      </c>
      <c r="L3340" t="s">
        <v>327</v>
      </c>
    </row>
    <row r="3341" spans="1:12" x14ac:dyDescent="0.25">
      <c r="A3341" s="1">
        <v>3340</v>
      </c>
      <c r="B3341" s="3">
        <v>1</v>
      </c>
      <c r="C3341" s="1">
        <v>276</v>
      </c>
      <c r="D3341" s="1">
        <v>12</v>
      </c>
      <c r="E3341" s="1">
        <v>1</v>
      </c>
      <c r="F3341" s="1">
        <v>0</v>
      </c>
      <c r="G3341">
        <f>VLOOKUP(C3341,reference!$A$1:$E$310,5,FALSE)</f>
        <v>5318070</v>
      </c>
      <c r="H3341" t="str">
        <f>VLOOKUP(C3341,reference!$A$1:$E$310,4,FALSE)</f>
        <v>WOLOWAE</v>
      </c>
      <c r="I3341" t="str">
        <f>VLOOKUP($D3341,reference!$G$1:$H$25,2,FALSE)</f>
        <v>Pertanian lahan kering</v>
      </c>
      <c r="J3341" t="str">
        <f>VLOOKUP($E3341,reference!$G$1:$H$25,2,FALSE)</f>
        <v>Hutan lahan kering primer</v>
      </c>
      <c r="K3341" t="str">
        <f t="shared" si="52"/>
        <v>Non Irigasi</v>
      </c>
      <c r="L3341" t="s">
        <v>327</v>
      </c>
    </row>
    <row r="3342" spans="1:12" x14ac:dyDescent="0.25">
      <c r="A3342" s="1">
        <v>3341</v>
      </c>
      <c r="B3342" s="3">
        <v>5</v>
      </c>
      <c r="C3342" s="1">
        <v>185</v>
      </c>
      <c r="D3342" s="1">
        <v>0</v>
      </c>
      <c r="E3342" s="1">
        <v>0</v>
      </c>
      <c r="F3342" s="1">
        <v>0</v>
      </c>
      <c r="G3342">
        <f>VLOOKUP(C3342,reference!$A$1:$E$310,5,FALSE)</f>
        <v>5310081</v>
      </c>
      <c r="H3342" t="str">
        <f>VLOOKUP(C3342,reference!$A$1:$E$310,4,FALSE)</f>
        <v>ALOK BARAT</v>
      </c>
      <c r="I3342" t="str">
        <f>VLOOKUP($D3342,reference!$G$1:$H$25,2,FALSE)</f>
        <v>No data</v>
      </c>
      <c r="J3342" t="str">
        <f>VLOOKUP($E3342,reference!$G$1:$H$25,2,FALSE)</f>
        <v>No data</v>
      </c>
      <c r="K3342" t="str">
        <f t="shared" si="52"/>
        <v>Non Irigasi</v>
      </c>
      <c r="L3342" t="s">
        <v>327</v>
      </c>
    </row>
    <row r="3343" spans="1:12" x14ac:dyDescent="0.25">
      <c r="A3343" s="1">
        <v>3342</v>
      </c>
      <c r="B3343" s="3">
        <v>15</v>
      </c>
      <c r="C3343" s="1">
        <v>242</v>
      </c>
      <c r="D3343" s="1">
        <v>9</v>
      </c>
      <c r="E3343" s="1">
        <v>5</v>
      </c>
      <c r="F3343" s="1">
        <v>0</v>
      </c>
      <c r="G3343">
        <f>VLOOKUP(C3343,reference!$A$1:$E$310,5,FALSE)</f>
        <v>5315010</v>
      </c>
      <c r="H3343" t="str">
        <f>VLOOKUP(C3343,reference!$A$1:$E$310,4,FALSE)</f>
        <v>KOMODO</v>
      </c>
      <c r="I3343" t="str">
        <f>VLOOKUP($D3343,reference!$G$1:$H$25,2,FALSE)</f>
        <v>Semak belukar</v>
      </c>
      <c r="J3343" t="str">
        <f>VLOOKUP($E3343,reference!$G$1:$H$25,2,FALSE)</f>
        <v>Hutan mangrove primer</v>
      </c>
      <c r="K3343" t="str">
        <f t="shared" si="52"/>
        <v>Non Irigasi</v>
      </c>
      <c r="L3343" t="s">
        <v>327</v>
      </c>
    </row>
    <row r="3344" spans="1:12" x14ac:dyDescent="0.25">
      <c r="A3344" s="1">
        <v>3343</v>
      </c>
      <c r="B3344" s="3">
        <v>19</v>
      </c>
      <c r="C3344" s="1">
        <v>245</v>
      </c>
      <c r="D3344" s="1">
        <v>2</v>
      </c>
      <c r="E3344" s="1">
        <v>18</v>
      </c>
      <c r="F3344" s="1">
        <v>0</v>
      </c>
      <c r="G3344">
        <f>VLOOKUP(C3344,reference!$A$1:$E$310,5,FALSE)</f>
        <v>5315021</v>
      </c>
      <c r="H3344" t="str">
        <f>VLOOKUP(C3344,reference!$A$1:$E$310,4,FALSE)</f>
        <v>MBELILING</v>
      </c>
      <c r="I3344" t="str">
        <f>VLOOKUP($D3344,reference!$G$1:$H$25,2,FALSE)</f>
        <v>Hutan lahan kering sekunder / bekas tebangan</v>
      </c>
      <c r="J3344" t="str">
        <f>VLOOKUP($E3344,reference!$G$1:$H$25,2,FALSE)</f>
        <v>Lahan terbuka</v>
      </c>
      <c r="K3344" t="str">
        <f t="shared" si="52"/>
        <v>Non Irigasi</v>
      </c>
      <c r="L3344" t="s">
        <v>328</v>
      </c>
    </row>
    <row r="3345" spans="1:12" x14ac:dyDescent="0.25">
      <c r="A3345" s="1">
        <v>3344</v>
      </c>
      <c r="B3345" s="3">
        <v>8</v>
      </c>
      <c r="C3345" s="1">
        <v>245</v>
      </c>
      <c r="D3345" s="1">
        <v>13</v>
      </c>
      <c r="E3345" s="1">
        <v>20</v>
      </c>
      <c r="F3345" s="1">
        <v>0</v>
      </c>
      <c r="G3345">
        <f>VLOOKUP(C3345,reference!$A$1:$E$310,5,FALSE)</f>
        <v>5315021</v>
      </c>
      <c r="H3345" t="str">
        <f>VLOOKUP(C3345,reference!$A$1:$E$310,4,FALSE)</f>
        <v>MBELILING</v>
      </c>
      <c r="I3345" t="str">
        <f>VLOOKUP($D3345,reference!$G$1:$H$25,2,FALSE)</f>
        <v>Pertanian lahan kering  campur semak / kebun campur</v>
      </c>
      <c r="J3345" t="str">
        <f>VLOOKUP($E3345,reference!$G$1:$H$25,2,FALSE)</f>
        <v>Tubuh air</v>
      </c>
      <c r="K3345" t="str">
        <f t="shared" si="52"/>
        <v>Non Irigasi</v>
      </c>
      <c r="L3345" t="s">
        <v>327</v>
      </c>
    </row>
    <row r="3346" spans="1:12" x14ac:dyDescent="0.25">
      <c r="A3346" s="1">
        <v>3345</v>
      </c>
      <c r="B3346" s="3">
        <v>613</v>
      </c>
      <c r="C3346" s="1">
        <v>247</v>
      </c>
      <c r="D3346" s="1">
        <v>14</v>
      </c>
      <c r="E3346" s="1">
        <v>14</v>
      </c>
      <c r="F3346" s="1">
        <v>0</v>
      </c>
      <c r="G3346">
        <f>VLOOKUP(C3346,reference!$A$1:$E$310,5,FALSE)</f>
        <v>5315031</v>
      </c>
      <c r="H3346" t="str">
        <f>VLOOKUP(C3346,reference!$A$1:$E$310,4,FALSE)</f>
        <v>WELAK</v>
      </c>
      <c r="I3346" t="str">
        <f>VLOOKUP($D3346,reference!$G$1:$H$25,2,FALSE)</f>
        <v>Sawah</v>
      </c>
      <c r="J3346" t="str">
        <f>VLOOKUP($E3346,reference!$G$1:$H$25,2,FALSE)</f>
        <v>Sawah</v>
      </c>
      <c r="K3346" t="str">
        <f t="shared" si="52"/>
        <v>Non Irigasi</v>
      </c>
      <c r="L3346" t="s">
        <v>327</v>
      </c>
    </row>
    <row r="3347" spans="1:12" x14ac:dyDescent="0.25">
      <c r="A3347" s="1">
        <v>3346</v>
      </c>
      <c r="B3347" s="3">
        <v>787</v>
      </c>
      <c r="C3347" s="1">
        <v>226</v>
      </c>
      <c r="D3347" s="1">
        <v>12</v>
      </c>
      <c r="E3347" s="1">
        <v>13</v>
      </c>
      <c r="F3347" s="1">
        <v>0</v>
      </c>
      <c r="G3347">
        <f>VLOOKUP(C3347,reference!$A$1:$E$310,5,FALSE)</f>
        <v>5313122</v>
      </c>
      <c r="H3347" t="str">
        <f>VLOOKUP(C3347,reference!$A$1:$E$310,4,FALSE)</f>
        <v>LELAK</v>
      </c>
      <c r="I3347" t="str">
        <f>VLOOKUP($D3347,reference!$G$1:$H$25,2,FALSE)</f>
        <v>Pertanian lahan kering</v>
      </c>
      <c r="J3347" t="str">
        <f>VLOOKUP($E3347,reference!$G$1:$H$25,2,FALSE)</f>
        <v>Pertanian lahan kering  campur semak / kebun campur</v>
      </c>
      <c r="K3347" t="str">
        <f t="shared" si="52"/>
        <v>Non Irigasi</v>
      </c>
      <c r="L3347" t="s">
        <v>327</v>
      </c>
    </row>
    <row r="3348" spans="1:12" x14ac:dyDescent="0.25">
      <c r="A3348" s="1">
        <v>3347</v>
      </c>
      <c r="B3348" s="3">
        <v>24</v>
      </c>
      <c r="C3348" s="1">
        <v>283</v>
      </c>
      <c r="D3348" s="1">
        <v>16</v>
      </c>
      <c r="E3348" s="1">
        <v>14</v>
      </c>
      <c r="F3348" s="1">
        <v>0</v>
      </c>
      <c r="G3348">
        <f>VLOOKUP(C3348,reference!$A$1:$E$310,5,FALSE)</f>
        <v>5319050</v>
      </c>
      <c r="H3348" t="str">
        <f>VLOOKUP(C3348,reference!$A$1:$E$310,4,FALSE)</f>
        <v>POCO RANAKA</v>
      </c>
      <c r="I3348" t="str">
        <f>VLOOKUP($D3348,reference!$G$1:$H$25,2,FALSE)</f>
        <v>Pemukiman</v>
      </c>
      <c r="J3348" t="str">
        <f>VLOOKUP($E3348,reference!$G$1:$H$25,2,FALSE)</f>
        <v>Sawah</v>
      </c>
      <c r="K3348" t="str">
        <f t="shared" si="52"/>
        <v>Non Irigasi</v>
      </c>
      <c r="L3348" t="s">
        <v>327</v>
      </c>
    </row>
    <row r="3349" spans="1:12" x14ac:dyDescent="0.25">
      <c r="A3349" s="1">
        <v>3348</v>
      </c>
      <c r="B3349" s="3">
        <v>1378</v>
      </c>
      <c r="C3349" s="1">
        <v>275</v>
      </c>
      <c r="D3349" s="1">
        <v>9</v>
      </c>
      <c r="E3349" s="1">
        <v>1</v>
      </c>
      <c r="F3349" s="1">
        <v>0</v>
      </c>
      <c r="G3349">
        <f>VLOOKUP(C3349,reference!$A$1:$E$310,5,FALSE)</f>
        <v>5318060</v>
      </c>
      <c r="H3349" t="str">
        <f>VLOOKUP(C3349,reference!$A$1:$E$310,4,FALSE)</f>
        <v>AESESA</v>
      </c>
      <c r="I3349" t="str">
        <f>VLOOKUP($D3349,reference!$G$1:$H$25,2,FALSE)</f>
        <v>Semak belukar</v>
      </c>
      <c r="J3349" t="str">
        <f>VLOOKUP($E3349,reference!$G$1:$H$25,2,FALSE)</f>
        <v>Hutan lahan kering primer</v>
      </c>
      <c r="K3349" t="str">
        <f t="shared" si="52"/>
        <v>Non Irigasi</v>
      </c>
      <c r="L3349" t="s">
        <v>327</v>
      </c>
    </row>
    <row r="3350" spans="1:12" x14ac:dyDescent="0.25">
      <c r="A3350" s="1">
        <v>3349</v>
      </c>
      <c r="B3350" s="3">
        <v>1</v>
      </c>
      <c r="C3350" s="1">
        <v>189</v>
      </c>
      <c r="D3350" s="1">
        <v>5</v>
      </c>
      <c r="E3350" s="1">
        <v>0</v>
      </c>
      <c r="F3350" s="1">
        <v>0</v>
      </c>
      <c r="G3350">
        <f>VLOOKUP(C3350,reference!$A$1:$E$310,5,FALSE)</f>
        <v>5311012</v>
      </c>
      <c r="H3350" t="str">
        <f>VLOOKUP(C3350,reference!$A$1:$E$310,4,FALSE)</f>
        <v>MAUKARO</v>
      </c>
      <c r="I3350" t="str">
        <f>VLOOKUP($D3350,reference!$G$1:$H$25,2,FALSE)</f>
        <v>Hutan mangrove primer</v>
      </c>
      <c r="J3350" t="str">
        <f>VLOOKUP($E3350,reference!$G$1:$H$25,2,FALSE)</f>
        <v>No data</v>
      </c>
      <c r="K3350" t="str">
        <f t="shared" si="52"/>
        <v>Non Irigasi</v>
      </c>
      <c r="L3350" t="s">
        <v>328</v>
      </c>
    </row>
    <row r="3351" spans="1:12" x14ac:dyDescent="0.25">
      <c r="A3351" s="1">
        <v>3350</v>
      </c>
      <c r="B3351" s="3">
        <v>3</v>
      </c>
      <c r="C3351" s="1">
        <v>185</v>
      </c>
      <c r="D3351" s="1">
        <v>0</v>
      </c>
      <c r="E3351" s="1">
        <v>16</v>
      </c>
      <c r="F3351" s="1">
        <v>0</v>
      </c>
      <c r="G3351">
        <f>VLOOKUP(C3351,reference!$A$1:$E$310,5,FALSE)</f>
        <v>5310081</v>
      </c>
      <c r="H3351" t="str">
        <f>VLOOKUP(C3351,reference!$A$1:$E$310,4,FALSE)</f>
        <v>ALOK BARAT</v>
      </c>
      <c r="I3351" t="str">
        <f>VLOOKUP($D3351,reference!$G$1:$H$25,2,FALSE)</f>
        <v>No data</v>
      </c>
      <c r="J3351" t="str">
        <f>VLOOKUP($E3351,reference!$G$1:$H$25,2,FALSE)</f>
        <v>Pemukiman</v>
      </c>
      <c r="K3351" t="str">
        <f t="shared" si="52"/>
        <v>Non Irigasi</v>
      </c>
      <c r="L3351" t="s">
        <v>327</v>
      </c>
    </row>
    <row r="3352" spans="1:12" x14ac:dyDescent="0.25">
      <c r="A3352" s="1">
        <v>3351</v>
      </c>
      <c r="B3352" s="3">
        <v>55</v>
      </c>
      <c r="C3352" s="1">
        <v>247</v>
      </c>
      <c r="D3352" s="1">
        <v>14</v>
      </c>
      <c r="E3352" s="1">
        <v>2</v>
      </c>
      <c r="F3352" s="1">
        <v>0</v>
      </c>
      <c r="G3352">
        <f>VLOOKUP(C3352,reference!$A$1:$E$310,5,FALSE)</f>
        <v>5315031</v>
      </c>
      <c r="H3352" t="str">
        <f>VLOOKUP(C3352,reference!$A$1:$E$310,4,FALSE)</f>
        <v>WELAK</v>
      </c>
      <c r="I3352" t="str">
        <f>VLOOKUP($D3352,reference!$G$1:$H$25,2,FALSE)</f>
        <v>Sawah</v>
      </c>
      <c r="J3352" t="str">
        <f>VLOOKUP($E3352,reference!$G$1:$H$25,2,FALSE)</f>
        <v>Hutan lahan kering sekunder / bekas tebangan</v>
      </c>
      <c r="K3352" t="str">
        <f t="shared" si="52"/>
        <v>Non Irigasi</v>
      </c>
      <c r="L3352" t="s">
        <v>327</v>
      </c>
    </row>
    <row r="3353" spans="1:12" x14ac:dyDescent="0.25">
      <c r="A3353" s="1">
        <v>3352</v>
      </c>
      <c r="B3353" s="3">
        <v>102</v>
      </c>
      <c r="C3353" s="1">
        <v>226</v>
      </c>
      <c r="D3353" s="1">
        <v>12</v>
      </c>
      <c r="E3353" s="1">
        <v>16</v>
      </c>
      <c r="F3353" s="1">
        <v>0</v>
      </c>
      <c r="G3353">
        <f>VLOOKUP(C3353,reference!$A$1:$E$310,5,FALSE)</f>
        <v>5313122</v>
      </c>
      <c r="H3353" t="str">
        <f>VLOOKUP(C3353,reference!$A$1:$E$310,4,FALSE)</f>
        <v>LELAK</v>
      </c>
      <c r="I3353" t="str">
        <f>VLOOKUP($D3353,reference!$G$1:$H$25,2,FALSE)</f>
        <v>Pertanian lahan kering</v>
      </c>
      <c r="J3353" t="str">
        <f>VLOOKUP($E3353,reference!$G$1:$H$25,2,FALSE)</f>
        <v>Pemukiman</v>
      </c>
      <c r="K3353" t="str">
        <f t="shared" si="52"/>
        <v>Non Irigasi</v>
      </c>
      <c r="L3353" t="s">
        <v>327</v>
      </c>
    </row>
    <row r="3354" spans="1:12" x14ac:dyDescent="0.25">
      <c r="A3354" s="1">
        <v>3353</v>
      </c>
      <c r="B3354" s="3">
        <v>77</v>
      </c>
      <c r="C3354" s="1">
        <v>275</v>
      </c>
      <c r="D3354" s="1">
        <v>9</v>
      </c>
      <c r="E3354" s="1">
        <v>11</v>
      </c>
      <c r="F3354" s="1">
        <v>0</v>
      </c>
      <c r="G3354">
        <f>VLOOKUP(C3354,reference!$A$1:$E$310,5,FALSE)</f>
        <v>5318060</v>
      </c>
      <c r="H3354" t="str">
        <f>VLOOKUP(C3354,reference!$A$1:$E$310,4,FALSE)</f>
        <v>AESESA</v>
      </c>
      <c r="I3354" t="str">
        <f>VLOOKUP($D3354,reference!$G$1:$H$25,2,FALSE)</f>
        <v>Semak belukar</v>
      </c>
      <c r="J3354" t="str">
        <f>VLOOKUP($E3354,reference!$G$1:$H$25,2,FALSE)</f>
        <v>Savanna / Padang rumput</v>
      </c>
      <c r="K3354" t="str">
        <f t="shared" si="52"/>
        <v>Non Irigasi</v>
      </c>
      <c r="L3354" t="s">
        <v>327</v>
      </c>
    </row>
    <row r="3355" spans="1:12" x14ac:dyDescent="0.25">
      <c r="A3355" s="1">
        <v>3354</v>
      </c>
      <c r="B3355" s="3">
        <v>20</v>
      </c>
      <c r="C3355" s="1">
        <v>276</v>
      </c>
      <c r="D3355" s="1">
        <v>11</v>
      </c>
      <c r="E3355" s="1">
        <v>14</v>
      </c>
      <c r="F3355" s="1">
        <v>0</v>
      </c>
      <c r="G3355">
        <f>VLOOKUP(C3355,reference!$A$1:$E$310,5,FALSE)</f>
        <v>5318070</v>
      </c>
      <c r="H3355" t="str">
        <f>VLOOKUP(C3355,reference!$A$1:$E$310,4,FALSE)</f>
        <v>WOLOWAE</v>
      </c>
      <c r="I3355" t="str">
        <f>VLOOKUP($D3355,reference!$G$1:$H$25,2,FALSE)</f>
        <v>Savanna / Padang rumput</v>
      </c>
      <c r="J3355" t="str">
        <f>VLOOKUP($E3355,reference!$G$1:$H$25,2,FALSE)</f>
        <v>Sawah</v>
      </c>
      <c r="K3355" t="str">
        <f t="shared" si="52"/>
        <v>Non Irigasi</v>
      </c>
      <c r="L3355" t="s">
        <v>327</v>
      </c>
    </row>
    <row r="3356" spans="1:12" x14ac:dyDescent="0.25">
      <c r="A3356" s="1">
        <v>3355</v>
      </c>
      <c r="B3356" s="3">
        <v>1</v>
      </c>
      <c r="C3356" s="1">
        <v>149</v>
      </c>
      <c r="D3356" s="1">
        <v>0</v>
      </c>
      <c r="E3356" s="1">
        <v>16</v>
      </c>
      <c r="F3356" s="1">
        <v>0</v>
      </c>
      <c r="G3356">
        <f>VLOOKUP(C3356,reference!$A$1:$E$310,5,FALSE)</f>
        <v>5309012</v>
      </c>
      <c r="H3356" t="str">
        <f>VLOOKUP(C3356,reference!$A$1:$E$310,4,FALSE)</f>
        <v>ILEBURA</v>
      </c>
      <c r="I3356" t="str">
        <f>VLOOKUP($D3356,reference!$G$1:$H$25,2,FALSE)</f>
        <v>No data</v>
      </c>
      <c r="J3356" t="str">
        <f>VLOOKUP($E3356,reference!$G$1:$H$25,2,FALSE)</f>
        <v>Pemukiman</v>
      </c>
      <c r="K3356" t="str">
        <f t="shared" si="52"/>
        <v>Non Irigasi</v>
      </c>
      <c r="L3356" t="s">
        <v>327</v>
      </c>
    </row>
    <row r="3357" spans="1:12" x14ac:dyDescent="0.25">
      <c r="A3357" s="1">
        <v>3356</v>
      </c>
      <c r="B3357" s="3">
        <v>10488</v>
      </c>
      <c r="C3357" s="1">
        <v>273</v>
      </c>
      <c r="D3357" s="1">
        <v>11</v>
      </c>
      <c r="E3357" s="1">
        <v>11</v>
      </c>
      <c r="F3357" s="1">
        <v>0</v>
      </c>
      <c r="G3357">
        <f>VLOOKUP(C3357,reference!$A$1:$E$310,5,FALSE)</f>
        <v>5318040</v>
      </c>
      <c r="H3357" t="str">
        <f>VLOOKUP(C3357,reference!$A$1:$E$310,4,FALSE)</f>
        <v>BOAWAE</v>
      </c>
      <c r="I3357" t="str">
        <f>VLOOKUP($D3357,reference!$G$1:$H$25,2,FALSE)</f>
        <v>Savanna / Padang rumput</v>
      </c>
      <c r="J3357" t="str">
        <f>VLOOKUP($E3357,reference!$G$1:$H$25,2,FALSE)</f>
        <v>Savanna / Padang rumput</v>
      </c>
      <c r="K3357" t="str">
        <f t="shared" si="52"/>
        <v>Non Irigasi</v>
      </c>
      <c r="L3357" t="s">
        <v>327</v>
      </c>
    </row>
    <row r="3358" spans="1:12" x14ac:dyDescent="0.25">
      <c r="A3358" s="1">
        <v>3357</v>
      </c>
      <c r="B3358" s="3">
        <v>405</v>
      </c>
      <c r="C3358" s="1">
        <v>275</v>
      </c>
      <c r="D3358" s="1">
        <v>9</v>
      </c>
      <c r="E3358" s="1">
        <v>9</v>
      </c>
      <c r="F3358" s="1">
        <v>0</v>
      </c>
      <c r="G3358">
        <f>VLOOKUP(C3358,reference!$A$1:$E$310,5,FALSE)</f>
        <v>5318060</v>
      </c>
      <c r="H3358" t="str">
        <f>VLOOKUP(C3358,reference!$A$1:$E$310,4,FALSE)</f>
        <v>AESESA</v>
      </c>
      <c r="I3358" t="str">
        <f>VLOOKUP($D3358,reference!$G$1:$H$25,2,FALSE)</f>
        <v>Semak belukar</v>
      </c>
      <c r="J3358" t="str">
        <f>VLOOKUP($E3358,reference!$G$1:$H$25,2,FALSE)</f>
        <v>Semak belukar</v>
      </c>
      <c r="K3358" t="str">
        <f t="shared" si="52"/>
        <v>Non Irigasi</v>
      </c>
      <c r="L3358" t="s">
        <v>327</v>
      </c>
    </row>
    <row r="3359" spans="1:12" x14ac:dyDescent="0.25">
      <c r="A3359" s="1">
        <v>3358</v>
      </c>
      <c r="B3359" s="3">
        <v>353</v>
      </c>
      <c r="C3359" s="1">
        <v>276</v>
      </c>
      <c r="D3359" s="1">
        <v>12</v>
      </c>
      <c r="E3359" s="1">
        <v>12</v>
      </c>
      <c r="F3359" s="1">
        <v>0</v>
      </c>
      <c r="G3359">
        <f>VLOOKUP(C3359,reference!$A$1:$E$310,5,FALSE)</f>
        <v>5318070</v>
      </c>
      <c r="H3359" t="str">
        <f>VLOOKUP(C3359,reference!$A$1:$E$310,4,FALSE)</f>
        <v>WOLOWAE</v>
      </c>
      <c r="I3359" t="str">
        <f>VLOOKUP($D3359,reference!$G$1:$H$25,2,FALSE)</f>
        <v>Pertanian lahan kering</v>
      </c>
      <c r="J3359" t="str">
        <f>VLOOKUP($E3359,reference!$G$1:$H$25,2,FALSE)</f>
        <v>Pertanian lahan kering</v>
      </c>
      <c r="K3359" t="str">
        <f t="shared" si="52"/>
        <v>Non Irigasi</v>
      </c>
      <c r="L3359" t="s">
        <v>327</v>
      </c>
    </row>
    <row r="3360" spans="1:12" x14ac:dyDescent="0.25">
      <c r="A3360" s="1">
        <v>3359</v>
      </c>
      <c r="B3360" s="3">
        <v>13</v>
      </c>
      <c r="C3360" s="1">
        <v>223</v>
      </c>
      <c r="D3360" s="1">
        <v>23</v>
      </c>
      <c r="E3360" s="1">
        <v>16</v>
      </c>
      <c r="F3360" s="1">
        <v>0</v>
      </c>
      <c r="G3360">
        <f>VLOOKUP(C3360,reference!$A$1:$E$310,5,FALSE)</f>
        <v>5313110</v>
      </c>
      <c r="H3360" t="str">
        <f>VLOOKUP(C3360,reference!$A$1:$E$310,4,FALSE)</f>
        <v>LANGKE REMBONG</v>
      </c>
      <c r="I3360" t="str">
        <f>VLOOKUP($D3360,reference!$G$1:$H$25,2,FALSE)</f>
        <v>Bandara</v>
      </c>
      <c r="J3360" t="str">
        <f>VLOOKUP($E3360,reference!$G$1:$H$25,2,FALSE)</f>
        <v>Pemukiman</v>
      </c>
      <c r="K3360" t="str">
        <f t="shared" si="52"/>
        <v>Non Irigasi</v>
      </c>
      <c r="L3360" t="s">
        <v>327</v>
      </c>
    </row>
    <row r="3361" spans="1:12" x14ac:dyDescent="0.25">
      <c r="A3361" s="1">
        <v>3360</v>
      </c>
      <c r="B3361" s="3">
        <v>37</v>
      </c>
      <c r="C3361" s="1">
        <v>223</v>
      </c>
      <c r="D3361" s="1">
        <v>23</v>
      </c>
      <c r="E3361" s="1">
        <v>23</v>
      </c>
      <c r="F3361" s="1">
        <v>0</v>
      </c>
      <c r="G3361">
        <f>VLOOKUP(C3361,reference!$A$1:$E$310,5,FALSE)</f>
        <v>5313110</v>
      </c>
      <c r="H3361" t="str">
        <f>VLOOKUP(C3361,reference!$A$1:$E$310,4,FALSE)</f>
        <v>LANGKE REMBONG</v>
      </c>
      <c r="I3361" t="str">
        <f>VLOOKUP($D3361,reference!$G$1:$H$25,2,FALSE)</f>
        <v>Bandara</v>
      </c>
      <c r="J3361" t="str">
        <f>VLOOKUP($E3361,reference!$G$1:$H$25,2,FALSE)</f>
        <v>Bandara</v>
      </c>
      <c r="K3361" t="str">
        <f t="shared" si="52"/>
        <v>Non Irigasi</v>
      </c>
      <c r="L3361" t="s">
        <v>327</v>
      </c>
    </row>
    <row r="3362" spans="1:12" x14ac:dyDescent="0.25">
      <c r="A3362" s="1">
        <v>3361</v>
      </c>
      <c r="B3362" s="3">
        <v>7</v>
      </c>
      <c r="C3362" s="1">
        <v>284</v>
      </c>
      <c r="D3362" s="1">
        <v>2</v>
      </c>
      <c r="E3362" s="1">
        <v>16</v>
      </c>
      <c r="F3362" s="1">
        <v>0</v>
      </c>
      <c r="G3362">
        <f>VLOOKUP(C3362,reference!$A$1:$E$310,5,FALSE)</f>
        <v>5319051</v>
      </c>
      <c r="H3362" t="str">
        <f>VLOOKUP(C3362,reference!$A$1:$E$310,4,FALSE)</f>
        <v>POCO RANAKA TIMUR</v>
      </c>
      <c r="I3362" t="str">
        <f>VLOOKUP($D3362,reference!$G$1:$H$25,2,FALSE)</f>
        <v>Hutan lahan kering sekunder / bekas tebangan</v>
      </c>
      <c r="J3362" t="str">
        <f>VLOOKUP($E3362,reference!$G$1:$H$25,2,FALSE)</f>
        <v>Pemukiman</v>
      </c>
      <c r="K3362" t="str">
        <f t="shared" si="52"/>
        <v>Non Irigasi</v>
      </c>
      <c r="L3362" t="s">
        <v>328</v>
      </c>
    </row>
    <row r="3363" spans="1:12" x14ac:dyDescent="0.25">
      <c r="A3363" s="1">
        <v>3362</v>
      </c>
      <c r="B3363" s="3">
        <v>48</v>
      </c>
      <c r="C3363" s="1">
        <v>279</v>
      </c>
      <c r="D3363" s="1">
        <v>1</v>
      </c>
      <c r="E3363" s="1">
        <v>11</v>
      </c>
      <c r="F3363" s="1">
        <v>0</v>
      </c>
      <c r="G3363">
        <f>VLOOKUP(C3363,reference!$A$1:$E$310,5,FALSE)</f>
        <v>5319020</v>
      </c>
      <c r="H3363" t="str">
        <f>VLOOKUP(C3363,reference!$A$1:$E$310,4,FALSE)</f>
        <v>KOTA KOMBA</v>
      </c>
      <c r="I3363" t="str">
        <f>VLOOKUP($D3363,reference!$G$1:$H$25,2,FALSE)</f>
        <v>Hutan lahan kering primer</v>
      </c>
      <c r="J3363" t="str">
        <f>VLOOKUP($E3363,reference!$G$1:$H$25,2,FALSE)</f>
        <v>Savanna / Padang rumput</v>
      </c>
      <c r="K3363" t="str">
        <f t="shared" si="52"/>
        <v>Non Irigasi</v>
      </c>
      <c r="L3363" t="s">
        <v>328</v>
      </c>
    </row>
    <row r="3364" spans="1:12" x14ac:dyDescent="0.25">
      <c r="A3364" s="1">
        <v>3363</v>
      </c>
      <c r="B3364" s="3">
        <v>40</v>
      </c>
      <c r="C3364" s="1">
        <v>218</v>
      </c>
      <c r="D3364" s="1">
        <v>14</v>
      </c>
      <c r="E3364" s="1">
        <v>1</v>
      </c>
      <c r="F3364" s="1">
        <v>0</v>
      </c>
      <c r="G3364">
        <f>VLOOKUP(C3364,reference!$A$1:$E$310,5,FALSE)</f>
        <v>5312081</v>
      </c>
      <c r="H3364" t="str">
        <f>VLOOKUP(C3364,reference!$A$1:$E$310,4,FALSE)</f>
        <v>RIUNG BARAT</v>
      </c>
      <c r="I3364" t="str">
        <f>VLOOKUP($D3364,reference!$G$1:$H$25,2,FALSE)</f>
        <v>Sawah</v>
      </c>
      <c r="J3364" t="str">
        <f>VLOOKUP($E3364,reference!$G$1:$H$25,2,FALSE)</f>
        <v>Hutan lahan kering primer</v>
      </c>
      <c r="K3364" t="str">
        <f t="shared" si="52"/>
        <v>Non Irigasi</v>
      </c>
      <c r="L3364" t="s">
        <v>327</v>
      </c>
    </row>
    <row r="3365" spans="1:12" x14ac:dyDescent="0.25">
      <c r="A3365" s="1">
        <v>3364</v>
      </c>
      <c r="B3365" s="3">
        <v>29</v>
      </c>
      <c r="C3365" s="1">
        <v>189</v>
      </c>
      <c r="D3365" s="1">
        <v>13</v>
      </c>
      <c r="E3365" s="1">
        <v>20</v>
      </c>
      <c r="F3365" s="1">
        <v>0</v>
      </c>
      <c r="G3365">
        <f>VLOOKUP(C3365,reference!$A$1:$E$310,5,FALSE)</f>
        <v>5311012</v>
      </c>
      <c r="H3365" t="str">
        <f>VLOOKUP(C3365,reference!$A$1:$E$310,4,FALSE)</f>
        <v>MAUKARO</v>
      </c>
      <c r="I3365" t="str">
        <f>VLOOKUP($D3365,reference!$G$1:$H$25,2,FALSE)</f>
        <v>Pertanian lahan kering  campur semak / kebun campur</v>
      </c>
      <c r="J3365" t="str">
        <f>VLOOKUP($E3365,reference!$G$1:$H$25,2,FALSE)</f>
        <v>Tubuh air</v>
      </c>
      <c r="K3365" t="str">
        <f t="shared" si="52"/>
        <v>Non Irigasi</v>
      </c>
      <c r="L3365" t="s">
        <v>327</v>
      </c>
    </row>
    <row r="3366" spans="1:12" x14ac:dyDescent="0.25">
      <c r="A3366" s="1">
        <v>3365</v>
      </c>
      <c r="B3366" s="3">
        <v>2</v>
      </c>
      <c r="C3366" s="1">
        <v>149</v>
      </c>
      <c r="D3366" s="1">
        <v>0</v>
      </c>
      <c r="E3366" s="1">
        <v>11</v>
      </c>
      <c r="F3366" s="1">
        <v>0</v>
      </c>
      <c r="G3366">
        <f>VLOOKUP(C3366,reference!$A$1:$E$310,5,FALSE)</f>
        <v>5309012</v>
      </c>
      <c r="H3366" t="str">
        <f>VLOOKUP(C3366,reference!$A$1:$E$310,4,FALSE)</f>
        <v>ILEBURA</v>
      </c>
      <c r="I3366" t="str">
        <f>VLOOKUP($D3366,reference!$G$1:$H$25,2,FALSE)</f>
        <v>No data</v>
      </c>
      <c r="J3366" t="str">
        <f>VLOOKUP($E3366,reference!$G$1:$H$25,2,FALSE)</f>
        <v>Savanna / Padang rumput</v>
      </c>
      <c r="K3366" t="str">
        <f t="shared" si="52"/>
        <v>Non Irigasi</v>
      </c>
      <c r="L3366" t="s">
        <v>327</v>
      </c>
    </row>
    <row r="3367" spans="1:12" x14ac:dyDescent="0.25">
      <c r="A3367" s="1">
        <v>3366</v>
      </c>
      <c r="B3367" s="3">
        <v>108</v>
      </c>
      <c r="C3367" s="1">
        <v>226</v>
      </c>
      <c r="D3367" s="1">
        <v>12</v>
      </c>
      <c r="E3367" s="1">
        <v>9</v>
      </c>
      <c r="F3367" s="1">
        <v>0</v>
      </c>
      <c r="G3367">
        <f>VLOOKUP(C3367,reference!$A$1:$E$310,5,FALSE)</f>
        <v>5313122</v>
      </c>
      <c r="H3367" t="str">
        <f>VLOOKUP(C3367,reference!$A$1:$E$310,4,FALSE)</f>
        <v>LELAK</v>
      </c>
      <c r="I3367" t="str">
        <f>VLOOKUP($D3367,reference!$G$1:$H$25,2,FALSE)</f>
        <v>Pertanian lahan kering</v>
      </c>
      <c r="J3367" t="str">
        <f>VLOOKUP($E3367,reference!$G$1:$H$25,2,FALSE)</f>
        <v>Semak belukar</v>
      </c>
      <c r="K3367" t="str">
        <f t="shared" si="52"/>
        <v>Non Irigasi</v>
      </c>
      <c r="L3367" t="s">
        <v>327</v>
      </c>
    </row>
    <row r="3368" spans="1:12" x14ac:dyDescent="0.25">
      <c r="A3368" s="1">
        <v>3367</v>
      </c>
      <c r="B3368" s="3">
        <v>37</v>
      </c>
      <c r="C3368" s="1">
        <v>223</v>
      </c>
      <c r="D3368" s="1">
        <v>12</v>
      </c>
      <c r="E3368" s="1">
        <v>11</v>
      </c>
      <c r="F3368" s="1">
        <v>0</v>
      </c>
      <c r="G3368">
        <f>VLOOKUP(C3368,reference!$A$1:$E$310,5,FALSE)</f>
        <v>5313110</v>
      </c>
      <c r="H3368" t="str">
        <f>VLOOKUP(C3368,reference!$A$1:$E$310,4,FALSE)</f>
        <v>LANGKE REMBONG</v>
      </c>
      <c r="I3368" t="str">
        <f>VLOOKUP($D3368,reference!$G$1:$H$25,2,FALSE)</f>
        <v>Pertanian lahan kering</v>
      </c>
      <c r="J3368" t="str">
        <f>VLOOKUP($E3368,reference!$G$1:$H$25,2,FALSE)</f>
        <v>Savanna / Padang rumput</v>
      </c>
      <c r="K3368" t="str">
        <f t="shared" si="52"/>
        <v>Non Irigasi</v>
      </c>
      <c r="L3368" t="s">
        <v>327</v>
      </c>
    </row>
    <row r="3369" spans="1:12" x14ac:dyDescent="0.25">
      <c r="A3369" s="1">
        <v>3368</v>
      </c>
      <c r="B3369" s="3">
        <v>7</v>
      </c>
      <c r="C3369" s="1">
        <v>223</v>
      </c>
      <c r="D3369" s="1">
        <v>23</v>
      </c>
      <c r="E3369" s="1">
        <v>14</v>
      </c>
      <c r="F3369" s="1">
        <v>0</v>
      </c>
      <c r="G3369">
        <f>VLOOKUP(C3369,reference!$A$1:$E$310,5,FALSE)</f>
        <v>5313110</v>
      </c>
      <c r="H3369" t="str">
        <f>VLOOKUP(C3369,reference!$A$1:$E$310,4,FALSE)</f>
        <v>LANGKE REMBONG</v>
      </c>
      <c r="I3369" t="str">
        <f>VLOOKUP($D3369,reference!$G$1:$H$25,2,FALSE)</f>
        <v>Bandara</v>
      </c>
      <c r="J3369" t="str">
        <f>VLOOKUP($E3369,reference!$G$1:$H$25,2,FALSE)</f>
        <v>Sawah</v>
      </c>
      <c r="K3369" t="str">
        <f t="shared" si="52"/>
        <v>Non Irigasi</v>
      </c>
      <c r="L3369" t="s">
        <v>327</v>
      </c>
    </row>
    <row r="3370" spans="1:12" x14ac:dyDescent="0.25">
      <c r="A3370" s="1">
        <v>3369</v>
      </c>
      <c r="B3370" s="3">
        <v>124</v>
      </c>
      <c r="C3370" s="1">
        <v>279</v>
      </c>
      <c r="D3370" s="1">
        <v>2</v>
      </c>
      <c r="E3370" s="1">
        <v>11</v>
      </c>
      <c r="F3370" s="1">
        <v>0</v>
      </c>
      <c r="G3370">
        <f>VLOOKUP(C3370,reference!$A$1:$E$310,5,FALSE)</f>
        <v>5319020</v>
      </c>
      <c r="H3370" t="str">
        <f>VLOOKUP(C3370,reference!$A$1:$E$310,4,FALSE)</f>
        <v>KOTA KOMBA</v>
      </c>
      <c r="I3370" t="str">
        <f>VLOOKUP($D3370,reference!$G$1:$H$25,2,FALSE)</f>
        <v>Hutan lahan kering sekunder / bekas tebangan</v>
      </c>
      <c r="J3370" t="str">
        <f>VLOOKUP($E3370,reference!$G$1:$H$25,2,FALSE)</f>
        <v>Savanna / Padang rumput</v>
      </c>
      <c r="K3370" t="str">
        <f t="shared" si="52"/>
        <v>Non Irigasi</v>
      </c>
      <c r="L3370" t="s">
        <v>328</v>
      </c>
    </row>
    <row r="3371" spans="1:12" x14ac:dyDescent="0.25">
      <c r="A3371" s="1">
        <v>3370</v>
      </c>
      <c r="B3371" s="3">
        <v>1</v>
      </c>
      <c r="C3371" s="1">
        <v>219</v>
      </c>
      <c r="D3371" s="1">
        <v>2</v>
      </c>
      <c r="E3371" s="1">
        <v>12</v>
      </c>
      <c r="F3371" s="1">
        <v>0</v>
      </c>
      <c r="G3371">
        <f>VLOOKUP(C3371,reference!$A$1:$E$310,5,FALSE)</f>
        <v>5312082</v>
      </c>
      <c r="H3371" t="str">
        <f>VLOOKUP(C3371,reference!$A$1:$E$310,4,FALSE)</f>
        <v>WOLOMEZE</v>
      </c>
      <c r="I3371" t="str">
        <f>VLOOKUP($D3371,reference!$G$1:$H$25,2,FALSE)</f>
        <v>Hutan lahan kering sekunder / bekas tebangan</v>
      </c>
      <c r="J3371" t="str">
        <f>VLOOKUP($E3371,reference!$G$1:$H$25,2,FALSE)</f>
        <v>Pertanian lahan kering</v>
      </c>
      <c r="K3371" t="str">
        <f t="shared" si="52"/>
        <v>Non Irigasi</v>
      </c>
      <c r="L3371" t="s">
        <v>328</v>
      </c>
    </row>
    <row r="3372" spans="1:12" x14ac:dyDescent="0.25">
      <c r="A3372" s="1">
        <v>3371</v>
      </c>
      <c r="B3372" s="3">
        <v>74</v>
      </c>
      <c r="C3372" s="1">
        <v>276</v>
      </c>
      <c r="D3372" s="1">
        <v>18</v>
      </c>
      <c r="E3372" s="1">
        <v>2</v>
      </c>
      <c r="F3372" s="1">
        <v>0</v>
      </c>
      <c r="G3372">
        <f>VLOOKUP(C3372,reference!$A$1:$E$310,5,FALSE)</f>
        <v>5318070</v>
      </c>
      <c r="H3372" t="str">
        <f>VLOOKUP(C3372,reference!$A$1:$E$310,4,FALSE)</f>
        <v>WOLOWAE</v>
      </c>
      <c r="I3372" t="str">
        <f>VLOOKUP($D3372,reference!$G$1:$H$25,2,FALSE)</f>
        <v>Lahan terbuka</v>
      </c>
      <c r="J3372" t="str">
        <f>VLOOKUP($E3372,reference!$G$1:$H$25,2,FALSE)</f>
        <v>Hutan lahan kering sekunder / bekas tebangan</v>
      </c>
      <c r="K3372" t="str">
        <f t="shared" si="52"/>
        <v>Non Irigasi</v>
      </c>
      <c r="L3372" t="s">
        <v>327</v>
      </c>
    </row>
    <row r="3373" spans="1:12" x14ac:dyDescent="0.25">
      <c r="A3373" s="1">
        <v>3372</v>
      </c>
      <c r="B3373" s="3">
        <v>3</v>
      </c>
      <c r="C3373" s="1">
        <v>276</v>
      </c>
      <c r="D3373" s="1">
        <v>11</v>
      </c>
      <c r="E3373" s="1">
        <v>12</v>
      </c>
      <c r="F3373" s="1">
        <v>0</v>
      </c>
      <c r="G3373">
        <f>VLOOKUP(C3373,reference!$A$1:$E$310,5,FALSE)</f>
        <v>5318070</v>
      </c>
      <c r="H3373" t="str">
        <f>VLOOKUP(C3373,reference!$A$1:$E$310,4,FALSE)</f>
        <v>WOLOWAE</v>
      </c>
      <c r="I3373" t="str">
        <f>VLOOKUP($D3373,reference!$G$1:$H$25,2,FALSE)</f>
        <v>Savanna / Padang rumput</v>
      </c>
      <c r="J3373" t="str">
        <f>VLOOKUP($E3373,reference!$G$1:$H$25,2,FALSE)</f>
        <v>Pertanian lahan kering</v>
      </c>
      <c r="K3373" t="str">
        <f t="shared" si="52"/>
        <v>Non Irigasi</v>
      </c>
      <c r="L3373" t="s">
        <v>327</v>
      </c>
    </row>
    <row r="3374" spans="1:12" x14ac:dyDescent="0.25">
      <c r="A3374" s="1">
        <v>3373</v>
      </c>
      <c r="B3374" s="3">
        <v>6</v>
      </c>
      <c r="C3374" s="1">
        <v>189</v>
      </c>
      <c r="D3374" s="1">
        <v>5</v>
      </c>
      <c r="E3374" s="1">
        <v>20</v>
      </c>
      <c r="F3374" s="1">
        <v>0</v>
      </c>
      <c r="G3374">
        <f>VLOOKUP(C3374,reference!$A$1:$E$310,5,FALSE)</f>
        <v>5311012</v>
      </c>
      <c r="H3374" t="str">
        <f>VLOOKUP(C3374,reference!$A$1:$E$310,4,FALSE)</f>
        <v>MAUKARO</v>
      </c>
      <c r="I3374" t="str">
        <f>VLOOKUP($D3374,reference!$G$1:$H$25,2,FALSE)</f>
        <v>Hutan mangrove primer</v>
      </c>
      <c r="J3374" t="str">
        <f>VLOOKUP($E3374,reference!$G$1:$H$25,2,FALSE)</f>
        <v>Tubuh air</v>
      </c>
      <c r="K3374" t="str">
        <f t="shared" si="52"/>
        <v>Non Irigasi</v>
      </c>
      <c r="L3374" t="s">
        <v>328</v>
      </c>
    </row>
    <row r="3375" spans="1:12" x14ac:dyDescent="0.25">
      <c r="A3375" s="1">
        <v>3374</v>
      </c>
      <c r="B3375" s="3">
        <v>424</v>
      </c>
      <c r="C3375" s="1">
        <v>205</v>
      </c>
      <c r="D3375" s="1">
        <v>2</v>
      </c>
      <c r="E3375" s="1">
        <v>9</v>
      </c>
      <c r="F3375" s="1">
        <v>0</v>
      </c>
      <c r="G3375">
        <f>VLOOKUP(C3375,reference!$A$1:$E$310,5,FALSE)</f>
        <v>5311063</v>
      </c>
      <c r="H3375" t="str">
        <f>VLOOKUP(C3375,reference!$A$1:$E$310,4,FALSE)</f>
        <v>LEPEMBUSU KELISOKE</v>
      </c>
      <c r="I3375" t="str">
        <f>VLOOKUP($D3375,reference!$G$1:$H$25,2,FALSE)</f>
        <v>Hutan lahan kering sekunder / bekas tebangan</v>
      </c>
      <c r="J3375" t="str">
        <f>VLOOKUP($E3375,reference!$G$1:$H$25,2,FALSE)</f>
        <v>Semak belukar</v>
      </c>
      <c r="K3375" t="str">
        <f t="shared" si="52"/>
        <v>Non Irigasi</v>
      </c>
      <c r="L3375" t="s">
        <v>328</v>
      </c>
    </row>
    <row r="3376" spans="1:12" x14ac:dyDescent="0.25">
      <c r="A3376" s="1">
        <v>3375</v>
      </c>
      <c r="B3376" s="3">
        <v>4</v>
      </c>
      <c r="C3376" s="1">
        <v>185</v>
      </c>
      <c r="D3376" s="1">
        <v>0</v>
      </c>
      <c r="E3376" s="1">
        <v>6</v>
      </c>
      <c r="F3376" s="1">
        <v>0</v>
      </c>
      <c r="G3376">
        <f>VLOOKUP(C3376,reference!$A$1:$E$310,5,FALSE)</f>
        <v>5310081</v>
      </c>
      <c r="H3376" t="str">
        <f>VLOOKUP(C3376,reference!$A$1:$E$310,4,FALSE)</f>
        <v>ALOK BARAT</v>
      </c>
      <c r="I3376" t="str">
        <f>VLOOKUP($D3376,reference!$G$1:$H$25,2,FALSE)</f>
        <v>No data</v>
      </c>
      <c r="J3376" t="str">
        <f>VLOOKUP($E3376,reference!$G$1:$H$25,2,FALSE)</f>
        <v>Hutan mangrove sekunder</v>
      </c>
      <c r="K3376" t="str">
        <f t="shared" si="52"/>
        <v>Non Irigasi</v>
      </c>
      <c r="L3376" t="s">
        <v>327</v>
      </c>
    </row>
    <row r="3377" spans="1:12" x14ac:dyDescent="0.25">
      <c r="A3377" s="1">
        <v>3376</v>
      </c>
      <c r="B3377" s="3">
        <v>12</v>
      </c>
      <c r="C3377" s="1">
        <v>185</v>
      </c>
      <c r="D3377" s="1">
        <v>12</v>
      </c>
      <c r="E3377" s="1">
        <v>6</v>
      </c>
      <c r="F3377" s="1">
        <v>0</v>
      </c>
      <c r="G3377">
        <f>VLOOKUP(C3377,reference!$A$1:$E$310,5,FALSE)</f>
        <v>5310081</v>
      </c>
      <c r="H3377" t="str">
        <f>VLOOKUP(C3377,reference!$A$1:$E$310,4,FALSE)</f>
        <v>ALOK BARAT</v>
      </c>
      <c r="I3377" t="str">
        <f>VLOOKUP($D3377,reference!$G$1:$H$25,2,FALSE)</f>
        <v>Pertanian lahan kering</v>
      </c>
      <c r="J3377" t="str">
        <f>VLOOKUP($E3377,reference!$G$1:$H$25,2,FALSE)</f>
        <v>Hutan mangrove sekunder</v>
      </c>
      <c r="K3377" t="str">
        <f t="shared" si="52"/>
        <v>Non Irigasi</v>
      </c>
      <c r="L3377" t="s">
        <v>327</v>
      </c>
    </row>
    <row r="3378" spans="1:12" x14ac:dyDescent="0.25">
      <c r="A3378" s="1">
        <v>3377</v>
      </c>
      <c r="B3378" s="3">
        <v>22</v>
      </c>
      <c r="C3378" s="1">
        <v>184</v>
      </c>
      <c r="D3378" s="1">
        <v>12</v>
      </c>
      <c r="E3378" s="1">
        <v>6</v>
      </c>
      <c r="F3378" s="1">
        <v>0</v>
      </c>
      <c r="G3378">
        <f>VLOOKUP(C3378,reference!$A$1:$E$310,5,FALSE)</f>
        <v>5310080</v>
      </c>
      <c r="H3378" t="str">
        <f>VLOOKUP(C3378,reference!$A$1:$E$310,4,FALSE)</f>
        <v>ALOK</v>
      </c>
      <c r="I3378" t="str">
        <f>VLOOKUP($D3378,reference!$G$1:$H$25,2,FALSE)</f>
        <v>Pertanian lahan kering</v>
      </c>
      <c r="J3378" t="str">
        <f>VLOOKUP($E3378,reference!$G$1:$H$25,2,FALSE)</f>
        <v>Hutan mangrove sekunder</v>
      </c>
      <c r="K3378" t="str">
        <f t="shared" si="52"/>
        <v>Non Irigasi</v>
      </c>
      <c r="L3378" t="s">
        <v>327</v>
      </c>
    </row>
    <row r="3379" spans="1:12" x14ac:dyDescent="0.25">
      <c r="A3379" s="1">
        <v>3378</v>
      </c>
      <c r="B3379" s="3">
        <v>4</v>
      </c>
      <c r="C3379" s="1">
        <v>218</v>
      </c>
      <c r="D3379" s="1">
        <v>14</v>
      </c>
      <c r="E3379" s="1">
        <v>16</v>
      </c>
      <c r="F3379" s="1">
        <v>0</v>
      </c>
      <c r="G3379">
        <f>VLOOKUP(C3379,reference!$A$1:$E$310,5,FALSE)</f>
        <v>5312081</v>
      </c>
      <c r="H3379" t="str">
        <f>VLOOKUP(C3379,reference!$A$1:$E$310,4,FALSE)</f>
        <v>RIUNG BARAT</v>
      </c>
      <c r="I3379" t="str">
        <f>VLOOKUP($D3379,reference!$G$1:$H$25,2,FALSE)</f>
        <v>Sawah</v>
      </c>
      <c r="J3379" t="str">
        <f>VLOOKUP($E3379,reference!$G$1:$H$25,2,FALSE)</f>
        <v>Pemukiman</v>
      </c>
      <c r="K3379" t="str">
        <f t="shared" si="52"/>
        <v>Non Irigasi</v>
      </c>
      <c r="L3379" t="s">
        <v>327</v>
      </c>
    </row>
    <row r="3380" spans="1:12" x14ac:dyDescent="0.25">
      <c r="A3380" s="1">
        <v>3379</v>
      </c>
      <c r="B3380" s="3">
        <v>34</v>
      </c>
      <c r="C3380" s="1">
        <v>147</v>
      </c>
      <c r="D3380" s="1">
        <v>16</v>
      </c>
      <c r="E3380" s="1">
        <v>16</v>
      </c>
      <c r="F3380" s="1">
        <v>0</v>
      </c>
      <c r="G3380">
        <f>VLOOKUP(C3380,reference!$A$1:$E$310,5,FALSE)</f>
        <v>5309010</v>
      </c>
      <c r="H3380" t="str">
        <f>VLOOKUP(C3380,reference!$A$1:$E$310,4,FALSE)</f>
        <v>WULANGGITANG</v>
      </c>
      <c r="I3380" t="str">
        <f>VLOOKUP($D3380,reference!$G$1:$H$25,2,FALSE)</f>
        <v>Pemukiman</v>
      </c>
      <c r="J3380" t="str">
        <f>VLOOKUP($E3380,reference!$G$1:$H$25,2,FALSE)</f>
        <v>Pemukiman</v>
      </c>
      <c r="K3380" t="str">
        <f t="shared" si="52"/>
        <v>Non Irigasi</v>
      </c>
      <c r="L3380" t="s">
        <v>327</v>
      </c>
    </row>
    <row r="3381" spans="1:12" x14ac:dyDescent="0.25">
      <c r="A3381" s="1">
        <v>3380</v>
      </c>
      <c r="B3381" s="3">
        <v>22</v>
      </c>
      <c r="C3381" s="1">
        <v>147</v>
      </c>
      <c r="D3381" s="1">
        <v>16</v>
      </c>
      <c r="E3381" s="1">
        <v>13</v>
      </c>
      <c r="F3381" s="1">
        <v>0</v>
      </c>
      <c r="G3381">
        <f>VLOOKUP(C3381,reference!$A$1:$E$310,5,FALSE)</f>
        <v>5309010</v>
      </c>
      <c r="H3381" t="str">
        <f>VLOOKUP(C3381,reference!$A$1:$E$310,4,FALSE)</f>
        <v>WULANGGITANG</v>
      </c>
      <c r="I3381" t="str">
        <f>VLOOKUP($D3381,reference!$G$1:$H$25,2,FALSE)</f>
        <v>Pemukiman</v>
      </c>
      <c r="J3381" t="str">
        <f>VLOOKUP($E3381,reference!$G$1:$H$25,2,FALSE)</f>
        <v>Pertanian lahan kering  campur semak / kebun campur</v>
      </c>
      <c r="K3381" t="str">
        <f t="shared" si="52"/>
        <v>Non Irigasi</v>
      </c>
      <c r="L3381" t="s">
        <v>327</v>
      </c>
    </row>
    <row r="3382" spans="1:12" x14ac:dyDescent="0.25">
      <c r="A3382" s="1">
        <v>3381</v>
      </c>
      <c r="B3382" s="3">
        <v>35</v>
      </c>
      <c r="C3382" s="1">
        <v>147</v>
      </c>
      <c r="D3382" s="1">
        <v>0</v>
      </c>
      <c r="E3382" s="1">
        <v>0</v>
      </c>
      <c r="F3382" s="1">
        <v>0</v>
      </c>
      <c r="G3382">
        <f>VLOOKUP(C3382,reference!$A$1:$E$310,5,FALSE)</f>
        <v>5309010</v>
      </c>
      <c r="H3382" t="str">
        <f>VLOOKUP(C3382,reference!$A$1:$E$310,4,FALSE)</f>
        <v>WULANGGITANG</v>
      </c>
      <c r="I3382" t="str">
        <f>VLOOKUP($D3382,reference!$G$1:$H$25,2,FALSE)</f>
        <v>No data</v>
      </c>
      <c r="J3382" t="str">
        <f>VLOOKUP($E3382,reference!$G$1:$H$25,2,FALSE)</f>
        <v>No data</v>
      </c>
      <c r="K3382" t="str">
        <f t="shared" si="52"/>
        <v>Non Irigasi</v>
      </c>
      <c r="L3382" t="s">
        <v>327</v>
      </c>
    </row>
    <row r="3383" spans="1:12" x14ac:dyDescent="0.25">
      <c r="A3383" s="1">
        <v>3382</v>
      </c>
      <c r="B3383" s="3">
        <v>184</v>
      </c>
      <c r="C3383" s="1">
        <v>223</v>
      </c>
      <c r="D3383" s="1">
        <v>11</v>
      </c>
      <c r="E3383" s="1">
        <v>11</v>
      </c>
      <c r="F3383" s="1">
        <v>0</v>
      </c>
      <c r="G3383">
        <f>VLOOKUP(C3383,reference!$A$1:$E$310,5,FALSE)</f>
        <v>5313110</v>
      </c>
      <c r="H3383" t="str">
        <f>VLOOKUP(C3383,reference!$A$1:$E$310,4,FALSE)</f>
        <v>LANGKE REMBONG</v>
      </c>
      <c r="I3383" t="str">
        <f>VLOOKUP($D3383,reference!$G$1:$H$25,2,FALSE)</f>
        <v>Savanna / Padang rumput</v>
      </c>
      <c r="J3383" t="str">
        <f>VLOOKUP($E3383,reference!$G$1:$H$25,2,FALSE)</f>
        <v>Savanna / Padang rumput</v>
      </c>
      <c r="K3383" t="str">
        <f t="shared" si="52"/>
        <v>Non Irigasi</v>
      </c>
      <c r="L3383" t="s">
        <v>327</v>
      </c>
    </row>
    <row r="3384" spans="1:12" x14ac:dyDescent="0.25">
      <c r="A3384" s="1">
        <v>3383</v>
      </c>
      <c r="B3384" s="3">
        <v>1667</v>
      </c>
      <c r="C3384" s="1">
        <v>279</v>
      </c>
      <c r="D3384" s="1">
        <v>2</v>
      </c>
      <c r="E3384" s="1">
        <v>1</v>
      </c>
      <c r="F3384" s="1">
        <v>0</v>
      </c>
      <c r="G3384">
        <f>VLOOKUP(C3384,reference!$A$1:$E$310,5,FALSE)</f>
        <v>5319020</v>
      </c>
      <c r="H3384" t="str">
        <f>VLOOKUP(C3384,reference!$A$1:$E$310,4,FALSE)</f>
        <v>KOTA KOMBA</v>
      </c>
      <c r="I3384" t="str">
        <f>VLOOKUP($D3384,reference!$G$1:$H$25,2,FALSE)</f>
        <v>Hutan lahan kering sekunder / bekas tebangan</v>
      </c>
      <c r="J3384" t="str">
        <f>VLOOKUP($E3384,reference!$G$1:$H$25,2,FALSE)</f>
        <v>Hutan lahan kering primer</v>
      </c>
      <c r="K3384" t="str">
        <f t="shared" si="52"/>
        <v>Non Irigasi</v>
      </c>
      <c r="L3384" t="s">
        <v>327</v>
      </c>
    </row>
    <row r="3385" spans="1:12" x14ac:dyDescent="0.25">
      <c r="A3385" s="1">
        <v>3384</v>
      </c>
      <c r="B3385" s="3">
        <v>625</v>
      </c>
      <c r="C3385" s="1">
        <v>276</v>
      </c>
      <c r="D3385" s="1">
        <v>2</v>
      </c>
      <c r="E3385" s="1">
        <v>2</v>
      </c>
      <c r="F3385" s="1">
        <v>0</v>
      </c>
      <c r="G3385">
        <f>VLOOKUP(C3385,reference!$A$1:$E$310,5,FALSE)</f>
        <v>5318070</v>
      </c>
      <c r="H3385" t="str">
        <f>VLOOKUP(C3385,reference!$A$1:$E$310,4,FALSE)</f>
        <v>WOLOWAE</v>
      </c>
      <c r="I3385" t="str">
        <f>VLOOKUP($D3385,reference!$G$1:$H$25,2,FALSE)</f>
        <v>Hutan lahan kering sekunder / bekas tebangan</v>
      </c>
      <c r="J3385" t="str">
        <f>VLOOKUP($E3385,reference!$G$1:$H$25,2,FALSE)</f>
        <v>Hutan lahan kering sekunder / bekas tebangan</v>
      </c>
      <c r="K3385" t="str">
        <f t="shared" si="52"/>
        <v>Non Irigasi</v>
      </c>
      <c r="L3385" t="s">
        <v>327</v>
      </c>
    </row>
    <row r="3386" spans="1:12" x14ac:dyDescent="0.25">
      <c r="A3386" s="1">
        <v>3385</v>
      </c>
      <c r="B3386" s="3">
        <v>5</v>
      </c>
      <c r="C3386" s="1">
        <v>207</v>
      </c>
      <c r="D3386" s="1">
        <v>2</v>
      </c>
      <c r="E3386" s="1">
        <v>18</v>
      </c>
      <c r="F3386" s="1">
        <v>0</v>
      </c>
      <c r="G3386">
        <f>VLOOKUP(C3386,reference!$A$1:$E$310,5,FALSE)</f>
        <v>5311071</v>
      </c>
      <c r="H3386" t="str">
        <f>VLOOKUP(C3386,reference!$A$1:$E$310,4,FALSE)</f>
        <v>WEWARIA</v>
      </c>
      <c r="I3386" t="str">
        <f>VLOOKUP($D3386,reference!$G$1:$H$25,2,FALSE)</f>
        <v>Hutan lahan kering sekunder / bekas tebangan</v>
      </c>
      <c r="J3386" t="str">
        <f>VLOOKUP($E3386,reference!$G$1:$H$25,2,FALSE)</f>
        <v>Lahan terbuka</v>
      </c>
      <c r="K3386" t="str">
        <f t="shared" si="52"/>
        <v>Non Irigasi</v>
      </c>
      <c r="L3386" t="s">
        <v>328</v>
      </c>
    </row>
    <row r="3387" spans="1:12" x14ac:dyDescent="0.25">
      <c r="A3387" s="1">
        <v>3386</v>
      </c>
      <c r="B3387" s="3">
        <v>10</v>
      </c>
      <c r="C3387" s="1">
        <v>185</v>
      </c>
      <c r="D3387" s="1">
        <v>11</v>
      </c>
      <c r="E3387" s="1">
        <v>2</v>
      </c>
      <c r="F3387" s="1">
        <v>0</v>
      </c>
      <c r="G3387">
        <f>VLOOKUP(C3387,reference!$A$1:$E$310,5,FALSE)</f>
        <v>5310081</v>
      </c>
      <c r="H3387" t="str">
        <f>VLOOKUP(C3387,reference!$A$1:$E$310,4,FALSE)</f>
        <v>ALOK BARAT</v>
      </c>
      <c r="I3387" t="str">
        <f>VLOOKUP($D3387,reference!$G$1:$H$25,2,FALSE)</f>
        <v>Savanna / Padang rumput</v>
      </c>
      <c r="J3387" t="str">
        <f>VLOOKUP($E3387,reference!$G$1:$H$25,2,FALSE)</f>
        <v>Hutan lahan kering sekunder / bekas tebangan</v>
      </c>
      <c r="K3387" t="str">
        <f t="shared" si="52"/>
        <v>Non Irigasi</v>
      </c>
      <c r="L3387" t="s">
        <v>327</v>
      </c>
    </row>
    <row r="3388" spans="1:12" x14ac:dyDescent="0.25">
      <c r="A3388" s="1">
        <v>3387</v>
      </c>
      <c r="B3388" s="3">
        <v>5</v>
      </c>
      <c r="C3388" s="1">
        <v>283</v>
      </c>
      <c r="D3388" s="1">
        <v>16</v>
      </c>
      <c r="E3388" s="1">
        <v>13</v>
      </c>
      <c r="F3388" s="1">
        <v>0</v>
      </c>
      <c r="G3388">
        <f>VLOOKUP(C3388,reference!$A$1:$E$310,5,FALSE)</f>
        <v>5319050</v>
      </c>
      <c r="H3388" t="str">
        <f>VLOOKUP(C3388,reference!$A$1:$E$310,4,FALSE)</f>
        <v>POCO RANAKA</v>
      </c>
      <c r="I3388" t="str">
        <f>VLOOKUP($D3388,reference!$G$1:$H$25,2,FALSE)</f>
        <v>Pemukiman</v>
      </c>
      <c r="J3388" t="str">
        <f>VLOOKUP($E3388,reference!$G$1:$H$25,2,FALSE)</f>
        <v>Pertanian lahan kering  campur semak / kebun campur</v>
      </c>
      <c r="K3388" t="str">
        <f t="shared" si="52"/>
        <v>Non Irigasi</v>
      </c>
      <c r="L3388" t="s">
        <v>327</v>
      </c>
    </row>
    <row r="3389" spans="1:12" x14ac:dyDescent="0.25">
      <c r="A3389" s="1">
        <v>3388</v>
      </c>
      <c r="B3389" s="3">
        <v>140</v>
      </c>
      <c r="C3389" s="1">
        <v>276</v>
      </c>
      <c r="D3389" s="1">
        <v>2</v>
      </c>
      <c r="E3389" s="1">
        <v>9</v>
      </c>
      <c r="F3389" s="1">
        <v>0</v>
      </c>
      <c r="G3389">
        <f>VLOOKUP(C3389,reference!$A$1:$E$310,5,FALSE)</f>
        <v>5318070</v>
      </c>
      <c r="H3389" t="str">
        <f>VLOOKUP(C3389,reference!$A$1:$E$310,4,FALSE)</f>
        <v>WOLOWAE</v>
      </c>
      <c r="I3389" t="str">
        <f>VLOOKUP($D3389,reference!$G$1:$H$25,2,FALSE)</f>
        <v>Hutan lahan kering sekunder / bekas tebangan</v>
      </c>
      <c r="J3389" t="str">
        <f>VLOOKUP($E3389,reference!$G$1:$H$25,2,FALSE)</f>
        <v>Semak belukar</v>
      </c>
      <c r="K3389" t="str">
        <f t="shared" si="52"/>
        <v>Non Irigasi</v>
      </c>
      <c r="L3389" t="s">
        <v>328</v>
      </c>
    </row>
    <row r="3390" spans="1:12" x14ac:dyDescent="0.25">
      <c r="A3390" s="1">
        <v>3389</v>
      </c>
      <c r="B3390" s="3">
        <v>3</v>
      </c>
      <c r="C3390" s="1">
        <v>207</v>
      </c>
      <c r="D3390" s="1">
        <v>16</v>
      </c>
      <c r="E3390" s="1">
        <v>1</v>
      </c>
      <c r="F3390" s="1">
        <v>0</v>
      </c>
      <c r="G3390">
        <f>VLOOKUP(C3390,reference!$A$1:$E$310,5,FALSE)</f>
        <v>5311071</v>
      </c>
      <c r="H3390" t="str">
        <f>VLOOKUP(C3390,reference!$A$1:$E$310,4,FALSE)</f>
        <v>WEWARIA</v>
      </c>
      <c r="I3390" t="str">
        <f>VLOOKUP($D3390,reference!$G$1:$H$25,2,FALSE)</f>
        <v>Pemukiman</v>
      </c>
      <c r="J3390" t="str">
        <f>VLOOKUP($E3390,reference!$G$1:$H$25,2,FALSE)</f>
        <v>Hutan lahan kering primer</v>
      </c>
      <c r="K3390" t="str">
        <f t="shared" si="52"/>
        <v>Non Irigasi</v>
      </c>
      <c r="L3390" t="s">
        <v>327</v>
      </c>
    </row>
    <row r="3391" spans="1:12" x14ac:dyDescent="0.25">
      <c r="A3391" s="1">
        <v>3390</v>
      </c>
      <c r="B3391" s="3">
        <v>13</v>
      </c>
      <c r="C3391" s="1">
        <v>185</v>
      </c>
      <c r="D3391" s="1">
        <v>1</v>
      </c>
      <c r="E3391" s="1">
        <v>1</v>
      </c>
      <c r="F3391" s="1">
        <v>0</v>
      </c>
      <c r="G3391">
        <f>VLOOKUP(C3391,reference!$A$1:$E$310,5,FALSE)</f>
        <v>5310081</v>
      </c>
      <c r="H3391" t="str">
        <f>VLOOKUP(C3391,reference!$A$1:$E$310,4,FALSE)</f>
        <v>ALOK BARAT</v>
      </c>
      <c r="I3391" t="str">
        <f>VLOOKUP($D3391,reference!$G$1:$H$25,2,FALSE)</f>
        <v>Hutan lahan kering primer</v>
      </c>
      <c r="J3391" t="str">
        <f>VLOOKUP($E3391,reference!$G$1:$H$25,2,FALSE)</f>
        <v>Hutan lahan kering primer</v>
      </c>
      <c r="K3391" t="str">
        <f t="shared" si="52"/>
        <v>Non Irigasi</v>
      </c>
      <c r="L3391" t="s">
        <v>327</v>
      </c>
    </row>
    <row r="3392" spans="1:12" x14ac:dyDescent="0.25">
      <c r="A3392" s="1">
        <v>3391</v>
      </c>
      <c r="B3392" s="3">
        <v>1</v>
      </c>
      <c r="C3392" s="1">
        <v>185</v>
      </c>
      <c r="D3392" s="1">
        <v>2</v>
      </c>
      <c r="E3392" s="1">
        <v>2</v>
      </c>
      <c r="F3392" s="1">
        <v>0</v>
      </c>
      <c r="G3392">
        <f>VLOOKUP(C3392,reference!$A$1:$E$310,5,FALSE)</f>
        <v>5310081</v>
      </c>
      <c r="H3392" t="str">
        <f>VLOOKUP(C3392,reference!$A$1:$E$310,4,FALSE)</f>
        <v>ALOK BARAT</v>
      </c>
      <c r="I3392" t="str">
        <f>VLOOKUP($D3392,reference!$G$1:$H$25,2,FALSE)</f>
        <v>Hutan lahan kering sekunder / bekas tebangan</v>
      </c>
      <c r="J3392" t="str">
        <f>VLOOKUP($E3392,reference!$G$1:$H$25,2,FALSE)</f>
        <v>Hutan lahan kering sekunder / bekas tebangan</v>
      </c>
      <c r="K3392" t="str">
        <f t="shared" si="52"/>
        <v>Non Irigasi</v>
      </c>
      <c r="L3392" t="s">
        <v>327</v>
      </c>
    </row>
    <row r="3393" spans="1:12" x14ac:dyDescent="0.25">
      <c r="A3393" s="1">
        <v>3392</v>
      </c>
      <c r="B3393" s="3">
        <v>1</v>
      </c>
      <c r="C3393" s="1">
        <v>184</v>
      </c>
      <c r="D3393" s="1">
        <v>12</v>
      </c>
      <c r="E3393" s="1">
        <v>12</v>
      </c>
      <c r="F3393" s="1">
        <v>0</v>
      </c>
      <c r="G3393">
        <f>VLOOKUP(C3393,reference!$A$1:$E$310,5,FALSE)</f>
        <v>5310080</v>
      </c>
      <c r="H3393" t="str">
        <f>VLOOKUP(C3393,reference!$A$1:$E$310,4,FALSE)</f>
        <v>ALOK</v>
      </c>
      <c r="I3393" t="str">
        <f>VLOOKUP($D3393,reference!$G$1:$H$25,2,FALSE)</f>
        <v>Pertanian lahan kering</v>
      </c>
      <c r="J3393" t="str">
        <f>VLOOKUP($E3393,reference!$G$1:$H$25,2,FALSE)</f>
        <v>Pertanian lahan kering</v>
      </c>
      <c r="K3393" t="str">
        <f t="shared" si="52"/>
        <v>Non Irigasi</v>
      </c>
      <c r="L3393" t="s">
        <v>327</v>
      </c>
    </row>
    <row r="3394" spans="1:12" x14ac:dyDescent="0.25">
      <c r="A3394" s="1">
        <v>3393</v>
      </c>
      <c r="B3394" s="3">
        <v>799</v>
      </c>
      <c r="C3394" s="1">
        <v>174</v>
      </c>
      <c r="D3394" s="1">
        <v>13</v>
      </c>
      <c r="E3394" s="1">
        <v>2</v>
      </c>
      <c r="F3394" s="1">
        <v>0</v>
      </c>
      <c r="G3394">
        <f>VLOOKUP(C3394,reference!$A$1:$E$310,5,FALSE)</f>
        <v>5310041</v>
      </c>
      <c r="H3394" t="str">
        <f>VLOOKUP(C3394,reference!$A$1:$E$310,4,FALSE)</f>
        <v>WAIGETE</v>
      </c>
      <c r="I3394" t="str">
        <f>VLOOKUP($D3394,reference!$G$1:$H$25,2,FALSE)</f>
        <v>Pertanian lahan kering  campur semak / kebun campur</v>
      </c>
      <c r="J3394" t="str">
        <f>VLOOKUP($E3394,reference!$G$1:$H$25,2,FALSE)</f>
        <v>Hutan lahan kering sekunder / bekas tebangan</v>
      </c>
      <c r="K3394" t="str">
        <f t="shared" si="52"/>
        <v>Non Irigasi</v>
      </c>
      <c r="L3394" t="s">
        <v>327</v>
      </c>
    </row>
    <row r="3395" spans="1:12" x14ac:dyDescent="0.25">
      <c r="A3395" s="1">
        <v>3394</v>
      </c>
      <c r="B3395" s="3">
        <v>1</v>
      </c>
      <c r="C3395" s="1">
        <v>147</v>
      </c>
      <c r="D3395" s="1">
        <v>16</v>
      </c>
      <c r="E3395" s="1">
        <v>12</v>
      </c>
      <c r="F3395" s="1">
        <v>0</v>
      </c>
      <c r="G3395">
        <f>VLOOKUP(C3395,reference!$A$1:$E$310,5,FALSE)</f>
        <v>5309010</v>
      </c>
      <c r="H3395" t="str">
        <f>VLOOKUP(C3395,reference!$A$1:$E$310,4,FALSE)</f>
        <v>WULANGGITANG</v>
      </c>
      <c r="I3395" t="str">
        <f>VLOOKUP($D3395,reference!$G$1:$H$25,2,FALSE)</f>
        <v>Pemukiman</v>
      </c>
      <c r="J3395" t="str">
        <f>VLOOKUP($E3395,reference!$G$1:$H$25,2,FALSE)</f>
        <v>Pertanian lahan kering</v>
      </c>
      <c r="K3395" t="str">
        <f t="shared" ref="K3395:K3458" si="53">IF(F3395=0,"Non Irigasi","Buffer Irigasi")</f>
        <v>Non Irigasi</v>
      </c>
      <c r="L3395" t="s">
        <v>327</v>
      </c>
    </row>
    <row r="3396" spans="1:12" x14ac:dyDescent="0.25">
      <c r="A3396" s="1">
        <v>3395</v>
      </c>
      <c r="B3396" s="3">
        <v>67</v>
      </c>
      <c r="C3396" s="1">
        <v>226</v>
      </c>
      <c r="D3396" s="1">
        <v>2</v>
      </c>
      <c r="E3396" s="1">
        <v>11</v>
      </c>
      <c r="F3396" s="1">
        <v>0</v>
      </c>
      <c r="G3396">
        <f>VLOOKUP(C3396,reference!$A$1:$E$310,5,FALSE)</f>
        <v>5313122</v>
      </c>
      <c r="H3396" t="str">
        <f>VLOOKUP(C3396,reference!$A$1:$E$310,4,FALSE)</f>
        <v>LELAK</v>
      </c>
      <c r="I3396" t="str">
        <f>VLOOKUP($D3396,reference!$G$1:$H$25,2,FALSE)</f>
        <v>Hutan lahan kering sekunder / bekas tebangan</v>
      </c>
      <c r="J3396" t="str">
        <f>VLOOKUP($E3396,reference!$G$1:$H$25,2,FALSE)</f>
        <v>Savanna / Padang rumput</v>
      </c>
      <c r="K3396" t="str">
        <f t="shared" si="53"/>
        <v>Non Irigasi</v>
      </c>
      <c r="L3396" t="s">
        <v>328</v>
      </c>
    </row>
    <row r="3397" spans="1:12" x14ac:dyDescent="0.25">
      <c r="A3397" s="1">
        <v>3396</v>
      </c>
      <c r="B3397" s="3">
        <v>18</v>
      </c>
      <c r="C3397" s="1">
        <v>283</v>
      </c>
      <c r="D3397" s="1">
        <v>1</v>
      </c>
      <c r="E3397" s="1">
        <v>9</v>
      </c>
      <c r="F3397" s="1">
        <v>0</v>
      </c>
      <c r="G3397">
        <f>VLOOKUP(C3397,reference!$A$1:$E$310,5,FALSE)</f>
        <v>5319050</v>
      </c>
      <c r="H3397" t="str">
        <f>VLOOKUP(C3397,reference!$A$1:$E$310,4,FALSE)</f>
        <v>POCO RANAKA</v>
      </c>
      <c r="I3397" t="str">
        <f>VLOOKUP($D3397,reference!$G$1:$H$25,2,FALSE)</f>
        <v>Hutan lahan kering primer</v>
      </c>
      <c r="J3397" t="str">
        <f>VLOOKUP($E3397,reference!$G$1:$H$25,2,FALSE)</f>
        <v>Semak belukar</v>
      </c>
      <c r="K3397" t="str">
        <f t="shared" si="53"/>
        <v>Non Irigasi</v>
      </c>
      <c r="L3397" t="s">
        <v>328</v>
      </c>
    </row>
    <row r="3398" spans="1:12" x14ac:dyDescent="0.25">
      <c r="A3398" s="1">
        <v>3397</v>
      </c>
      <c r="B3398" s="3">
        <v>37</v>
      </c>
      <c r="C3398" s="1">
        <v>283</v>
      </c>
      <c r="D3398" s="1">
        <v>1</v>
      </c>
      <c r="E3398" s="1">
        <v>2</v>
      </c>
      <c r="F3398" s="1">
        <v>0</v>
      </c>
      <c r="G3398">
        <f>VLOOKUP(C3398,reference!$A$1:$E$310,5,FALSE)</f>
        <v>5319050</v>
      </c>
      <c r="H3398" t="str">
        <f>VLOOKUP(C3398,reference!$A$1:$E$310,4,FALSE)</f>
        <v>POCO RANAKA</v>
      </c>
      <c r="I3398" t="str">
        <f>VLOOKUP($D3398,reference!$G$1:$H$25,2,FALSE)</f>
        <v>Hutan lahan kering primer</v>
      </c>
      <c r="J3398" t="str">
        <f>VLOOKUP($E3398,reference!$G$1:$H$25,2,FALSE)</f>
        <v>Hutan lahan kering sekunder / bekas tebangan</v>
      </c>
      <c r="K3398" t="str">
        <f t="shared" si="53"/>
        <v>Non Irigasi</v>
      </c>
      <c r="L3398" t="s">
        <v>329</v>
      </c>
    </row>
    <row r="3399" spans="1:12" x14ac:dyDescent="0.25">
      <c r="A3399" s="1">
        <v>3398</v>
      </c>
      <c r="B3399" s="3">
        <v>13</v>
      </c>
      <c r="C3399" s="1">
        <v>284</v>
      </c>
      <c r="D3399" s="1">
        <v>2</v>
      </c>
      <c r="E3399" s="1">
        <v>1</v>
      </c>
      <c r="F3399" s="1">
        <v>0</v>
      </c>
      <c r="G3399">
        <f>VLOOKUP(C3399,reference!$A$1:$E$310,5,FALSE)</f>
        <v>5319051</v>
      </c>
      <c r="H3399" t="str">
        <f>VLOOKUP(C3399,reference!$A$1:$E$310,4,FALSE)</f>
        <v>POCO RANAKA TIMUR</v>
      </c>
      <c r="I3399" t="str">
        <f>VLOOKUP($D3399,reference!$G$1:$H$25,2,FALSE)</f>
        <v>Hutan lahan kering sekunder / bekas tebangan</v>
      </c>
      <c r="J3399" t="str">
        <f>VLOOKUP($E3399,reference!$G$1:$H$25,2,FALSE)</f>
        <v>Hutan lahan kering primer</v>
      </c>
      <c r="K3399" t="str">
        <f t="shared" si="53"/>
        <v>Non Irigasi</v>
      </c>
      <c r="L3399" t="s">
        <v>327</v>
      </c>
    </row>
    <row r="3400" spans="1:12" x14ac:dyDescent="0.25">
      <c r="A3400" s="1">
        <v>3399</v>
      </c>
      <c r="B3400" s="3">
        <v>15</v>
      </c>
      <c r="C3400" s="1">
        <v>281</v>
      </c>
      <c r="D3400" s="1">
        <v>1</v>
      </c>
      <c r="E3400" s="1">
        <v>18</v>
      </c>
      <c r="F3400" s="1">
        <v>0</v>
      </c>
      <c r="G3400">
        <f>VLOOKUP(C3400,reference!$A$1:$E$310,5,FALSE)</f>
        <v>5319031</v>
      </c>
      <c r="H3400" t="str">
        <f>VLOOKUP(C3400,reference!$A$1:$E$310,4,FALSE)</f>
        <v>ELAR SELATAN</v>
      </c>
      <c r="I3400" t="str">
        <f>VLOOKUP($D3400,reference!$G$1:$H$25,2,FALSE)</f>
        <v>Hutan lahan kering primer</v>
      </c>
      <c r="J3400" t="str">
        <f>VLOOKUP($E3400,reference!$G$1:$H$25,2,FALSE)</f>
        <v>Lahan terbuka</v>
      </c>
      <c r="K3400" t="str">
        <f t="shared" si="53"/>
        <v>Non Irigasi</v>
      </c>
      <c r="L3400" t="s">
        <v>328</v>
      </c>
    </row>
    <row r="3401" spans="1:12" x14ac:dyDescent="0.25">
      <c r="A3401" s="1">
        <v>3400</v>
      </c>
      <c r="B3401" s="3">
        <v>176</v>
      </c>
      <c r="C3401" s="1">
        <v>276</v>
      </c>
      <c r="D3401" s="1">
        <v>12</v>
      </c>
      <c r="E3401" s="1">
        <v>2</v>
      </c>
      <c r="F3401" s="1">
        <v>0</v>
      </c>
      <c r="G3401">
        <f>VLOOKUP(C3401,reference!$A$1:$E$310,5,FALSE)</f>
        <v>5318070</v>
      </c>
      <c r="H3401" t="str">
        <f>VLOOKUP(C3401,reference!$A$1:$E$310,4,FALSE)</f>
        <v>WOLOWAE</v>
      </c>
      <c r="I3401" t="str">
        <f>VLOOKUP($D3401,reference!$G$1:$H$25,2,FALSE)</f>
        <v>Pertanian lahan kering</v>
      </c>
      <c r="J3401" t="str">
        <f>VLOOKUP($E3401,reference!$G$1:$H$25,2,FALSE)</f>
        <v>Hutan lahan kering sekunder / bekas tebangan</v>
      </c>
      <c r="K3401" t="str">
        <f t="shared" si="53"/>
        <v>Non Irigasi</v>
      </c>
      <c r="L3401" t="s">
        <v>327</v>
      </c>
    </row>
    <row r="3402" spans="1:12" x14ac:dyDescent="0.25">
      <c r="A3402" s="1">
        <v>3401</v>
      </c>
      <c r="B3402" s="3">
        <v>182</v>
      </c>
      <c r="C3402" s="1">
        <v>184</v>
      </c>
      <c r="D3402" s="1">
        <v>12</v>
      </c>
      <c r="E3402" s="1">
        <v>16</v>
      </c>
      <c r="F3402" s="1">
        <v>0</v>
      </c>
      <c r="G3402">
        <f>VLOOKUP(C3402,reference!$A$1:$E$310,5,FALSE)</f>
        <v>5310080</v>
      </c>
      <c r="H3402" t="str">
        <f>VLOOKUP(C3402,reference!$A$1:$E$310,4,FALSE)</f>
        <v>ALOK</v>
      </c>
      <c r="I3402" t="str">
        <f>VLOOKUP($D3402,reference!$G$1:$H$25,2,FALSE)</f>
        <v>Pertanian lahan kering</v>
      </c>
      <c r="J3402" t="str">
        <f>VLOOKUP($E3402,reference!$G$1:$H$25,2,FALSE)</f>
        <v>Pemukiman</v>
      </c>
      <c r="K3402" t="str">
        <f t="shared" si="53"/>
        <v>Non Irigasi</v>
      </c>
      <c r="L3402" t="s">
        <v>327</v>
      </c>
    </row>
    <row r="3403" spans="1:12" x14ac:dyDescent="0.25">
      <c r="A3403" s="1">
        <v>3402</v>
      </c>
      <c r="B3403" s="3">
        <v>187</v>
      </c>
      <c r="C3403" s="1">
        <v>174</v>
      </c>
      <c r="D3403" s="1">
        <v>13</v>
      </c>
      <c r="E3403" s="1">
        <v>9</v>
      </c>
      <c r="F3403" s="1">
        <v>0</v>
      </c>
      <c r="G3403">
        <f>VLOOKUP(C3403,reference!$A$1:$E$310,5,FALSE)</f>
        <v>5310041</v>
      </c>
      <c r="H3403" t="str">
        <f>VLOOKUP(C3403,reference!$A$1:$E$310,4,FALSE)</f>
        <v>WAIGETE</v>
      </c>
      <c r="I3403" t="str">
        <f>VLOOKUP($D3403,reference!$G$1:$H$25,2,FALSE)</f>
        <v>Pertanian lahan kering  campur semak / kebun campur</v>
      </c>
      <c r="J3403" t="str">
        <f>VLOOKUP($E3403,reference!$G$1:$H$25,2,FALSE)</f>
        <v>Semak belukar</v>
      </c>
      <c r="K3403" t="str">
        <f t="shared" si="53"/>
        <v>Non Irigasi</v>
      </c>
      <c r="L3403" t="s">
        <v>327</v>
      </c>
    </row>
    <row r="3404" spans="1:12" x14ac:dyDescent="0.25">
      <c r="A3404" s="1">
        <v>3403</v>
      </c>
      <c r="B3404" s="3">
        <v>3</v>
      </c>
      <c r="C3404" s="1">
        <v>147</v>
      </c>
      <c r="D3404" s="1">
        <v>2</v>
      </c>
      <c r="E3404" s="1">
        <v>0</v>
      </c>
      <c r="F3404" s="1">
        <v>0</v>
      </c>
      <c r="G3404">
        <f>VLOOKUP(C3404,reference!$A$1:$E$310,5,FALSE)</f>
        <v>5309010</v>
      </c>
      <c r="H3404" t="str">
        <f>VLOOKUP(C3404,reference!$A$1:$E$310,4,FALSE)</f>
        <v>WULANGGITANG</v>
      </c>
      <c r="I3404" t="str">
        <f>VLOOKUP($D3404,reference!$G$1:$H$25,2,FALSE)</f>
        <v>Hutan lahan kering sekunder / bekas tebangan</v>
      </c>
      <c r="J3404" t="str">
        <f>VLOOKUP($E3404,reference!$G$1:$H$25,2,FALSE)</f>
        <v>No data</v>
      </c>
      <c r="K3404" t="str">
        <f t="shared" si="53"/>
        <v>Non Irigasi</v>
      </c>
      <c r="L3404" t="s">
        <v>328</v>
      </c>
    </row>
    <row r="3405" spans="1:12" x14ac:dyDescent="0.25">
      <c r="A3405" s="1">
        <v>3404</v>
      </c>
      <c r="B3405" s="3">
        <v>2</v>
      </c>
      <c r="C3405" s="1">
        <v>155</v>
      </c>
      <c r="D3405" s="1">
        <v>9</v>
      </c>
      <c r="E3405" s="1">
        <v>0</v>
      </c>
      <c r="F3405" s="1">
        <v>0</v>
      </c>
      <c r="G3405">
        <f>VLOOKUP(C3405,reference!$A$1:$E$310,5,FALSE)</f>
        <v>5309040</v>
      </c>
      <c r="H3405" t="str">
        <f>VLOOKUP(C3405,reference!$A$1:$E$310,4,FALSE)</f>
        <v>SOLOR BARAT</v>
      </c>
      <c r="I3405" t="str">
        <f>VLOOKUP($D3405,reference!$G$1:$H$25,2,FALSE)</f>
        <v>Semak belukar</v>
      </c>
      <c r="J3405" t="str">
        <f>VLOOKUP($E3405,reference!$G$1:$H$25,2,FALSE)</f>
        <v>No data</v>
      </c>
      <c r="K3405" t="str">
        <f t="shared" si="53"/>
        <v>Non Irigasi</v>
      </c>
      <c r="L3405" t="s">
        <v>327</v>
      </c>
    </row>
    <row r="3406" spans="1:12" x14ac:dyDescent="0.25">
      <c r="A3406" s="1">
        <v>3405</v>
      </c>
      <c r="B3406" s="3">
        <v>114</v>
      </c>
      <c r="C3406" s="1">
        <v>226</v>
      </c>
      <c r="D3406" s="1">
        <v>13</v>
      </c>
      <c r="E3406" s="1">
        <v>11</v>
      </c>
      <c r="F3406" s="1">
        <v>0</v>
      </c>
      <c r="G3406">
        <f>VLOOKUP(C3406,reference!$A$1:$E$310,5,FALSE)</f>
        <v>5313122</v>
      </c>
      <c r="H3406" t="str">
        <f>VLOOKUP(C3406,reference!$A$1:$E$310,4,FALSE)</f>
        <v>LELAK</v>
      </c>
      <c r="I3406" t="str">
        <f>VLOOKUP($D3406,reference!$G$1:$H$25,2,FALSE)</f>
        <v>Pertanian lahan kering  campur semak / kebun campur</v>
      </c>
      <c r="J3406" t="str">
        <f>VLOOKUP($E3406,reference!$G$1:$H$25,2,FALSE)</f>
        <v>Savanna / Padang rumput</v>
      </c>
      <c r="K3406" t="str">
        <f t="shared" si="53"/>
        <v>Non Irigasi</v>
      </c>
      <c r="L3406" t="s">
        <v>327</v>
      </c>
    </row>
    <row r="3407" spans="1:12" x14ac:dyDescent="0.25">
      <c r="A3407" s="1">
        <v>3406</v>
      </c>
      <c r="B3407" s="3">
        <v>85</v>
      </c>
      <c r="C3407" s="1">
        <v>226</v>
      </c>
      <c r="D3407" s="1">
        <v>13</v>
      </c>
      <c r="E3407" s="1">
        <v>14</v>
      </c>
      <c r="F3407" s="1">
        <v>0</v>
      </c>
      <c r="G3407">
        <f>VLOOKUP(C3407,reference!$A$1:$E$310,5,FALSE)</f>
        <v>5313122</v>
      </c>
      <c r="H3407" t="str">
        <f>VLOOKUP(C3407,reference!$A$1:$E$310,4,FALSE)</f>
        <v>LELAK</v>
      </c>
      <c r="I3407" t="str">
        <f>VLOOKUP($D3407,reference!$G$1:$H$25,2,FALSE)</f>
        <v>Pertanian lahan kering  campur semak / kebun campur</v>
      </c>
      <c r="J3407" t="str">
        <f>VLOOKUP($E3407,reference!$G$1:$H$25,2,FALSE)</f>
        <v>Sawah</v>
      </c>
      <c r="K3407" t="str">
        <f t="shared" si="53"/>
        <v>Non Irigasi</v>
      </c>
      <c r="L3407" t="s">
        <v>327</v>
      </c>
    </row>
    <row r="3408" spans="1:12" x14ac:dyDescent="0.25">
      <c r="A3408" s="1">
        <v>3407</v>
      </c>
      <c r="B3408" s="3">
        <v>2072</v>
      </c>
      <c r="C3408" s="1">
        <v>283</v>
      </c>
      <c r="D3408" s="1">
        <v>1</v>
      </c>
      <c r="E3408" s="1">
        <v>1</v>
      </c>
      <c r="F3408" s="1">
        <v>0</v>
      </c>
      <c r="G3408">
        <f>VLOOKUP(C3408,reference!$A$1:$E$310,5,FALSE)</f>
        <v>5319050</v>
      </c>
      <c r="H3408" t="str">
        <f>VLOOKUP(C3408,reference!$A$1:$E$310,4,FALSE)</f>
        <v>POCO RANAKA</v>
      </c>
      <c r="I3408" t="str">
        <f>VLOOKUP($D3408,reference!$G$1:$H$25,2,FALSE)</f>
        <v>Hutan lahan kering primer</v>
      </c>
      <c r="J3408" t="str">
        <f>VLOOKUP($E3408,reference!$G$1:$H$25,2,FALSE)</f>
        <v>Hutan lahan kering primer</v>
      </c>
      <c r="K3408" t="str">
        <f t="shared" si="53"/>
        <v>Non Irigasi</v>
      </c>
      <c r="L3408" t="s">
        <v>327</v>
      </c>
    </row>
    <row r="3409" spans="1:12" x14ac:dyDescent="0.25">
      <c r="A3409" s="1">
        <v>3408</v>
      </c>
      <c r="B3409" s="3">
        <v>5</v>
      </c>
      <c r="C3409" s="1">
        <v>284</v>
      </c>
      <c r="D3409" s="1">
        <v>11</v>
      </c>
      <c r="E3409" s="1">
        <v>1</v>
      </c>
      <c r="F3409" s="1">
        <v>0</v>
      </c>
      <c r="G3409">
        <f>VLOOKUP(C3409,reference!$A$1:$E$310,5,FALSE)</f>
        <v>5319051</v>
      </c>
      <c r="H3409" t="str">
        <f>VLOOKUP(C3409,reference!$A$1:$E$310,4,FALSE)</f>
        <v>POCO RANAKA TIMUR</v>
      </c>
      <c r="I3409" t="str">
        <f>VLOOKUP($D3409,reference!$G$1:$H$25,2,FALSE)</f>
        <v>Savanna / Padang rumput</v>
      </c>
      <c r="J3409" t="str">
        <f>VLOOKUP($E3409,reference!$G$1:$H$25,2,FALSE)</f>
        <v>Hutan lahan kering primer</v>
      </c>
      <c r="K3409" t="str">
        <f t="shared" si="53"/>
        <v>Non Irigasi</v>
      </c>
      <c r="L3409" t="s">
        <v>327</v>
      </c>
    </row>
    <row r="3410" spans="1:12" x14ac:dyDescent="0.25">
      <c r="A3410" s="1">
        <v>3409</v>
      </c>
      <c r="B3410" s="3">
        <v>3137</v>
      </c>
      <c r="C3410" s="1">
        <v>273</v>
      </c>
      <c r="D3410" s="1">
        <v>11</v>
      </c>
      <c r="E3410" s="1">
        <v>2</v>
      </c>
      <c r="F3410" s="1">
        <v>0</v>
      </c>
      <c r="G3410">
        <f>VLOOKUP(C3410,reference!$A$1:$E$310,5,FALSE)</f>
        <v>5318040</v>
      </c>
      <c r="H3410" t="str">
        <f>VLOOKUP(C3410,reference!$A$1:$E$310,4,FALSE)</f>
        <v>BOAWAE</v>
      </c>
      <c r="I3410" t="str">
        <f>VLOOKUP($D3410,reference!$G$1:$H$25,2,FALSE)</f>
        <v>Savanna / Padang rumput</v>
      </c>
      <c r="J3410" t="str">
        <f>VLOOKUP($E3410,reference!$G$1:$H$25,2,FALSE)</f>
        <v>Hutan lahan kering sekunder / bekas tebangan</v>
      </c>
      <c r="K3410" t="str">
        <f t="shared" si="53"/>
        <v>Non Irigasi</v>
      </c>
      <c r="L3410" t="s">
        <v>327</v>
      </c>
    </row>
    <row r="3411" spans="1:12" x14ac:dyDescent="0.25">
      <c r="A3411" s="1">
        <v>3410</v>
      </c>
      <c r="B3411" s="3">
        <v>14</v>
      </c>
      <c r="C3411" s="1">
        <v>174</v>
      </c>
      <c r="D3411" s="1">
        <v>11</v>
      </c>
      <c r="E3411" s="1">
        <v>0</v>
      </c>
      <c r="F3411" s="1">
        <v>0</v>
      </c>
      <c r="G3411">
        <f>VLOOKUP(C3411,reference!$A$1:$E$310,5,FALSE)</f>
        <v>5310041</v>
      </c>
      <c r="H3411" t="str">
        <f>VLOOKUP(C3411,reference!$A$1:$E$310,4,FALSE)</f>
        <v>WAIGETE</v>
      </c>
      <c r="I3411" t="str">
        <f>VLOOKUP($D3411,reference!$G$1:$H$25,2,FALSE)</f>
        <v>Savanna / Padang rumput</v>
      </c>
      <c r="J3411" t="str">
        <f>VLOOKUP($E3411,reference!$G$1:$H$25,2,FALSE)</f>
        <v>No data</v>
      </c>
      <c r="K3411" t="str">
        <f t="shared" si="53"/>
        <v>Non Irigasi</v>
      </c>
      <c r="L3411" t="s">
        <v>327</v>
      </c>
    </row>
    <row r="3412" spans="1:12" x14ac:dyDescent="0.25">
      <c r="A3412" s="1">
        <v>3411</v>
      </c>
      <c r="B3412" s="3">
        <v>428</v>
      </c>
      <c r="C3412" s="1">
        <v>174</v>
      </c>
      <c r="D3412" s="1">
        <v>12</v>
      </c>
      <c r="E3412" s="1">
        <v>16</v>
      </c>
      <c r="F3412" s="1">
        <v>0</v>
      </c>
      <c r="G3412">
        <f>VLOOKUP(C3412,reference!$A$1:$E$310,5,FALSE)</f>
        <v>5310041</v>
      </c>
      <c r="H3412" t="str">
        <f>VLOOKUP(C3412,reference!$A$1:$E$310,4,FALSE)</f>
        <v>WAIGETE</v>
      </c>
      <c r="I3412" t="str">
        <f>VLOOKUP($D3412,reference!$G$1:$H$25,2,FALSE)</f>
        <v>Pertanian lahan kering</v>
      </c>
      <c r="J3412" t="str">
        <f>VLOOKUP($E3412,reference!$G$1:$H$25,2,FALSE)</f>
        <v>Pemukiman</v>
      </c>
      <c r="K3412" t="str">
        <f t="shared" si="53"/>
        <v>Non Irigasi</v>
      </c>
      <c r="L3412" t="s">
        <v>327</v>
      </c>
    </row>
    <row r="3413" spans="1:12" x14ac:dyDescent="0.25">
      <c r="A3413" s="1">
        <v>3412</v>
      </c>
      <c r="B3413" s="3">
        <v>23</v>
      </c>
      <c r="C3413" s="1">
        <v>242</v>
      </c>
      <c r="D3413" s="1">
        <v>16</v>
      </c>
      <c r="E3413" s="1">
        <v>2</v>
      </c>
      <c r="F3413" s="1">
        <v>0</v>
      </c>
      <c r="G3413">
        <f>VLOOKUP(C3413,reference!$A$1:$E$310,5,FALSE)</f>
        <v>5315010</v>
      </c>
      <c r="H3413" t="str">
        <f>VLOOKUP(C3413,reference!$A$1:$E$310,4,FALSE)</f>
        <v>KOMODO</v>
      </c>
      <c r="I3413" t="str">
        <f>VLOOKUP($D3413,reference!$G$1:$H$25,2,FALSE)</f>
        <v>Pemukiman</v>
      </c>
      <c r="J3413" t="str">
        <f>VLOOKUP($E3413,reference!$G$1:$H$25,2,FALSE)</f>
        <v>Hutan lahan kering sekunder / bekas tebangan</v>
      </c>
      <c r="K3413" t="str">
        <f t="shared" si="53"/>
        <v>Non Irigasi</v>
      </c>
      <c r="L3413" t="s">
        <v>327</v>
      </c>
    </row>
    <row r="3414" spans="1:12" x14ac:dyDescent="0.25">
      <c r="A3414" s="1">
        <v>3413</v>
      </c>
      <c r="B3414" s="3">
        <v>9</v>
      </c>
      <c r="C3414" s="1">
        <v>245</v>
      </c>
      <c r="D3414" s="1">
        <v>1</v>
      </c>
      <c r="E3414" s="1">
        <v>14</v>
      </c>
      <c r="F3414" s="1">
        <v>0</v>
      </c>
      <c r="G3414">
        <f>VLOOKUP(C3414,reference!$A$1:$E$310,5,FALSE)</f>
        <v>5315021</v>
      </c>
      <c r="H3414" t="str">
        <f>VLOOKUP(C3414,reference!$A$1:$E$310,4,FALSE)</f>
        <v>MBELILING</v>
      </c>
      <c r="I3414" t="str">
        <f>VLOOKUP($D3414,reference!$G$1:$H$25,2,FALSE)</f>
        <v>Hutan lahan kering primer</v>
      </c>
      <c r="J3414" t="str">
        <f>VLOOKUP($E3414,reference!$G$1:$H$25,2,FALSE)</f>
        <v>Sawah</v>
      </c>
      <c r="K3414" t="str">
        <f t="shared" si="53"/>
        <v>Non Irigasi</v>
      </c>
      <c r="L3414" t="s">
        <v>328</v>
      </c>
    </row>
    <row r="3415" spans="1:12" x14ac:dyDescent="0.25">
      <c r="A3415" s="1">
        <v>3414</v>
      </c>
      <c r="B3415" s="3">
        <v>1009</v>
      </c>
      <c r="C3415" s="1">
        <v>245</v>
      </c>
      <c r="D3415" s="1">
        <v>1</v>
      </c>
      <c r="E3415" s="1">
        <v>1</v>
      </c>
      <c r="F3415" s="1">
        <v>0</v>
      </c>
      <c r="G3415">
        <f>VLOOKUP(C3415,reference!$A$1:$E$310,5,FALSE)</f>
        <v>5315021</v>
      </c>
      <c r="H3415" t="str">
        <f>VLOOKUP(C3415,reference!$A$1:$E$310,4,FALSE)</f>
        <v>MBELILING</v>
      </c>
      <c r="I3415" t="str">
        <f>VLOOKUP($D3415,reference!$G$1:$H$25,2,FALSE)</f>
        <v>Hutan lahan kering primer</v>
      </c>
      <c r="J3415" t="str">
        <f>VLOOKUP($E3415,reference!$G$1:$H$25,2,FALSE)</f>
        <v>Hutan lahan kering primer</v>
      </c>
      <c r="K3415" t="str">
        <f t="shared" si="53"/>
        <v>Non Irigasi</v>
      </c>
      <c r="L3415" t="s">
        <v>327</v>
      </c>
    </row>
    <row r="3416" spans="1:12" x14ac:dyDescent="0.25">
      <c r="A3416" s="1">
        <v>3415</v>
      </c>
      <c r="B3416" s="3">
        <v>149</v>
      </c>
      <c r="C3416" s="1">
        <v>245</v>
      </c>
      <c r="D3416" s="1">
        <v>9</v>
      </c>
      <c r="E3416" s="1">
        <v>12</v>
      </c>
      <c r="F3416" s="1">
        <v>0</v>
      </c>
      <c r="G3416">
        <f>VLOOKUP(C3416,reference!$A$1:$E$310,5,FALSE)</f>
        <v>5315021</v>
      </c>
      <c r="H3416" t="str">
        <f>VLOOKUP(C3416,reference!$A$1:$E$310,4,FALSE)</f>
        <v>MBELILING</v>
      </c>
      <c r="I3416" t="str">
        <f>VLOOKUP($D3416,reference!$G$1:$H$25,2,FALSE)</f>
        <v>Semak belukar</v>
      </c>
      <c r="J3416" t="str">
        <f>VLOOKUP($E3416,reference!$G$1:$H$25,2,FALSE)</f>
        <v>Pertanian lahan kering</v>
      </c>
      <c r="K3416" t="str">
        <f t="shared" si="53"/>
        <v>Non Irigasi</v>
      </c>
      <c r="L3416" t="s">
        <v>327</v>
      </c>
    </row>
    <row r="3417" spans="1:12" x14ac:dyDescent="0.25">
      <c r="A3417" s="1">
        <v>3416</v>
      </c>
      <c r="B3417" s="3">
        <v>3687</v>
      </c>
      <c r="C3417" s="1">
        <v>274</v>
      </c>
      <c r="D3417" s="1">
        <v>11</v>
      </c>
      <c r="E3417" s="1">
        <v>11</v>
      </c>
      <c r="F3417" s="1">
        <v>0</v>
      </c>
      <c r="G3417">
        <f>VLOOKUP(C3417,reference!$A$1:$E$310,5,FALSE)</f>
        <v>5318050</v>
      </c>
      <c r="H3417" t="str">
        <f>VLOOKUP(C3417,reference!$A$1:$E$310,4,FALSE)</f>
        <v>AESESA SELATAN</v>
      </c>
      <c r="I3417" t="str">
        <f>VLOOKUP($D3417,reference!$G$1:$H$25,2,FALSE)</f>
        <v>Savanna / Padang rumput</v>
      </c>
      <c r="J3417" t="str">
        <f>VLOOKUP($E3417,reference!$G$1:$H$25,2,FALSE)</f>
        <v>Savanna / Padang rumput</v>
      </c>
      <c r="K3417" t="str">
        <f t="shared" si="53"/>
        <v>Non Irigasi</v>
      </c>
      <c r="L3417" t="s">
        <v>327</v>
      </c>
    </row>
    <row r="3418" spans="1:12" x14ac:dyDescent="0.25">
      <c r="A3418" s="1">
        <v>3417</v>
      </c>
      <c r="B3418" s="3">
        <v>2</v>
      </c>
      <c r="C3418" s="1">
        <v>207</v>
      </c>
      <c r="D3418" s="1">
        <v>14</v>
      </c>
      <c r="E3418" s="1">
        <v>16</v>
      </c>
      <c r="F3418" s="1">
        <v>0</v>
      </c>
      <c r="G3418">
        <f>VLOOKUP(C3418,reference!$A$1:$E$310,5,FALSE)</f>
        <v>5311071</v>
      </c>
      <c r="H3418" t="str">
        <f>VLOOKUP(C3418,reference!$A$1:$E$310,4,FALSE)</f>
        <v>WEWARIA</v>
      </c>
      <c r="I3418" t="str">
        <f>VLOOKUP($D3418,reference!$G$1:$H$25,2,FALSE)</f>
        <v>Sawah</v>
      </c>
      <c r="J3418" t="str">
        <f>VLOOKUP($E3418,reference!$G$1:$H$25,2,FALSE)</f>
        <v>Pemukiman</v>
      </c>
      <c r="K3418" t="str">
        <f t="shared" si="53"/>
        <v>Non Irigasi</v>
      </c>
      <c r="L3418" t="s">
        <v>327</v>
      </c>
    </row>
    <row r="3419" spans="1:12" x14ac:dyDescent="0.25">
      <c r="A3419" s="1">
        <v>3418</v>
      </c>
      <c r="B3419" s="3">
        <v>9</v>
      </c>
      <c r="C3419" s="1">
        <v>184</v>
      </c>
      <c r="D3419" s="1">
        <v>16</v>
      </c>
      <c r="E3419" s="1">
        <v>6</v>
      </c>
      <c r="F3419" s="1">
        <v>0</v>
      </c>
      <c r="G3419">
        <f>VLOOKUP(C3419,reference!$A$1:$E$310,5,FALSE)</f>
        <v>5310080</v>
      </c>
      <c r="H3419" t="str">
        <f>VLOOKUP(C3419,reference!$A$1:$E$310,4,FALSE)</f>
        <v>ALOK</v>
      </c>
      <c r="I3419" t="str">
        <f>VLOOKUP($D3419,reference!$G$1:$H$25,2,FALSE)</f>
        <v>Pemukiman</v>
      </c>
      <c r="J3419" t="str">
        <f>VLOOKUP($E3419,reference!$G$1:$H$25,2,FALSE)</f>
        <v>Hutan mangrove sekunder</v>
      </c>
      <c r="K3419" t="str">
        <f t="shared" si="53"/>
        <v>Non Irigasi</v>
      </c>
      <c r="L3419" t="s">
        <v>327</v>
      </c>
    </row>
    <row r="3420" spans="1:12" x14ac:dyDescent="0.25">
      <c r="A3420" s="1">
        <v>3419</v>
      </c>
      <c r="B3420" s="3">
        <v>326</v>
      </c>
      <c r="C3420" s="1">
        <v>184</v>
      </c>
      <c r="D3420" s="1">
        <v>16</v>
      </c>
      <c r="E3420" s="1">
        <v>16</v>
      </c>
      <c r="F3420" s="1">
        <v>0</v>
      </c>
      <c r="G3420">
        <f>VLOOKUP(C3420,reference!$A$1:$E$310,5,FALSE)</f>
        <v>5310080</v>
      </c>
      <c r="H3420" t="str">
        <f>VLOOKUP(C3420,reference!$A$1:$E$310,4,FALSE)</f>
        <v>ALOK</v>
      </c>
      <c r="I3420" t="str">
        <f>VLOOKUP($D3420,reference!$G$1:$H$25,2,FALSE)</f>
        <v>Pemukiman</v>
      </c>
      <c r="J3420" t="str">
        <f>VLOOKUP($E3420,reference!$G$1:$H$25,2,FALSE)</f>
        <v>Pemukiman</v>
      </c>
      <c r="K3420" t="str">
        <f t="shared" si="53"/>
        <v>Non Irigasi</v>
      </c>
      <c r="L3420" t="s">
        <v>327</v>
      </c>
    </row>
    <row r="3421" spans="1:12" x14ac:dyDescent="0.25">
      <c r="A3421" s="1">
        <v>3420</v>
      </c>
      <c r="B3421" s="3">
        <v>100</v>
      </c>
      <c r="C3421" s="1">
        <v>174</v>
      </c>
      <c r="D3421" s="1">
        <v>11</v>
      </c>
      <c r="E3421" s="1">
        <v>16</v>
      </c>
      <c r="F3421" s="1">
        <v>0</v>
      </c>
      <c r="G3421">
        <f>VLOOKUP(C3421,reference!$A$1:$E$310,5,FALSE)</f>
        <v>5310041</v>
      </c>
      <c r="H3421" t="str">
        <f>VLOOKUP(C3421,reference!$A$1:$E$310,4,FALSE)</f>
        <v>WAIGETE</v>
      </c>
      <c r="I3421" t="str">
        <f>VLOOKUP($D3421,reference!$G$1:$H$25,2,FALSE)</f>
        <v>Savanna / Padang rumput</v>
      </c>
      <c r="J3421" t="str">
        <f>VLOOKUP($E3421,reference!$G$1:$H$25,2,FALSE)</f>
        <v>Pemukiman</v>
      </c>
      <c r="K3421" t="str">
        <f t="shared" si="53"/>
        <v>Non Irigasi</v>
      </c>
      <c r="L3421" t="s">
        <v>327</v>
      </c>
    </row>
    <row r="3422" spans="1:12" x14ac:dyDescent="0.25">
      <c r="A3422" s="1">
        <v>3421</v>
      </c>
      <c r="B3422" s="3">
        <v>388</v>
      </c>
      <c r="C3422" s="1">
        <v>244</v>
      </c>
      <c r="D3422" s="1">
        <v>13</v>
      </c>
      <c r="E3422" s="1">
        <v>16</v>
      </c>
      <c r="F3422" s="1">
        <v>0</v>
      </c>
      <c r="G3422">
        <f>VLOOKUP(C3422,reference!$A$1:$E$310,5,FALSE)</f>
        <v>5315020</v>
      </c>
      <c r="H3422" t="str">
        <f>VLOOKUP(C3422,reference!$A$1:$E$310,4,FALSE)</f>
        <v>SANO NGGOANG</v>
      </c>
      <c r="I3422" t="str">
        <f>VLOOKUP($D3422,reference!$G$1:$H$25,2,FALSE)</f>
        <v>Pertanian lahan kering  campur semak / kebun campur</v>
      </c>
      <c r="J3422" t="str">
        <f>VLOOKUP($E3422,reference!$G$1:$H$25,2,FALSE)</f>
        <v>Pemukiman</v>
      </c>
      <c r="K3422" t="str">
        <f t="shared" si="53"/>
        <v>Non Irigasi</v>
      </c>
      <c r="L3422" t="s">
        <v>327</v>
      </c>
    </row>
    <row r="3423" spans="1:12" x14ac:dyDescent="0.25">
      <c r="A3423" s="1">
        <v>3422</v>
      </c>
      <c r="B3423" s="3">
        <v>199</v>
      </c>
      <c r="C3423" s="1">
        <v>244</v>
      </c>
      <c r="D3423" s="1">
        <v>13</v>
      </c>
      <c r="E3423" s="1">
        <v>12</v>
      </c>
      <c r="F3423" s="1">
        <v>0</v>
      </c>
      <c r="G3423">
        <f>VLOOKUP(C3423,reference!$A$1:$E$310,5,FALSE)</f>
        <v>5315020</v>
      </c>
      <c r="H3423" t="str">
        <f>VLOOKUP(C3423,reference!$A$1:$E$310,4,FALSE)</f>
        <v>SANO NGGOANG</v>
      </c>
      <c r="I3423" t="str">
        <f>VLOOKUP($D3423,reference!$G$1:$H$25,2,FALSE)</f>
        <v>Pertanian lahan kering  campur semak / kebun campur</v>
      </c>
      <c r="J3423" t="str">
        <f>VLOOKUP($E3423,reference!$G$1:$H$25,2,FALSE)</f>
        <v>Pertanian lahan kering</v>
      </c>
      <c r="K3423" t="str">
        <f t="shared" si="53"/>
        <v>Non Irigasi</v>
      </c>
      <c r="L3423" t="s">
        <v>327</v>
      </c>
    </row>
    <row r="3424" spans="1:12" x14ac:dyDescent="0.25">
      <c r="A3424" s="1">
        <v>3423</v>
      </c>
      <c r="B3424" s="3">
        <v>35</v>
      </c>
      <c r="C3424" s="1">
        <v>279</v>
      </c>
      <c r="D3424" s="1">
        <v>2</v>
      </c>
      <c r="E3424" s="1">
        <v>2</v>
      </c>
      <c r="F3424" s="1">
        <v>0</v>
      </c>
      <c r="G3424">
        <f>VLOOKUP(C3424,reference!$A$1:$E$310,5,FALSE)</f>
        <v>5319020</v>
      </c>
      <c r="H3424" t="str">
        <f>VLOOKUP(C3424,reference!$A$1:$E$310,4,FALSE)</f>
        <v>KOTA KOMBA</v>
      </c>
      <c r="I3424" t="str">
        <f>VLOOKUP($D3424,reference!$G$1:$H$25,2,FALSE)</f>
        <v>Hutan lahan kering sekunder / bekas tebangan</v>
      </c>
      <c r="J3424" t="str">
        <f>VLOOKUP($E3424,reference!$G$1:$H$25,2,FALSE)</f>
        <v>Hutan lahan kering sekunder / bekas tebangan</v>
      </c>
      <c r="K3424" t="str">
        <f t="shared" si="53"/>
        <v>Non Irigasi</v>
      </c>
      <c r="L3424" t="s">
        <v>327</v>
      </c>
    </row>
    <row r="3425" spans="1:12" x14ac:dyDescent="0.25">
      <c r="A3425" s="1">
        <v>3424</v>
      </c>
      <c r="B3425" s="3">
        <v>253</v>
      </c>
      <c r="C3425" s="1">
        <v>274</v>
      </c>
      <c r="D3425" s="1">
        <v>11</v>
      </c>
      <c r="E3425" s="1">
        <v>16</v>
      </c>
      <c r="F3425" s="1">
        <v>0</v>
      </c>
      <c r="G3425">
        <f>VLOOKUP(C3425,reference!$A$1:$E$310,5,FALSE)</f>
        <v>5318050</v>
      </c>
      <c r="H3425" t="str">
        <f>VLOOKUP(C3425,reference!$A$1:$E$310,4,FALSE)</f>
        <v>AESESA SELATAN</v>
      </c>
      <c r="I3425" t="str">
        <f>VLOOKUP($D3425,reference!$G$1:$H$25,2,FALSE)</f>
        <v>Savanna / Padang rumput</v>
      </c>
      <c r="J3425" t="str">
        <f>VLOOKUP($E3425,reference!$G$1:$H$25,2,FALSE)</f>
        <v>Pemukiman</v>
      </c>
      <c r="K3425" t="str">
        <f t="shared" si="53"/>
        <v>Non Irigasi</v>
      </c>
      <c r="L3425" t="s">
        <v>327</v>
      </c>
    </row>
    <row r="3426" spans="1:12" x14ac:dyDescent="0.25">
      <c r="A3426" s="1">
        <v>3425</v>
      </c>
      <c r="B3426" s="3">
        <v>19</v>
      </c>
      <c r="C3426" s="1">
        <v>275</v>
      </c>
      <c r="D3426" s="1">
        <v>18</v>
      </c>
      <c r="E3426" s="1">
        <v>2</v>
      </c>
      <c r="F3426" s="1">
        <v>0</v>
      </c>
      <c r="G3426">
        <f>VLOOKUP(C3426,reference!$A$1:$E$310,5,FALSE)</f>
        <v>5318060</v>
      </c>
      <c r="H3426" t="str">
        <f>VLOOKUP(C3426,reference!$A$1:$E$310,4,FALSE)</f>
        <v>AESESA</v>
      </c>
      <c r="I3426" t="str">
        <f>VLOOKUP($D3426,reference!$G$1:$H$25,2,FALSE)</f>
        <v>Lahan terbuka</v>
      </c>
      <c r="J3426" t="str">
        <f>VLOOKUP($E3426,reference!$G$1:$H$25,2,FALSE)</f>
        <v>Hutan lahan kering sekunder / bekas tebangan</v>
      </c>
      <c r="K3426" t="str">
        <f t="shared" si="53"/>
        <v>Non Irigasi</v>
      </c>
      <c r="L3426" t="s">
        <v>327</v>
      </c>
    </row>
    <row r="3427" spans="1:12" x14ac:dyDescent="0.25">
      <c r="A3427" s="1">
        <v>3426</v>
      </c>
      <c r="B3427" s="3">
        <v>186</v>
      </c>
      <c r="C3427" s="1">
        <v>189</v>
      </c>
      <c r="D3427" s="1">
        <v>2</v>
      </c>
      <c r="E3427" s="1">
        <v>11</v>
      </c>
      <c r="F3427" s="1">
        <v>0</v>
      </c>
      <c r="G3427">
        <f>VLOOKUP(C3427,reference!$A$1:$E$310,5,FALSE)</f>
        <v>5311012</v>
      </c>
      <c r="H3427" t="str">
        <f>VLOOKUP(C3427,reference!$A$1:$E$310,4,FALSE)</f>
        <v>MAUKARO</v>
      </c>
      <c r="I3427" t="str">
        <f>VLOOKUP($D3427,reference!$G$1:$H$25,2,FALSE)</f>
        <v>Hutan lahan kering sekunder / bekas tebangan</v>
      </c>
      <c r="J3427" t="str">
        <f>VLOOKUP($E3427,reference!$G$1:$H$25,2,FALSE)</f>
        <v>Savanna / Padang rumput</v>
      </c>
      <c r="K3427" t="str">
        <f t="shared" si="53"/>
        <v>Non Irigasi</v>
      </c>
      <c r="L3427" t="s">
        <v>328</v>
      </c>
    </row>
    <row r="3428" spans="1:12" x14ac:dyDescent="0.25">
      <c r="A3428" s="1">
        <v>3427</v>
      </c>
      <c r="B3428" s="3">
        <v>58</v>
      </c>
      <c r="C3428" s="1">
        <v>185</v>
      </c>
      <c r="D3428" s="1">
        <v>11</v>
      </c>
      <c r="E3428" s="1">
        <v>16</v>
      </c>
      <c r="F3428" s="1">
        <v>0</v>
      </c>
      <c r="G3428">
        <f>VLOOKUP(C3428,reference!$A$1:$E$310,5,FALSE)</f>
        <v>5310081</v>
      </c>
      <c r="H3428" t="str">
        <f>VLOOKUP(C3428,reference!$A$1:$E$310,4,FALSE)</f>
        <v>ALOK BARAT</v>
      </c>
      <c r="I3428" t="str">
        <f>VLOOKUP($D3428,reference!$G$1:$H$25,2,FALSE)</f>
        <v>Savanna / Padang rumput</v>
      </c>
      <c r="J3428" t="str">
        <f>VLOOKUP($E3428,reference!$G$1:$H$25,2,FALSE)</f>
        <v>Pemukiman</v>
      </c>
      <c r="K3428" t="str">
        <f t="shared" si="53"/>
        <v>Non Irigasi</v>
      </c>
      <c r="L3428" t="s">
        <v>327</v>
      </c>
    </row>
    <row r="3429" spans="1:12" x14ac:dyDescent="0.25">
      <c r="A3429" s="1">
        <v>3428</v>
      </c>
      <c r="B3429" s="3">
        <v>1</v>
      </c>
      <c r="C3429" s="1">
        <v>184</v>
      </c>
      <c r="D3429" s="1">
        <v>16</v>
      </c>
      <c r="E3429" s="1">
        <v>6</v>
      </c>
      <c r="F3429" s="1">
        <v>1</v>
      </c>
      <c r="G3429">
        <f>VLOOKUP(C3429,reference!$A$1:$E$310,5,FALSE)</f>
        <v>5310080</v>
      </c>
      <c r="H3429" t="str">
        <f>VLOOKUP(C3429,reference!$A$1:$E$310,4,FALSE)</f>
        <v>ALOK</v>
      </c>
      <c r="I3429" t="str">
        <f>VLOOKUP($D3429,reference!$G$1:$H$25,2,FALSE)</f>
        <v>Pemukiman</v>
      </c>
      <c r="J3429" t="str">
        <f>VLOOKUP($E3429,reference!$G$1:$H$25,2,FALSE)</f>
        <v>Hutan mangrove sekunder</v>
      </c>
      <c r="K3429" t="str">
        <f t="shared" si="53"/>
        <v>Buffer Irigasi</v>
      </c>
      <c r="L3429" t="s">
        <v>327</v>
      </c>
    </row>
    <row r="3430" spans="1:12" x14ac:dyDescent="0.25">
      <c r="A3430" s="1">
        <v>3429</v>
      </c>
      <c r="B3430" s="3">
        <v>1825</v>
      </c>
      <c r="C3430" s="1">
        <v>174</v>
      </c>
      <c r="D3430" s="1">
        <v>11</v>
      </c>
      <c r="E3430" s="1">
        <v>12</v>
      </c>
      <c r="F3430" s="1">
        <v>0</v>
      </c>
      <c r="G3430">
        <f>VLOOKUP(C3430,reference!$A$1:$E$310,5,FALSE)</f>
        <v>5310041</v>
      </c>
      <c r="H3430" t="str">
        <f>VLOOKUP(C3430,reference!$A$1:$E$310,4,FALSE)</f>
        <v>WAIGETE</v>
      </c>
      <c r="I3430" t="str">
        <f>VLOOKUP($D3430,reference!$G$1:$H$25,2,FALSE)</f>
        <v>Savanna / Padang rumput</v>
      </c>
      <c r="J3430" t="str">
        <f>VLOOKUP($E3430,reference!$G$1:$H$25,2,FALSE)</f>
        <v>Pertanian lahan kering</v>
      </c>
      <c r="K3430" t="str">
        <f t="shared" si="53"/>
        <v>Non Irigasi</v>
      </c>
      <c r="L3430" t="s">
        <v>327</v>
      </c>
    </row>
    <row r="3431" spans="1:12" x14ac:dyDescent="0.25">
      <c r="A3431" s="1">
        <v>3430</v>
      </c>
      <c r="B3431" s="3">
        <v>883</v>
      </c>
      <c r="C3431" s="1">
        <v>174</v>
      </c>
      <c r="D3431" s="1">
        <v>13</v>
      </c>
      <c r="E3431" s="1">
        <v>12</v>
      </c>
      <c r="F3431" s="1">
        <v>0</v>
      </c>
      <c r="G3431">
        <f>VLOOKUP(C3431,reference!$A$1:$E$310,5,FALSE)</f>
        <v>5310041</v>
      </c>
      <c r="H3431" t="str">
        <f>VLOOKUP(C3431,reference!$A$1:$E$310,4,FALSE)</f>
        <v>WAIGETE</v>
      </c>
      <c r="I3431" t="str">
        <f>VLOOKUP($D3431,reference!$G$1:$H$25,2,FALSE)</f>
        <v>Pertanian lahan kering  campur semak / kebun campur</v>
      </c>
      <c r="J3431" t="str">
        <f>VLOOKUP($E3431,reference!$G$1:$H$25,2,FALSE)</f>
        <v>Pertanian lahan kering</v>
      </c>
      <c r="K3431" t="str">
        <f t="shared" si="53"/>
        <v>Non Irigasi</v>
      </c>
      <c r="L3431" t="s">
        <v>327</v>
      </c>
    </row>
    <row r="3432" spans="1:12" x14ac:dyDescent="0.25">
      <c r="A3432" s="1">
        <v>3431</v>
      </c>
      <c r="B3432" s="3">
        <v>2</v>
      </c>
      <c r="C3432" s="1">
        <v>149</v>
      </c>
      <c r="D3432" s="1">
        <v>0</v>
      </c>
      <c r="E3432" s="1">
        <v>13</v>
      </c>
      <c r="F3432" s="1">
        <v>0</v>
      </c>
      <c r="G3432">
        <f>VLOOKUP(C3432,reference!$A$1:$E$310,5,FALSE)</f>
        <v>5309012</v>
      </c>
      <c r="H3432" t="str">
        <f>VLOOKUP(C3432,reference!$A$1:$E$310,4,FALSE)</f>
        <v>ILEBURA</v>
      </c>
      <c r="I3432" t="str">
        <f>VLOOKUP($D3432,reference!$G$1:$H$25,2,FALSE)</f>
        <v>No data</v>
      </c>
      <c r="J3432" t="str">
        <f>VLOOKUP($E3432,reference!$G$1:$H$25,2,FALSE)</f>
        <v>Pertanian lahan kering  campur semak / kebun campur</v>
      </c>
      <c r="K3432" t="str">
        <f t="shared" si="53"/>
        <v>Non Irigasi</v>
      </c>
      <c r="L3432" t="s">
        <v>327</v>
      </c>
    </row>
    <row r="3433" spans="1:12" x14ac:dyDescent="0.25">
      <c r="A3433" s="1">
        <v>3432</v>
      </c>
      <c r="B3433" s="3">
        <v>1</v>
      </c>
      <c r="C3433" s="1">
        <v>149</v>
      </c>
      <c r="D3433" s="1">
        <v>16</v>
      </c>
      <c r="E3433" s="1">
        <v>0</v>
      </c>
      <c r="F3433" s="1">
        <v>0</v>
      </c>
      <c r="G3433">
        <f>VLOOKUP(C3433,reference!$A$1:$E$310,5,FALSE)</f>
        <v>5309012</v>
      </c>
      <c r="H3433" t="str">
        <f>VLOOKUP(C3433,reference!$A$1:$E$310,4,FALSE)</f>
        <v>ILEBURA</v>
      </c>
      <c r="I3433" t="str">
        <f>VLOOKUP($D3433,reference!$G$1:$H$25,2,FALSE)</f>
        <v>Pemukiman</v>
      </c>
      <c r="J3433" t="str">
        <f>VLOOKUP($E3433,reference!$G$1:$H$25,2,FALSE)</f>
        <v>No data</v>
      </c>
      <c r="K3433" t="str">
        <f t="shared" si="53"/>
        <v>Non Irigasi</v>
      </c>
      <c r="L3433" t="s">
        <v>327</v>
      </c>
    </row>
    <row r="3434" spans="1:12" x14ac:dyDescent="0.25">
      <c r="A3434" s="1">
        <v>3433</v>
      </c>
      <c r="B3434" s="3">
        <v>10100</v>
      </c>
      <c r="C3434" s="1">
        <v>244</v>
      </c>
      <c r="D3434" s="1">
        <v>2</v>
      </c>
      <c r="E3434" s="1">
        <v>1</v>
      </c>
      <c r="F3434" s="1">
        <v>0</v>
      </c>
      <c r="G3434">
        <f>VLOOKUP(C3434,reference!$A$1:$E$310,5,FALSE)</f>
        <v>5315020</v>
      </c>
      <c r="H3434" t="str">
        <f>VLOOKUP(C3434,reference!$A$1:$E$310,4,FALSE)</f>
        <v>SANO NGGOANG</v>
      </c>
      <c r="I3434" t="str">
        <f>VLOOKUP($D3434,reference!$G$1:$H$25,2,FALSE)</f>
        <v>Hutan lahan kering sekunder / bekas tebangan</v>
      </c>
      <c r="J3434" t="str">
        <f>VLOOKUP($E3434,reference!$G$1:$H$25,2,FALSE)</f>
        <v>Hutan lahan kering primer</v>
      </c>
      <c r="K3434" t="str">
        <f t="shared" si="53"/>
        <v>Non Irigasi</v>
      </c>
      <c r="L3434" t="s">
        <v>327</v>
      </c>
    </row>
    <row r="3435" spans="1:12" x14ac:dyDescent="0.25">
      <c r="A3435" s="1">
        <v>3434</v>
      </c>
      <c r="B3435" s="3">
        <v>1392</v>
      </c>
      <c r="C3435" s="1">
        <v>244</v>
      </c>
      <c r="D3435" s="1">
        <v>13</v>
      </c>
      <c r="E3435" s="1">
        <v>14</v>
      </c>
      <c r="F3435" s="1">
        <v>0</v>
      </c>
      <c r="G3435">
        <f>VLOOKUP(C3435,reference!$A$1:$E$310,5,FALSE)</f>
        <v>5315020</v>
      </c>
      <c r="H3435" t="str">
        <f>VLOOKUP(C3435,reference!$A$1:$E$310,4,FALSE)</f>
        <v>SANO NGGOANG</v>
      </c>
      <c r="I3435" t="str">
        <f>VLOOKUP($D3435,reference!$G$1:$H$25,2,FALSE)</f>
        <v>Pertanian lahan kering  campur semak / kebun campur</v>
      </c>
      <c r="J3435" t="str">
        <f>VLOOKUP($E3435,reference!$G$1:$H$25,2,FALSE)</f>
        <v>Sawah</v>
      </c>
      <c r="K3435" t="str">
        <f t="shared" si="53"/>
        <v>Non Irigasi</v>
      </c>
      <c r="L3435" t="s">
        <v>327</v>
      </c>
    </row>
    <row r="3436" spans="1:12" x14ac:dyDescent="0.25">
      <c r="A3436" s="1">
        <v>3435</v>
      </c>
      <c r="B3436" s="3">
        <v>7</v>
      </c>
      <c r="C3436" s="1">
        <v>226</v>
      </c>
      <c r="D3436" s="1">
        <v>2</v>
      </c>
      <c r="E3436" s="1">
        <v>12</v>
      </c>
      <c r="F3436" s="1">
        <v>0</v>
      </c>
      <c r="G3436">
        <f>VLOOKUP(C3436,reference!$A$1:$E$310,5,FALSE)</f>
        <v>5313122</v>
      </c>
      <c r="H3436" t="str">
        <f>VLOOKUP(C3436,reference!$A$1:$E$310,4,FALSE)</f>
        <v>LELAK</v>
      </c>
      <c r="I3436" t="str">
        <f>VLOOKUP($D3436,reference!$G$1:$H$25,2,FALSE)</f>
        <v>Hutan lahan kering sekunder / bekas tebangan</v>
      </c>
      <c r="J3436" t="str">
        <f>VLOOKUP($E3436,reference!$G$1:$H$25,2,FALSE)</f>
        <v>Pertanian lahan kering</v>
      </c>
      <c r="K3436" t="str">
        <f t="shared" si="53"/>
        <v>Non Irigasi</v>
      </c>
      <c r="L3436" t="s">
        <v>328</v>
      </c>
    </row>
    <row r="3437" spans="1:12" x14ac:dyDescent="0.25">
      <c r="A3437" s="1">
        <v>3436</v>
      </c>
      <c r="B3437" s="3">
        <v>1</v>
      </c>
      <c r="C3437" s="1">
        <v>276</v>
      </c>
      <c r="D3437" s="1">
        <v>11</v>
      </c>
      <c r="E3437" s="1">
        <v>21</v>
      </c>
      <c r="F3437" s="1">
        <v>0</v>
      </c>
      <c r="G3437">
        <f>VLOOKUP(C3437,reference!$A$1:$E$310,5,FALSE)</f>
        <v>5318070</v>
      </c>
      <c r="H3437" t="str">
        <f>VLOOKUP(C3437,reference!$A$1:$E$310,4,FALSE)</f>
        <v>WOLOWAE</v>
      </c>
      <c r="I3437" t="str">
        <f>VLOOKUP($D3437,reference!$G$1:$H$25,2,FALSE)</f>
        <v>Savanna / Padang rumput</v>
      </c>
      <c r="J3437" t="str">
        <f>VLOOKUP($E3437,reference!$G$1:$H$25,2,FALSE)</f>
        <v>Rawa</v>
      </c>
      <c r="K3437" t="str">
        <f t="shared" si="53"/>
        <v>Non Irigasi</v>
      </c>
      <c r="L3437" t="s">
        <v>327</v>
      </c>
    </row>
    <row r="3438" spans="1:12" x14ac:dyDescent="0.25">
      <c r="A3438" s="1">
        <v>3437</v>
      </c>
      <c r="B3438" s="3">
        <v>59</v>
      </c>
      <c r="C3438" s="1">
        <v>276</v>
      </c>
      <c r="D3438" s="1">
        <v>21</v>
      </c>
      <c r="E3438" s="1">
        <v>21</v>
      </c>
      <c r="F3438" s="1">
        <v>0</v>
      </c>
      <c r="G3438">
        <f>VLOOKUP(C3438,reference!$A$1:$E$310,5,FALSE)</f>
        <v>5318070</v>
      </c>
      <c r="H3438" t="str">
        <f>VLOOKUP(C3438,reference!$A$1:$E$310,4,FALSE)</f>
        <v>WOLOWAE</v>
      </c>
      <c r="I3438" t="str">
        <f>VLOOKUP($D3438,reference!$G$1:$H$25,2,FALSE)</f>
        <v>Rawa</v>
      </c>
      <c r="J3438" t="str">
        <f>VLOOKUP($E3438,reference!$G$1:$H$25,2,FALSE)</f>
        <v>Rawa</v>
      </c>
      <c r="K3438" t="str">
        <f t="shared" si="53"/>
        <v>Non Irigasi</v>
      </c>
      <c r="L3438" t="s">
        <v>327</v>
      </c>
    </row>
    <row r="3439" spans="1:12" x14ac:dyDescent="0.25">
      <c r="A3439" s="1">
        <v>3438</v>
      </c>
      <c r="B3439" s="3">
        <v>101</v>
      </c>
      <c r="C3439" s="1">
        <v>276</v>
      </c>
      <c r="D3439" s="1">
        <v>6</v>
      </c>
      <c r="E3439" s="1">
        <v>6</v>
      </c>
      <c r="F3439" s="1">
        <v>0</v>
      </c>
      <c r="G3439">
        <f>VLOOKUP(C3439,reference!$A$1:$E$310,5,FALSE)</f>
        <v>5318070</v>
      </c>
      <c r="H3439" t="str">
        <f>VLOOKUP(C3439,reference!$A$1:$E$310,4,FALSE)</f>
        <v>WOLOWAE</v>
      </c>
      <c r="I3439" t="str">
        <f>VLOOKUP($D3439,reference!$G$1:$H$25,2,FALSE)</f>
        <v>Hutan mangrove sekunder</v>
      </c>
      <c r="J3439" t="str">
        <f>VLOOKUP($E3439,reference!$G$1:$H$25,2,FALSE)</f>
        <v>Hutan mangrove sekunder</v>
      </c>
      <c r="K3439" t="str">
        <f t="shared" si="53"/>
        <v>Non Irigasi</v>
      </c>
      <c r="L3439" t="s">
        <v>327</v>
      </c>
    </row>
    <row r="3440" spans="1:12" x14ac:dyDescent="0.25">
      <c r="A3440" s="1">
        <v>3439</v>
      </c>
      <c r="B3440" s="3">
        <v>1</v>
      </c>
      <c r="C3440" s="1">
        <v>276</v>
      </c>
      <c r="D3440" s="1">
        <v>6</v>
      </c>
      <c r="E3440" s="1">
        <v>0</v>
      </c>
      <c r="F3440" s="1">
        <v>0</v>
      </c>
      <c r="G3440">
        <f>VLOOKUP(C3440,reference!$A$1:$E$310,5,FALSE)</f>
        <v>5318070</v>
      </c>
      <c r="H3440" t="str">
        <f>VLOOKUP(C3440,reference!$A$1:$E$310,4,FALSE)</f>
        <v>WOLOWAE</v>
      </c>
      <c r="I3440" t="str">
        <f>VLOOKUP($D3440,reference!$G$1:$H$25,2,FALSE)</f>
        <v>Hutan mangrove sekunder</v>
      </c>
      <c r="J3440" t="str">
        <f>VLOOKUP($E3440,reference!$G$1:$H$25,2,FALSE)</f>
        <v>No data</v>
      </c>
      <c r="K3440" t="str">
        <f t="shared" si="53"/>
        <v>Non Irigasi</v>
      </c>
      <c r="L3440" t="s">
        <v>328</v>
      </c>
    </row>
    <row r="3441" spans="1:12" x14ac:dyDescent="0.25">
      <c r="A3441" s="1">
        <v>3440</v>
      </c>
      <c r="B3441" s="3">
        <v>900</v>
      </c>
      <c r="C3441" s="1">
        <v>167</v>
      </c>
      <c r="D3441" s="1">
        <v>2</v>
      </c>
      <c r="E3441" s="1">
        <v>2</v>
      </c>
      <c r="F3441" s="1">
        <v>0</v>
      </c>
      <c r="G3441">
        <f>VLOOKUP(C3441,reference!$A$1:$E$310,5,FALSE)</f>
        <v>5310011</v>
      </c>
      <c r="H3441" t="str">
        <f>VLOOKUP(C3441,reference!$A$1:$E$310,4,FALSE)</f>
        <v>MEGO</v>
      </c>
      <c r="I3441" t="str">
        <f>VLOOKUP($D3441,reference!$G$1:$H$25,2,FALSE)</f>
        <v>Hutan lahan kering sekunder / bekas tebangan</v>
      </c>
      <c r="J3441" t="str">
        <f>VLOOKUP($E3441,reference!$G$1:$H$25,2,FALSE)</f>
        <v>Hutan lahan kering sekunder / bekas tebangan</v>
      </c>
      <c r="K3441" t="str">
        <f t="shared" si="53"/>
        <v>Non Irigasi</v>
      </c>
      <c r="L3441" t="s">
        <v>327</v>
      </c>
    </row>
    <row r="3442" spans="1:12" x14ac:dyDescent="0.25">
      <c r="A3442" s="1">
        <v>3441</v>
      </c>
      <c r="B3442" s="3">
        <v>5506</v>
      </c>
      <c r="C3442" s="1">
        <v>167</v>
      </c>
      <c r="D3442" s="1">
        <v>2</v>
      </c>
      <c r="E3442" s="1">
        <v>1</v>
      </c>
      <c r="F3442" s="1">
        <v>0</v>
      </c>
      <c r="G3442">
        <f>VLOOKUP(C3442,reference!$A$1:$E$310,5,FALSE)</f>
        <v>5310011</v>
      </c>
      <c r="H3442" t="str">
        <f>VLOOKUP(C3442,reference!$A$1:$E$310,4,FALSE)</f>
        <v>MEGO</v>
      </c>
      <c r="I3442" t="str">
        <f>VLOOKUP($D3442,reference!$G$1:$H$25,2,FALSE)</f>
        <v>Hutan lahan kering sekunder / bekas tebangan</v>
      </c>
      <c r="J3442" t="str">
        <f>VLOOKUP($E3442,reference!$G$1:$H$25,2,FALSE)</f>
        <v>Hutan lahan kering primer</v>
      </c>
      <c r="K3442" t="str">
        <f t="shared" si="53"/>
        <v>Non Irigasi</v>
      </c>
      <c r="L3442" t="s">
        <v>327</v>
      </c>
    </row>
    <row r="3443" spans="1:12" x14ac:dyDescent="0.25">
      <c r="A3443" s="1">
        <v>3442</v>
      </c>
      <c r="B3443" s="3">
        <v>569</v>
      </c>
      <c r="C3443" s="1">
        <v>182</v>
      </c>
      <c r="D3443" s="1">
        <v>2</v>
      </c>
      <c r="E3443" s="1">
        <v>11</v>
      </c>
      <c r="F3443" s="1">
        <v>0</v>
      </c>
      <c r="G3443">
        <f>VLOOKUP(C3443,reference!$A$1:$E$310,5,FALSE)</f>
        <v>5310070</v>
      </c>
      <c r="H3443" t="str">
        <f>VLOOKUP(C3443,reference!$A$1:$E$310,4,FALSE)</f>
        <v>NITA</v>
      </c>
      <c r="I3443" t="str">
        <f>VLOOKUP($D3443,reference!$G$1:$H$25,2,FALSE)</f>
        <v>Hutan lahan kering sekunder / bekas tebangan</v>
      </c>
      <c r="J3443" t="str">
        <f>VLOOKUP($E3443,reference!$G$1:$H$25,2,FALSE)</f>
        <v>Savanna / Padang rumput</v>
      </c>
      <c r="K3443" t="str">
        <f t="shared" si="53"/>
        <v>Non Irigasi</v>
      </c>
      <c r="L3443" t="s">
        <v>328</v>
      </c>
    </row>
    <row r="3444" spans="1:12" x14ac:dyDescent="0.25">
      <c r="A3444" s="1">
        <v>3443</v>
      </c>
      <c r="B3444" s="3">
        <v>1</v>
      </c>
      <c r="C3444" s="1">
        <v>185</v>
      </c>
      <c r="D3444" s="1">
        <v>1</v>
      </c>
      <c r="E3444" s="1">
        <v>2</v>
      </c>
      <c r="F3444" s="1">
        <v>0</v>
      </c>
      <c r="G3444">
        <f>VLOOKUP(C3444,reference!$A$1:$E$310,5,FALSE)</f>
        <v>5310081</v>
      </c>
      <c r="H3444" t="str">
        <f>VLOOKUP(C3444,reference!$A$1:$E$310,4,FALSE)</f>
        <v>ALOK BARAT</v>
      </c>
      <c r="I3444" t="str">
        <f>VLOOKUP($D3444,reference!$G$1:$H$25,2,FALSE)</f>
        <v>Hutan lahan kering primer</v>
      </c>
      <c r="J3444" t="str">
        <f>VLOOKUP($E3444,reference!$G$1:$H$25,2,FALSE)</f>
        <v>Hutan lahan kering sekunder / bekas tebangan</v>
      </c>
      <c r="K3444" t="str">
        <f t="shared" si="53"/>
        <v>Non Irigasi</v>
      </c>
      <c r="L3444" t="s">
        <v>329</v>
      </c>
    </row>
    <row r="3445" spans="1:12" x14ac:dyDescent="0.25">
      <c r="A3445" s="1">
        <v>3444</v>
      </c>
      <c r="B3445" s="3">
        <v>1</v>
      </c>
      <c r="C3445" s="1">
        <v>184</v>
      </c>
      <c r="D3445" s="1">
        <v>16</v>
      </c>
      <c r="E3445" s="1">
        <v>16</v>
      </c>
      <c r="F3445" s="1">
        <v>1</v>
      </c>
      <c r="G3445">
        <f>VLOOKUP(C3445,reference!$A$1:$E$310,5,FALSE)</f>
        <v>5310080</v>
      </c>
      <c r="H3445" t="str">
        <f>VLOOKUP(C3445,reference!$A$1:$E$310,4,FALSE)</f>
        <v>ALOK</v>
      </c>
      <c r="I3445" t="str">
        <f>VLOOKUP($D3445,reference!$G$1:$H$25,2,FALSE)</f>
        <v>Pemukiman</v>
      </c>
      <c r="J3445" t="str">
        <f>VLOOKUP($E3445,reference!$G$1:$H$25,2,FALSE)</f>
        <v>Pemukiman</v>
      </c>
      <c r="K3445" t="str">
        <f t="shared" si="53"/>
        <v>Buffer Irigasi</v>
      </c>
      <c r="L3445" t="s">
        <v>327</v>
      </c>
    </row>
    <row r="3446" spans="1:12" x14ac:dyDescent="0.25">
      <c r="A3446" s="1">
        <v>3445</v>
      </c>
      <c r="B3446" s="3">
        <v>2</v>
      </c>
      <c r="C3446" s="1">
        <v>242</v>
      </c>
      <c r="D3446" s="1">
        <v>11</v>
      </c>
      <c r="E3446" s="1">
        <v>10</v>
      </c>
      <c r="F3446" s="1">
        <v>0</v>
      </c>
      <c r="G3446">
        <f>VLOOKUP(C3446,reference!$A$1:$E$310,5,FALSE)</f>
        <v>5315010</v>
      </c>
      <c r="H3446" t="str">
        <f>VLOOKUP(C3446,reference!$A$1:$E$310,4,FALSE)</f>
        <v>KOMODO</v>
      </c>
      <c r="I3446" t="str">
        <f>VLOOKUP($D3446,reference!$G$1:$H$25,2,FALSE)</f>
        <v>Savanna / Padang rumput</v>
      </c>
      <c r="J3446" t="str">
        <f>VLOOKUP($E3446,reference!$G$1:$H$25,2,FALSE)</f>
        <v>Semak belukar rawa</v>
      </c>
      <c r="K3446" t="str">
        <f t="shared" si="53"/>
        <v>Non Irigasi</v>
      </c>
      <c r="L3446" t="s">
        <v>327</v>
      </c>
    </row>
    <row r="3447" spans="1:12" x14ac:dyDescent="0.25">
      <c r="A3447" s="1">
        <v>3446</v>
      </c>
      <c r="B3447" s="3">
        <v>17</v>
      </c>
      <c r="C3447" s="1">
        <v>242</v>
      </c>
      <c r="D3447" s="1">
        <v>9</v>
      </c>
      <c r="E3447" s="1">
        <v>10</v>
      </c>
      <c r="F3447" s="1">
        <v>0</v>
      </c>
      <c r="G3447">
        <f>VLOOKUP(C3447,reference!$A$1:$E$310,5,FALSE)</f>
        <v>5315010</v>
      </c>
      <c r="H3447" t="str">
        <f>VLOOKUP(C3447,reference!$A$1:$E$310,4,FALSE)</f>
        <v>KOMODO</v>
      </c>
      <c r="I3447" t="str">
        <f>VLOOKUP($D3447,reference!$G$1:$H$25,2,FALSE)</f>
        <v>Semak belukar</v>
      </c>
      <c r="J3447" t="str">
        <f>VLOOKUP($E3447,reference!$G$1:$H$25,2,FALSE)</f>
        <v>Semak belukar rawa</v>
      </c>
      <c r="K3447" t="str">
        <f t="shared" si="53"/>
        <v>Non Irigasi</v>
      </c>
      <c r="L3447" t="s">
        <v>327</v>
      </c>
    </row>
    <row r="3448" spans="1:12" x14ac:dyDescent="0.25">
      <c r="A3448" s="1">
        <v>3447</v>
      </c>
      <c r="B3448" s="3">
        <v>83</v>
      </c>
      <c r="C3448" s="1">
        <v>244</v>
      </c>
      <c r="D3448" s="1">
        <v>2</v>
      </c>
      <c r="E3448" s="1">
        <v>16</v>
      </c>
      <c r="F3448" s="1">
        <v>0</v>
      </c>
      <c r="G3448">
        <f>VLOOKUP(C3448,reference!$A$1:$E$310,5,FALSE)</f>
        <v>5315020</v>
      </c>
      <c r="H3448" t="str">
        <f>VLOOKUP(C3448,reference!$A$1:$E$310,4,FALSE)</f>
        <v>SANO NGGOANG</v>
      </c>
      <c r="I3448" t="str">
        <f>VLOOKUP($D3448,reference!$G$1:$H$25,2,FALSE)</f>
        <v>Hutan lahan kering sekunder / bekas tebangan</v>
      </c>
      <c r="J3448" t="str">
        <f>VLOOKUP($E3448,reference!$G$1:$H$25,2,FALSE)</f>
        <v>Pemukiman</v>
      </c>
      <c r="K3448" t="str">
        <f t="shared" si="53"/>
        <v>Non Irigasi</v>
      </c>
      <c r="L3448" t="s">
        <v>328</v>
      </c>
    </row>
    <row r="3449" spans="1:12" x14ac:dyDescent="0.25">
      <c r="A3449" s="1">
        <v>3448</v>
      </c>
      <c r="B3449" s="3">
        <v>77</v>
      </c>
      <c r="C3449" s="1">
        <v>276</v>
      </c>
      <c r="D3449" s="1">
        <v>18</v>
      </c>
      <c r="E3449" s="1">
        <v>12</v>
      </c>
      <c r="F3449" s="1">
        <v>0</v>
      </c>
      <c r="G3449">
        <f>VLOOKUP(C3449,reference!$A$1:$E$310,5,FALSE)</f>
        <v>5318070</v>
      </c>
      <c r="H3449" t="str">
        <f>VLOOKUP(C3449,reference!$A$1:$E$310,4,FALSE)</f>
        <v>WOLOWAE</v>
      </c>
      <c r="I3449" t="str">
        <f>VLOOKUP($D3449,reference!$G$1:$H$25,2,FALSE)</f>
        <v>Lahan terbuka</v>
      </c>
      <c r="J3449" t="str">
        <f>VLOOKUP($E3449,reference!$G$1:$H$25,2,FALSE)</f>
        <v>Pertanian lahan kering</v>
      </c>
      <c r="K3449" t="str">
        <f t="shared" si="53"/>
        <v>Non Irigasi</v>
      </c>
      <c r="L3449" t="s">
        <v>327</v>
      </c>
    </row>
    <row r="3450" spans="1:12" x14ac:dyDescent="0.25">
      <c r="A3450" s="1">
        <v>3449</v>
      </c>
      <c r="B3450" s="3">
        <v>1</v>
      </c>
      <c r="C3450" s="1">
        <v>276</v>
      </c>
      <c r="D3450" s="1">
        <v>21</v>
      </c>
      <c r="E3450" s="1">
        <v>2</v>
      </c>
      <c r="F3450" s="1">
        <v>0</v>
      </c>
      <c r="G3450">
        <f>VLOOKUP(C3450,reference!$A$1:$E$310,5,FALSE)</f>
        <v>5318070</v>
      </c>
      <c r="H3450" t="str">
        <f>VLOOKUP(C3450,reference!$A$1:$E$310,4,FALSE)</f>
        <v>WOLOWAE</v>
      </c>
      <c r="I3450" t="str">
        <f>VLOOKUP($D3450,reference!$G$1:$H$25,2,FALSE)</f>
        <v>Rawa</v>
      </c>
      <c r="J3450" t="str">
        <f>VLOOKUP($E3450,reference!$G$1:$H$25,2,FALSE)</f>
        <v>Hutan lahan kering sekunder / bekas tebangan</v>
      </c>
      <c r="K3450" t="str">
        <f t="shared" si="53"/>
        <v>Non Irigasi</v>
      </c>
      <c r="L3450" t="s">
        <v>327</v>
      </c>
    </row>
    <row r="3451" spans="1:12" x14ac:dyDescent="0.25">
      <c r="A3451" s="1">
        <v>3450</v>
      </c>
      <c r="B3451" s="3">
        <v>5</v>
      </c>
      <c r="C3451" s="1">
        <v>276</v>
      </c>
      <c r="D3451" s="1">
        <v>6</v>
      </c>
      <c r="E3451" s="1">
        <v>21</v>
      </c>
      <c r="F3451" s="1">
        <v>0</v>
      </c>
      <c r="G3451">
        <f>VLOOKUP(C3451,reference!$A$1:$E$310,5,FALSE)</f>
        <v>5318070</v>
      </c>
      <c r="H3451" t="str">
        <f>VLOOKUP(C3451,reference!$A$1:$E$310,4,FALSE)</f>
        <v>WOLOWAE</v>
      </c>
      <c r="I3451" t="str">
        <f>VLOOKUP($D3451,reference!$G$1:$H$25,2,FALSE)</f>
        <v>Hutan mangrove sekunder</v>
      </c>
      <c r="J3451" t="str">
        <f>VLOOKUP($E3451,reference!$G$1:$H$25,2,FALSE)</f>
        <v>Rawa</v>
      </c>
      <c r="K3451" t="str">
        <f t="shared" si="53"/>
        <v>Non Irigasi</v>
      </c>
      <c r="L3451" t="s">
        <v>328</v>
      </c>
    </row>
    <row r="3452" spans="1:12" x14ac:dyDescent="0.25">
      <c r="A3452" s="1">
        <v>3451</v>
      </c>
      <c r="B3452" s="3">
        <v>4</v>
      </c>
      <c r="C3452" s="1">
        <v>182</v>
      </c>
      <c r="D3452" s="1">
        <v>1</v>
      </c>
      <c r="E3452" s="1">
        <v>11</v>
      </c>
      <c r="F3452" s="1">
        <v>0</v>
      </c>
      <c r="G3452">
        <f>VLOOKUP(C3452,reference!$A$1:$E$310,5,FALSE)</f>
        <v>5310070</v>
      </c>
      <c r="H3452" t="str">
        <f>VLOOKUP(C3452,reference!$A$1:$E$310,4,FALSE)</f>
        <v>NITA</v>
      </c>
      <c r="I3452" t="str">
        <f>VLOOKUP($D3452,reference!$G$1:$H$25,2,FALSE)</f>
        <v>Hutan lahan kering primer</v>
      </c>
      <c r="J3452" t="str">
        <f>VLOOKUP($E3452,reference!$G$1:$H$25,2,FALSE)</f>
        <v>Savanna / Padang rumput</v>
      </c>
      <c r="K3452" t="str">
        <f t="shared" si="53"/>
        <v>Non Irigasi</v>
      </c>
      <c r="L3452" t="s">
        <v>328</v>
      </c>
    </row>
    <row r="3453" spans="1:12" x14ac:dyDescent="0.25">
      <c r="A3453" s="1">
        <v>3452</v>
      </c>
      <c r="B3453" s="3">
        <v>791</v>
      </c>
      <c r="C3453" s="1">
        <v>174</v>
      </c>
      <c r="D3453" s="1">
        <v>12</v>
      </c>
      <c r="E3453" s="1">
        <v>11</v>
      </c>
      <c r="F3453" s="1">
        <v>0</v>
      </c>
      <c r="G3453">
        <f>VLOOKUP(C3453,reference!$A$1:$E$310,5,FALSE)</f>
        <v>5310041</v>
      </c>
      <c r="H3453" t="str">
        <f>VLOOKUP(C3453,reference!$A$1:$E$310,4,FALSE)</f>
        <v>WAIGETE</v>
      </c>
      <c r="I3453" t="str">
        <f>VLOOKUP($D3453,reference!$G$1:$H$25,2,FALSE)</f>
        <v>Pertanian lahan kering</v>
      </c>
      <c r="J3453" t="str">
        <f>VLOOKUP($E3453,reference!$G$1:$H$25,2,FALSE)</f>
        <v>Savanna / Padang rumput</v>
      </c>
      <c r="K3453" t="str">
        <f t="shared" si="53"/>
        <v>Non Irigasi</v>
      </c>
      <c r="L3453" t="s">
        <v>327</v>
      </c>
    </row>
    <row r="3454" spans="1:12" x14ac:dyDescent="0.25">
      <c r="A3454" s="1">
        <v>3453</v>
      </c>
      <c r="B3454" s="3">
        <v>253</v>
      </c>
      <c r="C3454" s="1">
        <v>174</v>
      </c>
      <c r="D3454" s="1">
        <v>11</v>
      </c>
      <c r="E3454" s="1">
        <v>11</v>
      </c>
      <c r="F3454" s="1">
        <v>0</v>
      </c>
      <c r="G3454">
        <f>VLOOKUP(C3454,reference!$A$1:$E$310,5,FALSE)</f>
        <v>5310041</v>
      </c>
      <c r="H3454" t="str">
        <f>VLOOKUP(C3454,reference!$A$1:$E$310,4,FALSE)</f>
        <v>WAIGETE</v>
      </c>
      <c r="I3454" t="str">
        <f>VLOOKUP($D3454,reference!$G$1:$H$25,2,FALSE)</f>
        <v>Savanna / Padang rumput</v>
      </c>
      <c r="J3454" t="str">
        <f>VLOOKUP($E3454,reference!$G$1:$H$25,2,FALSE)</f>
        <v>Savanna / Padang rumput</v>
      </c>
      <c r="K3454" t="str">
        <f t="shared" si="53"/>
        <v>Non Irigasi</v>
      </c>
      <c r="L3454" t="s">
        <v>327</v>
      </c>
    </row>
    <row r="3455" spans="1:12" x14ac:dyDescent="0.25">
      <c r="A3455" s="1">
        <v>3454</v>
      </c>
      <c r="B3455" s="3">
        <v>17</v>
      </c>
      <c r="C3455" s="1">
        <v>226</v>
      </c>
      <c r="D3455" s="1">
        <v>12</v>
      </c>
      <c r="E3455" s="1">
        <v>11</v>
      </c>
      <c r="F3455" s="1">
        <v>0</v>
      </c>
      <c r="G3455">
        <f>VLOOKUP(C3455,reference!$A$1:$E$310,5,FALSE)</f>
        <v>5313122</v>
      </c>
      <c r="H3455" t="str">
        <f>VLOOKUP(C3455,reference!$A$1:$E$310,4,FALSE)</f>
        <v>LELAK</v>
      </c>
      <c r="I3455" t="str">
        <f>VLOOKUP($D3455,reference!$G$1:$H$25,2,FALSE)</f>
        <v>Pertanian lahan kering</v>
      </c>
      <c r="J3455" t="str">
        <f>VLOOKUP($E3455,reference!$G$1:$H$25,2,FALSE)</f>
        <v>Savanna / Padang rumput</v>
      </c>
      <c r="K3455" t="str">
        <f t="shared" si="53"/>
        <v>Non Irigasi</v>
      </c>
      <c r="L3455" t="s">
        <v>327</v>
      </c>
    </row>
    <row r="3456" spans="1:12" x14ac:dyDescent="0.25">
      <c r="A3456" s="1">
        <v>3455</v>
      </c>
      <c r="B3456" s="3">
        <v>7</v>
      </c>
      <c r="C3456" s="1">
        <v>283</v>
      </c>
      <c r="D3456" s="1">
        <v>12</v>
      </c>
      <c r="E3456" s="1">
        <v>1</v>
      </c>
      <c r="F3456" s="1">
        <v>0</v>
      </c>
      <c r="G3456">
        <f>VLOOKUP(C3456,reference!$A$1:$E$310,5,FALSE)</f>
        <v>5319050</v>
      </c>
      <c r="H3456" t="str">
        <f>VLOOKUP(C3456,reference!$A$1:$E$310,4,FALSE)</f>
        <v>POCO RANAKA</v>
      </c>
      <c r="I3456" t="str">
        <f>VLOOKUP($D3456,reference!$G$1:$H$25,2,FALSE)</f>
        <v>Pertanian lahan kering</v>
      </c>
      <c r="J3456" t="str">
        <f>VLOOKUP($E3456,reference!$G$1:$H$25,2,FALSE)</f>
        <v>Hutan lahan kering primer</v>
      </c>
      <c r="K3456" t="str">
        <f t="shared" si="53"/>
        <v>Non Irigasi</v>
      </c>
      <c r="L3456" t="s">
        <v>327</v>
      </c>
    </row>
    <row r="3457" spans="1:12" x14ac:dyDescent="0.25">
      <c r="A3457" s="1">
        <v>3456</v>
      </c>
      <c r="B3457" s="3">
        <v>15</v>
      </c>
      <c r="C3457" s="1">
        <v>281</v>
      </c>
      <c r="D3457" s="1">
        <v>18</v>
      </c>
      <c r="E3457" s="1">
        <v>2</v>
      </c>
      <c r="F3457" s="1">
        <v>0</v>
      </c>
      <c r="G3457">
        <f>VLOOKUP(C3457,reference!$A$1:$E$310,5,FALSE)</f>
        <v>5319031</v>
      </c>
      <c r="H3457" t="str">
        <f>VLOOKUP(C3457,reference!$A$1:$E$310,4,FALSE)</f>
        <v>ELAR SELATAN</v>
      </c>
      <c r="I3457" t="str">
        <f>VLOOKUP($D3457,reference!$G$1:$H$25,2,FALSE)</f>
        <v>Lahan terbuka</v>
      </c>
      <c r="J3457" t="str">
        <f>VLOOKUP($E3457,reference!$G$1:$H$25,2,FALSE)</f>
        <v>Hutan lahan kering sekunder / bekas tebangan</v>
      </c>
      <c r="K3457" t="str">
        <f t="shared" si="53"/>
        <v>Non Irigasi</v>
      </c>
      <c r="L3457" t="s">
        <v>327</v>
      </c>
    </row>
    <row r="3458" spans="1:12" x14ac:dyDescent="0.25">
      <c r="A3458" s="1">
        <v>3457</v>
      </c>
      <c r="B3458" s="3">
        <v>462</v>
      </c>
      <c r="C3458" s="1">
        <v>219</v>
      </c>
      <c r="D3458" s="1">
        <v>11</v>
      </c>
      <c r="E3458" s="1">
        <v>1</v>
      </c>
      <c r="F3458" s="1">
        <v>0</v>
      </c>
      <c r="G3458">
        <f>VLOOKUP(C3458,reference!$A$1:$E$310,5,FALSE)</f>
        <v>5312082</v>
      </c>
      <c r="H3458" t="str">
        <f>VLOOKUP(C3458,reference!$A$1:$E$310,4,FALSE)</f>
        <v>WOLOMEZE</v>
      </c>
      <c r="I3458" t="str">
        <f>VLOOKUP($D3458,reference!$G$1:$H$25,2,FALSE)</f>
        <v>Savanna / Padang rumput</v>
      </c>
      <c r="J3458" t="str">
        <f>VLOOKUP($E3458,reference!$G$1:$H$25,2,FALSE)</f>
        <v>Hutan lahan kering primer</v>
      </c>
      <c r="K3458" t="str">
        <f t="shared" si="53"/>
        <v>Non Irigasi</v>
      </c>
      <c r="L3458" t="s">
        <v>327</v>
      </c>
    </row>
    <row r="3459" spans="1:12" x14ac:dyDescent="0.25">
      <c r="A3459" s="1">
        <v>3458</v>
      </c>
      <c r="B3459" s="3">
        <v>65</v>
      </c>
      <c r="C3459" s="1">
        <v>167</v>
      </c>
      <c r="D3459" s="1">
        <v>11</v>
      </c>
      <c r="E3459" s="1">
        <v>11</v>
      </c>
      <c r="F3459" s="1">
        <v>0</v>
      </c>
      <c r="G3459">
        <f>VLOOKUP(C3459,reference!$A$1:$E$310,5,FALSE)</f>
        <v>5310011</v>
      </c>
      <c r="H3459" t="str">
        <f>VLOOKUP(C3459,reference!$A$1:$E$310,4,FALSE)</f>
        <v>MEGO</v>
      </c>
      <c r="I3459" t="str">
        <f>VLOOKUP($D3459,reference!$G$1:$H$25,2,FALSE)</f>
        <v>Savanna / Padang rumput</v>
      </c>
      <c r="J3459" t="str">
        <f>VLOOKUP($E3459,reference!$G$1:$H$25,2,FALSE)</f>
        <v>Savanna / Padang rumput</v>
      </c>
      <c r="K3459" t="str">
        <f t="shared" ref="K3459:K3522" si="54">IF(F3459=0,"Non Irigasi","Buffer Irigasi")</f>
        <v>Non Irigasi</v>
      </c>
      <c r="L3459" t="s">
        <v>327</v>
      </c>
    </row>
    <row r="3460" spans="1:12" x14ac:dyDescent="0.25">
      <c r="A3460" s="1">
        <v>3459</v>
      </c>
      <c r="B3460" s="3">
        <v>733</v>
      </c>
      <c r="C3460" s="1">
        <v>167</v>
      </c>
      <c r="D3460" s="1">
        <v>2</v>
      </c>
      <c r="E3460" s="1">
        <v>11</v>
      </c>
      <c r="F3460" s="1">
        <v>0</v>
      </c>
      <c r="G3460">
        <f>VLOOKUP(C3460,reference!$A$1:$E$310,5,FALSE)</f>
        <v>5310011</v>
      </c>
      <c r="H3460" t="str">
        <f>VLOOKUP(C3460,reference!$A$1:$E$310,4,FALSE)</f>
        <v>MEGO</v>
      </c>
      <c r="I3460" t="str">
        <f>VLOOKUP($D3460,reference!$G$1:$H$25,2,FALSE)</f>
        <v>Hutan lahan kering sekunder / bekas tebangan</v>
      </c>
      <c r="J3460" t="str">
        <f>VLOOKUP($E3460,reference!$G$1:$H$25,2,FALSE)</f>
        <v>Savanna / Padang rumput</v>
      </c>
      <c r="K3460" t="str">
        <f t="shared" si="54"/>
        <v>Non Irigasi</v>
      </c>
      <c r="L3460" t="s">
        <v>328</v>
      </c>
    </row>
    <row r="3461" spans="1:12" x14ac:dyDescent="0.25">
      <c r="A3461" s="1">
        <v>3460</v>
      </c>
      <c r="B3461" s="3">
        <v>10</v>
      </c>
      <c r="C3461" s="1">
        <v>245</v>
      </c>
      <c r="D3461" s="1">
        <v>13</v>
      </c>
      <c r="E3461" s="1">
        <v>18</v>
      </c>
      <c r="F3461" s="1">
        <v>0</v>
      </c>
      <c r="G3461">
        <f>VLOOKUP(C3461,reference!$A$1:$E$310,5,FALSE)</f>
        <v>5315021</v>
      </c>
      <c r="H3461" t="str">
        <f>VLOOKUP(C3461,reference!$A$1:$E$310,4,FALSE)</f>
        <v>MBELILING</v>
      </c>
      <c r="I3461" t="str">
        <f>VLOOKUP($D3461,reference!$G$1:$H$25,2,FALSE)</f>
        <v>Pertanian lahan kering  campur semak / kebun campur</v>
      </c>
      <c r="J3461" t="str">
        <f>VLOOKUP($E3461,reference!$G$1:$H$25,2,FALSE)</f>
        <v>Lahan terbuka</v>
      </c>
      <c r="K3461" t="str">
        <f t="shared" si="54"/>
        <v>Non Irigasi</v>
      </c>
      <c r="L3461" t="s">
        <v>327</v>
      </c>
    </row>
    <row r="3462" spans="1:12" x14ac:dyDescent="0.25">
      <c r="A3462" s="1">
        <v>3461</v>
      </c>
      <c r="B3462" s="3">
        <v>806</v>
      </c>
      <c r="C3462" s="1">
        <v>244</v>
      </c>
      <c r="D3462" s="1">
        <v>2</v>
      </c>
      <c r="E3462" s="1">
        <v>2</v>
      </c>
      <c r="F3462" s="1">
        <v>0</v>
      </c>
      <c r="G3462">
        <f>VLOOKUP(C3462,reference!$A$1:$E$310,5,FALSE)</f>
        <v>5315020</v>
      </c>
      <c r="H3462" t="str">
        <f>VLOOKUP(C3462,reference!$A$1:$E$310,4,FALSE)</f>
        <v>SANO NGGOANG</v>
      </c>
      <c r="I3462" t="str">
        <f>VLOOKUP($D3462,reference!$G$1:$H$25,2,FALSE)</f>
        <v>Hutan lahan kering sekunder / bekas tebangan</v>
      </c>
      <c r="J3462" t="str">
        <f>VLOOKUP($E3462,reference!$G$1:$H$25,2,FALSE)</f>
        <v>Hutan lahan kering sekunder / bekas tebangan</v>
      </c>
      <c r="K3462" t="str">
        <f t="shared" si="54"/>
        <v>Non Irigasi</v>
      </c>
      <c r="L3462" t="s">
        <v>327</v>
      </c>
    </row>
    <row r="3463" spans="1:12" x14ac:dyDescent="0.25">
      <c r="A3463" s="1">
        <v>3462</v>
      </c>
      <c r="B3463" s="3">
        <v>567</v>
      </c>
      <c r="C3463" s="1">
        <v>244</v>
      </c>
      <c r="D3463" s="1">
        <v>13</v>
      </c>
      <c r="E3463" s="1">
        <v>1</v>
      </c>
      <c r="F3463" s="1">
        <v>0</v>
      </c>
      <c r="G3463">
        <f>VLOOKUP(C3463,reference!$A$1:$E$310,5,FALSE)</f>
        <v>5315020</v>
      </c>
      <c r="H3463" t="str">
        <f>VLOOKUP(C3463,reference!$A$1:$E$310,4,FALSE)</f>
        <v>SANO NGGOANG</v>
      </c>
      <c r="I3463" t="str">
        <f>VLOOKUP($D3463,reference!$G$1:$H$25,2,FALSE)</f>
        <v>Pertanian lahan kering  campur semak / kebun campur</v>
      </c>
      <c r="J3463" t="str">
        <f>VLOOKUP($E3463,reference!$G$1:$H$25,2,FALSE)</f>
        <v>Hutan lahan kering primer</v>
      </c>
      <c r="K3463" t="str">
        <f t="shared" si="54"/>
        <v>Non Irigasi</v>
      </c>
      <c r="L3463" t="s">
        <v>327</v>
      </c>
    </row>
    <row r="3464" spans="1:12" x14ac:dyDescent="0.25">
      <c r="A3464" s="1">
        <v>3463</v>
      </c>
      <c r="B3464" s="3">
        <v>3227</v>
      </c>
      <c r="C3464" s="1">
        <v>279</v>
      </c>
      <c r="D3464" s="1">
        <v>9</v>
      </c>
      <c r="E3464" s="1">
        <v>1</v>
      </c>
      <c r="F3464" s="1">
        <v>0</v>
      </c>
      <c r="G3464">
        <f>VLOOKUP(C3464,reference!$A$1:$E$310,5,FALSE)</f>
        <v>5319020</v>
      </c>
      <c r="H3464" t="str">
        <f>VLOOKUP(C3464,reference!$A$1:$E$310,4,FALSE)</f>
        <v>KOTA KOMBA</v>
      </c>
      <c r="I3464" t="str">
        <f>VLOOKUP($D3464,reference!$G$1:$H$25,2,FALSE)</f>
        <v>Semak belukar</v>
      </c>
      <c r="J3464" t="str">
        <f>VLOOKUP($E3464,reference!$G$1:$H$25,2,FALSE)</f>
        <v>Hutan lahan kering primer</v>
      </c>
      <c r="K3464" t="str">
        <f t="shared" si="54"/>
        <v>Non Irigasi</v>
      </c>
      <c r="L3464" t="s">
        <v>327</v>
      </c>
    </row>
    <row r="3465" spans="1:12" x14ac:dyDescent="0.25">
      <c r="A3465" s="1">
        <v>3464</v>
      </c>
      <c r="B3465" s="3">
        <v>104</v>
      </c>
      <c r="C3465" s="1">
        <v>279</v>
      </c>
      <c r="D3465" s="1">
        <v>9</v>
      </c>
      <c r="E3465" s="1">
        <v>13</v>
      </c>
      <c r="F3465" s="1">
        <v>0</v>
      </c>
      <c r="G3465">
        <f>VLOOKUP(C3465,reference!$A$1:$E$310,5,FALSE)</f>
        <v>5319020</v>
      </c>
      <c r="H3465" t="str">
        <f>VLOOKUP(C3465,reference!$A$1:$E$310,4,FALSE)</f>
        <v>KOTA KOMBA</v>
      </c>
      <c r="I3465" t="str">
        <f>VLOOKUP($D3465,reference!$G$1:$H$25,2,FALSE)</f>
        <v>Semak belukar</v>
      </c>
      <c r="J3465" t="str">
        <f>VLOOKUP($E3465,reference!$G$1:$H$25,2,FALSE)</f>
        <v>Pertanian lahan kering  campur semak / kebun campur</v>
      </c>
      <c r="K3465" t="str">
        <f t="shared" si="54"/>
        <v>Non Irigasi</v>
      </c>
      <c r="L3465" t="s">
        <v>327</v>
      </c>
    </row>
    <row r="3466" spans="1:12" x14ac:dyDescent="0.25">
      <c r="A3466" s="1">
        <v>3465</v>
      </c>
      <c r="B3466" s="3">
        <v>24</v>
      </c>
      <c r="C3466" s="1">
        <v>279</v>
      </c>
      <c r="D3466" s="1">
        <v>1</v>
      </c>
      <c r="E3466" s="1">
        <v>13</v>
      </c>
      <c r="F3466" s="1">
        <v>0</v>
      </c>
      <c r="G3466">
        <f>VLOOKUP(C3466,reference!$A$1:$E$310,5,FALSE)</f>
        <v>5319020</v>
      </c>
      <c r="H3466" t="str">
        <f>VLOOKUP(C3466,reference!$A$1:$E$310,4,FALSE)</f>
        <v>KOTA KOMBA</v>
      </c>
      <c r="I3466" t="str">
        <f>VLOOKUP($D3466,reference!$G$1:$H$25,2,FALSE)</f>
        <v>Hutan lahan kering primer</v>
      </c>
      <c r="J3466" t="str">
        <f>VLOOKUP($E3466,reference!$G$1:$H$25,2,FALSE)</f>
        <v>Pertanian lahan kering  campur semak / kebun campur</v>
      </c>
      <c r="K3466" t="str">
        <f t="shared" si="54"/>
        <v>Non Irigasi</v>
      </c>
      <c r="L3466" t="s">
        <v>328</v>
      </c>
    </row>
    <row r="3467" spans="1:12" x14ac:dyDescent="0.25">
      <c r="A3467" s="1">
        <v>3466</v>
      </c>
      <c r="B3467" s="3">
        <v>1</v>
      </c>
      <c r="C3467" s="1">
        <v>189</v>
      </c>
      <c r="D3467" s="1">
        <v>0</v>
      </c>
      <c r="E3467" s="1">
        <v>20</v>
      </c>
      <c r="F3467" s="1">
        <v>0</v>
      </c>
      <c r="G3467">
        <f>VLOOKUP(C3467,reference!$A$1:$E$310,5,FALSE)</f>
        <v>5311012</v>
      </c>
      <c r="H3467" t="str">
        <f>VLOOKUP(C3467,reference!$A$1:$E$310,4,FALSE)</f>
        <v>MAUKARO</v>
      </c>
      <c r="I3467" t="str">
        <f>VLOOKUP($D3467,reference!$G$1:$H$25,2,FALSE)</f>
        <v>No data</v>
      </c>
      <c r="J3467" t="str">
        <f>VLOOKUP($E3467,reference!$G$1:$H$25,2,FALSE)</f>
        <v>Tubuh air</v>
      </c>
      <c r="K3467" t="str">
        <f t="shared" si="54"/>
        <v>Non Irigasi</v>
      </c>
      <c r="L3467" t="s">
        <v>327</v>
      </c>
    </row>
    <row r="3468" spans="1:12" x14ac:dyDescent="0.25">
      <c r="A3468" s="1">
        <v>3467</v>
      </c>
      <c r="B3468" s="3">
        <v>6</v>
      </c>
      <c r="C3468" s="1">
        <v>189</v>
      </c>
      <c r="D3468" s="1">
        <v>2</v>
      </c>
      <c r="E3468" s="1">
        <v>20</v>
      </c>
      <c r="F3468" s="1">
        <v>0</v>
      </c>
      <c r="G3468">
        <f>VLOOKUP(C3468,reference!$A$1:$E$310,5,FALSE)</f>
        <v>5311012</v>
      </c>
      <c r="H3468" t="str">
        <f>VLOOKUP(C3468,reference!$A$1:$E$310,4,FALSE)</f>
        <v>MAUKARO</v>
      </c>
      <c r="I3468" t="str">
        <f>VLOOKUP($D3468,reference!$G$1:$H$25,2,FALSE)</f>
        <v>Hutan lahan kering sekunder / bekas tebangan</v>
      </c>
      <c r="J3468" t="str">
        <f>VLOOKUP($E3468,reference!$G$1:$H$25,2,FALSE)</f>
        <v>Tubuh air</v>
      </c>
      <c r="K3468" t="str">
        <f t="shared" si="54"/>
        <v>Non Irigasi</v>
      </c>
      <c r="L3468" t="s">
        <v>328</v>
      </c>
    </row>
    <row r="3469" spans="1:12" x14ac:dyDescent="0.25">
      <c r="A3469" s="1">
        <v>3468</v>
      </c>
      <c r="B3469" s="3">
        <v>284</v>
      </c>
      <c r="C3469" s="1">
        <v>182</v>
      </c>
      <c r="D3469" s="1">
        <v>1</v>
      </c>
      <c r="E3469" s="1">
        <v>1</v>
      </c>
      <c r="F3469" s="1">
        <v>0</v>
      </c>
      <c r="G3469">
        <f>VLOOKUP(C3469,reference!$A$1:$E$310,5,FALSE)</f>
        <v>5310070</v>
      </c>
      <c r="H3469" t="str">
        <f>VLOOKUP(C3469,reference!$A$1:$E$310,4,FALSE)</f>
        <v>NITA</v>
      </c>
      <c r="I3469" t="str">
        <f>VLOOKUP($D3469,reference!$G$1:$H$25,2,FALSE)</f>
        <v>Hutan lahan kering primer</v>
      </c>
      <c r="J3469" t="str">
        <f>VLOOKUP($E3469,reference!$G$1:$H$25,2,FALSE)</f>
        <v>Hutan lahan kering primer</v>
      </c>
      <c r="K3469" t="str">
        <f t="shared" si="54"/>
        <v>Non Irigasi</v>
      </c>
      <c r="L3469" t="s">
        <v>327</v>
      </c>
    </row>
    <row r="3470" spans="1:12" x14ac:dyDescent="0.25">
      <c r="A3470" s="1">
        <v>3469</v>
      </c>
      <c r="B3470" s="3">
        <v>109</v>
      </c>
      <c r="C3470" s="1">
        <v>182</v>
      </c>
      <c r="D3470" s="1">
        <v>2</v>
      </c>
      <c r="E3470" s="1">
        <v>9</v>
      </c>
      <c r="F3470" s="1">
        <v>0</v>
      </c>
      <c r="G3470">
        <f>VLOOKUP(C3470,reference!$A$1:$E$310,5,FALSE)</f>
        <v>5310070</v>
      </c>
      <c r="H3470" t="str">
        <f>VLOOKUP(C3470,reference!$A$1:$E$310,4,FALSE)</f>
        <v>NITA</v>
      </c>
      <c r="I3470" t="str">
        <f>VLOOKUP($D3470,reference!$G$1:$H$25,2,FALSE)</f>
        <v>Hutan lahan kering sekunder / bekas tebangan</v>
      </c>
      <c r="J3470" t="str">
        <f>VLOOKUP($E3470,reference!$G$1:$H$25,2,FALSE)</f>
        <v>Semak belukar</v>
      </c>
      <c r="K3470" t="str">
        <f t="shared" si="54"/>
        <v>Non Irigasi</v>
      </c>
      <c r="L3470" t="s">
        <v>328</v>
      </c>
    </row>
    <row r="3471" spans="1:12" x14ac:dyDescent="0.25">
      <c r="A3471" s="1">
        <v>3470</v>
      </c>
      <c r="B3471" s="3">
        <v>100</v>
      </c>
      <c r="C3471" s="1">
        <v>182</v>
      </c>
      <c r="D3471" s="1">
        <v>11</v>
      </c>
      <c r="E3471" s="1">
        <v>11</v>
      </c>
      <c r="F3471" s="1">
        <v>0</v>
      </c>
      <c r="G3471">
        <f>VLOOKUP(C3471,reference!$A$1:$E$310,5,FALSE)</f>
        <v>5310070</v>
      </c>
      <c r="H3471" t="str">
        <f>VLOOKUP(C3471,reference!$A$1:$E$310,4,FALSE)</f>
        <v>NITA</v>
      </c>
      <c r="I3471" t="str">
        <f>VLOOKUP($D3471,reference!$G$1:$H$25,2,FALSE)</f>
        <v>Savanna / Padang rumput</v>
      </c>
      <c r="J3471" t="str">
        <f>VLOOKUP($E3471,reference!$G$1:$H$25,2,FALSE)</f>
        <v>Savanna / Padang rumput</v>
      </c>
      <c r="K3471" t="str">
        <f t="shared" si="54"/>
        <v>Non Irigasi</v>
      </c>
      <c r="L3471" t="s">
        <v>327</v>
      </c>
    </row>
    <row r="3472" spans="1:12" x14ac:dyDescent="0.25">
      <c r="A3472" s="1">
        <v>3471</v>
      </c>
      <c r="B3472" s="3">
        <v>179</v>
      </c>
      <c r="C3472" s="1">
        <v>244</v>
      </c>
      <c r="D3472" s="1">
        <v>2</v>
      </c>
      <c r="E3472" s="1">
        <v>13</v>
      </c>
      <c r="F3472" s="1">
        <v>0</v>
      </c>
      <c r="G3472">
        <f>VLOOKUP(C3472,reference!$A$1:$E$310,5,FALSE)</f>
        <v>5315020</v>
      </c>
      <c r="H3472" t="str">
        <f>VLOOKUP(C3472,reference!$A$1:$E$310,4,FALSE)</f>
        <v>SANO NGGOANG</v>
      </c>
      <c r="I3472" t="str">
        <f>VLOOKUP($D3472,reference!$G$1:$H$25,2,FALSE)</f>
        <v>Hutan lahan kering sekunder / bekas tebangan</v>
      </c>
      <c r="J3472" t="str">
        <f>VLOOKUP($E3472,reference!$G$1:$H$25,2,FALSE)</f>
        <v>Pertanian lahan kering  campur semak / kebun campur</v>
      </c>
      <c r="K3472" t="str">
        <f t="shared" si="54"/>
        <v>Non Irigasi</v>
      </c>
      <c r="L3472" t="s">
        <v>328</v>
      </c>
    </row>
    <row r="3473" spans="1:12" x14ac:dyDescent="0.25">
      <c r="A3473" s="1">
        <v>3472</v>
      </c>
      <c r="B3473" s="3">
        <v>100</v>
      </c>
      <c r="C3473" s="1">
        <v>244</v>
      </c>
      <c r="D3473" s="1">
        <v>2</v>
      </c>
      <c r="E3473" s="1">
        <v>14</v>
      </c>
      <c r="F3473" s="1">
        <v>0</v>
      </c>
      <c r="G3473">
        <f>VLOOKUP(C3473,reference!$A$1:$E$310,5,FALSE)</f>
        <v>5315020</v>
      </c>
      <c r="H3473" t="str">
        <f>VLOOKUP(C3473,reference!$A$1:$E$310,4,FALSE)</f>
        <v>SANO NGGOANG</v>
      </c>
      <c r="I3473" t="str">
        <f>VLOOKUP($D3473,reference!$G$1:$H$25,2,FALSE)</f>
        <v>Hutan lahan kering sekunder / bekas tebangan</v>
      </c>
      <c r="J3473" t="str">
        <f>VLOOKUP($E3473,reference!$G$1:$H$25,2,FALSE)</f>
        <v>Sawah</v>
      </c>
      <c r="K3473" t="str">
        <f t="shared" si="54"/>
        <v>Non Irigasi</v>
      </c>
      <c r="L3473" t="s">
        <v>328</v>
      </c>
    </row>
    <row r="3474" spans="1:12" x14ac:dyDescent="0.25">
      <c r="A3474" s="1">
        <v>3473</v>
      </c>
      <c r="B3474" s="3">
        <v>13</v>
      </c>
      <c r="C3474" s="1">
        <v>279</v>
      </c>
      <c r="D3474" s="1">
        <v>1</v>
      </c>
      <c r="E3474" s="1">
        <v>2</v>
      </c>
      <c r="F3474" s="1">
        <v>0</v>
      </c>
      <c r="G3474">
        <f>VLOOKUP(C3474,reference!$A$1:$E$310,5,FALSE)</f>
        <v>5319020</v>
      </c>
      <c r="H3474" t="str">
        <f>VLOOKUP(C3474,reference!$A$1:$E$310,4,FALSE)</f>
        <v>KOTA KOMBA</v>
      </c>
      <c r="I3474" t="str">
        <f>VLOOKUP($D3474,reference!$G$1:$H$25,2,FALSE)</f>
        <v>Hutan lahan kering primer</v>
      </c>
      <c r="J3474" t="str">
        <f>VLOOKUP($E3474,reference!$G$1:$H$25,2,FALSE)</f>
        <v>Hutan lahan kering sekunder / bekas tebangan</v>
      </c>
      <c r="K3474" t="str">
        <f t="shared" si="54"/>
        <v>Non Irigasi</v>
      </c>
      <c r="L3474" t="s">
        <v>329</v>
      </c>
    </row>
    <row r="3475" spans="1:12" x14ac:dyDescent="0.25">
      <c r="A3475" s="1">
        <v>3474</v>
      </c>
      <c r="B3475" s="3">
        <v>1185</v>
      </c>
      <c r="C3475" s="1">
        <v>279</v>
      </c>
      <c r="D3475" s="1">
        <v>9</v>
      </c>
      <c r="E3475" s="1">
        <v>11</v>
      </c>
      <c r="F3475" s="1">
        <v>0</v>
      </c>
      <c r="G3475">
        <f>VLOOKUP(C3475,reference!$A$1:$E$310,5,FALSE)</f>
        <v>5319020</v>
      </c>
      <c r="H3475" t="str">
        <f>VLOOKUP(C3475,reference!$A$1:$E$310,4,FALSE)</f>
        <v>KOTA KOMBA</v>
      </c>
      <c r="I3475" t="str">
        <f>VLOOKUP($D3475,reference!$G$1:$H$25,2,FALSE)</f>
        <v>Semak belukar</v>
      </c>
      <c r="J3475" t="str">
        <f>VLOOKUP($E3475,reference!$G$1:$H$25,2,FALSE)</f>
        <v>Savanna / Padang rumput</v>
      </c>
      <c r="K3475" t="str">
        <f t="shared" si="54"/>
        <v>Non Irigasi</v>
      </c>
      <c r="L3475" t="s">
        <v>327</v>
      </c>
    </row>
    <row r="3476" spans="1:12" x14ac:dyDescent="0.25">
      <c r="A3476" s="1">
        <v>3475</v>
      </c>
      <c r="B3476" s="3">
        <v>3210</v>
      </c>
      <c r="C3476" s="1">
        <v>279</v>
      </c>
      <c r="D3476" s="1">
        <v>9</v>
      </c>
      <c r="E3476" s="1">
        <v>2</v>
      </c>
      <c r="F3476" s="1">
        <v>0</v>
      </c>
      <c r="G3476">
        <f>VLOOKUP(C3476,reference!$A$1:$E$310,5,FALSE)</f>
        <v>5319020</v>
      </c>
      <c r="H3476" t="str">
        <f>VLOOKUP(C3476,reference!$A$1:$E$310,4,FALSE)</f>
        <v>KOTA KOMBA</v>
      </c>
      <c r="I3476" t="str">
        <f>VLOOKUP($D3476,reference!$G$1:$H$25,2,FALSE)</f>
        <v>Semak belukar</v>
      </c>
      <c r="J3476" t="str">
        <f>VLOOKUP($E3476,reference!$G$1:$H$25,2,FALSE)</f>
        <v>Hutan lahan kering sekunder / bekas tebangan</v>
      </c>
      <c r="K3476" t="str">
        <f t="shared" si="54"/>
        <v>Non Irigasi</v>
      </c>
      <c r="L3476" t="s">
        <v>327</v>
      </c>
    </row>
    <row r="3477" spans="1:12" x14ac:dyDescent="0.25">
      <c r="A3477" s="1">
        <v>3476</v>
      </c>
      <c r="B3477" s="3">
        <v>48</v>
      </c>
      <c r="C3477" s="1">
        <v>274</v>
      </c>
      <c r="D3477" s="1">
        <v>11</v>
      </c>
      <c r="E3477" s="1">
        <v>20</v>
      </c>
      <c r="F3477" s="1">
        <v>0</v>
      </c>
      <c r="G3477">
        <f>VLOOKUP(C3477,reference!$A$1:$E$310,5,FALSE)</f>
        <v>5318050</v>
      </c>
      <c r="H3477" t="str">
        <f>VLOOKUP(C3477,reference!$A$1:$E$310,4,FALSE)</f>
        <v>AESESA SELATAN</v>
      </c>
      <c r="I3477" t="str">
        <f>VLOOKUP($D3477,reference!$G$1:$H$25,2,FALSE)</f>
        <v>Savanna / Padang rumput</v>
      </c>
      <c r="J3477" t="str">
        <f>VLOOKUP($E3477,reference!$G$1:$H$25,2,FALSE)</f>
        <v>Tubuh air</v>
      </c>
      <c r="K3477" t="str">
        <f t="shared" si="54"/>
        <v>Non Irigasi</v>
      </c>
      <c r="L3477" t="s">
        <v>327</v>
      </c>
    </row>
    <row r="3478" spans="1:12" x14ac:dyDescent="0.25">
      <c r="A3478" s="1">
        <v>3477</v>
      </c>
      <c r="B3478" s="3">
        <v>3</v>
      </c>
      <c r="C3478" s="1">
        <v>204</v>
      </c>
      <c r="D3478" s="1">
        <v>9</v>
      </c>
      <c r="E3478" s="1">
        <v>9</v>
      </c>
      <c r="F3478" s="1">
        <v>0</v>
      </c>
      <c r="G3478">
        <f>VLOOKUP(C3478,reference!$A$1:$E$310,5,FALSE)</f>
        <v>5311062</v>
      </c>
      <c r="H3478" t="str">
        <f>VLOOKUP(C3478,reference!$A$1:$E$310,4,FALSE)</f>
        <v>DETUKELI</v>
      </c>
      <c r="I3478" t="str">
        <f>VLOOKUP($D3478,reference!$G$1:$H$25,2,FALSE)</f>
        <v>Semak belukar</v>
      </c>
      <c r="J3478" t="str">
        <f>VLOOKUP($E3478,reference!$G$1:$H$25,2,FALSE)</f>
        <v>Semak belukar</v>
      </c>
      <c r="K3478" t="str">
        <f t="shared" si="54"/>
        <v>Non Irigasi</v>
      </c>
      <c r="L3478" t="s">
        <v>327</v>
      </c>
    </row>
    <row r="3479" spans="1:12" x14ac:dyDescent="0.25">
      <c r="A3479" s="1">
        <v>3478</v>
      </c>
      <c r="B3479" s="3">
        <v>33</v>
      </c>
      <c r="C3479" s="1">
        <v>205</v>
      </c>
      <c r="D3479" s="1">
        <v>9</v>
      </c>
      <c r="E3479" s="1">
        <v>9</v>
      </c>
      <c r="F3479" s="1">
        <v>0</v>
      </c>
      <c r="G3479">
        <f>VLOOKUP(C3479,reference!$A$1:$E$310,5,FALSE)</f>
        <v>5311063</v>
      </c>
      <c r="H3479" t="str">
        <f>VLOOKUP(C3479,reference!$A$1:$E$310,4,FALSE)</f>
        <v>LEPEMBUSU KELISOKE</v>
      </c>
      <c r="I3479" t="str">
        <f>VLOOKUP($D3479,reference!$G$1:$H$25,2,FALSE)</f>
        <v>Semak belukar</v>
      </c>
      <c r="J3479" t="str">
        <f>VLOOKUP($E3479,reference!$G$1:$H$25,2,FALSE)</f>
        <v>Semak belukar</v>
      </c>
      <c r="K3479" t="str">
        <f t="shared" si="54"/>
        <v>Non Irigasi</v>
      </c>
      <c r="L3479" t="s">
        <v>327</v>
      </c>
    </row>
    <row r="3480" spans="1:12" x14ac:dyDescent="0.25">
      <c r="A3480" s="1">
        <v>3479</v>
      </c>
      <c r="B3480" s="3">
        <v>23</v>
      </c>
      <c r="C3480" s="1">
        <v>205</v>
      </c>
      <c r="D3480" s="1">
        <v>9</v>
      </c>
      <c r="E3480" s="1">
        <v>1</v>
      </c>
      <c r="F3480" s="1">
        <v>0</v>
      </c>
      <c r="G3480">
        <f>VLOOKUP(C3480,reference!$A$1:$E$310,5,FALSE)</f>
        <v>5311063</v>
      </c>
      <c r="H3480" t="str">
        <f>VLOOKUP(C3480,reference!$A$1:$E$310,4,FALSE)</f>
        <v>LEPEMBUSU KELISOKE</v>
      </c>
      <c r="I3480" t="str">
        <f>VLOOKUP($D3480,reference!$G$1:$H$25,2,FALSE)</f>
        <v>Semak belukar</v>
      </c>
      <c r="J3480" t="str">
        <f>VLOOKUP($E3480,reference!$G$1:$H$25,2,FALSE)</f>
        <v>Hutan lahan kering primer</v>
      </c>
      <c r="K3480" t="str">
        <f t="shared" si="54"/>
        <v>Non Irigasi</v>
      </c>
      <c r="L3480" t="s">
        <v>327</v>
      </c>
    </row>
    <row r="3481" spans="1:12" x14ac:dyDescent="0.25">
      <c r="A3481" s="1">
        <v>3480</v>
      </c>
      <c r="B3481" s="3">
        <v>25</v>
      </c>
      <c r="C3481" s="1">
        <v>205</v>
      </c>
      <c r="D3481" s="1">
        <v>18</v>
      </c>
      <c r="E3481" s="1">
        <v>1</v>
      </c>
      <c r="F3481" s="1">
        <v>0</v>
      </c>
      <c r="G3481">
        <f>VLOOKUP(C3481,reference!$A$1:$E$310,5,FALSE)</f>
        <v>5311063</v>
      </c>
      <c r="H3481" t="str">
        <f>VLOOKUP(C3481,reference!$A$1:$E$310,4,FALSE)</f>
        <v>LEPEMBUSU KELISOKE</v>
      </c>
      <c r="I3481" t="str">
        <f>VLOOKUP($D3481,reference!$G$1:$H$25,2,FALSE)</f>
        <v>Lahan terbuka</v>
      </c>
      <c r="J3481" t="str">
        <f>VLOOKUP($E3481,reference!$G$1:$H$25,2,FALSE)</f>
        <v>Hutan lahan kering primer</v>
      </c>
      <c r="K3481" t="str">
        <f t="shared" si="54"/>
        <v>Non Irigasi</v>
      </c>
      <c r="L3481" t="s">
        <v>327</v>
      </c>
    </row>
    <row r="3482" spans="1:12" x14ac:dyDescent="0.25">
      <c r="A3482" s="1">
        <v>3481</v>
      </c>
      <c r="B3482" s="3">
        <v>74</v>
      </c>
      <c r="C3482" s="1">
        <v>205</v>
      </c>
      <c r="D3482" s="1">
        <v>18</v>
      </c>
      <c r="E3482" s="1">
        <v>11</v>
      </c>
      <c r="F3482" s="1">
        <v>0</v>
      </c>
      <c r="G3482">
        <f>VLOOKUP(C3482,reference!$A$1:$E$310,5,FALSE)</f>
        <v>5311063</v>
      </c>
      <c r="H3482" t="str">
        <f>VLOOKUP(C3482,reference!$A$1:$E$310,4,FALSE)</f>
        <v>LEPEMBUSU KELISOKE</v>
      </c>
      <c r="I3482" t="str">
        <f>VLOOKUP($D3482,reference!$G$1:$H$25,2,FALSE)</f>
        <v>Lahan terbuka</v>
      </c>
      <c r="J3482" t="str">
        <f>VLOOKUP($E3482,reference!$G$1:$H$25,2,FALSE)</f>
        <v>Savanna / Padang rumput</v>
      </c>
      <c r="K3482" t="str">
        <f t="shared" si="54"/>
        <v>Non Irigasi</v>
      </c>
      <c r="L3482" t="s">
        <v>327</v>
      </c>
    </row>
    <row r="3483" spans="1:12" x14ac:dyDescent="0.25">
      <c r="A3483" s="1">
        <v>3482</v>
      </c>
      <c r="B3483" s="3">
        <v>1</v>
      </c>
      <c r="C3483" s="1">
        <v>167</v>
      </c>
      <c r="D3483" s="1">
        <v>11</v>
      </c>
      <c r="E3483" s="1">
        <v>2</v>
      </c>
      <c r="F3483" s="1">
        <v>0</v>
      </c>
      <c r="G3483">
        <f>VLOOKUP(C3483,reference!$A$1:$E$310,5,FALSE)</f>
        <v>5310011</v>
      </c>
      <c r="H3483" t="str">
        <f>VLOOKUP(C3483,reference!$A$1:$E$310,4,FALSE)</f>
        <v>MEGO</v>
      </c>
      <c r="I3483" t="str">
        <f>VLOOKUP($D3483,reference!$G$1:$H$25,2,FALSE)</f>
        <v>Savanna / Padang rumput</v>
      </c>
      <c r="J3483" t="str">
        <f>VLOOKUP($E3483,reference!$G$1:$H$25,2,FALSE)</f>
        <v>Hutan lahan kering sekunder / bekas tebangan</v>
      </c>
      <c r="K3483" t="str">
        <f t="shared" si="54"/>
        <v>Non Irigasi</v>
      </c>
      <c r="L3483" t="s">
        <v>327</v>
      </c>
    </row>
    <row r="3484" spans="1:12" x14ac:dyDescent="0.25">
      <c r="A3484" s="1">
        <v>3483</v>
      </c>
      <c r="B3484" s="3">
        <v>4</v>
      </c>
      <c r="C3484" s="1">
        <v>182</v>
      </c>
      <c r="D3484" s="1">
        <v>2</v>
      </c>
      <c r="E3484" s="1">
        <v>18</v>
      </c>
      <c r="F3484" s="1">
        <v>0</v>
      </c>
      <c r="G3484">
        <f>VLOOKUP(C3484,reference!$A$1:$E$310,5,FALSE)</f>
        <v>5310070</v>
      </c>
      <c r="H3484" t="str">
        <f>VLOOKUP(C3484,reference!$A$1:$E$310,4,FALSE)</f>
        <v>NITA</v>
      </c>
      <c r="I3484" t="str">
        <f>VLOOKUP($D3484,reference!$G$1:$H$25,2,FALSE)</f>
        <v>Hutan lahan kering sekunder / bekas tebangan</v>
      </c>
      <c r="J3484" t="str">
        <f>VLOOKUP($E3484,reference!$G$1:$H$25,2,FALSE)</f>
        <v>Lahan terbuka</v>
      </c>
      <c r="K3484" t="str">
        <f t="shared" si="54"/>
        <v>Non Irigasi</v>
      </c>
      <c r="L3484" t="s">
        <v>328</v>
      </c>
    </row>
    <row r="3485" spans="1:12" x14ac:dyDescent="0.25">
      <c r="A3485" s="1">
        <v>3484</v>
      </c>
      <c r="B3485" s="3">
        <v>39</v>
      </c>
      <c r="C3485" s="1">
        <v>174</v>
      </c>
      <c r="D3485" s="1">
        <v>12</v>
      </c>
      <c r="E3485" s="1">
        <v>14</v>
      </c>
      <c r="F3485" s="1">
        <v>0</v>
      </c>
      <c r="G3485">
        <f>VLOOKUP(C3485,reference!$A$1:$E$310,5,FALSE)</f>
        <v>5310041</v>
      </c>
      <c r="H3485" t="str">
        <f>VLOOKUP(C3485,reference!$A$1:$E$310,4,FALSE)</f>
        <v>WAIGETE</v>
      </c>
      <c r="I3485" t="str">
        <f>VLOOKUP($D3485,reference!$G$1:$H$25,2,FALSE)</f>
        <v>Pertanian lahan kering</v>
      </c>
      <c r="J3485" t="str">
        <f>VLOOKUP($E3485,reference!$G$1:$H$25,2,FALSE)</f>
        <v>Sawah</v>
      </c>
      <c r="K3485" t="str">
        <f t="shared" si="54"/>
        <v>Non Irigasi</v>
      </c>
      <c r="L3485" t="s">
        <v>327</v>
      </c>
    </row>
    <row r="3486" spans="1:12" x14ac:dyDescent="0.25">
      <c r="A3486" s="1">
        <v>3485</v>
      </c>
      <c r="B3486" s="3">
        <v>5</v>
      </c>
      <c r="C3486" s="1">
        <v>247</v>
      </c>
      <c r="D3486" s="1">
        <v>2</v>
      </c>
      <c r="E3486" s="1">
        <v>20</v>
      </c>
      <c r="F3486" s="1">
        <v>0</v>
      </c>
      <c r="G3486">
        <f>VLOOKUP(C3486,reference!$A$1:$E$310,5,FALSE)</f>
        <v>5315031</v>
      </c>
      <c r="H3486" t="str">
        <f>VLOOKUP(C3486,reference!$A$1:$E$310,4,FALSE)</f>
        <v>WELAK</v>
      </c>
      <c r="I3486" t="str">
        <f>VLOOKUP($D3486,reference!$G$1:$H$25,2,FALSE)</f>
        <v>Hutan lahan kering sekunder / bekas tebangan</v>
      </c>
      <c r="J3486" t="str">
        <f>VLOOKUP($E3486,reference!$G$1:$H$25,2,FALSE)</f>
        <v>Tubuh air</v>
      </c>
      <c r="K3486" t="str">
        <f t="shared" si="54"/>
        <v>Non Irigasi</v>
      </c>
      <c r="L3486" t="s">
        <v>328</v>
      </c>
    </row>
    <row r="3487" spans="1:12" x14ac:dyDescent="0.25">
      <c r="A3487" s="1">
        <v>3486</v>
      </c>
      <c r="B3487" s="3">
        <v>2</v>
      </c>
      <c r="C3487" s="1">
        <v>283</v>
      </c>
      <c r="D3487" s="1">
        <v>1</v>
      </c>
      <c r="E3487" s="1">
        <v>14</v>
      </c>
      <c r="F3487" s="1">
        <v>0</v>
      </c>
      <c r="G3487">
        <f>VLOOKUP(C3487,reference!$A$1:$E$310,5,FALSE)</f>
        <v>5319050</v>
      </c>
      <c r="H3487" t="str">
        <f>VLOOKUP(C3487,reference!$A$1:$E$310,4,FALSE)</f>
        <v>POCO RANAKA</v>
      </c>
      <c r="I3487" t="str">
        <f>VLOOKUP($D3487,reference!$G$1:$H$25,2,FALSE)</f>
        <v>Hutan lahan kering primer</v>
      </c>
      <c r="J3487" t="str">
        <f>VLOOKUP($E3487,reference!$G$1:$H$25,2,FALSE)</f>
        <v>Sawah</v>
      </c>
      <c r="K3487" t="str">
        <f t="shared" si="54"/>
        <v>Non Irigasi</v>
      </c>
      <c r="L3487" t="s">
        <v>328</v>
      </c>
    </row>
    <row r="3488" spans="1:12" x14ac:dyDescent="0.25">
      <c r="A3488" s="1">
        <v>3487</v>
      </c>
      <c r="B3488" s="3">
        <v>1213</v>
      </c>
      <c r="C3488" s="1">
        <v>274</v>
      </c>
      <c r="D3488" s="1">
        <v>11</v>
      </c>
      <c r="E3488" s="1">
        <v>13</v>
      </c>
      <c r="F3488" s="1">
        <v>0</v>
      </c>
      <c r="G3488">
        <f>VLOOKUP(C3488,reference!$A$1:$E$310,5,FALSE)</f>
        <v>5318050</v>
      </c>
      <c r="H3488" t="str">
        <f>VLOOKUP(C3488,reference!$A$1:$E$310,4,FALSE)</f>
        <v>AESESA SELATAN</v>
      </c>
      <c r="I3488" t="str">
        <f>VLOOKUP($D3488,reference!$G$1:$H$25,2,FALSE)</f>
        <v>Savanna / Padang rumput</v>
      </c>
      <c r="J3488" t="str">
        <f>VLOOKUP($E3488,reference!$G$1:$H$25,2,FALSE)</f>
        <v>Pertanian lahan kering  campur semak / kebun campur</v>
      </c>
      <c r="K3488" t="str">
        <f t="shared" si="54"/>
        <v>Non Irigasi</v>
      </c>
      <c r="L3488" t="s">
        <v>327</v>
      </c>
    </row>
    <row r="3489" spans="1:12" x14ac:dyDescent="0.25">
      <c r="A3489" s="1">
        <v>3488</v>
      </c>
      <c r="B3489" s="3">
        <v>16</v>
      </c>
      <c r="C3489" s="1">
        <v>189</v>
      </c>
      <c r="D3489" s="1">
        <v>16</v>
      </c>
      <c r="E3489" s="1">
        <v>13</v>
      </c>
      <c r="F3489" s="1">
        <v>0</v>
      </c>
      <c r="G3489">
        <f>VLOOKUP(C3489,reference!$A$1:$E$310,5,FALSE)</f>
        <v>5311012</v>
      </c>
      <c r="H3489" t="str">
        <f>VLOOKUP(C3489,reference!$A$1:$E$310,4,FALSE)</f>
        <v>MAUKARO</v>
      </c>
      <c r="I3489" t="str">
        <f>VLOOKUP($D3489,reference!$G$1:$H$25,2,FALSE)</f>
        <v>Pemukiman</v>
      </c>
      <c r="J3489" t="str">
        <f>VLOOKUP($E3489,reference!$G$1:$H$25,2,FALSE)</f>
        <v>Pertanian lahan kering  campur semak / kebun campur</v>
      </c>
      <c r="K3489" t="str">
        <f t="shared" si="54"/>
        <v>Non Irigasi</v>
      </c>
      <c r="L3489" t="s">
        <v>327</v>
      </c>
    </row>
    <row r="3490" spans="1:12" x14ac:dyDescent="0.25">
      <c r="A3490" s="1">
        <v>3489</v>
      </c>
      <c r="B3490" s="3">
        <v>1</v>
      </c>
      <c r="C3490" s="1">
        <v>184</v>
      </c>
      <c r="D3490" s="1">
        <v>16</v>
      </c>
      <c r="E3490" s="1">
        <v>0</v>
      </c>
      <c r="F3490" s="1">
        <v>0</v>
      </c>
      <c r="G3490">
        <f>VLOOKUP(C3490,reference!$A$1:$E$310,5,FALSE)</f>
        <v>5310080</v>
      </c>
      <c r="H3490" t="str">
        <f>VLOOKUP(C3490,reference!$A$1:$E$310,4,FALSE)</f>
        <v>ALOK</v>
      </c>
      <c r="I3490" t="str">
        <f>VLOOKUP($D3490,reference!$G$1:$H$25,2,FALSE)</f>
        <v>Pemukiman</v>
      </c>
      <c r="J3490" t="str">
        <f>VLOOKUP($E3490,reference!$G$1:$H$25,2,FALSE)</f>
        <v>No data</v>
      </c>
      <c r="K3490" t="str">
        <f t="shared" si="54"/>
        <v>Non Irigasi</v>
      </c>
      <c r="L3490" t="s">
        <v>327</v>
      </c>
    </row>
    <row r="3491" spans="1:12" x14ac:dyDescent="0.25">
      <c r="A3491" s="1">
        <v>3490</v>
      </c>
      <c r="B3491" s="3">
        <v>1</v>
      </c>
      <c r="C3491" s="1">
        <v>276</v>
      </c>
      <c r="D3491" s="1">
        <v>18</v>
      </c>
      <c r="E3491" s="1">
        <v>1</v>
      </c>
      <c r="F3491" s="1">
        <v>0</v>
      </c>
      <c r="G3491">
        <f>VLOOKUP(C3491,reference!$A$1:$E$310,5,FALSE)</f>
        <v>5318070</v>
      </c>
      <c r="H3491" t="str">
        <f>VLOOKUP(C3491,reference!$A$1:$E$310,4,FALSE)</f>
        <v>WOLOWAE</v>
      </c>
      <c r="I3491" t="str">
        <f>VLOOKUP($D3491,reference!$G$1:$H$25,2,FALSE)</f>
        <v>Lahan terbuka</v>
      </c>
      <c r="J3491" t="str">
        <f>VLOOKUP($E3491,reference!$G$1:$H$25,2,FALSE)</f>
        <v>Hutan lahan kering primer</v>
      </c>
      <c r="K3491" t="str">
        <f t="shared" si="54"/>
        <v>Non Irigasi</v>
      </c>
      <c r="L3491" t="s">
        <v>327</v>
      </c>
    </row>
    <row r="3492" spans="1:12" x14ac:dyDescent="0.25">
      <c r="A3492" s="1">
        <v>3491</v>
      </c>
      <c r="B3492" s="3">
        <v>1</v>
      </c>
      <c r="C3492" s="1">
        <v>276</v>
      </c>
      <c r="D3492" s="1">
        <v>18</v>
      </c>
      <c r="E3492" s="1">
        <v>14</v>
      </c>
      <c r="F3492" s="1">
        <v>0</v>
      </c>
      <c r="G3492">
        <f>VLOOKUP(C3492,reference!$A$1:$E$310,5,FALSE)</f>
        <v>5318070</v>
      </c>
      <c r="H3492" t="str">
        <f>VLOOKUP(C3492,reference!$A$1:$E$310,4,FALSE)</f>
        <v>WOLOWAE</v>
      </c>
      <c r="I3492" t="str">
        <f>VLOOKUP($D3492,reference!$G$1:$H$25,2,FALSE)</f>
        <v>Lahan terbuka</v>
      </c>
      <c r="J3492" t="str">
        <f>VLOOKUP($E3492,reference!$G$1:$H$25,2,FALSE)</f>
        <v>Sawah</v>
      </c>
      <c r="K3492" t="str">
        <f t="shared" si="54"/>
        <v>Non Irigasi</v>
      </c>
      <c r="L3492" t="s">
        <v>327</v>
      </c>
    </row>
    <row r="3493" spans="1:12" x14ac:dyDescent="0.25">
      <c r="A3493" s="1">
        <v>3492</v>
      </c>
      <c r="B3493" s="3">
        <v>450</v>
      </c>
      <c r="C3493" s="1">
        <v>276</v>
      </c>
      <c r="D3493" s="1">
        <v>9</v>
      </c>
      <c r="E3493" s="1">
        <v>12</v>
      </c>
      <c r="F3493" s="1">
        <v>0</v>
      </c>
      <c r="G3493">
        <f>VLOOKUP(C3493,reference!$A$1:$E$310,5,FALSE)</f>
        <v>5318070</v>
      </c>
      <c r="H3493" t="str">
        <f>VLOOKUP(C3493,reference!$A$1:$E$310,4,FALSE)</f>
        <v>WOLOWAE</v>
      </c>
      <c r="I3493" t="str">
        <f>VLOOKUP($D3493,reference!$G$1:$H$25,2,FALSE)</f>
        <v>Semak belukar</v>
      </c>
      <c r="J3493" t="str">
        <f>VLOOKUP($E3493,reference!$G$1:$H$25,2,FALSE)</f>
        <v>Pertanian lahan kering</v>
      </c>
      <c r="K3493" t="str">
        <f t="shared" si="54"/>
        <v>Non Irigasi</v>
      </c>
      <c r="L3493" t="s">
        <v>327</v>
      </c>
    </row>
    <row r="3494" spans="1:12" x14ac:dyDescent="0.25">
      <c r="A3494" s="1">
        <v>3493</v>
      </c>
      <c r="B3494" s="3">
        <v>172</v>
      </c>
      <c r="C3494" s="1">
        <v>189</v>
      </c>
      <c r="D3494" s="1">
        <v>2</v>
      </c>
      <c r="E3494" s="1">
        <v>9</v>
      </c>
      <c r="F3494" s="1">
        <v>0</v>
      </c>
      <c r="G3494">
        <f>VLOOKUP(C3494,reference!$A$1:$E$310,5,FALSE)</f>
        <v>5311012</v>
      </c>
      <c r="H3494" t="str">
        <f>VLOOKUP(C3494,reference!$A$1:$E$310,4,FALSE)</f>
        <v>MAUKARO</v>
      </c>
      <c r="I3494" t="str">
        <f>VLOOKUP($D3494,reference!$G$1:$H$25,2,FALSE)</f>
        <v>Hutan lahan kering sekunder / bekas tebangan</v>
      </c>
      <c r="J3494" t="str">
        <f>VLOOKUP($E3494,reference!$G$1:$H$25,2,FALSE)</f>
        <v>Semak belukar</v>
      </c>
      <c r="K3494" t="str">
        <f t="shared" si="54"/>
        <v>Non Irigasi</v>
      </c>
      <c r="L3494" t="s">
        <v>328</v>
      </c>
    </row>
    <row r="3495" spans="1:12" x14ac:dyDescent="0.25">
      <c r="A3495" s="1">
        <v>3494</v>
      </c>
      <c r="B3495" s="3">
        <v>568</v>
      </c>
      <c r="C3495" s="1">
        <v>182</v>
      </c>
      <c r="D3495" s="1">
        <v>11</v>
      </c>
      <c r="E3495" s="1">
        <v>9</v>
      </c>
      <c r="F3495" s="1">
        <v>0</v>
      </c>
      <c r="G3495">
        <f>VLOOKUP(C3495,reference!$A$1:$E$310,5,FALSE)</f>
        <v>5310070</v>
      </c>
      <c r="H3495" t="str">
        <f>VLOOKUP(C3495,reference!$A$1:$E$310,4,FALSE)</f>
        <v>NITA</v>
      </c>
      <c r="I3495" t="str">
        <f>VLOOKUP($D3495,reference!$G$1:$H$25,2,FALSE)</f>
        <v>Savanna / Padang rumput</v>
      </c>
      <c r="J3495" t="str">
        <f>VLOOKUP($E3495,reference!$G$1:$H$25,2,FALSE)</f>
        <v>Semak belukar</v>
      </c>
      <c r="K3495" t="str">
        <f t="shared" si="54"/>
        <v>Non Irigasi</v>
      </c>
      <c r="L3495" t="s">
        <v>327</v>
      </c>
    </row>
    <row r="3496" spans="1:12" x14ac:dyDescent="0.25">
      <c r="A3496" s="1">
        <v>3495</v>
      </c>
      <c r="B3496" s="3">
        <v>31</v>
      </c>
      <c r="C3496" s="1">
        <v>242</v>
      </c>
      <c r="D3496" s="1">
        <v>6</v>
      </c>
      <c r="E3496" s="1">
        <v>2</v>
      </c>
      <c r="F3496" s="1">
        <v>0</v>
      </c>
      <c r="G3496">
        <f>VLOOKUP(C3496,reference!$A$1:$E$310,5,FALSE)</f>
        <v>5315010</v>
      </c>
      <c r="H3496" t="str">
        <f>VLOOKUP(C3496,reference!$A$1:$E$310,4,FALSE)</f>
        <v>KOMODO</v>
      </c>
      <c r="I3496" t="str">
        <f>VLOOKUP($D3496,reference!$G$1:$H$25,2,FALSE)</f>
        <v>Hutan mangrove sekunder</v>
      </c>
      <c r="J3496" t="str">
        <f>VLOOKUP($E3496,reference!$G$1:$H$25,2,FALSE)</f>
        <v>Hutan lahan kering sekunder / bekas tebangan</v>
      </c>
      <c r="K3496" t="str">
        <f t="shared" si="54"/>
        <v>Non Irigasi</v>
      </c>
      <c r="L3496" t="s">
        <v>327</v>
      </c>
    </row>
    <row r="3497" spans="1:12" x14ac:dyDescent="0.25">
      <c r="A3497" s="1">
        <v>3496</v>
      </c>
      <c r="B3497" s="3">
        <v>8</v>
      </c>
      <c r="C3497" s="1">
        <v>245</v>
      </c>
      <c r="D3497" s="1">
        <v>1</v>
      </c>
      <c r="E3497" s="1">
        <v>20</v>
      </c>
      <c r="F3497" s="1">
        <v>0</v>
      </c>
      <c r="G3497">
        <f>VLOOKUP(C3497,reference!$A$1:$E$310,5,FALSE)</f>
        <v>5315021</v>
      </c>
      <c r="H3497" t="str">
        <f>VLOOKUP(C3497,reference!$A$1:$E$310,4,FALSE)</f>
        <v>MBELILING</v>
      </c>
      <c r="I3497" t="str">
        <f>VLOOKUP($D3497,reference!$G$1:$H$25,2,FALSE)</f>
        <v>Hutan lahan kering primer</v>
      </c>
      <c r="J3497" t="str">
        <f>VLOOKUP($E3497,reference!$G$1:$H$25,2,FALSE)</f>
        <v>Tubuh air</v>
      </c>
      <c r="K3497" t="str">
        <f t="shared" si="54"/>
        <v>Non Irigasi</v>
      </c>
      <c r="L3497" t="s">
        <v>328</v>
      </c>
    </row>
    <row r="3498" spans="1:12" x14ac:dyDescent="0.25">
      <c r="A3498" s="1">
        <v>3497</v>
      </c>
      <c r="B3498" s="3">
        <v>17</v>
      </c>
      <c r="C3498" s="1">
        <v>247</v>
      </c>
      <c r="D3498" s="1">
        <v>2</v>
      </c>
      <c r="E3498" s="1">
        <v>11</v>
      </c>
      <c r="F3498" s="1">
        <v>0</v>
      </c>
      <c r="G3498">
        <f>VLOOKUP(C3498,reference!$A$1:$E$310,5,FALSE)</f>
        <v>5315031</v>
      </c>
      <c r="H3498" t="str">
        <f>VLOOKUP(C3498,reference!$A$1:$E$310,4,FALSE)</f>
        <v>WELAK</v>
      </c>
      <c r="I3498" t="str">
        <f>VLOOKUP($D3498,reference!$G$1:$H$25,2,FALSE)</f>
        <v>Hutan lahan kering sekunder / bekas tebangan</v>
      </c>
      <c r="J3498" t="str">
        <f>VLOOKUP($E3498,reference!$G$1:$H$25,2,FALSE)</f>
        <v>Savanna / Padang rumput</v>
      </c>
      <c r="K3498" t="str">
        <f t="shared" si="54"/>
        <v>Non Irigasi</v>
      </c>
      <c r="L3498" t="s">
        <v>328</v>
      </c>
    </row>
    <row r="3499" spans="1:12" x14ac:dyDescent="0.25">
      <c r="A3499" s="1">
        <v>3498</v>
      </c>
      <c r="B3499" s="3">
        <v>38</v>
      </c>
      <c r="C3499" s="1">
        <v>219</v>
      </c>
      <c r="D3499" s="1">
        <v>9</v>
      </c>
      <c r="E3499" s="1">
        <v>2</v>
      </c>
      <c r="F3499" s="1">
        <v>0</v>
      </c>
      <c r="G3499">
        <f>VLOOKUP(C3499,reference!$A$1:$E$310,5,FALSE)</f>
        <v>5312082</v>
      </c>
      <c r="H3499" t="str">
        <f>VLOOKUP(C3499,reference!$A$1:$E$310,4,FALSE)</f>
        <v>WOLOMEZE</v>
      </c>
      <c r="I3499" t="str">
        <f>VLOOKUP($D3499,reference!$G$1:$H$25,2,FALSE)</f>
        <v>Semak belukar</v>
      </c>
      <c r="J3499" t="str">
        <f>VLOOKUP($E3499,reference!$G$1:$H$25,2,FALSE)</f>
        <v>Hutan lahan kering sekunder / bekas tebangan</v>
      </c>
      <c r="K3499" t="str">
        <f t="shared" si="54"/>
        <v>Non Irigasi</v>
      </c>
      <c r="L3499" t="s">
        <v>327</v>
      </c>
    </row>
    <row r="3500" spans="1:12" x14ac:dyDescent="0.25">
      <c r="A3500" s="1">
        <v>3499</v>
      </c>
      <c r="B3500" s="3">
        <v>117</v>
      </c>
      <c r="C3500" s="1">
        <v>219</v>
      </c>
      <c r="D3500" s="1">
        <v>18</v>
      </c>
      <c r="E3500" s="1">
        <v>11</v>
      </c>
      <c r="F3500" s="1">
        <v>0</v>
      </c>
      <c r="G3500">
        <f>VLOOKUP(C3500,reference!$A$1:$E$310,5,FALSE)</f>
        <v>5312082</v>
      </c>
      <c r="H3500" t="str">
        <f>VLOOKUP(C3500,reference!$A$1:$E$310,4,FALSE)</f>
        <v>WOLOMEZE</v>
      </c>
      <c r="I3500" t="str">
        <f>VLOOKUP($D3500,reference!$G$1:$H$25,2,FALSE)</f>
        <v>Lahan terbuka</v>
      </c>
      <c r="J3500" t="str">
        <f>VLOOKUP($E3500,reference!$G$1:$H$25,2,FALSE)</f>
        <v>Savanna / Padang rumput</v>
      </c>
      <c r="K3500" t="str">
        <f t="shared" si="54"/>
        <v>Non Irigasi</v>
      </c>
      <c r="L3500" t="s">
        <v>327</v>
      </c>
    </row>
    <row r="3501" spans="1:12" x14ac:dyDescent="0.25">
      <c r="A3501" s="1">
        <v>3500</v>
      </c>
      <c r="B3501" s="3">
        <v>1</v>
      </c>
      <c r="C3501" s="1">
        <v>276</v>
      </c>
      <c r="D3501" s="1">
        <v>0</v>
      </c>
      <c r="E3501" s="1">
        <v>13</v>
      </c>
      <c r="F3501" s="1">
        <v>0</v>
      </c>
      <c r="G3501">
        <f>VLOOKUP(C3501,reference!$A$1:$E$310,5,FALSE)</f>
        <v>5318070</v>
      </c>
      <c r="H3501" t="str">
        <f>VLOOKUP(C3501,reference!$A$1:$E$310,4,FALSE)</f>
        <v>WOLOWAE</v>
      </c>
      <c r="I3501" t="str">
        <f>VLOOKUP($D3501,reference!$G$1:$H$25,2,FALSE)</f>
        <v>No data</v>
      </c>
      <c r="J3501" t="str">
        <f>VLOOKUP($E3501,reference!$G$1:$H$25,2,FALSE)</f>
        <v>Pertanian lahan kering  campur semak / kebun campur</v>
      </c>
      <c r="K3501" t="str">
        <f t="shared" si="54"/>
        <v>Non Irigasi</v>
      </c>
      <c r="L3501" t="s">
        <v>327</v>
      </c>
    </row>
    <row r="3502" spans="1:12" x14ac:dyDescent="0.25">
      <c r="A3502" s="1">
        <v>3501</v>
      </c>
      <c r="B3502" s="3">
        <v>10</v>
      </c>
      <c r="C3502" s="1">
        <v>174</v>
      </c>
      <c r="D3502" s="1">
        <v>13</v>
      </c>
      <c r="E3502" s="1">
        <v>0</v>
      </c>
      <c r="F3502" s="1">
        <v>0</v>
      </c>
      <c r="G3502">
        <f>VLOOKUP(C3502,reference!$A$1:$E$310,5,FALSE)</f>
        <v>5310041</v>
      </c>
      <c r="H3502" t="str">
        <f>VLOOKUP(C3502,reference!$A$1:$E$310,4,FALSE)</f>
        <v>WAIGETE</v>
      </c>
      <c r="I3502" t="str">
        <f>VLOOKUP($D3502,reference!$G$1:$H$25,2,FALSE)</f>
        <v>Pertanian lahan kering  campur semak / kebun campur</v>
      </c>
      <c r="J3502" t="str">
        <f>VLOOKUP($E3502,reference!$G$1:$H$25,2,FALSE)</f>
        <v>No data</v>
      </c>
      <c r="K3502" t="str">
        <f t="shared" si="54"/>
        <v>Non Irigasi</v>
      </c>
      <c r="L3502" t="s">
        <v>327</v>
      </c>
    </row>
    <row r="3503" spans="1:12" x14ac:dyDescent="0.25">
      <c r="A3503" s="1">
        <v>3502</v>
      </c>
      <c r="B3503" s="3">
        <v>22</v>
      </c>
      <c r="C3503" s="1">
        <v>283</v>
      </c>
      <c r="D3503" s="1">
        <v>1</v>
      </c>
      <c r="E3503" s="1">
        <v>16</v>
      </c>
      <c r="F3503" s="1">
        <v>0</v>
      </c>
      <c r="G3503">
        <f>VLOOKUP(C3503,reference!$A$1:$E$310,5,FALSE)</f>
        <v>5319050</v>
      </c>
      <c r="H3503" t="str">
        <f>VLOOKUP(C3503,reference!$A$1:$E$310,4,FALSE)</f>
        <v>POCO RANAKA</v>
      </c>
      <c r="I3503" t="str">
        <f>VLOOKUP($D3503,reference!$G$1:$H$25,2,FALSE)</f>
        <v>Hutan lahan kering primer</v>
      </c>
      <c r="J3503" t="str">
        <f>VLOOKUP($E3503,reference!$G$1:$H$25,2,FALSE)</f>
        <v>Pemukiman</v>
      </c>
      <c r="K3503" t="str">
        <f t="shared" si="54"/>
        <v>Non Irigasi</v>
      </c>
      <c r="L3503" t="s">
        <v>328</v>
      </c>
    </row>
    <row r="3504" spans="1:12" x14ac:dyDescent="0.25">
      <c r="A3504" s="1">
        <v>3503</v>
      </c>
      <c r="B3504" s="3">
        <v>2</v>
      </c>
      <c r="C3504" s="1">
        <v>276</v>
      </c>
      <c r="D3504" s="1">
        <v>6</v>
      </c>
      <c r="E3504" s="1">
        <v>16</v>
      </c>
      <c r="F3504" s="1">
        <v>0</v>
      </c>
      <c r="G3504">
        <f>VLOOKUP(C3504,reference!$A$1:$E$310,5,FALSE)</f>
        <v>5318070</v>
      </c>
      <c r="H3504" t="str">
        <f>VLOOKUP(C3504,reference!$A$1:$E$310,4,FALSE)</f>
        <v>WOLOWAE</v>
      </c>
      <c r="I3504" t="str">
        <f>VLOOKUP($D3504,reference!$G$1:$H$25,2,FALSE)</f>
        <v>Hutan mangrove sekunder</v>
      </c>
      <c r="J3504" t="str">
        <f>VLOOKUP($E3504,reference!$G$1:$H$25,2,FALSE)</f>
        <v>Pemukiman</v>
      </c>
      <c r="K3504" t="str">
        <f t="shared" si="54"/>
        <v>Non Irigasi</v>
      </c>
      <c r="L3504" t="s">
        <v>328</v>
      </c>
    </row>
    <row r="3505" spans="1:12" x14ac:dyDescent="0.25">
      <c r="A3505" s="1">
        <v>3504</v>
      </c>
      <c r="B3505" s="3">
        <v>2</v>
      </c>
      <c r="C3505" s="1">
        <v>276</v>
      </c>
      <c r="D3505" s="1">
        <v>0</v>
      </c>
      <c r="E3505" s="1">
        <v>16</v>
      </c>
      <c r="F3505" s="1">
        <v>0</v>
      </c>
      <c r="G3505">
        <f>VLOOKUP(C3505,reference!$A$1:$E$310,5,FALSE)</f>
        <v>5318070</v>
      </c>
      <c r="H3505" t="str">
        <f>VLOOKUP(C3505,reference!$A$1:$E$310,4,FALSE)</f>
        <v>WOLOWAE</v>
      </c>
      <c r="I3505" t="str">
        <f>VLOOKUP($D3505,reference!$G$1:$H$25,2,FALSE)</f>
        <v>No data</v>
      </c>
      <c r="J3505" t="str">
        <f>VLOOKUP($E3505,reference!$G$1:$H$25,2,FALSE)</f>
        <v>Pemukiman</v>
      </c>
      <c r="K3505" t="str">
        <f t="shared" si="54"/>
        <v>Non Irigasi</v>
      </c>
      <c r="L3505" t="s">
        <v>327</v>
      </c>
    </row>
    <row r="3506" spans="1:12" x14ac:dyDescent="0.25">
      <c r="A3506" s="1">
        <v>3505</v>
      </c>
      <c r="B3506" s="3">
        <v>15</v>
      </c>
      <c r="C3506" s="1">
        <v>189</v>
      </c>
      <c r="D3506" s="1">
        <v>16</v>
      </c>
      <c r="E3506" s="1">
        <v>16</v>
      </c>
      <c r="F3506" s="1">
        <v>0</v>
      </c>
      <c r="G3506">
        <f>VLOOKUP(C3506,reference!$A$1:$E$310,5,FALSE)</f>
        <v>5311012</v>
      </c>
      <c r="H3506" t="str">
        <f>VLOOKUP(C3506,reference!$A$1:$E$310,4,FALSE)</f>
        <v>MAUKARO</v>
      </c>
      <c r="I3506" t="str">
        <f>VLOOKUP($D3506,reference!$G$1:$H$25,2,FALSE)</f>
        <v>Pemukiman</v>
      </c>
      <c r="J3506" t="str">
        <f>VLOOKUP($E3506,reference!$G$1:$H$25,2,FALSE)</f>
        <v>Pemukiman</v>
      </c>
      <c r="K3506" t="str">
        <f t="shared" si="54"/>
        <v>Non Irigasi</v>
      </c>
      <c r="L3506" t="s">
        <v>327</v>
      </c>
    </row>
    <row r="3507" spans="1:12" x14ac:dyDescent="0.25">
      <c r="A3507" s="1">
        <v>3506</v>
      </c>
      <c r="B3507" s="3">
        <v>873</v>
      </c>
      <c r="C3507" s="1">
        <v>205</v>
      </c>
      <c r="D3507" s="1">
        <v>2</v>
      </c>
      <c r="E3507" s="1">
        <v>2</v>
      </c>
      <c r="F3507" s="1">
        <v>0</v>
      </c>
      <c r="G3507">
        <f>VLOOKUP(C3507,reference!$A$1:$E$310,5,FALSE)</f>
        <v>5311063</v>
      </c>
      <c r="H3507" t="str">
        <f>VLOOKUP(C3507,reference!$A$1:$E$310,4,FALSE)</f>
        <v>LEPEMBUSU KELISOKE</v>
      </c>
      <c r="I3507" t="str">
        <f>VLOOKUP($D3507,reference!$G$1:$H$25,2,FALSE)</f>
        <v>Hutan lahan kering sekunder / bekas tebangan</v>
      </c>
      <c r="J3507" t="str">
        <f>VLOOKUP($E3507,reference!$G$1:$H$25,2,FALSE)</f>
        <v>Hutan lahan kering sekunder / bekas tebangan</v>
      </c>
      <c r="K3507" t="str">
        <f t="shared" si="54"/>
        <v>Non Irigasi</v>
      </c>
      <c r="L3507" t="s">
        <v>327</v>
      </c>
    </row>
    <row r="3508" spans="1:12" x14ac:dyDescent="0.25">
      <c r="A3508" s="1">
        <v>3507</v>
      </c>
      <c r="B3508" s="3">
        <v>88</v>
      </c>
      <c r="C3508" s="1">
        <v>167</v>
      </c>
      <c r="D3508" s="1">
        <v>9</v>
      </c>
      <c r="E3508" s="1">
        <v>2</v>
      </c>
      <c r="F3508" s="1">
        <v>0</v>
      </c>
      <c r="G3508">
        <f>VLOOKUP(C3508,reference!$A$1:$E$310,5,FALSE)</f>
        <v>5310011</v>
      </c>
      <c r="H3508" t="str">
        <f>VLOOKUP(C3508,reference!$A$1:$E$310,4,FALSE)</f>
        <v>MEGO</v>
      </c>
      <c r="I3508" t="str">
        <f>VLOOKUP($D3508,reference!$G$1:$H$25,2,FALSE)</f>
        <v>Semak belukar</v>
      </c>
      <c r="J3508" t="str">
        <f>VLOOKUP($E3508,reference!$G$1:$H$25,2,FALSE)</f>
        <v>Hutan lahan kering sekunder / bekas tebangan</v>
      </c>
      <c r="K3508" t="str">
        <f t="shared" si="54"/>
        <v>Non Irigasi</v>
      </c>
      <c r="L3508" t="s">
        <v>327</v>
      </c>
    </row>
    <row r="3509" spans="1:12" x14ac:dyDescent="0.25">
      <c r="A3509" s="1">
        <v>3508</v>
      </c>
      <c r="B3509" s="3">
        <v>15</v>
      </c>
      <c r="C3509" s="1">
        <v>277</v>
      </c>
      <c r="D3509" s="1">
        <v>11</v>
      </c>
      <c r="E3509" s="1">
        <v>9</v>
      </c>
      <c r="F3509" s="1">
        <v>0</v>
      </c>
      <c r="G3509">
        <f>VLOOKUP(C3509,reference!$A$1:$E$310,5,FALSE)</f>
        <v>5319010</v>
      </c>
      <c r="H3509" t="str">
        <f>VLOOKUP(C3509,reference!$A$1:$E$310,4,FALSE)</f>
        <v>BORONG</v>
      </c>
      <c r="I3509" t="str">
        <f>VLOOKUP($D3509,reference!$G$1:$H$25,2,FALSE)</f>
        <v>Savanna / Padang rumput</v>
      </c>
      <c r="J3509" t="str">
        <f>VLOOKUP($E3509,reference!$G$1:$H$25,2,FALSE)</f>
        <v>Semak belukar</v>
      </c>
      <c r="K3509" t="str">
        <f t="shared" si="54"/>
        <v>Non Irigasi</v>
      </c>
      <c r="L3509" t="s">
        <v>327</v>
      </c>
    </row>
    <row r="3510" spans="1:12" x14ac:dyDescent="0.25">
      <c r="A3510" s="1">
        <v>3509</v>
      </c>
      <c r="B3510" s="3">
        <v>21</v>
      </c>
      <c r="C3510" s="1">
        <v>277</v>
      </c>
      <c r="D3510" s="1">
        <v>11</v>
      </c>
      <c r="E3510" s="1">
        <v>2</v>
      </c>
      <c r="F3510" s="1">
        <v>0</v>
      </c>
      <c r="G3510">
        <f>VLOOKUP(C3510,reference!$A$1:$E$310,5,FALSE)</f>
        <v>5319010</v>
      </c>
      <c r="H3510" t="str">
        <f>VLOOKUP(C3510,reference!$A$1:$E$310,4,FALSE)</f>
        <v>BORONG</v>
      </c>
      <c r="I3510" t="str">
        <f>VLOOKUP($D3510,reference!$G$1:$H$25,2,FALSE)</f>
        <v>Savanna / Padang rumput</v>
      </c>
      <c r="J3510" t="str">
        <f>VLOOKUP($E3510,reference!$G$1:$H$25,2,FALSE)</f>
        <v>Hutan lahan kering sekunder / bekas tebangan</v>
      </c>
      <c r="K3510" t="str">
        <f t="shared" si="54"/>
        <v>Non Irigasi</v>
      </c>
      <c r="L3510" t="s">
        <v>327</v>
      </c>
    </row>
    <row r="3511" spans="1:12" x14ac:dyDescent="0.25">
      <c r="A3511" s="1">
        <v>3510</v>
      </c>
      <c r="B3511" s="3">
        <v>9</v>
      </c>
      <c r="C3511" s="1">
        <v>219</v>
      </c>
      <c r="D3511" s="1">
        <v>18</v>
      </c>
      <c r="E3511" s="1">
        <v>2</v>
      </c>
      <c r="F3511" s="1">
        <v>0</v>
      </c>
      <c r="G3511">
        <f>VLOOKUP(C3511,reference!$A$1:$E$310,5,FALSE)</f>
        <v>5312082</v>
      </c>
      <c r="H3511" t="str">
        <f>VLOOKUP(C3511,reference!$A$1:$E$310,4,FALSE)</f>
        <v>WOLOMEZE</v>
      </c>
      <c r="I3511" t="str">
        <f>VLOOKUP($D3511,reference!$G$1:$H$25,2,FALSE)</f>
        <v>Lahan terbuka</v>
      </c>
      <c r="J3511" t="str">
        <f>VLOOKUP($E3511,reference!$G$1:$H$25,2,FALSE)</f>
        <v>Hutan lahan kering sekunder / bekas tebangan</v>
      </c>
      <c r="K3511" t="str">
        <f t="shared" si="54"/>
        <v>Non Irigasi</v>
      </c>
      <c r="L3511" t="s">
        <v>327</v>
      </c>
    </row>
    <row r="3512" spans="1:12" x14ac:dyDescent="0.25">
      <c r="A3512" s="1">
        <v>3511</v>
      </c>
      <c r="B3512" s="3">
        <v>148</v>
      </c>
      <c r="C3512" s="1">
        <v>276</v>
      </c>
      <c r="D3512" s="1">
        <v>2</v>
      </c>
      <c r="E3512" s="1">
        <v>12</v>
      </c>
      <c r="F3512" s="1">
        <v>0</v>
      </c>
      <c r="G3512">
        <f>VLOOKUP(C3512,reference!$A$1:$E$310,5,FALSE)</f>
        <v>5318070</v>
      </c>
      <c r="H3512" t="str">
        <f>VLOOKUP(C3512,reference!$A$1:$E$310,4,FALSE)</f>
        <v>WOLOWAE</v>
      </c>
      <c r="I3512" t="str">
        <f>VLOOKUP($D3512,reference!$G$1:$H$25,2,FALSE)</f>
        <v>Hutan lahan kering sekunder / bekas tebangan</v>
      </c>
      <c r="J3512" t="str">
        <f>VLOOKUP($E3512,reference!$G$1:$H$25,2,FALSE)</f>
        <v>Pertanian lahan kering</v>
      </c>
      <c r="K3512" t="str">
        <f t="shared" si="54"/>
        <v>Non Irigasi</v>
      </c>
      <c r="L3512" t="s">
        <v>328</v>
      </c>
    </row>
    <row r="3513" spans="1:12" x14ac:dyDescent="0.25">
      <c r="A3513" s="1">
        <v>3512</v>
      </c>
      <c r="B3513" s="3">
        <v>180</v>
      </c>
      <c r="C3513" s="1">
        <v>167</v>
      </c>
      <c r="D3513" s="1">
        <v>9</v>
      </c>
      <c r="E3513" s="1">
        <v>11</v>
      </c>
      <c r="F3513" s="1">
        <v>0</v>
      </c>
      <c r="G3513">
        <f>VLOOKUP(C3513,reference!$A$1:$E$310,5,FALSE)</f>
        <v>5310011</v>
      </c>
      <c r="H3513" t="str">
        <f>VLOOKUP(C3513,reference!$A$1:$E$310,4,FALSE)</f>
        <v>MEGO</v>
      </c>
      <c r="I3513" t="str">
        <f>VLOOKUP($D3513,reference!$G$1:$H$25,2,FALSE)</f>
        <v>Semak belukar</v>
      </c>
      <c r="J3513" t="str">
        <f>VLOOKUP($E3513,reference!$G$1:$H$25,2,FALSE)</f>
        <v>Savanna / Padang rumput</v>
      </c>
      <c r="K3513" t="str">
        <f t="shared" si="54"/>
        <v>Non Irigasi</v>
      </c>
      <c r="L3513" t="s">
        <v>327</v>
      </c>
    </row>
    <row r="3514" spans="1:12" x14ac:dyDescent="0.25">
      <c r="A3514" s="1">
        <v>3513</v>
      </c>
      <c r="B3514" s="3">
        <v>8</v>
      </c>
      <c r="C3514" s="1">
        <v>224</v>
      </c>
      <c r="D3514" s="1">
        <v>16</v>
      </c>
      <c r="E3514" s="1">
        <v>9</v>
      </c>
      <c r="F3514" s="1">
        <v>0</v>
      </c>
      <c r="G3514">
        <f>VLOOKUP(C3514,reference!$A$1:$E$310,5,FALSE)</f>
        <v>5313120</v>
      </c>
      <c r="H3514" t="str">
        <f>VLOOKUP(C3514,reference!$A$1:$E$310,4,FALSE)</f>
        <v>RUTENG</v>
      </c>
      <c r="I3514" t="str">
        <f>VLOOKUP($D3514,reference!$G$1:$H$25,2,FALSE)</f>
        <v>Pemukiman</v>
      </c>
      <c r="J3514" t="str">
        <f>VLOOKUP($E3514,reference!$G$1:$H$25,2,FALSE)</f>
        <v>Semak belukar</v>
      </c>
      <c r="K3514" t="str">
        <f t="shared" si="54"/>
        <v>Non Irigasi</v>
      </c>
      <c r="L3514" t="s">
        <v>327</v>
      </c>
    </row>
    <row r="3515" spans="1:12" x14ac:dyDescent="0.25">
      <c r="A3515" s="1">
        <v>3514</v>
      </c>
      <c r="B3515" s="3">
        <v>10</v>
      </c>
      <c r="C3515" s="1">
        <v>224</v>
      </c>
      <c r="D3515" s="1">
        <v>11</v>
      </c>
      <c r="E3515" s="1">
        <v>9</v>
      </c>
      <c r="F3515" s="1">
        <v>0</v>
      </c>
      <c r="G3515">
        <f>VLOOKUP(C3515,reference!$A$1:$E$310,5,FALSE)</f>
        <v>5313120</v>
      </c>
      <c r="H3515" t="str">
        <f>VLOOKUP(C3515,reference!$A$1:$E$310,4,FALSE)</f>
        <v>RUTENG</v>
      </c>
      <c r="I3515" t="str">
        <f>VLOOKUP($D3515,reference!$G$1:$H$25,2,FALSE)</f>
        <v>Savanna / Padang rumput</v>
      </c>
      <c r="J3515" t="str">
        <f>VLOOKUP($E3515,reference!$G$1:$H$25,2,FALSE)</f>
        <v>Semak belukar</v>
      </c>
      <c r="K3515" t="str">
        <f t="shared" si="54"/>
        <v>Non Irigasi</v>
      </c>
      <c r="L3515" t="s">
        <v>327</v>
      </c>
    </row>
    <row r="3516" spans="1:12" x14ac:dyDescent="0.25">
      <c r="A3516" s="1">
        <v>3515</v>
      </c>
      <c r="B3516" s="3">
        <v>50</v>
      </c>
      <c r="C3516" s="1">
        <v>223</v>
      </c>
      <c r="D3516" s="1">
        <v>11</v>
      </c>
      <c r="E3516" s="1">
        <v>13</v>
      </c>
      <c r="F3516" s="1">
        <v>0</v>
      </c>
      <c r="G3516">
        <f>VLOOKUP(C3516,reference!$A$1:$E$310,5,FALSE)</f>
        <v>5313110</v>
      </c>
      <c r="H3516" t="str">
        <f>VLOOKUP(C3516,reference!$A$1:$E$310,4,FALSE)</f>
        <v>LANGKE REMBONG</v>
      </c>
      <c r="I3516" t="str">
        <f>VLOOKUP($D3516,reference!$G$1:$H$25,2,FALSE)</f>
        <v>Savanna / Padang rumput</v>
      </c>
      <c r="J3516" t="str">
        <f>VLOOKUP($E3516,reference!$G$1:$H$25,2,FALSE)</f>
        <v>Pertanian lahan kering  campur semak / kebun campur</v>
      </c>
      <c r="K3516" t="str">
        <f t="shared" si="54"/>
        <v>Non Irigasi</v>
      </c>
      <c r="L3516" t="s">
        <v>327</v>
      </c>
    </row>
    <row r="3517" spans="1:12" x14ac:dyDescent="0.25">
      <c r="A3517" s="1">
        <v>3516</v>
      </c>
      <c r="B3517" s="3">
        <v>3598</v>
      </c>
      <c r="C3517" s="1">
        <v>277</v>
      </c>
      <c r="D3517" s="1">
        <v>1</v>
      </c>
      <c r="E3517" s="1">
        <v>1</v>
      </c>
      <c r="F3517" s="1">
        <v>0</v>
      </c>
      <c r="G3517">
        <f>VLOOKUP(C3517,reference!$A$1:$E$310,5,FALSE)</f>
        <v>5319010</v>
      </c>
      <c r="H3517" t="str">
        <f>VLOOKUP(C3517,reference!$A$1:$E$310,4,FALSE)</f>
        <v>BORONG</v>
      </c>
      <c r="I3517" t="str">
        <f>VLOOKUP($D3517,reference!$G$1:$H$25,2,FALSE)</f>
        <v>Hutan lahan kering primer</v>
      </c>
      <c r="J3517" t="str">
        <f>VLOOKUP($E3517,reference!$G$1:$H$25,2,FALSE)</f>
        <v>Hutan lahan kering primer</v>
      </c>
      <c r="K3517" t="str">
        <f t="shared" si="54"/>
        <v>Non Irigasi</v>
      </c>
      <c r="L3517" t="s">
        <v>327</v>
      </c>
    </row>
    <row r="3518" spans="1:12" x14ac:dyDescent="0.25">
      <c r="A3518" s="1">
        <v>3517</v>
      </c>
      <c r="B3518" s="3">
        <v>1844</v>
      </c>
      <c r="C3518" s="1">
        <v>279</v>
      </c>
      <c r="D3518" s="1">
        <v>9</v>
      </c>
      <c r="E3518" s="1">
        <v>14</v>
      </c>
      <c r="F3518" s="1">
        <v>0</v>
      </c>
      <c r="G3518">
        <f>VLOOKUP(C3518,reference!$A$1:$E$310,5,FALSE)</f>
        <v>5319020</v>
      </c>
      <c r="H3518" t="str">
        <f>VLOOKUP(C3518,reference!$A$1:$E$310,4,FALSE)</f>
        <v>KOTA KOMBA</v>
      </c>
      <c r="I3518" t="str">
        <f>VLOOKUP($D3518,reference!$G$1:$H$25,2,FALSE)</f>
        <v>Semak belukar</v>
      </c>
      <c r="J3518" t="str">
        <f>VLOOKUP($E3518,reference!$G$1:$H$25,2,FALSE)</f>
        <v>Sawah</v>
      </c>
      <c r="K3518" t="str">
        <f t="shared" si="54"/>
        <v>Non Irigasi</v>
      </c>
      <c r="L3518" t="s">
        <v>327</v>
      </c>
    </row>
    <row r="3519" spans="1:12" x14ac:dyDescent="0.25">
      <c r="A3519" s="1">
        <v>3518</v>
      </c>
      <c r="B3519" s="3">
        <v>30</v>
      </c>
      <c r="C3519" s="1">
        <v>281</v>
      </c>
      <c r="D3519" s="1">
        <v>11</v>
      </c>
      <c r="E3519" s="1">
        <v>13</v>
      </c>
      <c r="F3519" s="1">
        <v>0</v>
      </c>
      <c r="G3519">
        <f>VLOOKUP(C3519,reference!$A$1:$E$310,5,FALSE)</f>
        <v>5319031</v>
      </c>
      <c r="H3519" t="str">
        <f>VLOOKUP(C3519,reference!$A$1:$E$310,4,FALSE)</f>
        <v>ELAR SELATAN</v>
      </c>
      <c r="I3519" t="str">
        <f>VLOOKUP($D3519,reference!$G$1:$H$25,2,FALSE)</f>
        <v>Savanna / Padang rumput</v>
      </c>
      <c r="J3519" t="str">
        <f>VLOOKUP($E3519,reference!$G$1:$H$25,2,FALSE)</f>
        <v>Pertanian lahan kering  campur semak / kebun campur</v>
      </c>
      <c r="K3519" t="str">
        <f t="shared" si="54"/>
        <v>Non Irigasi</v>
      </c>
      <c r="L3519" t="s">
        <v>327</v>
      </c>
    </row>
    <row r="3520" spans="1:12" x14ac:dyDescent="0.25">
      <c r="A3520" s="1">
        <v>3519</v>
      </c>
      <c r="B3520" s="3">
        <v>16</v>
      </c>
      <c r="C3520" s="1">
        <v>218</v>
      </c>
      <c r="D3520" s="1">
        <v>11</v>
      </c>
      <c r="E3520" s="1">
        <v>13</v>
      </c>
      <c r="F3520" s="1">
        <v>0</v>
      </c>
      <c r="G3520">
        <f>VLOOKUP(C3520,reference!$A$1:$E$310,5,FALSE)</f>
        <v>5312081</v>
      </c>
      <c r="H3520" t="str">
        <f>VLOOKUP(C3520,reference!$A$1:$E$310,4,FALSE)</f>
        <v>RIUNG BARAT</v>
      </c>
      <c r="I3520" t="str">
        <f>VLOOKUP($D3520,reference!$G$1:$H$25,2,FALSE)</f>
        <v>Savanna / Padang rumput</v>
      </c>
      <c r="J3520" t="str">
        <f>VLOOKUP($E3520,reference!$G$1:$H$25,2,FALSE)</f>
        <v>Pertanian lahan kering  campur semak / kebun campur</v>
      </c>
      <c r="K3520" t="str">
        <f t="shared" si="54"/>
        <v>Non Irigasi</v>
      </c>
      <c r="L3520" t="s">
        <v>327</v>
      </c>
    </row>
    <row r="3521" spans="1:12" x14ac:dyDescent="0.25">
      <c r="A3521" s="1">
        <v>3520</v>
      </c>
      <c r="B3521" s="3">
        <v>1</v>
      </c>
      <c r="C3521" s="1">
        <v>218</v>
      </c>
      <c r="D3521" s="1">
        <v>14</v>
      </c>
      <c r="E3521" s="1">
        <v>13</v>
      </c>
      <c r="F3521" s="1">
        <v>0</v>
      </c>
      <c r="G3521">
        <f>VLOOKUP(C3521,reference!$A$1:$E$310,5,FALSE)</f>
        <v>5312081</v>
      </c>
      <c r="H3521" t="str">
        <f>VLOOKUP(C3521,reference!$A$1:$E$310,4,FALSE)</f>
        <v>RIUNG BARAT</v>
      </c>
      <c r="I3521" t="str">
        <f>VLOOKUP($D3521,reference!$G$1:$H$25,2,FALSE)</f>
        <v>Sawah</v>
      </c>
      <c r="J3521" t="str">
        <f>VLOOKUP($E3521,reference!$G$1:$H$25,2,FALSE)</f>
        <v>Pertanian lahan kering  campur semak / kebun campur</v>
      </c>
      <c r="K3521" t="str">
        <f t="shared" si="54"/>
        <v>Non Irigasi</v>
      </c>
      <c r="L3521" t="s">
        <v>327</v>
      </c>
    </row>
    <row r="3522" spans="1:12" x14ac:dyDescent="0.25">
      <c r="A3522" s="1">
        <v>3521</v>
      </c>
      <c r="B3522" s="3">
        <v>567</v>
      </c>
      <c r="C3522" s="1">
        <v>274</v>
      </c>
      <c r="D3522" s="1">
        <v>11</v>
      </c>
      <c r="E3522" s="1">
        <v>2</v>
      </c>
      <c r="F3522" s="1">
        <v>0</v>
      </c>
      <c r="G3522">
        <f>VLOOKUP(C3522,reference!$A$1:$E$310,5,FALSE)</f>
        <v>5318050</v>
      </c>
      <c r="H3522" t="str">
        <f>VLOOKUP(C3522,reference!$A$1:$E$310,4,FALSE)</f>
        <v>AESESA SELATAN</v>
      </c>
      <c r="I3522" t="str">
        <f>VLOOKUP($D3522,reference!$G$1:$H$25,2,FALSE)</f>
        <v>Savanna / Padang rumput</v>
      </c>
      <c r="J3522" t="str">
        <f>VLOOKUP($E3522,reference!$G$1:$H$25,2,FALSE)</f>
        <v>Hutan lahan kering sekunder / bekas tebangan</v>
      </c>
      <c r="K3522" t="str">
        <f t="shared" si="54"/>
        <v>Non Irigasi</v>
      </c>
      <c r="L3522" t="s">
        <v>327</v>
      </c>
    </row>
    <row r="3523" spans="1:12" x14ac:dyDescent="0.25">
      <c r="A3523" s="1">
        <v>3522</v>
      </c>
      <c r="B3523" s="3">
        <v>3</v>
      </c>
      <c r="C3523" s="1">
        <v>276</v>
      </c>
      <c r="D3523" s="1">
        <v>21</v>
      </c>
      <c r="E3523" s="1">
        <v>6</v>
      </c>
      <c r="F3523" s="1">
        <v>0</v>
      </c>
      <c r="G3523">
        <f>VLOOKUP(C3523,reference!$A$1:$E$310,5,FALSE)</f>
        <v>5318070</v>
      </c>
      <c r="H3523" t="str">
        <f>VLOOKUP(C3523,reference!$A$1:$E$310,4,FALSE)</f>
        <v>WOLOWAE</v>
      </c>
      <c r="I3523" t="str">
        <f>VLOOKUP($D3523,reference!$G$1:$H$25,2,FALSE)</f>
        <v>Rawa</v>
      </c>
      <c r="J3523" t="str">
        <f>VLOOKUP($E3523,reference!$G$1:$H$25,2,FALSE)</f>
        <v>Hutan mangrove sekunder</v>
      </c>
      <c r="K3523" t="str">
        <f t="shared" ref="K3523:K3586" si="55">IF(F3523=0,"Non Irigasi","Buffer Irigasi")</f>
        <v>Non Irigasi</v>
      </c>
      <c r="L3523" t="s">
        <v>327</v>
      </c>
    </row>
    <row r="3524" spans="1:12" x14ac:dyDescent="0.25">
      <c r="A3524" s="1">
        <v>3523</v>
      </c>
      <c r="B3524" s="3">
        <v>4</v>
      </c>
      <c r="C3524" s="1">
        <v>276</v>
      </c>
      <c r="D3524" s="1">
        <v>6</v>
      </c>
      <c r="E3524" s="1">
        <v>14</v>
      </c>
      <c r="F3524" s="1">
        <v>0</v>
      </c>
      <c r="G3524">
        <f>VLOOKUP(C3524,reference!$A$1:$E$310,5,FALSE)</f>
        <v>5318070</v>
      </c>
      <c r="H3524" t="str">
        <f>VLOOKUP(C3524,reference!$A$1:$E$310,4,FALSE)</f>
        <v>WOLOWAE</v>
      </c>
      <c r="I3524" t="str">
        <f>VLOOKUP($D3524,reference!$G$1:$H$25,2,FALSE)</f>
        <v>Hutan mangrove sekunder</v>
      </c>
      <c r="J3524" t="str">
        <f>VLOOKUP($E3524,reference!$G$1:$H$25,2,FALSE)</f>
        <v>Sawah</v>
      </c>
      <c r="K3524" t="str">
        <f t="shared" si="55"/>
        <v>Non Irigasi</v>
      </c>
      <c r="L3524" t="s">
        <v>328</v>
      </c>
    </row>
    <row r="3525" spans="1:12" x14ac:dyDescent="0.25">
      <c r="A3525" s="1">
        <v>3524</v>
      </c>
      <c r="B3525" s="3">
        <v>824</v>
      </c>
      <c r="C3525" s="1">
        <v>167</v>
      </c>
      <c r="D3525" s="1">
        <v>2</v>
      </c>
      <c r="E3525" s="1">
        <v>9</v>
      </c>
      <c r="F3525" s="1">
        <v>0</v>
      </c>
      <c r="G3525">
        <f>VLOOKUP(C3525,reference!$A$1:$E$310,5,FALSE)</f>
        <v>5310011</v>
      </c>
      <c r="H3525" t="str">
        <f>VLOOKUP(C3525,reference!$A$1:$E$310,4,FALSE)</f>
        <v>MEGO</v>
      </c>
      <c r="I3525" t="str">
        <f>VLOOKUP($D3525,reference!$G$1:$H$25,2,FALSE)</f>
        <v>Hutan lahan kering sekunder / bekas tebangan</v>
      </c>
      <c r="J3525" t="str">
        <f>VLOOKUP($E3525,reference!$G$1:$H$25,2,FALSE)</f>
        <v>Semak belukar</v>
      </c>
      <c r="K3525" t="str">
        <f t="shared" si="55"/>
        <v>Non Irigasi</v>
      </c>
      <c r="L3525" t="s">
        <v>328</v>
      </c>
    </row>
    <row r="3526" spans="1:12" x14ac:dyDescent="0.25">
      <c r="A3526" s="1">
        <v>3525</v>
      </c>
      <c r="B3526" s="3">
        <v>1</v>
      </c>
      <c r="C3526" s="1">
        <v>182</v>
      </c>
      <c r="D3526" s="1">
        <v>11</v>
      </c>
      <c r="E3526" s="1">
        <v>1</v>
      </c>
      <c r="F3526" s="1">
        <v>0</v>
      </c>
      <c r="G3526">
        <f>VLOOKUP(C3526,reference!$A$1:$E$310,5,FALSE)</f>
        <v>5310070</v>
      </c>
      <c r="H3526" t="str">
        <f>VLOOKUP(C3526,reference!$A$1:$E$310,4,FALSE)</f>
        <v>NITA</v>
      </c>
      <c r="I3526" t="str">
        <f>VLOOKUP($D3526,reference!$G$1:$H$25,2,FALSE)</f>
        <v>Savanna / Padang rumput</v>
      </c>
      <c r="J3526" t="str">
        <f>VLOOKUP($E3526,reference!$G$1:$H$25,2,FALSE)</f>
        <v>Hutan lahan kering primer</v>
      </c>
      <c r="K3526" t="str">
        <f t="shared" si="55"/>
        <v>Non Irigasi</v>
      </c>
      <c r="L3526" t="s">
        <v>327</v>
      </c>
    </row>
    <row r="3527" spans="1:12" x14ac:dyDescent="0.25">
      <c r="A3527" s="1">
        <v>3526</v>
      </c>
      <c r="B3527" s="3">
        <v>1</v>
      </c>
      <c r="C3527" s="1">
        <v>182</v>
      </c>
      <c r="D3527" s="1">
        <v>11</v>
      </c>
      <c r="E3527" s="1">
        <v>12</v>
      </c>
      <c r="F3527" s="1">
        <v>0</v>
      </c>
      <c r="G3527">
        <f>VLOOKUP(C3527,reference!$A$1:$E$310,5,FALSE)</f>
        <v>5310070</v>
      </c>
      <c r="H3527" t="str">
        <f>VLOOKUP(C3527,reference!$A$1:$E$310,4,FALSE)</f>
        <v>NITA</v>
      </c>
      <c r="I3527" t="str">
        <f>VLOOKUP($D3527,reference!$G$1:$H$25,2,FALSE)</f>
        <v>Savanna / Padang rumput</v>
      </c>
      <c r="J3527" t="str">
        <f>VLOOKUP($E3527,reference!$G$1:$H$25,2,FALSE)</f>
        <v>Pertanian lahan kering</v>
      </c>
      <c r="K3527" t="str">
        <f t="shared" si="55"/>
        <v>Non Irigasi</v>
      </c>
      <c r="L3527" t="s">
        <v>327</v>
      </c>
    </row>
    <row r="3528" spans="1:12" x14ac:dyDescent="0.25">
      <c r="A3528" s="1">
        <v>3527</v>
      </c>
      <c r="B3528" s="3">
        <v>76</v>
      </c>
      <c r="C3528" s="1">
        <v>174</v>
      </c>
      <c r="D3528" s="1">
        <v>13</v>
      </c>
      <c r="E3528" s="1">
        <v>13</v>
      </c>
      <c r="F3528" s="1">
        <v>0</v>
      </c>
      <c r="G3528">
        <f>VLOOKUP(C3528,reference!$A$1:$E$310,5,FALSE)</f>
        <v>5310041</v>
      </c>
      <c r="H3528" t="str">
        <f>VLOOKUP(C3528,reference!$A$1:$E$310,4,FALSE)</f>
        <v>WAIGETE</v>
      </c>
      <c r="I3528" t="str">
        <f>VLOOKUP($D3528,reference!$G$1:$H$25,2,FALSE)</f>
        <v>Pertanian lahan kering  campur semak / kebun campur</v>
      </c>
      <c r="J3528" t="str">
        <f>VLOOKUP($E3528,reference!$G$1:$H$25,2,FALSE)</f>
        <v>Pertanian lahan kering  campur semak / kebun campur</v>
      </c>
      <c r="K3528" t="str">
        <f t="shared" si="55"/>
        <v>Non Irigasi</v>
      </c>
      <c r="L3528" t="s">
        <v>327</v>
      </c>
    </row>
    <row r="3529" spans="1:12" x14ac:dyDescent="0.25">
      <c r="A3529" s="1">
        <v>3528</v>
      </c>
      <c r="B3529" s="3">
        <v>2</v>
      </c>
      <c r="C3529" s="1">
        <v>277</v>
      </c>
      <c r="D3529" s="1">
        <v>11</v>
      </c>
      <c r="E3529" s="1">
        <v>1</v>
      </c>
      <c r="F3529" s="1">
        <v>0</v>
      </c>
      <c r="G3529">
        <f>VLOOKUP(C3529,reference!$A$1:$E$310,5,FALSE)</f>
        <v>5319010</v>
      </c>
      <c r="H3529" t="str">
        <f>VLOOKUP(C3529,reference!$A$1:$E$310,4,FALSE)</f>
        <v>BORONG</v>
      </c>
      <c r="I3529" t="str">
        <f>VLOOKUP($D3529,reference!$G$1:$H$25,2,FALSE)</f>
        <v>Savanna / Padang rumput</v>
      </c>
      <c r="J3529" t="str">
        <f>VLOOKUP($E3529,reference!$G$1:$H$25,2,FALSE)</f>
        <v>Hutan lahan kering primer</v>
      </c>
      <c r="K3529" t="str">
        <f t="shared" si="55"/>
        <v>Non Irigasi</v>
      </c>
      <c r="L3529" t="s">
        <v>327</v>
      </c>
    </row>
    <row r="3530" spans="1:12" x14ac:dyDescent="0.25">
      <c r="A3530" s="1">
        <v>3529</v>
      </c>
      <c r="B3530" s="3">
        <v>3</v>
      </c>
      <c r="C3530" s="1">
        <v>275</v>
      </c>
      <c r="D3530" s="1">
        <v>2</v>
      </c>
      <c r="E3530" s="1">
        <v>16</v>
      </c>
      <c r="F3530" s="1">
        <v>0</v>
      </c>
      <c r="G3530">
        <f>VLOOKUP(C3530,reference!$A$1:$E$310,5,FALSE)</f>
        <v>5318060</v>
      </c>
      <c r="H3530" t="str">
        <f>VLOOKUP(C3530,reference!$A$1:$E$310,4,FALSE)</f>
        <v>AESESA</v>
      </c>
      <c r="I3530" t="str">
        <f>VLOOKUP($D3530,reference!$G$1:$H$25,2,FALSE)</f>
        <v>Hutan lahan kering sekunder / bekas tebangan</v>
      </c>
      <c r="J3530" t="str">
        <f>VLOOKUP($E3530,reference!$G$1:$H$25,2,FALSE)</f>
        <v>Pemukiman</v>
      </c>
      <c r="K3530" t="str">
        <f t="shared" si="55"/>
        <v>Non Irigasi</v>
      </c>
      <c r="L3530" t="s">
        <v>328</v>
      </c>
    </row>
    <row r="3531" spans="1:12" x14ac:dyDescent="0.25">
      <c r="A3531" s="1">
        <v>3530</v>
      </c>
      <c r="B3531" s="3">
        <v>24</v>
      </c>
      <c r="C3531" s="1">
        <v>276</v>
      </c>
      <c r="D3531" s="1">
        <v>2</v>
      </c>
      <c r="E3531" s="1">
        <v>13</v>
      </c>
      <c r="F3531" s="1">
        <v>0</v>
      </c>
      <c r="G3531">
        <f>VLOOKUP(C3531,reference!$A$1:$E$310,5,FALSE)</f>
        <v>5318070</v>
      </c>
      <c r="H3531" t="str">
        <f>VLOOKUP(C3531,reference!$A$1:$E$310,4,FALSE)</f>
        <v>WOLOWAE</v>
      </c>
      <c r="I3531" t="str">
        <f>VLOOKUP($D3531,reference!$G$1:$H$25,2,FALSE)</f>
        <v>Hutan lahan kering sekunder / bekas tebangan</v>
      </c>
      <c r="J3531" t="str">
        <f>VLOOKUP($E3531,reference!$G$1:$H$25,2,FALSE)</f>
        <v>Pertanian lahan kering  campur semak / kebun campur</v>
      </c>
      <c r="K3531" t="str">
        <f t="shared" si="55"/>
        <v>Non Irigasi</v>
      </c>
      <c r="L3531" t="s">
        <v>328</v>
      </c>
    </row>
    <row r="3532" spans="1:12" x14ac:dyDescent="0.25">
      <c r="A3532" s="1">
        <v>3531</v>
      </c>
      <c r="B3532" s="3">
        <v>58</v>
      </c>
      <c r="C3532" s="1">
        <v>167</v>
      </c>
      <c r="D3532" s="1">
        <v>11</v>
      </c>
      <c r="E3532" s="1">
        <v>13</v>
      </c>
      <c r="F3532" s="1">
        <v>0</v>
      </c>
      <c r="G3532">
        <f>VLOOKUP(C3532,reference!$A$1:$E$310,5,FALSE)</f>
        <v>5310011</v>
      </c>
      <c r="H3532" t="str">
        <f>VLOOKUP(C3532,reference!$A$1:$E$310,4,FALSE)</f>
        <v>MEGO</v>
      </c>
      <c r="I3532" t="str">
        <f>VLOOKUP($D3532,reference!$G$1:$H$25,2,FALSE)</f>
        <v>Savanna / Padang rumput</v>
      </c>
      <c r="J3532" t="str">
        <f>VLOOKUP($E3532,reference!$G$1:$H$25,2,FALSE)</f>
        <v>Pertanian lahan kering  campur semak / kebun campur</v>
      </c>
      <c r="K3532" t="str">
        <f t="shared" si="55"/>
        <v>Non Irigasi</v>
      </c>
      <c r="L3532" t="s">
        <v>327</v>
      </c>
    </row>
    <row r="3533" spans="1:12" x14ac:dyDescent="0.25">
      <c r="A3533" s="1">
        <v>3532</v>
      </c>
      <c r="B3533" s="3">
        <v>339</v>
      </c>
      <c r="C3533" s="1">
        <v>182</v>
      </c>
      <c r="D3533" s="1">
        <v>2</v>
      </c>
      <c r="E3533" s="1">
        <v>12</v>
      </c>
      <c r="F3533" s="1">
        <v>0</v>
      </c>
      <c r="G3533">
        <f>VLOOKUP(C3533,reference!$A$1:$E$310,5,FALSE)</f>
        <v>5310070</v>
      </c>
      <c r="H3533" t="str">
        <f>VLOOKUP(C3533,reference!$A$1:$E$310,4,FALSE)</f>
        <v>NITA</v>
      </c>
      <c r="I3533" t="str">
        <f>VLOOKUP($D3533,reference!$G$1:$H$25,2,FALSE)</f>
        <v>Hutan lahan kering sekunder / bekas tebangan</v>
      </c>
      <c r="J3533" t="str">
        <f>VLOOKUP($E3533,reference!$G$1:$H$25,2,FALSE)</f>
        <v>Pertanian lahan kering</v>
      </c>
      <c r="K3533" t="str">
        <f t="shared" si="55"/>
        <v>Non Irigasi</v>
      </c>
      <c r="L3533" t="s">
        <v>328</v>
      </c>
    </row>
    <row r="3534" spans="1:12" x14ac:dyDescent="0.25">
      <c r="A3534" s="1">
        <v>3533</v>
      </c>
      <c r="B3534" s="3">
        <v>131</v>
      </c>
      <c r="C3534" s="1">
        <v>184</v>
      </c>
      <c r="D3534" s="1">
        <v>11</v>
      </c>
      <c r="E3534" s="1">
        <v>16</v>
      </c>
      <c r="F3534" s="1">
        <v>0</v>
      </c>
      <c r="G3534">
        <f>VLOOKUP(C3534,reference!$A$1:$E$310,5,FALSE)</f>
        <v>5310080</v>
      </c>
      <c r="H3534" t="str">
        <f>VLOOKUP(C3534,reference!$A$1:$E$310,4,FALSE)</f>
        <v>ALOK</v>
      </c>
      <c r="I3534" t="str">
        <f>VLOOKUP($D3534,reference!$G$1:$H$25,2,FALSE)</f>
        <v>Savanna / Padang rumput</v>
      </c>
      <c r="J3534" t="str">
        <f>VLOOKUP($E3534,reference!$G$1:$H$25,2,FALSE)</f>
        <v>Pemukiman</v>
      </c>
      <c r="K3534" t="str">
        <f t="shared" si="55"/>
        <v>Non Irigasi</v>
      </c>
      <c r="L3534" t="s">
        <v>327</v>
      </c>
    </row>
    <row r="3535" spans="1:12" x14ac:dyDescent="0.25">
      <c r="A3535" s="1">
        <v>3534</v>
      </c>
      <c r="B3535" s="3">
        <v>1293</v>
      </c>
      <c r="C3535" s="1">
        <v>244</v>
      </c>
      <c r="D3535" s="1">
        <v>1</v>
      </c>
      <c r="E3535" s="1">
        <v>1</v>
      </c>
      <c r="F3535" s="1">
        <v>0</v>
      </c>
      <c r="G3535">
        <f>VLOOKUP(C3535,reference!$A$1:$E$310,5,FALSE)</f>
        <v>5315020</v>
      </c>
      <c r="H3535" t="str">
        <f>VLOOKUP(C3535,reference!$A$1:$E$310,4,FALSE)</f>
        <v>SANO NGGOANG</v>
      </c>
      <c r="I3535" t="str">
        <f>VLOOKUP($D3535,reference!$G$1:$H$25,2,FALSE)</f>
        <v>Hutan lahan kering primer</v>
      </c>
      <c r="J3535" t="str">
        <f>VLOOKUP($E3535,reference!$G$1:$H$25,2,FALSE)</f>
        <v>Hutan lahan kering primer</v>
      </c>
      <c r="K3535" t="str">
        <f t="shared" si="55"/>
        <v>Non Irigasi</v>
      </c>
      <c r="L3535" t="s">
        <v>327</v>
      </c>
    </row>
    <row r="3536" spans="1:12" x14ac:dyDescent="0.25">
      <c r="A3536" s="1">
        <v>3535</v>
      </c>
      <c r="B3536" s="3">
        <v>145</v>
      </c>
      <c r="C3536" s="1">
        <v>224</v>
      </c>
      <c r="D3536" s="1">
        <v>12</v>
      </c>
      <c r="E3536" s="1">
        <v>12</v>
      </c>
      <c r="F3536" s="1">
        <v>0</v>
      </c>
      <c r="G3536">
        <f>VLOOKUP(C3536,reference!$A$1:$E$310,5,FALSE)</f>
        <v>5313120</v>
      </c>
      <c r="H3536" t="str">
        <f>VLOOKUP(C3536,reference!$A$1:$E$310,4,FALSE)</f>
        <v>RUTENG</v>
      </c>
      <c r="I3536" t="str">
        <f>VLOOKUP($D3536,reference!$G$1:$H$25,2,FALSE)</f>
        <v>Pertanian lahan kering</v>
      </c>
      <c r="J3536" t="str">
        <f>VLOOKUP($E3536,reference!$G$1:$H$25,2,FALSE)</f>
        <v>Pertanian lahan kering</v>
      </c>
      <c r="K3536" t="str">
        <f t="shared" si="55"/>
        <v>Non Irigasi</v>
      </c>
      <c r="L3536" t="s">
        <v>327</v>
      </c>
    </row>
    <row r="3537" spans="1:12" x14ac:dyDescent="0.25">
      <c r="A3537" s="1">
        <v>3536</v>
      </c>
      <c r="B3537" s="3">
        <v>1</v>
      </c>
      <c r="C3537" s="1">
        <v>224</v>
      </c>
      <c r="D3537" s="1">
        <v>16</v>
      </c>
      <c r="E3537" s="1">
        <v>1</v>
      </c>
      <c r="F3537" s="1">
        <v>0</v>
      </c>
      <c r="G3537">
        <f>VLOOKUP(C3537,reference!$A$1:$E$310,5,FALSE)</f>
        <v>5313120</v>
      </c>
      <c r="H3537" t="str">
        <f>VLOOKUP(C3537,reference!$A$1:$E$310,4,FALSE)</f>
        <v>RUTENG</v>
      </c>
      <c r="I3537" t="str">
        <f>VLOOKUP($D3537,reference!$G$1:$H$25,2,FALSE)</f>
        <v>Pemukiman</v>
      </c>
      <c r="J3537" t="str">
        <f>VLOOKUP($E3537,reference!$G$1:$H$25,2,FALSE)</f>
        <v>Hutan lahan kering primer</v>
      </c>
      <c r="K3537" t="str">
        <f t="shared" si="55"/>
        <v>Non Irigasi</v>
      </c>
      <c r="L3537" t="s">
        <v>327</v>
      </c>
    </row>
    <row r="3538" spans="1:12" x14ac:dyDescent="0.25">
      <c r="A3538" s="1">
        <v>3537</v>
      </c>
      <c r="B3538" s="3">
        <v>569</v>
      </c>
      <c r="C3538" s="1">
        <v>225</v>
      </c>
      <c r="D3538" s="1">
        <v>1</v>
      </c>
      <c r="E3538" s="1">
        <v>1</v>
      </c>
      <c r="F3538" s="1">
        <v>0</v>
      </c>
      <c r="G3538">
        <f>VLOOKUP(C3538,reference!$A$1:$E$310,5,FALSE)</f>
        <v>5313121</v>
      </c>
      <c r="H3538" t="str">
        <f>VLOOKUP(C3538,reference!$A$1:$E$310,4,FALSE)</f>
        <v>WAE RII</v>
      </c>
      <c r="I3538" t="str">
        <f>VLOOKUP($D3538,reference!$G$1:$H$25,2,FALSE)</f>
        <v>Hutan lahan kering primer</v>
      </c>
      <c r="J3538" t="str">
        <f>VLOOKUP($E3538,reference!$G$1:$H$25,2,FALSE)</f>
        <v>Hutan lahan kering primer</v>
      </c>
      <c r="K3538" t="str">
        <f t="shared" si="55"/>
        <v>Non Irigasi</v>
      </c>
      <c r="L3538" t="s">
        <v>327</v>
      </c>
    </row>
    <row r="3539" spans="1:12" x14ac:dyDescent="0.25">
      <c r="A3539" s="1">
        <v>3538</v>
      </c>
      <c r="B3539" s="3">
        <v>5</v>
      </c>
      <c r="C3539" s="1">
        <v>225</v>
      </c>
      <c r="D3539" s="1">
        <v>12</v>
      </c>
      <c r="E3539" s="1">
        <v>1</v>
      </c>
      <c r="F3539" s="1">
        <v>0</v>
      </c>
      <c r="G3539">
        <f>VLOOKUP(C3539,reference!$A$1:$E$310,5,FALSE)</f>
        <v>5313121</v>
      </c>
      <c r="H3539" t="str">
        <f>VLOOKUP(C3539,reference!$A$1:$E$310,4,FALSE)</f>
        <v>WAE RII</v>
      </c>
      <c r="I3539" t="str">
        <f>VLOOKUP($D3539,reference!$G$1:$H$25,2,FALSE)</f>
        <v>Pertanian lahan kering</v>
      </c>
      <c r="J3539" t="str">
        <f>VLOOKUP($E3539,reference!$G$1:$H$25,2,FALSE)</f>
        <v>Hutan lahan kering primer</v>
      </c>
      <c r="K3539" t="str">
        <f t="shared" si="55"/>
        <v>Non Irigasi</v>
      </c>
      <c r="L3539" t="s">
        <v>327</v>
      </c>
    </row>
    <row r="3540" spans="1:12" x14ac:dyDescent="0.25">
      <c r="A3540" s="1">
        <v>3539</v>
      </c>
      <c r="B3540" s="3">
        <v>15</v>
      </c>
      <c r="C3540" s="1">
        <v>284</v>
      </c>
      <c r="D3540" s="1">
        <v>1</v>
      </c>
      <c r="E3540" s="1">
        <v>18</v>
      </c>
      <c r="F3540" s="1">
        <v>0</v>
      </c>
      <c r="G3540">
        <f>VLOOKUP(C3540,reference!$A$1:$E$310,5,FALSE)</f>
        <v>5319051</v>
      </c>
      <c r="H3540" t="str">
        <f>VLOOKUP(C3540,reference!$A$1:$E$310,4,FALSE)</f>
        <v>POCO RANAKA TIMUR</v>
      </c>
      <c r="I3540" t="str">
        <f>VLOOKUP($D3540,reference!$G$1:$H$25,2,FALSE)</f>
        <v>Hutan lahan kering primer</v>
      </c>
      <c r="J3540" t="str">
        <f>VLOOKUP($E3540,reference!$G$1:$H$25,2,FALSE)</f>
        <v>Lahan terbuka</v>
      </c>
      <c r="K3540" t="str">
        <f t="shared" si="55"/>
        <v>Non Irigasi</v>
      </c>
      <c r="L3540" t="s">
        <v>328</v>
      </c>
    </row>
    <row r="3541" spans="1:12" x14ac:dyDescent="0.25">
      <c r="A3541" s="1">
        <v>3540</v>
      </c>
      <c r="B3541" s="3">
        <v>3</v>
      </c>
      <c r="C3541" s="1">
        <v>276</v>
      </c>
      <c r="D3541" s="1">
        <v>6</v>
      </c>
      <c r="E3541" s="1">
        <v>20</v>
      </c>
      <c r="F3541" s="1">
        <v>0</v>
      </c>
      <c r="G3541">
        <f>VLOOKUP(C3541,reference!$A$1:$E$310,5,FALSE)</f>
        <v>5318070</v>
      </c>
      <c r="H3541" t="str">
        <f>VLOOKUP(C3541,reference!$A$1:$E$310,4,FALSE)</f>
        <v>WOLOWAE</v>
      </c>
      <c r="I3541" t="str">
        <f>VLOOKUP($D3541,reference!$G$1:$H$25,2,FALSE)</f>
        <v>Hutan mangrove sekunder</v>
      </c>
      <c r="J3541" t="str">
        <f>VLOOKUP($E3541,reference!$G$1:$H$25,2,FALSE)</f>
        <v>Tubuh air</v>
      </c>
      <c r="K3541" t="str">
        <f t="shared" si="55"/>
        <v>Non Irigasi</v>
      </c>
      <c r="L3541" t="s">
        <v>328</v>
      </c>
    </row>
    <row r="3542" spans="1:12" x14ac:dyDescent="0.25">
      <c r="A3542" s="1">
        <v>3541</v>
      </c>
      <c r="B3542" s="3">
        <v>1</v>
      </c>
      <c r="C3542" s="1">
        <v>276</v>
      </c>
      <c r="D3542" s="1">
        <v>16</v>
      </c>
      <c r="E3542" s="1">
        <v>13</v>
      </c>
      <c r="F3542" s="1">
        <v>0</v>
      </c>
      <c r="G3542">
        <f>VLOOKUP(C3542,reference!$A$1:$E$310,5,FALSE)</f>
        <v>5318070</v>
      </c>
      <c r="H3542" t="str">
        <f>VLOOKUP(C3542,reference!$A$1:$E$310,4,FALSE)</f>
        <v>WOLOWAE</v>
      </c>
      <c r="I3542" t="str">
        <f>VLOOKUP($D3542,reference!$G$1:$H$25,2,FALSE)</f>
        <v>Pemukiman</v>
      </c>
      <c r="J3542" t="str">
        <f>VLOOKUP($E3542,reference!$G$1:$H$25,2,FALSE)</f>
        <v>Pertanian lahan kering  campur semak / kebun campur</v>
      </c>
      <c r="K3542" t="str">
        <f t="shared" si="55"/>
        <v>Non Irigasi</v>
      </c>
      <c r="L3542" t="s">
        <v>327</v>
      </c>
    </row>
    <row r="3543" spans="1:12" x14ac:dyDescent="0.25">
      <c r="A3543" s="1">
        <v>3542</v>
      </c>
      <c r="B3543" s="3">
        <v>835</v>
      </c>
      <c r="C3543" s="1">
        <v>205</v>
      </c>
      <c r="D3543" s="1">
        <v>11</v>
      </c>
      <c r="E3543" s="1">
        <v>13</v>
      </c>
      <c r="F3543" s="1">
        <v>0</v>
      </c>
      <c r="G3543">
        <f>VLOOKUP(C3543,reference!$A$1:$E$310,5,FALSE)</f>
        <v>5311063</v>
      </c>
      <c r="H3543" t="str">
        <f>VLOOKUP(C3543,reference!$A$1:$E$310,4,FALSE)</f>
        <v>LEPEMBUSU KELISOKE</v>
      </c>
      <c r="I3543" t="str">
        <f>VLOOKUP($D3543,reference!$G$1:$H$25,2,FALSE)</f>
        <v>Savanna / Padang rumput</v>
      </c>
      <c r="J3543" t="str">
        <f>VLOOKUP($E3543,reference!$G$1:$H$25,2,FALSE)</f>
        <v>Pertanian lahan kering  campur semak / kebun campur</v>
      </c>
      <c r="K3543" t="str">
        <f t="shared" si="55"/>
        <v>Non Irigasi</v>
      </c>
      <c r="L3543" t="s">
        <v>327</v>
      </c>
    </row>
    <row r="3544" spans="1:12" x14ac:dyDescent="0.25">
      <c r="A3544" s="1">
        <v>3543</v>
      </c>
      <c r="B3544" s="3">
        <v>19</v>
      </c>
      <c r="C3544" s="1">
        <v>174</v>
      </c>
      <c r="D3544" s="1">
        <v>16</v>
      </c>
      <c r="E3544" s="1">
        <v>12</v>
      </c>
      <c r="F3544" s="1">
        <v>0</v>
      </c>
      <c r="G3544">
        <f>VLOOKUP(C3544,reference!$A$1:$E$310,5,FALSE)</f>
        <v>5310041</v>
      </c>
      <c r="H3544" t="str">
        <f>VLOOKUP(C3544,reference!$A$1:$E$310,4,FALSE)</f>
        <v>WAIGETE</v>
      </c>
      <c r="I3544" t="str">
        <f>VLOOKUP($D3544,reference!$G$1:$H$25,2,FALSE)</f>
        <v>Pemukiman</v>
      </c>
      <c r="J3544" t="str">
        <f>VLOOKUP($E3544,reference!$G$1:$H$25,2,FALSE)</f>
        <v>Pertanian lahan kering</v>
      </c>
      <c r="K3544" t="str">
        <f t="shared" si="55"/>
        <v>Non Irigasi</v>
      </c>
      <c r="L3544" t="s">
        <v>327</v>
      </c>
    </row>
    <row r="3545" spans="1:12" x14ac:dyDescent="0.25">
      <c r="A3545" s="1">
        <v>3544</v>
      </c>
      <c r="B3545" s="3">
        <v>7</v>
      </c>
      <c r="C3545" s="1">
        <v>174</v>
      </c>
      <c r="D3545" s="1">
        <v>2</v>
      </c>
      <c r="E3545" s="1">
        <v>13</v>
      </c>
      <c r="F3545" s="1">
        <v>0</v>
      </c>
      <c r="G3545">
        <f>VLOOKUP(C3545,reference!$A$1:$E$310,5,FALSE)</f>
        <v>5310041</v>
      </c>
      <c r="H3545" t="str">
        <f>VLOOKUP(C3545,reference!$A$1:$E$310,4,FALSE)</f>
        <v>WAIGETE</v>
      </c>
      <c r="I3545" t="str">
        <f>VLOOKUP($D3545,reference!$G$1:$H$25,2,FALSE)</f>
        <v>Hutan lahan kering sekunder / bekas tebangan</v>
      </c>
      <c r="J3545" t="str">
        <f>VLOOKUP($E3545,reference!$G$1:$H$25,2,FALSE)</f>
        <v>Pertanian lahan kering  campur semak / kebun campur</v>
      </c>
      <c r="K3545" t="str">
        <f t="shared" si="55"/>
        <v>Non Irigasi</v>
      </c>
      <c r="L3545" t="s">
        <v>328</v>
      </c>
    </row>
    <row r="3546" spans="1:12" x14ac:dyDescent="0.25">
      <c r="A3546" s="1">
        <v>3545</v>
      </c>
      <c r="B3546" s="3">
        <v>5</v>
      </c>
      <c r="C3546" s="1">
        <v>147</v>
      </c>
      <c r="D3546" s="1">
        <v>0</v>
      </c>
      <c r="E3546" s="1">
        <v>13</v>
      </c>
      <c r="F3546" s="1">
        <v>0</v>
      </c>
      <c r="G3546">
        <f>VLOOKUP(C3546,reference!$A$1:$E$310,5,FALSE)</f>
        <v>5309010</v>
      </c>
      <c r="H3546" t="str">
        <f>VLOOKUP(C3546,reference!$A$1:$E$310,4,FALSE)</f>
        <v>WULANGGITANG</v>
      </c>
      <c r="I3546" t="str">
        <f>VLOOKUP($D3546,reference!$G$1:$H$25,2,FALSE)</f>
        <v>No data</v>
      </c>
      <c r="J3546" t="str">
        <f>VLOOKUP($E3546,reference!$G$1:$H$25,2,FALSE)</f>
        <v>Pertanian lahan kering  campur semak / kebun campur</v>
      </c>
      <c r="K3546" t="str">
        <f t="shared" si="55"/>
        <v>Non Irigasi</v>
      </c>
      <c r="L3546" t="s">
        <v>327</v>
      </c>
    </row>
    <row r="3547" spans="1:12" x14ac:dyDescent="0.25">
      <c r="A3547" s="1">
        <v>3546</v>
      </c>
      <c r="B3547" s="3">
        <v>4</v>
      </c>
      <c r="C3547" s="1">
        <v>147</v>
      </c>
      <c r="D3547" s="1">
        <v>13</v>
      </c>
      <c r="E3547" s="1">
        <v>0</v>
      </c>
      <c r="F3547" s="1">
        <v>0</v>
      </c>
      <c r="G3547">
        <f>VLOOKUP(C3547,reference!$A$1:$E$310,5,FALSE)</f>
        <v>5309010</v>
      </c>
      <c r="H3547" t="str">
        <f>VLOOKUP(C3547,reference!$A$1:$E$310,4,FALSE)</f>
        <v>WULANGGITANG</v>
      </c>
      <c r="I3547" t="str">
        <f>VLOOKUP($D3547,reference!$G$1:$H$25,2,FALSE)</f>
        <v>Pertanian lahan kering  campur semak / kebun campur</v>
      </c>
      <c r="J3547" t="str">
        <f>VLOOKUP($E3547,reference!$G$1:$H$25,2,FALSE)</f>
        <v>No data</v>
      </c>
      <c r="K3547" t="str">
        <f t="shared" si="55"/>
        <v>Non Irigasi</v>
      </c>
      <c r="L3547" t="s">
        <v>327</v>
      </c>
    </row>
    <row r="3548" spans="1:12" x14ac:dyDescent="0.25">
      <c r="A3548" s="1">
        <v>3547</v>
      </c>
      <c r="B3548" s="3">
        <v>56</v>
      </c>
      <c r="C3548" s="1">
        <v>244</v>
      </c>
      <c r="D3548" s="1">
        <v>1</v>
      </c>
      <c r="E3548" s="1">
        <v>2</v>
      </c>
      <c r="F3548" s="1">
        <v>0</v>
      </c>
      <c r="G3548">
        <f>VLOOKUP(C3548,reference!$A$1:$E$310,5,FALSE)</f>
        <v>5315020</v>
      </c>
      <c r="H3548" t="str">
        <f>VLOOKUP(C3548,reference!$A$1:$E$310,4,FALSE)</f>
        <v>SANO NGGOANG</v>
      </c>
      <c r="I3548" t="str">
        <f>VLOOKUP($D3548,reference!$G$1:$H$25,2,FALSE)</f>
        <v>Hutan lahan kering primer</v>
      </c>
      <c r="J3548" t="str">
        <f>VLOOKUP($E3548,reference!$G$1:$H$25,2,FALSE)</f>
        <v>Hutan lahan kering sekunder / bekas tebangan</v>
      </c>
      <c r="K3548" t="str">
        <f t="shared" si="55"/>
        <v>Non Irigasi</v>
      </c>
      <c r="L3548" t="s">
        <v>329</v>
      </c>
    </row>
    <row r="3549" spans="1:12" x14ac:dyDescent="0.25">
      <c r="A3549" s="1">
        <v>3548</v>
      </c>
      <c r="B3549" s="3">
        <v>3688</v>
      </c>
      <c r="C3549" s="1">
        <v>244</v>
      </c>
      <c r="D3549" s="1">
        <v>13</v>
      </c>
      <c r="E3549" s="1">
        <v>2</v>
      </c>
      <c r="F3549" s="1">
        <v>0</v>
      </c>
      <c r="G3549">
        <f>VLOOKUP(C3549,reference!$A$1:$E$310,5,FALSE)</f>
        <v>5315020</v>
      </c>
      <c r="H3549" t="str">
        <f>VLOOKUP(C3549,reference!$A$1:$E$310,4,FALSE)</f>
        <v>SANO NGGOANG</v>
      </c>
      <c r="I3549" t="str">
        <f>VLOOKUP($D3549,reference!$G$1:$H$25,2,FALSE)</f>
        <v>Pertanian lahan kering  campur semak / kebun campur</v>
      </c>
      <c r="J3549" t="str">
        <f>VLOOKUP($E3549,reference!$G$1:$H$25,2,FALSE)</f>
        <v>Hutan lahan kering sekunder / bekas tebangan</v>
      </c>
      <c r="K3549" t="str">
        <f t="shared" si="55"/>
        <v>Non Irigasi</v>
      </c>
      <c r="L3549" t="s">
        <v>327</v>
      </c>
    </row>
    <row r="3550" spans="1:12" x14ac:dyDescent="0.25">
      <c r="A3550" s="1">
        <v>3549</v>
      </c>
      <c r="B3550" s="3">
        <v>34</v>
      </c>
      <c r="C3550" s="1">
        <v>224</v>
      </c>
      <c r="D3550" s="1">
        <v>12</v>
      </c>
      <c r="E3550" s="1">
        <v>1</v>
      </c>
      <c r="F3550" s="1">
        <v>0</v>
      </c>
      <c r="G3550">
        <f>VLOOKUP(C3550,reference!$A$1:$E$310,5,FALSE)</f>
        <v>5313120</v>
      </c>
      <c r="H3550" t="str">
        <f>VLOOKUP(C3550,reference!$A$1:$E$310,4,FALSE)</f>
        <v>RUTENG</v>
      </c>
      <c r="I3550" t="str">
        <f>VLOOKUP($D3550,reference!$G$1:$H$25,2,FALSE)</f>
        <v>Pertanian lahan kering</v>
      </c>
      <c r="J3550" t="str">
        <f>VLOOKUP($E3550,reference!$G$1:$H$25,2,FALSE)</f>
        <v>Hutan lahan kering primer</v>
      </c>
      <c r="K3550" t="str">
        <f t="shared" si="55"/>
        <v>Non Irigasi</v>
      </c>
      <c r="L3550" t="s">
        <v>327</v>
      </c>
    </row>
    <row r="3551" spans="1:12" x14ac:dyDescent="0.25">
      <c r="A3551" s="1">
        <v>3550</v>
      </c>
      <c r="B3551" s="3">
        <v>5</v>
      </c>
      <c r="C3551" s="1">
        <v>225</v>
      </c>
      <c r="D3551" s="1">
        <v>1</v>
      </c>
      <c r="E3551" s="1">
        <v>16</v>
      </c>
      <c r="F3551" s="1">
        <v>0</v>
      </c>
      <c r="G3551">
        <f>VLOOKUP(C3551,reference!$A$1:$E$310,5,FALSE)</f>
        <v>5313121</v>
      </c>
      <c r="H3551" t="str">
        <f>VLOOKUP(C3551,reference!$A$1:$E$310,4,FALSE)</f>
        <v>WAE RII</v>
      </c>
      <c r="I3551" t="str">
        <f>VLOOKUP($D3551,reference!$G$1:$H$25,2,FALSE)</f>
        <v>Hutan lahan kering primer</v>
      </c>
      <c r="J3551" t="str">
        <f>VLOOKUP($E3551,reference!$G$1:$H$25,2,FALSE)</f>
        <v>Pemukiman</v>
      </c>
      <c r="K3551" t="str">
        <f t="shared" si="55"/>
        <v>Non Irigasi</v>
      </c>
      <c r="L3551" t="s">
        <v>328</v>
      </c>
    </row>
    <row r="3552" spans="1:12" x14ac:dyDescent="0.25">
      <c r="A3552" s="1">
        <v>3551</v>
      </c>
      <c r="B3552" s="3">
        <v>95</v>
      </c>
      <c r="C3552" s="1">
        <v>277</v>
      </c>
      <c r="D3552" s="1">
        <v>1</v>
      </c>
      <c r="E3552" s="1">
        <v>9</v>
      </c>
      <c r="F3552" s="1">
        <v>0</v>
      </c>
      <c r="G3552">
        <f>VLOOKUP(C3552,reference!$A$1:$E$310,5,FALSE)</f>
        <v>5319010</v>
      </c>
      <c r="H3552" t="str">
        <f>VLOOKUP(C3552,reference!$A$1:$E$310,4,FALSE)</f>
        <v>BORONG</v>
      </c>
      <c r="I3552" t="str">
        <f>VLOOKUP($D3552,reference!$G$1:$H$25,2,FALSE)</f>
        <v>Hutan lahan kering primer</v>
      </c>
      <c r="J3552" t="str">
        <f>VLOOKUP($E3552,reference!$G$1:$H$25,2,FALSE)</f>
        <v>Semak belukar</v>
      </c>
      <c r="K3552" t="str">
        <f t="shared" si="55"/>
        <v>Non Irigasi</v>
      </c>
      <c r="L3552" t="s">
        <v>328</v>
      </c>
    </row>
    <row r="3553" spans="1:12" x14ac:dyDescent="0.25">
      <c r="A3553" s="1">
        <v>3552</v>
      </c>
      <c r="B3553" s="3">
        <v>1858</v>
      </c>
      <c r="C3553" s="1">
        <v>219</v>
      </c>
      <c r="D3553" s="1">
        <v>2</v>
      </c>
      <c r="E3553" s="1">
        <v>1</v>
      </c>
      <c r="F3553" s="1">
        <v>0</v>
      </c>
      <c r="G3553">
        <f>VLOOKUP(C3553,reference!$A$1:$E$310,5,FALSE)</f>
        <v>5312082</v>
      </c>
      <c r="H3553" t="str">
        <f>VLOOKUP(C3553,reference!$A$1:$E$310,4,FALSE)</f>
        <v>WOLOMEZE</v>
      </c>
      <c r="I3553" t="str">
        <f>VLOOKUP($D3553,reference!$G$1:$H$25,2,FALSE)</f>
        <v>Hutan lahan kering sekunder / bekas tebangan</v>
      </c>
      <c r="J3553" t="str">
        <f>VLOOKUP($E3553,reference!$G$1:$H$25,2,FALSE)</f>
        <v>Hutan lahan kering primer</v>
      </c>
      <c r="K3553" t="str">
        <f t="shared" si="55"/>
        <v>Non Irigasi</v>
      </c>
      <c r="L3553" t="s">
        <v>327</v>
      </c>
    </row>
    <row r="3554" spans="1:12" x14ac:dyDescent="0.25">
      <c r="A3554" s="1">
        <v>3553</v>
      </c>
      <c r="B3554" s="3">
        <v>18</v>
      </c>
      <c r="C3554" s="1">
        <v>276</v>
      </c>
      <c r="D3554" s="1">
        <v>12</v>
      </c>
      <c r="E3554" s="1">
        <v>6</v>
      </c>
      <c r="F3554" s="1">
        <v>0</v>
      </c>
      <c r="G3554">
        <f>VLOOKUP(C3554,reference!$A$1:$E$310,5,FALSE)</f>
        <v>5318070</v>
      </c>
      <c r="H3554" t="str">
        <f>VLOOKUP(C3554,reference!$A$1:$E$310,4,FALSE)</f>
        <v>WOLOWAE</v>
      </c>
      <c r="I3554" t="str">
        <f>VLOOKUP($D3554,reference!$G$1:$H$25,2,FALSE)</f>
        <v>Pertanian lahan kering</v>
      </c>
      <c r="J3554" t="str">
        <f>VLOOKUP($E3554,reference!$G$1:$H$25,2,FALSE)</f>
        <v>Hutan mangrove sekunder</v>
      </c>
      <c r="K3554" t="str">
        <f t="shared" si="55"/>
        <v>Non Irigasi</v>
      </c>
      <c r="L3554" t="s">
        <v>327</v>
      </c>
    </row>
    <row r="3555" spans="1:12" x14ac:dyDescent="0.25">
      <c r="A3555" s="1">
        <v>3554</v>
      </c>
      <c r="B3555" s="3">
        <v>4</v>
      </c>
      <c r="C3555" s="1">
        <v>186</v>
      </c>
      <c r="D3555" s="1">
        <v>0</v>
      </c>
      <c r="E3555" s="1">
        <v>16</v>
      </c>
      <c r="F3555" s="1">
        <v>0</v>
      </c>
      <c r="G3555">
        <f>VLOOKUP(C3555,reference!$A$1:$E$310,5,FALSE)</f>
        <v>5310082</v>
      </c>
      <c r="H3555" t="str">
        <f>VLOOKUP(C3555,reference!$A$1:$E$310,4,FALSE)</f>
        <v>ALOK TIMUR</v>
      </c>
      <c r="I3555" t="str">
        <f>VLOOKUP($D3555,reference!$G$1:$H$25,2,FALSE)</f>
        <v>No data</v>
      </c>
      <c r="J3555" t="str">
        <f>VLOOKUP($E3555,reference!$G$1:$H$25,2,FALSE)</f>
        <v>Pemukiman</v>
      </c>
      <c r="K3555" t="str">
        <f t="shared" si="55"/>
        <v>Non Irigasi</v>
      </c>
      <c r="L3555" t="s">
        <v>327</v>
      </c>
    </row>
    <row r="3556" spans="1:12" x14ac:dyDescent="0.25">
      <c r="A3556" s="1">
        <v>3555</v>
      </c>
      <c r="B3556" s="3">
        <v>12</v>
      </c>
      <c r="C3556" s="1">
        <v>174</v>
      </c>
      <c r="D3556" s="1">
        <v>16</v>
      </c>
      <c r="E3556" s="1">
        <v>16</v>
      </c>
      <c r="F3556" s="1">
        <v>0</v>
      </c>
      <c r="G3556">
        <f>VLOOKUP(C3556,reference!$A$1:$E$310,5,FALSE)</f>
        <v>5310041</v>
      </c>
      <c r="H3556" t="str">
        <f>VLOOKUP(C3556,reference!$A$1:$E$310,4,FALSE)</f>
        <v>WAIGETE</v>
      </c>
      <c r="I3556" t="str">
        <f>VLOOKUP($D3556,reference!$G$1:$H$25,2,FALSE)</f>
        <v>Pemukiman</v>
      </c>
      <c r="J3556" t="str">
        <f>VLOOKUP($E3556,reference!$G$1:$H$25,2,FALSE)</f>
        <v>Pemukiman</v>
      </c>
      <c r="K3556" t="str">
        <f t="shared" si="55"/>
        <v>Non Irigasi</v>
      </c>
      <c r="L3556" t="s">
        <v>327</v>
      </c>
    </row>
    <row r="3557" spans="1:12" x14ac:dyDescent="0.25">
      <c r="A3557" s="1">
        <v>3556</v>
      </c>
      <c r="B3557" s="3">
        <v>28</v>
      </c>
      <c r="C3557" s="1">
        <v>174</v>
      </c>
      <c r="D3557" s="1">
        <v>13</v>
      </c>
      <c r="E3557" s="1">
        <v>16</v>
      </c>
      <c r="F3557" s="1">
        <v>0</v>
      </c>
      <c r="G3557">
        <f>VLOOKUP(C3557,reference!$A$1:$E$310,5,FALSE)</f>
        <v>5310041</v>
      </c>
      <c r="H3557" t="str">
        <f>VLOOKUP(C3557,reference!$A$1:$E$310,4,FALSE)</f>
        <v>WAIGETE</v>
      </c>
      <c r="I3557" t="str">
        <f>VLOOKUP($D3557,reference!$G$1:$H$25,2,FALSE)</f>
        <v>Pertanian lahan kering  campur semak / kebun campur</v>
      </c>
      <c r="J3557" t="str">
        <f>VLOOKUP($E3557,reference!$G$1:$H$25,2,FALSE)</f>
        <v>Pemukiman</v>
      </c>
      <c r="K3557" t="str">
        <f t="shared" si="55"/>
        <v>Non Irigasi</v>
      </c>
      <c r="L3557" t="s">
        <v>327</v>
      </c>
    </row>
    <row r="3558" spans="1:12" x14ac:dyDescent="0.25">
      <c r="A3558" s="1">
        <v>3557</v>
      </c>
      <c r="B3558" s="3">
        <v>6119</v>
      </c>
      <c r="C3558" s="1">
        <v>174</v>
      </c>
      <c r="D3558" s="1">
        <v>2</v>
      </c>
      <c r="E3558" s="1">
        <v>1</v>
      </c>
      <c r="F3558" s="1">
        <v>0</v>
      </c>
      <c r="G3558">
        <f>VLOOKUP(C3558,reference!$A$1:$E$310,5,FALSE)</f>
        <v>5310041</v>
      </c>
      <c r="H3558" t="str">
        <f>VLOOKUP(C3558,reference!$A$1:$E$310,4,FALSE)</f>
        <v>WAIGETE</v>
      </c>
      <c r="I3558" t="str">
        <f>VLOOKUP($D3558,reference!$G$1:$H$25,2,FALSE)</f>
        <v>Hutan lahan kering sekunder / bekas tebangan</v>
      </c>
      <c r="J3558" t="str">
        <f>VLOOKUP($E3558,reference!$G$1:$H$25,2,FALSE)</f>
        <v>Hutan lahan kering primer</v>
      </c>
      <c r="K3558" t="str">
        <f t="shared" si="55"/>
        <v>Non Irigasi</v>
      </c>
      <c r="L3558" t="s">
        <v>327</v>
      </c>
    </row>
    <row r="3559" spans="1:12" x14ac:dyDescent="0.25">
      <c r="A3559" s="1">
        <v>3558</v>
      </c>
      <c r="B3559" s="3">
        <v>3</v>
      </c>
      <c r="C3559" s="1">
        <v>245</v>
      </c>
      <c r="D3559" s="1">
        <v>9</v>
      </c>
      <c r="E3559" s="1">
        <v>14</v>
      </c>
      <c r="F3559" s="1">
        <v>0</v>
      </c>
      <c r="G3559">
        <f>VLOOKUP(C3559,reference!$A$1:$E$310,5,FALSE)</f>
        <v>5315021</v>
      </c>
      <c r="H3559" t="str">
        <f>VLOOKUP(C3559,reference!$A$1:$E$310,4,FALSE)</f>
        <v>MBELILING</v>
      </c>
      <c r="I3559" t="str">
        <f>VLOOKUP($D3559,reference!$G$1:$H$25,2,FALSE)</f>
        <v>Semak belukar</v>
      </c>
      <c r="J3559" t="str">
        <f>VLOOKUP($E3559,reference!$G$1:$H$25,2,FALSE)</f>
        <v>Sawah</v>
      </c>
      <c r="K3559" t="str">
        <f t="shared" si="55"/>
        <v>Non Irigasi</v>
      </c>
      <c r="L3559" t="s">
        <v>327</v>
      </c>
    </row>
    <row r="3560" spans="1:12" x14ac:dyDescent="0.25">
      <c r="A3560" s="1">
        <v>3559</v>
      </c>
      <c r="B3560" s="3">
        <v>90</v>
      </c>
      <c r="C3560" s="1">
        <v>223</v>
      </c>
      <c r="D3560" s="1">
        <v>2</v>
      </c>
      <c r="E3560" s="1">
        <v>13</v>
      </c>
      <c r="F3560" s="1">
        <v>0</v>
      </c>
      <c r="G3560">
        <f>VLOOKUP(C3560,reference!$A$1:$E$310,5,FALSE)</f>
        <v>5313110</v>
      </c>
      <c r="H3560" t="str">
        <f>VLOOKUP(C3560,reference!$A$1:$E$310,4,FALSE)</f>
        <v>LANGKE REMBONG</v>
      </c>
      <c r="I3560" t="str">
        <f>VLOOKUP($D3560,reference!$G$1:$H$25,2,FALSE)</f>
        <v>Hutan lahan kering sekunder / bekas tebangan</v>
      </c>
      <c r="J3560" t="str">
        <f>VLOOKUP($E3560,reference!$G$1:$H$25,2,FALSE)</f>
        <v>Pertanian lahan kering  campur semak / kebun campur</v>
      </c>
      <c r="K3560" t="str">
        <f t="shared" si="55"/>
        <v>Non Irigasi</v>
      </c>
      <c r="L3560" t="s">
        <v>328</v>
      </c>
    </row>
    <row r="3561" spans="1:12" x14ac:dyDescent="0.25">
      <c r="A3561" s="1">
        <v>3560</v>
      </c>
      <c r="B3561" s="3">
        <v>1</v>
      </c>
      <c r="C3561" s="1">
        <v>225</v>
      </c>
      <c r="D3561" s="1">
        <v>1</v>
      </c>
      <c r="E3561" s="1">
        <v>2</v>
      </c>
      <c r="F3561" s="1">
        <v>0</v>
      </c>
      <c r="G3561">
        <f>VLOOKUP(C3561,reference!$A$1:$E$310,5,FALSE)</f>
        <v>5313121</v>
      </c>
      <c r="H3561" t="str">
        <f>VLOOKUP(C3561,reference!$A$1:$E$310,4,FALSE)</f>
        <v>WAE RII</v>
      </c>
      <c r="I3561" t="str">
        <f>VLOOKUP($D3561,reference!$G$1:$H$25,2,FALSE)</f>
        <v>Hutan lahan kering primer</v>
      </c>
      <c r="J3561" t="str">
        <f>VLOOKUP($E3561,reference!$G$1:$H$25,2,FALSE)</f>
        <v>Hutan lahan kering sekunder / bekas tebangan</v>
      </c>
      <c r="K3561" t="str">
        <f t="shared" si="55"/>
        <v>Non Irigasi</v>
      </c>
      <c r="L3561" t="s">
        <v>329</v>
      </c>
    </row>
    <row r="3562" spans="1:12" x14ac:dyDescent="0.25">
      <c r="A3562" s="1">
        <v>3561</v>
      </c>
      <c r="B3562" s="3">
        <v>54</v>
      </c>
      <c r="C3562" s="1">
        <v>275</v>
      </c>
      <c r="D3562" s="1">
        <v>2</v>
      </c>
      <c r="E3562" s="1">
        <v>14</v>
      </c>
      <c r="F3562" s="1">
        <v>0</v>
      </c>
      <c r="G3562">
        <f>VLOOKUP(C3562,reference!$A$1:$E$310,5,FALSE)</f>
        <v>5318060</v>
      </c>
      <c r="H3562" t="str">
        <f>VLOOKUP(C3562,reference!$A$1:$E$310,4,FALSE)</f>
        <v>AESESA</v>
      </c>
      <c r="I3562" t="str">
        <f>VLOOKUP($D3562,reference!$G$1:$H$25,2,FALSE)</f>
        <v>Hutan lahan kering sekunder / bekas tebangan</v>
      </c>
      <c r="J3562" t="str">
        <f>VLOOKUP($E3562,reference!$G$1:$H$25,2,FALSE)</f>
        <v>Sawah</v>
      </c>
      <c r="K3562" t="str">
        <f t="shared" si="55"/>
        <v>Non Irigasi</v>
      </c>
      <c r="L3562" t="s">
        <v>328</v>
      </c>
    </row>
    <row r="3563" spans="1:12" x14ac:dyDescent="0.25">
      <c r="A3563" s="1">
        <v>3562</v>
      </c>
      <c r="B3563" s="3">
        <v>22</v>
      </c>
      <c r="C3563" s="1">
        <v>276</v>
      </c>
      <c r="D3563" s="1">
        <v>1</v>
      </c>
      <c r="E3563" s="1">
        <v>12</v>
      </c>
      <c r="F3563" s="1">
        <v>0</v>
      </c>
      <c r="G3563">
        <f>VLOOKUP(C3563,reference!$A$1:$E$310,5,FALSE)</f>
        <v>5318070</v>
      </c>
      <c r="H3563" t="str">
        <f>VLOOKUP(C3563,reference!$A$1:$E$310,4,FALSE)</f>
        <v>WOLOWAE</v>
      </c>
      <c r="I3563" t="str">
        <f>VLOOKUP($D3563,reference!$G$1:$H$25,2,FALSE)</f>
        <v>Hutan lahan kering primer</v>
      </c>
      <c r="J3563" t="str">
        <f>VLOOKUP($E3563,reference!$G$1:$H$25,2,FALSE)</f>
        <v>Pertanian lahan kering</v>
      </c>
      <c r="K3563" t="str">
        <f t="shared" si="55"/>
        <v>Non Irigasi</v>
      </c>
      <c r="L3563" t="s">
        <v>328</v>
      </c>
    </row>
    <row r="3564" spans="1:12" x14ac:dyDescent="0.25">
      <c r="A3564" s="1">
        <v>3563</v>
      </c>
      <c r="B3564" s="3">
        <v>41</v>
      </c>
      <c r="C3564" s="1">
        <v>276</v>
      </c>
      <c r="D3564" s="1">
        <v>16</v>
      </c>
      <c r="E3564" s="1">
        <v>14</v>
      </c>
      <c r="F3564" s="1">
        <v>0</v>
      </c>
      <c r="G3564">
        <f>VLOOKUP(C3564,reference!$A$1:$E$310,5,FALSE)</f>
        <v>5318070</v>
      </c>
      <c r="H3564" t="str">
        <f>VLOOKUP(C3564,reference!$A$1:$E$310,4,FALSE)</f>
        <v>WOLOWAE</v>
      </c>
      <c r="I3564" t="str">
        <f>VLOOKUP($D3564,reference!$G$1:$H$25,2,FALSE)</f>
        <v>Pemukiman</v>
      </c>
      <c r="J3564" t="str">
        <f>VLOOKUP($E3564,reference!$G$1:$H$25,2,FALSE)</f>
        <v>Sawah</v>
      </c>
      <c r="K3564" t="str">
        <f t="shared" si="55"/>
        <v>Non Irigasi</v>
      </c>
      <c r="L3564" t="s">
        <v>327</v>
      </c>
    </row>
    <row r="3565" spans="1:12" x14ac:dyDescent="0.25">
      <c r="A3565" s="1">
        <v>3564</v>
      </c>
      <c r="B3565" s="3">
        <v>441</v>
      </c>
      <c r="C3565" s="1">
        <v>167</v>
      </c>
      <c r="D3565" s="1">
        <v>9</v>
      </c>
      <c r="E3565" s="1">
        <v>13</v>
      </c>
      <c r="F3565" s="1">
        <v>0</v>
      </c>
      <c r="G3565">
        <f>VLOOKUP(C3565,reference!$A$1:$E$310,5,FALSE)</f>
        <v>5310011</v>
      </c>
      <c r="H3565" t="str">
        <f>VLOOKUP(C3565,reference!$A$1:$E$310,4,FALSE)</f>
        <v>MEGO</v>
      </c>
      <c r="I3565" t="str">
        <f>VLOOKUP($D3565,reference!$G$1:$H$25,2,FALSE)</f>
        <v>Semak belukar</v>
      </c>
      <c r="J3565" t="str">
        <f>VLOOKUP($E3565,reference!$G$1:$H$25,2,FALSE)</f>
        <v>Pertanian lahan kering  campur semak / kebun campur</v>
      </c>
      <c r="K3565" t="str">
        <f t="shared" si="55"/>
        <v>Non Irigasi</v>
      </c>
      <c r="L3565" t="s">
        <v>327</v>
      </c>
    </row>
    <row r="3566" spans="1:12" x14ac:dyDescent="0.25">
      <c r="A3566" s="1">
        <v>3565</v>
      </c>
      <c r="B3566" s="3">
        <v>48</v>
      </c>
      <c r="C3566" s="1">
        <v>174</v>
      </c>
      <c r="D3566" s="1">
        <v>12</v>
      </c>
      <c r="E3566" s="1">
        <v>1</v>
      </c>
      <c r="F3566" s="1">
        <v>0</v>
      </c>
      <c r="G3566">
        <f>VLOOKUP(C3566,reference!$A$1:$E$310,5,FALSE)</f>
        <v>5310041</v>
      </c>
      <c r="H3566" t="str">
        <f>VLOOKUP(C3566,reference!$A$1:$E$310,4,FALSE)</f>
        <v>WAIGETE</v>
      </c>
      <c r="I3566" t="str">
        <f>VLOOKUP($D3566,reference!$G$1:$H$25,2,FALSE)</f>
        <v>Pertanian lahan kering</v>
      </c>
      <c r="J3566" t="str">
        <f>VLOOKUP($E3566,reference!$G$1:$H$25,2,FALSE)</f>
        <v>Hutan lahan kering primer</v>
      </c>
      <c r="K3566" t="str">
        <f t="shared" si="55"/>
        <v>Non Irigasi</v>
      </c>
      <c r="L3566" t="s">
        <v>327</v>
      </c>
    </row>
    <row r="3567" spans="1:12" x14ac:dyDescent="0.25">
      <c r="A3567" s="1">
        <v>3566</v>
      </c>
      <c r="B3567" s="3">
        <v>636</v>
      </c>
      <c r="C3567" s="1">
        <v>242</v>
      </c>
      <c r="D3567" s="1">
        <v>1</v>
      </c>
      <c r="E3567" s="1">
        <v>1</v>
      </c>
      <c r="F3567" s="1">
        <v>0</v>
      </c>
      <c r="G3567">
        <f>VLOOKUP(C3567,reference!$A$1:$E$310,5,FALSE)</f>
        <v>5315010</v>
      </c>
      <c r="H3567" t="str">
        <f>VLOOKUP(C3567,reference!$A$1:$E$310,4,FALSE)</f>
        <v>KOMODO</v>
      </c>
      <c r="I3567" t="str">
        <f>VLOOKUP($D3567,reference!$G$1:$H$25,2,FALSE)</f>
        <v>Hutan lahan kering primer</v>
      </c>
      <c r="J3567" t="str">
        <f>VLOOKUP($E3567,reference!$G$1:$H$25,2,FALSE)</f>
        <v>Hutan lahan kering primer</v>
      </c>
      <c r="K3567" t="str">
        <f t="shared" si="55"/>
        <v>Non Irigasi</v>
      </c>
      <c r="L3567" t="s">
        <v>327</v>
      </c>
    </row>
    <row r="3568" spans="1:12" x14ac:dyDescent="0.25">
      <c r="A3568" s="1">
        <v>3567</v>
      </c>
      <c r="B3568" s="3">
        <v>22</v>
      </c>
      <c r="C3568" s="1">
        <v>276</v>
      </c>
      <c r="D3568" s="1">
        <v>21</v>
      </c>
      <c r="E3568" s="1">
        <v>12</v>
      </c>
      <c r="F3568" s="1">
        <v>0</v>
      </c>
      <c r="G3568">
        <f>VLOOKUP(C3568,reference!$A$1:$E$310,5,FALSE)</f>
        <v>5318070</v>
      </c>
      <c r="H3568" t="str">
        <f>VLOOKUP(C3568,reference!$A$1:$E$310,4,FALSE)</f>
        <v>WOLOWAE</v>
      </c>
      <c r="I3568" t="str">
        <f>VLOOKUP($D3568,reference!$G$1:$H$25,2,FALSE)</f>
        <v>Rawa</v>
      </c>
      <c r="J3568" t="str">
        <f>VLOOKUP($E3568,reference!$G$1:$H$25,2,FALSE)</f>
        <v>Pertanian lahan kering</v>
      </c>
      <c r="K3568" t="str">
        <f t="shared" si="55"/>
        <v>Non Irigasi</v>
      </c>
      <c r="L3568" t="s">
        <v>327</v>
      </c>
    </row>
    <row r="3569" spans="1:12" x14ac:dyDescent="0.25">
      <c r="A3569" s="1">
        <v>3568</v>
      </c>
      <c r="B3569" s="3">
        <v>1</v>
      </c>
      <c r="C3569" s="1">
        <v>276</v>
      </c>
      <c r="D3569" s="1">
        <v>6</v>
      </c>
      <c r="E3569" s="1">
        <v>12</v>
      </c>
      <c r="F3569" s="1">
        <v>0</v>
      </c>
      <c r="G3569">
        <f>VLOOKUP(C3569,reference!$A$1:$E$310,5,FALSE)</f>
        <v>5318070</v>
      </c>
      <c r="H3569" t="str">
        <f>VLOOKUP(C3569,reference!$A$1:$E$310,4,FALSE)</f>
        <v>WOLOWAE</v>
      </c>
      <c r="I3569" t="str">
        <f>VLOOKUP($D3569,reference!$G$1:$H$25,2,FALSE)</f>
        <v>Hutan mangrove sekunder</v>
      </c>
      <c r="J3569" t="str">
        <f>VLOOKUP($E3569,reference!$G$1:$H$25,2,FALSE)</f>
        <v>Pertanian lahan kering</v>
      </c>
      <c r="K3569" t="str">
        <f t="shared" si="55"/>
        <v>Non Irigasi</v>
      </c>
      <c r="L3569" t="s">
        <v>328</v>
      </c>
    </row>
    <row r="3570" spans="1:12" x14ac:dyDescent="0.25">
      <c r="A3570" s="1">
        <v>3569</v>
      </c>
      <c r="B3570" s="3">
        <v>2</v>
      </c>
      <c r="C3570" s="1">
        <v>276</v>
      </c>
      <c r="D3570" s="1">
        <v>12</v>
      </c>
      <c r="E3570" s="1">
        <v>13</v>
      </c>
      <c r="F3570" s="1">
        <v>0</v>
      </c>
      <c r="G3570">
        <f>VLOOKUP(C3570,reference!$A$1:$E$310,5,FALSE)</f>
        <v>5318070</v>
      </c>
      <c r="H3570" t="str">
        <f>VLOOKUP(C3570,reference!$A$1:$E$310,4,FALSE)</f>
        <v>WOLOWAE</v>
      </c>
      <c r="I3570" t="str">
        <f>VLOOKUP($D3570,reference!$G$1:$H$25,2,FALSE)</f>
        <v>Pertanian lahan kering</v>
      </c>
      <c r="J3570" t="str">
        <f>VLOOKUP($E3570,reference!$G$1:$H$25,2,FALSE)</f>
        <v>Pertanian lahan kering  campur semak / kebun campur</v>
      </c>
      <c r="K3570" t="str">
        <f t="shared" si="55"/>
        <v>Non Irigasi</v>
      </c>
      <c r="L3570" t="s">
        <v>327</v>
      </c>
    </row>
    <row r="3571" spans="1:12" x14ac:dyDescent="0.25">
      <c r="A3571" s="1">
        <v>3570</v>
      </c>
      <c r="B3571" s="3">
        <v>536</v>
      </c>
      <c r="C3571" s="1">
        <v>174</v>
      </c>
      <c r="D3571" s="1">
        <v>13</v>
      </c>
      <c r="E3571" s="1">
        <v>11</v>
      </c>
      <c r="F3571" s="1">
        <v>0</v>
      </c>
      <c r="G3571">
        <f>VLOOKUP(C3571,reference!$A$1:$E$310,5,FALSE)</f>
        <v>5310041</v>
      </c>
      <c r="H3571" t="str">
        <f>VLOOKUP(C3571,reference!$A$1:$E$310,4,FALSE)</f>
        <v>WAIGETE</v>
      </c>
      <c r="I3571" t="str">
        <f>VLOOKUP($D3571,reference!$G$1:$H$25,2,FALSE)</f>
        <v>Pertanian lahan kering  campur semak / kebun campur</v>
      </c>
      <c r="J3571" t="str">
        <f>VLOOKUP($E3571,reference!$G$1:$H$25,2,FALSE)</f>
        <v>Savanna / Padang rumput</v>
      </c>
      <c r="K3571" t="str">
        <f t="shared" si="55"/>
        <v>Non Irigasi</v>
      </c>
      <c r="L3571" t="s">
        <v>327</v>
      </c>
    </row>
    <row r="3572" spans="1:12" x14ac:dyDescent="0.25">
      <c r="A3572" s="1">
        <v>3571</v>
      </c>
      <c r="B3572" s="3">
        <v>5</v>
      </c>
      <c r="C3572" s="1">
        <v>147</v>
      </c>
      <c r="D3572" s="1">
        <v>13</v>
      </c>
      <c r="E3572" s="1">
        <v>9</v>
      </c>
      <c r="F3572" s="1">
        <v>0</v>
      </c>
      <c r="G3572">
        <f>VLOOKUP(C3572,reference!$A$1:$E$310,5,FALSE)</f>
        <v>5309010</v>
      </c>
      <c r="H3572" t="str">
        <f>VLOOKUP(C3572,reference!$A$1:$E$310,4,FALSE)</f>
        <v>WULANGGITANG</v>
      </c>
      <c r="I3572" t="str">
        <f>VLOOKUP($D3572,reference!$G$1:$H$25,2,FALSE)</f>
        <v>Pertanian lahan kering  campur semak / kebun campur</v>
      </c>
      <c r="J3572" t="str">
        <f>VLOOKUP($E3572,reference!$G$1:$H$25,2,FALSE)</f>
        <v>Semak belukar</v>
      </c>
      <c r="K3572" t="str">
        <f t="shared" si="55"/>
        <v>Non Irigasi</v>
      </c>
      <c r="L3572" t="s">
        <v>327</v>
      </c>
    </row>
    <row r="3573" spans="1:12" x14ac:dyDescent="0.25">
      <c r="A3573" s="1">
        <v>3572</v>
      </c>
      <c r="B3573" s="3">
        <v>170</v>
      </c>
      <c r="C3573" s="1">
        <v>224</v>
      </c>
      <c r="D3573" s="1">
        <v>2</v>
      </c>
      <c r="E3573" s="1">
        <v>1</v>
      </c>
      <c r="F3573" s="1">
        <v>0</v>
      </c>
      <c r="G3573">
        <f>VLOOKUP(C3573,reference!$A$1:$E$310,5,FALSE)</f>
        <v>5313120</v>
      </c>
      <c r="H3573" t="str">
        <f>VLOOKUP(C3573,reference!$A$1:$E$310,4,FALSE)</f>
        <v>RUTENG</v>
      </c>
      <c r="I3573" t="str">
        <f>VLOOKUP($D3573,reference!$G$1:$H$25,2,FALSE)</f>
        <v>Hutan lahan kering sekunder / bekas tebangan</v>
      </c>
      <c r="J3573" t="str">
        <f>VLOOKUP($E3573,reference!$G$1:$H$25,2,FALSE)</f>
        <v>Hutan lahan kering primer</v>
      </c>
      <c r="K3573" t="str">
        <f t="shared" si="55"/>
        <v>Non Irigasi</v>
      </c>
      <c r="L3573" t="s">
        <v>327</v>
      </c>
    </row>
    <row r="3574" spans="1:12" x14ac:dyDescent="0.25">
      <c r="A3574" s="1">
        <v>3573</v>
      </c>
      <c r="B3574" s="3">
        <v>22</v>
      </c>
      <c r="C3574" s="1">
        <v>223</v>
      </c>
      <c r="D3574" s="1">
        <v>2</v>
      </c>
      <c r="E3574" s="1">
        <v>11</v>
      </c>
      <c r="F3574" s="1">
        <v>0</v>
      </c>
      <c r="G3574">
        <f>VLOOKUP(C3574,reference!$A$1:$E$310,5,FALSE)</f>
        <v>5313110</v>
      </c>
      <c r="H3574" t="str">
        <f>VLOOKUP(C3574,reference!$A$1:$E$310,4,FALSE)</f>
        <v>LANGKE REMBONG</v>
      </c>
      <c r="I3574" t="str">
        <f>VLOOKUP($D3574,reference!$G$1:$H$25,2,FALSE)</f>
        <v>Hutan lahan kering sekunder / bekas tebangan</v>
      </c>
      <c r="J3574" t="str">
        <f>VLOOKUP($E3574,reference!$G$1:$H$25,2,FALSE)</f>
        <v>Savanna / Padang rumput</v>
      </c>
      <c r="K3574" t="str">
        <f t="shared" si="55"/>
        <v>Non Irigasi</v>
      </c>
      <c r="L3574" t="s">
        <v>328</v>
      </c>
    </row>
    <row r="3575" spans="1:12" x14ac:dyDescent="0.25">
      <c r="A3575" s="1">
        <v>3574</v>
      </c>
      <c r="B3575" s="3">
        <v>2059</v>
      </c>
      <c r="C3575" s="1">
        <v>205</v>
      </c>
      <c r="D3575" s="1">
        <v>11</v>
      </c>
      <c r="E3575" s="1">
        <v>2</v>
      </c>
      <c r="F3575" s="1">
        <v>0</v>
      </c>
      <c r="G3575">
        <f>VLOOKUP(C3575,reference!$A$1:$E$310,5,FALSE)</f>
        <v>5311063</v>
      </c>
      <c r="H3575" t="str">
        <f>VLOOKUP(C3575,reference!$A$1:$E$310,4,FALSE)</f>
        <v>LEPEMBUSU KELISOKE</v>
      </c>
      <c r="I3575" t="str">
        <f>VLOOKUP($D3575,reference!$G$1:$H$25,2,FALSE)</f>
        <v>Savanna / Padang rumput</v>
      </c>
      <c r="J3575" t="str">
        <f>VLOOKUP($E3575,reference!$G$1:$H$25,2,FALSE)</f>
        <v>Hutan lahan kering sekunder / bekas tebangan</v>
      </c>
      <c r="K3575" t="str">
        <f t="shared" si="55"/>
        <v>Non Irigasi</v>
      </c>
      <c r="L3575" t="s">
        <v>327</v>
      </c>
    </row>
    <row r="3576" spans="1:12" x14ac:dyDescent="0.25">
      <c r="A3576" s="1">
        <v>3575</v>
      </c>
      <c r="B3576" s="3">
        <v>315</v>
      </c>
      <c r="C3576" s="1">
        <v>167</v>
      </c>
      <c r="D3576" s="1">
        <v>2</v>
      </c>
      <c r="E3576" s="1">
        <v>12</v>
      </c>
      <c r="F3576" s="1">
        <v>0</v>
      </c>
      <c r="G3576">
        <f>VLOOKUP(C3576,reference!$A$1:$E$310,5,FALSE)</f>
        <v>5310011</v>
      </c>
      <c r="H3576" t="str">
        <f>VLOOKUP(C3576,reference!$A$1:$E$310,4,FALSE)</f>
        <v>MEGO</v>
      </c>
      <c r="I3576" t="str">
        <f>VLOOKUP($D3576,reference!$G$1:$H$25,2,FALSE)</f>
        <v>Hutan lahan kering sekunder / bekas tebangan</v>
      </c>
      <c r="J3576" t="str">
        <f>VLOOKUP($E3576,reference!$G$1:$H$25,2,FALSE)</f>
        <v>Pertanian lahan kering</v>
      </c>
      <c r="K3576" t="str">
        <f t="shared" si="55"/>
        <v>Non Irigasi</v>
      </c>
      <c r="L3576" t="s">
        <v>328</v>
      </c>
    </row>
    <row r="3577" spans="1:12" x14ac:dyDescent="0.25">
      <c r="A3577" s="1">
        <v>3576</v>
      </c>
      <c r="B3577" s="3">
        <v>438</v>
      </c>
      <c r="C3577" s="1">
        <v>182</v>
      </c>
      <c r="D3577" s="1">
        <v>2</v>
      </c>
      <c r="E3577" s="1">
        <v>16</v>
      </c>
      <c r="F3577" s="1">
        <v>0</v>
      </c>
      <c r="G3577">
        <f>VLOOKUP(C3577,reference!$A$1:$E$310,5,FALSE)</f>
        <v>5310070</v>
      </c>
      <c r="H3577" t="str">
        <f>VLOOKUP(C3577,reference!$A$1:$E$310,4,FALSE)</f>
        <v>NITA</v>
      </c>
      <c r="I3577" t="str">
        <f>VLOOKUP($D3577,reference!$G$1:$H$25,2,FALSE)</f>
        <v>Hutan lahan kering sekunder / bekas tebangan</v>
      </c>
      <c r="J3577" t="str">
        <f>VLOOKUP($E3577,reference!$G$1:$H$25,2,FALSE)</f>
        <v>Pemukiman</v>
      </c>
      <c r="K3577" t="str">
        <f t="shared" si="55"/>
        <v>Non Irigasi</v>
      </c>
      <c r="L3577" t="s">
        <v>328</v>
      </c>
    </row>
    <row r="3578" spans="1:12" x14ac:dyDescent="0.25">
      <c r="A3578" s="1">
        <v>3577</v>
      </c>
      <c r="B3578" s="3">
        <v>10</v>
      </c>
      <c r="C3578" s="1">
        <v>182</v>
      </c>
      <c r="D3578" s="1">
        <v>11</v>
      </c>
      <c r="E3578" s="1">
        <v>16</v>
      </c>
      <c r="F3578" s="1">
        <v>0</v>
      </c>
      <c r="G3578">
        <f>VLOOKUP(C3578,reference!$A$1:$E$310,5,FALSE)</f>
        <v>5310070</v>
      </c>
      <c r="H3578" t="str">
        <f>VLOOKUP(C3578,reference!$A$1:$E$310,4,FALSE)</f>
        <v>NITA</v>
      </c>
      <c r="I3578" t="str">
        <f>VLOOKUP($D3578,reference!$G$1:$H$25,2,FALSE)</f>
        <v>Savanna / Padang rumput</v>
      </c>
      <c r="J3578" t="str">
        <f>VLOOKUP($E3578,reference!$G$1:$H$25,2,FALSE)</f>
        <v>Pemukiman</v>
      </c>
      <c r="K3578" t="str">
        <f t="shared" si="55"/>
        <v>Non Irigasi</v>
      </c>
      <c r="L3578" t="s">
        <v>327</v>
      </c>
    </row>
    <row r="3579" spans="1:12" x14ac:dyDescent="0.25">
      <c r="A3579" s="1">
        <v>3578</v>
      </c>
      <c r="B3579" s="3">
        <v>25</v>
      </c>
      <c r="C3579" s="1">
        <v>147</v>
      </c>
      <c r="D3579" s="1">
        <v>9</v>
      </c>
      <c r="E3579" s="1">
        <v>13</v>
      </c>
      <c r="F3579" s="1">
        <v>0</v>
      </c>
      <c r="G3579">
        <f>VLOOKUP(C3579,reference!$A$1:$E$310,5,FALSE)</f>
        <v>5309010</v>
      </c>
      <c r="H3579" t="str">
        <f>VLOOKUP(C3579,reference!$A$1:$E$310,4,FALSE)</f>
        <v>WULANGGITANG</v>
      </c>
      <c r="I3579" t="str">
        <f>VLOOKUP($D3579,reference!$G$1:$H$25,2,FALSE)</f>
        <v>Semak belukar</v>
      </c>
      <c r="J3579" t="str">
        <f>VLOOKUP($E3579,reference!$G$1:$H$25,2,FALSE)</f>
        <v>Pertanian lahan kering  campur semak / kebun campur</v>
      </c>
      <c r="K3579" t="str">
        <f t="shared" si="55"/>
        <v>Non Irigasi</v>
      </c>
      <c r="L3579" t="s">
        <v>327</v>
      </c>
    </row>
    <row r="3580" spans="1:12" x14ac:dyDescent="0.25">
      <c r="A3580" s="1">
        <v>3579</v>
      </c>
      <c r="B3580" s="3">
        <v>6</v>
      </c>
      <c r="C3580" s="1">
        <v>247</v>
      </c>
      <c r="D3580" s="1">
        <v>13</v>
      </c>
      <c r="E3580" s="1">
        <v>1</v>
      </c>
      <c r="F3580" s="1">
        <v>0</v>
      </c>
      <c r="G3580">
        <f>VLOOKUP(C3580,reference!$A$1:$E$310,5,FALSE)</f>
        <v>5315031</v>
      </c>
      <c r="H3580" t="str">
        <f>VLOOKUP(C3580,reference!$A$1:$E$310,4,FALSE)</f>
        <v>WELAK</v>
      </c>
      <c r="I3580" t="str">
        <f>VLOOKUP($D3580,reference!$G$1:$H$25,2,FALSE)</f>
        <v>Pertanian lahan kering  campur semak / kebun campur</v>
      </c>
      <c r="J3580" t="str">
        <f>VLOOKUP($E3580,reference!$G$1:$H$25,2,FALSE)</f>
        <v>Hutan lahan kering primer</v>
      </c>
      <c r="K3580" t="str">
        <f t="shared" si="55"/>
        <v>Non Irigasi</v>
      </c>
      <c r="L3580" t="s">
        <v>327</v>
      </c>
    </row>
    <row r="3581" spans="1:12" x14ac:dyDescent="0.25">
      <c r="A3581" s="1">
        <v>3580</v>
      </c>
      <c r="B3581" s="3">
        <v>1</v>
      </c>
      <c r="C3581" s="1">
        <v>223</v>
      </c>
      <c r="D3581" s="1">
        <v>2</v>
      </c>
      <c r="E3581" s="1">
        <v>9</v>
      </c>
      <c r="F3581" s="1">
        <v>0</v>
      </c>
      <c r="G3581">
        <f>VLOOKUP(C3581,reference!$A$1:$E$310,5,FALSE)</f>
        <v>5313110</v>
      </c>
      <c r="H3581" t="str">
        <f>VLOOKUP(C3581,reference!$A$1:$E$310,4,FALSE)</f>
        <v>LANGKE REMBONG</v>
      </c>
      <c r="I3581" t="str">
        <f>VLOOKUP($D3581,reference!$G$1:$H$25,2,FALSE)</f>
        <v>Hutan lahan kering sekunder / bekas tebangan</v>
      </c>
      <c r="J3581" t="str">
        <f>VLOOKUP($E3581,reference!$G$1:$H$25,2,FALSE)</f>
        <v>Semak belukar</v>
      </c>
      <c r="K3581" t="str">
        <f t="shared" si="55"/>
        <v>Non Irigasi</v>
      </c>
      <c r="L3581" t="s">
        <v>328</v>
      </c>
    </row>
    <row r="3582" spans="1:12" x14ac:dyDescent="0.25">
      <c r="A3582" s="1">
        <v>3581</v>
      </c>
      <c r="B3582" s="3">
        <v>1</v>
      </c>
      <c r="C3582" s="1">
        <v>225</v>
      </c>
      <c r="D3582" s="1">
        <v>1</v>
      </c>
      <c r="E3582" s="1">
        <v>9</v>
      </c>
      <c r="F3582" s="1">
        <v>0</v>
      </c>
      <c r="G3582">
        <f>VLOOKUP(C3582,reference!$A$1:$E$310,5,FALSE)</f>
        <v>5313121</v>
      </c>
      <c r="H3582" t="str">
        <f>VLOOKUP(C3582,reference!$A$1:$E$310,4,FALSE)</f>
        <v>WAE RII</v>
      </c>
      <c r="I3582" t="str">
        <f>VLOOKUP($D3582,reference!$G$1:$H$25,2,FALSE)</f>
        <v>Hutan lahan kering primer</v>
      </c>
      <c r="J3582" t="str">
        <f>VLOOKUP($E3582,reference!$G$1:$H$25,2,FALSE)</f>
        <v>Semak belukar</v>
      </c>
      <c r="K3582" t="str">
        <f t="shared" si="55"/>
        <v>Non Irigasi</v>
      </c>
      <c r="L3582" t="s">
        <v>328</v>
      </c>
    </row>
    <row r="3583" spans="1:12" x14ac:dyDescent="0.25">
      <c r="A3583" s="1">
        <v>3582</v>
      </c>
      <c r="B3583" s="3">
        <v>1431</v>
      </c>
      <c r="C3583" s="1">
        <v>281</v>
      </c>
      <c r="D3583" s="1">
        <v>2</v>
      </c>
      <c r="E3583" s="1">
        <v>2</v>
      </c>
      <c r="F3583" s="1">
        <v>0</v>
      </c>
      <c r="G3583">
        <f>VLOOKUP(C3583,reference!$A$1:$E$310,5,FALSE)</f>
        <v>5319031</v>
      </c>
      <c r="H3583" t="str">
        <f>VLOOKUP(C3583,reference!$A$1:$E$310,4,FALSE)</f>
        <v>ELAR SELATAN</v>
      </c>
      <c r="I3583" t="str">
        <f>VLOOKUP($D3583,reference!$G$1:$H$25,2,FALSE)</f>
        <v>Hutan lahan kering sekunder / bekas tebangan</v>
      </c>
      <c r="J3583" t="str">
        <f>VLOOKUP($E3583,reference!$G$1:$H$25,2,FALSE)</f>
        <v>Hutan lahan kering sekunder / bekas tebangan</v>
      </c>
      <c r="K3583" t="str">
        <f t="shared" si="55"/>
        <v>Non Irigasi</v>
      </c>
      <c r="L3583" t="s">
        <v>327</v>
      </c>
    </row>
    <row r="3584" spans="1:12" x14ac:dyDescent="0.25">
      <c r="A3584" s="1">
        <v>3583</v>
      </c>
      <c r="B3584" s="3">
        <v>676</v>
      </c>
      <c r="C3584" s="1">
        <v>276</v>
      </c>
      <c r="D3584" s="1">
        <v>14</v>
      </c>
      <c r="E3584" s="1">
        <v>14</v>
      </c>
      <c r="F3584" s="1">
        <v>0</v>
      </c>
      <c r="G3584">
        <f>VLOOKUP(C3584,reference!$A$1:$E$310,5,FALSE)</f>
        <v>5318070</v>
      </c>
      <c r="H3584" t="str">
        <f>VLOOKUP(C3584,reference!$A$1:$E$310,4,FALSE)</f>
        <v>WOLOWAE</v>
      </c>
      <c r="I3584" t="str">
        <f>VLOOKUP($D3584,reference!$G$1:$H$25,2,FALSE)</f>
        <v>Sawah</v>
      </c>
      <c r="J3584" t="str">
        <f>VLOOKUP($E3584,reference!$G$1:$H$25,2,FALSE)</f>
        <v>Sawah</v>
      </c>
      <c r="K3584" t="str">
        <f t="shared" si="55"/>
        <v>Non Irigasi</v>
      </c>
      <c r="L3584" t="s">
        <v>327</v>
      </c>
    </row>
    <row r="3585" spans="1:12" x14ac:dyDescent="0.25">
      <c r="A3585" s="1">
        <v>3584</v>
      </c>
      <c r="B3585" s="3">
        <v>4</v>
      </c>
      <c r="C3585" s="1">
        <v>189</v>
      </c>
      <c r="D3585" s="1">
        <v>18</v>
      </c>
      <c r="E3585" s="1">
        <v>13</v>
      </c>
      <c r="F3585" s="1">
        <v>0</v>
      </c>
      <c r="G3585">
        <f>VLOOKUP(C3585,reference!$A$1:$E$310,5,FALSE)</f>
        <v>5311012</v>
      </c>
      <c r="H3585" t="str">
        <f>VLOOKUP(C3585,reference!$A$1:$E$310,4,FALSE)</f>
        <v>MAUKARO</v>
      </c>
      <c r="I3585" t="str">
        <f>VLOOKUP($D3585,reference!$G$1:$H$25,2,FALSE)</f>
        <v>Lahan terbuka</v>
      </c>
      <c r="J3585" t="str">
        <f>VLOOKUP($E3585,reference!$G$1:$H$25,2,FALSE)</f>
        <v>Pertanian lahan kering  campur semak / kebun campur</v>
      </c>
      <c r="K3585" t="str">
        <f t="shared" si="55"/>
        <v>Non Irigasi</v>
      </c>
      <c r="L3585" t="s">
        <v>327</v>
      </c>
    </row>
    <row r="3586" spans="1:12" x14ac:dyDescent="0.25">
      <c r="A3586" s="1">
        <v>3585</v>
      </c>
      <c r="B3586" s="3">
        <v>4</v>
      </c>
      <c r="C3586" s="1">
        <v>175</v>
      </c>
      <c r="D3586" s="1">
        <v>13</v>
      </c>
      <c r="E3586" s="1">
        <v>18</v>
      </c>
      <c r="F3586" s="1">
        <v>0</v>
      </c>
      <c r="G3586">
        <f>VLOOKUP(C3586,reference!$A$1:$E$310,5,FALSE)</f>
        <v>5310042</v>
      </c>
      <c r="H3586" t="str">
        <f>VLOOKUP(C3586,reference!$A$1:$E$310,4,FALSE)</f>
        <v>WAIBLAMA</v>
      </c>
      <c r="I3586" t="str">
        <f>VLOOKUP($D3586,reference!$G$1:$H$25,2,FALSE)</f>
        <v>Pertanian lahan kering  campur semak / kebun campur</v>
      </c>
      <c r="J3586" t="str">
        <f>VLOOKUP($E3586,reference!$G$1:$H$25,2,FALSE)</f>
        <v>Lahan terbuka</v>
      </c>
      <c r="K3586" t="str">
        <f t="shared" si="55"/>
        <v>Non Irigasi</v>
      </c>
      <c r="L3586" t="s">
        <v>327</v>
      </c>
    </row>
    <row r="3587" spans="1:12" x14ac:dyDescent="0.25">
      <c r="A3587" s="1">
        <v>3586</v>
      </c>
      <c r="B3587" s="3">
        <v>113</v>
      </c>
      <c r="C3587" s="1">
        <v>226</v>
      </c>
      <c r="D3587" s="1">
        <v>12</v>
      </c>
      <c r="E3587" s="1">
        <v>1</v>
      </c>
      <c r="F3587" s="1">
        <v>0</v>
      </c>
      <c r="G3587">
        <f>VLOOKUP(C3587,reference!$A$1:$E$310,5,FALSE)</f>
        <v>5313122</v>
      </c>
      <c r="H3587" t="str">
        <f>VLOOKUP(C3587,reference!$A$1:$E$310,4,FALSE)</f>
        <v>LELAK</v>
      </c>
      <c r="I3587" t="str">
        <f>VLOOKUP($D3587,reference!$G$1:$H$25,2,FALSE)</f>
        <v>Pertanian lahan kering</v>
      </c>
      <c r="J3587" t="str">
        <f>VLOOKUP($E3587,reference!$G$1:$H$25,2,FALSE)</f>
        <v>Hutan lahan kering primer</v>
      </c>
      <c r="K3587" t="str">
        <f t="shared" ref="K3587:K3650" si="56">IF(F3587=0,"Non Irigasi","Buffer Irigasi")</f>
        <v>Non Irigasi</v>
      </c>
      <c r="L3587" t="s">
        <v>327</v>
      </c>
    </row>
    <row r="3588" spans="1:12" x14ac:dyDescent="0.25">
      <c r="A3588" s="1">
        <v>3587</v>
      </c>
      <c r="B3588" s="3">
        <v>1</v>
      </c>
      <c r="C3588" s="1">
        <v>223</v>
      </c>
      <c r="D3588" s="1">
        <v>2</v>
      </c>
      <c r="E3588" s="1">
        <v>2</v>
      </c>
      <c r="F3588" s="1">
        <v>0</v>
      </c>
      <c r="G3588">
        <f>VLOOKUP(C3588,reference!$A$1:$E$310,5,FALSE)</f>
        <v>5313110</v>
      </c>
      <c r="H3588" t="str">
        <f>VLOOKUP(C3588,reference!$A$1:$E$310,4,FALSE)</f>
        <v>LANGKE REMBONG</v>
      </c>
      <c r="I3588" t="str">
        <f>VLOOKUP($D3588,reference!$G$1:$H$25,2,FALSE)</f>
        <v>Hutan lahan kering sekunder / bekas tebangan</v>
      </c>
      <c r="J3588" t="str">
        <f>VLOOKUP($E3588,reference!$G$1:$H$25,2,FALSE)</f>
        <v>Hutan lahan kering sekunder / bekas tebangan</v>
      </c>
      <c r="K3588" t="str">
        <f t="shared" si="56"/>
        <v>Non Irigasi</v>
      </c>
      <c r="L3588" t="s">
        <v>327</v>
      </c>
    </row>
    <row r="3589" spans="1:12" x14ac:dyDescent="0.25">
      <c r="A3589" s="1">
        <v>3588</v>
      </c>
      <c r="B3589" s="3">
        <v>70</v>
      </c>
      <c r="C3589" s="1">
        <v>223</v>
      </c>
      <c r="D3589" s="1">
        <v>1</v>
      </c>
      <c r="E3589" s="1">
        <v>13</v>
      </c>
      <c r="F3589" s="1">
        <v>0</v>
      </c>
      <c r="G3589">
        <f>VLOOKUP(C3589,reference!$A$1:$E$310,5,FALSE)</f>
        <v>5313110</v>
      </c>
      <c r="H3589" t="str">
        <f>VLOOKUP(C3589,reference!$A$1:$E$310,4,FALSE)</f>
        <v>LANGKE REMBONG</v>
      </c>
      <c r="I3589" t="str">
        <f>VLOOKUP($D3589,reference!$G$1:$H$25,2,FALSE)</f>
        <v>Hutan lahan kering primer</v>
      </c>
      <c r="J3589" t="str">
        <f>VLOOKUP($E3589,reference!$G$1:$H$25,2,FALSE)</f>
        <v>Pertanian lahan kering  campur semak / kebun campur</v>
      </c>
      <c r="K3589" t="str">
        <f t="shared" si="56"/>
        <v>Non Irigasi</v>
      </c>
      <c r="L3589" t="s">
        <v>328</v>
      </c>
    </row>
    <row r="3590" spans="1:12" x14ac:dyDescent="0.25">
      <c r="A3590" s="1">
        <v>3589</v>
      </c>
      <c r="B3590" s="3">
        <v>1</v>
      </c>
      <c r="C3590" s="1">
        <v>225</v>
      </c>
      <c r="D3590" s="1">
        <v>1</v>
      </c>
      <c r="E3590" s="1">
        <v>13</v>
      </c>
      <c r="F3590" s="1">
        <v>0</v>
      </c>
      <c r="G3590">
        <f>VLOOKUP(C3590,reference!$A$1:$E$310,5,FALSE)</f>
        <v>5313121</v>
      </c>
      <c r="H3590" t="str">
        <f>VLOOKUP(C3590,reference!$A$1:$E$310,4,FALSE)</f>
        <v>WAE RII</v>
      </c>
      <c r="I3590" t="str">
        <f>VLOOKUP($D3590,reference!$G$1:$H$25,2,FALSE)</f>
        <v>Hutan lahan kering primer</v>
      </c>
      <c r="J3590" t="str">
        <f>VLOOKUP($E3590,reference!$G$1:$H$25,2,FALSE)</f>
        <v>Pertanian lahan kering  campur semak / kebun campur</v>
      </c>
      <c r="K3590" t="str">
        <f t="shared" si="56"/>
        <v>Non Irigasi</v>
      </c>
      <c r="L3590" t="s">
        <v>328</v>
      </c>
    </row>
    <row r="3591" spans="1:12" x14ac:dyDescent="0.25">
      <c r="A3591" s="1">
        <v>3590</v>
      </c>
      <c r="B3591" s="3">
        <v>1084</v>
      </c>
      <c r="C3591" s="1">
        <v>279</v>
      </c>
      <c r="D3591" s="1">
        <v>9</v>
      </c>
      <c r="E3591" s="1">
        <v>16</v>
      </c>
      <c r="F3591" s="1">
        <v>0</v>
      </c>
      <c r="G3591">
        <f>VLOOKUP(C3591,reference!$A$1:$E$310,5,FALSE)</f>
        <v>5319020</v>
      </c>
      <c r="H3591" t="str">
        <f>VLOOKUP(C3591,reference!$A$1:$E$310,4,FALSE)</f>
        <v>KOTA KOMBA</v>
      </c>
      <c r="I3591" t="str">
        <f>VLOOKUP($D3591,reference!$G$1:$H$25,2,FALSE)</f>
        <v>Semak belukar</v>
      </c>
      <c r="J3591" t="str">
        <f>VLOOKUP($E3591,reference!$G$1:$H$25,2,FALSE)</f>
        <v>Pemukiman</v>
      </c>
      <c r="K3591" t="str">
        <f t="shared" si="56"/>
        <v>Non Irigasi</v>
      </c>
      <c r="L3591" t="s">
        <v>327</v>
      </c>
    </row>
    <row r="3592" spans="1:12" x14ac:dyDescent="0.25">
      <c r="A3592" s="1">
        <v>3591</v>
      </c>
      <c r="B3592" s="3">
        <v>6</v>
      </c>
      <c r="C3592" s="1">
        <v>219</v>
      </c>
      <c r="D3592" s="1">
        <v>2</v>
      </c>
      <c r="E3592" s="1">
        <v>14</v>
      </c>
      <c r="F3592" s="1">
        <v>0</v>
      </c>
      <c r="G3592">
        <f>VLOOKUP(C3592,reference!$A$1:$E$310,5,FALSE)</f>
        <v>5312082</v>
      </c>
      <c r="H3592" t="str">
        <f>VLOOKUP(C3592,reference!$A$1:$E$310,4,FALSE)</f>
        <v>WOLOMEZE</v>
      </c>
      <c r="I3592" t="str">
        <f>VLOOKUP($D3592,reference!$G$1:$H$25,2,FALSE)</f>
        <v>Hutan lahan kering sekunder / bekas tebangan</v>
      </c>
      <c r="J3592" t="str">
        <f>VLOOKUP($E3592,reference!$G$1:$H$25,2,FALSE)</f>
        <v>Sawah</v>
      </c>
      <c r="K3592" t="str">
        <f t="shared" si="56"/>
        <v>Non Irigasi</v>
      </c>
      <c r="L3592" t="s">
        <v>328</v>
      </c>
    </row>
    <row r="3593" spans="1:12" x14ac:dyDescent="0.25">
      <c r="A3593" s="1">
        <v>3592</v>
      </c>
      <c r="B3593" s="3">
        <v>1293</v>
      </c>
      <c r="C3593" s="1">
        <v>273</v>
      </c>
      <c r="D3593" s="1">
        <v>18</v>
      </c>
      <c r="E3593" s="1">
        <v>11</v>
      </c>
      <c r="F3593" s="1">
        <v>0</v>
      </c>
      <c r="G3593">
        <f>VLOOKUP(C3593,reference!$A$1:$E$310,5,FALSE)</f>
        <v>5318040</v>
      </c>
      <c r="H3593" t="str">
        <f>VLOOKUP(C3593,reference!$A$1:$E$310,4,FALSE)</f>
        <v>BOAWAE</v>
      </c>
      <c r="I3593" t="str">
        <f>VLOOKUP($D3593,reference!$G$1:$H$25,2,FALSE)</f>
        <v>Lahan terbuka</v>
      </c>
      <c r="J3593" t="str">
        <f>VLOOKUP($E3593,reference!$G$1:$H$25,2,FALSE)</f>
        <v>Savanna / Padang rumput</v>
      </c>
      <c r="K3593" t="str">
        <f t="shared" si="56"/>
        <v>Non Irigasi</v>
      </c>
      <c r="L3593" t="s">
        <v>327</v>
      </c>
    </row>
    <row r="3594" spans="1:12" x14ac:dyDescent="0.25">
      <c r="A3594" s="1">
        <v>3593</v>
      </c>
      <c r="B3594" s="3">
        <v>1</v>
      </c>
      <c r="C3594" s="1">
        <v>276</v>
      </c>
      <c r="D3594" s="1">
        <v>11</v>
      </c>
      <c r="E3594" s="1">
        <v>16</v>
      </c>
      <c r="F3594" s="1">
        <v>0</v>
      </c>
      <c r="G3594">
        <f>VLOOKUP(C3594,reference!$A$1:$E$310,5,FALSE)</f>
        <v>5318070</v>
      </c>
      <c r="H3594" t="str">
        <f>VLOOKUP(C3594,reference!$A$1:$E$310,4,FALSE)</f>
        <v>WOLOWAE</v>
      </c>
      <c r="I3594" t="str">
        <f>VLOOKUP($D3594,reference!$G$1:$H$25,2,FALSE)</f>
        <v>Savanna / Padang rumput</v>
      </c>
      <c r="J3594" t="str">
        <f>VLOOKUP($E3594,reference!$G$1:$H$25,2,FALSE)</f>
        <v>Pemukiman</v>
      </c>
      <c r="K3594" t="str">
        <f t="shared" si="56"/>
        <v>Non Irigasi</v>
      </c>
      <c r="L3594" t="s">
        <v>327</v>
      </c>
    </row>
    <row r="3595" spans="1:12" x14ac:dyDescent="0.25">
      <c r="A3595" s="1">
        <v>3594</v>
      </c>
      <c r="B3595" s="3">
        <v>131</v>
      </c>
      <c r="C3595" s="1">
        <v>276</v>
      </c>
      <c r="D3595" s="1">
        <v>2</v>
      </c>
      <c r="E3595" s="1">
        <v>14</v>
      </c>
      <c r="F3595" s="1">
        <v>0</v>
      </c>
      <c r="G3595">
        <f>VLOOKUP(C3595,reference!$A$1:$E$310,5,FALSE)</f>
        <v>5318070</v>
      </c>
      <c r="H3595" t="str">
        <f>VLOOKUP(C3595,reference!$A$1:$E$310,4,FALSE)</f>
        <v>WOLOWAE</v>
      </c>
      <c r="I3595" t="str">
        <f>VLOOKUP($D3595,reference!$G$1:$H$25,2,FALSE)</f>
        <v>Hutan lahan kering sekunder / bekas tebangan</v>
      </c>
      <c r="J3595" t="str">
        <f>VLOOKUP($E3595,reference!$G$1:$H$25,2,FALSE)</f>
        <v>Sawah</v>
      </c>
      <c r="K3595" t="str">
        <f t="shared" si="56"/>
        <v>Non Irigasi</v>
      </c>
      <c r="L3595" t="s">
        <v>328</v>
      </c>
    </row>
    <row r="3596" spans="1:12" x14ac:dyDescent="0.25">
      <c r="A3596" s="1">
        <v>3595</v>
      </c>
      <c r="B3596" s="3">
        <v>132</v>
      </c>
      <c r="C3596" s="1">
        <v>276</v>
      </c>
      <c r="D3596" s="1">
        <v>16</v>
      </c>
      <c r="E3596" s="1">
        <v>12</v>
      </c>
      <c r="F3596" s="1">
        <v>0</v>
      </c>
      <c r="G3596">
        <f>VLOOKUP(C3596,reference!$A$1:$E$310,5,FALSE)</f>
        <v>5318070</v>
      </c>
      <c r="H3596" t="str">
        <f>VLOOKUP(C3596,reference!$A$1:$E$310,4,FALSE)</f>
        <v>WOLOWAE</v>
      </c>
      <c r="I3596" t="str">
        <f>VLOOKUP($D3596,reference!$G$1:$H$25,2,FALSE)</f>
        <v>Pemukiman</v>
      </c>
      <c r="J3596" t="str">
        <f>VLOOKUP($E3596,reference!$G$1:$H$25,2,FALSE)</f>
        <v>Pertanian lahan kering</v>
      </c>
      <c r="K3596" t="str">
        <f t="shared" si="56"/>
        <v>Non Irigasi</v>
      </c>
      <c r="L3596" t="s">
        <v>327</v>
      </c>
    </row>
    <row r="3597" spans="1:12" x14ac:dyDescent="0.25">
      <c r="A3597" s="1">
        <v>3596</v>
      </c>
      <c r="B3597" s="3">
        <v>65</v>
      </c>
      <c r="C3597" s="1">
        <v>189</v>
      </c>
      <c r="D3597" s="1">
        <v>11</v>
      </c>
      <c r="E3597" s="1">
        <v>14</v>
      </c>
      <c r="F3597" s="1">
        <v>0</v>
      </c>
      <c r="G3597">
        <f>VLOOKUP(C3597,reference!$A$1:$E$310,5,FALSE)</f>
        <v>5311012</v>
      </c>
      <c r="H3597" t="str">
        <f>VLOOKUP(C3597,reference!$A$1:$E$310,4,FALSE)</f>
        <v>MAUKARO</v>
      </c>
      <c r="I3597" t="str">
        <f>VLOOKUP($D3597,reference!$G$1:$H$25,2,FALSE)</f>
        <v>Savanna / Padang rumput</v>
      </c>
      <c r="J3597" t="str">
        <f>VLOOKUP($E3597,reference!$G$1:$H$25,2,FALSE)</f>
        <v>Sawah</v>
      </c>
      <c r="K3597" t="str">
        <f t="shared" si="56"/>
        <v>Non Irigasi</v>
      </c>
      <c r="L3597" t="s">
        <v>327</v>
      </c>
    </row>
    <row r="3598" spans="1:12" x14ac:dyDescent="0.25">
      <c r="A3598" s="1">
        <v>3597</v>
      </c>
      <c r="B3598" s="3">
        <v>60</v>
      </c>
      <c r="C3598" s="1">
        <v>175</v>
      </c>
      <c r="D3598" s="1">
        <v>13</v>
      </c>
      <c r="E3598" s="1">
        <v>11</v>
      </c>
      <c r="F3598" s="1">
        <v>0</v>
      </c>
      <c r="G3598">
        <f>VLOOKUP(C3598,reference!$A$1:$E$310,5,FALSE)</f>
        <v>5310042</v>
      </c>
      <c r="H3598" t="str">
        <f>VLOOKUP(C3598,reference!$A$1:$E$310,4,FALSE)</f>
        <v>WAIBLAMA</v>
      </c>
      <c r="I3598" t="str">
        <f>VLOOKUP($D3598,reference!$G$1:$H$25,2,FALSE)</f>
        <v>Pertanian lahan kering  campur semak / kebun campur</v>
      </c>
      <c r="J3598" t="str">
        <f>VLOOKUP($E3598,reference!$G$1:$H$25,2,FALSE)</f>
        <v>Savanna / Padang rumput</v>
      </c>
      <c r="K3598" t="str">
        <f t="shared" si="56"/>
        <v>Non Irigasi</v>
      </c>
      <c r="L3598" t="s">
        <v>327</v>
      </c>
    </row>
    <row r="3599" spans="1:12" x14ac:dyDescent="0.25">
      <c r="A3599" s="1">
        <v>3598</v>
      </c>
      <c r="B3599" s="3">
        <v>509</v>
      </c>
      <c r="C3599" s="1">
        <v>223</v>
      </c>
      <c r="D3599" s="1">
        <v>2</v>
      </c>
      <c r="E3599" s="1">
        <v>1</v>
      </c>
      <c r="F3599" s="1">
        <v>0</v>
      </c>
      <c r="G3599">
        <f>VLOOKUP(C3599,reference!$A$1:$E$310,5,FALSE)</f>
        <v>5313110</v>
      </c>
      <c r="H3599" t="str">
        <f>VLOOKUP(C3599,reference!$A$1:$E$310,4,FALSE)</f>
        <v>LANGKE REMBONG</v>
      </c>
      <c r="I3599" t="str">
        <f>VLOOKUP($D3599,reference!$G$1:$H$25,2,FALSE)</f>
        <v>Hutan lahan kering sekunder / bekas tebangan</v>
      </c>
      <c r="J3599" t="str">
        <f>VLOOKUP($E3599,reference!$G$1:$H$25,2,FALSE)</f>
        <v>Hutan lahan kering primer</v>
      </c>
      <c r="K3599" t="str">
        <f t="shared" si="56"/>
        <v>Non Irigasi</v>
      </c>
      <c r="L3599" t="s">
        <v>327</v>
      </c>
    </row>
    <row r="3600" spans="1:12" x14ac:dyDescent="0.25">
      <c r="A3600" s="1">
        <v>3599</v>
      </c>
      <c r="B3600" s="3">
        <v>12</v>
      </c>
      <c r="C3600" s="1">
        <v>223</v>
      </c>
      <c r="D3600" s="1">
        <v>1</v>
      </c>
      <c r="E3600" s="1">
        <v>16</v>
      </c>
      <c r="F3600" s="1">
        <v>0</v>
      </c>
      <c r="G3600">
        <f>VLOOKUP(C3600,reference!$A$1:$E$310,5,FALSE)</f>
        <v>5313110</v>
      </c>
      <c r="H3600" t="str">
        <f>VLOOKUP(C3600,reference!$A$1:$E$310,4,FALSE)</f>
        <v>LANGKE REMBONG</v>
      </c>
      <c r="I3600" t="str">
        <f>VLOOKUP($D3600,reference!$G$1:$H$25,2,FALSE)</f>
        <v>Hutan lahan kering primer</v>
      </c>
      <c r="J3600" t="str">
        <f>VLOOKUP($E3600,reference!$G$1:$H$25,2,FALSE)</f>
        <v>Pemukiman</v>
      </c>
      <c r="K3600" t="str">
        <f t="shared" si="56"/>
        <v>Non Irigasi</v>
      </c>
      <c r="L3600" t="s">
        <v>328</v>
      </c>
    </row>
    <row r="3601" spans="1:12" x14ac:dyDescent="0.25">
      <c r="A3601" s="1">
        <v>3600</v>
      </c>
      <c r="B3601" s="3">
        <v>41</v>
      </c>
      <c r="C3601" s="1">
        <v>283</v>
      </c>
      <c r="D3601" s="1">
        <v>18</v>
      </c>
      <c r="E3601" s="1">
        <v>1</v>
      </c>
      <c r="F3601" s="1">
        <v>0</v>
      </c>
      <c r="G3601">
        <f>VLOOKUP(C3601,reference!$A$1:$E$310,5,FALSE)</f>
        <v>5319050</v>
      </c>
      <c r="H3601" t="str">
        <f>VLOOKUP(C3601,reference!$A$1:$E$310,4,FALSE)</f>
        <v>POCO RANAKA</v>
      </c>
      <c r="I3601" t="str">
        <f>VLOOKUP($D3601,reference!$G$1:$H$25,2,FALSE)</f>
        <v>Lahan terbuka</v>
      </c>
      <c r="J3601" t="str">
        <f>VLOOKUP($E3601,reference!$G$1:$H$25,2,FALSE)</f>
        <v>Hutan lahan kering primer</v>
      </c>
      <c r="K3601" t="str">
        <f t="shared" si="56"/>
        <v>Non Irigasi</v>
      </c>
      <c r="L3601" t="s">
        <v>327</v>
      </c>
    </row>
    <row r="3602" spans="1:12" x14ac:dyDescent="0.25">
      <c r="A3602" s="1">
        <v>3601</v>
      </c>
      <c r="B3602" s="3">
        <v>185</v>
      </c>
      <c r="C3602" s="1">
        <v>167</v>
      </c>
      <c r="D3602" s="1">
        <v>2</v>
      </c>
      <c r="E3602" s="1">
        <v>16</v>
      </c>
      <c r="F3602" s="1">
        <v>0</v>
      </c>
      <c r="G3602">
        <f>VLOOKUP(C3602,reference!$A$1:$E$310,5,FALSE)</f>
        <v>5310011</v>
      </c>
      <c r="H3602" t="str">
        <f>VLOOKUP(C3602,reference!$A$1:$E$310,4,FALSE)</f>
        <v>MEGO</v>
      </c>
      <c r="I3602" t="str">
        <f>VLOOKUP($D3602,reference!$G$1:$H$25,2,FALSE)</f>
        <v>Hutan lahan kering sekunder / bekas tebangan</v>
      </c>
      <c r="J3602" t="str">
        <f>VLOOKUP($E3602,reference!$G$1:$H$25,2,FALSE)</f>
        <v>Pemukiman</v>
      </c>
      <c r="K3602" t="str">
        <f t="shared" si="56"/>
        <v>Non Irigasi</v>
      </c>
      <c r="L3602" t="s">
        <v>328</v>
      </c>
    </row>
    <row r="3603" spans="1:12" x14ac:dyDescent="0.25">
      <c r="A3603" s="1">
        <v>3602</v>
      </c>
      <c r="B3603" s="3">
        <v>263</v>
      </c>
      <c r="C3603" s="1">
        <v>174</v>
      </c>
      <c r="D3603" s="1">
        <v>11</v>
      </c>
      <c r="E3603" s="1">
        <v>9</v>
      </c>
      <c r="F3603" s="1">
        <v>0</v>
      </c>
      <c r="G3603">
        <f>VLOOKUP(C3603,reference!$A$1:$E$310,5,FALSE)</f>
        <v>5310041</v>
      </c>
      <c r="H3603" t="str">
        <f>VLOOKUP(C3603,reference!$A$1:$E$310,4,FALSE)</f>
        <v>WAIGETE</v>
      </c>
      <c r="I3603" t="str">
        <f>VLOOKUP($D3603,reference!$G$1:$H$25,2,FALSE)</f>
        <v>Savanna / Padang rumput</v>
      </c>
      <c r="J3603" t="str">
        <f>VLOOKUP($E3603,reference!$G$1:$H$25,2,FALSE)</f>
        <v>Semak belukar</v>
      </c>
      <c r="K3603" t="str">
        <f t="shared" si="56"/>
        <v>Non Irigasi</v>
      </c>
      <c r="L3603" t="s">
        <v>327</v>
      </c>
    </row>
    <row r="3604" spans="1:12" x14ac:dyDescent="0.25">
      <c r="A3604" s="1">
        <v>3603</v>
      </c>
      <c r="B3604" s="3">
        <v>1</v>
      </c>
      <c r="C3604" s="1">
        <v>189</v>
      </c>
      <c r="D3604" s="1">
        <v>18</v>
      </c>
      <c r="E3604" s="1">
        <v>11</v>
      </c>
      <c r="F3604" s="1">
        <v>0</v>
      </c>
      <c r="G3604">
        <f>VLOOKUP(C3604,reference!$A$1:$E$310,5,FALSE)</f>
        <v>5311012</v>
      </c>
      <c r="H3604" t="str">
        <f>VLOOKUP(C3604,reference!$A$1:$E$310,4,FALSE)</f>
        <v>MAUKARO</v>
      </c>
      <c r="I3604" t="str">
        <f>VLOOKUP($D3604,reference!$G$1:$H$25,2,FALSE)</f>
        <v>Lahan terbuka</v>
      </c>
      <c r="J3604" t="str">
        <f>VLOOKUP($E3604,reference!$G$1:$H$25,2,FALSE)</f>
        <v>Savanna / Padang rumput</v>
      </c>
      <c r="K3604" t="str">
        <f t="shared" si="56"/>
        <v>Non Irigasi</v>
      </c>
      <c r="L3604" t="s">
        <v>327</v>
      </c>
    </row>
    <row r="3605" spans="1:12" x14ac:dyDescent="0.25">
      <c r="A3605" s="1">
        <v>3604</v>
      </c>
      <c r="B3605" s="3">
        <v>176</v>
      </c>
      <c r="C3605" s="1">
        <v>167</v>
      </c>
      <c r="D3605" s="1">
        <v>18</v>
      </c>
      <c r="E3605" s="1">
        <v>11</v>
      </c>
      <c r="F3605" s="1">
        <v>0</v>
      </c>
      <c r="G3605">
        <f>VLOOKUP(C3605,reference!$A$1:$E$310,5,FALSE)</f>
        <v>5310011</v>
      </c>
      <c r="H3605" t="str">
        <f>VLOOKUP(C3605,reference!$A$1:$E$310,4,FALSE)</f>
        <v>MEGO</v>
      </c>
      <c r="I3605" t="str">
        <f>VLOOKUP($D3605,reference!$G$1:$H$25,2,FALSE)</f>
        <v>Lahan terbuka</v>
      </c>
      <c r="J3605" t="str">
        <f>VLOOKUP($E3605,reference!$G$1:$H$25,2,FALSE)</f>
        <v>Savanna / Padang rumput</v>
      </c>
      <c r="K3605" t="str">
        <f t="shared" si="56"/>
        <v>Non Irigasi</v>
      </c>
      <c r="L3605" t="s">
        <v>327</v>
      </c>
    </row>
    <row r="3606" spans="1:12" x14ac:dyDescent="0.25">
      <c r="A3606" s="1">
        <v>3605</v>
      </c>
      <c r="B3606" s="3">
        <v>149</v>
      </c>
      <c r="C3606" s="1">
        <v>167</v>
      </c>
      <c r="D3606" s="1">
        <v>18</v>
      </c>
      <c r="E3606" s="1">
        <v>13</v>
      </c>
      <c r="F3606" s="1">
        <v>0</v>
      </c>
      <c r="G3606">
        <f>VLOOKUP(C3606,reference!$A$1:$E$310,5,FALSE)</f>
        <v>5310011</v>
      </c>
      <c r="H3606" t="str">
        <f>VLOOKUP(C3606,reference!$A$1:$E$310,4,FALSE)</f>
        <v>MEGO</v>
      </c>
      <c r="I3606" t="str">
        <f>VLOOKUP($D3606,reference!$G$1:$H$25,2,FALSE)</f>
        <v>Lahan terbuka</v>
      </c>
      <c r="J3606" t="str">
        <f>VLOOKUP($E3606,reference!$G$1:$H$25,2,FALSE)</f>
        <v>Pertanian lahan kering  campur semak / kebun campur</v>
      </c>
      <c r="K3606" t="str">
        <f t="shared" si="56"/>
        <v>Non Irigasi</v>
      </c>
      <c r="L3606" t="s">
        <v>327</v>
      </c>
    </row>
    <row r="3607" spans="1:12" x14ac:dyDescent="0.25">
      <c r="A3607" s="1">
        <v>3606</v>
      </c>
      <c r="B3607" s="3">
        <v>81</v>
      </c>
      <c r="C3607" s="1">
        <v>245</v>
      </c>
      <c r="D3607" s="1">
        <v>11</v>
      </c>
      <c r="E3607" s="1">
        <v>13</v>
      </c>
      <c r="F3607" s="1">
        <v>0</v>
      </c>
      <c r="G3607">
        <f>VLOOKUP(C3607,reference!$A$1:$E$310,5,FALSE)</f>
        <v>5315021</v>
      </c>
      <c r="H3607" t="str">
        <f>VLOOKUP(C3607,reference!$A$1:$E$310,4,FALSE)</f>
        <v>MBELILING</v>
      </c>
      <c r="I3607" t="str">
        <f>VLOOKUP($D3607,reference!$G$1:$H$25,2,FALSE)</f>
        <v>Savanna / Padang rumput</v>
      </c>
      <c r="J3607" t="str">
        <f>VLOOKUP($E3607,reference!$G$1:$H$25,2,FALSE)</f>
        <v>Pertanian lahan kering  campur semak / kebun campur</v>
      </c>
      <c r="K3607" t="str">
        <f t="shared" si="56"/>
        <v>Non Irigasi</v>
      </c>
      <c r="L3607" t="s">
        <v>327</v>
      </c>
    </row>
    <row r="3608" spans="1:12" x14ac:dyDescent="0.25">
      <c r="A3608" s="1">
        <v>3607</v>
      </c>
      <c r="B3608" s="3">
        <v>499</v>
      </c>
      <c r="C3608" s="1">
        <v>220</v>
      </c>
      <c r="D3608" s="1">
        <v>12</v>
      </c>
      <c r="E3608" s="1">
        <v>14</v>
      </c>
      <c r="F3608" s="1">
        <v>0</v>
      </c>
      <c r="G3608">
        <f>VLOOKUP(C3608,reference!$A$1:$E$310,5,FALSE)</f>
        <v>5313040</v>
      </c>
      <c r="H3608" t="str">
        <f>VLOOKUP(C3608,reference!$A$1:$E$310,4,FALSE)</f>
        <v>SATAR MESE</v>
      </c>
      <c r="I3608" t="str">
        <f>VLOOKUP($D3608,reference!$G$1:$H$25,2,FALSE)</f>
        <v>Pertanian lahan kering</v>
      </c>
      <c r="J3608" t="str">
        <f>VLOOKUP($E3608,reference!$G$1:$H$25,2,FALSE)</f>
        <v>Sawah</v>
      </c>
      <c r="K3608" t="str">
        <f t="shared" si="56"/>
        <v>Non Irigasi</v>
      </c>
      <c r="L3608" t="s">
        <v>327</v>
      </c>
    </row>
    <row r="3609" spans="1:12" x14ac:dyDescent="0.25">
      <c r="A3609" s="1">
        <v>3608</v>
      </c>
      <c r="B3609" s="3">
        <v>1492</v>
      </c>
      <c r="C3609" s="1">
        <v>223</v>
      </c>
      <c r="D3609" s="1">
        <v>1</v>
      </c>
      <c r="E3609" s="1">
        <v>1</v>
      </c>
      <c r="F3609" s="1">
        <v>0</v>
      </c>
      <c r="G3609">
        <f>VLOOKUP(C3609,reference!$A$1:$E$310,5,FALSE)</f>
        <v>5313110</v>
      </c>
      <c r="H3609" t="str">
        <f>VLOOKUP(C3609,reference!$A$1:$E$310,4,FALSE)</f>
        <v>LANGKE REMBONG</v>
      </c>
      <c r="I3609" t="str">
        <f>VLOOKUP($D3609,reference!$G$1:$H$25,2,FALSE)</f>
        <v>Hutan lahan kering primer</v>
      </c>
      <c r="J3609" t="str">
        <f>VLOOKUP($E3609,reference!$G$1:$H$25,2,FALSE)</f>
        <v>Hutan lahan kering primer</v>
      </c>
      <c r="K3609" t="str">
        <f t="shared" si="56"/>
        <v>Non Irigasi</v>
      </c>
      <c r="L3609" t="s">
        <v>327</v>
      </c>
    </row>
    <row r="3610" spans="1:12" x14ac:dyDescent="0.25">
      <c r="A3610" s="1">
        <v>3609</v>
      </c>
      <c r="B3610" s="3">
        <v>105</v>
      </c>
      <c r="C3610" s="1">
        <v>184</v>
      </c>
      <c r="D3610" s="1">
        <v>11</v>
      </c>
      <c r="E3610" s="1">
        <v>11</v>
      </c>
      <c r="F3610" s="1">
        <v>0</v>
      </c>
      <c r="G3610">
        <f>VLOOKUP(C3610,reference!$A$1:$E$310,5,FALSE)</f>
        <v>5310080</v>
      </c>
      <c r="H3610" t="str">
        <f>VLOOKUP(C3610,reference!$A$1:$E$310,4,FALSE)</f>
        <v>ALOK</v>
      </c>
      <c r="I3610" t="str">
        <f>VLOOKUP($D3610,reference!$G$1:$H$25,2,FALSE)</f>
        <v>Savanna / Padang rumput</v>
      </c>
      <c r="J3610" t="str">
        <f>VLOOKUP($E3610,reference!$G$1:$H$25,2,FALSE)</f>
        <v>Savanna / Padang rumput</v>
      </c>
      <c r="K3610" t="str">
        <f t="shared" si="56"/>
        <v>Non Irigasi</v>
      </c>
      <c r="L3610" t="s">
        <v>327</v>
      </c>
    </row>
    <row r="3611" spans="1:12" x14ac:dyDescent="0.25">
      <c r="A3611" s="1">
        <v>3610</v>
      </c>
      <c r="B3611" s="3">
        <v>323</v>
      </c>
      <c r="C3611" s="1">
        <v>186</v>
      </c>
      <c r="D3611" s="1">
        <v>12</v>
      </c>
      <c r="E3611" s="1">
        <v>16</v>
      </c>
      <c r="F3611" s="1">
        <v>0</v>
      </c>
      <c r="G3611">
        <f>VLOOKUP(C3611,reference!$A$1:$E$310,5,FALSE)</f>
        <v>5310082</v>
      </c>
      <c r="H3611" t="str">
        <f>VLOOKUP(C3611,reference!$A$1:$E$310,4,FALSE)</f>
        <v>ALOK TIMUR</v>
      </c>
      <c r="I3611" t="str">
        <f>VLOOKUP($D3611,reference!$G$1:$H$25,2,FALSE)</f>
        <v>Pertanian lahan kering</v>
      </c>
      <c r="J3611" t="str">
        <f>VLOOKUP($E3611,reference!$G$1:$H$25,2,FALSE)</f>
        <v>Pemukiman</v>
      </c>
      <c r="K3611" t="str">
        <f t="shared" si="56"/>
        <v>Non Irigasi</v>
      </c>
      <c r="L3611" t="s">
        <v>327</v>
      </c>
    </row>
    <row r="3612" spans="1:12" x14ac:dyDescent="0.25">
      <c r="A3612" s="1">
        <v>3611</v>
      </c>
      <c r="B3612" s="3">
        <v>28</v>
      </c>
      <c r="C3612" s="1">
        <v>174</v>
      </c>
      <c r="D3612" s="1">
        <v>2</v>
      </c>
      <c r="E3612" s="1">
        <v>18</v>
      </c>
      <c r="F3612" s="1">
        <v>0</v>
      </c>
      <c r="G3612">
        <f>VLOOKUP(C3612,reference!$A$1:$E$310,5,FALSE)</f>
        <v>5310041</v>
      </c>
      <c r="H3612" t="str">
        <f>VLOOKUP(C3612,reference!$A$1:$E$310,4,FALSE)</f>
        <v>WAIGETE</v>
      </c>
      <c r="I3612" t="str">
        <f>VLOOKUP($D3612,reference!$G$1:$H$25,2,FALSE)</f>
        <v>Hutan lahan kering sekunder / bekas tebangan</v>
      </c>
      <c r="J3612" t="str">
        <f>VLOOKUP($E3612,reference!$G$1:$H$25,2,FALSE)</f>
        <v>Lahan terbuka</v>
      </c>
      <c r="K3612" t="str">
        <f t="shared" si="56"/>
        <v>Non Irigasi</v>
      </c>
      <c r="L3612" t="s">
        <v>328</v>
      </c>
    </row>
    <row r="3613" spans="1:12" x14ac:dyDescent="0.25">
      <c r="A3613" s="1">
        <v>3612</v>
      </c>
      <c r="B3613" s="3">
        <v>17</v>
      </c>
      <c r="C3613" s="1">
        <v>245</v>
      </c>
      <c r="D3613" s="1">
        <v>11</v>
      </c>
      <c r="E3613" s="1">
        <v>14</v>
      </c>
      <c r="F3613" s="1">
        <v>0</v>
      </c>
      <c r="G3613">
        <f>VLOOKUP(C3613,reference!$A$1:$E$310,5,FALSE)</f>
        <v>5315021</v>
      </c>
      <c r="H3613" t="str">
        <f>VLOOKUP(C3613,reference!$A$1:$E$310,4,FALSE)</f>
        <v>MBELILING</v>
      </c>
      <c r="I3613" t="str">
        <f>VLOOKUP($D3613,reference!$G$1:$H$25,2,FALSE)</f>
        <v>Savanna / Padang rumput</v>
      </c>
      <c r="J3613" t="str">
        <f>VLOOKUP($E3613,reference!$G$1:$H$25,2,FALSE)</f>
        <v>Sawah</v>
      </c>
      <c r="K3613" t="str">
        <f t="shared" si="56"/>
        <v>Non Irigasi</v>
      </c>
      <c r="L3613" t="s">
        <v>327</v>
      </c>
    </row>
    <row r="3614" spans="1:12" x14ac:dyDescent="0.25">
      <c r="A3614" s="1">
        <v>3613</v>
      </c>
      <c r="B3614" s="3">
        <v>56</v>
      </c>
      <c r="C3614" s="1">
        <v>223</v>
      </c>
      <c r="D3614" s="1">
        <v>1</v>
      </c>
      <c r="E3614" s="1">
        <v>9</v>
      </c>
      <c r="F3614" s="1">
        <v>0</v>
      </c>
      <c r="G3614">
        <f>VLOOKUP(C3614,reference!$A$1:$E$310,5,FALSE)</f>
        <v>5313110</v>
      </c>
      <c r="H3614" t="str">
        <f>VLOOKUP(C3614,reference!$A$1:$E$310,4,FALSE)</f>
        <v>LANGKE REMBONG</v>
      </c>
      <c r="I3614" t="str">
        <f>VLOOKUP($D3614,reference!$G$1:$H$25,2,FALSE)</f>
        <v>Hutan lahan kering primer</v>
      </c>
      <c r="J3614" t="str">
        <f>VLOOKUP($E3614,reference!$G$1:$H$25,2,FALSE)</f>
        <v>Semak belukar</v>
      </c>
      <c r="K3614" t="str">
        <f t="shared" si="56"/>
        <v>Non Irigasi</v>
      </c>
      <c r="L3614" t="s">
        <v>328</v>
      </c>
    </row>
    <row r="3615" spans="1:12" x14ac:dyDescent="0.25">
      <c r="A3615" s="1">
        <v>3614</v>
      </c>
      <c r="B3615" s="3">
        <v>2089</v>
      </c>
      <c r="C3615" s="1">
        <v>281</v>
      </c>
      <c r="D3615" s="1">
        <v>11</v>
      </c>
      <c r="E3615" s="1">
        <v>11</v>
      </c>
      <c r="F3615" s="1">
        <v>0</v>
      </c>
      <c r="G3615">
        <f>VLOOKUP(C3615,reference!$A$1:$E$310,5,FALSE)</f>
        <v>5319031</v>
      </c>
      <c r="H3615" t="str">
        <f>VLOOKUP(C3615,reference!$A$1:$E$310,4,FALSE)</f>
        <v>ELAR SELATAN</v>
      </c>
      <c r="I3615" t="str">
        <f>VLOOKUP($D3615,reference!$G$1:$H$25,2,FALSE)</f>
        <v>Savanna / Padang rumput</v>
      </c>
      <c r="J3615" t="str">
        <f>VLOOKUP($E3615,reference!$G$1:$H$25,2,FALSE)</f>
        <v>Savanna / Padang rumput</v>
      </c>
      <c r="K3615" t="str">
        <f t="shared" si="56"/>
        <v>Non Irigasi</v>
      </c>
      <c r="L3615" t="s">
        <v>327</v>
      </c>
    </row>
    <row r="3616" spans="1:12" x14ac:dyDescent="0.25">
      <c r="A3616" s="1">
        <v>3615</v>
      </c>
      <c r="B3616" s="3">
        <v>146</v>
      </c>
      <c r="C3616" s="1">
        <v>178</v>
      </c>
      <c r="D3616" s="1">
        <v>16</v>
      </c>
      <c r="E3616" s="1">
        <v>16</v>
      </c>
      <c r="F3616" s="1">
        <v>0</v>
      </c>
      <c r="G3616">
        <f>VLOOKUP(C3616,reference!$A$1:$E$310,5,FALSE)</f>
        <v>5310052</v>
      </c>
      <c r="H3616" t="str">
        <f>VLOOKUP(C3616,reference!$A$1:$E$310,4,FALSE)</f>
        <v>KANGAE</v>
      </c>
      <c r="I3616" t="str">
        <f>VLOOKUP($D3616,reference!$G$1:$H$25,2,FALSE)</f>
        <v>Pemukiman</v>
      </c>
      <c r="J3616" t="str">
        <f>VLOOKUP($E3616,reference!$G$1:$H$25,2,FALSE)</f>
        <v>Pemukiman</v>
      </c>
      <c r="K3616" t="str">
        <f t="shared" si="56"/>
        <v>Non Irigasi</v>
      </c>
      <c r="L3616" t="s">
        <v>327</v>
      </c>
    </row>
    <row r="3617" spans="1:12" x14ac:dyDescent="0.25">
      <c r="A3617" s="1">
        <v>3616</v>
      </c>
      <c r="B3617" s="3">
        <v>6</v>
      </c>
      <c r="C3617" s="1">
        <v>178</v>
      </c>
      <c r="D3617" s="1">
        <v>0</v>
      </c>
      <c r="E3617" s="1">
        <v>0</v>
      </c>
      <c r="F3617" s="1">
        <v>0</v>
      </c>
      <c r="G3617">
        <f>VLOOKUP(C3617,reference!$A$1:$E$310,5,FALSE)</f>
        <v>5310052</v>
      </c>
      <c r="H3617" t="str">
        <f>VLOOKUP(C3617,reference!$A$1:$E$310,4,FALSE)</f>
        <v>KANGAE</v>
      </c>
      <c r="I3617" t="str">
        <f>VLOOKUP($D3617,reference!$G$1:$H$25,2,FALSE)</f>
        <v>No data</v>
      </c>
      <c r="J3617" t="str">
        <f>VLOOKUP($E3617,reference!$G$1:$H$25,2,FALSE)</f>
        <v>No data</v>
      </c>
      <c r="K3617" t="str">
        <f t="shared" si="56"/>
        <v>Non Irigasi</v>
      </c>
      <c r="L3617" t="s">
        <v>327</v>
      </c>
    </row>
    <row r="3618" spans="1:12" x14ac:dyDescent="0.25">
      <c r="A3618" s="1">
        <v>3617</v>
      </c>
      <c r="B3618" s="3">
        <v>9</v>
      </c>
      <c r="C3618" s="1">
        <v>242</v>
      </c>
      <c r="D3618" s="1">
        <v>10</v>
      </c>
      <c r="E3618" s="1">
        <v>16</v>
      </c>
      <c r="F3618" s="1">
        <v>0</v>
      </c>
      <c r="G3618">
        <f>VLOOKUP(C3618,reference!$A$1:$E$310,5,FALSE)</f>
        <v>5315010</v>
      </c>
      <c r="H3618" t="str">
        <f>VLOOKUP(C3618,reference!$A$1:$E$310,4,FALSE)</f>
        <v>KOMODO</v>
      </c>
      <c r="I3618" t="str">
        <f>VLOOKUP($D3618,reference!$G$1:$H$25,2,FALSE)</f>
        <v>Semak belukar rawa</v>
      </c>
      <c r="J3618" t="str">
        <f>VLOOKUP($E3618,reference!$G$1:$H$25,2,FALSE)</f>
        <v>Pemukiman</v>
      </c>
      <c r="K3618" t="str">
        <f t="shared" si="56"/>
        <v>Non Irigasi</v>
      </c>
      <c r="L3618" t="s">
        <v>327</v>
      </c>
    </row>
    <row r="3619" spans="1:12" x14ac:dyDescent="0.25">
      <c r="A3619" s="1">
        <v>3618</v>
      </c>
      <c r="B3619" s="3">
        <v>405</v>
      </c>
      <c r="C3619" s="1">
        <v>220</v>
      </c>
      <c r="D3619" s="1">
        <v>12</v>
      </c>
      <c r="E3619" s="1">
        <v>9</v>
      </c>
      <c r="F3619" s="1">
        <v>0</v>
      </c>
      <c r="G3619">
        <f>VLOOKUP(C3619,reference!$A$1:$E$310,5,FALSE)</f>
        <v>5313040</v>
      </c>
      <c r="H3619" t="str">
        <f>VLOOKUP(C3619,reference!$A$1:$E$310,4,FALSE)</f>
        <v>SATAR MESE</v>
      </c>
      <c r="I3619" t="str">
        <f>VLOOKUP($D3619,reference!$G$1:$H$25,2,FALSE)</f>
        <v>Pertanian lahan kering</v>
      </c>
      <c r="J3619" t="str">
        <f>VLOOKUP($E3619,reference!$G$1:$H$25,2,FALSE)</f>
        <v>Semak belukar</v>
      </c>
      <c r="K3619" t="str">
        <f t="shared" si="56"/>
        <v>Non Irigasi</v>
      </c>
      <c r="L3619" t="s">
        <v>327</v>
      </c>
    </row>
    <row r="3620" spans="1:12" x14ac:dyDescent="0.25">
      <c r="A3620" s="1">
        <v>3619</v>
      </c>
      <c r="B3620" s="3">
        <v>47</v>
      </c>
      <c r="C3620" s="1">
        <v>283</v>
      </c>
      <c r="D3620" s="1">
        <v>18</v>
      </c>
      <c r="E3620" s="1">
        <v>18</v>
      </c>
      <c r="F3620" s="1">
        <v>0</v>
      </c>
      <c r="G3620">
        <f>VLOOKUP(C3620,reference!$A$1:$E$310,5,FALSE)</f>
        <v>5319050</v>
      </c>
      <c r="H3620" t="str">
        <f>VLOOKUP(C3620,reference!$A$1:$E$310,4,FALSE)</f>
        <v>POCO RANAKA</v>
      </c>
      <c r="I3620" t="str">
        <f>VLOOKUP($D3620,reference!$G$1:$H$25,2,FALSE)</f>
        <v>Lahan terbuka</v>
      </c>
      <c r="J3620" t="str">
        <f>VLOOKUP($E3620,reference!$G$1:$H$25,2,FALSE)</f>
        <v>Lahan terbuka</v>
      </c>
      <c r="K3620" t="str">
        <f t="shared" si="56"/>
        <v>Non Irigasi</v>
      </c>
      <c r="L3620" t="s">
        <v>327</v>
      </c>
    </row>
    <row r="3621" spans="1:12" x14ac:dyDescent="0.25">
      <c r="A3621" s="1">
        <v>3620</v>
      </c>
      <c r="B3621" s="3">
        <v>16</v>
      </c>
      <c r="C3621" s="1">
        <v>275</v>
      </c>
      <c r="D3621" s="1">
        <v>2</v>
      </c>
      <c r="E3621" s="1">
        <v>12</v>
      </c>
      <c r="F3621" s="1">
        <v>0</v>
      </c>
      <c r="G3621">
        <f>VLOOKUP(C3621,reference!$A$1:$E$310,5,FALSE)</f>
        <v>5318060</v>
      </c>
      <c r="H3621" t="str">
        <f>VLOOKUP(C3621,reference!$A$1:$E$310,4,FALSE)</f>
        <v>AESESA</v>
      </c>
      <c r="I3621" t="str">
        <f>VLOOKUP($D3621,reference!$G$1:$H$25,2,FALSE)</f>
        <v>Hutan lahan kering sekunder / bekas tebangan</v>
      </c>
      <c r="J3621" t="str">
        <f>VLOOKUP($E3621,reference!$G$1:$H$25,2,FALSE)</f>
        <v>Pertanian lahan kering</v>
      </c>
      <c r="K3621" t="str">
        <f t="shared" si="56"/>
        <v>Non Irigasi</v>
      </c>
      <c r="L3621" t="s">
        <v>328</v>
      </c>
    </row>
    <row r="3622" spans="1:12" x14ac:dyDescent="0.25">
      <c r="A3622" s="1">
        <v>3621</v>
      </c>
      <c r="B3622" s="3">
        <v>973</v>
      </c>
      <c r="C3622" s="1">
        <v>167</v>
      </c>
      <c r="D3622" s="1">
        <v>2</v>
      </c>
      <c r="E3622" s="1">
        <v>13</v>
      </c>
      <c r="F3622" s="1">
        <v>0</v>
      </c>
      <c r="G3622">
        <f>VLOOKUP(C3622,reference!$A$1:$E$310,5,FALSE)</f>
        <v>5310011</v>
      </c>
      <c r="H3622" t="str">
        <f>VLOOKUP(C3622,reference!$A$1:$E$310,4,FALSE)</f>
        <v>MEGO</v>
      </c>
      <c r="I3622" t="str">
        <f>VLOOKUP($D3622,reference!$G$1:$H$25,2,FALSE)</f>
        <v>Hutan lahan kering sekunder / bekas tebangan</v>
      </c>
      <c r="J3622" t="str">
        <f>VLOOKUP($E3622,reference!$G$1:$H$25,2,FALSE)</f>
        <v>Pertanian lahan kering  campur semak / kebun campur</v>
      </c>
      <c r="K3622" t="str">
        <f t="shared" si="56"/>
        <v>Non Irigasi</v>
      </c>
      <c r="L3622" t="s">
        <v>328</v>
      </c>
    </row>
    <row r="3623" spans="1:12" x14ac:dyDescent="0.25">
      <c r="A3623" s="1">
        <v>3622</v>
      </c>
      <c r="B3623" s="3">
        <v>1</v>
      </c>
      <c r="C3623" s="1">
        <v>242</v>
      </c>
      <c r="D3623" s="1">
        <v>6</v>
      </c>
      <c r="E3623" s="1">
        <v>16</v>
      </c>
      <c r="F3623" s="1">
        <v>0</v>
      </c>
      <c r="G3623">
        <f>VLOOKUP(C3623,reference!$A$1:$E$310,5,FALSE)</f>
        <v>5315010</v>
      </c>
      <c r="H3623" t="str">
        <f>VLOOKUP(C3623,reference!$A$1:$E$310,4,FALSE)</f>
        <v>KOMODO</v>
      </c>
      <c r="I3623" t="str">
        <f>VLOOKUP($D3623,reference!$G$1:$H$25,2,FALSE)</f>
        <v>Hutan mangrove sekunder</v>
      </c>
      <c r="J3623" t="str">
        <f>VLOOKUP($E3623,reference!$G$1:$H$25,2,FALSE)</f>
        <v>Pemukiman</v>
      </c>
      <c r="K3623" t="str">
        <f t="shared" si="56"/>
        <v>Non Irigasi</v>
      </c>
      <c r="L3623" t="s">
        <v>328</v>
      </c>
    </row>
    <row r="3624" spans="1:12" x14ac:dyDescent="0.25">
      <c r="A3624" s="1">
        <v>3623</v>
      </c>
      <c r="B3624" s="3">
        <v>316</v>
      </c>
      <c r="C3624" s="1">
        <v>220</v>
      </c>
      <c r="D3624" s="1">
        <v>12</v>
      </c>
      <c r="E3624" s="1">
        <v>16</v>
      </c>
      <c r="F3624" s="1">
        <v>0</v>
      </c>
      <c r="G3624">
        <f>VLOOKUP(C3624,reference!$A$1:$E$310,5,FALSE)</f>
        <v>5313040</v>
      </c>
      <c r="H3624" t="str">
        <f>VLOOKUP(C3624,reference!$A$1:$E$310,4,FALSE)</f>
        <v>SATAR MESE</v>
      </c>
      <c r="I3624" t="str">
        <f>VLOOKUP($D3624,reference!$G$1:$H$25,2,FALSE)</f>
        <v>Pertanian lahan kering</v>
      </c>
      <c r="J3624" t="str">
        <f>VLOOKUP($E3624,reference!$G$1:$H$25,2,FALSE)</f>
        <v>Pemukiman</v>
      </c>
      <c r="K3624" t="str">
        <f t="shared" si="56"/>
        <v>Non Irigasi</v>
      </c>
      <c r="L3624" t="s">
        <v>327</v>
      </c>
    </row>
    <row r="3625" spans="1:12" x14ac:dyDescent="0.25">
      <c r="A3625" s="1">
        <v>3624</v>
      </c>
      <c r="B3625" s="3">
        <v>772</v>
      </c>
      <c r="C3625" s="1">
        <v>220</v>
      </c>
      <c r="D3625" s="1">
        <v>12</v>
      </c>
      <c r="E3625" s="1">
        <v>1</v>
      </c>
      <c r="F3625" s="1">
        <v>0</v>
      </c>
      <c r="G3625">
        <f>VLOOKUP(C3625,reference!$A$1:$E$310,5,FALSE)</f>
        <v>5313040</v>
      </c>
      <c r="H3625" t="str">
        <f>VLOOKUP(C3625,reference!$A$1:$E$310,4,FALSE)</f>
        <v>SATAR MESE</v>
      </c>
      <c r="I3625" t="str">
        <f>VLOOKUP($D3625,reference!$G$1:$H$25,2,FALSE)</f>
        <v>Pertanian lahan kering</v>
      </c>
      <c r="J3625" t="str">
        <f>VLOOKUP($E3625,reference!$G$1:$H$25,2,FALSE)</f>
        <v>Hutan lahan kering primer</v>
      </c>
      <c r="K3625" t="str">
        <f t="shared" si="56"/>
        <v>Non Irigasi</v>
      </c>
      <c r="L3625" t="s">
        <v>327</v>
      </c>
    </row>
    <row r="3626" spans="1:12" x14ac:dyDescent="0.25">
      <c r="A3626" s="1">
        <v>3625</v>
      </c>
      <c r="B3626" s="3">
        <v>2166</v>
      </c>
      <c r="C3626" s="1">
        <v>273</v>
      </c>
      <c r="D3626" s="1">
        <v>11</v>
      </c>
      <c r="E3626" s="1">
        <v>9</v>
      </c>
      <c r="F3626" s="1">
        <v>0</v>
      </c>
      <c r="G3626">
        <f>VLOOKUP(C3626,reference!$A$1:$E$310,5,FALSE)</f>
        <v>5318040</v>
      </c>
      <c r="H3626" t="str">
        <f>VLOOKUP(C3626,reference!$A$1:$E$310,4,FALSE)</f>
        <v>BOAWAE</v>
      </c>
      <c r="I3626" t="str">
        <f>VLOOKUP($D3626,reference!$G$1:$H$25,2,FALSE)</f>
        <v>Savanna / Padang rumput</v>
      </c>
      <c r="J3626" t="str">
        <f>VLOOKUP($E3626,reference!$G$1:$H$25,2,FALSE)</f>
        <v>Semak belukar</v>
      </c>
      <c r="K3626" t="str">
        <f t="shared" si="56"/>
        <v>Non Irigasi</v>
      </c>
      <c r="L3626" t="s">
        <v>327</v>
      </c>
    </row>
    <row r="3627" spans="1:12" x14ac:dyDescent="0.25">
      <c r="A3627" s="1">
        <v>3626</v>
      </c>
      <c r="B3627" s="3">
        <v>322</v>
      </c>
      <c r="C3627" s="1">
        <v>274</v>
      </c>
      <c r="D3627" s="1">
        <v>11</v>
      </c>
      <c r="E3627" s="1">
        <v>9</v>
      </c>
      <c r="F3627" s="1">
        <v>0</v>
      </c>
      <c r="G3627">
        <f>VLOOKUP(C3627,reference!$A$1:$E$310,5,FALSE)</f>
        <v>5318050</v>
      </c>
      <c r="H3627" t="str">
        <f>VLOOKUP(C3627,reference!$A$1:$E$310,4,FALSE)</f>
        <v>AESESA SELATAN</v>
      </c>
      <c r="I3627" t="str">
        <f>VLOOKUP($D3627,reference!$G$1:$H$25,2,FALSE)</f>
        <v>Savanna / Padang rumput</v>
      </c>
      <c r="J3627" t="str">
        <f>VLOOKUP($E3627,reference!$G$1:$H$25,2,FALSE)</f>
        <v>Semak belukar</v>
      </c>
      <c r="K3627" t="str">
        <f t="shared" si="56"/>
        <v>Non Irigasi</v>
      </c>
      <c r="L3627" t="s">
        <v>327</v>
      </c>
    </row>
    <row r="3628" spans="1:12" x14ac:dyDescent="0.25">
      <c r="A3628" s="1">
        <v>3627</v>
      </c>
      <c r="B3628" s="3">
        <v>12</v>
      </c>
      <c r="C3628" s="1">
        <v>167</v>
      </c>
      <c r="D3628" s="1">
        <v>18</v>
      </c>
      <c r="E3628" s="1">
        <v>9</v>
      </c>
      <c r="F3628" s="1">
        <v>0</v>
      </c>
      <c r="G3628">
        <f>VLOOKUP(C3628,reference!$A$1:$E$310,5,FALSE)</f>
        <v>5310011</v>
      </c>
      <c r="H3628" t="str">
        <f>VLOOKUP(C3628,reference!$A$1:$E$310,4,FALSE)</f>
        <v>MEGO</v>
      </c>
      <c r="I3628" t="str">
        <f>VLOOKUP($D3628,reference!$G$1:$H$25,2,FALSE)</f>
        <v>Lahan terbuka</v>
      </c>
      <c r="J3628" t="str">
        <f>VLOOKUP($E3628,reference!$G$1:$H$25,2,FALSE)</f>
        <v>Semak belukar</v>
      </c>
      <c r="K3628" t="str">
        <f t="shared" si="56"/>
        <v>Non Irigasi</v>
      </c>
      <c r="L3628" t="s">
        <v>327</v>
      </c>
    </row>
    <row r="3629" spans="1:12" x14ac:dyDescent="0.25">
      <c r="A3629" s="1">
        <v>3628</v>
      </c>
      <c r="B3629" s="3">
        <v>271</v>
      </c>
      <c r="C3629" s="1">
        <v>184</v>
      </c>
      <c r="D3629" s="1">
        <v>11</v>
      </c>
      <c r="E3629" s="1">
        <v>9</v>
      </c>
      <c r="F3629" s="1">
        <v>0</v>
      </c>
      <c r="G3629">
        <f>VLOOKUP(C3629,reference!$A$1:$E$310,5,FALSE)</f>
        <v>5310080</v>
      </c>
      <c r="H3629" t="str">
        <f>VLOOKUP(C3629,reference!$A$1:$E$310,4,FALSE)</f>
        <v>ALOK</v>
      </c>
      <c r="I3629" t="str">
        <f>VLOOKUP($D3629,reference!$G$1:$H$25,2,FALSE)</f>
        <v>Savanna / Padang rumput</v>
      </c>
      <c r="J3629" t="str">
        <f>VLOOKUP($E3629,reference!$G$1:$H$25,2,FALSE)</f>
        <v>Semak belukar</v>
      </c>
      <c r="K3629" t="str">
        <f t="shared" si="56"/>
        <v>Non Irigasi</v>
      </c>
      <c r="L3629" t="s">
        <v>327</v>
      </c>
    </row>
    <row r="3630" spans="1:12" x14ac:dyDescent="0.25">
      <c r="A3630" s="1">
        <v>3629</v>
      </c>
      <c r="B3630" s="3">
        <v>3</v>
      </c>
      <c r="C3630" s="1">
        <v>178</v>
      </c>
      <c r="D3630" s="1">
        <v>12</v>
      </c>
      <c r="E3630" s="1">
        <v>23</v>
      </c>
      <c r="F3630" s="1">
        <v>0</v>
      </c>
      <c r="G3630">
        <f>VLOOKUP(C3630,reference!$A$1:$E$310,5,FALSE)</f>
        <v>5310052</v>
      </c>
      <c r="H3630" t="str">
        <f>VLOOKUP(C3630,reference!$A$1:$E$310,4,FALSE)</f>
        <v>KANGAE</v>
      </c>
      <c r="I3630" t="str">
        <f>VLOOKUP($D3630,reference!$G$1:$H$25,2,FALSE)</f>
        <v>Pertanian lahan kering</v>
      </c>
      <c r="J3630" t="str">
        <f>VLOOKUP($E3630,reference!$G$1:$H$25,2,FALSE)</f>
        <v>Bandara</v>
      </c>
      <c r="K3630" t="str">
        <f t="shared" si="56"/>
        <v>Non Irigasi</v>
      </c>
      <c r="L3630" t="s">
        <v>327</v>
      </c>
    </row>
    <row r="3631" spans="1:12" x14ac:dyDescent="0.25">
      <c r="A3631" s="1">
        <v>3630</v>
      </c>
      <c r="B3631" s="3">
        <v>8</v>
      </c>
      <c r="C3631" s="1">
        <v>178</v>
      </c>
      <c r="D3631" s="1">
        <v>12</v>
      </c>
      <c r="E3631" s="1">
        <v>0</v>
      </c>
      <c r="F3631" s="1">
        <v>0</v>
      </c>
      <c r="G3631">
        <f>VLOOKUP(C3631,reference!$A$1:$E$310,5,FALSE)</f>
        <v>5310052</v>
      </c>
      <c r="H3631" t="str">
        <f>VLOOKUP(C3631,reference!$A$1:$E$310,4,FALSE)</f>
        <v>KANGAE</v>
      </c>
      <c r="I3631" t="str">
        <f>VLOOKUP($D3631,reference!$G$1:$H$25,2,FALSE)</f>
        <v>Pertanian lahan kering</v>
      </c>
      <c r="J3631" t="str">
        <f>VLOOKUP($E3631,reference!$G$1:$H$25,2,FALSE)</f>
        <v>No data</v>
      </c>
      <c r="K3631" t="str">
        <f t="shared" si="56"/>
        <v>Non Irigasi</v>
      </c>
      <c r="L3631" t="s">
        <v>327</v>
      </c>
    </row>
    <row r="3632" spans="1:12" x14ac:dyDescent="0.25">
      <c r="A3632" s="1">
        <v>3631</v>
      </c>
      <c r="B3632" s="3">
        <v>7</v>
      </c>
      <c r="C3632" s="1">
        <v>226</v>
      </c>
      <c r="D3632" s="1">
        <v>13</v>
      </c>
      <c r="E3632" s="1">
        <v>20</v>
      </c>
      <c r="F3632" s="1">
        <v>0</v>
      </c>
      <c r="G3632">
        <f>VLOOKUP(C3632,reference!$A$1:$E$310,5,FALSE)</f>
        <v>5313122</v>
      </c>
      <c r="H3632" t="str">
        <f>VLOOKUP(C3632,reference!$A$1:$E$310,4,FALSE)</f>
        <v>LELAK</v>
      </c>
      <c r="I3632" t="str">
        <f>VLOOKUP($D3632,reference!$G$1:$H$25,2,FALSE)</f>
        <v>Pertanian lahan kering  campur semak / kebun campur</v>
      </c>
      <c r="J3632" t="str">
        <f>VLOOKUP($E3632,reference!$G$1:$H$25,2,FALSE)</f>
        <v>Tubuh air</v>
      </c>
      <c r="K3632" t="str">
        <f t="shared" si="56"/>
        <v>Non Irigasi</v>
      </c>
      <c r="L3632" t="s">
        <v>327</v>
      </c>
    </row>
    <row r="3633" spans="1:12" x14ac:dyDescent="0.25">
      <c r="A3633" s="1">
        <v>3632</v>
      </c>
      <c r="B3633" s="3">
        <v>565</v>
      </c>
      <c r="C3633" s="1">
        <v>226</v>
      </c>
      <c r="D3633" s="1">
        <v>13</v>
      </c>
      <c r="E3633" s="1">
        <v>1</v>
      </c>
      <c r="F3633" s="1">
        <v>0</v>
      </c>
      <c r="G3633">
        <f>VLOOKUP(C3633,reference!$A$1:$E$310,5,FALSE)</f>
        <v>5313122</v>
      </c>
      <c r="H3633" t="str">
        <f>VLOOKUP(C3633,reference!$A$1:$E$310,4,FALSE)</f>
        <v>LELAK</v>
      </c>
      <c r="I3633" t="str">
        <f>VLOOKUP($D3633,reference!$G$1:$H$25,2,FALSE)</f>
        <v>Pertanian lahan kering  campur semak / kebun campur</v>
      </c>
      <c r="J3633" t="str">
        <f>VLOOKUP($E3633,reference!$G$1:$H$25,2,FALSE)</f>
        <v>Hutan lahan kering primer</v>
      </c>
      <c r="K3633" t="str">
        <f t="shared" si="56"/>
        <v>Non Irigasi</v>
      </c>
      <c r="L3633" t="s">
        <v>327</v>
      </c>
    </row>
    <row r="3634" spans="1:12" x14ac:dyDescent="0.25">
      <c r="A3634" s="1">
        <v>3633</v>
      </c>
      <c r="B3634" s="3">
        <v>1622</v>
      </c>
      <c r="C3634" s="1">
        <v>279</v>
      </c>
      <c r="D3634" s="1">
        <v>9</v>
      </c>
      <c r="E3634" s="1">
        <v>9</v>
      </c>
      <c r="F3634" s="1">
        <v>0</v>
      </c>
      <c r="G3634">
        <f>VLOOKUP(C3634,reference!$A$1:$E$310,5,FALSE)</f>
        <v>5319020</v>
      </c>
      <c r="H3634" t="str">
        <f>VLOOKUP(C3634,reference!$A$1:$E$310,4,FALSE)</f>
        <v>KOTA KOMBA</v>
      </c>
      <c r="I3634" t="str">
        <f>VLOOKUP($D3634,reference!$G$1:$H$25,2,FALSE)</f>
        <v>Semak belukar</v>
      </c>
      <c r="J3634" t="str">
        <f>VLOOKUP($E3634,reference!$G$1:$H$25,2,FALSE)</f>
        <v>Semak belukar</v>
      </c>
      <c r="K3634" t="str">
        <f t="shared" si="56"/>
        <v>Non Irigasi</v>
      </c>
      <c r="L3634" t="s">
        <v>327</v>
      </c>
    </row>
    <row r="3635" spans="1:12" x14ac:dyDescent="0.25">
      <c r="A3635" s="1">
        <v>3634</v>
      </c>
      <c r="B3635" s="3">
        <v>40</v>
      </c>
      <c r="C3635" s="1">
        <v>273</v>
      </c>
      <c r="D3635" s="1">
        <v>18</v>
      </c>
      <c r="E3635" s="1">
        <v>9</v>
      </c>
      <c r="F3635" s="1">
        <v>0</v>
      </c>
      <c r="G3635">
        <f>VLOOKUP(C3635,reference!$A$1:$E$310,5,FALSE)</f>
        <v>5318040</v>
      </c>
      <c r="H3635" t="str">
        <f>VLOOKUP(C3635,reference!$A$1:$E$310,4,FALSE)</f>
        <v>BOAWAE</v>
      </c>
      <c r="I3635" t="str">
        <f>VLOOKUP($D3635,reference!$G$1:$H$25,2,FALSE)</f>
        <v>Lahan terbuka</v>
      </c>
      <c r="J3635" t="str">
        <f>VLOOKUP($E3635,reference!$G$1:$H$25,2,FALSE)</f>
        <v>Semak belukar</v>
      </c>
      <c r="K3635" t="str">
        <f t="shared" si="56"/>
        <v>Non Irigasi</v>
      </c>
      <c r="L3635" t="s">
        <v>327</v>
      </c>
    </row>
    <row r="3636" spans="1:12" x14ac:dyDescent="0.25">
      <c r="A3636" s="1">
        <v>3635</v>
      </c>
      <c r="B3636" s="3">
        <v>10</v>
      </c>
      <c r="C3636" s="1">
        <v>186</v>
      </c>
      <c r="D3636" s="1">
        <v>12</v>
      </c>
      <c r="E3636" s="1">
        <v>23</v>
      </c>
      <c r="F3636" s="1">
        <v>0</v>
      </c>
      <c r="G3636">
        <f>VLOOKUP(C3636,reference!$A$1:$E$310,5,FALSE)</f>
        <v>5310082</v>
      </c>
      <c r="H3636" t="str">
        <f>VLOOKUP(C3636,reference!$A$1:$E$310,4,FALSE)</f>
        <v>ALOK TIMUR</v>
      </c>
      <c r="I3636" t="str">
        <f>VLOOKUP($D3636,reference!$G$1:$H$25,2,FALSE)</f>
        <v>Pertanian lahan kering</v>
      </c>
      <c r="J3636" t="str">
        <f>VLOOKUP($E3636,reference!$G$1:$H$25,2,FALSE)</f>
        <v>Bandara</v>
      </c>
      <c r="K3636" t="str">
        <f t="shared" si="56"/>
        <v>Non Irigasi</v>
      </c>
      <c r="L3636" t="s">
        <v>327</v>
      </c>
    </row>
    <row r="3637" spans="1:12" x14ac:dyDescent="0.25">
      <c r="A3637" s="1">
        <v>3636</v>
      </c>
      <c r="B3637" s="3">
        <v>390</v>
      </c>
      <c r="C3637" s="1">
        <v>178</v>
      </c>
      <c r="D3637" s="1">
        <v>12</v>
      </c>
      <c r="E3637" s="1">
        <v>16</v>
      </c>
      <c r="F3637" s="1">
        <v>0</v>
      </c>
      <c r="G3637">
        <f>VLOOKUP(C3637,reference!$A$1:$E$310,5,FALSE)</f>
        <v>5310052</v>
      </c>
      <c r="H3637" t="str">
        <f>VLOOKUP(C3637,reference!$A$1:$E$310,4,FALSE)</f>
        <v>KANGAE</v>
      </c>
      <c r="I3637" t="str">
        <f>VLOOKUP($D3637,reference!$G$1:$H$25,2,FALSE)</f>
        <v>Pertanian lahan kering</v>
      </c>
      <c r="J3637" t="str">
        <f>VLOOKUP($E3637,reference!$G$1:$H$25,2,FALSE)</f>
        <v>Pemukiman</v>
      </c>
      <c r="K3637" t="str">
        <f t="shared" si="56"/>
        <v>Non Irigasi</v>
      </c>
      <c r="L3637" t="s">
        <v>327</v>
      </c>
    </row>
    <row r="3638" spans="1:12" x14ac:dyDescent="0.25">
      <c r="A3638" s="1">
        <v>3637</v>
      </c>
      <c r="B3638" s="3">
        <v>6435</v>
      </c>
      <c r="C3638" s="1">
        <v>278</v>
      </c>
      <c r="D3638" s="1">
        <v>1</v>
      </c>
      <c r="E3638" s="1">
        <v>1</v>
      </c>
      <c r="F3638" s="1">
        <v>0</v>
      </c>
      <c r="G3638">
        <f>VLOOKUP(C3638,reference!$A$1:$E$310,5,FALSE)</f>
        <v>5319011</v>
      </c>
      <c r="H3638" t="str">
        <f>VLOOKUP(C3638,reference!$A$1:$E$310,4,FALSE)</f>
        <v>RANA MESE</v>
      </c>
      <c r="I3638" t="str">
        <f>VLOOKUP($D3638,reference!$G$1:$H$25,2,FALSE)</f>
        <v>Hutan lahan kering primer</v>
      </c>
      <c r="J3638" t="str">
        <f>VLOOKUP($E3638,reference!$G$1:$H$25,2,FALSE)</f>
        <v>Hutan lahan kering primer</v>
      </c>
      <c r="K3638" t="str">
        <f t="shared" si="56"/>
        <v>Non Irigasi</v>
      </c>
      <c r="L3638" t="s">
        <v>327</v>
      </c>
    </row>
    <row r="3639" spans="1:12" x14ac:dyDescent="0.25">
      <c r="A3639" s="1">
        <v>3638</v>
      </c>
      <c r="B3639" s="3">
        <v>84</v>
      </c>
      <c r="C3639" s="1">
        <v>277</v>
      </c>
      <c r="D3639" s="1">
        <v>1</v>
      </c>
      <c r="E3639" s="1">
        <v>12</v>
      </c>
      <c r="F3639" s="1">
        <v>0</v>
      </c>
      <c r="G3639">
        <f>VLOOKUP(C3639,reference!$A$1:$E$310,5,FALSE)</f>
        <v>5319010</v>
      </c>
      <c r="H3639" t="str">
        <f>VLOOKUP(C3639,reference!$A$1:$E$310,4,FALSE)</f>
        <v>BORONG</v>
      </c>
      <c r="I3639" t="str">
        <f>VLOOKUP($D3639,reference!$G$1:$H$25,2,FALSE)</f>
        <v>Hutan lahan kering primer</v>
      </c>
      <c r="J3639" t="str">
        <f>VLOOKUP($E3639,reference!$G$1:$H$25,2,FALSE)</f>
        <v>Pertanian lahan kering</v>
      </c>
      <c r="K3639" t="str">
        <f t="shared" si="56"/>
        <v>Non Irigasi</v>
      </c>
      <c r="L3639" t="s">
        <v>328</v>
      </c>
    </row>
    <row r="3640" spans="1:12" x14ac:dyDescent="0.25">
      <c r="A3640" s="1">
        <v>3639</v>
      </c>
      <c r="B3640" s="3">
        <v>11</v>
      </c>
      <c r="C3640" s="1">
        <v>276</v>
      </c>
      <c r="D3640" s="1">
        <v>13</v>
      </c>
      <c r="E3640" s="1">
        <v>2</v>
      </c>
      <c r="F3640" s="1">
        <v>0</v>
      </c>
      <c r="G3640">
        <f>VLOOKUP(C3640,reference!$A$1:$E$310,5,FALSE)</f>
        <v>5318070</v>
      </c>
      <c r="H3640" t="str">
        <f>VLOOKUP(C3640,reference!$A$1:$E$310,4,FALSE)</f>
        <v>WOLOWAE</v>
      </c>
      <c r="I3640" t="str">
        <f>VLOOKUP($D3640,reference!$G$1:$H$25,2,FALSE)</f>
        <v>Pertanian lahan kering  campur semak / kebun campur</v>
      </c>
      <c r="J3640" t="str">
        <f>VLOOKUP($E3640,reference!$G$1:$H$25,2,FALSE)</f>
        <v>Hutan lahan kering sekunder / bekas tebangan</v>
      </c>
      <c r="K3640" t="str">
        <f t="shared" si="56"/>
        <v>Non Irigasi</v>
      </c>
      <c r="L3640" t="s">
        <v>327</v>
      </c>
    </row>
    <row r="3641" spans="1:12" x14ac:dyDescent="0.25">
      <c r="A3641" s="1">
        <v>3640</v>
      </c>
      <c r="B3641" s="3">
        <v>60</v>
      </c>
      <c r="C3641" s="1">
        <v>189</v>
      </c>
      <c r="D3641" s="1">
        <v>14</v>
      </c>
      <c r="E3641" s="1">
        <v>14</v>
      </c>
      <c r="F3641" s="1">
        <v>0</v>
      </c>
      <c r="G3641">
        <f>VLOOKUP(C3641,reference!$A$1:$E$310,5,FALSE)</f>
        <v>5311012</v>
      </c>
      <c r="H3641" t="str">
        <f>VLOOKUP(C3641,reference!$A$1:$E$310,4,FALSE)</f>
        <v>MAUKARO</v>
      </c>
      <c r="I3641" t="str">
        <f>VLOOKUP($D3641,reference!$G$1:$H$25,2,FALSE)</f>
        <v>Sawah</v>
      </c>
      <c r="J3641" t="str">
        <f>VLOOKUP($E3641,reference!$G$1:$H$25,2,FALSE)</f>
        <v>Sawah</v>
      </c>
      <c r="K3641" t="str">
        <f t="shared" si="56"/>
        <v>Non Irigasi</v>
      </c>
      <c r="L3641" t="s">
        <v>327</v>
      </c>
    </row>
    <row r="3642" spans="1:12" x14ac:dyDescent="0.25">
      <c r="A3642" s="1">
        <v>3641</v>
      </c>
      <c r="B3642" s="3">
        <v>32</v>
      </c>
      <c r="C3642" s="1">
        <v>186</v>
      </c>
      <c r="D3642" s="1">
        <v>23</v>
      </c>
      <c r="E3642" s="1">
        <v>23</v>
      </c>
      <c r="F3642" s="1">
        <v>0</v>
      </c>
      <c r="G3642">
        <f>VLOOKUP(C3642,reference!$A$1:$E$310,5,FALSE)</f>
        <v>5310082</v>
      </c>
      <c r="H3642" t="str">
        <f>VLOOKUP(C3642,reference!$A$1:$E$310,4,FALSE)</f>
        <v>ALOK TIMUR</v>
      </c>
      <c r="I3642" t="str">
        <f>VLOOKUP($D3642,reference!$G$1:$H$25,2,FALSE)</f>
        <v>Bandara</v>
      </c>
      <c r="J3642" t="str">
        <f>VLOOKUP($E3642,reference!$G$1:$H$25,2,FALSE)</f>
        <v>Bandara</v>
      </c>
      <c r="K3642" t="str">
        <f t="shared" si="56"/>
        <v>Non Irigasi</v>
      </c>
      <c r="L3642" t="s">
        <v>327</v>
      </c>
    </row>
    <row r="3643" spans="1:12" x14ac:dyDescent="0.25">
      <c r="A3643" s="1">
        <v>3642</v>
      </c>
      <c r="B3643" s="3">
        <v>775</v>
      </c>
      <c r="C3643" s="1">
        <v>178</v>
      </c>
      <c r="D3643" s="1">
        <v>12</v>
      </c>
      <c r="E3643" s="1">
        <v>12</v>
      </c>
      <c r="F3643" s="1">
        <v>0</v>
      </c>
      <c r="G3643">
        <f>VLOOKUP(C3643,reference!$A$1:$E$310,5,FALSE)</f>
        <v>5310052</v>
      </c>
      <c r="H3643" t="str">
        <f>VLOOKUP(C3643,reference!$A$1:$E$310,4,FALSE)</f>
        <v>KANGAE</v>
      </c>
      <c r="I3643" t="str">
        <f>VLOOKUP($D3643,reference!$G$1:$H$25,2,FALSE)</f>
        <v>Pertanian lahan kering</v>
      </c>
      <c r="J3643" t="str">
        <f>VLOOKUP($E3643,reference!$G$1:$H$25,2,FALSE)</f>
        <v>Pertanian lahan kering</v>
      </c>
      <c r="K3643" t="str">
        <f t="shared" si="56"/>
        <v>Non Irigasi</v>
      </c>
      <c r="L3643" t="s">
        <v>327</v>
      </c>
    </row>
    <row r="3644" spans="1:12" x14ac:dyDescent="0.25">
      <c r="A3644" s="1">
        <v>3643</v>
      </c>
      <c r="B3644" s="3">
        <v>38</v>
      </c>
      <c r="C3644" s="1">
        <v>220</v>
      </c>
      <c r="D3644" s="1">
        <v>12</v>
      </c>
      <c r="E3644" s="1">
        <v>12</v>
      </c>
      <c r="F3644" s="1">
        <v>0</v>
      </c>
      <c r="G3644">
        <f>VLOOKUP(C3644,reference!$A$1:$E$310,5,FALSE)</f>
        <v>5313040</v>
      </c>
      <c r="H3644" t="str">
        <f>VLOOKUP(C3644,reference!$A$1:$E$310,4,FALSE)</f>
        <v>SATAR MESE</v>
      </c>
      <c r="I3644" t="str">
        <f>VLOOKUP($D3644,reference!$G$1:$H$25,2,FALSE)</f>
        <v>Pertanian lahan kering</v>
      </c>
      <c r="J3644" t="str">
        <f>VLOOKUP($E3644,reference!$G$1:$H$25,2,FALSE)</f>
        <v>Pertanian lahan kering</v>
      </c>
      <c r="K3644" t="str">
        <f t="shared" si="56"/>
        <v>Non Irigasi</v>
      </c>
      <c r="L3644" t="s">
        <v>327</v>
      </c>
    </row>
    <row r="3645" spans="1:12" x14ac:dyDescent="0.25">
      <c r="A3645" s="1">
        <v>3644</v>
      </c>
      <c r="B3645" s="3">
        <v>37</v>
      </c>
      <c r="C3645" s="1">
        <v>223</v>
      </c>
      <c r="D3645" s="1">
        <v>16</v>
      </c>
      <c r="E3645" s="1">
        <v>1</v>
      </c>
      <c r="F3645" s="1">
        <v>0</v>
      </c>
      <c r="G3645">
        <f>VLOOKUP(C3645,reference!$A$1:$E$310,5,FALSE)</f>
        <v>5313110</v>
      </c>
      <c r="H3645" t="str">
        <f>VLOOKUP(C3645,reference!$A$1:$E$310,4,FALSE)</f>
        <v>LANGKE REMBONG</v>
      </c>
      <c r="I3645" t="str">
        <f>VLOOKUP($D3645,reference!$G$1:$H$25,2,FALSE)</f>
        <v>Pemukiman</v>
      </c>
      <c r="J3645" t="str">
        <f>VLOOKUP($E3645,reference!$G$1:$H$25,2,FALSE)</f>
        <v>Hutan lahan kering primer</v>
      </c>
      <c r="K3645" t="str">
        <f t="shared" si="56"/>
        <v>Non Irigasi</v>
      </c>
      <c r="L3645" t="s">
        <v>327</v>
      </c>
    </row>
    <row r="3646" spans="1:12" x14ac:dyDescent="0.25">
      <c r="A3646" s="1">
        <v>3645</v>
      </c>
      <c r="B3646" s="3">
        <v>170</v>
      </c>
      <c r="C3646" s="1">
        <v>278</v>
      </c>
      <c r="D3646" s="1">
        <v>1</v>
      </c>
      <c r="E3646" s="1">
        <v>9</v>
      </c>
      <c r="F3646" s="1">
        <v>0</v>
      </c>
      <c r="G3646">
        <f>VLOOKUP(C3646,reference!$A$1:$E$310,5,FALSE)</f>
        <v>5319011</v>
      </c>
      <c r="H3646" t="str">
        <f>VLOOKUP(C3646,reference!$A$1:$E$310,4,FALSE)</f>
        <v>RANA MESE</v>
      </c>
      <c r="I3646" t="str">
        <f>VLOOKUP($D3646,reference!$G$1:$H$25,2,FALSE)</f>
        <v>Hutan lahan kering primer</v>
      </c>
      <c r="J3646" t="str">
        <f>VLOOKUP($E3646,reference!$G$1:$H$25,2,FALSE)</f>
        <v>Semak belukar</v>
      </c>
      <c r="K3646" t="str">
        <f t="shared" si="56"/>
        <v>Non Irigasi</v>
      </c>
      <c r="L3646" t="s">
        <v>328</v>
      </c>
    </row>
    <row r="3647" spans="1:12" x14ac:dyDescent="0.25">
      <c r="A3647" s="1">
        <v>3646</v>
      </c>
      <c r="B3647" s="3">
        <v>340</v>
      </c>
      <c r="C3647" s="1">
        <v>277</v>
      </c>
      <c r="D3647" s="1">
        <v>9</v>
      </c>
      <c r="E3647" s="1">
        <v>9</v>
      </c>
      <c r="F3647" s="1">
        <v>0</v>
      </c>
      <c r="G3647">
        <f>VLOOKUP(C3647,reference!$A$1:$E$310,5,FALSE)</f>
        <v>5319010</v>
      </c>
      <c r="H3647" t="str">
        <f>VLOOKUP(C3647,reference!$A$1:$E$310,4,FALSE)</f>
        <v>BORONG</v>
      </c>
      <c r="I3647" t="str">
        <f>VLOOKUP($D3647,reference!$G$1:$H$25,2,FALSE)</f>
        <v>Semak belukar</v>
      </c>
      <c r="J3647" t="str">
        <f>VLOOKUP($E3647,reference!$G$1:$H$25,2,FALSE)</f>
        <v>Semak belukar</v>
      </c>
      <c r="K3647" t="str">
        <f t="shared" si="56"/>
        <v>Non Irigasi</v>
      </c>
      <c r="L3647" t="s">
        <v>327</v>
      </c>
    </row>
    <row r="3648" spans="1:12" x14ac:dyDescent="0.25">
      <c r="A3648" s="1">
        <v>3647</v>
      </c>
      <c r="B3648" s="3">
        <v>1112</v>
      </c>
      <c r="C3648" s="1">
        <v>277</v>
      </c>
      <c r="D3648" s="1">
        <v>9</v>
      </c>
      <c r="E3648" s="1">
        <v>1</v>
      </c>
      <c r="F3648" s="1">
        <v>0</v>
      </c>
      <c r="G3648">
        <f>VLOOKUP(C3648,reference!$A$1:$E$310,5,FALSE)</f>
        <v>5319010</v>
      </c>
      <c r="H3648" t="str">
        <f>VLOOKUP(C3648,reference!$A$1:$E$310,4,FALSE)</f>
        <v>BORONG</v>
      </c>
      <c r="I3648" t="str">
        <f>VLOOKUP($D3648,reference!$G$1:$H$25,2,FALSE)</f>
        <v>Semak belukar</v>
      </c>
      <c r="J3648" t="str">
        <f>VLOOKUP($E3648,reference!$G$1:$H$25,2,FALSE)</f>
        <v>Hutan lahan kering primer</v>
      </c>
      <c r="K3648" t="str">
        <f t="shared" si="56"/>
        <v>Non Irigasi</v>
      </c>
      <c r="L3648" t="s">
        <v>327</v>
      </c>
    </row>
    <row r="3649" spans="1:12" x14ac:dyDescent="0.25">
      <c r="A3649" s="1">
        <v>3648</v>
      </c>
      <c r="B3649" s="3">
        <v>40</v>
      </c>
      <c r="C3649" s="1">
        <v>275</v>
      </c>
      <c r="D3649" s="1">
        <v>9</v>
      </c>
      <c r="E3649" s="1">
        <v>12</v>
      </c>
      <c r="F3649" s="1">
        <v>0</v>
      </c>
      <c r="G3649">
        <f>VLOOKUP(C3649,reference!$A$1:$E$310,5,FALSE)</f>
        <v>5318060</v>
      </c>
      <c r="H3649" t="str">
        <f>VLOOKUP(C3649,reference!$A$1:$E$310,4,FALSE)</f>
        <v>AESESA</v>
      </c>
      <c r="I3649" t="str">
        <f>VLOOKUP($D3649,reference!$G$1:$H$25,2,FALSE)</f>
        <v>Semak belukar</v>
      </c>
      <c r="J3649" t="str">
        <f>VLOOKUP($E3649,reference!$G$1:$H$25,2,FALSE)</f>
        <v>Pertanian lahan kering</v>
      </c>
      <c r="K3649" t="str">
        <f t="shared" si="56"/>
        <v>Non Irigasi</v>
      </c>
      <c r="L3649" t="s">
        <v>327</v>
      </c>
    </row>
    <row r="3650" spans="1:12" x14ac:dyDescent="0.25">
      <c r="A3650" s="1">
        <v>3649</v>
      </c>
      <c r="B3650" s="3">
        <v>286</v>
      </c>
      <c r="C3650" s="1">
        <v>276</v>
      </c>
      <c r="D3650" s="1">
        <v>13</v>
      </c>
      <c r="E3650" s="1">
        <v>14</v>
      </c>
      <c r="F3650" s="1">
        <v>0</v>
      </c>
      <c r="G3650">
        <f>VLOOKUP(C3650,reference!$A$1:$E$310,5,FALSE)</f>
        <v>5318070</v>
      </c>
      <c r="H3650" t="str">
        <f>VLOOKUP(C3650,reference!$A$1:$E$310,4,FALSE)</f>
        <v>WOLOWAE</v>
      </c>
      <c r="I3650" t="str">
        <f>VLOOKUP($D3650,reference!$G$1:$H$25,2,FALSE)</f>
        <v>Pertanian lahan kering  campur semak / kebun campur</v>
      </c>
      <c r="J3650" t="str">
        <f>VLOOKUP($E3650,reference!$G$1:$H$25,2,FALSE)</f>
        <v>Sawah</v>
      </c>
      <c r="K3650" t="str">
        <f t="shared" si="56"/>
        <v>Non Irigasi</v>
      </c>
      <c r="L3650" t="s">
        <v>327</v>
      </c>
    </row>
    <row r="3651" spans="1:12" x14ac:dyDescent="0.25">
      <c r="A3651" s="1">
        <v>3650</v>
      </c>
      <c r="B3651" s="3">
        <v>40</v>
      </c>
      <c r="C3651" s="1">
        <v>276</v>
      </c>
      <c r="D3651" s="1">
        <v>13</v>
      </c>
      <c r="E3651" s="1">
        <v>9</v>
      </c>
      <c r="F3651" s="1">
        <v>0</v>
      </c>
      <c r="G3651">
        <f>VLOOKUP(C3651,reference!$A$1:$E$310,5,FALSE)</f>
        <v>5318070</v>
      </c>
      <c r="H3651" t="str">
        <f>VLOOKUP(C3651,reference!$A$1:$E$310,4,FALSE)</f>
        <v>WOLOWAE</v>
      </c>
      <c r="I3651" t="str">
        <f>VLOOKUP($D3651,reference!$G$1:$H$25,2,FALSE)</f>
        <v>Pertanian lahan kering  campur semak / kebun campur</v>
      </c>
      <c r="J3651" t="str">
        <f>VLOOKUP($E3651,reference!$G$1:$H$25,2,FALSE)</f>
        <v>Semak belukar</v>
      </c>
      <c r="K3651" t="str">
        <f t="shared" ref="K3651:K3714" si="57">IF(F3651=0,"Non Irigasi","Buffer Irigasi")</f>
        <v>Non Irigasi</v>
      </c>
      <c r="L3651" t="s">
        <v>327</v>
      </c>
    </row>
    <row r="3652" spans="1:12" x14ac:dyDescent="0.25">
      <c r="A3652" s="1">
        <v>3651</v>
      </c>
      <c r="B3652" s="3">
        <v>110</v>
      </c>
      <c r="C3652" s="1">
        <v>276</v>
      </c>
      <c r="D3652" s="1">
        <v>13</v>
      </c>
      <c r="E3652" s="1">
        <v>12</v>
      </c>
      <c r="F3652" s="1">
        <v>0</v>
      </c>
      <c r="G3652">
        <f>VLOOKUP(C3652,reference!$A$1:$E$310,5,FALSE)</f>
        <v>5318070</v>
      </c>
      <c r="H3652" t="str">
        <f>VLOOKUP(C3652,reference!$A$1:$E$310,4,FALSE)</f>
        <v>WOLOWAE</v>
      </c>
      <c r="I3652" t="str">
        <f>VLOOKUP($D3652,reference!$G$1:$H$25,2,FALSE)</f>
        <v>Pertanian lahan kering  campur semak / kebun campur</v>
      </c>
      <c r="J3652" t="str">
        <f>VLOOKUP($E3652,reference!$G$1:$H$25,2,FALSE)</f>
        <v>Pertanian lahan kering</v>
      </c>
      <c r="K3652" t="str">
        <f t="shared" si="57"/>
        <v>Non Irigasi</v>
      </c>
      <c r="L3652" t="s">
        <v>327</v>
      </c>
    </row>
    <row r="3653" spans="1:12" x14ac:dyDescent="0.25">
      <c r="A3653" s="1">
        <v>3652</v>
      </c>
      <c r="B3653" s="3">
        <v>19</v>
      </c>
      <c r="C3653" s="1">
        <v>189</v>
      </c>
      <c r="D3653" s="1">
        <v>14</v>
      </c>
      <c r="E3653" s="1">
        <v>9</v>
      </c>
      <c r="F3653" s="1">
        <v>0</v>
      </c>
      <c r="G3653">
        <f>VLOOKUP(C3653,reference!$A$1:$E$310,5,FALSE)</f>
        <v>5311012</v>
      </c>
      <c r="H3653" t="str">
        <f>VLOOKUP(C3653,reference!$A$1:$E$310,4,FALSE)</f>
        <v>MAUKARO</v>
      </c>
      <c r="I3653" t="str">
        <f>VLOOKUP($D3653,reference!$G$1:$H$25,2,FALSE)</f>
        <v>Sawah</v>
      </c>
      <c r="J3653" t="str">
        <f>VLOOKUP($E3653,reference!$G$1:$H$25,2,FALSE)</f>
        <v>Semak belukar</v>
      </c>
      <c r="K3653" t="str">
        <f t="shared" si="57"/>
        <v>Non Irigasi</v>
      </c>
      <c r="L3653" t="s">
        <v>327</v>
      </c>
    </row>
    <row r="3654" spans="1:12" x14ac:dyDescent="0.25">
      <c r="A3654" s="1">
        <v>3653</v>
      </c>
      <c r="B3654" s="3">
        <v>98</v>
      </c>
      <c r="C3654" s="1">
        <v>168</v>
      </c>
      <c r="D3654" s="1">
        <v>18</v>
      </c>
      <c r="E3654" s="1">
        <v>11</v>
      </c>
      <c r="F3654" s="1">
        <v>0</v>
      </c>
      <c r="G3654">
        <f>VLOOKUP(C3654,reference!$A$1:$E$310,5,FALSE)</f>
        <v>5310012</v>
      </c>
      <c r="H3654" t="str">
        <f>VLOOKUP(C3654,reference!$A$1:$E$310,4,FALSE)</f>
        <v>TANA WAWO</v>
      </c>
      <c r="I3654" t="str">
        <f>VLOOKUP($D3654,reference!$G$1:$H$25,2,FALSE)</f>
        <v>Lahan terbuka</v>
      </c>
      <c r="J3654" t="str">
        <f>VLOOKUP($E3654,reference!$G$1:$H$25,2,FALSE)</f>
        <v>Savanna / Padang rumput</v>
      </c>
      <c r="K3654" t="str">
        <f t="shared" si="57"/>
        <v>Non Irigasi</v>
      </c>
      <c r="L3654" t="s">
        <v>327</v>
      </c>
    </row>
    <row r="3655" spans="1:12" x14ac:dyDescent="0.25">
      <c r="A3655" s="1">
        <v>3654</v>
      </c>
      <c r="B3655" s="3">
        <v>18</v>
      </c>
      <c r="C3655" s="1">
        <v>167</v>
      </c>
      <c r="D3655" s="1">
        <v>9</v>
      </c>
      <c r="E3655" s="1">
        <v>9</v>
      </c>
      <c r="F3655" s="1">
        <v>0</v>
      </c>
      <c r="G3655">
        <f>VLOOKUP(C3655,reference!$A$1:$E$310,5,FALSE)</f>
        <v>5310011</v>
      </c>
      <c r="H3655" t="str">
        <f>VLOOKUP(C3655,reference!$A$1:$E$310,4,FALSE)</f>
        <v>MEGO</v>
      </c>
      <c r="I3655" t="str">
        <f>VLOOKUP($D3655,reference!$G$1:$H$25,2,FALSE)</f>
        <v>Semak belukar</v>
      </c>
      <c r="J3655" t="str">
        <f>VLOOKUP($E3655,reference!$G$1:$H$25,2,FALSE)</f>
        <v>Semak belukar</v>
      </c>
      <c r="K3655" t="str">
        <f t="shared" si="57"/>
        <v>Non Irigasi</v>
      </c>
      <c r="L3655" t="s">
        <v>327</v>
      </c>
    </row>
    <row r="3656" spans="1:12" x14ac:dyDescent="0.25">
      <c r="A3656" s="1">
        <v>3655</v>
      </c>
      <c r="B3656" s="3">
        <v>5</v>
      </c>
      <c r="C3656" s="1">
        <v>186</v>
      </c>
      <c r="D3656" s="1">
        <v>23</v>
      </c>
      <c r="E3656" s="1">
        <v>12</v>
      </c>
      <c r="F3656" s="1">
        <v>0</v>
      </c>
      <c r="G3656">
        <f>VLOOKUP(C3656,reference!$A$1:$E$310,5,FALSE)</f>
        <v>5310082</v>
      </c>
      <c r="H3656" t="str">
        <f>VLOOKUP(C3656,reference!$A$1:$E$310,4,FALSE)</f>
        <v>ALOK TIMUR</v>
      </c>
      <c r="I3656" t="str">
        <f>VLOOKUP($D3656,reference!$G$1:$H$25,2,FALSE)</f>
        <v>Bandara</v>
      </c>
      <c r="J3656" t="str">
        <f>VLOOKUP($E3656,reference!$G$1:$H$25,2,FALSE)</f>
        <v>Pertanian lahan kering</v>
      </c>
      <c r="K3656" t="str">
        <f t="shared" si="57"/>
        <v>Non Irigasi</v>
      </c>
      <c r="L3656" t="s">
        <v>327</v>
      </c>
    </row>
    <row r="3657" spans="1:12" x14ac:dyDescent="0.25">
      <c r="A3657" s="1">
        <v>3656</v>
      </c>
      <c r="B3657" s="3">
        <v>6</v>
      </c>
      <c r="C3657" s="1">
        <v>175</v>
      </c>
      <c r="D3657" s="1">
        <v>0</v>
      </c>
      <c r="E3657" s="1">
        <v>0</v>
      </c>
      <c r="F3657" s="1">
        <v>0</v>
      </c>
      <c r="G3657">
        <f>VLOOKUP(C3657,reference!$A$1:$E$310,5,FALSE)</f>
        <v>5310042</v>
      </c>
      <c r="H3657" t="str">
        <f>VLOOKUP(C3657,reference!$A$1:$E$310,4,FALSE)</f>
        <v>WAIBLAMA</v>
      </c>
      <c r="I3657" t="str">
        <f>VLOOKUP($D3657,reference!$G$1:$H$25,2,FALSE)</f>
        <v>No data</v>
      </c>
      <c r="J3657" t="str">
        <f>VLOOKUP($E3657,reference!$G$1:$H$25,2,FALSE)</f>
        <v>No data</v>
      </c>
      <c r="K3657" t="str">
        <f t="shared" si="57"/>
        <v>Non Irigasi</v>
      </c>
      <c r="L3657" t="s">
        <v>327</v>
      </c>
    </row>
    <row r="3658" spans="1:12" x14ac:dyDescent="0.25">
      <c r="A3658" s="1">
        <v>3657</v>
      </c>
      <c r="B3658" s="3">
        <v>2</v>
      </c>
      <c r="C3658" s="1">
        <v>175</v>
      </c>
      <c r="D3658" s="1">
        <v>0</v>
      </c>
      <c r="E3658" s="1">
        <v>11</v>
      </c>
      <c r="F3658" s="1">
        <v>0</v>
      </c>
      <c r="G3658">
        <f>VLOOKUP(C3658,reference!$A$1:$E$310,5,FALSE)</f>
        <v>5310042</v>
      </c>
      <c r="H3658" t="str">
        <f>VLOOKUP(C3658,reference!$A$1:$E$310,4,FALSE)</f>
        <v>WAIBLAMA</v>
      </c>
      <c r="I3658" t="str">
        <f>VLOOKUP($D3658,reference!$G$1:$H$25,2,FALSE)</f>
        <v>No data</v>
      </c>
      <c r="J3658" t="str">
        <f>VLOOKUP($E3658,reference!$G$1:$H$25,2,FALSE)</f>
        <v>Savanna / Padang rumput</v>
      </c>
      <c r="K3658" t="str">
        <f t="shared" si="57"/>
        <v>Non Irigasi</v>
      </c>
      <c r="L3658" t="s">
        <v>327</v>
      </c>
    </row>
    <row r="3659" spans="1:12" x14ac:dyDescent="0.25">
      <c r="A3659" s="1">
        <v>3658</v>
      </c>
      <c r="B3659" s="3">
        <v>2336</v>
      </c>
      <c r="C3659" s="1">
        <v>220</v>
      </c>
      <c r="D3659" s="1">
        <v>2</v>
      </c>
      <c r="E3659" s="1">
        <v>1</v>
      </c>
      <c r="F3659" s="1">
        <v>0</v>
      </c>
      <c r="G3659">
        <f>VLOOKUP(C3659,reference!$A$1:$E$310,5,FALSE)</f>
        <v>5313040</v>
      </c>
      <c r="H3659" t="str">
        <f>VLOOKUP(C3659,reference!$A$1:$E$310,4,FALSE)</f>
        <v>SATAR MESE</v>
      </c>
      <c r="I3659" t="str">
        <f>VLOOKUP($D3659,reference!$G$1:$H$25,2,FALSE)</f>
        <v>Hutan lahan kering sekunder / bekas tebangan</v>
      </c>
      <c r="J3659" t="str">
        <f>VLOOKUP($E3659,reference!$G$1:$H$25,2,FALSE)</f>
        <v>Hutan lahan kering primer</v>
      </c>
      <c r="K3659" t="str">
        <f t="shared" si="57"/>
        <v>Non Irigasi</v>
      </c>
      <c r="L3659" t="s">
        <v>327</v>
      </c>
    </row>
    <row r="3660" spans="1:12" x14ac:dyDescent="0.25">
      <c r="A3660" s="1">
        <v>3659</v>
      </c>
      <c r="B3660" s="3">
        <v>224</v>
      </c>
      <c r="C3660" s="1">
        <v>220</v>
      </c>
      <c r="D3660" s="1">
        <v>2</v>
      </c>
      <c r="E3660" s="1">
        <v>9</v>
      </c>
      <c r="F3660" s="1">
        <v>0</v>
      </c>
      <c r="G3660">
        <f>VLOOKUP(C3660,reference!$A$1:$E$310,5,FALSE)</f>
        <v>5313040</v>
      </c>
      <c r="H3660" t="str">
        <f>VLOOKUP(C3660,reference!$A$1:$E$310,4,FALSE)</f>
        <v>SATAR MESE</v>
      </c>
      <c r="I3660" t="str">
        <f>VLOOKUP($D3660,reference!$G$1:$H$25,2,FALSE)</f>
        <v>Hutan lahan kering sekunder / bekas tebangan</v>
      </c>
      <c r="J3660" t="str">
        <f>VLOOKUP($E3660,reference!$G$1:$H$25,2,FALSE)</f>
        <v>Semak belukar</v>
      </c>
      <c r="K3660" t="str">
        <f t="shared" si="57"/>
        <v>Non Irigasi</v>
      </c>
      <c r="L3660" t="s">
        <v>328</v>
      </c>
    </row>
    <row r="3661" spans="1:12" x14ac:dyDescent="0.25">
      <c r="A3661" s="1">
        <v>3660</v>
      </c>
      <c r="B3661" s="3">
        <v>33</v>
      </c>
      <c r="C3661" s="1">
        <v>218</v>
      </c>
      <c r="D3661" s="1">
        <v>14</v>
      </c>
      <c r="E3661" s="1">
        <v>11</v>
      </c>
      <c r="F3661" s="1">
        <v>0</v>
      </c>
      <c r="G3661">
        <f>VLOOKUP(C3661,reference!$A$1:$E$310,5,FALSE)</f>
        <v>5312081</v>
      </c>
      <c r="H3661" t="str">
        <f>VLOOKUP(C3661,reference!$A$1:$E$310,4,FALSE)</f>
        <v>RIUNG BARAT</v>
      </c>
      <c r="I3661" t="str">
        <f>VLOOKUP($D3661,reference!$G$1:$H$25,2,FALSE)</f>
        <v>Sawah</v>
      </c>
      <c r="J3661" t="str">
        <f>VLOOKUP($E3661,reference!$G$1:$H$25,2,FALSE)</f>
        <v>Savanna / Padang rumput</v>
      </c>
      <c r="K3661" t="str">
        <f t="shared" si="57"/>
        <v>Non Irigasi</v>
      </c>
      <c r="L3661" t="s">
        <v>327</v>
      </c>
    </row>
    <row r="3662" spans="1:12" x14ac:dyDescent="0.25">
      <c r="A3662" s="1">
        <v>3661</v>
      </c>
      <c r="B3662" s="3">
        <v>623</v>
      </c>
      <c r="C3662" s="1">
        <v>219</v>
      </c>
      <c r="D3662" s="1">
        <v>9</v>
      </c>
      <c r="E3662" s="1">
        <v>1</v>
      </c>
      <c r="F3662" s="1">
        <v>0</v>
      </c>
      <c r="G3662">
        <f>VLOOKUP(C3662,reference!$A$1:$E$310,5,FALSE)</f>
        <v>5312082</v>
      </c>
      <c r="H3662" t="str">
        <f>VLOOKUP(C3662,reference!$A$1:$E$310,4,FALSE)</f>
        <v>WOLOMEZE</v>
      </c>
      <c r="I3662" t="str">
        <f>VLOOKUP($D3662,reference!$G$1:$H$25,2,FALSE)</f>
        <v>Semak belukar</v>
      </c>
      <c r="J3662" t="str">
        <f>VLOOKUP($E3662,reference!$G$1:$H$25,2,FALSE)</f>
        <v>Hutan lahan kering primer</v>
      </c>
      <c r="K3662" t="str">
        <f t="shared" si="57"/>
        <v>Non Irigasi</v>
      </c>
      <c r="L3662" t="s">
        <v>327</v>
      </c>
    </row>
    <row r="3663" spans="1:12" x14ac:dyDescent="0.25">
      <c r="A3663" s="1">
        <v>3662</v>
      </c>
      <c r="B3663" s="3">
        <v>583</v>
      </c>
      <c r="C3663" s="1">
        <v>273</v>
      </c>
      <c r="D3663" s="1">
        <v>11</v>
      </c>
      <c r="E3663" s="1">
        <v>13</v>
      </c>
      <c r="F3663" s="1">
        <v>0</v>
      </c>
      <c r="G3663">
        <f>VLOOKUP(C3663,reference!$A$1:$E$310,5,FALSE)</f>
        <v>5318040</v>
      </c>
      <c r="H3663" t="str">
        <f>VLOOKUP(C3663,reference!$A$1:$E$310,4,FALSE)</f>
        <v>BOAWAE</v>
      </c>
      <c r="I3663" t="str">
        <f>VLOOKUP($D3663,reference!$G$1:$H$25,2,FALSE)</f>
        <v>Savanna / Padang rumput</v>
      </c>
      <c r="J3663" t="str">
        <f>VLOOKUP($E3663,reference!$G$1:$H$25,2,FALSE)</f>
        <v>Pertanian lahan kering  campur semak / kebun campur</v>
      </c>
      <c r="K3663" t="str">
        <f t="shared" si="57"/>
        <v>Non Irigasi</v>
      </c>
      <c r="L3663" t="s">
        <v>327</v>
      </c>
    </row>
    <row r="3664" spans="1:12" x14ac:dyDescent="0.25">
      <c r="A3664" s="1">
        <v>3663</v>
      </c>
      <c r="B3664" s="3">
        <v>1</v>
      </c>
      <c r="C3664" s="1">
        <v>189</v>
      </c>
      <c r="D3664" s="1">
        <v>12</v>
      </c>
      <c r="E3664" s="1">
        <v>14</v>
      </c>
      <c r="F3664" s="1">
        <v>0</v>
      </c>
      <c r="G3664">
        <f>VLOOKUP(C3664,reference!$A$1:$E$310,5,FALSE)</f>
        <v>5311012</v>
      </c>
      <c r="H3664" t="str">
        <f>VLOOKUP(C3664,reference!$A$1:$E$310,4,FALSE)</f>
        <v>MAUKARO</v>
      </c>
      <c r="I3664" t="str">
        <f>VLOOKUP($D3664,reference!$G$1:$H$25,2,FALSE)</f>
        <v>Pertanian lahan kering</v>
      </c>
      <c r="J3664" t="str">
        <f>VLOOKUP($E3664,reference!$G$1:$H$25,2,FALSE)</f>
        <v>Sawah</v>
      </c>
      <c r="K3664" t="str">
        <f t="shared" si="57"/>
        <v>Non Irigasi</v>
      </c>
      <c r="L3664" t="s">
        <v>327</v>
      </c>
    </row>
    <row r="3665" spans="1:12" x14ac:dyDescent="0.25">
      <c r="A3665" s="1">
        <v>3664</v>
      </c>
      <c r="B3665" s="3">
        <v>8</v>
      </c>
      <c r="C3665" s="1">
        <v>189</v>
      </c>
      <c r="D3665" s="1">
        <v>14</v>
      </c>
      <c r="E3665" s="1">
        <v>13</v>
      </c>
      <c r="F3665" s="1">
        <v>0</v>
      </c>
      <c r="G3665">
        <f>VLOOKUP(C3665,reference!$A$1:$E$310,5,FALSE)</f>
        <v>5311012</v>
      </c>
      <c r="H3665" t="str">
        <f>VLOOKUP(C3665,reference!$A$1:$E$310,4,FALSE)</f>
        <v>MAUKARO</v>
      </c>
      <c r="I3665" t="str">
        <f>VLOOKUP($D3665,reference!$G$1:$H$25,2,FALSE)</f>
        <v>Sawah</v>
      </c>
      <c r="J3665" t="str">
        <f>VLOOKUP($E3665,reference!$G$1:$H$25,2,FALSE)</f>
        <v>Pertanian lahan kering  campur semak / kebun campur</v>
      </c>
      <c r="K3665" t="str">
        <f t="shared" si="57"/>
        <v>Non Irigasi</v>
      </c>
      <c r="L3665" t="s">
        <v>327</v>
      </c>
    </row>
    <row r="3666" spans="1:12" x14ac:dyDescent="0.25">
      <c r="A3666" s="1">
        <v>3665</v>
      </c>
      <c r="B3666" s="3">
        <v>20</v>
      </c>
      <c r="C3666" s="1">
        <v>168</v>
      </c>
      <c r="D3666" s="1">
        <v>11</v>
      </c>
      <c r="E3666" s="1">
        <v>11</v>
      </c>
      <c r="F3666" s="1">
        <v>0</v>
      </c>
      <c r="G3666">
        <f>VLOOKUP(C3666,reference!$A$1:$E$310,5,FALSE)</f>
        <v>5310012</v>
      </c>
      <c r="H3666" t="str">
        <f>VLOOKUP(C3666,reference!$A$1:$E$310,4,FALSE)</f>
        <v>TANA WAWO</v>
      </c>
      <c r="I3666" t="str">
        <f>VLOOKUP($D3666,reference!$G$1:$H$25,2,FALSE)</f>
        <v>Savanna / Padang rumput</v>
      </c>
      <c r="J3666" t="str">
        <f>VLOOKUP($E3666,reference!$G$1:$H$25,2,FALSE)</f>
        <v>Savanna / Padang rumput</v>
      </c>
      <c r="K3666" t="str">
        <f t="shared" si="57"/>
        <v>Non Irigasi</v>
      </c>
      <c r="L3666" t="s">
        <v>327</v>
      </c>
    </row>
    <row r="3667" spans="1:12" x14ac:dyDescent="0.25">
      <c r="A3667" s="1">
        <v>3666</v>
      </c>
      <c r="B3667" s="3">
        <v>7</v>
      </c>
      <c r="C3667" s="1">
        <v>178</v>
      </c>
      <c r="D3667" s="1">
        <v>16</v>
      </c>
      <c r="E3667" s="1">
        <v>0</v>
      </c>
      <c r="F3667" s="1">
        <v>0</v>
      </c>
      <c r="G3667">
        <f>VLOOKUP(C3667,reference!$A$1:$E$310,5,FALSE)</f>
        <v>5310052</v>
      </c>
      <c r="H3667" t="str">
        <f>VLOOKUP(C3667,reference!$A$1:$E$310,4,FALSE)</f>
        <v>KANGAE</v>
      </c>
      <c r="I3667" t="str">
        <f>VLOOKUP($D3667,reference!$G$1:$H$25,2,FALSE)</f>
        <v>Pemukiman</v>
      </c>
      <c r="J3667" t="str">
        <f>VLOOKUP($E3667,reference!$G$1:$H$25,2,FALSE)</f>
        <v>No data</v>
      </c>
      <c r="K3667" t="str">
        <f t="shared" si="57"/>
        <v>Non Irigasi</v>
      </c>
      <c r="L3667" t="s">
        <v>327</v>
      </c>
    </row>
    <row r="3668" spans="1:12" x14ac:dyDescent="0.25">
      <c r="A3668" s="1">
        <v>3667</v>
      </c>
      <c r="B3668" s="3">
        <v>88</v>
      </c>
      <c r="C3668" s="1">
        <v>176</v>
      </c>
      <c r="D3668" s="1">
        <v>16</v>
      </c>
      <c r="E3668" s="1">
        <v>16</v>
      </c>
      <c r="F3668" s="1">
        <v>0</v>
      </c>
      <c r="G3668">
        <f>VLOOKUP(C3668,reference!$A$1:$E$310,5,FALSE)</f>
        <v>5310050</v>
      </c>
      <c r="H3668" t="str">
        <f>VLOOKUP(C3668,reference!$A$1:$E$310,4,FALSE)</f>
        <v>KEWAPANTE</v>
      </c>
      <c r="I3668" t="str">
        <f>VLOOKUP($D3668,reference!$G$1:$H$25,2,FALSE)</f>
        <v>Pemukiman</v>
      </c>
      <c r="J3668" t="str">
        <f>VLOOKUP($E3668,reference!$G$1:$H$25,2,FALSE)</f>
        <v>Pemukiman</v>
      </c>
      <c r="K3668" t="str">
        <f t="shared" si="57"/>
        <v>Non Irigasi</v>
      </c>
      <c r="L3668" t="s">
        <v>327</v>
      </c>
    </row>
    <row r="3669" spans="1:12" x14ac:dyDescent="0.25">
      <c r="A3669" s="1">
        <v>3668</v>
      </c>
      <c r="B3669" s="3">
        <v>227</v>
      </c>
      <c r="C3669" s="1">
        <v>176</v>
      </c>
      <c r="D3669" s="1">
        <v>12</v>
      </c>
      <c r="E3669" s="1">
        <v>16</v>
      </c>
      <c r="F3669" s="1">
        <v>0</v>
      </c>
      <c r="G3669">
        <f>VLOOKUP(C3669,reference!$A$1:$E$310,5,FALSE)</f>
        <v>5310050</v>
      </c>
      <c r="H3669" t="str">
        <f>VLOOKUP(C3669,reference!$A$1:$E$310,4,FALSE)</f>
        <v>KEWAPANTE</v>
      </c>
      <c r="I3669" t="str">
        <f>VLOOKUP($D3669,reference!$G$1:$H$25,2,FALSE)</f>
        <v>Pertanian lahan kering</v>
      </c>
      <c r="J3669" t="str">
        <f>VLOOKUP($E3669,reference!$G$1:$H$25,2,FALSE)</f>
        <v>Pemukiman</v>
      </c>
      <c r="K3669" t="str">
        <f t="shared" si="57"/>
        <v>Non Irigasi</v>
      </c>
      <c r="L3669" t="s">
        <v>327</v>
      </c>
    </row>
    <row r="3670" spans="1:12" x14ac:dyDescent="0.25">
      <c r="A3670" s="1">
        <v>3669</v>
      </c>
      <c r="B3670" s="3">
        <v>23</v>
      </c>
      <c r="C3670" s="1">
        <v>174</v>
      </c>
      <c r="D3670" s="1">
        <v>18</v>
      </c>
      <c r="E3670" s="1">
        <v>9</v>
      </c>
      <c r="F3670" s="1">
        <v>0</v>
      </c>
      <c r="G3670">
        <f>VLOOKUP(C3670,reference!$A$1:$E$310,5,FALSE)</f>
        <v>5310041</v>
      </c>
      <c r="H3670" t="str">
        <f>VLOOKUP(C3670,reference!$A$1:$E$310,4,FALSE)</f>
        <v>WAIGETE</v>
      </c>
      <c r="I3670" t="str">
        <f>VLOOKUP($D3670,reference!$G$1:$H$25,2,FALSE)</f>
        <v>Lahan terbuka</v>
      </c>
      <c r="J3670" t="str">
        <f>VLOOKUP($E3670,reference!$G$1:$H$25,2,FALSE)</f>
        <v>Semak belukar</v>
      </c>
      <c r="K3670" t="str">
        <f t="shared" si="57"/>
        <v>Non Irigasi</v>
      </c>
      <c r="L3670" t="s">
        <v>327</v>
      </c>
    </row>
    <row r="3671" spans="1:12" x14ac:dyDescent="0.25">
      <c r="A3671" s="1">
        <v>3670</v>
      </c>
      <c r="B3671" s="3">
        <v>6</v>
      </c>
      <c r="C3671" s="1">
        <v>283</v>
      </c>
      <c r="D3671" s="1">
        <v>18</v>
      </c>
      <c r="E3671" s="1">
        <v>9</v>
      </c>
      <c r="F3671" s="1">
        <v>0</v>
      </c>
      <c r="G3671">
        <f>VLOOKUP(C3671,reference!$A$1:$E$310,5,FALSE)</f>
        <v>5319050</v>
      </c>
      <c r="H3671" t="str">
        <f>VLOOKUP(C3671,reference!$A$1:$E$310,4,FALSE)</f>
        <v>POCO RANAKA</v>
      </c>
      <c r="I3671" t="str">
        <f>VLOOKUP($D3671,reference!$G$1:$H$25,2,FALSE)</f>
        <v>Lahan terbuka</v>
      </c>
      <c r="J3671" t="str">
        <f>VLOOKUP($E3671,reference!$G$1:$H$25,2,FALSE)</f>
        <v>Semak belukar</v>
      </c>
      <c r="K3671" t="str">
        <f t="shared" si="57"/>
        <v>Non Irigasi</v>
      </c>
      <c r="L3671" t="s">
        <v>327</v>
      </c>
    </row>
    <row r="3672" spans="1:12" x14ac:dyDescent="0.25">
      <c r="A3672" s="1">
        <v>3671</v>
      </c>
      <c r="B3672" s="3">
        <v>231</v>
      </c>
      <c r="C3672" s="1">
        <v>277</v>
      </c>
      <c r="D3672" s="1">
        <v>9</v>
      </c>
      <c r="E3672" s="1">
        <v>2</v>
      </c>
      <c r="F3672" s="1">
        <v>0</v>
      </c>
      <c r="G3672">
        <f>VLOOKUP(C3672,reference!$A$1:$E$310,5,FALSE)</f>
        <v>5319010</v>
      </c>
      <c r="H3672" t="str">
        <f>VLOOKUP(C3672,reference!$A$1:$E$310,4,FALSE)</f>
        <v>BORONG</v>
      </c>
      <c r="I3672" t="str">
        <f>VLOOKUP($D3672,reference!$G$1:$H$25,2,FALSE)</f>
        <v>Semak belukar</v>
      </c>
      <c r="J3672" t="str">
        <f>VLOOKUP($E3672,reference!$G$1:$H$25,2,FALSE)</f>
        <v>Hutan lahan kering sekunder / bekas tebangan</v>
      </c>
      <c r="K3672" t="str">
        <f t="shared" si="57"/>
        <v>Non Irigasi</v>
      </c>
      <c r="L3672" t="s">
        <v>327</v>
      </c>
    </row>
    <row r="3673" spans="1:12" x14ac:dyDescent="0.25">
      <c r="A3673" s="1">
        <v>3672</v>
      </c>
      <c r="B3673" s="3">
        <v>264</v>
      </c>
      <c r="C3673" s="1">
        <v>277</v>
      </c>
      <c r="D3673" s="1">
        <v>2</v>
      </c>
      <c r="E3673" s="1">
        <v>1</v>
      </c>
      <c r="F3673" s="1">
        <v>0</v>
      </c>
      <c r="G3673">
        <f>VLOOKUP(C3673,reference!$A$1:$E$310,5,FALSE)</f>
        <v>5319010</v>
      </c>
      <c r="H3673" t="str">
        <f>VLOOKUP(C3673,reference!$A$1:$E$310,4,FALSE)</f>
        <v>BORONG</v>
      </c>
      <c r="I3673" t="str">
        <f>VLOOKUP($D3673,reference!$G$1:$H$25,2,FALSE)</f>
        <v>Hutan lahan kering sekunder / bekas tebangan</v>
      </c>
      <c r="J3673" t="str">
        <f>VLOOKUP($E3673,reference!$G$1:$H$25,2,FALSE)</f>
        <v>Hutan lahan kering primer</v>
      </c>
      <c r="K3673" t="str">
        <f t="shared" si="57"/>
        <v>Non Irigasi</v>
      </c>
      <c r="L3673" t="s">
        <v>327</v>
      </c>
    </row>
    <row r="3674" spans="1:12" x14ac:dyDescent="0.25">
      <c r="A3674" s="1">
        <v>3673</v>
      </c>
      <c r="B3674" s="3">
        <v>1244</v>
      </c>
      <c r="C3674" s="1">
        <v>215</v>
      </c>
      <c r="D3674" s="1">
        <v>14</v>
      </c>
      <c r="E3674" s="1">
        <v>14</v>
      </c>
      <c r="F3674" s="1">
        <v>0</v>
      </c>
      <c r="G3674">
        <f>VLOOKUP(C3674,reference!$A$1:$E$310,5,FALSE)</f>
        <v>5312070</v>
      </c>
      <c r="H3674" t="str">
        <f>VLOOKUP(C3674,reference!$A$1:$E$310,4,FALSE)</f>
        <v>BAJAWA UTARA</v>
      </c>
      <c r="I3674" t="str">
        <f>VLOOKUP($D3674,reference!$G$1:$H$25,2,FALSE)</f>
        <v>Sawah</v>
      </c>
      <c r="J3674" t="str">
        <f>VLOOKUP($E3674,reference!$G$1:$H$25,2,FALSE)</f>
        <v>Sawah</v>
      </c>
      <c r="K3674" t="str">
        <f t="shared" si="57"/>
        <v>Non Irigasi</v>
      </c>
      <c r="L3674" t="s">
        <v>327</v>
      </c>
    </row>
    <row r="3675" spans="1:12" x14ac:dyDescent="0.25">
      <c r="A3675" s="1">
        <v>3674</v>
      </c>
      <c r="B3675" s="3">
        <v>380</v>
      </c>
      <c r="C3675" s="1">
        <v>219</v>
      </c>
      <c r="D3675" s="1">
        <v>14</v>
      </c>
      <c r="E3675" s="1">
        <v>14</v>
      </c>
      <c r="F3675" s="1">
        <v>0</v>
      </c>
      <c r="G3675">
        <f>VLOOKUP(C3675,reference!$A$1:$E$310,5,FALSE)</f>
        <v>5312082</v>
      </c>
      <c r="H3675" t="str">
        <f>VLOOKUP(C3675,reference!$A$1:$E$310,4,FALSE)</f>
        <v>WOLOMEZE</v>
      </c>
      <c r="I3675" t="str">
        <f>VLOOKUP($D3675,reference!$G$1:$H$25,2,FALSE)</f>
        <v>Sawah</v>
      </c>
      <c r="J3675" t="str">
        <f>VLOOKUP($E3675,reference!$G$1:$H$25,2,FALSE)</f>
        <v>Sawah</v>
      </c>
      <c r="K3675" t="str">
        <f t="shared" si="57"/>
        <v>Non Irigasi</v>
      </c>
      <c r="L3675" t="s">
        <v>327</v>
      </c>
    </row>
    <row r="3676" spans="1:12" x14ac:dyDescent="0.25">
      <c r="A3676" s="1">
        <v>3675</v>
      </c>
      <c r="B3676" s="3">
        <v>1</v>
      </c>
      <c r="C3676" s="1">
        <v>219</v>
      </c>
      <c r="D3676" s="1">
        <v>14</v>
      </c>
      <c r="E3676" s="1">
        <v>1</v>
      </c>
      <c r="F3676" s="1">
        <v>0</v>
      </c>
      <c r="G3676">
        <f>VLOOKUP(C3676,reference!$A$1:$E$310,5,FALSE)</f>
        <v>5312082</v>
      </c>
      <c r="H3676" t="str">
        <f>VLOOKUP(C3676,reference!$A$1:$E$310,4,FALSE)</f>
        <v>WOLOMEZE</v>
      </c>
      <c r="I3676" t="str">
        <f>VLOOKUP($D3676,reference!$G$1:$H$25,2,FALSE)</f>
        <v>Sawah</v>
      </c>
      <c r="J3676" t="str">
        <f>VLOOKUP($E3676,reference!$G$1:$H$25,2,FALSE)</f>
        <v>Hutan lahan kering primer</v>
      </c>
      <c r="K3676" t="str">
        <f t="shared" si="57"/>
        <v>Non Irigasi</v>
      </c>
      <c r="L3676" t="s">
        <v>327</v>
      </c>
    </row>
    <row r="3677" spans="1:12" x14ac:dyDescent="0.25">
      <c r="A3677" s="1">
        <v>3676</v>
      </c>
      <c r="B3677" s="3">
        <v>205</v>
      </c>
      <c r="C3677" s="1">
        <v>219</v>
      </c>
      <c r="D3677" s="1">
        <v>9</v>
      </c>
      <c r="E3677" s="1">
        <v>11</v>
      </c>
      <c r="F3677" s="1">
        <v>0</v>
      </c>
      <c r="G3677">
        <f>VLOOKUP(C3677,reference!$A$1:$E$310,5,FALSE)</f>
        <v>5312082</v>
      </c>
      <c r="H3677" t="str">
        <f>VLOOKUP(C3677,reference!$A$1:$E$310,4,FALSE)</f>
        <v>WOLOMEZE</v>
      </c>
      <c r="I3677" t="str">
        <f>VLOOKUP($D3677,reference!$G$1:$H$25,2,FALSE)</f>
        <v>Semak belukar</v>
      </c>
      <c r="J3677" t="str">
        <f>VLOOKUP($E3677,reference!$G$1:$H$25,2,FALSE)</f>
        <v>Savanna / Padang rumput</v>
      </c>
      <c r="K3677" t="str">
        <f t="shared" si="57"/>
        <v>Non Irigasi</v>
      </c>
      <c r="L3677" t="s">
        <v>327</v>
      </c>
    </row>
    <row r="3678" spans="1:12" x14ac:dyDescent="0.25">
      <c r="A3678" s="1">
        <v>3677</v>
      </c>
      <c r="B3678" s="3">
        <v>3</v>
      </c>
      <c r="C3678" s="1">
        <v>276</v>
      </c>
      <c r="D3678" s="1">
        <v>14</v>
      </c>
      <c r="E3678" s="1">
        <v>12</v>
      </c>
      <c r="F3678" s="1">
        <v>0</v>
      </c>
      <c r="G3678">
        <f>VLOOKUP(C3678,reference!$A$1:$E$310,5,FALSE)</f>
        <v>5318070</v>
      </c>
      <c r="H3678" t="str">
        <f>VLOOKUP(C3678,reference!$A$1:$E$310,4,FALSE)</f>
        <v>WOLOWAE</v>
      </c>
      <c r="I3678" t="str">
        <f>VLOOKUP($D3678,reference!$G$1:$H$25,2,FALSE)</f>
        <v>Sawah</v>
      </c>
      <c r="J3678" t="str">
        <f>VLOOKUP($E3678,reference!$G$1:$H$25,2,FALSE)</f>
        <v>Pertanian lahan kering</v>
      </c>
      <c r="K3678" t="str">
        <f t="shared" si="57"/>
        <v>Non Irigasi</v>
      </c>
      <c r="L3678" t="s">
        <v>327</v>
      </c>
    </row>
    <row r="3679" spans="1:12" x14ac:dyDescent="0.25">
      <c r="A3679" s="1">
        <v>3678</v>
      </c>
      <c r="B3679" s="3">
        <v>1</v>
      </c>
      <c r="C3679" s="1">
        <v>189</v>
      </c>
      <c r="D3679" s="1">
        <v>12</v>
      </c>
      <c r="E3679" s="1">
        <v>11</v>
      </c>
      <c r="F3679" s="1">
        <v>0</v>
      </c>
      <c r="G3679">
        <f>VLOOKUP(C3679,reference!$A$1:$E$310,5,FALSE)</f>
        <v>5311012</v>
      </c>
      <c r="H3679" t="str">
        <f>VLOOKUP(C3679,reference!$A$1:$E$310,4,FALSE)</f>
        <v>MAUKARO</v>
      </c>
      <c r="I3679" t="str">
        <f>VLOOKUP($D3679,reference!$G$1:$H$25,2,FALSE)</f>
        <v>Pertanian lahan kering</v>
      </c>
      <c r="J3679" t="str">
        <f>VLOOKUP($E3679,reference!$G$1:$H$25,2,FALSE)</f>
        <v>Savanna / Padang rumput</v>
      </c>
      <c r="K3679" t="str">
        <f t="shared" si="57"/>
        <v>Non Irigasi</v>
      </c>
      <c r="L3679" t="s">
        <v>327</v>
      </c>
    </row>
    <row r="3680" spans="1:12" x14ac:dyDescent="0.25">
      <c r="A3680" s="1">
        <v>3679</v>
      </c>
      <c r="B3680" s="3">
        <v>15</v>
      </c>
      <c r="C3680" s="1">
        <v>189</v>
      </c>
      <c r="D3680" s="1">
        <v>13</v>
      </c>
      <c r="E3680" s="1">
        <v>11</v>
      </c>
      <c r="F3680" s="1">
        <v>0</v>
      </c>
      <c r="G3680">
        <f>VLOOKUP(C3680,reference!$A$1:$E$310,5,FALSE)</f>
        <v>5311012</v>
      </c>
      <c r="H3680" t="str">
        <f>VLOOKUP(C3680,reference!$A$1:$E$310,4,FALSE)</f>
        <v>MAUKARO</v>
      </c>
      <c r="I3680" t="str">
        <f>VLOOKUP($D3680,reference!$G$1:$H$25,2,FALSE)</f>
        <v>Pertanian lahan kering  campur semak / kebun campur</v>
      </c>
      <c r="J3680" t="str">
        <f>VLOOKUP($E3680,reference!$G$1:$H$25,2,FALSE)</f>
        <v>Savanna / Padang rumput</v>
      </c>
      <c r="K3680" t="str">
        <f t="shared" si="57"/>
        <v>Non Irigasi</v>
      </c>
      <c r="L3680" t="s">
        <v>327</v>
      </c>
    </row>
    <row r="3681" spans="1:12" x14ac:dyDescent="0.25">
      <c r="A3681" s="1">
        <v>3680</v>
      </c>
      <c r="B3681" s="3">
        <v>107</v>
      </c>
      <c r="C3681" s="1">
        <v>189</v>
      </c>
      <c r="D3681" s="1">
        <v>13</v>
      </c>
      <c r="E3681" s="1">
        <v>14</v>
      </c>
      <c r="F3681" s="1">
        <v>0</v>
      </c>
      <c r="G3681">
        <f>VLOOKUP(C3681,reference!$A$1:$E$310,5,FALSE)</f>
        <v>5311012</v>
      </c>
      <c r="H3681" t="str">
        <f>VLOOKUP(C3681,reference!$A$1:$E$310,4,FALSE)</f>
        <v>MAUKARO</v>
      </c>
      <c r="I3681" t="str">
        <f>VLOOKUP($D3681,reference!$G$1:$H$25,2,FALSE)</f>
        <v>Pertanian lahan kering  campur semak / kebun campur</v>
      </c>
      <c r="J3681" t="str">
        <f>VLOOKUP($E3681,reference!$G$1:$H$25,2,FALSE)</f>
        <v>Sawah</v>
      </c>
      <c r="K3681" t="str">
        <f t="shared" si="57"/>
        <v>Non Irigasi</v>
      </c>
      <c r="L3681" t="s">
        <v>327</v>
      </c>
    </row>
    <row r="3682" spans="1:12" x14ac:dyDescent="0.25">
      <c r="A3682" s="1">
        <v>3681</v>
      </c>
      <c r="B3682" s="3">
        <v>168</v>
      </c>
      <c r="C3682" s="1">
        <v>168</v>
      </c>
      <c r="D3682" s="1">
        <v>9</v>
      </c>
      <c r="E3682" s="1">
        <v>11</v>
      </c>
      <c r="F3682" s="1">
        <v>0</v>
      </c>
      <c r="G3682">
        <f>VLOOKUP(C3682,reference!$A$1:$E$310,5,FALSE)</f>
        <v>5310012</v>
      </c>
      <c r="H3682" t="str">
        <f>VLOOKUP(C3682,reference!$A$1:$E$310,4,FALSE)</f>
        <v>TANA WAWO</v>
      </c>
      <c r="I3682" t="str">
        <f>VLOOKUP($D3682,reference!$G$1:$H$25,2,FALSE)</f>
        <v>Semak belukar</v>
      </c>
      <c r="J3682" t="str">
        <f>VLOOKUP($E3682,reference!$G$1:$H$25,2,FALSE)</f>
        <v>Savanna / Padang rumput</v>
      </c>
      <c r="K3682" t="str">
        <f t="shared" si="57"/>
        <v>Non Irigasi</v>
      </c>
      <c r="L3682" t="s">
        <v>327</v>
      </c>
    </row>
    <row r="3683" spans="1:12" x14ac:dyDescent="0.25">
      <c r="A3683" s="1">
        <v>3682</v>
      </c>
      <c r="B3683" s="3">
        <v>150</v>
      </c>
      <c r="C3683" s="1">
        <v>174</v>
      </c>
      <c r="D3683" s="1">
        <v>18</v>
      </c>
      <c r="E3683" s="1">
        <v>11</v>
      </c>
      <c r="F3683" s="1">
        <v>0</v>
      </c>
      <c r="G3683">
        <f>VLOOKUP(C3683,reference!$A$1:$E$310,5,FALSE)</f>
        <v>5310041</v>
      </c>
      <c r="H3683" t="str">
        <f>VLOOKUP(C3683,reference!$A$1:$E$310,4,FALSE)</f>
        <v>WAIGETE</v>
      </c>
      <c r="I3683" t="str">
        <f>VLOOKUP($D3683,reference!$G$1:$H$25,2,FALSE)</f>
        <v>Lahan terbuka</v>
      </c>
      <c r="J3683" t="str">
        <f>VLOOKUP($E3683,reference!$G$1:$H$25,2,FALSE)</f>
        <v>Savanna / Padang rumput</v>
      </c>
      <c r="K3683" t="str">
        <f t="shared" si="57"/>
        <v>Non Irigasi</v>
      </c>
      <c r="L3683" t="s">
        <v>327</v>
      </c>
    </row>
    <row r="3684" spans="1:12" x14ac:dyDescent="0.25">
      <c r="A3684" s="1">
        <v>3683</v>
      </c>
      <c r="B3684" s="3">
        <v>2666</v>
      </c>
      <c r="C3684" s="1">
        <v>244</v>
      </c>
      <c r="D3684" s="1">
        <v>13</v>
      </c>
      <c r="E3684" s="1">
        <v>13</v>
      </c>
      <c r="F3684" s="1">
        <v>0</v>
      </c>
      <c r="G3684">
        <f>VLOOKUP(C3684,reference!$A$1:$E$310,5,FALSE)</f>
        <v>5315020</v>
      </c>
      <c r="H3684" t="str">
        <f>VLOOKUP(C3684,reference!$A$1:$E$310,4,FALSE)</f>
        <v>SANO NGGOANG</v>
      </c>
      <c r="I3684" t="str">
        <f>VLOOKUP($D3684,reference!$G$1:$H$25,2,FALSE)</f>
        <v>Pertanian lahan kering  campur semak / kebun campur</v>
      </c>
      <c r="J3684" t="str">
        <f>VLOOKUP($E3684,reference!$G$1:$H$25,2,FALSE)</f>
        <v>Pertanian lahan kering  campur semak / kebun campur</v>
      </c>
      <c r="K3684" t="str">
        <f t="shared" si="57"/>
        <v>Non Irigasi</v>
      </c>
      <c r="L3684" t="s">
        <v>327</v>
      </c>
    </row>
    <row r="3685" spans="1:12" x14ac:dyDescent="0.25">
      <c r="A3685" s="1">
        <v>3684</v>
      </c>
      <c r="B3685" s="3">
        <v>28</v>
      </c>
      <c r="C3685" s="1">
        <v>277</v>
      </c>
      <c r="D3685" s="1">
        <v>1</v>
      </c>
      <c r="E3685" s="1">
        <v>14</v>
      </c>
      <c r="F3685" s="1">
        <v>0</v>
      </c>
      <c r="G3685">
        <f>VLOOKUP(C3685,reference!$A$1:$E$310,5,FALSE)</f>
        <v>5319010</v>
      </c>
      <c r="H3685" t="str">
        <f>VLOOKUP(C3685,reference!$A$1:$E$310,4,FALSE)</f>
        <v>BORONG</v>
      </c>
      <c r="I3685" t="str">
        <f>VLOOKUP($D3685,reference!$G$1:$H$25,2,FALSE)</f>
        <v>Hutan lahan kering primer</v>
      </c>
      <c r="J3685" t="str">
        <f>VLOOKUP($E3685,reference!$G$1:$H$25,2,FALSE)</f>
        <v>Sawah</v>
      </c>
      <c r="K3685" t="str">
        <f t="shared" si="57"/>
        <v>Non Irigasi</v>
      </c>
      <c r="L3685" t="s">
        <v>328</v>
      </c>
    </row>
    <row r="3686" spans="1:12" x14ac:dyDescent="0.25">
      <c r="A3686" s="1">
        <v>3685</v>
      </c>
      <c r="B3686" s="3">
        <v>1349</v>
      </c>
      <c r="C3686" s="1">
        <v>277</v>
      </c>
      <c r="D3686" s="1">
        <v>9</v>
      </c>
      <c r="E3686" s="1">
        <v>14</v>
      </c>
      <c r="F3686" s="1">
        <v>0</v>
      </c>
      <c r="G3686">
        <f>VLOOKUP(C3686,reference!$A$1:$E$310,5,FALSE)</f>
        <v>5319010</v>
      </c>
      <c r="H3686" t="str">
        <f>VLOOKUP(C3686,reference!$A$1:$E$310,4,FALSE)</f>
        <v>BORONG</v>
      </c>
      <c r="I3686" t="str">
        <f>VLOOKUP($D3686,reference!$G$1:$H$25,2,FALSE)</f>
        <v>Semak belukar</v>
      </c>
      <c r="J3686" t="str">
        <f>VLOOKUP($E3686,reference!$G$1:$H$25,2,FALSE)</f>
        <v>Sawah</v>
      </c>
      <c r="K3686" t="str">
        <f t="shared" si="57"/>
        <v>Non Irigasi</v>
      </c>
      <c r="L3686" t="s">
        <v>327</v>
      </c>
    </row>
    <row r="3687" spans="1:12" x14ac:dyDescent="0.25">
      <c r="A3687" s="1">
        <v>3686</v>
      </c>
      <c r="B3687" s="3">
        <v>238</v>
      </c>
      <c r="C3687" s="1">
        <v>277</v>
      </c>
      <c r="D3687" s="1">
        <v>2</v>
      </c>
      <c r="E3687" s="1">
        <v>9</v>
      </c>
      <c r="F3687" s="1">
        <v>0</v>
      </c>
      <c r="G3687">
        <f>VLOOKUP(C3687,reference!$A$1:$E$310,5,FALSE)</f>
        <v>5319010</v>
      </c>
      <c r="H3687" t="str">
        <f>VLOOKUP(C3687,reference!$A$1:$E$310,4,FALSE)</f>
        <v>BORONG</v>
      </c>
      <c r="I3687" t="str">
        <f>VLOOKUP($D3687,reference!$G$1:$H$25,2,FALSE)</f>
        <v>Hutan lahan kering sekunder / bekas tebangan</v>
      </c>
      <c r="J3687" t="str">
        <f>VLOOKUP($E3687,reference!$G$1:$H$25,2,FALSE)</f>
        <v>Semak belukar</v>
      </c>
      <c r="K3687" t="str">
        <f t="shared" si="57"/>
        <v>Non Irigasi</v>
      </c>
      <c r="L3687" t="s">
        <v>328</v>
      </c>
    </row>
    <row r="3688" spans="1:12" x14ac:dyDescent="0.25">
      <c r="A3688" s="1">
        <v>3687</v>
      </c>
      <c r="B3688" s="3">
        <v>70</v>
      </c>
      <c r="C3688" s="1">
        <v>275</v>
      </c>
      <c r="D3688" s="1">
        <v>9</v>
      </c>
      <c r="E3688" s="1">
        <v>16</v>
      </c>
      <c r="F3688" s="1">
        <v>0</v>
      </c>
      <c r="G3688">
        <f>VLOOKUP(C3688,reference!$A$1:$E$310,5,FALSE)</f>
        <v>5318060</v>
      </c>
      <c r="H3688" t="str">
        <f>VLOOKUP(C3688,reference!$A$1:$E$310,4,FALSE)</f>
        <v>AESESA</v>
      </c>
      <c r="I3688" t="str">
        <f>VLOOKUP($D3688,reference!$G$1:$H$25,2,FALSE)</f>
        <v>Semak belukar</v>
      </c>
      <c r="J3688" t="str">
        <f>VLOOKUP($E3688,reference!$G$1:$H$25,2,FALSE)</f>
        <v>Pemukiman</v>
      </c>
      <c r="K3688" t="str">
        <f t="shared" si="57"/>
        <v>Non Irigasi</v>
      </c>
      <c r="L3688" t="s">
        <v>327</v>
      </c>
    </row>
    <row r="3689" spans="1:12" x14ac:dyDescent="0.25">
      <c r="A3689" s="1">
        <v>3688</v>
      </c>
      <c r="B3689" s="3">
        <v>3</v>
      </c>
      <c r="C3689" s="1">
        <v>276</v>
      </c>
      <c r="D3689" s="1">
        <v>9</v>
      </c>
      <c r="E3689" s="1">
        <v>16</v>
      </c>
      <c r="F3689" s="1">
        <v>0</v>
      </c>
      <c r="G3689">
        <f>VLOOKUP(C3689,reference!$A$1:$E$310,5,FALSE)</f>
        <v>5318070</v>
      </c>
      <c r="H3689" t="str">
        <f>VLOOKUP(C3689,reference!$A$1:$E$310,4,FALSE)</f>
        <v>WOLOWAE</v>
      </c>
      <c r="I3689" t="str">
        <f>VLOOKUP($D3689,reference!$G$1:$H$25,2,FALSE)</f>
        <v>Semak belukar</v>
      </c>
      <c r="J3689" t="str">
        <f>VLOOKUP($E3689,reference!$G$1:$H$25,2,FALSE)</f>
        <v>Pemukiman</v>
      </c>
      <c r="K3689" t="str">
        <f t="shared" si="57"/>
        <v>Non Irigasi</v>
      </c>
      <c r="L3689" t="s">
        <v>327</v>
      </c>
    </row>
    <row r="3690" spans="1:12" x14ac:dyDescent="0.25">
      <c r="A3690" s="1">
        <v>3689</v>
      </c>
      <c r="B3690" s="3">
        <v>34</v>
      </c>
      <c r="C3690" s="1">
        <v>276</v>
      </c>
      <c r="D3690" s="1">
        <v>13</v>
      </c>
      <c r="E3690" s="1">
        <v>16</v>
      </c>
      <c r="F3690" s="1">
        <v>0</v>
      </c>
      <c r="G3690">
        <f>VLOOKUP(C3690,reference!$A$1:$E$310,5,FALSE)</f>
        <v>5318070</v>
      </c>
      <c r="H3690" t="str">
        <f>VLOOKUP(C3690,reference!$A$1:$E$310,4,FALSE)</f>
        <v>WOLOWAE</v>
      </c>
      <c r="I3690" t="str">
        <f>VLOOKUP($D3690,reference!$G$1:$H$25,2,FALSE)</f>
        <v>Pertanian lahan kering  campur semak / kebun campur</v>
      </c>
      <c r="J3690" t="str">
        <f>VLOOKUP($E3690,reference!$G$1:$H$25,2,FALSE)</f>
        <v>Pemukiman</v>
      </c>
      <c r="K3690" t="str">
        <f t="shared" si="57"/>
        <v>Non Irigasi</v>
      </c>
      <c r="L3690" t="s">
        <v>327</v>
      </c>
    </row>
    <row r="3691" spans="1:12" x14ac:dyDescent="0.25">
      <c r="A3691" s="1">
        <v>3690</v>
      </c>
      <c r="B3691" s="3">
        <v>27</v>
      </c>
      <c r="C3691" s="1">
        <v>189</v>
      </c>
      <c r="D3691" s="1">
        <v>2</v>
      </c>
      <c r="E3691" s="1">
        <v>16</v>
      </c>
      <c r="F3691" s="1">
        <v>0</v>
      </c>
      <c r="G3691">
        <f>VLOOKUP(C3691,reference!$A$1:$E$310,5,FALSE)</f>
        <v>5311012</v>
      </c>
      <c r="H3691" t="str">
        <f>VLOOKUP(C3691,reference!$A$1:$E$310,4,FALSE)</f>
        <v>MAUKARO</v>
      </c>
      <c r="I3691" t="str">
        <f>VLOOKUP($D3691,reference!$G$1:$H$25,2,FALSE)</f>
        <v>Hutan lahan kering sekunder / bekas tebangan</v>
      </c>
      <c r="J3691" t="str">
        <f>VLOOKUP($E3691,reference!$G$1:$H$25,2,FALSE)</f>
        <v>Pemukiman</v>
      </c>
      <c r="K3691" t="str">
        <f t="shared" si="57"/>
        <v>Non Irigasi</v>
      </c>
      <c r="L3691" t="s">
        <v>328</v>
      </c>
    </row>
    <row r="3692" spans="1:12" x14ac:dyDescent="0.25">
      <c r="A3692" s="1">
        <v>3691</v>
      </c>
      <c r="B3692" s="3">
        <v>300</v>
      </c>
      <c r="C3692" s="1">
        <v>278</v>
      </c>
      <c r="D3692" s="1">
        <v>9</v>
      </c>
      <c r="E3692" s="1">
        <v>9</v>
      </c>
      <c r="F3692" s="1">
        <v>0</v>
      </c>
      <c r="G3692">
        <f>VLOOKUP(C3692,reference!$A$1:$E$310,5,FALSE)</f>
        <v>5319011</v>
      </c>
      <c r="H3692" t="str">
        <f>VLOOKUP(C3692,reference!$A$1:$E$310,4,FALSE)</f>
        <v>RANA MESE</v>
      </c>
      <c r="I3692" t="str">
        <f>VLOOKUP($D3692,reference!$G$1:$H$25,2,FALSE)</f>
        <v>Semak belukar</v>
      </c>
      <c r="J3692" t="str">
        <f>VLOOKUP($E3692,reference!$G$1:$H$25,2,FALSE)</f>
        <v>Semak belukar</v>
      </c>
      <c r="K3692" t="str">
        <f t="shared" si="57"/>
        <v>Non Irigasi</v>
      </c>
      <c r="L3692" t="s">
        <v>327</v>
      </c>
    </row>
    <row r="3693" spans="1:12" x14ac:dyDescent="0.25">
      <c r="A3693" s="1">
        <v>3692</v>
      </c>
      <c r="B3693" s="3">
        <v>2568</v>
      </c>
      <c r="C3693" s="1">
        <v>277</v>
      </c>
      <c r="D3693" s="1">
        <v>9</v>
      </c>
      <c r="E3693" s="1">
        <v>12</v>
      </c>
      <c r="F3693" s="1">
        <v>0</v>
      </c>
      <c r="G3693">
        <f>VLOOKUP(C3693,reference!$A$1:$E$310,5,FALSE)</f>
        <v>5319010</v>
      </c>
      <c r="H3693" t="str">
        <f>VLOOKUP(C3693,reference!$A$1:$E$310,4,FALSE)</f>
        <v>BORONG</v>
      </c>
      <c r="I3693" t="str">
        <f>VLOOKUP($D3693,reference!$G$1:$H$25,2,FALSE)</f>
        <v>Semak belukar</v>
      </c>
      <c r="J3693" t="str">
        <f>VLOOKUP($E3693,reference!$G$1:$H$25,2,FALSE)</f>
        <v>Pertanian lahan kering</v>
      </c>
      <c r="K3693" t="str">
        <f t="shared" si="57"/>
        <v>Non Irigasi</v>
      </c>
      <c r="L3693" t="s">
        <v>327</v>
      </c>
    </row>
    <row r="3694" spans="1:12" x14ac:dyDescent="0.25">
      <c r="A3694" s="1">
        <v>3693</v>
      </c>
      <c r="B3694" s="3">
        <v>182</v>
      </c>
      <c r="C3694" s="1">
        <v>277</v>
      </c>
      <c r="D3694" s="1">
        <v>2</v>
      </c>
      <c r="E3694" s="1">
        <v>2</v>
      </c>
      <c r="F3694" s="1">
        <v>0</v>
      </c>
      <c r="G3694">
        <f>VLOOKUP(C3694,reference!$A$1:$E$310,5,FALSE)</f>
        <v>5319010</v>
      </c>
      <c r="H3694" t="str">
        <f>VLOOKUP(C3694,reference!$A$1:$E$310,4,FALSE)</f>
        <v>BORONG</v>
      </c>
      <c r="I3694" t="str">
        <f>VLOOKUP($D3694,reference!$G$1:$H$25,2,FALSE)</f>
        <v>Hutan lahan kering sekunder / bekas tebangan</v>
      </c>
      <c r="J3694" t="str">
        <f>VLOOKUP($E3694,reference!$G$1:$H$25,2,FALSE)</f>
        <v>Hutan lahan kering sekunder / bekas tebangan</v>
      </c>
      <c r="K3694" t="str">
        <f t="shared" si="57"/>
        <v>Non Irigasi</v>
      </c>
      <c r="L3694" t="s">
        <v>327</v>
      </c>
    </row>
    <row r="3695" spans="1:12" x14ac:dyDescent="0.25">
      <c r="A3695" s="1">
        <v>3694</v>
      </c>
      <c r="B3695" s="3">
        <v>15</v>
      </c>
      <c r="C3695" s="1">
        <v>279</v>
      </c>
      <c r="D3695" s="1">
        <v>14</v>
      </c>
      <c r="E3695" s="1">
        <v>11</v>
      </c>
      <c r="F3695" s="1">
        <v>0</v>
      </c>
      <c r="G3695">
        <f>VLOOKUP(C3695,reference!$A$1:$E$310,5,FALSE)</f>
        <v>5319020</v>
      </c>
      <c r="H3695" t="str">
        <f>VLOOKUP(C3695,reference!$A$1:$E$310,4,FALSE)</f>
        <v>KOTA KOMBA</v>
      </c>
      <c r="I3695" t="str">
        <f>VLOOKUP($D3695,reference!$G$1:$H$25,2,FALSE)</f>
        <v>Sawah</v>
      </c>
      <c r="J3695" t="str">
        <f>VLOOKUP($E3695,reference!$G$1:$H$25,2,FALSE)</f>
        <v>Savanna / Padang rumput</v>
      </c>
      <c r="K3695" t="str">
        <f t="shared" si="57"/>
        <v>Non Irigasi</v>
      </c>
      <c r="L3695" t="s">
        <v>327</v>
      </c>
    </row>
    <row r="3696" spans="1:12" x14ac:dyDescent="0.25">
      <c r="A3696" s="1">
        <v>3695</v>
      </c>
      <c r="B3696" s="3">
        <v>3</v>
      </c>
      <c r="C3696" s="1">
        <v>219</v>
      </c>
      <c r="D3696" s="1">
        <v>14</v>
      </c>
      <c r="E3696" s="1">
        <v>11</v>
      </c>
      <c r="F3696" s="1">
        <v>0</v>
      </c>
      <c r="G3696">
        <f>VLOOKUP(C3696,reference!$A$1:$E$310,5,FALSE)</f>
        <v>5312082</v>
      </c>
      <c r="H3696" t="str">
        <f>VLOOKUP(C3696,reference!$A$1:$E$310,4,FALSE)</f>
        <v>WOLOMEZE</v>
      </c>
      <c r="I3696" t="str">
        <f>VLOOKUP($D3696,reference!$G$1:$H$25,2,FALSE)</f>
        <v>Sawah</v>
      </c>
      <c r="J3696" t="str">
        <f>VLOOKUP($E3696,reference!$G$1:$H$25,2,FALSE)</f>
        <v>Savanna / Padang rumput</v>
      </c>
      <c r="K3696" t="str">
        <f t="shared" si="57"/>
        <v>Non Irigasi</v>
      </c>
      <c r="L3696" t="s">
        <v>327</v>
      </c>
    </row>
    <row r="3697" spans="1:12" x14ac:dyDescent="0.25">
      <c r="A3697" s="1">
        <v>3696</v>
      </c>
      <c r="B3697" s="3">
        <v>1</v>
      </c>
      <c r="C3697" s="1">
        <v>276</v>
      </c>
      <c r="D3697" s="1">
        <v>16</v>
      </c>
      <c r="E3697" s="1">
        <v>9</v>
      </c>
      <c r="F3697" s="1">
        <v>0</v>
      </c>
      <c r="G3697">
        <f>VLOOKUP(C3697,reference!$A$1:$E$310,5,FALSE)</f>
        <v>5318070</v>
      </c>
      <c r="H3697" t="str">
        <f>VLOOKUP(C3697,reference!$A$1:$E$310,4,FALSE)</f>
        <v>WOLOWAE</v>
      </c>
      <c r="I3697" t="str">
        <f>VLOOKUP($D3697,reference!$G$1:$H$25,2,FALSE)</f>
        <v>Pemukiman</v>
      </c>
      <c r="J3697" t="str">
        <f>VLOOKUP($E3697,reference!$G$1:$H$25,2,FALSE)</f>
        <v>Semak belukar</v>
      </c>
      <c r="K3697" t="str">
        <f t="shared" si="57"/>
        <v>Non Irigasi</v>
      </c>
      <c r="L3697" t="s">
        <v>327</v>
      </c>
    </row>
    <row r="3698" spans="1:12" x14ac:dyDescent="0.25">
      <c r="A3698" s="1">
        <v>3697</v>
      </c>
      <c r="B3698" s="3">
        <v>31</v>
      </c>
      <c r="C3698" s="1">
        <v>189</v>
      </c>
      <c r="D3698" s="1">
        <v>2</v>
      </c>
      <c r="E3698" s="1">
        <v>14</v>
      </c>
      <c r="F3698" s="1">
        <v>0</v>
      </c>
      <c r="G3698">
        <f>VLOOKUP(C3698,reference!$A$1:$E$310,5,FALSE)</f>
        <v>5311012</v>
      </c>
      <c r="H3698" t="str">
        <f>VLOOKUP(C3698,reference!$A$1:$E$310,4,FALSE)</f>
        <v>MAUKARO</v>
      </c>
      <c r="I3698" t="str">
        <f>VLOOKUP($D3698,reference!$G$1:$H$25,2,FALSE)</f>
        <v>Hutan lahan kering sekunder / bekas tebangan</v>
      </c>
      <c r="J3698" t="str">
        <f>VLOOKUP($E3698,reference!$G$1:$H$25,2,FALSE)</f>
        <v>Sawah</v>
      </c>
      <c r="K3698" t="str">
        <f t="shared" si="57"/>
        <v>Non Irigasi</v>
      </c>
      <c r="L3698" t="s">
        <v>328</v>
      </c>
    </row>
    <row r="3699" spans="1:12" x14ac:dyDescent="0.25">
      <c r="A3699" s="1">
        <v>3698</v>
      </c>
      <c r="B3699" s="3">
        <v>148</v>
      </c>
      <c r="C3699" s="1">
        <v>204</v>
      </c>
      <c r="D3699" s="1">
        <v>2</v>
      </c>
      <c r="E3699" s="1">
        <v>2</v>
      </c>
      <c r="F3699" s="1">
        <v>0</v>
      </c>
      <c r="G3699">
        <f>VLOOKUP(C3699,reference!$A$1:$E$310,5,FALSE)</f>
        <v>5311062</v>
      </c>
      <c r="H3699" t="str">
        <f>VLOOKUP(C3699,reference!$A$1:$E$310,4,FALSE)</f>
        <v>DETUKELI</v>
      </c>
      <c r="I3699" t="str">
        <f>VLOOKUP($D3699,reference!$G$1:$H$25,2,FALSE)</f>
        <v>Hutan lahan kering sekunder / bekas tebangan</v>
      </c>
      <c r="J3699" t="str">
        <f>VLOOKUP($E3699,reference!$G$1:$H$25,2,FALSE)</f>
        <v>Hutan lahan kering sekunder / bekas tebangan</v>
      </c>
      <c r="K3699" t="str">
        <f t="shared" si="57"/>
        <v>Non Irigasi</v>
      </c>
      <c r="L3699" t="s">
        <v>327</v>
      </c>
    </row>
    <row r="3700" spans="1:12" x14ac:dyDescent="0.25">
      <c r="A3700" s="1">
        <v>3699</v>
      </c>
      <c r="B3700" s="3">
        <v>6</v>
      </c>
      <c r="C3700" s="1">
        <v>205</v>
      </c>
      <c r="D3700" s="1">
        <v>2</v>
      </c>
      <c r="E3700" s="1">
        <v>16</v>
      </c>
      <c r="F3700" s="1">
        <v>0</v>
      </c>
      <c r="G3700">
        <f>VLOOKUP(C3700,reference!$A$1:$E$310,5,FALSE)</f>
        <v>5311063</v>
      </c>
      <c r="H3700" t="str">
        <f>VLOOKUP(C3700,reference!$A$1:$E$310,4,FALSE)</f>
        <v>LEPEMBUSU KELISOKE</v>
      </c>
      <c r="I3700" t="str">
        <f>VLOOKUP($D3700,reference!$G$1:$H$25,2,FALSE)</f>
        <v>Hutan lahan kering sekunder / bekas tebangan</v>
      </c>
      <c r="J3700" t="str">
        <f>VLOOKUP($E3700,reference!$G$1:$H$25,2,FALSE)</f>
        <v>Pemukiman</v>
      </c>
      <c r="K3700" t="str">
        <f t="shared" si="57"/>
        <v>Non Irigasi</v>
      </c>
      <c r="L3700" t="s">
        <v>328</v>
      </c>
    </row>
    <row r="3701" spans="1:12" x14ac:dyDescent="0.25">
      <c r="A3701" s="1">
        <v>3700</v>
      </c>
      <c r="B3701" s="3">
        <v>139</v>
      </c>
      <c r="C3701" s="1">
        <v>168</v>
      </c>
      <c r="D3701" s="1">
        <v>9</v>
      </c>
      <c r="E3701" s="1">
        <v>2</v>
      </c>
      <c r="F3701" s="1">
        <v>0</v>
      </c>
      <c r="G3701">
        <f>VLOOKUP(C3701,reference!$A$1:$E$310,5,FALSE)</f>
        <v>5310012</v>
      </c>
      <c r="H3701" t="str">
        <f>VLOOKUP(C3701,reference!$A$1:$E$310,4,FALSE)</f>
        <v>TANA WAWO</v>
      </c>
      <c r="I3701" t="str">
        <f>VLOOKUP($D3701,reference!$G$1:$H$25,2,FALSE)</f>
        <v>Semak belukar</v>
      </c>
      <c r="J3701" t="str">
        <f>VLOOKUP($E3701,reference!$G$1:$H$25,2,FALSE)</f>
        <v>Hutan lahan kering sekunder / bekas tebangan</v>
      </c>
      <c r="K3701" t="str">
        <f t="shared" si="57"/>
        <v>Non Irigasi</v>
      </c>
      <c r="L3701" t="s">
        <v>327</v>
      </c>
    </row>
    <row r="3702" spans="1:12" x14ac:dyDescent="0.25">
      <c r="A3702" s="1">
        <v>3701</v>
      </c>
      <c r="B3702" s="3">
        <v>9</v>
      </c>
      <c r="C3702" s="1">
        <v>174</v>
      </c>
      <c r="D3702" s="1">
        <v>11</v>
      </c>
      <c r="E3702" s="1">
        <v>1</v>
      </c>
      <c r="F3702" s="1">
        <v>0</v>
      </c>
      <c r="G3702">
        <f>VLOOKUP(C3702,reference!$A$1:$E$310,5,FALSE)</f>
        <v>5310041</v>
      </c>
      <c r="H3702" t="str">
        <f>VLOOKUP(C3702,reference!$A$1:$E$310,4,FALSE)</f>
        <v>WAIGETE</v>
      </c>
      <c r="I3702" t="str">
        <f>VLOOKUP($D3702,reference!$G$1:$H$25,2,FALSE)</f>
        <v>Savanna / Padang rumput</v>
      </c>
      <c r="J3702" t="str">
        <f>VLOOKUP($E3702,reference!$G$1:$H$25,2,FALSE)</f>
        <v>Hutan lahan kering primer</v>
      </c>
      <c r="K3702" t="str">
        <f t="shared" si="57"/>
        <v>Non Irigasi</v>
      </c>
      <c r="L3702" t="s">
        <v>327</v>
      </c>
    </row>
    <row r="3703" spans="1:12" x14ac:dyDescent="0.25">
      <c r="A3703" s="1">
        <v>3702</v>
      </c>
      <c r="B3703" s="3">
        <v>5</v>
      </c>
      <c r="C3703" s="1">
        <v>244</v>
      </c>
      <c r="D3703" s="1">
        <v>1</v>
      </c>
      <c r="E3703" s="1">
        <v>18</v>
      </c>
      <c r="F3703" s="1">
        <v>0</v>
      </c>
      <c r="G3703">
        <f>VLOOKUP(C3703,reference!$A$1:$E$310,5,FALSE)</f>
        <v>5315020</v>
      </c>
      <c r="H3703" t="str">
        <f>VLOOKUP(C3703,reference!$A$1:$E$310,4,FALSE)</f>
        <v>SANO NGGOANG</v>
      </c>
      <c r="I3703" t="str">
        <f>VLOOKUP($D3703,reference!$G$1:$H$25,2,FALSE)</f>
        <v>Hutan lahan kering primer</v>
      </c>
      <c r="J3703" t="str">
        <f>VLOOKUP($E3703,reference!$G$1:$H$25,2,FALSE)</f>
        <v>Lahan terbuka</v>
      </c>
      <c r="K3703" t="str">
        <f t="shared" si="57"/>
        <v>Non Irigasi</v>
      </c>
      <c r="L3703" t="s">
        <v>328</v>
      </c>
    </row>
    <row r="3704" spans="1:12" x14ac:dyDescent="0.25">
      <c r="A3704" s="1">
        <v>3703</v>
      </c>
      <c r="B3704" s="3">
        <v>877</v>
      </c>
      <c r="C3704" s="1">
        <v>279</v>
      </c>
      <c r="D3704" s="1">
        <v>14</v>
      </c>
      <c r="E3704" s="1">
        <v>14</v>
      </c>
      <c r="F3704" s="1">
        <v>0</v>
      </c>
      <c r="G3704">
        <f>VLOOKUP(C3704,reference!$A$1:$E$310,5,FALSE)</f>
        <v>5319020</v>
      </c>
      <c r="H3704" t="str">
        <f>VLOOKUP(C3704,reference!$A$1:$E$310,4,FALSE)</f>
        <v>KOTA KOMBA</v>
      </c>
      <c r="I3704" t="str">
        <f>VLOOKUP($D3704,reference!$G$1:$H$25,2,FALSE)</f>
        <v>Sawah</v>
      </c>
      <c r="J3704" t="str">
        <f>VLOOKUP($E3704,reference!$G$1:$H$25,2,FALSE)</f>
        <v>Sawah</v>
      </c>
      <c r="K3704" t="str">
        <f t="shared" si="57"/>
        <v>Non Irigasi</v>
      </c>
      <c r="L3704" t="s">
        <v>327</v>
      </c>
    </row>
    <row r="3705" spans="1:12" x14ac:dyDescent="0.25">
      <c r="A3705" s="1">
        <v>3704</v>
      </c>
      <c r="B3705" s="3">
        <v>65</v>
      </c>
      <c r="C3705" s="1">
        <v>279</v>
      </c>
      <c r="D3705" s="1">
        <v>14</v>
      </c>
      <c r="E3705" s="1">
        <v>9</v>
      </c>
      <c r="F3705" s="1">
        <v>0</v>
      </c>
      <c r="G3705">
        <f>VLOOKUP(C3705,reference!$A$1:$E$310,5,FALSE)</f>
        <v>5319020</v>
      </c>
      <c r="H3705" t="str">
        <f>VLOOKUP(C3705,reference!$A$1:$E$310,4,FALSE)</f>
        <v>KOTA KOMBA</v>
      </c>
      <c r="I3705" t="str">
        <f>VLOOKUP($D3705,reference!$G$1:$H$25,2,FALSE)</f>
        <v>Sawah</v>
      </c>
      <c r="J3705" t="str">
        <f>VLOOKUP($E3705,reference!$G$1:$H$25,2,FALSE)</f>
        <v>Semak belukar</v>
      </c>
      <c r="K3705" t="str">
        <f t="shared" si="57"/>
        <v>Non Irigasi</v>
      </c>
      <c r="L3705" t="s">
        <v>327</v>
      </c>
    </row>
    <row r="3706" spans="1:12" x14ac:dyDescent="0.25">
      <c r="A3706" s="1">
        <v>3705</v>
      </c>
      <c r="B3706" s="3">
        <v>2</v>
      </c>
      <c r="C3706" s="1">
        <v>276</v>
      </c>
      <c r="D3706" s="1">
        <v>14</v>
      </c>
      <c r="E3706" s="1">
        <v>1</v>
      </c>
      <c r="F3706" s="1">
        <v>0</v>
      </c>
      <c r="G3706">
        <f>VLOOKUP(C3706,reference!$A$1:$E$310,5,FALSE)</f>
        <v>5318070</v>
      </c>
      <c r="H3706" t="str">
        <f>VLOOKUP(C3706,reference!$A$1:$E$310,4,FALSE)</f>
        <v>WOLOWAE</v>
      </c>
      <c r="I3706" t="str">
        <f>VLOOKUP($D3706,reference!$G$1:$H$25,2,FALSE)</f>
        <v>Sawah</v>
      </c>
      <c r="J3706" t="str">
        <f>VLOOKUP($E3706,reference!$G$1:$H$25,2,FALSE)</f>
        <v>Hutan lahan kering primer</v>
      </c>
      <c r="K3706" t="str">
        <f t="shared" si="57"/>
        <v>Non Irigasi</v>
      </c>
      <c r="L3706" t="s">
        <v>327</v>
      </c>
    </row>
    <row r="3707" spans="1:12" x14ac:dyDescent="0.25">
      <c r="A3707" s="1">
        <v>3706</v>
      </c>
      <c r="B3707" s="3">
        <v>12</v>
      </c>
      <c r="C3707" s="1">
        <v>168</v>
      </c>
      <c r="D3707" s="1">
        <v>9</v>
      </c>
      <c r="E3707" s="1">
        <v>9</v>
      </c>
      <c r="F3707" s="1">
        <v>0</v>
      </c>
      <c r="G3707">
        <f>VLOOKUP(C3707,reference!$A$1:$E$310,5,FALSE)</f>
        <v>5310012</v>
      </c>
      <c r="H3707" t="str">
        <f>VLOOKUP(C3707,reference!$A$1:$E$310,4,FALSE)</f>
        <v>TANA WAWO</v>
      </c>
      <c r="I3707" t="str">
        <f>VLOOKUP($D3707,reference!$G$1:$H$25,2,FALSE)</f>
        <v>Semak belukar</v>
      </c>
      <c r="J3707" t="str">
        <f>VLOOKUP($E3707,reference!$G$1:$H$25,2,FALSE)</f>
        <v>Semak belukar</v>
      </c>
      <c r="K3707" t="str">
        <f t="shared" si="57"/>
        <v>Non Irigasi</v>
      </c>
      <c r="L3707" t="s">
        <v>327</v>
      </c>
    </row>
    <row r="3708" spans="1:12" x14ac:dyDescent="0.25">
      <c r="A3708" s="1">
        <v>3707</v>
      </c>
      <c r="B3708" s="3">
        <v>1</v>
      </c>
      <c r="C3708" s="1">
        <v>167</v>
      </c>
      <c r="D3708" s="1">
        <v>9</v>
      </c>
      <c r="E3708" s="1">
        <v>12</v>
      </c>
      <c r="F3708" s="1">
        <v>0</v>
      </c>
      <c r="G3708">
        <f>VLOOKUP(C3708,reference!$A$1:$E$310,5,FALSE)</f>
        <v>5310011</v>
      </c>
      <c r="H3708" t="str">
        <f>VLOOKUP(C3708,reference!$A$1:$E$310,4,FALSE)</f>
        <v>MEGO</v>
      </c>
      <c r="I3708" t="str">
        <f>VLOOKUP($D3708,reference!$G$1:$H$25,2,FALSE)</f>
        <v>Semak belukar</v>
      </c>
      <c r="J3708" t="str">
        <f>VLOOKUP($E3708,reference!$G$1:$H$25,2,FALSE)</f>
        <v>Pertanian lahan kering</v>
      </c>
      <c r="K3708" t="str">
        <f t="shared" si="57"/>
        <v>Non Irigasi</v>
      </c>
      <c r="L3708" t="s">
        <v>327</v>
      </c>
    </row>
    <row r="3709" spans="1:12" x14ac:dyDescent="0.25">
      <c r="A3709" s="1">
        <v>3708</v>
      </c>
      <c r="B3709" s="3">
        <v>1</v>
      </c>
      <c r="C3709" s="1">
        <v>176</v>
      </c>
      <c r="D3709" s="1">
        <v>0</v>
      </c>
      <c r="E3709" s="1">
        <v>0</v>
      </c>
      <c r="F3709" s="1">
        <v>0</v>
      </c>
      <c r="G3709">
        <f>VLOOKUP(C3709,reference!$A$1:$E$310,5,FALSE)</f>
        <v>5310050</v>
      </c>
      <c r="H3709" t="str">
        <f>VLOOKUP(C3709,reference!$A$1:$E$310,4,FALSE)</f>
        <v>KEWAPANTE</v>
      </c>
      <c r="I3709" t="str">
        <f>VLOOKUP($D3709,reference!$G$1:$H$25,2,FALSE)</f>
        <v>No data</v>
      </c>
      <c r="J3709" t="str">
        <f>VLOOKUP($E3709,reference!$G$1:$H$25,2,FALSE)</f>
        <v>No data</v>
      </c>
      <c r="K3709" t="str">
        <f t="shared" si="57"/>
        <v>Non Irigasi</v>
      </c>
      <c r="L3709" t="s">
        <v>327</v>
      </c>
    </row>
    <row r="3710" spans="1:12" x14ac:dyDescent="0.25">
      <c r="A3710" s="1">
        <v>3709</v>
      </c>
      <c r="B3710" s="3">
        <v>419</v>
      </c>
      <c r="C3710" s="1">
        <v>176</v>
      </c>
      <c r="D3710" s="1">
        <v>12</v>
      </c>
      <c r="E3710" s="1">
        <v>12</v>
      </c>
      <c r="F3710" s="1">
        <v>0</v>
      </c>
      <c r="G3710">
        <f>VLOOKUP(C3710,reference!$A$1:$E$310,5,FALSE)</f>
        <v>5310050</v>
      </c>
      <c r="H3710" t="str">
        <f>VLOOKUP(C3710,reference!$A$1:$E$310,4,FALSE)</f>
        <v>KEWAPANTE</v>
      </c>
      <c r="I3710" t="str">
        <f>VLOOKUP($D3710,reference!$G$1:$H$25,2,FALSE)</f>
        <v>Pertanian lahan kering</v>
      </c>
      <c r="J3710" t="str">
        <f>VLOOKUP($E3710,reference!$G$1:$H$25,2,FALSE)</f>
        <v>Pertanian lahan kering</v>
      </c>
      <c r="K3710" t="str">
        <f t="shared" si="57"/>
        <v>Non Irigasi</v>
      </c>
      <c r="L3710" t="s">
        <v>327</v>
      </c>
    </row>
    <row r="3711" spans="1:12" x14ac:dyDescent="0.25">
      <c r="A3711" s="1">
        <v>3710</v>
      </c>
      <c r="B3711" s="3">
        <v>72</v>
      </c>
      <c r="C3711" s="1">
        <v>242</v>
      </c>
      <c r="D3711" s="1">
        <v>9</v>
      </c>
      <c r="E3711" s="1">
        <v>12</v>
      </c>
      <c r="F3711" s="1">
        <v>0</v>
      </c>
      <c r="G3711">
        <f>VLOOKUP(C3711,reference!$A$1:$E$310,5,FALSE)</f>
        <v>5315010</v>
      </c>
      <c r="H3711" t="str">
        <f>VLOOKUP(C3711,reference!$A$1:$E$310,4,FALSE)</f>
        <v>KOMODO</v>
      </c>
      <c r="I3711" t="str">
        <f>VLOOKUP($D3711,reference!$G$1:$H$25,2,FALSE)</f>
        <v>Semak belukar</v>
      </c>
      <c r="J3711" t="str">
        <f>VLOOKUP($E3711,reference!$G$1:$H$25,2,FALSE)</f>
        <v>Pertanian lahan kering</v>
      </c>
      <c r="K3711" t="str">
        <f t="shared" si="57"/>
        <v>Non Irigasi</v>
      </c>
      <c r="L3711" t="s">
        <v>327</v>
      </c>
    </row>
    <row r="3712" spans="1:12" x14ac:dyDescent="0.25">
      <c r="A3712" s="1">
        <v>3711</v>
      </c>
      <c r="B3712" s="3">
        <v>24</v>
      </c>
      <c r="C3712" s="1">
        <v>247</v>
      </c>
      <c r="D3712" s="1">
        <v>13</v>
      </c>
      <c r="E3712" s="1">
        <v>20</v>
      </c>
      <c r="F3712" s="1">
        <v>0</v>
      </c>
      <c r="G3712">
        <f>VLOOKUP(C3712,reference!$A$1:$E$310,5,FALSE)</f>
        <v>5315031</v>
      </c>
      <c r="H3712" t="str">
        <f>VLOOKUP(C3712,reference!$A$1:$E$310,4,FALSE)</f>
        <v>WELAK</v>
      </c>
      <c r="I3712" t="str">
        <f>VLOOKUP($D3712,reference!$G$1:$H$25,2,FALSE)</f>
        <v>Pertanian lahan kering  campur semak / kebun campur</v>
      </c>
      <c r="J3712" t="str">
        <f>VLOOKUP($E3712,reference!$G$1:$H$25,2,FALSE)</f>
        <v>Tubuh air</v>
      </c>
      <c r="K3712" t="str">
        <f t="shared" si="57"/>
        <v>Non Irigasi</v>
      </c>
      <c r="L3712" t="s">
        <v>327</v>
      </c>
    </row>
    <row r="3713" spans="1:12" x14ac:dyDescent="0.25">
      <c r="A3713" s="1">
        <v>3712</v>
      </c>
      <c r="B3713" s="3">
        <v>406</v>
      </c>
      <c r="C3713" s="1">
        <v>220</v>
      </c>
      <c r="D3713" s="1">
        <v>12</v>
      </c>
      <c r="E3713" s="1">
        <v>13</v>
      </c>
      <c r="F3713" s="1">
        <v>0</v>
      </c>
      <c r="G3713">
        <f>VLOOKUP(C3713,reference!$A$1:$E$310,5,FALSE)</f>
        <v>5313040</v>
      </c>
      <c r="H3713" t="str">
        <f>VLOOKUP(C3713,reference!$A$1:$E$310,4,FALSE)</f>
        <v>SATAR MESE</v>
      </c>
      <c r="I3713" t="str">
        <f>VLOOKUP($D3713,reference!$G$1:$H$25,2,FALSE)</f>
        <v>Pertanian lahan kering</v>
      </c>
      <c r="J3713" t="str">
        <f>VLOOKUP($E3713,reference!$G$1:$H$25,2,FALSE)</f>
        <v>Pertanian lahan kering  campur semak / kebun campur</v>
      </c>
      <c r="K3713" t="str">
        <f t="shared" si="57"/>
        <v>Non Irigasi</v>
      </c>
      <c r="L3713" t="s">
        <v>327</v>
      </c>
    </row>
    <row r="3714" spans="1:12" x14ac:dyDescent="0.25">
      <c r="A3714" s="1">
        <v>3713</v>
      </c>
      <c r="B3714" s="3">
        <v>97</v>
      </c>
      <c r="C3714" s="1">
        <v>220</v>
      </c>
      <c r="D3714" s="1">
        <v>12</v>
      </c>
      <c r="E3714" s="1">
        <v>11</v>
      </c>
      <c r="F3714" s="1">
        <v>0</v>
      </c>
      <c r="G3714">
        <f>VLOOKUP(C3714,reference!$A$1:$E$310,5,FALSE)</f>
        <v>5313040</v>
      </c>
      <c r="H3714" t="str">
        <f>VLOOKUP(C3714,reference!$A$1:$E$310,4,FALSE)</f>
        <v>SATAR MESE</v>
      </c>
      <c r="I3714" t="str">
        <f>VLOOKUP($D3714,reference!$G$1:$H$25,2,FALSE)</f>
        <v>Pertanian lahan kering</v>
      </c>
      <c r="J3714" t="str">
        <f>VLOOKUP($E3714,reference!$G$1:$H$25,2,FALSE)</f>
        <v>Savanna / Padang rumput</v>
      </c>
      <c r="K3714" t="str">
        <f t="shared" si="57"/>
        <v>Non Irigasi</v>
      </c>
      <c r="L3714" t="s">
        <v>327</v>
      </c>
    </row>
    <row r="3715" spans="1:12" x14ac:dyDescent="0.25">
      <c r="A3715" s="1">
        <v>3714</v>
      </c>
      <c r="B3715" s="3">
        <v>4</v>
      </c>
      <c r="C3715" s="1">
        <v>283</v>
      </c>
      <c r="D3715" s="1">
        <v>1</v>
      </c>
      <c r="E3715" s="1">
        <v>18</v>
      </c>
      <c r="F3715" s="1">
        <v>0</v>
      </c>
      <c r="G3715">
        <f>VLOOKUP(C3715,reference!$A$1:$E$310,5,FALSE)</f>
        <v>5319050</v>
      </c>
      <c r="H3715" t="str">
        <f>VLOOKUP(C3715,reference!$A$1:$E$310,4,FALSE)</f>
        <v>POCO RANAKA</v>
      </c>
      <c r="I3715" t="str">
        <f>VLOOKUP($D3715,reference!$G$1:$H$25,2,FALSE)</f>
        <v>Hutan lahan kering primer</v>
      </c>
      <c r="J3715" t="str">
        <f>VLOOKUP($E3715,reference!$G$1:$H$25,2,FALSE)</f>
        <v>Lahan terbuka</v>
      </c>
      <c r="K3715" t="str">
        <f t="shared" ref="K3715:K3778" si="58">IF(F3715=0,"Non Irigasi","Buffer Irigasi")</f>
        <v>Non Irigasi</v>
      </c>
      <c r="L3715" t="s">
        <v>328</v>
      </c>
    </row>
    <row r="3716" spans="1:12" x14ac:dyDescent="0.25">
      <c r="A3716" s="1">
        <v>3715</v>
      </c>
      <c r="B3716" s="3">
        <v>2078</v>
      </c>
      <c r="C3716" s="1">
        <v>276</v>
      </c>
      <c r="D3716" s="1">
        <v>1</v>
      </c>
      <c r="E3716" s="1">
        <v>1</v>
      </c>
      <c r="F3716" s="1">
        <v>0</v>
      </c>
      <c r="G3716">
        <f>VLOOKUP(C3716,reference!$A$1:$E$310,5,FALSE)</f>
        <v>5318070</v>
      </c>
      <c r="H3716" t="str">
        <f>VLOOKUP(C3716,reference!$A$1:$E$310,4,FALSE)</f>
        <v>WOLOWAE</v>
      </c>
      <c r="I3716" t="str">
        <f>VLOOKUP($D3716,reference!$G$1:$H$25,2,FALSE)</f>
        <v>Hutan lahan kering primer</v>
      </c>
      <c r="J3716" t="str">
        <f>VLOOKUP($E3716,reference!$G$1:$H$25,2,FALSE)</f>
        <v>Hutan lahan kering primer</v>
      </c>
      <c r="K3716" t="str">
        <f t="shared" si="58"/>
        <v>Non Irigasi</v>
      </c>
      <c r="L3716" t="s">
        <v>327</v>
      </c>
    </row>
    <row r="3717" spans="1:12" x14ac:dyDescent="0.25">
      <c r="A3717" s="1">
        <v>3716</v>
      </c>
      <c r="B3717" s="3">
        <v>8</v>
      </c>
      <c r="C3717" s="1">
        <v>189</v>
      </c>
      <c r="D3717" s="1">
        <v>16</v>
      </c>
      <c r="E3717" s="1">
        <v>14</v>
      </c>
      <c r="F3717" s="1">
        <v>0</v>
      </c>
      <c r="G3717">
        <f>VLOOKUP(C3717,reference!$A$1:$E$310,5,FALSE)</f>
        <v>5311012</v>
      </c>
      <c r="H3717" t="str">
        <f>VLOOKUP(C3717,reference!$A$1:$E$310,4,FALSE)</f>
        <v>MAUKARO</v>
      </c>
      <c r="I3717" t="str">
        <f>VLOOKUP($D3717,reference!$G$1:$H$25,2,FALSE)</f>
        <v>Pemukiman</v>
      </c>
      <c r="J3717" t="str">
        <f>VLOOKUP($E3717,reference!$G$1:$H$25,2,FALSE)</f>
        <v>Sawah</v>
      </c>
      <c r="K3717" t="str">
        <f t="shared" si="58"/>
        <v>Non Irigasi</v>
      </c>
      <c r="L3717" t="s">
        <v>327</v>
      </c>
    </row>
    <row r="3718" spans="1:12" x14ac:dyDescent="0.25">
      <c r="A3718" s="1">
        <v>3717</v>
      </c>
      <c r="B3718" s="3">
        <v>3</v>
      </c>
      <c r="C3718" s="1">
        <v>168</v>
      </c>
      <c r="D3718" s="1">
        <v>18</v>
      </c>
      <c r="E3718" s="1">
        <v>2</v>
      </c>
      <c r="F3718" s="1">
        <v>0</v>
      </c>
      <c r="G3718">
        <f>VLOOKUP(C3718,reference!$A$1:$E$310,5,FALSE)</f>
        <v>5310012</v>
      </c>
      <c r="H3718" t="str">
        <f>VLOOKUP(C3718,reference!$A$1:$E$310,4,FALSE)</f>
        <v>TANA WAWO</v>
      </c>
      <c r="I3718" t="str">
        <f>VLOOKUP($D3718,reference!$G$1:$H$25,2,FALSE)</f>
        <v>Lahan terbuka</v>
      </c>
      <c r="J3718" t="str">
        <f>VLOOKUP($E3718,reference!$G$1:$H$25,2,FALSE)</f>
        <v>Hutan lahan kering sekunder / bekas tebangan</v>
      </c>
      <c r="K3718" t="str">
        <f t="shared" si="58"/>
        <v>Non Irigasi</v>
      </c>
      <c r="L3718" t="s">
        <v>327</v>
      </c>
    </row>
    <row r="3719" spans="1:12" x14ac:dyDescent="0.25">
      <c r="A3719" s="1">
        <v>3718</v>
      </c>
      <c r="B3719" s="3">
        <v>853</v>
      </c>
      <c r="C3719" s="1">
        <v>174</v>
      </c>
      <c r="D3719" s="1">
        <v>1</v>
      </c>
      <c r="E3719" s="1">
        <v>1</v>
      </c>
      <c r="F3719" s="1">
        <v>0</v>
      </c>
      <c r="G3719">
        <f>VLOOKUP(C3719,reference!$A$1:$E$310,5,FALSE)</f>
        <v>5310041</v>
      </c>
      <c r="H3719" t="str">
        <f>VLOOKUP(C3719,reference!$A$1:$E$310,4,FALSE)</f>
        <v>WAIGETE</v>
      </c>
      <c r="I3719" t="str">
        <f>VLOOKUP($D3719,reference!$G$1:$H$25,2,FALSE)</f>
        <v>Hutan lahan kering primer</v>
      </c>
      <c r="J3719" t="str">
        <f>VLOOKUP($E3719,reference!$G$1:$H$25,2,FALSE)</f>
        <v>Hutan lahan kering primer</v>
      </c>
      <c r="K3719" t="str">
        <f t="shared" si="58"/>
        <v>Non Irigasi</v>
      </c>
      <c r="L3719" t="s">
        <v>327</v>
      </c>
    </row>
    <row r="3720" spans="1:12" x14ac:dyDescent="0.25">
      <c r="A3720" s="1">
        <v>3719</v>
      </c>
      <c r="B3720" s="3">
        <v>141</v>
      </c>
      <c r="C3720" s="1">
        <v>244</v>
      </c>
      <c r="D3720" s="1">
        <v>14</v>
      </c>
      <c r="E3720" s="1">
        <v>14</v>
      </c>
      <c r="F3720" s="1">
        <v>0</v>
      </c>
      <c r="G3720">
        <f>VLOOKUP(C3720,reference!$A$1:$E$310,5,FALSE)</f>
        <v>5315020</v>
      </c>
      <c r="H3720" t="str">
        <f>VLOOKUP(C3720,reference!$A$1:$E$310,4,FALSE)</f>
        <v>SANO NGGOANG</v>
      </c>
      <c r="I3720" t="str">
        <f>VLOOKUP($D3720,reference!$G$1:$H$25,2,FALSE)</f>
        <v>Sawah</v>
      </c>
      <c r="J3720" t="str">
        <f>VLOOKUP($E3720,reference!$G$1:$H$25,2,FALSE)</f>
        <v>Sawah</v>
      </c>
      <c r="K3720" t="str">
        <f t="shared" si="58"/>
        <v>Non Irigasi</v>
      </c>
      <c r="L3720" t="s">
        <v>327</v>
      </c>
    </row>
    <row r="3721" spans="1:12" x14ac:dyDescent="0.25">
      <c r="A3721" s="1">
        <v>3720</v>
      </c>
      <c r="B3721" s="3">
        <v>19</v>
      </c>
      <c r="C3721" s="1">
        <v>247</v>
      </c>
      <c r="D3721" s="1">
        <v>14</v>
      </c>
      <c r="E3721" s="1">
        <v>16</v>
      </c>
      <c r="F3721" s="1">
        <v>0</v>
      </c>
      <c r="G3721">
        <f>VLOOKUP(C3721,reference!$A$1:$E$310,5,FALSE)</f>
        <v>5315031</v>
      </c>
      <c r="H3721" t="str">
        <f>VLOOKUP(C3721,reference!$A$1:$E$310,4,FALSE)</f>
        <v>WELAK</v>
      </c>
      <c r="I3721" t="str">
        <f>VLOOKUP($D3721,reference!$G$1:$H$25,2,FALSE)</f>
        <v>Sawah</v>
      </c>
      <c r="J3721" t="str">
        <f>VLOOKUP($E3721,reference!$G$1:$H$25,2,FALSE)</f>
        <v>Pemukiman</v>
      </c>
      <c r="K3721" t="str">
        <f t="shared" si="58"/>
        <v>Non Irigasi</v>
      </c>
      <c r="L3721" t="s">
        <v>327</v>
      </c>
    </row>
    <row r="3722" spans="1:12" x14ac:dyDescent="0.25">
      <c r="A3722" s="1">
        <v>3721</v>
      </c>
      <c r="B3722" s="3">
        <v>6508</v>
      </c>
      <c r="C3722" s="1">
        <v>220</v>
      </c>
      <c r="D3722" s="1">
        <v>1</v>
      </c>
      <c r="E3722" s="1">
        <v>1</v>
      </c>
      <c r="F3722" s="1">
        <v>0</v>
      </c>
      <c r="G3722">
        <f>VLOOKUP(C3722,reference!$A$1:$E$310,5,FALSE)</f>
        <v>5313040</v>
      </c>
      <c r="H3722" t="str">
        <f>VLOOKUP(C3722,reference!$A$1:$E$310,4,FALSE)</f>
        <v>SATAR MESE</v>
      </c>
      <c r="I3722" t="str">
        <f>VLOOKUP($D3722,reference!$G$1:$H$25,2,FALSE)</f>
        <v>Hutan lahan kering primer</v>
      </c>
      <c r="J3722" t="str">
        <f>VLOOKUP($E3722,reference!$G$1:$H$25,2,FALSE)</f>
        <v>Hutan lahan kering primer</v>
      </c>
      <c r="K3722" t="str">
        <f t="shared" si="58"/>
        <v>Non Irigasi</v>
      </c>
      <c r="L3722" t="s">
        <v>327</v>
      </c>
    </row>
    <row r="3723" spans="1:12" x14ac:dyDescent="0.25">
      <c r="A3723" s="1">
        <v>3722</v>
      </c>
      <c r="B3723" s="3">
        <v>19</v>
      </c>
      <c r="C3723" s="1">
        <v>224</v>
      </c>
      <c r="D3723" s="1">
        <v>1</v>
      </c>
      <c r="E3723" s="1">
        <v>1</v>
      </c>
      <c r="F3723" s="1">
        <v>0</v>
      </c>
      <c r="G3723">
        <f>VLOOKUP(C3723,reference!$A$1:$E$310,5,FALSE)</f>
        <v>5313120</v>
      </c>
      <c r="H3723" t="str">
        <f>VLOOKUP(C3723,reference!$A$1:$E$310,4,FALSE)</f>
        <v>RUTENG</v>
      </c>
      <c r="I3723" t="str">
        <f>VLOOKUP($D3723,reference!$G$1:$H$25,2,FALSE)</f>
        <v>Hutan lahan kering primer</v>
      </c>
      <c r="J3723" t="str">
        <f>VLOOKUP($E3723,reference!$G$1:$H$25,2,FALSE)</f>
        <v>Hutan lahan kering primer</v>
      </c>
      <c r="K3723" t="str">
        <f t="shared" si="58"/>
        <v>Non Irigasi</v>
      </c>
      <c r="L3723" t="s">
        <v>327</v>
      </c>
    </row>
    <row r="3724" spans="1:12" x14ac:dyDescent="0.25">
      <c r="A3724" s="1">
        <v>3723</v>
      </c>
      <c r="B3724" s="3">
        <v>62</v>
      </c>
      <c r="C3724" s="1">
        <v>279</v>
      </c>
      <c r="D3724" s="1">
        <v>1</v>
      </c>
      <c r="E3724" s="1">
        <v>9</v>
      </c>
      <c r="F3724" s="1">
        <v>0</v>
      </c>
      <c r="G3724">
        <f>VLOOKUP(C3724,reference!$A$1:$E$310,5,FALSE)</f>
        <v>5319020</v>
      </c>
      <c r="H3724" t="str">
        <f>VLOOKUP(C3724,reference!$A$1:$E$310,4,FALSE)</f>
        <v>KOTA KOMBA</v>
      </c>
      <c r="I3724" t="str">
        <f>VLOOKUP($D3724,reference!$G$1:$H$25,2,FALSE)</f>
        <v>Hutan lahan kering primer</v>
      </c>
      <c r="J3724" t="str">
        <f>VLOOKUP($E3724,reference!$G$1:$H$25,2,FALSE)</f>
        <v>Semak belukar</v>
      </c>
      <c r="K3724" t="str">
        <f t="shared" si="58"/>
        <v>Non Irigasi</v>
      </c>
      <c r="L3724" t="s">
        <v>328</v>
      </c>
    </row>
    <row r="3725" spans="1:12" x14ac:dyDescent="0.25">
      <c r="A3725" s="1">
        <v>3724</v>
      </c>
      <c r="B3725" s="3">
        <v>60</v>
      </c>
      <c r="C3725" s="1">
        <v>273</v>
      </c>
      <c r="D3725" s="1">
        <v>11</v>
      </c>
      <c r="E3725" s="1">
        <v>20</v>
      </c>
      <c r="F3725" s="1">
        <v>0</v>
      </c>
      <c r="G3725">
        <f>VLOOKUP(C3725,reference!$A$1:$E$310,5,FALSE)</f>
        <v>5318040</v>
      </c>
      <c r="H3725" t="str">
        <f>VLOOKUP(C3725,reference!$A$1:$E$310,4,FALSE)</f>
        <v>BOAWAE</v>
      </c>
      <c r="I3725" t="str">
        <f>VLOOKUP($D3725,reference!$G$1:$H$25,2,FALSE)</f>
        <v>Savanna / Padang rumput</v>
      </c>
      <c r="J3725" t="str">
        <f>VLOOKUP($E3725,reference!$G$1:$H$25,2,FALSE)</f>
        <v>Tubuh air</v>
      </c>
      <c r="K3725" t="str">
        <f t="shared" si="58"/>
        <v>Non Irigasi</v>
      </c>
      <c r="L3725" t="s">
        <v>327</v>
      </c>
    </row>
    <row r="3726" spans="1:12" x14ac:dyDescent="0.25">
      <c r="A3726" s="1">
        <v>3725</v>
      </c>
      <c r="B3726" s="3">
        <v>22</v>
      </c>
      <c r="C3726" s="1">
        <v>189</v>
      </c>
      <c r="D3726" s="1">
        <v>16</v>
      </c>
      <c r="E3726" s="1">
        <v>12</v>
      </c>
      <c r="F3726" s="1">
        <v>0</v>
      </c>
      <c r="G3726">
        <f>VLOOKUP(C3726,reference!$A$1:$E$310,5,FALSE)</f>
        <v>5311012</v>
      </c>
      <c r="H3726" t="str">
        <f>VLOOKUP(C3726,reference!$A$1:$E$310,4,FALSE)</f>
        <v>MAUKARO</v>
      </c>
      <c r="I3726" t="str">
        <f>VLOOKUP($D3726,reference!$G$1:$H$25,2,FALSE)</f>
        <v>Pemukiman</v>
      </c>
      <c r="J3726" t="str">
        <f>VLOOKUP($E3726,reference!$G$1:$H$25,2,FALSE)</f>
        <v>Pertanian lahan kering</v>
      </c>
      <c r="K3726" t="str">
        <f t="shared" si="58"/>
        <v>Non Irigasi</v>
      </c>
      <c r="L3726" t="s">
        <v>327</v>
      </c>
    </row>
    <row r="3727" spans="1:12" x14ac:dyDescent="0.25">
      <c r="A3727" s="1">
        <v>3726</v>
      </c>
      <c r="B3727" s="3">
        <v>52</v>
      </c>
      <c r="C3727" s="1">
        <v>204</v>
      </c>
      <c r="D3727" s="1">
        <v>11</v>
      </c>
      <c r="E3727" s="1">
        <v>13</v>
      </c>
      <c r="F3727" s="1">
        <v>0</v>
      </c>
      <c r="G3727">
        <f>VLOOKUP(C3727,reference!$A$1:$E$310,5,FALSE)</f>
        <v>5311062</v>
      </c>
      <c r="H3727" t="str">
        <f>VLOOKUP(C3727,reference!$A$1:$E$310,4,FALSE)</f>
        <v>DETUKELI</v>
      </c>
      <c r="I3727" t="str">
        <f>VLOOKUP($D3727,reference!$G$1:$H$25,2,FALSE)</f>
        <v>Savanna / Padang rumput</v>
      </c>
      <c r="J3727" t="str">
        <f>VLOOKUP($E3727,reference!$G$1:$H$25,2,FALSE)</f>
        <v>Pertanian lahan kering  campur semak / kebun campur</v>
      </c>
      <c r="K3727" t="str">
        <f t="shared" si="58"/>
        <v>Non Irigasi</v>
      </c>
      <c r="L3727" t="s">
        <v>327</v>
      </c>
    </row>
    <row r="3728" spans="1:12" x14ac:dyDescent="0.25">
      <c r="A3728" s="1">
        <v>3727</v>
      </c>
      <c r="B3728" s="3">
        <v>2176</v>
      </c>
      <c r="C3728" s="1">
        <v>168</v>
      </c>
      <c r="D3728" s="1">
        <v>2</v>
      </c>
      <c r="E3728" s="1">
        <v>2</v>
      </c>
      <c r="F3728" s="1">
        <v>0</v>
      </c>
      <c r="G3728">
        <f>VLOOKUP(C3728,reference!$A$1:$E$310,5,FALSE)</f>
        <v>5310012</v>
      </c>
      <c r="H3728" t="str">
        <f>VLOOKUP(C3728,reference!$A$1:$E$310,4,FALSE)</f>
        <v>TANA WAWO</v>
      </c>
      <c r="I3728" t="str">
        <f>VLOOKUP($D3728,reference!$G$1:$H$25,2,FALSE)</f>
        <v>Hutan lahan kering sekunder / bekas tebangan</v>
      </c>
      <c r="J3728" t="str">
        <f>VLOOKUP($E3728,reference!$G$1:$H$25,2,FALSE)</f>
        <v>Hutan lahan kering sekunder / bekas tebangan</v>
      </c>
      <c r="K3728" t="str">
        <f t="shared" si="58"/>
        <v>Non Irigasi</v>
      </c>
      <c r="L3728" t="s">
        <v>327</v>
      </c>
    </row>
    <row r="3729" spans="1:12" x14ac:dyDescent="0.25">
      <c r="A3729" s="1">
        <v>3728</v>
      </c>
      <c r="B3729" s="3">
        <v>39</v>
      </c>
      <c r="C3729" s="1">
        <v>180</v>
      </c>
      <c r="D3729" s="1">
        <v>11</v>
      </c>
      <c r="E3729" s="1">
        <v>9</v>
      </c>
      <c r="F3729" s="1">
        <v>0</v>
      </c>
      <c r="G3729">
        <f>VLOOKUP(C3729,reference!$A$1:$E$310,5,FALSE)</f>
        <v>5310062</v>
      </c>
      <c r="H3729" t="str">
        <f>VLOOKUP(C3729,reference!$A$1:$E$310,4,FALSE)</f>
        <v>KOTING</v>
      </c>
      <c r="I3729" t="str">
        <f>VLOOKUP($D3729,reference!$G$1:$H$25,2,FALSE)</f>
        <v>Savanna / Padang rumput</v>
      </c>
      <c r="J3729" t="str">
        <f>VLOOKUP($E3729,reference!$G$1:$H$25,2,FALSE)</f>
        <v>Semak belukar</v>
      </c>
      <c r="K3729" t="str">
        <f t="shared" si="58"/>
        <v>Non Irigasi</v>
      </c>
      <c r="L3729" t="s">
        <v>327</v>
      </c>
    </row>
    <row r="3730" spans="1:12" x14ac:dyDescent="0.25">
      <c r="A3730" s="1">
        <v>3729</v>
      </c>
      <c r="B3730" s="3">
        <v>3</v>
      </c>
      <c r="C3730" s="1">
        <v>244</v>
      </c>
      <c r="D3730" s="1">
        <v>14</v>
      </c>
      <c r="E3730" s="1">
        <v>1</v>
      </c>
      <c r="F3730" s="1">
        <v>0</v>
      </c>
      <c r="G3730">
        <f>VLOOKUP(C3730,reference!$A$1:$E$310,5,FALSE)</f>
        <v>5315020</v>
      </c>
      <c r="H3730" t="str">
        <f>VLOOKUP(C3730,reference!$A$1:$E$310,4,FALSE)</f>
        <v>SANO NGGOANG</v>
      </c>
      <c r="I3730" t="str">
        <f>VLOOKUP($D3730,reference!$G$1:$H$25,2,FALSE)</f>
        <v>Sawah</v>
      </c>
      <c r="J3730" t="str">
        <f>VLOOKUP($E3730,reference!$G$1:$H$25,2,FALSE)</f>
        <v>Hutan lahan kering primer</v>
      </c>
      <c r="K3730" t="str">
        <f t="shared" si="58"/>
        <v>Non Irigasi</v>
      </c>
      <c r="L3730" t="s">
        <v>327</v>
      </c>
    </row>
    <row r="3731" spans="1:12" x14ac:dyDescent="0.25">
      <c r="A3731" s="1">
        <v>3730</v>
      </c>
      <c r="B3731" s="3">
        <v>228</v>
      </c>
      <c r="C3731" s="1">
        <v>220</v>
      </c>
      <c r="D3731" s="1">
        <v>12</v>
      </c>
      <c r="E3731" s="1">
        <v>2</v>
      </c>
      <c r="F3731" s="1">
        <v>0</v>
      </c>
      <c r="G3731">
        <f>VLOOKUP(C3731,reference!$A$1:$E$310,5,FALSE)</f>
        <v>5313040</v>
      </c>
      <c r="H3731" t="str">
        <f>VLOOKUP(C3731,reference!$A$1:$E$310,4,FALSE)</f>
        <v>SATAR MESE</v>
      </c>
      <c r="I3731" t="str">
        <f>VLOOKUP($D3731,reference!$G$1:$H$25,2,FALSE)</f>
        <v>Pertanian lahan kering</v>
      </c>
      <c r="J3731" t="str">
        <f>VLOOKUP($E3731,reference!$G$1:$H$25,2,FALSE)</f>
        <v>Hutan lahan kering sekunder / bekas tebangan</v>
      </c>
      <c r="K3731" t="str">
        <f t="shared" si="58"/>
        <v>Non Irigasi</v>
      </c>
      <c r="L3731" t="s">
        <v>327</v>
      </c>
    </row>
    <row r="3732" spans="1:12" x14ac:dyDescent="0.25">
      <c r="A3732" s="1">
        <v>3731</v>
      </c>
      <c r="B3732" s="3">
        <v>1</v>
      </c>
      <c r="C3732" s="1">
        <v>223</v>
      </c>
      <c r="D3732" s="1">
        <v>2</v>
      </c>
      <c r="E3732" s="1">
        <v>16</v>
      </c>
      <c r="F3732" s="1">
        <v>0</v>
      </c>
      <c r="G3732">
        <f>VLOOKUP(C3732,reference!$A$1:$E$310,5,FALSE)</f>
        <v>5313110</v>
      </c>
      <c r="H3732" t="str">
        <f>VLOOKUP(C3732,reference!$A$1:$E$310,4,FALSE)</f>
        <v>LANGKE REMBONG</v>
      </c>
      <c r="I3732" t="str">
        <f>VLOOKUP($D3732,reference!$G$1:$H$25,2,FALSE)</f>
        <v>Hutan lahan kering sekunder / bekas tebangan</v>
      </c>
      <c r="J3732" t="str">
        <f>VLOOKUP($E3732,reference!$G$1:$H$25,2,FALSE)</f>
        <v>Pemukiman</v>
      </c>
      <c r="K3732" t="str">
        <f t="shared" si="58"/>
        <v>Non Irigasi</v>
      </c>
      <c r="L3732" t="s">
        <v>328</v>
      </c>
    </row>
    <row r="3733" spans="1:12" x14ac:dyDescent="0.25">
      <c r="A3733" s="1">
        <v>3732</v>
      </c>
      <c r="B3733" s="3">
        <v>5</v>
      </c>
      <c r="C3733" s="1">
        <v>278</v>
      </c>
      <c r="D3733" s="1">
        <v>1</v>
      </c>
      <c r="E3733" s="1">
        <v>20</v>
      </c>
      <c r="F3733" s="1">
        <v>0</v>
      </c>
      <c r="G3733">
        <f>VLOOKUP(C3733,reference!$A$1:$E$310,5,FALSE)</f>
        <v>5319011</v>
      </c>
      <c r="H3733" t="str">
        <f>VLOOKUP(C3733,reference!$A$1:$E$310,4,FALSE)</f>
        <v>RANA MESE</v>
      </c>
      <c r="I3733" t="str">
        <f>VLOOKUP($D3733,reference!$G$1:$H$25,2,FALSE)</f>
        <v>Hutan lahan kering primer</v>
      </c>
      <c r="J3733" t="str">
        <f>VLOOKUP($E3733,reference!$G$1:$H$25,2,FALSE)</f>
        <v>Tubuh air</v>
      </c>
      <c r="K3733" t="str">
        <f t="shared" si="58"/>
        <v>Non Irigasi</v>
      </c>
      <c r="L3733" t="s">
        <v>328</v>
      </c>
    </row>
    <row r="3734" spans="1:12" x14ac:dyDescent="0.25">
      <c r="A3734" s="1">
        <v>3733</v>
      </c>
      <c r="B3734" s="3">
        <v>254</v>
      </c>
      <c r="C3734" s="1">
        <v>278</v>
      </c>
      <c r="D3734" s="1">
        <v>9</v>
      </c>
      <c r="E3734" s="1">
        <v>16</v>
      </c>
      <c r="F3734" s="1">
        <v>0</v>
      </c>
      <c r="G3734">
        <f>VLOOKUP(C3734,reference!$A$1:$E$310,5,FALSE)</f>
        <v>5319011</v>
      </c>
      <c r="H3734" t="str">
        <f>VLOOKUP(C3734,reference!$A$1:$E$310,4,FALSE)</f>
        <v>RANA MESE</v>
      </c>
      <c r="I3734" t="str">
        <f>VLOOKUP($D3734,reference!$G$1:$H$25,2,FALSE)</f>
        <v>Semak belukar</v>
      </c>
      <c r="J3734" t="str">
        <f>VLOOKUP($E3734,reference!$G$1:$H$25,2,FALSE)</f>
        <v>Pemukiman</v>
      </c>
      <c r="K3734" t="str">
        <f t="shared" si="58"/>
        <v>Non Irigasi</v>
      </c>
      <c r="L3734" t="s">
        <v>327</v>
      </c>
    </row>
    <row r="3735" spans="1:12" x14ac:dyDescent="0.25">
      <c r="A3735" s="1">
        <v>3734</v>
      </c>
      <c r="B3735" s="3">
        <v>188</v>
      </c>
      <c r="C3735" s="1">
        <v>278</v>
      </c>
      <c r="D3735" s="1">
        <v>9</v>
      </c>
      <c r="E3735" s="1">
        <v>1</v>
      </c>
      <c r="F3735" s="1">
        <v>0</v>
      </c>
      <c r="G3735">
        <f>VLOOKUP(C3735,reference!$A$1:$E$310,5,FALSE)</f>
        <v>5319011</v>
      </c>
      <c r="H3735" t="str">
        <f>VLOOKUP(C3735,reference!$A$1:$E$310,4,FALSE)</f>
        <v>RANA MESE</v>
      </c>
      <c r="I3735" t="str">
        <f>VLOOKUP($D3735,reference!$G$1:$H$25,2,FALSE)</f>
        <v>Semak belukar</v>
      </c>
      <c r="J3735" t="str">
        <f>VLOOKUP($E3735,reference!$G$1:$H$25,2,FALSE)</f>
        <v>Hutan lahan kering primer</v>
      </c>
      <c r="K3735" t="str">
        <f t="shared" si="58"/>
        <v>Non Irigasi</v>
      </c>
      <c r="L3735" t="s">
        <v>327</v>
      </c>
    </row>
    <row r="3736" spans="1:12" x14ac:dyDescent="0.25">
      <c r="A3736" s="1">
        <v>3735</v>
      </c>
      <c r="B3736" s="3">
        <v>52</v>
      </c>
      <c r="C3736" s="1">
        <v>215</v>
      </c>
      <c r="D3736" s="1">
        <v>11</v>
      </c>
      <c r="E3736" s="1">
        <v>9</v>
      </c>
      <c r="F3736" s="1">
        <v>0</v>
      </c>
      <c r="G3736">
        <f>VLOOKUP(C3736,reference!$A$1:$E$310,5,FALSE)</f>
        <v>5312070</v>
      </c>
      <c r="H3736" t="str">
        <f>VLOOKUP(C3736,reference!$A$1:$E$310,4,FALSE)</f>
        <v>BAJAWA UTARA</v>
      </c>
      <c r="I3736" t="str">
        <f>VLOOKUP($D3736,reference!$G$1:$H$25,2,FALSE)</f>
        <v>Savanna / Padang rumput</v>
      </c>
      <c r="J3736" t="str">
        <f>VLOOKUP($E3736,reference!$G$1:$H$25,2,FALSE)</f>
        <v>Semak belukar</v>
      </c>
      <c r="K3736" t="str">
        <f t="shared" si="58"/>
        <v>Non Irigasi</v>
      </c>
      <c r="L3736" t="s">
        <v>327</v>
      </c>
    </row>
    <row r="3737" spans="1:12" x14ac:dyDescent="0.25">
      <c r="A3737" s="1">
        <v>3736</v>
      </c>
      <c r="B3737" s="3">
        <v>2</v>
      </c>
      <c r="C3737" s="1">
        <v>219</v>
      </c>
      <c r="D3737" s="1">
        <v>12</v>
      </c>
      <c r="E3737" s="1">
        <v>11</v>
      </c>
      <c r="F3737" s="1">
        <v>0</v>
      </c>
      <c r="G3737">
        <f>VLOOKUP(C3737,reference!$A$1:$E$310,5,FALSE)</f>
        <v>5312082</v>
      </c>
      <c r="H3737" t="str">
        <f>VLOOKUP(C3737,reference!$A$1:$E$310,4,FALSE)</f>
        <v>WOLOMEZE</v>
      </c>
      <c r="I3737" t="str">
        <f>VLOOKUP($D3737,reference!$G$1:$H$25,2,FALSE)</f>
        <v>Pertanian lahan kering</v>
      </c>
      <c r="J3737" t="str">
        <f>VLOOKUP($E3737,reference!$G$1:$H$25,2,FALSE)</f>
        <v>Savanna / Padang rumput</v>
      </c>
      <c r="K3737" t="str">
        <f t="shared" si="58"/>
        <v>Non Irigasi</v>
      </c>
      <c r="L3737" t="s">
        <v>327</v>
      </c>
    </row>
    <row r="3738" spans="1:12" x14ac:dyDescent="0.25">
      <c r="A3738" s="1">
        <v>3737</v>
      </c>
      <c r="B3738" s="3">
        <v>397</v>
      </c>
      <c r="C3738" s="1">
        <v>219</v>
      </c>
      <c r="D3738" s="1">
        <v>12</v>
      </c>
      <c r="E3738" s="1">
        <v>9</v>
      </c>
      <c r="F3738" s="1">
        <v>0</v>
      </c>
      <c r="G3738">
        <f>VLOOKUP(C3738,reference!$A$1:$E$310,5,FALSE)</f>
        <v>5312082</v>
      </c>
      <c r="H3738" t="str">
        <f>VLOOKUP(C3738,reference!$A$1:$E$310,4,FALSE)</f>
        <v>WOLOMEZE</v>
      </c>
      <c r="I3738" t="str">
        <f>VLOOKUP($D3738,reference!$G$1:$H$25,2,FALSE)</f>
        <v>Pertanian lahan kering</v>
      </c>
      <c r="J3738" t="str">
        <f>VLOOKUP($E3738,reference!$G$1:$H$25,2,FALSE)</f>
        <v>Semak belukar</v>
      </c>
      <c r="K3738" t="str">
        <f t="shared" si="58"/>
        <v>Non Irigasi</v>
      </c>
      <c r="L3738" t="s">
        <v>327</v>
      </c>
    </row>
    <row r="3739" spans="1:12" x14ac:dyDescent="0.25">
      <c r="A3739" s="1">
        <v>3738</v>
      </c>
      <c r="B3739" s="3">
        <v>4</v>
      </c>
      <c r="C3739" s="1">
        <v>219</v>
      </c>
      <c r="D3739" s="1">
        <v>13</v>
      </c>
      <c r="E3739" s="1">
        <v>1</v>
      </c>
      <c r="F3739" s="1">
        <v>0</v>
      </c>
      <c r="G3739">
        <f>VLOOKUP(C3739,reference!$A$1:$E$310,5,FALSE)</f>
        <v>5312082</v>
      </c>
      <c r="H3739" t="str">
        <f>VLOOKUP(C3739,reference!$A$1:$E$310,4,FALSE)</f>
        <v>WOLOMEZE</v>
      </c>
      <c r="I3739" t="str">
        <f>VLOOKUP($D3739,reference!$G$1:$H$25,2,FALSE)</f>
        <v>Pertanian lahan kering  campur semak / kebun campur</v>
      </c>
      <c r="J3739" t="str">
        <f>VLOOKUP($E3739,reference!$G$1:$H$25,2,FALSE)</f>
        <v>Hutan lahan kering primer</v>
      </c>
      <c r="K3739" t="str">
        <f t="shared" si="58"/>
        <v>Non Irigasi</v>
      </c>
      <c r="L3739" t="s">
        <v>327</v>
      </c>
    </row>
    <row r="3740" spans="1:12" x14ac:dyDescent="0.25">
      <c r="A3740" s="1">
        <v>3739</v>
      </c>
      <c r="B3740" s="3">
        <v>123</v>
      </c>
      <c r="C3740" s="1">
        <v>219</v>
      </c>
      <c r="D3740" s="1">
        <v>13</v>
      </c>
      <c r="E3740" s="1">
        <v>14</v>
      </c>
      <c r="F3740" s="1">
        <v>0</v>
      </c>
      <c r="G3740">
        <f>VLOOKUP(C3740,reference!$A$1:$E$310,5,FALSE)</f>
        <v>5312082</v>
      </c>
      <c r="H3740" t="str">
        <f>VLOOKUP(C3740,reference!$A$1:$E$310,4,FALSE)</f>
        <v>WOLOMEZE</v>
      </c>
      <c r="I3740" t="str">
        <f>VLOOKUP($D3740,reference!$G$1:$H$25,2,FALSE)</f>
        <v>Pertanian lahan kering  campur semak / kebun campur</v>
      </c>
      <c r="J3740" t="str">
        <f>VLOOKUP($E3740,reference!$G$1:$H$25,2,FALSE)</f>
        <v>Sawah</v>
      </c>
      <c r="K3740" t="str">
        <f t="shared" si="58"/>
        <v>Non Irigasi</v>
      </c>
      <c r="L3740" t="s">
        <v>327</v>
      </c>
    </row>
    <row r="3741" spans="1:12" x14ac:dyDescent="0.25">
      <c r="A3741" s="1">
        <v>3740</v>
      </c>
      <c r="B3741" s="3">
        <v>545</v>
      </c>
      <c r="C3741" s="1">
        <v>219</v>
      </c>
      <c r="D3741" s="1">
        <v>11</v>
      </c>
      <c r="E3741" s="1">
        <v>13</v>
      </c>
      <c r="F3741" s="1">
        <v>0</v>
      </c>
      <c r="G3741">
        <f>VLOOKUP(C3741,reference!$A$1:$E$310,5,FALSE)</f>
        <v>5312082</v>
      </c>
      <c r="H3741" t="str">
        <f>VLOOKUP(C3741,reference!$A$1:$E$310,4,FALSE)</f>
        <v>WOLOMEZE</v>
      </c>
      <c r="I3741" t="str">
        <f>VLOOKUP($D3741,reference!$G$1:$H$25,2,FALSE)</f>
        <v>Savanna / Padang rumput</v>
      </c>
      <c r="J3741" t="str">
        <f>VLOOKUP($E3741,reference!$G$1:$H$25,2,FALSE)</f>
        <v>Pertanian lahan kering  campur semak / kebun campur</v>
      </c>
      <c r="K3741" t="str">
        <f t="shared" si="58"/>
        <v>Non Irigasi</v>
      </c>
      <c r="L3741" t="s">
        <v>327</v>
      </c>
    </row>
    <row r="3742" spans="1:12" x14ac:dyDescent="0.25">
      <c r="A3742" s="1">
        <v>3741</v>
      </c>
      <c r="B3742" s="3">
        <v>58</v>
      </c>
      <c r="C3742" s="1">
        <v>189</v>
      </c>
      <c r="D3742" s="1">
        <v>9</v>
      </c>
      <c r="E3742" s="1">
        <v>14</v>
      </c>
      <c r="F3742" s="1">
        <v>0</v>
      </c>
      <c r="G3742">
        <f>VLOOKUP(C3742,reference!$A$1:$E$310,5,FALSE)</f>
        <v>5311012</v>
      </c>
      <c r="H3742" t="str">
        <f>VLOOKUP(C3742,reference!$A$1:$E$310,4,FALSE)</f>
        <v>MAUKARO</v>
      </c>
      <c r="I3742" t="str">
        <f>VLOOKUP($D3742,reference!$G$1:$H$25,2,FALSE)</f>
        <v>Semak belukar</v>
      </c>
      <c r="J3742" t="str">
        <f>VLOOKUP($E3742,reference!$G$1:$H$25,2,FALSE)</f>
        <v>Sawah</v>
      </c>
      <c r="K3742" t="str">
        <f t="shared" si="58"/>
        <v>Non Irigasi</v>
      </c>
      <c r="L3742" t="s">
        <v>327</v>
      </c>
    </row>
    <row r="3743" spans="1:12" x14ac:dyDescent="0.25">
      <c r="A3743" s="1">
        <v>3742</v>
      </c>
      <c r="B3743" s="3">
        <v>12</v>
      </c>
      <c r="C3743" s="1">
        <v>168</v>
      </c>
      <c r="D3743" s="1">
        <v>11</v>
      </c>
      <c r="E3743" s="1">
        <v>2</v>
      </c>
      <c r="F3743" s="1">
        <v>0</v>
      </c>
      <c r="G3743">
        <f>VLOOKUP(C3743,reference!$A$1:$E$310,5,FALSE)</f>
        <v>5310012</v>
      </c>
      <c r="H3743" t="str">
        <f>VLOOKUP(C3743,reference!$A$1:$E$310,4,FALSE)</f>
        <v>TANA WAWO</v>
      </c>
      <c r="I3743" t="str">
        <f>VLOOKUP($D3743,reference!$G$1:$H$25,2,FALSE)</f>
        <v>Savanna / Padang rumput</v>
      </c>
      <c r="J3743" t="str">
        <f>VLOOKUP($E3743,reference!$G$1:$H$25,2,FALSE)</f>
        <v>Hutan lahan kering sekunder / bekas tebangan</v>
      </c>
      <c r="K3743" t="str">
        <f t="shared" si="58"/>
        <v>Non Irigasi</v>
      </c>
      <c r="L3743" t="s">
        <v>327</v>
      </c>
    </row>
    <row r="3744" spans="1:12" x14ac:dyDescent="0.25">
      <c r="A3744" s="1">
        <v>3743</v>
      </c>
      <c r="B3744" s="3">
        <v>1147</v>
      </c>
      <c r="C3744" s="1">
        <v>168</v>
      </c>
      <c r="D3744" s="1">
        <v>2</v>
      </c>
      <c r="E3744" s="1">
        <v>11</v>
      </c>
      <c r="F3744" s="1">
        <v>0</v>
      </c>
      <c r="G3744">
        <f>VLOOKUP(C3744,reference!$A$1:$E$310,5,FALSE)</f>
        <v>5310012</v>
      </c>
      <c r="H3744" t="str">
        <f>VLOOKUP(C3744,reference!$A$1:$E$310,4,FALSE)</f>
        <v>TANA WAWO</v>
      </c>
      <c r="I3744" t="str">
        <f>VLOOKUP($D3744,reference!$G$1:$H$25,2,FALSE)</f>
        <v>Hutan lahan kering sekunder / bekas tebangan</v>
      </c>
      <c r="J3744" t="str">
        <f>VLOOKUP($E3744,reference!$G$1:$H$25,2,FALSE)</f>
        <v>Savanna / Padang rumput</v>
      </c>
      <c r="K3744" t="str">
        <f t="shared" si="58"/>
        <v>Non Irigasi</v>
      </c>
      <c r="L3744" t="s">
        <v>328</v>
      </c>
    </row>
    <row r="3745" spans="1:12" x14ac:dyDescent="0.25">
      <c r="A3745" s="1">
        <v>3744</v>
      </c>
      <c r="B3745" s="3">
        <v>58</v>
      </c>
      <c r="C3745" s="1">
        <v>247</v>
      </c>
      <c r="D3745" s="1">
        <v>14</v>
      </c>
      <c r="E3745" s="1">
        <v>13</v>
      </c>
      <c r="F3745" s="1">
        <v>0</v>
      </c>
      <c r="G3745">
        <f>VLOOKUP(C3745,reference!$A$1:$E$310,5,FALSE)</f>
        <v>5315031</v>
      </c>
      <c r="H3745" t="str">
        <f>VLOOKUP(C3745,reference!$A$1:$E$310,4,FALSE)</f>
        <v>WELAK</v>
      </c>
      <c r="I3745" t="str">
        <f>VLOOKUP($D3745,reference!$G$1:$H$25,2,FALSE)</f>
        <v>Sawah</v>
      </c>
      <c r="J3745" t="str">
        <f>VLOOKUP($E3745,reference!$G$1:$H$25,2,FALSE)</f>
        <v>Pertanian lahan kering  campur semak / kebun campur</v>
      </c>
      <c r="K3745" t="str">
        <f t="shared" si="58"/>
        <v>Non Irigasi</v>
      </c>
      <c r="L3745" t="s">
        <v>327</v>
      </c>
    </row>
    <row r="3746" spans="1:12" x14ac:dyDescent="0.25">
      <c r="A3746" s="1">
        <v>3745</v>
      </c>
      <c r="B3746" s="3">
        <v>111</v>
      </c>
      <c r="C3746" s="1">
        <v>223</v>
      </c>
      <c r="D3746" s="1">
        <v>1</v>
      </c>
      <c r="E3746" s="1">
        <v>11</v>
      </c>
      <c r="F3746" s="1">
        <v>0</v>
      </c>
      <c r="G3746">
        <f>VLOOKUP(C3746,reference!$A$1:$E$310,5,FALSE)</f>
        <v>5313110</v>
      </c>
      <c r="H3746" t="str">
        <f>VLOOKUP(C3746,reference!$A$1:$E$310,4,FALSE)</f>
        <v>LANGKE REMBONG</v>
      </c>
      <c r="I3746" t="str">
        <f>VLOOKUP($D3746,reference!$G$1:$H$25,2,FALSE)</f>
        <v>Hutan lahan kering primer</v>
      </c>
      <c r="J3746" t="str">
        <f>VLOOKUP($E3746,reference!$G$1:$H$25,2,FALSE)</f>
        <v>Savanna / Padang rumput</v>
      </c>
      <c r="K3746" t="str">
        <f t="shared" si="58"/>
        <v>Non Irigasi</v>
      </c>
      <c r="L3746" t="s">
        <v>328</v>
      </c>
    </row>
    <row r="3747" spans="1:12" x14ac:dyDescent="0.25">
      <c r="A3747" s="1">
        <v>3746</v>
      </c>
      <c r="B3747" s="3">
        <v>11</v>
      </c>
      <c r="C3747" s="1">
        <v>278</v>
      </c>
      <c r="D3747" s="1">
        <v>20</v>
      </c>
      <c r="E3747" s="1">
        <v>20</v>
      </c>
      <c r="F3747" s="1">
        <v>0</v>
      </c>
      <c r="G3747">
        <f>VLOOKUP(C3747,reference!$A$1:$E$310,5,FALSE)</f>
        <v>5319011</v>
      </c>
      <c r="H3747" t="str">
        <f>VLOOKUP(C3747,reference!$A$1:$E$310,4,FALSE)</f>
        <v>RANA MESE</v>
      </c>
      <c r="I3747" t="str">
        <f>VLOOKUP($D3747,reference!$G$1:$H$25,2,FALSE)</f>
        <v>Tubuh air</v>
      </c>
      <c r="J3747" t="str">
        <f>VLOOKUP($E3747,reference!$G$1:$H$25,2,FALSE)</f>
        <v>Tubuh air</v>
      </c>
      <c r="K3747" t="str">
        <f t="shared" si="58"/>
        <v>Non Irigasi</v>
      </c>
      <c r="L3747" t="s">
        <v>327</v>
      </c>
    </row>
    <row r="3748" spans="1:12" x14ac:dyDescent="0.25">
      <c r="A3748" s="1">
        <v>3747</v>
      </c>
      <c r="B3748" s="3">
        <v>2</v>
      </c>
      <c r="C3748" s="1">
        <v>219</v>
      </c>
      <c r="D3748" s="1">
        <v>11</v>
      </c>
      <c r="E3748" s="1">
        <v>11</v>
      </c>
      <c r="F3748" s="1">
        <v>1</v>
      </c>
      <c r="G3748">
        <f>VLOOKUP(C3748,reference!$A$1:$E$310,5,FALSE)</f>
        <v>5312082</v>
      </c>
      <c r="H3748" t="str">
        <f>VLOOKUP(C3748,reference!$A$1:$E$310,4,FALSE)</f>
        <v>WOLOMEZE</v>
      </c>
      <c r="I3748" t="str">
        <f>VLOOKUP($D3748,reference!$G$1:$H$25,2,FALSE)</f>
        <v>Savanna / Padang rumput</v>
      </c>
      <c r="J3748" t="str">
        <f>VLOOKUP($E3748,reference!$G$1:$H$25,2,FALSE)</f>
        <v>Savanna / Padang rumput</v>
      </c>
      <c r="K3748" t="str">
        <f t="shared" si="58"/>
        <v>Buffer Irigasi</v>
      </c>
      <c r="L3748" t="s">
        <v>327</v>
      </c>
    </row>
    <row r="3749" spans="1:12" x14ac:dyDescent="0.25">
      <c r="A3749" s="1">
        <v>3748</v>
      </c>
      <c r="B3749" s="3">
        <v>46</v>
      </c>
      <c r="C3749" s="1">
        <v>276</v>
      </c>
      <c r="D3749" s="1">
        <v>9</v>
      </c>
      <c r="E3749" s="1">
        <v>14</v>
      </c>
      <c r="F3749" s="1">
        <v>0</v>
      </c>
      <c r="G3749">
        <f>VLOOKUP(C3749,reference!$A$1:$E$310,5,FALSE)</f>
        <v>5318070</v>
      </c>
      <c r="H3749" t="str">
        <f>VLOOKUP(C3749,reference!$A$1:$E$310,4,FALSE)</f>
        <v>WOLOWAE</v>
      </c>
      <c r="I3749" t="str">
        <f>VLOOKUP($D3749,reference!$G$1:$H$25,2,FALSE)</f>
        <v>Semak belukar</v>
      </c>
      <c r="J3749" t="str">
        <f>VLOOKUP($E3749,reference!$G$1:$H$25,2,FALSE)</f>
        <v>Sawah</v>
      </c>
      <c r="K3749" t="str">
        <f t="shared" si="58"/>
        <v>Non Irigasi</v>
      </c>
      <c r="L3749" t="s">
        <v>327</v>
      </c>
    </row>
    <row r="3750" spans="1:12" x14ac:dyDescent="0.25">
      <c r="A3750" s="1">
        <v>3749</v>
      </c>
      <c r="B3750" s="3">
        <v>320</v>
      </c>
      <c r="C3750" s="1">
        <v>189</v>
      </c>
      <c r="D3750" s="1">
        <v>9</v>
      </c>
      <c r="E3750" s="1">
        <v>9</v>
      </c>
      <c r="F3750" s="1">
        <v>0</v>
      </c>
      <c r="G3750">
        <f>VLOOKUP(C3750,reference!$A$1:$E$310,5,FALSE)</f>
        <v>5311012</v>
      </c>
      <c r="H3750" t="str">
        <f>VLOOKUP(C3750,reference!$A$1:$E$310,4,FALSE)</f>
        <v>MAUKARO</v>
      </c>
      <c r="I3750" t="str">
        <f>VLOOKUP($D3750,reference!$G$1:$H$25,2,FALSE)</f>
        <v>Semak belukar</v>
      </c>
      <c r="J3750" t="str">
        <f>VLOOKUP($E3750,reference!$G$1:$H$25,2,FALSE)</f>
        <v>Semak belukar</v>
      </c>
      <c r="K3750" t="str">
        <f t="shared" si="58"/>
        <v>Non Irigasi</v>
      </c>
      <c r="L3750" t="s">
        <v>327</v>
      </c>
    </row>
    <row r="3751" spans="1:12" x14ac:dyDescent="0.25">
      <c r="A3751" s="1">
        <v>3750</v>
      </c>
      <c r="B3751" s="3">
        <v>18</v>
      </c>
      <c r="C3751" s="1">
        <v>189</v>
      </c>
      <c r="D3751" s="1">
        <v>9</v>
      </c>
      <c r="E3751" s="1">
        <v>11</v>
      </c>
      <c r="F3751" s="1">
        <v>0</v>
      </c>
      <c r="G3751">
        <f>VLOOKUP(C3751,reference!$A$1:$E$310,5,FALSE)</f>
        <v>5311012</v>
      </c>
      <c r="H3751" t="str">
        <f>VLOOKUP(C3751,reference!$A$1:$E$310,4,FALSE)</f>
        <v>MAUKARO</v>
      </c>
      <c r="I3751" t="str">
        <f>VLOOKUP($D3751,reference!$G$1:$H$25,2,FALSE)</f>
        <v>Semak belukar</v>
      </c>
      <c r="J3751" t="str">
        <f>VLOOKUP($E3751,reference!$G$1:$H$25,2,FALSE)</f>
        <v>Savanna / Padang rumput</v>
      </c>
      <c r="K3751" t="str">
        <f t="shared" si="58"/>
        <v>Non Irigasi</v>
      </c>
      <c r="L3751" t="s">
        <v>327</v>
      </c>
    </row>
    <row r="3752" spans="1:12" x14ac:dyDescent="0.25">
      <c r="A3752" s="1">
        <v>3751</v>
      </c>
      <c r="B3752" s="3">
        <v>24</v>
      </c>
      <c r="C3752" s="1">
        <v>176</v>
      </c>
      <c r="D3752" s="1">
        <v>11</v>
      </c>
      <c r="E3752" s="1">
        <v>12</v>
      </c>
      <c r="F3752" s="1">
        <v>0</v>
      </c>
      <c r="G3752">
        <f>VLOOKUP(C3752,reference!$A$1:$E$310,5,FALSE)</f>
        <v>5310050</v>
      </c>
      <c r="H3752" t="str">
        <f>VLOOKUP(C3752,reference!$A$1:$E$310,4,FALSE)</f>
        <v>KEWAPANTE</v>
      </c>
      <c r="I3752" t="str">
        <f>VLOOKUP($D3752,reference!$G$1:$H$25,2,FALSE)</f>
        <v>Savanna / Padang rumput</v>
      </c>
      <c r="J3752" t="str">
        <f>VLOOKUP($E3752,reference!$G$1:$H$25,2,FALSE)</f>
        <v>Pertanian lahan kering</v>
      </c>
      <c r="K3752" t="str">
        <f t="shared" si="58"/>
        <v>Non Irigasi</v>
      </c>
      <c r="L3752" t="s">
        <v>327</v>
      </c>
    </row>
    <row r="3753" spans="1:12" x14ac:dyDescent="0.25">
      <c r="A3753" s="1">
        <v>3752</v>
      </c>
      <c r="B3753" s="3">
        <v>5</v>
      </c>
      <c r="C3753" s="1">
        <v>174</v>
      </c>
      <c r="D3753" s="1">
        <v>1</v>
      </c>
      <c r="E3753" s="1">
        <v>2</v>
      </c>
      <c r="F3753" s="1">
        <v>0</v>
      </c>
      <c r="G3753">
        <f>VLOOKUP(C3753,reference!$A$1:$E$310,5,FALSE)</f>
        <v>5310041</v>
      </c>
      <c r="H3753" t="str">
        <f>VLOOKUP(C3753,reference!$A$1:$E$310,4,FALSE)</f>
        <v>WAIGETE</v>
      </c>
      <c r="I3753" t="str">
        <f>VLOOKUP($D3753,reference!$G$1:$H$25,2,FALSE)</f>
        <v>Hutan lahan kering primer</v>
      </c>
      <c r="J3753" t="str">
        <f>VLOOKUP($E3753,reference!$G$1:$H$25,2,FALSE)</f>
        <v>Hutan lahan kering sekunder / bekas tebangan</v>
      </c>
      <c r="K3753" t="str">
        <f t="shared" si="58"/>
        <v>Non Irigasi</v>
      </c>
      <c r="L3753" t="s">
        <v>329</v>
      </c>
    </row>
    <row r="3754" spans="1:12" x14ac:dyDescent="0.25">
      <c r="A3754" s="1">
        <v>3753</v>
      </c>
      <c r="B3754" s="3">
        <v>28</v>
      </c>
      <c r="C3754" s="1">
        <v>244</v>
      </c>
      <c r="D3754" s="1">
        <v>14</v>
      </c>
      <c r="E3754" s="1">
        <v>16</v>
      </c>
      <c r="F3754" s="1">
        <v>0</v>
      </c>
      <c r="G3754">
        <f>VLOOKUP(C3754,reference!$A$1:$E$310,5,FALSE)</f>
        <v>5315020</v>
      </c>
      <c r="H3754" t="str">
        <f>VLOOKUP(C3754,reference!$A$1:$E$310,4,FALSE)</f>
        <v>SANO NGGOANG</v>
      </c>
      <c r="I3754" t="str">
        <f>VLOOKUP($D3754,reference!$G$1:$H$25,2,FALSE)</f>
        <v>Sawah</v>
      </c>
      <c r="J3754" t="str">
        <f>VLOOKUP($E3754,reference!$G$1:$H$25,2,FALSE)</f>
        <v>Pemukiman</v>
      </c>
      <c r="K3754" t="str">
        <f t="shared" si="58"/>
        <v>Non Irigasi</v>
      </c>
      <c r="L3754" t="s">
        <v>327</v>
      </c>
    </row>
    <row r="3755" spans="1:12" x14ac:dyDescent="0.25">
      <c r="A3755" s="1">
        <v>3754</v>
      </c>
      <c r="B3755" s="3">
        <v>26</v>
      </c>
      <c r="C3755" s="1">
        <v>279</v>
      </c>
      <c r="D3755" s="1">
        <v>14</v>
      </c>
      <c r="E3755" s="1">
        <v>2</v>
      </c>
      <c r="F3755" s="1">
        <v>0</v>
      </c>
      <c r="G3755">
        <f>VLOOKUP(C3755,reference!$A$1:$E$310,5,FALSE)</f>
        <v>5319020</v>
      </c>
      <c r="H3755" t="str">
        <f>VLOOKUP(C3755,reference!$A$1:$E$310,4,FALSE)</f>
        <v>KOTA KOMBA</v>
      </c>
      <c r="I3755" t="str">
        <f>VLOOKUP($D3755,reference!$G$1:$H$25,2,FALSE)</f>
        <v>Sawah</v>
      </c>
      <c r="J3755" t="str">
        <f>VLOOKUP($E3755,reference!$G$1:$H$25,2,FALSE)</f>
        <v>Hutan lahan kering sekunder / bekas tebangan</v>
      </c>
      <c r="K3755" t="str">
        <f t="shared" si="58"/>
        <v>Non Irigasi</v>
      </c>
      <c r="L3755" t="s">
        <v>327</v>
      </c>
    </row>
    <row r="3756" spans="1:12" x14ac:dyDescent="0.25">
      <c r="A3756" s="1">
        <v>3755</v>
      </c>
      <c r="B3756" s="3">
        <v>1390</v>
      </c>
      <c r="C3756" s="1">
        <v>215</v>
      </c>
      <c r="D3756" s="1">
        <v>11</v>
      </c>
      <c r="E3756" s="1">
        <v>14</v>
      </c>
      <c r="F3756" s="1">
        <v>0</v>
      </c>
      <c r="G3756">
        <f>VLOOKUP(C3756,reference!$A$1:$E$310,5,FALSE)</f>
        <v>5312070</v>
      </c>
      <c r="H3756" t="str">
        <f>VLOOKUP(C3756,reference!$A$1:$E$310,4,FALSE)</f>
        <v>BAJAWA UTARA</v>
      </c>
      <c r="I3756" t="str">
        <f>VLOOKUP($D3756,reference!$G$1:$H$25,2,FALSE)</f>
        <v>Savanna / Padang rumput</v>
      </c>
      <c r="J3756" t="str">
        <f>VLOOKUP($E3756,reference!$G$1:$H$25,2,FALSE)</f>
        <v>Sawah</v>
      </c>
      <c r="K3756" t="str">
        <f t="shared" si="58"/>
        <v>Non Irigasi</v>
      </c>
      <c r="L3756" t="s">
        <v>327</v>
      </c>
    </row>
    <row r="3757" spans="1:12" x14ac:dyDescent="0.25">
      <c r="A3757" s="1">
        <v>3756</v>
      </c>
      <c r="B3757" s="3">
        <v>2</v>
      </c>
      <c r="C3757" s="1">
        <v>219</v>
      </c>
      <c r="D3757" s="1">
        <v>11</v>
      </c>
      <c r="E3757" s="1">
        <v>13</v>
      </c>
      <c r="F3757" s="1">
        <v>1</v>
      </c>
      <c r="G3757">
        <f>VLOOKUP(C3757,reference!$A$1:$E$310,5,FALSE)</f>
        <v>5312082</v>
      </c>
      <c r="H3757" t="str">
        <f>VLOOKUP(C3757,reference!$A$1:$E$310,4,FALSE)</f>
        <v>WOLOMEZE</v>
      </c>
      <c r="I3757" t="str">
        <f>VLOOKUP($D3757,reference!$G$1:$H$25,2,FALSE)</f>
        <v>Savanna / Padang rumput</v>
      </c>
      <c r="J3757" t="str">
        <f>VLOOKUP($E3757,reference!$G$1:$H$25,2,FALSE)</f>
        <v>Pertanian lahan kering  campur semak / kebun campur</v>
      </c>
      <c r="K3757" t="str">
        <f t="shared" si="58"/>
        <v>Buffer Irigasi</v>
      </c>
      <c r="L3757" t="s">
        <v>327</v>
      </c>
    </row>
    <row r="3758" spans="1:12" x14ac:dyDescent="0.25">
      <c r="A3758" s="1">
        <v>3757</v>
      </c>
      <c r="B3758" s="3">
        <v>462</v>
      </c>
      <c r="C3758" s="1">
        <v>275</v>
      </c>
      <c r="D3758" s="1">
        <v>1</v>
      </c>
      <c r="E3758" s="1">
        <v>1</v>
      </c>
      <c r="F3758" s="1">
        <v>0</v>
      </c>
      <c r="G3758">
        <f>VLOOKUP(C3758,reference!$A$1:$E$310,5,FALSE)</f>
        <v>5318060</v>
      </c>
      <c r="H3758" t="str">
        <f>VLOOKUP(C3758,reference!$A$1:$E$310,4,FALSE)</f>
        <v>AESESA</v>
      </c>
      <c r="I3758" t="str">
        <f>VLOOKUP($D3758,reference!$G$1:$H$25,2,FALSE)</f>
        <v>Hutan lahan kering primer</v>
      </c>
      <c r="J3758" t="str">
        <f>VLOOKUP($E3758,reference!$G$1:$H$25,2,FALSE)</f>
        <v>Hutan lahan kering primer</v>
      </c>
      <c r="K3758" t="str">
        <f t="shared" si="58"/>
        <v>Non Irigasi</v>
      </c>
      <c r="L3758" t="s">
        <v>327</v>
      </c>
    </row>
    <row r="3759" spans="1:12" x14ac:dyDescent="0.25">
      <c r="A3759" s="1">
        <v>3758</v>
      </c>
      <c r="B3759" s="3">
        <v>1244</v>
      </c>
      <c r="C3759" s="1">
        <v>182</v>
      </c>
      <c r="D3759" s="1">
        <v>2</v>
      </c>
      <c r="E3759" s="1">
        <v>2</v>
      </c>
      <c r="F3759" s="1">
        <v>0</v>
      </c>
      <c r="G3759">
        <f>VLOOKUP(C3759,reference!$A$1:$E$310,5,FALSE)</f>
        <v>5310070</v>
      </c>
      <c r="H3759" t="str">
        <f>VLOOKUP(C3759,reference!$A$1:$E$310,4,FALSE)</f>
        <v>NITA</v>
      </c>
      <c r="I3759" t="str">
        <f>VLOOKUP($D3759,reference!$G$1:$H$25,2,FALSE)</f>
        <v>Hutan lahan kering sekunder / bekas tebangan</v>
      </c>
      <c r="J3759" t="str">
        <f>VLOOKUP($E3759,reference!$G$1:$H$25,2,FALSE)</f>
        <v>Hutan lahan kering sekunder / bekas tebangan</v>
      </c>
      <c r="K3759" t="str">
        <f t="shared" si="58"/>
        <v>Non Irigasi</v>
      </c>
      <c r="L3759" t="s">
        <v>327</v>
      </c>
    </row>
    <row r="3760" spans="1:12" x14ac:dyDescent="0.25">
      <c r="A3760" s="1">
        <v>3759</v>
      </c>
      <c r="B3760" s="3">
        <v>64</v>
      </c>
      <c r="C3760" s="1">
        <v>174</v>
      </c>
      <c r="D3760" s="1">
        <v>1</v>
      </c>
      <c r="E3760" s="1">
        <v>11</v>
      </c>
      <c r="F3760" s="1">
        <v>0</v>
      </c>
      <c r="G3760">
        <f>VLOOKUP(C3760,reference!$A$1:$E$310,5,FALSE)</f>
        <v>5310041</v>
      </c>
      <c r="H3760" t="str">
        <f>VLOOKUP(C3760,reference!$A$1:$E$310,4,FALSE)</f>
        <v>WAIGETE</v>
      </c>
      <c r="I3760" t="str">
        <f>VLOOKUP($D3760,reference!$G$1:$H$25,2,FALSE)</f>
        <v>Hutan lahan kering primer</v>
      </c>
      <c r="J3760" t="str">
        <f>VLOOKUP($E3760,reference!$G$1:$H$25,2,FALSE)</f>
        <v>Savanna / Padang rumput</v>
      </c>
      <c r="K3760" t="str">
        <f t="shared" si="58"/>
        <v>Non Irigasi</v>
      </c>
      <c r="L3760" t="s">
        <v>328</v>
      </c>
    </row>
    <row r="3761" spans="1:12" x14ac:dyDescent="0.25">
      <c r="A3761" s="1">
        <v>3760</v>
      </c>
      <c r="B3761" s="3">
        <v>146</v>
      </c>
      <c r="C3761" s="1">
        <v>244</v>
      </c>
      <c r="D3761" s="1">
        <v>2</v>
      </c>
      <c r="E3761" s="1">
        <v>9</v>
      </c>
      <c r="F3761" s="1">
        <v>0</v>
      </c>
      <c r="G3761">
        <f>VLOOKUP(C3761,reference!$A$1:$E$310,5,FALSE)</f>
        <v>5315020</v>
      </c>
      <c r="H3761" t="str">
        <f>VLOOKUP(C3761,reference!$A$1:$E$310,4,FALSE)</f>
        <v>SANO NGGOANG</v>
      </c>
      <c r="I3761" t="str">
        <f>VLOOKUP($D3761,reference!$G$1:$H$25,2,FALSE)</f>
        <v>Hutan lahan kering sekunder / bekas tebangan</v>
      </c>
      <c r="J3761" t="str">
        <f>VLOOKUP($E3761,reference!$G$1:$H$25,2,FALSE)</f>
        <v>Semak belukar</v>
      </c>
      <c r="K3761" t="str">
        <f t="shared" si="58"/>
        <v>Non Irigasi</v>
      </c>
      <c r="L3761" t="s">
        <v>328</v>
      </c>
    </row>
    <row r="3762" spans="1:12" x14ac:dyDescent="0.25">
      <c r="A3762" s="1">
        <v>3761</v>
      </c>
      <c r="B3762" s="3">
        <v>1</v>
      </c>
      <c r="C3762" s="1">
        <v>278</v>
      </c>
      <c r="D3762" s="1">
        <v>20</v>
      </c>
      <c r="E3762" s="1">
        <v>1</v>
      </c>
      <c r="F3762" s="1">
        <v>0</v>
      </c>
      <c r="G3762">
        <f>VLOOKUP(C3762,reference!$A$1:$E$310,5,FALSE)</f>
        <v>5319011</v>
      </c>
      <c r="H3762" t="str">
        <f>VLOOKUP(C3762,reference!$A$1:$E$310,4,FALSE)</f>
        <v>RANA MESE</v>
      </c>
      <c r="I3762" t="str">
        <f>VLOOKUP($D3762,reference!$G$1:$H$25,2,FALSE)</f>
        <v>Tubuh air</v>
      </c>
      <c r="J3762" t="str">
        <f>VLOOKUP($E3762,reference!$G$1:$H$25,2,FALSE)</f>
        <v>Hutan lahan kering primer</v>
      </c>
      <c r="K3762" t="str">
        <f t="shared" si="58"/>
        <v>Non Irigasi</v>
      </c>
      <c r="L3762" t="s">
        <v>327</v>
      </c>
    </row>
    <row r="3763" spans="1:12" x14ac:dyDescent="0.25">
      <c r="A3763" s="1">
        <v>3762</v>
      </c>
      <c r="B3763" s="3">
        <v>670</v>
      </c>
      <c r="C3763" s="1">
        <v>278</v>
      </c>
      <c r="D3763" s="1">
        <v>9</v>
      </c>
      <c r="E3763" s="1">
        <v>14</v>
      </c>
      <c r="F3763" s="1">
        <v>0</v>
      </c>
      <c r="G3763">
        <f>VLOOKUP(C3763,reference!$A$1:$E$310,5,FALSE)</f>
        <v>5319011</v>
      </c>
      <c r="H3763" t="str">
        <f>VLOOKUP(C3763,reference!$A$1:$E$310,4,FALSE)</f>
        <v>RANA MESE</v>
      </c>
      <c r="I3763" t="str">
        <f>VLOOKUP($D3763,reference!$G$1:$H$25,2,FALSE)</f>
        <v>Semak belukar</v>
      </c>
      <c r="J3763" t="str">
        <f>VLOOKUP($E3763,reference!$G$1:$H$25,2,FALSE)</f>
        <v>Sawah</v>
      </c>
      <c r="K3763" t="str">
        <f t="shared" si="58"/>
        <v>Non Irigasi</v>
      </c>
      <c r="L3763" t="s">
        <v>327</v>
      </c>
    </row>
    <row r="3764" spans="1:12" x14ac:dyDescent="0.25">
      <c r="A3764" s="1">
        <v>3763</v>
      </c>
      <c r="B3764" s="3">
        <v>354</v>
      </c>
      <c r="C3764" s="1">
        <v>277</v>
      </c>
      <c r="D3764" s="1">
        <v>9</v>
      </c>
      <c r="E3764" s="1">
        <v>16</v>
      </c>
      <c r="F3764" s="1">
        <v>0</v>
      </c>
      <c r="G3764">
        <f>VLOOKUP(C3764,reference!$A$1:$E$310,5,FALSE)</f>
        <v>5319010</v>
      </c>
      <c r="H3764" t="str">
        <f>VLOOKUP(C3764,reference!$A$1:$E$310,4,FALSE)</f>
        <v>BORONG</v>
      </c>
      <c r="I3764" t="str">
        <f>VLOOKUP($D3764,reference!$G$1:$H$25,2,FALSE)</f>
        <v>Semak belukar</v>
      </c>
      <c r="J3764" t="str">
        <f>VLOOKUP($E3764,reference!$G$1:$H$25,2,FALSE)</f>
        <v>Pemukiman</v>
      </c>
      <c r="K3764" t="str">
        <f t="shared" si="58"/>
        <v>Non Irigasi</v>
      </c>
      <c r="L3764" t="s">
        <v>327</v>
      </c>
    </row>
    <row r="3765" spans="1:12" x14ac:dyDescent="0.25">
      <c r="A3765" s="1">
        <v>3764</v>
      </c>
      <c r="B3765" s="3">
        <v>7</v>
      </c>
      <c r="C3765" s="1">
        <v>219</v>
      </c>
      <c r="D3765" s="1">
        <v>14</v>
      </c>
      <c r="E3765" s="1">
        <v>9</v>
      </c>
      <c r="F3765" s="1">
        <v>0</v>
      </c>
      <c r="G3765">
        <f>VLOOKUP(C3765,reference!$A$1:$E$310,5,FALSE)</f>
        <v>5312082</v>
      </c>
      <c r="H3765" t="str">
        <f>VLOOKUP(C3765,reference!$A$1:$E$310,4,FALSE)</f>
        <v>WOLOMEZE</v>
      </c>
      <c r="I3765" t="str">
        <f>VLOOKUP($D3765,reference!$G$1:$H$25,2,FALSE)</f>
        <v>Sawah</v>
      </c>
      <c r="J3765" t="str">
        <f>VLOOKUP($E3765,reference!$G$1:$H$25,2,FALSE)</f>
        <v>Semak belukar</v>
      </c>
      <c r="K3765" t="str">
        <f t="shared" si="58"/>
        <v>Non Irigasi</v>
      </c>
      <c r="L3765" t="s">
        <v>327</v>
      </c>
    </row>
    <row r="3766" spans="1:12" x14ac:dyDescent="0.25">
      <c r="A3766" s="1">
        <v>3765</v>
      </c>
      <c r="B3766" s="3">
        <v>366</v>
      </c>
      <c r="C3766" s="1">
        <v>219</v>
      </c>
      <c r="D3766" s="1">
        <v>9</v>
      </c>
      <c r="E3766" s="1">
        <v>9</v>
      </c>
      <c r="F3766" s="1">
        <v>0</v>
      </c>
      <c r="G3766">
        <f>VLOOKUP(C3766,reference!$A$1:$E$310,5,FALSE)</f>
        <v>5312082</v>
      </c>
      <c r="H3766" t="str">
        <f>VLOOKUP(C3766,reference!$A$1:$E$310,4,FALSE)</f>
        <v>WOLOMEZE</v>
      </c>
      <c r="I3766" t="str">
        <f>VLOOKUP($D3766,reference!$G$1:$H$25,2,FALSE)</f>
        <v>Semak belukar</v>
      </c>
      <c r="J3766" t="str">
        <f>VLOOKUP($E3766,reference!$G$1:$H$25,2,FALSE)</f>
        <v>Semak belukar</v>
      </c>
      <c r="K3766" t="str">
        <f t="shared" si="58"/>
        <v>Non Irigasi</v>
      </c>
      <c r="L3766" t="s">
        <v>327</v>
      </c>
    </row>
    <row r="3767" spans="1:12" x14ac:dyDescent="0.25">
      <c r="A3767" s="1">
        <v>3766</v>
      </c>
      <c r="B3767" s="3">
        <v>4</v>
      </c>
      <c r="C3767" s="1">
        <v>219</v>
      </c>
      <c r="D3767" s="1">
        <v>14</v>
      </c>
      <c r="E3767" s="1">
        <v>13</v>
      </c>
      <c r="F3767" s="1">
        <v>0</v>
      </c>
      <c r="G3767">
        <f>VLOOKUP(C3767,reference!$A$1:$E$310,5,FALSE)</f>
        <v>5312082</v>
      </c>
      <c r="H3767" t="str">
        <f>VLOOKUP(C3767,reference!$A$1:$E$310,4,FALSE)</f>
        <v>WOLOMEZE</v>
      </c>
      <c r="I3767" t="str">
        <f>VLOOKUP($D3767,reference!$G$1:$H$25,2,FALSE)</f>
        <v>Sawah</v>
      </c>
      <c r="J3767" t="str">
        <f>VLOOKUP($E3767,reference!$G$1:$H$25,2,FALSE)</f>
        <v>Pertanian lahan kering  campur semak / kebun campur</v>
      </c>
      <c r="K3767" t="str">
        <f t="shared" si="58"/>
        <v>Non Irigasi</v>
      </c>
      <c r="L3767" t="s">
        <v>327</v>
      </c>
    </row>
    <row r="3768" spans="1:12" x14ac:dyDescent="0.25">
      <c r="A3768" s="1">
        <v>3767</v>
      </c>
      <c r="B3768" s="3">
        <v>4</v>
      </c>
      <c r="C3768" s="1">
        <v>275</v>
      </c>
      <c r="D3768" s="1">
        <v>1</v>
      </c>
      <c r="E3768" s="1">
        <v>2</v>
      </c>
      <c r="F3768" s="1">
        <v>0</v>
      </c>
      <c r="G3768">
        <f>VLOOKUP(C3768,reference!$A$1:$E$310,5,FALSE)</f>
        <v>5318060</v>
      </c>
      <c r="H3768" t="str">
        <f>VLOOKUP(C3768,reference!$A$1:$E$310,4,FALSE)</f>
        <v>AESESA</v>
      </c>
      <c r="I3768" t="str">
        <f>VLOOKUP($D3768,reference!$G$1:$H$25,2,FALSE)</f>
        <v>Hutan lahan kering primer</v>
      </c>
      <c r="J3768" t="str">
        <f>VLOOKUP($E3768,reference!$G$1:$H$25,2,FALSE)</f>
        <v>Hutan lahan kering sekunder / bekas tebangan</v>
      </c>
      <c r="K3768" t="str">
        <f t="shared" si="58"/>
        <v>Non Irigasi</v>
      </c>
      <c r="L3768" t="s">
        <v>329</v>
      </c>
    </row>
    <row r="3769" spans="1:12" x14ac:dyDescent="0.25">
      <c r="A3769" s="1">
        <v>3768</v>
      </c>
      <c r="B3769" s="3">
        <v>5</v>
      </c>
      <c r="C3769" s="1">
        <v>189</v>
      </c>
      <c r="D3769" s="1">
        <v>16</v>
      </c>
      <c r="E3769" s="1">
        <v>2</v>
      </c>
      <c r="F3769" s="1">
        <v>0</v>
      </c>
      <c r="G3769">
        <f>VLOOKUP(C3769,reference!$A$1:$E$310,5,FALSE)</f>
        <v>5311012</v>
      </c>
      <c r="H3769" t="str">
        <f>VLOOKUP(C3769,reference!$A$1:$E$310,4,FALSE)</f>
        <v>MAUKARO</v>
      </c>
      <c r="I3769" t="str">
        <f>VLOOKUP($D3769,reference!$G$1:$H$25,2,FALSE)</f>
        <v>Pemukiman</v>
      </c>
      <c r="J3769" t="str">
        <f>VLOOKUP($E3769,reference!$G$1:$H$25,2,FALSE)</f>
        <v>Hutan lahan kering sekunder / bekas tebangan</v>
      </c>
      <c r="K3769" t="str">
        <f t="shared" si="58"/>
        <v>Non Irigasi</v>
      </c>
      <c r="L3769" t="s">
        <v>327</v>
      </c>
    </row>
    <row r="3770" spans="1:12" x14ac:dyDescent="0.25">
      <c r="A3770" s="1">
        <v>3769</v>
      </c>
      <c r="B3770" s="3">
        <v>1</v>
      </c>
      <c r="C3770" s="1">
        <v>247</v>
      </c>
      <c r="D3770" s="1">
        <v>9</v>
      </c>
      <c r="E3770" s="1">
        <v>1</v>
      </c>
      <c r="F3770" s="1">
        <v>0</v>
      </c>
      <c r="G3770">
        <f>VLOOKUP(C3770,reference!$A$1:$E$310,5,FALSE)</f>
        <v>5315031</v>
      </c>
      <c r="H3770" t="str">
        <f>VLOOKUP(C3770,reference!$A$1:$E$310,4,FALSE)</f>
        <v>WELAK</v>
      </c>
      <c r="I3770" t="str">
        <f>VLOOKUP($D3770,reference!$G$1:$H$25,2,FALSE)</f>
        <v>Semak belukar</v>
      </c>
      <c r="J3770" t="str">
        <f>VLOOKUP($E3770,reference!$G$1:$H$25,2,FALSE)</f>
        <v>Hutan lahan kering primer</v>
      </c>
      <c r="K3770" t="str">
        <f t="shared" si="58"/>
        <v>Non Irigasi</v>
      </c>
      <c r="L3770" t="s">
        <v>327</v>
      </c>
    </row>
    <row r="3771" spans="1:12" x14ac:dyDescent="0.25">
      <c r="A3771" s="1">
        <v>3770</v>
      </c>
      <c r="B3771" s="3">
        <v>14</v>
      </c>
      <c r="C3771" s="1">
        <v>219</v>
      </c>
      <c r="D3771" s="1">
        <v>12</v>
      </c>
      <c r="E3771" s="1">
        <v>1</v>
      </c>
      <c r="F3771" s="1">
        <v>0</v>
      </c>
      <c r="G3771">
        <f>VLOOKUP(C3771,reference!$A$1:$E$310,5,FALSE)</f>
        <v>5312082</v>
      </c>
      <c r="H3771" t="str">
        <f>VLOOKUP(C3771,reference!$A$1:$E$310,4,FALSE)</f>
        <v>WOLOMEZE</v>
      </c>
      <c r="I3771" t="str">
        <f>VLOOKUP($D3771,reference!$G$1:$H$25,2,FALSE)</f>
        <v>Pertanian lahan kering</v>
      </c>
      <c r="J3771" t="str">
        <f>VLOOKUP($E3771,reference!$G$1:$H$25,2,FALSE)</f>
        <v>Hutan lahan kering primer</v>
      </c>
      <c r="K3771" t="str">
        <f t="shared" si="58"/>
        <v>Non Irigasi</v>
      </c>
      <c r="L3771" t="s">
        <v>327</v>
      </c>
    </row>
    <row r="3772" spans="1:12" x14ac:dyDescent="0.25">
      <c r="A3772" s="1">
        <v>3771</v>
      </c>
      <c r="B3772" s="3">
        <v>1</v>
      </c>
      <c r="C3772" s="1">
        <v>182</v>
      </c>
      <c r="D3772" s="1">
        <v>11</v>
      </c>
      <c r="E3772" s="1">
        <v>2</v>
      </c>
      <c r="F3772" s="1">
        <v>0</v>
      </c>
      <c r="G3772">
        <f>VLOOKUP(C3772,reference!$A$1:$E$310,5,FALSE)</f>
        <v>5310070</v>
      </c>
      <c r="H3772" t="str">
        <f>VLOOKUP(C3772,reference!$A$1:$E$310,4,FALSE)</f>
        <v>NITA</v>
      </c>
      <c r="I3772" t="str">
        <f>VLOOKUP($D3772,reference!$G$1:$H$25,2,FALSE)</f>
        <v>Savanna / Padang rumput</v>
      </c>
      <c r="J3772" t="str">
        <f>VLOOKUP($E3772,reference!$G$1:$H$25,2,FALSE)</f>
        <v>Hutan lahan kering sekunder / bekas tebangan</v>
      </c>
      <c r="K3772" t="str">
        <f t="shared" si="58"/>
        <v>Non Irigasi</v>
      </c>
      <c r="L3772" t="s">
        <v>327</v>
      </c>
    </row>
    <row r="3773" spans="1:12" x14ac:dyDescent="0.25">
      <c r="A3773" s="1">
        <v>3772</v>
      </c>
      <c r="B3773" s="3">
        <v>4</v>
      </c>
      <c r="C3773" s="1">
        <v>277</v>
      </c>
      <c r="D3773" s="1">
        <v>2</v>
      </c>
      <c r="E3773" s="1">
        <v>16</v>
      </c>
      <c r="F3773" s="1">
        <v>0</v>
      </c>
      <c r="G3773">
        <f>VLOOKUP(C3773,reference!$A$1:$E$310,5,FALSE)</f>
        <v>5319010</v>
      </c>
      <c r="H3773" t="str">
        <f>VLOOKUP(C3773,reference!$A$1:$E$310,4,FALSE)</f>
        <v>BORONG</v>
      </c>
      <c r="I3773" t="str">
        <f>VLOOKUP($D3773,reference!$G$1:$H$25,2,FALSE)</f>
        <v>Hutan lahan kering sekunder / bekas tebangan</v>
      </c>
      <c r="J3773" t="str">
        <f>VLOOKUP($E3773,reference!$G$1:$H$25,2,FALSE)</f>
        <v>Pemukiman</v>
      </c>
      <c r="K3773" t="str">
        <f t="shared" si="58"/>
        <v>Non Irigasi</v>
      </c>
      <c r="L3773" t="s">
        <v>328</v>
      </c>
    </row>
    <row r="3774" spans="1:12" x14ac:dyDescent="0.25">
      <c r="A3774" s="1">
        <v>3773</v>
      </c>
      <c r="B3774" s="3">
        <v>17</v>
      </c>
      <c r="C3774" s="1">
        <v>219</v>
      </c>
      <c r="D3774" s="1">
        <v>13</v>
      </c>
      <c r="E3774" s="1">
        <v>13</v>
      </c>
      <c r="F3774" s="1">
        <v>0</v>
      </c>
      <c r="G3774">
        <f>VLOOKUP(C3774,reference!$A$1:$E$310,5,FALSE)</f>
        <v>5312082</v>
      </c>
      <c r="H3774" t="str">
        <f>VLOOKUP(C3774,reference!$A$1:$E$310,4,FALSE)</f>
        <v>WOLOMEZE</v>
      </c>
      <c r="I3774" t="str">
        <f>VLOOKUP($D3774,reference!$G$1:$H$25,2,FALSE)</f>
        <v>Pertanian lahan kering  campur semak / kebun campur</v>
      </c>
      <c r="J3774" t="str">
        <f>VLOOKUP($E3774,reference!$G$1:$H$25,2,FALSE)</f>
        <v>Pertanian lahan kering  campur semak / kebun campur</v>
      </c>
      <c r="K3774" t="str">
        <f t="shared" si="58"/>
        <v>Non Irigasi</v>
      </c>
      <c r="L3774" t="s">
        <v>327</v>
      </c>
    </row>
    <row r="3775" spans="1:12" x14ac:dyDescent="0.25">
      <c r="A3775" s="1">
        <v>3774</v>
      </c>
      <c r="B3775" s="3">
        <v>3</v>
      </c>
      <c r="C3775" s="1">
        <v>276</v>
      </c>
      <c r="D3775" s="1">
        <v>14</v>
      </c>
      <c r="E3775" s="1">
        <v>16</v>
      </c>
      <c r="F3775" s="1">
        <v>0</v>
      </c>
      <c r="G3775">
        <f>VLOOKUP(C3775,reference!$A$1:$E$310,5,FALSE)</f>
        <v>5318070</v>
      </c>
      <c r="H3775" t="str">
        <f>VLOOKUP(C3775,reference!$A$1:$E$310,4,FALSE)</f>
        <v>WOLOWAE</v>
      </c>
      <c r="I3775" t="str">
        <f>VLOOKUP($D3775,reference!$G$1:$H$25,2,FALSE)</f>
        <v>Sawah</v>
      </c>
      <c r="J3775" t="str">
        <f>VLOOKUP($E3775,reference!$G$1:$H$25,2,FALSE)</f>
        <v>Pemukiman</v>
      </c>
      <c r="K3775" t="str">
        <f t="shared" si="58"/>
        <v>Non Irigasi</v>
      </c>
      <c r="L3775" t="s">
        <v>327</v>
      </c>
    </row>
    <row r="3776" spans="1:12" x14ac:dyDescent="0.25">
      <c r="A3776" s="1">
        <v>3775</v>
      </c>
      <c r="B3776" s="3">
        <v>5</v>
      </c>
      <c r="C3776" s="1">
        <v>189</v>
      </c>
      <c r="D3776" s="1">
        <v>11</v>
      </c>
      <c r="E3776" s="1">
        <v>20</v>
      </c>
      <c r="F3776" s="1">
        <v>0</v>
      </c>
      <c r="G3776">
        <f>VLOOKUP(C3776,reference!$A$1:$E$310,5,FALSE)</f>
        <v>5311012</v>
      </c>
      <c r="H3776" t="str">
        <f>VLOOKUP(C3776,reference!$A$1:$E$310,4,FALSE)</f>
        <v>MAUKARO</v>
      </c>
      <c r="I3776" t="str">
        <f>VLOOKUP($D3776,reference!$G$1:$H$25,2,FALSE)</f>
        <v>Savanna / Padang rumput</v>
      </c>
      <c r="J3776" t="str">
        <f>VLOOKUP($E3776,reference!$G$1:$H$25,2,FALSE)</f>
        <v>Tubuh air</v>
      </c>
      <c r="K3776" t="str">
        <f t="shared" si="58"/>
        <v>Non Irigasi</v>
      </c>
      <c r="L3776" t="s">
        <v>327</v>
      </c>
    </row>
    <row r="3777" spans="1:12" x14ac:dyDescent="0.25">
      <c r="A3777" s="1">
        <v>3776</v>
      </c>
      <c r="B3777" s="3">
        <v>236</v>
      </c>
      <c r="C3777" s="1">
        <v>168</v>
      </c>
      <c r="D3777" s="1">
        <v>9</v>
      </c>
      <c r="E3777" s="1">
        <v>13</v>
      </c>
      <c r="F3777" s="1">
        <v>0</v>
      </c>
      <c r="G3777">
        <f>VLOOKUP(C3777,reference!$A$1:$E$310,5,FALSE)</f>
        <v>5310012</v>
      </c>
      <c r="H3777" t="str">
        <f>VLOOKUP(C3777,reference!$A$1:$E$310,4,FALSE)</f>
        <v>TANA WAWO</v>
      </c>
      <c r="I3777" t="str">
        <f>VLOOKUP($D3777,reference!$G$1:$H$25,2,FALSE)</f>
        <v>Semak belukar</v>
      </c>
      <c r="J3777" t="str">
        <f>VLOOKUP($E3777,reference!$G$1:$H$25,2,FALSE)</f>
        <v>Pertanian lahan kering  campur semak / kebun campur</v>
      </c>
      <c r="K3777" t="str">
        <f t="shared" si="58"/>
        <v>Non Irigasi</v>
      </c>
      <c r="L3777" t="s">
        <v>327</v>
      </c>
    </row>
    <row r="3778" spans="1:12" x14ac:dyDescent="0.25">
      <c r="A3778" s="1">
        <v>3777</v>
      </c>
      <c r="B3778" s="3">
        <v>928</v>
      </c>
      <c r="C3778" s="1">
        <v>176</v>
      </c>
      <c r="D3778" s="1">
        <v>9</v>
      </c>
      <c r="E3778" s="1">
        <v>12</v>
      </c>
      <c r="F3778" s="1">
        <v>0</v>
      </c>
      <c r="G3778">
        <f>VLOOKUP(C3778,reference!$A$1:$E$310,5,FALSE)</f>
        <v>5310050</v>
      </c>
      <c r="H3778" t="str">
        <f>VLOOKUP(C3778,reference!$A$1:$E$310,4,FALSE)</f>
        <v>KEWAPANTE</v>
      </c>
      <c r="I3778" t="str">
        <f>VLOOKUP($D3778,reference!$G$1:$H$25,2,FALSE)</f>
        <v>Semak belukar</v>
      </c>
      <c r="J3778" t="str">
        <f>VLOOKUP($E3778,reference!$G$1:$H$25,2,FALSE)</f>
        <v>Pertanian lahan kering</v>
      </c>
      <c r="K3778" t="str">
        <f t="shared" si="58"/>
        <v>Non Irigasi</v>
      </c>
      <c r="L3778" t="s">
        <v>327</v>
      </c>
    </row>
    <row r="3779" spans="1:12" x14ac:dyDescent="0.25">
      <c r="A3779" s="1">
        <v>3778</v>
      </c>
      <c r="B3779" s="3">
        <v>4568</v>
      </c>
      <c r="C3779" s="1">
        <v>215</v>
      </c>
      <c r="D3779" s="1">
        <v>11</v>
      </c>
      <c r="E3779" s="1">
        <v>11</v>
      </c>
      <c r="F3779" s="1">
        <v>0</v>
      </c>
      <c r="G3779">
        <f>VLOOKUP(C3779,reference!$A$1:$E$310,5,FALSE)</f>
        <v>5312070</v>
      </c>
      <c r="H3779" t="str">
        <f>VLOOKUP(C3779,reference!$A$1:$E$310,4,FALSE)</f>
        <v>BAJAWA UTARA</v>
      </c>
      <c r="I3779" t="str">
        <f>VLOOKUP($D3779,reference!$G$1:$H$25,2,FALSE)</f>
        <v>Savanna / Padang rumput</v>
      </c>
      <c r="J3779" t="str">
        <f>VLOOKUP($E3779,reference!$G$1:$H$25,2,FALSE)</f>
        <v>Savanna / Padang rumput</v>
      </c>
      <c r="K3779" t="str">
        <f t="shared" ref="K3779:K3842" si="59">IF(F3779=0,"Non Irigasi","Buffer Irigasi")</f>
        <v>Non Irigasi</v>
      </c>
      <c r="L3779" t="s">
        <v>327</v>
      </c>
    </row>
    <row r="3780" spans="1:12" x14ac:dyDescent="0.25">
      <c r="A3780" s="1">
        <v>3779</v>
      </c>
      <c r="B3780" s="3">
        <v>446</v>
      </c>
      <c r="C3780" s="1">
        <v>273</v>
      </c>
      <c r="D3780" s="1">
        <v>11</v>
      </c>
      <c r="E3780" s="1">
        <v>16</v>
      </c>
      <c r="F3780" s="1">
        <v>0</v>
      </c>
      <c r="G3780">
        <f>VLOOKUP(C3780,reference!$A$1:$E$310,5,FALSE)</f>
        <v>5318040</v>
      </c>
      <c r="H3780" t="str">
        <f>VLOOKUP(C3780,reference!$A$1:$E$310,4,FALSE)</f>
        <v>BOAWAE</v>
      </c>
      <c r="I3780" t="str">
        <f>VLOOKUP($D3780,reference!$G$1:$H$25,2,FALSE)</f>
        <v>Savanna / Padang rumput</v>
      </c>
      <c r="J3780" t="str">
        <f>VLOOKUP($E3780,reference!$G$1:$H$25,2,FALSE)</f>
        <v>Pemukiman</v>
      </c>
      <c r="K3780" t="str">
        <f t="shared" si="59"/>
        <v>Non Irigasi</v>
      </c>
      <c r="L3780" t="s">
        <v>327</v>
      </c>
    </row>
    <row r="3781" spans="1:12" x14ac:dyDescent="0.25">
      <c r="A3781" s="1">
        <v>3780</v>
      </c>
      <c r="B3781" s="3">
        <v>542</v>
      </c>
      <c r="C3781" s="1">
        <v>274</v>
      </c>
      <c r="D3781" s="1">
        <v>9</v>
      </c>
      <c r="E3781" s="1">
        <v>9</v>
      </c>
      <c r="F3781" s="1">
        <v>0</v>
      </c>
      <c r="G3781">
        <f>VLOOKUP(C3781,reference!$A$1:$E$310,5,FALSE)</f>
        <v>5318050</v>
      </c>
      <c r="H3781" t="str">
        <f>VLOOKUP(C3781,reference!$A$1:$E$310,4,FALSE)</f>
        <v>AESESA SELATAN</v>
      </c>
      <c r="I3781" t="str">
        <f>VLOOKUP($D3781,reference!$G$1:$H$25,2,FALSE)</f>
        <v>Semak belukar</v>
      </c>
      <c r="J3781" t="str">
        <f>VLOOKUP($E3781,reference!$G$1:$H$25,2,FALSE)</f>
        <v>Semak belukar</v>
      </c>
      <c r="K3781" t="str">
        <f t="shared" si="59"/>
        <v>Non Irigasi</v>
      </c>
      <c r="L3781" t="s">
        <v>327</v>
      </c>
    </row>
    <row r="3782" spans="1:12" x14ac:dyDescent="0.25">
      <c r="A3782" s="1">
        <v>3781</v>
      </c>
      <c r="B3782" s="3">
        <v>2</v>
      </c>
      <c r="C3782" s="1">
        <v>276</v>
      </c>
      <c r="D3782" s="1">
        <v>13</v>
      </c>
      <c r="E3782" s="1">
        <v>1</v>
      </c>
      <c r="F3782" s="1">
        <v>0</v>
      </c>
      <c r="G3782">
        <f>VLOOKUP(C3782,reference!$A$1:$E$310,5,FALSE)</f>
        <v>5318070</v>
      </c>
      <c r="H3782" t="str">
        <f>VLOOKUP(C3782,reference!$A$1:$E$310,4,FALSE)</f>
        <v>WOLOWAE</v>
      </c>
      <c r="I3782" t="str">
        <f>VLOOKUP($D3782,reference!$G$1:$H$25,2,FALSE)</f>
        <v>Pertanian lahan kering  campur semak / kebun campur</v>
      </c>
      <c r="J3782" t="str">
        <f>VLOOKUP($E3782,reference!$G$1:$H$25,2,FALSE)</f>
        <v>Hutan lahan kering primer</v>
      </c>
      <c r="K3782" t="str">
        <f t="shared" si="59"/>
        <v>Non Irigasi</v>
      </c>
      <c r="L3782" t="s">
        <v>327</v>
      </c>
    </row>
    <row r="3783" spans="1:12" x14ac:dyDescent="0.25">
      <c r="A3783" s="1">
        <v>3782</v>
      </c>
      <c r="B3783" s="3">
        <v>58</v>
      </c>
      <c r="C3783" s="1">
        <v>181</v>
      </c>
      <c r="D3783" s="1">
        <v>12</v>
      </c>
      <c r="E3783" s="1">
        <v>16</v>
      </c>
      <c r="F3783" s="1">
        <v>0</v>
      </c>
      <c r="G3783">
        <f>VLOOKUP(C3783,reference!$A$1:$E$310,5,FALSE)</f>
        <v>5310063</v>
      </c>
      <c r="H3783" t="str">
        <f>VLOOKUP(C3783,reference!$A$1:$E$310,4,FALSE)</f>
        <v>NELLE</v>
      </c>
      <c r="I3783" t="str">
        <f>VLOOKUP($D3783,reference!$G$1:$H$25,2,FALSE)</f>
        <v>Pertanian lahan kering</v>
      </c>
      <c r="J3783" t="str">
        <f>VLOOKUP($E3783,reference!$G$1:$H$25,2,FALSE)</f>
        <v>Pemukiman</v>
      </c>
      <c r="K3783" t="str">
        <f t="shared" si="59"/>
        <v>Non Irigasi</v>
      </c>
      <c r="L3783" t="s">
        <v>327</v>
      </c>
    </row>
    <row r="3784" spans="1:12" x14ac:dyDescent="0.25">
      <c r="A3784" s="1">
        <v>3783</v>
      </c>
      <c r="B3784" s="3">
        <v>198</v>
      </c>
      <c r="C3784" s="1">
        <v>181</v>
      </c>
      <c r="D3784" s="1">
        <v>12</v>
      </c>
      <c r="E3784" s="1">
        <v>12</v>
      </c>
      <c r="F3784" s="1">
        <v>0</v>
      </c>
      <c r="G3784">
        <f>VLOOKUP(C3784,reference!$A$1:$E$310,5,FALSE)</f>
        <v>5310063</v>
      </c>
      <c r="H3784" t="str">
        <f>VLOOKUP(C3784,reference!$A$1:$E$310,4,FALSE)</f>
        <v>NELLE</v>
      </c>
      <c r="I3784" t="str">
        <f>VLOOKUP($D3784,reference!$G$1:$H$25,2,FALSE)</f>
        <v>Pertanian lahan kering</v>
      </c>
      <c r="J3784" t="str">
        <f>VLOOKUP($E3784,reference!$G$1:$H$25,2,FALSE)</f>
        <v>Pertanian lahan kering</v>
      </c>
      <c r="K3784" t="str">
        <f t="shared" si="59"/>
        <v>Non Irigasi</v>
      </c>
      <c r="L3784" t="s">
        <v>327</v>
      </c>
    </row>
    <row r="3785" spans="1:12" x14ac:dyDescent="0.25">
      <c r="A3785" s="1">
        <v>3784</v>
      </c>
      <c r="B3785" s="3">
        <v>8</v>
      </c>
      <c r="C3785" s="1">
        <v>175</v>
      </c>
      <c r="D3785" s="1">
        <v>0</v>
      </c>
      <c r="E3785" s="1">
        <v>2</v>
      </c>
      <c r="F3785" s="1">
        <v>0</v>
      </c>
      <c r="G3785">
        <f>VLOOKUP(C3785,reference!$A$1:$E$310,5,FALSE)</f>
        <v>5310042</v>
      </c>
      <c r="H3785" t="str">
        <f>VLOOKUP(C3785,reference!$A$1:$E$310,4,FALSE)</f>
        <v>WAIBLAMA</v>
      </c>
      <c r="I3785" t="str">
        <f>VLOOKUP($D3785,reference!$G$1:$H$25,2,FALSE)</f>
        <v>No data</v>
      </c>
      <c r="J3785" t="str">
        <f>VLOOKUP($E3785,reference!$G$1:$H$25,2,FALSE)</f>
        <v>Hutan lahan kering sekunder / bekas tebangan</v>
      </c>
      <c r="K3785" t="str">
        <f t="shared" si="59"/>
        <v>Non Irigasi</v>
      </c>
      <c r="L3785" t="s">
        <v>327</v>
      </c>
    </row>
    <row r="3786" spans="1:12" x14ac:dyDescent="0.25">
      <c r="A3786" s="1">
        <v>3785</v>
      </c>
      <c r="B3786" s="3">
        <v>2354</v>
      </c>
      <c r="C3786" s="1">
        <v>278</v>
      </c>
      <c r="D3786" s="1">
        <v>9</v>
      </c>
      <c r="E3786" s="1">
        <v>12</v>
      </c>
      <c r="F3786" s="1">
        <v>0</v>
      </c>
      <c r="G3786">
        <f>VLOOKUP(C3786,reference!$A$1:$E$310,5,FALSE)</f>
        <v>5319011</v>
      </c>
      <c r="H3786" t="str">
        <f>VLOOKUP(C3786,reference!$A$1:$E$310,4,FALSE)</f>
        <v>RANA MESE</v>
      </c>
      <c r="I3786" t="str">
        <f>VLOOKUP($D3786,reference!$G$1:$H$25,2,FALSE)</f>
        <v>Semak belukar</v>
      </c>
      <c r="J3786" t="str">
        <f>VLOOKUP($E3786,reference!$G$1:$H$25,2,FALSE)</f>
        <v>Pertanian lahan kering</v>
      </c>
      <c r="K3786" t="str">
        <f t="shared" si="59"/>
        <v>Non Irigasi</v>
      </c>
      <c r="L3786" t="s">
        <v>327</v>
      </c>
    </row>
    <row r="3787" spans="1:12" x14ac:dyDescent="0.25">
      <c r="A3787" s="1">
        <v>3786</v>
      </c>
      <c r="B3787" s="3">
        <v>895</v>
      </c>
      <c r="C3787" s="1">
        <v>273</v>
      </c>
      <c r="D3787" s="1">
        <v>11</v>
      </c>
      <c r="E3787" s="1">
        <v>14</v>
      </c>
      <c r="F3787" s="1">
        <v>0</v>
      </c>
      <c r="G3787">
        <f>VLOOKUP(C3787,reference!$A$1:$E$310,5,FALSE)</f>
        <v>5318040</v>
      </c>
      <c r="H3787" t="str">
        <f>VLOOKUP(C3787,reference!$A$1:$E$310,4,FALSE)</f>
        <v>BOAWAE</v>
      </c>
      <c r="I3787" t="str">
        <f>VLOOKUP($D3787,reference!$G$1:$H$25,2,FALSE)</f>
        <v>Savanna / Padang rumput</v>
      </c>
      <c r="J3787" t="str">
        <f>VLOOKUP($E3787,reference!$G$1:$H$25,2,FALSE)</f>
        <v>Sawah</v>
      </c>
      <c r="K3787" t="str">
        <f t="shared" si="59"/>
        <v>Non Irigasi</v>
      </c>
      <c r="L3787" t="s">
        <v>327</v>
      </c>
    </row>
    <row r="3788" spans="1:12" x14ac:dyDescent="0.25">
      <c r="A3788" s="1">
        <v>3787</v>
      </c>
      <c r="B3788" s="3">
        <v>2145</v>
      </c>
      <c r="C3788" s="1">
        <v>168</v>
      </c>
      <c r="D3788" s="1">
        <v>2</v>
      </c>
      <c r="E3788" s="1">
        <v>13</v>
      </c>
      <c r="F3788" s="1">
        <v>0</v>
      </c>
      <c r="G3788">
        <f>VLOOKUP(C3788,reference!$A$1:$E$310,5,FALSE)</f>
        <v>5310012</v>
      </c>
      <c r="H3788" t="str">
        <f>VLOOKUP(C3788,reference!$A$1:$E$310,4,FALSE)</f>
        <v>TANA WAWO</v>
      </c>
      <c r="I3788" t="str">
        <f>VLOOKUP($D3788,reference!$G$1:$H$25,2,FALSE)</f>
        <v>Hutan lahan kering sekunder / bekas tebangan</v>
      </c>
      <c r="J3788" t="str">
        <f>VLOOKUP($E3788,reference!$G$1:$H$25,2,FALSE)</f>
        <v>Pertanian lahan kering  campur semak / kebun campur</v>
      </c>
      <c r="K3788" t="str">
        <f t="shared" si="59"/>
        <v>Non Irigasi</v>
      </c>
      <c r="L3788" t="s">
        <v>328</v>
      </c>
    </row>
    <row r="3789" spans="1:12" x14ac:dyDescent="0.25">
      <c r="A3789" s="1">
        <v>3788</v>
      </c>
      <c r="B3789" s="3">
        <v>11</v>
      </c>
      <c r="C3789" s="1">
        <v>174</v>
      </c>
      <c r="D3789" s="1">
        <v>18</v>
      </c>
      <c r="E3789" s="1">
        <v>1</v>
      </c>
      <c r="F3789" s="1">
        <v>0</v>
      </c>
      <c r="G3789">
        <f>VLOOKUP(C3789,reference!$A$1:$E$310,5,FALSE)</f>
        <v>5310041</v>
      </c>
      <c r="H3789" t="str">
        <f>VLOOKUP(C3789,reference!$A$1:$E$310,4,FALSE)</f>
        <v>WAIGETE</v>
      </c>
      <c r="I3789" t="str">
        <f>VLOOKUP($D3789,reference!$G$1:$H$25,2,FALSE)</f>
        <v>Lahan terbuka</v>
      </c>
      <c r="J3789" t="str">
        <f>VLOOKUP($E3789,reference!$G$1:$H$25,2,FALSE)</f>
        <v>Hutan lahan kering primer</v>
      </c>
      <c r="K3789" t="str">
        <f t="shared" si="59"/>
        <v>Non Irigasi</v>
      </c>
      <c r="L3789" t="s">
        <v>327</v>
      </c>
    </row>
    <row r="3790" spans="1:12" x14ac:dyDescent="0.25">
      <c r="A3790" s="1">
        <v>3789</v>
      </c>
      <c r="B3790" s="3">
        <v>11</v>
      </c>
      <c r="C3790" s="1">
        <v>247</v>
      </c>
      <c r="D3790" s="1">
        <v>16</v>
      </c>
      <c r="E3790" s="1">
        <v>13</v>
      </c>
      <c r="F3790" s="1">
        <v>0</v>
      </c>
      <c r="G3790">
        <f>VLOOKUP(C3790,reference!$A$1:$E$310,5,FALSE)</f>
        <v>5315031</v>
      </c>
      <c r="H3790" t="str">
        <f>VLOOKUP(C3790,reference!$A$1:$E$310,4,FALSE)</f>
        <v>WELAK</v>
      </c>
      <c r="I3790" t="str">
        <f>VLOOKUP($D3790,reference!$G$1:$H$25,2,FALSE)</f>
        <v>Pemukiman</v>
      </c>
      <c r="J3790" t="str">
        <f>VLOOKUP($E3790,reference!$G$1:$H$25,2,FALSE)</f>
        <v>Pertanian lahan kering  campur semak / kebun campur</v>
      </c>
      <c r="K3790" t="str">
        <f t="shared" si="59"/>
        <v>Non Irigasi</v>
      </c>
      <c r="L3790" t="s">
        <v>327</v>
      </c>
    </row>
    <row r="3791" spans="1:12" x14ac:dyDescent="0.25">
      <c r="A3791" s="1">
        <v>3790</v>
      </c>
      <c r="B3791" s="3">
        <v>130</v>
      </c>
      <c r="C3791" s="1">
        <v>223</v>
      </c>
      <c r="D3791" s="1">
        <v>9</v>
      </c>
      <c r="E3791" s="1">
        <v>11</v>
      </c>
      <c r="F3791" s="1">
        <v>0</v>
      </c>
      <c r="G3791">
        <f>VLOOKUP(C3791,reference!$A$1:$E$310,5,FALSE)</f>
        <v>5313110</v>
      </c>
      <c r="H3791" t="str">
        <f>VLOOKUP(C3791,reference!$A$1:$E$310,4,FALSE)</f>
        <v>LANGKE REMBONG</v>
      </c>
      <c r="I3791" t="str">
        <f>VLOOKUP($D3791,reference!$G$1:$H$25,2,FALSE)</f>
        <v>Semak belukar</v>
      </c>
      <c r="J3791" t="str">
        <f>VLOOKUP($E3791,reference!$G$1:$H$25,2,FALSE)</f>
        <v>Savanna / Padang rumput</v>
      </c>
      <c r="K3791" t="str">
        <f t="shared" si="59"/>
        <v>Non Irigasi</v>
      </c>
      <c r="L3791" t="s">
        <v>327</v>
      </c>
    </row>
    <row r="3792" spans="1:12" x14ac:dyDescent="0.25">
      <c r="A3792" s="1">
        <v>3791</v>
      </c>
      <c r="B3792" s="3">
        <v>16</v>
      </c>
      <c r="C3792" s="1">
        <v>223</v>
      </c>
      <c r="D3792" s="1">
        <v>9</v>
      </c>
      <c r="E3792" s="1">
        <v>1</v>
      </c>
      <c r="F3792" s="1">
        <v>0</v>
      </c>
      <c r="G3792">
        <f>VLOOKUP(C3792,reference!$A$1:$E$310,5,FALSE)</f>
        <v>5313110</v>
      </c>
      <c r="H3792" t="str">
        <f>VLOOKUP(C3792,reference!$A$1:$E$310,4,FALSE)</f>
        <v>LANGKE REMBONG</v>
      </c>
      <c r="I3792" t="str">
        <f>VLOOKUP($D3792,reference!$G$1:$H$25,2,FALSE)</f>
        <v>Semak belukar</v>
      </c>
      <c r="J3792" t="str">
        <f>VLOOKUP($E3792,reference!$G$1:$H$25,2,FALSE)</f>
        <v>Hutan lahan kering primer</v>
      </c>
      <c r="K3792" t="str">
        <f t="shared" si="59"/>
        <v>Non Irigasi</v>
      </c>
      <c r="L3792" t="s">
        <v>327</v>
      </c>
    </row>
    <row r="3793" spans="1:12" x14ac:dyDescent="0.25">
      <c r="A3793" s="1">
        <v>3792</v>
      </c>
      <c r="B3793" s="3">
        <v>48</v>
      </c>
      <c r="C3793" s="1">
        <v>277</v>
      </c>
      <c r="D3793" s="1">
        <v>2</v>
      </c>
      <c r="E3793" s="1">
        <v>14</v>
      </c>
      <c r="F3793" s="1">
        <v>0</v>
      </c>
      <c r="G3793">
        <f>VLOOKUP(C3793,reference!$A$1:$E$310,5,FALSE)</f>
        <v>5319010</v>
      </c>
      <c r="H3793" t="str">
        <f>VLOOKUP(C3793,reference!$A$1:$E$310,4,FALSE)</f>
        <v>BORONG</v>
      </c>
      <c r="I3793" t="str">
        <f>VLOOKUP($D3793,reference!$G$1:$H$25,2,FALSE)</f>
        <v>Hutan lahan kering sekunder / bekas tebangan</v>
      </c>
      <c r="J3793" t="str">
        <f>VLOOKUP($E3793,reference!$G$1:$H$25,2,FALSE)</f>
        <v>Sawah</v>
      </c>
      <c r="K3793" t="str">
        <f t="shared" si="59"/>
        <v>Non Irigasi</v>
      </c>
      <c r="L3793" t="s">
        <v>328</v>
      </c>
    </row>
    <row r="3794" spans="1:12" x14ac:dyDescent="0.25">
      <c r="A3794" s="1">
        <v>3793</v>
      </c>
      <c r="B3794" s="3">
        <v>286</v>
      </c>
      <c r="C3794" s="1">
        <v>189</v>
      </c>
      <c r="D3794" s="1">
        <v>9</v>
      </c>
      <c r="E3794" s="1">
        <v>12</v>
      </c>
      <c r="F3794" s="1">
        <v>0</v>
      </c>
      <c r="G3794">
        <f>VLOOKUP(C3794,reference!$A$1:$E$310,5,FALSE)</f>
        <v>5311012</v>
      </c>
      <c r="H3794" t="str">
        <f>VLOOKUP(C3794,reference!$A$1:$E$310,4,FALSE)</f>
        <v>MAUKARO</v>
      </c>
      <c r="I3794" t="str">
        <f>VLOOKUP($D3794,reference!$G$1:$H$25,2,FALSE)</f>
        <v>Semak belukar</v>
      </c>
      <c r="J3794" t="str">
        <f>VLOOKUP($E3794,reference!$G$1:$H$25,2,FALSE)</f>
        <v>Pertanian lahan kering</v>
      </c>
      <c r="K3794" t="str">
        <f t="shared" si="59"/>
        <v>Non Irigasi</v>
      </c>
      <c r="L3794" t="s">
        <v>327</v>
      </c>
    </row>
    <row r="3795" spans="1:12" x14ac:dyDescent="0.25">
      <c r="A3795" s="1">
        <v>3794</v>
      </c>
      <c r="B3795" s="3">
        <v>3</v>
      </c>
      <c r="C3795" s="1">
        <v>189</v>
      </c>
      <c r="D3795" s="1">
        <v>11</v>
      </c>
      <c r="E3795" s="1">
        <v>12</v>
      </c>
      <c r="F3795" s="1">
        <v>0</v>
      </c>
      <c r="G3795">
        <f>VLOOKUP(C3795,reference!$A$1:$E$310,5,FALSE)</f>
        <v>5311012</v>
      </c>
      <c r="H3795" t="str">
        <f>VLOOKUP(C3795,reference!$A$1:$E$310,4,FALSE)</f>
        <v>MAUKARO</v>
      </c>
      <c r="I3795" t="str">
        <f>VLOOKUP($D3795,reference!$G$1:$H$25,2,FALSE)</f>
        <v>Savanna / Padang rumput</v>
      </c>
      <c r="J3795" t="str">
        <f>VLOOKUP($E3795,reference!$G$1:$H$25,2,FALSE)</f>
        <v>Pertanian lahan kering</v>
      </c>
      <c r="K3795" t="str">
        <f t="shared" si="59"/>
        <v>Non Irigasi</v>
      </c>
      <c r="L3795" t="s">
        <v>327</v>
      </c>
    </row>
    <row r="3796" spans="1:12" x14ac:dyDescent="0.25">
      <c r="A3796" s="1">
        <v>3795</v>
      </c>
      <c r="B3796" s="3">
        <v>94</v>
      </c>
      <c r="C3796" s="1">
        <v>189</v>
      </c>
      <c r="D3796" s="1">
        <v>1</v>
      </c>
      <c r="E3796" s="1">
        <v>12</v>
      </c>
      <c r="F3796" s="1">
        <v>0</v>
      </c>
      <c r="G3796">
        <f>VLOOKUP(C3796,reference!$A$1:$E$310,5,FALSE)</f>
        <v>5311012</v>
      </c>
      <c r="H3796" t="str">
        <f>VLOOKUP(C3796,reference!$A$1:$E$310,4,FALSE)</f>
        <v>MAUKARO</v>
      </c>
      <c r="I3796" t="str">
        <f>VLOOKUP($D3796,reference!$G$1:$H$25,2,FALSE)</f>
        <v>Hutan lahan kering primer</v>
      </c>
      <c r="J3796" t="str">
        <f>VLOOKUP($E3796,reference!$G$1:$H$25,2,FALSE)</f>
        <v>Pertanian lahan kering</v>
      </c>
      <c r="K3796" t="str">
        <f t="shared" si="59"/>
        <v>Non Irigasi</v>
      </c>
      <c r="L3796" t="s">
        <v>328</v>
      </c>
    </row>
    <row r="3797" spans="1:12" x14ac:dyDescent="0.25">
      <c r="A3797" s="1">
        <v>3796</v>
      </c>
      <c r="B3797" s="3">
        <v>1090</v>
      </c>
      <c r="C3797" s="1">
        <v>180</v>
      </c>
      <c r="D3797" s="1">
        <v>2</v>
      </c>
      <c r="E3797" s="1">
        <v>2</v>
      </c>
      <c r="F3797" s="1">
        <v>0</v>
      </c>
      <c r="G3797">
        <f>VLOOKUP(C3797,reference!$A$1:$E$310,5,FALSE)</f>
        <v>5310062</v>
      </c>
      <c r="H3797" t="str">
        <f>VLOOKUP(C3797,reference!$A$1:$E$310,4,FALSE)</f>
        <v>KOTING</v>
      </c>
      <c r="I3797" t="str">
        <f>VLOOKUP($D3797,reference!$G$1:$H$25,2,FALSE)</f>
        <v>Hutan lahan kering sekunder / bekas tebangan</v>
      </c>
      <c r="J3797" t="str">
        <f>VLOOKUP($E3797,reference!$G$1:$H$25,2,FALSE)</f>
        <v>Hutan lahan kering sekunder / bekas tebangan</v>
      </c>
      <c r="K3797" t="str">
        <f t="shared" si="59"/>
        <v>Non Irigasi</v>
      </c>
      <c r="L3797" t="s">
        <v>327</v>
      </c>
    </row>
    <row r="3798" spans="1:12" x14ac:dyDescent="0.25">
      <c r="A3798" s="1">
        <v>3797</v>
      </c>
      <c r="B3798" s="3">
        <v>72</v>
      </c>
      <c r="C3798" s="1">
        <v>244</v>
      </c>
      <c r="D3798" s="1">
        <v>16</v>
      </c>
      <c r="E3798" s="1">
        <v>14</v>
      </c>
      <c r="F3798" s="1">
        <v>0</v>
      </c>
      <c r="G3798">
        <f>VLOOKUP(C3798,reference!$A$1:$E$310,5,FALSE)</f>
        <v>5315020</v>
      </c>
      <c r="H3798" t="str">
        <f>VLOOKUP(C3798,reference!$A$1:$E$310,4,FALSE)</f>
        <v>SANO NGGOANG</v>
      </c>
      <c r="I3798" t="str">
        <f>VLOOKUP($D3798,reference!$G$1:$H$25,2,FALSE)</f>
        <v>Pemukiman</v>
      </c>
      <c r="J3798" t="str">
        <f>VLOOKUP($E3798,reference!$G$1:$H$25,2,FALSE)</f>
        <v>Sawah</v>
      </c>
      <c r="K3798" t="str">
        <f t="shared" si="59"/>
        <v>Non Irigasi</v>
      </c>
      <c r="L3798" t="s">
        <v>327</v>
      </c>
    </row>
    <row r="3799" spans="1:12" x14ac:dyDescent="0.25">
      <c r="A3799" s="1">
        <v>3798</v>
      </c>
      <c r="B3799" s="3">
        <v>115</v>
      </c>
      <c r="C3799" s="1">
        <v>247</v>
      </c>
      <c r="D3799" s="1">
        <v>16</v>
      </c>
      <c r="E3799" s="1">
        <v>16</v>
      </c>
      <c r="F3799" s="1">
        <v>0</v>
      </c>
      <c r="G3799">
        <f>VLOOKUP(C3799,reference!$A$1:$E$310,5,FALSE)</f>
        <v>5315031</v>
      </c>
      <c r="H3799" t="str">
        <f>VLOOKUP(C3799,reference!$A$1:$E$310,4,FALSE)</f>
        <v>WELAK</v>
      </c>
      <c r="I3799" t="str">
        <f>VLOOKUP($D3799,reference!$G$1:$H$25,2,FALSE)</f>
        <v>Pemukiman</v>
      </c>
      <c r="J3799" t="str">
        <f>VLOOKUP($E3799,reference!$G$1:$H$25,2,FALSE)</f>
        <v>Pemukiman</v>
      </c>
      <c r="K3799" t="str">
        <f t="shared" si="59"/>
        <v>Non Irigasi</v>
      </c>
      <c r="L3799" t="s">
        <v>327</v>
      </c>
    </row>
    <row r="3800" spans="1:12" x14ac:dyDescent="0.25">
      <c r="A3800" s="1">
        <v>3799</v>
      </c>
      <c r="B3800" s="3">
        <v>528</v>
      </c>
      <c r="C3800" s="1">
        <v>277</v>
      </c>
      <c r="D3800" s="1">
        <v>9</v>
      </c>
      <c r="E3800" s="1">
        <v>11</v>
      </c>
      <c r="F3800" s="1">
        <v>0</v>
      </c>
      <c r="G3800">
        <f>VLOOKUP(C3800,reference!$A$1:$E$310,5,FALSE)</f>
        <v>5319010</v>
      </c>
      <c r="H3800" t="str">
        <f>VLOOKUP(C3800,reference!$A$1:$E$310,4,FALSE)</f>
        <v>BORONG</v>
      </c>
      <c r="I3800" t="str">
        <f>VLOOKUP($D3800,reference!$G$1:$H$25,2,FALSE)</f>
        <v>Semak belukar</v>
      </c>
      <c r="J3800" t="str">
        <f>VLOOKUP($E3800,reference!$G$1:$H$25,2,FALSE)</f>
        <v>Savanna / Padang rumput</v>
      </c>
      <c r="K3800" t="str">
        <f t="shared" si="59"/>
        <v>Non Irigasi</v>
      </c>
      <c r="L3800" t="s">
        <v>327</v>
      </c>
    </row>
    <row r="3801" spans="1:12" x14ac:dyDescent="0.25">
      <c r="A3801" s="1">
        <v>3800</v>
      </c>
      <c r="B3801" s="3">
        <v>54</v>
      </c>
      <c r="C3801" s="1">
        <v>279</v>
      </c>
      <c r="D3801" s="1">
        <v>14</v>
      </c>
      <c r="E3801" s="1">
        <v>16</v>
      </c>
      <c r="F3801" s="1">
        <v>0</v>
      </c>
      <c r="G3801">
        <f>VLOOKUP(C3801,reference!$A$1:$E$310,5,FALSE)</f>
        <v>5319020</v>
      </c>
      <c r="H3801" t="str">
        <f>VLOOKUP(C3801,reference!$A$1:$E$310,4,FALSE)</f>
        <v>KOTA KOMBA</v>
      </c>
      <c r="I3801" t="str">
        <f>VLOOKUP($D3801,reference!$G$1:$H$25,2,FALSE)</f>
        <v>Sawah</v>
      </c>
      <c r="J3801" t="str">
        <f>VLOOKUP($E3801,reference!$G$1:$H$25,2,FALSE)</f>
        <v>Pemukiman</v>
      </c>
      <c r="K3801" t="str">
        <f t="shared" si="59"/>
        <v>Non Irigasi</v>
      </c>
      <c r="L3801" t="s">
        <v>327</v>
      </c>
    </row>
    <row r="3802" spans="1:12" x14ac:dyDescent="0.25">
      <c r="A3802" s="1">
        <v>3801</v>
      </c>
      <c r="B3802" s="3">
        <v>138</v>
      </c>
      <c r="C3802" s="1">
        <v>279</v>
      </c>
      <c r="D3802" s="1">
        <v>14</v>
      </c>
      <c r="E3802" s="1">
        <v>1</v>
      </c>
      <c r="F3802" s="1">
        <v>0</v>
      </c>
      <c r="G3802">
        <f>VLOOKUP(C3802,reference!$A$1:$E$310,5,FALSE)</f>
        <v>5319020</v>
      </c>
      <c r="H3802" t="str">
        <f>VLOOKUP(C3802,reference!$A$1:$E$310,4,FALSE)</f>
        <v>KOTA KOMBA</v>
      </c>
      <c r="I3802" t="str">
        <f>VLOOKUP($D3802,reference!$G$1:$H$25,2,FALSE)</f>
        <v>Sawah</v>
      </c>
      <c r="J3802" t="str">
        <f>VLOOKUP($E3802,reference!$G$1:$H$25,2,FALSE)</f>
        <v>Hutan lahan kering primer</v>
      </c>
      <c r="K3802" t="str">
        <f t="shared" si="59"/>
        <v>Non Irigasi</v>
      </c>
      <c r="L3802" t="s">
        <v>327</v>
      </c>
    </row>
    <row r="3803" spans="1:12" x14ac:dyDescent="0.25">
      <c r="A3803" s="1">
        <v>3802</v>
      </c>
      <c r="B3803" s="3">
        <v>4</v>
      </c>
      <c r="C3803" s="1">
        <v>189</v>
      </c>
      <c r="D3803" s="1">
        <v>11</v>
      </c>
      <c r="E3803" s="1">
        <v>16</v>
      </c>
      <c r="F3803" s="1">
        <v>0</v>
      </c>
      <c r="G3803">
        <f>VLOOKUP(C3803,reference!$A$1:$E$310,5,FALSE)</f>
        <v>5311012</v>
      </c>
      <c r="H3803" t="str">
        <f>VLOOKUP(C3803,reference!$A$1:$E$310,4,FALSE)</f>
        <v>MAUKARO</v>
      </c>
      <c r="I3803" t="str">
        <f>VLOOKUP($D3803,reference!$G$1:$H$25,2,FALSE)</f>
        <v>Savanna / Padang rumput</v>
      </c>
      <c r="J3803" t="str">
        <f>VLOOKUP($E3803,reference!$G$1:$H$25,2,FALSE)</f>
        <v>Pemukiman</v>
      </c>
      <c r="K3803" t="str">
        <f t="shared" si="59"/>
        <v>Non Irigasi</v>
      </c>
      <c r="L3803" t="s">
        <v>327</v>
      </c>
    </row>
    <row r="3804" spans="1:12" x14ac:dyDescent="0.25">
      <c r="A3804" s="1">
        <v>3803</v>
      </c>
      <c r="B3804" s="3">
        <v>6339</v>
      </c>
      <c r="C3804" s="1">
        <v>189</v>
      </c>
      <c r="D3804" s="1">
        <v>1</v>
      </c>
      <c r="E3804" s="1">
        <v>1</v>
      </c>
      <c r="F3804" s="1">
        <v>0</v>
      </c>
      <c r="G3804">
        <f>VLOOKUP(C3804,reference!$A$1:$E$310,5,FALSE)</f>
        <v>5311012</v>
      </c>
      <c r="H3804" t="str">
        <f>VLOOKUP(C3804,reference!$A$1:$E$310,4,FALSE)</f>
        <v>MAUKARO</v>
      </c>
      <c r="I3804" t="str">
        <f>VLOOKUP($D3804,reference!$G$1:$H$25,2,FALSE)</f>
        <v>Hutan lahan kering primer</v>
      </c>
      <c r="J3804" t="str">
        <f>VLOOKUP($E3804,reference!$G$1:$H$25,2,FALSE)</f>
        <v>Hutan lahan kering primer</v>
      </c>
      <c r="K3804" t="str">
        <f t="shared" si="59"/>
        <v>Non Irigasi</v>
      </c>
      <c r="L3804" t="s">
        <v>327</v>
      </c>
    </row>
    <row r="3805" spans="1:12" x14ac:dyDescent="0.25">
      <c r="A3805" s="1">
        <v>3804</v>
      </c>
      <c r="B3805" s="3">
        <v>76</v>
      </c>
      <c r="C3805" s="1">
        <v>189</v>
      </c>
      <c r="D3805" s="1">
        <v>2</v>
      </c>
      <c r="E3805" s="1">
        <v>1</v>
      </c>
      <c r="F3805" s="1">
        <v>0</v>
      </c>
      <c r="G3805">
        <f>VLOOKUP(C3805,reference!$A$1:$E$310,5,FALSE)</f>
        <v>5311012</v>
      </c>
      <c r="H3805" t="str">
        <f>VLOOKUP(C3805,reference!$A$1:$E$310,4,FALSE)</f>
        <v>MAUKARO</v>
      </c>
      <c r="I3805" t="str">
        <f>VLOOKUP($D3805,reference!$G$1:$H$25,2,FALSE)</f>
        <v>Hutan lahan kering sekunder / bekas tebangan</v>
      </c>
      <c r="J3805" t="str">
        <f>VLOOKUP($E3805,reference!$G$1:$H$25,2,FALSE)</f>
        <v>Hutan lahan kering primer</v>
      </c>
      <c r="K3805" t="str">
        <f t="shared" si="59"/>
        <v>Non Irigasi</v>
      </c>
      <c r="L3805" t="s">
        <v>327</v>
      </c>
    </row>
    <row r="3806" spans="1:12" x14ac:dyDescent="0.25">
      <c r="A3806" s="1">
        <v>3805</v>
      </c>
      <c r="B3806" s="3">
        <v>927</v>
      </c>
      <c r="C3806" s="1">
        <v>168</v>
      </c>
      <c r="D3806" s="1">
        <v>2</v>
      </c>
      <c r="E3806" s="1">
        <v>1</v>
      </c>
      <c r="F3806" s="1">
        <v>0</v>
      </c>
      <c r="G3806">
        <f>VLOOKUP(C3806,reference!$A$1:$E$310,5,FALSE)</f>
        <v>5310012</v>
      </c>
      <c r="H3806" t="str">
        <f>VLOOKUP(C3806,reference!$A$1:$E$310,4,FALSE)</f>
        <v>TANA WAWO</v>
      </c>
      <c r="I3806" t="str">
        <f>VLOOKUP($D3806,reference!$G$1:$H$25,2,FALSE)</f>
        <v>Hutan lahan kering sekunder / bekas tebangan</v>
      </c>
      <c r="J3806" t="str">
        <f>VLOOKUP($E3806,reference!$G$1:$H$25,2,FALSE)</f>
        <v>Hutan lahan kering primer</v>
      </c>
      <c r="K3806" t="str">
        <f t="shared" si="59"/>
        <v>Non Irigasi</v>
      </c>
      <c r="L3806" t="s">
        <v>327</v>
      </c>
    </row>
    <row r="3807" spans="1:12" x14ac:dyDescent="0.25">
      <c r="A3807" s="1">
        <v>3806</v>
      </c>
      <c r="B3807" s="3">
        <v>241</v>
      </c>
      <c r="C3807" s="1">
        <v>178</v>
      </c>
      <c r="D3807" s="1">
        <v>16</v>
      </c>
      <c r="E3807" s="1">
        <v>12</v>
      </c>
      <c r="F3807" s="1">
        <v>0</v>
      </c>
      <c r="G3807">
        <f>VLOOKUP(C3807,reference!$A$1:$E$310,5,FALSE)</f>
        <v>5310052</v>
      </c>
      <c r="H3807" t="str">
        <f>VLOOKUP(C3807,reference!$A$1:$E$310,4,FALSE)</f>
        <v>KANGAE</v>
      </c>
      <c r="I3807" t="str">
        <f>VLOOKUP($D3807,reference!$G$1:$H$25,2,FALSE)</f>
        <v>Pemukiman</v>
      </c>
      <c r="J3807" t="str">
        <f>VLOOKUP($E3807,reference!$G$1:$H$25,2,FALSE)</f>
        <v>Pertanian lahan kering</v>
      </c>
      <c r="K3807" t="str">
        <f t="shared" si="59"/>
        <v>Non Irigasi</v>
      </c>
      <c r="L3807" t="s">
        <v>327</v>
      </c>
    </row>
    <row r="3808" spans="1:12" x14ac:dyDescent="0.25">
      <c r="A3808" s="1">
        <v>3807</v>
      </c>
      <c r="B3808" s="3">
        <v>2</v>
      </c>
      <c r="C3808" s="1">
        <v>180</v>
      </c>
      <c r="D3808" s="1">
        <v>2</v>
      </c>
      <c r="E3808" s="1">
        <v>9</v>
      </c>
      <c r="F3808" s="1">
        <v>0</v>
      </c>
      <c r="G3808">
        <f>VLOOKUP(C3808,reference!$A$1:$E$310,5,FALSE)</f>
        <v>5310062</v>
      </c>
      <c r="H3808" t="str">
        <f>VLOOKUP(C3808,reference!$A$1:$E$310,4,FALSE)</f>
        <v>KOTING</v>
      </c>
      <c r="I3808" t="str">
        <f>VLOOKUP($D3808,reference!$G$1:$H$25,2,FALSE)</f>
        <v>Hutan lahan kering sekunder / bekas tebangan</v>
      </c>
      <c r="J3808" t="str">
        <f>VLOOKUP($E3808,reference!$G$1:$H$25,2,FALSE)</f>
        <v>Semak belukar</v>
      </c>
      <c r="K3808" t="str">
        <f t="shared" si="59"/>
        <v>Non Irigasi</v>
      </c>
      <c r="L3808" t="s">
        <v>328</v>
      </c>
    </row>
    <row r="3809" spans="1:12" x14ac:dyDescent="0.25">
      <c r="A3809" s="1">
        <v>3808</v>
      </c>
      <c r="B3809" s="3">
        <v>4</v>
      </c>
      <c r="C3809" s="1">
        <v>247</v>
      </c>
      <c r="D3809" s="1">
        <v>16</v>
      </c>
      <c r="E3809" s="1">
        <v>14</v>
      </c>
      <c r="F3809" s="1">
        <v>0</v>
      </c>
      <c r="G3809">
        <f>VLOOKUP(C3809,reference!$A$1:$E$310,5,FALSE)</f>
        <v>5315031</v>
      </c>
      <c r="H3809" t="str">
        <f>VLOOKUP(C3809,reference!$A$1:$E$310,4,FALSE)</f>
        <v>WELAK</v>
      </c>
      <c r="I3809" t="str">
        <f>VLOOKUP($D3809,reference!$G$1:$H$25,2,FALSE)</f>
        <v>Pemukiman</v>
      </c>
      <c r="J3809" t="str">
        <f>VLOOKUP($E3809,reference!$G$1:$H$25,2,FALSE)</f>
        <v>Sawah</v>
      </c>
      <c r="K3809" t="str">
        <f t="shared" si="59"/>
        <v>Non Irigasi</v>
      </c>
      <c r="L3809" t="s">
        <v>327</v>
      </c>
    </row>
    <row r="3810" spans="1:12" x14ac:dyDescent="0.25">
      <c r="A3810" s="1">
        <v>3809</v>
      </c>
      <c r="B3810" s="3">
        <v>143</v>
      </c>
      <c r="C3810" s="1">
        <v>222</v>
      </c>
      <c r="D3810" s="1">
        <v>12</v>
      </c>
      <c r="E3810" s="1">
        <v>14</v>
      </c>
      <c r="F3810" s="1">
        <v>0</v>
      </c>
      <c r="G3810">
        <f>VLOOKUP(C3810,reference!$A$1:$E$310,5,FALSE)</f>
        <v>5313042</v>
      </c>
      <c r="H3810" t="str">
        <f>VLOOKUP(C3810,reference!$A$1:$E$310,4,FALSE)</f>
        <v>SATAR MESE UTARA</v>
      </c>
      <c r="I3810" t="str">
        <f>VLOOKUP($D3810,reference!$G$1:$H$25,2,FALSE)</f>
        <v>Pertanian lahan kering</v>
      </c>
      <c r="J3810" t="str">
        <f>VLOOKUP($E3810,reference!$G$1:$H$25,2,FALSE)</f>
        <v>Sawah</v>
      </c>
      <c r="K3810" t="str">
        <f t="shared" si="59"/>
        <v>Non Irigasi</v>
      </c>
      <c r="L3810" t="s">
        <v>327</v>
      </c>
    </row>
    <row r="3811" spans="1:12" x14ac:dyDescent="0.25">
      <c r="A3811" s="1">
        <v>3810</v>
      </c>
      <c r="B3811" s="3">
        <v>23</v>
      </c>
      <c r="C3811" s="1">
        <v>226</v>
      </c>
      <c r="D3811" s="1">
        <v>12</v>
      </c>
      <c r="E3811" s="1">
        <v>12</v>
      </c>
      <c r="F3811" s="1">
        <v>0</v>
      </c>
      <c r="G3811">
        <f>VLOOKUP(C3811,reference!$A$1:$E$310,5,FALSE)</f>
        <v>5313122</v>
      </c>
      <c r="H3811" t="str">
        <f>VLOOKUP(C3811,reference!$A$1:$E$310,4,FALSE)</f>
        <v>LELAK</v>
      </c>
      <c r="I3811" t="str">
        <f>VLOOKUP($D3811,reference!$G$1:$H$25,2,FALSE)</f>
        <v>Pertanian lahan kering</v>
      </c>
      <c r="J3811" t="str">
        <f>VLOOKUP($E3811,reference!$G$1:$H$25,2,FALSE)</f>
        <v>Pertanian lahan kering</v>
      </c>
      <c r="K3811" t="str">
        <f t="shared" si="59"/>
        <v>Non Irigasi</v>
      </c>
      <c r="L3811" t="s">
        <v>327</v>
      </c>
    </row>
    <row r="3812" spans="1:12" x14ac:dyDescent="0.25">
      <c r="A3812" s="1">
        <v>3811</v>
      </c>
      <c r="B3812" s="3">
        <v>1</v>
      </c>
      <c r="C3812" s="1">
        <v>281</v>
      </c>
      <c r="D3812" s="1">
        <v>2</v>
      </c>
      <c r="E3812" s="1">
        <v>11</v>
      </c>
      <c r="F3812" s="1">
        <v>0</v>
      </c>
      <c r="G3812">
        <f>VLOOKUP(C3812,reference!$A$1:$E$310,5,FALSE)</f>
        <v>5319031</v>
      </c>
      <c r="H3812" t="str">
        <f>VLOOKUP(C3812,reference!$A$1:$E$310,4,FALSE)</f>
        <v>ELAR SELATAN</v>
      </c>
      <c r="I3812" t="str">
        <f>VLOOKUP($D3812,reference!$G$1:$H$25,2,FALSE)</f>
        <v>Hutan lahan kering sekunder / bekas tebangan</v>
      </c>
      <c r="J3812" t="str">
        <f>VLOOKUP($E3812,reference!$G$1:$H$25,2,FALSE)</f>
        <v>Savanna / Padang rumput</v>
      </c>
      <c r="K3812" t="str">
        <f t="shared" si="59"/>
        <v>Non Irigasi</v>
      </c>
      <c r="L3812" t="s">
        <v>328</v>
      </c>
    </row>
    <row r="3813" spans="1:12" x14ac:dyDescent="0.25">
      <c r="A3813" s="1">
        <v>3812</v>
      </c>
      <c r="B3813" s="3">
        <v>251</v>
      </c>
      <c r="C3813" s="1">
        <v>274</v>
      </c>
      <c r="D3813" s="1">
        <v>9</v>
      </c>
      <c r="E3813" s="1">
        <v>2</v>
      </c>
      <c r="F3813" s="1">
        <v>0</v>
      </c>
      <c r="G3813">
        <f>VLOOKUP(C3813,reference!$A$1:$E$310,5,FALSE)</f>
        <v>5318050</v>
      </c>
      <c r="H3813" t="str">
        <f>VLOOKUP(C3813,reference!$A$1:$E$310,4,FALSE)</f>
        <v>AESESA SELATAN</v>
      </c>
      <c r="I3813" t="str">
        <f>VLOOKUP($D3813,reference!$G$1:$H$25,2,FALSE)</f>
        <v>Semak belukar</v>
      </c>
      <c r="J3813" t="str">
        <f>VLOOKUP($E3813,reference!$G$1:$H$25,2,FALSE)</f>
        <v>Hutan lahan kering sekunder / bekas tebangan</v>
      </c>
      <c r="K3813" t="str">
        <f t="shared" si="59"/>
        <v>Non Irigasi</v>
      </c>
      <c r="L3813" t="s">
        <v>327</v>
      </c>
    </row>
    <row r="3814" spans="1:12" x14ac:dyDescent="0.25">
      <c r="A3814" s="1">
        <v>3813</v>
      </c>
      <c r="B3814" s="3">
        <v>1123</v>
      </c>
      <c r="C3814" s="1">
        <v>275</v>
      </c>
      <c r="D3814" s="1">
        <v>12</v>
      </c>
      <c r="E3814" s="1">
        <v>14</v>
      </c>
      <c r="F3814" s="1">
        <v>0</v>
      </c>
      <c r="G3814">
        <f>VLOOKUP(C3814,reference!$A$1:$E$310,5,FALSE)</f>
        <v>5318060</v>
      </c>
      <c r="H3814" t="str">
        <f>VLOOKUP(C3814,reference!$A$1:$E$310,4,FALSE)</f>
        <v>AESESA</v>
      </c>
      <c r="I3814" t="str">
        <f>VLOOKUP($D3814,reference!$G$1:$H$25,2,FALSE)</f>
        <v>Pertanian lahan kering</v>
      </c>
      <c r="J3814" t="str">
        <f>VLOOKUP($E3814,reference!$G$1:$H$25,2,FALSE)</f>
        <v>Sawah</v>
      </c>
      <c r="K3814" t="str">
        <f t="shared" si="59"/>
        <v>Non Irigasi</v>
      </c>
      <c r="L3814" t="s">
        <v>327</v>
      </c>
    </row>
    <row r="3815" spans="1:12" x14ac:dyDescent="0.25">
      <c r="A3815" s="1">
        <v>3814</v>
      </c>
      <c r="B3815" s="3">
        <v>8</v>
      </c>
      <c r="C3815" s="1">
        <v>189</v>
      </c>
      <c r="D3815" s="1">
        <v>9</v>
      </c>
      <c r="E3815" s="1">
        <v>16</v>
      </c>
      <c r="F3815" s="1">
        <v>0</v>
      </c>
      <c r="G3815">
        <f>VLOOKUP(C3815,reference!$A$1:$E$310,5,FALSE)</f>
        <v>5311012</v>
      </c>
      <c r="H3815" t="str">
        <f>VLOOKUP(C3815,reference!$A$1:$E$310,4,FALSE)</f>
        <v>MAUKARO</v>
      </c>
      <c r="I3815" t="str">
        <f>VLOOKUP($D3815,reference!$G$1:$H$25,2,FALSE)</f>
        <v>Semak belukar</v>
      </c>
      <c r="J3815" t="str">
        <f>VLOOKUP($E3815,reference!$G$1:$H$25,2,FALSE)</f>
        <v>Pemukiman</v>
      </c>
      <c r="K3815" t="str">
        <f t="shared" si="59"/>
        <v>Non Irigasi</v>
      </c>
      <c r="L3815" t="s">
        <v>327</v>
      </c>
    </row>
    <row r="3816" spans="1:12" x14ac:dyDescent="0.25">
      <c r="A3816" s="1">
        <v>3815</v>
      </c>
      <c r="B3816" s="3">
        <v>22</v>
      </c>
      <c r="C3816" s="1">
        <v>204</v>
      </c>
      <c r="D3816" s="1">
        <v>11</v>
      </c>
      <c r="E3816" s="1">
        <v>2</v>
      </c>
      <c r="F3816" s="1">
        <v>0</v>
      </c>
      <c r="G3816">
        <f>VLOOKUP(C3816,reference!$A$1:$E$310,5,FALSE)</f>
        <v>5311062</v>
      </c>
      <c r="H3816" t="str">
        <f>VLOOKUP(C3816,reference!$A$1:$E$310,4,FALSE)</f>
        <v>DETUKELI</v>
      </c>
      <c r="I3816" t="str">
        <f>VLOOKUP($D3816,reference!$G$1:$H$25,2,FALSE)</f>
        <v>Savanna / Padang rumput</v>
      </c>
      <c r="J3816" t="str">
        <f>VLOOKUP($E3816,reference!$G$1:$H$25,2,FALSE)</f>
        <v>Hutan lahan kering sekunder / bekas tebangan</v>
      </c>
      <c r="K3816" t="str">
        <f t="shared" si="59"/>
        <v>Non Irigasi</v>
      </c>
      <c r="L3816" t="s">
        <v>327</v>
      </c>
    </row>
    <row r="3817" spans="1:12" x14ac:dyDescent="0.25">
      <c r="A3817" s="1">
        <v>3816</v>
      </c>
      <c r="B3817" s="3">
        <v>139</v>
      </c>
      <c r="C3817" s="1">
        <v>168</v>
      </c>
      <c r="D3817" s="1">
        <v>2</v>
      </c>
      <c r="E3817" s="1">
        <v>9</v>
      </c>
      <c r="F3817" s="1">
        <v>0</v>
      </c>
      <c r="G3817">
        <f>VLOOKUP(C3817,reference!$A$1:$E$310,5,FALSE)</f>
        <v>5310012</v>
      </c>
      <c r="H3817" t="str">
        <f>VLOOKUP(C3817,reference!$A$1:$E$310,4,FALSE)</f>
        <v>TANA WAWO</v>
      </c>
      <c r="I3817" t="str">
        <f>VLOOKUP($D3817,reference!$G$1:$H$25,2,FALSE)</f>
        <v>Hutan lahan kering sekunder / bekas tebangan</v>
      </c>
      <c r="J3817" t="str">
        <f>VLOOKUP($E3817,reference!$G$1:$H$25,2,FALSE)</f>
        <v>Semak belukar</v>
      </c>
      <c r="K3817" t="str">
        <f t="shared" si="59"/>
        <v>Non Irigasi</v>
      </c>
      <c r="L3817" t="s">
        <v>328</v>
      </c>
    </row>
    <row r="3818" spans="1:12" x14ac:dyDescent="0.25">
      <c r="A3818" s="1">
        <v>3817</v>
      </c>
      <c r="B3818" s="3">
        <v>409</v>
      </c>
      <c r="C3818" s="1">
        <v>174</v>
      </c>
      <c r="D3818" s="1">
        <v>9</v>
      </c>
      <c r="E3818" s="1">
        <v>12</v>
      </c>
      <c r="F3818" s="1">
        <v>0</v>
      </c>
      <c r="G3818">
        <f>VLOOKUP(C3818,reference!$A$1:$E$310,5,FALSE)</f>
        <v>5310041</v>
      </c>
      <c r="H3818" t="str">
        <f>VLOOKUP(C3818,reference!$A$1:$E$310,4,FALSE)</f>
        <v>WAIGETE</v>
      </c>
      <c r="I3818" t="str">
        <f>VLOOKUP($D3818,reference!$G$1:$H$25,2,FALSE)</f>
        <v>Semak belukar</v>
      </c>
      <c r="J3818" t="str">
        <f>VLOOKUP($E3818,reference!$G$1:$H$25,2,FALSE)</f>
        <v>Pertanian lahan kering</v>
      </c>
      <c r="K3818" t="str">
        <f t="shared" si="59"/>
        <v>Non Irigasi</v>
      </c>
      <c r="L3818" t="s">
        <v>327</v>
      </c>
    </row>
    <row r="3819" spans="1:12" x14ac:dyDescent="0.25">
      <c r="A3819" s="1">
        <v>3818</v>
      </c>
      <c r="B3819" s="3">
        <v>124</v>
      </c>
      <c r="C3819" s="1">
        <v>246</v>
      </c>
      <c r="D3819" s="1">
        <v>13</v>
      </c>
      <c r="E3819" s="1">
        <v>20</v>
      </c>
      <c r="F3819" s="1">
        <v>0</v>
      </c>
      <c r="G3819">
        <f>VLOOKUP(C3819,reference!$A$1:$E$310,5,FALSE)</f>
        <v>5315030</v>
      </c>
      <c r="H3819" t="str">
        <f>VLOOKUP(C3819,reference!$A$1:$E$310,4,FALSE)</f>
        <v>LEMBOR</v>
      </c>
      <c r="I3819" t="str">
        <f>VLOOKUP($D3819,reference!$G$1:$H$25,2,FALSE)</f>
        <v>Pertanian lahan kering  campur semak / kebun campur</v>
      </c>
      <c r="J3819" t="str">
        <f>VLOOKUP($E3819,reference!$G$1:$H$25,2,FALSE)</f>
        <v>Tubuh air</v>
      </c>
      <c r="K3819" t="str">
        <f t="shared" si="59"/>
        <v>Non Irigasi</v>
      </c>
      <c r="L3819" t="s">
        <v>327</v>
      </c>
    </row>
    <row r="3820" spans="1:12" x14ac:dyDescent="0.25">
      <c r="A3820" s="1">
        <v>3819</v>
      </c>
      <c r="B3820" s="3">
        <v>24</v>
      </c>
      <c r="C3820" s="1">
        <v>281</v>
      </c>
      <c r="D3820" s="1">
        <v>2</v>
      </c>
      <c r="E3820" s="1">
        <v>9</v>
      </c>
      <c r="F3820" s="1">
        <v>0</v>
      </c>
      <c r="G3820">
        <f>VLOOKUP(C3820,reference!$A$1:$E$310,5,FALSE)</f>
        <v>5319031</v>
      </c>
      <c r="H3820" t="str">
        <f>VLOOKUP(C3820,reference!$A$1:$E$310,4,FALSE)</f>
        <v>ELAR SELATAN</v>
      </c>
      <c r="I3820" t="str">
        <f>VLOOKUP($D3820,reference!$G$1:$H$25,2,FALSE)</f>
        <v>Hutan lahan kering sekunder / bekas tebangan</v>
      </c>
      <c r="J3820" t="str">
        <f>VLOOKUP($E3820,reference!$G$1:$H$25,2,FALSE)</f>
        <v>Semak belukar</v>
      </c>
      <c r="K3820" t="str">
        <f t="shared" si="59"/>
        <v>Non Irigasi</v>
      </c>
      <c r="L3820" t="s">
        <v>328</v>
      </c>
    </row>
    <row r="3821" spans="1:12" x14ac:dyDescent="0.25">
      <c r="A3821" s="1">
        <v>3820</v>
      </c>
      <c r="B3821" s="3">
        <v>14</v>
      </c>
      <c r="C3821" s="1">
        <v>276</v>
      </c>
      <c r="D3821" s="1">
        <v>1</v>
      </c>
      <c r="E3821" s="1">
        <v>2</v>
      </c>
      <c r="F3821" s="1">
        <v>0</v>
      </c>
      <c r="G3821">
        <f>VLOOKUP(C3821,reference!$A$1:$E$310,5,FALSE)</f>
        <v>5318070</v>
      </c>
      <c r="H3821" t="str">
        <f>VLOOKUP(C3821,reference!$A$1:$E$310,4,FALSE)</f>
        <v>WOLOWAE</v>
      </c>
      <c r="I3821" t="str">
        <f>VLOOKUP($D3821,reference!$G$1:$H$25,2,FALSE)</f>
        <v>Hutan lahan kering primer</v>
      </c>
      <c r="J3821" t="str">
        <f>VLOOKUP($E3821,reference!$G$1:$H$25,2,FALSE)</f>
        <v>Hutan lahan kering sekunder / bekas tebangan</v>
      </c>
      <c r="K3821" t="str">
        <f t="shared" si="59"/>
        <v>Non Irigasi</v>
      </c>
      <c r="L3821" t="s">
        <v>329</v>
      </c>
    </row>
    <row r="3822" spans="1:12" x14ac:dyDescent="0.25">
      <c r="A3822" s="1">
        <v>3821</v>
      </c>
      <c r="B3822" s="3">
        <v>4869</v>
      </c>
      <c r="C3822" s="1">
        <v>190</v>
      </c>
      <c r="D3822" s="1">
        <v>2</v>
      </c>
      <c r="E3822" s="1">
        <v>2</v>
      </c>
      <c r="F3822" s="1">
        <v>0</v>
      </c>
      <c r="G3822">
        <f>VLOOKUP(C3822,reference!$A$1:$E$310,5,FALSE)</f>
        <v>5311020</v>
      </c>
      <c r="H3822" t="str">
        <f>VLOOKUP(C3822,reference!$A$1:$E$310,4,FALSE)</f>
        <v>ENDE</v>
      </c>
      <c r="I3822" t="str">
        <f>VLOOKUP($D3822,reference!$G$1:$H$25,2,FALSE)</f>
        <v>Hutan lahan kering sekunder / bekas tebangan</v>
      </c>
      <c r="J3822" t="str">
        <f>VLOOKUP($E3822,reference!$G$1:$H$25,2,FALSE)</f>
        <v>Hutan lahan kering sekunder / bekas tebangan</v>
      </c>
      <c r="K3822" t="str">
        <f t="shared" si="59"/>
        <v>Non Irigasi</v>
      </c>
      <c r="L3822" t="s">
        <v>327</v>
      </c>
    </row>
    <row r="3823" spans="1:12" x14ac:dyDescent="0.25">
      <c r="A3823" s="1">
        <v>3822</v>
      </c>
      <c r="B3823" s="3">
        <v>2</v>
      </c>
      <c r="C3823" s="1">
        <v>184</v>
      </c>
      <c r="D3823" s="1">
        <v>2</v>
      </c>
      <c r="E3823" s="1">
        <v>9</v>
      </c>
      <c r="F3823" s="1">
        <v>0</v>
      </c>
      <c r="G3823">
        <f>VLOOKUP(C3823,reference!$A$1:$E$310,5,FALSE)</f>
        <v>5310080</v>
      </c>
      <c r="H3823" t="str">
        <f>VLOOKUP(C3823,reference!$A$1:$E$310,4,FALSE)</f>
        <v>ALOK</v>
      </c>
      <c r="I3823" t="str">
        <f>VLOOKUP($D3823,reference!$G$1:$H$25,2,FALSE)</f>
        <v>Hutan lahan kering sekunder / bekas tebangan</v>
      </c>
      <c r="J3823" t="str">
        <f>VLOOKUP($E3823,reference!$G$1:$H$25,2,FALSE)</f>
        <v>Semak belukar</v>
      </c>
      <c r="K3823" t="str">
        <f t="shared" si="59"/>
        <v>Non Irigasi</v>
      </c>
      <c r="L3823" t="s">
        <v>328</v>
      </c>
    </row>
    <row r="3824" spans="1:12" x14ac:dyDescent="0.25">
      <c r="A3824" s="1">
        <v>3823</v>
      </c>
      <c r="B3824" s="3">
        <v>466</v>
      </c>
      <c r="C3824" s="1">
        <v>186</v>
      </c>
      <c r="D3824" s="1">
        <v>9</v>
      </c>
      <c r="E3824" s="1">
        <v>12</v>
      </c>
      <c r="F3824" s="1">
        <v>0</v>
      </c>
      <c r="G3824">
        <f>VLOOKUP(C3824,reference!$A$1:$E$310,5,FALSE)</f>
        <v>5310082</v>
      </c>
      <c r="H3824" t="str">
        <f>VLOOKUP(C3824,reference!$A$1:$E$310,4,FALSE)</f>
        <v>ALOK TIMUR</v>
      </c>
      <c r="I3824" t="str">
        <f>VLOOKUP($D3824,reference!$G$1:$H$25,2,FALSE)</f>
        <v>Semak belukar</v>
      </c>
      <c r="J3824" t="str">
        <f>VLOOKUP($E3824,reference!$G$1:$H$25,2,FALSE)</f>
        <v>Pertanian lahan kering</v>
      </c>
      <c r="K3824" t="str">
        <f t="shared" si="59"/>
        <v>Non Irigasi</v>
      </c>
      <c r="L3824" t="s">
        <v>327</v>
      </c>
    </row>
    <row r="3825" spans="1:12" x14ac:dyDescent="0.25">
      <c r="A3825" s="1">
        <v>3824</v>
      </c>
      <c r="B3825" s="3">
        <v>97</v>
      </c>
      <c r="C3825" s="1">
        <v>186</v>
      </c>
      <c r="D3825" s="1">
        <v>9</v>
      </c>
      <c r="E3825" s="1">
        <v>16</v>
      </c>
      <c r="F3825" s="1">
        <v>0</v>
      </c>
      <c r="G3825">
        <f>VLOOKUP(C3825,reference!$A$1:$E$310,5,FALSE)</f>
        <v>5310082</v>
      </c>
      <c r="H3825" t="str">
        <f>VLOOKUP(C3825,reference!$A$1:$E$310,4,FALSE)</f>
        <v>ALOK TIMUR</v>
      </c>
      <c r="I3825" t="str">
        <f>VLOOKUP($D3825,reference!$G$1:$H$25,2,FALSE)</f>
        <v>Semak belukar</v>
      </c>
      <c r="J3825" t="str">
        <f>VLOOKUP($E3825,reference!$G$1:$H$25,2,FALSE)</f>
        <v>Pemukiman</v>
      </c>
      <c r="K3825" t="str">
        <f t="shared" si="59"/>
        <v>Non Irigasi</v>
      </c>
      <c r="L3825" t="s">
        <v>327</v>
      </c>
    </row>
    <row r="3826" spans="1:12" x14ac:dyDescent="0.25">
      <c r="A3826" s="1">
        <v>3825</v>
      </c>
      <c r="B3826" s="3">
        <v>17</v>
      </c>
      <c r="C3826" s="1">
        <v>174</v>
      </c>
      <c r="D3826" s="1">
        <v>1</v>
      </c>
      <c r="E3826" s="1">
        <v>9</v>
      </c>
      <c r="F3826" s="1">
        <v>0</v>
      </c>
      <c r="G3826">
        <f>VLOOKUP(C3826,reference!$A$1:$E$310,5,FALSE)</f>
        <v>5310041</v>
      </c>
      <c r="H3826" t="str">
        <f>VLOOKUP(C3826,reference!$A$1:$E$310,4,FALSE)</f>
        <v>WAIGETE</v>
      </c>
      <c r="I3826" t="str">
        <f>VLOOKUP($D3826,reference!$G$1:$H$25,2,FALSE)</f>
        <v>Hutan lahan kering primer</v>
      </c>
      <c r="J3826" t="str">
        <f>VLOOKUP($E3826,reference!$G$1:$H$25,2,FALSE)</f>
        <v>Semak belukar</v>
      </c>
      <c r="K3826" t="str">
        <f t="shared" si="59"/>
        <v>Non Irigasi</v>
      </c>
      <c r="L3826" t="s">
        <v>328</v>
      </c>
    </row>
    <row r="3827" spans="1:12" x14ac:dyDescent="0.25">
      <c r="A3827" s="1">
        <v>3826</v>
      </c>
      <c r="B3827" s="3">
        <v>1814</v>
      </c>
      <c r="C3827" s="1">
        <v>246</v>
      </c>
      <c r="D3827" s="1">
        <v>13</v>
      </c>
      <c r="E3827" s="1">
        <v>2</v>
      </c>
      <c r="F3827" s="1">
        <v>0</v>
      </c>
      <c r="G3827">
        <f>VLOOKUP(C3827,reference!$A$1:$E$310,5,FALSE)</f>
        <v>5315030</v>
      </c>
      <c r="H3827" t="str">
        <f>VLOOKUP(C3827,reference!$A$1:$E$310,4,FALSE)</f>
        <v>LEMBOR</v>
      </c>
      <c r="I3827" t="str">
        <f>VLOOKUP($D3827,reference!$G$1:$H$25,2,FALSE)</f>
        <v>Pertanian lahan kering  campur semak / kebun campur</v>
      </c>
      <c r="J3827" t="str">
        <f>VLOOKUP($E3827,reference!$G$1:$H$25,2,FALSE)</f>
        <v>Hutan lahan kering sekunder / bekas tebangan</v>
      </c>
      <c r="K3827" t="str">
        <f t="shared" si="59"/>
        <v>Non Irigasi</v>
      </c>
      <c r="L3827" t="s">
        <v>327</v>
      </c>
    </row>
    <row r="3828" spans="1:12" x14ac:dyDescent="0.25">
      <c r="A3828" s="1">
        <v>3827</v>
      </c>
      <c r="B3828" s="3">
        <v>38</v>
      </c>
      <c r="C3828" s="1">
        <v>276</v>
      </c>
      <c r="D3828" s="1">
        <v>1</v>
      </c>
      <c r="E3828" s="1">
        <v>9</v>
      </c>
      <c r="F3828" s="1">
        <v>0</v>
      </c>
      <c r="G3828">
        <f>VLOOKUP(C3828,reference!$A$1:$E$310,5,FALSE)</f>
        <v>5318070</v>
      </c>
      <c r="H3828" t="str">
        <f>VLOOKUP(C3828,reference!$A$1:$E$310,4,FALSE)</f>
        <v>WOLOWAE</v>
      </c>
      <c r="I3828" t="str">
        <f>VLOOKUP($D3828,reference!$G$1:$H$25,2,FALSE)</f>
        <v>Hutan lahan kering primer</v>
      </c>
      <c r="J3828" t="str">
        <f>VLOOKUP($E3828,reference!$G$1:$H$25,2,FALSE)</f>
        <v>Semak belukar</v>
      </c>
      <c r="K3828" t="str">
        <f t="shared" si="59"/>
        <v>Non Irigasi</v>
      </c>
      <c r="L3828" t="s">
        <v>328</v>
      </c>
    </row>
    <row r="3829" spans="1:12" x14ac:dyDescent="0.25">
      <c r="A3829" s="1">
        <v>3828</v>
      </c>
      <c r="B3829" s="3">
        <v>5</v>
      </c>
      <c r="C3829" s="1">
        <v>276</v>
      </c>
      <c r="D3829" s="1">
        <v>1</v>
      </c>
      <c r="E3829" s="1">
        <v>14</v>
      </c>
      <c r="F3829" s="1">
        <v>0</v>
      </c>
      <c r="G3829">
        <f>VLOOKUP(C3829,reference!$A$1:$E$310,5,FALSE)</f>
        <v>5318070</v>
      </c>
      <c r="H3829" t="str">
        <f>VLOOKUP(C3829,reference!$A$1:$E$310,4,FALSE)</f>
        <v>WOLOWAE</v>
      </c>
      <c r="I3829" t="str">
        <f>VLOOKUP($D3829,reference!$G$1:$H$25,2,FALSE)</f>
        <v>Hutan lahan kering primer</v>
      </c>
      <c r="J3829" t="str">
        <f>VLOOKUP($E3829,reference!$G$1:$H$25,2,FALSE)</f>
        <v>Sawah</v>
      </c>
      <c r="K3829" t="str">
        <f t="shared" si="59"/>
        <v>Non Irigasi</v>
      </c>
      <c r="L3829" t="s">
        <v>328</v>
      </c>
    </row>
    <row r="3830" spans="1:12" x14ac:dyDescent="0.25">
      <c r="A3830" s="1">
        <v>3829</v>
      </c>
      <c r="B3830" s="3">
        <v>1</v>
      </c>
      <c r="C3830" s="1">
        <v>207</v>
      </c>
      <c r="D3830" s="1">
        <v>13</v>
      </c>
      <c r="E3830" s="1">
        <v>1</v>
      </c>
      <c r="F3830" s="1">
        <v>0</v>
      </c>
      <c r="G3830">
        <f>VLOOKUP(C3830,reference!$A$1:$E$310,5,FALSE)</f>
        <v>5311071</v>
      </c>
      <c r="H3830" t="str">
        <f>VLOOKUP(C3830,reference!$A$1:$E$310,4,FALSE)</f>
        <v>WEWARIA</v>
      </c>
      <c r="I3830" t="str">
        <f>VLOOKUP($D3830,reference!$G$1:$H$25,2,FALSE)</f>
        <v>Pertanian lahan kering  campur semak / kebun campur</v>
      </c>
      <c r="J3830" t="str">
        <f>VLOOKUP($E3830,reference!$G$1:$H$25,2,FALSE)</f>
        <v>Hutan lahan kering primer</v>
      </c>
      <c r="K3830" t="str">
        <f t="shared" si="59"/>
        <v>Non Irigasi</v>
      </c>
      <c r="L3830" t="s">
        <v>327</v>
      </c>
    </row>
    <row r="3831" spans="1:12" x14ac:dyDescent="0.25">
      <c r="A3831" s="1">
        <v>3830</v>
      </c>
      <c r="B3831" s="3">
        <v>4</v>
      </c>
      <c r="C3831" s="1">
        <v>174</v>
      </c>
      <c r="D3831" s="1">
        <v>1</v>
      </c>
      <c r="E3831" s="1">
        <v>12</v>
      </c>
      <c r="F3831" s="1">
        <v>0</v>
      </c>
      <c r="G3831">
        <f>VLOOKUP(C3831,reference!$A$1:$E$310,5,FALSE)</f>
        <v>5310041</v>
      </c>
      <c r="H3831" t="str">
        <f>VLOOKUP(C3831,reference!$A$1:$E$310,4,FALSE)</f>
        <v>WAIGETE</v>
      </c>
      <c r="I3831" t="str">
        <f>VLOOKUP($D3831,reference!$G$1:$H$25,2,FALSE)</f>
        <v>Hutan lahan kering primer</v>
      </c>
      <c r="J3831" t="str">
        <f>VLOOKUP($E3831,reference!$G$1:$H$25,2,FALSE)</f>
        <v>Pertanian lahan kering</v>
      </c>
      <c r="K3831" t="str">
        <f t="shared" si="59"/>
        <v>Non Irigasi</v>
      </c>
      <c r="L3831" t="s">
        <v>328</v>
      </c>
    </row>
    <row r="3832" spans="1:12" x14ac:dyDescent="0.25">
      <c r="A3832" s="1">
        <v>3831</v>
      </c>
      <c r="B3832" s="3">
        <v>109</v>
      </c>
      <c r="C3832" s="1">
        <v>174</v>
      </c>
      <c r="D3832" s="1">
        <v>9</v>
      </c>
      <c r="E3832" s="1">
        <v>9</v>
      </c>
      <c r="F3832" s="1">
        <v>0</v>
      </c>
      <c r="G3832">
        <f>VLOOKUP(C3832,reference!$A$1:$E$310,5,FALSE)</f>
        <v>5310041</v>
      </c>
      <c r="H3832" t="str">
        <f>VLOOKUP(C3832,reference!$A$1:$E$310,4,FALSE)</f>
        <v>WAIGETE</v>
      </c>
      <c r="I3832" t="str">
        <f>VLOOKUP($D3832,reference!$G$1:$H$25,2,FALSE)</f>
        <v>Semak belukar</v>
      </c>
      <c r="J3832" t="str">
        <f>VLOOKUP($E3832,reference!$G$1:$H$25,2,FALSE)</f>
        <v>Semak belukar</v>
      </c>
      <c r="K3832" t="str">
        <f t="shared" si="59"/>
        <v>Non Irigasi</v>
      </c>
      <c r="L3832" t="s">
        <v>327</v>
      </c>
    </row>
    <row r="3833" spans="1:12" x14ac:dyDescent="0.25">
      <c r="A3833" s="1">
        <v>3832</v>
      </c>
      <c r="B3833" s="3">
        <v>1</v>
      </c>
      <c r="C3833" s="1">
        <v>244</v>
      </c>
      <c r="D3833" s="1">
        <v>1</v>
      </c>
      <c r="E3833" s="1">
        <v>14</v>
      </c>
      <c r="F3833" s="1">
        <v>0</v>
      </c>
      <c r="G3833">
        <f>VLOOKUP(C3833,reference!$A$1:$E$310,5,FALSE)</f>
        <v>5315020</v>
      </c>
      <c r="H3833" t="str">
        <f>VLOOKUP(C3833,reference!$A$1:$E$310,4,FALSE)</f>
        <v>SANO NGGOANG</v>
      </c>
      <c r="I3833" t="str">
        <f>VLOOKUP($D3833,reference!$G$1:$H$25,2,FALSE)</f>
        <v>Hutan lahan kering primer</v>
      </c>
      <c r="J3833" t="str">
        <f>VLOOKUP($E3833,reference!$G$1:$H$25,2,FALSE)</f>
        <v>Sawah</v>
      </c>
      <c r="K3833" t="str">
        <f t="shared" si="59"/>
        <v>Non Irigasi</v>
      </c>
      <c r="L3833" t="s">
        <v>328</v>
      </c>
    </row>
    <row r="3834" spans="1:12" x14ac:dyDescent="0.25">
      <c r="A3834" s="1">
        <v>3833</v>
      </c>
      <c r="B3834" s="3">
        <v>393</v>
      </c>
      <c r="C3834" s="1">
        <v>222</v>
      </c>
      <c r="D3834" s="1">
        <v>12</v>
      </c>
      <c r="E3834" s="1">
        <v>9</v>
      </c>
      <c r="F3834" s="1">
        <v>0</v>
      </c>
      <c r="G3834">
        <f>VLOOKUP(C3834,reference!$A$1:$E$310,5,FALSE)</f>
        <v>5313042</v>
      </c>
      <c r="H3834" t="str">
        <f>VLOOKUP(C3834,reference!$A$1:$E$310,4,FALSE)</f>
        <v>SATAR MESE UTARA</v>
      </c>
      <c r="I3834" t="str">
        <f>VLOOKUP($D3834,reference!$G$1:$H$25,2,FALSE)</f>
        <v>Pertanian lahan kering</v>
      </c>
      <c r="J3834" t="str">
        <f>VLOOKUP($E3834,reference!$G$1:$H$25,2,FALSE)</f>
        <v>Semak belukar</v>
      </c>
      <c r="K3834" t="str">
        <f t="shared" si="59"/>
        <v>Non Irigasi</v>
      </c>
      <c r="L3834" t="s">
        <v>327</v>
      </c>
    </row>
    <row r="3835" spans="1:12" x14ac:dyDescent="0.25">
      <c r="A3835" s="1">
        <v>3834</v>
      </c>
      <c r="B3835" s="3">
        <v>31</v>
      </c>
      <c r="C3835" s="1">
        <v>222</v>
      </c>
      <c r="D3835" s="1">
        <v>12</v>
      </c>
      <c r="E3835" s="1">
        <v>12</v>
      </c>
      <c r="F3835" s="1">
        <v>0</v>
      </c>
      <c r="G3835">
        <f>VLOOKUP(C3835,reference!$A$1:$E$310,5,FALSE)</f>
        <v>5313042</v>
      </c>
      <c r="H3835" t="str">
        <f>VLOOKUP(C3835,reference!$A$1:$E$310,4,FALSE)</f>
        <v>SATAR MESE UTARA</v>
      </c>
      <c r="I3835" t="str">
        <f>VLOOKUP($D3835,reference!$G$1:$H$25,2,FALSE)</f>
        <v>Pertanian lahan kering</v>
      </c>
      <c r="J3835" t="str">
        <f>VLOOKUP($E3835,reference!$G$1:$H$25,2,FALSE)</f>
        <v>Pertanian lahan kering</v>
      </c>
      <c r="K3835" t="str">
        <f t="shared" si="59"/>
        <v>Non Irigasi</v>
      </c>
      <c r="L3835" t="s">
        <v>327</v>
      </c>
    </row>
    <row r="3836" spans="1:12" x14ac:dyDescent="0.25">
      <c r="A3836" s="1">
        <v>3835</v>
      </c>
      <c r="B3836" s="3">
        <v>6588</v>
      </c>
      <c r="C3836" s="1">
        <v>206</v>
      </c>
      <c r="D3836" s="1">
        <v>2</v>
      </c>
      <c r="E3836" s="1">
        <v>2</v>
      </c>
      <c r="F3836" s="1">
        <v>0</v>
      </c>
      <c r="G3836">
        <f>VLOOKUP(C3836,reference!$A$1:$E$310,5,FALSE)</f>
        <v>5311070</v>
      </c>
      <c r="H3836" t="str">
        <f>VLOOKUP(C3836,reference!$A$1:$E$310,4,FALSE)</f>
        <v>DETUSOKO</v>
      </c>
      <c r="I3836" t="str">
        <f>VLOOKUP($D3836,reference!$G$1:$H$25,2,FALSE)</f>
        <v>Hutan lahan kering sekunder / bekas tebangan</v>
      </c>
      <c r="J3836" t="str">
        <f>VLOOKUP($E3836,reference!$G$1:$H$25,2,FALSE)</f>
        <v>Hutan lahan kering sekunder / bekas tebangan</v>
      </c>
      <c r="K3836" t="str">
        <f t="shared" si="59"/>
        <v>Non Irigasi</v>
      </c>
      <c r="L3836" t="s">
        <v>327</v>
      </c>
    </row>
    <row r="3837" spans="1:12" x14ac:dyDescent="0.25">
      <c r="A3837" s="1">
        <v>3836</v>
      </c>
      <c r="B3837" s="3">
        <v>1959</v>
      </c>
      <c r="C3837" s="1">
        <v>206</v>
      </c>
      <c r="D3837" s="1">
        <v>2</v>
      </c>
      <c r="E3837" s="1">
        <v>1</v>
      </c>
      <c r="F3837" s="1">
        <v>0</v>
      </c>
      <c r="G3837">
        <f>VLOOKUP(C3837,reference!$A$1:$E$310,5,FALSE)</f>
        <v>5311070</v>
      </c>
      <c r="H3837" t="str">
        <f>VLOOKUP(C3837,reference!$A$1:$E$310,4,FALSE)</f>
        <v>DETUSOKO</v>
      </c>
      <c r="I3837" t="str">
        <f>VLOOKUP($D3837,reference!$G$1:$H$25,2,FALSE)</f>
        <v>Hutan lahan kering sekunder / bekas tebangan</v>
      </c>
      <c r="J3837" t="str">
        <f>VLOOKUP($E3837,reference!$G$1:$H$25,2,FALSE)</f>
        <v>Hutan lahan kering primer</v>
      </c>
      <c r="K3837" t="str">
        <f t="shared" si="59"/>
        <v>Non Irigasi</v>
      </c>
      <c r="L3837" t="s">
        <v>327</v>
      </c>
    </row>
    <row r="3838" spans="1:12" x14ac:dyDescent="0.25">
      <c r="A3838" s="1">
        <v>3837</v>
      </c>
      <c r="B3838" s="3">
        <v>215</v>
      </c>
      <c r="C3838" s="1">
        <v>180</v>
      </c>
      <c r="D3838" s="1">
        <v>2</v>
      </c>
      <c r="E3838" s="1">
        <v>16</v>
      </c>
      <c r="F3838" s="1">
        <v>0</v>
      </c>
      <c r="G3838">
        <f>VLOOKUP(C3838,reference!$A$1:$E$310,5,FALSE)</f>
        <v>5310062</v>
      </c>
      <c r="H3838" t="str">
        <f>VLOOKUP(C3838,reference!$A$1:$E$310,4,FALSE)</f>
        <v>KOTING</v>
      </c>
      <c r="I3838" t="str">
        <f>VLOOKUP($D3838,reference!$G$1:$H$25,2,FALSE)</f>
        <v>Hutan lahan kering sekunder / bekas tebangan</v>
      </c>
      <c r="J3838" t="str">
        <f>VLOOKUP($E3838,reference!$G$1:$H$25,2,FALSE)</f>
        <v>Pemukiman</v>
      </c>
      <c r="K3838" t="str">
        <f t="shared" si="59"/>
        <v>Non Irigasi</v>
      </c>
      <c r="L3838" t="s">
        <v>328</v>
      </c>
    </row>
    <row r="3839" spans="1:12" x14ac:dyDescent="0.25">
      <c r="A3839" s="1">
        <v>3838</v>
      </c>
      <c r="B3839" s="3">
        <v>1</v>
      </c>
      <c r="C3839" s="1">
        <v>181</v>
      </c>
      <c r="D3839" s="1">
        <v>11</v>
      </c>
      <c r="E3839" s="1">
        <v>9</v>
      </c>
      <c r="F3839" s="1">
        <v>0</v>
      </c>
      <c r="G3839">
        <f>VLOOKUP(C3839,reference!$A$1:$E$310,5,FALSE)</f>
        <v>5310063</v>
      </c>
      <c r="H3839" t="str">
        <f>VLOOKUP(C3839,reference!$A$1:$E$310,4,FALSE)</f>
        <v>NELLE</v>
      </c>
      <c r="I3839" t="str">
        <f>VLOOKUP($D3839,reference!$G$1:$H$25,2,FALSE)</f>
        <v>Savanna / Padang rumput</v>
      </c>
      <c r="J3839" t="str">
        <f>VLOOKUP($E3839,reference!$G$1:$H$25,2,FALSE)</f>
        <v>Semak belukar</v>
      </c>
      <c r="K3839" t="str">
        <f t="shared" si="59"/>
        <v>Non Irigasi</v>
      </c>
      <c r="L3839" t="s">
        <v>327</v>
      </c>
    </row>
    <row r="3840" spans="1:12" x14ac:dyDescent="0.25">
      <c r="A3840" s="1">
        <v>3839</v>
      </c>
      <c r="B3840" s="3">
        <v>64</v>
      </c>
      <c r="C3840" s="1">
        <v>181</v>
      </c>
      <c r="D3840" s="1">
        <v>9</v>
      </c>
      <c r="E3840" s="1">
        <v>12</v>
      </c>
      <c r="F3840" s="1">
        <v>0</v>
      </c>
      <c r="G3840">
        <f>VLOOKUP(C3840,reference!$A$1:$E$310,5,FALSE)</f>
        <v>5310063</v>
      </c>
      <c r="H3840" t="str">
        <f>VLOOKUP(C3840,reference!$A$1:$E$310,4,FALSE)</f>
        <v>NELLE</v>
      </c>
      <c r="I3840" t="str">
        <f>VLOOKUP($D3840,reference!$G$1:$H$25,2,FALSE)</f>
        <v>Semak belukar</v>
      </c>
      <c r="J3840" t="str">
        <f>VLOOKUP($E3840,reference!$G$1:$H$25,2,FALSE)</f>
        <v>Pertanian lahan kering</v>
      </c>
      <c r="K3840" t="str">
        <f t="shared" si="59"/>
        <v>Non Irigasi</v>
      </c>
      <c r="L3840" t="s">
        <v>327</v>
      </c>
    </row>
    <row r="3841" spans="1:12" x14ac:dyDescent="0.25">
      <c r="A3841" s="1">
        <v>3840</v>
      </c>
      <c r="B3841" s="3">
        <v>18</v>
      </c>
      <c r="C3841" s="1">
        <v>176</v>
      </c>
      <c r="D3841" s="1">
        <v>9</v>
      </c>
      <c r="E3841" s="1">
        <v>16</v>
      </c>
      <c r="F3841" s="1">
        <v>0</v>
      </c>
      <c r="G3841">
        <f>VLOOKUP(C3841,reference!$A$1:$E$310,5,FALSE)</f>
        <v>5310050</v>
      </c>
      <c r="H3841" t="str">
        <f>VLOOKUP(C3841,reference!$A$1:$E$310,4,FALSE)</f>
        <v>KEWAPANTE</v>
      </c>
      <c r="I3841" t="str">
        <f>VLOOKUP($D3841,reference!$G$1:$H$25,2,FALSE)</f>
        <v>Semak belukar</v>
      </c>
      <c r="J3841" t="str">
        <f>VLOOKUP($E3841,reference!$G$1:$H$25,2,FALSE)</f>
        <v>Pemukiman</v>
      </c>
      <c r="K3841" t="str">
        <f t="shared" si="59"/>
        <v>Non Irigasi</v>
      </c>
      <c r="L3841" t="s">
        <v>327</v>
      </c>
    </row>
    <row r="3842" spans="1:12" x14ac:dyDescent="0.25">
      <c r="A3842" s="1">
        <v>3841</v>
      </c>
      <c r="B3842" s="3">
        <v>1</v>
      </c>
      <c r="C3842" s="1">
        <v>177</v>
      </c>
      <c r="D3842" s="1">
        <v>12</v>
      </c>
      <c r="E3842" s="1">
        <v>12</v>
      </c>
      <c r="F3842" s="1">
        <v>0</v>
      </c>
      <c r="G3842">
        <f>VLOOKUP(C3842,reference!$A$1:$E$310,5,FALSE)</f>
        <v>5310051</v>
      </c>
      <c r="H3842" t="str">
        <f>VLOOKUP(C3842,reference!$A$1:$E$310,4,FALSE)</f>
        <v>HEWOKLOANG</v>
      </c>
      <c r="I3842" t="str">
        <f>VLOOKUP($D3842,reference!$G$1:$H$25,2,FALSE)</f>
        <v>Pertanian lahan kering</v>
      </c>
      <c r="J3842" t="str">
        <f>VLOOKUP($E3842,reference!$G$1:$H$25,2,FALSE)</f>
        <v>Pertanian lahan kering</v>
      </c>
      <c r="K3842" t="str">
        <f t="shared" si="59"/>
        <v>Non Irigasi</v>
      </c>
      <c r="L3842" t="s">
        <v>327</v>
      </c>
    </row>
    <row r="3843" spans="1:12" x14ac:dyDescent="0.25">
      <c r="A3843" s="1">
        <v>3842</v>
      </c>
      <c r="B3843" s="3">
        <v>645</v>
      </c>
      <c r="C3843" s="1">
        <v>177</v>
      </c>
      <c r="D3843" s="1">
        <v>9</v>
      </c>
      <c r="E3843" s="1">
        <v>12</v>
      </c>
      <c r="F3843" s="1">
        <v>0</v>
      </c>
      <c r="G3843">
        <f>VLOOKUP(C3843,reference!$A$1:$E$310,5,FALSE)</f>
        <v>5310051</v>
      </c>
      <c r="H3843" t="str">
        <f>VLOOKUP(C3843,reference!$A$1:$E$310,4,FALSE)</f>
        <v>HEWOKLOANG</v>
      </c>
      <c r="I3843" t="str">
        <f>VLOOKUP($D3843,reference!$G$1:$H$25,2,FALSE)</f>
        <v>Semak belukar</v>
      </c>
      <c r="J3843" t="str">
        <f>VLOOKUP($E3843,reference!$G$1:$H$25,2,FALSE)</f>
        <v>Pertanian lahan kering</v>
      </c>
      <c r="K3843" t="str">
        <f t="shared" ref="K3843:K3906" si="60">IF(F3843=0,"Non Irigasi","Buffer Irigasi")</f>
        <v>Non Irigasi</v>
      </c>
      <c r="L3843" t="s">
        <v>327</v>
      </c>
    </row>
    <row r="3844" spans="1:12" x14ac:dyDescent="0.25">
      <c r="A3844" s="1">
        <v>3843</v>
      </c>
      <c r="B3844" s="3">
        <v>46</v>
      </c>
      <c r="C3844" s="1">
        <v>174</v>
      </c>
      <c r="D3844" s="1">
        <v>9</v>
      </c>
      <c r="E3844" s="1">
        <v>16</v>
      </c>
      <c r="F3844" s="1">
        <v>0</v>
      </c>
      <c r="G3844">
        <f>VLOOKUP(C3844,reference!$A$1:$E$310,5,FALSE)</f>
        <v>5310041</v>
      </c>
      <c r="H3844" t="str">
        <f>VLOOKUP(C3844,reference!$A$1:$E$310,4,FALSE)</f>
        <v>WAIGETE</v>
      </c>
      <c r="I3844" t="str">
        <f>VLOOKUP($D3844,reference!$G$1:$H$25,2,FALSE)</f>
        <v>Semak belukar</v>
      </c>
      <c r="J3844" t="str">
        <f>VLOOKUP($E3844,reference!$G$1:$H$25,2,FALSE)</f>
        <v>Pemukiman</v>
      </c>
      <c r="K3844" t="str">
        <f t="shared" si="60"/>
        <v>Non Irigasi</v>
      </c>
      <c r="L3844" t="s">
        <v>327</v>
      </c>
    </row>
    <row r="3845" spans="1:12" x14ac:dyDescent="0.25">
      <c r="A3845" s="1">
        <v>3844</v>
      </c>
      <c r="B3845" s="3">
        <v>801</v>
      </c>
      <c r="C3845" s="1">
        <v>246</v>
      </c>
      <c r="D3845" s="1">
        <v>13</v>
      </c>
      <c r="E3845" s="1">
        <v>11</v>
      </c>
      <c r="F3845" s="1">
        <v>0</v>
      </c>
      <c r="G3845">
        <f>VLOOKUP(C3845,reference!$A$1:$E$310,5,FALSE)</f>
        <v>5315030</v>
      </c>
      <c r="H3845" t="str">
        <f>VLOOKUP(C3845,reference!$A$1:$E$310,4,FALSE)</f>
        <v>LEMBOR</v>
      </c>
      <c r="I3845" t="str">
        <f>VLOOKUP($D3845,reference!$G$1:$H$25,2,FALSE)</f>
        <v>Pertanian lahan kering  campur semak / kebun campur</v>
      </c>
      <c r="J3845" t="str">
        <f>VLOOKUP($E3845,reference!$G$1:$H$25,2,FALSE)</f>
        <v>Savanna / Padang rumput</v>
      </c>
      <c r="K3845" t="str">
        <f t="shared" si="60"/>
        <v>Non Irigasi</v>
      </c>
      <c r="L3845" t="s">
        <v>327</v>
      </c>
    </row>
    <row r="3846" spans="1:12" x14ac:dyDescent="0.25">
      <c r="A3846" s="1">
        <v>3845</v>
      </c>
      <c r="B3846" s="3">
        <v>4706</v>
      </c>
      <c r="C3846" s="1">
        <v>246</v>
      </c>
      <c r="D3846" s="1">
        <v>13</v>
      </c>
      <c r="E3846" s="1">
        <v>13</v>
      </c>
      <c r="F3846" s="1">
        <v>0</v>
      </c>
      <c r="G3846">
        <f>VLOOKUP(C3846,reference!$A$1:$E$310,5,FALSE)</f>
        <v>5315030</v>
      </c>
      <c r="H3846" t="str">
        <f>VLOOKUP(C3846,reference!$A$1:$E$310,4,FALSE)</f>
        <v>LEMBOR</v>
      </c>
      <c r="I3846" t="str">
        <f>VLOOKUP($D3846,reference!$G$1:$H$25,2,FALSE)</f>
        <v>Pertanian lahan kering  campur semak / kebun campur</v>
      </c>
      <c r="J3846" t="str">
        <f>VLOOKUP($E3846,reference!$G$1:$H$25,2,FALSE)</f>
        <v>Pertanian lahan kering  campur semak / kebun campur</v>
      </c>
      <c r="K3846" t="str">
        <f t="shared" si="60"/>
        <v>Non Irigasi</v>
      </c>
      <c r="L3846" t="s">
        <v>327</v>
      </c>
    </row>
    <row r="3847" spans="1:12" x14ac:dyDescent="0.25">
      <c r="A3847" s="1">
        <v>3846</v>
      </c>
      <c r="B3847" s="3">
        <v>2349</v>
      </c>
      <c r="C3847" s="1">
        <v>246</v>
      </c>
      <c r="D3847" s="1">
        <v>13</v>
      </c>
      <c r="E3847" s="1">
        <v>14</v>
      </c>
      <c r="F3847" s="1">
        <v>0</v>
      </c>
      <c r="G3847">
        <f>VLOOKUP(C3847,reference!$A$1:$E$310,5,FALSE)</f>
        <v>5315030</v>
      </c>
      <c r="H3847" t="str">
        <f>VLOOKUP(C3847,reference!$A$1:$E$310,4,FALSE)</f>
        <v>LEMBOR</v>
      </c>
      <c r="I3847" t="str">
        <f>VLOOKUP($D3847,reference!$G$1:$H$25,2,FALSE)</f>
        <v>Pertanian lahan kering  campur semak / kebun campur</v>
      </c>
      <c r="J3847" t="str">
        <f>VLOOKUP($E3847,reference!$G$1:$H$25,2,FALSE)</f>
        <v>Sawah</v>
      </c>
      <c r="K3847" t="str">
        <f t="shared" si="60"/>
        <v>Non Irigasi</v>
      </c>
      <c r="L3847" t="s">
        <v>327</v>
      </c>
    </row>
    <row r="3848" spans="1:12" x14ac:dyDescent="0.25">
      <c r="A3848" s="1">
        <v>3847</v>
      </c>
      <c r="B3848" s="3">
        <v>3</v>
      </c>
      <c r="C3848" s="1">
        <v>277</v>
      </c>
      <c r="D3848" s="1">
        <v>2</v>
      </c>
      <c r="E3848" s="1">
        <v>12</v>
      </c>
      <c r="F3848" s="1">
        <v>0</v>
      </c>
      <c r="G3848">
        <f>VLOOKUP(C3848,reference!$A$1:$E$310,5,FALSE)</f>
        <v>5319010</v>
      </c>
      <c r="H3848" t="str">
        <f>VLOOKUP(C3848,reference!$A$1:$E$310,4,FALSE)</f>
        <v>BORONG</v>
      </c>
      <c r="I3848" t="str">
        <f>VLOOKUP($D3848,reference!$G$1:$H$25,2,FALSE)</f>
        <v>Hutan lahan kering sekunder / bekas tebangan</v>
      </c>
      <c r="J3848" t="str">
        <f>VLOOKUP($E3848,reference!$G$1:$H$25,2,FALSE)</f>
        <v>Pertanian lahan kering</v>
      </c>
      <c r="K3848" t="str">
        <f t="shared" si="60"/>
        <v>Non Irigasi</v>
      </c>
      <c r="L3848" t="s">
        <v>328</v>
      </c>
    </row>
    <row r="3849" spans="1:12" x14ac:dyDescent="0.25">
      <c r="A3849" s="1">
        <v>3848</v>
      </c>
      <c r="B3849" s="3">
        <v>502</v>
      </c>
      <c r="C3849" s="1">
        <v>277</v>
      </c>
      <c r="D3849" s="1">
        <v>14</v>
      </c>
      <c r="E3849" s="1">
        <v>14</v>
      </c>
      <c r="F3849" s="1">
        <v>0</v>
      </c>
      <c r="G3849">
        <f>VLOOKUP(C3849,reference!$A$1:$E$310,5,FALSE)</f>
        <v>5319010</v>
      </c>
      <c r="H3849" t="str">
        <f>VLOOKUP(C3849,reference!$A$1:$E$310,4,FALSE)</f>
        <v>BORONG</v>
      </c>
      <c r="I3849" t="str">
        <f>VLOOKUP($D3849,reference!$G$1:$H$25,2,FALSE)</f>
        <v>Sawah</v>
      </c>
      <c r="J3849" t="str">
        <f>VLOOKUP($E3849,reference!$G$1:$H$25,2,FALSE)</f>
        <v>Sawah</v>
      </c>
      <c r="K3849" t="str">
        <f t="shared" si="60"/>
        <v>Non Irigasi</v>
      </c>
      <c r="L3849" t="s">
        <v>327</v>
      </c>
    </row>
    <row r="3850" spans="1:12" x14ac:dyDescent="0.25">
      <c r="A3850" s="1">
        <v>3849</v>
      </c>
      <c r="B3850" s="3">
        <v>17</v>
      </c>
      <c r="C3850" s="1">
        <v>277</v>
      </c>
      <c r="D3850" s="1">
        <v>14</v>
      </c>
      <c r="E3850" s="1">
        <v>2</v>
      </c>
      <c r="F3850" s="1">
        <v>0</v>
      </c>
      <c r="G3850">
        <f>VLOOKUP(C3850,reference!$A$1:$E$310,5,FALSE)</f>
        <v>5319010</v>
      </c>
      <c r="H3850" t="str">
        <f>VLOOKUP(C3850,reference!$A$1:$E$310,4,FALSE)</f>
        <v>BORONG</v>
      </c>
      <c r="I3850" t="str">
        <f>VLOOKUP($D3850,reference!$G$1:$H$25,2,FALSE)</f>
        <v>Sawah</v>
      </c>
      <c r="J3850" t="str">
        <f>VLOOKUP($E3850,reference!$G$1:$H$25,2,FALSE)</f>
        <v>Hutan lahan kering sekunder / bekas tebangan</v>
      </c>
      <c r="K3850" t="str">
        <f t="shared" si="60"/>
        <v>Non Irigasi</v>
      </c>
      <c r="L3850" t="s">
        <v>327</v>
      </c>
    </row>
    <row r="3851" spans="1:12" x14ac:dyDescent="0.25">
      <c r="A3851" s="1">
        <v>3850</v>
      </c>
      <c r="B3851" s="3">
        <v>19</v>
      </c>
      <c r="C3851" s="1">
        <v>189</v>
      </c>
      <c r="D3851" s="1">
        <v>9</v>
      </c>
      <c r="E3851" s="1">
        <v>2</v>
      </c>
      <c r="F3851" s="1">
        <v>0</v>
      </c>
      <c r="G3851">
        <f>VLOOKUP(C3851,reference!$A$1:$E$310,5,FALSE)</f>
        <v>5311012</v>
      </c>
      <c r="H3851" t="str">
        <f>VLOOKUP(C3851,reference!$A$1:$E$310,4,FALSE)</f>
        <v>MAUKARO</v>
      </c>
      <c r="I3851" t="str">
        <f>VLOOKUP($D3851,reference!$G$1:$H$25,2,FALSE)</f>
        <v>Semak belukar</v>
      </c>
      <c r="J3851" t="str">
        <f>VLOOKUP($E3851,reference!$G$1:$H$25,2,FALSE)</f>
        <v>Hutan lahan kering sekunder / bekas tebangan</v>
      </c>
      <c r="K3851" t="str">
        <f t="shared" si="60"/>
        <v>Non Irigasi</v>
      </c>
      <c r="L3851" t="s">
        <v>327</v>
      </c>
    </row>
    <row r="3852" spans="1:12" x14ac:dyDescent="0.25">
      <c r="A3852" s="1">
        <v>3851</v>
      </c>
      <c r="B3852" s="3">
        <v>34</v>
      </c>
      <c r="C3852" s="1">
        <v>181</v>
      </c>
      <c r="D3852" s="1">
        <v>9</v>
      </c>
      <c r="E3852" s="1">
        <v>16</v>
      </c>
      <c r="F3852" s="1">
        <v>0</v>
      </c>
      <c r="G3852">
        <f>VLOOKUP(C3852,reference!$A$1:$E$310,5,FALSE)</f>
        <v>5310063</v>
      </c>
      <c r="H3852" t="str">
        <f>VLOOKUP(C3852,reference!$A$1:$E$310,4,FALSE)</f>
        <v>NELLE</v>
      </c>
      <c r="I3852" t="str">
        <f>VLOOKUP($D3852,reference!$G$1:$H$25,2,FALSE)</f>
        <v>Semak belukar</v>
      </c>
      <c r="J3852" t="str">
        <f>VLOOKUP($E3852,reference!$G$1:$H$25,2,FALSE)</f>
        <v>Pemukiman</v>
      </c>
      <c r="K3852" t="str">
        <f t="shared" si="60"/>
        <v>Non Irigasi</v>
      </c>
      <c r="L3852" t="s">
        <v>327</v>
      </c>
    </row>
    <row r="3853" spans="1:12" x14ac:dyDescent="0.25">
      <c r="A3853" s="1">
        <v>3852</v>
      </c>
      <c r="B3853" s="3">
        <v>1255</v>
      </c>
      <c r="C3853" s="1">
        <v>178</v>
      </c>
      <c r="D3853" s="1">
        <v>9</v>
      </c>
      <c r="E3853" s="1">
        <v>12</v>
      </c>
      <c r="F3853" s="1">
        <v>0</v>
      </c>
      <c r="G3853">
        <f>VLOOKUP(C3853,reference!$A$1:$E$310,5,FALSE)</f>
        <v>5310052</v>
      </c>
      <c r="H3853" t="str">
        <f>VLOOKUP(C3853,reference!$A$1:$E$310,4,FALSE)</f>
        <v>KANGAE</v>
      </c>
      <c r="I3853" t="str">
        <f>VLOOKUP($D3853,reference!$G$1:$H$25,2,FALSE)</f>
        <v>Semak belukar</v>
      </c>
      <c r="J3853" t="str">
        <f>VLOOKUP($E3853,reference!$G$1:$H$25,2,FALSE)</f>
        <v>Pertanian lahan kering</v>
      </c>
      <c r="K3853" t="str">
        <f t="shared" si="60"/>
        <v>Non Irigasi</v>
      </c>
      <c r="L3853" t="s">
        <v>327</v>
      </c>
    </row>
    <row r="3854" spans="1:12" x14ac:dyDescent="0.25">
      <c r="A3854" s="1">
        <v>3853</v>
      </c>
      <c r="B3854" s="3">
        <v>42</v>
      </c>
      <c r="C3854" s="1">
        <v>244</v>
      </c>
      <c r="D3854" s="1">
        <v>16</v>
      </c>
      <c r="E3854" s="1">
        <v>16</v>
      </c>
      <c r="F3854" s="1">
        <v>0</v>
      </c>
      <c r="G3854">
        <f>VLOOKUP(C3854,reference!$A$1:$E$310,5,FALSE)</f>
        <v>5315020</v>
      </c>
      <c r="H3854" t="str">
        <f>VLOOKUP(C3854,reference!$A$1:$E$310,4,FALSE)</f>
        <v>SANO NGGOANG</v>
      </c>
      <c r="I3854" t="str">
        <f>VLOOKUP($D3854,reference!$G$1:$H$25,2,FALSE)</f>
        <v>Pemukiman</v>
      </c>
      <c r="J3854" t="str">
        <f>VLOOKUP($E3854,reference!$G$1:$H$25,2,FALSE)</f>
        <v>Pemukiman</v>
      </c>
      <c r="K3854" t="str">
        <f t="shared" si="60"/>
        <v>Non Irigasi</v>
      </c>
      <c r="L3854" t="s">
        <v>327</v>
      </c>
    </row>
    <row r="3855" spans="1:12" x14ac:dyDescent="0.25">
      <c r="A3855" s="1">
        <v>3854</v>
      </c>
      <c r="B3855" s="3">
        <v>14</v>
      </c>
      <c r="C3855" s="1">
        <v>247</v>
      </c>
      <c r="D3855" s="1">
        <v>16</v>
      </c>
      <c r="E3855" s="1">
        <v>2</v>
      </c>
      <c r="F3855" s="1">
        <v>0</v>
      </c>
      <c r="G3855">
        <f>VLOOKUP(C3855,reference!$A$1:$E$310,5,FALSE)</f>
        <v>5315031</v>
      </c>
      <c r="H3855" t="str">
        <f>VLOOKUP(C3855,reference!$A$1:$E$310,4,FALSE)</f>
        <v>WELAK</v>
      </c>
      <c r="I3855" t="str">
        <f>VLOOKUP($D3855,reference!$G$1:$H$25,2,FALSE)</f>
        <v>Pemukiman</v>
      </c>
      <c r="J3855" t="str">
        <f>VLOOKUP($E3855,reference!$G$1:$H$25,2,FALSE)</f>
        <v>Hutan lahan kering sekunder / bekas tebangan</v>
      </c>
      <c r="K3855" t="str">
        <f t="shared" si="60"/>
        <v>Non Irigasi</v>
      </c>
      <c r="L3855" t="s">
        <v>327</v>
      </c>
    </row>
    <row r="3856" spans="1:12" x14ac:dyDescent="0.25">
      <c r="A3856" s="1">
        <v>3855</v>
      </c>
      <c r="B3856" s="3">
        <v>289</v>
      </c>
      <c r="C3856" s="1">
        <v>226</v>
      </c>
      <c r="D3856" s="1">
        <v>2</v>
      </c>
      <c r="E3856" s="1">
        <v>1</v>
      </c>
      <c r="F3856" s="1">
        <v>0</v>
      </c>
      <c r="G3856">
        <f>VLOOKUP(C3856,reference!$A$1:$E$310,5,FALSE)</f>
        <v>5313122</v>
      </c>
      <c r="H3856" t="str">
        <f>VLOOKUP(C3856,reference!$A$1:$E$310,4,FALSE)</f>
        <v>LELAK</v>
      </c>
      <c r="I3856" t="str">
        <f>VLOOKUP($D3856,reference!$G$1:$H$25,2,FALSE)</f>
        <v>Hutan lahan kering sekunder / bekas tebangan</v>
      </c>
      <c r="J3856" t="str">
        <f>VLOOKUP($E3856,reference!$G$1:$H$25,2,FALSE)</f>
        <v>Hutan lahan kering primer</v>
      </c>
      <c r="K3856" t="str">
        <f t="shared" si="60"/>
        <v>Non Irigasi</v>
      </c>
      <c r="L3856" t="s">
        <v>327</v>
      </c>
    </row>
    <row r="3857" spans="1:12" x14ac:dyDescent="0.25">
      <c r="A3857" s="1">
        <v>3856</v>
      </c>
      <c r="B3857" s="3">
        <v>8</v>
      </c>
      <c r="C3857" s="1">
        <v>278</v>
      </c>
      <c r="D3857" s="1">
        <v>1</v>
      </c>
      <c r="E3857" s="1">
        <v>14</v>
      </c>
      <c r="F3857" s="1">
        <v>0</v>
      </c>
      <c r="G3857">
        <f>VLOOKUP(C3857,reference!$A$1:$E$310,5,FALSE)</f>
        <v>5319011</v>
      </c>
      <c r="H3857" t="str">
        <f>VLOOKUP(C3857,reference!$A$1:$E$310,4,FALSE)</f>
        <v>RANA MESE</v>
      </c>
      <c r="I3857" t="str">
        <f>VLOOKUP($D3857,reference!$G$1:$H$25,2,FALSE)</f>
        <v>Hutan lahan kering primer</v>
      </c>
      <c r="J3857" t="str">
        <f>VLOOKUP($E3857,reference!$G$1:$H$25,2,FALSE)</f>
        <v>Sawah</v>
      </c>
      <c r="K3857" t="str">
        <f t="shared" si="60"/>
        <v>Non Irigasi</v>
      </c>
      <c r="L3857" t="s">
        <v>328</v>
      </c>
    </row>
    <row r="3858" spans="1:12" x14ac:dyDescent="0.25">
      <c r="A3858" s="1">
        <v>3857</v>
      </c>
      <c r="B3858" s="3">
        <v>960</v>
      </c>
      <c r="C3858" s="1">
        <v>278</v>
      </c>
      <c r="D3858" s="1">
        <v>13</v>
      </c>
      <c r="E3858" s="1">
        <v>14</v>
      </c>
      <c r="F3858" s="1">
        <v>0</v>
      </c>
      <c r="G3858">
        <f>VLOOKUP(C3858,reference!$A$1:$E$310,5,FALSE)</f>
        <v>5319011</v>
      </c>
      <c r="H3858" t="str">
        <f>VLOOKUP(C3858,reference!$A$1:$E$310,4,FALSE)</f>
        <v>RANA MESE</v>
      </c>
      <c r="I3858" t="str">
        <f>VLOOKUP($D3858,reference!$G$1:$H$25,2,FALSE)</f>
        <v>Pertanian lahan kering  campur semak / kebun campur</v>
      </c>
      <c r="J3858" t="str">
        <f>VLOOKUP($E3858,reference!$G$1:$H$25,2,FALSE)</f>
        <v>Sawah</v>
      </c>
      <c r="K3858" t="str">
        <f t="shared" si="60"/>
        <v>Non Irigasi</v>
      </c>
      <c r="L3858" t="s">
        <v>327</v>
      </c>
    </row>
    <row r="3859" spans="1:12" x14ac:dyDescent="0.25">
      <c r="A3859" s="1">
        <v>3858</v>
      </c>
      <c r="B3859" s="3">
        <v>127</v>
      </c>
      <c r="C3859" s="1">
        <v>278</v>
      </c>
      <c r="D3859" s="1">
        <v>13</v>
      </c>
      <c r="E3859" s="1">
        <v>1</v>
      </c>
      <c r="F3859" s="1">
        <v>0</v>
      </c>
      <c r="G3859">
        <f>VLOOKUP(C3859,reference!$A$1:$E$310,5,FALSE)</f>
        <v>5319011</v>
      </c>
      <c r="H3859" t="str">
        <f>VLOOKUP(C3859,reference!$A$1:$E$310,4,FALSE)</f>
        <v>RANA MESE</v>
      </c>
      <c r="I3859" t="str">
        <f>VLOOKUP($D3859,reference!$G$1:$H$25,2,FALSE)</f>
        <v>Pertanian lahan kering  campur semak / kebun campur</v>
      </c>
      <c r="J3859" t="str">
        <f>VLOOKUP($E3859,reference!$G$1:$H$25,2,FALSE)</f>
        <v>Hutan lahan kering primer</v>
      </c>
      <c r="K3859" t="str">
        <f t="shared" si="60"/>
        <v>Non Irigasi</v>
      </c>
      <c r="L3859" t="s">
        <v>327</v>
      </c>
    </row>
    <row r="3860" spans="1:12" x14ac:dyDescent="0.25">
      <c r="A3860" s="1">
        <v>3859</v>
      </c>
      <c r="B3860" s="3">
        <v>15</v>
      </c>
      <c r="C3860" s="1">
        <v>278</v>
      </c>
      <c r="D3860" s="1">
        <v>1</v>
      </c>
      <c r="E3860" s="1">
        <v>12</v>
      </c>
      <c r="F3860" s="1">
        <v>0</v>
      </c>
      <c r="G3860">
        <f>VLOOKUP(C3860,reference!$A$1:$E$310,5,FALSE)</f>
        <v>5319011</v>
      </c>
      <c r="H3860" t="str">
        <f>VLOOKUP(C3860,reference!$A$1:$E$310,4,FALSE)</f>
        <v>RANA MESE</v>
      </c>
      <c r="I3860" t="str">
        <f>VLOOKUP($D3860,reference!$G$1:$H$25,2,FALSE)</f>
        <v>Hutan lahan kering primer</v>
      </c>
      <c r="J3860" t="str">
        <f>VLOOKUP($E3860,reference!$G$1:$H$25,2,FALSE)</f>
        <v>Pertanian lahan kering</v>
      </c>
      <c r="K3860" t="str">
        <f t="shared" si="60"/>
        <v>Non Irigasi</v>
      </c>
      <c r="L3860" t="s">
        <v>328</v>
      </c>
    </row>
    <row r="3861" spans="1:12" x14ac:dyDescent="0.25">
      <c r="A3861" s="1">
        <v>3860</v>
      </c>
      <c r="B3861" s="3">
        <v>1039</v>
      </c>
      <c r="C3861" s="1">
        <v>166</v>
      </c>
      <c r="D3861" s="1">
        <v>2</v>
      </c>
      <c r="E3861" s="1">
        <v>2</v>
      </c>
      <c r="F3861" s="1">
        <v>0</v>
      </c>
      <c r="G3861">
        <f>VLOOKUP(C3861,reference!$A$1:$E$310,5,FALSE)</f>
        <v>5310010</v>
      </c>
      <c r="H3861" t="str">
        <f>VLOOKUP(C3861,reference!$A$1:$E$310,4,FALSE)</f>
        <v>PAGA</v>
      </c>
      <c r="I3861" t="str">
        <f>VLOOKUP($D3861,reference!$G$1:$H$25,2,FALSE)</f>
        <v>Hutan lahan kering sekunder / bekas tebangan</v>
      </c>
      <c r="J3861" t="str">
        <f>VLOOKUP($E3861,reference!$G$1:$H$25,2,FALSE)</f>
        <v>Hutan lahan kering sekunder / bekas tebangan</v>
      </c>
      <c r="K3861" t="str">
        <f t="shared" si="60"/>
        <v>Non Irigasi</v>
      </c>
      <c r="L3861" t="s">
        <v>327</v>
      </c>
    </row>
    <row r="3862" spans="1:12" x14ac:dyDescent="0.25">
      <c r="A3862" s="1">
        <v>3861</v>
      </c>
      <c r="B3862" s="3">
        <v>114</v>
      </c>
      <c r="C3862" s="1">
        <v>178</v>
      </c>
      <c r="D3862" s="1">
        <v>9</v>
      </c>
      <c r="E3862" s="1">
        <v>16</v>
      </c>
      <c r="F3862" s="1">
        <v>0</v>
      </c>
      <c r="G3862">
        <f>VLOOKUP(C3862,reference!$A$1:$E$310,5,FALSE)</f>
        <v>5310052</v>
      </c>
      <c r="H3862" t="str">
        <f>VLOOKUP(C3862,reference!$A$1:$E$310,4,FALSE)</f>
        <v>KANGAE</v>
      </c>
      <c r="I3862" t="str">
        <f>VLOOKUP($D3862,reference!$G$1:$H$25,2,FALSE)</f>
        <v>Semak belukar</v>
      </c>
      <c r="J3862" t="str">
        <f>VLOOKUP($E3862,reference!$G$1:$H$25,2,FALSE)</f>
        <v>Pemukiman</v>
      </c>
      <c r="K3862" t="str">
        <f t="shared" si="60"/>
        <v>Non Irigasi</v>
      </c>
      <c r="L3862" t="s">
        <v>327</v>
      </c>
    </row>
    <row r="3863" spans="1:12" x14ac:dyDescent="0.25">
      <c r="A3863" s="1">
        <v>3862</v>
      </c>
      <c r="B3863" s="3">
        <v>264</v>
      </c>
      <c r="C3863" s="1">
        <v>176</v>
      </c>
      <c r="D3863" s="1">
        <v>16</v>
      </c>
      <c r="E3863" s="1">
        <v>12</v>
      </c>
      <c r="F3863" s="1">
        <v>0</v>
      </c>
      <c r="G3863">
        <f>VLOOKUP(C3863,reference!$A$1:$E$310,5,FALSE)</f>
        <v>5310050</v>
      </c>
      <c r="H3863" t="str">
        <f>VLOOKUP(C3863,reference!$A$1:$E$310,4,FALSE)</f>
        <v>KEWAPANTE</v>
      </c>
      <c r="I3863" t="str">
        <f>VLOOKUP($D3863,reference!$G$1:$H$25,2,FALSE)</f>
        <v>Pemukiman</v>
      </c>
      <c r="J3863" t="str">
        <f>VLOOKUP($E3863,reference!$G$1:$H$25,2,FALSE)</f>
        <v>Pertanian lahan kering</v>
      </c>
      <c r="K3863" t="str">
        <f t="shared" si="60"/>
        <v>Non Irigasi</v>
      </c>
      <c r="L3863" t="s">
        <v>327</v>
      </c>
    </row>
    <row r="3864" spans="1:12" x14ac:dyDescent="0.25">
      <c r="A3864" s="1">
        <v>3863</v>
      </c>
      <c r="B3864" s="3">
        <v>77</v>
      </c>
      <c r="C3864" s="1">
        <v>174</v>
      </c>
      <c r="D3864" s="1">
        <v>9</v>
      </c>
      <c r="E3864" s="1">
        <v>1</v>
      </c>
      <c r="F3864" s="1">
        <v>0</v>
      </c>
      <c r="G3864">
        <f>VLOOKUP(C3864,reference!$A$1:$E$310,5,FALSE)</f>
        <v>5310041</v>
      </c>
      <c r="H3864" t="str">
        <f>VLOOKUP(C3864,reference!$A$1:$E$310,4,FALSE)</f>
        <v>WAIGETE</v>
      </c>
      <c r="I3864" t="str">
        <f>VLOOKUP($D3864,reference!$G$1:$H$25,2,FALSE)</f>
        <v>Semak belukar</v>
      </c>
      <c r="J3864" t="str">
        <f>VLOOKUP($E3864,reference!$G$1:$H$25,2,FALSE)</f>
        <v>Hutan lahan kering primer</v>
      </c>
      <c r="K3864" t="str">
        <f t="shared" si="60"/>
        <v>Non Irigasi</v>
      </c>
      <c r="L3864" t="s">
        <v>327</v>
      </c>
    </row>
    <row r="3865" spans="1:12" x14ac:dyDescent="0.25">
      <c r="A3865" s="1">
        <v>3864</v>
      </c>
      <c r="B3865" s="3">
        <v>1044</v>
      </c>
      <c r="C3865" s="1">
        <v>246</v>
      </c>
      <c r="D3865" s="1">
        <v>13</v>
      </c>
      <c r="E3865" s="1">
        <v>16</v>
      </c>
      <c r="F3865" s="1">
        <v>0</v>
      </c>
      <c r="G3865">
        <f>VLOOKUP(C3865,reference!$A$1:$E$310,5,FALSE)</f>
        <v>5315030</v>
      </c>
      <c r="H3865" t="str">
        <f>VLOOKUP(C3865,reference!$A$1:$E$310,4,FALSE)</f>
        <v>LEMBOR</v>
      </c>
      <c r="I3865" t="str">
        <f>VLOOKUP($D3865,reference!$G$1:$H$25,2,FALSE)</f>
        <v>Pertanian lahan kering  campur semak / kebun campur</v>
      </c>
      <c r="J3865" t="str">
        <f>VLOOKUP($E3865,reference!$G$1:$H$25,2,FALSE)</f>
        <v>Pemukiman</v>
      </c>
      <c r="K3865" t="str">
        <f t="shared" si="60"/>
        <v>Non Irigasi</v>
      </c>
      <c r="L3865" t="s">
        <v>327</v>
      </c>
    </row>
    <row r="3866" spans="1:12" x14ac:dyDescent="0.25">
      <c r="A3866" s="1">
        <v>3865</v>
      </c>
      <c r="B3866" s="3">
        <v>707</v>
      </c>
      <c r="C3866" s="1">
        <v>246</v>
      </c>
      <c r="D3866" s="1">
        <v>13</v>
      </c>
      <c r="E3866" s="1">
        <v>1</v>
      </c>
      <c r="F3866" s="1">
        <v>0</v>
      </c>
      <c r="G3866">
        <f>VLOOKUP(C3866,reference!$A$1:$E$310,5,FALSE)</f>
        <v>5315030</v>
      </c>
      <c r="H3866" t="str">
        <f>VLOOKUP(C3866,reference!$A$1:$E$310,4,FALSE)</f>
        <v>LEMBOR</v>
      </c>
      <c r="I3866" t="str">
        <f>VLOOKUP($D3866,reference!$G$1:$H$25,2,FALSE)</f>
        <v>Pertanian lahan kering  campur semak / kebun campur</v>
      </c>
      <c r="J3866" t="str">
        <f>VLOOKUP($E3866,reference!$G$1:$H$25,2,FALSE)</f>
        <v>Hutan lahan kering primer</v>
      </c>
      <c r="K3866" t="str">
        <f t="shared" si="60"/>
        <v>Non Irigasi</v>
      </c>
      <c r="L3866" t="s">
        <v>327</v>
      </c>
    </row>
    <row r="3867" spans="1:12" x14ac:dyDescent="0.25">
      <c r="A3867" s="1">
        <v>3866</v>
      </c>
      <c r="B3867" s="3">
        <v>58</v>
      </c>
      <c r="C3867" s="1">
        <v>222</v>
      </c>
      <c r="D3867" s="1">
        <v>12</v>
      </c>
      <c r="E3867" s="1">
        <v>16</v>
      </c>
      <c r="F3867" s="1">
        <v>0</v>
      </c>
      <c r="G3867">
        <f>VLOOKUP(C3867,reference!$A$1:$E$310,5,FALSE)</f>
        <v>5313042</v>
      </c>
      <c r="H3867" t="str">
        <f>VLOOKUP(C3867,reference!$A$1:$E$310,4,FALSE)</f>
        <v>SATAR MESE UTARA</v>
      </c>
      <c r="I3867" t="str">
        <f>VLOOKUP($D3867,reference!$G$1:$H$25,2,FALSE)</f>
        <v>Pertanian lahan kering</v>
      </c>
      <c r="J3867" t="str">
        <f>VLOOKUP($E3867,reference!$G$1:$H$25,2,FALSE)</f>
        <v>Pemukiman</v>
      </c>
      <c r="K3867" t="str">
        <f t="shared" si="60"/>
        <v>Non Irigasi</v>
      </c>
      <c r="L3867" t="s">
        <v>327</v>
      </c>
    </row>
    <row r="3868" spans="1:12" x14ac:dyDescent="0.25">
      <c r="A3868" s="1">
        <v>3867</v>
      </c>
      <c r="B3868" s="3">
        <v>18</v>
      </c>
      <c r="C3868" s="1">
        <v>222</v>
      </c>
      <c r="D3868" s="1">
        <v>12</v>
      </c>
      <c r="E3868" s="1">
        <v>13</v>
      </c>
      <c r="F3868" s="1">
        <v>0</v>
      </c>
      <c r="G3868">
        <f>VLOOKUP(C3868,reference!$A$1:$E$310,5,FALSE)</f>
        <v>5313042</v>
      </c>
      <c r="H3868" t="str">
        <f>VLOOKUP(C3868,reference!$A$1:$E$310,4,FALSE)</f>
        <v>SATAR MESE UTARA</v>
      </c>
      <c r="I3868" t="str">
        <f>VLOOKUP($D3868,reference!$G$1:$H$25,2,FALSE)</f>
        <v>Pertanian lahan kering</v>
      </c>
      <c r="J3868" t="str">
        <f>VLOOKUP($E3868,reference!$G$1:$H$25,2,FALSE)</f>
        <v>Pertanian lahan kering  campur semak / kebun campur</v>
      </c>
      <c r="K3868" t="str">
        <f t="shared" si="60"/>
        <v>Non Irigasi</v>
      </c>
      <c r="L3868" t="s">
        <v>327</v>
      </c>
    </row>
    <row r="3869" spans="1:12" x14ac:dyDescent="0.25">
      <c r="A3869" s="1">
        <v>3868</v>
      </c>
      <c r="B3869" s="3">
        <v>31</v>
      </c>
      <c r="C3869" s="1">
        <v>222</v>
      </c>
      <c r="D3869" s="1">
        <v>11</v>
      </c>
      <c r="E3869" s="1">
        <v>12</v>
      </c>
      <c r="F3869" s="1">
        <v>0</v>
      </c>
      <c r="G3869">
        <f>VLOOKUP(C3869,reference!$A$1:$E$310,5,FALSE)</f>
        <v>5313042</v>
      </c>
      <c r="H3869" t="str">
        <f>VLOOKUP(C3869,reference!$A$1:$E$310,4,FALSE)</f>
        <v>SATAR MESE UTARA</v>
      </c>
      <c r="I3869" t="str">
        <f>VLOOKUP($D3869,reference!$G$1:$H$25,2,FALSE)</f>
        <v>Savanna / Padang rumput</v>
      </c>
      <c r="J3869" t="str">
        <f>VLOOKUP($E3869,reference!$G$1:$H$25,2,FALSE)</f>
        <v>Pertanian lahan kering</v>
      </c>
      <c r="K3869" t="str">
        <f t="shared" si="60"/>
        <v>Non Irigasi</v>
      </c>
      <c r="L3869" t="s">
        <v>327</v>
      </c>
    </row>
    <row r="3870" spans="1:12" x14ac:dyDescent="0.25">
      <c r="A3870" s="1">
        <v>3869</v>
      </c>
      <c r="B3870" s="3">
        <v>278</v>
      </c>
      <c r="C3870" s="1">
        <v>222</v>
      </c>
      <c r="D3870" s="1">
        <v>12</v>
      </c>
      <c r="E3870" s="1">
        <v>2</v>
      </c>
      <c r="F3870" s="1">
        <v>0</v>
      </c>
      <c r="G3870">
        <f>VLOOKUP(C3870,reference!$A$1:$E$310,5,FALSE)</f>
        <v>5313042</v>
      </c>
      <c r="H3870" t="str">
        <f>VLOOKUP(C3870,reference!$A$1:$E$310,4,FALSE)</f>
        <v>SATAR MESE UTARA</v>
      </c>
      <c r="I3870" t="str">
        <f>VLOOKUP($D3870,reference!$G$1:$H$25,2,FALSE)</f>
        <v>Pertanian lahan kering</v>
      </c>
      <c r="J3870" t="str">
        <f>VLOOKUP($E3870,reference!$G$1:$H$25,2,FALSE)</f>
        <v>Hutan lahan kering sekunder / bekas tebangan</v>
      </c>
      <c r="K3870" t="str">
        <f t="shared" si="60"/>
        <v>Non Irigasi</v>
      </c>
      <c r="L3870" t="s">
        <v>327</v>
      </c>
    </row>
    <row r="3871" spans="1:12" x14ac:dyDescent="0.25">
      <c r="A3871" s="1">
        <v>3870</v>
      </c>
      <c r="B3871" s="3">
        <v>523</v>
      </c>
      <c r="C3871" s="1">
        <v>278</v>
      </c>
      <c r="D3871" s="1">
        <v>2</v>
      </c>
      <c r="E3871" s="1">
        <v>1</v>
      </c>
      <c r="F3871" s="1">
        <v>0</v>
      </c>
      <c r="G3871">
        <f>VLOOKUP(C3871,reference!$A$1:$E$310,5,FALSE)</f>
        <v>5319011</v>
      </c>
      <c r="H3871" t="str">
        <f>VLOOKUP(C3871,reference!$A$1:$E$310,4,FALSE)</f>
        <v>RANA MESE</v>
      </c>
      <c r="I3871" t="str">
        <f>VLOOKUP($D3871,reference!$G$1:$H$25,2,FALSE)</f>
        <v>Hutan lahan kering sekunder / bekas tebangan</v>
      </c>
      <c r="J3871" t="str">
        <f>VLOOKUP($E3871,reference!$G$1:$H$25,2,FALSE)</f>
        <v>Hutan lahan kering primer</v>
      </c>
      <c r="K3871" t="str">
        <f t="shared" si="60"/>
        <v>Non Irigasi</v>
      </c>
      <c r="L3871" t="s">
        <v>327</v>
      </c>
    </row>
    <row r="3872" spans="1:12" x14ac:dyDescent="0.25">
      <c r="A3872" s="1">
        <v>3871</v>
      </c>
      <c r="B3872" s="3">
        <v>1</v>
      </c>
      <c r="C3872" s="1">
        <v>278</v>
      </c>
      <c r="D3872" s="1">
        <v>1</v>
      </c>
      <c r="E3872" s="1">
        <v>16</v>
      </c>
      <c r="F3872" s="1">
        <v>0</v>
      </c>
      <c r="G3872">
        <f>VLOOKUP(C3872,reference!$A$1:$E$310,5,FALSE)</f>
        <v>5319011</v>
      </c>
      <c r="H3872" t="str">
        <f>VLOOKUP(C3872,reference!$A$1:$E$310,4,FALSE)</f>
        <v>RANA MESE</v>
      </c>
      <c r="I3872" t="str">
        <f>VLOOKUP($D3872,reference!$G$1:$H$25,2,FALSE)</f>
        <v>Hutan lahan kering primer</v>
      </c>
      <c r="J3872" t="str">
        <f>VLOOKUP($E3872,reference!$G$1:$H$25,2,FALSE)</f>
        <v>Pemukiman</v>
      </c>
      <c r="K3872" t="str">
        <f t="shared" si="60"/>
        <v>Non Irigasi</v>
      </c>
      <c r="L3872" t="s">
        <v>328</v>
      </c>
    </row>
    <row r="3873" spans="1:12" x14ac:dyDescent="0.25">
      <c r="A3873" s="1">
        <v>3872</v>
      </c>
      <c r="B3873" s="3">
        <v>21</v>
      </c>
      <c r="C3873" s="1">
        <v>279</v>
      </c>
      <c r="D3873" s="1">
        <v>16</v>
      </c>
      <c r="E3873" s="1">
        <v>14</v>
      </c>
      <c r="F3873" s="1">
        <v>0</v>
      </c>
      <c r="G3873">
        <f>VLOOKUP(C3873,reference!$A$1:$E$310,5,FALSE)</f>
        <v>5319020</v>
      </c>
      <c r="H3873" t="str">
        <f>VLOOKUP(C3873,reference!$A$1:$E$310,4,FALSE)</f>
        <v>KOTA KOMBA</v>
      </c>
      <c r="I3873" t="str">
        <f>VLOOKUP($D3873,reference!$G$1:$H$25,2,FALSE)</f>
        <v>Pemukiman</v>
      </c>
      <c r="J3873" t="str">
        <f>VLOOKUP($E3873,reference!$G$1:$H$25,2,FALSE)</f>
        <v>Sawah</v>
      </c>
      <c r="K3873" t="str">
        <f t="shared" si="60"/>
        <v>Non Irigasi</v>
      </c>
      <c r="L3873" t="s">
        <v>327</v>
      </c>
    </row>
    <row r="3874" spans="1:12" x14ac:dyDescent="0.25">
      <c r="A3874" s="1">
        <v>3873</v>
      </c>
      <c r="B3874" s="3">
        <v>138</v>
      </c>
      <c r="C3874" s="1">
        <v>189</v>
      </c>
      <c r="D3874" s="1">
        <v>9</v>
      </c>
      <c r="E3874" s="1">
        <v>1</v>
      </c>
      <c r="F3874" s="1">
        <v>0</v>
      </c>
      <c r="G3874">
        <f>VLOOKUP(C3874,reference!$A$1:$E$310,5,FALSE)</f>
        <v>5311012</v>
      </c>
      <c r="H3874" t="str">
        <f>VLOOKUP(C3874,reference!$A$1:$E$310,4,FALSE)</f>
        <v>MAUKARO</v>
      </c>
      <c r="I3874" t="str">
        <f>VLOOKUP($D3874,reference!$G$1:$H$25,2,FALSE)</f>
        <v>Semak belukar</v>
      </c>
      <c r="J3874" t="str">
        <f>VLOOKUP($E3874,reference!$G$1:$H$25,2,FALSE)</f>
        <v>Hutan lahan kering primer</v>
      </c>
      <c r="K3874" t="str">
        <f t="shared" si="60"/>
        <v>Non Irigasi</v>
      </c>
      <c r="L3874" t="s">
        <v>327</v>
      </c>
    </row>
    <row r="3875" spans="1:12" x14ac:dyDescent="0.25">
      <c r="A3875" s="1">
        <v>3874</v>
      </c>
      <c r="B3875" s="3">
        <v>6</v>
      </c>
      <c r="C3875" s="1">
        <v>166</v>
      </c>
      <c r="D3875" s="1">
        <v>9</v>
      </c>
      <c r="E3875" s="1">
        <v>2</v>
      </c>
      <c r="F3875" s="1">
        <v>0</v>
      </c>
      <c r="G3875">
        <f>VLOOKUP(C3875,reference!$A$1:$E$310,5,FALSE)</f>
        <v>5310010</v>
      </c>
      <c r="H3875" t="str">
        <f>VLOOKUP(C3875,reference!$A$1:$E$310,4,FALSE)</f>
        <v>PAGA</v>
      </c>
      <c r="I3875" t="str">
        <f>VLOOKUP($D3875,reference!$G$1:$H$25,2,FALSE)</f>
        <v>Semak belukar</v>
      </c>
      <c r="J3875" t="str">
        <f>VLOOKUP($E3875,reference!$G$1:$H$25,2,FALSE)</f>
        <v>Hutan lahan kering sekunder / bekas tebangan</v>
      </c>
      <c r="K3875" t="str">
        <f t="shared" si="60"/>
        <v>Non Irigasi</v>
      </c>
      <c r="L3875" t="s">
        <v>327</v>
      </c>
    </row>
    <row r="3876" spans="1:12" x14ac:dyDescent="0.25">
      <c r="A3876" s="1">
        <v>3875</v>
      </c>
      <c r="B3876" s="3">
        <v>636</v>
      </c>
      <c r="C3876" s="1">
        <v>222</v>
      </c>
      <c r="D3876" s="1">
        <v>11</v>
      </c>
      <c r="E3876" s="1">
        <v>9</v>
      </c>
      <c r="F3876" s="1">
        <v>0</v>
      </c>
      <c r="G3876">
        <f>VLOOKUP(C3876,reference!$A$1:$E$310,5,FALSE)</f>
        <v>5313042</v>
      </c>
      <c r="H3876" t="str">
        <f>VLOOKUP(C3876,reference!$A$1:$E$310,4,FALSE)</f>
        <v>SATAR MESE UTARA</v>
      </c>
      <c r="I3876" t="str">
        <f>VLOOKUP($D3876,reference!$G$1:$H$25,2,FALSE)</f>
        <v>Savanna / Padang rumput</v>
      </c>
      <c r="J3876" t="str">
        <f>VLOOKUP($E3876,reference!$G$1:$H$25,2,FALSE)</f>
        <v>Semak belukar</v>
      </c>
      <c r="K3876" t="str">
        <f t="shared" si="60"/>
        <v>Non Irigasi</v>
      </c>
      <c r="L3876" t="s">
        <v>327</v>
      </c>
    </row>
    <row r="3877" spans="1:12" x14ac:dyDescent="0.25">
      <c r="A3877" s="1">
        <v>3876</v>
      </c>
      <c r="B3877" s="3">
        <v>204</v>
      </c>
      <c r="C3877" s="1">
        <v>222</v>
      </c>
      <c r="D3877" s="1">
        <v>11</v>
      </c>
      <c r="E3877" s="1">
        <v>2</v>
      </c>
      <c r="F3877" s="1">
        <v>0</v>
      </c>
      <c r="G3877">
        <f>VLOOKUP(C3877,reference!$A$1:$E$310,5,FALSE)</f>
        <v>5313042</v>
      </c>
      <c r="H3877" t="str">
        <f>VLOOKUP(C3877,reference!$A$1:$E$310,4,FALSE)</f>
        <v>SATAR MESE UTARA</v>
      </c>
      <c r="I3877" t="str">
        <f>VLOOKUP($D3877,reference!$G$1:$H$25,2,FALSE)</f>
        <v>Savanna / Padang rumput</v>
      </c>
      <c r="J3877" t="str">
        <f>VLOOKUP($E3877,reference!$G$1:$H$25,2,FALSE)</f>
        <v>Hutan lahan kering sekunder / bekas tebangan</v>
      </c>
      <c r="K3877" t="str">
        <f t="shared" si="60"/>
        <v>Non Irigasi</v>
      </c>
      <c r="L3877" t="s">
        <v>327</v>
      </c>
    </row>
    <row r="3878" spans="1:12" x14ac:dyDescent="0.25">
      <c r="A3878" s="1">
        <v>3877</v>
      </c>
      <c r="B3878" s="3">
        <v>23</v>
      </c>
      <c r="C3878" s="1">
        <v>278</v>
      </c>
      <c r="D3878" s="1">
        <v>2</v>
      </c>
      <c r="E3878" s="1">
        <v>14</v>
      </c>
      <c r="F3878" s="1">
        <v>0</v>
      </c>
      <c r="G3878">
        <f>VLOOKUP(C3878,reference!$A$1:$E$310,5,FALSE)</f>
        <v>5319011</v>
      </c>
      <c r="H3878" t="str">
        <f>VLOOKUP(C3878,reference!$A$1:$E$310,4,FALSE)</f>
        <v>RANA MESE</v>
      </c>
      <c r="I3878" t="str">
        <f>VLOOKUP($D3878,reference!$G$1:$H$25,2,FALSE)</f>
        <v>Hutan lahan kering sekunder / bekas tebangan</v>
      </c>
      <c r="J3878" t="str">
        <f>VLOOKUP($E3878,reference!$G$1:$H$25,2,FALSE)</f>
        <v>Sawah</v>
      </c>
      <c r="K3878" t="str">
        <f t="shared" si="60"/>
        <v>Non Irigasi</v>
      </c>
      <c r="L3878" t="s">
        <v>328</v>
      </c>
    </row>
    <row r="3879" spans="1:12" x14ac:dyDescent="0.25">
      <c r="A3879" s="1">
        <v>3878</v>
      </c>
      <c r="B3879" s="3">
        <v>121</v>
      </c>
      <c r="C3879" s="1">
        <v>278</v>
      </c>
      <c r="D3879" s="1">
        <v>13</v>
      </c>
      <c r="E3879" s="1">
        <v>12</v>
      </c>
      <c r="F3879" s="1">
        <v>0</v>
      </c>
      <c r="G3879">
        <f>VLOOKUP(C3879,reference!$A$1:$E$310,5,FALSE)</f>
        <v>5319011</v>
      </c>
      <c r="H3879" t="str">
        <f>VLOOKUP(C3879,reference!$A$1:$E$310,4,FALSE)</f>
        <v>RANA MESE</v>
      </c>
      <c r="I3879" t="str">
        <f>VLOOKUP($D3879,reference!$G$1:$H$25,2,FALSE)</f>
        <v>Pertanian lahan kering  campur semak / kebun campur</v>
      </c>
      <c r="J3879" t="str">
        <f>VLOOKUP($E3879,reference!$G$1:$H$25,2,FALSE)</f>
        <v>Pertanian lahan kering</v>
      </c>
      <c r="K3879" t="str">
        <f t="shared" si="60"/>
        <v>Non Irigasi</v>
      </c>
      <c r="L3879" t="s">
        <v>327</v>
      </c>
    </row>
    <row r="3880" spans="1:12" x14ac:dyDescent="0.25">
      <c r="A3880" s="1">
        <v>3879</v>
      </c>
      <c r="B3880" s="3">
        <v>36</v>
      </c>
      <c r="C3880" s="1">
        <v>277</v>
      </c>
      <c r="D3880" s="1">
        <v>14</v>
      </c>
      <c r="E3880" s="1">
        <v>16</v>
      </c>
      <c r="F3880" s="1">
        <v>0</v>
      </c>
      <c r="G3880">
        <f>VLOOKUP(C3880,reference!$A$1:$E$310,5,FALSE)</f>
        <v>5319010</v>
      </c>
      <c r="H3880" t="str">
        <f>VLOOKUP(C3880,reference!$A$1:$E$310,4,FALSE)</f>
        <v>BORONG</v>
      </c>
      <c r="I3880" t="str">
        <f>VLOOKUP($D3880,reference!$G$1:$H$25,2,FALSE)</f>
        <v>Sawah</v>
      </c>
      <c r="J3880" t="str">
        <f>VLOOKUP($E3880,reference!$G$1:$H$25,2,FALSE)</f>
        <v>Pemukiman</v>
      </c>
      <c r="K3880" t="str">
        <f t="shared" si="60"/>
        <v>Non Irigasi</v>
      </c>
      <c r="L3880" t="s">
        <v>327</v>
      </c>
    </row>
    <row r="3881" spans="1:12" x14ac:dyDescent="0.25">
      <c r="A3881" s="1">
        <v>3880</v>
      </c>
      <c r="B3881" s="3">
        <v>6</v>
      </c>
      <c r="C3881" s="1">
        <v>279</v>
      </c>
      <c r="D3881" s="1">
        <v>16</v>
      </c>
      <c r="E3881" s="1">
        <v>1</v>
      </c>
      <c r="F3881" s="1">
        <v>0</v>
      </c>
      <c r="G3881">
        <f>VLOOKUP(C3881,reference!$A$1:$E$310,5,FALSE)</f>
        <v>5319020</v>
      </c>
      <c r="H3881" t="str">
        <f>VLOOKUP(C3881,reference!$A$1:$E$310,4,FALSE)</f>
        <v>KOTA KOMBA</v>
      </c>
      <c r="I3881" t="str">
        <f>VLOOKUP($D3881,reference!$G$1:$H$25,2,FALSE)</f>
        <v>Pemukiman</v>
      </c>
      <c r="J3881" t="str">
        <f>VLOOKUP($E3881,reference!$G$1:$H$25,2,FALSE)</f>
        <v>Hutan lahan kering primer</v>
      </c>
      <c r="K3881" t="str">
        <f t="shared" si="60"/>
        <v>Non Irigasi</v>
      </c>
      <c r="L3881" t="s">
        <v>327</v>
      </c>
    </row>
    <row r="3882" spans="1:12" x14ac:dyDescent="0.25">
      <c r="A3882" s="1">
        <v>3881</v>
      </c>
      <c r="B3882" s="3">
        <v>6302</v>
      </c>
      <c r="C3882" s="1">
        <v>190</v>
      </c>
      <c r="D3882" s="1">
        <v>2</v>
      </c>
      <c r="E3882" s="1">
        <v>13</v>
      </c>
      <c r="F3882" s="1">
        <v>0</v>
      </c>
      <c r="G3882">
        <f>VLOOKUP(C3882,reference!$A$1:$E$310,5,FALSE)</f>
        <v>5311020</v>
      </c>
      <c r="H3882" t="str">
        <f>VLOOKUP(C3882,reference!$A$1:$E$310,4,FALSE)</f>
        <v>ENDE</v>
      </c>
      <c r="I3882" t="str">
        <f>VLOOKUP($D3882,reference!$G$1:$H$25,2,FALSE)</f>
        <v>Hutan lahan kering sekunder / bekas tebangan</v>
      </c>
      <c r="J3882" t="str">
        <f>VLOOKUP($E3882,reference!$G$1:$H$25,2,FALSE)</f>
        <v>Pertanian lahan kering  campur semak / kebun campur</v>
      </c>
      <c r="K3882" t="str">
        <f t="shared" si="60"/>
        <v>Non Irigasi</v>
      </c>
      <c r="L3882" t="s">
        <v>328</v>
      </c>
    </row>
    <row r="3883" spans="1:12" x14ac:dyDescent="0.25">
      <c r="A3883" s="1">
        <v>3882</v>
      </c>
      <c r="B3883" s="3">
        <v>55</v>
      </c>
      <c r="C3883" s="1">
        <v>166</v>
      </c>
      <c r="D3883" s="1">
        <v>2</v>
      </c>
      <c r="E3883" s="1">
        <v>11</v>
      </c>
      <c r="F3883" s="1">
        <v>0</v>
      </c>
      <c r="G3883">
        <f>VLOOKUP(C3883,reference!$A$1:$E$310,5,FALSE)</f>
        <v>5310010</v>
      </c>
      <c r="H3883" t="str">
        <f>VLOOKUP(C3883,reference!$A$1:$E$310,4,FALSE)</f>
        <v>PAGA</v>
      </c>
      <c r="I3883" t="str">
        <f>VLOOKUP($D3883,reference!$G$1:$H$25,2,FALSE)</f>
        <v>Hutan lahan kering sekunder / bekas tebangan</v>
      </c>
      <c r="J3883" t="str">
        <f>VLOOKUP($E3883,reference!$G$1:$H$25,2,FALSE)</f>
        <v>Savanna / Padang rumput</v>
      </c>
      <c r="K3883" t="str">
        <f t="shared" si="60"/>
        <v>Non Irigasi</v>
      </c>
      <c r="L3883" t="s">
        <v>328</v>
      </c>
    </row>
    <row r="3884" spans="1:12" x14ac:dyDescent="0.25">
      <c r="A3884" s="1">
        <v>3883</v>
      </c>
      <c r="B3884" s="3">
        <v>69</v>
      </c>
      <c r="C3884" s="1">
        <v>244</v>
      </c>
      <c r="D3884" s="1">
        <v>13</v>
      </c>
      <c r="E3884" s="1">
        <v>11</v>
      </c>
      <c r="F3884" s="1">
        <v>0</v>
      </c>
      <c r="G3884">
        <f>VLOOKUP(C3884,reference!$A$1:$E$310,5,FALSE)</f>
        <v>5315020</v>
      </c>
      <c r="H3884" t="str">
        <f>VLOOKUP(C3884,reference!$A$1:$E$310,4,FALSE)</f>
        <v>SANO NGGOANG</v>
      </c>
      <c r="I3884" t="str">
        <f>VLOOKUP($D3884,reference!$G$1:$H$25,2,FALSE)</f>
        <v>Pertanian lahan kering  campur semak / kebun campur</v>
      </c>
      <c r="J3884" t="str">
        <f>VLOOKUP($E3884,reference!$G$1:$H$25,2,FALSE)</f>
        <v>Savanna / Padang rumput</v>
      </c>
      <c r="K3884" t="str">
        <f t="shared" si="60"/>
        <v>Non Irigasi</v>
      </c>
      <c r="L3884" t="s">
        <v>327</v>
      </c>
    </row>
    <row r="3885" spans="1:12" x14ac:dyDescent="0.25">
      <c r="A3885" s="1">
        <v>3884</v>
      </c>
      <c r="B3885" s="3">
        <v>4539</v>
      </c>
      <c r="C3885" s="1">
        <v>278</v>
      </c>
      <c r="D3885" s="1">
        <v>13</v>
      </c>
      <c r="E3885" s="1">
        <v>13</v>
      </c>
      <c r="F3885" s="1">
        <v>0</v>
      </c>
      <c r="G3885">
        <f>VLOOKUP(C3885,reference!$A$1:$E$310,5,FALSE)</f>
        <v>5319011</v>
      </c>
      <c r="H3885" t="str">
        <f>VLOOKUP(C3885,reference!$A$1:$E$310,4,FALSE)</f>
        <v>RANA MESE</v>
      </c>
      <c r="I3885" t="str">
        <f>VLOOKUP($D3885,reference!$G$1:$H$25,2,FALSE)</f>
        <v>Pertanian lahan kering  campur semak / kebun campur</v>
      </c>
      <c r="J3885" t="str">
        <f>VLOOKUP($E3885,reference!$G$1:$H$25,2,FALSE)</f>
        <v>Pertanian lahan kering  campur semak / kebun campur</v>
      </c>
      <c r="K3885" t="str">
        <f t="shared" si="60"/>
        <v>Non Irigasi</v>
      </c>
      <c r="L3885" t="s">
        <v>327</v>
      </c>
    </row>
    <row r="3886" spans="1:12" x14ac:dyDescent="0.25">
      <c r="A3886" s="1">
        <v>3885</v>
      </c>
      <c r="B3886" s="3">
        <v>57</v>
      </c>
      <c r="C3886" s="1">
        <v>279</v>
      </c>
      <c r="D3886" s="1">
        <v>16</v>
      </c>
      <c r="E3886" s="1">
        <v>16</v>
      </c>
      <c r="F3886" s="1">
        <v>0</v>
      </c>
      <c r="G3886">
        <f>VLOOKUP(C3886,reference!$A$1:$E$310,5,FALSE)</f>
        <v>5319020</v>
      </c>
      <c r="H3886" t="str">
        <f>VLOOKUP(C3886,reference!$A$1:$E$310,4,FALSE)</f>
        <v>KOTA KOMBA</v>
      </c>
      <c r="I3886" t="str">
        <f>VLOOKUP($D3886,reference!$G$1:$H$25,2,FALSE)</f>
        <v>Pemukiman</v>
      </c>
      <c r="J3886" t="str">
        <f>VLOOKUP($E3886,reference!$G$1:$H$25,2,FALSE)</f>
        <v>Pemukiman</v>
      </c>
      <c r="K3886" t="str">
        <f t="shared" si="60"/>
        <v>Non Irigasi</v>
      </c>
      <c r="L3886" t="s">
        <v>327</v>
      </c>
    </row>
    <row r="3887" spans="1:12" x14ac:dyDescent="0.25">
      <c r="A3887" s="1">
        <v>3886</v>
      </c>
      <c r="B3887" s="3">
        <v>4</v>
      </c>
      <c r="C3887" s="1">
        <v>281</v>
      </c>
      <c r="D3887" s="1">
        <v>14</v>
      </c>
      <c r="E3887" s="1">
        <v>11</v>
      </c>
      <c r="F3887" s="1">
        <v>0</v>
      </c>
      <c r="G3887">
        <f>VLOOKUP(C3887,reference!$A$1:$E$310,5,FALSE)</f>
        <v>5319031</v>
      </c>
      <c r="H3887" t="str">
        <f>VLOOKUP(C3887,reference!$A$1:$E$310,4,FALSE)</f>
        <v>ELAR SELATAN</v>
      </c>
      <c r="I3887" t="str">
        <f>VLOOKUP($D3887,reference!$G$1:$H$25,2,FALSE)</f>
        <v>Sawah</v>
      </c>
      <c r="J3887" t="str">
        <f>VLOOKUP($E3887,reference!$G$1:$H$25,2,FALSE)</f>
        <v>Savanna / Padang rumput</v>
      </c>
      <c r="K3887" t="str">
        <f t="shared" si="60"/>
        <v>Non Irigasi</v>
      </c>
      <c r="L3887" t="s">
        <v>327</v>
      </c>
    </row>
    <row r="3888" spans="1:12" x14ac:dyDescent="0.25">
      <c r="A3888" s="1">
        <v>3887</v>
      </c>
      <c r="B3888" s="3">
        <v>41</v>
      </c>
      <c r="C3888" s="1">
        <v>189</v>
      </c>
      <c r="D3888" s="1">
        <v>1</v>
      </c>
      <c r="E3888" s="1">
        <v>2</v>
      </c>
      <c r="F3888" s="1">
        <v>0</v>
      </c>
      <c r="G3888">
        <f>VLOOKUP(C3888,reference!$A$1:$E$310,5,FALSE)</f>
        <v>5311012</v>
      </c>
      <c r="H3888" t="str">
        <f>VLOOKUP(C3888,reference!$A$1:$E$310,4,FALSE)</f>
        <v>MAUKARO</v>
      </c>
      <c r="I3888" t="str">
        <f>VLOOKUP($D3888,reference!$G$1:$H$25,2,FALSE)</f>
        <v>Hutan lahan kering primer</v>
      </c>
      <c r="J3888" t="str">
        <f>VLOOKUP($E3888,reference!$G$1:$H$25,2,FALSE)</f>
        <v>Hutan lahan kering sekunder / bekas tebangan</v>
      </c>
      <c r="K3888" t="str">
        <f t="shared" si="60"/>
        <v>Non Irigasi</v>
      </c>
      <c r="L3888" t="s">
        <v>329</v>
      </c>
    </row>
    <row r="3889" spans="1:12" x14ac:dyDescent="0.25">
      <c r="A3889" s="1">
        <v>3888</v>
      </c>
      <c r="B3889" s="3">
        <v>10</v>
      </c>
      <c r="C3889" s="1">
        <v>189</v>
      </c>
      <c r="D3889" s="1">
        <v>1</v>
      </c>
      <c r="E3889" s="1">
        <v>18</v>
      </c>
      <c r="F3889" s="1">
        <v>0</v>
      </c>
      <c r="G3889">
        <f>VLOOKUP(C3889,reference!$A$1:$E$310,5,FALSE)</f>
        <v>5311012</v>
      </c>
      <c r="H3889" t="str">
        <f>VLOOKUP(C3889,reference!$A$1:$E$310,4,FALSE)</f>
        <v>MAUKARO</v>
      </c>
      <c r="I3889" t="str">
        <f>VLOOKUP($D3889,reference!$G$1:$H$25,2,FALSE)</f>
        <v>Hutan lahan kering primer</v>
      </c>
      <c r="J3889" t="str">
        <f>VLOOKUP($E3889,reference!$G$1:$H$25,2,FALSE)</f>
        <v>Lahan terbuka</v>
      </c>
      <c r="K3889" t="str">
        <f t="shared" si="60"/>
        <v>Non Irigasi</v>
      </c>
      <c r="L3889" t="s">
        <v>328</v>
      </c>
    </row>
    <row r="3890" spans="1:12" x14ac:dyDescent="0.25">
      <c r="A3890" s="1">
        <v>3889</v>
      </c>
      <c r="B3890" s="3">
        <v>33</v>
      </c>
      <c r="C3890" s="1">
        <v>180</v>
      </c>
      <c r="D3890" s="1">
        <v>16</v>
      </c>
      <c r="E3890" s="1">
        <v>16</v>
      </c>
      <c r="F3890" s="1">
        <v>0</v>
      </c>
      <c r="G3890">
        <f>VLOOKUP(C3890,reference!$A$1:$E$310,5,FALSE)</f>
        <v>5310062</v>
      </c>
      <c r="H3890" t="str">
        <f>VLOOKUP(C3890,reference!$A$1:$E$310,4,FALSE)</f>
        <v>KOTING</v>
      </c>
      <c r="I3890" t="str">
        <f>VLOOKUP($D3890,reference!$G$1:$H$25,2,FALSE)</f>
        <v>Pemukiman</v>
      </c>
      <c r="J3890" t="str">
        <f>VLOOKUP($E3890,reference!$G$1:$H$25,2,FALSE)</f>
        <v>Pemukiman</v>
      </c>
      <c r="K3890" t="str">
        <f t="shared" si="60"/>
        <v>Non Irigasi</v>
      </c>
      <c r="L3890" t="s">
        <v>327</v>
      </c>
    </row>
    <row r="3891" spans="1:12" x14ac:dyDescent="0.25">
      <c r="A3891" s="1">
        <v>3890</v>
      </c>
      <c r="B3891" s="3">
        <v>147</v>
      </c>
      <c r="C3891" s="1">
        <v>181</v>
      </c>
      <c r="D3891" s="1">
        <v>16</v>
      </c>
      <c r="E3891" s="1">
        <v>16</v>
      </c>
      <c r="F3891" s="1">
        <v>0</v>
      </c>
      <c r="G3891">
        <f>VLOOKUP(C3891,reference!$A$1:$E$310,5,FALSE)</f>
        <v>5310063</v>
      </c>
      <c r="H3891" t="str">
        <f>VLOOKUP(C3891,reference!$A$1:$E$310,4,FALSE)</f>
        <v>NELLE</v>
      </c>
      <c r="I3891" t="str">
        <f>VLOOKUP($D3891,reference!$G$1:$H$25,2,FALSE)</f>
        <v>Pemukiman</v>
      </c>
      <c r="J3891" t="str">
        <f>VLOOKUP($E3891,reference!$G$1:$H$25,2,FALSE)</f>
        <v>Pemukiman</v>
      </c>
      <c r="K3891" t="str">
        <f t="shared" si="60"/>
        <v>Non Irigasi</v>
      </c>
      <c r="L3891" t="s">
        <v>327</v>
      </c>
    </row>
    <row r="3892" spans="1:12" x14ac:dyDescent="0.25">
      <c r="A3892" s="1">
        <v>3891</v>
      </c>
      <c r="B3892" s="3">
        <v>1</v>
      </c>
      <c r="C3892" s="1">
        <v>174</v>
      </c>
      <c r="D3892" s="1">
        <v>2</v>
      </c>
      <c r="E3892" s="1">
        <v>16</v>
      </c>
      <c r="F3892" s="1">
        <v>0</v>
      </c>
      <c r="G3892">
        <f>VLOOKUP(C3892,reference!$A$1:$E$310,5,FALSE)</f>
        <v>5310041</v>
      </c>
      <c r="H3892" t="str">
        <f>VLOOKUP(C3892,reference!$A$1:$E$310,4,FALSE)</f>
        <v>WAIGETE</v>
      </c>
      <c r="I3892" t="str">
        <f>VLOOKUP($D3892,reference!$G$1:$H$25,2,FALSE)</f>
        <v>Hutan lahan kering sekunder / bekas tebangan</v>
      </c>
      <c r="J3892" t="str">
        <f>VLOOKUP($E3892,reference!$G$1:$H$25,2,FALSE)</f>
        <v>Pemukiman</v>
      </c>
      <c r="K3892" t="str">
        <f t="shared" si="60"/>
        <v>Non Irigasi</v>
      </c>
      <c r="L3892" t="s">
        <v>328</v>
      </c>
    </row>
    <row r="3893" spans="1:12" x14ac:dyDescent="0.25">
      <c r="A3893" s="1">
        <v>3892</v>
      </c>
      <c r="B3893" s="3">
        <v>24</v>
      </c>
      <c r="C3893" s="1">
        <v>244</v>
      </c>
      <c r="D3893" s="1">
        <v>2</v>
      </c>
      <c r="E3893" s="1">
        <v>11</v>
      </c>
      <c r="F3893" s="1">
        <v>0</v>
      </c>
      <c r="G3893">
        <f>VLOOKUP(C3893,reference!$A$1:$E$310,5,FALSE)</f>
        <v>5315020</v>
      </c>
      <c r="H3893" t="str">
        <f>VLOOKUP(C3893,reference!$A$1:$E$310,4,FALSE)</f>
        <v>SANO NGGOANG</v>
      </c>
      <c r="I3893" t="str">
        <f>VLOOKUP($D3893,reference!$G$1:$H$25,2,FALSE)</f>
        <v>Hutan lahan kering sekunder / bekas tebangan</v>
      </c>
      <c r="J3893" t="str">
        <f>VLOOKUP($E3893,reference!$G$1:$H$25,2,FALSE)</f>
        <v>Savanna / Padang rumput</v>
      </c>
      <c r="K3893" t="str">
        <f t="shared" si="60"/>
        <v>Non Irigasi</v>
      </c>
      <c r="L3893" t="s">
        <v>328</v>
      </c>
    </row>
    <row r="3894" spans="1:12" x14ac:dyDescent="0.25">
      <c r="A3894" s="1">
        <v>3893</v>
      </c>
      <c r="B3894" s="3">
        <v>361</v>
      </c>
      <c r="C3894" s="1">
        <v>278</v>
      </c>
      <c r="D3894" s="1">
        <v>2</v>
      </c>
      <c r="E3894" s="1">
        <v>13</v>
      </c>
      <c r="F3894" s="1">
        <v>0</v>
      </c>
      <c r="G3894">
        <f>VLOOKUP(C3894,reference!$A$1:$E$310,5,FALSE)</f>
        <v>5319011</v>
      </c>
      <c r="H3894" t="str">
        <f>VLOOKUP(C3894,reference!$A$1:$E$310,4,FALSE)</f>
        <v>RANA MESE</v>
      </c>
      <c r="I3894" t="str">
        <f>VLOOKUP($D3894,reference!$G$1:$H$25,2,FALSE)</f>
        <v>Hutan lahan kering sekunder / bekas tebangan</v>
      </c>
      <c r="J3894" t="str">
        <f>VLOOKUP($E3894,reference!$G$1:$H$25,2,FALSE)</f>
        <v>Pertanian lahan kering  campur semak / kebun campur</v>
      </c>
      <c r="K3894" t="str">
        <f t="shared" si="60"/>
        <v>Non Irigasi</v>
      </c>
      <c r="L3894" t="s">
        <v>328</v>
      </c>
    </row>
    <row r="3895" spans="1:12" x14ac:dyDescent="0.25">
      <c r="A3895" s="1">
        <v>3894</v>
      </c>
      <c r="B3895" s="3">
        <v>10</v>
      </c>
      <c r="C3895" s="1">
        <v>215</v>
      </c>
      <c r="D3895" s="1">
        <v>11</v>
      </c>
      <c r="E3895" s="1">
        <v>1</v>
      </c>
      <c r="F3895" s="1">
        <v>0</v>
      </c>
      <c r="G3895">
        <f>VLOOKUP(C3895,reference!$A$1:$E$310,5,FALSE)</f>
        <v>5312070</v>
      </c>
      <c r="H3895" t="str">
        <f>VLOOKUP(C3895,reference!$A$1:$E$310,4,FALSE)</f>
        <v>BAJAWA UTARA</v>
      </c>
      <c r="I3895" t="str">
        <f>VLOOKUP($D3895,reference!$G$1:$H$25,2,FALSE)</f>
        <v>Savanna / Padang rumput</v>
      </c>
      <c r="J3895" t="str">
        <f>VLOOKUP($E3895,reference!$G$1:$H$25,2,FALSE)</f>
        <v>Hutan lahan kering primer</v>
      </c>
      <c r="K3895" t="str">
        <f t="shared" si="60"/>
        <v>Non Irigasi</v>
      </c>
      <c r="L3895" t="s">
        <v>327</v>
      </c>
    </row>
    <row r="3896" spans="1:12" x14ac:dyDescent="0.25">
      <c r="A3896" s="1">
        <v>3895</v>
      </c>
      <c r="B3896" s="3">
        <v>97</v>
      </c>
      <c r="C3896" s="1">
        <v>189</v>
      </c>
      <c r="D3896" s="1">
        <v>1</v>
      </c>
      <c r="E3896" s="1">
        <v>9</v>
      </c>
      <c r="F3896" s="1">
        <v>0</v>
      </c>
      <c r="G3896">
        <f>VLOOKUP(C3896,reference!$A$1:$E$310,5,FALSE)</f>
        <v>5311012</v>
      </c>
      <c r="H3896" t="str">
        <f>VLOOKUP(C3896,reference!$A$1:$E$310,4,FALSE)</f>
        <v>MAUKARO</v>
      </c>
      <c r="I3896" t="str">
        <f>VLOOKUP($D3896,reference!$G$1:$H$25,2,FALSE)</f>
        <v>Hutan lahan kering primer</v>
      </c>
      <c r="J3896" t="str">
        <f>VLOOKUP($E3896,reference!$G$1:$H$25,2,FALSE)</f>
        <v>Semak belukar</v>
      </c>
      <c r="K3896" t="str">
        <f t="shared" si="60"/>
        <v>Non Irigasi</v>
      </c>
      <c r="L3896" t="s">
        <v>328</v>
      </c>
    </row>
    <row r="3897" spans="1:12" x14ac:dyDescent="0.25">
      <c r="A3897" s="1">
        <v>3896</v>
      </c>
      <c r="B3897" s="3">
        <v>4</v>
      </c>
      <c r="C3897" s="1">
        <v>189</v>
      </c>
      <c r="D3897" s="1">
        <v>2</v>
      </c>
      <c r="E3897" s="1">
        <v>18</v>
      </c>
      <c r="F3897" s="1">
        <v>0</v>
      </c>
      <c r="G3897">
        <f>VLOOKUP(C3897,reference!$A$1:$E$310,5,FALSE)</f>
        <v>5311012</v>
      </c>
      <c r="H3897" t="str">
        <f>VLOOKUP(C3897,reference!$A$1:$E$310,4,FALSE)</f>
        <v>MAUKARO</v>
      </c>
      <c r="I3897" t="str">
        <f>VLOOKUP($D3897,reference!$G$1:$H$25,2,FALSE)</f>
        <v>Hutan lahan kering sekunder / bekas tebangan</v>
      </c>
      <c r="J3897" t="str">
        <f>VLOOKUP($E3897,reference!$G$1:$H$25,2,FALSE)</f>
        <v>Lahan terbuka</v>
      </c>
      <c r="K3897" t="str">
        <f t="shared" si="60"/>
        <v>Non Irigasi</v>
      </c>
      <c r="L3897" t="s">
        <v>328</v>
      </c>
    </row>
    <row r="3898" spans="1:12" x14ac:dyDescent="0.25">
      <c r="A3898" s="1">
        <v>3897</v>
      </c>
      <c r="B3898" s="3">
        <v>129</v>
      </c>
      <c r="C3898" s="1">
        <v>222</v>
      </c>
      <c r="D3898" s="1">
        <v>12</v>
      </c>
      <c r="E3898" s="1">
        <v>1</v>
      </c>
      <c r="F3898" s="1">
        <v>0</v>
      </c>
      <c r="G3898">
        <f>VLOOKUP(C3898,reference!$A$1:$E$310,5,FALSE)</f>
        <v>5313042</v>
      </c>
      <c r="H3898" t="str">
        <f>VLOOKUP(C3898,reference!$A$1:$E$310,4,FALSE)</f>
        <v>SATAR MESE UTARA</v>
      </c>
      <c r="I3898" t="str">
        <f>VLOOKUP($D3898,reference!$G$1:$H$25,2,FALSE)</f>
        <v>Pertanian lahan kering</v>
      </c>
      <c r="J3898" t="str">
        <f>VLOOKUP($E3898,reference!$G$1:$H$25,2,FALSE)</f>
        <v>Hutan lahan kering primer</v>
      </c>
      <c r="K3898" t="str">
        <f t="shared" si="60"/>
        <v>Non Irigasi</v>
      </c>
      <c r="L3898" t="s">
        <v>327</v>
      </c>
    </row>
    <row r="3899" spans="1:12" x14ac:dyDescent="0.25">
      <c r="A3899" s="1">
        <v>3898</v>
      </c>
      <c r="B3899" s="3">
        <v>27</v>
      </c>
      <c r="C3899" s="1">
        <v>222</v>
      </c>
      <c r="D3899" s="1">
        <v>12</v>
      </c>
      <c r="E3899" s="1">
        <v>11</v>
      </c>
      <c r="F3899" s="1">
        <v>0</v>
      </c>
      <c r="G3899">
        <f>VLOOKUP(C3899,reference!$A$1:$E$310,5,FALSE)</f>
        <v>5313042</v>
      </c>
      <c r="H3899" t="str">
        <f>VLOOKUP(C3899,reference!$A$1:$E$310,4,FALSE)</f>
        <v>SATAR MESE UTARA</v>
      </c>
      <c r="I3899" t="str">
        <f>VLOOKUP($D3899,reference!$G$1:$H$25,2,FALSE)</f>
        <v>Pertanian lahan kering</v>
      </c>
      <c r="J3899" t="str">
        <f>VLOOKUP($E3899,reference!$G$1:$H$25,2,FALSE)</f>
        <v>Savanna / Padang rumput</v>
      </c>
      <c r="K3899" t="str">
        <f t="shared" si="60"/>
        <v>Non Irigasi</v>
      </c>
      <c r="L3899" t="s">
        <v>327</v>
      </c>
    </row>
    <row r="3900" spans="1:12" x14ac:dyDescent="0.25">
      <c r="A3900" s="1">
        <v>3899</v>
      </c>
      <c r="B3900" s="3">
        <v>139</v>
      </c>
      <c r="C3900" s="1">
        <v>278</v>
      </c>
      <c r="D3900" s="1">
        <v>2</v>
      </c>
      <c r="E3900" s="1">
        <v>16</v>
      </c>
      <c r="F3900" s="1">
        <v>0</v>
      </c>
      <c r="G3900">
        <f>VLOOKUP(C3900,reference!$A$1:$E$310,5,FALSE)</f>
        <v>5319011</v>
      </c>
      <c r="H3900" t="str">
        <f>VLOOKUP(C3900,reference!$A$1:$E$310,4,FALSE)</f>
        <v>RANA MESE</v>
      </c>
      <c r="I3900" t="str">
        <f>VLOOKUP($D3900,reference!$G$1:$H$25,2,FALSE)</f>
        <v>Hutan lahan kering sekunder / bekas tebangan</v>
      </c>
      <c r="J3900" t="str">
        <f>VLOOKUP($E3900,reference!$G$1:$H$25,2,FALSE)</f>
        <v>Pemukiman</v>
      </c>
      <c r="K3900" t="str">
        <f t="shared" si="60"/>
        <v>Non Irigasi</v>
      </c>
      <c r="L3900" t="s">
        <v>328</v>
      </c>
    </row>
    <row r="3901" spans="1:12" x14ac:dyDescent="0.25">
      <c r="A3901" s="1">
        <v>3900</v>
      </c>
      <c r="B3901" s="3">
        <v>28</v>
      </c>
      <c r="C3901" s="1">
        <v>273</v>
      </c>
      <c r="D3901" s="1">
        <v>18</v>
      </c>
      <c r="E3901" s="1">
        <v>2</v>
      </c>
      <c r="F3901" s="1">
        <v>0</v>
      </c>
      <c r="G3901">
        <f>VLOOKUP(C3901,reference!$A$1:$E$310,5,FALSE)</f>
        <v>5318040</v>
      </c>
      <c r="H3901" t="str">
        <f>VLOOKUP(C3901,reference!$A$1:$E$310,4,FALSE)</f>
        <v>BOAWAE</v>
      </c>
      <c r="I3901" t="str">
        <f>VLOOKUP($D3901,reference!$G$1:$H$25,2,FALSE)</f>
        <v>Lahan terbuka</v>
      </c>
      <c r="J3901" t="str">
        <f>VLOOKUP($E3901,reference!$G$1:$H$25,2,FALSE)</f>
        <v>Hutan lahan kering sekunder / bekas tebangan</v>
      </c>
      <c r="K3901" t="str">
        <f t="shared" si="60"/>
        <v>Non Irigasi</v>
      </c>
      <c r="L3901" t="s">
        <v>327</v>
      </c>
    </row>
    <row r="3902" spans="1:12" x14ac:dyDescent="0.25">
      <c r="A3902" s="1">
        <v>3901</v>
      </c>
      <c r="B3902" s="3">
        <v>19</v>
      </c>
      <c r="C3902" s="1">
        <v>180</v>
      </c>
      <c r="D3902" s="1">
        <v>16</v>
      </c>
      <c r="E3902" s="1">
        <v>12</v>
      </c>
      <c r="F3902" s="1">
        <v>0</v>
      </c>
      <c r="G3902">
        <f>VLOOKUP(C3902,reference!$A$1:$E$310,5,FALSE)</f>
        <v>5310062</v>
      </c>
      <c r="H3902" t="str">
        <f>VLOOKUP(C3902,reference!$A$1:$E$310,4,FALSE)</f>
        <v>KOTING</v>
      </c>
      <c r="I3902" t="str">
        <f>VLOOKUP($D3902,reference!$G$1:$H$25,2,FALSE)</f>
        <v>Pemukiman</v>
      </c>
      <c r="J3902" t="str">
        <f>VLOOKUP($E3902,reference!$G$1:$H$25,2,FALSE)</f>
        <v>Pertanian lahan kering</v>
      </c>
      <c r="K3902" t="str">
        <f t="shared" si="60"/>
        <v>Non Irigasi</v>
      </c>
      <c r="L3902" t="s">
        <v>327</v>
      </c>
    </row>
    <row r="3903" spans="1:12" x14ac:dyDescent="0.25">
      <c r="A3903" s="1">
        <v>3902</v>
      </c>
      <c r="B3903" s="3">
        <v>219</v>
      </c>
      <c r="C3903" s="1">
        <v>181</v>
      </c>
      <c r="D3903" s="1">
        <v>16</v>
      </c>
      <c r="E3903" s="1">
        <v>12</v>
      </c>
      <c r="F3903" s="1">
        <v>0</v>
      </c>
      <c r="G3903">
        <f>VLOOKUP(C3903,reference!$A$1:$E$310,5,FALSE)</f>
        <v>5310063</v>
      </c>
      <c r="H3903" t="str">
        <f>VLOOKUP(C3903,reference!$A$1:$E$310,4,FALSE)</f>
        <v>NELLE</v>
      </c>
      <c r="I3903" t="str">
        <f>VLOOKUP($D3903,reference!$G$1:$H$25,2,FALSE)</f>
        <v>Pemukiman</v>
      </c>
      <c r="J3903" t="str">
        <f>VLOOKUP($E3903,reference!$G$1:$H$25,2,FALSE)</f>
        <v>Pertanian lahan kering</v>
      </c>
      <c r="K3903" t="str">
        <f t="shared" si="60"/>
        <v>Non Irigasi</v>
      </c>
      <c r="L3903" t="s">
        <v>327</v>
      </c>
    </row>
    <row r="3904" spans="1:12" x14ac:dyDescent="0.25">
      <c r="A3904" s="1">
        <v>3903</v>
      </c>
      <c r="B3904" s="3">
        <v>1</v>
      </c>
      <c r="C3904" s="1">
        <v>242</v>
      </c>
      <c r="D3904" s="1">
        <v>0</v>
      </c>
      <c r="E3904" s="1">
        <v>12</v>
      </c>
      <c r="F3904" s="1">
        <v>0</v>
      </c>
      <c r="G3904">
        <f>VLOOKUP(C3904,reference!$A$1:$E$310,5,FALSE)</f>
        <v>5315010</v>
      </c>
      <c r="H3904" t="str">
        <f>VLOOKUP(C3904,reference!$A$1:$E$310,4,FALSE)</f>
        <v>KOMODO</v>
      </c>
      <c r="I3904" t="str">
        <f>VLOOKUP($D3904,reference!$G$1:$H$25,2,FALSE)</f>
        <v>No data</v>
      </c>
      <c r="J3904" t="str">
        <f>VLOOKUP($E3904,reference!$G$1:$H$25,2,FALSE)</f>
        <v>Pertanian lahan kering</v>
      </c>
      <c r="K3904" t="str">
        <f t="shared" si="60"/>
        <v>Non Irigasi</v>
      </c>
      <c r="L3904" t="s">
        <v>327</v>
      </c>
    </row>
    <row r="3905" spans="1:12" x14ac:dyDescent="0.25">
      <c r="A3905" s="1">
        <v>3904</v>
      </c>
      <c r="B3905" s="3">
        <v>30</v>
      </c>
      <c r="C3905" s="1">
        <v>244</v>
      </c>
      <c r="D3905" s="1">
        <v>18</v>
      </c>
      <c r="E3905" s="1">
        <v>13</v>
      </c>
      <c r="F3905" s="1">
        <v>0</v>
      </c>
      <c r="G3905">
        <f>VLOOKUP(C3905,reference!$A$1:$E$310,5,FALSE)</f>
        <v>5315020</v>
      </c>
      <c r="H3905" t="str">
        <f>VLOOKUP(C3905,reference!$A$1:$E$310,4,FALSE)</f>
        <v>SANO NGGOANG</v>
      </c>
      <c r="I3905" t="str">
        <f>VLOOKUP($D3905,reference!$G$1:$H$25,2,FALSE)</f>
        <v>Lahan terbuka</v>
      </c>
      <c r="J3905" t="str">
        <f>VLOOKUP($E3905,reference!$G$1:$H$25,2,FALSE)</f>
        <v>Pertanian lahan kering  campur semak / kebun campur</v>
      </c>
      <c r="K3905" t="str">
        <f t="shared" si="60"/>
        <v>Non Irigasi</v>
      </c>
      <c r="L3905" t="s">
        <v>327</v>
      </c>
    </row>
    <row r="3906" spans="1:12" x14ac:dyDescent="0.25">
      <c r="A3906" s="1">
        <v>3905</v>
      </c>
      <c r="B3906" s="3">
        <v>190</v>
      </c>
      <c r="C3906" s="1">
        <v>222</v>
      </c>
      <c r="D3906" s="1">
        <v>2</v>
      </c>
      <c r="E3906" s="1">
        <v>1</v>
      </c>
      <c r="F3906" s="1">
        <v>0</v>
      </c>
      <c r="G3906">
        <f>VLOOKUP(C3906,reference!$A$1:$E$310,5,FALSE)</f>
        <v>5313042</v>
      </c>
      <c r="H3906" t="str">
        <f>VLOOKUP(C3906,reference!$A$1:$E$310,4,FALSE)</f>
        <v>SATAR MESE UTARA</v>
      </c>
      <c r="I3906" t="str">
        <f>VLOOKUP($D3906,reference!$G$1:$H$25,2,FALSE)</f>
        <v>Hutan lahan kering sekunder / bekas tebangan</v>
      </c>
      <c r="J3906" t="str">
        <f>VLOOKUP($E3906,reference!$G$1:$H$25,2,FALSE)</f>
        <v>Hutan lahan kering primer</v>
      </c>
      <c r="K3906" t="str">
        <f t="shared" si="60"/>
        <v>Non Irigasi</v>
      </c>
      <c r="L3906" t="s">
        <v>327</v>
      </c>
    </row>
    <row r="3907" spans="1:12" x14ac:dyDescent="0.25">
      <c r="A3907" s="1">
        <v>3906</v>
      </c>
      <c r="B3907" s="3">
        <v>15</v>
      </c>
      <c r="C3907" s="1">
        <v>277</v>
      </c>
      <c r="D3907" s="1">
        <v>14</v>
      </c>
      <c r="E3907" s="1">
        <v>11</v>
      </c>
      <c r="F3907" s="1">
        <v>0</v>
      </c>
      <c r="G3907">
        <f>VLOOKUP(C3907,reference!$A$1:$E$310,5,FALSE)</f>
        <v>5319010</v>
      </c>
      <c r="H3907" t="str">
        <f>VLOOKUP(C3907,reference!$A$1:$E$310,4,FALSE)</f>
        <v>BORONG</v>
      </c>
      <c r="I3907" t="str">
        <f>VLOOKUP($D3907,reference!$G$1:$H$25,2,FALSE)</f>
        <v>Sawah</v>
      </c>
      <c r="J3907" t="str">
        <f>VLOOKUP($E3907,reference!$G$1:$H$25,2,FALSE)</f>
        <v>Savanna / Padang rumput</v>
      </c>
      <c r="K3907" t="str">
        <f t="shared" ref="K3907:K3970" si="61">IF(F3907=0,"Non Irigasi","Buffer Irigasi")</f>
        <v>Non Irigasi</v>
      </c>
      <c r="L3907" t="s">
        <v>327</v>
      </c>
    </row>
    <row r="3908" spans="1:12" x14ac:dyDescent="0.25">
      <c r="A3908" s="1">
        <v>3907</v>
      </c>
      <c r="B3908" s="3">
        <v>121</v>
      </c>
      <c r="C3908" s="1">
        <v>172</v>
      </c>
      <c r="D3908" s="1">
        <v>2</v>
      </c>
      <c r="E3908" s="1">
        <v>11</v>
      </c>
      <c r="F3908" s="1">
        <v>0</v>
      </c>
      <c r="G3908">
        <f>VLOOKUP(C3908,reference!$A$1:$E$310,5,FALSE)</f>
        <v>5310032</v>
      </c>
      <c r="H3908" t="str">
        <f>VLOOKUP(C3908,reference!$A$1:$E$310,4,FALSE)</f>
        <v>MAPITARA</v>
      </c>
      <c r="I3908" t="str">
        <f>VLOOKUP($D3908,reference!$G$1:$H$25,2,FALSE)</f>
        <v>Hutan lahan kering sekunder / bekas tebangan</v>
      </c>
      <c r="J3908" t="str">
        <f>VLOOKUP($E3908,reference!$G$1:$H$25,2,FALSE)</f>
        <v>Savanna / Padang rumput</v>
      </c>
      <c r="K3908" t="str">
        <f t="shared" si="61"/>
        <v>Non Irigasi</v>
      </c>
      <c r="L3908" t="s">
        <v>328</v>
      </c>
    </row>
    <row r="3909" spans="1:12" x14ac:dyDescent="0.25">
      <c r="A3909" s="1">
        <v>3908</v>
      </c>
      <c r="B3909" s="3">
        <v>1299</v>
      </c>
      <c r="C3909" s="1">
        <v>172</v>
      </c>
      <c r="D3909" s="1">
        <v>2</v>
      </c>
      <c r="E3909" s="1">
        <v>1</v>
      </c>
      <c r="F3909" s="1">
        <v>0</v>
      </c>
      <c r="G3909">
        <f>VLOOKUP(C3909,reference!$A$1:$E$310,5,FALSE)</f>
        <v>5310032</v>
      </c>
      <c r="H3909" t="str">
        <f>VLOOKUP(C3909,reference!$A$1:$E$310,4,FALSE)</f>
        <v>MAPITARA</v>
      </c>
      <c r="I3909" t="str">
        <f>VLOOKUP($D3909,reference!$G$1:$H$25,2,FALSE)</f>
        <v>Hutan lahan kering sekunder / bekas tebangan</v>
      </c>
      <c r="J3909" t="str">
        <f>VLOOKUP($E3909,reference!$G$1:$H$25,2,FALSE)</f>
        <v>Hutan lahan kering primer</v>
      </c>
      <c r="K3909" t="str">
        <f t="shared" si="61"/>
        <v>Non Irigasi</v>
      </c>
      <c r="L3909" t="s">
        <v>327</v>
      </c>
    </row>
    <row r="3910" spans="1:12" x14ac:dyDescent="0.25">
      <c r="A3910" s="1">
        <v>3909</v>
      </c>
      <c r="B3910" s="3">
        <v>153</v>
      </c>
      <c r="C3910" s="1">
        <v>222</v>
      </c>
      <c r="D3910" s="1">
        <v>11</v>
      </c>
      <c r="E3910" s="1">
        <v>16</v>
      </c>
      <c r="F3910" s="1">
        <v>0</v>
      </c>
      <c r="G3910">
        <f>VLOOKUP(C3910,reference!$A$1:$E$310,5,FALSE)</f>
        <v>5313042</v>
      </c>
      <c r="H3910" t="str">
        <f>VLOOKUP(C3910,reference!$A$1:$E$310,4,FALSE)</f>
        <v>SATAR MESE UTARA</v>
      </c>
      <c r="I3910" t="str">
        <f>VLOOKUP($D3910,reference!$G$1:$H$25,2,FALSE)</f>
        <v>Savanna / Padang rumput</v>
      </c>
      <c r="J3910" t="str">
        <f>VLOOKUP($E3910,reference!$G$1:$H$25,2,FALSE)</f>
        <v>Pemukiman</v>
      </c>
      <c r="K3910" t="str">
        <f t="shared" si="61"/>
        <v>Non Irigasi</v>
      </c>
      <c r="L3910" t="s">
        <v>327</v>
      </c>
    </row>
    <row r="3911" spans="1:12" x14ac:dyDescent="0.25">
      <c r="A3911" s="1">
        <v>3910</v>
      </c>
      <c r="B3911" s="3">
        <v>463</v>
      </c>
      <c r="C3911" s="1">
        <v>279</v>
      </c>
      <c r="D3911" s="1">
        <v>11</v>
      </c>
      <c r="E3911" s="1">
        <v>9</v>
      </c>
      <c r="F3911" s="1">
        <v>0</v>
      </c>
      <c r="G3911">
        <f>VLOOKUP(C3911,reference!$A$1:$E$310,5,FALSE)</f>
        <v>5319020</v>
      </c>
      <c r="H3911" t="str">
        <f>VLOOKUP(C3911,reference!$A$1:$E$310,4,FALSE)</f>
        <v>KOTA KOMBA</v>
      </c>
      <c r="I3911" t="str">
        <f>VLOOKUP($D3911,reference!$G$1:$H$25,2,FALSE)</f>
        <v>Savanna / Padang rumput</v>
      </c>
      <c r="J3911" t="str">
        <f>VLOOKUP($E3911,reference!$G$1:$H$25,2,FALSE)</f>
        <v>Semak belukar</v>
      </c>
      <c r="K3911" t="str">
        <f t="shared" si="61"/>
        <v>Non Irigasi</v>
      </c>
      <c r="L3911" t="s">
        <v>327</v>
      </c>
    </row>
    <row r="3912" spans="1:12" x14ac:dyDescent="0.25">
      <c r="A3912" s="1">
        <v>3911</v>
      </c>
      <c r="B3912" s="3">
        <v>58</v>
      </c>
      <c r="C3912" s="1">
        <v>215</v>
      </c>
      <c r="D3912" s="1">
        <v>9</v>
      </c>
      <c r="E3912" s="1">
        <v>9</v>
      </c>
      <c r="F3912" s="1">
        <v>0</v>
      </c>
      <c r="G3912">
        <f>VLOOKUP(C3912,reference!$A$1:$E$310,5,FALSE)</f>
        <v>5312070</v>
      </c>
      <c r="H3912" t="str">
        <f>VLOOKUP(C3912,reference!$A$1:$E$310,4,FALSE)</f>
        <v>BAJAWA UTARA</v>
      </c>
      <c r="I3912" t="str">
        <f>VLOOKUP($D3912,reference!$G$1:$H$25,2,FALSE)</f>
        <v>Semak belukar</v>
      </c>
      <c r="J3912" t="str">
        <f>VLOOKUP($E3912,reference!$G$1:$H$25,2,FALSE)</f>
        <v>Semak belukar</v>
      </c>
      <c r="K3912" t="str">
        <f t="shared" si="61"/>
        <v>Non Irigasi</v>
      </c>
      <c r="L3912" t="s">
        <v>327</v>
      </c>
    </row>
    <row r="3913" spans="1:12" x14ac:dyDescent="0.25">
      <c r="A3913" s="1">
        <v>3912</v>
      </c>
      <c r="B3913" s="3">
        <v>13</v>
      </c>
      <c r="C3913" s="1">
        <v>219</v>
      </c>
      <c r="D3913" s="1">
        <v>9</v>
      </c>
      <c r="E3913" s="1">
        <v>16</v>
      </c>
      <c r="F3913" s="1">
        <v>0</v>
      </c>
      <c r="G3913">
        <f>VLOOKUP(C3913,reference!$A$1:$E$310,5,FALSE)</f>
        <v>5312082</v>
      </c>
      <c r="H3913" t="str">
        <f>VLOOKUP(C3913,reference!$A$1:$E$310,4,FALSE)</f>
        <v>WOLOMEZE</v>
      </c>
      <c r="I3913" t="str">
        <f>VLOOKUP($D3913,reference!$G$1:$H$25,2,FALSE)</f>
        <v>Semak belukar</v>
      </c>
      <c r="J3913" t="str">
        <f>VLOOKUP($E3913,reference!$G$1:$H$25,2,FALSE)</f>
        <v>Pemukiman</v>
      </c>
      <c r="K3913" t="str">
        <f t="shared" si="61"/>
        <v>Non Irigasi</v>
      </c>
      <c r="L3913" t="s">
        <v>327</v>
      </c>
    </row>
    <row r="3914" spans="1:12" x14ac:dyDescent="0.25">
      <c r="A3914" s="1">
        <v>3913</v>
      </c>
      <c r="B3914" s="3">
        <v>1531</v>
      </c>
      <c r="C3914" s="1">
        <v>272</v>
      </c>
      <c r="D3914" s="1">
        <v>1</v>
      </c>
      <c r="E3914" s="1">
        <v>1</v>
      </c>
      <c r="F3914" s="1">
        <v>0</v>
      </c>
      <c r="G3914">
        <f>VLOOKUP(C3914,reference!$A$1:$E$310,5,FALSE)</f>
        <v>5318030</v>
      </c>
      <c r="H3914" t="str">
        <f>VLOOKUP(C3914,reference!$A$1:$E$310,4,FALSE)</f>
        <v>NANGARORO</v>
      </c>
      <c r="I3914" t="str">
        <f>VLOOKUP($D3914,reference!$G$1:$H$25,2,FALSE)</f>
        <v>Hutan lahan kering primer</v>
      </c>
      <c r="J3914" t="str">
        <f>VLOOKUP($E3914,reference!$G$1:$H$25,2,FALSE)</f>
        <v>Hutan lahan kering primer</v>
      </c>
      <c r="K3914" t="str">
        <f t="shared" si="61"/>
        <v>Non Irigasi</v>
      </c>
      <c r="L3914" t="s">
        <v>327</v>
      </c>
    </row>
    <row r="3915" spans="1:12" x14ac:dyDescent="0.25">
      <c r="A3915" s="1">
        <v>3914</v>
      </c>
      <c r="B3915" s="3">
        <v>1</v>
      </c>
      <c r="C3915" s="1">
        <v>180</v>
      </c>
      <c r="D3915" s="1">
        <v>2</v>
      </c>
      <c r="E3915" s="1">
        <v>12</v>
      </c>
      <c r="F3915" s="1">
        <v>0</v>
      </c>
      <c r="G3915">
        <f>VLOOKUP(C3915,reference!$A$1:$E$310,5,FALSE)</f>
        <v>5310062</v>
      </c>
      <c r="H3915" t="str">
        <f>VLOOKUP(C3915,reference!$A$1:$E$310,4,FALSE)</f>
        <v>KOTING</v>
      </c>
      <c r="I3915" t="str">
        <f>VLOOKUP($D3915,reference!$G$1:$H$25,2,FALSE)</f>
        <v>Hutan lahan kering sekunder / bekas tebangan</v>
      </c>
      <c r="J3915" t="str">
        <f>VLOOKUP($E3915,reference!$G$1:$H$25,2,FALSE)</f>
        <v>Pertanian lahan kering</v>
      </c>
      <c r="K3915" t="str">
        <f t="shared" si="61"/>
        <v>Non Irigasi</v>
      </c>
      <c r="L3915" t="s">
        <v>328</v>
      </c>
    </row>
    <row r="3916" spans="1:12" x14ac:dyDescent="0.25">
      <c r="A3916" s="1">
        <v>3915</v>
      </c>
      <c r="B3916" s="3">
        <v>1</v>
      </c>
      <c r="C3916" s="1">
        <v>174</v>
      </c>
      <c r="D3916" s="1">
        <v>0</v>
      </c>
      <c r="E3916" s="1">
        <v>2</v>
      </c>
      <c r="F3916" s="1">
        <v>0</v>
      </c>
      <c r="G3916">
        <f>VLOOKUP(C3916,reference!$A$1:$E$310,5,FALSE)</f>
        <v>5310041</v>
      </c>
      <c r="H3916" t="str">
        <f>VLOOKUP(C3916,reference!$A$1:$E$310,4,FALSE)</f>
        <v>WAIGETE</v>
      </c>
      <c r="I3916" t="str">
        <f>VLOOKUP($D3916,reference!$G$1:$H$25,2,FALSE)</f>
        <v>No data</v>
      </c>
      <c r="J3916" t="str">
        <f>VLOOKUP($E3916,reference!$G$1:$H$25,2,FALSE)</f>
        <v>Hutan lahan kering sekunder / bekas tebangan</v>
      </c>
      <c r="K3916" t="str">
        <f t="shared" si="61"/>
        <v>Non Irigasi</v>
      </c>
      <c r="L3916" t="s">
        <v>327</v>
      </c>
    </row>
    <row r="3917" spans="1:12" x14ac:dyDescent="0.25">
      <c r="A3917" s="1">
        <v>3916</v>
      </c>
      <c r="B3917" s="3">
        <v>48</v>
      </c>
      <c r="C3917" s="1">
        <v>244</v>
      </c>
      <c r="D3917" s="1">
        <v>2</v>
      </c>
      <c r="E3917" s="1">
        <v>12</v>
      </c>
      <c r="F3917" s="1">
        <v>0</v>
      </c>
      <c r="G3917">
        <f>VLOOKUP(C3917,reference!$A$1:$E$310,5,FALSE)</f>
        <v>5315020</v>
      </c>
      <c r="H3917" t="str">
        <f>VLOOKUP(C3917,reference!$A$1:$E$310,4,FALSE)</f>
        <v>SANO NGGOANG</v>
      </c>
      <c r="I3917" t="str">
        <f>VLOOKUP($D3917,reference!$G$1:$H$25,2,FALSE)</f>
        <v>Hutan lahan kering sekunder / bekas tebangan</v>
      </c>
      <c r="J3917" t="str">
        <f>VLOOKUP($E3917,reference!$G$1:$H$25,2,FALSE)</f>
        <v>Pertanian lahan kering</v>
      </c>
      <c r="K3917" t="str">
        <f t="shared" si="61"/>
        <v>Non Irigasi</v>
      </c>
      <c r="L3917" t="s">
        <v>328</v>
      </c>
    </row>
    <row r="3918" spans="1:12" x14ac:dyDescent="0.25">
      <c r="A3918" s="1">
        <v>3917</v>
      </c>
      <c r="B3918" s="3">
        <v>34</v>
      </c>
      <c r="C3918" s="1">
        <v>244</v>
      </c>
      <c r="D3918" s="1">
        <v>18</v>
      </c>
      <c r="E3918" s="1">
        <v>11</v>
      </c>
      <c r="F3918" s="1">
        <v>0</v>
      </c>
      <c r="G3918">
        <f>VLOOKUP(C3918,reference!$A$1:$E$310,5,FALSE)</f>
        <v>5315020</v>
      </c>
      <c r="H3918" t="str">
        <f>VLOOKUP(C3918,reference!$A$1:$E$310,4,FALSE)</f>
        <v>SANO NGGOANG</v>
      </c>
      <c r="I3918" t="str">
        <f>VLOOKUP($D3918,reference!$G$1:$H$25,2,FALSE)</f>
        <v>Lahan terbuka</v>
      </c>
      <c r="J3918" t="str">
        <f>VLOOKUP($E3918,reference!$G$1:$H$25,2,FALSE)</f>
        <v>Savanna / Padang rumput</v>
      </c>
      <c r="K3918" t="str">
        <f t="shared" si="61"/>
        <v>Non Irigasi</v>
      </c>
      <c r="L3918" t="s">
        <v>327</v>
      </c>
    </row>
    <row r="3919" spans="1:12" x14ac:dyDescent="0.25">
      <c r="A3919" s="1">
        <v>3918</v>
      </c>
      <c r="B3919" s="3">
        <v>3</v>
      </c>
      <c r="C3919" s="1">
        <v>247</v>
      </c>
      <c r="D3919" s="1">
        <v>14</v>
      </c>
      <c r="E3919" s="1">
        <v>9</v>
      </c>
      <c r="F3919" s="1">
        <v>0</v>
      </c>
      <c r="G3919">
        <f>VLOOKUP(C3919,reference!$A$1:$E$310,5,FALSE)</f>
        <v>5315031</v>
      </c>
      <c r="H3919" t="str">
        <f>VLOOKUP(C3919,reference!$A$1:$E$310,4,FALSE)</f>
        <v>WELAK</v>
      </c>
      <c r="I3919" t="str">
        <f>VLOOKUP($D3919,reference!$G$1:$H$25,2,FALSE)</f>
        <v>Sawah</v>
      </c>
      <c r="J3919" t="str">
        <f>VLOOKUP($E3919,reference!$G$1:$H$25,2,FALSE)</f>
        <v>Semak belukar</v>
      </c>
      <c r="K3919" t="str">
        <f t="shared" si="61"/>
        <v>Non Irigasi</v>
      </c>
      <c r="L3919" t="s">
        <v>327</v>
      </c>
    </row>
    <row r="3920" spans="1:12" x14ac:dyDescent="0.25">
      <c r="A3920" s="1">
        <v>3919</v>
      </c>
      <c r="B3920" s="3">
        <v>53</v>
      </c>
      <c r="C3920" s="1">
        <v>277</v>
      </c>
      <c r="D3920" s="1">
        <v>1</v>
      </c>
      <c r="E3920" s="1">
        <v>11</v>
      </c>
      <c r="F3920" s="1">
        <v>0</v>
      </c>
      <c r="G3920">
        <f>VLOOKUP(C3920,reference!$A$1:$E$310,5,FALSE)</f>
        <v>5319010</v>
      </c>
      <c r="H3920" t="str">
        <f>VLOOKUP(C3920,reference!$A$1:$E$310,4,FALSE)</f>
        <v>BORONG</v>
      </c>
      <c r="I3920" t="str">
        <f>VLOOKUP($D3920,reference!$G$1:$H$25,2,FALSE)</f>
        <v>Hutan lahan kering primer</v>
      </c>
      <c r="J3920" t="str">
        <f>VLOOKUP($E3920,reference!$G$1:$H$25,2,FALSE)</f>
        <v>Savanna / Padang rumput</v>
      </c>
      <c r="K3920" t="str">
        <f t="shared" si="61"/>
        <v>Non Irigasi</v>
      </c>
      <c r="L3920" t="s">
        <v>328</v>
      </c>
    </row>
    <row r="3921" spans="1:12" x14ac:dyDescent="0.25">
      <c r="A3921" s="1">
        <v>3920</v>
      </c>
      <c r="B3921" s="3">
        <v>5</v>
      </c>
      <c r="C3921" s="1">
        <v>279</v>
      </c>
      <c r="D3921" s="1">
        <v>16</v>
      </c>
      <c r="E3921" s="1">
        <v>9</v>
      </c>
      <c r="F3921" s="1">
        <v>0</v>
      </c>
      <c r="G3921">
        <f>VLOOKUP(C3921,reference!$A$1:$E$310,5,FALSE)</f>
        <v>5319020</v>
      </c>
      <c r="H3921" t="str">
        <f>VLOOKUP(C3921,reference!$A$1:$E$310,4,FALSE)</f>
        <v>KOTA KOMBA</v>
      </c>
      <c r="I3921" t="str">
        <f>VLOOKUP($D3921,reference!$G$1:$H$25,2,FALSE)</f>
        <v>Pemukiman</v>
      </c>
      <c r="J3921" t="str">
        <f>VLOOKUP($E3921,reference!$G$1:$H$25,2,FALSE)</f>
        <v>Semak belukar</v>
      </c>
      <c r="K3921" t="str">
        <f t="shared" si="61"/>
        <v>Non Irigasi</v>
      </c>
      <c r="L3921" t="s">
        <v>327</v>
      </c>
    </row>
    <row r="3922" spans="1:12" x14ac:dyDescent="0.25">
      <c r="A3922" s="1">
        <v>3921</v>
      </c>
      <c r="B3922" s="3">
        <v>1</v>
      </c>
      <c r="C3922" s="1">
        <v>215</v>
      </c>
      <c r="D3922" s="1">
        <v>9</v>
      </c>
      <c r="E3922" s="1">
        <v>1</v>
      </c>
      <c r="F3922" s="1">
        <v>0</v>
      </c>
      <c r="G3922">
        <f>VLOOKUP(C3922,reference!$A$1:$E$310,5,FALSE)</f>
        <v>5312070</v>
      </c>
      <c r="H3922" t="str">
        <f>VLOOKUP(C3922,reference!$A$1:$E$310,4,FALSE)</f>
        <v>BAJAWA UTARA</v>
      </c>
      <c r="I3922" t="str">
        <f>VLOOKUP($D3922,reference!$G$1:$H$25,2,FALSE)</f>
        <v>Semak belukar</v>
      </c>
      <c r="J3922" t="str">
        <f>VLOOKUP($E3922,reference!$G$1:$H$25,2,FALSE)</f>
        <v>Hutan lahan kering primer</v>
      </c>
      <c r="K3922" t="str">
        <f t="shared" si="61"/>
        <v>Non Irigasi</v>
      </c>
      <c r="L3922" t="s">
        <v>327</v>
      </c>
    </row>
    <row r="3923" spans="1:12" x14ac:dyDescent="0.25">
      <c r="A3923" s="1">
        <v>3922</v>
      </c>
      <c r="B3923" s="3">
        <v>160</v>
      </c>
      <c r="C3923" s="1">
        <v>189</v>
      </c>
      <c r="D3923" s="1">
        <v>1</v>
      </c>
      <c r="E3923" s="1">
        <v>13</v>
      </c>
      <c r="F3923" s="1">
        <v>0</v>
      </c>
      <c r="G3923">
        <f>VLOOKUP(C3923,reference!$A$1:$E$310,5,FALSE)</f>
        <v>5311012</v>
      </c>
      <c r="H3923" t="str">
        <f>VLOOKUP(C3923,reference!$A$1:$E$310,4,FALSE)</f>
        <v>MAUKARO</v>
      </c>
      <c r="I3923" t="str">
        <f>VLOOKUP($D3923,reference!$G$1:$H$25,2,FALSE)</f>
        <v>Hutan lahan kering primer</v>
      </c>
      <c r="J3923" t="str">
        <f>VLOOKUP($E3923,reference!$G$1:$H$25,2,FALSE)</f>
        <v>Pertanian lahan kering  campur semak / kebun campur</v>
      </c>
      <c r="K3923" t="str">
        <f t="shared" si="61"/>
        <v>Non Irigasi</v>
      </c>
      <c r="L3923" t="s">
        <v>328</v>
      </c>
    </row>
    <row r="3924" spans="1:12" x14ac:dyDescent="0.25">
      <c r="A3924" s="1">
        <v>3923</v>
      </c>
      <c r="B3924" s="3">
        <v>9</v>
      </c>
      <c r="C3924" s="1">
        <v>244</v>
      </c>
      <c r="D3924" s="1">
        <v>1</v>
      </c>
      <c r="E3924" s="1">
        <v>13</v>
      </c>
      <c r="F3924" s="1">
        <v>0</v>
      </c>
      <c r="G3924">
        <f>VLOOKUP(C3924,reference!$A$1:$E$310,5,FALSE)</f>
        <v>5315020</v>
      </c>
      <c r="H3924" t="str">
        <f>VLOOKUP(C3924,reference!$A$1:$E$310,4,FALSE)</f>
        <v>SANO NGGOANG</v>
      </c>
      <c r="I3924" t="str">
        <f>VLOOKUP($D3924,reference!$G$1:$H$25,2,FALSE)</f>
        <v>Hutan lahan kering primer</v>
      </c>
      <c r="J3924" t="str">
        <f>VLOOKUP($E3924,reference!$G$1:$H$25,2,FALSE)</f>
        <v>Pertanian lahan kering  campur semak / kebun campur</v>
      </c>
      <c r="K3924" t="str">
        <f t="shared" si="61"/>
        <v>Non Irigasi</v>
      </c>
      <c r="L3924" t="s">
        <v>328</v>
      </c>
    </row>
    <row r="3925" spans="1:12" x14ac:dyDescent="0.25">
      <c r="A3925" s="1">
        <v>3924</v>
      </c>
      <c r="B3925" s="3">
        <v>9</v>
      </c>
      <c r="C3925" s="1">
        <v>277</v>
      </c>
      <c r="D3925" s="1">
        <v>14</v>
      </c>
      <c r="E3925" s="1">
        <v>9</v>
      </c>
      <c r="F3925" s="1">
        <v>0</v>
      </c>
      <c r="G3925">
        <f>VLOOKUP(C3925,reference!$A$1:$E$310,5,FALSE)</f>
        <v>5319010</v>
      </c>
      <c r="H3925" t="str">
        <f>VLOOKUP(C3925,reference!$A$1:$E$310,4,FALSE)</f>
        <v>BORONG</v>
      </c>
      <c r="I3925" t="str">
        <f>VLOOKUP($D3925,reference!$G$1:$H$25,2,FALSE)</f>
        <v>Sawah</v>
      </c>
      <c r="J3925" t="str">
        <f>VLOOKUP($E3925,reference!$G$1:$H$25,2,FALSE)</f>
        <v>Semak belukar</v>
      </c>
      <c r="K3925" t="str">
        <f t="shared" si="61"/>
        <v>Non Irigasi</v>
      </c>
      <c r="L3925" t="s">
        <v>327</v>
      </c>
    </row>
    <row r="3926" spans="1:12" x14ac:dyDescent="0.25">
      <c r="A3926" s="1">
        <v>3925</v>
      </c>
      <c r="B3926" s="3">
        <v>312</v>
      </c>
      <c r="C3926" s="1">
        <v>279</v>
      </c>
      <c r="D3926" s="1">
        <v>11</v>
      </c>
      <c r="E3926" s="1">
        <v>14</v>
      </c>
      <c r="F3926" s="1">
        <v>0</v>
      </c>
      <c r="G3926">
        <f>VLOOKUP(C3926,reference!$A$1:$E$310,5,FALSE)</f>
        <v>5319020</v>
      </c>
      <c r="H3926" t="str">
        <f>VLOOKUP(C3926,reference!$A$1:$E$310,4,FALSE)</f>
        <v>KOTA KOMBA</v>
      </c>
      <c r="I3926" t="str">
        <f>VLOOKUP($D3926,reference!$G$1:$H$25,2,FALSE)</f>
        <v>Savanna / Padang rumput</v>
      </c>
      <c r="J3926" t="str">
        <f>VLOOKUP($E3926,reference!$G$1:$H$25,2,FALSE)</f>
        <v>Sawah</v>
      </c>
      <c r="K3926" t="str">
        <f t="shared" si="61"/>
        <v>Non Irigasi</v>
      </c>
      <c r="L3926" t="s">
        <v>327</v>
      </c>
    </row>
    <row r="3927" spans="1:12" x14ac:dyDescent="0.25">
      <c r="A3927" s="1">
        <v>3926</v>
      </c>
      <c r="B3927" s="3">
        <v>9</v>
      </c>
      <c r="C3927" s="1">
        <v>215</v>
      </c>
      <c r="D3927" s="1">
        <v>20</v>
      </c>
      <c r="E3927" s="1">
        <v>14</v>
      </c>
      <c r="F3927" s="1">
        <v>0</v>
      </c>
      <c r="G3927">
        <f>VLOOKUP(C3927,reference!$A$1:$E$310,5,FALSE)</f>
        <v>5312070</v>
      </c>
      <c r="H3927" t="str">
        <f>VLOOKUP(C3927,reference!$A$1:$E$310,4,FALSE)</f>
        <v>BAJAWA UTARA</v>
      </c>
      <c r="I3927" t="str">
        <f>VLOOKUP($D3927,reference!$G$1:$H$25,2,FALSE)</f>
        <v>Tubuh air</v>
      </c>
      <c r="J3927" t="str">
        <f>VLOOKUP($E3927,reference!$G$1:$H$25,2,FALSE)</f>
        <v>Sawah</v>
      </c>
      <c r="K3927" t="str">
        <f t="shared" si="61"/>
        <v>Non Irigasi</v>
      </c>
      <c r="L3927" t="s">
        <v>327</v>
      </c>
    </row>
    <row r="3928" spans="1:12" x14ac:dyDescent="0.25">
      <c r="A3928" s="1">
        <v>3927</v>
      </c>
      <c r="B3928" s="3">
        <v>12</v>
      </c>
      <c r="C3928" s="1">
        <v>215</v>
      </c>
      <c r="D3928" s="1">
        <v>9</v>
      </c>
      <c r="E3928" s="1">
        <v>14</v>
      </c>
      <c r="F3928" s="1">
        <v>0</v>
      </c>
      <c r="G3928">
        <f>VLOOKUP(C3928,reference!$A$1:$E$310,5,FALSE)</f>
        <v>5312070</v>
      </c>
      <c r="H3928" t="str">
        <f>VLOOKUP(C3928,reference!$A$1:$E$310,4,FALSE)</f>
        <v>BAJAWA UTARA</v>
      </c>
      <c r="I3928" t="str">
        <f>VLOOKUP($D3928,reference!$G$1:$H$25,2,FALSE)</f>
        <v>Semak belukar</v>
      </c>
      <c r="J3928" t="str">
        <f>VLOOKUP($E3928,reference!$G$1:$H$25,2,FALSE)</f>
        <v>Sawah</v>
      </c>
      <c r="K3928" t="str">
        <f t="shared" si="61"/>
        <v>Non Irigasi</v>
      </c>
      <c r="L3928" t="s">
        <v>327</v>
      </c>
    </row>
    <row r="3929" spans="1:12" x14ac:dyDescent="0.25">
      <c r="A3929" s="1">
        <v>3928</v>
      </c>
      <c r="B3929" s="3">
        <v>113</v>
      </c>
      <c r="C3929" s="1">
        <v>219</v>
      </c>
      <c r="D3929" s="1">
        <v>9</v>
      </c>
      <c r="E3929" s="1">
        <v>14</v>
      </c>
      <c r="F3929" s="1">
        <v>0</v>
      </c>
      <c r="G3929">
        <f>VLOOKUP(C3929,reference!$A$1:$E$310,5,FALSE)</f>
        <v>5312082</v>
      </c>
      <c r="H3929" t="str">
        <f>VLOOKUP(C3929,reference!$A$1:$E$310,4,FALSE)</f>
        <v>WOLOMEZE</v>
      </c>
      <c r="I3929" t="str">
        <f>VLOOKUP($D3929,reference!$G$1:$H$25,2,FALSE)</f>
        <v>Semak belukar</v>
      </c>
      <c r="J3929" t="str">
        <f>VLOOKUP($E3929,reference!$G$1:$H$25,2,FALSE)</f>
        <v>Sawah</v>
      </c>
      <c r="K3929" t="str">
        <f t="shared" si="61"/>
        <v>Non Irigasi</v>
      </c>
      <c r="L3929" t="s">
        <v>327</v>
      </c>
    </row>
    <row r="3930" spans="1:12" x14ac:dyDescent="0.25">
      <c r="A3930" s="1">
        <v>3929</v>
      </c>
      <c r="B3930" s="3">
        <v>427</v>
      </c>
      <c r="C3930" s="1">
        <v>187</v>
      </c>
      <c r="D3930" s="1">
        <v>2</v>
      </c>
      <c r="E3930" s="1">
        <v>16</v>
      </c>
      <c r="F3930" s="1">
        <v>0</v>
      </c>
      <c r="G3930">
        <f>VLOOKUP(C3930,reference!$A$1:$E$310,5,FALSE)</f>
        <v>5311010</v>
      </c>
      <c r="H3930" t="str">
        <f>VLOOKUP(C3930,reference!$A$1:$E$310,4,FALSE)</f>
        <v>NANGAPANDA</v>
      </c>
      <c r="I3930" t="str">
        <f>VLOOKUP($D3930,reference!$G$1:$H$25,2,FALSE)</f>
        <v>Hutan lahan kering sekunder / bekas tebangan</v>
      </c>
      <c r="J3930" t="str">
        <f>VLOOKUP($E3930,reference!$G$1:$H$25,2,FALSE)</f>
        <v>Pemukiman</v>
      </c>
      <c r="K3930" t="str">
        <f t="shared" si="61"/>
        <v>Non Irigasi</v>
      </c>
      <c r="L3930" t="s">
        <v>328</v>
      </c>
    </row>
    <row r="3931" spans="1:12" x14ac:dyDescent="0.25">
      <c r="A3931" s="1">
        <v>3930</v>
      </c>
      <c r="B3931" s="3">
        <v>7902</v>
      </c>
      <c r="C3931" s="1">
        <v>187</v>
      </c>
      <c r="D3931" s="1">
        <v>2</v>
      </c>
      <c r="E3931" s="1">
        <v>2</v>
      </c>
      <c r="F3931" s="1">
        <v>0</v>
      </c>
      <c r="G3931">
        <f>VLOOKUP(C3931,reference!$A$1:$E$310,5,FALSE)</f>
        <v>5311010</v>
      </c>
      <c r="H3931" t="str">
        <f>VLOOKUP(C3931,reference!$A$1:$E$310,4,FALSE)</f>
        <v>NANGAPANDA</v>
      </c>
      <c r="I3931" t="str">
        <f>VLOOKUP($D3931,reference!$G$1:$H$25,2,FALSE)</f>
        <v>Hutan lahan kering sekunder / bekas tebangan</v>
      </c>
      <c r="J3931" t="str">
        <f>VLOOKUP($E3931,reference!$G$1:$H$25,2,FALSE)</f>
        <v>Hutan lahan kering sekunder / bekas tebangan</v>
      </c>
      <c r="K3931" t="str">
        <f t="shared" si="61"/>
        <v>Non Irigasi</v>
      </c>
      <c r="L3931" t="s">
        <v>327</v>
      </c>
    </row>
    <row r="3932" spans="1:12" x14ac:dyDescent="0.25">
      <c r="A3932" s="1">
        <v>3931</v>
      </c>
      <c r="B3932" s="3">
        <v>1</v>
      </c>
      <c r="C3932" s="1">
        <v>189</v>
      </c>
      <c r="D3932" s="1">
        <v>13</v>
      </c>
      <c r="E3932" s="1">
        <v>1</v>
      </c>
      <c r="F3932" s="1">
        <v>0</v>
      </c>
      <c r="G3932">
        <f>VLOOKUP(C3932,reference!$A$1:$E$310,5,FALSE)</f>
        <v>5311012</v>
      </c>
      <c r="H3932" t="str">
        <f>VLOOKUP(C3932,reference!$A$1:$E$310,4,FALSE)</f>
        <v>MAUKARO</v>
      </c>
      <c r="I3932" t="str">
        <f>VLOOKUP($D3932,reference!$G$1:$H$25,2,FALSE)</f>
        <v>Pertanian lahan kering  campur semak / kebun campur</v>
      </c>
      <c r="J3932" t="str">
        <f>VLOOKUP($E3932,reference!$G$1:$H$25,2,FALSE)</f>
        <v>Hutan lahan kering primer</v>
      </c>
      <c r="K3932" t="str">
        <f t="shared" si="61"/>
        <v>Non Irigasi</v>
      </c>
      <c r="L3932" t="s">
        <v>327</v>
      </c>
    </row>
    <row r="3933" spans="1:12" x14ac:dyDescent="0.25">
      <c r="A3933" s="1">
        <v>3932</v>
      </c>
      <c r="B3933" s="3">
        <v>207</v>
      </c>
      <c r="C3933" s="1">
        <v>182</v>
      </c>
      <c r="D3933" s="1">
        <v>16</v>
      </c>
      <c r="E3933" s="1">
        <v>16</v>
      </c>
      <c r="F3933" s="1">
        <v>0</v>
      </c>
      <c r="G3933">
        <f>VLOOKUP(C3933,reference!$A$1:$E$310,5,FALSE)</f>
        <v>5310070</v>
      </c>
      <c r="H3933" t="str">
        <f>VLOOKUP(C3933,reference!$A$1:$E$310,4,FALSE)</f>
        <v>NITA</v>
      </c>
      <c r="I3933" t="str">
        <f>VLOOKUP($D3933,reference!$G$1:$H$25,2,FALSE)</f>
        <v>Pemukiman</v>
      </c>
      <c r="J3933" t="str">
        <f>VLOOKUP($E3933,reference!$G$1:$H$25,2,FALSE)</f>
        <v>Pemukiman</v>
      </c>
      <c r="K3933" t="str">
        <f t="shared" si="61"/>
        <v>Non Irigasi</v>
      </c>
      <c r="L3933" t="s">
        <v>327</v>
      </c>
    </row>
    <row r="3934" spans="1:12" x14ac:dyDescent="0.25">
      <c r="A3934" s="1">
        <v>3933</v>
      </c>
      <c r="B3934" s="3">
        <v>990</v>
      </c>
      <c r="C3934" s="1">
        <v>172</v>
      </c>
      <c r="D3934" s="1">
        <v>1</v>
      </c>
      <c r="E3934" s="1">
        <v>1</v>
      </c>
      <c r="F3934" s="1">
        <v>0</v>
      </c>
      <c r="G3934">
        <f>VLOOKUP(C3934,reference!$A$1:$E$310,5,FALSE)</f>
        <v>5310032</v>
      </c>
      <c r="H3934" t="str">
        <f>VLOOKUP(C3934,reference!$A$1:$E$310,4,FALSE)</f>
        <v>MAPITARA</v>
      </c>
      <c r="I3934" t="str">
        <f>VLOOKUP($D3934,reference!$G$1:$H$25,2,FALSE)</f>
        <v>Hutan lahan kering primer</v>
      </c>
      <c r="J3934" t="str">
        <f>VLOOKUP($E3934,reference!$G$1:$H$25,2,FALSE)</f>
        <v>Hutan lahan kering primer</v>
      </c>
      <c r="K3934" t="str">
        <f t="shared" si="61"/>
        <v>Non Irigasi</v>
      </c>
      <c r="L3934" t="s">
        <v>327</v>
      </c>
    </row>
    <row r="3935" spans="1:12" x14ac:dyDescent="0.25">
      <c r="A3935" s="1">
        <v>3934</v>
      </c>
      <c r="B3935" s="3">
        <v>299</v>
      </c>
      <c r="C3935" s="1">
        <v>244</v>
      </c>
      <c r="D3935" s="1">
        <v>9</v>
      </c>
      <c r="E3935" s="1">
        <v>13</v>
      </c>
      <c r="F3935" s="1">
        <v>0</v>
      </c>
      <c r="G3935">
        <f>VLOOKUP(C3935,reference!$A$1:$E$310,5,FALSE)</f>
        <v>5315020</v>
      </c>
      <c r="H3935" t="str">
        <f>VLOOKUP(C3935,reference!$A$1:$E$310,4,FALSE)</f>
        <v>SANO NGGOANG</v>
      </c>
      <c r="I3935" t="str">
        <f>VLOOKUP($D3935,reference!$G$1:$H$25,2,FALSE)</f>
        <v>Semak belukar</v>
      </c>
      <c r="J3935" t="str">
        <f>VLOOKUP($E3935,reference!$G$1:$H$25,2,FALSE)</f>
        <v>Pertanian lahan kering  campur semak / kebun campur</v>
      </c>
      <c r="K3935" t="str">
        <f t="shared" si="61"/>
        <v>Non Irigasi</v>
      </c>
      <c r="L3935" t="s">
        <v>327</v>
      </c>
    </row>
    <row r="3936" spans="1:12" x14ac:dyDescent="0.25">
      <c r="A3936" s="1">
        <v>3935</v>
      </c>
      <c r="B3936" s="3">
        <v>9</v>
      </c>
      <c r="C3936" s="1">
        <v>220</v>
      </c>
      <c r="D3936" s="1">
        <v>2</v>
      </c>
      <c r="E3936" s="1">
        <v>11</v>
      </c>
      <c r="F3936" s="1">
        <v>0</v>
      </c>
      <c r="G3936">
        <f>VLOOKUP(C3936,reference!$A$1:$E$310,5,FALSE)</f>
        <v>5313040</v>
      </c>
      <c r="H3936" t="str">
        <f>VLOOKUP(C3936,reference!$A$1:$E$310,4,FALSE)</f>
        <v>SATAR MESE</v>
      </c>
      <c r="I3936" t="str">
        <f>VLOOKUP($D3936,reference!$G$1:$H$25,2,FALSE)</f>
        <v>Hutan lahan kering sekunder / bekas tebangan</v>
      </c>
      <c r="J3936" t="str">
        <f>VLOOKUP($E3936,reference!$G$1:$H$25,2,FALSE)</f>
        <v>Savanna / Padang rumput</v>
      </c>
      <c r="K3936" t="str">
        <f t="shared" si="61"/>
        <v>Non Irigasi</v>
      </c>
      <c r="L3936" t="s">
        <v>328</v>
      </c>
    </row>
    <row r="3937" spans="1:12" x14ac:dyDescent="0.25">
      <c r="A3937" s="1">
        <v>3936</v>
      </c>
      <c r="B3937" s="3">
        <v>1</v>
      </c>
      <c r="C3937" s="1">
        <v>190</v>
      </c>
      <c r="D3937" s="1">
        <v>2</v>
      </c>
      <c r="E3937" s="1">
        <v>14</v>
      </c>
      <c r="F3937" s="1">
        <v>0</v>
      </c>
      <c r="G3937">
        <f>VLOOKUP(C3937,reference!$A$1:$E$310,5,FALSE)</f>
        <v>5311020</v>
      </c>
      <c r="H3937" t="str">
        <f>VLOOKUP(C3937,reference!$A$1:$E$310,4,FALSE)</f>
        <v>ENDE</v>
      </c>
      <c r="I3937" t="str">
        <f>VLOOKUP($D3937,reference!$G$1:$H$25,2,FALSE)</f>
        <v>Hutan lahan kering sekunder / bekas tebangan</v>
      </c>
      <c r="J3937" t="str">
        <f>VLOOKUP($E3937,reference!$G$1:$H$25,2,FALSE)</f>
        <v>Sawah</v>
      </c>
      <c r="K3937" t="str">
        <f t="shared" si="61"/>
        <v>Non Irigasi</v>
      </c>
      <c r="L3937" t="s">
        <v>328</v>
      </c>
    </row>
    <row r="3938" spans="1:12" x14ac:dyDescent="0.25">
      <c r="A3938" s="1">
        <v>3937</v>
      </c>
      <c r="B3938" s="3">
        <v>108</v>
      </c>
      <c r="C3938" s="1">
        <v>167</v>
      </c>
      <c r="D3938" s="1">
        <v>2</v>
      </c>
      <c r="E3938" s="1">
        <v>14</v>
      </c>
      <c r="F3938" s="1">
        <v>0</v>
      </c>
      <c r="G3938">
        <f>VLOOKUP(C3938,reference!$A$1:$E$310,5,FALSE)</f>
        <v>5310011</v>
      </c>
      <c r="H3938" t="str">
        <f>VLOOKUP(C3938,reference!$A$1:$E$310,4,FALSE)</f>
        <v>MEGO</v>
      </c>
      <c r="I3938" t="str">
        <f>VLOOKUP($D3938,reference!$G$1:$H$25,2,FALSE)</f>
        <v>Hutan lahan kering sekunder / bekas tebangan</v>
      </c>
      <c r="J3938" t="str">
        <f>VLOOKUP($E3938,reference!$G$1:$H$25,2,FALSE)</f>
        <v>Sawah</v>
      </c>
      <c r="K3938" t="str">
        <f t="shared" si="61"/>
        <v>Non Irigasi</v>
      </c>
      <c r="L3938" t="s">
        <v>328</v>
      </c>
    </row>
    <row r="3939" spans="1:12" x14ac:dyDescent="0.25">
      <c r="A3939" s="1">
        <v>3938</v>
      </c>
      <c r="B3939" s="3">
        <v>16</v>
      </c>
      <c r="C3939" s="1">
        <v>182</v>
      </c>
      <c r="D3939" s="1">
        <v>16</v>
      </c>
      <c r="E3939" s="1">
        <v>2</v>
      </c>
      <c r="F3939" s="1">
        <v>0</v>
      </c>
      <c r="G3939">
        <f>VLOOKUP(C3939,reference!$A$1:$E$310,5,FALSE)</f>
        <v>5310070</v>
      </c>
      <c r="H3939" t="str">
        <f>VLOOKUP(C3939,reference!$A$1:$E$310,4,FALSE)</f>
        <v>NITA</v>
      </c>
      <c r="I3939" t="str">
        <f>VLOOKUP($D3939,reference!$G$1:$H$25,2,FALSE)</f>
        <v>Pemukiman</v>
      </c>
      <c r="J3939" t="str">
        <f>VLOOKUP($E3939,reference!$G$1:$H$25,2,FALSE)</f>
        <v>Hutan lahan kering sekunder / bekas tebangan</v>
      </c>
      <c r="K3939" t="str">
        <f t="shared" si="61"/>
        <v>Non Irigasi</v>
      </c>
      <c r="L3939" t="s">
        <v>327</v>
      </c>
    </row>
    <row r="3940" spans="1:12" x14ac:dyDescent="0.25">
      <c r="A3940" s="1">
        <v>3939</v>
      </c>
      <c r="B3940" s="3">
        <v>180</v>
      </c>
      <c r="C3940" s="1">
        <v>222</v>
      </c>
      <c r="D3940" s="1">
        <v>11</v>
      </c>
      <c r="E3940" s="1">
        <v>11</v>
      </c>
      <c r="F3940" s="1">
        <v>0</v>
      </c>
      <c r="G3940">
        <f>VLOOKUP(C3940,reference!$A$1:$E$310,5,FALSE)</f>
        <v>5313042</v>
      </c>
      <c r="H3940" t="str">
        <f>VLOOKUP(C3940,reference!$A$1:$E$310,4,FALSE)</f>
        <v>SATAR MESE UTARA</v>
      </c>
      <c r="I3940" t="str">
        <f>VLOOKUP($D3940,reference!$G$1:$H$25,2,FALSE)</f>
        <v>Savanna / Padang rumput</v>
      </c>
      <c r="J3940" t="str">
        <f>VLOOKUP($E3940,reference!$G$1:$H$25,2,FALSE)</f>
        <v>Savanna / Padang rumput</v>
      </c>
      <c r="K3940" t="str">
        <f t="shared" si="61"/>
        <v>Non Irigasi</v>
      </c>
      <c r="L3940" t="s">
        <v>327</v>
      </c>
    </row>
    <row r="3941" spans="1:12" x14ac:dyDescent="0.25">
      <c r="A3941" s="1">
        <v>3940</v>
      </c>
      <c r="B3941" s="3">
        <v>142</v>
      </c>
      <c r="C3941" s="1">
        <v>278</v>
      </c>
      <c r="D3941" s="1">
        <v>2</v>
      </c>
      <c r="E3941" s="1">
        <v>9</v>
      </c>
      <c r="F3941" s="1">
        <v>0</v>
      </c>
      <c r="G3941">
        <f>VLOOKUP(C3941,reference!$A$1:$E$310,5,FALSE)</f>
        <v>5319011</v>
      </c>
      <c r="H3941" t="str">
        <f>VLOOKUP(C3941,reference!$A$1:$E$310,4,FALSE)</f>
        <v>RANA MESE</v>
      </c>
      <c r="I3941" t="str">
        <f>VLOOKUP($D3941,reference!$G$1:$H$25,2,FALSE)</f>
        <v>Hutan lahan kering sekunder / bekas tebangan</v>
      </c>
      <c r="J3941" t="str">
        <f>VLOOKUP($E3941,reference!$G$1:$H$25,2,FALSE)</f>
        <v>Semak belukar</v>
      </c>
      <c r="K3941" t="str">
        <f t="shared" si="61"/>
        <v>Non Irigasi</v>
      </c>
      <c r="L3941" t="s">
        <v>328</v>
      </c>
    </row>
    <row r="3942" spans="1:12" x14ac:dyDescent="0.25">
      <c r="A3942" s="1">
        <v>3941</v>
      </c>
      <c r="B3942" s="3">
        <v>935</v>
      </c>
      <c r="C3942" s="1">
        <v>281</v>
      </c>
      <c r="D3942" s="1">
        <v>18</v>
      </c>
      <c r="E3942" s="1">
        <v>11</v>
      </c>
      <c r="F3942" s="1">
        <v>0</v>
      </c>
      <c r="G3942">
        <f>VLOOKUP(C3942,reference!$A$1:$E$310,5,FALSE)</f>
        <v>5319031</v>
      </c>
      <c r="H3942" t="str">
        <f>VLOOKUP(C3942,reference!$A$1:$E$310,4,FALSE)</f>
        <v>ELAR SELATAN</v>
      </c>
      <c r="I3942" t="str">
        <f>VLOOKUP($D3942,reference!$G$1:$H$25,2,FALSE)</f>
        <v>Lahan terbuka</v>
      </c>
      <c r="J3942" t="str">
        <f>VLOOKUP($E3942,reference!$G$1:$H$25,2,FALSE)</f>
        <v>Savanna / Padang rumput</v>
      </c>
      <c r="K3942" t="str">
        <f t="shared" si="61"/>
        <v>Non Irigasi</v>
      </c>
      <c r="L3942" t="s">
        <v>327</v>
      </c>
    </row>
    <row r="3943" spans="1:12" x14ac:dyDescent="0.25">
      <c r="A3943" s="1">
        <v>3942</v>
      </c>
      <c r="B3943" s="3">
        <v>555</v>
      </c>
      <c r="C3943" s="1">
        <v>216</v>
      </c>
      <c r="D3943" s="1">
        <v>11</v>
      </c>
      <c r="E3943" s="1">
        <v>14</v>
      </c>
      <c r="F3943" s="1">
        <v>0</v>
      </c>
      <c r="G3943">
        <f>VLOOKUP(C3943,reference!$A$1:$E$310,5,FALSE)</f>
        <v>5312071</v>
      </c>
      <c r="H3943" t="str">
        <f>VLOOKUP(C3943,reference!$A$1:$E$310,4,FALSE)</f>
        <v>SOA</v>
      </c>
      <c r="I3943" t="str">
        <f>VLOOKUP($D3943,reference!$G$1:$H$25,2,FALSE)</f>
        <v>Savanna / Padang rumput</v>
      </c>
      <c r="J3943" t="str">
        <f>VLOOKUP($E3943,reference!$G$1:$H$25,2,FALSE)</f>
        <v>Sawah</v>
      </c>
      <c r="K3943" t="str">
        <f t="shared" si="61"/>
        <v>Non Irigasi</v>
      </c>
      <c r="L3943" t="s">
        <v>327</v>
      </c>
    </row>
    <row r="3944" spans="1:12" x14ac:dyDescent="0.25">
      <c r="A3944" s="1">
        <v>3943</v>
      </c>
      <c r="B3944" s="3">
        <v>1668</v>
      </c>
      <c r="C3944" s="1">
        <v>187</v>
      </c>
      <c r="D3944" s="1">
        <v>2</v>
      </c>
      <c r="E3944" s="1">
        <v>9</v>
      </c>
      <c r="F3944" s="1">
        <v>0</v>
      </c>
      <c r="G3944">
        <f>VLOOKUP(C3944,reference!$A$1:$E$310,5,FALSE)</f>
        <v>5311010</v>
      </c>
      <c r="H3944" t="str">
        <f>VLOOKUP(C3944,reference!$A$1:$E$310,4,FALSE)</f>
        <v>NANGAPANDA</v>
      </c>
      <c r="I3944" t="str">
        <f>VLOOKUP($D3944,reference!$G$1:$H$25,2,FALSE)</f>
        <v>Hutan lahan kering sekunder / bekas tebangan</v>
      </c>
      <c r="J3944" t="str">
        <f>VLOOKUP($E3944,reference!$G$1:$H$25,2,FALSE)</f>
        <v>Semak belukar</v>
      </c>
      <c r="K3944" t="str">
        <f t="shared" si="61"/>
        <v>Non Irigasi</v>
      </c>
      <c r="L3944" t="s">
        <v>328</v>
      </c>
    </row>
    <row r="3945" spans="1:12" x14ac:dyDescent="0.25">
      <c r="A3945" s="1">
        <v>3944</v>
      </c>
      <c r="B3945" s="3">
        <v>14</v>
      </c>
      <c r="C3945" s="1">
        <v>205</v>
      </c>
      <c r="D3945" s="1">
        <v>11</v>
      </c>
      <c r="E3945" s="1">
        <v>16</v>
      </c>
      <c r="F3945" s="1">
        <v>0</v>
      </c>
      <c r="G3945">
        <f>VLOOKUP(C3945,reference!$A$1:$E$310,5,FALSE)</f>
        <v>5311063</v>
      </c>
      <c r="H3945" t="str">
        <f>VLOOKUP(C3945,reference!$A$1:$E$310,4,FALSE)</f>
        <v>LEPEMBUSU KELISOKE</v>
      </c>
      <c r="I3945" t="str">
        <f>VLOOKUP($D3945,reference!$G$1:$H$25,2,FALSE)</f>
        <v>Savanna / Padang rumput</v>
      </c>
      <c r="J3945" t="str">
        <f>VLOOKUP($E3945,reference!$G$1:$H$25,2,FALSE)</f>
        <v>Pemukiman</v>
      </c>
      <c r="K3945" t="str">
        <f t="shared" si="61"/>
        <v>Non Irigasi</v>
      </c>
      <c r="L3945" t="s">
        <v>327</v>
      </c>
    </row>
    <row r="3946" spans="1:12" x14ac:dyDescent="0.25">
      <c r="A3946" s="1">
        <v>3945</v>
      </c>
      <c r="B3946" s="3">
        <v>13</v>
      </c>
      <c r="C3946" s="1">
        <v>174</v>
      </c>
      <c r="D3946" s="1">
        <v>2</v>
      </c>
      <c r="E3946" s="1">
        <v>14</v>
      </c>
      <c r="F3946" s="1">
        <v>0</v>
      </c>
      <c r="G3946">
        <f>VLOOKUP(C3946,reference!$A$1:$E$310,5,FALSE)</f>
        <v>5310041</v>
      </c>
      <c r="H3946" t="str">
        <f>VLOOKUP(C3946,reference!$A$1:$E$310,4,FALSE)</f>
        <v>WAIGETE</v>
      </c>
      <c r="I3946" t="str">
        <f>VLOOKUP($D3946,reference!$G$1:$H$25,2,FALSE)</f>
        <v>Hutan lahan kering sekunder / bekas tebangan</v>
      </c>
      <c r="J3946" t="str">
        <f>VLOOKUP($E3946,reference!$G$1:$H$25,2,FALSE)</f>
        <v>Sawah</v>
      </c>
      <c r="K3946" t="str">
        <f t="shared" si="61"/>
        <v>Non Irigasi</v>
      </c>
      <c r="L3946" t="s">
        <v>328</v>
      </c>
    </row>
    <row r="3947" spans="1:12" x14ac:dyDescent="0.25">
      <c r="A3947" s="1">
        <v>3946</v>
      </c>
      <c r="B3947" s="3">
        <v>186</v>
      </c>
      <c r="C3947" s="1">
        <v>244</v>
      </c>
      <c r="D3947" s="1">
        <v>9</v>
      </c>
      <c r="E3947" s="1">
        <v>14</v>
      </c>
      <c r="F3947" s="1">
        <v>0</v>
      </c>
      <c r="G3947">
        <f>VLOOKUP(C3947,reference!$A$1:$E$310,5,FALSE)</f>
        <v>5315020</v>
      </c>
      <c r="H3947" t="str">
        <f>VLOOKUP(C3947,reference!$A$1:$E$310,4,FALSE)</f>
        <v>SANO NGGOANG</v>
      </c>
      <c r="I3947" t="str">
        <f>VLOOKUP($D3947,reference!$G$1:$H$25,2,FALSE)</f>
        <v>Semak belukar</v>
      </c>
      <c r="J3947" t="str">
        <f>VLOOKUP($E3947,reference!$G$1:$H$25,2,FALSE)</f>
        <v>Sawah</v>
      </c>
      <c r="K3947" t="str">
        <f t="shared" si="61"/>
        <v>Non Irigasi</v>
      </c>
      <c r="L3947" t="s">
        <v>327</v>
      </c>
    </row>
    <row r="3948" spans="1:12" x14ac:dyDescent="0.25">
      <c r="A3948" s="1">
        <v>3947</v>
      </c>
      <c r="B3948" s="3">
        <v>61</v>
      </c>
      <c r="C3948" s="1">
        <v>222</v>
      </c>
      <c r="D3948" s="1">
        <v>2</v>
      </c>
      <c r="E3948" s="1">
        <v>9</v>
      </c>
      <c r="F3948" s="1">
        <v>0</v>
      </c>
      <c r="G3948">
        <f>VLOOKUP(C3948,reference!$A$1:$E$310,5,FALSE)</f>
        <v>5313042</v>
      </c>
      <c r="H3948" t="str">
        <f>VLOOKUP(C3948,reference!$A$1:$E$310,4,FALSE)</f>
        <v>SATAR MESE UTARA</v>
      </c>
      <c r="I3948" t="str">
        <f>VLOOKUP($D3948,reference!$G$1:$H$25,2,FALSE)</f>
        <v>Hutan lahan kering sekunder / bekas tebangan</v>
      </c>
      <c r="J3948" t="str">
        <f>VLOOKUP($E3948,reference!$G$1:$H$25,2,FALSE)</f>
        <v>Semak belukar</v>
      </c>
      <c r="K3948" t="str">
        <f t="shared" si="61"/>
        <v>Non Irigasi</v>
      </c>
      <c r="L3948" t="s">
        <v>328</v>
      </c>
    </row>
    <row r="3949" spans="1:12" x14ac:dyDescent="0.25">
      <c r="A3949" s="1">
        <v>3948</v>
      </c>
      <c r="B3949" s="3">
        <v>14</v>
      </c>
      <c r="C3949" s="1">
        <v>278</v>
      </c>
      <c r="D3949" s="1">
        <v>2</v>
      </c>
      <c r="E3949" s="1">
        <v>12</v>
      </c>
      <c r="F3949" s="1">
        <v>0</v>
      </c>
      <c r="G3949">
        <f>VLOOKUP(C3949,reference!$A$1:$E$310,5,FALSE)</f>
        <v>5319011</v>
      </c>
      <c r="H3949" t="str">
        <f>VLOOKUP(C3949,reference!$A$1:$E$310,4,FALSE)</f>
        <v>RANA MESE</v>
      </c>
      <c r="I3949" t="str">
        <f>VLOOKUP($D3949,reference!$G$1:$H$25,2,FALSE)</f>
        <v>Hutan lahan kering sekunder / bekas tebangan</v>
      </c>
      <c r="J3949" t="str">
        <f>VLOOKUP($E3949,reference!$G$1:$H$25,2,FALSE)</f>
        <v>Pertanian lahan kering</v>
      </c>
      <c r="K3949" t="str">
        <f t="shared" si="61"/>
        <v>Non Irigasi</v>
      </c>
      <c r="L3949" t="s">
        <v>328</v>
      </c>
    </row>
    <row r="3950" spans="1:12" x14ac:dyDescent="0.25">
      <c r="A3950" s="1">
        <v>3949</v>
      </c>
      <c r="B3950" s="3">
        <v>7175</v>
      </c>
      <c r="C3950" s="1">
        <v>279</v>
      </c>
      <c r="D3950" s="1">
        <v>11</v>
      </c>
      <c r="E3950" s="1">
        <v>11</v>
      </c>
      <c r="F3950" s="1">
        <v>0</v>
      </c>
      <c r="G3950">
        <f>VLOOKUP(C3950,reference!$A$1:$E$310,5,FALSE)</f>
        <v>5319020</v>
      </c>
      <c r="H3950" t="str">
        <f>VLOOKUP(C3950,reference!$A$1:$E$310,4,FALSE)</f>
        <v>KOTA KOMBA</v>
      </c>
      <c r="I3950" t="str">
        <f>VLOOKUP($D3950,reference!$G$1:$H$25,2,FALSE)</f>
        <v>Savanna / Padang rumput</v>
      </c>
      <c r="J3950" t="str">
        <f>VLOOKUP($E3950,reference!$G$1:$H$25,2,FALSE)</f>
        <v>Savanna / Padang rumput</v>
      </c>
      <c r="K3950" t="str">
        <f t="shared" si="61"/>
        <v>Non Irigasi</v>
      </c>
      <c r="L3950" t="s">
        <v>327</v>
      </c>
    </row>
    <row r="3951" spans="1:12" x14ac:dyDescent="0.25">
      <c r="A3951" s="1">
        <v>3950</v>
      </c>
      <c r="B3951" s="3">
        <v>4454</v>
      </c>
      <c r="C3951" s="1">
        <v>166</v>
      </c>
      <c r="D3951" s="1">
        <v>2</v>
      </c>
      <c r="E3951" s="1">
        <v>13</v>
      </c>
      <c r="F3951" s="1">
        <v>0</v>
      </c>
      <c r="G3951">
        <f>VLOOKUP(C3951,reference!$A$1:$E$310,5,FALSE)</f>
        <v>5310010</v>
      </c>
      <c r="H3951" t="str">
        <f>VLOOKUP(C3951,reference!$A$1:$E$310,4,FALSE)</f>
        <v>PAGA</v>
      </c>
      <c r="I3951" t="str">
        <f>VLOOKUP($D3951,reference!$G$1:$H$25,2,FALSE)</f>
        <v>Hutan lahan kering sekunder / bekas tebangan</v>
      </c>
      <c r="J3951" t="str">
        <f>VLOOKUP($E3951,reference!$G$1:$H$25,2,FALSE)</f>
        <v>Pertanian lahan kering  campur semak / kebun campur</v>
      </c>
      <c r="K3951" t="str">
        <f t="shared" si="61"/>
        <v>Non Irigasi</v>
      </c>
      <c r="L3951" t="s">
        <v>328</v>
      </c>
    </row>
    <row r="3952" spans="1:12" x14ac:dyDescent="0.25">
      <c r="A3952" s="1">
        <v>3951</v>
      </c>
      <c r="B3952" s="3">
        <v>59</v>
      </c>
      <c r="C3952" s="1">
        <v>172</v>
      </c>
      <c r="D3952" s="1">
        <v>1</v>
      </c>
      <c r="E3952" s="1">
        <v>11</v>
      </c>
      <c r="F3952" s="1">
        <v>0</v>
      </c>
      <c r="G3952">
        <f>VLOOKUP(C3952,reference!$A$1:$E$310,5,FALSE)</f>
        <v>5310032</v>
      </c>
      <c r="H3952" t="str">
        <f>VLOOKUP(C3952,reference!$A$1:$E$310,4,FALSE)</f>
        <v>MAPITARA</v>
      </c>
      <c r="I3952" t="str">
        <f>VLOOKUP($D3952,reference!$G$1:$H$25,2,FALSE)</f>
        <v>Hutan lahan kering primer</v>
      </c>
      <c r="J3952" t="str">
        <f>VLOOKUP($E3952,reference!$G$1:$H$25,2,FALSE)</f>
        <v>Savanna / Padang rumput</v>
      </c>
      <c r="K3952" t="str">
        <f t="shared" si="61"/>
        <v>Non Irigasi</v>
      </c>
      <c r="L3952" t="s">
        <v>328</v>
      </c>
    </row>
    <row r="3953" spans="1:12" x14ac:dyDescent="0.25">
      <c r="A3953" s="1">
        <v>3952</v>
      </c>
      <c r="B3953" s="3">
        <v>148</v>
      </c>
      <c r="C3953" s="1">
        <v>244</v>
      </c>
      <c r="D3953" s="1">
        <v>9</v>
      </c>
      <c r="E3953" s="1">
        <v>9</v>
      </c>
      <c r="F3953" s="1">
        <v>0</v>
      </c>
      <c r="G3953">
        <f>VLOOKUP(C3953,reference!$A$1:$E$310,5,FALSE)</f>
        <v>5315020</v>
      </c>
      <c r="H3953" t="str">
        <f>VLOOKUP(C3953,reference!$A$1:$E$310,4,FALSE)</f>
        <v>SANO NGGOANG</v>
      </c>
      <c r="I3953" t="str">
        <f>VLOOKUP($D3953,reference!$G$1:$H$25,2,FALSE)</f>
        <v>Semak belukar</v>
      </c>
      <c r="J3953" t="str">
        <f>VLOOKUP($E3953,reference!$G$1:$H$25,2,FALSE)</f>
        <v>Semak belukar</v>
      </c>
      <c r="K3953" t="str">
        <f t="shared" si="61"/>
        <v>Non Irigasi</v>
      </c>
      <c r="L3953" t="s">
        <v>327</v>
      </c>
    </row>
    <row r="3954" spans="1:12" x14ac:dyDescent="0.25">
      <c r="A3954" s="1">
        <v>3953</v>
      </c>
      <c r="B3954" s="3">
        <v>21</v>
      </c>
      <c r="C3954" s="1">
        <v>281</v>
      </c>
      <c r="D3954" s="1">
        <v>20</v>
      </c>
      <c r="E3954" s="1">
        <v>14</v>
      </c>
      <c r="F3954" s="1">
        <v>0</v>
      </c>
      <c r="G3954">
        <f>VLOOKUP(C3954,reference!$A$1:$E$310,5,FALSE)</f>
        <v>5319031</v>
      </c>
      <c r="H3954" t="str">
        <f>VLOOKUP(C3954,reference!$A$1:$E$310,4,FALSE)</f>
        <v>ELAR SELATAN</v>
      </c>
      <c r="I3954" t="str">
        <f>VLOOKUP($D3954,reference!$G$1:$H$25,2,FALSE)</f>
        <v>Tubuh air</v>
      </c>
      <c r="J3954" t="str">
        <f>VLOOKUP($E3954,reference!$G$1:$H$25,2,FALSE)</f>
        <v>Sawah</v>
      </c>
      <c r="K3954" t="str">
        <f t="shared" si="61"/>
        <v>Non Irigasi</v>
      </c>
      <c r="L3954" t="s">
        <v>327</v>
      </c>
    </row>
    <row r="3955" spans="1:12" x14ac:dyDescent="0.25">
      <c r="A3955" s="1">
        <v>3954</v>
      </c>
      <c r="B3955" s="3">
        <v>45</v>
      </c>
      <c r="C3955" s="1">
        <v>281</v>
      </c>
      <c r="D3955" s="1">
        <v>11</v>
      </c>
      <c r="E3955" s="1">
        <v>12</v>
      </c>
      <c r="F3955" s="1">
        <v>0</v>
      </c>
      <c r="G3955">
        <f>VLOOKUP(C3955,reference!$A$1:$E$310,5,FALSE)</f>
        <v>5319031</v>
      </c>
      <c r="H3955" t="str">
        <f>VLOOKUP(C3955,reference!$A$1:$E$310,4,FALSE)</f>
        <v>ELAR SELATAN</v>
      </c>
      <c r="I3955" t="str">
        <f>VLOOKUP($D3955,reference!$G$1:$H$25,2,FALSE)</f>
        <v>Savanna / Padang rumput</v>
      </c>
      <c r="J3955" t="str">
        <f>VLOOKUP($E3955,reference!$G$1:$H$25,2,FALSE)</f>
        <v>Pertanian lahan kering</v>
      </c>
      <c r="K3955" t="str">
        <f t="shared" si="61"/>
        <v>Non Irigasi</v>
      </c>
      <c r="L3955" t="s">
        <v>327</v>
      </c>
    </row>
    <row r="3956" spans="1:12" x14ac:dyDescent="0.25">
      <c r="A3956" s="1">
        <v>3955</v>
      </c>
      <c r="B3956" s="3">
        <v>13</v>
      </c>
      <c r="C3956" s="1">
        <v>216</v>
      </c>
      <c r="D3956" s="1">
        <v>11</v>
      </c>
      <c r="E3956" s="1">
        <v>13</v>
      </c>
      <c r="F3956" s="1">
        <v>0</v>
      </c>
      <c r="G3956">
        <f>VLOOKUP(C3956,reference!$A$1:$E$310,5,FALSE)</f>
        <v>5312071</v>
      </c>
      <c r="H3956" t="str">
        <f>VLOOKUP(C3956,reference!$A$1:$E$310,4,FALSE)</f>
        <v>SOA</v>
      </c>
      <c r="I3956" t="str">
        <f>VLOOKUP($D3956,reference!$G$1:$H$25,2,FALSE)</f>
        <v>Savanna / Padang rumput</v>
      </c>
      <c r="J3956" t="str">
        <f>VLOOKUP($E3956,reference!$G$1:$H$25,2,FALSE)</f>
        <v>Pertanian lahan kering  campur semak / kebun campur</v>
      </c>
      <c r="K3956" t="str">
        <f t="shared" si="61"/>
        <v>Non Irigasi</v>
      </c>
      <c r="L3956" t="s">
        <v>327</v>
      </c>
    </row>
    <row r="3957" spans="1:12" x14ac:dyDescent="0.25">
      <c r="A3957" s="1">
        <v>3956</v>
      </c>
      <c r="B3957" s="3">
        <v>1</v>
      </c>
      <c r="C3957" s="1">
        <v>187</v>
      </c>
      <c r="D3957" s="1">
        <v>1</v>
      </c>
      <c r="E3957" s="1">
        <v>9</v>
      </c>
      <c r="F3957" s="1">
        <v>0</v>
      </c>
      <c r="G3957">
        <f>VLOOKUP(C3957,reference!$A$1:$E$310,5,FALSE)</f>
        <v>5311010</v>
      </c>
      <c r="H3957" t="str">
        <f>VLOOKUP(C3957,reference!$A$1:$E$310,4,FALSE)</f>
        <v>NANGAPANDA</v>
      </c>
      <c r="I3957" t="str">
        <f>VLOOKUP($D3957,reference!$G$1:$H$25,2,FALSE)</f>
        <v>Hutan lahan kering primer</v>
      </c>
      <c r="J3957" t="str">
        <f>VLOOKUP($E3957,reference!$G$1:$H$25,2,FALSE)</f>
        <v>Semak belukar</v>
      </c>
      <c r="K3957" t="str">
        <f t="shared" si="61"/>
        <v>Non Irigasi</v>
      </c>
      <c r="L3957" t="s">
        <v>328</v>
      </c>
    </row>
    <row r="3958" spans="1:12" x14ac:dyDescent="0.25">
      <c r="A3958" s="1">
        <v>3957</v>
      </c>
      <c r="B3958" s="3">
        <v>66</v>
      </c>
      <c r="C3958" s="1">
        <v>187</v>
      </c>
      <c r="D3958" s="1">
        <v>2</v>
      </c>
      <c r="E3958" s="1">
        <v>1</v>
      </c>
      <c r="F3958" s="1">
        <v>0</v>
      </c>
      <c r="G3958">
        <f>VLOOKUP(C3958,reference!$A$1:$E$310,5,FALSE)</f>
        <v>5311010</v>
      </c>
      <c r="H3958" t="str">
        <f>VLOOKUP(C3958,reference!$A$1:$E$310,4,FALSE)</f>
        <v>NANGAPANDA</v>
      </c>
      <c r="I3958" t="str">
        <f>VLOOKUP($D3958,reference!$G$1:$H$25,2,FALSE)</f>
        <v>Hutan lahan kering sekunder / bekas tebangan</v>
      </c>
      <c r="J3958" t="str">
        <f>VLOOKUP($E3958,reference!$G$1:$H$25,2,FALSE)</f>
        <v>Hutan lahan kering primer</v>
      </c>
      <c r="K3958" t="str">
        <f t="shared" si="61"/>
        <v>Non Irigasi</v>
      </c>
      <c r="L3958" t="s">
        <v>327</v>
      </c>
    </row>
    <row r="3959" spans="1:12" x14ac:dyDescent="0.25">
      <c r="A3959" s="1">
        <v>3958</v>
      </c>
      <c r="B3959" s="3">
        <v>6124</v>
      </c>
      <c r="C3959" s="1">
        <v>187</v>
      </c>
      <c r="D3959" s="1">
        <v>2</v>
      </c>
      <c r="E3959" s="1">
        <v>12</v>
      </c>
      <c r="F3959" s="1">
        <v>0</v>
      </c>
      <c r="G3959">
        <f>VLOOKUP(C3959,reference!$A$1:$E$310,5,FALSE)</f>
        <v>5311010</v>
      </c>
      <c r="H3959" t="str">
        <f>VLOOKUP(C3959,reference!$A$1:$E$310,4,FALSE)</f>
        <v>NANGAPANDA</v>
      </c>
      <c r="I3959" t="str">
        <f>VLOOKUP($D3959,reference!$G$1:$H$25,2,FALSE)</f>
        <v>Hutan lahan kering sekunder / bekas tebangan</v>
      </c>
      <c r="J3959" t="str">
        <f>VLOOKUP($E3959,reference!$G$1:$H$25,2,FALSE)</f>
        <v>Pertanian lahan kering</v>
      </c>
      <c r="K3959" t="str">
        <f t="shared" si="61"/>
        <v>Non Irigasi</v>
      </c>
      <c r="L3959" t="s">
        <v>328</v>
      </c>
    </row>
    <row r="3960" spans="1:12" x14ac:dyDescent="0.25">
      <c r="A3960" s="1">
        <v>3959</v>
      </c>
      <c r="B3960" s="3">
        <v>9</v>
      </c>
      <c r="C3960" s="1">
        <v>181</v>
      </c>
      <c r="D3960" s="1">
        <v>2</v>
      </c>
      <c r="E3960" s="1">
        <v>12</v>
      </c>
      <c r="F3960" s="1">
        <v>0</v>
      </c>
      <c r="G3960">
        <f>VLOOKUP(C3960,reference!$A$1:$E$310,5,FALSE)</f>
        <v>5310063</v>
      </c>
      <c r="H3960" t="str">
        <f>VLOOKUP(C3960,reference!$A$1:$E$310,4,FALSE)</f>
        <v>NELLE</v>
      </c>
      <c r="I3960" t="str">
        <f>VLOOKUP($D3960,reference!$G$1:$H$25,2,FALSE)</f>
        <v>Hutan lahan kering sekunder / bekas tebangan</v>
      </c>
      <c r="J3960" t="str">
        <f>VLOOKUP($E3960,reference!$G$1:$H$25,2,FALSE)</f>
        <v>Pertanian lahan kering</v>
      </c>
      <c r="K3960" t="str">
        <f t="shared" si="61"/>
        <v>Non Irigasi</v>
      </c>
      <c r="L3960" t="s">
        <v>328</v>
      </c>
    </row>
    <row r="3961" spans="1:12" x14ac:dyDescent="0.25">
      <c r="A3961" s="1">
        <v>3960</v>
      </c>
      <c r="B3961" s="3">
        <v>54</v>
      </c>
      <c r="C3961" s="1">
        <v>244</v>
      </c>
      <c r="D3961" s="1">
        <v>13</v>
      </c>
      <c r="E3961" s="1">
        <v>20</v>
      </c>
      <c r="F3961" s="1">
        <v>0</v>
      </c>
      <c r="G3961">
        <f>VLOOKUP(C3961,reference!$A$1:$E$310,5,FALSE)</f>
        <v>5315020</v>
      </c>
      <c r="H3961" t="str">
        <f>VLOOKUP(C3961,reference!$A$1:$E$310,4,FALSE)</f>
        <v>SANO NGGOANG</v>
      </c>
      <c r="I3961" t="str">
        <f>VLOOKUP($D3961,reference!$G$1:$H$25,2,FALSE)</f>
        <v>Pertanian lahan kering  campur semak / kebun campur</v>
      </c>
      <c r="J3961" t="str">
        <f>VLOOKUP($E3961,reference!$G$1:$H$25,2,FALSE)</f>
        <v>Tubuh air</v>
      </c>
      <c r="K3961" t="str">
        <f t="shared" si="61"/>
        <v>Non Irigasi</v>
      </c>
      <c r="L3961" t="s">
        <v>327</v>
      </c>
    </row>
    <row r="3962" spans="1:12" x14ac:dyDescent="0.25">
      <c r="A3962" s="1">
        <v>3961</v>
      </c>
      <c r="B3962" s="3">
        <v>1418</v>
      </c>
      <c r="C3962" s="1">
        <v>187</v>
      </c>
      <c r="D3962" s="1">
        <v>1</v>
      </c>
      <c r="E3962" s="1">
        <v>1</v>
      </c>
      <c r="F3962" s="1">
        <v>0</v>
      </c>
      <c r="G3962">
        <f>VLOOKUP(C3962,reference!$A$1:$E$310,5,FALSE)</f>
        <v>5311010</v>
      </c>
      <c r="H3962" t="str">
        <f>VLOOKUP(C3962,reference!$A$1:$E$310,4,FALSE)</f>
        <v>NANGAPANDA</v>
      </c>
      <c r="I3962" t="str">
        <f>VLOOKUP($D3962,reference!$G$1:$H$25,2,FALSE)</f>
        <v>Hutan lahan kering primer</v>
      </c>
      <c r="J3962" t="str">
        <f>VLOOKUP($E3962,reference!$G$1:$H$25,2,FALSE)</f>
        <v>Hutan lahan kering primer</v>
      </c>
      <c r="K3962" t="str">
        <f t="shared" si="61"/>
        <v>Non Irigasi</v>
      </c>
      <c r="L3962" t="s">
        <v>327</v>
      </c>
    </row>
    <row r="3963" spans="1:12" x14ac:dyDescent="0.25">
      <c r="A3963" s="1">
        <v>3962</v>
      </c>
      <c r="B3963" s="3">
        <v>421</v>
      </c>
      <c r="C3963" s="1">
        <v>206</v>
      </c>
      <c r="D3963" s="1">
        <v>2</v>
      </c>
      <c r="E3963" s="1">
        <v>11</v>
      </c>
      <c r="F3963" s="1">
        <v>0</v>
      </c>
      <c r="G3963">
        <f>VLOOKUP(C3963,reference!$A$1:$E$310,5,FALSE)</f>
        <v>5311070</v>
      </c>
      <c r="H3963" t="str">
        <f>VLOOKUP(C3963,reference!$A$1:$E$310,4,FALSE)</f>
        <v>DETUSOKO</v>
      </c>
      <c r="I3963" t="str">
        <f>VLOOKUP($D3963,reference!$G$1:$H$25,2,FALSE)</f>
        <v>Hutan lahan kering sekunder / bekas tebangan</v>
      </c>
      <c r="J3963" t="str">
        <f>VLOOKUP($E3963,reference!$G$1:$H$25,2,FALSE)</f>
        <v>Savanna / Padang rumput</v>
      </c>
      <c r="K3963" t="str">
        <f t="shared" si="61"/>
        <v>Non Irigasi</v>
      </c>
      <c r="L3963" t="s">
        <v>328</v>
      </c>
    </row>
    <row r="3964" spans="1:12" x14ac:dyDescent="0.25">
      <c r="A3964" s="1">
        <v>3963</v>
      </c>
      <c r="B3964" s="3">
        <v>554</v>
      </c>
      <c r="C3964" s="1">
        <v>181</v>
      </c>
      <c r="D3964" s="1">
        <v>2</v>
      </c>
      <c r="E3964" s="1">
        <v>2</v>
      </c>
      <c r="F3964" s="1">
        <v>0</v>
      </c>
      <c r="G3964">
        <f>VLOOKUP(C3964,reference!$A$1:$E$310,5,FALSE)</f>
        <v>5310063</v>
      </c>
      <c r="H3964" t="str">
        <f>VLOOKUP(C3964,reference!$A$1:$E$310,4,FALSE)</f>
        <v>NELLE</v>
      </c>
      <c r="I3964" t="str">
        <f>VLOOKUP($D3964,reference!$G$1:$H$25,2,FALSE)</f>
        <v>Hutan lahan kering sekunder / bekas tebangan</v>
      </c>
      <c r="J3964" t="str">
        <f>VLOOKUP($E3964,reference!$G$1:$H$25,2,FALSE)</f>
        <v>Hutan lahan kering sekunder / bekas tebangan</v>
      </c>
      <c r="K3964" t="str">
        <f t="shared" si="61"/>
        <v>Non Irigasi</v>
      </c>
      <c r="L3964" t="s">
        <v>327</v>
      </c>
    </row>
    <row r="3965" spans="1:12" x14ac:dyDescent="0.25">
      <c r="A3965" s="1">
        <v>3964</v>
      </c>
      <c r="B3965" s="3">
        <v>48</v>
      </c>
      <c r="C3965" s="1">
        <v>174</v>
      </c>
      <c r="D3965" s="1">
        <v>18</v>
      </c>
      <c r="E3965" s="1">
        <v>18</v>
      </c>
      <c r="F3965" s="1">
        <v>0</v>
      </c>
      <c r="G3965">
        <f>VLOOKUP(C3965,reference!$A$1:$E$310,5,FALSE)</f>
        <v>5310041</v>
      </c>
      <c r="H3965" t="str">
        <f>VLOOKUP(C3965,reference!$A$1:$E$310,4,FALSE)</f>
        <v>WAIGETE</v>
      </c>
      <c r="I3965" t="str">
        <f>VLOOKUP($D3965,reference!$G$1:$H$25,2,FALSE)</f>
        <v>Lahan terbuka</v>
      </c>
      <c r="J3965" t="str">
        <f>VLOOKUP($E3965,reference!$G$1:$H$25,2,FALSE)</f>
        <v>Lahan terbuka</v>
      </c>
      <c r="K3965" t="str">
        <f t="shared" si="61"/>
        <v>Non Irigasi</v>
      </c>
      <c r="L3965" t="s">
        <v>327</v>
      </c>
    </row>
    <row r="3966" spans="1:12" x14ac:dyDescent="0.25">
      <c r="A3966" s="1">
        <v>3965</v>
      </c>
      <c r="B3966" s="3">
        <v>2207</v>
      </c>
      <c r="C3966" s="1">
        <v>244</v>
      </c>
      <c r="D3966" s="1">
        <v>9</v>
      </c>
      <c r="E3966" s="1">
        <v>1</v>
      </c>
      <c r="F3966" s="1">
        <v>0</v>
      </c>
      <c r="G3966">
        <f>VLOOKUP(C3966,reference!$A$1:$E$310,5,FALSE)</f>
        <v>5315020</v>
      </c>
      <c r="H3966" t="str">
        <f>VLOOKUP(C3966,reference!$A$1:$E$310,4,FALSE)</f>
        <v>SANO NGGOANG</v>
      </c>
      <c r="I3966" t="str">
        <f>VLOOKUP($D3966,reference!$G$1:$H$25,2,FALSE)</f>
        <v>Semak belukar</v>
      </c>
      <c r="J3966" t="str">
        <f>VLOOKUP($E3966,reference!$G$1:$H$25,2,FALSE)</f>
        <v>Hutan lahan kering primer</v>
      </c>
      <c r="K3966" t="str">
        <f t="shared" si="61"/>
        <v>Non Irigasi</v>
      </c>
      <c r="L3966" t="s">
        <v>327</v>
      </c>
    </row>
    <row r="3967" spans="1:12" x14ac:dyDescent="0.25">
      <c r="A3967" s="1">
        <v>3966</v>
      </c>
      <c r="B3967" s="3">
        <v>15</v>
      </c>
      <c r="C3967" s="1">
        <v>247</v>
      </c>
      <c r="D3967" s="1">
        <v>20</v>
      </c>
      <c r="E3967" s="1">
        <v>14</v>
      </c>
      <c r="F3967" s="1">
        <v>0</v>
      </c>
      <c r="G3967">
        <f>VLOOKUP(C3967,reference!$A$1:$E$310,5,FALSE)</f>
        <v>5315031</v>
      </c>
      <c r="H3967" t="str">
        <f>VLOOKUP(C3967,reference!$A$1:$E$310,4,FALSE)</f>
        <v>WELAK</v>
      </c>
      <c r="I3967" t="str">
        <f>VLOOKUP($D3967,reference!$G$1:$H$25,2,FALSE)</f>
        <v>Tubuh air</v>
      </c>
      <c r="J3967" t="str">
        <f>VLOOKUP($E3967,reference!$G$1:$H$25,2,FALSE)</f>
        <v>Sawah</v>
      </c>
      <c r="K3967" t="str">
        <f t="shared" si="61"/>
        <v>Non Irigasi</v>
      </c>
      <c r="L3967" t="s">
        <v>327</v>
      </c>
    </row>
    <row r="3968" spans="1:12" x14ac:dyDescent="0.25">
      <c r="A3968" s="1">
        <v>3967</v>
      </c>
      <c r="B3968" s="3">
        <v>3</v>
      </c>
      <c r="C3968" s="1">
        <v>220</v>
      </c>
      <c r="D3968" s="1">
        <v>11</v>
      </c>
      <c r="E3968" s="1">
        <v>2</v>
      </c>
      <c r="F3968" s="1">
        <v>0</v>
      </c>
      <c r="G3968">
        <f>VLOOKUP(C3968,reference!$A$1:$E$310,5,FALSE)</f>
        <v>5313040</v>
      </c>
      <c r="H3968" t="str">
        <f>VLOOKUP(C3968,reference!$A$1:$E$310,4,FALSE)</f>
        <v>SATAR MESE</v>
      </c>
      <c r="I3968" t="str">
        <f>VLOOKUP($D3968,reference!$G$1:$H$25,2,FALSE)</f>
        <v>Savanna / Padang rumput</v>
      </c>
      <c r="J3968" t="str">
        <f>VLOOKUP($E3968,reference!$G$1:$H$25,2,FALSE)</f>
        <v>Hutan lahan kering sekunder / bekas tebangan</v>
      </c>
      <c r="K3968" t="str">
        <f t="shared" si="61"/>
        <v>Non Irigasi</v>
      </c>
      <c r="L3968" t="s">
        <v>327</v>
      </c>
    </row>
    <row r="3969" spans="1:12" x14ac:dyDescent="0.25">
      <c r="A3969" s="1">
        <v>3968</v>
      </c>
      <c r="B3969" s="3">
        <v>5</v>
      </c>
      <c r="C3969" s="1">
        <v>215</v>
      </c>
      <c r="D3969" s="1">
        <v>14</v>
      </c>
      <c r="E3969" s="1">
        <v>11</v>
      </c>
      <c r="F3969" s="1">
        <v>0</v>
      </c>
      <c r="G3969">
        <f>VLOOKUP(C3969,reference!$A$1:$E$310,5,FALSE)</f>
        <v>5312070</v>
      </c>
      <c r="H3969" t="str">
        <f>VLOOKUP(C3969,reference!$A$1:$E$310,4,FALSE)</f>
        <v>BAJAWA UTARA</v>
      </c>
      <c r="I3969" t="str">
        <f>VLOOKUP($D3969,reference!$G$1:$H$25,2,FALSE)</f>
        <v>Sawah</v>
      </c>
      <c r="J3969" t="str">
        <f>VLOOKUP($E3969,reference!$G$1:$H$25,2,FALSE)</f>
        <v>Savanna / Padang rumput</v>
      </c>
      <c r="K3969" t="str">
        <f t="shared" si="61"/>
        <v>Non Irigasi</v>
      </c>
      <c r="L3969" t="s">
        <v>327</v>
      </c>
    </row>
    <row r="3970" spans="1:12" x14ac:dyDescent="0.25">
      <c r="A3970" s="1">
        <v>3969</v>
      </c>
      <c r="B3970" s="3">
        <v>1</v>
      </c>
      <c r="C3970" s="1">
        <v>219</v>
      </c>
      <c r="D3970" s="1">
        <v>14</v>
      </c>
      <c r="E3970" s="1">
        <v>16</v>
      </c>
      <c r="F3970" s="1">
        <v>0</v>
      </c>
      <c r="G3970">
        <f>VLOOKUP(C3970,reference!$A$1:$E$310,5,FALSE)</f>
        <v>5312082</v>
      </c>
      <c r="H3970" t="str">
        <f>VLOOKUP(C3970,reference!$A$1:$E$310,4,FALSE)</f>
        <v>WOLOMEZE</v>
      </c>
      <c r="I3970" t="str">
        <f>VLOOKUP($D3970,reference!$G$1:$H$25,2,FALSE)</f>
        <v>Sawah</v>
      </c>
      <c r="J3970" t="str">
        <f>VLOOKUP($E3970,reference!$G$1:$H$25,2,FALSE)</f>
        <v>Pemukiman</v>
      </c>
      <c r="K3970" t="str">
        <f t="shared" si="61"/>
        <v>Non Irigasi</v>
      </c>
      <c r="L3970" t="s">
        <v>327</v>
      </c>
    </row>
    <row r="3971" spans="1:12" x14ac:dyDescent="0.25">
      <c r="A3971" s="1">
        <v>3970</v>
      </c>
      <c r="B3971" s="3">
        <v>97</v>
      </c>
      <c r="C3971" s="1">
        <v>215</v>
      </c>
      <c r="D3971" s="1">
        <v>13</v>
      </c>
      <c r="E3971" s="1">
        <v>14</v>
      </c>
      <c r="F3971" s="1">
        <v>0</v>
      </c>
      <c r="G3971">
        <f>VLOOKUP(C3971,reference!$A$1:$E$310,5,FALSE)</f>
        <v>5312070</v>
      </c>
      <c r="H3971" t="str">
        <f>VLOOKUP(C3971,reference!$A$1:$E$310,4,FALSE)</f>
        <v>BAJAWA UTARA</v>
      </c>
      <c r="I3971" t="str">
        <f>VLOOKUP($D3971,reference!$G$1:$H$25,2,FALSE)</f>
        <v>Pertanian lahan kering  campur semak / kebun campur</v>
      </c>
      <c r="J3971" t="str">
        <f>VLOOKUP($E3971,reference!$G$1:$H$25,2,FALSE)</f>
        <v>Sawah</v>
      </c>
      <c r="K3971" t="str">
        <f t="shared" ref="K3971:K4034" si="62">IF(F3971=0,"Non Irigasi","Buffer Irigasi")</f>
        <v>Non Irigasi</v>
      </c>
      <c r="L3971" t="s">
        <v>327</v>
      </c>
    </row>
    <row r="3972" spans="1:12" x14ac:dyDescent="0.25">
      <c r="A3972" s="1">
        <v>3971</v>
      </c>
      <c r="B3972" s="3">
        <v>13</v>
      </c>
      <c r="C3972" s="1">
        <v>187</v>
      </c>
      <c r="D3972" s="1">
        <v>1</v>
      </c>
      <c r="E3972" s="1">
        <v>2</v>
      </c>
      <c r="F3972" s="1">
        <v>0</v>
      </c>
      <c r="G3972">
        <f>VLOOKUP(C3972,reference!$A$1:$E$310,5,FALSE)</f>
        <v>5311010</v>
      </c>
      <c r="H3972" t="str">
        <f>VLOOKUP(C3972,reference!$A$1:$E$310,4,FALSE)</f>
        <v>NANGAPANDA</v>
      </c>
      <c r="I3972" t="str">
        <f>VLOOKUP($D3972,reference!$G$1:$H$25,2,FALSE)</f>
        <v>Hutan lahan kering primer</v>
      </c>
      <c r="J3972" t="str">
        <f>VLOOKUP($E3972,reference!$G$1:$H$25,2,FALSE)</f>
        <v>Hutan lahan kering sekunder / bekas tebangan</v>
      </c>
      <c r="K3972" t="str">
        <f t="shared" si="62"/>
        <v>Non Irigasi</v>
      </c>
      <c r="L3972" t="s">
        <v>329</v>
      </c>
    </row>
    <row r="3973" spans="1:12" x14ac:dyDescent="0.25">
      <c r="A3973" s="1">
        <v>3972</v>
      </c>
      <c r="B3973" s="3">
        <v>18</v>
      </c>
      <c r="C3973" s="1">
        <v>172</v>
      </c>
      <c r="D3973" s="1">
        <v>2</v>
      </c>
      <c r="E3973" s="1">
        <v>14</v>
      </c>
      <c r="F3973" s="1">
        <v>0</v>
      </c>
      <c r="G3973">
        <f>VLOOKUP(C3973,reference!$A$1:$E$310,5,FALSE)</f>
        <v>5310032</v>
      </c>
      <c r="H3973" t="str">
        <f>VLOOKUP(C3973,reference!$A$1:$E$310,4,FALSE)</f>
        <v>MAPITARA</v>
      </c>
      <c r="I3973" t="str">
        <f>VLOOKUP($D3973,reference!$G$1:$H$25,2,FALSE)</f>
        <v>Hutan lahan kering sekunder / bekas tebangan</v>
      </c>
      <c r="J3973" t="str">
        <f>VLOOKUP($E3973,reference!$G$1:$H$25,2,FALSE)</f>
        <v>Sawah</v>
      </c>
      <c r="K3973" t="str">
        <f t="shared" si="62"/>
        <v>Non Irigasi</v>
      </c>
      <c r="L3973" t="s">
        <v>328</v>
      </c>
    </row>
    <row r="3974" spans="1:12" x14ac:dyDescent="0.25">
      <c r="A3974" s="1">
        <v>3973</v>
      </c>
      <c r="B3974" s="3">
        <v>3</v>
      </c>
      <c r="C3974" s="1">
        <v>174</v>
      </c>
      <c r="D3974" s="1">
        <v>1</v>
      </c>
      <c r="E3974" s="1">
        <v>18</v>
      </c>
      <c r="F3974" s="1">
        <v>0</v>
      </c>
      <c r="G3974">
        <f>VLOOKUP(C3974,reference!$A$1:$E$310,5,FALSE)</f>
        <v>5310041</v>
      </c>
      <c r="H3974" t="str">
        <f>VLOOKUP(C3974,reference!$A$1:$E$310,4,FALSE)</f>
        <v>WAIGETE</v>
      </c>
      <c r="I3974" t="str">
        <f>VLOOKUP($D3974,reference!$G$1:$H$25,2,FALSE)</f>
        <v>Hutan lahan kering primer</v>
      </c>
      <c r="J3974" t="str">
        <f>VLOOKUP($E3974,reference!$G$1:$H$25,2,FALSE)</f>
        <v>Lahan terbuka</v>
      </c>
      <c r="K3974" t="str">
        <f t="shared" si="62"/>
        <v>Non Irigasi</v>
      </c>
      <c r="L3974" t="s">
        <v>328</v>
      </c>
    </row>
    <row r="3975" spans="1:12" x14ac:dyDescent="0.25">
      <c r="A3975" s="1">
        <v>3974</v>
      </c>
      <c r="B3975" s="3">
        <v>183</v>
      </c>
      <c r="C3975" s="1">
        <v>244</v>
      </c>
      <c r="D3975" s="1">
        <v>13</v>
      </c>
      <c r="E3975" s="1">
        <v>9</v>
      </c>
      <c r="F3975" s="1">
        <v>0</v>
      </c>
      <c r="G3975">
        <f>VLOOKUP(C3975,reference!$A$1:$E$310,5,FALSE)</f>
        <v>5315020</v>
      </c>
      <c r="H3975" t="str">
        <f>VLOOKUP(C3975,reference!$A$1:$E$310,4,FALSE)</f>
        <v>SANO NGGOANG</v>
      </c>
      <c r="I3975" t="str">
        <f>VLOOKUP($D3975,reference!$G$1:$H$25,2,FALSE)</f>
        <v>Pertanian lahan kering  campur semak / kebun campur</v>
      </c>
      <c r="J3975" t="str">
        <f>VLOOKUP($E3975,reference!$G$1:$H$25,2,FALSE)</f>
        <v>Semak belukar</v>
      </c>
      <c r="K3975" t="str">
        <f t="shared" si="62"/>
        <v>Non Irigasi</v>
      </c>
      <c r="L3975" t="s">
        <v>327</v>
      </c>
    </row>
    <row r="3976" spans="1:12" x14ac:dyDescent="0.25">
      <c r="A3976" s="1">
        <v>3975</v>
      </c>
      <c r="B3976" s="3">
        <v>234</v>
      </c>
      <c r="C3976" s="1">
        <v>247</v>
      </c>
      <c r="D3976" s="1">
        <v>11</v>
      </c>
      <c r="E3976" s="1">
        <v>14</v>
      </c>
      <c r="F3976" s="1">
        <v>0</v>
      </c>
      <c r="G3976">
        <f>VLOOKUP(C3976,reference!$A$1:$E$310,5,FALSE)</f>
        <v>5315031</v>
      </c>
      <c r="H3976" t="str">
        <f>VLOOKUP(C3976,reference!$A$1:$E$310,4,FALSE)</f>
        <v>WELAK</v>
      </c>
      <c r="I3976" t="str">
        <f>VLOOKUP($D3976,reference!$G$1:$H$25,2,FALSE)</f>
        <v>Savanna / Padang rumput</v>
      </c>
      <c r="J3976" t="str">
        <f>VLOOKUP($E3976,reference!$G$1:$H$25,2,FALSE)</f>
        <v>Sawah</v>
      </c>
      <c r="K3976" t="str">
        <f t="shared" si="62"/>
        <v>Non Irigasi</v>
      </c>
      <c r="L3976" t="s">
        <v>327</v>
      </c>
    </row>
    <row r="3977" spans="1:12" x14ac:dyDescent="0.25">
      <c r="A3977" s="1">
        <v>3976</v>
      </c>
      <c r="B3977" s="3">
        <v>22</v>
      </c>
      <c r="C3977" s="1">
        <v>247</v>
      </c>
      <c r="D3977" s="1">
        <v>20</v>
      </c>
      <c r="E3977" s="1">
        <v>20</v>
      </c>
      <c r="F3977" s="1">
        <v>0</v>
      </c>
      <c r="G3977">
        <f>VLOOKUP(C3977,reference!$A$1:$E$310,5,FALSE)</f>
        <v>5315031</v>
      </c>
      <c r="H3977" t="str">
        <f>VLOOKUP(C3977,reference!$A$1:$E$310,4,FALSE)</f>
        <v>WELAK</v>
      </c>
      <c r="I3977" t="str">
        <f>VLOOKUP($D3977,reference!$G$1:$H$25,2,FALSE)</f>
        <v>Tubuh air</v>
      </c>
      <c r="J3977" t="str">
        <f>VLOOKUP($E3977,reference!$G$1:$H$25,2,FALSE)</f>
        <v>Tubuh air</v>
      </c>
      <c r="K3977" t="str">
        <f t="shared" si="62"/>
        <v>Non Irigasi</v>
      </c>
      <c r="L3977" t="s">
        <v>327</v>
      </c>
    </row>
    <row r="3978" spans="1:12" x14ac:dyDescent="0.25">
      <c r="A3978" s="1">
        <v>3977</v>
      </c>
      <c r="B3978" s="3">
        <v>317</v>
      </c>
      <c r="C3978" s="1">
        <v>222</v>
      </c>
      <c r="D3978" s="1">
        <v>2</v>
      </c>
      <c r="E3978" s="1">
        <v>2</v>
      </c>
      <c r="F3978" s="1">
        <v>0</v>
      </c>
      <c r="G3978">
        <f>VLOOKUP(C3978,reference!$A$1:$E$310,5,FALSE)</f>
        <v>5313042</v>
      </c>
      <c r="H3978" t="str">
        <f>VLOOKUP(C3978,reference!$A$1:$E$310,4,FALSE)</f>
        <v>SATAR MESE UTARA</v>
      </c>
      <c r="I3978" t="str">
        <f>VLOOKUP($D3978,reference!$G$1:$H$25,2,FALSE)</f>
        <v>Hutan lahan kering sekunder / bekas tebangan</v>
      </c>
      <c r="J3978" t="str">
        <f>VLOOKUP($E3978,reference!$G$1:$H$25,2,FALSE)</f>
        <v>Hutan lahan kering sekunder / bekas tebangan</v>
      </c>
      <c r="K3978" t="str">
        <f t="shared" si="62"/>
        <v>Non Irigasi</v>
      </c>
      <c r="L3978" t="s">
        <v>327</v>
      </c>
    </row>
    <row r="3979" spans="1:12" x14ac:dyDescent="0.25">
      <c r="A3979" s="1">
        <v>3978</v>
      </c>
      <c r="B3979" s="3">
        <v>9</v>
      </c>
      <c r="C3979" s="1">
        <v>222</v>
      </c>
      <c r="D3979" s="1">
        <v>2</v>
      </c>
      <c r="E3979" s="1">
        <v>11</v>
      </c>
      <c r="F3979" s="1">
        <v>0</v>
      </c>
      <c r="G3979">
        <f>VLOOKUP(C3979,reference!$A$1:$E$310,5,FALSE)</f>
        <v>5313042</v>
      </c>
      <c r="H3979" t="str">
        <f>VLOOKUP(C3979,reference!$A$1:$E$310,4,FALSE)</f>
        <v>SATAR MESE UTARA</v>
      </c>
      <c r="I3979" t="str">
        <f>VLOOKUP($D3979,reference!$G$1:$H$25,2,FALSE)</f>
        <v>Hutan lahan kering sekunder / bekas tebangan</v>
      </c>
      <c r="J3979" t="str">
        <f>VLOOKUP($E3979,reference!$G$1:$H$25,2,FALSE)</f>
        <v>Savanna / Padang rumput</v>
      </c>
      <c r="K3979" t="str">
        <f t="shared" si="62"/>
        <v>Non Irigasi</v>
      </c>
      <c r="L3979" t="s">
        <v>328</v>
      </c>
    </row>
    <row r="3980" spans="1:12" x14ac:dyDescent="0.25">
      <c r="A3980" s="1">
        <v>3979</v>
      </c>
      <c r="B3980" s="3">
        <v>104</v>
      </c>
      <c r="C3980" s="1">
        <v>216</v>
      </c>
      <c r="D3980" s="1">
        <v>13</v>
      </c>
      <c r="E3980" s="1">
        <v>14</v>
      </c>
      <c r="F3980" s="1">
        <v>0</v>
      </c>
      <c r="G3980">
        <f>VLOOKUP(C3980,reference!$A$1:$E$310,5,FALSE)</f>
        <v>5312071</v>
      </c>
      <c r="H3980" t="str">
        <f>VLOOKUP(C3980,reference!$A$1:$E$310,4,FALSE)</f>
        <v>SOA</v>
      </c>
      <c r="I3980" t="str">
        <f>VLOOKUP($D3980,reference!$G$1:$H$25,2,FALSE)</f>
        <v>Pertanian lahan kering  campur semak / kebun campur</v>
      </c>
      <c r="J3980" t="str">
        <f>VLOOKUP($E3980,reference!$G$1:$H$25,2,FALSE)</f>
        <v>Sawah</v>
      </c>
      <c r="K3980" t="str">
        <f t="shared" si="62"/>
        <v>Non Irigasi</v>
      </c>
      <c r="L3980" t="s">
        <v>327</v>
      </c>
    </row>
    <row r="3981" spans="1:12" x14ac:dyDescent="0.25">
      <c r="A3981" s="1">
        <v>3980</v>
      </c>
      <c r="B3981" s="3">
        <v>84</v>
      </c>
      <c r="C3981" s="1">
        <v>244</v>
      </c>
      <c r="D3981" s="1">
        <v>9</v>
      </c>
      <c r="E3981" s="1">
        <v>16</v>
      </c>
      <c r="F3981" s="1">
        <v>0</v>
      </c>
      <c r="G3981">
        <f>VLOOKUP(C3981,reference!$A$1:$E$310,5,FALSE)</f>
        <v>5315020</v>
      </c>
      <c r="H3981" t="str">
        <f>VLOOKUP(C3981,reference!$A$1:$E$310,4,FALSE)</f>
        <v>SANO NGGOANG</v>
      </c>
      <c r="I3981" t="str">
        <f>VLOOKUP($D3981,reference!$G$1:$H$25,2,FALSE)</f>
        <v>Semak belukar</v>
      </c>
      <c r="J3981" t="str">
        <f>VLOOKUP($E3981,reference!$G$1:$H$25,2,FALSE)</f>
        <v>Pemukiman</v>
      </c>
      <c r="K3981" t="str">
        <f t="shared" si="62"/>
        <v>Non Irigasi</v>
      </c>
      <c r="L3981" t="s">
        <v>327</v>
      </c>
    </row>
    <row r="3982" spans="1:12" x14ac:dyDescent="0.25">
      <c r="A3982" s="1">
        <v>3981</v>
      </c>
      <c r="B3982" s="3">
        <v>12</v>
      </c>
      <c r="C3982" s="1">
        <v>247</v>
      </c>
      <c r="D3982" s="1">
        <v>20</v>
      </c>
      <c r="E3982" s="1">
        <v>13</v>
      </c>
      <c r="F3982" s="1">
        <v>0</v>
      </c>
      <c r="G3982">
        <f>VLOOKUP(C3982,reference!$A$1:$E$310,5,FALSE)</f>
        <v>5315031</v>
      </c>
      <c r="H3982" t="str">
        <f>VLOOKUP(C3982,reference!$A$1:$E$310,4,FALSE)</f>
        <v>WELAK</v>
      </c>
      <c r="I3982" t="str">
        <f>VLOOKUP($D3982,reference!$G$1:$H$25,2,FALSE)</f>
        <v>Tubuh air</v>
      </c>
      <c r="J3982" t="str">
        <f>VLOOKUP($E3982,reference!$G$1:$H$25,2,FALSE)</f>
        <v>Pertanian lahan kering  campur semak / kebun campur</v>
      </c>
      <c r="K3982" t="str">
        <f t="shared" si="62"/>
        <v>Non Irigasi</v>
      </c>
      <c r="L3982" t="s">
        <v>327</v>
      </c>
    </row>
    <row r="3983" spans="1:12" x14ac:dyDescent="0.25">
      <c r="A3983" s="1">
        <v>3982</v>
      </c>
      <c r="B3983" s="3">
        <v>844</v>
      </c>
      <c r="C3983" s="1">
        <v>246</v>
      </c>
      <c r="D3983" s="1">
        <v>14</v>
      </c>
      <c r="E3983" s="1">
        <v>14</v>
      </c>
      <c r="F3983" s="1">
        <v>0</v>
      </c>
      <c r="G3983">
        <f>VLOOKUP(C3983,reference!$A$1:$E$310,5,FALSE)</f>
        <v>5315030</v>
      </c>
      <c r="H3983" t="str">
        <f>VLOOKUP(C3983,reference!$A$1:$E$310,4,FALSE)</f>
        <v>LEMBOR</v>
      </c>
      <c r="I3983" t="str">
        <f>VLOOKUP($D3983,reference!$G$1:$H$25,2,FALSE)</f>
        <v>Sawah</v>
      </c>
      <c r="J3983" t="str">
        <f>VLOOKUP($E3983,reference!$G$1:$H$25,2,FALSE)</f>
        <v>Sawah</v>
      </c>
      <c r="K3983" t="str">
        <f t="shared" si="62"/>
        <v>Non Irigasi</v>
      </c>
      <c r="L3983" t="s">
        <v>327</v>
      </c>
    </row>
    <row r="3984" spans="1:12" x14ac:dyDescent="0.25">
      <c r="A3984" s="1">
        <v>3983</v>
      </c>
      <c r="B3984" s="3">
        <v>1586</v>
      </c>
      <c r="C3984" s="1">
        <v>279</v>
      </c>
      <c r="D3984" s="1">
        <v>11</v>
      </c>
      <c r="E3984" s="1">
        <v>2</v>
      </c>
      <c r="F3984" s="1">
        <v>0</v>
      </c>
      <c r="G3984">
        <f>VLOOKUP(C3984,reference!$A$1:$E$310,5,FALSE)</f>
        <v>5319020</v>
      </c>
      <c r="H3984" t="str">
        <f>VLOOKUP(C3984,reference!$A$1:$E$310,4,FALSE)</f>
        <v>KOTA KOMBA</v>
      </c>
      <c r="I3984" t="str">
        <f>VLOOKUP($D3984,reference!$G$1:$H$25,2,FALSE)</f>
        <v>Savanna / Padang rumput</v>
      </c>
      <c r="J3984" t="str">
        <f>VLOOKUP($E3984,reference!$G$1:$H$25,2,FALSE)</f>
        <v>Hutan lahan kering sekunder / bekas tebangan</v>
      </c>
      <c r="K3984" t="str">
        <f t="shared" si="62"/>
        <v>Non Irigasi</v>
      </c>
      <c r="L3984" t="s">
        <v>327</v>
      </c>
    </row>
    <row r="3985" spans="1:12" x14ac:dyDescent="0.25">
      <c r="A3985" s="1">
        <v>3984</v>
      </c>
      <c r="B3985" s="3">
        <v>5</v>
      </c>
      <c r="C3985" s="1">
        <v>275</v>
      </c>
      <c r="D3985" s="1">
        <v>9</v>
      </c>
      <c r="E3985" s="1">
        <v>14</v>
      </c>
      <c r="F3985" s="1">
        <v>0</v>
      </c>
      <c r="G3985">
        <f>VLOOKUP(C3985,reference!$A$1:$E$310,5,FALSE)</f>
        <v>5318060</v>
      </c>
      <c r="H3985" t="str">
        <f>VLOOKUP(C3985,reference!$A$1:$E$310,4,FALSE)</f>
        <v>AESESA</v>
      </c>
      <c r="I3985" t="str">
        <f>VLOOKUP($D3985,reference!$G$1:$H$25,2,FALSE)</f>
        <v>Semak belukar</v>
      </c>
      <c r="J3985" t="str">
        <f>VLOOKUP($E3985,reference!$G$1:$H$25,2,FALSE)</f>
        <v>Sawah</v>
      </c>
      <c r="K3985" t="str">
        <f t="shared" si="62"/>
        <v>Non Irigasi</v>
      </c>
      <c r="L3985" t="s">
        <v>327</v>
      </c>
    </row>
    <row r="3986" spans="1:12" x14ac:dyDescent="0.25">
      <c r="A3986" s="1">
        <v>3985</v>
      </c>
      <c r="B3986" s="3">
        <v>17</v>
      </c>
      <c r="C3986" s="1">
        <v>182</v>
      </c>
      <c r="D3986" s="1">
        <v>2</v>
      </c>
      <c r="E3986" s="1">
        <v>14</v>
      </c>
      <c r="F3986" s="1">
        <v>0</v>
      </c>
      <c r="G3986">
        <f>VLOOKUP(C3986,reference!$A$1:$E$310,5,FALSE)</f>
        <v>5310070</v>
      </c>
      <c r="H3986" t="str">
        <f>VLOOKUP(C3986,reference!$A$1:$E$310,4,FALSE)</f>
        <v>NITA</v>
      </c>
      <c r="I3986" t="str">
        <f>VLOOKUP($D3986,reference!$G$1:$H$25,2,FALSE)</f>
        <v>Hutan lahan kering sekunder / bekas tebangan</v>
      </c>
      <c r="J3986" t="str">
        <f>VLOOKUP($E3986,reference!$G$1:$H$25,2,FALSE)</f>
        <v>Sawah</v>
      </c>
      <c r="K3986" t="str">
        <f t="shared" si="62"/>
        <v>Non Irigasi</v>
      </c>
      <c r="L3986" t="s">
        <v>328</v>
      </c>
    </row>
    <row r="3987" spans="1:12" x14ac:dyDescent="0.25">
      <c r="A3987" s="1">
        <v>3986</v>
      </c>
      <c r="B3987" s="3">
        <v>12</v>
      </c>
      <c r="C3987" s="1">
        <v>172</v>
      </c>
      <c r="D3987" s="1">
        <v>9</v>
      </c>
      <c r="E3987" s="1">
        <v>1</v>
      </c>
      <c r="F3987" s="1">
        <v>0</v>
      </c>
      <c r="G3987">
        <f>VLOOKUP(C3987,reference!$A$1:$E$310,5,FALSE)</f>
        <v>5310032</v>
      </c>
      <c r="H3987" t="str">
        <f>VLOOKUP(C3987,reference!$A$1:$E$310,4,FALSE)</f>
        <v>MAPITARA</v>
      </c>
      <c r="I3987" t="str">
        <f>VLOOKUP($D3987,reference!$G$1:$H$25,2,FALSE)</f>
        <v>Semak belukar</v>
      </c>
      <c r="J3987" t="str">
        <f>VLOOKUP($E3987,reference!$G$1:$H$25,2,FALSE)</f>
        <v>Hutan lahan kering primer</v>
      </c>
      <c r="K3987" t="str">
        <f t="shared" si="62"/>
        <v>Non Irigasi</v>
      </c>
      <c r="L3987" t="s">
        <v>327</v>
      </c>
    </row>
    <row r="3988" spans="1:12" x14ac:dyDescent="0.25">
      <c r="A3988" s="1">
        <v>3987</v>
      </c>
      <c r="B3988" s="3">
        <v>1977</v>
      </c>
      <c r="C3988" s="1">
        <v>244</v>
      </c>
      <c r="D3988" s="1">
        <v>9</v>
      </c>
      <c r="E3988" s="1">
        <v>2</v>
      </c>
      <c r="F3988" s="1">
        <v>0</v>
      </c>
      <c r="G3988">
        <f>VLOOKUP(C3988,reference!$A$1:$E$310,5,FALSE)</f>
        <v>5315020</v>
      </c>
      <c r="H3988" t="str">
        <f>VLOOKUP(C3988,reference!$A$1:$E$310,4,FALSE)</f>
        <v>SANO NGGOANG</v>
      </c>
      <c r="I3988" t="str">
        <f>VLOOKUP($D3988,reference!$G$1:$H$25,2,FALSE)</f>
        <v>Semak belukar</v>
      </c>
      <c r="J3988" t="str">
        <f>VLOOKUP($E3988,reference!$G$1:$H$25,2,FALSE)</f>
        <v>Hutan lahan kering sekunder / bekas tebangan</v>
      </c>
      <c r="K3988" t="str">
        <f t="shared" si="62"/>
        <v>Non Irigasi</v>
      </c>
      <c r="L3988" t="s">
        <v>327</v>
      </c>
    </row>
    <row r="3989" spans="1:12" x14ac:dyDescent="0.25">
      <c r="A3989" s="1">
        <v>3988</v>
      </c>
      <c r="B3989" s="3">
        <v>73</v>
      </c>
      <c r="C3989" s="1">
        <v>246</v>
      </c>
      <c r="D3989" s="1">
        <v>20</v>
      </c>
      <c r="E3989" s="1">
        <v>20</v>
      </c>
      <c r="F3989" s="1">
        <v>0</v>
      </c>
      <c r="G3989">
        <f>VLOOKUP(C3989,reference!$A$1:$E$310,5,FALSE)</f>
        <v>5315030</v>
      </c>
      <c r="H3989" t="str">
        <f>VLOOKUP(C3989,reference!$A$1:$E$310,4,FALSE)</f>
        <v>LEMBOR</v>
      </c>
      <c r="I3989" t="str">
        <f>VLOOKUP($D3989,reference!$G$1:$H$25,2,FALSE)</f>
        <v>Tubuh air</v>
      </c>
      <c r="J3989" t="str">
        <f>VLOOKUP($E3989,reference!$G$1:$H$25,2,FALSE)</f>
        <v>Tubuh air</v>
      </c>
      <c r="K3989" t="str">
        <f t="shared" si="62"/>
        <v>Non Irigasi</v>
      </c>
      <c r="L3989" t="s">
        <v>327</v>
      </c>
    </row>
    <row r="3990" spans="1:12" x14ac:dyDescent="0.25">
      <c r="A3990" s="1">
        <v>3989</v>
      </c>
      <c r="B3990" s="3">
        <v>8</v>
      </c>
      <c r="C3990" s="1">
        <v>246</v>
      </c>
      <c r="D3990" s="1">
        <v>14</v>
      </c>
      <c r="E3990" s="1">
        <v>13</v>
      </c>
      <c r="F3990" s="1">
        <v>0</v>
      </c>
      <c r="G3990">
        <f>VLOOKUP(C3990,reference!$A$1:$E$310,5,FALSE)</f>
        <v>5315030</v>
      </c>
      <c r="H3990" t="str">
        <f>VLOOKUP(C3990,reference!$A$1:$E$310,4,FALSE)</f>
        <v>LEMBOR</v>
      </c>
      <c r="I3990" t="str">
        <f>VLOOKUP($D3990,reference!$G$1:$H$25,2,FALSE)</f>
        <v>Sawah</v>
      </c>
      <c r="J3990" t="str">
        <f>VLOOKUP($E3990,reference!$G$1:$H$25,2,FALSE)</f>
        <v>Pertanian lahan kering  campur semak / kebun campur</v>
      </c>
      <c r="K3990" t="str">
        <f t="shared" si="62"/>
        <v>Non Irigasi</v>
      </c>
      <c r="L3990" t="s">
        <v>327</v>
      </c>
    </row>
    <row r="3991" spans="1:12" x14ac:dyDescent="0.25">
      <c r="A3991" s="1">
        <v>3990</v>
      </c>
      <c r="B3991" s="3">
        <v>526</v>
      </c>
      <c r="C3991" s="1">
        <v>216</v>
      </c>
      <c r="D3991" s="1">
        <v>12</v>
      </c>
      <c r="E3991" s="1">
        <v>14</v>
      </c>
      <c r="F3991" s="1">
        <v>0</v>
      </c>
      <c r="G3991">
        <f>VLOOKUP(C3991,reference!$A$1:$E$310,5,FALSE)</f>
        <v>5312071</v>
      </c>
      <c r="H3991" t="str">
        <f>VLOOKUP(C3991,reference!$A$1:$E$310,4,FALSE)</f>
        <v>SOA</v>
      </c>
      <c r="I3991" t="str">
        <f>VLOOKUP($D3991,reference!$G$1:$H$25,2,FALSE)</f>
        <v>Pertanian lahan kering</v>
      </c>
      <c r="J3991" t="str">
        <f>VLOOKUP($E3991,reference!$G$1:$H$25,2,FALSE)</f>
        <v>Sawah</v>
      </c>
      <c r="K3991" t="str">
        <f t="shared" si="62"/>
        <v>Non Irigasi</v>
      </c>
      <c r="L3991" t="s">
        <v>327</v>
      </c>
    </row>
    <row r="3992" spans="1:12" x14ac:dyDescent="0.25">
      <c r="A3992" s="1">
        <v>3991</v>
      </c>
      <c r="B3992" s="3">
        <v>18</v>
      </c>
      <c r="C3992" s="1">
        <v>219</v>
      </c>
      <c r="D3992" s="1">
        <v>12</v>
      </c>
      <c r="E3992" s="1">
        <v>14</v>
      </c>
      <c r="F3992" s="1">
        <v>0</v>
      </c>
      <c r="G3992">
        <f>VLOOKUP(C3992,reference!$A$1:$E$310,5,FALSE)</f>
        <v>5312082</v>
      </c>
      <c r="H3992" t="str">
        <f>VLOOKUP(C3992,reference!$A$1:$E$310,4,FALSE)</f>
        <v>WOLOMEZE</v>
      </c>
      <c r="I3992" t="str">
        <f>VLOOKUP($D3992,reference!$G$1:$H$25,2,FALSE)</f>
        <v>Pertanian lahan kering</v>
      </c>
      <c r="J3992" t="str">
        <f>VLOOKUP($E3992,reference!$G$1:$H$25,2,FALSE)</f>
        <v>Sawah</v>
      </c>
      <c r="K3992" t="str">
        <f t="shared" si="62"/>
        <v>Non Irigasi</v>
      </c>
      <c r="L3992" t="s">
        <v>327</v>
      </c>
    </row>
    <row r="3993" spans="1:12" x14ac:dyDescent="0.25">
      <c r="A3993" s="1">
        <v>3992</v>
      </c>
      <c r="B3993" s="3">
        <v>600</v>
      </c>
      <c r="C3993" s="1">
        <v>216</v>
      </c>
      <c r="D3993" s="1">
        <v>11</v>
      </c>
      <c r="E3993" s="1">
        <v>2</v>
      </c>
      <c r="F3993" s="1">
        <v>0</v>
      </c>
      <c r="G3993">
        <f>VLOOKUP(C3993,reference!$A$1:$E$310,5,FALSE)</f>
        <v>5312071</v>
      </c>
      <c r="H3993" t="str">
        <f>VLOOKUP(C3993,reference!$A$1:$E$310,4,FALSE)</f>
        <v>SOA</v>
      </c>
      <c r="I3993" t="str">
        <f>VLOOKUP($D3993,reference!$G$1:$H$25,2,FALSE)</f>
        <v>Savanna / Padang rumput</v>
      </c>
      <c r="J3993" t="str">
        <f>VLOOKUP($E3993,reference!$G$1:$H$25,2,FALSE)</f>
        <v>Hutan lahan kering sekunder / bekas tebangan</v>
      </c>
      <c r="K3993" t="str">
        <f t="shared" si="62"/>
        <v>Non Irigasi</v>
      </c>
      <c r="L3993" t="s">
        <v>327</v>
      </c>
    </row>
    <row r="3994" spans="1:12" x14ac:dyDescent="0.25">
      <c r="A3994" s="1">
        <v>3993</v>
      </c>
      <c r="B3994" s="3">
        <v>1870</v>
      </c>
      <c r="C3994" s="1">
        <v>272</v>
      </c>
      <c r="D3994" s="1">
        <v>2</v>
      </c>
      <c r="E3994" s="1">
        <v>11</v>
      </c>
      <c r="F3994" s="1">
        <v>0</v>
      </c>
      <c r="G3994">
        <f>VLOOKUP(C3994,reference!$A$1:$E$310,5,FALSE)</f>
        <v>5318030</v>
      </c>
      <c r="H3994" t="str">
        <f>VLOOKUP(C3994,reference!$A$1:$E$310,4,FALSE)</f>
        <v>NANGARORO</v>
      </c>
      <c r="I3994" t="str">
        <f>VLOOKUP($D3994,reference!$G$1:$H$25,2,FALSE)</f>
        <v>Hutan lahan kering sekunder / bekas tebangan</v>
      </c>
      <c r="J3994" t="str">
        <f>VLOOKUP($E3994,reference!$G$1:$H$25,2,FALSE)</f>
        <v>Savanna / Padang rumput</v>
      </c>
      <c r="K3994" t="str">
        <f t="shared" si="62"/>
        <v>Non Irigasi</v>
      </c>
      <c r="L3994" t="s">
        <v>328</v>
      </c>
    </row>
    <row r="3995" spans="1:12" x14ac:dyDescent="0.25">
      <c r="A3995" s="1">
        <v>3994</v>
      </c>
      <c r="B3995" s="3">
        <v>27</v>
      </c>
      <c r="C3995" s="1">
        <v>272</v>
      </c>
      <c r="D3995" s="1">
        <v>2</v>
      </c>
      <c r="E3995" s="1">
        <v>1</v>
      </c>
      <c r="F3995" s="1">
        <v>0</v>
      </c>
      <c r="G3995">
        <f>VLOOKUP(C3995,reference!$A$1:$E$310,5,FALSE)</f>
        <v>5318030</v>
      </c>
      <c r="H3995" t="str">
        <f>VLOOKUP(C3995,reference!$A$1:$E$310,4,FALSE)</f>
        <v>NANGARORO</v>
      </c>
      <c r="I3995" t="str">
        <f>VLOOKUP($D3995,reference!$G$1:$H$25,2,FALSE)</f>
        <v>Hutan lahan kering sekunder / bekas tebangan</v>
      </c>
      <c r="J3995" t="str">
        <f>VLOOKUP($E3995,reference!$G$1:$H$25,2,FALSE)</f>
        <v>Hutan lahan kering primer</v>
      </c>
      <c r="K3995" t="str">
        <f t="shared" si="62"/>
        <v>Non Irigasi</v>
      </c>
      <c r="L3995" t="s">
        <v>327</v>
      </c>
    </row>
    <row r="3996" spans="1:12" x14ac:dyDescent="0.25">
      <c r="A3996" s="1">
        <v>3995</v>
      </c>
      <c r="B3996" s="3">
        <v>6354</v>
      </c>
      <c r="C3996" s="1">
        <v>272</v>
      </c>
      <c r="D3996" s="1">
        <v>2</v>
      </c>
      <c r="E3996" s="1">
        <v>2</v>
      </c>
      <c r="F3996" s="1">
        <v>0</v>
      </c>
      <c r="G3996">
        <f>VLOOKUP(C3996,reference!$A$1:$E$310,5,FALSE)</f>
        <v>5318030</v>
      </c>
      <c r="H3996" t="str">
        <f>VLOOKUP(C3996,reference!$A$1:$E$310,4,FALSE)</f>
        <v>NANGARORO</v>
      </c>
      <c r="I3996" t="str">
        <f>VLOOKUP($D3996,reference!$G$1:$H$25,2,FALSE)</f>
        <v>Hutan lahan kering sekunder / bekas tebangan</v>
      </c>
      <c r="J3996" t="str">
        <f>VLOOKUP($E3996,reference!$G$1:$H$25,2,FALSE)</f>
        <v>Hutan lahan kering sekunder / bekas tebangan</v>
      </c>
      <c r="K3996" t="str">
        <f t="shared" si="62"/>
        <v>Non Irigasi</v>
      </c>
      <c r="L3996" t="s">
        <v>327</v>
      </c>
    </row>
    <row r="3997" spans="1:12" x14ac:dyDescent="0.25">
      <c r="A3997" s="1">
        <v>3996</v>
      </c>
      <c r="B3997" s="3">
        <v>51</v>
      </c>
      <c r="C3997" s="1">
        <v>172</v>
      </c>
      <c r="D3997" s="1">
        <v>9</v>
      </c>
      <c r="E3997" s="1">
        <v>9</v>
      </c>
      <c r="F3997" s="1">
        <v>0</v>
      </c>
      <c r="G3997">
        <f>VLOOKUP(C3997,reference!$A$1:$E$310,5,FALSE)</f>
        <v>5310032</v>
      </c>
      <c r="H3997" t="str">
        <f>VLOOKUP(C3997,reference!$A$1:$E$310,4,FALSE)</f>
        <v>MAPITARA</v>
      </c>
      <c r="I3997" t="str">
        <f>VLOOKUP($D3997,reference!$G$1:$H$25,2,FALSE)</f>
        <v>Semak belukar</v>
      </c>
      <c r="J3997" t="str">
        <f>VLOOKUP($E3997,reference!$G$1:$H$25,2,FALSE)</f>
        <v>Semak belukar</v>
      </c>
      <c r="K3997" t="str">
        <f t="shared" si="62"/>
        <v>Non Irigasi</v>
      </c>
      <c r="L3997" t="s">
        <v>327</v>
      </c>
    </row>
    <row r="3998" spans="1:12" x14ac:dyDescent="0.25">
      <c r="A3998" s="1">
        <v>3997</v>
      </c>
      <c r="B3998" s="3">
        <v>21</v>
      </c>
      <c r="C3998" s="1">
        <v>246</v>
      </c>
      <c r="D3998" s="1">
        <v>20</v>
      </c>
      <c r="E3998" s="1">
        <v>14</v>
      </c>
      <c r="F3998" s="1">
        <v>0</v>
      </c>
      <c r="G3998">
        <f>VLOOKUP(C3998,reference!$A$1:$E$310,5,FALSE)</f>
        <v>5315030</v>
      </c>
      <c r="H3998" t="str">
        <f>VLOOKUP(C3998,reference!$A$1:$E$310,4,FALSE)</f>
        <v>LEMBOR</v>
      </c>
      <c r="I3998" t="str">
        <f>VLOOKUP($D3998,reference!$G$1:$H$25,2,FALSE)</f>
        <v>Tubuh air</v>
      </c>
      <c r="J3998" t="str">
        <f>VLOOKUP($E3998,reference!$G$1:$H$25,2,FALSE)</f>
        <v>Sawah</v>
      </c>
      <c r="K3998" t="str">
        <f t="shared" si="62"/>
        <v>Non Irigasi</v>
      </c>
      <c r="L3998" t="s">
        <v>327</v>
      </c>
    </row>
    <row r="3999" spans="1:12" x14ac:dyDescent="0.25">
      <c r="A3999" s="1">
        <v>3998</v>
      </c>
      <c r="B3999" s="3">
        <v>72</v>
      </c>
      <c r="C3999" s="1">
        <v>246</v>
      </c>
      <c r="D3999" s="1">
        <v>13</v>
      </c>
      <c r="E3999" s="1">
        <v>13</v>
      </c>
      <c r="F3999" s="1">
        <v>1</v>
      </c>
      <c r="G3999">
        <f>VLOOKUP(C3999,reference!$A$1:$E$310,5,FALSE)</f>
        <v>5315030</v>
      </c>
      <c r="H3999" t="str">
        <f>VLOOKUP(C3999,reference!$A$1:$E$310,4,FALSE)</f>
        <v>LEMBOR</v>
      </c>
      <c r="I3999" t="str">
        <f>VLOOKUP($D3999,reference!$G$1:$H$25,2,FALSE)</f>
        <v>Pertanian lahan kering  campur semak / kebun campur</v>
      </c>
      <c r="J3999" t="str">
        <f>VLOOKUP($E3999,reference!$G$1:$H$25,2,FALSE)</f>
        <v>Pertanian lahan kering  campur semak / kebun campur</v>
      </c>
      <c r="K3999" t="str">
        <f t="shared" si="62"/>
        <v>Buffer Irigasi</v>
      </c>
      <c r="L3999" t="s">
        <v>327</v>
      </c>
    </row>
    <row r="4000" spans="1:12" x14ac:dyDescent="0.25">
      <c r="A4000" s="1">
        <v>3999</v>
      </c>
      <c r="B4000" s="3">
        <v>1</v>
      </c>
      <c r="C4000" s="1">
        <v>247</v>
      </c>
      <c r="D4000" s="1">
        <v>13</v>
      </c>
      <c r="E4000" s="1">
        <v>13</v>
      </c>
      <c r="F4000" s="1">
        <v>1</v>
      </c>
      <c r="G4000">
        <f>VLOOKUP(C4000,reference!$A$1:$E$310,5,FALSE)</f>
        <v>5315031</v>
      </c>
      <c r="H4000" t="str">
        <f>VLOOKUP(C4000,reference!$A$1:$E$310,4,FALSE)</f>
        <v>WELAK</v>
      </c>
      <c r="I4000" t="str">
        <f>VLOOKUP($D4000,reference!$G$1:$H$25,2,FALSE)</f>
        <v>Pertanian lahan kering  campur semak / kebun campur</v>
      </c>
      <c r="J4000" t="str">
        <f>VLOOKUP($E4000,reference!$G$1:$H$25,2,FALSE)</f>
        <v>Pertanian lahan kering  campur semak / kebun campur</v>
      </c>
      <c r="K4000" t="str">
        <f t="shared" si="62"/>
        <v>Buffer Irigasi</v>
      </c>
      <c r="L4000" t="s">
        <v>327</v>
      </c>
    </row>
    <row r="4001" spans="1:12" x14ac:dyDescent="0.25">
      <c r="A4001" s="1">
        <v>4000</v>
      </c>
      <c r="B4001" s="3">
        <v>257</v>
      </c>
      <c r="C4001" s="1">
        <v>278</v>
      </c>
      <c r="D4001" s="1">
        <v>12</v>
      </c>
      <c r="E4001" s="1">
        <v>9</v>
      </c>
      <c r="F4001" s="1">
        <v>0</v>
      </c>
      <c r="G4001">
        <f>VLOOKUP(C4001,reference!$A$1:$E$310,5,FALSE)</f>
        <v>5319011</v>
      </c>
      <c r="H4001" t="str">
        <f>VLOOKUP(C4001,reference!$A$1:$E$310,4,FALSE)</f>
        <v>RANA MESE</v>
      </c>
      <c r="I4001" t="str">
        <f>VLOOKUP($D4001,reference!$G$1:$H$25,2,FALSE)</f>
        <v>Pertanian lahan kering</v>
      </c>
      <c r="J4001" t="str">
        <f>VLOOKUP($E4001,reference!$G$1:$H$25,2,FALSE)</f>
        <v>Semak belukar</v>
      </c>
      <c r="K4001" t="str">
        <f t="shared" si="62"/>
        <v>Non Irigasi</v>
      </c>
      <c r="L4001" t="s">
        <v>327</v>
      </c>
    </row>
    <row r="4002" spans="1:12" x14ac:dyDescent="0.25">
      <c r="A4002" s="1">
        <v>4001</v>
      </c>
      <c r="B4002" s="3">
        <v>19</v>
      </c>
      <c r="C4002" s="1">
        <v>281</v>
      </c>
      <c r="D4002" s="1">
        <v>20</v>
      </c>
      <c r="E4002" s="1">
        <v>11</v>
      </c>
      <c r="F4002" s="1">
        <v>0</v>
      </c>
      <c r="G4002">
        <f>VLOOKUP(C4002,reference!$A$1:$E$310,5,FALSE)</f>
        <v>5319031</v>
      </c>
      <c r="H4002" t="str">
        <f>VLOOKUP(C4002,reference!$A$1:$E$310,4,FALSE)</f>
        <v>ELAR SELATAN</v>
      </c>
      <c r="I4002" t="str">
        <f>VLOOKUP($D4002,reference!$G$1:$H$25,2,FALSE)</f>
        <v>Tubuh air</v>
      </c>
      <c r="J4002" t="str">
        <f>VLOOKUP($E4002,reference!$G$1:$H$25,2,FALSE)</f>
        <v>Savanna / Padang rumput</v>
      </c>
      <c r="K4002" t="str">
        <f t="shared" si="62"/>
        <v>Non Irigasi</v>
      </c>
      <c r="L4002" t="s">
        <v>327</v>
      </c>
    </row>
    <row r="4003" spans="1:12" x14ac:dyDescent="0.25">
      <c r="A4003" s="1">
        <v>4002</v>
      </c>
      <c r="B4003" s="3">
        <v>74</v>
      </c>
      <c r="C4003" s="1">
        <v>215</v>
      </c>
      <c r="D4003" s="1">
        <v>20</v>
      </c>
      <c r="E4003" s="1">
        <v>11</v>
      </c>
      <c r="F4003" s="1">
        <v>0</v>
      </c>
      <c r="G4003">
        <f>VLOOKUP(C4003,reference!$A$1:$E$310,5,FALSE)</f>
        <v>5312070</v>
      </c>
      <c r="H4003" t="str">
        <f>VLOOKUP(C4003,reference!$A$1:$E$310,4,FALSE)</f>
        <v>BAJAWA UTARA</v>
      </c>
      <c r="I4003" t="str">
        <f>VLOOKUP($D4003,reference!$G$1:$H$25,2,FALSE)</f>
        <v>Tubuh air</v>
      </c>
      <c r="J4003" t="str">
        <f>VLOOKUP($E4003,reference!$G$1:$H$25,2,FALSE)</f>
        <v>Savanna / Padang rumput</v>
      </c>
      <c r="K4003" t="str">
        <f t="shared" si="62"/>
        <v>Non Irigasi</v>
      </c>
      <c r="L4003" t="s">
        <v>327</v>
      </c>
    </row>
    <row r="4004" spans="1:12" x14ac:dyDescent="0.25">
      <c r="A4004" s="1">
        <v>4003</v>
      </c>
      <c r="B4004" s="3">
        <v>1600</v>
      </c>
      <c r="C4004" s="1">
        <v>216</v>
      </c>
      <c r="D4004" s="1">
        <v>11</v>
      </c>
      <c r="E4004" s="1">
        <v>11</v>
      </c>
      <c r="F4004" s="1">
        <v>0</v>
      </c>
      <c r="G4004">
        <f>VLOOKUP(C4004,reference!$A$1:$E$310,5,FALSE)</f>
        <v>5312071</v>
      </c>
      <c r="H4004" t="str">
        <f>VLOOKUP(C4004,reference!$A$1:$E$310,4,FALSE)</f>
        <v>SOA</v>
      </c>
      <c r="I4004" t="str">
        <f>VLOOKUP($D4004,reference!$G$1:$H$25,2,FALSE)</f>
        <v>Savanna / Padang rumput</v>
      </c>
      <c r="J4004" t="str">
        <f>VLOOKUP($E4004,reference!$G$1:$H$25,2,FALSE)</f>
        <v>Savanna / Padang rumput</v>
      </c>
      <c r="K4004" t="str">
        <f t="shared" si="62"/>
        <v>Non Irigasi</v>
      </c>
      <c r="L4004" t="s">
        <v>327</v>
      </c>
    </row>
    <row r="4005" spans="1:12" x14ac:dyDescent="0.25">
      <c r="A4005" s="1">
        <v>4004</v>
      </c>
      <c r="B4005" s="3">
        <v>146</v>
      </c>
      <c r="C4005" s="1">
        <v>275</v>
      </c>
      <c r="D4005" s="1">
        <v>12</v>
      </c>
      <c r="E4005" s="1">
        <v>16</v>
      </c>
      <c r="F4005" s="1">
        <v>0</v>
      </c>
      <c r="G4005">
        <f>VLOOKUP(C4005,reference!$A$1:$E$310,5,FALSE)</f>
        <v>5318060</v>
      </c>
      <c r="H4005" t="str">
        <f>VLOOKUP(C4005,reference!$A$1:$E$310,4,FALSE)</f>
        <v>AESESA</v>
      </c>
      <c r="I4005" t="str">
        <f>VLOOKUP($D4005,reference!$G$1:$H$25,2,FALSE)</f>
        <v>Pertanian lahan kering</v>
      </c>
      <c r="J4005" t="str">
        <f>VLOOKUP($E4005,reference!$G$1:$H$25,2,FALSE)</f>
        <v>Pemukiman</v>
      </c>
      <c r="K4005" t="str">
        <f t="shared" si="62"/>
        <v>Non Irigasi</v>
      </c>
      <c r="L4005" t="s">
        <v>327</v>
      </c>
    </row>
    <row r="4006" spans="1:12" x14ac:dyDescent="0.25">
      <c r="A4006" s="1">
        <v>4005</v>
      </c>
      <c r="B4006" s="3">
        <v>240</v>
      </c>
      <c r="C4006" s="1">
        <v>206</v>
      </c>
      <c r="D4006" s="1">
        <v>13</v>
      </c>
      <c r="E4006" s="1">
        <v>13</v>
      </c>
      <c r="F4006" s="1">
        <v>0</v>
      </c>
      <c r="G4006">
        <f>VLOOKUP(C4006,reference!$A$1:$E$310,5,FALSE)</f>
        <v>5311070</v>
      </c>
      <c r="H4006" t="str">
        <f>VLOOKUP(C4006,reference!$A$1:$E$310,4,FALSE)</f>
        <v>DETUSOKO</v>
      </c>
      <c r="I4006" t="str">
        <f>VLOOKUP($D4006,reference!$G$1:$H$25,2,FALSE)</f>
        <v>Pertanian lahan kering  campur semak / kebun campur</v>
      </c>
      <c r="J4006" t="str">
        <f>VLOOKUP($E4006,reference!$G$1:$H$25,2,FALSE)</f>
        <v>Pertanian lahan kering  campur semak / kebun campur</v>
      </c>
      <c r="K4006" t="str">
        <f t="shared" si="62"/>
        <v>Non Irigasi</v>
      </c>
      <c r="L4006" t="s">
        <v>327</v>
      </c>
    </row>
    <row r="4007" spans="1:12" x14ac:dyDescent="0.25">
      <c r="A4007" s="1">
        <v>4006</v>
      </c>
      <c r="B4007" s="3">
        <v>1170</v>
      </c>
      <c r="C4007" s="1">
        <v>246</v>
      </c>
      <c r="D4007" s="1">
        <v>13</v>
      </c>
      <c r="E4007" s="1">
        <v>9</v>
      </c>
      <c r="F4007" s="1">
        <v>0</v>
      </c>
      <c r="G4007">
        <f>VLOOKUP(C4007,reference!$A$1:$E$310,5,FALSE)</f>
        <v>5315030</v>
      </c>
      <c r="H4007" t="str">
        <f>VLOOKUP(C4007,reference!$A$1:$E$310,4,FALSE)</f>
        <v>LEMBOR</v>
      </c>
      <c r="I4007" t="str">
        <f>VLOOKUP($D4007,reference!$G$1:$H$25,2,FALSE)</f>
        <v>Pertanian lahan kering  campur semak / kebun campur</v>
      </c>
      <c r="J4007" t="str">
        <f>VLOOKUP($E4007,reference!$G$1:$H$25,2,FALSE)</f>
        <v>Semak belukar</v>
      </c>
      <c r="K4007" t="str">
        <f t="shared" si="62"/>
        <v>Non Irigasi</v>
      </c>
      <c r="L4007" t="s">
        <v>327</v>
      </c>
    </row>
    <row r="4008" spans="1:12" x14ac:dyDescent="0.25">
      <c r="A4008" s="1">
        <v>4007</v>
      </c>
      <c r="B4008" s="3">
        <v>333</v>
      </c>
      <c r="C4008" s="1">
        <v>222</v>
      </c>
      <c r="D4008" s="1">
        <v>13</v>
      </c>
      <c r="E4008" s="1">
        <v>1</v>
      </c>
      <c r="F4008" s="1">
        <v>0</v>
      </c>
      <c r="G4008">
        <f>VLOOKUP(C4008,reference!$A$1:$E$310,5,FALSE)</f>
        <v>5313042</v>
      </c>
      <c r="H4008" t="str">
        <f>VLOOKUP(C4008,reference!$A$1:$E$310,4,FALSE)</f>
        <v>SATAR MESE UTARA</v>
      </c>
      <c r="I4008" t="str">
        <f>VLOOKUP($D4008,reference!$G$1:$H$25,2,FALSE)</f>
        <v>Pertanian lahan kering  campur semak / kebun campur</v>
      </c>
      <c r="J4008" t="str">
        <f>VLOOKUP($E4008,reference!$G$1:$H$25,2,FALSE)</f>
        <v>Hutan lahan kering primer</v>
      </c>
      <c r="K4008" t="str">
        <f t="shared" si="62"/>
        <v>Non Irigasi</v>
      </c>
      <c r="L4008" t="s">
        <v>327</v>
      </c>
    </row>
    <row r="4009" spans="1:12" x14ac:dyDescent="0.25">
      <c r="A4009" s="1">
        <v>4008</v>
      </c>
      <c r="B4009" s="3">
        <v>42</v>
      </c>
      <c r="C4009" s="1">
        <v>278</v>
      </c>
      <c r="D4009" s="1">
        <v>12</v>
      </c>
      <c r="E4009" s="1">
        <v>1</v>
      </c>
      <c r="F4009" s="1">
        <v>0</v>
      </c>
      <c r="G4009">
        <f>VLOOKUP(C4009,reference!$A$1:$E$310,5,FALSE)</f>
        <v>5319011</v>
      </c>
      <c r="H4009" t="str">
        <f>VLOOKUP(C4009,reference!$A$1:$E$310,4,FALSE)</f>
        <v>RANA MESE</v>
      </c>
      <c r="I4009" t="str">
        <f>VLOOKUP($D4009,reference!$G$1:$H$25,2,FALSE)</f>
        <v>Pertanian lahan kering</v>
      </c>
      <c r="J4009" t="str">
        <f>VLOOKUP($E4009,reference!$G$1:$H$25,2,FALSE)</f>
        <v>Hutan lahan kering primer</v>
      </c>
      <c r="K4009" t="str">
        <f t="shared" si="62"/>
        <v>Non Irigasi</v>
      </c>
      <c r="L4009" t="s">
        <v>327</v>
      </c>
    </row>
    <row r="4010" spans="1:12" x14ac:dyDescent="0.25">
      <c r="A4010" s="1">
        <v>4009</v>
      </c>
      <c r="B4010" s="3">
        <v>389</v>
      </c>
      <c r="C4010" s="1">
        <v>278</v>
      </c>
      <c r="D4010" s="1">
        <v>13</v>
      </c>
      <c r="E4010" s="1">
        <v>16</v>
      </c>
      <c r="F4010" s="1">
        <v>0</v>
      </c>
      <c r="G4010">
        <f>VLOOKUP(C4010,reference!$A$1:$E$310,5,FALSE)</f>
        <v>5319011</v>
      </c>
      <c r="H4010" t="str">
        <f>VLOOKUP(C4010,reference!$A$1:$E$310,4,FALSE)</f>
        <v>RANA MESE</v>
      </c>
      <c r="I4010" t="str">
        <f>VLOOKUP($D4010,reference!$G$1:$H$25,2,FALSE)</f>
        <v>Pertanian lahan kering  campur semak / kebun campur</v>
      </c>
      <c r="J4010" t="str">
        <f>VLOOKUP($E4010,reference!$G$1:$H$25,2,FALSE)</f>
        <v>Pemukiman</v>
      </c>
      <c r="K4010" t="str">
        <f t="shared" si="62"/>
        <v>Non Irigasi</v>
      </c>
      <c r="L4010" t="s">
        <v>327</v>
      </c>
    </row>
    <row r="4011" spans="1:12" x14ac:dyDescent="0.25">
      <c r="A4011" s="1">
        <v>4010</v>
      </c>
      <c r="B4011" s="3">
        <v>26</v>
      </c>
      <c r="C4011" s="1">
        <v>279</v>
      </c>
      <c r="D4011" s="1">
        <v>2</v>
      </c>
      <c r="E4011" s="1">
        <v>14</v>
      </c>
      <c r="F4011" s="1">
        <v>0</v>
      </c>
      <c r="G4011">
        <f>VLOOKUP(C4011,reference!$A$1:$E$310,5,FALSE)</f>
        <v>5319020</v>
      </c>
      <c r="H4011" t="str">
        <f>VLOOKUP(C4011,reference!$A$1:$E$310,4,FALSE)</f>
        <v>KOTA KOMBA</v>
      </c>
      <c r="I4011" t="str">
        <f>VLOOKUP($D4011,reference!$G$1:$H$25,2,FALSE)</f>
        <v>Hutan lahan kering sekunder / bekas tebangan</v>
      </c>
      <c r="J4011" t="str">
        <f>VLOOKUP($E4011,reference!$G$1:$H$25,2,FALSE)</f>
        <v>Sawah</v>
      </c>
      <c r="K4011" t="str">
        <f t="shared" si="62"/>
        <v>Non Irigasi</v>
      </c>
      <c r="L4011" t="s">
        <v>328</v>
      </c>
    </row>
    <row r="4012" spans="1:12" x14ac:dyDescent="0.25">
      <c r="A4012" s="1">
        <v>4011</v>
      </c>
      <c r="B4012" s="3">
        <v>1126</v>
      </c>
      <c r="C4012" s="1">
        <v>215</v>
      </c>
      <c r="D4012" s="1">
        <v>11</v>
      </c>
      <c r="E4012" s="1">
        <v>2</v>
      </c>
      <c r="F4012" s="1">
        <v>0</v>
      </c>
      <c r="G4012">
        <f>VLOOKUP(C4012,reference!$A$1:$E$310,5,FALSE)</f>
        <v>5312070</v>
      </c>
      <c r="H4012" t="str">
        <f>VLOOKUP(C4012,reference!$A$1:$E$310,4,FALSE)</f>
        <v>BAJAWA UTARA</v>
      </c>
      <c r="I4012" t="str">
        <f>VLOOKUP($D4012,reference!$G$1:$H$25,2,FALSE)</f>
        <v>Savanna / Padang rumput</v>
      </c>
      <c r="J4012" t="str">
        <f>VLOOKUP($E4012,reference!$G$1:$H$25,2,FALSE)</f>
        <v>Hutan lahan kering sekunder / bekas tebangan</v>
      </c>
      <c r="K4012" t="str">
        <f t="shared" si="62"/>
        <v>Non Irigasi</v>
      </c>
      <c r="L4012" t="s">
        <v>327</v>
      </c>
    </row>
    <row r="4013" spans="1:12" x14ac:dyDescent="0.25">
      <c r="A4013" s="1">
        <v>4012</v>
      </c>
      <c r="B4013" s="3">
        <v>1</v>
      </c>
      <c r="C4013" s="1">
        <v>215</v>
      </c>
      <c r="D4013" s="1">
        <v>14</v>
      </c>
      <c r="E4013" s="1">
        <v>2</v>
      </c>
      <c r="F4013" s="1">
        <v>0</v>
      </c>
      <c r="G4013">
        <f>VLOOKUP(C4013,reference!$A$1:$E$310,5,FALSE)</f>
        <v>5312070</v>
      </c>
      <c r="H4013" t="str">
        <f>VLOOKUP(C4013,reference!$A$1:$E$310,4,FALSE)</f>
        <v>BAJAWA UTARA</v>
      </c>
      <c r="I4013" t="str">
        <f>VLOOKUP($D4013,reference!$G$1:$H$25,2,FALSE)</f>
        <v>Sawah</v>
      </c>
      <c r="J4013" t="str">
        <f>VLOOKUP($E4013,reference!$G$1:$H$25,2,FALSE)</f>
        <v>Hutan lahan kering sekunder / bekas tebangan</v>
      </c>
      <c r="K4013" t="str">
        <f t="shared" si="62"/>
        <v>Non Irigasi</v>
      </c>
      <c r="L4013" t="s">
        <v>327</v>
      </c>
    </row>
    <row r="4014" spans="1:12" x14ac:dyDescent="0.25">
      <c r="A4014" s="1">
        <v>4013</v>
      </c>
      <c r="B4014" s="3">
        <v>17</v>
      </c>
      <c r="C4014" s="1">
        <v>272</v>
      </c>
      <c r="D4014" s="1">
        <v>1</v>
      </c>
      <c r="E4014" s="1">
        <v>11</v>
      </c>
      <c r="F4014" s="1">
        <v>0</v>
      </c>
      <c r="G4014">
        <f>VLOOKUP(C4014,reference!$A$1:$E$310,5,FALSE)</f>
        <v>5318030</v>
      </c>
      <c r="H4014" t="str">
        <f>VLOOKUP(C4014,reference!$A$1:$E$310,4,FALSE)</f>
        <v>NANGARORO</v>
      </c>
      <c r="I4014" t="str">
        <f>VLOOKUP($D4014,reference!$G$1:$H$25,2,FALSE)</f>
        <v>Hutan lahan kering primer</v>
      </c>
      <c r="J4014" t="str">
        <f>VLOOKUP($E4014,reference!$G$1:$H$25,2,FALSE)</f>
        <v>Savanna / Padang rumput</v>
      </c>
      <c r="K4014" t="str">
        <f t="shared" si="62"/>
        <v>Non Irigasi</v>
      </c>
      <c r="L4014" t="s">
        <v>328</v>
      </c>
    </row>
    <row r="4015" spans="1:12" x14ac:dyDescent="0.25">
      <c r="A4015" s="1">
        <v>4014</v>
      </c>
      <c r="B4015" s="3">
        <v>18</v>
      </c>
      <c r="C4015" s="1">
        <v>172</v>
      </c>
      <c r="D4015" s="1">
        <v>1</v>
      </c>
      <c r="E4015" s="1">
        <v>18</v>
      </c>
      <c r="F4015" s="1">
        <v>0</v>
      </c>
      <c r="G4015">
        <f>VLOOKUP(C4015,reference!$A$1:$E$310,5,FALSE)</f>
        <v>5310032</v>
      </c>
      <c r="H4015" t="str">
        <f>VLOOKUP(C4015,reference!$A$1:$E$310,4,FALSE)</f>
        <v>MAPITARA</v>
      </c>
      <c r="I4015" t="str">
        <f>VLOOKUP($D4015,reference!$G$1:$H$25,2,FALSE)</f>
        <v>Hutan lahan kering primer</v>
      </c>
      <c r="J4015" t="str">
        <f>VLOOKUP($E4015,reference!$G$1:$H$25,2,FALSE)</f>
        <v>Lahan terbuka</v>
      </c>
      <c r="K4015" t="str">
        <f t="shared" si="62"/>
        <v>Non Irigasi</v>
      </c>
      <c r="L4015" t="s">
        <v>328</v>
      </c>
    </row>
    <row r="4016" spans="1:12" x14ac:dyDescent="0.25">
      <c r="A4016" s="1">
        <v>4015</v>
      </c>
      <c r="B4016" s="3">
        <v>44</v>
      </c>
      <c r="C4016" s="1">
        <v>172</v>
      </c>
      <c r="D4016" s="1">
        <v>18</v>
      </c>
      <c r="E4016" s="1">
        <v>18</v>
      </c>
      <c r="F4016" s="1">
        <v>0</v>
      </c>
      <c r="G4016">
        <f>VLOOKUP(C4016,reference!$A$1:$E$310,5,FALSE)</f>
        <v>5310032</v>
      </c>
      <c r="H4016" t="str">
        <f>VLOOKUP(C4016,reference!$A$1:$E$310,4,FALSE)</f>
        <v>MAPITARA</v>
      </c>
      <c r="I4016" t="str">
        <f>VLOOKUP($D4016,reference!$G$1:$H$25,2,FALSE)</f>
        <v>Lahan terbuka</v>
      </c>
      <c r="J4016" t="str">
        <f>VLOOKUP($E4016,reference!$G$1:$H$25,2,FALSE)</f>
        <v>Lahan terbuka</v>
      </c>
      <c r="K4016" t="str">
        <f t="shared" si="62"/>
        <v>Non Irigasi</v>
      </c>
      <c r="L4016" t="s">
        <v>327</v>
      </c>
    </row>
    <row r="4017" spans="1:12" x14ac:dyDescent="0.25">
      <c r="A4017" s="1">
        <v>4016</v>
      </c>
      <c r="B4017" s="3">
        <v>112</v>
      </c>
      <c r="C4017" s="1">
        <v>246</v>
      </c>
      <c r="D4017" s="1">
        <v>13</v>
      </c>
      <c r="E4017" s="1">
        <v>14</v>
      </c>
      <c r="F4017" s="1">
        <v>1</v>
      </c>
      <c r="G4017">
        <f>VLOOKUP(C4017,reference!$A$1:$E$310,5,FALSE)</f>
        <v>5315030</v>
      </c>
      <c r="H4017" t="str">
        <f>VLOOKUP(C4017,reference!$A$1:$E$310,4,FALSE)</f>
        <v>LEMBOR</v>
      </c>
      <c r="I4017" t="str">
        <f>VLOOKUP($D4017,reference!$G$1:$H$25,2,FALSE)</f>
        <v>Pertanian lahan kering  campur semak / kebun campur</v>
      </c>
      <c r="J4017" t="str">
        <f>VLOOKUP($E4017,reference!$G$1:$H$25,2,FALSE)</f>
        <v>Sawah</v>
      </c>
      <c r="K4017" t="str">
        <f t="shared" si="62"/>
        <v>Buffer Irigasi</v>
      </c>
      <c r="L4017" t="s">
        <v>327</v>
      </c>
    </row>
    <row r="4018" spans="1:12" x14ac:dyDescent="0.25">
      <c r="A4018" s="1">
        <v>4017</v>
      </c>
      <c r="B4018" s="3">
        <v>252</v>
      </c>
      <c r="C4018" s="1">
        <v>222</v>
      </c>
      <c r="D4018" s="1">
        <v>11</v>
      </c>
      <c r="E4018" s="1">
        <v>13</v>
      </c>
      <c r="F4018" s="1">
        <v>0</v>
      </c>
      <c r="G4018">
        <f>VLOOKUP(C4018,reference!$A$1:$E$310,5,FALSE)</f>
        <v>5313042</v>
      </c>
      <c r="H4018" t="str">
        <f>VLOOKUP(C4018,reference!$A$1:$E$310,4,FALSE)</f>
        <v>SATAR MESE UTARA</v>
      </c>
      <c r="I4018" t="str">
        <f>VLOOKUP($D4018,reference!$G$1:$H$25,2,FALSE)</f>
        <v>Savanna / Padang rumput</v>
      </c>
      <c r="J4018" t="str">
        <f>VLOOKUP($E4018,reference!$G$1:$H$25,2,FALSE)</f>
        <v>Pertanian lahan kering  campur semak / kebun campur</v>
      </c>
      <c r="K4018" t="str">
        <f t="shared" si="62"/>
        <v>Non Irigasi</v>
      </c>
      <c r="L4018" t="s">
        <v>327</v>
      </c>
    </row>
    <row r="4019" spans="1:12" x14ac:dyDescent="0.25">
      <c r="A4019" s="1">
        <v>4018</v>
      </c>
      <c r="B4019" s="3">
        <v>158</v>
      </c>
      <c r="C4019" s="1">
        <v>215</v>
      </c>
      <c r="D4019" s="1">
        <v>11</v>
      </c>
      <c r="E4019" s="1">
        <v>16</v>
      </c>
      <c r="F4019" s="1">
        <v>0</v>
      </c>
      <c r="G4019">
        <f>VLOOKUP(C4019,reference!$A$1:$E$310,5,FALSE)</f>
        <v>5312070</v>
      </c>
      <c r="H4019" t="str">
        <f>VLOOKUP(C4019,reference!$A$1:$E$310,4,FALSE)</f>
        <v>BAJAWA UTARA</v>
      </c>
      <c r="I4019" t="str">
        <f>VLOOKUP($D4019,reference!$G$1:$H$25,2,FALSE)</f>
        <v>Savanna / Padang rumput</v>
      </c>
      <c r="J4019" t="str">
        <f>VLOOKUP($E4019,reference!$G$1:$H$25,2,FALSE)</f>
        <v>Pemukiman</v>
      </c>
      <c r="K4019" t="str">
        <f t="shared" si="62"/>
        <v>Non Irigasi</v>
      </c>
      <c r="L4019" t="s">
        <v>327</v>
      </c>
    </row>
    <row r="4020" spans="1:12" x14ac:dyDescent="0.25">
      <c r="A4020" s="1">
        <v>4019</v>
      </c>
      <c r="B4020" s="3">
        <v>40</v>
      </c>
      <c r="C4020" s="1">
        <v>206</v>
      </c>
      <c r="D4020" s="1">
        <v>13</v>
      </c>
      <c r="E4020" s="1">
        <v>1</v>
      </c>
      <c r="F4020" s="1">
        <v>0</v>
      </c>
      <c r="G4020">
        <f>VLOOKUP(C4020,reference!$A$1:$E$310,5,FALSE)</f>
        <v>5311070</v>
      </c>
      <c r="H4020" t="str">
        <f>VLOOKUP(C4020,reference!$A$1:$E$310,4,FALSE)</f>
        <v>DETUSOKO</v>
      </c>
      <c r="I4020" t="str">
        <f>VLOOKUP($D4020,reference!$G$1:$H$25,2,FALSE)</f>
        <v>Pertanian lahan kering  campur semak / kebun campur</v>
      </c>
      <c r="J4020" t="str">
        <f>VLOOKUP($E4020,reference!$G$1:$H$25,2,FALSE)</f>
        <v>Hutan lahan kering primer</v>
      </c>
      <c r="K4020" t="str">
        <f t="shared" si="62"/>
        <v>Non Irigasi</v>
      </c>
      <c r="L4020" t="s">
        <v>327</v>
      </c>
    </row>
    <row r="4021" spans="1:12" x14ac:dyDescent="0.25">
      <c r="A4021" s="1">
        <v>4020</v>
      </c>
      <c r="B4021" s="3">
        <v>28</v>
      </c>
      <c r="C4021" s="1">
        <v>205</v>
      </c>
      <c r="D4021" s="1">
        <v>11</v>
      </c>
      <c r="E4021" s="1">
        <v>12</v>
      </c>
      <c r="F4021" s="1">
        <v>0</v>
      </c>
      <c r="G4021">
        <f>VLOOKUP(C4021,reference!$A$1:$E$310,5,FALSE)</f>
        <v>5311063</v>
      </c>
      <c r="H4021" t="str">
        <f>VLOOKUP(C4021,reference!$A$1:$E$310,4,FALSE)</f>
        <v>LEPEMBUSU KELISOKE</v>
      </c>
      <c r="I4021" t="str">
        <f>VLOOKUP($D4021,reference!$G$1:$H$25,2,FALSE)</f>
        <v>Savanna / Padang rumput</v>
      </c>
      <c r="J4021" t="str">
        <f>VLOOKUP($E4021,reference!$G$1:$H$25,2,FALSE)</f>
        <v>Pertanian lahan kering</v>
      </c>
      <c r="K4021" t="str">
        <f t="shared" si="62"/>
        <v>Non Irigasi</v>
      </c>
      <c r="L4021" t="s">
        <v>327</v>
      </c>
    </row>
    <row r="4022" spans="1:12" x14ac:dyDescent="0.25">
      <c r="A4022" s="1">
        <v>4021</v>
      </c>
      <c r="B4022" s="3">
        <v>18</v>
      </c>
      <c r="C4022" s="1">
        <v>182</v>
      </c>
      <c r="D4022" s="1">
        <v>16</v>
      </c>
      <c r="E4022" s="1">
        <v>1</v>
      </c>
      <c r="F4022" s="1">
        <v>0</v>
      </c>
      <c r="G4022">
        <f>VLOOKUP(C4022,reference!$A$1:$E$310,5,FALSE)</f>
        <v>5310070</v>
      </c>
      <c r="H4022" t="str">
        <f>VLOOKUP(C4022,reference!$A$1:$E$310,4,FALSE)</f>
        <v>NITA</v>
      </c>
      <c r="I4022" t="str">
        <f>VLOOKUP($D4022,reference!$G$1:$H$25,2,FALSE)</f>
        <v>Pemukiman</v>
      </c>
      <c r="J4022" t="str">
        <f>VLOOKUP($E4022,reference!$G$1:$H$25,2,FALSE)</f>
        <v>Hutan lahan kering primer</v>
      </c>
      <c r="K4022" t="str">
        <f t="shared" si="62"/>
        <v>Non Irigasi</v>
      </c>
      <c r="L4022" t="s">
        <v>327</v>
      </c>
    </row>
    <row r="4023" spans="1:12" x14ac:dyDescent="0.25">
      <c r="A4023" s="1">
        <v>4022</v>
      </c>
      <c r="B4023" s="3">
        <v>34</v>
      </c>
      <c r="C4023" s="1">
        <v>176</v>
      </c>
      <c r="D4023" s="1">
        <v>9</v>
      </c>
      <c r="E4023" s="1">
        <v>2</v>
      </c>
      <c r="F4023" s="1">
        <v>0</v>
      </c>
      <c r="G4023">
        <f>VLOOKUP(C4023,reference!$A$1:$E$310,5,FALSE)</f>
        <v>5310050</v>
      </c>
      <c r="H4023" t="str">
        <f>VLOOKUP(C4023,reference!$A$1:$E$310,4,FALSE)</f>
        <v>KEWAPANTE</v>
      </c>
      <c r="I4023" t="str">
        <f>VLOOKUP($D4023,reference!$G$1:$H$25,2,FALSE)</f>
        <v>Semak belukar</v>
      </c>
      <c r="J4023" t="str">
        <f>VLOOKUP($E4023,reference!$G$1:$H$25,2,FALSE)</f>
        <v>Hutan lahan kering sekunder / bekas tebangan</v>
      </c>
      <c r="K4023" t="str">
        <f t="shared" si="62"/>
        <v>Non Irigasi</v>
      </c>
      <c r="L4023" t="s">
        <v>327</v>
      </c>
    </row>
    <row r="4024" spans="1:12" x14ac:dyDescent="0.25">
      <c r="A4024" s="1">
        <v>4023</v>
      </c>
      <c r="B4024" s="3">
        <v>63</v>
      </c>
      <c r="C4024" s="1">
        <v>172</v>
      </c>
      <c r="D4024" s="1">
        <v>1</v>
      </c>
      <c r="E4024" s="1">
        <v>9</v>
      </c>
      <c r="F4024" s="1">
        <v>0</v>
      </c>
      <c r="G4024">
        <f>VLOOKUP(C4024,reference!$A$1:$E$310,5,FALSE)</f>
        <v>5310032</v>
      </c>
      <c r="H4024" t="str">
        <f>VLOOKUP(C4024,reference!$A$1:$E$310,4,FALSE)</f>
        <v>MAPITARA</v>
      </c>
      <c r="I4024" t="str">
        <f>VLOOKUP($D4024,reference!$G$1:$H$25,2,FALSE)</f>
        <v>Hutan lahan kering primer</v>
      </c>
      <c r="J4024" t="str">
        <f>VLOOKUP($E4024,reference!$G$1:$H$25,2,FALSE)</f>
        <v>Semak belukar</v>
      </c>
      <c r="K4024" t="str">
        <f t="shared" si="62"/>
        <v>Non Irigasi</v>
      </c>
      <c r="L4024" t="s">
        <v>328</v>
      </c>
    </row>
    <row r="4025" spans="1:12" x14ac:dyDescent="0.25">
      <c r="A4025" s="1">
        <v>4024</v>
      </c>
      <c r="B4025" s="3">
        <v>114</v>
      </c>
      <c r="C4025" s="1">
        <v>172</v>
      </c>
      <c r="D4025" s="1">
        <v>2</v>
      </c>
      <c r="E4025" s="1">
        <v>9</v>
      </c>
      <c r="F4025" s="1">
        <v>0</v>
      </c>
      <c r="G4025">
        <f>VLOOKUP(C4025,reference!$A$1:$E$310,5,FALSE)</f>
        <v>5310032</v>
      </c>
      <c r="H4025" t="str">
        <f>VLOOKUP(C4025,reference!$A$1:$E$310,4,FALSE)</f>
        <v>MAPITARA</v>
      </c>
      <c r="I4025" t="str">
        <f>VLOOKUP($D4025,reference!$G$1:$H$25,2,FALSE)</f>
        <v>Hutan lahan kering sekunder / bekas tebangan</v>
      </c>
      <c r="J4025" t="str">
        <f>VLOOKUP($E4025,reference!$G$1:$H$25,2,FALSE)</f>
        <v>Semak belukar</v>
      </c>
      <c r="K4025" t="str">
        <f t="shared" si="62"/>
        <v>Non Irigasi</v>
      </c>
      <c r="L4025" t="s">
        <v>328</v>
      </c>
    </row>
    <row r="4026" spans="1:12" x14ac:dyDescent="0.25">
      <c r="A4026" s="1">
        <v>4025</v>
      </c>
      <c r="B4026" s="3">
        <v>1518</v>
      </c>
      <c r="C4026" s="1">
        <v>244</v>
      </c>
      <c r="D4026" s="1">
        <v>9</v>
      </c>
      <c r="E4026" s="1">
        <v>11</v>
      </c>
      <c r="F4026" s="1">
        <v>0</v>
      </c>
      <c r="G4026">
        <f>VLOOKUP(C4026,reference!$A$1:$E$310,5,FALSE)</f>
        <v>5315020</v>
      </c>
      <c r="H4026" t="str">
        <f>VLOOKUP(C4026,reference!$A$1:$E$310,4,FALSE)</f>
        <v>SANO NGGOANG</v>
      </c>
      <c r="I4026" t="str">
        <f>VLOOKUP($D4026,reference!$G$1:$H$25,2,FALSE)</f>
        <v>Semak belukar</v>
      </c>
      <c r="J4026" t="str">
        <f>VLOOKUP($E4026,reference!$G$1:$H$25,2,FALSE)</f>
        <v>Savanna / Padang rumput</v>
      </c>
      <c r="K4026" t="str">
        <f t="shared" si="62"/>
        <v>Non Irigasi</v>
      </c>
      <c r="L4026" t="s">
        <v>327</v>
      </c>
    </row>
    <row r="4027" spans="1:12" x14ac:dyDescent="0.25">
      <c r="A4027" s="1">
        <v>4026</v>
      </c>
      <c r="B4027" s="3">
        <v>3</v>
      </c>
      <c r="C4027" s="1">
        <v>244</v>
      </c>
      <c r="D4027" s="1">
        <v>18</v>
      </c>
      <c r="E4027" s="1">
        <v>2</v>
      </c>
      <c r="F4027" s="1">
        <v>0</v>
      </c>
      <c r="G4027">
        <f>VLOOKUP(C4027,reference!$A$1:$E$310,5,FALSE)</f>
        <v>5315020</v>
      </c>
      <c r="H4027" t="str">
        <f>VLOOKUP(C4027,reference!$A$1:$E$310,4,FALSE)</f>
        <v>SANO NGGOANG</v>
      </c>
      <c r="I4027" t="str">
        <f>VLOOKUP($D4027,reference!$G$1:$H$25,2,FALSE)</f>
        <v>Lahan terbuka</v>
      </c>
      <c r="J4027" t="str">
        <f>VLOOKUP($E4027,reference!$G$1:$H$25,2,FALSE)</f>
        <v>Hutan lahan kering sekunder / bekas tebangan</v>
      </c>
      <c r="K4027" t="str">
        <f t="shared" si="62"/>
        <v>Non Irigasi</v>
      </c>
      <c r="L4027" t="s">
        <v>327</v>
      </c>
    </row>
    <row r="4028" spans="1:12" x14ac:dyDescent="0.25">
      <c r="A4028" s="1">
        <v>4027</v>
      </c>
      <c r="B4028" s="3">
        <v>1</v>
      </c>
      <c r="C4028" s="1">
        <v>246</v>
      </c>
      <c r="D4028" s="1">
        <v>20</v>
      </c>
      <c r="E4028" s="1">
        <v>20</v>
      </c>
      <c r="F4028" s="1">
        <v>1</v>
      </c>
      <c r="G4028">
        <f>VLOOKUP(C4028,reference!$A$1:$E$310,5,FALSE)</f>
        <v>5315030</v>
      </c>
      <c r="H4028" t="str">
        <f>VLOOKUP(C4028,reference!$A$1:$E$310,4,FALSE)</f>
        <v>LEMBOR</v>
      </c>
      <c r="I4028" t="str">
        <f>VLOOKUP($D4028,reference!$G$1:$H$25,2,FALSE)</f>
        <v>Tubuh air</v>
      </c>
      <c r="J4028" t="str">
        <f>VLOOKUP($E4028,reference!$G$1:$H$25,2,FALSE)</f>
        <v>Tubuh air</v>
      </c>
      <c r="K4028" t="str">
        <f t="shared" si="62"/>
        <v>Buffer Irigasi</v>
      </c>
      <c r="L4028" t="s">
        <v>327</v>
      </c>
    </row>
    <row r="4029" spans="1:12" x14ac:dyDescent="0.25">
      <c r="A4029" s="1">
        <v>4028</v>
      </c>
      <c r="B4029" s="3">
        <v>78</v>
      </c>
      <c r="C4029" s="1">
        <v>246</v>
      </c>
      <c r="D4029" s="1">
        <v>18</v>
      </c>
      <c r="E4029" s="1">
        <v>14</v>
      </c>
      <c r="F4029" s="1">
        <v>0</v>
      </c>
      <c r="G4029">
        <f>VLOOKUP(C4029,reference!$A$1:$E$310,5,FALSE)</f>
        <v>5315030</v>
      </c>
      <c r="H4029" t="str">
        <f>VLOOKUP(C4029,reference!$A$1:$E$310,4,FALSE)</f>
        <v>LEMBOR</v>
      </c>
      <c r="I4029" t="str">
        <f>VLOOKUP($D4029,reference!$G$1:$H$25,2,FALSE)</f>
        <v>Lahan terbuka</v>
      </c>
      <c r="J4029" t="str">
        <f>VLOOKUP($E4029,reference!$G$1:$H$25,2,FALSE)</f>
        <v>Sawah</v>
      </c>
      <c r="K4029" t="str">
        <f t="shared" si="62"/>
        <v>Non Irigasi</v>
      </c>
      <c r="L4029" t="s">
        <v>327</v>
      </c>
    </row>
    <row r="4030" spans="1:12" x14ac:dyDescent="0.25">
      <c r="A4030" s="1">
        <v>4029</v>
      </c>
      <c r="B4030" s="3">
        <v>8</v>
      </c>
      <c r="C4030" s="1">
        <v>222</v>
      </c>
      <c r="D4030" s="1">
        <v>2</v>
      </c>
      <c r="E4030" s="1">
        <v>13</v>
      </c>
      <c r="F4030" s="1">
        <v>0</v>
      </c>
      <c r="G4030">
        <f>VLOOKUP(C4030,reference!$A$1:$E$310,5,FALSE)</f>
        <v>5313042</v>
      </c>
      <c r="H4030" t="str">
        <f>VLOOKUP(C4030,reference!$A$1:$E$310,4,FALSE)</f>
        <v>SATAR MESE UTARA</v>
      </c>
      <c r="I4030" t="str">
        <f>VLOOKUP($D4030,reference!$G$1:$H$25,2,FALSE)</f>
        <v>Hutan lahan kering sekunder / bekas tebangan</v>
      </c>
      <c r="J4030" t="str">
        <f>VLOOKUP($E4030,reference!$G$1:$H$25,2,FALSE)</f>
        <v>Pertanian lahan kering  campur semak / kebun campur</v>
      </c>
      <c r="K4030" t="str">
        <f t="shared" si="62"/>
        <v>Non Irigasi</v>
      </c>
      <c r="L4030" t="s">
        <v>328</v>
      </c>
    </row>
    <row r="4031" spans="1:12" x14ac:dyDescent="0.25">
      <c r="A4031" s="1">
        <v>4030</v>
      </c>
      <c r="B4031" s="3">
        <v>128</v>
      </c>
      <c r="C4031" s="1">
        <v>275</v>
      </c>
      <c r="D4031" s="1">
        <v>12</v>
      </c>
      <c r="E4031" s="1">
        <v>9</v>
      </c>
      <c r="F4031" s="1">
        <v>0</v>
      </c>
      <c r="G4031">
        <f>VLOOKUP(C4031,reference!$A$1:$E$310,5,FALSE)</f>
        <v>5318060</v>
      </c>
      <c r="H4031" t="str">
        <f>VLOOKUP(C4031,reference!$A$1:$E$310,4,FALSE)</f>
        <v>AESESA</v>
      </c>
      <c r="I4031" t="str">
        <f>VLOOKUP($D4031,reference!$G$1:$H$25,2,FALSE)</f>
        <v>Pertanian lahan kering</v>
      </c>
      <c r="J4031" t="str">
        <f>VLOOKUP($E4031,reference!$G$1:$H$25,2,FALSE)</f>
        <v>Semak belukar</v>
      </c>
      <c r="K4031" t="str">
        <f t="shared" si="62"/>
        <v>Non Irigasi</v>
      </c>
      <c r="L4031" t="s">
        <v>327</v>
      </c>
    </row>
    <row r="4032" spans="1:12" x14ac:dyDescent="0.25">
      <c r="A4032" s="1">
        <v>4031</v>
      </c>
      <c r="B4032" s="3">
        <v>214</v>
      </c>
      <c r="C4032" s="1">
        <v>246</v>
      </c>
      <c r="D4032" s="1">
        <v>18</v>
      </c>
      <c r="E4032" s="1">
        <v>13</v>
      </c>
      <c r="F4032" s="1">
        <v>0</v>
      </c>
      <c r="G4032">
        <f>VLOOKUP(C4032,reference!$A$1:$E$310,5,FALSE)</f>
        <v>5315030</v>
      </c>
      <c r="H4032" t="str">
        <f>VLOOKUP(C4032,reference!$A$1:$E$310,4,FALSE)</f>
        <v>LEMBOR</v>
      </c>
      <c r="I4032" t="str">
        <f>VLOOKUP($D4032,reference!$G$1:$H$25,2,FALSE)</f>
        <v>Lahan terbuka</v>
      </c>
      <c r="J4032" t="str">
        <f>VLOOKUP($E4032,reference!$G$1:$H$25,2,FALSE)</f>
        <v>Pertanian lahan kering  campur semak / kebun campur</v>
      </c>
      <c r="K4032" t="str">
        <f t="shared" si="62"/>
        <v>Non Irigasi</v>
      </c>
      <c r="L4032" t="s">
        <v>327</v>
      </c>
    </row>
    <row r="4033" spans="1:12" x14ac:dyDescent="0.25">
      <c r="A4033" s="1">
        <v>4032</v>
      </c>
      <c r="B4033" s="3">
        <v>20</v>
      </c>
      <c r="C4033" s="1">
        <v>272</v>
      </c>
      <c r="D4033" s="1">
        <v>1</v>
      </c>
      <c r="E4033" s="1">
        <v>2</v>
      </c>
      <c r="F4033" s="1">
        <v>0</v>
      </c>
      <c r="G4033">
        <f>VLOOKUP(C4033,reference!$A$1:$E$310,5,FALSE)</f>
        <v>5318030</v>
      </c>
      <c r="H4033" t="str">
        <f>VLOOKUP(C4033,reference!$A$1:$E$310,4,FALSE)</f>
        <v>NANGARORO</v>
      </c>
      <c r="I4033" t="str">
        <f>VLOOKUP($D4033,reference!$G$1:$H$25,2,FALSE)</f>
        <v>Hutan lahan kering primer</v>
      </c>
      <c r="J4033" t="str">
        <f>VLOOKUP($E4033,reference!$G$1:$H$25,2,FALSE)</f>
        <v>Hutan lahan kering sekunder / bekas tebangan</v>
      </c>
      <c r="K4033" t="str">
        <f t="shared" si="62"/>
        <v>Non Irigasi</v>
      </c>
      <c r="L4033" t="s">
        <v>329</v>
      </c>
    </row>
    <row r="4034" spans="1:12" x14ac:dyDescent="0.25">
      <c r="A4034" s="1">
        <v>4033</v>
      </c>
      <c r="B4034" s="3">
        <v>955</v>
      </c>
      <c r="C4034" s="1">
        <v>206</v>
      </c>
      <c r="D4034" s="1">
        <v>2</v>
      </c>
      <c r="E4034" s="1">
        <v>9</v>
      </c>
      <c r="F4034" s="1">
        <v>0</v>
      </c>
      <c r="G4034">
        <f>VLOOKUP(C4034,reference!$A$1:$E$310,5,FALSE)</f>
        <v>5311070</v>
      </c>
      <c r="H4034" t="str">
        <f>VLOOKUP(C4034,reference!$A$1:$E$310,4,FALSE)</f>
        <v>DETUSOKO</v>
      </c>
      <c r="I4034" t="str">
        <f>VLOOKUP($D4034,reference!$G$1:$H$25,2,FALSE)</f>
        <v>Hutan lahan kering sekunder / bekas tebangan</v>
      </c>
      <c r="J4034" t="str">
        <f>VLOOKUP($E4034,reference!$G$1:$H$25,2,FALSE)</f>
        <v>Semak belukar</v>
      </c>
      <c r="K4034" t="str">
        <f t="shared" si="62"/>
        <v>Non Irigasi</v>
      </c>
      <c r="L4034" t="s">
        <v>328</v>
      </c>
    </row>
    <row r="4035" spans="1:12" x14ac:dyDescent="0.25">
      <c r="A4035" s="1">
        <v>4034</v>
      </c>
      <c r="B4035" s="3">
        <v>4</v>
      </c>
      <c r="C4035" s="1">
        <v>172</v>
      </c>
      <c r="D4035" s="1">
        <v>18</v>
      </c>
      <c r="E4035" s="1">
        <v>9</v>
      </c>
      <c r="F4035" s="1">
        <v>0</v>
      </c>
      <c r="G4035">
        <f>VLOOKUP(C4035,reference!$A$1:$E$310,5,FALSE)</f>
        <v>5310032</v>
      </c>
      <c r="H4035" t="str">
        <f>VLOOKUP(C4035,reference!$A$1:$E$310,4,FALSE)</f>
        <v>MAPITARA</v>
      </c>
      <c r="I4035" t="str">
        <f>VLOOKUP($D4035,reference!$G$1:$H$25,2,FALSE)</f>
        <v>Lahan terbuka</v>
      </c>
      <c r="J4035" t="str">
        <f>VLOOKUP($E4035,reference!$G$1:$H$25,2,FALSE)</f>
        <v>Semak belukar</v>
      </c>
      <c r="K4035" t="str">
        <f t="shared" ref="K4035:K4098" si="63">IF(F4035=0,"Non Irigasi","Buffer Irigasi")</f>
        <v>Non Irigasi</v>
      </c>
      <c r="L4035" t="s">
        <v>327</v>
      </c>
    </row>
    <row r="4036" spans="1:12" x14ac:dyDescent="0.25">
      <c r="A4036" s="1">
        <v>4035</v>
      </c>
      <c r="B4036" s="3">
        <v>3</v>
      </c>
      <c r="C4036" s="1">
        <v>244</v>
      </c>
      <c r="D4036" s="1">
        <v>12</v>
      </c>
      <c r="E4036" s="1">
        <v>12</v>
      </c>
      <c r="F4036" s="1">
        <v>0</v>
      </c>
      <c r="G4036">
        <f>VLOOKUP(C4036,reference!$A$1:$E$310,5,FALSE)</f>
        <v>5315020</v>
      </c>
      <c r="H4036" t="str">
        <f>VLOOKUP(C4036,reference!$A$1:$E$310,4,FALSE)</f>
        <v>SANO NGGOANG</v>
      </c>
      <c r="I4036" t="str">
        <f>VLOOKUP($D4036,reference!$G$1:$H$25,2,FALSE)</f>
        <v>Pertanian lahan kering</v>
      </c>
      <c r="J4036" t="str">
        <f>VLOOKUP($E4036,reference!$G$1:$H$25,2,FALSE)</f>
        <v>Pertanian lahan kering</v>
      </c>
      <c r="K4036" t="str">
        <f t="shared" si="63"/>
        <v>Non Irigasi</v>
      </c>
      <c r="L4036" t="s">
        <v>327</v>
      </c>
    </row>
    <row r="4037" spans="1:12" x14ac:dyDescent="0.25">
      <c r="A4037" s="1">
        <v>4036</v>
      </c>
      <c r="B4037" s="3">
        <v>8</v>
      </c>
      <c r="C4037" s="1">
        <v>244</v>
      </c>
      <c r="D4037" s="1">
        <v>12</v>
      </c>
      <c r="E4037" s="1">
        <v>11</v>
      </c>
      <c r="F4037" s="1">
        <v>0</v>
      </c>
      <c r="G4037">
        <f>VLOOKUP(C4037,reference!$A$1:$E$310,5,FALSE)</f>
        <v>5315020</v>
      </c>
      <c r="H4037" t="str">
        <f>VLOOKUP(C4037,reference!$A$1:$E$310,4,FALSE)</f>
        <v>SANO NGGOANG</v>
      </c>
      <c r="I4037" t="str">
        <f>VLOOKUP($D4037,reference!$G$1:$H$25,2,FALSE)</f>
        <v>Pertanian lahan kering</v>
      </c>
      <c r="J4037" t="str">
        <f>VLOOKUP($E4037,reference!$G$1:$H$25,2,FALSE)</f>
        <v>Savanna / Padang rumput</v>
      </c>
      <c r="K4037" t="str">
        <f t="shared" si="63"/>
        <v>Non Irigasi</v>
      </c>
      <c r="L4037" t="s">
        <v>327</v>
      </c>
    </row>
    <row r="4038" spans="1:12" x14ac:dyDescent="0.25">
      <c r="A4038" s="1">
        <v>4037</v>
      </c>
      <c r="B4038" s="3">
        <v>42</v>
      </c>
      <c r="C4038" s="1">
        <v>244</v>
      </c>
      <c r="D4038" s="1">
        <v>12</v>
      </c>
      <c r="E4038" s="1">
        <v>13</v>
      </c>
      <c r="F4038" s="1">
        <v>0</v>
      </c>
      <c r="G4038">
        <f>VLOOKUP(C4038,reference!$A$1:$E$310,5,FALSE)</f>
        <v>5315020</v>
      </c>
      <c r="H4038" t="str">
        <f>VLOOKUP(C4038,reference!$A$1:$E$310,4,FALSE)</f>
        <v>SANO NGGOANG</v>
      </c>
      <c r="I4038" t="str">
        <f>VLOOKUP($D4038,reference!$G$1:$H$25,2,FALSE)</f>
        <v>Pertanian lahan kering</v>
      </c>
      <c r="J4038" t="str">
        <f>VLOOKUP($E4038,reference!$G$1:$H$25,2,FALSE)</f>
        <v>Pertanian lahan kering  campur semak / kebun campur</v>
      </c>
      <c r="K4038" t="str">
        <f t="shared" si="63"/>
        <v>Non Irigasi</v>
      </c>
      <c r="L4038" t="s">
        <v>327</v>
      </c>
    </row>
    <row r="4039" spans="1:12" x14ac:dyDescent="0.25">
      <c r="A4039" s="1">
        <v>4038</v>
      </c>
      <c r="B4039" s="3">
        <v>11</v>
      </c>
      <c r="C4039" s="1">
        <v>246</v>
      </c>
      <c r="D4039" s="1">
        <v>18</v>
      </c>
      <c r="E4039" s="1">
        <v>13</v>
      </c>
      <c r="F4039" s="1">
        <v>1</v>
      </c>
      <c r="G4039">
        <f>VLOOKUP(C4039,reference!$A$1:$E$310,5,FALSE)</f>
        <v>5315030</v>
      </c>
      <c r="H4039" t="str">
        <f>VLOOKUP(C4039,reference!$A$1:$E$310,4,FALSE)</f>
        <v>LEMBOR</v>
      </c>
      <c r="I4039" t="str">
        <f>VLOOKUP($D4039,reference!$G$1:$H$25,2,FALSE)</f>
        <v>Lahan terbuka</v>
      </c>
      <c r="J4039" t="str">
        <f>VLOOKUP($E4039,reference!$G$1:$H$25,2,FALSE)</f>
        <v>Pertanian lahan kering  campur semak / kebun campur</v>
      </c>
      <c r="K4039" t="str">
        <f t="shared" si="63"/>
        <v>Buffer Irigasi</v>
      </c>
      <c r="L4039" t="s">
        <v>327</v>
      </c>
    </row>
    <row r="4040" spans="1:12" x14ac:dyDescent="0.25">
      <c r="A4040" s="1">
        <v>4039</v>
      </c>
      <c r="B4040" s="3">
        <v>4</v>
      </c>
      <c r="C4040" s="1">
        <v>246</v>
      </c>
      <c r="D4040" s="1">
        <v>18</v>
      </c>
      <c r="E4040" s="1">
        <v>14</v>
      </c>
      <c r="F4040" s="1">
        <v>1</v>
      </c>
      <c r="G4040">
        <f>VLOOKUP(C4040,reference!$A$1:$E$310,5,FALSE)</f>
        <v>5315030</v>
      </c>
      <c r="H4040" t="str">
        <f>VLOOKUP(C4040,reference!$A$1:$E$310,4,FALSE)</f>
        <v>LEMBOR</v>
      </c>
      <c r="I4040" t="str">
        <f>VLOOKUP($D4040,reference!$G$1:$H$25,2,FALSE)</f>
        <v>Lahan terbuka</v>
      </c>
      <c r="J4040" t="str">
        <f>VLOOKUP($E4040,reference!$G$1:$H$25,2,FALSE)</f>
        <v>Sawah</v>
      </c>
      <c r="K4040" t="str">
        <f t="shared" si="63"/>
        <v>Buffer Irigasi</v>
      </c>
      <c r="L4040" t="s">
        <v>327</v>
      </c>
    </row>
    <row r="4041" spans="1:12" x14ac:dyDescent="0.25">
      <c r="A4041" s="1">
        <v>4040</v>
      </c>
      <c r="B4041" s="3">
        <v>12</v>
      </c>
      <c r="C4041" s="1">
        <v>215</v>
      </c>
      <c r="D4041" s="1">
        <v>12</v>
      </c>
      <c r="E4041" s="1">
        <v>14</v>
      </c>
      <c r="F4041" s="1">
        <v>0</v>
      </c>
      <c r="G4041">
        <f>VLOOKUP(C4041,reference!$A$1:$E$310,5,FALSE)</f>
        <v>5312070</v>
      </c>
      <c r="H4041" t="str">
        <f>VLOOKUP(C4041,reference!$A$1:$E$310,4,FALSE)</f>
        <v>BAJAWA UTARA</v>
      </c>
      <c r="I4041" t="str">
        <f>VLOOKUP($D4041,reference!$G$1:$H$25,2,FALSE)</f>
        <v>Pertanian lahan kering</v>
      </c>
      <c r="J4041" t="str">
        <f>VLOOKUP($E4041,reference!$G$1:$H$25,2,FALSE)</f>
        <v>Sawah</v>
      </c>
      <c r="K4041" t="str">
        <f t="shared" si="63"/>
        <v>Non Irigasi</v>
      </c>
      <c r="L4041" t="s">
        <v>327</v>
      </c>
    </row>
    <row r="4042" spans="1:12" x14ac:dyDescent="0.25">
      <c r="A4042" s="1">
        <v>4041</v>
      </c>
      <c r="B4042" s="3">
        <v>1310</v>
      </c>
      <c r="C4042" s="1">
        <v>216</v>
      </c>
      <c r="D4042" s="1">
        <v>14</v>
      </c>
      <c r="E4042" s="1">
        <v>14</v>
      </c>
      <c r="F4042" s="1">
        <v>0</v>
      </c>
      <c r="G4042">
        <f>VLOOKUP(C4042,reference!$A$1:$E$310,5,FALSE)</f>
        <v>5312071</v>
      </c>
      <c r="H4042" t="str">
        <f>VLOOKUP(C4042,reference!$A$1:$E$310,4,FALSE)</f>
        <v>SOA</v>
      </c>
      <c r="I4042" t="str">
        <f>VLOOKUP($D4042,reference!$G$1:$H$25,2,FALSE)</f>
        <v>Sawah</v>
      </c>
      <c r="J4042" t="str">
        <f>VLOOKUP($E4042,reference!$G$1:$H$25,2,FALSE)</f>
        <v>Sawah</v>
      </c>
      <c r="K4042" t="str">
        <f t="shared" si="63"/>
        <v>Non Irigasi</v>
      </c>
      <c r="L4042" t="s">
        <v>327</v>
      </c>
    </row>
    <row r="4043" spans="1:12" x14ac:dyDescent="0.25">
      <c r="A4043" s="1">
        <v>4042</v>
      </c>
      <c r="B4043" s="3">
        <v>73</v>
      </c>
      <c r="C4043" s="1">
        <v>275</v>
      </c>
      <c r="D4043" s="1">
        <v>12</v>
      </c>
      <c r="E4043" s="1">
        <v>13</v>
      </c>
      <c r="F4043" s="1">
        <v>0</v>
      </c>
      <c r="G4043">
        <f>VLOOKUP(C4043,reference!$A$1:$E$310,5,FALSE)</f>
        <v>5318060</v>
      </c>
      <c r="H4043" t="str">
        <f>VLOOKUP(C4043,reference!$A$1:$E$310,4,FALSE)</f>
        <v>AESESA</v>
      </c>
      <c r="I4043" t="str">
        <f>VLOOKUP($D4043,reference!$G$1:$H$25,2,FALSE)</f>
        <v>Pertanian lahan kering</v>
      </c>
      <c r="J4043" t="str">
        <f>VLOOKUP($E4043,reference!$G$1:$H$25,2,FALSE)</f>
        <v>Pertanian lahan kering  campur semak / kebun campur</v>
      </c>
      <c r="K4043" t="str">
        <f t="shared" si="63"/>
        <v>Non Irigasi</v>
      </c>
      <c r="L4043" t="s">
        <v>327</v>
      </c>
    </row>
    <row r="4044" spans="1:12" x14ac:dyDescent="0.25">
      <c r="A4044" s="1">
        <v>4043</v>
      </c>
      <c r="B4044" s="3">
        <v>25</v>
      </c>
      <c r="C4044" s="1">
        <v>206</v>
      </c>
      <c r="D4044" s="1">
        <v>13</v>
      </c>
      <c r="E4044" s="1">
        <v>2</v>
      </c>
      <c r="F4044" s="1">
        <v>0</v>
      </c>
      <c r="G4044">
        <f>VLOOKUP(C4044,reference!$A$1:$E$310,5,FALSE)</f>
        <v>5311070</v>
      </c>
      <c r="H4044" t="str">
        <f>VLOOKUP(C4044,reference!$A$1:$E$310,4,FALSE)</f>
        <v>DETUSOKO</v>
      </c>
      <c r="I4044" t="str">
        <f>VLOOKUP($D4044,reference!$G$1:$H$25,2,FALSE)</f>
        <v>Pertanian lahan kering  campur semak / kebun campur</v>
      </c>
      <c r="J4044" t="str">
        <f>VLOOKUP($E4044,reference!$G$1:$H$25,2,FALSE)</f>
        <v>Hutan lahan kering sekunder / bekas tebangan</v>
      </c>
      <c r="K4044" t="str">
        <f t="shared" si="63"/>
        <v>Non Irigasi</v>
      </c>
      <c r="L4044" t="s">
        <v>327</v>
      </c>
    </row>
    <row r="4045" spans="1:12" x14ac:dyDescent="0.25">
      <c r="A4045" s="1">
        <v>4044</v>
      </c>
      <c r="B4045" s="3">
        <v>80</v>
      </c>
      <c r="C4045" s="1">
        <v>180</v>
      </c>
      <c r="D4045" s="1">
        <v>13</v>
      </c>
      <c r="E4045" s="1">
        <v>2</v>
      </c>
      <c r="F4045" s="1">
        <v>0</v>
      </c>
      <c r="G4045">
        <f>VLOOKUP(C4045,reference!$A$1:$E$310,5,FALSE)</f>
        <v>5310062</v>
      </c>
      <c r="H4045" t="str">
        <f>VLOOKUP(C4045,reference!$A$1:$E$310,4,FALSE)</f>
        <v>KOTING</v>
      </c>
      <c r="I4045" t="str">
        <f>VLOOKUP($D4045,reference!$G$1:$H$25,2,FALSE)</f>
        <v>Pertanian lahan kering  campur semak / kebun campur</v>
      </c>
      <c r="J4045" t="str">
        <f>VLOOKUP($E4045,reference!$G$1:$H$25,2,FALSE)</f>
        <v>Hutan lahan kering sekunder / bekas tebangan</v>
      </c>
      <c r="K4045" t="str">
        <f t="shared" si="63"/>
        <v>Non Irigasi</v>
      </c>
      <c r="L4045" t="s">
        <v>327</v>
      </c>
    </row>
    <row r="4046" spans="1:12" x14ac:dyDescent="0.25">
      <c r="A4046" s="1">
        <v>4045</v>
      </c>
      <c r="B4046" s="3">
        <v>36</v>
      </c>
      <c r="C4046" s="1">
        <v>177</v>
      </c>
      <c r="D4046" s="1">
        <v>9</v>
      </c>
      <c r="E4046" s="1">
        <v>2</v>
      </c>
      <c r="F4046" s="1">
        <v>0</v>
      </c>
      <c r="G4046">
        <f>VLOOKUP(C4046,reference!$A$1:$E$310,5,FALSE)</f>
        <v>5310051</v>
      </c>
      <c r="H4046" t="str">
        <f>VLOOKUP(C4046,reference!$A$1:$E$310,4,FALSE)</f>
        <v>HEWOKLOANG</v>
      </c>
      <c r="I4046" t="str">
        <f>VLOOKUP($D4046,reference!$G$1:$H$25,2,FALSE)</f>
        <v>Semak belukar</v>
      </c>
      <c r="J4046" t="str">
        <f>VLOOKUP($E4046,reference!$G$1:$H$25,2,FALSE)</f>
        <v>Hutan lahan kering sekunder / bekas tebangan</v>
      </c>
      <c r="K4046" t="str">
        <f t="shared" si="63"/>
        <v>Non Irigasi</v>
      </c>
      <c r="L4046" t="s">
        <v>327</v>
      </c>
    </row>
    <row r="4047" spans="1:12" x14ac:dyDescent="0.25">
      <c r="A4047" s="1">
        <v>4046</v>
      </c>
      <c r="B4047" s="3">
        <v>10</v>
      </c>
      <c r="C4047" s="1">
        <v>246</v>
      </c>
      <c r="D4047" s="1">
        <v>18</v>
      </c>
      <c r="E4047" s="1">
        <v>11</v>
      </c>
      <c r="F4047" s="1">
        <v>1</v>
      </c>
      <c r="G4047">
        <f>VLOOKUP(C4047,reference!$A$1:$E$310,5,FALSE)</f>
        <v>5315030</v>
      </c>
      <c r="H4047" t="str">
        <f>VLOOKUP(C4047,reference!$A$1:$E$310,4,FALSE)</f>
        <v>LEMBOR</v>
      </c>
      <c r="I4047" t="str">
        <f>VLOOKUP($D4047,reference!$G$1:$H$25,2,FALSE)</f>
        <v>Lahan terbuka</v>
      </c>
      <c r="J4047" t="str">
        <f>VLOOKUP($E4047,reference!$G$1:$H$25,2,FALSE)</f>
        <v>Savanna / Padang rumput</v>
      </c>
      <c r="K4047" t="str">
        <f t="shared" si="63"/>
        <v>Buffer Irigasi</v>
      </c>
      <c r="L4047" t="s">
        <v>327</v>
      </c>
    </row>
    <row r="4048" spans="1:12" x14ac:dyDescent="0.25">
      <c r="A4048" s="1">
        <v>4047</v>
      </c>
      <c r="B4048" s="3">
        <v>10</v>
      </c>
      <c r="C4048" s="1">
        <v>246</v>
      </c>
      <c r="D4048" s="1">
        <v>13</v>
      </c>
      <c r="E4048" s="1">
        <v>11</v>
      </c>
      <c r="F4048" s="1">
        <v>1</v>
      </c>
      <c r="G4048">
        <f>VLOOKUP(C4048,reference!$A$1:$E$310,5,FALSE)</f>
        <v>5315030</v>
      </c>
      <c r="H4048" t="str">
        <f>VLOOKUP(C4048,reference!$A$1:$E$310,4,FALSE)</f>
        <v>LEMBOR</v>
      </c>
      <c r="I4048" t="str">
        <f>VLOOKUP($D4048,reference!$G$1:$H$25,2,FALSE)</f>
        <v>Pertanian lahan kering  campur semak / kebun campur</v>
      </c>
      <c r="J4048" t="str">
        <f>VLOOKUP($E4048,reference!$G$1:$H$25,2,FALSE)</f>
        <v>Savanna / Padang rumput</v>
      </c>
      <c r="K4048" t="str">
        <f t="shared" si="63"/>
        <v>Buffer Irigasi</v>
      </c>
      <c r="L4048" t="s">
        <v>327</v>
      </c>
    </row>
    <row r="4049" spans="1:12" x14ac:dyDescent="0.25">
      <c r="A4049" s="1">
        <v>4048</v>
      </c>
      <c r="B4049" s="3">
        <v>716</v>
      </c>
      <c r="C4049" s="1">
        <v>278</v>
      </c>
      <c r="D4049" s="1">
        <v>13</v>
      </c>
      <c r="E4049" s="1">
        <v>9</v>
      </c>
      <c r="F4049" s="1">
        <v>0</v>
      </c>
      <c r="G4049">
        <f>VLOOKUP(C4049,reference!$A$1:$E$310,5,FALSE)</f>
        <v>5319011</v>
      </c>
      <c r="H4049" t="str">
        <f>VLOOKUP(C4049,reference!$A$1:$E$310,4,FALSE)</f>
        <v>RANA MESE</v>
      </c>
      <c r="I4049" t="str">
        <f>VLOOKUP($D4049,reference!$G$1:$H$25,2,FALSE)</f>
        <v>Pertanian lahan kering  campur semak / kebun campur</v>
      </c>
      <c r="J4049" t="str">
        <f>VLOOKUP($E4049,reference!$G$1:$H$25,2,FALSE)</f>
        <v>Semak belukar</v>
      </c>
      <c r="K4049" t="str">
        <f t="shared" si="63"/>
        <v>Non Irigasi</v>
      </c>
      <c r="L4049" t="s">
        <v>327</v>
      </c>
    </row>
    <row r="4050" spans="1:12" x14ac:dyDescent="0.25">
      <c r="A4050" s="1">
        <v>4049</v>
      </c>
      <c r="B4050" s="3">
        <v>148</v>
      </c>
      <c r="C4050" s="1">
        <v>279</v>
      </c>
      <c r="D4050" s="1">
        <v>12</v>
      </c>
      <c r="E4050" s="1">
        <v>2</v>
      </c>
      <c r="F4050" s="1">
        <v>0</v>
      </c>
      <c r="G4050">
        <f>VLOOKUP(C4050,reference!$A$1:$E$310,5,FALSE)</f>
        <v>5319020</v>
      </c>
      <c r="H4050" t="str">
        <f>VLOOKUP(C4050,reference!$A$1:$E$310,4,FALSE)</f>
        <v>KOTA KOMBA</v>
      </c>
      <c r="I4050" t="str">
        <f>VLOOKUP($D4050,reference!$G$1:$H$25,2,FALSE)</f>
        <v>Pertanian lahan kering</v>
      </c>
      <c r="J4050" t="str">
        <f>VLOOKUP($E4050,reference!$G$1:$H$25,2,FALSE)</f>
        <v>Hutan lahan kering sekunder / bekas tebangan</v>
      </c>
      <c r="K4050" t="str">
        <f t="shared" si="63"/>
        <v>Non Irigasi</v>
      </c>
      <c r="L4050" t="s">
        <v>327</v>
      </c>
    </row>
    <row r="4051" spans="1:12" x14ac:dyDescent="0.25">
      <c r="A4051" s="1">
        <v>4050</v>
      </c>
      <c r="B4051" s="3">
        <v>110</v>
      </c>
      <c r="C4051" s="1">
        <v>215</v>
      </c>
      <c r="D4051" s="1">
        <v>12</v>
      </c>
      <c r="E4051" s="1">
        <v>2</v>
      </c>
      <c r="F4051" s="1">
        <v>0</v>
      </c>
      <c r="G4051">
        <f>VLOOKUP(C4051,reference!$A$1:$E$310,5,FALSE)</f>
        <v>5312070</v>
      </c>
      <c r="H4051" t="str">
        <f>VLOOKUP(C4051,reference!$A$1:$E$310,4,FALSE)</f>
        <v>BAJAWA UTARA</v>
      </c>
      <c r="I4051" t="str">
        <f>VLOOKUP($D4051,reference!$G$1:$H$25,2,FALSE)</f>
        <v>Pertanian lahan kering</v>
      </c>
      <c r="J4051" t="str">
        <f>VLOOKUP($E4051,reference!$G$1:$H$25,2,FALSE)</f>
        <v>Hutan lahan kering sekunder / bekas tebangan</v>
      </c>
      <c r="K4051" t="str">
        <f t="shared" si="63"/>
        <v>Non Irigasi</v>
      </c>
      <c r="L4051" t="s">
        <v>327</v>
      </c>
    </row>
    <row r="4052" spans="1:12" x14ac:dyDescent="0.25">
      <c r="A4052" s="1">
        <v>4051</v>
      </c>
      <c r="B4052" s="3">
        <v>1727</v>
      </c>
      <c r="C4052" s="1">
        <v>215</v>
      </c>
      <c r="D4052" s="1">
        <v>12</v>
      </c>
      <c r="E4052" s="1">
        <v>12</v>
      </c>
      <c r="F4052" s="1">
        <v>0</v>
      </c>
      <c r="G4052">
        <f>VLOOKUP(C4052,reference!$A$1:$E$310,5,FALSE)</f>
        <v>5312070</v>
      </c>
      <c r="H4052" t="str">
        <f>VLOOKUP(C4052,reference!$A$1:$E$310,4,FALSE)</f>
        <v>BAJAWA UTARA</v>
      </c>
      <c r="I4052" t="str">
        <f>VLOOKUP($D4052,reference!$G$1:$H$25,2,FALSE)</f>
        <v>Pertanian lahan kering</v>
      </c>
      <c r="J4052" t="str">
        <f>VLOOKUP($E4052,reference!$G$1:$H$25,2,FALSE)</f>
        <v>Pertanian lahan kering</v>
      </c>
      <c r="K4052" t="str">
        <f t="shared" si="63"/>
        <v>Non Irigasi</v>
      </c>
      <c r="L4052" t="s">
        <v>327</v>
      </c>
    </row>
    <row r="4053" spans="1:12" x14ac:dyDescent="0.25">
      <c r="A4053" s="1">
        <v>4052</v>
      </c>
      <c r="B4053" s="3">
        <v>6618</v>
      </c>
      <c r="C4053" s="1">
        <v>272</v>
      </c>
      <c r="D4053" s="1">
        <v>11</v>
      </c>
      <c r="E4053" s="1">
        <v>11</v>
      </c>
      <c r="F4053" s="1">
        <v>0</v>
      </c>
      <c r="G4053">
        <f>VLOOKUP(C4053,reference!$A$1:$E$310,5,FALSE)</f>
        <v>5318030</v>
      </c>
      <c r="H4053" t="str">
        <f>VLOOKUP(C4053,reference!$A$1:$E$310,4,FALSE)</f>
        <v>NANGARORO</v>
      </c>
      <c r="I4053" t="str">
        <f>VLOOKUP($D4053,reference!$G$1:$H$25,2,FALSE)</f>
        <v>Savanna / Padang rumput</v>
      </c>
      <c r="J4053" t="str">
        <f>VLOOKUP($E4053,reference!$G$1:$H$25,2,FALSE)</f>
        <v>Savanna / Padang rumput</v>
      </c>
      <c r="K4053" t="str">
        <f t="shared" si="63"/>
        <v>Non Irigasi</v>
      </c>
      <c r="L4053" t="s">
        <v>327</v>
      </c>
    </row>
    <row r="4054" spans="1:12" x14ac:dyDescent="0.25">
      <c r="A4054" s="1">
        <v>4053</v>
      </c>
      <c r="B4054" s="3">
        <v>1495</v>
      </c>
      <c r="C4054" s="1">
        <v>272</v>
      </c>
      <c r="D4054" s="1">
        <v>2</v>
      </c>
      <c r="E4054" s="1">
        <v>12</v>
      </c>
      <c r="F4054" s="1">
        <v>0</v>
      </c>
      <c r="G4054">
        <f>VLOOKUP(C4054,reference!$A$1:$E$310,5,FALSE)</f>
        <v>5318030</v>
      </c>
      <c r="H4054" t="str">
        <f>VLOOKUP(C4054,reference!$A$1:$E$310,4,FALSE)</f>
        <v>NANGARORO</v>
      </c>
      <c r="I4054" t="str">
        <f>VLOOKUP($D4054,reference!$G$1:$H$25,2,FALSE)</f>
        <v>Hutan lahan kering sekunder / bekas tebangan</v>
      </c>
      <c r="J4054" t="str">
        <f>VLOOKUP($E4054,reference!$G$1:$H$25,2,FALSE)</f>
        <v>Pertanian lahan kering</v>
      </c>
      <c r="K4054" t="str">
        <f t="shared" si="63"/>
        <v>Non Irigasi</v>
      </c>
      <c r="L4054" t="s">
        <v>328</v>
      </c>
    </row>
    <row r="4055" spans="1:12" x14ac:dyDescent="0.25">
      <c r="A4055" s="1">
        <v>4054</v>
      </c>
      <c r="B4055" s="3">
        <v>26</v>
      </c>
      <c r="C4055" s="1">
        <v>182</v>
      </c>
      <c r="D4055" s="1">
        <v>13</v>
      </c>
      <c r="E4055" s="1">
        <v>2</v>
      </c>
      <c r="F4055" s="1">
        <v>0</v>
      </c>
      <c r="G4055">
        <f>VLOOKUP(C4055,reference!$A$1:$E$310,5,FALSE)</f>
        <v>5310070</v>
      </c>
      <c r="H4055" t="str">
        <f>VLOOKUP(C4055,reference!$A$1:$E$310,4,FALSE)</f>
        <v>NITA</v>
      </c>
      <c r="I4055" t="str">
        <f>VLOOKUP($D4055,reference!$G$1:$H$25,2,FALSE)</f>
        <v>Pertanian lahan kering  campur semak / kebun campur</v>
      </c>
      <c r="J4055" t="str">
        <f>VLOOKUP($E4055,reference!$G$1:$H$25,2,FALSE)</f>
        <v>Hutan lahan kering sekunder / bekas tebangan</v>
      </c>
      <c r="K4055" t="str">
        <f t="shared" si="63"/>
        <v>Non Irigasi</v>
      </c>
      <c r="L4055" t="s">
        <v>327</v>
      </c>
    </row>
    <row r="4056" spans="1:12" x14ac:dyDescent="0.25">
      <c r="A4056" s="1">
        <v>4055</v>
      </c>
      <c r="B4056" s="3">
        <v>5</v>
      </c>
      <c r="C4056" s="1">
        <v>180</v>
      </c>
      <c r="D4056" s="1">
        <v>16</v>
      </c>
      <c r="E4056" s="1">
        <v>2</v>
      </c>
      <c r="F4056" s="1">
        <v>0</v>
      </c>
      <c r="G4056">
        <f>VLOOKUP(C4056,reference!$A$1:$E$310,5,FALSE)</f>
        <v>5310062</v>
      </c>
      <c r="H4056" t="str">
        <f>VLOOKUP(C4056,reference!$A$1:$E$310,4,FALSE)</f>
        <v>KOTING</v>
      </c>
      <c r="I4056" t="str">
        <f>VLOOKUP($D4056,reference!$G$1:$H$25,2,FALSE)</f>
        <v>Pemukiman</v>
      </c>
      <c r="J4056" t="str">
        <f>VLOOKUP($E4056,reference!$G$1:$H$25,2,FALSE)</f>
        <v>Hutan lahan kering sekunder / bekas tebangan</v>
      </c>
      <c r="K4056" t="str">
        <f t="shared" si="63"/>
        <v>Non Irigasi</v>
      </c>
      <c r="L4056" t="s">
        <v>327</v>
      </c>
    </row>
    <row r="4057" spans="1:12" x14ac:dyDescent="0.25">
      <c r="A4057" s="1">
        <v>4056</v>
      </c>
      <c r="B4057" s="3">
        <v>645</v>
      </c>
      <c r="C4057" s="1">
        <v>177</v>
      </c>
      <c r="D4057" s="1">
        <v>2</v>
      </c>
      <c r="E4057" s="1">
        <v>2</v>
      </c>
      <c r="F4057" s="1">
        <v>0</v>
      </c>
      <c r="G4057">
        <f>VLOOKUP(C4057,reference!$A$1:$E$310,5,FALSE)</f>
        <v>5310051</v>
      </c>
      <c r="H4057" t="str">
        <f>VLOOKUP(C4057,reference!$A$1:$E$310,4,FALSE)</f>
        <v>HEWOKLOANG</v>
      </c>
      <c r="I4057" t="str">
        <f>VLOOKUP($D4057,reference!$G$1:$H$25,2,FALSE)</f>
        <v>Hutan lahan kering sekunder / bekas tebangan</v>
      </c>
      <c r="J4057" t="str">
        <f>VLOOKUP($E4057,reference!$G$1:$H$25,2,FALSE)</f>
        <v>Hutan lahan kering sekunder / bekas tebangan</v>
      </c>
      <c r="K4057" t="str">
        <f t="shared" si="63"/>
        <v>Non Irigasi</v>
      </c>
      <c r="L4057" t="s">
        <v>327</v>
      </c>
    </row>
    <row r="4058" spans="1:12" x14ac:dyDescent="0.25">
      <c r="A4058" s="1">
        <v>4057</v>
      </c>
      <c r="B4058" s="3">
        <v>477</v>
      </c>
      <c r="C4058" s="1">
        <v>246</v>
      </c>
      <c r="D4058" s="1">
        <v>18</v>
      </c>
      <c r="E4058" s="1">
        <v>11</v>
      </c>
      <c r="F4058" s="1">
        <v>0</v>
      </c>
      <c r="G4058">
        <f>VLOOKUP(C4058,reference!$A$1:$E$310,5,FALSE)</f>
        <v>5315030</v>
      </c>
      <c r="H4058" t="str">
        <f>VLOOKUP(C4058,reference!$A$1:$E$310,4,FALSE)</f>
        <v>LEMBOR</v>
      </c>
      <c r="I4058" t="str">
        <f>VLOOKUP($D4058,reference!$G$1:$H$25,2,FALSE)</f>
        <v>Lahan terbuka</v>
      </c>
      <c r="J4058" t="str">
        <f>VLOOKUP($E4058,reference!$G$1:$H$25,2,FALSE)</f>
        <v>Savanna / Padang rumput</v>
      </c>
      <c r="K4058" t="str">
        <f t="shared" si="63"/>
        <v>Non Irigasi</v>
      </c>
      <c r="L4058" t="s">
        <v>327</v>
      </c>
    </row>
    <row r="4059" spans="1:12" x14ac:dyDescent="0.25">
      <c r="A4059" s="1">
        <v>4058</v>
      </c>
      <c r="B4059" s="3">
        <v>55</v>
      </c>
      <c r="C4059" s="1">
        <v>181</v>
      </c>
      <c r="D4059" s="1">
        <v>2</v>
      </c>
      <c r="E4059" s="1">
        <v>16</v>
      </c>
      <c r="F4059" s="1">
        <v>0</v>
      </c>
      <c r="G4059">
        <f>VLOOKUP(C4059,reference!$A$1:$E$310,5,FALSE)</f>
        <v>5310063</v>
      </c>
      <c r="H4059" t="str">
        <f>VLOOKUP(C4059,reference!$A$1:$E$310,4,FALSE)</f>
        <v>NELLE</v>
      </c>
      <c r="I4059" t="str">
        <f>VLOOKUP($D4059,reference!$G$1:$H$25,2,FALSE)</f>
        <v>Hutan lahan kering sekunder / bekas tebangan</v>
      </c>
      <c r="J4059" t="str">
        <f>VLOOKUP($E4059,reference!$G$1:$H$25,2,FALSE)</f>
        <v>Pemukiman</v>
      </c>
      <c r="K4059" t="str">
        <f t="shared" si="63"/>
        <v>Non Irigasi</v>
      </c>
      <c r="L4059" t="s">
        <v>328</v>
      </c>
    </row>
    <row r="4060" spans="1:12" x14ac:dyDescent="0.25">
      <c r="A4060" s="1">
        <v>4059</v>
      </c>
      <c r="B4060" s="3">
        <v>700</v>
      </c>
      <c r="C4060" s="1">
        <v>172</v>
      </c>
      <c r="D4060" s="1">
        <v>13</v>
      </c>
      <c r="E4060" s="1">
        <v>11</v>
      </c>
      <c r="F4060" s="1">
        <v>0</v>
      </c>
      <c r="G4060">
        <f>VLOOKUP(C4060,reference!$A$1:$E$310,5,FALSE)</f>
        <v>5310032</v>
      </c>
      <c r="H4060" t="str">
        <f>VLOOKUP(C4060,reference!$A$1:$E$310,4,FALSE)</f>
        <v>MAPITARA</v>
      </c>
      <c r="I4060" t="str">
        <f>VLOOKUP($D4060,reference!$G$1:$H$25,2,FALSE)</f>
        <v>Pertanian lahan kering  campur semak / kebun campur</v>
      </c>
      <c r="J4060" t="str">
        <f>VLOOKUP($E4060,reference!$G$1:$H$25,2,FALSE)</f>
        <v>Savanna / Padang rumput</v>
      </c>
      <c r="K4060" t="str">
        <f t="shared" si="63"/>
        <v>Non Irigasi</v>
      </c>
      <c r="L4060" t="s">
        <v>327</v>
      </c>
    </row>
    <row r="4061" spans="1:12" x14ac:dyDescent="0.25">
      <c r="A4061" s="1">
        <v>4060</v>
      </c>
      <c r="B4061" s="3">
        <v>2362</v>
      </c>
      <c r="C4061" s="1">
        <v>172</v>
      </c>
      <c r="D4061" s="1">
        <v>13</v>
      </c>
      <c r="E4061" s="1">
        <v>9</v>
      </c>
      <c r="F4061" s="1">
        <v>0</v>
      </c>
      <c r="G4061">
        <f>VLOOKUP(C4061,reference!$A$1:$E$310,5,FALSE)</f>
        <v>5310032</v>
      </c>
      <c r="H4061" t="str">
        <f>VLOOKUP(C4061,reference!$A$1:$E$310,4,FALSE)</f>
        <v>MAPITARA</v>
      </c>
      <c r="I4061" t="str">
        <f>VLOOKUP($D4061,reference!$G$1:$H$25,2,FALSE)</f>
        <v>Pertanian lahan kering  campur semak / kebun campur</v>
      </c>
      <c r="J4061" t="str">
        <f>VLOOKUP($E4061,reference!$G$1:$H$25,2,FALSE)</f>
        <v>Semak belukar</v>
      </c>
      <c r="K4061" t="str">
        <f t="shared" si="63"/>
        <v>Non Irigasi</v>
      </c>
      <c r="L4061" t="s">
        <v>327</v>
      </c>
    </row>
    <row r="4062" spans="1:12" x14ac:dyDescent="0.25">
      <c r="A4062" s="1">
        <v>4061</v>
      </c>
      <c r="B4062" s="3">
        <v>12</v>
      </c>
      <c r="C4062" s="1">
        <v>172</v>
      </c>
      <c r="D4062" s="1">
        <v>13</v>
      </c>
      <c r="E4062" s="1">
        <v>1</v>
      </c>
      <c r="F4062" s="1">
        <v>0</v>
      </c>
      <c r="G4062">
        <f>VLOOKUP(C4062,reference!$A$1:$E$310,5,FALSE)</f>
        <v>5310032</v>
      </c>
      <c r="H4062" t="str">
        <f>VLOOKUP(C4062,reference!$A$1:$E$310,4,FALSE)</f>
        <v>MAPITARA</v>
      </c>
      <c r="I4062" t="str">
        <f>VLOOKUP($D4062,reference!$G$1:$H$25,2,FALSE)</f>
        <v>Pertanian lahan kering  campur semak / kebun campur</v>
      </c>
      <c r="J4062" t="str">
        <f>VLOOKUP($E4062,reference!$G$1:$H$25,2,FALSE)</f>
        <v>Hutan lahan kering primer</v>
      </c>
      <c r="K4062" t="str">
        <f t="shared" si="63"/>
        <v>Non Irigasi</v>
      </c>
      <c r="L4062" t="s">
        <v>327</v>
      </c>
    </row>
    <row r="4063" spans="1:12" x14ac:dyDescent="0.25">
      <c r="A4063" s="1">
        <v>4062</v>
      </c>
      <c r="B4063" s="3">
        <v>8</v>
      </c>
      <c r="C4063" s="1">
        <v>244</v>
      </c>
      <c r="D4063" s="1">
        <v>9</v>
      </c>
      <c r="E4063" s="1">
        <v>18</v>
      </c>
      <c r="F4063" s="1">
        <v>0</v>
      </c>
      <c r="G4063">
        <f>VLOOKUP(C4063,reference!$A$1:$E$310,5,FALSE)</f>
        <v>5315020</v>
      </c>
      <c r="H4063" t="str">
        <f>VLOOKUP(C4063,reference!$A$1:$E$310,4,FALSE)</f>
        <v>SANO NGGOANG</v>
      </c>
      <c r="I4063" t="str">
        <f>VLOOKUP($D4063,reference!$G$1:$H$25,2,FALSE)</f>
        <v>Semak belukar</v>
      </c>
      <c r="J4063" t="str">
        <f>VLOOKUP($E4063,reference!$G$1:$H$25,2,FALSE)</f>
        <v>Lahan terbuka</v>
      </c>
      <c r="K4063" t="str">
        <f t="shared" si="63"/>
        <v>Non Irigasi</v>
      </c>
      <c r="L4063" t="s">
        <v>327</v>
      </c>
    </row>
    <row r="4064" spans="1:12" x14ac:dyDescent="0.25">
      <c r="A4064" s="1">
        <v>4063</v>
      </c>
      <c r="B4064" s="3">
        <v>8</v>
      </c>
      <c r="C4064" s="1">
        <v>246</v>
      </c>
      <c r="D4064" s="1">
        <v>20</v>
      </c>
      <c r="E4064" s="1">
        <v>13</v>
      </c>
      <c r="F4064" s="1">
        <v>0</v>
      </c>
      <c r="G4064">
        <f>VLOOKUP(C4064,reference!$A$1:$E$310,5,FALSE)</f>
        <v>5315030</v>
      </c>
      <c r="H4064" t="str">
        <f>VLOOKUP(C4064,reference!$A$1:$E$310,4,FALSE)</f>
        <v>LEMBOR</v>
      </c>
      <c r="I4064" t="str">
        <f>VLOOKUP($D4064,reference!$G$1:$H$25,2,FALSE)</f>
        <v>Tubuh air</v>
      </c>
      <c r="J4064" t="str">
        <f>VLOOKUP($E4064,reference!$G$1:$H$25,2,FALSE)</f>
        <v>Pertanian lahan kering  campur semak / kebun campur</v>
      </c>
      <c r="K4064" t="str">
        <f t="shared" si="63"/>
        <v>Non Irigasi</v>
      </c>
      <c r="L4064" t="s">
        <v>327</v>
      </c>
    </row>
    <row r="4065" spans="1:12" x14ac:dyDescent="0.25">
      <c r="A4065" s="1">
        <v>4064</v>
      </c>
      <c r="B4065" s="3">
        <v>23</v>
      </c>
      <c r="C4065" s="1">
        <v>274</v>
      </c>
      <c r="D4065" s="1">
        <v>9</v>
      </c>
      <c r="E4065" s="1">
        <v>12</v>
      </c>
      <c r="F4065" s="1">
        <v>0</v>
      </c>
      <c r="G4065">
        <f>VLOOKUP(C4065,reference!$A$1:$E$310,5,FALSE)</f>
        <v>5318050</v>
      </c>
      <c r="H4065" t="str">
        <f>VLOOKUP(C4065,reference!$A$1:$E$310,4,FALSE)</f>
        <v>AESESA SELATAN</v>
      </c>
      <c r="I4065" t="str">
        <f>VLOOKUP($D4065,reference!$G$1:$H$25,2,FALSE)</f>
        <v>Semak belukar</v>
      </c>
      <c r="J4065" t="str">
        <f>VLOOKUP($E4065,reference!$G$1:$H$25,2,FALSE)</f>
        <v>Pertanian lahan kering</v>
      </c>
      <c r="K4065" t="str">
        <f t="shared" si="63"/>
        <v>Non Irigasi</v>
      </c>
      <c r="L4065" t="s">
        <v>327</v>
      </c>
    </row>
    <row r="4066" spans="1:12" x14ac:dyDescent="0.25">
      <c r="A4066" s="1">
        <v>4065</v>
      </c>
      <c r="B4066" s="3">
        <v>12</v>
      </c>
      <c r="C4066" s="1">
        <v>274</v>
      </c>
      <c r="D4066" s="1">
        <v>9</v>
      </c>
      <c r="E4066" s="1">
        <v>11</v>
      </c>
      <c r="F4066" s="1">
        <v>0</v>
      </c>
      <c r="G4066">
        <f>VLOOKUP(C4066,reference!$A$1:$E$310,5,FALSE)</f>
        <v>5318050</v>
      </c>
      <c r="H4066" t="str">
        <f>VLOOKUP(C4066,reference!$A$1:$E$310,4,FALSE)</f>
        <v>AESESA SELATAN</v>
      </c>
      <c r="I4066" t="str">
        <f>VLOOKUP($D4066,reference!$G$1:$H$25,2,FALSE)</f>
        <v>Semak belukar</v>
      </c>
      <c r="J4066" t="str">
        <f>VLOOKUP($E4066,reference!$G$1:$H$25,2,FALSE)</f>
        <v>Savanna / Padang rumput</v>
      </c>
      <c r="K4066" t="str">
        <f t="shared" si="63"/>
        <v>Non Irigasi</v>
      </c>
      <c r="L4066" t="s">
        <v>327</v>
      </c>
    </row>
    <row r="4067" spans="1:12" x14ac:dyDescent="0.25">
      <c r="A4067" s="1">
        <v>4066</v>
      </c>
      <c r="B4067" s="3">
        <v>13</v>
      </c>
      <c r="C4067" s="1">
        <v>182</v>
      </c>
      <c r="D4067" s="1">
        <v>13</v>
      </c>
      <c r="E4067" s="1">
        <v>16</v>
      </c>
      <c r="F4067" s="1">
        <v>0</v>
      </c>
      <c r="G4067">
        <f>VLOOKUP(C4067,reference!$A$1:$E$310,5,FALSE)</f>
        <v>5310070</v>
      </c>
      <c r="H4067" t="str">
        <f>VLOOKUP(C4067,reference!$A$1:$E$310,4,FALSE)</f>
        <v>NITA</v>
      </c>
      <c r="I4067" t="str">
        <f>VLOOKUP($D4067,reference!$G$1:$H$25,2,FALSE)</f>
        <v>Pertanian lahan kering  campur semak / kebun campur</v>
      </c>
      <c r="J4067" t="str">
        <f>VLOOKUP($E4067,reference!$G$1:$H$25,2,FALSE)</f>
        <v>Pemukiman</v>
      </c>
      <c r="K4067" t="str">
        <f t="shared" si="63"/>
        <v>Non Irigasi</v>
      </c>
      <c r="L4067" t="s">
        <v>327</v>
      </c>
    </row>
    <row r="4068" spans="1:12" x14ac:dyDescent="0.25">
      <c r="A4068" s="1">
        <v>4067</v>
      </c>
      <c r="B4068" s="3">
        <v>35</v>
      </c>
      <c r="C4068" s="1">
        <v>180</v>
      </c>
      <c r="D4068" s="1">
        <v>13</v>
      </c>
      <c r="E4068" s="1">
        <v>16</v>
      </c>
      <c r="F4068" s="1">
        <v>0</v>
      </c>
      <c r="G4068">
        <f>VLOOKUP(C4068,reference!$A$1:$E$310,5,FALSE)</f>
        <v>5310062</v>
      </c>
      <c r="H4068" t="str">
        <f>VLOOKUP(C4068,reference!$A$1:$E$310,4,FALSE)</f>
        <v>KOTING</v>
      </c>
      <c r="I4068" t="str">
        <f>VLOOKUP($D4068,reference!$G$1:$H$25,2,FALSE)</f>
        <v>Pertanian lahan kering  campur semak / kebun campur</v>
      </c>
      <c r="J4068" t="str">
        <f>VLOOKUP($E4068,reference!$G$1:$H$25,2,FALSE)</f>
        <v>Pemukiman</v>
      </c>
      <c r="K4068" t="str">
        <f t="shared" si="63"/>
        <v>Non Irigasi</v>
      </c>
      <c r="L4068" t="s">
        <v>327</v>
      </c>
    </row>
    <row r="4069" spans="1:12" x14ac:dyDescent="0.25">
      <c r="A4069" s="1">
        <v>4068</v>
      </c>
      <c r="B4069" s="3">
        <v>103</v>
      </c>
      <c r="C4069" s="1">
        <v>172</v>
      </c>
      <c r="D4069" s="1">
        <v>2</v>
      </c>
      <c r="E4069" s="1">
        <v>12</v>
      </c>
      <c r="F4069" s="1">
        <v>0</v>
      </c>
      <c r="G4069">
        <f>VLOOKUP(C4069,reference!$A$1:$E$310,5,FALSE)</f>
        <v>5310032</v>
      </c>
      <c r="H4069" t="str">
        <f>VLOOKUP(C4069,reference!$A$1:$E$310,4,FALSE)</f>
        <v>MAPITARA</v>
      </c>
      <c r="I4069" t="str">
        <f>VLOOKUP($D4069,reference!$G$1:$H$25,2,FALSE)</f>
        <v>Hutan lahan kering sekunder / bekas tebangan</v>
      </c>
      <c r="J4069" t="str">
        <f>VLOOKUP($E4069,reference!$G$1:$H$25,2,FALSE)</f>
        <v>Pertanian lahan kering</v>
      </c>
      <c r="K4069" t="str">
        <f t="shared" si="63"/>
        <v>Non Irigasi</v>
      </c>
      <c r="L4069" t="s">
        <v>328</v>
      </c>
    </row>
    <row r="4070" spans="1:12" x14ac:dyDescent="0.25">
      <c r="A4070" s="1">
        <v>4069</v>
      </c>
      <c r="B4070" s="3">
        <v>453</v>
      </c>
      <c r="C4070" s="1">
        <v>246</v>
      </c>
      <c r="D4070" s="1">
        <v>2</v>
      </c>
      <c r="E4070" s="1">
        <v>1</v>
      </c>
      <c r="F4070" s="1">
        <v>0</v>
      </c>
      <c r="G4070">
        <f>VLOOKUP(C4070,reference!$A$1:$E$310,5,FALSE)</f>
        <v>5315030</v>
      </c>
      <c r="H4070" t="str">
        <f>VLOOKUP(C4070,reference!$A$1:$E$310,4,FALSE)</f>
        <v>LEMBOR</v>
      </c>
      <c r="I4070" t="str">
        <f>VLOOKUP($D4070,reference!$G$1:$H$25,2,FALSE)</f>
        <v>Hutan lahan kering sekunder / bekas tebangan</v>
      </c>
      <c r="J4070" t="str">
        <f>VLOOKUP($E4070,reference!$G$1:$H$25,2,FALSE)</f>
        <v>Hutan lahan kering primer</v>
      </c>
      <c r="K4070" t="str">
        <f t="shared" si="63"/>
        <v>Non Irigasi</v>
      </c>
      <c r="L4070" t="s">
        <v>327</v>
      </c>
    </row>
    <row r="4071" spans="1:12" x14ac:dyDescent="0.25">
      <c r="A4071" s="1">
        <v>4070</v>
      </c>
      <c r="B4071" s="3">
        <v>10</v>
      </c>
      <c r="C4071" s="1">
        <v>246</v>
      </c>
      <c r="D4071" s="1">
        <v>2</v>
      </c>
      <c r="E4071" s="1">
        <v>11</v>
      </c>
      <c r="F4071" s="1">
        <v>0</v>
      </c>
      <c r="G4071">
        <f>VLOOKUP(C4071,reference!$A$1:$E$310,5,FALSE)</f>
        <v>5315030</v>
      </c>
      <c r="H4071" t="str">
        <f>VLOOKUP(C4071,reference!$A$1:$E$310,4,FALSE)</f>
        <v>LEMBOR</v>
      </c>
      <c r="I4071" t="str">
        <f>VLOOKUP($D4071,reference!$G$1:$H$25,2,FALSE)</f>
        <v>Hutan lahan kering sekunder / bekas tebangan</v>
      </c>
      <c r="J4071" t="str">
        <f>VLOOKUP($E4071,reference!$G$1:$H$25,2,FALSE)</f>
        <v>Savanna / Padang rumput</v>
      </c>
      <c r="K4071" t="str">
        <f t="shared" si="63"/>
        <v>Non Irigasi</v>
      </c>
      <c r="L4071" t="s">
        <v>328</v>
      </c>
    </row>
    <row r="4072" spans="1:12" x14ac:dyDescent="0.25">
      <c r="A4072" s="1">
        <v>4071</v>
      </c>
      <c r="B4072" s="3">
        <v>60</v>
      </c>
      <c r="C4072" s="1">
        <v>275</v>
      </c>
      <c r="D4072" s="1">
        <v>12</v>
      </c>
      <c r="E4072" s="1">
        <v>2</v>
      </c>
      <c r="F4072" s="1">
        <v>0</v>
      </c>
      <c r="G4072">
        <f>VLOOKUP(C4072,reference!$A$1:$E$310,5,FALSE)</f>
        <v>5318060</v>
      </c>
      <c r="H4072" t="str">
        <f>VLOOKUP(C4072,reference!$A$1:$E$310,4,FALSE)</f>
        <v>AESESA</v>
      </c>
      <c r="I4072" t="str">
        <f>VLOOKUP($D4072,reference!$G$1:$H$25,2,FALSE)</f>
        <v>Pertanian lahan kering</v>
      </c>
      <c r="J4072" t="str">
        <f>VLOOKUP($E4072,reference!$G$1:$H$25,2,FALSE)</f>
        <v>Hutan lahan kering sekunder / bekas tebangan</v>
      </c>
      <c r="K4072" t="str">
        <f t="shared" si="63"/>
        <v>Non Irigasi</v>
      </c>
      <c r="L4072" t="s">
        <v>327</v>
      </c>
    </row>
    <row r="4073" spans="1:12" x14ac:dyDescent="0.25">
      <c r="A4073" s="1">
        <v>4072</v>
      </c>
      <c r="B4073" s="3">
        <v>8</v>
      </c>
      <c r="C4073" s="1">
        <v>186</v>
      </c>
      <c r="D4073" s="1">
        <v>9</v>
      </c>
      <c r="E4073" s="1">
        <v>2</v>
      </c>
      <c r="F4073" s="1">
        <v>0</v>
      </c>
      <c r="G4073">
        <f>VLOOKUP(C4073,reference!$A$1:$E$310,5,FALSE)</f>
        <v>5310082</v>
      </c>
      <c r="H4073" t="str">
        <f>VLOOKUP(C4073,reference!$A$1:$E$310,4,FALSE)</f>
        <v>ALOK TIMUR</v>
      </c>
      <c r="I4073" t="str">
        <f>VLOOKUP($D4073,reference!$G$1:$H$25,2,FALSE)</f>
        <v>Semak belukar</v>
      </c>
      <c r="J4073" t="str">
        <f>VLOOKUP($E4073,reference!$G$1:$H$25,2,FALSE)</f>
        <v>Hutan lahan kering sekunder / bekas tebangan</v>
      </c>
      <c r="K4073" t="str">
        <f t="shared" si="63"/>
        <v>Non Irigasi</v>
      </c>
      <c r="L4073" t="s">
        <v>327</v>
      </c>
    </row>
    <row r="4074" spans="1:12" x14ac:dyDescent="0.25">
      <c r="A4074" s="1">
        <v>4073</v>
      </c>
      <c r="B4074" s="3">
        <v>2799</v>
      </c>
      <c r="C4074" s="1">
        <v>171</v>
      </c>
      <c r="D4074" s="1">
        <v>2</v>
      </c>
      <c r="E4074" s="1">
        <v>2</v>
      </c>
      <c r="F4074" s="1">
        <v>0</v>
      </c>
      <c r="G4074">
        <f>VLOOKUP(C4074,reference!$A$1:$E$310,5,FALSE)</f>
        <v>5310031</v>
      </c>
      <c r="H4074" t="str">
        <f>VLOOKUP(C4074,reference!$A$1:$E$310,4,FALSE)</f>
        <v>DORENG</v>
      </c>
      <c r="I4074" t="str">
        <f>VLOOKUP($D4074,reference!$G$1:$H$25,2,FALSE)</f>
        <v>Hutan lahan kering sekunder / bekas tebangan</v>
      </c>
      <c r="J4074" t="str">
        <f>VLOOKUP($E4074,reference!$G$1:$H$25,2,FALSE)</f>
        <v>Hutan lahan kering sekunder / bekas tebangan</v>
      </c>
      <c r="K4074" t="str">
        <f t="shared" si="63"/>
        <v>Non Irigasi</v>
      </c>
      <c r="L4074" t="s">
        <v>327</v>
      </c>
    </row>
    <row r="4075" spans="1:12" x14ac:dyDescent="0.25">
      <c r="A4075" s="1">
        <v>4074</v>
      </c>
      <c r="B4075" s="3">
        <v>8</v>
      </c>
      <c r="C4075" s="1">
        <v>247</v>
      </c>
      <c r="D4075" s="1">
        <v>11</v>
      </c>
      <c r="E4075" s="1">
        <v>16</v>
      </c>
      <c r="F4075" s="1">
        <v>0</v>
      </c>
      <c r="G4075">
        <f>VLOOKUP(C4075,reference!$A$1:$E$310,5,FALSE)</f>
        <v>5315031</v>
      </c>
      <c r="H4075" t="str">
        <f>VLOOKUP(C4075,reference!$A$1:$E$310,4,FALSE)</f>
        <v>WELAK</v>
      </c>
      <c r="I4075" t="str">
        <f>VLOOKUP($D4075,reference!$G$1:$H$25,2,FALSE)</f>
        <v>Savanna / Padang rumput</v>
      </c>
      <c r="J4075" t="str">
        <f>VLOOKUP($E4075,reference!$G$1:$H$25,2,FALSE)</f>
        <v>Pemukiman</v>
      </c>
      <c r="K4075" t="str">
        <f t="shared" si="63"/>
        <v>Non Irigasi</v>
      </c>
      <c r="L4075" t="s">
        <v>327</v>
      </c>
    </row>
    <row r="4076" spans="1:12" x14ac:dyDescent="0.25">
      <c r="A4076" s="1">
        <v>4075</v>
      </c>
      <c r="B4076" s="3">
        <v>13</v>
      </c>
      <c r="C4076" s="1">
        <v>246</v>
      </c>
      <c r="D4076" s="1">
        <v>2</v>
      </c>
      <c r="E4076" s="1">
        <v>13</v>
      </c>
      <c r="F4076" s="1">
        <v>0</v>
      </c>
      <c r="G4076">
        <f>VLOOKUP(C4076,reference!$A$1:$E$310,5,FALSE)</f>
        <v>5315030</v>
      </c>
      <c r="H4076" t="str">
        <f>VLOOKUP(C4076,reference!$A$1:$E$310,4,FALSE)</f>
        <v>LEMBOR</v>
      </c>
      <c r="I4076" t="str">
        <f>VLOOKUP($D4076,reference!$G$1:$H$25,2,FALSE)</f>
        <v>Hutan lahan kering sekunder / bekas tebangan</v>
      </c>
      <c r="J4076" t="str">
        <f>VLOOKUP($E4076,reference!$G$1:$H$25,2,FALSE)</f>
        <v>Pertanian lahan kering  campur semak / kebun campur</v>
      </c>
      <c r="K4076" t="str">
        <f t="shared" si="63"/>
        <v>Non Irigasi</v>
      </c>
      <c r="L4076" t="s">
        <v>328</v>
      </c>
    </row>
    <row r="4077" spans="1:12" x14ac:dyDescent="0.25">
      <c r="A4077" s="1">
        <v>4076</v>
      </c>
      <c r="B4077" s="3">
        <v>26</v>
      </c>
      <c r="C4077" s="1">
        <v>215</v>
      </c>
      <c r="D4077" s="1">
        <v>14</v>
      </c>
      <c r="E4077" s="1">
        <v>12</v>
      </c>
      <c r="F4077" s="1">
        <v>0</v>
      </c>
      <c r="G4077">
        <f>VLOOKUP(C4077,reference!$A$1:$E$310,5,FALSE)</f>
        <v>5312070</v>
      </c>
      <c r="H4077" t="str">
        <f>VLOOKUP(C4077,reference!$A$1:$E$310,4,FALSE)</f>
        <v>BAJAWA UTARA</v>
      </c>
      <c r="I4077" t="str">
        <f>VLOOKUP($D4077,reference!$G$1:$H$25,2,FALSE)</f>
        <v>Sawah</v>
      </c>
      <c r="J4077" t="str">
        <f>VLOOKUP($E4077,reference!$G$1:$H$25,2,FALSE)</f>
        <v>Pertanian lahan kering</v>
      </c>
      <c r="K4077" t="str">
        <f t="shared" si="63"/>
        <v>Non Irigasi</v>
      </c>
      <c r="L4077" t="s">
        <v>327</v>
      </c>
    </row>
    <row r="4078" spans="1:12" x14ac:dyDescent="0.25">
      <c r="A4078" s="1">
        <v>4077</v>
      </c>
      <c r="B4078" s="3">
        <v>73</v>
      </c>
      <c r="C4078" s="1">
        <v>205</v>
      </c>
      <c r="D4078" s="1">
        <v>2</v>
      </c>
      <c r="E4078" s="1">
        <v>13</v>
      </c>
      <c r="F4078" s="1">
        <v>0</v>
      </c>
      <c r="G4078">
        <f>VLOOKUP(C4078,reference!$A$1:$E$310,5,FALSE)</f>
        <v>5311063</v>
      </c>
      <c r="H4078" t="str">
        <f>VLOOKUP(C4078,reference!$A$1:$E$310,4,FALSE)</f>
        <v>LEPEMBUSU KELISOKE</v>
      </c>
      <c r="I4078" t="str">
        <f>VLOOKUP($D4078,reference!$G$1:$H$25,2,FALSE)</f>
        <v>Hutan lahan kering sekunder / bekas tebangan</v>
      </c>
      <c r="J4078" t="str">
        <f>VLOOKUP($E4078,reference!$G$1:$H$25,2,FALSE)</f>
        <v>Pertanian lahan kering  campur semak / kebun campur</v>
      </c>
      <c r="K4078" t="str">
        <f t="shared" si="63"/>
        <v>Non Irigasi</v>
      </c>
      <c r="L4078" t="s">
        <v>328</v>
      </c>
    </row>
    <row r="4079" spans="1:12" x14ac:dyDescent="0.25">
      <c r="A4079" s="1">
        <v>4078</v>
      </c>
      <c r="B4079" s="3">
        <v>762</v>
      </c>
      <c r="C4079" s="1">
        <v>166</v>
      </c>
      <c r="D4079" s="1">
        <v>2</v>
      </c>
      <c r="E4079" s="1">
        <v>1</v>
      </c>
      <c r="F4079" s="1">
        <v>0</v>
      </c>
      <c r="G4079">
        <f>VLOOKUP(C4079,reference!$A$1:$E$310,5,FALSE)</f>
        <v>5310010</v>
      </c>
      <c r="H4079" t="str">
        <f>VLOOKUP(C4079,reference!$A$1:$E$310,4,FALSE)</f>
        <v>PAGA</v>
      </c>
      <c r="I4079" t="str">
        <f>VLOOKUP($D4079,reference!$G$1:$H$25,2,FALSE)</f>
        <v>Hutan lahan kering sekunder / bekas tebangan</v>
      </c>
      <c r="J4079" t="str">
        <f>VLOOKUP($E4079,reference!$G$1:$H$25,2,FALSE)</f>
        <v>Hutan lahan kering primer</v>
      </c>
      <c r="K4079" t="str">
        <f t="shared" si="63"/>
        <v>Non Irigasi</v>
      </c>
      <c r="L4079" t="s">
        <v>327</v>
      </c>
    </row>
    <row r="4080" spans="1:12" x14ac:dyDescent="0.25">
      <c r="A4080" s="1">
        <v>4079</v>
      </c>
      <c r="B4080" s="3">
        <v>257</v>
      </c>
      <c r="C4080" s="1">
        <v>166</v>
      </c>
      <c r="D4080" s="1">
        <v>2</v>
      </c>
      <c r="E4080" s="1">
        <v>16</v>
      </c>
      <c r="F4080" s="1">
        <v>0</v>
      </c>
      <c r="G4080">
        <f>VLOOKUP(C4080,reference!$A$1:$E$310,5,FALSE)</f>
        <v>5310010</v>
      </c>
      <c r="H4080" t="str">
        <f>VLOOKUP(C4080,reference!$A$1:$E$310,4,FALSE)</f>
        <v>PAGA</v>
      </c>
      <c r="I4080" t="str">
        <f>VLOOKUP($D4080,reference!$G$1:$H$25,2,FALSE)</f>
        <v>Hutan lahan kering sekunder / bekas tebangan</v>
      </c>
      <c r="J4080" t="str">
        <f>VLOOKUP($E4080,reference!$G$1:$H$25,2,FALSE)</f>
        <v>Pemukiman</v>
      </c>
      <c r="K4080" t="str">
        <f t="shared" si="63"/>
        <v>Non Irigasi</v>
      </c>
      <c r="L4080" t="s">
        <v>328</v>
      </c>
    </row>
    <row r="4081" spans="1:12" x14ac:dyDescent="0.25">
      <c r="A4081" s="1">
        <v>4080</v>
      </c>
      <c r="B4081" s="3">
        <v>147</v>
      </c>
      <c r="C4081" s="1">
        <v>177</v>
      </c>
      <c r="D4081" s="1">
        <v>2</v>
      </c>
      <c r="E4081" s="1">
        <v>12</v>
      </c>
      <c r="F4081" s="1">
        <v>0</v>
      </c>
      <c r="G4081">
        <f>VLOOKUP(C4081,reference!$A$1:$E$310,5,FALSE)</f>
        <v>5310051</v>
      </c>
      <c r="H4081" t="str">
        <f>VLOOKUP(C4081,reference!$A$1:$E$310,4,FALSE)</f>
        <v>HEWOKLOANG</v>
      </c>
      <c r="I4081" t="str">
        <f>VLOOKUP($D4081,reference!$G$1:$H$25,2,FALSE)</f>
        <v>Hutan lahan kering sekunder / bekas tebangan</v>
      </c>
      <c r="J4081" t="str">
        <f>VLOOKUP($E4081,reference!$G$1:$H$25,2,FALSE)</f>
        <v>Pertanian lahan kering</v>
      </c>
      <c r="K4081" t="str">
        <f t="shared" si="63"/>
        <v>Non Irigasi</v>
      </c>
      <c r="L4081" t="s">
        <v>328</v>
      </c>
    </row>
    <row r="4082" spans="1:12" x14ac:dyDescent="0.25">
      <c r="A4082" s="1">
        <v>4081</v>
      </c>
      <c r="B4082" s="3">
        <v>925</v>
      </c>
      <c r="C4082" s="1">
        <v>244</v>
      </c>
      <c r="D4082" s="1">
        <v>9</v>
      </c>
      <c r="E4082" s="1">
        <v>12</v>
      </c>
      <c r="F4082" s="1">
        <v>0</v>
      </c>
      <c r="G4082">
        <f>VLOOKUP(C4082,reference!$A$1:$E$310,5,FALSE)</f>
        <v>5315020</v>
      </c>
      <c r="H4082" t="str">
        <f>VLOOKUP(C4082,reference!$A$1:$E$310,4,FALSE)</f>
        <v>SANO NGGOANG</v>
      </c>
      <c r="I4082" t="str">
        <f>VLOOKUP($D4082,reference!$G$1:$H$25,2,FALSE)</f>
        <v>Semak belukar</v>
      </c>
      <c r="J4082" t="str">
        <f>VLOOKUP($E4082,reference!$G$1:$H$25,2,FALSE)</f>
        <v>Pertanian lahan kering</v>
      </c>
      <c r="K4082" t="str">
        <f t="shared" si="63"/>
        <v>Non Irigasi</v>
      </c>
      <c r="L4082" t="s">
        <v>327</v>
      </c>
    </row>
    <row r="4083" spans="1:12" x14ac:dyDescent="0.25">
      <c r="A4083" s="1">
        <v>4082</v>
      </c>
      <c r="B4083" s="3">
        <v>15</v>
      </c>
      <c r="C4083" s="1">
        <v>279</v>
      </c>
      <c r="D4083" s="1">
        <v>12</v>
      </c>
      <c r="E4083" s="1">
        <v>9</v>
      </c>
      <c r="F4083" s="1">
        <v>0</v>
      </c>
      <c r="G4083">
        <f>VLOOKUP(C4083,reference!$A$1:$E$310,5,FALSE)</f>
        <v>5319020</v>
      </c>
      <c r="H4083" t="str">
        <f>VLOOKUP(C4083,reference!$A$1:$E$310,4,FALSE)</f>
        <v>KOTA KOMBA</v>
      </c>
      <c r="I4083" t="str">
        <f>VLOOKUP($D4083,reference!$G$1:$H$25,2,FALSE)</f>
        <v>Pertanian lahan kering</v>
      </c>
      <c r="J4083" t="str">
        <f>VLOOKUP($E4083,reference!$G$1:$H$25,2,FALSE)</f>
        <v>Semak belukar</v>
      </c>
      <c r="K4083" t="str">
        <f t="shared" si="63"/>
        <v>Non Irigasi</v>
      </c>
      <c r="L4083" t="s">
        <v>327</v>
      </c>
    </row>
    <row r="4084" spans="1:12" x14ac:dyDescent="0.25">
      <c r="A4084" s="1">
        <v>4083</v>
      </c>
      <c r="B4084" s="3">
        <v>6</v>
      </c>
      <c r="C4084" s="1">
        <v>177</v>
      </c>
      <c r="D4084" s="1">
        <v>16</v>
      </c>
      <c r="E4084" s="1">
        <v>12</v>
      </c>
      <c r="F4084" s="1">
        <v>0</v>
      </c>
      <c r="G4084">
        <f>VLOOKUP(C4084,reference!$A$1:$E$310,5,FALSE)</f>
        <v>5310051</v>
      </c>
      <c r="H4084" t="str">
        <f>VLOOKUP(C4084,reference!$A$1:$E$310,4,FALSE)</f>
        <v>HEWOKLOANG</v>
      </c>
      <c r="I4084" t="str">
        <f>VLOOKUP($D4084,reference!$G$1:$H$25,2,FALSE)</f>
        <v>Pemukiman</v>
      </c>
      <c r="J4084" t="str">
        <f>VLOOKUP($E4084,reference!$G$1:$H$25,2,FALSE)</f>
        <v>Pertanian lahan kering</v>
      </c>
      <c r="K4084" t="str">
        <f t="shared" si="63"/>
        <v>Non Irigasi</v>
      </c>
      <c r="L4084" t="s">
        <v>327</v>
      </c>
    </row>
    <row r="4085" spans="1:12" x14ac:dyDescent="0.25">
      <c r="A4085" s="1">
        <v>4084</v>
      </c>
      <c r="B4085" s="3">
        <v>4</v>
      </c>
      <c r="C4085" s="1">
        <v>220</v>
      </c>
      <c r="D4085" s="1">
        <v>2</v>
      </c>
      <c r="E4085" s="1">
        <v>14</v>
      </c>
      <c r="F4085" s="1">
        <v>0</v>
      </c>
      <c r="G4085">
        <f>VLOOKUP(C4085,reference!$A$1:$E$310,5,FALSE)</f>
        <v>5313040</v>
      </c>
      <c r="H4085" t="str">
        <f>VLOOKUP(C4085,reference!$A$1:$E$310,4,FALSE)</f>
        <v>SATAR MESE</v>
      </c>
      <c r="I4085" t="str">
        <f>VLOOKUP($D4085,reference!$G$1:$H$25,2,FALSE)</f>
        <v>Hutan lahan kering sekunder / bekas tebangan</v>
      </c>
      <c r="J4085" t="str">
        <f>VLOOKUP($E4085,reference!$G$1:$H$25,2,FALSE)</f>
        <v>Sawah</v>
      </c>
      <c r="K4085" t="str">
        <f t="shared" si="63"/>
        <v>Non Irigasi</v>
      </c>
      <c r="L4085" t="s">
        <v>328</v>
      </c>
    </row>
    <row r="4086" spans="1:12" x14ac:dyDescent="0.25">
      <c r="A4086" s="1">
        <v>4085</v>
      </c>
      <c r="B4086" s="3">
        <v>53</v>
      </c>
      <c r="C4086" s="1">
        <v>278</v>
      </c>
      <c r="D4086" s="1">
        <v>1</v>
      </c>
      <c r="E4086" s="1">
        <v>13</v>
      </c>
      <c r="F4086" s="1">
        <v>0</v>
      </c>
      <c r="G4086">
        <f>VLOOKUP(C4086,reference!$A$1:$E$310,5,FALSE)</f>
        <v>5319011</v>
      </c>
      <c r="H4086" t="str">
        <f>VLOOKUP(C4086,reference!$A$1:$E$310,4,FALSE)</f>
        <v>RANA MESE</v>
      </c>
      <c r="I4086" t="str">
        <f>VLOOKUP($D4086,reference!$G$1:$H$25,2,FALSE)</f>
        <v>Hutan lahan kering primer</v>
      </c>
      <c r="J4086" t="str">
        <f>VLOOKUP($E4086,reference!$G$1:$H$25,2,FALSE)</f>
        <v>Pertanian lahan kering  campur semak / kebun campur</v>
      </c>
      <c r="K4086" t="str">
        <f t="shared" si="63"/>
        <v>Non Irigasi</v>
      </c>
      <c r="L4086" t="s">
        <v>328</v>
      </c>
    </row>
    <row r="4087" spans="1:12" x14ac:dyDescent="0.25">
      <c r="A4087" s="1">
        <v>4086</v>
      </c>
      <c r="B4087" s="3">
        <v>559</v>
      </c>
      <c r="C4087" s="1">
        <v>278</v>
      </c>
      <c r="D4087" s="1">
        <v>12</v>
      </c>
      <c r="E4087" s="1">
        <v>13</v>
      </c>
      <c r="F4087" s="1">
        <v>0</v>
      </c>
      <c r="G4087">
        <f>VLOOKUP(C4087,reference!$A$1:$E$310,5,FALSE)</f>
        <v>5319011</v>
      </c>
      <c r="H4087" t="str">
        <f>VLOOKUP(C4087,reference!$A$1:$E$310,4,FALSE)</f>
        <v>RANA MESE</v>
      </c>
      <c r="I4087" t="str">
        <f>VLOOKUP($D4087,reference!$G$1:$H$25,2,FALSE)</f>
        <v>Pertanian lahan kering</v>
      </c>
      <c r="J4087" t="str">
        <f>VLOOKUP($E4087,reference!$G$1:$H$25,2,FALSE)</f>
        <v>Pertanian lahan kering  campur semak / kebun campur</v>
      </c>
      <c r="K4087" t="str">
        <f t="shared" si="63"/>
        <v>Non Irigasi</v>
      </c>
      <c r="L4087" t="s">
        <v>327</v>
      </c>
    </row>
    <row r="4088" spans="1:12" x14ac:dyDescent="0.25">
      <c r="A4088" s="1">
        <v>4087</v>
      </c>
      <c r="B4088" s="3">
        <v>1</v>
      </c>
      <c r="C4088" s="1">
        <v>277</v>
      </c>
      <c r="D4088" s="1">
        <v>1</v>
      </c>
      <c r="E4088" s="1">
        <v>16</v>
      </c>
      <c r="F4088" s="1">
        <v>0</v>
      </c>
      <c r="G4088">
        <f>VLOOKUP(C4088,reference!$A$1:$E$310,5,FALSE)</f>
        <v>5319010</v>
      </c>
      <c r="H4088" t="str">
        <f>VLOOKUP(C4088,reference!$A$1:$E$310,4,FALSE)</f>
        <v>BORONG</v>
      </c>
      <c r="I4088" t="str">
        <f>VLOOKUP($D4088,reference!$G$1:$H$25,2,FALSE)</f>
        <v>Hutan lahan kering primer</v>
      </c>
      <c r="J4088" t="str">
        <f>VLOOKUP($E4088,reference!$G$1:$H$25,2,FALSE)</f>
        <v>Pemukiman</v>
      </c>
      <c r="K4088" t="str">
        <f t="shared" si="63"/>
        <v>Non Irigasi</v>
      </c>
      <c r="L4088" t="s">
        <v>328</v>
      </c>
    </row>
    <row r="4089" spans="1:12" x14ac:dyDescent="0.25">
      <c r="A4089" s="1">
        <v>4088</v>
      </c>
      <c r="B4089" s="3">
        <v>5</v>
      </c>
      <c r="C4089" s="1">
        <v>275</v>
      </c>
      <c r="D4089" s="1">
        <v>12</v>
      </c>
      <c r="E4089" s="1">
        <v>11</v>
      </c>
      <c r="F4089" s="1">
        <v>0</v>
      </c>
      <c r="G4089">
        <f>VLOOKUP(C4089,reference!$A$1:$E$310,5,FALSE)</f>
        <v>5318060</v>
      </c>
      <c r="H4089" t="str">
        <f>VLOOKUP(C4089,reference!$A$1:$E$310,4,FALSE)</f>
        <v>AESESA</v>
      </c>
      <c r="I4089" t="str">
        <f>VLOOKUP($D4089,reference!$G$1:$H$25,2,FALSE)</f>
        <v>Pertanian lahan kering</v>
      </c>
      <c r="J4089" t="str">
        <f>VLOOKUP($E4089,reference!$G$1:$H$25,2,FALSE)</f>
        <v>Savanna / Padang rumput</v>
      </c>
      <c r="K4089" t="str">
        <f t="shared" si="63"/>
        <v>Non Irigasi</v>
      </c>
      <c r="L4089" t="s">
        <v>327</v>
      </c>
    </row>
    <row r="4090" spans="1:12" x14ac:dyDescent="0.25">
      <c r="A4090" s="1">
        <v>4089</v>
      </c>
      <c r="B4090" s="3">
        <v>929</v>
      </c>
      <c r="C4090" s="1">
        <v>171</v>
      </c>
      <c r="D4090" s="1">
        <v>2</v>
      </c>
      <c r="E4090" s="1">
        <v>1</v>
      </c>
      <c r="F4090" s="1">
        <v>0</v>
      </c>
      <c r="G4090">
        <f>VLOOKUP(C4090,reference!$A$1:$E$310,5,FALSE)</f>
        <v>5310031</v>
      </c>
      <c r="H4090" t="str">
        <f>VLOOKUP(C4090,reference!$A$1:$E$310,4,FALSE)</f>
        <v>DORENG</v>
      </c>
      <c r="I4090" t="str">
        <f>VLOOKUP($D4090,reference!$G$1:$H$25,2,FALSE)</f>
        <v>Hutan lahan kering sekunder / bekas tebangan</v>
      </c>
      <c r="J4090" t="str">
        <f>VLOOKUP($E4090,reference!$G$1:$H$25,2,FALSE)</f>
        <v>Hutan lahan kering primer</v>
      </c>
      <c r="K4090" t="str">
        <f t="shared" si="63"/>
        <v>Non Irigasi</v>
      </c>
      <c r="L4090" t="s">
        <v>327</v>
      </c>
    </row>
    <row r="4091" spans="1:12" x14ac:dyDescent="0.25">
      <c r="A4091" s="1">
        <v>4090</v>
      </c>
      <c r="B4091" s="3">
        <v>22</v>
      </c>
      <c r="C4091" s="1">
        <v>246</v>
      </c>
      <c r="D4091" s="1">
        <v>2</v>
      </c>
      <c r="E4091" s="1">
        <v>9</v>
      </c>
      <c r="F4091" s="1">
        <v>0</v>
      </c>
      <c r="G4091">
        <f>VLOOKUP(C4091,reference!$A$1:$E$310,5,FALSE)</f>
        <v>5315030</v>
      </c>
      <c r="H4091" t="str">
        <f>VLOOKUP(C4091,reference!$A$1:$E$310,4,FALSE)</f>
        <v>LEMBOR</v>
      </c>
      <c r="I4091" t="str">
        <f>VLOOKUP($D4091,reference!$G$1:$H$25,2,FALSE)</f>
        <v>Hutan lahan kering sekunder / bekas tebangan</v>
      </c>
      <c r="J4091" t="str">
        <f>VLOOKUP($E4091,reference!$G$1:$H$25,2,FALSE)</f>
        <v>Semak belukar</v>
      </c>
      <c r="K4091" t="str">
        <f t="shared" si="63"/>
        <v>Non Irigasi</v>
      </c>
      <c r="L4091" t="s">
        <v>328</v>
      </c>
    </row>
    <row r="4092" spans="1:12" x14ac:dyDescent="0.25">
      <c r="A4092" s="1">
        <v>4091</v>
      </c>
      <c r="B4092" s="3">
        <v>3</v>
      </c>
      <c r="C4092" s="1">
        <v>279</v>
      </c>
      <c r="D4092" s="1">
        <v>12</v>
      </c>
      <c r="E4092" s="1">
        <v>14</v>
      </c>
      <c r="F4092" s="1">
        <v>0</v>
      </c>
      <c r="G4092">
        <f>VLOOKUP(C4092,reference!$A$1:$E$310,5,FALSE)</f>
        <v>5319020</v>
      </c>
      <c r="H4092" t="str">
        <f>VLOOKUP(C4092,reference!$A$1:$E$310,4,FALSE)</f>
        <v>KOTA KOMBA</v>
      </c>
      <c r="I4092" t="str">
        <f>VLOOKUP($D4092,reference!$G$1:$H$25,2,FALSE)</f>
        <v>Pertanian lahan kering</v>
      </c>
      <c r="J4092" t="str">
        <f>VLOOKUP($E4092,reference!$G$1:$H$25,2,FALSE)</f>
        <v>Sawah</v>
      </c>
      <c r="K4092" t="str">
        <f t="shared" si="63"/>
        <v>Non Irigasi</v>
      </c>
      <c r="L4092" t="s">
        <v>327</v>
      </c>
    </row>
    <row r="4093" spans="1:12" x14ac:dyDescent="0.25">
      <c r="A4093" s="1">
        <v>4092</v>
      </c>
      <c r="B4093" s="3">
        <v>13</v>
      </c>
      <c r="C4093" s="1">
        <v>279</v>
      </c>
      <c r="D4093" s="1">
        <v>20</v>
      </c>
      <c r="E4093" s="1">
        <v>11</v>
      </c>
      <c r="F4093" s="1">
        <v>0</v>
      </c>
      <c r="G4093">
        <f>VLOOKUP(C4093,reference!$A$1:$E$310,5,FALSE)</f>
        <v>5319020</v>
      </c>
      <c r="H4093" t="str">
        <f>VLOOKUP(C4093,reference!$A$1:$E$310,4,FALSE)</f>
        <v>KOTA KOMBA</v>
      </c>
      <c r="I4093" t="str">
        <f>VLOOKUP($D4093,reference!$G$1:$H$25,2,FALSE)</f>
        <v>Tubuh air</v>
      </c>
      <c r="J4093" t="str">
        <f>VLOOKUP($E4093,reference!$G$1:$H$25,2,FALSE)</f>
        <v>Savanna / Padang rumput</v>
      </c>
      <c r="K4093" t="str">
        <f t="shared" si="63"/>
        <v>Non Irigasi</v>
      </c>
      <c r="L4093" t="s">
        <v>327</v>
      </c>
    </row>
    <row r="4094" spans="1:12" x14ac:dyDescent="0.25">
      <c r="A4094" s="1">
        <v>4093</v>
      </c>
      <c r="B4094" s="3">
        <v>9</v>
      </c>
      <c r="C4094" s="1">
        <v>279</v>
      </c>
      <c r="D4094" s="1">
        <v>20</v>
      </c>
      <c r="E4094" s="1">
        <v>14</v>
      </c>
      <c r="F4094" s="1">
        <v>0</v>
      </c>
      <c r="G4094">
        <f>VLOOKUP(C4094,reference!$A$1:$E$310,5,FALSE)</f>
        <v>5319020</v>
      </c>
      <c r="H4094" t="str">
        <f>VLOOKUP(C4094,reference!$A$1:$E$310,4,FALSE)</f>
        <v>KOTA KOMBA</v>
      </c>
      <c r="I4094" t="str">
        <f>VLOOKUP($D4094,reference!$G$1:$H$25,2,FALSE)</f>
        <v>Tubuh air</v>
      </c>
      <c r="J4094" t="str">
        <f>VLOOKUP($E4094,reference!$G$1:$H$25,2,FALSE)</f>
        <v>Sawah</v>
      </c>
      <c r="K4094" t="str">
        <f t="shared" si="63"/>
        <v>Non Irigasi</v>
      </c>
      <c r="L4094" t="s">
        <v>327</v>
      </c>
    </row>
    <row r="4095" spans="1:12" x14ac:dyDescent="0.25">
      <c r="A4095" s="1">
        <v>4094</v>
      </c>
      <c r="B4095" s="3">
        <v>233</v>
      </c>
      <c r="C4095" s="1">
        <v>215</v>
      </c>
      <c r="D4095" s="1">
        <v>18</v>
      </c>
      <c r="E4095" s="1">
        <v>11</v>
      </c>
      <c r="F4095" s="1">
        <v>0</v>
      </c>
      <c r="G4095">
        <f>VLOOKUP(C4095,reference!$A$1:$E$310,5,FALSE)</f>
        <v>5312070</v>
      </c>
      <c r="H4095" t="str">
        <f>VLOOKUP(C4095,reference!$A$1:$E$310,4,FALSE)</f>
        <v>BAJAWA UTARA</v>
      </c>
      <c r="I4095" t="str">
        <f>VLOOKUP($D4095,reference!$G$1:$H$25,2,FALSE)</f>
        <v>Lahan terbuka</v>
      </c>
      <c r="J4095" t="str">
        <f>VLOOKUP($E4095,reference!$G$1:$H$25,2,FALSE)</f>
        <v>Savanna / Padang rumput</v>
      </c>
      <c r="K4095" t="str">
        <f t="shared" si="63"/>
        <v>Non Irigasi</v>
      </c>
      <c r="L4095" t="s">
        <v>327</v>
      </c>
    </row>
    <row r="4096" spans="1:12" x14ac:dyDescent="0.25">
      <c r="A4096" s="1">
        <v>4095</v>
      </c>
      <c r="B4096" s="3">
        <v>403</v>
      </c>
      <c r="C4096" s="1">
        <v>215</v>
      </c>
      <c r="D4096" s="1">
        <v>13</v>
      </c>
      <c r="E4096" s="1">
        <v>12</v>
      </c>
      <c r="F4096" s="1">
        <v>0</v>
      </c>
      <c r="G4096">
        <f>VLOOKUP(C4096,reference!$A$1:$E$310,5,FALSE)</f>
        <v>5312070</v>
      </c>
      <c r="H4096" t="str">
        <f>VLOOKUP(C4096,reference!$A$1:$E$310,4,FALSE)</f>
        <v>BAJAWA UTARA</v>
      </c>
      <c r="I4096" t="str">
        <f>VLOOKUP($D4096,reference!$G$1:$H$25,2,FALSE)</f>
        <v>Pertanian lahan kering  campur semak / kebun campur</v>
      </c>
      <c r="J4096" t="str">
        <f>VLOOKUP($E4096,reference!$G$1:$H$25,2,FALSE)</f>
        <v>Pertanian lahan kering</v>
      </c>
      <c r="K4096" t="str">
        <f t="shared" si="63"/>
        <v>Non Irigasi</v>
      </c>
      <c r="L4096" t="s">
        <v>327</v>
      </c>
    </row>
    <row r="4097" spans="1:12" x14ac:dyDescent="0.25">
      <c r="A4097" s="1">
        <v>4096</v>
      </c>
      <c r="B4097" s="3">
        <v>1942</v>
      </c>
      <c r="C4097" s="1">
        <v>216</v>
      </c>
      <c r="D4097" s="1">
        <v>12</v>
      </c>
      <c r="E4097" s="1">
        <v>12</v>
      </c>
      <c r="F4097" s="1">
        <v>0</v>
      </c>
      <c r="G4097">
        <f>VLOOKUP(C4097,reference!$A$1:$E$310,5,FALSE)</f>
        <v>5312071</v>
      </c>
      <c r="H4097" t="str">
        <f>VLOOKUP(C4097,reference!$A$1:$E$310,4,FALSE)</f>
        <v>SOA</v>
      </c>
      <c r="I4097" t="str">
        <f>VLOOKUP($D4097,reference!$G$1:$H$25,2,FALSE)</f>
        <v>Pertanian lahan kering</v>
      </c>
      <c r="J4097" t="str">
        <f>VLOOKUP($E4097,reference!$G$1:$H$25,2,FALSE)</f>
        <v>Pertanian lahan kering</v>
      </c>
      <c r="K4097" t="str">
        <f t="shared" si="63"/>
        <v>Non Irigasi</v>
      </c>
      <c r="L4097" t="s">
        <v>327</v>
      </c>
    </row>
    <row r="4098" spans="1:12" x14ac:dyDescent="0.25">
      <c r="A4098" s="1">
        <v>4097</v>
      </c>
      <c r="B4098" s="3">
        <v>317</v>
      </c>
      <c r="C4098" s="1">
        <v>216</v>
      </c>
      <c r="D4098" s="1">
        <v>12</v>
      </c>
      <c r="E4098" s="1">
        <v>16</v>
      </c>
      <c r="F4098" s="1">
        <v>0</v>
      </c>
      <c r="G4098">
        <f>VLOOKUP(C4098,reference!$A$1:$E$310,5,FALSE)</f>
        <v>5312071</v>
      </c>
      <c r="H4098" t="str">
        <f>VLOOKUP(C4098,reference!$A$1:$E$310,4,FALSE)</f>
        <v>SOA</v>
      </c>
      <c r="I4098" t="str">
        <f>VLOOKUP($D4098,reference!$G$1:$H$25,2,FALSE)</f>
        <v>Pertanian lahan kering</v>
      </c>
      <c r="J4098" t="str">
        <f>VLOOKUP($E4098,reference!$G$1:$H$25,2,FALSE)</f>
        <v>Pemukiman</v>
      </c>
      <c r="K4098" t="str">
        <f t="shared" si="63"/>
        <v>Non Irigasi</v>
      </c>
      <c r="L4098" t="s">
        <v>327</v>
      </c>
    </row>
    <row r="4099" spans="1:12" x14ac:dyDescent="0.25">
      <c r="A4099" s="1">
        <v>4098</v>
      </c>
      <c r="B4099" s="3">
        <v>5</v>
      </c>
      <c r="C4099" s="1">
        <v>206</v>
      </c>
      <c r="D4099" s="1">
        <v>11</v>
      </c>
      <c r="E4099" s="1">
        <v>1</v>
      </c>
      <c r="F4099" s="1">
        <v>0</v>
      </c>
      <c r="G4099">
        <f>VLOOKUP(C4099,reference!$A$1:$E$310,5,FALSE)</f>
        <v>5311070</v>
      </c>
      <c r="H4099" t="str">
        <f>VLOOKUP(C4099,reference!$A$1:$E$310,4,FALSE)</f>
        <v>DETUSOKO</v>
      </c>
      <c r="I4099" t="str">
        <f>VLOOKUP($D4099,reference!$G$1:$H$25,2,FALSE)</f>
        <v>Savanna / Padang rumput</v>
      </c>
      <c r="J4099" t="str">
        <f>VLOOKUP($E4099,reference!$G$1:$H$25,2,FALSE)</f>
        <v>Hutan lahan kering primer</v>
      </c>
      <c r="K4099" t="str">
        <f t="shared" ref="K4099:K4162" si="64">IF(F4099=0,"Non Irigasi","Buffer Irigasi")</f>
        <v>Non Irigasi</v>
      </c>
      <c r="L4099" t="s">
        <v>327</v>
      </c>
    </row>
    <row r="4100" spans="1:12" x14ac:dyDescent="0.25">
      <c r="A4100" s="1">
        <v>4099</v>
      </c>
      <c r="B4100" s="3">
        <v>4</v>
      </c>
      <c r="C4100" s="1">
        <v>206</v>
      </c>
      <c r="D4100" s="1">
        <v>11</v>
      </c>
      <c r="E4100" s="1">
        <v>9</v>
      </c>
      <c r="F4100" s="1">
        <v>0</v>
      </c>
      <c r="G4100">
        <f>VLOOKUP(C4100,reference!$A$1:$E$310,5,FALSE)</f>
        <v>5311070</v>
      </c>
      <c r="H4100" t="str">
        <f>VLOOKUP(C4100,reference!$A$1:$E$310,4,FALSE)</f>
        <v>DETUSOKO</v>
      </c>
      <c r="I4100" t="str">
        <f>VLOOKUP($D4100,reference!$G$1:$H$25,2,FALSE)</f>
        <v>Savanna / Padang rumput</v>
      </c>
      <c r="J4100" t="str">
        <f>VLOOKUP($E4100,reference!$G$1:$H$25,2,FALSE)</f>
        <v>Semak belukar</v>
      </c>
      <c r="K4100" t="str">
        <f t="shared" si="64"/>
        <v>Non Irigasi</v>
      </c>
      <c r="L4100" t="s">
        <v>327</v>
      </c>
    </row>
    <row r="4101" spans="1:12" x14ac:dyDescent="0.25">
      <c r="A4101" s="1">
        <v>4100</v>
      </c>
      <c r="B4101" s="3">
        <v>3</v>
      </c>
      <c r="C4101" s="1">
        <v>246</v>
      </c>
      <c r="D4101" s="1">
        <v>12</v>
      </c>
      <c r="E4101" s="1">
        <v>20</v>
      </c>
      <c r="F4101" s="1">
        <v>0</v>
      </c>
      <c r="G4101">
        <f>VLOOKUP(C4101,reference!$A$1:$E$310,5,FALSE)</f>
        <v>5315030</v>
      </c>
      <c r="H4101" t="str">
        <f>VLOOKUP(C4101,reference!$A$1:$E$310,4,FALSE)</f>
        <v>LEMBOR</v>
      </c>
      <c r="I4101" t="str">
        <f>VLOOKUP($D4101,reference!$G$1:$H$25,2,FALSE)</f>
        <v>Pertanian lahan kering</v>
      </c>
      <c r="J4101" t="str">
        <f>VLOOKUP($E4101,reference!$G$1:$H$25,2,FALSE)</f>
        <v>Tubuh air</v>
      </c>
      <c r="K4101" t="str">
        <f t="shared" si="64"/>
        <v>Non Irigasi</v>
      </c>
      <c r="L4101" t="s">
        <v>327</v>
      </c>
    </row>
    <row r="4102" spans="1:12" x14ac:dyDescent="0.25">
      <c r="A4102" s="1">
        <v>4101</v>
      </c>
      <c r="B4102" s="3">
        <v>1</v>
      </c>
      <c r="C4102" s="1">
        <v>244</v>
      </c>
      <c r="D4102" s="1">
        <v>12</v>
      </c>
      <c r="E4102" s="1">
        <v>9</v>
      </c>
      <c r="F4102" s="1">
        <v>0</v>
      </c>
      <c r="G4102">
        <f>VLOOKUP(C4102,reference!$A$1:$E$310,5,FALSE)</f>
        <v>5315020</v>
      </c>
      <c r="H4102" t="str">
        <f>VLOOKUP(C4102,reference!$A$1:$E$310,4,FALSE)</f>
        <v>SANO NGGOANG</v>
      </c>
      <c r="I4102" t="str">
        <f>VLOOKUP($D4102,reference!$G$1:$H$25,2,FALSE)</f>
        <v>Pertanian lahan kering</v>
      </c>
      <c r="J4102" t="str">
        <f>VLOOKUP($E4102,reference!$G$1:$H$25,2,FALSE)</f>
        <v>Semak belukar</v>
      </c>
      <c r="K4102" t="str">
        <f t="shared" si="64"/>
        <v>Non Irigasi</v>
      </c>
      <c r="L4102" t="s">
        <v>327</v>
      </c>
    </row>
    <row r="4103" spans="1:12" x14ac:dyDescent="0.25">
      <c r="A4103" s="1">
        <v>4102</v>
      </c>
      <c r="B4103" s="3">
        <v>377</v>
      </c>
      <c r="C4103" s="1">
        <v>246</v>
      </c>
      <c r="D4103" s="1">
        <v>12</v>
      </c>
      <c r="E4103" s="1">
        <v>11</v>
      </c>
      <c r="F4103" s="1">
        <v>0</v>
      </c>
      <c r="G4103">
        <f>VLOOKUP(C4103,reference!$A$1:$E$310,5,FALSE)</f>
        <v>5315030</v>
      </c>
      <c r="H4103" t="str">
        <f>VLOOKUP(C4103,reference!$A$1:$E$310,4,FALSE)</f>
        <v>LEMBOR</v>
      </c>
      <c r="I4103" t="str">
        <f>VLOOKUP($D4103,reference!$G$1:$H$25,2,FALSE)</f>
        <v>Pertanian lahan kering</v>
      </c>
      <c r="J4103" t="str">
        <f>VLOOKUP($E4103,reference!$G$1:$H$25,2,FALSE)</f>
        <v>Savanna / Padang rumput</v>
      </c>
      <c r="K4103" t="str">
        <f t="shared" si="64"/>
        <v>Non Irigasi</v>
      </c>
      <c r="L4103" t="s">
        <v>327</v>
      </c>
    </row>
    <row r="4104" spans="1:12" x14ac:dyDescent="0.25">
      <c r="A4104" s="1">
        <v>4103</v>
      </c>
      <c r="B4104" s="3">
        <v>6</v>
      </c>
      <c r="C4104" s="1">
        <v>246</v>
      </c>
      <c r="D4104" s="1">
        <v>18</v>
      </c>
      <c r="E4104" s="1">
        <v>16</v>
      </c>
      <c r="F4104" s="1">
        <v>0</v>
      </c>
      <c r="G4104">
        <f>VLOOKUP(C4104,reference!$A$1:$E$310,5,FALSE)</f>
        <v>5315030</v>
      </c>
      <c r="H4104" t="str">
        <f>VLOOKUP(C4104,reference!$A$1:$E$310,4,FALSE)</f>
        <v>LEMBOR</v>
      </c>
      <c r="I4104" t="str">
        <f>VLOOKUP($D4104,reference!$G$1:$H$25,2,FALSE)</f>
        <v>Lahan terbuka</v>
      </c>
      <c r="J4104" t="str">
        <f>VLOOKUP($E4104,reference!$G$1:$H$25,2,FALSE)</f>
        <v>Pemukiman</v>
      </c>
      <c r="K4104" t="str">
        <f t="shared" si="64"/>
        <v>Non Irigasi</v>
      </c>
      <c r="L4104" t="s">
        <v>327</v>
      </c>
    </row>
    <row r="4105" spans="1:12" x14ac:dyDescent="0.25">
      <c r="A4105" s="1">
        <v>4104</v>
      </c>
      <c r="B4105" s="3">
        <v>58</v>
      </c>
      <c r="C4105" s="1">
        <v>222</v>
      </c>
      <c r="D4105" s="1">
        <v>11</v>
      </c>
      <c r="E4105" s="1">
        <v>14</v>
      </c>
      <c r="F4105" s="1">
        <v>0</v>
      </c>
      <c r="G4105">
        <f>VLOOKUP(C4105,reference!$A$1:$E$310,5,FALSE)</f>
        <v>5313042</v>
      </c>
      <c r="H4105" t="str">
        <f>VLOOKUP(C4105,reference!$A$1:$E$310,4,FALSE)</f>
        <v>SATAR MESE UTARA</v>
      </c>
      <c r="I4105" t="str">
        <f>VLOOKUP($D4105,reference!$G$1:$H$25,2,FALSE)</f>
        <v>Savanna / Padang rumput</v>
      </c>
      <c r="J4105" t="str">
        <f>VLOOKUP($E4105,reference!$G$1:$H$25,2,FALSE)</f>
        <v>Sawah</v>
      </c>
      <c r="K4105" t="str">
        <f t="shared" si="64"/>
        <v>Non Irigasi</v>
      </c>
      <c r="L4105" t="s">
        <v>327</v>
      </c>
    </row>
    <row r="4106" spans="1:12" x14ac:dyDescent="0.25">
      <c r="A4106" s="1">
        <v>4105</v>
      </c>
      <c r="B4106" s="3">
        <v>4</v>
      </c>
      <c r="C4106" s="1">
        <v>281</v>
      </c>
      <c r="D4106" s="1">
        <v>20</v>
      </c>
      <c r="E4106" s="1">
        <v>2</v>
      </c>
      <c r="F4106" s="1">
        <v>0</v>
      </c>
      <c r="G4106">
        <f>VLOOKUP(C4106,reference!$A$1:$E$310,5,FALSE)</f>
        <v>5319031</v>
      </c>
      <c r="H4106" t="str">
        <f>VLOOKUP(C4106,reference!$A$1:$E$310,4,FALSE)</f>
        <v>ELAR SELATAN</v>
      </c>
      <c r="I4106" t="str">
        <f>VLOOKUP($D4106,reference!$G$1:$H$25,2,FALSE)</f>
        <v>Tubuh air</v>
      </c>
      <c r="J4106" t="str">
        <f>VLOOKUP($E4106,reference!$G$1:$H$25,2,FALSE)</f>
        <v>Hutan lahan kering sekunder / bekas tebangan</v>
      </c>
      <c r="K4106" t="str">
        <f t="shared" si="64"/>
        <v>Non Irigasi</v>
      </c>
      <c r="L4106" t="s">
        <v>327</v>
      </c>
    </row>
    <row r="4107" spans="1:12" x14ac:dyDescent="0.25">
      <c r="A4107" s="1">
        <v>4106</v>
      </c>
      <c r="B4107" s="3">
        <v>1</v>
      </c>
      <c r="C4107" s="1">
        <v>272</v>
      </c>
      <c r="D4107" s="1">
        <v>11</v>
      </c>
      <c r="E4107" s="1">
        <v>1</v>
      </c>
      <c r="F4107" s="1">
        <v>0</v>
      </c>
      <c r="G4107">
        <f>VLOOKUP(C4107,reference!$A$1:$E$310,5,FALSE)</f>
        <v>5318030</v>
      </c>
      <c r="H4107" t="str">
        <f>VLOOKUP(C4107,reference!$A$1:$E$310,4,FALSE)</f>
        <v>NANGARORO</v>
      </c>
      <c r="I4107" t="str">
        <f>VLOOKUP($D4107,reference!$G$1:$H$25,2,FALSE)</f>
        <v>Savanna / Padang rumput</v>
      </c>
      <c r="J4107" t="str">
        <f>VLOOKUP($E4107,reference!$G$1:$H$25,2,FALSE)</f>
        <v>Hutan lahan kering primer</v>
      </c>
      <c r="K4107" t="str">
        <f t="shared" si="64"/>
        <v>Non Irigasi</v>
      </c>
      <c r="L4107" t="s">
        <v>327</v>
      </c>
    </row>
    <row r="4108" spans="1:12" x14ac:dyDescent="0.25">
      <c r="A4108" s="1">
        <v>4107</v>
      </c>
      <c r="B4108" s="3">
        <v>309</v>
      </c>
      <c r="C4108" s="1">
        <v>178</v>
      </c>
      <c r="D4108" s="1">
        <v>2</v>
      </c>
      <c r="E4108" s="1">
        <v>12</v>
      </c>
      <c r="F4108" s="1">
        <v>0</v>
      </c>
      <c r="G4108">
        <f>VLOOKUP(C4108,reference!$A$1:$E$310,5,FALSE)</f>
        <v>5310052</v>
      </c>
      <c r="H4108" t="str">
        <f>VLOOKUP(C4108,reference!$A$1:$E$310,4,FALSE)</f>
        <v>KANGAE</v>
      </c>
      <c r="I4108" t="str">
        <f>VLOOKUP($D4108,reference!$G$1:$H$25,2,FALSE)</f>
        <v>Hutan lahan kering sekunder / bekas tebangan</v>
      </c>
      <c r="J4108" t="str">
        <f>VLOOKUP($E4108,reference!$G$1:$H$25,2,FALSE)</f>
        <v>Pertanian lahan kering</v>
      </c>
      <c r="K4108" t="str">
        <f t="shared" si="64"/>
        <v>Non Irigasi</v>
      </c>
      <c r="L4108" t="s">
        <v>328</v>
      </c>
    </row>
    <row r="4109" spans="1:12" x14ac:dyDescent="0.25">
      <c r="A4109" s="1">
        <v>4108</v>
      </c>
      <c r="B4109" s="3">
        <v>569</v>
      </c>
      <c r="C4109" s="1">
        <v>178</v>
      </c>
      <c r="D4109" s="1">
        <v>2</v>
      </c>
      <c r="E4109" s="1">
        <v>2</v>
      </c>
      <c r="F4109" s="1">
        <v>0</v>
      </c>
      <c r="G4109">
        <f>VLOOKUP(C4109,reference!$A$1:$E$310,5,FALSE)</f>
        <v>5310052</v>
      </c>
      <c r="H4109" t="str">
        <f>VLOOKUP(C4109,reference!$A$1:$E$310,4,FALSE)</f>
        <v>KANGAE</v>
      </c>
      <c r="I4109" t="str">
        <f>VLOOKUP($D4109,reference!$G$1:$H$25,2,FALSE)</f>
        <v>Hutan lahan kering sekunder / bekas tebangan</v>
      </c>
      <c r="J4109" t="str">
        <f>VLOOKUP($E4109,reference!$G$1:$H$25,2,FALSE)</f>
        <v>Hutan lahan kering sekunder / bekas tebangan</v>
      </c>
      <c r="K4109" t="str">
        <f t="shared" si="64"/>
        <v>Non Irigasi</v>
      </c>
      <c r="L4109" t="s">
        <v>327</v>
      </c>
    </row>
    <row r="4110" spans="1:12" x14ac:dyDescent="0.25">
      <c r="A4110" s="1">
        <v>4109</v>
      </c>
      <c r="B4110" s="3">
        <v>6</v>
      </c>
      <c r="C4110" s="1">
        <v>177</v>
      </c>
      <c r="D4110" s="1">
        <v>16</v>
      </c>
      <c r="E4110" s="1">
        <v>2</v>
      </c>
      <c r="F4110" s="1">
        <v>0</v>
      </c>
      <c r="G4110">
        <f>VLOOKUP(C4110,reference!$A$1:$E$310,5,FALSE)</f>
        <v>5310051</v>
      </c>
      <c r="H4110" t="str">
        <f>VLOOKUP(C4110,reference!$A$1:$E$310,4,FALSE)</f>
        <v>HEWOKLOANG</v>
      </c>
      <c r="I4110" t="str">
        <f>VLOOKUP($D4110,reference!$G$1:$H$25,2,FALSE)</f>
        <v>Pemukiman</v>
      </c>
      <c r="J4110" t="str">
        <f>VLOOKUP($E4110,reference!$G$1:$H$25,2,FALSE)</f>
        <v>Hutan lahan kering sekunder / bekas tebangan</v>
      </c>
      <c r="K4110" t="str">
        <f t="shared" si="64"/>
        <v>Non Irigasi</v>
      </c>
      <c r="L4110" t="s">
        <v>327</v>
      </c>
    </row>
    <row r="4111" spans="1:12" x14ac:dyDescent="0.25">
      <c r="A4111" s="1">
        <v>4110</v>
      </c>
      <c r="B4111" s="3">
        <v>221</v>
      </c>
      <c r="C4111" s="1">
        <v>177</v>
      </c>
      <c r="D4111" s="1">
        <v>2</v>
      </c>
      <c r="E4111" s="1">
        <v>16</v>
      </c>
      <c r="F4111" s="1">
        <v>0</v>
      </c>
      <c r="G4111">
        <f>VLOOKUP(C4111,reference!$A$1:$E$310,5,FALSE)</f>
        <v>5310051</v>
      </c>
      <c r="H4111" t="str">
        <f>VLOOKUP(C4111,reference!$A$1:$E$310,4,FALSE)</f>
        <v>HEWOKLOANG</v>
      </c>
      <c r="I4111" t="str">
        <f>VLOOKUP($D4111,reference!$G$1:$H$25,2,FALSE)</f>
        <v>Hutan lahan kering sekunder / bekas tebangan</v>
      </c>
      <c r="J4111" t="str">
        <f>VLOOKUP($E4111,reference!$G$1:$H$25,2,FALSE)</f>
        <v>Pemukiman</v>
      </c>
      <c r="K4111" t="str">
        <f t="shared" si="64"/>
        <v>Non Irigasi</v>
      </c>
      <c r="L4111" t="s">
        <v>328</v>
      </c>
    </row>
    <row r="4112" spans="1:12" x14ac:dyDescent="0.25">
      <c r="A4112" s="1">
        <v>4111</v>
      </c>
      <c r="B4112" s="3">
        <v>126</v>
      </c>
      <c r="C4112" s="1">
        <v>246</v>
      </c>
      <c r="D4112" s="1">
        <v>12</v>
      </c>
      <c r="E4112" s="1">
        <v>9</v>
      </c>
      <c r="F4112" s="1">
        <v>0</v>
      </c>
      <c r="G4112">
        <f>VLOOKUP(C4112,reference!$A$1:$E$310,5,FALSE)</f>
        <v>5315030</v>
      </c>
      <c r="H4112" t="str">
        <f>VLOOKUP(C4112,reference!$A$1:$E$310,4,FALSE)</f>
        <v>LEMBOR</v>
      </c>
      <c r="I4112" t="str">
        <f>VLOOKUP($D4112,reference!$G$1:$H$25,2,FALSE)</f>
        <v>Pertanian lahan kering</v>
      </c>
      <c r="J4112" t="str">
        <f>VLOOKUP($E4112,reference!$G$1:$H$25,2,FALSE)</f>
        <v>Semak belukar</v>
      </c>
      <c r="K4112" t="str">
        <f t="shared" si="64"/>
        <v>Non Irigasi</v>
      </c>
      <c r="L4112" t="s">
        <v>327</v>
      </c>
    </row>
    <row r="4113" spans="1:12" x14ac:dyDescent="0.25">
      <c r="A4113" s="1">
        <v>4112</v>
      </c>
      <c r="B4113" s="3">
        <v>2</v>
      </c>
      <c r="C4113" s="1">
        <v>244</v>
      </c>
      <c r="D4113" s="1">
        <v>20</v>
      </c>
      <c r="E4113" s="1">
        <v>13</v>
      </c>
      <c r="F4113" s="1">
        <v>0</v>
      </c>
      <c r="G4113">
        <f>VLOOKUP(C4113,reference!$A$1:$E$310,5,FALSE)</f>
        <v>5315020</v>
      </c>
      <c r="H4113" t="str">
        <f>VLOOKUP(C4113,reference!$A$1:$E$310,4,FALSE)</f>
        <v>SANO NGGOANG</v>
      </c>
      <c r="I4113" t="str">
        <f>VLOOKUP($D4113,reference!$G$1:$H$25,2,FALSE)</f>
        <v>Tubuh air</v>
      </c>
      <c r="J4113" t="str">
        <f>VLOOKUP($E4113,reference!$G$1:$H$25,2,FALSE)</f>
        <v>Pertanian lahan kering  campur semak / kebun campur</v>
      </c>
      <c r="K4113" t="str">
        <f t="shared" si="64"/>
        <v>Non Irigasi</v>
      </c>
      <c r="L4113" t="s">
        <v>327</v>
      </c>
    </row>
    <row r="4114" spans="1:12" x14ac:dyDescent="0.25">
      <c r="A4114" s="1">
        <v>4113</v>
      </c>
      <c r="B4114" s="3">
        <v>506</v>
      </c>
      <c r="C4114" s="1">
        <v>244</v>
      </c>
      <c r="D4114" s="1">
        <v>20</v>
      </c>
      <c r="E4114" s="1">
        <v>20</v>
      </c>
      <c r="F4114" s="1">
        <v>0</v>
      </c>
      <c r="G4114">
        <f>VLOOKUP(C4114,reference!$A$1:$E$310,5,FALSE)</f>
        <v>5315020</v>
      </c>
      <c r="H4114" t="str">
        <f>VLOOKUP(C4114,reference!$A$1:$E$310,4,FALSE)</f>
        <v>SANO NGGOANG</v>
      </c>
      <c r="I4114" t="str">
        <f>VLOOKUP($D4114,reference!$G$1:$H$25,2,FALSE)</f>
        <v>Tubuh air</v>
      </c>
      <c r="J4114" t="str">
        <f>VLOOKUP($E4114,reference!$G$1:$H$25,2,FALSE)</f>
        <v>Tubuh air</v>
      </c>
      <c r="K4114" t="str">
        <f t="shared" si="64"/>
        <v>Non Irigasi</v>
      </c>
      <c r="L4114" t="s">
        <v>327</v>
      </c>
    </row>
    <row r="4115" spans="1:12" x14ac:dyDescent="0.25">
      <c r="A4115" s="1">
        <v>4114</v>
      </c>
      <c r="B4115" s="3">
        <v>5</v>
      </c>
      <c r="C4115" s="1">
        <v>246</v>
      </c>
      <c r="D4115" s="1">
        <v>20</v>
      </c>
      <c r="E4115" s="1">
        <v>16</v>
      </c>
      <c r="F4115" s="1">
        <v>0</v>
      </c>
      <c r="G4115">
        <f>VLOOKUP(C4115,reference!$A$1:$E$310,5,FALSE)</f>
        <v>5315030</v>
      </c>
      <c r="H4115" t="str">
        <f>VLOOKUP(C4115,reference!$A$1:$E$310,4,FALSE)</f>
        <v>LEMBOR</v>
      </c>
      <c r="I4115" t="str">
        <f>VLOOKUP($D4115,reference!$G$1:$H$25,2,FALSE)</f>
        <v>Tubuh air</v>
      </c>
      <c r="J4115" t="str">
        <f>VLOOKUP($E4115,reference!$G$1:$H$25,2,FALSE)</f>
        <v>Pemukiman</v>
      </c>
      <c r="K4115" t="str">
        <f t="shared" si="64"/>
        <v>Non Irigasi</v>
      </c>
      <c r="L4115" t="s">
        <v>327</v>
      </c>
    </row>
    <row r="4116" spans="1:12" x14ac:dyDescent="0.25">
      <c r="A4116" s="1">
        <v>4115</v>
      </c>
      <c r="B4116" s="3">
        <v>22</v>
      </c>
      <c r="C4116" s="1">
        <v>220</v>
      </c>
      <c r="D4116" s="1">
        <v>11</v>
      </c>
      <c r="E4116" s="1">
        <v>1</v>
      </c>
      <c r="F4116" s="1">
        <v>0</v>
      </c>
      <c r="G4116">
        <f>VLOOKUP(C4116,reference!$A$1:$E$310,5,FALSE)</f>
        <v>5313040</v>
      </c>
      <c r="H4116" t="str">
        <f>VLOOKUP(C4116,reference!$A$1:$E$310,4,FALSE)</f>
        <v>SATAR MESE</v>
      </c>
      <c r="I4116" t="str">
        <f>VLOOKUP($D4116,reference!$G$1:$H$25,2,FALSE)</f>
        <v>Savanna / Padang rumput</v>
      </c>
      <c r="J4116" t="str">
        <f>VLOOKUP($E4116,reference!$G$1:$H$25,2,FALSE)</f>
        <v>Hutan lahan kering primer</v>
      </c>
      <c r="K4116" t="str">
        <f t="shared" si="64"/>
        <v>Non Irigasi</v>
      </c>
      <c r="L4116" t="s">
        <v>327</v>
      </c>
    </row>
    <row r="4117" spans="1:12" x14ac:dyDescent="0.25">
      <c r="A4117" s="1">
        <v>4116</v>
      </c>
      <c r="B4117" s="3">
        <v>2538</v>
      </c>
      <c r="C4117" s="1">
        <v>279</v>
      </c>
      <c r="D4117" s="1">
        <v>11</v>
      </c>
      <c r="E4117" s="1">
        <v>12</v>
      </c>
      <c r="F4117" s="1">
        <v>0</v>
      </c>
      <c r="G4117">
        <f>VLOOKUP(C4117,reference!$A$1:$E$310,5,FALSE)</f>
        <v>5319020</v>
      </c>
      <c r="H4117" t="str">
        <f>VLOOKUP(C4117,reference!$A$1:$E$310,4,FALSE)</f>
        <v>KOTA KOMBA</v>
      </c>
      <c r="I4117" t="str">
        <f>VLOOKUP($D4117,reference!$G$1:$H$25,2,FALSE)</f>
        <v>Savanna / Padang rumput</v>
      </c>
      <c r="J4117" t="str">
        <f>VLOOKUP($E4117,reference!$G$1:$H$25,2,FALSE)</f>
        <v>Pertanian lahan kering</v>
      </c>
      <c r="K4117" t="str">
        <f t="shared" si="64"/>
        <v>Non Irigasi</v>
      </c>
      <c r="L4117" t="s">
        <v>327</v>
      </c>
    </row>
    <row r="4118" spans="1:12" x14ac:dyDescent="0.25">
      <c r="A4118" s="1">
        <v>4117</v>
      </c>
      <c r="B4118" s="3">
        <v>78</v>
      </c>
      <c r="C4118" s="1">
        <v>216</v>
      </c>
      <c r="D4118" s="1">
        <v>14</v>
      </c>
      <c r="E4118" s="1">
        <v>12</v>
      </c>
      <c r="F4118" s="1">
        <v>0</v>
      </c>
      <c r="G4118">
        <f>VLOOKUP(C4118,reference!$A$1:$E$310,5,FALSE)</f>
        <v>5312071</v>
      </c>
      <c r="H4118" t="str">
        <f>VLOOKUP(C4118,reference!$A$1:$E$310,4,FALSE)</f>
        <v>SOA</v>
      </c>
      <c r="I4118" t="str">
        <f>VLOOKUP($D4118,reference!$G$1:$H$25,2,FALSE)</f>
        <v>Sawah</v>
      </c>
      <c r="J4118" t="str">
        <f>VLOOKUP($E4118,reference!$G$1:$H$25,2,FALSE)</f>
        <v>Pertanian lahan kering</v>
      </c>
      <c r="K4118" t="str">
        <f t="shared" si="64"/>
        <v>Non Irigasi</v>
      </c>
      <c r="L4118" t="s">
        <v>327</v>
      </c>
    </row>
    <row r="4119" spans="1:12" x14ac:dyDescent="0.25">
      <c r="A4119" s="1">
        <v>4118</v>
      </c>
      <c r="B4119" s="3">
        <v>27</v>
      </c>
      <c r="C4119" s="1">
        <v>216</v>
      </c>
      <c r="D4119" s="1">
        <v>14</v>
      </c>
      <c r="E4119" s="1">
        <v>16</v>
      </c>
      <c r="F4119" s="1">
        <v>0</v>
      </c>
      <c r="G4119">
        <f>VLOOKUP(C4119,reference!$A$1:$E$310,5,FALSE)</f>
        <v>5312071</v>
      </c>
      <c r="H4119" t="str">
        <f>VLOOKUP(C4119,reference!$A$1:$E$310,4,FALSE)</f>
        <v>SOA</v>
      </c>
      <c r="I4119" t="str">
        <f>VLOOKUP($D4119,reference!$G$1:$H$25,2,FALSE)</f>
        <v>Sawah</v>
      </c>
      <c r="J4119" t="str">
        <f>VLOOKUP($E4119,reference!$G$1:$H$25,2,FALSE)</f>
        <v>Pemukiman</v>
      </c>
      <c r="K4119" t="str">
        <f t="shared" si="64"/>
        <v>Non Irigasi</v>
      </c>
      <c r="L4119" t="s">
        <v>327</v>
      </c>
    </row>
    <row r="4120" spans="1:12" x14ac:dyDescent="0.25">
      <c r="A4120" s="1">
        <v>4119</v>
      </c>
      <c r="B4120" s="3">
        <v>63</v>
      </c>
      <c r="C4120" s="1">
        <v>246</v>
      </c>
      <c r="D4120" s="1">
        <v>12</v>
      </c>
      <c r="E4120" s="1">
        <v>2</v>
      </c>
      <c r="F4120" s="1">
        <v>0</v>
      </c>
      <c r="G4120">
        <f>VLOOKUP(C4120,reference!$A$1:$E$310,5,FALSE)</f>
        <v>5315030</v>
      </c>
      <c r="H4120" t="str">
        <f>VLOOKUP(C4120,reference!$A$1:$E$310,4,FALSE)</f>
        <v>LEMBOR</v>
      </c>
      <c r="I4120" t="str">
        <f>VLOOKUP($D4120,reference!$G$1:$H$25,2,FALSE)</f>
        <v>Pertanian lahan kering</v>
      </c>
      <c r="J4120" t="str">
        <f>VLOOKUP($E4120,reference!$G$1:$H$25,2,FALSE)</f>
        <v>Hutan lahan kering sekunder / bekas tebangan</v>
      </c>
      <c r="K4120" t="str">
        <f t="shared" si="64"/>
        <v>Non Irigasi</v>
      </c>
      <c r="L4120" t="s">
        <v>327</v>
      </c>
    </row>
    <row r="4121" spans="1:12" x14ac:dyDescent="0.25">
      <c r="A4121" s="1">
        <v>4120</v>
      </c>
      <c r="B4121" s="3">
        <v>810</v>
      </c>
      <c r="C4121" s="1">
        <v>246</v>
      </c>
      <c r="D4121" s="1">
        <v>12</v>
      </c>
      <c r="E4121" s="1">
        <v>13</v>
      </c>
      <c r="F4121" s="1">
        <v>0</v>
      </c>
      <c r="G4121">
        <f>VLOOKUP(C4121,reference!$A$1:$E$310,5,FALSE)</f>
        <v>5315030</v>
      </c>
      <c r="H4121" t="str">
        <f>VLOOKUP(C4121,reference!$A$1:$E$310,4,FALSE)</f>
        <v>LEMBOR</v>
      </c>
      <c r="I4121" t="str">
        <f>VLOOKUP($D4121,reference!$G$1:$H$25,2,FALSE)</f>
        <v>Pertanian lahan kering</v>
      </c>
      <c r="J4121" t="str">
        <f>VLOOKUP($E4121,reference!$G$1:$H$25,2,FALSE)</f>
        <v>Pertanian lahan kering  campur semak / kebun campur</v>
      </c>
      <c r="K4121" t="str">
        <f t="shared" si="64"/>
        <v>Non Irigasi</v>
      </c>
      <c r="L4121" t="s">
        <v>327</v>
      </c>
    </row>
    <row r="4122" spans="1:12" x14ac:dyDescent="0.25">
      <c r="A4122" s="1">
        <v>4121</v>
      </c>
      <c r="B4122" s="3">
        <v>7</v>
      </c>
      <c r="C4122" s="1">
        <v>246</v>
      </c>
      <c r="D4122" s="1">
        <v>2</v>
      </c>
      <c r="E4122" s="1">
        <v>20</v>
      </c>
      <c r="F4122" s="1">
        <v>0</v>
      </c>
      <c r="G4122">
        <f>VLOOKUP(C4122,reference!$A$1:$E$310,5,FALSE)</f>
        <v>5315030</v>
      </c>
      <c r="H4122" t="str">
        <f>VLOOKUP(C4122,reference!$A$1:$E$310,4,FALSE)</f>
        <v>LEMBOR</v>
      </c>
      <c r="I4122" t="str">
        <f>VLOOKUP($D4122,reference!$G$1:$H$25,2,FALSE)</f>
        <v>Hutan lahan kering sekunder / bekas tebangan</v>
      </c>
      <c r="J4122" t="str">
        <f>VLOOKUP($E4122,reference!$G$1:$H$25,2,FALSE)</f>
        <v>Tubuh air</v>
      </c>
      <c r="K4122" t="str">
        <f t="shared" si="64"/>
        <v>Non Irigasi</v>
      </c>
      <c r="L4122" t="s">
        <v>328</v>
      </c>
    </row>
    <row r="4123" spans="1:12" x14ac:dyDescent="0.25">
      <c r="A4123" s="1">
        <v>4122</v>
      </c>
      <c r="B4123" s="3">
        <v>490</v>
      </c>
      <c r="C4123" s="1">
        <v>278</v>
      </c>
      <c r="D4123" s="1">
        <v>12</v>
      </c>
      <c r="E4123" s="1">
        <v>14</v>
      </c>
      <c r="F4123" s="1">
        <v>0</v>
      </c>
      <c r="G4123">
        <f>VLOOKUP(C4123,reference!$A$1:$E$310,5,FALSE)</f>
        <v>5319011</v>
      </c>
      <c r="H4123" t="str">
        <f>VLOOKUP(C4123,reference!$A$1:$E$310,4,FALSE)</f>
        <v>RANA MESE</v>
      </c>
      <c r="I4123" t="str">
        <f>VLOOKUP($D4123,reference!$G$1:$H$25,2,FALSE)</f>
        <v>Pertanian lahan kering</v>
      </c>
      <c r="J4123" t="str">
        <f>VLOOKUP($E4123,reference!$G$1:$H$25,2,FALSE)</f>
        <v>Sawah</v>
      </c>
      <c r="K4123" t="str">
        <f t="shared" si="64"/>
        <v>Non Irigasi</v>
      </c>
      <c r="L4123" t="s">
        <v>327</v>
      </c>
    </row>
    <row r="4124" spans="1:12" x14ac:dyDescent="0.25">
      <c r="A4124" s="1">
        <v>4123</v>
      </c>
      <c r="B4124" s="3">
        <v>299</v>
      </c>
      <c r="C4124" s="1">
        <v>278</v>
      </c>
      <c r="D4124" s="1">
        <v>12</v>
      </c>
      <c r="E4124" s="1">
        <v>2</v>
      </c>
      <c r="F4124" s="1">
        <v>0</v>
      </c>
      <c r="G4124">
        <f>VLOOKUP(C4124,reference!$A$1:$E$310,5,FALSE)</f>
        <v>5319011</v>
      </c>
      <c r="H4124" t="str">
        <f>VLOOKUP(C4124,reference!$A$1:$E$310,4,FALSE)</f>
        <v>RANA MESE</v>
      </c>
      <c r="I4124" t="str">
        <f>VLOOKUP($D4124,reference!$G$1:$H$25,2,FALSE)</f>
        <v>Pertanian lahan kering</v>
      </c>
      <c r="J4124" t="str">
        <f>VLOOKUP($E4124,reference!$G$1:$H$25,2,FALSE)</f>
        <v>Hutan lahan kering sekunder / bekas tebangan</v>
      </c>
      <c r="K4124" t="str">
        <f t="shared" si="64"/>
        <v>Non Irigasi</v>
      </c>
      <c r="L4124" t="s">
        <v>327</v>
      </c>
    </row>
    <row r="4125" spans="1:12" x14ac:dyDescent="0.25">
      <c r="A4125" s="1">
        <v>4124</v>
      </c>
      <c r="B4125" s="3">
        <v>92</v>
      </c>
      <c r="C4125" s="1">
        <v>178</v>
      </c>
      <c r="D4125" s="1">
        <v>2</v>
      </c>
      <c r="E4125" s="1">
        <v>16</v>
      </c>
      <c r="F4125" s="1">
        <v>0</v>
      </c>
      <c r="G4125">
        <f>VLOOKUP(C4125,reference!$A$1:$E$310,5,FALSE)</f>
        <v>5310052</v>
      </c>
      <c r="H4125" t="str">
        <f>VLOOKUP(C4125,reference!$A$1:$E$310,4,FALSE)</f>
        <v>KANGAE</v>
      </c>
      <c r="I4125" t="str">
        <f>VLOOKUP($D4125,reference!$G$1:$H$25,2,FALSE)</f>
        <v>Hutan lahan kering sekunder / bekas tebangan</v>
      </c>
      <c r="J4125" t="str">
        <f>VLOOKUP($E4125,reference!$G$1:$H$25,2,FALSE)</f>
        <v>Pemukiman</v>
      </c>
      <c r="K4125" t="str">
        <f t="shared" si="64"/>
        <v>Non Irigasi</v>
      </c>
      <c r="L4125" t="s">
        <v>328</v>
      </c>
    </row>
    <row r="4126" spans="1:12" x14ac:dyDescent="0.25">
      <c r="A4126" s="1">
        <v>4125</v>
      </c>
      <c r="B4126" s="3">
        <v>42</v>
      </c>
      <c r="C4126" s="1">
        <v>171</v>
      </c>
      <c r="D4126" s="1">
        <v>2</v>
      </c>
      <c r="E4126" s="1">
        <v>9</v>
      </c>
      <c r="F4126" s="1">
        <v>0</v>
      </c>
      <c r="G4126">
        <f>VLOOKUP(C4126,reference!$A$1:$E$310,5,FALSE)</f>
        <v>5310031</v>
      </c>
      <c r="H4126" t="str">
        <f>VLOOKUP(C4126,reference!$A$1:$E$310,4,FALSE)</f>
        <v>DORENG</v>
      </c>
      <c r="I4126" t="str">
        <f>VLOOKUP($D4126,reference!$G$1:$H$25,2,FALSE)</f>
        <v>Hutan lahan kering sekunder / bekas tebangan</v>
      </c>
      <c r="J4126" t="str">
        <f>VLOOKUP($E4126,reference!$G$1:$H$25,2,FALSE)</f>
        <v>Semak belukar</v>
      </c>
      <c r="K4126" t="str">
        <f t="shared" si="64"/>
        <v>Non Irigasi</v>
      </c>
      <c r="L4126" t="s">
        <v>328</v>
      </c>
    </row>
    <row r="4127" spans="1:12" x14ac:dyDescent="0.25">
      <c r="A4127" s="1">
        <v>4126</v>
      </c>
      <c r="B4127" s="3">
        <v>167</v>
      </c>
      <c r="C4127" s="1">
        <v>246</v>
      </c>
      <c r="D4127" s="1">
        <v>12</v>
      </c>
      <c r="E4127" s="1">
        <v>14</v>
      </c>
      <c r="F4127" s="1">
        <v>0</v>
      </c>
      <c r="G4127">
        <f>VLOOKUP(C4127,reference!$A$1:$E$310,5,FALSE)</f>
        <v>5315030</v>
      </c>
      <c r="H4127" t="str">
        <f>VLOOKUP(C4127,reference!$A$1:$E$310,4,FALSE)</f>
        <v>LEMBOR</v>
      </c>
      <c r="I4127" t="str">
        <f>VLOOKUP($D4127,reference!$G$1:$H$25,2,FALSE)</f>
        <v>Pertanian lahan kering</v>
      </c>
      <c r="J4127" t="str">
        <f>VLOOKUP($E4127,reference!$G$1:$H$25,2,FALSE)</f>
        <v>Sawah</v>
      </c>
      <c r="K4127" t="str">
        <f t="shared" si="64"/>
        <v>Non Irigasi</v>
      </c>
      <c r="L4127" t="s">
        <v>327</v>
      </c>
    </row>
    <row r="4128" spans="1:12" x14ac:dyDescent="0.25">
      <c r="A4128" s="1">
        <v>4127</v>
      </c>
      <c r="B4128" s="3">
        <v>10</v>
      </c>
      <c r="C4128" s="1">
        <v>215</v>
      </c>
      <c r="D4128" s="1">
        <v>11</v>
      </c>
      <c r="E4128" s="1">
        <v>12</v>
      </c>
      <c r="F4128" s="1">
        <v>0</v>
      </c>
      <c r="G4128">
        <f>VLOOKUP(C4128,reference!$A$1:$E$310,5,FALSE)</f>
        <v>5312070</v>
      </c>
      <c r="H4128" t="str">
        <f>VLOOKUP(C4128,reference!$A$1:$E$310,4,FALSE)</f>
        <v>BAJAWA UTARA</v>
      </c>
      <c r="I4128" t="str">
        <f>VLOOKUP($D4128,reference!$G$1:$H$25,2,FALSE)</f>
        <v>Savanna / Padang rumput</v>
      </c>
      <c r="J4128" t="str">
        <f>VLOOKUP($E4128,reference!$G$1:$H$25,2,FALSE)</f>
        <v>Pertanian lahan kering</v>
      </c>
      <c r="K4128" t="str">
        <f t="shared" si="64"/>
        <v>Non Irigasi</v>
      </c>
      <c r="L4128" t="s">
        <v>327</v>
      </c>
    </row>
    <row r="4129" spans="1:12" x14ac:dyDescent="0.25">
      <c r="A4129" s="1">
        <v>4128</v>
      </c>
      <c r="B4129" s="3">
        <v>141</v>
      </c>
      <c r="C4129" s="1">
        <v>246</v>
      </c>
      <c r="D4129" s="1">
        <v>12</v>
      </c>
      <c r="E4129" s="1">
        <v>16</v>
      </c>
      <c r="F4129" s="1">
        <v>0</v>
      </c>
      <c r="G4129">
        <f>VLOOKUP(C4129,reference!$A$1:$E$310,5,FALSE)</f>
        <v>5315030</v>
      </c>
      <c r="H4129" t="str">
        <f>VLOOKUP(C4129,reference!$A$1:$E$310,4,FALSE)</f>
        <v>LEMBOR</v>
      </c>
      <c r="I4129" t="str">
        <f>VLOOKUP($D4129,reference!$G$1:$H$25,2,FALSE)</f>
        <v>Pertanian lahan kering</v>
      </c>
      <c r="J4129" t="str">
        <f>VLOOKUP($E4129,reference!$G$1:$H$25,2,FALSE)</f>
        <v>Pemukiman</v>
      </c>
      <c r="K4129" t="str">
        <f t="shared" si="64"/>
        <v>Non Irigasi</v>
      </c>
      <c r="L4129" t="s">
        <v>327</v>
      </c>
    </row>
    <row r="4130" spans="1:12" x14ac:dyDescent="0.25">
      <c r="A4130" s="1">
        <v>4129</v>
      </c>
      <c r="B4130" s="3">
        <v>15</v>
      </c>
      <c r="C4130" s="1">
        <v>278</v>
      </c>
      <c r="D4130" s="1">
        <v>1</v>
      </c>
      <c r="E4130" s="1">
        <v>2</v>
      </c>
      <c r="F4130" s="1">
        <v>0</v>
      </c>
      <c r="G4130">
        <f>VLOOKUP(C4130,reference!$A$1:$E$310,5,FALSE)</f>
        <v>5319011</v>
      </c>
      <c r="H4130" t="str">
        <f>VLOOKUP(C4130,reference!$A$1:$E$310,4,FALSE)</f>
        <v>RANA MESE</v>
      </c>
      <c r="I4130" t="str">
        <f>VLOOKUP($D4130,reference!$G$1:$H$25,2,FALSE)</f>
        <v>Hutan lahan kering primer</v>
      </c>
      <c r="J4130" t="str">
        <f>VLOOKUP($E4130,reference!$G$1:$H$25,2,FALSE)</f>
        <v>Hutan lahan kering sekunder / bekas tebangan</v>
      </c>
      <c r="K4130" t="str">
        <f t="shared" si="64"/>
        <v>Non Irigasi</v>
      </c>
      <c r="L4130" t="s">
        <v>329</v>
      </c>
    </row>
    <row r="4131" spans="1:12" x14ac:dyDescent="0.25">
      <c r="A4131" s="1">
        <v>4130</v>
      </c>
      <c r="B4131" s="3">
        <v>27</v>
      </c>
      <c r="C4131" s="1">
        <v>279</v>
      </c>
      <c r="D4131" s="1">
        <v>18</v>
      </c>
      <c r="E4131" s="1">
        <v>2</v>
      </c>
      <c r="F4131" s="1">
        <v>0</v>
      </c>
      <c r="G4131">
        <f>VLOOKUP(C4131,reference!$A$1:$E$310,5,FALSE)</f>
        <v>5319020</v>
      </c>
      <c r="H4131" t="str">
        <f>VLOOKUP(C4131,reference!$A$1:$E$310,4,FALSE)</f>
        <v>KOTA KOMBA</v>
      </c>
      <c r="I4131" t="str">
        <f>VLOOKUP($D4131,reference!$G$1:$H$25,2,FALSE)</f>
        <v>Lahan terbuka</v>
      </c>
      <c r="J4131" t="str">
        <f>VLOOKUP($E4131,reference!$G$1:$H$25,2,FALSE)</f>
        <v>Hutan lahan kering sekunder / bekas tebangan</v>
      </c>
      <c r="K4131" t="str">
        <f t="shared" si="64"/>
        <v>Non Irigasi</v>
      </c>
      <c r="L4131" t="s">
        <v>327</v>
      </c>
    </row>
    <row r="4132" spans="1:12" x14ac:dyDescent="0.25">
      <c r="A4132" s="1">
        <v>4131</v>
      </c>
      <c r="B4132" s="3">
        <v>37</v>
      </c>
      <c r="C4132" s="1">
        <v>215</v>
      </c>
      <c r="D4132" s="1">
        <v>11</v>
      </c>
      <c r="E4132" s="1">
        <v>17</v>
      </c>
      <c r="F4132" s="1">
        <v>0</v>
      </c>
      <c r="G4132">
        <f>VLOOKUP(C4132,reference!$A$1:$E$310,5,FALSE)</f>
        <v>5312070</v>
      </c>
      <c r="H4132" t="str">
        <f>VLOOKUP(C4132,reference!$A$1:$E$310,4,FALSE)</f>
        <v>BAJAWA UTARA</v>
      </c>
      <c r="I4132" t="str">
        <f>VLOOKUP($D4132,reference!$G$1:$H$25,2,FALSE)</f>
        <v>Savanna / Padang rumput</v>
      </c>
      <c r="J4132" t="str">
        <f>VLOOKUP($E4132,reference!$G$1:$H$25,2,FALSE)</f>
        <v>Transmigrasi</v>
      </c>
      <c r="K4132" t="str">
        <f t="shared" si="64"/>
        <v>Non Irigasi</v>
      </c>
      <c r="L4132" t="s">
        <v>327</v>
      </c>
    </row>
    <row r="4133" spans="1:12" x14ac:dyDescent="0.25">
      <c r="A4133" s="1">
        <v>4132</v>
      </c>
      <c r="B4133" s="3">
        <v>381</v>
      </c>
      <c r="C4133" s="1">
        <v>272</v>
      </c>
      <c r="D4133" s="1">
        <v>11</v>
      </c>
      <c r="E4133" s="1">
        <v>2</v>
      </c>
      <c r="F4133" s="1">
        <v>0</v>
      </c>
      <c r="G4133">
        <f>VLOOKUP(C4133,reference!$A$1:$E$310,5,FALSE)</f>
        <v>5318030</v>
      </c>
      <c r="H4133" t="str">
        <f>VLOOKUP(C4133,reference!$A$1:$E$310,4,FALSE)</f>
        <v>NANGARORO</v>
      </c>
      <c r="I4133" t="str">
        <f>VLOOKUP($D4133,reference!$G$1:$H$25,2,FALSE)</f>
        <v>Savanna / Padang rumput</v>
      </c>
      <c r="J4133" t="str">
        <f>VLOOKUP($E4133,reference!$G$1:$H$25,2,FALSE)</f>
        <v>Hutan lahan kering sekunder / bekas tebangan</v>
      </c>
      <c r="K4133" t="str">
        <f t="shared" si="64"/>
        <v>Non Irigasi</v>
      </c>
      <c r="L4133" t="s">
        <v>327</v>
      </c>
    </row>
    <row r="4134" spans="1:12" x14ac:dyDescent="0.25">
      <c r="A4134" s="1">
        <v>4133</v>
      </c>
      <c r="B4134" s="3">
        <v>202</v>
      </c>
      <c r="C4134" s="1">
        <v>190</v>
      </c>
      <c r="D4134" s="1">
        <v>2</v>
      </c>
      <c r="E4134" s="1">
        <v>16</v>
      </c>
      <c r="F4134" s="1">
        <v>0</v>
      </c>
      <c r="G4134">
        <f>VLOOKUP(C4134,reference!$A$1:$E$310,5,FALSE)</f>
        <v>5311020</v>
      </c>
      <c r="H4134" t="str">
        <f>VLOOKUP(C4134,reference!$A$1:$E$310,4,FALSE)</f>
        <v>ENDE</v>
      </c>
      <c r="I4134" t="str">
        <f>VLOOKUP($D4134,reference!$G$1:$H$25,2,FALSE)</f>
        <v>Hutan lahan kering sekunder / bekas tebangan</v>
      </c>
      <c r="J4134" t="str">
        <f>VLOOKUP($E4134,reference!$G$1:$H$25,2,FALSE)</f>
        <v>Pemukiman</v>
      </c>
      <c r="K4134" t="str">
        <f t="shared" si="64"/>
        <v>Non Irigasi</v>
      </c>
      <c r="L4134" t="s">
        <v>328</v>
      </c>
    </row>
    <row r="4135" spans="1:12" x14ac:dyDescent="0.25">
      <c r="A4135" s="1">
        <v>4134</v>
      </c>
      <c r="B4135" s="3">
        <v>178</v>
      </c>
      <c r="C4135" s="1">
        <v>206</v>
      </c>
      <c r="D4135" s="1">
        <v>2</v>
      </c>
      <c r="E4135" s="1">
        <v>12</v>
      </c>
      <c r="F4135" s="1">
        <v>0</v>
      </c>
      <c r="G4135">
        <f>VLOOKUP(C4135,reference!$A$1:$E$310,5,FALSE)</f>
        <v>5311070</v>
      </c>
      <c r="H4135" t="str">
        <f>VLOOKUP(C4135,reference!$A$1:$E$310,4,FALSE)</f>
        <v>DETUSOKO</v>
      </c>
      <c r="I4135" t="str">
        <f>VLOOKUP($D4135,reference!$G$1:$H$25,2,FALSE)</f>
        <v>Hutan lahan kering sekunder / bekas tebangan</v>
      </c>
      <c r="J4135" t="str">
        <f>VLOOKUP($E4135,reference!$G$1:$H$25,2,FALSE)</f>
        <v>Pertanian lahan kering</v>
      </c>
      <c r="K4135" t="str">
        <f t="shared" si="64"/>
        <v>Non Irigasi</v>
      </c>
      <c r="L4135" t="s">
        <v>328</v>
      </c>
    </row>
    <row r="4136" spans="1:12" x14ac:dyDescent="0.25">
      <c r="A4136" s="1">
        <v>4135</v>
      </c>
      <c r="B4136" s="3">
        <v>1</v>
      </c>
      <c r="C4136" s="1">
        <v>176</v>
      </c>
      <c r="D4136" s="1">
        <v>16</v>
      </c>
      <c r="E4136" s="1">
        <v>2</v>
      </c>
      <c r="F4136" s="1">
        <v>0</v>
      </c>
      <c r="G4136">
        <f>VLOOKUP(C4136,reference!$A$1:$E$310,5,FALSE)</f>
        <v>5310050</v>
      </c>
      <c r="H4136" t="str">
        <f>VLOOKUP(C4136,reference!$A$1:$E$310,4,FALSE)</f>
        <v>KEWAPANTE</v>
      </c>
      <c r="I4136" t="str">
        <f>VLOOKUP($D4136,reference!$G$1:$H$25,2,FALSE)</f>
        <v>Pemukiman</v>
      </c>
      <c r="J4136" t="str">
        <f>VLOOKUP($E4136,reference!$G$1:$H$25,2,FALSE)</f>
        <v>Hutan lahan kering sekunder / bekas tebangan</v>
      </c>
      <c r="K4136" t="str">
        <f t="shared" si="64"/>
        <v>Non Irigasi</v>
      </c>
      <c r="L4136" t="s">
        <v>327</v>
      </c>
    </row>
    <row r="4137" spans="1:12" x14ac:dyDescent="0.25">
      <c r="A4137" s="1">
        <v>4136</v>
      </c>
      <c r="B4137" s="3">
        <v>855</v>
      </c>
      <c r="C4137" s="1">
        <v>172</v>
      </c>
      <c r="D4137" s="1">
        <v>13</v>
      </c>
      <c r="E4137" s="1">
        <v>2</v>
      </c>
      <c r="F4137" s="1">
        <v>0</v>
      </c>
      <c r="G4137">
        <f>VLOOKUP(C4137,reference!$A$1:$E$310,5,FALSE)</f>
        <v>5310032</v>
      </c>
      <c r="H4137" t="str">
        <f>VLOOKUP(C4137,reference!$A$1:$E$310,4,FALSE)</f>
        <v>MAPITARA</v>
      </c>
      <c r="I4137" t="str">
        <f>VLOOKUP($D4137,reference!$G$1:$H$25,2,FALSE)</f>
        <v>Pertanian lahan kering  campur semak / kebun campur</v>
      </c>
      <c r="J4137" t="str">
        <f>VLOOKUP($E4137,reference!$G$1:$H$25,2,FALSE)</f>
        <v>Hutan lahan kering sekunder / bekas tebangan</v>
      </c>
      <c r="K4137" t="str">
        <f t="shared" si="64"/>
        <v>Non Irigasi</v>
      </c>
      <c r="L4137" t="s">
        <v>327</v>
      </c>
    </row>
    <row r="4138" spans="1:12" x14ac:dyDescent="0.25">
      <c r="A4138" s="1">
        <v>4137</v>
      </c>
      <c r="B4138" s="3">
        <v>7</v>
      </c>
      <c r="C4138" s="1">
        <v>172</v>
      </c>
      <c r="D4138" s="1">
        <v>1</v>
      </c>
      <c r="E4138" s="1">
        <v>2</v>
      </c>
      <c r="F4138" s="1">
        <v>0</v>
      </c>
      <c r="G4138">
        <f>VLOOKUP(C4138,reference!$A$1:$E$310,5,FALSE)</f>
        <v>5310032</v>
      </c>
      <c r="H4138" t="str">
        <f>VLOOKUP(C4138,reference!$A$1:$E$310,4,FALSE)</f>
        <v>MAPITARA</v>
      </c>
      <c r="I4138" t="str">
        <f>VLOOKUP($D4138,reference!$G$1:$H$25,2,FALSE)</f>
        <v>Hutan lahan kering primer</v>
      </c>
      <c r="J4138" t="str">
        <f>VLOOKUP($E4138,reference!$G$1:$H$25,2,FALSE)</f>
        <v>Hutan lahan kering sekunder / bekas tebangan</v>
      </c>
      <c r="K4138" t="str">
        <f t="shared" si="64"/>
        <v>Non Irigasi</v>
      </c>
      <c r="L4138" t="s">
        <v>329</v>
      </c>
    </row>
    <row r="4139" spans="1:12" x14ac:dyDescent="0.25">
      <c r="A4139" s="1">
        <v>4138</v>
      </c>
      <c r="B4139" s="3">
        <v>24</v>
      </c>
      <c r="C4139" s="1">
        <v>222</v>
      </c>
      <c r="D4139" s="1">
        <v>11</v>
      </c>
      <c r="E4139" s="1">
        <v>1</v>
      </c>
      <c r="F4139" s="1">
        <v>0</v>
      </c>
      <c r="G4139">
        <f>VLOOKUP(C4139,reference!$A$1:$E$310,5,FALSE)</f>
        <v>5313042</v>
      </c>
      <c r="H4139" t="str">
        <f>VLOOKUP(C4139,reference!$A$1:$E$310,4,FALSE)</f>
        <v>SATAR MESE UTARA</v>
      </c>
      <c r="I4139" t="str">
        <f>VLOOKUP($D4139,reference!$G$1:$H$25,2,FALSE)</f>
        <v>Savanna / Padang rumput</v>
      </c>
      <c r="J4139" t="str">
        <f>VLOOKUP($E4139,reference!$G$1:$H$25,2,FALSE)</f>
        <v>Hutan lahan kering primer</v>
      </c>
      <c r="K4139" t="str">
        <f t="shared" si="64"/>
        <v>Non Irigasi</v>
      </c>
      <c r="L4139" t="s">
        <v>327</v>
      </c>
    </row>
    <row r="4140" spans="1:12" x14ac:dyDescent="0.25">
      <c r="A4140" s="1">
        <v>4139</v>
      </c>
      <c r="B4140" s="3">
        <v>3</v>
      </c>
      <c r="C4140" s="1">
        <v>220</v>
      </c>
      <c r="D4140" s="1">
        <v>11</v>
      </c>
      <c r="E4140" s="1">
        <v>14</v>
      </c>
      <c r="F4140" s="1">
        <v>0</v>
      </c>
      <c r="G4140">
        <f>VLOOKUP(C4140,reference!$A$1:$E$310,5,FALSE)</f>
        <v>5313040</v>
      </c>
      <c r="H4140" t="str">
        <f>VLOOKUP(C4140,reference!$A$1:$E$310,4,FALSE)</f>
        <v>SATAR MESE</v>
      </c>
      <c r="I4140" t="str">
        <f>VLOOKUP($D4140,reference!$G$1:$H$25,2,FALSE)</f>
        <v>Savanna / Padang rumput</v>
      </c>
      <c r="J4140" t="str">
        <f>VLOOKUP($E4140,reference!$G$1:$H$25,2,FALSE)</f>
        <v>Sawah</v>
      </c>
      <c r="K4140" t="str">
        <f t="shared" si="64"/>
        <v>Non Irigasi</v>
      </c>
      <c r="L4140" t="s">
        <v>327</v>
      </c>
    </row>
    <row r="4141" spans="1:12" x14ac:dyDescent="0.25">
      <c r="A4141" s="1">
        <v>4140</v>
      </c>
      <c r="B4141" s="3">
        <v>262</v>
      </c>
      <c r="C4141" s="1">
        <v>278</v>
      </c>
      <c r="D4141" s="1">
        <v>9</v>
      </c>
      <c r="E4141" s="1">
        <v>13</v>
      </c>
      <c r="F4141" s="1">
        <v>0</v>
      </c>
      <c r="G4141">
        <f>VLOOKUP(C4141,reference!$A$1:$E$310,5,FALSE)</f>
        <v>5319011</v>
      </c>
      <c r="H4141" t="str">
        <f>VLOOKUP(C4141,reference!$A$1:$E$310,4,FALSE)</f>
        <v>RANA MESE</v>
      </c>
      <c r="I4141" t="str">
        <f>VLOOKUP($D4141,reference!$G$1:$H$25,2,FALSE)</f>
        <v>Semak belukar</v>
      </c>
      <c r="J4141" t="str">
        <f>VLOOKUP($E4141,reference!$G$1:$H$25,2,FALSE)</f>
        <v>Pertanian lahan kering  campur semak / kebun campur</v>
      </c>
      <c r="K4141" t="str">
        <f t="shared" si="64"/>
        <v>Non Irigasi</v>
      </c>
      <c r="L4141" t="s">
        <v>327</v>
      </c>
    </row>
    <row r="4142" spans="1:12" x14ac:dyDescent="0.25">
      <c r="A4142" s="1">
        <v>4141</v>
      </c>
      <c r="B4142" s="3">
        <v>1396</v>
      </c>
      <c r="C4142" s="1">
        <v>279</v>
      </c>
      <c r="D4142" s="1">
        <v>18</v>
      </c>
      <c r="E4142" s="1">
        <v>11</v>
      </c>
      <c r="F4142" s="1">
        <v>0</v>
      </c>
      <c r="G4142">
        <f>VLOOKUP(C4142,reference!$A$1:$E$310,5,FALSE)</f>
        <v>5319020</v>
      </c>
      <c r="H4142" t="str">
        <f>VLOOKUP(C4142,reference!$A$1:$E$310,4,FALSE)</f>
        <v>KOTA KOMBA</v>
      </c>
      <c r="I4142" t="str">
        <f>VLOOKUP($D4142,reference!$G$1:$H$25,2,FALSE)</f>
        <v>Lahan terbuka</v>
      </c>
      <c r="J4142" t="str">
        <f>VLOOKUP($E4142,reference!$G$1:$H$25,2,FALSE)</f>
        <v>Savanna / Padang rumput</v>
      </c>
      <c r="K4142" t="str">
        <f t="shared" si="64"/>
        <v>Non Irigasi</v>
      </c>
      <c r="L4142" t="s">
        <v>327</v>
      </c>
    </row>
    <row r="4143" spans="1:12" x14ac:dyDescent="0.25">
      <c r="A4143" s="1">
        <v>4142</v>
      </c>
      <c r="B4143" s="3">
        <v>153</v>
      </c>
      <c r="C4143" s="1">
        <v>215</v>
      </c>
      <c r="D4143" s="1">
        <v>12</v>
      </c>
      <c r="E4143" s="1">
        <v>16</v>
      </c>
      <c r="F4143" s="1">
        <v>0</v>
      </c>
      <c r="G4143">
        <f>VLOOKUP(C4143,reference!$A$1:$E$310,5,FALSE)</f>
        <v>5312070</v>
      </c>
      <c r="H4143" t="str">
        <f>VLOOKUP(C4143,reference!$A$1:$E$310,4,FALSE)</f>
        <v>BAJAWA UTARA</v>
      </c>
      <c r="I4143" t="str">
        <f>VLOOKUP($D4143,reference!$G$1:$H$25,2,FALSE)</f>
        <v>Pertanian lahan kering</v>
      </c>
      <c r="J4143" t="str">
        <f>VLOOKUP($E4143,reference!$G$1:$H$25,2,FALSE)</f>
        <v>Pemukiman</v>
      </c>
      <c r="K4143" t="str">
        <f t="shared" si="64"/>
        <v>Non Irigasi</v>
      </c>
      <c r="L4143" t="s">
        <v>327</v>
      </c>
    </row>
    <row r="4144" spans="1:12" x14ac:dyDescent="0.25">
      <c r="A4144" s="1">
        <v>4143</v>
      </c>
      <c r="B4144" s="3">
        <v>1</v>
      </c>
      <c r="C4144" s="1">
        <v>216</v>
      </c>
      <c r="D4144" s="1">
        <v>14</v>
      </c>
      <c r="E4144" s="1">
        <v>11</v>
      </c>
      <c r="F4144" s="1">
        <v>0</v>
      </c>
      <c r="G4144">
        <f>VLOOKUP(C4144,reference!$A$1:$E$310,5,FALSE)</f>
        <v>5312071</v>
      </c>
      <c r="H4144" t="str">
        <f>VLOOKUP(C4144,reference!$A$1:$E$310,4,FALSE)</f>
        <v>SOA</v>
      </c>
      <c r="I4144" t="str">
        <f>VLOOKUP($D4144,reference!$G$1:$H$25,2,FALSE)</f>
        <v>Sawah</v>
      </c>
      <c r="J4144" t="str">
        <f>VLOOKUP($E4144,reference!$G$1:$H$25,2,FALSE)</f>
        <v>Savanna / Padang rumput</v>
      </c>
      <c r="K4144" t="str">
        <f t="shared" si="64"/>
        <v>Non Irigasi</v>
      </c>
      <c r="L4144" t="s">
        <v>327</v>
      </c>
    </row>
    <row r="4145" spans="1:12" x14ac:dyDescent="0.25">
      <c r="A4145" s="1">
        <v>4144</v>
      </c>
      <c r="B4145" s="3">
        <v>6</v>
      </c>
      <c r="C4145" s="1">
        <v>172</v>
      </c>
      <c r="D4145" s="1">
        <v>2</v>
      </c>
      <c r="E4145" s="1">
        <v>2</v>
      </c>
      <c r="F4145" s="1">
        <v>0</v>
      </c>
      <c r="G4145">
        <f>VLOOKUP(C4145,reference!$A$1:$E$310,5,FALSE)</f>
        <v>5310032</v>
      </c>
      <c r="H4145" t="str">
        <f>VLOOKUP(C4145,reference!$A$1:$E$310,4,FALSE)</f>
        <v>MAPITARA</v>
      </c>
      <c r="I4145" t="str">
        <f>VLOOKUP($D4145,reference!$G$1:$H$25,2,FALSE)</f>
        <v>Hutan lahan kering sekunder / bekas tebangan</v>
      </c>
      <c r="J4145" t="str">
        <f>VLOOKUP($E4145,reference!$G$1:$H$25,2,FALSE)</f>
        <v>Hutan lahan kering sekunder / bekas tebangan</v>
      </c>
      <c r="K4145" t="str">
        <f t="shared" si="64"/>
        <v>Non Irigasi</v>
      </c>
      <c r="L4145" t="s">
        <v>327</v>
      </c>
    </row>
    <row r="4146" spans="1:12" x14ac:dyDescent="0.25">
      <c r="A4146" s="1">
        <v>4145</v>
      </c>
      <c r="B4146" s="3">
        <v>115</v>
      </c>
      <c r="C4146" s="1">
        <v>220</v>
      </c>
      <c r="D4146" s="1">
        <v>2</v>
      </c>
      <c r="E4146" s="1">
        <v>16</v>
      </c>
      <c r="F4146" s="1">
        <v>0</v>
      </c>
      <c r="G4146">
        <f>VLOOKUP(C4146,reference!$A$1:$E$310,5,FALSE)</f>
        <v>5313040</v>
      </c>
      <c r="H4146" t="str">
        <f>VLOOKUP(C4146,reference!$A$1:$E$310,4,FALSE)</f>
        <v>SATAR MESE</v>
      </c>
      <c r="I4146" t="str">
        <f>VLOOKUP($D4146,reference!$G$1:$H$25,2,FALSE)</f>
        <v>Hutan lahan kering sekunder / bekas tebangan</v>
      </c>
      <c r="J4146" t="str">
        <f>VLOOKUP($E4146,reference!$G$1:$H$25,2,FALSE)</f>
        <v>Pemukiman</v>
      </c>
      <c r="K4146" t="str">
        <f t="shared" si="64"/>
        <v>Non Irigasi</v>
      </c>
      <c r="L4146" t="s">
        <v>328</v>
      </c>
    </row>
    <row r="4147" spans="1:12" x14ac:dyDescent="0.25">
      <c r="A4147" s="1">
        <v>4146</v>
      </c>
      <c r="B4147" s="3">
        <v>26</v>
      </c>
      <c r="C4147" s="1">
        <v>176</v>
      </c>
      <c r="D4147" s="1">
        <v>2</v>
      </c>
      <c r="E4147" s="1">
        <v>2</v>
      </c>
      <c r="F4147" s="1">
        <v>0</v>
      </c>
      <c r="G4147">
        <f>VLOOKUP(C4147,reference!$A$1:$E$310,5,FALSE)</f>
        <v>5310050</v>
      </c>
      <c r="H4147" t="str">
        <f>VLOOKUP(C4147,reference!$A$1:$E$310,4,FALSE)</f>
        <v>KEWAPANTE</v>
      </c>
      <c r="I4147" t="str">
        <f>VLOOKUP($D4147,reference!$G$1:$H$25,2,FALSE)</f>
        <v>Hutan lahan kering sekunder / bekas tebangan</v>
      </c>
      <c r="J4147" t="str">
        <f>VLOOKUP($E4147,reference!$G$1:$H$25,2,FALSE)</f>
        <v>Hutan lahan kering sekunder / bekas tebangan</v>
      </c>
      <c r="K4147" t="str">
        <f t="shared" si="64"/>
        <v>Non Irigasi</v>
      </c>
      <c r="L4147" t="s">
        <v>327</v>
      </c>
    </row>
    <row r="4148" spans="1:12" x14ac:dyDescent="0.25">
      <c r="A4148" s="1">
        <v>4147</v>
      </c>
      <c r="B4148" s="3">
        <v>44</v>
      </c>
      <c r="C4148" s="1">
        <v>246</v>
      </c>
      <c r="D4148" s="1">
        <v>11</v>
      </c>
      <c r="E4148" s="1">
        <v>13</v>
      </c>
      <c r="F4148" s="1">
        <v>0</v>
      </c>
      <c r="G4148">
        <f>VLOOKUP(C4148,reference!$A$1:$E$310,5,FALSE)</f>
        <v>5315030</v>
      </c>
      <c r="H4148" t="str">
        <f>VLOOKUP(C4148,reference!$A$1:$E$310,4,FALSE)</f>
        <v>LEMBOR</v>
      </c>
      <c r="I4148" t="str">
        <f>VLOOKUP($D4148,reference!$G$1:$H$25,2,FALSE)</f>
        <v>Savanna / Padang rumput</v>
      </c>
      <c r="J4148" t="str">
        <f>VLOOKUP($E4148,reference!$G$1:$H$25,2,FALSE)</f>
        <v>Pertanian lahan kering  campur semak / kebun campur</v>
      </c>
      <c r="K4148" t="str">
        <f t="shared" si="64"/>
        <v>Non Irigasi</v>
      </c>
      <c r="L4148" t="s">
        <v>327</v>
      </c>
    </row>
    <row r="4149" spans="1:12" x14ac:dyDescent="0.25">
      <c r="A4149" s="1">
        <v>4148</v>
      </c>
      <c r="B4149" s="3">
        <v>20</v>
      </c>
      <c r="C4149" s="1">
        <v>246</v>
      </c>
      <c r="D4149" s="1">
        <v>11</v>
      </c>
      <c r="E4149" s="1">
        <v>14</v>
      </c>
      <c r="F4149" s="1">
        <v>0</v>
      </c>
      <c r="G4149">
        <f>VLOOKUP(C4149,reference!$A$1:$E$310,5,FALSE)</f>
        <v>5315030</v>
      </c>
      <c r="H4149" t="str">
        <f>VLOOKUP(C4149,reference!$A$1:$E$310,4,FALSE)</f>
        <v>LEMBOR</v>
      </c>
      <c r="I4149" t="str">
        <f>VLOOKUP($D4149,reference!$G$1:$H$25,2,FALSE)</f>
        <v>Savanna / Padang rumput</v>
      </c>
      <c r="J4149" t="str">
        <f>VLOOKUP($E4149,reference!$G$1:$H$25,2,FALSE)</f>
        <v>Sawah</v>
      </c>
      <c r="K4149" t="str">
        <f t="shared" si="64"/>
        <v>Non Irigasi</v>
      </c>
      <c r="L4149" t="s">
        <v>327</v>
      </c>
    </row>
    <row r="4150" spans="1:12" x14ac:dyDescent="0.25">
      <c r="A4150" s="1">
        <v>4149</v>
      </c>
      <c r="B4150" s="3">
        <v>3</v>
      </c>
      <c r="C4150" s="1">
        <v>215</v>
      </c>
      <c r="D4150" s="1">
        <v>9</v>
      </c>
      <c r="E4150" s="1">
        <v>16</v>
      </c>
      <c r="F4150" s="1">
        <v>0</v>
      </c>
      <c r="G4150">
        <f>VLOOKUP(C4150,reference!$A$1:$E$310,5,FALSE)</f>
        <v>5312070</v>
      </c>
      <c r="H4150" t="str">
        <f>VLOOKUP(C4150,reference!$A$1:$E$310,4,FALSE)</f>
        <v>BAJAWA UTARA</v>
      </c>
      <c r="I4150" t="str">
        <f>VLOOKUP($D4150,reference!$G$1:$H$25,2,FALSE)</f>
        <v>Semak belukar</v>
      </c>
      <c r="J4150" t="str">
        <f>VLOOKUP($E4150,reference!$G$1:$H$25,2,FALSE)</f>
        <v>Pemukiman</v>
      </c>
      <c r="K4150" t="str">
        <f t="shared" si="64"/>
        <v>Non Irigasi</v>
      </c>
      <c r="L4150" t="s">
        <v>327</v>
      </c>
    </row>
    <row r="4151" spans="1:12" x14ac:dyDescent="0.25">
      <c r="A4151" s="1">
        <v>4150</v>
      </c>
      <c r="B4151" s="3">
        <v>3</v>
      </c>
      <c r="C4151" s="1">
        <v>176</v>
      </c>
      <c r="D4151" s="1">
        <v>2</v>
      </c>
      <c r="E4151" s="1">
        <v>12</v>
      </c>
      <c r="F4151" s="1">
        <v>0</v>
      </c>
      <c r="G4151">
        <f>VLOOKUP(C4151,reference!$A$1:$E$310,5,FALSE)</f>
        <v>5310050</v>
      </c>
      <c r="H4151" t="str">
        <f>VLOOKUP(C4151,reference!$A$1:$E$310,4,FALSE)</f>
        <v>KEWAPANTE</v>
      </c>
      <c r="I4151" t="str">
        <f>VLOOKUP($D4151,reference!$G$1:$H$25,2,FALSE)</f>
        <v>Hutan lahan kering sekunder / bekas tebangan</v>
      </c>
      <c r="J4151" t="str">
        <f>VLOOKUP($E4151,reference!$G$1:$H$25,2,FALSE)</f>
        <v>Pertanian lahan kering</v>
      </c>
      <c r="K4151" t="str">
        <f t="shared" si="64"/>
        <v>Non Irigasi</v>
      </c>
      <c r="L4151" t="s">
        <v>328</v>
      </c>
    </row>
    <row r="4152" spans="1:12" x14ac:dyDescent="0.25">
      <c r="A4152" s="1">
        <v>4151</v>
      </c>
      <c r="B4152" s="3">
        <v>120</v>
      </c>
      <c r="C4152" s="1">
        <v>278</v>
      </c>
      <c r="D4152" s="1">
        <v>12</v>
      </c>
      <c r="E4152" s="1">
        <v>16</v>
      </c>
      <c r="F4152" s="1">
        <v>0</v>
      </c>
      <c r="G4152">
        <f>VLOOKUP(C4152,reference!$A$1:$E$310,5,FALSE)</f>
        <v>5319011</v>
      </c>
      <c r="H4152" t="str">
        <f>VLOOKUP(C4152,reference!$A$1:$E$310,4,FALSE)</f>
        <v>RANA MESE</v>
      </c>
      <c r="I4152" t="str">
        <f>VLOOKUP($D4152,reference!$G$1:$H$25,2,FALSE)</f>
        <v>Pertanian lahan kering</v>
      </c>
      <c r="J4152" t="str">
        <f>VLOOKUP($E4152,reference!$G$1:$H$25,2,FALSE)</f>
        <v>Pemukiman</v>
      </c>
      <c r="K4152" t="str">
        <f t="shared" si="64"/>
        <v>Non Irigasi</v>
      </c>
      <c r="L4152" t="s">
        <v>327</v>
      </c>
    </row>
    <row r="4153" spans="1:12" x14ac:dyDescent="0.25">
      <c r="A4153" s="1">
        <v>4152</v>
      </c>
      <c r="B4153" s="3">
        <v>12871</v>
      </c>
      <c r="C4153" s="1">
        <v>279</v>
      </c>
      <c r="D4153" s="1">
        <v>9</v>
      </c>
      <c r="E4153" s="1">
        <v>12</v>
      </c>
      <c r="F4153" s="1">
        <v>0</v>
      </c>
      <c r="G4153">
        <f>VLOOKUP(C4153,reference!$A$1:$E$310,5,FALSE)</f>
        <v>5319020</v>
      </c>
      <c r="H4153" t="str">
        <f>VLOOKUP(C4153,reference!$A$1:$E$310,4,FALSE)</f>
        <v>KOTA KOMBA</v>
      </c>
      <c r="I4153" t="str">
        <f>VLOOKUP($D4153,reference!$G$1:$H$25,2,FALSE)</f>
        <v>Semak belukar</v>
      </c>
      <c r="J4153" t="str">
        <f>VLOOKUP($E4153,reference!$G$1:$H$25,2,FALSE)</f>
        <v>Pertanian lahan kering</v>
      </c>
      <c r="K4153" t="str">
        <f t="shared" si="64"/>
        <v>Non Irigasi</v>
      </c>
      <c r="L4153" t="s">
        <v>327</v>
      </c>
    </row>
    <row r="4154" spans="1:12" x14ac:dyDescent="0.25">
      <c r="A4154" s="1">
        <v>4153</v>
      </c>
      <c r="B4154" s="3">
        <v>682</v>
      </c>
      <c r="C4154" s="1">
        <v>215</v>
      </c>
      <c r="D4154" s="1">
        <v>9</v>
      </c>
      <c r="E4154" s="1">
        <v>2</v>
      </c>
      <c r="F4154" s="1">
        <v>0</v>
      </c>
      <c r="G4154">
        <f>VLOOKUP(C4154,reference!$A$1:$E$310,5,FALSE)</f>
        <v>5312070</v>
      </c>
      <c r="H4154" t="str">
        <f>VLOOKUP(C4154,reference!$A$1:$E$310,4,FALSE)</f>
        <v>BAJAWA UTARA</v>
      </c>
      <c r="I4154" t="str">
        <f>VLOOKUP($D4154,reference!$G$1:$H$25,2,FALSE)</f>
        <v>Semak belukar</v>
      </c>
      <c r="J4154" t="str">
        <f>VLOOKUP($E4154,reference!$G$1:$H$25,2,FALSE)</f>
        <v>Hutan lahan kering sekunder / bekas tebangan</v>
      </c>
      <c r="K4154" t="str">
        <f t="shared" si="64"/>
        <v>Non Irigasi</v>
      </c>
      <c r="L4154" t="s">
        <v>327</v>
      </c>
    </row>
    <row r="4155" spans="1:12" x14ac:dyDescent="0.25">
      <c r="A4155" s="1">
        <v>4154</v>
      </c>
      <c r="B4155" s="3">
        <v>8</v>
      </c>
      <c r="C4155" s="1">
        <v>274</v>
      </c>
      <c r="D4155" s="1">
        <v>11</v>
      </c>
      <c r="E4155" s="1">
        <v>14</v>
      </c>
      <c r="F4155" s="1">
        <v>0</v>
      </c>
      <c r="G4155">
        <f>VLOOKUP(C4155,reference!$A$1:$E$310,5,FALSE)</f>
        <v>5318050</v>
      </c>
      <c r="H4155" t="str">
        <f>VLOOKUP(C4155,reference!$A$1:$E$310,4,FALSE)</f>
        <v>AESESA SELATAN</v>
      </c>
      <c r="I4155" t="str">
        <f>VLOOKUP($D4155,reference!$G$1:$H$25,2,FALSE)</f>
        <v>Savanna / Padang rumput</v>
      </c>
      <c r="J4155" t="str">
        <f>VLOOKUP($E4155,reference!$G$1:$H$25,2,FALSE)</f>
        <v>Sawah</v>
      </c>
      <c r="K4155" t="str">
        <f t="shared" si="64"/>
        <v>Non Irigasi</v>
      </c>
      <c r="L4155" t="s">
        <v>327</v>
      </c>
    </row>
    <row r="4156" spans="1:12" x14ac:dyDescent="0.25">
      <c r="A4156" s="1">
        <v>4155</v>
      </c>
      <c r="B4156" s="3">
        <v>284</v>
      </c>
      <c r="C4156" s="1">
        <v>272</v>
      </c>
      <c r="D4156" s="1">
        <v>12</v>
      </c>
      <c r="E4156" s="1">
        <v>14</v>
      </c>
      <c r="F4156" s="1">
        <v>0</v>
      </c>
      <c r="G4156">
        <f>VLOOKUP(C4156,reference!$A$1:$E$310,5,FALSE)</f>
        <v>5318030</v>
      </c>
      <c r="H4156" t="str">
        <f>VLOOKUP(C4156,reference!$A$1:$E$310,4,FALSE)</f>
        <v>NANGARORO</v>
      </c>
      <c r="I4156" t="str">
        <f>VLOOKUP($D4156,reference!$G$1:$H$25,2,FALSE)</f>
        <v>Pertanian lahan kering</v>
      </c>
      <c r="J4156" t="str">
        <f>VLOOKUP($E4156,reference!$G$1:$H$25,2,FALSE)</f>
        <v>Sawah</v>
      </c>
      <c r="K4156" t="str">
        <f t="shared" si="64"/>
        <v>Non Irigasi</v>
      </c>
      <c r="L4156" t="s">
        <v>327</v>
      </c>
    </row>
    <row r="4157" spans="1:12" x14ac:dyDescent="0.25">
      <c r="A4157" s="1">
        <v>4156</v>
      </c>
      <c r="B4157" s="3">
        <v>325</v>
      </c>
      <c r="C4157" s="1">
        <v>206</v>
      </c>
      <c r="D4157" s="1">
        <v>16</v>
      </c>
      <c r="E4157" s="1">
        <v>2</v>
      </c>
      <c r="F4157" s="1">
        <v>0</v>
      </c>
      <c r="G4157">
        <f>VLOOKUP(C4157,reference!$A$1:$E$310,5,FALSE)</f>
        <v>5311070</v>
      </c>
      <c r="H4157" t="str">
        <f>VLOOKUP(C4157,reference!$A$1:$E$310,4,FALSE)</f>
        <v>DETUSOKO</v>
      </c>
      <c r="I4157" t="str">
        <f>VLOOKUP($D4157,reference!$G$1:$H$25,2,FALSE)</f>
        <v>Pemukiman</v>
      </c>
      <c r="J4157" t="str">
        <f>VLOOKUP($E4157,reference!$G$1:$H$25,2,FALSE)</f>
        <v>Hutan lahan kering sekunder / bekas tebangan</v>
      </c>
      <c r="K4157" t="str">
        <f t="shared" si="64"/>
        <v>Non Irigasi</v>
      </c>
      <c r="L4157" t="s">
        <v>327</v>
      </c>
    </row>
    <row r="4158" spans="1:12" x14ac:dyDescent="0.25">
      <c r="A4158" s="1">
        <v>4157</v>
      </c>
      <c r="B4158" s="3">
        <v>218</v>
      </c>
      <c r="C4158" s="1">
        <v>171</v>
      </c>
      <c r="D4158" s="1">
        <v>2</v>
      </c>
      <c r="E4158" s="1">
        <v>16</v>
      </c>
      <c r="F4158" s="1">
        <v>0</v>
      </c>
      <c r="G4158">
        <f>VLOOKUP(C4158,reference!$A$1:$E$310,5,FALSE)</f>
        <v>5310031</v>
      </c>
      <c r="H4158" t="str">
        <f>VLOOKUP(C4158,reference!$A$1:$E$310,4,FALSE)</f>
        <v>DORENG</v>
      </c>
      <c r="I4158" t="str">
        <f>VLOOKUP($D4158,reference!$G$1:$H$25,2,FALSE)</f>
        <v>Hutan lahan kering sekunder / bekas tebangan</v>
      </c>
      <c r="J4158" t="str">
        <f>VLOOKUP($E4158,reference!$G$1:$H$25,2,FALSE)</f>
        <v>Pemukiman</v>
      </c>
      <c r="K4158" t="str">
        <f t="shared" si="64"/>
        <v>Non Irigasi</v>
      </c>
      <c r="L4158" t="s">
        <v>328</v>
      </c>
    </row>
    <row r="4159" spans="1:12" x14ac:dyDescent="0.25">
      <c r="A4159" s="1">
        <v>4158</v>
      </c>
      <c r="B4159" s="3">
        <v>352</v>
      </c>
      <c r="C4159" s="1">
        <v>172</v>
      </c>
      <c r="D4159" s="1">
        <v>13</v>
      </c>
      <c r="E4159" s="1">
        <v>12</v>
      </c>
      <c r="F4159" s="1">
        <v>0</v>
      </c>
      <c r="G4159">
        <f>VLOOKUP(C4159,reference!$A$1:$E$310,5,FALSE)</f>
        <v>5310032</v>
      </c>
      <c r="H4159" t="str">
        <f>VLOOKUP(C4159,reference!$A$1:$E$310,4,FALSE)</f>
        <v>MAPITARA</v>
      </c>
      <c r="I4159" t="str">
        <f>VLOOKUP($D4159,reference!$G$1:$H$25,2,FALSE)</f>
        <v>Pertanian lahan kering  campur semak / kebun campur</v>
      </c>
      <c r="J4159" t="str">
        <f>VLOOKUP($E4159,reference!$G$1:$H$25,2,FALSE)</f>
        <v>Pertanian lahan kering</v>
      </c>
      <c r="K4159" t="str">
        <f t="shared" si="64"/>
        <v>Non Irigasi</v>
      </c>
      <c r="L4159" t="s">
        <v>327</v>
      </c>
    </row>
    <row r="4160" spans="1:12" x14ac:dyDescent="0.25">
      <c r="A4160" s="1">
        <v>4159</v>
      </c>
      <c r="B4160" s="3">
        <v>1</v>
      </c>
      <c r="C4160" s="1">
        <v>246</v>
      </c>
      <c r="D4160" s="1">
        <v>9</v>
      </c>
      <c r="E4160" s="1">
        <v>14</v>
      </c>
      <c r="F4160" s="1">
        <v>0</v>
      </c>
      <c r="G4160">
        <f>VLOOKUP(C4160,reference!$A$1:$E$310,5,FALSE)</f>
        <v>5315030</v>
      </c>
      <c r="H4160" t="str">
        <f>VLOOKUP(C4160,reference!$A$1:$E$310,4,FALSE)</f>
        <v>LEMBOR</v>
      </c>
      <c r="I4160" t="str">
        <f>VLOOKUP($D4160,reference!$G$1:$H$25,2,FALSE)</f>
        <v>Semak belukar</v>
      </c>
      <c r="J4160" t="str">
        <f>VLOOKUP($E4160,reference!$G$1:$H$25,2,FALSE)</f>
        <v>Sawah</v>
      </c>
      <c r="K4160" t="str">
        <f t="shared" si="64"/>
        <v>Non Irigasi</v>
      </c>
      <c r="L4160" t="s">
        <v>327</v>
      </c>
    </row>
    <row r="4161" spans="1:12" x14ac:dyDescent="0.25">
      <c r="A4161" s="1">
        <v>4160</v>
      </c>
      <c r="B4161" s="3">
        <v>1471</v>
      </c>
      <c r="C4161" s="1">
        <v>246</v>
      </c>
      <c r="D4161" s="1">
        <v>1</v>
      </c>
      <c r="E4161" s="1">
        <v>1</v>
      </c>
      <c r="F4161" s="1">
        <v>0</v>
      </c>
      <c r="G4161">
        <f>VLOOKUP(C4161,reference!$A$1:$E$310,5,FALSE)</f>
        <v>5315030</v>
      </c>
      <c r="H4161" t="str">
        <f>VLOOKUP(C4161,reference!$A$1:$E$310,4,FALSE)</f>
        <v>LEMBOR</v>
      </c>
      <c r="I4161" t="str">
        <f>VLOOKUP($D4161,reference!$G$1:$H$25,2,FALSE)</f>
        <v>Hutan lahan kering primer</v>
      </c>
      <c r="J4161" t="str">
        <f>VLOOKUP($E4161,reference!$G$1:$H$25,2,FALSE)</f>
        <v>Hutan lahan kering primer</v>
      </c>
      <c r="K4161" t="str">
        <f t="shared" si="64"/>
        <v>Non Irigasi</v>
      </c>
      <c r="L4161" t="s">
        <v>327</v>
      </c>
    </row>
    <row r="4162" spans="1:12" x14ac:dyDescent="0.25">
      <c r="A4162" s="1">
        <v>4161</v>
      </c>
      <c r="B4162" s="3">
        <v>1504</v>
      </c>
      <c r="C4162" s="1">
        <v>222</v>
      </c>
      <c r="D4162" s="1">
        <v>1</v>
      </c>
      <c r="E4162" s="1">
        <v>1</v>
      </c>
      <c r="F4162" s="1">
        <v>0</v>
      </c>
      <c r="G4162">
        <f>VLOOKUP(C4162,reference!$A$1:$E$310,5,FALSE)</f>
        <v>5313042</v>
      </c>
      <c r="H4162" t="str">
        <f>VLOOKUP(C4162,reference!$A$1:$E$310,4,FALSE)</f>
        <v>SATAR MESE UTARA</v>
      </c>
      <c r="I4162" t="str">
        <f>VLOOKUP($D4162,reference!$G$1:$H$25,2,FALSE)</f>
        <v>Hutan lahan kering primer</v>
      </c>
      <c r="J4162" t="str">
        <f>VLOOKUP($E4162,reference!$G$1:$H$25,2,FALSE)</f>
        <v>Hutan lahan kering primer</v>
      </c>
      <c r="K4162" t="str">
        <f t="shared" si="64"/>
        <v>Non Irigasi</v>
      </c>
      <c r="L4162" t="s">
        <v>327</v>
      </c>
    </row>
    <row r="4163" spans="1:12" x14ac:dyDescent="0.25">
      <c r="A4163" s="1">
        <v>4162</v>
      </c>
      <c r="B4163" s="3">
        <v>74</v>
      </c>
      <c r="C4163" s="1">
        <v>274</v>
      </c>
      <c r="D4163" s="1">
        <v>12</v>
      </c>
      <c r="E4163" s="1">
        <v>14</v>
      </c>
      <c r="F4163" s="1">
        <v>0</v>
      </c>
      <c r="G4163">
        <f>VLOOKUP(C4163,reference!$A$1:$E$310,5,FALSE)</f>
        <v>5318050</v>
      </c>
      <c r="H4163" t="str">
        <f>VLOOKUP(C4163,reference!$A$1:$E$310,4,FALSE)</f>
        <v>AESESA SELATAN</v>
      </c>
      <c r="I4163" t="str">
        <f>VLOOKUP($D4163,reference!$G$1:$H$25,2,FALSE)</f>
        <v>Pertanian lahan kering</v>
      </c>
      <c r="J4163" t="str">
        <f>VLOOKUP($E4163,reference!$G$1:$H$25,2,FALSE)</f>
        <v>Sawah</v>
      </c>
      <c r="K4163" t="str">
        <f t="shared" ref="K4163:K4226" si="65">IF(F4163=0,"Non Irigasi","Buffer Irigasi")</f>
        <v>Non Irigasi</v>
      </c>
      <c r="L4163" t="s">
        <v>327</v>
      </c>
    </row>
    <row r="4164" spans="1:12" x14ac:dyDescent="0.25">
      <c r="A4164" s="1">
        <v>4163</v>
      </c>
      <c r="B4164" s="3">
        <v>25</v>
      </c>
      <c r="C4164" s="1">
        <v>272</v>
      </c>
      <c r="D4164" s="1">
        <v>12</v>
      </c>
      <c r="E4164" s="1">
        <v>16</v>
      </c>
      <c r="F4164" s="1">
        <v>0</v>
      </c>
      <c r="G4164">
        <f>VLOOKUP(C4164,reference!$A$1:$E$310,5,FALSE)</f>
        <v>5318030</v>
      </c>
      <c r="H4164" t="str">
        <f>VLOOKUP(C4164,reference!$A$1:$E$310,4,FALSE)</f>
        <v>NANGARORO</v>
      </c>
      <c r="I4164" t="str">
        <f>VLOOKUP($D4164,reference!$G$1:$H$25,2,FALSE)</f>
        <v>Pertanian lahan kering</v>
      </c>
      <c r="J4164" t="str">
        <f>VLOOKUP($E4164,reference!$G$1:$H$25,2,FALSE)</f>
        <v>Pemukiman</v>
      </c>
      <c r="K4164" t="str">
        <f t="shared" si="65"/>
        <v>Non Irigasi</v>
      </c>
      <c r="L4164" t="s">
        <v>327</v>
      </c>
    </row>
    <row r="4165" spans="1:12" x14ac:dyDescent="0.25">
      <c r="A4165" s="1">
        <v>4164</v>
      </c>
      <c r="B4165" s="3">
        <v>594</v>
      </c>
      <c r="C4165" s="1">
        <v>206</v>
      </c>
      <c r="D4165" s="1">
        <v>16</v>
      </c>
      <c r="E4165" s="1">
        <v>14</v>
      </c>
      <c r="F4165" s="1">
        <v>0</v>
      </c>
      <c r="G4165">
        <f>VLOOKUP(C4165,reference!$A$1:$E$310,5,FALSE)</f>
        <v>5311070</v>
      </c>
      <c r="H4165" t="str">
        <f>VLOOKUP(C4165,reference!$A$1:$E$310,4,FALSE)</f>
        <v>DETUSOKO</v>
      </c>
      <c r="I4165" t="str">
        <f>VLOOKUP($D4165,reference!$G$1:$H$25,2,FALSE)</f>
        <v>Pemukiman</v>
      </c>
      <c r="J4165" t="str">
        <f>VLOOKUP($E4165,reference!$G$1:$H$25,2,FALSE)</f>
        <v>Sawah</v>
      </c>
      <c r="K4165" t="str">
        <f t="shared" si="65"/>
        <v>Non Irigasi</v>
      </c>
      <c r="L4165" t="s">
        <v>327</v>
      </c>
    </row>
    <row r="4166" spans="1:12" x14ac:dyDescent="0.25">
      <c r="A4166" s="1">
        <v>4165</v>
      </c>
      <c r="B4166" s="3">
        <v>113</v>
      </c>
      <c r="C4166" s="1">
        <v>205</v>
      </c>
      <c r="D4166" s="1">
        <v>2</v>
      </c>
      <c r="E4166" s="1">
        <v>12</v>
      </c>
      <c r="F4166" s="1">
        <v>0</v>
      </c>
      <c r="G4166">
        <f>VLOOKUP(C4166,reference!$A$1:$E$310,5,FALSE)</f>
        <v>5311063</v>
      </c>
      <c r="H4166" t="str">
        <f>VLOOKUP(C4166,reference!$A$1:$E$310,4,FALSE)</f>
        <v>LEPEMBUSU KELISOKE</v>
      </c>
      <c r="I4166" t="str">
        <f>VLOOKUP($D4166,reference!$G$1:$H$25,2,FALSE)</f>
        <v>Hutan lahan kering sekunder / bekas tebangan</v>
      </c>
      <c r="J4166" t="str">
        <f>VLOOKUP($E4166,reference!$G$1:$H$25,2,FALSE)</f>
        <v>Pertanian lahan kering</v>
      </c>
      <c r="K4166" t="str">
        <f t="shared" si="65"/>
        <v>Non Irigasi</v>
      </c>
      <c r="L4166" t="s">
        <v>328</v>
      </c>
    </row>
    <row r="4167" spans="1:12" x14ac:dyDescent="0.25">
      <c r="A4167" s="1">
        <v>4166</v>
      </c>
      <c r="B4167" s="3">
        <v>143</v>
      </c>
      <c r="C4167" s="1">
        <v>177</v>
      </c>
      <c r="D4167" s="1">
        <v>2</v>
      </c>
      <c r="E4167" s="1">
        <v>1</v>
      </c>
      <c r="F4167" s="1">
        <v>0</v>
      </c>
      <c r="G4167">
        <f>VLOOKUP(C4167,reference!$A$1:$E$310,5,FALSE)</f>
        <v>5310051</v>
      </c>
      <c r="H4167" t="str">
        <f>VLOOKUP(C4167,reference!$A$1:$E$310,4,FALSE)</f>
        <v>HEWOKLOANG</v>
      </c>
      <c r="I4167" t="str">
        <f>VLOOKUP($D4167,reference!$G$1:$H$25,2,FALSE)</f>
        <v>Hutan lahan kering sekunder / bekas tebangan</v>
      </c>
      <c r="J4167" t="str">
        <f>VLOOKUP($E4167,reference!$G$1:$H$25,2,FALSE)</f>
        <v>Hutan lahan kering primer</v>
      </c>
      <c r="K4167" t="str">
        <f t="shared" si="65"/>
        <v>Non Irigasi</v>
      </c>
      <c r="L4167" t="s">
        <v>327</v>
      </c>
    </row>
    <row r="4168" spans="1:12" x14ac:dyDescent="0.25">
      <c r="A4168" s="1">
        <v>4167</v>
      </c>
      <c r="B4168" s="3">
        <v>10</v>
      </c>
      <c r="C4168" s="1">
        <v>246</v>
      </c>
      <c r="D4168" s="1">
        <v>12</v>
      </c>
      <c r="E4168" s="1">
        <v>16</v>
      </c>
      <c r="F4168" s="1">
        <v>1</v>
      </c>
      <c r="G4168">
        <f>VLOOKUP(C4168,reference!$A$1:$E$310,5,FALSE)</f>
        <v>5315030</v>
      </c>
      <c r="H4168" t="str">
        <f>VLOOKUP(C4168,reference!$A$1:$E$310,4,FALSE)</f>
        <v>LEMBOR</v>
      </c>
      <c r="I4168" t="str">
        <f>VLOOKUP($D4168,reference!$G$1:$H$25,2,FALSE)</f>
        <v>Pertanian lahan kering</v>
      </c>
      <c r="J4168" t="str">
        <f>VLOOKUP($E4168,reference!$G$1:$H$25,2,FALSE)</f>
        <v>Pemukiman</v>
      </c>
      <c r="K4168" t="str">
        <f t="shared" si="65"/>
        <v>Buffer Irigasi</v>
      </c>
      <c r="L4168" t="s">
        <v>327</v>
      </c>
    </row>
    <row r="4169" spans="1:12" x14ac:dyDescent="0.25">
      <c r="A4169" s="1">
        <v>4168</v>
      </c>
      <c r="B4169" s="3">
        <v>9</v>
      </c>
      <c r="C4169" s="1">
        <v>246</v>
      </c>
      <c r="D4169" s="1">
        <v>13</v>
      </c>
      <c r="E4169" s="1">
        <v>1</v>
      </c>
      <c r="F4169" s="1">
        <v>1</v>
      </c>
      <c r="G4169">
        <f>VLOOKUP(C4169,reference!$A$1:$E$310,5,FALSE)</f>
        <v>5315030</v>
      </c>
      <c r="H4169" t="str">
        <f>VLOOKUP(C4169,reference!$A$1:$E$310,4,FALSE)</f>
        <v>LEMBOR</v>
      </c>
      <c r="I4169" t="str">
        <f>VLOOKUP($D4169,reference!$G$1:$H$25,2,FALSE)</f>
        <v>Pertanian lahan kering  campur semak / kebun campur</v>
      </c>
      <c r="J4169" t="str">
        <f>VLOOKUP($E4169,reference!$G$1:$H$25,2,FALSE)</f>
        <v>Hutan lahan kering primer</v>
      </c>
      <c r="K4169" t="str">
        <f t="shared" si="65"/>
        <v>Buffer Irigasi</v>
      </c>
      <c r="L4169" t="s">
        <v>327</v>
      </c>
    </row>
    <row r="4170" spans="1:12" x14ac:dyDescent="0.25">
      <c r="A4170" s="1">
        <v>4169</v>
      </c>
      <c r="B4170" s="3">
        <v>53</v>
      </c>
      <c r="C4170" s="1">
        <v>246</v>
      </c>
      <c r="D4170" s="1">
        <v>1</v>
      </c>
      <c r="E4170" s="1">
        <v>9</v>
      </c>
      <c r="F4170" s="1">
        <v>0</v>
      </c>
      <c r="G4170">
        <f>VLOOKUP(C4170,reference!$A$1:$E$310,5,FALSE)</f>
        <v>5315030</v>
      </c>
      <c r="H4170" t="str">
        <f>VLOOKUP(C4170,reference!$A$1:$E$310,4,FALSE)</f>
        <v>LEMBOR</v>
      </c>
      <c r="I4170" t="str">
        <f>VLOOKUP($D4170,reference!$G$1:$H$25,2,FALSE)</f>
        <v>Hutan lahan kering primer</v>
      </c>
      <c r="J4170" t="str">
        <f>VLOOKUP($E4170,reference!$G$1:$H$25,2,FALSE)</f>
        <v>Semak belukar</v>
      </c>
      <c r="K4170" t="str">
        <f t="shared" si="65"/>
        <v>Non Irigasi</v>
      </c>
      <c r="L4170" t="s">
        <v>328</v>
      </c>
    </row>
    <row r="4171" spans="1:12" x14ac:dyDescent="0.25">
      <c r="A4171" s="1">
        <v>4170</v>
      </c>
      <c r="B4171" s="3">
        <v>433</v>
      </c>
      <c r="C4171" s="1">
        <v>220</v>
      </c>
      <c r="D4171" s="1">
        <v>2</v>
      </c>
      <c r="E4171" s="1">
        <v>13</v>
      </c>
      <c r="F4171" s="1">
        <v>0</v>
      </c>
      <c r="G4171">
        <f>VLOOKUP(C4171,reference!$A$1:$E$310,5,FALSE)</f>
        <v>5313040</v>
      </c>
      <c r="H4171" t="str">
        <f>VLOOKUP(C4171,reference!$A$1:$E$310,4,FALSE)</f>
        <v>SATAR MESE</v>
      </c>
      <c r="I4171" t="str">
        <f>VLOOKUP($D4171,reference!$G$1:$H$25,2,FALSE)</f>
        <v>Hutan lahan kering sekunder / bekas tebangan</v>
      </c>
      <c r="J4171" t="str">
        <f>VLOOKUP($E4171,reference!$G$1:$H$25,2,FALSE)</f>
        <v>Pertanian lahan kering  campur semak / kebun campur</v>
      </c>
      <c r="K4171" t="str">
        <f t="shared" si="65"/>
        <v>Non Irigasi</v>
      </c>
      <c r="L4171" t="s">
        <v>328</v>
      </c>
    </row>
    <row r="4172" spans="1:12" x14ac:dyDescent="0.25">
      <c r="A4172" s="1">
        <v>4171</v>
      </c>
      <c r="B4172" s="3">
        <v>29</v>
      </c>
      <c r="C4172" s="1">
        <v>216</v>
      </c>
      <c r="D4172" s="1">
        <v>11</v>
      </c>
      <c r="E4172" s="1">
        <v>9</v>
      </c>
      <c r="F4172" s="1">
        <v>0</v>
      </c>
      <c r="G4172">
        <f>VLOOKUP(C4172,reference!$A$1:$E$310,5,FALSE)</f>
        <v>5312071</v>
      </c>
      <c r="H4172" t="str">
        <f>VLOOKUP(C4172,reference!$A$1:$E$310,4,FALSE)</f>
        <v>SOA</v>
      </c>
      <c r="I4172" t="str">
        <f>VLOOKUP($D4172,reference!$G$1:$H$25,2,FALSE)</f>
        <v>Savanna / Padang rumput</v>
      </c>
      <c r="J4172" t="str">
        <f>VLOOKUP($E4172,reference!$G$1:$H$25,2,FALSE)</f>
        <v>Semak belukar</v>
      </c>
      <c r="K4172" t="str">
        <f t="shared" si="65"/>
        <v>Non Irigasi</v>
      </c>
      <c r="L4172" t="s">
        <v>327</v>
      </c>
    </row>
    <row r="4173" spans="1:12" x14ac:dyDescent="0.25">
      <c r="A4173" s="1">
        <v>4172</v>
      </c>
      <c r="B4173" s="3">
        <v>367</v>
      </c>
      <c r="C4173" s="1">
        <v>272</v>
      </c>
      <c r="D4173" s="1">
        <v>11</v>
      </c>
      <c r="E4173" s="1">
        <v>9</v>
      </c>
      <c r="F4173" s="1">
        <v>0</v>
      </c>
      <c r="G4173">
        <f>VLOOKUP(C4173,reference!$A$1:$E$310,5,FALSE)</f>
        <v>5318030</v>
      </c>
      <c r="H4173" t="str">
        <f>VLOOKUP(C4173,reference!$A$1:$E$310,4,FALSE)</f>
        <v>NANGARORO</v>
      </c>
      <c r="I4173" t="str">
        <f>VLOOKUP($D4173,reference!$G$1:$H$25,2,FALSE)</f>
        <v>Savanna / Padang rumput</v>
      </c>
      <c r="J4173" t="str">
        <f>VLOOKUP($E4173,reference!$G$1:$H$25,2,FALSE)</f>
        <v>Semak belukar</v>
      </c>
      <c r="K4173" t="str">
        <f t="shared" si="65"/>
        <v>Non Irigasi</v>
      </c>
      <c r="L4173" t="s">
        <v>327</v>
      </c>
    </row>
    <row r="4174" spans="1:12" x14ac:dyDescent="0.25">
      <c r="A4174" s="1">
        <v>4173</v>
      </c>
      <c r="B4174" s="3">
        <v>1</v>
      </c>
      <c r="C4174" s="1">
        <v>170</v>
      </c>
      <c r="D4174" s="1">
        <v>9</v>
      </c>
      <c r="E4174" s="1">
        <v>12</v>
      </c>
      <c r="F4174" s="1">
        <v>0</v>
      </c>
      <c r="G4174">
        <f>VLOOKUP(C4174,reference!$A$1:$E$310,5,FALSE)</f>
        <v>5310030</v>
      </c>
      <c r="H4174" t="str">
        <f>VLOOKUP(C4174,reference!$A$1:$E$310,4,FALSE)</f>
        <v>BOLA</v>
      </c>
      <c r="I4174" t="str">
        <f>VLOOKUP($D4174,reference!$G$1:$H$25,2,FALSE)</f>
        <v>Semak belukar</v>
      </c>
      <c r="J4174" t="str">
        <f>VLOOKUP($E4174,reference!$G$1:$H$25,2,FALSE)</f>
        <v>Pertanian lahan kering</v>
      </c>
      <c r="K4174" t="str">
        <f t="shared" si="65"/>
        <v>Non Irigasi</v>
      </c>
      <c r="L4174" t="s">
        <v>327</v>
      </c>
    </row>
    <row r="4175" spans="1:12" x14ac:dyDescent="0.25">
      <c r="A4175" s="1">
        <v>4174</v>
      </c>
      <c r="B4175" s="3">
        <v>1806</v>
      </c>
      <c r="C4175" s="1">
        <v>170</v>
      </c>
      <c r="D4175" s="1">
        <v>2</v>
      </c>
      <c r="E4175" s="1">
        <v>2</v>
      </c>
      <c r="F4175" s="1">
        <v>0</v>
      </c>
      <c r="G4175">
        <f>VLOOKUP(C4175,reference!$A$1:$E$310,5,FALSE)</f>
        <v>5310030</v>
      </c>
      <c r="H4175" t="str">
        <f>VLOOKUP(C4175,reference!$A$1:$E$310,4,FALSE)</f>
        <v>BOLA</v>
      </c>
      <c r="I4175" t="str">
        <f>VLOOKUP($D4175,reference!$G$1:$H$25,2,FALSE)</f>
        <v>Hutan lahan kering sekunder / bekas tebangan</v>
      </c>
      <c r="J4175" t="str">
        <f>VLOOKUP($E4175,reference!$G$1:$H$25,2,FALSE)</f>
        <v>Hutan lahan kering sekunder / bekas tebangan</v>
      </c>
      <c r="K4175" t="str">
        <f t="shared" si="65"/>
        <v>Non Irigasi</v>
      </c>
      <c r="L4175" t="s">
        <v>327</v>
      </c>
    </row>
    <row r="4176" spans="1:12" x14ac:dyDescent="0.25">
      <c r="A4176" s="1">
        <v>4175</v>
      </c>
      <c r="B4176" s="3">
        <v>21</v>
      </c>
      <c r="C4176" s="1">
        <v>246</v>
      </c>
      <c r="D4176" s="1">
        <v>13</v>
      </c>
      <c r="E4176" s="1">
        <v>16</v>
      </c>
      <c r="F4176" s="1">
        <v>1</v>
      </c>
      <c r="G4176">
        <f>VLOOKUP(C4176,reference!$A$1:$E$310,5,FALSE)</f>
        <v>5315030</v>
      </c>
      <c r="H4176" t="str">
        <f>VLOOKUP(C4176,reference!$A$1:$E$310,4,FALSE)</f>
        <v>LEMBOR</v>
      </c>
      <c r="I4176" t="str">
        <f>VLOOKUP($D4176,reference!$G$1:$H$25,2,FALSE)</f>
        <v>Pertanian lahan kering  campur semak / kebun campur</v>
      </c>
      <c r="J4176" t="str">
        <f>VLOOKUP($E4176,reference!$G$1:$H$25,2,FALSE)</f>
        <v>Pemukiman</v>
      </c>
      <c r="K4176" t="str">
        <f t="shared" si="65"/>
        <v>Buffer Irigasi</v>
      </c>
      <c r="L4176" t="s">
        <v>327</v>
      </c>
    </row>
    <row r="4177" spans="1:12" x14ac:dyDescent="0.25">
      <c r="A4177" s="1">
        <v>4176</v>
      </c>
      <c r="B4177" s="3">
        <v>3</v>
      </c>
      <c r="C4177" s="1">
        <v>246</v>
      </c>
      <c r="D4177" s="1">
        <v>12</v>
      </c>
      <c r="E4177" s="1">
        <v>1</v>
      </c>
      <c r="F4177" s="1">
        <v>1</v>
      </c>
      <c r="G4177">
        <f>VLOOKUP(C4177,reference!$A$1:$E$310,5,FALSE)</f>
        <v>5315030</v>
      </c>
      <c r="H4177" t="str">
        <f>VLOOKUP(C4177,reference!$A$1:$E$310,4,FALSE)</f>
        <v>LEMBOR</v>
      </c>
      <c r="I4177" t="str">
        <f>VLOOKUP($D4177,reference!$G$1:$H$25,2,FALSE)</f>
        <v>Pertanian lahan kering</v>
      </c>
      <c r="J4177" t="str">
        <f>VLOOKUP($E4177,reference!$G$1:$H$25,2,FALSE)</f>
        <v>Hutan lahan kering primer</v>
      </c>
      <c r="K4177" t="str">
        <f t="shared" si="65"/>
        <v>Buffer Irigasi</v>
      </c>
      <c r="L4177" t="s">
        <v>327</v>
      </c>
    </row>
    <row r="4178" spans="1:12" x14ac:dyDescent="0.25">
      <c r="A4178" s="1">
        <v>4177</v>
      </c>
      <c r="B4178" s="3">
        <v>90</v>
      </c>
      <c r="C4178" s="1">
        <v>222</v>
      </c>
      <c r="D4178" s="1">
        <v>1</v>
      </c>
      <c r="E4178" s="1">
        <v>11</v>
      </c>
      <c r="F4178" s="1">
        <v>0</v>
      </c>
      <c r="G4178">
        <f>VLOOKUP(C4178,reference!$A$1:$E$310,5,FALSE)</f>
        <v>5313042</v>
      </c>
      <c r="H4178" t="str">
        <f>VLOOKUP(C4178,reference!$A$1:$E$310,4,FALSE)</f>
        <v>SATAR MESE UTARA</v>
      </c>
      <c r="I4178" t="str">
        <f>VLOOKUP($D4178,reference!$G$1:$H$25,2,FALSE)</f>
        <v>Hutan lahan kering primer</v>
      </c>
      <c r="J4178" t="str">
        <f>VLOOKUP($E4178,reference!$G$1:$H$25,2,FALSE)</f>
        <v>Savanna / Padang rumput</v>
      </c>
      <c r="K4178" t="str">
        <f t="shared" si="65"/>
        <v>Non Irigasi</v>
      </c>
      <c r="L4178" t="s">
        <v>328</v>
      </c>
    </row>
    <row r="4179" spans="1:12" x14ac:dyDescent="0.25">
      <c r="A4179" s="1">
        <v>4178</v>
      </c>
      <c r="B4179" s="3">
        <v>4</v>
      </c>
      <c r="C4179" s="1">
        <v>274</v>
      </c>
      <c r="D4179" s="1">
        <v>18</v>
      </c>
      <c r="E4179" s="1">
        <v>11</v>
      </c>
      <c r="F4179" s="1">
        <v>0</v>
      </c>
      <c r="G4179">
        <f>VLOOKUP(C4179,reference!$A$1:$E$310,5,FALSE)</f>
        <v>5318050</v>
      </c>
      <c r="H4179" t="str">
        <f>VLOOKUP(C4179,reference!$A$1:$E$310,4,FALSE)</f>
        <v>AESESA SELATAN</v>
      </c>
      <c r="I4179" t="str">
        <f>VLOOKUP($D4179,reference!$G$1:$H$25,2,FALSE)</f>
        <v>Lahan terbuka</v>
      </c>
      <c r="J4179" t="str">
        <f>VLOOKUP($E4179,reference!$G$1:$H$25,2,FALSE)</f>
        <v>Savanna / Padang rumput</v>
      </c>
      <c r="K4179" t="str">
        <f t="shared" si="65"/>
        <v>Non Irigasi</v>
      </c>
      <c r="L4179" t="s">
        <v>327</v>
      </c>
    </row>
    <row r="4180" spans="1:12" x14ac:dyDescent="0.25">
      <c r="A4180" s="1">
        <v>4179</v>
      </c>
      <c r="B4180" s="3">
        <v>21</v>
      </c>
      <c r="C4180" s="1">
        <v>206</v>
      </c>
      <c r="D4180" s="1">
        <v>16</v>
      </c>
      <c r="E4180" s="1">
        <v>16</v>
      </c>
      <c r="F4180" s="1">
        <v>0</v>
      </c>
      <c r="G4180">
        <f>VLOOKUP(C4180,reference!$A$1:$E$310,5,FALSE)</f>
        <v>5311070</v>
      </c>
      <c r="H4180" t="str">
        <f>VLOOKUP(C4180,reference!$A$1:$E$310,4,FALSE)</f>
        <v>DETUSOKO</v>
      </c>
      <c r="I4180" t="str">
        <f>VLOOKUP($D4180,reference!$G$1:$H$25,2,FALSE)</f>
        <v>Pemukiman</v>
      </c>
      <c r="J4180" t="str">
        <f>VLOOKUP($E4180,reference!$G$1:$H$25,2,FALSE)</f>
        <v>Pemukiman</v>
      </c>
      <c r="K4180" t="str">
        <f t="shared" si="65"/>
        <v>Non Irigasi</v>
      </c>
      <c r="L4180" t="s">
        <v>327</v>
      </c>
    </row>
    <row r="4181" spans="1:12" x14ac:dyDescent="0.25">
      <c r="A4181" s="1">
        <v>4180</v>
      </c>
      <c r="B4181" s="3">
        <v>758</v>
      </c>
      <c r="C4181" s="1">
        <v>170</v>
      </c>
      <c r="D4181" s="1">
        <v>2</v>
      </c>
      <c r="E4181" s="1">
        <v>1</v>
      </c>
      <c r="F4181" s="1">
        <v>0</v>
      </c>
      <c r="G4181">
        <f>VLOOKUP(C4181,reference!$A$1:$E$310,5,FALSE)</f>
        <v>5310030</v>
      </c>
      <c r="H4181" t="str">
        <f>VLOOKUP(C4181,reference!$A$1:$E$310,4,FALSE)</f>
        <v>BOLA</v>
      </c>
      <c r="I4181" t="str">
        <f>VLOOKUP($D4181,reference!$G$1:$H$25,2,FALSE)</f>
        <v>Hutan lahan kering sekunder / bekas tebangan</v>
      </c>
      <c r="J4181" t="str">
        <f>VLOOKUP($E4181,reference!$G$1:$H$25,2,FALSE)</f>
        <v>Hutan lahan kering primer</v>
      </c>
      <c r="K4181" t="str">
        <f t="shared" si="65"/>
        <v>Non Irigasi</v>
      </c>
      <c r="L4181" t="s">
        <v>327</v>
      </c>
    </row>
    <row r="4182" spans="1:12" x14ac:dyDescent="0.25">
      <c r="A4182" s="1">
        <v>4181</v>
      </c>
      <c r="B4182" s="3">
        <v>42</v>
      </c>
      <c r="C4182" s="1">
        <v>246</v>
      </c>
      <c r="D4182" s="1">
        <v>12</v>
      </c>
      <c r="E4182" s="1">
        <v>1</v>
      </c>
      <c r="F4182" s="1">
        <v>0</v>
      </c>
      <c r="G4182">
        <f>VLOOKUP(C4182,reference!$A$1:$E$310,5,FALSE)</f>
        <v>5315030</v>
      </c>
      <c r="H4182" t="str">
        <f>VLOOKUP(C4182,reference!$A$1:$E$310,4,FALSE)</f>
        <v>LEMBOR</v>
      </c>
      <c r="I4182" t="str">
        <f>VLOOKUP($D4182,reference!$G$1:$H$25,2,FALSE)</f>
        <v>Pertanian lahan kering</v>
      </c>
      <c r="J4182" t="str">
        <f>VLOOKUP($E4182,reference!$G$1:$H$25,2,FALSE)</f>
        <v>Hutan lahan kering primer</v>
      </c>
      <c r="K4182" t="str">
        <f t="shared" si="65"/>
        <v>Non Irigasi</v>
      </c>
      <c r="L4182" t="s">
        <v>327</v>
      </c>
    </row>
    <row r="4183" spans="1:12" x14ac:dyDescent="0.25">
      <c r="A4183" s="1">
        <v>4182</v>
      </c>
      <c r="B4183" s="3">
        <v>158</v>
      </c>
      <c r="C4183" s="1">
        <v>222</v>
      </c>
      <c r="D4183" s="1">
        <v>16</v>
      </c>
      <c r="E4183" s="1">
        <v>9</v>
      </c>
      <c r="F4183" s="1">
        <v>0</v>
      </c>
      <c r="G4183">
        <f>VLOOKUP(C4183,reference!$A$1:$E$310,5,FALSE)</f>
        <v>5313042</v>
      </c>
      <c r="H4183" t="str">
        <f>VLOOKUP(C4183,reference!$A$1:$E$310,4,FALSE)</f>
        <v>SATAR MESE UTARA</v>
      </c>
      <c r="I4183" t="str">
        <f>VLOOKUP($D4183,reference!$G$1:$H$25,2,FALSE)</f>
        <v>Pemukiman</v>
      </c>
      <c r="J4183" t="str">
        <f>VLOOKUP($E4183,reference!$G$1:$H$25,2,FALSE)</f>
        <v>Semak belukar</v>
      </c>
      <c r="K4183" t="str">
        <f t="shared" si="65"/>
        <v>Non Irigasi</v>
      </c>
      <c r="L4183" t="s">
        <v>327</v>
      </c>
    </row>
    <row r="4184" spans="1:12" x14ac:dyDescent="0.25">
      <c r="A4184" s="1">
        <v>4183</v>
      </c>
      <c r="B4184" s="3">
        <v>5</v>
      </c>
      <c r="C4184" s="1">
        <v>274</v>
      </c>
      <c r="D4184" s="1">
        <v>12</v>
      </c>
      <c r="E4184" s="1">
        <v>11</v>
      </c>
      <c r="F4184" s="1">
        <v>0</v>
      </c>
      <c r="G4184">
        <f>VLOOKUP(C4184,reference!$A$1:$E$310,5,FALSE)</f>
        <v>5318050</v>
      </c>
      <c r="H4184" t="str">
        <f>VLOOKUP(C4184,reference!$A$1:$E$310,4,FALSE)</f>
        <v>AESESA SELATAN</v>
      </c>
      <c r="I4184" t="str">
        <f>VLOOKUP($D4184,reference!$G$1:$H$25,2,FALSE)</f>
        <v>Pertanian lahan kering</v>
      </c>
      <c r="J4184" t="str">
        <f>VLOOKUP($E4184,reference!$G$1:$H$25,2,FALSE)</f>
        <v>Savanna / Padang rumput</v>
      </c>
      <c r="K4184" t="str">
        <f t="shared" si="65"/>
        <v>Non Irigasi</v>
      </c>
      <c r="L4184" t="s">
        <v>327</v>
      </c>
    </row>
    <row r="4185" spans="1:12" x14ac:dyDescent="0.25">
      <c r="A4185" s="1">
        <v>4184</v>
      </c>
      <c r="B4185" s="3">
        <v>1355</v>
      </c>
      <c r="C4185" s="1">
        <v>272</v>
      </c>
      <c r="D4185" s="1">
        <v>2</v>
      </c>
      <c r="E4185" s="1">
        <v>9</v>
      </c>
      <c r="F4185" s="1">
        <v>0</v>
      </c>
      <c r="G4185">
        <f>VLOOKUP(C4185,reference!$A$1:$E$310,5,FALSE)</f>
        <v>5318030</v>
      </c>
      <c r="H4185" t="str">
        <f>VLOOKUP(C4185,reference!$A$1:$E$310,4,FALSE)</f>
        <v>NANGARORO</v>
      </c>
      <c r="I4185" t="str">
        <f>VLOOKUP($D4185,reference!$G$1:$H$25,2,FALSE)</f>
        <v>Hutan lahan kering sekunder / bekas tebangan</v>
      </c>
      <c r="J4185" t="str">
        <f>VLOOKUP($E4185,reference!$G$1:$H$25,2,FALSE)</f>
        <v>Semak belukar</v>
      </c>
      <c r="K4185" t="str">
        <f t="shared" si="65"/>
        <v>Non Irigasi</v>
      </c>
      <c r="L4185" t="s">
        <v>328</v>
      </c>
    </row>
    <row r="4186" spans="1:12" x14ac:dyDescent="0.25">
      <c r="A4186" s="1">
        <v>4185</v>
      </c>
      <c r="B4186" s="3">
        <v>658</v>
      </c>
      <c r="C4186" s="1">
        <v>248</v>
      </c>
      <c r="D4186" s="1">
        <v>12</v>
      </c>
      <c r="E4186" s="1">
        <v>13</v>
      </c>
      <c r="F4186" s="1">
        <v>0</v>
      </c>
      <c r="G4186">
        <f>VLOOKUP(C4186,reference!$A$1:$E$310,5,FALSE)</f>
        <v>5315032</v>
      </c>
      <c r="H4186" t="str">
        <f>VLOOKUP(C4186,reference!$A$1:$E$310,4,FALSE)</f>
        <v>LEMBOR SELATAN</v>
      </c>
      <c r="I4186" t="str">
        <f>VLOOKUP($D4186,reference!$G$1:$H$25,2,FALSE)</f>
        <v>Pertanian lahan kering</v>
      </c>
      <c r="J4186" t="str">
        <f>VLOOKUP($E4186,reference!$G$1:$H$25,2,FALSE)</f>
        <v>Pertanian lahan kering  campur semak / kebun campur</v>
      </c>
      <c r="K4186" t="str">
        <f t="shared" si="65"/>
        <v>Non Irigasi</v>
      </c>
      <c r="L4186" t="s">
        <v>327</v>
      </c>
    </row>
    <row r="4187" spans="1:12" x14ac:dyDescent="0.25">
      <c r="A4187" s="1">
        <v>4186</v>
      </c>
      <c r="B4187" s="3">
        <v>2</v>
      </c>
      <c r="C4187" s="1">
        <v>246</v>
      </c>
      <c r="D4187" s="1">
        <v>1</v>
      </c>
      <c r="E4187" s="1">
        <v>1</v>
      </c>
      <c r="F4187" s="1">
        <v>1</v>
      </c>
      <c r="G4187">
        <f>VLOOKUP(C4187,reference!$A$1:$E$310,5,FALSE)</f>
        <v>5315030</v>
      </c>
      <c r="H4187" t="str">
        <f>VLOOKUP(C4187,reference!$A$1:$E$310,4,FALSE)</f>
        <v>LEMBOR</v>
      </c>
      <c r="I4187" t="str">
        <f>VLOOKUP($D4187,reference!$G$1:$H$25,2,FALSE)</f>
        <v>Hutan lahan kering primer</v>
      </c>
      <c r="J4187" t="str">
        <f>VLOOKUP($E4187,reference!$G$1:$H$25,2,FALSE)</f>
        <v>Hutan lahan kering primer</v>
      </c>
      <c r="K4187" t="str">
        <f t="shared" si="65"/>
        <v>Buffer Irigasi</v>
      </c>
      <c r="L4187" t="s">
        <v>327</v>
      </c>
    </row>
    <row r="4188" spans="1:12" x14ac:dyDescent="0.25">
      <c r="A4188" s="1">
        <v>4187</v>
      </c>
      <c r="B4188" s="3">
        <v>10</v>
      </c>
      <c r="C4188" s="1">
        <v>246</v>
      </c>
      <c r="D4188" s="1">
        <v>1</v>
      </c>
      <c r="E4188" s="1">
        <v>13</v>
      </c>
      <c r="F4188" s="1">
        <v>0</v>
      </c>
      <c r="G4188">
        <f>VLOOKUP(C4188,reference!$A$1:$E$310,5,FALSE)</f>
        <v>5315030</v>
      </c>
      <c r="H4188" t="str">
        <f>VLOOKUP(C4188,reference!$A$1:$E$310,4,FALSE)</f>
        <v>LEMBOR</v>
      </c>
      <c r="I4188" t="str">
        <f>VLOOKUP($D4188,reference!$G$1:$H$25,2,FALSE)</f>
        <v>Hutan lahan kering primer</v>
      </c>
      <c r="J4188" t="str">
        <f>VLOOKUP($E4188,reference!$G$1:$H$25,2,FALSE)</f>
        <v>Pertanian lahan kering  campur semak / kebun campur</v>
      </c>
      <c r="K4188" t="str">
        <f t="shared" si="65"/>
        <v>Non Irigasi</v>
      </c>
      <c r="L4188" t="s">
        <v>328</v>
      </c>
    </row>
    <row r="4189" spans="1:12" x14ac:dyDescent="0.25">
      <c r="A4189" s="1">
        <v>4188</v>
      </c>
      <c r="B4189" s="3">
        <v>46</v>
      </c>
      <c r="C4189" s="1">
        <v>277</v>
      </c>
      <c r="D4189" s="1">
        <v>16</v>
      </c>
      <c r="E4189" s="1">
        <v>12</v>
      </c>
      <c r="F4189" s="1">
        <v>0</v>
      </c>
      <c r="G4189">
        <f>VLOOKUP(C4189,reference!$A$1:$E$310,5,FALSE)</f>
        <v>5319010</v>
      </c>
      <c r="H4189" t="str">
        <f>VLOOKUP(C4189,reference!$A$1:$E$310,4,FALSE)</f>
        <v>BORONG</v>
      </c>
      <c r="I4189" t="str">
        <f>VLOOKUP($D4189,reference!$G$1:$H$25,2,FALSE)</f>
        <v>Pemukiman</v>
      </c>
      <c r="J4189" t="str">
        <f>VLOOKUP($E4189,reference!$G$1:$H$25,2,FALSE)</f>
        <v>Pertanian lahan kering</v>
      </c>
      <c r="K4189" t="str">
        <f t="shared" si="65"/>
        <v>Non Irigasi</v>
      </c>
      <c r="L4189" t="s">
        <v>327</v>
      </c>
    </row>
    <row r="4190" spans="1:12" x14ac:dyDescent="0.25">
      <c r="A4190" s="1">
        <v>4189</v>
      </c>
      <c r="B4190" s="3">
        <v>13</v>
      </c>
      <c r="C4190" s="1">
        <v>190</v>
      </c>
      <c r="D4190" s="1">
        <v>11</v>
      </c>
      <c r="E4190" s="1">
        <v>2</v>
      </c>
      <c r="F4190" s="1">
        <v>0</v>
      </c>
      <c r="G4190">
        <f>VLOOKUP(C4190,reference!$A$1:$E$310,5,FALSE)</f>
        <v>5311020</v>
      </c>
      <c r="H4190" t="str">
        <f>VLOOKUP(C4190,reference!$A$1:$E$310,4,FALSE)</f>
        <v>ENDE</v>
      </c>
      <c r="I4190" t="str">
        <f>VLOOKUP($D4190,reference!$G$1:$H$25,2,FALSE)</f>
        <v>Savanna / Padang rumput</v>
      </c>
      <c r="J4190" t="str">
        <f>VLOOKUP($E4190,reference!$G$1:$H$25,2,FALSE)</f>
        <v>Hutan lahan kering sekunder / bekas tebangan</v>
      </c>
      <c r="K4190" t="str">
        <f t="shared" si="65"/>
        <v>Non Irigasi</v>
      </c>
      <c r="L4190" t="s">
        <v>327</v>
      </c>
    </row>
    <row r="4191" spans="1:12" x14ac:dyDescent="0.25">
      <c r="A4191" s="1">
        <v>4190</v>
      </c>
      <c r="B4191" s="3">
        <v>389</v>
      </c>
      <c r="C4191" s="1">
        <v>169</v>
      </c>
      <c r="D4191" s="1">
        <v>2</v>
      </c>
      <c r="E4191" s="1">
        <v>1</v>
      </c>
      <c r="F4191" s="1">
        <v>0</v>
      </c>
      <c r="G4191">
        <f>VLOOKUP(C4191,reference!$A$1:$E$310,5,FALSE)</f>
        <v>5310020</v>
      </c>
      <c r="H4191" t="str">
        <f>VLOOKUP(C4191,reference!$A$1:$E$310,4,FALSE)</f>
        <v>LELA</v>
      </c>
      <c r="I4191" t="str">
        <f>VLOOKUP($D4191,reference!$G$1:$H$25,2,FALSE)</f>
        <v>Hutan lahan kering sekunder / bekas tebangan</v>
      </c>
      <c r="J4191" t="str">
        <f>VLOOKUP($E4191,reference!$G$1:$H$25,2,FALSE)</f>
        <v>Hutan lahan kering primer</v>
      </c>
      <c r="K4191" t="str">
        <f t="shared" si="65"/>
        <v>Non Irigasi</v>
      </c>
      <c r="L4191" t="s">
        <v>327</v>
      </c>
    </row>
    <row r="4192" spans="1:12" x14ac:dyDescent="0.25">
      <c r="A4192" s="1">
        <v>4191</v>
      </c>
      <c r="B4192" s="3">
        <v>4</v>
      </c>
      <c r="C4192" s="1">
        <v>277</v>
      </c>
      <c r="D4192" s="1">
        <v>16</v>
      </c>
      <c r="E4192" s="1">
        <v>1</v>
      </c>
      <c r="F4192" s="1">
        <v>0</v>
      </c>
      <c r="G4192">
        <f>VLOOKUP(C4192,reference!$A$1:$E$310,5,FALSE)</f>
        <v>5319010</v>
      </c>
      <c r="H4192" t="str">
        <f>VLOOKUP(C4192,reference!$A$1:$E$310,4,FALSE)</f>
        <v>BORONG</v>
      </c>
      <c r="I4192" t="str">
        <f>VLOOKUP($D4192,reference!$G$1:$H$25,2,FALSE)</f>
        <v>Pemukiman</v>
      </c>
      <c r="J4192" t="str">
        <f>VLOOKUP($E4192,reference!$G$1:$H$25,2,FALSE)</f>
        <v>Hutan lahan kering primer</v>
      </c>
      <c r="K4192" t="str">
        <f t="shared" si="65"/>
        <v>Non Irigasi</v>
      </c>
      <c r="L4192" t="s">
        <v>327</v>
      </c>
    </row>
    <row r="4193" spans="1:12" x14ac:dyDescent="0.25">
      <c r="A4193" s="1">
        <v>4192</v>
      </c>
      <c r="B4193" s="3">
        <v>497</v>
      </c>
      <c r="C4193" s="1">
        <v>277</v>
      </c>
      <c r="D4193" s="1">
        <v>16</v>
      </c>
      <c r="E4193" s="1">
        <v>16</v>
      </c>
      <c r="F4193" s="1">
        <v>0</v>
      </c>
      <c r="G4193">
        <f>VLOOKUP(C4193,reference!$A$1:$E$310,5,FALSE)</f>
        <v>5319010</v>
      </c>
      <c r="H4193" t="str">
        <f>VLOOKUP(C4193,reference!$A$1:$E$310,4,FALSE)</f>
        <v>BORONG</v>
      </c>
      <c r="I4193" t="str">
        <f>VLOOKUP($D4193,reference!$G$1:$H$25,2,FALSE)</f>
        <v>Pemukiman</v>
      </c>
      <c r="J4193" t="str">
        <f>VLOOKUP($E4193,reference!$G$1:$H$25,2,FALSE)</f>
        <v>Pemukiman</v>
      </c>
      <c r="K4193" t="str">
        <f t="shared" si="65"/>
        <v>Non Irigasi</v>
      </c>
      <c r="L4193" t="s">
        <v>327</v>
      </c>
    </row>
    <row r="4194" spans="1:12" x14ac:dyDescent="0.25">
      <c r="A4194" s="1">
        <v>4193</v>
      </c>
      <c r="B4194" s="3">
        <v>197</v>
      </c>
      <c r="C4194" s="1">
        <v>216</v>
      </c>
      <c r="D4194" s="1">
        <v>16</v>
      </c>
      <c r="E4194" s="1">
        <v>16</v>
      </c>
      <c r="F4194" s="1">
        <v>0</v>
      </c>
      <c r="G4194">
        <f>VLOOKUP(C4194,reference!$A$1:$E$310,5,FALSE)</f>
        <v>5312071</v>
      </c>
      <c r="H4194" t="str">
        <f>VLOOKUP(C4194,reference!$A$1:$E$310,4,FALSE)</f>
        <v>SOA</v>
      </c>
      <c r="I4194" t="str">
        <f>VLOOKUP($D4194,reference!$G$1:$H$25,2,FALSE)</f>
        <v>Pemukiman</v>
      </c>
      <c r="J4194" t="str">
        <f>VLOOKUP($E4194,reference!$G$1:$H$25,2,FALSE)</f>
        <v>Pemukiman</v>
      </c>
      <c r="K4194" t="str">
        <f t="shared" si="65"/>
        <v>Non Irigasi</v>
      </c>
      <c r="L4194" t="s">
        <v>327</v>
      </c>
    </row>
    <row r="4195" spans="1:12" x14ac:dyDescent="0.25">
      <c r="A4195" s="1">
        <v>4194</v>
      </c>
      <c r="B4195" s="3">
        <v>3637</v>
      </c>
      <c r="C4195" s="1">
        <v>273</v>
      </c>
      <c r="D4195" s="1">
        <v>11</v>
      </c>
      <c r="E4195" s="1">
        <v>12</v>
      </c>
      <c r="F4195" s="1">
        <v>0</v>
      </c>
      <c r="G4195">
        <f>VLOOKUP(C4195,reference!$A$1:$E$310,5,FALSE)</f>
        <v>5318040</v>
      </c>
      <c r="H4195" t="str">
        <f>VLOOKUP(C4195,reference!$A$1:$E$310,4,FALSE)</f>
        <v>BOAWAE</v>
      </c>
      <c r="I4195" t="str">
        <f>VLOOKUP($D4195,reference!$G$1:$H$25,2,FALSE)</f>
        <v>Savanna / Padang rumput</v>
      </c>
      <c r="J4195" t="str">
        <f>VLOOKUP($E4195,reference!$G$1:$H$25,2,FALSE)</f>
        <v>Pertanian lahan kering</v>
      </c>
      <c r="K4195" t="str">
        <f t="shared" si="65"/>
        <v>Non Irigasi</v>
      </c>
      <c r="L4195" t="s">
        <v>327</v>
      </c>
    </row>
    <row r="4196" spans="1:12" x14ac:dyDescent="0.25">
      <c r="A4196" s="1">
        <v>4195</v>
      </c>
      <c r="B4196" s="3">
        <v>22</v>
      </c>
      <c r="C4196" s="1">
        <v>274</v>
      </c>
      <c r="D4196" s="1">
        <v>12</v>
      </c>
      <c r="E4196" s="1">
        <v>16</v>
      </c>
      <c r="F4196" s="1">
        <v>0</v>
      </c>
      <c r="G4196">
        <f>VLOOKUP(C4196,reference!$A$1:$E$310,5,FALSE)</f>
        <v>5318050</v>
      </c>
      <c r="H4196" t="str">
        <f>VLOOKUP(C4196,reference!$A$1:$E$310,4,FALSE)</f>
        <v>AESESA SELATAN</v>
      </c>
      <c r="I4196" t="str">
        <f>VLOOKUP($D4196,reference!$G$1:$H$25,2,FALSE)</f>
        <v>Pertanian lahan kering</v>
      </c>
      <c r="J4196" t="str">
        <f>VLOOKUP($E4196,reference!$G$1:$H$25,2,FALSE)</f>
        <v>Pemukiman</v>
      </c>
      <c r="K4196" t="str">
        <f t="shared" si="65"/>
        <v>Non Irigasi</v>
      </c>
      <c r="L4196" t="s">
        <v>327</v>
      </c>
    </row>
    <row r="4197" spans="1:12" x14ac:dyDescent="0.25">
      <c r="A4197" s="1">
        <v>4196</v>
      </c>
      <c r="B4197" s="3">
        <v>1590</v>
      </c>
      <c r="C4197" s="1">
        <v>190</v>
      </c>
      <c r="D4197" s="1">
        <v>2</v>
      </c>
      <c r="E4197" s="1">
        <v>12</v>
      </c>
      <c r="F4197" s="1">
        <v>0</v>
      </c>
      <c r="G4197">
        <f>VLOOKUP(C4197,reference!$A$1:$E$310,5,FALSE)</f>
        <v>5311020</v>
      </c>
      <c r="H4197" t="str">
        <f>VLOOKUP(C4197,reference!$A$1:$E$310,4,FALSE)</f>
        <v>ENDE</v>
      </c>
      <c r="I4197" t="str">
        <f>VLOOKUP($D4197,reference!$G$1:$H$25,2,FALSE)</f>
        <v>Hutan lahan kering sekunder / bekas tebangan</v>
      </c>
      <c r="J4197" t="str">
        <f>VLOOKUP($E4197,reference!$G$1:$H$25,2,FALSE)</f>
        <v>Pertanian lahan kering</v>
      </c>
      <c r="K4197" t="str">
        <f t="shared" si="65"/>
        <v>Non Irigasi</v>
      </c>
      <c r="L4197" t="s">
        <v>328</v>
      </c>
    </row>
    <row r="4198" spans="1:12" x14ac:dyDescent="0.25">
      <c r="A4198" s="1">
        <v>4197</v>
      </c>
      <c r="B4198" s="3">
        <v>1093</v>
      </c>
      <c r="C4198" s="1">
        <v>169</v>
      </c>
      <c r="D4198" s="1">
        <v>2</v>
      </c>
      <c r="E4198" s="1">
        <v>9</v>
      </c>
      <c r="F4198" s="1">
        <v>0</v>
      </c>
      <c r="G4198">
        <f>VLOOKUP(C4198,reference!$A$1:$E$310,5,FALSE)</f>
        <v>5310020</v>
      </c>
      <c r="H4198" t="str">
        <f>VLOOKUP(C4198,reference!$A$1:$E$310,4,FALSE)</f>
        <v>LELA</v>
      </c>
      <c r="I4198" t="str">
        <f>VLOOKUP($D4198,reference!$G$1:$H$25,2,FALSE)</f>
        <v>Hutan lahan kering sekunder / bekas tebangan</v>
      </c>
      <c r="J4198" t="str">
        <f>VLOOKUP($E4198,reference!$G$1:$H$25,2,FALSE)</f>
        <v>Semak belukar</v>
      </c>
      <c r="K4198" t="str">
        <f t="shared" si="65"/>
        <v>Non Irigasi</v>
      </c>
      <c r="L4198" t="s">
        <v>328</v>
      </c>
    </row>
    <row r="4199" spans="1:12" x14ac:dyDescent="0.25">
      <c r="A4199" s="1">
        <v>4198</v>
      </c>
      <c r="B4199" s="3">
        <v>592</v>
      </c>
      <c r="C4199" s="1">
        <v>248</v>
      </c>
      <c r="D4199" s="1">
        <v>13</v>
      </c>
      <c r="E4199" s="1">
        <v>13</v>
      </c>
      <c r="F4199" s="1">
        <v>0</v>
      </c>
      <c r="G4199">
        <f>VLOOKUP(C4199,reference!$A$1:$E$310,5,FALSE)</f>
        <v>5315032</v>
      </c>
      <c r="H4199" t="str">
        <f>VLOOKUP(C4199,reference!$A$1:$E$310,4,FALSE)</f>
        <v>LEMBOR SELATAN</v>
      </c>
      <c r="I4199" t="str">
        <f>VLOOKUP($D4199,reference!$G$1:$H$25,2,FALSE)</f>
        <v>Pertanian lahan kering  campur semak / kebun campur</v>
      </c>
      <c r="J4199" t="str">
        <f>VLOOKUP($E4199,reference!$G$1:$H$25,2,FALSE)</f>
        <v>Pertanian lahan kering  campur semak / kebun campur</v>
      </c>
      <c r="K4199" t="str">
        <f t="shared" si="65"/>
        <v>Non Irigasi</v>
      </c>
      <c r="L4199" t="s">
        <v>327</v>
      </c>
    </row>
    <row r="4200" spans="1:12" x14ac:dyDescent="0.25">
      <c r="A4200" s="1">
        <v>4199</v>
      </c>
      <c r="B4200" s="3">
        <v>29</v>
      </c>
      <c r="C4200" s="1">
        <v>222</v>
      </c>
      <c r="D4200" s="1">
        <v>1</v>
      </c>
      <c r="E4200" s="1">
        <v>9</v>
      </c>
      <c r="F4200" s="1">
        <v>0</v>
      </c>
      <c r="G4200">
        <f>VLOOKUP(C4200,reference!$A$1:$E$310,5,FALSE)</f>
        <v>5313042</v>
      </c>
      <c r="H4200" t="str">
        <f>VLOOKUP(C4200,reference!$A$1:$E$310,4,FALSE)</f>
        <v>SATAR MESE UTARA</v>
      </c>
      <c r="I4200" t="str">
        <f>VLOOKUP($D4200,reference!$G$1:$H$25,2,FALSE)</f>
        <v>Hutan lahan kering primer</v>
      </c>
      <c r="J4200" t="str">
        <f>VLOOKUP($E4200,reference!$G$1:$H$25,2,FALSE)</f>
        <v>Semak belukar</v>
      </c>
      <c r="K4200" t="str">
        <f t="shared" si="65"/>
        <v>Non Irigasi</v>
      </c>
      <c r="L4200" t="s">
        <v>328</v>
      </c>
    </row>
    <row r="4201" spans="1:12" x14ac:dyDescent="0.25">
      <c r="A4201" s="1">
        <v>4200</v>
      </c>
      <c r="B4201" s="3">
        <v>154</v>
      </c>
      <c r="C4201" s="1">
        <v>277</v>
      </c>
      <c r="D4201" s="1">
        <v>16</v>
      </c>
      <c r="E4201" s="1">
        <v>14</v>
      </c>
      <c r="F4201" s="1">
        <v>0</v>
      </c>
      <c r="G4201">
        <f>VLOOKUP(C4201,reference!$A$1:$E$310,5,FALSE)</f>
        <v>5319010</v>
      </c>
      <c r="H4201" t="str">
        <f>VLOOKUP(C4201,reference!$A$1:$E$310,4,FALSE)</f>
        <v>BORONG</v>
      </c>
      <c r="I4201" t="str">
        <f>VLOOKUP($D4201,reference!$G$1:$H$25,2,FALSE)</f>
        <v>Pemukiman</v>
      </c>
      <c r="J4201" t="str">
        <f>VLOOKUP($E4201,reference!$G$1:$H$25,2,FALSE)</f>
        <v>Sawah</v>
      </c>
      <c r="K4201" t="str">
        <f t="shared" si="65"/>
        <v>Non Irigasi</v>
      </c>
      <c r="L4201" t="s">
        <v>327</v>
      </c>
    </row>
    <row r="4202" spans="1:12" x14ac:dyDescent="0.25">
      <c r="A4202" s="1">
        <v>4201</v>
      </c>
      <c r="B4202" s="3">
        <v>34</v>
      </c>
      <c r="C4202" s="1">
        <v>190</v>
      </c>
      <c r="D4202" s="1">
        <v>11</v>
      </c>
      <c r="E4202" s="1">
        <v>12</v>
      </c>
      <c r="F4202" s="1">
        <v>0</v>
      </c>
      <c r="G4202">
        <f>VLOOKUP(C4202,reference!$A$1:$E$310,5,FALSE)</f>
        <v>5311020</v>
      </c>
      <c r="H4202" t="str">
        <f>VLOOKUP(C4202,reference!$A$1:$E$310,4,FALSE)</f>
        <v>ENDE</v>
      </c>
      <c r="I4202" t="str">
        <f>VLOOKUP($D4202,reference!$G$1:$H$25,2,FALSE)</f>
        <v>Savanna / Padang rumput</v>
      </c>
      <c r="J4202" t="str">
        <f>VLOOKUP($E4202,reference!$G$1:$H$25,2,FALSE)</f>
        <v>Pertanian lahan kering</v>
      </c>
      <c r="K4202" t="str">
        <f t="shared" si="65"/>
        <v>Non Irigasi</v>
      </c>
      <c r="L4202" t="s">
        <v>327</v>
      </c>
    </row>
    <row r="4203" spans="1:12" x14ac:dyDescent="0.25">
      <c r="A4203" s="1">
        <v>4202</v>
      </c>
      <c r="B4203" s="3">
        <v>450</v>
      </c>
      <c r="C4203" s="1">
        <v>206</v>
      </c>
      <c r="D4203" s="1">
        <v>9</v>
      </c>
      <c r="E4203" s="1">
        <v>12</v>
      </c>
      <c r="F4203" s="1">
        <v>0</v>
      </c>
      <c r="G4203">
        <f>VLOOKUP(C4203,reference!$A$1:$E$310,5,FALSE)</f>
        <v>5311070</v>
      </c>
      <c r="H4203" t="str">
        <f>VLOOKUP(C4203,reference!$A$1:$E$310,4,FALSE)</f>
        <v>DETUSOKO</v>
      </c>
      <c r="I4203" t="str">
        <f>VLOOKUP($D4203,reference!$G$1:$H$25,2,FALSE)</f>
        <v>Semak belukar</v>
      </c>
      <c r="J4203" t="str">
        <f>VLOOKUP($E4203,reference!$G$1:$H$25,2,FALSE)</f>
        <v>Pertanian lahan kering</v>
      </c>
      <c r="K4203" t="str">
        <f t="shared" si="65"/>
        <v>Non Irigasi</v>
      </c>
      <c r="L4203" t="s">
        <v>327</v>
      </c>
    </row>
    <row r="4204" spans="1:12" x14ac:dyDescent="0.25">
      <c r="A4204" s="1">
        <v>4203</v>
      </c>
      <c r="B4204" s="3">
        <v>12</v>
      </c>
      <c r="C4204" s="1">
        <v>200</v>
      </c>
      <c r="D4204" s="1">
        <v>11</v>
      </c>
      <c r="E4204" s="1">
        <v>9</v>
      </c>
      <c r="F4204" s="1">
        <v>0</v>
      </c>
      <c r="G4204">
        <f>VLOOKUP(C4204,reference!$A$1:$E$310,5,FALSE)</f>
        <v>5311053</v>
      </c>
      <c r="H4204" t="str">
        <f>VLOOKUP(C4204,reference!$A$1:$E$310,4,FALSE)</f>
        <v>KELIMUTU</v>
      </c>
      <c r="I4204" t="str">
        <f>VLOOKUP($D4204,reference!$G$1:$H$25,2,FALSE)</f>
        <v>Savanna / Padang rumput</v>
      </c>
      <c r="J4204" t="str">
        <f>VLOOKUP($E4204,reference!$G$1:$H$25,2,FALSE)</f>
        <v>Semak belukar</v>
      </c>
      <c r="K4204" t="str">
        <f t="shared" si="65"/>
        <v>Non Irigasi</v>
      </c>
      <c r="L4204" t="s">
        <v>327</v>
      </c>
    </row>
    <row r="4205" spans="1:12" x14ac:dyDescent="0.25">
      <c r="A4205" s="1">
        <v>4204</v>
      </c>
      <c r="B4205" s="3">
        <v>2710</v>
      </c>
      <c r="C4205" s="1">
        <v>169</v>
      </c>
      <c r="D4205" s="1">
        <v>2</v>
      </c>
      <c r="E4205" s="1">
        <v>2</v>
      </c>
      <c r="F4205" s="1">
        <v>0</v>
      </c>
      <c r="G4205">
        <f>VLOOKUP(C4205,reference!$A$1:$E$310,5,FALSE)</f>
        <v>5310020</v>
      </c>
      <c r="H4205" t="str">
        <f>VLOOKUP(C4205,reference!$A$1:$E$310,4,FALSE)</f>
        <v>LELA</v>
      </c>
      <c r="I4205" t="str">
        <f>VLOOKUP($D4205,reference!$G$1:$H$25,2,FALSE)</f>
        <v>Hutan lahan kering sekunder / bekas tebangan</v>
      </c>
      <c r="J4205" t="str">
        <f>VLOOKUP($E4205,reference!$G$1:$H$25,2,FALSE)</f>
        <v>Hutan lahan kering sekunder / bekas tebangan</v>
      </c>
      <c r="K4205" t="str">
        <f t="shared" si="65"/>
        <v>Non Irigasi</v>
      </c>
      <c r="L4205" t="s">
        <v>327</v>
      </c>
    </row>
    <row r="4206" spans="1:12" x14ac:dyDescent="0.25">
      <c r="A4206" s="1">
        <v>4205</v>
      </c>
      <c r="B4206" s="3">
        <v>381</v>
      </c>
      <c r="C4206" s="1">
        <v>246</v>
      </c>
      <c r="D4206" s="1">
        <v>13</v>
      </c>
      <c r="E4206" s="1">
        <v>12</v>
      </c>
      <c r="F4206" s="1">
        <v>0</v>
      </c>
      <c r="G4206">
        <f>VLOOKUP(C4206,reference!$A$1:$E$310,5,FALSE)</f>
        <v>5315030</v>
      </c>
      <c r="H4206" t="str">
        <f>VLOOKUP(C4206,reference!$A$1:$E$310,4,FALSE)</f>
        <v>LEMBOR</v>
      </c>
      <c r="I4206" t="str">
        <f>VLOOKUP($D4206,reference!$G$1:$H$25,2,FALSE)</f>
        <v>Pertanian lahan kering  campur semak / kebun campur</v>
      </c>
      <c r="J4206" t="str">
        <f>VLOOKUP($E4206,reference!$G$1:$H$25,2,FALSE)</f>
        <v>Pertanian lahan kering</v>
      </c>
      <c r="K4206" t="str">
        <f t="shared" si="65"/>
        <v>Non Irigasi</v>
      </c>
      <c r="L4206" t="s">
        <v>327</v>
      </c>
    </row>
    <row r="4207" spans="1:12" x14ac:dyDescent="0.25">
      <c r="A4207" s="1">
        <v>4206</v>
      </c>
      <c r="B4207" s="3">
        <v>183</v>
      </c>
      <c r="C4207" s="1">
        <v>246</v>
      </c>
      <c r="D4207" s="1">
        <v>14</v>
      </c>
      <c r="E4207" s="1">
        <v>16</v>
      </c>
      <c r="F4207" s="1">
        <v>0</v>
      </c>
      <c r="G4207">
        <f>VLOOKUP(C4207,reference!$A$1:$E$310,5,FALSE)</f>
        <v>5315030</v>
      </c>
      <c r="H4207" t="str">
        <f>VLOOKUP(C4207,reference!$A$1:$E$310,4,FALSE)</f>
        <v>LEMBOR</v>
      </c>
      <c r="I4207" t="str">
        <f>VLOOKUP($D4207,reference!$G$1:$H$25,2,FALSE)</f>
        <v>Sawah</v>
      </c>
      <c r="J4207" t="str">
        <f>VLOOKUP($E4207,reference!$G$1:$H$25,2,FALSE)</f>
        <v>Pemukiman</v>
      </c>
      <c r="K4207" t="str">
        <f t="shared" si="65"/>
        <v>Non Irigasi</v>
      </c>
      <c r="L4207" t="s">
        <v>327</v>
      </c>
    </row>
    <row r="4208" spans="1:12" x14ac:dyDescent="0.25">
      <c r="A4208" s="1">
        <v>4207</v>
      </c>
      <c r="B4208" s="3">
        <v>16</v>
      </c>
      <c r="C4208" s="1">
        <v>246</v>
      </c>
      <c r="D4208" s="1">
        <v>1</v>
      </c>
      <c r="E4208" s="1">
        <v>14</v>
      </c>
      <c r="F4208" s="1">
        <v>0</v>
      </c>
      <c r="G4208">
        <f>VLOOKUP(C4208,reference!$A$1:$E$310,5,FALSE)</f>
        <v>5315030</v>
      </c>
      <c r="H4208" t="str">
        <f>VLOOKUP(C4208,reference!$A$1:$E$310,4,FALSE)</f>
        <v>LEMBOR</v>
      </c>
      <c r="I4208" t="str">
        <f>VLOOKUP($D4208,reference!$G$1:$H$25,2,FALSE)</f>
        <v>Hutan lahan kering primer</v>
      </c>
      <c r="J4208" t="str">
        <f>VLOOKUP($E4208,reference!$G$1:$H$25,2,FALSE)</f>
        <v>Sawah</v>
      </c>
      <c r="K4208" t="str">
        <f t="shared" si="65"/>
        <v>Non Irigasi</v>
      </c>
      <c r="L4208" t="s">
        <v>328</v>
      </c>
    </row>
    <row r="4209" spans="1:12" x14ac:dyDescent="0.25">
      <c r="A4209" s="1">
        <v>4208</v>
      </c>
      <c r="B4209" s="3">
        <v>325</v>
      </c>
      <c r="C4209" s="1">
        <v>222</v>
      </c>
      <c r="D4209" s="1">
        <v>16</v>
      </c>
      <c r="E4209" s="1">
        <v>16</v>
      </c>
      <c r="F4209" s="1">
        <v>0</v>
      </c>
      <c r="G4209">
        <f>VLOOKUP(C4209,reference!$A$1:$E$310,5,FALSE)</f>
        <v>5313042</v>
      </c>
      <c r="H4209" t="str">
        <f>VLOOKUP(C4209,reference!$A$1:$E$310,4,FALSE)</f>
        <v>SATAR MESE UTARA</v>
      </c>
      <c r="I4209" t="str">
        <f>VLOOKUP($D4209,reference!$G$1:$H$25,2,FALSE)</f>
        <v>Pemukiman</v>
      </c>
      <c r="J4209" t="str">
        <f>VLOOKUP($E4209,reference!$G$1:$H$25,2,FALSE)</f>
        <v>Pemukiman</v>
      </c>
      <c r="K4209" t="str">
        <f t="shared" si="65"/>
        <v>Non Irigasi</v>
      </c>
      <c r="L4209" t="s">
        <v>327</v>
      </c>
    </row>
    <row r="4210" spans="1:12" x14ac:dyDescent="0.25">
      <c r="A4210" s="1">
        <v>4209</v>
      </c>
      <c r="B4210" s="3">
        <v>681</v>
      </c>
      <c r="C4210" s="1">
        <v>220</v>
      </c>
      <c r="D4210" s="1">
        <v>9</v>
      </c>
      <c r="E4210" s="1">
        <v>1</v>
      </c>
      <c r="F4210" s="1">
        <v>0</v>
      </c>
      <c r="G4210">
        <f>VLOOKUP(C4210,reference!$A$1:$E$310,5,FALSE)</f>
        <v>5313040</v>
      </c>
      <c r="H4210" t="str">
        <f>VLOOKUP(C4210,reference!$A$1:$E$310,4,FALSE)</f>
        <v>SATAR MESE</v>
      </c>
      <c r="I4210" t="str">
        <f>VLOOKUP($D4210,reference!$G$1:$H$25,2,FALSE)</f>
        <v>Semak belukar</v>
      </c>
      <c r="J4210" t="str">
        <f>VLOOKUP($E4210,reference!$G$1:$H$25,2,FALSE)</f>
        <v>Hutan lahan kering primer</v>
      </c>
      <c r="K4210" t="str">
        <f t="shared" si="65"/>
        <v>Non Irigasi</v>
      </c>
      <c r="L4210" t="s">
        <v>327</v>
      </c>
    </row>
    <row r="4211" spans="1:12" x14ac:dyDescent="0.25">
      <c r="A4211" s="1">
        <v>4210</v>
      </c>
      <c r="B4211" s="3">
        <v>3</v>
      </c>
      <c r="C4211" s="1">
        <v>216</v>
      </c>
      <c r="D4211" s="1">
        <v>16</v>
      </c>
      <c r="E4211" s="1">
        <v>14</v>
      </c>
      <c r="F4211" s="1">
        <v>0</v>
      </c>
      <c r="G4211">
        <f>VLOOKUP(C4211,reference!$A$1:$E$310,5,FALSE)</f>
        <v>5312071</v>
      </c>
      <c r="H4211" t="str">
        <f>VLOOKUP(C4211,reference!$A$1:$E$310,4,FALSE)</f>
        <v>SOA</v>
      </c>
      <c r="I4211" t="str">
        <f>VLOOKUP($D4211,reference!$G$1:$H$25,2,FALSE)</f>
        <v>Pemukiman</v>
      </c>
      <c r="J4211" t="str">
        <f>VLOOKUP($E4211,reference!$G$1:$H$25,2,FALSE)</f>
        <v>Sawah</v>
      </c>
      <c r="K4211" t="str">
        <f t="shared" si="65"/>
        <v>Non Irigasi</v>
      </c>
      <c r="L4211" t="s">
        <v>327</v>
      </c>
    </row>
    <row r="4212" spans="1:12" x14ac:dyDescent="0.25">
      <c r="A4212" s="1">
        <v>4211</v>
      </c>
      <c r="B4212" s="3">
        <v>3</v>
      </c>
      <c r="C4212" s="1">
        <v>216</v>
      </c>
      <c r="D4212" s="1">
        <v>9</v>
      </c>
      <c r="E4212" s="1">
        <v>9</v>
      </c>
      <c r="F4212" s="1">
        <v>0</v>
      </c>
      <c r="G4212">
        <f>VLOOKUP(C4212,reference!$A$1:$E$310,5,FALSE)</f>
        <v>5312071</v>
      </c>
      <c r="H4212" t="str">
        <f>VLOOKUP(C4212,reference!$A$1:$E$310,4,FALSE)</f>
        <v>SOA</v>
      </c>
      <c r="I4212" t="str">
        <f>VLOOKUP($D4212,reference!$G$1:$H$25,2,FALSE)</f>
        <v>Semak belukar</v>
      </c>
      <c r="J4212" t="str">
        <f>VLOOKUP($E4212,reference!$G$1:$H$25,2,FALSE)</f>
        <v>Semak belukar</v>
      </c>
      <c r="K4212" t="str">
        <f t="shared" si="65"/>
        <v>Non Irigasi</v>
      </c>
      <c r="L4212" t="s">
        <v>327</v>
      </c>
    </row>
    <row r="4213" spans="1:12" x14ac:dyDescent="0.25">
      <c r="A4213" s="1">
        <v>4212</v>
      </c>
      <c r="B4213" s="3">
        <v>81</v>
      </c>
      <c r="C4213" s="1">
        <v>187</v>
      </c>
      <c r="D4213" s="1">
        <v>2</v>
      </c>
      <c r="E4213" s="1">
        <v>13</v>
      </c>
      <c r="F4213" s="1">
        <v>0</v>
      </c>
      <c r="G4213">
        <f>VLOOKUP(C4213,reference!$A$1:$E$310,5,FALSE)</f>
        <v>5311010</v>
      </c>
      <c r="H4213" t="str">
        <f>VLOOKUP(C4213,reference!$A$1:$E$310,4,FALSE)</f>
        <v>NANGAPANDA</v>
      </c>
      <c r="I4213" t="str">
        <f>VLOOKUP($D4213,reference!$G$1:$H$25,2,FALSE)</f>
        <v>Hutan lahan kering sekunder / bekas tebangan</v>
      </c>
      <c r="J4213" t="str">
        <f>VLOOKUP($E4213,reference!$G$1:$H$25,2,FALSE)</f>
        <v>Pertanian lahan kering  campur semak / kebun campur</v>
      </c>
      <c r="K4213" t="str">
        <f t="shared" si="65"/>
        <v>Non Irigasi</v>
      </c>
      <c r="L4213" t="s">
        <v>328</v>
      </c>
    </row>
    <row r="4214" spans="1:12" x14ac:dyDescent="0.25">
      <c r="A4214" s="1">
        <v>4213</v>
      </c>
      <c r="B4214" s="3">
        <v>11</v>
      </c>
      <c r="C4214" s="1">
        <v>206</v>
      </c>
      <c r="D4214" s="1">
        <v>9</v>
      </c>
      <c r="E4214" s="1">
        <v>14</v>
      </c>
      <c r="F4214" s="1">
        <v>0</v>
      </c>
      <c r="G4214">
        <f>VLOOKUP(C4214,reference!$A$1:$E$310,5,FALSE)</f>
        <v>5311070</v>
      </c>
      <c r="H4214" t="str">
        <f>VLOOKUP(C4214,reference!$A$1:$E$310,4,FALSE)</f>
        <v>DETUSOKO</v>
      </c>
      <c r="I4214" t="str">
        <f>VLOOKUP($D4214,reference!$G$1:$H$25,2,FALSE)</f>
        <v>Semak belukar</v>
      </c>
      <c r="J4214" t="str">
        <f>VLOOKUP($E4214,reference!$G$1:$H$25,2,FALSE)</f>
        <v>Sawah</v>
      </c>
      <c r="K4214" t="str">
        <f t="shared" si="65"/>
        <v>Non Irigasi</v>
      </c>
      <c r="L4214" t="s">
        <v>327</v>
      </c>
    </row>
    <row r="4215" spans="1:12" x14ac:dyDescent="0.25">
      <c r="A4215" s="1">
        <v>4214</v>
      </c>
      <c r="B4215" s="3">
        <v>1474</v>
      </c>
      <c r="C4215" s="1">
        <v>206</v>
      </c>
      <c r="D4215" s="1">
        <v>9</v>
      </c>
      <c r="E4215" s="1">
        <v>2</v>
      </c>
      <c r="F4215" s="1">
        <v>0</v>
      </c>
      <c r="G4215">
        <f>VLOOKUP(C4215,reference!$A$1:$E$310,5,FALSE)</f>
        <v>5311070</v>
      </c>
      <c r="H4215" t="str">
        <f>VLOOKUP(C4215,reference!$A$1:$E$310,4,FALSE)</f>
        <v>DETUSOKO</v>
      </c>
      <c r="I4215" t="str">
        <f>VLOOKUP($D4215,reference!$G$1:$H$25,2,FALSE)</f>
        <v>Semak belukar</v>
      </c>
      <c r="J4215" t="str">
        <f>VLOOKUP($E4215,reference!$G$1:$H$25,2,FALSE)</f>
        <v>Hutan lahan kering sekunder / bekas tebangan</v>
      </c>
      <c r="K4215" t="str">
        <f t="shared" si="65"/>
        <v>Non Irigasi</v>
      </c>
      <c r="L4215" t="s">
        <v>327</v>
      </c>
    </row>
    <row r="4216" spans="1:12" x14ac:dyDescent="0.25">
      <c r="A4216" s="1">
        <v>4215</v>
      </c>
      <c r="B4216" s="3">
        <v>1152</v>
      </c>
      <c r="C4216" s="1">
        <v>200</v>
      </c>
      <c r="D4216" s="1">
        <v>2</v>
      </c>
      <c r="E4216" s="1">
        <v>12</v>
      </c>
      <c r="F4216" s="1">
        <v>0</v>
      </c>
      <c r="G4216">
        <f>VLOOKUP(C4216,reference!$A$1:$E$310,5,FALSE)</f>
        <v>5311053</v>
      </c>
      <c r="H4216" t="str">
        <f>VLOOKUP(C4216,reference!$A$1:$E$310,4,FALSE)</f>
        <v>KELIMUTU</v>
      </c>
      <c r="I4216" t="str">
        <f>VLOOKUP($D4216,reference!$G$1:$H$25,2,FALSE)</f>
        <v>Hutan lahan kering sekunder / bekas tebangan</v>
      </c>
      <c r="J4216" t="str">
        <f>VLOOKUP($E4216,reference!$G$1:$H$25,2,FALSE)</f>
        <v>Pertanian lahan kering</v>
      </c>
      <c r="K4216" t="str">
        <f t="shared" si="65"/>
        <v>Non Irigasi</v>
      </c>
      <c r="L4216" t="s">
        <v>328</v>
      </c>
    </row>
    <row r="4217" spans="1:12" x14ac:dyDescent="0.25">
      <c r="A4217" s="1">
        <v>4216</v>
      </c>
      <c r="B4217" s="3">
        <v>280</v>
      </c>
      <c r="C4217" s="1">
        <v>200</v>
      </c>
      <c r="D4217" s="1">
        <v>2</v>
      </c>
      <c r="E4217" s="1">
        <v>9</v>
      </c>
      <c r="F4217" s="1">
        <v>0</v>
      </c>
      <c r="G4217">
        <f>VLOOKUP(C4217,reference!$A$1:$E$310,5,FALSE)</f>
        <v>5311053</v>
      </c>
      <c r="H4217" t="str">
        <f>VLOOKUP(C4217,reference!$A$1:$E$310,4,FALSE)</f>
        <v>KELIMUTU</v>
      </c>
      <c r="I4217" t="str">
        <f>VLOOKUP($D4217,reference!$G$1:$H$25,2,FALSE)</f>
        <v>Hutan lahan kering sekunder / bekas tebangan</v>
      </c>
      <c r="J4217" t="str">
        <f>VLOOKUP($E4217,reference!$G$1:$H$25,2,FALSE)</f>
        <v>Semak belukar</v>
      </c>
      <c r="K4217" t="str">
        <f t="shared" si="65"/>
        <v>Non Irigasi</v>
      </c>
      <c r="L4217" t="s">
        <v>328</v>
      </c>
    </row>
    <row r="4218" spans="1:12" x14ac:dyDescent="0.25">
      <c r="A4218" s="1">
        <v>4217</v>
      </c>
      <c r="B4218" s="3">
        <v>2284</v>
      </c>
      <c r="C4218" s="1">
        <v>220</v>
      </c>
      <c r="D4218" s="1">
        <v>14</v>
      </c>
      <c r="E4218" s="1">
        <v>14</v>
      </c>
      <c r="F4218" s="1">
        <v>0</v>
      </c>
      <c r="G4218">
        <f>VLOOKUP(C4218,reference!$A$1:$E$310,5,FALSE)</f>
        <v>5313040</v>
      </c>
      <c r="H4218" t="str">
        <f>VLOOKUP(C4218,reference!$A$1:$E$310,4,FALSE)</f>
        <v>SATAR MESE</v>
      </c>
      <c r="I4218" t="str">
        <f>VLOOKUP($D4218,reference!$G$1:$H$25,2,FALSE)</f>
        <v>Sawah</v>
      </c>
      <c r="J4218" t="str">
        <f>VLOOKUP($E4218,reference!$G$1:$H$25,2,FALSE)</f>
        <v>Sawah</v>
      </c>
      <c r="K4218" t="str">
        <f t="shared" si="65"/>
        <v>Non Irigasi</v>
      </c>
      <c r="L4218" t="s">
        <v>327</v>
      </c>
    </row>
    <row r="4219" spans="1:12" x14ac:dyDescent="0.25">
      <c r="A4219" s="1">
        <v>4218</v>
      </c>
      <c r="B4219" s="3">
        <v>412</v>
      </c>
      <c r="C4219" s="1">
        <v>220</v>
      </c>
      <c r="D4219" s="1">
        <v>14</v>
      </c>
      <c r="E4219" s="1">
        <v>16</v>
      </c>
      <c r="F4219" s="1">
        <v>0</v>
      </c>
      <c r="G4219">
        <f>VLOOKUP(C4219,reference!$A$1:$E$310,5,FALSE)</f>
        <v>5313040</v>
      </c>
      <c r="H4219" t="str">
        <f>VLOOKUP(C4219,reference!$A$1:$E$310,4,FALSE)</f>
        <v>SATAR MESE</v>
      </c>
      <c r="I4219" t="str">
        <f>VLOOKUP($D4219,reference!$G$1:$H$25,2,FALSE)</f>
        <v>Sawah</v>
      </c>
      <c r="J4219" t="str">
        <f>VLOOKUP($E4219,reference!$G$1:$H$25,2,FALSE)</f>
        <v>Pemukiman</v>
      </c>
      <c r="K4219" t="str">
        <f t="shared" si="65"/>
        <v>Non Irigasi</v>
      </c>
      <c r="L4219" t="s">
        <v>327</v>
      </c>
    </row>
    <row r="4220" spans="1:12" x14ac:dyDescent="0.25">
      <c r="A4220" s="1">
        <v>4219</v>
      </c>
      <c r="B4220" s="3">
        <v>158</v>
      </c>
      <c r="C4220" s="1">
        <v>220</v>
      </c>
      <c r="D4220" s="1">
        <v>9</v>
      </c>
      <c r="E4220" s="1">
        <v>13</v>
      </c>
      <c r="F4220" s="1">
        <v>0</v>
      </c>
      <c r="G4220">
        <f>VLOOKUP(C4220,reference!$A$1:$E$310,5,FALSE)</f>
        <v>5313040</v>
      </c>
      <c r="H4220" t="str">
        <f>VLOOKUP(C4220,reference!$A$1:$E$310,4,FALSE)</f>
        <v>SATAR MESE</v>
      </c>
      <c r="I4220" t="str">
        <f>VLOOKUP($D4220,reference!$G$1:$H$25,2,FALSE)</f>
        <v>Semak belukar</v>
      </c>
      <c r="J4220" t="str">
        <f>VLOOKUP($E4220,reference!$G$1:$H$25,2,FALSE)</f>
        <v>Pertanian lahan kering  campur semak / kebun campur</v>
      </c>
      <c r="K4220" t="str">
        <f t="shared" si="65"/>
        <v>Non Irigasi</v>
      </c>
      <c r="L4220" t="s">
        <v>327</v>
      </c>
    </row>
    <row r="4221" spans="1:12" x14ac:dyDescent="0.25">
      <c r="A4221" s="1">
        <v>4220</v>
      </c>
      <c r="B4221" s="3">
        <v>16</v>
      </c>
      <c r="C4221" s="1">
        <v>216</v>
      </c>
      <c r="D4221" s="1">
        <v>16</v>
      </c>
      <c r="E4221" s="1">
        <v>12</v>
      </c>
      <c r="F4221" s="1">
        <v>0</v>
      </c>
      <c r="G4221">
        <f>VLOOKUP(C4221,reference!$A$1:$E$310,5,FALSE)</f>
        <v>5312071</v>
      </c>
      <c r="H4221" t="str">
        <f>VLOOKUP(C4221,reference!$A$1:$E$310,4,FALSE)</f>
        <v>SOA</v>
      </c>
      <c r="I4221" t="str">
        <f>VLOOKUP($D4221,reference!$G$1:$H$25,2,FALSE)</f>
        <v>Pemukiman</v>
      </c>
      <c r="J4221" t="str">
        <f>VLOOKUP($E4221,reference!$G$1:$H$25,2,FALSE)</f>
        <v>Pertanian lahan kering</v>
      </c>
      <c r="K4221" t="str">
        <f t="shared" si="65"/>
        <v>Non Irigasi</v>
      </c>
      <c r="L4221" t="s">
        <v>327</v>
      </c>
    </row>
    <row r="4222" spans="1:12" x14ac:dyDescent="0.25">
      <c r="A4222" s="1">
        <v>4221</v>
      </c>
      <c r="B4222" s="3">
        <v>9</v>
      </c>
      <c r="C4222" s="1">
        <v>273</v>
      </c>
      <c r="D4222" s="1">
        <v>10</v>
      </c>
      <c r="E4222" s="1">
        <v>9</v>
      </c>
      <c r="F4222" s="1">
        <v>0</v>
      </c>
      <c r="G4222">
        <f>VLOOKUP(C4222,reference!$A$1:$E$310,5,FALSE)</f>
        <v>5318040</v>
      </c>
      <c r="H4222" t="str">
        <f>VLOOKUP(C4222,reference!$A$1:$E$310,4,FALSE)</f>
        <v>BOAWAE</v>
      </c>
      <c r="I4222" t="str">
        <f>VLOOKUP($D4222,reference!$G$1:$H$25,2,FALSE)</f>
        <v>Semak belukar rawa</v>
      </c>
      <c r="J4222" t="str">
        <f>VLOOKUP($E4222,reference!$G$1:$H$25,2,FALSE)</f>
        <v>Semak belukar</v>
      </c>
      <c r="K4222" t="str">
        <f t="shared" si="65"/>
        <v>Non Irigasi</v>
      </c>
      <c r="L4222" t="s">
        <v>327</v>
      </c>
    </row>
    <row r="4223" spans="1:12" x14ac:dyDescent="0.25">
      <c r="A4223" s="1">
        <v>4222</v>
      </c>
      <c r="B4223" s="3">
        <v>17</v>
      </c>
      <c r="C4223" s="1">
        <v>200</v>
      </c>
      <c r="D4223" s="1">
        <v>11</v>
      </c>
      <c r="E4223" s="1">
        <v>13</v>
      </c>
      <c r="F4223" s="1">
        <v>0</v>
      </c>
      <c r="G4223">
        <f>VLOOKUP(C4223,reference!$A$1:$E$310,5,FALSE)</f>
        <v>5311053</v>
      </c>
      <c r="H4223" t="str">
        <f>VLOOKUP(C4223,reference!$A$1:$E$310,4,FALSE)</f>
        <v>KELIMUTU</v>
      </c>
      <c r="I4223" t="str">
        <f>VLOOKUP($D4223,reference!$G$1:$H$25,2,FALSE)</f>
        <v>Savanna / Padang rumput</v>
      </c>
      <c r="J4223" t="str">
        <f>VLOOKUP($E4223,reference!$G$1:$H$25,2,FALSE)</f>
        <v>Pertanian lahan kering  campur semak / kebun campur</v>
      </c>
      <c r="K4223" t="str">
        <f t="shared" si="65"/>
        <v>Non Irigasi</v>
      </c>
      <c r="L4223" t="s">
        <v>327</v>
      </c>
    </row>
    <row r="4224" spans="1:12" x14ac:dyDescent="0.25">
      <c r="A4224" s="1">
        <v>4223</v>
      </c>
      <c r="B4224" s="3">
        <v>191</v>
      </c>
      <c r="C4224" s="1">
        <v>166</v>
      </c>
      <c r="D4224" s="1">
        <v>2</v>
      </c>
      <c r="E4224" s="1">
        <v>14</v>
      </c>
      <c r="F4224" s="1">
        <v>0</v>
      </c>
      <c r="G4224">
        <f>VLOOKUP(C4224,reference!$A$1:$E$310,5,FALSE)</f>
        <v>5310010</v>
      </c>
      <c r="H4224" t="str">
        <f>VLOOKUP(C4224,reference!$A$1:$E$310,4,FALSE)</f>
        <v>PAGA</v>
      </c>
      <c r="I4224" t="str">
        <f>VLOOKUP($D4224,reference!$G$1:$H$25,2,FALSE)</f>
        <v>Hutan lahan kering sekunder / bekas tebangan</v>
      </c>
      <c r="J4224" t="str">
        <f>VLOOKUP($E4224,reference!$G$1:$H$25,2,FALSE)</f>
        <v>Sawah</v>
      </c>
      <c r="K4224" t="str">
        <f t="shared" si="65"/>
        <v>Non Irigasi</v>
      </c>
      <c r="L4224" t="s">
        <v>328</v>
      </c>
    </row>
    <row r="4225" spans="1:12" x14ac:dyDescent="0.25">
      <c r="A4225" s="1">
        <v>4224</v>
      </c>
      <c r="B4225" s="3">
        <v>327</v>
      </c>
      <c r="C4225" s="1">
        <v>167</v>
      </c>
      <c r="D4225" s="1">
        <v>14</v>
      </c>
      <c r="E4225" s="1">
        <v>14</v>
      </c>
      <c r="F4225" s="1">
        <v>0</v>
      </c>
      <c r="G4225">
        <f>VLOOKUP(C4225,reference!$A$1:$E$310,5,FALSE)</f>
        <v>5310011</v>
      </c>
      <c r="H4225" t="str">
        <f>VLOOKUP(C4225,reference!$A$1:$E$310,4,FALSE)</f>
        <v>MEGO</v>
      </c>
      <c r="I4225" t="str">
        <f>VLOOKUP($D4225,reference!$G$1:$H$25,2,FALSE)</f>
        <v>Sawah</v>
      </c>
      <c r="J4225" t="str">
        <f>VLOOKUP($E4225,reference!$G$1:$H$25,2,FALSE)</f>
        <v>Sawah</v>
      </c>
      <c r="K4225" t="str">
        <f t="shared" si="65"/>
        <v>Non Irigasi</v>
      </c>
      <c r="L4225" t="s">
        <v>327</v>
      </c>
    </row>
    <row r="4226" spans="1:12" x14ac:dyDescent="0.25">
      <c r="A4226" s="1">
        <v>4225</v>
      </c>
      <c r="B4226" s="3">
        <v>126</v>
      </c>
      <c r="C4226" s="1">
        <v>172</v>
      </c>
      <c r="D4226" s="1">
        <v>13</v>
      </c>
      <c r="E4226" s="1">
        <v>16</v>
      </c>
      <c r="F4226" s="1">
        <v>0</v>
      </c>
      <c r="G4226">
        <f>VLOOKUP(C4226,reference!$A$1:$E$310,5,FALSE)</f>
        <v>5310032</v>
      </c>
      <c r="H4226" t="str">
        <f>VLOOKUP(C4226,reference!$A$1:$E$310,4,FALSE)</f>
        <v>MAPITARA</v>
      </c>
      <c r="I4226" t="str">
        <f>VLOOKUP($D4226,reference!$G$1:$H$25,2,FALSE)</f>
        <v>Pertanian lahan kering  campur semak / kebun campur</v>
      </c>
      <c r="J4226" t="str">
        <f>VLOOKUP($E4226,reference!$G$1:$H$25,2,FALSE)</f>
        <v>Pemukiman</v>
      </c>
      <c r="K4226" t="str">
        <f t="shared" si="65"/>
        <v>Non Irigasi</v>
      </c>
      <c r="L4226" t="s">
        <v>327</v>
      </c>
    </row>
    <row r="4227" spans="1:12" x14ac:dyDescent="0.25">
      <c r="A4227" s="1">
        <v>4226</v>
      </c>
      <c r="B4227" s="3">
        <v>1</v>
      </c>
      <c r="C4227" s="1">
        <v>246</v>
      </c>
      <c r="D4227" s="1">
        <v>1</v>
      </c>
      <c r="E4227" s="1">
        <v>11</v>
      </c>
      <c r="F4227" s="1">
        <v>0</v>
      </c>
      <c r="G4227">
        <f>VLOOKUP(C4227,reference!$A$1:$E$310,5,FALSE)</f>
        <v>5315030</v>
      </c>
      <c r="H4227" t="str">
        <f>VLOOKUP(C4227,reference!$A$1:$E$310,4,FALSE)</f>
        <v>LEMBOR</v>
      </c>
      <c r="I4227" t="str">
        <f>VLOOKUP($D4227,reference!$G$1:$H$25,2,FALSE)</f>
        <v>Hutan lahan kering primer</v>
      </c>
      <c r="J4227" t="str">
        <f>VLOOKUP($E4227,reference!$G$1:$H$25,2,FALSE)</f>
        <v>Savanna / Padang rumput</v>
      </c>
      <c r="K4227" t="str">
        <f t="shared" ref="K4227:K4290" si="66">IF(F4227=0,"Non Irigasi","Buffer Irigasi")</f>
        <v>Non Irigasi</v>
      </c>
      <c r="L4227" t="s">
        <v>328</v>
      </c>
    </row>
    <row r="4228" spans="1:12" x14ac:dyDescent="0.25">
      <c r="A4228" s="1">
        <v>4227</v>
      </c>
      <c r="B4228" s="3">
        <v>208</v>
      </c>
      <c r="C4228" s="1">
        <v>220</v>
      </c>
      <c r="D4228" s="1">
        <v>14</v>
      </c>
      <c r="E4228" s="1">
        <v>1</v>
      </c>
      <c r="F4228" s="1">
        <v>0</v>
      </c>
      <c r="G4228">
        <f>VLOOKUP(C4228,reference!$A$1:$E$310,5,FALSE)</f>
        <v>5313040</v>
      </c>
      <c r="H4228" t="str">
        <f>VLOOKUP(C4228,reference!$A$1:$E$310,4,FALSE)</f>
        <v>SATAR MESE</v>
      </c>
      <c r="I4228" t="str">
        <f>VLOOKUP($D4228,reference!$G$1:$H$25,2,FALSE)</f>
        <v>Sawah</v>
      </c>
      <c r="J4228" t="str">
        <f>VLOOKUP($E4228,reference!$G$1:$H$25,2,FALSE)</f>
        <v>Hutan lahan kering primer</v>
      </c>
      <c r="K4228" t="str">
        <f t="shared" si="66"/>
        <v>Non Irigasi</v>
      </c>
      <c r="L4228" t="s">
        <v>327</v>
      </c>
    </row>
    <row r="4229" spans="1:12" x14ac:dyDescent="0.25">
      <c r="A4229" s="1">
        <v>4228</v>
      </c>
      <c r="B4229" s="3">
        <v>4</v>
      </c>
      <c r="C4229" s="1">
        <v>216</v>
      </c>
      <c r="D4229" s="1">
        <v>9</v>
      </c>
      <c r="E4229" s="1">
        <v>2</v>
      </c>
      <c r="F4229" s="1">
        <v>0</v>
      </c>
      <c r="G4229">
        <f>VLOOKUP(C4229,reference!$A$1:$E$310,5,FALSE)</f>
        <v>5312071</v>
      </c>
      <c r="H4229" t="str">
        <f>VLOOKUP(C4229,reference!$A$1:$E$310,4,FALSE)</f>
        <v>SOA</v>
      </c>
      <c r="I4229" t="str">
        <f>VLOOKUP($D4229,reference!$G$1:$H$25,2,FALSE)</f>
        <v>Semak belukar</v>
      </c>
      <c r="J4229" t="str">
        <f>VLOOKUP($E4229,reference!$G$1:$H$25,2,FALSE)</f>
        <v>Hutan lahan kering sekunder / bekas tebangan</v>
      </c>
      <c r="K4229" t="str">
        <f t="shared" si="66"/>
        <v>Non Irigasi</v>
      </c>
      <c r="L4229" t="s">
        <v>327</v>
      </c>
    </row>
    <row r="4230" spans="1:12" x14ac:dyDescent="0.25">
      <c r="A4230" s="1">
        <v>4229</v>
      </c>
      <c r="B4230" s="3">
        <v>1</v>
      </c>
      <c r="C4230" s="1">
        <v>273</v>
      </c>
      <c r="D4230" s="1">
        <v>9</v>
      </c>
      <c r="E4230" s="1">
        <v>9</v>
      </c>
      <c r="F4230" s="1">
        <v>0</v>
      </c>
      <c r="G4230">
        <f>VLOOKUP(C4230,reference!$A$1:$E$310,5,FALSE)</f>
        <v>5318040</v>
      </c>
      <c r="H4230" t="str">
        <f>VLOOKUP(C4230,reference!$A$1:$E$310,4,FALSE)</f>
        <v>BOAWAE</v>
      </c>
      <c r="I4230" t="str">
        <f>VLOOKUP($D4230,reference!$G$1:$H$25,2,FALSE)</f>
        <v>Semak belukar</v>
      </c>
      <c r="J4230" t="str">
        <f>VLOOKUP($E4230,reference!$G$1:$H$25,2,FALSE)</f>
        <v>Semak belukar</v>
      </c>
      <c r="K4230" t="str">
        <f t="shared" si="66"/>
        <v>Non Irigasi</v>
      </c>
      <c r="L4230" t="s">
        <v>327</v>
      </c>
    </row>
    <row r="4231" spans="1:12" x14ac:dyDescent="0.25">
      <c r="A4231" s="1">
        <v>4230</v>
      </c>
      <c r="B4231" s="3">
        <v>476</v>
      </c>
      <c r="C4231" s="1">
        <v>190</v>
      </c>
      <c r="D4231" s="1">
        <v>2</v>
      </c>
      <c r="E4231" s="1">
        <v>9</v>
      </c>
      <c r="F4231" s="1">
        <v>0</v>
      </c>
      <c r="G4231">
        <f>VLOOKUP(C4231,reference!$A$1:$E$310,5,FALSE)</f>
        <v>5311020</v>
      </c>
      <c r="H4231" t="str">
        <f>VLOOKUP(C4231,reference!$A$1:$E$310,4,FALSE)</f>
        <v>ENDE</v>
      </c>
      <c r="I4231" t="str">
        <f>VLOOKUP($D4231,reference!$G$1:$H$25,2,FALSE)</f>
        <v>Hutan lahan kering sekunder / bekas tebangan</v>
      </c>
      <c r="J4231" t="str">
        <f>VLOOKUP($E4231,reference!$G$1:$H$25,2,FALSE)</f>
        <v>Semak belukar</v>
      </c>
      <c r="K4231" t="str">
        <f t="shared" si="66"/>
        <v>Non Irigasi</v>
      </c>
      <c r="L4231" t="s">
        <v>328</v>
      </c>
    </row>
    <row r="4232" spans="1:12" x14ac:dyDescent="0.25">
      <c r="A4232" s="1">
        <v>4231</v>
      </c>
      <c r="B4232" s="3">
        <v>35</v>
      </c>
      <c r="C4232" s="1">
        <v>205</v>
      </c>
      <c r="D4232" s="1">
        <v>2</v>
      </c>
      <c r="E4232" s="1">
        <v>14</v>
      </c>
      <c r="F4232" s="1">
        <v>0</v>
      </c>
      <c r="G4232">
        <f>VLOOKUP(C4232,reference!$A$1:$E$310,5,FALSE)</f>
        <v>5311063</v>
      </c>
      <c r="H4232" t="str">
        <f>VLOOKUP(C4232,reference!$A$1:$E$310,4,FALSE)</f>
        <v>LEPEMBUSU KELISOKE</v>
      </c>
      <c r="I4232" t="str">
        <f>VLOOKUP($D4232,reference!$G$1:$H$25,2,FALSE)</f>
        <v>Hutan lahan kering sekunder / bekas tebangan</v>
      </c>
      <c r="J4232" t="str">
        <f>VLOOKUP($E4232,reference!$G$1:$H$25,2,FALSE)</f>
        <v>Sawah</v>
      </c>
      <c r="K4232" t="str">
        <f t="shared" si="66"/>
        <v>Non Irigasi</v>
      </c>
      <c r="L4232" t="s">
        <v>328</v>
      </c>
    </row>
    <row r="4233" spans="1:12" x14ac:dyDescent="0.25">
      <c r="A4233" s="1">
        <v>4232</v>
      </c>
      <c r="B4233" s="3">
        <v>368</v>
      </c>
      <c r="C4233" s="1">
        <v>169</v>
      </c>
      <c r="D4233" s="1">
        <v>2</v>
      </c>
      <c r="E4233" s="1">
        <v>16</v>
      </c>
      <c r="F4233" s="1">
        <v>0</v>
      </c>
      <c r="G4233">
        <f>VLOOKUP(C4233,reference!$A$1:$E$310,5,FALSE)</f>
        <v>5310020</v>
      </c>
      <c r="H4233" t="str">
        <f>VLOOKUP(C4233,reference!$A$1:$E$310,4,FALSE)</f>
        <v>LELA</v>
      </c>
      <c r="I4233" t="str">
        <f>VLOOKUP($D4233,reference!$G$1:$H$25,2,FALSE)</f>
        <v>Hutan lahan kering sekunder / bekas tebangan</v>
      </c>
      <c r="J4233" t="str">
        <f>VLOOKUP($E4233,reference!$G$1:$H$25,2,FALSE)</f>
        <v>Pemukiman</v>
      </c>
      <c r="K4233" t="str">
        <f t="shared" si="66"/>
        <v>Non Irigasi</v>
      </c>
      <c r="L4233" t="s">
        <v>328</v>
      </c>
    </row>
    <row r="4234" spans="1:12" x14ac:dyDescent="0.25">
      <c r="A4234" s="1">
        <v>4233</v>
      </c>
      <c r="B4234" s="3">
        <v>3</v>
      </c>
      <c r="C4234" s="1">
        <v>220</v>
      </c>
      <c r="D4234" s="1">
        <v>11</v>
      </c>
      <c r="E4234" s="1">
        <v>9</v>
      </c>
      <c r="F4234" s="1">
        <v>0</v>
      </c>
      <c r="G4234">
        <f>VLOOKUP(C4234,reference!$A$1:$E$310,5,FALSE)</f>
        <v>5313040</v>
      </c>
      <c r="H4234" t="str">
        <f>VLOOKUP(C4234,reference!$A$1:$E$310,4,FALSE)</f>
        <v>SATAR MESE</v>
      </c>
      <c r="I4234" t="str">
        <f>VLOOKUP($D4234,reference!$G$1:$H$25,2,FALSE)</f>
        <v>Savanna / Padang rumput</v>
      </c>
      <c r="J4234" t="str">
        <f>VLOOKUP($E4234,reference!$G$1:$H$25,2,FALSE)</f>
        <v>Semak belukar</v>
      </c>
      <c r="K4234" t="str">
        <f t="shared" si="66"/>
        <v>Non Irigasi</v>
      </c>
      <c r="L4234" t="s">
        <v>327</v>
      </c>
    </row>
    <row r="4235" spans="1:12" x14ac:dyDescent="0.25">
      <c r="A4235" s="1">
        <v>4234</v>
      </c>
      <c r="B4235" s="3">
        <v>6</v>
      </c>
      <c r="C4235" s="1">
        <v>220</v>
      </c>
      <c r="D4235" s="1">
        <v>2</v>
      </c>
      <c r="E4235" s="1">
        <v>18</v>
      </c>
      <c r="F4235" s="1">
        <v>0</v>
      </c>
      <c r="G4235">
        <f>VLOOKUP(C4235,reference!$A$1:$E$310,5,FALSE)</f>
        <v>5313040</v>
      </c>
      <c r="H4235" t="str">
        <f>VLOOKUP(C4235,reference!$A$1:$E$310,4,FALSE)</f>
        <v>SATAR MESE</v>
      </c>
      <c r="I4235" t="str">
        <f>VLOOKUP($D4235,reference!$G$1:$H$25,2,FALSE)</f>
        <v>Hutan lahan kering sekunder / bekas tebangan</v>
      </c>
      <c r="J4235" t="str">
        <f>VLOOKUP($E4235,reference!$G$1:$H$25,2,FALSE)</f>
        <v>Lahan terbuka</v>
      </c>
      <c r="K4235" t="str">
        <f t="shared" si="66"/>
        <v>Non Irigasi</v>
      </c>
      <c r="L4235" t="s">
        <v>328</v>
      </c>
    </row>
    <row r="4236" spans="1:12" x14ac:dyDescent="0.25">
      <c r="A4236" s="1">
        <v>4235</v>
      </c>
      <c r="B4236" s="3">
        <v>3</v>
      </c>
      <c r="C4236" s="1">
        <v>216</v>
      </c>
      <c r="D4236" s="1">
        <v>10</v>
      </c>
      <c r="E4236" s="1">
        <v>9</v>
      </c>
      <c r="F4236" s="1">
        <v>0</v>
      </c>
      <c r="G4236">
        <f>VLOOKUP(C4236,reference!$A$1:$E$310,5,FALSE)</f>
        <v>5312071</v>
      </c>
      <c r="H4236" t="str">
        <f>VLOOKUP(C4236,reference!$A$1:$E$310,4,FALSE)</f>
        <v>SOA</v>
      </c>
      <c r="I4236" t="str">
        <f>VLOOKUP($D4236,reference!$G$1:$H$25,2,FALSE)</f>
        <v>Semak belukar rawa</v>
      </c>
      <c r="J4236" t="str">
        <f>VLOOKUP($E4236,reference!$G$1:$H$25,2,FALSE)</f>
        <v>Semak belukar</v>
      </c>
      <c r="K4236" t="str">
        <f t="shared" si="66"/>
        <v>Non Irigasi</v>
      </c>
      <c r="L4236" t="s">
        <v>327</v>
      </c>
    </row>
    <row r="4237" spans="1:12" x14ac:dyDescent="0.25">
      <c r="A4237" s="1">
        <v>4236</v>
      </c>
      <c r="B4237" s="3">
        <v>58</v>
      </c>
      <c r="C4237" s="1">
        <v>200</v>
      </c>
      <c r="D4237" s="1">
        <v>9</v>
      </c>
      <c r="E4237" s="1">
        <v>12</v>
      </c>
      <c r="F4237" s="1">
        <v>0</v>
      </c>
      <c r="G4237">
        <f>VLOOKUP(C4237,reference!$A$1:$E$310,5,FALSE)</f>
        <v>5311053</v>
      </c>
      <c r="H4237" t="str">
        <f>VLOOKUP(C4237,reference!$A$1:$E$310,4,FALSE)</f>
        <v>KELIMUTU</v>
      </c>
      <c r="I4237" t="str">
        <f>VLOOKUP($D4237,reference!$G$1:$H$25,2,FALSE)</f>
        <v>Semak belukar</v>
      </c>
      <c r="J4237" t="str">
        <f>VLOOKUP($E4237,reference!$G$1:$H$25,2,FALSE)</f>
        <v>Pertanian lahan kering</v>
      </c>
      <c r="K4237" t="str">
        <f t="shared" si="66"/>
        <v>Non Irigasi</v>
      </c>
      <c r="L4237" t="s">
        <v>327</v>
      </c>
    </row>
    <row r="4238" spans="1:12" x14ac:dyDescent="0.25">
      <c r="A4238" s="1">
        <v>4237</v>
      </c>
      <c r="B4238" s="3">
        <v>22</v>
      </c>
      <c r="C4238" s="1">
        <v>200</v>
      </c>
      <c r="D4238" s="1">
        <v>2</v>
      </c>
      <c r="E4238" s="1">
        <v>13</v>
      </c>
      <c r="F4238" s="1">
        <v>0</v>
      </c>
      <c r="G4238">
        <f>VLOOKUP(C4238,reference!$A$1:$E$310,5,FALSE)</f>
        <v>5311053</v>
      </c>
      <c r="H4238" t="str">
        <f>VLOOKUP(C4238,reference!$A$1:$E$310,4,FALSE)</f>
        <v>KELIMUTU</v>
      </c>
      <c r="I4238" t="str">
        <f>VLOOKUP($D4238,reference!$G$1:$H$25,2,FALSE)</f>
        <v>Hutan lahan kering sekunder / bekas tebangan</v>
      </c>
      <c r="J4238" t="str">
        <f>VLOOKUP($E4238,reference!$G$1:$H$25,2,FALSE)</f>
        <v>Pertanian lahan kering  campur semak / kebun campur</v>
      </c>
      <c r="K4238" t="str">
        <f t="shared" si="66"/>
        <v>Non Irigasi</v>
      </c>
      <c r="L4238" t="s">
        <v>328</v>
      </c>
    </row>
    <row r="4239" spans="1:12" x14ac:dyDescent="0.25">
      <c r="A4239" s="1">
        <v>4238</v>
      </c>
      <c r="B4239" s="3">
        <v>1499</v>
      </c>
      <c r="C4239" s="1">
        <v>170</v>
      </c>
      <c r="D4239" s="1">
        <v>2</v>
      </c>
      <c r="E4239" s="1">
        <v>12</v>
      </c>
      <c r="F4239" s="1">
        <v>0</v>
      </c>
      <c r="G4239">
        <f>VLOOKUP(C4239,reference!$A$1:$E$310,5,FALSE)</f>
        <v>5310030</v>
      </c>
      <c r="H4239" t="str">
        <f>VLOOKUP(C4239,reference!$A$1:$E$310,4,FALSE)</f>
        <v>BOLA</v>
      </c>
      <c r="I4239" t="str">
        <f>VLOOKUP($D4239,reference!$G$1:$H$25,2,FALSE)</f>
        <v>Hutan lahan kering sekunder / bekas tebangan</v>
      </c>
      <c r="J4239" t="str">
        <f>VLOOKUP($E4239,reference!$G$1:$H$25,2,FALSE)</f>
        <v>Pertanian lahan kering</v>
      </c>
      <c r="K4239" t="str">
        <f t="shared" si="66"/>
        <v>Non Irigasi</v>
      </c>
      <c r="L4239" t="s">
        <v>328</v>
      </c>
    </row>
    <row r="4240" spans="1:12" x14ac:dyDescent="0.25">
      <c r="A4240" s="1">
        <v>4239</v>
      </c>
      <c r="B4240" s="3">
        <v>1</v>
      </c>
      <c r="C4240" s="1">
        <v>222</v>
      </c>
      <c r="D4240" s="1">
        <v>16</v>
      </c>
      <c r="E4240" s="1">
        <v>11</v>
      </c>
      <c r="F4240" s="1">
        <v>0</v>
      </c>
      <c r="G4240">
        <f>VLOOKUP(C4240,reference!$A$1:$E$310,5,FALSE)</f>
        <v>5313042</v>
      </c>
      <c r="H4240" t="str">
        <f>VLOOKUP(C4240,reference!$A$1:$E$310,4,FALSE)</f>
        <v>SATAR MESE UTARA</v>
      </c>
      <c r="I4240" t="str">
        <f>VLOOKUP($D4240,reference!$G$1:$H$25,2,FALSE)</f>
        <v>Pemukiman</v>
      </c>
      <c r="J4240" t="str">
        <f>VLOOKUP($E4240,reference!$G$1:$H$25,2,FALSE)</f>
        <v>Savanna / Padang rumput</v>
      </c>
      <c r="K4240" t="str">
        <f t="shared" si="66"/>
        <v>Non Irigasi</v>
      </c>
      <c r="L4240" t="s">
        <v>327</v>
      </c>
    </row>
    <row r="4241" spans="1:12" x14ac:dyDescent="0.25">
      <c r="A4241" s="1">
        <v>4240</v>
      </c>
      <c r="B4241" s="3">
        <v>22</v>
      </c>
      <c r="C4241" s="1">
        <v>273</v>
      </c>
      <c r="D4241" s="1">
        <v>10</v>
      </c>
      <c r="E4241" s="1">
        <v>2</v>
      </c>
      <c r="F4241" s="1">
        <v>0</v>
      </c>
      <c r="G4241">
        <f>VLOOKUP(C4241,reference!$A$1:$E$310,5,FALSE)</f>
        <v>5318040</v>
      </c>
      <c r="H4241" t="str">
        <f>VLOOKUP(C4241,reference!$A$1:$E$310,4,FALSE)</f>
        <v>BOAWAE</v>
      </c>
      <c r="I4241" t="str">
        <f>VLOOKUP($D4241,reference!$G$1:$H$25,2,FALSE)</f>
        <v>Semak belukar rawa</v>
      </c>
      <c r="J4241" t="str">
        <f>VLOOKUP($E4241,reference!$G$1:$H$25,2,FALSE)</f>
        <v>Hutan lahan kering sekunder / bekas tebangan</v>
      </c>
      <c r="K4241" t="str">
        <f t="shared" si="66"/>
        <v>Non Irigasi</v>
      </c>
      <c r="L4241" t="s">
        <v>327</v>
      </c>
    </row>
    <row r="4242" spans="1:12" x14ac:dyDescent="0.25">
      <c r="A4242" s="1">
        <v>4241</v>
      </c>
      <c r="B4242" s="3">
        <v>27</v>
      </c>
      <c r="C4242" s="1">
        <v>272</v>
      </c>
      <c r="D4242" s="1">
        <v>11</v>
      </c>
      <c r="E4242" s="1">
        <v>14</v>
      </c>
      <c r="F4242" s="1">
        <v>0</v>
      </c>
      <c r="G4242">
        <f>VLOOKUP(C4242,reference!$A$1:$E$310,5,FALSE)</f>
        <v>5318030</v>
      </c>
      <c r="H4242" t="str">
        <f>VLOOKUP(C4242,reference!$A$1:$E$310,4,FALSE)</f>
        <v>NANGARORO</v>
      </c>
      <c r="I4242" t="str">
        <f>VLOOKUP($D4242,reference!$G$1:$H$25,2,FALSE)</f>
        <v>Savanna / Padang rumput</v>
      </c>
      <c r="J4242" t="str">
        <f>VLOOKUP($E4242,reference!$G$1:$H$25,2,FALSE)</f>
        <v>Sawah</v>
      </c>
      <c r="K4242" t="str">
        <f t="shared" si="66"/>
        <v>Non Irigasi</v>
      </c>
      <c r="L4242" t="s">
        <v>327</v>
      </c>
    </row>
    <row r="4243" spans="1:12" x14ac:dyDescent="0.25">
      <c r="A4243" s="1">
        <v>4242</v>
      </c>
      <c r="B4243" s="3">
        <v>15</v>
      </c>
      <c r="C4243" s="1">
        <v>187</v>
      </c>
      <c r="D4243" s="1">
        <v>1</v>
      </c>
      <c r="E4243" s="1">
        <v>13</v>
      </c>
      <c r="F4243" s="1">
        <v>0</v>
      </c>
      <c r="G4243">
        <f>VLOOKUP(C4243,reference!$A$1:$E$310,5,FALSE)</f>
        <v>5311010</v>
      </c>
      <c r="H4243" t="str">
        <f>VLOOKUP(C4243,reference!$A$1:$E$310,4,FALSE)</f>
        <v>NANGAPANDA</v>
      </c>
      <c r="I4243" t="str">
        <f>VLOOKUP($D4243,reference!$G$1:$H$25,2,FALSE)</f>
        <v>Hutan lahan kering primer</v>
      </c>
      <c r="J4243" t="str">
        <f>VLOOKUP($E4243,reference!$G$1:$H$25,2,FALSE)</f>
        <v>Pertanian lahan kering  campur semak / kebun campur</v>
      </c>
      <c r="K4243" t="str">
        <f t="shared" si="66"/>
        <v>Non Irigasi</v>
      </c>
      <c r="L4243" t="s">
        <v>328</v>
      </c>
    </row>
    <row r="4244" spans="1:12" x14ac:dyDescent="0.25">
      <c r="A4244" s="1">
        <v>4243</v>
      </c>
      <c r="B4244" s="3">
        <v>12</v>
      </c>
      <c r="C4244" s="1">
        <v>190</v>
      </c>
      <c r="D4244" s="1">
        <v>1</v>
      </c>
      <c r="E4244" s="1">
        <v>9</v>
      </c>
      <c r="F4244" s="1">
        <v>0</v>
      </c>
      <c r="G4244">
        <f>VLOOKUP(C4244,reference!$A$1:$E$310,5,FALSE)</f>
        <v>5311020</v>
      </c>
      <c r="H4244" t="str">
        <f>VLOOKUP(C4244,reference!$A$1:$E$310,4,FALSE)</f>
        <v>ENDE</v>
      </c>
      <c r="I4244" t="str">
        <f>VLOOKUP($D4244,reference!$G$1:$H$25,2,FALSE)</f>
        <v>Hutan lahan kering primer</v>
      </c>
      <c r="J4244" t="str">
        <f>VLOOKUP($E4244,reference!$G$1:$H$25,2,FALSE)</f>
        <v>Semak belukar</v>
      </c>
      <c r="K4244" t="str">
        <f t="shared" si="66"/>
        <v>Non Irigasi</v>
      </c>
      <c r="L4244" t="s">
        <v>328</v>
      </c>
    </row>
    <row r="4245" spans="1:12" x14ac:dyDescent="0.25">
      <c r="A4245" s="1">
        <v>4244</v>
      </c>
      <c r="B4245" s="3">
        <v>25</v>
      </c>
      <c r="C4245" s="1">
        <v>190</v>
      </c>
      <c r="D4245" s="1">
        <v>1</v>
      </c>
      <c r="E4245" s="1">
        <v>12</v>
      </c>
      <c r="F4245" s="1">
        <v>0</v>
      </c>
      <c r="G4245">
        <f>VLOOKUP(C4245,reference!$A$1:$E$310,5,FALSE)</f>
        <v>5311020</v>
      </c>
      <c r="H4245" t="str">
        <f>VLOOKUP(C4245,reference!$A$1:$E$310,4,FALSE)</f>
        <v>ENDE</v>
      </c>
      <c r="I4245" t="str">
        <f>VLOOKUP($D4245,reference!$G$1:$H$25,2,FALSE)</f>
        <v>Hutan lahan kering primer</v>
      </c>
      <c r="J4245" t="str">
        <f>VLOOKUP($E4245,reference!$G$1:$H$25,2,FALSE)</f>
        <v>Pertanian lahan kering</v>
      </c>
      <c r="K4245" t="str">
        <f t="shared" si="66"/>
        <v>Non Irigasi</v>
      </c>
      <c r="L4245" t="s">
        <v>328</v>
      </c>
    </row>
    <row r="4246" spans="1:12" x14ac:dyDescent="0.25">
      <c r="A4246" s="1">
        <v>4245</v>
      </c>
      <c r="B4246" s="3">
        <v>74</v>
      </c>
      <c r="C4246" s="1">
        <v>190</v>
      </c>
      <c r="D4246" s="1">
        <v>1</v>
      </c>
      <c r="E4246" s="1">
        <v>2</v>
      </c>
      <c r="F4246" s="1">
        <v>0</v>
      </c>
      <c r="G4246">
        <f>VLOOKUP(C4246,reference!$A$1:$E$310,5,FALSE)</f>
        <v>5311020</v>
      </c>
      <c r="H4246" t="str">
        <f>VLOOKUP(C4246,reference!$A$1:$E$310,4,FALSE)</f>
        <v>ENDE</v>
      </c>
      <c r="I4246" t="str">
        <f>VLOOKUP($D4246,reference!$G$1:$H$25,2,FALSE)</f>
        <v>Hutan lahan kering primer</v>
      </c>
      <c r="J4246" t="str">
        <f>VLOOKUP($E4246,reference!$G$1:$H$25,2,FALSE)</f>
        <v>Hutan lahan kering sekunder / bekas tebangan</v>
      </c>
      <c r="K4246" t="str">
        <f t="shared" si="66"/>
        <v>Non Irigasi</v>
      </c>
      <c r="L4246" t="s">
        <v>329</v>
      </c>
    </row>
    <row r="4247" spans="1:12" x14ac:dyDescent="0.25">
      <c r="A4247" s="1">
        <v>4246</v>
      </c>
      <c r="B4247" s="3">
        <v>2283</v>
      </c>
      <c r="C4247" s="1">
        <v>190</v>
      </c>
      <c r="D4247" s="1">
        <v>1</v>
      </c>
      <c r="E4247" s="1">
        <v>1</v>
      </c>
      <c r="F4247" s="1">
        <v>0</v>
      </c>
      <c r="G4247">
        <f>VLOOKUP(C4247,reference!$A$1:$E$310,5,FALSE)</f>
        <v>5311020</v>
      </c>
      <c r="H4247" t="str">
        <f>VLOOKUP(C4247,reference!$A$1:$E$310,4,FALSE)</f>
        <v>ENDE</v>
      </c>
      <c r="I4247" t="str">
        <f>VLOOKUP($D4247,reference!$G$1:$H$25,2,FALSE)</f>
        <v>Hutan lahan kering primer</v>
      </c>
      <c r="J4247" t="str">
        <f>VLOOKUP($E4247,reference!$G$1:$H$25,2,FALSE)</f>
        <v>Hutan lahan kering primer</v>
      </c>
      <c r="K4247" t="str">
        <f t="shared" si="66"/>
        <v>Non Irigasi</v>
      </c>
      <c r="L4247" t="s">
        <v>327</v>
      </c>
    </row>
    <row r="4248" spans="1:12" x14ac:dyDescent="0.25">
      <c r="A4248" s="1">
        <v>4247</v>
      </c>
      <c r="B4248" s="3">
        <v>16</v>
      </c>
      <c r="C4248" s="1">
        <v>205</v>
      </c>
      <c r="D4248" s="1">
        <v>13</v>
      </c>
      <c r="E4248" s="1">
        <v>12</v>
      </c>
      <c r="F4248" s="1">
        <v>0</v>
      </c>
      <c r="G4248">
        <f>VLOOKUP(C4248,reference!$A$1:$E$310,5,FALSE)</f>
        <v>5311063</v>
      </c>
      <c r="H4248" t="str">
        <f>VLOOKUP(C4248,reference!$A$1:$E$310,4,FALSE)</f>
        <v>LEPEMBUSU KELISOKE</v>
      </c>
      <c r="I4248" t="str">
        <f>VLOOKUP($D4248,reference!$G$1:$H$25,2,FALSE)</f>
        <v>Pertanian lahan kering  campur semak / kebun campur</v>
      </c>
      <c r="J4248" t="str">
        <f>VLOOKUP($E4248,reference!$G$1:$H$25,2,FALSE)</f>
        <v>Pertanian lahan kering</v>
      </c>
      <c r="K4248" t="str">
        <f t="shared" si="66"/>
        <v>Non Irigasi</v>
      </c>
      <c r="L4248" t="s">
        <v>327</v>
      </c>
    </row>
    <row r="4249" spans="1:12" x14ac:dyDescent="0.25">
      <c r="A4249" s="1">
        <v>4248</v>
      </c>
      <c r="B4249" s="3">
        <v>873</v>
      </c>
      <c r="C4249" s="1">
        <v>200</v>
      </c>
      <c r="D4249" s="1">
        <v>13</v>
      </c>
      <c r="E4249" s="1">
        <v>12</v>
      </c>
      <c r="F4249" s="1">
        <v>0</v>
      </c>
      <c r="G4249">
        <f>VLOOKUP(C4249,reference!$A$1:$E$310,5,FALSE)</f>
        <v>5311053</v>
      </c>
      <c r="H4249" t="str">
        <f>VLOOKUP(C4249,reference!$A$1:$E$310,4,FALSE)</f>
        <v>KELIMUTU</v>
      </c>
      <c r="I4249" t="str">
        <f>VLOOKUP($D4249,reference!$G$1:$H$25,2,FALSE)</f>
        <v>Pertanian lahan kering  campur semak / kebun campur</v>
      </c>
      <c r="J4249" t="str">
        <f>VLOOKUP($E4249,reference!$G$1:$H$25,2,FALSE)</f>
        <v>Pertanian lahan kering</v>
      </c>
      <c r="K4249" t="str">
        <f t="shared" si="66"/>
        <v>Non Irigasi</v>
      </c>
      <c r="L4249" t="s">
        <v>327</v>
      </c>
    </row>
    <row r="4250" spans="1:12" x14ac:dyDescent="0.25">
      <c r="A4250" s="1">
        <v>4249</v>
      </c>
      <c r="B4250" s="3">
        <v>14</v>
      </c>
      <c r="C4250" s="1">
        <v>200</v>
      </c>
      <c r="D4250" s="1">
        <v>11</v>
      </c>
      <c r="E4250" s="1">
        <v>12</v>
      </c>
      <c r="F4250" s="1">
        <v>0</v>
      </c>
      <c r="G4250">
        <f>VLOOKUP(C4250,reference!$A$1:$E$310,5,FALSE)</f>
        <v>5311053</v>
      </c>
      <c r="H4250" t="str">
        <f>VLOOKUP(C4250,reference!$A$1:$E$310,4,FALSE)</f>
        <v>KELIMUTU</v>
      </c>
      <c r="I4250" t="str">
        <f>VLOOKUP($D4250,reference!$G$1:$H$25,2,FALSE)</f>
        <v>Savanna / Padang rumput</v>
      </c>
      <c r="J4250" t="str">
        <f>VLOOKUP($E4250,reference!$G$1:$H$25,2,FALSE)</f>
        <v>Pertanian lahan kering</v>
      </c>
      <c r="K4250" t="str">
        <f t="shared" si="66"/>
        <v>Non Irigasi</v>
      </c>
      <c r="L4250" t="s">
        <v>327</v>
      </c>
    </row>
    <row r="4251" spans="1:12" x14ac:dyDescent="0.25">
      <c r="A4251" s="1">
        <v>4250</v>
      </c>
      <c r="B4251" s="3">
        <v>38</v>
      </c>
      <c r="C4251" s="1">
        <v>242</v>
      </c>
      <c r="D4251" s="1">
        <v>18</v>
      </c>
      <c r="E4251" s="1">
        <v>9</v>
      </c>
      <c r="F4251" s="1">
        <v>0</v>
      </c>
      <c r="G4251">
        <f>VLOOKUP(C4251,reference!$A$1:$E$310,5,FALSE)</f>
        <v>5315010</v>
      </c>
      <c r="H4251" t="str">
        <f>VLOOKUP(C4251,reference!$A$1:$E$310,4,FALSE)</f>
        <v>KOMODO</v>
      </c>
      <c r="I4251" t="str">
        <f>VLOOKUP($D4251,reference!$G$1:$H$25,2,FALSE)</f>
        <v>Lahan terbuka</v>
      </c>
      <c r="J4251" t="str">
        <f>VLOOKUP($E4251,reference!$G$1:$H$25,2,FALSE)</f>
        <v>Semak belukar</v>
      </c>
      <c r="K4251" t="str">
        <f t="shared" si="66"/>
        <v>Non Irigasi</v>
      </c>
      <c r="L4251" t="s">
        <v>327</v>
      </c>
    </row>
    <row r="4252" spans="1:12" x14ac:dyDescent="0.25">
      <c r="A4252" s="1">
        <v>4251</v>
      </c>
      <c r="B4252" s="3">
        <v>6</v>
      </c>
      <c r="C4252" s="1">
        <v>220</v>
      </c>
      <c r="D4252" s="1">
        <v>11</v>
      </c>
      <c r="E4252" s="1">
        <v>11</v>
      </c>
      <c r="F4252" s="1">
        <v>0</v>
      </c>
      <c r="G4252">
        <f>VLOOKUP(C4252,reference!$A$1:$E$310,5,FALSE)</f>
        <v>5313040</v>
      </c>
      <c r="H4252" t="str">
        <f>VLOOKUP(C4252,reference!$A$1:$E$310,4,FALSE)</f>
        <v>SATAR MESE</v>
      </c>
      <c r="I4252" t="str">
        <f>VLOOKUP($D4252,reference!$G$1:$H$25,2,FALSE)</f>
        <v>Savanna / Padang rumput</v>
      </c>
      <c r="J4252" t="str">
        <f>VLOOKUP($E4252,reference!$G$1:$H$25,2,FALSE)</f>
        <v>Savanna / Padang rumput</v>
      </c>
      <c r="K4252" t="str">
        <f t="shared" si="66"/>
        <v>Non Irigasi</v>
      </c>
      <c r="L4252" t="s">
        <v>327</v>
      </c>
    </row>
    <row r="4253" spans="1:12" x14ac:dyDescent="0.25">
      <c r="A4253" s="1">
        <v>4252</v>
      </c>
      <c r="B4253" s="3">
        <v>134</v>
      </c>
      <c r="C4253" s="1">
        <v>278</v>
      </c>
      <c r="D4253" s="1">
        <v>9</v>
      </c>
      <c r="E4253" s="1">
        <v>2</v>
      </c>
      <c r="F4253" s="1">
        <v>0</v>
      </c>
      <c r="G4253">
        <f>VLOOKUP(C4253,reference!$A$1:$E$310,5,FALSE)</f>
        <v>5319011</v>
      </c>
      <c r="H4253" t="str">
        <f>VLOOKUP(C4253,reference!$A$1:$E$310,4,FALSE)</f>
        <v>RANA MESE</v>
      </c>
      <c r="I4253" t="str">
        <f>VLOOKUP($D4253,reference!$G$1:$H$25,2,FALSE)</f>
        <v>Semak belukar</v>
      </c>
      <c r="J4253" t="str">
        <f>VLOOKUP($E4253,reference!$G$1:$H$25,2,FALSE)</f>
        <v>Hutan lahan kering sekunder / bekas tebangan</v>
      </c>
      <c r="K4253" t="str">
        <f t="shared" si="66"/>
        <v>Non Irigasi</v>
      </c>
      <c r="L4253" t="s">
        <v>327</v>
      </c>
    </row>
    <row r="4254" spans="1:12" x14ac:dyDescent="0.25">
      <c r="A4254" s="1">
        <v>4253</v>
      </c>
      <c r="B4254" s="3">
        <v>121</v>
      </c>
      <c r="C4254" s="1">
        <v>215</v>
      </c>
      <c r="D4254" s="1">
        <v>9</v>
      </c>
      <c r="E4254" s="1">
        <v>11</v>
      </c>
      <c r="F4254" s="1">
        <v>0</v>
      </c>
      <c r="G4254">
        <f>VLOOKUP(C4254,reference!$A$1:$E$310,5,FALSE)</f>
        <v>5312070</v>
      </c>
      <c r="H4254" t="str">
        <f>VLOOKUP(C4254,reference!$A$1:$E$310,4,FALSE)</f>
        <v>BAJAWA UTARA</v>
      </c>
      <c r="I4254" t="str">
        <f>VLOOKUP($D4254,reference!$G$1:$H$25,2,FALSE)</f>
        <v>Semak belukar</v>
      </c>
      <c r="J4254" t="str">
        <f>VLOOKUP($E4254,reference!$G$1:$H$25,2,FALSE)</f>
        <v>Savanna / Padang rumput</v>
      </c>
      <c r="K4254" t="str">
        <f t="shared" si="66"/>
        <v>Non Irigasi</v>
      </c>
      <c r="L4254" t="s">
        <v>327</v>
      </c>
    </row>
    <row r="4255" spans="1:12" x14ac:dyDescent="0.25">
      <c r="A4255" s="1">
        <v>4254</v>
      </c>
      <c r="B4255" s="3">
        <v>14</v>
      </c>
      <c r="C4255" s="1">
        <v>206</v>
      </c>
      <c r="D4255" s="1">
        <v>16</v>
      </c>
      <c r="E4255" s="1">
        <v>12</v>
      </c>
      <c r="F4255" s="1">
        <v>0</v>
      </c>
      <c r="G4255">
        <f>VLOOKUP(C4255,reference!$A$1:$E$310,5,FALSE)</f>
        <v>5311070</v>
      </c>
      <c r="H4255" t="str">
        <f>VLOOKUP(C4255,reference!$A$1:$E$310,4,FALSE)</f>
        <v>DETUSOKO</v>
      </c>
      <c r="I4255" t="str">
        <f>VLOOKUP($D4255,reference!$G$1:$H$25,2,FALSE)</f>
        <v>Pemukiman</v>
      </c>
      <c r="J4255" t="str">
        <f>VLOOKUP($E4255,reference!$G$1:$H$25,2,FALSE)</f>
        <v>Pertanian lahan kering</v>
      </c>
      <c r="K4255" t="str">
        <f t="shared" si="66"/>
        <v>Non Irigasi</v>
      </c>
      <c r="L4255" t="s">
        <v>327</v>
      </c>
    </row>
    <row r="4256" spans="1:12" x14ac:dyDescent="0.25">
      <c r="A4256" s="1">
        <v>4255</v>
      </c>
      <c r="B4256" s="3">
        <v>11</v>
      </c>
      <c r="C4256" s="1">
        <v>200</v>
      </c>
      <c r="D4256" s="1">
        <v>16</v>
      </c>
      <c r="E4256" s="1">
        <v>12</v>
      </c>
      <c r="F4256" s="1">
        <v>0</v>
      </c>
      <c r="G4256">
        <f>VLOOKUP(C4256,reference!$A$1:$E$310,5,FALSE)</f>
        <v>5311053</v>
      </c>
      <c r="H4256" t="str">
        <f>VLOOKUP(C4256,reference!$A$1:$E$310,4,FALSE)</f>
        <v>KELIMUTU</v>
      </c>
      <c r="I4256" t="str">
        <f>VLOOKUP($D4256,reference!$G$1:$H$25,2,FALSE)</f>
        <v>Pemukiman</v>
      </c>
      <c r="J4256" t="str">
        <f>VLOOKUP($E4256,reference!$G$1:$H$25,2,FALSE)</f>
        <v>Pertanian lahan kering</v>
      </c>
      <c r="K4256" t="str">
        <f t="shared" si="66"/>
        <v>Non Irigasi</v>
      </c>
      <c r="L4256" t="s">
        <v>327</v>
      </c>
    </row>
    <row r="4257" spans="1:12" x14ac:dyDescent="0.25">
      <c r="A4257" s="1">
        <v>4256</v>
      </c>
      <c r="B4257" s="3">
        <v>7</v>
      </c>
      <c r="C4257" s="1">
        <v>205</v>
      </c>
      <c r="D4257" s="1">
        <v>13</v>
      </c>
      <c r="E4257" s="1">
        <v>14</v>
      </c>
      <c r="F4257" s="1">
        <v>0</v>
      </c>
      <c r="G4257">
        <f>VLOOKUP(C4257,reference!$A$1:$E$310,5,FALSE)</f>
        <v>5311063</v>
      </c>
      <c r="H4257" t="str">
        <f>VLOOKUP(C4257,reference!$A$1:$E$310,4,FALSE)</f>
        <v>LEPEMBUSU KELISOKE</v>
      </c>
      <c r="I4257" t="str">
        <f>VLOOKUP($D4257,reference!$G$1:$H$25,2,FALSE)</f>
        <v>Pertanian lahan kering  campur semak / kebun campur</v>
      </c>
      <c r="J4257" t="str">
        <f>VLOOKUP($E4257,reference!$G$1:$H$25,2,FALSE)</f>
        <v>Sawah</v>
      </c>
      <c r="K4257" t="str">
        <f t="shared" si="66"/>
        <v>Non Irigasi</v>
      </c>
      <c r="L4257" t="s">
        <v>327</v>
      </c>
    </row>
    <row r="4258" spans="1:12" x14ac:dyDescent="0.25">
      <c r="A4258" s="1">
        <v>4257</v>
      </c>
      <c r="B4258" s="3">
        <v>372</v>
      </c>
      <c r="C4258" s="1">
        <v>200</v>
      </c>
      <c r="D4258" s="1">
        <v>2</v>
      </c>
      <c r="E4258" s="1">
        <v>1</v>
      </c>
      <c r="F4258" s="1">
        <v>0</v>
      </c>
      <c r="G4258">
        <f>VLOOKUP(C4258,reference!$A$1:$E$310,5,FALSE)</f>
        <v>5311053</v>
      </c>
      <c r="H4258" t="str">
        <f>VLOOKUP(C4258,reference!$A$1:$E$310,4,FALSE)</f>
        <v>KELIMUTU</v>
      </c>
      <c r="I4258" t="str">
        <f>VLOOKUP($D4258,reference!$G$1:$H$25,2,FALSE)</f>
        <v>Hutan lahan kering sekunder / bekas tebangan</v>
      </c>
      <c r="J4258" t="str">
        <f>VLOOKUP($E4258,reference!$G$1:$H$25,2,FALSE)</f>
        <v>Hutan lahan kering primer</v>
      </c>
      <c r="K4258" t="str">
        <f t="shared" si="66"/>
        <v>Non Irigasi</v>
      </c>
      <c r="L4258" t="s">
        <v>327</v>
      </c>
    </row>
    <row r="4259" spans="1:12" x14ac:dyDescent="0.25">
      <c r="A4259" s="1">
        <v>4258</v>
      </c>
      <c r="B4259" s="3">
        <v>69</v>
      </c>
      <c r="C4259" s="1">
        <v>246</v>
      </c>
      <c r="D4259" s="1">
        <v>14</v>
      </c>
      <c r="E4259" s="1">
        <v>14</v>
      </c>
      <c r="F4259" s="1">
        <v>1</v>
      </c>
      <c r="G4259">
        <f>VLOOKUP(C4259,reference!$A$1:$E$310,5,FALSE)</f>
        <v>5315030</v>
      </c>
      <c r="H4259" t="str">
        <f>VLOOKUP(C4259,reference!$A$1:$E$310,4,FALSE)</f>
        <v>LEMBOR</v>
      </c>
      <c r="I4259" t="str">
        <f>VLOOKUP($D4259,reference!$G$1:$H$25,2,FALSE)</f>
        <v>Sawah</v>
      </c>
      <c r="J4259" t="str">
        <f>VLOOKUP($E4259,reference!$G$1:$H$25,2,FALSE)</f>
        <v>Sawah</v>
      </c>
      <c r="K4259" t="str">
        <f t="shared" si="66"/>
        <v>Buffer Irigasi</v>
      </c>
      <c r="L4259" t="s">
        <v>327</v>
      </c>
    </row>
    <row r="4260" spans="1:12" x14ac:dyDescent="0.25">
      <c r="A4260" s="1">
        <v>4259</v>
      </c>
      <c r="B4260" s="3">
        <v>48</v>
      </c>
      <c r="C4260" s="1">
        <v>222</v>
      </c>
      <c r="D4260" s="1">
        <v>16</v>
      </c>
      <c r="E4260" s="1">
        <v>14</v>
      </c>
      <c r="F4260" s="1">
        <v>0</v>
      </c>
      <c r="G4260">
        <f>VLOOKUP(C4260,reference!$A$1:$E$310,5,FALSE)</f>
        <v>5313042</v>
      </c>
      <c r="H4260" t="str">
        <f>VLOOKUP(C4260,reference!$A$1:$E$310,4,FALSE)</f>
        <v>SATAR MESE UTARA</v>
      </c>
      <c r="I4260" t="str">
        <f>VLOOKUP($D4260,reference!$G$1:$H$25,2,FALSE)</f>
        <v>Pemukiman</v>
      </c>
      <c r="J4260" t="str">
        <f>VLOOKUP($E4260,reference!$G$1:$H$25,2,FALSE)</f>
        <v>Sawah</v>
      </c>
      <c r="K4260" t="str">
        <f t="shared" si="66"/>
        <v>Non Irigasi</v>
      </c>
      <c r="L4260" t="s">
        <v>327</v>
      </c>
    </row>
    <row r="4261" spans="1:12" x14ac:dyDescent="0.25">
      <c r="A4261" s="1">
        <v>4260</v>
      </c>
      <c r="B4261" s="3">
        <v>25</v>
      </c>
      <c r="C4261" s="1">
        <v>273</v>
      </c>
      <c r="D4261" s="1">
        <v>10</v>
      </c>
      <c r="E4261" s="1">
        <v>11</v>
      </c>
      <c r="F4261" s="1">
        <v>0</v>
      </c>
      <c r="G4261">
        <f>VLOOKUP(C4261,reference!$A$1:$E$310,5,FALSE)</f>
        <v>5318040</v>
      </c>
      <c r="H4261" t="str">
        <f>VLOOKUP(C4261,reference!$A$1:$E$310,4,FALSE)</f>
        <v>BOAWAE</v>
      </c>
      <c r="I4261" t="str">
        <f>VLOOKUP($D4261,reference!$G$1:$H$25,2,FALSE)</f>
        <v>Semak belukar rawa</v>
      </c>
      <c r="J4261" t="str">
        <f>VLOOKUP($E4261,reference!$G$1:$H$25,2,FALSE)</f>
        <v>Savanna / Padang rumput</v>
      </c>
      <c r="K4261" t="str">
        <f t="shared" si="66"/>
        <v>Non Irigasi</v>
      </c>
      <c r="L4261" t="s">
        <v>327</v>
      </c>
    </row>
    <row r="4262" spans="1:12" x14ac:dyDescent="0.25">
      <c r="A4262" s="1">
        <v>4261</v>
      </c>
      <c r="B4262" s="3">
        <v>3</v>
      </c>
      <c r="C4262" s="1">
        <v>190</v>
      </c>
      <c r="D4262" s="1">
        <v>2</v>
      </c>
      <c r="E4262" s="1">
        <v>11</v>
      </c>
      <c r="F4262" s="1">
        <v>0</v>
      </c>
      <c r="G4262">
        <f>VLOOKUP(C4262,reference!$A$1:$E$310,5,FALSE)</f>
        <v>5311020</v>
      </c>
      <c r="H4262" t="str">
        <f>VLOOKUP(C4262,reference!$A$1:$E$310,4,FALSE)</f>
        <v>ENDE</v>
      </c>
      <c r="I4262" t="str">
        <f>VLOOKUP($D4262,reference!$G$1:$H$25,2,FALSE)</f>
        <v>Hutan lahan kering sekunder / bekas tebangan</v>
      </c>
      <c r="J4262" t="str">
        <f>VLOOKUP($E4262,reference!$G$1:$H$25,2,FALSE)</f>
        <v>Savanna / Padang rumput</v>
      </c>
      <c r="K4262" t="str">
        <f t="shared" si="66"/>
        <v>Non Irigasi</v>
      </c>
      <c r="L4262" t="s">
        <v>328</v>
      </c>
    </row>
    <row r="4263" spans="1:12" x14ac:dyDescent="0.25">
      <c r="A4263" s="1">
        <v>4262</v>
      </c>
      <c r="B4263" s="3">
        <v>28</v>
      </c>
      <c r="C4263" s="1">
        <v>190</v>
      </c>
      <c r="D4263" s="1">
        <v>9</v>
      </c>
      <c r="E4263" s="1">
        <v>12</v>
      </c>
      <c r="F4263" s="1">
        <v>0</v>
      </c>
      <c r="G4263">
        <f>VLOOKUP(C4263,reference!$A$1:$E$310,5,FALSE)</f>
        <v>5311020</v>
      </c>
      <c r="H4263" t="str">
        <f>VLOOKUP(C4263,reference!$A$1:$E$310,4,FALSE)</f>
        <v>ENDE</v>
      </c>
      <c r="I4263" t="str">
        <f>VLOOKUP($D4263,reference!$G$1:$H$25,2,FALSE)</f>
        <v>Semak belukar</v>
      </c>
      <c r="J4263" t="str">
        <f>VLOOKUP($E4263,reference!$G$1:$H$25,2,FALSE)</f>
        <v>Pertanian lahan kering</v>
      </c>
      <c r="K4263" t="str">
        <f t="shared" si="66"/>
        <v>Non Irigasi</v>
      </c>
      <c r="L4263" t="s">
        <v>327</v>
      </c>
    </row>
    <row r="4264" spans="1:12" x14ac:dyDescent="0.25">
      <c r="A4264" s="1">
        <v>4263</v>
      </c>
      <c r="B4264" s="3">
        <v>4</v>
      </c>
      <c r="C4264" s="1">
        <v>200</v>
      </c>
      <c r="D4264" s="1">
        <v>11</v>
      </c>
      <c r="E4264" s="1">
        <v>1</v>
      </c>
      <c r="F4264" s="1">
        <v>0</v>
      </c>
      <c r="G4264">
        <f>VLOOKUP(C4264,reference!$A$1:$E$310,5,FALSE)</f>
        <v>5311053</v>
      </c>
      <c r="H4264" t="str">
        <f>VLOOKUP(C4264,reference!$A$1:$E$310,4,FALSE)</f>
        <v>KELIMUTU</v>
      </c>
      <c r="I4264" t="str">
        <f>VLOOKUP($D4264,reference!$G$1:$H$25,2,FALSE)</f>
        <v>Savanna / Padang rumput</v>
      </c>
      <c r="J4264" t="str">
        <f>VLOOKUP($E4264,reference!$G$1:$H$25,2,FALSE)</f>
        <v>Hutan lahan kering primer</v>
      </c>
      <c r="K4264" t="str">
        <f t="shared" si="66"/>
        <v>Non Irigasi</v>
      </c>
      <c r="L4264" t="s">
        <v>327</v>
      </c>
    </row>
    <row r="4265" spans="1:12" x14ac:dyDescent="0.25">
      <c r="A4265" s="1">
        <v>4264</v>
      </c>
      <c r="B4265" s="3">
        <v>26</v>
      </c>
      <c r="C4265" s="1">
        <v>246</v>
      </c>
      <c r="D4265" s="1">
        <v>20</v>
      </c>
      <c r="E4265" s="1">
        <v>9</v>
      </c>
      <c r="F4265" s="1">
        <v>0</v>
      </c>
      <c r="G4265">
        <f>VLOOKUP(C4265,reference!$A$1:$E$310,5,FALSE)</f>
        <v>5315030</v>
      </c>
      <c r="H4265" t="str">
        <f>VLOOKUP(C4265,reference!$A$1:$E$310,4,FALSE)</f>
        <v>LEMBOR</v>
      </c>
      <c r="I4265" t="str">
        <f>VLOOKUP($D4265,reference!$G$1:$H$25,2,FALSE)</f>
        <v>Tubuh air</v>
      </c>
      <c r="J4265" t="str">
        <f>VLOOKUP($E4265,reference!$G$1:$H$25,2,FALSE)</f>
        <v>Semak belukar</v>
      </c>
      <c r="K4265" t="str">
        <f t="shared" si="66"/>
        <v>Non Irigasi</v>
      </c>
      <c r="L4265" t="s">
        <v>327</v>
      </c>
    </row>
    <row r="4266" spans="1:12" x14ac:dyDescent="0.25">
      <c r="A4266" s="1">
        <v>4265</v>
      </c>
      <c r="B4266" s="3">
        <v>1206</v>
      </c>
      <c r="C4266" s="1">
        <v>248</v>
      </c>
      <c r="D4266" s="1">
        <v>14</v>
      </c>
      <c r="E4266" s="1">
        <v>14</v>
      </c>
      <c r="F4266" s="1">
        <v>0</v>
      </c>
      <c r="G4266">
        <f>VLOOKUP(C4266,reference!$A$1:$E$310,5,FALSE)</f>
        <v>5315032</v>
      </c>
      <c r="H4266" t="str">
        <f>VLOOKUP(C4266,reference!$A$1:$E$310,4,FALSE)</f>
        <v>LEMBOR SELATAN</v>
      </c>
      <c r="I4266" t="str">
        <f>VLOOKUP($D4266,reference!$G$1:$H$25,2,FALSE)</f>
        <v>Sawah</v>
      </c>
      <c r="J4266" t="str">
        <f>VLOOKUP($E4266,reference!$G$1:$H$25,2,FALSE)</f>
        <v>Sawah</v>
      </c>
      <c r="K4266" t="str">
        <f t="shared" si="66"/>
        <v>Non Irigasi</v>
      </c>
      <c r="L4266" t="s">
        <v>327</v>
      </c>
    </row>
    <row r="4267" spans="1:12" x14ac:dyDescent="0.25">
      <c r="A4267" s="1">
        <v>4266</v>
      </c>
      <c r="B4267" s="3">
        <v>13</v>
      </c>
      <c r="C4267" s="1">
        <v>248</v>
      </c>
      <c r="D4267" s="1">
        <v>14</v>
      </c>
      <c r="E4267" s="1">
        <v>13</v>
      </c>
      <c r="F4267" s="1">
        <v>0</v>
      </c>
      <c r="G4267">
        <f>VLOOKUP(C4267,reference!$A$1:$E$310,5,FALSE)</f>
        <v>5315032</v>
      </c>
      <c r="H4267" t="str">
        <f>VLOOKUP(C4267,reference!$A$1:$E$310,4,FALSE)</f>
        <v>LEMBOR SELATAN</v>
      </c>
      <c r="I4267" t="str">
        <f>VLOOKUP($D4267,reference!$G$1:$H$25,2,FALSE)</f>
        <v>Sawah</v>
      </c>
      <c r="J4267" t="str">
        <f>VLOOKUP($E4267,reference!$G$1:$H$25,2,FALSE)</f>
        <v>Pertanian lahan kering  campur semak / kebun campur</v>
      </c>
      <c r="K4267" t="str">
        <f t="shared" si="66"/>
        <v>Non Irigasi</v>
      </c>
      <c r="L4267" t="s">
        <v>327</v>
      </c>
    </row>
    <row r="4268" spans="1:12" x14ac:dyDescent="0.25">
      <c r="A4268" s="1">
        <v>4267</v>
      </c>
      <c r="B4268" s="3">
        <v>1</v>
      </c>
      <c r="C4268" s="1">
        <v>220</v>
      </c>
      <c r="D4268" s="1">
        <v>16</v>
      </c>
      <c r="E4268" s="1">
        <v>9</v>
      </c>
      <c r="F4268" s="1">
        <v>0</v>
      </c>
      <c r="G4268">
        <f>VLOOKUP(C4268,reference!$A$1:$E$310,5,FALSE)</f>
        <v>5313040</v>
      </c>
      <c r="H4268" t="str">
        <f>VLOOKUP(C4268,reference!$A$1:$E$310,4,FALSE)</f>
        <v>SATAR MESE</v>
      </c>
      <c r="I4268" t="str">
        <f>VLOOKUP($D4268,reference!$G$1:$H$25,2,FALSE)</f>
        <v>Pemukiman</v>
      </c>
      <c r="J4268" t="str">
        <f>VLOOKUP($E4268,reference!$G$1:$H$25,2,FALSE)</f>
        <v>Semak belukar</v>
      </c>
      <c r="K4268" t="str">
        <f t="shared" si="66"/>
        <v>Non Irigasi</v>
      </c>
      <c r="L4268" t="s">
        <v>327</v>
      </c>
    </row>
    <row r="4269" spans="1:12" x14ac:dyDescent="0.25">
      <c r="A4269" s="1">
        <v>4268</v>
      </c>
      <c r="B4269" s="3">
        <v>6</v>
      </c>
      <c r="C4269" s="1">
        <v>190</v>
      </c>
      <c r="D4269" s="1">
        <v>1</v>
      </c>
      <c r="E4269" s="1">
        <v>11</v>
      </c>
      <c r="F4269" s="1">
        <v>0</v>
      </c>
      <c r="G4269">
        <f>VLOOKUP(C4269,reference!$A$1:$E$310,5,FALSE)</f>
        <v>5311020</v>
      </c>
      <c r="H4269" t="str">
        <f>VLOOKUP(C4269,reference!$A$1:$E$310,4,FALSE)</f>
        <v>ENDE</v>
      </c>
      <c r="I4269" t="str">
        <f>VLOOKUP($D4269,reference!$G$1:$H$25,2,FALSE)</f>
        <v>Hutan lahan kering primer</v>
      </c>
      <c r="J4269" t="str">
        <f>VLOOKUP($E4269,reference!$G$1:$H$25,2,FALSE)</f>
        <v>Savanna / Padang rumput</v>
      </c>
      <c r="K4269" t="str">
        <f t="shared" si="66"/>
        <v>Non Irigasi</v>
      </c>
      <c r="L4269" t="s">
        <v>328</v>
      </c>
    </row>
    <row r="4270" spans="1:12" x14ac:dyDescent="0.25">
      <c r="A4270" s="1">
        <v>4269</v>
      </c>
      <c r="B4270" s="3">
        <v>8</v>
      </c>
      <c r="C4270" s="1">
        <v>172</v>
      </c>
      <c r="D4270" s="1">
        <v>0</v>
      </c>
      <c r="E4270" s="1">
        <v>0</v>
      </c>
      <c r="F4270" s="1">
        <v>0</v>
      </c>
      <c r="G4270">
        <f>VLOOKUP(C4270,reference!$A$1:$E$310,5,FALSE)</f>
        <v>5310032</v>
      </c>
      <c r="H4270" t="str">
        <f>VLOOKUP(C4270,reference!$A$1:$E$310,4,FALSE)</f>
        <v>MAPITARA</v>
      </c>
      <c r="I4270" t="str">
        <f>VLOOKUP($D4270,reference!$G$1:$H$25,2,FALSE)</f>
        <v>No data</v>
      </c>
      <c r="J4270" t="str">
        <f>VLOOKUP($E4270,reference!$G$1:$H$25,2,FALSE)</f>
        <v>No data</v>
      </c>
      <c r="K4270" t="str">
        <f t="shared" si="66"/>
        <v>Non Irigasi</v>
      </c>
      <c r="L4270" t="s">
        <v>327</v>
      </c>
    </row>
    <row r="4271" spans="1:12" x14ac:dyDescent="0.25">
      <c r="A4271" s="1">
        <v>4270</v>
      </c>
      <c r="B4271" s="3">
        <v>422</v>
      </c>
      <c r="C4271" s="1">
        <v>248</v>
      </c>
      <c r="D4271" s="1">
        <v>13</v>
      </c>
      <c r="E4271" s="1">
        <v>16</v>
      </c>
      <c r="F4271" s="1">
        <v>0</v>
      </c>
      <c r="G4271">
        <f>VLOOKUP(C4271,reference!$A$1:$E$310,5,FALSE)</f>
        <v>5315032</v>
      </c>
      <c r="H4271" t="str">
        <f>VLOOKUP(C4271,reference!$A$1:$E$310,4,FALSE)</f>
        <v>LEMBOR SELATAN</v>
      </c>
      <c r="I4271" t="str">
        <f>VLOOKUP($D4271,reference!$G$1:$H$25,2,FALSE)</f>
        <v>Pertanian lahan kering  campur semak / kebun campur</v>
      </c>
      <c r="J4271" t="str">
        <f>VLOOKUP($E4271,reference!$G$1:$H$25,2,FALSE)</f>
        <v>Pemukiman</v>
      </c>
      <c r="K4271" t="str">
        <f t="shared" si="66"/>
        <v>Non Irigasi</v>
      </c>
      <c r="L4271" t="s">
        <v>327</v>
      </c>
    </row>
    <row r="4272" spans="1:12" x14ac:dyDescent="0.25">
      <c r="A4272" s="1">
        <v>4271</v>
      </c>
      <c r="B4272" s="3">
        <v>515</v>
      </c>
      <c r="C4272" s="1">
        <v>248</v>
      </c>
      <c r="D4272" s="1">
        <v>12</v>
      </c>
      <c r="E4272" s="1">
        <v>16</v>
      </c>
      <c r="F4272" s="1">
        <v>0</v>
      </c>
      <c r="G4272">
        <f>VLOOKUP(C4272,reference!$A$1:$E$310,5,FALSE)</f>
        <v>5315032</v>
      </c>
      <c r="H4272" t="str">
        <f>VLOOKUP(C4272,reference!$A$1:$E$310,4,FALSE)</f>
        <v>LEMBOR SELATAN</v>
      </c>
      <c r="I4272" t="str">
        <f>VLOOKUP($D4272,reference!$G$1:$H$25,2,FALSE)</f>
        <v>Pertanian lahan kering</v>
      </c>
      <c r="J4272" t="str">
        <f>VLOOKUP($E4272,reference!$G$1:$H$25,2,FALSE)</f>
        <v>Pemukiman</v>
      </c>
      <c r="K4272" t="str">
        <f t="shared" si="66"/>
        <v>Non Irigasi</v>
      </c>
      <c r="L4272" t="s">
        <v>327</v>
      </c>
    </row>
    <row r="4273" spans="1:12" x14ac:dyDescent="0.25">
      <c r="A4273" s="1">
        <v>4272</v>
      </c>
      <c r="B4273" s="3">
        <v>5</v>
      </c>
      <c r="C4273" s="1">
        <v>246</v>
      </c>
      <c r="D4273" s="1">
        <v>1</v>
      </c>
      <c r="E4273" s="1">
        <v>16</v>
      </c>
      <c r="F4273" s="1">
        <v>0</v>
      </c>
      <c r="G4273">
        <f>VLOOKUP(C4273,reference!$A$1:$E$310,5,FALSE)</f>
        <v>5315030</v>
      </c>
      <c r="H4273" t="str">
        <f>VLOOKUP(C4273,reference!$A$1:$E$310,4,FALSE)</f>
        <v>LEMBOR</v>
      </c>
      <c r="I4273" t="str">
        <f>VLOOKUP($D4273,reference!$G$1:$H$25,2,FALSE)</f>
        <v>Hutan lahan kering primer</v>
      </c>
      <c r="J4273" t="str">
        <f>VLOOKUP($E4273,reference!$G$1:$H$25,2,FALSE)</f>
        <v>Pemukiman</v>
      </c>
      <c r="K4273" t="str">
        <f t="shared" si="66"/>
        <v>Non Irigasi</v>
      </c>
      <c r="L4273" t="s">
        <v>328</v>
      </c>
    </row>
    <row r="4274" spans="1:12" x14ac:dyDescent="0.25">
      <c r="A4274" s="1">
        <v>4273</v>
      </c>
      <c r="B4274" s="3">
        <v>8</v>
      </c>
      <c r="C4274" s="1">
        <v>277</v>
      </c>
      <c r="D4274" s="1">
        <v>9</v>
      </c>
      <c r="E4274" s="1">
        <v>13</v>
      </c>
      <c r="F4274" s="1">
        <v>0</v>
      </c>
      <c r="G4274">
        <f>VLOOKUP(C4274,reference!$A$1:$E$310,5,FALSE)</f>
        <v>5319010</v>
      </c>
      <c r="H4274" t="str">
        <f>VLOOKUP(C4274,reference!$A$1:$E$310,4,FALSE)</f>
        <v>BORONG</v>
      </c>
      <c r="I4274" t="str">
        <f>VLOOKUP($D4274,reference!$G$1:$H$25,2,FALSE)</f>
        <v>Semak belukar</v>
      </c>
      <c r="J4274" t="str">
        <f>VLOOKUP($E4274,reference!$G$1:$H$25,2,FALSE)</f>
        <v>Pertanian lahan kering  campur semak / kebun campur</v>
      </c>
      <c r="K4274" t="str">
        <f t="shared" si="66"/>
        <v>Non Irigasi</v>
      </c>
      <c r="L4274" t="s">
        <v>327</v>
      </c>
    </row>
    <row r="4275" spans="1:12" x14ac:dyDescent="0.25">
      <c r="A4275" s="1">
        <v>4274</v>
      </c>
      <c r="B4275" s="3">
        <v>197</v>
      </c>
      <c r="C4275" s="1">
        <v>215</v>
      </c>
      <c r="D4275" s="1">
        <v>2</v>
      </c>
      <c r="E4275" s="1">
        <v>11</v>
      </c>
      <c r="F4275" s="1">
        <v>0</v>
      </c>
      <c r="G4275">
        <f>VLOOKUP(C4275,reference!$A$1:$E$310,5,FALSE)</f>
        <v>5312070</v>
      </c>
      <c r="H4275" t="str">
        <f>VLOOKUP(C4275,reference!$A$1:$E$310,4,FALSE)</f>
        <v>BAJAWA UTARA</v>
      </c>
      <c r="I4275" t="str">
        <f>VLOOKUP($D4275,reference!$G$1:$H$25,2,FALSE)</f>
        <v>Hutan lahan kering sekunder / bekas tebangan</v>
      </c>
      <c r="J4275" t="str">
        <f>VLOOKUP($E4275,reference!$G$1:$H$25,2,FALSE)</f>
        <v>Savanna / Padang rumput</v>
      </c>
      <c r="K4275" t="str">
        <f t="shared" si="66"/>
        <v>Non Irigasi</v>
      </c>
      <c r="L4275" t="s">
        <v>328</v>
      </c>
    </row>
    <row r="4276" spans="1:12" x14ac:dyDescent="0.25">
      <c r="A4276" s="1">
        <v>4275</v>
      </c>
      <c r="B4276" s="3">
        <v>24</v>
      </c>
      <c r="C4276" s="1">
        <v>216</v>
      </c>
      <c r="D4276" s="1">
        <v>23</v>
      </c>
      <c r="E4276" s="1">
        <v>12</v>
      </c>
      <c r="F4276" s="1">
        <v>0</v>
      </c>
      <c r="G4276">
        <f>VLOOKUP(C4276,reference!$A$1:$E$310,5,FALSE)</f>
        <v>5312071</v>
      </c>
      <c r="H4276" t="str">
        <f>VLOOKUP(C4276,reference!$A$1:$E$310,4,FALSE)</f>
        <v>SOA</v>
      </c>
      <c r="I4276" t="str">
        <f>VLOOKUP($D4276,reference!$G$1:$H$25,2,FALSE)</f>
        <v>Bandara</v>
      </c>
      <c r="J4276" t="str">
        <f>VLOOKUP($E4276,reference!$G$1:$H$25,2,FALSE)</f>
        <v>Pertanian lahan kering</v>
      </c>
      <c r="K4276" t="str">
        <f t="shared" si="66"/>
        <v>Non Irigasi</v>
      </c>
      <c r="L4276" t="s">
        <v>327</v>
      </c>
    </row>
    <row r="4277" spans="1:12" x14ac:dyDescent="0.25">
      <c r="A4277" s="1">
        <v>4276</v>
      </c>
      <c r="B4277" s="3">
        <v>90</v>
      </c>
      <c r="C4277" s="1">
        <v>273</v>
      </c>
      <c r="D4277" s="1">
        <v>10</v>
      </c>
      <c r="E4277" s="1">
        <v>14</v>
      </c>
      <c r="F4277" s="1">
        <v>0</v>
      </c>
      <c r="G4277">
        <f>VLOOKUP(C4277,reference!$A$1:$E$310,5,FALSE)</f>
        <v>5318040</v>
      </c>
      <c r="H4277" t="str">
        <f>VLOOKUP(C4277,reference!$A$1:$E$310,4,FALSE)</f>
        <v>BOAWAE</v>
      </c>
      <c r="I4277" t="str">
        <f>VLOOKUP($D4277,reference!$G$1:$H$25,2,FALSE)</f>
        <v>Semak belukar rawa</v>
      </c>
      <c r="J4277" t="str">
        <f>VLOOKUP($E4277,reference!$G$1:$H$25,2,FALSE)</f>
        <v>Sawah</v>
      </c>
      <c r="K4277" t="str">
        <f t="shared" si="66"/>
        <v>Non Irigasi</v>
      </c>
      <c r="L4277" t="s">
        <v>327</v>
      </c>
    </row>
    <row r="4278" spans="1:12" x14ac:dyDescent="0.25">
      <c r="A4278" s="1">
        <v>4277</v>
      </c>
      <c r="B4278" s="3">
        <v>445</v>
      </c>
      <c r="C4278" s="1">
        <v>168</v>
      </c>
      <c r="D4278" s="1">
        <v>2</v>
      </c>
      <c r="E4278" s="1">
        <v>12</v>
      </c>
      <c r="F4278" s="1">
        <v>0</v>
      </c>
      <c r="G4278">
        <f>VLOOKUP(C4278,reference!$A$1:$E$310,5,FALSE)</f>
        <v>5310012</v>
      </c>
      <c r="H4278" t="str">
        <f>VLOOKUP(C4278,reference!$A$1:$E$310,4,FALSE)</f>
        <v>TANA WAWO</v>
      </c>
      <c r="I4278" t="str">
        <f>VLOOKUP($D4278,reference!$G$1:$H$25,2,FALSE)</f>
        <v>Hutan lahan kering sekunder / bekas tebangan</v>
      </c>
      <c r="J4278" t="str">
        <f>VLOOKUP($E4278,reference!$G$1:$H$25,2,FALSE)</f>
        <v>Pertanian lahan kering</v>
      </c>
      <c r="K4278" t="str">
        <f t="shared" si="66"/>
        <v>Non Irigasi</v>
      </c>
      <c r="L4278" t="s">
        <v>328</v>
      </c>
    </row>
    <row r="4279" spans="1:12" x14ac:dyDescent="0.25">
      <c r="A4279" s="1">
        <v>4278</v>
      </c>
      <c r="B4279" s="3">
        <v>5</v>
      </c>
      <c r="C4279" s="1">
        <v>167</v>
      </c>
      <c r="D4279" s="1">
        <v>14</v>
      </c>
      <c r="E4279" s="1">
        <v>13</v>
      </c>
      <c r="F4279" s="1">
        <v>0</v>
      </c>
      <c r="G4279">
        <f>VLOOKUP(C4279,reference!$A$1:$E$310,5,FALSE)</f>
        <v>5310011</v>
      </c>
      <c r="H4279" t="str">
        <f>VLOOKUP(C4279,reference!$A$1:$E$310,4,FALSE)</f>
        <v>MEGO</v>
      </c>
      <c r="I4279" t="str">
        <f>VLOOKUP($D4279,reference!$G$1:$H$25,2,FALSE)</f>
        <v>Sawah</v>
      </c>
      <c r="J4279" t="str">
        <f>VLOOKUP($E4279,reference!$G$1:$H$25,2,FALSE)</f>
        <v>Pertanian lahan kering  campur semak / kebun campur</v>
      </c>
      <c r="K4279" t="str">
        <f t="shared" si="66"/>
        <v>Non Irigasi</v>
      </c>
      <c r="L4279" t="s">
        <v>327</v>
      </c>
    </row>
    <row r="4280" spans="1:12" x14ac:dyDescent="0.25">
      <c r="A4280" s="1">
        <v>4279</v>
      </c>
      <c r="B4280" s="3">
        <v>17</v>
      </c>
      <c r="C4280" s="1">
        <v>244</v>
      </c>
      <c r="D4280" s="1">
        <v>2</v>
      </c>
      <c r="E4280" s="1">
        <v>20</v>
      </c>
      <c r="F4280" s="1">
        <v>0</v>
      </c>
      <c r="G4280">
        <f>VLOOKUP(C4280,reference!$A$1:$E$310,5,FALSE)</f>
        <v>5315020</v>
      </c>
      <c r="H4280" t="str">
        <f>VLOOKUP(C4280,reference!$A$1:$E$310,4,FALSE)</f>
        <v>SANO NGGOANG</v>
      </c>
      <c r="I4280" t="str">
        <f>VLOOKUP($D4280,reference!$G$1:$H$25,2,FALSE)</f>
        <v>Hutan lahan kering sekunder / bekas tebangan</v>
      </c>
      <c r="J4280" t="str">
        <f>VLOOKUP($E4280,reference!$G$1:$H$25,2,FALSE)</f>
        <v>Tubuh air</v>
      </c>
      <c r="K4280" t="str">
        <f t="shared" si="66"/>
        <v>Non Irigasi</v>
      </c>
      <c r="L4280" t="s">
        <v>328</v>
      </c>
    </row>
    <row r="4281" spans="1:12" x14ac:dyDescent="0.25">
      <c r="A4281" s="1">
        <v>4280</v>
      </c>
      <c r="B4281" s="3">
        <v>45</v>
      </c>
      <c r="C4281" s="1">
        <v>248</v>
      </c>
      <c r="D4281" s="1">
        <v>14</v>
      </c>
      <c r="E4281" s="1">
        <v>16</v>
      </c>
      <c r="F4281" s="1">
        <v>0</v>
      </c>
      <c r="G4281">
        <f>VLOOKUP(C4281,reference!$A$1:$E$310,5,FALSE)</f>
        <v>5315032</v>
      </c>
      <c r="H4281" t="str">
        <f>VLOOKUP(C4281,reference!$A$1:$E$310,4,FALSE)</f>
        <v>LEMBOR SELATAN</v>
      </c>
      <c r="I4281" t="str">
        <f>VLOOKUP($D4281,reference!$G$1:$H$25,2,FALSE)</f>
        <v>Sawah</v>
      </c>
      <c r="J4281" t="str">
        <f>VLOOKUP($E4281,reference!$G$1:$H$25,2,FALSE)</f>
        <v>Pemukiman</v>
      </c>
      <c r="K4281" t="str">
        <f t="shared" si="66"/>
        <v>Non Irigasi</v>
      </c>
      <c r="L4281" t="s">
        <v>327</v>
      </c>
    </row>
    <row r="4282" spans="1:12" x14ac:dyDescent="0.25">
      <c r="A4282" s="1">
        <v>4281</v>
      </c>
      <c r="B4282" s="3">
        <v>1190</v>
      </c>
      <c r="C4282" s="1">
        <v>215</v>
      </c>
      <c r="D4282" s="1">
        <v>2</v>
      </c>
      <c r="E4282" s="1">
        <v>2</v>
      </c>
      <c r="F4282" s="1">
        <v>0</v>
      </c>
      <c r="G4282">
        <f>VLOOKUP(C4282,reference!$A$1:$E$310,5,FALSE)</f>
        <v>5312070</v>
      </c>
      <c r="H4282" t="str">
        <f>VLOOKUP(C4282,reference!$A$1:$E$310,4,FALSE)</f>
        <v>BAJAWA UTARA</v>
      </c>
      <c r="I4282" t="str">
        <f>VLOOKUP($D4282,reference!$G$1:$H$25,2,FALSE)</f>
        <v>Hutan lahan kering sekunder / bekas tebangan</v>
      </c>
      <c r="J4282" t="str">
        <f>VLOOKUP($E4282,reference!$G$1:$H$25,2,FALSE)</f>
        <v>Hutan lahan kering sekunder / bekas tebangan</v>
      </c>
      <c r="K4282" t="str">
        <f t="shared" si="66"/>
        <v>Non Irigasi</v>
      </c>
      <c r="L4282" t="s">
        <v>327</v>
      </c>
    </row>
    <row r="4283" spans="1:12" x14ac:dyDescent="0.25">
      <c r="A4283" s="1">
        <v>4282</v>
      </c>
      <c r="B4283" s="3">
        <v>9</v>
      </c>
      <c r="C4283" s="1">
        <v>216</v>
      </c>
      <c r="D4283" s="1">
        <v>23</v>
      </c>
      <c r="E4283" s="1">
        <v>16</v>
      </c>
      <c r="F4283" s="1">
        <v>0</v>
      </c>
      <c r="G4283">
        <f>VLOOKUP(C4283,reference!$A$1:$E$310,5,FALSE)</f>
        <v>5312071</v>
      </c>
      <c r="H4283" t="str">
        <f>VLOOKUP(C4283,reference!$A$1:$E$310,4,FALSE)</f>
        <v>SOA</v>
      </c>
      <c r="I4283" t="str">
        <f>VLOOKUP($D4283,reference!$G$1:$H$25,2,FALSE)</f>
        <v>Bandara</v>
      </c>
      <c r="J4283" t="str">
        <f>VLOOKUP($E4283,reference!$G$1:$H$25,2,FALSE)</f>
        <v>Pemukiman</v>
      </c>
      <c r="K4283" t="str">
        <f t="shared" si="66"/>
        <v>Non Irigasi</v>
      </c>
      <c r="L4283" t="s">
        <v>327</v>
      </c>
    </row>
    <row r="4284" spans="1:12" x14ac:dyDescent="0.25">
      <c r="A4284" s="1">
        <v>4283</v>
      </c>
      <c r="B4284" s="3">
        <v>66</v>
      </c>
      <c r="C4284" s="1">
        <v>200</v>
      </c>
      <c r="D4284" s="1">
        <v>13</v>
      </c>
      <c r="E4284" s="1">
        <v>16</v>
      </c>
      <c r="F4284" s="1">
        <v>0</v>
      </c>
      <c r="G4284">
        <f>VLOOKUP(C4284,reference!$A$1:$E$310,5,FALSE)</f>
        <v>5311053</v>
      </c>
      <c r="H4284" t="str">
        <f>VLOOKUP(C4284,reference!$A$1:$E$310,4,FALSE)</f>
        <v>KELIMUTU</v>
      </c>
      <c r="I4284" t="str">
        <f>VLOOKUP($D4284,reference!$G$1:$H$25,2,FALSE)</f>
        <v>Pertanian lahan kering  campur semak / kebun campur</v>
      </c>
      <c r="J4284" t="str">
        <f>VLOOKUP($E4284,reference!$G$1:$H$25,2,FALSE)</f>
        <v>Pemukiman</v>
      </c>
      <c r="K4284" t="str">
        <f t="shared" si="66"/>
        <v>Non Irigasi</v>
      </c>
      <c r="L4284" t="s">
        <v>327</v>
      </c>
    </row>
    <row r="4285" spans="1:12" x14ac:dyDescent="0.25">
      <c r="A4285" s="1">
        <v>4284</v>
      </c>
      <c r="B4285" s="3">
        <v>210</v>
      </c>
      <c r="C4285" s="1">
        <v>170</v>
      </c>
      <c r="D4285" s="1">
        <v>2</v>
      </c>
      <c r="E4285" s="1">
        <v>11</v>
      </c>
      <c r="F4285" s="1">
        <v>0</v>
      </c>
      <c r="G4285">
        <f>VLOOKUP(C4285,reference!$A$1:$E$310,5,FALSE)</f>
        <v>5310030</v>
      </c>
      <c r="H4285" t="str">
        <f>VLOOKUP(C4285,reference!$A$1:$E$310,4,FALSE)</f>
        <v>BOLA</v>
      </c>
      <c r="I4285" t="str">
        <f>VLOOKUP($D4285,reference!$G$1:$H$25,2,FALSE)</f>
        <v>Hutan lahan kering sekunder / bekas tebangan</v>
      </c>
      <c r="J4285" t="str">
        <f>VLOOKUP($E4285,reference!$G$1:$H$25,2,FALSE)</f>
        <v>Savanna / Padang rumput</v>
      </c>
      <c r="K4285" t="str">
        <f t="shared" si="66"/>
        <v>Non Irigasi</v>
      </c>
      <c r="L4285" t="s">
        <v>328</v>
      </c>
    </row>
    <row r="4286" spans="1:12" x14ac:dyDescent="0.25">
      <c r="A4286" s="1">
        <v>4285</v>
      </c>
      <c r="B4286" s="3">
        <v>57</v>
      </c>
      <c r="C4286" s="1">
        <v>246</v>
      </c>
      <c r="D4286" s="1">
        <v>14</v>
      </c>
      <c r="E4286" s="1">
        <v>16</v>
      </c>
      <c r="F4286" s="1">
        <v>1</v>
      </c>
      <c r="G4286">
        <f>VLOOKUP(C4286,reference!$A$1:$E$310,5,FALSE)</f>
        <v>5315030</v>
      </c>
      <c r="H4286" t="str">
        <f>VLOOKUP(C4286,reference!$A$1:$E$310,4,FALSE)</f>
        <v>LEMBOR</v>
      </c>
      <c r="I4286" t="str">
        <f>VLOOKUP($D4286,reference!$G$1:$H$25,2,FALSE)</f>
        <v>Sawah</v>
      </c>
      <c r="J4286" t="str">
        <f>VLOOKUP($E4286,reference!$G$1:$H$25,2,FALSE)</f>
        <v>Pemukiman</v>
      </c>
      <c r="K4286" t="str">
        <f t="shared" si="66"/>
        <v>Buffer Irigasi</v>
      </c>
      <c r="L4286" t="s">
        <v>327</v>
      </c>
    </row>
    <row r="4287" spans="1:12" x14ac:dyDescent="0.25">
      <c r="A4287" s="1">
        <v>4286</v>
      </c>
      <c r="B4287" s="3">
        <v>4</v>
      </c>
      <c r="C4287" s="1">
        <v>220</v>
      </c>
      <c r="D4287" s="1">
        <v>2</v>
      </c>
      <c r="E4287" s="1">
        <v>2</v>
      </c>
      <c r="F4287" s="1">
        <v>0</v>
      </c>
      <c r="G4287">
        <f>VLOOKUP(C4287,reference!$A$1:$E$310,5,FALSE)</f>
        <v>5313040</v>
      </c>
      <c r="H4287" t="str">
        <f>VLOOKUP(C4287,reference!$A$1:$E$310,4,FALSE)</f>
        <v>SATAR MESE</v>
      </c>
      <c r="I4287" t="str">
        <f>VLOOKUP($D4287,reference!$G$1:$H$25,2,FALSE)</f>
        <v>Hutan lahan kering sekunder / bekas tebangan</v>
      </c>
      <c r="J4287" t="str">
        <f>VLOOKUP($E4287,reference!$G$1:$H$25,2,FALSE)</f>
        <v>Hutan lahan kering sekunder / bekas tebangan</v>
      </c>
      <c r="K4287" t="str">
        <f t="shared" si="66"/>
        <v>Non Irigasi</v>
      </c>
      <c r="L4287" t="s">
        <v>327</v>
      </c>
    </row>
    <row r="4288" spans="1:12" x14ac:dyDescent="0.25">
      <c r="A4288" s="1">
        <v>4287</v>
      </c>
      <c r="B4288" s="3">
        <v>8</v>
      </c>
      <c r="C4288" s="1">
        <v>272</v>
      </c>
      <c r="D4288" s="1">
        <v>11</v>
      </c>
      <c r="E4288" s="1">
        <v>20</v>
      </c>
      <c r="F4288" s="1">
        <v>0</v>
      </c>
      <c r="G4288">
        <f>VLOOKUP(C4288,reference!$A$1:$E$310,5,FALSE)</f>
        <v>5318030</v>
      </c>
      <c r="H4288" t="str">
        <f>VLOOKUP(C4288,reference!$A$1:$E$310,4,FALSE)</f>
        <v>NANGARORO</v>
      </c>
      <c r="I4288" t="str">
        <f>VLOOKUP($D4288,reference!$G$1:$H$25,2,FALSE)</f>
        <v>Savanna / Padang rumput</v>
      </c>
      <c r="J4288" t="str">
        <f>VLOOKUP($E4288,reference!$G$1:$H$25,2,FALSE)</f>
        <v>Tubuh air</v>
      </c>
      <c r="K4288" t="str">
        <f t="shared" si="66"/>
        <v>Non Irigasi</v>
      </c>
      <c r="L4288" t="s">
        <v>327</v>
      </c>
    </row>
    <row r="4289" spans="1:12" x14ac:dyDescent="0.25">
      <c r="A4289" s="1">
        <v>4288</v>
      </c>
      <c r="B4289" s="3">
        <v>3</v>
      </c>
      <c r="C4289" s="1">
        <v>190</v>
      </c>
      <c r="D4289" s="1">
        <v>9</v>
      </c>
      <c r="E4289" s="1">
        <v>1</v>
      </c>
      <c r="F4289" s="1">
        <v>0</v>
      </c>
      <c r="G4289">
        <f>VLOOKUP(C4289,reference!$A$1:$E$310,5,FALSE)</f>
        <v>5311020</v>
      </c>
      <c r="H4289" t="str">
        <f>VLOOKUP(C4289,reference!$A$1:$E$310,4,FALSE)</f>
        <v>ENDE</v>
      </c>
      <c r="I4289" t="str">
        <f>VLOOKUP($D4289,reference!$G$1:$H$25,2,FALSE)</f>
        <v>Semak belukar</v>
      </c>
      <c r="J4289" t="str">
        <f>VLOOKUP($E4289,reference!$G$1:$H$25,2,FALSE)</f>
        <v>Hutan lahan kering primer</v>
      </c>
      <c r="K4289" t="str">
        <f t="shared" si="66"/>
        <v>Non Irigasi</v>
      </c>
      <c r="L4289" t="s">
        <v>327</v>
      </c>
    </row>
    <row r="4290" spans="1:12" x14ac:dyDescent="0.25">
      <c r="A4290" s="1">
        <v>4289</v>
      </c>
      <c r="B4290" s="3">
        <v>1174</v>
      </c>
      <c r="C4290" s="1">
        <v>199</v>
      </c>
      <c r="D4290" s="1">
        <v>2</v>
      </c>
      <c r="E4290" s="1">
        <v>1</v>
      </c>
      <c r="F4290" s="1">
        <v>0</v>
      </c>
      <c r="G4290">
        <f>VLOOKUP(C4290,reference!$A$1:$E$310,5,FALSE)</f>
        <v>5311052</v>
      </c>
      <c r="H4290" t="str">
        <f>VLOOKUP(C4290,reference!$A$1:$E$310,4,FALSE)</f>
        <v>LIO TIMUR</v>
      </c>
      <c r="I4290" t="str">
        <f>VLOOKUP($D4290,reference!$G$1:$H$25,2,FALSE)</f>
        <v>Hutan lahan kering sekunder / bekas tebangan</v>
      </c>
      <c r="J4290" t="str">
        <f>VLOOKUP($E4290,reference!$G$1:$H$25,2,FALSE)</f>
        <v>Hutan lahan kering primer</v>
      </c>
      <c r="K4290" t="str">
        <f t="shared" si="66"/>
        <v>Non Irigasi</v>
      </c>
      <c r="L4290" t="s">
        <v>327</v>
      </c>
    </row>
    <row r="4291" spans="1:12" x14ac:dyDescent="0.25">
      <c r="A4291" s="1">
        <v>4290</v>
      </c>
      <c r="B4291" s="3">
        <v>6</v>
      </c>
      <c r="C4291" s="1">
        <v>180</v>
      </c>
      <c r="D4291" s="1">
        <v>2</v>
      </c>
      <c r="E4291" s="1">
        <v>11</v>
      </c>
      <c r="F4291" s="1">
        <v>0</v>
      </c>
      <c r="G4291">
        <f>VLOOKUP(C4291,reference!$A$1:$E$310,5,FALSE)</f>
        <v>5310062</v>
      </c>
      <c r="H4291" t="str">
        <f>VLOOKUP(C4291,reference!$A$1:$E$310,4,FALSE)</f>
        <v>KOTING</v>
      </c>
      <c r="I4291" t="str">
        <f>VLOOKUP($D4291,reference!$G$1:$H$25,2,FALSE)</f>
        <v>Hutan lahan kering sekunder / bekas tebangan</v>
      </c>
      <c r="J4291" t="str">
        <f>VLOOKUP($E4291,reference!$G$1:$H$25,2,FALSE)</f>
        <v>Savanna / Padang rumput</v>
      </c>
      <c r="K4291" t="str">
        <f t="shared" ref="K4291:K4354" si="67">IF(F4291=0,"Non Irigasi","Buffer Irigasi")</f>
        <v>Non Irigasi</v>
      </c>
      <c r="L4291" t="s">
        <v>328</v>
      </c>
    </row>
    <row r="4292" spans="1:12" x14ac:dyDescent="0.25">
      <c r="A4292" s="1">
        <v>4291</v>
      </c>
      <c r="B4292" s="3">
        <v>1</v>
      </c>
      <c r="C4292" s="1">
        <v>178</v>
      </c>
      <c r="D4292" s="1">
        <v>2</v>
      </c>
      <c r="E4292" s="1">
        <v>11</v>
      </c>
      <c r="F4292" s="1">
        <v>0</v>
      </c>
      <c r="G4292">
        <f>VLOOKUP(C4292,reference!$A$1:$E$310,5,FALSE)</f>
        <v>5310052</v>
      </c>
      <c r="H4292" t="str">
        <f>VLOOKUP(C4292,reference!$A$1:$E$310,4,FALSE)</f>
        <v>KANGAE</v>
      </c>
      <c r="I4292" t="str">
        <f>VLOOKUP($D4292,reference!$G$1:$H$25,2,FALSE)</f>
        <v>Hutan lahan kering sekunder / bekas tebangan</v>
      </c>
      <c r="J4292" t="str">
        <f>VLOOKUP($E4292,reference!$G$1:$H$25,2,FALSE)</f>
        <v>Savanna / Padang rumput</v>
      </c>
      <c r="K4292" t="str">
        <f t="shared" si="67"/>
        <v>Non Irigasi</v>
      </c>
      <c r="L4292" t="s">
        <v>328</v>
      </c>
    </row>
    <row r="4293" spans="1:12" x14ac:dyDescent="0.25">
      <c r="A4293" s="1">
        <v>4292</v>
      </c>
      <c r="B4293" s="3">
        <v>12</v>
      </c>
      <c r="C4293" s="1">
        <v>244</v>
      </c>
      <c r="D4293" s="1">
        <v>20</v>
      </c>
      <c r="E4293" s="1">
        <v>1</v>
      </c>
      <c r="F4293" s="1">
        <v>0</v>
      </c>
      <c r="G4293">
        <f>VLOOKUP(C4293,reference!$A$1:$E$310,5,FALSE)</f>
        <v>5315020</v>
      </c>
      <c r="H4293" t="str">
        <f>VLOOKUP(C4293,reference!$A$1:$E$310,4,FALSE)</f>
        <v>SANO NGGOANG</v>
      </c>
      <c r="I4293" t="str">
        <f>VLOOKUP($D4293,reference!$G$1:$H$25,2,FALSE)</f>
        <v>Tubuh air</v>
      </c>
      <c r="J4293" t="str">
        <f>VLOOKUP($E4293,reference!$G$1:$H$25,2,FALSE)</f>
        <v>Hutan lahan kering primer</v>
      </c>
      <c r="K4293" t="str">
        <f t="shared" si="67"/>
        <v>Non Irigasi</v>
      </c>
      <c r="L4293" t="s">
        <v>327</v>
      </c>
    </row>
    <row r="4294" spans="1:12" x14ac:dyDescent="0.25">
      <c r="A4294" s="1">
        <v>4293</v>
      </c>
      <c r="B4294" s="3">
        <v>6</v>
      </c>
      <c r="C4294" s="1">
        <v>246</v>
      </c>
      <c r="D4294" s="1">
        <v>11</v>
      </c>
      <c r="E4294" s="1">
        <v>20</v>
      </c>
      <c r="F4294" s="1">
        <v>0</v>
      </c>
      <c r="G4294">
        <f>VLOOKUP(C4294,reference!$A$1:$E$310,5,FALSE)</f>
        <v>5315030</v>
      </c>
      <c r="H4294" t="str">
        <f>VLOOKUP(C4294,reference!$A$1:$E$310,4,FALSE)</f>
        <v>LEMBOR</v>
      </c>
      <c r="I4294" t="str">
        <f>VLOOKUP($D4294,reference!$G$1:$H$25,2,FALSE)</f>
        <v>Savanna / Padang rumput</v>
      </c>
      <c r="J4294" t="str">
        <f>VLOOKUP($E4294,reference!$G$1:$H$25,2,FALSE)</f>
        <v>Tubuh air</v>
      </c>
      <c r="K4294" t="str">
        <f t="shared" si="67"/>
        <v>Non Irigasi</v>
      </c>
      <c r="L4294" t="s">
        <v>327</v>
      </c>
    </row>
    <row r="4295" spans="1:12" x14ac:dyDescent="0.25">
      <c r="A4295" s="1">
        <v>4294</v>
      </c>
      <c r="B4295" s="3">
        <v>4</v>
      </c>
      <c r="C4295" s="1">
        <v>220</v>
      </c>
      <c r="D4295" s="1">
        <v>14</v>
      </c>
      <c r="E4295" s="1">
        <v>2</v>
      </c>
      <c r="F4295" s="1">
        <v>0</v>
      </c>
      <c r="G4295">
        <f>VLOOKUP(C4295,reference!$A$1:$E$310,5,FALSE)</f>
        <v>5313040</v>
      </c>
      <c r="H4295" t="str">
        <f>VLOOKUP(C4295,reference!$A$1:$E$310,4,FALSE)</f>
        <v>SATAR MESE</v>
      </c>
      <c r="I4295" t="str">
        <f>VLOOKUP($D4295,reference!$G$1:$H$25,2,FALSE)</f>
        <v>Sawah</v>
      </c>
      <c r="J4295" t="str">
        <f>VLOOKUP($E4295,reference!$G$1:$H$25,2,FALSE)</f>
        <v>Hutan lahan kering sekunder / bekas tebangan</v>
      </c>
      <c r="K4295" t="str">
        <f t="shared" si="67"/>
        <v>Non Irigasi</v>
      </c>
      <c r="L4295" t="s">
        <v>327</v>
      </c>
    </row>
    <row r="4296" spans="1:12" x14ac:dyDescent="0.25">
      <c r="A4296" s="1">
        <v>4295</v>
      </c>
      <c r="B4296" s="3">
        <v>1573</v>
      </c>
      <c r="C4296" s="1">
        <v>220</v>
      </c>
      <c r="D4296" s="1">
        <v>13</v>
      </c>
      <c r="E4296" s="1">
        <v>2</v>
      </c>
      <c r="F4296" s="1">
        <v>0</v>
      </c>
      <c r="G4296">
        <f>VLOOKUP(C4296,reference!$A$1:$E$310,5,FALSE)</f>
        <v>5313040</v>
      </c>
      <c r="H4296" t="str">
        <f>VLOOKUP(C4296,reference!$A$1:$E$310,4,FALSE)</f>
        <v>SATAR MESE</v>
      </c>
      <c r="I4296" t="str">
        <f>VLOOKUP($D4296,reference!$G$1:$H$25,2,FALSE)</f>
        <v>Pertanian lahan kering  campur semak / kebun campur</v>
      </c>
      <c r="J4296" t="str">
        <f>VLOOKUP($E4296,reference!$G$1:$H$25,2,FALSE)</f>
        <v>Hutan lahan kering sekunder / bekas tebangan</v>
      </c>
      <c r="K4296" t="str">
        <f t="shared" si="67"/>
        <v>Non Irigasi</v>
      </c>
      <c r="L4296" t="s">
        <v>327</v>
      </c>
    </row>
    <row r="4297" spans="1:12" x14ac:dyDescent="0.25">
      <c r="A4297" s="1">
        <v>4296</v>
      </c>
      <c r="B4297" s="3">
        <v>229</v>
      </c>
      <c r="C4297" s="1">
        <v>220</v>
      </c>
      <c r="D4297" s="1">
        <v>13</v>
      </c>
      <c r="E4297" s="1">
        <v>1</v>
      </c>
      <c r="F4297" s="1">
        <v>0</v>
      </c>
      <c r="G4297">
        <f>VLOOKUP(C4297,reference!$A$1:$E$310,5,FALSE)</f>
        <v>5313040</v>
      </c>
      <c r="H4297" t="str">
        <f>VLOOKUP(C4297,reference!$A$1:$E$310,4,FALSE)</f>
        <v>SATAR MESE</v>
      </c>
      <c r="I4297" t="str">
        <f>VLOOKUP($D4297,reference!$G$1:$H$25,2,FALSE)</f>
        <v>Pertanian lahan kering  campur semak / kebun campur</v>
      </c>
      <c r="J4297" t="str">
        <f>VLOOKUP($E4297,reference!$G$1:$H$25,2,FALSE)</f>
        <v>Hutan lahan kering primer</v>
      </c>
      <c r="K4297" t="str">
        <f t="shared" si="67"/>
        <v>Non Irigasi</v>
      </c>
      <c r="L4297" t="s">
        <v>327</v>
      </c>
    </row>
    <row r="4298" spans="1:12" x14ac:dyDescent="0.25">
      <c r="A4298" s="1">
        <v>4297</v>
      </c>
      <c r="B4298" s="3">
        <v>241</v>
      </c>
      <c r="C4298" s="1">
        <v>220</v>
      </c>
      <c r="D4298" s="1">
        <v>9</v>
      </c>
      <c r="E4298" s="1">
        <v>9</v>
      </c>
      <c r="F4298" s="1">
        <v>0</v>
      </c>
      <c r="G4298">
        <f>VLOOKUP(C4298,reference!$A$1:$E$310,5,FALSE)</f>
        <v>5313040</v>
      </c>
      <c r="H4298" t="str">
        <f>VLOOKUP(C4298,reference!$A$1:$E$310,4,FALSE)</f>
        <v>SATAR MESE</v>
      </c>
      <c r="I4298" t="str">
        <f>VLOOKUP($D4298,reference!$G$1:$H$25,2,FALSE)</f>
        <v>Semak belukar</v>
      </c>
      <c r="J4298" t="str">
        <f>VLOOKUP($E4298,reference!$G$1:$H$25,2,FALSE)</f>
        <v>Semak belukar</v>
      </c>
      <c r="K4298" t="str">
        <f t="shared" si="67"/>
        <v>Non Irigasi</v>
      </c>
      <c r="L4298" t="s">
        <v>327</v>
      </c>
    </row>
    <row r="4299" spans="1:12" x14ac:dyDescent="0.25">
      <c r="A4299" s="1">
        <v>4298</v>
      </c>
      <c r="B4299" s="3">
        <v>8</v>
      </c>
      <c r="C4299" s="1">
        <v>215</v>
      </c>
      <c r="D4299" s="1">
        <v>9</v>
      </c>
      <c r="E4299" s="1">
        <v>12</v>
      </c>
      <c r="F4299" s="1">
        <v>0</v>
      </c>
      <c r="G4299">
        <f>VLOOKUP(C4299,reference!$A$1:$E$310,5,FALSE)</f>
        <v>5312070</v>
      </c>
      <c r="H4299" t="str">
        <f>VLOOKUP(C4299,reference!$A$1:$E$310,4,FALSE)</f>
        <v>BAJAWA UTARA</v>
      </c>
      <c r="I4299" t="str">
        <f>VLOOKUP($D4299,reference!$G$1:$H$25,2,FALSE)</f>
        <v>Semak belukar</v>
      </c>
      <c r="J4299" t="str">
        <f>VLOOKUP($E4299,reference!$G$1:$H$25,2,FALSE)</f>
        <v>Pertanian lahan kering</v>
      </c>
      <c r="K4299" t="str">
        <f t="shared" si="67"/>
        <v>Non Irigasi</v>
      </c>
      <c r="L4299" t="s">
        <v>327</v>
      </c>
    </row>
    <row r="4300" spans="1:12" x14ac:dyDescent="0.25">
      <c r="A4300" s="1">
        <v>4299</v>
      </c>
      <c r="B4300" s="3">
        <v>10</v>
      </c>
      <c r="C4300" s="1">
        <v>181</v>
      </c>
      <c r="D4300" s="1">
        <v>2</v>
      </c>
      <c r="E4300" s="1">
        <v>11</v>
      </c>
      <c r="F4300" s="1">
        <v>0</v>
      </c>
      <c r="G4300">
        <f>VLOOKUP(C4300,reference!$A$1:$E$310,5,FALSE)</f>
        <v>5310063</v>
      </c>
      <c r="H4300" t="str">
        <f>VLOOKUP(C4300,reference!$A$1:$E$310,4,FALSE)</f>
        <v>NELLE</v>
      </c>
      <c r="I4300" t="str">
        <f>VLOOKUP($D4300,reference!$G$1:$H$25,2,FALSE)</f>
        <v>Hutan lahan kering sekunder / bekas tebangan</v>
      </c>
      <c r="J4300" t="str">
        <f>VLOOKUP($E4300,reference!$G$1:$H$25,2,FALSE)</f>
        <v>Savanna / Padang rumput</v>
      </c>
      <c r="K4300" t="str">
        <f t="shared" si="67"/>
        <v>Non Irigasi</v>
      </c>
      <c r="L4300" t="s">
        <v>328</v>
      </c>
    </row>
    <row r="4301" spans="1:12" x14ac:dyDescent="0.25">
      <c r="A4301" s="1">
        <v>4300</v>
      </c>
      <c r="B4301" s="3">
        <v>58</v>
      </c>
      <c r="C4301" s="1">
        <v>248</v>
      </c>
      <c r="D4301" s="1">
        <v>13</v>
      </c>
      <c r="E4301" s="1">
        <v>1</v>
      </c>
      <c r="F4301" s="1">
        <v>0</v>
      </c>
      <c r="G4301">
        <f>VLOOKUP(C4301,reference!$A$1:$E$310,5,FALSE)</f>
        <v>5315032</v>
      </c>
      <c r="H4301" t="str">
        <f>VLOOKUP(C4301,reference!$A$1:$E$310,4,FALSE)</f>
        <v>LEMBOR SELATAN</v>
      </c>
      <c r="I4301" t="str">
        <f>VLOOKUP($D4301,reference!$G$1:$H$25,2,FALSE)</f>
        <v>Pertanian lahan kering  campur semak / kebun campur</v>
      </c>
      <c r="J4301" t="str">
        <f>VLOOKUP($E4301,reference!$G$1:$H$25,2,FALSE)</f>
        <v>Hutan lahan kering primer</v>
      </c>
      <c r="K4301" t="str">
        <f t="shared" si="67"/>
        <v>Non Irigasi</v>
      </c>
      <c r="L4301" t="s">
        <v>327</v>
      </c>
    </row>
    <row r="4302" spans="1:12" x14ac:dyDescent="0.25">
      <c r="A4302" s="1">
        <v>4301</v>
      </c>
      <c r="B4302" s="3">
        <v>351</v>
      </c>
      <c r="C4302" s="1">
        <v>222</v>
      </c>
      <c r="D4302" s="1">
        <v>16</v>
      </c>
      <c r="E4302" s="1">
        <v>1</v>
      </c>
      <c r="F4302" s="1">
        <v>0</v>
      </c>
      <c r="G4302">
        <f>VLOOKUP(C4302,reference!$A$1:$E$310,5,FALSE)</f>
        <v>5313042</v>
      </c>
      <c r="H4302" t="str">
        <f>VLOOKUP(C4302,reference!$A$1:$E$310,4,FALSE)</f>
        <v>SATAR MESE UTARA</v>
      </c>
      <c r="I4302" t="str">
        <f>VLOOKUP($D4302,reference!$G$1:$H$25,2,FALSE)</f>
        <v>Pemukiman</v>
      </c>
      <c r="J4302" t="str">
        <f>VLOOKUP($E4302,reference!$G$1:$H$25,2,FALSE)</f>
        <v>Hutan lahan kering primer</v>
      </c>
      <c r="K4302" t="str">
        <f t="shared" si="67"/>
        <v>Non Irigasi</v>
      </c>
      <c r="L4302" t="s">
        <v>327</v>
      </c>
    </row>
    <row r="4303" spans="1:12" x14ac:dyDescent="0.25">
      <c r="A4303" s="1">
        <v>4302</v>
      </c>
      <c r="B4303" s="3">
        <v>31</v>
      </c>
      <c r="C4303" s="1">
        <v>220</v>
      </c>
      <c r="D4303" s="1">
        <v>9</v>
      </c>
      <c r="E4303" s="1">
        <v>16</v>
      </c>
      <c r="F4303" s="1">
        <v>0</v>
      </c>
      <c r="G4303">
        <f>VLOOKUP(C4303,reference!$A$1:$E$310,5,FALSE)</f>
        <v>5313040</v>
      </c>
      <c r="H4303" t="str">
        <f>VLOOKUP(C4303,reference!$A$1:$E$310,4,FALSE)</f>
        <v>SATAR MESE</v>
      </c>
      <c r="I4303" t="str">
        <f>VLOOKUP($D4303,reference!$G$1:$H$25,2,FALSE)</f>
        <v>Semak belukar</v>
      </c>
      <c r="J4303" t="str">
        <f>VLOOKUP($E4303,reference!$G$1:$H$25,2,FALSE)</f>
        <v>Pemukiman</v>
      </c>
      <c r="K4303" t="str">
        <f t="shared" si="67"/>
        <v>Non Irigasi</v>
      </c>
      <c r="L4303" t="s">
        <v>327</v>
      </c>
    </row>
    <row r="4304" spans="1:12" x14ac:dyDescent="0.25">
      <c r="A4304" s="1">
        <v>4303</v>
      </c>
      <c r="B4304" s="3">
        <v>141</v>
      </c>
      <c r="C4304" s="1">
        <v>278</v>
      </c>
      <c r="D4304" s="1">
        <v>13</v>
      </c>
      <c r="E4304" s="1">
        <v>2</v>
      </c>
      <c r="F4304" s="1">
        <v>0</v>
      </c>
      <c r="G4304">
        <f>VLOOKUP(C4304,reference!$A$1:$E$310,5,FALSE)</f>
        <v>5319011</v>
      </c>
      <c r="H4304" t="str">
        <f>VLOOKUP(C4304,reference!$A$1:$E$310,4,FALSE)</f>
        <v>RANA MESE</v>
      </c>
      <c r="I4304" t="str">
        <f>VLOOKUP($D4304,reference!$G$1:$H$25,2,FALSE)</f>
        <v>Pertanian lahan kering  campur semak / kebun campur</v>
      </c>
      <c r="J4304" t="str">
        <f>VLOOKUP($E4304,reference!$G$1:$H$25,2,FALSE)</f>
        <v>Hutan lahan kering sekunder / bekas tebangan</v>
      </c>
      <c r="K4304" t="str">
        <f t="shared" si="67"/>
        <v>Non Irigasi</v>
      </c>
      <c r="L4304" t="s">
        <v>327</v>
      </c>
    </row>
    <row r="4305" spans="1:12" x14ac:dyDescent="0.25">
      <c r="A4305" s="1">
        <v>4304</v>
      </c>
      <c r="B4305" s="3">
        <v>3</v>
      </c>
      <c r="C4305" s="1">
        <v>216</v>
      </c>
      <c r="D4305" s="1">
        <v>12</v>
      </c>
      <c r="E4305" s="1">
        <v>11</v>
      </c>
      <c r="F4305" s="1">
        <v>0</v>
      </c>
      <c r="G4305">
        <f>VLOOKUP(C4305,reference!$A$1:$E$310,5,FALSE)</f>
        <v>5312071</v>
      </c>
      <c r="H4305" t="str">
        <f>VLOOKUP(C4305,reference!$A$1:$E$310,4,FALSE)</f>
        <v>SOA</v>
      </c>
      <c r="I4305" t="str">
        <f>VLOOKUP($D4305,reference!$G$1:$H$25,2,FALSE)</f>
        <v>Pertanian lahan kering</v>
      </c>
      <c r="J4305" t="str">
        <f>VLOOKUP($E4305,reference!$G$1:$H$25,2,FALSE)</f>
        <v>Savanna / Padang rumput</v>
      </c>
      <c r="K4305" t="str">
        <f t="shared" si="67"/>
        <v>Non Irigasi</v>
      </c>
      <c r="L4305" t="s">
        <v>327</v>
      </c>
    </row>
    <row r="4306" spans="1:12" x14ac:dyDescent="0.25">
      <c r="A4306" s="1">
        <v>4305</v>
      </c>
      <c r="B4306" s="3">
        <v>16</v>
      </c>
      <c r="C4306" s="1">
        <v>172</v>
      </c>
      <c r="D4306" s="1">
        <v>13</v>
      </c>
      <c r="E4306" s="1">
        <v>0</v>
      </c>
      <c r="F4306" s="1">
        <v>0</v>
      </c>
      <c r="G4306">
        <f>VLOOKUP(C4306,reference!$A$1:$E$310,5,FALSE)</f>
        <v>5310032</v>
      </c>
      <c r="H4306" t="str">
        <f>VLOOKUP(C4306,reference!$A$1:$E$310,4,FALSE)</f>
        <v>MAPITARA</v>
      </c>
      <c r="I4306" t="str">
        <f>VLOOKUP($D4306,reference!$G$1:$H$25,2,FALSE)</f>
        <v>Pertanian lahan kering  campur semak / kebun campur</v>
      </c>
      <c r="J4306" t="str">
        <f>VLOOKUP($E4306,reference!$G$1:$H$25,2,FALSE)</f>
        <v>No data</v>
      </c>
      <c r="K4306" t="str">
        <f t="shared" si="67"/>
        <v>Non Irigasi</v>
      </c>
      <c r="L4306" t="s">
        <v>327</v>
      </c>
    </row>
    <row r="4307" spans="1:12" x14ac:dyDescent="0.25">
      <c r="A4307" s="1">
        <v>4306</v>
      </c>
      <c r="B4307" s="3">
        <v>5</v>
      </c>
      <c r="C4307" s="1">
        <v>246</v>
      </c>
      <c r="D4307" s="1">
        <v>11</v>
      </c>
      <c r="E4307" s="1">
        <v>9</v>
      </c>
      <c r="F4307" s="1">
        <v>0</v>
      </c>
      <c r="G4307">
        <f>VLOOKUP(C4307,reference!$A$1:$E$310,5,FALSE)</f>
        <v>5315030</v>
      </c>
      <c r="H4307" t="str">
        <f>VLOOKUP(C4307,reference!$A$1:$E$310,4,FALSE)</f>
        <v>LEMBOR</v>
      </c>
      <c r="I4307" t="str">
        <f>VLOOKUP($D4307,reference!$G$1:$H$25,2,FALSE)</f>
        <v>Savanna / Padang rumput</v>
      </c>
      <c r="J4307" t="str">
        <f>VLOOKUP($E4307,reference!$G$1:$H$25,2,FALSE)</f>
        <v>Semak belukar</v>
      </c>
      <c r="K4307" t="str">
        <f t="shared" si="67"/>
        <v>Non Irigasi</v>
      </c>
      <c r="L4307" t="s">
        <v>327</v>
      </c>
    </row>
    <row r="4308" spans="1:12" x14ac:dyDescent="0.25">
      <c r="A4308" s="1">
        <v>4307</v>
      </c>
      <c r="B4308" s="3">
        <v>295</v>
      </c>
      <c r="C4308" s="1">
        <v>170</v>
      </c>
      <c r="D4308" s="1">
        <v>2</v>
      </c>
      <c r="E4308" s="1">
        <v>16</v>
      </c>
      <c r="F4308" s="1">
        <v>0</v>
      </c>
      <c r="G4308">
        <f>VLOOKUP(C4308,reference!$A$1:$E$310,5,FALSE)</f>
        <v>5310030</v>
      </c>
      <c r="H4308" t="str">
        <f>VLOOKUP(C4308,reference!$A$1:$E$310,4,FALSE)</f>
        <v>BOLA</v>
      </c>
      <c r="I4308" t="str">
        <f>VLOOKUP($D4308,reference!$G$1:$H$25,2,FALSE)</f>
        <v>Hutan lahan kering sekunder / bekas tebangan</v>
      </c>
      <c r="J4308" t="str">
        <f>VLOOKUP($E4308,reference!$G$1:$H$25,2,FALSE)</f>
        <v>Pemukiman</v>
      </c>
      <c r="K4308" t="str">
        <f t="shared" si="67"/>
        <v>Non Irigasi</v>
      </c>
      <c r="L4308" t="s">
        <v>328</v>
      </c>
    </row>
    <row r="4309" spans="1:12" x14ac:dyDescent="0.25">
      <c r="A4309" s="1">
        <v>4308</v>
      </c>
      <c r="B4309" s="3">
        <v>119</v>
      </c>
      <c r="C4309" s="1">
        <v>246</v>
      </c>
      <c r="D4309" s="1">
        <v>12</v>
      </c>
      <c r="E4309" s="1">
        <v>12</v>
      </c>
      <c r="F4309" s="1">
        <v>0</v>
      </c>
      <c r="G4309">
        <f>VLOOKUP(C4309,reference!$A$1:$E$310,5,FALSE)</f>
        <v>5315030</v>
      </c>
      <c r="H4309" t="str">
        <f>VLOOKUP(C4309,reference!$A$1:$E$310,4,FALSE)</f>
        <v>LEMBOR</v>
      </c>
      <c r="I4309" t="str">
        <f>VLOOKUP($D4309,reference!$G$1:$H$25,2,FALSE)</f>
        <v>Pertanian lahan kering</v>
      </c>
      <c r="J4309" t="str">
        <f>VLOOKUP($E4309,reference!$G$1:$H$25,2,FALSE)</f>
        <v>Pertanian lahan kering</v>
      </c>
      <c r="K4309" t="str">
        <f t="shared" si="67"/>
        <v>Non Irigasi</v>
      </c>
      <c r="L4309" t="s">
        <v>327</v>
      </c>
    </row>
    <row r="4310" spans="1:12" x14ac:dyDescent="0.25">
      <c r="A4310" s="1">
        <v>4309</v>
      </c>
      <c r="B4310" s="3">
        <v>338</v>
      </c>
      <c r="C4310" s="1">
        <v>248</v>
      </c>
      <c r="D4310" s="1">
        <v>12</v>
      </c>
      <c r="E4310" s="1">
        <v>14</v>
      </c>
      <c r="F4310" s="1">
        <v>0</v>
      </c>
      <c r="G4310">
        <f>VLOOKUP(C4310,reference!$A$1:$E$310,5,FALSE)</f>
        <v>5315032</v>
      </c>
      <c r="H4310" t="str">
        <f>VLOOKUP(C4310,reference!$A$1:$E$310,4,FALSE)</f>
        <v>LEMBOR SELATAN</v>
      </c>
      <c r="I4310" t="str">
        <f>VLOOKUP($D4310,reference!$G$1:$H$25,2,FALSE)</f>
        <v>Pertanian lahan kering</v>
      </c>
      <c r="J4310" t="str">
        <f>VLOOKUP($E4310,reference!$G$1:$H$25,2,FALSE)</f>
        <v>Sawah</v>
      </c>
      <c r="K4310" t="str">
        <f t="shared" si="67"/>
        <v>Non Irigasi</v>
      </c>
      <c r="L4310" t="s">
        <v>327</v>
      </c>
    </row>
    <row r="4311" spans="1:12" x14ac:dyDescent="0.25">
      <c r="A4311" s="1">
        <v>4310</v>
      </c>
      <c r="B4311" s="3">
        <v>56</v>
      </c>
      <c r="C4311" s="1">
        <v>222</v>
      </c>
      <c r="D4311" s="1">
        <v>9</v>
      </c>
      <c r="E4311" s="1">
        <v>1</v>
      </c>
      <c r="F4311" s="1">
        <v>0</v>
      </c>
      <c r="G4311">
        <f>VLOOKUP(C4311,reference!$A$1:$E$310,5,FALSE)</f>
        <v>5313042</v>
      </c>
      <c r="H4311" t="str">
        <f>VLOOKUP(C4311,reference!$A$1:$E$310,4,FALSE)</f>
        <v>SATAR MESE UTARA</v>
      </c>
      <c r="I4311" t="str">
        <f>VLOOKUP($D4311,reference!$G$1:$H$25,2,FALSE)</f>
        <v>Semak belukar</v>
      </c>
      <c r="J4311" t="str">
        <f>VLOOKUP($E4311,reference!$G$1:$H$25,2,FALSE)</f>
        <v>Hutan lahan kering primer</v>
      </c>
      <c r="K4311" t="str">
        <f t="shared" si="67"/>
        <v>Non Irigasi</v>
      </c>
      <c r="L4311" t="s">
        <v>327</v>
      </c>
    </row>
    <row r="4312" spans="1:12" x14ac:dyDescent="0.25">
      <c r="A4312" s="1">
        <v>4311</v>
      </c>
      <c r="B4312" s="3">
        <v>549</v>
      </c>
      <c r="C4312" s="1">
        <v>216</v>
      </c>
      <c r="D4312" s="1">
        <v>11</v>
      </c>
      <c r="E4312" s="1">
        <v>12</v>
      </c>
      <c r="F4312" s="1">
        <v>0</v>
      </c>
      <c r="G4312">
        <f>VLOOKUP(C4312,reference!$A$1:$E$310,5,FALSE)</f>
        <v>5312071</v>
      </c>
      <c r="H4312" t="str">
        <f>VLOOKUP(C4312,reference!$A$1:$E$310,4,FALSE)</f>
        <v>SOA</v>
      </c>
      <c r="I4312" t="str">
        <f>VLOOKUP($D4312,reference!$G$1:$H$25,2,FALSE)</f>
        <v>Savanna / Padang rumput</v>
      </c>
      <c r="J4312" t="str">
        <f>VLOOKUP($E4312,reference!$G$1:$H$25,2,FALSE)</f>
        <v>Pertanian lahan kering</v>
      </c>
      <c r="K4312" t="str">
        <f t="shared" si="67"/>
        <v>Non Irigasi</v>
      </c>
      <c r="L4312" t="s">
        <v>327</v>
      </c>
    </row>
    <row r="4313" spans="1:12" x14ac:dyDescent="0.25">
      <c r="A4313" s="1">
        <v>4312</v>
      </c>
      <c r="B4313" s="3">
        <v>1510</v>
      </c>
      <c r="C4313" s="1">
        <v>200</v>
      </c>
      <c r="D4313" s="1">
        <v>2</v>
      </c>
      <c r="E4313" s="1">
        <v>2</v>
      </c>
      <c r="F4313" s="1">
        <v>0</v>
      </c>
      <c r="G4313">
        <f>VLOOKUP(C4313,reference!$A$1:$E$310,5,FALSE)</f>
        <v>5311053</v>
      </c>
      <c r="H4313" t="str">
        <f>VLOOKUP(C4313,reference!$A$1:$E$310,4,FALSE)</f>
        <v>KELIMUTU</v>
      </c>
      <c r="I4313" t="str">
        <f>VLOOKUP($D4313,reference!$G$1:$H$25,2,FALSE)</f>
        <v>Hutan lahan kering sekunder / bekas tebangan</v>
      </c>
      <c r="J4313" t="str">
        <f>VLOOKUP($E4313,reference!$G$1:$H$25,2,FALSE)</f>
        <v>Hutan lahan kering sekunder / bekas tebangan</v>
      </c>
      <c r="K4313" t="str">
        <f t="shared" si="67"/>
        <v>Non Irigasi</v>
      </c>
      <c r="L4313" t="s">
        <v>327</v>
      </c>
    </row>
    <row r="4314" spans="1:12" x14ac:dyDescent="0.25">
      <c r="A4314" s="1">
        <v>4313</v>
      </c>
      <c r="B4314" s="3">
        <v>2</v>
      </c>
      <c r="C4314" s="1">
        <v>197</v>
      </c>
      <c r="D4314" s="1">
        <v>11</v>
      </c>
      <c r="E4314" s="1">
        <v>11</v>
      </c>
      <c r="F4314" s="1">
        <v>0</v>
      </c>
      <c r="G4314">
        <f>VLOOKUP(C4314,reference!$A$1:$E$310,5,FALSE)</f>
        <v>5311050</v>
      </c>
      <c r="H4314" t="str">
        <f>VLOOKUP(C4314,reference!$A$1:$E$310,4,FALSE)</f>
        <v>WOLOWARU</v>
      </c>
      <c r="I4314" t="str">
        <f>VLOOKUP($D4314,reference!$G$1:$H$25,2,FALSE)</f>
        <v>Savanna / Padang rumput</v>
      </c>
      <c r="J4314" t="str">
        <f>VLOOKUP($E4314,reference!$G$1:$H$25,2,FALSE)</f>
        <v>Savanna / Padang rumput</v>
      </c>
      <c r="K4314" t="str">
        <f t="shared" si="67"/>
        <v>Non Irigasi</v>
      </c>
      <c r="L4314" t="s">
        <v>327</v>
      </c>
    </row>
    <row r="4315" spans="1:12" x14ac:dyDescent="0.25">
      <c r="A4315" s="1">
        <v>4314</v>
      </c>
      <c r="B4315" s="3">
        <v>51</v>
      </c>
      <c r="C4315" s="1">
        <v>168</v>
      </c>
      <c r="D4315" s="1">
        <v>2</v>
      </c>
      <c r="E4315" s="1">
        <v>16</v>
      </c>
      <c r="F4315" s="1">
        <v>0</v>
      </c>
      <c r="G4315">
        <f>VLOOKUP(C4315,reference!$A$1:$E$310,5,FALSE)</f>
        <v>5310012</v>
      </c>
      <c r="H4315" t="str">
        <f>VLOOKUP(C4315,reference!$A$1:$E$310,4,FALSE)</f>
        <v>TANA WAWO</v>
      </c>
      <c r="I4315" t="str">
        <f>VLOOKUP($D4315,reference!$G$1:$H$25,2,FALSE)</f>
        <v>Hutan lahan kering sekunder / bekas tebangan</v>
      </c>
      <c r="J4315" t="str">
        <f>VLOOKUP($E4315,reference!$G$1:$H$25,2,FALSE)</f>
        <v>Pemukiman</v>
      </c>
      <c r="K4315" t="str">
        <f t="shared" si="67"/>
        <v>Non Irigasi</v>
      </c>
      <c r="L4315" t="s">
        <v>328</v>
      </c>
    </row>
    <row r="4316" spans="1:12" x14ac:dyDescent="0.25">
      <c r="A4316" s="1">
        <v>4315</v>
      </c>
      <c r="B4316" s="3">
        <v>31</v>
      </c>
      <c r="C4316" s="1">
        <v>222</v>
      </c>
      <c r="D4316" s="1">
        <v>9</v>
      </c>
      <c r="E4316" s="1">
        <v>9</v>
      </c>
      <c r="F4316" s="1">
        <v>0</v>
      </c>
      <c r="G4316">
        <f>VLOOKUP(C4316,reference!$A$1:$E$310,5,FALSE)</f>
        <v>5313042</v>
      </c>
      <c r="H4316" t="str">
        <f>VLOOKUP(C4316,reference!$A$1:$E$310,4,FALSE)</f>
        <v>SATAR MESE UTARA</v>
      </c>
      <c r="I4316" t="str">
        <f>VLOOKUP($D4316,reference!$G$1:$H$25,2,FALSE)</f>
        <v>Semak belukar</v>
      </c>
      <c r="J4316" t="str">
        <f>VLOOKUP($E4316,reference!$G$1:$H$25,2,FALSE)</f>
        <v>Semak belukar</v>
      </c>
      <c r="K4316" t="str">
        <f t="shared" si="67"/>
        <v>Non Irigasi</v>
      </c>
      <c r="L4316" t="s">
        <v>327</v>
      </c>
    </row>
    <row r="4317" spans="1:12" x14ac:dyDescent="0.25">
      <c r="A4317" s="1">
        <v>4316</v>
      </c>
      <c r="B4317" s="3">
        <v>3245</v>
      </c>
      <c r="C4317" s="1">
        <v>220</v>
      </c>
      <c r="D4317" s="1">
        <v>13</v>
      </c>
      <c r="E4317" s="1">
        <v>13</v>
      </c>
      <c r="F4317" s="1">
        <v>0</v>
      </c>
      <c r="G4317">
        <f>VLOOKUP(C4317,reference!$A$1:$E$310,5,FALSE)</f>
        <v>5313040</v>
      </c>
      <c r="H4317" t="str">
        <f>VLOOKUP(C4317,reference!$A$1:$E$310,4,FALSE)</f>
        <v>SATAR MESE</v>
      </c>
      <c r="I4317" t="str">
        <f>VLOOKUP($D4317,reference!$G$1:$H$25,2,FALSE)</f>
        <v>Pertanian lahan kering  campur semak / kebun campur</v>
      </c>
      <c r="J4317" t="str">
        <f>VLOOKUP($E4317,reference!$G$1:$H$25,2,FALSE)</f>
        <v>Pertanian lahan kering  campur semak / kebun campur</v>
      </c>
      <c r="K4317" t="str">
        <f t="shared" si="67"/>
        <v>Non Irigasi</v>
      </c>
      <c r="L4317" t="s">
        <v>327</v>
      </c>
    </row>
    <row r="4318" spans="1:12" x14ac:dyDescent="0.25">
      <c r="A4318" s="1">
        <v>4317</v>
      </c>
      <c r="B4318" s="3">
        <v>5</v>
      </c>
      <c r="C4318" s="1">
        <v>277</v>
      </c>
      <c r="D4318" s="1">
        <v>16</v>
      </c>
      <c r="E4318" s="1">
        <v>9</v>
      </c>
      <c r="F4318" s="1">
        <v>0</v>
      </c>
      <c r="G4318">
        <f>VLOOKUP(C4318,reference!$A$1:$E$310,5,FALSE)</f>
        <v>5319010</v>
      </c>
      <c r="H4318" t="str">
        <f>VLOOKUP(C4318,reference!$A$1:$E$310,4,FALSE)</f>
        <v>BORONG</v>
      </c>
      <c r="I4318" t="str">
        <f>VLOOKUP($D4318,reference!$G$1:$H$25,2,FALSE)</f>
        <v>Pemukiman</v>
      </c>
      <c r="J4318" t="str">
        <f>VLOOKUP($E4318,reference!$G$1:$H$25,2,FALSE)</f>
        <v>Semak belukar</v>
      </c>
      <c r="K4318" t="str">
        <f t="shared" si="67"/>
        <v>Non Irigasi</v>
      </c>
      <c r="L4318" t="s">
        <v>327</v>
      </c>
    </row>
    <row r="4319" spans="1:12" x14ac:dyDescent="0.25">
      <c r="A4319" s="1">
        <v>4318</v>
      </c>
      <c r="B4319" s="3">
        <v>4</v>
      </c>
      <c r="C4319" s="1">
        <v>200</v>
      </c>
      <c r="D4319" s="1">
        <v>13</v>
      </c>
      <c r="E4319" s="1">
        <v>2</v>
      </c>
      <c r="F4319" s="1">
        <v>0</v>
      </c>
      <c r="G4319">
        <f>VLOOKUP(C4319,reference!$A$1:$E$310,5,FALSE)</f>
        <v>5311053</v>
      </c>
      <c r="H4319" t="str">
        <f>VLOOKUP(C4319,reference!$A$1:$E$310,4,FALSE)</f>
        <v>KELIMUTU</v>
      </c>
      <c r="I4319" t="str">
        <f>VLOOKUP($D4319,reference!$G$1:$H$25,2,FALSE)</f>
        <v>Pertanian lahan kering  campur semak / kebun campur</v>
      </c>
      <c r="J4319" t="str">
        <f>VLOOKUP($E4319,reference!$G$1:$H$25,2,FALSE)</f>
        <v>Hutan lahan kering sekunder / bekas tebangan</v>
      </c>
      <c r="K4319" t="str">
        <f t="shared" si="67"/>
        <v>Non Irigasi</v>
      </c>
      <c r="L4319" t="s">
        <v>327</v>
      </c>
    </row>
    <row r="4320" spans="1:12" x14ac:dyDescent="0.25">
      <c r="A4320" s="1">
        <v>4319</v>
      </c>
      <c r="B4320" s="3">
        <v>592</v>
      </c>
      <c r="C4320" s="1">
        <v>197</v>
      </c>
      <c r="D4320" s="1">
        <v>2</v>
      </c>
      <c r="E4320" s="1">
        <v>1</v>
      </c>
      <c r="F4320" s="1">
        <v>0</v>
      </c>
      <c r="G4320">
        <f>VLOOKUP(C4320,reference!$A$1:$E$310,5,FALSE)</f>
        <v>5311050</v>
      </c>
      <c r="H4320" t="str">
        <f>VLOOKUP(C4320,reference!$A$1:$E$310,4,FALSE)</f>
        <v>WOLOWARU</v>
      </c>
      <c r="I4320" t="str">
        <f>VLOOKUP($D4320,reference!$G$1:$H$25,2,FALSE)</f>
        <v>Hutan lahan kering sekunder / bekas tebangan</v>
      </c>
      <c r="J4320" t="str">
        <f>VLOOKUP($E4320,reference!$G$1:$H$25,2,FALSE)</f>
        <v>Hutan lahan kering primer</v>
      </c>
      <c r="K4320" t="str">
        <f t="shared" si="67"/>
        <v>Non Irigasi</v>
      </c>
      <c r="L4320" t="s">
        <v>327</v>
      </c>
    </row>
    <row r="4321" spans="1:12" x14ac:dyDescent="0.25">
      <c r="A4321" s="1">
        <v>4320</v>
      </c>
      <c r="B4321" s="3">
        <v>2</v>
      </c>
      <c r="C4321" s="1">
        <v>197</v>
      </c>
      <c r="D4321" s="1">
        <v>11</v>
      </c>
      <c r="E4321" s="1">
        <v>1</v>
      </c>
      <c r="F4321" s="1">
        <v>0</v>
      </c>
      <c r="G4321">
        <f>VLOOKUP(C4321,reference!$A$1:$E$310,5,FALSE)</f>
        <v>5311050</v>
      </c>
      <c r="H4321" t="str">
        <f>VLOOKUP(C4321,reference!$A$1:$E$310,4,FALSE)</f>
        <v>WOLOWARU</v>
      </c>
      <c r="I4321" t="str">
        <f>VLOOKUP($D4321,reference!$G$1:$H$25,2,FALSE)</f>
        <v>Savanna / Padang rumput</v>
      </c>
      <c r="J4321" t="str">
        <f>VLOOKUP($E4321,reference!$G$1:$H$25,2,FALSE)</f>
        <v>Hutan lahan kering primer</v>
      </c>
      <c r="K4321" t="str">
        <f t="shared" si="67"/>
        <v>Non Irigasi</v>
      </c>
      <c r="L4321" t="s">
        <v>327</v>
      </c>
    </row>
    <row r="4322" spans="1:12" x14ac:dyDescent="0.25">
      <c r="A4322" s="1">
        <v>4321</v>
      </c>
      <c r="B4322" s="3">
        <v>1</v>
      </c>
      <c r="C4322" s="1">
        <v>246</v>
      </c>
      <c r="D4322" s="1">
        <v>14</v>
      </c>
      <c r="E4322" s="1">
        <v>13</v>
      </c>
      <c r="F4322" s="1">
        <v>1</v>
      </c>
      <c r="G4322">
        <f>VLOOKUP(C4322,reference!$A$1:$E$310,5,FALSE)</f>
        <v>5315030</v>
      </c>
      <c r="H4322" t="str">
        <f>VLOOKUP(C4322,reference!$A$1:$E$310,4,FALSE)</f>
        <v>LEMBOR</v>
      </c>
      <c r="I4322" t="str">
        <f>VLOOKUP($D4322,reference!$G$1:$H$25,2,FALSE)</f>
        <v>Sawah</v>
      </c>
      <c r="J4322" t="str">
        <f>VLOOKUP($E4322,reference!$G$1:$H$25,2,FALSE)</f>
        <v>Pertanian lahan kering  campur semak / kebun campur</v>
      </c>
      <c r="K4322" t="str">
        <f t="shared" si="67"/>
        <v>Buffer Irigasi</v>
      </c>
      <c r="L4322" t="s">
        <v>327</v>
      </c>
    </row>
    <row r="4323" spans="1:12" x14ac:dyDescent="0.25">
      <c r="A4323" s="1">
        <v>4322</v>
      </c>
      <c r="B4323" s="3">
        <v>27</v>
      </c>
      <c r="C4323" s="1">
        <v>187</v>
      </c>
      <c r="D4323" s="1">
        <v>1</v>
      </c>
      <c r="E4323" s="1">
        <v>12</v>
      </c>
      <c r="F4323" s="1">
        <v>0</v>
      </c>
      <c r="G4323">
        <f>VLOOKUP(C4323,reference!$A$1:$E$310,5,FALSE)</f>
        <v>5311010</v>
      </c>
      <c r="H4323" t="str">
        <f>VLOOKUP(C4323,reference!$A$1:$E$310,4,FALSE)</f>
        <v>NANGAPANDA</v>
      </c>
      <c r="I4323" t="str">
        <f>VLOOKUP($D4323,reference!$G$1:$H$25,2,FALSE)</f>
        <v>Hutan lahan kering primer</v>
      </c>
      <c r="J4323" t="str">
        <f>VLOOKUP($E4323,reference!$G$1:$H$25,2,FALSE)</f>
        <v>Pertanian lahan kering</v>
      </c>
      <c r="K4323" t="str">
        <f t="shared" si="67"/>
        <v>Non Irigasi</v>
      </c>
      <c r="L4323" t="s">
        <v>328</v>
      </c>
    </row>
    <row r="4324" spans="1:12" x14ac:dyDescent="0.25">
      <c r="A4324" s="1">
        <v>4323</v>
      </c>
      <c r="B4324" s="3">
        <v>2</v>
      </c>
      <c r="C4324" s="1">
        <v>186</v>
      </c>
      <c r="D4324" s="1">
        <v>2</v>
      </c>
      <c r="E4324" s="1">
        <v>11</v>
      </c>
      <c r="F4324" s="1">
        <v>0</v>
      </c>
      <c r="G4324">
        <f>VLOOKUP(C4324,reference!$A$1:$E$310,5,FALSE)</f>
        <v>5310082</v>
      </c>
      <c r="H4324" t="str">
        <f>VLOOKUP(C4324,reference!$A$1:$E$310,4,FALSE)</f>
        <v>ALOK TIMUR</v>
      </c>
      <c r="I4324" t="str">
        <f>VLOOKUP($D4324,reference!$G$1:$H$25,2,FALSE)</f>
        <v>Hutan lahan kering sekunder / bekas tebangan</v>
      </c>
      <c r="J4324" t="str">
        <f>VLOOKUP($E4324,reference!$G$1:$H$25,2,FALSE)</f>
        <v>Savanna / Padang rumput</v>
      </c>
      <c r="K4324" t="str">
        <f t="shared" si="67"/>
        <v>Non Irigasi</v>
      </c>
      <c r="L4324" t="s">
        <v>328</v>
      </c>
    </row>
    <row r="4325" spans="1:12" x14ac:dyDescent="0.25">
      <c r="A4325" s="1">
        <v>4324</v>
      </c>
      <c r="B4325" s="3">
        <v>2</v>
      </c>
      <c r="C4325" s="1">
        <v>190</v>
      </c>
      <c r="D4325" s="1">
        <v>1</v>
      </c>
      <c r="E4325" s="1">
        <v>13</v>
      </c>
      <c r="F4325" s="1">
        <v>0</v>
      </c>
      <c r="G4325">
        <f>VLOOKUP(C4325,reference!$A$1:$E$310,5,FALSE)</f>
        <v>5311020</v>
      </c>
      <c r="H4325" t="str">
        <f>VLOOKUP(C4325,reference!$A$1:$E$310,4,FALSE)</f>
        <v>ENDE</v>
      </c>
      <c r="I4325" t="str">
        <f>VLOOKUP($D4325,reference!$G$1:$H$25,2,FALSE)</f>
        <v>Hutan lahan kering primer</v>
      </c>
      <c r="J4325" t="str">
        <f>VLOOKUP($E4325,reference!$G$1:$H$25,2,FALSE)</f>
        <v>Pertanian lahan kering  campur semak / kebun campur</v>
      </c>
      <c r="K4325" t="str">
        <f t="shared" si="67"/>
        <v>Non Irigasi</v>
      </c>
      <c r="L4325" t="s">
        <v>328</v>
      </c>
    </row>
    <row r="4326" spans="1:12" x14ac:dyDescent="0.25">
      <c r="A4326" s="1">
        <v>4325</v>
      </c>
      <c r="B4326" s="3">
        <v>223</v>
      </c>
      <c r="C4326" s="1">
        <v>197</v>
      </c>
      <c r="D4326" s="1">
        <v>2</v>
      </c>
      <c r="E4326" s="1">
        <v>11</v>
      </c>
      <c r="F4326" s="1">
        <v>0</v>
      </c>
      <c r="G4326">
        <f>VLOOKUP(C4326,reference!$A$1:$E$310,5,FALSE)</f>
        <v>5311050</v>
      </c>
      <c r="H4326" t="str">
        <f>VLOOKUP(C4326,reference!$A$1:$E$310,4,FALSE)</f>
        <v>WOLOWARU</v>
      </c>
      <c r="I4326" t="str">
        <f>VLOOKUP($D4326,reference!$G$1:$H$25,2,FALSE)</f>
        <v>Hutan lahan kering sekunder / bekas tebangan</v>
      </c>
      <c r="J4326" t="str">
        <f>VLOOKUP($E4326,reference!$G$1:$H$25,2,FALSE)</f>
        <v>Savanna / Padang rumput</v>
      </c>
      <c r="K4326" t="str">
        <f t="shared" si="67"/>
        <v>Non Irigasi</v>
      </c>
      <c r="L4326" t="s">
        <v>328</v>
      </c>
    </row>
    <row r="4327" spans="1:12" x14ac:dyDescent="0.25">
      <c r="A4327" s="1">
        <v>4326</v>
      </c>
      <c r="B4327" s="3">
        <v>9</v>
      </c>
      <c r="C4327" s="1">
        <v>167</v>
      </c>
      <c r="D4327" s="1">
        <v>14</v>
      </c>
      <c r="E4327" s="1">
        <v>1</v>
      </c>
      <c r="F4327" s="1">
        <v>0</v>
      </c>
      <c r="G4327">
        <f>VLOOKUP(C4327,reference!$A$1:$E$310,5,FALSE)</f>
        <v>5310011</v>
      </c>
      <c r="H4327" t="str">
        <f>VLOOKUP(C4327,reference!$A$1:$E$310,4,FALSE)</f>
        <v>MEGO</v>
      </c>
      <c r="I4327" t="str">
        <f>VLOOKUP($D4327,reference!$G$1:$H$25,2,FALSE)</f>
        <v>Sawah</v>
      </c>
      <c r="J4327" t="str">
        <f>VLOOKUP($E4327,reference!$G$1:$H$25,2,FALSE)</f>
        <v>Hutan lahan kering primer</v>
      </c>
      <c r="K4327" t="str">
        <f t="shared" si="67"/>
        <v>Non Irigasi</v>
      </c>
      <c r="L4327" t="s">
        <v>327</v>
      </c>
    </row>
    <row r="4328" spans="1:12" x14ac:dyDescent="0.25">
      <c r="A4328" s="1">
        <v>4327</v>
      </c>
      <c r="B4328" s="3">
        <v>47</v>
      </c>
      <c r="C4328" s="1">
        <v>171</v>
      </c>
      <c r="D4328" s="1">
        <v>2</v>
      </c>
      <c r="E4328" s="1">
        <v>12</v>
      </c>
      <c r="F4328" s="1">
        <v>0</v>
      </c>
      <c r="G4328">
        <f>VLOOKUP(C4328,reference!$A$1:$E$310,5,FALSE)</f>
        <v>5310031</v>
      </c>
      <c r="H4328" t="str">
        <f>VLOOKUP(C4328,reference!$A$1:$E$310,4,FALSE)</f>
        <v>DORENG</v>
      </c>
      <c r="I4328" t="str">
        <f>VLOOKUP($D4328,reference!$G$1:$H$25,2,FALSE)</f>
        <v>Hutan lahan kering sekunder / bekas tebangan</v>
      </c>
      <c r="J4328" t="str">
        <f>VLOOKUP($E4328,reference!$G$1:$H$25,2,FALSE)</f>
        <v>Pertanian lahan kering</v>
      </c>
      <c r="K4328" t="str">
        <f t="shared" si="67"/>
        <v>Non Irigasi</v>
      </c>
      <c r="L4328" t="s">
        <v>328</v>
      </c>
    </row>
    <row r="4329" spans="1:12" x14ac:dyDescent="0.25">
      <c r="A4329" s="1">
        <v>4328</v>
      </c>
      <c r="B4329" s="3">
        <v>20</v>
      </c>
      <c r="C4329" s="1">
        <v>222</v>
      </c>
      <c r="D4329" s="1">
        <v>13</v>
      </c>
      <c r="E4329" s="1">
        <v>9</v>
      </c>
      <c r="F4329" s="1">
        <v>0</v>
      </c>
      <c r="G4329">
        <f>VLOOKUP(C4329,reference!$A$1:$E$310,5,FALSE)</f>
        <v>5313042</v>
      </c>
      <c r="H4329" t="str">
        <f>VLOOKUP(C4329,reference!$A$1:$E$310,4,FALSE)</f>
        <v>SATAR MESE UTARA</v>
      </c>
      <c r="I4329" t="str">
        <f>VLOOKUP($D4329,reference!$G$1:$H$25,2,FALSE)</f>
        <v>Pertanian lahan kering  campur semak / kebun campur</v>
      </c>
      <c r="J4329" t="str">
        <f>VLOOKUP($E4329,reference!$G$1:$H$25,2,FALSE)</f>
        <v>Semak belukar</v>
      </c>
      <c r="K4329" t="str">
        <f t="shared" si="67"/>
        <v>Non Irigasi</v>
      </c>
      <c r="L4329" t="s">
        <v>327</v>
      </c>
    </row>
    <row r="4330" spans="1:12" x14ac:dyDescent="0.25">
      <c r="A4330" s="1">
        <v>4329</v>
      </c>
      <c r="B4330" s="3">
        <v>44</v>
      </c>
      <c r="C4330" s="1">
        <v>222</v>
      </c>
      <c r="D4330" s="1">
        <v>13</v>
      </c>
      <c r="E4330" s="1">
        <v>16</v>
      </c>
      <c r="F4330" s="1">
        <v>0</v>
      </c>
      <c r="G4330">
        <f>VLOOKUP(C4330,reference!$A$1:$E$310,5,FALSE)</f>
        <v>5313042</v>
      </c>
      <c r="H4330" t="str">
        <f>VLOOKUP(C4330,reference!$A$1:$E$310,4,FALSE)</f>
        <v>SATAR MESE UTARA</v>
      </c>
      <c r="I4330" t="str">
        <f>VLOOKUP($D4330,reference!$G$1:$H$25,2,FALSE)</f>
        <v>Pertanian lahan kering  campur semak / kebun campur</v>
      </c>
      <c r="J4330" t="str">
        <f>VLOOKUP($E4330,reference!$G$1:$H$25,2,FALSE)</f>
        <v>Pemukiman</v>
      </c>
      <c r="K4330" t="str">
        <f t="shared" si="67"/>
        <v>Non Irigasi</v>
      </c>
      <c r="L4330" t="s">
        <v>327</v>
      </c>
    </row>
    <row r="4331" spans="1:12" x14ac:dyDescent="0.25">
      <c r="A4331" s="1">
        <v>4330</v>
      </c>
      <c r="B4331" s="3">
        <v>40</v>
      </c>
      <c r="C4331" s="1">
        <v>190</v>
      </c>
      <c r="D4331" s="1">
        <v>2</v>
      </c>
      <c r="E4331" s="1">
        <v>1</v>
      </c>
      <c r="F4331" s="1">
        <v>0</v>
      </c>
      <c r="G4331">
        <f>VLOOKUP(C4331,reference!$A$1:$E$310,5,FALSE)</f>
        <v>5311020</v>
      </c>
      <c r="H4331" t="str">
        <f>VLOOKUP(C4331,reference!$A$1:$E$310,4,FALSE)</f>
        <v>ENDE</v>
      </c>
      <c r="I4331" t="str">
        <f>VLOOKUP($D4331,reference!$G$1:$H$25,2,FALSE)</f>
        <v>Hutan lahan kering sekunder / bekas tebangan</v>
      </c>
      <c r="J4331" t="str">
        <f>VLOOKUP($E4331,reference!$G$1:$H$25,2,FALSE)</f>
        <v>Hutan lahan kering primer</v>
      </c>
      <c r="K4331" t="str">
        <f t="shared" si="67"/>
        <v>Non Irigasi</v>
      </c>
      <c r="L4331" t="s">
        <v>327</v>
      </c>
    </row>
    <row r="4332" spans="1:12" x14ac:dyDescent="0.25">
      <c r="A4332" s="1">
        <v>4331</v>
      </c>
      <c r="B4332" s="3">
        <v>3</v>
      </c>
      <c r="C4332" s="1">
        <v>186</v>
      </c>
      <c r="D4332" s="1">
        <v>2</v>
      </c>
      <c r="E4332" s="1">
        <v>1</v>
      </c>
      <c r="F4332" s="1">
        <v>0</v>
      </c>
      <c r="G4332">
        <f>VLOOKUP(C4332,reference!$A$1:$E$310,5,FALSE)</f>
        <v>5310082</v>
      </c>
      <c r="H4332" t="str">
        <f>VLOOKUP(C4332,reference!$A$1:$E$310,4,FALSE)</f>
        <v>ALOK TIMUR</v>
      </c>
      <c r="I4332" t="str">
        <f>VLOOKUP($D4332,reference!$G$1:$H$25,2,FALSE)</f>
        <v>Hutan lahan kering sekunder / bekas tebangan</v>
      </c>
      <c r="J4332" t="str">
        <f>VLOOKUP($E4332,reference!$G$1:$H$25,2,FALSE)</f>
        <v>Hutan lahan kering primer</v>
      </c>
      <c r="K4332" t="str">
        <f t="shared" si="67"/>
        <v>Non Irigasi</v>
      </c>
      <c r="L4332" t="s">
        <v>327</v>
      </c>
    </row>
    <row r="4333" spans="1:12" x14ac:dyDescent="0.25">
      <c r="A4333" s="1">
        <v>4332</v>
      </c>
      <c r="B4333" s="3">
        <v>24</v>
      </c>
      <c r="C4333" s="1">
        <v>222</v>
      </c>
      <c r="D4333" s="1">
        <v>13</v>
      </c>
      <c r="E4333" s="1">
        <v>14</v>
      </c>
      <c r="F4333" s="1">
        <v>0</v>
      </c>
      <c r="G4333">
        <f>VLOOKUP(C4333,reference!$A$1:$E$310,5,FALSE)</f>
        <v>5313042</v>
      </c>
      <c r="H4333" t="str">
        <f>VLOOKUP(C4333,reference!$A$1:$E$310,4,FALSE)</f>
        <v>SATAR MESE UTARA</v>
      </c>
      <c r="I4333" t="str">
        <f>VLOOKUP($D4333,reference!$G$1:$H$25,2,FALSE)</f>
        <v>Pertanian lahan kering  campur semak / kebun campur</v>
      </c>
      <c r="J4333" t="str">
        <f>VLOOKUP($E4333,reference!$G$1:$H$25,2,FALSE)</f>
        <v>Sawah</v>
      </c>
      <c r="K4333" t="str">
        <f t="shared" si="67"/>
        <v>Non Irigasi</v>
      </c>
      <c r="L4333" t="s">
        <v>327</v>
      </c>
    </row>
    <row r="4334" spans="1:12" x14ac:dyDescent="0.25">
      <c r="A4334" s="1">
        <v>4333</v>
      </c>
      <c r="B4334" s="3">
        <v>66</v>
      </c>
      <c r="C4334" s="1">
        <v>166</v>
      </c>
      <c r="D4334" s="1">
        <v>14</v>
      </c>
      <c r="E4334" s="1">
        <v>14</v>
      </c>
      <c r="F4334" s="1">
        <v>0</v>
      </c>
      <c r="G4334">
        <f>VLOOKUP(C4334,reference!$A$1:$E$310,5,FALSE)</f>
        <v>5310010</v>
      </c>
      <c r="H4334" t="str">
        <f>VLOOKUP(C4334,reference!$A$1:$E$310,4,FALSE)</f>
        <v>PAGA</v>
      </c>
      <c r="I4334" t="str">
        <f>VLOOKUP($D4334,reference!$G$1:$H$25,2,FALSE)</f>
        <v>Sawah</v>
      </c>
      <c r="J4334" t="str">
        <f>VLOOKUP($E4334,reference!$G$1:$H$25,2,FALSE)</f>
        <v>Sawah</v>
      </c>
      <c r="K4334" t="str">
        <f t="shared" si="67"/>
        <v>Non Irigasi</v>
      </c>
      <c r="L4334" t="s">
        <v>327</v>
      </c>
    </row>
    <row r="4335" spans="1:12" x14ac:dyDescent="0.25">
      <c r="A4335" s="1">
        <v>4334</v>
      </c>
      <c r="B4335" s="3">
        <v>3</v>
      </c>
      <c r="C4335" s="1">
        <v>172</v>
      </c>
      <c r="D4335" s="1">
        <v>0</v>
      </c>
      <c r="E4335" s="1">
        <v>11</v>
      </c>
      <c r="F4335" s="1">
        <v>0</v>
      </c>
      <c r="G4335">
        <f>VLOOKUP(C4335,reference!$A$1:$E$310,5,FALSE)</f>
        <v>5310032</v>
      </c>
      <c r="H4335" t="str">
        <f>VLOOKUP(C4335,reference!$A$1:$E$310,4,FALSE)</f>
        <v>MAPITARA</v>
      </c>
      <c r="I4335" t="str">
        <f>VLOOKUP($D4335,reference!$G$1:$H$25,2,FALSE)</f>
        <v>No data</v>
      </c>
      <c r="J4335" t="str">
        <f>VLOOKUP($E4335,reference!$G$1:$H$25,2,FALSE)</f>
        <v>Savanna / Padang rumput</v>
      </c>
      <c r="K4335" t="str">
        <f t="shared" si="67"/>
        <v>Non Irigasi</v>
      </c>
      <c r="L4335" t="s">
        <v>327</v>
      </c>
    </row>
    <row r="4336" spans="1:12" x14ac:dyDescent="0.25">
      <c r="A4336" s="1">
        <v>4335</v>
      </c>
      <c r="B4336" s="3">
        <v>877</v>
      </c>
      <c r="C4336" s="1">
        <v>220</v>
      </c>
      <c r="D4336" s="1">
        <v>13</v>
      </c>
      <c r="E4336" s="1">
        <v>9</v>
      </c>
      <c r="F4336" s="1">
        <v>0</v>
      </c>
      <c r="G4336">
        <f>VLOOKUP(C4336,reference!$A$1:$E$310,5,FALSE)</f>
        <v>5313040</v>
      </c>
      <c r="H4336" t="str">
        <f>VLOOKUP(C4336,reference!$A$1:$E$310,4,FALSE)</f>
        <v>SATAR MESE</v>
      </c>
      <c r="I4336" t="str">
        <f>VLOOKUP($D4336,reference!$G$1:$H$25,2,FALSE)</f>
        <v>Pertanian lahan kering  campur semak / kebun campur</v>
      </c>
      <c r="J4336" t="str">
        <f>VLOOKUP($E4336,reference!$G$1:$H$25,2,FALSE)</f>
        <v>Semak belukar</v>
      </c>
      <c r="K4336" t="str">
        <f t="shared" si="67"/>
        <v>Non Irigasi</v>
      </c>
      <c r="L4336" t="s">
        <v>327</v>
      </c>
    </row>
    <row r="4337" spans="1:12" x14ac:dyDescent="0.25">
      <c r="A4337" s="1">
        <v>4336</v>
      </c>
      <c r="B4337" s="3">
        <v>27</v>
      </c>
      <c r="C4337" s="1">
        <v>215</v>
      </c>
      <c r="D4337" s="1">
        <v>2</v>
      </c>
      <c r="E4337" s="1">
        <v>9</v>
      </c>
      <c r="F4337" s="1">
        <v>0</v>
      </c>
      <c r="G4337">
        <f>VLOOKUP(C4337,reference!$A$1:$E$310,5,FALSE)</f>
        <v>5312070</v>
      </c>
      <c r="H4337" t="str">
        <f>VLOOKUP(C4337,reference!$A$1:$E$310,4,FALSE)</f>
        <v>BAJAWA UTARA</v>
      </c>
      <c r="I4337" t="str">
        <f>VLOOKUP($D4337,reference!$G$1:$H$25,2,FALSE)</f>
        <v>Hutan lahan kering sekunder / bekas tebangan</v>
      </c>
      <c r="J4337" t="str">
        <f>VLOOKUP($E4337,reference!$G$1:$H$25,2,FALSE)</f>
        <v>Semak belukar</v>
      </c>
      <c r="K4337" t="str">
        <f t="shared" si="67"/>
        <v>Non Irigasi</v>
      </c>
      <c r="L4337" t="s">
        <v>328</v>
      </c>
    </row>
    <row r="4338" spans="1:12" x14ac:dyDescent="0.25">
      <c r="A4338" s="1">
        <v>4337</v>
      </c>
      <c r="B4338" s="3">
        <v>29</v>
      </c>
      <c r="C4338" s="1">
        <v>273</v>
      </c>
      <c r="D4338" s="1">
        <v>11</v>
      </c>
      <c r="E4338" s="1">
        <v>11</v>
      </c>
      <c r="F4338" s="1">
        <v>1</v>
      </c>
      <c r="G4338">
        <f>VLOOKUP(C4338,reference!$A$1:$E$310,5,FALSE)</f>
        <v>5318040</v>
      </c>
      <c r="H4338" t="str">
        <f>VLOOKUP(C4338,reference!$A$1:$E$310,4,FALSE)</f>
        <v>BOAWAE</v>
      </c>
      <c r="I4338" t="str">
        <f>VLOOKUP($D4338,reference!$G$1:$H$25,2,FALSE)</f>
        <v>Savanna / Padang rumput</v>
      </c>
      <c r="J4338" t="str">
        <f>VLOOKUP($E4338,reference!$G$1:$H$25,2,FALSE)</f>
        <v>Savanna / Padang rumput</v>
      </c>
      <c r="K4338" t="str">
        <f t="shared" si="67"/>
        <v>Buffer Irigasi</v>
      </c>
      <c r="L4338" t="s">
        <v>327</v>
      </c>
    </row>
    <row r="4339" spans="1:12" x14ac:dyDescent="0.25">
      <c r="A4339" s="1">
        <v>4338</v>
      </c>
      <c r="B4339" s="3">
        <v>406</v>
      </c>
      <c r="C4339" s="1">
        <v>272</v>
      </c>
      <c r="D4339" s="1">
        <v>2</v>
      </c>
      <c r="E4339" s="1">
        <v>16</v>
      </c>
      <c r="F4339" s="1">
        <v>0</v>
      </c>
      <c r="G4339">
        <f>VLOOKUP(C4339,reference!$A$1:$E$310,5,FALSE)</f>
        <v>5318030</v>
      </c>
      <c r="H4339" t="str">
        <f>VLOOKUP(C4339,reference!$A$1:$E$310,4,FALSE)</f>
        <v>NANGARORO</v>
      </c>
      <c r="I4339" t="str">
        <f>VLOOKUP($D4339,reference!$G$1:$H$25,2,FALSE)</f>
        <v>Hutan lahan kering sekunder / bekas tebangan</v>
      </c>
      <c r="J4339" t="str">
        <f>VLOOKUP($E4339,reference!$G$1:$H$25,2,FALSE)</f>
        <v>Pemukiman</v>
      </c>
      <c r="K4339" t="str">
        <f t="shared" si="67"/>
        <v>Non Irigasi</v>
      </c>
      <c r="L4339" t="s">
        <v>328</v>
      </c>
    </row>
    <row r="4340" spans="1:12" x14ac:dyDescent="0.25">
      <c r="A4340" s="1">
        <v>4339</v>
      </c>
      <c r="B4340" s="3">
        <v>8</v>
      </c>
      <c r="C4340" s="1">
        <v>169</v>
      </c>
      <c r="D4340" s="1">
        <v>2</v>
      </c>
      <c r="E4340" s="1">
        <v>12</v>
      </c>
      <c r="F4340" s="1">
        <v>0</v>
      </c>
      <c r="G4340">
        <f>VLOOKUP(C4340,reference!$A$1:$E$310,5,FALSE)</f>
        <v>5310020</v>
      </c>
      <c r="H4340" t="str">
        <f>VLOOKUP(C4340,reference!$A$1:$E$310,4,FALSE)</f>
        <v>LELA</v>
      </c>
      <c r="I4340" t="str">
        <f>VLOOKUP($D4340,reference!$G$1:$H$25,2,FALSE)</f>
        <v>Hutan lahan kering sekunder / bekas tebangan</v>
      </c>
      <c r="J4340" t="str">
        <f>VLOOKUP($E4340,reference!$G$1:$H$25,2,FALSE)</f>
        <v>Pertanian lahan kering</v>
      </c>
      <c r="K4340" t="str">
        <f t="shared" si="67"/>
        <v>Non Irigasi</v>
      </c>
      <c r="L4340" t="s">
        <v>328</v>
      </c>
    </row>
    <row r="4341" spans="1:12" x14ac:dyDescent="0.25">
      <c r="A4341" s="1">
        <v>4340</v>
      </c>
      <c r="B4341" s="3">
        <v>151</v>
      </c>
      <c r="C4341" s="1">
        <v>220</v>
      </c>
      <c r="D4341" s="1">
        <v>1</v>
      </c>
      <c r="E4341" s="1">
        <v>9</v>
      </c>
      <c r="F4341" s="1">
        <v>0</v>
      </c>
      <c r="G4341">
        <f>VLOOKUP(C4341,reference!$A$1:$E$310,5,FALSE)</f>
        <v>5313040</v>
      </c>
      <c r="H4341" t="str">
        <f>VLOOKUP(C4341,reference!$A$1:$E$310,4,FALSE)</f>
        <v>SATAR MESE</v>
      </c>
      <c r="I4341" t="str">
        <f>VLOOKUP($D4341,reference!$G$1:$H$25,2,FALSE)</f>
        <v>Hutan lahan kering primer</v>
      </c>
      <c r="J4341" t="str">
        <f>VLOOKUP($E4341,reference!$G$1:$H$25,2,FALSE)</f>
        <v>Semak belukar</v>
      </c>
      <c r="K4341" t="str">
        <f t="shared" si="67"/>
        <v>Non Irigasi</v>
      </c>
      <c r="L4341" t="s">
        <v>328</v>
      </c>
    </row>
    <row r="4342" spans="1:12" x14ac:dyDescent="0.25">
      <c r="A4342" s="1">
        <v>4341</v>
      </c>
      <c r="B4342" s="3">
        <v>9</v>
      </c>
      <c r="C4342" s="1">
        <v>166</v>
      </c>
      <c r="D4342" s="1">
        <v>14</v>
      </c>
      <c r="E4342" s="1">
        <v>2</v>
      </c>
      <c r="F4342" s="1">
        <v>0</v>
      </c>
      <c r="G4342">
        <f>VLOOKUP(C4342,reference!$A$1:$E$310,5,FALSE)</f>
        <v>5310010</v>
      </c>
      <c r="H4342" t="str">
        <f>VLOOKUP(C4342,reference!$A$1:$E$310,4,FALSE)</f>
        <v>PAGA</v>
      </c>
      <c r="I4342" t="str">
        <f>VLOOKUP($D4342,reference!$G$1:$H$25,2,FALSE)</f>
        <v>Sawah</v>
      </c>
      <c r="J4342" t="str">
        <f>VLOOKUP($E4342,reference!$G$1:$H$25,2,FALSE)</f>
        <v>Hutan lahan kering sekunder / bekas tebangan</v>
      </c>
      <c r="K4342" t="str">
        <f t="shared" si="67"/>
        <v>Non Irigasi</v>
      </c>
      <c r="L4342" t="s">
        <v>327</v>
      </c>
    </row>
    <row r="4343" spans="1:12" x14ac:dyDescent="0.25">
      <c r="A4343" s="1">
        <v>4342</v>
      </c>
      <c r="B4343" s="3">
        <v>34</v>
      </c>
      <c r="C4343" s="1">
        <v>246</v>
      </c>
      <c r="D4343" s="1">
        <v>2</v>
      </c>
      <c r="E4343" s="1">
        <v>2</v>
      </c>
      <c r="F4343" s="1">
        <v>0</v>
      </c>
      <c r="G4343">
        <f>VLOOKUP(C4343,reference!$A$1:$E$310,5,FALSE)</f>
        <v>5315030</v>
      </c>
      <c r="H4343" t="str">
        <f>VLOOKUP(C4343,reference!$A$1:$E$310,4,FALSE)</f>
        <v>LEMBOR</v>
      </c>
      <c r="I4343" t="str">
        <f>VLOOKUP($D4343,reference!$G$1:$H$25,2,FALSE)</f>
        <v>Hutan lahan kering sekunder / bekas tebangan</v>
      </c>
      <c r="J4343" t="str">
        <f>VLOOKUP($E4343,reference!$G$1:$H$25,2,FALSE)</f>
        <v>Hutan lahan kering sekunder / bekas tebangan</v>
      </c>
      <c r="K4343" t="str">
        <f t="shared" si="67"/>
        <v>Non Irigasi</v>
      </c>
      <c r="L4343" t="s">
        <v>327</v>
      </c>
    </row>
    <row r="4344" spans="1:12" x14ac:dyDescent="0.25">
      <c r="A4344" s="1">
        <v>4343</v>
      </c>
      <c r="B4344" s="3">
        <v>2412</v>
      </c>
      <c r="C4344" s="1">
        <v>248</v>
      </c>
      <c r="D4344" s="1">
        <v>13</v>
      </c>
      <c r="E4344" s="1">
        <v>9</v>
      </c>
      <c r="F4344" s="1">
        <v>0</v>
      </c>
      <c r="G4344">
        <f>VLOOKUP(C4344,reference!$A$1:$E$310,5,FALSE)</f>
        <v>5315032</v>
      </c>
      <c r="H4344" t="str">
        <f>VLOOKUP(C4344,reference!$A$1:$E$310,4,FALSE)</f>
        <v>LEMBOR SELATAN</v>
      </c>
      <c r="I4344" t="str">
        <f>VLOOKUP($D4344,reference!$G$1:$H$25,2,FALSE)</f>
        <v>Pertanian lahan kering  campur semak / kebun campur</v>
      </c>
      <c r="J4344" t="str">
        <f>VLOOKUP($E4344,reference!$G$1:$H$25,2,FALSE)</f>
        <v>Semak belukar</v>
      </c>
      <c r="K4344" t="str">
        <f t="shared" si="67"/>
        <v>Non Irigasi</v>
      </c>
      <c r="L4344" t="s">
        <v>327</v>
      </c>
    </row>
    <row r="4345" spans="1:12" x14ac:dyDescent="0.25">
      <c r="A4345" s="1">
        <v>4344</v>
      </c>
      <c r="B4345" s="3">
        <v>312</v>
      </c>
      <c r="C4345" s="1">
        <v>200</v>
      </c>
      <c r="D4345" s="1">
        <v>2</v>
      </c>
      <c r="E4345" s="1">
        <v>14</v>
      </c>
      <c r="F4345" s="1">
        <v>0</v>
      </c>
      <c r="G4345">
        <f>VLOOKUP(C4345,reference!$A$1:$E$310,5,FALSE)</f>
        <v>5311053</v>
      </c>
      <c r="H4345" t="str">
        <f>VLOOKUP(C4345,reference!$A$1:$E$310,4,FALSE)</f>
        <v>KELIMUTU</v>
      </c>
      <c r="I4345" t="str">
        <f>VLOOKUP($D4345,reference!$G$1:$H$25,2,FALSE)</f>
        <v>Hutan lahan kering sekunder / bekas tebangan</v>
      </c>
      <c r="J4345" t="str">
        <f>VLOOKUP($E4345,reference!$G$1:$H$25,2,FALSE)</f>
        <v>Sawah</v>
      </c>
      <c r="K4345" t="str">
        <f t="shared" si="67"/>
        <v>Non Irigasi</v>
      </c>
      <c r="L4345" t="s">
        <v>328</v>
      </c>
    </row>
    <row r="4346" spans="1:12" x14ac:dyDescent="0.25">
      <c r="A4346" s="1">
        <v>4345</v>
      </c>
      <c r="B4346" s="3">
        <v>498</v>
      </c>
      <c r="C4346" s="1">
        <v>171</v>
      </c>
      <c r="D4346" s="1">
        <v>13</v>
      </c>
      <c r="E4346" s="1">
        <v>12</v>
      </c>
      <c r="F4346" s="1">
        <v>0</v>
      </c>
      <c r="G4346">
        <f>VLOOKUP(C4346,reference!$A$1:$E$310,5,FALSE)</f>
        <v>5310031</v>
      </c>
      <c r="H4346" t="str">
        <f>VLOOKUP(C4346,reference!$A$1:$E$310,4,FALSE)</f>
        <v>DORENG</v>
      </c>
      <c r="I4346" t="str">
        <f>VLOOKUP($D4346,reference!$G$1:$H$25,2,FALSE)</f>
        <v>Pertanian lahan kering  campur semak / kebun campur</v>
      </c>
      <c r="J4346" t="str">
        <f>VLOOKUP($E4346,reference!$G$1:$H$25,2,FALSE)</f>
        <v>Pertanian lahan kering</v>
      </c>
      <c r="K4346" t="str">
        <f t="shared" si="67"/>
        <v>Non Irigasi</v>
      </c>
      <c r="L4346" t="s">
        <v>327</v>
      </c>
    </row>
    <row r="4347" spans="1:12" x14ac:dyDescent="0.25">
      <c r="A4347" s="1">
        <v>4346</v>
      </c>
      <c r="B4347" s="3">
        <v>530</v>
      </c>
      <c r="C4347" s="1">
        <v>242</v>
      </c>
      <c r="D4347" s="1">
        <v>1</v>
      </c>
      <c r="E4347" s="1">
        <v>9</v>
      </c>
      <c r="F4347" s="1">
        <v>0</v>
      </c>
      <c r="G4347">
        <f>VLOOKUP(C4347,reference!$A$1:$E$310,5,FALSE)</f>
        <v>5315010</v>
      </c>
      <c r="H4347" t="str">
        <f>VLOOKUP(C4347,reference!$A$1:$E$310,4,FALSE)</f>
        <v>KOMODO</v>
      </c>
      <c r="I4347" t="str">
        <f>VLOOKUP($D4347,reference!$G$1:$H$25,2,FALSE)</f>
        <v>Hutan lahan kering primer</v>
      </c>
      <c r="J4347" t="str">
        <f>VLOOKUP($E4347,reference!$G$1:$H$25,2,FALSE)</f>
        <v>Semak belukar</v>
      </c>
      <c r="K4347" t="str">
        <f t="shared" si="67"/>
        <v>Non Irigasi</v>
      </c>
      <c r="L4347" t="s">
        <v>328</v>
      </c>
    </row>
    <row r="4348" spans="1:12" x14ac:dyDescent="0.25">
      <c r="A4348" s="1">
        <v>4347</v>
      </c>
      <c r="B4348" s="3">
        <v>36</v>
      </c>
      <c r="C4348" s="1">
        <v>222</v>
      </c>
      <c r="D4348" s="1">
        <v>9</v>
      </c>
      <c r="E4348" s="1">
        <v>16</v>
      </c>
      <c r="F4348" s="1">
        <v>0</v>
      </c>
      <c r="G4348">
        <f>VLOOKUP(C4348,reference!$A$1:$E$310,5,FALSE)</f>
        <v>5313042</v>
      </c>
      <c r="H4348" t="str">
        <f>VLOOKUP(C4348,reference!$A$1:$E$310,4,FALSE)</f>
        <v>SATAR MESE UTARA</v>
      </c>
      <c r="I4348" t="str">
        <f>VLOOKUP($D4348,reference!$G$1:$H$25,2,FALSE)</f>
        <v>Semak belukar</v>
      </c>
      <c r="J4348" t="str">
        <f>VLOOKUP($E4348,reference!$G$1:$H$25,2,FALSE)</f>
        <v>Pemukiman</v>
      </c>
      <c r="K4348" t="str">
        <f t="shared" si="67"/>
        <v>Non Irigasi</v>
      </c>
      <c r="L4348" t="s">
        <v>327</v>
      </c>
    </row>
    <row r="4349" spans="1:12" x14ac:dyDescent="0.25">
      <c r="A4349" s="1">
        <v>4348</v>
      </c>
      <c r="B4349" s="3">
        <v>61</v>
      </c>
      <c r="C4349" s="1">
        <v>220</v>
      </c>
      <c r="D4349" s="1">
        <v>13</v>
      </c>
      <c r="E4349" s="1">
        <v>14</v>
      </c>
      <c r="F4349" s="1">
        <v>0</v>
      </c>
      <c r="G4349">
        <f>VLOOKUP(C4349,reference!$A$1:$E$310,5,FALSE)</f>
        <v>5313040</v>
      </c>
      <c r="H4349" t="str">
        <f>VLOOKUP(C4349,reference!$A$1:$E$310,4,FALSE)</f>
        <v>SATAR MESE</v>
      </c>
      <c r="I4349" t="str">
        <f>VLOOKUP($D4349,reference!$G$1:$H$25,2,FALSE)</f>
        <v>Pertanian lahan kering  campur semak / kebun campur</v>
      </c>
      <c r="J4349" t="str">
        <f>VLOOKUP($E4349,reference!$G$1:$H$25,2,FALSE)</f>
        <v>Sawah</v>
      </c>
      <c r="K4349" t="str">
        <f t="shared" si="67"/>
        <v>Non Irigasi</v>
      </c>
      <c r="L4349" t="s">
        <v>327</v>
      </c>
    </row>
    <row r="4350" spans="1:12" x14ac:dyDescent="0.25">
      <c r="A4350" s="1">
        <v>4349</v>
      </c>
      <c r="B4350" s="3">
        <v>592</v>
      </c>
      <c r="C4350" s="1">
        <v>220</v>
      </c>
      <c r="D4350" s="1">
        <v>13</v>
      </c>
      <c r="E4350" s="1">
        <v>16</v>
      </c>
      <c r="F4350" s="1">
        <v>0</v>
      </c>
      <c r="G4350">
        <f>VLOOKUP(C4350,reference!$A$1:$E$310,5,FALSE)</f>
        <v>5313040</v>
      </c>
      <c r="H4350" t="str">
        <f>VLOOKUP(C4350,reference!$A$1:$E$310,4,FALSE)</f>
        <v>SATAR MESE</v>
      </c>
      <c r="I4350" t="str">
        <f>VLOOKUP($D4350,reference!$G$1:$H$25,2,FALSE)</f>
        <v>Pertanian lahan kering  campur semak / kebun campur</v>
      </c>
      <c r="J4350" t="str">
        <f>VLOOKUP($E4350,reference!$G$1:$H$25,2,FALSE)</f>
        <v>Pemukiman</v>
      </c>
      <c r="K4350" t="str">
        <f t="shared" si="67"/>
        <v>Non Irigasi</v>
      </c>
      <c r="L4350" t="s">
        <v>327</v>
      </c>
    </row>
    <row r="4351" spans="1:12" x14ac:dyDescent="0.25">
      <c r="A4351" s="1">
        <v>4350</v>
      </c>
      <c r="B4351" s="3">
        <v>7</v>
      </c>
      <c r="C4351" s="1">
        <v>215</v>
      </c>
      <c r="D4351" s="1">
        <v>2</v>
      </c>
      <c r="E4351" s="1">
        <v>12</v>
      </c>
      <c r="F4351" s="1">
        <v>0</v>
      </c>
      <c r="G4351">
        <f>VLOOKUP(C4351,reference!$A$1:$E$310,5,FALSE)</f>
        <v>5312070</v>
      </c>
      <c r="H4351" t="str">
        <f>VLOOKUP(C4351,reference!$A$1:$E$310,4,FALSE)</f>
        <v>BAJAWA UTARA</v>
      </c>
      <c r="I4351" t="str">
        <f>VLOOKUP($D4351,reference!$G$1:$H$25,2,FALSE)</f>
        <v>Hutan lahan kering sekunder / bekas tebangan</v>
      </c>
      <c r="J4351" t="str">
        <f>VLOOKUP($E4351,reference!$G$1:$H$25,2,FALSE)</f>
        <v>Pertanian lahan kering</v>
      </c>
      <c r="K4351" t="str">
        <f t="shared" si="67"/>
        <v>Non Irigasi</v>
      </c>
      <c r="L4351" t="s">
        <v>328</v>
      </c>
    </row>
    <row r="4352" spans="1:12" x14ac:dyDescent="0.25">
      <c r="A4352" s="1">
        <v>4351</v>
      </c>
      <c r="B4352" s="3">
        <v>362</v>
      </c>
      <c r="C4352" s="1">
        <v>200</v>
      </c>
      <c r="D4352" s="1">
        <v>2</v>
      </c>
      <c r="E4352" s="1">
        <v>11</v>
      </c>
      <c r="F4352" s="1">
        <v>0</v>
      </c>
      <c r="G4352">
        <f>VLOOKUP(C4352,reference!$A$1:$E$310,5,FALSE)</f>
        <v>5311053</v>
      </c>
      <c r="H4352" t="str">
        <f>VLOOKUP(C4352,reference!$A$1:$E$310,4,FALSE)</f>
        <v>KELIMUTU</v>
      </c>
      <c r="I4352" t="str">
        <f>VLOOKUP($D4352,reference!$G$1:$H$25,2,FALSE)</f>
        <v>Hutan lahan kering sekunder / bekas tebangan</v>
      </c>
      <c r="J4352" t="str">
        <f>VLOOKUP($E4352,reference!$G$1:$H$25,2,FALSE)</f>
        <v>Savanna / Padang rumput</v>
      </c>
      <c r="K4352" t="str">
        <f t="shared" si="67"/>
        <v>Non Irigasi</v>
      </c>
      <c r="L4352" t="s">
        <v>328</v>
      </c>
    </row>
    <row r="4353" spans="1:12" x14ac:dyDescent="0.25">
      <c r="A4353" s="1">
        <v>4352</v>
      </c>
      <c r="B4353" s="3">
        <v>144</v>
      </c>
      <c r="C4353" s="1">
        <v>242</v>
      </c>
      <c r="D4353" s="1">
        <v>1</v>
      </c>
      <c r="E4353" s="1">
        <v>11</v>
      </c>
      <c r="F4353" s="1">
        <v>0</v>
      </c>
      <c r="G4353">
        <f>VLOOKUP(C4353,reference!$A$1:$E$310,5,FALSE)</f>
        <v>5315010</v>
      </c>
      <c r="H4353" t="str">
        <f>VLOOKUP(C4353,reference!$A$1:$E$310,4,FALSE)</f>
        <v>KOMODO</v>
      </c>
      <c r="I4353" t="str">
        <f>VLOOKUP($D4353,reference!$G$1:$H$25,2,FALSE)</f>
        <v>Hutan lahan kering primer</v>
      </c>
      <c r="J4353" t="str">
        <f>VLOOKUP($E4353,reference!$G$1:$H$25,2,FALSE)</f>
        <v>Savanna / Padang rumput</v>
      </c>
      <c r="K4353" t="str">
        <f t="shared" si="67"/>
        <v>Non Irigasi</v>
      </c>
      <c r="L4353" t="s">
        <v>328</v>
      </c>
    </row>
    <row r="4354" spans="1:12" x14ac:dyDescent="0.25">
      <c r="A4354" s="1">
        <v>4353</v>
      </c>
      <c r="B4354" s="3">
        <v>334</v>
      </c>
      <c r="C4354" s="1">
        <v>211</v>
      </c>
      <c r="D4354" s="1">
        <v>11</v>
      </c>
      <c r="E4354" s="1">
        <v>2</v>
      </c>
      <c r="F4354" s="1">
        <v>0</v>
      </c>
      <c r="G4354">
        <f>VLOOKUP(C4354,reference!$A$1:$E$310,5,FALSE)</f>
        <v>5312020</v>
      </c>
      <c r="H4354" t="str">
        <f>VLOOKUP(C4354,reference!$A$1:$E$310,4,FALSE)</f>
        <v>BAJAWA</v>
      </c>
      <c r="I4354" t="str">
        <f>VLOOKUP($D4354,reference!$G$1:$H$25,2,FALSE)</f>
        <v>Savanna / Padang rumput</v>
      </c>
      <c r="J4354" t="str">
        <f>VLOOKUP($E4354,reference!$G$1:$H$25,2,FALSE)</f>
        <v>Hutan lahan kering sekunder / bekas tebangan</v>
      </c>
      <c r="K4354" t="str">
        <f t="shared" si="67"/>
        <v>Non Irigasi</v>
      </c>
      <c r="L4354" t="s">
        <v>327</v>
      </c>
    </row>
    <row r="4355" spans="1:12" x14ac:dyDescent="0.25">
      <c r="A4355" s="1">
        <v>4354</v>
      </c>
      <c r="B4355" s="3">
        <v>182</v>
      </c>
      <c r="C4355" s="1">
        <v>272</v>
      </c>
      <c r="D4355" s="1">
        <v>11</v>
      </c>
      <c r="E4355" s="1">
        <v>16</v>
      </c>
      <c r="F4355" s="1">
        <v>0</v>
      </c>
      <c r="G4355">
        <f>VLOOKUP(C4355,reference!$A$1:$E$310,5,FALSE)</f>
        <v>5318030</v>
      </c>
      <c r="H4355" t="str">
        <f>VLOOKUP(C4355,reference!$A$1:$E$310,4,FALSE)</f>
        <v>NANGARORO</v>
      </c>
      <c r="I4355" t="str">
        <f>VLOOKUP($D4355,reference!$G$1:$H$25,2,FALSE)</f>
        <v>Savanna / Padang rumput</v>
      </c>
      <c r="J4355" t="str">
        <f>VLOOKUP($E4355,reference!$G$1:$H$25,2,FALSE)</f>
        <v>Pemukiman</v>
      </c>
      <c r="K4355" t="str">
        <f t="shared" ref="K4355:K4418" si="68">IF(F4355=0,"Non Irigasi","Buffer Irigasi")</f>
        <v>Non Irigasi</v>
      </c>
      <c r="L4355" t="s">
        <v>327</v>
      </c>
    </row>
    <row r="4356" spans="1:12" x14ac:dyDescent="0.25">
      <c r="A4356" s="1">
        <v>4355</v>
      </c>
      <c r="B4356" s="3">
        <v>2</v>
      </c>
      <c r="C4356" s="1">
        <v>199</v>
      </c>
      <c r="D4356" s="1">
        <v>2</v>
      </c>
      <c r="E4356" s="1">
        <v>11</v>
      </c>
      <c r="F4356" s="1">
        <v>0</v>
      </c>
      <c r="G4356">
        <f>VLOOKUP(C4356,reference!$A$1:$E$310,5,FALSE)</f>
        <v>5311052</v>
      </c>
      <c r="H4356" t="str">
        <f>VLOOKUP(C4356,reference!$A$1:$E$310,4,FALSE)</f>
        <v>LIO TIMUR</v>
      </c>
      <c r="I4356" t="str">
        <f>VLOOKUP($D4356,reference!$G$1:$H$25,2,FALSE)</f>
        <v>Hutan lahan kering sekunder / bekas tebangan</v>
      </c>
      <c r="J4356" t="str">
        <f>VLOOKUP($E4356,reference!$G$1:$H$25,2,FALSE)</f>
        <v>Savanna / Padang rumput</v>
      </c>
      <c r="K4356" t="str">
        <f t="shared" si="68"/>
        <v>Non Irigasi</v>
      </c>
      <c r="L4356" t="s">
        <v>328</v>
      </c>
    </row>
    <row r="4357" spans="1:12" x14ac:dyDescent="0.25">
      <c r="A4357" s="1">
        <v>4356</v>
      </c>
      <c r="B4357" s="3">
        <v>27</v>
      </c>
      <c r="C4357" s="1">
        <v>222</v>
      </c>
      <c r="D4357" s="1">
        <v>1</v>
      </c>
      <c r="E4357" s="1">
        <v>16</v>
      </c>
      <c r="F4357" s="1">
        <v>0</v>
      </c>
      <c r="G4357">
        <f>VLOOKUP(C4357,reference!$A$1:$E$310,5,FALSE)</f>
        <v>5313042</v>
      </c>
      <c r="H4357" t="str">
        <f>VLOOKUP(C4357,reference!$A$1:$E$310,4,FALSE)</f>
        <v>SATAR MESE UTARA</v>
      </c>
      <c r="I4357" t="str">
        <f>VLOOKUP($D4357,reference!$G$1:$H$25,2,FALSE)</f>
        <v>Hutan lahan kering primer</v>
      </c>
      <c r="J4357" t="str">
        <f>VLOOKUP($E4357,reference!$G$1:$H$25,2,FALSE)</f>
        <v>Pemukiman</v>
      </c>
      <c r="K4357" t="str">
        <f t="shared" si="68"/>
        <v>Non Irigasi</v>
      </c>
      <c r="L4357" t="s">
        <v>328</v>
      </c>
    </row>
    <row r="4358" spans="1:12" x14ac:dyDescent="0.25">
      <c r="A4358" s="1">
        <v>4357</v>
      </c>
      <c r="B4358" s="3">
        <v>105</v>
      </c>
      <c r="C4358" s="1">
        <v>222</v>
      </c>
      <c r="D4358" s="1">
        <v>9</v>
      </c>
      <c r="E4358" s="1">
        <v>13</v>
      </c>
      <c r="F4358" s="1">
        <v>0</v>
      </c>
      <c r="G4358">
        <f>VLOOKUP(C4358,reference!$A$1:$E$310,5,FALSE)</f>
        <v>5313042</v>
      </c>
      <c r="H4358" t="str">
        <f>VLOOKUP(C4358,reference!$A$1:$E$310,4,FALSE)</f>
        <v>SATAR MESE UTARA</v>
      </c>
      <c r="I4358" t="str">
        <f>VLOOKUP($D4358,reference!$G$1:$H$25,2,FALSE)</f>
        <v>Semak belukar</v>
      </c>
      <c r="J4358" t="str">
        <f>VLOOKUP($E4358,reference!$G$1:$H$25,2,FALSE)</f>
        <v>Pertanian lahan kering  campur semak / kebun campur</v>
      </c>
      <c r="K4358" t="str">
        <f t="shared" si="68"/>
        <v>Non Irigasi</v>
      </c>
      <c r="L4358" t="s">
        <v>327</v>
      </c>
    </row>
    <row r="4359" spans="1:12" x14ac:dyDescent="0.25">
      <c r="A4359" s="1">
        <v>4358</v>
      </c>
      <c r="B4359" s="3">
        <v>1191</v>
      </c>
      <c r="C4359" s="1">
        <v>211</v>
      </c>
      <c r="D4359" s="1">
        <v>11</v>
      </c>
      <c r="E4359" s="1">
        <v>11</v>
      </c>
      <c r="F4359" s="1">
        <v>0</v>
      </c>
      <c r="G4359">
        <f>VLOOKUP(C4359,reference!$A$1:$E$310,5,FALSE)</f>
        <v>5312020</v>
      </c>
      <c r="H4359" t="str">
        <f>VLOOKUP(C4359,reference!$A$1:$E$310,4,FALSE)</f>
        <v>BAJAWA</v>
      </c>
      <c r="I4359" t="str">
        <f>VLOOKUP($D4359,reference!$G$1:$H$25,2,FALSE)</f>
        <v>Savanna / Padang rumput</v>
      </c>
      <c r="J4359" t="str">
        <f>VLOOKUP($E4359,reference!$G$1:$H$25,2,FALSE)</f>
        <v>Savanna / Padang rumput</v>
      </c>
      <c r="K4359" t="str">
        <f t="shared" si="68"/>
        <v>Non Irigasi</v>
      </c>
      <c r="L4359" t="s">
        <v>327</v>
      </c>
    </row>
    <row r="4360" spans="1:12" x14ac:dyDescent="0.25">
      <c r="A4360" s="1">
        <v>4359</v>
      </c>
      <c r="B4360" s="3">
        <v>98</v>
      </c>
      <c r="C4360" s="1">
        <v>200</v>
      </c>
      <c r="D4360" s="1">
        <v>2</v>
      </c>
      <c r="E4360" s="1">
        <v>16</v>
      </c>
      <c r="F4360" s="1">
        <v>0</v>
      </c>
      <c r="G4360">
        <f>VLOOKUP(C4360,reference!$A$1:$E$310,5,FALSE)</f>
        <v>5311053</v>
      </c>
      <c r="H4360" t="str">
        <f>VLOOKUP(C4360,reference!$A$1:$E$310,4,FALSE)</f>
        <v>KELIMUTU</v>
      </c>
      <c r="I4360" t="str">
        <f>VLOOKUP($D4360,reference!$G$1:$H$25,2,FALSE)</f>
        <v>Hutan lahan kering sekunder / bekas tebangan</v>
      </c>
      <c r="J4360" t="str">
        <f>VLOOKUP($E4360,reference!$G$1:$H$25,2,FALSE)</f>
        <v>Pemukiman</v>
      </c>
      <c r="K4360" t="str">
        <f t="shared" si="68"/>
        <v>Non Irigasi</v>
      </c>
      <c r="L4360" t="s">
        <v>328</v>
      </c>
    </row>
    <row r="4361" spans="1:12" x14ac:dyDescent="0.25">
      <c r="A4361" s="1">
        <v>4360</v>
      </c>
      <c r="B4361" s="3">
        <v>2421</v>
      </c>
      <c r="C4361" s="1">
        <v>199</v>
      </c>
      <c r="D4361" s="1">
        <v>2</v>
      </c>
      <c r="E4361" s="1">
        <v>2</v>
      </c>
      <c r="F4361" s="1">
        <v>0</v>
      </c>
      <c r="G4361">
        <f>VLOOKUP(C4361,reference!$A$1:$E$310,5,FALSE)</f>
        <v>5311052</v>
      </c>
      <c r="H4361" t="str">
        <f>VLOOKUP(C4361,reference!$A$1:$E$310,4,FALSE)</f>
        <v>LIO TIMUR</v>
      </c>
      <c r="I4361" t="str">
        <f>VLOOKUP($D4361,reference!$G$1:$H$25,2,FALSE)</f>
        <v>Hutan lahan kering sekunder / bekas tebangan</v>
      </c>
      <c r="J4361" t="str">
        <f>VLOOKUP($E4361,reference!$G$1:$H$25,2,FALSE)</f>
        <v>Hutan lahan kering sekunder / bekas tebangan</v>
      </c>
      <c r="K4361" t="str">
        <f t="shared" si="68"/>
        <v>Non Irigasi</v>
      </c>
      <c r="L4361" t="s">
        <v>327</v>
      </c>
    </row>
    <row r="4362" spans="1:12" x14ac:dyDescent="0.25">
      <c r="A4362" s="1">
        <v>4361</v>
      </c>
      <c r="B4362" s="3">
        <v>6</v>
      </c>
      <c r="C4362" s="1">
        <v>248</v>
      </c>
      <c r="D4362" s="1">
        <v>12</v>
      </c>
      <c r="E4362" s="1">
        <v>9</v>
      </c>
      <c r="F4362" s="1">
        <v>0</v>
      </c>
      <c r="G4362">
        <f>VLOOKUP(C4362,reference!$A$1:$E$310,5,FALSE)</f>
        <v>5315032</v>
      </c>
      <c r="H4362" t="str">
        <f>VLOOKUP(C4362,reference!$A$1:$E$310,4,FALSE)</f>
        <v>LEMBOR SELATAN</v>
      </c>
      <c r="I4362" t="str">
        <f>VLOOKUP($D4362,reference!$G$1:$H$25,2,FALSE)</f>
        <v>Pertanian lahan kering</v>
      </c>
      <c r="J4362" t="str">
        <f>VLOOKUP($E4362,reference!$G$1:$H$25,2,FALSE)</f>
        <v>Semak belukar</v>
      </c>
      <c r="K4362" t="str">
        <f t="shared" si="68"/>
        <v>Non Irigasi</v>
      </c>
      <c r="L4362" t="s">
        <v>327</v>
      </c>
    </row>
    <row r="4363" spans="1:12" x14ac:dyDescent="0.25">
      <c r="A4363" s="1">
        <v>4362</v>
      </c>
      <c r="B4363" s="3">
        <v>150</v>
      </c>
      <c r="C4363" s="1">
        <v>248</v>
      </c>
      <c r="D4363" s="1">
        <v>13</v>
      </c>
      <c r="E4363" s="1">
        <v>14</v>
      </c>
      <c r="F4363" s="1">
        <v>0</v>
      </c>
      <c r="G4363">
        <f>VLOOKUP(C4363,reference!$A$1:$E$310,5,FALSE)</f>
        <v>5315032</v>
      </c>
      <c r="H4363" t="str">
        <f>VLOOKUP(C4363,reference!$A$1:$E$310,4,FALSE)</f>
        <v>LEMBOR SELATAN</v>
      </c>
      <c r="I4363" t="str">
        <f>VLOOKUP($D4363,reference!$G$1:$H$25,2,FALSE)</f>
        <v>Pertanian lahan kering  campur semak / kebun campur</v>
      </c>
      <c r="J4363" t="str">
        <f>VLOOKUP($E4363,reference!$G$1:$H$25,2,FALSE)</f>
        <v>Sawah</v>
      </c>
      <c r="K4363" t="str">
        <f t="shared" si="68"/>
        <v>Non Irigasi</v>
      </c>
      <c r="L4363" t="s">
        <v>327</v>
      </c>
    </row>
    <row r="4364" spans="1:12" x14ac:dyDescent="0.25">
      <c r="A4364" s="1">
        <v>4363</v>
      </c>
      <c r="B4364" s="3">
        <v>850</v>
      </c>
      <c r="C4364" s="1">
        <v>211</v>
      </c>
      <c r="D4364" s="1">
        <v>2</v>
      </c>
      <c r="E4364" s="1">
        <v>2</v>
      </c>
      <c r="F4364" s="1">
        <v>0</v>
      </c>
      <c r="G4364">
        <f>VLOOKUP(C4364,reference!$A$1:$E$310,5,FALSE)</f>
        <v>5312020</v>
      </c>
      <c r="H4364" t="str">
        <f>VLOOKUP(C4364,reference!$A$1:$E$310,4,FALSE)</f>
        <v>BAJAWA</v>
      </c>
      <c r="I4364" t="str">
        <f>VLOOKUP($D4364,reference!$G$1:$H$25,2,FALSE)</f>
        <v>Hutan lahan kering sekunder / bekas tebangan</v>
      </c>
      <c r="J4364" t="str">
        <f>VLOOKUP($E4364,reference!$G$1:$H$25,2,FALSE)</f>
        <v>Hutan lahan kering sekunder / bekas tebangan</v>
      </c>
      <c r="K4364" t="str">
        <f t="shared" si="68"/>
        <v>Non Irigasi</v>
      </c>
      <c r="L4364" t="s">
        <v>327</v>
      </c>
    </row>
    <row r="4365" spans="1:12" x14ac:dyDescent="0.25">
      <c r="A4365" s="1">
        <v>4364</v>
      </c>
      <c r="B4365" s="3">
        <v>315</v>
      </c>
      <c r="C4365" s="1">
        <v>206</v>
      </c>
      <c r="D4365" s="1">
        <v>9</v>
      </c>
      <c r="E4365" s="1">
        <v>9</v>
      </c>
      <c r="F4365" s="1">
        <v>0</v>
      </c>
      <c r="G4365">
        <f>VLOOKUP(C4365,reference!$A$1:$E$310,5,FALSE)</f>
        <v>5311070</v>
      </c>
      <c r="H4365" t="str">
        <f>VLOOKUP(C4365,reference!$A$1:$E$310,4,FALSE)</f>
        <v>DETUSOKO</v>
      </c>
      <c r="I4365" t="str">
        <f>VLOOKUP($D4365,reference!$G$1:$H$25,2,FALSE)</f>
        <v>Semak belukar</v>
      </c>
      <c r="J4365" t="str">
        <f>VLOOKUP($E4365,reference!$G$1:$H$25,2,FALSE)</f>
        <v>Semak belukar</v>
      </c>
      <c r="K4365" t="str">
        <f t="shared" si="68"/>
        <v>Non Irigasi</v>
      </c>
      <c r="L4365" t="s">
        <v>327</v>
      </c>
    </row>
    <row r="4366" spans="1:12" x14ac:dyDescent="0.25">
      <c r="A4366" s="1">
        <v>4365</v>
      </c>
      <c r="B4366" s="3">
        <v>27</v>
      </c>
      <c r="C4366" s="1">
        <v>278</v>
      </c>
      <c r="D4366" s="1">
        <v>1</v>
      </c>
      <c r="E4366" s="1">
        <v>11</v>
      </c>
      <c r="F4366" s="1">
        <v>0</v>
      </c>
      <c r="G4366">
        <f>VLOOKUP(C4366,reference!$A$1:$E$310,5,FALSE)</f>
        <v>5319011</v>
      </c>
      <c r="H4366" t="str">
        <f>VLOOKUP(C4366,reference!$A$1:$E$310,4,FALSE)</f>
        <v>RANA MESE</v>
      </c>
      <c r="I4366" t="str">
        <f>VLOOKUP($D4366,reference!$G$1:$H$25,2,FALSE)</f>
        <v>Hutan lahan kering primer</v>
      </c>
      <c r="J4366" t="str">
        <f>VLOOKUP($E4366,reference!$G$1:$H$25,2,FALSE)</f>
        <v>Savanna / Padang rumput</v>
      </c>
      <c r="K4366" t="str">
        <f t="shared" si="68"/>
        <v>Non Irigasi</v>
      </c>
      <c r="L4366" t="s">
        <v>328</v>
      </c>
    </row>
    <row r="4367" spans="1:12" x14ac:dyDescent="0.25">
      <c r="A4367" s="1">
        <v>4366</v>
      </c>
      <c r="B4367" s="3">
        <v>85</v>
      </c>
      <c r="C4367" s="1">
        <v>278</v>
      </c>
      <c r="D4367" s="1">
        <v>13</v>
      </c>
      <c r="E4367" s="1">
        <v>11</v>
      </c>
      <c r="F4367" s="1">
        <v>0</v>
      </c>
      <c r="G4367">
        <f>VLOOKUP(C4367,reference!$A$1:$E$310,5,FALSE)</f>
        <v>5319011</v>
      </c>
      <c r="H4367" t="str">
        <f>VLOOKUP(C4367,reference!$A$1:$E$310,4,FALSE)</f>
        <v>RANA MESE</v>
      </c>
      <c r="I4367" t="str">
        <f>VLOOKUP($D4367,reference!$G$1:$H$25,2,FALSE)</f>
        <v>Pertanian lahan kering  campur semak / kebun campur</v>
      </c>
      <c r="J4367" t="str">
        <f>VLOOKUP($E4367,reference!$G$1:$H$25,2,FALSE)</f>
        <v>Savanna / Padang rumput</v>
      </c>
      <c r="K4367" t="str">
        <f t="shared" si="68"/>
        <v>Non Irigasi</v>
      </c>
      <c r="L4367" t="s">
        <v>327</v>
      </c>
    </row>
    <row r="4368" spans="1:12" x14ac:dyDescent="0.25">
      <c r="A4368" s="1">
        <v>4367</v>
      </c>
      <c r="B4368" s="3">
        <v>320</v>
      </c>
      <c r="C4368" s="1">
        <v>190</v>
      </c>
      <c r="D4368" s="1">
        <v>9</v>
      </c>
      <c r="E4368" s="1">
        <v>2</v>
      </c>
      <c r="F4368" s="1">
        <v>0</v>
      </c>
      <c r="G4368">
        <f>VLOOKUP(C4368,reference!$A$1:$E$310,5,FALSE)</f>
        <v>5311020</v>
      </c>
      <c r="H4368" t="str">
        <f>VLOOKUP(C4368,reference!$A$1:$E$310,4,FALSE)</f>
        <v>ENDE</v>
      </c>
      <c r="I4368" t="str">
        <f>VLOOKUP($D4368,reference!$G$1:$H$25,2,FALSE)</f>
        <v>Semak belukar</v>
      </c>
      <c r="J4368" t="str">
        <f>VLOOKUP($E4368,reference!$G$1:$H$25,2,FALSE)</f>
        <v>Hutan lahan kering sekunder / bekas tebangan</v>
      </c>
      <c r="K4368" t="str">
        <f t="shared" si="68"/>
        <v>Non Irigasi</v>
      </c>
      <c r="L4368" t="s">
        <v>327</v>
      </c>
    </row>
    <row r="4369" spans="1:12" x14ac:dyDescent="0.25">
      <c r="A4369" s="1">
        <v>4368</v>
      </c>
      <c r="B4369" s="3">
        <v>25</v>
      </c>
      <c r="C4369" s="1">
        <v>190</v>
      </c>
      <c r="D4369" s="1">
        <v>9</v>
      </c>
      <c r="E4369" s="1">
        <v>16</v>
      </c>
      <c r="F4369" s="1">
        <v>0</v>
      </c>
      <c r="G4369">
        <f>VLOOKUP(C4369,reference!$A$1:$E$310,5,FALSE)</f>
        <v>5311020</v>
      </c>
      <c r="H4369" t="str">
        <f>VLOOKUP(C4369,reference!$A$1:$E$310,4,FALSE)</f>
        <v>ENDE</v>
      </c>
      <c r="I4369" t="str">
        <f>VLOOKUP($D4369,reference!$G$1:$H$25,2,FALSE)</f>
        <v>Semak belukar</v>
      </c>
      <c r="J4369" t="str">
        <f>VLOOKUP($E4369,reference!$G$1:$H$25,2,FALSE)</f>
        <v>Pemukiman</v>
      </c>
      <c r="K4369" t="str">
        <f t="shared" si="68"/>
        <v>Non Irigasi</v>
      </c>
      <c r="L4369" t="s">
        <v>327</v>
      </c>
    </row>
    <row r="4370" spans="1:12" x14ac:dyDescent="0.25">
      <c r="A4370" s="1">
        <v>4369</v>
      </c>
      <c r="B4370" s="3">
        <v>72</v>
      </c>
      <c r="C4370" s="1">
        <v>206</v>
      </c>
      <c r="D4370" s="1">
        <v>7</v>
      </c>
      <c r="E4370" s="1">
        <v>11</v>
      </c>
      <c r="F4370" s="1">
        <v>0</v>
      </c>
      <c r="G4370">
        <f>VLOOKUP(C4370,reference!$A$1:$E$310,5,FALSE)</f>
        <v>5311070</v>
      </c>
      <c r="H4370" t="str">
        <f>VLOOKUP(C4370,reference!$A$1:$E$310,4,FALSE)</f>
        <v>DETUSOKO</v>
      </c>
      <c r="I4370" t="str">
        <f>VLOOKUP($D4370,reference!$G$1:$H$25,2,FALSE)</f>
        <v>Hutan tanaman</v>
      </c>
      <c r="J4370" t="str">
        <f>VLOOKUP($E4370,reference!$G$1:$H$25,2,FALSE)</f>
        <v>Savanna / Padang rumput</v>
      </c>
      <c r="K4370" t="str">
        <f t="shared" si="68"/>
        <v>Non Irigasi</v>
      </c>
      <c r="L4370" t="s">
        <v>327</v>
      </c>
    </row>
    <row r="4371" spans="1:12" x14ac:dyDescent="0.25">
      <c r="A4371" s="1">
        <v>4370</v>
      </c>
      <c r="B4371" s="3">
        <v>30</v>
      </c>
      <c r="C4371" s="1">
        <v>248</v>
      </c>
      <c r="D4371" s="1">
        <v>13</v>
      </c>
      <c r="E4371" s="1">
        <v>7</v>
      </c>
      <c r="F4371" s="1">
        <v>0</v>
      </c>
      <c r="G4371">
        <f>VLOOKUP(C4371,reference!$A$1:$E$310,5,FALSE)</f>
        <v>5315032</v>
      </c>
      <c r="H4371" t="str">
        <f>VLOOKUP(C4371,reference!$A$1:$E$310,4,FALSE)</f>
        <v>LEMBOR SELATAN</v>
      </c>
      <c r="I4371" t="str">
        <f>VLOOKUP($D4371,reference!$G$1:$H$25,2,FALSE)</f>
        <v>Pertanian lahan kering  campur semak / kebun campur</v>
      </c>
      <c r="J4371" t="str">
        <f>VLOOKUP($E4371,reference!$G$1:$H$25,2,FALSE)</f>
        <v>Hutan tanaman</v>
      </c>
      <c r="K4371" t="str">
        <f t="shared" si="68"/>
        <v>Non Irigasi</v>
      </c>
      <c r="L4371" t="s">
        <v>327</v>
      </c>
    </row>
    <row r="4372" spans="1:12" x14ac:dyDescent="0.25">
      <c r="A4372" s="1">
        <v>4371</v>
      </c>
      <c r="B4372" s="3">
        <v>84</v>
      </c>
      <c r="C4372" s="1">
        <v>222</v>
      </c>
      <c r="D4372" s="1">
        <v>16</v>
      </c>
      <c r="E4372" s="1">
        <v>13</v>
      </c>
      <c r="F4372" s="1">
        <v>0</v>
      </c>
      <c r="G4372">
        <f>VLOOKUP(C4372,reference!$A$1:$E$310,5,FALSE)</f>
        <v>5313042</v>
      </c>
      <c r="H4372" t="str">
        <f>VLOOKUP(C4372,reference!$A$1:$E$310,4,FALSE)</f>
        <v>SATAR MESE UTARA</v>
      </c>
      <c r="I4372" t="str">
        <f>VLOOKUP($D4372,reference!$G$1:$H$25,2,FALSE)</f>
        <v>Pemukiman</v>
      </c>
      <c r="J4372" t="str">
        <f>VLOOKUP($E4372,reference!$G$1:$H$25,2,FALSE)</f>
        <v>Pertanian lahan kering  campur semak / kebun campur</v>
      </c>
      <c r="K4372" t="str">
        <f t="shared" si="68"/>
        <v>Non Irigasi</v>
      </c>
      <c r="L4372" t="s">
        <v>327</v>
      </c>
    </row>
    <row r="4373" spans="1:12" x14ac:dyDescent="0.25">
      <c r="A4373" s="1">
        <v>4372</v>
      </c>
      <c r="B4373" s="3">
        <v>8</v>
      </c>
      <c r="C4373" s="1">
        <v>220</v>
      </c>
      <c r="D4373" s="1">
        <v>9</v>
      </c>
      <c r="E4373" s="1">
        <v>14</v>
      </c>
      <c r="F4373" s="1">
        <v>0</v>
      </c>
      <c r="G4373">
        <f>VLOOKUP(C4373,reference!$A$1:$E$310,5,FALSE)</f>
        <v>5313040</v>
      </c>
      <c r="H4373" t="str">
        <f>VLOOKUP(C4373,reference!$A$1:$E$310,4,FALSE)</f>
        <v>SATAR MESE</v>
      </c>
      <c r="I4373" t="str">
        <f>VLOOKUP($D4373,reference!$G$1:$H$25,2,FALSE)</f>
        <v>Semak belukar</v>
      </c>
      <c r="J4373" t="str">
        <f>VLOOKUP($E4373,reference!$G$1:$H$25,2,FALSE)</f>
        <v>Sawah</v>
      </c>
      <c r="K4373" t="str">
        <f t="shared" si="68"/>
        <v>Non Irigasi</v>
      </c>
      <c r="L4373" t="s">
        <v>327</v>
      </c>
    </row>
    <row r="4374" spans="1:12" x14ac:dyDescent="0.25">
      <c r="A4374" s="1">
        <v>4373</v>
      </c>
      <c r="B4374" s="3">
        <v>427</v>
      </c>
      <c r="C4374" s="1">
        <v>208</v>
      </c>
      <c r="D4374" s="1">
        <v>11</v>
      </c>
      <c r="E4374" s="1">
        <v>11</v>
      </c>
      <c r="F4374" s="1">
        <v>0</v>
      </c>
      <c r="G4374">
        <f>VLOOKUP(C4374,reference!$A$1:$E$310,5,FALSE)</f>
        <v>5312010</v>
      </c>
      <c r="H4374" t="str">
        <f>VLOOKUP(C4374,reference!$A$1:$E$310,4,FALSE)</f>
        <v>AIMERE</v>
      </c>
      <c r="I4374" t="str">
        <f>VLOOKUP($D4374,reference!$G$1:$H$25,2,FALSE)</f>
        <v>Savanna / Padang rumput</v>
      </c>
      <c r="J4374" t="str">
        <f>VLOOKUP($E4374,reference!$G$1:$H$25,2,FALSE)</f>
        <v>Savanna / Padang rumput</v>
      </c>
      <c r="K4374" t="str">
        <f t="shared" si="68"/>
        <v>Non Irigasi</v>
      </c>
      <c r="L4374" t="s">
        <v>327</v>
      </c>
    </row>
    <row r="4375" spans="1:12" x14ac:dyDescent="0.25">
      <c r="A4375" s="1">
        <v>4374</v>
      </c>
      <c r="B4375" s="3">
        <v>3400</v>
      </c>
      <c r="C4375" s="1">
        <v>197</v>
      </c>
      <c r="D4375" s="1">
        <v>2</v>
      </c>
      <c r="E4375" s="1">
        <v>2</v>
      </c>
      <c r="F4375" s="1">
        <v>0</v>
      </c>
      <c r="G4375">
        <f>VLOOKUP(C4375,reference!$A$1:$E$310,5,FALSE)</f>
        <v>5311050</v>
      </c>
      <c r="H4375" t="str">
        <f>VLOOKUP(C4375,reference!$A$1:$E$310,4,FALSE)</f>
        <v>WOLOWARU</v>
      </c>
      <c r="I4375" t="str">
        <f>VLOOKUP($D4375,reference!$G$1:$H$25,2,FALSE)</f>
        <v>Hutan lahan kering sekunder / bekas tebangan</v>
      </c>
      <c r="J4375" t="str">
        <f>VLOOKUP($E4375,reference!$G$1:$H$25,2,FALSE)</f>
        <v>Hutan lahan kering sekunder / bekas tebangan</v>
      </c>
      <c r="K4375" t="str">
        <f t="shared" si="68"/>
        <v>Non Irigasi</v>
      </c>
      <c r="L4375" t="s">
        <v>327</v>
      </c>
    </row>
    <row r="4376" spans="1:12" x14ac:dyDescent="0.25">
      <c r="A4376" s="1">
        <v>4375</v>
      </c>
      <c r="B4376" s="3">
        <v>8</v>
      </c>
      <c r="C4376" s="1">
        <v>171</v>
      </c>
      <c r="D4376" s="1">
        <v>13</v>
      </c>
      <c r="E4376" s="1">
        <v>2</v>
      </c>
      <c r="F4376" s="1">
        <v>0</v>
      </c>
      <c r="G4376">
        <f>VLOOKUP(C4376,reference!$A$1:$E$310,5,FALSE)</f>
        <v>5310031</v>
      </c>
      <c r="H4376" t="str">
        <f>VLOOKUP(C4376,reference!$A$1:$E$310,4,FALSE)</f>
        <v>DORENG</v>
      </c>
      <c r="I4376" t="str">
        <f>VLOOKUP($D4376,reference!$G$1:$H$25,2,FALSE)</f>
        <v>Pertanian lahan kering  campur semak / kebun campur</v>
      </c>
      <c r="J4376" t="str">
        <f>VLOOKUP($E4376,reference!$G$1:$H$25,2,FALSE)</f>
        <v>Hutan lahan kering sekunder / bekas tebangan</v>
      </c>
      <c r="K4376" t="str">
        <f t="shared" si="68"/>
        <v>Non Irigasi</v>
      </c>
      <c r="L4376" t="s">
        <v>327</v>
      </c>
    </row>
    <row r="4377" spans="1:12" x14ac:dyDescent="0.25">
      <c r="A4377" s="1">
        <v>4376</v>
      </c>
      <c r="B4377" s="3">
        <v>626</v>
      </c>
      <c r="C4377" s="1">
        <v>248</v>
      </c>
      <c r="D4377" s="1">
        <v>2</v>
      </c>
      <c r="E4377" s="1">
        <v>13</v>
      </c>
      <c r="F4377" s="1">
        <v>0</v>
      </c>
      <c r="G4377">
        <f>VLOOKUP(C4377,reference!$A$1:$E$310,5,FALSE)</f>
        <v>5315032</v>
      </c>
      <c r="H4377" t="str">
        <f>VLOOKUP(C4377,reference!$A$1:$E$310,4,FALSE)</f>
        <v>LEMBOR SELATAN</v>
      </c>
      <c r="I4377" t="str">
        <f>VLOOKUP($D4377,reference!$G$1:$H$25,2,FALSE)</f>
        <v>Hutan lahan kering sekunder / bekas tebangan</v>
      </c>
      <c r="J4377" t="str">
        <f>VLOOKUP($E4377,reference!$G$1:$H$25,2,FALSE)</f>
        <v>Pertanian lahan kering  campur semak / kebun campur</v>
      </c>
      <c r="K4377" t="str">
        <f t="shared" si="68"/>
        <v>Non Irigasi</v>
      </c>
      <c r="L4377" t="s">
        <v>328</v>
      </c>
    </row>
    <row r="4378" spans="1:12" x14ac:dyDescent="0.25">
      <c r="A4378" s="1">
        <v>4377</v>
      </c>
      <c r="B4378" s="3">
        <v>2</v>
      </c>
      <c r="C4378" s="1">
        <v>278</v>
      </c>
      <c r="D4378" s="1">
        <v>12</v>
      </c>
      <c r="E4378" s="1">
        <v>12</v>
      </c>
      <c r="F4378" s="1">
        <v>0</v>
      </c>
      <c r="G4378">
        <f>VLOOKUP(C4378,reference!$A$1:$E$310,5,FALSE)</f>
        <v>5319011</v>
      </c>
      <c r="H4378" t="str">
        <f>VLOOKUP(C4378,reference!$A$1:$E$310,4,FALSE)</f>
        <v>RANA MESE</v>
      </c>
      <c r="I4378" t="str">
        <f>VLOOKUP($D4378,reference!$G$1:$H$25,2,FALSE)</f>
        <v>Pertanian lahan kering</v>
      </c>
      <c r="J4378" t="str">
        <f>VLOOKUP($E4378,reference!$G$1:$H$25,2,FALSE)</f>
        <v>Pertanian lahan kering</v>
      </c>
      <c r="K4378" t="str">
        <f t="shared" si="68"/>
        <v>Non Irigasi</v>
      </c>
      <c r="L4378" t="s">
        <v>327</v>
      </c>
    </row>
    <row r="4379" spans="1:12" x14ac:dyDescent="0.25">
      <c r="A4379" s="1">
        <v>4378</v>
      </c>
      <c r="B4379" s="3">
        <v>155</v>
      </c>
      <c r="C4379" s="1">
        <v>190</v>
      </c>
      <c r="D4379" s="1">
        <v>9</v>
      </c>
      <c r="E4379" s="1">
        <v>9</v>
      </c>
      <c r="F4379" s="1">
        <v>0</v>
      </c>
      <c r="G4379">
        <f>VLOOKUP(C4379,reference!$A$1:$E$310,5,FALSE)</f>
        <v>5311020</v>
      </c>
      <c r="H4379" t="str">
        <f>VLOOKUP(C4379,reference!$A$1:$E$310,4,FALSE)</f>
        <v>ENDE</v>
      </c>
      <c r="I4379" t="str">
        <f>VLOOKUP($D4379,reference!$G$1:$H$25,2,FALSE)</f>
        <v>Semak belukar</v>
      </c>
      <c r="J4379" t="str">
        <f>VLOOKUP($E4379,reference!$G$1:$H$25,2,FALSE)</f>
        <v>Semak belukar</v>
      </c>
      <c r="K4379" t="str">
        <f t="shared" si="68"/>
        <v>Non Irigasi</v>
      </c>
      <c r="L4379" t="s">
        <v>327</v>
      </c>
    </row>
    <row r="4380" spans="1:12" x14ac:dyDescent="0.25">
      <c r="A4380" s="1">
        <v>4379</v>
      </c>
      <c r="B4380" s="3">
        <v>25</v>
      </c>
      <c r="C4380" s="1">
        <v>169</v>
      </c>
      <c r="D4380" s="1">
        <v>0</v>
      </c>
      <c r="E4380" s="1">
        <v>16</v>
      </c>
      <c r="F4380" s="1">
        <v>0</v>
      </c>
      <c r="G4380">
        <f>VLOOKUP(C4380,reference!$A$1:$E$310,5,FALSE)</f>
        <v>5310020</v>
      </c>
      <c r="H4380" t="str">
        <f>VLOOKUP(C4380,reference!$A$1:$E$310,4,FALSE)</f>
        <v>LELA</v>
      </c>
      <c r="I4380" t="str">
        <f>VLOOKUP($D4380,reference!$G$1:$H$25,2,FALSE)</f>
        <v>No data</v>
      </c>
      <c r="J4380" t="str">
        <f>VLOOKUP($E4380,reference!$G$1:$H$25,2,FALSE)</f>
        <v>Pemukiman</v>
      </c>
      <c r="K4380" t="str">
        <f t="shared" si="68"/>
        <v>Non Irigasi</v>
      </c>
      <c r="L4380" t="s">
        <v>327</v>
      </c>
    </row>
    <row r="4381" spans="1:12" x14ac:dyDescent="0.25">
      <c r="A4381" s="1">
        <v>4380</v>
      </c>
      <c r="B4381" s="3">
        <v>8</v>
      </c>
      <c r="C4381" s="1">
        <v>248</v>
      </c>
      <c r="D4381" s="1">
        <v>14</v>
      </c>
      <c r="E4381" s="1">
        <v>9</v>
      </c>
      <c r="F4381" s="1">
        <v>0</v>
      </c>
      <c r="G4381">
        <f>VLOOKUP(C4381,reference!$A$1:$E$310,5,FALSE)</f>
        <v>5315032</v>
      </c>
      <c r="H4381" t="str">
        <f>VLOOKUP(C4381,reference!$A$1:$E$310,4,FALSE)</f>
        <v>LEMBOR SELATAN</v>
      </c>
      <c r="I4381" t="str">
        <f>VLOOKUP($D4381,reference!$G$1:$H$25,2,FALSE)</f>
        <v>Sawah</v>
      </c>
      <c r="J4381" t="str">
        <f>VLOOKUP($E4381,reference!$G$1:$H$25,2,FALSE)</f>
        <v>Semak belukar</v>
      </c>
      <c r="K4381" t="str">
        <f t="shared" si="68"/>
        <v>Non Irigasi</v>
      </c>
      <c r="L4381" t="s">
        <v>327</v>
      </c>
    </row>
    <row r="4382" spans="1:12" x14ac:dyDescent="0.25">
      <c r="A4382" s="1">
        <v>4381</v>
      </c>
      <c r="B4382" s="3">
        <v>3643</v>
      </c>
      <c r="C4382" s="1">
        <v>248</v>
      </c>
      <c r="D4382" s="1">
        <v>2</v>
      </c>
      <c r="E4382" s="1">
        <v>1</v>
      </c>
      <c r="F4382" s="1">
        <v>0</v>
      </c>
      <c r="G4382">
        <f>VLOOKUP(C4382,reference!$A$1:$E$310,5,FALSE)</f>
        <v>5315032</v>
      </c>
      <c r="H4382" t="str">
        <f>VLOOKUP(C4382,reference!$A$1:$E$310,4,FALSE)</f>
        <v>LEMBOR SELATAN</v>
      </c>
      <c r="I4382" t="str">
        <f>VLOOKUP($D4382,reference!$G$1:$H$25,2,FALSE)</f>
        <v>Hutan lahan kering sekunder / bekas tebangan</v>
      </c>
      <c r="J4382" t="str">
        <f>VLOOKUP($E4382,reference!$G$1:$H$25,2,FALSE)</f>
        <v>Hutan lahan kering primer</v>
      </c>
      <c r="K4382" t="str">
        <f t="shared" si="68"/>
        <v>Non Irigasi</v>
      </c>
      <c r="L4382" t="s">
        <v>327</v>
      </c>
    </row>
    <row r="4383" spans="1:12" x14ac:dyDescent="0.25">
      <c r="A4383" s="1">
        <v>4382</v>
      </c>
      <c r="B4383" s="3">
        <v>202</v>
      </c>
      <c r="C4383" s="1">
        <v>208</v>
      </c>
      <c r="D4383" s="1">
        <v>11</v>
      </c>
      <c r="E4383" s="1">
        <v>2</v>
      </c>
      <c r="F4383" s="1">
        <v>0</v>
      </c>
      <c r="G4383">
        <f>VLOOKUP(C4383,reference!$A$1:$E$310,5,FALSE)</f>
        <v>5312010</v>
      </c>
      <c r="H4383" t="str">
        <f>VLOOKUP(C4383,reference!$A$1:$E$310,4,FALSE)</f>
        <v>AIMERE</v>
      </c>
      <c r="I4383" t="str">
        <f>VLOOKUP($D4383,reference!$G$1:$H$25,2,FALSE)</f>
        <v>Savanna / Padang rumput</v>
      </c>
      <c r="J4383" t="str">
        <f>VLOOKUP($E4383,reference!$G$1:$H$25,2,FALSE)</f>
        <v>Hutan lahan kering sekunder / bekas tebangan</v>
      </c>
      <c r="K4383" t="str">
        <f t="shared" si="68"/>
        <v>Non Irigasi</v>
      </c>
      <c r="L4383" t="s">
        <v>327</v>
      </c>
    </row>
    <row r="4384" spans="1:12" x14ac:dyDescent="0.25">
      <c r="A4384" s="1">
        <v>4383</v>
      </c>
      <c r="B4384" s="3">
        <v>82</v>
      </c>
      <c r="C4384" s="1">
        <v>211</v>
      </c>
      <c r="D4384" s="1">
        <v>2</v>
      </c>
      <c r="E4384" s="1">
        <v>11</v>
      </c>
      <c r="F4384" s="1">
        <v>0</v>
      </c>
      <c r="G4384">
        <f>VLOOKUP(C4384,reference!$A$1:$E$310,5,FALSE)</f>
        <v>5312020</v>
      </c>
      <c r="H4384" t="str">
        <f>VLOOKUP(C4384,reference!$A$1:$E$310,4,FALSE)</f>
        <v>BAJAWA</v>
      </c>
      <c r="I4384" t="str">
        <f>VLOOKUP($D4384,reference!$G$1:$H$25,2,FALSE)</f>
        <v>Hutan lahan kering sekunder / bekas tebangan</v>
      </c>
      <c r="J4384" t="str">
        <f>VLOOKUP($E4384,reference!$G$1:$H$25,2,FALSE)</f>
        <v>Savanna / Padang rumput</v>
      </c>
      <c r="K4384" t="str">
        <f t="shared" si="68"/>
        <v>Non Irigasi</v>
      </c>
      <c r="L4384" t="s">
        <v>328</v>
      </c>
    </row>
    <row r="4385" spans="1:12" x14ac:dyDescent="0.25">
      <c r="A4385" s="1">
        <v>4384</v>
      </c>
      <c r="B4385" s="3">
        <v>25</v>
      </c>
      <c r="C4385" s="1">
        <v>206</v>
      </c>
      <c r="D4385" s="1">
        <v>7</v>
      </c>
      <c r="E4385" s="1">
        <v>2</v>
      </c>
      <c r="F4385" s="1">
        <v>0</v>
      </c>
      <c r="G4385">
        <f>VLOOKUP(C4385,reference!$A$1:$E$310,5,FALSE)</f>
        <v>5311070</v>
      </c>
      <c r="H4385" t="str">
        <f>VLOOKUP(C4385,reference!$A$1:$E$310,4,FALSE)</f>
        <v>DETUSOKO</v>
      </c>
      <c r="I4385" t="str">
        <f>VLOOKUP($D4385,reference!$G$1:$H$25,2,FALSE)</f>
        <v>Hutan tanaman</v>
      </c>
      <c r="J4385" t="str">
        <f>VLOOKUP($E4385,reference!$G$1:$H$25,2,FALSE)</f>
        <v>Hutan lahan kering sekunder / bekas tebangan</v>
      </c>
      <c r="K4385" t="str">
        <f t="shared" si="68"/>
        <v>Non Irigasi</v>
      </c>
      <c r="L4385" t="s">
        <v>327</v>
      </c>
    </row>
    <row r="4386" spans="1:12" x14ac:dyDescent="0.25">
      <c r="A4386" s="1">
        <v>4385</v>
      </c>
      <c r="B4386" s="3">
        <v>17</v>
      </c>
      <c r="C4386" s="1">
        <v>169</v>
      </c>
      <c r="D4386" s="1">
        <v>0</v>
      </c>
      <c r="E4386" s="1">
        <v>9</v>
      </c>
      <c r="F4386" s="1">
        <v>0</v>
      </c>
      <c r="G4386">
        <f>VLOOKUP(C4386,reference!$A$1:$E$310,5,FALSE)</f>
        <v>5310020</v>
      </c>
      <c r="H4386" t="str">
        <f>VLOOKUP(C4386,reference!$A$1:$E$310,4,FALSE)</f>
        <v>LELA</v>
      </c>
      <c r="I4386" t="str">
        <f>VLOOKUP($D4386,reference!$G$1:$H$25,2,FALSE)</f>
        <v>No data</v>
      </c>
      <c r="J4386" t="str">
        <f>VLOOKUP($E4386,reference!$G$1:$H$25,2,FALSE)</f>
        <v>Semak belukar</v>
      </c>
      <c r="K4386" t="str">
        <f t="shared" si="68"/>
        <v>Non Irigasi</v>
      </c>
      <c r="L4386" t="s">
        <v>327</v>
      </c>
    </row>
    <row r="4387" spans="1:12" x14ac:dyDescent="0.25">
      <c r="A4387" s="1">
        <v>4386</v>
      </c>
      <c r="B4387" s="3">
        <v>9</v>
      </c>
      <c r="C4387" s="1">
        <v>169</v>
      </c>
      <c r="D4387" s="1">
        <v>0</v>
      </c>
      <c r="E4387" s="1">
        <v>2</v>
      </c>
      <c r="F4387" s="1">
        <v>0</v>
      </c>
      <c r="G4387">
        <f>VLOOKUP(C4387,reference!$A$1:$E$310,5,FALSE)</f>
        <v>5310020</v>
      </c>
      <c r="H4387" t="str">
        <f>VLOOKUP(C4387,reference!$A$1:$E$310,4,FALSE)</f>
        <v>LELA</v>
      </c>
      <c r="I4387" t="str">
        <f>VLOOKUP($D4387,reference!$G$1:$H$25,2,FALSE)</f>
        <v>No data</v>
      </c>
      <c r="J4387" t="str">
        <f>VLOOKUP($E4387,reference!$G$1:$H$25,2,FALSE)</f>
        <v>Hutan lahan kering sekunder / bekas tebangan</v>
      </c>
      <c r="K4387" t="str">
        <f t="shared" si="68"/>
        <v>Non Irigasi</v>
      </c>
      <c r="L4387" t="s">
        <v>327</v>
      </c>
    </row>
    <row r="4388" spans="1:12" x14ac:dyDescent="0.25">
      <c r="A4388" s="1">
        <v>4387</v>
      </c>
      <c r="B4388" s="3">
        <v>455</v>
      </c>
      <c r="C4388" s="1">
        <v>171</v>
      </c>
      <c r="D4388" s="1">
        <v>12</v>
      </c>
      <c r="E4388" s="1">
        <v>12</v>
      </c>
      <c r="F4388" s="1">
        <v>0</v>
      </c>
      <c r="G4388">
        <f>VLOOKUP(C4388,reference!$A$1:$E$310,5,FALSE)</f>
        <v>5310031</v>
      </c>
      <c r="H4388" t="str">
        <f>VLOOKUP(C4388,reference!$A$1:$E$310,4,FALSE)</f>
        <v>DORENG</v>
      </c>
      <c r="I4388" t="str">
        <f>VLOOKUP($D4388,reference!$G$1:$H$25,2,FALSE)</f>
        <v>Pertanian lahan kering</v>
      </c>
      <c r="J4388" t="str">
        <f>VLOOKUP($E4388,reference!$G$1:$H$25,2,FALSE)</f>
        <v>Pertanian lahan kering</v>
      </c>
      <c r="K4388" t="str">
        <f t="shared" si="68"/>
        <v>Non Irigasi</v>
      </c>
      <c r="L4388" t="s">
        <v>327</v>
      </c>
    </row>
    <row r="4389" spans="1:12" x14ac:dyDescent="0.25">
      <c r="A4389" s="1">
        <v>4388</v>
      </c>
      <c r="B4389" s="3">
        <v>127</v>
      </c>
      <c r="C4389" s="1">
        <v>248</v>
      </c>
      <c r="D4389" s="1">
        <v>2</v>
      </c>
      <c r="E4389" s="1">
        <v>11</v>
      </c>
      <c r="F4389" s="1">
        <v>0</v>
      </c>
      <c r="G4389">
        <f>VLOOKUP(C4389,reference!$A$1:$E$310,5,FALSE)</f>
        <v>5315032</v>
      </c>
      <c r="H4389" t="str">
        <f>VLOOKUP(C4389,reference!$A$1:$E$310,4,FALSE)</f>
        <v>LEMBOR SELATAN</v>
      </c>
      <c r="I4389" t="str">
        <f>VLOOKUP($D4389,reference!$G$1:$H$25,2,FALSE)</f>
        <v>Hutan lahan kering sekunder / bekas tebangan</v>
      </c>
      <c r="J4389" t="str">
        <f>VLOOKUP($E4389,reference!$G$1:$H$25,2,FALSE)</f>
        <v>Savanna / Padang rumput</v>
      </c>
      <c r="K4389" t="str">
        <f t="shared" si="68"/>
        <v>Non Irigasi</v>
      </c>
      <c r="L4389" t="s">
        <v>328</v>
      </c>
    </row>
    <row r="4390" spans="1:12" x14ac:dyDescent="0.25">
      <c r="A4390" s="1">
        <v>4389</v>
      </c>
      <c r="B4390" s="3">
        <v>3127</v>
      </c>
      <c r="C4390" s="1">
        <v>248</v>
      </c>
      <c r="D4390" s="1">
        <v>1</v>
      </c>
      <c r="E4390" s="1">
        <v>1</v>
      </c>
      <c r="F4390" s="1">
        <v>0</v>
      </c>
      <c r="G4390">
        <f>VLOOKUP(C4390,reference!$A$1:$E$310,5,FALSE)</f>
        <v>5315032</v>
      </c>
      <c r="H4390" t="str">
        <f>VLOOKUP(C4390,reference!$A$1:$E$310,4,FALSE)</f>
        <v>LEMBOR SELATAN</v>
      </c>
      <c r="I4390" t="str">
        <f>VLOOKUP($D4390,reference!$G$1:$H$25,2,FALSE)</f>
        <v>Hutan lahan kering primer</v>
      </c>
      <c r="J4390" t="str">
        <f>VLOOKUP($E4390,reference!$G$1:$H$25,2,FALSE)</f>
        <v>Hutan lahan kering primer</v>
      </c>
      <c r="K4390" t="str">
        <f t="shared" si="68"/>
        <v>Non Irigasi</v>
      </c>
      <c r="L4390" t="s">
        <v>327</v>
      </c>
    </row>
    <row r="4391" spans="1:12" x14ac:dyDescent="0.25">
      <c r="A4391" s="1">
        <v>4390</v>
      </c>
      <c r="B4391" s="3">
        <v>33</v>
      </c>
      <c r="C4391" s="1">
        <v>222</v>
      </c>
      <c r="D4391" s="1">
        <v>1</v>
      </c>
      <c r="E4391" s="1">
        <v>13</v>
      </c>
      <c r="F4391" s="1">
        <v>0</v>
      </c>
      <c r="G4391">
        <f>VLOOKUP(C4391,reference!$A$1:$E$310,5,FALSE)</f>
        <v>5313042</v>
      </c>
      <c r="H4391" t="str">
        <f>VLOOKUP(C4391,reference!$A$1:$E$310,4,FALSE)</f>
        <v>SATAR MESE UTARA</v>
      </c>
      <c r="I4391" t="str">
        <f>VLOOKUP($D4391,reference!$G$1:$H$25,2,FALSE)</f>
        <v>Hutan lahan kering primer</v>
      </c>
      <c r="J4391" t="str">
        <f>VLOOKUP($E4391,reference!$G$1:$H$25,2,FALSE)</f>
        <v>Pertanian lahan kering  campur semak / kebun campur</v>
      </c>
      <c r="K4391" t="str">
        <f t="shared" si="68"/>
        <v>Non Irigasi</v>
      </c>
      <c r="L4391" t="s">
        <v>328</v>
      </c>
    </row>
    <row r="4392" spans="1:12" x14ac:dyDescent="0.25">
      <c r="A4392" s="1">
        <v>4391</v>
      </c>
      <c r="B4392" s="3">
        <v>14</v>
      </c>
      <c r="C4392" s="1">
        <v>220</v>
      </c>
      <c r="D4392" s="1">
        <v>18</v>
      </c>
      <c r="E4392" s="1">
        <v>18</v>
      </c>
      <c r="F4392" s="1">
        <v>0</v>
      </c>
      <c r="G4392">
        <f>VLOOKUP(C4392,reference!$A$1:$E$310,5,FALSE)</f>
        <v>5313040</v>
      </c>
      <c r="H4392" t="str">
        <f>VLOOKUP(C4392,reference!$A$1:$E$310,4,FALSE)</f>
        <v>SATAR MESE</v>
      </c>
      <c r="I4392" t="str">
        <f>VLOOKUP($D4392,reference!$G$1:$H$25,2,FALSE)</f>
        <v>Lahan terbuka</v>
      </c>
      <c r="J4392" t="str">
        <f>VLOOKUP($E4392,reference!$G$1:$H$25,2,FALSE)</f>
        <v>Lahan terbuka</v>
      </c>
      <c r="K4392" t="str">
        <f t="shared" si="68"/>
        <v>Non Irigasi</v>
      </c>
      <c r="L4392" t="s">
        <v>327</v>
      </c>
    </row>
    <row r="4393" spans="1:12" x14ac:dyDescent="0.25">
      <c r="A4393" s="1">
        <v>4392</v>
      </c>
      <c r="B4393" s="3">
        <v>59</v>
      </c>
      <c r="C4393" s="1">
        <v>220</v>
      </c>
      <c r="D4393" s="1">
        <v>18</v>
      </c>
      <c r="E4393" s="1">
        <v>1</v>
      </c>
      <c r="F4393" s="1">
        <v>0</v>
      </c>
      <c r="G4393">
        <f>VLOOKUP(C4393,reference!$A$1:$E$310,5,FALSE)</f>
        <v>5313040</v>
      </c>
      <c r="H4393" t="str">
        <f>VLOOKUP(C4393,reference!$A$1:$E$310,4,FALSE)</f>
        <v>SATAR MESE</v>
      </c>
      <c r="I4393" t="str">
        <f>VLOOKUP($D4393,reference!$G$1:$H$25,2,FALSE)</f>
        <v>Lahan terbuka</v>
      </c>
      <c r="J4393" t="str">
        <f>VLOOKUP($E4393,reference!$G$1:$H$25,2,FALSE)</f>
        <v>Hutan lahan kering primer</v>
      </c>
      <c r="K4393" t="str">
        <f t="shared" si="68"/>
        <v>Non Irigasi</v>
      </c>
      <c r="L4393" t="s">
        <v>327</v>
      </c>
    </row>
    <row r="4394" spans="1:12" x14ac:dyDescent="0.25">
      <c r="A4394" s="1">
        <v>4393</v>
      </c>
      <c r="B4394" s="3">
        <v>5911</v>
      </c>
      <c r="C4394" s="1">
        <v>208</v>
      </c>
      <c r="D4394" s="1">
        <v>2</v>
      </c>
      <c r="E4394" s="1">
        <v>2</v>
      </c>
      <c r="F4394" s="1">
        <v>0</v>
      </c>
      <c r="G4394">
        <f>VLOOKUP(C4394,reference!$A$1:$E$310,5,FALSE)</f>
        <v>5312010</v>
      </c>
      <c r="H4394" t="str">
        <f>VLOOKUP(C4394,reference!$A$1:$E$310,4,FALSE)</f>
        <v>AIMERE</v>
      </c>
      <c r="I4394" t="str">
        <f>VLOOKUP($D4394,reference!$G$1:$H$25,2,FALSE)</f>
        <v>Hutan lahan kering sekunder / bekas tebangan</v>
      </c>
      <c r="J4394" t="str">
        <f>VLOOKUP($E4394,reference!$G$1:$H$25,2,FALSE)</f>
        <v>Hutan lahan kering sekunder / bekas tebangan</v>
      </c>
      <c r="K4394" t="str">
        <f t="shared" si="68"/>
        <v>Non Irigasi</v>
      </c>
      <c r="L4394" t="s">
        <v>327</v>
      </c>
    </row>
    <row r="4395" spans="1:12" x14ac:dyDescent="0.25">
      <c r="A4395" s="1">
        <v>4394</v>
      </c>
      <c r="B4395" s="3">
        <v>30</v>
      </c>
      <c r="C4395" s="1">
        <v>215</v>
      </c>
      <c r="D4395" s="1">
        <v>13</v>
      </c>
      <c r="E4395" s="1">
        <v>2</v>
      </c>
      <c r="F4395" s="1">
        <v>0</v>
      </c>
      <c r="G4395">
        <f>VLOOKUP(C4395,reference!$A$1:$E$310,5,FALSE)</f>
        <v>5312070</v>
      </c>
      <c r="H4395" t="str">
        <f>VLOOKUP(C4395,reference!$A$1:$E$310,4,FALSE)</f>
        <v>BAJAWA UTARA</v>
      </c>
      <c r="I4395" t="str">
        <f>VLOOKUP($D4395,reference!$G$1:$H$25,2,FALSE)</f>
        <v>Pertanian lahan kering  campur semak / kebun campur</v>
      </c>
      <c r="J4395" t="str">
        <f>VLOOKUP($E4395,reference!$G$1:$H$25,2,FALSE)</f>
        <v>Hutan lahan kering sekunder / bekas tebangan</v>
      </c>
      <c r="K4395" t="str">
        <f t="shared" si="68"/>
        <v>Non Irigasi</v>
      </c>
      <c r="L4395" t="s">
        <v>327</v>
      </c>
    </row>
    <row r="4396" spans="1:12" x14ac:dyDescent="0.25">
      <c r="A4396" s="1">
        <v>4395</v>
      </c>
      <c r="B4396" s="3">
        <v>14</v>
      </c>
      <c r="C4396" s="1">
        <v>248</v>
      </c>
      <c r="D4396" s="1">
        <v>2</v>
      </c>
      <c r="E4396" s="1">
        <v>7</v>
      </c>
      <c r="F4396" s="1">
        <v>0</v>
      </c>
      <c r="G4396">
        <f>VLOOKUP(C4396,reference!$A$1:$E$310,5,FALSE)</f>
        <v>5315032</v>
      </c>
      <c r="H4396" t="str">
        <f>VLOOKUP(C4396,reference!$A$1:$E$310,4,FALSE)</f>
        <v>LEMBOR SELATAN</v>
      </c>
      <c r="I4396" t="str">
        <f>VLOOKUP($D4396,reference!$G$1:$H$25,2,FALSE)</f>
        <v>Hutan lahan kering sekunder / bekas tebangan</v>
      </c>
      <c r="J4396" t="str">
        <f>VLOOKUP($E4396,reference!$G$1:$H$25,2,FALSE)</f>
        <v>Hutan tanaman</v>
      </c>
      <c r="K4396" t="str">
        <f t="shared" si="68"/>
        <v>Non Irigasi</v>
      </c>
      <c r="L4396" t="s">
        <v>328</v>
      </c>
    </row>
    <row r="4397" spans="1:12" x14ac:dyDescent="0.25">
      <c r="A4397" s="1">
        <v>4396</v>
      </c>
      <c r="B4397" s="3">
        <v>1256</v>
      </c>
      <c r="C4397" s="1">
        <v>248</v>
      </c>
      <c r="D4397" s="1">
        <v>13</v>
      </c>
      <c r="E4397" s="1">
        <v>12</v>
      </c>
      <c r="F4397" s="1">
        <v>0</v>
      </c>
      <c r="G4397">
        <f>VLOOKUP(C4397,reference!$A$1:$E$310,5,FALSE)</f>
        <v>5315032</v>
      </c>
      <c r="H4397" t="str">
        <f>VLOOKUP(C4397,reference!$A$1:$E$310,4,FALSE)</f>
        <v>LEMBOR SELATAN</v>
      </c>
      <c r="I4397" t="str">
        <f>VLOOKUP($D4397,reference!$G$1:$H$25,2,FALSE)</f>
        <v>Pertanian lahan kering  campur semak / kebun campur</v>
      </c>
      <c r="J4397" t="str">
        <f>VLOOKUP($E4397,reference!$G$1:$H$25,2,FALSE)</f>
        <v>Pertanian lahan kering</v>
      </c>
      <c r="K4397" t="str">
        <f t="shared" si="68"/>
        <v>Non Irigasi</v>
      </c>
      <c r="L4397" t="s">
        <v>327</v>
      </c>
    </row>
    <row r="4398" spans="1:12" x14ac:dyDescent="0.25">
      <c r="A4398" s="1">
        <v>4397</v>
      </c>
      <c r="B4398" s="3">
        <v>1266</v>
      </c>
      <c r="C4398" s="1">
        <v>279</v>
      </c>
      <c r="D4398" s="1">
        <v>11</v>
      </c>
      <c r="E4398" s="1">
        <v>1</v>
      </c>
      <c r="F4398" s="1">
        <v>0</v>
      </c>
      <c r="G4398">
        <f>VLOOKUP(C4398,reference!$A$1:$E$310,5,FALSE)</f>
        <v>5319020</v>
      </c>
      <c r="H4398" t="str">
        <f>VLOOKUP(C4398,reference!$A$1:$E$310,4,FALSE)</f>
        <v>KOTA KOMBA</v>
      </c>
      <c r="I4398" t="str">
        <f>VLOOKUP($D4398,reference!$G$1:$H$25,2,FALSE)</f>
        <v>Savanna / Padang rumput</v>
      </c>
      <c r="J4398" t="str">
        <f>VLOOKUP($E4398,reference!$G$1:$H$25,2,FALSE)</f>
        <v>Hutan lahan kering primer</v>
      </c>
      <c r="K4398" t="str">
        <f t="shared" si="68"/>
        <v>Non Irigasi</v>
      </c>
      <c r="L4398" t="s">
        <v>327</v>
      </c>
    </row>
    <row r="4399" spans="1:12" x14ac:dyDescent="0.25">
      <c r="A4399" s="1">
        <v>4398</v>
      </c>
      <c r="B4399" s="3">
        <v>92</v>
      </c>
      <c r="C4399" s="1">
        <v>211</v>
      </c>
      <c r="D4399" s="1">
        <v>11</v>
      </c>
      <c r="E4399" s="1">
        <v>9</v>
      </c>
      <c r="F4399" s="1">
        <v>0</v>
      </c>
      <c r="G4399">
        <f>VLOOKUP(C4399,reference!$A$1:$E$310,5,FALSE)</f>
        <v>5312020</v>
      </c>
      <c r="H4399" t="str">
        <f>VLOOKUP(C4399,reference!$A$1:$E$310,4,FALSE)</f>
        <v>BAJAWA</v>
      </c>
      <c r="I4399" t="str">
        <f>VLOOKUP($D4399,reference!$G$1:$H$25,2,FALSE)</f>
        <v>Savanna / Padang rumput</v>
      </c>
      <c r="J4399" t="str">
        <f>VLOOKUP($E4399,reference!$G$1:$H$25,2,FALSE)</f>
        <v>Semak belukar</v>
      </c>
      <c r="K4399" t="str">
        <f t="shared" si="68"/>
        <v>Non Irigasi</v>
      </c>
      <c r="L4399" t="s">
        <v>327</v>
      </c>
    </row>
    <row r="4400" spans="1:12" x14ac:dyDescent="0.25">
      <c r="A4400" s="1">
        <v>4399</v>
      </c>
      <c r="B4400" s="3">
        <v>9</v>
      </c>
      <c r="C4400" s="1">
        <v>273</v>
      </c>
      <c r="D4400" s="1">
        <v>11</v>
      </c>
      <c r="E4400" s="1">
        <v>9</v>
      </c>
      <c r="F4400" s="1">
        <v>1</v>
      </c>
      <c r="G4400">
        <f>VLOOKUP(C4400,reference!$A$1:$E$310,5,FALSE)</f>
        <v>5318040</v>
      </c>
      <c r="H4400" t="str">
        <f>VLOOKUP(C4400,reference!$A$1:$E$310,4,FALSE)</f>
        <v>BOAWAE</v>
      </c>
      <c r="I4400" t="str">
        <f>VLOOKUP($D4400,reference!$G$1:$H$25,2,FALSE)</f>
        <v>Savanna / Padang rumput</v>
      </c>
      <c r="J4400" t="str">
        <f>VLOOKUP($E4400,reference!$G$1:$H$25,2,FALSE)</f>
        <v>Semak belukar</v>
      </c>
      <c r="K4400" t="str">
        <f t="shared" si="68"/>
        <v>Buffer Irigasi</v>
      </c>
      <c r="L4400" t="s">
        <v>327</v>
      </c>
    </row>
    <row r="4401" spans="1:12" x14ac:dyDescent="0.25">
      <c r="A4401" s="1">
        <v>4400</v>
      </c>
      <c r="B4401" s="3">
        <v>196</v>
      </c>
      <c r="C4401" s="1">
        <v>220</v>
      </c>
      <c r="D4401" s="1">
        <v>18</v>
      </c>
      <c r="E4401" s="1">
        <v>14</v>
      </c>
      <c r="F4401" s="1">
        <v>0</v>
      </c>
      <c r="G4401">
        <f>VLOOKUP(C4401,reference!$A$1:$E$310,5,FALSE)</f>
        <v>5313040</v>
      </c>
      <c r="H4401" t="str">
        <f>VLOOKUP(C4401,reference!$A$1:$E$310,4,FALSE)</f>
        <v>SATAR MESE</v>
      </c>
      <c r="I4401" t="str">
        <f>VLOOKUP($D4401,reference!$G$1:$H$25,2,FALSE)</f>
        <v>Lahan terbuka</v>
      </c>
      <c r="J4401" t="str">
        <f>VLOOKUP($E4401,reference!$G$1:$H$25,2,FALSE)</f>
        <v>Sawah</v>
      </c>
      <c r="K4401" t="str">
        <f t="shared" si="68"/>
        <v>Non Irigasi</v>
      </c>
      <c r="L4401" t="s">
        <v>327</v>
      </c>
    </row>
    <row r="4402" spans="1:12" x14ac:dyDescent="0.25">
      <c r="A4402" s="1">
        <v>4401</v>
      </c>
      <c r="B4402" s="3">
        <v>21</v>
      </c>
      <c r="C4402" s="1">
        <v>208</v>
      </c>
      <c r="D4402" s="1">
        <v>2</v>
      </c>
      <c r="E4402" s="1">
        <v>12</v>
      </c>
      <c r="F4402" s="1">
        <v>0</v>
      </c>
      <c r="G4402">
        <f>VLOOKUP(C4402,reference!$A$1:$E$310,5,FALSE)</f>
        <v>5312010</v>
      </c>
      <c r="H4402" t="str">
        <f>VLOOKUP(C4402,reference!$A$1:$E$310,4,FALSE)</f>
        <v>AIMERE</v>
      </c>
      <c r="I4402" t="str">
        <f>VLOOKUP($D4402,reference!$G$1:$H$25,2,FALSE)</f>
        <v>Hutan lahan kering sekunder / bekas tebangan</v>
      </c>
      <c r="J4402" t="str">
        <f>VLOOKUP($E4402,reference!$G$1:$H$25,2,FALSE)</f>
        <v>Pertanian lahan kering</v>
      </c>
      <c r="K4402" t="str">
        <f t="shared" si="68"/>
        <v>Non Irigasi</v>
      </c>
      <c r="L4402" t="s">
        <v>328</v>
      </c>
    </row>
    <row r="4403" spans="1:12" x14ac:dyDescent="0.25">
      <c r="A4403" s="1">
        <v>4402</v>
      </c>
      <c r="B4403" s="3">
        <v>9</v>
      </c>
      <c r="C4403" s="1">
        <v>272</v>
      </c>
      <c r="D4403" s="1">
        <v>13</v>
      </c>
      <c r="E4403" s="1">
        <v>11</v>
      </c>
      <c r="F4403" s="1">
        <v>0</v>
      </c>
      <c r="G4403">
        <f>VLOOKUP(C4403,reference!$A$1:$E$310,5,FALSE)</f>
        <v>5318030</v>
      </c>
      <c r="H4403" t="str">
        <f>VLOOKUP(C4403,reference!$A$1:$E$310,4,FALSE)</f>
        <v>NANGARORO</v>
      </c>
      <c r="I4403" t="str">
        <f>VLOOKUP($D4403,reference!$G$1:$H$25,2,FALSE)</f>
        <v>Pertanian lahan kering  campur semak / kebun campur</v>
      </c>
      <c r="J4403" t="str">
        <f>VLOOKUP($E4403,reference!$G$1:$H$25,2,FALSE)</f>
        <v>Savanna / Padang rumput</v>
      </c>
      <c r="K4403" t="str">
        <f t="shared" si="68"/>
        <v>Non Irigasi</v>
      </c>
      <c r="L4403" t="s">
        <v>327</v>
      </c>
    </row>
    <row r="4404" spans="1:12" x14ac:dyDescent="0.25">
      <c r="A4404" s="1">
        <v>4403</v>
      </c>
      <c r="B4404" s="3">
        <v>26</v>
      </c>
      <c r="C4404" s="1">
        <v>169</v>
      </c>
      <c r="D4404" s="1">
        <v>0</v>
      </c>
      <c r="E4404" s="1">
        <v>0</v>
      </c>
      <c r="F4404" s="1">
        <v>0</v>
      </c>
      <c r="G4404">
        <f>VLOOKUP(C4404,reference!$A$1:$E$310,5,FALSE)</f>
        <v>5310020</v>
      </c>
      <c r="H4404" t="str">
        <f>VLOOKUP(C4404,reference!$A$1:$E$310,4,FALSE)</f>
        <v>LELA</v>
      </c>
      <c r="I4404" t="str">
        <f>VLOOKUP($D4404,reference!$G$1:$H$25,2,FALSE)</f>
        <v>No data</v>
      </c>
      <c r="J4404" t="str">
        <f>VLOOKUP($E4404,reference!$G$1:$H$25,2,FALSE)</f>
        <v>No data</v>
      </c>
      <c r="K4404" t="str">
        <f t="shared" si="68"/>
        <v>Non Irigasi</v>
      </c>
      <c r="L4404" t="s">
        <v>327</v>
      </c>
    </row>
    <row r="4405" spans="1:12" x14ac:dyDescent="0.25">
      <c r="A4405" s="1">
        <v>4404</v>
      </c>
      <c r="B4405" s="3">
        <v>10</v>
      </c>
      <c r="C4405" s="1">
        <v>171</v>
      </c>
      <c r="D4405" s="1">
        <v>13</v>
      </c>
      <c r="E4405" s="1">
        <v>1</v>
      </c>
      <c r="F4405" s="1">
        <v>0</v>
      </c>
      <c r="G4405">
        <f>VLOOKUP(C4405,reference!$A$1:$E$310,5,FALSE)</f>
        <v>5310031</v>
      </c>
      <c r="H4405" t="str">
        <f>VLOOKUP(C4405,reference!$A$1:$E$310,4,FALSE)</f>
        <v>DORENG</v>
      </c>
      <c r="I4405" t="str">
        <f>VLOOKUP($D4405,reference!$G$1:$H$25,2,FALSE)</f>
        <v>Pertanian lahan kering  campur semak / kebun campur</v>
      </c>
      <c r="J4405" t="str">
        <f>VLOOKUP($E4405,reference!$G$1:$H$25,2,FALSE)</f>
        <v>Hutan lahan kering primer</v>
      </c>
      <c r="K4405" t="str">
        <f t="shared" si="68"/>
        <v>Non Irigasi</v>
      </c>
      <c r="L4405" t="s">
        <v>327</v>
      </c>
    </row>
    <row r="4406" spans="1:12" x14ac:dyDescent="0.25">
      <c r="A4406" s="1">
        <v>4405</v>
      </c>
      <c r="B4406" s="3">
        <v>1026</v>
      </c>
      <c r="C4406" s="1">
        <v>248</v>
      </c>
      <c r="D4406" s="1">
        <v>2</v>
      </c>
      <c r="E4406" s="1">
        <v>2</v>
      </c>
      <c r="F4406" s="1">
        <v>0</v>
      </c>
      <c r="G4406">
        <f>VLOOKUP(C4406,reference!$A$1:$E$310,5,FALSE)</f>
        <v>5315032</v>
      </c>
      <c r="H4406" t="str">
        <f>VLOOKUP(C4406,reference!$A$1:$E$310,4,FALSE)</f>
        <v>LEMBOR SELATAN</v>
      </c>
      <c r="I4406" t="str">
        <f>VLOOKUP($D4406,reference!$G$1:$H$25,2,FALSE)</f>
        <v>Hutan lahan kering sekunder / bekas tebangan</v>
      </c>
      <c r="J4406" t="str">
        <f>VLOOKUP($E4406,reference!$G$1:$H$25,2,FALSE)</f>
        <v>Hutan lahan kering sekunder / bekas tebangan</v>
      </c>
      <c r="K4406" t="str">
        <f t="shared" si="68"/>
        <v>Non Irigasi</v>
      </c>
      <c r="L4406" t="s">
        <v>327</v>
      </c>
    </row>
    <row r="4407" spans="1:12" x14ac:dyDescent="0.25">
      <c r="A4407" s="1">
        <v>4406</v>
      </c>
      <c r="B4407" s="3">
        <v>22</v>
      </c>
      <c r="C4407" s="1">
        <v>222</v>
      </c>
      <c r="D4407" s="1">
        <v>1</v>
      </c>
      <c r="E4407" s="1">
        <v>14</v>
      </c>
      <c r="F4407" s="1">
        <v>0</v>
      </c>
      <c r="G4407">
        <f>VLOOKUP(C4407,reference!$A$1:$E$310,5,FALSE)</f>
        <v>5313042</v>
      </c>
      <c r="H4407" t="str">
        <f>VLOOKUP(C4407,reference!$A$1:$E$310,4,FALSE)</f>
        <v>SATAR MESE UTARA</v>
      </c>
      <c r="I4407" t="str">
        <f>VLOOKUP($D4407,reference!$G$1:$H$25,2,FALSE)</f>
        <v>Hutan lahan kering primer</v>
      </c>
      <c r="J4407" t="str">
        <f>VLOOKUP($E4407,reference!$G$1:$H$25,2,FALSE)</f>
        <v>Sawah</v>
      </c>
      <c r="K4407" t="str">
        <f t="shared" si="68"/>
        <v>Non Irigasi</v>
      </c>
      <c r="L4407" t="s">
        <v>328</v>
      </c>
    </row>
    <row r="4408" spans="1:12" x14ac:dyDescent="0.25">
      <c r="A4408" s="1">
        <v>4407</v>
      </c>
      <c r="B4408" s="3">
        <v>114</v>
      </c>
      <c r="C4408" s="1">
        <v>208</v>
      </c>
      <c r="D4408" s="1">
        <v>2</v>
      </c>
      <c r="E4408" s="1">
        <v>11</v>
      </c>
      <c r="F4408" s="1">
        <v>0</v>
      </c>
      <c r="G4408">
        <f>VLOOKUP(C4408,reference!$A$1:$E$310,5,FALSE)</f>
        <v>5312010</v>
      </c>
      <c r="H4408" t="str">
        <f>VLOOKUP(C4408,reference!$A$1:$E$310,4,FALSE)</f>
        <v>AIMERE</v>
      </c>
      <c r="I4408" t="str">
        <f>VLOOKUP($D4408,reference!$G$1:$H$25,2,FALSE)</f>
        <v>Hutan lahan kering sekunder / bekas tebangan</v>
      </c>
      <c r="J4408" t="str">
        <f>VLOOKUP($E4408,reference!$G$1:$H$25,2,FALSE)</f>
        <v>Savanna / Padang rumput</v>
      </c>
      <c r="K4408" t="str">
        <f t="shared" si="68"/>
        <v>Non Irigasi</v>
      </c>
      <c r="L4408" t="s">
        <v>328</v>
      </c>
    </row>
    <row r="4409" spans="1:12" x14ac:dyDescent="0.25">
      <c r="A4409" s="1">
        <v>4408</v>
      </c>
      <c r="B4409" s="3">
        <v>22</v>
      </c>
      <c r="C4409" s="1">
        <v>216</v>
      </c>
      <c r="D4409" s="1">
        <v>12</v>
      </c>
      <c r="E4409" s="1">
        <v>12</v>
      </c>
      <c r="F4409" s="1">
        <v>1</v>
      </c>
      <c r="G4409">
        <f>VLOOKUP(C4409,reference!$A$1:$E$310,5,FALSE)</f>
        <v>5312071</v>
      </c>
      <c r="H4409" t="str">
        <f>VLOOKUP(C4409,reference!$A$1:$E$310,4,FALSE)</f>
        <v>SOA</v>
      </c>
      <c r="I4409" t="str">
        <f>VLOOKUP($D4409,reference!$G$1:$H$25,2,FALSE)</f>
        <v>Pertanian lahan kering</v>
      </c>
      <c r="J4409" t="str">
        <f>VLOOKUP($E4409,reference!$G$1:$H$25,2,FALSE)</f>
        <v>Pertanian lahan kering</v>
      </c>
      <c r="K4409" t="str">
        <f t="shared" si="68"/>
        <v>Buffer Irigasi</v>
      </c>
      <c r="L4409" t="s">
        <v>327</v>
      </c>
    </row>
    <row r="4410" spans="1:12" x14ac:dyDescent="0.25">
      <c r="A4410" s="1">
        <v>4409</v>
      </c>
      <c r="B4410" s="3">
        <v>258</v>
      </c>
      <c r="C4410" s="1">
        <v>272</v>
      </c>
      <c r="D4410" s="1">
        <v>13</v>
      </c>
      <c r="E4410" s="1">
        <v>13</v>
      </c>
      <c r="F4410" s="1">
        <v>0</v>
      </c>
      <c r="G4410">
        <f>VLOOKUP(C4410,reference!$A$1:$E$310,5,FALSE)</f>
        <v>5318030</v>
      </c>
      <c r="H4410" t="str">
        <f>VLOOKUP(C4410,reference!$A$1:$E$310,4,FALSE)</f>
        <v>NANGARORO</v>
      </c>
      <c r="I4410" t="str">
        <f>VLOOKUP($D4410,reference!$G$1:$H$25,2,FALSE)</f>
        <v>Pertanian lahan kering  campur semak / kebun campur</v>
      </c>
      <c r="J4410" t="str">
        <f>VLOOKUP($E4410,reference!$G$1:$H$25,2,FALSE)</f>
        <v>Pertanian lahan kering  campur semak / kebun campur</v>
      </c>
      <c r="K4410" t="str">
        <f t="shared" si="68"/>
        <v>Non Irigasi</v>
      </c>
      <c r="L4410" t="s">
        <v>327</v>
      </c>
    </row>
    <row r="4411" spans="1:12" x14ac:dyDescent="0.25">
      <c r="A4411" s="1">
        <v>4410</v>
      </c>
      <c r="B4411" s="3">
        <v>10</v>
      </c>
      <c r="C4411" s="1">
        <v>272</v>
      </c>
      <c r="D4411" s="1">
        <v>1</v>
      </c>
      <c r="E4411" s="1">
        <v>13</v>
      </c>
      <c r="F4411" s="1">
        <v>0</v>
      </c>
      <c r="G4411">
        <f>VLOOKUP(C4411,reference!$A$1:$E$310,5,FALSE)</f>
        <v>5318030</v>
      </c>
      <c r="H4411" t="str">
        <f>VLOOKUP(C4411,reference!$A$1:$E$310,4,FALSE)</f>
        <v>NANGARORO</v>
      </c>
      <c r="I4411" t="str">
        <f>VLOOKUP($D4411,reference!$G$1:$H$25,2,FALSE)</f>
        <v>Hutan lahan kering primer</v>
      </c>
      <c r="J4411" t="str">
        <f>VLOOKUP($E4411,reference!$G$1:$H$25,2,FALSE)</f>
        <v>Pertanian lahan kering  campur semak / kebun campur</v>
      </c>
      <c r="K4411" t="str">
        <f t="shared" si="68"/>
        <v>Non Irigasi</v>
      </c>
      <c r="L4411" t="s">
        <v>328</v>
      </c>
    </row>
    <row r="4412" spans="1:12" x14ac:dyDescent="0.25">
      <c r="A4412" s="1">
        <v>4411</v>
      </c>
      <c r="B4412" s="3">
        <v>6</v>
      </c>
      <c r="C4412" s="1">
        <v>246</v>
      </c>
      <c r="D4412" s="1">
        <v>14</v>
      </c>
      <c r="E4412" s="1">
        <v>12</v>
      </c>
      <c r="F4412" s="1">
        <v>0</v>
      </c>
      <c r="G4412">
        <f>VLOOKUP(C4412,reference!$A$1:$E$310,5,FALSE)</f>
        <v>5315030</v>
      </c>
      <c r="H4412" t="str">
        <f>VLOOKUP(C4412,reference!$A$1:$E$310,4,FALSE)</f>
        <v>LEMBOR</v>
      </c>
      <c r="I4412" t="str">
        <f>VLOOKUP($D4412,reference!$G$1:$H$25,2,FALSE)</f>
        <v>Sawah</v>
      </c>
      <c r="J4412" t="str">
        <f>VLOOKUP($E4412,reference!$G$1:$H$25,2,FALSE)</f>
        <v>Pertanian lahan kering</v>
      </c>
      <c r="K4412" t="str">
        <f t="shared" si="68"/>
        <v>Non Irigasi</v>
      </c>
      <c r="L4412" t="s">
        <v>327</v>
      </c>
    </row>
    <row r="4413" spans="1:12" x14ac:dyDescent="0.25">
      <c r="A4413" s="1">
        <v>4412</v>
      </c>
      <c r="B4413" s="3">
        <v>16</v>
      </c>
      <c r="C4413" s="1">
        <v>248</v>
      </c>
      <c r="D4413" s="1">
        <v>14</v>
      </c>
      <c r="E4413" s="1">
        <v>12</v>
      </c>
      <c r="F4413" s="1">
        <v>0</v>
      </c>
      <c r="G4413">
        <f>VLOOKUP(C4413,reference!$A$1:$E$310,5,FALSE)</f>
        <v>5315032</v>
      </c>
      <c r="H4413" t="str">
        <f>VLOOKUP(C4413,reference!$A$1:$E$310,4,FALSE)</f>
        <v>LEMBOR SELATAN</v>
      </c>
      <c r="I4413" t="str">
        <f>VLOOKUP($D4413,reference!$G$1:$H$25,2,FALSE)</f>
        <v>Sawah</v>
      </c>
      <c r="J4413" t="str">
        <f>VLOOKUP($E4413,reference!$G$1:$H$25,2,FALSE)</f>
        <v>Pertanian lahan kering</v>
      </c>
      <c r="K4413" t="str">
        <f t="shared" si="68"/>
        <v>Non Irigasi</v>
      </c>
      <c r="L4413" t="s">
        <v>327</v>
      </c>
    </row>
    <row r="4414" spans="1:12" x14ac:dyDescent="0.25">
      <c r="A4414" s="1">
        <v>4413</v>
      </c>
      <c r="B4414" s="3">
        <v>83</v>
      </c>
      <c r="C4414" s="1">
        <v>248</v>
      </c>
      <c r="D4414" s="1">
        <v>13</v>
      </c>
      <c r="E4414" s="1">
        <v>2</v>
      </c>
      <c r="F4414" s="1">
        <v>0</v>
      </c>
      <c r="G4414">
        <f>VLOOKUP(C4414,reference!$A$1:$E$310,5,FALSE)</f>
        <v>5315032</v>
      </c>
      <c r="H4414" t="str">
        <f>VLOOKUP(C4414,reference!$A$1:$E$310,4,FALSE)</f>
        <v>LEMBOR SELATAN</v>
      </c>
      <c r="I4414" t="str">
        <f>VLOOKUP($D4414,reference!$G$1:$H$25,2,FALSE)</f>
        <v>Pertanian lahan kering  campur semak / kebun campur</v>
      </c>
      <c r="J4414" t="str">
        <f>VLOOKUP($E4414,reference!$G$1:$H$25,2,FALSE)</f>
        <v>Hutan lahan kering sekunder / bekas tebangan</v>
      </c>
      <c r="K4414" t="str">
        <f t="shared" si="68"/>
        <v>Non Irigasi</v>
      </c>
      <c r="L4414" t="s">
        <v>327</v>
      </c>
    </row>
    <row r="4415" spans="1:12" x14ac:dyDescent="0.25">
      <c r="A4415" s="1">
        <v>4414</v>
      </c>
      <c r="B4415" s="3">
        <v>6580</v>
      </c>
      <c r="C4415" s="1">
        <v>221</v>
      </c>
      <c r="D4415" s="1">
        <v>1</v>
      </c>
      <c r="E4415" s="1">
        <v>1</v>
      </c>
      <c r="F4415" s="1">
        <v>0</v>
      </c>
      <c r="G4415">
        <f>VLOOKUP(C4415,reference!$A$1:$E$310,5,FALSE)</f>
        <v>5313041</v>
      </c>
      <c r="H4415" t="str">
        <f>VLOOKUP(C4415,reference!$A$1:$E$310,4,FALSE)</f>
        <v>SATAR MESE BARAT</v>
      </c>
      <c r="I4415" t="str">
        <f>VLOOKUP($D4415,reference!$G$1:$H$25,2,FALSE)</f>
        <v>Hutan lahan kering primer</v>
      </c>
      <c r="J4415" t="str">
        <f>VLOOKUP($E4415,reference!$G$1:$H$25,2,FALSE)</f>
        <v>Hutan lahan kering primer</v>
      </c>
      <c r="K4415" t="str">
        <f t="shared" si="68"/>
        <v>Non Irigasi</v>
      </c>
      <c r="L4415" t="s">
        <v>327</v>
      </c>
    </row>
    <row r="4416" spans="1:12" x14ac:dyDescent="0.25">
      <c r="A4416" s="1">
        <v>4415</v>
      </c>
      <c r="B4416" s="3">
        <v>1</v>
      </c>
      <c r="C4416" s="1">
        <v>220</v>
      </c>
      <c r="D4416" s="1">
        <v>18</v>
      </c>
      <c r="E4416" s="1">
        <v>16</v>
      </c>
      <c r="F4416" s="1">
        <v>0</v>
      </c>
      <c r="G4416">
        <f>VLOOKUP(C4416,reference!$A$1:$E$310,5,FALSE)</f>
        <v>5313040</v>
      </c>
      <c r="H4416" t="str">
        <f>VLOOKUP(C4416,reference!$A$1:$E$310,4,FALSE)</f>
        <v>SATAR MESE</v>
      </c>
      <c r="I4416" t="str">
        <f>VLOOKUP($D4416,reference!$G$1:$H$25,2,FALSE)</f>
        <v>Lahan terbuka</v>
      </c>
      <c r="J4416" t="str">
        <f>VLOOKUP($E4416,reference!$G$1:$H$25,2,FALSE)</f>
        <v>Pemukiman</v>
      </c>
      <c r="K4416" t="str">
        <f t="shared" si="68"/>
        <v>Non Irigasi</v>
      </c>
      <c r="L4416" t="s">
        <v>327</v>
      </c>
    </row>
    <row r="4417" spans="1:12" x14ac:dyDescent="0.25">
      <c r="A4417" s="1">
        <v>4416</v>
      </c>
      <c r="B4417" s="3">
        <v>20</v>
      </c>
      <c r="C4417" s="1">
        <v>215</v>
      </c>
      <c r="D4417" s="1">
        <v>13</v>
      </c>
      <c r="E4417" s="1">
        <v>11</v>
      </c>
      <c r="F4417" s="1">
        <v>0</v>
      </c>
      <c r="G4417">
        <f>VLOOKUP(C4417,reference!$A$1:$E$310,5,FALSE)</f>
        <v>5312070</v>
      </c>
      <c r="H4417" t="str">
        <f>VLOOKUP(C4417,reference!$A$1:$E$310,4,FALSE)</f>
        <v>BAJAWA UTARA</v>
      </c>
      <c r="I4417" t="str">
        <f>VLOOKUP($D4417,reference!$G$1:$H$25,2,FALSE)</f>
        <v>Pertanian lahan kering  campur semak / kebun campur</v>
      </c>
      <c r="J4417" t="str">
        <f>VLOOKUP($E4417,reference!$G$1:$H$25,2,FALSE)</f>
        <v>Savanna / Padang rumput</v>
      </c>
      <c r="K4417" t="str">
        <f t="shared" si="68"/>
        <v>Non Irigasi</v>
      </c>
      <c r="L4417" t="s">
        <v>327</v>
      </c>
    </row>
    <row r="4418" spans="1:12" x14ac:dyDescent="0.25">
      <c r="A4418" s="1">
        <v>4417</v>
      </c>
      <c r="B4418" s="3">
        <v>5</v>
      </c>
      <c r="C4418" s="1">
        <v>274</v>
      </c>
      <c r="D4418" s="1">
        <v>11</v>
      </c>
      <c r="E4418" s="1">
        <v>12</v>
      </c>
      <c r="F4418" s="1">
        <v>0</v>
      </c>
      <c r="G4418">
        <f>VLOOKUP(C4418,reference!$A$1:$E$310,5,FALSE)</f>
        <v>5318050</v>
      </c>
      <c r="H4418" t="str">
        <f>VLOOKUP(C4418,reference!$A$1:$E$310,4,FALSE)</f>
        <v>AESESA SELATAN</v>
      </c>
      <c r="I4418" t="str">
        <f>VLOOKUP($D4418,reference!$G$1:$H$25,2,FALSE)</f>
        <v>Savanna / Padang rumput</v>
      </c>
      <c r="J4418" t="str">
        <f>VLOOKUP($E4418,reference!$G$1:$H$25,2,FALSE)</f>
        <v>Pertanian lahan kering</v>
      </c>
      <c r="K4418" t="str">
        <f t="shared" si="68"/>
        <v>Non Irigasi</v>
      </c>
      <c r="L4418" t="s">
        <v>327</v>
      </c>
    </row>
    <row r="4419" spans="1:12" x14ac:dyDescent="0.25">
      <c r="A4419" s="1">
        <v>4418</v>
      </c>
      <c r="B4419" s="3">
        <v>243</v>
      </c>
      <c r="C4419" s="1">
        <v>272</v>
      </c>
      <c r="D4419" s="1">
        <v>1</v>
      </c>
      <c r="E4419" s="1">
        <v>12</v>
      </c>
      <c r="F4419" s="1">
        <v>0</v>
      </c>
      <c r="G4419">
        <f>VLOOKUP(C4419,reference!$A$1:$E$310,5,FALSE)</f>
        <v>5318030</v>
      </c>
      <c r="H4419" t="str">
        <f>VLOOKUP(C4419,reference!$A$1:$E$310,4,FALSE)</f>
        <v>NANGARORO</v>
      </c>
      <c r="I4419" t="str">
        <f>VLOOKUP($D4419,reference!$G$1:$H$25,2,FALSE)</f>
        <v>Hutan lahan kering primer</v>
      </c>
      <c r="J4419" t="str">
        <f>VLOOKUP($E4419,reference!$G$1:$H$25,2,FALSE)</f>
        <v>Pertanian lahan kering</v>
      </c>
      <c r="K4419" t="str">
        <f t="shared" ref="K4419:K4482" si="69">IF(F4419=0,"Non Irigasi","Buffer Irigasi")</f>
        <v>Non Irigasi</v>
      </c>
      <c r="L4419" t="s">
        <v>328</v>
      </c>
    </row>
    <row r="4420" spans="1:12" x14ac:dyDescent="0.25">
      <c r="A4420" s="1">
        <v>4419</v>
      </c>
      <c r="B4420" s="3">
        <v>1</v>
      </c>
      <c r="C4420" s="1">
        <v>272</v>
      </c>
      <c r="D4420" s="1">
        <v>1</v>
      </c>
      <c r="E4420" s="1">
        <v>16</v>
      </c>
      <c r="F4420" s="1">
        <v>0</v>
      </c>
      <c r="G4420">
        <f>VLOOKUP(C4420,reference!$A$1:$E$310,5,FALSE)</f>
        <v>5318030</v>
      </c>
      <c r="H4420" t="str">
        <f>VLOOKUP(C4420,reference!$A$1:$E$310,4,FALSE)</f>
        <v>NANGARORO</v>
      </c>
      <c r="I4420" t="str">
        <f>VLOOKUP($D4420,reference!$G$1:$H$25,2,FALSE)</f>
        <v>Hutan lahan kering primer</v>
      </c>
      <c r="J4420" t="str">
        <f>VLOOKUP($E4420,reference!$G$1:$H$25,2,FALSE)</f>
        <v>Pemukiman</v>
      </c>
      <c r="K4420" t="str">
        <f t="shared" si="69"/>
        <v>Non Irigasi</v>
      </c>
      <c r="L4420" t="s">
        <v>328</v>
      </c>
    </row>
    <row r="4421" spans="1:12" x14ac:dyDescent="0.25">
      <c r="A4421" s="1">
        <v>4420</v>
      </c>
      <c r="B4421" s="3">
        <v>2190</v>
      </c>
      <c r="C4421" s="1">
        <v>248</v>
      </c>
      <c r="D4421" s="1">
        <v>12</v>
      </c>
      <c r="E4421" s="1">
        <v>12</v>
      </c>
      <c r="F4421" s="1">
        <v>0</v>
      </c>
      <c r="G4421">
        <f>VLOOKUP(C4421,reference!$A$1:$E$310,5,FALSE)</f>
        <v>5315032</v>
      </c>
      <c r="H4421" t="str">
        <f>VLOOKUP(C4421,reference!$A$1:$E$310,4,FALSE)</f>
        <v>LEMBOR SELATAN</v>
      </c>
      <c r="I4421" t="str">
        <f>VLOOKUP($D4421,reference!$G$1:$H$25,2,FALSE)</f>
        <v>Pertanian lahan kering</v>
      </c>
      <c r="J4421" t="str">
        <f>VLOOKUP($E4421,reference!$G$1:$H$25,2,FALSE)</f>
        <v>Pertanian lahan kering</v>
      </c>
      <c r="K4421" t="str">
        <f t="shared" si="69"/>
        <v>Non Irigasi</v>
      </c>
      <c r="L4421" t="s">
        <v>327</v>
      </c>
    </row>
    <row r="4422" spans="1:12" x14ac:dyDescent="0.25">
      <c r="A4422" s="1">
        <v>4421</v>
      </c>
      <c r="B4422" s="3">
        <v>2034</v>
      </c>
      <c r="C4422" s="1">
        <v>248</v>
      </c>
      <c r="D4422" s="1">
        <v>11</v>
      </c>
      <c r="E4422" s="1">
        <v>12</v>
      </c>
      <c r="F4422" s="1">
        <v>0</v>
      </c>
      <c r="G4422">
        <f>VLOOKUP(C4422,reference!$A$1:$E$310,5,FALSE)</f>
        <v>5315032</v>
      </c>
      <c r="H4422" t="str">
        <f>VLOOKUP(C4422,reference!$A$1:$E$310,4,FALSE)</f>
        <v>LEMBOR SELATAN</v>
      </c>
      <c r="I4422" t="str">
        <f>VLOOKUP($D4422,reference!$G$1:$H$25,2,FALSE)</f>
        <v>Savanna / Padang rumput</v>
      </c>
      <c r="J4422" t="str">
        <f>VLOOKUP($E4422,reference!$G$1:$H$25,2,FALSE)</f>
        <v>Pertanian lahan kering</v>
      </c>
      <c r="K4422" t="str">
        <f t="shared" si="69"/>
        <v>Non Irigasi</v>
      </c>
      <c r="L4422" t="s">
        <v>327</v>
      </c>
    </row>
    <row r="4423" spans="1:12" x14ac:dyDescent="0.25">
      <c r="A4423" s="1">
        <v>4422</v>
      </c>
      <c r="B4423" s="3">
        <v>114</v>
      </c>
      <c r="C4423" s="1">
        <v>248</v>
      </c>
      <c r="D4423" s="1">
        <v>9</v>
      </c>
      <c r="E4423" s="1">
        <v>14</v>
      </c>
      <c r="F4423" s="1">
        <v>0</v>
      </c>
      <c r="G4423">
        <f>VLOOKUP(C4423,reference!$A$1:$E$310,5,FALSE)</f>
        <v>5315032</v>
      </c>
      <c r="H4423" t="str">
        <f>VLOOKUP(C4423,reference!$A$1:$E$310,4,FALSE)</f>
        <v>LEMBOR SELATAN</v>
      </c>
      <c r="I4423" t="str">
        <f>VLOOKUP($D4423,reference!$G$1:$H$25,2,FALSE)</f>
        <v>Semak belukar</v>
      </c>
      <c r="J4423" t="str">
        <f>VLOOKUP($E4423,reference!$G$1:$H$25,2,FALSE)</f>
        <v>Sawah</v>
      </c>
      <c r="K4423" t="str">
        <f t="shared" si="69"/>
        <v>Non Irigasi</v>
      </c>
      <c r="L4423" t="s">
        <v>327</v>
      </c>
    </row>
    <row r="4424" spans="1:12" x14ac:dyDescent="0.25">
      <c r="A4424" s="1">
        <v>4423</v>
      </c>
      <c r="B4424" s="3">
        <v>697</v>
      </c>
      <c r="C4424" s="1">
        <v>248</v>
      </c>
      <c r="D4424" s="1">
        <v>2</v>
      </c>
      <c r="E4424" s="1">
        <v>9</v>
      </c>
      <c r="F4424" s="1">
        <v>0</v>
      </c>
      <c r="G4424">
        <f>VLOOKUP(C4424,reference!$A$1:$E$310,5,FALSE)</f>
        <v>5315032</v>
      </c>
      <c r="H4424" t="str">
        <f>VLOOKUP(C4424,reference!$A$1:$E$310,4,FALSE)</f>
        <v>LEMBOR SELATAN</v>
      </c>
      <c r="I4424" t="str">
        <f>VLOOKUP($D4424,reference!$G$1:$H$25,2,FALSE)</f>
        <v>Hutan lahan kering sekunder / bekas tebangan</v>
      </c>
      <c r="J4424" t="str">
        <f>VLOOKUP($E4424,reference!$G$1:$H$25,2,FALSE)</f>
        <v>Semak belukar</v>
      </c>
      <c r="K4424" t="str">
        <f t="shared" si="69"/>
        <v>Non Irigasi</v>
      </c>
      <c r="L4424" t="s">
        <v>328</v>
      </c>
    </row>
    <row r="4425" spans="1:12" x14ac:dyDescent="0.25">
      <c r="A4425" s="1">
        <v>4424</v>
      </c>
      <c r="B4425" s="3">
        <v>1</v>
      </c>
      <c r="C4425" s="1">
        <v>220</v>
      </c>
      <c r="D4425" s="1">
        <v>13</v>
      </c>
      <c r="E4425" s="1">
        <v>18</v>
      </c>
      <c r="F4425" s="1">
        <v>0</v>
      </c>
      <c r="G4425">
        <f>VLOOKUP(C4425,reference!$A$1:$E$310,5,FALSE)</f>
        <v>5313040</v>
      </c>
      <c r="H4425" t="str">
        <f>VLOOKUP(C4425,reference!$A$1:$E$310,4,FALSE)</f>
        <v>SATAR MESE</v>
      </c>
      <c r="I4425" t="str">
        <f>VLOOKUP($D4425,reference!$G$1:$H$25,2,FALSE)</f>
        <v>Pertanian lahan kering  campur semak / kebun campur</v>
      </c>
      <c r="J4425" t="str">
        <f>VLOOKUP($E4425,reference!$G$1:$H$25,2,FALSE)</f>
        <v>Lahan terbuka</v>
      </c>
      <c r="K4425" t="str">
        <f t="shared" si="69"/>
        <v>Non Irigasi</v>
      </c>
      <c r="L4425" t="s">
        <v>327</v>
      </c>
    </row>
    <row r="4426" spans="1:12" x14ac:dyDescent="0.25">
      <c r="A4426" s="1">
        <v>4425</v>
      </c>
      <c r="B4426" s="3">
        <v>56</v>
      </c>
      <c r="C4426" s="1">
        <v>208</v>
      </c>
      <c r="D4426" s="1">
        <v>20</v>
      </c>
      <c r="E4426" s="1">
        <v>11</v>
      </c>
      <c r="F4426" s="1">
        <v>0</v>
      </c>
      <c r="G4426">
        <f>VLOOKUP(C4426,reference!$A$1:$E$310,5,FALSE)</f>
        <v>5312010</v>
      </c>
      <c r="H4426" t="str">
        <f>VLOOKUP(C4426,reference!$A$1:$E$310,4,FALSE)</f>
        <v>AIMERE</v>
      </c>
      <c r="I4426" t="str">
        <f>VLOOKUP($D4426,reference!$G$1:$H$25,2,FALSE)</f>
        <v>Tubuh air</v>
      </c>
      <c r="J4426" t="str">
        <f>VLOOKUP($E4426,reference!$G$1:$H$25,2,FALSE)</f>
        <v>Savanna / Padang rumput</v>
      </c>
      <c r="K4426" t="str">
        <f t="shared" si="69"/>
        <v>Non Irigasi</v>
      </c>
      <c r="L4426" t="s">
        <v>327</v>
      </c>
    </row>
    <row r="4427" spans="1:12" x14ac:dyDescent="0.25">
      <c r="A4427" s="1">
        <v>4426</v>
      </c>
      <c r="B4427" s="3">
        <v>453</v>
      </c>
      <c r="C4427" s="1">
        <v>272</v>
      </c>
      <c r="D4427" s="1">
        <v>11</v>
      </c>
      <c r="E4427" s="1">
        <v>12</v>
      </c>
      <c r="F4427" s="1">
        <v>0</v>
      </c>
      <c r="G4427">
        <f>VLOOKUP(C4427,reference!$A$1:$E$310,5,FALSE)</f>
        <v>5318030</v>
      </c>
      <c r="H4427" t="str">
        <f>VLOOKUP(C4427,reference!$A$1:$E$310,4,FALSE)</f>
        <v>NANGARORO</v>
      </c>
      <c r="I4427" t="str">
        <f>VLOOKUP($D4427,reference!$G$1:$H$25,2,FALSE)</f>
        <v>Savanna / Padang rumput</v>
      </c>
      <c r="J4427" t="str">
        <f>VLOOKUP($E4427,reference!$G$1:$H$25,2,FALSE)</f>
        <v>Pertanian lahan kering</v>
      </c>
      <c r="K4427" t="str">
        <f t="shared" si="69"/>
        <v>Non Irigasi</v>
      </c>
      <c r="L4427" t="s">
        <v>327</v>
      </c>
    </row>
    <row r="4428" spans="1:12" x14ac:dyDescent="0.25">
      <c r="A4428" s="1">
        <v>4427</v>
      </c>
      <c r="B4428" s="3">
        <v>153</v>
      </c>
      <c r="C4428" s="1">
        <v>248</v>
      </c>
      <c r="D4428" s="1">
        <v>11</v>
      </c>
      <c r="E4428" s="1">
        <v>14</v>
      </c>
      <c r="F4428" s="1">
        <v>0</v>
      </c>
      <c r="G4428">
        <f>VLOOKUP(C4428,reference!$A$1:$E$310,5,FALSE)</f>
        <v>5315032</v>
      </c>
      <c r="H4428" t="str">
        <f>VLOOKUP(C4428,reference!$A$1:$E$310,4,FALSE)</f>
        <v>LEMBOR SELATAN</v>
      </c>
      <c r="I4428" t="str">
        <f>VLOOKUP($D4428,reference!$G$1:$H$25,2,FALSE)</f>
        <v>Savanna / Padang rumput</v>
      </c>
      <c r="J4428" t="str">
        <f>VLOOKUP($E4428,reference!$G$1:$H$25,2,FALSE)</f>
        <v>Sawah</v>
      </c>
      <c r="K4428" t="str">
        <f t="shared" si="69"/>
        <v>Non Irigasi</v>
      </c>
      <c r="L4428" t="s">
        <v>327</v>
      </c>
    </row>
    <row r="4429" spans="1:12" x14ac:dyDescent="0.25">
      <c r="A4429" s="1">
        <v>4428</v>
      </c>
      <c r="B4429" s="3">
        <v>505</v>
      </c>
      <c r="C4429" s="1">
        <v>248</v>
      </c>
      <c r="D4429" s="1">
        <v>9</v>
      </c>
      <c r="E4429" s="1">
        <v>12</v>
      </c>
      <c r="F4429" s="1">
        <v>0</v>
      </c>
      <c r="G4429">
        <f>VLOOKUP(C4429,reference!$A$1:$E$310,5,FALSE)</f>
        <v>5315032</v>
      </c>
      <c r="H4429" t="str">
        <f>VLOOKUP(C4429,reference!$A$1:$E$310,4,FALSE)</f>
        <v>LEMBOR SELATAN</v>
      </c>
      <c r="I4429" t="str">
        <f>VLOOKUP($D4429,reference!$G$1:$H$25,2,FALSE)</f>
        <v>Semak belukar</v>
      </c>
      <c r="J4429" t="str">
        <f>VLOOKUP($E4429,reference!$G$1:$H$25,2,FALSE)</f>
        <v>Pertanian lahan kering</v>
      </c>
      <c r="K4429" t="str">
        <f t="shared" si="69"/>
        <v>Non Irigasi</v>
      </c>
      <c r="L4429" t="s">
        <v>327</v>
      </c>
    </row>
    <row r="4430" spans="1:12" x14ac:dyDescent="0.25">
      <c r="A4430" s="1">
        <v>4429</v>
      </c>
      <c r="B4430" s="3">
        <v>1</v>
      </c>
      <c r="C4430" s="1">
        <v>220</v>
      </c>
      <c r="D4430" s="1">
        <v>1</v>
      </c>
      <c r="E4430" s="1">
        <v>18</v>
      </c>
      <c r="F4430" s="1">
        <v>0</v>
      </c>
      <c r="G4430">
        <f>VLOOKUP(C4430,reference!$A$1:$E$310,5,FALSE)</f>
        <v>5313040</v>
      </c>
      <c r="H4430" t="str">
        <f>VLOOKUP(C4430,reference!$A$1:$E$310,4,FALSE)</f>
        <v>SATAR MESE</v>
      </c>
      <c r="I4430" t="str">
        <f>VLOOKUP($D4430,reference!$G$1:$H$25,2,FALSE)</f>
        <v>Hutan lahan kering primer</v>
      </c>
      <c r="J4430" t="str">
        <f>VLOOKUP($E4430,reference!$G$1:$H$25,2,FALSE)</f>
        <v>Lahan terbuka</v>
      </c>
      <c r="K4430" t="str">
        <f t="shared" si="69"/>
        <v>Non Irigasi</v>
      </c>
      <c r="L4430" t="s">
        <v>328</v>
      </c>
    </row>
    <row r="4431" spans="1:12" x14ac:dyDescent="0.25">
      <c r="A4431" s="1">
        <v>4430</v>
      </c>
      <c r="B4431" s="3">
        <v>738</v>
      </c>
      <c r="C4431" s="1">
        <v>277</v>
      </c>
      <c r="D4431" s="1">
        <v>13</v>
      </c>
      <c r="E4431" s="1">
        <v>9</v>
      </c>
      <c r="F4431" s="1">
        <v>0</v>
      </c>
      <c r="G4431">
        <f>VLOOKUP(C4431,reference!$A$1:$E$310,5,FALSE)</f>
        <v>5319010</v>
      </c>
      <c r="H4431" t="str">
        <f>VLOOKUP(C4431,reference!$A$1:$E$310,4,FALSE)</f>
        <v>BORONG</v>
      </c>
      <c r="I4431" t="str">
        <f>VLOOKUP($D4431,reference!$G$1:$H$25,2,FALSE)</f>
        <v>Pertanian lahan kering  campur semak / kebun campur</v>
      </c>
      <c r="J4431" t="str">
        <f>VLOOKUP($E4431,reference!$G$1:$H$25,2,FALSE)</f>
        <v>Semak belukar</v>
      </c>
      <c r="K4431" t="str">
        <f t="shared" si="69"/>
        <v>Non Irigasi</v>
      </c>
      <c r="L4431" t="s">
        <v>327</v>
      </c>
    </row>
    <row r="4432" spans="1:12" x14ac:dyDescent="0.25">
      <c r="A4432" s="1">
        <v>4431</v>
      </c>
      <c r="B4432" s="3">
        <v>547</v>
      </c>
      <c r="C4432" s="1">
        <v>277</v>
      </c>
      <c r="D4432" s="1">
        <v>13</v>
      </c>
      <c r="E4432" s="1">
        <v>14</v>
      </c>
      <c r="F4432" s="1">
        <v>0</v>
      </c>
      <c r="G4432">
        <f>VLOOKUP(C4432,reference!$A$1:$E$310,5,FALSE)</f>
        <v>5319010</v>
      </c>
      <c r="H4432" t="str">
        <f>VLOOKUP(C4432,reference!$A$1:$E$310,4,FALSE)</f>
        <v>BORONG</v>
      </c>
      <c r="I4432" t="str">
        <f>VLOOKUP($D4432,reference!$G$1:$H$25,2,FALSE)</f>
        <v>Pertanian lahan kering  campur semak / kebun campur</v>
      </c>
      <c r="J4432" t="str">
        <f>VLOOKUP($E4432,reference!$G$1:$H$25,2,FALSE)</f>
        <v>Sawah</v>
      </c>
      <c r="K4432" t="str">
        <f t="shared" si="69"/>
        <v>Non Irigasi</v>
      </c>
      <c r="L4432" t="s">
        <v>327</v>
      </c>
    </row>
    <row r="4433" spans="1:12" x14ac:dyDescent="0.25">
      <c r="A4433" s="1">
        <v>4432</v>
      </c>
      <c r="B4433" s="3">
        <v>953</v>
      </c>
      <c r="C4433" s="1">
        <v>277</v>
      </c>
      <c r="D4433" s="1">
        <v>13</v>
      </c>
      <c r="E4433" s="1">
        <v>16</v>
      </c>
      <c r="F4433" s="1">
        <v>0</v>
      </c>
      <c r="G4433">
        <f>VLOOKUP(C4433,reference!$A$1:$E$310,5,FALSE)</f>
        <v>5319010</v>
      </c>
      <c r="H4433" t="str">
        <f>VLOOKUP(C4433,reference!$A$1:$E$310,4,FALSE)</f>
        <v>BORONG</v>
      </c>
      <c r="I4433" t="str">
        <f>VLOOKUP($D4433,reference!$G$1:$H$25,2,FALSE)</f>
        <v>Pertanian lahan kering  campur semak / kebun campur</v>
      </c>
      <c r="J4433" t="str">
        <f>VLOOKUP($E4433,reference!$G$1:$H$25,2,FALSE)</f>
        <v>Pemukiman</v>
      </c>
      <c r="K4433" t="str">
        <f t="shared" si="69"/>
        <v>Non Irigasi</v>
      </c>
      <c r="L4433" t="s">
        <v>327</v>
      </c>
    </row>
    <row r="4434" spans="1:12" x14ac:dyDescent="0.25">
      <c r="A4434" s="1">
        <v>4433</v>
      </c>
      <c r="B4434" s="3">
        <v>169</v>
      </c>
      <c r="C4434" s="1">
        <v>208</v>
      </c>
      <c r="D4434" s="1">
        <v>2</v>
      </c>
      <c r="E4434" s="1">
        <v>9</v>
      </c>
      <c r="F4434" s="1">
        <v>0</v>
      </c>
      <c r="G4434">
        <f>VLOOKUP(C4434,reference!$A$1:$E$310,5,FALSE)</f>
        <v>5312010</v>
      </c>
      <c r="H4434" t="str">
        <f>VLOOKUP(C4434,reference!$A$1:$E$310,4,FALSE)</f>
        <v>AIMERE</v>
      </c>
      <c r="I4434" t="str">
        <f>VLOOKUP($D4434,reference!$G$1:$H$25,2,FALSE)</f>
        <v>Hutan lahan kering sekunder / bekas tebangan</v>
      </c>
      <c r="J4434" t="str">
        <f>VLOOKUP($E4434,reference!$G$1:$H$25,2,FALSE)</f>
        <v>Semak belukar</v>
      </c>
      <c r="K4434" t="str">
        <f t="shared" si="69"/>
        <v>Non Irigasi</v>
      </c>
      <c r="L4434" t="s">
        <v>328</v>
      </c>
    </row>
    <row r="4435" spans="1:12" x14ac:dyDescent="0.25">
      <c r="A4435" s="1">
        <v>4434</v>
      </c>
      <c r="B4435" s="3">
        <v>8</v>
      </c>
      <c r="C4435" s="1">
        <v>216</v>
      </c>
      <c r="D4435" s="1">
        <v>14</v>
      </c>
      <c r="E4435" s="1">
        <v>12</v>
      </c>
      <c r="F4435" s="1">
        <v>1</v>
      </c>
      <c r="G4435">
        <f>VLOOKUP(C4435,reference!$A$1:$E$310,5,FALSE)</f>
        <v>5312071</v>
      </c>
      <c r="H4435" t="str">
        <f>VLOOKUP(C4435,reference!$A$1:$E$310,4,FALSE)</f>
        <v>SOA</v>
      </c>
      <c r="I4435" t="str">
        <f>VLOOKUP($D4435,reference!$G$1:$H$25,2,FALSE)</f>
        <v>Sawah</v>
      </c>
      <c r="J4435" t="str">
        <f>VLOOKUP($E4435,reference!$G$1:$H$25,2,FALSE)</f>
        <v>Pertanian lahan kering</v>
      </c>
      <c r="K4435" t="str">
        <f t="shared" si="69"/>
        <v>Buffer Irigasi</v>
      </c>
      <c r="L4435" t="s">
        <v>327</v>
      </c>
    </row>
    <row r="4436" spans="1:12" x14ac:dyDescent="0.25">
      <c r="A4436" s="1">
        <v>4435</v>
      </c>
      <c r="B4436" s="3">
        <v>11</v>
      </c>
      <c r="C4436" s="1">
        <v>272</v>
      </c>
      <c r="D4436" s="1">
        <v>16</v>
      </c>
      <c r="E4436" s="1">
        <v>12</v>
      </c>
      <c r="F4436" s="1">
        <v>0</v>
      </c>
      <c r="G4436">
        <f>VLOOKUP(C4436,reference!$A$1:$E$310,5,FALSE)</f>
        <v>5318030</v>
      </c>
      <c r="H4436" t="str">
        <f>VLOOKUP(C4436,reference!$A$1:$E$310,4,FALSE)</f>
        <v>NANGARORO</v>
      </c>
      <c r="I4436" t="str">
        <f>VLOOKUP($D4436,reference!$G$1:$H$25,2,FALSE)</f>
        <v>Pemukiman</v>
      </c>
      <c r="J4436" t="str">
        <f>VLOOKUP($E4436,reference!$G$1:$H$25,2,FALSE)</f>
        <v>Pertanian lahan kering</v>
      </c>
      <c r="K4436" t="str">
        <f t="shared" si="69"/>
        <v>Non Irigasi</v>
      </c>
      <c r="L4436" t="s">
        <v>327</v>
      </c>
    </row>
    <row r="4437" spans="1:12" x14ac:dyDescent="0.25">
      <c r="A4437" s="1">
        <v>4436</v>
      </c>
      <c r="B4437" s="3">
        <v>1</v>
      </c>
      <c r="C4437" s="1">
        <v>272</v>
      </c>
      <c r="D4437" s="1">
        <v>16</v>
      </c>
      <c r="E4437" s="1">
        <v>13</v>
      </c>
      <c r="F4437" s="1">
        <v>0</v>
      </c>
      <c r="G4437">
        <f>VLOOKUP(C4437,reference!$A$1:$E$310,5,FALSE)</f>
        <v>5318030</v>
      </c>
      <c r="H4437" t="str">
        <f>VLOOKUP(C4437,reference!$A$1:$E$310,4,FALSE)</f>
        <v>NANGARORO</v>
      </c>
      <c r="I4437" t="str">
        <f>VLOOKUP($D4437,reference!$G$1:$H$25,2,FALSE)</f>
        <v>Pemukiman</v>
      </c>
      <c r="J4437" t="str">
        <f>VLOOKUP($E4437,reference!$G$1:$H$25,2,FALSE)</f>
        <v>Pertanian lahan kering  campur semak / kebun campur</v>
      </c>
      <c r="K4437" t="str">
        <f t="shared" si="69"/>
        <v>Non Irigasi</v>
      </c>
      <c r="L4437" t="s">
        <v>327</v>
      </c>
    </row>
    <row r="4438" spans="1:12" x14ac:dyDescent="0.25">
      <c r="A4438" s="1">
        <v>4437</v>
      </c>
      <c r="B4438" s="3">
        <v>301</v>
      </c>
      <c r="C4438" s="1">
        <v>190</v>
      </c>
      <c r="D4438" s="1">
        <v>9</v>
      </c>
      <c r="E4438" s="1">
        <v>13</v>
      </c>
      <c r="F4438" s="1">
        <v>0</v>
      </c>
      <c r="G4438">
        <f>VLOOKUP(C4438,reference!$A$1:$E$310,5,FALSE)</f>
        <v>5311020</v>
      </c>
      <c r="H4438" t="str">
        <f>VLOOKUP(C4438,reference!$A$1:$E$310,4,FALSE)</f>
        <v>ENDE</v>
      </c>
      <c r="I4438" t="str">
        <f>VLOOKUP($D4438,reference!$G$1:$H$25,2,FALSE)</f>
        <v>Semak belukar</v>
      </c>
      <c r="J4438" t="str">
        <f>VLOOKUP($E4438,reference!$G$1:$H$25,2,FALSE)</f>
        <v>Pertanian lahan kering  campur semak / kebun campur</v>
      </c>
      <c r="K4438" t="str">
        <f t="shared" si="69"/>
        <v>Non Irigasi</v>
      </c>
      <c r="L4438" t="s">
        <v>327</v>
      </c>
    </row>
    <row r="4439" spans="1:12" x14ac:dyDescent="0.25">
      <c r="A4439" s="1">
        <v>4438</v>
      </c>
      <c r="B4439" s="3">
        <v>14</v>
      </c>
      <c r="C4439" s="1">
        <v>248</v>
      </c>
      <c r="D4439" s="1">
        <v>1</v>
      </c>
      <c r="E4439" s="1">
        <v>9</v>
      </c>
      <c r="F4439" s="1">
        <v>0</v>
      </c>
      <c r="G4439">
        <f>VLOOKUP(C4439,reference!$A$1:$E$310,5,FALSE)</f>
        <v>5315032</v>
      </c>
      <c r="H4439" t="str">
        <f>VLOOKUP(C4439,reference!$A$1:$E$310,4,FALSE)</f>
        <v>LEMBOR SELATAN</v>
      </c>
      <c r="I4439" t="str">
        <f>VLOOKUP($D4439,reference!$G$1:$H$25,2,FALSE)</f>
        <v>Hutan lahan kering primer</v>
      </c>
      <c r="J4439" t="str">
        <f>VLOOKUP($E4439,reference!$G$1:$H$25,2,FALSE)</f>
        <v>Semak belukar</v>
      </c>
      <c r="K4439" t="str">
        <f t="shared" si="69"/>
        <v>Non Irigasi</v>
      </c>
      <c r="L4439" t="s">
        <v>328</v>
      </c>
    </row>
    <row r="4440" spans="1:12" x14ac:dyDescent="0.25">
      <c r="A4440" s="1">
        <v>4439</v>
      </c>
      <c r="B4440" s="3">
        <v>1808</v>
      </c>
      <c r="C4440" s="1">
        <v>277</v>
      </c>
      <c r="D4440" s="1">
        <v>13</v>
      </c>
      <c r="E4440" s="1">
        <v>13</v>
      </c>
      <c r="F4440" s="1">
        <v>0</v>
      </c>
      <c r="G4440">
        <f>VLOOKUP(C4440,reference!$A$1:$E$310,5,FALSE)</f>
        <v>5319010</v>
      </c>
      <c r="H4440" t="str">
        <f>VLOOKUP(C4440,reference!$A$1:$E$310,4,FALSE)</f>
        <v>BORONG</v>
      </c>
      <c r="I4440" t="str">
        <f>VLOOKUP($D4440,reference!$G$1:$H$25,2,FALSE)</f>
        <v>Pertanian lahan kering  campur semak / kebun campur</v>
      </c>
      <c r="J4440" t="str">
        <f>VLOOKUP($E4440,reference!$G$1:$H$25,2,FALSE)</f>
        <v>Pertanian lahan kering  campur semak / kebun campur</v>
      </c>
      <c r="K4440" t="str">
        <f t="shared" si="69"/>
        <v>Non Irigasi</v>
      </c>
      <c r="L4440" t="s">
        <v>327</v>
      </c>
    </row>
    <row r="4441" spans="1:12" x14ac:dyDescent="0.25">
      <c r="A4441" s="1">
        <v>4440</v>
      </c>
      <c r="B4441" s="3">
        <v>7</v>
      </c>
      <c r="C4441" s="1">
        <v>208</v>
      </c>
      <c r="D4441" s="1">
        <v>20</v>
      </c>
      <c r="E4441" s="1">
        <v>2</v>
      </c>
      <c r="F4441" s="1">
        <v>0</v>
      </c>
      <c r="G4441">
        <f>VLOOKUP(C4441,reference!$A$1:$E$310,5,FALSE)</f>
        <v>5312010</v>
      </c>
      <c r="H4441" t="str">
        <f>VLOOKUP(C4441,reference!$A$1:$E$310,4,FALSE)</f>
        <v>AIMERE</v>
      </c>
      <c r="I4441" t="str">
        <f>VLOOKUP($D4441,reference!$G$1:$H$25,2,FALSE)</f>
        <v>Tubuh air</v>
      </c>
      <c r="J4441" t="str">
        <f>VLOOKUP($E4441,reference!$G$1:$H$25,2,FALSE)</f>
        <v>Hutan lahan kering sekunder / bekas tebangan</v>
      </c>
      <c r="K4441" t="str">
        <f t="shared" si="69"/>
        <v>Non Irigasi</v>
      </c>
      <c r="L4441" t="s">
        <v>327</v>
      </c>
    </row>
    <row r="4442" spans="1:12" x14ac:dyDescent="0.25">
      <c r="A4442" s="1">
        <v>4441</v>
      </c>
      <c r="B4442" s="3">
        <v>113</v>
      </c>
      <c r="C4442" s="1">
        <v>211</v>
      </c>
      <c r="D4442" s="1">
        <v>13</v>
      </c>
      <c r="E4442" s="1">
        <v>11</v>
      </c>
      <c r="F4442" s="1">
        <v>0</v>
      </c>
      <c r="G4442">
        <f>VLOOKUP(C4442,reference!$A$1:$E$310,5,FALSE)</f>
        <v>5312020</v>
      </c>
      <c r="H4442" t="str">
        <f>VLOOKUP(C4442,reference!$A$1:$E$310,4,FALSE)</f>
        <v>BAJAWA</v>
      </c>
      <c r="I4442" t="str">
        <f>VLOOKUP($D4442,reference!$G$1:$H$25,2,FALSE)</f>
        <v>Pertanian lahan kering  campur semak / kebun campur</v>
      </c>
      <c r="J4442" t="str">
        <f>VLOOKUP($E4442,reference!$G$1:$H$25,2,FALSE)</f>
        <v>Savanna / Padang rumput</v>
      </c>
      <c r="K4442" t="str">
        <f t="shared" si="69"/>
        <v>Non Irigasi</v>
      </c>
      <c r="L4442" t="s">
        <v>327</v>
      </c>
    </row>
    <row r="4443" spans="1:12" x14ac:dyDescent="0.25">
      <c r="A4443" s="1">
        <v>4442</v>
      </c>
      <c r="B4443" s="3">
        <v>889</v>
      </c>
      <c r="C4443" s="1">
        <v>211</v>
      </c>
      <c r="D4443" s="1">
        <v>13</v>
      </c>
      <c r="E4443" s="1">
        <v>2</v>
      </c>
      <c r="F4443" s="1">
        <v>0</v>
      </c>
      <c r="G4443">
        <f>VLOOKUP(C4443,reference!$A$1:$E$310,5,FALSE)</f>
        <v>5312020</v>
      </c>
      <c r="H4443" t="str">
        <f>VLOOKUP(C4443,reference!$A$1:$E$310,4,FALSE)</f>
        <v>BAJAWA</v>
      </c>
      <c r="I4443" t="str">
        <f>VLOOKUP($D4443,reference!$G$1:$H$25,2,FALSE)</f>
        <v>Pertanian lahan kering  campur semak / kebun campur</v>
      </c>
      <c r="J4443" t="str">
        <f>VLOOKUP($E4443,reference!$G$1:$H$25,2,FALSE)</f>
        <v>Hutan lahan kering sekunder / bekas tebangan</v>
      </c>
      <c r="K4443" t="str">
        <f t="shared" si="69"/>
        <v>Non Irigasi</v>
      </c>
      <c r="L4443" t="s">
        <v>327</v>
      </c>
    </row>
    <row r="4444" spans="1:12" x14ac:dyDescent="0.25">
      <c r="A4444" s="1">
        <v>4443</v>
      </c>
      <c r="B4444" s="3">
        <v>106</v>
      </c>
      <c r="C4444" s="1">
        <v>272</v>
      </c>
      <c r="D4444" s="1">
        <v>16</v>
      </c>
      <c r="E4444" s="1">
        <v>16</v>
      </c>
      <c r="F4444" s="1">
        <v>0</v>
      </c>
      <c r="G4444">
        <f>VLOOKUP(C4444,reference!$A$1:$E$310,5,FALSE)</f>
        <v>5318030</v>
      </c>
      <c r="H4444" t="str">
        <f>VLOOKUP(C4444,reference!$A$1:$E$310,4,FALSE)</f>
        <v>NANGARORO</v>
      </c>
      <c r="I4444" t="str">
        <f>VLOOKUP($D4444,reference!$G$1:$H$25,2,FALSE)</f>
        <v>Pemukiman</v>
      </c>
      <c r="J4444" t="str">
        <f>VLOOKUP($E4444,reference!$G$1:$H$25,2,FALSE)</f>
        <v>Pemukiman</v>
      </c>
      <c r="K4444" t="str">
        <f t="shared" si="69"/>
        <v>Non Irigasi</v>
      </c>
      <c r="L4444" t="s">
        <v>327</v>
      </c>
    </row>
    <row r="4445" spans="1:12" x14ac:dyDescent="0.25">
      <c r="A4445" s="1">
        <v>4444</v>
      </c>
      <c r="B4445" s="3">
        <v>135</v>
      </c>
      <c r="C4445" s="1">
        <v>272</v>
      </c>
      <c r="D4445" s="1">
        <v>2</v>
      </c>
      <c r="E4445" s="1">
        <v>14</v>
      </c>
      <c r="F4445" s="1">
        <v>0</v>
      </c>
      <c r="G4445">
        <f>VLOOKUP(C4445,reference!$A$1:$E$310,5,FALSE)</f>
        <v>5318030</v>
      </c>
      <c r="H4445" t="str">
        <f>VLOOKUP(C4445,reference!$A$1:$E$310,4,FALSE)</f>
        <v>NANGARORO</v>
      </c>
      <c r="I4445" t="str">
        <f>VLOOKUP($D4445,reference!$G$1:$H$25,2,FALSE)</f>
        <v>Hutan lahan kering sekunder / bekas tebangan</v>
      </c>
      <c r="J4445" t="str">
        <f>VLOOKUP($E4445,reference!$G$1:$H$25,2,FALSE)</f>
        <v>Sawah</v>
      </c>
      <c r="K4445" t="str">
        <f t="shared" si="69"/>
        <v>Non Irigasi</v>
      </c>
      <c r="L4445" t="s">
        <v>328</v>
      </c>
    </row>
    <row r="4446" spans="1:12" x14ac:dyDescent="0.25">
      <c r="A4446" s="1">
        <v>4445</v>
      </c>
      <c r="B4446" s="3">
        <v>39</v>
      </c>
      <c r="C4446" s="1">
        <v>187</v>
      </c>
      <c r="D4446" s="1">
        <v>2</v>
      </c>
      <c r="E4446" s="1">
        <v>14</v>
      </c>
      <c r="F4446" s="1">
        <v>0</v>
      </c>
      <c r="G4446">
        <f>VLOOKUP(C4446,reference!$A$1:$E$310,5,FALSE)</f>
        <v>5311010</v>
      </c>
      <c r="H4446" t="str">
        <f>VLOOKUP(C4446,reference!$A$1:$E$310,4,FALSE)</f>
        <v>NANGAPANDA</v>
      </c>
      <c r="I4446" t="str">
        <f>VLOOKUP($D4446,reference!$G$1:$H$25,2,FALSE)</f>
        <v>Hutan lahan kering sekunder / bekas tebangan</v>
      </c>
      <c r="J4446" t="str">
        <f>VLOOKUP($E4446,reference!$G$1:$H$25,2,FALSE)</f>
        <v>Sawah</v>
      </c>
      <c r="K4446" t="str">
        <f t="shared" si="69"/>
        <v>Non Irigasi</v>
      </c>
      <c r="L4446" t="s">
        <v>328</v>
      </c>
    </row>
    <row r="4447" spans="1:12" x14ac:dyDescent="0.25">
      <c r="A4447" s="1">
        <v>4446</v>
      </c>
      <c r="B4447" s="3">
        <v>447</v>
      </c>
      <c r="C4447" s="1">
        <v>166</v>
      </c>
      <c r="D4447" s="1">
        <v>2</v>
      </c>
      <c r="E4447" s="1">
        <v>12</v>
      </c>
      <c r="F4447" s="1">
        <v>0</v>
      </c>
      <c r="G4447">
        <f>VLOOKUP(C4447,reference!$A$1:$E$310,5,FALSE)</f>
        <v>5310010</v>
      </c>
      <c r="H4447" t="str">
        <f>VLOOKUP(C4447,reference!$A$1:$E$310,4,FALSE)</f>
        <v>PAGA</v>
      </c>
      <c r="I4447" t="str">
        <f>VLOOKUP($D4447,reference!$G$1:$H$25,2,FALSE)</f>
        <v>Hutan lahan kering sekunder / bekas tebangan</v>
      </c>
      <c r="J4447" t="str">
        <f>VLOOKUP($E4447,reference!$G$1:$H$25,2,FALSE)</f>
        <v>Pertanian lahan kering</v>
      </c>
      <c r="K4447" t="str">
        <f t="shared" si="69"/>
        <v>Non Irigasi</v>
      </c>
      <c r="L4447" t="s">
        <v>328</v>
      </c>
    </row>
    <row r="4448" spans="1:12" x14ac:dyDescent="0.25">
      <c r="A4448" s="1">
        <v>4447</v>
      </c>
      <c r="B4448" s="3">
        <v>74</v>
      </c>
      <c r="C4448" s="1">
        <v>248</v>
      </c>
      <c r="D4448" s="1">
        <v>1</v>
      </c>
      <c r="E4448" s="1">
        <v>13</v>
      </c>
      <c r="F4448" s="1">
        <v>0</v>
      </c>
      <c r="G4448">
        <f>VLOOKUP(C4448,reference!$A$1:$E$310,5,FALSE)</f>
        <v>5315032</v>
      </c>
      <c r="H4448" t="str">
        <f>VLOOKUP(C4448,reference!$A$1:$E$310,4,FALSE)</f>
        <v>LEMBOR SELATAN</v>
      </c>
      <c r="I4448" t="str">
        <f>VLOOKUP($D4448,reference!$G$1:$H$25,2,FALSE)</f>
        <v>Hutan lahan kering primer</v>
      </c>
      <c r="J4448" t="str">
        <f>VLOOKUP($E4448,reference!$G$1:$H$25,2,FALSE)</f>
        <v>Pertanian lahan kering  campur semak / kebun campur</v>
      </c>
      <c r="K4448" t="str">
        <f t="shared" si="69"/>
        <v>Non Irigasi</v>
      </c>
      <c r="L4448" t="s">
        <v>328</v>
      </c>
    </row>
    <row r="4449" spans="1:12" x14ac:dyDescent="0.25">
      <c r="A4449" s="1">
        <v>4448</v>
      </c>
      <c r="B4449" s="3">
        <v>36</v>
      </c>
      <c r="C4449" s="1">
        <v>248</v>
      </c>
      <c r="D4449" s="1">
        <v>1</v>
      </c>
      <c r="E4449" s="1">
        <v>2</v>
      </c>
      <c r="F4449" s="1">
        <v>0</v>
      </c>
      <c r="G4449">
        <f>VLOOKUP(C4449,reference!$A$1:$E$310,5,FALSE)</f>
        <v>5315032</v>
      </c>
      <c r="H4449" t="str">
        <f>VLOOKUP(C4449,reference!$A$1:$E$310,4,FALSE)</f>
        <v>LEMBOR SELATAN</v>
      </c>
      <c r="I4449" t="str">
        <f>VLOOKUP($D4449,reference!$G$1:$H$25,2,FALSE)</f>
        <v>Hutan lahan kering primer</v>
      </c>
      <c r="J4449" t="str">
        <f>VLOOKUP($E4449,reference!$G$1:$H$25,2,FALSE)</f>
        <v>Hutan lahan kering sekunder / bekas tebangan</v>
      </c>
      <c r="K4449" t="str">
        <f t="shared" si="69"/>
        <v>Non Irigasi</v>
      </c>
      <c r="L4449" t="s">
        <v>329</v>
      </c>
    </row>
    <row r="4450" spans="1:12" x14ac:dyDescent="0.25">
      <c r="A4450" s="1">
        <v>4449</v>
      </c>
      <c r="B4450" s="3">
        <v>313</v>
      </c>
      <c r="C4450" s="1">
        <v>277</v>
      </c>
      <c r="D4450" s="1">
        <v>13</v>
      </c>
      <c r="E4450" s="1">
        <v>12</v>
      </c>
      <c r="F4450" s="1">
        <v>0</v>
      </c>
      <c r="G4450">
        <f>VLOOKUP(C4450,reference!$A$1:$E$310,5,FALSE)</f>
        <v>5319010</v>
      </c>
      <c r="H4450" t="str">
        <f>VLOOKUP(C4450,reference!$A$1:$E$310,4,FALSE)</f>
        <v>BORONG</v>
      </c>
      <c r="I4450" t="str">
        <f>VLOOKUP($D4450,reference!$G$1:$H$25,2,FALSE)</f>
        <v>Pertanian lahan kering  campur semak / kebun campur</v>
      </c>
      <c r="J4450" t="str">
        <f>VLOOKUP($E4450,reference!$G$1:$H$25,2,FALSE)</f>
        <v>Pertanian lahan kering</v>
      </c>
      <c r="K4450" t="str">
        <f t="shared" si="69"/>
        <v>Non Irigasi</v>
      </c>
      <c r="L4450" t="s">
        <v>327</v>
      </c>
    </row>
    <row r="4451" spans="1:12" x14ac:dyDescent="0.25">
      <c r="A4451" s="1">
        <v>4450</v>
      </c>
      <c r="B4451" s="3">
        <v>83</v>
      </c>
      <c r="C4451" s="1">
        <v>170</v>
      </c>
      <c r="D4451" s="1">
        <v>2</v>
      </c>
      <c r="E4451" s="1">
        <v>9</v>
      </c>
      <c r="F4451" s="1">
        <v>0</v>
      </c>
      <c r="G4451">
        <f>VLOOKUP(C4451,reference!$A$1:$E$310,5,FALSE)</f>
        <v>5310030</v>
      </c>
      <c r="H4451" t="str">
        <f>VLOOKUP(C4451,reference!$A$1:$E$310,4,FALSE)</f>
        <v>BOLA</v>
      </c>
      <c r="I4451" t="str">
        <f>VLOOKUP($D4451,reference!$G$1:$H$25,2,FALSE)</f>
        <v>Hutan lahan kering sekunder / bekas tebangan</v>
      </c>
      <c r="J4451" t="str">
        <f>VLOOKUP($E4451,reference!$G$1:$H$25,2,FALSE)</f>
        <v>Semak belukar</v>
      </c>
      <c r="K4451" t="str">
        <f t="shared" si="69"/>
        <v>Non Irigasi</v>
      </c>
      <c r="L4451" t="s">
        <v>328</v>
      </c>
    </row>
    <row r="4452" spans="1:12" x14ac:dyDescent="0.25">
      <c r="A4452" s="1">
        <v>4451</v>
      </c>
      <c r="B4452" s="3">
        <v>79</v>
      </c>
      <c r="C4452" s="1">
        <v>171</v>
      </c>
      <c r="D4452" s="1">
        <v>1</v>
      </c>
      <c r="E4452" s="1">
        <v>12</v>
      </c>
      <c r="F4452" s="1">
        <v>0</v>
      </c>
      <c r="G4452">
        <f>VLOOKUP(C4452,reference!$A$1:$E$310,5,FALSE)</f>
        <v>5310031</v>
      </c>
      <c r="H4452" t="str">
        <f>VLOOKUP(C4452,reference!$A$1:$E$310,4,FALSE)</f>
        <v>DORENG</v>
      </c>
      <c r="I4452" t="str">
        <f>VLOOKUP($D4452,reference!$G$1:$H$25,2,FALSE)</f>
        <v>Hutan lahan kering primer</v>
      </c>
      <c r="J4452" t="str">
        <f>VLOOKUP($E4452,reference!$G$1:$H$25,2,FALSE)</f>
        <v>Pertanian lahan kering</v>
      </c>
      <c r="K4452" t="str">
        <f t="shared" si="69"/>
        <v>Non Irigasi</v>
      </c>
      <c r="L4452" t="s">
        <v>328</v>
      </c>
    </row>
    <row r="4453" spans="1:12" x14ac:dyDescent="0.25">
      <c r="A4453" s="1">
        <v>4452</v>
      </c>
      <c r="B4453" s="3">
        <v>19</v>
      </c>
      <c r="C4453" s="1">
        <v>273</v>
      </c>
      <c r="D4453" s="1">
        <v>11</v>
      </c>
      <c r="E4453" s="1">
        <v>14</v>
      </c>
      <c r="F4453" s="1">
        <v>1</v>
      </c>
      <c r="G4453">
        <f>VLOOKUP(C4453,reference!$A$1:$E$310,5,FALSE)</f>
        <v>5318040</v>
      </c>
      <c r="H4453" t="str">
        <f>VLOOKUP(C4453,reference!$A$1:$E$310,4,FALSE)</f>
        <v>BOAWAE</v>
      </c>
      <c r="I4453" t="str">
        <f>VLOOKUP($D4453,reference!$G$1:$H$25,2,FALSE)</f>
        <v>Savanna / Padang rumput</v>
      </c>
      <c r="J4453" t="str">
        <f>VLOOKUP($E4453,reference!$G$1:$H$25,2,FALSE)</f>
        <v>Sawah</v>
      </c>
      <c r="K4453" t="str">
        <f t="shared" si="69"/>
        <v>Buffer Irigasi</v>
      </c>
      <c r="L4453" t="s">
        <v>327</v>
      </c>
    </row>
    <row r="4454" spans="1:12" x14ac:dyDescent="0.25">
      <c r="A4454" s="1">
        <v>4453</v>
      </c>
      <c r="B4454" s="3">
        <v>12</v>
      </c>
      <c r="C4454" s="1">
        <v>272</v>
      </c>
      <c r="D4454" s="1">
        <v>13</v>
      </c>
      <c r="E4454" s="1">
        <v>16</v>
      </c>
      <c r="F4454" s="1">
        <v>0</v>
      </c>
      <c r="G4454">
        <f>VLOOKUP(C4454,reference!$A$1:$E$310,5,FALSE)</f>
        <v>5318030</v>
      </c>
      <c r="H4454" t="str">
        <f>VLOOKUP(C4454,reference!$A$1:$E$310,4,FALSE)</f>
        <v>NANGARORO</v>
      </c>
      <c r="I4454" t="str">
        <f>VLOOKUP($D4454,reference!$G$1:$H$25,2,FALSE)</f>
        <v>Pertanian lahan kering  campur semak / kebun campur</v>
      </c>
      <c r="J4454" t="str">
        <f>VLOOKUP($E4454,reference!$G$1:$H$25,2,FALSE)</f>
        <v>Pemukiman</v>
      </c>
      <c r="K4454" t="str">
        <f t="shared" si="69"/>
        <v>Non Irigasi</v>
      </c>
      <c r="L4454" t="s">
        <v>327</v>
      </c>
    </row>
    <row r="4455" spans="1:12" x14ac:dyDescent="0.25">
      <c r="A4455" s="1">
        <v>4454</v>
      </c>
      <c r="B4455" s="3">
        <v>162</v>
      </c>
      <c r="C4455" s="1">
        <v>206</v>
      </c>
      <c r="D4455" s="1">
        <v>9</v>
      </c>
      <c r="E4455" s="1">
        <v>13</v>
      </c>
      <c r="F4455" s="1">
        <v>0</v>
      </c>
      <c r="G4455">
        <f>VLOOKUP(C4455,reference!$A$1:$E$310,5,FALSE)</f>
        <v>5311070</v>
      </c>
      <c r="H4455" t="str">
        <f>VLOOKUP(C4455,reference!$A$1:$E$310,4,FALSE)</f>
        <v>DETUSOKO</v>
      </c>
      <c r="I4455" t="str">
        <f>VLOOKUP($D4455,reference!$G$1:$H$25,2,FALSE)</f>
        <v>Semak belukar</v>
      </c>
      <c r="J4455" t="str">
        <f>VLOOKUP($E4455,reference!$G$1:$H$25,2,FALSE)</f>
        <v>Pertanian lahan kering  campur semak / kebun campur</v>
      </c>
      <c r="K4455" t="str">
        <f t="shared" si="69"/>
        <v>Non Irigasi</v>
      </c>
      <c r="L4455" t="s">
        <v>327</v>
      </c>
    </row>
    <row r="4456" spans="1:12" x14ac:dyDescent="0.25">
      <c r="A4456" s="1">
        <v>4455</v>
      </c>
      <c r="B4456" s="3">
        <v>1</v>
      </c>
      <c r="C4456" s="1">
        <v>171</v>
      </c>
      <c r="D4456" s="1">
        <v>12</v>
      </c>
      <c r="E4456" s="1">
        <v>2</v>
      </c>
      <c r="F4456" s="1">
        <v>0</v>
      </c>
      <c r="G4456">
        <f>VLOOKUP(C4456,reference!$A$1:$E$310,5,FALSE)</f>
        <v>5310031</v>
      </c>
      <c r="H4456" t="str">
        <f>VLOOKUP(C4456,reference!$A$1:$E$310,4,FALSE)</f>
        <v>DORENG</v>
      </c>
      <c r="I4456" t="str">
        <f>VLOOKUP($D4456,reference!$G$1:$H$25,2,FALSE)</f>
        <v>Pertanian lahan kering</v>
      </c>
      <c r="J4456" t="str">
        <f>VLOOKUP($E4456,reference!$G$1:$H$25,2,FALSE)</f>
        <v>Hutan lahan kering sekunder / bekas tebangan</v>
      </c>
      <c r="K4456" t="str">
        <f t="shared" si="69"/>
        <v>Non Irigasi</v>
      </c>
      <c r="L4456" t="s">
        <v>327</v>
      </c>
    </row>
    <row r="4457" spans="1:12" x14ac:dyDescent="0.25">
      <c r="A4457" s="1">
        <v>4456</v>
      </c>
      <c r="B4457" s="3">
        <v>102</v>
      </c>
      <c r="C4457" s="1">
        <v>211</v>
      </c>
      <c r="D4457" s="1">
        <v>11</v>
      </c>
      <c r="E4457" s="1">
        <v>18</v>
      </c>
      <c r="F4457" s="1">
        <v>0</v>
      </c>
      <c r="G4457">
        <f>VLOOKUP(C4457,reference!$A$1:$E$310,5,FALSE)</f>
        <v>5312020</v>
      </c>
      <c r="H4457" t="str">
        <f>VLOOKUP(C4457,reference!$A$1:$E$310,4,FALSE)</f>
        <v>BAJAWA</v>
      </c>
      <c r="I4457" t="str">
        <f>VLOOKUP($D4457,reference!$G$1:$H$25,2,FALSE)</f>
        <v>Savanna / Padang rumput</v>
      </c>
      <c r="J4457" t="str">
        <f>VLOOKUP($E4457,reference!$G$1:$H$25,2,FALSE)</f>
        <v>Lahan terbuka</v>
      </c>
      <c r="K4457" t="str">
        <f t="shared" si="69"/>
        <v>Non Irigasi</v>
      </c>
      <c r="L4457" t="s">
        <v>327</v>
      </c>
    </row>
    <row r="4458" spans="1:12" x14ac:dyDescent="0.25">
      <c r="A4458" s="1">
        <v>4457</v>
      </c>
      <c r="B4458" s="3">
        <v>71</v>
      </c>
      <c r="C4458" s="1">
        <v>215</v>
      </c>
      <c r="D4458" s="1">
        <v>13</v>
      </c>
      <c r="E4458" s="1">
        <v>16</v>
      </c>
      <c r="F4458" s="1">
        <v>0</v>
      </c>
      <c r="G4458">
        <f>VLOOKUP(C4458,reference!$A$1:$E$310,5,FALSE)</f>
        <v>5312070</v>
      </c>
      <c r="H4458" t="str">
        <f>VLOOKUP(C4458,reference!$A$1:$E$310,4,FALSE)</f>
        <v>BAJAWA UTARA</v>
      </c>
      <c r="I4458" t="str">
        <f>VLOOKUP($D4458,reference!$G$1:$H$25,2,FALSE)</f>
        <v>Pertanian lahan kering  campur semak / kebun campur</v>
      </c>
      <c r="J4458" t="str">
        <f>VLOOKUP($E4458,reference!$G$1:$H$25,2,FALSE)</f>
        <v>Pemukiman</v>
      </c>
      <c r="K4458" t="str">
        <f t="shared" si="69"/>
        <v>Non Irigasi</v>
      </c>
      <c r="L4458" t="s">
        <v>327</v>
      </c>
    </row>
    <row r="4459" spans="1:12" x14ac:dyDescent="0.25">
      <c r="A4459" s="1">
        <v>4458</v>
      </c>
      <c r="B4459" s="3">
        <v>29</v>
      </c>
      <c r="C4459" s="1">
        <v>216</v>
      </c>
      <c r="D4459" s="1">
        <v>14</v>
      </c>
      <c r="E4459" s="1">
        <v>14</v>
      </c>
      <c r="F4459" s="1">
        <v>1</v>
      </c>
      <c r="G4459">
        <f>VLOOKUP(C4459,reference!$A$1:$E$310,5,FALSE)</f>
        <v>5312071</v>
      </c>
      <c r="H4459" t="str">
        <f>VLOOKUP(C4459,reference!$A$1:$E$310,4,FALSE)</f>
        <v>SOA</v>
      </c>
      <c r="I4459" t="str">
        <f>VLOOKUP($D4459,reference!$G$1:$H$25,2,FALSE)</f>
        <v>Sawah</v>
      </c>
      <c r="J4459" t="str">
        <f>VLOOKUP($E4459,reference!$G$1:$H$25,2,FALSE)</f>
        <v>Sawah</v>
      </c>
      <c r="K4459" t="str">
        <f t="shared" si="69"/>
        <v>Buffer Irigasi</v>
      </c>
      <c r="L4459" t="s">
        <v>327</v>
      </c>
    </row>
    <row r="4460" spans="1:12" x14ac:dyDescent="0.25">
      <c r="A4460" s="1">
        <v>4459</v>
      </c>
      <c r="B4460" s="3">
        <v>5</v>
      </c>
      <c r="C4460" s="1">
        <v>167</v>
      </c>
      <c r="D4460" s="1">
        <v>0</v>
      </c>
      <c r="E4460" s="1">
        <v>1</v>
      </c>
      <c r="F4460" s="1">
        <v>0</v>
      </c>
      <c r="G4460">
        <f>VLOOKUP(C4460,reference!$A$1:$E$310,5,FALSE)</f>
        <v>5310011</v>
      </c>
      <c r="H4460" t="str">
        <f>VLOOKUP(C4460,reference!$A$1:$E$310,4,FALSE)</f>
        <v>MEGO</v>
      </c>
      <c r="I4460" t="str">
        <f>VLOOKUP($D4460,reference!$G$1:$H$25,2,FALSE)</f>
        <v>No data</v>
      </c>
      <c r="J4460" t="str">
        <f>VLOOKUP($E4460,reference!$G$1:$H$25,2,FALSE)</f>
        <v>Hutan lahan kering primer</v>
      </c>
      <c r="K4460" t="str">
        <f t="shared" si="69"/>
        <v>Non Irigasi</v>
      </c>
      <c r="L4460" t="s">
        <v>327</v>
      </c>
    </row>
    <row r="4461" spans="1:12" x14ac:dyDescent="0.25">
      <c r="A4461" s="1">
        <v>4460</v>
      </c>
      <c r="B4461" s="3">
        <v>5</v>
      </c>
      <c r="C4461" s="1">
        <v>171</v>
      </c>
      <c r="D4461" s="1">
        <v>2</v>
      </c>
      <c r="E4461" s="1">
        <v>0</v>
      </c>
      <c r="F4461" s="1">
        <v>0</v>
      </c>
      <c r="G4461">
        <f>VLOOKUP(C4461,reference!$A$1:$E$310,5,FALSE)</f>
        <v>5310031</v>
      </c>
      <c r="H4461" t="str">
        <f>VLOOKUP(C4461,reference!$A$1:$E$310,4,FALSE)</f>
        <v>DORENG</v>
      </c>
      <c r="I4461" t="str">
        <f>VLOOKUP($D4461,reference!$G$1:$H$25,2,FALSE)</f>
        <v>Hutan lahan kering sekunder / bekas tebangan</v>
      </c>
      <c r="J4461" t="str">
        <f>VLOOKUP($E4461,reference!$G$1:$H$25,2,FALSE)</f>
        <v>No data</v>
      </c>
      <c r="K4461" t="str">
        <f t="shared" si="69"/>
        <v>Non Irigasi</v>
      </c>
      <c r="L4461" t="s">
        <v>328</v>
      </c>
    </row>
    <row r="4462" spans="1:12" x14ac:dyDescent="0.25">
      <c r="A4462" s="1">
        <v>4461</v>
      </c>
      <c r="B4462" s="3">
        <v>16</v>
      </c>
      <c r="C4462" s="1">
        <v>246</v>
      </c>
      <c r="D4462" s="1">
        <v>18</v>
      </c>
      <c r="E4462" s="1">
        <v>9</v>
      </c>
      <c r="F4462" s="1">
        <v>0</v>
      </c>
      <c r="G4462">
        <f>VLOOKUP(C4462,reference!$A$1:$E$310,5,FALSE)</f>
        <v>5315030</v>
      </c>
      <c r="H4462" t="str">
        <f>VLOOKUP(C4462,reference!$A$1:$E$310,4,FALSE)</f>
        <v>LEMBOR</v>
      </c>
      <c r="I4462" t="str">
        <f>VLOOKUP($D4462,reference!$G$1:$H$25,2,FALSE)</f>
        <v>Lahan terbuka</v>
      </c>
      <c r="J4462" t="str">
        <f>VLOOKUP($E4462,reference!$G$1:$H$25,2,FALSE)</f>
        <v>Semak belukar</v>
      </c>
      <c r="K4462" t="str">
        <f t="shared" si="69"/>
        <v>Non Irigasi</v>
      </c>
      <c r="L4462" t="s">
        <v>327</v>
      </c>
    </row>
    <row r="4463" spans="1:12" x14ac:dyDescent="0.25">
      <c r="A4463" s="1">
        <v>4462</v>
      </c>
      <c r="B4463" s="3">
        <v>34</v>
      </c>
      <c r="C4463" s="1">
        <v>222</v>
      </c>
      <c r="D4463" s="1">
        <v>16</v>
      </c>
      <c r="E4463" s="1">
        <v>2</v>
      </c>
      <c r="F4463" s="1">
        <v>0</v>
      </c>
      <c r="G4463">
        <f>VLOOKUP(C4463,reference!$A$1:$E$310,5,FALSE)</f>
        <v>5313042</v>
      </c>
      <c r="H4463" t="str">
        <f>VLOOKUP(C4463,reference!$A$1:$E$310,4,FALSE)</f>
        <v>SATAR MESE UTARA</v>
      </c>
      <c r="I4463" t="str">
        <f>VLOOKUP($D4463,reference!$G$1:$H$25,2,FALSE)</f>
        <v>Pemukiman</v>
      </c>
      <c r="J4463" t="str">
        <f>VLOOKUP($E4463,reference!$G$1:$H$25,2,FALSE)</f>
        <v>Hutan lahan kering sekunder / bekas tebangan</v>
      </c>
      <c r="K4463" t="str">
        <f t="shared" si="69"/>
        <v>Non Irigasi</v>
      </c>
      <c r="L4463" t="s">
        <v>327</v>
      </c>
    </row>
    <row r="4464" spans="1:12" x14ac:dyDescent="0.25">
      <c r="A4464" s="1">
        <v>4463</v>
      </c>
      <c r="B4464" s="3">
        <v>8</v>
      </c>
      <c r="C4464" s="1">
        <v>206</v>
      </c>
      <c r="D4464" s="1">
        <v>9</v>
      </c>
      <c r="E4464" s="1">
        <v>16</v>
      </c>
      <c r="F4464" s="1">
        <v>0</v>
      </c>
      <c r="G4464">
        <f>VLOOKUP(C4464,reference!$A$1:$E$310,5,FALSE)</f>
        <v>5311070</v>
      </c>
      <c r="H4464" t="str">
        <f>VLOOKUP(C4464,reference!$A$1:$E$310,4,FALSE)</f>
        <v>DETUSOKO</v>
      </c>
      <c r="I4464" t="str">
        <f>VLOOKUP($D4464,reference!$G$1:$H$25,2,FALSE)</f>
        <v>Semak belukar</v>
      </c>
      <c r="J4464" t="str">
        <f>VLOOKUP($E4464,reference!$G$1:$H$25,2,FALSE)</f>
        <v>Pemukiman</v>
      </c>
      <c r="K4464" t="str">
        <f t="shared" si="69"/>
        <v>Non Irigasi</v>
      </c>
      <c r="L4464" t="s">
        <v>327</v>
      </c>
    </row>
    <row r="4465" spans="1:12" x14ac:dyDescent="0.25">
      <c r="A4465" s="1">
        <v>4464</v>
      </c>
      <c r="B4465" s="3">
        <v>16</v>
      </c>
      <c r="C4465" s="1">
        <v>171</v>
      </c>
      <c r="D4465" s="1">
        <v>0</v>
      </c>
      <c r="E4465" s="1">
        <v>0</v>
      </c>
      <c r="F4465" s="1">
        <v>0</v>
      </c>
      <c r="G4465">
        <f>VLOOKUP(C4465,reference!$A$1:$E$310,5,FALSE)</f>
        <v>5310031</v>
      </c>
      <c r="H4465" t="str">
        <f>VLOOKUP(C4465,reference!$A$1:$E$310,4,FALSE)</f>
        <v>DORENG</v>
      </c>
      <c r="I4465" t="str">
        <f>VLOOKUP($D4465,reference!$G$1:$H$25,2,FALSE)</f>
        <v>No data</v>
      </c>
      <c r="J4465" t="str">
        <f>VLOOKUP($E4465,reference!$G$1:$H$25,2,FALSE)</f>
        <v>No data</v>
      </c>
      <c r="K4465" t="str">
        <f t="shared" si="69"/>
        <v>Non Irigasi</v>
      </c>
      <c r="L4465" t="s">
        <v>327</v>
      </c>
    </row>
    <row r="4466" spans="1:12" x14ac:dyDescent="0.25">
      <c r="A4466" s="1">
        <v>4465</v>
      </c>
      <c r="B4466" s="3">
        <v>2719</v>
      </c>
      <c r="C4466" s="1">
        <v>212</v>
      </c>
      <c r="D4466" s="1">
        <v>11</v>
      </c>
      <c r="E4466" s="1">
        <v>12</v>
      </c>
      <c r="F4466" s="1">
        <v>0</v>
      </c>
      <c r="G4466">
        <f>VLOOKUP(C4466,reference!$A$1:$E$310,5,FALSE)</f>
        <v>5312030</v>
      </c>
      <c r="H4466" t="str">
        <f>VLOOKUP(C4466,reference!$A$1:$E$310,4,FALSE)</f>
        <v>GOLEWA</v>
      </c>
      <c r="I4466" t="str">
        <f>VLOOKUP($D4466,reference!$G$1:$H$25,2,FALSE)</f>
        <v>Savanna / Padang rumput</v>
      </c>
      <c r="J4466" t="str">
        <f>VLOOKUP($E4466,reference!$G$1:$H$25,2,FALSE)</f>
        <v>Pertanian lahan kering</v>
      </c>
      <c r="K4466" t="str">
        <f t="shared" si="69"/>
        <v>Non Irigasi</v>
      </c>
      <c r="L4466" t="s">
        <v>327</v>
      </c>
    </row>
    <row r="4467" spans="1:12" x14ac:dyDescent="0.25">
      <c r="A4467" s="1">
        <v>4466</v>
      </c>
      <c r="B4467" s="3">
        <v>814</v>
      </c>
      <c r="C4467" s="1">
        <v>197</v>
      </c>
      <c r="D4467" s="1">
        <v>2</v>
      </c>
      <c r="E4467" s="1">
        <v>12</v>
      </c>
      <c r="F4467" s="1">
        <v>0</v>
      </c>
      <c r="G4467">
        <f>VLOOKUP(C4467,reference!$A$1:$E$310,5,FALSE)</f>
        <v>5311050</v>
      </c>
      <c r="H4467" t="str">
        <f>VLOOKUP(C4467,reference!$A$1:$E$310,4,FALSE)</f>
        <v>WOLOWARU</v>
      </c>
      <c r="I4467" t="str">
        <f>VLOOKUP($D4467,reference!$G$1:$H$25,2,FALSE)</f>
        <v>Hutan lahan kering sekunder / bekas tebangan</v>
      </c>
      <c r="J4467" t="str">
        <f>VLOOKUP($E4467,reference!$G$1:$H$25,2,FALSE)</f>
        <v>Pertanian lahan kering</v>
      </c>
      <c r="K4467" t="str">
        <f t="shared" si="69"/>
        <v>Non Irigasi</v>
      </c>
      <c r="L4467" t="s">
        <v>328</v>
      </c>
    </row>
    <row r="4468" spans="1:12" x14ac:dyDescent="0.25">
      <c r="A4468" s="1">
        <v>4467</v>
      </c>
      <c r="B4468" s="3">
        <v>13</v>
      </c>
      <c r="C4468" s="1">
        <v>170</v>
      </c>
      <c r="D4468" s="1">
        <v>2</v>
      </c>
      <c r="E4468" s="1">
        <v>0</v>
      </c>
      <c r="F4468" s="1">
        <v>0</v>
      </c>
      <c r="G4468">
        <f>VLOOKUP(C4468,reference!$A$1:$E$310,5,FALSE)</f>
        <v>5310030</v>
      </c>
      <c r="H4468" t="str">
        <f>VLOOKUP(C4468,reference!$A$1:$E$310,4,FALSE)</f>
        <v>BOLA</v>
      </c>
      <c r="I4468" t="str">
        <f>VLOOKUP($D4468,reference!$G$1:$H$25,2,FALSE)</f>
        <v>Hutan lahan kering sekunder / bekas tebangan</v>
      </c>
      <c r="J4468" t="str">
        <f>VLOOKUP($E4468,reference!$G$1:$H$25,2,FALSE)</f>
        <v>No data</v>
      </c>
      <c r="K4468" t="str">
        <f t="shared" si="69"/>
        <v>Non Irigasi</v>
      </c>
      <c r="L4468" t="s">
        <v>328</v>
      </c>
    </row>
    <row r="4469" spans="1:12" x14ac:dyDescent="0.25">
      <c r="A4469" s="1">
        <v>4468</v>
      </c>
      <c r="B4469" s="3">
        <v>20</v>
      </c>
      <c r="C4469" s="1">
        <v>170</v>
      </c>
      <c r="D4469" s="1">
        <v>0</v>
      </c>
      <c r="E4469" s="1">
        <v>0</v>
      </c>
      <c r="F4469" s="1">
        <v>0</v>
      </c>
      <c r="G4469">
        <f>VLOOKUP(C4469,reference!$A$1:$E$310,5,FALSE)</f>
        <v>5310030</v>
      </c>
      <c r="H4469" t="str">
        <f>VLOOKUP(C4469,reference!$A$1:$E$310,4,FALSE)</f>
        <v>BOLA</v>
      </c>
      <c r="I4469" t="str">
        <f>VLOOKUP($D4469,reference!$G$1:$H$25,2,FALSE)</f>
        <v>No data</v>
      </c>
      <c r="J4469" t="str">
        <f>VLOOKUP($E4469,reference!$G$1:$H$25,2,FALSE)</f>
        <v>No data</v>
      </c>
      <c r="K4469" t="str">
        <f t="shared" si="69"/>
        <v>Non Irigasi</v>
      </c>
      <c r="L4469" t="s">
        <v>327</v>
      </c>
    </row>
    <row r="4470" spans="1:12" x14ac:dyDescent="0.25">
      <c r="A4470" s="1">
        <v>4469</v>
      </c>
      <c r="B4470" s="3">
        <v>2883</v>
      </c>
      <c r="C4470" s="1">
        <v>242</v>
      </c>
      <c r="D4470" s="1">
        <v>1</v>
      </c>
      <c r="E4470" s="1">
        <v>2</v>
      </c>
      <c r="F4470" s="1">
        <v>0</v>
      </c>
      <c r="G4470">
        <f>VLOOKUP(C4470,reference!$A$1:$E$310,5,FALSE)</f>
        <v>5315010</v>
      </c>
      <c r="H4470" t="str">
        <f>VLOOKUP(C4470,reference!$A$1:$E$310,4,FALSE)</f>
        <v>KOMODO</v>
      </c>
      <c r="I4470" t="str">
        <f>VLOOKUP($D4470,reference!$G$1:$H$25,2,FALSE)</f>
        <v>Hutan lahan kering primer</v>
      </c>
      <c r="J4470" t="str">
        <f>VLOOKUP($E4470,reference!$G$1:$H$25,2,FALSE)</f>
        <v>Hutan lahan kering sekunder / bekas tebangan</v>
      </c>
      <c r="K4470" t="str">
        <f t="shared" si="69"/>
        <v>Non Irigasi</v>
      </c>
      <c r="L4470" t="s">
        <v>329</v>
      </c>
    </row>
    <row r="4471" spans="1:12" x14ac:dyDescent="0.25">
      <c r="A4471" s="1">
        <v>4470</v>
      </c>
      <c r="B4471" s="3">
        <v>6</v>
      </c>
      <c r="C4471" s="1">
        <v>222</v>
      </c>
      <c r="D4471" s="1">
        <v>13</v>
      </c>
      <c r="E4471" s="1">
        <v>13</v>
      </c>
      <c r="F4471" s="1">
        <v>0</v>
      </c>
      <c r="G4471">
        <f>VLOOKUP(C4471,reference!$A$1:$E$310,5,FALSE)</f>
        <v>5313042</v>
      </c>
      <c r="H4471" t="str">
        <f>VLOOKUP(C4471,reference!$A$1:$E$310,4,FALSE)</f>
        <v>SATAR MESE UTARA</v>
      </c>
      <c r="I4471" t="str">
        <f>VLOOKUP($D4471,reference!$G$1:$H$25,2,FALSE)</f>
        <v>Pertanian lahan kering  campur semak / kebun campur</v>
      </c>
      <c r="J4471" t="str">
        <f>VLOOKUP($E4471,reference!$G$1:$H$25,2,FALSE)</f>
        <v>Pertanian lahan kering  campur semak / kebun campur</v>
      </c>
      <c r="K4471" t="str">
        <f t="shared" si="69"/>
        <v>Non Irigasi</v>
      </c>
      <c r="L4471" t="s">
        <v>327</v>
      </c>
    </row>
    <row r="4472" spans="1:12" x14ac:dyDescent="0.25">
      <c r="A4472" s="1">
        <v>4471</v>
      </c>
      <c r="B4472" s="3">
        <v>52</v>
      </c>
      <c r="C4472" s="1">
        <v>279</v>
      </c>
      <c r="D4472" s="1">
        <v>1</v>
      </c>
      <c r="E4472" s="1">
        <v>12</v>
      </c>
      <c r="F4472" s="1">
        <v>0</v>
      </c>
      <c r="G4472">
        <f>VLOOKUP(C4472,reference!$A$1:$E$310,5,FALSE)</f>
        <v>5319020</v>
      </c>
      <c r="H4472" t="str">
        <f>VLOOKUP(C4472,reference!$A$1:$E$310,4,FALSE)</f>
        <v>KOTA KOMBA</v>
      </c>
      <c r="I4472" t="str">
        <f>VLOOKUP($D4472,reference!$G$1:$H$25,2,FALSE)</f>
        <v>Hutan lahan kering primer</v>
      </c>
      <c r="J4472" t="str">
        <f>VLOOKUP($E4472,reference!$G$1:$H$25,2,FALSE)</f>
        <v>Pertanian lahan kering</v>
      </c>
      <c r="K4472" t="str">
        <f t="shared" si="69"/>
        <v>Non Irigasi</v>
      </c>
      <c r="L4472" t="s">
        <v>328</v>
      </c>
    </row>
    <row r="4473" spans="1:12" x14ac:dyDescent="0.25">
      <c r="A4473" s="1">
        <v>4472</v>
      </c>
      <c r="B4473" s="3">
        <v>4659</v>
      </c>
      <c r="C4473" s="1">
        <v>211</v>
      </c>
      <c r="D4473" s="1">
        <v>13</v>
      </c>
      <c r="E4473" s="1">
        <v>12</v>
      </c>
      <c r="F4473" s="1">
        <v>0</v>
      </c>
      <c r="G4473">
        <f>VLOOKUP(C4473,reference!$A$1:$E$310,5,FALSE)</f>
        <v>5312020</v>
      </c>
      <c r="H4473" t="str">
        <f>VLOOKUP(C4473,reference!$A$1:$E$310,4,FALSE)</f>
        <v>BAJAWA</v>
      </c>
      <c r="I4473" t="str">
        <f>VLOOKUP($D4473,reference!$G$1:$H$25,2,FALSE)</f>
        <v>Pertanian lahan kering  campur semak / kebun campur</v>
      </c>
      <c r="J4473" t="str">
        <f>VLOOKUP($E4473,reference!$G$1:$H$25,2,FALSE)</f>
        <v>Pertanian lahan kering</v>
      </c>
      <c r="K4473" t="str">
        <f t="shared" si="69"/>
        <v>Non Irigasi</v>
      </c>
      <c r="L4473" t="s">
        <v>327</v>
      </c>
    </row>
    <row r="4474" spans="1:12" x14ac:dyDescent="0.25">
      <c r="A4474" s="1">
        <v>4473</v>
      </c>
      <c r="B4474" s="3">
        <v>674</v>
      </c>
      <c r="C4474" s="1">
        <v>248</v>
      </c>
      <c r="D4474" s="1">
        <v>13</v>
      </c>
      <c r="E4474" s="1">
        <v>11</v>
      </c>
      <c r="F4474" s="1">
        <v>0</v>
      </c>
      <c r="G4474">
        <f>VLOOKUP(C4474,reference!$A$1:$E$310,5,FALSE)</f>
        <v>5315032</v>
      </c>
      <c r="H4474" t="str">
        <f>VLOOKUP(C4474,reference!$A$1:$E$310,4,FALSE)</f>
        <v>LEMBOR SELATAN</v>
      </c>
      <c r="I4474" t="str">
        <f>VLOOKUP($D4474,reference!$G$1:$H$25,2,FALSE)</f>
        <v>Pertanian lahan kering  campur semak / kebun campur</v>
      </c>
      <c r="J4474" t="str">
        <f>VLOOKUP($E4474,reference!$G$1:$H$25,2,FALSE)</f>
        <v>Savanna / Padang rumput</v>
      </c>
      <c r="K4474" t="str">
        <f t="shared" si="69"/>
        <v>Non Irigasi</v>
      </c>
      <c r="L4474" t="s">
        <v>327</v>
      </c>
    </row>
    <row r="4475" spans="1:12" x14ac:dyDescent="0.25">
      <c r="A4475" s="1">
        <v>4474</v>
      </c>
      <c r="B4475" s="3">
        <v>701</v>
      </c>
      <c r="C4475" s="1">
        <v>248</v>
      </c>
      <c r="D4475" s="1">
        <v>11</v>
      </c>
      <c r="E4475" s="1">
        <v>9</v>
      </c>
      <c r="F4475" s="1">
        <v>0</v>
      </c>
      <c r="G4475">
        <f>VLOOKUP(C4475,reference!$A$1:$E$310,5,FALSE)</f>
        <v>5315032</v>
      </c>
      <c r="H4475" t="str">
        <f>VLOOKUP(C4475,reference!$A$1:$E$310,4,FALSE)</f>
        <v>LEMBOR SELATAN</v>
      </c>
      <c r="I4475" t="str">
        <f>VLOOKUP($D4475,reference!$G$1:$H$25,2,FALSE)</f>
        <v>Savanna / Padang rumput</v>
      </c>
      <c r="J4475" t="str">
        <f>VLOOKUP($E4475,reference!$G$1:$H$25,2,FALSE)</f>
        <v>Semak belukar</v>
      </c>
      <c r="K4475" t="str">
        <f t="shared" si="69"/>
        <v>Non Irigasi</v>
      </c>
      <c r="L4475" t="s">
        <v>327</v>
      </c>
    </row>
    <row r="4476" spans="1:12" x14ac:dyDescent="0.25">
      <c r="A4476" s="1">
        <v>4475</v>
      </c>
      <c r="B4476" s="3">
        <v>860</v>
      </c>
      <c r="C4476" s="1">
        <v>211</v>
      </c>
      <c r="D4476" s="1">
        <v>11</v>
      </c>
      <c r="E4476" s="1">
        <v>12</v>
      </c>
      <c r="F4476" s="1">
        <v>0</v>
      </c>
      <c r="G4476">
        <f>VLOOKUP(C4476,reference!$A$1:$E$310,5,FALSE)</f>
        <v>5312020</v>
      </c>
      <c r="H4476" t="str">
        <f>VLOOKUP(C4476,reference!$A$1:$E$310,4,FALSE)</f>
        <v>BAJAWA</v>
      </c>
      <c r="I4476" t="str">
        <f>VLOOKUP($D4476,reference!$G$1:$H$25,2,FALSE)</f>
        <v>Savanna / Padang rumput</v>
      </c>
      <c r="J4476" t="str">
        <f>VLOOKUP($E4476,reference!$G$1:$H$25,2,FALSE)</f>
        <v>Pertanian lahan kering</v>
      </c>
      <c r="K4476" t="str">
        <f t="shared" si="69"/>
        <v>Non Irigasi</v>
      </c>
      <c r="L4476" t="s">
        <v>327</v>
      </c>
    </row>
    <row r="4477" spans="1:12" x14ac:dyDescent="0.25">
      <c r="A4477" s="1">
        <v>4476</v>
      </c>
      <c r="B4477" s="3">
        <v>2</v>
      </c>
      <c r="C4477" s="1">
        <v>273</v>
      </c>
      <c r="D4477" s="1">
        <v>14</v>
      </c>
      <c r="E4477" s="1">
        <v>12</v>
      </c>
      <c r="F4477" s="1">
        <v>0</v>
      </c>
      <c r="G4477">
        <f>VLOOKUP(C4477,reference!$A$1:$E$310,5,FALSE)</f>
        <v>5318040</v>
      </c>
      <c r="H4477" t="str">
        <f>VLOOKUP(C4477,reference!$A$1:$E$310,4,FALSE)</f>
        <v>BOAWAE</v>
      </c>
      <c r="I4477" t="str">
        <f>VLOOKUP($D4477,reference!$G$1:$H$25,2,FALSE)</f>
        <v>Sawah</v>
      </c>
      <c r="J4477" t="str">
        <f>VLOOKUP($E4477,reference!$G$1:$H$25,2,FALSE)</f>
        <v>Pertanian lahan kering</v>
      </c>
      <c r="K4477" t="str">
        <f t="shared" si="69"/>
        <v>Non Irigasi</v>
      </c>
      <c r="L4477" t="s">
        <v>327</v>
      </c>
    </row>
    <row r="4478" spans="1:12" x14ac:dyDescent="0.25">
      <c r="A4478" s="1">
        <v>4477</v>
      </c>
      <c r="B4478" s="3">
        <v>11</v>
      </c>
      <c r="C4478" s="1">
        <v>244</v>
      </c>
      <c r="D4478" s="1">
        <v>2</v>
      </c>
      <c r="E4478" s="1">
        <v>18</v>
      </c>
      <c r="F4478" s="1">
        <v>0</v>
      </c>
      <c r="G4478">
        <f>VLOOKUP(C4478,reference!$A$1:$E$310,5,FALSE)</f>
        <v>5315020</v>
      </c>
      <c r="H4478" t="str">
        <f>VLOOKUP(C4478,reference!$A$1:$E$310,4,FALSE)</f>
        <v>SANO NGGOANG</v>
      </c>
      <c r="I4478" t="str">
        <f>VLOOKUP($D4478,reference!$G$1:$H$25,2,FALSE)</f>
        <v>Hutan lahan kering sekunder / bekas tebangan</v>
      </c>
      <c r="J4478" t="str">
        <f>VLOOKUP($E4478,reference!$G$1:$H$25,2,FALSE)</f>
        <v>Lahan terbuka</v>
      </c>
      <c r="K4478" t="str">
        <f t="shared" si="69"/>
        <v>Non Irigasi</v>
      </c>
      <c r="L4478" t="s">
        <v>328</v>
      </c>
    </row>
    <row r="4479" spans="1:12" x14ac:dyDescent="0.25">
      <c r="A4479" s="1">
        <v>4478</v>
      </c>
      <c r="B4479" s="3">
        <v>145</v>
      </c>
      <c r="C4479" s="1">
        <v>279</v>
      </c>
      <c r="D4479" s="1">
        <v>11</v>
      </c>
      <c r="E4479" s="1">
        <v>16</v>
      </c>
      <c r="F4479" s="1">
        <v>0</v>
      </c>
      <c r="G4479">
        <f>VLOOKUP(C4479,reference!$A$1:$E$310,5,FALSE)</f>
        <v>5319020</v>
      </c>
      <c r="H4479" t="str">
        <f>VLOOKUP(C4479,reference!$A$1:$E$310,4,FALSE)</f>
        <v>KOTA KOMBA</v>
      </c>
      <c r="I4479" t="str">
        <f>VLOOKUP($D4479,reference!$G$1:$H$25,2,FALSE)</f>
        <v>Savanna / Padang rumput</v>
      </c>
      <c r="J4479" t="str">
        <f>VLOOKUP($E4479,reference!$G$1:$H$25,2,FALSE)</f>
        <v>Pemukiman</v>
      </c>
      <c r="K4479" t="str">
        <f t="shared" si="69"/>
        <v>Non Irigasi</v>
      </c>
      <c r="L4479" t="s">
        <v>327</v>
      </c>
    </row>
    <row r="4480" spans="1:12" x14ac:dyDescent="0.25">
      <c r="A4480" s="1">
        <v>4479</v>
      </c>
      <c r="B4480" s="3">
        <v>3109</v>
      </c>
      <c r="C4480" s="1">
        <v>208</v>
      </c>
      <c r="D4480" s="1">
        <v>13</v>
      </c>
      <c r="E4480" s="1">
        <v>12</v>
      </c>
      <c r="F4480" s="1">
        <v>0</v>
      </c>
      <c r="G4480">
        <f>VLOOKUP(C4480,reference!$A$1:$E$310,5,FALSE)</f>
        <v>5312010</v>
      </c>
      <c r="H4480" t="str">
        <f>VLOOKUP(C4480,reference!$A$1:$E$310,4,FALSE)</f>
        <v>AIMERE</v>
      </c>
      <c r="I4480" t="str">
        <f>VLOOKUP($D4480,reference!$G$1:$H$25,2,FALSE)</f>
        <v>Pertanian lahan kering  campur semak / kebun campur</v>
      </c>
      <c r="J4480" t="str">
        <f>VLOOKUP($E4480,reference!$G$1:$H$25,2,FALSE)</f>
        <v>Pertanian lahan kering</v>
      </c>
      <c r="K4480" t="str">
        <f t="shared" si="69"/>
        <v>Non Irigasi</v>
      </c>
      <c r="L4480" t="s">
        <v>327</v>
      </c>
    </row>
    <row r="4481" spans="1:12" x14ac:dyDescent="0.25">
      <c r="A4481" s="1">
        <v>4480</v>
      </c>
      <c r="B4481" s="3">
        <v>17</v>
      </c>
      <c r="C4481" s="1">
        <v>216</v>
      </c>
      <c r="D4481" s="1">
        <v>12</v>
      </c>
      <c r="E4481" s="1">
        <v>14</v>
      </c>
      <c r="F4481" s="1">
        <v>1</v>
      </c>
      <c r="G4481">
        <f>VLOOKUP(C4481,reference!$A$1:$E$310,5,FALSE)</f>
        <v>5312071</v>
      </c>
      <c r="H4481" t="str">
        <f>VLOOKUP(C4481,reference!$A$1:$E$310,4,FALSE)</f>
        <v>SOA</v>
      </c>
      <c r="I4481" t="str">
        <f>VLOOKUP($D4481,reference!$G$1:$H$25,2,FALSE)</f>
        <v>Pertanian lahan kering</v>
      </c>
      <c r="J4481" t="str">
        <f>VLOOKUP($E4481,reference!$G$1:$H$25,2,FALSE)</f>
        <v>Sawah</v>
      </c>
      <c r="K4481" t="str">
        <f t="shared" si="69"/>
        <v>Buffer Irigasi</v>
      </c>
      <c r="L4481" t="s">
        <v>327</v>
      </c>
    </row>
    <row r="4482" spans="1:12" x14ac:dyDescent="0.25">
      <c r="A4482" s="1">
        <v>4481</v>
      </c>
      <c r="B4482" s="3">
        <v>2</v>
      </c>
      <c r="C4482" s="1">
        <v>273</v>
      </c>
      <c r="D4482" s="1">
        <v>14</v>
      </c>
      <c r="E4482" s="1">
        <v>9</v>
      </c>
      <c r="F4482" s="1">
        <v>0</v>
      </c>
      <c r="G4482">
        <f>VLOOKUP(C4482,reference!$A$1:$E$310,5,FALSE)</f>
        <v>5318040</v>
      </c>
      <c r="H4482" t="str">
        <f>VLOOKUP(C4482,reference!$A$1:$E$310,4,FALSE)</f>
        <v>BOAWAE</v>
      </c>
      <c r="I4482" t="str">
        <f>VLOOKUP($D4482,reference!$G$1:$H$25,2,FALSE)</f>
        <v>Sawah</v>
      </c>
      <c r="J4482" t="str">
        <f>VLOOKUP($E4482,reference!$G$1:$H$25,2,FALSE)</f>
        <v>Semak belukar</v>
      </c>
      <c r="K4482" t="str">
        <f t="shared" si="69"/>
        <v>Non Irigasi</v>
      </c>
      <c r="L4482" t="s">
        <v>327</v>
      </c>
    </row>
    <row r="4483" spans="1:12" x14ac:dyDescent="0.25">
      <c r="A4483" s="1">
        <v>4482</v>
      </c>
      <c r="B4483" s="3">
        <v>5</v>
      </c>
      <c r="C4483" s="1">
        <v>169</v>
      </c>
      <c r="D4483" s="1">
        <v>2</v>
      </c>
      <c r="E4483" s="1">
        <v>0</v>
      </c>
      <c r="F4483" s="1">
        <v>0</v>
      </c>
      <c r="G4483">
        <f>VLOOKUP(C4483,reference!$A$1:$E$310,5,FALSE)</f>
        <v>5310020</v>
      </c>
      <c r="H4483" t="str">
        <f>VLOOKUP(C4483,reference!$A$1:$E$310,4,FALSE)</f>
        <v>LELA</v>
      </c>
      <c r="I4483" t="str">
        <f>VLOOKUP($D4483,reference!$G$1:$H$25,2,FALSE)</f>
        <v>Hutan lahan kering sekunder / bekas tebangan</v>
      </c>
      <c r="J4483" t="str">
        <f>VLOOKUP($E4483,reference!$G$1:$H$25,2,FALSE)</f>
        <v>No data</v>
      </c>
      <c r="K4483" t="str">
        <f t="shared" ref="K4483:K4546" si="70">IF(F4483=0,"Non Irigasi","Buffer Irigasi")</f>
        <v>Non Irigasi</v>
      </c>
      <c r="L4483" t="s">
        <v>328</v>
      </c>
    </row>
    <row r="4484" spans="1:12" x14ac:dyDescent="0.25">
      <c r="A4484" s="1">
        <v>4483</v>
      </c>
      <c r="B4484" s="3">
        <v>7</v>
      </c>
      <c r="C4484" s="1">
        <v>170</v>
      </c>
      <c r="D4484" s="1">
        <v>0</v>
      </c>
      <c r="E4484" s="1">
        <v>2</v>
      </c>
      <c r="F4484" s="1">
        <v>0</v>
      </c>
      <c r="G4484">
        <f>VLOOKUP(C4484,reference!$A$1:$E$310,5,FALSE)</f>
        <v>5310030</v>
      </c>
      <c r="H4484" t="str">
        <f>VLOOKUP(C4484,reference!$A$1:$E$310,4,FALSE)</f>
        <v>BOLA</v>
      </c>
      <c r="I4484" t="str">
        <f>VLOOKUP($D4484,reference!$G$1:$H$25,2,FALSE)</f>
        <v>No data</v>
      </c>
      <c r="J4484" t="str">
        <f>VLOOKUP($E4484,reference!$G$1:$H$25,2,FALSE)</f>
        <v>Hutan lahan kering sekunder / bekas tebangan</v>
      </c>
      <c r="K4484" t="str">
        <f t="shared" si="70"/>
        <v>Non Irigasi</v>
      </c>
      <c r="L4484" t="s">
        <v>327</v>
      </c>
    </row>
    <row r="4485" spans="1:12" x14ac:dyDescent="0.25">
      <c r="A4485" s="1">
        <v>4484</v>
      </c>
      <c r="B4485" s="3">
        <v>2</v>
      </c>
      <c r="C4485" s="1">
        <v>220</v>
      </c>
      <c r="D4485" s="1">
        <v>1</v>
      </c>
      <c r="E4485" s="1">
        <v>2</v>
      </c>
      <c r="F4485" s="1">
        <v>0</v>
      </c>
      <c r="G4485">
        <f>VLOOKUP(C4485,reference!$A$1:$E$310,5,FALSE)</f>
        <v>5313040</v>
      </c>
      <c r="H4485" t="str">
        <f>VLOOKUP(C4485,reference!$A$1:$E$310,4,FALSE)</f>
        <v>SATAR MESE</v>
      </c>
      <c r="I4485" t="str">
        <f>VLOOKUP($D4485,reference!$G$1:$H$25,2,FALSE)</f>
        <v>Hutan lahan kering primer</v>
      </c>
      <c r="J4485" t="str">
        <f>VLOOKUP($E4485,reference!$G$1:$H$25,2,FALSE)</f>
        <v>Hutan lahan kering sekunder / bekas tebangan</v>
      </c>
      <c r="K4485" t="str">
        <f t="shared" si="70"/>
        <v>Non Irigasi</v>
      </c>
      <c r="L4485" t="s">
        <v>329</v>
      </c>
    </row>
    <row r="4486" spans="1:12" x14ac:dyDescent="0.25">
      <c r="A4486" s="1">
        <v>4485</v>
      </c>
      <c r="B4486" s="3">
        <v>241</v>
      </c>
      <c r="C4486" s="1">
        <v>211</v>
      </c>
      <c r="D4486" s="1">
        <v>12</v>
      </c>
      <c r="E4486" s="1">
        <v>12</v>
      </c>
      <c r="F4486" s="1">
        <v>0</v>
      </c>
      <c r="G4486">
        <f>VLOOKUP(C4486,reference!$A$1:$E$310,5,FALSE)</f>
        <v>5312020</v>
      </c>
      <c r="H4486" t="str">
        <f>VLOOKUP(C4486,reference!$A$1:$E$310,4,FALSE)</f>
        <v>BAJAWA</v>
      </c>
      <c r="I4486" t="str">
        <f>VLOOKUP($D4486,reference!$G$1:$H$25,2,FALSE)</f>
        <v>Pertanian lahan kering</v>
      </c>
      <c r="J4486" t="str">
        <f>VLOOKUP($E4486,reference!$G$1:$H$25,2,FALSE)</f>
        <v>Pertanian lahan kering</v>
      </c>
      <c r="K4486" t="str">
        <f t="shared" si="70"/>
        <v>Non Irigasi</v>
      </c>
      <c r="L4486" t="s">
        <v>327</v>
      </c>
    </row>
    <row r="4487" spans="1:12" x14ac:dyDescent="0.25">
      <c r="A4487" s="1">
        <v>4486</v>
      </c>
      <c r="B4487" s="3">
        <v>90</v>
      </c>
      <c r="C4487" s="1">
        <v>212</v>
      </c>
      <c r="D4487" s="1">
        <v>11</v>
      </c>
      <c r="E4487" s="1">
        <v>14</v>
      </c>
      <c r="F4487" s="1">
        <v>0</v>
      </c>
      <c r="G4487">
        <f>VLOOKUP(C4487,reference!$A$1:$E$310,5,FALSE)</f>
        <v>5312030</v>
      </c>
      <c r="H4487" t="str">
        <f>VLOOKUP(C4487,reference!$A$1:$E$310,4,FALSE)</f>
        <v>GOLEWA</v>
      </c>
      <c r="I4487" t="str">
        <f>VLOOKUP($D4487,reference!$G$1:$H$25,2,FALSE)</f>
        <v>Savanna / Padang rumput</v>
      </c>
      <c r="J4487" t="str">
        <f>VLOOKUP($E4487,reference!$G$1:$H$25,2,FALSE)</f>
        <v>Sawah</v>
      </c>
      <c r="K4487" t="str">
        <f t="shared" si="70"/>
        <v>Non Irigasi</v>
      </c>
      <c r="L4487" t="s">
        <v>327</v>
      </c>
    </row>
    <row r="4488" spans="1:12" x14ac:dyDescent="0.25">
      <c r="A4488" s="1">
        <v>4487</v>
      </c>
      <c r="B4488" s="3">
        <v>119</v>
      </c>
      <c r="C4488" s="1">
        <v>273</v>
      </c>
      <c r="D4488" s="1">
        <v>14</v>
      </c>
      <c r="E4488" s="1">
        <v>14</v>
      </c>
      <c r="F4488" s="1">
        <v>0</v>
      </c>
      <c r="G4488">
        <f>VLOOKUP(C4488,reference!$A$1:$E$310,5,FALSE)</f>
        <v>5318040</v>
      </c>
      <c r="H4488" t="str">
        <f>VLOOKUP(C4488,reference!$A$1:$E$310,4,FALSE)</f>
        <v>BOAWAE</v>
      </c>
      <c r="I4488" t="str">
        <f>VLOOKUP($D4488,reference!$G$1:$H$25,2,FALSE)</f>
        <v>Sawah</v>
      </c>
      <c r="J4488" t="str">
        <f>VLOOKUP($E4488,reference!$G$1:$H$25,2,FALSE)</f>
        <v>Sawah</v>
      </c>
      <c r="K4488" t="str">
        <f t="shared" si="70"/>
        <v>Non Irigasi</v>
      </c>
      <c r="L4488" t="s">
        <v>327</v>
      </c>
    </row>
    <row r="4489" spans="1:12" x14ac:dyDescent="0.25">
      <c r="A4489" s="1">
        <v>4488</v>
      </c>
      <c r="B4489" s="3">
        <v>1</v>
      </c>
      <c r="C4489" s="1">
        <v>167</v>
      </c>
      <c r="D4489" s="1">
        <v>0</v>
      </c>
      <c r="E4489" s="1">
        <v>16</v>
      </c>
      <c r="F4489" s="1">
        <v>0</v>
      </c>
      <c r="G4489">
        <f>VLOOKUP(C4489,reference!$A$1:$E$310,5,FALSE)</f>
        <v>5310011</v>
      </c>
      <c r="H4489" t="str">
        <f>VLOOKUP(C4489,reference!$A$1:$E$310,4,FALSE)</f>
        <v>MEGO</v>
      </c>
      <c r="I4489" t="str">
        <f>VLOOKUP($D4489,reference!$G$1:$H$25,2,FALSE)</f>
        <v>No data</v>
      </c>
      <c r="J4489" t="str">
        <f>VLOOKUP($E4489,reference!$G$1:$H$25,2,FALSE)</f>
        <v>Pemukiman</v>
      </c>
      <c r="K4489" t="str">
        <f t="shared" si="70"/>
        <v>Non Irigasi</v>
      </c>
      <c r="L4489" t="s">
        <v>327</v>
      </c>
    </row>
    <row r="4490" spans="1:12" x14ac:dyDescent="0.25">
      <c r="A4490" s="1">
        <v>4489</v>
      </c>
      <c r="B4490" s="3">
        <v>1</v>
      </c>
      <c r="C4490" s="1">
        <v>171</v>
      </c>
      <c r="D4490" s="1">
        <v>1</v>
      </c>
      <c r="E4490" s="1">
        <v>0</v>
      </c>
      <c r="F4490" s="1">
        <v>0</v>
      </c>
      <c r="G4490">
        <f>VLOOKUP(C4490,reference!$A$1:$E$310,5,FALSE)</f>
        <v>5310031</v>
      </c>
      <c r="H4490" t="str">
        <f>VLOOKUP(C4490,reference!$A$1:$E$310,4,FALSE)</f>
        <v>DORENG</v>
      </c>
      <c r="I4490" t="str">
        <f>VLOOKUP($D4490,reference!$G$1:$H$25,2,FALSE)</f>
        <v>Hutan lahan kering primer</v>
      </c>
      <c r="J4490" t="str">
        <f>VLOOKUP($E4490,reference!$G$1:$H$25,2,FALSE)</f>
        <v>No data</v>
      </c>
      <c r="K4490" t="str">
        <f t="shared" si="70"/>
        <v>Non Irigasi</v>
      </c>
      <c r="L4490" t="s">
        <v>328</v>
      </c>
    </row>
    <row r="4491" spans="1:12" x14ac:dyDescent="0.25">
      <c r="A4491" s="1">
        <v>4490</v>
      </c>
      <c r="B4491" s="3">
        <v>1</v>
      </c>
      <c r="C4491" s="1">
        <v>279</v>
      </c>
      <c r="D4491" s="1">
        <v>1</v>
      </c>
      <c r="E4491" s="1">
        <v>16</v>
      </c>
      <c r="F4491" s="1">
        <v>0</v>
      </c>
      <c r="G4491">
        <f>VLOOKUP(C4491,reference!$A$1:$E$310,5,FALSE)</f>
        <v>5319020</v>
      </c>
      <c r="H4491" t="str">
        <f>VLOOKUP(C4491,reference!$A$1:$E$310,4,FALSE)</f>
        <v>KOTA KOMBA</v>
      </c>
      <c r="I4491" t="str">
        <f>VLOOKUP($D4491,reference!$G$1:$H$25,2,FALSE)</f>
        <v>Hutan lahan kering primer</v>
      </c>
      <c r="J4491" t="str">
        <f>VLOOKUP($E4491,reference!$G$1:$H$25,2,FALSE)</f>
        <v>Pemukiman</v>
      </c>
      <c r="K4491" t="str">
        <f t="shared" si="70"/>
        <v>Non Irigasi</v>
      </c>
      <c r="L4491" t="s">
        <v>328</v>
      </c>
    </row>
    <row r="4492" spans="1:12" x14ac:dyDescent="0.25">
      <c r="A4492" s="1">
        <v>4491</v>
      </c>
      <c r="B4492" s="3">
        <v>1</v>
      </c>
      <c r="C4492" s="1">
        <v>273</v>
      </c>
      <c r="D4492" s="1">
        <v>14</v>
      </c>
      <c r="E4492" s="1">
        <v>16</v>
      </c>
      <c r="F4492" s="1">
        <v>0</v>
      </c>
      <c r="G4492">
        <f>VLOOKUP(C4492,reference!$A$1:$E$310,5,FALSE)</f>
        <v>5318040</v>
      </c>
      <c r="H4492" t="str">
        <f>VLOOKUP(C4492,reference!$A$1:$E$310,4,FALSE)</f>
        <v>BOAWAE</v>
      </c>
      <c r="I4492" t="str">
        <f>VLOOKUP($D4492,reference!$G$1:$H$25,2,FALSE)</f>
        <v>Sawah</v>
      </c>
      <c r="J4492" t="str">
        <f>VLOOKUP($E4492,reference!$G$1:$H$25,2,FALSE)</f>
        <v>Pemukiman</v>
      </c>
      <c r="K4492" t="str">
        <f t="shared" si="70"/>
        <v>Non Irigasi</v>
      </c>
      <c r="L4492" t="s">
        <v>327</v>
      </c>
    </row>
    <row r="4493" spans="1:12" x14ac:dyDescent="0.25">
      <c r="A4493" s="1">
        <v>4492</v>
      </c>
      <c r="B4493" s="3">
        <v>209</v>
      </c>
      <c r="C4493" s="1">
        <v>273</v>
      </c>
      <c r="D4493" s="1">
        <v>2</v>
      </c>
      <c r="E4493" s="1">
        <v>9</v>
      </c>
      <c r="F4493" s="1">
        <v>0</v>
      </c>
      <c r="G4493">
        <f>VLOOKUP(C4493,reference!$A$1:$E$310,5,FALSE)</f>
        <v>5318040</v>
      </c>
      <c r="H4493" t="str">
        <f>VLOOKUP(C4493,reference!$A$1:$E$310,4,FALSE)</f>
        <v>BOAWAE</v>
      </c>
      <c r="I4493" t="str">
        <f>VLOOKUP($D4493,reference!$G$1:$H$25,2,FALSE)</f>
        <v>Hutan lahan kering sekunder / bekas tebangan</v>
      </c>
      <c r="J4493" t="str">
        <f>VLOOKUP($E4493,reference!$G$1:$H$25,2,FALSE)</f>
        <v>Semak belukar</v>
      </c>
      <c r="K4493" t="str">
        <f t="shared" si="70"/>
        <v>Non Irigasi</v>
      </c>
      <c r="L4493" t="s">
        <v>328</v>
      </c>
    </row>
    <row r="4494" spans="1:12" x14ac:dyDescent="0.25">
      <c r="A4494" s="1">
        <v>4493</v>
      </c>
      <c r="B4494" s="3">
        <v>1788</v>
      </c>
      <c r="C4494" s="1">
        <v>272</v>
      </c>
      <c r="D4494" s="1">
        <v>2</v>
      </c>
      <c r="E4494" s="1">
        <v>13</v>
      </c>
      <c r="F4494" s="1">
        <v>0</v>
      </c>
      <c r="G4494">
        <f>VLOOKUP(C4494,reference!$A$1:$E$310,5,FALSE)</f>
        <v>5318030</v>
      </c>
      <c r="H4494" t="str">
        <f>VLOOKUP(C4494,reference!$A$1:$E$310,4,FALSE)</f>
        <v>NANGARORO</v>
      </c>
      <c r="I4494" t="str">
        <f>VLOOKUP($D4494,reference!$G$1:$H$25,2,FALSE)</f>
        <v>Hutan lahan kering sekunder / bekas tebangan</v>
      </c>
      <c r="J4494" t="str">
        <f>VLOOKUP($E4494,reference!$G$1:$H$25,2,FALSE)</f>
        <v>Pertanian lahan kering  campur semak / kebun campur</v>
      </c>
      <c r="K4494" t="str">
        <f t="shared" si="70"/>
        <v>Non Irigasi</v>
      </c>
      <c r="L4494" t="s">
        <v>328</v>
      </c>
    </row>
    <row r="4495" spans="1:12" x14ac:dyDescent="0.25">
      <c r="A4495" s="1">
        <v>4494</v>
      </c>
      <c r="B4495" s="3">
        <v>14</v>
      </c>
      <c r="C4495" s="1">
        <v>171</v>
      </c>
      <c r="D4495" s="1">
        <v>16</v>
      </c>
      <c r="E4495" s="1">
        <v>16</v>
      </c>
      <c r="F4495" s="1">
        <v>0</v>
      </c>
      <c r="G4495">
        <f>VLOOKUP(C4495,reference!$A$1:$E$310,5,FALSE)</f>
        <v>5310031</v>
      </c>
      <c r="H4495" t="str">
        <f>VLOOKUP(C4495,reference!$A$1:$E$310,4,FALSE)</f>
        <v>DORENG</v>
      </c>
      <c r="I4495" t="str">
        <f>VLOOKUP($D4495,reference!$G$1:$H$25,2,FALSE)</f>
        <v>Pemukiman</v>
      </c>
      <c r="J4495" t="str">
        <f>VLOOKUP($E4495,reference!$G$1:$H$25,2,FALSE)</f>
        <v>Pemukiman</v>
      </c>
      <c r="K4495" t="str">
        <f t="shared" si="70"/>
        <v>Non Irigasi</v>
      </c>
      <c r="L4495" t="s">
        <v>327</v>
      </c>
    </row>
    <row r="4496" spans="1:12" x14ac:dyDescent="0.25">
      <c r="A4496" s="1">
        <v>4495</v>
      </c>
      <c r="B4496" s="3">
        <v>1</v>
      </c>
      <c r="C4496" s="1">
        <v>248</v>
      </c>
      <c r="D4496" s="1">
        <v>1</v>
      </c>
      <c r="E4496" s="1">
        <v>18</v>
      </c>
      <c r="F4496" s="1">
        <v>0</v>
      </c>
      <c r="G4496">
        <f>VLOOKUP(C4496,reference!$A$1:$E$310,5,FALSE)</f>
        <v>5315032</v>
      </c>
      <c r="H4496" t="str">
        <f>VLOOKUP(C4496,reference!$A$1:$E$310,4,FALSE)</f>
        <v>LEMBOR SELATAN</v>
      </c>
      <c r="I4496" t="str">
        <f>VLOOKUP($D4496,reference!$G$1:$H$25,2,FALSE)</f>
        <v>Hutan lahan kering primer</v>
      </c>
      <c r="J4496" t="str">
        <f>VLOOKUP($E4496,reference!$G$1:$H$25,2,FALSE)</f>
        <v>Lahan terbuka</v>
      </c>
      <c r="K4496" t="str">
        <f t="shared" si="70"/>
        <v>Non Irigasi</v>
      </c>
      <c r="L4496" t="s">
        <v>328</v>
      </c>
    </row>
    <row r="4497" spans="1:12" x14ac:dyDescent="0.25">
      <c r="A4497" s="1">
        <v>4496</v>
      </c>
      <c r="B4497" s="3">
        <v>316</v>
      </c>
      <c r="C4497" s="1">
        <v>214</v>
      </c>
      <c r="D4497" s="1">
        <v>11</v>
      </c>
      <c r="E4497" s="1">
        <v>14</v>
      </c>
      <c r="F4497" s="1">
        <v>0</v>
      </c>
      <c r="G4497">
        <f>VLOOKUP(C4497,reference!$A$1:$E$310,5,FALSE)</f>
        <v>5312032</v>
      </c>
      <c r="H4497" t="str">
        <f>VLOOKUP(C4497,reference!$A$1:$E$310,4,FALSE)</f>
        <v>GOLEWA BARAT</v>
      </c>
      <c r="I4497" t="str">
        <f>VLOOKUP($D4497,reference!$G$1:$H$25,2,FALSE)</f>
        <v>Savanna / Padang rumput</v>
      </c>
      <c r="J4497" t="str">
        <f>VLOOKUP($E4497,reference!$G$1:$H$25,2,FALSE)</f>
        <v>Sawah</v>
      </c>
      <c r="K4497" t="str">
        <f t="shared" si="70"/>
        <v>Non Irigasi</v>
      </c>
      <c r="L4497" t="s">
        <v>327</v>
      </c>
    </row>
    <row r="4498" spans="1:12" x14ac:dyDescent="0.25">
      <c r="A4498" s="1">
        <v>4497</v>
      </c>
      <c r="B4498" s="3">
        <v>13</v>
      </c>
      <c r="C4498" s="1">
        <v>214</v>
      </c>
      <c r="D4498" s="1">
        <v>14</v>
      </c>
      <c r="E4498" s="1">
        <v>14</v>
      </c>
      <c r="F4498" s="1">
        <v>0</v>
      </c>
      <c r="G4498">
        <f>VLOOKUP(C4498,reference!$A$1:$E$310,5,FALSE)</f>
        <v>5312032</v>
      </c>
      <c r="H4498" t="str">
        <f>VLOOKUP(C4498,reference!$A$1:$E$310,4,FALSE)</f>
        <v>GOLEWA BARAT</v>
      </c>
      <c r="I4498" t="str">
        <f>VLOOKUP($D4498,reference!$G$1:$H$25,2,FALSE)</f>
        <v>Sawah</v>
      </c>
      <c r="J4498" t="str">
        <f>VLOOKUP($E4498,reference!$G$1:$H$25,2,FALSE)</f>
        <v>Sawah</v>
      </c>
      <c r="K4498" t="str">
        <f t="shared" si="70"/>
        <v>Non Irigasi</v>
      </c>
      <c r="L4498" t="s">
        <v>327</v>
      </c>
    </row>
    <row r="4499" spans="1:12" x14ac:dyDescent="0.25">
      <c r="A4499" s="1">
        <v>4498</v>
      </c>
      <c r="B4499" s="3">
        <v>2238</v>
      </c>
      <c r="C4499" s="1">
        <v>273</v>
      </c>
      <c r="D4499" s="1">
        <v>2</v>
      </c>
      <c r="E4499" s="1">
        <v>2</v>
      </c>
      <c r="F4499" s="1">
        <v>0</v>
      </c>
      <c r="G4499">
        <f>VLOOKUP(C4499,reference!$A$1:$E$310,5,FALSE)</f>
        <v>5318040</v>
      </c>
      <c r="H4499" t="str">
        <f>VLOOKUP(C4499,reference!$A$1:$E$310,4,FALSE)</f>
        <v>BOAWAE</v>
      </c>
      <c r="I4499" t="str">
        <f>VLOOKUP($D4499,reference!$G$1:$H$25,2,FALSE)</f>
        <v>Hutan lahan kering sekunder / bekas tebangan</v>
      </c>
      <c r="J4499" t="str">
        <f>VLOOKUP($E4499,reference!$G$1:$H$25,2,FALSE)</f>
        <v>Hutan lahan kering sekunder / bekas tebangan</v>
      </c>
      <c r="K4499" t="str">
        <f t="shared" si="70"/>
        <v>Non Irigasi</v>
      </c>
      <c r="L4499" t="s">
        <v>327</v>
      </c>
    </row>
    <row r="4500" spans="1:12" x14ac:dyDescent="0.25">
      <c r="A4500" s="1">
        <v>4499</v>
      </c>
      <c r="B4500" s="3">
        <v>968</v>
      </c>
      <c r="C4500" s="1">
        <v>208</v>
      </c>
      <c r="D4500" s="1">
        <v>13</v>
      </c>
      <c r="E4500" s="1">
        <v>2</v>
      </c>
      <c r="F4500" s="1">
        <v>0</v>
      </c>
      <c r="G4500">
        <f>VLOOKUP(C4500,reference!$A$1:$E$310,5,FALSE)</f>
        <v>5312010</v>
      </c>
      <c r="H4500" t="str">
        <f>VLOOKUP(C4500,reference!$A$1:$E$310,4,FALSE)</f>
        <v>AIMERE</v>
      </c>
      <c r="I4500" t="str">
        <f>VLOOKUP($D4500,reference!$G$1:$H$25,2,FALSE)</f>
        <v>Pertanian lahan kering  campur semak / kebun campur</v>
      </c>
      <c r="J4500" t="str">
        <f>VLOOKUP($E4500,reference!$G$1:$H$25,2,FALSE)</f>
        <v>Hutan lahan kering sekunder / bekas tebangan</v>
      </c>
      <c r="K4500" t="str">
        <f t="shared" si="70"/>
        <v>Non Irigasi</v>
      </c>
      <c r="L4500" t="s">
        <v>327</v>
      </c>
    </row>
    <row r="4501" spans="1:12" x14ac:dyDescent="0.25">
      <c r="A4501" s="1">
        <v>4500</v>
      </c>
      <c r="B4501" s="3">
        <v>1</v>
      </c>
      <c r="C4501" s="1">
        <v>171</v>
      </c>
      <c r="D4501" s="1">
        <v>12</v>
      </c>
      <c r="E4501" s="1">
        <v>16</v>
      </c>
      <c r="F4501" s="1">
        <v>0</v>
      </c>
      <c r="G4501">
        <f>VLOOKUP(C4501,reference!$A$1:$E$310,5,FALSE)</f>
        <v>5310031</v>
      </c>
      <c r="H4501" t="str">
        <f>VLOOKUP(C4501,reference!$A$1:$E$310,4,FALSE)</f>
        <v>DORENG</v>
      </c>
      <c r="I4501" t="str">
        <f>VLOOKUP($D4501,reference!$G$1:$H$25,2,FALSE)</f>
        <v>Pertanian lahan kering</v>
      </c>
      <c r="J4501" t="str">
        <f>VLOOKUP($E4501,reference!$G$1:$H$25,2,FALSE)</f>
        <v>Pemukiman</v>
      </c>
      <c r="K4501" t="str">
        <f t="shared" si="70"/>
        <v>Non Irigasi</v>
      </c>
      <c r="L4501" t="s">
        <v>327</v>
      </c>
    </row>
    <row r="4502" spans="1:12" x14ac:dyDescent="0.25">
      <c r="A4502" s="1">
        <v>4501</v>
      </c>
      <c r="B4502" s="3">
        <v>140</v>
      </c>
      <c r="C4502" s="1">
        <v>248</v>
      </c>
      <c r="D4502" s="1">
        <v>11</v>
      </c>
      <c r="E4502" s="1">
        <v>16</v>
      </c>
      <c r="F4502" s="1">
        <v>0</v>
      </c>
      <c r="G4502">
        <f>VLOOKUP(C4502,reference!$A$1:$E$310,5,FALSE)</f>
        <v>5315032</v>
      </c>
      <c r="H4502" t="str">
        <f>VLOOKUP(C4502,reference!$A$1:$E$310,4,FALSE)</f>
        <v>LEMBOR SELATAN</v>
      </c>
      <c r="I4502" t="str">
        <f>VLOOKUP($D4502,reference!$G$1:$H$25,2,FALSE)</f>
        <v>Savanna / Padang rumput</v>
      </c>
      <c r="J4502" t="str">
        <f>VLOOKUP($E4502,reference!$G$1:$H$25,2,FALSE)</f>
        <v>Pemukiman</v>
      </c>
      <c r="K4502" t="str">
        <f t="shared" si="70"/>
        <v>Non Irigasi</v>
      </c>
      <c r="L4502" t="s">
        <v>327</v>
      </c>
    </row>
    <row r="4503" spans="1:12" x14ac:dyDescent="0.25">
      <c r="A4503" s="1">
        <v>4502</v>
      </c>
      <c r="B4503" s="3">
        <v>1</v>
      </c>
      <c r="C4503" s="1">
        <v>248</v>
      </c>
      <c r="D4503" s="1">
        <v>13</v>
      </c>
      <c r="E4503" s="1">
        <v>18</v>
      </c>
      <c r="F4503" s="1">
        <v>0</v>
      </c>
      <c r="G4503">
        <f>VLOOKUP(C4503,reference!$A$1:$E$310,5,FALSE)</f>
        <v>5315032</v>
      </c>
      <c r="H4503" t="str">
        <f>VLOOKUP(C4503,reference!$A$1:$E$310,4,FALSE)</f>
        <v>LEMBOR SELATAN</v>
      </c>
      <c r="I4503" t="str">
        <f>VLOOKUP($D4503,reference!$G$1:$H$25,2,FALSE)</f>
        <v>Pertanian lahan kering  campur semak / kebun campur</v>
      </c>
      <c r="J4503" t="str">
        <f>VLOOKUP($E4503,reference!$G$1:$H$25,2,FALSE)</f>
        <v>Lahan terbuka</v>
      </c>
      <c r="K4503" t="str">
        <f t="shared" si="70"/>
        <v>Non Irigasi</v>
      </c>
      <c r="L4503" t="s">
        <v>327</v>
      </c>
    </row>
    <row r="4504" spans="1:12" x14ac:dyDescent="0.25">
      <c r="A4504" s="1">
        <v>4503</v>
      </c>
      <c r="B4504" s="3">
        <v>74</v>
      </c>
      <c r="C4504" s="1">
        <v>208</v>
      </c>
      <c r="D4504" s="1">
        <v>2</v>
      </c>
      <c r="E4504" s="1">
        <v>14</v>
      </c>
      <c r="F4504" s="1">
        <v>0</v>
      </c>
      <c r="G4504">
        <f>VLOOKUP(C4504,reference!$A$1:$E$310,5,FALSE)</f>
        <v>5312010</v>
      </c>
      <c r="H4504" t="str">
        <f>VLOOKUP(C4504,reference!$A$1:$E$310,4,FALSE)</f>
        <v>AIMERE</v>
      </c>
      <c r="I4504" t="str">
        <f>VLOOKUP($D4504,reference!$G$1:$H$25,2,FALSE)</f>
        <v>Hutan lahan kering sekunder / bekas tebangan</v>
      </c>
      <c r="J4504" t="str">
        <f>VLOOKUP($E4504,reference!$G$1:$H$25,2,FALSE)</f>
        <v>Sawah</v>
      </c>
      <c r="K4504" t="str">
        <f t="shared" si="70"/>
        <v>Non Irigasi</v>
      </c>
      <c r="L4504" t="s">
        <v>328</v>
      </c>
    </row>
    <row r="4505" spans="1:12" x14ac:dyDescent="0.25">
      <c r="A4505" s="1">
        <v>4504</v>
      </c>
      <c r="B4505" s="3">
        <v>25</v>
      </c>
      <c r="C4505" s="1">
        <v>211</v>
      </c>
      <c r="D4505" s="1">
        <v>2</v>
      </c>
      <c r="E4505" s="1">
        <v>12</v>
      </c>
      <c r="F4505" s="1">
        <v>0</v>
      </c>
      <c r="G4505">
        <f>VLOOKUP(C4505,reference!$A$1:$E$310,5,FALSE)</f>
        <v>5312020</v>
      </c>
      <c r="H4505" t="str">
        <f>VLOOKUP(C4505,reference!$A$1:$E$310,4,FALSE)</f>
        <v>BAJAWA</v>
      </c>
      <c r="I4505" t="str">
        <f>VLOOKUP($D4505,reference!$G$1:$H$25,2,FALSE)</f>
        <v>Hutan lahan kering sekunder / bekas tebangan</v>
      </c>
      <c r="J4505" t="str">
        <f>VLOOKUP($E4505,reference!$G$1:$H$25,2,FALSE)</f>
        <v>Pertanian lahan kering</v>
      </c>
      <c r="K4505" t="str">
        <f t="shared" si="70"/>
        <v>Non Irigasi</v>
      </c>
      <c r="L4505" t="s">
        <v>328</v>
      </c>
    </row>
    <row r="4506" spans="1:12" x14ac:dyDescent="0.25">
      <c r="A4506" s="1">
        <v>4505</v>
      </c>
      <c r="B4506" s="3">
        <v>308</v>
      </c>
      <c r="C4506" s="1">
        <v>199</v>
      </c>
      <c r="D4506" s="1">
        <v>2</v>
      </c>
      <c r="E4506" s="1">
        <v>9</v>
      </c>
      <c r="F4506" s="1">
        <v>0</v>
      </c>
      <c r="G4506">
        <f>VLOOKUP(C4506,reference!$A$1:$E$310,5,FALSE)</f>
        <v>5311052</v>
      </c>
      <c r="H4506" t="str">
        <f>VLOOKUP(C4506,reference!$A$1:$E$310,4,FALSE)</f>
        <v>LIO TIMUR</v>
      </c>
      <c r="I4506" t="str">
        <f>VLOOKUP($D4506,reference!$G$1:$H$25,2,FALSE)</f>
        <v>Hutan lahan kering sekunder / bekas tebangan</v>
      </c>
      <c r="J4506" t="str">
        <f>VLOOKUP($E4506,reference!$G$1:$H$25,2,FALSE)</f>
        <v>Semak belukar</v>
      </c>
      <c r="K4506" t="str">
        <f t="shared" si="70"/>
        <v>Non Irigasi</v>
      </c>
      <c r="L4506" t="s">
        <v>328</v>
      </c>
    </row>
    <row r="4507" spans="1:12" x14ac:dyDescent="0.25">
      <c r="A4507" s="1">
        <v>4506</v>
      </c>
      <c r="B4507" s="3">
        <v>46</v>
      </c>
      <c r="C4507" s="1">
        <v>199</v>
      </c>
      <c r="D4507" s="1">
        <v>2</v>
      </c>
      <c r="E4507" s="1">
        <v>16</v>
      </c>
      <c r="F4507" s="1">
        <v>0</v>
      </c>
      <c r="G4507">
        <f>VLOOKUP(C4507,reference!$A$1:$E$310,5,FALSE)</f>
        <v>5311052</v>
      </c>
      <c r="H4507" t="str">
        <f>VLOOKUP(C4507,reference!$A$1:$E$310,4,FALSE)</f>
        <v>LIO TIMUR</v>
      </c>
      <c r="I4507" t="str">
        <f>VLOOKUP($D4507,reference!$G$1:$H$25,2,FALSE)</f>
        <v>Hutan lahan kering sekunder / bekas tebangan</v>
      </c>
      <c r="J4507" t="str">
        <f>VLOOKUP($E4507,reference!$G$1:$H$25,2,FALSE)</f>
        <v>Pemukiman</v>
      </c>
      <c r="K4507" t="str">
        <f t="shared" si="70"/>
        <v>Non Irigasi</v>
      </c>
      <c r="L4507" t="s">
        <v>328</v>
      </c>
    </row>
    <row r="4508" spans="1:12" x14ac:dyDescent="0.25">
      <c r="A4508" s="1">
        <v>4507</v>
      </c>
      <c r="B4508" s="3">
        <v>1</v>
      </c>
      <c r="C4508" s="1">
        <v>171</v>
      </c>
      <c r="D4508" s="1">
        <v>16</v>
      </c>
      <c r="E4508" s="1">
        <v>12</v>
      </c>
      <c r="F4508" s="1">
        <v>0</v>
      </c>
      <c r="G4508">
        <f>VLOOKUP(C4508,reference!$A$1:$E$310,5,FALSE)</f>
        <v>5310031</v>
      </c>
      <c r="H4508" t="str">
        <f>VLOOKUP(C4508,reference!$A$1:$E$310,4,FALSE)</f>
        <v>DORENG</v>
      </c>
      <c r="I4508" t="str">
        <f>VLOOKUP($D4508,reference!$G$1:$H$25,2,FALSE)</f>
        <v>Pemukiman</v>
      </c>
      <c r="J4508" t="str">
        <f>VLOOKUP($E4508,reference!$G$1:$H$25,2,FALSE)</f>
        <v>Pertanian lahan kering</v>
      </c>
      <c r="K4508" t="str">
        <f t="shared" si="70"/>
        <v>Non Irigasi</v>
      </c>
      <c r="L4508" t="s">
        <v>327</v>
      </c>
    </row>
    <row r="4509" spans="1:12" x14ac:dyDescent="0.25">
      <c r="A4509" s="1">
        <v>4508</v>
      </c>
      <c r="B4509" s="3">
        <v>102</v>
      </c>
      <c r="C4509" s="1">
        <v>211</v>
      </c>
      <c r="D4509" s="1">
        <v>13</v>
      </c>
      <c r="E4509" s="1">
        <v>9</v>
      </c>
      <c r="F4509" s="1">
        <v>0</v>
      </c>
      <c r="G4509">
        <f>VLOOKUP(C4509,reference!$A$1:$E$310,5,FALSE)</f>
        <v>5312020</v>
      </c>
      <c r="H4509" t="str">
        <f>VLOOKUP(C4509,reference!$A$1:$E$310,4,FALSE)</f>
        <v>BAJAWA</v>
      </c>
      <c r="I4509" t="str">
        <f>VLOOKUP($D4509,reference!$G$1:$H$25,2,FALSE)</f>
        <v>Pertanian lahan kering  campur semak / kebun campur</v>
      </c>
      <c r="J4509" t="str">
        <f>VLOOKUP($E4509,reference!$G$1:$H$25,2,FALSE)</f>
        <v>Semak belukar</v>
      </c>
      <c r="K4509" t="str">
        <f t="shared" si="70"/>
        <v>Non Irigasi</v>
      </c>
      <c r="L4509" t="s">
        <v>327</v>
      </c>
    </row>
    <row r="4510" spans="1:12" x14ac:dyDescent="0.25">
      <c r="A4510" s="1">
        <v>4509</v>
      </c>
      <c r="B4510" s="3">
        <v>18</v>
      </c>
      <c r="C4510" s="1">
        <v>273</v>
      </c>
      <c r="D4510" s="1">
        <v>2</v>
      </c>
      <c r="E4510" s="1">
        <v>11</v>
      </c>
      <c r="F4510" s="1">
        <v>0</v>
      </c>
      <c r="G4510">
        <f>VLOOKUP(C4510,reference!$A$1:$E$310,5,FALSE)</f>
        <v>5318040</v>
      </c>
      <c r="H4510" t="str">
        <f>VLOOKUP(C4510,reference!$A$1:$E$310,4,FALSE)</f>
        <v>BOAWAE</v>
      </c>
      <c r="I4510" t="str">
        <f>VLOOKUP($D4510,reference!$G$1:$H$25,2,FALSE)</f>
        <v>Hutan lahan kering sekunder / bekas tebangan</v>
      </c>
      <c r="J4510" t="str">
        <f>VLOOKUP($E4510,reference!$G$1:$H$25,2,FALSE)</f>
        <v>Savanna / Padang rumput</v>
      </c>
      <c r="K4510" t="str">
        <f t="shared" si="70"/>
        <v>Non Irigasi</v>
      </c>
      <c r="L4510" t="s">
        <v>328</v>
      </c>
    </row>
    <row r="4511" spans="1:12" x14ac:dyDescent="0.25">
      <c r="A4511" s="1">
        <v>4510</v>
      </c>
      <c r="B4511" s="3">
        <v>453</v>
      </c>
      <c r="C4511" s="1">
        <v>166</v>
      </c>
      <c r="D4511" s="1">
        <v>2</v>
      </c>
      <c r="E4511" s="1">
        <v>9</v>
      </c>
      <c r="F4511" s="1">
        <v>0</v>
      </c>
      <c r="G4511">
        <f>VLOOKUP(C4511,reference!$A$1:$E$310,5,FALSE)</f>
        <v>5310010</v>
      </c>
      <c r="H4511" t="str">
        <f>VLOOKUP(C4511,reference!$A$1:$E$310,4,FALSE)</f>
        <v>PAGA</v>
      </c>
      <c r="I4511" t="str">
        <f>VLOOKUP($D4511,reference!$G$1:$H$25,2,FALSE)</f>
        <v>Hutan lahan kering sekunder / bekas tebangan</v>
      </c>
      <c r="J4511" t="str">
        <f>VLOOKUP($E4511,reference!$G$1:$H$25,2,FALSE)</f>
        <v>Semak belukar</v>
      </c>
      <c r="K4511" t="str">
        <f t="shared" si="70"/>
        <v>Non Irigasi</v>
      </c>
      <c r="L4511" t="s">
        <v>328</v>
      </c>
    </row>
    <row r="4512" spans="1:12" x14ac:dyDescent="0.25">
      <c r="A4512" s="1">
        <v>4511</v>
      </c>
      <c r="B4512" s="3">
        <v>1844</v>
      </c>
      <c r="C4512" s="1">
        <v>248</v>
      </c>
      <c r="D4512" s="1">
        <v>9</v>
      </c>
      <c r="E4512" s="1">
        <v>1</v>
      </c>
      <c r="F4512" s="1">
        <v>0</v>
      </c>
      <c r="G4512">
        <f>VLOOKUP(C4512,reference!$A$1:$E$310,5,FALSE)</f>
        <v>5315032</v>
      </c>
      <c r="H4512" t="str">
        <f>VLOOKUP(C4512,reference!$A$1:$E$310,4,FALSE)</f>
        <v>LEMBOR SELATAN</v>
      </c>
      <c r="I4512" t="str">
        <f>VLOOKUP($D4512,reference!$G$1:$H$25,2,FALSE)</f>
        <v>Semak belukar</v>
      </c>
      <c r="J4512" t="str">
        <f>VLOOKUP($E4512,reference!$G$1:$H$25,2,FALSE)</f>
        <v>Hutan lahan kering primer</v>
      </c>
      <c r="K4512" t="str">
        <f t="shared" si="70"/>
        <v>Non Irigasi</v>
      </c>
      <c r="L4512" t="s">
        <v>327</v>
      </c>
    </row>
    <row r="4513" spans="1:12" x14ac:dyDescent="0.25">
      <c r="A4513" s="1">
        <v>4512</v>
      </c>
      <c r="B4513" s="3">
        <v>280</v>
      </c>
      <c r="C4513" s="1">
        <v>248</v>
      </c>
      <c r="D4513" s="1">
        <v>12</v>
      </c>
      <c r="E4513" s="1">
        <v>11</v>
      </c>
      <c r="F4513" s="1">
        <v>0</v>
      </c>
      <c r="G4513">
        <f>VLOOKUP(C4513,reference!$A$1:$E$310,5,FALSE)</f>
        <v>5315032</v>
      </c>
      <c r="H4513" t="str">
        <f>VLOOKUP(C4513,reference!$A$1:$E$310,4,FALSE)</f>
        <v>LEMBOR SELATAN</v>
      </c>
      <c r="I4513" t="str">
        <f>VLOOKUP($D4513,reference!$G$1:$H$25,2,FALSE)</f>
        <v>Pertanian lahan kering</v>
      </c>
      <c r="J4513" t="str">
        <f>VLOOKUP($E4513,reference!$G$1:$H$25,2,FALSE)</f>
        <v>Savanna / Padang rumput</v>
      </c>
      <c r="K4513" t="str">
        <f t="shared" si="70"/>
        <v>Non Irigasi</v>
      </c>
      <c r="L4513" t="s">
        <v>327</v>
      </c>
    </row>
    <row r="4514" spans="1:12" x14ac:dyDescent="0.25">
      <c r="A4514" s="1">
        <v>4513</v>
      </c>
      <c r="B4514" s="3">
        <v>1</v>
      </c>
      <c r="C4514" s="1">
        <v>214</v>
      </c>
      <c r="D4514" s="1">
        <v>14</v>
      </c>
      <c r="E4514" s="1">
        <v>14</v>
      </c>
      <c r="F4514" s="1">
        <v>1</v>
      </c>
      <c r="G4514">
        <f>VLOOKUP(C4514,reference!$A$1:$E$310,5,FALSE)</f>
        <v>5312032</v>
      </c>
      <c r="H4514" t="str">
        <f>VLOOKUP(C4514,reference!$A$1:$E$310,4,FALSE)</f>
        <v>GOLEWA BARAT</v>
      </c>
      <c r="I4514" t="str">
        <f>VLOOKUP($D4514,reference!$G$1:$H$25,2,FALSE)</f>
        <v>Sawah</v>
      </c>
      <c r="J4514" t="str">
        <f>VLOOKUP($E4514,reference!$G$1:$H$25,2,FALSE)</f>
        <v>Sawah</v>
      </c>
      <c r="K4514" t="str">
        <f t="shared" si="70"/>
        <v>Buffer Irigasi</v>
      </c>
      <c r="L4514" t="s">
        <v>327</v>
      </c>
    </row>
    <row r="4515" spans="1:12" x14ac:dyDescent="0.25">
      <c r="A4515" s="1">
        <v>4514</v>
      </c>
      <c r="B4515" s="3">
        <v>1</v>
      </c>
      <c r="C4515" s="1">
        <v>216</v>
      </c>
      <c r="D4515" s="1">
        <v>11</v>
      </c>
      <c r="E4515" s="1">
        <v>12</v>
      </c>
      <c r="F4515" s="1">
        <v>1</v>
      </c>
      <c r="G4515">
        <f>VLOOKUP(C4515,reference!$A$1:$E$310,5,FALSE)</f>
        <v>5312071</v>
      </c>
      <c r="H4515" t="str">
        <f>VLOOKUP(C4515,reference!$A$1:$E$310,4,FALSE)</f>
        <v>SOA</v>
      </c>
      <c r="I4515" t="str">
        <f>VLOOKUP($D4515,reference!$G$1:$H$25,2,FALSE)</f>
        <v>Savanna / Padang rumput</v>
      </c>
      <c r="J4515" t="str">
        <f>VLOOKUP($E4515,reference!$G$1:$H$25,2,FALSE)</f>
        <v>Pertanian lahan kering</v>
      </c>
      <c r="K4515" t="str">
        <f t="shared" si="70"/>
        <v>Buffer Irigasi</v>
      </c>
      <c r="L4515" t="s">
        <v>327</v>
      </c>
    </row>
    <row r="4516" spans="1:12" x14ac:dyDescent="0.25">
      <c r="A4516" s="1">
        <v>4515</v>
      </c>
      <c r="B4516" s="3">
        <v>1225</v>
      </c>
      <c r="C4516" s="1">
        <v>214</v>
      </c>
      <c r="D4516" s="1">
        <v>11</v>
      </c>
      <c r="E4516" s="1">
        <v>12</v>
      </c>
      <c r="F4516" s="1">
        <v>0</v>
      </c>
      <c r="G4516">
        <f>VLOOKUP(C4516,reference!$A$1:$E$310,5,FALSE)</f>
        <v>5312032</v>
      </c>
      <c r="H4516" t="str">
        <f>VLOOKUP(C4516,reference!$A$1:$E$310,4,FALSE)</f>
        <v>GOLEWA BARAT</v>
      </c>
      <c r="I4516" t="str">
        <f>VLOOKUP($D4516,reference!$G$1:$H$25,2,FALSE)</f>
        <v>Savanna / Padang rumput</v>
      </c>
      <c r="J4516" t="str">
        <f>VLOOKUP($E4516,reference!$G$1:$H$25,2,FALSE)</f>
        <v>Pertanian lahan kering</v>
      </c>
      <c r="K4516" t="str">
        <f t="shared" si="70"/>
        <v>Non Irigasi</v>
      </c>
      <c r="L4516" t="s">
        <v>327</v>
      </c>
    </row>
    <row r="4517" spans="1:12" x14ac:dyDescent="0.25">
      <c r="A4517" s="1">
        <v>4516</v>
      </c>
      <c r="B4517" s="3">
        <v>2</v>
      </c>
      <c r="C4517" s="1">
        <v>272</v>
      </c>
      <c r="D4517" s="1">
        <v>13</v>
      </c>
      <c r="E4517" s="1">
        <v>12</v>
      </c>
      <c r="F4517" s="1">
        <v>0</v>
      </c>
      <c r="G4517">
        <f>VLOOKUP(C4517,reference!$A$1:$E$310,5,FALSE)</f>
        <v>5318030</v>
      </c>
      <c r="H4517" t="str">
        <f>VLOOKUP(C4517,reference!$A$1:$E$310,4,FALSE)</f>
        <v>NANGARORO</v>
      </c>
      <c r="I4517" t="str">
        <f>VLOOKUP($D4517,reference!$G$1:$H$25,2,FALSE)</f>
        <v>Pertanian lahan kering  campur semak / kebun campur</v>
      </c>
      <c r="J4517" t="str">
        <f>VLOOKUP($E4517,reference!$G$1:$H$25,2,FALSE)</f>
        <v>Pertanian lahan kering</v>
      </c>
      <c r="K4517" t="str">
        <f t="shared" si="70"/>
        <v>Non Irigasi</v>
      </c>
      <c r="L4517" t="s">
        <v>327</v>
      </c>
    </row>
    <row r="4518" spans="1:12" x14ac:dyDescent="0.25">
      <c r="A4518" s="1">
        <v>4517</v>
      </c>
      <c r="B4518" s="3">
        <v>4</v>
      </c>
      <c r="C4518" s="1">
        <v>246</v>
      </c>
      <c r="D4518" s="1">
        <v>9</v>
      </c>
      <c r="E4518" s="1">
        <v>12</v>
      </c>
      <c r="F4518" s="1">
        <v>0</v>
      </c>
      <c r="G4518">
        <f>VLOOKUP(C4518,reference!$A$1:$E$310,5,FALSE)</f>
        <v>5315030</v>
      </c>
      <c r="H4518" t="str">
        <f>VLOOKUP(C4518,reference!$A$1:$E$310,4,FALSE)</f>
        <v>LEMBOR</v>
      </c>
      <c r="I4518" t="str">
        <f>VLOOKUP($D4518,reference!$G$1:$H$25,2,FALSE)</f>
        <v>Semak belukar</v>
      </c>
      <c r="J4518" t="str">
        <f>VLOOKUP($E4518,reference!$G$1:$H$25,2,FALSE)</f>
        <v>Pertanian lahan kering</v>
      </c>
      <c r="K4518" t="str">
        <f t="shared" si="70"/>
        <v>Non Irigasi</v>
      </c>
      <c r="L4518" t="s">
        <v>327</v>
      </c>
    </row>
    <row r="4519" spans="1:12" x14ac:dyDescent="0.25">
      <c r="A4519" s="1">
        <v>4518</v>
      </c>
      <c r="B4519" s="3">
        <v>58</v>
      </c>
      <c r="C4519" s="1">
        <v>221</v>
      </c>
      <c r="D4519" s="1">
        <v>16</v>
      </c>
      <c r="E4519" s="1">
        <v>16</v>
      </c>
      <c r="F4519" s="1">
        <v>0</v>
      </c>
      <c r="G4519">
        <f>VLOOKUP(C4519,reference!$A$1:$E$310,5,FALSE)</f>
        <v>5313041</v>
      </c>
      <c r="H4519" t="str">
        <f>VLOOKUP(C4519,reference!$A$1:$E$310,4,FALSE)</f>
        <v>SATAR MESE BARAT</v>
      </c>
      <c r="I4519" t="str">
        <f>VLOOKUP($D4519,reference!$G$1:$H$25,2,FALSE)</f>
        <v>Pemukiman</v>
      </c>
      <c r="J4519" t="str">
        <f>VLOOKUP($E4519,reference!$G$1:$H$25,2,FALSE)</f>
        <v>Pemukiman</v>
      </c>
      <c r="K4519" t="str">
        <f t="shared" si="70"/>
        <v>Non Irigasi</v>
      </c>
      <c r="L4519" t="s">
        <v>327</v>
      </c>
    </row>
    <row r="4520" spans="1:12" x14ac:dyDescent="0.25">
      <c r="A4520" s="1">
        <v>4519</v>
      </c>
      <c r="B4520" s="3">
        <v>79</v>
      </c>
      <c r="C4520" s="1">
        <v>221</v>
      </c>
      <c r="D4520" s="1">
        <v>16</v>
      </c>
      <c r="E4520" s="1">
        <v>1</v>
      </c>
      <c r="F4520" s="1">
        <v>0</v>
      </c>
      <c r="G4520">
        <f>VLOOKUP(C4520,reference!$A$1:$E$310,5,FALSE)</f>
        <v>5313041</v>
      </c>
      <c r="H4520" t="str">
        <f>VLOOKUP(C4520,reference!$A$1:$E$310,4,FALSE)</f>
        <v>SATAR MESE BARAT</v>
      </c>
      <c r="I4520" t="str">
        <f>VLOOKUP($D4520,reference!$G$1:$H$25,2,FALSE)</f>
        <v>Pemukiman</v>
      </c>
      <c r="J4520" t="str">
        <f>VLOOKUP($E4520,reference!$G$1:$H$25,2,FALSE)</f>
        <v>Hutan lahan kering primer</v>
      </c>
      <c r="K4520" t="str">
        <f t="shared" si="70"/>
        <v>Non Irigasi</v>
      </c>
      <c r="L4520" t="s">
        <v>327</v>
      </c>
    </row>
    <row r="4521" spans="1:12" x14ac:dyDescent="0.25">
      <c r="A4521" s="1">
        <v>4520</v>
      </c>
      <c r="B4521" s="3">
        <v>70</v>
      </c>
      <c r="C4521" s="1">
        <v>221</v>
      </c>
      <c r="D4521" s="1">
        <v>16</v>
      </c>
      <c r="E4521" s="1">
        <v>14</v>
      </c>
      <c r="F4521" s="1">
        <v>0</v>
      </c>
      <c r="G4521">
        <f>VLOOKUP(C4521,reference!$A$1:$E$310,5,FALSE)</f>
        <v>5313041</v>
      </c>
      <c r="H4521" t="str">
        <f>VLOOKUP(C4521,reference!$A$1:$E$310,4,FALSE)</f>
        <v>SATAR MESE BARAT</v>
      </c>
      <c r="I4521" t="str">
        <f>VLOOKUP($D4521,reference!$G$1:$H$25,2,FALSE)</f>
        <v>Pemukiman</v>
      </c>
      <c r="J4521" t="str">
        <f>VLOOKUP($E4521,reference!$G$1:$H$25,2,FALSE)</f>
        <v>Sawah</v>
      </c>
      <c r="K4521" t="str">
        <f t="shared" si="70"/>
        <v>Non Irigasi</v>
      </c>
      <c r="L4521" t="s">
        <v>327</v>
      </c>
    </row>
    <row r="4522" spans="1:12" x14ac:dyDescent="0.25">
      <c r="A4522" s="1">
        <v>4521</v>
      </c>
      <c r="B4522" s="3">
        <v>101</v>
      </c>
      <c r="C4522" s="1">
        <v>208</v>
      </c>
      <c r="D4522" s="1">
        <v>13</v>
      </c>
      <c r="E4522" s="1">
        <v>16</v>
      </c>
      <c r="F4522" s="1">
        <v>0</v>
      </c>
      <c r="G4522">
        <f>VLOOKUP(C4522,reference!$A$1:$E$310,5,FALSE)</f>
        <v>5312010</v>
      </c>
      <c r="H4522" t="str">
        <f>VLOOKUP(C4522,reference!$A$1:$E$310,4,FALSE)</f>
        <v>AIMERE</v>
      </c>
      <c r="I4522" t="str">
        <f>VLOOKUP($D4522,reference!$G$1:$H$25,2,FALSE)</f>
        <v>Pertanian lahan kering  campur semak / kebun campur</v>
      </c>
      <c r="J4522" t="str">
        <f>VLOOKUP($E4522,reference!$G$1:$H$25,2,FALSE)</f>
        <v>Pemukiman</v>
      </c>
      <c r="K4522" t="str">
        <f t="shared" si="70"/>
        <v>Non Irigasi</v>
      </c>
      <c r="L4522" t="s">
        <v>327</v>
      </c>
    </row>
    <row r="4523" spans="1:12" x14ac:dyDescent="0.25">
      <c r="A4523" s="1">
        <v>4522</v>
      </c>
      <c r="B4523" s="3">
        <v>6</v>
      </c>
      <c r="C4523" s="1">
        <v>211</v>
      </c>
      <c r="D4523" s="1">
        <v>12</v>
      </c>
      <c r="E4523" s="1">
        <v>11</v>
      </c>
      <c r="F4523" s="1">
        <v>0</v>
      </c>
      <c r="G4523">
        <f>VLOOKUP(C4523,reference!$A$1:$E$310,5,FALSE)</f>
        <v>5312020</v>
      </c>
      <c r="H4523" t="str">
        <f>VLOOKUP(C4523,reference!$A$1:$E$310,4,FALSE)</f>
        <v>BAJAWA</v>
      </c>
      <c r="I4523" t="str">
        <f>VLOOKUP($D4523,reference!$G$1:$H$25,2,FALSE)</f>
        <v>Pertanian lahan kering</v>
      </c>
      <c r="J4523" t="str">
        <f>VLOOKUP($E4523,reference!$G$1:$H$25,2,FALSE)</f>
        <v>Savanna / Padang rumput</v>
      </c>
      <c r="K4523" t="str">
        <f t="shared" si="70"/>
        <v>Non Irigasi</v>
      </c>
      <c r="L4523" t="s">
        <v>327</v>
      </c>
    </row>
    <row r="4524" spans="1:12" x14ac:dyDescent="0.25">
      <c r="A4524" s="1">
        <v>4523</v>
      </c>
      <c r="B4524" s="3">
        <v>1823</v>
      </c>
      <c r="C4524" s="1">
        <v>214</v>
      </c>
      <c r="D4524" s="1">
        <v>11</v>
      </c>
      <c r="E4524" s="1">
        <v>11</v>
      </c>
      <c r="F4524" s="1">
        <v>0</v>
      </c>
      <c r="G4524">
        <f>VLOOKUP(C4524,reference!$A$1:$E$310,5,FALSE)</f>
        <v>5312032</v>
      </c>
      <c r="H4524" t="str">
        <f>VLOOKUP(C4524,reference!$A$1:$E$310,4,FALSE)</f>
        <v>GOLEWA BARAT</v>
      </c>
      <c r="I4524" t="str">
        <f>VLOOKUP($D4524,reference!$G$1:$H$25,2,FALSE)</f>
        <v>Savanna / Padang rumput</v>
      </c>
      <c r="J4524" t="str">
        <f>VLOOKUP($E4524,reference!$G$1:$H$25,2,FALSE)</f>
        <v>Savanna / Padang rumput</v>
      </c>
      <c r="K4524" t="str">
        <f t="shared" si="70"/>
        <v>Non Irigasi</v>
      </c>
      <c r="L4524" t="s">
        <v>327</v>
      </c>
    </row>
    <row r="4525" spans="1:12" x14ac:dyDescent="0.25">
      <c r="A4525" s="1">
        <v>4524</v>
      </c>
      <c r="B4525" s="3">
        <v>1</v>
      </c>
      <c r="C4525" s="1">
        <v>216</v>
      </c>
      <c r="D4525" s="1">
        <v>11</v>
      </c>
      <c r="E4525" s="1">
        <v>14</v>
      </c>
      <c r="F4525" s="1">
        <v>1</v>
      </c>
      <c r="G4525">
        <f>VLOOKUP(C4525,reference!$A$1:$E$310,5,FALSE)</f>
        <v>5312071</v>
      </c>
      <c r="H4525" t="str">
        <f>VLOOKUP(C4525,reference!$A$1:$E$310,4,FALSE)</f>
        <v>SOA</v>
      </c>
      <c r="I4525" t="str">
        <f>VLOOKUP($D4525,reference!$G$1:$H$25,2,FALSE)</f>
        <v>Savanna / Padang rumput</v>
      </c>
      <c r="J4525" t="str">
        <f>VLOOKUP($E4525,reference!$G$1:$H$25,2,FALSE)</f>
        <v>Sawah</v>
      </c>
      <c r="K4525" t="str">
        <f t="shared" si="70"/>
        <v>Buffer Irigasi</v>
      </c>
      <c r="L4525" t="s">
        <v>327</v>
      </c>
    </row>
    <row r="4526" spans="1:12" x14ac:dyDescent="0.25">
      <c r="A4526" s="1">
        <v>4525</v>
      </c>
      <c r="B4526" s="3">
        <v>5</v>
      </c>
      <c r="C4526" s="1">
        <v>214</v>
      </c>
      <c r="D4526" s="1">
        <v>11</v>
      </c>
      <c r="E4526" s="1">
        <v>12</v>
      </c>
      <c r="F4526" s="1">
        <v>1</v>
      </c>
      <c r="G4526">
        <f>VLOOKUP(C4526,reference!$A$1:$E$310,5,FALSE)</f>
        <v>5312032</v>
      </c>
      <c r="H4526" t="str">
        <f>VLOOKUP(C4526,reference!$A$1:$E$310,4,FALSE)</f>
        <v>GOLEWA BARAT</v>
      </c>
      <c r="I4526" t="str">
        <f>VLOOKUP($D4526,reference!$G$1:$H$25,2,FALSE)</f>
        <v>Savanna / Padang rumput</v>
      </c>
      <c r="J4526" t="str">
        <f>VLOOKUP($E4526,reference!$G$1:$H$25,2,FALSE)</f>
        <v>Pertanian lahan kering</v>
      </c>
      <c r="K4526" t="str">
        <f t="shared" si="70"/>
        <v>Buffer Irigasi</v>
      </c>
      <c r="L4526" t="s">
        <v>327</v>
      </c>
    </row>
    <row r="4527" spans="1:12" x14ac:dyDescent="0.25">
      <c r="A4527" s="1">
        <v>4526</v>
      </c>
      <c r="B4527" s="3">
        <v>418</v>
      </c>
      <c r="C4527" s="1">
        <v>221</v>
      </c>
      <c r="D4527" s="1">
        <v>12</v>
      </c>
      <c r="E4527" s="1">
        <v>1</v>
      </c>
      <c r="F4527" s="1">
        <v>0</v>
      </c>
      <c r="G4527">
        <f>VLOOKUP(C4527,reference!$A$1:$E$310,5,FALSE)</f>
        <v>5313041</v>
      </c>
      <c r="H4527" t="str">
        <f>VLOOKUP(C4527,reference!$A$1:$E$310,4,FALSE)</f>
        <v>SATAR MESE BARAT</v>
      </c>
      <c r="I4527" t="str">
        <f>VLOOKUP($D4527,reference!$G$1:$H$25,2,FALSE)</f>
        <v>Pertanian lahan kering</v>
      </c>
      <c r="J4527" t="str">
        <f>VLOOKUP($E4527,reference!$G$1:$H$25,2,FALSE)</f>
        <v>Hutan lahan kering primer</v>
      </c>
      <c r="K4527" t="str">
        <f t="shared" si="70"/>
        <v>Non Irigasi</v>
      </c>
      <c r="L4527" t="s">
        <v>327</v>
      </c>
    </row>
    <row r="4528" spans="1:12" x14ac:dyDescent="0.25">
      <c r="A4528" s="1">
        <v>4527</v>
      </c>
      <c r="B4528" s="3">
        <v>2307</v>
      </c>
      <c r="C4528" s="1">
        <v>273</v>
      </c>
      <c r="D4528" s="1">
        <v>12</v>
      </c>
      <c r="E4528" s="1">
        <v>12</v>
      </c>
      <c r="F4528" s="1">
        <v>0</v>
      </c>
      <c r="G4528">
        <f>VLOOKUP(C4528,reference!$A$1:$E$310,5,FALSE)</f>
        <v>5318040</v>
      </c>
      <c r="H4528" t="str">
        <f>VLOOKUP(C4528,reference!$A$1:$E$310,4,FALSE)</f>
        <v>BOAWAE</v>
      </c>
      <c r="I4528" t="str">
        <f>VLOOKUP($D4528,reference!$G$1:$H$25,2,FALSE)</f>
        <v>Pertanian lahan kering</v>
      </c>
      <c r="J4528" t="str">
        <f>VLOOKUP($E4528,reference!$G$1:$H$25,2,FALSE)</f>
        <v>Pertanian lahan kering</v>
      </c>
      <c r="K4528" t="str">
        <f t="shared" si="70"/>
        <v>Non Irigasi</v>
      </c>
      <c r="L4528" t="s">
        <v>327</v>
      </c>
    </row>
    <row r="4529" spans="1:12" x14ac:dyDescent="0.25">
      <c r="A4529" s="1">
        <v>4528</v>
      </c>
      <c r="B4529" s="3">
        <v>403</v>
      </c>
      <c r="C4529" s="1">
        <v>199</v>
      </c>
      <c r="D4529" s="1">
        <v>2</v>
      </c>
      <c r="E4529" s="1">
        <v>12</v>
      </c>
      <c r="F4529" s="1">
        <v>0</v>
      </c>
      <c r="G4529">
        <f>VLOOKUP(C4529,reference!$A$1:$E$310,5,FALSE)</f>
        <v>5311052</v>
      </c>
      <c r="H4529" t="str">
        <f>VLOOKUP(C4529,reference!$A$1:$E$310,4,FALSE)</f>
        <v>LIO TIMUR</v>
      </c>
      <c r="I4529" t="str">
        <f>VLOOKUP($D4529,reference!$G$1:$H$25,2,FALSE)</f>
        <v>Hutan lahan kering sekunder / bekas tebangan</v>
      </c>
      <c r="J4529" t="str">
        <f>VLOOKUP($E4529,reference!$G$1:$H$25,2,FALSE)</f>
        <v>Pertanian lahan kering</v>
      </c>
      <c r="K4529" t="str">
        <f t="shared" si="70"/>
        <v>Non Irigasi</v>
      </c>
      <c r="L4529" t="s">
        <v>328</v>
      </c>
    </row>
    <row r="4530" spans="1:12" x14ac:dyDescent="0.25">
      <c r="A4530" s="1">
        <v>4529</v>
      </c>
      <c r="B4530" s="3">
        <v>76</v>
      </c>
      <c r="C4530" s="1">
        <v>221</v>
      </c>
      <c r="D4530" s="1">
        <v>12</v>
      </c>
      <c r="E4530" s="1">
        <v>14</v>
      </c>
      <c r="F4530" s="1">
        <v>0</v>
      </c>
      <c r="G4530">
        <f>VLOOKUP(C4530,reference!$A$1:$E$310,5,FALSE)</f>
        <v>5313041</v>
      </c>
      <c r="H4530" t="str">
        <f>VLOOKUP(C4530,reference!$A$1:$E$310,4,FALSE)</f>
        <v>SATAR MESE BARAT</v>
      </c>
      <c r="I4530" t="str">
        <f>VLOOKUP($D4530,reference!$G$1:$H$25,2,FALSE)</f>
        <v>Pertanian lahan kering</v>
      </c>
      <c r="J4530" t="str">
        <f>VLOOKUP($E4530,reference!$G$1:$H$25,2,FALSE)</f>
        <v>Sawah</v>
      </c>
      <c r="K4530" t="str">
        <f t="shared" si="70"/>
        <v>Non Irigasi</v>
      </c>
      <c r="L4530" t="s">
        <v>327</v>
      </c>
    </row>
    <row r="4531" spans="1:12" x14ac:dyDescent="0.25">
      <c r="A4531" s="1">
        <v>4530</v>
      </c>
      <c r="B4531" s="3">
        <v>161</v>
      </c>
      <c r="C4531" s="1">
        <v>221</v>
      </c>
      <c r="D4531" s="1">
        <v>12</v>
      </c>
      <c r="E4531" s="1">
        <v>16</v>
      </c>
      <c r="F4531" s="1">
        <v>0</v>
      </c>
      <c r="G4531">
        <f>VLOOKUP(C4531,reference!$A$1:$E$310,5,FALSE)</f>
        <v>5313041</v>
      </c>
      <c r="H4531" t="str">
        <f>VLOOKUP(C4531,reference!$A$1:$E$310,4,FALSE)</f>
        <v>SATAR MESE BARAT</v>
      </c>
      <c r="I4531" t="str">
        <f>VLOOKUP($D4531,reference!$G$1:$H$25,2,FALSE)</f>
        <v>Pertanian lahan kering</v>
      </c>
      <c r="J4531" t="str">
        <f>VLOOKUP($E4531,reference!$G$1:$H$25,2,FALSE)</f>
        <v>Pemukiman</v>
      </c>
      <c r="K4531" t="str">
        <f t="shared" si="70"/>
        <v>Non Irigasi</v>
      </c>
      <c r="L4531" t="s">
        <v>327</v>
      </c>
    </row>
    <row r="4532" spans="1:12" x14ac:dyDescent="0.25">
      <c r="A4532" s="1">
        <v>4531</v>
      </c>
      <c r="B4532" s="3">
        <v>63</v>
      </c>
      <c r="C4532" s="1">
        <v>221</v>
      </c>
      <c r="D4532" s="1">
        <v>13</v>
      </c>
      <c r="E4532" s="1">
        <v>1</v>
      </c>
      <c r="F4532" s="1">
        <v>0</v>
      </c>
      <c r="G4532">
        <f>VLOOKUP(C4532,reference!$A$1:$E$310,5,FALSE)</f>
        <v>5313041</v>
      </c>
      <c r="H4532" t="str">
        <f>VLOOKUP(C4532,reference!$A$1:$E$310,4,FALSE)</f>
        <v>SATAR MESE BARAT</v>
      </c>
      <c r="I4532" t="str">
        <f>VLOOKUP($D4532,reference!$G$1:$H$25,2,FALSE)</f>
        <v>Pertanian lahan kering  campur semak / kebun campur</v>
      </c>
      <c r="J4532" t="str">
        <f>VLOOKUP($E4532,reference!$G$1:$H$25,2,FALSE)</f>
        <v>Hutan lahan kering primer</v>
      </c>
      <c r="K4532" t="str">
        <f t="shared" si="70"/>
        <v>Non Irigasi</v>
      </c>
      <c r="L4532" t="s">
        <v>327</v>
      </c>
    </row>
    <row r="4533" spans="1:12" x14ac:dyDescent="0.25">
      <c r="A4533" s="1">
        <v>4532</v>
      </c>
      <c r="B4533" s="3">
        <v>19</v>
      </c>
      <c r="C4533" s="1">
        <v>208</v>
      </c>
      <c r="D4533" s="1">
        <v>13</v>
      </c>
      <c r="E4533" s="1">
        <v>14</v>
      </c>
      <c r="F4533" s="1">
        <v>0</v>
      </c>
      <c r="G4533">
        <f>VLOOKUP(C4533,reference!$A$1:$E$310,5,FALSE)</f>
        <v>5312010</v>
      </c>
      <c r="H4533" t="str">
        <f>VLOOKUP(C4533,reference!$A$1:$E$310,4,FALSE)</f>
        <v>AIMERE</v>
      </c>
      <c r="I4533" t="str">
        <f>VLOOKUP($D4533,reference!$G$1:$H$25,2,FALSE)</f>
        <v>Pertanian lahan kering  campur semak / kebun campur</v>
      </c>
      <c r="J4533" t="str">
        <f>VLOOKUP($E4533,reference!$G$1:$H$25,2,FALSE)</f>
        <v>Sawah</v>
      </c>
      <c r="K4533" t="str">
        <f t="shared" si="70"/>
        <v>Non Irigasi</v>
      </c>
      <c r="L4533" t="s">
        <v>327</v>
      </c>
    </row>
    <row r="4534" spans="1:12" x14ac:dyDescent="0.25">
      <c r="A4534" s="1">
        <v>4533</v>
      </c>
      <c r="B4534" s="3">
        <v>471</v>
      </c>
      <c r="C4534" s="1">
        <v>273</v>
      </c>
      <c r="D4534" s="1">
        <v>16</v>
      </c>
      <c r="E4534" s="1">
        <v>16</v>
      </c>
      <c r="F4534" s="1">
        <v>0</v>
      </c>
      <c r="G4534">
        <f>VLOOKUP(C4534,reference!$A$1:$E$310,5,FALSE)</f>
        <v>5318040</v>
      </c>
      <c r="H4534" t="str">
        <f>VLOOKUP(C4534,reference!$A$1:$E$310,4,FALSE)</f>
        <v>BOAWAE</v>
      </c>
      <c r="I4534" t="str">
        <f>VLOOKUP($D4534,reference!$G$1:$H$25,2,FALSE)</f>
        <v>Pemukiman</v>
      </c>
      <c r="J4534" t="str">
        <f>VLOOKUP($E4534,reference!$G$1:$H$25,2,FALSE)</f>
        <v>Pemukiman</v>
      </c>
      <c r="K4534" t="str">
        <f t="shared" si="70"/>
        <v>Non Irigasi</v>
      </c>
      <c r="L4534" t="s">
        <v>327</v>
      </c>
    </row>
    <row r="4535" spans="1:12" x14ac:dyDescent="0.25">
      <c r="A4535" s="1">
        <v>4534</v>
      </c>
      <c r="B4535" s="3">
        <v>7</v>
      </c>
      <c r="C4535" s="1">
        <v>221</v>
      </c>
      <c r="D4535" s="1">
        <v>13</v>
      </c>
      <c r="E4535" s="1">
        <v>16</v>
      </c>
      <c r="F4535" s="1">
        <v>0</v>
      </c>
      <c r="G4535">
        <f>VLOOKUP(C4535,reference!$A$1:$E$310,5,FALSE)</f>
        <v>5313041</v>
      </c>
      <c r="H4535" t="str">
        <f>VLOOKUP(C4535,reference!$A$1:$E$310,4,FALSE)</f>
        <v>SATAR MESE BARAT</v>
      </c>
      <c r="I4535" t="str">
        <f>VLOOKUP($D4535,reference!$G$1:$H$25,2,FALSE)</f>
        <v>Pertanian lahan kering  campur semak / kebun campur</v>
      </c>
      <c r="J4535" t="str">
        <f>VLOOKUP($E4535,reference!$G$1:$H$25,2,FALSE)</f>
        <v>Pemukiman</v>
      </c>
      <c r="K4535" t="str">
        <f t="shared" si="70"/>
        <v>Non Irigasi</v>
      </c>
      <c r="L4535" t="s">
        <v>327</v>
      </c>
    </row>
    <row r="4536" spans="1:12" x14ac:dyDescent="0.25">
      <c r="A4536" s="1">
        <v>4535</v>
      </c>
      <c r="B4536" s="3">
        <v>77</v>
      </c>
      <c r="C4536" s="1">
        <v>208</v>
      </c>
      <c r="D4536" s="1">
        <v>13</v>
      </c>
      <c r="E4536" s="1">
        <v>9</v>
      </c>
      <c r="F4536" s="1">
        <v>0</v>
      </c>
      <c r="G4536">
        <f>VLOOKUP(C4536,reference!$A$1:$E$310,5,FALSE)</f>
        <v>5312010</v>
      </c>
      <c r="H4536" t="str">
        <f>VLOOKUP(C4536,reference!$A$1:$E$310,4,FALSE)</f>
        <v>AIMERE</v>
      </c>
      <c r="I4536" t="str">
        <f>VLOOKUP($D4536,reference!$G$1:$H$25,2,FALSE)</f>
        <v>Pertanian lahan kering  campur semak / kebun campur</v>
      </c>
      <c r="J4536" t="str">
        <f>VLOOKUP($E4536,reference!$G$1:$H$25,2,FALSE)</f>
        <v>Semak belukar</v>
      </c>
      <c r="K4536" t="str">
        <f t="shared" si="70"/>
        <v>Non Irigasi</v>
      </c>
      <c r="L4536" t="s">
        <v>327</v>
      </c>
    </row>
    <row r="4537" spans="1:12" x14ac:dyDescent="0.25">
      <c r="A4537" s="1">
        <v>4536</v>
      </c>
      <c r="B4537" s="3">
        <v>700</v>
      </c>
      <c r="C4537" s="1">
        <v>273</v>
      </c>
      <c r="D4537" s="1">
        <v>12</v>
      </c>
      <c r="E4537" s="1">
        <v>14</v>
      </c>
      <c r="F4537" s="1">
        <v>0</v>
      </c>
      <c r="G4537">
        <f>VLOOKUP(C4537,reference!$A$1:$E$310,5,FALSE)</f>
        <v>5318040</v>
      </c>
      <c r="H4537" t="str">
        <f>VLOOKUP(C4537,reference!$A$1:$E$310,4,FALSE)</f>
        <v>BOAWAE</v>
      </c>
      <c r="I4537" t="str">
        <f>VLOOKUP($D4537,reference!$G$1:$H$25,2,FALSE)</f>
        <v>Pertanian lahan kering</v>
      </c>
      <c r="J4537" t="str">
        <f>VLOOKUP($E4537,reference!$G$1:$H$25,2,FALSE)</f>
        <v>Sawah</v>
      </c>
      <c r="K4537" t="str">
        <f t="shared" si="70"/>
        <v>Non Irigasi</v>
      </c>
      <c r="L4537" t="s">
        <v>327</v>
      </c>
    </row>
    <row r="4538" spans="1:12" x14ac:dyDescent="0.25">
      <c r="A4538" s="1">
        <v>4537</v>
      </c>
      <c r="B4538" s="3">
        <v>56</v>
      </c>
      <c r="C4538" s="1">
        <v>246</v>
      </c>
      <c r="D4538" s="1">
        <v>11</v>
      </c>
      <c r="E4538" s="1">
        <v>11</v>
      </c>
      <c r="F4538" s="1">
        <v>0</v>
      </c>
      <c r="G4538">
        <f>VLOOKUP(C4538,reference!$A$1:$E$310,5,FALSE)</f>
        <v>5315030</v>
      </c>
      <c r="H4538" t="str">
        <f>VLOOKUP(C4538,reference!$A$1:$E$310,4,FALSE)</f>
        <v>LEMBOR</v>
      </c>
      <c r="I4538" t="str">
        <f>VLOOKUP($D4538,reference!$G$1:$H$25,2,FALSE)</f>
        <v>Savanna / Padang rumput</v>
      </c>
      <c r="J4538" t="str">
        <f>VLOOKUP($E4538,reference!$G$1:$H$25,2,FALSE)</f>
        <v>Savanna / Padang rumput</v>
      </c>
      <c r="K4538" t="str">
        <f t="shared" si="70"/>
        <v>Non Irigasi</v>
      </c>
      <c r="L4538" t="s">
        <v>327</v>
      </c>
    </row>
    <row r="4539" spans="1:12" x14ac:dyDescent="0.25">
      <c r="A4539" s="1">
        <v>4538</v>
      </c>
      <c r="B4539" s="3">
        <v>5167</v>
      </c>
      <c r="C4539" s="1">
        <v>248</v>
      </c>
      <c r="D4539" s="1">
        <v>11</v>
      </c>
      <c r="E4539" s="1">
        <v>11</v>
      </c>
      <c r="F4539" s="1">
        <v>0</v>
      </c>
      <c r="G4539">
        <f>VLOOKUP(C4539,reference!$A$1:$E$310,5,FALSE)</f>
        <v>5315032</v>
      </c>
      <c r="H4539" t="str">
        <f>VLOOKUP(C4539,reference!$A$1:$E$310,4,FALSE)</f>
        <v>LEMBOR SELATAN</v>
      </c>
      <c r="I4539" t="str">
        <f>VLOOKUP($D4539,reference!$G$1:$H$25,2,FALSE)</f>
        <v>Savanna / Padang rumput</v>
      </c>
      <c r="J4539" t="str">
        <f>VLOOKUP($E4539,reference!$G$1:$H$25,2,FALSE)</f>
        <v>Savanna / Padang rumput</v>
      </c>
      <c r="K4539" t="str">
        <f t="shared" si="70"/>
        <v>Non Irigasi</v>
      </c>
      <c r="L4539" t="s">
        <v>327</v>
      </c>
    </row>
    <row r="4540" spans="1:12" x14ac:dyDescent="0.25">
      <c r="A4540" s="1">
        <v>4539</v>
      </c>
      <c r="B4540" s="3">
        <v>5</v>
      </c>
      <c r="C4540" s="1">
        <v>248</v>
      </c>
      <c r="D4540" s="1">
        <v>18</v>
      </c>
      <c r="E4540" s="1">
        <v>12</v>
      </c>
      <c r="F4540" s="1">
        <v>0</v>
      </c>
      <c r="G4540">
        <f>VLOOKUP(C4540,reference!$A$1:$E$310,5,FALSE)</f>
        <v>5315032</v>
      </c>
      <c r="H4540" t="str">
        <f>VLOOKUP(C4540,reference!$A$1:$E$310,4,FALSE)</f>
        <v>LEMBOR SELATAN</v>
      </c>
      <c r="I4540" t="str">
        <f>VLOOKUP($D4540,reference!$G$1:$H$25,2,FALSE)</f>
        <v>Lahan terbuka</v>
      </c>
      <c r="J4540" t="str">
        <f>VLOOKUP($E4540,reference!$G$1:$H$25,2,FALSE)</f>
        <v>Pertanian lahan kering</v>
      </c>
      <c r="K4540" t="str">
        <f t="shared" si="70"/>
        <v>Non Irigasi</v>
      </c>
      <c r="L4540" t="s">
        <v>327</v>
      </c>
    </row>
    <row r="4541" spans="1:12" x14ac:dyDescent="0.25">
      <c r="A4541" s="1">
        <v>4540</v>
      </c>
      <c r="B4541" s="3">
        <v>384</v>
      </c>
      <c r="C4541" s="1">
        <v>248</v>
      </c>
      <c r="D4541" s="1">
        <v>18</v>
      </c>
      <c r="E4541" s="1">
        <v>11</v>
      </c>
      <c r="F4541" s="1">
        <v>0</v>
      </c>
      <c r="G4541">
        <f>VLOOKUP(C4541,reference!$A$1:$E$310,5,FALSE)</f>
        <v>5315032</v>
      </c>
      <c r="H4541" t="str">
        <f>VLOOKUP(C4541,reference!$A$1:$E$310,4,FALSE)</f>
        <v>LEMBOR SELATAN</v>
      </c>
      <c r="I4541" t="str">
        <f>VLOOKUP($D4541,reference!$G$1:$H$25,2,FALSE)</f>
        <v>Lahan terbuka</v>
      </c>
      <c r="J4541" t="str">
        <f>VLOOKUP($E4541,reference!$G$1:$H$25,2,FALSE)</f>
        <v>Savanna / Padang rumput</v>
      </c>
      <c r="K4541" t="str">
        <f t="shared" si="70"/>
        <v>Non Irigasi</v>
      </c>
      <c r="L4541" t="s">
        <v>327</v>
      </c>
    </row>
    <row r="4542" spans="1:12" x14ac:dyDescent="0.25">
      <c r="A4542" s="1">
        <v>4541</v>
      </c>
      <c r="B4542" s="3">
        <v>324</v>
      </c>
      <c r="C4542" s="1">
        <v>273</v>
      </c>
      <c r="D4542" s="1">
        <v>2</v>
      </c>
      <c r="E4542" s="1">
        <v>12</v>
      </c>
      <c r="F4542" s="1">
        <v>0</v>
      </c>
      <c r="G4542">
        <f>VLOOKUP(C4542,reference!$A$1:$E$310,5,FALSE)</f>
        <v>5318040</v>
      </c>
      <c r="H4542" t="str">
        <f>VLOOKUP(C4542,reference!$A$1:$E$310,4,FALSE)</f>
        <v>BOAWAE</v>
      </c>
      <c r="I4542" t="str">
        <f>VLOOKUP($D4542,reference!$G$1:$H$25,2,FALSE)</f>
        <v>Hutan lahan kering sekunder / bekas tebangan</v>
      </c>
      <c r="J4542" t="str">
        <f>VLOOKUP($E4542,reference!$G$1:$H$25,2,FALSE)</f>
        <v>Pertanian lahan kering</v>
      </c>
      <c r="K4542" t="str">
        <f t="shared" si="70"/>
        <v>Non Irigasi</v>
      </c>
      <c r="L4542" t="s">
        <v>328</v>
      </c>
    </row>
    <row r="4543" spans="1:12" x14ac:dyDescent="0.25">
      <c r="A4543" s="1">
        <v>4542</v>
      </c>
      <c r="B4543" s="3">
        <v>9</v>
      </c>
      <c r="C4543" s="1">
        <v>273</v>
      </c>
      <c r="D4543" s="1">
        <v>16</v>
      </c>
      <c r="E4543" s="1">
        <v>9</v>
      </c>
      <c r="F4543" s="1">
        <v>0</v>
      </c>
      <c r="G4543">
        <f>VLOOKUP(C4543,reference!$A$1:$E$310,5,FALSE)</f>
        <v>5318040</v>
      </c>
      <c r="H4543" t="str">
        <f>VLOOKUP(C4543,reference!$A$1:$E$310,4,FALSE)</f>
        <v>BOAWAE</v>
      </c>
      <c r="I4543" t="str">
        <f>VLOOKUP($D4543,reference!$G$1:$H$25,2,FALSE)</f>
        <v>Pemukiman</v>
      </c>
      <c r="J4543" t="str">
        <f>VLOOKUP($E4543,reference!$G$1:$H$25,2,FALSE)</f>
        <v>Semak belukar</v>
      </c>
      <c r="K4543" t="str">
        <f t="shared" si="70"/>
        <v>Non Irigasi</v>
      </c>
      <c r="L4543" t="s">
        <v>327</v>
      </c>
    </row>
    <row r="4544" spans="1:12" x14ac:dyDescent="0.25">
      <c r="A4544" s="1">
        <v>4543</v>
      </c>
      <c r="B4544" s="3">
        <v>106</v>
      </c>
      <c r="C4544" s="1">
        <v>197</v>
      </c>
      <c r="D4544" s="1">
        <v>2</v>
      </c>
      <c r="E4544" s="1">
        <v>9</v>
      </c>
      <c r="F4544" s="1">
        <v>0</v>
      </c>
      <c r="G4544">
        <f>VLOOKUP(C4544,reference!$A$1:$E$310,5,FALSE)</f>
        <v>5311050</v>
      </c>
      <c r="H4544" t="str">
        <f>VLOOKUP(C4544,reference!$A$1:$E$310,4,FALSE)</f>
        <v>WOLOWARU</v>
      </c>
      <c r="I4544" t="str">
        <f>VLOOKUP($D4544,reference!$G$1:$H$25,2,FALSE)</f>
        <v>Hutan lahan kering sekunder / bekas tebangan</v>
      </c>
      <c r="J4544" t="str">
        <f>VLOOKUP($E4544,reference!$G$1:$H$25,2,FALSE)</f>
        <v>Semak belukar</v>
      </c>
      <c r="K4544" t="str">
        <f t="shared" si="70"/>
        <v>Non Irigasi</v>
      </c>
      <c r="L4544" t="s">
        <v>328</v>
      </c>
    </row>
    <row r="4545" spans="1:12" x14ac:dyDescent="0.25">
      <c r="A4545" s="1">
        <v>4544</v>
      </c>
      <c r="B4545" s="3">
        <v>637</v>
      </c>
      <c r="C4545" s="1">
        <v>273</v>
      </c>
      <c r="D4545" s="1">
        <v>12</v>
      </c>
      <c r="E4545" s="1">
        <v>16</v>
      </c>
      <c r="F4545" s="1">
        <v>0</v>
      </c>
      <c r="G4545">
        <f>VLOOKUP(C4545,reference!$A$1:$E$310,5,FALSE)</f>
        <v>5318040</v>
      </c>
      <c r="H4545" t="str">
        <f>VLOOKUP(C4545,reference!$A$1:$E$310,4,FALSE)</f>
        <v>BOAWAE</v>
      </c>
      <c r="I4545" t="str">
        <f>VLOOKUP($D4545,reference!$G$1:$H$25,2,FALSE)</f>
        <v>Pertanian lahan kering</v>
      </c>
      <c r="J4545" t="str">
        <f>VLOOKUP($E4545,reference!$G$1:$H$25,2,FALSE)</f>
        <v>Pemukiman</v>
      </c>
      <c r="K4545" t="str">
        <f t="shared" si="70"/>
        <v>Non Irigasi</v>
      </c>
      <c r="L4545" t="s">
        <v>327</v>
      </c>
    </row>
    <row r="4546" spans="1:12" x14ac:dyDescent="0.25">
      <c r="A4546" s="1">
        <v>4545</v>
      </c>
      <c r="B4546" s="3">
        <v>16</v>
      </c>
      <c r="C4546" s="1">
        <v>273</v>
      </c>
      <c r="D4546" s="1">
        <v>16</v>
      </c>
      <c r="E4546" s="1">
        <v>12</v>
      </c>
      <c r="F4546" s="1">
        <v>0</v>
      </c>
      <c r="G4546">
        <f>VLOOKUP(C4546,reference!$A$1:$E$310,5,FALSE)</f>
        <v>5318040</v>
      </c>
      <c r="H4546" t="str">
        <f>VLOOKUP(C4546,reference!$A$1:$E$310,4,FALSE)</f>
        <v>BOAWAE</v>
      </c>
      <c r="I4546" t="str">
        <f>VLOOKUP($D4546,reference!$G$1:$H$25,2,FALSE)</f>
        <v>Pemukiman</v>
      </c>
      <c r="J4546" t="str">
        <f>VLOOKUP($E4546,reference!$G$1:$H$25,2,FALSE)</f>
        <v>Pertanian lahan kering</v>
      </c>
      <c r="K4546" t="str">
        <f t="shared" si="70"/>
        <v>Non Irigasi</v>
      </c>
      <c r="L4546" t="s">
        <v>327</v>
      </c>
    </row>
    <row r="4547" spans="1:12" x14ac:dyDescent="0.25">
      <c r="A4547" s="1">
        <v>4546</v>
      </c>
      <c r="B4547" s="3">
        <v>50</v>
      </c>
      <c r="C4547" s="1">
        <v>197</v>
      </c>
      <c r="D4547" s="1">
        <v>2</v>
      </c>
      <c r="E4547" s="1">
        <v>14</v>
      </c>
      <c r="F4547" s="1">
        <v>0</v>
      </c>
      <c r="G4547">
        <f>VLOOKUP(C4547,reference!$A$1:$E$310,5,FALSE)</f>
        <v>5311050</v>
      </c>
      <c r="H4547" t="str">
        <f>VLOOKUP(C4547,reference!$A$1:$E$310,4,FALSE)</f>
        <v>WOLOWARU</v>
      </c>
      <c r="I4547" t="str">
        <f>VLOOKUP($D4547,reference!$G$1:$H$25,2,FALSE)</f>
        <v>Hutan lahan kering sekunder / bekas tebangan</v>
      </c>
      <c r="J4547" t="str">
        <f>VLOOKUP($E4547,reference!$G$1:$H$25,2,FALSE)</f>
        <v>Sawah</v>
      </c>
      <c r="K4547" t="str">
        <f t="shared" ref="K4547:K4610" si="71">IF(F4547=0,"Non Irigasi","Buffer Irigasi")</f>
        <v>Non Irigasi</v>
      </c>
      <c r="L4547" t="s">
        <v>328</v>
      </c>
    </row>
    <row r="4548" spans="1:12" x14ac:dyDescent="0.25">
      <c r="A4548" s="1">
        <v>4547</v>
      </c>
      <c r="B4548" s="3">
        <v>4</v>
      </c>
      <c r="C4548" s="1">
        <v>246</v>
      </c>
      <c r="D4548" s="1">
        <v>11</v>
      </c>
      <c r="E4548" s="1">
        <v>16</v>
      </c>
      <c r="F4548" s="1">
        <v>0</v>
      </c>
      <c r="G4548">
        <f>VLOOKUP(C4548,reference!$A$1:$E$310,5,FALSE)</f>
        <v>5315030</v>
      </c>
      <c r="H4548" t="str">
        <f>VLOOKUP(C4548,reference!$A$1:$E$310,4,FALSE)</f>
        <v>LEMBOR</v>
      </c>
      <c r="I4548" t="str">
        <f>VLOOKUP($D4548,reference!$G$1:$H$25,2,FALSE)</f>
        <v>Savanna / Padang rumput</v>
      </c>
      <c r="J4548" t="str">
        <f>VLOOKUP($E4548,reference!$G$1:$H$25,2,FALSE)</f>
        <v>Pemukiman</v>
      </c>
      <c r="K4548" t="str">
        <f t="shared" si="71"/>
        <v>Non Irigasi</v>
      </c>
      <c r="L4548" t="s">
        <v>327</v>
      </c>
    </row>
    <row r="4549" spans="1:12" x14ac:dyDescent="0.25">
      <c r="A4549" s="1">
        <v>4548</v>
      </c>
      <c r="B4549" s="3">
        <v>2</v>
      </c>
      <c r="C4549" s="1">
        <v>248</v>
      </c>
      <c r="D4549" s="1">
        <v>18</v>
      </c>
      <c r="E4549" s="1">
        <v>14</v>
      </c>
      <c r="F4549" s="1">
        <v>0</v>
      </c>
      <c r="G4549">
        <f>VLOOKUP(C4549,reference!$A$1:$E$310,5,FALSE)</f>
        <v>5315032</v>
      </c>
      <c r="H4549" t="str">
        <f>VLOOKUP(C4549,reference!$A$1:$E$310,4,FALSE)</f>
        <v>LEMBOR SELATAN</v>
      </c>
      <c r="I4549" t="str">
        <f>VLOOKUP($D4549,reference!$G$1:$H$25,2,FALSE)</f>
        <v>Lahan terbuka</v>
      </c>
      <c r="J4549" t="str">
        <f>VLOOKUP($E4549,reference!$G$1:$H$25,2,FALSE)</f>
        <v>Sawah</v>
      </c>
      <c r="K4549" t="str">
        <f t="shared" si="71"/>
        <v>Non Irigasi</v>
      </c>
      <c r="L4549" t="s">
        <v>327</v>
      </c>
    </row>
    <row r="4550" spans="1:12" x14ac:dyDescent="0.25">
      <c r="A4550" s="1">
        <v>4549</v>
      </c>
      <c r="B4550" s="3">
        <v>63</v>
      </c>
      <c r="C4550" s="1">
        <v>221</v>
      </c>
      <c r="D4550" s="1">
        <v>16</v>
      </c>
      <c r="E4550" s="1">
        <v>13</v>
      </c>
      <c r="F4550" s="1">
        <v>0</v>
      </c>
      <c r="G4550">
        <f>VLOOKUP(C4550,reference!$A$1:$E$310,5,FALSE)</f>
        <v>5313041</v>
      </c>
      <c r="H4550" t="str">
        <f>VLOOKUP(C4550,reference!$A$1:$E$310,4,FALSE)</f>
        <v>SATAR MESE BARAT</v>
      </c>
      <c r="I4550" t="str">
        <f>VLOOKUP($D4550,reference!$G$1:$H$25,2,FALSE)</f>
        <v>Pemukiman</v>
      </c>
      <c r="J4550" t="str">
        <f>VLOOKUP($E4550,reference!$G$1:$H$25,2,FALSE)</f>
        <v>Pertanian lahan kering  campur semak / kebun campur</v>
      </c>
      <c r="K4550" t="str">
        <f t="shared" si="71"/>
        <v>Non Irigasi</v>
      </c>
      <c r="L4550" t="s">
        <v>327</v>
      </c>
    </row>
    <row r="4551" spans="1:12" x14ac:dyDescent="0.25">
      <c r="A4551" s="1">
        <v>4550</v>
      </c>
      <c r="B4551" s="3">
        <v>4</v>
      </c>
      <c r="C4551" s="1">
        <v>214</v>
      </c>
      <c r="D4551" s="1">
        <v>11</v>
      </c>
      <c r="E4551" s="1">
        <v>16</v>
      </c>
      <c r="F4551" s="1">
        <v>0</v>
      </c>
      <c r="G4551">
        <f>VLOOKUP(C4551,reference!$A$1:$E$310,5,FALSE)</f>
        <v>5312032</v>
      </c>
      <c r="H4551" t="str">
        <f>VLOOKUP(C4551,reference!$A$1:$E$310,4,FALSE)</f>
        <v>GOLEWA BARAT</v>
      </c>
      <c r="I4551" t="str">
        <f>VLOOKUP($D4551,reference!$G$1:$H$25,2,FALSE)</f>
        <v>Savanna / Padang rumput</v>
      </c>
      <c r="J4551" t="str">
        <f>VLOOKUP($E4551,reference!$G$1:$H$25,2,FALSE)</f>
        <v>Pemukiman</v>
      </c>
      <c r="K4551" t="str">
        <f t="shared" si="71"/>
        <v>Non Irigasi</v>
      </c>
      <c r="L4551" t="s">
        <v>327</v>
      </c>
    </row>
    <row r="4552" spans="1:12" x14ac:dyDescent="0.25">
      <c r="A4552" s="1">
        <v>4551</v>
      </c>
      <c r="B4552" s="3">
        <v>8</v>
      </c>
      <c r="C4552" s="1">
        <v>273</v>
      </c>
      <c r="D4552" s="1">
        <v>11</v>
      </c>
      <c r="E4552" s="1">
        <v>12</v>
      </c>
      <c r="F4552" s="1">
        <v>1</v>
      </c>
      <c r="G4552">
        <f>VLOOKUP(C4552,reference!$A$1:$E$310,5,FALSE)</f>
        <v>5318040</v>
      </c>
      <c r="H4552" t="str">
        <f>VLOOKUP(C4552,reference!$A$1:$E$310,4,FALSE)</f>
        <v>BOAWAE</v>
      </c>
      <c r="I4552" t="str">
        <f>VLOOKUP($D4552,reference!$G$1:$H$25,2,FALSE)</f>
        <v>Savanna / Padang rumput</v>
      </c>
      <c r="J4552" t="str">
        <f>VLOOKUP($E4552,reference!$G$1:$H$25,2,FALSE)</f>
        <v>Pertanian lahan kering</v>
      </c>
      <c r="K4552" t="str">
        <f t="shared" si="71"/>
        <v>Buffer Irigasi</v>
      </c>
      <c r="L4552" t="s">
        <v>327</v>
      </c>
    </row>
    <row r="4553" spans="1:12" x14ac:dyDescent="0.25">
      <c r="A4553" s="1">
        <v>4552</v>
      </c>
      <c r="B4553" s="3">
        <v>6</v>
      </c>
      <c r="C4553" s="1">
        <v>273</v>
      </c>
      <c r="D4553" s="1">
        <v>16</v>
      </c>
      <c r="E4553" s="1">
        <v>14</v>
      </c>
      <c r="F4553" s="1">
        <v>0</v>
      </c>
      <c r="G4553">
        <f>VLOOKUP(C4553,reference!$A$1:$E$310,5,FALSE)</f>
        <v>5318040</v>
      </c>
      <c r="H4553" t="str">
        <f>VLOOKUP(C4553,reference!$A$1:$E$310,4,FALSE)</f>
        <v>BOAWAE</v>
      </c>
      <c r="I4553" t="str">
        <f>VLOOKUP($D4553,reference!$G$1:$H$25,2,FALSE)</f>
        <v>Pemukiman</v>
      </c>
      <c r="J4553" t="str">
        <f>VLOOKUP($E4553,reference!$G$1:$H$25,2,FALSE)</f>
        <v>Sawah</v>
      </c>
      <c r="K4553" t="str">
        <f t="shared" si="71"/>
        <v>Non Irigasi</v>
      </c>
      <c r="L4553" t="s">
        <v>327</v>
      </c>
    </row>
    <row r="4554" spans="1:12" x14ac:dyDescent="0.25">
      <c r="A4554" s="1">
        <v>4553</v>
      </c>
      <c r="B4554" s="3">
        <v>911</v>
      </c>
      <c r="C4554" s="1">
        <v>221</v>
      </c>
      <c r="D4554" s="1">
        <v>2</v>
      </c>
      <c r="E4554" s="1">
        <v>1</v>
      </c>
      <c r="F4554" s="1">
        <v>0</v>
      </c>
      <c r="G4554">
        <f>VLOOKUP(C4554,reference!$A$1:$E$310,5,FALSE)</f>
        <v>5313041</v>
      </c>
      <c r="H4554" t="str">
        <f>VLOOKUP(C4554,reference!$A$1:$E$310,4,FALSE)</f>
        <v>SATAR MESE BARAT</v>
      </c>
      <c r="I4554" t="str">
        <f>VLOOKUP($D4554,reference!$G$1:$H$25,2,FALSE)</f>
        <v>Hutan lahan kering sekunder / bekas tebangan</v>
      </c>
      <c r="J4554" t="str">
        <f>VLOOKUP($E4554,reference!$G$1:$H$25,2,FALSE)</f>
        <v>Hutan lahan kering primer</v>
      </c>
      <c r="K4554" t="str">
        <f t="shared" si="71"/>
        <v>Non Irigasi</v>
      </c>
      <c r="L4554" t="s">
        <v>327</v>
      </c>
    </row>
    <row r="4555" spans="1:12" x14ac:dyDescent="0.25">
      <c r="A4555" s="1">
        <v>4554</v>
      </c>
      <c r="B4555" s="3">
        <v>9</v>
      </c>
      <c r="C4555" s="1">
        <v>221</v>
      </c>
      <c r="D4555" s="1">
        <v>13</v>
      </c>
      <c r="E4555" s="1">
        <v>13</v>
      </c>
      <c r="F4555" s="1">
        <v>0</v>
      </c>
      <c r="G4555">
        <f>VLOOKUP(C4555,reference!$A$1:$E$310,5,FALSE)</f>
        <v>5313041</v>
      </c>
      <c r="H4555" t="str">
        <f>VLOOKUP(C4555,reference!$A$1:$E$310,4,FALSE)</f>
        <v>SATAR MESE BARAT</v>
      </c>
      <c r="I4555" t="str">
        <f>VLOOKUP($D4555,reference!$G$1:$H$25,2,FALSE)</f>
        <v>Pertanian lahan kering  campur semak / kebun campur</v>
      </c>
      <c r="J4555" t="str">
        <f>VLOOKUP($E4555,reference!$G$1:$H$25,2,FALSE)</f>
        <v>Pertanian lahan kering  campur semak / kebun campur</v>
      </c>
      <c r="K4555" t="str">
        <f t="shared" si="71"/>
        <v>Non Irigasi</v>
      </c>
      <c r="L4555" t="s">
        <v>327</v>
      </c>
    </row>
    <row r="4556" spans="1:12" x14ac:dyDescent="0.25">
      <c r="A4556" s="1">
        <v>4555</v>
      </c>
      <c r="B4556" s="3">
        <v>12</v>
      </c>
      <c r="C4556" s="1">
        <v>273</v>
      </c>
      <c r="D4556" s="1">
        <v>12</v>
      </c>
      <c r="E4556" s="1">
        <v>9</v>
      </c>
      <c r="F4556" s="1">
        <v>0</v>
      </c>
      <c r="G4556">
        <f>VLOOKUP(C4556,reference!$A$1:$E$310,5,FALSE)</f>
        <v>5318040</v>
      </c>
      <c r="H4556" t="str">
        <f>VLOOKUP(C4556,reference!$A$1:$E$310,4,FALSE)</f>
        <v>BOAWAE</v>
      </c>
      <c r="I4556" t="str">
        <f>VLOOKUP($D4556,reference!$G$1:$H$25,2,FALSE)</f>
        <v>Pertanian lahan kering</v>
      </c>
      <c r="J4556" t="str">
        <f>VLOOKUP($E4556,reference!$G$1:$H$25,2,FALSE)</f>
        <v>Semak belukar</v>
      </c>
      <c r="K4556" t="str">
        <f t="shared" si="71"/>
        <v>Non Irigasi</v>
      </c>
      <c r="L4556" t="s">
        <v>327</v>
      </c>
    </row>
    <row r="4557" spans="1:12" x14ac:dyDescent="0.25">
      <c r="A4557" s="1">
        <v>4556</v>
      </c>
      <c r="B4557" s="3">
        <v>42</v>
      </c>
      <c r="C4557" s="1">
        <v>248</v>
      </c>
      <c r="D4557" s="1">
        <v>16</v>
      </c>
      <c r="E4557" s="1">
        <v>16</v>
      </c>
      <c r="F4557" s="1">
        <v>0</v>
      </c>
      <c r="G4557">
        <f>VLOOKUP(C4557,reference!$A$1:$E$310,5,FALSE)</f>
        <v>5315032</v>
      </c>
      <c r="H4557" t="str">
        <f>VLOOKUP(C4557,reference!$A$1:$E$310,4,FALSE)</f>
        <v>LEMBOR SELATAN</v>
      </c>
      <c r="I4557" t="str">
        <f>VLOOKUP($D4557,reference!$G$1:$H$25,2,FALSE)</f>
        <v>Pemukiman</v>
      </c>
      <c r="J4557" t="str">
        <f>VLOOKUP($E4557,reference!$G$1:$H$25,2,FALSE)</f>
        <v>Pemukiman</v>
      </c>
      <c r="K4557" t="str">
        <f t="shared" si="71"/>
        <v>Non Irigasi</v>
      </c>
      <c r="L4557" t="s">
        <v>327</v>
      </c>
    </row>
    <row r="4558" spans="1:12" x14ac:dyDescent="0.25">
      <c r="A4558" s="1">
        <v>4557</v>
      </c>
      <c r="B4558" s="3">
        <v>138</v>
      </c>
      <c r="C4558" s="1">
        <v>221</v>
      </c>
      <c r="D4558" s="1">
        <v>1</v>
      </c>
      <c r="E4558" s="1">
        <v>13</v>
      </c>
      <c r="F4558" s="1">
        <v>0</v>
      </c>
      <c r="G4558">
        <f>VLOOKUP(C4558,reference!$A$1:$E$310,5,FALSE)</f>
        <v>5313041</v>
      </c>
      <c r="H4558" t="str">
        <f>VLOOKUP(C4558,reference!$A$1:$E$310,4,FALSE)</f>
        <v>SATAR MESE BARAT</v>
      </c>
      <c r="I4558" t="str">
        <f>VLOOKUP($D4558,reference!$G$1:$H$25,2,FALSE)</f>
        <v>Hutan lahan kering primer</v>
      </c>
      <c r="J4558" t="str">
        <f>VLOOKUP($E4558,reference!$G$1:$H$25,2,FALSE)</f>
        <v>Pertanian lahan kering  campur semak / kebun campur</v>
      </c>
      <c r="K4558" t="str">
        <f t="shared" si="71"/>
        <v>Non Irigasi</v>
      </c>
      <c r="L4558" t="s">
        <v>328</v>
      </c>
    </row>
    <row r="4559" spans="1:12" x14ac:dyDescent="0.25">
      <c r="A4559" s="1">
        <v>4558</v>
      </c>
      <c r="B4559" s="3">
        <v>187</v>
      </c>
      <c r="C4559" s="1">
        <v>221</v>
      </c>
      <c r="D4559" s="1">
        <v>12</v>
      </c>
      <c r="E4559" s="1">
        <v>13</v>
      </c>
      <c r="F4559" s="1">
        <v>0</v>
      </c>
      <c r="G4559">
        <f>VLOOKUP(C4559,reference!$A$1:$E$310,5,FALSE)</f>
        <v>5313041</v>
      </c>
      <c r="H4559" t="str">
        <f>VLOOKUP(C4559,reference!$A$1:$E$310,4,FALSE)</f>
        <v>SATAR MESE BARAT</v>
      </c>
      <c r="I4559" t="str">
        <f>VLOOKUP($D4559,reference!$G$1:$H$25,2,FALSE)</f>
        <v>Pertanian lahan kering</v>
      </c>
      <c r="J4559" t="str">
        <f>VLOOKUP($E4559,reference!$G$1:$H$25,2,FALSE)</f>
        <v>Pertanian lahan kering  campur semak / kebun campur</v>
      </c>
      <c r="K4559" t="str">
        <f t="shared" si="71"/>
        <v>Non Irigasi</v>
      </c>
      <c r="L4559" t="s">
        <v>327</v>
      </c>
    </row>
    <row r="4560" spans="1:12" x14ac:dyDescent="0.25">
      <c r="A4560" s="1">
        <v>4559</v>
      </c>
      <c r="B4560" s="3">
        <v>577</v>
      </c>
      <c r="C4560" s="1">
        <v>199</v>
      </c>
      <c r="D4560" s="1">
        <v>2</v>
      </c>
      <c r="E4560" s="1">
        <v>13</v>
      </c>
      <c r="F4560" s="1">
        <v>0</v>
      </c>
      <c r="G4560">
        <f>VLOOKUP(C4560,reference!$A$1:$E$310,5,FALSE)</f>
        <v>5311052</v>
      </c>
      <c r="H4560" t="str">
        <f>VLOOKUP(C4560,reference!$A$1:$E$310,4,FALSE)</f>
        <v>LIO TIMUR</v>
      </c>
      <c r="I4560" t="str">
        <f>VLOOKUP($D4560,reference!$G$1:$H$25,2,FALSE)</f>
        <v>Hutan lahan kering sekunder / bekas tebangan</v>
      </c>
      <c r="J4560" t="str">
        <f>VLOOKUP($E4560,reference!$G$1:$H$25,2,FALSE)</f>
        <v>Pertanian lahan kering  campur semak / kebun campur</v>
      </c>
      <c r="K4560" t="str">
        <f t="shared" si="71"/>
        <v>Non Irigasi</v>
      </c>
      <c r="L4560" t="s">
        <v>328</v>
      </c>
    </row>
    <row r="4561" spans="1:12" x14ac:dyDescent="0.25">
      <c r="A4561" s="1">
        <v>4560</v>
      </c>
      <c r="B4561" s="3">
        <v>1</v>
      </c>
      <c r="C4561" s="1">
        <v>248</v>
      </c>
      <c r="D4561" s="1">
        <v>18</v>
      </c>
      <c r="E4561" s="1">
        <v>13</v>
      </c>
      <c r="F4561" s="1">
        <v>0</v>
      </c>
      <c r="G4561">
        <f>VLOOKUP(C4561,reference!$A$1:$E$310,5,FALSE)</f>
        <v>5315032</v>
      </c>
      <c r="H4561" t="str">
        <f>VLOOKUP(C4561,reference!$A$1:$E$310,4,FALSE)</f>
        <v>LEMBOR SELATAN</v>
      </c>
      <c r="I4561" t="str">
        <f>VLOOKUP($D4561,reference!$G$1:$H$25,2,FALSE)</f>
        <v>Lahan terbuka</v>
      </c>
      <c r="J4561" t="str">
        <f>VLOOKUP($E4561,reference!$G$1:$H$25,2,FALSE)</f>
        <v>Pertanian lahan kering  campur semak / kebun campur</v>
      </c>
      <c r="K4561" t="str">
        <f t="shared" si="71"/>
        <v>Non Irigasi</v>
      </c>
      <c r="L4561" t="s">
        <v>327</v>
      </c>
    </row>
    <row r="4562" spans="1:12" x14ac:dyDescent="0.25">
      <c r="A4562" s="1">
        <v>4561</v>
      </c>
      <c r="B4562" s="3">
        <v>13</v>
      </c>
      <c r="C4562" s="1">
        <v>248</v>
      </c>
      <c r="D4562" s="1">
        <v>16</v>
      </c>
      <c r="E4562" s="1">
        <v>9</v>
      </c>
      <c r="F4562" s="1">
        <v>0</v>
      </c>
      <c r="G4562">
        <f>VLOOKUP(C4562,reference!$A$1:$E$310,5,FALSE)</f>
        <v>5315032</v>
      </c>
      <c r="H4562" t="str">
        <f>VLOOKUP(C4562,reference!$A$1:$E$310,4,FALSE)</f>
        <v>LEMBOR SELATAN</v>
      </c>
      <c r="I4562" t="str">
        <f>VLOOKUP($D4562,reference!$G$1:$H$25,2,FALSE)</f>
        <v>Pemukiman</v>
      </c>
      <c r="J4562" t="str">
        <f>VLOOKUP($E4562,reference!$G$1:$H$25,2,FALSE)</f>
        <v>Semak belukar</v>
      </c>
      <c r="K4562" t="str">
        <f t="shared" si="71"/>
        <v>Non Irigasi</v>
      </c>
      <c r="L4562" t="s">
        <v>327</v>
      </c>
    </row>
    <row r="4563" spans="1:12" x14ac:dyDescent="0.25">
      <c r="A4563" s="1">
        <v>4562</v>
      </c>
      <c r="B4563" s="3">
        <v>2</v>
      </c>
      <c r="C4563" s="1">
        <v>167</v>
      </c>
      <c r="D4563" s="1">
        <v>0</v>
      </c>
      <c r="E4563" s="1">
        <v>0</v>
      </c>
      <c r="F4563" s="1">
        <v>0</v>
      </c>
      <c r="G4563">
        <f>VLOOKUP(C4563,reference!$A$1:$E$310,5,FALSE)</f>
        <v>5310011</v>
      </c>
      <c r="H4563" t="str">
        <f>VLOOKUP(C4563,reference!$A$1:$E$310,4,FALSE)</f>
        <v>MEGO</v>
      </c>
      <c r="I4563" t="str">
        <f>VLOOKUP($D4563,reference!$G$1:$H$25,2,FALSE)</f>
        <v>No data</v>
      </c>
      <c r="J4563" t="str">
        <f>VLOOKUP($E4563,reference!$G$1:$H$25,2,FALSE)</f>
        <v>No data</v>
      </c>
      <c r="K4563" t="str">
        <f t="shared" si="71"/>
        <v>Non Irigasi</v>
      </c>
      <c r="L4563" t="s">
        <v>327</v>
      </c>
    </row>
    <row r="4564" spans="1:12" x14ac:dyDescent="0.25">
      <c r="A4564" s="1">
        <v>4563</v>
      </c>
      <c r="B4564" s="3">
        <v>584</v>
      </c>
      <c r="C4564" s="1">
        <v>208</v>
      </c>
      <c r="D4564" s="1">
        <v>13</v>
      </c>
      <c r="E4564" s="1">
        <v>11</v>
      </c>
      <c r="F4564" s="1">
        <v>0</v>
      </c>
      <c r="G4564">
        <f>VLOOKUP(C4564,reference!$A$1:$E$310,5,FALSE)</f>
        <v>5312010</v>
      </c>
      <c r="H4564" t="str">
        <f>VLOOKUP(C4564,reference!$A$1:$E$310,4,FALSE)</f>
        <v>AIMERE</v>
      </c>
      <c r="I4564" t="str">
        <f>VLOOKUP($D4564,reference!$G$1:$H$25,2,FALSE)</f>
        <v>Pertanian lahan kering  campur semak / kebun campur</v>
      </c>
      <c r="J4564" t="str">
        <f>VLOOKUP($E4564,reference!$G$1:$H$25,2,FALSE)</f>
        <v>Savanna / Padang rumput</v>
      </c>
      <c r="K4564" t="str">
        <f t="shared" si="71"/>
        <v>Non Irigasi</v>
      </c>
      <c r="L4564" t="s">
        <v>327</v>
      </c>
    </row>
    <row r="4565" spans="1:12" x14ac:dyDescent="0.25">
      <c r="A4565" s="1">
        <v>4564</v>
      </c>
      <c r="B4565" s="3">
        <v>55</v>
      </c>
      <c r="C4565" s="1">
        <v>212</v>
      </c>
      <c r="D4565" s="1">
        <v>11</v>
      </c>
      <c r="E4565" s="1">
        <v>16</v>
      </c>
      <c r="F4565" s="1">
        <v>0</v>
      </c>
      <c r="G4565">
        <f>VLOOKUP(C4565,reference!$A$1:$E$310,5,FALSE)</f>
        <v>5312030</v>
      </c>
      <c r="H4565" t="str">
        <f>VLOOKUP(C4565,reference!$A$1:$E$310,4,FALSE)</f>
        <v>GOLEWA</v>
      </c>
      <c r="I4565" t="str">
        <f>VLOOKUP($D4565,reference!$G$1:$H$25,2,FALSE)</f>
        <v>Savanna / Padang rumput</v>
      </c>
      <c r="J4565" t="str">
        <f>VLOOKUP($E4565,reference!$G$1:$H$25,2,FALSE)</f>
        <v>Pemukiman</v>
      </c>
      <c r="K4565" t="str">
        <f t="shared" si="71"/>
        <v>Non Irigasi</v>
      </c>
      <c r="L4565" t="s">
        <v>327</v>
      </c>
    </row>
    <row r="4566" spans="1:12" x14ac:dyDescent="0.25">
      <c r="A4566" s="1">
        <v>4565</v>
      </c>
      <c r="B4566" s="3">
        <v>75</v>
      </c>
      <c r="C4566" s="1">
        <v>273</v>
      </c>
      <c r="D4566" s="1">
        <v>2</v>
      </c>
      <c r="E4566" s="1">
        <v>16</v>
      </c>
      <c r="F4566" s="1">
        <v>0</v>
      </c>
      <c r="G4566">
        <f>VLOOKUP(C4566,reference!$A$1:$E$310,5,FALSE)</f>
        <v>5318040</v>
      </c>
      <c r="H4566" t="str">
        <f>VLOOKUP(C4566,reference!$A$1:$E$310,4,FALSE)</f>
        <v>BOAWAE</v>
      </c>
      <c r="I4566" t="str">
        <f>VLOOKUP($D4566,reference!$G$1:$H$25,2,FALSE)</f>
        <v>Hutan lahan kering sekunder / bekas tebangan</v>
      </c>
      <c r="J4566" t="str">
        <f>VLOOKUP($E4566,reference!$G$1:$H$25,2,FALSE)</f>
        <v>Pemukiman</v>
      </c>
      <c r="K4566" t="str">
        <f t="shared" si="71"/>
        <v>Non Irigasi</v>
      </c>
      <c r="L4566" t="s">
        <v>328</v>
      </c>
    </row>
    <row r="4567" spans="1:12" x14ac:dyDescent="0.25">
      <c r="A4567" s="1">
        <v>4566</v>
      </c>
      <c r="B4567" s="3">
        <v>12</v>
      </c>
      <c r="C4567" s="1">
        <v>272</v>
      </c>
      <c r="D4567" s="1">
        <v>1</v>
      </c>
      <c r="E4567" s="1">
        <v>9</v>
      </c>
      <c r="F4567" s="1">
        <v>0</v>
      </c>
      <c r="G4567">
        <f>VLOOKUP(C4567,reference!$A$1:$E$310,5,FALSE)</f>
        <v>5318030</v>
      </c>
      <c r="H4567" t="str">
        <f>VLOOKUP(C4567,reference!$A$1:$E$310,4,FALSE)</f>
        <v>NANGARORO</v>
      </c>
      <c r="I4567" t="str">
        <f>VLOOKUP($D4567,reference!$G$1:$H$25,2,FALSE)</f>
        <v>Hutan lahan kering primer</v>
      </c>
      <c r="J4567" t="str">
        <f>VLOOKUP($E4567,reference!$G$1:$H$25,2,FALSE)</f>
        <v>Semak belukar</v>
      </c>
      <c r="K4567" t="str">
        <f t="shared" si="71"/>
        <v>Non Irigasi</v>
      </c>
      <c r="L4567" t="s">
        <v>328</v>
      </c>
    </row>
    <row r="4568" spans="1:12" x14ac:dyDescent="0.25">
      <c r="A4568" s="1">
        <v>4567</v>
      </c>
      <c r="B4568" s="3">
        <v>5</v>
      </c>
      <c r="C4568" s="1">
        <v>190</v>
      </c>
      <c r="D4568" s="1">
        <v>16</v>
      </c>
      <c r="E4568" s="1">
        <v>2</v>
      </c>
      <c r="F4568" s="1">
        <v>0</v>
      </c>
      <c r="G4568">
        <f>VLOOKUP(C4568,reference!$A$1:$E$310,5,FALSE)</f>
        <v>5311020</v>
      </c>
      <c r="H4568" t="str">
        <f>VLOOKUP(C4568,reference!$A$1:$E$310,4,FALSE)</f>
        <v>ENDE</v>
      </c>
      <c r="I4568" t="str">
        <f>VLOOKUP($D4568,reference!$G$1:$H$25,2,FALSE)</f>
        <v>Pemukiman</v>
      </c>
      <c r="J4568" t="str">
        <f>VLOOKUP($E4568,reference!$G$1:$H$25,2,FALSE)</f>
        <v>Hutan lahan kering sekunder / bekas tebangan</v>
      </c>
      <c r="K4568" t="str">
        <f t="shared" si="71"/>
        <v>Non Irigasi</v>
      </c>
      <c r="L4568" t="s">
        <v>327</v>
      </c>
    </row>
    <row r="4569" spans="1:12" x14ac:dyDescent="0.25">
      <c r="A4569" s="1">
        <v>4568</v>
      </c>
      <c r="B4569" s="3">
        <v>3</v>
      </c>
      <c r="C4569" s="1">
        <v>167</v>
      </c>
      <c r="D4569" s="1">
        <v>0</v>
      </c>
      <c r="E4569" s="1">
        <v>14</v>
      </c>
      <c r="F4569" s="1">
        <v>0</v>
      </c>
      <c r="G4569">
        <f>VLOOKUP(C4569,reference!$A$1:$E$310,5,FALSE)</f>
        <v>5310011</v>
      </c>
      <c r="H4569" t="str">
        <f>VLOOKUP(C4569,reference!$A$1:$E$310,4,FALSE)</f>
        <v>MEGO</v>
      </c>
      <c r="I4569" t="str">
        <f>VLOOKUP($D4569,reference!$G$1:$H$25,2,FALSE)</f>
        <v>No data</v>
      </c>
      <c r="J4569" t="str">
        <f>VLOOKUP($E4569,reference!$G$1:$H$25,2,FALSE)</f>
        <v>Sawah</v>
      </c>
      <c r="K4569" t="str">
        <f t="shared" si="71"/>
        <v>Non Irigasi</v>
      </c>
      <c r="L4569" t="s">
        <v>327</v>
      </c>
    </row>
    <row r="4570" spans="1:12" x14ac:dyDescent="0.25">
      <c r="A4570" s="1">
        <v>4569</v>
      </c>
      <c r="B4570" s="3">
        <v>30</v>
      </c>
      <c r="C4570" s="1">
        <v>273</v>
      </c>
      <c r="D4570" s="1">
        <v>12</v>
      </c>
      <c r="E4570" s="1">
        <v>12</v>
      </c>
      <c r="F4570" s="1">
        <v>1</v>
      </c>
      <c r="G4570">
        <f>VLOOKUP(C4570,reference!$A$1:$E$310,5,FALSE)</f>
        <v>5318040</v>
      </c>
      <c r="H4570" t="str">
        <f>VLOOKUP(C4570,reference!$A$1:$E$310,4,FALSE)</f>
        <v>BOAWAE</v>
      </c>
      <c r="I4570" t="str">
        <f>VLOOKUP($D4570,reference!$G$1:$H$25,2,FALSE)</f>
        <v>Pertanian lahan kering</v>
      </c>
      <c r="J4570" t="str">
        <f>VLOOKUP($E4570,reference!$G$1:$H$25,2,FALSE)</f>
        <v>Pertanian lahan kering</v>
      </c>
      <c r="K4570" t="str">
        <f t="shared" si="71"/>
        <v>Buffer Irigasi</v>
      </c>
      <c r="L4570" t="s">
        <v>327</v>
      </c>
    </row>
    <row r="4571" spans="1:12" x14ac:dyDescent="0.25">
      <c r="A4571" s="1">
        <v>4570</v>
      </c>
      <c r="B4571" s="3">
        <v>107</v>
      </c>
      <c r="C4571" s="1">
        <v>200</v>
      </c>
      <c r="D4571" s="1">
        <v>18</v>
      </c>
      <c r="E4571" s="1">
        <v>20</v>
      </c>
      <c r="F4571" s="1">
        <v>0</v>
      </c>
      <c r="G4571">
        <f>VLOOKUP(C4571,reference!$A$1:$E$310,5,FALSE)</f>
        <v>5311053</v>
      </c>
      <c r="H4571" t="str">
        <f>VLOOKUP(C4571,reference!$A$1:$E$310,4,FALSE)</f>
        <v>KELIMUTU</v>
      </c>
      <c r="I4571" t="str">
        <f>VLOOKUP($D4571,reference!$G$1:$H$25,2,FALSE)</f>
        <v>Lahan terbuka</v>
      </c>
      <c r="J4571" t="str">
        <f>VLOOKUP($E4571,reference!$G$1:$H$25,2,FALSE)</f>
        <v>Tubuh air</v>
      </c>
      <c r="K4571" t="str">
        <f t="shared" si="71"/>
        <v>Non Irigasi</v>
      </c>
      <c r="L4571" t="s">
        <v>327</v>
      </c>
    </row>
    <row r="4572" spans="1:12" x14ac:dyDescent="0.25">
      <c r="A4572" s="1">
        <v>4571</v>
      </c>
      <c r="B4572" s="3">
        <v>10</v>
      </c>
      <c r="C4572" s="1">
        <v>200</v>
      </c>
      <c r="D4572" s="1">
        <v>18</v>
      </c>
      <c r="E4572" s="1">
        <v>2</v>
      </c>
      <c r="F4572" s="1">
        <v>0</v>
      </c>
      <c r="G4572">
        <f>VLOOKUP(C4572,reference!$A$1:$E$310,5,FALSE)</f>
        <v>5311053</v>
      </c>
      <c r="H4572" t="str">
        <f>VLOOKUP(C4572,reference!$A$1:$E$310,4,FALSE)</f>
        <v>KELIMUTU</v>
      </c>
      <c r="I4572" t="str">
        <f>VLOOKUP($D4572,reference!$G$1:$H$25,2,FALSE)</f>
        <v>Lahan terbuka</v>
      </c>
      <c r="J4572" t="str">
        <f>VLOOKUP($E4572,reference!$G$1:$H$25,2,FALSE)</f>
        <v>Hutan lahan kering sekunder / bekas tebangan</v>
      </c>
      <c r="K4572" t="str">
        <f t="shared" si="71"/>
        <v>Non Irigasi</v>
      </c>
      <c r="L4572" t="s">
        <v>327</v>
      </c>
    </row>
    <row r="4573" spans="1:12" x14ac:dyDescent="0.25">
      <c r="A4573" s="1">
        <v>4572</v>
      </c>
      <c r="B4573" s="3">
        <v>1</v>
      </c>
      <c r="C4573" s="1">
        <v>248</v>
      </c>
      <c r="D4573" s="1">
        <v>11</v>
      </c>
      <c r="E4573" s="1">
        <v>13</v>
      </c>
      <c r="F4573" s="1">
        <v>0</v>
      </c>
      <c r="G4573">
        <f>VLOOKUP(C4573,reference!$A$1:$E$310,5,FALSE)</f>
        <v>5315032</v>
      </c>
      <c r="H4573" t="str">
        <f>VLOOKUP(C4573,reference!$A$1:$E$310,4,FALSE)</f>
        <v>LEMBOR SELATAN</v>
      </c>
      <c r="I4573" t="str">
        <f>VLOOKUP($D4573,reference!$G$1:$H$25,2,FALSE)</f>
        <v>Savanna / Padang rumput</v>
      </c>
      <c r="J4573" t="str">
        <f>VLOOKUP($E4573,reference!$G$1:$H$25,2,FALSE)</f>
        <v>Pertanian lahan kering  campur semak / kebun campur</v>
      </c>
      <c r="K4573" t="str">
        <f t="shared" si="71"/>
        <v>Non Irigasi</v>
      </c>
      <c r="L4573" t="s">
        <v>327</v>
      </c>
    </row>
    <row r="4574" spans="1:12" x14ac:dyDescent="0.25">
      <c r="A4574" s="1">
        <v>4573</v>
      </c>
      <c r="B4574" s="3">
        <v>12</v>
      </c>
      <c r="C4574" s="1">
        <v>279</v>
      </c>
      <c r="D4574" s="1">
        <v>18</v>
      </c>
      <c r="E4574" s="1">
        <v>12</v>
      </c>
      <c r="F4574" s="1">
        <v>0</v>
      </c>
      <c r="G4574">
        <f>VLOOKUP(C4574,reference!$A$1:$E$310,5,FALSE)</f>
        <v>5319020</v>
      </c>
      <c r="H4574" t="str">
        <f>VLOOKUP(C4574,reference!$A$1:$E$310,4,FALSE)</f>
        <v>KOTA KOMBA</v>
      </c>
      <c r="I4574" t="str">
        <f>VLOOKUP($D4574,reference!$G$1:$H$25,2,FALSE)</f>
        <v>Lahan terbuka</v>
      </c>
      <c r="J4574" t="str">
        <f>VLOOKUP($E4574,reference!$G$1:$H$25,2,FALSE)</f>
        <v>Pertanian lahan kering</v>
      </c>
      <c r="K4574" t="str">
        <f t="shared" si="71"/>
        <v>Non Irigasi</v>
      </c>
      <c r="L4574" t="s">
        <v>327</v>
      </c>
    </row>
    <row r="4575" spans="1:12" x14ac:dyDescent="0.25">
      <c r="A4575" s="1">
        <v>4574</v>
      </c>
      <c r="B4575" s="3">
        <v>222</v>
      </c>
      <c r="C4575" s="1">
        <v>211</v>
      </c>
      <c r="D4575" s="1">
        <v>16</v>
      </c>
      <c r="E4575" s="1">
        <v>12</v>
      </c>
      <c r="F4575" s="1">
        <v>0</v>
      </c>
      <c r="G4575">
        <f>VLOOKUP(C4575,reference!$A$1:$E$310,5,FALSE)</f>
        <v>5312020</v>
      </c>
      <c r="H4575" t="str">
        <f>VLOOKUP(C4575,reference!$A$1:$E$310,4,FALSE)</f>
        <v>BAJAWA</v>
      </c>
      <c r="I4575" t="str">
        <f>VLOOKUP($D4575,reference!$G$1:$H$25,2,FALSE)</f>
        <v>Pemukiman</v>
      </c>
      <c r="J4575" t="str">
        <f>VLOOKUP($E4575,reference!$G$1:$H$25,2,FALSE)</f>
        <v>Pertanian lahan kering</v>
      </c>
      <c r="K4575" t="str">
        <f t="shared" si="71"/>
        <v>Non Irigasi</v>
      </c>
      <c r="L4575" t="s">
        <v>327</v>
      </c>
    </row>
    <row r="4576" spans="1:12" x14ac:dyDescent="0.25">
      <c r="A4576" s="1">
        <v>4575</v>
      </c>
      <c r="B4576" s="3">
        <v>712</v>
      </c>
      <c r="C4576" s="1">
        <v>211</v>
      </c>
      <c r="D4576" s="1">
        <v>16</v>
      </c>
      <c r="E4576" s="1">
        <v>16</v>
      </c>
      <c r="F4576" s="1">
        <v>0</v>
      </c>
      <c r="G4576">
        <f>VLOOKUP(C4576,reference!$A$1:$E$310,5,FALSE)</f>
        <v>5312020</v>
      </c>
      <c r="H4576" t="str">
        <f>VLOOKUP(C4576,reference!$A$1:$E$310,4,FALSE)</f>
        <v>BAJAWA</v>
      </c>
      <c r="I4576" t="str">
        <f>VLOOKUP($D4576,reference!$G$1:$H$25,2,FALSE)</f>
        <v>Pemukiman</v>
      </c>
      <c r="J4576" t="str">
        <f>VLOOKUP($E4576,reference!$G$1:$H$25,2,FALSE)</f>
        <v>Pemukiman</v>
      </c>
      <c r="K4576" t="str">
        <f t="shared" si="71"/>
        <v>Non Irigasi</v>
      </c>
      <c r="L4576" t="s">
        <v>327</v>
      </c>
    </row>
    <row r="4577" spans="1:12" x14ac:dyDescent="0.25">
      <c r="A4577" s="1">
        <v>4576</v>
      </c>
      <c r="B4577" s="3">
        <v>1072</v>
      </c>
      <c r="C4577" s="1">
        <v>273</v>
      </c>
      <c r="D4577" s="1">
        <v>12</v>
      </c>
      <c r="E4577" s="1">
        <v>2</v>
      </c>
      <c r="F4577" s="1">
        <v>0</v>
      </c>
      <c r="G4577">
        <f>VLOOKUP(C4577,reference!$A$1:$E$310,5,FALSE)</f>
        <v>5318040</v>
      </c>
      <c r="H4577" t="str">
        <f>VLOOKUP(C4577,reference!$A$1:$E$310,4,FALSE)</f>
        <v>BOAWAE</v>
      </c>
      <c r="I4577" t="str">
        <f>VLOOKUP($D4577,reference!$G$1:$H$25,2,FALSE)</f>
        <v>Pertanian lahan kering</v>
      </c>
      <c r="J4577" t="str">
        <f>VLOOKUP($E4577,reference!$G$1:$H$25,2,FALSE)</f>
        <v>Hutan lahan kering sekunder / bekas tebangan</v>
      </c>
      <c r="K4577" t="str">
        <f t="shared" si="71"/>
        <v>Non Irigasi</v>
      </c>
      <c r="L4577" t="s">
        <v>327</v>
      </c>
    </row>
    <row r="4578" spans="1:12" x14ac:dyDescent="0.25">
      <c r="A4578" s="1">
        <v>4577</v>
      </c>
      <c r="B4578" s="3">
        <v>264</v>
      </c>
      <c r="C4578" s="1">
        <v>197</v>
      </c>
      <c r="D4578" s="1">
        <v>2</v>
      </c>
      <c r="E4578" s="1">
        <v>16</v>
      </c>
      <c r="F4578" s="1">
        <v>0</v>
      </c>
      <c r="G4578">
        <f>VLOOKUP(C4578,reference!$A$1:$E$310,5,FALSE)</f>
        <v>5311050</v>
      </c>
      <c r="H4578" t="str">
        <f>VLOOKUP(C4578,reference!$A$1:$E$310,4,FALSE)</f>
        <v>WOLOWARU</v>
      </c>
      <c r="I4578" t="str">
        <f>VLOOKUP($D4578,reference!$G$1:$H$25,2,FALSE)</f>
        <v>Hutan lahan kering sekunder / bekas tebangan</v>
      </c>
      <c r="J4578" t="str">
        <f>VLOOKUP($E4578,reference!$G$1:$H$25,2,FALSE)</f>
        <v>Pemukiman</v>
      </c>
      <c r="K4578" t="str">
        <f t="shared" si="71"/>
        <v>Non Irigasi</v>
      </c>
      <c r="L4578" t="s">
        <v>328</v>
      </c>
    </row>
    <row r="4579" spans="1:12" x14ac:dyDescent="0.25">
      <c r="A4579" s="1">
        <v>4578</v>
      </c>
      <c r="B4579" s="3">
        <v>565</v>
      </c>
      <c r="C4579" s="1">
        <v>248</v>
      </c>
      <c r="D4579" s="1">
        <v>9</v>
      </c>
      <c r="E4579" s="1">
        <v>11</v>
      </c>
      <c r="F4579" s="1">
        <v>0</v>
      </c>
      <c r="G4579">
        <f>VLOOKUP(C4579,reference!$A$1:$E$310,5,FALSE)</f>
        <v>5315032</v>
      </c>
      <c r="H4579" t="str">
        <f>VLOOKUP(C4579,reference!$A$1:$E$310,4,FALSE)</f>
        <v>LEMBOR SELATAN</v>
      </c>
      <c r="I4579" t="str">
        <f>VLOOKUP($D4579,reference!$G$1:$H$25,2,FALSE)</f>
        <v>Semak belukar</v>
      </c>
      <c r="J4579" t="str">
        <f>VLOOKUP($E4579,reference!$G$1:$H$25,2,FALSE)</f>
        <v>Savanna / Padang rumput</v>
      </c>
      <c r="K4579" t="str">
        <f t="shared" si="71"/>
        <v>Non Irigasi</v>
      </c>
      <c r="L4579" t="s">
        <v>327</v>
      </c>
    </row>
    <row r="4580" spans="1:12" x14ac:dyDescent="0.25">
      <c r="A4580" s="1">
        <v>4579</v>
      </c>
      <c r="B4580" s="3">
        <v>237</v>
      </c>
      <c r="C4580" s="1">
        <v>208</v>
      </c>
      <c r="D4580" s="1">
        <v>13</v>
      </c>
      <c r="E4580" s="1">
        <v>1</v>
      </c>
      <c r="F4580" s="1">
        <v>0</v>
      </c>
      <c r="G4580">
        <f>VLOOKUP(C4580,reference!$A$1:$E$310,5,FALSE)</f>
        <v>5312010</v>
      </c>
      <c r="H4580" t="str">
        <f>VLOOKUP(C4580,reference!$A$1:$E$310,4,FALSE)</f>
        <v>AIMERE</v>
      </c>
      <c r="I4580" t="str">
        <f>VLOOKUP($D4580,reference!$G$1:$H$25,2,FALSE)</f>
        <v>Pertanian lahan kering  campur semak / kebun campur</v>
      </c>
      <c r="J4580" t="str">
        <f>VLOOKUP($E4580,reference!$G$1:$H$25,2,FALSE)</f>
        <v>Hutan lahan kering primer</v>
      </c>
      <c r="K4580" t="str">
        <f t="shared" si="71"/>
        <v>Non Irigasi</v>
      </c>
      <c r="L4580" t="s">
        <v>327</v>
      </c>
    </row>
    <row r="4581" spans="1:12" x14ac:dyDescent="0.25">
      <c r="A4581" s="1">
        <v>4580</v>
      </c>
      <c r="B4581" s="3">
        <v>96</v>
      </c>
      <c r="C4581" s="1">
        <v>208</v>
      </c>
      <c r="D4581" s="1">
        <v>11</v>
      </c>
      <c r="E4581" s="1">
        <v>1</v>
      </c>
      <c r="F4581" s="1">
        <v>0</v>
      </c>
      <c r="G4581">
        <f>VLOOKUP(C4581,reference!$A$1:$E$310,5,FALSE)</f>
        <v>5312010</v>
      </c>
      <c r="H4581" t="str">
        <f>VLOOKUP(C4581,reference!$A$1:$E$310,4,FALSE)</f>
        <v>AIMERE</v>
      </c>
      <c r="I4581" t="str">
        <f>VLOOKUP($D4581,reference!$G$1:$H$25,2,FALSE)</f>
        <v>Savanna / Padang rumput</v>
      </c>
      <c r="J4581" t="str">
        <f>VLOOKUP($E4581,reference!$G$1:$H$25,2,FALSE)</f>
        <v>Hutan lahan kering primer</v>
      </c>
      <c r="K4581" t="str">
        <f t="shared" si="71"/>
        <v>Non Irigasi</v>
      </c>
      <c r="L4581" t="s">
        <v>327</v>
      </c>
    </row>
    <row r="4582" spans="1:12" x14ac:dyDescent="0.25">
      <c r="A4582" s="1">
        <v>4581</v>
      </c>
      <c r="B4582" s="3">
        <v>941</v>
      </c>
      <c r="C4582" s="1">
        <v>208</v>
      </c>
      <c r="D4582" s="1">
        <v>11</v>
      </c>
      <c r="E4582" s="1">
        <v>12</v>
      </c>
      <c r="F4582" s="1">
        <v>0</v>
      </c>
      <c r="G4582">
        <f>VLOOKUP(C4582,reference!$A$1:$E$310,5,FALSE)</f>
        <v>5312010</v>
      </c>
      <c r="H4582" t="str">
        <f>VLOOKUP(C4582,reference!$A$1:$E$310,4,FALSE)</f>
        <v>AIMERE</v>
      </c>
      <c r="I4582" t="str">
        <f>VLOOKUP($D4582,reference!$G$1:$H$25,2,FALSE)</f>
        <v>Savanna / Padang rumput</v>
      </c>
      <c r="J4582" t="str">
        <f>VLOOKUP($E4582,reference!$G$1:$H$25,2,FALSE)</f>
        <v>Pertanian lahan kering</v>
      </c>
      <c r="K4582" t="str">
        <f t="shared" si="71"/>
        <v>Non Irigasi</v>
      </c>
      <c r="L4582" t="s">
        <v>327</v>
      </c>
    </row>
    <row r="4583" spans="1:12" x14ac:dyDescent="0.25">
      <c r="A4583" s="1">
        <v>4582</v>
      </c>
      <c r="B4583" s="3">
        <v>3</v>
      </c>
      <c r="C4583" s="1">
        <v>273</v>
      </c>
      <c r="D4583" s="1">
        <v>16</v>
      </c>
      <c r="E4583" s="1">
        <v>2</v>
      </c>
      <c r="F4583" s="1">
        <v>0</v>
      </c>
      <c r="G4583">
        <f>VLOOKUP(C4583,reference!$A$1:$E$310,5,FALSE)</f>
        <v>5318040</v>
      </c>
      <c r="H4583" t="str">
        <f>VLOOKUP(C4583,reference!$A$1:$E$310,4,FALSE)</f>
        <v>BOAWAE</v>
      </c>
      <c r="I4583" t="str">
        <f>VLOOKUP($D4583,reference!$G$1:$H$25,2,FALSE)</f>
        <v>Pemukiman</v>
      </c>
      <c r="J4583" t="str">
        <f>VLOOKUP($E4583,reference!$G$1:$H$25,2,FALSE)</f>
        <v>Hutan lahan kering sekunder / bekas tebangan</v>
      </c>
      <c r="K4583" t="str">
        <f t="shared" si="71"/>
        <v>Non Irigasi</v>
      </c>
      <c r="L4583" t="s">
        <v>327</v>
      </c>
    </row>
    <row r="4584" spans="1:12" x14ac:dyDescent="0.25">
      <c r="A4584" s="1">
        <v>4583</v>
      </c>
      <c r="B4584" s="3">
        <v>20</v>
      </c>
      <c r="C4584" s="1">
        <v>200</v>
      </c>
      <c r="D4584" s="1">
        <v>2</v>
      </c>
      <c r="E4584" s="1">
        <v>20</v>
      </c>
      <c r="F4584" s="1">
        <v>0</v>
      </c>
      <c r="G4584">
        <f>VLOOKUP(C4584,reference!$A$1:$E$310,5,FALSE)</f>
        <v>5311053</v>
      </c>
      <c r="H4584" t="str">
        <f>VLOOKUP(C4584,reference!$A$1:$E$310,4,FALSE)</f>
        <v>KELIMUTU</v>
      </c>
      <c r="I4584" t="str">
        <f>VLOOKUP($D4584,reference!$G$1:$H$25,2,FALSE)</f>
        <v>Hutan lahan kering sekunder / bekas tebangan</v>
      </c>
      <c r="J4584" t="str">
        <f>VLOOKUP($E4584,reference!$G$1:$H$25,2,FALSE)</f>
        <v>Tubuh air</v>
      </c>
      <c r="K4584" t="str">
        <f t="shared" si="71"/>
        <v>Non Irigasi</v>
      </c>
      <c r="L4584" t="s">
        <v>328</v>
      </c>
    </row>
    <row r="4585" spans="1:12" x14ac:dyDescent="0.25">
      <c r="A4585" s="1">
        <v>4584</v>
      </c>
      <c r="B4585" s="3">
        <v>4</v>
      </c>
      <c r="C4585" s="1">
        <v>199</v>
      </c>
      <c r="D4585" s="1">
        <v>2</v>
      </c>
      <c r="E4585" s="1">
        <v>14</v>
      </c>
      <c r="F4585" s="1">
        <v>0</v>
      </c>
      <c r="G4585">
        <f>VLOOKUP(C4585,reference!$A$1:$E$310,5,FALSE)</f>
        <v>5311052</v>
      </c>
      <c r="H4585" t="str">
        <f>VLOOKUP(C4585,reference!$A$1:$E$310,4,FALSE)</f>
        <v>LIO TIMUR</v>
      </c>
      <c r="I4585" t="str">
        <f>VLOOKUP($D4585,reference!$G$1:$H$25,2,FALSE)</f>
        <v>Hutan lahan kering sekunder / bekas tebangan</v>
      </c>
      <c r="J4585" t="str">
        <f>VLOOKUP($E4585,reference!$G$1:$H$25,2,FALSE)</f>
        <v>Sawah</v>
      </c>
      <c r="K4585" t="str">
        <f t="shared" si="71"/>
        <v>Non Irigasi</v>
      </c>
      <c r="L4585" t="s">
        <v>328</v>
      </c>
    </row>
    <row r="4586" spans="1:12" x14ac:dyDescent="0.25">
      <c r="A4586" s="1">
        <v>4585</v>
      </c>
      <c r="B4586" s="3">
        <v>13</v>
      </c>
      <c r="C4586" s="1">
        <v>248</v>
      </c>
      <c r="D4586" s="1">
        <v>20</v>
      </c>
      <c r="E4586" s="1">
        <v>20</v>
      </c>
      <c r="F4586" s="1">
        <v>0</v>
      </c>
      <c r="G4586">
        <f>VLOOKUP(C4586,reference!$A$1:$E$310,5,FALSE)</f>
        <v>5315032</v>
      </c>
      <c r="H4586" t="str">
        <f>VLOOKUP(C4586,reference!$A$1:$E$310,4,FALSE)</f>
        <v>LEMBOR SELATAN</v>
      </c>
      <c r="I4586" t="str">
        <f>VLOOKUP($D4586,reference!$G$1:$H$25,2,FALSE)</f>
        <v>Tubuh air</v>
      </c>
      <c r="J4586" t="str">
        <f>VLOOKUP($E4586,reference!$G$1:$H$25,2,FALSE)</f>
        <v>Tubuh air</v>
      </c>
      <c r="K4586" t="str">
        <f t="shared" si="71"/>
        <v>Non Irigasi</v>
      </c>
      <c r="L4586" t="s">
        <v>327</v>
      </c>
    </row>
    <row r="4587" spans="1:12" x14ac:dyDescent="0.25">
      <c r="A4587" s="1">
        <v>4586</v>
      </c>
      <c r="B4587" s="3">
        <v>1</v>
      </c>
      <c r="C4587" s="1">
        <v>248</v>
      </c>
      <c r="D4587" s="1">
        <v>20</v>
      </c>
      <c r="E4587" s="1">
        <v>11</v>
      </c>
      <c r="F4587" s="1">
        <v>0</v>
      </c>
      <c r="G4587">
        <f>VLOOKUP(C4587,reference!$A$1:$E$310,5,FALSE)</f>
        <v>5315032</v>
      </c>
      <c r="H4587" t="str">
        <f>VLOOKUP(C4587,reference!$A$1:$E$310,4,FALSE)</f>
        <v>LEMBOR SELATAN</v>
      </c>
      <c r="I4587" t="str">
        <f>VLOOKUP($D4587,reference!$G$1:$H$25,2,FALSE)</f>
        <v>Tubuh air</v>
      </c>
      <c r="J4587" t="str">
        <f>VLOOKUP($E4587,reference!$G$1:$H$25,2,FALSE)</f>
        <v>Savanna / Padang rumput</v>
      </c>
      <c r="K4587" t="str">
        <f t="shared" si="71"/>
        <v>Non Irigasi</v>
      </c>
      <c r="L4587" t="s">
        <v>327</v>
      </c>
    </row>
    <row r="4588" spans="1:12" x14ac:dyDescent="0.25">
      <c r="A4588" s="1">
        <v>4587</v>
      </c>
      <c r="B4588" s="3">
        <v>3</v>
      </c>
      <c r="C4588" s="1">
        <v>221</v>
      </c>
      <c r="D4588" s="1">
        <v>1</v>
      </c>
      <c r="E4588" s="1">
        <v>14</v>
      </c>
      <c r="F4588" s="1">
        <v>0</v>
      </c>
      <c r="G4588">
        <f>VLOOKUP(C4588,reference!$A$1:$E$310,5,FALSE)</f>
        <v>5313041</v>
      </c>
      <c r="H4588" t="str">
        <f>VLOOKUP(C4588,reference!$A$1:$E$310,4,FALSE)</f>
        <v>SATAR MESE BARAT</v>
      </c>
      <c r="I4588" t="str">
        <f>VLOOKUP($D4588,reference!$G$1:$H$25,2,FALSE)</f>
        <v>Hutan lahan kering primer</v>
      </c>
      <c r="J4588" t="str">
        <f>VLOOKUP($E4588,reference!$G$1:$H$25,2,FALSE)</f>
        <v>Sawah</v>
      </c>
      <c r="K4588" t="str">
        <f t="shared" si="71"/>
        <v>Non Irigasi</v>
      </c>
      <c r="L4588" t="s">
        <v>328</v>
      </c>
    </row>
    <row r="4589" spans="1:12" x14ac:dyDescent="0.25">
      <c r="A4589" s="1">
        <v>4588</v>
      </c>
      <c r="B4589" s="3">
        <v>1068</v>
      </c>
      <c r="C4589" s="1">
        <v>221</v>
      </c>
      <c r="D4589" s="1">
        <v>2</v>
      </c>
      <c r="E4589" s="1">
        <v>13</v>
      </c>
      <c r="F4589" s="1">
        <v>0</v>
      </c>
      <c r="G4589">
        <f>VLOOKUP(C4589,reference!$A$1:$E$310,5,FALSE)</f>
        <v>5313041</v>
      </c>
      <c r="H4589" t="str">
        <f>VLOOKUP(C4589,reference!$A$1:$E$310,4,FALSE)</f>
        <v>SATAR MESE BARAT</v>
      </c>
      <c r="I4589" t="str">
        <f>VLOOKUP($D4589,reference!$G$1:$H$25,2,FALSE)</f>
        <v>Hutan lahan kering sekunder / bekas tebangan</v>
      </c>
      <c r="J4589" t="str">
        <f>VLOOKUP($E4589,reference!$G$1:$H$25,2,FALSE)</f>
        <v>Pertanian lahan kering  campur semak / kebun campur</v>
      </c>
      <c r="K4589" t="str">
        <f t="shared" si="71"/>
        <v>Non Irigasi</v>
      </c>
      <c r="L4589" t="s">
        <v>328</v>
      </c>
    </row>
    <row r="4590" spans="1:12" x14ac:dyDescent="0.25">
      <c r="A4590" s="1">
        <v>4589</v>
      </c>
      <c r="B4590" s="3">
        <v>2908</v>
      </c>
      <c r="C4590" s="1">
        <v>196</v>
      </c>
      <c r="D4590" s="1">
        <v>2</v>
      </c>
      <c r="E4590" s="1">
        <v>2</v>
      </c>
      <c r="F4590" s="1">
        <v>0</v>
      </c>
      <c r="G4590">
        <f>VLOOKUP(C4590,reference!$A$1:$E$310,5,FALSE)</f>
        <v>5311041</v>
      </c>
      <c r="H4590" t="str">
        <f>VLOOKUP(C4590,reference!$A$1:$E$310,4,FALSE)</f>
        <v>NDONA TIMUR</v>
      </c>
      <c r="I4590" t="str">
        <f>VLOOKUP($D4590,reference!$G$1:$H$25,2,FALSE)</f>
        <v>Hutan lahan kering sekunder / bekas tebangan</v>
      </c>
      <c r="J4590" t="str">
        <f>VLOOKUP($E4590,reference!$G$1:$H$25,2,FALSE)</f>
        <v>Hutan lahan kering sekunder / bekas tebangan</v>
      </c>
      <c r="K4590" t="str">
        <f t="shared" si="71"/>
        <v>Non Irigasi</v>
      </c>
      <c r="L4590" t="s">
        <v>327</v>
      </c>
    </row>
    <row r="4591" spans="1:12" x14ac:dyDescent="0.25">
      <c r="A4591" s="1">
        <v>4590</v>
      </c>
      <c r="B4591" s="3">
        <v>87</v>
      </c>
      <c r="C4591" s="1">
        <v>221</v>
      </c>
      <c r="D4591" s="1">
        <v>2</v>
      </c>
      <c r="E4591" s="1">
        <v>14</v>
      </c>
      <c r="F4591" s="1">
        <v>0</v>
      </c>
      <c r="G4591">
        <f>VLOOKUP(C4591,reference!$A$1:$E$310,5,FALSE)</f>
        <v>5313041</v>
      </c>
      <c r="H4591" t="str">
        <f>VLOOKUP(C4591,reference!$A$1:$E$310,4,FALSE)</f>
        <v>SATAR MESE BARAT</v>
      </c>
      <c r="I4591" t="str">
        <f>VLOOKUP($D4591,reference!$G$1:$H$25,2,FALSE)</f>
        <v>Hutan lahan kering sekunder / bekas tebangan</v>
      </c>
      <c r="J4591" t="str">
        <f>VLOOKUP($E4591,reference!$G$1:$H$25,2,FALSE)</f>
        <v>Sawah</v>
      </c>
      <c r="K4591" t="str">
        <f t="shared" si="71"/>
        <v>Non Irigasi</v>
      </c>
      <c r="L4591" t="s">
        <v>328</v>
      </c>
    </row>
    <row r="4592" spans="1:12" x14ac:dyDescent="0.25">
      <c r="A4592" s="1">
        <v>4591</v>
      </c>
      <c r="B4592" s="3">
        <v>353</v>
      </c>
      <c r="C4592" s="1">
        <v>211</v>
      </c>
      <c r="D4592" s="1">
        <v>13</v>
      </c>
      <c r="E4592" s="1">
        <v>16</v>
      </c>
      <c r="F4592" s="1">
        <v>0</v>
      </c>
      <c r="G4592">
        <f>VLOOKUP(C4592,reference!$A$1:$E$310,5,FALSE)</f>
        <v>5312020</v>
      </c>
      <c r="H4592" t="str">
        <f>VLOOKUP(C4592,reference!$A$1:$E$310,4,FALSE)</f>
        <v>BAJAWA</v>
      </c>
      <c r="I4592" t="str">
        <f>VLOOKUP($D4592,reference!$G$1:$H$25,2,FALSE)</f>
        <v>Pertanian lahan kering  campur semak / kebun campur</v>
      </c>
      <c r="J4592" t="str">
        <f>VLOOKUP($E4592,reference!$G$1:$H$25,2,FALSE)</f>
        <v>Pemukiman</v>
      </c>
      <c r="K4592" t="str">
        <f t="shared" si="71"/>
        <v>Non Irigasi</v>
      </c>
      <c r="L4592" t="s">
        <v>327</v>
      </c>
    </row>
    <row r="4593" spans="1:12" x14ac:dyDescent="0.25">
      <c r="A4593" s="1">
        <v>4592</v>
      </c>
      <c r="B4593" s="3">
        <v>21</v>
      </c>
      <c r="C4593" s="1">
        <v>200</v>
      </c>
      <c r="D4593" s="1">
        <v>7</v>
      </c>
      <c r="E4593" s="1">
        <v>12</v>
      </c>
      <c r="F4593" s="1">
        <v>0</v>
      </c>
      <c r="G4593">
        <f>VLOOKUP(C4593,reference!$A$1:$E$310,5,FALSE)</f>
        <v>5311053</v>
      </c>
      <c r="H4593" t="str">
        <f>VLOOKUP(C4593,reference!$A$1:$E$310,4,FALSE)</f>
        <v>KELIMUTU</v>
      </c>
      <c r="I4593" t="str">
        <f>VLOOKUP($D4593,reference!$G$1:$H$25,2,FALSE)</f>
        <v>Hutan tanaman</v>
      </c>
      <c r="J4593" t="str">
        <f>VLOOKUP($E4593,reference!$G$1:$H$25,2,FALSE)</f>
        <v>Pertanian lahan kering</v>
      </c>
      <c r="K4593" t="str">
        <f t="shared" si="71"/>
        <v>Non Irigasi</v>
      </c>
      <c r="L4593" t="s">
        <v>327</v>
      </c>
    </row>
    <row r="4594" spans="1:12" x14ac:dyDescent="0.25">
      <c r="A4594" s="1">
        <v>4593</v>
      </c>
      <c r="B4594" s="3">
        <v>50</v>
      </c>
      <c r="C4594" s="1">
        <v>166</v>
      </c>
      <c r="D4594" s="1">
        <v>16</v>
      </c>
      <c r="E4594" s="1">
        <v>16</v>
      </c>
      <c r="F4594" s="1">
        <v>0</v>
      </c>
      <c r="G4594">
        <f>VLOOKUP(C4594,reference!$A$1:$E$310,5,FALSE)</f>
        <v>5310010</v>
      </c>
      <c r="H4594" t="str">
        <f>VLOOKUP(C4594,reference!$A$1:$E$310,4,FALSE)</f>
        <v>PAGA</v>
      </c>
      <c r="I4594" t="str">
        <f>VLOOKUP($D4594,reference!$G$1:$H$25,2,FALSE)</f>
        <v>Pemukiman</v>
      </c>
      <c r="J4594" t="str">
        <f>VLOOKUP($E4594,reference!$G$1:$H$25,2,FALSE)</f>
        <v>Pemukiman</v>
      </c>
      <c r="K4594" t="str">
        <f t="shared" si="71"/>
        <v>Non Irigasi</v>
      </c>
      <c r="L4594" t="s">
        <v>327</v>
      </c>
    </row>
    <row r="4595" spans="1:12" x14ac:dyDescent="0.25">
      <c r="A4595" s="1">
        <v>4594</v>
      </c>
      <c r="B4595" s="3">
        <v>19</v>
      </c>
      <c r="C4595" s="1">
        <v>166</v>
      </c>
      <c r="D4595" s="1">
        <v>0</v>
      </c>
      <c r="E4595" s="1">
        <v>0</v>
      </c>
      <c r="F4595" s="1">
        <v>0</v>
      </c>
      <c r="G4595">
        <f>VLOOKUP(C4595,reference!$A$1:$E$310,5,FALSE)</f>
        <v>5310010</v>
      </c>
      <c r="H4595" t="str">
        <f>VLOOKUP(C4595,reference!$A$1:$E$310,4,FALSE)</f>
        <v>PAGA</v>
      </c>
      <c r="I4595" t="str">
        <f>VLOOKUP($D4595,reference!$G$1:$H$25,2,FALSE)</f>
        <v>No data</v>
      </c>
      <c r="J4595" t="str">
        <f>VLOOKUP($E4595,reference!$G$1:$H$25,2,FALSE)</f>
        <v>No data</v>
      </c>
      <c r="K4595" t="str">
        <f t="shared" si="71"/>
        <v>Non Irigasi</v>
      </c>
      <c r="L4595" t="s">
        <v>327</v>
      </c>
    </row>
    <row r="4596" spans="1:12" x14ac:dyDescent="0.25">
      <c r="A4596" s="1">
        <v>4595</v>
      </c>
      <c r="B4596" s="3">
        <v>12</v>
      </c>
      <c r="C4596" s="1">
        <v>244</v>
      </c>
      <c r="D4596" s="1">
        <v>9</v>
      </c>
      <c r="E4596" s="1">
        <v>20</v>
      </c>
      <c r="F4596" s="1">
        <v>0</v>
      </c>
      <c r="G4596">
        <f>VLOOKUP(C4596,reference!$A$1:$E$310,5,FALSE)</f>
        <v>5315020</v>
      </c>
      <c r="H4596" t="str">
        <f>VLOOKUP(C4596,reference!$A$1:$E$310,4,FALSE)</f>
        <v>SANO NGGOANG</v>
      </c>
      <c r="I4596" t="str">
        <f>VLOOKUP($D4596,reference!$G$1:$H$25,2,FALSE)</f>
        <v>Semak belukar</v>
      </c>
      <c r="J4596" t="str">
        <f>VLOOKUP($E4596,reference!$G$1:$H$25,2,FALSE)</f>
        <v>Tubuh air</v>
      </c>
      <c r="K4596" t="str">
        <f t="shared" si="71"/>
        <v>Non Irigasi</v>
      </c>
      <c r="L4596" t="s">
        <v>327</v>
      </c>
    </row>
    <row r="4597" spans="1:12" x14ac:dyDescent="0.25">
      <c r="A4597" s="1">
        <v>4596</v>
      </c>
      <c r="B4597" s="3">
        <v>8</v>
      </c>
      <c r="C4597" s="1">
        <v>166</v>
      </c>
      <c r="D4597" s="1">
        <v>16</v>
      </c>
      <c r="E4597" s="1">
        <v>0</v>
      </c>
      <c r="F4597" s="1">
        <v>0</v>
      </c>
      <c r="G4597">
        <f>VLOOKUP(C4597,reference!$A$1:$E$310,5,FALSE)</f>
        <v>5310010</v>
      </c>
      <c r="H4597" t="str">
        <f>VLOOKUP(C4597,reference!$A$1:$E$310,4,FALSE)</f>
        <v>PAGA</v>
      </c>
      <c r="I4597" t="str">
        <f>VLOOKUP($D4597,reference!$G$1:$H$25,2,FALSE)</f>
        <v>Pemukiman</v>
      </c>
      <c r="J4597" t="str">
        <f>VLOOKUP($E4597,reference!$G$1:$H$25,2,FALSE)</f>
        <v>No data</v>
      </c>
      <c r="K4597" t="str">
        <f t="shared" si="71"/>
        <v>Non Irigasi</v>
      </c>
      <c r="L4597" t="s">
        <v>327</v>
      </c>
    </row>
    <row r="4598" spans="1:12" x14ac:dyDescent="0.25">
      <c r="A4598" s="1">
        <v>4597</v>
      </c>
      <c r="B4598" s="3">
        <v>2442</v>
      </c>
      <c r="C4598" s="1">
        <v>248</v>
      </c>
      <c r="D4598" s="1">
        <v>9</v>
      </c>
      <c r="E4598" s="1">
        <v>9</v>
      </c>
      <c r="F4598" s="1">
        <v>0</v>
      </c>
      <c r="G4598">
        <f>VLOOKUP(C4598,reference!$A$1:$E$310,5,FALSE)</f>
        <v>5315032</v>
      </c>
      <c r="H4598" t="str">
        <f>VLOOKUP(C4598,reference!$A$1:$E$310,4,FALSE)</f>
        <v>LEMBOR SELATAN</v>
      </c>
      <c r="I4598" t="str">
        <f>VLOOKUP($D4598,reference!$G$1:$H$25,2,FALSE)</f>
        <v>Semak belukar</v>
      </c>
      <c r="J4598" t="str">
        <f>VLOOKUP($E4598,reference!$G$1:$H$25,2,FALSE)</f>
        <v>Semak belukar</v>
      </c>
      <c r="K4598" t="str">
        <f t="shared" si="71"/>
        <v>Non Irigasi</v>
      </c>
      <c r="L4598" t="s">
        <v>327</v>
      </c>
    </row>
    <row r="4599" spans="1:12" x14ac:dyDescent="0.25">
      <c r="A4599" s="1">
        <v>4598</v>
      </c>
      <c r="B4599" s="3">
        <v>258</v>
      </c>
      <c r="C4599" s="1">
        <v>221</v>
      </c>
      <c r="D4599" s="1">
        <v>9</v>
      </c>
      <c r="E4599" s="1">
        <v>1</v>
      </c>
      <c r="F4599" s="1">
        <v>0</v>
      </c>
      <c r="G4599">
        <f>VLOOKUP(C4599,reference!$A$1:$E$310,5,FALSE)</f>
        <v>5313041</v>
      </c>
      <c r="H4599" t="str">
        <f>VLOOKUP(C4599,reference!$A$1:$E$310,4,FALSE)</f>
        <v>SATAR MESE BARAT</v>
      </c>
      <c r="I4599" t="str">
        <f>VLOOKUP($D4599,reference!$G$1:$H$25,2,FALSE)</f>
        <v>Semak belukar</v>
      </c>
      <c r="J4599" t="str">
        <f>VLOOKUP($E4599,reference!$G$1:$H$25,2,FALSE)</f>
        <v>Hutan lahan kering primer</v>
      </c>
      <c r="K4599" t="str">
        <f t="shared" si="71"/>
        <v>Non Irigasi</v>
      </c>
      <c r="L4599" t="s">
        <v>327</v>
      </c>
    </row>
    <row r="4600" spans="1:12" x14ac:dyDescent="0.25">
      <c r="A4600" s="1">
        <v>4599</v>
      </c>
      <c r="B4600" s="3">
        <v>9</v>
      </c>
      <c r="C4600" s="1">
        <v>220</v>
      </c>
      <c r="D4600" s="1">
        <v>1</v>
      </c>
      <c r="E4600" s="1">
        <v>16</v>
      </c>
      <c r="F4600" s="1">
        <v>0</v>
      </c>
      <c r="G4600">
        <f>VLOOKUP(C4600,reference!$A$1:$E$310,5,FALSE)</f>
        <v>5313040</v>
      </c>
      <c r="H4600" t="str">
        <f>VLOOKUP(C4600,reference!$A$1:$E$310,4,FALSE)</f>
        <v>SATAR MESE</v>
      </c>
      <c r="I4600" t="str">
        <f>VLOOKUP($D4600,reference!$G$1:$H$25,2,FALSE)</f>
        <v>Hutan lahan kering primer</v>
      </c>
      <c r="J4600" t="str">
        <f>VLOOKUP($E4600,reference!$G$1:$H$25,2,FALSE)</f>
        <v>Pemukiman</v>
      </c>
      <c r="K4600" t="str">
        <f t="shared" si="71"/>
        <v>Non Irigasi</v>
      </c>
      <c r="L4600" t="s">
        <v>328</v>
      </c>
    </row>
    <row r="4601" spans="1:12" x14ac:dyDescent="0.25">
      <c r="A4601" s="1">
        <v>4600</v>
      </c>
      <c r="B4601" s="3">
        <v>15</v>
      </c>
      <c r="C4601" s="1">
        <v>220</v>
      </c>
      <c r="D4601" s="1">
        <v>1</v>
      </c>
      <c r="E4601" s="1">
        <v>13</v>
      </c>
      <c r="F4601" s="1">
        <v>0</v>
      </c>
      <c r="G4601">
        <f>VLOOKUP(C4601,reference!$A$1:$E$310,5,FALSE)</f>
        <v>5313040</v>
      </c>
      <c r="H4601" t="str">
        <f>VLOOKUP(C4601,reference!$A$1:$E$310,4,FALSE)</f>
        <v>SATAR MESE</v>
      </c>
      <c r="I4601" t="str">
        <f>VLOOKUP($D4601,reference!$G$1:$H$25,2,FALSE)</f>
        <v>Hutan lahan kering primer</v>
      </c>
      <c r="J4601" t="str">
        <f>VLOOKUP($E4601,reference!$G$1:$H$25,2,FALSE)</f>
        <v>Pertanian lahan kering  campur semak / kebun campur</v>
      </c>
      <c r="K4601" t="str">
        <f t="shared" si="71"/>
        <v>Non Irigasi</v>
      </c>
      <c r="L4601" t="s">
        <v>328</v>
      </c>
    </row>
    <row r="4602" spans="1:12" x14ac:dyDescent="0.25">
      <c r="A4602" s="1">
        <v>4601</v>
      </c>
      <c r="B4602" s="3">
        <v>726</v>
      </c>
      <c r="C4602" s="1">
        <v>248</v>
      </c>
      <c r="D4602" s="1">
        <v>9</v>
      </c>
      <c r="E4602" s="1">
        <v>2</v>
      </c>
      <c r="F4602" s="1">
        <v>0</v>
      </c>
      <c r="G4602">
        <f>VLOOKUP(C4602,reference!$A$1:$E$310,5,FALSE)</f>
        <v>5315032</v>
      </c>
      <c r="H4602" t="str">
        <f>VLOOKUP(C4602,reference!$A$1:$E$310,4,FALSE)</f>
        <v>LEMBOR SELATAN</v>
      </c>
      <c r="I4602" t="str">
        <f>VLOOKUP($D4602,reference!$G$1:$H$25,2,FALSE)</f>
        <v>Semak belukar</v>
      </c>
      <c r="J4602" t="str">
        <f>VLOOKUP($E4602,reference!$G$1:$H$25,2,FALSE)</f>
        <v>Hutan lahan kering sekunder / bekas tebangan</v>
      </c>
      <c r="K4602" t="str">
        <f t="shared" si="71"/>
        <v>Non Irigasi</v>
      </c>
      <c r="L4602" t="s">
        <v>327</v>
      </c>
    </row>
    <row r="4603" spans="1:12" x14ac:dyDescent="0.25">
      <c r="A4603" s="1">
        <v>4602</v>
      </c>
      <c r="B4603" s="3">
        <v>167</v>
      </c>
      <c r="C4603" s="1">
        <v>279</v>
      </c>
      <c r="D4603" s="1">
        <v>13</v>
      </c>
      <c r="E4603" s="1">
        <v>13</v>
      </c>
      <c r="F4603" s="1">
        <v>0</v>
      </c>
      <c r="G4603">
        <f>VLOOKUP(C4603,reference!$A$1:$E$310,5,FALSE)</f>
        <v>5319020</v>
      </c>
      <c r="H4603" t="str">
        <f>VLOOKUP(C4603,reference!$A$1:$E$310,4,FALSE)</f>
        <v>KOTA KOMBA</v>
      </c>
      <c r="I4603" t="str">
        <f>VLOOKUP($D4603,reference!$G$1:$H$25,2,FALSE)</f>
        <v>Pertanian lahan kering  campur semak / kebun campur</v>
      </c>
      <c r="J4603" t="str">
        <f>VLOOKUP($E4603,reference!$G$1:$H$25,2,FALSE)</f>
        <v>Pertanian lahan kering  campur semak / kebun campur</v>
      </c>
      <c r="K4603" t="str">
        <f t="shared" si="71"/>
        <v>Non Irigasi</v>
      </c>
      <c r="L4603" t="s">
        <v>327</v>
      </c>
    </row>
    <row r="4604" spans="1:12" x14ac:dyDescent="0.25">
      <c r="A4604" s="1">
        <v>4603</v>
      </c>
      <c r="B4604" s="3">
        <v>296</v>
      </c>
      <c r="C4604" s="1">
        <v>279</v>
      </c>
      <c r="D4604" s="1">
        <v>13</v>
      </c>
      <c r="E4604" s="1">
        <v>14</v>
      </c>
      <c r="F4604" s="1">
        <v>0</v>
      </c>
      <c r="G4604">
        <f>VLOOKUP(C4604,reference!$A$1:$E$310,5,FALSE)</f>
        <v>5319020</v>
      </c>
      <c r="H4604" t="str">
        <f>VLOOKUP(C4604,reference!$A$1:$E$310,4,FALSE)</f>
        <v>KOTA KOMBA</v>
      </c>
      <c r="I4604" t="str">
        <f>VLOOKUP($D4604,reference!$G$1:$H$25,2,FALSE)</f>
        <v>Pertanian lahan kering  campur semak / kebun campur</v>
      </c>
      <c r="J4604" t="str">
        <f>VLOOKUP($E4604,reference!$G$1:$H$25,2,FALSE)</f>
        <v>Sawah</v>
      </c>
      <c r="K4604" t="str">
        <f t="shared" si="71"/>
        <v>Non Irigasi</v>
      </c>
      <c r="L4604" t="s">
        <v>327</v>
      </c>
    </row>
    <row r="4605" spans="1:12" x14ac:dyDescent="0.25">
      <c r="A4605" s="1">
        <v>4604</v>
      </c>
      <c r="B4605" s="3">
        <v>45</v>
      </c>
      <c r="C4605" s="1">
        <v>211</v>
      </c>
      <c r="D4605" s="1">
        <v>11</v>
      </c>
      <c r="E4605" s="1">
        <v>16</v>
      </c>
      <c r="F4605" s="1">
        <v>0</v>
      </c>
      <c r="G4605">
        <f>VLOOKUP(C4605,reference!$A$1:$E$310,5,FALSE)</f>
        <v>5312020</v>
      </c>
      <c r="H4605" t="str">
        <f>VLOOKUP(C4605,reference!$A$1:$E$310,4,FALSE)</f>
        <v>BAJAWA</v>
      </c>
      <c r="I4605" t="str">
        <f>VLOOKUP($D4605,reference!$G$1:$H$25,2,FALSE)</f>
        <v>Savanna / Padang rumput</v>
      </c>
      <c r="J4605" t="str">
        <f>VLOOKUP($E4605,reference!$G$1:$H$25,2,FALSE)</f>
        <v>Pemukiman</v>
      </c>
      <c r="K4605" t="str">
        <f t="shared" si="71"/>
        <v>Non Irigasi</v>
      </c>
      <c r="L4605" t="s">
        <v>327</v>
      </c>
    </row>
    <row r="4606" spans="1:12" x14ac:dyDescent="0.25">
      <c r="A4606" s="1">
        <v>4605</v>
      </c>
      <c r="B4606" s="3">
        <v>44</v>
      </c>
      <c r="C4606" s="1">
        <v>272</v>
      </c>
      <c r="D4606" s="1">
        <v>11</v>
      </c>
      <c r="E4606" s="1">
        <v>13</v>
      </c>
      <c r="F4606" s="1">
        <v>0</v>
      </c>
      <c r="G4606">
        <f>VLOOKUP(C4606,reference!$A$1:$E$310,5,FALSE)</f>
        <v>5318030</v>
      </c>
      <c r="H4606" t="str">
        <f>VLOOKUP(C4606,reference!$A$1:$E$310,4,FALSE)</f>
        <v>NANGARORO</v>
      </c>
      <c r="I4606" t="str">
        <f>VLOOKUP($D4606,reference!$G$1:$H$25,2,FALSE)</f>
        <v>Savanna / Padang rumput</v>
      </c>
      <c r="J4606" t="str">
        <f>VLOOKUP($E4606,reference!$G$1:$H$25,2,FALSE)</f>
        <v>Pertanian lahan kering  campur semak / kebun campur</v>
      </c>
      <c r="K4606" t="str">
        <f t="shared" si="71"/>
        <v>Non Irigasi</v>
      </c>
      <c r="L4606" t="s">
        <v>327</v>
      </c>
    </row>
    <row r="4607" spans="1:12" x14ac:dyDescent="0.25">
      <c r="A4607" s="1">
        <v>4606</v>
      </c>
      <c r="B4607" s="3">
        <v>1</v>
      </c>
      <c r="C4607" s="1">
        <v>248</v>
      </c>
      <c r="D4607" s="1">
        <v>9</v>
      </c>
      <c r="E4607" s="1">
        <v>20</v>
      </c>
      <c r="F4607" s="1">
        <v>0</v>
      </c>
      <c r="G4607">
        <f>VLOOKUP(C4607,reference!$A$1:$E$310,5,FALSE)</f>
        <v>5315032</v>
      </c>
      <c r="H4607" t="str">
        <f>VLOOKUP(C4607,reference!$A$1:$E$310,4,FALSE)</f>
        <v>LEMBOR SELATAN</v>
      </c>
      <c r="I4607" t="str">
        <f>VLOOKUP($D4607,reference!$G$1:$H$25,2,FALSE)</f>
        <v>Semak belukar</v>
      </c>
      <c r="J4607" t="str">
        <f>VLOOKUP($E4607,reference!$G$1:$H$25,2,FALSE)</f>
        <v>Tubuh air</v>
      </c>
      <c r="K4607" t="str">
        <f t="shared" si="71"/>
        <v>Non Irigasi</v>
      </c>
      <c r="L4607" t="s">
        <v>327</v>
      </c>
    </row>
    <row r="4608" spans="1:12" x14ac:dyDescent="0.25">
      <c r="A4608" s="1">
        <v>4607</v>
      </c>
      <c r="B4608" s="3">
        <v>7</v>
      </c>
      <c r="C4608" s="1">
        <v>248</v>
      </c>
      <c r="D4608" s="1">
        <v>13</v>
      </c>
      <c r="E4608" s="1">
        <v>20</v>
      </c>
      <c r="F4608" s="1">
        <v>0</v>
      </c>
      <c r="G4608">
        <f>VLOOKUP(C4608,reference!$A$1:$E$310,5,FALSE)</f>
        <v>5315032</v>
      </c>
      <c r="H4608" t="str">
        <f>VLOOKUP(C4608,reference!$A$1:$E$310,4,FALSE)</f>
        <v>LEMBOR SELATAN</v>
      </c>
      <c r="I4608" t="str">
        <f>VLOOKUP($D4608,reference!$G$1:$H$25,2,FALSE)</f>
        <v>Pertanian lahan kering  campur semak / kebun campur</v>
      </c>
      <c r="J4608" t="str">
        <f>VLOOKUP($E4608,reference!$G$1:$H$25,2,FALSE)</f>
        <v>Tubuh air</v>
      </c>
      <c r="K4608" t="str">
        <f t="shared" si="71"/>
        <v>Non Irigasi</v>
      </c>
      <c r="L4608" t="s">
        <v>327</v>
      </c>
    </row>
    <row r="4609" spans="1:12" x14ac:dyDescent="0.25">
      <c r="A4609" s="1">
        <v>4608</v>
      </c>
      <c r="B4609" s="3">
        <v>440</v>
      </c>
      <c r="C4609" s="1">
        <v>221</v>
      </c>
      <c r="D4609" s="1">
        <v>9</v>
      </c>
      <c r="E4609" s="1">
        <v>9</v>
      </c>
      <c r="F4609" s="1">
        <v>0</v>
      </c>
      <c r="G4609">
        <f>VLOOKUP(C4609,reference!$A$1:$E$310,5,FALSE)</f>
        <v>5313041</v>
      </c>
      <c r="H4609" t="str">
        <f>VLOOKUP(C4609,reference!$A$1:$E$310,4,FALSE)</f>
        <v>SATAR MESE BARAT</v>
      </c>
      <c r="I4609" t="str">
        <f>VLOOKUP($D4609,reference!$G$1:$H$25,2,FALSE)</f>
        <v>Semak belukar</v>
      </c>
      <c r="J4609" t="str">
        <f>VLOOKUP($E4609,reference!$G$1:$H$25,2,FALSE)</f>
        <v>Semak belukar</v>
      </c>
      <c r="K4609" t="str">
        <f t="shared" si="71"/>
        <v>Non Irigasi</v>
      </c>
      <c r="L4609" t="s">
        <v>327</v>
      </c>
    </row>
    <row r="4610" spans="1:12" x14ac:dyDescent="0.25">
      <c r="A4610" s="1">
        <v>4609</v>
      </c>
      <c r="B4610" s="3">
        <v>1</v>
      </c>
      <c r="C4610" s="1">
        <v>211</v>
      </c>
      <c r="D4610" s="1">
        <v>16</v>
      </c>
      <c r="E4610" s="1">
        <v>18</v>
      </c>
      <c r="F4610" s="1">
        <v>0</v>
      </c>
      <c r="G4610">
        <f>VLOOKUP(C4610,reference!$A$1:$E$310,5,FALSE)</f>
        <v>5312020</v>
      </c>
      <c r="H4610" t="str">
        <f>VLOOKUP(C4610,reference!$A$1:$E$310,4,FALSE)</f>
        <v>BAJAWA</v>
      </c>
      <c r="I4610" t="str">
        <f>VLOOKUP($D4610,reference!$G$1:$H$25,2,FALSE)</f>
        <v>Pemukiman</v>
      </c>
      <c r="J4610" t="str">
        <f>VLOOKUP($E4610,reference!$G$1:$H$25,2,FALSE)</f>
        <v>Lahan terbuka</v>
      </c>
      <c r="K4610" t="str">
        <f t="shared" si="71"/>
        <v>Non Irigasi</v>
      </c>
      <c r="L4610" t="s">
        <v>327</v>
      </c>
    </row>
    <row r="4611" spans="1:12" x14ac:dyDescent="0.25">
      <c r="A4611" s="1">
        <v>4610</v>
      </c>
      <c r="B4611" s="3">
        <v>3</v>
      </c>
      <c r="C4611" s="1">
        <v>200</v>
      </c>
      <c r="D4611" s="1">
        <v>20</v>
      </c>
      <c r="E4611" s="1">
        <v>20</v>
      </c>
      <c r="F4611" s="1">
        <v>0</v>
      </c>
      <c r="G4611">
        <f>VLOOKUP(C4611,reference!$A$1:$E$310,5,FALSE)</f>
        <v>5311053</v>
      </c>
      <c r="H4611" t="str">
        <f>VLOOKUP(C4611,reference!$A$1:$E$310,4,FALSE)</f>
        <v>KELIMUTU</v>
      </c>
      <c r="I4611" t="str">
        <f>VLOOKUP($D4611,reference!$G$1:$H$25,2,FALSE)</f>
        <v>Tubuh air</v>
      </c>
      <c r="J4611" t="str">
        <f>VLOOKUP($E4611,reference!$G$1:$H$25,2,FALSE)</f>
        <v>Tubuh air</v>
      </c>
      <c r="K4611" t="str">
        <f t="shared" ref="K4611:K4674" si="72">IF(F4611=0,"Non Irigasi","Buffer Irigasi")</f>
        <v>Non Irigasi</v>
      </c>
      <c r="L4611" t="s">
        <v>327</v>
      </c>
    </row>
    <row r="4612" spans="1:12" x14ac:dyDescent="0.25">
      <c r="A4612" s="1">
        <v>4611</v>
      </c>
      <c r="B4612" s="3">
        <v>4</v>
      </c>
      <c r="C4612" s="1">
        <v>248</v>
      </c>
      <c r="D4612" s="1">
        <v>20</v>
      </c>
      <c r="E4612" s="1">
        <v>16</v>
      </c>
      <c r="F4612" s="1">
        <v>0</v>
      </c>
      <c r="G4612">
        <f>VLOOKUP(C4612,reference!$A$1:$E$310,5,FALSE)</f>
        <v>5315032</v>
      </c>
      <c r="H4612" t="str">
        <f>VLOOKUP(C4612,reference!$A$1:$E$310,4,FALSE)</f>
        <v>LEMBOR SELATAN</v>
      </c>
      <c r="I4612" t="str">
        <f>VLOOKUP($D4612,reference!$G$1:$H$25,2,FALSE)</f>
        <v>Tubuh air</v>
      </c>
      <c r="J4612" t="str">
        <f>VLOOKUP($E4612,reference!$G$1:$H$25,2,FALSE)</f>
        <v>Pemukiman</v>
      </c>
      <c r="K4612" t="str">
        <f t="shared" si="72"/>
        <v>Non Irigasi</v>
      </c>
      <c r="L4612" t="s">
        <v>327</v>
      </c>
    </row>
    <row r="4613" spans="1:12" x14ac:dyDescent="0.25">
      <c r="A4613" s="1">
        <v>4612</v>
      </c>
      <c r="B4613" s="3">
        <v>183</v>
      </c>
      <c r="C4613" s="1">
        <v>221</v>
      </c>
      <c r="D4613" s="1">
        <v>2</v>
      </c>
      <c r="E4613" s="1">
        <v>16</v>
      </c>
      <c r="F4613" s="1">
        <v>0</v>
      </c>
      <c r="G4613">
        <f>VLOOKUP(C4613,reference!$A$1:$E$310,5,FALSE)</f>
        <v>5313041</v>
      </c>
      <c r="H4613" t="str">
        <f>VLOOKUP(C4613,reference!$A$1:$E$310,4,FALSE)</f>
        <v>SATAR MESE BARAT</v>
      </c>
      <c r="I4613" t="str">
        <f>VLOOKUP($D4613,reference!$G$1:$H$25,2,FALSE)</f>
        <v>Hutan lahan kering sekunder / bekas tebangan</v>
      </c>
      <c r="J4613" t="str">
        <f>VLOOKUP($E4613,reference!$G$1:$H$25,2,FALSE)</f>
        <v>Pemukiman</v>
      </c>
      <c r="K4613" t="str">
        <f t="shared" si="72"/>
        <v>Non Irigasi</v>
      </c>
      <c r="L4613" t="s">
        <v>328</v>
      </c>
    </row>
    <row r="4614" spans="1:12" x14ac:dyDescent="0.25">
      <c r="A4614" s="1">
        <v>4613</v>
      </c>
      <c r="B4614" s="3">
        <v>5</v>
      </c>
      <c r="C4614" s="1">
        <v>220</v>
      </c>
      <c r="D4614" s="1">
        <v>14</v>
      </c>
      <c r="E4614" s="1">
        <v>13</v>
      </c>
      <c r="F4614" s="1">
        <v>0</v>
      </c>
      <c r="G4614">
        <f>VLOOKUP(C4614,reference!$A$1:$E$310,5,FALSE)</f>
        <v>5313040</v>
      </c>
      <c r="H4614" t="str">
        <f>VLOOKUP(C4614,reference!$A$1:$E$310,4,FALSE)</f>
        <v>SATAR MESE</v>
      </c>
      <c r="I4614" t="str">
        <f>VLOOKUP($D4614,reference!$G$1:$H$25,2,FALSE)</f>
        <v>Sawah</v>
      </c>
      <c r="J4614" t="str">
        <f>VLOOKUP($E4614,reference!$G$1:$H$25,2,FALSE)</f>
        <v>Pertanian lahan kering  campur semak / kebun campur</v>
      </c>
      <c r="K4614" t="str">
        <f t="shared" si="72"/>
        <v>Non Irigasi</v>
      </c>
      <c r="L4614" t="s">
        <v>327</v>
      </c>
    </row>
    <row r="4615" spans="1:12" x14ac:dyDescent="0.25">
      <c r="A4615" s="1">
        <v>4614</v>
      </c>
      <c r="B4615" s="3">
        <v>8</v>
      </c>
      <c r="C4615" s="1">
        <v>279</v>
      </c>
      <c r="D4615" s="1">
        <v>18</v>
      </c>
      <c r="E4615" s="1">
        <v>1</v>
      </c>
      <c r="F4615" s="1">
        <v>0</v>
      </c>
      <c r="G4615">
        <f>VLOOKUP(C4615,reference!$A$1:$E$310,5,FALSE)</f>
        <v>5319020</v>
      </c>
      <c r="H4615" t="str">
        <f>VLOOKUP(C4615,reference!$A$1:$E$310,4,FALSE)</f>
        <v>KOTA KOMBA</v>
      </c>
      <c r="I4615" t="str">
        <f>VLOOKUP($D4615,reference!$G$1:$H$25,2,FALSE)</f>
        <v>Lahan terbuka</v>
      </c>
      <c r="J4615" t="str">
        <f>VLOOKUP($E4615,reference!$G$1:$H$25,2,FALSE)</f>
        <v>Hutan lahan kering primer</v>
      </c>
      <c r="K4615" t="str">
        <f t="shared" si="72"/>
        <v>Non Irigasi</v>
      </c>
      <c r="L4615" t="s">
        <v>327</v>
      </c>
    </row>
    <row r="4616" spans="1:12" x14ac:dyDescent="0.25">
      <c r="A4616" s="1">
        <v>4615</v>
      </c>
      <c r="B4616" s="3">
        <v>327</v>
      </c>
      <c r="C4616" s="1">
        <v>187</v>
      </c>
      <c r="D4616" s="1">
        <v>2</v>
      </c>
      <c r="E4616" s="1">
        <v>11</v>
      </c>
      <c r="F4616" s="1">
        <v>0</v>
      </c>
      <c r="G4616">
        <f>VLOOKUP(C4616,reference!$A$1:$E$310,5,FALSE)</f>
        <v>5311010</v>
      </c>
      <c r="H4616" t="str">
        <f>VLOOKUP(C4616,reference!$A$1:$E$310,4,FALSE)</f>
        <v>NANGAPANDA</v>
      </c>
      <c r="I4616" t="str">
        <f>VLOOKUP($D4616,reference!$G$1:$H$25,2,FALSE)</f>
        <v>Hutan lahan kering sekunder / bekas tebangan</v>
      </c>
      <c r="J4616" t="str">
        <f>VLOOKUP($E4616,reference!$G$1:$H$25,2,FALSE)</f>
        <v>Savanna / Padang rumput</v>
      </c>
      <c r="K4616" t="str">
        <f t="shared" si="72"/>
        <v>Non Irigasi</v>
      </c>
      <c r="L4616" t="s">
        <v>328</v>
      </c>
    </row>
    <row r="4617" spans="1:12" x14ac:dyDescent="0.25">
      <c r="A4617" s="1">
        <v>4616</v>
      </c>
      <c r="B4617" s="3">
        <v>311</v>
      </c>
      <c r="C4617" s="1">
        <v>192</v>
      </c>
      <c r="D4617" s="1">
        <v>2</v>
      </c>
      <c r="E4617" s="1">
        <v>12</v>
      </c>
      <c r="F4617" s="1">
        <v>0</v>
      </c>
      <c r="G4617">
        <f>VLOOKUP(C4617,reference!$A$1:$E$310,5,FALSE)</f>
        <v>5311031</v>
      </c>
      <c r="H4617" t="str">
        <f>VLOOKUP(C4617,reference!$A$1:$E$310,4,FALSE)</f>
        <v>ENDE TIMUR</v>
      </c>
      <c r="I4617" t="str">
        <f>VLOOKUP($D4617,reference!$G$1:$H$25,2,FALSE)</f>
        <v>Hutan lahan kering sekunder / bekas tebangan</v>
      </c>
      <c r="J4617" t="str">
        <f>VLOOKUP($E4617,reference!$G$1:$H$25,2,FALSE)</f>
        <v>Pertanian lahan kering</v>
      </c>
      <c r="K4617" t="str">
        <f t="shared" si="72"/>
        <v>Non Irigasi</v>
      </c>
      <c r="L4617" t="s">
        <v>328</v>
      </c>
    </row>
    <row r="4618" spans="1:12" x14ac:dyDescent="0.25">
      <c r="A4618" s="1">
        <v>4617</v>
      </c>
      <c r="B4618" s="3">
        <v>920</v>
      </c>
      <c r="C4618" s="1">
        <v>192</v>
      </c>
      <c r="D4618" s="1">
        <v>2</v>
      </c>
      <c r="E4618" s="1">
        <v>2</v>
      </c>
      <c r="F4618" s="1">
        <v>0</v>
      </c>
      <c r="G4618">
        <f>VLOOKUP(C4618,reference!$A$1:$E$310,5,FALSE)</f>
        <v>5311031</v>
      </c>
      <c r="H4618" t="str">
        <f>VLOOKUP(C4618,reference!$A$1:$E$310,4,FALSE)</f>
        <v>ENDE TIMUR</v>
      </c>
      <c r="I4618" t="str">
        <f>VLOOKUP($D4618,reference!$G$1:$H$25,2,FALSE)</f>
        <v>Hutan lahan kering sekunder / bekas tebangan</v>
      </c>
      <c r="J4618" t="str">
        <f>VLOOKUP($E4618,reference!$G$1:$H$25,2,FALSE)</f>
        <v>Hutan lahan kering sekunder / bekas tebangan</v>
      </c>
      <c r="K4618" t="str">
        <f t="shared" si="72"/>
        <v>Non Irigasi</v>
      </c>
      <c r="L4618" t="s">
        <v>327</v>
      </c>
    </row>
    <row r="4619" spans="1:12" x14ac:dyDescent="0.25">
      <c r="A4619" s="1">
        <v>4618</v>
      </c>
      <c r="B4619" s="3">
        <v>14</v>
      </c>
      <c r="C4619" s="1">
        <v>192</v>
      </c>
      <c r="D4619" s="1">
        <v>2</v>
      </c>
      <c r="E4619" s="1">
        <v>13</v>
      </c>
      <c r="F4619" s="1">
        <v>0</v>
      </c>
      <c r="G4619">
        <f>VLOOKUP(C4619,reference!$A$1:$E$310,5,FALSE)</f>
        <v>5311031</v>
      </c>
      <c r="H4619" t="str">
        <f>VLOOKUP(C4619,reference!$A$1:$E$310,4,FALSE)</f>
        <v>ENDE TIMUR</v>
      </c>
      <c r="I4619" t="str">
        <f>VLOOKUP($D4619,reference!$G$1:$H$25,2,FALSE)</f>
        <v>Hutan lahan kering sekunder / bekas tebangan</v>
      </c>
      <c r="J4619" t="str">
        <f>VLOOKUP($E4619,reference!$G$1:$H$25,2,FALSE)</f>
        <v>Pertanian lahan kering  campur semak / kebun campur</v>
      </c>
      <c r="K4619" t="str">
        <f t="shared" si="72"/>
        <v>Non Irigasi</v>
      </c>
      <c r="L4619" t="s">
        <v>328</v>
      </c>
    </row>
    <row r="4620" spans="1:12" x14ac:dyDescent="0.25">
      <c r="A4620" s="1">
        <v>4619</v>
      </c>
      <c r="B4620" s="3">
        <v>36</v>
      </c>
      <c r="C4620" s="1">
        <v>200</v>
      </c>
      <c r="D4620" s="1">
        <v>7</v>
      </c>
      <c r="E4620" s="1">
        <v>11</v>
      </c>
      <c r="F4620" s="1">
        <v>0</v>
      </c>
      <c r="G4620">
        <f>VLOOKUP(C4620,reference!$A$1:$E$310,5,FALSE)</f>
        <v>5311053</v>
      </c>
      <c r="H4620" t="str">
        <f>VLOOKUP(C4620,reference!$A$1:$E$310,4,FALSE)</f>
        <v>KELIMUTU</v>
      </c>
      <c r="I4620" t="str">
        <f>VLOOKUP($D4620,reference!$G$1:$H$25,2,FALSE)</f>
        <v>Hutan tanaman</v>
      </c>
      <c r="J4620" t="str">
        <f>VLOOKUP($E4620,reference!$G$1:$H$25,2,FALSE)</f>
        <v>Savanna / Padang rumput</v>
      </c>
      <c r="K4620" t="str">
        <f t="shared" si="72"/>
        <v>Non Irigasi</v>
      </c>
      <c r="L4620" t="s">
        <v>327</v>
      </c>
    </row>
    <row r="4621" spans="1:12" x14ac:dyDescent="0.25">
      <c r="A4621" s="1">
        <v>4620</v>
      </c>
      <c r="B4621" s="3">
        <v>111</v>
      </c>
      <c r="C4621" s="1">
        <v>197</v>
      </c>
      <c r="D4621" s="1">
        <v>14</v>
      </c>
      <c r="E4621" s="1">
        <v>16</v>
      </c>
      <c r="F4621" s="1">
        <v>0</v>
      </c>
      <c r="G4621">
        <f>VLOOKUP(C4621,reference!$A$1:$E$310,5,FALSE)</f>
        <v>5311050</v>
      </c>
      <c r="H4621" t="str">
        <f>VLOOKUP(C4621,reference!$A$1:$E$310,4,FALSE)</f>
        <v>WOLOWARU</v>
      </c>
      <c r="I4621" t="str">
        <f>VLOOKUP($D4621,reference!$G$1:$H$25,2,FALSE)</f>
        <v>Sawah</v>
      </c>
      <c r="J4621" t="str">
        <f>VLOOKUP($E4621,reference!$G$1:$H$25,2,FALSE)</f>
        <v>Pemukiman</v>
      </c>
      <c r="K4621" t="str">
        <f t="shared" si="72"/>
        <v>Non Irigasi</v>
      </c>
      <c r="L4621" t="s">
        <v>327</v>
      </c>
    </row>
    <row r="4622" spans="1:12" x14ac:dyDescent="0.25">
      <c r="A4622" s="1">
        <v>4621</v>
      </c>
      <c r="B4622" s="3">
        <v>235</v>
      </c>
      <c r="C4622" s="1">
        <v>197</v>
      </c>
      <c r="D4622" s="1">
        <v>14</v>
      </c>
      <c r="E4622" s="1">
        <v>14</v>
      </c>
      <c r="F4622" s="1">
        <v>0</v>
      </c>
      <c r="G4622">
        <f>VLOOKUP(C4622,reference!$A$1:$E$310,5,FALSE)</f>
        <v>5311050</v>
      </c>
      <c r="H4622" t="str">
        <f>VLOOKUP(C4622,reference!$A$1:$E$310,4,FALSE)</f>
        <v>WOLOWARU</v>
      </c>
      <c r="I4622" t="str">
        <f>VLOOKUP($D4622,reference!$G$1:$H$25,2,FALSE)</f>
        <v>Sawah</v>
      </c>
      <c r="J4622" t="str">
        <f>VLOOKUP($E4622,reference!$G$1:$H$25,2,FALSE)</f>
        <v>Sawah</v>
      </c>
      <c r="K4622" t="str">
        <f t="shared" si="72"/>
        <v>Non Irigasi</v>
      </c>
      <c r="L4622" t="s">
        <v>327</v>
      </c>
    </row>
    <row r="4623" spans="1:12" x14ac:dyDescent="0.25">
      <c r="A4623" s="1">
        <v>4622</v>
      </c>
      <c r="B4623" s="3">
        <v>32</v>
      </c>
      <c r="C4623" s="1">
        <v>211</v>
      </c>
      <c r="D4623" s="1">
        <v>13</v>
      </c>
      <c r="E4623" s="1">
        <v>18</v>
      </c>
      <c r="F4623" s="1">
        <v>0</v>
      </c>
      <c r="G4623">
        <f>VLOOKUP(C4623,reference!$A$1:$E$310,5,FALSE)</f>
        <v>5312020</v>
      </c>
      <c r="H4623" t="str">
        <f>VLOOKUP(C4623,reference!$A$1:$E$310,4,FALSE)</f>
        <v>BAJAWA</v>
      </c>
      <c r="I4623" t="str">
        <f>VLOOKUP($D4623,reference!$G$1:$H$25,2,FALSE)</f>
        <v>Pertanian lahan kering  campur semak / kebun campur</v>
      </c>
      <c r="J4623" t="str">
        <f>VLOOKUP($E4623,reference!$G$1:$H$25,2,FALSE)</f>
        <v>Lahan terbuka</v>
      </c>
      <c r="K4623" t="str">
        <f t="shared" si="72"/>
        <v>Non Irigasi</v>
      </c>
      <c r="L4623" t="s">
        <v>327</v>
      </c>
    </row>
    <row r="4624" spans="1:12" x14ac:dyDescent="0.25">
      <c r="A4624" s="1">
        <v>4623</v>
      </c>
      <c r="B4624" s="3">
        <v>97</v>
      </c>
      <c r="C4624" s="1">
        <v>196</v>
      </c>
      <c r="D4624" s="1">
        <v>2</v>
      </c>
      <c r="E4624" s="1">
        <v>9</v>
      </c>
      <c r="F4624" s="1">
        <v>0</v>
      </c>
      <c r="G4624">
        <f>VLOOKUP(C4624,reference!$A$1:$E$310,5,FALSE)</f>
        <v>5311041</v>
      </c>
      <c r="H4624" t="str">
        <f>VLOOKUP(C4624,reference!$A$1:$E$310,4,FALSE)</f>
        <v>NDONA TIMUR</v>
      </c>
      <c r="I4624" t="str">
        <f>VLOOKUP($D4624,reference!$G$1:$H$25,2,FALSE)</f>
        <v>Hutan lahan kering sekunder / bekas tebangan</v>
      </c>
      <c r="J4624" t="str">
        <f>VLOOKUP($E4624,reference!$G$1:$H$25,2,FALSE)</f>
        <v>Semak belukar</v>
      </c>
      <c r="K4624" t="str">
        <f t="shared" si="72"/>
        <v>Non Irigasi</v>
      </c>
      <c r="L4624" t="s">
        <v>328</v>
      </c>
    </row>
    <row r="4625" spans="1:12" x14ac:dyDescent="0.25">
      <c r="A4625" s="1">
        <v>4624</v>
      </c>
      <c r="B4625" s="3">
        <v>17</v>
      </c>
      <c r="C4625" s="1">
        <v>221</v>
      </c>
      <c r="D4625" s="1">
        <v>1</v>
      </c>
      <c r="E4625" s="1">
        <v>9</v>
      </c>
      <c r="F4625" s="1">
        <v>0</v>
      </c>
      <c r="G4625">
        <f>VLOOKUP(C4625,reference!$A$1:$E$310,5,FALSE)</f>
        <v>5313041</v>
      </c>
      <c r="H4625" t="str">
        <f>VLOOKUP(C4625,reference!$A$1:$E$310,4,FALSE)</f>
        <v>SATAR MESE BARAT</v>
      </c>
      <c r="I4625" t="str">
        <f>VLOOKUP($D4625,reference!$G$1:$H$25,2,FALSE)</f>
        <v>Hutan lahan kering primer</v>
      </c>
      <c r="J4625" t="str">
        <f>VLOOKUP($E4625,reference!$G$1:$H$25,2,FALSE)</f>
        <v>Semak belukar</v>
      </c>
      <c r="K4625" t="str">
        <f t="shared" si="72"/>
        <v>Non Irigasi</v>
      </c>
      <c r="L4625" t="s">
        <v>328</v>
      </c>
    </row>
    <row r="4626" spans="1:12" x14ac:dyDescent="0.25">
      <c r="A4626" s="1">
        <v>4625</v>
      </c>
      <c r="B4626" s="3">
        <v>1305</v>
      </c>
      <c r="C4626" s="1">
        <v>198</v>
      </c>
      <c r="D4626" s="1">
        <v>2</v>
      </c>
      <c r="E4626" s="1">
        <v>2</v>
      </c>
      <c r="F4626" s="1">
        <v>0</v>
      </c>
      <c r="G4626">
        <f>VLOOKUP(C4626,reference!$A$1:$E$310,5,FALSE)</f>
        <v>5311051</v>
      </c>
      <c r="H4626" t="str">
        <f>VLOOKUP(C4626,reference!$A$1:$E$310,4,FALSE)</f>
        <v>WOLOJITA</v>
      </c>
      <c r="I4626" t="str">
        <f>VLOOKUP($D4626,reference!$G$1:$H$25,2,FALSE)</f>
        <v>Hutan lahan kering sekunder / bekas tebangan</v>
      </c>
      <c r="J4626" t="str">
        <f>VLOOKUP($E4626,reference!$G$1:$H$25,2,FALSE)</f>
        <v>Hutan lahan kering sekunder / bekas tebangan</v>
      </c>
      <c r="K4626" t="str">
        <f t="shared" si="72"/>
        <v>Non Irigasi</v>
      </c>
      <c r="L4626" t="s">
        <v>327</v>
      </c>
    </row>
    <row r="4627" spans="1:12" x14ac:dyDescent="0.25">
      <c r="A4627" s="1">
        <v>4626</v>
      </c>
      <c r="B4627" s="3">
        <v>121</v>
      </c>
      <c r="C4627" s="1">
        <v>248</v>
      </c>
      <c r="D4627" s="1">
        <v>11</v>
      </c>
      <c r="E4627" s="1">
        <v>1</v>
      </c>
      <c r="F4627" s="1">
        <v>0</v>
      </c>
      <c r="G4627">
        <f>VLOOKUP(C4627,reference!$A$1:$E$310,5,FALSE)</f>
        <v>5315032</v>
      </c>
      <c r="H4627" t="str">
        <f>VLOOKUP(C4627,reference!$A$1:$E$310,4,FALSE)</f>
        <v>LEMBOR SELATAN</v>
      </c>
      <c r="I4627" t="str">
        <f>VLOOKUP($D4627,reference!$G$1:$H$25,2,FALSE)</f>
        <v>Savanna / Padang rumput</v>
      </c>
      <c r="J4627" t="str">
        <f>VLOOKUP($E4627,reference!$G$1:$H$25,2,FALSE)</f>
        <v>Hutan lahan kering primer</v>
      </c>
      <c r="K4627" t="str">
        <f t="shared" si="72"/>
        <v>Non Irigasi</v>
      </c>
      <c r="L4627" t="s">
        <v>327</v>
      </c>
    </row>
    <row r="4628" spans="1:12" x14ac:dyDescent="0.25">
      <c r="A4628" s="1">
        <v>4627</v>
      </c>
      <c r="B4628" s="3">
        <v>1127</v>
      </c>
      <c r="C4628" s="1">
        <v>279</v>
      </c>
      <c r="D4628" s="1">
        <v>13</v>
      </c>
      <c r="E4628" s="1">
        <v>12</v>
      </c>
      <c r="F4628" s="1">
        <v>0</v>
      </c>
      <c r="G4628">
        <f>VLOOKUP(C4628,reference!$A$1:$E$310,5,FALSE)</f>
        <v>5319020</v>
      </c>
      <c r="H4628" t="str">
        <f>VLOOKUP(C4628,reference!$A$1:$E$310,4,FALSE)</f>
        <v>KOTA KOMBA</v>
      </c>
      <c r="I4628" t="str">
        <f>VLOOKUP($D4628,reference!$G$1:$H$25,2,FALSE)</f>
        <v>Pertanian lahan kering  campur semak / kebun campur</v>
      </c>
      <c r="J4628" t="str">
        <f>VLOOKUP($E4628,reference!$G$1:$H$25,2,FALSE)</f>
        <v>Pertanian lahan kering</v>
      </c>
      <c r="K4628" t="str">
        <f t="shared" si="72"/>
        <v>Non Irigasi</v>
      </c>
      <c r="L4628" t="s">
        <v>327</v>
      </c>
    </row>
    <row r="4629" spans="1:12" x14ac:dyDescent="0.25">
      <c r="A4629" s="1">
        <v>4628</v>
      </c>
      <c r="B4629" s="3">
        <v>99</v>
      </c>
      <c r="C4629" s="1">
        <v>192</v>
      </c>
      <c r="D4629" s="1">
        <v>9</v>
      </c>
      <c r="E4629" s="1">
        <v>2</v>
      </c>
      <c r="F4629" s="1">
        <v>0</v>
      </c>
      <c r="G4629">
        <f>VLOOKUP(C4629,reference!$A$1:$E$310,5,FALSE)</f>
        <v>5311031</v>
      </c>
      <c r="H4629" t="str">
        <f>VLOOKUP(C4629,reference!$A$1:$E$310,4,FALSE)</f>
        <v>ENDE TIMUR</v>
      </c>
      <c r="I4629" t="str">
        <f>VLOOKUP($D4629,reference!$G$1:$H$25,2,FALSE)</f>
        <v>Semak belukar</v>
      </c>
      <c r="J4629" t="str">
        <f>VLOOKUP($E4629,reference!$G$1:$H$25,2,FALSE)</f>
        <v>Hutan lahan kering sekunder / bekas tebangan</v>
      </c>
      <c r="K4629" t="str">
        <f t="shared" si="72"/>
        <v>Non Irigasi</v>
      </c>
      <c r="L4629" t="s">
        <v>327</v>
      </c>
    </row>
    <row r="4630" spans="1:12" x14ac:dyDescent="0.25">
      <c r="A4630" s="1">
        <v>4629</v>
      </c>
      <c r="B4630" s="3">
        <v>10</v>
      </c>
      <c r="C4630" s="1">
        <v>248</v>
      </c>
      <c r="D4630" s="1">
        <v>20</v>
      </c>
      <c r="E4630" s="1">
        <v>12</v>
      </c>
      <c r="F4630" s="1">
        <v>0</v>
      </c>
      <c r="G4630">
        <f>VLOOKUP(C4630,reference!$A$1:$E$310,5,FALSE)</f>
        <v>5315032</v>
      </c>
      <c r="H4630" t="str">
        <f>VLOOKUP(C4630,reference!$A$1:$E$310,4,FALSE)</f>
        <v>LEMBOR SELATAN</v>
      </c>
      <c r="I4630" t="str">
        <f>VLOOKUP($D4630,reference!$G$1:$H$25,2,FALSE)</f>
        <v>Tubuh air</v>
      </c>
      <c r="J4630" t="str">
        <f>VLOOKUP($E4630,reference!$G$1:$H$25,2,FALSE)</f>
        <v>Pertanian lahan kering</v>
      </c>
      <c r="K4630" t="str">
        <f t="shared" si="72"/>
        <v>Non Irigasi</v>
      </c>
      <c r="L4630" t="s">
        <v>327</v>
      </c>
    </row>
    <row r="4631" spans="1:12" x14ac:dyDescent="0.25">
      <c r="A4631" s="1">
        <v>4630</v>
      </c>
      <c r="B4631" s="3">
        <v>343</v>
      </c>
      <c r="C4631" s="1">
        <v>196</v>
      </c>
      <c r="D4631" s="1">
        <v>7</v>
      </c>
      <c r="E4631" s="1">
        <v>2</v>
      </c>
      <c r="F4631" s="1">
        <v>0</v>
      </c>
      <c r="G4631">
        <f>VLOOKUP(C4631,reference!$A$1:$E$310,5,FALSE)</f>
        <v>5311041</v>
      </c>
      <c r="H4631" t="str">
        <f>VLOOKUP(C4631,reference!$A$1:$E$310,4,FALSE)</f>
        <v>NDONA TIMUR</v>
      </c>
      <c r="I4631" t="str">
        <f>VLOOKUP($D4631,reference!$G$1:$H$25,2,FALSE)</f>
        <v>Hutan tanaman</v>
      </c>
      <c r="J4631" t="str">
        <f>VLOOKUP($E4631,reference!$G$1:$H$25,2,FALSE)</f>
        <v>Hutan lahan kering sekunder / bekas tebangan</v>
      </c>
      <c r="K4631" t="str">
        <f t="shared" si="72"/>
        <v>Non Irigasi</v>
      </c>
      <c r="L4631" t="s">
        <v>327</v>
      </c>
    </row>
    <row r="4632" spans="1:12" x14ac:dyDescent="0.25">
      <c r="A4632" s="1">
        <v>4631</v>
      </c>
      <c r="B4632" s="3">
        <v>27</v>
      </c>
      <c r="C4632" s="1">
        <v>211</v>
      </c>
      <c r="D4632" s="1">
        <v>11</v>
      </c>
      <c r="E4632" s="1">
        <v>14</v>
      </c>
      <c r="F4632" s="1">
        <v>0</v>
      </c>
      <c r="G4632">
        <f>VLOOKUP(C4632,reference!$A$1:$E$310,5,FALSE)</f>
        <v>5312020</v>
      </c>
      <c r="H4632" t="str">
        <f>VLOOKUP(C4632,reference!$A$1:$E$310,4,FALSE)</f>
        <v>BAJAWA</v>
      </c>
      <c r="I4632" t="str">
        <f>VLOOKUP($D4632,reference!$G$1:$H$25,2,FALSE)</f>
        <v>Savanna / Padang rumput</v>
      </c>
      <c r="J4632" t="str">
        <f>VLOOKUP($E4632,reference!$G$1:$H$25,2,FALSE)</f>
        <v>Sawah</v>
      </c>
      <c r="K4632" t="str">
        <f t="shared" si="72"/>
        <v>Non Irigasi</v>
      </c>
      <c r="L4632" t="s">
        <v>327</v>
      </c>
    </row>
    <row r="4633" spans="1:12" x14ac:dyDescent="0.25">
      <c r="A4633" s="1">
        <v>4632</v>
      </c>
      <c r="B4633" s="3">
        <v>4</v>
      </c>
      <c r="C4633" s="1">
        <v>273</v>
      </c>
      <c r="D4633" s="1">
        <v>12</v>
      </c>
      <c r="E4633" s="1">
        <v>14</v>
      </c>
      <c r="F4633" s="1">
        <v>1</v>
      </c>
      <c r="G4633">
        <f>VLOOKUP(C4633,reference!$A$1:$E$310,5,FALSE)</f>
        <v>5318040</v>
      </c>
      <c r="H4633" t="str">
        <f>VLOOKUP(C4633,reference!$A$1:$E$310,4,FALSE)</f>
        <v>BOAWAE</v>
      </c>
      <c r="I4633" t="str">
        <f>VLOOKUP($D4633,reference!$G$1:$H$25,2,FALSE)</f>
        <v>Pertanian lahan kering</v>
      </c>
      <c r="J4633" t="str">
        <f>VLOOKUP($E4633,reference!$G$1:$H$25,2,FALSE)</f>
        <v>Sawah</v>
      </c>
      <c r="K4633" t="str">
        <f t="shared" si="72"/>
        <v>Buffer Irigasi</v>
      </c>
      <c r="L4633" t="s">
        <v>327</v>
      </c>
    </row>
    <row r="4634" spans="1:12" x14ac:dyDescent="0.25">
      <c r="A4634" s="1">
        <v>4633</v>
      </c>
      <c r="B4634" s="3">
        <v>5</v>
      </c>
      <c r="C4634" s="1">
        <v>248</v>
      </c>
      <c r="D4634" s="1">
        <v>12</v>
      </c>
      <c r="E4634" s="1">
        <v>20</v>
      </c>
      <c r="F4634" s="1">
        <v>0</v>
      </c>
      <c r="G4634">
        <f>VLOOKUP(C4634,reference!$A$1:$E$310,5,FALSE)</f>
        <v>5315032</v>
      </c>
      <c r="H4634" t="str">
        <f>VLOOKUP(C4634,reference!$A$1:$E$310,4,FALSE)</f>
        <v>LEMBOR SELATAN</v>
      </c>
      <c r="I4634" t="str">
        <f>VLOOKUP($D4634,reference!$G$1:$H$25,2,FALSE)</f>
        <v>Pertanian lahan kering</v>
      </c>
      <c r="J4634" t="str">
        <f>VLOOKUP($E4634,reference!$G$1:$H$25,2,FALSE)</f>
        <v>Tubuh air</v>
      </c>
      <c r="K4634" t="str">
        <f t="shared" si="72"/>
        <v>Non Irigasi</v>
      </c>
      <c r="L4634" t="s">
        <v>327</v>
      </c>
    </row>
    <row r="4635" spans="1:12" x14ac:dyDescent="0.25">
      <c r="A4635" s="1">
        <v>4634</v>
      </c>
      <c r="B4635" s="3">
        <v>12</v>
      </c>
      <c r="C4635" s="1">
        <v>208</v>
      </c>
      <c r="D4635" s="1">
        <v>20</v>
      </c>
      <c r="E4635" s="1">
        <v>12</v>
      </c>
      <c r="F4635" s="1">
        <v>0</v>
      </c>
      <c r="G4635">
        <f>VLOOKUP(C4635,reference!$A$1:$E$310,5,FALSE)</f>
        <v>5312010</v>
      </c>
      <c r="H4635" t="str">
        <f>VLOOKUP(C4635,reference!$A$1:$E$310,4,FALSE)</f>
        <v>AIMERE</v>
      </c>
      <c r="I4635" t="str">
        <f>VLOOKUP($D4635,reference!$G$1:$H$25,2,FALSE)</f>
        <v>Tubuh air</v>
      </c>
      <c r="J4635" t="str">
        <f>VLOOKUP($E4635,reference!$G$1:$H$25,2,FALSE)</f>
        <v>Pertanian lahan kering</v>
      </c>
      <c r="K4635" t="str">
        <f t="shared" si="72"/>
        <v>Non Irigasi</v>
      </c>
      <c r="L4635" t="s">
        <v>327</v>
      </c>
    </row>
    <row r="4636" spans="1:12" x14ac:dyDescent="0.25">
      <c r="A4636" s="1">
        <v>4635</v>
      </c>
      <c r="B4636" s="3">
        <v>79</v>
      </c>
      <c r="C4636" s="1">
        <v>206</v>
      </c>
      <c r="D4636" s="1">
        <v>7</v>
      </c>
      <c r="E4636" s="1">
        <v>9</v>
      </c>
      <c r="F4636" s="1">
        <v>0</v>
      </c>
      <c r="G4636">
        <f>VLOOKUP(C4636,reference!$A$1:$E$310,5,FALSE)</f>
        <v>5311070</v>
      </c>
      <c r="H4636" t="str">
        <f>VLOOKUP(C4636,reference!$A$1:$E$310,4,FALSE)</f>
        <v>DETUSOKO</v>
      </c>
      <c r="I4636" t="str">
        <f>VLOOKUP($D4636,reference!$G$1:$H$25,2,FALSE)</f>
        <v>Hutan tanaman</v>
      </c>
      <c r="J4636" t="str">
        <f>VLOOKUP($E4636,reference!$G$1:$H$25,2,FALSE)</f>
        <v>Semak belukar</v>
      </c>
      <c r="K4636" t="str">
        <f t="shared" si="72"/>
        <v>Non Irigasi</v>
      </c>
      <c r="L4636" t="s">
        <v>327</v>
      </c>
    </row>
    <row r="4637" spans="1:12" x14ac:dyDescent="0.25">
      <c r="A4637" s="1">
        <v>4636</v>
      </c>
      <c r="B4637" s="3">
        <v>4</v>
      </c>
      <c r="C4637" s="1">
        <v>199</v>
      </c>
      <c r="D4637" s="1">
        <v>13</v>
      </c>
      <c r="E4637" s="1">
        <v>2</v>
      </c>
      <c r="F4637" s="1">
        <v>0</v>
      </c>
      <c r="G4637">
        <f>VLOOKUP(C4637,reference!$A$1:$E$310,5,FALSE)</f>
        <v>5311052</v>
      </c>
      <c r="H4637" t="str">
        <f>VLOOKUP(C4637,reference!$A$1:$E$310,4,FALSE)</f>
        <v>LIO TIMUR</v>
      </c>
      <c r="I4637" t="str">
        <f>VLOOKUP($D4637,reference!$G$1:$H$25,2,FALSE)</f>
        <v>Pertanian lahan kering  campur semak / kebun campur</v>
      </c>
      <c r="J4637" t="str">
        <f>VLOOKUP($E4637,reference!$G$1:$H$25,2,FALSE)</f>
        <v>Hutan lahan kering sekunder / bekas tebangan</v>
      </c>
      <c r="K4637" t="str">
        <f t="shared" si="72"/>
        <v>Non Irigasi</v>
      </c>
      <c r="L4637" t="s">
        <v>327</v>
      </c>
    </row>
    <row r="4638" spans="1:12" x14ac:dyDescent="0.25">
      <c r="A4638" s="1">
        <v>4637</v>
      </c>
      <c r="B4638" s="3">
        <v>149</v>
      </c>
      <c r="C4638" s="1">
        <v>221</v>
      </c>
      <c r="D4638" s="1">
        <v>9</v>
      </c>
      <c r="E4638" s="1">
        <v>16</v>
      </c>
      <c r="F4638" s="1">
        <v>0</v>
      </c>
      <c r="G4638">
        <f>VLOOKUP(C4638,reference!$A$1:$E$310,5,FALSE)</f>
        <v>5313041</v>
      </c>
      <c r="H4638" t="str">
        <f>VLOOKUP(C4638,reference!$A$1:$E$310,4,FALSE)</f>
        <v>SATAR MESE BARAT</v>
      </c>
      <c r="I4638" t="str">
        <f>VLOOKUP($D4638,reference!$G$1:$H$25,2,FALSE)</f>
        <v>Semak belukar</v>
      </c>
      <c r="J4638" t="str">
        <f>VLOOKUP($E4638,reference!$G$1:$H$25,2,FALSE)</f>
        <v>Pemukiman</v>
      </c>
      <c r="K4638" t="str">
        <f t="shared" si="72"/>
        <v>Non Irigasi</v>
      </c>
      <c r="L4638" t="s">
        <v>327</v>
      </c>
    </row>
    <row r="4639" spans="1:12" x14ac:dyDescent="0.25">
      <c r="A4639" s="1">
        <v>4638</v>
      </c>
      <c r="B4639" s="3">
        <v>11</v>
      </c>
      <c r="C4639" s="1">
        <v>221</v>
      </c>
      <c r="D4639" s="1">
        <v>1</v>
      </c>
      <c r="E4639" s="1">
        <v>16</v>
      </c>
      <c r="F4639" s="1">
        <v>0</v>
      </c>
      <c r="G4639">
        <f>VLOOKUP(C4639,reference!$A$1:$E$310,5,FALSE)</f>
        <v>5313041</v>
      </c>
      <c r="H4639" t="str">
        <f>VLOOKUP(C4639,reference!$A$1:$E$310,4,FALSE)</f>
        <v>SATAR MESE BARAT</v>
      </c>
      <c r="I4639" t="str">
        <f>VLOOKUP($D4639,reference!$G$1:$H$25,2,FALSE)</f>
        <v>Hutan lahan kering primer</v>
      </c>
      <c r="J4639" t="str">
        <f>VLOOKUP($E4639,reference!$G$1:$H$25,2,FALSE)</f>
        <v>Pemukiman</v>
      </c>
      <c r="K4639" t="str">
        <f t="shared" si="72"/>
        <v>Non Irigasi</v>
      </c>
      <c r="L4639" t="s">
        <v>328</v>
      </c>
    </row>
    <row r="4640" spans="1:12" x14ac:dyDescent="0.25">
      <c r="A4640" s="1">
        <v>4639</v>
      </c>
      <c r="B4640" s="3">
        <v>187</v>
      </c>
      <c r="C4640" s="1">
        <v>208</v>
      </c>
      <c r="D4640" s="1">
        <v>9</v>
      </c>
      <c r="E4640" s="1">
        <v>2</v>
      </c>
      <c r="F4640" s="1">
        <v>0</v>
      </c>
      <c r="G4640">
        <f>VLOOKUP(C4640,reference!$A$1:$E$310,5,FALSE)</f>
        <v>5312010</v>
      </c>
      <c r="H4640" t="str">
        <f>VLOOKUP(C4640,reference!$A$1:$E$310,4,FALSE)</f>
        <v>AIMERE</v>
      </c>
      <c r="I4640" t="str">
        <f>VLOOKUP($D4640,reference!$G$1:$H$25,2,FALSE)</f>
        <v>Semak belukar</v>
      </c>
      <c r="J4640" t="str">
        <f>VLOOKUP($E4640,reference!$G$1:$H$25,2,FALSE)</f>
        <v>Hutan lahan kering sekunder / bekas tebangan</v>
      </c>
      <c r="K4640" t="str">
        <f t="shared" si="72"/>
        <v>Non Irigasi</v>
      </c>
      <c r="L4640" t="s">
        <v>327</v>
      </c>
    </row>
    <row r="4641" spans="1:12" x14ac:dyDescent="0.25">
      <c r="A4641" s="1">
        <v>4640</v>
      </c>
      <c r="B4641" s="3">
        <v>37</v>
      </c>
      <c r="C4641" s="1">
        <v>208</v>
      </c>
      <c r="D4641" s="1">
        <v>9</v>
      </c>
      <c r="E4641" s="1">
        <v>12</v>
      </c>
      <c r="F4641" s="1">
        <v>0</v>
      </c>
      <c r="G4641">
        <f>VLOOKUP(C4641,reference!$A$1:$E$310,5,FALSE)</f>
        <v>5312010</v>
      </c>
      <c r="H4641" t="str">
        <f>VLOOKUP(C4641,reference!$A$1:$E$310,4,FALSE)</f>
        <v>AIMERE</v>
      </c>
      <c r="I4641" t="str">
        <f>VLOOKUP($D4641,reference!$G$1:$H$25,2,FALSE)</f>
        <v>Semak belukar</v>
      </c>
      <c r="J4641" t="str">
        <f>VLOOKUP($E4641,reference!$G$1:$H$25,2,FALSE)</f>
        <v>Pertanian lahan kering</v>
      </c>
      <c r="K4641" t="str">
        <f t="shared" si="72"/>
        <v>Non Irigasi</v>
      </c>
      <c r="L4641" t="s">
        <v>327</v>
      </c>
    </row>
    <row r="4642" spans="1:12" x14ac:dyDescent="0.25">
      <c r="A4642" s="1">
        <v>4641</v>
      </c>
      <c r="B4642" s="3">
        <v>101</v>
      </c>
      <c r="C4642" s="1">
        <v>273</v>
      </c>
      <c r="D4642" s="1">
        <v>2</v>
      </c>
      <c r="E4642" s="1">
        <v>14</v>
      </c>
      <c r="F4642" s="1">
        <v>0</v>
      </c>
      <c r="G4642">
        <f>VLOOKUP(C4642,reference!$A$1:$E$310,5,FALSE)</f>
        <v>5318040</v>
      </c>
      <c r="H4642" t="str">
        <f>VLOOKUP(C4642,reference!$A$1:$E$310,4,FALSE)</f>
        <v>BOAWAE</v>
      </c>
      <c r="I4642" t="str">
        <f>VLOOKUP($D4642,reference!$G$1:$H$25,2,FALSE)</f>
        <v>Hutan lahan kering sekunder / bekas tebangan</v>
      </c>
      <c r="J4642" t="str">
        <f>VLOOKUP($E4642,reference!$G$1:$H$25,2,FALSE)</f>
        <v>Sawah</v>
      </c>
      <c r="K4642" t="str">
        <f t="shared" si="72"/>
        <v>Non Irigasi</v>
      </c>
      <c r="L4642" t="s">
        <v>328</v>
      </c>
    </row>
    <row r="4643" spans="1:12" x14ac:dyDescent="0.25">
      <c r="A4643" s="1">
        <v>4642</v>
      </c>
      <c r="B4643" s="3">
        <v>797</v>
      </c>
      <c r="C4643" s="1">
        <v>221</v>
      </c>
      <c r="D4643" s="1">
        <v>2</v>
      </c>
      <c r="E4643" s="1">
        <v>2</v>
      </c>
      <c r="F4643" s="1">
        <v>0</v>
      </c>
      <c r="G4643">
        <f>VLOOKUP(C4643,reference!$A$1:$E$310,5,FALSE)</f>
        <v>5313041</v>
      </c>
      <c r="H4643" t="str">
        <f>VLOOKUP(C4643,reference!$A$1:$E$310,4,FALSE)</f>
        <v>SATAR MESE BARAT</v>
      </c>
      <c r="I4643" t="str">
        <f>VLOOKUP($D4643,reference!$G$1:$H$25,2,FALSE)</f>
        <v>Hutan lahan kering sekunder / bekas tebangan</v>
      </c>
      <c r="J4643" t="str">
        <f>VLOOKUP($E4643,reference!$G$1:$H$25,2,FALSE)</f>
        <v>Hutan lahan kering sekunder / bekas tebangan</v>
      </c>
      <c r="K4643" t="str">
        <f t="shared" si="72"/>
        <v>Non Irigasi</v>
      </c>
      <c r="L4643" t="s">
        <v>327</v>
      </c>
    </row>
    <row r="4644" spans="1:12" x14ac:dyDescent="0.25">
      <c r="A4644" s="1">
        <v>4643</v>
      </c>
      <c r="B4644" s="3">
        <v>1250</v>
      </c>
      <c r="C4644" s="1">
        <v>221</v>
      </c>
      <c r="D4644" s="1">
        <v>14</v>
      </c>
      <c r="E4644" s="1">
        <v>14</v>
      </c>
      <c r="F4644" s="1">
        <v>0</v>
      </c>
      <c r="G4644">
        <f>VLOOKUP(C4644,reference!$A$1:$E$310,5,FALSE)</f>
        <v>5313041</v>
      </c>
      <c r="H4644" t="str">
        <f>VLOOKUP(C4644,reference!$A$1:$E$310,4,FALSE)</f>
        <v>SATAR MESE BARAT</v>
      </c>
      <c r="I4644" t="str">
        <f>VLOOKUP($D4644,reference!$G$1:$H$25,2,FALSE)</f>
        <v>Sawah</v>
      </c>
      <c r="J4644" t="str">
        <f>VLOOKUP($E4644,reference!$G$1:$H$25,2,FALSE)</f>
        <v>Sawah</v>
      </c>
      <c r="K4644" t="str">
        <f t="shared" si="72"/>
        <v>Non Irigasi</v>
      </c>
      <c r="L4644" t="s">
        <v>327</v>
      </c>
    </row>
    <row r="4645" spans="1:12" x14ac:dyDescent="0.25">
      <c r="A4645" s="1">
        <v>4644</v>
      </c>
      <c r="B4645" s="3">
        <v>75</v>
      </c>
      <c r="C4645" s="1">
        <v>221</v>
      </c>
      <c r="D4645" s="1">
        <v>14</v>
      </c>
      <c r="E4645" s="1">
        <v>16</v>
      </c>
      <c r="F4645" s="1">
        <v>0</v>
      </c>
      <c r="G4645">
        <f>VLOOKUP(C4645,reference!$A$1:$E$310,5,FALSE)</f>
        <v>5313041</v>
      </c>
      <c r="H4645" t="str">
        <f>VLOOKUP(C4645,reference!$A$1:$E$310,4,FALSE)</f>
        <v>SATAR MESE BARAT</v>
      </c>
      <c r="I4645" t="str">
        <f>VLOOKUP($D4645,reference!$G$1:$H$25,2,FALSE)</f>
        <v>Sawah</v>
      </c>
      <c r="J4645" t="str">
        <f>VLOOKUP($E4645,reference!$G$1:$H$25,2,FALSE)</f>
        <v>Pemukiman</v>
      </c>
      <c r="K4645" t="str">
        <f t="shared" si="72"/>
        <v>Non Irigasi</v>
      </c>
      <c r="L4645" t="s">
        <v>327</v>
      </c>
    </row>
    <row r="4646" spans="1:12" x14ac:dyDescent="0.25">
      <c r="A4646" s="1">
        <v>4645</v>
      </c>
      <c r="B4646" s="3">
        <v>46</v>
      </c>
      <c r="C4646" s="1">
        <v>196</v>
      </c>
      <c r="D4646" s="1">
        <v>7</v>
      </c>
      <c r="E4646" s="1">
        <v>9</v>
      </c>
      <c r="F4646" s="1">
        <v>0</v>
      </c>
      <c r="G4646">
        <f>VLOOKUP(C4646,reference!$A$1:$E$310,5,FALSE)</f>
        <v>5311041</v>
      </c>
      <c r="H4646" t="str">
        <f>VLOOKUP(C4646,reference!$A$1:$E$310,4,FALSE)</f>
        <v>NDONA TIMUR</v>
      </c>
      <c r="I4646" t="str">
        <f>VLOOKUP($D4646,reference!$G$1:$H$25,2,FALSE)</f>
        <v>Hutan tanaman</v>
      </c>
      <c r="J4646" t="str">
        <f>VLOOKUP($E4646,reference!$G$1:$H$25,2,FALSE)</f>
        <v>Semak belukar</v>
      </c>
      <c r="K4646" t="str">
        <f t="shared" si="72"/>
        <v>Non Irigasi</v>
      </c>
      <c r="L4646" t="s">
        <v>327</v>
      </c>
    </row>
    <row r="4647" spans="1:12" x14ac:dyDescent="0.25">
      <c r="A4647" s="1">
        <v>4646</v>
      </c>
      <c r="B4647" s="3">
        <v>14</v>
      </c>
      <c r="C4647" s="1">
        <v>199</v>
      </c>
      <c r="D4647" s="1">
        <v>16</v>
      </c>
      <c r="E4647" s="1">
        <v>2</v>
      </c>
      <c r="F4647" s="1">
        <v>0</v>
      </c>
      <c r="G4647">
        <f>VLOOKUP(C4647,reference!$A$1:$E$310,5,FALSE)</f>
        <v>5311052</v>
      </c>
      <c r="H4647" t="str">
        <f>VLOOKUP(C4647,reference!$A$1:$E$310,4,FALSE)</f>
        <v>LIO TIMUR</v>
      </c>
      <c r="I4647" t="str">
        <f>VLOOKUP($D4647,reference!$G$1:$H$25,2,FALSE)</f>
        <v>Pemukiman</v>
      </c>
      <c r="J4647" t="str">
        <f>VLOOKUP($E4647,reference!$G$1:$H$25,2,FALSE)</f>
        <v>Hutan lahan kering sekunder / bekas tebangan</v>
      </c>
      <c r="K4647" t="str">
        <f t="shared" si="72"/>
        <v>Non Irigasi</v>
      </c>
      <c r="L4647" t="s">
        <v>327</v>
      </c>
    </row>
    <row r="4648" spans="1:12" x14ac:dyDescent="0.25">
      <c r="A4648" s="1">
        <v>4647</v>
      </c>
      <c r="B4648" s="3">
        <v>7</v>
      </c>
      <c r="C4648" s="1">
        <v>248</v>
      </c>
      <c r="D4648" s="1">
        <v>9</v>
      </c>
      <c r="E4648" s="1">
        <v>16</v>
      </c>
      <c r="F4648" s="1">
        <v>0</v>
      </c>
      <c r="G4648">
        <f>VLOOKUP(C4648,reference!$A$1:$E$310,5,FALSE)</f>
        <v>5315032</v>
      </c>
      <c r="H4648" t="str">
        <f>VLOOKUP(C4648,reference!$A$1:$E$310,4,FALSE)</f>
        <v>LEMBOR SELATAN</v>
      </c>
      <c r="I4648" t="str">
        <f>VLOOKUP($D4648,reference!$G$1:$H$25,2,FALSE)</f>
        <v>Semak belukar</v>
      </c>
      <c r="J4648" t="str">
        <f>VLOOKUP($E4648,reference!$G$1:$H$25,2,FALSE)</f>
        <v>Pemukiman</v>
      </c>
      <c r="K4648" t="str">
        <f t="shared" si="72"/>
        <v>Non Irigasi</v>
      </c>
      <c r="L4648" t="s">
        <v>327</v>
      </c>
    </row>
    <row r="4649" spans="1:12" x14ac:dyDescent="0.25">
      <c r="A4649" s="1">
        <v>4648</v>
      </c>
      <c r="B4649" s="3">
        <v>39</v>
      </c>
      <c r="C4649" s="1">
        <v>221</v>
      </c>
      <c r="D4649" s="1">
        <v>1</v>
      </c>
      <c r="E4649" s="1">
        <v>2</v>
      </c>
      <c r="F4649" s="1">
        <v>0</v>
      </c>
      <c r="G4649">
        <f>VLOOKUP(C4649,reference!$A$1:$E$310,5,FALSE)</f>
        <v>5313041</v>
      </c>
      <c r="H4649" t="str">
        <f>VLOOKUP(C4649,reference!$A$1:$E$310,4,FALSE)</f>
        <v>SATAR MESE BARAT</v>
      </c>
      <c r="I4649" t="str">
        <f>VLOOKUP($D4649,reference!$G$1:$H$25,2,FALSE)</f>
        <v>Hutan lahan kering primer</v>
      </c>
      <c r="J4649" t="str">
        <f>VLOOKUP($E4649,reference!$G$1:$H$25,2,FALSE)</f>
        <v>Hutan lahan kering sekunder / bekas tebangan</v>
      </c>
      <c r="K4649" t="str">
        <f t="shared" si="72"/>
        <v>Non Irigasi</v>
      </c>
      <c r="L4649" t="s">
        <v>329</v>
      </c>
    </row>
    <row r="4650" spans="1:12" x14ac:dyDescent="0.25">
      <c r="A4650" s="1">
        <v>4649</v>
      </c>
      <c r="B4650" s="3">
        <v>9</v>
      </c>
      <c r="C4650" s="1">
        <v>273</v>
      </c>
      <c r="D4650" s="1">
        <v>13</v>
      </c>
      <c r="E4650" s="1">
        <v>16</v>
      </c>
      <c r="F4650" s="1">
        <v>0</v>
      </c>
      <c r="G4650">
        <f>VLOOKUP(C4650,reference!$A$1:$E$310,5,FALSE)</f>
        <v>5318040</v>
      </c>
      <c r="H4650" t="str">
        <f>VLOOKUP(C4650,reference!$A$1:$E$310,4,FALSE)</f>
        <v>BOAWAE</v>
      </c>
      <c r="I4650" t="str">
        <f>VLOOKUP($D4650,reference!$G$1:$H$25,2,FALSE)</f>
        <v>Pertanian lahan kering  campur semak / kebun campur</v>
      </c>
      <c r="J4650" t="str">
        <f>VLOOKUP($E4650,reference!$G$1:$H$25,2,FALSE)</f>
        <v>Pemukiman</v>
      </c>
      <c r="K4650" t="str">
        <f t="shared" si="72"/>
        <v>Non Irigasi</v>
      </c>
      <c r="L4650" t="s">
        <v>327</v>
      </c>
    </row>
    <row r="4651" spans="1:12" x14ac:dyDescent="0.25">
      <c r="A4651" s="1">
        <v>4650</v>
      </c>
      <c r="B4651" s="3">
        <v>332</v>
      </c>
      <c r="C4651" s="1">
        <v>197</v>
      </c>
      <c r="D4651" s="1">
        <v>2</v>
      </c>
      <c r="E4651" s="1">
        <v>13</v>
      </c>
      <c r="F4651" s="1">
        <v>0</v>
      </c>
      <c r="G4651">
        <f>VLOOKUP(C4651,reference!$A$1:$E$310,5,FALSE)</f>
        <v>5311050</v>
      </c>
      <c r="H4651" t="str">
        <f>VLOOKUP(C4651,reference!$A$1:$E$310,4,FALSE)</f>
        <v>WOLOWARU</v>
      </c>
      <c r="I4651" t="str">
        <f>VLOOKUP($D4651,reference!$G$1:$H$25,2,FALSE)</f>
        <v>Hutan lahan kering sekunder / bekas tebangan</v>
      </c>
      <c r="J4651" t="str">
        <f>VLOOKUP($E4651,reference!$G$1:$H$25,2,FALSE)</f>
        <v>Pertanian lahan kering  campur semak / kebun campur</v>
      </c>
      <c r="K4651" t="str">
        <f t="shared" si="72"/>
        <v>Non Irigasi</v>
      </c>
      <c r="L4651" t="s">
        <v>328</v>
      </c>
    </row>
    <row r="4652" spans="1:12" x14ac:dyDescent="0.25">
      <c r="A4652" s="1">
        <v>4651</v>
      </c>
      <c r="B4652" s="3">
        <v>40</v>
      </c>
      <c r="C4652" s="1">
        <v>199</v>
      </c>
      <c r="D4652" s="1">
        <v>13</v>
      </c>
      <c r="E4652" s="1">
        <v>9</v>
      </c>
      <c r="F4652" s="1">
        <v>0</v>
      </c>
      <c r="G4652">
        <f>VLOOKUP(C4652,reference!$A$1:$E$310,5,FALSE)</f>
        <v>5311052</v>
      </c>
      <c r="H4652" t="str">
        <f>VLOOKUP(C4652,reference!$A$1:$E$310,4,FALSE)</f>
        <v>LIO TIMUR</v>
      </c>
      <c r="I4652" t="str">
        <f>VLOOKUP($D4652,reference!$G$1:$H$25,2,FALSE)</f>
        <v>Pertanian lahan kering  campur semak / kebun campur</v>
      </c>
      <c r="J4652" t="str">
        <f>VLOOKUP($E4652,reference!$G$1:$H$25,2,FALSE)</f>
        <v>Semak belukar</v>
      </c>
      <c r="K4652" t="str">
        <f t="shared" si="72"/>
        <v>Non Irigasi</v>
      </c>
      <c r="L4652" t="s">
        <v>327</v>
      </c>
    </row>
    <row r="4653" spans="1:12" x14ac:dyDescent="0.25">
      <c r="A4653" s="1">
        <v>4652</v>
      </c>
      <c r="B4653" s="3">
        <v>132</v>
      </c>
      <c r="C4653" s="1">
        <v>221</v>
      </c>
      <c r="D4653" s="1">
        <v>2</v>
      </c>
      <c r="E4653" s="1">
        <v>12</v>
      </c>
      <c r="F4653" s="1">
        <v>0</v>
      </c>
      <c r="G4653">
        <f>VLOOKUP(C4653,reference!$A$1:$E$310,5,FALSE)</f>
        <v>5313041</v>
      </c>
      <c r="H4653" t="str">
        <f>VLOOKUP(C4653,reference!$A$1:$E$310,4,FALSE)</f>
        <v>SATAR MESE BARAT</v>
      </c>
      <c r="I4653" t="str">
        <f>VLOOKUP($D4653,reference!$G$1:$H$25,2,FALSE)</f>
        <v>Hutan lahan kering sekunder / bekas tebangan</v>
      </c>
      <c r="J4653" t="str">
        <f>VLOOKUP($E4653,reference!$G$1:$H$25,2,FALSE)</f>
        <v>Pertanian lahan kering</v>
      </c>
      <c r="K4653" t="str">
        <f t="shared" si="72"/>
        <v>Non Irigasi</v>
      </c>
      <c r="L4653" t="s">
        <v>328</v>
      </c>
    </row>
    <row r="4654" spans="1:12" x14ac:dyDescent="0.25">
      <c r="A4654" s="1">
        <v>4653</v>
      </c>
      <c r="B4654" s="3">
        <v>8</v>
      </c>
      <c r="C4654" s="1">
        <v>278</v>
      </c>
      <c r="D4654" s="1">
        <v>14</v>
      </c>
      <c r="E4654" s="1">
        <v>9</v>
      </c>
      <c r="F4654" s="1">
        <v>0</v>
      </c>
      <c r="G4654">
        <f>VLOOKUP(C4654,reference!$A$1:$E$310,5,FALSE)</f>
        <v>5319011</v>
      </c>
      <c r="H4654" t="str">
        <f>VLOOKUP(C4654,reference!$A$1:$E$310,4,FALSE)</f>
        <v>RANA MESE</v>
      </c>
      <c r="I4654" t="str">
        <f>VLOOKUP($D4654,reference!$G$1:$H$25,2,FALSE)</f>
        <v>Sawah</v>
      </c>
      <c r="J4654" t="str">
        <f>VLOOKUP($E4654,reference!$G$1:$H$25,2,FALSE)</f>
        <v>Semak belukar</v>
      </c>
      <c r="K4654" t="str">
        <f t="shared" si="72"/>
        <v>Non Irigasi</v>
      </c>
      <c r="L4654" t="s">
        <v>327</v>
      </c>
    </row>
    <row r="4655" spans="1:12" x14ac:dyDescent="0.25">
      <c r="A4655" s="1">
        <v>4654</v>
      </c>
      <c r="B4655" s="3">
        <v>75</v>
      </c>
      <c r="C4655" s="1">
        <v>278</v>
      </c>
      <c r="D4655" s="1">
        <v>14</v>
      </c>
      <c r="E4655" s="1">
        <v>14</v>
      </c>
      <c r="F4655" s="1">
        <v>0</v>
      </c>
      <c r="G4655">
        <f>VLOOKUP(C4655,reference!$A$1:$E$310,5,FALSE)</f>
        <v>5319011</v>
      </c>
      <c r="H4655" t="str">
        <f>VLOOKUP(C4655,reference!$A$1:$E$310,4,FALSE)</f>
        <v>RANA MESE</v>
      </c>
      <c r="I4655" t="str">
        <f>VLOOKUP($D4655,reference!$G$1:$H$25,2,FALSE)</f>
        <v>Sawah</v>
      </c>
      <c r="J4655" t="str">
        <f>VLOOKUP($E4655,reference!$G$1:$H$25,2,FALSE)</f>
        <v>Sawah</v>
      </c>
      <c r="K4655" t="str">
        <f t="shared" si="72"/>
        <v>Non Irigasi</v>
      </c>
      <c r="L4655" t="s">
        <v>327</v>
      </c>
    </row>
    <row r="4656" spans="1:12" x14ac:dyDescent="0.25">
      <c r="A4656" s="1">
        <v>4655</v>
      </c>
      <c r="B4656" s="3">
        <v>96</v>
      </c>
      <c r="C4656" s="1">
        <v>273</v>
      </c>
      <c r="D4656" s="1">
        <v>13</v>
      </c>
      <c r="E4656" s="1">
        <v>12</v>
      </c>
      <c r="F4656" s="1">
        <v>0</v>
      </c>
      <c r="G4656">
        <f>VLOOKUP(C4656,reference!$A$1:$E$310,5,FALSE)</f>
        <v>5318040</v>
      </c>
      <c r="H4656" t="str">
        <f>VLOOKUP(C4656,reference!$A$1:$E$310,4,FALSE)</f>
        <v>BOAWAE</v>
      </c>
      <c r="I4656" t="str">
        <f>VLOOKUP($D4656,reference!$G$1:$H$25,2,FALSE)</f>
        <v>Pertanian lahan kering  campur semak / kebun campur</v>
      </c>
      <c r="J4656" t="str">
        <f>VLOOKUP($E4656,reference!$G$1:$H$25,2,FALSE)</f>
        <v>Pertanian lahan kering</v>
      </c>
      <c r="K4656" t="str">
        <f t="shared" si="72"/>
        <v>Non Irigasi</v>
      </c>
      <c r="L4656" t="s">
        <v>327</v>
      </c>
    </row>
    <row r="4657" spans="1:12" x14ac:dyDescent="0.25">
      <c r="A4657" s="1">
        <v>4656</v>
      </c>
      <c r="B4657" s="3">
        <v>702</v>
      </c>
      <c r="C4657" s="1">
        <v>195</v>
      </c>
      <c r="D4657" s="1">
        <v>9</v>
      </c>
      <c r="E4657" s="1">
        <v>2</v>
      </c>
      <c r="F4657" s="1">
        <v>0</v>
      </c>
      <c r="G4657">
        <f>VLOOKUP(C4657,reference!$A$1:$E$310,5,FALSE)</f>
        <v>5311040</v>
      </c>
      <c r="H4657" t="str">
        <f>VLOOKUP(C4657,reference!$A$1:$E$310,4,FALSE)</f>
        <v>NDONA</v>
      </c>
      <c r="I4657" t="str">
        <f>VLOOKUP($D4657,reference!$G$1:$H$25,2,FALSE)</f>
        <v>Semak belukar</v>
      </c>
      <c r="J4657" t="str">
        <f>VLOOKUP($E4657,reference!$G$1:$H$25,2,FALSE)</f>
        <v>Hutan lahan kering sekunder / bekas tebangan</v>
      </c>
      <c r="K4657" t="str">
        <f t="shared" si="72"/>
        <v>Non Irigasi</v>
      </c>
      <c r="L4657" t="s">
        <v>327</v>
      </c>
    </row>
    <row r="4658" spans="1:12" x14ac:dyDescent="0.25">
      <c r="A4658" s="1">
        <v>4657</v>
      </c>
      <c r="B4658" s="3">
        <v>141</v>
      </c>
      <c r="C4658" s="1">
        <v>198</v>
      </c>
      <c r="D4658" s="1">
        <v>7</v>
      </c>
      <c r="E4658" s="1">
        <v>11</v>
      </c>
      <c r="F4658" s="1">
        <v>0</v>
      </c>
      <c r="G4658">
        <f>VLOOKUP(C4658,reference!$A$1:$E$310,5,FALSE)</f>
        <v>5311051</v>
      </c>
      <c r="H4658" t="str">
        <f>VLOOKUP(C4658,reference!$A$1:$E$310,4,FALSE)</f>
        <v>WOLOJITA</v>
      </c>
      <c r="I4658" t="str">
        <f>VLOOKUP($D4658,reference!$G$1:$H$25,2,FALSE)</f>
        <v>Hutan tanaman</v>
      </c>
      <c r="J4658" t="str">
        <f>VLOOKUP($E4658,reference!$G$1:$H$25,2,FALSE)</f>
        <v>Savanna / Padang rumput</v>
      </c>
      <c r="K4658" t="str">
        <f t="shared" si="72"/>
        <v>Non Irigasi</v>
      </c>
      <c r="L4658" t="s">
        <v>327</v>
      </c>
    </row>
    <row r="4659" spans="1:12" x14ac:dyDescent="0.25">
      <c r="A4659" s="1">
        <v>4658</v>
      </c>
      <c r="B4659" s="3">
        <v>11</v>
      </c>
      <c r="C4659" s="1">
        <v>197</v>
      </c>
      <c r="D4659" s="1">
        <v>14</v>
      </c>
      <c r="E4659" s="1">
        <v>2</v>
      </c>
      <c r="F4659" s="1">
        <v>0</v>
      </c>
      <c r="G4659">
        <f>VLOOKUP(C4659,reference!$A$1:$E$310,5,FALSE)</f>
        <v>5311050</v>
      </c>
      <c r="H4659" t="str">
        <f>VLOOKUP(C4659,reference!$A$1:$E$310,4,FALSE)</f>
        <v>WOLOWARU</v>
      </c>
      <c r="I4659" t="str">
        <f>VLOOKUP($D4659,reference!$G$1:$H$25,2,FALSE)</f>
        <v>Sawah</v>
      </c>
      <c r="J4659" t="str">
        <f>VLOOKUP($E4659,reference!$G$1:$H$25,2,FALSE)</f>
        <v>Hutan lahan kering sekunder / bekas tebangan</v>
      </c>
      <c r="K4659" t="str">
        <f t="shared" si="72"/>
        <v>Non Irigasi</v>
      </c>
      <c r="L4659" t="s">
        <v>327</v>
      </c>
    </row>
    <row r="4660" spans="1:12" x14ac:dyDescent="0.25">
      <c r="A4660" s="1">
        <v>4659</v>
      </c>
      <c r="B4660" s="3">
        <v>12</v>
      </c>
      <c r="C4660" s="1">
        <v>199</v>
      </c>
      <c r="D4660" s="1">
        <v>16</v>
      </c>
      <c r="E4660" s="1">
        <v>13</v>
      </c>
      <c r="F4660" s="1">
        <v>0</v>
      </c>
      <c r="G4660">
        <f>VLOOKUP(C4660,reference!$A$1:$E$310,5,FALSE)</f>
        <v>5311052</v>
      </c>
      <c r="H4660" t="str">
        <f>VLOOKUP(C4660,reference!$A$1:$E$310,4,FALSE)</f>
        <v>LIO TIMUR</v>
      </c>
      <c r="I4660" t="str">
        <f>VLOOKUP($D4660,reference!$G$1:$H$25,2,FALSE)</f>
        <v>Pemukiman</v>
      </c>
      <c r="J4660" t="str">
        <f>VLOOKUP($E4660,reference!$G$1:$H$25,2,FALSE)</f>
        <v>Pertanian lahan kering  campur semak / kebun campur</v>
      </c>
      <c r="K4660" t="str">
        <f t="shared" si="72"/>
        <v>Non Irigasi</v>
      </c>
      <c r="L4660" t="s">
        <v>327</v>
      </c>
    </row>
    <row r="4661" spans="1:12" x14ac:dyDescent="0.25">
      <c r="A4661" s="1">
        <v>4660</v>
      </c>
      <c r="B4661" s="3">
        <v>14</v>
      </c>
      <c r="C4661" s="1">
        <v>221</v>
      </c>
      <c r="D4661" s="1">
        <v>1</v>
      </c>
      <c r="E4661" s="1">
        <v>11</v>
      </c>
      <c r="F4661" s="1">
        <v>0</v>
      </c>
      <c r="G4661">
        <f>VLOOKUP(C4661,reference!$A$1:$E$310,5,FALSE)</f>
        <v>5313041</v>
      </c>
      <c r="H4661" t="str">
        <f>VLOOKUP(C4661,reference!$A$1:$E$310,4,FALSE)</f>
        <v>SATAR MESE BARAT</v>
      </c>
      <c r="I4661" t="str">
        <f>VLOOKUP($D4661,reference!$G$1:$H$25,2,FALSE)</f>
        <v>Hutan lahan kering primer</v>
      </c>
      <c r="J4661" t="str">
        <f>VLOOKUP($E4661,reference!$G$1:$H$25,2,FALSE)</f>
        <v>Savanna / Padang rumput</v>
      </c>
      <c r="K4661" t="str">
        <f t="shared" si="72"/>
        <v>Non Irigasi</v>
      </c>
      <c r="L4661" t="s">
        <v>328</v>
      </c>
    </row>
    <row r="4662" spans="1:12" x14ac:dyDescent="0.25">
      <c r="A4662" s="1">
        <v>4661</v>
      </c>
      <c r="B4662" s="3">
        <v>20</v>
      </c>
      <c r="C4662" s="1">
        <v>221</v>
      </c>
      <c r="D4662" s="1">
        <v>1</v>
      </c>
      <c r="E4662" s="1">
        <v>12</v>
      </c>
      <c r="F4662" s="1">
        <v>0</v>
      </c>
      <c r="G4662">
        <f>VLOOKUP(C4662,reference!$A$1:$E$310,5,FALSE)</f>
        <v>5313041</v>
      </c>
      <c r="H4662" t="str">
        <f>VLOOKUP(C4662,reference!$A$1:$E$310,4,FALSE)</f>
        <v>SATAR MESE BARAT</v>
      </c>
      <c r="I4662" t="str">
        <f>VLOOKUP($D4662,reference!$G$1:$H$25,2,FALSE)</f>
        <v>Hutan lahan kering primer</v>
      </c>
      <c r="J4662" t="str">
        <f>VLOOKUP($E4662,reference!$G$1:$H$25,2,FALSE)</f>
        <v>Pertanian lahan kering</v>
      </c>
      <c r="K4662" t="str">
        <f t="shared" si="72"/>
        <v>Non Irigasi</v>
      </c>
      <c r="L4662" t="s">
        <v>328</v>
      </c>
    </row>
    <row r="4663" spans="1:12" x14ac:dyDescent="0.25">
      <c r="A4663" s="1">
        <v>4662</v>
      </c>
      <c r="B4663" s="3">
        <v>7</v>
      </c>
      <c r="C4663" s="1">
        <v>221</v>
      </c>
      <c r="D4663" s="1">
        <v>12</v>
      </c>
      <c r="E4663" s="1">
        <v>9</v>
      </c>
      <c r="F4663" s="1">
        <v>0</v>
      </c>
      <c r="G4663">
        <f>VLOOKUP(C4663,reference!$A$1:$E$310,5,FALSE)</f>
        <v>5313041</v>
      </c>
      <c r="H4663" t="str">
        <f>VLOOKUP(C4663,reference!$A$1:$E$310,4,FALSE)</f>
        <v>SATAR MESE BARAT</v>
      </c>
      <c r="I4663" t="str">
        <f>VLOOKUP($D4663,reference!$G$1:$H$25,2,FALSE)</f>
        <v>Pertanian lahan kering</v>
      </c>
      <c r="J4663" t="str">
        <f>VLOOKUP($E4663,reference!$G$1:$H$25,2,FALSE)</f>
        <v>Semak belukar</v>
      </c>
      <c r="K4663" t="str">
        <f t="shared" si="72"/>
        <v>Non Irigasi</v>
      </c>
      <c r="L4663" t="s">
        <v>327</v>
      </c>
    </row>
    <row r="4664" spans="1:12" x14ac:dyDescent="0.25">
      <c r="A4664" s="1">
        <v>4663</v>
      </c>
      <c r="B4664" s="3">
        <v>35</v>
      </c>
      <c r="C4664" s="1">
        <v>211</v>
      </c>
      <c r="D4664" s="1">
        <v>16</v>
      </c>
      <c r="E4664" s="1">
        <v>2</v>
      </c>
      <c r="F4664" s="1">
        <v>0</v>
      </c>
      <c r="G4664">
        <f>VLOOKUP(C4664,reference!$A$1:$E$310,5,FALSE)</f>
        <v>5312020</v>
      </c>
      <c r="H4664" t="str">
        <f>VLOOKUP(C4664,reference!$A$1:$E$310,4,FALSE)</f>
        <v>BAJAWA</v>
      </c>
      <c r="I4664" t="str">
        <f>VLOOKUP($D4664,reference!$G$1:$H$25,2,FALSE)</f>
        <v>Pemukiman</v>
      </c>
      <c r="J4664" t="str">
        <f>VLOOKUP($E4664,reference!$G$1:$H$25,2,FALSE)</f>
        <v>Hutan lahan kering sekunder / bekas tebangan</v>
      </c>
      <c r="K4664" t="str">
        <f t="shared" si="72"/>
        <v>Non Irigasi</v>
      </c>
      <c r="L4664" t="s">
        <v>327</v>
      </c>
    </row>
    <row r="4665" spans="1:12" x14ac:dyDescent="0.25">
      <c r="A4665" s="1">
        <v>4664</v>
      </c>
      <c r="B4665" s="3">
        <v>276</v>
      </c>
      <c r="C4665" s="1">
        <v>187</v>
      </c>
      <c r="D4665" s="1">
        <v>9</v>
      </c>
      <c r="E4665" s="1">
        <v>9</v>
      </c>
      <c r="F4665" s="1">
        <v>0</v>
      </c>
      <c r="G4665">
        <f>VLOOKUP(C4665,reference!$A$1:$E$310,5,FALSE)</f>
        <v>5311010</v>
      </c>
      <c r="H4665" t="str">
        <f>VLOOKUP(C4665,reference!$A$1:$E$310,4,FALSE)</f>
        <v>NANGAPANDA</v>
      </c>
      <c r="I4665" t="str">
        <f>VLOOKUP($D4665,reference!$G$1:$H$25,2,FALSE)</f>
        <v>Semak belukar</v>
      </c>
      <c r="J4665" t="str">
        <f>VLOOKUP($E4665,reference!$G$1:$H$25,2,FALSE)</f>
        <v>Semak belukar</v>
      </c>
      <c r="K4665" t="str">
        <f t="shared" si="72"/>
        <v>Non Irigasi</v>
      </c>
      <c r="L4665" t="s">
        <v>327</v>
      </c>
    </row>
    <row r="4666" spans="1:12" x14ac:dyDescent="0.25">
      <c r="A4666" s="1">
        <v>4665</v>
      </c>
      <c r="B4666" s="3">
        <v>341</v>
      </c>
      <c r="C4666" s="1">
        <v>196</v>
      </c>
      <c r="D4666" s="1">
        <v>7</v>
      </c>
      <c r="E4666" s="1">
        <v>11</v>
      </c>
      <c r="F4666" s="1">
        <v>0</v>
      </c>
      <c r="G4666">
        <f>VLOOKUP(C4666,reference!$A$1:$E$310,5,FALSE)</f>
        <v>5311041</v>
      </c>
      <c r="H4666" t="str">
        <f>VLOOKUP(C4666,reference!$A$1:$E$310,4,FALSE)</f>
        <v>NDONA TIMUR</v>
      </c>
      <c r="I4666" t="str">
        <f>VLOOKUP($D4666,reference!$G$1:$H$25,2,FALSE)</f>
        <v>Hutan tanaman</v>
      </c>
      <c r="J4666" t="str">
        <f>VLOOKUP($E4666,reference!$G$1:$H$25,2,FALSE)</f>
        <v>Savanna / Padang rumput</v>
      </c>
      <c r="K4666" t="str">
        <f t="shared" si="72"/>
        <v>Non Irigasi</v>
      </c>
      <c r="L4666" t="s">
        <v>327</v>
      </c>
    </row>
    <row r="4667" spans="1:12" x14ac:dyDescent="0.25">
      <c r="A4667" s="1">
        <v>4666</v>
      </c>
      <c r="B4667" s="3">
        <v>13</v>
      </c>
      <c r="C4667" s="1">
        <v>199</v>
      </c>
      <c r="D4667" s="1">
        <v>16</v>
      </c>
      <c r="E4667" s="1">
        <v>16</v>
      </c>
      <c r="F4667" s="1">
        <v>0</v>
      </c>
      <c r="G4667">
        <f>VLOOKUP(C4667,reference!$A$1:$E$310,5,FALSE)</f>
        <v>5311052</v>
      </c>
      <c r="H4667" t="str">
        <f>VLOOKUP(C4667,reference!$A$1:$E$310,4,FALSE)</f>
        <v>LIO TIMUR</v>
      </c>
      <c r="I4667" t="str">
        <f>VLOOKUP($D4667,reference!$G$1:$H$25,2,FALSE)</f>
        <v>Pemukiman</v>
      </c>
      <c r="J4667" t="str">
        <f>VLOOKUP($E4667,reference!$G$1:$H$25,2,FALSE)</f>
        <v>Pemukiman</v>
      </c>
      <c r="K4667" t="str">
        <f t="shared" si="72"/>
        <v>Non Irigasi</v>
      </c>
      <c r="L4667" t="s">
        <v>327</v>
      </c>
    </row>
    <row r="4668" spans="1:12" x14ac:dyDescent="0.25">
      <c r="A4668" s="1">
        <v>4667</v>
      </c>
      <c r="B4668" s="3">
        <v>1455</v>
      </c>
      <c r="C4668" s="1">
        <v>221</v>
      </c>
      <c r="D4668" s="1">
        <v>9</v>
      </c>
      <c r="E4668" s="1">
        <v>13</v>
      </c>
      <c r="F4668" s="1">
        <v>0</v>
      </c>
      <c r="G4668">
        <f>VLOOKUP(C4668,reference!$A$1:$E$310,5,FALSE)</f>
        <v>5313041</v>
      </c>
      <c r="H4668" t="str">
        <f>VLOOKUP(C4668,reference!$A$1:$E$310,4,FALSE)</f>
        <v>SATAR MESE BARAT</v>
      </c>
      <c r="I4668" t="str">
        <f>VLOOKUP($D4668,reference!$G$1:$H$25,2,FALSE)</f>
        <v>Semak belukar</v>
      </c>
      <c r="J4668" t="str">
        <f>VLOOKUP($E4668,reference!$G$1:$H$25,2,FALSE)</f>
        <v>Pertanian lahan kering  campur semak / kebun campur</v>
      </c>
      <c r="K4668" t="str">
        <f t="shared" si="72"/>
        <v>Non Irigasi</v>
      </c>
      <c r="L4668" t="s">
        <v>327</v>
      </c>
    </row>
    <row r="4669" spans="1:12" x14ac:dyDescent="0.25">
      <c r="A4669" s="1">
        <v>4668</v>
      </c>
      <c r="B4669" s="3">
        <v>1691</v>
      </c>
      <c r="C4669" s="1">
        <v>208</v>
      </c>
      <c r="D4669" s="1">
        <v>11</v>
      </c>
      <c r="E4669" s="1">
        <v>9</v>
      </c>
      <c r="F4669" s="1">
        <v>0</v>
      </c>
      <c r="G4669">
        <f>VLOOKUP(C4669,reference!$A$1:$E$310,5,FALSE)</f>
        <v>5312010</v>
      </c>
      <c r="H4669" t="str">
        <f>VLOOKUP(C4669,reference!$A$1:$E$310,4,FALSE)</f>
        <v>AIMERE</v>
      </c>
      <c r="I4669" t="str">
        <f>VLOOKUP($D4669,reference!$G$1:$H$25,2,FALSE)</f>
        <v>Savanna / Padang rumput</v>
      </c>
      <c r="J4669" t="str">
        <f>VLOOKUP($E4669,reference!$G$1:$H$25,2,FALSE)</f>
        <v>Semak belukar</v>
      </c>
      <c r="K4669" t="str">
        <f t="shared" si="72"/>
        <v>Non Irigasi</v>
      </c>
      <c r="L4669" t="s">
        <v>327</v>
      </c>
    </row>
    <row r="4670" spans="1:12" x14ac:dyDescent="0.25">
      <c r="A4670" s="1">
        <v>4669</v>
      </c>
      <c r="B4670" s="3">
        <v>150</v>
      </c>
      <c r="C4670" s="1">
        <v>212</v>
      </c>
      <c r="D4670" s="1">
        <v>12</v>
      </c>
      <c r="E4670" s="1">
        <v>2</v>
      </c>
      <c r="F4670" s="1">
        <v>0</v>
      </c>
      <c r="G4670">
        <f>VLOOKUP(C4670,reference!$A$1:$E$310,5,FALSE)</f>
        <v>5312030</v>
      </c>
      <c r="H4670" t="str">
        <f>VLOOKUP(C4670,reference!$A$1:$E$310,4,FALSE)</f>
        <v>GOLEWA</v>
      </c>
      <c r="I4670" t="str">
        <f>VLOOKUP($D4670,reference!$G$1:$H$25,2,FALSE)</f>
        <v>Pertanian lahan kering</v>
      </c>
      <c r="J4670" t="str">
        <f>VLOOKUP($E4670,reference!$G$1:$H$25,2,FALSE)</f>
        <v>Hutan lahan kering sekunder / bekas tebangan</v>
      </c>
      <c r="K4670" t="str">
        <f t="shared" si="72"/>
        <v>Non Irigasi</v>
      </c>
      <c r="L4670" t="s">
        <v>327</v>
      </c>
    </row>
    <row r="4671" spans="1:12" x14ac:dyDescent="0.25">
      <c r="A4671" s="1">
        <v>4670</v>
      </c>
      <c r="B4671" s="3">
        <v>624</v>
      </c>
      <c r="C4671" s="1">
        <v>273</v>
      </c>
      <c r="D4671" s="1">
        <v>1</v>
      </c>
      <c r="E4671" s="1">
        <v>1</v>
      </c>
      <c r="F4671" s="1">
        <v>0</v>
      </c>
      <c r="G4671">
        <f>VLOOKUP(C4671,reference!$A$1:$E$310,5,FALSE)</f>
        <v>5318040</v>
      </c>
      <c r="H4671" t="str">
        <f>VLOOKUP(C4671,reference!$A$1:$E$310,4,FALSE)</f>
        <v>BOAWAE</v>
      </c>
      <c r="I4671" t="str">
        <f>VLOOKUP($D4671,reference!$G$1:$H$25,2,FALSE)</f>
        <v>Hutan lahan kering primer</v>
      </c>
      <c r="J4671" t="str">
        <f>VLOOKUP($E4671,reference!$G$1:$H$25,2,FALSE)</f>
        <v>Hutan lahan kering primer</v>
      </c>
      <c r="K4671" t="str">
        <f t="shared" si="72"/>
        <v>Non Irigasi</v>
      </c>
      <c r="L4671" t="s">
        <v>327</v>
      </c>
    </row>
    <row r="4672" spans="1:12" x14ac:dyDescent="0.25">
      <c r="A4672" s="1">
        <v>4671</v>
      </c>
      <c r="B4672" s="3">
        <v>5</v>
      </c>
      <c r="C4672" s="1">
        <v>273</v>
      </c>
      <c r="D4672" s="1">
        <v>1</v>
      </c>
      <c r="E4672" s="1">
        <v>12</v>
      </c>
      <c r="F4672" s="1">
        <v>0</v>
      </c>
      <c r="G4672">
        <f>VLOOKUP(C4672,reference!$A$1:$E$310,5,FALSE)</f>
        <v>5318040</v>
      </c>
      <c r="H4672" t="str">
        <f>VLOOKUP(C4672,reference!$A$1:$E$310,4,FALSE)</f>
        <v>BOAWAE</v>
      </c>
      <c r="I4672" t="str">
        <f>VLOOKUP($D4672,reference!$G$1:$H$25,2,FALSE)</f>
        <v>Hutan lahan kering primer</v>
      </c>
      <c r="J4672" t="str">
        <f>VLOOKUP($E4672,reference!$G$1:$H$25,2,FALSE)</f>
        <v>Pertanian lahan kering</v>
      </c>
      <c r="K4672" t="str">
        <f t="shared" si="72"/>
        <v>Non Irigasi</v>
      </c>
      <c r="L4672" t="s">
        <v>328</v>
      </c>
    </row>
    <row r="4673" spans="1:12" x14ac:dyDescent="0.25">
      <c r="A4673" s="1">
        <v>4672</v>
      </c>
      <c r="B4673" s="3">
        <v>223</v>
      </c>
      <c r="C4673" s="1">
        <v>196</v>
      </c>
      <c r="D4673" s="1">
        <v>13</v>
      </c>
      <c r="E4673" s="1">
        <v>9</v>
      </c>
      <c r="F4673" s="1">
        <v>0</v>
      </c>
      <c r="G4673">
        <f>VLOOKUP(C4673,reference!$A$1:$E$310,5,FALSE)</f>
        <v>5311041</v>
      </c>
      <c r="H4673" t="str">
        <f>VLOOKUP(C4673,reference!$A$1:$E$310,4,FALSE)</f>
        <v>NDONA TIMUR</v>
      </c>
      <c r="I4673" t="str">
        <f>VLOOKUP($D4673,reference!$G$1:$H$25,2,FALSE)</f>
        <v>Pertanian lahan kering  campur semak / kebun campur</v>
      </c>
      <c r="J4673" t="str">
        <f>VLOOKUP($E4673,reference!$G$1:$H$25,2,FALSE)</f>
        <v>Semak belukar</v>
      </c>
      <c r="K4673" t="str">
        <f t="shared" si="72"/>
        <v>Non Irigasi</v>
      </c>
      <c r="L4673" t="s">
        <v>327</v>
      </c>
    </row>
    <row r="4674" spans="1:12" x14ac:dyDescent="0.25">
      <c r="A4674" s="1">
        <v>4673</v>
      </c>
      <c r="B4674" s="3">
        <v>471</v>
      </c>
      <c r="C4674" s="1">
        <v>196</v>
      </c>
      <c r="D4674" s="1">
        <v>2</v>
      </c>
      <c r="E4674" s="1">
        <v>11</v>
      </c>
      <c r="F4674" s="1">
        <v>0</v>
      </c>
      <c r="G4674">
        <f>VLOOKUP(C4674,reference!$A$1:$E$310,5,FALSE)</f>
        <v>5311041</v>
      </c>
      <c r="H4674" t="str">
        <f>VLOOKUP(C4674,reference!$A$1:$E$310,4,FALSE)</f>
        <v>NDONA TIMUR</v>
      </c>
      <c r="I4674" t="str">
        <f>VLOOKUP($D4674,reference!$G$1:$H$25,2,FALSE)</f>
        <v>Hutan lahan kering sekunder / bekas tebangan</v>
      </c>
      <c r="J4674" t="str">
        <f>VLOOKUP($E4674,reference!$G$1:$H$25,2,FALSE)</f>
        <v>Savanna / Padang rumput</v>
      </c>
      <c r="K4674" t="str">
        <f t="shared" si="72"/>
        <v>Non Irigasi</v>
      </c>
      <c r="L4674" t="s">
        <v>328</v>
      </c>
    </row>
    <row r="4675" spans="1:12" x14ac:dyDescent="0.25">
      <c r="A4675" s="1">
        <v>4674</v>
      </c>
      <c r="B4675" s="3">
        <v>919</v>
      </c>
      <c r="C4675" s="1">
        <v>201</v>
      </c>
      <c r="D4675" s="1">
        <v>2</v>
      </c>
      <c r="E4675" s="1">
        <v>13</v>
      </c>
      <c r="F4675" s="1">
        <v>0</v>
      </c>
      <c r="G4675">
        <f>VLOOKUP(C4675,reference!$A$1:$E$310,5,FALSE)</f>
        <v>5311054</v>
      </c>
      <c r="H4675" t="str">
        <f>VLOOKUP(C4675,reference!$A$1:$E$310,4,FALSE)</f>
        <v>NDORI</v>
      </c>
      <c r="I4675" t="str">
        <f>VLOOKUP($D4675,reference!$G$1:$H$25,2,FALSE)</f>
        <v>Hutan lahan kering sekunder / bekas tebangan</v>
      </c>
      <c r="J4675" t="str">
        <f>VLOOKUP($E4675,reference!$G$1:$H$25,2,FALSE)</f>
        <v>Pertanian lahan kering  campur semak / kebun campur</v>
      </c>
      <c r="K4675" t="str">
        <f t="shared" ref="K4675:K4738" si="73">IF(F4675=0,"Non Irigasi","Buffer Irigasi")</f>
        <v>Non Irigasi</v>
      </c>
      <c r="L4675" t="s">
        <v>328</v>
      </c>
    </row>
    <row r="4676" spans="1:12" x14ac:dyDescent="0.25">
      <c r="A4676" s="1">
        <v>4675</v>
      </c>
      <c r="B4676" s="3">
        <v>24</v>
      </c>
      <c r="C4676" s="1">
        <v>221</v>
      </c>
      <c r="D4676" s="1">
        <v>14</v>
      </c>
      <c r="E4676" s="1">
        <v>1</v>
      </c>
      <c r="F4676" s="1">
        <v>0</v>
      </c>
      <c r="G4676">
        <f>VLOOKUP(C4676,reference!$A$1:$E$310,5,FALSE)</f>
        <v>5313041</v>
      </c>
      <c r="H4676" t="str">
        <f>VLOOKUP(C4676,reference!$A$1:$E$310,4,FALSE)</f>
        <v>SATAR MESE BARAT</v>
      </c>
      <c r="I4676" t="str">
        <f>VLOOKUP($D4676,reference!$G$1:$H$25,2,FALSE)</f>
        <v>Sawah</v>
      </c>
      <c r="J4676" t="str">
        <f>VLOOKUP($E4676,reference!$G$1:$H$25,2,FALSE)</f>
        <v>Hutan lahan kering primer</v>
      </c>
      <c r="K4676" t="str">
        <f t="shared" si="73"/>
        <v>Non Irigasi</v>
      </c>
      <c r="L4676" t="s">
        <v>327</v>
      </c>
    </row>
    <row r="4677" spans="1:12" x14ac:dyDescent="0.25">
      <c r="A4677" s="1">
        <v>4676</v>
      </c>
      <c r="B4677" s="3">
        <v>81</v>
      </c>
      <c r="C4677" s="1">
        <v>273</v>
      </c>
      <c r="D4677" s="1">
        <v>1</v>
      </c>
      <c r="E4677" s="1">
        <v>18</v>
      </c>
      <c r="F4677" s="1">
        <v>0</v>
      </c>
      <c r="G4677">
        <f>VLOOKUP(C4677,reference!$A$1:$E$310,5,FALSE)</f>
        <v>5318040</v>
      </c>
      <c r="H4677" t="str">
        <f>VLOOKUP(C4677,reference!$A$1:$E$310,4,FALSE)</f>
        <v>BOAWAE</v>
      </c>
      <c r="I4677" t="str">
        <f>VLOOKUP($D4677,reference!$G$1:$H$25,2,FALSE)</f>
        <v>Hutan lahan kering primer</v>
      </c>
      <c r="J4677" t="str">
        <f>VLOOKUP($E4677,reference!$G$1:$H$25,2,FALSE)</f>
        <v>Lahan terbuka</v>
      </c>
      <c r="K4677" t="str">
        <f t="shared" si="73"/>
        <v>Non Irigasi</v>
      </c>
      <c r="L4677" t="s">
        <v>328</v>
      </c>
    </row>
    <row r="4678" spans="1:12" x14ac:dyDescent="0.25">
      <c r="A4678" s="1">
        <v>4677</v>
      </c>
      <c r="B4678" s="3">
        <v>683</v>
      </c>
      <c r="C4678" s="1">
        <v>273</v>
      </c>
      <c r="D4678" s="1">
        <v>2</v>
      </c>
      <c r="E4678" s="1">
        <v>1</v>
      </c>
      <c r="F4678" s="1">
        <v>0</v>
      </c>
      <c r="G4678">
        <f>VLOOKUP(C4678,reference!$A$1:$E$310,5,FALSE)</f>
        <v>5318040</v>
      </c>
      <c r="H4678" t="str">
        <f>VLOOKUP(C4678,reference!$A$1:$E$310,4,FALSE)</f>
        <v>BOAWAE</v>
      </c>
      <c r="I4678" t="str">
        <f>VLOOKUP($D4678,reference!$G$1:$H$25,2,FALSE)</f>
        <v>Hutan lahan kering sekunder / bekas tebangan</v>
      </c>
      <c r="J4678" t="str">
        <f>VLOOKUP($E4678,reference!$G$1:$H$25,2,FALSE)</f>
        <v>Hutan lahan kering primer</v>
      </c>
      <c r="K4678" t="str">
        <f t="shared" si="73"/>
        <v>Non Irigasi</v>
      </c>
      <c r="L4678" t="s">
        <v>327</v>
      </c>
    </row>
    <row r="4679" spans="1:12" x14ac:dyDescent="0.25">
      <c r="A4679" s="1">
        <v>4678</v>
      </c>
      <c r="B4679" s="3">
        <v>182</v>
      </c>
      <c r="C4679" s="1">
        <v>187</v>
      </c>
      <c r="D4679" s="1">
        <v>9</v>
      </c>
      <c r="E4679" s="1">
        <v>11</v>
      </c>
      <c r="F4679" s="1">
        <v>0</v>
      </c>
      <c r="G4679">
        <f>VLOOKUP(C4679,reference!$A$1:$E$310,5,FALSE)</f>
        <v>5311010</v>
      </c>
      <c r="H4679" t="str">
        <f>VLOOKUP(C4679,reference!$A$1:$E$310,4,FALSE)</f>
        <v>NANGAPANDA</v>
      </c>
      <c r="I4679" t="str">
        <f>VLOOKUP($D4679,reference!$G$1:$H$25,2,FALSE)</f>
        <v>Semak belukar</v>
      </c>
      <c r="J4679" t="str">
        <f>VLOOKUP($E4679,reference!$G$1:$H$25,2,FALSE)</f>
        <v>Savanna / Padang rumput</v>
      </c>
      <c r="K4679" t="str">
        <f t="shared" si="73"/>
        <v>Non Irigasi</v>
      </c>
      <c r="L4679" t="s">
        <v>327</v>
      </c>
    </row>
    <row r="4680" spans="1:12" x14ac:dyDescent="0.25">
      <c r="A4680" s="1">
        <v>4679</v>
      </c>
      <c r="B4680" s="3">
        <v>230</v>
      </c>
      <c r="C4680" s="1">
        <v>196</v>
      </c>
      <c r="D4680" s="1">
        <v>13</v>
      </c>
      <c r="E4680" s="1">
        <v>2</v>
      </c>
      <c r="F4680" s="1">
        <v>0</v>
      </c>
      <c r="G4680">
        <f>VLOOKUP(C4680,reference!$A$1:$E$310,5,FALSE)</f>
        <v>5311041</v>
      </c>
      <c r="H4680" t="str">
        <f>VLOOKUP(C4680,reference!$A$1:$E$310,4,FALSE)</f>
        <v>NDONA TIMUR</v>
      </c>
      <c r="I4680" t="str">
        <f>VLOOKUP($D4680,reference!$G$1:$H$25,2,FALSE)</f>
        <v>Pertanian lahan kering  campur semak / kebun campur</v>
      </c>
      <c r="J4680" t="str">
        <f>VLOOKUP($E4680,reference!$G$1:$H$25,2,FALSE)</f>
        <v>Hutan lahan kering sekunder / bekas tebangan</v>
      </c>
      <c r="K4680" t="str">
        <f t="shared" si="73"/>
        <v>Non Irigasi</v>
      </c>
      <c r="L4680" t="s">
        <v>327</v>
      </c>
    </row>
    <row r="4681" spans="1:12" x14ac:dyDescent="0.25">
      <c r="A4681" s="1">
        <v>4680</v>
      </c>
      <c r="B4681" s="3">
        <v>1</v>
      </c>
      <c r="C4681" s="1">
        <v>198</v>
      </c>
      <c r="D4681" s="1">
        <v>7</v>
      </c>
      <c r="E4681" s="1">
        <v>12</v>
      </c>
      <c r="F4681" s="1">
        <v>0</v>
      </c>
      <c r="G4681">
        <f>VLOOKUP(C4681,reference!$A$1:$E$310,5,FALSE)</f>
        <v>5311051</v>
      </c>
      <c r="H4681" t="str">
        <f>VLOOKUP(C4681,reference!$A$1:$E$310,4,FALSE)</f>
        <v>WOLOJITA</v>
      </c>
      <c r="I4681" t="str">
        <f>VLOOKUP($D4681,reference!$G$1:$H$25,2,FALSE)</f>
        <v>Hutan tanaman</v>
      </c>
      <c r="J4681" t="str">
        <f>VLOOKUP($E4681,reference!$G$1:$H$25,2,FALSE)</f>
        <v>Pertanian lahan kering</v>
      </c>
      <c r="K4681" t="str">
        <f t="shared" si="73"/>
        <v>Non Irigasi</v>
      </c>
      <c r="L4681" t="s">
        <v>327</v>
      </c>
    </row>
    <row r="4682" spans="1:12" x14ac:dyDescent="0.25">
      <c r="A4682" s="1">
        <v>4681</v>
      </c>
      <c r="B4682" s="3">
        <v>50</v>
      </c>
      <c r="C4682" s="1">
        <v>201</v>
      </c>
      <c r="D4682" s="1">
        <v>2</v>
      </c>
      <c r="E4682" s="1">
        <v>16</v>
      </c>
      <c r="F4682" s="1">
        <v>0</v>
      </c>
      <c r="G4682">
        <f>VLOOKUP(C4682,reference!$A$1:$E$310,5,FALSE)</f>
        <v>5311054</v>
      </c>
      <c r="H4682" t="str">
        <f>VLOOKUP(C4682,reference!$A$1:$E$310,4,FALSE)</f>
        <v>NDORI</v>
      </c>
      <c r="I4682" t="str">
        <f>VLOOKUP($D4682,reference!$G$1:$H$25,2,FALSE)</f>
        <v>Hutan lahan kering sekunder / bekas tebangan</v>
      </c>
      <c r="J4682" t="str">
        <f>VLOOKUP($E4682,reference!$G$1:$H$25,2,FALSE)</f>
        <v>Pemukiman</v>
      </c>
      <c r="K4682" t="str">
        <f t="shared" si="73"/>
        <v>Non Irigasi</v>
      </c>
      <c r="L4682" t="s">
        <v>328</v>
      </c>
    </row>
    <row r="4683" spans="1:12" x14ac:dyDescent="0.25">
      <c r="A4683" s="1">
        <v>4682</v>
      </c>
      <c r="B4683" s="3">
        <v>3</v>
      </c>
      <c r="C4683" s="1">
        <v>199</v>
      </c>
      <c r="D4683" s="1">
        <v>13</v>
      </c>
      <c r="E4683" s="1">
        <v>16</v>
      </c>
      <c r="F4683" s="1">
        <v>0</v>
      </c>
      <c r="G4683">
        <f>VLOOKUP(C4683,reference!$A$1:$E$310,5,FALSE)</f>
        <v>5311052</v>
      </c>
      <c r="H4683" t="str">
        <f>VLOOKUP(C4683,reference!$A$1:$E$310,4,FALSE)</f>
        <v>LIO TIMUR</v>
      </c>
      <c r="I4683" t="str">
        <f>VLOOKUP($D4683,reference!$G$1:$H$25,2,FALSE)</f>
        <v>Pertanian lahan kering  campur semak / kebun campur</v>
      </c>
      <c r="J4683" t="str">
        <f>VLOOKUP($E4683,reference!$G$1:$H$25,2,FALSE)</f>
        <v>Pemukiman</v>
      </c>
      <c r="K4683" t="str">
        <f t="shared" si="73"/>
        <v>Non Irigasi</v>
      </c>
      <c r="L4683" t="s">
        <v>327</v>
      </c>
    </row>
    <row r="4684" spans="1:12" x14ac:dyDescent="0.25">
      <c r="A4684" s="1">
        <v>4683</v>
      </c>
      <c r="B4684" s="3">
        <v>3</v>
      </c>
      <c r="C4684" s="1">
        <v>166</v>
      </c>
      <c r="D4684" s="1">
        <v>2</v>
      </c>
      <c r="E4684" s="1">
        <v>0</v>
      </c>
      <c r="F4684" s="1">
        <v>0</v>
      </c>
      <c r="G4684">
        <f>VLOOKUP(C4684,reference!$A$1:$E$310,5,FALSE)</f>
        <v>5310010</v>
      </c>
      <c r="H4684" t="str">
        <f>VLOOKUP(C4684,reference!$A$1:$E$310,4,FALSE)</f>
        <v>PAGA</v>
      </c>
      <c r="I4684" t="str">
        <f>VLOOKUP($D4684,reference!$G$1:$H$25,2,FALSE)</f>
        <v>Hutan lahan kering sekunder / bekas tebangan</v>
      </c>
      <c r="J4684" t="str">
        <f>VLOOKUP($E4684,reference!$G$1:$H$25,2,FALSE)</f>
        <v>No data</v>
      </c>
      <c r="K4684" t="str">
        <f t="shared" si="73"/>
        <v>Non Irigasi</v>
      </c>
      <c r="L4684" t="s">
        <v>328</v>
      </c>
    </row>
    <row r="4685" spans="1:12" x14ac:dyDescent="0.25">
      <c r="A4685" s="1">
        <v>4684</v>
      </c>
      <c r="B4685" s="3">
        <v>119</v>
      </c>
      <c r="C4685" s="1">
        <v>248</v>
      </c>
      <c r="D4685" s="1">
        <v>11</v>
      </c>
      <c r="E4685" s="1">
        <v>2</v>
      </c>
      <c r="F4685" s="1">
        <v>0</v>
      </c>
      <c r="G4685">
        <f>VLOOKUP(C4685,reference!$A$1:$E$310,5,FALSE)</f>
        <v>5315032</v>
      </c>
      <c r="H4685" t="str">
        <f>VLOOKUP(C4685,reference!$A$1:$E$310,4,FALSE)</f>
        <v>LEMBOR SELATAN</v>
      </c>
      <c r="I4685" t="str">
        <f>VLOOKUP($D4685,reference!$G$1:$H$25,2,FALSE)</f>
        <v>Savanna / Padang rumput</v>
      </c>
      <c r="J4685" t="str">
        <f>VLOOKUP($E4685,reference!$G$1:$H$25,2,FALSE)</f>
        <v>Hutan lahan kering sekunder / bekas tebangan</v>
      </c>
      <c r="K4685" t="str">
        <f t="shared" si="73"/>
        <v>Non Irigasi</v>
      </c>
      <c r="L4685" t="s">
        <v>327</v>
      </c>
    </row>
    <row r="4686" spans="1:12" x14ac:dyDescent="0.25">
      <c r="A4686" s="1">
        <v>4685</v>
      </c>
      <c r="B4686" s="3">
        <v>225</v>
      </c>
      <c r="C4686" s="1">
        <v>248</v>
      </c>
      <c r="D4686" s="1">
        <v>2</v>
      </c>
      <c r="E4686" s="1">
        <v>12</v>
      </c>
      <c r="F4686" s="1">
        <v>0</v>
      </c>
      <c r="G4686">
        <f>VLOOKUP(C4686,reference!$A$1:$E$310,5,FALSE)</f>
        <v>5315032</v>
      </c>
      <c r="H4686" t="str">
        <f>VLOOKUP(C4686,reference!$A$1:$E$310,4,FALSE)</f>
        <v>LEMBOR SELATAN</v>
      </c>
      <c r="I4686" t="str">
        <f>VLOOKUP($D4686,reference!$G$1:$H$25,2,FALSE)</f>
        <v>Hutan lahan kering sekunder / bekas tebangan</v>
      </c>
      <c r="J4686" t="str">
        <f>VLOOKUP($E4686,reference!$G$1:$H$25,2,FALSE)</f>
        <v>Pertanian lahan kering</v>
      </c>
      <c r="K4686" t="str">
        <f t="shared" si="73"/>
        <v>Non Irigasi</v>
      </c>
      <c r="L4686" t="s">
        <v>328</v>
      </c>
    </row>
    <row r="4687" spans="1:12" x14ac:dyDescent="0.25">
      <c r="A4687" s="1">
        <v>4686</v>
      </c>
      <c r="B4687" s="3">
        <v>362</v>
      </c>
      <c r="C4687" s="1">
        <v>212</v>
      </c>
      <c r="D4687" s="1">
        <v>12</v>
      </c>
      <c r="E4687" s="1">
        <v>12</v>
      </c>
      <c r="F4687" s="1">
        <v>0</v>
      </c>
      <c r="G4687">
        <f>VLOOKUP(C4687,reference!$A$1:$E$310,5,FALSE)</f>
        <v>5312030</v>
      </c>
      <c r="H4687" t="str">
        <f>VLOOKUP(C4687,reference!$A$1:$E$310,4,FALSE)</f>
        <v>GOLEWA</v>
      </c>
      <c r="I4687" t="str">
        <f>VLOOKUP($D4687,reference!$G$1:$H$25,2,FALSE)</f>
        <v>Pertanian lahan kering</v>
      </c>
      <c r="J4687" t="str">
        <f>VLOOKUP($E4687,reference!$G$1:$H$25,2,FALSE)</f>
        <v>Pertanian lahan kering</v>
      </c>
      <c r="K4687" t="str">
        <f t="shared" si="73"/>
        <v>Non Irigasi</v>
      </c>
      <c r="L4687" t="s">
        <v>327</v>
      </c>
    </row>
    <row r="4688" spans="1:12" x14ac:dyDescent="0.25">
      <c r="A4688" s="1">
        <v>4687</v>
      </c>
      <c r="B4688" s="3">
        <v>234</v>
      </c>
      <c r="C4688" s="1">
        <v>198</v>
      </c>
      <c r="D4688" s="1">
        <v>2</v>
      </c>
      <c r="E4688" s="1">
        <v>11</v>
      </c>
      <c r="F4688" s="1">
        <v>0</v>
      </c>
      <c r="G4688">
        <f>VLOOKUP(C4688,reference!$A$1:$E$310,5,FALSE)</f>
        <v>5311051</v>
      </c>
      <c r="H4688" t="str">
        <f>VLOOKUP(C4688,reference!$A$1:$E$310,4,FALSE)</f>
        <v>WOLOJITA</v>
      </c>
      <c r="I4688" t="str">
        <f>VLOOKUP($D4688,reference!$G$1:$H$25,2,FALSE)</f>
        <v>Hutan lahan kering sekunder / bekas tebangan</v>
      </c>
      <c r="J4688" t="str">
        <f>VLOOKUP($E4688,reference!$G$1:$H$25,2,FALSE)</f>
        <v>Savanna / Padang rumput</v>
      </c>
      <c r="K4688" t="str">
        <f t="shared" si="73"/>
        <v>Non Irigasi</v>
      </c>
      <c r="L4688" t="s">
        <v>328</v>
      </c>
    </row>
    <row r="4689" spans="1:12" x14ac:dyDescent="0.25">
      <c r="A4689" s="1">
        <v>4688</v>
      </c>
      <c r="B4689" s="3">
        <v>36</v>
      </c>
      <c r="C4689" s="1">
        <v>200</v>
      </c>
      <c r="D4689" s="1">
        <v>7</v>
      </c>
      <c r="E4689" s="1">
        <v>2</v>
      </c>
      <c r="F4689" s="1">
        <v>0</v>
      </c>
      <c r="G4689">
        <f>VLOOKUP(C4689,reference!$A$1:$E$310,5,FALSE)</f>
        <v>5311053</v>
      </c>
      <c r="H4689" t="str">
        <f>VLOOKUP(C4689,reference!$A$1:$E$310,4,FALSE)</f>
        <v>KELIMUTU</v>
      </c>
      <c r="I4689" t="str">
        <f>VLOOKUP($D4689,reference!$G$1:$H$25,2,FALSE)</f>
        <v>Hutan tanaman</v>
      </c>
      <c r="J4689" t="str">
        <f>VLOOKUP($E4689,reference!$G$1:$H$25,2,FALSE)</f>
        <v>Hutan lahan kering sekunder / bekas tebangan</v>
      </c>
      <c r="K4689" t="str">
        <f t="shared" si="73"/>
        <v>Non Irigasi</v>
      </c>
      <c r="L4689" t="s">
        <v>327</v>
      </c>
    </row>
    <row r="4690" spans="1:12" x14ac:dyDescent="0.25">
      <c r="A4690" s="1">
        <v>4689</v>
      </c>
      <c r="B4690" s="3">
        <v>647</v>
      </c>
      <c r="C4690" s="1">
        <v>201</v>
      </c>
      <c r="D4690" s="1">
        <v>2</v>
      </c>
      <c r="E4690" s="1">
        <v>2</v>
      </c>
      <c r="F4690" s="1">
        <v>0</v>
      </c>
      <c r="G4690">
        <f>VLOOKUP(C4690,reference!$A$1:$E$310,5,FALSE)</f>
        <v>5311054</v>
      </c>
      <c r="H4690" t="str">
        <f>VLOOKUP(C4690,reference!$A$1:$E$310,4,FALSE)</f>
        <v>NDORI</v>
      </c>
      <c r="I4690" t="str">
        <f>VLOOKUP($D4690,reference!$G$1:$H$25,2,FALSE)</f>
        <v>Hutan lahan kering sekunder / bekas tebangan</v>
      </c>
      <c r="J4690" t="str">
        <f>VLOOKUP($E4690,reference!$G$1:$H$25,2,FALSE)</f>
        <v>Hutan lahan kering sekunder / bekas tebangan</v>
      </c>
      <c r="K4690" t="str">
        <f t="shared" si="73"/>
        <v>Non Irigasi</v>
      </c>
      <c r="L4690" t="s">
        <v>327</v>
      </c>
    </row>
    <row r="4691" spans="1:12" x14ac:dyDescent="0.25">
      <c r="A4691" s="1">
        <v>4690</v>
      </c>
      <c r="B4691" s="3">
        <v>159</v>
      </c>
      <c r="C4691" s="1">
        <v>221</v>
      </c>
      <c r="D4691" s="1">
        <v>2</v>
      </c>
      <c r="E4691" s="1">
        <v>9</v>
      </c>
      <c r="F4691" s="1">
        <v>0</v>
      </c>
      <c r="G4691">
        <f>VLOOKUP(C4691,reference!$A$1:$E$310,5,FALSE)</f>
        <v>5313041</v>
      </c>
      <c r="H4691" t="str">
        <f>VLOOKUP(C4691,reference!$A$1:$E$310,4,FALSE)</f>
        <v>SATAR MESE BARAT</v>
      </c>
      <c r="I4691" t="str">
        <f>VLOOKUP($D4691,reference!$G$1:$H$25,2,FALSE)</f>
        <v>Hutan lahan kering sekunder / bekas tebangan</v>
      </c>
      <c r="J4691" t="str">
        <f>VLOOKUP($E4691,reference!$G$1:$H$25,2,FALSE)</f>
        <v>Semak belukar</v>
      </c>
      <c r="K4691" t="str">
        <f t="shared" si="73"/>
        <v>Non Irigasi</v>
      </c>
      <c r="L4691" t="s">
        <v>328</v>
      </c>
    </row>
    <row r="4692" spans="1:12" x14ac:dyDescent="0.25">
      <c r="A4692" s="1">
        <v>4691</v>
      </c>
      <c r="B4692" s="3">
        <v>5</v>
      </c>
      <c r="C4692" s="1">
        <v>187</v>
      </c>
      <c r="D4692" s="1">
        <v>9</v>
      </c>
      <c r="E4692" s="1">
        <v>12</v>
      </c>
      <c r="F4692" s="1">
        <v>0</v>
      </c>
      <c r="G4692">
        <f>VLOOKUP(C4692,reference!$A$1:$E$310,5,FALSE)</f>
        <v>5311010</v>
      </c>
      <c r="H4692" t="str">
        <f>VLOOKUP(C4692,reference!$A$1:$E$310,4,FALSE)</f>
        <v>NANGAPANDA</v>
      </c>
      <c r="I4692" t="str">
        <f>VLOOKUP($D4692,reference!$G$1:$H$25,2,FALSE)</f>
        <v>Semak belukar</v>
      </c>
      <c r="J4692" t="str">
        <f>VLOOKUP($E4692,reference!$G$1:$H$25,2,FALSE)</f>
        <v>Pertanian lahan kering</v>
      </c>
      <c r="K4692" t="str">
        <f t="shared" si="73"/>
        <v>Non Irigasi</v>
      </c>
      <c r="L4692" t="s">
        <v>327</v>
      </c>
    </row>
    <row r="4693" spans="1:12" x14ac:dyDescent="0.25">
      <c r="A4693" s="1">
        <v>4692</v>
      </c>
      <c r="B4693" s="3">
        <v>5</v>
      </c>
      <c r="C4693" s="1">
        <v>278</v>
      </c>
      <c r="D4693" s="1">
        <v>14</v>
      </c>
      <c r="E4693" s="1">
        <v>16</v>
      </c>
      <c r="F4693" s="1">
        <v>0</v>
      </c>
      <c r="G4693">
        <f>VLOOKUP(C4693,reference!$A$1:$E$310,5,FALSE)</f>
        <v>5319011</v>
      </c>
      <c r="H4693" t="str">
        <f>VLOOKUP(C4693,reference!$A$1:$E$310,4,FALSE)</f>
        <v>RANA MESE</v>
      </c>
      <c r="I4693" t="str">
        <f>VLOOKUP($D4693,reference!$G$1:$H$25,2,FALSE)</f>
        <v>Sawah</v>
      </c>
      <c r="J4693" t="str">
        <f>VLOOKUP($E4693,reference!$G$1:$H$25,2,FALSE)</f>
        <v>Pemukiman</v>
      </c>
      <c r="K4693" t="str">
        <f t="shared" si="73"/>
        <v>Non Irigasi</v>
      </c>
      <c r="L4693" t="s">
        <v>327</v>
      </c>
    </row>
    <row r="4694" spans="1:12" x14ac:dyDescent="0.25">
      <c r="A4694" s="1">
        <v>4693</v>
      </c>
      <c r="B4694" s="3">
        <v>23</v>
      </c>
      <c r="C4694" s="1">
        <v>273</v>
      </c>
      <c r="D4694" s="1">
        <v>2</v>
      </c>
      <c r="E4694" s="1">
        <v>18</v>
      </c>
      <c r="F4694" s="1">
        <v>0</v>
      </c>
      <c r="G4694">
        <f>VLOOKUP(C4694,reference!$A$1:$E$310,5,FALSE)</f>
        <v>5318040</v>
      </c>
      <c r="H4694" t="str">
        <f>VLOOKUP(C4694,reference!$A$1:$E$310,4,FALSE)</f>
        <v>BOAWAE</v>
      </c>
      <c r="I4694" t="str">
        <f>VLOOKUP($D4694,reference!$G$1:$H$25,2,FALSE)</f>
        <v>Hutan lahan kering sekunder / bekas tebangan</v>
      </c>
      <c r="J4694" t="str">
        <f>VLOOKUP($E4694,reference!$G$1:$H$25,2,FALSE)</f>
        <v>Lahan terbuka</v>
      </c>
      <c r="K4694" t="str">
        <f t="shared" si="73"/>
        <v>Non Irigasi</v>
      </c>
      <c r="L4694" t="s">
        <v>328</v>
      </c>
    </row>
    <row r="4695" spans="1:12" x14ac:dyDescent="0.25">
      <c r="A4695" s="1">
        <v>4694</v>
      </c>
      <c r="B4695" s="3">
        <v>1</v>
      </c>
      <c r="C4695" s="1">
        <v>187</v>
      </c>
      <c r="D4695" s="1">
        <v>9</v>
      </c>
      <c r="E4695" s="1">
        <v>2</v>
      </c>
      <c r="F4695" s="1">
        <v>0</v>
      </c>
      <c r="G4695">
        <f>VLOOKUP(C4695,reference!$A$1:$E$310,5,FALSE)</f>
        <v>5311010</v>
      </c>
      <c r="H4695" t="str">
        <f>VLOOKUP(C4695,reference!$A$1:$E$310,4,FALSE)</f>
        <v>NANGAPANDA</v>
      </c>
      <c r="I4695" t="str">
        <f>VLOOKUP($D4695,reference!$G$1:$H$25,2,FALSE)</f>
        <v>Semak belukar</v>
      </c>
      <c r="J4695" t="str">
        <f>VLOOKUP($E4695,reference!$G$1:$H$25,2,FALSE)</f>
        <v>Hutan lahan kering sekunder / bekas tebangan</v>
      </c>
      <c r="K4695" t="str">
        <f t="shared" si="73"/>
        <v>Non Irigasi</v>
      </c>
      <c r="L4695" t="s">
        <v>327</v>
      </c>
    </row>
    <row r="4696" spans="1:12" x14ac:dyDescent="0.25">
      <c r="A4696" s="1">
        <v>4695</v>
      </c>
      <c r="B4696" s="3">
        <v>19</v>
      </c>
      <c r="C4696" s="1">
        <v>195</v>
      </c>
      <c r="D4696" s="1">
        <v>9</v>
      </c>
      <c r="E4696" s="1">
        <v>9</v>
      </c>
      <c r="F4696" s="1">
        <v>0</v>
      </c>
      <c r="G4696">
        <f>VLOOKUP(C4696,reference!$A$1:$E$310,5,FALSE)</f>
        <v>5311040</v>
      </c>
      <c r="H4696" t="str">
        <f>VLOOKUP(C4696,reference!$A$1:$E$310,4,FALSE)</f>
        <v>NDONA</v>
      </c>
      <c r="I4696" t="str">
        <f>VLOOKUP($D4696,reference!$G$1:$H$25,2,FALSE)</f>
        <v>Semak belukar</v>
      </c>
      <c r="J4696" t="str">
        <f>VLOOKUP($E4696,reference!$G$1:$H$25,2,FALSE)</f>
        <v>Semak belukar</v>
      </c>
      <c r="K4696" t="str">
        <f t="shared" si="73"/>
        <v>Non Irigasi</v>
      </c>
      <c r="L4696" t="s">
        <v>327</v>
      </c>
    </row>
    <row r="4697" spans="1:12" x14ac:dyDescent="0.25">
      <c r="A4697" s="1">
        <v>4696</v>
      </c>
      <c r="B4697" s="3">
        <v>1</v>
      </c>
      <c r="C4697" s="1">
        <v>242</v>
      </c>
      <c r="D4697" s="1">
        <v>1</v>
      </c>
      <c r="E4697" s="1">
        <v>0</v>
      </c>
      <c r="F4697" s="1">
        <v>0</v>
      </c>
      <c r="G4697">
        <f>VLOOKUP(C4697,reference!$A$1:$E$310,5,FALSE)</f>
        <v>5315010</v>
      </c>
      <c r="H4697" t="str">
        <f>VLOOKUP(C4697,reference!$A$1:$E$310,4,FALSE)</f>
        <v>KOMODO</v>
      </c>
      <c r="I4697" t="str">
        <f>VLOOKUP($D4697,reference!$G$1:$H$25,2,FALSE)</f>
        <v>Hutan lahan kering primer</v>
      </c>
      <c r="J4697" t="str">
        <f>VLOOKUP($E4697,reference!$G$1:$H$25,2,FALSE)</f>
        <v>No data</v>
      </c>
      <c r="K4697" t="str">
        <f t="shared" si="73"/>
        <v>Non Irigasi</v>
      </c>
      <c r="L4697" t="s">
        <v>328</v>
      </c>
    </row>
    <row r="4698" spans="1:12" x14ac:dyDescent="0.25">
      <c r="A4698" s="1">
        <v>4697</v>
      </c>
      <c r="B4698" s="3">
        <v>117</v>
      </c>
      <c r="C4698" s="1">
        <v>279</v>
      </c>
      <c r="D4698" s="1">
        <v>13</v>
      </c>
      <c r="E4698" s="1">
        <v>16</v>
      </c>
      <c r="F4698" s="1">
        <v>0</v>
      </c>
      <c r="G4698">
        <f>VLOOKUP(C4698,reference!$A$1:$E$310,5,FALSE)</f>
        <v>5319020</v>
      </c>
      <c r="H4698" t="str">
        <f>VLOOKUP(C4698,reference!$A$1:$E$310,4,FALSE)</f>
        <v>KOTA KOMBA</v>
      </c>
      <c r="I4698" t="str">
        <f>VLOOKUP($D4698,reference!$G$1:$H$25,2,FALSE)</f>
        <v>Pertanian lahan kering  campur semak / kebun campur</v>
      </c>
      <c r="J4698" t="str">
        <f>VLOOKUP($E4698,reference!$G$1:$H$25,2,FALSE)</f>
        <v>Pemukiman</v>
      </c>
      <c r="K4698" t="str">
        <f t="shared" si="73"/>
        <v>Non Irigasi</v>
      </c>
      <c r="L4698" t="s">
        <v>327</v>
      </c>
    </row>
    <row r="4699" spans="1:12" x14ac:dyDescent="0.25">
      <c r="A4699" s="1">
        <v>4698</v>
      </c>
      <c r="B4699" s="3">
        <v>9</v>
      </c>
      <c r="C4699" s="1">
        <v>208</v>
      </c>
      <c r="D4699" s="1">
        <v>20</v>
      </c>
      <c r="E4699" s="1">
        <v>1</v>
      </c>
      <c r="F4699" s="1">
        <v>0</v>
      </c>
      <c r="G4699">
        <f>VLOOKUP(C4699,reference!$A$1:$E$310,5,FALSE)</f>
        <v>5312010</v>
      </c>
      <c r="H4699" t="str">
        <f>VLOOKUP(C4699,reference!$A$1:$E$310,4,FALSE)</f>
        <v>AIMERE</v>
      </c>
      <c r="I4699" t="str">
        <f>VLOOKUP($D4699,reference!$G$1:$H$25,2,FALSE)</f>
        <v>Tubuh air</v>
      </c>
      <c r="J4699" t="str">
        <f>VLOOKUP($E4699,reference!$G$1:$H$25,2,FALSE)</f>
        <v>Hutan lahan kering primer</v>
      </c>
      <c r="K4699" t="str">
        <f t="shared" si="73"/>
        <v>Non Irigasi</v>
      </c>
      <c r="L4699" t="s">
        <v>327</v>
      </c>
    </row>
    <row r="4700" spans="1:12" x14ac:dyDescent="0.25">
      <c r="A4700" s="1">
        <v>4699</v>
      </c>
      <c r="B4700" s="3">
        <v>70</v>
      </c>
      <c r="C4700" s="1">
        <v>212</v>
      </c>
      <c r="D4700" s="1">
        <v>12</v>
      </c>
      <c r="E4700" s="1">
        <v>14</v>
      </c>
      <c r="F4700" s="1">
        <v>0</v>
      </c>
      <c r="G4700">
        <f>VLOOKUP(C4700,reference!$A$1:$E$310,5,FALSE)</f>
        <v>5312030</v>
      </c>
      <c r="H4700" t="str">
        <f>VLOOKUP(C4700,reference!$A$1:$E$310,4,FALSE)</f>
        <v>GOLEWA</v>
      </c>
      <c r="I4700" t="str">
        <f>VLOOKUP($D4700,reference!$G$1:$H$25,2,FALSE)</f>
        <v>Pertanian lahan kering</v>
      </c>
      <c r="J4700" t="str">
        <f>VLOOKUP($E4700,reference!$G$1:$H$25,2,FALSE)</f>
        <v>Sawah</v>
      </c>
      <c r="K4700" t="str">
        <f t="shared" si="73"/>
        <v>Non Irigasi</v>
      </c>
      <c r="L4700" t="s">
        <v>327</v>
      </c>
    </row>
    <row r="4701" spans="1:12" x14ac:dyDescent="0.25">
      <c r="A4701" s="1">
        <v>4700</v>
      </c>
      <c r="B4701" s="3">
        <v>35</v>
      </c>
      <c r="C4701" s="1">
        <v>198</v>
      </c>
      <c r="D4701" s="1">
        <v>7</v>
      </c>
      <c r="E4701" s="1">
        <v>2</v>
      </c>
      <c r="F4701" s="1">
        <v>0</v>
      </c>
      <c r="G4701">
        <f>VLOOKUP(C4701,reference!$A$1:$E$310,5,FALSE)</f>
        <v>5311051</v>
      </c>
      <c r="H4701" t="str">
        <f>VLOOKUP(C4701,reference!$A$1:$E$310,4,FALSE)</f>
        <v>WOLOJITA</v>
      </c>
      <c r="I4701" t="str">
        <f>VLOOKUP($D4701,reference!$G$1:$H$25,2,FALSE)</f>
        <v>Hutan tanaman</v>
      </c>
      <c r="J4701" t="str">
        <f>VLOOKUP($E4701,reference!$G$1:$H$25,2,FALSE)</f>
        <v>Hutan lahan kering sekunder / bekas tebangan</v>
      </c>
      <c r="K4701" t="str">
        <f t="shared" si="73"/>
        <v>Non Irigasi</v>
      </c>
      <c r="L4701" t="s">
        <v>327</v>
      </c>
    </row>
    <row r="4702" spans="1:12" x14ac:dyDescent="0.25">
      <c r="A4702" s="1">
        <v>4701</v>
      </c>
      <c r="B4702" s="3">
        <v>102</v>
      </c>
      <c r="C4702" s="1">
        <v>199</v>
      </c>
      <c r="D4702" s="1">
        <v>9</v>
      </c>
      <c r="E4702" s="1">
        <v>2</v>
      </c>
      <c r="F4702" s="1">
        <v>0</v>
      </c>
      <c r="G4702">
        <f>VLOOKUP(C4702,reference!$A$1:$E$310,5,FALSE)</f>
        <v>5311052</v>
      </c>
      <c r="H4702" t="str">
        <f>VLOOKUP(C4702,reference!$A$1:$E$310,4,FALSE)</f>
        <v>LIO TIMUR</v>
      </c>
      <c r="I4702" t="str">
        <f>VLOOKUP($D4702,reference!$G$1:$H$25,2,FALSE)</f>
        <v>Semak belukar</v>
      </c>
      <c r="J4702" t="str">
        <f>VLOOKUP($E4702,reference!$G$1:$H$25,2,FALSE)</f>
        <v>Hutan lahan kering sekunder / bekas tebangan</v>
      </c>
      <c r="K4702" t="str">
        <f t="shared" si="73"/>
        <v>Non Irigasi</v>
      </c>
      <c r="L4702" t="s">
        <v>327</v>
      </c>
    </row>
    <row r="4703" spans="1:12" x14ac:dyDescent="0.25">
      <c r="A4703" s="1">
        <v>4702</v>
      </c>
      <c r="B4703" s="3">
        <v>9</v>
      </c>
      <c r="C4703" s="1">
        <v>248</v>
      </c>
      <c r="D4703" s="1">
        <v>12</v>
      </c>
      <c r="E4703" s="1">
        <v>10</v>
      </c>
      <c r="F4703" s="1">
        <v>0</v>
      </c>
      <c r="G4703">
        <f>VLOOKUP(C4703,reference!$A$1:$E$310,5,FALSE)</f>
        <v>5315032</v>
      </c>
      <c r="H4703" t="str">
        <f>VLOOKUP(C4703,reference!$A$1:$E$310,4,FALSE)</f>
        <v>LEMBOR SELATAN</v>
      </c>
      <c r="I4703" t="str">
        <f>VLOOKUP($D4703,reference!$G$1:$H$25,2,FALSE)</f>
        <v>Pertanian lahan kering</v>
      </c>
      <c r="J4703" t="str">
        <f>VLOOKUP($E4703,reference!$G$1:$H$25,2,FALSE)</f>
        <v>Semak belukar rawa</v>
      </c>
      <c r="K4703" t="str">
        <f t="shared" si="73"/>
        <v>Non Irigasi</v>
      </c>
      <c r="L4703" t="s">
        <v>327</v>
      </c>
    </row>
    <row r="4704" spans="1:12" x14ac:dyDescent="0.25">
      <c r="A4704" s="1">
        <v>4703</v>
      </c>
      <c r="B4704" s="3">
        <v>184</v>
      </c>
      <c r="C4704" s="1">
        <v>199</v>
      </c>
      <c r="D4704" s="1">
        <v>9</v>
      </c>
      <c r="E4704" s="1">
        <v>9</v>
      </c>
      <c r="F4704" s="1">
        <v>0</v>
      </c>
      <c r="G4704">
        <f>VLOOKUP(C4704,reference!$A$1:$E$310,5,FALSE)</f>
        <v>5311052</v>
      </c>
      <c r="H4704" t="str">
        <f>VLOOKUP(C4704,reference!$A$1:$E$310,4,FALSE)</f>
        <v>LIO TIMUR</v>
      </c>
      <c r="I4704" t="str">
        <f>VLOOKUP($D4704,reference!$G$1:$H$25,2,FALSE)</f>
        <v>Semak belukar</v>
      </c>
      <c r="J4704" t="str">
        <f>VLOOKUP($E4704,reference!$G$1:$H$25,2,FALSE)</f>
        <v>Semak belukar</v>
      </c>
      <c r="K4704" t="str">
        <f t="shared" si="73"/>
        <v>Non Irigasi</v>
      </c>
      <c r="L4704" t="s">
        <v>327</v>
      </c>
    </row>
    <row r="4705" spans="1:12" x14ac:dyDescent="0.25">
      <c r="A4705" s="1">
        <v>4704</v>
      </c>
      <c r="B4705" s="3">
        <v>20</v>
      </c>
      <c r="C4705" s="1">
        <v>248</v>
      </c>
      <c r="D4705" s="1">
        <v>12</v>
      </c>
      <c r="E4705" s="1">
        <v>21</v>
      </c>
      <c r="F4705" s="1">
        <v>0</v>
      </c>
      <c r="G4705">
        <f>VLOOKUP(C4705,reference!$A$1:$E$310,5,FALSE)</f>
        <v>5315032</v>
      </c>
      <c r="H4705" t="str">
        <f>VLOOKUP(C4705,reference!$A$1:$E$310,4,FALSE)</f>
        <v>LEMBOR SELATAN</v>
      </c>
      <c r="I4705" t="str">
        <f>VLOOKUP($D4705,reference!$G$1:$H$25,2,FALSE)</f>
        <v>Pertanian lahan kering</v>
      </c>
      <c r="J4705" t="str">
        <f>VLOOKUP($E4705,reference!$G$1:$H$25,2,FALSE)</f>
        <v>Rawa</v>
      </c>
      <c r="K4705" t="str">
        <f t="shared" si="73"/>
        <v>Non Irigasi</v>
      </c>
      <c r="L4705" t="s">
        <v>327</v>
      </c>
    </row>
    <row r="4706" spans="1:12" x14ac:dyDescent="0.25">
      <c r="A4706" s="1">
        <v>4705</v>
      </c>
      <c r="B4706" s="3">
        <v>5</v>
      </c>
      <c r="C4706" s="1">
        <v>248</v>
      </c>
      <c r="D4706" s="1">
        <v>12</v>
      </c>
      <c r="E4706" s="1">
        <v>6</v>
      </c>
      <c r="F4706" s="1">
        <v>0</v>
      </c>
      <c r="G4706">
        <f>VLOOKUP(C4706,reference!$A$1:$E$310,5,FALSE)</f>
        <v>5315032</v>
      </c>
      <c r="H4706" t="str">
        <f>VLOOKUP(C4706,reference!$A$1:$E$310,4,FALSE)</f>
        <v>LEMBOR SELATAN</v>
      </c>
      <c r="I4706" t="str">
        <f>VLOOKUP($D4706,reference!$G$1:$H$25,2,FALSE)</f>
        <v>Pertanian lahan kering</v>
      </c>
      <c r="J4706" t="str">
        <f>VLOOKUP($E4706,reference!$G$1:$H$25,2,FALSE)</f>
        <v>Hutan mangrove sekunder</v>
      </c>
      <c r="K4706" t="str">
        <f t="shared" si="73"/>
        <v>Non Irigasi</v>
      </c>
      <c r="L4706" t="s">
        <v>327</v>
      </c>
    </row>
    <row r="4707" spans="1:12" x14ac:dyDescent="0.25">
      <c r="A4707" s="1">
        <v>4706</v>
      </c>
      <c r="B4707" s="3">
        <v>5</v>
      </c>
      <c r="C4707" s="1">
        <v>273</v>
      </c>
      <c r="D4707" s="1">
        <v>13</v>
      </c>
      <c r="E4707" s="1">
        <v>14</v>
      </c>
      <c r="F4707" s="1">
        <v>0</v>
      </c>
      <c r="G4707">
        <f>VLOOKUP(C4707,reference!$A$1:$E$310,5,FALSE)</f>
        <v>5318040</v>
      </c>
      <c r="H4707" t="str">
        <f>VLOOKUP(C4707,reference!$A$1:$E$310,4,FALSE)</f>
        <v>BOAWAE</v>
      </c>
      <c r="I4707" t="str">
        <f>VLOOKUP($D4707,reference!$G$1:$H$25,2,FALSE)</f>
        <v>Pertanian lahan kering  campur semak / kebun campur</v>
      </c>
      <c r="J4707" t="str">
        <f>VLOOKUP($E4707,reference!$G$1:$H$25,2,FALSE)</f>
        <v>Sawah</v>
      </c>
      <c r="K4707" t="str">
        <f t="shared" si="73"/>
        <v>Non Irigasi</v>
      </c>
      <c r="L4707" t="s">
        <v>327</v>
      </c>
    </row>
    <row r="4708" spans="1:12" x14ac:dyDescent="0.25">
      <c r="A4708" s="1">
        <v>4707</v>
      </c>
      <c r="B4708" s="3">
        <v>113</v>
      </c>
      <c r="C4708" s="1">
        <v>248</v>
      </c>
      <c r="D4708" s="1">
        <v>6</v>
      </c>
      <c r="E4708" s="1">
        <v>12</v>
      </c>
      <c r="F4708" s="1">
        <v>0</v>
      </c>
      <c r="G4708">
        <f>VLOOKUP(C4708,reference!$A$1:$E$310,5,FALSE)</f>
        <v>5315032</v>
      </c>
      <c r="H4708" t="str">
        <f>VLOOKUP(C4708,reference!$A$1:$E$310,4,FALSE)</f>
        <v>LEMBOR SELATAN</v>
      </c>
      <c r="I4708" t="str">
        <f>VLOOKUP($D4708,reference!$G$1:$H$25,2,FALSE)</f>
        <v>Hutan mangrove sekunder</v>
      </c>
      <c r="J4708" t="str">
        <f>VLOOKUP($E4708,reference!$G$1:$H$25,2,FALSE)</f>
        <v>Pertanian lahan kering</v>
      </c>
      <c r="K4708" t="str">
        <f t="shared" si="73"/>
        <v>Non Irigasi</v>
      </c>
      <c r="L4708" t="s">
        <v>328</v>
      </c>
    </row>
    <row r="4709" spans="1:12" x14ac:dyDescent="0.25">
      <c r="A4709" s="1">
        <v>4708</v>
      </c>
      <c r="B4709" s="3">
        <v>50</v>
      </c>
      <c r="C4709" s="1">
        <v>248</v>
      </c>
      <c r="D4709" s="1">
        <v>6</v>
      </c>
      <c r="E4709" s="1">
        <v>20</v>
      </c>
      <c r="F4709" s="1">
        <v>0</v>
      </c>
      <c r="G4709">
        <f>VLOOKUP(C4709,reference!$A$1:$E$310,5,FALSE)</f>
        <v>5315032</v>
      </c>
      <c r="H4709" t="str">
        <f>VLOOKUP(C4709,reference!$A$1:$E$310,4,FALSE)</f>
        <v>LEMBOR SELATAN</v>
      </c>
      <c r="I4709" t="str">
        <f>VLOOKUP($D4709,reference!$G$1:$H$25,2,FALSE)</f>
        <v>Hutan mangrove sekunder</v>
      </c>
      <c r="J4709" t="str">
        <f>VLOOKUP($E4709,reference!$G$1:$H$25,2,FALSE)</f>
        <v>Tubuh air</v>
      </c>
      <c r="K4709" t="str">
        <f t="shared" si="73"/>
        <v>Non Irigasi</v>
      </c>
      <c r="L4709" t="s">
        <v>328</v>
      </c>
    </row>
    <row r="4710" spans="1:12" x14ac:dyDescent="0.25">
      <c r="A4710" s="1">
        <v>4709</v>
      </c>
      <c r="B4710" s="3">
        <v>148</v>
      </c>
      <c r="C4710" s="1">
        <v>248</v>
      </c>
      <c r="D4710" s="1">
        <v>6</v>
      </c>
      <c r="E4710" s="1">
        <v>6</v>
      </c>
      <c r="F4710" s="1">
        <v>0</v>
      </c>
      <c r="G4710">
        <f>VLOOKUP(C4710,reference!$A$1:$E$310,5,FALSE)</f>
        <v>5315032</v>
      </c>
      <c r="H4710" t="str">
        <f>VLOOKUP(C4710,reference!$A$1:$E$310,4,FALSE)</f>
        <v>LEMBOR SELATAN</v>
      </c>
      <c r="I4710" t="str">
        <f>VLOOKUP($D4710,reference!$G$1:$H$25,2,FALSE)</f>
        <v>Hutan mangrove sekunder</v>
      </c>
      <c r="J4710" t="str">
        <f>VLOOKUP($E4710,reference!$G$1:$H$25,2,FALSE)</f>
        <v>Hutan mangrove sekunder</v>
      </c>
      <c r="K4710" t="str">
        <f t="shared" si="73"/>
        <v>Non Irigasi</v>
      </c>
      <c r="L4710" t="s">
        <v>327</v>
      </c>
    </row>
    <row r="4711" spans="1:12" x14ac:dyDescent="0.25">
      <c r="A4711" s="1">
        <v>4710</v>
      </c>
      <c r="B4711" s="3">
        <v>733</v>
      </c>
      <c r="C4711" s="1">
        <v>212</v>
      </c>
      <c r="D4711" s="1">
        <v>11</v>
      </c>
      <c r="E4711" s="1">
        <v>11</v>
      </c>
      <c r="F4711" s="1">
        <v>0</v>
      </c>
      <c r="G4711">
        <f>VLOOKUP(C4711,reference!$A$1:$E$310,5,FALSE)</f>
        <v>5312030</v>
      </c>
      <c r="H4711" t="str">
        <f>VLOOKUP(C4711,reference!$A$1:$E$310,4,FALSE)</f>
        <v>GOLEWA</v>
      </c>
      <c r="I4711" t="str">
        <f>VLOOKUP($D4711,reference!$G$1:$H$25,2,FALSE)</f>
        <v>Savanna / Padang rumput</v>
      </c>
      <c r="J4711" t="str">
        <f>VLOOKUP($E4711,reference!$G$1:$H$25,2,FALSE)</f>
        <v>Savanna / Padang rumput</v>
      </c>
      <c r="K4711" t="str">
        <f t="shared" si="73"/>
        <v>Non Irigasi</v>
      </c>
      <c r="L4711" t="s">
        <v>327</v>
      </c>
    </row>
    <row r="4712" spans="1:12" x14ac:dyDescent="0.25">
      <c r="A4712" s="1">
        <v>4711</v>
      </c>
      <c r="B4712" s="3">
        <v>3</v>
      </c>
      <c r="C4712" s="1">
        <v>273</v>
      </c>
      <c r="D4712" s="1">
        <v>13</v>
      </c>
      <c r="E4712" s="1">
        <v>1</v>
      </c>
      <c r="F4712" s="1">
        <v>0</v>
      </c>
      <c r="G4712">
        <f>VLOOKUP(C4712,reference!$A$1:$E$310,5,FALSE)</f>
        <v>5318040</v>
      </c>
      <c r="H4712" t="str">
        <f>VLOOKUP(C4712,reference!$A$1:$E$310,4,FALSE)</f>
        <v>BOAWAE</v>
      </c>
      <c r="I4712" t="str">
        <f>VLOOKUP($D4712,reference!$G$1:$H$25,2,FALSE)</f>
        <v>Pertanian lahan kering  campur semak / kebun campur</v>
      </c>
      <c r="J4712" t="str">
        <f>VLOOKUP($E4712,reference!$G$1:$H$25,2,FALSE)</f>
        <v>Hutan lahan kering primer</v>
      </c>
      <c r="K4712" t="str">
        <f t="shared" si="73"/>
        <v>Non Irigasi</v>
      </c>
      <c r="L4712" t="s">
        <v>327</v>
      </c>
    </row>
    <row r="4713" spans="1:12" x14ac:dyDescent="0.25">
      <c r="A4713" s="1">
        <v>4712</v>
      </c>
      <c r="B4713" s="3">
        <v>2</v>
      </c>
      <c r="C4713" s="1">
        <v>273</v>
      </c>
      <c r="D4713" s="1">
        <v>12</v>
      </c>
      <c r="E4713" s="1">
        <v>1</v>
      </c>
      <c r="F4713" s="1">
        <v>0</v>
      </c>
      <c r="G4713">
        <f>VLOOKUP(C4713,reference!$A$1:$E$310,5,FALSE)</f>
        <v>5318040</v>
      </c>
      <c r="H4713" t="str">
        <f>VLOOKUP(C4713,reference!$A$1:$E$310,4,FALSE)</f>
        <v>BOAWAE</v>
      </c>
      <c r="I4713" t="str">
        <f>VLOOKUP($D4713,reference!$G$1:$H$25,2,FALSE)</f>
        <v>Pertanian lahan kering</v>
      </c>
      <c r="J4713" t="str">
        <f>VLOOKUP($E4713,reference!$G$1:$H$25,2,FALSE)</f>
        <v>Hutan lahan kering primer</v>
      </c>
      <c r="K4713" t="str">
        <f t="shared" si="73"/>
        <v>Non Irigasi</v>
      </c>
      <c r="L4713" t="s">
        <v>327</v>
      </c>
    </row>
    <row r="4714" spans="1:12" x14ac:dyDescent="0.25">
      <c r="A4714" s="1">
        <v>4713</v>
      </c>
      <c r="B4714" s="3">
        <v>5</v>
      </c>
      <c r="C4714" s="1">
        <v>196</v>
      </c>
      <c r="D4714" s="1">
        <v>13</v>
      </c>
      <c r="E4714" s="1">
        <v>11</v>
      </c>
      <c r="F4714" s="1">
        <v>0</v>
      </c>
      <c r="G4714">
        <f>VLOOKUP(C4714,reference!$A$1:$E$310,5,FALSE)</f>
        <v>5311041</v>
      </c>
      <c r="H4714" t="str">
        <f>VLOOKUP(C4714,reference!$A$1:$E$310,4,FALSE)</f>
        <v>NDONA TIMUR</v>
      </c>
      <c r="I4714" t="str">
        <f>VLOOKUP($D4714,reference!$G$1:$H$25,2,FALSE)</f>
        <v>Pertanian lahan kering  campur semak / kebun campur</v>
      </c>
      <c r="J4714" t="str">
        <f>VLOOKUP($E4714,reference!$G$1:$H$25,2,FALSE)</f>
        <v>Savanna / Padang rumput</v>
      </c>
      <c r="K4714" t="str">
        <f t="shared" si="73"/>
        <v>Non Irigasi</v>
      </c>
      <c r="L4714" t="s">
        <v>327</v>
      </c>
    </row>
    <row r="4715" spans="1:12" x14ac:dyDescent="0.25">
      <c r="A4715" s="1">
        <v>4714</v>
      </c>
      <c r="B4715" s="3">
        <v>107</v>
      </c>
      <c r="C4715" s="1">
        <v>196</v>
      </c>
      <c r="D4715" s="1">
        <v>2</v>
      </c>
      <c r="E4715" s="1">
        <v>12</v>
      </c>
      <c r="F4715" s="1">
        <v>0</v>
      </c>
      <c r="G4715">
        <f>VLOOKUP(C4715,reference!$A$1:$E$310,5,FALSE)</f>
        <v>5311041</v>
      </c>
      <c r="H4715" t="str">
        <f>VLOOKUP(C4715,reference!$A$1:$E$310,4,FALSE)</f>
        <v>NDONA TIMUR</v>
      </c>
      <c r="I4715" t="str">
        <f>VLOOKUP($D4715,reference!$G$1:$H$25,2,FALSE)</f>
        <v>Hutan lahan kering sekunder / bekas tebangan</v>
      </c>
      <c r="J4715" t="str">
        <f>VLOOKUP($E4715,reference!$G$1:$H$25,2,FALSE)</f>
        <v>Pertanian lahan kering</v>
      </c>
      <c r="K4715" t="str">
        <f t="shared" si="73"/>
        <v>Non Irigasi</v>
      </c>
      <c r="L4715" t="s">
        <v>328</v>
      </c>
    </row>
    <row r="4716" spans="1:12" x14ac:dyDescent="0.25">
      <c r="A4716" s="1">
        <v>4715</v>
      </c>
      <c r="B4716" s="3">
        <v>14</v>
      </c>
      <c r="C4716" s="1">
        <v>272</v>
      </c>
      <c r="D4716" s="1">
        <v>2</v>
      </c>
      <c r="E4716" s="1">
        <v>0</v>
      </c>
      <c r="F4716" s="1">
        <v>0</v>
      </c>
      <c r="G4716">
        <f>VLOOKUP(C4716,reference!$A$1:$E$310,5,FALSE)</f>
        <v>5318030</v>
      </c>
      <c r="H4716" t="str">
        <f>VLOOKUP(C4716,reference!$A$1:$E$310,4,FALSE)</f>
        <v>NANGARORO</v>
      </c>
      <c r="I4716" t="str">
        <f>VLOOKUP($D4716,reference!$G$1:$H$25,2,FALSE)</f>
        <v>Hutan lahan kering sekunder / bekas tebangan</v>
      </c>
      <c r="J4716" t="str">
        <f>VLOOKUP($E4716,reference!$G$1:$H$25,2,FALSE)</f>
        <v>No data</v>
      </c>
      <c r="K4716" t="str">
        <f t="shared" si="73"/>
        <v>Non Irigasi</v>
      </c>
      <c r="L4716" t="s">
        <v>328</v>
      </c>
    </row>
    <row r="4717" spans="1:12" x14ac:dyDescent="0.25">
      <c r="A4717" s="1">
        <v>4716</v>
      </c>
      <c r="B4717" s="3">
        <v>71</v>
      </c>
      <c r="C4717" s="1">
        <v>187</v>
      </c>
      <c r="D4717" s="1">
        <v>16</v>
      </c>
      <c r="E4717" s="1">
        <v>16</v>
      </c>
      <c r="F4717" s="1">
        <v>0</v>
      </c>
      <c r="G4717">
        <f>VLOOKUP(C4717,reference!$A$1:$E$310,5,FALSE)</f>
        <v>5311010</v>
      </c>
      <c r="H4717" t="str">
        <f>VLOOKUP(C4717,reference!$A$1:$E$310,4,FALSE)</f>
        <v>NANGAPANDA</v>
      </c>
      <c r="I4717" t="str">
        <f>VLOOKUP($D4717,reference!$G$1:$H$25,2,FALSE)</f>
        <v>Pemukiman</v>
      </c>
      <c r="J4717" t="str">
        <f>VLOOKUP($E4717,reference!$G$1:$H$25,2,FALSE)</f>
        <v>Pemukiman</v>
      </c>
      <c r="K4717" t="str">
        <f t="shared" si="73"/>
        <v>Non Irigasi</v>
      </c>
      <c r="L4717" t="s">
        <v>327</v>
      </c>
    </row>
    <row r="4718" spans="1:12" x14ac:dyDescent="0.25">
      <c r="A4718" s="1">
        <v>4717</v>
      </c>
      <c r="B4718" s="3">
        <v>2</v>
      </c>
      <c r="C4718" s="1">
        <v>197</v>
      </c>
      <c r="D4718" s="1">
        <v>14</v>
      </c>
      <c r="E4718" s="1">
        <v>12</v>
      </c>
      <c r="F4718" s="1">
        <v>0</v>
      </c>
      <c r="G4718">
        <f>VLOOKUP(C4718,reference!$A$1:$E$310,5,FALSE)</f>
        <v>5311050</v>
      </c>
      <c r="H4718" t="str">
        <f>VLOOKUP(C4718,reference!$A$1:$E$310,4,FALSE)</f>
        <v>WOLOWARU</v>
      </c>
      <c r="I4718" t="str">
        <f>VLOOKUP($D4718,reference!$G$1:$H$25,2,FALSE)</f>
        <v>Sawah</v>
      </c>
      <c r="J4718" t="str">
        <f>VLOOKUP($E4718,reference!$G$1:$H$25,2,FALSE)</f>
        <v>Pertanian lahan kering</v>
      </c>
      <c r="K4718" t="str">
        <f t="shared" si="73"/>
        <v>Non Irigasi</v>
      </c>
      <c r="L4718" t="s">
        <v>327</v>
      </c>
    </row>
    <row r="4719" spans="1:12" x14ac:dyDescent="0.25">
      <c r="A4719" s="1">
        <v>4718</v>
      </c>
      <c r="B4719" s="3">
        <v>113</v>
      </c>
      <c r="C4719" s="1">
        <v>221</v>
      </c>
      <c r="D4719" s="1">
        <v>9</v>
      </c>
      <c r="E4719" s="1">
        <v>14</v>
      </c>
      <c r="F4719" s="1">
        <v>0</v>
      </c>
      <c r="G4719">
        <f>VLOOKUP(C4719,reference!$A$1:$E$310,5,FALSE)</f>
        <v>5313041</v>
      </c>
      <c r="H4719" t="str">
        <f>VLOOKUP(C4719,reference!$A$1:$E$310,4,FALSE)</f>
        <v>SATAR MESE BARAT</v>
      </c>
      <c r="I4719" t="str">
        <f>VLOOKUP($D4719,reference!$G$1:$H$25,2,FALSE)</f>
        <v>Semak belukar</v>
      </c>
      <c r="J4719" t="str">
        <f>VLOOKUP($E4719,reference!$G$1:$H$25,2,FALSE)</f>
        <v>Sawah</v>
      </c>
      <c r="K4719" t="str">
        <f t="shared" si="73"/>
        <v>Non Irigasi</v>
      </c>
      <c r="L4719" t="s">
        <v>327</v>
      </c>
    </row>
    <row r="4720" spans="1:12" x14ac:dyDescent="0.25">
      <c r="A4720" s="1">
        <v>4719</v>
      </c>
      <c r="B4720" s="3">
        <v>46</v>
      </c>
      <c r="C4720" s="1">
        <v>279</v>
      </c>
      <c r="D4720" s="1">
        <v>13</v>
      </c>
      <c r="E4720" s="1">
        <v>2</v>
      </c>
      <c r="F4720" s="1">
        <v>0</v>
      </c>
      <c r="G4720">
        <f>VLOOKUP(C4720,reference!$A$1:$E$310,5,FALSE)</f>
        <v>5319020</v>
      </c>
      <c r="H4720" t="str">
        <f>VLOOKUP(C4720,reference!$A$1:$E$310,4,FALSE)</f>
        <v>KOTA KOMBA</v>
      </c>
      <c r="I4720" t="str">
        <f>VLOOKUP($D4720,reference!$G$1:$H$25,2,FALSE)</f>
        <v>Pertanian lahan kering  campur semak / kebun campur</v>
      </c>
      <c r="J4720" t="str">
        <f>VLOOKUP($E4720,reference!$G$1:$H$25,2,FALSE)</f>
        <v>Hutan lahan kering sekunder / bekas tebangan</v>
      </c>
      <c r="K4720" t="str">
        <f t="shared" si="73"/>
        <v>Non Irigasi</v>
      </c>
      <c r="L4720" t="s">
        <v>327</v>
      </c>
    </row>
    <row r="4721" spans="1:12" x14ac:dyDescent="0.25">
      <c r="A4721" s="1">
        <v>4720</v>
      </c>
      <c r="B4721" s="3">
        <v>25</v>
      </c>
      <c r="C4721" s="1">
        <v>273</v>
      </c>
      <c r="D4721" s="1">
        <v>1</v>
      </c>
      <c r="E4721" s="1">
        <v>2</v>
      </c>
      <c r="F4721" s="1">
        <v>0</v>
      </c>
      <c r="G4721">
        <f>VLOOKUP(C4721,reference!$A$1:$E$310,5,FALSE)</f>
        <v>5318040</v>
      </c>
      <c r="H4721" t="str">
        <f>VLOOKUP(C4721,reference!$A$1:$E$310,4,FALSE)</f>
        <v>BOAWAE</v>
      </c>
      <c r="I4721" t="str">
        <f>VLOOKUP($D4721,reference!$G$1:$H$25,2,FALSE)</f>
        <v>Hutan lahan kering primer</v>
      </c>
      <c r="J4721" t="str">
        <f>VLOOKUP($E4721,reference!$G$1:$H$25,2,FALSE)</f>
        <v>Hutan lahan kering sekunder / bekas tebangan</v>
      </c>
      <c r="K4721" t="str">
        <f t="shared" si="73"/>
        <v>Non Irigasi</v>
      </c>
      <c r="L4721" t="s">
        <v>329</v>
      </c>
    </row>
    <row r="4722" spans="1:12" x14ac:dyDescent="0.25">
      <c r="A4722" s="1">
        <v>4721</v>
      </c>
      <c r="B4722" s="3">
        <v>7799</v>
      </c>
      <c r="C4722" s="1">
        <v>195</v>
      </c>
      <c r="D4722" s="1">
        <v>2</v>
      </c>
      <c r="E4722" s="1">
        <v>2</v>
      </c>
      <c r="F4722" s="1">
        <v>0</v>
      </c>
      <c r="G4722">
        <f>VLOOKUP(C4722,reference!$A$1:$E$310,5,FALSE)</f>
        <v>5311040</v>
      </c>
      <c r="H4722" t="str">
        <f>VLOOKUP(C4722,reference!$A$1:$E$310,4,FALSE)</f>
        <v>NDONA</v>
      </c>
      <c r="I4722" t="str">
        <f>VLOOKUP($D4722,reference!$G$1:$H$25,2,FALSE)</f>
        <v>Hutan lahan kering sekunder / bekas tebangan</v>
      </c>
      <c r="J4722" t="str">
        <f>VLOOKUP($E4722,reference!$G$1:$H$25,2,FALSE)</f>
        <v>Hutan lahan kering sekunder / bekas tebangan</v>
      </c>
      <c r="K4722" t="str">
        <f t="shared" si="73"/>
        <v>Non Irigasi</v>
      </c>
      <c r="L4722" t="s">
        <v>327</v>
      </c>
    </row>
    <row r="4723" spans="1:12" x14ac:dyDescent="0.25">
      <c r="A4723" s="1">
        <v>4722</v>
      </c>
      <c r="B4723" s="3">
        <v>4</v>
      </c>
      <c r="C4723" s="1">
        <v>197</v>
      </c>
      <c r="D4723" s="1">
        <v>16</v>
      </c>
      <c r="E4723" s="1">
        <v>12</v>
      </c>
      <c r="F4723" s="1">
        <v>0</v>
      </c>
      <c r="G4723">
        <f>VLOOKUP(C4723,reference!$A$1:$E$310,5,FALSE)</f>
        <v>5311050</v>
      </c>
      <c r="H4723" t="str">
        <f>VLOOKUP(C4723,reference!$A$1:$E$310,4,FALSE)</f>
        <v>WOLOWARU</v>
      </c>
      <c r="I4723" t="str">
        <f>VLOOKUP($D4723,reference!$G$1:$H$25,2,FALSE)</f>
        <v>Pemukiman</v>
      </c>
      <c r="J4723" t="str">
        <f>VLOOKUP($E4723,reference!$G$1:$H$25,2,FALSE)</f>
        <v>Pertanian lahan kering</v>
      </c>
      <c r="K4723" t="str">
        <f t="shared" si="73"/>
        <v>Non Irigasi</v>
      </c>
      <c r="L4723" t="s">
        <v>327</v>
      </c>
    </row>
    <row r="4724" spans="1:12" x14ac:dyDescent="0.25">
      <c r="A4724" s="1">
        <v>4723</v>
      </c>
      <c r="B4724" s="3">
        <v>56</v>
      </c>
      <c r="C4724" s="1">
        <v>197</v>
      </c>
      <c r="D4724" s="1">
        <v>16</v>
      </c>
      <c r="E4724" s="1">
        <v>16</v>
      </c>
      <c r="F4724" s="1">
        <v>0</v>
      </c>
      <c r="G4724">
        <f>VLOOKUP(C4724,reference!$A$1:$E$310,5,FALSE)</f>
        <v>5311050</v>
      </c>
      <c r="H4724" t="str">
        <f>VLOOKUP(C4724,reference!$A$1:$E$310,4,FALSE)</f>
        <v>WOLOWARU</v>
      </c>
      <c r="I4724" t="str">
        <f>VLOOKUP($D4724,reference!$G$1:$H$25,2,FALSE)</f>
        <v>Pemukiman</v>
      </c>
      <c r="J4724" t="str">
        <f>VLOOKUP($E4724,reference!$G$1:$H$25,2,FALSE)</f>
        <v>Pemukiman</v>
      </c>
      <c r="K4724" t="str">
        <f t="shared" si="73"/>
        <v>Non Irigasi</v>
      </c>
      <c r="L4724" t="s">
        <v>327</v>
      </c>
    </row>
    <row r="4725" spans="1:12" x14ac:dyDescent="0.25">
      <c r="A4725" s="1">
        <v>4724</v>
      </c>
      <c r="B4725" s="3">
        <v>3</v>
      </c>
      <c r="C4725" s="1">
        <v>248</v>
      </c>
      <c r="D4725" s="1">
        <v>6</v>
      </c>
      <c r="E4725" s="1">
        <v>21</v>
      </c>
      <c r="F4725" s="1">
        <v>0</v>
      </c>
      <c r="G4725">
        <f>VLOOKUP(C4725,reference!$A$1:$E$310,5,FALSE)</f>
        <v>5315032</v>
      </c>
      <c r="H4725" t="str">
        <f>VLOOKUP(C4725,reference!$A$1:$E$310,4,FALSE)</f>
        <v>LEMBOR SELATAN</v>
      </c>
      <c r="I4725" t="str">
        <f>VLOOKUP($D4725,reference!$G$1:$H$25,2,FALSE)</f>
        <v>Hutan mangrove sekunder</v>
      </c>
      <c r="J4725" t="str">
        <f>VLOOKUP($E4725,reference!$G$1:$H$25,2,FALSE)</f>
        <v>Rawa</v>
      </c>
      <c r="K4725" t="str">
        <f t="shared" si="73"/>
        <v>Non Irigasi</v>
      </c>
      <c r="L4725" t="s">
        <v>328</v>
      </c>
    </row>
    <row r="4726" spans="1:12" x14ac:dyDescent="0.25">
      <c r="A4726" s="1">
        <v>4725</v>
      </c>
      <c r="B4726" s="3">
        <v>5</v>
      </c>
      <c r="C4726" s="1">
        <v>221</v>
      </c>
      <c r="D4726" s="1">
        <v>9</v>
      </c>
      <c r="E4726" s="1">
        <v>12</v>
      </c>
      <c r="F4726" s="1">
        <v>0</v>
      </c>
      <c r="G4726">
        <f>VLOOKUP(C4726,reference!$A$1:$E$310,5,FALSE)</f>
        <v>5313041</v>
      </c>
      <c r="H4726" t="str">
        <f>VLOOKUP(C4726,reference!$A$1:$E$310,4,FALSE)</f>
        <v>SATAR MESE BARAT</v>
      </c>
      <c r="I4726" t="str">
        <f>VLOOKUP($D4726,reference!$G$1:$H$25,2,FALSE)</f>
        <v>Semak belukar</v>
      </c>
      <c r="J4726" t="str">
        <f>VLOOKUP($E4726,reference!$G$1:$H$25,2,FALSE)</f>
        <v>Pertanian lahan kering</v>
      </c>
      <c r="K4726" t="str">
        <f t="shared" si="73"/>
        <v>Non Irigasi</v>
      </c>
      <c r="L4726" t="s">
        <v>327</v>
      </c>
    </row>
    <row r="4727" spans="1:12" x14ac:dyDescent="0.25">
      <c r="A4727" s="1">
        <v>4726</v>
      </c>
      <c r="B4727" s="3">
        <v>407</v>
      </c>
      <c r="C4727" s="1">
        <v>279</v>
      </c>
      <c r="D4727" s="1">
        <v>11</v>
      </c>
      <c r="E4727" s="1">
        <v>13</v>
      </c>
      <c r="F4727" s="1">
        <v>0</v>
      </c>
      <c r="G4727">
        <f>VLOOKUP(C4727,reference!$A$1:$E$310,5,FALSE)</f>
        <v>5319020</v>
      </c>
      <c r="H4727" t="str">
        <f>VLOOKUP(C4727,reference!$A$1:$E$310,4,FALSE)</f>
        <v>KOTA KOMBA</v>
      </c>
      <c r="I4727" t="str">
        <f>VLOOKUP($D4727,reference!$G$1:$H$25,2,FALSE)</f>
        <v>Savanna / Padang rumput</v>
      </c>
      <c r="J4727" t="str">
        <f>VLOOKUP($E4727,reference!$G$1:$H$25,2,FALSE)</f>
        <v>Pertanian lahan kering  campur semak / kebun campur</v>
      </c>
      <c r="K4727" t="str">
        <f t="shared" si="73"/>
        <v>Non Irigasi</v>
      </c>
      <c r="L4727" t="s">
        <v>327</v>
      </c>
    </row>
    <row r="4728" spans="1:12" x14ac:dyDescent="0.25">
      <c r="A4728" s="1">
        <v>4727</v>
      </c>
      <c r="B4728" s="3">
        <v>2</v>
      </c>
      <c r="C4728" s="1">
        <v>272</v>
      </c>
      <c r="D4728" s="1">
        <v>0</v>
      </c>
      <c r="E4728" s="1">
        <v>0</v>
      </c>
      <c r="F4728" s="1">
        <v>0</v>
      </c>
      <c r="G4728">
        <f>VLOOKUP(C4728,reference!$A$1:$E$310,5,FALSE)</f>
        <v>5318030</v>
      </c>
      <c r="H4728" t="str">
        <f>VLOOKUP(C4728,reference!$A$1:$E$310,4,FALSE)</f>
        <v>NANGARORO</v>
      </c>
      <c r="I4728" t="str">
        <f>VLOOKUP($D4728,reference!$G$1:$H$25,2,FALSE)</f>
        <v>No data</v>
      </c>
      <c r="J4728" t="str">
        <f>VLOOKUP($E4728,reference!$G$1:$H$25,2,FALSE)</f>
        <v>No data</v>
      </c>
      <c r="K4728" t="str">
        <f t="shared" si="73"/>
        <v>Non Irigasi</v>
      </c>
      <c r="L4728" t="s">
        <v>327</v>
      </c>
    </row>
    <row r="4729" spans="1:12" x14ac:dyDescent="0.25">
      <c r="A4729" s="1">
        <v>4728</v>
      </c>
      <c r="B4729" s="3">
        <v>26</v>
      </c>
      <c r="C4729" s="1">
        <v>196</v>
      </c>
      <c r="D4729" s="1">
        <v>7</v>
      </c>
      <c r="E4729" s="1">
        <v>12</v>
      </c>
      <c r="F4729" s="1">
        <v>0</v>
      </c>
      <c r="G4729">
        <f>VLOOKUP(C4729,reference!$A$1:$E$310,5,FALSE)</f>
        <v>5311041</v>
      </c>
      <c r="H4729" t="str">
        <f>VLOOKUP(C4729,reference!$A$1:$E$310,4,FALSE)</f>
        <v>NDONA TIMUR</v>
      </c>
      <c r="I4729" t="str">
        <f>VLOOKUP($D4729,reference!$G$1:$H$25,2,FALSE)</f>
        <v>Hutan tanaman</v>
      </c>
      <c r="J4729" t="str">
        <f>VLOOKUP($E4729,reference!$G$1:$H$25,2,FALSE)</f>
        <v>Pertanian lahan kering</v>
      </c>
      <c r="K4729" t="str">
        <f t="shared" si="73"/>
        <v>Non Irigasi</v>
      </c>
      <c r="L4729" t="s">
        <v>327</v>
      </c>
    </row>
    <row r="4730" spans="1:12" x14ac:dyDescent="0.25">
      <c r="A4730" s="1">
        <v>4729</v>
      </c>
      <c r="B4730" s="3">
        <v>11</v>
      </c>
      <c r="C4730" s="1">
        <v>197</v>
      </c>
      <c r="D4730" s="1">
        <v>16</v>
      </c>
      <c r="E4730" s="1">
        <v>2</v>
      </c>
      <c r="F4730" s="1">
        <v>0</v>
      </c>
      <c r="G4730">
        <f>VLOOKUP(C4730,reference!$A$1:$E$310,5,FALSE)</f>
        <v>5311050</v>
      </c>
      <c r="H4730" t="str">
        <f>VLOOKUP(C4730,reference!$A$1:$E$310,4,FALSE)</f>
        <v>WOLOWARU</v>
      </c>
      <c r="I4730" t="str">
        <f>VLOOKUP($D4730,reference!$G$1:$H$25,2,FALSE)</f>
        <v>Pemukiman</v>
      </c>
      <c r="J4730" t="str">
        <f>VLOOKUP($E4730,reference!$G$1:$H$25,2,FALSE)</f>
        <v>Hutan lahan kering sekunder / bekas tebangan</v>
      </c>
      <c r="K4730" t="str">
        <f t="shared" si="73"/>
        <v>Non Irigasi</v>
      </c>
      <c r="L4730" t="s">
        <v>327</v>
      </c>
    </row>
    <row r="4731" spans="1:12" x14ac:dyDescent="0.25">
      <c r="A4731" s="1">
        <v>4730</v>
      </c>
      <c r="B4731" s="3">
        <v>4</v>
      </c>
      <c r="C4731" s="1">
        <v>248</v>
      </c>
      <c r="D4731" s="1">
        <v>6</v>
      </c>
      <c r="E4731" s="1">
        <v>16</v>
      </c>
      <c r="F4731" s="1">
        <v>0</v>
      </c>
      <c r="G4731">
        <f>VLOOKUP(C4731,reference!$A$1:$E$310,5,FALSE)</f>
        <v>5315032</v>
      </c>
      <c r="H4731" t="str">
        <f>VLOOKUP(C4731,reference!$A$1:$E$310,4,FALSE)</f>
        <v>LEMBOR SELATAN</v>
      </c>
      <c r="I4731" t="str">
        <f>VLOOKUP($D4731,reference!$G$1:$H$25,2,FALSE)</f>
        <v>Hutan mangrove sekunder</v>
      </c>
      <c r="J4731" t="str">
        <f>VLOOKUP($E4731,reference!$G$1:$H$25,2,FALSE)</f>
        <v>Pemukiman</v>
      </c>
      <c r="K4731" t="str">
        <f t="shared" si="73"/>
        <v>Non Irigasi</v>
      </c>
      <c r="L4731" t="s">
        <v>328</v>
      </c>
    </row>
    <row r="4732" spans="1:12" x14ac:dyDescent="0.25">
      <c r="A4732" s="1">
        <v>4731</v>
      </c>
      <c r="B4732" s="3">
        <v>61</v>
      </c>
      <c r="C4732" s="1">
        <v>248</v>
      </c>
      <c r="D4732" s="1">
        <v>18</v>
      </c>
      <c r="E4732" s="1">
        <v>18</v>
      </c>
      <c r="F4732" s="1">
        <v>0</v>
      </c>
      <c r="G4732">
        <f>VLOOKUP(C4732,reference!$A$1:$E$310,5,FALSE)</f>
        <v>5315032</v>
      </c>
      <c r="H4732" t="str">
        <f>VLOOKUP(C4732,reference!$A$1:$E$310,4,FALSE)</f>
        <v>LEMBOR SELATAN</v>
      </c>
      <c r="I4732" t="str">
        <f>VLOOKUP($D4732,reference!$G$1:$H$25,2,FALSE)</f>
        <v>Lahan terbuka</v>
      </c>
      <c r="J4732" t="str">
        <f>VLOOKUP($E4732,reference!$G$1:$H$25,2,FALSE)</f>
        <v>Lahan terbuka</v>
      </c>
      <c r="K4732" t="str">
        <f t="shared" si="73"/>
        <v>Non Irigasi</v>
      </c>
      <c r="L4732" t="s">
        <v>327</v>
      </c>
    </row>
    <row r="4733" spans="1:12" x14ac:dyDescent="0.25">
      <c r="A4733" s="1">
        <v>4732</v>
      </c>
      <c r="B4733" s="3">
        <v>46</v>
      </c>
      <c r="C4733" s="1">
        <v>196</v>
      </c>
      <c r="D4733" s="1">
        <v>13</v>
      </c>
      <c r="E4733" s="1">
        <v>16</v>
      </c>
      <c r="F4733" s="1">
        <v>0</v>
      </c>
      <c r="G4733">
        <f>VLOOKUP(C4733,reference!$A$1:$E$310,5,FALSE)</f>
        <v>5311041</v>
      </c>
      <c r="H4733" t="str">
        <f>VLOOKUP(C4733,reference!$A$1:$E$310,4,FALSE)</f>
        <v>NDONA TIMUR</v>
      </c>
      <c r="I4733" t="str">
        <f>VLOOKUP($D4733,reference!$G$1:$H$25,2,FALSE)</f>
        <v>Pertanian lahan kering  campur semak / kebun campur</v>
      </c>
      <c r="J4733" t="str">
        <f>VLOOKUP($E4733,reference!$G$1:$H$25,2,FALSE)</f>
        <v>Pemukiman</v>
      </c>
      <c r="K4733" t="str">
        <f t="shared" si="73"/>
        <v>Non Irigasi</v>
      </c>
      <c r="L4733" t="s">
        <v>327</v>
      </c>
    </row>
    <row r="4734" spans="1:12" x14ac:dyDescent="0.25">
      <c r="A4734" s="1">
        <v>4733</v>
      </c>
      <c r="B4734" s="3">
        <v>9</v>
      </c>
      <c r="C4734" s="1">
        <v>197</v>
      </c>
      <c r="D4734" s="1">
        <v>16</v>
      </c>
      <c r="E4734" s="1">
        <v>13</v>
      </c>
      <c r="F4734" s="1">
        <v>0</v>
      </c>
      <c r="G4734">
        <f>VLOOKUP(C4734,reference!$A$1:$E$310,5,FALSE)</f>
        <v>5311050</v>
      </c>
      <c r="H4734" t="str">
        <f>VLOOKUP(C4734,reference!$A$1:$E$310,4,FALSE)</f>
        <v>WOLOWARU</v>
      </c>
      <c r="I4734" t="str">
        <f>VLOOKUP($D4734,reference!$G$1:$H$25,2,FALSE)</f>
        <v>Pemukiman</v>
      </c>
      <c r="J4734" t="str">
        <f>VLOOKUP($E4734,reference!$G$1:$H$25,2,FALSE)</f>
        <v>Pertanian lahan kering  campur semak / kebun campur</v>
      </c>
      <c r="K4734" t="str">
        <f t="shared" si="73"/>
        <v>Non Irigasi</v>
      </c>
      <c r="L4734" t="s">
        <v>327</v>
      </c>
    </row>
    <row r="4735" spans="1:12" x14ac:dyDescent="0.25">
      <c r="A4735" s="1">
        <v>4734</v>
      </c>
      <c r="B4735" s="3">
        <v>530</v>
      </c>
      <c r="C4735" s="1">
        <v>201</v>
      </c>
      <c r="D4735" s="1">
        <v>9</v>
      </c>
      <c r="E4735" s="1">
        <v>9</v>
      </c>
      <c r="F4735" s="1">
        <v>0</v>
      </c>
      <c r="G4735">
        <f>VLOOKUP(C4735,reference!$A$1:$E$310,5,FALSE)</f>
        <v>5311054</v>
      </c>
      <c r="H4735" t="str">
        <f>VLOOKUP(C4735,reference!$A$1:$E$310,4,FALSE)</f>
        <v>NDORI</v>
      </c>
      <c r="I4735" t="str">
        <f>VLOOKUP($D4735,reference!$G$1:$H$25,2,FALSE)</f>
        <v>Semak belukar</v>
      </c>
      <c r="J4735" t="str">
        <f>VLOOKUP($E4735,reference!$G$1:$H$25,2,FALSE)</f>
        <v>Semak belukar</v>
      </c>
      <c r="K4735" t="str">
        <f t="shared" si="73"/>
        <v>Non Irigasi</v>
      </c>
      <c r="L4735" t="s">
        <v>327</v>
      </c>
    </row>
    <row r="4736" spans="1:12" x14ac:dyDescent="0.25">
      <c r="A4736" s="1">
        <v>4735</v>
      </c>
      <c r="B4736" s="3">
        <v>57</v>
      </c>
      <c r="C4736" s="1">
        <v>212</v>
      </c>
      <c r="D4736" s="1">
        <v>12</v>
      </c>
      <c r="E4736" s="1">
        <v>16</v>
      </c>
      <c r="F4736" s="1">
        <v>0</v>
      </c>
      <c r="G4736">
        <f>VLOOKUP(C4736,reference!$A$1:$E$310,5,FALSE)</f>
        <v>5312030</v>
      </c>
      <c r="H4736" t="str">
        <f>VLOOKUP(C4736,reference!$A$1:$E$310,4,FALSE)</f>
        <v>GOLEWA</v>
      </c>
      <c r="I4736" t="str">
        <f>VLOOKUP($D4736,reference!$G$1:$H$25,2,FALSE)</f>
        <v>Pertanian lahan kering</v>
      </c>
      <c r="J4736" t="str">
        <f>VLOOKUP($E4736,reference!$G$1:$H$25,2,FALSE)</f>
        <v>Pemukiman</v>
      </c>
      <c r="K4736" t="str">
        <f t="shared" si="73"/>
        <v>Non Irigasi</v>
      </c>
      <c r="L4736" t="s">
        <v>327</v>
      </c>
    </row>
    <row r="4737" spans="1:12" x14ac:dyDescent="0.25">
      <c r="A4737" s="1">
        <v>4736</v>
      </c>
      <c r="B4737" s="3">
        <v>28</v>
      </c>
      <c r="C4737" s="1">
        <v>187</v>
      </c>
      <c r="D4737" s="1">
        <v>0</v>
      </c>
      <c r="E4737" s="1">
        <v>16</v>
      </c>
      <c r="F4737" s="1">
        <v>0</v>
      </c>
      <c r="G4737">
        <f>VLOOKUP(C4737,reference!$A$1:$E$310,5,FALSE)</f>
        <v>5311010</v>
      </c>
      <c r="H4737" t="str">
        <f>VLOOKUP(C4737,reference!$A$1:$E$310,4,FALSE)</f>
        <v>NANGAPANDA</v>
      </c>
      <c r="I4737" t="str">
        <f>VLOOKUP($D4737,reference!$G$1:$H$25,2,FALSE)</f>
        <v>No data</v>
      </c>
      <c r="J4737" t="str">
        <f>VLOOKUP($E4737,reference!$G$1:$H$25,2,FALSE)</f>
        <v>Pemukiman</v>
      </c>
      <c r="K4737" t="str">
        <f t="shared" si="73"/>
        <v>Non Irigasi</v>
      </c>
      <c r="L4737" t="s">
        <v>327</v>
      </c>
    </row>
    <row r="4738" spans="1:12" x14ac:dyDescent="0.25">
      <c r="A4738" s="1">
        <v>4737</v>
      </c>
      <c r="B4738" s="3">
        <v>18</v>
      </c>
      <c r="C4738" s="1">
        <v>195</v>
      </c>
      <c r="D4738" s="1">
        <v>2</v>
      </c>
      <c r="E4738" s="1">
        <v>12</v>
      </c>
      <c r="F4738" s="1">
        <v>0</v>
      </c>
      <c r="G4738">
        <f>VLOOKUP(C4738,reference!$A$1:$E$310,5,FALSE)</f>
        <v>5311040</v>
      </c>
      <c r="H4738" t="str">
        <f>VLOOKUP(C4738,reference!$A$1:$E$310,4,FALSE)</f>
        <v>NDONA</v>
      </c>
      <c r="I4738" t="str">
        <f>VLOOKUP($D4738,reference!$G$1:$H$25,2,FALSE)</f>
        <v>Hutan lahan kering sekunder / bekas tebangan</v>
      </c>
      <c r="J4738" t="str">
        <f>VLOOKUP($E4738,reference!$G$1:$H$25,2,FALSE)</f>
        <v>Pertanian lahan kering</v>
      </c>
      <c r="K4738" t="str">
        <f t="shared" si="73"/>
        <v>Non Irigasi</v>
      </c>
      <c r="L4738" t="s">
        <v>328</v>
      </c>
    </row>
    <row r="4739" spans="1:12" x14ac:dyDescent="0.25">
      <c r="A4739" s="1">
        <v>4738</v>
      </c>
      <c r="B4739" s="3">
        <v>5</v>
      </c>
      <c r="C4739" s="1">
        <v>248</v>
      </c>
      <c r="D4739" s="1">
        <v>18</v>
      </c>
      <c r="E4739" s="1">
        <v>20</v>
      </c>
      <c r="F4739" s="1">
        <v>0</v>
      </c>
      <c r="G4739">
        <f>VLOOKUP(C4739,reference!$A$1:$E$310,5,FALSE)</f>
        <v>5315032</v>
      </c>
      <c r="H4739" t="str">
        <f>VLOOKUP(C4739,reference!$A$1:$E$310,4,FALSE)</f>
        <v>LEMBOR SELATAN</v>
      </c>
      <c r="I4739" t="str">
        <f>VLOOKUP($D4739,reference!$G$1:$H$25,2,FALSE)</f>
        <v>Lahan terbuka</v>
      </c>
      <c r="J4739" t="str">
        <f>VLOOKUP($E4739,reference!$G$1:$H$25,2,FALSE)</f>
        <v>Tubuh air</v>
      </c>
      <c r="K4739" t="str">
        <f t="shared" ref="K4739:K4802" si="74">IF(F4739=0,"Non Irigasi","Buffer Irigasi")</f>
        <v>Non Irigasi</v>
      </c>
      <c r="L4739" t="s">
        <v>327</v>
      </c>
    </row>
    <row r="4740" spans="1:12" x14ac:dyDescent="0.25">
      <c r="A4740" s="1">
        <v>4739</v>
      </c>
      <c r="B4740" s="3">
        <v>2</v>
      </c>
      <c r="C4740" s="1">
        <v>248</v>
      </c>
      <c r="D4740" s="1">
        <v>11</v>
      </c>
      <c r="E4740" s="1">
        <v>20</v>
      </c>
      <c r="F4740" s="1">
        <v>0</v>
      </c>
      <c r="G4740">
        <f>VLOOKUP(C4740,reference!$A$1:$E$310,5,FALSE)</f>
        <v>5315032</v>
      </c>
      <c r="H4740" t="str">
        <f>VLOOKUP(C4740,reference!$A$1:$E$310,4,FALSE)</f>
        <v>LEMBOR SELATAN</v>
      </c>
      <c r="I4740" t="str">
        <f>VLOOKUP($D4740,reference!$G$1:$H$25,2,FALSE)</f>
        <v>Savanna / Padang rumput</v>
      </c>
      <c r="J4740" t="str">
        <f>VLOOKUP($E4740,reference!$G$1:$H$25,2,FALSE)</f>
        <v>Tubuh air</v>
      </c>
      <c r="K4740" t="str">
        <f t="shared" si="74"/>
        <v>Non Irigasi</v>
      </c>
      <c r="L4740" t="s">
        <v>327</v>
      </c>
    </row>
    <row r="4741" spans="1:12" x14ac:dyDescent="0.25">
      <c r="A4741" s="1">
        <v>4740</v>
      </c>
      <c r="B4741" s="3">
        <v>23</v>
      </c>
      <c r="C4741" s="1">
        <v>248</v>
      </c>
      <c r="D4741" s="1">
        <v>0</v>
      </c>
      <c r="E4741" s="1">
        <v>12</v>
      </c>
      <c r="F4741" s="1">
        <v>0</v>
      </c>
      <c r="G4741">
        <f>VLOOKUP(C4741,reference!$A$1:$E$310,5,FALSE)</f>
        <v>5315032</v>
      </c>
      <c r="H4741" t="str">
        <f>VLOOKUP(C4741,reference!$A$1:$E$310,4,FALSE)</f>
        <v>LEMBOR SELATAN</v>
      </c>
      <c r="I4741" t="str">
        <f>VLOOKUP($D4741,reference!$G$1:$H$25,2,FALSE)</f>
        <v>No data</v>
      </c>
      <c r="J4741" t="str">
        <f>VLOOKUP($E4741,reference!$G$1:$H$25,2,FALSE)</f>
        <v>Pertanian lahan kering</v>
      </c>
      <c r="K4741" t="str">
        <f t="shared" si="74"/>
        <v>Non Irigasi</v>
      </c>
      <c r="L4741" t="s">
        <v>327</v>
      </c>
    </row>
    <row r="4742" spans="1:12" x14ac:dyDescent="0.25">
      <c r="A4742" s="1">
        <v>4741</v>
      </c>
      <c r="B4742" s="3">
        <v>36</v>
      </c>
      <c r="C4742" s="1">
        <v>187</v>
      </c>
      <c r="D4742" s="1">
        <v>0</v>
      </c>
      <c r="E4742" s="1">
        <v>0</v>
      </c>
      <c r="F4742" s="1">
        <v>0</v>
      </c>
      <c r="G4742">
        <f>VLOOKUP(C4742,reference!$A$1:$E$310,5,FALSE)</f>
        <v>5311010</v>
      </c>
      <c r="H4742" t="str">
        <f>VLOOKUP(C4742,reference!$A$1:$E$310,4,FALSE)</f>
        <v>NANGAPANDA</v>
      </c>
      <c r="I4742" t="str">
        <f>VLOOKUP($D4742,reference!$G$1:$H$25,2,FALSE)</f>
        <v>No data</v>
      </c>
      <c r="J4742" t="str">
        <f>VLOOKUP($E4742,reference!$G$1:$H$25,2,FALSE)</f>
        <v>No data</v>
      </c>
      <c r="K4742" t="str">
        <f t="shared" si="74"/>
        <v>Non Irigasi</v>
      </c>
      <c r="L4742" t="s">
        <v>327</v>
      </c>
    </row>
    <row r="4743" spans="1:12" x14ac:dyDescent="0.25">
      <c r="A4743" s="1">
        <v>4742</v>
      </c>
      <c r="B4743" s="3">
        <v>281</v>
      </c>
      <c r="C4743" s="1">
        <v>198</v>
      </c>
      <c r="D4743" s="1">
        <v>2</v>
      </c>
      <c r="E4743" s="1">
        <v>13</v>
      </c>
      <c r="F4743" s="1">
        <v>0</v>
      </c>
      <c r="G4743">
        <f>VLOOKUP(C4743,reference!$A$1:$E$310,5,FALSE)</f>
        <v>5311051</v>
      </c>
      <c r="H4743" t="str">
        <f>VLOOKUP(C4743,reference!$A$1:$E$310,4,FALSE)</f>
        <v>WOLOJITA</v>
      </c>
      <c r="I4743" t="str">
        <f>VLOOKUP($D4743,reference!$G$1:$H$25,2,FALSE)</f>
        <v>Hutan lahan kering sekunder / bekas tebangan</v>
      </c>
      <c r="J4743" t="str">
        <f>VLOOKUP($E4743,reference!$G$1:$H$25,2,FALSE)</f>
        <v>Pertanian lahan kering  campur semak / kebun campur</v>
      </c>
      <c r="K4743" t="str">
        <f t="shared" si="74"/>
        <v>Non Irigasi</v>
      </c>
      <c r="L4743" t="s">
        <v>328</v>
      </c>
    </row>
    <row r="4744" spans="1:12" x14ac:dyDescent="0.25">
      <c r="A4744" s="1">
        <v>4743</v>
      </c>
      <c r="B4744" s="3">
        <v>40</v>
      </c>
      <c r="C4744" s="1">
        <v>201</v>
      </c>
      <c r="D4744" s="1">
        <v>9</v>
      </c>
      <c r="E4744" s="1">
        <v>2</v>
      </c>
      <c r="F4744" s="1">
        <v>0</v>
      </c>
      <c r="G4744">
        <f>VLOOKUP(C4744,reference!$A$1:$E$310,5,FALSE)</f>
        <v>5311054</v>
      </c>
      <c r="H4744" t="str">
        <f>VLOOKUP(C4744,reference!$A$1:$E$310,4,FALSE)</f>
        <v>NDORI</v>
      </c>
      <c r="I4744" t="str">
        <f>VLOOKUP($D4744,reference!$G$1:$H$25,2,FALSE)</f>
        <v>Semak belukar</v>
      </c>
      <c r="J4744" t="str">
        <f>VLOOKUP($E4744,reference!$G$1:$H$25,2,FALSE)</f>
        <v>Hutan lahan kering sekunder / bekas tebangan</v>
      </c>
      <c r="K4744" t="str">
        <f t="shared" si="74"/>
        <v>Non Irigasi</v>
      </c>
      <c r="L4744" t="s">
        <v>327</v>
      </c>
    </row>
    <row r="4745" spans="1:12" x14ac:dyDescent="0.25">
      <c r="A4745" s="1">
        <v>4744</v>
      </c>
      <c r="B4745" s="3">
        <v>9</v>
      </c>
      <c r="C4745" s="1">
        <v>166</v>
      </c>
      <c r="D4745" s="1">
        <v>0</v>
      </c>
      <c r="E4745" s="1">
        <v>13</v>
      </c>
      <c r="F4745" s="1">
        <v>0</v>
      </c>
      <c r="G4745">
        <f>VLOOKUP(C4745,reference!$A$1:$E$310,5,FALSE)</f>
        <v>5310010</v>
      </c>
      <c r="H4745" t="str">
        <f>VLOOKUP(C4745,reference!$A$1:$E$310,4,FALSE)</f>
        <v>PAGA</v>
      </c>
      <c r="I4745" t="str">
        <f>VLOOKUP($D4745,reference!$G$1:$H$25,2,FALSE)</f>
        <v>No data</v>
      </c>
      <c r="J4745" t="str">
        <f>VLOOKUP($E4745,reference!$G$1:$H$25,2,FALSE)</f>
        <v>Pertanian lahan kering  campur semak / kebun campur</v>
      </c>
      <c r="K4745" t="str">
        <f t="shared" si="74"/>
        <v>Non Irigasi</v>
      </c>
      <c r="L4745" t="s">
        <v>327</v>
      </c>
    </row>
    <row r="4746" spans="1:12" x14ac:dyDescent="0.25">
      <c r="A4746" s="1">
        <v>4745</v>
      </c>
      <c r="B4746" s="3">
        <v>5</v>
      </c>
      <c r="C4746" s="1">
        <v>248</v>
      </c>
      <c r="D4746" s="1">
        <v>18</v>
      </c>
      <c r="E4746" s="1">
        <v>6</v>
      </c>
      <c r="F4746" s="1">
        <v>0</v>
      </c>
      <c r="G4746">
        <f>VLOOKUP(C4746,reference!$A$1:$E$310,5,FALSE)</f>
        <v>5315032</v>
      </c>
      <c r="H4746" t="str">
        <f>VLOOKUP(C4746,reference!$A$1:$E$310,4,FALSE)</f>
        <v>LEMBOR SELATAN</v>
      </c>
      <c r="I4746" t="str">
        <f>VLOOKUP($D4746,reference!$G$1:$H$25,2,FALSE)</f>
        <v>Lahan terbuka</v>
      </c>
      <c r="J4746" t="str">
        <f>VLOOKUP($E4746,reference!$G$1:$H$25,2,FALSE)</f>
        <v>Hutan mangrove sekunder</v>
      </c>
      <c r="K4746" t="str">
        <f t="shared" si="74"/>
        <v>Non Irigasi</v>
      </c>
      <c r="L4746" t="s">
        <v>327</v>
      </c>
    </row>
    <row r="4747" spans="1:12" x14ac:dyDescent="0.25">
      <c r="A4747" s="1">
        <v>4746</v>
      </c>
      <c r="B4747" s="3">
        <v>36</v>
      </c>
      <c r="C4747" s="1">
        <v>248</v>
      </c>
      <c r="D4747" s="1">
        <v>2</v>
      </c>
      <c r="E4747" s="1">
        <v>16</v>
      </c>
      <c r="F4747" s="1">
        <v>0</v>
      </c>
      <c r="G4747">
        <f>VLOOKUP(C4747,reference!$A$1:$E$310,5,FALSE)</f>
        <v>5315032</v>
      </c>
      <c r="H4747" t="str">
        <f>VLOOKUP(C4747,reference!$A$1:$E$310,4,FALSE)</f>
        <v>LEMBOR SELATAN</v>
      </c>
      <c r="I4747" t="str">
        <f>VLOOKUP($D4747,reference!$G$1:$H$25,2,FALSE)</f>
        <v>Hutan lahan kering sekunder / bekas tebangan</v>
      </c>
      <c r="J4747" t="str">
        <f>VLOOKUP($E4747,reference!$G$1:$H$25,2,FALSE)</f>
        <v>Pemukiman</v>
      </c>
      <c r="K4747" t="str">
        <f t="shared" si="74"/>
        <v>Non Irigasi</v>
      </c>
      <c r="L4747" t="s">
        <v>328</v>
      </c>
    </row>
    <row r="4748" spans="1:12" x14ac:dyDescent="0.25">
      <c r="A4748" s="1">
        <v>4747</v>
      </c>
      <c r="B4748" s="3">
        <v>2</v>
      </c>
      <c r="C4748" s="1">
        <v>279</v>
      </c>
      <c r="D4748" s="1">
        <v>20</v>
      </c>
      <c r="E4748" s="1">
        <v>1</v>
      </c>
      <c r="F4748" s="1">
        <v>0</v>
      </c>
      <c r="G4748">
        <f>VLOOKUP(C4748,reference!$A$1:$E$310,5,FALSE)</f>
        <v>5319020</v>
      </c>
      <c r="H4748" t="str">
        <f>VLOOKUP(C4748,reference!$A$1:$E$310,4,FALSE)</f>
        <v>KOTA KOMBA</v>
      </c>
      <c r="I4748" t="str">
        <f>VLOOKUP($D4748,reference!$G$1:$H$25,2,FALSE)</f>
        <v>Tubuh air</v>
      </c>
      <c r="J4748" t="str">
        <f>VLOOKUP($E4748,reference!$G$1:$H$25,2,FALSE)</f>
        <v>Hutan lahan kering primer</v>
      </c>
      <c r="K4748" t="str">
        <f t="shared" si="74"/>
        <v>Non Irigasi</v>
      </c>
      <c r="L4748" t="s">
        <v>327</v>
      </c>
    </row>
    <row r="4749" spans="1:12" x14ac:dyDescent="0.25">
      <c r="A4749" s="1">
        <v>4748</v>
      </c>
      <c r="B4749" s="3">
        <v>9</v>
      </c>
      <c r="C4749" s="1">
        <v>187</v>
      </c>
      <c r="D4749" s="1">
        <v>0</v>
      </c>
      <c r="E4749" s="1">
        <v>11</v>
      </c>
      <c r="F4749" s="1">
        <v>0</v>
      </c>
      <c r="G4749">
        <f>VLOOKUP(C4749,reference!$A$1:$E$310,5,FALSE)</f>
        <v>5311010</v>
      </c>
      <c r="H4749" t="str">
        <f>VLOOKUP(C4749,reference!$A$1:$E$310,4,FALSE)</f>
        <v>NANGAPANDA</v>
      </c>
      <c r="I4749" t="str">
        <f>VLOOKUP($D4749,reference!$G$1:$H$25,2,FALSE)</f>
        <v>No data</v>
      </c>
      <c r="J4749" t="str">
        <f>VLOOKUP($E4749,reference!$G$1:$H$25,2,FALSE)</f>
        <v>Savanna / Padang rumput</v>
      </c>
      <c r="K4749" t="str">
        <f t="shared" si="74"/>
        <v>Non Irigasi</v>
      </c>
      <c r="L4749" t="s">
        <v>327</v>
      </c>
    </row>
    <row r="4750" spans="1:12" x14ac:dyDescent="0.25">
      <c r="A4750" s="1">
        <v>4749</v>
      </c>
      <c r="B4750" s="3">
        <v>105</v>
      </c>
      <c r="C4750" s="1">
        <v>196</v>
      </c>
      <c r="D4750" s="1">
        <v>9</v>
      </c>
      <c r="E4750" s="1">
        <v>9</v>
      </c>
      <c r="F4750" s="1">
        <v>0</v>
      </c>
      <c r="G4750">
        <f>VLOOKUP(C4750,reference!$A$1:$E$310,5,FALSE)</f>
        <v>5311041</v>
      </c>
      <c r="H4750" t="str">
        <f>VLOOKUP(C4750,reference!$A$1:$E$310,4,FALSE)</f>
        <v>NDONA TIMUR</v>
      </c>
      <c r="I4750" t="str">
        <f>VLOOKUP($D4750,reference!$G$1:$H$25,2,FALSE)</f>
        <v>Semak belukar</v>
      </c>
      <c r="J4750" t="str">
        <f>VLOOKUP($E4750,reference!$G$1:$H$25,2,FALSE)</f>
        <v>Semak belukar</v>
      </c>
      <c r="K4750" t="str">
        <f t="shared" si="74"/>
        <v>Non Irigasi</v>
      </c>
      <c r="L4750" t="s">
        <v>327</v>
      </c>
    </row>
    <row r="4751" spans="1:12" x14ac:dyDescent="0.25">
      <c r="A4751" s="1">
        <v>4750</v>
      </c>
      <c r="B4751" s="3">
        <v>2</v>
      </c>
      <c r="C4751" s="1">
        <v>199</v>
      </c>
      <c r="D4751" s="1">
        <v>13</v>
      </c>
      <c r="E4751" s="1">
        <v>13</v>
      </c>
      <c r="F4751" s="1">
        <v>0</v>
      </c>
      <c r="G4751">
        <f>VLOOKUP(C4751,reference!$A$1:$E$310,5,FALSE)</f>
        <v>5311052</v>
      </c>
      <c r="H4751" t="str">
        <f>VLOOKUP(C4751,reference!$A$1:$E$310,4,FALSE)</f>
        <v>LIO TIMUR</v>
      </c>
      <c r="I4751" t="str">
        <f>VLOOKUP($D4751,reference!$G$1:$H$25,2,FALSE)</f>
        <v>Pertanian lahan kering  campur semak / kebun campur</v>
      </c>
      <c r="J4751" t="str">
        <f>VLOOKUP($E4751,reference!$G$1:$H$25,2,FALSE)</f>
        <v>Pertanian lahan kering  campur semak / kebun campur</v>
      </c>
      <c r="K4751" t="str">
        <f t="shared" si="74"/>
        <v>Non Irigasi</v>
      </c>
      <c r="L4751" t="s">
        <v>327</v>
      </c>
    </row>
    <row r="4752" spans="1:12" x14ac:dyDescent="0.25">
      <c r="A4752" s="1">
        <v>4751</v>
      </c>
      <c r="B4752" s="3">
        <v>35</v>
      </c>
      <c r="C4752" s="1">
        <v>199</v>
      </c>
      <c r="D4752" s="1">
        <v>13</v>
      </c>
      <c r="E4752" s="1">
        <v>14</v>
      </c>
      <c r="F4752" s="1">
        <v>0</v>
      </c>
      <c r="G4752">
        <f>VLOOKUP(C4752,reference!$A$1:$E$310,5,FALSE)</f>
        <v>5311052</v>
      </c>
      <c r="H4752" t="str">
        <f>VLOOKUP(C4752,reference!$A$1:$E$310,4,FALSE)</f>
        <v>LIO TIMUR</v>
      </c>
      <c r="I4752" t="str">
        <f>VLOOKUP($D4752,reference!$G$1:$H$25,2,FALSE)</f>
        <v>Pertanian lahan kering  campur semak / kebun campur</v>
      </c>
      <c r="J4752" t="str">
        <f>VLOOKUP($E4752,reference!$G$1:$H$25,2,FALSE)</f>
        <v>Sawah</v>
      </c>
      <c r="K4752" t="str">
        <f t="shared" si="74"/>
        <v>Non Irigasi</v>
      </c>
      <c r="L4752" t="s">
        <v>327</v>
      </c>
    </row>
    <row r="4753" spans="1:12" x14ac:dyDescent="0.25">
      <c r="A4753" s="1">
        <v>4752</v>
      </c>
      <c r="B4753" s="3">
        <v>12</v>
      </c>
      <c r="C4753" s="1">
        <v>187</v>
      </c>
      <c r="D4753" s="1">
        <v>9</v>
      </c>
      <c r="E4753" s="1">
        <v>16</v>
      </c>
      <c r="F4753" s="1">
        <v>0</v>
      </c>
      <c r="G4753">
        <f>VLOOKUP(C4753,reference!$A$1:$E$310,5,FALSE)</f>
        <v>5311010</v>
      </c>
      <c r="H4753" t="str">
        <f>VLOOKUP(C4753,reference!$A$1:$E$310,4,FALSE)</f>
        <v>NANGAPANDA</v>
      </c>
      <c r="I4753" t="str">
        <f>VLOOKUP($D4753,reference!$G$1:$H$25,2,FALSE)</f>
        <v>Semak belukar</v>
      </c>
      <c r="J4753" t="str">
        <f>VLOOKUP($E4753,reference!$G$1:$H$25,2,FALSE)</f>
        <v>Pemukiman</v>
      </c>
      <c r="K4753" t="str">
        <f t="shared" si="74"/>
        <v>Non Irigasi</v>
      </c>
      <c r="L4753" t="s">
        <v>327</v>
      </c>
    </row>
    <row r="4754" spans="1:12" x14ac:dyDescent="0.25">
      <c r="A4754" s="1">
        <v>4753</v>
      </c>
      <c r="B4754" s="3">
        <v>2</v>
      </c>
      <c r="C4754" s="1">
        <v>197</v>
      </c>
      <c r="D4754" s="1">
        <v>16</v>
      </c>
      <c r="E4754" s="1">
        <v>14</v>
      </c>
      <c r="F4754" s="1">
        <v>0</v>
      </c>
      <c r="G4754">
        <f>VLOOKUP(C4754,reference!$A$1:$E$310,5,FALSE)</f>
        <v>5311050</v>
      </c>
      <c r="H4754" t="str">
        <f>VLOOKUP(C4754,reference!$A$1:$E$310,4,FALSE)</f>
        <v>WOLOWARU</v>
      </c>
      <c r="I4754" t="str">
        <f>VLOOKUP($D4754,reference!$G$1:$H$25,2,FALSE)</f>
        <v>Pemukiman</v>
      </c>
      <c r="J4754" t="str">
        <f>VLOOKUP($E4754,reference!$G$1:$H$25,2,FALSE)</f>
        <v>Sawah</v>
      </c>
      <c r="K4754" t="str">
        <f t="shared" si="74"/>
        <v>Non Irigasi</v>
      </c>
      <c r="L4754" t="s">
        <v>327</v>
      </c>
    </row>
    <row r="4755" spans="1:12" x14ac:dyDescent="0.25">
      <c r="A4755" s="1">
        <v>4754</v>
      </c>
      <c r="B4755" s="3">
        <v>69</v>
      </c>
      <c r="C4755" s="1">
        <v>199</v>
      </c>
      <c r="D4755" s="1">
        <v>9</v>
      </c>
      <c r="E4755" s="1">
        <v>12</v>
      </c>
      <c r="F4755" s="1">
        <v>0</v>
      </c>
      <c r="G4755">
        <f>VLOOKUP(C4755,reference!$A$1:$E$310,5,FALSE)</f>
        <v>5311052</v>
      </c>
      <c r="H4755" t="str">
        <f>VLOOKUP(C4755,reference!$A$1:$E$310,4,FALSE)</f>
        <v>LIO TIMUR</v>
      </c>
      <c r="I4755" t="str">
        <f>VLOOKUP($D4755,reference!$G$1:$H$25,2,FALSE)</f>
        <v>Semak belukar</v>
      </c>
      <c r="J4755" t="str">
        <f>VLOOKUP($E4755,reference!$G$1:$H$25,2,FALSE)</f>
        <v>Pertanian lahan kering</v>
      </c>
      <c r="K4755" t="str">
        <f t="shared" si="74"/>
        <v>Non Irigasi</v>
      </c>
      <c r="L4755" t="s">
        <v>327</v>
      </c>
    </row>
    <row r="4756" spans="1:12" x14ac:dyDescent="0.25">
      <c r="A4756" s="1">
        <v>4755</v>
      </c>
      <c r="B4756" s="3">
        <v>1</v>
      </c>
      <c r="C4756" s="1">
        <v>248</v>
      </c>
      <c r="D4756" s="1">
        <v>0</v>
      </c>
      <c r="E4756" s="1">
        <v>20</v>
      </c>
      <c r="F4756" s="1">
        <v>0</v>
      </c>
      <c r="G4756">
        <f>VLOOKUP(C4756,reference!$A$1:$E$310,5,FALSE)</f>
        <v>5315032</v>
      </c>
      <c r="H4756" t="str">
        <f>VLOOKUP(C4756,reference!$A$1:$E$310,4,FALSE)</f>
        <v>LEMBOR SELATAN</v>
      </c>
      <c r="I4756" t="str">
        <f>VLOOKUP($D4756,reference!$G$1:$H$25,2,FALSE)</f>
        <v>No data</v>
      </c>
      <c r="J4756" t="str">
        <f>VLOOKUP($E4756,reference!$G$1:$H$25,2,FALSE)</f>
        <v>Tubuh air</v>
      </c>
      <c r="K4756" t="str">
        <f t="shared" si="74"/>
        <v>Non Irigasi</v>
      </c>
      <c r="L4756" t="s">
        <v>327</v>
      </c>
    </row>
    <row r="4757" spans="1:12" x14ac:dyDescent="0.25">
      <c r="A4757" s="1">
        <v>4756</v>
      </c>
      <c r="B4757" s="3">
        <v>620</v>
      </c>
      <c r="C4757" s="1">
        <v>221</v>
      </c>
      <c r="D4757" s="1">
        <v>9</v>
      </c>
      <c r="E4757" s="1">
        <v>2</v>
      </c>
      <c r="F4757" s="1">
        <v>0</v>
      </c>
      <c r="G4757">
        <f>VLOOKUP(C4757,reference!$A$1:$E$310,5,FALSE)</f>
        <v>5313041</v>
      </c>
      <c r="H4757" t="str">
        <f>VLOOKUP(C4757,reference!$A$1:$E$310,4,FALSE)</f>
        <v>SATAR MESE BARAT</v>
      </c>
      <c r="I4757" t="str">
        <f>VLOOKUP($D4757,reference!$G$1:$H$25,2,FALSE)</f>
        <v>Semak belukar</v>
      </c>
      <c r="J4757" t="str">
        <f>VLOOKUP($E4757,reference!$G$1:$H$25,2,FALSE)</f>
        <v>Hutan lahan kering sekunder / bekas tebangan</v>
      </c>
      <c r="K4757" t="str">
        <f t="shared" si="74"/>
        <v>Non Irigasi</v>
      </c>
      <c r="L4757" t="s">
        <v>327</v>
      </c>
    </row>
    <row r="4758" spans="1:12" x14ac:dyDescent="0.25">
      <c r="A4758" s="1">
        <v>4757</v>
      </c>
      <c r="B4758" s="3">
        <v>5</v>
      </c>
      <c r="C4758" s="1">
        <v>277</v>
      </c>
      <c r="D4758" s="1">
        <v>14</v>
      </c>
      <c r="E4758" s="1">
        <v>13</v>
      </c>
      <c r="F4758" s="1">
        <v>0</v>
      </c>
      <c r="G4758">
        <f>VLOOKUP(C4758,reference!$A$1:$E$310,5,FALSE)</f>
        <v>5319010</v>
      </c>
      <c r="H4758" t="str">
        <f>VLOOKUP(C4758,reference!$A$1:$E$310,4,FALSE)</f>
        <v>BORONG</v>
      </c>
      <c r="I4758" t="str">
        <f>VLOOKUP($D4758,reference!$G$1:$H$25,2,FALSE)</f>
        <v>Sawah</v>
      </c>
      <c r="J4758" t="str">
        <f>VLOOKUP($E4758,reference!$G$1:$H$25,2,FALSE)</f>
        <v>Pertanian lahan kering  campur semak / kebun campur</v>
      </c>
      <c r="K4758" t="str">
        <f t="shared" si="74"/>
        <v>Non Irigasi</v>
      </c>
      <c r="L4758" t="s">
        <v>327</v>
      </c>
    </row>
    <row r="4759" spans="1:12" x14ac:dyDescent="0.25">
      <c r="A4759" s="1">
        <v>4758</v>
      </c>
      <c r="B4759" s="3">
        <v>2</v>
      </c>
      <c r="C4759" s="1">
        <v>206</v>
      </c>
      <c r="D4759" s="1">
        <v>9</v>
      </c>
      <c r="E4759" s="1">
        <v>11</v>
      </c>
      <c r="F4759" s="1">
        <v>0</v>
      </c>
      <c r="G4759">
        <f>VLOOKUP(C4759,reference!$A$1:$E$310,5,FALSE)</f>
        <v>5311070</v>
      </c>
      <c r="H4759" t="str">
        <f>VLOOKUP(C4759,reference!$A$1:$E$310,4,FALSE)</f>
        <v>DETUSOKO</v>
      </c>
      <c r="I4759" t="str">
        <f>VLOOKUP($D4759,reference!$G$1:$H$25,2,FALSE)</f>
        <v>Semak belukar</v>
      </c>
      <c r="J4759" t="str">
        <f>VLOOKUP($E4759,reference!$G$1:$H$25,2,FALSE)</f>
        <v>Savanna / Padang rumput</v>
      </c>
      <c r="K4759" t="str">
        <f t="shared" si="74"/>
        <v>Non Irigasi</v>
      </c>
      <c r="L4759" t="s">
        <v>327</v>
      </c>
    </row>
    <row r="4760" spans="1:12" x14ac:dyDescent="0.25">
      <c r="A4760" s="1">
        <v>4759</v>
      </c>
      <c r="B4760" s="3">
        <v>45</v>
      </c>
      <c r="C4760" s="1">
        <v>166</v>
      </c>
      <c r="D4760" s="1">
        <v>11</v>
      </c>
      <c r="E4760" s="1">
        <v>13</v>
      </c>
      <c r="F4760" s="1">
        <v>0</v>
      </c>
      <c r="G4760">
        <f>VLOOKUP(C4760,reference!$A$1:$E$310,5,FALSE)</f>
        <v>5310010</v>
      </c>
      <c r="H4760" t="str">
        <f>VLOOKUP(C4760,reference!$A$1:$E$310,4,FALSE)</f>
        <v>PAGA</v>
      </c>
      <c r="I4760" t="str">
        <f>VLOOKUP($D4760,reference!$G$1:$H$25,2,FALSE)</f>
        <v>Savanna / Padang rumput</v>
      </c>
      <c r="J4760" t="str">
        <f>VLOOKUP($E4760,reference!$G$1:$H$25,2,FALSE)</f>
        <v>Pertanian lahan kering  campur semak / kebun campur</v>
      </c>
      <c r="K4760" t="str">
        <f t="shared" si="74"/>
        <v>Non Irigasi</v>
      </c>
      <c r="L4760" t="s">
        <v>327</v>
      </c>
    </row>
    <row r="4761" spans="1:12" x14ac:dyDescent="0.25">
      <c r="A4761" s="1">
        <v>4760</v>
      </c>
      <c r="B4761" s="3">
        <v>8</v>
      </c>
      <c r="C4761" s="1">
        <v>248</v>
      </c>
      <c r="D4761" s="1">
        <v>0</v>
      </c>
      <c r="E4761" s="1">
        <v>18</v>
      </c>
      <c r="F4761" s="1">
        <v>0</v>
      </c>
      <c r="G4761">
        <f>VLOOKUP(C4761,reference!$A$1:$E$310,5,FALSE)</f>
        <v>5315032</v>
      </c>
      <c r="H4761" t="str">
        <f>VLOOKUP(C4761,reference!$A$1:$E$310,4,FALSE)</f>
        <v>LEMBOR SELATAN</v>
      </c>
      <c r="I4761" t="str">
        <f>VLOOKUP($D4761,reference!$G$1:$H$25,2,FALSE)</f>
        <v>No data</v>
      </c>
      <c r="J4761" t="str">
        <f>VLOOKUP($E4761,reference!$G$1:$H$25,2,FALSE)</f>
        <v>Lahan terbuka</v>
      </c>
      <c r="K4761" t="str">
        <f t="shared" si="74"/>
        <v>Non Irigasi</v>
      </c>
      <c r="L4761" t="s">
        <v>327</v>
      </c>
    </row>
    <row r="4762" spans="1:12" x14ac:dyDescent="0.25">
      <c r="A4762" s="1">
        <v>4761</v>
      </c>
      <c r="B4762" s="3">
        <v>85</v>
      </c>
      <c r="C4762" s="1">
        <v>273</v>
      </c>
      <c r="D4762" s="1">
        <v>12</v>
      </c>
      <c r="E4762" s="1">
        <v>13</v>
      </c>
      <c r="F4762" s="1">
        <v>0</v>
      </c>
      <c r="G4762">
        <f>VLOOKUP(C4762,reference!$A$1:$E$310,5,FALSE)</f>
        <v>5318040</v>
      </c>
      <c r="H4762" t="str">
        <f>VLOOKUP(C4762,reference!$A$1:$E$310,4,FALSE)</f>
        <v>BOAWAE</v>
      </c>
      <c r="I4762" t="str">
        <f>VLOOKUP($D4762,reference!$G$1:$H$25,2,FALSE)</f>
        <v>Pertanian lahan kering</v>
      </c>
      <c r="J4762" t="str">
        <f>VLOOKUP($E4762,reference!$G$1:$H$25,2,FALSE)</f>
        <v>Pertanian lahan kering  campur semak / kebun campur</v>
      </c>
      <c r="K4762" t="str">
        <f t="shared" si="74"/>
        <v>Non Irigasi</v>
      </c>
      <c r="L4762" t="s">
        <v>327</v>
      </c>
    </row>
    <row r="4763" spans="1:12" x14ac:dyDescent="0.25">
      <c r="A4763" s="1">
        <v>4762</v>
      </c>
      <c r="B4763" s="3">
        <v>126</v>
      </c>
      <c r="C4763" s="1">
        <v>195</v>
      </c>
      <c r="D4763" s="1">
        <v>9</v>
      </c>
      <c r="E4763" s="1">
        <v>11</v>
      </c>
      <c r="F4763" s="1">
        <v>0</v>
      </c>
      <c r="G4763">
        <f>VLOOKUP(C4763,reference!$A$1:$E$310,5,FALSE)</f>
        <v>5311040</v>
      </c>
      <c r="H4763" t="str">
        <f>VLOOKUP(C4763,reference!$A$1:$E$310,4,FALSE)</f>
        <v>NDONA</v>
      </c>
      <c r="I4763" t="str">
        <f>VLOOKUP($D4763,reference!$G$1:$H$25,2,FALSE)</f>
        <v>Semak belukar</v>
      </c>
      <c r="J4763" t="str">
        <f>VLOOKUP($E4763,reference!$G$1:$H$25,2,FALSE)</f>
        <v>Savanna / Padang rumput</v>
      </c>
      <c r="K4763" t="str">
        <f t="shared" si="74"/>
        <v>Non Irigasi</v>
      </c>
      <c r="L4763" t="s">
        <v>327</v>
      </c>
    </row>
    <row r="4764" spans="1:12" x14ac:dyDescent="0.25">
      <c r="A4764" s="1">
        <v>4763</v>
      </c>
      <c r="B4764" s="3">
        <v>7</v>
      </c>
      <c r="C4764" s="1">
        <v>248</v>
      </c>
      <c r="D4764" s="1">
        <v>6</v>
      </c>
      <c r="E4764" s="1">
        <v>18</v>
      </c>
      <c r="F4764" s="1">
        <v>0</v>
      </c>
      <c r="G4764">
        <f>VLOOKUP(C4764,reference!$A$1:$E$310,5,FALSE)</f>
        <v>5315032</v>
      </c>
      <c r="H4764" t="str">
        <f>VLOOKUP(C4764,reference!$A$1:$E$310,4,FALSE)</f>
        <v>LEMBOR SELATAN</v>
      </c>
      <c r="I4764" t="str">
        <f>VLOOKUP($D4764,reference!$G$1:$H$25,2,FALSE)</f>
        <v>Hutan mangrove sekunder</v>
      </c>
      <c r="J4764" t="str">
        <f>VLOOKUP($E4764,reference!$G$1:$H$25,2,FALSE)</f>
        <v>Lahan terbuka</v>
      </c>
      <c r="K4764" t="str">
        <f t="shared" si="74"/>
        <v>Non Irigasi</v>
      </c>
      <c r="L4764" t="s">
        <v>328</v>
      </c>
    </row>
    <row r="4765" spans="1:12" x14ac:dyDescent="0.25">
      <c r="A4765" s="1">
        <v>4764</v>
      </c>
      <c r="B4765" s="3">
        <v>9</v>
      </c>
      <c r="C4765" s="1">
        <v>248</v>
      </c>
      <c r="D4765" s="1">
        <v>1</v>
      </c>
      <c r="E4765" s="1">
        <v>11</v>
      </c>
      <c r="F4765" s="1">
        <v>0</v>
      </c>
      <c r="G4765">
        <f>VLOOKUP(C4765,reference!$A$1:$E$310,5,FALSE)</f>
        <v>5315032</v>
      </c>
      <c r="H4765" t="str">
        <f>VLOOKUP(C4765,reference!$A$1:$E$310,4,FALSE)</f>
        <v>LEMBOR SELATAN</v>
      </c>
      <c r="I4765" t="str">
        <f>VLOOKUP($D4765,reference!$G$1:$H$25,2,FALSE)</f>
        <v>Hutan lahan kering primer</v>
      </c>
      <c r="J4765" t="str">
        <f>VLOOKUP($E4765,reference!$G$1:$H$25,2,FALSE)</f>
        <v>Savanna / Padang rumput</v>
      </c>
      <c r="K4765" t="str">
        <f t="shared" si="74"/>
        <v>Non Irigasi</v>
      </c>
      <c r="L4765" t="s">
        <v>328</v>
      </c>
    </row>
    <row r="4766" spans="1:12" x14ac:dyDescent="0.25">
      <c r="A4766" s="1">
        <v>4765</v>
      </c>
      <c r="B4766" s="3">
        <v>255</v>
      </c>
      <c r="C4766" s="1">
        <v>194</v>
      </c>
      <c r="D4766" s="1">
        <v>2</v>
      </c>
      <c r="E4766" s="1">
        <v>16</v>
      </c>
      <c r="F4766" s="1">
        <v>0</v>
      </c>
      <c r="G4766">
        <f>VLOOKUP(C4766,reference!$A$1:$E$310,5,FALSE)</f>
        <v>5311033</v>
      </c>
      <c r="H4766" t="str">
        <f>VLOOKUP(C4766,reference!$A$1:$E$310,4,FALSE)</f>
        <v>ENDE UTARA</v>
      </c>
      <c r="I4766" t="str">
        <f>VLOOKUP($D4766,reference!$G$1:$H$25,2,FALSE)</f>
        <v>Hutan lahan kering sekunder / bekas tebangan</v>
      </c>
      <c r="J4766" t="str">
        <f>VLOOKUP($E4766,reference!$G$1:$H$25,2,FALSE)</f>
        <v>Pemukiman</v>
      </c>
      <c r="K4766" t="str">
        <f t="shared" si="74"/>
        <v>Non Irigasi</v>
      </c>
      <c r="L4766" t="s">
        <v>328</v>
      </c>
    </row>
    <row r="4767" spans="1:12" x14ac:dyDescent="0.25">
      <c r="A4767" s="1">
        <v>4766</v>
      </c>
      <c r="B4767" s="3">
        <v>1</v>
      </c>
      <c r="C4767" s="1">
        <v>248</v>
      </c>
      <c r="D4767" s="1">
        <v>6</v>
      </c>
      <c r="E4767" s="1">
        <v>11</v>
      </c>
      <c r="F4767" s="1">
        <v>0</v>
      </c>
      <c r="G4767">
        <f>VLOOKUP(C4767,reference!$A$1:$E$310,5,FALSE)</f>
        <v>5315032</v>
      </c>
      <c r="H4767" t="str">
        <f>VLOOKUP(C4767,reference!$A$1:$E$310,4,FALSE)</f>
        <v>LEMBOR SELATAN</v>
      </c>
      <c r="I4767" t="str">
        <f>VLOOKUP($D4767,reference!$G$1:$H$25,2,FALSE)</f>
        <v>Hutan mangrove sekunder</v>
      </c>
      <c r="J4767" t="str">
        <f>VLOOKUP($E4767,reference!$G$1:$H$25,2,FALSE)</f>
        <v>Savanna / Padang rumput</v>
      </c>
      <c r="K4767" t="str">
        <f t="shared" si="74"/>
        <v>Non Irigasi</v>
      </c>
      <c r="L4767" t="s">
        <v>328</v>
      </c>
    </row>
    <row r="4768" spans="1:12" x14ac:dyDescent="0.25">
      <c r="A4768" s="1">
        <v>4767</v>
      </c>
      <c r="B4768" s="3">
        <v>134</v>
      </c>
      <c r="C4768" s="1">
        <v>248</v>
      </c>
      <c r="D4768" s="1">
        <v>0</v>
      </c>
      <c r="E4768" s="1">
        <v>0</v>
      </c>
      <c r="F4768" s="1">
        <v>0</v>
      </c>
      <c r="G4768">
        <f>VLOOKUP(C4768,reference!$A$1:$E$310,5,FALSE)</f>
        <v>5315032</v>
      </c>
      <c r="H4768" t="str">
        <f>VLOOKUP(C4768,reference!$A$1:$E$310,4,FALSE)</f>
        <v>LEMBOR SELATAN</v>
      </c>
      <c r="I4768" t="str">
        <f>VLOOKUP($D4768,reference!$G$1:$H$25,2,FALSE)</f>
        <v>No data</v>
      </c>
      <c r="J4768" t="str">
        <f>VLOOKUP($E4768,reference!$G$1:$H$25,2,FALSE)</f>
        <v>No data</v>
      </c>
      <c r="K4768" t="str">
        <f t="shared" si="74"/>
        <v>Non Irigasi</v>
      </c>
      <c r="L4768" t="s">
        <v>327</v>
      </c>
    </row>
    <row r="4769" spans="1:12" x14ac:dyDescent="0.25">
      <c r="A4769" s="1">
        <v>4768</v>
      </c>
      <c r="B4769" s="3">
        <v>29</v>
      </c>
      <c r="C4769" s="1">
        <v>248</v>
      </c>
      <c r="D4769" s="1">
        <v>11</v>
      </c>
      <c r="E4769" s="1">
        <v>0</v>
      </c>
      <c r="F4769" s="1">
        <v>0</v>
      </c>
      <c r="G4769">
        <f>VLOOKUP(C4769,reference!$A$1:$E$310,5,FALSE)</f>
        <v>5315032</v>
      </c>
      <c r="H4769" t="str">
        <f>VLOOKUP(C4769,reference!$A$1:$E$310,4,FALSE)</f>
        <v>LEMBOR SELATAN</v>
      </c>
      <c r="I4769" t="str">
        <f>VLOOKUP($D4769,reference!$G$1:$H$25,2,FALSE)</f>
        <v>Savanna / Padang rumput</v>
      </c>
      <c r="J4769" t="str">
        <f>VLOOKUP($E4769,reference!$G$1:$H$25,2,FALSE)</f>
        <v>No data</v>
      </c>
      <c r="K4769" t="str">
        <f t="shared" si="74"/>
        <v>Non Irigasi</v>
      </c>
      <c r="L4769" t="s">
        <v>327</v>
      </c>
    </row>
    <row r="4770" spans="1:12" x14ac:dyDescent="0.25">
      <c r="A4770" s="1">
        <v>4769</v>
      </c>
      <c r="B4770" s="3">
        <v>13</v>
      </c>
      <c r="C4770" s="1">
        <v>187</v>
      </c>
      <c r="D4770" s="1">
        <v>0</v>
      </c>
      <c r="E4770" s="1">
        <v>2</v>
      </c>
      <c r="F4770" s="1">
        <v>0</v>
      </c>
      <c r="G4770">
        <f>VLOOKUP(C4770,reference!$A$1:$E$310,5,FALSE)</f>
        <v>5311010</v>
      </c>
      <c r="H4770" t="str">
        <f>VLOOKUP(C4770,reference!$A$1:$E$310,4,FALSE)</f>
        <v>NANGAPANDA</v>
      </c>
      <c r="I4770" t="str">
        <f>VLOOKUP($D4770,reference!$G$1:$H$25,2,FALSE)</f>
        <v>No data</v>
      </c>
      <c r="J4770" t="str">
        <f>VLOOKUP($E4770,reference!$G$1:$H$25,2,FALSE)</f>
        <v>Hutan lahan kering sekunder / bekas tebangan</v>
      </c>
      <c r="K4770" t="str">
        <f t="shared" si="74"/>
        <v>Non Irigasi</v>
      </c>
      <c r="L4770" t="s">
        <v>327</v>
      </c>
    </row>
    <row r="4771" spans="1:12" x14ac:dyDescent="0.25">
      <c r="A4771" s="1">
        <v>4770</v>
      </c>
      <c r="B4771" s="3">
        <v>1</v>
      </c>
      <c r="C4771" s="1">
        <v>187</v>
      </c>
      <c r="D4771" s="1">
        <v>0</v>
      </c>
      <c r="E4771" s="1">
        <v>20</v>
      </c>
      <c r="F4771" s="1">
        <v>0</v>
      </c>
      <c r="G4771">
        <f>VLOOKUP(C4771,reference!$A$1:$E$310,5,FALSE)</f>
        <v>5311010</v>
      </c>
      <c r="H4771" t="str">
        <f>VLOOKUP(C4771,reference!$A$1:$E$310,4,FALSE)</f>
        <v>NANGAPANDA</v>
      </c>
      <c r="I4771" t="str">
        <f>VLOOKUP($D4771,reference!$G$1:$H$25,2,FALSE)</f>
        <v>No data</v>
      </c>
      <c r="J4771" t="str">
        <f>VLOOKUP($E4771,reference!$G$1:$H$25,2,FALSE)</f>
        <v>Tubuh air</v>
      </c>
      <c r="K4771" t="str">
        <f t="shared" si="74"/>
        <v>Non Irigasi</v>
      </c>
      <c r="L4771" t="s">
        <v>327</v>
      </c>
    </row>
    <row r="4772" spans="1:12" x14ac:dyDescent="0.25">
      <c r="A4772" s="1">
        <v>4771</v>
      </c>
      <c r="B4772" s="3">
        <v>1087</v>
      </c>
      <c r="C4772" s="1">
        <v>194</v>
      </c>
      <c r="D4772" s="1">
        <v>2</v>
      </c>
      <c r="E4772" s="1">
        <v>2</v>
      </c>
      <c r="F4772" s="1">
        <v>0</v>
      </c>
      <c r="G4772">
        <f>VLOOKUP(C4772,reference!$A$1:$E$310,5,FALSE)</f>
        <v>5311033</v>
      </c>
      <c r="H4772" t="str">
        <f>VLOOKUP(C4772,reference!$A$1:$E$310,4,FALSE)</f>
        <v>ENDE UTARA</v>
      </c>
      <c r="I4772" t="str">
        <f>VLOOKUP($D4772,reference!$G$1:$H$25,2,FALSE)</f>
        <v>Hutan lahan kering sekunder / bekas tebangan</v>
      </c>
      <c r="J4772" t="str">
        <f>VLOOKUP($E4772,reference!$G$1:$H$25,2,FALSE)</f>
        <v>Hutan lahan kering sekunder / bekas tebangan</v>
      </c>
      <c r="K4772" t="str">
        <f t="shared" si="74"/>
        <v>Non Irigasi</v>
      </c>
      <c r="L4772" t="s">
        <v>327</v>
      </c>
    </row>
    <row r="4773" spans="1:12" x14ac:dyDescent="0.25">
      <c r="A4773" s="1">
        <v>4772</v>
      </c>
      <c r="B4773" s="3">
        <v>37</v>
      </c>
      <c r="C4773" s="1">
        <v>196</v>
      </c>
      <c r="D4773" s="1">
        <v>9</v>
      </c>
      <c r="E4773" s="1">
        <v>2</v>
      </c>
      <c r="F4773" s="1">
        <v>0</v>
      </c>
      <c r="G4773">
        <f>VLOOKUP(C4773,reference!$A$1:$E$310,5,FALSE)</f>
        <v>5311041</v>
      </c>
      <c r="H4773" t="str">
        <f>VLOOKUP(C4773,reference!$A$1:$E$310,4,FALSE)</f>
        <v>NDONA TIMUR</v>
      </c>
      <c r="I4773" t="str">
        <f>VLOOKUP($D4773,reference!$G$1:$H$25,2,FALSE)</f>
        <v>Semak belukar</v>
      </c>
      <c r="J4773" t="str">
        <f>VLOOKUP($E4773,reference!$G$1:$H$25,2,FALSE)</f>
        <v>Hutan lahan kering sekunder / bekas tebangan</v>
      </c>
      <c r="K4773" t="str">
        <f t="shared" si="74"/>
        <v>Non Irigasi</v>
      </c>
      <c r="L4773" t="s">
        <v>327</v>
      </c>
    </row>
    <row r="4774" spans="1:12" x14ac:dyDescent="0.25">
      <c r="A4774" s="1">
        <v>4773</v>
      </c>
      <c r="B4774" s="3">
        <v>314</v>
      </c>
      <c r="C4774" s="1">
        <v>201</v>
      </c>
      <c r="D4774" s="1">
        <v>2</v>
      </c>
      <c r="E4774" s="1">
        <v>9</v>
      </c>
      <c r="F4774" s="1">
        <v>0</v>
      </c>
      <c r="G4774">
        <f>VLOOKUP(C4774,reference!$A$1:$E$310,5,FALSE)</f>
        <v>5311054</v>
      </c>
      <c r="H4774" t="str">
        <f>VLOOKUP(C4774,reference!$A$1:$E$310,4,FALSE)</f>
        <v>NDORI</v>
      </c>
      <c r="I4774" t="str">
        <f>VLOOKUP($D4774,reference!$G$1:$H$25,2,FALSE)</f>
        <v>Hutan lahan kering sekunder / bekas tebangan</v>
      </c>
      <c r="J4774" t="str">
        <f>VLOOKUP($E4774,reference!$G$1:$H$25,2,FALSE)</f>
        <v>Semak belukar</v>
      </c>
      <c r="K4774" t="str">
        <f t="shared" si="74"/>
        <v>Non Irigasi</v>
      </c>
      <c r="L4774" t="s">
        <v>328</v>
      </c>
    </row>
    <row r="4775" spans="1:12" x14ac:dyDescent="0.25">
      <c r="A4775" s="1">
        <v>4774</v>
      </c>
      <c r="B4775" s="3">
        <v>262</v>
      </c>
      <c r="C4775" s="1">
        <v>273</v>
      </c>
      <c r="D4775" s="1">
        <v>2</v>
      </c>
      <c r="E4775" s="1">
        <v>13</v>
      </c>
      <c r="F4775" s="1">
        <v>0</v>
      </c>
      <c r="G4775">
        <f>VLOOKUP(C4775,reference!$A$1:$E$310,5,FALSE)</f>
        <v>5318040</v>
      </c>
      <c r="H4775" t="str">
        <f>VLOOKUP(C4775,reference!$A$1:$E$310,4,FALSE)</f>
        <v>BOAWAE</v>
      </c>
      <c r="I4775" t="str">
        <f>VLOOKUP($D4775,reference!$G$1:$H$25,2,FALSE)</f>
        <v>Hutan lahan kering sekunder / bekas tebangan</v>
      </c>
      <c r="J4775" t="str">
        <f>VLOOKUP($E4775,reference!$G$1:$H$25,2,FALSE)</f>
        <v>Pertanian lahan kering  campur semak / kebun campur</v>
      </c>
      <c r="K4775" t="str">
        <f t="shared" si="74"/>
        <v>Non Irigasi</v>
      </c>
      <c r="L4775" t="s">
        <v>328</v>
      </c>
    </row>
    <row r="4776" spans="1:12" x14ac:dyDescent="0.25">
      <c r="A4776" s="1">
        <v>4775</v>
      </c>
      <c r="B4776" s="3">
        <v>1</v>
      </c>
      <c r="C4776" s="1">
        <v>190</v>
      </c>
      <c r="D4776" s="1">
        <v>0</v>
      </c>
      <c r="E4776" s="1">
        <v>16</v>
      </c>
      <c r="F4776" s="1">
        <v>0</v>
      </c>
      <c r="G4776">
        <f>VLOOKUP(C4776,reference!$A$1:$E$310,5,FALSE)</f>
        <v>5311020</v>
      </c>
      <c r="H4776" t="str">
        <f>VLOOKUP(C4776,reference!$A$1:$E$310,4,FALSE)</f>
        <v>ENDE</v>
      </c>
      <c r="I4776" t="str">
        <f>VLOOKUP($D4776,reference!$G$1:$H$25,2,FALSE)</f>
        <v>No data</v>
      </c>
      <c r="J4776" t="str">
        <f>VLOOKUP($E4776,reference!$G$1:$H$25,2,FALSE)</f>
        <v>Pemukiman</v>
      </c>
      <c r="K4776" t="str">
        <f t="shared" si="74"/>
        <v>Non Irigasi</v>
      </c>
      <c r="L4776" t="s">
        <v>327</v>
      </c>
    </row>
    <row r="4777" spans="1:12" x14ac:dyDescent="0.25">
      <c r="A4777" s="1">
        <v>4776</v>
      </c>
      <c r="B4777" s="3">
        <v>142</v>
      </c>
      <c r="C4777" s="1">
        <v>196</v>
      </c>
      <c r="D4777" s="1">
        <v>9</v>
      </c>
      <c r="E4777" s="1">
        <v>11</v>
      </c>
      <c r="F4777" s="1">
        <v>0</v>
      </c>
      <c r="G4777">
        <f>VLOOKUP(C4777,reference!$A$1:$E$310,5,FALSE)</f>
        <v>5311041</v>
      </c>
      <c r="H4777" t="str">
        <f>VLOOKUP(C4777,reference!$A$1:$E$310,4,FALSE)</f>
        <v>NDONA TIMUR</v>
      </c>
      <c r="I4777" t="str">
        <f>VLOOKUP($D4777,reference!$G$1:$H$25,2,FALSE)</f>
        <v>Semak belukar</v>
      </c>
      <c r="J4777" t="str">
        <f>VLOOKUP($E4777,reference!$G$1:$H$25,2,FALSE)</f>
        <v>Savanna / Padang rumput</v>
      </c>
      <c r="K4777" t="str">
        <f t="shared" si="74"/>
        <v>Non Irigasi</v>
      </c>
      <c r="L4777" t="s">
        <v>327</v>
      </c>
    </row>
    <row r="4778" spans="1:12" x14ac:dyDescent="0.25">
      <c r="A4778" s="1">
        <v>4777</v>
      </c>
      <c r="B4778" s="3">
        <v>81</v>
      </c>
      <c r="C4778" s="1">
        <v>273</v>
      </c>
      <c r="D4778" s="1">
        <v>18</v>
      </c>
      <c r="E4778" s="1">
        <v>18</v>
      </c>
      <c r="F4778" s="1">
        <v>0</v>
      </c>
      <c r="G4778">
        <f>VLOOKUP(C4778,reference!$A$1:$E$310,5,FALSE)</f>
        <v>5318040</v>
      </c>
      <c r="H4778" t="str">
        <f>VLOOKUP(C4778,reference!$A$1:$E$310,4,FALSE)</f>
        <v>BOAWAE</v>
      </c>
      <c r="I4778" t="str">
        <f>VLOOKUP($D4778,reference!$G$1:$H$25,2,FALSE)</f>
        <v>Lahan terbuka</v>
      </c>
      <c r="J4778" t="str">
        <f>VLOOKUP($E4778,reference!$G$1:$H$25,2,FALSE)</f>
        <v>Lahan terbuka</v>
      </c>
      <c r="K4778" t="str">
        <f t="shared" si="74"/>
        <v>Non Irigasi</v>
      </c>
      <c r="L4778" t="s">
        <v>327</v>
      </c>
    </row>
    <row r="4779" spans="1:12" x14ac:dyDescent="0.25">
      <c r="A4779" s="1">
        <v>4778</v>
      </c>
      <c r="B4779" s="3">
        <v>6</v>
      </c>
      <c r="C4779" s="1">
        <v>273</v>
      </c>
      <c r="D4779" s="1">
        <v>18</v>
      </c>
      <c r="E4779" s="1">
        <v>1</v>
      </c>
      <c r="F4779" s="1">
        <v>0</v>
      </c>
      <c r="G4779">
        <f>VLOOKUP(C4779,reference!$A$1:$E$310,5,FALSE)</f>
        <v>5318040</v>
      </c>
      <c r="H4779" t="str">
        <f>VLOOKUP(C4779,reference!$A$1:$E$310,4,FALSE)</f>
        <v>BOAWAE</v>
      </c>
      <c r="I4779" t="str">
        <f>VLOOKUP($D4779,reference!$G$1:$H$25,2,FALSE)</f>
        <v>Lahan terbuka</v>
      </c>
      <c r="J4779" t="str">
        <f>VLOOKUP($E4779,reference!$G$1:$H$25,2,FALSE)</f>
        <v>Hutan lahan kering primer</v>
      </c>
      <c r="K4779" t="str">
        <f t="shared" si="74"/>
        <v>Non Irigasi</v>
      </c>
      <c r="L4779" t="s">
        <v>327</v>
      </c>
    </row>
    <row r="4780" spans="1:12" x14ac:dyDescent="0.25">
      <c r="A4780" s="1">
        <v>4779</v>
      </c>
      <c r="B4780" s="3">
        <v>154</v>
      </c>
      <c r="C4780" s="1">
        <v>198</v>
      </c>
      <c r="D4780" s="1">
        <v>2</v>
      </c>
      <c r="E4780" s="1">
        <v>16</v>
      </c>
      <c r="F4780" s="1">
        <v>0</v>
      </c>
      <c r="G4780">
        <f>VLOOKUP(C4780,reference!$A$1:$E$310,5,FALSE)</f>
        <v>5311051</v>
      </c>
      <c r="H4780" t="str">
        <f>VLOOKUP(C4780,reference!$A$1:$E$310,4,FALSE)</f>
        <v>WOLOJITA</v>
      </c>
      <c r="I4780" t="str">
        <f>VLOOKUP($D4780,reference!$G$1:$H$25,2,FALSE)</f>
        <v>Hutan lahan kering sekunder / bekas tebangan</v>
      </c>
      <c r="J4780" t="str">
        <f>VLOOKUP($E4780,reference!$G$1:$H$25,2,FALSE)</f>
        <v>Pemukiman</v>
      </c>
      <c r="K4780" t="str">
        <f t="shared" si="74"/>
        <v>Non Irigasi</v>
      </c>
      <c r="L4780" t="s">
        <v>328</v>
      </c>
    </row>
    <row r="4781" spans="1:12" x14ac:dyDescent="0.25">
      <c r="A4781" s="1">
        <v>4780</v>
      </c>
      <c r="B4781" s="3">
        <v>2</v>
      </c>
      <c r="C4781" s="1">
        <v>190</v>
      </c>
      <c r="D4781" s="1">
        <v>0</v>
      </c>
      <c r="E4781" s="1">
        <v>9</v>
      </c>
      <c r="F4781" s="1">
        <v>0</v>
      </c>
      <c r="G4781">
        <f>VLOOKUP(C4781,reference!$A$1:$E$310,5,FALSE)</f>
        <v>5311020</v>
      </c>
      <c r="H4781" t="str">
        <f>VLOOKUP(C4781,reference!$A$1:$E$310,4,FALSE)</f>
        <v>ENDE</v>
      </c>
      <c r="I4781" t="str">
        <f>VLOOKUP($D4781,reference!$G$1:$H$25,2,FALSE)</f>
        <v>No data</v>
      </c>
      <c r="J4781" t="str">
        <f>VLOOKUP($E4781,reference!$G$1:$H$25,2,FALSE)</f>
        <v>Semak belukar</v>
      </c>
      <c r="K4781" t="str">
        <f t="shared" si="74"/>
        <v>Non Irigasi</v>
      </c>
      <c r="L4781" t="s">
        <v>327</v>
      </c>
    </row>
    <row r="4782" spans="1:12" x14ac:dyDescent="0.25">
      <c r="A4782" s="1">
        <v>4781</v>
      </c>
      <c r="B4782" s="3">
        <v>1562</v>
      </c>
      <c r="C4782" s="1">
        <v>198</v>
      </c>
      <c r="D4782" s="1">
        <v>2</v>
      </c>
      <c r="E4782" s="1">
        <v>12</v>
      </c>
      <c r="F4782" s="1">
        <v>0</v>
      </c>
      <c r="G4782">
        <f>VLOOKUP(C4782,reference!$A$1:$E$310,5,FALSE)</f>
        <v>5311051</v>
      </c>
      <c r="H4782" t="str">
        <f>VLOOKUP(C4782,reference!$A$1:$E$310,4,FALSE)</f>
        <v>WOLOJITA</v>
      </c>
      <c r="I4782" t="str">
        <f>VLOOKUP($D4782,reference!$G$1:$H$25,2,FALSE)</f>
        <v>Hutan lahan kering sekunder / bekas tebangan</v>
      </c>
      <c r="J4782" t="str">
        <f>VLOOKUP($E4782,reference!$G$1:$H$25,2,FALSE)</f>
        <v>Pertanian lahan kering</v>
      </c>
      <c r="K4782" t="str">
        <f t="shared" si="74"/>
        <v>Non Irigasi</v>
      </c>
      <c r="L4782" t="s">
        <v>328</v>
      </c>
    </row>
    <row r="4783" spans="1:12" x14ac:dyDescent="0.25">
      <c r="A4783" s="1">
        <v>4782</v>
      </c>
      <c r="B4783" s="3">
        <v>4</v>
      </c>
      <c r="C4783" s="1">
        <v>199</v>
      </c>
      <c r="D4783" s="1">
        <v>9</v>
      </c>
      <c r="E4783" s="1">
        <v>14</v>
      </c>
      <c r="F4783" s="1">
        <v>0</v>
      </c>
      <c r="G4783">
        <f>VLOOKUP(C4783,reference!$A$1:$E$310,5,FALSE)</f>
        <v>5311052</v>
      </c>
      <c r="H4783" t="str">
        <f>VLOOKUP(C4783,reference!$A$1:$E$310,4,FALSE)</f>
        <v>LIO TIMUR</v>
      </c>
      <c r="I4783" t="str">
        <f>VLOOKUP($D4783,reference!$G$1:$H$25,2,FALSE)</f>
        <v>Semak belukar</v>
      </c>
      <c r="J4783" t="str">
        <f>VLOOKUP($E4783,reference!$G$1:$H$25,2,FALSE)</f>
        <v>Sawah</v>
      </c>
      <c r="K4783" t="str">
        <f t="shared" si="74"/>
        <v>Non Irigasi</v>
      </c>
      <c r="L4783" t="s">
        <v>327</v>
      </c>
    </row>
    <row r="4784" spans="1:12" x14ac:dyDescent="0.25">
      <c r="A4784" s="1">
        <v>4783</v>
      </c>
      <c r="B4784" s="3">
        <v>1</v>
      </c>
      <c r="C4784" s="1">
        <v>190</v>
      </c>
      <c r="D4784" s="1">
        <v>2</v>
      </c>
      <c r="E4784" s="1">
        <v>0</v>
      </c>
      <c r="F4784" s="1">
        <v>0</v>
      </c>
      <c r="G4784">
        <f>VLOOKUP(C4784,reference!$A$1:$E$310,5,FALSE)</f>
        <v>5311020</v>
      </c>
      <c r="H4784" t="str">
        <f>VLOOKUP(C4784,reference!$A$1:$E$310,4,FALSE)</f>
        <v>ENDE</v>
      </c>
      <c r="I4784" t="str">
        <f>VLOOKUP($D4784,reference!$G$1:$H$25,2,FALSE)</f>
        <v>Hutan lahan kering sekunder / bekas tebangan</v>
      </c>
      <c r="J4784" t="str">
        <f>VLOOKUP($E4784,reference!$G$1:$H$25,2,FALSE)</f>
        <v>No data</v>
      </c>
      <c r="K4784" t="str">
        <f t="shared" si="74"/>
        <v>Non Irigasi</v>
      </c>
      <c r="L4784" t="s">
        <v>328</v>
      </c>
    </row>
    <row r="4785" spans="1:12" x14ac:dyDescent="0.25">
      <c r="A4785" s="1">
        <v>4784</v>
      </c>
      <c r="B4785" s="3">
        <v>2</v>
      </c>
      <c r="C4785" s="1">
        <v>190</v>
      </c>
      <c r="D4785" s="1">
        <v>2</v>
      </c>
      <c r="E4785" s="1">
        <v>20</v>
      </c>
      <c r="F4785" s="1">
        <v>0</v>
      </c>
      <c r="G4785">
        <f>VLOOKUP(C4785,reference!$A$1:$E$310,5,FALSE)</f>
        <v>5311020</v>
      </c>
      <c r="H4785" t="str">
        <f>VLOOKUP(C4785,reference!$A$1:$E$310,4,FALSE)</f>
        <v>ENDE</v>
      </c>
      <c r="I4785" t="str">
        <f>VLOOKUP($D4785,reference!$G$1:$H$25,2,FALSE)</f>
        <v>Hutan lahan kering sekunder / bekas tebangan</v>
      </c>
      <c r="J4785" t="str">
        <f>VLOOKUP($E4785,reference!$G$1:$H$25,2,FALSE)</f>
        <v>Tubuh air</v>
      </c>
      <c r="K4785" t="str">
        <f t="shared" si="74"/>
        <v>Non Irigasi</v>
      </c>
      <c r="L4785" t="s">
        <v>328</v>
      </c>
    </row>
    <row r="4786" spans="1:12" x14ac:dyDescent="0.25">
      <c r="A4786" s="1">
        <v>4785</v>
      </c>
      <c r="B4786" s="3">
        <v>16</v>
      </c>
      <c r="C4786" s="1">
        <v>194</v>
      </c>
      <c r="D4786" s="1">
        <v>0</v>
      </c>
      <c r="E4786" s="1">
        <v>16</v>
      </c>
      <c r="F4786" s="1">
        <v>0</v>
      </c>
      <c r="G4786">
        <f>VLOOKUP(C4786,reference!$A$1:$E$310,5,FALSE)</f>
        <v>5311033</v>
      </c>
      <c r="H4786" t="str">
        <f>VLOOKUP(C4786,reference!$A$1:$E$310,4,FALSE)</f>
        <v>ENDE UTARA</v>
      </c>
      <c r="I4786" t="str">
        <f>VLOOKUP($D4786,reference!$G$1:$H$25,2,FALSE)</f>
        <v>No data</v>
      </c>
      <c r="J4786" t="str">
        <f>VLOOKUP($E4786,reference!$G$1:$H$25,2,FALSE)</f>
        <v>Pemukiman</v>
      </c>
      <c r="K4786" t="str">
        <f t="shared" si="74"/>
        <v>Non Irigasi</v>
      </c>
      <c r="L4786" t="s">
        <v>327</v>
      </c>
    </row>
    <row r="4787" spans="1:12" x14ac:dyDescent="0.25">
      <c r="A4787" s="1">
        <v>4786</v>
      </c>
      <c r="B4787" s="3">
        <v>13</v>
      </c>
      <c r="C4787" s="1">
        <v>197</v>
      </c>
      <c r="D4787" s="1">
        <v>14</v>
      </c>
      <c r="E4787" s="1">
        <v>13</v>
      </c>
      <c r="F4787" s="1">
        <v>0</v>
      </c>
      <c r="G4787">
        <f>VLOOKUP(C4787,reference!$A$1:$E$310,5,FALSE)</f>
        <v>5311050</v>
      </c>
      <c r="H4787" t="str">
        <f>VLOOKUP(C4787,reference!$A$1:$E$310,4,FALSE)</f>
        <v>WOLOWARU</v>
      </c>
      <c r="I4787" t="str">
        <f>VLOOKUP($D4787,reference!$G$1:$H$25,2,FALSE)</f>
        <v>Sawah</v>
      </c>
      <c r="J4787" t="str">
        <f>VLOOKUP($E4787,reference!$G$1:$H$25,2,FALSE)</f>
        <v>Pertanian lahan kering  campur semak / kebun campur</v>
      </c>
      <c r="K4787" t="str">
        <f t="shared" si="74"/>
        <v>Non Irigasi</v>
      </c>
      <c r="L4787" t="s">
        <v>327</v>
      </c>
    </row>
    <row r="4788" spans="1:12" x14ac:dyDescent="0.25">
      <c r="A4788" s="1">
        <v>4787</v>
      </c>
      <c r="B4788" s="3">
        <v>32</v>
      </c>
      <c r="C4788" s="1">
        <v>220</v>
      </c>
      <c r="D4788" s="1">
        <v>13</v>
      </c>
      <c r="E4788" s="1">
        <v>11</v>
      </c>
      <c r="F4788" s="1">
        <v>0</v>
      </c>
      <c r="G4788">
        <f>VLOOKUP(C4788,reference!$A$1:$E$310,5,FALSE)</f>
        <v>5313040</v>
      </c>
      <c r="H4788" t="str">
        <f>VLOOKUP(C4788,reference!$A$1:$E$310,4,FALSE)</f>
        <v>SATAR MESE</v>
      </c>
      <c r="I4788" t="str">
        <f>VLOOKUP($D4788,reference!$G$1:$H$25,2,FALSE)</f>
        <v>Pertanian lahan kering  campur semak / kebun campur</v>
      </c>
      <c r="J4788" t="str">
        <f>VLOOKUP($E4788,reference!$G$1:$H$25,2,FALSE)</f>
        <v>Savanna / Padang rumput</v>
      </c>
      <c r="K4788" t="str">
        <f t="shared" si="74"/>
        <v>Non Irigasi</v>
      </c>
      <c r="L4788" t="s">
        <v>327</v>
      </c>
    </row>
    <row r="4789" spans="1:12" x14ac:dyDescent="0.25">
      <c r="A4789" s="1">
        <v>4788</v>
      </c>
      <c r="B4789" s="3">
        <v>2</v>
      </c>
      <c r="C4789" s="1">
        <v>279</v>
      </c>
      <c r="D4789" s="1">
        <v>14</v>
      </c>
      <c r="E4789" s="1">
        <v>12</v>
      </c>
      <c r="F4789" s="1">
        <v>0</v>
      </c>
      <c r="G4789">
        <f>VLOOKUP(C4789,reference!$A$1:$E$310,5,FALSE)</f>
        <v>5319020</v>
      </c>
      <c r="H4789" t="str">
        <f>VLOOKUP(C4789,reference!$A$1:$E$310,4,FALSE)</f>
        <v>KOTA KOMBA</v>
      </c>
      <c r="I4789" t="str">
        <f>VLOOKUP($D4789,reference!$G$1:$H$25,2,FALSE)</f>
        <v>Sawah</v>
      </c>
      <c r="J4789" t="str">
        <f>VLOOKUP($E4789,reference!$G$1:$H$25,2,FALSE)</f>
        <v>Pertanian lahan kering</v>
      </c>
      <c r="K4789" t="str">
        <f t="shared" si="74"/>
        <v>Non Irigasi</v>
      </c>
      <c r="L4789" t="s">
        <v>327</v>
      </c>
    </row>
    <row r="4790" spans="1:12" x14ac:dyDescent="0.25">
      <c r="A4790" s="1">
        <v>4789</v>
      </c>
      <c r="B4790" s="3">
        <v>50</v>
      </c>
      <c r="C4790" s="1">
        <v>194</v>
      </c>
      <c r="D4790" s="1">
        <v>0</v>
      </c>
      <c r="E4790" s="1">
        <v>0</v>
      </c>
      <c r="F4790" s="1">
        <v>0</v>
      </c>
      <c r="G4790">
        <f>VLOOKUP(C4790,reference!$A$1:$E$310,5,FALSE)</f>
        <v>5311033</v>
      </c>
      <c r="H4790" t="str">
        <f>VLOOKUP(C4790,reference!$A$1:$E$310,4,FALSE)</f>
        <v>ENDE UTARA</v>
      </c>
      <c r="I4790" t="str">
        <f>VLOOKUP($D4790,reference!$G$1:$H$25,2,FALSE)</f>
        <v>No data</v>
      </c>
      <c r="J4790" t="str">
        <f>VLOOKUP($E4790,reference!$G$1:$H$25,2,FALSE)</f>
        <v>No data</v>
      </c>
      <c r="K4790" t="str">
        <f t="shared" si="74"/>
        <v>Non Irigasi</v>
      </c>
      <c r="L4790" t="s">
        <v>327</v>
      </c>
    </row>
    <row r="4791" spans="1:12" x14ac:dyDescent="0.25">
      <c r="A4791" s="1">
        <v>4790</v>
      </c>
      <c r="B4791" s="3">
        <v>2</v>
      </c>
      <c r="C4791" s="1">
        <v>194</v>
      </c>
      <c r="D4791" s="1">
        <v>0</v>
      </c>
      <c r="E4791" s="1">
        <v>20</v>
      </c>
      <c r="F4791" s="1">
        <v>0</v>
      </c>
      <c r="G4791">
        <f>VLOOKUP(C4791,reference!$A$1:$E$310,5,FALSE)</f>
        <v>5311033</v>
      </c>
      <c r="H4791" t="str">
        <f>VLOOKUP(C4791,reference!$A$1:$E$310,4,FALSE)</f>
        <v>ENDE UTARA</v>
      </c>
      <c r="I4791" t="str">
        <f>VLOOKUP($D4791,reference!$G$1:$H$25,2,FALSE)</f>
        <v>No data</v>
      </c>
      <c r="J4791" t="str">
        <f>VLOOKUP($E4791,reference!$G$1:$H$25,2,FALSE)</f>
        <v>Tubuh air</v>
      </c>
      <c r="K4791" t="str">
        <f t="shared" si="74"/>
        <v>Non Irigasi</v>
      </c>
      <c r="L4791" t="s">
        <v>327</v>
      </c>
    </row>
    <row r="4792" spans="1:12" x14ac:dyDescent="0.25">
      <c r="A4792" s="1">
        <v>4791</v>
      </c>
      <c r="B4792" s="3">
        <v>12</v>
      </c>
      <c r="C4792" s="1">
        <v>199</v>
      </c>
      <c r="D4792" s="1">
        <v>13</v>
      </c>
      <c r="E4792" s="1">
        <v>12</v>
      </c>
      <c r="F4792" s="1">
        <v>0</v>
      </c>
      <c r="G4792">
        <f>VLOOKUP(C4792,reference!$A$1:$E$310,5,FALSE)</f>
        <v>5311052</v>
      </c>
      <c r="H4792" t="str">
        <f>VLOOKUP(C4792,reference!$A$1:$E$310,4,FALSE)</f>
        <v>LIO TIMUR</v>
      </c>
      <c r="I4792" t="str">
        <f>VLOOKUP($D4792,reference!$G$1:$H$25,2,FALSE)</f>
        <v>Pertanian lahan kering  campur semak / kebun campur</v>
      </c>
      <c r="J4792" t="str">
        <f>VLOOKUP($E4792,reference!$G$1:$H$25,2,FALSE)</f>
        <v>Pertanian lahan kering</v>
      </c>
      <c r="K4792" t="str">
        <f t="shared" si="74"/>
        <v>Non Irigasi</v>
      </c>
      <c r="L4792" t="s">
        <v>327</v>
      </c>
    </row>
    <row r="4793" spans="1:12" x14ac:dyDescent="0.25">
      <c r="A4793" s="1">
        <v>4792</v>
      </c>
      <c r="B4793" s="3">
        <v>201</v>
      </c>
      <c r="C4793" s="1">
        <v>248</v>
      </c>
      <c r="D4793" s="1">
        <v>9</v>
      </c>
      <c r="E4793" s="1">
        <v>13</v>
      </c>
      <c r="F4793" s="1">
        <v>0</v>
      </c>
      <c r="G4793">
        <f>VLOOKUP(C4793,reference!$A$1:$E$310,5,FALSE)</f>
        <v>5315032</v>
      </c>
      <c r="H4793" t="str">
        <f>VLOOKUP(C4793,reference!$A$1:$E$310,4,FALSE)</f>
        <v>LEMBOR SELATAN</v>
      </c>
      <c r="I4793" t="str">
        <f>VLOOKUP($D4793,reference!$G$1:$H$25,2,FALSE)</f>
        <v>Semak belukar</v>
      </c>
      <c r="J4793" t="str">
        <f>VLOOKUP($E4793,reference!$G$1:$H$25,2,FALSE)</f>
        <v>Pertanian lahan kering  campur semak / kebun campur</v>
      </c>
      <c r="K4793" t="str">
        <f t="shared" si="74"/>
        <v>Non Irigasi</v>
      </c>
      <c r="L4793" t="s">
        <v>327</v>
      </c>
    </row>
    <row r="4794" spans="1:12" x14ac:dyDescent="0.25">
      <c r="A4794" s="1">
        <v>4793</v>
      </c>
      <c r="B4794" s="3">
        <v>4</v>
      </c>
      <c r="C4794" s="1">
        <v>194</v>
      </c>
      <c r="D4794" s="1">
        <v>2</v>
      </c>
      <c r="E4794" s="1">
        <v>0</v>
      </c>
      <c r="F4794" s="1">
        <v>0</v>
      </c>
      <c r="G4794">
        <f>VLOOKUP(C4794,reference!$A$1:$E$310,5,FALSE)</f>
        <v>5311033</v>
      </c>
      <c r="H4794" t="str">
        <f>VLOOKUP(C4794,reference!$A$1:$E$310,4,FALSE)</f>
        <v>ENDE UTARA</v>
      </c>
      <c r="I4794" t="str">
        <f>VLOOKUP($D4794,reference!$G$1:$H$25,2,FALSE)</f>
        <v>Hutan lahan kering sekunder / bekas tebangan</v>
      </c>
      <c r="J4794" t="str">
        <f>VLOOKUP($E4794,reference!$G$1:$H$25,2,FALSE)</f>
        <v>No data</v>
      </c>
      <c r="K4794" t="str">
        <f t="shared" si="74"/>
        <v>Non Irigasi</v>
      </c>
      <c r="L4794" t="s">
        <v>328</v>
      </c>
    </row>
    <row r="4795" spans="1:12" x14ac:dyDescent="0.25">
      <c r="A4795" s="1">
        <v>4794</v>
      </c>
      <c r="B4795" s="3">
        <v>9</v>
      </c>
      <c r="C4795" s="1">
        <v>242</v>
      </c>
      <c r="D4795" s="1">
        <v>13</v>
      </c>
      <c r="E4795" s="1">
        <v>20</v>
      </c>
      <c r="F4795" s="1">
        <v>0</v>
      </c>
      <c r="G4795">
        <f>VLOOKUP(C4795,reference!$A$1:$E$310,5,FALSE)</f>
        <v>5315010</v>
      </c>
      <c r="H4795" t="str">
        <f>VLOOKUP(C4795,reference!$A$1:$E$310,4,FALSE)</f>
        <v>KOMODO</v>
      </c>
      <c r="I4795" t="str">
        <f>VLOOKUP($D4795,reference!$G$1:$H$25,2,FALSE)</f>
        <v>Pertanian lahan kering  campur semak / kebun campur</v>
      </c>
      <c r="J4795" t="str">
        <f>VLOOKUP($E4795,reference!$G$1:$H$25,2,FALSE)</f>
        <v>Tubuh air</v>
      </c>
      <c r="K4795" t="str">
        <f t="shared" si="74"/>
        <v>Non Irigasi</v>
      </c>
      <c r="L4795" t="s">
        <v>327</v>
      </c>
    </row>
    <row r="4796" spans="1:12" x14ac:dyDescent="0.25">
      <c r="A4796" s="1">
        <v>4795</v>
      </c>
      <c r="B4796" s="3">
        <v>5</v>
      </c>
      <c r="C4796" s="1">
        <v>277</v>
      </c>
      <c r="D4796" s="1">
        <v>16</v>
      </c>
      <c r="E4796" s="1">
        <v>13</v>
      </c>
      <c r="F4796" s="1">
        <v>0</v>
      </c>
      <c r="G4796">
        <f>VLOOKUP(C4796,reference!$A$1:$E$310,5,FALSE)</f>
        <v>5319010</v>
      </c>
      <c r="H4796" t="str">
        <f>VLOOKUP(C4796,reference!$A$1:$E$310,4,FALSE)</f>
        <v>BORONG</v>
      </c>
      <c r="I4796" t="str">
        <f>VLOOKUP($D4796,reference!$G$1:$H$25,2,FALSE)</f>
        <v>Pemukiman</v>
      </c>
      <c r="J4796" t="str">
        <f>VLOOKUP($E4796,reference!$G$1:$H$25,2,FALSE)</f>
        <v>Pertanian lahan kering  campur semak / kebun campur</v>
      </c>
      <c r="K4796" t="str">
        <f t="shared" si="74"/>
        <v>Non Irigasi</v>
      </c>
      <c r="L4796" t="s">
        <v>327</v>
      </c>
    </row>
    <row r="4797" spans="1:12" x14ac:dyDescent="0.25">
      <c r="A4797" s="1">
        <v>4796</v>
      </c>
      <c r="B4797" s="3">
        <v>1684</v>
      </c>
      <c r="C4797" s="1">
        <v>214</v>
      </c>
      <c r="D4797" s="1">
        <v>13</v>
      </c>
      <c r="E4797" s="1">
        <v>12</v>
      </c>
      <c r="F4797" s="1">
        <v>0</v>
      </c>
      <c r="G4797">
        <f>VLOOKUP(C4797,reference!$A$1:$E$310,5,FALSE)</f>
        <v>5312032</v>
      </c>
      <c r="H4797" t="str">
        <f>VLOOKUP(C4797,reference!$A$1:$E$310,4,FALSE)</f>
        <v>GOLEWA BARAT</v>
      </c>
      <c r="I4797" t="str">
        <f>VLOOKUP($D4797,reference!$G$1:$H$25,2,FALSE)</f>
        <v>Pertanian lahan kering  campur semak / kebun campur</v>
      </c>
      <c r="J4797" t="str">
        <f>VLOOKUP($E4797,reference!$G$1:$H$25,2,FALSE)</f>
        <v>Pertanian lahan kering</v>
      </c>
      <c r="K4797" t="str">
        <f t="shared" si="74"/>
        <v>Non Irigasi</v>
      </c>
      <c r="L4797" t="s">
        <v>327</v>
      </c>
    </row>
    <row r="4798" spans="1:12" x14ac:dyDescent="0.25">
      <c r="A4798" s="1">
        <v>4797</v>
      </c>
      <c r="B4798" s="3">
        <v>176</v>
      </c>
      <c r="C4798" s="1">
        <v>194</v>
      </c>
      <c r="D4798" s="1">
        <v>2</v>
      </c>
      <c r="E4798" s="1">
        <v>13</v>
      </c>
      <c r="F4798" s="1">
        <v>0</v>
      </c>
      <c r="G4798">
        <f>VLOOKUP(C4798,reference!$A$1:$E$310,5,FALSE)</f>
        <v>5311033</v>
      </c>
      <c r="H4798" t="str">
        <f>VLOOKUP(C4798,reference!$A$1:$E$310,4,FALSE)</f>
        <v>ENDE UTARA</v>
      </c>
      <c r="I4798" t="str">
        <f>VLOOKUP($D4798,reference!$G$1:$H$25,2,FALSE)</f>
        <v>Hutan lahan kering sekunder / bekas tebangan</v>
      </c>
      <c r="J4798" t="str">
        <f>VLOOKUP($E4798,reference!$G$1:$H$25,2,FALSE)</f>
        <v>Pertanian lahan kering  campur semak / kebun campur</v>
      </c>
      <c r="K4798" t="str">
        <f t="shared" si="74"/>
        <v>Non Irigasi</v>
      </c>
      <c r="L4798" t="s">
        <v>328</v>
      </c>
    </row>
    <row r="4799" spans="1:12" x14ac:dyDescent="0.25">
      <c r="A4799" s="1">
        <v>4798</v>
      </c>
      <c r="B4799" s="3">
        <v>7</v>
      </c>
      <c r="C4799" s="1">
        <v>201</v>
      </c>
      <c r="D4799" s="1">
        <v>9</v>
      </c>
      <c r="E4799" s="1">
        <v>13</v>
      </c>
      <c r="F4799" s="1">
        <v>0</v>
      </c>
      <c r="G4799">
        <f>VLOOKUP(C4799,reference!$A$1:$E$310,5,FALSE)</f>
        <v>5311054</v>
      </c>
      <c r="H4799" t="str">
        <f>VLOOKUP(C4799,reference!$A$1:$E$310,4,FALSE)</f>
        <v>NDORI</v>
      </c>
      <c r="I4799" t="str">
        <f>VLOOKUP($D4799,reference!$G$1:$H$25,2,FALSE)</f>
        <v>Semak belukar</v>
      </c>
      <c r="J4799" t="str">
        <f>VLOOKUP($E4799,reference!$G$1:$H$25,2,FALSE)</f>
        <v>Pertanian lahan kering  campur semak / kebun campur</v>
      </c>
      <c r="K4799" t="str">
        <f t="shared" si="74"/>
        <v>Non Irigasi</v>
      </c>
      <c r="L4799" t="s">
        <v>327</v>
      </c>
    </row>
    <row r="4800" spans="1:12" x14ac:dyDescent="0.25">
      <c r="A4800" s="1">
        <v>4799</v>
      </c>
      <c r="B4800" s="3">
        <v>3</v>
      </c>
      <c r="C4800" s="1">
        <v>199</v>
      </c>
      <c r="D4800" s="1">
        <v>0</v>
      </c>
      <c r="E4800" s="1">
        <v>9</v>
      </c>
      <c r="F4800" s="1">
        <v>0</v>
      </c>
      <c r="G4800">
        <f>VLOOKUP(C4800,reference!$A$1:$E$310,5,FALSE)</f>
        <v>5311052</v>
      </c>
      <c r="H4800" t="str">
        <f>VLOOKUP(C4800,reference!$A$1:$E$310,4,FALSE)</f>
        <v>LIO TIMUR</v>
      </c>
      <c r="I4800" t="str">
        <f>VLOOKUP($D4800,reference!$G$1:$H$25,2,FALSE)</f>
        <v>No data</v>
      </c>
      <c r="J4800" t="str">
        <f>VLOOKUP($E4800,reference!$G$1:$H$25,2,FALSE)</f>
        <v>Semak belukar</v>
      </c>
      <c r="K4800" t="str">
        <f t="shared" si="74"/>
        <v>Non Irigasi</v>
      </c>
      <c r="L4800" t="s">
        <v>327</v>
      </c>
    </row>
    <row r="4801" spans="1:12" x14ac:dyDescent="0.25">
      <c r="A4801" s="1">
        <v>4800</v>
      </c>
      <c r="B4801" s="3">
        <v>66</v>
      </c>
      <c r="C4801" s="1">
        <v>221</v>
      </c>
      <c r="D4801" s="1">
        <v>2</v>
      </c>
      <c r="E4801" s="1">
        <v>11</v>
      </c>
      <c r="F4801" s="1">
        <v>0</v>
      </c>
      <c r="G4801">
        <f>VLOOKUP(C4801,reference!$A$1:$E$310,5,FALSE)</f>
        <v>5313041</v>
      </c>
      <c r="H4801" t="str">
        <f>VLOOKUP(C4801,reference!$A$1:$E$310,4,FALSE)</f>
        <v>SATAR MESE BARAT</v>
      </c>
      <c r="I4801" t="str">
        <f>VLOOKUP($D4801,reference!$G$1:$H$25,2,FALSE)</f>
        <v>Hutan lahan kering sekunder / bekas tebangan</v>
      </c>
      <c r="J4801" t="str">
        <f>VLOOKUP($E4801,reference!$G$1:$H$25,2,FALSE)</f>
        <v>Savanna / Padang rumput</v>
      </c>
      <c r="K4801" t="str">
        <f t="shared" si="74"/>
        <v>Non Irigasi</v>
      </c>
      <c r="L4801" t="s">
        <v>328</v>
      </c>
    </row>
    <row r="4802" spans="1:12" x14ac:dyDescent="0.25">
      <c r="A4802" s="1">
        <v>4801</v>
      </c>
      <c r="B4802" s="3">
        <v>2</v>
      </c>
      <c r="C4802" s="1">
        <v>187</v>
      </c>
      <c r="D4802" s="1">
        <v>0</v>
      </c>
      <c r="E4802" s="1">
        <v>9</v>
      </c>
      <c r="F4802" s="1">
        <v>0</v>
      </c>
      <c r="G4802">
        <f>VLOOKUP(C4802,reference!$A$1:$E$310,5,FALSE)</f>
        <v>5311010</v>
      </c>
      <c r="H4802" t="str">
        <f>VLOOKUP(C4802,reference!$A$1:$E$310,4,FALSE)</f>
        <v>NANGAPANDA</v>
      </c>
      <c r="I4802" t="str">
        <f>VLOOKUP($D4802,reference!$G$1:$H$25,2,FALSE)</f>
        <v>No data</v>
      </c>
      <c r="J4802" t="str">
        <f>VLOOKUP($E4802,reference!$G$1:$H$25,2,FALSE)</f>
        <v>Semak belukar</v>
      </c>
      <c r="K4802" t="str">
        <f t="shared" si="74"/>
        <v>Non Irigasi</v>
      </c>
      <c r="L4802" t="s">
        <v>327</v>
      </c>
    </row>
    <row r="4803" spans="1:12" x14ac:dyDescent="0.25">
      <c r="A4803" s="1">
        <v>4802</v>
      </c>
      <c r="B4803" s="3">
        <v>20</v>
      </c>
      <c r="C4803" s="1">
        <v>194</v>
      </c>
      <c r="D4803" s="1">
        <v>2</v>
      </c>
      <c r="E4803" s="1">
        <v>12</v>
      </c>
      <c r="F4803" s="1">
        <v>0</v>
      </c>
      <c r="G4803">
        <f>VLOOKUP(C4803,reference!$A$1:$E$310,5,FALSE)</f>
        <v>5311033</v>
      </c>
      <c r="H4803" t="str">
        <f>VLOOKUP(C4803,reference!$A$1:$E$310,4,FALSE)</f>
        <v>ENDE UTARA</v>
      </c>
      <c r="I4803" t="str">
        <f>VLOOKUP($D4803,reference!$G$1:$H$25,2,FALSE)</f>
        <v>Hutan lahan kering sekunder / bekas tebangan</v>
      </c>
      <c r="J4803" t="str">
        <f>VLOOKUP($E4803,reference!$G$1:$H$25,2,FALSE)</f>
        <v>Pertanian lahan kering</v>
      </c>
      <c r="K4803" t="str">
        <f t="shared" ref="K4803:K4866" si="75">IF(F4803=0,"Non Irigasi","Buffer Irigasi")</f>
        <v>Non Irigasi</v>
      </c>
      <c r="L4803" t="s">
        <v>328</v>
      </c>
    </row>
    <row r="4804" spans="1:12" x14ac:dyDescent="0.25">
      <c r="A4804" s="1">
        <v>4803</v>
      </c>
      <c r="B4804" s="3">
        <v>330</v>
      </c>
      <c r="C4804" s="1">
        <v>192</v>
      </c>
      <c r="D4804" s="1">
        <v>16</v>
      </c>
      <c r="E4804" s="1">
        <v>16</v>
      </c>
      <c r="F4804" s="1">
        <v>0</v>
      </c>
      <c r="G4804">
        <f>VLOOKUP(C4804,reference!$A$1:$E$310,5,FALSE)</f>
        <v>5311031</v>
      </c>
      <c r="H4804" t="str">
        <f>VLOOKUP(C4804,reference!$A$1:$E$310,4,FALSE)</f>
        <v>ENDE TIMUR</v>
      </c>
      <c r="I4804" t="str">
        <f>VLOOKUP($D4804,reference!$G$1:$H$25,2,FALSE)</f>
        <v>Pemukiman</v>
      </c>
      <c r="J4804" t="str">
        <f>VLOOKUP($E4804,reference!$G$1:$H$25,2,FALSE)</f>
        <v>Pemukiman</v>
      </c>
      <c r="K4804" t="str">
        <f t="shared" si="75"/>
        <v>Non Irigasi</v>
      </c>
      <c r="L4804" t="s">
        <v>327</v>
      </c>
    </row>
    <row r="4805" spans="1:12" x14ac:dyDescent="0.25">
      <c r="A4805" s="1">
        <v>4804</v>
      </c>
      <c r="B4805" s="3">
        <v>1</v>
      </c>
      <c r="C4805" s="1">
        <v>192</v>
      </c>
      <c r="D4805" s="1">
        <v>16</v>
      </c>
      <c r="E4805" s="1">
        <v>12</v>
      </c>
      <c r="F4805" s="1">
        <v>0</v>
      </c>
      <c r="G4805">
        <f>VLOOKUP(C4805,reference!$A$1:$E$310,5,FALSE)</f>
        <v>5311031</v>
      </c>
      <c r="H4805" t="str">
        <f>VLOOKUP(C4805,reference!$A$1:$E$310,4,FALSE)</f>
        <v>ENDE TIMUR</v>
      </c>
      <c r="I4805" t="str">
        <f>VLOOKUP($D4805,reference!$G$1:$H$25,2,FALSE)</f>
        <v>Pemukiman</v>
      </c>
      <c r="J4805" t="str">
        <f>VLOOKUP($E4805,reference!$G$1:$H$25,2,FALSE)</f>
        <v>Pertanian lahan kering</v>
      </c>
      <c r="K4805" t="str">
        <f t="shared" si="75"/>
        <v>Non Irigasi</v>
      </c>
      <c r="L4805" t="s">
        <v>327</v>
      </c>
    </row>
    <row r="4806" spans="1:12" x14ac:dyDescent="0.25">
      <c r="A4806" s="1">
        <v>4805</v>
      </c>
      <c r="B4806" s="3">
        <v>7</v>
      </c>
      <c r="C4806" s="1">
        <v>199</v>
      </c>
      <c r="D4806" s="1">
        <v>0</v>
      </c>
      <c r="E4806" s="1">
        <v>12</v>
      </c>
      <c r="F4806" s="1">
        <v>0</v>
      </c>
      <c r="G4806">
        <f>VLOOKUP(C4806,reference!$A$1:$E$310,5,FALSE)</f>
        <v>5311052</v>
      </c>
      <c r="H4806" t="str">
        <f>VLOOKUP(C4806,reference!$A$1:$E$310,4,FALSE)</f>
        <v>LIO TIMUR</v>
      </c>
      <c r="I4806" t="str">
        <f>VLOOKUP($D4806,reference!$G$1:$H$25,2,FALSE)</f>
        <v>No data</v>
      </c>
      <c r="J4806" t="str">
        <f>VLOOKUP($E4806,reference!$G$1:$H$25,2,FALSE)</f>
        <v>Pertanian lahan kering</v>
      </c>
      <c r="K4806" t="str">
        <f t="shared" si="75"/>
        <v>Non Irigasi</v>
      </c>
      <c r="L4806" t="s">
        <v>327</v>
      </c>
    </row>
    <row r="4807" spans="1:12" x14ac:dyDescent="0.25">
      <c r="A4807" s="1">
        <v>4806</v>
      </c>
      <c r="B4807" s="3">
        <v>28</v>
      </c>
      <c r="C4807" s="1">
        <v>192</v>
      </c>
      <c r="D4807" s="1">
        <v>2</v>
      </c>
      <c r="E4807" s="1">
        <v>16</v>
      </c>
      <c r="F4807" s="1">
        <v>0</v>
      </c>
      <c r="G4807">
        <f>VLOOKUP(C4807,reference!$A$1:$E$310,5,FALSE)</f>
        <v>5311031</v>
      </c>
      <c r="H4807" t="str">
        <f>VLOOKUP(C4807,reference!$A$1:$E$310,4,FALSE)</f>
        <v>ENDE TIMUR</v>
      </c>
      <c r="I4807" t="str">
        <f>VLOOKUP($D4807,reference!$G$1:$H$25,2,FALSE)</f>
        <v>Hutan lahan kering sekunder / bekas tebangan</v>
      </c>
      <c r="J4807" t="str">
        <f>VLOOKUP($E4807,reference!$G$1:$H$25,2,FALSE)</f>
        <v>Pemukiman</v>
      </c>
      <c r="K4807" t="str">
        <f t="shared" si="75"/>
        <v>Non Irigasi</v>
      </c>
      <c r="L4807" t="s">
        <v>328</v>
      </c>
    </row>
    <row r="4808" spans="1:12" x14ac:dyDescent="0.25">
      <c r="A4808" s="1">
        <v>4807</v>
      </c>
      <c r="B4808" s="3">
        <v>44</v>
      </c>
      <c r="C4808" s="1">
        <v>195</v>
      </c>
      <c r="D4808" s="1">
        <v>16</v>
      </c>
      <c r="E4808" s="1">
        <v>2</v>
      </c>
      <c r="F4808" s="1">
        <v>0</v>
      </c>
      <c r="G4808">
        <f>VLOOKUP(C4808,reference!$A$1:$E$310,5,FALSE)</f>
        <v>5311040</v>
      </c>
      <c r="H4808" t="str">
        <f>VLOOKUP(C4808,reference!$A$1:$E$310,4,FALSE)</f>
        <v>NDONA</v>
      </c>
      <c r="I4808" t="str">
        <f>VLOOKUP($D4808,reference!$G$1:$H$25,2,FALSE)</f>
        <v>Pemukiman</v>
      </c>
      <c r="J4808" t="str">
        <f>VLOOKUP($E4808,reference!$G$1:$H$25,2,FALSE)</f>
        <v>Hutan lahan kering sekunder / bekas tebangan</v>
      </c>
      <c r="K4808" t="str">
        <f t="shared" si="75"/>
        <v>Non Irigasi</v>
      </c>
      <c r="L4808" t="s">
        <v>327</v>
      </c>
    </row>
    <row r="4809" spans="1:12" x14ac:dyDescent="0.25">
      <c r="A4809" s="1">
        <v>4808</v>
      </c>
      <c r="B4809" s="3">
        <v>185</v>
      </c>
      <c r="C4809" s="1">
        <v>220</v>
      </c>
      <c r="D4809" s="1">
        <v>16</v>
      </c>
      <c r="E4809" s="1">
        <v>14</v>
      </c>
      <c r="F4809" s="1">
        <v>0</v>
      </c>
      <c r="G4809">
        <f>VLOOKUP(C4809,reference!$A$1:$E$310,5,FALSE)</f>
        <v>5313040</v>
      </c>
      <c r="H4809" t="str">
        <f>VLOOKUP(C4809,reference!$A$1:$E$310,4,FALSE)</f>
        <v>SATAR MESE</v>
      </c>
      <c r="I4809" t="str">
        <f>VLOOKUP($D4809,reference!$G$1:$H$25,2,FALSE)</f>
        <v>Pemukiman</v>
      </c>
      <c r="J4809" t="str">
        <f>VLOOKUP($E4809,reference!$G$1:$H$25,2,FALSE)</f>
        <v>Sawah</v>
      </c>
      <c r="K4809" t="str">
        <f t="shared" si="75"/>
        <v>Non Irigasi</v>
      </c>
      <c r="L4809" t="s">
        <v>327</v>
      </c>
    </row>
    <row r="4810" spans="1:12" x14ac:dyDescent="0.25">
      <c r="A4810" s="1">
        <v>4809</v>
      </c>
      <c r="B4810" s="3">
        <v>9</v>
      </c>
      <c r="C4810" s="1">
        <v>212</v>
      </c>
      <c r="D4810" s="1">
        <v>11</v>
      </c>
      <c r="E4810" s="1">
        <v>2</v>
      </c>
      <c r="F4810" s="1">
        <v>0</v>
      </c>
      <c r="G4810">
        <f>VLOOKUP(C4810,reference!$A$1:$E$310,5,FALSE)</f>
        <v>5312030</v>
      </c>
      <c r="H4810" t="str">
        <f>VLOOKUP(C4810,reference!$A$1:$E$310,4,FALSE)</f>
        <v>GOLEWA</v>
      </c>
      <c r="I4810" t="str">
        <f>VLOOKUP($D4810,reference!$G$1:$H$25,2,FALSE)</f>
        <v>Savanna / Padang rumput</v>
      </c>
      <c r="J4810" t="str">
        <f>VLOOKUP($E4810,reference!$G$1:$H$25,2,FALSE)</f>
        <v>Hutan lahan kering sekunder / bekas tebangan</v>
      </c>
      <c r="K4810" t="str">
        <f t="shared" si="75"/>
        <v>Non Irigasi</v>
      </c>
      <c r="L4810" t="s">
        <v>327</v>
      </c>
    </row>
    <row r="4811" spans="1:12" x14ac:dyDescent="0.25">
      <c r="A4811" s="1">
        <v>4810</v>
      </c>
      <c r="B4811" s="3">
        <v>132</v>
      </c>
      <c r="C4811" s="1">
        <v>195</v>
      </c>
      <c r="D4811" s="1">
        <v>16</v>
      </c>
      <c r="E4811" s="1">
        <v>16</v>
      </c>
      <c r="F4811" s="1">
        <v>0</v>
      </c>
      <c r="G4811">
        <f>VLOOKUP(C4811,reference!$A$1:$E$310,5,FALSE)</f>
        <v>5311040</v>
      </c>
      <c r="H4811" t="str">
        <f>VLOOKUP(C4811,reference!$A$1:$E$310,4,FALSE)</f>
        <v>NDONA</v>
      </c>
      <c r="I4811" t="str">
        <f>VLOOKUP($D4811,reference!$G$1:$H$25,2,FALSE)</f>
        <v>Pemukiman</v>
      </c>
      <c r="J4811" t="str">
        <f>VLOOKUP($E4811,reference!$G$1:$H$25,2,FALSE)</f>
        <v>Pemukiman</v>
      </c>
      <c r="K4811" t="str">
        <f t="shared" si="75"/>
        <v>Non Irigasi</v>
      </c>
      <c r="L4811" t="s">
        <v>327</v>
      </c>
    </row>
    <row r="4812" spans="1:12" x14ac:dyDescent="0.25">
      <c r="A4812" s="1">
        <v>4811</v>
      </c>
      <c r="B4812" s="3">
        <v>76</v>
      </c>
      <c r="C4812" s="1">
        <v>248</v>
      </c>
      <c r="D4812" s="1">
        <v>14</v>
      </c>
      <c r="E4812" s="1">
        <v>11</v>
      </c>
      <c r="F4812" s="1">
        <v>0</v>
      </c>
      <c r="G4812">
        <f>VLOOKUP(C4812,reference!$A$1:$E$310,5,FALSE)</f>
        <v>5315032</v>
      </c>
      <c r="H4812" t="str">
        <f>VLOOKUP(C4812,reference!$A$1:$E$310,4,FALSE)</f>
        <v>LEMBOR SELATAN</v>
      </c>
      <c r="I4812" t="str">
        <f>VLOOKUP($D4812,reference!$G$1:$H$25,2,FALSE)</f>
        <v>Sawah</v>
      </c>
      <c r="J4812" t="str">
        <f>VLOOKUP($E4812,reference!$G$1:$H$25,2,FALSE)</f>
        <v>Savanna / Padang rumput</v>
      </c>
      <c r="K4812" t="str">
        <f t="shared" si="75"/>
        <v>Non Irigasi</v>
      </c>
      <c r="L4812" t="s">
        <v>327</v>
      </c>
    </row>
    <row r="4813" spans="1:12" x14ac:dyDescent="0.25">
      <c r="A4813" s="1">
        <v>4812</v>
      </c>
      <c r="B4813" s="3">
        <v>168</v>
      </c>
      <c r="C4813" s="1">
        <v>220</v>
      </c>
      <c r="D4813" s="1">
        <v>16</v>
      </c>
      <c r="E4813" s="1">
        <v>16</v>
      </c>
      <c r="F4813" s="1">
        <v>0</v>
      </c>
      <c r="G4813">
        <f>VLOOKUP(C4813,reference!$A$1:$E$310,5,FALSE)</f>
        <v>5313040</v>
      </c>
      <c r="H4813" t="str">
        <f>VLOOKUP(C4813,reference!$A$1:$E$310,4,FALSE)</f>
        <v>SATAR MESE</v>
      </c>
      <c r="I4813" t="str">
        <f>VLOOKUP($D4813,reference!$G$1:$H$25,2,FALSE)</f>
        <v>Pemukiman</v>
      </c>
      <c r="J4813" t="str">
        <f>VLOOKUP($E4813,reference!$G$1:$H$25,2,FALSE)</f>
        <v>Pemukiman</v>
      </c>
      <c r="K4813" t="str">
        <f t="shared" si="75"/>
        <v>Non Irigasi</v>
      </c>
      <c r="L4813" t="s">
        <v>327</v>
      </c>
    </row>
    <row r="4814" spans="1:12" x14ac:dyDescent="0.25">
      <c r="A4814" s="1">
        <v>4813</v>
      </c>
      <c r="B4814" s="3">
        <v>2</v>
      </c>
      <c r="C4814" s="1">
        <v>220</v>
      </c>
      <c r="D4814" s="1">
        <v>16</v>
      </c>
      <c r="E4814" s="1">
        <v>13</v>
      </c>
      <c r="F4814" s="1">
        <v>0</v>
      </c>
      <c r="G4814">
        <f>VLOOKUP(C4814,reference!$A$1:$E$310,5,FALSE)</f>
        <v>5313040</v>
      </c>
      <c r="H4814" t="str">
        <f>VLOOKUP(C4814,reference!$A$1:$E$310,4,FALSE)</f>
        <v>SATAR MESE</v>
      </c>
      <c r="I4814" t="str">
        <f>VLOOKUP($D4814,reference!$G$1:$H$25,2,FALSE)</f>
        <v>Pemukiman</v>
      </c>
      <c r="J4814" t="str">
        <f>VLOOKUP($E4814,reference!$G$1:$H$25,2,FALSE)</f>
        <v>Pertanian lahan kering  campur semak / kebun campur</v>
      </c>
      <c r="K4814" t="str">
        <f t="shared" si="75"/>
        <v>Non Irigasi</v>
      </c>
      <c r="L4814" t="s">
        <v>327</v>
      </c>
    </row>
    <row r="4815" spans="1:12" x14ac:dyDescent="0.25">
      <c r="A4815" s="1">
        <v>4814</v>
      </c>
      <c r="B4815" s="3">
        <v>38</v>
      </c>
      <c r="C4815" s="1">
        <v>194</v>
      </c>
      <c r="D4815" s="1">
        <v>2</v>
      </c>
      <c r="E4815" s="1">
        <v>9</v>
      </c>
      <c r="F4815" s="1">
        <v>0</v>
      </c>
      <c r="G4815">
        <f>VLOOKUP(C4815,reference!$A$1:$E$310,5,FALSE)</f>
        <v>5311033</v>
      </c>
      <c r="H4815" t="str">
        <f>VLOOKUP(C4815,reference!$A$1:$E$310,4,FALSE)</f>
        <v>ENDE UTARA</v>
      </c>
      <c r="I4815" t="str">
        <f>VLOOKUP($D4815,reference!$G$1:$H$25,2,FALSE)</f>
        <v>Hutan lahan kering sekunder / bekas tebangan</v>
      </c>
      <c r="J4815" t="str">
        <f>VLOOKUP($E4815,reference!$G$1:$H$25,2,FALSE)</f>
        <v>Semak belukar</v>
      </c>
      <c r="K4815" t="str">
        <f t="shared" si="75"/>
        <v>Non Irigasi</v>
      </c>
      <c r="L4815" t="s">
        <v>328</v>
      </c>
    </row>
    <row r="4816" spans="1:12" x14ac:dyDescent="0.25">
      <c r="A4816" s="1">
        <v>4815</v>
      </c>
      <c r="B4816" s="3">
        <v>10</v>
      </c>
      <c r="C4816" s="1">
        <v>208</v>
      </c>
      <c r="D4816" s="1">
        <v>11</v>
      </c>
      <c r="E4816" s="1">
        <v>13</v>
      </c>
      <c r="F4816" s="1">
        <v>0</v>
      </c>
      <c r="G4816">
        <f>VLOOKUP(C4816,reference!$A$1:$E$310,5,FALSE)</f>
        <v>5312010</v>
      </c>
      <c r="H4816" t="str">
        <f>VLOOKUP(C4816,reference!$A$1:$E$310,4,FALSE)</f>
        <v>AIMERE</v>
      </c>
      <c r="I4816" t="str">
        <f>VLOOKUP($D4816,reference!$G$1:$H$25,2,FALSE)</f>
        <v>Savanna / Padang rumput</v>
      </c>
      <c r="J4816" t="str">
        <f>VLOOKUP($E4816,reference!$G$1:$H$25,2,FALSE)</f>
        <v>Pertanian lahan kering  campur semak / kebun campur</v>
      </c>
      <c r="K4816" t="str">
        <f t="shared" si="75"/>
        <v>Non Irigasi</v>
      </c>
      <c r="L4816" t="s">
        <v>327</v>
      </c>
    </row>
    <row r="4817" spans="1:12" x14ac:dyDescent="0.25">
      <c r="A4817" s="1">
        <v>4816</v>
      </c>
      <c r="B4817" s="3">
        <v>266</v>
      </c>
      <c r="C4817" s="1">
        <v>208</v>
      </c>
      <c r="D4817" s="1">
        <v>11</v>
      </c>
      <c r="E4817" s="1">
        <v>16</v>
      </c>
      <c r="F4817" s="1">
        <v>0</v>
      </c>
      <c r="G4817">
        <f>VLOOKUP(C4817,reference!$A$1:$E$310,5,FALSE)</f>
        <v>5312010</v>
      </c>
      <c r="H4817" t="str">
        <f>VLOOKUP(C4817,reference!$A$1:$E$310,4,FALSE)</f>
        <v>AIMERE</v>
      </c>
      <c r="I4817" t="str">
        <f>VLOOKUP($D4817,reference!$G$1:$H$25,2,FALSE)</f>
        <v>Savanna / Padang rumput</v>
      </c>
      <c r="J4817" t="str">
        <f>VLOOKUP($E4817,reference!$G$1:$H$25,2,FALSE)</f>
        <v>Pemukiman</v>
      </c>
      <c r="K4817" t="str">
        <f t="shared" si="75"/>
        <v>Non Irigasi</v>
      </c>
      <c r="L4817" t="s">
        <v>327</v>
      </c>
    </row>
    <row r="4818" spans="1:12" x14ac:dyDescent="0.25">
      <c r="A4818" s="1">
        <v>4817</v>
      </c>
      <c r="B4818" s="3">
        <v>192</v>
      </c>
      <c r="C4818" s="1">
        <v>214</v>
      </c>
      <c r="D4818" s="1">
        <v>13</v>
      </c>
      <c r="E4818" s="1">
        <v>16</v>
      </c>
      <c r="F4818" s="1">
        <v>0</v>
      </c>
      <c r="G4818">
        <f>VLOOKUP(C4818,reference!$A$1:$E$310,5,FALSE)</f>
        <v>5312032</v>
      </c>
      <c r="H4818" t="str">
        <f>VLOOKUP(C4818,reference!$A$1:$E$310,4,FALSE)</f>
        <v>GOLEWA BARAT</v>
      </c>
      <c r="I4818" t="str">
        <f>VLOOKUP($D4818,reference!$G$1:$H$25,2,FALSE)</f>
        <v>Pertanian lahan kering  campur semak / kebun campur</v>
      </c>
      <c r="J4818" t="str">
        <f>VLOOKUP($E4818,reference!$G$1:$H$25,2,FALSE)</f>
        <v>Pemukiman</v>
      </c>
      <c r="K4818" t="str">
        <f t="shared" si="75"/>
        <v>Non Irigasi</v>
      </c>
      <c r="L4818" t="s">
        <v>327</v>
      </c>
    </row>
    <row r="4819" spans="1:12" x14ac:dyDescent="0.25">
      <c r="A4819" s="1">
        <v>4818</v>
      </c>
      <c r="B4819" s="3">
        <v>516</v>
      </c>
      <c r="C4819" s="1">
        <v>214</v>
      </c>
      <c r="D4819" s="1">
        <v>13</v>
      </c>
      <c r="E4819" s="1">
        <v>2</v>
      </c>
      <c r="F4819" s="1">
        <v>0</v>
      </c>
      <c r="G4819">
        <f>VLOOKUP(C4819,reference!$A$1:$E$310,5,FALSE)</f>
        <v>5312032</v>
      </c>
      <c r="H4819" t="str">
        <f>VLOOKUP(C4819,reference!$A$1:$E$310,4,FALSE)</f>
        <v>GOLEWA BARAT</v>
      </c>
      <c r="I4819" t="str">
        <f>VLOOKUP($D4819,reference!$G$1:$H$25,2,FALSE)</f>
        <v>Pertanian lahan kering  campur semak / kebun campur</v>
      </c>
      <c r="J4819" t="str">
        <f>VLOOKUP($E4819,reference!$G$1:$H$25,2,FALSE)</f>
        <v>Hutan lahan kering sekunder / bekas tebangan</v>
      </c>
      <c r="K4819" t="str">
        <f t="shared" si="75"/>
        <v>Non Irigasi</v>
      </c>
      <c r="L4819" t="s">
        <v>327</v>
      </c>
    </row>
    <row r="4820" spans="1:12" x14ac:dyDescent="0.25">
      <c r="A4820" s="1">
        <v>4819</v>
      </c>
      <c r="B4820" s="3">
        <v>11</v>
      </c>
      <c r="C4820" s="1">
        <v>214</v>
      </c>
      <c r="D4820" s="1">
        <v>13</v>
      </c>
      <c r="E4820" s="1">
        <v>11</v>
      </c>
      <c r="F4820" s="1">
        <v>0</v>
      </c>
      <c r="G4820">
        <f>VLOOKUP(C4820,reference!$A$1:$E$310,5,FALSE)</f>
        <v>5312032</v>
      </c>
      <c r="H4820" t="str">
        <f>VLOOKUP(C4820,reference!$A$1:$E$310,4,FALSE)</f>
        <v>GOLEWA BARAT</v>
      </c>
      <c r="I4820" t="str">
        <f>VLOOKUP($D4820,reference!$G$1:$H$25,2,FALSE)</f>
        <v>Pertanian lahan kering  campur semak / kebun campur</v>
      </c>
      <c r="J4820" t="str">
        <f>VLOOKUP($E4820,reference!$G$1:$H$25,2,FALSE)</f>
        <v>Savanna / Padang rumput</v>
      </c>
      <c r="K4820" t="str">
        <f t="shared" si="75"/>
        <v>Non Irigasi</v>
      </c>
      <c r="L4820" t="s">
        <v>327</v>
      </c>
    </row>
    <row r="4821" spans="1:12" x14ac:dyDescent="0.25">
      <c r="A4821" s="1">
        <v>4820</v>
      </c>
      <c r="B4821" s="3">
        <v>3056</v>
      </c>
      <c r="C4821" s="1">
        <v>212</v>
      </c>
      <c r="D4821" s="1">
        <v>13</v>
      </c>
      <c r="E4821" s="1">
        <v>12</v>
      </c>
      <c r="F4821" s="1">
        <v>0</v>
      </c>
      <c r="G4821">
        <f>VLOOKUP(C4821,reference!$A$1:$E$310,5,FALSE)</f>
        <v>5312030</v>
      </c>
      <c r="H4821" t="str">
        <f>VLOOKUP(C4821,reference!$A$1:$E$310,4,FALSE)</f>
        <v>GOLEWA</v>
      </c>
      <c r="I4821" t="str">
        <f>VLOOKUP($D4821,reference!$G$1:$H$25,2,FALSE)</f>
        <v>Pertanian lahan kering  campur semak / kebun campur</v>
      </c>
      <c r="J4821" t="str">
        <f>VLOOKUP($E4821,reference!$G$1:$H$25,2,FALSE)</f>
        <v>Pertanian lahan kering</v>
      </c>
      <c r="K4821" t="str">
        <f t="shared" si="75"/>
        <v>Non Irigasi</v>
      </c>
      <c r="L4821" t="s">
        <v>327</v>
      </c>
    </row>
    <row r="4822" spans="1:12" x14ac:dyDescent="0.25">
      <c r="A4822" s="1">
        <v>4821</v>
      </c>
      <c r="B4822" s="3">
        <v>148</v>
      </c>
      <c r="C4822" s="1">
        <v>195</v>
      </c>
      <c r="D4822" s="1">
        <v>2</v>
      </c>
      <c r="E4822" s="1">
        <v>11</v>
      </c>
      <c r="F4822" s="1">
        <v>0</v>
      </c>
      <c r="G4822">
        <f>VLOOKUP(C4822,reference!$A$1:$E$310,5,FALSE)</f>
        <v>5311040</v>
      </c>
      <c r="H4822" t="str">
        <f>VLOOKUP(C4822,reference!$A$1:$E$310,4,FALSE)</f>
        <v>NDONA</v>
      </c>
      <c r="I4822" t="str">
        <f>VLOOKUP($D4822,reference!$G$1:$H$25,2,FALSE)</f>
        <v>Hutan lahan kering sekunder / bekas tebangan</v>
      </c>
      <c r="J4822" t="str">
        <f>VLOOKUP($E4822,reference!$G$1:$H$25,2,FALSE)</f>
        <v>Savanna / Padang rumput</v>
      </c>
      <c r="K4822" t="str">
        <f t="shared" si="75"/>
        <v>Non Irigasi</v>
      </c>
      <c r="L4822" t="s">
        <v>328</v>
      </c>
    </row>
    <row r="4823" spans="1:12" x14ac:dyDescent="0.25">
      <c r="A4823" s="1">
        <v>4822</v>
      </c>
      <c r="B4823" s="3">
        <v>69</v>
      </c>
      <c r="C4823" s="1">
        <v>198</v>
      </c>
      <c r="D4823" s="1">
        <v>16</v>
      </c>
      <c r="E4823" s="1">
        <v>16</v>
      </c>
      <c r="F4823" s="1">
        <v>0</v>
      </c>
      <c r="G4823">
        <f>VLOOKUP(C4823,reference!$A$1:$E$310,5,FALSE)</f>
        <v>5311051</v>
      </c>
      <c r="H4823" t="str">
        <f>VLOOKUP(C4823,reference!$A$1:$E$310,4,FALSE)</f>
        <v>WOLOJITA</v>
      </c>
      <c r="I4823" t="str">
        <f>VLOOKUP($D4823,reference!$G$1:$H$25,2,FALSE)</f>
        <v>Pemukiman</v>
      </c>
      <c r="J4823" t="str">
        <f>VLOOKUP($E4823,reference!$G$1:$H$25,2,FALSE)</f>
        <v>Pemukiman</v>
      </c>
      <c r="K4823" t="str">
        <f t="shared" si="75"/>
        <v>Non Irigasi</v>
      </c>
      <c r="L4823" t="s">
        <v>327</v>
      </c>
    </row>
    <row r="4824" spans="1:12" x14ac:dyDescent="0.25">
      <c r="A4824" s="1">
        <v>4823</v>
      </c>
      <c r="B4824" s="3">
        <v>9</v>
      </c>
      <c r="C4824" s="1">
        <v>208</v>
      </c>
      <c r="D4824" s="1">
        <v>20</v>
      </c>
      <c r="E4824" s="1">
        <v>13</v>
      </c>
      <c r="F4824" s="1">
        <v>0</v>
      </c>
      <c r="G4824">
        <f>VLOOKUP(C4824,reference!$A$1:$E$310,5,FALSE)</f>
        <v>5312010</v>
      </c>
      <c r="H4824" t="str">
        <f>VLOOKUP(C4824,reference!$A$1:$E$310,4,FALSE)</f>
        <v>AIMERE</v>
      </c>
      <c r="I4824" t="str">
        <f>VLOOKUP($D4824,reference!$G$1:$H$25,2,FALSE)</f>
        <v>Tubuh air</v>
      </c>
      <c r="J4824" t="str">
        <f>VLOOKUP($E4824,reference!$G$1:$H$25,2,FALSE)</f>
        <v>Pertanian lahan kering  campur semak / kebun campur</v>
      </c>
      <c r="K4824" t="str">
        <f t="shared" si="75"/>
        <v>Non Irigasi</v>
      </c>
      <c r="L4824" t="s">
        <v>327</v>
      </c>
    </row>
    <row r="4825" spans="1:12" x14ac:dyDescent="0.25">
      <c r="A4825" s="1">
        <v>4824</v>
      </c>
      <c r="B4825" s="3">
        <v>45</v>
      </c>
      <c r="C4825" s="1">
        <v>214</v>
      </c>
      <c r="D4825" s="1">
        <v>13</v>
      </c>
      <c r="E4825" s="1">
        <v>9</v>
      </c>
      <c r="F4825" s="1">
        <v>0</v>
      </c>
      <c r="G4825">
        <f>VLOOKUP(C4825,reference!$A$1:$E$310,5,FALSE)</f>
        <v>5312032</v>
      </c>
      <c r="H4825" t="str">
        <f>VLOOKUP(C4825,reference!$A$1:$E$310,4,FALSE)</f>
        <v>GOLEWA BARAT</v>
      </c>
      <c r="I4825" t="str">
        <f>VLOOKUP($D4825,reference!$G$1:$H$25,2,FALSE)</f>
        <v>Pertanian lahan kering  campur semak / kebun campur</v>
      </c>
      <c r="J4825" t="str">
        <f>VLOOKUP($E4825,reference!$G$1:$H$25,2,FALSE)</f>
        <v>Semak belukar</v>
      </c>
      <c r="K4825" t="str">
        <f t="shared" si="75"/>
        <v>Non Irigasi</v>
      </c>
      <c r="L4825" t="s">
        <v>327</v>
      </c>
    </row>
    <row r="4826" spans="1:12" x14ac:dyDescent="0.25">
      <c r="A4826" s="1">
        <v>4825</v>
      </c>
      <c r="B4826" s="3">
        <v>396</v>
      </c>
      <c r="C4826" s="1">
        <v>212</v>
      </c>
      <c r="D4826" s="1">
        <v>13</v>
      </c>
      <c r="E4826" s="1">
        <v>16</v>
      </c>
      <c r="F4826" s="1">
        <v>0</v>
      </c>
      <c r="G4826">
        <f>VLOOKUP(C4826,reference!$A$1:$E$310,5,FALSE)</f>
        <v>5312030</v>
      </c>
      <c r="H4826" t="str">
        <f>VLOOKUP(C4826,reference!$A$1:$E$310,4,FALSE)</f>
        <v>GOLEWA</v>
      </c>
      <c r="I4826" t="str">
        <f>VLOOKUP($D4826,reference!$G$1:$H$25,2,FALSE)</f>
        <v>Pertanian lahan kering  campur semak / kebun campur</v>
      </c>
      <c r="J4826" t="str">
        <f>VLOOKUP($E4826,reference!$G$1:$H$25,2,FALSE)</f>
        <v>Pemukiman</v>
      </c>
      <c r="K4826" t="str">
        <f t="shared" si="75"/>
        <v>Non Irigasi</v>
      </c>
      <c r="L4826" t="s">
        <v>327</v>
      </c>
    </row>
    <row r="4827" spans="1:12" x14ac:dyDescent="0.25">
      <c r="A4827" s="1">
        <v>4826</v>
      </c>
      <c r="B4827" s="3">
        <v>2</v>
      </c>
      <c r="C4827" s="1">
        <v>212</v>
      </c>
      <c r="D4827" s="1">
        <v>12</v>
      </c>
      <c r="E4827" s="1">
        <v>9</v>
      </c>
      <c r="F4827" s="1">
        <v>0</v>
      </c>
      <c r="G4827">
        <f>VLOOKUP(C4827,reference!$A$1:$E$310,5,FALSE)</f>
        <v>5312030</v>
      </c>
      <c r="H4827" t="str">
        <f>VLOOKUP(C4827,reference!$A$1:$E$310,4,FALSE)</f>
        <v>GOLEWA</v>
      </c>
      <c r="I4827" t="str">
        <f>VLOOKUP($D4827,reference!$G$1:$H$25,2,FALSE)</f>
        <v>Pertanian lahan kering</v>
      </c>
      <c r="J4827" t="str">
        <f>VLOOKUP($E4827,reference!$G$1:$H$25,2,FALSE)</f>
        <v>Semak belukar</v>
      </c>
      <c r="K4827" t="str">
        <f t="shared" si="75"/>
        <v>Non Irigasi</v>
      </c>
      <c r="L4827" t="s">
        <v>327</v>
      </c>
    </row>
    <row r="4828" spans="1:12" x14ac:dyDescent="0.25">
      <c r="A4828" s="1">
        <v>4827</v>
      </c>
      <c r="B4828" s="3">
        <v>121</v>
      </c>
      <c r="C4828" s="1">
        <v>212</v>
      </c>
      <c r="D4828" s="1">
        <v>2</v>
      </c>
      <c r="E4828" s="1">
        <v>12</v>
      </c>
      <c r="F4828" s="1">
        <v>0</v>
      </c>
      <c r="G4828">
        <f>VLOOKUP(C4828,reference!$A$1:$E$310,5,FALSE)</f>
        <v>5312030</v>
      </c>
      <c r="H4828" t="str">
        <f>VLOOKUP(C4828,reference!$A$1:$E$310,4,FALSE)</f>
        <v>GOLEWA</v>
      </c>
      <c r="I4828" t="str">
        <f>VLOOKUP($D4828,reference!$G$1:$H$25,2,FALSE)</f>
        <v>Hutan lahan kering sekunder / bekas tebangan</v>
      </c>
      <c r="J4828" t="str">
        <f>VLOOKUP($E4828,reference!$G$1:$H$25,2,FALSE)</f>
        <v>Pertanian lahan kering</v>
      </c>
      <c r="K4828" t="str">
        <f t="shared" si="75"/>
        <v>Non Irigasi</v>
      </c>
      <c r="L4828" t="s">
        <v>328</v>
      </c>
    </row>
    <row r="4829" spans="1:12" x14ac:dyDescent="0.25">
      <c r="A4829" s="1">
        <v>4828</v>
      </c>
      <c r="B4829" s="3">
        <v>4</v>
      </c>
      <c r="C4829" s="1">
        <v>199</v>
      </c>
      <c r="D4829" s="1">
        <v>0</v>
      </c>
      <c r="E4829" s="1">
        <v>0</v>
      </c>
      <c r="F4829" s="1">
        <v>0</v>
      </c>
      <c r="G4829">
        <f>VLOOKUP(C4829,reference!$A$1:$E$310,5,FALSE)</f>
        <v>5311052</v>
      </c>
      <c r="H4829" t="str">
        <f>VLOOKUP(C4829,reference!$A$1:$E$310,4,FALSE)</f>
        <v>LIO TIMUR</v>
      </c>
      <c r="I4829" t="str">
        <f>VLOOKUP($D4829,reference!$G$1:$H$25,2,FALSE)</f>
        <v>No data</v>
      </c>
      <c r="J4829" t="str">
        <f>VLOOKUP($E4829,reference!$G$1:$H$25,2,FALSE)</f>
        <v>No data</v>
      </c>
      <c r="K4829" t="str">
        <f t="shared" si="75"/>
        <v>Non Irigasi</v>
      </c>
      <c r="L4829" t="s">
        <v>327</v>
      </c>
    </row>
    <row r="4830" spans="1:12" x14ac:dyDescent="0.25">
      <c r="A4830" s="1">
        <v>4829</v>
      </c>
      <c r="B4830" s="3">
        <v>58</v>
      </c>
      <c r="C4830" s="1">
        <v>248</v>
      </c>
      <c r="D4830" s="1">
        <v>0</v>
      </c>
      <c r="E4830" s="1">
        <v>11</v>
      </c>
      <c r="F4830" s="1">
        <v>0</v>
      </c>
      <c r="G4830">
        <f>VLOOKUP(C4830,reference!$A$1:$E$310,5,FALSE)</f>
        <v>5315032</v>
      </c>
      <c r="H4830" t="str">
        <f>VLOOKUP(C4830,reference!$A$1:$E$310,4,FALSE)</f>
        <v>LEMBOR SELATAN</v>
      </c>
      <c r="I4830" t="str">
        <f>VLOOKUP($D4830,reference!$G$1:$H$25,2,FALSE)</f>
        <v>No data</v>
      </c>
      <c r="J4830" t="str">
        <f>VLOOKUP($E4830,reference!$G$1:$H$25,2,FALSE)</f>
        <v>Savanna / Padang rumput</v>
      </c>
      <c r="K4830" t="str">
        <f t="shared" si="75"/>
        <v>Non Irigasi</v>
      </c>
      <c r="L4830" t="s">
        <v>327</v>
      </c>
    </row>
    <row r="4831" spans="1:12" x14ac:dyDescent="0.25">
      <c r="A4831" s="1">
        <v>4830</v>
      </c>
      <c r="B4831" s="3">
        <v>4</v>
      </c>
      <c r="C4831" s="1">
        <v>248</v>
      </c>
      <c r="D4831" s="1">
        <v>14</v>
      </c>
      <c r="E4831" s="1">
        <v>2</v>
      </c>
      <c r="F4831" s="1">
        <v>0</v>
      </c>
      <c r="G4831">
        <f>VLOOKUP(C4831,reference!$A$1:$E$310,5,FALSE)</f>
        <v>5315032</v>
      </c>
      <c r="H4831" t="str">
        <f>VLOOKUP(C4831,reference!$A$1:$E$310,4,FALSE)</f>
        <v>LEMBOR SELATAN</v>
      </c>
      <c r="I4831" t="str">
        <f>VLOOKUP($D4831,reference!$G$1:$H$25,2,FALSE)</f>
        <v>Sawah</v>
      </c>
      <c r="J4831" t="str">
        <f>VLOOKUP($E4831,reference!$G$1:$H$25,2,FALSE)</f>
        <v>Hutan lahan kering sekunder / bekas tebangan</v>
      </c>
      <c r="K4831" t="str">
        <f t="shared" si="75"/>
        <v>Non Irigasi</v>
      </c>
      <c r="L4831" t="s">
        <v>327</v>
      </c>
    </row>
    <row r="4832" spans="1:12" x14ac:dyDescent="0.25">
      <c r="A4832" s="1">
        <v>4831</v>
      </c>
      <c r="B4832" s="3">
        <v>29</v>
      </c>
      <c r="C4832" s="1">
        <v>194</v>
      </c>
      <c r="D4832" s="1">
        <v>2</v>
      </c>
      <c r="E4832" s="1">
        <v>11</v>
      </c>
      <c r="F4832" s="1">
        <v>0</v>
      </c>
      <c r="G4832">
        <f>VLOOKUP(C4832,reference!$A$1:$E$310,5,FALSE)</f>
        <v>5311033</v>
      </c>
      <c r="H4832" t="str">
        <f>VLOOKUP(C4832,reference!$A$1:$E$310,4,FALSE)</f>
        <v>ENDE UTARA</v>
      </c>
      <c r="I4832" t="str">
        <f>VLOOKUP($D4832,reference!$G$1:$H$25,2,FALSE)</f>
        <v>Hutan lahan kering sekunder / bekas tebangan</v>
      </c>
      <c r="J4832" t="str">
        <f>VLOOKUP($E4832,reference!$G$1:$H$25,2,FALSE)</f>
        <v>Savanna / Padang rumput</v>
      </c>
      <c r="K4832" t="str">
        <f t="shared" si="75"/>
        <v>Non Irigasi</v>
      </c>
      <c r="L4832" t="s">
        <v>328</v>
      </c>
    </row>
    <row r="4833" spans="1:12" x14ac:dyDescent="0.25">
      <c r="A4833" s="1">
        <v>4832</v>
      </c>
      <c r="B4833" s="3">
        <v>48</v>
      </c>
      <c r="C4833" s="1">
        <v>196</v>
      </c>
      <c r="D4833" s="1">
        <v>2</v>
      </c>
      <c r="E4833" s="1">
        <v>13</v>
      </c>
      <c r="F4833" s="1">
        <v>0</v>
      </c>
      <c r="G4833">
        <f>VLOOKUP(C4833,reference!$A$1:$E$310,5,FALSE)</f>
        <v>5311041</v>
      </c>
      <c r="H4833" t="str">
        <f>VLOOKUP(C4833,reference!$A$1:$E$310,4,FALSE)</f>
        <v>NDONA TIMUR</v>
      </c>
      <c r="I4833" t="str">
        <f>VLOOKUP($D4833,reference!$G$1:$H$25,2,FALSE)</f>
        <v>Hutan lahan kering sekunder / bekas tebangan</v>
      </c>
      <c r="J4833" t="str">
        <f>VLOOKUP($E4833,reference!$G$1:$H$25,2,FALSE)</f>
        <v>Pertanian lahan kering  campur semak / kebun campur</v>
      </c>
      <c r="K4833" t="str">
        <f t="shared" si="75"/>
        <v>Non Irigasi</v>
      </c>
      <c r="L4833" t="s">
        <v>328</v>
      </c>
    </row>
    <row r="4834" spans="1:12" x14ac:dyDescent="0.25">
      <c r="A4834" s="1">
        <v>4833</v>
      </c>
      <c r="B4834" s="3">
        <v>38</v>
      </c>
      <c r="C4834" s="1">
        <v>198</v>
      </c>
      <c r="D4834" s="1">
        <v>16</v>
      </c>
      <c r="E4834" s="1">
        <v>12</v>
      </c>
      <c r="F4834" s="1">
        <v>0</v>
      </c>
      <c r="G4834">
        <f>VLOOKUP(C4834,reference!$A$1:$E$310,5,FALSE)</f>
        <v>5311051</v>
      </c>
      <c r="H4834" t="str">
        <f>VLOOKUP(C4834,reference!$A$1:$E$310,4,FALSE)</f>
        <v>WOLOJITA</v>
      </c>
      <c r="I4834" t="str">
        <f>VLOOKUP($D4834,reference!$G$1:$H$25,2,FALSE)</f>
        <v>Pemukiman</v>
      </c>
      <c r="J4834" t="str">
        <f>VLOOKUP($E4834,reference!$G$1:$H$25,2,FALSE)</f>
        <v>Pertanian lahan kering</v>
      </c>
      <c r="K4834" t="str">
        <f t="shared" si="75"/>
        <v>Non Irigasi</v>
      </c>
      <c r="L4834" t="s">
        <v>327</v>
      </c>
    </row>
    <row r="4835" spans="1:12" x14ac:dyDescent="0.25">
      <c r="A4835" s="1">
        <v>4834</v>
      </c>
      <c r="B4835" s="3">
        <v>35</v>
      </c>
      <c r="C4835" s="1">
        <v>201</v>
      </c>
      <c r="D4835" s="1">
        <v>9</v>
      </c>
      <c r="E4835" s="1">
        <v>16</v>
      </c>
      <c r="F4835" s="1">
        <v>0</v>
      </c>
      <c r="G4835">
        <f>VLOOKUP(C4835,reference!$A$1:$E$310,5,FALSE)</f>
        <v>5311054</v>
      </c>
      <c r="H4835" t="str">
        <f>VLOOKUP(C4835,reference!$A$1:$E$310,4,FALSE)</f>
        <v>NDORI</v>
      </c>
      <c r="I4835" t="str">
        <f>VLOOKUP($D4835,reference!$G$1:$H$25,2,FALSE)</f>
        <v>Semak belukar</v>
      </c>
      <c r="J4835" t="str">
        <f>VLOOKUP($E4835,reference!$G$1:$H$25,2,FALSE)</f>
        <v>Pemukiman</v>
      </c>
      <c r="K4835" t="str">
        <f t="shared" si="75"/>
        <v>Non Irigasi</v>
      </c>
      <c r="L4835" t="s">
        <v>327</v>
      </c>
    </row>
    <row r="4836" spans="1:12" x14ac:dyDescent="0.25">
      <c r="A4836" s="1">
        <v>4835</v>
      </c>
      <c r="B4836" s="3">
        <v>546</v>
      </c>
      <c r="C4836" s="1">
        <v>212</v>
      </c>
      <c r="D4836" s="1">
        <v>2</v>
      </c>
      <c r="E4836" s="1">
        <v>2</v>
      </c>
      <c r="F4836" s="1">
        <v>0</v>
      </c>
      <c r="G4836">
        <f>VLOOKUP(C4836,reference!$A$1:$E$310,5,FALSE)</f>
        <v>5312030</v>
      </c>
      <c r="H4836" t="str">
        <f>VLOOKUP(C4836,reference!$A$1:$E$310,4,FALSE)</f>
        <v>GOLEWA</v>
      </c>
      <c r="I4836" t="str">
        <f>VLOOKUP($D4836,reference!$G$1:$H$25,2,FALSE)</f>
        <v>Hutan lahan kering sekunder / bekas tebangan</v>
      </c>
      <c r="J4836" t="str">
        <f>VLOOKUP($E4836,reference!$G$1:$H$25,2,FALSE)</f>
        <v>Hutan lahan kering sekunder / bekas tebangan</v>
      </c>
      <c r="K4836" t="str">
        <f t="shared" si="75"/>
        <v>Non Irigasi</v>
      </c>
      <c r="L4836" t="s">
        <v>327</v>
      </c>
    </row>
    <row r="4837" spans="1:12" x14ac:dyDescent="0.25">
      <c r="A4837" s="1">
        <v>4836</v>
      </c>
      <c r="B4837" s="3">
        <v>4874</v>
      </c>
      <c r="C4837" s="1">
        <v>270</v>
      </c>
      <c r="D4837" s="1">
        <v>2</v>
      </c>
      <c r="E4837" s="1">
        <v>2</v>
      </c>
      <c r="F4837" s="1">
        <v>0</v>
      </c>
      <c r="G4837">
        <f>VLOOKUP(C4837,reference!$A$1:$E$310,5,FALSE)</f>
        <v>5318010</v>
      </c>
      <c r="H4837" t="str">
        <f>VLOOKUP(C4837,reference!$A$1:$E$310,4,FALSE)</f>
        <v>MAUPONGGO</v>
      </c>
      <c r="I4837" t="str">
        <f>VLOOKUP($D4837,reference!$G$1:$H$25,2,FALSE)</f>
        <v>Hutan lahan kering sekunder / bekas tebangan</v>
      </c>
      <c r="J4837" t="str">
        <f>VLOOKUP($E4837,reference!$G$1:$H$25,2,FALSE)</f>
        <v>Hutan lahan kering sekunder / bekas tebangan</v>
      </c>
      <c r="K4837" t="str">
        <f t="shared" si="75"/>
        <v>Non Irigasi</v>
      </c>
      <c r="L4837" t="s">
        <v>327</v>
      </c>
    </row>
    <row r="4838" spans="1:12" x14ac:dyDescent="0.25">
      <c r="A4838" s="1">
        <v>4837</v>
      </c>
      <c r="B4838" s="3">
        <v>31</v>
      </c>
      <c r="C4838" s="1">
        <v>192</v>
      </c>
      <c r="D4838" s="1">
        <v>2</v>
      </c>
      <c r="E4838" s="1">
        <v>11</v>
      </c>
      <c r="F4838" s="1">
        <v>0</v>
      </c>
      <c r="G4838">
        <f>VLOOKUP(C4838,reference!$A$1:$E$310,5,FALSE)</f>
        <v>5311031</v>
      </c>
      <c r="H4838" t="str">
        <f>VLOOKUP(C4838,reference!$A$1:$E$310,4,FALSE)</f>
        <v>ENDE TIMUR</v>
      </c>
      <c r="I4838" t="str">
        <f>VLOOKUP($D4838,reference!$G$1:$H$25,2,FALSE)</f>
        <v>Hutan lahan kering sekunder / bekas tebangan</v>
      </c>
      <c r="J4838" t="str">
        <f>VLOOKUP($E4838,reference!$G$1:$H$25,2,FALSE)</f>
        <v>Savanna / Padang rumput</v>
      </c>
      <c r="K4838" t="str">
        <f t="shared" si="75"/>
        <v>Non Irigasi</v>
      </c>
      <c r="L4838" t="s">
        <v>328</v>
      </c>
    </row>
    <row r="4839" spans="1:12" x14ac:dyDescent="0.25">
      <c r="A4839" s="1">
        <v>4838</v>
      </c>
      <c r="B4839" s="3">
        <v>125</v>
      </c>
      <c r="C4839" s="1">
        <v>201</v>
      </c>
      <c r="D4839" s="1">
        <v>2</v>
      </c>
      <c r="E4839" s="1">
        <v>12</v>
      </c>
      <c r="F4839" s="1">
        <v>0</v>
      </c>
      <c r="G4839">
        <f>VLOOKUP(C4839,reference!$A$1:$E$310,5,FALSE)</f>
        <v>5311054</v>
      </c>
      <c r="H4839" t="str">
        <f>VLOOKUP(C4839,reference!$A$1:$E$310,4,FALSE)</f>
        <v>NDORI</v>
      </c>
      <c r="I4839" t="str">
        <f>VLOOKUP($D4839,reference!$G$1:$H$25,2,FALSE)</f>
        <v>Hutan lahan kering sekunder / bekas tebangan</v>
      </c>
      <c r="J4839" t="str">
        <f>VLOOKUP($E4839,reference!$G$1:$H$25,2,FALSE)</f>
        <v>Pertanian lahan kering</v>
      </c>
      <c r="K4839" t="str">
        <f t="shared" si="75"/>
        <v>Non Irigasi</v>
      </c>
      <c r="L4839" t="s">
        <v>328</v>
      </c>
    </row>
    <row r="4840" spans="1:12" x14ac:dyDescent="0.25">
      <c r="A4840" s="1">
        <v>4839</v>
      </c>
      <c r="B4840" s="3">
        <v>2</v>
      </c>
      <c r="C4840" s="1">
        <v>270</v>
      </c>
      <c r="D4840" s="1">
        <v>12</v>
      </c>
      <c r="E4840" s="1">
        <v>13</v>
      </c>
      <c r="F4840" s="1">
        <v>0</v>
      </c>
      <c r="G4840">
        <f>VLOOKUP(C4840,reference!$A$1:$E$310,5,FALSE)</f>
        <v>5318010</v>
      </c>
      <c r="H4840" t="str">
        <f>VLOOKUP(C4840,reference!$A$1:$E$310,4,FALSE)</f>
        <v>MAUPONGGO</v>
      </c>
      <c r="I4840" t="str">
        <f>VLOOKUP($D4840,reference!$G$1:$H$25,2,FALSE)</f>
        <v>Pertanian lahan kering</v>
      </c>
      <c r="J4840" t="str">
        <f>VLOOKUP($E4840,reference!$G$1:$H$25,2,FALSE)</f>
        <v>Pertanian lahan kering  campur semak / kebun campur</v>
      </c>
      <c r="K4840" t="str">
        <f t="shared" si="75"/>
        <v>Non Irigasi</v>
      </c>
      <c r="L4840" t="s">
        <v>327</v>
      </c>
    </row>
    <row r="4841" spans="1:12" x14ac:dyDescent="0.25">
      <c r="A4841" s="1">
        <v>4840</v>
      </c>
      <c r="B4841" s="3">
        <v>911</v>
      </c>
      <c r="C4841" s="1">
        <v>270</v>
      </c>
      <c r="D4841" s="1">
        <v>2</v>
      </c>
      <c r="E4841" s="1">
        <v>13</v>
      </c>
      <c r="F4841" s="1">
        <v>0</v>
      </c>
      <c r="G4841">
        <f>VLOOKUP(C4841,reference!$A$1:$E$310,5,FALSE)</f>
        <v>5318010</v>
      </c>
      <c r="H4841" t="str">
        <f>VLOOKUP(C4841,reference!$A$1:$E$310,4,FALSE)</f>
        <v>MAUPONGGO</v>
      </c>
      <c r="I4841" t="str">
        <f>VLOOKUP($D4841,reference!$G$1:$H$25,2,FALSE)</f>
        <v>Hutan lahan kering sekunder / bekas tebangan</v>
      </c>
      <c r="J4841" t="str">
        <f>VLOOKUP($E4841,reference!$G$1:$H$25,2,FALSE)</f>
        <v>Pertanian lahan kering  campur semak / kebun campur</v>
      </c>
      <c r="K4841" t="str">
        <f t="shared" si="75"/>
        <v>Non Irigasi</v>
      </c>
      <c r="L4841" t="s">
        <v>328</v>
      </c>
    </row>
    <row r="4842" spans="1:12" x14ac:dyDescent="0.25">
      <c r="A4842" s="1">
        <v>4841</v>
      </c>
      <c r="B4842" s="3">
        <v>32</v>
      </c>
      <c r="C4842" s="1">
        <v>221</v>
      </c>
      <c r="D4842" s="1">
        <v>14</v>
      </c>
      <c r="E4842" s="1">
        <v>13</v>
      </c>
      <c r="F4842" s="1">
        <v>0</v>
      </c>
      <c r="G4842">
        <f>VLOOKUP(C4842,reference!$A$1:$E$310,5,FALSE)</f>
        <v>5313041</v>
      </c>
      <c r="H4842" t="str">
        <f>VLOOKUP(C4842,reference!$A$1:$E$310,4,FALSE)</f>
        <v>SATAR MESE BARAT</v>
      </c>
      <c r="I4842" t="str">
        <f>VLOOKUP($D4842,reference!$G$1:$H$25,2,FALSE)</f>
        <v>Sawah</v>
      </c>
      <c r="J4842" t="str">
        <f>VLOOKUP($E4842,reference!$G$1:$H$25,2,FALSE)</f>
        <v>Pertanian lahan kering  campur semak / kebun campur</v>
      </c>
      <c r="K4842" t="str">
        <f t="shared" si="75"/>
        <v>Non Irigasi</v>
      </c>
      <c r="L4842" t="s">
        <v>327</v>
      </c>
    </row>
    <row r="4843" spans="1:12" x14ac:dyDescent="0.25">
      <c r="A4843" s="1">
        <v>4842</v>
      </c>
      <c r="B4843" s="3">
        <v>325</v>
      </c>
      <c r="C4843" s="1">
        <v>214</v>
      </c>
      <c r="D4843" s="1">
        <v>16</v>
      </c>
      <c r="E4843" s="1">
        <v>12</v>
      </c>
      <c r="F4843" s="1">
        <v>0</v>
      </c>
      <c r="G4843">
        <f>VLOOKUP(C4843,reference!$A$1:$E$310,5,FALSE)</f>
        <v>5312032</v>
      </c>
      <c r="H4843" t="str">
        <f>VLOOKUP(C4843,reference!$A$1:$E$310,4,FALSE)</f>
        <v>GOLEWA BARAT</v>
      </c>
      <c r="I4843" t="str">
        <f>VLOOKUP($D4843,reference!$G$1:$H$25,2,FALSE)</f>
        <v>Pemukiman</v>
      </c>
      <c r="J4843" t="str">
        <f>VLOOKUP($E4843,reference!$G$1:$H$25,2,FALSE)</f>
        <v>Pertanian lahan kering</v>
      </c>
      <c r="K4843" t="str">
        <f t="shared" si="75"/>
        <v>Non Irigasi</v>
      </c>
      <c r="L4843" t="s">
        <v>327</v>
      </c>
    </row>
    <row r="4844" spans="1:12" x14ac:dyDescent="0.25">
      <c r="A4844" s="1">
        <v>4843</v>
      </c>
      <c r="B4844" s="3">
        <v>818</v>
      </c>
      <c r="C4844" s="1">
        <v>270</v>
      </c>
      <c r="D4844" s="1">
        <v>12</v>
      </c>
      <c r="E4844" s="1">
        <v>2</v>
      </c>
      <c r="F4844" s="1">
        <v>0</v>
      </c>
      <c r="G4844">
        <f>VLOOKUP(C4844,reference!$A$1:$E$310,5,FALSE)</f>
        <v>5318010</v>
      </c>
      <c r="H4844" t="str">
        <f>VLOOKUP(C4844,reference!$A$1:$E$310,4,FALSE)</f>
        <v>MAUPONGGO</v>
      </c>
      <c r="I4844" t="str">
        <f>VLOOKUP($D4844,reference!$G$1:$H$25,2,FALSE)</f>
        <v>Pertanian lahan kering</v>
      </c>
      <c r="J4844" t="str">
        <f>VLOOKUP($E4844,reference!$G$1:$H$25,2,FALSE)</f>
        <v>Hutan lahan kering sekunder / bekas tebangan</v>
      </c>
      <c r="K4844" t="str">
        <f t="shared" si="75"/>
        <v>Non Irigasi</v>
      </c>
      <c r="L4844" t="s">
        <v>327</v>
      </c>
    </row>
    <row r="4845" spans="1:12" x14ac:dyDescent="0.25">
      <c r="A4845" s="1">
        <v>4844</v>
      </c>
      <c r="B4845" s="3">
        <v>173</v>
      </c>
      <c r="C4845" s="1">
        <v>197</v>
      </c>
      <c r="D4845" s="1">
        <v>9</v>
      </c>
      <c r="E4845" s="1">
        <v>9</v>
      </c>
      <c r="F4845" s="1">
        <v>0</v>
      </c>
      <c r="G4845">
        <f>VLOOKUP(C4845,reference!$A$1:$E$310,5,FALSE)</f>
        <v>5311050</v>
      </c>
      <c r="H4845" t="str">
        <f>VLOOKUP(C4845,reference!$A$1:$E$310,4,FALSE)</f>
        <v>WOLOWARU</v>
      </c>
      <c r="I4845" t="str">
        <f>VLOOKUP($D4845,reference!$G$1:$H$25,2,FALSE)</f>
        <v>Semak belukar</v>
      </c>
      <c r="J4845" t="str">
        <f>VLOOKUP($E4845,reference!$G$1:$H$25,2,FALSE)</f>
        <v>Semak belukar</v>
      </c>
      <c r="K4845" t="str">
        <f t="shared" si="75"/>
        <v>Non Irigasi</v>
      </c>
      <c r="L4845" t="s">
        <v>327</v>
      </c>
    </row>
    <row r="4846" spans="1:12" x14ac:dyDescent="0.25">
      <c r="A4846" s="1">
        <v>4845</v>
      </c>
      <c r="B4846" s="3">
        <v>1</v>
      </c>
      <c r="C4846" s="1">
        <v>199</v>
      </c>
      <c r="D4846" s="1">
        <v>9</v>
      </c>
      <c r="E4846" s="1">
        <v>0</v>
      </c>
      <c r="F4846" s="1">
        <v>0</v>
      </c>
      <c r="G4846">
        <f>VLOOKUP(C4846,reference!$A$1:$E$310,5,FALSE)</f>
        <v>5311052</v>
      </c>
      <c r="H4846" t="str">
        <f>VLOOKUP(C4846,reference!$A$1:$E$310,4,FALSE)</f>
        <v>LIO TIMUR</v>
      </c>
      <c r="I4846" t="str">
        <f>VLOOKUP($D4846,reference!$G$1:$H$25,2,FALSE)</f>
        <v>Semak belukar</v>
      </c>
      <c r="J4846" t="str">
        <f>VLOOKUP($E4846,reference!$G$1:$H$25,2,FALSE)</f>
        <v>No data</v>
      </c>
      <c r="K4846" t="str">
        <f t="shared" si="75"/>
        <v>Non Irigasi</v>
      </c>
      <c r="L4846" t="s">
        <v>327</v>
      </c>
    </row>
    <row r="4847" spans="1:12" x14ac:dyDescent="0.25">
      <c r="A4847" s="1">
        <v>4846</v>
      </c>
      <c r="B4847" s="3">
        <v>193</v>
      </c>
      <c r="C4847" s="1">
        <v>214</v>
      </c>
      <c r="D4847" s="1">
        <v>16</v>
      </c>
      <c r="E4847" s="1">
        <v>16</v>
      </c>
      <c r="F4847" s="1">
        <v>0</v>
      </c>
      <c r="G4847">
        <f>VLOOKUP(C4847,reference!$A$1:$E$310,5,FALSE)</f>
        <v>5312032</v>
      </c>
      <c r="H4847" t="str">
        <f>VLOOKUP(C4847,reference!$A$1:$E$310,4,FALSE)</f>
        <v>GOLEWA BARAT</v>
      </c>
      <c r="I4847" t="str">
        <f>VLOOKUP($D4847,reference!$G$1:$H$25,2,FALSE)</f>
        <v>Pemukiman</v>
      </c>
      <c r="J4847" t="str">
        <f>VLOOKUP($E4847,reference!$G$1:$H$25,2,FALSE)</f>
        <v>Pemukiman</v>
      </c>
      <c r="K4847" t="str">
        <f t="shared" si="75"/>
        <v>Non Irigasi</v>
      </c>
      <c r="L4847" t="s">
        <v>327</v>
      </c>
    </row>
    <row r="4848" spans="1:12" x14ac:dyDescent="0.25">
      <c r="A4848" s="1">
        <v>4847</v>
      </c>
      <c r="B4848" s="3">
        <v>9</v>
      </c>
      <c r="C4848" s="1">
        <v>197</v>
      </c>
      <c r="D4848" s="1">
        <v>9</v>
      </c>
      <c r="E4848" s="1">
        <v>2</v>
      </c>
      <c r="F4848" s="1">
        <v>0</v>
      </c>
      <c r="G4848">
        <f>VLOOKUP(C4848,reference!$A$1:$E$310,5,FALSE)</f>
        <v>5311050</v>
      </c>
      <c r="H4848" t="str">
        <f>VLOOKUP(C4848,reference!$A$1:$E$310,4,FALSE)</f>
        <v>WOLOWARU</v>
      </c>
      <c r="I4848" t="str">
        <f>VLOOKUP($D4848,reference!$G$1:$H$25,2,FALSE)</f>
        <v>Semak belukar</v>
      </c>
      <c r="J4848" t="str">
        <f>VLOOKUP($E4848,reference!$G$1:$H$25,2,FALSE)</f>
        <v>Hutan lahan kering sekunder / bekas tebangan</v>
      </c>
      <c r="K4848" t="str">
        <f t="shared" si="75"/>
        <v>Non Irigasi</v>
      </c>
      <c r="L4848" t="s">
        <v>327</v>
      </c>
    </row>
    <row r="4849" spans="1:12" x14ac:dyDescent="0.25">
      <c r="A4849" s="1">
        <v>4848</v>
      </c>
      <c r="B4849" s="3">
        <v>7</v>
      </c>
      <c r="C4849" s="1">
        <v>201</v>
      </c>
      <c r="D4849" s="1">
        <v>0</v>
      </c>
      <c r="E4849" s="1">
        <v>0</v>
      </c>
      <c r="F4849" s="1">
        <v>0</v>
      </c>
      <c r="G4849">
        <f>VLOOKUP(C4849,reference!$A$1:$E$310,5,FALSE)</f>
        <v>5311054</v>
      </c>
      <c r="H4849" t="str">
        <f>VLOOKUP(C4849,reference!$A$1:$E$310,4,FALSE)</f>
        <v>NDORI</v>
      </c>
      <c r="I4849" t="str">
        <f>VLOOKUP($D4849,reference!$G$1:$H$25,2,FALSE)</f>
        <v>No data</v>
      </c>
      <c r="J4849" t="str">
        <f>VLOOKUP($E4849,reference!$G$1:$H$25,2,FALSE)</f>
        <v>No data</v>
      </c>
      <c r="K4849" t="str">
        <f t="shared" si="75"/>
        <v>Non Irigasi</v>
      </c>
      <c r="L4849" t="s">
        <v>327</v>
      </c>
    </row>
    <row r="4850" spans="1:12" x14ac:dyDescent="0.25">
      <c r="A4850" s="1">
        <v>4849</v>
      </c>
      <c r="B4850" s="3">
        <v>17</v>
      </c>
      <c r="C4850" s="1">
        <v>201</v>
      </c>
      <c r="D4850" s="1">
        <v>0</v>
      </c>
      <c r="E4850" s="1">
        <v>9</v>
      </c>
      <c r="F4850" s="1">
        <v>0</v>
      </c>
      <c r="G4850">
        <f>VLOOKUP(C4850,reference!$A$1:$E$310,5,FALSE)</f>
        <v>5311054</v>
      </c>
      <c r="H4850" t="str">
        <f>VLOOKUP(C4850,reference!$A$1:$E$310,4,FALSE)</f>
        <v>NDORI</v>
      </c>
      <c r="I4850" t="str">
        <f>VLOOKUP($D4850,reference!$G$1:$H$25,2,FALSE)</f>
        <v>No data</v>
      </c>
      <c r="J4850" t="str">
        <f>VLOOKUP($E4850,reference!$G$1:$H$25,2,FALSE)</f>
        <v>Semak belukar</v>
      </c>
      <c r="K4850" t="str">
        <f t="shared" si="75"/>
        <v>Non Irigasi</v>
      </c>
      <c r="L4850" t="s">
        <v>327</v>
      </c>
    </row>
    <row r="4851" spans="1:12" x14ac:dyDescent="0.25">
      <c r="A4851" s="1">
        <v>4850</v>
      </c>
      <c r="B4851" s="3">
        <v>25</v>
      </c>
      <c r="C4851" s="1">
        <v>221</v>
      </c>
      <c r="D4851" s="1">
        <v>14</v>
      </c>
      <c r="E4851" s="1">
        <v>2</v>
      </c>
      <c r="F4851" s="1">
        <v>0</v>
      </c>
      <c r="G4851">
        <f>VLOOKUP(C4851,reference!$A$1:$E$310,5,FALSE)</f>
        <v>5313041</v>
      </c>
      <c r="H4851" t="str">
        <f>VLOOKUP(C4851,reference!$A$1:$E$310,4,FALSE)</f>
        <v>SATAR MESE BARAT</v>
      </c>
      <c r="I4851" t="str">
        <f>VLOOKUP($D4851,reference!$G$1:$H$25,2,FALSE)</f>
        <v>Sawah</v>
      </c>
      <c r="J4851" t="str">
        <f>VLOOKUP($E4851,reference!$G$1:$H$25,2,FALSE)</f>
        <v>Hutan lahan kering sekunder / bekas tebangan</v>
      </c>
      <c r="K4851" t="str">
        <f t="shared" si="75"/>
        <v>Non Irigasi</v>
      </c>
      <c r="L4851" t="s">
        <v>327</v>
      </c>
    </row>
    <row r="4852" spans="1:12" x14ac:dyDescent="0.25">
      <c r="A4852" s="1">
        <v>4851</v>
      </c>
      <c r="B4852" s="3">
        <v>19</v>
      </c>
      <c r="C4852" s="1">
        <v>278</v>
      </c>
      <c r="D4852" s="1">
        <v>13</v>
      </c>
      <c r="E4852" s="1">
        <v>0</v>
      </c>
      <c r="F4852" s="1">
        <v>0</v>
      </c>
      <c r="G4852">
        <f>VLOOKUP(C4852,reference!$A$1:$E$310,5,FALSE)</f>
        <v>5319011</v>
      </c>
      <c r="H4852" t="str">
        <f>VLOOKUP(C4852,reference!$A$1:$E$310,4,FALSE)</f>
        <v>RANA MESE</v>
      </c>
      <c r="I4852" t="str">
        <f>VLOOKUP($D4852,reference!$G$1:$H$25,2,FALSE)</f>
        <v>Pertanian lahan kering  campur semak / kebun campur</v>
      </c>
      <c r="J4852" t="str">
        <f>VLOOKUP($E4852,reference!$G$1:$H$25,2,FALSE)</f>
        <v>No data</v>
      </c>
      <c r="K4852" t="str">
        <f t="shared" si="75"/>
        <v>Non Irigasi</v>
      </c>
      <c r="L4852" t="s">
        <v>327</v>
      </c>
    </row>
    <row r="4853" spans="1:12" x14ac:dyDescent="0.25">
      <c r="A4853" s="1">
        <v>4852</v>
      </c>
      <c r="B4853" s="3">
        <v>1324</v>
      </c>
      <c r="C4853" s="1">
        <v>270</v>
      </c>
      <c r="D4853" s="1">
        <v>12</v>
      </c>
      <c r="E4853" s="1">
        <v>12</v>
      </c>
      <c r="F4853" s="1">
        <v>0</v>
      </c>
      <c r="G4853">
        <f>VLOOKUP(C4853,reference!$A$1:$E$310,5,FALSE)</f>
        <v>5318010</v>
      </c>
      <c r="H4853" t="str">
        <f>VLOOKUP(C4853,reference!$A$1:$E$310,4,FALSE)</f>
        <v>MAUPONGGO</v>
      </c>
      <c r="I4853" t="str">
        <f>VLOOKUP($D4853,reference!$G$1:$H$25,2,FALSE)</f>
        <v>Pertanian lahan kering</v>
      </c>
      <c r="J4853" t="str">
        <f>VLOOKUP($E4853,reference!$G$1:$H$25,2,FALSE)</f>
        <v>Pertanian lahan kering</v>
      </c>
      <c r="K4853" t="str">
        <f t="shared" si="75"/>
        <v>Non Irigasi</v>
      </c>
      <c r="L4853" t="s">
        <v>327</v>
      </c>
    </row>
    <row r="4854" spans="1:12" x14ac:dyDescent="0.25">
      <c r="A4854" s="1">
        <v>4853</v>
      </c>
      <c r="B4854" s="3">
        <v>3</v>
      </c>
      <c r="C4854" s="1">
        <v>278</v>
      </c>
      <c r="D4854" s="1">
        <v>0</v>
      </c>
      <c r="E4854" s="1">
        <v>0</v>
      </c>
      <c r="F4854" s="1">
        <v>0</v>
      </c>
      <c r="G4854">
        <f>VLOOKUP(C4854,reference!$A$1:$E$310,5,FALSE)</f>
        <v>5319011</v>
      </c>
      <c r="H4854" t="str">
        <f>VLOOKUP(C4854,reference!$A$1:$E$310,4,FALSE)</f>
        <v>RANA MESE</v>
      </c>
      <c r="I4854" t="str">
        <f>VLOOKUP($D4854,reference!$G$1:$H$25,2,FALSE)</f>
        <v>No data</v>
      </c>
      <c r="J4854" t="str">
        <f>VLOOKUP($E4854,reference!$G$1:$H$25,2,FALSE)</f>
        <v>No data</v>
      </c>
      <c r="K4854" t="str">
        <f t="shared" si="75"/>
        <v>Non Irigasi</v>
      </c>
      <c r="L4854" t="s">
        <v>327</v>
      </c>
    </row>
    <row r="4855" spans="1:12" x14ac:dyDescent="0.25">
      <c r="A4855" s="1">
        <v>4854</v>
      </c>
      <c r="B4855" s="3">
        <v>3</v>
      </c>
      <c r="C4855" s="1">
        <v>212</v>
      </c>
      <c r="D4855" s="1">
        <v>13</v>
      </c>
      <c r="E4855" s="1">
        <v>11</v>
      </c>
      <c r="F4855" s="1">
        <v>0</v>
      </c>
      <c r="G4855">
        <f>VLOOKUP(C4855,reference!$A$1:$E$310,5,FALSE)</f>
        <v>5312030</v>
      </c>
      <c r="H4855" t="str">
        <f>VLOOKUP(C4855,reference!$A$1:$E$310,4,FALSE)</f>
        <v>GOLEWA</v>
      </c>
      <c r="I4855" t="str">
        <f>VLOOKUP($D4855,reference!$G$1:$H$25,2,FALSE)</f>
        <v>Pertanian lahan kering  campur semak / kebun campur</v>
      </c>
      <c r="J4855" t="str">
        <f>VLOOKUP($E4855,reference!$G$1:$H$25,2,FALSE)</f>
        <v>Savanna / Padang rumput</v>
      </c>
      <c r="K4855" t="str">
        <f t="shared" si="75"/>
        <v>Non Irigasi</v>
      </c>
      <c r="L4855" t="s">
        <v>327</v>
      </c>
    </row>
    <row r="4856" spans="1:12" x14ac:dyDescent="0.25">
      <c r="A4856" s="1">
        <v>4855</v>
      </c>
      <c r="B4856" s="3">
        <v>7</v>
      </c>
      <c r="C4856" s="1">
        <v>244</v>
      </c>
      <c r="D4856" s="1">
        <v>0</v>
      </c>
      <c r="E4856" s="1">
        <v>0</v>
      </c>
      <c r="F4856" s="1">
        <v>0</v>
      </c>
      <c r="G4856">
        <f>VLOOKUP(C4856,reference!$A$1:$E$310,5,FALSE)</f>
        <v>5315020</v>
      </c>
      <c r="H4856" t="str">
        <f>VLOOKUP(C4856,reference!$A$1:$E$310,4,FALSE)</f>
        <v>SANO NGGOANG</v>
      </c>
      <c r="I4856" t="str">
        <f>VLOOKUP($D4856,reference!$G$1:$H$25,2,FALSE)</f>
        <v>No data</v>
      </c>
      <c r="J4856" t="str">
        <f>VLOOKUP($E4856,reference!$G$1:$H$25,2,FALSE)</f>
        <v>No data</v>
      </c>
      <c r="K4856" t="str">
        <f t="shared" si="75"/>
        <v>Non Irigasi</v>
      </c>
      <c r="L4856" t="s">
        <v>327</v>
      </c>
    </row>
    <row r="4857" spans="1:12" x14ac:dyDescent="0.25">
      <c r="A4857" s="1">
        <v>4856</v>
      </c>
      <c r="B4857" s="3">
        <v>21</v>
      </c>
      <c r="C4857" s="1">
        <v>221</v>
      </c>
      <c r="D4857" s="1">
        <v>9</v>
      </c>
      <c r="E4857" s="1">
        <v>11</v>
      </c>
      <c r="F4857" s="1">
        <v>0</v>
      </c>
      <c r="G4857">
        <f>VLOOKUP(C4857,reference!$A$1:$E$310,5,FALSE)</f>
        <v>5313041</v>
      </c>
      <c r="H4857" t="str">
        <f>VLOOKUP(C4857,reference!$A$1:$E$310,4,FALSE)</f>
        <v>SATAR MESE BARAT</v>
      </c>
      <c r="I4857" t="str">
        <f>VLOOKUP($D4857,reference!$G$1:$H$25,2,FALSE)</f>
        <v>Semak belukar</v>
      </c>
      <c r="J4857" t="str">
        <f>VLOOKUP($E4857,reference!$G$1:$H$25,2,FALSE)</f>
        <v>Savanna / Padang rumput</v>
      </c>
      <c r="K4857" t="str">
        <f t="shared" si="75"/>
        <v>Non Irigasi</v>
      </c>
      <c r="L4857" t="s">
        <v>327</v>
      </c>
    </row>
    <row r="4858" spans="1:12" x14ac:dyDescent="0.25">
      <c r="A4858" s="1">
        <v>4857</v>
      </c>
      <c r="B4858" s="3">
        <v>3</v>
      </c>
      <c r="C4858" s="1">
        <v>270</v>
      </c>
      <c r="D4858" s="1">
        <v>12</v>
      </c>
      <c r="E4858" s="1">
        <v>9</v>
      </c>
      <c r="F4858" s="1">
        <v>0</v>
      </c>
      <c r="G4858">
        <f>VLOOKUP(C4858,reference!$A$1:$E$310,5,FALSE)</f>
        <v>5318010</v>
      </c>
      <c r="H4858" t="str">
        <f>VLOOKUP(C4858,reference!$A$1:$E$310,4,FALSE)</f>
        <v>MAUPONGGO</v>
      </c>
      <c r="I4858" t="str">
        <f>VLOOKUP($D4858,reference!$G$1:$H$25,2,FALSE)</f>
        <v>Pertanian lahan kering</v>
      </c>
      <c r="J4858" t="str">
        <f>VLOOKUP($E4858,reference!$G$1:$H$25,2,FALSE)</f>
        <v>Semak belukar</v>
      </c>
      <c r="K4858" t="str">
        <f t="shared" si="75"/>
        <v>Non Irigasi</v>
      </c>
      <c r="L4858" t="s">
        <v>327</v>
      </c>
    </row>
    <row r="4859" spans="1:12" x14ac:dyDescent="0.25">
      <c r="A4859" s="1">
        <v>4858</v>
      </c>
      <c r="B4859" s="3">
        <v>7</v>
      </c>
      <c r="C4859" s="1">
        <v>244</v>
      </c>
      <c r="D4859" s="1">
        <v>0</v>
      </c>
      <c r="E4859" s="1">
        <v>9</v>
      </c>
      <c r="F4859" s="1">
        <v>0</v>
      </c>
      <c r="G4859">
        <f>VLOOKUP(C4859,reference!$A$1:$E$310,5,FALSE)</f>
        <v>5315020</v>
      </c>
      <c r="H4859" t="str">
        <f>VLOOKUP(C4859,reference!$A$1:$E$310,4,FALSE)</f>
        <v>SANO NGGOANG</v>
      </c>
      <c r="I4859" t="str">
        <f>VLOOKUP($D4859,reference!$G$1:$H$25,2,FALSE)</f>
        <v>No data</v>
      </c>
      <c r="J4859" t="str">
        <f>VLOOKUP($E4859,reference!$G$1:$H$25,2,FALSE)</f>
        <v>Semak belukar</v>
      </c>
      <c r="K4859" t="str">
        <f t="shared" si="75"/>
        <v>Non Irigasi</v>
      </c>
      <c r="L4859" t="s">
        <v>327</v>
      </c>
    </row>
    <row r="4860" spans="1:12" x14ac:dyDescent="0.25">
      <c r="A4860" s="1">
        <v>4859</v>
      </c>
      <c r="B4860" s="3">
        <v>6</v>
      </c>
      <c r="C4860" s="1">
        <v>244</v>
      </c>
      <c r="D4860" s="1">
        <v>0</v>
      </c>
      <c r="E4860" s="1">
        <v>1</v>
      </c>
      <c r="F4860" s="1">
        <v>0</v>
      </c>
      <c r="G4860">
        <f>VLOOKUP(C4860,reference!$A$1:$E$310,5,FALSE)</f>
        <v>5315020</v>
      </c>
      <c r="H4860" t="str">
        <f>VLOOKUP(C4860,reference!$A$1:$E$310,4,FALSE)</f>
        <v>SANO NGGOANG</v>
      </c>
      <c r="I4860" t="str">
        <f>VLOOKUP($D4860,reference!$G$1:$H$25,2,FALSE)</f>
        <v>No data</v>
      </c>
      <c r="J4860" t="str">
        <f>VLOOKUP($E4860,reference!$G$1:$H$25,2,FALSE)</f>
        <v>Hutan lahan kering primer</v>
      </c>
      <c r="K4860" t="str">
        <f t="shared" si="75"/>
        <v>Non Irigasi</v>
      </c>
      <c r="L4860" t="s">
        <v>327</v>
      </c>
    </row>
    <row r="4861" spans="1:12" x14ac:dyDescent="0.25">
      <c r="A4861" s="1">
        <v>4860</v>
      </c>
      <c r="B4861" s="3">
        <v>18</v>
      </c>
      <c r="C4861" s="1">
        <v>248</v>
      </c>
      <c r="D4861" s="1">
        <v>18</v>
      </c>
      <c r="E4861" s="1">
        <v>2</v>
      </c>
      <c r="F4861" s="1">
        <v>0</v>
      </c>
      <c r="G4861">
        <f>VLOOKUP(C4861,reference!$A$1:$E$310,5,FALSE)</f>
        <v>5315032</v>
      </c>
      <c r="H4861" t="str">
        <f>VLOOKUP(C4861,reference!$A$1:$E$310,4,FALSE)</f>
        <v>LEMBOR SELATAN</v>
      </c>
      <c r="I4861" t="str">
        <f>VLOOKUP($D4861,reference!$G$1:$H$25,2,FALSE)</f>
        <v>Lahan terbuka</v>
      </c>
      <c r="J4861" t="str">
        <f>VLOOKUP($E4861,reference!$G$1:$H$25,2,FALSE)</f>
        <v>Hutan lahan kering sekunder / bekas tebangan</v>
      </c>
      <c r="K4861" t="str">
        <f t="shared" si="75"/>
        <v>Non Irigasi</v>
      </c>
      <c r="L4861" t="s">
        <v>327</v>
      </c>
    </row>
    <row r="4862" spans="1:12" x14ac:dyDescent="0.25">
      <c r="A4862" s="1">
        <v>4861</v>
      </c>
      <c r="B4862" s="3">
        <v>19</v>
      </c>
      <c r="C4862" s="1">
        <v>220</v>
      </c>
      <c r="D4862" s="1">
        <v>0</v>
      </c>
      <c r="E4862" s="1">
        <v>13</v>
      </c>
      <c r="F4862" s="1">
        <v>0</v>
      </c>
      <c r="G4862">
        <f>VLOOKUP(C4862,reference!$A$1:$E$310,5,FALSE)</f>
        <v>5313040</v>
      </c>
      <c r="H4862" t="str">
        <f>VLOOKUP(C4862,reference!$A$1:$E$310,4,FALSE)</f>
        <v>SATAR MESE</v>
      </c>
      <c r="I4862" t="str">
        <f>VLOOKUP($D4862,reference!$G$1:$H$25,2,FALSE)</f>
        <v>No data</v>
      </c>
      <c r="J4862" t="str">
        <f>VLOOKUP($E4862,reference!$G$1:$H$25,2,FALSE)</f>
        <v>Pertanian lahan kering  campur semak / kebun campur</v>
      </c>
      <c r="K4862" t="str">
        <f t="shared" si="75"/>
        <v>Non Irigasi</v>
      </c>
      <c r="L4862" t="s">
        <v>327</v>
      </c>
    </row>
    <row r="4863" spans="1:12" x14ac:dyDescent="0.25">
      <c r="A4863" s="1">
        <v>4862</v>
      </c>
      <c r="B4863" s="3">
        <v>26</v>
      </c>
      <c r="C4863" s="1">
        <v>277</v>
      </c>
      <c r="D4863" s="1">
        <v>0</v>
      </c>
      <c r="E4863" s="1">
        <v>16</v>
      </c>
      <c r="F4863" s="1">
        <v>0</v>
      </c>
      <c r="G4863">
        <f>VLOOKUP(C4863,reference!$A$1:$E$310,5,FALSE)</f>
        <v>5319010</v>
      </c>
      <c r="H4863" t="str">
        <f>VLOOKUP(C4863,reference!$A$1:$E$310,4,FALSE)</f>
        <v>BORONG</v>
      </c>
      <c r="I4863" t="str">
        <f>VLOOKUP($D4863,reference!$G$1:$H$25,2,FALSE)</f>
        <v>No data</v>
      </c>
      <c r="J4863" t="str">
        <f>VLOOKUP($E4863,reference!$G$1:$H$25,2,FALSE)</f>
        <v>Pemukiman</v>
      </c>
      <c r="K4863" t="str">
        <f t="shared" si="75"/>
        <v>Non Irigasi</v>
      </c>
      <c r="L4863" t="s">
        <v>327</v>
      </c>
    </row>
    <row r="4864" spans="1:12" x14ac:dyDescent="0.25">
      <c r="A4864" s="1">
        <v>4863</v>
      </c>
      <c r="B4864" s="3">
        <v>24</v>
      </c>
      <c r="C4864" s="1">
        <v>270</v>
      </c>
      <c r="D4864" s="1">
        <v>18</v>
      </c>
      <c r="E4864" s="1">
        <v>18</v>
      </c>
      <c r="F4864" s="1">
        <v>0</v>
      </c>
      <c r="G4864">
        <f>VLOOKUP(C4864,reference!$A$1:$E$310,5,FALSE)</f>
        <v>5318010</v>
      </c>
      <c r="H4864" t="str">
        <f>VLOOKUP(C4864,reference!$A$1:$E$310,4,FALSE)</f>
        <v>MAUPONGGO</v>
      </c>
      <c r="I4864" t="str">
        <f>VLOOKUP($D4864,reference!$G$1:$H$25,2,FALSE)</f>
        <v>Lahan terbuka</v>
      </c>
      <c r="J4864" t="str">
        <f>VLOOKUP($E4864,reference!$G$1:$H$25,2,FALSE)</f>
        <v>Lahan terbuka</v>
      </c>
      <c r="K4864" t="str">
        <f t="shared" si="75"/>
        <v>Non Irigasi</v>
      </c>
      <c r="L4864" t="s">
        <v>327</v>
      </c>
    </row>
    <row r="4865" spans="1:12" x14ac:dyDescent="0.25">
      <c r="A4865" s="1">
        <v>4864</v>
      </c>
      <c r="B4865" s="3">
        <v>25</v>
      </c>
      <c r="C4865" s="1">
        <v>270</v>
      </c>
      <c r="D4865" s="1">
        <v>1</v>
      </c>
      <c r="E4865" s="1">
        <v>18</v>
      </c>
      <c r="F4865" s="1">
        <v>0</v>
      </c>
      <c r="G4865">
        <f>VLOOKUP(C4865,reference!$A$1:$E$310,5,FALSE)</f>
        <v>5318010</v>
      </c>
      <c r="H4865" t="str">
        <f>VLOOKUP(C4865,reference!$A$1:$E$310,4,FALSE)</f>
        <v>MAUPONGGO</v>
      </c>
      <c r="I4865" t="str">
        <f>VLOOKUP($D4865,reference!$G$1:$H$25,2,FALSE)</f>
        <v>Hutan lahan kering primer</v>
      </c>
      <c r="J4865" t="str">
        <f>VLOOKUP($E4865,reference!$G$1:$H$25,2,FALSE)</f>
        <v>Lahan terbuka</v>
      </c>
      <c r="K4865" t="str">
        <f t="shared" si="75"/>
        <v>Non Irigasi</v>
      </c>
      <c r="L4865" t="s">
        <v>328</v>
      </c>
    </row>
    <row r="4866" spans="1:12" x14ac:dyDescent="0.25">
      <c r="A4866" s="1">
        <v>4865</v>
      </c>
      <c r="B4866" s="3">
        <v>298</v>
      </c>
      <c r="C4866" s="1">
        <v>270</v>
      </c>
      <c r="D4866" s="1">
        <v>1</v>
      </c>
      <c r="E4866" s="1">
        <v>1</v>
      </c>
      <c r="F4866" s="1">
        <v>0</v>
      </c>
      <c r="G4866">
        <f>VLOOKUP(C4866,reference!$A$1:$E$310,5,FALSE)</f>
        <v>5318010</v>
      </c>
      <c r="H4866" t="str">
        <f>VLOOKUP(C4866,reference!$A$1:$E$310,4,FALSE)</f>
        <v>MAUPONGGO</v>
      </c>
      <c r="I4866" t="str">
        <f>VLOOKUP($D4866,reference!$G$1:$H$25,2,FALSE)</f>
        <v>Hutan lahan kering primer</v>
      </c>
      <c r="J4866" t="str">
        <f>VLOOKUP($E4866,reference!$G$1:$H$25,2,FALSE)</f>
        <v>Hutan lahan kering primer</v>
      </c>
      <c r="K4866" t="str">
        <f t="shared" si="75"/>
        <v>Non Irigasi</v>
      </c>
      <c r="L4866" t="s">
        <v>327</v>
      </c>
    </row>
    <row r="4867" spans="1:12" x14ac:dyDescent="0.25">
      <c r="A4867" s="1">
        <v>4866</v>
      </c>
      <c r="B4867" s="3">
        <v>6</v>
      </c>
      <c r="C4867" s="1">
        <v>270</v>
      </c>
      <c r="D4867" s="1">
        <v>2</v>
      </c>
      <c r="E4867" s="1">
        <v>9</v>
      </c>
      <c r="F4867" s="1">
        <v>0</v>
      </c>
      <c r="G4867">
        <f>VLOOKUP(C4867,reference!$A$1:$E$310,5,FALSE)</f>
        <v>5318010</v>
      </c>
      <c r="H4867" t="str">
        <f>VLOOKUP(C4867,reference!$A$1:$E$310,4,FALSE)</f>
        <v>MAUPONGGO</v>
      </c>
      <c r="I4867" t="str">
        <f>VLOOKUP($D4867,reference!$G$1:$H$25,2,FALSE)</f>
        <v>Hutan lahan kering sekunder / bekas tebangan</v>
      </c>
      <c r="J4867" t="str">
        <f>VLOOKUP($E4867,reference!$G$1:$H$25,2,FALSE)</f>
        <v>Semak belukar</v>
      </c>
      <c r="K4867" t="str">
        <f t="shared" ref="K4867:K4930" si="76">IF(F4867=0,"Non Irigasi","Buffer Irigasi")</f>
        <v>Non Irigasi</v>
      </c>
      <c r="L4867" t="s">
        <v>328</v>
      </c>
    </row>
    <row r="4868" spans="1:12" x14ac:dyDescent="0.25">
      <c r="A4868" s="1">
        <v>4867</v>
      </c>
      <c r="B4868" s="3">
        <v>1426</v>
      </c>
      <c r="C4868" s="1">
        <v>271</v>
      </c>
      <c r="D4868" s="1">
        <v>2</v>
      </c>
      <c r="E4868" s="1">
        <v>13</v>
      </c>
      <c r="F4868" s="1">
        <v>0</v>
      </c>
      <c r="G4868">
        <f>VLOOKUP(C4868,reference!$A$1:$E$310,5,FALSE)</f>
        <v>5318020</v>
      </c>
      <c r="H4868" t="str">
        <f>VLOOKUP(C4868,reference!$A$1:$E$310,4,FALSE)</f>
        <v>KEO TENGAH</v>
      </c>
      <c r="I4868" t="str">
        <f>VLOOKUP($D4868,reference!$G$1:$H$25,2,FALSE)</f>
        <v>Hutan lahan kering sekunder / bekas tebangan</v>
      </c>
      <c r="J4868" t="str">
        <f>VLOOKUP($E4868,reference!$G$1:$H$25,2,FALSE)</f>
        <v>Pertanian lahan kering  campur semak / kebun campur</v>
      </c>
      <c r="K4868" t="str">
        <f t="shared" si="76"/>
        <v>Non Irigasi</v>
      </c>
      <c r="L4868" t="s">
        <v>328</v>
      </c>
    </row>
    <row r="4869" spans="1:12" x14ac:dyDescent="0.25">
      <c r="A4869" s="1">
        <v>4868</v>
      </c>
      <c r="B4869" s="3">
        <v>173</v>
      </c>
      <c r="C4869" s="1">
        <v>193</v>
      </c>
      <c r="D4869" s="1">
        <v>2</v>
      </c>
      <c r="E4869" s="1">
        <v>2</v>
      </c>
      <c r="F4869" s="1">
        <v>0</v>
      </c>
      <c r="G4869">
        <f>VLOOKUP(C4869,reference!$A$1:$E$310,5,FALSE)</f>
        <v>5311032</v>
      </c>
      <c r="H4869" t="str">
        <f>VLOOKUP(C4869,reference!$A$1:$E$310,4,FALSE)</f>
        <v>ENDE TENGAH</v>
      </c>
      <c r="I4869" t="str">
        <f>VLOOKUP($D4869,reference!$G$1:$H$25,2,FALSE)</f>
        <v>Hutan lahan kering sekunder / bekas tebangan</v>
      </c>
      <c r="J4869" t="str">
        <f>VLOOKUP($E4869,reference!$G$1:$H$25,2,FALSE)</f>
        <v>Hutan lahan kering sekunder / bekas tebangan</v>
      </c>
      <c r="K4869" t="str">
        <f t="shared" si="76"/>
        <v>Non Irigasi</v>
      </c>
      <c r="L4869" t="s">
        <v>327</v>
      </c>
    </row>
    <row r="4870" spans="1:12" x14ac:dyDescent="0.25">
      <c r="A4870" s="1">
        <v>4869</v>
      </c>
      <c r="B4870" s="3">
        <v>3</v>
      </c>
      <c r="C4870" s="1">
        <v>201</v>
      </c>
      <c r="D4870" s="1">
        <v>2</v>
      </c>
      <c r="E4870" s="1">
        <v>11</v>
      </c>
      <c r="F4870" s="1">
        <v>0</v>
      </c>
      <c r="G4870">
        <f>VLOOKUP(C4870,reference!$A$1:$E$310,5,FALSE)</f>
        <v>5311054</v>
      </c>
      <c r="H4870" t="str">
        <f>VLOOKUP(C4870,reference!$A$1:$E$310,4,FALSE)</f>
        <v>NDORI</v>
      </c>
      <c r="I4870" t="str">
        <f>VLOOKUP($D4870,reference!$G$1:$H$25,2,FALSE)</f>
        <v>Hutan lahan kering sekunder / bekas tebangan</v>
      </c>
      <c r="J4870" t="str">
        <f>VLOOKUP($E4870,reference!$G$1:$H$25,2,FALSE)</f>
        <v>Savanna / Padang rumput</v>
      </c>
      <c r="K4870" t="str">
        <f t="shared" si="76"/>
        <v>Non Irigasi</v>
      </c>
      <c r="L4870" t="s">
        <v>328</v>
      </c>
    </row>
    <row r="4871" spans="1:12" x14ac:dyDescent="0.25">
      <c r="A4871" s="1">
        <v>4870</v>
      </c>
      <c r="B4871" s="3">
        <v>2</v>
      </c>
      <c r="C4871" s="1">
        <v>201</v>
      </c>
      <c r="D4871" s="1">
        <v>9</v>
      </c>
      <c r="E4871" s="1">
        <v>12</v>
      </c>
      <c r="F4871" s="1">
        <v>0</v>
      </c>
      <c r="G4871">
        <f>VLOOKUP(C4871,reference!$A$1:$E$310,5,FALSE)</f>
        <v>5311054</v>
      </c>
      <c r="H4871" t="str">
        <f>VLOOKUP(C4871,reference!$A$1:$E$310,4,FALSE)</f>
        <v>NDORI</v>
      </c>
      <c r="I4871" t="str">
        <f>VLOOKUP($D4871,reference!$G$1:$H$25,2,FALSE)</f>
        <v>Semak belukar</v>
      </c>
      <c r="J4871" t="str">
        <f>VLOOKUP($E4871,reference!$G$1:$H$25,2,FALSE)</f>
        <v>Pertanian lahan kering</v>
      </c>
      <c r="K4871" t="str">
        <f t="shared" si="76"/>
        <v>Non Irigasi</v>
      </c>
      <c r="L4871" t="s">
        <v>327</v>
      </c>
    </row>
    <row r="4872" spans="1:12" x14ac:dyDescent="0.25">
      <c r="A4872" s="1">
        <v>4871</v>
      </c>
      <c r="B4872" s="3">
        <v>85</v>
      </c>
      <c r="C4872" s="1">
        <v>221</v>
      </c>
      <c r="D4872" s="1">
        <v>18</v>
      </c>
      <c r="E4872" s="1">
        <v>2</v>
      </c>
      <c r="F4872" s="1">
        <v>0</v>
      </c>
      <c r="G4872">
        <f>VLOOKUP(C4872,reference!$A$1:$E$310,5,FALSE)</f>
        <v>5313041</v>
      </c>
      <c r="H4872" t="str">
        <f>VLOOKUP(C4872,reference!$A$1:$E$310,4,FALSE)</f>
        <v>SATAR MESE BARAT</v>
      </c>
      <c r="I4872" t="str">
        <f>VLOOKUP($D4872,reference!$G$1:$H$25,2,FALSE)</f>
        <v>Lahan terbuka</v>
      </c>
      <c r="J4872" t="str">
        <f>VLOOKUP($E4872,reference!$G$1:$H$25,2,FALSE)</f>
        <v>Hutan lahan kering sekunder / bekas tebangan</v>
      </c>
      <c r="K4872" t="str">
        <f t="shared" si="76"/>
        <v>Non Irigasi</v>
      </c>
      <c r="L4872" t="s">
        <v>327</v>
      </c>
    </row>
    <row r="4873" spans="1:12" x14ac:dyDescent="0.25">
      <c r="A4873" s="1">
        <v>4872</v>
      </c>
      <c r="B4873" s="3">
        <v>22</v>
      </c>
      <c r="C4873" s="1">
        <v>220</v>
      </c>
      <c r="D4873" s="1">
        <v>0</v>
      </c>
      <c r="E4873" s="1">
        <v>0</v>
      </c>
      <c r="F4873" s="1">
        <v>0</v>
      </c>
      <c r="G4873">
        <f>VLOOKUP(C4873,reference!$A$1:$E$310,5,FALSE)</f>
        <v>5313040</v>
      </c>
      <c r="H4873" t="str">
        <f>VLOOKUP(C4873,reference!$A$1:$E$310,4,FALSE)</f>
        <v>SATAR MESE</v>
      </c>
      <c r="I4873" t="str">
        <f>VLOOKUP($D4873,reference!$G$1:$H$25,2,FALSE)</f>
        <v>No data</v>
      </c>
      <c r="J4873" t="str">
        <f>VLOOKUP($E4873,reference!$G$1:$H$25,2,FALSE)</f>
        <v>No data</v>
      </c>
      <c r="K4873" t="str">
        <f t="shared" si="76"/>
        <v>Non Irigasi</v>
      </c>
      <c r="L4873" t="s">
        <v>327</v>
      </c>
    </row>
    <row r="4874" spans="1:12" x14ac:dyDescent="0.25">
      <c r="A4874" s="1">
        <v>4873</v>
      </c>
      <c r="B4874" s="3">
        <v>3</v>
      </c>
      <c r="C4874" s="1">
        <v>277</v>
      </c>
      <c r="D4874" s="1">
        <v>14</v>
      </c>
      <c r="E4874" s="1">
        <v>0</v>
      </c>
      <c r="F4874" s="1">
        <v>0</v>
      </c>
      <c r="G4874">
        <f>VLOOKUP(C4874,reference!$A$1:$E$310,5,FALSE)</f>
        <v>5319010</v>
      </c>
      <c r="H4874" t="str">
        <f>VLOOKUP(C4874,reference!$A$1:$E$310,4,FALSE)</f>
        <v>BORONG</v>
      </c>
      <c r="I4874" t="str">
        <f>VLOOKUP($D4874,reference!$G$1:$H$25,2,FALSE)</f>
        <v>Sawah</v>
      </c>
      <c r="J4874" t="str">
        <f>VLOOKUP($E4874,reference!$G$1:$H$25,2,FALSE)</f>
        <v>No data</v>
      </c>
      <c r="K4874" t="str">
        <f t="shared" si="76"/>
        <v>Non Irigasi</v>
      </c>
      <c r="L4874" t="s">
        <v>327</v>
      </c>
    </row>
    <row r="4875" spans="1:12" x14ac:dyDescent="0.25">
      <c r="A4875" s="1">
        <v>4874</v>
      </c>
      <c r="B4875" s="3">
        <v>35</v>
      </c>
      <c r="C4875" s="1">
        <v>277</v>
      </c>
      <c r="D4875" s="1">
        <v>0</v>
      </c>
      <c r="E4875" s="1">
        <v>0</v>
      </c>
      <c r="F4875" s="1">
        <v>0</v>
      </c>
      <c r="G4875">
        <f>VLOOKUP(C4875,reference!$A$1:$E$310,5,FALSE)</f>
        <v>5319010</v>
      </c>
      <c r="H4875" t="str">
        <f>VLOOKUP(C4875,reference!$A$1:$E$310,4,FALSE)</f>
        <v>BORONG</v>
      </c>
      <c r="I4875" t="str">
        <f>VLOOKUP($D4875,reference!$G$1:$H$25,2,FALSE)</f>
        <v>No data</v>
      </c>
      <c r="J4875" t="str">
        <f>VLOOKUP($E4875,reference!$G$1:$H$25,2,FALSE)</f>
        <v>No data</v>
      </c>
      <c r="K4875" t="str">
        <f t="shared" si="76"/>
        <v>Non Irigasi</v>
      </c>
      <c r="L4875" t="s">
        <v>327</v>
      </c>
    </row>
    <row r="4876" spans="1:12" x14ac:dyDescent="0.25">
      <c r="A4876" s="1">
        <v>4875</v>
      </c>
      <c r="B4876" s="3">
        <v>4</v>
      </c>
      <c r="C4876" s="1">
        <v>277</v>
      </c>
      <c r="D4876" s="1">
        <v>16</v>
      </c>
      <c r="E4876" s="1">
        <v>16</v>
      </c>
      <c r="F4876" s="1">
        <v>1</v>
      </c>
      <c r="G4876">
        <f>VLOOKUP(C4876,reference!$A$1:$E$310,5,FALSE)</f>
        <v>5319010</v>
      </c>
      <c r="H4876" t="str">
        <f>VLOOKUP(C4876,reference!$A$1:$E$310,4,FALSE)</f>
        <v>BORONG</v>
      </c>
      <c r="I4876" t="str">
        <f>VLOOKUP($D4876,reference!$G$1:$H$25,2,FALSE)</f>
        <v>Pemukiman</v>
      </c>
      <c r="J4876" t="str">
        <f>VLOOKUP($E4876,reference!$G$1:$H$25,2,FALSE)</f>
        <v>Pemukiman</v>
      </c>
      <c r="K4876" t="str">
        <f t="shared" si="76"/>
        <v>Buffer Irigasi</v>
      </c>
      <c r="L4876" t="s">
        <v>327</v>
      </c>
    </row>
    <row r="4877" spans="1:12" x14ac:dyDescent="0.25">
      <c r="A4877" s="1">
        <v>4876</v>
      </c>
      <c r="B4877" s="3">
        <v>1</v>
      </c>
      <c r="C4877" s="1">
        <v>277</v>
      </c>
      <c r="D4877" s="1">
        <v>16</v>
      </c>
      <c r="E4877" s="1">
        <v>14</v>
      </c>
      <c r="F4877" s="1">
        <v>1</v>
      </c>
      <c r="G4877">
        <f>VLOOKUP(C4877,reference!$A$1:$E$310,5,FALSE)</f>
        <v>5319010</v>
      </c>
      <c r="H4877" t="str">
        <f>VLOOKUP(C4877,reference!$A$1:$E$310,4,FALSE)</f>
        <v>BORONG</v>
      </c>
      <c r="I4877" t="str">
        <f>VLOOKUP($D4877,reference!$G$1:$H$25,2,FALSE)</f>
        <v>Pemukiman</v>
      </c>
      <c r="J4877" t="str">
        <f>VLOOKUP($E4877,reference!$G$1:$H$25,2,FALSE)</f>
        <v>Sawah</v>
      </c>
      <c r="K4877" t="str">
        <f t="shared" si="76"/>
        <v>Buffer Irigasi</v>
      </c>
      <c r="L4877" t="s">
        <v>327</v>
      </c>
    </row>
    <row r="4878" spans="1:12" x14ac:dyDescent="0.25">
      <c r="A4878" s="1">
        <v>4877</v>
      </c>
      <c r="B4878" s="3">
        <v>74</v>
      </c>
      <c r="C4878" s="1">
        <v>277</v>
      </c>
      <c r="D4878" s="1">
        <v>13</v>
      </c>
      <c r="E4878" s="1">
        <v>1</v>
      </c>
      <c r="F4878" s="1">
        <v>0</v>
      </c>
      <c r="G4878">
        <f>VLOOKUP(C4878,reference!$A$1:$E$310,5,FALSE)</f>
        <v>5319010</v>
      </c>
      <c r="H4878" t="str">
        <f>VLOOKUP(C4878,reference!$A$1:$E$310,4,FALSE)</f>
        <v>BORONG</v>
      </c>
      <c r="I4878" t="str">
        <f>VLOOKUP($D4878,reference!$G$1:$H$25,2,FALSE)</f>
        <v>Pertanian lahan kering  campur semak / kebun campur</v>
      </c>
      <c r="J4878" t="str">
        <f>VLOOKUP($E4878,reference!$G$1:$H$25,2,FALSE)</f>
        <v>Hutan lahan kering primer</v>
      </c>
      <c r="K4878" t="str">
        <f t="shared" si="76"/>
        <v>Non Irigasi</v>
      </c>
      <c r="L4878" t="s">
        <v>327</v>
      </c>
    </row>
    <row r="4879" spans="1:12" x14ac:dyDescent="0.25">
      <c r="A4879" s="1">
        <v>4878</v>
      </c>
      <c r="B4879" s="3">
        <v>157</v>
      </c>
      <c r="C4879" s="1">
        <v>212</v>
      </c>
      <c r="D4879" s="1">
        <v>16</v>
      </c>
      <c r="E4879" s="1">
        <v>12</v>
      </c>
      <c r="F4879" s="1">
        <v>0</v>
      </c>
      <c r="G4879">
        <f>VLOOKUP(C4879,reference!$A$1:$E$310,5,FALSE)</f>
        <v>5312030</v>
      </c>
      <c r="H4879" t="str">
        <f>VLOOKUP(C4879,reference!$A$1:$E$310,4,FALSE)</f>
        <v>GOLEWA</v>
      </c>
      <c r="I4879" t="str">
        <f>VLOOKUP($D4879,reference!$G$1:$H$25,2,FALSE)</f>
        <v>Pemukiman</v>
      </c>
      <c r="J4879" t="str">
        <f>VLOOKUP($E4879,reference!$G$1:$H$25,2,FALSE)</f>
        <v>Pertanian lahan kering</v>
      </c>
      <c r="K4879" t="str">
        <f t="shared" si="76"/>
        <v>Non Irigasi</v>
      </c>
      <c r="L4879" t="s">
        <v>327</v>
      </c>
    </row>
    <row r="4880" spans="1:12" x14ac:dyDescent="0.25">
      <c r="A4880" s="1">
        <v>4879</v>
      </c>
      <c r="B4880" s="3">
        <v>3259</v>
      </c>
      <c r="C4880" s="1">
        <v>271</v>
      </c>
      <c r="D4880" s="1">
        <v>2</v>
      </c>
      <c r="E4880" s="1">
        <v>2</v>
      </c>
      <c r="F4880" s="1">
        <v>0</v>
      </c>
      <c r="G4880">
        <f>VLOOKUP(C4880,reference!$A$1:$E$310,5,FALSE)</f>
        <v>5318020</v>
      </c>
      <c r="H4880" t="str">
        <f>VLOOKUP(C4880,reference!$A$1:$E$310,4,FALSE)</f>
        <v>KEO TENGAH</v>
      </c>
      <c r="I4880" t="str">
        <f>VLOOKUP($D4880,reference!$G$1:$H$25,2,FALSE)</f>
        <v>Hutan lahan kering sekunder / bekas tebangan</v>
      </c>
      <c r="J4880" t="str">
        <f>VLOOKUP($E4880,reference!$G$1:$H$25,2,FALSE)</f>
        <v>Hutan lahan kering sekunder / bekas tebangan</v>
      </c>
      <c r="K4880" t="str">
        <f t="shared" si="76"/>
        <v>Non Irigasi</v>
      </c>
      <c r="L4880" t="s">
        <v>327</v>
      </c>
    </row>
    <row r="4881" spans="1:12" x14ac:dyDescent="0.25">
      <c r="A4881" s="1">
        <v>4880</v>
      </c>
      <c r="B4881" s="3">
        <v>4</v>
      </c>
      <c r="C4881" s="1">
        <v>248</v>
      </c>
      <c r="D4881" s="1">
        <v>0</v>
      </c>
      <c r="E4881" s="1">
        <v>14</v>
      </c>
      <c r="F4881" s="1">
        <v>0</v>
      </c>
      <c r="G4881">
        <f>VLOOKUP(C4881,reference!$A$1:$E$310,5,FALSE)</f>
        <v>5315032</v>
      </c>
      <c r="H4881" t="str">
        <f>VLOOKUP(C4881,reference!$A$1:$E$310,4,FALSE)</f>
        <v>LEMBOR SELATAN</v>
      </c>
      <c r="I4881" t="str">
        <f>VLOOKUP($D4881,reference!$G$1:$H$25,2,FALSE)</f>
        <v>No data</v>
      </c>
      <c r="J4881" t="str">
        <f>VLOOKUP($E4881,reference!$G$1:$H$25,2,FALSE)</f>
        <v>Sawah</v>
      </c>
      <c r="K4881" t="str">
        <f t="shared" si="76"/>
        <v>Non Irigasi</v>
      </c>
      <c r="L4881" t="s">
        <v>327</v>
      </c>
    </row>
    <row r="4882" spans="1:12" x14ac:dyDescent="0.25">
      <c r="A4882" s="1">
        <v>4881</v>
      </c>
      <c r="B4882" s="3">
        <v>8</v>
      </c>
      <c r="C4882" s="1">
        <v>220</v>
      </c>
      <c r="D4882" s="1">
        <v>6</v>
      </c>
      <c r="E4882" s="1">
        <v>16</v>
      </c>
      <c r="F4882" s="1">
        <v>0</v>
      </c>
      <c r="G4882">
        <f>VLOOKUP(C4882,reference!$A$1:$E$310,5,FALSE)</f>
        <v>5313040</v>
      </c>
      <c r="H4882" t="str">
        <f>VLOOKUP(C4882,reference!$A$1:$E$310,4,FALSE)</f>
        <v>SATAR MESE</v>
      </c>
      <c r="I4882" t="str">
        <f>VLOOKUP($D4882,reference!$G$1:$H$25,2,FALSE)</f>
        <v>Hutan mangrove sekunder</v>
      </c>
      <c r="J4882" t="str">
        <f>VLOOKUP($E4882,reference!$G$1:$H$25,2,FALSE)</f>
        <v>Pemukiman</v>
      </c>
      <c r="K4882" t="str">
        <f t="shared" si="76"/>
        <v>Non Irigasi</v>
      </c>
      <c r="L4882" t="s">
        <v>328</v>
      </c>
    </row>
    <row r="4883" spans="1:12" x14ac:dyDescent="0.25">
      <c r="A4883" s="1">
        <v>4882</v>
      </c>
      <c r="B4883" s="3">
        <v>15</v>
      </c>
      <c r="C4883" s="1">
        <v>220</v>
      </c>
      <c r="D4883" s="1">
        <v>6</v>
      </c>
      <c r="E4883" s="1">
        <v>14</v>
      </c>
      <c r="F4883" s="1">
        <v>0</v>
      </c>
      <c r="G4883">
        <f>VLOOKUP(C4883,reference!$A$1:$E$310,5,FALSE)</f>
        <v>5313040</v>
      </c>
      <c r="H4883" t="str">
        <f>VLOOKUP(C4883,reference!$A$1:$E$310,4,FALSE)</f>
        <v>SATAR MESE</v>
      </c>
      <c r="I4883" t="str">
        <f>VLOOKUP($D4883,reference!$G$1:$H$25,2,FALSE)</f>
        <v>Hutan mangrove sekunder</v>
      </c>
      <c r="J4883" t="str">
        <f>VLOOKUP($E4883,reference!$G$1:$H$25,2,FALSE)</f>
        <v>Sawah</v>
      </c>
      <c r="K4883" t="str">
        <f t="shared" si="76"/>
        <v>Non Irigasi</v>
      </c>
      <c r="L4883" t="s">
        <v>328</v>
      </c>
    </row>
    <row r="4884" spans="1:12" x14ac:dyDescent="0.25">
      <c r="A4884" s="1">
        <v>4883</v>
      </c>
      <c r="B4884" s="3">
        <v>6</v>
      </c>
      <c r="C4884" s="1">
        <v>220</v>
      </c>
      <c r="D4884" s="1">
        <v>0</v>
      </c>
      <c r="E4884" s="1">
        <v>16</v>
      </c>
      <c r="F4884" s="1">
        <v>0</v>
      </c>
      <c r="G4884">
        <f>VLOOKUP(C4884,reference!$A$1:$E$310,5,FALSE)</f>
        <v>5313040</v>
      </c>
      <c r="H4884" t="str">
        <f>VLOOKUP(C4884,reference!$A$1:$E$310,4,FALSE)</f>
        <v>SATAR MESE</v>
      </c>
      <c r="I4884" t="str">
        <f>VLOOKUP($D4884,reference!$G$1:$H$25,2,FALSE)</f>
        <v>No data</v>
      </c>
      <c r="J4884" t="str">
        <f>VLOOKUP($E4884,reference!$G$1:$H$25,2,FALSE)</f>
        <v>Pemukiman</v>
      </c>
      <c r="K4884" t="str">
        <f t="shared" si="76"/>
        <v>Non Irigasi</v>
      </c>
      <c r="L4884" t="s">
        <v>327</v>
      </c>
    </row>
    <row r="4885" spans="1:12" x14ac:dyDescent="0.25">
      <c r="A4885" s="1">
        <v>4884</v>
      </c>
      <c r="B4885" s="3">
        <v>10</v>
      </c>
      <c r="C4885" s="1">
        <v>277</v>
      </c>
      <c r="D4885" s="1">
        <v>0</v>
      </c>
      <c r="E4885" s="1">
        <v>14</v>
      </c>
      <c r="F4885" s="1">
        <v>0</v>
      </c>
      <c r="G4885">
        <f>VLOOKUP(C4885,reference!$A$1:$E$310,5,FALSE)</f>
        <v>5319010</v>
      </c>
      <c r="H4885" t="str">
        <f>VLOOKUP(C4885,reference!$A$1:$E$310,4,FALSE)</f>
        <v>BORONG</v>
      </c>
      <c r="I4885" t="str">
        <f>VLOOKUP($D4885,reference!$G$1:$H$25,2,FALSE)</f>
        <v>No data</v>
      </c>
      <c r="J4885" t="str">
        <f>VLOOKUP($E4885,reference!$G$1:$H$25,2,FALSE)</f>
        <v>Sawah</v>
      </c>
      <c r="K4885" t="str">
        <f t="shared" si="76"/>
        <v>Non Irigasi</v>
      </c>
      <c r="L4885" t="s">
        <v>327</v>
      </c>
    </row>
    <row r="4886" spans="1:12" x14ac:dyDescent="0.25">
      <c r="A4886" s="1">
        <v>4885</v>
      </c>
      <c r="B4886" s="3">
        <v>22</v>
      </c>
      <c r="C4886" s="1">
        <v>279</v>
      </c>
      <c r="D4886" s="1">
        <v>2</v>
      </c>
      <c r="E4886" s="1">
        <v>12</v>
      </c>
      <c r="F4886" s="1">
        <v>0</v>
      </c>
      <c r="G4886">
        <f>VLOOKUP(C4886,reference!$A$1:$E$310,5,FALSE)</f>
        <v>5319020</v>
      </c>
      <c r="H4886" t="str">
        <f>VLOOKUP(C4886,reference!$A$1:$E$310,4,FALSE)</f>
        <v>KOTA KOMBA</v>
      </c>
      <c r="I4886" t="str">
        <f>VLOOKUP($D4886,reference!$G$1:$H$25,2,FALSE)</f>
        <v>Hutan lahan kering sekunder / bekas tebangan</v>
      </c>
      <c r="J4886" t="str">
        <f>VLOOKUP($E4886,reference!$G$1:$H$25,2,FALSE)</f>
        <v>Pertanian lahan kering</v>
      </c>
      <c r="K4886" t="str">
        <f t="shared" si="76"/>
        <v>Non Irigasi</v>
      </c>
      <c r="L4886" t="s">
        <v>328</v>
      </c>
    </row>
    <row r="4887" spans="1:12" x14ac:dyDescent="0.25">
      <c r="A4887" s="1">
        <v>4886</v>
      </c>
      <c r="B4887" s="3">
        <v>260</v>
      </c>
      <c r="C4887" s="1">
        <v>212</v>
      </c>
      <c r="D4887" s="1">
        <v>16</v>
      </c>
      <c r="E4887" s="1">
        <v>16</v>
      </c>
      <c r="F4887" s="1">
        <v>0</v>
      </c>
      <c r="G4887">
        <f>VLOOKUP(C4887,reference!$A$1:$E$310,5,FALSE)</f>
        <v>5312030</v>
      </c>
      <c r="H4887" t="str">
        <f>VLOOKUP(C4887,reference!$A$1:$E$310,4,FALSE)</f>
        <v>GOLEWA</v>
      </c>
      <c r="I4887" t="str">
        <f>VLOOKUP($D4887,reference!$G$1:$H$25,2,FALSE)</f>
        <v>Pemukiman</v>
      </c>
      <c r="J4887" t="str">
        <f>VLOOKUP($E4887,reference!$G$1:$H$25,2,FALSE)</f>
        <v>Pemukiman</v>
      </c>
      <c r="K4887" t="str">
        <f t="shared" si="76"/>
        <v>Non Irigasi</v>
      </c>
      <c r="L4887" t="s">
        <v>327</v>
      </c>
    </row>
    <row r="4888" spans="1:12" x14ac:dyDescent="0.25">
      <c r="A4888" s="1">
        <v>4887</v>
      </c>
      <c r="B4888" s="3">
        <v>1</v>
      </c>
      <c r="C4888" s="1">
        <v>270</v>
      </c>
      <c r="D4888" s="1">
        <v>18</v>
      </c>
      <c r="E4888" s="1">
        <v>1</v>
      </c>
      <c r="F4888" s="1">
        <v>0</v>
      </c>
      <c r="G4888">
        <f>VLOOKUP(C4888,reference!$A$1:$E$310,5,FALSE)</f>
        <v>5318010</v>
      </c>
      <c r="H4888" t="str">
        <f>VLOOKUP(C4888,reference!$A$1:$E$310,4,FALSE)</f>
        <v>MAUPONGGO</v>
      </c>
      <c r="I4888" t="str">
        <f>VLOOKUP($D4888,reference!$G$1:$H$25,2,FALSE)</f>
        <v>Lahan terbuka</v>
      </c>
      <c r="J4888" t="str">
        <f>VLOOKUP($E4888,reference!$G$1:$H$25,2,FALSE)</f>
        <v>Hutan lahan kering primer</v>
      </c>
      <c r="K4888" t="str">
        <f t="shared" si="76"/>
        <v>Non Irigasi</v>
      </c>
      <c r="L4888" t="s">
        <v>327</v>
      </c>
    </row>
    <row r="4889" spans="1:12" x14ac:dyDescent="0.25">
      <c r="A4889" s="1">
        <v>4888</v>
      </c>
      <c r="B4889" s="3">
        <v>552</v>
      </c>
      <c r="C4889" s="1">
        <v>270</v>
      </c>
      <c r="D4889" s="1">
        <v>2</v>
      </c>
      <c r="E4889" s="1">
        <v>12</v>
      </c>
      <c r="F4889" s="1">
        <v>0</v>
      </c>
      <c r="G4889">
        <f>VLOOKUP(C4889,reference!$A$1:$E$310,5,FALSE)</f>
        <v>5318010</v>
      </c>
      <c r="H4889" t="str">
        <f>VLOOKUP(C4889,reference!$A$1:$E$310,4,FALSE)</f>
        <v>MAUPONGGO</v>
      </c>
      <c r="I4889" t="str">
        <f>VLOOKUP($D4889,reference!$G$1:$H$25,2,FALSE)</f>
        <v>Hutan lahan kering sekunder / bekas tebangan</v>
      </c>
      <c r="J4889" t="str">
        <f>VLOOKUP($E4889,reference!$G$1:$H$25,2,FALSE)</f>
        <v>Pertanian lahan kering</v>
      </c>
      <c r="K4889" t="str">
        <f t="shared" si="76"/>
        <v>Non Irigasi</v>
      </c>
      <c r="L4889" t="s">
        <v>328</v>
      </c>
    </row>
    <row r="4890" spans="1:12" x14ac:dyDescent="0.25">
      <c r="A4890" s="1">
        <v>4889</v>
      </c>
      <c r="B4890" s="3">
        <v>9</v>
      </c>
      <c r="C4890" s="1">
        <v>193</v>
      </c>
      <c r="D4890" s="1">
        <v>2</v>
      </c>
      <c r="E4890" s="1">
        <v>11</v>
      </c>
      <c r="F4890" s="1">
        <v>0</v>
      </c>
      <c r="G4890">
        <f>VLOOKUP(C4890,reference!$A$1:$E$310,5,FALSE)</f>
        <v>5311032</v>
      </c>
      <c r="H4890" t="str">
        <f>VLOOKUP(C4890,reference!$A$1:$E$310,4,FALSE)</f>
        <v>ENDE TENGAH</v>
      </c>
      <c r="I4890" t="str">
        <f>VLOOKUP($D4890,reference!$G$1:$H$25,2,FALSE)</f>
        <v>Hutan lahan kering sekunder / bekas tebangan</v>
      </c>
      <c r="J4890" t="str">
        <f>VLOOKUP($E4890,reference!$G$1:$H$25,2,FALSE)</f>
        <v>Savanna / Padang rumput</v>
      </c>
      <c r="K4890" t="str">
        <f t="shared" si="76"/>
        <v>Non Irigasi</v>
      </c>
      <c r="L4890" t="s">
        <v>328</v>
      </c>
    </row>
    <row r="4891" spans="1:12" x14ac:dyDescent="0.25">
      <c r="A4891" s="1">
        <v>4890</v>
      </c>
      <c r="B4891" s="3">
        <v>7</v>
      </c>
      <c r="C4891" s="1">
        <v>198</v>
      </c>
      <c r="D4891" s="1">
        <v>2</v>
      </c>
      <c r="E4891" s="1">
        <v>14</v>
      </c>
      <c r="F4891" s="1">
        <v>0</v>
      </c>
      <c r="G4891">
        <f>VLOOKUP(C4891,reference!$A$1:$E$310,5,FALSE)</f>
        <v>5311051</v>
      </c>
      <c r="H4891" t="str">
        <f>VLOOKUP(C4891,reference!$A$1:$E$310,4,FALSE)</f>
        <v>WOLOJITA</v>
      </c>
      <c r="I4891" t="str">
        <f>VLOOKUP($D4891,reference!$G$1:$H$25,2,FALSE)</f>
        <v>Hutan lahan kering sekunder / bekas tebangan</v>
      </c>
      <c r="J4891" t="str">
        <f>VLOOKUP($E4891,reference!$G$1:$H$25,2,FALSE)</f>
        <v>Sawah</v>
      </c>
      <c r="K4891" t="str">
        <f t="shared" si="76"/>
        <v>Non Irigasi</v>
      </c>
      <c r="L4891" t="s">
        <v>328</v>
      </c>
    </row>
    <row r="4892" spans="1:12" x14ac:dyDescent="0.25">
      <c r="A4892" s="1">
        <v>4891</v>
      </c>
      <c r="B4892" s="3">
        <v>359</v>
      </c>
      <c r="C4892" s="1">
        <v>212</v>
      </c>
      <c r="D4892" s="1">
        <v>13</v>
      </c>
      <c r="E4892" s="1">
        <v>2</v>
      </c>
      <c r="F4892" s="1">
        <v>0</v>
      </c>
      <c r="G4892">
        <f>VLOOKUP(C4892,reference!$A$1:$E$310,5,FALSE)</f>
        <v>5312030</v>
      </c>
      <c r="H4892" t="str">
        <f>VLOOKUP(C4892,reference!$A$1:$E$310,4,FALSE)</f>
        <v>GOLEWA</v>
      </c>
      <c r="I4892" t="str">
        <f>VLOOKUP($D4892,reference!$G$1:$H$25,2,FALSE)</f>
        <v>Pertanian lahan kering  campur semak / kebun campur</v>
      </c>
      <c r="J4892" t="str">
        <f>VLOOKUP($E4892,reference!$G$1:$H$25,2,FALSE)</f>
        <v>Hutan lahan kering sekunder / bekas tebangan</v>
      </c>
      <c r="K4892" t="str">
        <f t="shared" si="76"/>
        <v>Non Irigasi</v>
      </c>
      <c r="L4892" t="s">
        <v>327</v>
      </c>
    </row>
    <row r="4893" spans="1:12" x14ac:dyDescent="0.25">
      <c r="A4893" s="1">
        <v>4892</v>
      </c>
      <c r="B4893" s="3">
        <v>274</v>
      </c>
      <c r="C4893" s="1">
        <v>270</v>
      </c>
      <c r="D4893" s="1">
        <v>12</v>
      </c>
      <c r="E4893" s="1">
        <v>14</v>
      </c>
      <c r="F4893" s="1">
        <v>0</v>
      </c>
      <c r="G4893">
        <f>VLOOKUP(C4893,reference!$A$1:$E$310,5,FALSE)</f>
        <v>5318010</v>
      </c>
      <c r="H4893" t="str">
        <f>VLOOKUP(C4893,reference!$A$1:$E$310,4,FALSE)</f>
        <v>MAUPONGGO</v>
      </c>
      <c r="I4893" t="str">
        <f>VLOOKUP($D4893,reference!$G$1:$H$25,2,FALSE)</f>
        <v>Pertanian lahan kering</v>
      </c>
      <c r="J4893" t="str">
        <f>VLOOKUP($E4893,reference!$G$1:$H$25,2,FALSE)</f>
        <v>Sawah</v>
      </c>
      <c r="K4893" t="str">
        <f t="shared" si="76"/>
        <v>Non Irigasi</v>
      </c>
      <c r="L4893" t="s">
        <v>327</v>
      </c>
    </row>
    <row r="4894" spans="1:12" x14ac:dyDescent="0.25">
      <c r="A4894" s="1">
        <v>4893</v>
      </c>
      <c r="B4894" s="3">
        <v>4</v>
      </c>
      <c r="C4894" s="1">
        <v>221</v>
      </c>
      <c r="D4894" s="1">
        <v>0</v>
      </c>
      <c r="E4894" s="1">
        <v>16</v>
      </c>
      <c r="F4894" s="1">
        <v>0</v>
      </c>
      <c r="G4894">
        <f>VLOOKUP(C4894,reference!$A$1:$E$310,5,FALSE)</f>
        <v>5313041</v>
      </c>
      <c r="H4894" t="str">
        <f>VLOOKUP(C4894,reference!$A$1:$E$310,4,FALSE)</f>
        <v>SATAR MESE BARAT</v>
      </c>
      <c r="I4894" t="str">
        <f>VLOOKUP($D4894,reference!$G$1:$H$25,2,FALSE)</f>
        <v>No data</v>
      </c>
      <c r="J4894" t="str">
        <f>VLOOKUP($E4894,reference!$G$1:$H$25,2,FALSE)</f>
        <v>Pemukiman</v>
      </c>
      <c r="K4894" t="str">
        <f t="shared" si="76"/>
        <v>Non Irigasi</v>
      </c>
      <c r="L4894" t="s">
        <v>327</v>
      </c>
    </row>
    <row r="4895" spans="1:12" x14ac:dyDescent="0.25">
      <c r="A4895" s="1">
        <v>4894</v>
      </c>
      <c r="B4895" s="3">
        <v>3</v>
      </c>
      <c r="C4895" s="1">
        <v>220</v>
      </c>
      <c r="D4895" s="1">
        <v>0</v>
      </c>
      <c r="E4895" s="1">
        <v>14</v>
      </c>
      <c r="F4895" s="1">
        <v>0</v>
      </c>
      <c r="G4895">
        <f>VLOOKUP(C4895,reference!$A$1:$E$310,5,FALSE)</f>
        <v>5313040</v>
      </c>
      <c r="H4895" t="str">
        <f>VLOOKUP(C4895,reference!$A$1:$E$310,4,FALSE)</f>
        <v>SATAR MESE</v>
      </c>
      <c r="I4895" t="str">
        <f>VLOOKUP($D4895,reference!$G$1:$H$25,2,FALSE)</f>
        <v>No data</v>
      </c>
      <c r="J4895" t="str">
        <f>VLOOKUP($E4895,reference!$G$1:$H$25,2,FALSE)</f>
        <v>Sawah</v>
      </c>
      <c r="K4895" t="str">
        <f t="shared" si="76"/>
        <v>Non Irigasi</v>
      </c>
      <c r="L4895" t="s">
        <v>327</v>
      </c>
    </row>
    <row r="4896" spans="1:12" x14ac:dyDescent="0.25">
      <c r="A4896" s="1">
        <v>4895</v>
      </c>
      <c r="B4896" s="3">
        <v>4</v>
      </c>
      <c r="C4896" s="1">
        <v>208</v>
      </c>
      <c r="D4896" s="1">
        <v>13</v>
      </c>
      <c r="E4896" s="1">
        <v>13</v>
      </c>
      <c r="F4896" s="1">
        <v>0</v>
      </c>
      <c r="G4896">
        <f>VLOOKUP(C4896,reference!$A$1:$E$310,5,FALSE)</f>
        <v>5312010</v>
      </c>
      <c r="H4896" t="str">
        <f>VLOOKUP(C4896,reference!$A$1:$E$310,4,FALSE)</f>
        <v>AIMERE</v>
      </c>
      <c r="I4896" t="str">
        <f>VLOOKUP($D4896,reference!$G$1:$H$25,2,FALSE)</f>
        <v>Pertanian lahan kering  campur semak / kebun campur</v>
      </c>
      <c r="J4896" t="str">
        <f>VLOOKUP($E4896,reference!$G$1:$H$25,2,FALSE)</f>
        <v>Pertanian lahan kering  campur semak / kebun campur</v>
      </c>
      <c r="K4896" t="str">
        <f t="shared" si="76"/>
        <v>Non Irigasi</v>
      </c>
      <c r="L4896" t="s">
        <v>327</v>
      </c>
    </row>
    <row r="4897" spans="1:12" x14ac:dyDescent="0.25">
      <c r="A4897" s="1">
        <v>4896</v>
      </c>
      <c r="B4897" s="3">
        <v>1230</v>
      </c>
      <c r="C4897" s="1">
        <v>213</v>
      </c>
      <c r="D4897" s="1">
        <v>2</v>
      </c>
      <c r="E4897" s="1">
        <v>2</v>
      </c>
      <c r="F4897" s="1">
        <v>0</v>
      </c>
      <c r="G4897">
        <f>VLOOKUP(C4897,reference!$A$1:$E$310,5,FALSE)</f>
        <v>5312031</v>
      </c>
      <c r="H4897" t="str">
        <f>VLOOKUP(C4897,reference!$A$1:$E$310,4,FALSE)</f>
        <v>GOLEWA SELATAN</v>
      </c>
      <c r="I4897" t="str">
        <f>VLOOKUP($D4897,reference!$G$1:$H$25,2,FALSE)</f>
        <v>Hutan lahan kering sekunder / bekas tebangan</v>
      </c>
      <c r="J4897" t="str">
        <f>VLOOKUP($E4897,reference!$G$1:$H$25,2,FALSE)</f>
        <v>Hutan lahan kering sekunder / bekas tebangan</v>
      </c>
      <c r="K4897" t="str">
        <f t="shared" si="76"/>
        <v>Non Irigasi</v>
      </c>
      <c r="L4897" t="s">
        <v>327</v>
      </c>
    </row>
    <row r="4898" spans="1:12" x14ac:dyDescent="0.25">
      <c r="A4898" s="1">
        <v>4897</v>
      </c>
      <c r="B4898" s="3">
        <v>13</v>
      </c>
      <c r="C4898" s="1">
        <v>272</v>
      </c>
      <c r="D4898" s="1">
        <v>14</v>
      </c>
      <c r="E4898" s="1">
        <v>16</v>
      </c>
      <c r="F4898" s="1">
        <v>0</v>
      </c>
      <c r="G4898">
        <f>VLOOKUP(C4898,reference!$A$1:$E$310,5,FALSE)</f>
        <v>5318030</v>
      </c>
      <c r="H4898" t="str">
        <f>VLOOKUP(C4898,reference!$A$1:$E$310,4,FALSE)</f>
        <v>NANGARORO</v>
      </c>
      <c r="I4898" t="str">
        <f>VLOOKUP($D4898,reference!$G$1:$H$25,2,FALSE)</f>
        <v>Sawah</v>
      </c>
      <c r="J4898" t="str">
        <f>VLOOKUP($E4898,reference!$G$1:$H$25,2,FALSE)</f>
        <v>Pemukiman</v>
      </c>
      <c r="K4898" t="str">
        <f t="shared" si="76"/>
        <v>Non Irigasi</v>
      </c>
      <c r="L4898" t="s">
        <v>327</v>
      </c>
    </row>
    <row r="4899" spans="1:12" x14ac:dyDescent="0.25">
      <c r="A4899" s="1">
        <v>4898</v>
      </c>
      <c r="B4899" s="3">
        <v>124</v>
      </c>
      <c r="C4899" s="1">
        <v>195</v>
      </c>
      <c r="D4899" s="1">
        <v>2</v>
      </c>
      <c r="E4899" s="1">
        <v>16</v>
      </c>
      <c r="F4899" s="1">
        <v>0</v>
      </c>
      <c r="G4899">
        <f>VLOOKUP(C4899,reference!$A$1:$E$310,5,FALSE)</f>
        <v>5311040</v>
      </c>
      <c r="H4899" t="str">
        <f>VLOOKUP(C4899,reference!$A$1:$E$310,4,FALSE)</f>
        <v>NDONA</v>
      </c>
      <c r="I4899" t="str">
        <f>VLOOKUP($D4899,reference!$G$1:$H$25,2,FALSE)</f>
        <v>Hutan lahan kering sekunder / bekas tebangan</v>
      </c>
      <c r="J4899" t="str">
        <f>VLOOKUP($E4899,reference!$G$1:$H$25,2,FALSE)</f>
        <v>Pemukiman</v>
      </c>
      <c r="K4899" t="str">
        <f t="shared" si="76"/>
        <v>Non Irigasi</v>
      </c>
      <c r="L4899" t="s">
        <v>328</v>
      </c>
    </row>
    <row r="4900" spans="1:12" x14ac:dyDescent="0.25">
      <c r="A4900" s="1">
        <v>4899</v>
      </c>
      <c r="B4900" s="3">
        <v>4</v>
      </c>
      <c r="C4900" s="1">
        <v>196</v>
      </c>
      <c r="D4900" s="1">
        <v>2</v>
      </c>
      <c r="E4900" s="1">
        <v>16</v>
      </c>
      <c r="F4900" s="1">
        <v>0</v>
      </c>
      <c r="G4900">
        <f>VLOOKUP(C4900,reference!$A$1:$E$310,5,FALSE)</f>
        <v>5311041</v>
      </c>
      <c r="H4900" t="str">
        <f>VLOOKUP(C4900,reference!$A$1:$E$310,4,FALSE)</f>
        <v>NDONA TIMUR</v>
      </c>
      <c r="I4900" t="str">
        <f>VLOOKUP($D4900,reference!$G$1:$H$25,2,FALSE)</f>
        <v>Hutan lahan kering sekunder / bekas tebangan</v>
      </c>
      <c r="J4900" t="str">
        <f>VLOOKUP($E4900,reference!$G$1:$H$25,2,FALSE)</f>
        <v>Pemukiman</v>
      </c>
      <c r="K4900" t="str">
        <f t="shared" si="76"/>
        <v>Non Irigasi</v>
      </c>
      <c r="L4900" t="s">
        <v>328</v>
      </c>
    </row>
    <row r="4901" spans="1:12" x14ac:dyDescent="0.25">
      <c r="A4901" s="1">
        <v>4900</v>
      </c>
      <c r="B4901" s="3">
        <v>30</v>
      </c>
      <c r="C4901" s="1">
        <v>248</v>
      </c>
      <c r="D4901" s="1">
        <v>0</v>
      </c>
      <c r="E4901" s="1">
        <v>9</v>
      </c>
      <c r="F4901" s="1">
        <v>0</v>
      </c>
      <c r="G4901">
        <f>VLOOKUP(C4901,reference!$A$1:$E$310,5,FALSE)</f>
        <v>5315032</v>
      </c>
      <c r="H4901" t="str">
        <f>VLOOKUP(C4901,reference!$A$1:$E$310,4,FALSE)</f>
        <v>LEMBOR SELATAN</v>
      </c>
      <c r="I4901" t="str">
        <f>VLOOKUP($D4901,reference!$G$1:$H$25,2,FALSE)</f>
        <v>No data</v>
      </c>
      <c r="J4901" t="str">
        <f>VLOOKUP($E4901,reference!$G$1:$H$25,2,FALSE)</f>
        <v>Semak belukar</v>
      </c>
      <c r="K4901" t="str">
        <f t="shared" si="76"/>
        <v>Non Irigasi</v>
      </c>
      <c r="L4901" t="s">
        <v>327</v>
      </c>
    </row>
    <row r="4902" spans="1:12" x14ac:dyDescent="0.25">
      <c r="A4902" s="1">
        <v>4901</v>
      </c>
      <c r="B4902" s="3">
        <v>70</v>
      </c>
      <c r="C4902" s="1">
        <v>221</v>
      </c>
      <c r="D4902" s="1">
        <v>0</v>
      </c>
      <c r="E4902" s="1">
        <v>0</v>
      </c>
      <c r="F4902" s="1">
        <v>0</v>
      </c>
      <c r="G4902">
        <f>VLOOKUP(C4902,reference!$A$1:$E$310,5,FALSE)</f>
        <v>5313041</v>
      </c>
      <c r="H4902" t="str">
        <f>VLOOKUP(C4902,reference!$A$1:$E$310,4,FALSE)</f>
        <v>SATAR MESE BARAT</v>
      </c>
      <c r="I4902" t="str">
        <f>VLOOKUP($D4902,reference!$G$1:$H$25,2,FALSE)</f>
        <v>No data</v>
      </c>
      <c r="J4902" t="str">
        <f>VLOOKUP($E4902,reference!$G$1:$H$25,2,FALSE)</f>
        <v>No data</v>
      </c>
      <c r="K4902" t="str">
        <f t="shared" si="76"/>
        <v>Non Irigasi</v>
      </c>
      <c r="L4902" t="s">
        <v>327</v>
      </c>
    </row>
    <row r="4903" spans="1:12" x14ac:dyDescent="0.25">
      <c r="A4903" s="1">
        <v>4902</v>
      </c>
      <c r="B4903" s="3">
        <v>13</v>
      </c>
      <c r="C4903" s="1">
        <v>221</v>
      </c>
      <c r="D4903" s="1">
        <v>9</v>
      </c>
      <c r="E4903" s="1">
        <v>0</v>
      </c>
      <c r="F4903" s="1">
        <v>0</v>
      </c>
      <c r="G4903">
        <f>VLOOKUP(C4903,reference!$A$1:$E$310,5,FALSE)</f>
        <v>5313041</v>
      </c>
      <c r="H4903" t="str">
        <f>VLOOKUP(C4903,reference!$A$1:$E$310,4,FALSE)</f>
        <v>SATAR MESE BARAT</v>
      </c>
      <c r="I4903" t="str">
        <f>VLOOKUP($D4903,reference!$G$1:$H$25,2,FALSE)</f>
        <v>Semak belukar</v>
      </c>
      <c r="J4903" t="str">
        <f>VLOOKUP($E4903,reference!$G$1:$H$25,2,FALSE)</f>
        <v>No data</v>
      </c>
      <c r="K4903" t="str">
        <f t="shared" si="76"/>
        <v>Non Irigasi</v>
      </c>
      <c r="L4903" t="s">
        <v>327</v>
      </c>
    </row>
    <row r="4904" spans="1:12" x14ac:dyDescent="0.25">
      <c r="A4904" s="1">
        <v>4903</v>
      </c>
      <c r="B4904" s="3">
        <v>4</v>
      </c>
      <c r="C4904" s="1">
        <v>220</v>
      </c>
      <c r="D4904" s="1">
        <v>13</v>
      </c>
      <c r="E4904" s="1">
        <v>0</v>
      </c>
      <c r="F4904" s="1">
        <v>0</v>
      </c>
      <c r="G4904">
        <f>VLOOKUP(C4904,reference!$A$1:$E$310,5,FALSE)</f>
        <v>5313040</v>
      </c>
      <c r="H4904" t="str">
        <f>VLOOKUP(C4904,reference!$A$1:$E$310,4,FALSE)</f>
        <v>SATAR MESE</v>
      </c>
      <c r="I4904" t="str">
        <f>VLOOKUP($D4904,reference!$G$1:$H$25,2,FALSE)</f>
        <v>Pertanian lahan kering  campur semak / kebun campur</v>
      </c>
      <c r="J4904" t="str">
        <f>VLOOKUP($E4904,reference!$G$1:$H$25,2,FALSE)</f>
        <v>No data</v>
      </c>
      <c r="K4904" t="str">
        <f t="shared" si="76"/>
        <v>Non Irigasi</v>
      </c>
      <c r="L4904" t="s">
        <v>327</v>
      </c>
    </row>
    <row r="4905" spans="1:12" x14ac:dyDescent="0.25">
      <c r="A4905" s="1">
        <v>4904</v>
      </c>
      <c r="B4905" s="3">
        <v>38</v>
      </c>
      <c r="C4905" s="1">
        <v>272</v>
      </c>
      <c r="D4905" s="1">
        <v>14</v>
      </c>
      <c r="E4905" s="1">
        <v>14</v>
      </c>
      <c r="F4905" s="1">
        <v>0</v>
      </c>
      <c r="G4905">
        <f>VLOOKUP(C4905,reference!$A$1:$E$310,5,FALSE)</f>
        <v>5318030</v>
      </c>
      <c r="H4905" t="str">
        <f>VLOOKUP(C4905,reference!$A$1:$E$310,4,FALSE)</f>
        <v>NANGARORO</v>
      </c>
      <c r="I4905" t="str">
        <f>VLOOKUP($D4905,reference!$G$1:$H$25,2,FALSE)</f>
        <v>Sawah</v>
      </c>
      <c r="J4905" t="str">
        <f>VLOOKUP($E4905,reference!$G$1:$H$25,2,FALSE)</f>
        <v>Sawah</v>
      </c>
      <c r="K4905" t="str">
        <f t="shared" si="76"/>
        <v>Non Irigasi</v>
      </c>
      <c r="L4905" t="s">
        <v>327</v>
      </c>
    </row>
    <row r="4906" spans="1:12" x14ac:dyDescent="0.25">
      <c r="A4906" s="1">
        <v>4905</v>
      </c>
      <c r="B4906" s="3">
        <v>6</v>
      </c>
      <c r="C4906" s="1">
        <v>194</v>
      </c>
      <c r="D4906" s="1">
        <v>0</v>
      </c>
      <c r="E4906" s="1">
        <v>2</v>
      </c>
      <c r="F4906" s="1">
        <v>0</v>
      </c>
      <c r="G4906">
        <f>VLOOKUP(C4906,reference!$A$1:$E$310,5,FALSE)</f>
        <v>5311033</v>
      </c>
      <c r="H4906" t="str">
        <f>VLOOKUP(C4906,reference!$A$1:$E$310,4,FALSE)</f>
        <v>ENDE UTARA</v>
      </c>
      <c r="I4906" t="str">
        <f>VLOOKUP($D4906,reference!$G$1:$H$25,2,FALSE)</f>
        <v>No data</v>
      </c>
      <c r="J4906" t="str">
        <f>VLOOKUP($E4906,reference!$G$1:$H$25,2,FALSE)</f>
        <v>Hutan lahan kering sekunder / bekas tebangan</v>
      </c>
      <c r="K4906" t="str">
        <f t="shared" si="76"/>
        <v>Non Irigasi</v>
      </c>
      <c r="L4906" t="s">
        <v>327</v>
      </c>
    </row>
    <row r="4907" spans="1:12" x14ac:dyDescent="0.25">
      <c r="A4907" s="1">
        <v>4906</v>
      </c>
      <c r="B4907" s="3">
        <v>2</v>
      </c>
      <c r="C4907" s="1">
        <v>220</v>
      </c>
      <c r="D4907" s="1">
        <v>16</v>
      </c>
      <c r="E4907" s="1">
        <v>0</v>
      </c>
      <c r="F4907" s="1">
        <v>0</v>
      </c>
      <c r="G4907">
        <f>VLOOKUP(C4907,reference!$A$1:$E$310,5,FALSE)</f>
        <v>5313040</v>
      </c>
      <c r="H4907" t="str">
        <f>VLOOKUP(C4907,reference!$A$1:$E$310,4,FALSE)</f>
        <v>SATAR MESE</v>
      </c>
      <c r="I4907" t="str">
        <f>VLOOKUP($D4907,reference!$G$1:$H$25,2,FALSE)</f>
        <v>Pemukiman</v>
      </c>
      <c r="J4907" t="str">
        <f>VLOOKUP($E4907,reference!$G$1:$H$25,2,FALSE)</f>
        <v>No data</v>
      </c>
      <c r="K4907" t="str">
        <f t="shared" si="76"/>
        <v>Non Irigasi</v>
      </c>
      <c r="L4907" t="s">
        <v>327</v>
      </c>
    </row>
    <row r="4908" spans="1:12" x14ac:dyDescent="0.25">
      <c r="A4908" s="1">
        <v>4907</v>
      </c>
      <c r="B4908" s="3">
        <v>6</v>
      </c>
      <c r="C4908" s="1">
        <v>270</v>
      </c>
      <c r="D4908" s="1">
        <v>14</v>
      </c>
      <c r="E4908" s="1">
        <v>13</v>
      </c>
      <c r="F4908" s="1">
        <v>0</v>
      </c>
      <c r="G4908">
        <f>VLOOKUP(C4908,reference!$A$1:$E$310,5,FALSE)</f>
        <v>5318010</v>
      </c>
      <c r="H4908" t="str">
        <f>VLOOKUP(C4908,reference!$A$1:$E$310,4,FALSE)</f>
        <v>MAUPONGGO</v>
      </c>
      <c r="I4908" t="str">
        <f>VLOOKUP($D4908,reference!$G$1:$H$25,2,FALSE)</f>
        <v>Sawah</v>
      </c>
      <c r="J4908" t="str">
        <f>VLOOKUP($E4908,reference!$G$1:$H$25,2,FALSE)</f>
        <v>Pertanian lahan kering  campur semak / kebun campur</v>
      </c>
      <c r="K4908" t="str">
        <f t="shared" si="76"/>
        <v>Non Irigasi</v>
      </c>
      <c r="L4908" t="s">
        <v>327</v>
      </c>
    </row>
    <row r="4909" spans="1:12" x14ac:dyDescent="0.25">
      <c r="A4909" s="1">
        <v>4908</v>
      </c>
      <c r="B4909" s="3">
        <v>16</v>
      </c>
      <c r="C4909" s="1">
        <v>272</v>
      </c>
      <c r="D4909" s="1">
        <v>14</v>
      </c>
      <c r="E4909" s="1">
        <v>2</v>
      </c>
      <c r="F4909" s="1">
        <v>0</v>
      </c>
      <c r="G4909">
        <f>VLOOKUP(C4909,reference!$A$1:$E$310,5,FALSE)</f>
        <v>5318030</v>
      </c>
      <c r="H4909" t="str">
        <f>VLOOKUP(C4909,reference!$A$1:$E$310,4,FALSE)</f>
        <v>NANGARORO</v>
      </c>
      <c r="I4909" t="str">
        <f>VLOOKUP($D4909,reference!$G$1:$H$25,2,FALSE)</f>
        <v>Sawah</v>
      </c>
      <c r="J4909" t="str">
        <f>VLOOKUP($E4909,reference!$G$1:$H$25,2,FALSE)</f>
        <v>Hutan lahan kering sekunder / bekas tebangan</v>
      </c>
      <c r="K4909" t="str">
        <f t="shared" si="76"/>
        <v>Non Irigasi</v>
      </c>
      <c r="L4909" t="s">
        <v>327</v>
      </c>
    </row>
    <row r="4910" spans="1:12" x14ac:dyDescent="0.25">
      <c r="A4910" s="1">
        <v>4909</v>
      </c>
      <c r="B4910" s="3">
        <v>58</v>
      </c>
      <c r="C4910" s="1">
        <v>272</v>
      </c>
      <c r="D4910" s="1">
        <v>14</v>
      </c>
      <c r="E4910" s="1">
        <v>13</v>
      </c>
      <c r="F4910" s="1">
        <v>0</v>
      </c>
      <c r="G4910">
        <f>VLOOKUP(C4910,reference!$A$1:$E$310,5,FALSE)</f>
        <v>5318030</v>
      </c>
      <c r="H4910" t="str">
        <f>VLOOKUP(C4910,reference!$A$1:$E$310,4,FALSE)</f>
        <v>NANGARORO</v>
      </c>
      <c r="I4910" t="str">
        <f>VLOOKUP($D4910,reference!$G$1:$H$25,2,FALSE)</f>
        <v>Sawah</v>
      </c>
      <c r="J4910" t="str">
        <f>VLOOKUP($E4910,reference!$G$1:$H$25,2,FALSE)</f>
        <v>Pertanian lahan kering  campur semak / kebun campur</v>
      </c>
      <c r="K4910" t="str">
        <f t="shared" si="76"/>
        <v>Non Irigasi</v>
      </c>
      <c r="L4910" t="s">
        <v>327</v>
      </c>
    </row>
    <row r="4911" spans="1:12" x14ac:dyDescent="0.25">
      <c r="A4911" s="1">
        <v>4910</v>
      </c>
      <c r="B4911" s="3">
        <v>4</v>
      </c>
      <c r="C4911" s="1">
        <v>201</v>
      </c>
      <c r="D4911" s="1">
        <v>0</v>
      </c>
      <c r="E4911" s="1">
        <v>16</v>
      </c>
      <c r="F4911" s="1">
        <v>0</v>
      </c>
      <c r="G4911">
        <f>VLOOKUP(C4911,reference!$A$1:$E$310,5,FALSE)</f>
        <v>5311054</v>
      </c>
      <c r="H4911" t="str">
        <f>VLOOKUP(C4911,reference!$A$1:$E$310,4,FALSE)</f>
        <v>NDORI</v>
      </c>
      <c r="I4911" t="str">
        <f>VLOOKUP($D4911,reference!$G$1:$H$25,2,FALSE)</f>
        <v>No data</v>
      </c>
      <c r="J4911" t="str">
        <f>VLOOKUP($E4911,reference!$G$1:$H$25,2,FALSE)</f>
        <v>Pemukiman</v>
      </c>
      <c r="K4911" t="str">
        <f t="shared" si="76"/>
        <v>Non Irigasi</v>
      </c>
      <c r="L4911" t="s">
        <v>327</v>
      </c>
    </row>
    <row r="4912" spans="1:12" x14ac:dyDescent="0.25">
      <c r="A4912" s="1">
        <v>4911</v>
      </c>
      <c r="B4912" s="3">
        <v>10</v>
      </c>
      <c r="C4912" s="1">
        <v>248</v>
      </c>
      <c r="D4912" s="1">
        <v>9</v>
      </c>
      <c r="E4912" s="1">
        <v>0</v>
      </c>
      <c r="F4912" s="1">
        <v>0</v>
      </c>
      <c r="G4912">
        <f>VLOOKUP(C4912,reference!$A$1:$E$310,5,FALSE)</f>
        <v>5315032</v>
      </c>
      <c r="H4912" t="str">
        <f>VLOOKUP(C4912,reference!$A$1:$E$310,4,FALSE)</f>
        <v>LEMBOR SELATAN</v>
      </c>
      <c r="I4912" t="str">
        <f>VLOOKUP($D4912,reference!$G$1:$H$25,2,FALSE)</f>
        <v>Semak belukar</v>
      </c>
      <c r="J4912" t="str">
        <f>VLOOKUP($E4912,reference!$G$1:$H$25,2,FALSE)</f>
        <v>No data</v>
      </c>
      <c r="K4912" t="str">
        <f t="shared" si="76"/>
        <v>Non Irigasi</v>
      </c>
      <c r="L4912" t="s">
        <v>327</v>
      </c>
    </row>
    <row r="4913" spans="1:12" x14ac:dyDescent="0.25">
      <c r="A4913" s="1">
        <v>4912</v>
      </c>
      <c r="B4913" s="3">
        <v>3</v>
      </c>
      <c r="C4913" s="1">
        <v>220</v>
      </c>
      <c r="D4913" s="1">
        <v>0</v>
      </c>
      <c r="E4913" s="1">
        <v>9</v>
      </c>
      <c r="F4913" s="1">
        <v>0</v>
      </c>
      <c r="G4913">
        <f>VLOOKUP(C4913,reference!$A$1:$E$310,5,FALSE)</f>
        <v>5313040</v>
      </c>
      <c r="H4913" t="str">
        <f>VLOOKUP(C4913,reference!$A$1:$E$310,4,FALSE)</f>
        <v>SATAR MESE</v>
      </c>
      <c r="I4913" t="str">
        <f>VLOOKUP($D4913,reference!$G$1:$H$25,2,FALSE)</f>
        <v>No data</v>
      </c>
      <c r="J4913" t="str">
        <f>VLOOKUP($E4913,reference!$G$1:$H$25,2,FALSE)</f>
        <v>Semak belukar</v>
      </c>
      <c r="K4913" t="str">
        <f t="shared" si="76"/>
        <v>Non Irigasi</v>
      </c>
      <c r="L4913" t="s">
        <v>327</v>
      </c>
    </row>
    <row r="4914" spans="1:12" x14ac:dyDescent="0.25">
      <c r="A4914" s="1">
        <v>4913</v>
      </c>
      <c r="B4914" s="3">
        <v>176</v>
      </c>
      <c r="C4914" s="1">
        <v>270</v>
      </c>
      <c r="D4914" s="1">
        <v>2</v>
      </c>
      <c r="E4914" s="1">
        <v>14</v>
      </c>
      <c r="F4914" s="1">
        <v>0</v>
      </c>
      <c r="G4914">
        <f>VLOOKUP(C4914,reference!$A$1:$E$310,5,FALSE)</f>
        <v>5318010</v>
      </c>
      <c r="H4914" t="str">
        <f>VLOOKUP(C4914,reference!$A$1:$E$310,4,FALSE)</f>
        <v>MAUPONGGO</v>
      </c>
      <c r="I4914" t="str">
        <f>VLOOKUP($D4914,reference!$G$1:$H$25,2,FALSE)</f>
        <v>Hutan lahan kering sekunder / bekas tebangan</v>
      </c>
      <c r="J4914" t="str">
        <f>VLOOKUP($E4914,reference!$G$1:$H$25,2,FALSE)</f>
        <v>Sawah</v>
      </c>
      <c r="K4914" t="str">
        <f t="shared" si="76"/>
        <v>Non Irigasi</v>
      </c>
      <c r="L4914" t="s">
        <v>328</v>
      </c>
    </row>
    <row r="4915" spans="1:12" x14ac:dyDescent="0.25">
      <c r="A4915" s="1">
        <v>4914</v>
      </c>
      <c r="B4915" s="3">
        <v>169</v>
      </c>
      <c r="C4915" s="1">
        <v>270</v>
      </c>
      <c r="D4915" s="1">
        <v>14</v>
      </c>
      <c r="E4915" s="1">
        <v>2</v>
      </c>
      <c r="F4915" s="1">
        <v>0</v>
      </c>
      <c r="G4915">
        <f>VLOOKUP(C4915,reference!$A$1:$E$310,5,FALSE)</f>
        <v>5318010</v>
      </c>
      <c r="H4915" t="str">
        <f>VLOOKUP(C4915,reference!$A$1:$E$310,4,FALSE)</f>
        <v>MAUPONGGO</v>
      </c>
      <c r="I4915" t="str">
        <f>VLOOKUP($D4915,reference!$G$1:$H$25,2,FALSE)</f>
        <v>Sawah</v>
      </c>
      <c r="J4915" t="str">
        <f>VLOOKUP($E4915,reference!$G$1:$H$25,2,FALSE)</f>
        <v>Hutan lahan kering sekunder / bekas tebangan</v>
      </c>
      <c r="K4915" t="str">
        <f t="shared" si="76"/>
        <v>Non Irigasi</v>
      </c>
      <c r="L4915" t="s">
        <v>327</v>
      </c>
    </row>
    <row r="4916" spans="1:12" x14ac:dyDescent="0.25">
      <c r="A4916" s="1">
        <v>4915</v>
      </c>
      <c r="B4916" s="3">
        <v>20</v>
      </c>
      <c r="C4916" s="1">
        <v>196</v>
      </c>
      <c r="D4916" s="1">
        <v>2</v>
      </c>
      <c r="E4916" s="1">
        <v>18</v>
      </c>
      <c r="F4916" s="1">
        <v>0</v>
      </c>
      <c r="G4916">
        <f>VLOOKUP(C4916,reference!$A$1:$E$310,5,FALSE)</f>
        <v>5311041</v>
      </c>
      <c r="H4916" t="str">
        <f>VLOOKUP(C4916,reference!$A$1:$E$310,4,FALSE)</f>
        <v>NDONA TIMUR</v>
      </c>
      <c r="I4916" t="str">
        <f>VLOOKUP($D4916,reference!$G$1:$H$25,2,FALSE)</f>
        <v>Hutan lahan kering sekunder / bekas tebangan</v>
      </c>
      <c r="J4916" t="str">
        <f>VLOOKUP($E4916,reference!$G$1:$H$25,2,FALSE)</f>
        <v>Lahan terbuka</v>
      </c>
      <c r="K4916" t="str">
        <f t="shared" si="76"/>
        <v>Non Irigasi</v>
      </c>
      <c r="L4916" t="s">
        <v>328</v>
      </c>
    </row>
    <row r="4917" spans="1:12" x14ac:dyDescent="0.25">
      <c r="A4917" s="1">
        <v>4916</v>
      </c>
      <c r="B4917" s="3">
        <v>3</v>
      </c>
      <c r="C4917" s="1">
        <v>220</v>
      </c>
      <c r="D4917" s="1">
        <v>14</v>
      </c>
      <c r="E4917" s="1">
        <v>0</v>
      </c>
      <c r="F4917" s="1">
        <v>0</v>
      </c>
      <c r="G4917">
        <f>VLOOKUP(C4917,reference!$A$1:$E$310,5,FALSE)</f>
        <v>5313040</v>
      </c>
      <c r="H4917" t="str">
        <f>VLOOKUP(C4917,reference!$A$1:$E$310,4,FALSE)</f>
        <v>SATAR MESE</v>
      </c>
      <c r="I4917" t="str">
        <f>VLOOKUP($D4917,reference!$G$1:$H$25,2,FALSE)</f>
        <v>Sawah</v>
      </c>
      <c r="J4917" t="str">
        <f>VLOOKUP($E4917,reference!$G$1:$H$25,2,FALSE)</f>
        <v>No data</v>
      </c>
      <c r="K4917" t="str">
        <f t="shared" si="76"/>
        <v>Non Irigasi</v>
      </c>
      <c r="L4917" t="s">
        <v>327</v>
      </c>
    </row>
    <row r="4918" spans="1:12" x14ac:dyDescent="0.25">
      <c r="A4918" s="1">
        <v>4917</v>
      </c>
      <c r="B4918" s="3">
        <v>5</v>
      </c>
      <c r="C4918" s="1">
        <v>212</v>
      </c>
      <c r="D4918" s="1">
        <v>2</v>
      </c>
      <c r="E4918" s="1">
        <v>14</v>
      </c>
      <c r="F4918" s="1">
        <v>0</v>
      </c>
      <c r="G4918">
        <f>VLOOKUP(C4918,reference!$A$1:$E$310,5,FALSE)</f>
        <v>5312030</v>
      </c>
      <c r="H4918" t="str">
        <f>VLOOKUP(C4918,reference!$A$1:$E$310,4,FALSE)</f>
        <v>GOLEWA</v>
      </c>
      <c r="I4918" t="str">
        <f>VLOOKUP($D4918,reference!$G$1:$H$25,2,FALSE)</f>
        <v>Hutan lahan kering sekunder / bekas tebangan</v>
      </c>
      <c r="J4918" t="str">
        <f>VLOOKUP($E4918,reference!$G$1:$H$25,2,FALSE)</f>
        <v>Sawah</v>
      </c>
      <c r="K4918" t="str">
        <f t="shared" si="76"/>
        <v>Non Irigasi</v>
      </c>
      <c r="L4918" t="s">
        <v>328</v>
      </c>
    </row>
    <row r="4919" spans="1:12" x14ac:dyDescent="0.25">
      <c r="A4919" s="1">
        <v>4918</v>
      </c>
      <c r="B4919" s="3">
        <v>95</v>
      </c>
      <c r="C4919" s="1">
        <v>271</v>
      </c>
      <c r="D4919" s="1">
        <v>14</v>
      </c>
      <c r="E4919" s="1">
        <v>14</v>
      </c>
      <c r="F4919" s="1">
        <v>0</v>
      </c>
      <c r="G4919">
        <f>VLOOKUP(C4919,reference!$A$1:$E$310,5,FALSE)</f>
        <v>5318020</v>
      </c>
      <c r="H4919" t="str">
        <f>VLOOKUP(C4919,reference!$A$1:$E$310,4,FALSE)</f>
        <v>KEO TENGAH</v>
      </c>
      <c r="I4919" t="str">
        <f>VLOOKUP($D4919,reference!$G$1:$H$25,2,FALSE)</f>
        <v>Sawah</v>
      </c>
      <c r="J4919" t="str">
        <f>VLOOKUP($E4919,reference!$G$1:$H$25,2,FALSE)</f>
        <v>Sawah</v>
      </c>
      <c r="K4919" t="str">
        <f t="shared" si="76"/>
        <v>Non Irigasi</v>
      </c>
      <c r="L4919" t="s">
        <v>327</v>
      </c>
    </row>
    <row r="4920" spans="1:12" x14ac:dyDescent="0.25">
      <c r="A4920" s="1">
        <v>4919</v>
      </c>
      <c r="B4920" s="3">
        <v>3</v>
      </c>
      <c r="C4920" s="1">
        <v>197</v>
      </c>
      <c r="D4920" s="1">
        <v>0</v>
      </c>
      <c r="E4920" s="1">
        <v>16</v>
      </c>
      <c r="F4920" s="1">
        <v>0</v>
      </c>
      <c r="G4920">
        <f>VLOOKUP(C4920,reference!$A$1:$E$310,5,FALSE)</f>
        <v>5311050</v>
      </c>
      <c r="H4920" t="str">
        <f>VLOOKUP(C4920,reference!$A$1:$E$310,4,FALSE)</f>
        <v>WOLOWARU</v>
      </c>
      <c r="I4920" t="str">
        <f>VLOOKUP($D4920,reference!$G$1:$H$25,2,FALSE)</f>
        <v>No data</v>
      </c>
      <c r="J4920" t="str">
        <f>VLOOKUP($E4920,reference!$G$1:$H$25,2,FALSE)</f>
        <v>Pemukiman</v>
      </c>
      <c r="K4920" t="str">
        <f t="shared" si="76"/>
        <v>Non Irigasi</v>
      </c>
      <c r="L4920" t="s">
        <v>327</v>
      </c>
    </row>
    <row r="4921" spans="1:12" x14ac:dyDescent="0.25">
      <c r="A4921" s="1">
        <v>4920</v>
      </c>
      <c r="B4921" s="3">
        <v>17</v>
      </c>
      <c r="C4921" s="1">
        <v>197</v>
      </c>
      <c r="D4921" s="1">
        <v>0</v>
      </c>
      <c r="E4921" s="1">
        <v>9</v>
      </c>
      <c r="F4921" s="1">
        <v>0</v>
      </c>
      <c r="G4921">
        <f>VLOOKUP(C4921,reference!$A$1:$E$310,5,FALSE)</f>
        <v>5311050</v>
      </c>
      <c r="H4921" t="str">
        <f>VLOOKUP(C4921,reference!$A$1:$E$310,4,FALSE)</f>
        <v>WOLOWARU</v>
      </c>
      <c r="I4921" t="str">
        <f>VLOOKUP($D4921,reference!$G$1:$H$25,2,FALSE)</f>
        <v>No data</v>
      </c>
      <c r="J4921" t="str">
        <f>VLOOKUP($E4921,reference!$G$1:$H$25,2,FALSE)</f>
        <v>Semak belukar</v>
      </c>
      <c r="K4921" t="str">
        <f t="shared" si="76"/>
        <v>Non Irigasi</v>
      </c>
      <c r="L4921" t="s">
        <v>327</v>
      </c>
    </row>
    <row r="4922" spans="1:12" x14ac:dyDescent="0.25">
      <c r="A4922" s="1">
        <v>4921</v>
      </c>
      <c r="B4922" s="3">
        <v>614</v>
      </c>
      <c r="C4922" s="1">
        <v>270</v>
      </c>
      <c r="D4922" s="1">
        <v>14</v>
      </c>
      <c r="E4922" s="1">
        <v>14</v>
      </c>
      <c r="F4922" s="1">
        <v>0</v>
      </c>
      <c r="G4922">
        <f>VLOOKUP(C4922,reference!$A$1:$E$310,5,FALSE)</f>
        <v>5318010</v>
      </c>
      <c r="H4922" t="str">
        <f>VLOOKUP(C4922,reference!$A$1:$E$310,4,FALSE)</f>
        <v>MAUPONGGO</v>
      </c>
      <c r="I4922" t="str">
        <f>VLOOKUP($D4922,reference!$G$1:$H$25,2,FALSE)</f>
        <v>Sawah</v>
      </c>
      <c r="J4922" t="str">
        <f>VLOOKUP($E4922,reference!$G$1:$H$25,2,FALSE)</f>
        <v>Sawah</v>
      </c>
      <c r="K4922" t="str">
        <f t="shared" si="76"/>
        <v>Non Irigasi</v>
      </c>
      <c r="L4922" t="s">
        <v>327</v>
      </c>
    </row>
    <row r="4923" spans="1:12" x14ac:dyDescent="0.25">
      <c r="A4923" s="1">
        <v>4922</v>
      </c>
      <c r="B4923" s="3">
        <v>15</v>
      </c>
      <c r="C4923" s="1">
        <v>271</v>
      </c>
      <c r="D4923" s="1">
        <v>14</v>
      </c>
      <c r="E4923" s="1">
        <v>2</v>
      </c>
      <c r="F4923" s="1">
        <v>0</v>
      </c>
      <c r="G4923">
        <f>VLOOKUP(C4923,reference!$A$1:$E$310,5,FALSE)</f>
        <v>5318020</v>
      </c>
      <c r="H4923" t="str">
        <f>VLOOKUP(C4923,reference!$A$1:$E$310,4,FALSE)</f>
        <v>KEO TENGAH</v>
      </c>
      <c r="I4923" t="str">
        <f>VLOOKUP($D4923,reference!$G$1:$H$25,2,FALSE)</f>
        <v>Sawah</v>
      </c>
      <c r="J4923" t="str">
        <f>VLOOKUP($E4923,reference!$G$1:$H$25,2,FALSE)</f>
        <v>Hutan lahan kering sekunder / bekas tebangan</v>
      </c>
      <c r="K4923" t="str">
        <f t="shared" si="76"/>
        <v>Non Irigasi</v>
      </c>
      <c r="L4923" t="s">
        <v>327</v>
      </c>
    </row>
    <row r="4924" spans="1:12" x14ac:dyDescent="0.25">
      <c r="A4924" s="1">
        <v>4923</v>
      </c>
      <c r="B4924" s="3">
        <v>286</v>
      </c>
      <c r="C4924" s="1">
        <v>271</v>
      </c>
      <c r="D4924" s="1">
        <v>2</v>
      </c>
      <c r="E4924" s="1">
        <v>16</v>
      </c>
      <c r="F4924" s="1">
        <v>0</v>
      </c>
      <c r="G4924">
        <f>VLOOKUP(C4924,reference!$A$1:$E$310,5,FALSE)</f>
        <v>5318020</v>
      </c>
      <c r="H4924" t="str">
        <f>VLOOKUP(C4924,reference!$A$1:$E$310,4,FALSE)</f>
        <v>KEO TENGAH</v>
      </c>
      <c r="I4924" t="str">
        <f>VLOOKUP($D4924,reference!$G$1:$H$25,2,FALSE)</f>
        <v>Hutan lahan kering sekunder / bekas tebangan</v>
      </c>
      <c r="J4924" t="str">
        <f>VLOOKUP($E4924,reference!$G$1:$H$25,2,FALSE)</f>
        <v>Pemukiman</v>
      </c>
      <c r="K4924" t="str">
        <f t="shared" si="76"/>
        <v>Non Irigasi</v>
      </c>
      <c r="L4924" t="s">
        <v>328</v>
      </c>
    </row>
    <row r="4925" spans="1:12" x14ac:dyDescent="0.25">
      <c r="A4925" s="1">
        <v>4924</v>
      </c>
      <c r="B4925" s="3">
        <v>9</v>
      </c>
      <c r="C4925" s="1">
        <v>197</v>
      </c>
      <c r="D4925" s="1">
        <v>0</v>
      </c>
      <c r="E4925" s="1">
        <v>0</v>
      </c>
      <c r="F4925" s="1">
        <v>0</v>
      </c>
      <c r="G4925">
        <f>VLOOKUP(C4925,reference!$A$1:$E$310,5,FALSE)</f>
        <v>5311050</v>
      </c>
      <c r="H4925" t="str">
        <f>VLOOKUP(C4925,reference!$A$1:$E$310,4,FALSE)</f>
        <v>WOLOWARU</v>
      </c>
      <c r="I4925" t="str">
        <f>VLOOKUP($D4925,reference!$G$1:$H$25,2,FALSE)</f>
        <v>No data</v>
      </c>
      <c r="J4925" t="str">
        <f>VLOOKUP($E4925,reference!$G$1:$H$25,2,FALSE)</f>
        <v>No data</v>
      </c>
      <c r="K4925" t="str">
        <f t="shared" si="76"/>
        <v>Non Irigasi</v>
      </c>
      <c r="L4925" t="s">
        <v>327</v>
      </c>
    </row>
    <row r="4926" spans="1:12" x14ac:dyDescent="0.25">
      <c r="A4926" s="1">
        <v>4925</v>
      </c>
      <c r="B4926" s="3">
        <v>17</v>
      </c>
      <c r="C4926" s="1">
        <v>248</v>
      </c>
      <c r="D4926" s="1">
        <v>0</v>
      </c>
      <c r="E4926" s="1">
        <v>13</v>
      </c>
      <c r="F4926" s="1">
        <v>0</v>
      </c>
      <c r="G4926">
        <f>VLOOKUP(C4926,reference!$A$1:$E$310,5,FALSE)</f>
        <v>5315032</v>
      </c>
      <c r="H4926" t="str">
        <f>VLOOKUP(C4926,reference!$A$1:$E$310,4,FALSE)</f>
        <v>LEMBOR SELATAN</v>
      </c>
      <c r="I4926" t="str">
        <f>VLOOKUP($D4926,reference!$G$1:$H$25,2,FALSE)</f>
        <v>No data</v>
      </c>
      <c r="J4926" t="str">
        <f>VLOOKUP($E4926,reference!$G$1:$H$25,2,FALSE)</f>
        <v>Pertanian lahan kering  campur semak / kebun campur</v>
      </c>
      <c r="K4926" t="str">
        <f t="shared" si="76"/>
        <v>Non Irigasi</v>
      </c>
      <c r="L4926" t="s">
        <v>327</v>
      </c>
    </row>
    <row r="4927" spans="1:12" x14ac:dyDescent="0.25">
      <c r="A4927" s="1">
        <v>4926</v>
      </c>
      <c r="B4927" s="3">
        <v>812</v>
      </c>
      <c r="C4927" s="1">
        <v>213</v>
      </c>
      <c r="D4927" s="1">
        <v>13</v>
      </c>
      <c r="E4927" s="1">
        <v>2</v>
      </c>
      <c r="F4927" s="1">
        <v>0</v>
      </c>
      <c r="G4927">
        <f>VLOOKUP(C4927,reference!$A$1:$E$310,5,FALSE)</f>
        <v>5312031</v>
      </c>
      <c r="H4927" t="str">
        <f>VLOOKUP(C4927,reference!$A$1:$E$310,4,FALSE)</f>
        <v>GOLEWA SELATAN</v>
      </c>
      <c r="I4927" t="str">
        <f>VLOOKUP($D4927,reference!$G$1:$H$25,2,FALSE)</f>
        <v>Pertanian lahan kering  campur semak / kebun campur</v>
      </c>
      <c r="J4927" t="str">
        <f>VLOOKUP($E4927,reference!$G$1:$H$25,2,FALSE)</f>
        <v>Hutan lahan kering sekunder / bekas tebangan</v>
      </c>
      <c r="K4927" t="str">
        <f t="shared" si="76"/>
        <v>Non Irigasi</v>
      </c>
      <c r="L4927" t="s">
        <v>327</v>
      </c>
    </row>
    <row r="4928" spans="1:12" x14ac:dyDescent="0.25">
      <c r="A4928" s="1">
        <v>4927</v>
      </c>
      <c r="B4928" s="3">
        <v>235</v>
      </c>
      <c r="C4928" s="1">
        <v>270</v>
      </c>
      <c r="D4928" s="1">
        <v>12</v>
      </c>
      <c r="E4928" s="1">
        <v>16</v>
      </c>
      <c r="F4928" s="1">
        <v>0</v>
      </c>
      <c r="G4928">
        <f>VLOOKUP(C4928,reference!$A$1:$E$310,5,FALSE)</f>
        <v>5318010</v>
      </c>
      <c r="H4928" t="str">
        <f>VLOOKUP(C4928,reference!$A$1:$E$310,4,FALSE)</f>
        <v>MAUPONGGO</v>
      </c>
      <c r="I4928" t="str">
        <f>VLOOKUP($D4928,reference!$G$1:$H$25,2,FALSE)</f>
        <v>Pertanian lahan kering</v>
      </c>
      <c r="J4928" t="str">
        <f>VLOOKUP($E4928,reference!$G$1:$H$25,2,FALSE)</f>
        <v>Pemukiman</v>
      </c>
      <c r="K4928" t="str">
        <f t="shared" si="76"/>
        <v>Non Irigasi</v>
      </c>
      <c r="L4928" t="s">
        <v>327</v>
      </c>
    </row>
    <row r="4929" spans="1:12" x14ac:dyDescent="0.25">
      <c r="A4929" s="1">
        <v>4928</v>
      </c>
      <c r="B4929" s="3">
        <v>55</v>
      </c>
      <c r="C4929" s="1">
        <v>193</v>
      </c>
      <c r="D4929" s="1">
        <v>2</v>
      </c>
      <c r="E4929" s="1">
        <v>16</v>
      </c>
      <c r="F4929" s="1">
        <v>0</v>
      </c>
      <c r="G4929">
        <f>VLOOKUP(C4929,reference!$A$1:$E$310,5,FALSE)</f>
        <v>5311032</v>
      </c>
      <c r="H4929" t="str">
        <f>VLOOKUP(C4929,reference!$A$1:$E$310,4,FALSE)</f>
        <v>ENDE TENGAH</v>
      </c>
      <c r="I4929" t="str">
        <f>VLOOKUP($D4929,reference!$G$1:$H$25,2,FALSE)</f>
        <v>Hutan lahan kering sekunder / bekas tebangan</v>
      </c>
      <c r="J4929" t="str">
        <f>VLOOKUP($E4929,reference!$G$1:$H$25,2,FALSE)</f>
        <v>Pemukiman</v>
      </c>
      <c r="K4929" t="str">
        <f t="shared" si="76"/>
        <v>Non Irigasi</v>
      </c>
      <c r="L4929" t="s">
        <v>328</v>
      </c>
    </row>
    <row r="4930" spans="1:12" x14ac:dyDescent="0.25">
      <c r="A4930" s="1">
        <v>4929</v>
      </c>
      <c r="B4930" s="3">
        <v>32</v>
      </c>
      <c r="C4930" s="1">
        <v>221</v>
      </c>
      <c r="D4930" s="1">
        <v>0</v>
      </c>
      <c r="E4930" s="1">
        <v>13</v>
      </c>
      <c r="F4930" s="1">
        <v>0</v>
      </c>
      <c r="G4930">
        <f>VLOOKUP(C4930,reference!$A$1:$E$310,5,FALSE)</f>
        <v>5313041</v>
      </c>
      <c r="H4930" t="str">
        <f>VLOOKUP(C4930,reference!$A$1:$E$310,4,FALSE)</f>
        <v>SATAR MESE BARAT</v>
      </c>
      <c r="I4930" t="str">
        <f>VLOOKUP($D4930,reference!$G$1:$H$25,2,FALSE)</f>
        <v>No data</v>
      </c>
      <c r="J4930" t="str">
        <f>VLOOKUP($E4930,reference!$G$1:$H$25,2,FALSE)</f>
        <v>Pertanian lahan kering  campur semak / kebun campur</v>
      </c>
      <c r="K4930" t="str">
        <f t="shared" si="76"/>
        <v>Non Irigasi</v>
      </c>
      <c r="L4930" t="s">
        <v>327</v>
      </c>
    </row>
    <row r="4931" spans="1:12" x14ac:dyDescent="0.25">
      <c r="A4931" s="1">
        <v>4930</v>
      </c>
      <c r="B4931" s="3">
        <v>3</v>
      </c>
      <c r="C4931" s="1">
        <v>279</v>
      </c>
      <c r="D4931" s="1">
        <v>16</v>
      </c>
      <c r="E4931" s="1">
        <v>12</v>
      </c>
      <c r="F4931" s="1">
        <v>0</v>
      </c>
      <c r="G4931">
        <f>VLOOKUP(C4931,reference!$A$1:$E$310,5,FALSE)</f>
        <v>5319020</v>
      </c>
      <c r="H4931" t="str">
        <f>VLOOKUP(C4931,reference!$A$1:$E$310,4,FALSE)</f>
        <v>KOTA KOMBA</v>
      </c>
      <c r="I4931" t="str">
        <f>VLOOKUP($D4931,reference!$G$1:$H$25,2,FALSE)</f>
        <v>Pemukiman</v>
      </c>
      <c r="J4931" t="str">
        <f>VLOOKUP($E4931,reference!$G$1:$H$25,2,FALSE)</f>
        <v>Pertanian lahan kering</v>
      </c>
      <c r="K4931" t="str">
        <f t="shared" ref="K4931:K4994" si="77">IF(F4931=0,"Non Irigasi","Buffer Irigasi")</f>
        <v>Non Irigasi</v>
      </c>
      <c r="L4931" t="s">
        <v>327</v>
      </c>
    </row>
    <row r="4932" spans="1:12" x14ac:dyDescent="0.25">
      <c r="A4932" s="1">
        <v>4931</v>
      </c>
      <c r="B4932" s="3">
        <v>67</v>
      </c>
      <c r="C4932" s="1">
        <v>211</v>
      </c>
      <c r="D4932" s="1">
        <v>13</v>
      </c>
      <c r="E4932" s="1">
        <v>13</v>
      </c>
      <c r="F4932" s="1">
        <v>0</v>
      </c>
      <c r="G4932">
        <f>VLOOKUP(C4932,reference!$A$1:$E$310,5,FALSE)</f>
        <v>5312020</v>
      </c>
      <c r="H4932" t="str">
        <f>VLOOKUP(C4932,reference!$A$1:$E$310,4,FALSE)</f>
        <v>BAJAWA</v>
      </c>
      <c r="I4932" t="str">
        <f>VLOOKUP($D4932,reference!$G$1:$H$25,2,FALSE)</f>
        <v>Pertanian lahan kering  campur semak / kebun campur</v>
      </c>
      <c r="J4932" t="str">
        <f>VLOOKUP($E4932,reference!$G$1:$H$25,2,FALSE)</f>
        <v>Pertanian lahan kering  campur semak / kebun campur</v>
      </c>
      <c r="K4932" t="str">
        <f t="shared" si="77"/>
        <v>Non Irigasi</v>
      </c>
      <c r="L4932" t="s">
        <v>327</v>
      </c>
    </row>
    <row r="4933" spans="1:12" x14ac:dyDescent="0.25">
      <c r="A4933" s="1">
        <v>4932</v>
      </c>
      <c r="B4933" s="3">
        <v>2</v>
      </c>
      <c r="C4933" s="1">
        <v>270</v>
      </c>
      <c r="D4933" s="1">
        <v>1</v>
      </c>
      <c r="E4933" s="1">
        <v>2</v>
      </c>
      <c r="F4933" s="1">
        <v>0</v>
      </c>
      <c r="G4933">
        <f>VLOOKUP(C4933,reference!$A$1:$E$310,5,FALSE)</f>
        <v>5318010</v>
      </c>
      <c r="H4933" t="str">
        <f>VLOOKUP(C4933,reference!$A$1:$E$310,4,FALSE)</f>
        <v>MAUPONGGO</v>
      </c>
      <c r="I4933" t="str">
        <f>VLOOKUP($D4933,reference!$G$1:$H$25,2,FALSE)</f>
        <v>Hutan lahan kering primer</v>
      </c>
      <c r="J4933" t="str">
        <f>VLOOKUP($E4933,reference!$G$1:$H$25,2,FALSE)</f>
        <v>Hutan lahan kering sekunder / bekas tebangan</v>
      </c>
      <c r="K4933" t="str">
        <f t="shared" si="77"/>
        <v>Non Irigasi</v>
      </c>
      <c r="L4933" t="s">
        <v>329</v>
      </c>
    </row>
    <row r="4934" spans="1:12" x14ac:dyDescent="0.25">
      <c r="A4934" s="1">
        <v>4933</v>
      </c>
      <c r="B4934" s="3">
        <v>1</v>
      </c>
      <c r="C4934" s="1">
        <v>192</v>
      </c>
      <c r="D4934" s="1">
        <v>16</v>
      </c>
      <c r="E4934" s="1">
        <v>2</v>
      </c>
      <c r="F4934" s="1">
        <v>0</v>
      </c>
      <c r="G4934">
        <f>VLOOKUP(C4934,reference!$A$1:$E$310,5,FALSE)</f>
        <v>5311031</v>
      </c>
      <c r="H4934" t="str">
        <f>VLOOKUP(C4934,reference!$A$1:$E$310,4,FALSE)</f>
        <v>ENDE TIMUR</v>
      </c>
      <c r="I4934" t="str">
        <f>VLOOKUP($D4934,reference!$G$1:$H$25,2,FALSE)</f>
        <v>Pemukiman</v>
      </c>
      <c r="J4934" t="str">
        <f>VLOOKUP($E4934,reference!$G$1:$H$25,2,FALSE)</f>
        <v>Hutan lahan kering sekunder / bekas tebangan</v>
      </c>
      <c r="K4934" t="str">
        <f t="shared" si="77"/>
        <v>Non Irigasi</v>
      </c>
      <c r="L4934" t="s">
        <v>327</v>
      </c>
    </row>
    <row r="4935" spans="1:12" x14ac:dyDescent="0.25">
      <c r="A4935" s="1">
        <v>4934</v>
      </c>
      <c r="B4935" s="3">
        <v>2</v>
      </c>
      <c r="C4935" s="1">
        <v>221</v>
      </c>
      <c r="D4935" s="1">
        <v>14</v>
      </c>
      <c r="E4935" s="1">
        <v>9</v>
      </c>
      <c r="F4935" s="1">
        <v>0</v>
      </c>
      <c r="G4935">
        <f>VLOOKUP(C4935,reference!$A$1:$E$310,5,FALSE)</f>
        <v>5313041</v>
      </c>
      <c r="H4935" t="str">
        <f>VLOOKUP(C4935,reference!$A$1:$E$310,4,FALSE)</f>
        <v>SATAR MESE BARAT</v>
      </c>
      <c r="I4935" t="str">
        <f>VLOOKUP($D4935,reference!$G$1:$H$25,2,FALSE)</f>
        <v>Sawah</v>
      </c>
      <c r="J4935" t="str">
        <f>VLOOKUP($E4935,reference!$G$1:$H$25,2,FALSE)</f>
        <v>Semak belukar</v>
      </c>
      <c r="K4935" t="str">
        <f t="shared" si="77"/>
        <v>Non Irigasi</v>
      </c>
      <c r="L4935" t="s">
        <v>327</v>
      </c>
    </row>
    <row r="4936" spans="1:12" x14ac:dyDescent="0.25">
      <c r="A4936" s="1">
        <v>4935</v>
      </c>
      <c r="B4936" s="3">
        <v>885</v>
      </c>
      <c r="C4936" s="1">
        <v>213</v>
      </c>
      <c r="D4936" s="1">
        <v>13</v>
      </c>
      <c r="E4936" s="1">
        <v>12</v>
      </c>
      <c r="F4936" s="1">
        <v>0</v>
      </c>
      <c r="G4936">
        <f>VLOOKUP(C4936,reference!$A$1:$E$310,5,FALSE)</f>
        <v>5312031</v>
      </c>
      <c r="H4936" t="str">
        <f>VLOOKUP(C4936,reference!$A$1:$E$310,4,FALSE)</f>
        <v>GOLEWA SELATAN</v>
      </c>
      <c r="I4936" t="str">
        <f>VLOOKUP($D4936,reference!$G$1:$H$25,2,FALSE)</f>
        <v>Pertanian lahan kering  campur semak / kebun campur</v>
      </c>
      <c r="J4936" t="str">
        <f>VLOOKUP($E4936,reference!$G$1:$H$25,2,FALSE)</f>
        <v>Pertanian lahan kering</v>
      </c>
      <c r="K4936" t="str">
        <f t="shared" si="77"/>
        <v>Non Irigasi</v>
      </c>
      <c r="L4936" t="s">
        <v>327</v>
      </c>
    </row>
    <row r="4937" spans="1:12" x14ac:dyDescent="0.25">
      <c r="A4937" s="1">
        <v>4936</v>
      </c>
      <c r="B4937" s="3">
        <v>97</v>
      </c>
      <c r="C4937" s="1">
        <v>213</v>
      </c>
      <c r="D4937" s="1">
        <v>12</v>
      </c>
      <c r="E4937" s="1">
        <v>14</v>
      </c>
      <c r="F4937" s="1">
        <v>0</v>
      </c>
      <c r="G4937">
        <f>VLOOKUP(C4937,reference!$A$1:$E$310,5,FALSE)</f>
        <v>5312031</v>
      </c>
      <c r="H4937" t="str">
        <f>VLOOKUP(C4937,reference!$A$1:$E$310,4,FALSE)</f>
        <v>GOLEWA SELATAN</v>
      </c>
      <c r="I4937" t="str">
        <f>VLOOKUP($D4937,reference!$G$1:$H$25,2,FALSE)</f>
        <v>Pertanian lahan kering</v>
      </c>
      <c r="J4937" t="str">
        <f>VLOOKUP($E4937,reference!$G$1:$H$25,2,FALSE)</f>
        <v>Sawah</v>
      </c>
      <c r="K4937" t="str">
        <f t="shared" si="77"/>
        <v>Non Irigasi</v>
      </c>
      <c r="L4937" t="s">
        <v>327</v>
      </c>
    </row>
    <row r="4938" spans="1:12" x14ac:dyDescent="0.25">
      <c r="A4938" s="1">
        <v>4937</v>
      </c>
      <c r="B4938" s="3">
        <v>90</v>
      </c>
      <c r="C4938" s="1">
        <v>271</v>
      </c>
      <c r="D4938" s="1">
        <v>2</v>
      </c>
      <c r="E4938" s="1">
        <v>14</v>
      </c>
      <c r="F4938" s="1">
        <v>0</v>
      </c>
      <c r="G4938">
        <f>VLOOKUP(C4938,reference!$A$1:$E$310,5,FALSE)</f>
        <v>5318020</v>
      </c>
      <c r="H4938" t="str">
        <f>VLOOKUP(C4938,reference!$A$1:$E$310,4,FALSE)</f>
        <v>KEO TENGAH</v>
      </c>
      <c r="I4938" t="str">
        <f>VLOOKUP($D4938,reference!$G$1:$H$25,2,FALSE)</f>
        <v>Hutan lahan kering sekunder / bekas tebangan</v>
      </c>
      <c r="J4938" t="str">
        <f>VLOOKUP($E4938,reference!$G$1:$H$25,2,FALSE)</f>
        <v>Sawah</v>
      </c>
      <c r="K4938" t="str">
        <f t="shared" si="77"/>
        <v>Non Irigasi</v>
      </c>
      <c r="L4938" t="s">
        <v>328</v>
      </c>
    </row>
    <row r="4939" spans="1:12" x14ac:dyDescent="0.25">
      <c r="A4939" s="1">
        <v>4938</v>
      </c>
      <c r="B4939" s="3">
        <v>76</v>
      </c>
      <c r="C4939" s="1">
        <v>271</v>
      </c>
      <c r="D4939" s="1">
        <v>14</v>
      </c>
      <c r="E4939" s="1">
        <v>13</v>
      </c>
      <c r="F4939" s="1">
        <v>0</v>
      </c>
      <c r="G4939">
        <f>VLOOKUP(C4939,reference!$A$1:$E$310,5,FALSE)</f>
        <v>5318020</v>
      </c>
      <c r="H4939" t="str">
        <f>VLOOKUP(C4939,reference!$A$1:$E$310,4,FALSE)</f>
        <v>KEO TENGAH</v>
      </c>
      <c r="I4939" t="str">
        <f>VLOOKUP($D4939,reference!$G$1:$H$25,2,FALSE)</f>
        <v>Sawah</v>
      </c>
      <c r="J4939" t="str">
        <f>VLOOKUP($E4939,reference!$G$1:$H$25,2,FALSE)</f>
        <v>Pertanian lahan kering  campur semak / kebun campur</v>
      </c>
      <c r="K4939" t="str">
        <f t="shared" si="77"/>
        <v>Non Irigasi</v>
      </c>
      <c r="L4939" t="s">
        <v>327</v>
      </c>
    </row>
    <row r="4940" spans="1:12" x14ac:dyDescent="0.25">
      <c r="A4940" s="1">
        <v>4939</v>
      </c>
      <c r="B4940" s="3">
        <v>332</v>
      </c>
      <c r="C4940" s="1">
        <v>193</v>
      </c>
      <c r="D4940" s="1">
        <v>16</v>
      </c>
      <c r="E4940" s="1">
        <v>16</v>
      </c>
      <c r="F4940" s="1">
        <v>0</v>
      </c>
      <c r="G4940">
        <f>VLOOKUP(C4940,reference!$A$1:$E$310,5,FALSE)</f>
        <v>5311032</v>
      </c>
      <c r="H4940" t="str">
        <f>VLOOKUP(C4940,reference!$A$1:$E$310,4,FALSE)</f>
        <v>ENDE TENGAH</v>
      </c>
      <c r="I4940" t="str">
        <f>VLOOKUP($D4940,reference!$G$1:$H$25,2,FALSE)</f>
        <v>Pemukiman</v>
      </c>
      <c r="J4940" t="str">
        <f>VLOOKUP($E4940,reference!$G$1:$H$25,2,FALSE)</f>
        <v>Pemukiman</v>
      </c>
      <c r="K4940" t="str">
        <f t="shared" si="77"/>
        <v>Non Irigasi</v>
      </c>
      <c r="L4940" t="s">
        <v>327</v>
      </c>
    </row>
    <row r="4941" spans="1:12" x14ac:dyDescent="0.25">
      <c r="A4941" s="1">
        <v>4940</v>
      </c>
      <c r="B4941" s="3">
        <v>1</v>
      </c>
      <c r="C4941" s="1">
        <v>197</v>
      </c>
      <c r="D4941" s="1">
        <v>0</v>
      </c>
      <c r="E4941" s="1">
        <v>12</v>
      </c>
      <c r="F4941" s="1">
        <v>0</v>
      </c>
      <c r="G4941">
        <f>VLOOKUP(C4941,reference!$A$1:$E$310,5,FALSE)</f>
        <v>5311050</v>
      </c>
      <c r="H4941" t="str">
        <f>VLOOKUP(C4941,reference!$A$1:$E$310,4,FALSE)</f>
        <v>WOLOWARU</v>
      </c>
      <c r="I4941" t="str">
        <f>VLOOKUP($D4941,reference!$G$1:$H$25,2,FALSE)</f>
        <v>No data</v>
      </c>
      <c r="J4941" t="str">
        <f>VLOOKUP($E4941,reference!$G$1:$H$25,2,FALSE)</f>
        <v>Pertanian lahan kering</v>
      </c>
      <c r="K4941" t="str">
        <f t="shared" si="77"/>
        <v>Non Irigasi</v>
      </c>
      <c r="L4941" t="s">
        <v>327</v>
      </c>
    </row>
    <row r="4942" spans="1:12" x14ac:dyDescent="0.25">
      <c r="A4942" s="1">
        <v>4941</v>
      </c>
      <c r="B4942" s="3">
        <v>7</v>
      </c>
      <c r="C4942" s="1">
        <v>208</v>
      </c>
      <c r="D4942" s="1">
        <v>9</v>
      </c>
      <c r="E4942" s="1">
        <v>16</v>
      </c>
      <c r="F4942" s="1">
        <v>0</v>
      </c>
      <c r="G4942">
        <f>VLOOKUP(C4942,reference!$A$1:$E$310,5,FALSE)</f>
        <v>5312010</v>
      </c>
      <c r="H4942" t="str">
        <f>VLOOKUP(C4942,reference!$A$1:$E$310,4,FALSE)</f>
        <v>AIMERE</v>
      </c>
      <c r="I4942" t="str">
        <f>VLOOKUP($D4942,reference!$G$1:$H$25,2,FALSE)</f>
        <v>Semak belukar</v>
      </c>
      <c r="J4942" t="str">
        <f>VLOOKUP($E4942,reference!$G$1:$H$25,2,FALSE)</f>
        <v>Pemukiman</v>
      </c>
      <c r="K4942" t="str">
        <f t="shared" si="77"/>
        <v>Non Irigasi</v>
      </c>
      <c r="L4942" t="s">
        <v>327</v>
      </c>
    </row>
    <row r="4943" spans="1:12" x14ac:dyDescent="0.25">
      <c r="A4943" s="1">
        <v>4942</v>
      </c>
      <c r="B4943" s="3">
        <v>489</v>
      </c>
      <c r="C4943" s="1">
        <v>213</v>
      </c>
      <c r="D4943" s="1">
        <v>12</v>
      </c>
      <c r="E4943" s="1">
        <v>2</v>
      </c>
      <c r="F4943" s="1">
        <v>0</v>
      </c>
      <c r="G4943">
        <f>VLOOKUP(C4943,reference!$A$1:$E$310,5,FALSE)</f>
        <v>5312031</v>
      </c>
      <c r="H4943" t="str">
        <f>VLOOKUP(C4943,reference!$A$1:$E$310,4,FALSE)</f>
        <v>GOLEWA SELATAN</v>
      </c>
      <c r="I4943" t="str">
        <f>VLOOKUP($D4943,reference!$G$1:$H$25,2,FALSE)</f>
        <v>Pertanian lahan kering</v>
      </c>
      <c r="J4943" t="str">
        <f>VLOOKUP($E4943,reference!$G$1:$H$25,2,FALSE)</f>
        <v>Hutan lahan kering sekunder / bekas tebangan</v>
      </c>
      <c r="K4943" t="str">
        <f t="shared" si="77"/>
        <v>Non Irigasi</v>
      </c>
      <c r="L4943" t="s">
        <v>327</v>
      </c>
    </row>
    <row r="4944" spans="1:12" x14ac:dyDescent="0.25">
      <c r="A4944" s="1">
        <v>4943</v>
      </c>
      <c r="B4944" s="3">
        <v>12</v>
      </c>
      <c r="C4944" s="1">
        <v>270</v>
      </c>
      <c r="D4944" s="1">
        <v>2</v>
      </c>
      <c r="E4944" s="1">
        <v>1</v>
      </c>
      <c r="F4944" s="1">
        <v>0</v>
      </c>
      <c r="G4944">
        <f>VLOOKUP(C4944,reference!$A$1:$E$310,5,FALSE)</f>
        <v>5318010</v>
      </c>
      <c r="H4944" t="str">
        <f>VLOOKUP(C4944,reference!$A$1:$E$310,4,FALSE)</f>
        <v>MAUPONGGO</v>
      </c>
      <c r="I4944" t="str">
        <f>VLOOKUP($D4944,reference!$G$1:$H$25,2,FALSE)</f>
        <v>Hutan lahan kering sekunder / bekas tebangan</v>
      </c>
      <c r="J4944" t="str">
        <f>VLOOKUP($E4944,reference!$G$1:$H$25,2,FALSE)</f>
        <v>Hutan lahan kering primer</v>
      </c>
      <c r="K4944" t="str">
        <f t="shared" si="77"/>
        <v>Non Irigasi</v>
      </c>
      <c r="L4944" t="s">
        <v>327</v>
      </c>
    </row>
    <row r="4945" spans="1:12" x14ac:dyDescent="0.25">
      <c r="A4945" s="1">
        <v>4944</v>
      </c>
      <c r="B4945" s="3">
        <v>11</v>
      </c>
      <c r="C4945" s="1">
        <v>198</v>
      </c>
      <c r="D4945" s="1">
        <v>2</v>
      </c>
      <c r="E4945" s="1">
        <v>18</v>
      </c>
      <c r="F4945" s="1">
        <v>0</v>
      </c>
      <c r="G4945">
        <f>VLOOKUP(C4945,reference!$A$1:$E$310,5,FALSE)</f>
        <v>5311051</v>
      </c>
      <c r="H4945" t="str">
        <f>VLOOKUP(C4945,reference!$A$1:$E$310,4,FALSE)</f>
        <v>WOLOJITA</v>
      </c>
      <c r="I4945" t="str">
        <f>VLOOKUP($D4945,reference!$G$1:$H$25,2,FALSE)</f>
        <v>Hutan lahan kering sekunder / bekas tebangan</v>
      </c>
      <c r="J4945" t="str">
        <f>VLOOKUP($E4945,reference!$G$1:$H$25,2,FALSE)</f>
        <v>Lahan terbuka</v>
      </c>
      <c r="K4945" t="str">
        <f t="shared" si="77"/>
        <v>Non Irigasi</v>
      </c>
      <c r="L4945" t="s">
        <v>328</v>
      </c>
    </row>
    <row r="4946" spans="1:12" x14ac:dyDescent="0.25">
      <c r="A4946" s="1">
        <v>4945</v>
      </c>
      <c r="B4946" s="3">
        <v>12</v>
      </c>
      <c r="C4946" s="1">
        <v>198</v>
      </c>
      <c r="D4946" s="1">
        <v>0</v>
      </c>
      <c r="E4946" s="1">
        <v>12</v>
      </c>
      <c r="F4946" s="1">
        <v>0</v>
      </c>
      <c r="G4946">
        <f>VLOOKUP(C4946,reference!$A$1:$E$310,5,FALSE)</f>
        <v>5311051</v>
      </c>
      <c r="H4946" t="str">
        <f>VLOOKUP(C4946,reference!$A$1:$E$310,4,FALSE)</f>
        <v>WOLOJITA</v>
      </c>
      <c r="I4946" t="str">
        <f>VLOOKUP($D4946,reference!$G$1:$H$25,2,FALSE)</f>
        <v>No data</v>
      </c>
      <c r="J4946" t="str">
        <f>VLOOKUP($E4946,reference!$G$1:$H$25,2,FALSE)</f>
        <v>Pertanian lahan kering</v>
      </c>
      <c r="K4946" t="str">
        <f t="shared" si="77"/>
        <v>Non Irigasi</v>
      </c>
      <c r="L4946" t="s">
        <v>327</v>
      </c>
    </row>
    <row r="4947" spans="1:12" x14ac:dyDescent="0.25">
      <c r="A4947" s="1">
        <v>4946</v>
      </c>
      <c r="B4947" s="3">
        <v>7</v>
      </c>
      <c r="C4947" s="1">
        <v>198</v>
      </c>
      <c r="D4947" s="1">
        <v>0</v>
      </c>
      <c r="E4947" s="1">
        <v>0</v>
      </c>
      <c r="F4947" s="1">
        <v>0</v>
      </c>
      <c r="G4947">
        <f>VLOOKUP(C4947,reference!$A$1:$E$310,5,FALSE)</f>
        <v>5311051</v>
      </c>
      <c r="H4947" t="str">
        <f>VLOOKUP(C4947,reference!$A$1:$E$310,4,FALSE)</f>
        <v>WOLOJITA</v>
      </c>
      <c r="I4947" t="str">
        <f>VLOOKUP($D4947,reference!$G$1:$H$25,2,FALSE)</f>
        <v>No data</v>
      </c>
      <c r="J4947" t="str">
        <f>VLOOKUP($E4947,reference!$G$1:$H$25,2,FALSE)</f>
        <v>No data</v>
      </c>
      <c r="K4947" t="str">
        <f t="shared" si="77"/>
        <v>Non Irigasi</v>
      </c>
      <c r="L4947" t="s">
        <v>327</v>
      </c>
    </row>
    <row r="4948" spans="1:12" x14ac:dyDescent="0.25">
      <c r="A4948" s="1">
        <v>4947</v>
      </c>
      <c r="B4948" s="3">
        <v>34</v>
      </c>
      <c r="C4948" s="1">
        <v>214</v>
      </c>
      <c r="D4948" s="1">
        <v>2</v>
      </c>
      <c r="E4948" s="1">
        <v>12</v>
      </c>
      <c r="F4948" s="1">
        <v>0</v>
      </c>
      <c r="G4948">
        <f>VLOOKUP(C4948,reference!$A$1:$E$310,5,FALSE)</f>
        <v>5312032</v>
      </c>
      <c r="H4948" t="str">
        <f>VLOOKUP(C4948,reference!$A$1:$E$310,4,FALSE)</f>
        <v>GOLEWA BARAT</v>
      </c>
      <c r="I4948" t="str">
        <f>VLOOKUP($D4948,reference!$G$1:$H$25,2,FALSE)</f>
        <v>Hutan lahan kering sekunder / bekas tebangan</v>
      </c>
      <c r="J4948" t="str">
        <f>VLOOKUP($E4948,reference!$G$1:$H$25,2,FALSE)</f>
        <v>Pertanian lahan kering</v>
      </c>
      <c r="K4948" t="str">
        <f t="shared" si="77"/>
        <v>Non Irigasi</v>
      </c>
      <c r="L4948" t="s">
        <v>328</v>
      </c>
    </row>
    <row r="4949" spans="1:12" x14ac:dyDescent="0.25">
      <c r="A4949" s="1">
        <v>4948</v>
      </c>
      <c r="B4949" s="3">
        <v>141</v>
      </c>
      <c r="C4949" s="1">
        <v>270</v>
      </c>
      <c r="D4949" s="1">
        <v>2</v>
      </c>
      <c r="E4949" s="1">
        <v>16</v>
      </c>
      <c r="F4949" s="1">
        <v>0</v>
      </c>
      <c r="G4949">
        <f>VLOOKUP(C4949,reference!$A$1:$E$310,5,FALSE)</f>
        <v>5318010</v>
      </c>
      <c r="H4949" t="str">
        <f>VLOOKUP(C4949,reference!$A$1:$E$310,4,FALSE)</f>
        <v>MAUPONGGO</v>
      </c>
      <c r="I4949" t="str">
        <f>VLOOKUP($D4949,reference!$G$1:$H$25,2,FALSE)</f>
        <v>Hutan lahan kering sekunder / bekas tebangan</v>
      </c>
      <c r="J4949" t="str">
        <f>VLOOKUP($E4949,reference!$G$1:$H$25,2,FALSE)</f>
        <v>Pemukiman</v>
      </c>
      <c r="K4949" t="str">
        <f t="shared" si="77"/>
        <v>Non Irigasi</v>
      </c>
      <c r="L4949" t="s">
        <v>328</v>
      </c>
    </row>
    <row r="4950" spans="1:12" x14ac:dyDescent="0.25">
      <c r="A4950" s="1">
        <v>4949</v>
      </c>
      <c r="B4950" s="3">
        <v>7</v>
      </c>
      <c r="C4950" s="1">
        <v>277</v>
      </c>
      <c r="D4950" s="1">
        <v>0</v>
      </c>
      <c r="E4950" s="1">
        <v>9</v>
      </c>
      <c r="F4950" s="1">
        <v>0</v>
      </c>
      <c r="G4950">
        <f>VLOOKUP(C4950,reference!$A$1:$E$310,5,FALSE)</f>
        <v>5319010</v>
      </c>
      <c r="H4950" t="str">
        <f>VLOOKUP(C4950,reference!$A$1:$E$310,4,FALSE)</f>
        <v>BORONG</v>
      </c>
      <c r="I4950" t="str">
        <f>VLOOKUP($D4950,reference!$G$1:$H$25,2,FALSE)</f>
        <v>No data</v>
      </c>
      <c r="J4950" t="str">
        <f>VLOOKUP($E4950,reference!$G$1:$H$25,2,FALSE)</f>
        <v>Semak belukar</v>
      </c>
      <c r="K4950" t="str">
        <f t="shared" si="77"/>
        <v>Non Irigasi</v>
      </c>
      <c r="L4950" t="s">
        <v>327</v>
      </c>
    </row>
    <row r="4951" spans="1:12" x14ac:dyDescent="0.25">
      <c r="A4951" s="1">
        <v>4950</v>
      </c>
      <c r="B4951" s="3">
        <v>6</v>
      </c>
      <c r="C4951" s="1">
        <v>208</v>
      </c>
      <c r="D4951" s="1">
        <v>11</v>
      </c>
      <c r="E4951" s="1">
        <v>0</v>
      </c>
      <c r="F4951" s="1">
        <v>0</v>
      </c>
      <c r="G4951">
        <f>VLOOKUP(C4951,reference!$A$1:$E$310,5,FALSE)</f>
        <v>5312010</v>
      </c>
      <c r="H4951" t="str">
        <f>VLOOKUP(C4951,reference!$A$1:$E$310,4,FALSE)</f>
        <v>AIMERE</v>
      </c>
      <c r="I4951" t="str">
        <f>VLOOKUP($D4951,reference!$G$1:$H$25,2,FALSE)</f>
        <v>Savanna / Padang rumput</v>
      </c>
      <c r="J4951" t="str">
        <f>VLOOKUP($E4951,reference!$G$1:$H$25,2,FALSE)</f>
        <v>No data</v>
      </c>
      <c r="K4951" t="str">
        <f t="shared" si="77"/>
        <v>Non Irigasi</v>
      </c>
      <c r="L4951" t="s">
        <v>327</v>
      </c>
    </row>
    <row r="4952" spans="1:12" x14ac:dyDescent="0.25">
      <c r="A4952" s="1">
        <v>4951</v>
      </c>
      <c r="B4952" s="3">
        <v>3</v>
      </c>
      <c r="C4952" s="1">
        <v>208</v>
      </c>
      <c r="D4952" s="1">
        <v>0</v>
      </c>
      <c r="E4952" s="1">
        <v>12</v>
      </c>
      <c r="F4952" s="1">
        <v>0</v>
      </c>
      <c r="G4952">
        <f>VLOOKUP(C4952,reference!$A$1:$E$310,5,FALSE)</f>
        <v>5312010</v>
      </c>
      <c r="H4952" t="str">
        <f>VLOOKUP(C4952,reference!$A$1:$E$310,4,FALSE)</f>
        <v>AIMERE</v>
      </c>
      <c r="I4952" t="str">
        <f>VLOOKUP($D4952,reference!$G$1:$H$25,2,FALSE)</f>
        <v>No data</v>
      </c>
      <c r="J4952" t="str">
        <f>VLOOKUP($E4952,reference!$G$1:$H$25,2,FALSE)</f>
        <v>Pertanian lahan kering</v>
      </c>
      <c r="K4952" t="str">
        <f t="shared" si="77"/>
        <v>Non Irigasi</v>
      </c>
      <c r="L4952" t="s">
        <v>327</v>
      </c>
    </row>
    <row r="4953" spans="1:12" x14ac:dyDescent="0.25">
      <c r="A4953" s="1">
        <v>4952</v>
      </c>
      <c r="B4953" s="3">
        <v>219</v>
      </c>
      <c r="C4953" s="1">
        <v>208</v>
      </c>
      <c r="D4953" s="1">
        <v>12</v>
      </c>
      <c r="E4953" s="1">
        <v>16</v>
      </c>
      <c r="F4953" s="1">
        <v>0</v>
      </c>
      <c r="G4953">
        <f>VLOOKUP(C4953,reference!$A$1:$E$310,5,FALSE)</f>
        <v>5312010</v>
      </c>
      <c r="H4953" t="str">
        <f>VLOOKUP(C4953,reference!$A$1:$E$310,4,FALSE)</f>
        <v>AIMERE</v>
      </c>
      <c r="I4953" t="str">
        <f>VLOOKUP($D4953,reference!$G$1:$H$25,2,FALSE)</f>
        <v>Pertanian lahan kering</v>
      </c>
      <c r="J4953" t="str">
        <f>VLOOKUP($E4953,reference!$G$1:$H$25,2,FALSE)</f>
        <v>Pemukiman</v>
      </c>
      <c r="K4953" t="str">
        <f t="shared" si="77"/>
        <v>Non Irigasi</v>
      </c>
      <c r="L4953" t="s">
        <v>327</v>
      </c>
    </row>
    <row r="4954" spans="1:12" x14ac:dyDescent="0.25">
      <c r="A4954" s="1">
        <v>4953</v>
      </c>
      <c r="B4954" s="3">
        <v>77</v>
      </c>
      <c r="C4954" s="1">
        <v>214</v>
      </c>
      <c r="D4954" s="1">
        <v>2</v>
      </c>
      <c r="E4954" s="1">
        <v>2</v>
      </c>
      <c r="F4954" s="1">
        <v>0</v>
      </c>
      <c r="G4954">
        <f>VLOOKUP(C4954,reference!$A$1:$E$310,5,FALSE)</f>
        <v>5312032</v>
      </c>
      <c r="H4954" t="str">
        <f>VLOOKUP(C4954,reference!$A$1:$E$310,4,FALSE)</f>
        <v>GOLEWA BARAT</v>
      </c>
      <c r="I4954" t="str">
        <f>VLOOKUP($D4954,reference!$G$1:$H$25,2,FALSE)</f>
        <v>Hutan lahan kering sekunder / bekas tebangan</v>
      </c>
      <c r="J4954" t="str">
        <f>VLOOKUP($E4954,reference!$G$1:$H$25,2,FALSE)</f>
        <v>Hutan lahan kering sekunder / bekas tebangan</v>
      </c>
      <c r="K4954" t="str">
        <f t="shared" si="77"/>
        <v>Non Irigasi</v>
      </c>
      <c r="L4954" t="s">
        <v>327</v>
      </c>
    </row>
    <row r="4955" spans="1:12" x14ac:dyDescent="0.25">
      <c r="A4955" s="1">
        <v>4954</v>
      </c>
      <c r="B4955" s="3">
        <v>13</v>
      </c>
      <c r="C4955" s="1">
        <v>208</v>
      </c>
      <c r="D4955" s="1">
        <v>0</v>
      </c>
      <c r="E4955" s="1">
        <v>16</v>
      </c>
      <c r="F4955" s="1">
        <v>0</v>
      </c>
      <c r="G4955">
        <f>VLOOKUP(C4955,reference!$A$1:$E$310,5,FALSE)</f>
        <v>5312010</v>
      </c>
      <c r="H4955" t="str">
        <f>VLOOKUP(C4955,reference!$A$1:$E$310,4,FALSE)</f>
        <v>AIMERE</v>
      </c>
      <c r="I4955" t="str">
        <f>VLOOKUP($D4955,reference!$G$1:$H$25,2,FALSE)</f>
        <v>No data</v>
      </c>
      <c r="J4955" t="str">
        <f>VLOOKUP($E4955,reference!$G$1:$H$25,2,FALSE)</f>
        <v>Pemukiman</v>
      </c>
      <c r="K4955" t="str">
        <f t="shared" si="77"/>
        <v>Non Irigasi</v>
      </c>
      <c r="L4955" t="s">
        <v>327</v>
      </c>
    </row>
    <row r="4956" spans="1:12" x14ac:dyDescent="0.25">
      <c r="A4956" s="1">
        <v>4955</v>
      </c>
      <c r="B4956" s="3">
        <v>68</v>
      </c>
      <c r="C4956" s="1">
        <v>213</v>
      </c>
      <c r="D4956" s="1">
        <v>2</v>
      </c>
      <c r="E4956" s="1">
        <v>14</v>
      </c>
      <c r="F4956" s="1">
        <v>0</v>
      </c>
      <c r="G4956">
        <f>VLOOKUP(C4956,reference!$A$1:$E$310,5,FALSE)</f>
        <v>5312031</v>
      </c>
      <c r="H4956" t="str">
        <f>VLOOKUP(C4956,reference!$A$1:$E$310,4,FALSE)</f>
        <v>GOLEWA SELATAN</v>
      </c>
      <c r="I4956" t="str">
        <f>VLOOKUP($D4956,reference!$G$1:$H$25,2,FALSE)</f>
        <v>Hutan lahan kering sekunder / bekas tebangan</v>
      </c>
      <c r="J4956" t="str">
        <f>VLOOKUP($E4956,reference!$G$1:$H$25,2,FALSE)</f>
        <v>Sawah</v>
      </c>
      <c r="K4956" t="str">
        <f t="shared" si="77"/>
        <v>Non Irigasi</v>
      </c>
      <c r="L4956" t="s">
        <v>328</v>
      </c>
    </row>
    <row r="4957" spans="1:12" x14ac:dyDescent="0.25">
      <c r="A4957" s="1">
        <v>4956</v>
      </c>
      <c r="B4957" s="3">
        <v>89</v>
      </c>
      <c r="C4957" s="1">
        <v>194</v>
      </c>
      <c r="D4957" s="1">
        <v>16</v>
      </c>
      <c r="E4957" s="1">
        <v>16</v>
      </c>
      <c r="F4957" s="1">
        <v>0</v>
      </c>
      <c r="G4957">
        <f>VLOOKUP(C4957,reference!$A$1:$E$310,5,FALSE)</f>
        <v>5311033</v>
      </c>
      <c r="H4957" t="str">
        <f>VLOOKUP(C4957,reference!$A$1:$E$310,4,FALSE)</f>
        <v>ENDE UTARA</v>
      </c>
      <c r="I4957" t="str">
        <f>VLOOKUP($D4957,reference!$G$1:$H$25,2,FALSE)</f>
        <v>Pemukiman</v>
      </c>
      <c r="J4957" t="str">
        <f>VLOOKUP($E4957,reference!$G$1:$H$25,2,FALSE)</f>
        <v>Pemukiman</v>
      </c>
      <c r="K4957" t="str">
        <f t="shared" si="77"/>
        <v>Non Irigasi</v>
      </c>
      <c r="L4957" t="s">
        <v>327</v>
      </c>
    </row>
    <row r="4958" spans="1:12" x14ac:dyDescent="0.25">
      <c r="A4958" s="1">
        <v>4957</v>
      </c>
      <c r="B4958" s="3">
        <v>40</v>
      </c>
      <c r="C4958" s="1">
        <v>208</v>
      </c>
      <c r="D4958" s="1">
        <v>0</v>
      </c>
      <c r="E4958" s="1">
        <v>0</v>
      </c>
      <c r="F4958" s="1">
        <v>0</v>
      </c>
      <c r="G4958">
        <f>VLOOKUP(C4958,reference!$A$1:$E$310,5,FALSE)</f>
        <v>5312010</v>
      </c>
      <c r="H4958" t="str">
        <f>VLOOKUP(C4958,reference!$A$1:$E$310,4,FALSE)</f>
        <v>AIMERE</v>
      </c>
      <c r="I4958" t="str">
        <f>VLOOKUP($D4958,reference!$G$1:$H$25,2,FALSE)</f>
        <v>No data</v>
      </c>
      <c r="J4958" t="str">
        <f>VLOOKUP($E4958,reference!$G$1:$H$25,2,FALSE)</f>
        <v>No data</v>
      </c>
      <c r="K4958" t="str">
        <f t="shared" si="77"/>
        <v>Non Irigasi</v>
      </c>
      <c r="L4958" t="s">
        <v>327</v>
      </c>
    </row>
    <row r="4959" spans="1:12" x14ac:dyDescent="0.25">
      <c r="A4959" s="1">
        <v>4958</v>
      </c>
      <c r="B4959" s="3">
        <v>3</v>
      </c>
      <c r="C4959" s="1">
        <v>277</v>
      </c>
      <c r="D4959" s="1">
        <v>0</v>
      </c>
      <c r="E4959" s="1">
        <v>20</v>
      </c>
      <c r="F4959" s="1">
        <v>0</v>
      </c>
      <c r="G4959">
        <f>VLOOKUP(C4959,reference!$A$1:$E$310,5,FALSE)</f>
        <v>5319010</v>
      </c>
      <c r="H4959" t="str">
        <f>VLOOKUP(C4959,reference!$A$1:$E$310,4,FALSE)</f>
        <v>BORONG</v>
      </c>
      <c r="I4959" t="str">
        <f>VLOOKUP($D4959,reference!$G$1:$H$25,2,FALSE)</f>
        <v>No data</v>
      </c>
      <c r="J4959" t="str">
        <f>VLOOKUP($E4959,reference!$G$1:$H$25,2,FALSE)</f>
        <v>Tubuh air</v>
      </c>
      <c r="K4959" t="str">
        <f t="shared" si="77"/>
        <v>Non Irigasi</v>
      </c>
      <c r="L4959" t="s">
        <v>327</v>
      </c>
    </row>
    <row r="4960" spans="1:12" x14ac:dyDescent="0.25">
      <c r="A4960" s="1">
        <v>4959</v>
      </c>
      <c r="B4960" s="3">
        <v>16</v>
      </c>
      <c r="C4960" s="1">
        <v>214</v>
      </c>
      <c r="D4960" s="1">
        <v>11</v>
      </c>
      <c r="E4960" s="1">
        <v>2</v>
      </c>
      <c r="F4960" s="1">
        <v>0</v>
      </c>
      <c r="G4960">
        <f>VLOOKUP(C4960,reference!$A$1:$E$310,5,FALSE)</f>
        <v>5312032</v>
      </c>
      <c r="H4960" t="str">
        <f>VLOOKUP(C4960,reference!$A$1:$E$310,4,FALSE)</f>
        <v>GOLEWA BARAT</v>
      </c>
      <c r="I4960" t="str">
        <f>VLOOKUP($D4960,reference!$G$1:$H$25,2,FALSE)</f>
        <v>Savanna / Padang rumput</v>
      </c>
      <c r="J4960" t="str">
        <f>VLOOKUP($E4960,reference!$G$1:$H$25,2,FALSE)</f>
        <v>Hutan lahan kering sekunder / bekas tebangan</v>
      </c>
      <c r="K4960" t="str">
        <f t="shared" si="77"/>
        <v>Non Irigasi</v>
      </c>
      <c r="L4960" t="s">
        <v>327</v>
      </c>
    </row>
    <row r="4961" spans="1:12" x14ac:dyDescent="0.25">
      <c r="A4961" s="1">
        <v>4960</v>
      </c>
      <c r="B4961" s="3">
        <v>10</v>
      </c>
      <c r="C4961" s="1">
        <v>221</v>
      </c>
      <c r="D4961" s="1">
        <v>2</v>
      </c>
      <c r="E4961" s="1">
        <v>0</v>
      </c>
      <c r="F4961" s="1">
        <v>0</v>
      </c>
      <c r="G4961">
        <f>VLOOKUP(C4961,reference!$A$1:$E$310,5,FALSE)</f>
        <v>5313041</v>
      </c>
      <c r="H4961" t="str">
        <f>VLOOKUP(C4961,reference!$A$1:$E$310,4,FALSE)</f>
        <v>SATAR MESE BARAT</v>
      </c>
      <c r="I4961" t="str">
        <f>VLOOKUP($D4961,reference!$G$1:$H$25,2,FALSE)</f>
        <v>Hutan lahan kering sekunder / bekas tebangan</v>
      </c>
      <c r="J4961" t="str">
        <f>VLOOKUP($E4961,reference!$G$1:$H$25,2,FALSE)</f>
        <v>No data</v>
      </c>
      <c r="K4961" t="str">
        <f t="shared" si="77"/>
        <v>Non Irigasi</v>
      </c>
      <c r="L4961" t="s">
        <v>328</v>
      </c>
    </row>
    <row r="4962" spans="1:12" x14ac:dyDescent="0.25">
      <c r="A4962" s="1">
        <v>4961</v>
      </c>
      <c r="B4962" s="3">
        <v>8</v>
      </c>
      <c r="C4962" s="1">
        <v>211</v>
      </c>
      <c r="D4962" s="1">
        <v>16</v>
      </c>
      <c r="E4962" s="1">
        <v>13</v>
      </c>
      <c r="F4962" s="1">
        <v>0</v>
      </c>
      <c r="G4962">
        <f>VLOOKUP(C4962,reference!$A$1:$E$310,5,FALSE)</f>
        <v>5312020</v>
      </c>
      <c r="H4962" t="str">
        <f>VLOOKUP(C4962,reference!$A$1:$E$310,4,FALSE)</f>
        <v>BAJAWA</v>
      </c>
      <c r="I4962" t="str">
        <f>VLOOKUP($D4962,reference!$G$1:$H$25,2,FALSE)</f>
        <v>Pemukiman</v>
      </c>
      <c r="J4962" t="str">
        <f>VLOOKUP($E4962,reference!$G$1:$H$25,2,FALSE)</f>
        <v>Pertanian lahan kering  campur semak / kebun campur</v>
      </c>
      <c r="K4962" t="str">
        <f t="shared" si="77"/>
        <v>Non Irigasi</v>
      </c>
      <c r="L4962" t="s">
        <v>327</v>
      </c>
    </row>
    <row r="4963" spans="1:12" x14ac:dyDescent="0.25">
      <c r="A4963" s="1">
        <v>4962</v>
      </c>
      <c r="B4963" s="3">
        <v>4</v>
      </c>
      <c r="C4963" s="1">
        <v>272</v>
      </c>
      <c r="D4963" s="1">
        <v>0</v>
      </c>
      <c r="E4963" s="1">
        <v>9</v>
      </c>
      <c r="F4963" s="1">
        <v>0</v>
      </c>
      <c r="G4963">
        <f>VLOOKUP(C4963,reference!$A$1:$E$310,5,FALSE)</f>
        <v>5318030</v>
      </c>
      <c r="H4963" t="str">
        <f>VLOOKUP(C4963,reference!$A$1:$E$310,4,FALSE)</f>
        <v>NANGARORO</v>
      </c>
      <c r="I4963" t="str">
        <f>VLOOKUP($D4963,reference!$G$1:$H$25,2,FALSE)</f>
        <v>No data</v>
      </c>
      <c r="J4963" t="str">
        <f>VLOOKUP($E4963,reference!$G$1:$H$25,2,FALSE)</f>
        <v>Semak belukar</v>
      </c>
      <c r="K4963" t="str">
        <f t="shared" si="77"/>
        <v>Non Irigasi</v>
      </c>
      <c r="L4963" t="s">
        <v>327</v>
      </c>
    </row>
    <row r="4964" spans="1:12" x14ac:dyDescent="0.25">
      <c r="A4964" s="1">
        <v>4963</v>
      </c>
      <c r="B4964" s="3">
        <v>87</v>
      </c>
      <c r="C4964" s="1">
        <v>213</v>
      </c>
      <c r="D4964" s="1">
        <v>2</v>
      </c>
      <c r="E4964" s="1">
        <v>16</v>
      </c>
      <c r="F4964" s="1">
        <v>0</v>
      </c>
      <c r="G4964">
        <f>VLOOKUP(C4964,reference!$A$1:$E$310,5,FALSE)</f>
        <v>5312031</v>
      </c>
      <c r="H4964" t="str">
        <f>VLOOKUP(C4964,reference!$A$1:$E$310,4,FALSE)</f>
        <v>GOLEWA SELATAN</v>
      </c>
      <c r="I4964" t="str">
        <f>VLOOKUP($D4964,reference!$G$1:$H$25,2,FALSE)</f>
        <v>Hutan lahan kering sekunder / bekas tebangan</v>
      </c>
      <c r="J4964" t="str">
        <f>VLOOKUP($E4964,reference!$G$1:$H$25,2,FALSE)</f>
        <v>Pemukiman</v>
      </c>
      <c r="K4964" t="str">
        <f t="shared" si="77"/>
        <v>Non Irigasi</v>
      </c>
      <c r="L4964" t="s">
        <v>328</v>
      </c>
    </row>
    <row r="4965" spans="1:12" x14ac:dyDescent="0.25">
      <c r="A4965" s="1">
        <v>4964</v>
      </c>
      <c r="B4965" s="3">
        <v>3</v>
      </c>
      <c r="C4965" s="1">
        <v>198</v>
      </c>
      <c r="D4965" s="1">
        <v>16</v>
      </c>
      <c r="E4965" s="1">
        <v>2</v>
      </c>
      <c r="F4965" s="1">
        <v>0</v>
      </c>
      <c r="G4965">
        <f>VLOOKUP(C4965,reference!$A$1:$E$310,5,FALSE)</f>
        <v>5311051</v>
      </c>
      <c r="H4965" t="str">
        <f>VLOOKUP(C4965,reference!$A$1:$E$310,4,FALSE)</f>
        <v>WOLOJITA</v>
      </c>
      <c r="I4965" t="str">
        <f>VLOOKUP($D4965,reference!$G$1:$H$25,2,FALSE)</f>
        <v>Pemukiman</v>
      </c>
      <c r="J4965" t="str">
        <f>VLOOKUP($E4965,reference!$G$1:$H$25,2,FALSE)</f>
        <v>Hutan lahan kering sekunder / bekas tebangan</v>
      </c>
      <c r="K4965" t="str">
        <f t="shared" si="77"/>
        <v>Non Irigasi</v>
      </c>
      <c r="L4965" t="s">
        <v>327</v>
      </c>
    </row>
    <row r="4966" spans="1:12" x14ac:dyDescent="0.25">
      <c r="A4966" s="1">
        <v>4965</v>
      </c>
      <c r="B4966" s="3">
        <v>2</v>
      </c>
      <c r="C4966" s="1">
        <v>221</v>
      </c>
      <c r="D4966" s="1">
        <v>16</v>
      </c>
      <c r="E4966" s="1">
        <v>9</v>
      </c>
      <c r="F4966" s="1">
        <v>0</v>
      </c>
      <c r="G4966">
        <f>VLOOKUP(C4966,reference!$A$1:$E$310,5,FALSE)</f>
        <v>5313041</v>
      </c>
      <c r="H4966" t="str">
        <f>VLOOKUP(C4966,reference!$A$1:$E$310,4,FALSE)</f>
        <v>SATAR MESE BARAT</v>
      </c>
      <c r="I4966" t="str">
        <f>VLOOKUP($D4966,reference!$G$1:$H$25,2,FALSE)</f>
        <v>Pemukiman</v>
      </c>
      <c r="J4966" t="str">
        <f>VLOOKUP($E4966,reference!$G$1:$H$25,2,FALSE)</f>
        <v>Semak belukar</v>
      </c>
      <c r="K4966" t="str">
        <f t="shared" si="77"/>
        <v>Non Irigasi</v>
      </c>
      <c r="L4966" t="s">
        <v>327</v>
      </c>
    </row>
    <row r="4967" spans="1:12" x14ac:dyDescent="0.25">
      <c r="A4967" s="1">
        <v>4966</v>
      </c>
      <c r="B4967" s="3">
        <v>176</v>
      </c>
      <c r="C4967" s="1">
        <v>208</v>
      </c>
      <c r="D4967" s="1">
        <v>12</v>
      </c>
      <c r="E4967" s="1">
        <v>12</v>
      </c>
      <c r="F4967" s="1">
        <v>0</v>
      </c>
      <c r="G4967">
        <f>VLOOKUP(C4967,reference!$A$1:$E$310,5,FALSE)</f>
        <v>5312010</v>
      </c>
      <c r="H4967" t="str">
        <f>VLOOKUP(C4967,reference!$A$1:$E$310,4,FALSE)</f>
        <v>AIMERE</v>
      </c>
      <c r="I4967" t="str">
        <f>VLOOKUP($D4967,reference!$G$1:$H$25,2,FALSE)</f>
        <v>Pertanian lahan kering</v>
      </c>
      <c r="J4967" t="str">
        <f>VLOOKUP($E4967,reference!$G$1:$H$25,2,FALSE)</f>
        <v>Pertanian lahan kering</v>
      </c>
      <c r="K4967" t="str">
        <f t="shared" si="77"/>
        <v>Non Irigasi</v>
      </c>
      <c r="L4967" t="s">
        <v>327</v>
      </c>
    </row>
    <row r="4968" spans="1:12" x14ac:dyDescent="0.25">
      <c r="A4968" s="1">
        <v>4967</v>
      </c>
      <c r="B4968" s="3">
        <v>16</v>
      </c>
      <c r="C4968" s="1">
        <v>208</v>
      </c>
      <c r="D4968" s="1">
        <v>0</v>
      </c>
      <c r="E4968" s="1">
        <v>9</v>
      </c>
      <c r="F4968" s="1">
        <v>0</v>
      </c>
      <c r="G4968">
        <f>VLOOKUP(C4968,reference!$A$1:$E$310,5,FALSE)</f>
        <v>5312010</v>
      </c>
      <c r="H4968" t="str">
        <f>VLOOKUP(C4968,reference!$A$1:$E$310,4,FALSE)</f>
        <v>AIMERE</v>
      </c>
      <c r="I4968" t="str">
        <f>VLOOKUP($D4968,reference!$G$1:$H$25,2,FALSE)</f>
        <v>No data</v>
      </c>
      <c r="J4968" t="str">
        <f>VLOOKUP($E4968,reference!$G$1:$H$25,2,FALSE)</f>
        <v>Semak belukar</v>
      </c>
      <c r="K4968" t="str">
        <f t="shared" si="77"/>
        <v>Non Irigasi</v>
      </c>
      <c r="L4968" t="s">
        <v>327</v>
      </c>
    </row>
    <row r="4969" spans="1:12" x14ac:dyDescent="0.25">
      <c r="A4969" s="1">
        <v>4968</v>
      </c>
      <c r="B4969" s="3">
        <v>2</v>
      </c>
      <c r="C4969" s="1">
        <v>279</v>
      </c>
      <c r="D4969" s="1">
        <v>11</v>
      </c>
      <c r="E4969" s="1">
        <v>0</v>
      </c>
      <c r="F4969" s="1">
        <v>0</v>
      </c>
      <c r="G4969">
        <f>VLOOKUP(C4969,reference!$A$1:$E$310,5,FALSE)</f>
        <v>5319020</v>
      </c>
      <c r="H4969" t="str">
        <f>VLOOKUP(C4969,reference!$A$1:$E$310,4,FALSE)</f>
        <v>KOTA KOMBA</v>
      </c>
      <c r="I4969" t="str">
        <f>VLOOKUP($D4969,reference!$G$1:$H$25,2,FALSE)</f>
        <v>Savanna / Padang rumput</v>
      </c>
      <c r="J4969" t="str">
        <f>VLOOKUP($E4969,reference!$G$1:$H$25,2,FALSE)</f>
        <v>No data</v>
      </c>
      <c r="K4969" t="str">
        <f t="shared" si="77"/>
        <v>Non Irigasi</v>
      </c>
      <c r="L4969" t="s">
        <v>327</v>
      </c>
    </row>
    <row r="4970" spans="1:12" x14ac:dyDescent="0.25">
      <c r="A4970" s="1">
        <v>4969</v>
      </c>
      <c r="B4970" s="3">
        <v>7</v>
      </c>
      <c r="C4970" s="1">
        <v>279</v>
      </c>
      <c r="D4970" s="1">
        <v>9</v>
      </c>
      <c r="E4970" s="1">
        <v>0</v>
      </c>
      <c r="F4970" s="1">
        <v>0</v>
      </c>
      <c r="G4970">
        <f>VLOOKUP(C4970,reference!$A$1:$E$310,5,FALSE)</f>
        <v>5319020</v>
      </c>
      <c r="H4970" t="str">
        <f>VLOOKUP(C4970,reference!$A$1:$E$310,4,FALSE)</f>
        <v>KOTA KOMBA</v>
      </c>
      <c r="I4970" t="str">
        <f>VLOOKUP($D4970,reference!$G$1:$H$25,2,FALSE)</f>
        <v>Semak belukar</v>
      </c>
      <c r="J4970" t="str">
        <f>VLOOKUP($E4970,reference!$G$1:$H$25,2,FALSE)</f>
        <v>No data</v>
      </c>
      <c r="K4970" t="str">
        <f t="shared" si="77"/>
        <v>Non Irigasi</v>
      </c>
      <c r="L4970" t="s">
        <v>327</v>
      </c>
    </row>
    <row r="4971" spans="1:12" x14ac:dyDescent="0.25">
      <c r="A4971" s="1">
        <v>4970</v>
      </c>
      <c r="B4971" s="3">
        <v>45</v>
      </c>
      <c r="C4971" s="1">
        <v>208</v>
      </c>
      <c r="D4971" s="1">
        <v>16</v>
      </c>
      <c r="E4971" s="1">
        <v>16</v>
      </c>
      <c r="F4971" s="1">
        <v>0</v>
      </c>
      <c r="G4971">
        <f>VLOOKUP(C4971,reference!$A$1:$E$310,5,FALSE)</f>
        <v>5312010</v>
      </c>
      <c r="H4971" t="str">
        <f>VLOOKUP(C4971,reference!$A$1:$E$310,4,FALSE)</f>
        <v>AIMERE</v>
      </c>
      <c r="I4971" t="str">
        <f>VLOOKUP($D4971,reference!$G$1:$H$25,2,FALSE)</f>
        <v>Pemukiman</v>
      </c>
      <c r="J4971" t="str">
        <f>VLOOKUP($E4971,reference!$G$1:$H$25,2,FALSE)</f>
        <v>Pemukiman</v>
      </c>
      <c r="K4971" t="str">
        <f t="shared" si="77"/>
        <v>Non Irigasi</v>
      </c>
      <c r="L4971" t="s">
        <v>327</v>
      </c>
    </row>
    <row r="4972" spans="1:12" x14ac:dyDescent="0.25">
      <c r="A4972" s="1">
        <v>4971</v>
      </c>
      <c r="B4972" s="3">
        <v>57</v>
      </c>
      <c r="C4972" s="1">
        <v>279</v>
      </c>
      <c r="D4972" s="1">
        <v>0</v>
      </c>
      <c r="E4972" s="1">
        <v>0</v>
      </c>
      <c r="F4972" s="1">
        <v>0</v>
      </c>
      <c r="G4972">
        <f>VLOOKUP(C4972,reference!$A$1:$E$310,5,FALSE)</f>
        <v>5319020</v>
      </c>
      <c r="H4972" t="str">
        <f>VLOOKUP(C4972,reference!$A$1:$E$310,4,FALSE)</f>
        <v>KOTA KOMBA</v>
      </c>
      <c r="I4972" t="str">
        <f>VLOOKUP($D4972,reference!$G$1:$H$25,2,FALSE)</f>
        <v>No data</v>
      </c>
      <c r="J4972" t="str">
        <f>VLOOKUP($E4972,reference!$G$1:$H$25,2,FALSE)</f>
        <v>No data</v>
      </c>
      <c r="K4972" t="str">
        <f t="shared" si="77"/>
        <v>Non Irigasi</v>
      </c>
      <c r="L4972" t="s">
        <v>327</v>
      </c>
    </row>
    <row r="4973" spans="1:12" x14ac:dyDescent="0.25">
      <c r="A4973" s="1">
        <v>4972</v>
      </c>
      <c r="B4973" s="3">
        <v>2</v>
      </c>
      <c r="C4973" s="1">
        <v>194</v>
      </c>
      <c r="D4973" s="1">
        <v>16</v>
      </c>
      <c r="E4973" s="1">
        <v>0</v>
      </c>
      <c r="F4973" s="1">
        <v>0</v>
      </c>
      <c r="G4973">
        <f>VLOOKUP(C4973,reference!$A$1:$E$310,5,FALSE)</f>
        <v>5311033</v>
      </c>
      <c r="H4973" t="str">
        <f>VLOOKUP(C4973,reference!$A$1:$E$310,4,FALSE)</f>
        <v>ENDE UTARA</v>
      </c>
      <c r="I4973" t="str">
        <f>VLOOKUP($D4973,reference!$G$1:$H$25,2,FALSE)</f>
        <v>Pemukiman</v>
      </c>
      <c r="J4973" t="str">
        <f>VLOOKUP($E4973,reference!$G$1:$H$25,2,FALSE)</f>
        <v>No data</v>
      </c>
      <c r="K4973" t="str">
        <f t="shared" si="77"/>
        <v>Non Irigasi</v>
      </c>
      <c r="L4973" t="s">
        <v>327</v>
      </c>
    </row>
    <row r="4974" spans="1:12" x14ac:dyDescent="0.25">
      <c r="A4974" s="1">
        <v>4973</v>
      </c>
      <c r="B4974" s="3">
        <v>47</v>
      </c>
      <c r="C4974" s="1">
        <v>214</v>
      </c>
      <c r="D4974" s="1">
        <v>16</v>
      </c>
      <c r="E4974" s="1">
        <v>2</v>
      </c>
      <c r="F4974" s="1">
        <v>0</v>
      </c>
      <c r="G4974">
        <f>VLOOKUP(C4974,reference!$A$1:$E$310,5,FALSE)</f>
        <v>5312032</v>
      </c>
      <c r="H4974" t="str">
        <f>VLOOKUP(C4974,reference!$A$1:$E$310,4,FALSE)</f>
        <v>GOLEWA BARAT</v>
      </c>
      <c r="I4974" t="str">
        <f>VLOOKUP($D4974,reference!$G$1:$H$25,2,FALSE)</f>
        <v>Pemukiman</v>
      </c>
      <c r="J4974" t="str">
        <f>VLOOKUP($E4974,reference!$G$1:$H$25,2,FALSE)</f>
        <v>Hutan lahan kering sekunder / bekas tebangan</v>
      </c>
      <c r="K4974" t="str">
        <f t="shared" si="77"/>
        <v>Non Irigasi</v>
      </c>
      <c r="L4974" t="s">
        <v>327</v>
      </c>
    </row>
    <row r="4975" spans="1:12" x14ac:dyDescent="0.25">
      <c r="A4975" s="1">
        <v>4974</v>
      </c>
      <c r="B4975" s="3">
        <v>34</v>
      </c>
      <c r="C4975" s="1">
        <v>271</v>
      </c>
      <c r="D4975" s="1">
        <v>14</v>
      </c>
      <c r="E4975" s="1">
        <v>16</v>
      </c>
      <c r="F4975" s="1">
        <v>0</v>
      </c>
      <c r="G4975">
        <f>VLOOKUP(C4975,reference!$A$1:$E$310,5,FALSE)</f>
        <v>5318020</v>
      </c>
      <c r="H4975" t="str">
        <f>VLOOKUP(C4975,reference!$A$1:$E$310,4,FALSE)</f>
        <v>KEO TENGAH</v>
      </c>
      <c r="I4975" t="str">
        <f>VLOOKUP($D4975,reference!$G$1:$H$25,2,FALSE)</f>
        <v>Sawah</v>
      </c>
      <c r="J4975" t="str">
        <f>VLOOKUP($E4975,reference!$G$1:$H$25,2,FALSE)</f>
        <v>Pemukiman</v>
      </c>
      <c r="K4975" t="str">
        <f t="shared" si="77"/>
        <v>Non Irigasi</v>
      </c>
      <c r="L4975" t="s">
        <v>327</v>
      </c>
    </row>
    <row r="4976" spans="1:12" x14ac:dyDescent="0.25">
      <c r="A4976" s="1">
        <v>4975</v>
      </c>
      <c r="B4976" s="3">
        <v>46</v>
      </c>
      <c r="C4976" s="1">
        <v>191</v>
      </c>
      <c r="D4976" s="1">
        <v>0</v>
      </c>
      <c r="E4976" s="1">
        <v>0</v>
      </c>
      <c r="F4976" s="1">
        <v>0</v>
      </c>
      <c r="G4976">
        <f>VLOOKUP(C4976,reference!$A$1:$E$310,5,FALSE)</f>
        <v>5311030</v>
      </c>
      <c r="H4976" t="str">
        <f>VLOOKUP(C4976,reference!$A$1:$E$310,4,FALSE)</f>
        <v>ENDE SELATAN</v>
      </c>
      <c r="I4976" t="str">
        <f>VLOOKUP($D4976,reference!$G$1:$H$25,2,FALSE)</f>
        <v>No data</v>
      </c>
      <c r="J4976" t="str">
        <f>VLOOKUP($E4976,reference!$G$1:$H$25,2,FALSE)</f>
        <v>No data</v>
      </c>
      <c r="K4976" t="str">
        <f t="shared" si="77"/>
        <v>Non Irigasi</v>
      </c>
      <c r="L4976" t="s">
        <v>327</v>
      </c>
    </row>
    <row r="4977" spans="1:12" x14ac:dyDescent="0.25">
      <c r="A4977" s="1">
        <v>4976</v>
      </c>
      <c r="B4977" s="3">
        <v>184</v>
      </c>
      <c r="C4977" s="1">
        <v>191</v>
      </c>
      <c r="D4977" s="1">
        <v>16</v>
      </c>
      <c r="E4977" s="1">
        <v>16</v>
      </c>
      <c r="F4977" s="1">
        <v>0</v>
      </c>
      <c r="G4977">
        <f>VLOOKUP(C4977,reference!$A$1:$E$310,5,FALSE)</f>
        <v>5311030</v>
      </c>
      <c r="H4977" t="str">
        <f>VLOOKUP(C4977,reference!$A$1:$E$310,4,FALSE)</f>
        <v>ENDE SELATAN</v>
      </c>
      <c r="I4977" t="str">
        <f>VLOOKUP($D4977,reference!$G$1:$H$25,2,FALSE)</f>
        <v>Pemukiman</v>
      </c>
      <c r="J4977" t="str">
        <f>VLOOKUP($E4977,reference!$G$1:$H$25,2,FALSE)</f>
        <v>Pemukiman</v>
      </c>
      <c r="K4977" t="str">
        <f t="shared" si="77"/>
        <v>Non Irigasi</v>
      </c>
      <c r="L4977" t="s">
        <v>327</v>
      </c>
    </row>
    <row r="4978" spans="1:12" x14ac:dyDescent="0.25">
      <c r="A4978" s="1">
        <v>4977</v>
      </c>
      <c r="B4978" s="3">
        <v>1</v>
      </c>
      <c r="C4978" s="1">
        <v>195</v>
      </c>
      <c r="D4978" s="1">
        <v>0</v>
      </c>
      <c r="E4978" s="1">
        <v>16</v>
      </c>
      <c r="F4978" s="1">
        <v>0</v>
      </c>
      <c r="G4978">
        <f>VLOOKUP(C4978,reference!$A$1:$E$310,5,FALSE)</f>
        <v>5311040</v>
      </c>
      <c r="H4978" t="str">
        <f>VLOOKUP(C4978,reference!$A$1:$E$310,4,FALSE)</f>
        <v>NDONA</v>
      </c>
      <c r="I4978" t="str">
        <f>VLOOKUP($D4978,reference!$G$1:$H$25,2,FALSE)</f>
        <v>No data</v>
      </c>
      <c r="J4978" t="str">
        <f>VLOOKUP($E4978,reference!$G$1:$H$25,2,FALSE)</f>
        <v>Pemukiman</v>
      </c>
      <c r="K4978" t="str">
        <f t="shared" si="77"/>
        <v>Non Irigasi</v>
      </c>
      <c r="L4978" t="s">
        <v>327</v>
      </c>
    </row>
    <row r="4979" spans="1:12" x14ac:dyDescent="0.25">
      <c r="A4979" s="1">
        <v>4978</v>
      </c>
      <c r="B4979" s="3">
        <v>22</v>
      </c>
      <c r="C4979" s="1">
        <v>195</v>
      </c>
      <c r="D4979" s="1">
        <v>0</v>
      </c>
      <c r="E4979" s="1">
        <v>2</v>
      </c>
      <c r="F4979" s="1">
        <v>0</v>
      </c>
      <c r="G4979">
        <f>VLOOKUP(C4979,reference!$A$1:$E$310,5,FALSE)</f>
        <v>5311040</v>
      </c>
      <c r="H4979" t="str">
        <f>VLOOKUP(C4979,reference!$A$1:$E$310,4,FALSE)</f>
        <v>NDONA</v>
      </c>
      <c r="I4979" t="str">
        <f>VLOOKUP($D4979,reference!$G$1:$H$25,2,FALSE)</f>
        <v>No data</v>
      </c>
      <c r="J4979" t="str">
        <f>VLOOKUP($E4979,reference!$G$1:$H$25,2,FALSE)</f>
        <v>Hutan lahan kering sekunder / bekas tebangan</v>
      </c>
      <c r="K4979" t="str">
        <f t="shared" si="77"/>
        <v>Non Irigasi</v>
      </c>
      <c r="L4979" t="s">
        <v>327</v>
      </c>
    </row>
    <row r="4980" spans="1:12" x14ac:dyDescent="0.25">
      <c r="A4980" s="1">
        <v>4979</v>
      </c>
      <c r="B4980" s="3">
        <v>2</v>
      </c>
      <c r="C4980" s="1">
        <v>248</v>
      </c>
      <c r="D4980" s="1">
        <v>2</v>
      </c>
      <c r="E4980" s="1">
        <v>5</v>
      </c>
      <c r="F4980" s="1">
        <v>0</v>
      </c>
      <c r="G4980">
        <f>VLOOKUP(C4980,reference!$A$1:$E$310,5,FALSE)</f>
        <v>5315032</v>
      </c>
      <c r="H4980" t="str">
        <f>VLOOKUP(C4980,reference!$A$1:$E$310,4,FALSE)</f>
        <v>LEMBOR SELATAN</v>
      </c>
      <c r="I4980" t="str">
        <f>VLOOKUP($D4980,reference!$G$1:$H$25,2,FALSE)</f>
        <v>Hutan lahan kering sekunder / bekas tebangan</v>
      </c>
      <c r="J4980" t="str">
        <f>VLOOKUP($E4980,reference!$G$1:$H$25,2,FALSE)</f>
        <v>Hutan mangrove primer</v>
      </c>
      <c r="K4980" t="str">
        <f t="shared" si="77"/>
        <v>Non Irigasi</v>
      </c>
      <c r="L4980" t="s">
        <v>327</v>
      </c>
    </row>
    <row r="4981" spans="1:12" x14ac:dyDescent="0.25">
      <c r="A4981" s="1">
        <v>4980</v>
      </c>
      <c r="B4981" s="3">
        <v>2</v>
      </c>
      <c r="C4981" s="1">
        <v>248</v>
      </c>
      <c r="D4981" s="1">
        <v>9</v>
      </c>
      <c r="E4981" s="1">
        <v>5</v>
      </c>
      <c r="F4981" s="1">
        <v>0</v>
      </c>
      <c r="G4981">
        <f>VLOOKUP(C4981,reference!$A$1:$E$310,5,FALSE)</f>
        <v>5315032</v>
      </c>
      <c r="H4981" t="str">
        <f>VLOOKUP(C4981,reference!$A$1:$E$310,4,FALSE)</f>
        <v>LEMBOR SELATAN</v>
      </c>
      <c r="I4981" t="str">
        <f>VLOOKUP($D4981,reference!$G$1:$H$25,2,FALSE)</f>
        <v>Semak belukar</v>
      </c>
      <c r="J4981" t="str">
        <f>VLOOKUP($E4981,reference!$G$1:$H$25,2,FALSE)</f>
        <v>Hutan mangrove primer</v>
      </c>
      <c r="K4981" t="str">
        <f t="shared" si="77"/>
        <v>Non Irigasi</v>
      </c>
      <c r="L4981" t="s">
        <v>327</v>
      </c>
    </row>
    <row r="4982" spans="1:12" x14ac:dyDescent="0.25">
      <c r="A4982" s="1">
        <v>4981</v>
      </c>
      <c r="B4982" s="3">
        <v>2</v>
      </c>
      <c r="C4982" s="1">
        <v>279</v>
      </c>
      <c r="D4982" s="1">
        <v>13</v>
      </c>
      <c r="E4982" s="1">
        <v>1</v>
      </c>
      <c r="F4982" s="1">
        <v>0</v>
      </c>
      <c r="G4982">
        <f>VLOOKUP(C4982,reference!$A$1:$E$310,5,FALSE)</f>
        <v>5319020</v>
      </c>
      <c r="H4982" t="str">
        <f>VLOOKUP(C4982,reference!$A$1:$E$310,4,FALSE)</f>
        <v>KOTA KOMBA</v>
      </c>
      <c r="I4982" t="str">
        <f>VLOOKUP($D4982,reference!$G$1:$H$25,2,FALSE)</f>
        <v>Pertanian lahan kering  campur semak / kebun campur</v>
      </c>
      <c r="J4982" t="str">
        <f>VLOOKUP($E4982,reference!$G$1:$H$25,2,FALSE)</f>
        <v>Hutan lahan kering primer</v>
      </c>
      <c r="K4982" t="str">
        <f t="shared" si="77"/>
        <v>Non Irigasi</v>
      </c>
      <c r="L4982" t="s">
        <v>327</v>
      </c>
    </row>
    <row r="4983" spans="1:12" x14ac:dyDescent="0.25">
      <c r="A4983" s="1">
        <v>4982</v>
      </c>
      <c r="B4983" s="3">
        <v>830</v>
      </c>
      <c r="C4983" s="1">
        <v>279</v>
      </c>
      <c r="D4983" s="1">
        <v>12</v>
      </c>
      <c r="E4983" s="1">
        <v>12</v>
      </c>
      <c r="F4983" s="1">
        <v>0</v>
      </c>
      <c r="G4983">
        <f>VLOOKUP(C4983,reference!$A$1:$E$310,5,FALSE)</f>
        <v>5319020</v>
      </c>
      <c r="H4983" t="str">
        <f>VLOOKUP(C4983,reference!$A$1:$E$310,4,FALSE)</f>
        <v>KOTA KOMBA</v>
      </c>
      <c r="I4983" t="str">
        <f>VLOOKUP($D4983,reference!$G$1:$H$25,2,FALSE)</f>
        <v>Pertanian lahan kering</v>
      </c>
      <c r="J4983" t="str">
        <f>VLOOKUP($E4983,reference!$G$1:$H$25,2,FALSE)</f>
        <v>Pertanian lahan kering</v>
      </c>
      <c r="K4983" t="str">
        <f t="shared" si="77"/>
        <v>Non Irigasi</v>
      </c>
      <c r="L4983" t="s">
        <v>327</v>
      </c>
    </row>
    <row r="4984" spans="1:12" x14ac:dyDescent="0.25">
      <c r="A4984" s="1">
        <v>4983</v>
      </c>
      <c r="B4984" s="3">
        <v>4</v>
      </c>
      <c r="C4984" s="1">
        <v>270</v>
      </c>
      <c r="D4984" s="1">
        <v>2</v>
      </c>
      <c r="E4984" s="1">
        <v>11</v>
      </c>
      <c r="F4984" s="1">
        <v>0</v>
      </c>
      <c r="G4984">
        <f>VLOOKUP(C4984,reference!$A$1:$E$310,5,FALSE)</f>
        <v>5318010</v>
      </c>
      <c r="H4984" t="str">
        <f>VLOOKUP(C4984,reference!$A$1:$E$310,4,FALSE)</f>
        <v>MAUPONGGO</v>
      </c>
      <c r="I4984" t="str">
        <f>VLOOKUP($D4984,reference!$G$1:$H$25,2,FALSE)</f>
        <v>Hutan lahan kering sekunder / bekas tebangan</v>
      </c>
      <c r="J4984" t="str">
        <f>VLOOKUP($E4984,reference!$G$1:$H$25,2,FALSE)</f>
        <v>Savanna / Padang rumput</v>
      </c>
      <c r="K4984" t="str">
        <f t="shared" si="77"/>
        <v>Non Irigasi</v>
      </c>
      <c r="L4984" t="s">
        <v>328</v>
      </c>
    </row>
    <row r="4985" spans="1:12" x14ac:dyDescent="0.25">
      <c r="A4985" s="1">
        <v>4984</v>
      </c>
      <c r="B4985" s="3">
        <v>3</v>
      </c>
      <c r="C4985" s="1">
        <v>192</v>
      </c>
      <c r="D4985" s="1">
        <v>0</v>
      </c>
      <c r="E4985" s="1">
        <v>16</v>
      </c>
      <c r="F4985" s="1">
        <v>0</v>
      </c>
      <c r="G4985">
        <f>VLOOKUP(C4985,reference!$A$1:$E$310,5,FALSE)</f>
        <v>5311031</v>
      </c>
      <c r="H4985" t="str">
        <f>VLOOKUP(C4985,reference!$A$1:$E$310,4,FALSE)</f>
        <v>ENDE TIMUR</v>
      </c>
      <c r="I4985" t="str">
        <f>VLOOKUP($D4985,reference!$G$1:$H$25,2,FALSE)</f>
        <v>No data</v>
      </c>
      <c r="J4985" t="str">
        <f>VLOOKUP($E4985,reference!$G$1:$H$25,2,FALSE)</f>
        <v>Pemukiman</v>
      </c>
      <c r="K4985" t="str">
        <f t="shared" si="77"/>
        <v>Non Irigasi</v>
      </c>
      <c r="L4985" t="s">
        <v>327</v>
      </c>
    </row>
    <row r="4986" spans="1:12" x14ac:dyDescent="0.25">
      <c r="A4986" s="1">
        <v>4985</v>
      </c>
      <c r="B4986" s="3">
        <v>13</v>
      </c>
      <c r="C4986" s="1">
        <v>248</v>
      </c>
      <c r="D4986" s="1">
        <v>6</v>
      </c>
      <c r="E4986" s="1">
        <v>5</v>
      </c>
      <c r="F4986" s="1">
        <v>0</v>
      </c>
      <c r="G4986">
        <f>VLOOKUP(C4986,reference!$A$1:$E$310,5,FALSE)</f>
        <v>5315032</v>
      </c>
      <c r="H4986" t="str">
        <f>VLOOKUP(C4986,reference!$A$1:$E$310,4,FALSE)</f>
        <v>LEMBOR SELATAN</v>
      </c>
      <c r="I4986" t="str">
        <f>VLOOKUP($D4986,reference!$G$1:$H$25,2,FALSE)</f>
        <v>Hutan mangrove sekunder</v>
      </c>
      <c r="J4986" t="str">
        <f>VLOOKUP($E4986,reference!$G$1:$H$25,2,FALSE)</f>
        <v>Hutan mangrove primer</v>
      </c>
      <c r="K4986" t="str">
        <f t="shared" si="77"/>
        <v>Non Irigasi</v>
      </c>
      <c r="L4986" t="s">
        <v>327</v>
      </c>
    </row>
    <row r="4987" spans="1:12" x14ac:dyDescent="0.25">
      <c r="A4987" s="1">
        <v>4986</v>
      </c>
      <c r="B4987" s="3">
        <v>109</v>
      </c>
      <c r="C4987" s="1">
        <v>279</v>
      </c>
      <c r="D4987" s="1">
        <v>13</v>
      </c>
      <c r="E4987" s="1">
        <v>9</v>
      </c>
      <c r="F4987" s="1">
        <v>0</v>
      </c>
      <c r="G4987">
        <f>VLOOKUP(C4987,reference!$A$1:$E$310,5,FALSE)</f>
        <v>5319020</v>
      </c>
      <c r="H4987" t="str">
        <f>VLOOKUP(C4987,reference!$A$1:$E$310,4,FALSE)</f>
        <v>KOTA KOMBA</v>
      </c>
      <c r="I4987" t="str">
        <f>VLOOKUP($D4987,reference!$G$1:$H$25,2,FALSE)</f>
        <v>Pertanian lahan kering  campur semak / kebun campur</v>
      </c>
      <c r="J4987" t="str">
        <f>VLOOKUP($E4987,reference!$G$1:$H$25,2,FALSE)</f>
        <v>Semak belukar</v>
      </c>
      <c r="K4987" t="str">
        <f t="shared" si="77"/>
        <v>Non Irigasi</v>
      </c>
      <c r="L4987" t="s">
        <v>327</v>
      </c>
    </row>
    <row r="4988" spans="1:12" x14ac:dyDescent="0.25">
      <c r="A4988" s="1">
        <v>4987</v>
      </c>
      <c r="B4988" s="3">
        <v>20</v>
      </c>
      <c r="C4988" s="1">
        <v>271</v>
      </c>
      <c r="D4988" s="1">
        <v>2</v>
      </c>
      <c r="E4988" s="1">
        <v>11</v>
      </c>
      <c r="F4988" s="1">
        <v>0</v>
      </c>
      <c r="G4988">
        <f>VLOOKUP(C4988,reference!$A$1:$E$310,5,FALSE)</f>
        <v>5318020</v>
      </c>
      <c r="H4988" t="str">
        <f>VLOOKUP(C4988,reference!$A$1:$E$310,4,FALSE)</f>
        <v>KEO TENGAH</v>
      </c>
      <c r="I4988" t="str">
        <f>VLOOKUP($D4988,reference!$G$1:$H$25,2,FALSE)</f>
        <v>Hutan lahan kering sekunder / bekas tebangan</v>
      </c>
      <c r="J4988" t="str">
        <f>VLOOKUP($E4988,reference!$G$1:$H$25,2,FALSE)</f>
        <v>Savanna / Padang rumput</v>
      </c>
      <c r="K4988" t="str">
        <f t="shared" si="77"/>
        <v>Non Irigasi</v>
      </c>
      <c r="L4988" t="s">
        <v>328</v>
      </c>
    </row>
    <row r="4989" spans="1:12" x14ac:dyDescent="0.25">
      <c r="A4989" s="1">
        <v>4988</v>
      </c>
      <c r="B4989" s="3">
        <v>5</v>
      </c>
      <c r="C4989" s="1">
        <v>192</v>
      </c>
      <c r="D4989" s="1">
        <v>23</v>
      </c>
      <c r="E4989" s="1">
        <v>16</v>
      </c>
      <c r="F4989" s="1">
        <v>0</v>
      </c>
      <c r="G4989">
        <f>VLOOKUP(C4989,reference!$A$1:$E$310,5,FALSE)</f>
        <v>5311031</v>
      </c>
      <c r="H4989" t="str">
        <f>VLOOKUP(C4989,reference!$A$1:$E$310,4,FALSE)</f>
        <v>ENDE TIMUR</v>
      </c>
      <c r="I4989" t="str">
        <f>VLOOKUP($D4989,reference!$G$1:$H$25,2,FALSE)</f>
        <v>Bandara</v>
      </c>
      <c r="J4989" t="str">
        <f>VLOOKUP($E4989,reference!$G$1:$H$25,2,FALSE)</f>
        <v>Pemukiman</v>
      </c>
      <c r="K4989" t="str">
        <f t="shared" si="77"/>
        <v>Non Irigasi</v>
      </c>
      <c r="L4989" t="s">
        <v>327</v>
      </c>
    </row>
    <row r="4990" spans="1:12" x14ac:dyDescent="0.25">
      <c r="A4990" s="1">
        <v>4989</v>
      </c>
      <c r="B4990" s="3">
        <v>10</v>
      </c>
      <c r="C4990" s="1">
        <v>195</v>
      </c>
      <c r="D4990" s="1">
        <v>2</v>
      </c>
      <c r="E4990" s="1">
        <v>0</v>
      </c>
      <c r="F4990" s="1">
        <v>0</v>
      </c>
      <c r="G4990">
        <f>VLOOKUP(C4990,reference!$A$1:$E$310,5,FALSE)</f>
        <v>5311040</v>
      </c>
      <c r="H4990" t="str">
        <f>VLOOKUP(C4990,reference!$A$1:$E$310,4,FALSE)</f>
        <v>NDONA</v>
      </c>
      <c r="I4990" t="str">
        <f>VLOOKUP($D4990,reference!$G$1:$H$25,2,FALSE)</f>
        <v>Hutan lahan kering sekunder / bekas tebangan</v>
      </c>
      <c r="J4990" t="str">
        <f>VLOOKUP($E4990,reference!$G$1:$H$25,2,FALSE)</f>
        <v>No data</v>
      </c>
      <c r="K4990" t="str">
        <f t="shared" si="77"/>
        <v>Non Irigasi</v>
      </c>
      <c r="L4990" t="s">
        <v>328</v>
      </c>
    </row>
    <row r="4991" spans="1:12" x14ac:dyDescent="0.25">
      <c r="A4991" s="1">
        <v>4990</v>
      </c>
      <c r="B4991" s="3">
        <v>1</v>
      </c>
      <c r="C4991" s="1">
        <v>248</v>
      </c>
      <c r="D4991" s="1">
        <v>6</v>
      </c>
      <c r="E4991" s="1">
        <v>0</v>
      </c>
      <c r="F4991" s="1">
        <v>0</v>
      </c>
      <c r="G4991">
        <f>VLOOKUP(C4991,reference!$A$1:$E$310,5,FALSE)</f>
        <v>5315032</v>
      </c>
      <c r="H4991" t="str">
        <f>VLOOKUP(C4991,reference!$A$1:$E$310,4,FALSE)</f>
        <v>LEMBOR SELATAN</v>
      </c>
      <c r="I4991" t="str">
        <f>VLOOKUP($D4991,reference!$G$1:$H$25,2,FALSE)</f>
        <v>Hutan mangrove sekunder</v>
      </c>
      <c r="J4991" t="str">
        <f>VLOOKUP($E4991,reference!$G$1:$H$25,2,FALSE)</f>
        <v>No data</v>
      </c>
      <c r="K4991" t="str">
        <f t="shared" si="77"/>
        <v>Non Irigasi</v>
      </c>
      <c r="L4991" t="s">
        <v>328</v>
      </c>
    </row>
    <row r="4992" spans="1:12" x14ac:dyDescent="0.25">
      <c r="A4992" s="1">
        <v>4991</v>
      </c>
      <c r="B4992" s="3">
        <v>1</v>
      </c>
      <c r="C4992" s="1">
        <v>248</v>
      </c>
      <c r="D4992" s="1">
        <v>2</v>
      </c>
      <c r="E4992" s="1">
        <v>0</v>
      </c>
      <c r="F4992" s="1">
        <v>0</v>
      </c>
      <c r="G4992">
        <f>VLOOKUP(C4992,reference!$A$1:$E$310,5,FALSE)</f>
        <v>5315032</v>
      </c>
      <c r="H4992" t="str">
        <f>VLOOKUP(C4992,reference!$A$1:$E$310,4,FALSE)</f>
        <v>LEMBOR SELATAN</v>
      </c>
      <c r="I4992" t="str">
        <f>VLOOKUP($D4992,reference!$G$1:$H$25,2,FALSE)</f>
        <v>Hutan lahan kering sekunder / bekas tebangan</v>
      </c>
      <c r="J4992" t="str">
        <f>VLOOKUP($E4992,reference!$G$1:$H$25,2,FALSE)</f>
        <v>No data</v>
      </c>
      <c r="K4992" t="str">
        <f t="shared" si="77"/>
        <v>Non Irigasi</v>
      </c>
      <c r="L4992" t="s">
        <v>328</v>
      </c>
    </row>
    <row r="4993" spans="1:12" x14ac:dyDescent="0.25">
      <c r="A4993" s="1">
        <v>4992</v>
      </c>
      <c r="B4993" s="3">
        <v>364</v>
      </c>
      <c r="C4993" s="1">
        <v>213</v>
      </c>
      <c r="D4993" s="1">
        <v>14</v>
      </c>
      <c r="E4993" s="1">
        <v>14</v>
      </c>
      <c r="F4993" s="1">
        <v>0</v>
      </c>
      <c r="G4993">
        <f>VLOOKUP(C4993,reference!$A$1:$E$310,5,FALSE)</f>
        <v>5312031</v>
      </c>
      <c r="H4993" t="str">
        <f>VLOOKUP(C4993,reference!$A$1:$E$310,4,FALSE)</f>
        <v>GOLEWA SELATAN</v>
      </c>
      <c r="I4993" t="str">
        <f>VLOOKUP($D4993,reference!$G$1:$H$25,2,FALSE)</f>
        <v>Sawah</v>
      </c>
      <c r="J4993" t="str">
        <f>VLOOKUP($E4993,reference!$G$1:$H$25,2,FALSE)</f>
        <v>Sawah</v>
      </c>
      <c r="K4993" t="str">
        <f t="shared" si="77"/>
        <v>Non Irigasi</v>
      </c>
      <c r="L4993" t="s">
        <v>327</v>
      </c>
    </row>
    <row r="4994" spans="1:12" x14ac:dyDescent="0.25">
      <c r="A4994" s="1">
        <v>4993</v>
      </c>
      <c r="B4994" s="3">
        <v>24</v>
      </c>
      <c r="C4994" s="1">
        <v>191</v>
      </c>
      <c r="D4994" s="1">
        <v>16</v>
      </c>
      <c r="E4994" s="1">
        <v>23</v>
      </c>
      <c r="F4994" s="1">
        <v>0</v>
      </c>
      <c r="G4994">
        <f>VLOOKUP(C4994,reference!$A$1:$E$310,5,FALSE)</f>
        <v>5311030</v>
      </c>
      <c r="H4994" t="str">
        <f>VLOOKUP(C4994,reference!$A$1:$E$310,4,FALSE)</f>
        <v>ENDE SELATAN</v>
      </c>
      <c r="I4994" t="str">
        <f>VLOOKUP($D4994,reference!$G$1:$H$25,2,FALSE)</f>
        <v>Pemukiman</v>
      </c>
      <c r="J4994" t="str">
        <f>VLOOKUP($E4994,reference!$G$1:$H$25,2,FALSE)</f>
        <v>Bandara</v>
      </c>
      <c r="K4994" t="str">
        <f t="shared" si="77"/>
        <v>Non Irigasi</v>
      </c>
      <c r="L4994" t="s">
        <v>327</v>
      </c>
    </row>
    <row r="4995" spans="1:12" x14ac:dyDescent="0.25">
      <c r="A4995" s="1">
        <v>4994</v>
      </c>
      <c r="B4995" s="3">
        <v>8</v>
      </c>
      <c r="C4995" s="1">
        <v>191</v>
      </c>
      <c r="D4995" s="1">
        <v>23</v>
      </c>
      <c r="E4995" s="1">
        <v>23</v>
      </c>
      <c r="F4995" s="1">
        <v>0</v>
      </c>
      <c r="G4995">
        <f>VLOOKUP(C4995,reference!$A$1:$E$310,5,FALSE)</f>
        <v>5311030</v>
      </c>
      <c r="H4995" t="str">
        <f>VLOOKUP(C4995,reference!$A$1:$E$310,4,FALSE)</f>
        <v>ENDE SELATAN</v>
      </c>
      <c r="I4995" t="str">
        <f>VLOOKUP($D4995,reference!$G$1:$H$25,2,FALSE)</f>
        <v>Bandara</v>
      </c>
      <c r="J4995" t="str">
        <f>VLOOKUP($E4995,reference!$G$1:$H$25,2,FALSE)</f>
        <v>Bandara</v>
      </c>
      <c r="K4995" t="str">
        <f t="shared" ref="K4995:K5058" si="78">IF(F4995=0,"Non Irigasi","Buffer Irigasi")</f>
        <v>Non Irigasi</v>
      </c>
      <c r="L4995" t="s">
        <v>327</v>
      </c>
    </row>
    <row r="4996" spans="1:12" x14ac:dyDescent="0.25">
      <c r="A4996" s="1">
        <v>4995</v>
      </c>
      <c r="B4996" s="3">
        <v>6</v>
      </c>
      <c r="C4996" s="1">
        <v>192</v>
      </c>
      <c r="D4996" s="1">
        <v>23</v>
      </c>
      <c r="E4996" s="1">
        <v>23</v>
      </c>
      <c r="F4996" s="1">
        <v>0</v>
      </c>
      <c r="G4996">
        <f>VLOOKUP(C4996,reference!$A$1:$E$310,5,FALSE)</f>
        <v>5311031</v>
      </c>
      <c r="H4996" t="str">
        <f>VLOOKUP(C4996,reference!$A$1:$E$310,4,FALSE)</f>
        <v>ENDE TIMUR</v>
      </c>
      <c r="I4996" t="str">
        <f>VLOOKUP($D4996,reference!$G$1:$H$25,2,FALSE)</f>
        <v>Bandara</v>
      </c>
      <c r="J4996" t="str">
        <f>VLOOKUP($E4996,reference!$G$1:$H$25,2,FALSE)</f>
        <v>Bandara</v>
      </c>
      <c r="K4996" t="str">
        <f t="shared" si="78"/>
        <v>Non Irigasi</v>
      </c>
      <c r="L4996" t="s">
        <v>327</v>
      </c>
    </row>
    <row r="4997" spans="1:12" x14ac:dyDescent="0.25">
      <c r="A4997" s="1">
        <v>4996</v>
      </c>
      <c r="B4997" s="3">
        <v>1</v>
      </c>
      <c r="C4997" s="1">
        <v>192</v>
      </c>
      <c r="D4997" s="1">
        <v>0</v>
      </c>
      <c r="E4997" s="1">
        <v>23</v>
      </c>
      <c r="F4997" s="1">
        <v>0</v>
      </c>
      <c r="G4997">
        <f>VLOOKUP(C4997,reference!$A$1:$E$310,5,FALSE)</f>
        <v>5311031</v>
      </c>
      <c r="H4997" t="str">
        <f>VLOOKUP(C4997,reference!$A$1:$E$310,4,FALSE)</f>
        <v>ENDE TIMUR</v>
      </c>
      <c r="I4997" t="str">
        <f>VLOOKUP($D4997,reference!$G$1:$H$25,2,FALSE)</f>
        <v>No data</v>
      </c>
      <c r="J4997" t="str">
        <f>VLOOKUP($E4997,reference!$G$1:$H$25,2,FALSE)</f>
        <v>Bandara</v>
      </c>
      <c r="K4997" t="str">
        <f t="shared" si="78"/>
        <v>Non Irigasi</v>
      </c>
      <c r="L4997" t="s">
        <v>327</v>
      </c>
    </row>
    <row r="4998" spans="1:12" x14ac:dyDescent="0.25">
      <c r="A4998" s="1">
        <v>4997</v>
      </c>
      <c r="B4998" s="3">
        <v>49</v>
      </c>
      <c r="C4998" s="1">
        <v>195</v>
      </c>
      <c r="D4998" s="1">
        <v>0</v>
      </c>
      <c r="E4998" s="1">
        <v>0</v>
      </c>
      <c r="F4998" s="1">
        <v>0</v>
      </c>
      <c r="G4998">
        <f>VLOOKUP(C4998,reference!$A$1:$E$310,5,FALSE)</f>
        <v>5311040</v>
      </c>
      <c r="H4998" t="str">
        <f>VLOOKUP(C4998,reference!$A$1:$E$310,4,FALSE)</f>
        <v>NDONA</v>
      </c>
      <c r="I4998" t="str">
        <f>VLOOKUP($D4998,reference!$G$1:$H$25,2,FALSE)</f>
        <v>No data</v>
      </c>
      <c r="J4998" t="str">
        <f>VLOOKUP($E4998,reference!$G$1:$H$25,2,FALSE)</f>
        <v>No data</v>
      </c>
      <c r="K4998" t="str">
        <f t="shared" si="78"/>
        <v>Non Irigasi</v>
      </c>
      <c r="L4998" t="s">
        <v>327</v>
      </c>
    </row>
    <row r="4999" spans="1:12" x14ac:dyDescent="0.25">
      <c r="A4999" s="1">
        <v>4998</v>
      </c>
      <c r="B4999" s="3">
        <v>1</v>
      </c>
      <c r="C4999" s="1">
        <v>248</v>
      </c>
      <c r="D4999" s="1">
        <v>2</v>
      </c>
      <c r="E4999" s="1">
        <v>20</v>
      </c>
      <c r="F4999" s="1">
        <v>0</v>
      </c>
      <c r="G4999">
        <f>VLOOKUP(C4999,reference!$A$1:$E$310,5,FALSE)</f>
        <v>5315032</v>
      </c>
      <c r="H4999" t="str">
        <f>VLOOKUP(C4999,reference!$A$1:$E$310,4,FALSE)</f>
        <v>LEMBOR SELATAN</v>
      </c>
      <c r="I4999" t="str">
        <f>VLOOKUP($D4999,reference!$G$1:$H$25,2,FALSE)</f>
        <v>Hutan lahan kering sekunder / bekas tebangan</v>
      </c>
      <c r="J4999" t="str">
        <f>VLOOKUP($E4999,reference!$G$1:$H$25,2,FALSE)</f>
        <v>Tubuh air</v>
      </c>
      <c r="K4999" t="str">
        <f t="shared" si="78"/>
        <v>Non Irigasi</v>
      </c>
      <c r="L4999" t="s">
        <v>328</v>
      </c>
    </row>
    <row r="5000" spans="1:12" x14ac:dyDescent="0.25">
      <c r="A5000" s="1">
        <v>4999</v>
      </c>
      <c r="B5000" s="3">
        <v>1</v>
      </c>
      <c r="C5000" s="1">
        <v>277</v>
      </c>
      <c r="D5000" s="1">
        <v>13</v>
      </c>
      <c r="E5000" s="1">
        <v>0</v>
      </c>
      <c r="F5000" s="1">
        <v>0</v>
      </c>
      <c r="G5000">
        <f>VLOOKUP(C5000,reference!$A$1:$E$310,5,FALSE)</f>
        <v>5319010</v>
      </c>
      <c r="H5000" t="str">
        <f>VLOOKUP(C5000,reference!$A$1:$E$310,4,FALSE)</f>
        <v>BORONG</v>
      </c>
      <c r="I5000" t="str">
        <f>VLOOKUP($D5000,reference!$G$1:$H$25,2,FALSE)</f>
        <v>Pertanian lahan kering  campur semak / kebun campur</v>
      </c>
      <c r="J5000" t="str">
        <f>VLOOKUP($E5000,reference!$G$1:$H$25,2,FALSE)</f>
        <v>No data</v>
      </c>
      <c r="K5000" t="str">
        <f t="shared" si="78"/>
        <v>Non Irigasi</v>
      </c>
      <c r="L5000" t="s">
        <v>327</v>
      </c>
    </row>
    <row r="5001" spans="1:12" x14ac:dyDescent="0.25">
      <c r="A5001" s="1">
        <v>5000</v>
      </c>
      <c r="B5001" s="3">
        <v>1</v>
      </c>
      <c r="C5001" s="1">
        <v>191</v>
      </c>
      <c r="D5001" s="1">
        <v>0</v>
      </c>
      <c r="E5001" s="1">
        <v>23</v>
      </c>
      <c r="F5001" s="1">
        <v>0</v>
      </c>
      <c r="G5001">
        <f>VLOOKUP(C5001,reference!$A$1:$E$310,5,FALSE)</f>
        <v>5311030</v>
      </c>
      <c r="H5001" t="str">
        <f>VLOOKUP(C5001,reference!$A$1:$E$310,4,FALSE)</f>
        <v>ENDE SELATAN</v>
      </c>
      <c r="I5001" t="str">
        <f>VLOOKUP($D5001,reference!$G$1:$H$25,2,FALSE)</f>
        <v>No data</v>
      </c>
      <c r="J5001" t="str">
        <f>VLOOKUP($E5001,reference!$G$1:$H$25,2,FALSE)</f>
        <v>Bandara</v>
      </c>
      <c r="K5001" t="str">
        <f t="shared" si="78"/>
        <v>Non Irigasi</v>
      </c>
      <c r="L5001" t="s">
        <v>327</v>
      </c>
    </row>
    <row r="5002" spans="1:12" x14ac:dyDescent="0.25">
      <c r="A5002" s="1">
        <v>5001</v>
      </c>
      <c r="B5002" s="3">
        <v>40</v>
      </c>
      <c r="C5002" s="1">
        <v>195</v>
      </c>
      <c r="D5002" s="1">
        <v>2</v>
      </c>
      <c r="E5002" s="1">
        <v>9</v>
      </c>
      <c r="F5002" s="1">
        <v>0</v>
      </c>
      <c r="G5002">
        <f>VLOOKUP(C5002,reference!$A$1:$E$310,5,FALSE)</f>
        <v>5311040</v>
      </c>
      <c r="H5002" t="str">
        <f>VLOOKUP(C5002,reference!$A$1:$E$310,4,FALSE)</f>
        <v>NDONA</v>
      </c>
      <c r="I5002" t="str">
        <f>VLOOKUP($D5002,reference!$G$1:$H$25,2,FALSE)</f>
        <v>Hutan lahan kering sekunder / bekas tebangan</v>
      </c>
      <c r="J5002" t="str">
        <f>VLOOKUP($E5002,reference!$G$1:$H$25,2,FALSE)</f>
        <v>Semak belukar</v>
      </c>
      <c r="K5002" t="str">
        <f t="shared" si="78"/>
        <v>Non Irigasi</v>
      </c>
      <c r="L5002" t="s">
        <v>328</v>
      </c>
    </row>
    <row r="5003" spans="1:12" x14ac:dyDescent="0.25">
      <c r="A5003" s="1">
        <v>5002</v>
      </c>
      <c r="B5003" s="3">
        <v>12</v>
      </c>
      <c r="C5003" s="1">
        <v>198</v>
      </c>
      <c r="D5003" s="1">
        <v>0</v>
      </c>
      <c r="E5003" s="1">
        <v>2</v>
      </c>
      <c r="F5003" s="1">
        <v>0</v>
      </c>
      <c r="G5003">
        <f>VLOOKUP(C5003,reference!$A$1:$E$310,5,FALSE)</f>
        <v>5311051</v>
      </c>
      <c r="H5003" t="str">
        <f>VLOOKUP(C5003,reference!$A$1:$E$310,4,FALSE)</f>
        <v>WOLOJITA</v>
      </c>
      <c r="I5003" t="str">
        <f>VLOOKUP($D5003,reference!$G$1:$H$25,2,FALSE)</f>
        <v>No data</v>
      </c>
      <c r="J5003" t="str">
        <f>VLOOKUP($E5003,reference!$G$1:$H$25,2,FALSE)</f>
        <v>Hutan lahan kering sekunder / bekas tebangan</v>
      </c>
      <c r="K5003" t="str">
        <f t="shared" si="78"/>
        <v>Non Irigasi</v>
      </c>
      <c r="L5003" t="s">
        <v>327</v>
      </c>
    </row>
    <row r="5004" spans="1:12" x14ac:dyDescent="0.25">
      <c r="A5004" s="1">
        <v>5003</v>
      </c>
      <c r="B5004" s="3">
        <v>5</v>
      </c>
      <c r="C5004" s="1">
        <v>248</v>
      </c>
      <c r="D5004" s="1">
        <v>21</v>
      </c>
      <c r="E5004" s="1">
        <v>20</v>
      </c>
      <c r="F5004" s="1">
        <v>0</v>
      </c>
      <c r="G5004">
        <f>VLOOKUP(C5004,reference!$A$1:$E$310,5,FALSE)</f>
        <v>5315032</v>
      </c>
      <c r="H5004" t="str">
        <f>VLOOKUP(C5004,reference!$A$1:$E$310,4,FALSE)</f>
        <v>LEMBOR SELATAN</v>
      </c>
      <c r="I5004" t="str">
        <f>VLOOKUP($D5004,reference!$G$1:$H$25,2,FALSE)</f>
        <v>Rawa</v>
      </c>
      <c r="J5004" t="str">
        <f>VLOOKUP($E5004,reference!$G$1:$H$25,2,FALSE)</f>
        <v>Tubuh air</v>
      </c>
      <c r="K5004" t="str">
        <f t="shared" si="78"/>
        <v>Non Irigasi</v>
      </c>
      <c r="L5004" t="s">
        <v>327</v>
      </c>
    </row>
    <row r="5005" spans="1:12" x14ac:dyDescent="0.25">
      <c r="A5005" s="1">
        <v>5004</v>
      </c>
      <c r="B5005" s="3">
        <v>193</v>
      </c>
      <c r="C5005" s="1">
        <v>213</v>
      </c>
      <c r="D5005" s="1">
        <v>14</v>
      </c>
      <c r="E5005" s="1">
        <v>2</v>
      </c>
      <c r="F5005" s="1">
        <v>0</v>
      </c>
      <c r="G5005">
        <f>VLOOKUP(C5005,reference!$A$1:$E$310,5,FALSE)</f>
        <v>5312031</v>
      </c>
      <c r="H5005" t="str">
        <f>VLOOKUP(C5005,reference!$A$1:$E$310,4,FALSE)</f>
        <v>GOLEWA SELATAN</v>
      </c>
      <c r="I5005" t="str">
        <f>VLOOKUP($D5005,reference!$G$1:$H$25,2,FALSE)</f>
        <v>Sawah</v>
      </c>
      <c r="J5005" t="str">
        <f>VLOOKUP($E5005,reference!$G$1:$H$25,2,FALSE)</f>
        <v>Hutan lahan kering sekunder / bekas tebangan</v>
      </c>
      <c r="K5005" t="str">
        <f t="shared" si="78"/>
        <v>Non Irigasi</v>
      </c>
      <c r="L5005" t="s">
        <v>327</v>
      </c>
    </row>
    <row r="5006" spans="1:12" x14ac:dyDescent="0.25">
      <c r="A5006" s="1">
        <v>5005</v>
      </c>
      <c r="B5006" s="3">
        <v>3</v>
      </c>
      <c r="C5006" s="1">
        <v>270</v>
      </c>
      <c r="D5006" s="1">
        <v>14</v>
      </c>
      <c r="E5006" s="1">
        <v>12</v>
      </c>
      <c r="F5006" s="1">
        <v>0</v>
      </c>
      <c r="G5006">
        <f>VLOOKUP(C5006,reference!$A$1:$E$310,5,FALSE)</f>
        <v>5318010</v>
      </c>
      <c r="H5006" t="str">
        <f>VLOOKUP(C5006,reference!$A$1:$E$310,4,FALSE)</f>
        <v>MAUPONGGO</v>
      </c>
      <c r="I5006" t="str">
        <f>VLOOKUP($D5006,reference!$G$1:$H$25,2,FALSE)</f>
        <v>Sawah</v>
      </c>
      <c r="J5006" t="str">
        <f>VLOOKUP($E5006,reference!$G$1:$H$25,2,FALSE)</f>
        <v>Pertanian lahan kering</v>
      </c>
      <c r="K5006" t="str">
        <f t="shared" si="78"/>
        <v>Non Irigasi</v>
      </c>
      <c r="L5006" t="s">
        <v>327</v>
      </c>
    </row>
    <row r="5007" spans="1:12" x14ac:dyDescent="0.25">
      <c r="A5007" s="1">
        <v>5006</v>
      </c>
      <c r="B5007" s="3">
        <v>6</v>
      </c>
      <c r="C5007" s="1">
        <v>191</v>
      </c>
      <c r="D5007" s="1">
        <v>16</v>
      </c>
      <c r="E5007" s="1">
        <v>0</v>
      </c>
      <c r="F5007" s="1">
        <v>0</v>
      </c>
      <c r="G5007">
        <f>VLOOKUP(C5007,reference!$A$1:$E$310,5,FALSE)</f>
        <v>5311030</v>
      </c>
      <c r="H5007" t="str">
        <f>VLOOKUP(C5007,reference!$A$1:$E$310,4,FALSE)</f>
        <v>ENDE SELATAN</v>
      </c>
      <c r="I5007" t="str">
        <f>VLOOKUP($D5007,reference!$G$1:$H$25,2,FALSE)</f>
        <v>Pemukiman</v>
      </c>
      <c r="J5007" t="str">
        <f>VLOOKUP($E5007,reference!$G$1:$H$25,2,FALSE)</f>
        <v>No data</v>
      </c>
      <c r="K5007" t="str">
        <f t="shared" si="78"/>
        <v>Non Irigasi</v>
      </c>
      <c r="L5007" t="s">
        <v>327</v>
      </c>
    </row>
    <row r="5008" spans="1:12" x14ac:dyDescent="0.25">
      <c r="A5008" s="1">
        <v>5007</v>
      </c>
      <c r="B5008" s="3">
        <v>7</v>
      </c>
      <c r="C5008" s="1">
        <v>191</v>
      </c>
      <c r="D5008" s="1">
        <v>0</v>
      </c>
      <c r="E5008" s="1">
        <v>16</v>
      </c>
      <c r="F5008" s="1">
        <v>0</v>
      </c>
      <c r="G5008">
        <f>VLOOKUP(C5008,reference!$A$1:$E$310,5,FALSE)</f>
        <v>5311030</v>
      </c>
      <c r="H5008" t="str">
        <f>VLOOKUP(C5008,reference!$A$1:$E$310,4,FALSE)</f>
        <v>ENDE SELATAN</v>
      </c>
      <c r="I5008" t="str">
        <f>VLOOKUP($D5008,reference!$G$1:$H$25,2,FALSE)</f>
        <v>No data</v>
      </c>
      <c r="J5008" t="str">
        <f>VLOOKUP($E5008,reference!$G$1:$H$25,2,FALSE)</f>
        <v>Pemukiman</v>
      </c>
      <c r="K5008" t="str">
        <f t="shared" si="78"/>
        <v>Non Irigasi</v>
      </c>
      <c r="L5008" t="s">
        <v>327</v>
      </c>
    </row>
    <row r="5009" spans="1:12" x14ac:dyDescent="0.25">
      <c r="A5009" s="1">
        <v>5008</v>
      </c>
      <c r="B5009" s="3">
        <v>1</v>
      </c>
      <c r="C5009" s="1">
        <v>198</v>
      </c>
      <c r="D5009" s="1">
        <v>2</v>
      </c>
      <c r="E5009" s="1">
        <v>9</v>
      </c>
      <c r="F5009" s="1">
        <v>0</v>
      </c>
      <c r="G5009">
        <f>VLOOKUP(C5009,reference!$A$1:$E$310,5,FALSE)</f>
        <v>5311051</v>
      </c>
      <c r="H5009" t="str">
        <f>VLOOKUP(C5009,reference!$A$1:$E$310,4,FALSE)</f>
        <v>WOLOJITA</v>
      </c>
      <c r="I5009" t="str">
        <f>VLOOKUP($D5009,reference!$G$1:$H$25,2,FALSE)</f>
        <v>Hutan lahan kering sekunder / bekas tebangan</v>
      </c>
      <c r="J5009" t="str">
        <f>VLOOKUP($E5009,reference!$G$1:$H$25,2,FALSE)</f>
        <v>Semak belukar</v>
      </c>
      <c r="K5009" t="str">
        <f t="shared" si="78"/>
        <v>Non Irigasi</v>
      </c>
      <c r="L5009" t="s">
        <v>328</v>
      </c>
    </row>
    <row r="5010" spans="1:12" x14ac:dyDescent="0.25">
      <c r="A5010" s="1">
        <v>5009</v>
      </c>
      <c r="B5010" s="3">
        <v>4</v>
      </c>
      <c r="C5010" s="1">
        <v>248</v>
      </c>
      <c r="D5010" s="1">
        <v>21</v>
      </c>
      <c r="E5010" s="1">
        <v>9</v>
      </c>
      <c r="F5010" s="1">
        <v>0</v>
      </c>
      <c r="G5010">
        <f>VLOOKUP(C5010,reference!$A$1:$E$310,5,FALSE)</f>
        <v>5315032</v>
      </c>
      <c r="H5010" t="str">
        <f>VLOOKUP(C5010,reference!$A$1:$E$310,4,FALSE)</f>
        <v>LEMBOR SELATAN</v>
      </c>
      <c r="I5010" t="str">
        <f>VLOOKUP($D5010,reference!$G$1:$H$25,2,FALSE)</f>
        <v>Rawa</v>
      </c>
      <c r="J5010" t="str">
        <f>VLOOKUP($E5010,reference!$G$1:$H$25,2,FALSE)</f>
        <v>Semak belukar</v>
      </c>
      <c r="K5010" t="str">
        <f t="shared" si="78"/>
        <v>Non Irigasi</v>
      </c>
      <c r="L5010" t="s">
        <v>327</v>
      </c>
    </row>
    <row r="5011" spans="1:12" x14ac:dyDescent="0.25">
      <c r="A5011" s="1">
        <v>5010</v>
      </c>
      <c r="B5011" s="3">
        <v>6</v>
      </c>
      <c r="C5011" s="1">
        <v>279</v>
      </c>
      <c r="D5011" s="1">
        <v>0</v>
      </c>
      <c r="E5011" s="1">
        <v>9</v>
      </c>
      <c r="F5011" s="1">
        <v>0</v>
      </c>
      <c r="G5011">
        <f>VLOOKUP(C5011,reference!$A$1:$E$310,5,FALSE)</f>
        <v>5319020</v>
      </c>
      <c r="H5011" t="str">
        <f>VLOOKUP(C5011,reference!$A$1:$E$310,4,FALSE)</f>
        <v>KOTA KOMBA</v>
      </c>
      <c r="I5011" t="str">
        <f>VLOOKUP($D5011,reference!$G$1:$H$25,2,FALSE)</f>
        <v>No data</v>
      </c>
      <c r="J5011" t="str">
        <f>VLOOKUP($E5011,reference!$G$1:$H$25,2,FALSE)</f>
        <v>Semak belukar</v>
      </c>
      <c r="K5011" t="str">
        <f t="shared" si="78"/>
        <v>Non Irigasi</v>
      </c>
      <c r="L5011" t="s">
        <v>327</v>
      </c>
    </row>
    <row r="5012" spans="1:12" x14ac:dyDescent="0.25">
      <c r="A5012" s="1">
        <v>5011</v>
      </c>
      <c r="B5012" s="3">
        <v>43</v>
      </c>
      <c r="C5012" s="1">
        <v>188</v>
      </c>
      <c r="D5012" s="1">
        <v>0</v>
      </c>
      <c r="E5012" s="1">
        <v>9</v>
      </c>
      <c r="F5012" s="1">
        <v>0</v>
      </c>
      <c r="G5012">
        <f>VLOOKUP(C5012,reference!$A$1:$E$310,5,FALSE)</f>
        <v>5311011</v>
      </c>
      <c r="H5012" t="str">
        <f>VLOOKUP(C5012,reference!$A$1:$E$310,4,FALSE)</f>
        <v>PULAU ENDE</v>
      </c>
      <c r="I5012" t="str">
        <f>VLOOKUP($D5012,reference!$G$1:$H$25,2,FALSE)</f>
        <v>No data</v>
      </c>
      <c r="J5012" t="str">
        <f>VLOOKUP($E5012,reference!$G$1:$H$25,2,FALSE)</f>
        <v>Semak belukar</v>
      </c>
      <c r="K5012" t="str">
        <f t="shared" si="78"/>
        <v>Non Irigasi</v>
      </c>
      <c r="L5012" t="s">
        <v>327</v>
      </c>
    </row>
    <row r="5013" spans="1:12" x14ac:dyDescent="0.25">
      <c r="A5013" s="1">
        <v>5012</v>
      </c>
      <c r="B5013" s="3">
        <v>949</v>
      </c>
      <c r="C5013" s="1">
        <v>188</v>
      </c>
      <c r="D5013" s="1">
        <v>9</v>
      </c>
      <c r="E5013" s="1">
        <v>9</v>
      </c>
      <c r="F5013" s="1">
        <v>0</v>
      </c>
      <c r="G5013">
        <f>VLOOKUP(C5013,reference!$A$1:$E$310,5,FALSE)</f>
        <v>5311011</v>
      </c>
      <c r="H5013" t="str">
        <f>VLOOKUP(C5013,reference!$A$1:$E$310,4,FALSE)</f>
        <v>PULAU ENDE</v>
      </c>
      <c r="I5013" t="str">
        <f>VLOOKUP($D5013,reference!$G$1:$H$25,2,FALSE)</f>
        <v>Semak belukar</v>
      </c>
      <c r="J5013" t="str">
        <f>VLOOKUP($E5013,reference!$G$1:$H$25,2,FALSE)</f>
        <v>Semak belukar</v>
      </c>
      <c r="K5013" t="str">
        <f t="shared" si="78"/>
        <v>Non Irigasi</v>
      </c>
      <c r="L5013" t="s">
        <v>327</v>
      </c>
    </row>
    <row r="5014" spans="1:12" x14ac:dyDescent="0.25">
      <c r="A5014" s="1">
        <v>5013</v>
      </c>
      <c r="B5014" s="3">
        <v>2</v>
      </c>
      <c r="C5014" s="1">
        <v>248</v>
      </c>
      <c r="D5014" s="1">
        <v>6</v>
      </c>
      <c r="E5014" s="1">
        <v>9</v>
      </c>
      <c r="F5014" s="1">
        <v>0</v>
      </c>
      <c r="G5014">
        <f>VLOOKUP(C5014,reference!$A$1:$E$310,5,FALSE)</f>
        <v>5315032</v>
      </c>
      <c r="H5014" t="str">
        <f>VLOOKUP(C5014,reference!$A$1:$E$310,4,FALSE)</f>
        <v>LEMBOR SELATAN</v>
      </c>
      <c r="I5014" t="str">
        <f>VLOOKUP($D5014,reference!$G$1:$H$25,2,FALSE)</f>
        <v>Hutan mangrove sekunder</v>
      </c>
      <c r="J5014" t="str">
        <f>VLOOKUP($E5014,reference!$G$1:$H$25,2,FALSE)</f>
        <v>Semak belukar</v>
      </c>
      <c r="K5014" t="str">
        <f t="shared" si="78"/>
        <v>Non Irigasi</v>
      </c>
      <c r="L5014" t="s">
        <v>328</v>
      </c>
    </row>
    <row r="5015" spans="1:12" x14ac:dyDescent="0.25">
      <c r="A5015" s="1">
        <v>5014</v>
      </c>
      <c r="B5015" s="3">
        <v>2</v>
      </c>
      <c r="C5015" s="1">
        <v>248</v>
      </c>
      <c r="D5015" s="1">
        <v>11</v>
      </c>
      <c r="E5015" s="1">
        <v>5</v>
      </c>
      <c r="F5015" s="1">
        <v>0</v>
      </c>
      <c r="G5015">
        <f>VLOOKUP(C5015,reference!$A$1:$E$310,5,FALSE)</f>
        <v>5315032</v>
      </c>
      <c r="H5015" t="str">
        <f>VLOOKUP(C5015,reference!$A$1:$E$310,4,FALSE)</f>
        <v>LEMBOR SELATAN</v>
      </c>
      <c r="I5015" t="str">
        <f>VLOOKUP($D5015,reference!$G$1:$H$25,2,FALSE)</f>
        <v>Savanna / Padang rumput</v>
      </c>
      <c r="J5015" t="str">
        <f>VLOOKUP($E5015,reference!$G$1:$H$25,2,FALSE)</f>
        <v>Hutan mangrove primer</v>
      </c>
      <c r="K5015" t="str">
        <f t="shared" si="78"/>
        <v>Non Irigasi</v>
      </c>
      <c r="L5015" t="s">
        <v>327</v>
      </c>
    </row>
    <row r="5016" spans="1:12" x14ac:dyDescent="0.25">
      <c r="A5016" s="1">
        <v>5015</v>
      </c>
      <c r="B5016" s="3">
        <v>1</v>
      </c>
      <c r="C5016" s="1">
        <v>279</v>
      </c>
      <c r="D5016" s="1">
        <v>13</v>
      </c>
      <c r="E5016" s="1">
        <v>0</v>
      </c>
      <c r="F5016" s="1">
        <v>0</v>
      </c>
      <c r="G5016">
        <f>VLOOKUP(C5016,reference!$A$1:$E$310,5,FALSE)</f>
        <v>5319020</v>
      </c>
      <c r="H5016" t="str">
        <f>VLOOKUP(C5016,reference!$A$1:$E$310,4,FALSE)</f>
        <v>KOTA KOMBA</v>
      </c>
      <c r="I5016" t="str">
        <f>VLOOKUP($D5016,reference!$G$1:$H$25,2,FALSE)</f>
        <v>Pertanian lahan kering  campur semak / kebun campur</v>
      </c>
      <c r="J5016" t="str">
        <f>VLOOKUP($E5016,reference!$G$1:$H$25,2,FALSE)</f>
        <v>No data</v>
      </c>
      <c r="K5016" t="str">
        <f t="shared" si="78"/>
        <v>Non Irigasi</v>
      </c>
      <c r="L5016" t="s">
        <v>327</v>
      </c>
    </row>
    <row r="5017" spans="1:12" x14ac:dyDescent="0.25">
      <c r="A5017" s="1">
        <v>5016</v>
      </c>
      <c r="B5017" s="3">
        <v>107</v>
      </c>
      <c r="C5017" s="1">
        <v>213</v>
      </c>
      <c r="D5017" s="1">
        <v>13</v>
      </c>
      <c r="E5017" s="1">
        <v>16</v>
      </c>
      <c r="F5017" s="1">
        <v>0</v>
      </c>
      <c r="G5017">
        <f>VLOOKUP(C5017,reference!$A$1:$E$310,5,FALSE)</f>
        <v>5312031</v>
      </c>
      <c r="H5017" t="str">
        <f>VLOOKUP(C5017,reference!$A$1:$E$310,4,FALSE)</f>
        <v>GOLEWA SELATAN</v>
      </c>
      <c r="I5017" t="str">
        <f>VLOOKUP($D5017,reference!$G$1:$H$25,2,FALSE)</f>
        <v>Pertanian lahan kering  campur semak / kebun campur</v>
      </c>
      <c r="J5017" t="str">
        <f>VLOOKUP($E5017,reference!$G$1:$H$25,2,FALSE)</f>
        <v>Pemukiman</v>
      </c>
      <c r="K5017" t="str">
        <f t="shared" si="78"/>
        <v>Non Irigasi</v>
      </c>
      <c r="L5017" t="s">
        <v>327</v>
      </c>
    </row>
    <row r="5018" spans="1:12" x14ac:dyDescent="0.25">
      <c r="A5018" s="1">
        <v>5017</v>
      </c>
      <c r="B5018" s="3">
        <v>201</v>
      </c>
      <c r="C5018" s="1">
        <v>279</v>
      </c>
      <c r="D5018" s="1">
        <v>12</v>
      </c>
      <c r="E5018" s="1">
        <v>1</v>
      </c>
      <c r="F5018" s="1">
        <v>0</v>
      </c>
      <c r="G5018">
        <f>VLOOKUP(C5018,reference!$A$1:$E$310,5,FALSE)</f>
        <v>5319020</v>
      </c>
      <c r="H5018" t="str">
        <f>VLOOKUP(C5018,reference!$A$1:$E$310,4,FALSE)</f>
        <v>KOTA KOMBA</v>
      </c>
      <c r="I5018" t="str">
        <f>VLOOKUP($D5018,reference!$G$1:$H$25,2,FALSE)</f>
        <v>Pertanian lahan kering</v>
      </c>
      <c r="J5018" t="str">
        <f>VLOOKUP($E5018,reference!$G$1:$H$25,2,FALSE)</f>
        <v>Hutan lahan kering primer</v>
      </c>
      <c r="K5018" t="str">
        <f t="shared" si="78"/>
        <v>Non Irigasi</v>
      </c>
      <c r="L5018" t="s">
        <v>327</v>
      </c>
    </row>
    <row r="5019" spans="1:12" x14ac:dyDescent="0.25">
      <c r="A5019" s="1">
        <v>5018</v>
      </c>
      <c r="B5019" s="3">
        <v>553</v>
      </c>
      <c r="C5019" s="1">
        <v>211</v>
      </c>
      <c r="D5019" s="1">
        <v>18</v>
      </c>
      <c r="E5019" s="1">
        <v>18</v>
      </c>
      <c r="F5019" s="1">
        <v>0</v>
      </c>
      <c r="G5019">
        <f>VLOOKUP(C5019,reference!$A$1:$E$310,5,FALSE)</f>
        <v>5312020</v>
      </c>
      <c r="H5019" t="str">
        <f>VLOOKUP(C5019,reference!$A$1:$E$310,4,FALSE)</f>
        <v>BAJAWA</v>
      </c>
      <c r="I5019" t="str">
        <f>VLOOKUP($D5019,reference!$G$1:$H$25,2,FALSE)</f>
        <v>Lahan terbuka</v>
      </c>
      <c r="J5019" t="str">
        <f>VLOOKUP($E5019,reference!$G$1:$H$25,2,FALSE)</f>
        <v>Lahan terbuka</v>
      </c>
      <c r="K5019" t="str">
        <f t="shared" si="78"/>
        <v>Non Irigasi</v>
      </c>
      <c r="L5019" t="s">
        <v>327</v>
      </c>
    </row>
    <row r="5020" spans="1:12" x14ac:dyDescent="0.25">
      <c r="A5020" s="1">
        <v>5019</v>
      </c>
      <c r="B5020" s="3">
        <v>1050</v>
      </c>
      <c r="C5020" s="1">
        <v>209</v>
      </c>
      <c r="D5020" s="1">
        <v>13</v>
      </c>
      <c r="E5020" s="1">
        <v>2</v>
      </c>
      <c r="F5020" s="1">
        <v>0</v>
      </c>
      <c r="G5020">
        <f>VLOOKUP(C5020,reference!$A$1:$E$310,5,FALSE)</f>
        <v>5312011</v>
      </c>
      <c r="H5020" t="str">
        <f>VLOOKUP(C5020,reference!$A$1:$E$310,4,FALSE)</f>
        <v>JEREBUU</v>
      </c>
      <c r="I5020" t="str">
        <f>VLOOKUP($D5020,reference!$G$1:$H$25,2,FALSE)</f>
        <v>Pertanian lahan kering  campur semak / kebun campur</v>
      </c>
      <c r="J5020" t="str">
        <f>VLOOKUP($E5020,reference!$G$1:$H$25,2,FALSE)</f>
        <v>Hutan lahan kering sekunder / bekas tebangan</v>
      </c>
      <c r="K5020" t="str">
        <f t="shared" si="78"/>
        <v>Non Irigasi</v>
      </c>
      <c r="L5020" t="s">
        <v>327</v>
      </c>
    </row>
    <row r="5021" spans="1:12" x14ac:dyDescent="0.25">
      <c r="A5021" s="1">
        <v>5020</v>
      </c>
      <c r="B5021" s="3">
        <v>96</v>
      </c>
      <c r="C5021" s="1">
        <v>191</v>
      </c>
      <c r="D5021" s="1">
        <v>9</v>
      </c>
      <c r="E5021" s="1">
        <v>16</v>
      </c>
      <c r="F5021" s="1">
        <v>0</v>
      </c>
      <c r="G5021">
        <f>VLOOKUP(C5021,reference!$A$1:$E$310,5,FALSE)</f>
        <v>5311030</v>
      </c>
      <c r="H5021" t="str">
        <f>VLOOKUP(C5021,reference!$A$1:$E$310,4,FALSE)</f>
        <v>ENDE SELATAN</v>
      </c>
      <c r="I5021" t="str">
        <f>VLOOKUP($D5021,reference!$G$1:$H$25,2,FALSE)</f>
        <v>Semak belukar</v>
      </c>
      <c r="J5021" t="str">
        <f>VLOOKUP($E5021,reference!$G$1:$H$25,2,FALSE)</f>
        <v>Pemukiman</v>
      </c>
      <c r="K5021" t="str">
        <f t="shared" si="78"/>
        <v>Non Irigasi</v>
      </c>
      <c r="L5021" t="s">
        <v>327</v>
      </c>
    </row>
    <row r="5022" spans="1:12" x14ac:dyDescent="0.25">
      <c r="A5022" s="1">
        <v>5021</v>
      </c>
      <c r="B5022" s="3">
        <v>1</v>
      </c>
      <c r="C5022" s="1">
        <v>195</v>
      </c>
      <c r="D5022" s="1">
        <v>16</v>
      </c>
      <c r="E5022" s="1">
        <v>0</v>
      </c>
      <c r="F5022" s="1">
        <v>0</v>
      </c>
      <c r="G5022">
        <f>VLOOKUP(C5022,reference!$A$1:$E$310,5,FALSE)</f>
        <v>5311040</v>
      </c>
      <c r="H5022" t="str">
        <f>VLOOKUP(C5022,reference!$A$1:$E$310,4,FALSE)</f>
        <v>NDONA</v>
      </c>
      <c r="I5022" t="str">
        <f>VLOOKUP($D5022,reference!$G$1:$H$25,2,FALSE)</f>
        <v>Pemukiman</v>
      </c>
      <c r="J5022" t="str">
        <f>VLOOKUP($E5022,reference!$G$1:$H$25,2,FALSE)</f>
        <v>No data</v>
      </c>
      <c r="K5022" t="str">
        <f t="shared" si="78"/>
        <v>Non Irigasi</v>
      </c>
      <c r="L5022" t="s">
        <v>327</v>
      </c>
    </row>
    <row r="5023" spans="1:12" x14ac:dyDescent="0.25">
      <c r="A5023" s="1">
        <v>5022</v>
      </c>
      <c r="B5023" s="3">
        <v>508</v>
      </c>
      <c r="C5023" s="1">
        <v>279</v>
      </c>
      <c r="D5023" s="1">
        <v>12</v>
      </c>
      <c r="E5023" s="1">
        <v>11</v>
      </c>
      <c r="F5023" s="1">
        <v>0</v>
      </c>
      <c r="G5023">
        <f>VLOOKUP(C5023,reference!$A$1:$E$310,5,FALSE)</f>
        <v>5319020</v>
      </c>
      <c r="H5023" t="str">
        <f>VLOOKUP(C5023,reference!$A$1:$E$310,4,FALSE)</f>
        <v>KOTA KOMBA</v>
      </c>
      <c r="I5023" t="str">
        <f>VLOOKUP($D5023,reference!$G$1:$H$25,2,FALSE)</f>
        <v>Pertanian lahan kering</v>
      </c>
      <c r="J5023" t="str">
        <f>VLOOKUP($E5023,reference!$G$1:$H$25,2,FALSE)</f>
        <v>Savanna / Padang rumput</v>
      </c>
      <c r="K5023" t="str">
        <f t="shared" si="78"/>
        <v>Non Irigasi</v>
      </c>
      <c r="L5023" t="s">
        <v>327</v>
      </c>
    </row>
    <row r="5024" spans="1:12" x14ac:dyDescent="0.25">
      <c r="A5024" s="1">
        <v>5023</v>
      </c>
      <c r="B5024" s="3">
        <v>1</v>
      </c>
      <c r="C5024" s="1">
        <v>211</v>
      </c>
      <c r="D5024" s="1">
        <v>18</v>
      </c>
      <c r="E5024" s="1">
        <v>11</v>
      </c>
      <c r="F5024" s="1">
        <v>0</v>
      </c>
      <c r="G5024">
        <f>VLOOKUP(C5024,reference!$A$1:$E$310,5,FALSE)</f>
        <v>5312020</v>
      </c>
      <c r="H5024" t="str">
        <f>VLOOKUP(C5024,reference!$A$1:$E$310,4,FALSE)</f>
        <v>BAJAWA</v>
      </c>
      <c r="I5024" t="str">
        <f>VLOOKUP($D5024,reference!$G$1:$H$25,2,FALSE)</f>
        <v>Lahan terbuka</v>
      </c>
      <c r="J5024" t="str">
        <f>VLOOKUP($E5024,reference!$G$1:$H$25,2,FALSE)</f>
        <v>Savanna / Padang rumput</v>
      </c>
      <c r="K5024" t="str">
        <f t="shared" si="78"/>
        <v>Non Irigasi</v>
      </c>
      <c r="L5024" t="s">
        <v>327</v>
      </c>
    </row>
    <row r="5025" spans="1:12" x14ac:dyDescent="0.25">
      <c r="A5025" s="1">
        <v>5024</v>
      </c>
      <c r="B5025" s="3">
        <v>43</v>
      </c>
      <c r="C5025" s="1">
        <v>213</v>
      </c>
      <c r="D5025" s="1">
        <v>13</v>
      </c>
      <c r="E5025" s="1">
        <v>14</v>
      </c>
      <c r="F5025" s="1">
        <v>0</v>
      </c>
      <c r="G5025">
        <f>VLOOKUP(C5025,reference!$A$1:$E$310,5,FALSE)</f>
        <v>5312031</v>
      </c>
      <c r="H5025" t="str">
        <f>VLOOKUP(C5025,reference!$A$1:$E$310,4,FALSE)</f>
        <v>GOLEWA SELATAN</v>
      </c>
      <c r="I5025" t="str">
        <f>VLOOKUP($D5025,reference!$G$1:$H$25,2,FALSE)</f>
        <v>Pertanian lahan kering  campur semak / kebun campur</v>
      </c>
      <c r="J5025" t="str">
        <f>VLOOKUP($E5025,reference!$G$1:$H$25,2,FALSE)</f>
        <v>Sawah</v>
      </c>
      <c r="K5025" t="str">
        <f t="shared" si="78"/>
        <v>Non Irigasi</v>
      </c>
      <c r="L5025" t="s">
        <v>327</v>
      </c>
    </row>
    <row r="5026" spans="1:12" x14ac:dyDescent="0.25">
      <c r="A5026" s="1">
        <v>5025</v>
      </c>
      <c r="B5026" s="3">
        <v>40</v>
      </c>
      <c r="C5026" s="1">
        <v>213</v>
      </c>
      <c r="D5026" s="1">
        <v>14</v>
      </c>
      <c r="E5026" s="1">
        <v>16</v>
      </c>
      <c r="F5026" s="1">
        <v>0</v>
      </c>
      <c r="G5026">
        <f>VLOOKUP(C5026,reference!$A$1:$E$310,5,FALSE)</f>
        <v>5312031</v>
      </c>
      <c r="H5026" t="str">
        <f>VLOOKUP(C5026,reference!$A$1:$E$310,4,FALSE)</f>
        <v>GOLEWA SELATAN</v>
      </c>
      <c r="I5026" t="str">
        <f>VLOOKUP($D5026,reference!$G$1:$H$25,2,FALSE)</f>
        <v>Sawah</v>
      </c>
      <c r="J5026" t="str">
        <f>VLOOKUP($E5026,reference!$G$1:$H$25,2,FALSE)</f>
        <v>Pemukiman</v>
      </c>
      <c r="K5026" t="str">
        <f t="shared" si="78"/>
        <v>Non Irigasi</v>
      </c>
      <c r="L5026" t="s">
        <v>327</v>
      </c>
    </row>
    <row r="5027" spans="1:12" x14ac:dyDescent="0.25">
      <c r="A5027" s="1">
        <v>5026</v>
      </c>
      <c r="B5027" s="3">
        <v>15</v>
      </c>
      <c r="C5027" s="1">
        <v>271</v>
      </c>
      <c r="D5027" s="1">
        <v>2</v>
      </c>
      <c r="E5027" s="1">
        <v>9</v>
      </c>
      <c r="F5027" s="1">
        <v>0</v>
      </c>
      <c r="G5027">
        <f>VLOOKUP(C5027,reference!$A$1:$E$310,5,FALSE)</f>
        <v>5318020</v>
      </c>
      <c r="H5027" t="str">
        <f>VLOOKUP(C5027,reference!$A$1:$E$310,4,FALSE)</f>
        <v>KEO TENGAH</v>
      </c>
      <c r="I5027" t="str">
        <f>VLOOKUP($D5027,reference!$G$1:$H$25,2,FALSE)</f>
        <v>Hutan lahan kering sekunder / bekas tebangan</v>
      </c>
      <c r="J5027" t="str">
        <f>VLOOKUP($E5027,reference!$G$1:$H$25,2,FALSE)</f>
        <v>Semak belukar</v>
      </c>
      <c r="K5027" t="str">
        <f t="shared" si="78"/>
        <v>Non Irigasi</v>
      </c>
      <c r="L5027" t="s">
        <v>328</v>
      </c>
    </row>
    <row r="5028" spans="1:12" x14ac:dyDescent="0.25">
      <c r="A5028" s="1">
        <v>5027</v>
      </c>
      <c r="B5028" s="3">
        <v>754</v>
      </c>
      <c r="C5028" s="1">
        <v>191</v>
      </c>
      <c r="D5028" s="1">
        <v>9</v>
      </c>
      <c r="E5028" s="1">
        <v>2</v>
      </c>
      <c r="F5028" s="1">
        <v>0</v>
      </c>
      <c r="G5028">
        <f>VLOOKUP(C5028,reference!$A$1:$E$310,5,FALSE)</f>
        <v>5311030</v>
      </c>
      <c r="H5028" t="str">
        <f>VLOOKUP(C5028,reference!$A$1:$E$310,4,FALSE)</f>
        <v>ENDE SELATAN</v>
      </c>
      <c r="I5028" t="str">
        <f>VLOOKUP($D5028,reference!$G$1:$H$25,2,FALSE)</f>
        <v>Semak belukar</v>
      </c>
      <c r="J5028" t="str">
        <f>VLOOKUP($E5028,reference!$G$1:$H$25,2,FALSE)</f>
        <v>Hutan lahan kering sekunder / bekas tebangan</v>
      </c>
      <c r="K5028" t="str">
        <f t="shared" si="78"/>
        <v>Non Irigasi</v>
      </c>
      <c r="L5028" t="s">
        <v>327</v>
      </c>
    </row>
    <row r="5029" spans="1:12" x14ac:dyDescent="0.25">
      <c r="A5029" s="1">
        <v>5028</v>
      </c>
      <c r="B5029" s="3">
        <v>16</v>
      </c>
      <c r="C5029" s="1">
        <v>214</v>
      </c>
      <c r="D5029" s="1">
        <v>16</v>
      </c>
      <c r="E5029" s="1">
        <v>13</v>
      </c>
      <c r="F5029" s="1">
        <v>0</v>
      </c>
      <c r="G5029">
        <f>VLOOKUP(C5029,reference!$A$1:$E$310,5,FALSE)</f>
        <v>5312032</v>
      </c>
      <c r="H5029" t="str">
        <f>VLOOKUP(C5029,reference!$A$1:$E$310,4,FALSE)</f>
        <v>GOLEWA BARAT</v>
      </c>
      <c r="I5029" t="str">
        <f>VLOOKUP($D5029,reference!$G$1:$H$25,2,FALSE)</f>
        <v>Pemukiman</v>
      </c>
      <c r="J5029" t="str">
        <f>VLOOKUP($E5029,reference!$G$1:$H$25,2,FALSE)</f>
        <v>Pertanian lahan kering  campur semak / kebun campur</v>
      </c>
      <c r="K5029" t="str">
        <f t="shared" si="78"/>
        <v>Non Irigasi</v>
      </c>
      <c r="L5029" t="s">
        <v>327</v>
      </c>
    </row>
    <row r="5030" spans="1:12" x14ac:dyDescent="0.25">
      <c r="A5030" s="1">
        <v>5029</v>
      </c>
      <c r="B5030" s="3">
        <v>208</v>
      </c>
      <c r="C5030" s="1">
        <v>209</v>
      </c>
      <c r="D5030" s="1">
        <v>13</v>
      </c>
      <c r="E5030" s="1">
        <v>12</v>
      </c>
      <c r="F5030" s="1">
        <v>0</v>
      </c>
      <c r="G5030">
        <f>VLOOKUP(C5030,reference!$A$1:$E$310,5,FALSE)</f>
        <v>5312011</v>
      </c>
      <c r="H5030" t="str">
        <f>VLOOKUP(C5030,reference!$A$1:$E$310,4,FALSE)</f>
        <v>JEREBUU</v>
      </c>
      <c r="I5030" t="str">
        <f>VLOOKUP($D5030,reference!$G$1:$H$25,2,FALSE)</f>
        <v>Pertanian lahan kering  campur semak / kebun campur</v>
      </c>
      <c r="J5030" t="str">
        <f>VLOOKUP($E5030,reference!$G$1:$H$25,2,FALSE)</f>
        <v>Pertanian lahan kering</v>
      </c>
      <c r="K5030" t="str">
        <f t="shared" si="78"/>
        <v>Non Irigasi</v>
      </c>
      <c r="L5030" t="s">
        <v>327</v>
      </c>
    </row>
    <row r="5031" spans="1:12" x14ac:dyDescent="0.25">
      <c r="A5031" s="1">
        <v>5030</v>
      </c>
      <c r="B5031" s="3">
        <v>4</v>
      </c>
      <c r="C5031" s="1">
        <v>221</v>
      </c>
      <c r="D5031" s="1">
        <v>0</v>
      </c>
      <c r="E5031" s="1">
        <v>14</v>
      </c>
      <c r="F5031" s="1">
        <v>0</v>
      </c>
      <c r="G5031">
        <f>VLOOKUP(C5031,reference!$A$1:$E$310,5,FALSE)</f>
        <v>5313041</v>
      </c>
      <c r="H5031" t="str">
        <f>VLOOKUP(C5031,reference!$A$1:$E$310,4,FALSE)</f>
        <v>SATAR MESE BARAT</v>
      </c>
      <c r="I5031" t="str">
        <f>VLOOKUP($D5031,reference!$G$1:$H$25,2,FALSE)</f>
        <v>No data</v>
      </c>
      <c r="J5031" t="str">
        <f>VLOOKUP($E5031,reference!$G$1:$H$25,2,FALSE)</f>
        <v>Sawah</v>
      </c>
      <c r="K5031" t="str">
        <f t="shared" si="78"/>
        <v>Non Irigasi</v>
      </c>
      <c r="L5031" t="s">
        <v>327</v>
      </c>
    </row>
    <row r="5032" spans="1:12" x14ac:dyDescent="0.25">
      <c r="A5032" s="1">
        <v>5031</v>
      </c>
      <c r="B5032" s="3">
        <v>82</v>
      </c>
      <c r="C5032" s="1">
        <v>208</v>
      </c>
      <c r="D5032" s="1">
        <v>11</v>
      </c>
      <c r="E5032" s="1">
        <v>18</v>
      </c>
      <c r="F5032" s="1">
        <v>0</v>
      </c>
      <c r="G5032">
        <f>VLOOKUP(C5032,reference!$A$1:$E$310,5,FALSE)</f>
        <v>5312010</v>
      </c>
      <c r="H5032" t="str">
        <f>VLOOKUP(C5032,reference!$A$1:$E$310,4,FALSE)</f>
        <v>AIMERE</v>
      </c>
      <c r="I5032" t="str">
        <f>VLOOKUP($D5032,reference!$G$1:$H$25,2,FALSE)</f>
        <v>Savanna / Padang rumput</v>
      </c>
      <c r="J5032" t="str">
        <f>VLOOKUP($E5032,reference!$G$1:$H$25,2,FALSE)</f>
        <v>Lahan terbuka</v>
      </c>
      <c r="K5032" t="str">
        <f t="shared" si="78"/>
        <v>Non Irigasi</v>
      </c>
      <c r="L5032" t="s">
        <v>327</v>
      </c>
    </row>
    <row r="5033" spans="1:12" x14ac:dyDescent="0.25">
      <c r="A5033" s="1">
        <v>5032</v>
      </c>
      <c r="B5033" s="3">
        <v>34</v>
      </c>
      <c r="C5033" s="1">
        <v>188</v>
      </c>
      <c r="D5033" s="1">
        <v>0</v>
      </c>
      <c r="E5033" s="1">
        <v>0</v>
      </c>
      <c r="F5033" s="1">
        <v>0</v>
      </c>
      <c r="G5033">
        <f>VLOOKUP(C5033,reference!$A$1:$E$310,5,FALSE)</f>
        <v>5311011</v>
      </c>
      <c r="H5033" t="str">
        <f>VLOOKUP(C5033,reference!$A$1:$E$310,4,FALSE)</f>
        <v>PULAU ENDE</v>
      </c>
      <c r="I5033" t="str">
        <f>VLOOKUP($D5033,reference!$G$1:$H$25,2,FALSE)</f>
        <v>No data</v>
      </c>
      <c r="J5033" t="str">
        <f>VLOOKUP($E5033,reference!$G$1:$H$25,2,FALSE)</f>
        <v>No data</v>
      </c>
      <c r="K5033" t="str">
        <f t="shared" si="78"/>
        <v>Non Irigasi</v>
      </c>
      <c r="L5033" t="s">
        <v>327</v>
      </c>
    </row>
    <row r="5034" spans="1:12" x14ac:dyDescent="0.25">
      <c r="A5034" s="1">
        <v>5033</v>
      </c>
      <c r="B5034" s="3">
        <v>4</v>
      </c>
      <c r="C5034" s="1">
        <v>208</v>
      </c>
      <c r="D5034" s="1">
        <v>12</v>
      </c>
      <c r="E5034" s="1">
        <v>9</v>
      </c>
      <c r="F5034" s="1">
        <v>0</v>
      </c>
      <c r="G5034">
        <f>VLOOKUP(C5034,reference!$A$1:$E$310,5,FALSE)</f>
        <v>5312010</v>
      </c>
      <c r="H5034" t="str">
        <f>VLOOKUP(C5034,reference!$A$1:$E$310,4,FALSE)</f>
        <v>AIMERE</v>
      </c>
      <c r="I5034" t="str">
        <f>VLOOKUP($D5034,reference!$G$1:$H$25,2,FALSE)</f>
        <v>Pertanian lahan kering</v>
      </c>
      <c r="J5034" t="str">
        <f>VLOOKUP($E5034,reference!$G$1:$H$25,2,FALSE)</f>
        <v>Semak belukar</v>
      </c>
      <c r="K5034" t="str">
        <f t="shared" si="78"/>
        <v>Non Irigasi</v>
      </c>
      <c r="L5034" t="s">
        <v>327</v>
      </c>
    </row>
    <row r="5035" spans="1:12" x14ac:dyDescent="0.25">
      <c r="A5035" s="1">
        <v>5034</v>
      </c>
      <c r="B5035" s="3">
        <v>5</v>
      </c>
      <c r="C5035" s="1">
        <v>214</v>
      </c>
      <c r="D5035" s="1">
        <v>13</v>
      </c>
      <c r="E5035" s="1">
        <v>13</v>
      </c>
      <c r="F5035" s="1">
        <v>0</v>
      </c>
      <c r="G5035">
        <f>VLOOKUP(C5035,reference!$A$1:$E$310,5,FALSE)</f>
        <v>5312032</v>
      </c>
      <c r="H5035" t="str">
        <f>VLOOKUP(C5035,reference!$A$1:$E$310,4,FALSE)</f>
        <v>GOLEWA BARAT</v>
      </c>
      <c r="I5035" t="str">
        <f>VLOOKUP($D5035,reference!$G$1:$H$25,2,FALSE)</f>
        <v>Pertanian lahan kering  campur semak / kebun campur</v>
      </c>
      <c r="J5035" t="str">
        <f>VLOOKUP($E5035,reference!$G$1:$H$25,2,FALSE)</f>
        <v>Pertanian lahan kering  campur semak / kebun campur</v>
      </c>
      <c r="K5035" t="str">
        <f t="shared" si="78"/>
        <v>Non Irigasi</v>
      </c>
      <c r="L5035" t="s">
        <v>327</v>
      </c>
    </row>
    <row r="5036" spans="1:12" x14ac:dyDescent="0.25">
      <c r="A5036" s="1">
        <v>5035</v>
      </c>
      <c r="B5036" s="3">
        <v>28</v>
      </c>
      <c r="C5036" s="1">
        <v>208</v>
      </c>
      <c r="D5036" s="1">
        <v>2</v>
      </c>
      <c r="E5036" s="1">
        <v>18</v>
      </c>
      <c r="F5036" s="1">
        <v>0</v>
      </c>
      <c r="G5036">
        <f>VLOOKUP(C5036,reference!$A$1:$E$310,5,FALSE)</f>
        <v>5312010</v>
      </c>
      <c r="H5036" t="str">
        <f>VLOOKUP(C5036,reference!$A$1:$E$310,4,FALSE)</f>
        <v>AIMERE</v>
      </c>
      <c r="I5036" t="str">
        <f>VLOOKUP($D5036,reference!$G$1:$H$25,2,FALSE)</f>
        <v>Hutan lahan kering sekunder / bekas tebangan</v>
      </c>
      <c r="J5036" t="str">
        <f>VLOOKUP($E5036,reference!$G$1:$H$25,2,FALSE)</f>
        <v>Lahan terbuka</v>
      </c>
      <c r="K5036" t="str">
        <f t="shared" si="78"/>
        <v>Non Irigasi</v>
      </c>
      <c r="L5036" t="s">
        <v>328</v>
      </c>
    </row>
    <row r="5037" spans="1:12" x14ac:dyDescent="0.25">
      <c r="A5037" s="1">
        <v>5036</v>
      </c>
      <c r="B5037" s="3">
        <v>125</v>
      </c>
      <c r="C5037" s="1">
        <v>209</v>
      </c>
      <c r="D5037" s="1">
        <v>11</v>
      </c>
      <c r="E5037" s="1">
        <v>12</v>
      </c>
      <c r="F5037" s="1">
        <v>0</v>
      </c>
      <c r="G5037">
        <f>VLOOKUP(C5037,reference!$A$1:$E$310,5,FALSE)</f>
        <v>5312011</v>
      </c>
      <c r="H5037" t="str">
        <f>VLOOKUP(C5037,reference!$A$1:$E$310,4,FALSE)</f>
        <v>JEREBUU</v>
      </c>
      <c r="I5037" t="str">
        <f>VLOOKUP($D5037,reference!$G$1:$H$25,2,FALSE)</f>
        <v>Savanna / Padang rumput</v>
      </c>
      <c r="J5037" t="str">
        <f>VLOOKUP($E5037,reference!$G$1:$H$25,2,FALSE)</f>
        <v>Pertanian lahan kering</v>
      </c>
      <c r="K5037" t="str">
        <f t="shared" si="78"/>
        <v>Non Irigasi</v>
      </c>
      <c r="L5037" t="s">
        <v>327</v>
      </c>
    </row>
    <row r="5038" spans="1:12" x14ac:dyDescent="0.25">
      <c r="A5038" s="1">
        <v>5037</v>
      </c>
      <c r="B5038" s="3">
        <v>1</v>
      </c>
      <c r="C5038" s="1">
        <v>214</v>
      </c>
      <c r="D5038" s="1">
        <v>2</v>
      </c>
      <c r="E5038" s="1">
        <v>13</v>
      </c>
      <c r="F5038" s="1">
        <v>0</v>
      </c>
      <c r="G5038">
        <f>VLOOKUP(C5038,reference!$A$1:$E$310,5,FALSE)</f>
        <v>5312032</v>
      </c>
      <c r="H5038" t="str">
        <f>VLOOKUP(C5038,reference!$A$1:$E$310,4,FALSE)</f>
        <v>GOLEWA BARAT</v>
      </c>
      <c r="I5038" t="str">
        <f>VLOOKUP($D5038,reference!$G$1:$H$25,2,FALSE)</f>
        <v>Hutan lahan kering sekunder / bekas tebangan</v>
      </c>
      <c r="J5038" t="str">
        <f>VLOOKUP($E5038,reference!$G$1:$H$25,2,FALSE)</f>
        <v>Pertanian lahan kering  campur semak / kebun campur</v>
      </c>
      <c r="K5038" t="str">
        <f t="shared" si="78"/>
        <v>Non Irigasi</v>
      </c>
      <c r="L5038" t="s">
        <v>328</v>
      </c>
    </row>
    <row r="5039" spans="1:12" x14ac:dyDescent="0.25">
      <c r="A5039" s="1">
        <v>5038</v>
      </c>
      <c r="B5039" s="3">
        <v>16</v>
      </c>
      <c r="C5039" s="1">
        <v>214</v>
      </c>
      <c r="D5039" s="1">
        <v>2</v>
      </c>
      <c r="E5039" s="1">
        <v>16</v>
      </c>
      <c r="F5039" s="1">
        <v>0</v>
      </c>
      <c r="G5039">
        <f>VLOOKUP(C5039,reference!$A$1:$E$310,5,FALSE)</f>
        <v>5312032</v>
      </c>
      <c r="H5039" t="str">
        <f>VLOOKUP(C5039,reference!$A$1:$E$310,4,FALSE)</f>
        <v>GOLEWA BARAT</v>
      </c>
      <c r="I5039" t="str">
        <f>VLOOKUP($D5039,reference!$G$1:$H$25,2,FALSE)</f>
        <v>Hutan lahan kering sekunder / bekas tebangan</v>
      </c>
      <c r="J5039" t="str">
        <f>VLOOKUP($E5039,reference!$G$1:$H$25,2,FALSE)</f>
        <v>Pemukiman</v>
      </c>
      <c r="K5039" t="str">
        <f t="shared" si="78"/>
        <v>Non Irigasi</v>
      </c>
      <c r="L5039" t="s">
        <v>328</v>
      </c>
    </row>
    <row r="5040" spans="1:12" x14ac:dyDescent="0.25">
      <c r="A5040" s="1">
        <v>5039</v>
      </c>
      <c r="B5040" s="3">
        <v>171</v>
      </c>
      <c r="C5040" s="1">
        <v>214</v>
      </c>
      <c r="D5040" s="1">
        <v>2</v>
      </c>
      <c r="E5040" s="1">
        <v>1</v>
      </c>
      <c r="F5040" s="1">
        <v>0</v>
      </c>
      <c r="G5040">
        <f>VLOOKUP(C5040,reference!$A$1:$E$310,5,FALSE)</f>
        <v>5312032</v>
      </c>
      <c r="H5040" t="str">
        <f>VLOOKUP(C5040,reference!$A$1:$E$310,4,FALSE)</f>
        <v>GOLEWA BARAT</v>
      </c>
      <c r="I5040" t="str">
        <f>VLOOKUP($D5040,reference!$G$1:$H$25,2,FALSE)</f>
        <v>Hutan lahan kering sekunder / bekas tebangan</v>
      </c>
      <c r="J5040" t="str">
        <f>VLOOKUP($E5040,reference!$G$1:$H$25,2,FALSE)</f>
        <v>Hutan lahan kering primer</v>
      </c>
      <c r="K5040" t="str">
        <f t="shared" si="78"/>
        <v>Non Irigasi</v>
      </c>
      <c r="L5040" t="s">
        <v>327</v>
      </c>
    </row>
    <row r="5041" spans="1:12" x14ac:dyDescent="0.25">
      <c r="A5041" s="1">
        <v>5040</v>
      </c>
      <c r="B5041" s="3">
        <v>12</v>
      </c>
      <c r="C5041" s="1">
        <v>209</v>
      </c>
      <c r="D5041" s="1">
        <v>11</v>
      </c>
      <c r="E5041" s="1">
        <v>16</v>
      </c>
      <c r="F5041" s="1">
        <v>0</v>
      </c>
      <c r="G5041">
        <f>VLOOKUP(C5041,reference!$A$1:$E$310,5,FALSE)</f>
        <v>5312011</v>
      </c>
      <c r="H5041" t="str">
        <f>VLOOKUP(C5041,reference!$A$1:$E$310,4,FALSE)</f>
        <v>JEREBUU</v>
      </c>
      <c r="I5041" t="str">
        <f>VLOOKUP($D5041,reference!$G$1:$H$25,2,FALSE)</f>
        <v>Savanna / Padang rumput</v>
      </c>
      <c r="J5041" t="str">
        <f>VLOOKUP($E5041,reference!$G$1:$H$25,2,FALSE)</f>
        <v>Pemukiman</v>
      </c>
      <c r="K5041" t="str">
        <f t="shared" si="78"/>
        <v>Non Irigasi</v>
      </c>
      <c r="L5041" t="s">
        <v>327</v>
      </c>
    </row>
    <row r="5042" spans="1:12" x14ac:dyDescent="0.25">
      <c r="A5042" s="1">
        <v>5041</v>
      </c>
      <c r="B5042" s="3">
        <v>150</v>
      </c>
      <c r="C5042" s="1">
        <v>208</v>
      </c>
      <c r="D5042" s="1">
        <v>18</v>
      </c>
      <c r="E5042" s="1">
        <v>18</v>
      </c>
      <c r="F5042" s="1">
        <v>0</v>
      </c>
      <c r="G5042">
        <f>VLOOKUP(C5042,reference!$A$1:$E$310,5,FALSE)</f>
        <v>5312010</v>
      </c>
      <c r="H5042" t="str">
        <f>VLOOKUP(C5042,reference!$A$1:$E$310,4,FALSE)</f>
        <v>AIMERE</v>
      </c>
      <c r="I5042" t="str">
        <f>VLOOKUP($D5042,reference!$G$1:$H$25,2,FALSE)</f>
        <v>Lahan terbuka</v>
      </c>
      <c r="J5042" t="str">
        <f>VLOOKUP($E5042,reference!$G$1:$H$25,2,FALSE)</f>
        <v>Lahan terbuka</v>
      </c>
      <c r="K5042" t="str">
        <f t="shared" si="78"/>
        <v>Non Irigasi</v>
      </c>
      <c r="L5042" t="s">
        <v>327</v>
      </c>
    </row>
    <row r="5043" spans="1:12" x14ac:dyDescent="0.25">
      <c r="A5043" s="1">
        <v>5042</v>
      </c>
      <c r="B5043" s="3">
        <v>182</v>
      </c>
      <c r="C5043" s="1">
        <v>209</v>
      </c>
      <c r="D5043" s="1">
        <v>18</v>
      </c>
      <c r="E5043" s="1">
        <v>18</v>
      </c>
      <c r="F5043" s="1">
        <v>0</v>
      </c>
      <c r="G5043">
        <f>VLOOKUP(C5043,reference!$A$1:$E$310,5,FALSE)</f>
        <v>5312011</v>
      </c>
      <c r="H5043" t="str">
        <f>VLOOKUP(C5043,reference!$A$1:$E$310,4,FALSE)</f>
        <v>JEREBUU</v>
      </c>
      <c r="I5043" t="str">
        <f>VLOOKUP($D5043,reference!$G$1:$H$25,2,FALSE)</f>
        <v>Lahan terbuka</v>
      </c>
      <c r="J5043" t="str">
        <f>VLOOKUP($E5043,reference!$G$1:$H$25,2,FALSE)</f>
        <v>Lahan terbuka</v>
      </c>
      <c r="K5043" t="str">
        <f t="shared" si="78"/>
        <v>Non Irigasi</v>
      </c>
      <c r="L5043" t="s">
        <v>327</v>
      </c>
    </row>
    <row r="5044" spans="1:12" x14ac:dyDescent="0.25">
      <c r="A5044" s="1">
        <v>5043</v>
      </c>
      <c r="B5044" s="3">
        <v>5</v>
      </c>
      <c r="C5044" s="1">
        <v>209</v>
      </c>
      <c r="D5044" s="1">
        <v>11</v>
      </c>
      <c r="E5044" s="1">
        <v>18</v>
      </c>
      <c r="F5044" s="1">
        <v>0</v>
      </c>
      <c r="G5044">
        <f>VLOOKUP(C5044,reference!$A$1:$E$310,5,FALSE)</f>
        <v>5312011</v>
      </c>
      <c r="H5044" t="str">
        <f>VLOOKUP(C5044,reference!$A$1:$E$310,4,FALSE)</f>
        <v>JEREBUU</v>
      </c>
      <c r="I5044" t="str">
        <f>VLOOKUP($D5044,reference!$G$1:$H$25,2,FALSE)</f>
        <v>Savanna / Padang rumput</v>
      </c>
      <c r="J5044" t="str">
        <f>VLOOKUP($E5044,reference!$G$1:$H$25,2,FALSE)</f>
        <v>Lahan terbuka</v>
      </c>
      <c r="K5044" t="str">
        <f t="shared" si="78"/>
        <v>Non Irigasi</v>
      </c>
      <c r="L5044" t="s">
        <v>327</v>
      </c>
    </row>
    <row r="5045" spans="1:12" x14ac:dyDescent="0.25">
      <c r="A5045" s="1">
        <v>5044</v>
      </c>
      <c r="B5045" s="3">
        <v>4</v>
      </c>
      <c r="C5045" s="1">
        <v>209</v>
      </c>
      <c r="D5045" s="1">
        <v>13</v>
      </c>
      <c r="E5045" s="1">
        <v>13</v>
      </c>
      <c r="F5045" s="1">
        <v>0</v>
      </c>
      <c r="G5045">
        <f>VLOOKUP(C5045,reference!$A$1:$E$310,5,FALSE)</f>
        <v>5312011</v>
      </c>
      <c r="H5045" t="str">
        <f>VLOOKUP(C5045,reference!$A$1:$E$310,4,FALSE)</f>
        <v>JEREBUU</v>
      </c>
      <c r="I5045" t="str">
        <f>VLOOKUP($D5045,reference!$G$1:$H$25,2,FALSE)</f>
        <v>Pertanian lahan kering  campur semak / kebun campur</v>
      </c>
      <c r="J5045" t="str">
        <f>VLOOKUP($E5045,reference!$G$1:$H$25,2,FALSE)</f>
        <v>Pertanian lahan kering  campur semak / kebun campur</v>
      </c>
      <c r="K5045" t="str">
        <f t="shared" si="78"/>
        <v>Non Irigasi</v>
      </c>
      <c r="L5045" t="s">
        <v>327</v>
      </c>
    </row>
    <row r="5046" spans="1:12" x14ac:dyDescent="0.25">
      <c r="A5046" s="1">
        <v>5045</v>
      </c>
      <c r="B5046" s="3">
        <v>36</v>
      </c>
      <c r="C5046" s="1">
        <v>209</v>
      </c>
      <c r="D5046" s="1">
        <v>13</v>
      </c>
      <c r="E5046" s="1">
        <v>9</v>
      </c>
      <c r="F5046" s="1">
        <v>0</v>
      </c>
      <c r="G5046">
        <f>VLOOKUP(C5046,reference!$A$1:$E$310,5,FALSE)</f>
        <v>5312011</v>
      </c>
      <c r="H5046" t="str">
        <f>VLOOKUP(C5046,reference!$A$1:$E$310,4,FALSE)</f>
        <v>JEREBUU</v>
      </c>
      <c r="I5046" t="str">
        <f>VLOOKUP($D5046,reference!$G$1:$H$25,2,FALSE)</f>
        <v>Pertanian lahan kering  campur semak / kebun campur</v>
      </c>
      <c r="J5046" t="str">
        <f>VLOOKUP($E5046,reference!$G$1:$H$25,2,FALSE)</f>
        <v>Semak belukar</v>
      </c>
      <c r="K5046" t="str">
        <f t="shared" si="78"/>
        <v>Non Irigasi</v>
      </c>
      <c r="L5046" t="s">
        <v>327</v>
      </c>
    </row>
    <row r="5047" spans="1:12" x14ac:dyDescent="0.25">
      <c r="A5047" s="1">
        <v>5046</v>
      </c>
      <c r="B5047" s="3">
        <v>194</v>
      </c>
      <c r="C5047" s="1">
        <v>209</v>
      </c>
      <c r="D5047" s="1">
        <v>13</v>
      </c>
      <c r="E5047" s="1">
        <v>16</v>
      </c>
      <c r="F5047" s="1">
        <v>0</v>
      </c>
      <c r="G5047">
        <f>VLOOKUP(C5047,reference!$A$1:$E$310,5,FALSE)</f>
        <v>5312011</v>
      </c>
      <c r="H5047" t="str">
        <f>VLOOKUP(C5047,reference!$A$1:$E$310,4,FALSE)</f>
        <v>JEREBUU</v>
      </c>
      <c r="I5047" t="str">
        <f>VLOOKUP($D5047,reference!$G$1:$H$25,2,FALSE)</f>
        <v>Pertanian lahan kering  campur semak / kebun campur</v>
      </c>
      <c r="J5047" t="str">
        <f>VLOOKUP($E5047,reference!$G$1:$H$25,2,FALSE)</f>
        <v>Pemukiman</v>
      </c>
      <c r="K5047" t="str">
        <f t="shared" si="78"/>
        <v>Non Irigasi</v>
      </c>
      <c r="L5047" t="s">
        <v>327</v>
      </c>
    </row>
    <row r="5048" spans="1:12" x14ac:dyDescent="0.25">
      <c r="A5048" s="1">
        <v>5047</v>
      </c>
      <c r="B5048" s="3">
        <v>67</v>
      </c>
      <c r="C5048" s="1">
        <v>270</v>
      </c>
      <c r="D5048" s="1">
        <v>14</v>
      </c>
      <c r="E5048" s="1">
        <v>16</v>
      </c>
      <c r="F5048" s="1">
        <v>0</v>
      </c>
      <c r="G5048">
        <f>VLOOKUP(C5048,reference!$A$1:$E$310,5,FALSE)</f>
        <v>5318010</v>
      </c>
      <c r="H5048" t="str">
        <f>VLOOKUP(C5048,reference!$A$1:$E$310,4,FALSE)</f>
        <v>MAUPONGGO</v>
      </c>
      <c r="I5048" t="str">
        <f>VLOOKUP($D5048,reference!$G$1:$H$25,2,FALSE)</f>
        <v>Sawah</v>
      </c>
      <c r="J5048" t="str">
        <f>VLOOKUP($E5048,reference!$G$1:$H$25,2,FALSE)</f>
        <v>Pemukiman</v>
      </c>
      <c r="K5048" t="str">
        <f t="shared" si="78"/>
        <v>Non Irigasi</v>
      </c>
      <c r="L5048" t="s">
        <v>327</v>
      </c>
    </row>
    <row r="5049" spans="1:12" x14ac:dyDescent="0.25">
      <c r="A5049" s="1">
        <v>5048</v>
      </c>
      <c r="B5049" s="3">
        <v>8</v>
      </c>
      <c r="C5049" s="1">
        <v>279</v>
      </c>
      <c r="D5049" s="1">
        <v>12</v>
      </c>
      <c r="E5049" s="1">
        <v>0</v>
      </c>
      <c r="F5049" s="1">
        <v>0</v>
      </c>
      <c r="G5049">
        <f>VLOOKUP(C5049,reference!$A$1:$E$310,5,FALSE)</f>
        <v>5319020</v>
      </c>
      <c r="H5049" t="str">
        <f>VLOOKUP(C5049,reference!$A$1:$E$310,4,FALSE)</f>
        <v>KOTA KOMBA</v>
      </c>
      <c r="I5049" t="str">
        <f>VLOOKUP($D5049,reference!$G$1:$H$25,2,FALSE)</f>
        <v>Pertanian lahan kering</v>
      </c>
      <c r="J5049" t="str">
        <f>VLOOKUP($E5049,reference!$G$1:$H$25,2,FALSE)</f>
        <v>No data</v>
      </c>
      <c r="K5049" t="str">
        <f t="shared" si="78"/>
        <v>Non Irigasi</v>
      </c>
      <c r="L5049" t="s">
        <v>327</v>
      </c>
    </row>
    <row r="5050" spans="1:12" x14ac:dyDescent="0.25">
      <c r="A5050" s="1">
        <v>5049</v>
      </c>
      <c r="B5050" s="3">
        <v>12</v>
      </c>
      <c r="C5050" s="1">
        <v>212</v>
      </c>
      <c r="D5050" s="1">
        <v>2</v>
      </c>
      <c r="E5050" s="1">
        <v>16</v>
      </c>
      <c r="F5050" s="1">
        <v>0</v>
      </c>
      <c r="G5050">
        <f>VLOOKUP(C5050,reference!$A$1:$E$310,5,FALSE)</f>
        <v>5312030</v>
      </c>
      <c r="H5050" t="str">
        <f>VLOOKUP(C5050,reference!$A$1:$E$310,4,FALSE)</f>
        <v>GOLEWA</v>
      </c>
      <c r="I5050" t="str">
        <f>VLOOKUP($D5050,reference!$G$1:$H$25,2,FALSE)</f>
        <v>Hutan lahan kering sekunder / bekas tebangan</v>
      </c>
      <c r="J5050" t="str">
        <f>VLOOKUP($E5050,reference!$G$1:$H$25,2,FALSE)</f>
        <v>Pemukiman</v>
      </c>
      <c r="K5050" t="str">
        <f t="shared" si="78"/>
        <v>Non Irigasi</v>
      </c>
      <c r="L5050" t="s">
        <v>328</v>
      </c>
    </row>
    <row r="5051" spans="1:12" x14ac:dyDescent="0.25">
      <c r="A5051" s="1">
        <v>5050</v>
      </c>
      <c r="B5051" s="3">
        <v>87</v>
      </c>
      <c r="C5051" s="1">
        <v>209</v>
      </c>
      <c r="D5051" s="1">
        <v>18</v>
      </c>
      <c r="E5051" s="1">
        <v>2</v>
      </c>
      <c r="F5051" s="1">
        <v>0</v>
      </c>
      <c r="G5051">
        <f>VLOOKUP(C5051,reference!$A$1:$E$310,5,FALSE)</f>
        <v>5312011</v>
      </c>
      <c r="H5051" t="str">
        <f>VLOOKUP(C5051,reference!$A$1:$E$310,4,FALSE)</f>
        <v>JEREBUU</v>
      </c>
      <c r="I5051" t="str">
        <f>VLOOKUP($D5051,reference!$G$1:$H$25,2,FALSE)</f>
        <v>Lahan terbuka</v>
      </c>
      <c r="J5051" t="str">
        <f>VLOOKUP($E5051,reference!$G$1:$H$25,2,FALSE)</f>
        <v>Hutan lahan kering sekunder / bekas tebangan</v>
      </c>
      <c r="K5051" t="str">
        <f t="shared" si="78"/>
        <v>Non Irigasi</v>
      </c>
      <c r="L5051" t="s">
        <v>327</v>
      </c>
    </row>
    <row r="5052" spans="1:12" x14ac:dyDescent="0.25">
      <c r="A5052" s="1">
        <v>5051</v>
      </c>
      <c r="B5052" s="3">
        <v>116</v>
      </c>
      <c r="C5052" s="1">
        <v>212</v>
      </c>
      <c r="D5052" s="1">
        <v>2</v>
      </c>
      <c r="E5052" s="1">
        <v>1</v>
      </c>
      <c r="F5052" s="1">
        <v>0</v>
      </c>
      <c r="G5052">
        <f>VLOOKUP(C5052,reference!$A$1:$E$310,5,FALSE)</f>
        <v>5312030</v>
      </c>
      <c r="H5052" t="str">
        <f>VLOOKUP(C5052,reference!$A$1:$E$310,4,FALSE)</f>
        <v>GOLEWA</v>
      </c>
      <c r="I5052" t="str">
        <f>VLOOKUP($D5052,reference!$G$1:$H$25,2,FALSE)</f>
        <v>Hutan lahan kering sekunder / bekas tebangan</v>
      </c>
      <c r="J5052" t="str">
        <f>VLOOKUP($E5052,reference!$G$1:$H$25,2,FALSE)</f>
        <v>Hutan lahan kering primer</v>
      </c>
      <c r="K5052" t="str">
        <f t="shared" si="78"/>
        <v>Non Irigasi</v>
      </c>
      <c r="L5052" t="s">
        <v>327</v>
      </c>
    </row>
    <row r="5053" spans="1:12" x14ac:dyDescent="0.25">
      <c r="A5053" s="1">
        <v>5052</v>
      </c>
      <c r="B5053" s="3">
        <v>2</v>
      </c>
      <c r="C5053" s="1">
        <v>211</v>
      </c>
      <c r="D5053" s="1">
        <v>18</v>
      </c>
      <c r="E5053" s="1">
        <v>2</v>
      </c>
      <c r="F5053" s="1">
        <v>0</v>
      </c>
      <c r="G5053">
        <f>VLOOKUP(C5053,reference!$A$1:$E$310,5,FALSE)</f>
        <v>5312020</v>
      </c>
      <c r="H5053" t="str">
        <f>VLOOKUP(C5053,reference!$A$1:$E$310,4,FALSE)</f>
        <v>BAJAWA</v>
      </c>
      <c r="I5053" t="str">
        <f>VLOOKUP($D5053,reference!$G$1:$H$25,2,FALSE)</f>
        <v>Lahan terbuka</v>
      </c>
      <c r="J5053" t="str">
        <f>VLOOKUP($E5053,reference!$G$1:$H$25,2,FALSE)</f>
        <v>Hutan lahan kering sekunder / bekas tebangan</v>
      </c>
      <c r="K5053" t="str">
        <f t="shared" si="78"/>
        <v>Non Irigasi</v>
      </c>
      <c r="L5053" t="s">
        <v>327</v>
      </c>
    </row>
    <row r="5054" spans="1:12" x14ac:dyDescent="0.25">
      <c r="A5054" s="1">
        <v>5053</v>
      </c>
      <c r="B5054" s="3">
        <v>2052</v>
      </c>
      <c r="C5054" s="1">
        <v>209</v>
      </c>
      <c r="D5054" s="1">
        <v>2</v>
      </c>
      <c r="E5054" s="1">
        <v>1</v>
      </c>
      <c r="F5054" s="1">
        <v>0</v>
      </c>
      <c r="G5054">
        <f>VLOOKUP(C5054,reference!$A$1:$E$310,5,FALSE)</f>
        <v>5312011</v>
      </c>
      <c r="H5054" t="str">
        <f>VLOOKUP(C5054,reference!$A$1:$E$310,4,FALSE)</f>
        <v>JEREBUU</v>
      </c>
      <c r="I5054" t="str">
        <f>VLOOKUP($D5054,reference!$G$1:$H$25,2,FALSE)</f>
        <v>Hutan lahan kering sekunder / bekas tebangan</v>
      </c>
      <c r="J5054" t="str">
        <f>VLOOKUP($E5054,reference!$G$1:$H$25,2,FALSE)</f>
        <v>Hutan lahan kering primer</v>
      </c>
      <c r="K5054" t="str">
        <f t="shared" si="78"/>
        <v>Non Irigasi</v>
      </c>
      <c r="L5054" t="s">
        <v>327</v>
      </c>
    </row>
    <row r="5055" spans="1:12" x14ac:dyDescent="0.25">
      <c r="A5055" s="1">
        <v>5054</v>
      </c>
      <c r="B5055" s="3">
        <v>1</v>
      </c>
      <c r="C5055" s="1">
        <v>209</v>
      </c>
      <c r="D5055" s="1">
        <v>11</v>
      </c>
      <c r="E5055" s="1">
        <v>2</v>
      </c>
      <c r="F5055" s="1">
        <v>0</v>
      </c>
      <c r="G5055">
        <f>VLOOKUP(C5055,reference!$A$1:$E$310,5,FALSE)</f>
        <v>5312011</v>
      </c>
      <c r="H5055" t="str">
        <f>VLOOKUP(C5055,reference!$A$1:$E$310,4,FALSE)</f>
        <v>JEREBUU</v>
      </c>
      <c r="I5055" t="str">
        <f>VLOOKUP($D5055,reference!$G$1:$H$25,2,FALSE)</f>
        <v>Savanna / Padang rumput</v>
      </c>
      <c r="J5055" t="str">
        <f>VLOOKUP($E5055,reference!$G$1:$H$25,2,FALSE)</f>
        <v>Hutan lahan kering sekunder / bekas tebangan</v>
      </c>
      <c r="K5055" t="str">
        <f t="shared" si="78"/>
        <v>Non Irigasi</v>
      </c>
      <c r="L5055" t="s">
        <v>327</v>
      </c>
    </row>
    <row r="5056" spans="1:12" x14ac:dyDescent="0.25">
      <c r="A5056" s="1">
        <v>5055</v>
      </c>
      <c r="B5056" s="3">
        <v>10</v>
      </c>
      <c r="C5056" s="1">
        <v>214</v>
      </c>
      <c r="D5056" s="1">
        <v>13</v>
      </c>
      <c r="E5056" s="1">
        <v>1</v>
      </c>
      <c r="F5056" s="1">
        <v>0</v>
      </c>
      <c r="G5056">
        <f>VLOOKUP(C5056,reference!$A$1:$E$310,5,FALSE)</f>
        <v>5312032</v>
      </c>
      <c r="H5056" t="str">
        <f>VLOOKUP(C5056,reference!$A$1:$E$310,4,FALSE)</f>
        <v>GOLEWA BARAT</v>
      </c>
      <c r="I5056" t="str">
        <f>VLOOKUP($D5056,reference!$G$1:$H$25,2,FALSE)</f>
        <v>Pertanian lahan kering  campur semak / kebun campur</v>
      </c>
      <c r="J5056" t="str">
        <f>VLOOKUP($E5056,reference!$G$1:$H$25,2,FALSE)</f>
        <v>Hutan lahan kering primer</v>
      </c>
      <c r="K5056" t="str">
        <f t="shared" si="78"/>
        <v>Non Irigasi</v>
      </c>
      <c r="L5056" t="s">
        <v>327</v>
      </c>
    </row>
    <row r="5057" spans="1:12" x14ac:dyDescent="0.25">
      <c r="A5057" s="1">
        <v>5056</v>
      </c>
      <c r="B5057" s="3">
        <v>17</v>
      </c>
      <c r="C5057" s="1">
        <v>191</v>
      </c>
      <c r="D5057" s="1">
        <v>0</v>
      </c>
      <c r="E5057" s="1">
        <v>20</v>
      </c>
      <c r="F5057" s="1">
        <v>0</v>
      </c>
      <c r="G5057">
        <f>VLOOKUP(C5057,reference!$A$1:$E$310,5,FALSE)</f>
        <v>5311030</v>
      </c>
      <c r="H5057" t="str">
        <f>VLOOKUP(C5057,reference!$A$1:$E$310,4,FALSE)</f>
        <v>ENDE SELATAN</v>
      </c>
      <c r="I5057" t="str">
        <f>VLOOKUP($D5057,reference!$G$1:$H$25,2,FALSE)</f>
        <v>No data</v>
      </c>
      <c r="J5057" t="str">
        <f>VLOOKUP($E5057,reference!$G$1:$H$25,2,FALSE)</f>
        <v>Tubuh air</v>
      </c>
      <c r="K5057" t="str">
        <f t="shared" si="78"/>
        <v>Non Irigasi</v>
      </c>
      <c r="L5057" t="s">
        <v>327</v>
      </c>
    </row>
    <row r="5058" spans="1:12" x14ac:dyDescent="0.25">
      <c r="A5058" s="1">
        <v>5057</v>
      </c>
      <c r="B5058" s="3">
        <v>1474</v>
      </c>
      <c r="C5058" s="1">
        <v>210</v>
      </c>
      <c r="D5058" s="1">
        <v>2</v>
      </c>
      <c r="E5058" s="1">
        <v>2</v>
      </c>
      <c r="F5058" s="1">
        <v>0</v>
      </c>
      <c r="G5058">
        <f>VLOOKUP(C5058,reference!$A$1:$E$310,5,FALSE)</f>
        <v>5312012</v>
      </c>
      <c r="H5058" t="str">
        <f>VLOOKUP(C5058,reference!$A$1:$E$310,4,FALSE)</f>
        <v>INERIE</v>
      </c>
      <c r="I5058" t="str">
        <f>VLOOKUP($D5058,reference!$G$1:$H$25,2,FALSE)</f>
        <v>Hutan lahan kering sekunder / bekas tebangan</v>
      </c>
      <c r="J5058" t="str">
        <f>VLOOKUP($E5058,reference!$G$1:$H$25,2,FALSE)</f>
        <v>Hutan lahan kering sekunder / bekas tebangan</v>
      </c>
      <c r="K5058" t="str">
        <f t="shared" si="78"/>
        <v>Non Irigasi</v>
      </c>
      <c r="L5058" t="s">
        <v>327</v>
      </c>
    </row>
    <row r="5059" spans="1:12" x14ac:dyDescent="0.25">
      <c r="A5059" s="1">
        <v>5058</v>
      </c>
      <c r="B5059" s="3">
        <v>66</v>
      </c>
      <c r="C5059" s="1">
        <v>213</v>
      </c>
      <c r="D5059" s="1">
        <v>16</v>
      </c>
      <c r="E5059" s="1">
        <v>16</v>
      </c>
      <c r="F5059" s="1">
        <v>0</v>
      </c>
      <c r="G5059">
        <f>VLOOKUP(C5059,reference!$A$1:$E$310,5,FALSE)</f>
        <v>5312031</v>
      </c>
      <c r="H5059" t="str">
        <f>VLOOKUP(C5059,reference!$A$1:$E$310,4,FALSE)</f>
        <v>GOLEWA SELATAN</v>
      </c>
      <c r="I5059" t="str">
        <f>VLOOKUP($D5059,reference!$G$1:$H$25,2,FALSE)</f>
        <v>Pemukiman</v>
      </c>
      <c r="J5059" t="str">
        <f>VLOOKUP($E5059,reference!$G$1:$H$25,2,FALSE)</f>
        <v>Pemukiman</v>
      </c>
      <c r="K5059" t="str">
        <f t="shared" ref="K5059:K5122" si="79">IF(F5059=0,"Non Irigasi","Buffer Irigasi")</f>
        <v>Non Irigasi</v>
      </c>
      <c r="L5059" t="s">
        <v>327</v>
      </c>
    </row>
    <row r="5060" spans="1:12" x14ac:dyDescent="0.25">
      <c r="A5060" s="1">
        <v>5059</v>
      </c>
      <c r="B5060" s="3">
        <v>14</v>
      </c>
      <c r="C5060" s="1">
        <v>213</v>
      </c>
      <c r="D5060" s="1">
        <v>16</v>
      </c>
      <c r="E5060" s="1">
        <v>12</v>
      </c>
      <c r="F5060" s="1">
        <v>0</v>
      </c>
      <c r="G5060">
        <f>VLOOKUP(C5060,reference!$A$1:$E$310,5,FALSE)</f>
        <v>5312031</v>
      </c>
      <c r="H5060" t="str">
        <f>VLOOKUP(C5060,reference!$A$1:$E$310,4,FALSE)</f>
        <v>GOLEWA SELATAN</v>
      </c>
      <c r="I5060" t="str">
        <f>VLOOKUP($D5060,reference!$G$1:$H$25,2,FALSE)</f>
        <v>Pemukiman</v>
      </c>
      <c r="J5060" t="str">
        <f>VLOOKUP($E5060,reference!$G$1:$H$25,2,FALSE)</f>
        <v>Pertanian lahan kering</v>
      </c>
      <c r="K5060" t="str">
        <f t="shared" si="79"/>
        <v>Non Irigasi</v>
      </c>
      <c r="L5060" t="s">
        <v>327</v>
      </c>
    </row>
    <row r="5061" spans="1:12" x14ac:dyDescent="0.25">
      <c r="A5061" s="1">
        <v>5060</v>
      </c>
      <c r="B5061" s="3">
        <v>6</v>
      </c>
      <c r="C5061" s="1">
        <v>191</v>
      </c>
      <c r="D5061" s="1">
        <v>0</v>
      </c>
      <c r="E5061" s="1">
        <v>2</v>
      </c>
      <c r="F5061" s="1">
        <v>0</v>
      </c>
      <c r="G5061">
        <f>VLOOKUP(C5061,reference!$A$1:$E$310,5,FALSE)</f>
        <v>5311030</v>
      </c>
      <c r="H5061" t="str">
        <f>VLOOKUP(C5061,reference!$A$1:$E$310,4,FALSE)</f>
        <v>ENDE SELATAN</v>
      </c>
      <c r="I5061" t="str">
        <f>VLOOKUP($D5061,reference!$G$1:$H$25,2,FALSE)</f>
        <v>No data</v>
      </c>
      <c r="J5061" t="str">
        <f>VLOOKUP($E5061,reference!$G$1:$H$25,2,FALSE)</f>
        <v>Hutan lahan kering sekunder / bekas tebangan</v>
      </c>
      <c r="K5061" t="str">
        <f t="shared" si="79"/>
        <v>Non Irigasi</v>
      </c>
      <c r="L5061" t="s">
        <v>327</v>
      </c>
    </row>
    <row r="5062" spans="1:12" x14ac:dyDescent="0.25">
      <c r="A5062" s="1">
        <v>5061</v>
      </c>
      <c r="B5062" s="3">
        <v>17</v>
      </c>
      <c r="C5062" s="1">
        <v>279</v>
      </c>
      <c r="D5062" s="1">
        <v>0</v>
      </c>
      <c r="E5062" s="1">
        <v>11</v>
      </c>
      <c r="F5062" s="1">
        <v>0</v>
      </c>
      <c r="G5062">
        <f>VLOOKUP(C5062,reference!$A$1:$E$310,5,FALSE)</f>
        <v>5319020</v>
      </c>
      <c r="H5062" t="str">
        <f>VLOOKUP(C5062,reference!$A$1:$E$310,4,FALSE)</f>
        <v>KOTA KOMBA</v>
      </c>
      <c r="I5062" t="str">
        <f>VLOOKUP($D5062,reference!$G$1:$H$25,2,FALSE)</f>
        <v>No data</v>
      </c>
      <c r="J5062" t="str">
        <f>VLOOKUP($E5062,reference!$G$1:$H$25,2,FALSE)</f>
        <v>Savanna / Padang rumput</v>
      </c>
      <c r="K5062" t="str">
        <f t="shared" si="79"/>
        <v>Non Irigasi</v>
      </c>
      <c r="L5062" t="s">
        <v>327</v>
      </c>
    </row>
    <row r="5063" spans="1:12" x14ac:dyDescent="0.25">
      <c r="A5063" s="1">
        <v>5062</v>
      </c>
      <c r="B5063" s="3">
        <v>9</v>
      </c>
      <c r="C5063" s="1">
        <v>279</v>
      </c>
      <c r="D5063" s="1">
        <v>0</v>
      </c>
      <c r="E5063" s="1">
        <v>1</v>
      </c>
      <c r="F5063" s="1">
        <v>0</v>
      </c>
      <c r="G5063">
        <f>VLOOKUP(C5063,reference!$A$1:$E$310,5,FALSE)</f>
        <v>5319020</v>
      </c>
      <c r="H5063" t="str">
        <f>VLOOKUP(C5063,reference!$A$1:$E$310,4,FALSE)</f>
        <v>KOTA KOMBA</v>
      </c>
      <c r="I5063" t="str">
        <f>VLOOKUP($D5063,reference!$G$1:$H$25,2,FALSE)</f>
        <v>No data</v>
      </c>
      <c r="J5063" t="str">
        <f>VLOOKUP($E5063,reference!$G$1:$H$25,2,FALSE)</f>
        <v>Hutan lahan kering primer</v>
      </c>
      <c r="K5063" t="str">
        <f t="shared" si="79"/>
        <v>Non Irigasi</v>
      </c>
      <c r="L5063" t="s">
        <v>327</v>
      </c>
    </row>
    <row r="5064" spans="1:12" x14ac:dyDescent="0.25">
      <c r="A5064" s="1">
        <v>5063</v>
      </c>
      <c r="B5064" s="3">
        <v>20</v>
      </c>
      <c r="C5064" s="1">
        <v>213</v>
      </c>
      <c r="D5064" s="1">
        <v>16</v>
      </c>
      <c r="E5064" s="1">
        <v>2</v>
      </c>
      <c r="F5064" s="1">
        <v>0</v>
      </c>
      <c r="G5064">
        <f>VLOOKUP(C5064,reference!$A$1:$E$310,5,FALSE)</f>
        <v>5312031</v>
      </c>
      <c r="H5064" t="str">
        <f>VLOOKUP(C5064,reference!$A$1:$E$310,4,FALSE)</f>
        <v>GOLEWA SELATAN</v>
      </c>
      <c r="I5064" t="str">
        <f>VLOOKUP($D5064,reference!$G$1:$H$25,2,FALSE)</f>
        <v>Pemukiman</v>
      </c>
      <c r="J5064" t="str">
        <f>VLOOKUP($E5064,reference!$G$1:$H$25,2,FALSE)</f>
        <v>Hutan lahan kering sekunder / bekas tebangan</v>
      </c>
      <c r="K5064" t="str">
        <f t="shared" si="79"/>
        <v>Non Irigasi</v>
      </c>
      <c r="L5064" t="s">
        <v>327</v>
      </c>
    </row>
    <row r="5065" spans="1:12" x14ac:dyDescent="0.25">
      <c r="A5065" s="1">
        <v>5064</v>
      </c>
      <c r="B5065" s="3">
        <v>234</v>
      </c>
      <c r="C5065" s="1">
        <v>213</v>
      </c>
      <c r="D5065" s="1">
        <v>12</v>
      </c>
      <c r="E5065" s="1">
        <v>12</v>
      </c>
      <c r="F5065" s="1">
        <v>0</v>
      </c>
      <c r="G5065">
        <f>VLOOKUP(C5065,reference!$A$1:$E$310,5,FALSE)</f>
        <v>5312031</v>
      </c>
      <c r="H5065" t="str">
        <f>VLOOKUP(C5065,reference!$A$1:$E$310,4,FALSE)</f>
        <v>GOLEWA SELATAN</v>
      </c>
      <c r="I5065" t="str">
        <f>VLOOKUP($D5065,reference!$G$1:$H$25,2,FALSE)</f>
        <v>Pertanian lahan kering</v>
      </c>
      <c r="J5065" t="str">
        <f>VLOOKUP($E5065,reference!$G$1:$H$25,2,FALSE)</f>
        <v>Pertanian lahan kering</v>
      </c>
      <c r="K5065" t="str">
        <f t="shared" si="79"/>
        <v>Non Irigasi</v>
      </c>
      <c r="L5065" t="s">
        <v>327</v>
      </c>
    </row>
    <row r="5066" spans="1:12" x14ac:dyDescent="0.25">
      <c r="A5066" s="1">
        <v>5065</v>
      </c>
      <c r="B5066" s="3">
        <v>7</v>
      </c>
      <c r="C5066" s="1">
        <v>208</v>
      </c>
      <c r="D5066" s="1">
        <v>18</v>
      </c>
      <c r="E5066" s="1">
        <v>2</v>
      </c>
      <c r="F5066" s="1">
        <v>0</v>
      </c>
      <c r="G5066">
        <f>VLOOKUP(C5066,reference!$A$1:$E$310,5,FALSE)</f>
        <v>5312010</v>
      </c>
      <c r="H5066" t="str">
        <f>VLOOKUP(C5066,reference!$A$1:$E$310,4,FALSE)</f>
        <v>AIMERE</v>
      </c>
      <c r="I5066" t="str">
        <f>VLOOKUP($D5066,reference!$G$1:$H$25,2,FALSE)</f>
        <v>Lahan terbuka</v>
      </c>
      <c r="J5066" t="str">
        <f>VLOOKUP($E5066,reference!$G$1:$H$25,2,FALSE)</f>
        <v>Hutan lahan kering sekunder / bekas tebangan</v>
      </c>
      <c r="K5066" t="str">
        <f t="shared" si="79"/>
        <v>Non Irigasi</v>
      </c>
      <c r="L5066" t="s">
        <v>327</v>
      </c>
    </row>
    <row r="5067" spans="1:12" x14ac:dyDescent="0.25">
      <c r="A5067" s="1">
        <v>5066</v>
      </c>
      <c r="B5067" s="3">
        <v>16</v>
      </c>
      <c r="C5067" s="1">
        <v>212</v>
      </c>
      <c r="D5067" s="1">
        <v>16</v>
      </c>
      <c r="E5067" s="1">
        <v>2</v>
      </c>
      <c r="F5067" s="1">
        <v>0</v>
      </c>
      <c r="G5067">
        <f>VLOOKUP(C5067,reference!$A$1:$E$310,5,FALSE)</f>
        <v>5312030</v>
      </c>
      <c r="H5067" t="str">
        <f>VLOOKUP(C5067,reference!$A$1:$E$310,4,FALSE)</f>
        <v>GOLEWA</v>
      </c>
      <c r="I5067" t="str">
        <f>VLOOKUP($D5067,reference!$G$1:$H$25,2,FALSE)</f>
        <v>Pemukiman</v>
      </c>
      <c r="J5067" t="str">
        <f>VLOOKUP($E5067,reference!$G$1:$H$25,2,FALSE)</f>
        <v>Hutan lahan kering sekunder / bekas tebangan</v>
      </c>
      <c r="K5067" t="str">
        <f t="shared" si="79"/>
        <v>Non Irigasi</v>
      </c>
      <c r="L5067" t="s">
        <v>327</v>
      </c>
    </row>
    <row r="5068" spans="1:12" x14ac:dyDescent="0.25">
      <c r="A5068" s="1">
        <v>5067</v>
      </c>
      <c r="B5068" s="3">
        <v>47</v>
      </c>
      <c r="C5068" s="1">
        <v>213</v>
      </c>
      <c r="D5068" s="1">
        <v>13</v>
      </c>
      <c r="E5068" s="1">
        <v>13</v>
      </c>
      <c r="F5068" s="1">
        <v>0</v>
      </c>
      <c r="G5068">
        <f>VLOOKUP(C5068,reference!$A$1:$E$310,5,FALSE)</f>
        <v>5312031</v>
      </c>
      <c r="H5068" t="str">
        <f>VLOOKUP(C5068,reference!$A$1:$E$310,4,FALSE)</f>
        <v>GOLEWA SELATAN</v>
      </c>
      <c r="I5068" t="str">
        <f>VLOOKUP($D5068,reference!$G$1:$H$25,2,FALSE)</f>
        <v>Pertanian lahan kering  campur semak / kebun campur</v>
      </c>
      <c r="J5068" t="str">
        <f>VLOOKUP($E5068,reference!$G$1:$H$25,2,FALSE)</f>
        <v>Pertanian lahan kering  campur semak / kebun campur</v>
      </c>
      <c r="K5068" t="str">
        <f t="shared" si="79"/>
        <v>Non Irigasi</v>
      </c>
      <c r="L5068" t="s">
        <v>327</v>
      </c>
    </row>
    <row r="5069" spans="1:12" x14ac:dyDescent="0.25">
      <c r="A5069" s="1">
        <v>5068</v>
      </c>
      <c r="B5069" s="3">
        <v>826</v>
      </c>
      <c r="C5069" s="1">
        <v>271</v>
      </c>
      <c r="D5069" s="1">
        <v>12</v>
      </c>
      <c r="E5069" s="1">
        <v>2</v>
      </c>
      <c r="F5069" s="1">
        <v>0</v>
      </c>
      <c r="G5069">
        <f>VLOOKUP(C5069,reference!$A$1:$E$310,5,FALSE)</f>
        <v>5318020</v>
      </c>
      <c r="H5069" t="str">
        <f>VLOOKUP(C5069,reference!$A$1:$E$310,4,FALSE)</f>
        <v>KEO TENGAH</v>
      </c>
      <c r="I5069" t="str">
        <f>VLOOKUP($D5069,reference!$G$1:$H$25,2,FALSE)</f>
        <v>Pertanian lahan kering</v>
      </c>
      <c r="J5069" t="str">
        <f>VLOOKUP($E5069,reference!$G$1:$H$25,2,FALSE)</f>
        <v>Hutan lahan kering sekunder / bekas tebangan</v>
      </c>
      <c r="K5069" t="str">
        <f t="shared" si="79"/>
        <v>Non Irigasi</v>
      </c>
      <c r="L5069" t="s">
        <v>327</v>
      </c>
    </row>
    <row r="5070" spans="1:12" x14ac:dyDescent="0.25">
      <c r="A5070" s="1">
        <v>5069</v>
      </c>
      <c r="B5070" s="3">
        <v>12</v>
      </c>
      <c r="C5070" s="1">
        <v>221</v>
      </c>
      <c r="D5070" s="1">
        <v>11</v>
      </c>
      <c r="E5070" s="1">
        <v>0</v>
      </c>
      <c r="F5070" s="1">
        <v>0</v>
      </c>
      <c r="G5070">
        <f>VLOOKUP(C5070,reference!$A$1:$E$310,5,FALSE)</f>
        <v>5313041</v>
      </c>
      <c r="H5070" t="str">
        <f>VLOOKUP(C5070,reference!$A$1:$E$310,4,FALSE)</f>
        <v>SATAR MESE BARAT</v>
      </c>
      <c r="I5070" t="str">
        <f>VLOOKUP($D5070,reference!$G$1:$H$25,2,FALSE)</f>
        <v>Savanna / Padang rumput</v>
      </c>
      <c r="J5070" t="str">
        <f>VLOOKUP($E5070,reference!$G$1:$H$25,2,FALSE)</f>
        <v>No data</v>
      </c>
      <c r="K5070" t="str">
        <f t="shared" si="79"/>
        <v>Non Irigasi</v>
      </c>
      <c r="L5070" t="s">
        <v>327</v>
      </c>
    </row>
    <row r="5071" spans="1:12" x14ac:dyDescent="0.25">
      <c r="A5071" s="1">
        <v>5070</v>
      </c>
      <c r="B5071" s="3">
        <v>151</v>
      </c>
      <c r="C5071" s="1">
        <v>221</v>
      </c>
      <c r="D5071" s="1">
        <v>11</v>
      </c>
      <c r="E5071" s="1">
        <v>9</v>
      </c>
      <c r="F5071" s="1">
        <v>0</v>
      </c>
      <c r="G5071">
        <f>VLOOKUP(C5071,reference!$A$1:$E$310,5,FALSE)</f>
        <v>5313041</v>
      </c>
      <c r="H5071" t="str">
        <f>VLOOKUP(C5071,reference!$A$1:$E$310,4,FALSE)</f>
        <v>SATAR MESE BARAT</v>
      </c>
      <c r="I5071" t="str">
        <f>VLOOKUP($D5071,reference!$G$1:$H$25,2,FALSE)</f>
        <v>Savanna / Padang rumput</v>
      </c>
      <c r="J5071" t="str">
        <f>VLOOKUP($E5071,reference!$G$1:$H$25,2,FALSE)</f>
        <v>Semak belukar</v>
      </c>
      <c r="K5071" t="str">
        <f t="shared" si="79"/>
        <v>Non Irigasi</v>
      </c>
      <c r="L5071" t="s">
        <v>327</v>
      </c>
    </row>
    <row r="5072" spans="1:12" x14ac:dyDescent="0.25">
      <c r="A5072" s="1">
        <v>5071</v>
      </c>
      <c r="B5072" s="3">
        <v>624</v>
      </c>
      <c r="C5072" s="1">
        <v>210</v>
      </c>
      <c r="D5072" s="1">
        <v>1</v>
      </c>
      <c r="E5072" s="1">
        <v>2</v>
      </c>
      <c r="F5072" s="1">
        <v>0</v>
      </c>
      <c r="G5072">
        <f>VLOOKUP(C5072,reference!$A$1:$E$310,5,FALSE)</f>
        <v>5312012</v>
      </c>
      <c r="H5072" t="str">
        <f>VLOOKUP(C5072,reference!$A$1:$E$310,4,FALSE)</f>
        <v>INERIE</v>
      </c>
      <c r="I5072" t="str">
        <f>VLOOKUP($D5072,reference!$G$1:$H$25,2,FALSE)</f>
        <v>Hutan lahan kering primer</v>
      </c>
      <c r="J5072" t="str">
        <f>VLOOKUP($E5072,reference!$G$1:$H$25,2,FALSE)</f>
        <v>Hutan lahan kering sekunder / bekas tebangan</v>
      </c>
      <c r="K5072" t="str">
        <f t="shared" si="79"/>
        <v>Non Irigasi</v>
      </c>
      <c r="L5072" t="s">
        <v>329</v>
      </c>
    </row>
    <row r="5073" spans="1:12" x14ac:dyDescent="0.25">
      <c r="A5073" s="1">
        <v>5072</v>
      </c>
      <c r="B5073" s="3">
        <v>1</v>
      </c>
      <c r="C5073" s="1">
        <v>208</v>
      </c>
      <c r="D5073" s="1">
        <v>1</v>
      </c>
      <c r="E5073" s="1">
        <v>2</v>
      </c>
      <c r="F5073" s="1">
        <v>0</v>
      </c>
      <c r="G5073">
        <f>VLOOKUP(C5073,reference!$A$1:$E$310,5,FALSE)</f>
        <v>5312010</v>
      </c>
      <c r="H5073" t="str">
        <f>VLOOKUP(C5073,reference!$A$1:$E$310,4,FALSE)</f>
        <v>AIMERE</v>
      </c>
      <c r="I5073" t="str">
        <f>VLOOKUP($D5073,reference!$G$1:$H$25,2,FALSE)</f>
        <v>Hutan lahan kering primer</v>
      </c>
      <c r="J5073" t="str">
        <f>VLOOKUP($E5073,reference!$G$1:$H$25,2,FALSE)</f>
        <v>Hutan lahan kering sekunder / bekas tebangan</v>
      </c>
      <c r="K5073" t="str">
        <f t="shared" si="79"/>
        <v>Non Irigasi</v>
      </c>
      <c r="L5073" t="s">
        <v>329</v>
      </c>
    </row>
    <row r="5074" spans="1:12" x14ac:dyDescent="0.25">
      <c r="A5074" s="1">
        <v>5073</v>
      </c>
      <c r="B5074" s="3">
        <v>2</v>
      </c>
      <c r="C5074" s="1">
        <v>209</v>
      </c>
      <c r="D5074" s="1">
        <v>18</v>
      </c>
      <c r="E5074" s="1">
        <v>12</v>
      </c>
      <c r="F5074" s="1">
        <v>0</v>
      </c>
      <c r="G5074">
        <f>VLOOKUP(C5074,reference!$A$1:$E$310,5,FALSE)</f>
        <v>5312011</v>
      </c>
      <c r="H5074" t="str">
        <f>VLOOKUP(C5074,reference!$A$1:$E$310,4,FALSE)</f>
        <v>JEREBUU</v>
      </c>
      <c r="I5074" t="str">
        <f>VLOOKUP($D5074,reference!$G$1:$H$25,2,FALSE)</f>
        <v>Lahan terbuka</v>
      </c>
      <c r="J5074" t="str">
        <f>VLOOKUP($E5074,reference!$G$1:$H$25,2,FALSE)</f>
        <v>Pertanian lahan kering</v>
      </c>
      <c r="K5074" t="str">
        <f t="shared" si="79"/>
        <v>Non Irigasi</v>
      </c>
      <c r="L5074" t="s">
        <v>327</v>
      </c>
    </row>
    <row r="5075" spans="1:12" x14ac:dyDescent="0.25">
      <c r="A5075" s="1">
        <v>5074</v>
      </c>
      <c r="B5075" s="3">
        <v>10</v>
      </c>
      <c r="C5075" s="1">
        <v>212</v>
      </c>
      <c r="D5075" s="1">
        <v>13</v>
      </c>
      <c r="E5075" s="1">
        <v>1</v>
      </c>
      <c r="F5075" s="1">
        <v>0</v>
      </c>
      <c r="G5075">
        <f>VLOOKUP(C5075,reference!$A$1:$E$310,5,FALSE)</f>
        <v>5312030</v>
      </c>
      <c r="H5075" t="str">
        <f>VLOOKUP(C5075,reference!$A$1:$E$310,4,FALSE)</f>
        <v>GOLEWA</v>
      </c>
      <c r="I5075" t="str">
        <f>VLOOKUP($D5075,reference!$G$1:$H$25,2,FALSE)</f>
        <v>Pertanian lahan kering  campur semak / kebun campur</v>
      </c>
      <c r="J5075" t="str">
        <f>VLOOKUP($E5075,reference!$G$1:$H$25,2,FALSE)</f>
        <v>Hutan lahan kering primer</v>
      </c>
      <c r="K5075" t="str">
        <f t="shared" si="79"/>
        <v>Non Irigasi</v>
      </c>
      <c r="L5075" t="s">
        <v>327</v>
      </c>
    </row>
    <row r="5076" spans="1:12" x14ac:dyDescent="0.25">
      <c r="A5076" s="1">
        <v>5075</v>
      </c>
      <c r="B5076" s="3">
        <v>386</v>
      </c>
      <c r="C5076" s="1">
        <v>191</v>
      </c>
      <c r="D5076" s="1">
        <v>11</v>
      </c>
      <c r="E5076" s="1">
        <v>18</v>
      </c>
      <c r="F5076" s="1">
        <v>0</v>
      </c>
      <c r="G5076">
        <f>VLOOKUP(C5076,reference!$A$1:$E$310,5,FALSE)</f>
        <v>5311030</v>
      </c>
      <c r="H5076" t="str">
        <f>VLOOKUP(C5076,reference!$A$1:$E$310,4,FALSE)</f>
        <v>ENDE SELATAN</v>
      </c>
      <c r="I5076" t="str">
        <f>VLOOKUP($D5076,reference!$G$1:$H$25,2,FALSE)</f>
        <v>Savanna / Padang rumput</v>
      </c>
      <c r="J5076" t="str">
        <f>VLOOKUP($E5076,reference!$G$1:$H$25,2,FALSE)</f>
        <v>Lahan terbuka</v>
      </c>
      <c r="K5076" t="str">
        <f t="shared" si="79"/>
        <v>Non Irigasi</v>
      </c>
      <c r="L5076" t="s">
        <v>327</v>
      </c>
    </row>
    <row r="5077" spans="1:12" x14ac:dyDescent="0.25">
      <c r="A5077" s="1">
        <v>5076</v>
      </c>
      <c r="B5077" s="3">
        <v>33</v>
      </c>
      <c r="C5077" s="1">
        <v>191</v>
      </c>
      <c r="D5077" s="1">
        <v>11</v>
      </c>
      <c r="E5077" s="1">
        <v>2</v>
      </c>
      <c r="F5077" s="1">
        <v>0</v>
      </c>
      <c r="G5077">
        <f>VLOOKUP(C5077,reference!$A$1:$E$310,5,FALSE)</f>
        <v>5311030</v>
      </c>
      <c r="H5077" t="str">
        <f>VLOOKUP(C5077,reference!$A$1:$E$310,4,FALSE)</f>
        <v>ENDE SELATAN</v>
      </c>
      <c r="I5077" t="str">
        <f>VLOOKUP($D5077,reference!$G$1:$H$25,2,FALSE)</f>
        <v>Savanna / Padang rumput</v>
      </c>
      <c r="J5077" t="str">
        <f>VLOOKUP($E5077,reference!$G$1:$H$25,2,FALSE)</f>
        <v>Hutan lahan kering sekunder / bekas tebangan</v>
      </c>
      <c r="K5077" t="str">
        <f t="shared" si="79"/>
        <v>Non Irigasi</v>
      </c>
      <c r="L5077" t="s">
        <v>327</v>
      </c>
    </row>
    <row r="5078" spans="1:12" x14ac:dyDescent="0.25">
      <c r="A5078" s="1">
        <v>5077</v>
      </c>
      <c r="B5078" s="3">
        <v>7</v>
      </c>
      <c r="C5078" s="1">
        <v>191</v>
      </c>
      <c r="D5078" s="1">
        <v>9</v>
      </c>
      <c r="E5078" s="1">
        <v>18</v>
      </c>
      <c r="F5078" s="1">
        <v>0</v>
      </c>
      <c r="G5078">
        <f>VLOOKUP(C5078,reference!$A$1:$E$310,5,FALSE)</f>
        <v>5311030</v>
      </c>
      <c r="H5078" t="str">
        <f>VLOOKUP(C5078,reference!$A$1:$E$310,4,FALSE)</f>
        <v>ENDE SELATAN</v>
      </c>
      <c r="I5078" t="str">
        <f>VLOOKUP($D5078,reference!$G$1:$H$25,2,FALSE)</f>
        <v>Semak belukar</v>
      </c>
      <c r="J5078" t="str">
        <f>VLOOKUP($E5078,reference!$G$1:$H$25,2,FALSE)</f>
        <v>Lahan terbuka</v>
      </c>
      <c r="K5078" t="str">
        <f t="shared" si="79"/>
        <v>Non Irigasi</v>
      </c>
      <c r="L5078" t="s">
        <v>327</v>
      </c>
    </row>
    <row r="5079" spans="1:12" x14ac:dyDescent="0.25">
      <c r="A5079" s="1">
        <v>5078</v>
      </c>
      <c r="B5079" s="3">
        <v>174</v>
      </c>
      <c r="C5079" s="1">
        <v>210</v>
      </c>
      <c r="D5079" s="1">
        <v>2</v>
      </c>
      <c r="E5079" s="1">
        <v>1</v>
      </c>
      <c r="F5079" s="1">
        <v>0</v>
      </c>
      <c r="G5079">
        <f>VLOOKUP(C5079,reference!$A$1:$E$310,5,FALSE)</f>
        <v>5312012</v>
      </c>
      <c r="H5079" t="str">
        <f>VLOOKUP(C5079,reference!$A$1:$E$310,4,FALSE)</f>
        <v>INERIE</v>
      </c>
      <c r="I5079" t="str">
        <f>VLOOKUP($D5079,reference!$G$1:$H$25,2,FALSE)</f>
        <v>Hutan lahan kering sekunder / bekas tebangan</v>
      </c>
      <c r="J5079" t="str">
        <f>VLOOKUP($E5079,reference!$G$1:$H$25,2,FALSE)</f>
        <v>Hutan lahan kering primer</v>
      </c>
      <c r="K5079" t="str">
        <f t="shared" si="79"/>
        <v>Non Irigasi</v>
      </c>
      <c r="L5079" t="s">
        <v>327</v>
      </c>
    </row>
    <row r="5080" spans="1:12" x14ac:dyDescent="0.25">
      <c r="A5080" s="1">
        <v>5079</v>
      </c>
      <c r="B5080" s="3">
        <v>31</v>
      </c>
      <c r="C5080" s="1">
        <v>209</v>
      </c>
      <c r="D5080" s="1">
        <v>13</v>
      </c>
      <c r="E5080" s="1">
        <v>1</v>
      </c>
      <c r="F5080" s="1">
        <v>0</v>
      </c>
      <c r="G5080">
        <f>VLOOKUP(C5080,reference!$A$1:$E$310,5,FALSE)</f>
        <v>5312011</v>
      </c>
      <c r="H5080" t="str">
        <f>VLOOKUP(C5080,reference!$A$1:$E$310,4,FALSE)</f>
        <v>JEREBUU</v>
      </c>
      <c r="I5080" t="str">
        <f>VLOOKUP($D5080,reference!$G$1:$H$25,2,FALSE)</f>
        <v>Pertanian lahan kering  campur semak / kebun campur</v>
      </c>
      <c r="J5080" t="str">
        <f>VLOOKUP($E5080,reference!$G$1:$H$25,2,FALSE)</f>
        <v>Hutan lahan kering primer</v>
      </c>
      <c r="K5080" t="str">
        <f t="shared" si="79"/>
        <v>Non Irigasi</v>
      </c>
      <c r="L5080" t="s">
        <v>327</v>
      </c>
    </row>
    <row r="5081" spans="1:12" x14ac:dyDescent="0.25">
      <c r="A5081" s="1">
        <v>5080</v>
      </c>
      <c r="B5081" s="3">
        <v>56</v>
      </c>
      <c r="C5081" s="1">
        <v>191</v>
      </c>
      <c r="D5081" s="1">
        <v>9</v>
      </c>
      <c r="E5081" s="1">
        <v>9</v>
      </c>
      <c r="F5081" s="1">
        <v>0</v>
      </c>
      <c r="G5081">
        <f>VLOOKUP(C5081,reference!$A$1:$E$310,5,FALSE)</f>
        <v>5311030</v>
      </c>
      <c r="H5081" t="str">
        <f>VLOOKUP(C5081,reference!$A$1:$E$310,4,FALSE)</f>
        <v>ENDE SELATAN</v>
      </c>
      <c r="I5081" t="str">
        <f>VLOOKUP($D5081,reference!$G$1:$H$25,2,FALSE)</f>
        <v>Semak belukar</v>
      </c>
      <c r="J5081" t="str">
        <f>VLOOKUP($E5081,reference!$G$1:$H$25,2,FALSE)</f>
        <v>Semak belukar</v>
      </c>
      <c r="K5081" t="str">
        <f t="shared" si="79"/>
        <v>Non Irigasi</v>
      </c>
      <c r="L5081" t="s">
        <v>327</v>
      </c>
    </row>
    <row r="5082" spans="1:12" x14ac:dyDescent="0.25">
      <c r="A5082" s="1">
        <v>5081</v>
      </c>
      <c r="B5082" s="3">
        <v>2</v>
      </c>
      <c r="C5082" s="1">
        <v>210</v>
      </c>
      <c r="D5082" s="1">
        <v>13</v>
      </c>
      <c r="E5082" s="1">
        <v>11</v>
      </c>
      <c r="F5082" s="1">
        <v>0</v>
      </c>
      <c r="G5082">
        <f>VLOOKUP(C5082,reference!$A$1:$E$310,5,FALSE)</f>
        <v>5312012</v>
      </c>
      <c r="H5082" t="str">
        <f>VLOOKUP(C5082,reference!$A$1:$E$310,4,FALSE)</f>
        <v>INERIE</v>
      </c>
      <c r="I5082" t="str">
        <f>VLOOKUP($D5082,reference!$G$1:$H$25,2,FALSE)</f>
        <v>Pertanian lahan kering  campur semak / kebun campur</v>
      </c>
      <c r="J5082" t="str">
        <f>VLOOKUP($E5082,reference!$G$1:$H$25,2,FALSE)</f>
        <v>Savanna / Padang rumput</v>
      </c>
      <c r="K5082" t="str">
        <f t="shared" si="79"/>
        <v>Non Irigasi</v>
      </c>
      <c r="L5082" t="s">
        <v>327</v>
      </c>
    </row>
    <row r="5083" spans="1:12" x14ac:dyDescent="0.25">
      <c r="A5083" s="1">
        <v>5082</v>
      </c>
      <c r="B5083" s="3">
        <v>33</v>
      </c>
      <c r="C5083" s="1">
        <v>210</v>
      </c>
      <c r="D5083" s="1">
        <v>13</v>
      </c>
      <c r="E5083" s="1">
        <v>1</v>
      </c>
      <c r="F5083" s="1">
        <v>0</v>
      </c>
      <c r="G5083">
        <f>VLOOKUP(C5083,reference!$A$1:$E$310,5,FALSE)</f>
        <v>5312012</v>
      </c>
      <c r="H5083" t="str">
        <f>VLOOKUP(C5083,reference!$A$1:$E$310,4,FALSE)</f>
        <v>INERIE</v>
      </c>
      <c r="I5083" t="str">
        <f>VLOOKUP($D5083,reference!$G$1:$H$25,2,FALSE)</f>
        <v>Pertanian lahan kering  campur semak / kebun campur</v>
      </c>
      <c r="J5083" t="str">
        <f>VLOOKUP($E5083,reference!$G$1:$H$25,2,FALSE)</f>
        <v>Hutan lahan kering primer</v>
      </c>
      <c r="K5083" t="str">
        <f t="shared" si="79"/>
        <v>Non Irigasi</v>
      </c>
      <c r="L5083" t="s">
        <v>327</v>
      </c>
    </row>
    <row r="5084" spans="1:12" x14ac:dyDescent="0.25">
      <c r="A5084" s="1">
        <v>5083</v>
      </c>
      <c r="B5084" s="3">
        <v>30</v>
      </c>
      <c r="C5084" s="1">
        <v>210</v>
      </c>
      <c r="D5084" s="1">
        <v>11</v>
      </c>
      <c r="E5084" s="1">
        <v>2</v>
      </c>
      <c r="F5084" s="1">
        <v>0</v>
      </c>
      <c r="G5084">
        <f>VLOOKUP(C5084,reference!$A$1:$E$310,5,FALSE)</f>
        <v>5312012</v>
      </c>
      <c r="H5084" t="str">
        <f>VLOOKUP(C5084,reference!$A$1:$E$310,4,FALSE)</f>
        <v>INERIE</v>
      </c>
      <c r="I5084" t="str">
        <f>VLOOKUP($D5084,reference!$G$1:$H$25,2,FALSE)</f>
        <v>Savanna / Padang rumput</v>
      </c>
      <c r="J5084" t="str">
        <f>VLOOKUP($E5084,reference!$G$1:$H$25,2,FALSE)</f>
        <v>Hutan lahan kering sekunder / bekas tebangan</v>
      </c>
      <c r="K5084" t="str">
        <f t="shared" si="79"/>
        <v>Non Irigasi</v>
      </c>
      <c r="L5084" t="s">
        <v>327</v>
      </c>
    </row>
    <row r="5085" spans="1:12" x14ac:dyDescent="0.25">
      <c r="A5085" s="1">
        <v>5084</v>
      </c>
      <c r="B5085" s="3">
        <v>115</v>
      </c>
      <c r="C5085" s="1">
        <v>209</v>
      </c>
      <c r="D5085" s="1">
        <v>2</v>
      </c>
      <c r="E5085" s="1">
        <v>16</v>
      </c>
      <c r="F5085" s="1">
        <v>0</v>
      </c>
      <c r="G5085">
        <f>VLOOKUP(C5085,reference!$A$1:$E$310,5,FALSE)</f>
        <v>5312011</v>
      </c>
      <c r="H5085" t="str">
        <f>VLOOKUP(C5085,reference!$A$1:$E$310,4,FALSE)</f>
        <v>JEREBUU</v>
      </c>
      <c r="I5085" t="str">
        <f>VLOOKUP($D5085,reference!$G$1:$H$25,2,FALSE)</f>
        <v>Hutan lahan kering sekunder / bekas tebangan</v>
      </c>
      <c r="J5085" t="str">
        <f>VLOOKUP($E5085,reference!$G$1:$H$25,2,FALSE)</f>
        <v>Pemukiman</v>
      </c>
      <c r="K5085" t="str">
        <f t="shared" si="79"/>
        <v>Non Irigasi</v>
      </c>
      <c r="L5085" t="s">
        <v>328</v>
      </c>
    </row>
    <row r="5086" spans="1:12" x14ac:dyDescent="0.25">
      <c r="A5086" s="1">
        <v>5085</v>
      </c>
      <c r="B5086" s="3">
        <v>781</v>
      </c>
      <c r="C5086" s="1">
        <v>221</v>
      </c>
      <c r="D5086" s="1">
        <v>11</v>
      </c>
      <c r="E5086" s="1">
        <v>11</v>
      </c>
      <c r="F5086" s="1">
        <v>0</v>
      </c>
      <c r="G5086">
        <f>VLOOKUP(C5086,reference!$A$1:$E$310,5,FALSE)</f>
        <v>5313041</v>
      </c>
      <c r="H5086" t="str">
        <f>VLOOKUP(C5086,reference!$A$1:$E$310,4,FALSE)</f>
        <v>SATAR MESE BARAT</v>
      </c>
      <c r="I5086" t="str">
        <f>VLOOKUP($D5086,reference!$G$1:$H$25,2,FALSE)</f>
        <v>Savanna / Padang rumput</v>
      </c>
      <c r="J5086" t="str">
        <f>VLOOKUP($E5086,reference!$G$1:$H$25,2,FALSE)</f>
        <v>Savanna / Padang rumput</v>
      </c>
      <c r="K5086" t="str">
        <f t="shared" si="79"/>
        <v>Non Irigasi</v>
      </c>
      <c r="L5086" t="s">
        <v>327</v>
      </c>
    </row>
    <row r="5087" spans="1:12" x14ac:dyDescent="0.25">
      <c r="A5087" s="1">
        <v>5086</v>
      </c>
      <c r="B5087" s="3">
        <v>430</v>
      </c>
      <c r="C5087" s="1">
        <v>210</v>
      </c>
      <c r="D5087" s="1">
        <v>13</v>
      </c>
      <c r="E5087" s="1">
        <v>12</v>
      </c>
      <c r="F5087" s="1">
        <v>0</v>
      </c>
      <c r="G5087">
        <f>VLOOKUP(C5087,reference!$A$1:$E$310,5,FALSE)</f>
        <v>5312012</v>
      </c>
      <c r="H5087" t="str">
        <f>VLOOKUP(C5087,reference!$A$1:$E$310,4,FALSE)</f>
        <v>INERIE</v>
      </c>
      <c r="I5087" t="str">
        <f>VLOOKUP($D5087,reference!$G$1:$H$25,2,FALSE)</f>
        <v>Pertanian lahan kering  campur semak / kebun campur</v>
      </c>
      <c r="J5087" t="str">
        <f>VLOOKUP($E5087,reference!$G$1:$H$25,2,FALSE)</f>
        <v>Pertanian lahan kering</v>
      </c>
      <c r="K5087" t="str">
        <f t="shared" si="79"/>
        <v>Non Irigasi</v>
      </c>
      <c r="L5087" t="s">
        <v>327</v>
      </c>
    </row>
    <row r="5088" spans="1:12" x14ac:dyDescent="0.25">
      <c r="A5088" s="1">
        <v>5087</v>
      </c>
      <c r="B5088" s="3">
        <v>8</v>
      </c>
      <c r="C5088" s="1">
        <v>213</v>
      </c>
      <c r="D5088" s="1">
        <v>14</v>
      </c>
      <c r="E5088" s="1">
        <v>14</v>
      </c>
      <c r="F5088" s="1">
        <v>1</v>
      </c>
      <c r="G5088">
        <f>VLOOKUP(C5088,reference!$A$1:$E$310,5,FALSE)</f>
        <v>5312031</v>
      </c>
      <c r="H5088" t="str">
        <f>VLOOKUP(C5088,reference!$A$1:$E$310,4,FALSE)</f>
        <v>GOLEWA SELATAN</v>
      </c>
      <c r="I5088" t="str">
        <f>VLOOKUP($D5088,reference!$G$1:$H$25,2,FALSE)</f>
        <v>Sawah</v>
      </c>
      <c r="J5088" t="str">
        <f>VLOOKUP($E5088,reference!$G$1:$H$25,2,FALSE)</f>
        <v>Sawah</v>
      </c>
      <c r="K5088" t="str">
        <f t="shared" si="79"/>
        <v>Buffer Irigasi</v>
      </c>
      <c r="L5088" t="s">
        <v>327</v>
      </c>
    </row>
    <row r="5089" spans="1:12" x14ac:dyDescent="0.25">
      <c r="A5089" s="1">
        <v>5088</v>
      </c>
      <c r="B5089" s="3">
        <v>10</v>
      </c>
      <c r="C5089" s="1">
        <v>188</v>
      </c>
      <c r="D5089" s="1">
        <v>9</v>
      </c>
      <c r="E5089" s="1">
        <v>0</v>
      </c>
      <c r="F5089" s="1">
        <v>0</v>
      </c>
      <c r="G5089">
        <f>VLOOKUP(C5089,reference!$A$1:$E$310,5,FALSE)</f>
        <v>5311011</v>
      </c>
      <c r="H5089" t="str">
        <f>VLOOKUP(C5089,reference!$A$1:$E$310,4,FALSE)</f>
        <v>PULAU ENDE</v>
      </c>
      <c r="I5089" t="str">
        <f>VLOOKUP($D5089,reference!$G$1:$H$25,2,FALSE)</f>
        <v>Semak belukar</v>
      </c>
      <c r="J5089" t="str">
        <f>VLOOKUP($E5089,reference!$G$1:$H$25,2,FALSE)</f>
        <v>No data</v>
      </c>
      <c r="K5089" t="str">
        <f t="shared" si="79"/>
        <v>Non Irigasi</v>
      </c>
      <c r="L5089" t="s">
        <v>327</v>
      </c>
    </row>
    <row r="5090" spans="1:12" x14ac:dyDescent="0.25">
      <c r="A5090" s="1">
        <v>5089</v>
      </c>
      <c r="B5090" s="3">
        <v>22</v>
      </c>
      <c r="C5090" s="1">
        <v>210</v>
      </c>
      <c r="D5090" s="1">
        <v>2</v>
      </c>
      <c r="E5090" s="1">
        <v>9</v>
      </c>
      <c r="F5090" s="1">
        <v>0</v>
      </c>
      <c r="G5090">
        <f>VLOOKUP(C5090,reference!$A$1:$E$310,5,FALSE)</f>
        <v>5312012</v>
      </c>
      <c r="H5090" t="str">
        <f>VLOOKUP(C5090,reference!$A$1:$E$310,4,FALSE)</f>
        <v>INERIE</v>
      </c>
      <c r="I5090" t="str">
        <f>VLOOKUP($D5090,reference!$G$1:$H$25,2,FALSE)</f>
        <v>Hutan lahan kering sekunder / bekas tebangan</v>
      </c>
      <c r="J5090" t="str">
        <f>VLOOKUP($E5090,reference!$G$1:$H$25,2,FALSE)</f>
        <v>Semak belukar</v>
      </c>
      <c r="K5090" t="str">
        <f t="shared" si="79"/>
        <v>Non Irigasi</v>
      </c>
      <c r="L5090" t="s">
        <v>328</v>
      </c>
    </row>
    <row r="5091" spans="1:12" x14ac:dyDescent="0.25">
      <c r="A5091" s="1">
        <v>5090</v>
      </c>
      <c r="B5091" s="3">
        <v>25</v>
      </c>
      <c r="C5091" s="1">
        <v>210</v>
      </c>
      <c r="D5091" s="1">
        <v>18</v>
      </c>
      <c r="E5091" s="1">
        <v>2</v>
      </c>
      <c r="F5091" s="1">
        <v>0</v>
      </c>
      <c r="G5091">
        <f>VLOOKUP(C5091,reference!$A$1:$E$310,5,FALSE)</f>
        <v>5312012</v>
      </c>
      <c r="H5091" t="str">
        <f>VLOOKUP(C5091,reference!$A$1:$E$310,4,FALSE)</f>
        <v>INERIE</v>
      </c>
      <c r="I5091" t="str">
        <f>VLOOKUP($D5091,reference!$G$1:$H$25,2,FALSE)</f>
        <v>Lahan terbuka</v>
      </c>
      <c r="J5091" t="str">
        <f>VLOOKUP($E5091,reference!$G$1:$H$25,2,FALSE)</f>
        <v>Hutan lahan kering sekunder / bekas tebangan</v>
      </c>
      <c r="K5091" t="str">
        <f t="shared" si="79"/>
        <v>Non Irigasi</v>
      </c>
      <c r="L5091" t="s">
        <v>327</v>
      </c>
    </row>
    <row r="5092" spans="1:12" x14ac:dyDescent="0.25">
      <c r="A5092" s="1">
        <v>5091</v>
      </c>
      <c r="B5092" s="3">
        <v>203</v>
      </c>
      <c r="C5092" s="1">
        <v>210</v>
      </c>
      <c r="D5092" s="1">
        <v>18</v>
      </c>
      <c r="E5092" s="1">
        <v>18</v>
      </c>
      <c r="F5092" s="1">
        <v>0</v>
      </c>
      <c r="G5092">
        <f>VLOOKUP(C5092,reference!$A$1:$E$310,5,FALSE)</f>
        <v>5312012</v>
      </c>
      <c r="H5092" t="str">
        <f>VLOOKUP(C5092,reference!$A$1:$E$310,4,FALSE)</f>
        <v>INERIE</v>
      </c>
      <c r="I5092" t="str">
        <f>VLOOKUP($D5092,reference!$G$1:$H$25,2,FALSE)</f>
        <v>Lahan terbuka</v>
      </c>
      <c r="J5092" t="str">
        <f>VLOOKUP($E5092,reference!$G$1:$H$25,2,FALSE)</f>
        <v>Lahan terbuka</v>
      </c>
      <c r="K5092" t="str">
        <f t="shared" si="79"/>
        <v>Non Irigasi</v>
      </c>
      <c r="L5092" t="s">
        <v>327</v>
      </c>
    </row>
    <row r="5093" spans="1:12" x14ac:dyDescent="0.25">
      <c r="A5093" s="1">
        <v>5092</v>
      </c>
      <c r="B5093" s="3">
        <v>73</v>
      </c>
      <c r="C5093" s="1">
        <v>213</v>
      </c>
      <c r="D5093" s="1">
        <v>12</v>
      </c>
      <c r="E5093" s="1">
        <v>16</v>
      </c>
      <c r="F5093" s="1">
        <v>0</v>
      </c>
      <c r="G5093">
        <f>VLOOKUP(C5093,reference!$A$1:$E$310,5,FALSE)</f>
        <v>5312031</v>
      </c>
      <c r="H5093" t="str">
        <f>VLOOKUP(C5093,reference!$A$1:$E$310,4,FALSE)</f>
        <v>GOLEWA SELATAN</v>
      </c>
      <c r="I5093" t="str">
        <f>VLOOKUP($D5093,reference!$G$1:$H$25,2,FALSE)</f>
        <v>Pertanian lahan kering</v>
      </c>
      <c r="J5093" t="str">
        <f>VLOOKUP($E5093,reference!$G$1:$H$25,2,FALSE)</f>
        <v>Pemukiman</v>
      </c>
      <c r="K5093" t="str">
        <f t="shared" si="79"/>
        <v>Non Irigasi</v>
      </c>
      <c r="L5093" t="s">
        <v>327</v>
      </c>
    </row>
    <row r="5094" spans="1:12" x14ac:dyDescent="0.25">
      <c r="A5094" s="1">
        <v>5093</v>
      </c>
      <c r="B5094" s="3">
        <v>9</v>
      </c>
      <c r="C5094" s="1">
        <v>213</v>
      </c>
      <c r="D5094" s="1">
        <v>12</v>
      </c>
      <c r="E5094" s="1">
        <v>16</v>
      </c>
      <c r="F5094" s="1">
        <v>1</v>
      </c>
      <c r="G5094">
        <f>VLOOKUP(C5094,reference!$A$1:$E$310,5,FALSE)</f>
        <v>5312031</v>
      </c>
      <c r="H5094" t="str">
        <f>VLOOKUP(C5094,reference!$A$1:$E$310,4,FALSE)</f>
        <v>GOLEWA SELATAN</v>
      </c>
      <c r="I5094" t="str">
        <f>VLOOKUP($D5094,reference!$G$1:$H$25,2,FALSE)</f>
        <v>Pertanian lahan kering</v>
      </c>
      <c r="J5094" t="str">
        <f>VLOOKUP($E5094,reference!$G$1:$H$25,2,FALSE)</f>
        <v>Pemukiman</v>
      </c>
      <c r="K5094" t="str">
        <f t="shared" si="79"/>
        <v>Buffer Irigasi</v>
      </c>
      <c r="L5094" t="s">
        <v>327</v>
      </c>
    </row>
    <row r="5095" spans="1:12" x14ac:dyDescent="0.25">
      <c r="A5095" s="1">
        <v>5094</v>
      </c>
      <c r="B5095" s="3">
        <v>175</v>
      </c>
      <c r="C5095" s="1">
        <v>191</v>
      </c>
      <c r="D5095" s="1">
        <v>18</v>
      </c>
      <c r="E5095" s="1">
        <v>18</v>
      </c>
      <c r="F5095" s="1">
        <v>0</v>
      </c>
      <c r="G5095">
        <f>VLOOKUP(C5095,reference!$A$1:$E$310,5,FALSE)</f>
        <v>5311030</v>
      </c>
      <c r="H5095" t="str">
        <f>VLOOKUP(C5095,reference!$A$1:$E$310,4,FALSE)</f>
        <v>ENDE SELATAN</v>
      </c>
      <c r="I5095" t="str">
        <f>VLOOKUP($D5095,reference!$G$1:$H$25,2,FALSE)</f>
        <v>Lahan terbuka</v>
      </c>
      <c r="J5095" t="str">
        <f>VLOOKUP($E5095,reference!$G$1:$H$25,2,FALSE)</f>
        <v>Lahan terbuka</v>
      </c>
      <c r="K5095" t="str">
        <f t="shared" si="79"/>
        <v>Non Irigasi</v>
      </c>
      <c r="L5095" t="s">
        <v>327</v>
      </c>
    </row>
    <row r="5096" spans="1:12" x14ac:dyDescent="0.25">
      <c r="A5096" s="1">
        <v>5095</v>
      </c>
      <c r="B5096" s="3">
        <v>1</v>
      </c>
      <c r="C5096" s="1">
        <v>195</v>
      </c>
      <c r="D5096" s="1">
        <v>0</v>
      </c>
      <c r="E5096" s="1">
        <v>11</v>
      </c>
      <c r="F5096" s="1">
        <v>0</v>
      </c>
      <c r="G5096">
        <f>VLOOKUP(C5096,reference!$A$1:$E$310,5,FALSE)</f>
        <v>5311040</v>
      </c>
      <c r="H5096" t="str">
        <f>VLOOKUP(C5096,reference!$A$1:$E$310,4,FALSE)</f>
        <v>NDONA</v>
      </c>
      <c r="I5096" t="str">
        <f>VLOOKUP($D5096,reference!$G$1:$H$25,2,FALSE)</f>
        <v>No data</v>
      </c>
      <c r="J5096" t="str">
        <f>VLOOKUP($E5096,reference!$G$1:$H$25,2,FALSE)</f>
        <v>Savanna / Padang rumput</v>
      </c>
      <c r="K5096" t="str">
        <f t="shared" si="79"/>
        <v>Non Irigasi</v>
      </c>
      <c r="L5096" t="s">
        <v>327</v>
      </c>
    </row>
    <row r="5097" spans="1:12" x14ac:dyDescent="0.25">
      <c r="A5097" s="1">
        <v>5096</v>
      </c>
      <c r="B5097" s="3">
        <v>12</v>
      </c>
      <c r="C5097" s="1">
        <v>212</v>
      </c>
      <c r="D5097" s="1">
        <v>13</v>
      </c>
      <c r="E5097" s="1">
        <v>13</v>
      </c>
      <c r="F5097" s="1">
        <v>0</v>
      </c>
      <c r="G5097">
        <f>VLOOKUP(C5097,reference!$A$1:$E$310,5,FALSE)</f>
        <v>5312030</v>
      </c>
      <c r="H5097" t="str">
        <f>VLOOKUP(C5097,reference!$A$1:$E$310,4,FALSE)</f>
        <v>GOLEWA</v>
      </c>
      <c r="I5097" t="str">
        <f>VLOOKUP($D5097,reference!$G$1:$H$25,2,FALSE)</f>
        <v>Pertanian lahan kering  campur semak / kebun campur</v>
      </c>
      <c r="J5097" t="str">
        <f>VLOOKUP($E5097,reference!$G$1:$H$25,2,FALSE)</f>
        <v>Pertanian lahan kering  campur semak / kebun campur</v>
      </c>
      <c r="K5097" t="str">
        <f t="shared" si="79"/>
        <v>Non Irigasi</v>
      </c>
      <c r="L5097" t="s">
        <v>327</v>
      </c>
    </row>
    <row r="5098" spans="1:12" x14ac:dyDescent="0.25">
      <c r="A5098" s="1">
        <v>5097</v>
      </c>
      <c r="B5098" s="3">
        <v>956</v>
      </c>
      <c r="C5098" s="1">
        <v>210</v>
      </c>
      <c r="D5098" s="1">
        <v>13</v>
      </c>
      <c r="E5098" s="1">
        <v>2</v>
      </c>
      <c r="F5098" s="1">
        <v>0</v>
      </c>
      <c r="G5098">
        <f>VLOOKUP(C5098,reference!$A$1:$E$310,5,FALSE)</f>
        <v>5312012</v>
      </c>
      <c r="H5098" t="str">
        <f>VLOOKUP(C5098,reference!$A$1:$E$310,4,FALSE)</f>
        <v>INERIE</v>
      </c>
      <c r="I5098" t="str">
        <f>VLOOKUP($D5098,reference!$G$1:$H$25,2,FALSE)</f>
        <v>Pertanian lahan kering  campur semak / kebun campur</v>
      </c>
      <c r="J5098" t="str">
        <f>VLOOKUP($E5098,reference!$G$1:$H$25,2,FALSE)</f>
        <v>Hutan lahan kering sekunder / bekas tebangan</v>
      </c>
      <c r="K5098" t="str">
        <f t="shared" si="79"/>
        <v>Non Irigasi</v>
      </c>
      <c r="L5098" t="s">
        <v>327</v>
      </c>
    </row>
    <row r="5099" spans="1:12" x14ac:dyDescent="0.25">
      <c r="A5099" s="1">
        <v>5098</v>
      </c>
      <c r="B5099" s="3">
        <v>75</v>
      </c>
      <c r="C5099" s="1">
        <v>210</v>
      </c>
      <c r="D5099" s="1">
        <v>1</v>
      </c>
      <c r="E5099" s="1">
        <v>18</v>
      </c>
      <c r="F5099" s="1">
        <v>0</v>
      </c>
      <c r="G5099">
        <f>VLOOKUP(C5099,reference!$A$1:$E$310,5,FALSE)</f>
        <v>5312012</v>
      </c>
      <c r="H5099" t="str">
        <f>VLOOKUP(C5099,reference!$A$1:$E$310,4,FALSE)</f>
        <v>INERIE</v>
      </c>
      <c r="I5099" t="str">
        <f>VLOOKUP($D5099,reference!$G$1:$H$25,2,FALSE)</f>
        <v>Hutan lahan kering primer</v>
      </c>
      <c r="J5099" t="str">
        <f>VLOOKUP($E5099,reference!$G$1:$H$25,2,FALSE)</f>
        <v>Lahan terbuka</v>
      </c>
      <c r="K5099" t="str">
        <f t="shared" si="79"/>
        <v>Non Irigasi</v>
      </c>
      <c r="L5099" t="s">
        <v>328</v>
      </c>
    </row>
    <row r="5100" spans="1:12" x14ac:dyDescent="0.25">
      <c r="A5100" s="1">
        <v>5099</v>
      </c>
      <c r="B5100" s="3">
        <v>51</v>
      </c>
      <c r="C5100" s="1">
        <v>271</v>
      </c>
      <c r="D5100" s="1">
        <v>13</v>
      </c>
      <c r="E5100" s="1">
        <v>13</v>
      </c>
      <c r="F5100" s="1">
        <v>0</v>
      </c>
      <c r="G5100">
        <f>VLOOKUP(C5100,reference!$A$1:$E$310,5,FALSE)</f>
        <v>5318020</v>
      </c>
      <c r="H5100" t="str">
        <f>VLOOKUP(C5100,reference!$A$1:$E$310,4,FALSE)</f>
        <v>KEO TENGAH</v>
      </c>
      <c r="I5100" t="str">
        <f>VLOOKUP($D5100,reference!$G$1:$H$25,2,FALSE)</f>
        <v>Pertanian lahan kering  campur semak / kebun campur</v>
      </c>
      <c r="J5100" t="str">
        <f>VLOOKUP($E5100,reference!$G$1:$H$25,2,FALSE)</f>
        <v>Pertanian lahan kering  campur semak / kebun campur</v>
      </c>
      <c r="K5100" t="str">
        <f t="shared" si="79"/>
        <v>Non Irigasi</v>
      </c>
      <c r="L5100" t="s">
        <v>327</v>
      </c>
    </row>
    <row r="5101" spans="1:12" x14ac:dyDescent="0.25">
      <c r="A5101" s="1">
        <v>5100</v>
      </c>
      <c r="B5101" s="3">
        <v>32</v>
      </c>
      <c r="C5101" s="1">
        <v>209</v>
      </c>
      <c r="D5101" s="1">
        <v>2</v>
      </c>
      <c r="E5101" s="1">
        <v>9</v>
      </c>
      <c r="F5101" s="1">
        <v>0</v>
      </c>
      <c r="G5101">
        <f>VLOOKUP(C5101,reference!$A$1:$E$310,5,FALSE)</f>
        <v>5312011</v>
      </c>
      <c r="H5101" t="str">
        <f>VLOOKUP(C5101,reference!$A$1:$E$310,4,FALSE)</f>
        <v>JEREBUU</v>
      </c>
      <c r="I5101" t="str">
        <f>VLOOKUP($D5101,reference!$G$1:$H$25,2,FALSE)</f>
        <v>Hutan lahan kering sekunder / bekas tebangan</v>
      </c>
      <c r="J5101" t="str">
        <f>VLOOKUP($E5101,reference!$G$1:$H$25,2,FALSE)</f>
        <v>Semak belukar</v>
      </c>
      <c r="K5101" t="str">
        <f t="shared" si="79"/>
        <v>Non Irigasi</v>
      </c>
      <c r="L5101" t="s">
        <v>328</v>
      </c>
    </row>
    <row r="5102" spans="1:12" x14ac:dyDescent="0.25">
      <c r="A5102" s="1">
        <v>5101</v>
      </c>
      <c r="B5102" s="3">
        <v>13</v>
      </c>
      <c r="C5102" s="1">
        <v>191</v>
      </c>
      <c r="D5102" s="1">
        <v>0</v>
      </c>
      <c r="E5102" s="1">
        <v>18</v>
      </c>
      <c r="F5102" s="1">
        <v>0</v>
      </c>
      <c r="G5102">
        <f>VLOOKUP(C5102,reference!$A$1:$E$310,5,FALSE)</f>
        <v>5311030</v>
      </c>
      <c r="H5102" t="str">
        <f>VLOOKUP(C5102,reference!$A$1:$E$310,4,FALSE)</f>
        <v>ENDE SELATAN</v>
      </c>
      <c r="I5102" t="str">
        <f>VLOOKUP($D5102,reference!$G$1:$H$25,2,FALSE)</f>
        <v>No data</v>
      </c>
      <c r="J5102" t="str">
        <f>VLOOKUP($E5102,reference!$G$1:$H$25,2,FALSE)</f>
        <v>Lahan terbuka</v>
      </c>
      <c r="K5102" t="str">
        <f t="shared" si="79"/>
        <v>Non Irigasi</v>
      </c>
      <c r="L5102" t="s">
        <v>327</v>
      </c>
    </row>
    <row r="5103" spans="1:12" x14ac:dyDescent="0.25">
      <c r="A5103" s="1">
        <v>5102</v>
      </c>
      <c r="B5103" s="3">
        <v>13</v>
      </c>
      <c r="C5103" s="1">
        <v>213</v>
      </c>
      <c r="D5103" s="1">
        <v>12</v>
      </c>
      <c r="E5103" s="1">
        <v>14</v>
      </c>
      <c r="F5103" s="1">
        <v>1</v>
      </c>
      <c r="G5103">
        <f>VLOOKUP(C5103,reference!$A$1:$E$310,5,FALSE)</f>
        <v>5312031</v>
      </c>
      <c r="H5103" t="str">
        <f>VLOOKUP(C5103,reference!$A$1:$E$310,4,FALSE)</f>
        <v>GOLEWA SELATAN</v>
      </c>
      <c r="I5103" t="str">
        <f>VLOOKUP($D5103,reference!$G$1:$H$25,2,FALSE)</f>
        <v>Pertanian lahan kering</v>
      </c>
      <c r="J5103" t="str">
        <f>VLOOKUP($E5103,reference!$G$1:$H$25,2,FALSE)</f>
        <v>Sawah</v>
      </c>
      <c r="K5103" t="str">
        <f t="shared" si="79"/>
        <v>Buffer Irigasi</v>
      </c>
      <c r="L5103" t="s">
        <v>327</v>
      </c>
    </row>
    <row r="5104" spans="1:12" x14ac:dyDescent="0.25">
      <c r="A5104" s="1">
        <v>5103</v>
      </c>
      <c r="B5104" s="3">
        <v>11</v>
      </c>
      <c r="C5104" s="1">
        <v>271</v>
      </c>
      <c r="D5104" s="1">
        <v>13</v>
      </c>
      <c r="E5104" s="1">
        <v>16</v>
      </c>
      <c r="F5104" s="1">
        <v>0</v>
      </c>
      <c r="G5104">
        <f>VLOOKUP(C5104,reference!$A$1:$E$310,5,FALSE)</f>
        <v>5318020</v>
      </c>
      <c r="H5104" t="str">
        <f>VLOOKUP(C5104,reference!$A$1:$E$310,4,FALSE)</f>
        <v>KEO TENGAH</v>
      </c>
      <c r="I5104" t="str">
        <f>VLOOKUP($D5104,reference!$G$1:$H$25,2,FALSE)</f>
        <v>Pertanian lahan kering  campur semak / kebun campur</v>
      </c>
      <c r="J5104" t="str">
        <f>VLOOKUP($E5104,reference!$G$1:$H$25,2,FALSE)</f>
        <v>Pemukiman</v>
      </c>
      <c r="K5104" t="str">
        <f t="shared" si="79"/>
        <v>Non Irigasi</v>
      </c>
      <c r="L5104" t="s">
        <v>327</v>
      </c>
    </row>
    <row r="5105" spans="1:12" x14ac:dyDescent="0.25">
      <c r="A5105" s="1">
        <v>5104</v>
      </c>
      <c r="B5105" s="3">
        <v>1</v>
      </c>
      <c r="C5105" s="1">
        <v>191</v>
      </c>
      <c r="D5105" s="1">
        <v>0</v>
      </c>
      <c r="E5105" s="1">
        <v>9</v>
      </c>
      <c r="F5105" s="1">
        <v>0</v>
      </c>
      <c r="G5105">
        <f>VLOOKUP(C5105,reference!$A$1:$E$310,5,FALSE)</f>
        <v>5311030</v>
      </c>
      <c r="H5105" t="str">
        <f>VLOOKUP(C5105,reference!$A$1:$E$310,4,FALSE)</f>
        <v>ENDE SELATAN</v>
      </c>
      <c r="I5105" t="str">
        <f>VLOOKUP($D5105,reference!$G$1:$H$25,2,FALSE)</f>
        <v>No data</v>
      </c>
      <c r="J5105" t="str">
        <f>VLOOKUP($E5105,reference!$G$1:$H$25,2,FALSE)</f>
        <v>Semak belukar</v>
      </c>
      <c r="K5105" t="str">
        <f t="shared" si="79"/>
        <v>Non Irigasi</v>
      </c>
      <c r="L5105" t="s">
        <v>327</v>
      </c>
    </row>
    <row r="5106" spans="1:12" x14ac:dyDescent="0.25">
      <c r="A5106" s="1">
        <v>5105</v>
      </c>
      <c r="B5106" s="3">
        <v>1173</v>
      </c>
      <c r="C5106" s="1">
        <v>210</v>
      </c>
      <c r="D5106" s="1">
        <v>9</v>
      </c>
      <c r="E5106" s="1">
        <v>2</v>
      </c>
      <c r="F5106" s="1">
        <v>0</v>
      </c>
      <c r="G5106">
        <f>VLOOKUP(C5106,reference!$A$1:$E$310,5,FALSE)</f>
        <v>5312012</v>
      </c>
      <c r="H5106" t="str">
        <f>VLOOKUP(C5106,reference!$A$1:$E$310,4,FALSE)</f>
        <v>INERIE</v>
      </c>
      <c r="I5106" t="str">
        <f>VLOOKUP($D5106,reference!$G$1:$H$25,2,FALSE)</f>
        <v>Semak belukar</v>
      </c>
      <c r="J5106" t="str">
        <f>VLOOKUP($E5106,reference!$G$1:$H$25,2,FALSE)</f>
        <v>Hutan lahan kering sekunder / bekas tebangan</v>
      </c>
      <c r="K5106" t="str">
        <f t="shared" si="79"/>
        <v>Non Irigasi</v>
      </c>
      <c r="L5106" t="s">
        <v>327</v>
      </c>
    </row>
    <row r="5107" spans="1:12" x14ac:dyDescent="0.25">
      <c r="A5107" s="1">
        <v>5106</v>
      </c>
      <c r="B5107" s="3">
        <v>1</v>
      </c>
      <c r="C5107" s="1">
        <v>210</v>
      </c>
      <c r="D5107" s="1">
        <v>11</v>
      </c>
      <c r="E5107" s="1">
        <v>18</v>
      </c>
      <c r="F5107" s="1">
        <v>0</v>
      </c>
      <c r="G5107">
        <f>VLOOKUP(C5107,reference!$A$1:$E$310,5,FALSE)</f>
        <v>5312012</v>
      </c>
      <c r="H5107" t="str">
        <f>VLOOKUP(C5107,reference!$A$1:$E$310,4,FALSE)</f>
        <v>INERIE</v>
      </c>
      <c r="I5107" t="str">
        <f>VLOOKUP($D5107,reference!$G$1:$H$25,2,FALSE)</f>
        <v>Savanna / Padang rumput</v>
      </c>
      <c r="J5107" t="str">
        <f>VLOOKUP($E5107,reference!$G$1:$H$25,2,FALSE)</f>
        <v>Lahan terbuka</v>
      </c>
      <c r="K5107" t="str">
        <f t="shared" si="79"/>
        <v>Non Irigasi</v>
      </c>
      <c r="L5107" t="s">
        <v>327</v>
      </c>
    </row>
    <row r="5108" spans="1:12" x14ac:dyDescent="0.25">
      <c r="A5108" s="1">
        <v>5107</v>
      </c>
      <c r="B5108" s="3">
        <v>5</v>
      </c>
      <c r="C5108" s="1">
        <v>210</v>
      </c>
      <c r="D5108" s="1">
        <v>11</v>
      </c>
      <c r="E5108" s="1">
        <v>13</v>
      </c>
      <c r="F5108" s="1">
        <v>0</v>
      </c>
      <c r="G5108">
        <f>VLOOKUP(C5108,reference!$A$1:$E$310,5,FALSE)</f>
        <v>5312012</v>
      </c>
      <c r="H5108" t="str">
        <f>VLOOKUP(C5108,reference!$A$1:$E$310,4,FALSE)</f>
        <v>INERIE</v>
      </c>
      <c r="I5108" t="str">
        <f>VLOOKUP($D5108,reference!$G$1:$H$25,2,FALSE)</f>
        <v>Savanna / Padang rumput</v>
      </c>
      <c r="J5108" t="str">
        <f>VLOOKUP($E5108,reference!$G$1:$H$25,2,FALSE)</f>
        <v>Pertanian lahan kering  campur semak / kebun campur</v>
      </c>
      <c r="K5108" t="str">
        <f t="shared" si="79"/>
        <v>Non Irigasi</v>
      </c>
      <c r="L5108" t="s">
        <v>327</v>
      </c>
    </row>
    <row r="5109" spans="1:12" x14ac:dyDescent="0.25">
      <c r="A5109" s="1">
        <v>5108</v>
      </c>
      <c r="B5109" s="3">
        <v>2</v>
      </c>
      <c r="C5109" s="1">
        <v>209</v>
      </c>
      <c r="D5109" s="1">
        <v>11</v>
      </c>
      <c r="E5109" s="1">
        <v>13</v>
      </c>
      <c r="F5109" s="1">
        <v>0</v>
      </c>
      <c r="G5109">
        <f>VLOOKUP(C5109,reference!$A$1:$E$310,5,FALSE)</f>
        <v>5312011</v>
      </c>
      <c r="H5109" t="str">
        <f>VLOOKUP(C5109,reference!$A$1:$E$310,4,FALSE)</f>
        <v>JEREBUU</v>
      </c>
      <c r="I5109" t="str">
        <f>VLOOKUP($D5109,reference!$G$1:$H$25,2,FALSE)</f>
        <v>Savanna / Padang rumput</v>
      </c>
      <c r="J5109" t="str">
        <f>VLOOKUP($E5109,reference!$G$1:$H$25,2,FALSE)</f>
        <v>Pertanian lahan kering  campur semak / kebun campur</v>
      </c>
      <c r="K5109" t="str">
        <f t="shared" si="79"/>
        <v>Non Irigasi</v>
      </c>
      <c r="L5109" t="s">
        <v>327</v>
      </c>
    </row>
    <row r="5110" spans="1:12" x14ac:dyDescent="0.25">
      <c r="A5110" s="1">
        <v>5109</v>
      </c>
      <c r="B5110" s="3">
        <v>68</v>
      </c>
      <c r="C5110" s="1">
        <v>210</v>
      </c>
      <c r="D5110" s="1">
        <v>9</v>
      </c>
      <c r="E5110" s="1">
        <v>18</v>
      </c>
      <c r="F5110" s="1">
        <v>0</v>
      </c>
      <c r="G5110">
        <f>VLOOKUP(C5110,reference!$A$1:$E$310,5,FALSE)</f>
        <v>5312012</v>
      </c>
      <c r="H5110" t="str">
        <f>VLOOKUP(C5110,reference!$A$1:$E$310,4,FALSE)</f>
        <v>INERIE</v>
      </c>
      <c r="I5110" t="str">
        <f>VLOOKUP($D5110,reference!$G$1:$H$25,2,FALSE)</f>
        <v>Semak belukar</v>
      </c>
      <c r="J5110" t="str">
        <f>VLOOKUP($E5110,reference!$G$1:$H$25,2,FALSE)</f>
        <v>Lahan terbuka</v>
      </c>
      <c r="K5110" t="str">
        <f t="shared" si="79"/>
        <v>Non Irigasi</v>
      </c>
      <c r="L5110" t="s">
        <v>327</v>
      </c>
    </row>
    <row r="5111" spans="1:12" x14ac:dyDescent="0.25">
      <c r="A5111" s="1">
        <v>5110</v>
      </c>
      <c r="B5111" s="3">
        <v>2842</v>
      </c>
      <c r="C5111" s="1">
        <v>213</v>
      </c>
      <c r="D5111" s="1">
        <v>1</v>
      </c>
      <c r="E5111" s="1">
        <v>1</v>
      </c>
      <c r="F5111" s="1">
        <v>0</v>
      </c>
      <c r="G5111">
        <f>VLOOKUP(C5111,reference!$A$1:$E$310,5,FALSE)</f>
        <v>5312031</v>
      </c>
      <c r="H5111" t="str">
        <f>VLOOKUP(C5111,reference!$A$1:$E$310,4,FALSE)</f>
        <v>GOLEWA SELATAN</v>
      </c>
      <c r="I5111" t="str">
        <f>VLOOKUP($D5111,reference!$G$1:$H$25,2,FALSE)</f>
        <v>Hutan lahan kering primer</v>
      </c>
      <c r="J5111" t="str">
        <f>VLOOKUP($E5111,reference!$G$1:$H$25,2,FALSE)</f>
        <v>Hutan lahan kering primer</v>
      </c>
      <c r="K5111" t="str">
        <f t="shared" si="79"/>
        <v>Non Irigasi</v>
      </c>
      <c r="L5111" t="s">
        <v>327</v>
      </c>
    </row>
    <row r="5112" spans="1:12" x14ac:dyDescent="0.25">
      <c r="A5112" s="1">
        <v>5111</v>
      </c>
      <c r="B5112" s="3">
        <v>1</v>
      </c>
      <c r="C5112" s="1">
        <v>213</v>
      </c>
      <c r="D5112" s="1">
        <v>1</v>
      </c>
      <c r="E5112" s="1">
        <v>13</v>
      </c>
      <c r="F5112" s="1">
        <v>0</v>
      </c>
      <c r="G5112">
        <f>VLOOKUP(C5112,reference!$A$1:$E$310,5,FALSE)</f>
        <v>5312031</v>
      </c>
      <c r="H5112" t="str">
        <f>VLOOKUP(C5112,reference!$A$1:$E$310,4,FALSE)</f>
        <v>GOLEWA SELATAN</v>
      </c>
      <c r="I5112" t="str">
        <f>VLOOKUP($D5112,reference!$G$1:$H$25,2,FALSE)</f>
        <v>Hutan lahan kering primer</v>
      </c>
      <c r="J5112" t="str">
        <f>VLOOKUP($E5112,reference!$G$1:$H$25,2,FALSE)</f>
        <v>Pertanian lahan kering  campur semak / kebun campur</v>
      </c>
      <c r="K5112" t="str">
        <f t="shared" si="79"/>
        <v>Non Irigasi</v>
      </c>
      <c r="L5112" t="s">
        <v>328</v>
      </c>
    </row>
    <row r="5113" spans="1:12" x14ac:dyDescent="0.25">
      <c r="A5113" s="1">
        <v>5112</v>
      </c>
      <c r="B5113" s="3">
        <v>122</v>
      </c>
      <c r="C5113" s="1">
        <v>213</v>
      </c>
      <c r="D5113" s="1">
        <v>1</v>
      </c>
      <c r="E5113" s="1">
        <v>12</v>
      </c>
      <c r="F5113" s="1">
        <v>0</v>
      </c>
      <c r="G5113">
        <f>VLOOKUP(C5113,reference!$A$1:$E$310,5,FALSE)</f>
        <v>5312031</v>
      </c>
      <c r="H5113" t="str">
        <f>VLOOKUP(C5113,reference!$A$1:$E$310,4,FALSE)</f>
        <v>GOLEWA SELATAN</v>
      </c>
      <c r="I5113" t="str">
        <f>VLOOKUP($D5113,reference!$G$1:$H$25,2,FALSE)</f>
        <v>Hutan lahan kering primer</v>
      </c>
      <c r="J5113" t="str">
        <f>VLOOKUP($E5113,reference!$G$1:$H$25,2,FALSE)</f>
        <v>Pertanian lahan kering</v>
      </c>
      <c r="K5113" t="str">
        <f t="shared" si="79"/>
        <v>Non Irigasi</v>
      </c>
      <c r="L5113" t="s">
        <v>328</v>
      </c>
    </row>
    <row r="5114" spans="1:12" x14ac:dyDescent="0.25">
      <c r="A5114" s="1">
        <v>5113</v>
      </c>
      <c r="B5114" s="3">
        <v>24</v>
      </c>
      <c r="C5114" s="1">
        <v>271</v>
      </c>
      <c r="D5114" s="1">
        <v>12</v>
      </c>
      <c r="E5114" s="1">
        <v>16</v>
      </c>
      <c r="F5114" s="1">
        <v>0</v>
      </c>
      <c r="G5114">
        <f>VLOOKUP(C5114,reference!$A$1:$E$310,5,FALSE)</f>
        <v>5318020</v>
      </c>
      <c r="H5114" t="str">
        <f>VLOOKUP(C5114,reference!$A$1:$E$310,4,FALSE)</f>
        <v>KEO TENGAH</v>
      </c>
      <c r="I5114" t="str">
        <f>VLOOKUP($D5114,reference!$G$1:$H$25,2,FALSE)</f>
        <v>Pertanian lahan kering</v>
      </c>
      <c r="J5114" t="str">
        <f>VLOOKUP($E5114,reference!$G$1:$H$25,2,FALSE)</f>
        <v>Pemukiman</v>
      </c>
      <c r="K5114" t="str">
        <f t="shared" si="79"/>
        <v>Non Irigasi</v>
      </c>
      <c r="L5114" t="s">
        <v>327</v>
      </c>
    </row>
    <row r="5115" spans="1:12" x14ac:dyDescent="0.25">
      <c r="A5115" s="1">
        <v>5114</v>
      </c>
      <c r="B5115" s="3">
        <v>152</v>
      </c>
      <c r="C5115" s="1">
        <v>271</v>
      </c>
      <c r="D5115" s="1">
        <v>11</v>
      </c>
      <c r="E5115" s="1">
        <v>11</v>
      </c>
      <c r="F5115" s="1">
        <v>0</v>
      </c>
      <c r="G5115">
        <f>VLOOKUP(C5115,reference!$A$1:$E$310,5,FALSE)</f>
        <v>5318020</v>
      </c>
      <c r="H5115" t="str">
        <f>VLOOKUP(C5115,reference!$A$1:$E$310,4,FALSE)</f>
        <v>KEO TENGAH</v>
      </c>
      <c r="I5115" t="str">
        <f>VLOOKUP($D5115,reference!$G$1:$H$25,2,FALSE)</f>
        <v>Savanna / Padang rumput</v>
      </c>
      <c r="J5115" t="str">
        <f>VLOOKUP($E5115,reference!$G$1:$H$25,2,FALSE)</f>
        <v>Savanna / Padang rumput</v>
      </c>
      <c r="K5115" t="str">
        <f t="shared" si="79"/>
        <v>Non Irigasi</v>
      </c>
      <c r="L5115" t="s">
        <v>327</v>
      </c>
    </row>
    <row r="5116" spans="1:12" x14ac:dyDescent="0.25">
      <c r="A5116" s="1">
        <v>5115</v>
      </c>
      <c r="B5116" s="3">
        <v>68</v>
      </c>
      <c r="C5116" s="1">
        <v>213</v>
      </c>
      <c r="D5116" s="1">
        <v>13</v>
      </c>
      <c r="E5116" s="1">
        <v>1</v>
      </c>
      <c r="F5116" s="1">
        <v>0</v>
      </c>
      <c r="G5116">
        <f>VLOOKUP(C5116,reference!$A$1:$E$310,5,FALSE)</f>
        <v>5312031</v>
      </c>
      <c r="H5116" t="str">
        <f>VLOOKUP(C5116,reference!$A$1:$E$310,4,FALSE)</f>
        <v>GOLEWA SELATAN</v>
      </c>
      <c r="I5116" t="str">
        <f>VLOOKUP($D5116,reference!$G$1:$H$25,2,FALSE)</f>
        <v>Pertanian lahan kering  campur semak / kebun campur</v>
      </c>
      <c r="J5116" t="str">
        <f>VLOOKUP($E5116,reference!$G$1:$H$25,2,FALSE)</f>
        <v>Hutan lahan kering primer</v>
      </c>
      <c r="K5116" t="str">
        <f t="shared" si="79"/>
        <v>Non Irigasi</v>
      </c>
      <c r="L5116" t="s">
        <v>327</v>
      </c>
    </row>
    <row r="5117" spans="1:12" x14ac:dyDescent="0.25">
      <c r="A5117" s="1">
        <v>5116</v>
      </c>
      <c r="B5117" s="3">
        <v>19</v>
      </c>
      <c r="C5117" s="1">
        <v>213</v>
      </c>
      <c r="D5117" s="1">
        <v>1</v>
      </c>
      <c r="E5117" s="1">
        <v>2</v>
      </c>
      <c r="F5117" s="1">
        <v>0</v>
      </c>
      <c r="G5117">
        <f>VLOOKUP(C5117,reference!$A$1:$E$310,5,FALSE)</f>
        <v>5312031</v>
      </c>
      <c r="H5117" t="str">
        <f>VLOOKUP(C5117,reference!$A$1:$E$310,4,FALSE)</f>
        <v>GOLEWA SELATAN</v>
      </c>
      <c r="I5117" t="str">
        <f>VLOOKUP($D5117,reference!$G$1:$H$25,2,FALSE)</f>
        <v>Hutan lahan kering primer</v>
      </c>
      <c r="J5117" t="str">
        <f>VLOOKUP($E5117,reference!$G$1:$H$25,2,FALSE)</f>
        <v>Hutan lahan kering sekunder / bekas tebangan</v>
      </c>
      <c r="K5117" t="str">
        <f t="shared" si="79"/>
        <v>Non Irigasi</v>
      </c>
      <c r="L5117" t="s">
        <v>329</v>
      </c>
    </row>
    <row r="5118" spans="1:12" x14ac:dyDescent="0.25">
      <c r="A5118" s="1">
        <v>5117</v>
      </c>
      <c r="B5118" s="3">
        <v>47</v>
      </c>
      <c r="C5118" s="1">
        <v>270</v>
      </c>
      <c r="D5118" s="1">
        <v>0</v>
      </c>
      <c r="E5118" s="1">
        <v>0</v>
      </c>
      <c r="F5118" s="1">
        <v>0</v>
      </c>
      <c r="G5118">
        <f>VLOOKUP(C5118,reference!$A$1:$E$310,5,FALSE)</f>
        <v>5318010</v>
      </c>
      <c r="H5118" t="str">
        <f>VLOOKUP(C5118,reference!$A$1:$E$310,4,FALSE)</f>
        <v>MAUPONGGO</v>
      </c>
      <c r="I5118" t="str">
        <f>VLOOKUP($D5118,reference!$G$1:$H$25,2,FALSE)</f>
        <v>No data</v>
      </c>
      <c r="J5118" t="str">
        <f>VLOOKUP($E5118,reference!$G$1:$H$25,2,FALSE)</f>
        <v>No data</v>
      </c>
      <c r="K5118" t="str">
        <f t="shared" si="79"/>
        <v>Non Irigasi</v>
      </c>
      <c r="L5118" t="s">
        <v>327</v>
      </c>
    </row>
    <row r="5119" spans="1:12" x14ac:dyDescent="0.25">
      <c r="A5119" s="1">
        <v>5118</v>
      </c>
      <c r="B5119" s="3">
        <v>1</v>
      </c>
      <c r="C5119" s="1">
        <v>271</v>
      </c>
      <c r="D5119" s="1">
        <v>12</v>
      </c>
      <c r="E5119" s="1">
        <v>13</v>
      </c>
      <c r="F5119" s="1">
        <v>0</v>
      </c>
      <c r="G5119">
        <f>VLOOKUP(C5119,reference!$A$1:$E$310,5,FALSE)</f>
        <v>5318020</v>
      </c>
      <c r="H5119" t="str">
        <f>VLOOKUP(C5119,reference!$A$1:$E$310,4,FALSE)</f>
        <v>KEO TENGAH</v>
      </c>
      <c r="I5119" t="str">
        <f>VLOOKUP($D5119,reference!$G$1:$H$25,2,FALSE)</f>
        <v>Pertanian lahan kering</v>
      </c>
      <c r="J5119" t="str">
        <f>VLOOKUP($E5119,reference!$G$1:$H$25,2,FALSE)</f>
        <v>Pertanian lahan kering  campur semak / kebun campur</v>
      </c>
      <c r="K5119" t="str">
        <f t="shared" si="79"/>
        <v>Non Irigasi</v>
      </c>
      <c r="L5119" t="s">
        <v>327</v>
      </c>
    </row>
    <row r="5120" spans="1:12" x14ac:dyDescent="0.25">
      <c r="A5120" s="1">
        <v>5119</v>
      </c>
      <c r="B5120" s="3">
        <v>205</v>
      </c>
      <c r="C5120" s="1">
        <v>271</v>
      </c>
      <c r="D5120" s="1">
        <v>11</v>
      </c>
      <c r="E5120" s="1">
        <v>2</v>
      </c>
      <c r="F5120" s="1">
        <v>0</v>
      </c>
      <c r="G5120">
        <f>VLOOKUP(C5120,reference!$A$1:$E$310,5,FALSE)</f>
        <v>5318020</v>
      </c>
      <c r="H5120" t="str">
        <f>VLOOKUP(C5120,reference!$A$1:$E$310,4,FALSE)</f>
        <v>KEO TENGAH</v>
      </c>
      <c r="I5120" t="str">
        <f>VLOOKUP($D5120,reference!$G$1:$H$25,2,FALSE)</f>
        <v>Savanna / Padang rumput</v>
      </c>
      <c r="J5120" t="str">
        <f>VLOOKUP($E5120,reference!$G$1:$H$25,2,FALSE)</f>
        <v>Hutan lahan kering sekunder / bekas tebangan</v>
      </c>
      <c r="K5120" t="str">
        <f t="shared" si="79"/>
        <v>Non Irigasi</v>
      </c>
      <c r="L5120" t="s">
        <v>327</v>
      </c>
    </row>
    <row r="5121" spans="1:12" x14ac:dyDescent="0.25">
      <c r="A5121" s="1">
        <v>5120</v>
      </c>
      <c r="B5121" s="3">
        <v>53</v>
      </c>
      <c r="C5121" s="1">
        <v>271</v>
      </c>
      <c r="D5121" s="1">
        <v>0</v>
      </c>
      <c r="E5121" s="1">
        <v>0</v>
      </c>
      <c r="F5121" s="1">
        <v>0</v>
      </c>
      <c r="G5121">
        <f>VLOOKUP(C5121,reference!$A$1:$E$310,5,FALSE)</f>
        <v>5318020</v>
      </c>
      <c r="H5121" t="str">
        <f>VLOOKUP(C5121,reference!$A$1:$E$310,4,FALSE)</f>
        <v>KEO TENGAH</v>
      </c>
      <c r="I5121" t="str">
        <f>VLOOKUP($D5121,reference!$G$1:$H$25,2,FALSE)</f>
        <v>No data</v>
      </c>
      <c r="J5121" t="str">
        <f>VLOOKUP($E5121,reference!$G$1:$H$25,2,FALSE)</f>
        <v>No data</v>
      </c>
      <c r="K5121" t="str">
        <f t="shared" si="79"/>
        <v>Non Irigasi</v>
      </c>
      <c r="L5121" t="s">
        <v>327</v>
      </c>
    </row>
    <row r="5122" spans="1:12" x14ac:dyDescent="0.25">
      <c r="A5122" s="1">
        <v>5121</v>
      </c>
      <c r="B5122" s="3">
        <v>1</v>
      </c>
      <c r="C5122" s="1">
        <v>271</v>
      </c>
      <c r="D5122" s="1">
        <v>2</v>
      </c>
      <c r="E5122" s="1">
        <v>0</v>
      </c>
      <c r="F5122" s="1">
        <v>0</v>
      </c>
      <c r="G5122">
        <f>VLOOKUP(C5122,reference!$A$1:$E$310,5,FALSE)</f>
        <v>5318020</v>
      </c>
      <c r="H5122" t="str">
        <f>VLOOKUP(C5122,reference!$A$1:$E$310,4,FALSE)</f>
        <v>KEO TENGAH</v>
      </c>
      <c r="I5122" t="str">
        <f>VLOOKUP($D5122,reference!$G$1:$H$25,2,FALSE)</f>
        <v>Hutan lahan kering sekunder / bekas tebangan</v>
      </c>
      <c r="J5122" t="str">
        <f>VLOOKUP($E5122,reference!$G$1:$H$25,2,FALSE)</f>
        <v>No data</v>
      </c>
      <c r="K5122" t="str">
        <f t="shared" si="79"/>
        <v>Non Irigasi</v>
      </c>
      <c r="L5122" t="s">
        <v>328</v>
      </c>
    </row>
    <row r="5123" spans="1:12" x14ac:dyDescent="0.25">
      <c r="A5123" s="1">
        <v>5122</v>
      </c>
      <c r="B5123" s="3">
        <v>13</v>
      </c>
      <c r="C5123" s="1">
        <v>221</v>
      </c>
      <c r="D5123" s="1">
        <v>0</v>
      </c>
      <c r="E5123" s="1">
        <v>9</v>
      </c>
      <c r="F5123" s="1">
        <v>0</v>
      </c>
      <c r="G5123">
        <f>VLOOKUP(C5123,reference!$A$1:$E$310,5,FALSE)</f>
        <v>5313041</v>
      </c>
      <c r="H5123" t="str">
        <f>VLOOKUP(C5123,reference!$A$1:$E$310,4,FALSE)</f>
        <v>SATAR MESE BARAT</v>
      </c>
      <c r="I5123" t="str">
        <f>VLOOKUP($D5123,reference!$G$1:$H$25,2,FALSE)</f>
        <v>No data</v>
      </c>
      <c r="J5123" t="str">
        <f>VLOOKUP($E5123,reference!$G$1:$H$25,2,FALSE)</f>
        <v>Semak belukar</v>
      </c>
      <c r="K5123" t="str">
        <f t="shared" ref="K5123:K5186" si="80">IF(F5123=0,"Non Irigasi","Buffer Irigasi")</f>
        <v>Non Irigasi</v>
      </c>
      <c r="L5123" t="s">
        <v>327</v>
      </c>
    </row>
    <row r="5124" spans="1:12" x14ac:dyDescent="0.25">
      <c r="A5124" s="1">
        <v>5123</v>
      </c>
      <c r="B5124" s="3">
        <v>213</v>
      </c>
      <c r="C5124" s="1">
        <v>221</v>
      </c>
      <c r="D5124" s="1">
        <v>11</v>
      </c>
      <c r="E5124" s="1">
        <v>2</v>
      </c>
      <c r="F5124" s="1">
        <v>0</v>
      </c>
      <c r="G5124">
        <f>VLOOKUP(C5124,reference!$A$1:$E$310,5,FALSE)</f>
        <v>5313041</v>
      </c>
      <c r="H5124" t="str">
        <f>VLOOKUP(C5124,reference!$A$1:$E$310,4,FALSE)</f>
        <v>SATAR MESE BARAT</v>
      </c>
      <c r="I5124" t="str">
        <f>VLOOKUP($D5124,reference!$G$1:$H$25,2,FALSE)</f>
        <v>Savanna / Padang rumput</v>
      </c>
      <c r="J5124" t="str">
        <f>VLOOKUP($E5124,reference!$G$1:$H$25,2,FALSE)</f>
        <v>Hutan lahan kering sekunder / bekas tebangan</v>
      </c>
      <c r="K5124" t="str">
        <f t="shared" si="80"/>
        <v>Non Irigasi</v>
      </c>
      <c r="L5124" t="s">
        <v>327</v>
      </c>
    </row>
    <row r="5125" spans="1:12" x14ac:dyDescent="0.25">
      <c r="A5125" s="1">
        <v>5124</v>
      </c>
      <c r="B5125" s="3">
        <v>41</v>
      </c>
      <c r="C5125" s="1">
        <v>210</v>
      </c>
      <c r="D5125" s="1">
        <v>1</v>
      </c>
      <c r="E5125" s="1">
        <v>9</v>
      </c>
      <c r="F5125" s="1">
        <v>0</v>
      </c>
      <c r="G5125">
        <f>VLOOKUP(C5125,reference!$A$1:$E$310,5,FALSE)</f>
        <v>5312012</v>
      </c>
      <c r="H5125" t="str">
        <f>VLOOKUP(C5125,reference!$A$1:$E$310,4,FALSE)</f>
        <v>INERIE</v>
      </c>
      <c r="I5125" t="str">
        <f>VLOOKUP($D5125,reference!$G$1:$H$25,2,FALSE)</f>
        <v>Hutan lahan kering primer</v>
      </c>
      <c r="J5125" t="str">
        <f>VLOOKUP($E5125,reference!$G$1:$H$25,2,FALSE)</f>
        <v>Semak belukar</v>
      </c>
      <c r="K5125" t="str">
        <f t="shared" si="80"/>
        <v>Non Irigasi</v>
      </c>
      <c r="L5125" t="s">
        <v>328</v>
      </c>
    </row>
    <row r="5126" spans="1:12" x14ac:dyDescent="0.25">
      <c r="A5126" s="1">
        <v>5125</v>
      </c>
      <c r="B5126" s="3">
        <v>27</v>
      </c>
      <c r="C5126" s="1">
        <v>210</v>
      </c>
      <c r="D5126" s="1">
        <v>13</v>
      </c>
      <c r="E5126" s="1">
        <v>9</v>
      </c>
      <c r="F5126" s="1">
        <v>0</v>
      </c>
      <c r="G5126">
        <f>VLOOKUP(C5126,reference!$A$1:$E$310,5,FALSE)</f>
        <v>5312012</v>
      </c>
      <c r="H5126" t="str">
        <f>VLOOKUP(C5126,reference!$A$1:$E$310,4,FALSE)</f>
        <v>INERIE</v>
      </c>
      <c r="I5126" t="str">
        <f>VLOOKUP($D5126,reference!$G$1:$H$25,2,FALSE)</f>
        <v>Pertanian lahan kering  campur semak / kebun campur</v>
      </c>
      <c r="J5126" t="str">
        <f>VLOOKUP($E5126,reference!$G$1:$H$25,2,FALSE)</f>
        <v>Semak belukar</v>
      </c>
      <c r="K5126" t="str">
        <f t="shared" si="80"/>
        <v>Non Irigasi</v>
      </c>
      <c r="L5126" t="s">
        <v>327</v>
      </c>
    </row>
    <row r="5127" spans="1:12" x14ac:dyDescent="0.25">
      <c r="A5127" s="1">
        <v>5126</v>
      </c>
      <c r="B5127" s="3">
        <v>6</v>
      </c>
      <c r="C5127" s="1">
        <v>209</v>
      </c>
      <c r="D5127" s="1">
        <v>2</v>
      </c>
      <c r="E5127" s="1">
        <v>12</v>
      </c>
      <c r="F5127" s="1">
        <v>0</v>
      </c>
      <c r="G5127">
        <f>VLOOKUP(C5127,reference!$A$1:$E$310,5,FALSE)</f>
        <v>5312011</v>
      </c>
      <c r="H5127" t="str">
        <f>VLOOKUP(C5127,reference!$A$1:$E$310,4,FALSE)</f>
        <v>JEREBUU</v>
      </c>
      <c r="I5127" t="str">
        <f>VLOOKUP($D5127,reference!$G$1:$H$25,2,FALSE)</f>
        <v>Hutan lahan kering sekunder / bekas tebangan</v>
      </c>
      <c r="J5127" t="str">
        <f>VLOOKUP($E5127,reference!$G$1:$H$25,2,FALSE)</f>
        <v>Pertanian lahan kering</v>
      </c>
      <c r="K5127" t="str">
        <f t="shared" si="80"/>
        <v>Non Irigasi</v>
      </c>
      <c r="L5127" t="s">
        <v>328</v>
      </c>
    </row>
    <row r="5128" spans="1:12" x14ac:dyDescent="0.25">
      <c r="A5128" s="1">
        <v>5127</v>
      </c>
      <c r="B5128" s="3">
        <v>7</v>
      </c>
      <c r="C5128" s="1">
        <v>270</v>
      </c>
      <c r="D5128" s="1">
        <v>16</v>
      </c>
      <c r="E5128" s="1">
        <v>2</v>
      </c>
      <c r="F5128" s="1">
        <v>0</v>
      </c>
      <c r="G5128">
        <f>VLOOKUP(C5128,reference!$A$1:$E$310,5,FALSE)</f>
        <v>5318010</v>
      </c>
      <c r="H5128" t="str">
        <f>VLOOKUP(C5128,reference!$A$1:$E$310,4,FALSE)</f>
        <v>MAUPONGGO</v>
      </c>
      <c r="I5128" t="str">
        <f>VLOOKUP($D5128,reference!$G$1:$H$25,2,FALSE)</f>
        <v>Pemukiman</v>
      </c>
      <c r="J5128" t="str">
        <f>VLOOKUP($E5128,reference!$G$1:$H$25,2,FALSE)</f>
        <v>Hutan lahan kering sekunder / bekas tebangan</v>
      </c>
      <c r="K5128" t="str">
        <f t="shared" si="80"/>
        <v>Non Irigasi</v>
      </c>
      <c r="L5128" t="s">
        <v>327</v>
      </c>
    </row>
    <row r="5129" spans="1:12" x14ac:dyDescent="0.25">
      <c r="A5129" s="1">
        <v>5128</v>
      </c>
      <c r="B5129" s="3">
        <v>6</v>
      </c>
      <c r="C5129" s="1">
        <v>271</v>
      </c>
      <c r="D5129" s="1">
        <v>0</v>
      </c>
      <c r="E5129" s="1">
        <v>13</v>
      </c>
      <c r="F5129" s="1">
        <v>0</v>
      </c>
      <c r="G5129">
        <f>VLOOKUP(C5129,reference!$A$1:$E$310,5,FALSE)</f>
        <v>5318020</v>
      </c>
      <c r="H5129" t="str">
        <f>VLOOKUP(C5129,reference!$A$1:$E$310,4,FALSE)</f>
        <v>KEO TENGAH</v>
      </c>
      <c r="I5129" t="str">
        <f>VLOOKUP($D5129,reference!$G$1:$H$25,2,FALSE)</f>
        <v>No data</v>
      </c>
      <c r="J5129" t="str">
        <f>VLOOKUP($E5129,reference!$G$1:$H$25,2,FALSE)</f>
        <v>Pertanian lahan kering  campur semak / kebun campur</v>
      </c>
      <c r="K5129" t="str">
        <f t="shared" si="80"/>
        <v>Non Irigasi</v>
      </c>
      <c r="L5129" t="s">
        <v>327</v>
      </c>
    </row>
    <row r="5130" spans="1:12" x14ac:dyDescent="0.25">
      <c r="A5130" s="1">
        <v>5129</v>
      </c>
      <c r="B5130" s="3">
        <v>83</v>
      </c>
      <c r="C5130" s="1">
        <v>212</v>
      </c>
      <c r="D5130" s="1">
        <v>1</v>
      </c>
      <c r="E5130" s="1">
        <v>1</v>
      </c>
      <c r="F5130" s="1">
        <v>0</v>
      </c>
      <c r="G5130">
        <f>VLOOKUP(C5130,reference!$A$1:$E$310,5,FALSE)</f>
        <v>5312030</v>
      </c>
      <c r="H5130" t="str">
        <f>VLOOKUP(C5130,reference!$A$1:$E$310,4,FALSE)</f>
        <v>GOLEWA</v>
      </c>
      <c r="I5130" t="str">
        <f>VLOOKUP($D5130,reference!$G$1:$H$25,2,FALSE)</f>
        <v>Hutan lahan kering primer</v>
      </c>
      <c r="J5130" t="str">
        <f>VLOOKUP($E5130,reference!$G$1:$H$25,2,FALSE)</f>
        <v>Hutan lahan kering primer</v>
      </c>
      <c r="K5130" t="str">
        <f t="shared" si="80"/>
        <v>Non Irigasi</v>
      </c>
      <c r="L5130" t="s">
        <v>327</v>
      </c>
    </row>
    <row r="5131" spans="1:12" x14ac:dyDescent="0.25">
      <c r="A5131" s="1">
        <v>5130</v>
      </c>
      <c r="B5131" s="3">
        <v>3</v>
      </c>
      <c r="C5131" s="1">
        <v>270</v>
      </c>
      <c r="D5131" s="1">
        <v>14</v>
      </c>
      <c r="E5131" s="1">
        <v>0</v>
      </c>
      <c r="F5131" s="1">
        <v>0</v>
      </c>
      <c r="G5131">
        <f>VLOOKUP(C5131,reference!$A$1:$E$310,5,FALSE)</f>
        <v>5318010</v>
      </c>
      <c r="H5131" t="str">
        <f>VLOOKUP(C5131,reference!$A$1:$E$310,4,FALSE)</f>
        <v>MAUPONGGO</v>
      </c>
      <c r="I5131" t="str">
        <f>VLOOKUP($D5131,reference!$G$1:$H$25,2,FALSE)</f>
        <v>Sawah</v>
      </c>
      <c r="J5131" t="str">
        <f>VLOOKUP($E5131,reference!$G$1:$H$25,2,FALSE)</f>
        <v>No data</v>
      </c>
      <c r="K5131" t="str">
        <f t="shared" si="80"/>
        <v>Non Irigasi</v>
      </c>
      <c r="L5131" t="s">
        <v>327</v>
      </c>
    </row>
    <row r="5132" spans="1:12" x14ac:dyDescent="0.25">
      <c r="A5132" s="1">
        <v>5131</v>
      </c>
      <c r="B5132" s="3">
        <v>6</v>
      </c>
      <c r="C5132" s="1">
        <v>270</v>
      </c>
      <c r="D5132" s="1">
        <v>0</v>
      </c>
      <c r="E5132" s="1">
        <v>16</v>
      </c>
      <c r="F5132" s="1">
        <v>0</v>
      </c>
      <c r="G5132">
        <f>VLOOKUP(C5132,reference!$A$1:$E$310,5,FALSE)</f>
        <v>5318010</v>
      </c>
      <c r="H5132" t="str">
        <f>VLOOKUP(C5132,reference!$A$1:$E$310,4,FALSE)</f>
        <v>MAUPONGGO</v>
      </c>
      <c r="I5132" t="str">
        <f>VLOOKUP($D5132,reference!$G$1:$H$25,2,FALSE)</f>
        <v>No data</v>
      </c>
      <c r="J5132" t="str">
        <f>VLOOKUP($E5132,reference!$G$1:$H$25,2,FALSE)</f>
        <v>Pemukiman</v>
      </c>
      <c r="K5132" t="str">
        <f t="shared" si="80"/>
        <v>Non Irigasi</v>
      </c>
      <c r="L5132" t="s">
        <v>327</v>
      </c>
    </row>
    <row r="5133" spans="1:12" x14ac:dyDescent="0.25">
      <c r="A5133" s="1">
        <v>5132</v>
      </c>
      <c r="B5133" s="3">
        <v>6</v>
      </c>
      <c r="C5133" s="1">
        <v>270</v>
      </c>
      <c r="D5133" s="1">
        <v>16</v>
      </c>
      <c r="E5133" s="1">
        <v>12</v>
      </c>
      <c r="F5133" s="1">
        <v>0</v>
      </c>
      <c r="G5133">
        <f>VLOOKUP(C5133,reference!$A$1:$E$310,5,FALSE)</f>
        <v>5318010</v>
      </c>
      <c r="H5133" t="str">
        <f>VLOOKUP(C5133,reference!$A$1:$E$310,4,FALSE)</f>
        <v>MAUPONGGO</v>
      </c>
      <c r="I5133" t="str">
        <f>VLOOKUP($D5133,reference!$G$1:$H$25,2,FALSE)</f>
        <v>Pemukiman</v>
      </c>
      <c r="J5133" t="str">
        <f>VLOOKUP($E5133,reference!$G$1:$H$25,2,FALSE)</f>
        <v>Pertanian lahan kering</v>
      </c>
      <c r="K5133" t="str">
        <f t="shared" si="80"/>
        <v>Non Irigasi</v>
      </c>
      <c r="L5133" t="s">
        <v>327</v>
      </c>
    </row>
    <row r="5134" spans="1:12" x14ac:dyDescent="0.25">
      <c r="A5134" s="1">
        <v>5133</v>
      </c>
      <c r="B5134" s="3">
        <v>12</v>
      </c>
      <c r="C5134" s="1">
        <v>270</v>
      </c>
      <c r="D5134" s="1">
        <v>16</v>
      </c>
      <c r="E5134" s="1">
        <v>16</v>
      </c>
      <c r="F5134" s="1">
        <v>0</v>
      </c>
      <c r="G5134">
        <f>VLOOKUP(C5134,reference!$A$1:$E$310,5,FALSE)</f>
        <v>5318010</v>
      </c>
      <c r="H5134" t="str">
        <f>VLOOKUP(C5134,reference!$A$1:$E$310,4,FALSE)</f>
        <v>MAUPONGGO</v>
      </c>
      <c r="I5134" t="str">
        <f>VLOOKUP($D5134,reference!$G$1:$H$25,2,FALSE)</f>
        <v>Pemukiman</v>
      </c>
      <c r="J5134" t="str">
        <f>VLOOKUP($E5134,reference!$G$1:$H$25,2,FALSE)</f>
        <v>Pemukiman</v>
      </c>
      <c r="K5134" t="str">
        <f t="shared" si="80"/>
        <v>Non Irigasi</v>
      </c>
      <c r="L5134" t="s">
        <v>327</v>
      </c>
    </row>
    <row r="5135" spans="1:12" x14ac:dyDescent="0.25">
      <c r="A5135" s="1">
        <v>5134</v>
      </c>
      <c r="B5135" s="3">
        <v>1</v>
      </c>
      <c r="C5135" s="1">
        <v>191</v>
      </c>
      <c r="D5135" s="1">
        <v>9</v>
      </c>
      <c r="E5135" s="1">
        <v>0</v>
      </c>
      <c r="F5135" s="1">
        <v>0</v>
      </c>
      <c r="G5135">
        <f>VLOOKUP(C5135,reference!$A$1:$E$310,5,FALSE)</f>
        <v>5311030</v>
      </c>
      <c r="H5135" t="str">
        <f>VLOOKUP(C5135,reference!$A$1:$E$310,4,FALSE)</f>
        <v>ENDE SELATAN</v>
      </c>
      <c r="I5135" t="str">
        <f>VLOOKUP($D5135,reference!$G$1:$H$25,2,FALSE)</f>
        <v>Semak belukar</v>
      </c>
      <c r="J5135" t="str">
        <f>VLOOKUP($E5135,reference!$G$1:$H$25,2,FALSE)</f>
        <v>No data</v>
      </c>
      <c r="K5135" t="str">
        <f t="shared" si="80"/>
        <v>Non Irigasi</v>
      </c>
      <c r="L5135" t="s">
        <v>327</v>
      </c>
    </row>
    <row r="5136" spans="1:12" x14ac:dyDescent="0.25">
      <c r="A5136" s="1">
        <v>5135</v>
      </c>
      <c r="B5136" s="3">
        <v>15</v>
      </c>
      <c r="C5136" s="1">
        <v>213</v>
      </c>
      <c r="D5136" s="1">
        <v>2</v>
      </c>
      <c r="E5136" s="1">
        <v>12</v>
      </c>
      <c r="F5136" s="1">
        <v>0</v>
      </c>
      <c r="G5136">
        <f>VLOOKUP(C5136,reference!$A$1:$E$310,5,FALSE)</f>
        <v>5312031</v>
      </c>
      <c r="H5136" t="str">
        <f>VLOOKUP(C5136,reference!$A$1:$E$310,4,FALSE)</f>
        <v>GOLEWA SELATAN</v>
      </c>
      <c r="I5136" t="str">
        <f>VLOOKUP($D5136,reference!$G$1:$H$25,2,FALSE)</f>
        <v>Hutan lahan kering sekunder / bekas tebangan</v>
      </c>
      <c r="J5136" t="str">
        <f>VLOOKUP($E5136,reference!$G$1:$H$25,2,FALSE)</f>
        <v>Pertanian lahan kering</v>
      </c>
      <c r="K5136" t="str">
        <f t="shared" si="80"/>
        <v>Non Irigasi</v>
      </c>
      <c r="L5136" t="s">
        <v>328</v>
      </c>
    </row>
    <row r="5137" spans="1:12" x14ac:dyDescent="0.25">
      <c r="A5137" s="1">
        <v>5136</v>
      </c>
      <c r="B5137" s="3">
        <v>1</v>
      </c>
      <c r="C5137" s="1">
        <v>208</v>
      </c>
      <c r="D5137" s="1">
        <v>13</v>
      </c>
      <c r="E5137" s="1">
        <v>0</v>
      </c>
      <c r="F5137" s="1">
        <v>0</v>
      </c>
      <c r="G5137">
        <f>VLOOKUP(C5137,reference!$A$1:$E$310,5,FALSE)</f>
        <v>5312010</v>
      </c>
      <c r="H5137" t="str">
        <f>VLOOKUP(C5137,reference!$A$1:$E$310,4,FALSE)</f>
        <v>AIMERE</v>
      </c>
      <c r="I5137" t="str">
        <f>VLOOKUP($D5137,reference!$G$1:$H$25,2,FALSE)</f>
        <v>Pertanian lahan kering  campur semak / kebun campur</v>
      </c>
      <c r="J5137" t="str">
        <f>VLOOKUP($E5137,reference!$G$1:$H$25,2,FALSE)</f>
        <v>No data</v>
      </c>
      <c r="K5137" t="str">
        <f t="shared" si="80"/>
        <v>Non Irigasi</v>
      </c>
      <c r="L5137" t="s">
        <v>327</v>
      </c>
    </row>
    <row r="5138" spans="1:12" x14ac:dyDescent="0.25">
      <c r="A5138" s="1">
        <v>5137</v>
      </c>
      <c r="B5138" s="3">
        <v>612</v>
      </c>
      <c r="C5138" s="1">
        <v>213</v>
      </c>
      <c r="D5138" s="1">
        <v>2</v>
      </c>
      <c r="E5138" s="1">
        <v>1</v>
      </c>
      <c r="F5138" s="1">
        <v>0</v>
      </c>
      <c r="G5138">
        <f>VLOOKUP(C5138,reference!$A$1:$E$310,5,FALSE)</f>
        <v>5312031</v>
      </c>
      <c r="H5138" t="str">
        <f>VLOOKUP(C5138,reference!$A$1:$E$310,4,FALSE)</f>
        <v>GOLEWA SELATAN</v>
      </c>
      <c r="I5138" t="str">
        <f>VLOOKUP($D5138,reference!$G$1:$H$25,2,FALSE)</f>
        <v>Hutan lahan kering sekunder / bekas tebangan</v>
      </c>
      <c r="J5138" t="str">
        <f>VLOOKUP($E5138,reference!$G$1:$H$25,2,FALSE)</f>
        <v>Hutan lahan kering primer</v>
      </c>
      <c r="K5138" t="str">
        <f t="shared" si="80"/>
        <v>Non Irigasi</v>
      </c>
      <c r="L5138" t="s">
        <v>327</v>
      </c>
    </row>
    <row r="5139" spans="1:12" x14ac:dyDescent="0.25">
      <c r="A5139" s="1">
        <v>5138</v>
      </c>
      <c r="B5139" s="3">
        <v>3</v>
      </c>
      <c r="C5139" s="1">
        <v>213</v>
      </c>
      <c r="D5139" s="1">
        <v>12</v>
      </c>
      <c r="E5139" s="1">
        <v>2</v>
      </c>
      <c r="F5139" s="1">
        <v>1</v>
      </c>
      <c r="G5139">
        <f>VLOOKUP(C5139,reference!$A$1:$E$310,5,FALSE)</f>
        <v>5312031</v>
      </c>
      <c r="H5139" t="str">
        <f>VLOOKUP(C5139,reference!$A$1:$E$310,4,FALSE)</f>
        <v>GOLEWA SELATAN</v>
      </c>
      <c r="I5139" t="str">
        <f>VLOOKUP($D5139,reference!$G$1:$H$25,2,FALSE)</f>
        <v>Pertanian lahan kering</v>
      </c>
      <c r="J5139" t="str">
        <f>VLOOKUP($E5139,reference!$G$1:$H$25,2,FALSE)</f>
        <v>Hutan lahan kering sekunder / bekas tebangan</v>
      </c>
      <c r="K5139" t="str">
        <f t="shared" si="80"/>
        <v>Buffer Irigasi</v>
      </c>
      <c r="L5139" t="s">
        <v>327</v>
      </c>
    </row>
    <row r="5140" spans="1:12" x14ac:dyDescent="0.25">
      <c r="A5140" s="1">
        <v>5139</v>
      </c>
      <c r="B5140" s="3">
        <v>5</v>
      </c>
      <c r="C5140" s="1">
        <v>270</v>
      </c>
      <c r="D5140" s="1">
        <v>0</v>
      </c>
      <c r="E5140" s="1">
        <v>14</v>
      </c>
      <c r="F5140" s="1">
        <v>0</v>
      </c>
      <c r="G5140">
        <f>VLOOKUP(C5140,reference!$A$1:$E$310,5,FALSE)</f>
        <v>5318010</v>
      </c>
      <c r="H5140" t="str">
        <f>VLOOKUP(C5140,reference!$A$1:$E$310,4,FALSE)</f>
        <v>MAUPONGGO</v>
      </c>
      <c r="I5140" t="str">
        <f>VLOOKUP($D5140,reference!$G$1:$H$25,2,FALSE)</f>
        <v>No data</v>
      </c>
      <c r="J5140" t="str">
        <f>VLOOKUP($E5140,reference!$G$1:$H$25,2,FALSE)</f>
        <v>Sawah</v>
      </c>
      <c r="K5140" t="str">
        <f t="shared" si="80"/>
        <v>Non Irigasi</v>
      </c>
      <c r="L5140" t="s">
        <v>327</v>
      </c>
    </row>
    <row r="5141" spans="1:12" x14ac:dyDescent="0.25">
      <c r="A5141" s="1">
        <v>5140</v>
      </c>
      <c r="B5141" s="3">
        <v>92</v>
      </c>
      <c r="C5141" s="1">
        <v>191</v>
      </c>
      <c r="D5141" s="1">
        <v>2</v>
      </c>
      <c r="E5141" s="1">
        <v>18</v>
      </c>
      <c r="F5141" s="1">
        <v>0</v>
      </c>
      <c r="G5141">
        <f>VLOOKUP(C5141,reference!$A$1:$E$310,5,FALSE)</f>
        <v>5311030</v>
      </c>
      <c r="H5141" t="str">
        <f>VLOOKUP(C5141,reference!$A$1:$E$310,4,FALSE)</f>
        <v>ENDE SELATAN</v>
      </c>
      <c r="I5141" t="str">
        <f>VLOOKUP($D5141,reference!$G$1:$H$25,2,FALSE)</f>
        <v>Hutan lahan kering sekunder / bekas tebangan</v>
      </c>
      <c r="J5141" t="str">
        <f>VLOOKUP($E5141,reference!$G$1:$H$25,2,FALSE)</f>
        <v>Lahan terbuka</v>
      </c>
      <c r="K5141" t="str">
        <f t="shared" si="80"/>
        <v>Non Irigasi</v>
      </c>
      <c r="L5141" t="s">
        <v>328</v>
      </c>
    </row>
    <row r="5142" spans="1:12" x14ac:dyDescent="0.25">
      <c r="A5142" s="1">
        <v>5141</v>
      </c>
      <c r="B5142" s="3">
        <v>14</v>
      </c>
      <c r="C5142" s="1">
        <v>221</v>
      </c>
      <c r="D5142" s="1">
        <v>11</v>
      </c>
      <c r="E5142" s="1">
        <v>13</v>
      </c>
      <c r="F5142" s="1">
        <v>0</v>
      </c>
      <c r="G5142">
        <f>VLOOKUP(C5142,reference!$A$1:$E$310,5,FALSE)</f>
        <v>5313041</v>
      </c>
      <c r="H5142" t="str">
        <f>VLOOKUP(C5142,reference!$A$1:$E$310,4,FALSE)</f>
        <v>SATAR MESE BARAT</v>
      </c>
      <c r="I5142" t="str">
        <f>VLOOKUP($D5142,reference!$G$1:$H$25,2,FALSE)</f>
        <v>Savanna / Padang rumput</v>
      </c>
      <c r="J5142" t="str">
        <f>VLOOKUP($E5142,reference!$G$1:$H$25,2,FALSE)</f>
        <v>Pertanian lahan kering  campur semak / kebun campur</v>
      </c>
      <c r="K5142" t="str">
        <f t="shared" si="80"/>
        <v>Non Irigasi</v>
      </c>
      <c r="L5142" t="s">
        <v>327</v>
      </c>
    </row>
    <row r="5143" spans="1:12" x14ac:dyDescent="0.25">
      <c r="A5143" s="1">
        <v>5142</v>
      </c>
      <c r="B5143" s="3">
        <v>26</v>
      </c>
      <c r="C5143" s="1">
        <v>271</v>
      </c>
      <c r="D5143" s="1">
        <v>0</v>
      </c>
      <c r="E5143" s="1">
        <v>2</v>
      </c>
      <c r="F5143" s="1">
        <v>0</v>
      </c>
      <c r="G5143">
        <f>VLOOKUP(C5143,reference!$A$1:$E$310,5,FALSE)</f>
        <v>5318020</v>
      </c>
      <c r="H5143" t="str">
        <f>VLOOKUP(C5143,reference!$A$1:$E$310,4,FALSE)</f>
        <v>KEO TENGAH</v>
      </c>
      <c r="I5143" t="str">
        <f>VLOOKUP($D5143,reference!$G$1:$H$25,2,FALSE)</f>
        <v>No data</v>
      </c>
      <c r="J5143" t="str">
        <f>VLOOKUP($E5143,reference!$G$1:$H$25,2,FALSE)</f>
        <v>Hutan lahan kering sekunder / bekas tebangan</v>
      </c>
      <c r="K5143" t="str">
        <f t="shared" si="80"/>
        <v>Non Irigasi</v>
      </c>
      <c r="L5143" t="s">
        <v>327</v>
      </c>
    </row>
    <row r="5144" spans="1:12" x14ac:dyDescent="0.25">
      <c r="A5144" s="1">
        <v>5143</v>
      </c>
      <c r="B5144" s="3">
        <v>46</v>
      </c>
      <c r="C5144" s="1">
        <v>191</v>
      </c>
      <c r="D5144" s="1">
        <v>18</v>
      </c>
      <c r="E5144" s="1">
        <v>9</v>
      </c>
      <c r="F5144" s="1">
        <v>0</v>
      </c>
      <c r="G5144">
        <f>VLOOKUP(C5144,reference!$A$1:$E$310,5,FALSE)</f>
        <v>5311030</v>
      </c>
      <c r="H5144" t="str">
        <f>VLOOKUP(C5144,reference!$A$1:$E$310,4,FALSE)</f>
        <v>ENDE SELATAN</v>
      </c>
      <c r="I5144" t="str">
        <f>VLOOKUP($D5144,reference!$G$1:$H$25,2,FALSE)</f>
        <v>Lahan terbuka</v>
      </c>
      <c r="J5144" t="str">
        <f>VLOOKUP($E5144,reference!$G$1:$H$25,2,FALSE)</f>
        <v>Semak belukar</v>
      </c>
      <c r="K5144" t="str">
        <f t="shared" si="80"/>
        <v>Non Irigasi</v>
      </c>
      <c r="L5144" t="s">
        <v>327</v>
      </c>
    </row>
    <row r="5145" spans="1:12" x14ac:dyDescent="0.25">
      <c r="A5145" s="1">
        <v>5144</v>
      </c>
      <c r="B5145" s="3">
        <v>59</v>
      </c>
      <c r="C5145" s="1">
        <v>210</v>
      </c>
      <c r="D5145" s="1">
        <v>0</v>
      </c>
      <c r="E5145" s="1">
        <v>0</v>
      </c>
      <c r="F5145" s="1">
        <v>0</v>
      </c>
      <c r="G5145">
        <f>VLOOKUP(C5145,reference!$A$1:$E$310,5,FALSE)</f>
        <v>5312012</v>
      </c>
      <c r="H5145" t="str">
        <f>VLOOKUP(C5145,reference!$A$1:$E$310,4,FALSE)</f>
        <v>INERIE</v>
      </c>
      <c r="I5145" t="str">
        <f>VLOOKUP($D5145,reference!$G$1:$H$25,2,FALSE)</f>
        <v>No data</v>
      </c>
      <c r="J5145" t="str">
        <f>VLOOKUP($E5145,reference!$G$1:$H$25,2,FALSE)</f>
        <v>No data</v>
      </c>
      <c r="K5145" t="str">
        <f t="shared" si="80"/>
        <v>Non Irigasi</v>
      </c>
      <c r="L5145" t="s">
        <v>327</v>
      </c>
    </row>
    <row r="5146" spans="1:12" x14ac:dyDescent="0.25">
      <c r="A5146" s="1">
        <v>5145</v>
      </c>
      <c r="B5146" s="3">
        <v>3</v>
      </c>
      <c r="C5146" s="1">
        <v>270</v>
      </c>
      <c r="D5146" s="1">
        <v>0</v>
      </c>
      <c r="E5146" s="1">
        <v>2</v>
      </c>
      <c r="F5146" s="1">
        <v>0</v>
      </c>
      <c r="G5146">
        <f>VLOOKUP(C5146,reference!$A$1:$E$310,5,FALSE)</f>
        <v>5318010</v>
      </c>
      <c r="H5146" t="str">
        <f>VLOOKUP(C5146,reference!$A$1:$E$310,4,FALSE)</f>
        <v>MAUPONGGO</v>
      </c>
      <c r="I5146" t="str">
        <f>VLOOKUP($D5146,reference!$G$1:$H$25,2,FALSE)</f>
        <v>No data</v>
      </c>
      <c r="J5146" t="str">
        <f>VLOOKUP($E5146,reference!$G$1:$H$25,2,FALSE)</f>
        <v>Hutan lahan kering sekunder / bekas tebangan</v>
      </c>
      <c r="K5146" t="str">
        <f t="shared" si="80"/>
        <v>Non Irigasi</v>
      </c>
      <c r="L5146" t="s">
        <v>327</v>
      </c>
    </row>
    <row r="5147" spans="1:12" x14ac:dyDescent="0.25">
      <c r="A5147" s="1">
        <v>5146</v>
      </c>
      <c r="B5147" s="3">
        <v>28</v>
      </c>
      <c r="C5147" s="1">
        <v>210</v>
      </c>
      <c r="D5147" s="1">
        <v>0</v>
      </c>
      <c r="E5147" s="1">
        <v>16</v>
      </c>
      <c r="F5147" s="1">
        <v>0</v>
      </c>
      <c r="G5147">
        <f>VLOOKUP(C5147,reference!$A$1:$E$310,5,FALSE)</f>
        <v>5312012</v>
      </c>
      <c r="H5147" t="str">
        <f>VLOOKUP(C5147,reference!$A$1:$E$310,4,FALSE)</f>
        <v>INERIE</v>
      </c>
      <c r="I5147" t="str">
        <f>VLOOKUP($D5147,reference!$G$1:$H$25,2,FALSE)</f>
        <v>No data</v>
      </c>
      <c r="J5147" t="str">
        <f>VLOOKUP($E5147,reference!$G$1:$H$25,2,FALSE)</f>
        <v>Pemukiman</v>
      </c>
      <c r="K5147" t="str">
        <f t="shared" si="80"/>
        <v>Non Irigasi</v>
      </c>
      <c r="L5147" t="s">
        <v>327</v>
      </c>
    </row>
    <row r="5148" spans="1:12" x14ac:dyDescent="0.25">
      <c r="A5148" s="1">
        <v>5147</v>
      </c>
      <c r="B5148" s="3">
        <v>307</v>
      </c>
      <c r="C5148" s="1">
        <v>221</v>
      </c>
      <c r="D5148" s="1">
        <v>18</v>
      </c>
      <c r="E5148" s="1">
        <v>11</v>
      </c>
      <c r="F5148" s="1">
        <v>0</v>
      </c>
      <c r="G5148">
        <f>VLOOKUP(C5148,reference!$A$1:$E$310,5,FALSE)</f>
        <v>5313041</v>
      </c>
      <c r="H5148" t="str">
        <f>VLOOKUP(C5148,reference!$A$1:$E$310,4,FALSE)</f>
        <v>SATAR MESE BARAT</v>
      </c>
      <c r="I5148" t="str">
        <f>VLOOKUP($D5148,reference!$G$1:$H$25,2,FALSE)</f>
        <v>Lahan terbuka</v>
      </c>
      <c r="J5148" t="str">
        <f>VLOOKUP($E5148,reference!$G$1:$H$25,2,FALSE)</f>
        <v>Savanna / Padang rumput</v>
      </c>
      <c r="K5148" t="str">
        <f t="shared" si="80"/>
        <v>Non Irigasi</v>
      </c>
      <c r="L5148" t="s">
        <v>327</v>
      </c>
    </row>
    <row r="5149" spans="1:12" x14ac:dyDescent="0.25">
      <c r="A5149" s="1">
        <v>5148</v>
      </c>
      <c r="B5149" s="3">
        <v>454</v>
      </c>
      <c r="C5149" s="1">
        <v>210</v>
      </c>
      <c r="D5149" s="1">
        <v>13</v>
      </c>
      <c r="E5149" s="1">
        <v>16</v>
      </c>
      <c r="F5149" s="1">
        <v>0</v>
      </c>
      <c r="G5149">
        <f>VLOOKUP(C5149,reference!$A$1:$E$310,5,FALSE)</f>
        <v>5312012</v>
      </c>
      <c r="H5149" t="str">
        <f>VLOOKUP(C5149,reference!$A$1:$E$310,4,FALSE)</f>
        <v>INERIE</v>
      </c>
      <c r="I5149" t="str">
        <f>VLOOKUP($D5149,reference!$G$1:$H$25,2,FALSE)</f>
        <v>Pertanian lahan kering  campur semak / kebun campur</v>
      </c>
      <c r="J5149" t="str">
        <f>VLOOKUP($E5149,reference!$G$1:$H$25,2,FALSE)</f>
        <v>Pemukiman</v>
      </c>
      <c r="K5149" t="str">
        <f t="shared" si="80"/>
        <v>Non Irigasi</v>
      </c>
      <c r="L5149" t="s">
        <v>327</v>
      </c>
    </row>
    <row r="5150" spans="1:12" x14ac:dyDescent="0.25">
      <c r="A5150" s="1">
        <v>5149</v>
      </c>
      <c r="B5150" s="3">
        <v>16</v>
      </c>
      <c r="C5150" s="1">
        <v>210</v>
      </c>
      <c r="D5150" s="1">
        <v>2</v>
      </c>
      <c r="E5150" s="1">
        <v>16</v>
      </c>
      <c r="F5150" s="1">
        <v>0</v>
      </c>
      <c r="G5150">
        <f>VLOOKUP(C5150,reference!$A$1:$E$310,5,FALSE)</f>
        <v>5312012</v>
      </c>
      <c r="H5150" t="str">
        <f>VLOOKUP(C5150,reference!$A$1:$E$310,4,FALSE)</f>
        <v>INERIE</v>
      </c>
      <c r="I5150" t="str">
        <f>VLOOKUP($D5150,reference!$G$1:$H$25,2,FALSE)</f>
        <v>Hutan lahan kering sekunder / bekas tebangan</v>
      </c>
      <c r="J5150" t="str">
        <f>VLOOKUP($E5150,reference!$G$1:$H$25,2,FALSE)</f>
        <v>Pemukiman</v>
      </c>
      <c r="K5150" t="str">
        <f t="shared" si="80"/>
        <v>Non Irigasi</v>
      </c>
      <c r="L5150" t="s">
        <v>328</v>
      </c>
    </row>
    <row r="5151" spans="1:12" x14ac:dyDescent="0.25">
      <c r="A5151" s="1">
        <v>5150</v>
      </c>
      <c r="B5151" s="3">
        <v>1</v>
      </c>
      <c r="C5151" s="1">
        <v>212</v>
      </c>
      <c r="D5151" s="1">
        <v>1</v>
      </c>
      <c r="E5151" s="1">
        <v>12</v>
      </c>
      <c r="F5151" s="1">
        <v>0</v>
      </c>
      <c r="G5151">
        <f>VLOOKUP(C5151,reference!$A$1:$E$310,5,FALSE)</f>
        <v>5312030</v>
      </c>
      <c r="H5151" t="str">
        <f>VLOOKUP(C5151,reference!$A$1:$E$310,4,FALSE)</f>
        <v>GOLEWA</v>
      </c>
      <c r="I5151" t="str">
        <f>VLOOKUP($D5151,reference!$G$1:$H$25,2,FALSE)</f>
        <v>Hutan lahan kering primer</v>
      </c>
      <c r="J5151" t="str">
        <f>VLOOKUP($E5151,reference!$G$1:$H$25,2,FALSE)</f>
        <v>Pertanian lahan kering</v>
      </c>
      <c r="K5151" t="str">
        <f t="shared" si="80"/>
        <v>Non Irigasi</v>
      </c>
      <c r="L5151" t="s">
        <v>328</v>
      </c>
    </row>
    <row r="5152" spans="1:12" x14ac:dyDescent="0.25">
      <c r="A5152" s="1">
        <v>5151</v>
      </c>
      <c r="B5152" s="3">
        <v>1</v>
      </c>
      <c r="C5152" s="1">
        <v>270</v>
      </c>
      <c r="D5152" s="1">
        <v>0</v>
      </c>
      <c r="E5152" s="1">
        <v>12</v>
      </c>
      <c r="F5152" s="1">
        <v>0</v>
      </c>
      <c r="G5152">
        <f>VLOOKUP(C5152,reference!$A$1:$E$310,5,FALSE)</f>
        <v>5318010</v>
      </c>
      <c r="H5152" t="str">
        <f>VLOOKUP(C5152,reference!$A$1:$E$310,4,FALSE)</f>
        <v>MAUPONGGO</v>
      </c>
      <c r="I5152" t="str">
        <f>VLOOKUP($D5152,reference!$G$1:$H$25,2,FALSE)</f>
        <v>No data</v>
      </c>
      <c r="J5152" t="str">
        <f>VLOOKUP($E5152,reference!$G$1:$H$25,2,FALSE)</f>
        <v>Pertanian lahan kering</v>
      </c>
      <c r="K5152" t="str">
        <f t="shared" si="80"/>
        <v>Non Irigasi</v>
      </c>
      <c r="L5152" t="s">
        <v>327</v>
      </c>
    </row>
    <row r="5153" spans="1:12" x14ac:dyDescent="0.25">
      <c r="A5153" s="1">
        <v>5152</v>
      </c>
      <c r="B5153" s="3">
        <v>4</v>
      </c>
      <c r="C5153" s="1">
        <v>270</v>
      </c>
      <c r="D5153" s="1">
        <v>0</v>
      </c>
      <c r="E5153" s="1">
        <v>13</v>
      </c>
      <c r="F5153" s="1">
        <v>0</v>
      </c>
      <c r="G5153">
        <f>VLOOKUP(C5153,reference!$A$1:$E$310,5,FALSE)</f>
        <v>5318010</v>
      </c>
      <c r="H5153" t="str">
        <f>VLOOKUP(C5153,reference!$A$1:$E$310,4,FALSE)</f>
        <v>MAUPONGGO</v>
      </c>
      <c r="I5153" t="str">
        <f>VLOOKUP($D5153,reference!$G$1:$H$25,2,FALSE)</f>
        <v>No data</v>
      </c>
      <c r="J5153" t="str">
        <f>VLOOKUP($E5153,reference!$G$1:$H$25,2,FALSE)</f>
        <v>Pertanian lahan kering  campur semak / kebun campur</v>
      </c>
      <c r="K5153" t="str">
        <f t="shared" si="80"/>
        <v>Non Irigasi</v>
      </c>
      <c r="L5153" t="s">
        <v>327</v>
      </c>
    </row>
    <row r="5154" spans="1:12" x14ac:dyDescent="0.25">
      <c r="A5154" s="1">
        <v>5153</v>
      </c>
      <c r="B5154" s="3">
        <v>2</v>
      </c>
      <c r="C5154" s="1">
        <v>221</v>
      </c>
      <c r="D5154" s="1">
        <v>0</v>
      </c>
      <c r="E5154" s="1">
        <v>2</v>
      </c>
      <c r="F5154" s="1">
        <v>0</v>
      </c>
      <c r="G5154">
        <f>VLOOKUP(C5154,reference!$A$1:$E$310,5,FALSE)</f>
        <v>5313041</v>
      </c>
      <c r="H5154" t="str">
        <f>VLOOKUP(C5154,reference!$A$1:$E$310,4,FALSE)</f>
        <v>SATAR MESE BARAT</v>
      </c>
      <c r="I5154" t="str">
        <f>VLOOKUP($D5154,reference!$G$1:$H$25,2,FALSE)</f>
        <v>No data</v>
      </c>
      <c r="J5154" t="str">
        <f>VLOOKUP($E5154,reference!$G$1:$H$25,2,FALSE)</f>
        <v>Hutan lahan kering sekunder / bekas tebangan</v>
      </c>
      <c r="K5154" t="str">
        <f t="shared" si="80"/>
        <v>Non Irigasi</v>
      </c>
      <c r="L5154" t="s">
        <v>327</v>
      </c>
    </row>
    <row r="5155" spans="1:12" x14ac:dyDescent="0.25">
      <c r="A5155" s="1">
        <v>5154</v>
      </c>
      <c r="B5155" s="3">
        <v>220</v>
      </c>
      <c r="C5155" s="1">
        <v>209</v>
      </c>
      <c r="D5155" s="1">
        <v>1</v>
      </c>
      <c r="E5155" s="1">
        <v>1</v>
      </c>
      <c r="F5155" s="1">
        <v>0</v>
      </c>
      <c r="G5155">
        <f>VLOOKUP(C5155,reference!$A$1:$E$310,5,FALSE)</f>
        <v>5312011</v>
      </c>
      <c r="H5155" t="str">
        <f>VLOOKUP(C5155,reference!$A$1:$E$310,4,FALSE)</f>
        <v>JEREBUU</v>
      </c>
      <c r="I5155" t="str">
        <f>VLOOKUP($D5155,reference!$G$1:$H$25,2,FALSE)</f>
        <v>Hutan lahan kering primer</v>
      </c>
      <c r="J5155" t="str">
        <f>VLOOKUP($E5155,reference!$G$1:$H$25,2,FALSE)</f>
        <v>Hutan lahan kering primer</v>
      </c>
      <c r="K5155" t="str">
        <f t="shared" si="80"/>
        <v>Non Irigasi</v>
      </c>
      <c r="L5155" t="s">
        <v>327</v>
      </c>
    </row>
    <row r="5156" spans="1:12" x14ac:dyDescent="0.25">
      <c r="A5156" s="1">
        <v>5155</v>
      </c>
      <c r="B5156" s="3">
        <v>2</v>
      </c>
      <c r="C5156" s="1">
        <v>221</v>
      </c>
      <c r="D5156" s="1">
        <v>11</v>
      </c>
      <c r="E5156" s="1">
        <v>14</v>
      </c>
      <c r="F5156" s="1">
        <v>0</v>
      </c>
      <c r="G5156">
        <f>VLOOKUP(C5156,reference!$A$1:$E$310,5,FALSE)</f>
        <v>5313041</v>
      </c>
      <c r="H5156" t="str">
        <f>VLOOKUP(C5156,reference!$A$1:$E$310,4,FALSE)</f>
        <v>SATAR MESE BARAT</v>
      </c>
      <c r="I5156" t="str">
        <f>VLOOKUP($D5156,reference!$G$1:$H$25,2,FALSE)</f>
        <v>Savanna / Padang rumput</v>
      </c>
      <c r="J5156" t="str">
        <f>VLOOKUP($E5156,reference!$G$1:$H$25,2,FALSE)</f>
        <v>Sawah</v>
      </c>
      <c r="K5156" t="str">
        <f t="shared" si="80"/>
        <v>Non Irigasi</v>
      </c>
      <c r="L5156" t="s">
        <v>327</v>
      </c>
    </row>
    <row r="5157" spans="1:12" x14ac:dyDescent="0.25">
      <c r="A5157" s="1">
        <v>5156</v>
      </c>
      <c r="B5157" s="3">
        <v>2</v>
      </c>
      <c r="C5157" s="1">
        <v>270</v>
      </c>
      <c r="D5157" s="1">
        <v>12</v>
      </c>
      <c r="E5157" s="1">
        <v>0</v>
      </c>
      <c r="F5157" s="1">
        <v>0</v>
      </c>
      <c r="G5157">
        <f>VLOOKUP(C5157,reference!$A$1:$E$310,5,FALSE)</f>
        <v>5318010</v>
      </c>
      <c r="H5157" t="str">
        <f>VLOOKUP(C5157,reference!$A$1:$E$310,4,FALSE)</f>
        <v>MAUPONGGO</v>
      </c>
      <c r="I5157" t="str">
        <f>VLOOKUP($D5157,reference!$G$1:$H$25,2,FALSE)</f>
        <v>Pertanian lahan kering</v>
      </c>
      <c r="J5157" t="str">
        <f>VLOOKUP($E5157,reference!$G$1:$H$25,2,FALSE)</f>
        <v>No data</v>
      </c>
      <c r="K5157" t="str">
        <f t="shared" si="80"/>
        <v>Non Irigasi</v>
      </c>
      <c r="L5157" t="s">
        <v>327</v>
      </c>
    </row>
    <row r="5158" spans="1:12" x14ac:dyDescent="0.25">
      <c r="A5158" s="1">
        <v>5157</v>
      </c>
      <c r="B5158" s="3">
        <v>3</v>
      </c>
      <c r="C5158" s="1">
        <v>271</v>
      </c>
      <c r="D5158" s="1">
        <v>0</v>
      </c>
      <c r="E5158" s="1">
        <v>11</v>
      </c>
      <c r="F5158" s="1">
        <v>0</v>
      </c>
      <c r="G5158">
        <f>VLOOKUP(C5158,reference!$A$1:$E$310,5,FALSE)</f>
        <v>5318020</v>
      </c>
      <c r="H5158" t="str">
        <f>VLOOKUP(C5158,reference!$A$1:$E$310,4,FALSE)</f>
        <v>KEO TENGAH</v>
      </c>
      <c r="I5158" t="str">
        <f>VLOOKUP($D5158,reference!$G$1:$H$25,2,FALSE)</f>
        <v>No data</v>
      </c>
      <c r="J5158" t="str">
        <f>VLOOKUP($E5158,reference!$G$1:$H$25,2,FALSE)</f>
        <v>Savanna / Padang rumput</v>
      </c>
      <c r="K5158" t="str">
        <f t="shared" si="80"/>
        <v>Non Irigasi</v>
      </c>
      <c r="L5158" t="s">
        <v>327</v>
      </c>
    </row>
    <row r="5159" spans="1:12" x14ac:dyDescent="0.25">
      <c r="A5159" s="1">
        <v>5158</v>
      </c>
      <c r="B5159" s="3">
        <v>4</v>
      </c>
      <c r="C5159" s="1">
        <v>191</v>
      </c>
      <c r="D5159" s="1">
        <v>2</v>
      </c>
      <c r="E5159" s="1">
        <v>9</v>
      </c>
      <c r="F5159" s="1">
        <v>0</v>
      </c>
      <c r="G5159">
        <f>VLOOKUP(C5159,reference!$A$1:$E$310,5,FALSE)</f>
        <v>5311030</v>
      </c>
      <c r="H5159" t="str">
        <f>VLOOKUP(C5159,reference!$A$1:$E$310,4,FALSE)</f>
        <v>ENDE SELATAN</v>
      </c>
      <c r="I5159" t="str">
        <f>VLOOKUP($D5159,reference!$G$1:$H$25,2,FALSE)</f>
        <v>Hutan lahan kering sekunder / bekas tebangan</v>
      </c>
      <c r="J5159" t="str">
        <f>VLOOKUP($E5159,reference!$G$1:$H$25,2,FALSE)</f>
        <v>Semak belukar</v>
      </c>
      <c r="K5159" t="str">
        <f t="shared" si="80"/>
        <v>Non Irigasi</v>
      </c>
      <c r="L5159" t="s">
        <v>328</v>
      </c>
    </row>
    <row r="5160" spans="1:12" x14ac:dyDescent="0.25">
      <c r="A5160" s="1">
        <v>5159</v>
      </c>
      <c r="B5160" s="3">
        <v>4</v>
      </c>
      <c r="C5160" s="1">
        <v>221</v>
      </c>
      <c r="D5160" s="1">
        <v>11</v>
      </c>
      <c r="E5160" s="1">
        <v>16</v>
      </c>
      <c r="F5160" s="1">
        <v>0</v>
      </c>
      <c r="G5160">
        <f>VLOOKUP(C5160,reference!$A$1:$E$310,5,FALSE)</f>
        <v>5313041</v>
      </c>
      <c r="H5160" t="str">
        <f>VLOOKUP(C5160,reference!$A$1:$E$310,4,FALSE)</f>
        <v>SATAR MESE BARAT</v>
      </c>
      <c r="I5160" t="str">
        <f>VLOOKUP($D5160,reference!$G$1:$H$25,2,FALSE)</f>
        <v>Savanna / Padang rumput</v>
      </c>
      <c r="J5160" t="str">
        <f>VLOOKUP($E5160,reference!$G$1:$H$25,2,FALSE)</f>
        <v>Pemukiman</v>
      </c>
      <c r="K5160" t="str">
        <f t="shared" si="80"/>
        <v>Non Irigasi</v>
      </c>
      <c r="L5160" t="s">
        <v>327</v>
      </c>
    </row>
    <row r="5161" spans="1:12" x14ac:dyDescent="0.25">
      <c r="A5161" s="1">
        <v>5160</v>
      </c>
      <c r="B5161" s="3">
        <v>4</v>
      </c>
      <c r="C5161" s="1">
        <v>191</v>
      </c>
      <c r="D5161" s="1">
        <v>11</v>
      </c>
      <c r="E5161" s="1">
        <v>9</v>
      </c>
      <c r="F5161" s="1">
        <v>0</v>
      </c>
      <c r="G5161">
        <f>VLOOKUP(C5161,reference!$A$1:$E$310,5,FALSE)</f>
        <v>5311030</v>
      </c>
      <c r="H5161" t="str">
        <f>VLOOKUP(C5161,reference!$A$1:$E$310,4,FALSE)</f>
        <v>ENDE SELATAN</v>
      </c>
      <c r="I5161" t="str">
        <f>VLOOKUP($D5161,reference!$G$1:$H$25,2,FALSE)</f>
        <v>Savanna / Padang rumput</v>
      </c>
      <c r="J5161" t="str">
        <f>VLOOKUP($E5161,reference!$G$1:$H$25,2,FALSE)</f>
        <v>Semak belukar</v>
      </c>
      <c r="K5161" t="str">
        <f t="shared" si="80"/>
        <v>Non Irigasi</v>
      </c>
      <c r="L5161" t="s">
        <v>327</v>
      </c>
    </row>
    <row r="5162" spans="1:12" x14ac:dyDescent="0.25">
      <c r="A5162" s="1">
        <v>5161</v>
      </c>
      <c r="B5162" s="3">
        <v>19</v>
      </c>
      <c r="C5162" s="1">
        <v>209</v>
      </c>
      <c r="D5162" s="1">
        <v>13</v>
      </c>
      <c r="E5162" s="1">
        <v>14</v>
      </c>
      <c r="F5162" s="1">
        <v>0</v>
      </c>
      <c r="G5162">
        <f>VLOOKUP(C5162,reference!$A$1:$E$310,5,FALSE)</f>
        <v>5312011</v>
      </c>
      <c r="H5162" t="str">
        <f>VLOOKUP(C5162,reference!$A$1:$E$310,4,FALSE)</f>
        <v>JEREBUU</v>
      </c>
      <c r="I5162" t="str">
        <f>VLOOKUP($D5162,reference!$G$1:$H$25,2,FALSE)</f>
        <v>Pertanian lahan kering  campur semak / kebun campur</v>
      </c>
      <c r="J5162" t="str">
        <f>VLOOKUP($E5162,reference!$G$1:$H$25,2,FALSE)</f>
        <v>Sawah</v>
      </c>
      <c r="K5162" t="str">
        <f t="shared" si="80"/>
        <v>Non Irigasi</v>
      </c>
      <c r="L5162" t="s">
        <v>327</v>
      </c>
    </row>
    <row r="5163" spans="1:12" x14ac:dyDescent="0.25">
      <c r="A5163" s="1">
        <v>5162</v>
      </c>
      <c r="B5163" s="3">
        <v>5</v>
      </c>
      <c r="C5163" s="1">
        <v>213</v>
      </c>
      <c r="D5163" s="1">
        <v>0</v>
      </c>
      <c r="E5163" s="1">
        <v>16</v>
      </c>
      <c r="F5163" s="1">
        <v>0</v>
      </c>
      <c r="G5163">
        <f>VLOOKUP(C5163,reference!$A$1:$E$310,5,FALSE)</f>
        <v>5312031</v>
      </c>
      <c r="H5163" t="str">
        <f>VLOOKUP(C5163,reference!$A$1:$E$310,4,FALSE)</f>
        <v>GOLEWA SELATAN</v>
      </c>
      <c r="I5163" t="str">
        <f>VLOOKUP($D5163,reference!$G$1:$H$25,2,FALSE)</f>
        <v>No data</v>
      </c>
      <c r="J5163" t="str">
        <f>VLOOKUP($E5163,reference!$G$1:$H$25,2,FALSE)</f>
        <v>Pemukiman</v>
      </c>
      <c r="K5163" t="str">
        <f t="shared" si="80"/>
        <v>Non Irigasi</v>
      </c>
      <c r="L5163" t="s">
        <v>327</v>
      </c>
    </row>
    <row r="5164" spans="1:12" x14ac:dyDescent="0.25">
      <c r="A5164" s="1">
        <v>5163</v>
      </c>
      <c r="B5164" s="3">
        <v>17</v>
      </c>
      <c r="C5164" s="1">
        <v>271</v>
      </c>
      <c r="D5164" s="1">
        <v>11</v>
      </c>
      <c r="E5164" s="1">
        <v>9</v>
      </c>
      <c r="F5164" s="1">
        <v>0</v>
      </c>
      <c r="G5164">
        <f>VLOOKUP(C5164,reference!$A$1:$E$310,5,FALSE)</f>
        <v>5318020</v>
      </c>
      <c r="H5164" t="str">
        <f>VLOOKUP(C5164,reference!$A$1:$E$310,4,FALSE)</f>
        <v>KEO TENGAH</v>
      </c>
      <c r="I5164" t="str">
        <f>VLOOKUP($D5164,reference!$G$1:$H$25,2,FALSE)</f>
        <v>Savanna / Padang rumput</v>
      </c>
      <c r="J5164" t="str">
        <f>VLOOKUP($E5164,reference!$G$1:$H$25,2,FALSE)</f>
        <v>Semak belukar</v>
      </c>
      <c r="K5164" t="str">
        <f t="shared" si="80"/>
        <v>Non Irigasi</v>
      </c>
      <c r="L5164" t="s">
        <v>327</v>
      </c>
    </row>
    <row r="5165" spans="1:12" x14ac:dyDescent="0.25">
      <c r="A5165" s="1">
        <v>5164</v>
      </c>
      <c r="B5165" s="3">
        <v>1</v>
      </c>
      <c r="C5165" s="1">
        <v>213</v>
      </c>
      <c r="D5165" s="1">
        <v>14</v>
      </c>
      <c r="E5165" s="1">
        <v>12</v>
      </c>
      <c r="F5165" s="1">
        <v>0</v>
      </c>
      <c r="G5165">
        <f>VLOOKUP(C5165,reference!$A$1:$E$310,5,FALSE)</f>
        <v>5312031</v>
      </c>
      <c r="H5165" t="str">
        <f>VLOOKUP(C5165,reference!$A$1:$E$310,4,FALSE)</f>
        <v>GOLEWA SELATAN</v>
      </c>
      <c r="I5165" t="str">
        <f>VLOOKUP($D5165,reference!$G$1:$H$25,2,FALSE)</f>
        <v>Sawah</v>
      </c>
      <c r="J5165" t="str">
        <f>VLOOKUP($E5165,reference!$G$1:$H$25,2,FALSE)</f>
        <v>Pertanian lahan kering</v>
      </c>
      <c r="K5165" t="str">
        <f t="shared" si="80"/>
        <v>Non Irigasi</v>
      </c>
      <c r="L5165" t="s">
        <v>327</v>
      </c>
    </row>
    <row r="5166" spans="1:12" x14ac:dyDescent="0.25">
      <c r="A5166" s="1">
        <v>5165</v>
      </c>
      <c r="B5166" s="3">
        <v>15</v>
      </c>
      <c r="C5166" s="1">
        <v>221</v>
      </c>
      <c r="D5166" s="1">
        <v>0</v>
      </c>
      <c r="E5166" s="1">
        <v>11</v>
      </c>
      <c r="F5166" s="1">
        <v>0</v>
      </c>
      <c r="G5166">
        <f>VLOOKUP(C5166,reference!$A$1:$E$310,5,FALSE)</f>
        <v>5313041</v>
      </c>
      <c r="H5166" t="str">
        <f>VLOOKUP(C5166,reference!$A$1:$E$310,4,FALSE)</f>
        <v>SATAR MESE BARAT</v>
      </c>
      <c r="I5166" t="str">
        <f>VLOOKUP($D5166,reference!$G$1:$H$25,2,FALSE)</f>
        <v>No data</v>
      </c>
      <c r="J5166" t="str">
        <f>VLOOKUP($E5166,reference!$G$1:$H$25,2,FALSE)</f>
        <v>Savanna / Padang rumput</v>
      </c>
      <c r="K5166" t="str">
        <f t="shared" si="80"/>
        <v>Non Irigasi</v>
      </c>
      <c r="L5166" t="s">
        <v>327</v>
      </c>
    </row>
    <row r="5167" spans="1:12" x14ac:dyDescent="0.25">
      <c r="A5167" s="1">
        <v>5166</v>
      </c>
      <c r="B5167" s="3">
        <v>122</v>
      </c>
      <c r="C5167" s="1">
        <v>210</v>
      </c>
      <c r="D5167" s="1">
        <v>9</v>
      </c>
      <c r="E5167" s="1">
        <v>11</v>
      </c>
      <c r="F5167" s="1">
        <v>0</v>
      </c>
      <c r="G5167">
        <f>VLOOKUP(C5167,reference!$A$1:$E$310,5,FALSE)</f>
        <v>5312012</v>
      </c>
      <c r="H5167" t="str">
        <f>VLOOKUP(C5167,reference!$A$1:$E$310,4,FALSE)</f>
        <v>INERIE</v>
      </c>
      <c r="I5167" t="str">
        <f>VLOOKUP($D5167,reference!$G$1:$H$25,2,FALSE)</f>
        <v>Semak belukar</v>
      </c>
      <c r="J5167" t="str">
        <f>VLOOKUP($E5167,reference!$G$1:$H$25,2,FALSE)</f>
        <v>Savanna / Padang rumput</v>
      </c>
      <c r="K5167" t="str">
        <f t="shared" si="80"/>
        <v>Non Irigasi</v>
      </c>
      <c r="L5167" t="s">
        <v>327</v>
      </c>
    </row>
    <row r="5168" spans="1:12" x14ac:dyDescent="0.25">
      <c r="A5168" s="1">
        <v>5167</v>
      </c>
      <c r="B5168" s="3">
        <v>14</v>
      </c>
      <c r="C5168" s="1">
        <v>209</v>
      </c>
      <c r="D5168" s="1">
        <v>2</v>
      </c>
      <c r="E5168" s="1">
        <v>2</v>
      </c>
      <c r="F5168" s="1">
        <v>0</v>
      </c>
      <c r="G5168">
        <f>VLOOKUP(C5168,reference!$A$1:$E$310,5,FALSE)</f>
        <v>5312011</v>
      </c>
      <c r="H5168" t="str">
        <f>VLOOKUP(C5168,reference!$A$1:$E$310,4,FALSE)</f>
        <v>JEREBUU</v>
      </c>
      <c r="I5168" t="str">
        <f>VLOOKUP($D5168,reference!$G$1:$H$25,2,FALSE)</f>
        <v>Hutan lahan kering sekunder / bekas tebangan</v>
      </c>
      <c r="J5168" t="str">
        <f>VLOOKUP($E5168,reference!$G$1:$H$25,2,FALSE)</f>
        <v>Hutan lahan kering sekunder / bekas tebangan</v>
      </c>
      <c r="K5168" t="str">
        <f t="shared" si="80"/>
        <v>Non Irigasi</v>
      </c>
      <c r="L5168" t="s">
        <v>327</v>
      </c>
    </row>
    <row r="5169" spans="1:12" x14ac:dyDescent="0.25">
      <c r="A5169" s="1">
        <v>5168</v>
      </c>
      <c r="B5169" s="3">
        <v>2</v>
      </c>
      <c r="C5169" s="1">
        <v>209</v>
      </c>
      <c r="D5169" s="1">
        <v>2</v>
      </c>
      <c r="E5169" s="1">
        <v>14</v>
      </c>
      <c r="F5169" s="1">
        <v>0</v>
      </c>
      <c r="G5169">
        <f>VLOOKUP(C5169,reference!$A$1:$E$310,5,FALSE)</f>
        <v>5312011</v>
      </c>
      <c r="H5169" t="str">
        <f>VLOOKUP(C5169,reference!$A$1:$E$310,4,FALSE)</f>
        <v>JEREBUU</v>
      </c>
      <c r="I5169" t="str">
        <f>VLOOKUP($D5169,reference!$G$1:$H$25,2,FALSE)</f>
        <v>Hutan lahan kering sekunder / bekas tebangan</v>
      </c>
      <c r="J5169" t="str">
        <f>VLOOKUP($E5169,reference!$G$1:$H$25,2,FALSE)</f>
        <v>Sawah</v>
      </c>
      <c r="K5169" t="str">
        <f t="shared" si="80"/>
        <v>Non Irigasi</v>
      </c>
      <c r="L5169" t="s">
        <v>328</v>
      </c>
    </row>
    <row r="5170" spans="1:12" x14ac:dyDescent="0.25">
      <c r="A5170" s="1">
        <v>5169</v>
      </c>
      <c r="B5170" s="3">
        <v>4</v>
      </c>
      <c r="C5170" s="1">
        <v>213</v>
      </c>
      <c r="D5170" s="1">
        <v>0</v>
      </c>
      <c r="E5170" s="1">
        <v>2</v>
      </c>
      <c r="F5170" s="1">
        <v>0</v>
      </c>
      <c r="G5170">
        <f>VLOOKUP(C5170,reference!$A$1:$E$310,5,FALSE)</f>
        <v>5312031</v>
      </c>
      <c r="H5170" t="str">
        <f>VLOOKUP(C5170,reference!$A$1:$E$310,4,FALSE)</f>
        <v>GOLEWA SELATAN</v>
      </c>
      <c r="I5170" t="str">
        <f>VLOOKUP($D5170,reference!$G$1:$H$25,2,FALSE)</f>
        <v>No data</v>
      </c>
      <c r="J5170" t="str">
        <f>VLOOKUP($E5170,reference!$G$1:$H$25,2,FALSE)</f>
        <v>Hutan lahan kering sekunder / bekas tebangan</v>
      </c>
      <c r="K5170" t="str">
        <f t="shared" si="80"/>
        <v>Non Irigasi</v>
      </c>
      <c r="L5170" t="s">
        <v>327</v>
      </c>
    </row>
    <row r="5171" spans="1:12" x14ac:dyDescent="0.25">
      <c r="A5171" s="1">
        <v>5170</v>
      </c>
      <c r="B5171" s="3">
        <v>24</v>
      </c>
      <c r="C5171" s="1">
        <v>213</v>
      </c>
      <c r="D5171" s="1">
        <v>0</v>
      </c>
      <c r="E5171" s="1">
        <v>0</v>
      </c>
      <c r="F5171" s="1">
        <v>0</v>
      </c>
      <c r="G5171">
        <f>VLOOKUP(C5171,reference!$A$1:$E$310,5,FALSE)</f>
        <v>5312031</v>
      </c>
      <c r="H5171" t="str">
        <f>VLOOKUP(C5171,reference!$A$1:$E$310,4,FALSE)</f>
        <v>GOLEWA SELATAN</v>
      </c>
      <c r="I5171" t="str">
        <f>VLOOKUP($D5171,reference!$G$1:$H$25,2,FALSE)</f>
        <v>No data</v>
      </c>
      <c r="J5171" t="str">
        <f>VLOOKUP($E5171,reference!$G$1:$H$25,2,FALSE)</f>
        <v>No data</v>
      </c>
      <c r="K5171" t="str">
        <f t="shared" si="80"/>
        <v>Non Irigasi</v>
      </c>
      <c r="L5171" t="s">
        <v>327</v>
      </c>
    </row>
    <row r="5172" spans="1:12" x14ac:dyDescent="0.25">
      <c r="A5172" s="1">
        <v>5171</v>
      </c>
      <c r="B5172" s="3">
        <v>5</v>
      </c>
      <c r="C5172" s="1">
        <v>213</v>
      </c>
      <c r="D5172" s="1">
        <v>0</v>
      </c>
      <c r="E5172" s="1">
        <v>14</v>
      </c>
      <c r="F5172" s="1">
        <v>0</v>
      </c>
      <c r="G5172">
        <f>VLOOKUP(C5172,reference!$A$1:$E$310,5,FALSE)</f>
        <v>5312031</v>
      </c>
      <c r="H5172" t="str">
        <f>VLOOKUP(C5172,reference!$A$1:$E$310,4,FALSE)</f>
        <v>GOLEWA SELATAN</v>
      </c>
      <c r="I5172" t="str">
        <f>VLOOKUP($D5172,reference!$G$1:$H$25,2,FALSE)</f>
        <v>No data</v>
      </c>
      <c r="J5172" t="str">
        <f>VLOOKUP($E5172,reference!$G$1:$H$25,2,FALSE)</f>
        <v>Sawah</v>
      </c>
      <c r="K5172" t="str">
        <f t="shared" si="80"/>
        <v>Non Irigasi</v>
      </c>
      <c r="L5172" t="s">
        <v>327</v>
      </c>
    </row>
    <row r="5173" spans="1:12" x14ac:dyDescent="0.25">
      <c r="A5173" s="1">
        <v>5172</v>
      </c>
      <c r="B5173" s="3">
        <v>2</v>
      </c>
      <c r="C5173" s="1">
        <v>210</v>
      </c>
      <c r="D5173" s="1">
        <v>0</v>
      </c>
      <c r="E5173" s="1">
        <v>12</v>
      </c>
      <c r="F5173" s="1">
        <v>0</v>
      </c>
      <c r="G5173">
        <f>VLOOKUP(C5173,reference!$A$1:$E$310,5,FALSE)</f>
        <v>5312012</v>
      </c>
      <c r="H5173" t="str">
        <f>VLOOKUP(C5173,reference!$A$1:$E$310,4,FALSE)</f>
        <v>INERIE</v>
      </c>
      <c r="I5173" t="str">
        <f>VLOOKUP($D5173,reference!$G$1:$H$25,2,FALSE)</f>
        <v>No data</v>
      </c>
      <c r="J5173" t="str">
        <f>VLOOKUP($E5173,reference!$G$1:$H$25,2,FALSE)</f>
        <v>Pertanian lahan kering</v>
      </c>
      <c r="K5173" t="str">
        <f t="shared" si="80"/>
        <v>Non Irigasi</v>
      </c>
      <c r="L5173" t="s">
        <v>327</v>
      </c>
    </row>
    <row r="5174" spans="1:12" x14ac:dyDescent="0.25">
      <c r="A5174" s="1">
        <v>5173</v>
      </c>
      <c r="B5174" s="3">
        <v>506</v>
      </c>
      <c r="C5174" s="1">
        <v>210</v>
      </c>
      <c r="D5174" s="1">
        <v>9</v>
      </c>
      <c r="E5174" s="1">
        <v>9</v>
      </c>
      <c r="F5174" s="1">
        <v>0</v>
      </c>
      <c r="G5174">
        <f>VLOOKUP(C5174,reference!$A$1:$E$310,5,FALSE)</f>
        <v>5312012</v>
      </c>
      <c r="H5174" t="str">
        <f>VLOOKUP(C5174,reference!$A$1:$E$310,4,FALSE)</f>
        <v>INERIE</v>
      </c>
      <c r="I5174" t="str">
        <f>VLOOKUP($D5174,reference!$G$1:$H$25,2,FALSE)</f>
        <v>Semak belukar</v>
      </c>
      <c r="J5174" t="str">
        <f>VLOOKUP($E5174,reference!$G$1:$H$25,2,FALSE)</f>
        <v>Semak belukar</v>
      </c>
      <c r="K5174" t="str">
        <f t="shared" si="80"/>
        <v>Non Irigasi</v>
      </c>
      <c r="L5174" t="s">
        <v>327</v>
      </c>
    </row>
    <row r="5175" spans="1:12" x14ac:dyDescent="0.25">
      <c r="A5175" s="1">
        <v>5174</v>
      </c>
      <c r="B5175" s="3">
        <v>297</v>
      </c>
      <c r="C5175" s="1">
        <v>209</v>
      </c>
      <c r="D5175" s="1">
        <v>9</v>
      </c>
      <c r="E5175" s="1">
        <v>2</v>
      </c>
      <c r="F5175" s="1">
        <v>0</v>
      </c>
      <c r="G5175">
        <f>VLOOKUP(C5175,reference!$A$1:$E$310,5,FALSE)</f>
        <v>5312011</v>
      </c>
      <c r="H5175" t="str">
        <f>VLOOKUP(C5175,reference!$A$1:$E$310,4,FALSE)</f>
        <v>JEREBUU</v>
      </c>
      <c r="I5175" t="str">
        <f>VLOOKUP($D5175,reference!$G$1:$H$25,2,FALSE)</f>
        <v>Semak belukar</v>
      </c>
      <c r="J5175" t="str">
        <f>VLOOKUP($E5175,reference!$G$1:$H$25,2,FALSE)</f>
        <v>Hutan lahan kering sekunder / bekas tebangan</v>
      </c>
      <c r="K5175" t="str">
        <f t="shared" si="80"/>
        <v>Non Irigasi</v>
      </c>
      <c r="L5175" t="s">
        <v>327</v>
      </c>
    </row>
    <row r="5176" spans="1:12" x14ac:dyDescent="0.25">
      <c r="A5176" s="1">
        <v>5175</v>
      </c>
      <c r="B5176" s="3">
        <v>3</v>
      </c>
      <c r="C5176" s="1">
        <v>271</v>
      </c>
      <c r="D5176" s="1">
        <v>12</v>
      </c>
      <c r="E5176" s="1">
        <v>0</v>
      </c>
      <c r="F5176" s="1">
        <v>0</v>
      </c>
      <c r="G5176">
        <f>VLOOKUP(C5176,reference!$A$1:$E$310,5,FALSE)</f>
        <v>5318020</v>
      </c>
      <c r="H5176" t="str">
        <f>VLOOKUP(C5176,reference!$A$1:$E$310,4,FALSE)</f>
        <v>KEO TENGAH</v>
      </c>
      <c r="I5176" t="str">
        <f>VLOOKUP($D5176,reference!$G$1:$H$25,2,FALSE)</f>
        <v>Pertanian lahan kering</v>
      </c>
      <c r="J5176" t="str">
        <f>VLOOKUP($E5176,reference!$G$1:$H$25,2,FALSE)</f>
        <v>No data</v>
      </c>
      <c r="K5176" t="str">
        <f t="shared" si="80"/>
        <v>Non Irigasi</v>
      </c>
      <c r="L5176" t="s">
        <v>327</v>
      </c>
    </row>
    <row r="5177" spans="1:12" x14ac:dyDescent="0.25">
      <c r="A5177" s="1">
        <v>5176</v>
      </c>
      <c r="B5177" s="3">
        <v>5</v>
      </c>
      <c r="C5177" s="1">
        <v>210</v>
      </c>
      <c r="D5177" s="1">
        <v>2</v>
      </c>
      <c r="E5177" s="1">
        <v>11</v>
      </c>
      <c r="F5177" s="1">
        <v>0</v>
      </c>
      <c r="G5177">
        <f>VLOOKUP(C5177,reference!$A$1:$E$310,5,FALSE)</f>
        <v>5312012</v>
      </c>
      <c r="H5177" t="str">
        <f>VLOOKUP(C5177,reference!$A$1:$E$310,4,FALSE)</f>
        <v>INERIE</v>
      </c>
      <c r="I5177" t="str">
        <f>VLOOKUP($D5177,reference!$G$1:$H$25,2,FALSE)</f>
        <v>Hutan lahan kering sekunder / bekas tebangan</v>
      </c>
      <c r="J5177" t="str">
        <f>VLOOKUP($E5177,reference!$G$1:$H$25,2,FALSE)</f>
        <v>Savanna / Padang rumput</v>
      </c>
      <c r="K5177" t="str">
        <f t="shared" si="80"/>
        <v>Non Irigasi</v>
      </c>
      <c r="L5177" t="s">
        <v>328</v>
      </c>
    </row>
    <row r="5178" spans="1:12" x14ac:dyDescent="0.25">
      <c r="A5178" s="1">
        <v>5177</v>
      </c>
      <c r="B5178" s="3">
        <v>3</v>
      </c>
      <c r="C5178" s="1">
        <v>213</v>
      </c>
      <c r="D5178" s="1">
        <v>12</v>
      </c>
      <c r="E5178" s="1">
        <v>1</v>
      </c>
      <c r="F5178" s="1">
        <v>0</v>
      </c>
      <c r="G5178">
        <f>VLOOKUP(C5178,reference!$A$1:$E$310,5,FALSE)</f>
        <v>5312031</v>
      </c>
      <c r="H5178" t="str">
        <f>VLOOKUP(C5178,reference!$A$1:$E$310,4,FALSE)</f>
        <v>GOLEWA SELATAN</v>
      </c>
      <c r="I5178" t="str">
        <f>VLOOKUP($D5178,reference!$G$1:$H$25,2,FALSE)</f>
        <v>Pertanian lahan kering</v>
      </c>
      <c r="J5178" t="str">
        <f>VLOOKUP($E5178,reference!$G$1:$H$25,2,FALSE)</f>
        <v>Hutan lahan kering primer</v>
      </c>
      <c r="K5178" t="str">
        <f t="shared" si="80"/>
        <v>Non Irigasi</v>
      </c>
      <c r="L5178" t="s">
        <v>327</v>
      </c>
    </row>
    <row r="5179" spans="1:12" x14ac:dyDescent="0.25">
      <c r="A5179" s="1">
        <v>5178</v>
      </c>
      <c r="B5179" s="3">
        <v>1</v>
      </c>
      <c r="C5179" s="1">
        <v>271</v>
      </c>
      <c r="D5179" s="1">
        <v>0</v>
      </c>
      <c r="E5179" s="1">
        <v>16</v>
      </c>
      <c r="F5179" s="1">
        <v>0</v>
      </c>
      <c r="G5179">
        <f>VLOOKUP(C5179,reference!$A$1:$E$310,5,FALSE)</f>
        <v>5318020</v>
      </c>
      <c r="H5179" t="str">
        <f>VLOOKUP(C5179,reference!$A$1:$E$310,4,FALSE)</f>
        <v>KEO TENGAH</v>
      </c>
      <c r="I5179" t="str">
        <f>VLOOKUP($D5179,reference!$G$1:$H$25,2,FALSE)</f>
        <v>No data</v>
      </c>
      <c r="J5179" t="str">
        <f>VLOOKUP($E5179,reference!$G$1:$H$25,2,FALSE)</f>
        <v>Pemukiman</v>
      </c>
      <c r="K5179" t="str">
        <f t="shared" si="80"/>
        <v>Non Irigasi</v>
      </c>
      <c r="L5179" t="s">
        <v>327</v>
      </c>
    </row>
    <row r="5180" spans="1:12" x14ac:dyDescent="0.25">
      <c r="A5180" s="1">
        <v>5179</v>
      </c>
      <c r="B5180" s="3">
        <v>1</v>
      </c>
      <c r="C5180" s="1">
        <v>213</v>
      </c>
      <c r="D5180" s="1">
        <v>12</v>
      </c>
      <c r="E5180" s="1">
        <v>0</v>
      </c>
      <c r="F5180" s="1">
        <v>0</v>
      </c>
      <c r="G5180">
        <f>VLOOKUP(C5180,reference!$A$1:$E$310,5,FALSE)</f>
        <v>5312031</v>
      </c>
      <c r="H5180" t="str">
        <f>VLOOKUP(C5180,reference!$A$1:$E$310,4,FALSE)</f>
        <v>GOLEWA SELATAN</v>
      </c>
      <c r="I5180" t="str">
        <f>VLOOKUP($D5180,reference!$G$1:$H$25,2,FALSE)</f>
        <v>Pertanian lahan kering</v>
      </c>
      <c r="J5180" t="str">
        <f>VLOOKUP($E5180,reference!$G$1:$H$25,2,FALSE)</f>
        <v>No data</v>
      </c>
      <c r="K5180" t="str">
        <f t="shared" si="80"/>
        <v>Non Irigasi</v>
      </c>
      <c r="L5180" t="s">
        <v>327</v>
      </c>
    </row>
    <row r="5181" spans="1:12" x14ac:dyDescent="0.25">
      <c r="A5181" s="1">
        <v>5180</v>
      </c>
      <c r="B5181" s="3">
        <v>4</v>
      </c>
      <c r="C5181" s="1">
        <v>209</v>
      </c>
      <c r="D5181" s="1">
        <v>2</v>
      </c>
      <c r="E5181" s="1">
        <v>11</v>
      </c>
      <c r="F5181" s="1">
        <v>0</v>
      </c>
      <c r="G5181">
        <f>VLOOKUP(C5181,reference!$A$1:$E$310,5,FALSE)</f>
        <v>5312011</v>
      </c>
      <c r="H5181" t="str">
        <f>VLOOKUP(C5181,reference!$A$1:$E$310,4,FALSE)</f>
        <v>JEREBUU</v>
      </c>
      <c r="I5181" t="str">
        <f>VLOOKUP($D5181,reference!$G$1:$H$25,2,FALSE)</f>
        <v>Hutan lahan kering sekunder / bekas tebangan</v>
      </c>
      <c r="J5181" t="str">
        <f>VLOOKUP($E5181,reference!$G$1:$H$25,2,FALSE)</f>
        <v>Savanna / Padang rumput</v>
      </c>
      <c r="K5181" t="str">
        <f t="shared" si="80"/>
        <v>Non Irigasi</v>
      </c>
      <c r="L5181" t="s">
        <v>328</v>
      </c>
    </row>
    <row r="5182" spans="1:12" x14ac:dyDescent="0.25">
      <c r="A5182" s="1">
        <v>5181</v>
      </c>
      <c r="B5182" s="3">
        <v>13</v>
      </c>
      <c r="C5182" s="1">
        <v>209</v>
      </c>
      <c r="D5182" s="1">
        <v>9</v>
      </c>
      <c r="E5182" s="1">
        <v>11</v>
      </c>
      <c r="F5182" s="1">
        <v>0</v>
      </c>
      <c r="G5182">
        <f>VLOOKUP(C5182,reference!$A$1:$E$310,5,FALSE)</f>
        <v>5312011</v>
      </c>
      <c r="H5182" t="str">
        <f>VLOOKUP(C5182,reference!$A$1:$E$310,4,FALSE)</f>
        <v>JEREBUU</v>
      </c>
      <c r="I5182" t="str">
        <f>VLOOKUP($D5182,reference!$G$1:$H$25,2,FALSE)</f>
        <v>Semak belukar</v>
      </c>
      <c r="J5182" t="str">
        <f>VLOOKUP($E5182,reference!$G$1:$H$25,2,FALSE)</f>
        <v>Savanna / Padang rumput</v>
      </c>
      <c r="K5182" t="str">
        <f t="shared" si="80"/>
        <v>Non Irigasi</v>
      </c>
      <c r="L5182" t="s">
        <v>327</v>
      </c>
    </row>
    <row r="5183" spans="1:12" x14ac:dyDescent="0.25">
      <c r="A5183" s="1">
        <v>5182</v>
      </c>
      <c r="B5183" s="3">
        <v>17</v>
      </c>
      <c r="C5183" s="1">
        <v>210</v>
      </c>
      <c r="D5183" s="1">
        <v>9</v>
      </c>
      <c r="E5183" s="1">
        <v>12</v>
      </c>
      <c r="F5183" s="1">
        <v>0</v>
      </c>
      <c r="G5183">
        <f>VLOOKUP(C5183,reference!$A$1:$E$310,5,FALSE)</f>
        <v>5312012</v>
      </c>
      <c r="H5183" t="str">
        <f>VLOOKUP(C5183,reference!$A$1:$E$310,4,FALSE)</f>
        <v>INERIE</v>
      </c>
      <c r="I5183" t="str">
        <f>VLOOKUP($D5183,reference!$G$1:$H$25,2,FALSE)</f>
        <v>Semak belukar</v>
      </c>
      <c r="J5183" t="str">
        <f>VLOOKUP($E5183,reference!$G$1:$H$25,2,FALSE)</f>
        <v>Pertanian lahan kering</v>
      </c>
      <c r="K5183" t="str">
        <f t="shared" si="80"/>
        <v>Non Irigasi</v>
      </c>
      <c r="L5183" t="s">
        <v>327</v>
      </c>
    </row>
    <row r="5184" spans="1:12" x14ac:dyDescent="0.25">
      <c r="A5184" s="1">
        <v>5183</v>
      </c>
      <c r="B5184" s="3">
        <v>35</v>
      </c>
      <c r="C5184" s="1">
        <v>213</v>
      </c>
      <c r="D5184" s="1">
        <v>13</v>
      </c>
      <c r="E5184" s="1">
        <v>0</v>
      </c>
      <c r="F5184" s="1">
        <v>0</v>
      </c>
      <c r="G5184">
        <f>VLOOKUP(C5184,reference!$A$1:$E$310,5,FALSE)</f>
        <v>5312031</v>
      </c>
      <c r="H5184" t="str">
        <f>VLOOKUP(C5184,reference!$A$1:$E$310,4,FALSE)</f>
        <v>GOLEWA SELATAN</v>
      </c>
      <c r="I5184" t="str">
        <f>VLOOKUP($D5184,reference!$G$1:$H$25,2,FALSE)</f>
        <v>Pertanian lahan kering  campur semak / kebun campur</v>
      </c>
      <c r="J5184" t="str">
        <f>VLOOKUP($E5184,reference!$G$1:$H$25,2,FALSE)</f>
        <v>No data</v>
      </c>
      <c r="K5184" t="str">
        <f t="shared" si="80"/>
        <v>Non Irigasi</v>
      </c>
      <c r="L5184" t="s">
        <v>327</v>
      </c>
    </row>
    <row r="5185" spans="1:12" x14ac:dyDescent="0.25">
      <c r="A5185" s="1">
        <v>5184</v>
      </c>
      <c r="B5185" s="3">
        <v>17</v>
      </c>
      <c r="C5185" s="1">
        <v>210</v>
      </c>
      <c r="D5185" s="1">
        <v>9</v>
      </c>
      <c r="E5185" s="1">
        <v>16</v>
      </c>
      <c r="F5185" s="1">
        <v>0</v>
      </c>
      <c r="G5185">
        <f>VLOOKUP(C5185,reference!$A$1:$E$310,5,FALSE)</f>
        <v>5312012</v>
      </c>
      <c r="H5185" t="str">
        <f>VLOOKUP(C5185,reference!$A$1:$E$310,4,FALSE)</f>
        <v>INERIE</v>
      </c>
      <c r="I5185" t="str">
        <f>VLOOKUP($D5185,reference!$G$1:$H$25,2,FALSE)</f>
        <v>Semak belukar</v>
      </c>
      <c r="J5185" t="str">
        <f>VLOOKUP($E5185,reference!$G$1:$H$25,2,FALSE)</f>
        <v>Pemukiman</v>
      </c>
      <c r="K5185" t="str">
        <f t="shared" si="80"/>
        <v>Non Irigasi</v>
      </c>
      <c r="L5185" t="s">
        <v>327</v>
      </c>
    </row>
    <row r="5186" spans="1:12" x14ac:dyDescent="0.25">
      <c r="A5186" s="1">
        <v>5185</v>
      </c>
      <c r="B5186" s="3">
        <v>2</v>
      </c>
      <c r="C5186" s="1">
        <v>213</v>
      </c>
      <c r="D5186" s="1">
        <v>1</v>
      </c>
      <c r="E5186" s="1">
        <v>16</v>
      </c>
      <c r="F5186" s="1">
        <v>0</v>
      </c>
      <c r="G5186">
        <f>VLOOKUP(C5186,reference!$A$1:$E$310,5,FALSE)</f>
        <v>5312031</v>
      </c>
      <c r="H5186" t="str">
        <f>VLOOKUP(C5186,reference!$A$1:$E$310,4,FALSE)</f>
        <v>GOLEWA SELATAN</v>
      </c>
      <c r="I5186" t="str">
        <f>VLOOKUP($D5186,reference!$G$1:$H$25,2,FALSE)</f>
        <v>Hutan lahan kering primer</v>
      </c>
      <c r="J5186" t="str">
        <f>VLOOKUP($E5186,reference!$G$1:$H$25,2,FALSE)</f>
        <v>Pemukiman</v>
      </c>
      <c r="K5186" t="str">
        <f t="shared" si="80"/>
        <v>Non Irigasi</v>
      </c>
      <c r="L5186" t="s">
        <v>328</v>
      </c>
    </row>
    <row r="5187" spans="1:12" x14ac:dyDescent="0.25">
      <c r="A5187" s="1">
        <v>5186</v>
      </c>
      <c r="B5187" s="3">
        <v>17</v>
      </c>
      <c r="C5187" s="1">
        <v>210</v>
      </c>
      <c r="D5187" s="1">
        <v>13</v>
      </c>
      <c r="E5187" s="1">
        <v>0</v>
      </c>
      <c r="F5187" s="1">
        <v>0</v>
      </c>
      <c r="G5187">
        <f>VLOOKUP(C5187,reference!$A$1:$E$310,5,FALSE)</f>
        <v>5312012</v>
      </c>
      <c r="H5187" t="str">
        <f>VLOOKUP(C5187,reference!$A$1:$E$310,4,FALSE)</f>
        <v>INERIE</v>
      </c>
      <c r="I5187" t="str">
        <f>VLOOKUP($D5187,reference!$G$1:$H$25,2,FALSE)</f>
        <v>Pertanian lahan kering  campur semak / kebun campur</v>
      </c>
      <c r="J5187" t="str">
        <f>VLOOKUP($E5187,reference!$G$1:$H$25,2,FALSE)</f>
        <v>No data</v>
      </c>
      <c r="K5187" t="str">
        <f t="shared" ref="K5187:K5250" si="81">IF(F5187=0,"Non Irigasi","Buffer Irigasi")</f>
        <v>Non Irigasi</v>
      </c>
      <c r="L5187" t="s">
        <v>327</v>
      </c>
    </row>
    <row r="5188" spans="1:12" x14ac:dyDescent="0.25">
      <c r="A5188" s="1">
        <v>5187</v>
      </c>
      <c r="B5188" s="3">
        <v>3</v>
      </c>
      <c r="C5188" s="1">
        <v>213</v>
      </c>
      <c r="D5188" s="1">
        <v>1</v>
      </c>
      <c r="E5188" s="1">
        <v>9</v>
      </c>
      <c r="F5188" s="1">
        <v>0</v>
      </c>
      <c r="G5188">
        <f>VLOOKUP(C5188,reference!$A$1:$E$310,5,FALSE)</f>
        <v>5312031</v>
      </c>
      <c r="H5188" t="str">
        <f>VLOOKUP(C5188,reference!$A$1:$E$310,4,FALSE)</f>
        <v>GOLEWA SELATAN</v>
      </c>
      <c r="I5188" t="str">
        <f>VLOOKUP($D5188,reference!$G$1:$H$25,2,FALSE)</f>
        <v>Hutan lahan kering primer</v>
      </c>
      <c r="J5188" t="str">
        <f>VLOOKUP($E5188,reference!$G$1:$H$25,2,FALSE)</f>
        <v>Semak belukar</v>
      </c>
      <c r="K5188" t="str">
        <f t="shared" si="81"/>
        <v>Non Irigasi</v>
      </c>
      <c r="L5188" t="s">
        <v>328</v>
      </c>
    </row>
    <row r="5189" spans="1:12" x14ac:dyDescent="0.25">
      <c r="A5189" s="1">
        <v>5188</v>
      </c>
      <c r="B5189" s="3">
        <v>3</v>
      </c>
      <c r="C5189" s="1">
        <v>213</v>
      </c>
      <c r="D5189" s="1">
        <v>1</v>
      </c>
      <c r="E5189" s="1">
        <v>14</v>
      </c>
      <c r="F5189" s="1">
        <v>0</v>
      </c>
      <c r="G5189">
        <f>VLOOKUP(C5189,reference!$A$1:$E$310,5,FALSE)</f>
        <v>5312031</v>
      </c>
      <c r="H5189" t="str">
        <f>VLOOKUP(C5189,reference!$A$1:$E$310,4,FALSE)</f>
        <v>GOLEWA SELATAN</v>
      </c>
      <c r="I5189" t="str">
        <f>VLOOKUP($D5189,reference!$G$1:$H$25,2,FALSE)</f>
        <v>Hutan lahan kering primer</v>
      </c>
      <c r="J5189" t="str">
        <f>VLOOKUP($E5189,reference!$G$1:$H$25,2,FALSE)</f>
        <v>Sawah</v>
      </c>
      <c r="K5189" t="str">
        <f t="shared" si="81"/>
        <v>Non Irigasi</v>
      </c>
      <c r="L5189" t="s">
        <v>328</v>
      </c>
    </row>
    <row r="5190" spans="1:12" x14ac:dyDescent="0.25">
      <c r="A5190" s="1">
        <v>5189</v>
      </c>
      <c r="B5190" s="3">
        <v>87</v>
      </c>
      <c r="C5190" s="1">
        <v>213</v>
      </c>
      <c r="D5190" s="1">
        <v>13</v>
      </c>
      <c r="E5190" s="1">
        <v>9</v>
      </c>
      <c r="F5190" s="1">
        <v>0</v>
      </c>
      <c r="G5190">
        <f>VLOOKUP(C5190,reference!$A$1:$E$310,5,FALSE)</f>
        <v>5312031</v>
      </c>
      <c r="H5190" t="str">
        <f>VLOOKUP(C5190,reference!$A$1:$E$310,4,FALSE)</f>
        <v>GOLEWA SELATAN</v>
      </c>
      <c r="I5190" t="str">
        <f>VLOOKUP($D5190,reference!$G$1:$H$25,2,FALSE)</f>
        <v>Pertanian lahan kering  campur semak / kebun campur</v>
      </c>
      <c r="J5190" t="str">
        <f>VLOOKUP($E5190,reference!$G$1:$H$25,2,FALSE)</f>
        <v>Semak belukar</v>
      </c>
      <c r="K5190" t="str">
        <f t="shared" si="81"/>
        <v>Non Irigasi</v>
      </c>
      <c r="L5190" t="s">
        <v>327</v>
      </c>
    </row>
    <row r="5191" spans="1:12" x14ac:dyDescent="0.25">
      <c r="A5191" s="1">
        <v>5190</v>
      </c>
      <c r="B5191" s="3">
        <v>5</v>
      </c>
      <c r="C5191" s="1">
        <v>209</v>
      </c>
      <c r="D5191" s="1">
        <v>9</v>
      </c>
      <c r="E5191" s="1">
        <v>1</v>
      </c>
      <c r="F5191" s="1">
        <v>0</v>
      </c>
      <c r="G5191">
        <f>VLOOKUP(C5191,reference!$A$1:$E$310,5,FALSE)</f>
        <v>5312011</v>
      </c>
      <c r="H5191" t="str">
        <f>VLOOKUP(C5191,reference!$A$1:$E$310,4,FALSE)</f>
        <v>JEREBUU</v>
      </c>
      <c r="I5191" t="str">
        <f>VLOOKUP($D5191,reference!$G$1:$H$25,2,FALSE)</f>
        <v>Semak belukar</v>
      </c>
      <c r="J5191" t="str">
        <f>VLOOKUP($E5191,reference!$G$1:$H$25,2,FALSE)</f>
        <v>Hutan lahan kering primer</v>
      </c>
      <c r="K5191" t="str">
        <f t="shared" si="81"/>
        <v>Non Irigasi</v>
      </c>
      <c r="L5191" t="s">
        <v>327</v>
      </c>
    </row>
    <row r="5192" spans="1:12" x14ac:dyDescent="0.25">
      <c r="A5192" s="1">
        <v>5191</v>
      </c>
      <c r="B5192" s="3">
        <v>282</v>
      </c>
      <c r="C5192" s="1">
        <v>210</v>
      </c>
      <c r="D5192" s="1">
        <v>12</v>
      </c>
      <c r="E5192" s="1">
        <v>9</v>
      </c>
      <c r="F5192" s="1">
        <v>0</v>
      </c>
      <c r="G5192">
        <f>VLOOKUP(C5192,reference!$A$1:$E$310,5,FALSE)</f>
        <v>5312012</v>
      </c>
      <c r="H5192" t="str">
        <f>VLOOKUP(C5192,reference!$A$1:$E$310,4,FALSE)</f>
        <v>INERIE</v>
      </c>
      <c r="I5192" t="str">
        <f>VLOOKUP($D5192,reference!$G$1:$H$25,2,FALSE)</f>
        <v>Pertanian lahan kering</v>
      </c>
      <c r="J5192" t="str">
        <f>VLOOKUP($E5192,reference!$G$1:$H$25,2,FALSE)</f>
        <v>Semak belukar</v>
      </c>
      <c r="K5192" t="str">
        <f t="shared" si="81"/>
        <v>Non Irigasi</v>
      </c>
      <c r="L5192" t="s">
        <v>327</v>
      </c>
    </row>
    <row r="5193" spans="1:12" x14ac:dyDescent="0.25">
      <c r="A5193" s="1">
        <v>5192</v>
      </c>
      <c r="B5193" s="3">
        <v>98</v>
      </c>
      <c r="C5193" s="1">
        <v>210</v>
      </c>
      <c r="D5193" s="1">
        <v>12</v>
      </c>
      <c r="E5193" s="1">
        <v>16</v>
      </c>
      <c r="F5193" s="1">
        <v>0</v>
      </c>
      <c r="G5193">
        <f>VLOOKUP(C5193,reference!$A$1:$E$310,5,FALSE)</f>
        <v>5312012</v>
      </c>
      <c r="H5193" t="str">
        <f>VLOOKUP(C5193,reference!$A$1:$E$310,4,FALSE)</f>
        <v>INERIE</v>
      </c>
      <c r="I5193" t="str">
        <f>VLOOKUP($D5193,reference!$G$1:$H$25,2,FALSE)</f>
        <v>Pertanian lahan kering</v>
      </c>
      <c r="J5193" t="str">
        <f>VLOOKUP($E5193,reference!$G$1:$H$25,2,FALSE)</f>
        <v>Pemukiman</v>
      </c>
      <c r="K5193" t="str">
        <f t="shared" si="81"/>
        <v>Non Irigasi</v>
      </c>
      <c r="L5193" t="s">
        <v>327</v>
      </c>
    </row>
    <row r="5194" spans="1:12" x14ac:dyDescent="0.25">
      <c r="A5194" s="1">
        <v>5193</v>
      </c>
      <c r="B5194" s="3">
        <v>5</v>
      </c>
      <c r="C5194" s="1">
        <v>210</v>
      </c>
      <c r="D5194" s="1">
        <v>9</v>
      </c>
      <c r="E5194" s="1">
        <v>1</v>
      </c>
      <c r="F5194" s="1">
        <v>0</v>
      </c>
      <c r="G5194">
        <f>VLOOKUP(C5194,reference!$A$1:$E$310,5,FALSE)</f>
        <v>5312012</v>
      </c>
      <c r="H5194" t="str">
        <f>VLOOKUP(C5194,reference!$A$1:$E$310,4,FALSE)</f>
        <v>INERIE</v>
      </c>
      <c r="I5194" t="str">
        <f>VLOOKUP($D5194,reference!$G$1:$H$25,2,FALSE)</f>
        <v>Semak belukar</v>
      </c>
      <c r="J5194" t="str">
        <f>VLOOKUP($E5194,reference!$G$1:$H$25,2,FALSE)</f>
        <v>Hutan lahan kering primer</v>
      </c>
      <c r="K5194" t="str">
        <f t="shared" si="81"/>
        <v>Non Irigasi</v>
      </c>
      <c r="L5194" t="s">
        <v>327</v>
      </c>
    </row>
    <row r="5195" spans="1:12" x14ac:dyDescent="0.25">
      <c r="A5195" s="1">
        <v>5194</v>
      </c>
      <c r="B5195" s="3">
        <v>10</v>
      </c>
      <c r="C5195" s="1">
        <v>210</v>
      </c>
      <c r="D5195" s="1">
        <v>0</v>
      </c>
      <c r="E5195" s="1">
        <v>9</v>
      </c>
      <c r="F5195" s="1">
        <v>0</v>
      </c>
      <c r="G5195">
        <f>VLOOKUP(C5195,reference!$A$1:$E$310,5,FALSE)</f>
        <v>5312012</v>
      </c>
      <c r="H5195" t="str">
        <f>VLOOKUP(C5195,reference!$A$1:$E$310,4,FALSE)</f>
        <v>INERIE</v>
      </c>
      <c r="I5195" t="str">
        <f>VLOOKUP($D5195,reference!$G$1:$H$25,2,FALSE)</f>
        <v>No data</v>
      </c>
      <c r="J5195" t="str">
        <f>VLOOKUP($E5195,reference!$G$1:$H$25,2,FALSE)</f>
        <v>Semak belukar</v>
      </c>
      <c r="K5195" t="str">
        <f t="shared" si="81"/>
        <v>Non Irigasi</v>
      </c>
      <c r="L5195" t="s">
        <v>327</v>
      </c>
    </row>
    <row r="5196" spans="1:12" x14ac:dyDescent="0.25">
      <c r="A5196" s="1">
        <v>5195</v>
      </c>
      <c r="B5196" s="3">
        <v>4</v>
      </c>
      <c r="C5196" s="1">
        <v>213</v>
      </c>
      <c r="D5196" s="1">
        <v>16</v>
      </c>
      <c r="E5196" s="1">
        <v>0</v>
      </c>
      <c r="F5196" s="1">
        <v>0</v>
      </c>
      <c r="G5196">
        <f>VLOOKUP(C5196,reference!$A$1:$E$310,5,FALSE)</f>
        <v>5312031</v>
      </c>
      <c r="H5196" t="str">
        <f>VLOOKUP(C5196,reference!$A$1:$E$310,4,FALSE)</f>
        <v>GOLEWA SELATAN</v>
      </c>
      <c r="I5196" t="str">
        <f>VLOOKUP($D5196,reference!$G$1:$H$25,2,FALSE)</f>
        <v>Pemukiman</v>
      </c>
      <c r="J5196" t="str">
        <f>VLOOKUP($E5196,reference!$G$1:$H$25,2,FALSE)</f>
        <v>No data</v>
      </c>
      <c r="K5196" t="str">
        <f t="shared" si="81"/>
        <v>Non Irigasi</v>
      </c>
      <c r="L5196" t="s">
        <v>327</v>
      </c>
    </row>
    <row r="5197" spans="1:12" x14ac:dyDescent="0.25">
      <c r="A5197" s="1">
        <v>5196</v>
      </c>
      <c r="B5197" s="3">
        <v>1</v>
      </c>
      <c r="C5197" s="1">
        <v>210</v>
      </c>
      <c r="D5197" s="1">
        <v>12</v>
      </c>
      <c r="E5197" s="1">
        <v>2</v>
      </c>
      <c r="F5197" s="1">
        <v>0</v>
      </c>
      <c r="G5197">
        <f>VLOOKUP(C5197,reference!$A$1:$E$310,5,FALSE)</f>
        <v>5312012</v>
      </c>
      <c r="H5197" t="str">
        <f>VLOOKUP(C5197,reference!$A$1:$E$310,4,FALSE)</f>
        <v>INERIE</v>
      </c>
      <c r="I5197" t="str">
        <f>VLOOKUP($D5197,reference!$G$1:$H$25,2,FALSE)</f>
        <v>Pertanian lahan kering</v>
      </c>
      <c r="J5197" t="str">
        <f>VLOOKUP($E5197,reference!$G$1:$H$25,2,FALSE)</f>
        <v>Hutan lahan kering sekunder / bekas tebangan</v>
      </c>
      <c r="K5197" t="str">
        <f t="shared" si="81"/>
        <v>Non Irigasi</v>
      </c>
      <c r="L5197" t="s">
        <v>327</v>
      </c>
    </row>
    <row r="5198" spans="1:12" x14ac:dyDescent="0.25">
      <c r="A5198" s="1">
        <v>5197</v>
      </c>
      <c r="B5198" s="3">
        <v>31</v>
      </c>
      <c r="C5198" s="1">
        <v>213</v>
      </c>
      <c r="D5198" s="1">
        <v>2</v>
      </c>
      <c r="E5198" s="1">
        <v>9</v>
      </c>
      <c r="F5198" s="1">
        <v>0</v>
      </c>
      <c r="G5198">
        <f>VLOOKUP(C5198,reference!$A$1:$E$310,5,FALSE)</f>
        <v>5312031</v>
      </c>
      <c r="H5198" t="str">
        <f>VLOOKUP(C5198,reference!$A$1:$E$310,4,FALSE)</f>
        <v>GOLEWA SELATAN</v>
      </c>
      <c r="I5198" t="str">
        <f>VLOOKUP($D5198,reference!$G$1:$H$25,2,FALSE)</f>
        <v>Hutan lahan kering sekunder / bekas tebangan</v>
      </c>
      <c r="J5198" t="str">
        <f>VLOOKUP($E5198,reference!$G$1:$H$25,2,FALSE)</f>
        <v>Semak belukar</v>
      </c>
      <c r="K5198" t="str">
        <f t="shared" si="81"/>
        <v>Non Irigasi</v>
      </c>
      <c r="L5198" t="s">
        <v>328</v>
      </c>
    </row>
    <row r="5199" spans="1:12" x14ac:dyDescent="0.25">
      <c r="A5199" s="1">
        <v>5198</v>
      </c>
      <c r="B5199" s="3">
        <v>5</v>
      </c>
      <c r="C5199" s="1">
        <v>210</v>
      </c>
      <c r="D5199" s="1">
        <v>0</v>
      </c>
      <c r="E5199" s="1">
        <v>2</v>
      </c>
      <c r="F5199" s="1">
        <v>0</v>
      </c>
      <c r="G5199">
        <f>VLOOKUP(C5199,reference!$A$1:$E$310,5,FALSE)</f>
        <v>5312012</v>
      </c>
      <c r="H5199" t="str">
        <f>VLOOKUP(C5199,reference!$A$1:$E$310,4,FALSE)</f>
        <v>INERIE</v>
      </c>
      <c r="I5199" t="str">
        <f>VLOOKUP($D5199,reference!$G$1:$H$25,2,FALSE)</f>
        <v>No data</v>
      </c>
      <c r="J5199" t="str">
        <f>VLOOKUP($E5199,reference!$G$1:$H$25,2,FALSE)</f>
        <v>Hutan lahan kering sekunder / bekas tebangan</v>
      </c>
      <c r="K5199" t="str">
        <f t="shared" si="81"/>
        <v>Non Irigasi</v>
      </c>
      <c r="L5199" t="s">
        <v>327</v>
      </c>
    </row>
    <row r="5200" spans="1:12" x14ac:dyDescent="0.25">
      <c r="A5200" s="1">
        <v>5199</v>
      </c>
      <c r="B5200" s="3">
        <v>24</v>
      </c>
      <c r="C5200" s="1">
        <v>116</v>
      </c>
      <c r="D5200" s="1">
        <v>0</v>
      </c>
      <c r="E5200" s="1">
        <v>0</v>
      </c>
      <c r="F5200" s="1">
        <v>0</v>
      </c>
      <c r="G5200">
        <f>VLOOKUP(C5200,reference!$A$1:$E$310,5,FALSE)</f>
        <v>5306070</v>
      </c>
      <c r="H5200" t="str">
        <f>VLOOKUP(C5200,reference!$A$1:$E$310,4,FALSE)</f>
        <v>TASIFETO TIMUR</v>
      </c>
      <c r="I5200" t="str">
        <f>VLOOKUP($D5200,reference!$G$1:$H$25,2,FALSE)</f>
        <v>No data</v>
      </c>
      <c r="J5200" t="str">
        <f>VLOOKUP($E5200,reference!$G$1:$H$25,2,FALSE)</f>
        <v>No data</v>
      </c>
      <c r="K5200" t="str">
        <f t="shared" si="81"/>
        <v>Non Irigasi</v>
      </c>
      <c r="L5200" t="s">
        <v>327</v>
      </c>
    </row>
    <row r="5201" spans="1:12" x14ac:dyDescent="0.25">
      <c r="A5201" s="1">
        <v>5200</v>
      </c>
      <c r="B5201" s="3">
        <v>6</v>
      </c>
      <c r="C5201" s="1">
        <v>116</v>
      </c>
      <c r="D5201" s="1">
        <v>0</v>
      </c>
      <c r="E5201" s="1">
        <v>5</v>
      </c>
      <c r="F5201" s="1">
        <v>0</v>
      </c>
      <c r="G5201">
        <f>VLOOKUP(C5201,reference!$A$1:$E$310,5,FALSE)</f>
        <v>5306070</v>
      </c>
      <c r="H5201" t="str">
        <f>VLOOKUP(C5201,reference!$A$1:$E$310,4,FALSE)</f>
        <v>TASIFETO TIMUR</v>
      </c>
      <c r="I5201" t="str">
        <f>VLOOKUP($D5201,reference!$G$1:$H$25,2,FALSE)</f>
        <v>No data</v>
      </c>
      <c r="J5201" t="str">
        <f>VLOOKUP($E5201,reference!$G$1:$H$25,2,FALSE)</f>
        <v>Hutan mangrove primer</v>
      </c>
      <c r="K5201" t="str">
        <f t="shared" si="81"/>
        <v>Non Irigasi</v>
      </c>
      <c r="L5201" t="s">
        <v>327</v>
      </c>
    </row>
    <row r="5202" spans="1:12" x14ac:dyDescent="0.25">
      <c r="A5202" s="1">
        <v>5201</v>
      </c>
      <c r="B5202" s="3">
        <v>177</v>
      </c>
      <c r="C5202" s="1">
        <v>116</v>
      </c>
      <c r="D5202" s="1">
        <v>5</v>
      </c>
      <c r="E5202" s="1">
        <v>5</v>
      </c>
      <c r="F5202" s="1">
        <v>0</v>
      </c>
      <c r="G5202">
        <f>VLOOKUP(C5202,reference!$A$1:$E$310,5,FALSE)</f>
        <v>5306070</v>
      </c>
      <c r="H5202" t="str">
        <f>VLOOKUP(C5202,reference!$A$1:$E$310,4,FALSE)</f>
        <v>TASIFETO TIMUR</v>
      </c>
      <c r="I5202" t="str">
        <f>VLOOKUP($D5202,reference!$G$1:$H$25,2,FALSE)</f>
        <v>Hutan mangrove primer</v>
      </c>
      <c r="J5202" t="str">
        <f>VLOOKUP($E5202,reference!$G$1:$H$25,2,FALSE)</f>
        <v>Hutan mangrove primer</v>
      </c>
      <c r="K5202" t="str">
        <f t="shared" si="81"/>
        <v>Non Irigasi</v>
      </c>
      <c r="L5202" t="s">
        <v>327</v>
      </c>
    </row>
    <row r="5203" spans="1:12" x14ac:dyDescent="0.25">
      <c r="A5203" s="1">
        <v>5202</v>
      </c>
      <c r="B5203" s="3">
        <v>2</v>
      </c>
      <c r="C5203" s="1">
        <v>116</v>
      </c>
      <c r="D5203" s="1">
        <v>5</v>
      </c>
      <c r="E5203" s="1">
        <v>15</v>
      </c>
      <c r="F5203" s="1">
        <v>0</v>
      </c>
      <c r="G5203">
        <f>VLOOKUP(C5203,reference!$A$1:$E$310,5,FALSE)</f>
        <v>5306070</v>
      </c>
      <c r="H5203" t="str">
        <f>VLOOKUP(C5203,reference!$A$1:$E$310,4,FALSE)</f>
        <v>TASIFETO TIMUR</v>
      </c>
      <c r="I5203" t="str">
        <f>VLOOKUP($D5203,reference!$G$1:$H$25,2,FALSE)</f>
        <v>Hutan mangrove primer</v>
      </c>
      <c r="J5203" t="str">
        <f>VLOOKUP($E5203,reference!$G$1:$H$25,2,FALSE)</f>
        <v>Tambak</v>
      </c>
      <c r="K5203" t="str">
        <f t="shared" si="81"/>
        <v>Non Irigasi</v>
      </c>
      <c r="L5203" t="s">
        <v>328</v>
      </c>
    </row>
    <row r="5204" spans="1:12" x14ac:dyDescent="0.25">
      <c r="A5204" s="1">
        <v>5203</v>
      </c>
      <c r="B5204" s="3">
        <v>21</v>
      </c>
      <c r="C5204" s="1">
        <v>116</v>
      </c>
      <c r="D5204" s="1">
        <v>9</v>
      </c>
      <c r="E5204" s="1">
        <v>15</v>
      </c>
      <c r="F5204" s="1">
        <v>0</v>
      </c>
      <c r="G5204">
        <f>VLOOKUP(C5204,reference!$A$1:$E$310,5,FALSE)</f>
        <v>5306070</v>
      </c>
      <c r="H5204" t="str">
        <f>VLOOKUP(C5204,reference!$A$1:$E$310,4,FALSE)</f>
        <v>TASIFETO TIMUR</v>
      </c>
      <c r="I5204" t="str">
        <f>VLOOKUP($D5204,reference!$G$1:$H$25,2,FALSE)</f>
        <v>Semak belukar</v>
      </c>
      <c r="J5204" t="str">
        <f>VLOOKUP($E5204,reference!$G$1:$H$25,2,FALSE)</f>
        <v>Tambak</v>
      </c>
      <c r="K5204" t="str">
        <f t="shared" si="81"/>
        <v>Non Irigasi</v>
      </c>
      <c r="L5204" t="s">
        <v>327</v>
      </c>
    </row>
    <row r="5205" spans="1:12" x14ac:dyDescent="0.25">
      <c r="A5205" s="1">
        <v>5204</v>
      </c>
      <c r="B5205" s="3">
        <v>6</v>
      </c>
      <c r="C5205" s="1">
        <v>116</v>
      </c>
      <c r="D5205" s="1">
        <v>5</v>
      </c>
      <c r="E5205" s="1">
        <v>0</v>
      </c>
      <c r="F5205" s="1">
        <v>0</v>
      </c>
      <c r="G5205">
        <f>VLOOKUP(C5205,reference!$A$1:$E$310,5,FALSE)</f>
        <v>5306070</v>
      </c>
      <c r="H5205" t="str">
        <f>VLOOKUP(C5205,reference!$A$1:$E$310,4,FALSE)</f>
        <v>TASIFETO TIMUR</v>
      </c>
      <c r="I5205" t="str">
        <f>VLOOKUP($D5205,reference!$G$1:$H$25,2,FALSE)</f>
        <v>Hutan mangrove primer</v>
      </c>
      <c r="J5205" t="str">
        <f>VLOOKUP($E5205,reference!$G$1:$H$25,2,FALSE)</f>
        <v>No data</v>
      </c>
      <c r="K5205" t="str">
        <f t="shared" si="81"/>
        <v>Non Irigasi</v>
      </c>
      <c r="L5205" t="s">
        <v>328</v>
      </c>
    </row>
    <row r="5206" spans="1:12" x14ac:dyDescent="0.25">
      <c r="A5206" s="1">
        <v>5205</v>
      </c>
      <c r="B5206" s="3">
        <v>283</v>
      </c>
      <c r="C5206" s="1">
        <v>116</v>
      </c>
      <c r="D5206" s="1">
        <v>9</v>
      </c>
      <c r="E5206" s="1">
        <v>16</v>
      </c>
      <c r="F5206" s="1">
        <v>0</v>
      </c>
      <c r="G5206">
        <f>VLOOKUP(C5206,reference!$A$1:$E$310,5,FALSE)</f>
        <v>5306070</v>
      </c>
      <c r="H5206" t="str">
        <f>VLOOKUP(C5206,reference!$A$1:$E$310,4,FALSE)</f>
        <v>TASIFETO TIMUR</v>
      </c>
      <c r="I5206" t="str">
        <f>VLOOKUP($D5206,reference!$G$1:$H$25,2,FALSE)</f>
        <v>Semak belukar</v>
      </c>
      <c r="J5206" t="str">
        <f>VLOOKUP($E5206,reference!$G$1:$H$25,2,FALSE)</f>
        <v>Pemukiman</v>
      </c>
      <c r="K5206" t="str">
        <f t="shared" si="81"/>
        <v>Non Irigasi</v>
      </c>
      <c r="L5206" t="s">
        <v>327</v>
      </c>
    </row>
    <row r="5207" spans="1:12" x14ac:dyDescent="0.25">
      <c r="A5207" s="1">
        <v>5206</v>
      </c>
      <c r="B5207" s="3">
        <v>10</v>
      </c>
      <c r="C5207" s="1">
        <v>116</v>
      </c>
      <c r="D5207" s="1">
        <v>9</v>
      </c>
      <c r="E5207" s="1">
        <v>13</v>
      </c>
      <c r="F5207" s="1">
        <v>0</v>
      </c>
      <c r="G5207">
        <f>VLOOKUP(C5207,reference!$A$1:$E$310,5,FALSE)</f>
        <v>5306070</v>
      </c>
      <c r="H5207" t="str">
        <f>VLOOKUP(C5207,reference!$A$1:$E$310,4,FALSE)</f>
        <v>TASIFETO TIMUR</v>
      </c>
      <c r="I5207" t="str">
        <f>VLOOKUP($D5207,reference!$G$1:$H$25,2,FALSE)</f>
        <v>Semak belukar</v>
      </c>
      <c r="J5207" t="str">
        <f>VLOOKUP($E5207,reference!$G$1:$H$25,2,FALSE)</f>
        <v>Pertanian lahan kering  campur semak / kebun campur</v>
      </c>
      <c r="K5207" t="str">
        <f t="shared" si="81"/>
        <v>Non Irigasi</v>
      </c>
      <c r="L5207" t="s">
        <v>327</v>
      </c>
    </row>
    <row r="5208" spans="1:12" x14ac:dyDescent="0.25">
      <c r="A5208" s="1">
        <v>5207</v>
      </c>
      <c r="B5208" s="3">
        <v>5</v>
      </c>
      <c r="C5208" s="1">
        <v>116</v>
      </c>
      <c r="D5208" s="1">
        <v>9</v>
      </c>
      <c r="E5208" s="1">
        <v>18</v>
      </c>
      <c r="F5208" s="1">
        <v>0</v>
      </c>
      <c r="G5208">
        <f>VLOOKUP(C5208,reference!$A$1:$E$310,5,FALSE)</f>
        <v>5306070</v>
      </c>
      <c r="H5208" t="str">
        <f>VLOOKUP(C5208,reference!$A$1:$E$310,4,FALSE)</f>
        <v>TASIFETO TIMUR</v>
      </c>
      <c r="I5208" t="str">
        <f>VLOOKUP($D5208,reference!$G$1:$H$25,2,FALSE)</f>
        <v>Semak belukar</v>
      </c>
      <c r="J5208" t="str">
        <f>VLOOKUP($E5208,reference!$G$1:$H$25,2,FALSE)</f>
        <v>Lahan terbuka</v>
      </c>
      <c r="K5208" t="str">
        <f t="shared" si="81"/>
        <v>Non Irigasi</v>
      </c>
      <c r="L5208" t="s">
        <v>327</v>
      </c>
    </row>
    <row r="5209" spans="1:12" x14ac:dyDescent="0.25">
      <c r="A5209" s="1">
        <v>5208</v>
      </c>
      <c r="B5209" s="3">
        <v>42</v>
      </c>
      <c r="C5209" s="1">
        <v>116</v>
      </c>
      <c r="D5209" s="1">
        <v>9</v>
      </c>
      <c r="E5209" s="1">
        <v>5</v>
      </c>
      <c r="F5209" s="1">
        <v>0</v>
      </c>
      <c r="G5209">
        <f>VLOOKUP(C5209,reference!$A$1:$E$310,5,FALSE)</f>
        <v>5306070</v>
      </c>
      <c r="H5209" t="str">
        <f>VLOOKUP(C5209,reference!$A$1:$E$310,4,FALSE)</f>
        <v>TASIFETO TIMUR</v>
      </c>
      <c r="I5209" t="str">
        <f>VLOOKUP($D5209,reference!$G$1:$H$25,2,FALSE)</f>
        <v>Semak belukar</v>
      </c>
      <c r="J5209" t="str">
        <f>VLOOKUP($E5209,reference!$G$1:$H$25,2,FALSE)</f>
        <v>Hutan mangrove primer</v>
      </c>
      <c r="K5209" t="str">
        <f t="shared" si="81"/>
        <v>Non Irigasi</v>
      </c>
      <c r="L5209" t="s">
        <v>327</v>
      </c>
    </row>
    <row r="5210" spans="1:12" x14ac:dyDescent="0.25">
      <c r="A5210" s="1">
        <v>5209</v>
      </c>
      <c r="B5210" s="3">
        <v>1843</v>
      </c>
      <c r="C5210" s="1">
        <v>116</v>
      </c>
      <c r="D5210" s="1">
        <v>13</v>
      </c>
      <c r="E5210" s="1">
        <v>13</v>
      </c>
      <c r="F5210" s="1">
        <v>0</v>
      </c>
      <c r="G5210">
        <f>VLOOKUP(C5210,reference!$A$1:$E$310,5,FALSE)</f>
        <v>5306070</v>
      </c>
      <c r="H5210" t="str">
        <f>VLOOKUP(C5210,reference!$A$1:$E$310,4,FALSE)</f>
        <v>TASIFETO TIMUR</v>
      </c>
      <c r="I5210" t="str">
        <f>VLOOKUP($D5210,reference!$G$1:$H$25,2,FALSE)</f>
        <v>Pertanian lahan kering  campur semak / kebun campur</v>
      </c>
      <c r="J5210" t="str">
        <f>VLOOKUP($E5210,reference!$G$1:$H$25,2,FALSE)</f>
        <v>Pertanian lahan kering  campur semak / kebun campur</v>
      </c>
      <c r="K5210" t="str">
        <f t="shared" si="81"/>
        <v>Non Irigasi</v>
      </c>
      <c r="L5210" t="s">
        <v>327</v>
      </c>
    </row>
    <row r="5211" spans="1:12" x14ac:dyDescent="0.25">
      <c r="A5211" s="1">
        <v>5210</v>
      </c>
      <c r="B5211" s="3">
        <v>46</v>
      </c>
      <c r="C5211" s="1">
        <v>116</v>
      </c>
      <c r="D5211" s="1">
        <v>13</v>
      </c>
      <c r="E5211" s="1">
        <v>18</v>
      </c>
      <c r="F5211" s="1">
        <v>0</v>
      </c>
      <c r="G5211">
        <f>VLOOKUP(C5211,reference!$A$1:$E$310,5,FALSE)</f>
        <v>5306070</v>
      </c>
      <c r="H5211" t="str">
        <f>VLOOKUP(C5211,reference!$A$1:$E$310,4,FALSE)</f>
        <v>TASIFETO TIMUR</v>
      </c>
      <c r="I5211" t="str">
        <f>VLOOKUP($D5211,reference!$G$1:$H$25,2,FALSE)</f>
        <v>Pertanian lahan kering  campur semak / kebun campur</v>
      </c>
      <c r="J5211" t="str">
        <f>VLOOKUP($E5211,reference!$G$1:$H$25,2,FALSE)</f>
        <v>Lahan terbuka</v>
      </c>
      <c r="K5211" t="str">
        <f t="shared" si="81"/>
        <v>Non Irigasi</v>
      </c>
      <c r="L5211" t="s">
        <v>327</v>
      </c>
    </row>
    <row r="5212" spans="1:12" x14ac:dyDescent="0.25">
      <c r="A5212" s="1">
        <v>5211</v>
      </c>
      <c r="B5212" s="3">
        <v>275</v>
      </c>
      <c r="C5212" s="1">
        <v>116</v>
      </c>
      <c r="D5212" s="1">
        <v>13</v>
      </c>
      <c r="E5212" s="1">
        <v>16</v>
      </c>
      <c r="F5212" s="1">
        <v>0</v>
      </c>
      <c r="G5212">
        <f>VLOOKUP(C5212,reference!$A$1:$E$310,5,FALSE)</f>
        <v>5306070</v>
      </c>
      <c r="H5212" t="str">
        <f>VLOOKUP(C5212,reference!$A$1:$E$310,4,FALSE)</f>
        <v>TASIFETO TIMUR</v>
      </c>
      <c r="I5212" t="str">
        <f>VLOOKUP($D5212,reference!$G$1:$H$25,2,FALSE)</f>
        <v>Pertanian lahan kering  campur semak / kebun campur</v>
      </c>
      <c r="J5212" t="str">
        <f>VLOOKUP($E5212,reference!$G$1:$H$25,2,FALSE)</f>
        <v>Pemukiman</v>
      </c>
      <c r="K5212" t="str">
        <f t="shared" si="81"/>
        <v>Non Irigasi</v>
      </c>
      <c r="L5212" t="s">
        <v>327</v>
      </c>
    </row>
    <row r="5213" spans="1:12" x14ac:dyDescent="0.25">
      <c r="A5213" s="1">
        <v>5212</v>
      </c>
      <c r="B5213" s="3">
        <v>375</v>
      </c>
      <c r="C5213" s="1">
        <v>116</v>
      </c>
      <c r="D5213" s="1">
        <v>9</v>
      </c>
      <c r="E5213" s="1">
        <v>2</v>
      </c>
      <c r="F5213" s="1">
        <v>0</v>
      </c>
      <c r="G5213">
        <f>VLOOKUP(C5213,reference!$A$1:$E$310,5,FALSE)</f>
        <v>5306070</v>
      </c>
      <c r="H5213" t="str">
        <f>VLOOKUP(C5213,reference!$A$1:$E$310,4,FALSE)</f>
        <v>TASIFETO TIMUR</v>
      </c>
      <c r="I5213" t="str">
        <f>VLOOKUP($D5213,reference!$G$1:$H$25,2,FALSE)</f>
        <v>Semak belukar</v>
      </c>
      <c r="J5213" t="str">
        <f>VLOOKUP($E5213,reference!$G$1:$H$25,2,FALSE)</f>
        <v>Hutan lahan kering sekunder / bekas tebangan</v>
      </c>
      <c r="K5213" t="str">
        <f t="shared" si="81"/>
        <v>Non Irigasi</v>
      </c>
      <c r="L5213" t="s">
        <v>327</v>
      </c>
    </row>
    <row r="5214" spans="1:12" x14ac:dyDescent="0.25">
      <c r="A5214" s="1">
        <v>5213</v>
      </c>
      <c r="B5214" s="3">
        <v>617</v>
      </c>
      <c r="C5214" s="1">
        <v>116</v>
      </c>
      <c r="D5214" s="1">
        <v>9</v>
      </c>
      <c r="E5214" s="1">
        <v>9</v>
      </c>
      <c r="F5214" s="1">
        <v>0</v>
      </c>
      <c r="G5214">
        <f>VLOOKUP(C5214,reference!$A$1:$E$310,5,FALSE)</f>
        <v>5306070</v>
      </c>
      <c r="H5214" t="str">
        <f>VLOOKUP(C5214,reference!$A$1:$E$310,4,FALSE)</f>
        <v>TASIFETO TIMUR</v>
      </c>
      <c r="I5214" t="str">
        <f>VLOOKUP($D5214,reference!$G$1:$H$25,2,FALSE)</f>
        <v>Semak belukar</v>
      </c>
      <c r="J5214" t="str">
        <f>VLOOKUP($E5214,reference!$G$1:$H$25,2,FALSE)</f>
        <v>Semak belukar</v>
      </c>
      <c r="K5214" t="str">
        <f t="shared" si="81"/>
        <v>Non Irigasi</v>
      </c>
      <c r="L5214" t="s">
        <v>327</v>
      </c>
    </row>
    <row r="5215" spans="1:12" x14ac:dyDescent="0.25">
      <c r="A5215" s="1">
        <v>5214</v>
      </c>
      <c r="B5215" s="3">
        <v>14</v>
      </c>
      <c r="C5215" s="1">
        <v>117</v>
      </c>
      <c r="D5215" s="1">
        <v>0</v>
      </c>
      <c r="E5215" s="1">
        <v>14</v>
      </c>
      <c r="F5215" s="1">
        <v>0</v>
      </c>
      <c r="G5215">
        <f>VLOOKUP(C5215,reference!$A$1:$E$310,5,FALSE)</f>
        <v>5306071</v>
      </c>
      <c r="H5215" t="str">
        <f>VLOOKUP(C5215,reference!$A$1:$E$310,4,FALSE)</f>
        <v>RAIHAT</v>
      </c>
      <c r="I5215" t="str">
        <f>VLOOKUP($D5215,reference!$G$1:$H$25,2,FALSE)</f>
        <v>No data</v>
      </c>
      <c r="J5215" t="str">
        <f>VLOOKUP($E5215,reference!$G$1:$H$25,2,FALSE)</f>
        <v>Sawah</v>
      </c>
      <c r="K5215" t="str">
        <f t="shared" si="81"/>
        <v>Non Irigasi</v>
      </c>
      <c r="L5215" t="s">
        <v>327</v>
      </c>
    </row>
    <row r="5216" spans="1:12" x14ac:dyDescent="0.25">
      <c r="A5216" s="1">
        <v>5215</v>
      </c>
      <c r="B5216" s="3">
        <v>48</v>
      </c>
      <c r="C5216" s="1">
        <v>117</v>
      </c>
      <c r="D5216" s="1">
        <v>18</v>
      </c>
      <c r="E5216" s="1">
        <v>14</v>
      </c>
      <c r="F5216" s="1">
        <v>0</v>
      </c>
      <c r="G5216">
        <f>VLOOKUP(C5216,reference!$A$1:$E$310,5,FALSE)</f>
        <v>5306071</v>
      </c>
      <c r="H5216" t="str">
        <f>VLOOKUP(C5216,reference!$A$1:$E$310,4,FALSE)</f>
        <v>RAIHAT</v>
      </c>
      <c r="I5216" t="str">
        <f>VLOOKUP($D5216,reference!$G$1:$H$25,2,FALSE)</f>
        <v>Lahan terbuka</v>
      </c>
      <c r="J5216" t="str">
        <f>VLOOKUP($E5216,reference!$G$1:$H$25,2,FALSE)</f>
        <v>Sawah</v>
      </c>
      <c r="K5216" t="str">
        <f t="shared" si="81"/>
        <v>Non Irigasi</v>
      </c>
      <c r="L5216" t="s">
        <v>327</v>
      </c>
    </row>
    <row r="5217" spans="1:12" x14ac:dyDescent="0.25">
      <c r="A5217" s="1">
        <v>5216</v>
      </c>
      <c r="B5217" s="3">
        <v>43</v>
      </c>
      <c r="C5217" s="1">
        <v>111</v>
      </c>
      <c r="D5217" s="1">
        <v>0</v>
      </c>
      <c r="E5217" s="1">
        <v>0</v>
      </c>
      <c r="F5217" s="1">
        <v>0</v>
      </c>
      <c r="G5217">
        <f>VLOOKUP(C5217,reference!$A$1:$E$310,5,FALSE)</f>
        <v>5306051</v>
      </c>
      <c r="H5217" t="str">
        <f>VLOOKUP(C5217,reference!$A$1:$E$310,4,FALSE)</f>
        <v>KAKULUK MESAK</v>
      </c>
      <c r="I5217" t="str">
        <f>VLOOKUP($D5217,reference!$G$1:$H$25,2,FALSE)</f>
        <v>No data</v>
      </c>
      <c r="J5217" t="str">
        <f>VLOOKUP($E5217,reference!$G$1:$H$25,2,FALSE)</f>
        <v>No data</v>
      </c>
      <c r="K5217" t="str">
        <f t="shared" si="81"/>
        <v>Non Irigasi</v>
      </c>
      <c r="L5217" t="s">
        <v>327</v>
      </c>
    </row>
    <row r="5218" spans="1:12" x14ac:dyDescent="0.25">
      <c r="A5218" s="1">
        <v>5217</v>
      </c>
      <c r="B5218" s="3">
        <v>884</v>
      </c>
      <c r="C5218" s="1">
        <v>117</v>
      </c>
      <c r="D5218" s="1">
        <v>14</v>
      </c>
      <c r="E5218" s="1">
        <v>14</v>
      </c>
      <c r="F5218" s="1">
        <v>0</v>
      </c>
      <c r="G5218">
        <f>VLOOKUP(C5218,reference!$A$1:$E$310,5,FALSE)</f>
        <v>5306071</v>
      </c>
      <c r="H5218" t="str">
        <f>VLOOKUP(C5218,reference!$A$1:$E$310,4,FALSE)</f>
        <v>RAIHAT</v>
      </c>
      <c r="I5218" t="str">
        <f>VLOOKUP($D5218,reference!$G$1:$H$25,2,FALSE)</f>
        <v>Sawah</v>
      </c>
      <c r="J5218" t="str">
        <f>VLOOKUP($E5218,reference!$G$1:$H$25,2,FALSE)</f>
        <v>Sawah</v>
      </c>
      <c r="K5218" t="str">
        <f t="shared" si="81"/>
        <v>Non Irigasi</v>
      </c>
      <c r="L5218" t="s">
        <v>327</v>
      </c>
    </row>
    <row r="5219" spans="1:12" x14ac:dyDescent="0.25">
      <c r="A5219" s="1">
        <v>5218</v>
      </c>
      <c r="B5219" s="3">
        <v>1</v>
      </c>
      <c r="C5219" s="1">
        <v>111</v>
      </c>
      <c r="D5219" s="1">
        <v>0</v>
      </c>
      <c r="E5219" s="1">
        <v>5</v>
      </c>
      <c r="F5219" s="1">
        <v>0</v>
      </c>
      <c r="G5219">
        <f>VLOOKUP(C5219,reference!$A$1:$E$310,5,FALSE)</f>
        <v>5306051</v>
      </c>
      <c r="H5219" t="str">
        <f>VLOOKUP(C5219,reference!$A$1:$E$310,4,FALSE)</f>
        <v>KAKULUK MESAK</v>
      </c>
      <c r="I5219" t="str">
        <f>VLOOKUP($D5219,reference!$G$1:$H$25,2,FALSE)</f>
        <v>No data</v>
      </c>
      <c r="J5219" t="str">
        <f>VLOOKUP($E5219,reference!$G$1:$H$25,2,FALSE)</f>
        <v>Hutan mangrove primer</v>
      </c>
      <c r="K5219" t="str">
        <f t="shared" si="81"/>
        <v>Non Irigasi</v>
      </c>
      <c r="L5219" t="s">
        <v>327</v>
      </c>
    </row>
    <row r="5220" spans="1:12" x14ac:dyDescent="0.25">
      <c r="A5220" s="1">
        <v>5219</v>
      </c>
      <c r="B5220" s="3">
        <v>17</v>
      </c>
      <c r="C5220" s="1">
        <v>111</v>
      </c>
      <c r="D5220" s="1">
        <v>16</v>
      </c>
      <c r="E5220" s="1">
        <v>0</v>
      </c>
      <c r="F5220" s="1">
        <v>0</v>
      </c>
      <c r="G5220">
        <f>VLOOKUP(C5220,reference!$A$1:$E$310,5,FALSE)</f>
        <v>5306051</v>
      </c>
      <c r="H5220" t="str">
        <f>VLOOKUP(C5220,reference!$A$1:$E$310,4,FALSE)</f>
        <v>KAKULUK MESAK</v>
      </c>
      <c r="I5220" t="str">
        <f>VLOOKUP($D5220,reference!$G$1:$H$25,2,FALSE)</f>
        <v>Pemukiman</v>
      </c>
      <c r="J5220" t="str">
        <f>VLOOKUP($E5220,reference!$G$1:$H$25,2,FALSE)</f>
        <v>No data</v>
      </c>
      <c r="K5220" t="str">
        <f t="shared" si="81"/>
        <v>Non Irigasi</v>
      </c>
      <c r="L5220" t="s">
        <v>327</v>
      </c>
    </row>
    <row r="5221" spans="1:12" x14ac:dyDescent="0.25">
      <c r="A5221" s="1">
        <v>5220</v>
      </c>
      <c r="B5221" s="3">
        <v>9</v>
      </c>
      <c r="C5221" s="1">
        <v>111</v>
      </c>
      <c r="D5221" s="1">
        <v>16</v>
      </c>
      <c r="E5221" s="1">
        <v>15</v>
      </c>
      <c r="F5221" s="1">
        <v>0</v>
      </c>
      <c r="G5221">
        <f>VLOOKUP(C5221,reference!$A$1:$E$310,5,FALSE)</f>
        <v>5306051</v>
      </c>
      <c r="H5221" t="str">
        <f>VLOOKUP(C5221,reference!$A$1:$E$310,4,FALSE)</f>
        <v>KAKULUK MESAK</v>
      </c>
      <c r="I5221" t="str">
        <f>VLOOKUP($D5221,reference!$G$1:$H$25,2,FALSE)</f>
        <v>Pemukiman</v>
      </c>
      <c r="J5221" t="str">
        <f>VLOOKUP($E5221,reference!$G$1:$H$25,2,FALSE)</f>
        <v>Tambak</v>
      </c>
      <c r="K5221" t="str">
        <f t="shared" si="81"/>
        <v>Non Irigasi</v>
      </c>
      <c r="L5221" t="s">
        <v>327</v>
      </c>
    </row>
    <row r="5222" spans="1:12" x14ac:dyDescent="0.25">
      <c r="A5222" s="1">
        <v>5221</v>
      </c>
      <c r="B5222" s="3">
        <v>8</v>
      </c>
      <c r="C5222" s="1">
        <v>117</v>
      </c>
      <c r="D5222" s="1">
        <v>0</v>
      </c>
      <c r="E5222" s="1">
        <v>0</v>
      </c>
      <c r="F5222" s="1">
        <v>0</v>
      </c>
      <c r="G5222">
        <f>VLOOKUP(C5222,reference!$A$1:$E$310,5,FALSE)</f>
        <v>5306071</v>
      </c>
      <c r="H5222" t="str">
        <f>VLOOKUP(C5222,reference!$A$1:$E$310,4,FALSE)</f>
        <v>RAIHAT</v>
      </c>
      <c r="I5222" t="str">
        <f>VLOOKUP($D5222,reference!$G$1:$H$25,2,FALSE)</f>
        <v>No data</v>
      </c>
      <c r="J5222" t="str">
        <f>VLOOKUP($E5222,reference!$G$1:$H$25,2,FALSE)</f>
        <v>No data</v>
      </c>
      <c r="K5222" t="str">
        <f t="shared" si="81"/>
        <v>Non Irigasi</v>
      </c>
      <c r="L5222" t="s">
        <v>327</v>
      </c>
    </row>
    <row r="5223" spans="1:12" x14ac:dyDescent="0.25">
      <c r="A5223" s="1">
        <v>5222</v>
      </c>
      <c r="B5223" s="3">
        <v>340</v>
      </c>
      <c r="C5223" s="1">
        <v>111</v>
      </c>
      <c r="D5223" s="1">
        <v>16</v>
      </c>
      <c r="E5223" s="1">
        <v>16</v>
      </c>
      <c r="F5223" s="1">
        <v>0</v>
      </c>
      <c r="G5223">
        <f>VLOOKUP(C5223,reference!$A$1:$E$310,5,FALSE)</f>
        <v>5306051</v>
      </c>
      <c r="H5223" t="str">
        <f>VLOOKUP(C5223,reference!$A$1:$E$310,4,FALSE)</f>
        <v>KAKULUK MESAK</v>
      </c>
      <c r="I5223" t="str">
        <f>VLOOKUP($D5223,reference!$G$1:$H$25,2,FALSE)</f>
        <v>Pemukiman</v>
      </c>
      <c r="J5223" t="str">
        <f>VLOOKUP($E5223,reference!$G$1:$H$25,2,FALSE)</f>
        <v>Pemukiman</v>
      </c>
      <c r="K5223" t="str">
        <f t="shared" si="81"/>
        <v>Non Irigasi</v>
      </c>
      <c r="L5223" t="s">
        <v>327</v>
      </c>
    </row>
    <row r="5224" spans="1:12" x14ac:dyDescent="0.25">
      <c r="A5224" s="1">
        <v>5223</v>
      </c>
      <c r="B5224" s="3">
        <v>134</v>
      </c>
      <c r="C5224" s="1">
        <v>111</v>
      </c>
      <c r="D5224" s="1">
        <v>13</v>
      </c>
      <c r="E5224" s="1">
        <v>16</v>
      </c>
      <c r="F5224" s="1">
        <v>0</v>
      </c>
      <c r="G5224">
        <f>VLOOKUP(C5224,reference!$A$1:$E$310,5,FALSE)</f>
        <v>5306051</v>
      </c>
      <c r="H5224" t="str">
        <f>VLOOKUP(C5224,reference!$A$1:$E$310,4,FALSE)</f>
        <v>KAKULUK MESAK</v>
      </c>
      <c r="I5224" t="str">
        <f>VLOOKUP($D5224,reference!$G$1:$H$25,2,FALSE)</f>
        <v>Pertanian lahan kering  campur semak / kebun campur</v>
      </c>
      <c r="J5224" t="str">
        <f>VLOOKUP($E5224,reference!$G$1:$H$25,2,FALSE)</f>
        <v>Pemukiman</v>
      </c>
      <c r="K5224" t="str">
        <f t="shared" si="81"/>
        <v>Non Irigasi</v>
      </c>
      <c r="L5224" t="s">
        <v>327</v>
      </c>
    </row>
    <row r="5225" spans="1:12" x14ac:dyDescent="0.25">
      <c r="A5225" s="1">
        <v>5224</v>
      </c>
      <c r="B5225" s="3">
        <v>37</v>
      </c>
      <c r="C5225" s="1">
        <v>111</v>
      </c>
      <c r="D5225" s="1">
        <v>13</v>
      </c>
      <c r="E5225" s="1">
        <v>11</v>
      </c>
      <c r="F5225" s="1">
        <v>0</v>
      </c>
      <c r="G5225">
        <f>VLOOKUP(C5225,reference!$A$1:$E$310,5,FALSE)</f>
        <v>5306051</v>
      </c>
      <c r="H5225" t="str">
        <f>VLOOKUP(C5225,reference!$A$1:$E$310,4,FALSE)</f>
        <v>KAKULUK MESAK</v>
      </c>
      <c r="I5225" t="str">
        <f>VLOOKUP($D5225,reference!$G$1:$H$25,2,FALSE)</f>
        <v>Pertanian lahan kering  campur semak / kebun campur</v>
      </c>
      <c r="J5225" t="str">
        <f>VLOOKUP($E5225,reference!$G$1:$H$25,2,FALSE)</f>
        <v>Savanna / Padang rumput</v>
      </c>
      <c r="K5225" t="str">
        <f t="shared" si="81"/>
        <v>Non Irigasi</v>
      </c>
      <c r="L5225" t="s">
        <v>327</v>
      </c>
    </row>
    <row r="5226" spans="1:12" x14ac:dyDescent="0.25">
      <c r="A5226" s="1">
        <v>5225</v>
      </c>
      <c r="B5226" s="3">
        <v>25</v>
      </c>
      <c r="C5226" s="1">
        <v>111</v>
      </c>
      <c r="D5226" s="1">
        <v>9</v>
      </c>
      <c r="E5226" s="1">
        <v>15</v>
      </c>
      <c r="F5226" s="1">
        <v>0</v>
      </c>
      <c r="G5226">
        <f>VLOOKUP(C5226,reference!$A$1:$E$310,5,FALSE)</f>
        <v>5306051</v>
      </c>
      <c r="H5226" t="str">
        <f>VLOOKUP(C5226,reference!$A$1:$E$310,4,FALSE)</f>
        <v>KAKULUK MESAK</v>
      </c>
      <c r="I5226" t="str">
        <f>VLOOKUP($D5226,reference!$G$1:$H$25,2,FALSE)</f>
        <v>Semak belukar</v>
      </c>
      <c r="J5226" t="str">
        <f>VLOOKUP($E5226,reference!$G$1:$H$25,2,FALSE)</f>
        <v>Tambak</v>
      </c>
      <c r="K5226" t="str">
        <f t="shared" si="81"/>
        <v>Non Irigasi</v>
      </c>
      <c r="L5226" t="s">
        <v>327</v>
      </c>
    </row>
    <row r="5227" spans="1:12" x14ac:dyDescent="0.25">
      <c r="A5227" s="1">
        <v>5226</v>
      </c>
      <c r="B5227" s="3">
        <v>90</v>
      </c>
      <c r="C5227" s="1">
        <v>117</v>
      </c>
      <c r="D5227" s="1">
        <v>11</v>
      </c>
      <c r="E5227" s="1">
        <v>14</v>
      </c>
      <c r="F5227" s="1">
        <v>0</v>
      </c>
      <c r="G5227">
        <f>VLOOKUP(C5227,reference!$A$1:$E$310,5,FALSE)</f>
        <v>5306071</v>
      </c>
      <c r="H5227" t="str">
        <f>VLOOKUP(C5227,reference!$A$1:$E$310,4,FALSE)</f>
        <v>RAIHAT</v>
      </c>
      <c r="I5227" t="str">
        <f>VLOOKUP($D5227,reference!$G$1:$H$25,2,FALSE)</f>
        <v>Savanna / Padang rumput</v>
      </c>
      <c r="J5227" t="str">
        <f>VLOOKUP($E5227,reference!$G$1:$H$25,2,FALSE)</f>
        <v>Sawah</v>
      </c>
      <c r="K5227" t="str">
        <f t="shared" si="81"/>
        <v>Non Irigasi</v>
      </c>
      <c r="L5227" t="s">
        <v>327</v>
      </c>
    </row>
    <row r="5228" spans="1:12" x14ac:dyDescent="0.25">
      <c r="A5228" s="1">
        <v>5227</v>
      </c>
      <c r="B5228" s="3">
        <v>2211</v>
      </c>
      <c r="C5228" s="1">
        <v>111</v>
      </c>
      <c r="D5228" s="1">
        <v>9</v>
      </c>
      <c r="E5228" s="1">
        <v>9</v>
      </c>
      <c r="F5228" s="1">
        <v>0</v>
      </c>
      <c r="G5228">
        <f>VLOOKUP(C5228,reference!$A$1:$E$310,5,FALSE)</f>
        <v>5306051</v>
      </c>
      <c r="H5228" t="str">
        <f>VLOOKUP(C5228,reference!$A$1:$E$310,4,FALSE)</f>
        <v>KAKULUK MESAK</v>
      </c>
      <c r="I5228" t="str">
        <f>VLOOKUP($D5228,reference!$G$1:$H$25,2,FALSE)</f>
        <v>Semak belukar</v>
      </c>
      <c r="J5228" t="str">
        <f>VLOOKUP($E5228,reference!$G$1:$H$25,2,FALSE)</f>
        <v>Semak belukar</v>
      </c>
      <c r="K5228" t="str">
        <f t="shared" si="81"/>
        <v>Non Irigasi</v>
      </c>
      <c r="L5228" t="s">
        <v>327</v>
      </c>
    </row>
    <row r="5229" spans="1:12" x14ac:dyDescent="0.25">
      <c r="A5229" s="1">
        <v>5228</v>
      </c>
      <c r="B5229" s="3">
        <v>864</v>
      </c>
      <c r="C5229" s="1">
        <v>111</v>
      </c>
      <c r="D5229" s="1">
        <v>9</v>
      </c>
      <c r="E5229" s="1">
        <v>11</v>
      </c>
      <c r="F5229" s="1">
        <v>0</v>
      </c>
      <c r="G5229">
        <f>VLOOKUP(C5229,reference!$A$1:$E$310,5,FALSE)</f>
        <v>5306051</v>
      </c>
      <c r="H5229" t="str">
        <f>VLOOKUP(C5229,reference!$A$1:$E$310,4,FALSE)</f>
        <v>KAKULUK MESAK</v>
      </c>
      <c r="I5229" t="str">
        <f>VLOOKUP($D5229,reference!$G$1:$H$25,2,FALSE)</f>
        <v>Semak belukar</v>
      </c>
      <c r="J5229" t="str">
        <f>VLOOKUP($E5229,reference!$G$1:$H$25,2,FALSE)</f>
        <v>Savanna / Padang rumput</v>
      </c>
      <c r="K5229" t="str">
        <f t="shared" si="81"/>
        <v>Non Irigasi</v>
      </c>
      <c r="L5229" t="s">
        <v>327</v>
      </c>
    </row>
    <row r="5230" spans="1:12" x14ac:dyDescent="0.25">
      <c r="A5230" s="1">
        <v>5229</v>
      </c>
      <c r="B5230" s="3">
        <v>10</v>
      </c>
      <c r="C5230" s="1">
        <v>111</v>
      </c>
      <c r="D5230" s="1">
        <v>0</v>
      </c>
      <c r="E5230" s="1">
        <v>16</v>
      </c>
      <c r="F5230" s="1">
        <v>0</v>
      </c>
      <c r="G5230">
        <f>VLOOKUP(C5230,reference!$A$1:$E$310,5,FALSE)</f>
        <v>5306051</v>
      </c>
      <c r="H5230" t="str">
        <f>VLOOKUP(C5230,reference!$A$1:$E$310,4,FALSE)</f>
        <v>KAKULUK MESAK</v>
      </c>
      <c r="I5230" t="str">
        <f>VLOOKUP($D5230,reference!$G$1:$H$25,2,FALSE)</f>
        <v>No data</v>
      </c>
      <c r="J5230" t="str">
        <f>VLOOKUP($E5230,reference!$G$1:$H$25,2,FALSE)</f>
        <v>Pemukiman</v>
      </c>
      <c r="K5230" t="str">
        <f t="shared" si="81"/>
        <v>Non Irigasi</v>
      </c>
      <c r="L5230" t="s">
        <v>327</v>
      </c>
    </row>
    <row r="5231" spans="1:12" x14ac:dyDescent="0.25">
      <c r="A5231" s="1">
        <v>5230</v>
      </c>
      <c r="B5231" s="3">
        <v>180</v>
      </c>
      <c r="C5231" s="1">
        <v>111</v>
      </c>
      <c r="D5231" s="1">
        <v>13</v>
      </c>
      <c r="E5231" s="1">
        <v>14</v>
      </c>
      <c r="F5231" s="1">
        <v>0</v>
      </c>
      <c r="G5231">
        <f>VLOOKUP(C5231,reference!$A$1:$E$310,5,FALSE)</f>
        <v>5306051</v>
      </c>
      <c r="H5231" t="str">
        <f>VLOOKUP(C5231,reference!$A$1:$E$310,4,FALSE)</f>
        <v>KAKULUK MESAK</v>
      </c>
      <c r="I5231" t="str">
        <f>VLOOKUP($D5231,reference!$G$1:$H$25,2,FALSE)</f>
        <v>Pertanian lahan kering  campur semak / kebun campur</v>
      </c>
      <c r="J5231" t="str">
        <f>VLOOKUP($E5231,reference!$G$1:$H$25,2,FALSE)</f>
        <v>Sawah</v>
      </c>
      <c r="K5231" t="str">
        <f t="shared" si="81"/>
        <v>Non Irigasi</v>
      </c>
      <c r="L5231" t="s">
        <v>327</v>
      </c>
    </row>
    <row r="5232" spans="1:12" x14ac:dyDescent="0.25">
      <c r="A5232" s="1">
        <v>5231</v>
      </c>
      <c r="B5232" s="3">
        <v>1</v>
      </c>
      <c r="C5232" s="1">
        <v>117</v>
      </c>
      <c r="D5232" s="1">
        <v>11</v>
      </c>
      <c r="E5232" s="1">
        <v>0</v>
      </c>
      <c r="F5232" s="1">
        <v>0</v>
      </c>
      <c r="G5232">
        <f>VLOOKUP(C5232,reference!$A$1:$E$310,5,FALSE)</f>
        <v>5306071</v>
      </c>
      <c r="H5232" t="str">
        <f>VLOOKUP(C5232,reference!$A$1:$E$310,4,FALSE)</f>
        <v>RAIHAT</v>
      </c>
      <c r="I5232" t="str">
        <f>VLOOKUP($D5232,reference!$G$1:$H$25,2,FALSE)</f>
        <v>Savanna / Padang rumput</v>
      </c>
      <c r="J5232" t="str">
        <f>VLOOKUP($E5232,reference!$G$1:$H$25,2,FALSE)</f>
        <v>No data</v>
      </c>
      <c r="K5232" t="str">
        <f t="shared" si="81"/>
        <v>Non Irigasi</v>
      </c>
      <c r="L5232" t="s">
        <v>327</v>
      </c>
    </row>
    <row r="5233" spans="1:12" x14ac:dyDescent="0.25">
      <c r="A5233" s="1">
        <v>5232</v>
      </c>
      <c r="B5233" s="3">
        <v>4</v>
      </c>
      <c r="C5233" s="1">
        <v>111</v>
      </c>
      <c r="D5233" s="1">
        <v>16</v>
      </c>
      <c r="E5233" s="1">
        <v>14</v>
      </c>
      <c r="F5233" s="1">
        <v>0</v>
      </c>
      <c r="G5233">
        <f>VLOOKUP(C5233,reference!$A$1:$E$310,5,FALSE)</f>
        <v>5306051</v>
      </c>
      <c r="H5233" t="str">
        <f>VLOOKUP(C5233,reference!$A$1:$E$310,4,FALSE)</f>
        <v>KAKULUK MESAK</v>
      </c>
      <c r="I5233" t="str">
        <f>VLOOKUP($D5233,reference!$G$1:$H$25,2,FALSE)</f>
        <v>Pemukiman</v>
      </c>
      <c r="J5233" t="str">
        <f>VLOOKUP($E5233,reference!$G$1:$H$25,2,FALSE)</f>
        <v>Sawah</v>
      </c>
      <c r="K5233" t="str">
        <f t="shared" si="81"/>
        <v>Non Irigasi</v>
      </c>
      <c r="L5233" t="s">
        <v>327</v>
      </c>
    </row>
    <row r="5234" spans="1:12" x14ac:dyDescent="0.25">
      <c r="A5234" s="1">
        <v>5233</v>
      </c>
      <c r="B5234" s="3">
        <v>2</v>
      </c>
      <c r="C5234" s="1">
        <v>116</v>
      </c>
      <c r="D5234" s="1">
        <v>0</v>
      </c>
      <c r="E5234" s="1">
        <v>13</v>
      </c>
      <c r="F5234" s="1">
        <v>0</v>
      </c>
      <c r="G5234">
        <f>VLOOKUP(C5234,reference!$A$1:$E$310,5,FALSE)</f>
        <v>5306070</v>
      </c>
      <c r="H5234" t="str">
        <f>VLOOKUP(C5234,reference!$A$1:$E$310,4,FALSE)</f>
        <v>TASIFETO TIMUR</v>
      </c>
      <c r="I5234" t="str">
        <f>VLOOKUP($D5234,reference!$G$1:$H$25,2,FALSE)</f>
        <v>No data</v>
      </c>
      <c r="J5234" t="str">
        <f>VLOOKUP($E5234,reference!$G$1:$H$25,2,FALSE)</f>
        <v>Pertanian lahan kering  campur semak / kebun campur</v>
      </c>
      <c r="K5234" t="str">
        <f t="shared" si="81"/>
        <v>Non Irigasi</v>
      </c>
      <c r="L5234" t="s">
        <v>327</v>
      </c>
    </row>
    <row r="5235" spans="1:12" x14ac:dyDescent="0.25">
      <c r="A5235" s="1">
        <v>5234</v>
      </c>
      <c r="B5235" s="3">
        <v>243</v>
      </c>
      <c r="C5235" s="1">
        <v>111</v>
      </c>
      <c r="D5235" s="1">
        <v>13</v>
      </c>
      <c r="E5235" s="1">
        <v>9</v>
      </c>
      <c r="F5235" s="1">
        <v>0</v>
      </c>
      <c r="G5235">
        <f>VLOOKUP(C5235,reference!$A$1:$E$310,5,FALSE)</f>
        <v>5306051</v>
      </c>
      <c r="H5235" t="str">
        <f>VLOOKUP(C5235,reference!$A$1:$E$310,4,FALSE)</f>
        <v>KAKULUK MESAK</v>
      </c>
      <c r="I5235" t="str">
        <f>VLOOKUP($D5235,reference!$G$1:$H$25,2,FALSE)</f>
        <v>Pertanian lahan kering  campur semak / kebun campur</v>
      </c>
      <c r="J5235" t="str">
        <f>VLOOKUP($E5235,reference!$G$1:$H$25,2,FALSE)</f>
        <v>Semak belukar</v>
      </c>
      <c r="K5235" t="str">
        <f t="shared" si="81"/>
        <v>Non Irigasi</v>
      </c>
      <c r="L5235" t="s">
        <v>327</v>
      </c>
    </row>
    <row r="5236" spans="1:12" x14ac:dyDescent="0.25">
      <c r="A5236" s="1">
        <v>5235</v>
      </c>
      <c r="B5236" s="3">
        <v>596</v>
      </c>
      <c r="C5236" s="1">
        <v>111</v>
      </c>
      <c r="D5236" s="1">
        <v>13</v>
      </c>
      <c r="E5236" s="1">
        <v>13</v>
      </c>
      <c r="F5236" s="1">
        <v>0</v>
      </c>
      <c r="G5236">
        <f>VLOOKUP(C5236,reference!$A$1:$E$310,5,FALSE)</f>
        <v>5306051</v>
      </c>
      <c r="H5236" t="str">
        <f>VLOOKUP(C5236,reference!$A$1:$E$310,4,FALSE)</f>
        <v>KAKULUK MESAK</v>
      </c>
      <c r="I5236" t="str">
        <f>VLOOKUP($D5236,reference!$G$1:$H$25,2,FALSE)</f>
        <v>Pertanian lahan kering  campur semak / kebun campur</v>
      </c>
      <c r="J5236" t="str">
        <f>VLOOKUP($E5236,reference!$G$1:$H$25,2,FALSE)</f>
        <v>Pertanian lahan kering  campur semak / kebun campur</v>
      </c>
      <c r="K5236" t="str">
        <f t="shared" si="81"/>
        <v>Non Irigasi</v>
      </c>
      <c r="L5236" t="s">
        <v>327</v>
      </c>
    </row>
    <row r="5237" spans="1:12" x14ac:dyDescent="0.25">
      <c r="A5237" s="1">
        <v>5236</v>
      </c>
      <c r="B5237" s="3">
        <v>647</v>
      </c>
      <c r="C5237" s="1">
        <v>111</v>
      </c>
      <c r="D5237" s="1">
        <v>2</v>
      </c>
      <c r="E5237" s="1">
        <v>9</v>
      </c>
      <c r="F5237" s="1">
        <v>0</v>
      </c>
      <c r="G5237">
        <f>VLOOKUP(C5237,reference!$A$1:$E$310,5,FALSE)</f>
        <v>5306051</v>
      </c>
      <c r="H5237" t="str">
        <f>VLOOKUP(C5237,reference!$A$1:$E$310,4,FALSE)</f>
        <v>KAKULUK MESAK</v>
      </c>
      <c r="I5237" t="str">
        <f>VLOOKUP($D5237,reference!$G$1:$H$25,2,FALSE)</f>
        <v>Hutan lahan kering sekunder / bekas tebangan</v>
      </c>
      <c r="J5237" t="str">
        <f>VLOOKUP($E5237,reference!$G$1:$H$25,2,FALSE)</f>
        <v>Semak belukar</v>
      </c>
      <c r="K5237" t="str">
        <f t="shared" si="81"/>
        <v>Non Irigasi</v>
      </c>
      <c r="L5237" t="s">
        <v>328</v>
      </c>
    </row>
    <row r="5238" spans="1:12" x14ac:dyDescent="0.25">
      <c r="A5238" s="1">
        <v>5237</v>
      </c>
      <c r="B5238" s="3">
        <v>40</v>
      </c>
      <c r="C5238" s="1">
        <v>111</v>
      </c>
      <c r="D5238" s="1">
        <v>2</v>
      </c>
      <c r="E5238" s="1">
        <v>16</v>
      </c>
      <c r="F5238" s="1">
        <v>0</v>
      </c>
      <c r="G5238">
        <f>VLOOKUP(C5238,reference!$A$1:$E$310,5,FALSE)</f>
        <v>5306051</v>
      </c>
      <c r="H5238" t="str">
        <f>VLOOKUP(C5238,reference!$A$1:$E$310,4,FALSE)</f>
        <v>KAKULUK MESAK</v>
      </c>
      <c r="I5238" t="str">
        <f>VLOOKUP($D5238,reference!$G$1:$H$25,2,FALSE)</f>
        <v>Hutan lahan kering sekunder / bekas tebangan</v>
      </c>
      <c r="J5238" t="str">
        <f>VLOOKUP($E5238,reference!$G$1:$H$25,2,FALSE)</f>
        <v>Pemukiman</v>
      </c>
      <c r="K5238" t="str">
        <f t="shared" si="81"/>
        <v>Non Irigasi</v>
      </c>
      <c r="L5238" t="s">
        <v>328</v>
      </c>
    </row>
    <row r="5239" spans="1:12" x14ac:dyDescent="0.25">
      <c r="A5239" s="1">
        <v>5238</v>
      </c>
      <c r="B5239" s="3">
        <v>59</v>
      </c>
      <c r="C5239" s="1">
        <v>111</v>
      </c>
      <c r="D5239" s="1">
        <v>2</v>
      </c>
      <c r="E5239" s="1">
        <v>14</v>
      </c>
      <c r="F5239" s="1">
        <v>0</v>
      </c>
      <c r="G5239">
        <f>VLOOKUP(C5239,reference!$A$1:$E$310,5,FALSE)</f>
        <v>5306051</v>
      </c>
      <c r="H5239" t="str">
        <f>VLOOKUP(C5239,reference!$A$1:$E$310,4,FALSE)</f>
        <v>KAKULUK MESAK</v>
      </c>
      <c r="I5239" t="str">
        <f>VLOOKUP($D5239,reference!$G$1:$H$25,2,FALSE)</f>
        <v>Hutan lahan kering sekunder / bekas tebangan</v>
      </c>
      <c r="J5239" t="str">
        <f>VLOOKUP($E5239,reference!$G$1:$H$25,2,FALSE)</f>
        <v>Sawah</v>
      </c>
      <c r="K5239" t="str">
        <f t="shared" si="81"/>
        <v>Non Irigasi</v>
      </c>
      <c r="L5239" t="s">
        <v>328</v>
      </c>
    </row>
    <row r="5240" spans="1:12" x14ac:dyDescent="0.25">
      <c r="A5240" s="1">
        <v>5239</v>
      </c>
      <c r="B5240" s="3">
        <v>36</v>
      </c>
      <c r="C5240" s="1">
        <v>111</v>
      </c>
      <c r="D5240" s="1">
        <v>16</v>
      </c>
      <c r="E5240" s="1">
        <v>9</v>
      </c>
      <c r="F5240" s="1">
        <v>0</v>
      </c>
      <c r="G5240">
        <f>VLOOKUP(C5240,reference!$A$1:$E$310,5,FALSE)</f>
        <v>5306051</v>
      </c>
      <c r="H5240" t="str">
        <f>VLOOKUP(C5240,reference!$A$1:$E$310,4,FALSE)</f>
        <v>KAKULUK MESAK</v>
      </c>
      <c r="I5240" t="str">
        <f>VLOOKUP($D5240,reference!$G$1:$H$25,2,FALSE)</f>
        <v>Pemukiman</v>
      </c>
      <c r="J5240" t="str">
        <f>VLOOKUP($E5240,reference!$G$1:$H$25,2,FALSE)</f>
        <v>Semak belukar</v>
      </c>
      <c r="K5240" t="str">
        <f t="shared" si="81"/>
        <v>Non Irigasi</v>
      </c>
      <c r="L5240" t="s">
        <v>327</v>
      </c>
    </row>
    <row r="5241" spans="1:12" x14ac:dyDescent="0.25">
      <c r="A5241" s="1">
        <v>5240</v>
      </c>
      <c r="B5241" s="3">
        <v>2361</v>
      </c>
      <c r="C5241" s="1">
        <v>111</v>
      </c>
      <c r="D5241" s="1">
        <v>2</v>
      </c>
      <c r="E5241" s="1">
        <v>2</v>
      </c>
      <c r="F5241" s="1">
        <v>0</v>
      </c>
      <c r="G5241">
        <f>VLOOKUP(C5241,reference!$A$1:$E$310,5,FALSE)</f>
        <v>5306051</v>
      </c>
      <c r="H5241" t="str">
        <f>VLOOKUP(C5241,reference!$A$1:$E$310,4,FALSE)</f>
        <v>KAKULUK MESAK</v>
      </c>
      <c r="I5241" t="str">
        <f>VLOOKUP($D5241,reference!$G$1:$H$25,2,FALSE)</f>
        <v>Hutan lahan kering sekunder / bekas tebangan</v>
      </c>
      <c r="J5241" t="str">
        <f>VLOOKUP($E5241,reference!$G$1:$H$25,2,FALSE)</f>
        <v>Hutan lahan kering sekunder / bekas tebangan</v>
      </c>
      <c r="K5241" t="str">
        <f t="shared" si="81"/>
        <v>Non Irigasi</v>
      </c>
      <c r="L5241" t="s">
        <v>327</v>
      </c>
    </row>
    <row r="5242" spans="1:12" x14ac:dyDescent="0.25">
      <c r="A5242" s="1">
        <v>5241</v>
      </c>
      <c r="B5242" s="3">
        <v>13</v>
      </c>
      <c r="C5242" s="1">
        <v>111</v>
      </c>
      <c r="D5242" s="1">
        <v>9</v>
      </c>
      <c r="E5242" s="1">
        <v>14</v>
      </c>
      <c r="F5242" s="1">
        <v>0</v>
      </c>
      <c r="G5242">
        <f>VLOOKUP(C5242,reference!$A$1:$E$310,5,FALSE)</f>
        <v>5306051</v>
      </c>
      <c r="H5242" t="str">
        <f>VLOOKUP(C5242,reference!$A$1:$E$310,4,FALSE)</f>
        <v>KAKULUK MESAK</v>
      </c>
      <c r="I5242" t="str">
        <f>VLOOKUP($D5242,reference!$G$1:$H$25,2,FALSE)</f>
        <v>Semak belukar</v>
      </c>
      <c r="J5242" t="str">
        <f>VLOOKUP($E5242,reference!$G$1:$H$25,2,FALSE)</f>
        <v>Sawah</v>
      </c>
      <c r="K5242" t="str">
        <f t="shared" si="81"/>
        <v>Non Irigasi</v>
      </c>
      <c r="L5242" t="s">
        <v>327</v>
      </c>
    </row>
    <row r="5243" spans="1:12" x14ac:dyDescent="0.25">
      <c r="A5243" s="1">
        <v>5242</v>
      </c>
      <c r="B5243" s="3">
        <v>40</v>
      </c>
      <c r="C5243" s="1">
        <v>117</v>
      </c>
      <c r="D5243" s="1">
        <v>12</v>
      </c>
      <c r="E5243" s="1">
        <v>14</v>
      </c>
      <c r="F5243" s="1">
        <v>0</v>
      </c>
      <c r="G5243">
        <f>VLOOKUP(C5243,reference!$A$1:$E$310,5,FALSE)</f>
        <v>5306071</v>
      </c>
      <c r="H5243" t="str">
        <f>VLOOKUP(C5243,reference!$A$1:$E$310,4,FALSE)</f>
        <v>RAIHAT</v>
      </c>
      <c r="I5243" t="str">
        <f>VLOOKUP($D5243,reference!$G$1:$H$25,2,FALSE)</f>
        <v>Pertanian lahan kering</v>
      </c>
      <c r="J5243" t="str">
        <f>VLOOKUP($E5243,reference!$G$1:$H$25,2,FALSE)</f>
        <v>Sawah</v>
      </c>
      <c r="K5243" t="str">
        <f t="shared" si="81"/>
        <v>Non Irigasi</v>
      </c>
      <c r="L5243" t="s">
        <v>327</v>
      </c>
    </row>
    <row r="5244" spans="1:12" x14ac:dyDescent="0.25">
      <c r="A5244" s="1">
        <v>5243</v>
      </c>
      <c r="B5244" s="3">
        <v>14</v>
      </c>
      <c r="C5244" s="1">
        <v>111</v>
      </c>
      <c r="D5244" s="1">
        <v>16</v>
      </c>
      <c r="E5244" s="1">
        <v>2</v>
      </c>
      <c r="F5244" s="1">
        <v>0</v>
      </c>
      <c r="G5244">
        <f>VLOOKUP(C5244,reference!$A$1:$E$310,5,FALSE)</f>
        <v>5306051</v>
      </c>
      <c r="H5244" t="str">
        <f>VLOOKUP(C5244,reference!$A$1:$E$310,4,FALSE)</f>
        <v>KAKULUK MESAK</v>
      </c>
      <c r="I5244" t="str">
        <f>VLOOKUP($D5244,reference!$G$1:$H$25,2,FALSE)</f>
        <v>Pemukiman</v>
      </c>
      <c r="J5244" t="str">
        <f>VLOOKUP($E5244,reference!$G$1:$H$25,2,FALSE)</f>
        <v>Hutan lahan kering sekunder / bekas tebangan</v>
      </c>
      <c r="K5244" t="str">
        <f t="shared" si="81"/>
        <v>Non Irigasi</v>
      </c>
      <c r="L5244" t="s">
        <v>327</v>
      </c>
    </row>
    <row r="5245" spans="1:12" x14ac:dyDescent="0.25">
      <c r="A5245" s="1">
        <v>5244</v>
      </c>
      <c r="B5245" s="3">
        <v>125</v>
      </c>
      <c r="C5245" s="1">
        <v>111</v>
      </c>
      <c r="D5245" s="1">
        <v>9</v>
      </c>
      <c r="E5245" s="1">
        <v>2</v>
      </c>
      <c r="F5245" s="1">
        <v>0</v>
      </c>
      <c r="G5245">
        <f>VLOOKUP(C5245,reference!$A$1:$E$310,5,FALSE)</f>
        <v>5306051</v>
      </c>
      <c r="H5245" t="str">
        <f>VLOOKUP(C5245,reference!$A$1:$E$310,4,FALSE)</f>
        <v>KAKULUK MESAK</v>
      </c>
      <c r="I5245" t="str">
        <f>VLOOKUP($D5245,reference!$G$1:$H$25,2,FALSE)</f>
        <v>Semak belukar</v>
      </c>
      <c r="J5245" t="str">
        <f>VLOOKUP($E5245,reference!$G$1:$H$25,2,FALSE)</f>
        <v>Hutan lahan kering sekunder / bekas tebangan</v>
      </c>
      <c r="K5245" t="str">
        <f t="shared" si="81"/>
        <v>Non Irigasi</v>
      </c>
      <c r="L5245" t="s">
        <v>327</v>
      </c>
    </row>
    <row r="5246" spans="1:12" x14ac:dyDescent="0.25">
      <c r="A5246" s="1">
        <v>5245</v>
      </c>
      <c r="B5246" s="3">
        <v>9</v>
      </c>
      <c r="C5246" s="1">
        <v>116</v>
      </c>
      <c r="D5246" s="1">
        <v>9</v>
      </c>
      <c r="E5246" s="1">
        <v>17</v>
      </c>
      <c r="F5246" s="1">
        <v>0</v>
      </c>
      <c r="G5246">
        <f>VLOOKUP(C5246,reference!$A$1:$E$310,5,FALSE)</f>
        <v>5306070</v>
      </c>
      <c r="H5246" t="str">
        <f>VLOOKUP(C5246,reference!$A$1:$E$310,4,FALSE)</f>
        <v>TASIFETO TIMUR</v>
      </c>
      <c r="I5246" t="str">
        <f>VLOOKUP($D5246,reference!$G$1:$H$25,2,FALSE)</f>
        <v>Semak belukar</v>
      </c>
      <c r="J5246" t="str">
        <f>VLOOKUP($E5246,reference!$G$1:$H$25,2,FALSE)</f>
        <v>Transmigrasi</v>
      </c>
      <c r="K5246" t="str">
        <f t="shared" si="81"/>
        <v>Non Irigasi</v>
      </c>
      <c r="L5246" t="s">
        <v>327</v>
      </c>
    </row>
    <row r="5247" spans="1:12" x14ac:dyDescent="0.25">
      <c r="A5247" s="1">
        <v>5246</v>
      </c>
      <c r="B5247" s="3">
        <v>4883</v>
      </c>
      <c r="C5247" s="1">
        <v>117</v>
      </c>
      <c r="D5247" s="1">
        <v>12</v>
      </c>
      <c r="E5247" s="1">
        <v>12</v>
      </c>
      <c r="F5247" s="1">
        <v>0</v>
      </c>
      <c r="G5247">
        <f>VLOOKUP(C5247,reference!$A$1:$E$310,5,FALSE)</f>
        <v>5306071</v>
      </c>
      <c r="H5247" t="str">
        <f>VLOOKUP(C5247,reference!$A$1:$E$310,4,FALSE)</f>
        <v>RAIHAT</v>
      </c>
      <c r="I5247" t="str">
        <f>VLOOKUP($D5247,reference!$G$1:$H$25,2,FALSE)</f>
        <v>Pertanian lahan kering</v>
      </c>
      <c r="J5247" t="str">
        <f>VLOOKUP($E5247,reference!$G$1:$H$25,2,FALSE)</f>
        <v>Pertanian lahan kering</v>
      </c>
      <c r="K5247" t="str">
        <f t="shared" si="81"/>
        <v>Non Irigasi</v>
      </c>
      <c r="L5247" t="s">
        <v>327</v>
      </c>
    </row>
    <row r="5248" spans="1:12" x14ac:dyDescent="0.25">
      <c r="A5248" s="1">
        <v>5247</v>
      </c>
      <c r="B5248" s="3">
        <v>845</v>
      </c>
      <c r="C5248" s="1">
        <v>116</v>
      </c>
      <c r="D5248" s="1">
        <v>9</v>
      </c>
      <c r="E5248" s="1">
        <v>12</v>
      </c>
      <c r="F5248" s="1">
        <v>0</v>
      </c>
      <c r="G5248">
        <f>VLOOKUP(C5248,reference!$A$1:$E$310,5,FALSE)</f>
        <v>5306070</v>
      </c>
      <c r="H5248" t="str">
        <f>VLOOKUP(C5248,reference!$A$1:$E$310,4,FALSE)</f>
        <v>TASIFETO TIMUR</v>
      </c>
      <c r="I5248" t="str">
        <f>VLOOKUP($D5248,reference!$G$1:$H$25,2,FALSE)</f>
        <v>Semak belukar</v>
      </c>
      <c r="J5248" t="str">
        <f>VLOOKUP($E5248,reference!$G$1:$H$25,2,FALSE)</f>
        <v>Pertanian lahan kering</v>
      </c>
      <c r="K5248" t="str">
        <f t="shared" si="81"/>
        <v>Non Irigasi</v>
      </c>
      <c r="L5248" t="s">
        <v>327</v>
      </c>
    </row>
    <row r="5249" spans="1:12" x14ac:dyDescent="0.25">
      <c r="A5249" s="1">
        <v>5248</v>
      </c>
      <c r="B5249" s="3">
        <v>17</v>
      </c>
      <c r="C5249" s="1">
        <v>111</v>
      </c>
      <c r="D5249" s="1">
        <v>15</v>
      </c>
      <c r="E5249" s="1">
        <v>16</v>
      </c>
      <c r="F5249" s="1">
        <v>0</v>
      </c>
      <c r="G5249">
        <f>VLOOKUP(C5249,reference!$A$1:$E$310,5,FALSE)</f>
        <v>5306051</v>
      </c>
      <c r="H5249" t="str">
        <f>VLOOKUP(C5249,reference!$A$1:$E$310,4,FALSE)</f>
        <v>KAKULUK MESAK</v>
      </c>
      <c r="I5249" t="str">
        <f>VLOOKUP($D5249,reference!$G$1:$H$25,2,FALSE)</f>
        <v>Tambak</v>
      </c>
      <c r="J5249" t="str">
        <f>VLOOKUP($E5249,reference!$G$1:$H$25,2,FALSE)</f>
        <v>Pemukiman</v>
      </c>
      <c r="K5249" t="str">
        <f t="shared" si="81"/>
        <v>Non Irigasi</v>
      </c>
      <c r="L5249" t="s">
        <v>327</v>
      </c>
    </row>
    <row r="5250" spans="1:12" x14ac:dyDescent="0.25">
      <c r="A5250" s="1">
        <v>5249</v>
      </c>
      <c r="B5250" s="3">
        <v>139</v>
      </c>
      <c r="C5250" s="1">
        <v>111</v>
      </c>
      <c r="D5250" s="1">
        <v>9</v>
      </c>
      <c r="E5250" s="1">
        <v>16</v>
      </c>
      <c r="F5250" s="1">
        <v>0</v>
      </c>
      <c r="G5250">
        <f>VLOOKUP(C5250,reference!$A$1:$E$310,5,FALSE)</f>
        <v>5306051</v>
      </c>
      <c r="H5250" t="str">
        <f>VLOOKUP(C5250,reference!$A$1:$E$310,4,FALSE)</f>
        <v>KAKULUK MESAK</v>
      </c>
      <c r="I5250" t="str">
        <f>VLOOKUP($D5250,reference!$G$1:$H$25,2,FALSE)</f>
        <v>Semak belukar</v>
      </c>
      <c r="J5250" t="str">
        <f>VLOOKUP($E5250,reference!$G$1:$H$25,2,FALSE)</f>
        <v>Pemukiman</v>
      </c>
      <c r="K5250" t="str">
        <f t="shared" si="81"/>
        <v>Non Irigasi</v>
      </c>
      <c r="L5250" t="s">
        <v>327</v>
      </c>
    </row>
    <row r="5251" spans="1:12" x14ac:dyDescent="0.25">
      <c r="A5251" s="1">
        <v>5250</v>
      </c>
      <c r="B5251" s="3">
        <v>8</v>
      </c>
      <c r="C5251" s="1">
        <v>116</v>
      </c>
      <c r="D5251" s="1">
        <v>0</v>
      </c>
      <c r="E5251" s="1">
        <v>16</v>
      </c>
      <c r="F5251" s="1">
        <v>0</v>
      </c>
      <c r="G5251">
        <f>VLOOKUP(C5251,reference!$A$1:$E$310,5,FALSE)</f>
        <v>5306070</v>
      </c>
      <c r="H5251" t="str">
        <f>VLOOKUP(C5251,reference!$A$1:$E$310,4,FALSE)</f>
        <v>TASIFETO TIMUR</v>
      </c>
      <c r="I5251" t="str">
        <f>VLOOKUP($D5251,reference!$G$1:$H$25,2,FALSE)</f>
        <v>No data</v>
      </c>
      <c r="J5251" t="str">
        <f>VLOOKUP($E5251,reference!$G$1:$H$25,2,FALSE)</f>
        <v>Pemukiman</v>
      </c>
      <c r="K5251" t="str">
        <f t="shared" ref="K5251:K5314" si="82">IF(F5251=0,"Non Irigasi","Buffer Irigasi")</f>
        <v>Non Irigasi</v>
      </c>
      <c r="L5251" t="s">
        <v>327</v>
      </c>
    </row>
    <row r="5252" spans="1:12" x14ac:dyDescent="0.25">
      <c r="A5252" s="1">
        <v>5251</v>
      </c>
      <c r="B5252" s="3">
        <v>41</v>
      </c>
      <c r="C5252" s="1">
        <v>111</v>
      </c>
      <c r="D5252" s="1">
        <v>16</v>
      </c>
      <c r="E5252" s="1">
        <v>12</v>
      </c>
      <c r="F5252" s="1">
        <v>0</v>
      </c>
      <c r="G5252">
        <f>VLOOKUP(C5252,reference!$A$1:$E$310,5,FALSE)</f>
        <v>5306051</v>
      </c>
      <c r="H5252" t="str">
        <f>VLOOKUP(C5252,reference!$A$1:$E$310,4,FALSE)</f>
        <v>KAKULUK MESAK</v>
      </c>
      <c r="I5252" t="str">
        <f>VLOOKUP($D5252,reference!$G$1:$H$25,2,FALSE)</f>
        <v>Pemukiman</v>
      </c>
      <c r="J5252" t="str">
        <f>VLOOKUP($E5252,reference!$G$1:$H$25,2,FALSE)</f>
        <v>Pertanian lahan kering</v>
      </c>
      <c r="K5252" t="str">
        <f t="shared" si="82"/>
        <v>Non Irigasi</v>
      </c>
      <c r="L5252" t="s">
        <v>327</v>
      </c>
    </row>
    <row r="5253" spans="1:12" x14ac:dyDescent="0.25">
      <c r="A5253" s="1">
        <v>5252</v>
      </c>
      <c r="B5253" s="3">
        <v>7</v>
      </c>
      <c r="C5253" s="1">
        <v>111</v>
      </c>
      <c r="D5253" s="1">
        <v>13</v>
      </c>
      <c r="E5253" s="1">
        <v>2</v>
      </c>
      <c r="F5253" s="1">
        <v>0</v>
      </c>
      <c r="G5253">
        <f>VLOOKUP(C5253,reference!$A$1:$E$310,5,FALSE)</f>
        <v>5306051</v>
      </c>
      <c r="H5253" t="str">
        <f>VLOOKUP(C5253,reference!$A$1:$E$310,4,FALSE)</f>
        <v>KAKULUK MESAK</v>
      </c>
      <c r="I5253" t="str">
        <f>VLOOKUP($D5253,reference!$G$1:$H$25,2,FALSE)</f>
        <v>Pertanian lahan kering  campur semak / kebun campur</v>
      </c>
      <c r="J5253" t="str">
        <f>VLOOKUP($E5253,reference!$G$1:$H$25,2,FALSE)</f>
        <v>Hutan lahan kering sekunder / bekas tebangan</v>
      </c>
      <c r="K5253" t="str">
        <f t="shared" si="82"/>
        <v>Non Irigasi</v>
      </c>
      <c r="L5253" t="s">
        <v>327</v>
      </c>
    </row>
    <row r="5254" spans="1:12" x14ac:dyDescent="0.25">
      <c r="A5254" s="1">
        <v>5253</v>
      </c>
      <c r="B5254" s="3">
        <v>4118</v>
      </c>
      <c r="C5254" s="1">
        <v>116</v>
      </c>
      <c r="D5254" s="1">
        <v>2</v>
      </c>
      <c r="E5254" s="1">
        <v>2</v>
      </c>
      <c r="F5254" s="1">
        <v>0</v>
      </c>
      <c r="G5254">
        <f>VLOOKUP(C5254,reference!$A$1:$E$310,5,FALSE)</f>
        <v>5306070</v>
      </c>
      <c r="H5254" t="str">
        <f>VLOOKUP(C5254,reference!$A$1:$E$310,4,FALSE)</f>
        <v>TASIFETO TIMUR</v>
      </c>
      <c r="I5254" t="str">
        <f>VLOOKUP($D5254,reference!$G$1:$H$25,2,FALSE)</f>
        <v>Hutan lahan kering sekunder / bekas tebangan</v>
      </c>
      <c r="J5254" t="str">
        <f>VLOOKUP($E5254,reference!$G$1:$H$25,2,FALSE)</f>
        <v>Hutan lahan kering sekunder / bekas tebangan</v>
      </c>
      <c r="K5254" t="str">
        <f t="shared" si="82"/>
        <v>Non Irigasi</v>
      </c>
      <c r="L5254" t="s">
        <v>327</v>
      </c>
    </row>
    <row r="5255" spans="1:12" x14ac:dyDescent="0.25">
      <c r="A5255" s="1">
        <v>5254</v>
      </c>
      <c r="B5255" s="3">
        <v>341</v>
      </c>
      <c r="C5255" s="1">
        <v>116</v>
      </c>
      <c r="D5255" s="1">
        <v>2</v>
      </c>
      <c r="E5255" s="1">
        <v>9</v>
      </c>
      <c r="F5255" s="1">
        <v>0</v>
      </c>
      <c r="G5255">
        <f>VLOOKUP(C5255,reference!$A$1:$E$310,5,FALSE)</f>
        <v>5306070</v>
      </c>
      <c r="H5255" t="str">
        <f>VLOOKUP(C5255,reference!$A$1:$E$310,4,FALSE)</f>
        <v>TASIFETO TIMUR</v>
      </c>
      <c r="I5255" t="str">
        <f>VLOOKUP($D5255,reference!$G$1:$H$25,2,FALSE)</f>
        <v>Hutan lahan kering sekunder / bekas tebangan</v>
      </c>
      <c r="J5255" t="str">
        <f>VLOOKUP($E5255,reference!$G$1:$H$25,2,FALSE)</f>
        <v>Semak belukar</v>
      </c>
      <c r="K5255" t="str">
        <f t="shared" si="82"/>
        <v>Non Irigasi</v>
      </c>
      <c r="L5255" t="s">
        <v>328</v>
      </c>
    </row>
    <row r="5256" spans="1:12" x14ac:dyDescent="0.25">
      <c r="A5256" s="1">
        <v>5255</v>
      </c>
      <c r="B5256" s="3">
        <v>12</v>
      </c>
      <c r="C5256" s="1">
        <v>117</v>
      </c>
      <c r="D5256" s="1">
        <v>14</v>
      </c>
      <c r="E5256" s="1">
        <v>12</v>
      </c>
      <c r="F5256" s="1">
        <v>0</v>
      </c>
      <c r="G5256">
        <f>VLOOKUP(C5256,reference!$A$1:$E$310,5,FALSE)</f>
        <v>5306071</v>
      </c>
      <c r="H5256" t="str">
        <f>VLOOKUP(C5256,reference!$A$1:$E$310,4,FALSE)</f>
        <v>RAIHAT</v>
      </c>
      <c r="I5256" t="str">
        <f>VLOOKUP($D5256,reference!$G$1:$H$25,2,FALSE)</f>
        <v>Sawah</v>
      </c>
      <c r="J5256" t="str">
        <f>VLOOKUP($E5256,reference!$G$1:$H$25,2,FALSE)</f>
        <v>Pertanian lahan kering</v>
      </c>
      <c r="K5256" t="str">
        <f t="shared" si="82"/>
        <v>Non Irigasi</v>
      </c>
      <c r="L5256" t="s">
        <v>327</v>
      </c>
    </row>
    <row r="5257" spans="1:12" x14ac:dyDescent="0.25">
      <c r="A5257" s="1">
        <v>5256</v>
      </c>
      <c r="B5257" s="3">
        <v>469</v>
      </c>
      <c r="C5257" s="1">
        <v>117</v>
      </c>
      <c r="D5257" s="1">
        <v>12</v>
      </c>
      <c r="E5257" s="1">
        <v>16</v>
      </c>
      <c r="F5257" s="1">
        <v>0</v>
      </c>
      <c r="G5257">
        <f>VLOOKUP(C5257,reference!$A$1:$E$310,5,FALSE)</f>
        <v>5306071</v>
      </c>
      <c r="H5257" t="str">
        <f>VLOOKUP(C5257,reference!$A$1:$E$310,4,FALSE)</f>
        <v>RAIHAT</v>
      </c>
      <c r="I5257" t="str">
        <f>VLOOKUP($D5257,reference!$G$1:$H$25,2,FALSE)</f>
        <v>Pertanian lahan kering</v>
      </c>
      <c r="J5257" t="str">
        <f>VLOOKUP($E5257,reference!$G$1:$H$25,2,FALSE)</f>
        <v>Pemukiman</v>
      </c>
      <c r="K5257" t="str">
        <f t="shared" si="82"/>
        <v>Non Irigasi</v>
      </c>
      <c r="L5257" t="s">
        <v>327</v>
      </c>
    </row>
    <row r="5258" spans="1:12" x14ac:dyDescent="0.25">
      <c r="A5258" s="1">
        <v>5257</v>
      </c>
      <c r="B5258" s="3">
        <v>59</v>
      </c>
      <c r="C5258" s="1">
        <v>117</v>
      </c>
      <c r="D5258" s="1">
        <v>16</v>
      </c>
      <c r="E5258" s="1">
        <v>16</v>
      </c>
      <c r="F5258" s="1">
        <v>0</v>
      </c>
      <c r="G5258">
        <f>VLOOKUP(C5258,reference!$A$1:$E$310,5,FALSE)</f>
        <v>5306071</v>
      </c>
      <c r="H5258" t="str">
        <f>VLOOKUP(C5258,reference!$A$1:$E$310,4,FALSE)</f>
        <v>RAIHAT</v>
      </c>
      <c r="I5258" t="str">
        <f>VLOOKUP($D5258,reference!$G$1:$H$25,2,FALSE)</f>
        <v>Pemukiman</v>
      </c>
      <c r="J5258" t="str">
        <f>VLOOKUP($E5258,reference!$G$1:$H$25,2,FALSE)</f>
        <v>Pemukiman</v>
      </c>
      <c r="K5258" t="str">
        <f t="shared" si="82"/>
        <v>Non Irigasi</v>
      </c>
      <c r="L5258" t="s">
        <v>327</v>
      </c>
    </row>
    <row r="5259" spans="1:12" x14ac:dyDescent="0.25">
      <c r="A5259" s="1">
        <v>5258</v>
      </c>
      <c r="B5259" s="3">
        <v>3</v>
      </c>
      <c r="C5259" s="1">
        <v>117</v>
      </c>
      <c r="D5259" s="1">
        <v>16</v>
      </c>
      <c r="E5259" s="1">
        <v>12</v>
      </c>
      <c r="F5259" s="1">
        <v>0</v>
      </c>
      <c r="G5259">
        <f>VLOOKUP(C5259,reference!$A$1:$E$310,5,FALSE)</f>
        <v>5306071</v>
      </c>
      <c r="H5259" t="str">
        <f>VLOOKUP(C5259,reference!$A$1:$E$310,4,FALSE)</f>
        <v>RAIHAT</v>
      </c>
      <c r="I5259" t="str">
        <f>VLOOKUP($D5259,reference!$G$1:$H$25,2,FALSE)</f>
        <v>Pemukiman</v>
      </c>
      <c r="J5259" t="str">
        <f>VLOOKUP($E5259,reference!$G$1:$H$25,2,FALSE)</f>
        <v>Pertanian lahan kering</v>
      </c>
      <c r="K5259" t="str">
        <f t="shared" si="82"/>
        <v>Non Irigasi</v>
      </c>
      <c r="L5259" t="s">
        <v>327</v>
      </c>
    </row>
    <row r="5260" spans="1:12" x14ac:dyDescent="0.25">
      <c r="A5260" s="1">
        <v>5259</v>
      </c>
      <c r="B5260" s="3">
        <v>17</v>
      </c>
      <c r="C5260" s="1">
        <v>117</v>
      </c>
      <c r="D5260" s="1">
        <v>14</v>
      </c>
      <c r="E5260" s="1">
        <v>16</v>
      </c>
      <c r="F5260" s="1">
        <v>0</v>
      </c>
      <c r="G5260">
        <f>VLOOKUP(C5260,reference!$A$1:$E$310,5,FALSE)</f>
        <v>5306071</v>
      </c>
      <c r="H5260" t="str">
        <f>VLOOKUP(C5260,reference!$A$1:$E$310,4,FALSE)</f>
        <v>RAIHAT</v>
      </c>
      <c r="I5260" t="str">
        <f>VLOOKUP($D5260,reference!$G$1:$H$25,2,FALSE)</f>
        <v>Sawah</v>
      </c>
      <c r="J5260" t="str">
        <f>VLOOKUP($E5260,reference!$G$1:$H$25,2,FALSE)</f>
        <v>Pemukiman</v>
      </c>
      <c r="K5260" t="str">
        <f t="shared" si="82"/>
        <v>Non Irigasi</v>
      </c>
      <c r="L5260" t="s">
        <v>327</v>
      </c>
    </row>
    <row r="5261" spans="1:12" x14ac:dyDescent="0.25">
      <c r="A5261" s="1">
        <v>5260</v>
      </c>
      <c r="B5261" s="3">
        <v>638</v>
      </c>
      <c r="C5261" s="1">
        <v>119</v>
      </c>
      <c r="D5261" s="1">
        <v>14</v>
      </c>
      <c r="E5261" s="1">
        <v>14</v>
      </c>
      <c r="F5261" s="1">
        <v>0</v>
      </c>
      <c r="G5261">
        <f>VLOOKUP(C5261,reference!$A$1:$E$310,5,FALSE)</f>
        <v>5306080</v>
      </c>
      <c r="H5261" t="str">
        <f>VLOOKUP(C5261,reference!$A$1:$E$310,4,FALSE)</f>
        <v>LAMAKNEN</v>
      </c>
      <c r="I5261" t="str">
        <f>VLOOKUP($D5261,reference!$G$1:$H$25,2,FALSE)</f>
        <v>Sawah</v>
      </c>
      <c r="J5261" t="str">
        <f>VLOOKUP($E5261,reference!$G$1:$H$25,2,FALSE)</f>
        <v>Sawah</v>
      </c>
      <c r="K5261" t="str">
        <f t="shared" si="82"/>
        <v>Non Irigasi</v>
      </c>
      <c r="L5261" t="s">
        <v>327</v>
      </c>
    </row>
    <row r="5262" spans="1:12" x14ac:dyDescent="0.25">
      <c r="A5262" s="1">
        <v>5261</v>
      </c>
      <c r="B5262" s="3">
        <v>10</v>
      </c>
      <c r="C5262" s="1">
        <v>119</v>
      </c>
      <c r="D5262" s="1">
        <v>0</v>
      </c>
      <c r="E5262" s="1">
        <v>0</v>
      </c>
      <c r="F5262" s="1">
        <v>0</v>
      </c>
      <c r="G5262">
        <f>VLOOKUP(C5262,reference!$A$1:$E$310,5,FALSE)</f>
        <v>5306080</v>
      </c>
      <c r="H5262" t="str">
        <f>VLOOKUP(C5262,reference!$A$1:$E$310,4,FALSE)</f>
        <v>LAMAKNEN</v>
      </c>
      <c r="I5262" t="str">
        <f>VLOOKUP($D5262,reference!$G$1:$H$25,2,FALSE)</f>
        <v>No data</v>
      </c>
      <c r="J5262" t="str">
        <f>VLOOKUP($E5262,reference!$G$1:$H$25,2,FALSE)</f>
        <v>No data</v>
      </c>
      <c r="K5262" t="str">
        <f t="shared" si="82"/>
        <v>Non Irigasi</v>
      </c>
      <c r="L5262" t="s">
        <v>327</v>
      </c>
    </row>
    <row r="5263" spans="1:12" x14ac:dyDescent="0.25">
      <c r="A5263" s="1">
        <v>5262</v>
      </c>
      <c r="B5263" s="3">
        <v>3</v>
      </c>
      <c r="C5263" s="1">
        <v>119</v>
      </c>
      <c r="D5263" s="1">
        <v>0</v>
      </c>
      <c r="E5263" s="1">
        <v>14</v>
      </c>
      <c r="F5263" s="1">
        <v>0</v>
      </c>
      <c r="G5263">
        <f>VLOOKUP(C5263,reference!$A$1:$E$310,5,FALSE)</f>
        <v>5306080</v>
      </c>
      <c r="H5263" t="str">
        <f>VLOOKUP(C5263,reference!$A$1:$E$310,4,FALSE)</f>
        <v>LAMAKNEN</v>
      </c>
      <c r="I5263" t="str">
        <f>VLOOKUP($D5263,reference!$G$1:$H$25,2,FALSE)</f>
        <v>No data</v>
      </c>
      <c r="J5263" t="str">
        <f>VLOOKUP($E5263,reference!$G$1:$H$25,2,FALSE)</f>
        <v>Sawah</v>
      </c>
      <c r="K5263" t="str">
        <f t="shared" si="82"/>
        <v>Non Irigasi</v>
      </c>
      <c r="L5263" t="s">
        <v>327</v>
      </c>
    </row>
    <row r="5264" spans="1:12" x14ac:dyDescent="0.25">
      <c r="A5264" s="1">
        <v>5263</v>
      </c>
      <c r="B5264" s="3">
        <v>81</v>
      </c>
      <c r="C5264" s="1">
        <v>119</v>
      </c>
      <c r="D5264" s="1">
        <v>11</v>
      </c>
      <c r="E5264" s="1">
        <v>1</v>
      </c>
      <c r="F5264" s="1">
        <v>0</v>
      </c>
      <c r="G5264">
        <f>VLOOKUP(C5264,reference!$A$1:$E$310,5,FALSE)</f>
        <v>5306080</v>
      </c>
      <c r="H5264" t="str">
        <f>VLOOKUP(C5264,reference!$A$1:$E$310,4,FALSE)</f>
        <v>LAMAKNEN</v>
      </c>
      <c r="I5264" t="str">
        <f>VLOOKUP($D5264,reference!$G$1:$H$25,2,FALSE)</f>
        <v>Savanna / Padang rumput</v>
      </c>
      <c r="J5264" t="str">
        <f>VLOOKUP($E5264,reference!$G$1:$H$25,2,FALSE)</f>
        <v>Hutan lahan kering primer</v>
      </c>
      <c r="K5264" t="str">
        <f t="shared" si="82"/>
        <v>Non Irigasi</v>
      </c>
      <c r="L5264" t="s">
        <v>327</v>
      </c>
    </row>
    <row r="5265" spans="1:12" x14ac:dyDescent="0.25">
      <c r="A5265" s="1">
        <v>5264</v>
      </c>
      <c r="B5265" s="3">
        <v>1</v>
      </c>
      <c r="C5265" s="1">
        <v>111</v>
      </c>
      <c r="D5265" s="1">
        <v>0</v>
      </c>
      <c r="E5265" s="1">
        <v>20</v>
      </c>
      <c r="F5265" s="1">
        <v>0</v>
      </c>
      <c r="G5265">
        <f>VLOOKUP(C5265,reference!$A$1:$E$310,5,FALSE)</f>
        <v>5306051</v>
      </c>
      <c r="H5265" t="str">
        <f>VLOOKUP(C5265,reference!$A$1:$E$310,4,FALSE)</f>
        <v>KAKULUK MESAK</v>
      </c>
      <c r="I5265" t="str">
        <f>VLOOKUP($D5265,reference!$G$1:$H$25,2,FALSE)</f>
        <v>No data</v>
      </c>
      <c r="J5265" t="str">
        <f>VLOOKUP($E5265,reference!$G$1:$H$25,2,FALSE)</f>
        <v>Tubuh air</v>
      </c>
      <c r="K5265" t="str">
        <f t="shared" si="82"/>
        <v>Non Irigasi</v>
      </c>
      <c r="L5265" t="s">
        <v>327</v>
      </c>
    </row>
    <row r="5266" spans="1:12" x14ac:dyDescent="0.25">
      <c r="A5266" s="1">
        <v>5265</v>
      </c>
      <c r="B5266" s="3">
        <v>51</v>
      </c>
      <c r="C5266" s="1">
        <v>111</v>
      </c>
      <c r="D5266" s="1">
        <v>5</v>
      </c>
      <c r="E5266" s="1">
        <v>5</v>
      </c>
      <c r="F5266" s="1">
        <v>0</v>
      </c>
      <c r="G5266">
        <f>VLOOKUP(C5266,reference!$A$1:$E$310,5,FALSE)</f>
        <v>5306051</v>
      </c>
      <c r="H5266" t="str">
        <f>VLOOKUP(C5266,reference!$A$1:$E$310,4,FALSE)</f>
        <v>KAKULUK MESAK</v>
      </c>
      <c r="I5266" t="str">
        <f>VLOOKUP($D5266,reference!$G$1:$H$25,2,FALSE)</f>
        <v>Hutan mangrove primer</v>
      </c>
      <c r="J5266" t="str">
        <f>VLOOKUP($E5266,reference!$G$1:$H$25,2,FALSE)</f>
        <v>Hutan mangrove primer</v>
      </c>
      <c r="K5266" t="str">
        <f t="shared" si="82"/>
        <v>Non Irigasi</v>
      </c>
      <c r="L5266" t="s">
        <v>327</v>
      </c>
    </row>
    <row r="5267" spans="1:12" x14ac:dyDescent="0.25">
      <c r="A5267" s="1">
        <v>5266</v>
      </c>
      <c r="B5267" s="3">
        <v>5</v>
      </c>
      <c r="C5267" s="1">
        <v>111</v>
      </c>
      <c r="D5267" s="1">
        <v>9</v>
      </c>
      <c r="E5267" s="1">
        <v>5</v>
      </c>
      <c r="F5267" s="1">
        <v>0</v>
      </c>
      <c r="G5267">
        <f>VLOOKUP(C5267,reference!$A$1:$E$310,5,FALSE)</f>
        <v>5306051</v>
      </c>
      <c r="H5267" t="str">
        <f>VLOOKUP(C5267,reference!$A$1:$E$310,4,FALSE)</f>
        <v>KAKULUK MESAK</v>
      </c>
      <c r="I5267" t="str">
        <f>VLOOKUP($D5267,reference!$G$1:$H$25,2,FALSE)</f>
        <v>Semak belukar</v>
      </c>
      <c r="J5267" t="str">
        <f>VLOOKUP($E5267,reference!$G$1:$H$25,2,FALSE)</f>
        <v>Hutan mangrove primer</v>
      </c>
      <c r="K5267" t="str">
        <f t="shared" si="82"/>
        <v>Non Irigasi</v>
      </c>
      <c r="L5267" t="s">
        <v>327</v>
      </c>
    </row>
    <row r="5268" spans="1:12" x14ac:dyDescent="0.25">
      <c r="A5268" s="1">
        <v>5267</v>
      </c>
      <c r="B5268" s="3">
        <v>148</v>
      </c>
      <c r="C5268" s="1">
        <v>111</v>
      </c>
      <c r="D5268" s="1">
        <v>2</v>
      </c>
      <c r="E5268" s="1">
        <v>12</v>
      </c>
      <c r="F5268" s="1">
        <v>0</v>
      </c>
      <c r="G5268">
        <f>VLOOKUP(C5268,reference!$A$1:$E$310,5,FALSE)</f>
        <v>5306051</v>
      </c>
      <c r="H5268" t="str">
        <f>VLOOKUP(C5268,reference!$A$1:$E$310,4,FALSE)</f>
        <v>KAKULUK MESAK</v>
      </c>
      <c r="I5268" t="str">
        <f>VLOOKUP($D5268,reference!$G$1:$H$25,2,FALSE)</f>
        <v>Hutan lahan kering sekunder / bekas tebangan</v>
      </c>
      <c r="J5268" t="str">
        <f>VLOOKUP($E5268,reference!$G$1:$H$25,2,FALSE)</f>
        <v>Pertanian lahan kering</v>
      </c>
      <c r="K5268" t="str">
        <f t="shared" si="82"/>
        <v>Non Irigasi</v>
      </c>
      <c r="L5268" t="s">
        <v>328</v>
      </c>
    </row>
    <row r="5269" spans="1:12" x14ac:dyDescent="0.25">
      <c r="A5269" s="1">
        <v>5268</v>
      </c>
      <c r="B5269" s="3">
        <v>316</v>
      </c>
      <c r="C5269" s="1">
        <v>116</v>
      </c>
      <c r="D5269" s="1">
        <v>0</v>
      </c>
      <c r="E5269" s="1">
        <v>2</v>
      </c>
      <c r="F5269" s="1">
        <v>0</v>
      </c>
      <c r="G5269">
        <f>VLOOKUP(C5269,reference!$A$1:$E$310,5,FALSE)</f>
        <v>5306070</v>
      </c>
      <c r="H5269" t="str">
        <f>VLOOKUP(C5269,reference!$A$1:$E$310,4,FALSE)</f>
        <v>TASIFETO TIMUR</v>
      </c>
      <c r="I5269" t="str">
        <f>VLOOKUP($D5269,reference!$G$1:$H$25,2,FALSE)</f>
        <v>No data</v>
      </c>
      <c r="J5269" t="str">
        <f>VLOOKUP($E5269,reference!$G$1:$H$25,2,FALSE)</f>
        <v>Hutan lahan kering sekunder / bekas tebangan</v>
      </c>
      <c r="K5269" t="str">
        <f t="shared" si="82"/>
        <v>Non Irigasi</v>
      </c>
      <c r="L5269" t="s">
        <v>327</v>
      </c>
    </row>
    <row r="5270" spans="1:12" x14ac:dyDescent="0.25">
      <c r="A5270" s="1">
        <v>5269</v>
      </c>
      <c r="B5270" s="3">
        <v>24</v>
      </c>
      <c r="C5270" s="1">
        <v>111</v>
      </c>
      <c r="D5270" s="1">
        <v>9</v>
      </c>
      <c r="E5270" s="1">
        <v>12</v>
      </c>
      <c r="F5270" s="1">
        <v>0</v>
      </c>
      <c r="G5270">
        <f>VLOOKUP(C5270,reference!$A$1:$E$310,5,FALSE)</f>
        <v>5306051</v>
      </c>
      <c r="H5270" t="str">
        <f>VLOOKUP(C5270,reference!$A$1:$E$310,4,FALSE)</f>
        <v>KAKULUK MESAK</v>
      </c>
      <c r="I5270" t="str">
        <f>VLOOKUP($D5270,reference!$G$1:$H$25,2,FALSE)</f>
        <v>Semak belukar</v>
      </c>
      <c r="J5270" t="str">
        <f>VLOOKUP($E5270,reference!$G$1:$H$25,2,FALSE)</f>
        <v>Pertanian lahan kering</v>
      </c>
      <c r="K5270" t="str">
        <f t="shared" si="82"/>
        <v>Non Irigasi</v>
      </c>
      <c r="L5270" t="s">
        <v>327</v>
      </c>
    </row>
    <row r="5271" spans="1:12" x14ac:dyDescent="0.25">
      <c r="A5271" s="1">
        <v>5270</v>
      </c>
      <c r="B5271" s="3">
        <v>1</v>
      </c>
      <c r="C5271" s="1">
        <v>119</v>
      </c>
      <c r="D5271" s="1">
        <v>11</v>
      </c>
      <c r="E5271" s="1">
        <v>14</v>
      </c>
      <c r="F5271" s="1">
        <v>0</v>
      </c>
      <c r="G5271">
        <f>VLOOKUP(C5271,reference!$A$1:$E$310,5,FALSE)</f>
        <v>5306080</v>
      </c>
      <c r="H5271" t="str">
        <f>VLOOKUP(C5271,reference!$A$1:$E$310,4,FALSE)</f>
        <v>LAMAKNEN</v>
      </c>
      <c r="I5271" t="str">
        <f>VLOOKUP($D5271,reference!$G$1:$H$25,2,FALSE)</f>
        <v>Savanna / Padang rumput</v>
      </c>
      <c r="J5271" t="str">
        <f>VLOOKUP($E5271,reference!$G$1:$H$25,2,FALSE)</f>
        <v>Sawah</v>
      </c>
      <c r="K5271" t="str">
        <f t="shared" si="82"/>
        <v>Non Irigasi</v>
      </c>
      <c r="L5271" t="s">
        <v>327</v>
      </c>
    </row>
    <row r="5272" spans="1:12" x14ac:dyDescent="0.25">
      <c r="A5272" s="1">
        <v>5271</v>
      </c>
      <c r="B5272" s="3">
        <v>17</v>
      </c>
      <c r="C5272" s="1">
        <v>111</v>
      </c>
      <c r="D5272" s="1">
        <v>0</v>
      </c>
      <c r="E5272" s="1">
        <v>9</v>
      </c>
      <c r="F5272" s="1">
        <v>0</v>
      </c>
      <c r="G5272">
        <f>VLOOKUP(C5272,reference!$A$1:$E$310,5,FALSE)</f>
        <v>5306051</v>
      </c>
      <c r="H5272" t="str">
        <f>VLOOKUP(C5272,reference!$A$1:$E$310,4,FALSE)</f>
        <v>KAKULUK MESAK</v>
      </c>
      <c r="I5272" t="str">
        <f>VLOOKUP($D5272,reference!$G$1:$H$25,2,FALSE)</f>
        <v>No data</v>
      </c>
      <c r="J5272" t="str">
        <f>VLOOKUP($E5272,reference!$G$1:$H$25,2,FALSE)</f>
        <v>Semak belukar</v>
      </c>
      <c r="K5272" t="str">
        <f t="shared" si="82"/>
        <v>Non Irigasi</v>
      </c>
      <c r="L5272" t="s">
        <v>327</v>
      </c>
    </row>
    <row r="5273" spans="1:12" x14ac:dyDescent="0.25">
      <c r="A5273" s="1">
        <v>5272</v>
      </c>
      <c r="B5273" s="3">
        <v>2</v>
      </c>
      <c r="C5273" s="1">
        <v>111</v>
      </c>
      <c r="D5273" s="1">
        <v>0</v>
      </c>
      <c r="E5273" s="1">
        <v>6</v>
      </c>
      <c r="F5273" s="1">
        <v>0</v>
      </c>
      <c r="G5273">
        <f>VLOOKUP(C5273,reference!$A$1:$E$310,5,FALSE)</f>
        <v>5306051</v>
      </c>
      <c r="H5273" t="str">
        <f>VLOOKUP(C5273,reference!$A$1:$E$310,4,FALSE)</f>
        <v>KAKULUK MESAK</v>
      </c>
      <c r="I5273" t="str">
        <f>VLOOKUP($D5273,reference!$G$1:$H$25,2,FALSE)</f>
        <v>No data</v>
      </c>
      <c r="J5273" t="str">
        <f>VLOOKUP($E5273,reference!$G$1:$H$25,2,FALSE)</f>
        <v>Hutan mangrove sekunder</v>
      </c>
      <c r="K5273" t="str">
        <f t="shared" si="82"/>
        <v>Non Irigasi</v>
      </c>
      <c r="L5273" t="s">
        <v>327</v>
      </c>
    </row>
    <row r="5274" spans="1:12" x14ac:dyDescent="0.25">
      <c r="A5274" s="1">
        <v>5273</v>
      </c>
      <c r="B5274" s="3">
        <v>3</v>
      </c>
      <c r="C5274" s="1">
        <v>111</v>
      </c>
      <c r="D5274" s="1">
        <v>9</v>
      </c>
      <c r="E5274" s="1">
        <v>6</v>
      </c>
      <c r="F5274" s="1">
        <v>0</v>
      </c>
      <c r="G5274">
        <f>VLOOKUP(C5274,reference!$A$1:$E$310,5,FALSE)</f>
        <v>5306051</v>
      </c>
      <c r="H5274" t="str">
        <f>VLOOKUP(C5274,reference!$A$1:$E$310,4,FALSE)</f>
        <v>KAKULUK MESAK</v>
      </c>
      <c r="I5274" t="str">
        <f>VLOOKUP($D5274,reference!$G$1:$H$25,2,FALSE)</f>
        <v>Semak belukar</v>
      </c>
      <c r="J5274" t="str">
        <f>VLOOKUP($E5274,reference!$G$1:$H$25,2,FALSE)</f>
        <v>Hutan mangrove sekunder</v>
      </c>
      <c r="K5274" t="str">
        <f t="shared" si="82"/>
        <v>Non Irigasi</v>
      </c>
      <c r="L5274" t="s">
        <v>327</v>
      </c>
    </row>
    <row r="5275" spans="1:12" x14ac:dyDescent="0.25">
      <c r="A5275" s="1">
        <v>5274</v>
      </c>
      <c r="B5275" s="3">
        <v>3</v>
      </c>
      <c r="C5275" s="1">
        <v>111</v>
      </c>
      <c r="D5275" s="1">
        <v>5</v>
      </c>
      <c r="E5275" s="1">
        <v>0</v>
      </c>
      <c r="F5275" s="1">
        <v>0</v>
      </c>
      <c r="G5275">
        <f>VLOOKUP(C5275,reference!$A$1:$E$310,5,FALSE)</f>
        <v>5306051</v>
      </c>
      <c r="H5275" t="str">
        <f>VLOOKUP(C5275,reference!$A$1:$E$310,4,FALSE)</f>
        <v>KAKULUK MESAK</v>
      </c>
      <c r="I5275" t="str">
        <f>VLOOKUP($D5275,reference!$G$1:$H$25,2,FALSE)</f>
        <v>Hutan mangrove primer</v>
      </c>
      <c r="J5275" t="str">
        <f>VLOOKUP($E5275,reference!$G$1:$H$25,2,FALSE)</f>
        <v>No data</v>
      </c>
      <c r="K5275" t="str">
        <f t="shared" si="82"/>
        <v>Non Irigasi</v>
      </c>
      <c r="L5275" t="s">
        <v>328</v>
      </c>
    </row>
    <row r="5276" spans="1:12" x14ac:dyDescent="0.25">
      <c r="A5276" s="1">
        <v>5275</v>
      </c>
      <c r="B5276" s="3">
        <v>16</v>
      </c>
      <c r="C5276" s="1">
        <v>111</v>
      </c>
      <c r="D5276" s="1">
        <v>9</v>
      </c>
      <c r="E5276" s="1">
        <v>20</v>
      </c>
      <c r="F5276" s="1">
        <v>0</v>
      </c>
      <c r="G5276">
        <f>VLOOKUP(C5276,reference!$A$1:$E$310,5,FALSE)</f>
        <v>5306051</v>
      </c>
      <c r="H5276" t="str">
        <f>VLOOKUP(C5276,reference!$A$1:$E$310,4,FALSE)</f>
        <v>KAKULUK MESAK</v>
      </c>
      <c r="I5276" t="str">
        <f>VLOOKUP($D5276,reference!$G$1:$H$25,2,FALSE)</f>
        <v>Semak belukar</v>
      </c>
      <c r="J5276" t="str">
        <f>VLOOKUP($E5276,reference!$G$1:$H$25,2,FALSE)</f>
        <v>Tubuh air</v>
      </c>
      <c r="K5276" t="str">
        <f t="shared" si="82"/>
        <v>Non Irigasi</v>
      </c>
      <c r="L5276" t="s">
        <v>327</v>
      </c>
    </row>
    <row r="5277" spans="1:12" x14ac:dyDescent="0.25">
      <c r="A5277" s="1">
        <v>5276</v>
      </c>
      <c r="B5277" s="3">
        <v>1</v>
      </c>
      <c r="C5277" s="1">
        <v>111</v>
      </c>
      <c r="D5277" s="1">
        <v>20</v>
      </c>
      <c r="E5277" s="1">
        <v>20</v>
      </c>
      <c r="F5277" s="1">
        <v>0</v>
      </c>
      <c r="G5277">
        <f>VLOOKUP(C5277,reference!$A$1:$E$310,5,FALSE)</f>
        <v>5306051</v>
      </c>
      <c r="H5277" t="str">
        <f>VLOOKUP(C5277,reference!$A$1:$E$310,4,FALSE)</f>
        <v>KAKULUK MESAK</v>
      </c>
      <c r="I5277" t="str">
        <f>VLOOKUP($D5277,reference!$G$1:$H$25,2,FALSE)</f>
        <v>Tubuh air</v>
      </c>
      <c r="J5277" t="str">
        <f>VLOOKUP($E5277,reference!$G$1:$H$25,2,FALSE)</f>
        <v>Tubuh air</v>
      </c>
      <c r="K5277" t="str">
        <f t="shared" si="82"/>
        <v>Non Irigasi</v>
      </c>
      <c r="L5277" t="s">
        <v>327</v>
      </c>
    </row>
    <row r="5278" spans="1:12" x14ac:dyDescent="0.25">
      <c r="A5278" s="1">
        <v>5277</v>
      </c>
      <c r="B5278" s="3">
        <v>4</v>
      </c>
      <c r="C5278" s="1">
        <v>111</v>
      </c>
      <c r="D5278" s="1">
        <v>5</v>
      </c>
      <c r="E5278" s="1">
        <v>15</v>
      </c>
      <c r="F5278" s="1">
        <v>0</v>
      </c>
      <c r="G5278">
        <f>VLOOKUP(C5278,reference!$A$1:$E$310,5,FALSE)</f>
        <v>5306051</v>
      </c>
      <c r="H5278" t="str">
        <f>VLOOKUP(C5278,reference!$A$1:$E$310,4,FALSE)</f>
        <v>KAKULUK MESAK</v>
      </c>
      <c r="I5278" t="str">
        <f>VLOOKUP($D5278,reference!$G$1:$H$25,2,FALSE)</f>
        <v>Hutan mangrove primer</v>
      </c>
      <c r="J5278" t="str">
        <f>VLOOKUP($E5278,reference!$G$1:$H$25,2,FALSE)</f>
        <v>Tambak</v>
      </c>
      <c r="K5278" t="str">
        <f t="shared" si="82"/>
        <v>Non Irigasi</v>
      </c>
      <c r="L5278" t="s">
        <v>328</v>
      </c>
    </row>
    <row r="5279" spans="1:12" x14ac:dyDescent="0.25">
      <c r="A5279" s="1">
        <v>5278</v>
      </c>
      <c r="B5279" s="3">
        <v>4</v>
      </c>
      <c r="C5279" s="1">
        <v>111</v>
      </c>
      <c r="D5279" s="1">
        <v>15</v>
      </c>
      <c r="E5279" s="1">
        <v>5</v>
      </c>
      <c r="F5279" s="1">
        <v>0</v>
      </c>
      <c r="G5279">
        <f>VLOOKUP(C5279,reference!$A$1:$E$310,5,FALSE)</f>
        <v>5306051</v>
      </c>
      <c r="H5279" t="str">
        <f>VLOOKUP(C5279,reference!$A$1:$E$310,4,FALSE)</f>
        <v>KAKULUK MESAK</v>
      </c>
      <c r="I5279" t="str">
        <f>VLOOKUP($D5279,reference!$G$1:$H$25,2,FALSE)</f>
        <v>Tambak</v>
      </c>
      <c r="J5279" t="str">
        <f>VLOOKUP($E5279,reference!$G$1:$H$25,2,FALSE)</f>
        <v>Hutan mangrove primer</v>
      </c>
      <c r="K5279" t="str">
        <f t="shared" si="82"/>
        <v>Non Irigasi</v>
      </c>
      <c r="L5279" t="s">
        <v>327</v>
      </c>
    </row>
    <row r="5280" spans="1:12" x14ac:dyDescent="0.25">
      <c r="A5280" s="1">
        <v>5279</v>
      </c>
      <c r="B5280" s="3">
        <v>106</v>
      </c>
      <c r="C5280" s="1">
        <v>111</v>
      </c>
      <c r="D5280" s="1">
        <v>15</v>
      </c>
      <c r="E5280" s="1">
        <v>15</v>
      </c>
      <c r="F5280" s="1">
        <v>0</v>
      </c>
      <c r="G5280">
        <f>VLOOKUP(C5280,reference!$A$1:$E$310,5,FALSE)</f>
        <v>5306051</v>
      </c>
      <c r="H5280" t="str">
        <f>VLOOKUP(C5280,reference!$A$1:$E$310,4,FALSE)</f>
        <v>KAKULUK MESAK</v>
      </c>
      <c r="I5280" t="str">
        <f>VLOOKUP($D5280,reference!$G$1:$H$25,2,FALSE)</f>
        <v>Tambak</v>
      </c>
      <c r="J5280" t="str">
        <f>VLOOKUP($E5280,reference!$G$1:$H$25,2,FALSE)</f>
        <v>Tambak</v>
      </c>
      <c r="K5280" t="str">
        <f t="shared" si="82"/>
        <v>Non Irigasi</v>
      </c>
      <c r="L5280" t="s">
        <v>327</v>
      </c>
    </row>
    <row r="5281" spans="1:12" x14ac:dyDescent="0.25">
      <c r="A5281" s="1">
        <v>5280</v>
      </c>
      <c r="B5281" s="3">
        <v>1</v>
      </c>
      <c r="C5281" s="1">
        <v>111</v>
      </c>
      <c r="D5281" s="1">
        <v>0</v>
      </c>
      <c r="E5281" s="1">
        <v>15</v>
      </c>
      <c r="F5281" s="1">
        <v>0</v>
      </c>
      <c r="G5281">
        <f>VLOOKUP(C5281,reference!$A$1:$E$310,5,FALSE)</f>
        <v>5306051</v>
      </c>
      <c r="H5281" t="str">
        <f>VLOOKUP(C5281,reference!$A$1:$E$310,4,FALSE)</f>
        <v>KAKULUK MESAK</v>
      </c>
      <c r="I5281" t="str">
        <f>VLOOKUP($D5281,reference!$G$1:$H$25,2,FALSE)</f>
        <v>No data</v>
      </c>
      <c r="J5281" t="str">
        <f>VLOOKUP($E5281,reference!$G$1:$H$25,2,FALSE)</f>
        <v>Tambak</v>
      </c>
      <c r="K5281" t="str">
        <f t="shared" si="82"/>
        <v>Non Irigasi</v>
      </c>
      <c r="L5281" t="s">
        <v>327</v>
      </c>
    </row>
    <row r="5282" spans="1:12" x14ac:dyDescent="0.25">
      <c r="A5282" s="1">
        <v>5281</v>
      </c>
      <c r="B5282" s="3">
        <v>3</v>
      </c>
      <c r="C5282" s="1">
        <v>111</v>
      </c>
      <c r="D5282" s="1">
        <v>5</v>
      </c>
      <c r="E5282" s="1">
        <v>11</v>
      </c>
      <c r="F5282" s="1">
        <v>0</v>
      </c>
      <c r="G5282">
        <f>VLOOKUP(C5282,reference!$A$1:$E$310,5,FALSE)</f>
        <v>5306051</v>
      </c>
      <c r="H5282" t="str">
        <f>VLOOKUP(C5282,reference!$A$1:$E$310,4,FALSE)</f>
        <v>KAKULUK MESAK</v>
      </c>
      <c r="I5282" t="str">
        <f>VLOOKUP($D5282,reference!$G$1:$H$25,2,FALSE)</f>
        <v>Hutan mangrove primer</v>
      </c>
      <c r="J5282" t="str">
        <f>VLOOKUP($E5282,reference!$G$1:$H$25,2,FALSE)</f>
        <v>Savanna / Padang rumput</v>
      </c>
      <c r="K5282" t="str">
        <f t="shared" si="82"/>
        <v>Non Irigasi</v>
      </c>
      <c r="L5282" t="s">
        <v>328</v>
      </c>
    </row>
    <row r="5283" spans="1:12" x14ac:dyDescent="0.25">
      <c r="A5283" s="1">
        <v>5282</v>
      </c>
      <c r="B5283" s="3">
        <v>7</v>
      </c>
      <c r="C5283" s="1">
        <v>117</v>
      </c>
      <c r="D5283" s="1">
        <v>2</v>
      </c>
      <c r="E5283" s="1">
        <v>14</v>
      </c>
      <c r="F5283" s="1">
        <v>0</v>
      </c>
      <c r="G5283">
        <f>VLOOKUP(C5283,reference!$A$1:$E$310,5,FALSE)</f>
        <v>5306071</v>
      </c>
      <c r="H5283" t="str">
        <f>VLOOKUP(C5283,reference!$A$1:$E$310,4,FALSE)</f>
        <v>RAIHAT</v>
      </c>
      <c r="I5283" t="str">
        <f>VLOOKUP($D5283,reference!$G$1:$H$25,2,FALSE)</f>
        <v>Hutan lahan kering sekunder / bekas tebangan</v>
      </c>
      <c r="J5283" t="str">
        <f>VLOOKUP($E5283,reference!$G$1:$H$25,2,FALSE)</f>
        <v>Sawah</v>
      </c>
      <c r="K5283" t="str">
        <f t="shared" si="82"/>
        <v>Non Irigasi</v>
      </c>
      <c r="L5283" t="s">
        <v>328</v>
      </c>
    </row>
    <row r="5284" spans="1:12" x14ac:dyDescent="0.25">
      <c r="A5284" s="1">
        <v>5283</v>
      </c>
      <c r="B5284" s="3">
        <v>1</v>
      </c>
      <c r="C5284" s="1">
        <v>111</v>
      </c>
      <c r="D5284" s="1">
        <v>5</v>
      </c>
      <c r="E5284" s="1">
        <v>16</v>
      </c>
      <c r="F5284" s="1">
        <v>0</v>
      </c>
      <c r="G5284">
        <f>VLOOKUP(C5284,reference!$A$1:$E$310,5,FALSE)</f>
        <v>5306051</v>
      </c>
      <c r="H5284" t="str">
        <f>VLOOKUP(C5284,reference!$A$1:$E$310,4,FALSE)</f>
        <v>KAKULUK MESAK</v>
      </c>
      <c r="I5284" t="str">
        <f>VLOOKUP($D5284,reference!$G$1:$H$25,2,FALSE)</f>
        <v>Hutan mangrove primer</v>
      </c>
      <c r="J5284" t="str">
        <f>VLOOKUP($E5284,reference!$G$1:$H$25,2,FALSE)</f>
        <v>Pemukiman</v>
      </c>
      <c r="K5284" t="str">
        <f t="shared" si="82"/>
        <v>Non Irigasi</v>
      </c>
      <c r="L5284" t="s">
        <v>328</v>
      </c>
    </row>
    <row r="5285" spans="1:12" x14ac:dyDescent="0.25">
      <c r="A5285" s="1">
        <v>5284</v>
      </c>
      <c r="B5285" s="3">
        <v>17</v>
      </c>
      <c r="C5285" s="1">
        <v>111</v>
      </c>
      <c r="D5285" s="1">
        <v>12</v>
      </c>
      <c r="E5285" s="1">
        <v>15</v>
      </c>
      <c r="F5285" s="1">
        <v>0</v>
      </c>
      <c r="G5285">
        <f>VLOOKUP(C5285,reference!$A$1:$E$310,5,FALSE)</f>
        <v>5306051</v>
      </c>
      <c r="H5285" t="str">
        <f>VLOOKUP(C5285,reference!$A$1:$E$310,4,FALSE)</f>
        <v>KAKULUK MESAK</v>
      </c>
      <c r="I5285" t="str">
        <f>VLOOKUP($D5285,reference!$G$1:$H$25,2,FALSE)</f>
        <v>Pertanian lahan kering</v>
      </c>
      <c r="J5285" t="str">
        <f>VLOOKUP($E5285,reference!$G$1:$H$25,2,FALSE)</f>
        <v>Tambak</v>
      </c>
      <c r="K5285" t="str">
        <f t="shared" si="82"/>
        <v>Non Irigasi</v>
      </c>
      <c r="L5285" t="s">
        <v>327</v>
      </c>
    </row>
    <row r="5286" spans="1:12" x14ac:dyDescent="0.25">
      <c r="A5286" s="1">
        <v>5285</v>
      </c>
      <c r="B5286" s="3">
        <v>1</v>
      </c>
      <c r="C5286" s="1">
        <v>111</v>
      </c>
      <c r="D5286" s="1">
        <v>15</v>
      </c>
      <c r="E5286" s="1">
        <v>11</v>
      </c>
      <c r="F5286" s="1">
        <v>0</v>
      </c>
      <c r="G5286">
        <f>VLOOKUP(C5286,reference!$A$1:$E$310,5,FALSE)</f>
        <v>5306051</v>
      </c>
      <c r="H5286" t="str">
        <f>VLOOKUP(C5286,reference!$A$1:$E$310,4,FALSE)</f>
        <v>KAKULUK MESAK</v>
      </c>
      <c r="I5286" t="str">
        <f>VLOOKUP($D5286,reference!$G$1:$H$25,2,FALSE)</f>
        <v>Tambak</v>
      </c>
      <c r="J5286" t="str">
        <f>VLOOKUP($E5286,reference!$G$1:$H$25,2,FALSE)</f>
        <v>Savanna / Padang rumput</v>
      </c>
      <c r="K5286" t="str">
        <f t="shared" si="82"/>
        <v>Non Irigasi</v>
      </c>
      <c r="L5286" t="s">
        <v>327</v>
      </c>
    </row>
    <row r="5287" spans="1:12" x14ac:dyDescent="0.25">
      <c r="A5287" s="1">
        <v>5286</v>
      </c>
      <c r="B5287" s="3">
        <v>147</v>
      </c>
      <c r="C5287" s="1">
        <v>111</v>
      </c>
      <c r="D5287" s="1">
        <v>12</v>
      </c>
      <c r="E5287" s="1">
        <v>9</v>
      </c>
      <c r="F5287" s="1">
        <v>0</v>
      </c>
      <c r="G5287">
        <f>VLOOKUP(C5287,reference!$A$1:$E$310,5,FALSE)</f>
        <v>5306051</v>
      </c>
      <c r="H5287" t="str">
        <f>VLOOKUP(C5287,reference!$A$1:$E$310,4,FALSE)</f>
        <v>KAKULUK MESAK</v>
      </c>
      <c r="I5287" t="str">
        <f>VLOOKUP($D5287,reference!$G$1:$H$25,2,FALSE)</f>
        <v>Pertanian lahan kering</v>
      </c>
      <c r="J5287" t="str">
        <f>VLOOKUP($E5287,reference!$G$1:$H$25,2,FALSE)</f>
        <v>Semak belukar</v>
      </c>
      <c r="K5287" t="str">
        <f t="shared" si="82"/>
        <v>Non Irigasi</v>
      </c>
      <c r="L5287" t="s">
        <v>327</v>
      </c>
    </row>
    <row r="5288" spans="1:12" x14ac:dyDescent="0.25">
      <c r="A5288" s="1">
        <v>5287</v>
      </c>
      <c r="B5288" s="3">
        <v>375</v>
      </c>
      <c r="C5288" s="1">
        <v>111</v>
      </c>
      <c r="D5288" s="1">
        <v>2</v>
      </c>
      <c r="E5288" s="1">
        <v>11</v>
      </c>
      <c r="F5288" s="1">
        <v>0</v>
      </c>
      <c r="G5288">
        <f>VLOOKUP(C5288,reference!$A$1:$E$310,5,FALSE)</f>
        <v>5306051</v>
      </c>
      <c r="H5288" t="str">
        <f>VLOOKUP(C5288,reference!$A$1:$E$310,4,FALSE)</f>
        <v>KAKULUK MESAK</v>
      </c>
      <c r="I5288" t="str">
        <f>VLOOKUP($D5288,reference!$G$1:$H$25,2,FALSE)</f>
        <v>Hutan lahan kering sekunder / bekas tebangan</v>
      </c>
      <c r="J5288" t="str">
        <f>VLOOKUP($E5288,reference!$G$1:$H$25,2,FALSE)</f>
        <v>Savanna / Padang rumput</v>
      </c>
      <c r="K5288" t="str">
        <f t="shared" si="82"/>
        <v>Non Irigasi</v>
      </c>
      <c r="L5288" t="s">
        <v>328</v>
      </c>
    </row>
    <row r="5289" spans="1:12" x14ac:dyDescent="0.25">
      <c r="A5289" s="1">
        <v>5288</v>
      </c>
      <c r="B5289" s="3">
        <v>613</v>
      </c>
      <c r="C5289" s="1">
        <v>119</v>
      </c>
      <c r="D5289" s="1">
        <v>12</v>
      </c>
      <c r="E5289" s="1">
        <v>12</v>
      </c>
      <c r="F5289" s="1">
        <v>0</v>
      </c>
      <c r="G5289">
        <f>VLOOKUP(C5289,reference!$A$1:$E$310,5,FALSE)</f>
        <v>5306080</v>
      </c>
      <c r="H5289" t="str">
        <f>VLOOKUP(C5289,reference!$A$1:$E$310,4,FALSE)</f>
        <v>LAMAKNEN</v>
      </c>
      <c r="I5289" t="str">
        <f>VLOOKUP($D5289,reference!$G$1:$H$25,2,FALSE)</f>
        <v>Pertanian lahan kering</v>
      </c>
      <c r="J5289" t="str">
        <f>VLOOKUP($E5289,reference!$G$1:$H$25,2,FALSE)</f>
        <v>Pertanian lahan kering</v>
      </c>
      <c r="K5289" t="str">
        <f t="shared" si="82"/>
        <v>Non Irigasi</v>
      </c>
      <c r="L5289" t="s">
        <v>327</v>
      </c>
    </row>
    <row r="5290" spans="1:12" x14ac:dyDescent="0.25">
      <c r="A5290" s="1">
        <v>5289</v>
      </c>
      <c r="B5290" s="3">
        <v>2</v>
      </c>
      <c r="C5290" s="1">
        <v>111</v>
      </c>
      <c r="D5290" s="1">
        <v>0</v>
      </c>
      <c r="E5290" s="1">
        <v>23</v>
      </c>
      <c r="F5290" s="1">
        <v>0</v>
      </c>
      <c r="G5290">
        <f>VLOOKUP(C5290,reference!$A$1:$E$310,5,FALSE)</f>
        <v>5306051</v>
      </c>
      <c r="H5290" t="str">
        <f>VLOOKUP(C5290,reference!$A$1:$E$310,4,FALSE)</f>
        <v>KAKULUK MESAK</v>
      </c>
      <c r="I5290" t="str">
        <f>VLOOKUP($D5290,reference!$G$1:$H$25,2,FALSE)</f>
        <v>No data</v>
      </c>
      <c r="J5290" t="str">
        <f>VLOOKUP($E5290,reference!$G$1:$H$25,2,FALSE)</f>
        <v>Bandara</v>
      </c>
      <c r="K5290" t="str">
        <f t="shared" si="82"/>
        <v>Non Irigasi</v>
      </c>
      <c r="L5290" t="s">
        <v>327</v>
      </c>
    </row>
    <row r="5291" spans="1:12" x14ac:dyDescent="0.25">
      <c r="A5291" s="1">
        <v>5290</v>
      </c>
      <c r="B5291" s="3">
        <v>3</v>
      </c>
      <c r="C5291" s="1">
        <v>111</v>
      </c>
      <c r="D5291" s="1">
        <v>9</v>
      </c>
      <c r="E5291" s="1">
        <v>23</v>
      </c>
      <c r="F5291" s="1">
        <v>0</v>
      </c>
      <c r="G5291">
        <f>VLOOKUP(C5291,reference!$A$1:$E$310,5,FALSE)</f>
        <v>5306051</v>
      </c>
      <c r="H5291" t="str">
        <f>VLOOKUP(C5291,reference!$A$1:$E$310,4,FALSE)</f>
        <v>KAKULUK MESAK</v>
      </c>
      <c r="I5291" t="str">
        <f>VLOOKUP($D5291,reference!$G$1:$H$25,2,FALSE)</f>
        <v>Semak belukar</v>
      </c>
      <c r="J5291" t="str">
        <f>VLOOKUP($E5291,reference!$G$1:$H$25,2,FALSE)</f>
        <v>Bandara</v>
      </c>
      <c r="K5291" t="str">
        <f t="shared" si="82"/>
        <v>Non Irigasi</v>
      </c>
      <c r="L5291" t="s">
        <v>327</v>
      </c>
    </row>
    <row r="5292" spans="1:12" x14ac:dyDescent="0.25">
      <c r="A5292" s="1">
        <v>5291</v>
      </c>
      <c r="B5292" s="3">
        <v>5</v>
      </c>
      <c r="C5292" s="1">
        <v>111</v>
      </c>
      <c r="D5292" s="1">
        <v>15</v>
      </c>
      <c r="E5292" s="1">
        <v>9</v>
      </c>
      <c r="F5292" s="1">
        <v>0</v>
      </c>
      <c r="G5292">
        <f>VLOOKUP(C5292,reference!$A$1:$E$310,5,FALSE)</f>
        <v>5306051</v>
      </c>
      <c r="H5292" t="str">
        <f>VLOOKUP(C5292,reference!$A$1:$E$310,4,FALSE)</f>
        <v>KAKULUK MESAK</v>
      </c>
      <c r="I5292" t="str">
        <f>VLOOKUP($D5292,reference!$G$1:$H$25,2,FALSE)</f>
        <v>Tambak</v>
      </c>
      <c r="J5292" t="str">
        <f>VLOOKUP($E5292,reference!$G$1:$H$25,2,FALSE)</f>
        <v>Semak belukar</v>
      </c>
      <c r="K5292" t="str">
        <f t="shared" si="82"/>
        <v>Non Irigasi</v>
      </c>
      <c r="L5292" t="s">
        <v>327</v>
      </c>
    </row>
    <row r="5293" spans="1:12" x14ac:dyDescent="0.25">
      <c r="A5293" s="1">
        <v>5292</v>
      </c>
      <c r="B5293" s="3">
        <v>501</v>
      </c>
      <c r="C5293" s="1">
        <v>111</v>
      </c>
      <c r="D5293" s="1">
        <v>12</v>
      </c>
      <c r="E5293" s="1">
        <v>12</v>
      </c>
      <c r="F5293" s="1">
        <v>0</v>
      </c>
      <c r="G5293">
        <f>VLOOKUP(C5293,reference!$A$1:$E$310,5,FALSE)</f>
        <v>5306051</v>
      </c>
      <c r="H5293" t="str">
        <f>VLOOKUP(C5293,reference!$A$1:$E$310,4,FALSE)</f>
        <v>KAKULUK MESAK</v>
      </c>
      <c r="I5293" t="str">
        <f>VLOOKUP($D5293,reference!$G$1:$H$25,2,FALSE)</f>
        <v>Pertanian lahan kering</v>
      </c>
      <c r="J5293" t="str">
        <f>VLOOKUP($E5293,reference!$G$1:$H$25,2,FALSE)</f>
        <v>Pertanian lahan kering</v>
      </c>
      <c r="K5293" t="str">
        <f t="shared" si="82"/>
        <v>Non Irigasi</v>
      </c>
      <c r="L5293" t="s">
        <v>327</v>
      </c>
    </row>
    <row r="5294" spans="1:12" x14ac:dyDescent="0.25">
      <c r="A5294" s="1">
        <v>5293</v>
      </c>
      <c r="B5294" s="3">
        <v>280</v>
      </c>
      <c r="C5294" s="1">
        <v>111</v>
      </c>
      <c r="D5294" s="1">
        <v>12</v>
      </c>
      <c r="E5294" s="1">
        <v>16</v>
      </c>
      <c r="F5294" s="1">
        <v>0</v>
      </c>
      <c r="G5294">
        <f>VLOOKUP(C5294,reference!$A$1:$E$310,5,FALSE)</f>
        <v>5306051</v>
      </c>
      <c r="H5294" t="str">
        <f>VLOOKUP(C5294,reference!$A$1:$E$310,4,FALSE)</f>
        <v>KAKULUK MESAK</v>
      </c>
      <c r="I5294" t="str">
        <f>VLOOKUP($D5294,reference!$G$1:$H$25,2,FALSE)</f>
        <v>Pertanian lahan kering</v>
      </c>
      <c r="J5294" t="str">
        <f>VLOOKUP($E5294,reference!$G$1:$H$25,2,FALSE)</f>
        <v>Pemukiman</v>
      </c>
      <c r="K5294" t="str">
        <f t="shared" si="82"/>
        <v>Non Irigasi</v>
      </c>
      <c r="L5294" t="s">
        <v>327</v>
      </c>
    </row>
    <row r="5295" spans="1:12" x14ac:dyDescent="0.25">
      <c r="A5295" s="1">
        <v>5294</v>
      </c>
      <c r="B5295" s="3">
        <v>12</v>
      </c>
      <c r="C5295" s="1">
        <v>111</v>
      </c>
      <c r="D5295" s="1">
        <v>10</v>
      </c>
      <c r="E5295" s="1">
        <v>9</v>
      </c>
      <c r="F5295" s="1">
        <v>0</v>
      </c>
      <c r="G5295">
        <f>VLOOKUP(C5295,reference!$A$1:$E$310,5,FALSE)</f>
        <v>5306051</v>
      </c>
      <c r="H5295" t="str">
        <f>VLOOKUP(C5295,reference!$A$1:$E$310,4,FALSE)</f>
        <v>KAKULUK MESAK</v>
      </c>
      <c r="I5295" t="str">
        <f>VLOOKUP($D5295,reference!$G$1:$H$25,2,FALSE)</f>
        <v>Semak belukar rawa</v>
      </c>
      <c r="J5295" t="str">
        <f>VLOOKUP($E5295,reference!$G$1:$H$25,2,FALSE)</f>
        <v>Semak belukar</v>
      </c>
      <c r="K5295" t="str">
        <f t="shared" si="82"/>
        <v>Non Irigasi</v>
      </c>
      <c r="L5295" t="s">
        <v>327</v>
      </c>
    </row>
    <row r="5296" spans="1:12" x14ac:dyDescent="0.25">
      <c r="A5296" s="1">
        <v>5295</v>
      </c>
      <c r="B5296" s="3">
        <v>1</v>
      </c>
      <c r="C5296" s="1">
        <v>111</v>
      </c>
      <c r="D5296" s="1">
        <v>0</v>
      </c>
      <c r="E5296" s="1">
        <v>11</v>
      </c>
      <c r="F5296" s="1">
        <v>0</v>
      </c>
      <c r="G5296">
        <f>VLOOKUP(C5296,reference!$A$1:$E$310,5,FALSE)</f>
        <v>5306051</v>
      </c>
      <c r="H5296" t="str">
        <f>VLOOKUP(C5296,reference!$A$1:$E$310,4,FALSE)</f>
        <v>KAKULUK MESAK</v>
      </c>
      <c r="I5296" t="str">
        <f>VLOOKUP($D5296,reference!$G$1:$H$25,2,FALSE)</f>
        <v>No data</v>
      </c>
      <c r="J5296" t="str">
        <f>VLOOKUP($E5296,reference!$G$1:$H$25,2,FALSE)</f>
        <v>Savanna / Padang rumput</v>
      </c>
      <c r="K5296" t="str">
        <f t="shared" si="82"/>
        <v>Non Irigasi</v>
      </c>
      <c r="L5296" t="s">
        <v>327</v>
      </c>
    </row>
    <row r="5297" spans="1:12" x14ac:dyDescent="0.25">
      <c r="A5297" s="1">
        <v>5296</v>
      </c>
      <c r="B5297" s="3">
        <v>3</v>
      </c>
      <c r="C5297" s="1">
        <v>111</v>
      </c>
      <c r="D5297" s="1">
        <v>9</v>
      </c>
      <c r="E5297" s="1">
        <v>0</v>
      </c>
      <c r="F5297" s="1">
        <v>0</v>
      </c>
      <c r="G5297">
        <f>VLOOKUP(C5297,reference!$A$1:$E$310,5,FALSE)</f>
        <v>5306051</v>
      </c>
      <c r="H5297" t="str">
        <f>VLOOKUP(C5297,reference!$A$1:$E$310,4,FALSE)</f>
        <v>KAKULUK MESAK</v>
      </c>
      <c r="I5297" t="str">
        <f>VLOOKUP($D5297,reference!$G$1:$H$25,2,FALSE)</f>
        <v>Semak belukar</v>
      </c>
      <c r="J5297" t="str">
        <f>VLOOKUP($E5297,reference!$G$1:$H$25,2,FALSE)</f>
        <v>No data</v>
      </c>
      <c r="K5297" t="str">
        <f t="shared" si="82"/>
        <v>Non Irigasi</v>
      </c>
      <c r="L5297" t="s">
        <v>327</v>
      </c>
    </row>
    <row r="5298" spans="1:12" x14ac:dyDescent="0.25">
      <c r="A5298" s="1">
        <v>5297</v>
      </c>
      <c r="B5298" s="3">
        <v>114</v>
      </c>
      <c r="C5298" s="1">
        <v>117</v>
      </c>
      <c r="D5298" s="1">
        <v>2</v>
      </c>
      <c r="E5298" s="1">
        <v>12</v>
      </c>
      <c r="F5298" s="1">
        <v>0</v>
      </c>
      <c r="G5298">
        <f>VLOOKUP(C5298,reference!$A$1:$E$310,5,FALSE)</f>
        <v>5306071</v>
      </c>
      <c r="H5298" t="str">
        <f>VLOOKUP(C5298,reference!$A$1:$E$310,4,FALSE)</f>
        <v>RAIHAT</v>
      </c>
      <c r="I5298" t="str">
        <f>VLOOKUP($D5298,reference!$G$1:$H$25,2,FALSE)</f>
        <v>Hutan lahan kering sekunder / bekas tebangan</v>
      </c>
      <c r="J5298" t="str">
        <f>VLOOKUP($E5298,reference!$G$1:$H$25,2,FALSE)</f>
        <v>Pertanian lahan kering</v>
      </c>
      <c r="K5298" t="str">
        <f t="shared" si="82"/>
        <v>Non Irigasi</v>
      </c>
      <c r="L5298" t="s">
        <v>328</v>
      </c>
    </row>
    <row r="5299" spans="1:12" x14ac:dyDescent="0.25">
      <c r="A5299" s="1">
        <v>5298</v>
      </c>
      <c r="B5299" s="3">
        <v>12</v>
      </c>
      <c r="C5299" s="1">
        <v>117</v>
      </c>
      <c r="D5299" s="1">
        <v>2</v>
      </c>
      <c r="E5299" s="1">
        <v>0</v>
      </c>
      <c r="F5299" s="1">
        <v>0</v>
      </c>
      <c r="G5299">
        <f>VLOOKUP(C5299,reference!$A$1:$E$310,5,FALSE)</f>
        <v>5306071</v>
      </c>
      <c r="H5299" t="str">
        <f>VLOOKUP(C5299,reference!$A$1:$E$310,4,FALSE)</f>
        <v>RAIHAT</v>
      </c>
      <c r="I5299" t="str">
        <f>VLOOKUP($D5299,reference!$G$1:$H$25,2,FALSE)</f>
        <v>Hutan lahan kering sekunder / bekas tebangan</v>
      </c>
      <c r="J5299" t="str">
        <f>VLOOKUP($E5299,reference!$G$1:$H$25,2,FALSE)</f>
        <v>No data</v>
      </c>
      <c r="K5299" t="str">
        <f t="shared" si="82"/>
        <v>Non Irigasi</v>
      </c>
      <c r="L5299" t="s">
        <v>328</v>
      </c>
    </row>
    <row r="5300" spans="1:12" x14ac:dyDescent="0.25">
      <c r="A5300" s="1">
        <v>5299</v>
      </c>
      <c r="B5300" s="3">
        <v>35</v>
      </c>
      <c r="C5300" s="1">
        <v>107</v>
      </c>
      <c r="D5300" s="1">
        <v>0</v>
      </c>
      <c r="E5300" s="1">
        <v>9</v>
      </c>
      <c r="F5300" s="1">
        <v>0</v>
      </c>
      <c r="G5300">
        <f>VLOOKUP(C5300,reference!$A$1:$E$310,5,FALSE)</f>
        <v>5305061</v>
      </c>
      <c r="H5300" t="str">
        <f>VLOOKUP(C5300,reference!$A$1:$E$310,4,FALSE)</f>
        <v>BIBOKI ANLEU</v>
      </c>
      <c r="I5300" t="str">
        <f>VLOOKUP($D5300,reference!$G$1:$H$25,2,FALSE)</f>
        <v>No data</v>
      </c>
      <c r="J5300" t="str">
        <f>VLOOKUP($E5300,reference!$G$1:$H$25,2,FALSE)</f>
        <v>Semak belukar</v>
      </c>
      <c r="K5300" t="str">
        <f t="shared" si="82"/>
        <v>Non Irigasi</v>
      </c>
      <c r="L5300" t="s">
        <v>327</v>
      </c>
    </row>
    <row r="5301" spans="1:12" x14ac:dyDescent="0.25">
      <c r="A5301" s="1">
        <v>5300</v>
      </c>
      <c r="B5301" s="3">
        <v>92</v>
      </c>
      <c r="C5301" s="1">
        <v>111</v>
      </c>
      <c r="D5301" s="1">
        <v>12</v>
      </c>
      <c r="E5301" s="1">
        <v>11</v>
      </c>
      <c r="F5301" s="1">
        <v>0</v>
      </c>
      <c r="G5301">
        <f>VLOOKUP(C5301,reference!$A$1:$E$310,5,FALSE)</f>
        <v>5306051</v>
      </c>
      <c r="H5301" t="str">
        <f>VLOOKUP(C5301,reference!$A$1:$E$310,4,FALSE)</f>
        <v>KAKULUK MESAK</v>
      </c>
      <c r="I5301" t="str">
        <f>VLOOKUP($D5301,reference!$G$1:$H$25,2,FALSE)</f>
        <v>Pertanian lahan kering</v>
      </c>
      <c r="J5301" t="str">
        <f>VLOOKUP($E5301,reference!$G$1:$H$25,2,FALSE)</f>
        <v>Savanna / Padang rumput</v>
      </c>
      <c r="K5301" t="str">
        <f t="shared" si="82"/>
        <v>Non Irigasi</v>
      </c>
      <c r="L5301" t="s">
        <v>327</v>
      </c>
    </row>
    <row r="5302" spans="1:12" x14ac:dyDescent="0.25">
      <c r="A5302" s="1">
        <v>5301</v>
      </c>
      <c r="B5302" s="3">
        <v>3</v>
      </c>
      <c r="C5302" s="1">
        <v>107</v>
      </c>
      <c r="D5302" s="1">
        <v>0</v>
      </c>
      <c r="E5302" s="1">
        <v>15</v>
      </c>
      <c r="F5302" s="1">
        <v>0</v>
      </c>
      <c r="G5302">
        <f>VLOOKUP(C5302,reference!$A$1:$E$310,5,FALSE)</f>
        <v>5305061</v>
      </c>
      <c r="H5302" t="str">
        <f>VLOOKUP(C5302,reference!$A$1:$E$310,4,FALSE)</f>
        <v>BIBOKI ANLEU</v>
      </c>
      <c r="I5302" t="str">
        <f>VLOOKUP($D5302,reference!$G$1:$H$25,2,FALSE)</f>
        <v>No data</v>
      </c>
      <c r="J5302" t="str">
        <f>VLOOKUP($E5302,reference!$G$1:$H$25,2,FALSE)</f>
        <v>Tambak</v>
      </c>
      <c r="K5302" t="str">
        <f t="shared" si="82"/>
        <v>Non Irigasi</v>
      </c>
      <c r="L5302" t="s">
        <v>327</v>
      </c>
    </row>
    <row r="5303" spans="1:12" x14ac:dyDescent="0.25">
      <c r="A5303" s="1">
        <v>5302</v>
      </c>
      <c r="B5303" s="3">
        <v>994</v>
      </c>
      <c r="C5303" s="1">
        <v>107</v>
      </c>
      <c r="D5303" s="1">
        <v>2</v>
      </c>
      <c r="E5303" s="1">
        <v>9</v>
      </c>
      <c r="F5303" s="1">
        <v>0</v>
      </c>
      <c r="G5303">
        <f>VLOOKUP(C5303,reference!$A$1:$E$310,5,FALSE)</f>
        <v>5305061</v>
      </c>
      <c r="H5303" t="str">
        <f>VLOOKUP(C5303,reference!$A$1:$E$310,4,FALSE)</f>
        <v>BIBOKI ANLEU</v>
      </c>
      <c r="I5303" t="str">
        <f>VLOOKUP($D5303,reference!$G$1:$H$25,2,FALSE)</f>
        <v>Hutan lahan kering sekunder / bekas tebangan</v>
      </c>
      <c r="J5303" t="str">
        <f>VLOOKUP($E5303,reference!$G$1:$H$25,2,FALSE)</f>
        <v>Semak belukar</v>
      </c>
      <c r="K5303" t="str">
        <f t="shared" si="82"/>
        <v>Non Irigasi</v>
      </c>
      <c r="L5303" t="s">
        <v>328</v>
      </c>
    </row>
    <row r="5304" spans="1:12" x14ac:dyDescent="0.25">
      <c r="A5304" s="1">
        <v>5303</v>
      </c>
      <c r="B5304" s="3">
        <v>288</v>
      </c>
      <c r="C5304" s="1">
        <v>107</v>
      </c>
      <c r="D5304" s="1">
        <v>10</v>
      </c>
      <c r="E5304" s="1">
        <v>9</v>
      </c>
      <c r="F5304" s="1">
        <v>0</v>
      </c>
      <c r="G5304">
        <f>VLOOKUP(C5304,reference!$A$1:$E$310,5,FALSE)</f>
        <v>5305061</v>
      </c>
      <c r="H5304" t="str">
        <f>VLOOKUP(C5304,reference!$A$1:$E$310,4,FALSE)</f>
        <v>BIBOKI ANLEU</v>
      </c>
      <c r="I5304" t="str">
        <f>VLOOKUP($D5304,reference!$G$1:$H$25,2,FALSE)</f>
        <v>Semak belukar rawa</v>
      </c>
      <c r="J5304" t="str">
        <f>VLOOKUP($E5304,reference!$G$1:$H$25,2,FALSE)</f>
        <v>Semak belukar</v>
      </c>
      <c r="K5304" t="str">
        <f t="shared" si="82"/>
        <v>Non Irigasi</v>
      </c>
      <c r="L5304" t="s">
        <v>327</v>
      </c>
    </row>
    <row r="5305" spans="1:12" x14ac:dyDescent="0.25">
      <c r="A5305" s="1">
        <v>5304</v>
      </c>
      <c r="B5305" s="3">
        <v>2</v>
      </c>
      <c r="C5305" s="1">
        <v>111</v>
      </c>
      <c r="D5305" s="1">
        <v>10</v>
      </c>
      <c r="E5305" s="1">
        <v>15</v>
      </c>
      <c r="F5305" s="1">
        <v>0</v>
      </c>
      <c r="G5305">
        <f>VLOOKUP(C5305,reference!$A$1:$E$310,5,FALSE)</f>
        <v>5306051</v>
      </c>
      <c r="H5305" t="str">
        <f>VLOOKUP(C5305,reference!$A$1:$E$310,4,FALSE)</f>
        <v>KAKULUK MESAK</v>
      </c>
      <c r="I5305" t="str">
        <f>VLOOKUP($D5305,reference!$G$1:$H$25,2,FALSE)</f>
        <v>Semak belukar rawa</v>
      </c>
      <c r="J5305" t="str">
        <f>VLOOKUP($E5305,reference!$G$1:$H$25,2,FALSE)</f>
        <v>Tambak</v>
      </c>
      <c r="K5305" t="str">
        <f t="shared" si="82"/>
        <v>Non Irigasi</v>
      </c>
      <c r="L5305" t="s">
        <v>327</v>
      </c>
    </row>
    <row r="5306" spans="1:12" x14ac:dyDescent="0.25">
      <c r="A5306" s="1">
        <v>5305</v>
      </c>
      <c r="B5306" s="3">
        <v>39</v>
      </c>
      <c r="C5306" s="1">
        <v>111</v>
      </c>
      <c r="D5306" s="1">
        <v>2</v>
      </c>
      <c r="E5306" s="1">
        <v>15</v>
      </c>
      <c r="F5306" s="1">
        <v>0</v>
      </c>
      <c r="G5306">
        <f>VLOOKUP(C5306,reference!$A$1:$E$310,5,FALSE)</f>
        <v>5306051</v>
      </c>
      <c r="H5306" t="str">
        <f>VLOOKUP(C5306,reference!$A$1:$E$310,4,FALSE)</f>
        <v>KAKULUK MESAK</v>
      </c>
      <c r="I5306" t="str">
        <f>VLOOKUP($D5306,reference!$G$1:$H$25,2,FALSE)</f>
        <v>Hutan lahan kering sekunder / bekas tebangan</v>
      </c>
      <c r="J5306" t="str">
        <f>VLOOKUP($E5306,reference!$G$1:$H$25,2,FALSE)</f>
        <v>Tambak</v>
      </c>
      <c r="K5306" t="str">
        <f t="shared" si="82"/>
        <v>Non Irigasi</v>
      </c>
      <c r="L5306" t="s">
        <v>328</v>
      </c>
    </row>
    <row r="5307" spans="1:12" x14ac:dyDescent="0.25">
      <c r="A5307" s="1">
        <v>5306</v>
      </c>
      <c r="B5307" s="3">
        <v>228</v>
      </c>
      <c r="C5307" s="1">
        <v>116</v>
      </c>
      <c r="D5307" s="1">
        <v>2</v>
      </c>
      <c r="E5307" s="1">
        <v>11</v>
      </c>
      <c r="F5307" s="1">
        <v>0</v>
      </c>
      <c r="G5307">
        <f>VLOOKUP(C5307,reference!$A$1:$E$310,5,FALSE)</f>
        <v>5306070</v>
      </c>
      <c r="H5307" t="str">
        <f>VLOOKUP(C5307,reference!$A$1:$E$310,4,FALSE)</f>
        <v>TASIFETO TIMUR</v>
      </c>
      <c r="I5307" t="str">
        <f>VLOOKUP($D5307,reference!$G$1:$H$25,2,FALSE)</f>
        <v>Hutan lahan kering sekunder / bekas tebangan</v>
      </c>
      <c r="J5307" t="str">
        <f>VLOOKUP($E5307,reference!$G$1:$H$25,2,FALSE)</f>
        <v>Savanna / Padang rumput</v>
      </c>
      <c r="K5307" t="str">
        <f t="shared" si="82"/>
        <v>Non Irigasi</v>
      </c>
      <c r="L5307" t="s">
        <v>328</v>
      </c>
    </row>
    <row r="5308" spans="1:12" x14ac:dyDescent="0.25">
      <c r="A5308" s="1">
        <v>5307</v>
      </c>
      <c r="B5308" s="3">
        <v>95</v>
      </c>
      <c r="C5308" s="1">
        <v>107</v>
      </c>
      <c r="D5308" s="1">
        <v>0</v>
      </c>
      <c r="E5308" s="1">
        <v>0</v>
      </c>
      <c r="F5308" s="1">
        <v>0</v>
      </c>
      <c r="G5308">
        <f>VLOOKUP(C5308,reference!$A$1:$E$310,5,FALSE)</f>
        <v>5305061</v>
      </c>
      <c r="H5308" t="str">
        <f>VLOOKUP(C5308,reference!$A$1:$E$310,4,FALSE)</f>
        <v>BIBOKI ANLEU</v>
      </c>
      <c r="I5308" t="str">
        <f>VLOOKUP($D5308,reference!$G$1:$H$25,2,FALSE)</f>
        <v>No data</v>
      </c>
      <c r="J5308" t="str">
        <f>VLOOKUP($E5308,reference!$G$1:$H$25,2,FALSE)</f>
        <v>No data</v>
      </c>
      <c r="K5308" t="str">
        <f t="shared" si="82"/>
        <v>Non Irigasi</v>
      </c>
      <c r="L5308" t="s">
        <v>327</v>
      </c>
    </row>
    <row r="5309" spans="1:12" x14ac:dyDescent="0.25">
      <c r="A5309" s="1">
        <v>5308</v>
      </c>
      <c r="B5309" s="3">
        <v>149</v>
      </c>
      <c r="C5309" s="1">
        <v>107</v>
      </c>
      <c r="D5309" s="1">
        <v>2</v>
      </c>
      <c r="E5309" s="1">
        <v>15</v>
      </c>
      <c r="F5309" s="1">
        <v>0</v>
      </c>
      <c r="G5309">
        <f>VLOOKUP(C5309,reference!$A$1:$E$310,5,FALSE)</f>
        <v>5305061</v>
      </c>
      <c r="H5309" t="str">
        <f>VLOOKUP(C5309,reference!$A$1:$E$310,4,FALSE)</f>
        <v>BIBOKI ANLEU</v>
      </c>
      <c r="I5309" t="str">
        <f>VLOOKUP($D5309,reference!$G$1:$H$25,2,FALSE)</f>
        <v>Hutan lahan kering sekunder / bekas tebangan</v>
      </c>
      <c r="J5309" t="str">
        <f>VLOOKUP($E5309,reference!$G$1:$H$25,2,FALSE)</f>
        <v>Tambak</v>
      </c>
      <c r="K5309" t="str">
        <f t="shared" si="82"/>
        <v>Non Irigasi</v>
      </c>
      <c r="L5309" t="s">
        <v>328</v>
      </c>
    </row>
    <row r="5310" spans="1:12" x14ac:dyDescent="0.25">
      <c r="A5310" s="1">
        <v>5309</v>
      </c>
      <c r="B5310" s="3">
        <v>19</v>
      </c>
      <c r="C5310" s="1">
        <v>107</v>
      </c>
      <c r="D5310" s="1">
        <v>10</v>
      </c>
      <c r="E5310" s="1">
        <v>15</v>
      </c>
      <c r="F5310" s="1">
        <v>0</v>
      </c>
      <c r="G5310">
        <f>VLOOKUP(C5310,reference!$A$1:$E$310,5,FALSE)</f>
        <v>5305061</v>
      </c>
      <c r="H5310" t="str">
        <f>VLOOKUP(C5310,reference!$A$1:$E$310,4,FALSE)</f>
        <v>BIBOKI ANLEU</v>
      </c>
      <c r="I5310" t="str">
        <f>VLOOKUP($D5310,reference!$G$1:$H$25,2,FALSE)</f>
        <v>Semak belukar rawa</v>
      </c>
      <c r="J5310" t="str">
        <f>VLOOKUP($E5310,reference!$G$1:$H$25,2,FALSE)</f>
        <v>Tambak</v>
      </c>
      <c r="K5310" t="str">
        <f t="shared" si="82"/>
        <v>Non Irigasi</v>
      </c>
      <c r="L5310" t="s">
        <v>327</v>
      </c>
    </row>
    <row r="5311" spans="1:12" x14ac:dyDescent="0.25">
      <c r="A5311" s="1">
        <v>5310</v>
      </c>
      <c r="B5311" s="3">
        <v>102</v>
      </c>
      <c r="C5311" s="1">
        <v>111</v>
      </c>
      <c r="D5311" s="1">
        <v>12</v>
      </c>
      <c r="E5311" s="1">
        <v>2</v>
      </c>
      <c r="F5311" s="1">
        <v>0</v>
      </c>
      <c r="G5311">
        <f>VLOOKUP(C5311,reference!$A$1:$E$310,5,FALSE)</f>
        <v>5306051</v>
      </c>
      <c r="H5311" t="str">
        <f>VLOOKUP(C5311,reference!$A$1:$E$310,4,FALSE)</f>
        <v>KAKULUK MESAK</v>
      </c>
      <c r="I5311" t="str">
        <f>VLOOKUP($D5311,reference!$G$1:$H$25,2,FALSE)</f>
        <v>Pertanian lahan kering</v>
      </c>
      <c r="J5311" t="str">
        <f>VLOOKUP($E5311,reference!$G$1:$H$25,2,FALSE)</f>
        <v>Hutan lahan kering sekunder / bekas tebangan</v>
      </c>
      <c r="K5311" t="str">
        <f t="shared" si="82"/>
        <v>Non Irigasi</v>
      </c>
      <c r="L5311" t="s">
        <v>327</v>
      </c>
    </row>
    <row r="5312" spans="1:12" x14ac:dyDescent="0.25">
      <c r="A5312" s="1">
        <v>5311</v>
      </c>
      <c r="B5312" s="3">
        <v>91</v>
      </c>
      <c r="C5312" s="1">
        <v>116</v>
      </c>
      <c r="D5312" s="1">
        <v>12</v>
      </c>
      <c r="E5312" s="1">
        <v>9</v>
      </c>
      <c r="F5312" s="1">
        <v>0</v>
      </c>
      <c r="G5312">
        <f>VLOOKUP(C5312,reference!$A$1:$E$310,5,FALSE)</f>
        <v>5306070</v>
      </c>
      <c r="H5312" t="str">
        <f>VLOOKUP(C5312,reference!$A$1:$E$310,4,FALSE)</f>
        <v>TASIFETO TIMUR</v>
      </c>
      <c r="I5312" t="str">
        <f>VLOOKUP($D5312,reference!$G$1:$H$25,2,FALSE)</f>
        <v>Pertanian lahan kering</v>
      </c>
      <c r="J5312" t="str">
        <f>VLOOKUP($E5312,reference!$G$1:$H$25,2,FALSE)</f>
        <v>Semak belukar</v>
      </c>
      <c r="K5312" t="str">
        <f t="shared" si="82"/>
        <v>Non Irigasi</v>
      </c>
      <c r="L5312" t="s">
        <v>327</v>
      </c>
    </row>
    <row r="5313" spans="1:12" x14ac:dyDescent="0.25">
      <c r="A5313" s="1">
        <v>5312</v>
      </c>
      <c r="B5313" s="3">
        <v>491</v>
      </c>
      <c r="C5313" s="1">
        <v>117</v>
      </c>
      <c r="D5313" s="1">
        <v>2</v>
      </c>
      <c r="E5313" s="1">
        <v>9</v>
      </c>
      <c r="F5313" s="1">
        <v>0</v>
      </c>
      <c r="G5313">
        <f>VLOOKUP(C5313,reference!$A$1:$E$310,5,FALSE)</f>
        <v>5306071</v>
      </c>
      <c r="H5313" t="str">
        <f>VLOOKUP(C5313,reference!$A$1:$E$310,4,FALSE)</f>
        <v>RAIHAT</v>
      </c>
      <c r="I5313" t="str">
        <f>VLOOKUP($D5313,reference!$G$1:$H$25,2,FALSE)</f>
        <v>Hutan lahan kering sekunder / bekas tebangan</v>
      </c>
      <c r="J5313" t="str">
        <f>VLOOKUP($E5313,reference!$G$1:$H$25,2,FALSE)</f>
        <v>Semak belukar</v>
      </c>
      <c r="K5313" t="str">
        <f t="shared" si="82"/>
        <v>Non Irigasi</v>
      </c>
      <c r="L5313" t="s">
        <v>328</v>
      </c>
    </row>
    <row r="5314" spans="1:12" x14ac:dyDescent="0.25">
      <c r="A5314" s="1">
        <v>5313</v>
      </c>
      <c r="B5314" s="3">
        <v>2946</v>
      </c>
      <c r="C5314" s="1">
        <v>119</v>
      </c>
      <c r="D5314" s="1">
        <v>2</v>
      </c>
      <c r="E5314" s="1">
        <v>9</v>
      </c>
      <c r="F5314" s="1">
        <v>0</v>
      </c>
      <c r="G5314">
        <f>VLOOKUP(C5314,reference!$A$1:$E$310,5,FALSE)</f>
        <v>5306080</v>
      </c>
      <c r="H5314" t="str">
        <f>VLOOKUP(C5314,reference!$A$1:$E$310,4,FALSE)</f>
        <v>LAMAKNEN</v>
      </c>
      <c r="I5314" t="str">
        <f>VLOOKUP($D5314,reference!$G$1:$H$25,2,FALSE)</f>
        <v>Hutan lahan kering sekunder / bekas tebangan</v>
      </c>
      <c r="J5314" t="str">
        <f>VLOOKUP($E5314,reference!$G$1:$H$25,2,FALSE)</f>
        <v>Semak belukar</v>
      </c>
      <c r="K5314" t="str">
        <f t="shared" si="82"/>
        <v>Non Irigasi</v>
      </c>
      <c r="L5314" t="s">
        <v>328</v>
      </c>
    </row>
    <row r="5315" spans="1:12" x14ac:dyDescent="0.25">
      <c r="A5315" s="1">
        <v>5314</v>
      </c>
      <c r="B5315" s="3">
        <v>6</v>
      </c>
      <c r="C5315" s="1">
        <v>119</v>
      </c>
      <c r="D5315" s="1">
        <v>2</v>
      </c>
      <c r="E5315" s="1">
        <v>14</v>
      </c>
      <c r="F5315" s="1">
        <v>0</v>
      </c>
      <c r="G5315">
        <f>VLOOKUP(C5315,reference!$A$1:$E$310,5,FALSE)</f>
        <v>5306080</v>
      </c>
      <c r="H5315" t="str">
        <f>VLOOKUP(C5315,reference!$A$1:$E$310,4,FALSE)</f>
        <v>LAMAKNEN</v>
      </c>
      <c r="I5315" t="str">
        <f>VLOOKUP($D5315,reference!$G$1:$H$25,2,FALSE)</f>
        <v>Hutan lahan kering sekunder / bekas tebangan</v>
      </c>
      <c r="J5315" t="str">
        <f>VLOOKUP($E5315,reference!$G$1:$H$25,2,FALSE)</f>
        <v>Sawah</v>
      </c>
      <c r="K5315" t="str">
        <f t="shared" ref="K5315:K5378" si="83">IF(F5315=0,"Non Irigasi","Buffer Irigasi")</f>
        <v>Non Irigasi</v>
      </c>
      <c r="L5315" t="s">
        <v>328</v>
      </c>
    </row>
    <row r="5316" spans="1:12" x14ac:dyDescent="0.25">
      <c r="A5316" s="1">
        <v>5315</v>
      </c>
      <c r="B5316" s="3">
        <v>16</v>
      </c>
      <c r="C5316" s="1">
        <v>119</v>
      </c>
      <c r="D5316" s="1">
        <v>14</v>
      </c>
      <c r="E5316" s="1">
        <v>9</v>
      </c>
      <c r="F5316" s="1">
        <v>0</v>
      </c>
      <c r="G5316">
        <f>VLOOKUP(C5316,reference!$A$1:$E$310,5,FALSE)</f>
        <v>5306080</v>
      </c>
      <c r="H5316" t="str">
        <f>VLOOKUP(C5316,reference!$A$1:$E$310,4,FALSE)</f>
        <v>LAMAKNEN</v>
      </c>
      <c r="I5316" t="str">
        <f>VLOOKUP($D5316,reference!$G$1:$H$25,2,FALSE)</f>
        <v>Sawah</v>
      </c>
      <c r="J5316" t="str">
        <f>VLOOKUP($E5316,reference!$G$1:$H$25,2,FALSE)</f>
        <v>Semak belukar</v>
      </c>
      <c r="K5316" t="str">
        <f t="shared" si="83"/>
        <v>Non Irigasi</v>
      </c>
      <c r="L5316" t="s">
        <v>327</v>
      </c>
    </row>
    <row r="5317" spans="1:12" x14ac:dyDescent="0.25">
      <c r="A5317" s="1">
        <v>5316</v>
      </c>
      <c r="B5317" s="3">
        <v>12768</v>
      </c>
      <c r="C5317" s="1">
        <v>107</v>
      </c>
      <c r="D5317" s="1">
        <v>2</v>
      </c>
      <c r="E5317" s="1">
        <v>2</v>
      </c>
      <c r="F5317" s="1">
        <v>0</v>
      </c>
      <c r="G5317">
        <f>VLOOKUP(C5317,reference!$A$1:$E$310,5,FALSE)</f>
        <v>5305061</v>
      </c>
      <c r="H5317" t="str">
        <f>VLOOKUP(C5317,reference!$A$1:$E$310,4,FALSE)</f>
        <v>BIBOKI ANLEU</v>
      </c>
      <c r="I5317" t="str">
        <f>VLOOKUP($D5317,reference!$G$1:$H$25,2,FALSE)</f>
        <v>Hutan lahan kering sekunder / bekas tebangan</v>
      </c>
      <c r="J5317" t="str">
        <f>VLOOKUP($E5317,reference!$G$1:$H$25,2,FALSE)</f>
        <v>Hutan lahan kering sekunder / bekas tebangan</v>
      </c>
      <c r="K5317" t="str">
        <f t="shared" si="83"/>
        <v>Non Irigasi</v>
      </c>
      <c r="L5317" t="s">
        <v>327</v>
      </c>
    </row>
    <row r="5318" spans="1:12" x14ac:dyDescent="0.25">
      <c r="A5318" s="1">
        <v>5317</v>
      </c>
      <c r="B5318" s="3">
        <v>160</v>
      </c>
      <c r="C5318" s="1">
        <v>107</v>
      </c>
      <c r="D5318" s="1">
        <v>15</v>
      </c>
      <c r="E5318" s="1">
        <v>15</v>
      </c>
      <c r="F5318" s="1">
        <v>0</v>
      </c>
      <c r="G5318">
        <f>VLOOKUP(C5318,reference!$A$1:$E$310,5,FALSE)</f>
        <v>5305061</v>
      </c>
      <c r="H5318" t="str">
        <f>VLOOKUP(C5318,reference!$A$1:$E$310,4,FALSE)</f>
        <v>BIBOKI ANLEU</v>
      </c>
      <c r="I5318" t="str">
        <f>VLOOKUP($D5318,reference!$G$1:$H$25,2,FALSE)</f>
        <v>Tambak</v>
      </c>
      <c r="J5318" t="str">
        <f>VLOOKUP($E5318,reference!$G$1:$H$25,2,FALSE)</f>
        <v>Tambak</v>
      </c>
      <c r="K5318" t="str">
        <f t="shared" si="83"/>
        <v>Non Irigasi</v>
      </c>
      <c r="L5318" t="s">
        <v>327</v>
      </c>
    </row>
    <row r="5319" spans="1:12" x14ac:dyDescent="0.25">
      <c r="A5319" s="1">
        <v>5318</v>
      </c>
      <c r="B5319" s="3">
        <v>1</v>
      </c>
      <c r="C5319" s="1">
        <v>116</v>
      </c>
      <c r="D5319" s="1">
        <v>12</v>
      </c>
      <c r="E5319" s="1">
        <v>0</v>
      </c>
      <c r="F5319" s="1">
        <v>0</v>
      </c>
      <c r="G5319">
        <f>VLOOKUP(C5319,reference!$A$1:$E$310,5,FALSE)</f>
        <v>5306070</v>
      </c>
      <c r="H5319" t="str">
        <f>VLOOKUP(C5319,reference!$A$1:$E$310,4,FALSE)</f>
        <v>TASIFETO TIMUR</v>
      </c>
      <c r="I5319" t="str">
        <f>VLOOKUP($D5319,reference!$G$1:$H$25,2,FALSE)</f>
        <v>Pertanian lahan kering</v>
      </c>
      <c r="J5319" t="str">
        <f>VLOOKUP($E5319,reference!$G$1:$H$25,2,FALSE)</f>
        <v>No data</v>
      </c>
      <c r="K5319" t="str">
        <f t="shared" si="83"/>
        <v>Non Irigasi</v>
      </c>
      <c r="L5319" t="s">
        <v>327</v>
      </c>
    </row>
    <row r="5320" spans="1:12" x14ac:dyDescent="0.25">
      <c r="A5320" s="1">
        <v>5319</v>
      </c>
      <c r="B5320" s="3">
        <v>173</v>
      </c>
      <c r="C5320" s="1">
        <v>119</v>
      </c>
      <c r="D5320" s="1">
        <v>2</v>
      </c>
      <c r="E5320" s="1">
        <v>16</v>
      </c>
      <c r="F5320" s="1">
        <v>0</v>
      </c>
      <c r="G5320">
        <f>VLOOKUP(C5320,reference!$A$1:$E$310,5,FALSE)</f>
        <v>5306080</v>
      </c>
      <c r="H5320" t="str">
        <f>VLOOKUP(C5320,reference!$A$1:$E$310,4,FALSE)</f>
        <v>LAMAKNEN</v>
      </c>
      <c r="I5320" t="str">
        <f>VLOOKUP($D5320,reference!$G$1:$H$25,2,FALSE)</f>
        <v>Hutan lahan kering sekunder / bekas tebangan</v>
      </c>
      <c r="J5320" t="str">
        <f>VLOOKUP($E5320,reference!$G$1:$H$25,2,FALSE)</f>
        <v>Pemukiman</v>
      </c>
      <c r="K5320" t="str">
        <f t="shared" si="83"/>
        <v>Non Irigasi</v>
      </c>
      <c r="L5320" t="s">
        <v>328</v>
      </c>
    </row>
    <row r="5321" spans="1:12" x14ac:dyDescent="0.25">
      <c r="A5321" s="1">
        <v>5320</v>
      </c>
      <c r="B5321" s="3">
        <v>25</v>
      </c>
      <c r="C5321" s="1">
        <v>118</v>
      </c>
      <c r="D5321" s="1">
        <v>0</v>
      </c>
      <c r="E5321" s="1">
        <v>0</v>
      </c>
      <c r="F5321" s="1">
        <v>0</v>
      </c>
      <c r="G5321">
        <f>VLOOKUP(C5321,reference!$A$1:$E$310,5,FALSE)</f>
        <v>5306072</v>
      </c>
      <c r="H5321" t="str">
        <f>VLOOKUP(C5321,reference!$A$1:$E$310,4,FALSE)</f>
        <v>LASIOLAT</v>
      </c>
      <c r="I5321" t="str">
        <f>VLOOKUP($D5321,reference!$G$1:$H$25,2,FALSE)</f>
        <v>No data</v>
      </c>
      <c r="J5321" t="str">
        <f>VLOOKUP($E5321,reference!$G$1:$H$25,2,FALSE)</f>
        <v>No data</v>
      </c>
      <c r="K5321" t="str">
        <f t="shared" si="83"/>
        <v>Non Irigasi</v>
      </c>
      <c r="L5321" t="s">
        <v>327</v>
      </c>
    </row>
    <row r="5322" spans="1:12" x14ac:dyDescent="0.25">
      <c r="A5322" s="1">
        <v>5321</v>
      </c>
      <c r="B5322" s="3">
        <v>276</v>
      </c>
      <c r="C5322" s="1">
        <v>118</v>
      </c>
      <c r="D5322" s="1">
        <v>2</v>
      </c>
      <c r="E5322" s="1">
        <v>12</v>
      </c>
      <c r="F5322" s="1">
        <v>0</v>
      </c>
      <c r="G5322">
        <f>VLOOKUP(C5322,reference!$A$1:$E$310,5,FALSE)</f>
        <v>5306072</v>
      </c>
      <c r="H5322" t="str">
        <f>VLOOKUP(C5322,reference!$A$1:$E$310,4,FALSE)</f>
        <v>LASIOLAT</v>
      </c>
      <c r="I5322" t="str">
        <f>VLOOKUP($D5322,reference!$G$1:$H$25,2,FALSE)</f>
        <v>Hutan lahan kering sekunder / bekas tebangan</v>
      </c>
      <c r="J5322" t="str">
        <f>VLOOKUP($E5322,reference!$G$1:$H$25,2,FALSE)</f>
        <v>Pertanian lahan kering</v>
      </c>
      <c r="K5322" t="str">
        <f t="shared" si="83"/>
        <v>Non Irigasi</v>
      </c>
      <c r="L5322" t="s">
        <v>328</v>
      </c>
    </row>
    <row r="5323" spans="1:12" x14ac:dyDescent="0.25">
      <c r="A5323" s="1">
        <v>5322</v>
      </c>
      <c r="B5323" s="3">
        <v>5</v>
      </c>
      <c r="C5323" s="1">
        <v>118</v>
      </c>
      <c r="D5323" s="1">
        <v>2</v>
      </c>
      <c r="E5323" s="1">
        <v>0</v>
      </c>
      <c r="F5323" s="1">
        <v>0</v>
      </c>
      <c r="G5323">
        <f>VLOOKUP(C5323,reference!$A$1:$E$310,5,FALSE)</f>
        <v>5306072</v>
      </c>
      <c r="H5323" t="str">
        <f>VLOOKUP(C5323,reference!$A$1:$E$310,4,FALSE)</f>
        <v>LASIOLAT</v>
      </c>
      <c r="I5323" t="str">
        <f>VLOOKUP($D5323,reference!$G$1:$H$25,2,FALSE)</f>
        <v>Hutan lahan kering sekunder / bekas tebangan</v>
      </c>
      <c r="J5323" t="str">
        <f>VLOOKUP($E5323,reference!$G$1:$H$25,2,FALSE)</f>
        <v>No data</v>
      </c>
      <c r="K5323" t="str">
        <f t="shared" si="83"/>
        <v>Non Irigasi</v>
      </c>
      <c r="L5323" t="s">
        <v>328</v>
      </c>
    </row>
    <row r="5324" spans="1:12" x14ac:dyDescent="0.25">
      <c r="A5324" s="1">
        <v>5323</v>
      </c>
      <c r="B5324" s="3">
        <v>1</v>
      </c>
      <c r="C5324" s="1">
        <v>118</v>
      </c>
      <c r="D5324" s="1">
        <v>0</v>
      </c>
      <c r="E5324" s="1">
        <v>2</v>
      </c>
      <c r="F5324" s="1">
        <v>0</v>
      </c>
      <c r="G5324">
        <f>VLOOKUP(C5324,reference!$A$1:$E$310,5,FALSE)</f>
        <v>5306072</v>
      </c>
      <c r="H5324" t="str">
        <f>VLOOKUP(C5324,reference!$A$1:$E$310,4,FALSE)</f>
        <v>LASIOLAT</v>
      </c>
      <c r="I5324" t="str">
        <f>VLOOKUP($D5324,reference!$G$1:$H$25,2,FALSE)</f>
        <v>No data</v>
      </c>
      <c r="J5324" t="str">
        <f>VLOOKUP($E5324,reference!$G$1:$H$25,2,FALSE)</f>
        <v>Hutan lahan kering sekunder / bekas tebangan</v>
      </c>
      <c r="K5324" t="str">
        <f t="shared" si="83"/>
        <v>Non Irigasi</v>
      </c>
      <c r="L5324" t="s">
        <v>327</v>
      </c>
    </row>
    <row r="5325" spans="1:12" x14ac:dyDescent="0.25">
      <c r="A5325" s="1">
        <v>5324</v>
      </c>
      <c r="B5325" s="3">
        <v>9</v>
      </c>
      <c r="C5325" s="1">
        <v>118</v>
      </c>
      <c r="D5325" s="1">
        <v>0</v>
      </c>
      <c r="E5325" s="1">
        <v>12</v>
      </c>
      <c r="F5325" s="1">
        <v>0</v>
      </c>
      <c r="G5325">
        <f>VLOOKUP(C5325,reference!$A$1:$E$310,5,FALSE)</f>
        <v>5306072</v>
      </c>
      <c r="H5325" t="str">
        <f>VLOOKUP(C5325,reference!$A$1:$E$310,4,FALSE)</f>
        <v>LASIOLAT</v>
      </c>
      <c r="I5325" t="str">
        <f>VLOOKUP($D5325,reference!$G$1:$H$25,2,FALSE)</f>
        <v>No data</v>
      </c>
      <c r="J5325" t="str">
        <f>VLOOKUP($E5325,reference!$G$1:$H$25,2,FALSE)</f>
        <v>Pertanian lahan kering</v>
      </c>
      <c r="K5325" t="str">
        <f t="shared" si="83"/>
        <v>Non Irigasi</v>
      </c>
      <c r="L5325" t="s">
        <v>327</v>
      </c>
    </row>
    <row r="5326" spans="1:12" x14ac:dyDescent="0.25">
      <c r="A5326" s="1">
        <v>5325</v>
      </c>
      <c r="B5326" s="3">
        <v>202</v>
      </c>
      <c r="C5326" s="1">
        <v>107</v>
      </c>
      <c r="D5326" s="1">
        <v>2</v>
      </c>
      <c r="E5326" s="1">
        <v>14</v>
      </c>
      <c r="F5326" s="1">
        <v>0</v>
      </c>
      <c r="G5326">
        <f>VLOOKUP(C5326,reference!$A$1:$E$310,5,FALSE)</f>
        <v>5305061</v>
      </c>
      <c r="H5326" t="str">
        <f>VLOOKUP(C5326,reference!$A$1:$E$310,4,FALSE)</f>
        <v>BIBOKI ANLEU</v>
      </c>
      <c r="I5326" t="str">
        <f>VLOOKUP($D5326,reference!$G$1:$H$25,2,FALSE)</f>
        <v>Hutan lahan kering sekunder / bekas tebangan</v>
      </c>
      <c r="J5326" t="str">
        <f>VLOOKUP($E5326,reference!$G$1:$H$25,2,FALSE)</f>
        <v>Sawah</v>
      </c>
      <c r="K5326" t="str">
        <f t="shared" si="83"/>
        <v>Non Irigasi</v>
      </c>
      <c r="L5326" t="s">
        <v>328</v>
      </c>
    </row>
    <row r="5327" spans="1:12" x14ac:dyDescent="0.25">
      <c r="A5327" s="1">
        <v>5326</v>
      </c>
      <c r="B5327" s="3">
        <v>911</v>
      </c>
      <c r="C5327" s="1">
        <v>107</v>
      </c>
      <c r="D5327" s="1">
        <v>2</v>
      </c>
      <c r="E5327" s="1">
        <v>11</v>
      </c>
      <c r="F5327" s="1">
        <v>0</v>
      </c>
      <c r="G5327">
        <f>VLOOKUP(C5327,reference!$A$1:$E$310,5,FALSE)</f>
        <v>5305061</v>
      </c>
      <c r="H5327" t="str">
        <f>VLOOKUP(C5327,reference!$A$1:$E$310,4,FALSE)</f>
        <v>BIBOKI ANLEU</v>
      </c>
      <c r="I5327" t="str">
        <f>VLOOKUP($D5327,reference!$G$1:$H$25,2,FALSE)</f>
        <v>Hutan lahan kering sekunder / bekas tebangan</v>
      </c>
      <c r="J5327" t="str">
        <f>VLOOKUP($E5327,reference!$G$1:$H$25,2,FALSE)</f>
        <v>Savanna / Padang rumput</v>
      </c>
      <c r="K5327" t="str">
        <f t="shared" si="83"/>
        <v>Non Irigasi</v>
      </c>
      <c r="L5327" t="s">
        <v>328</v>
      </c>
    </row>
    <row r="5328" spans="1:12" x14ac:dyDescent="0.25">
      <c r="A5328" s="1">
        <v>5327</v>
      </c>
      <c r="B5328" s="3">
        <v>3871</v>
      </c>
      <c r="C5328" s="1">
        <v>118</v>
      </c>
      <c r="D5328" s="1">
        <v>12</v>
      </c>
      <c r="E5328" s="1">
        <v>12</v>
      </c>
      <c r="F5328" s="1">
        <v>0</v>
      </c>
      <c r="G5328">
        <f>VLOOKUP(C5328,reference!$A$1:$E$310,5,FALSE)</f>
        <v>5306072</v>
      </c>
      <c r="H5328" t="str">
        <f>VLOOKUP(C5328,reference!$A$1:$E$310,4,FALSE)</f>
        <v>LASIOLAT</v>
      </c>
      <c r="I5328" t="str">
        <f>VLOOKUP($D5328,reference!$G$1:$H$25,2,FALSE)</f>
        <v>Pertanian lahan kering</v>
      </c>
      <c r="J5328" t="str">
        <f>VLOOKUP($E5328,reference!$G$1:$H$25,2,FALSE)</f>
        <v>Pertanian lahan kering</v>
      </c>
      <c r="K5328" t="str">
        <f t="shared" si="83"/>
        <v>Non Irigasi</v>
      </c>
      <c r="L5328" t="s">
        <v>327</v>
      </c>
    </row>
    <row r="5329" spans="1:12" x14ac:dyDescent="0.25">
      <c r="A5329" s="1">
        <v>5328</v>
      </c>
      <c r="B5329" s="3">
        <v>6</v>
      </c>
      <c r="C5329" s="1">
        <v>119</v>
      </c>
      <c r="D5329" s="1">
        <v>12</v>
      </c>
      <c r="E5329" s="1">
        <v>9</v>
      </c>
      <c r="F5329" s="1">
        <v>0</v>
      </c>
      <c r="G5329">
        <f>VLOOKUP(C5329,reference!$A$1:$E$310,5,FALSE)</f>
        <v>5306080</v>
      </c>
      <c r="H5329" t="str">
        <f>VLOOKUP(C5329,reference!$A$1:$E$310,4,FALSE)</f>
        <v>LAMAKNEN</v>
      </c>
      <c r="I5329" t="str">
        <f>VLOOKUP($D5329,reference!$G$1:$H$25,2,FALSE)</f>
        <v>Pertanian lahan kering</v>
      </c>
      <c r="J5329" t="str">
        <f>VLOOKUP($E5329,reference!$G$1:$H$25,2,FALSE)</f>
        <v>Semak belukar</v>
      </c>
      <c r="K5329" t="str">
        <f t="shared" si="83"/>
        <v>Non Irigasi</v>
      </c>
      <c r="L5329" t="s">
        <v>327</v>
      </c>
    </row>
    <row r="5330" spans="1:12" x14ac:dyDescent="0.25">
      <c r="A5330" s="1">
        <v>5329</v>
      </c>
      <c r="B5330" s="3">
        <v>6</v>
      </c>
      <c r="C5330" s="1">
        <v>107</v>
      </c>
      <c r="D5330" s="1">
        <v>2</v>
      </c>
      <c r="E5330" s="1">
        <v>0</v>
      </c>
      <c r="F5330" s="1">
        <v>0</v>
      </c>
      <c r="G5330">
        <f>VLOOKUP(C5330,reference!$A$1:$E$310,5,FALSE)</f>
        <v>5305061</v>
      </c>
      <c r="H5330" t="str">
        <f>VLOOKUP(C5330,reference!$A$1:$E$310,4,FALSE)</f>
        <v>BIBOKI ANLEU</v>
      </c>
      <c r="I5330" t="str">
        <f>VLOOKUP($D5330,reference!$G$1:$H$25,2,FALSE)</f>
        <v>Hutan lahan kering sekunder / bekas tebangan</v>
      </c>
      <c r="J5330" t="str">
        <f>VLOOKUP($E5330,reference!$G$1:$H$25,2,FALSE)</f>
        <v>No data</v>
      </c>
      <c r="K5330" t="str">
        <f t="shared" si="83"/>
        <v>Non Irigasi</v>
      </c>
      <c r="L5330" t="s">
        <v>328</v>
      </c>
    </row>
    <row r="5331" spans="1:12" x14ac:dyDescent="0.25">
      <c r="A5331" s="1">
        <v>5330</v>
      </c>
      <c r="B5331" s="3">
        <v>5</v>
      </c>
      <c r="C5331" s="1">
        <v>117</v>
      </c>
      <c r="D5331" s="1">
        <v>12</v>
      </c>
      <c r="E5331" s="1">
        <v>9</v>
      </c>
      <c r="F5331" s="1">
        <v>0</v>
      </c>
      <c r="G5331">
        <f>VLOOKUP(C5331,reference!$A$1:$E$310,5,FALSE)</f>
        <v>5306071</v>
      </c>
      <c r="H5331" t="str">
        <f>VLOOKUP(C5331,reference!$A$1:$E$310,4,FALSE)</f>
        <v>RAIHAT</v>
      </c>
      <c r="I5331" t="str">
        <f>VLOOKUP($D5331,reference!$G$1:$H$25,2,FALSE)</f>
        <v>Pertanian lahan kering</v>
      </c>
      <c r="J5331" t="str">
        <f>VLOOKUP($E5331,reference!$G$1:$H$25,2,FALSE)</f>
        <v>Semak belukar</v>
      </c>
      <c r="K5331" t="str">
        <f t="shared" si="83"/>
        <v>Non Irigasi</v>
      </c>
      <c r="L5331" t="s">
        <v>327</v>
      </c>
    </row>
    <row r="5332" spans="1:12" x14ac:dyDescent="0.25">
      <c r="A5332" s="1">
        <v>5331</v>
      </c>
      <c r="B5332" s="3">
        <v>53</v>
      </c>
      <c r="C5332" s="1">
        <v>117</v>
      </c>
      <c r="D5332" s="1">
        <v>2</v>
      </c>
      <c r="E5332" s="1">
        <v>16</v>
      </c>
      <c r="F5332" s="1">
        <v>0</v>
      </c>
      <c r="G5332">
        <f>VLOOKUP(C5332,reference!$A$1:$E$310,5,FALSE)</f>
        <v>5306071</v>
      </c>
      <c r="H5332" t="str">
        <f>VLOOKUP(C5332,reference!$A$1:$E$310,4,FALSE)</f>
        <v>RAIHAT</v>
      </c>
      <c r="I5332" t="str">
        <f>VLOOKUP($D5332,reference!$G$1:$H$25,2,FALSE)</f>
        <v>Hutan lahan kering sekunder / bekas tebangan</v>
      </c>
      <c r="J5332" t="str">
        <f>VLOOKUP($E5332,reference!$G$1:$H$25,2,FALSE)</f>
        <v>Pemukiman</v>
      </c>
      <c r="K5332" t="str">
        <f t="shared" si="83"/>
        <v>Non Irigasi</v>
      </c>
      <c r="L5332" t="s">
        <v>328</v>
      </c>
    </row>
    <row r="5333" spans="1:12" x14ac:dyDescent="0.25">
      <c r="A5333" s="1">
        <v>5332</v>
      </c>
      <c r="B5333" s="3">
        <v>14</v>
      </c>
      <c r="C5333" s="1">
        <v>107</v>
      </c>
      <c r="D5333" s="1">
        <v>0</v>
      </c>
      <c r="E5333" s="1">
        <v>2</v>
      </c>
      <c r="F5333" s="1">
        <v>0</v>
      </c>
      <c r="G5333">
        <f>VLOOKUP(C5333,reference!$A$1:$E$310,5,FALSE)</f>
        <v>5305061</v>
      </c>
      <c r="H5333" t="str">
        <f>VLOOKUP(C5333,reference!$A$1:$E$310,4,FALSE)</f>
        <v>BIBOKI ANLEU</v>
      </c>
      <c r="I5333" t="str">
        <f>VLOOKUP($D5333,reference!$G$1:$H$25,2,FALSE)</f>
        <v>No data</v>
      </c>
      <c r="J5333" t="str">
        <f>VLOOKUP($E5333,reference!$G$1:$H$25,2,FALSE)</f>
        <v>Hutan lahan kering sekunder / bekas tebangan</v>
      </c>
      <c r="K5333" t="str">
        <f t="shared" si="83"/>
        <v>Non Irigasi</v>
      </c>
      <c r="L5333" t="s">
        <v>327</v>
      </c>
    </row>
    <row r="5334" spans="1:12" x14ac:dyDescent="0.25">
      <c r="A5334" s="1">
        <v>5333</v>
      </c>
      <c r="B5334" s="3">
        <v>23</v>
      </c>
      <c r="C5334" s="1">
        <v>107</v>
      </c>
      <c r="D5334" s="1">
        <v>2</v>
      </c>
      <c r="E5334" s="1">
        <v>18</v>
      </c>
      <c r="F5334" s="1">
        <v>0</v>
      </c>
      <c r="G5334">
        <f>VLOOKUP(C5334,reference!$A$1:$E$310,5,FALSE)</f>
        <v>5305061</v>
      </c>
      <c r="H5334" t="str">
        <f>VLOOKUP(C5334,reference!$A$1:$E$310,4,FALSE)</f>
        <v>BIBOKI ANLEU</v>
      </c>
      <c r="I5334" t="str">
        <f>VLOOKUP($D5334,reference!$G$1:$H$25,2,FALSE)</f>
        <v>Hutan lahan kering sekunder / bekas tebangan</v>
      </c>
      <c r="J5334" t="str">
        <f>VLOOKUP($E5334,reference!$G$1:$H$25,2,FALSE)</f>
        <v>Lahan terbuka</v>
      </c>
      <c r="K5334" t="str">
        <f t="shared" si="83"/>
        <v>Non Irigasi</v>
      </c>
      <c r="L5334" t="s">
        <v>328</v>
      </c>
    </row>
    <row r="5335" spans="1:12" x14ac:dyDescent="0.25">
      <c r="A5335" s="1">
        <v>5334</v>
      </c>
      <c r="B5335" s="3">
        <v>245</v>
      </c>
      <c r="C5335" s="1">
        <v>111</v>
      </c>
      <c r="D5335" s="1">
        <v>2</v>
      </c>
      <c r="E5335" s="1">
        <v>13</v>
      </c>
      <c r="F5335" s="1">
        <v>0</v>
      </c>
      <c r="G5335">
        <f>VLOOKUP(C5335,reference!$A$1:$E$310,5,FALSE)</f>
        <v>5306051</v>
      </c>
      <c r="H5335" t="str">
        <f>VLOOKUP(C5335,reference!$A$1:$E$310,4,FALSE)</f>
        <v>KAKULUK MESAK</v>
      </c>
      <c r="I5335" t="str">
        <f>VLOOKUP($D5335,reference!$G$1:$H$25,2,FALSE)</f>
        <v>Hutan lahan kering sekunder / bekas tebangan</v>
      </c>
      <c r="J5335" t="str">
        <f>VLOOKUP($E5335,reference!$G$1:$H$25,2,FALSE)</f>
        <v>Pertanian lahan kering  campur semak / kebun campur</v>
      </c>
      <c r="K5335" t="str">
        <f t="shared" si="83"/>
        <v>Non Irigasi</v>
      </c>
      <c r="L5335" t="s">
        <v>328</v>
      </c>
    </row>
    <row r="5336" spans="1:12" x14ac:dyDescent="0.25">
      <c r="A5336" s="1">
        <v>5335</v>
      </c>
      <c r="B5336" s="3">
        <v>25</v>
      </c>
      <c r="C5336" s="1">
        <v>111</v>
      </c>
      <c r="D5336" s="1">
        <v>2</v>
      </c>
      <c r="E5336" s="1">
        <v>20</v>
      </c>
      <c r="F5336" s="1">
        <v>0</v>
      </c>
      <c r="G5336">
        <f>VLOOKUP(C5336,reference!$A$1:$E$310,5,FALSE)</f>
        <v>5306051</v>
      </c>
      <c r="H5336" t="str">
        <f>VLOOKUP(C5336,reference!$A$1:$E$310,4,FALSE)</f>
        <v>KAKULUK MESAK</v>
      </c>
      <c r="I5336" t="str">
        <f>VLOOKUP($D5336,reference!$G$1:$H$25,2,FALSE)</f>
        <v>Hutan lahan kering sekunder / bekas tebangan</v>
      </c>
      <c r="J5336" t="str">
        <f>VLOOKUP($E5336,reference!$G$1:$H$25,2,FALSE)</f>
        <v>Tubuh air</v>
      </c>
      <c r="K5336" t="str">
        <f t="shared" si="83"/>
        <v>Non Irigasi</v>
      </c>
      <c r="L5336" t="s">
        <v>328</v>
      </c>
    </row>
    <row r="5337" spans="1:12" x14ac:dyDescent="0.25">
      <c r="A5337" s="1">
        <v>5336</v>
      </c>
      <c r="B5337" s="3">
        <v>33</v>
      </c>
      <c r="C5337" s="1">
        <v>111</v>
      </c>
      <c r="D5337" s="1">
        <v>11</v>
      </c>
      <c r="E5337" s="1">
        <v>9</v>
      </c>
      <c r="F5337" s="1">
        <v>0</v>
      </c>
      <c r="G5337">
        <f>VLOOKUP(C5337,reference!$A$1:$E$310,5,FALSE)</f>
        <v>5306051</v>
      </c>
      <c r="H5337" t="str">
        <f>VLOOKUP(C5337,reference!$A$1:$E$310,4,FALSE)</f>
        <v>KAKULUK MESAK</v>
      </c>
      <c r="I5337" t="str">
        <f>VLOOKUP($D5337,reference!$G$1:$H$25,2,FALSE)</f>
        <v>Savanna / Padang rumput</v>
      </c>
      <c r="J5337" t="str">
        <f>VLOOKUP($E5337,reference!$G$1:$H$25,2,FALSE)</f>
        <v>Semak belukar</v>
      </c>
      <c r="K5337" t="str">
        <f t="shared" si="83"/>
        <v>Non Irigasi</v>
      </c>
      <c r="L5337" t="s">
        <v>327</v>
      </c>
    </row>
    <row r="5338" spans="1:12" x14ac:dyDescent="0.25">
      <c r="A5338" s="1">
        <v>5337</v>
      </c>
      <c r="B5338" s="3">
        <v>276</v>
      </c>
      <c r="C5338" s="1">
        <v>116</v>
      </c>
      <c r="D5338" s="1">
        <v>12</v>
      </c>
      <c r="E5338" s="1">
        <v>16</v>
      </c>
      <c r="F5338" s="1">
        <v>0</v>
      </c>
      <c r="G5338">
        <f>VLOOKUP(C5338,reference!$A$1:$E$310,5,FALSE)</f>
        <v>5306070</v>
      </c>
      <c r="H5338" t="str">
        <f>VLOOKUP(C5338,reference!$A$1:$E$310,4,FALSE)</f>
        <v>TASIFETO TIMUR</v>
      </c>
      <c r="I5338" t="str">
        <f>VLOOKUP($D5338,reference!$G$1:$H$25,2,FALSE)</f>
        <v>Pertanian lahan kering</v>
      </c>
      <c r="J5338" t="str">
        <f>VLOOKUP($E5338,reference!$G$1:$H$25,2,FALSE)</f>
        <v>Pemukiman</v>
      </c>
      <c r="K5338" t="str">
        <f t="shared" si="83"/>
        <v>Non Irigasi</v>
      </c>
      <c r="L5338" t="s">
        <v>327</v>
      </c>
    </row>
    <row r="5339" spans="1:12" x14ac:dyDescent="0.25">
      <c r="A5339" s="1">
        <v>5338</v>
      </c>
      <c r="B5339" s="3">
        <v>110</v>
      </c>
      <c r="C5339" s="1">
        <v>111</v>
      </c>
      <c r="D5339" s="1">
        <v>14</v>
      </c>
      <c r="E5339" s="1">
        <v>14</v>
      </c>
      <c r="F5339" s="1">
        <v>0</v>
      </c>
      <c r="G5339">
        <f>VLOOKUP(C5339,reference!$A$1:$E$310,5,FALSE)</f>
        <v>5306051</v>
      </c>
      <c r="H5339" t="str">
        <f>VLOOKUP(C5339,reference!$A$1:$E$310,4,FALSE)</f>
        <v>KAKULUK MESAK</v>
      </c>
      <c r="I5339" t="str">
        <f>VLOOKUP($D5339,reference!$G$1:$H$25,2,FALSE)</f>
        <v>Sawah</v>
      </c>
      <c r="J5339" t="str">
        <f>VLOOKUP($E5339,reference!$G$1:$H$25,2,FALSE)</f>
        <v>Sawah</v>
      </c>
      <c r="K5339" t="str">
        <f t="shared" si="83"/>
        <v>Non Irigasi</v>
      </c>
      <c r="L5339" t="s">
        <v>327</v>
      </c>
    </row>
    <row r="5340" spans="1:12" x14ac:dyDescent="0.25">
      <c r="A5340" s="1">
        <v>5339</v>
      </c>
      <c r="B5340" s="3">
        <v>2</v>
      </c>
      <c r="C5340" s="1">
        <v>111</v>
      </c>
      <c r="D5340" s="1">
        <v>14</v>
      </c>
      <c r="E5340" s="1">
        <v>13</v>
      </c>
      <c r="F5340" s="1">
        <v>0</v>
      </c>
      <c r="G5340">
        <f>VLOOKUP(C5340,reference!$A$1:$E$310,5,FALSE)</f>
        <v>5306051</v>
      </c>
      <c r="H5340" t="str">
        <f>VLOOKUP(C5340,reference!$A$1:$E$310,4,FALSE)</f>
        <v>KAKULUK MESAK</v>
      </c>
      <c r="I5340" t="str">
        <f>VLOOKUP($D5340,reference!$G$1:$H$25,2,FALSE)</f>
        <v>Sawah</v>
      </c>
      <c r="J5340" t="str">
        <f>VLOOKUP($E5340,reference!$G$1:$H$25,2,FALSE)</f>
        <v>Pertanian lahan kering  campur semak / kebun campur</v>
      </c>
      <c r="K5340" t="str">
        <f t="shared" si="83"/>
        <v>Non Irigasi</v>
      </c>
      <c r="L5340" t="s">
        <v>327</v>
      </c>
    </row>
    <row r="5341" spans="1:12" x14ac:dyDescent="0.25">
      <c r="A5341" s="1">
        <v>5340</v>
      </c>
      <c r="B5341" s="3">
        <v>25</v>
      </c>
      <c r="C5341" s="1">
        <v>111</v>
      </c>
      <c r="D5341" s="1">
        <v>9</v>
      </c>
      <c r="E5341" s="1">
        <v>13</v>
      </c>
      <c r="F5341" s="1">
        <v>0</v>
      </c>
      <c r="G5341">
        <f>VLOOKUP(C5341,reference!$A$1:$E$310,5,FALSE)</f>
        <v>5306051</v>
      </c>
      <c r="H5341" t="str">
        <f>VLOOKUP(C5341,reference!$A$1:$E$310,4,FALSE)</f>
        <v>KAKULUK MESAK</v>
      </c>
      <c r="I5341" t="str">
        <f>VLOOKUP($D5341,reference!$G$1:$H$25,2,FALSE)</f>
        <v>Semak belukar</v>
      </c>
      <c r="J5341" t="str">
        <f>VLOOKUP($E5341,reference!$G$1:$H$25,2,FALSE)</f>
        <v>Pertanian lahan kering  campur semak / kebun campur</v>
      </c>
      <c r="K5341" t="str">
        <f t="shared" si="83"/>
        <v>Non Irigasi</v>
      </c>
      <c r="L5341" t="s">
        <v>327</v>
      </c>
    </row>
    <row r="5342" spans="1:12" x14ac:dyDescent="0.25">
      <c r="A5342" s="1">
        <v>5341</v>
      </c>
      <c r="B5342" s="3">
        <v>125</v>
      </c>
      <c r="C5342" s="1">
        <v>116</v>
      </c>
      <c r="D5342" s="1">
        <v>12</v>
      </c>
      <c r="E5342" s="1">
        <v>12</v>
      </c>
      <c r="F5342" s="1">
        <v>0</v>
      </c>
      <c r="G5342">
        <f>VLOOKUP(C5342,reference!$A$1:$E$310,5,FALSE)</f>
        <v>5306070</v>
      </c>
      <c r="H5342" t="str">
        <f>VLOOKUP(C5342,reference!$A$1:$E$310,4,FALSE)</f>
        <v>TASIFETO TIMUR</v>
      </c>
      <c r="I5342" t="str">
        <f>VLOOKUP($D5342,reference!$G$1:$H$25,2,FALSE)</f>
        <v>Pertanian lahan kering</v>
      </c>
      <c r="J5342" t="str">
        <f>VLOOKUP($E5342,reference!$G$1:$H$25,2,FALSE)</f>
        <v>Pertanian lahan kering</v>
      </c>
      <c r="K5342" t="str">
        <f t="shared" si="83"/>
        <v>Non Irigasi</v>
      </c>
      <c r="L5342" t="s">
        <v>327</v>
      </c>
    </row>
    <row r="5343" spans="1:12" x14ac:dyDescent="0.25">
      <c r="A5343" s="1">
        <v>5342</v>
      </c>
      <c r="B5343" s="3">
        <v>132</v>
      </c>
      <c r="C5343" s="1">
        <v>107</v>
      </c>
      <c r="D5343" s="1">
        <v>9</v>
      </c>
      <c r="E5343" s="1">
        <v>2</v>
      </c>
      <c r="F5343" s="1">
        <v>0</v>
      </c>
      <c r="G5343">
        <f>VLOOKUP(C5343,reference!$A$1:$E$310,5,FALSE)</f>
        <v>5305061</v>
      </c>
      <c r="H5343" t="str">
        <f>VLOOKUP(C5343,reference!$A$1:$E$310,4,FALSE)</f>
        <v>BIBOKI ANLEU</v>
      </c>
      <c r="I5343" t="str">
        <f>VLOOKUP($D5343,reference!$G$1:$H$25,2,FALSE)</f>
        <v>Semak belukar</v>
      </c>
      <c r="J5343" t="str">
        <f>VLOOKUP($E5343,reference!$G$1:$H$25,2,FALSE)</f>
        <v>Hutan lahan kering sekunder / bekas tebangan</v>
      </c>
      <c r="K5343" t="str">
        <f t="shared" si="83"/>
        <v>Non Irigasi</v>
      </c>
      <c r="L5343" t="s">
        <v>327</v>
      </c>
    </row>
    <row r="5344" spans="1:12" x14ac:dyDescent="0.25">
      <c r="A5344" s="1">
        <v>5343</v>
      </c>
      <c r="B5344" s="3">
        <v>664</v>
      </c>
      <c r="C5344" s="1">
        <v>107</v>
      </c>
      <c r="D5344" s="1">
        <v>9</v>
      </c>
      <c r="E5344" s="1">
        <v>11</v>
      </c>
      <c r="F5344" s="1">
        <v>0</v>
      </c>
      <c r="G5344">
        <f>VLOOKUP(C5344,reference!$A$1:$E$310,5,FALSE)</f>
        <v>5305061</v>
      </c>
      <c r="H5344" t="str">
        <f>VLOOKUP(C5344,reference!$A$1:$E$310,4,FALSE)</f>
        <v>BIBOKI ANLEU</v>
      </c>
      <c r="I5344" t="str">
        <f>VLOOKUP($D5344,reference!$G$1:$H$25,2,FALSE)</f>
        <v>Semak belukar</v>
      </c>
      <c r="J5344" t="str">
        <f>VLOOKUP($E5344,reference!$G$1:$H$25,2,FALSE)</f>
        <v>Savanna / Padang rumput</v>
      </c>
      <c r="K5344" t="str">
        <f t="shared" si="83"/>
        <v>Non Irigasi</v>
      </c>
      <c r="L5344" t="s">
        <v>327</v>
      </c>
    </row>
    <row r="5345" spans="1:12" x14ac:dyDescent="0.25">
      <c r="A5345" s="1">
        <v>5344</v>
      </c>
      <c r="B5345" s="3">
        <v>32</v>
      </c>
      <c r="C5345" s="1">
        <v>118</v>
      </c>
      <c r="D5345" s="1">
        <v>18</v>
      </c>
      <c r="E5345" s="1">
        <v>18</v>
      </c>
      <c r="F5345" s="1">
        <v>0</v>
      </c>
      <c r="G5345">
        <f>VLOOKUP(C5345,reference!$A$1:$E$310,5,FALSE)</f>
        <v>5306072</v>
      </c>
      <c r="H5345" t="str">
        <f>VLOOKUP(C5345,reference!$A$1:$E$310,4,FALSE)</f>
        <v>LASIOLAT</v>
      </c>
      <c r="I5345" t="str">
        <f>VLOOKUP($D5345,reference!$G$1:$H$25,2,FALSE)</f>
        <v>Lahan terbuka</v>
      </c>
      <c r="J5345" t="str">
        <f>VLOOKUP($E5345,reference!$G$1:$H$25,2,FALSE)</f>
        <v>Lahan terbuka</v>
      </c>
      <c r="K5345" t="str">
        <f t="shared" si="83"/>
        <v>Non Irigasi</v>
      </c>
      <c r="L5345" t="s">
        <v>327</v>
      </c>
    </row>
    <row r="5346" spans="1:12" x14ac:dyDescent="0.25">
      <c r="A5346" s="1">
        <v>5345</v>
      </c>
      <c r="B5346" s="3">
        <v>2205</v>
      </c>
      <c r="C5346" s="1">
        <v>107</v>
      </c>
      <c r="D5346" s="1">
        <v>9</v>
      </c>
      <c r="E5346" s="1">
        <v>9</v>
      </c>
      <c r="F5346" s="1">
        <v>0</v>
      </c>
      <c r="G5346">
        <f>VLOOKUP(C5346,reference!$A$1:$E$310,5,FALSE)</f>
        <v>5305061</v>
      </c>
      <c r="H5346" t="str">
        <f>VLOOKUP(C5346,reference!$A$1:$E$310,4,FALSE)</f>
        <v>BIBOKI ANLEU</v>
      </c>
      <c r="I5346" t="str">
        <f>VLOOKUP($D5346,reference!$G$1:$H$25,2,FALSE)</f>
        <v>Semak belukar</v>
      </c>
      <c r="J5346" t="str">
        <f>VLOOKUP($E5346,reference!$G$1:$H$25,2,FALSE)</f>
        <v>Semak belukar</v>
      </c>
      <c r="K5346" t="str">
        <f t="shared" si="83"/>
        <v>Non Irigasi</v>
      </c>
      <c r="L5346" t="s">
        <v>327</v>
      </c>
    </row>
    <row r="5347" spans="1:12" x14ac:dyDescent="0.25">
      <c r="A5347" s="1">
        <v>5346</v>
      </c>
      <c r="B5347" s="3">
        <v>15</v>
      </c>
      <c r="C5347" s="1">
        <v>118</v>
      </c>
      <c r="D5347" s="1">
        <v>0</v>
      </c>
      <c r="E5347" s="1">
        <v>18</v>
      </c>
      <c r="F5347" s="1">
        <v>0</v>
      </c>
      <c r="G5347">
        <f>VLOOKUP(C5347,reference!$A$1:$E$310,5,FALSE)</f>
        <v>5306072</v>
      </c>
      <c r="H5347" t="str">
        <f>VLOOKUP(C5347,reference!$A$1:$E$310,4,FALSE)</f>
        <v>LASIOLAT</v>
      </c>
      <c r="I5347" t="str">
        <f>VLOOKUP($D5347,reference!$G$1:$H$25,2,FALSE)</f>
        <v>No data</v>
      </c>
      <c r="J5347" t="str">
        <f>VLOOKUP($E5347,reference!$G$1:$H$25,2,FALSE)</f>
        <v>Lahan terbuka</v>
      </c>
      <c r="K5347" t="str">
        <f t="shared" si="83"/>
        <v>Non Irigasi</v>
      </c>
      <c r="L5347" t="s">
        <v>327</v>
      </c>
    </row>
    <row r="5348" spans="1:12" x14ac:dyDescent="0.25">
      <c r="A5348" s="1">
        <v>5347</v>
      </c>
      <c r="B5348" s="3">
        <v>237</v>
      </c>
      <c r="C5348" s="1">
        <v>107</v>
      </c>
      <c r="D5348" s="1">
        <v>2</v>
      </c>
      <c r="E5348" s="1">
        <v>13</v>
      </c>
      <c r="F5348" s="1">
        <v>0</v>
      </c>
      <c r="G5348">
        <f>VLOOKUP(C5348,reference!$A$1:$E$310,5,FALSE)</f>
        <v>5305061</v>
      </c>
      <c r="H5348" t="str">
        <f>VLOOKUP(C5348,reference!$A$1:$E$310,4,FALSE)</f>
        <v>BIBOKI ANLEU</v>
      </c>
      <c r="I5348" t="str">
        <f>VLOOKUP($D5348,reference!$G$1:$H$25,2,FALSE)</f>
        <v>Hutan lahan kering sekunder / bekas tebangan</v>
      </c>
      <c r="J5348" t="str">
        <f>VLOOKUP($E5348,reference!$G$1:$H$25,2,FALSE)</f>
        <v>Pertanian lahan kering  campur semak / kebun campur</v>
      </c>
      <c r="K5348" t="str">
        <f t="shared" si="83"/>
        <v>Non Irigasi</v>
      </c>
      <c r="L5348" t="s">
        <v>328</v>
      </c>
    </row>
    <row r="5349" spans="1:12" x14ac:dyDescent="0.25">
      <c r="A5349" s="1">
        <v>5348</v>
      </c>
      <c r="B5349" s="3">
        <v>3</v>
      </c>
      <c r="C5349" s="1">
        <v>111</v>
      </c>
      <c r="D5349" s="1">
        <v>14</v>
      </c>
      <c r="E5349" s="1">
        <v>16</v>
      </c>
      <c r="F5349" s="1">
        <v>0</v>
      </c>
      <c r="G5349">
        <f>VLOOKUP(C5349,reference!$A$1:$E$310,5,FALSE)</f>
        <v>5306051</v>
      </c>
      <c r="H5349" t="str">
        <f>VLOOKUP(C5349,reference!$A$1:$E$310,4,FALSE)</f>
        <v>KAKULUK MESAK</v>
      </c>
      <c r="I5349" t="str">
        <f>VLOOKUP($D5349,reference!$G$1:$H$25,2,FALSE)</f>
        <v>Sawah</v>
      </c>
      <c r="J5349" t="str">
        <f>VLOOKUP($E5349,reference!$G$1:$H$25,2,FALSE)</f>
        <v>Pemukiman</v>
      </c>
      <c r="K5349" t="str">
        <f t="shared" si="83"/>
        <v>Non Irigasi</v>
      </c>
      <c r="L5349" t="s">
        <v>327</v>
      </c>
    </row>
    <row r="5350" spans="1:12" x14ac:dyDescent="0.25">
      <c r="A5350" s="1">
        <v>5349</v>
      </c>
      <c r="B5350" s="3">
        <v>22</v>
      </c>
      <c r="C5350" s="1">
        <v>116</v>
      </c>
      <c r="D5350" s="1">
        <v>16</v>
      </c>
      <c r="E5350" s="1">
        <v>16</v>
      </c>
      <c r="F5350" s="1">
        <v>0</v>
      </c>
      <c r="G5350">
        <f>VLOOKUP(C5350,reference!$A$1:$E$310,5,FALSE)</f>
        <v>5306070</v>
      </c>
      <c r="H5350" t="str">
        <f>VLOOKUP(C5350,reference!$A$1:$E$310,4,FALSE)</f>
        <v>TASIFETO TIMUR</v>
      </c>
      <c r="I5350" t="str">
        <f>VLOOKUP($D5350,reference!$G$1:$H$25,2,FALSE)</f>
        <v>Pemukiman</v>
      </c>
      <c r="J5350" t="str">
        <f>VLOOKUP($E5350,reference!$G$1:$H$25,2,FALSE)</f>
        <v>Pemukiman</v>
      </c>
      <c r="K5350" t="str">
        <f t="shared" si="83"/>
        <v>Non Irigasi</v>
      </c>
      <c r="L5350" t="s">
        <v>327</v>
      </c>
    </row>
    <row r="5351" spans="1:12" x14ac:dyDescent="0.25">
      <c r="A5351" s="1">
        <v>5350</v>
      </c>
      <c r="B5351" s="3">
        <v>7</v>
      </c>
      <c r="C5351" s="1">
        <v>116</v>
      </c>
      <c r="D5351" s="1">
        <v>16</v>
      </c>
      <c r="E5351" s="1">
        <v>12</v>
      </c>
      <c r="F5351" s="1">
        <v>0</v>
      </c>
      <c r="G5351">
        <f>VLOOKUP(C5351,reference!$A$1:$E$310,5,FALSE)</f>
        <v>5306070</v>
      </c>
      <c r="H5351" t="str">
        <f>VLOOKUP(C5351,reference!$A$1:$E$310,4,FALSE)</f>
        <v>TASIFETO TIMUR</v>
      </c>
      <c r="I5351" t="str">
        <f>VLOOKUP($D5351,reference!$G$1:$H$25,2,FALSE)</f>
        <v>Pemukiman</v>
      </c>
      <c r="J5351" t="str">
        <f>VLOOKUP($E5351,reference!$G$1:$H$25,2,FALSE)</f>
        <v>Pertanian lahan kering</v>
      </c>
      <c r="K5351" t="str">
        <f t="shared" si="83"/>
        <v>Non Irigasi</v>
      </c>
      <c r="L5351" t="s">
        <v>327</v>
      </c>
    </row>
    <row r="5352" spans="1:12" x14ac:dyDescent="0.25">
      <c r="A5352" s="1">
        <v>5351</v>
      </c>
      <c r="B5352" s="3">
        <v>133</v>
      </c>
      <c r="C5352" s="1">
        <v>107</v>
      </c>
      <c r="D5352" s="1">
        <v>9</v>
      </c>
      <c r="E5352" s="1">
        <v>14</v>
      </c>
      <c r="F5352" s="1">
        <v>0</v>
      </c>
      <c r="G5352">
        <f>VLOOKUP(C5352,reference!$A$1:$E$310,5,FALSE)</f>
        <v>5305061</v>
      </c>
      <c r="H5352" t="str">
        <f>VLOOKUP(C5352,reference!$A$1:$E$310,4,FALSE)</f>
        <v>BIBOKI ANLEU</v>
      </c>
      <c r="I5352" t="str">
        <f>VLOOKUP($D5352,reference!$G$1:$H$25,2,FALSE)</f>
        <v>Semak belukar</v>
      </c>
      <c r="J5352" t="str">
        <f>VLOOKUP($E5352,reference!$G$1:$H$25,2,FALSE)</f>
        <v>Sawah</v>
      </c>
      <c r="K5352" t="str">
        <f t="shared" si="83"/>
        <v>Non Irigasi</v>
      </c>
      <c r="L5352" t="s">
        <v>327</v>
      </c>
    </row>
    <row r="5353" spans="1:12" x14ac:dyDescent="0.25">
      <c r="A5353" s="1">
        <v>5352</v>
      </c>
      <c r="B5353" s="3">
        <v>41</v>
      </c>
      <c r="C5353" s="1">
        <v>116</v>
      </c>
      <c r="D5353" s="1">
        <v>12</v>
      </c>
      <c r="E5353" s="1">
        <v>20</v>
      </c>
      <c r="F5353" s="1">
        <v>0</v>
      </c>
      <c r="G5353">
        <f>VLOOKUP(C5353,reference!$A$1:$E$310,5,FALSE)</f>
        <v>5306070</v>
      </c>
      <c r="H5353" t="str">
        <f>VLOOKUP(C5353,reference!$A$1:$E$310,4,FALSE)</f>
        <v>TASIFETO TIMUR</v>
      </c>
      <c r="I5353" t="str">
        <f>VLOOKUP($D5353,reference!$G$1:$H$25,2,FALSE)</f>
        <v>Pertanian lahan kering</v>
      </c>
      <c r="J5353" t="str">
        <f>VLOOKUP($E5353,reference!$G$1:$H$25,2,FALSE)</f>
        <v>Tubuh air</v>
      </c>
      <c r="K5353" t="str">
        <f t="shared" si="83"/>
        <v>Non Irigasi</v>
      </c>
      <c r="L5353" t="s">
        <v>327</v>
      </c>
    </row>
    <row r="5354" spans="1:12" x14ac:dyDescent="0.25">
      <c r="A5354" s="1">
        <v>5353</v>
      </c>
      <c r="B5354" s="3">
        <v>659</v>
      </c>
      <c r="C5354" s="1">
        <v>116</v>
      </c>
      <c r="D5354" s="1">
        <v>12</v>
      </c>
      <c r="E5354" s="1">
        <v>13</v>
      </c>
      <c r="F5354" s="1">
        <v>0</v>
      </c>
      <c r="G5354">
        <f>VLOOKUP(C5354,reference!$A$1:$E$310,5,FALSE)</f>
        <v>5306070</v>
      </c>
      <c r="H5354" t="str">
        <f>VLOOKUP(C5354,reference!$A$1:$E$310,4,FALSE)</f>
        <v>TASIFETO TIMUR</v>
      </c>
      <c r="I5354" t="str">
        <f>VLOOKUP($D5354,reference!$G$1:$H$25,2,FALSE)</f>
        <v>Pertanian lahan kering</v>
      </c>
      <c r="J5354" t="str">
        <f>VLOOKUP($E5354,reference!$G$1:$H$25,2,FALSE)</f>
        <v>Pertanian lahan kering  campur semak / kebun campur</v>
      </c>
      <c r="K5354" t="str">
        <f t="shared" si="83"/>
        <v>Non Irigasi</v>
      </c>
      <c r="L5354" t="s">
        <v>327</v>
      </c>
    </row>
    <row r="5355" spans="1:12" x14ac:dyDescent="0.25">
      <c r="A5355" s="1">
        <v>5354</v>
      </c>
      <c r="B5355" s="3">
        <v>8</v>
      </c>
      <c r="C5355" s="1">
        <v>107</v>
      </c>
      <c r="D5355" s="1">
        <v>2</v>
      </c>
      <c r="E5355" s="1">
        <v>5</v>
      </c>
      <c r="F5355" s="1">
        <v>0</v>
      </c>
      <c r="G5355">
        <f>VLOOKUP(C5355,reference!$A$1:$E$310,5,FALSE)</f>
        <v>5305061</v>
      </c>
      <c r="H5355" t="str">
        <f>VLOOKUP(C5355,reference!$A$1:$E$310,4,FALSE)</f>
        <v>BIBOKI ANLEU</v>
      </c>
      <c r="I5355" t="str">
        <f>VLOOKUP($D5355,reference!$G$1:$H$25,2,FALSE)</f>
        <v>Hutan lahan kering sekunder / bekas tebangan</v>
      </c>
      <c r="J5355" t="str">
        <f>VLOOKUP($E5355,reference!$G$1:$H$25,2,FALSE)</f>
        <v>Hutan mangrove primer</v>
      </c>
      <c r="K5355" t="str">
        <f t="shared" si="83"/>
        <v>Non Irigasi</v>
      </c>
      <c r="L5355" t="s">
        <v>327</v>
      </c>
    </row>
    <row r="5356" spans="1:12" x14ac:dyDescent="0.25">
      <c r="A5356" s="1">
        <v>5355</v>
      </c>
      <c r="B5356" s="3">
        <v>1</v>
      </c>
      <c r="C5356" s="1">
        <v>107</v>
      </c>
      <c r="D5356" s="1">
        <v>21</v>
      </c>
      <c r="E5356" s="1">
        <v>0</v>
      </c>
      <c r="F5356" s="1">
        <v>0</v>
      </c>
      <c r="G5356">
        <f>VLOOKUP(C5356,reference!$A$1:$E$310,5,FALSE)</f>
        <v>5305061</v>
      </c>
      <c r="H5356" t="str">
        <f>VLOOKUP(C5356,reference!$A$1:$E$310,4,FALSE)</f>
        <v>BIBOKI ANLEU</v>
      </c>
      <c r="I5356" t="str">
        <f>VLOOKUP($D5356,reference!$G$1:$H$25,2,FALSE)</f>
        <v>Rawa</v>
      </c>
      <c r="J5356" t="str">
        <f>VLOOKUP($E5356,reference!$G$1:$H$25,2,FALSE)</f>
        <v>No data</v>
      </c>
      <c r="K5356" t="str">
        <f t="shared" si="83"/>
        <v>Non Irigasi</v>
      </c>
      <c r="L5356" t="s">
        <v>327</v>
      </c>
    </row>
    <row r="5357" spans="1:12" x14ac:dyDescent="0.25">
      <c r="A5357" s="1">
        <v>5356</v>
      </c>
      <c r="B5357" s="3">
        <v>28</v>
      </c>
      <c r="C5357" s="1">
        <v>107</v>
      </c>
      <c r="D5357" s="1">
        <v>2</v>
      </c>
      <c r="E5357" s="1">
        <v>21</v>
      </c>
      <c r="F5357" s="1">
        <v>0</v>
      </c>
      <c r="G5357">
        <f>VLOOKUP(C5357,reference!$A$1:$E$310,5,FALSE)</f>
        <v>5305061</v>
      </c>
      <c r="H5357" t="str">
        <f>VLOOKUP(C5357,reference!$A$1:$E$310,4,FALSE)</f>
        <v>BIBOKI ANLEU</v>
      </c>
      <c r="I5357" t="str">
        <f>VLOOKUP($D5357,reference!$G$1:$H$25,2,FALSE)</f>
        <v>Hutan lahan kering sekunder / bekas tebangan</v>
      </c>
      <c r="J5357" t="str">
        <f>VLOOKUP($E5357,reference!$G$1:$H$25,2,FALSE)</f>
        <v>Rawa</v>
      </c>
      <c r="K5357" t="str">
        <f t="shared" si="83"/>
        <v>Non Irigasi</v>
      </c>
      <c r="L5357" t="s">
        <v>328</v>
      </c>
    </row>
    <row r="5358" spans="1:12" x14ac:dyDescent="0.25">
      <c r="A5358" s="1">
        <v>5357</v>
      </c>
      <c r="B5358" s="3">
        <v>1</v>
      </c>
      <c r="C5358" s="1">
        <v>116</v>
      </c>
      <c r="D5358" s="1">
        <v>11</v>
      </c>
      <c r="E5358" s="1">
        <v>20</v>
      </c>
      <c r="F5358" s="1">
        <v>0</v>
      </c>
      <c r="G5358">
        <f>VLOOKUP(C5358,reference!$A$1:$E$310,5,FALSE)</f>
        <v>5306070</v>
      </c>
      <c r="H5358" t="str">
        <f>VLOOKUP(C5358,reference!$A$1:$E$310,4,FALSE)</f>
        <v>TASIFETO TIMUR</v>
      </c>
      <c r="I5358" t="str">
        <f>VLOOKUP($D5358,reference!$G$1:$H$25,2,FALSE)</f>
        <v>Savanna / Padang rumput</v>
      </c>
      <c r="J5358" t="str">
        <f>VLOOKUP($E5358,reference!$G$1:$H$25,2,FALSE)</f>
        <v>Tubuh air</v>
      </c>
      <c r="K5358" t="str">
        <f t="shared" si="83"/>
        <v>Non Irigasi</v>
      </c>
      <c r="L5358" t="s">
        <v>327</v>
      </c>
    </row>
    <row r="5359" spans="1:12" x14ac:dyDescent="0.25">
      <c r="A5359" s="1">
        <v>5358</v>
      </c>
      <c r="B5359" s="3">
        <v>111</v>
      </c>
      <c r="C5359" s="1">
        <v>116</v>
      </c>
      <c r="D5359" s="1">
        <v>11</v>
      </c>
      <c r="E5359" s="1">
        <v>13</v>
      </c>
      <c r="F5359" s="1">
        <v>0</v>
      </c>
      <c r="G5359">
        <f>VLOOKUP(C5359,reference!$A$1:$E$310,5,FALSE)</f>
        <v>5306070</v>
      </c>
      <c r="H5359" t="str">
        <f>VLOOKUP(C5359,reference!$A$1:$E$310,4,FALSE)</f>
        <v>TASIFETO TIMUR</v>
      </c>
      <c r="I5359" t="str">
        <f>VLOOKUP($D5359,reference!$G$1:$H$25,2,FALSE)</f>
        <v>Savanna / Padang rumput</v>
      </c>
      <c r="J5359" t="str">
        <f>VLOOKUP($E5359,reference!$G$1:$H$25,2,FALSE)</f>
        <v>Pertanian lahan kering  campur semak / kebun campur</v>
      </c>
      <c r="K5359" t="str">
        <f t="shared" si="83"/>
        <v>Non Irigasi</v>
      </c>
      <c r="L5359" t="s">
        <v>327</v>
      </c>
    </row>
    <row r="5360" spans="1:12" x14ac:dyDescent="0.25">
      <c r="A5360" s="1">
        <v>5359</v>
      </c>
      <c r="B5360" s="3">
        <v>1242</v>
      </c>
      <c r="C5360" s="1">
        <v>116</v>
      </c>
      <c r="D5360" s="1">
        <v>2</v>
      </c>
      <c r="E5360" s="1">
        <v>13</v>
      </c>
      <c r="F5360" s="1">
        <v>0</v>
      </c>
      <c r="G5360">
        <f>VLOOKUP(C5360,reference!$A$1:$E$310,5,FALSE)</f>
        <v>5306070</v>
      </c>
      <c r="H5360" t="str">
        <f>VLOOKUP(C5360,reference!$A$1:$E$310,4,FALSE)</f>
        <v>TASIFETO TIMUR</v>
      </c>
      <c r="I5360" t="str">
        <f>VLOOKUP($D5360,reference!$G$1:$H$25,2,FALSE)</f>
        <v>Hutan lahan kering sekunder / bekas tebangan</v>
      </c>
      <c r="J5360" t="str">
        <f>VLOOKUP($E5360,reference!$G$1:$H$25,2,FALSE)</f>
        <v>Pertanian lahan kering  campur semak / kebun campur</v>
      </c>
      <c r="K5360" t="str">
        <f t="shared" si="83"/>
        <v>Non Irigasi</v>
      </c>
      <c r="L5360" t="s">
        <v>328</v>
      </c>
    </row>
    <row r="5361" spans="1:12" x14ac:dyDescent="0.25">
      <c r="A5361" s="1">
        <v>5360</v>
      </c>
      <c r="B5361" s="3">
        <v>2</v>
      </c>
      <c r="C5361" s="1">
        <v>107</v>
      </c>
      <c r="D5361" s="1">
        <v>0</v>
      </c>
      <c r="E5361" s="1">
        <v>18</v>
      </c>
      <c r="F5361" s="1">
        <v>0</v>
      </c>
      <c r="G5361">
        <f>VLOOKUP(C5361,reference!$A$1:$E$310,5,FALSE)</f>
        <v>5305061</v>
      </c>
      <c r="H5361" t="str">
        <f>VLOOKUP(C5361,reference!$A$1:$E$310,4,FALSE)</f>
        <v>BIBOKI ANLEU</v>
      </c>
      <c r="I5361" t="str">
        <f>VLOOKUP($D5361,reference!$G$1:$H$25,2,FALSE)</f>
        <v>No data</v>
      </c>
      <c r="J5361" t="str">
        <f>VLOOKUP($E5361,reference!$G$1:$H$25,2,FALSE)</f>
        <v>Lahan terbuka</v>
      </c>
      <c r="K5361" t="str">
        <f t="shared" si="83"/>
        <v>Non Irigasi</v>
      </c>
      <c r="L5361" t="s">
        <v>327</v>
      </c>
    </row>
    <row r="5362" spans="1:12" x14ac:dyDescent="0.25">
      <c r="A5362" s="1">
        <v>5361</v>
      </c>
      <c r="B5362" s="3">
        <v>2</v>
      </c>
      <c r="C5362" s="1">
        <v>107</v>
      </c>
      <c r="D5362" s="1">
        <v>21</v>
      </c>
      <c r="E5362" s="1">
        <v>5</v>
      </c>
      <c r="F5362" s="1">
        <v>0</v>
      </c>
      <c r="G5362">
        <f>VLOOKUP(C5362,reference!$A$1:$E$310,5,FALSE)</f>
        <v>5305061</v>
      </c>
      <c r="H5362" t="str">
        <f>VLOOKUP(C5362,reference!$A$1:$E$310,4,FALSE)</f>
        <v>BIBOKI ANLEU</v>
      </c>
      <c r="I5362" t="str">
        <f>VLOOKUP($D5362,reference!$G$1:$H$25,2,FALSE)</f>
        <v>Rawa</v>
      </c>
      <c r="J5362" t="str">
        <f>VLOOKUP($E5362,reference!$G$1:$H$25,2,FALSE)</f>
        <v>Hutan mangrove primer</v>
      </c>
      <c r="K5362" t="str">
        <f t="shared" si="83"/>
        <v>Non Irigasi</v>
      </c>
      <c r="L5362" t="s">
        <v>327</v>
      </c>
    </row>
    <row r="5363" spans="1:12" x14ac:dyDescent="0.25">
      <c r="A5363" s="1">
        <v>5362</v>
      </c>
      <c r="B5363" s="3">
        <v>24</v>
      </c>
      <c r="C5363" s="1">
        <v>107</v>
      </c>
      <c r="D5363" s="1">
        <v>21</v>
      </c>
      <c r="E5363" s="1">
        <v>21</v>
      </c>
      <c r="F5363" s="1">
        <v>0</v>
      </c>
      <c r="G5363">
        <f>VLOOKUP(C5363,reference!$A$1:$E$310,5,FALSE)</f>
        <v>5305061</v>
      </c>
      <c r="H5363" t="str">
        <f>VLOOKUP(C5363,reference!$A$1:$E$310,4,FALSE)</f>
        <v>BIBOKI ANLEU</v>
      </c>
      <c r="I5363" t="str">
        <f>VLOOKUP($D5363,reference!$G$1:$H$25,2,FALSE)</f>
        <v>Rawa</v>
      </c>
      <c r="J5363" t="str">
        <f>VLOOKUP($E5363,reference!$G$1:$H$25,2,FALSE)</f>
        <v>Rawa</v>
      </c>
      <c r="K5363" t="str">
        <f t="shared" si="83"/>
        <v>Non Irigasi</v>
      </c>
      <c r="L5363" t="s">
        <v>327</v>
      </c>
    </row>
    <row r="5364" spans="1:12" x14ac:dyDescent="0.25">
      <c r="A5364" s="1">
        <v>5363</v>
      </c>
      <c r="B5364" s="3">
        <v>14</v>
      </c>
      <c r="C5364" s="1">
        <v>118</v>
      </c>
      <c r="D5364" s="1">
        <v>18</v>
      </c>
      <c r="E5364" s="1">
        <v>12</v>
      </c>
      <c r="F5364" s="1">
        <v>0</v>
      </c>
      <c r="G5364">
        <f>VLOOKUP(C5364,reference!$A$1:$E$310,5,FALSE)</f>
        <v>5306072</v>
      </c>
      <c r="H5364" t="str">
        <f>VLOOKUP(C5364,reference!$A$1:$E$310,4,FALSE)</f>
        <v>LASIOLAT</v>
      </c>
      <c r="I5364" t="str">
        <f>VLOOKUP($D5364,reference!$G$1:$H$25,2,FALSE)</f>
        <v>Lahan terbuka</v>
      </c>
      <c r="J5364" t="str">
        <f>VLOOKUP($E5364,reference!$G$1:$H$25,2,FALSE)</f>
        <v>Pertanian lahan kering</v>
      </c>
      <c r="K5364" t="str">
        <f t="shared" si="83"/>
        <v>Non Irigasi</v>
      </c>
      <c r="L5364" t="s">
        <v>327</v>
      </c>
    </row>
    <row r="5365" spans="1:12" x14ac:dyDescent="0.25">
      <c r="A5365" s="1">
        <v>5364</v>
      </c>
      <c r="B5365" s="3">
        <v>325</v>
      </c>
      <c r="C5365" s="1">
        <v>118</v>
      </c>
      <c r="D5365" s="1">
        <v>12</v>
      </c>
      <c r="E5365" s="1">
        <v>16</v>
      </c>
      <c r="F5365" s="1">
        <v>0</v>
      </c>
      <c r="G5365">
        <f>VLOOKUP(C5365,reference!$A$1:$E$310,5,FALSE)</f>
        <v>5306072</v>
      </c>
      <c r="H5365" t="str">
        <f>VLOOKUP(C5365,reference!$A$1:$E$310,4,FALSE)</f>
        <v>LASIOLAT</v>
      </c>
      <c r="I5365" t="str">
        <f>VLOOKUP($D5365,reference!$G$1:$H$25,2,FALSE)</f>
        <v>Pertanian lahan kering</v>
      </c>
      <c r="J5365" t="str">
        <f>VLOOKUP($E5365,reference!$G$1:$H$25,2,FALSE)</f>
        <v>Pemukiman</v>
      </c>
      <c r="K5365" t="str">
        <f t="shared" si="83"/>
        <v>Non Irigasi</v>
      </c>
      <c r="L5365" t="s">
        <v>327</v>
      </c>
    </row>
    <row r="5366" spans="1:12" x14ac:dyDescent="0.25">
      <c r="A5366" s="1">
        <v>5365</v>
      </c>
      <c r="B5366" s="3">
        <v>254</v>
      </c>
      <c r="C5366" s="1">
        <v>107</v>
      </c>
      <c r="D5366" s="1">
        <v>11</v>
      </c>
      <c r="E5366" s="1">
        <v>2</v>
      </c>
      <c r="F5366" s="1">
        <v>0</v>
      </c>
      <c r="G5366">
        <f>VLOOKUP(C5366,reference!$A$1:$E$310,5,FALSE)</f>
        <v>5305061</v>
      </c>
      <c r="H5366" t="str">
        <f>VLOOKUP(C5366,reference!$A$1:$E$310,4,FALSE)</f>
        <v>BIBOKI ANLEU</v>
      </c>
      <c r="I5366" t="str">
        <f>VLOOKUP($D5366,reference!$G$1:$H$25,2,FALSE)</f>
        <v>Savanna / Padang rumput</v>
      </c>
      <c r="J5366" t="str">
        <f>VLOOKUP($E5366,reference!$G$1:$H$25,2,FALSE)</f>
        <v>Hutan lahan kering sekunder / bekas tebangan</v>
      </c>
      <c r="K5366" t="str">
        <f t="shared" si="83"/>
        <v>Non Irigasi</v>
      </c>
      <c r="L5366" t="s">
        <v>327</v>
      </c>
    </row>
    <row r="5367" spans="1:12" x14ac:dyDescent="0.25">
      <c r="A5367" s="1">
        <v>5366</v>
      </c>
      <c r="B5367" s="3">
        <v>33</v>
      </c>
      <c r="C5367" s="1">
        <v>107</v>
      </c>
      <c r="D5367" s="1">
        <v>9</v>
      </c>
      <c r="E5367" s="1">
        <v>13</v>
      </c>
      <c r="F5367" s="1">
        <v>0</v>
      </c>
      <c r="G5367">
        <f>VLOOKUP(C5367,reference!$A$1:$E$310,5,FALSE)</f>
        <v>5305061</v>
      </c>
      <c r="H5367" t="str">
        <f>VLOOKUP(C5367,reference!$A$1:$E$310,4,FALSE)</f>
        <v>BIBOKI ANLEU</v>
      </c>
      <c r="I5367" t="str">
        <f>VLOOKUP($D5367,reference!$G$1:$H$25,2,FALSE)</f>
        <v>Semak belukar</v>
      </c>
      <c r="J5367" t="str">
        <f>VLOOKUP($E5367,reference!$G$1:$H$25,2,FALSE)</f>
        <v>Pertanian lahan kering  campur semak / kebun campur</v>
      </c>
      <c r="K5367" t="str">
        <f t="shared" si="83"/>
        <v>Non Irigasi</v>
      </c>
      <c r="L5367" t="s">
        <v>327</v>
      </c>
    </row>
    <row r="5368" spans="1:12" x14ac:dyDescent="0.25">
      <c r="A5368" s="1">
        <v>5367</v>
      </c>
      <c r="B5368" s="3">
        <v>2187</v>
      </c>
      <c r="C5368" s="1">
        <v>107</v>
      </c>
      <c r="D5368" s="1">
        <v>13</v>
      </c>
      <c r="E5368" s="1">
        <v>13</v>
      </c>
      <c r="F5368" s="1">
        <v>0</v>
      </c>
      <c r="G5368">
        <f>VLOOKUP(C5368,reference!$A$1:$E$310,5,FALSE)</f>
        <v>5305061</v>
      </c>
      <c r="H5368" t="str">
        <f>VLOOKUP(C5368,reference!$A$1:$E$310,4,FALSE)</f>
        <v>BIBOKI ANLEU</v>
      </c>
      <c r="I5368" t="str">
        <f>VLOOKUP($D5368,reference!$G$1:$H$25,2,FALSE)</f>
        <v>Pertanian lahan kering  campur semak / kebun campur</v>
      </c>
      <c r="J5368" t="str">
        <f>VLOOKUP($E5368,reference!$G$1:$H$25,2,FALSE)</f>
        <v>Pertanian lahan kering  campur semak / kebun campur</v>
      </c>
      <c r="K5368" t="str">
        <f t="shared" si="83"/>
        <v>Non Irigasi</v>
      </c>
      <c r="L5368" t="s">
        <v>327</v>
      </c>
    </row>
    <row r="5369" spans="1:12" x14ac:dyDescent="0.25">
      <c r="A5369" s="1">
        <v>5368</v>
      </c>
      <c r="B5369" s="3">
        <v>63</v>
      </c>
      <c r="C5369" s="1">
        <v>118</v>
      </c>
      <c r="D5369" s="1">
        <v>9</v>
      </c>
      <c r="E5369" s="1">
        <v>12</v>
      </c>
      <c r="F5369" s="1">
        <v>0</v>
      </c>
      <c r="G5369">
        <f>VLOOKUP(C5369,reference!$A$1:$E$310,5,FALSE)</f>
        <v>5306072</v>
      </c>
      <c r="H5369" t="str">
        <f>VLOOKUP(C5369,reference!$A$1:$E$310,4,FALSE)</f>
        <v>LASIOLAT</v>
      </c>
      <c r="I5369" t="str">
        <f>VLOOKUP($D5369,reference!$G$1:$H$25,2,FALSE)</f>
        <v>Semak belukar</v>
      </c>
      <c r="J5369" t="str">
        <f>VLOOKUP($E5369,reference!$G$1:$H$25,2,FALSE)</f>
        <v>Pertanian lahan kering</v>
      </c>
      <c r="K5369" t="str">
        <f t="shared" si="83"/>
        <v>Non Irigasi</v>
      </c>
      <c r="L5369" t="s">
        <v>327</v>
      </c>
    </row>
    <row r="5370" spans="1:12" x14ac:dyDescent="0.25">
      <c r="A5370" s="1">
        <v>5369</v>
      </c>
      <c r="B5370" s="3">
        <v>28</v>
      </c>
      <c r="C5370" s="1">
        <v>107</v>
      </c>
      <c r="D5370" s="1">
        <v>0</v>
      </c>
      <c r="E5370" s="1">
        <v>20</v>
      </c>
      <c r="F5370" s="1">
        <v>0</v>
      </c>
      <c r="G5370">
        <f>VLOOKUP(C5370,reference!$A$1:$E$310,5,FALSE)</f>
        <v>5305061</v>
      </c>
      <c r="H5370" t="str">
        <f>VLOOKUP(C5370,reference!$A$1:$E$310,4,FALSE)</f>
        <v>BIBOKI ANLEU</v>
      </c>
      <c r="I5370" t="str">
        <f>VLOOKUP($D5370,reference!$G$1:$H$25,2,FALSE)</f>
        <v>No data</v>
      </c>
      <c r="J5370" t="str">
        <f>VLOOKUP($E5370,reference!$G$1:$H$25,2,FALSE)</f>
        <v>Tubuh air</v>
      </c>
      <c r="K5370" t="str">
        <f t="shared" si="83"/>
        <v>Non Irigasi</v>
      </c>
      <c r="L5370" t="s">
        <v>327</v>
      </c>
    </row>
    <row r="5371" spans="1:12" x14ac:dyDescent="0.25">
      <c r="A5371" s="1">
        <v>5370</v>
      </c>
      <c r="B5371" s="3">
        <v>1</v>
      </c>
      <c r="C5371" s="1">
        <v>107</v>
      </c>
      <c r="D5371" s="1">
        <v>11</v>
      </c>
      <c r="E5371" s="1">
        <v>18</v>
      </c>
      <c r="F5371" s="1">
        <v>0</v>
      </c>
      <c r="G5371">
        <f>VLOOKUP(C5371,reference!$A$1:$E$310,5,FALSE)</f>
        <v>5305061</v>
      </c>
      <c r="H5371" t="str">
        <f>VLOOKUP(C5371,reference!$A$1:$E$310,4,FALSE)</f>
        <v>BIBOKI ANLEU</v>
      </c>
      <c r="I5371" t="str">
        <f>VLOOKUP($D5371,reference!$G$1:$H$25,2,FALSE)</f>
        <v>Savanna / Padang rumput</v>
      </c>
      <c r="J5371" t="str">
        <f>VLOOKUP($E5371,reference!$G$1:$H$25,2,FALSE)</f>
        <v>Lahan terbuka</v>
      </c>
      <c r="K5371" t="str">
        <f t="shared" si="83"/>
        <v>Non Irigasi</v>
      </c>
      <c r="L5371" t="s">
        <v>327</v>
      </c>
    </row>
    <row r="5372" spans="1:12" x14ac:dyDescent="0.25">
      <c r="A5372" s="1">
        <v>5371</v>
      </c>
      <c r="B5372" s="3">
        <v>941</v>
      </c>
      <c r="C5372" s="1">
        <v>107</v>
      </c>
      <c r="D5372" s="1">
        <v>13</v>
      </c>
      <c r="E5372" s="1">
        <v>11</v>
      </c>
      <c r="F5372" s="1">
        <v>0</v>
      </c>
      <c r="G5372">
        <f>VLOOKUP(C5372,reference!$A$1:$E$310,5,FALSE)</f>
        <v>5305061</v>
      </c>
      <c r="H5372" t="str">
        <f>VLOOKUP(C5372,reference!$A$1:$E$310,4,FALSE)</f>
        <v>BIBOKI ANLEU</v>
      </c>
      <c r="I5372" t="str">
        <f>VLOOKUP($D5372,reference!$G$1:$H$25,2,FALSE)</f>
        <v>Pertanian lahan kering  campur semak / kebun campur</v>
      </c>
      <c r="J5372" t="str">
        <f>VLOOKUP($E5372,reference!$G$1:$H$25,2,FALSE)</f>
        <v>Savanna / Padang rumput</v>
      </c>
      <c r="K5372" t="str">
        <f t="shared" si="83"/>
        <v>Non Irigasi</v>
      </c>
      <c r="L5372" t="s">
        <v>327</v>
      </c>
    </row>
    <row r="5373" spans="1:12" x14ac:dyDescent="0.25">
      <c r="A5373" s="1">
        <v>5372</v>
      </c>
      <c r="B5373" s="3">
        <v>43</v>
      </c>
      <c r="C5373" s="1">
        <v>107</v>
      </c>
      <c r="D5373" s="1">
        <v>13</v>
      </c>
      <c r="E5373" s="1">
        <v>2</v>
      </c>
      <c r="F5373" s="1">
        <v>0</v>
      </c>
      <c r="G5373">
        <f>VLOOKUP(C5373,reference!$A$1:$E$310,5,FALSE)</f>
        <v>5305061</v>
      </c>
      <c r="H5373" t="str">
        <f>VLOOKUP(C5373,reference!$A$1:$E$310,4,FALSE)</f>
        <v>BIBOKI ANLEU</v>
      </c>
      <c r="I5373" t="str">
        <f>VLOOKUP($D5373,reference!$G$1:$H$25,2,FALSE)</f>
        <v>Pertanian lahan kering  campur semak / kebun campur</v>
      </c>
      <c r="J5373" t="str">
        <f>VLOOKUP($E5373,reference!$G$1:$H$25,2,FALSE)</f>
        <v>Hutan lahan kering sekunder / bekas tebangan</v>
      </c>
      <c r="K5373" t="str">
        <f t="shared" si="83"/>
        <v>Non Irigasi</v>
      </c>
      <c r="L5373" t="s">
        <v>327</v>
      </c>
    </row>
    <row r="5374" spans="1:12" x14ac:dyDescent="0.25">
      <c r="A5374" s="1">
        <v>5373</v>
      </c>
      <c r="B5374" s="3">
        <v>55</v>
      </c>
      <c r="C5374" s="1">
        <v>107</v>
      </c>
      <c r="D5374" s="1">
        <v>6</v>
      </c>
      <c r="E5374" s="1">
        <v>5</v>
      </c>
      <c r="F5374" s="1">
        <v>0</v>
      </c>
      <c r="G5374">
        <f>VLOOKUP(C5374,reference!$A$1:$E$310,5,FALSE)</f>
        <v>5305061</v>
      </c>
      <c r="H5374" t="str">
        <f>VLOOKUP(C5374,reference!$A$1:$E$310,4,FALSE)</f>
        <v>BIBOKI ANLEU</v>
      </c>
      <c r="I5374" t="str">
        <f>VLOOKUP($D5374,reference!$G$1:$H$25,2,FALSE)</f>
        <v>Hutan mangrove sekunder</v>
      </c>
      <c r="J5374" t="str">
        <f>VLOOKUP($E5374,reference!$G$1:$H$25,2,FALSE)</f>
        <v>Hutan mangrove primer</v>
      </c>
      <c r="K5374" t="str">
        <f t="shared" si="83"/>
        <v>Non Irigasi</v>
      </c>
      <c r="L5374" t="s">
        <v>327</v>
      </c>
    </row>
    <row r="5375" spans="1:12" x14ac:dyDescent="0.25">
      <c r="A5375" s="1">
        <v>5374</v>
      </c>
      <c r="B5375" s="3">
        <v>3</v>
      </c>
      <c r="C5375" s="1">
        <v>107</v>
      </c>
      <c r="D5375" s="1">
        <v>21</v>
      </c>
      <c r="E5375" s="1">
        <v>2</v>
      </c>
      <c r="F5375" s="1">
        <v>0</v>
      </c>
      <c r="G5375">
        <f>VLOOKUP(C5375,reference!$A$1:$E$310,5,FALSE)</f>
        <v>5305061</v>
      </c>
      <c r="H5375" t="str">
        <f>VLOOKUP(C5375,reference!$A$1:$E$310,4,FALSE)</f>
        <v>BIBOKI ANLEU</v>
      </c>
      <c r="I5375" t="str">
        <f>VLOOKUP($D5375,reference!$G$1:$H$25,2,FALSE)</f>
        <v>Rawa</v>
      </c>
      <c r="J5375" t="str">
        <f>VLOOKUP($E5375,reference!$G$1:$H$25,2,FALSE)</f>
        <v>Hutan lahan kering sekunder / bekas tebangan</v>
      </c>
      <c r="K5375" t="str">
        <f t="shared" si="83"/>
        <v>Non Irigasi</v>
      </c>
      <c r="L5375" t="s">
        <v>327</v>
      </c>
    </row>
    <row r="5376" spans="1:12" x14ac:dyDescent="0.25">
      <c r="A5376" s="1">
        <v>5375</v>
      </c>
      <c r="B5376" s="3">
        <v>1</v>
      </c>
      <c r="C5376" s="1">
        <v>107</v>
      </c>
      <c r="D5376" s="1">
        <v>14</v>
      </c>
      <c r="E5376" s="1">
        <v>2</v>
      </c>
      <c r="F5376" s="1">
        <v>0</v>
      </c>
      <c r="G5376">
        <f>VLOOKUP(C5376,reference!$A$1:$E$310,5,FALSE)</f>
        <v>5305061</v>
      </c>
      <c r="H5376" t="str">
        <f>VLOOKUP(C5376,reference!$A$1:$E$310,4,FALSE)</f>
        <v>BIBOKI ANLEU</v>
      </c>
      <c r="I5376" t="str">
        <f>VLOOKUP($D5376,reference!$G$1:$H$25,2,FALSE)</f>
        <v>Sawah</v>
      </c>
      <c r="J5376" t="str">
        <f>VLOOKUP($E5376,reference!$G$1:$H$25,2,FALSE)</f>
        <v>Hutan lahan kering sekunder / bekas tebangan</v>
      </c>
      <c r="K5376" t="str">
        <f t="shared" si="83"/>
        <v>Non Irigasi</v>
      </c>
      <c r="L5376" t="s">
        <v>327</v>
      </c>
    </row>
    <row r="5377" spans="1:12" x14ac:dyDescent="0.25">
      <c r="A5377" s="1">
        <v>5376</v>
      </c>
      <c r="B5377" s="3">
        <v>306</v>
      </c>
      <c r="C5377" s="1">
        <v>107</v>
      </c>
      <c r="D5377" s="1">
        <v>14</v>
      </c>
      <c r="E5377" s="1">
        <v>14</v>
      </c>
      <c r="F5377" s="1">
        <v>0</v>
      </c>
      <c r="G5377">
        <f>VLOOKUP(C5377,reference!$A$1:$E$310,5,FALSE)</f>
        <v>5305061</v>
      </c>
      <c r="H5377" t="str">
        <f>VLOOKUP(C5377,reference!$A$1:$E$310,4,FALSE)</f>
        <v>BIBOKI ANLEU</v>
      </c>
      <c r="I5377" t="str">
        <f>VLOOKUP($D5377,reference!$G$1:$H$25,2,FALSE)</f>
        <v>Sawah</v>
      </c>
      <c r="J5377" t="str">
        <f>VLOOKUP($E5377,reference!$G$1:$H$25,2,FALSE)</f>
        <v>Sawah</v>
      </c>
      <c r="K5377" t="str">
        <f t="shared" si="83"/>
        <v>Non Irigasi</v>
      </c>
      <c r="L5377" t="s">
        <v>327</v>
      </c>
    </row>
    <row r="5378" spans="1:12" x14ac:dyDescent="0.25">
      <c r="A5378" s="1">
        <v>5377</v>
      </c>
      <c r="B5378" s="3">
        <v>1</v>
      </c>
      <c r="C5378" s="1">
        <v>107</v>
      </c>
      <c r="D5378" s="1">
        <v>5</v>
      </c>
      <c r="E5378" s="1">
        <v>18</v>
      </c>
      <c r="F5378" s="1">
        <v>0</v>
      </c>
      <c r="G5378">
        <f>VLOOKUP(C5378,reference!$A$1:$E$310,5,FALSE)</f>
        <v>5305061</v>
      </c>
      <c r="H5378" t="str">
        <f>VLOOKUP(C5378,reference!$A$1:$E$310,4,FALSE)</f>
        <v>BIBOKI ANLEU</v>
      </c>
      <c r="I5378" t="str">
        <f>VLOOKUP($D5378,reference!$G$1:$H$25,2,FALSE)</f>
        <v>Hutan mangrove primer</v>
      </c>
      <c r="J5378" t="str">
        <f>VLOOKUP($E5378,reference!$G$1:$H$25,2,FALSE)</f>
        <v>Lahan terbuka</v>
      </c>
      <c r="K5378" t="str">
        <f t="shared" si="83"/>
        <v>Non Irigasi</v>
      </c>
      <c r="L5378" t="s">
        <v>328</v>
      </c>
    </row>
    <row r="5379" spans="1:12" x14ac:dyDescent="0.25">
      <c r="A5379" s="1">
        <v>5378</v>
      </c>
      <c r="B5379" s="3">
        <v>1</v>
      </c>
      <c r="C5379" s="1">
        <v>107</v>
      </c>
      <c r="D5379" s="1">
        <v>6</v>
      </c>
      <c r="E5379" s="1">
        <v>0</v>
      </c>
      <c r="F5379" s="1">
        <v>0</v>
      </c>
      <c r="G5379">
        <f>VLOOKUP(C5379,reference!$A$1:$E$310,5,FALSE)</f>
        <v>5305061</v>
      </c>
      <c r="H5379" t="str">
        <f>VLOOKUP(C5379,reference!$A$1:$E$310,4,FALSE)</f>
        <v>BIBOKI ANLEU</v>
      </c>
      <c r="I5379" t="str">
        <f>VLOOKUP($D5379,reference!$G$1:$H$25,2,FALSE)</f>
        <v>Hutan mangrove sekunder</v>
      </c>
      <c r="J5379" t="str">
        <f>VLOOKUP($E5379,reference!$G$1:$H$25,2,FALSE)</f>
        <v>No data</v>
      </c>
      <c r="K5379" t="str">
        <f t="shared" ref="K5379:K5442" si="84">IF(F5379=0,"Non Irigasi","Buffer Irigasi")</f>
        <v>Non Irigasi</v>
      </c>
      <c r="L5379" t="s">
        <v>328</v>
      </c>
    </row>
    <row r="5380" spans="1:12" x14ac:dyDescent="0.25">
      <c r="A5380" s="1">
        <v>5379</v>
      </c>
      <c r="B5380" s="3">
        <v>15</v>
      </c>
      <c r="C5380" s="1">
        <v>107</v>
      </c>
      <c r="D5380" s="1">
        <v>5</v>
      </c>
      <c r="E5380" s="1">
        <v>21</v>
      </c>
      <c r="F5380" s="1">
        <v>0</v>
      </c>
      <c r="G5380">
        <f>VLOOKUP(C5380,reference!$A$1:$E$310,5,FALSE)</f>
        <v>5305061</v>
      </c>
      <c r="H5380" t="str">
        <f>VLOOKUP(C5380,reference!$A$1:$E$310,4,FALSE)</f>
        <v>BIBOKI ANLEU</v>
      </c>
      <c r="I5380" t="str">
        <f>VLOOKUP($D5380,reference!$G$1:$H$25,2,FALSE)</f>
        <v>Hutan mangrove primer</v>
      </c>
      <c r="J5380" t="str">
        <f>VLOOKUP($E5380,reference!$G$1:$H$25,2,FALSE)</f>
        <v>Rawa</v>
      </c>
      <c r="K5380" t="str">
        <f t="shared" si="84"/>
        <v>Non Irigasi</v>
      </c>
      <c r="L5380" t="s">
        <v>328</v>
      </c>
    </row>
    <row r="5381" spans="1:12" x14ac:dyDescent="0.25">
      <c r="A5381" s="1">
        <v>5380</v>
      </c>
      <c r="B5381" s="3">
        <v>94</v>
      </c>
      <c r="C5381" s="1">
        <v>107</v>
      </c>
      <c r="D5381" s="1">
        <v>5</v>
      </c>
      <c r="E5381" s="1">
        <v>5</v>
      </c>
      <c r="F5381" s="1">
        <v>0</v>
      </c>
      <c r="G5381">
        <f>VLOOKUP(C5381,reference!$A$1:$E$310,5,FALSE)</f>
        <v>5305061</v>
      </c>
      <c r="H5381" t="str">
        <f>VLOOKUP(C5381,reference!$A$1:$E$310,4,FALSE)</f>
        <v>BIBOKI ANLEU</v>
      </c>
      <c r="I5381" t="str">
        <f>VLOOKUP($D5381,reference!$G$1:$H$25,2,FALSE)</f>
        <v>Hutan mangrove primer</v>
      </c>
      <c r="J5381" t="str">
        <f>VLOOKUP($E5381,reference!$G$1:$H$25,2,FALSE)</f>
        <v>Hutan mangrove primer</v>
      </c>
      <c r="K5381" t="str">
        <f t="shared" si="84"/>
        <v>Non Irigasi</v>
      </c>
      <c r="L5381" t="s">
        <v>327</v>
      </c>
    </row>
    <row r="5382" spans="1:12" x14ac:dyDescent="0.25">
      <c r="A5382" s="1">
        <v>5381</v>
      </c>
      <c r="B5382" s="3">
        <v>4</v>
      </c>
      <c r="C5382" s="1">
        <v>107</v>
      </c>
      <c r="D5382" s="1">
        <v>0</v>
      </c>
      <c r="E5382" s="1">
        <v>5</v>
      </c>
      <c r="F5382" s="1">
        <v>0</v>
      </c>
      <c r="G5382">
        <f>VLOOKUP(C5382,reference!$A$1:$E$310,5,FALSE)</f>
        <v>5305061</v>
      </c>
      <c r="H5382" t="str">
        <f>VLOOKUP(C5382,reference!$A$1:$E$310,4,FALSE)</f>
        <v>BIBOKI ANLEU</v>
      </c>
      <c r="I5382" t="str">
        <f>VLOOKUP($D5382,reference!$G$1:$H$25,2,FALSE)</f>
        <v>No data</v>
      </c>
      <c r="J5382" t="str">
        <f>VLOOKUP($E5382,reference!$G$1:$H$25,2,FALSE)</f>
        <v>Hutan mangrove primer</v>
      </c>
      <c r="K5382" t="str">
        <f t="shared" si="84"/>
        <v>Non Irigasi</v>
      </c>
      <c r="L5382" t="s">
        <v>327</v>
      </c>
    </row>
    <row r="5383" spans="1:12" x14ac:dyDescent="0.25">
      <c r="A5383" s="1">
        <v>5382</v>
      </c>
      <c r="B5383" s="3">
        <v>64</v>
      </c>
      <c r="C5383" s="1">
        <v>107</v>
      </c>
      <c r="D5383" s="1">
        <v>13</v>
      </c>
      <c r="E5383" s="1">
        <v>5</v>
      </c>
      <c r="F5383" s="1">
        <v>0</v>
      </c>
      <c r="G5383">
        <f>VLOOKUP(C5383,reference!$A$1:$E$310,5,FALSE)</f>
        <v>5305061</v>
      </c>
      <c r="H5383" t="str">
        <f>VLOOKUP(C5383,reference!$A$1:$E$310,4,FALSE)</f>
        <v>BIBOKI ANLEU</v>
      </c>
      <c r="I5383" t="str">
        <f>VLOOKUP($D5383,reference!$G$1:$H$25,2,FALSE)</f>
        <v>Pertanian lahan kering  campur semak / kebun campur</v>
      </c>
      <c r="J5383" t="str">
        <f>VLOOKUP($E5383,reference!$G$1:$H$25,2,FALSE)</f>
        <v>Hutan mangrove primer</v>
      </c>
      <c r="K5383" t="str">
        <f t="shared" si="84"/>
        <v>Non Irigasi</v>
      </c>
      <c r="L5383" t="s">
        <v>327</v>
      </c>
    </row>
    <row r="5384" spans="1:12" x14ac:dyDescent="0.25">
      <c r="A5384" s="1">
        <v>5383</v>
      </c>
      <c r="B5384" s="3">
        <v>263</v>
      </c>
      <c r="C5384" s="1">
        <v>107</v>
      </c>
      <c r="D5384" s="1">
        <v>13</v>
      </c>
      <c r="E5384" s="1">
        <v>16</v>
      </c>
      <c r="F5384" s="1">
        <v>0</v>
      </c>
      <c r="G5384">
        <f>VLOOKUP(C5384,reference!$A$1:$E$310,5,FALSE)</f>
        <v>5305061</v>
      </c>
      <c r="H5384" t="str">
        <f>VLOOKUP(C5384,reference!$A$1:$E$310,4,FALSE)</f>
        <v>BIBOKI ANLEU</v>
      </c>
      <c r="I5384" t="str">
        <f>VLOOKUP($D5384,reference!$G$1:$H$25,2,FALSE)</f>
        <v>Pertanian lahan kering  campur semak / kebun campur</v>
      </c>
      <c r="J5384" t="str">
        <f>VLOOKUP($E5384,reference!$G$1:$H$25,2,FALSE)</f>
        <v>Pemukiman</v>
      </c>
      <c r="K5384" t="str">
        <f t="shared" si="84"/>
        <v>Non Irigasi</v>
      </c>
      <c r="L5384" t="s">
        <v>327</v>
      </c>
    </row>
    <row r="5385" spans="1:12" x14ac:dyDescent="0.25">
      <c r="A5385" s="1">
        <v>5384</v>
      </c>
      <c r="B5385" s="3">
        <v>149</v>
      </c>
      <c r="C5385" s="1">
        <v>107</v>
      </c>
      <c r="D5385" s="1">
        <v>13</v>
      </c>
      <c r="E5385" s="1">
        <v>9</v>
      </c>
      <c r="F5385" s="1">
        <v>0</v>
      </c>
      <c r="G5385">
        <f>VLOOKUP(C5385,reference!$A$1:$E$310,5,FALSE)</f>
        <v>5305061</v>
      </c>
      <c r="H5385" t="str">
        <f>VLOOKUP(C5385,reference!$A$1:$E$310,4,FALSE)</f>
        <v>BIBOKI ANLEU</v>
      </c>
      <c r="I5385" t="str">
        <f>VLOOKUP($D5385,reference!$G$1:$H$25,2,FALSE)</f>
        <v>Pertanian lahan kering  campur semak / kebun campur</v>
      </c>
      <c r="J5385" t="str">
        <f>VLOOKUP($E5385,reference!$G$1:$H$25,2,FALSE)</f>
        <v>Semak belukar</v>
      </c>
      <c r="K5385" t="str">
        <f t="shared" si="84"/>
        <v>Non Irigasi</v>
      </c>
      <c r="L5385" t="s">
        <v>327</v>
      </c>
    </row>
    <row r="5386" spans="1:12" x14ac:dyDescent="0.25">
      <c r="A5386" s="1">
        <v>5385</v>
      </c>
      <c r="B5386" s="3">
        <v>12</v>
      </c>
      <c r="C5386" s="1">
        <v>111</v>
      </c>
      <c r="D5386" s="1">
        <v>12</v>
      </c>
      <c r="E5386" s="1">
        <v>20</v>
      </c>
      <c r="F5386" s="1">
        <v>0</v>
      </c>
      <c r="G5386">
        <f>VLOOKUP(C5386,reference!$A$1:$E$310,5,FALSE)</f>
        <v>5306051</v>
      </c>
      <c r="H5386" t="str">
        <f>VLOOKUP(C5386,reference!$A$1:$E$310,4,FALSE)</f>
        <v>KAKULUK MESAK</v>
      </c>
      <c r="I5386" t="str">
        <f>VLOOKUP($D5386,reference!$G$1:$H$25,2,FALSE)</f>
        <v>Pertanian lahan kering</v>
      </c>
      <c r="J5386" t="str">
        <f>VLOOKUP($E5386,reference!$G$1:$H$25,2,FALSE)</f>
        <v>Tubuh air</v>
      </c>
      <c r="K5386" t="str">
        <f t="shared" si="84"/>
        <v>Non Irigasi</v>
      </c>
      <c r="L5386" t="s">
        <v>327</v>
      </c>
    </row>
    <row r="5387" spans="1:12" x14ac:dyDescent="0.25">
      <c r="A5387" s="1">
        <v>5386</v>
      </c>
      <c r="B5387" s="3">
        <v>8</v>
      </c>
      <c r="C5387" s="1">
        <v>116</v>
      </c>
      <c r="D5387" s="1">
        <v>18</v>
      </c>
      <c r="E5387" s="1">
        <v>0</v>
      </c>
      <c r="F5387" s="1">
        <v>0</v>
      </c>
      <c r="G5387">
        <f>VLOOKUP(C5387,reference!$A$1:$E$310,5,FALSE)</f>
        <v>5306070</v>
      </c>
      <c r="H5387" t="str">
        <f>VLOOKUP(C5387,reference!$A$1:$E$310,4,FALSE)</f>
        <v>TASIFETO TIMUR</v>
      </c>
      <c r="I5387" t="str">
        <f>VLOOKUP($D5387,reference!$G$1:$H$25,2,FALSE)</f>
        <v>Lahan terbuka</v>
      </c>
      <c r="J5387" t="str">
        <f>VLOOKUP($E5387,reference!$G$1:$H$25,2,FALSE)</f>
        <v>No data</v>
      </c>
      <c r="K5387" t="str">
        <f t="shared" si="84"/>
        <v>Non Irigasi</v>
      </c>
      <c r="L5387" t="s">
        <v>327</v>
      </c>
    </row>
    <row r="5388" spans="1:12" x14ac:dyDescent="0.25">
      <c r="A5388" s="1">
        <v>5387</v>
      </c>
      <c r="B5388" s="3">
        <v>533</v>
      </c>
      <c r="C5388" s="1">
        <v>116</v>
      </c>
      <c r="D5388" s="1">
        <v>18</v>
      </c>
      <c r="E5388" s="1">
        <v>18</v>
      </c>
      <c r="F5388" s="1">
        <v>0</v>
      </c>
      <c r="G5388">
        <f>VLOOKUP(C5388,reference!$A$1:$E$310,5,FALSE)</f>
        <v>5306070</v>
      </c>
      <c r="H5388" t="str">
        <f>VLOOKUP(C5388,reference!$A$1:$E$310,4,FALSE)</f>
        <v>TASIFETO TIMUR</v>
      </c>
      <c r="I5388" t="str">
        <f>VLOOKUP($D5388,reference!$G$1:$H$25,2,FALSE)</f>
        <v>Lahan terbuka</v>
      </c>
      <c r="J5388" t="str">
        <f>VLOOKUP($E5388,reference!$G$1:$H$25,2,FALSE)</f>
        <v>Lahan terbuka</v>
      </c>
      <c r="K5388" t="str">
        <f t="shared" si="84"/>
        <v>Non Irigasi</v>
      </c>
      <c r="L5388" t="s">
        <v>327</v>
      </c>
    </row>
    <row r="5389" spans="1:12" x14ac:dyDescent="0.25">
      <c r="A5389" s="1">
        <v>5388</v>
      </c>
      <c r="B5389" s="3">
        <v>15</v>
      </c>
      <c r="C5389" s="1">
        <v>111</v>
      </c>
      <c r="D5389" s="1">
        <v>2</v>
      </c>
      <c r="E5389" s="1">
        <v>18</v>
      </c>
      <c r="F5389" s="1">
        <v>0</v>
      </c>
      <c r="G5389">
        <f>VLOOKUP(C5389,reference!$A$1:$E$310,5,FALSE)</f>
        <v>5306051</v>
      </c>
      <c r="H5389" t="str">
        <f>VLOOKUP(C5389,reference!$A$1:$E$310,4,FALSE)</f>
        <v>KAKULUK MESAK</v>
      </c>
      <c r="I5389" t="str">
        <f>VLOOKUP($D5389,reference!$G$1:$H$25,2,FALSE)</f>
        <v>Hutan lahan kering sekunder / bekas tebangan</v>
      </c>
      <c r="J5389" t="str">
        <f>VLOOKUP($E5389,reference!$G$1:$H$25,2,FALSE)</f>
        <v>Lahan terbuka</v>
      </c>
      <c r="K5389" t="str">
        <f t="shared" si="84"/>
        <v>Non Irigasi</v>
      </c>
      <c r="L5389" t="s">
        <v>328</v>
      </c>
    </row>
    <row r="5390" spans="1:12" x14ac:dyDescent="0.25">
      <c r="A5390" s="1">
        <v>5389</v>
      </c>
      <c r="B5390" s="3">
        <v>114</v>
      </c>
      <c r="C5390" s="1">
        <v>111</v>
      </c>
      <c r="D5390" s="1">
        <v>12</v>
      </c>
      <c r="E5390" s="1">
        <v>13</v>
      </c>
      <c r="F5390" s="1">
        <v>0</v>
      </c>
      <c r="G5390">
        <f>VLOOKUP(C5390,reference!$A$1:$E$310,5,FALSE)</f>
        <v>5306051</v>
      </c>
      <c r="H5390" t="str">
        <f>VLOOKUP(C5390,reference!$A$1:$E$310,4,FALSE)</f>
        <v>KAKULUK MESAK</v>
      </c>
      <c r="I5390" t="str">
        <f>VLOOKUP($D5390,reference!$G$1:$H$25,2,FALSE)</f>
        <v>Pertanian lahan kering</v>
      </c>
      <c r="J5390" t="str">
        <f>VLOOKUP($E5390,reference!$G$1:$H$25,2,FALSE)</f>
        <v>Pertanian lahan kering  campur semak / kebun campur</v>
      </c>
      <c r="K5390" t="str">
        <f t="shared" si="84"/>
        <v>Non Irigasi</v>
      </c>
      <c r="L5390" t="s">
        <v>327</v>
      </c>
    </row>
    <row r="5391" spans="1:12" x14ac:dyDescent="0.25">
      <c r="A5391" s="1">
        <v>5390</v>
      </c>
      <c r="B5391" s="3">
        <v>30</v>
      </c>
      <c r="C5391" s="1">
        <v>116</v>
      </c>
      <c r="D5391" s="1">
        <v>2</v>
      </c>
      <c r="E5391" s="1">
        <v>18</v>
      </c>
      <c r="F5391" s="1">
        <v>0</v>
      </c>
      <c r="G5391">
        <f>VLOOKUP(C5391,reference!$A$1:$E$310,5,FALSE)</f>
        <v>5306070</v>
      </c>
      <c r="H5391" t="str">
        <f>VLOOKUP(C5391,reference!$A$1:$E$310,4,FALSE)</f>
        <v>TASIFETO TIMUR</v>
      </c>
      <c r="I5391" t="str">
        <f>VLOOKUP($D5391,reference!$G$1:$H$25,2,FALSE)</f>
        <v>Hutan lahan kering sekunder / bekas tebangan</v>
      </c>
      <c r="J5391" t="str">
        <f>VLOOKUP($E5391,reference!$G$1:$H$25,2,FALSE)</f>
        <v>Lahan terbuka</v>
      </c>
      <c r="K5391" t="str">
        <f t="shared" si="84"/>
        <v>Non Irigasi</v>
      </c>
      <c r="L5391" t="s">
        <v>328</v>
      </c>
    </row>
    <row r="5392" spans="1:12" x14ac:dyDescent="0.25">
      <c r="A5392" s="1">
        <v>5391</v>
      </c>
      <c r="B5392" s="3">
        <v>14</v>
      </c>
      <c r="C5392" s="1">
        <v>116</v>
      </c>
      <c r="D5392" s="1">
        <v>11</v>
      </c>
      <c r="E5392" s="1">
        <v>16</v>
      </c>
      <c r="F5392" s="1">
        <v>0</v>
      </c>
      <c r="G5392">
        <f>VLOOKUP(C5392,reference!$A$1:$E$310,5,FALSE)</f>
        <v>5306070</v>
      </c>
      <c r="H5392" t="str">
        <f>VLOOKUP(C5392,reference!$A$1:$E$310,4,FALSE)</f>
        <v>TASIFETO TIMUR</v>
      </c>
      <c r="I5392" t="str">
        <f>VLOOKUP($D5392,reference!$G$1:$H$25,2,FALSE)</f>
        <v>Savanna / Padang rumput</v>
      </c>
      <c r="J5392" t="str">
        <f>VLOOKUP($E5392,reference!$G$1:$H$25,2,FALSE)</f>
        <v>Pemukiman</v>
      </c>
      <c r="K5392" t="str">
        <f t="shared" si="84"/>
        <v>Non Irigasi</v>
      </c>
      <c r="L5392" t="s">
        <v>327</v>
      </c>
    </row>
    <row r="5393" spans="1:12" x14ac:dyDescent="0.25">
      <c r="A5393" s="1">
        <v>5392</v>
      </c>
      <c r="B5393" s="3">
        <v>120</v>
      </c>
      <c r="C5393" s="1">
        <v>107</v>
      </c>
      <c r="D5393" s="1">
        <v>11</v>
      </c>
      <c r="E5393" s="1">
        <v>9</v>
      </c>
      <c r="F5393" s="1">
        <v>0</v>
      </c>
      <c r="G5393">
        <f>VLOOKUP(C5393,reference!$A$1:$E$310,5,FALSE)</f>
        <v>5305061</v>
      </c>
      <c r="H5393" t="str">
        <f>VLOOKUP(C5393,reference!$A$1:$E$310,4,FALSE)</f>
        <v>BIBOKI ANLEU</v>
      </c>
      <c r="I5393" t="str">
        <f>VLOOKUP($D5393,reference!$G$1:$H$25,2,FALSE)</f>
        <v>Savanna / Padang rumput</v>
      </c>
      <c r="J5393" t="str">
        <f>VLOOKUP($E5393,reference!$G$1:$H$25,2,FALSE)</f>
        <v>Semak belukar</v>
      </c>
      <c r="K5393" t="str">
        <f t="shared" si="84"/>
        <v>Non Irigasi</v>
      </c>
      <c r="L5393" t="s">
        <v>327</v>
      </c>
    </row>
    <row r="5394" spans="1:12" x14ac:dyDescent="0.25">
      <c r="A5394" s="1">
        <v>5393</v>
      </c>
      <c r="B5394" s="3">
        <v>1</v>
      </c>
      <c r="C5394" s="1">
        <v>107</v>
      </c>
      <c r="D5394" s="1">
        <v>5</v>
      </c>
      <c r="E5394" s="1">
        <v>2</v>
      </c>
      <c r="F5394" s="1">
        <v>0</v>
      </c>
      <c r="G5394">
        <f>VLOOKUP(C5394,reference!$A$1:$E$310,5,FALSE)</f>
        <v>5305061</v>
      </c>
      <c r="H5394" t="str">
        <f>VLOOKUP(C5394,reference!$A$1:$E$310,4,FALSE)</f>
        <v>BIBOKI ANLEU</v>
      </c>
      <c r="I5394" t="str">
        <f>VLOOKUP($D5394,reference!$G$1:$H$25,2,FALSE)</f>
        <v>Hutan mangrove primer</v>
      </c>
      <c r="J5394" t="str">
        <f>VLOOKUP($E5394,reference!$G$1:$H$25,2,FALSE)</f>
        <v>Hutan lahan kering sekunder / bekas tebangan</v>
      </c>
      <c r="K5394" t="str">
        <f t="shared" si="84"/>
        <v>Non Irigasi</v>
      </c>
      <c r="L5394" t="s">
        <v>329</v>
      </c>
    </row>
    <row r="5395" spans="1:12" x14ac:dyDescent="0.25">
      <c r="A5395" s="1">
        <v>5394</v>
      </c>
      <c r="B5395" s="3">
        <v>161</v>
      </c>
      <c r="C5395" s="1">
        <v>116</v>
      </c>
      <c r="D5395" s="1">
        <v>2</v>
      </c>
      <c r="E5395" s="1">
        <v>16</v>
      </c>
      <c r="F5395" s="1">
        <v>0</v>
      </c>
      <c r="G5395">
        <f>VLOOKUP(C5395,reference!$A$1:$E$310,5,FALSE)</f>
        <v>5306070</v>
      </c>
      <c r="H5395" t="str">
        <f>VLOOKUP(C5395,reference!$A$1:$E$310,4,FALSE)</f>
        <v>TASIFETO TIMUR</v>
      </c>
      <c r="I5395" t="str">
        <f>VLOOKUP($D5395,reference!$G$1:$H$25,2,FALSE)</f>
        <v>Hutan lahan kering sekunder / bekas tebangan</v>
      </c>
      <c r="J5395" t="str">
        <f>VLOOKUP($E5395,reference!$G$1:$H$25,2,FALSE)</f>
        <v>Pemukiman</v>
      </c>
      <c r="K5395" t="str">
        <f t="shared" si="84"/>
        <v>Non Irigasi</v>
      </c>
      <c r="L5395" t="s">
        <v>328</v>
      </c>
    </row>
    <row r="5396" spans="1:12" x14ac:dyDescent="0.25">
      <c r="A5396" s="1">
        <v>5395</v>
      </c>
      <c r="B5396" s="3">
        <v>1</v>
      </c>
      <c r="C5396" s="1">
        <v>107</v>
      </c>
      <c r="D5396" s="1">
        <v>6</v>
      </c>
      <c r="E5396" s="1">
        <v>2</v>
      </c>
      <c r="F5396" s="1">
        <v>0</v>
      </c>
      <c r="G5396">
        <f>VLOOKUP(C5396,reference!$A$1:$E$310,5,FALSE)</f>
        <v>5305061</v>
      </c>
      <c r="H5396" t="str">
        <f>VLOOKUP(C5396,reference!$A$1:$E$310,4,FALSE)</f>
        <v>BIBOKI ANLEU</v>
      </c>
      <c r="I5396" t="str">
        <f>VLOOKUP($D5396,reference!$G$1:$H$25,2,FALSE)</f>
        <v>Hutan mangrove sekunder</v>
      </c>
      <c r="J5396" t="str">
        <f>VLOOKUP($E5396,reference!$G$1:$H$25,2,FALSE)</f>
        <v>Hutan lahan kering sekunder / bekas tebangan</v>
      </c>
      <c r="K5396" t="str">
        <f t="shared" si="84"/>
        <v>Non Irigasi</v>
      </c>
      <c r="L5396" t="s">
        <v>327</v>
      </c>
    </row>
    <row r="5397" spans="1:12" x14ac:dyDescent="0.25">
      <c r="A5397" s="1">
        <v>5396</v>
      </c>
      <c r="B5397" s="3">
        <v>208</v>
      </c>
      <c r="C5397" s="1">
        <v>107</v>
      </c>
      <c r="D5397" s="1">
        <v>13</v>
      </c>
      <c r="E5397" s="1">
        <v>14</v>
      </c>
      <c r="F5397" s="1">
        <v>0</v>
      </c>
      <c r="G5397">
        <f>VLOOKUP(C5397,reference!$A$1:$E$310,5,FALSE)</f>
        <v>5305061</v>
      </c>
      <c r="H5397" t="str">
        <f>VLOOKUP(C5397,reference!$A$1:$E$310,4,FALSE)</f>
        <v>BIBOKI ANLEU</v>
      </c>
      <c r="I5397" t="str">
        <f>VLOOKUP($D5397,reference!$G$1:$H$25,2,FALSE)</f>
        <v>Pertanian lahan kering  campur semak / kebun campur</v>
      </c>
      <c r="J5397" t="str">
        <f>VLOOKUP($E5397,reference!$G$1:$H$25,2,FALSE)</f>
        <v>Sawah</v>
      </c>
      <c r="K5397" t="str">
        <f t="shared" si="84"/>
        <v>Non Irigasi</v>
      </c>
      <c r="L5397" t="s">
        <v>327</v>
      </c>
    </row>
    <row r="5398" spans="1:12" x14ac:dyDescent="0.25">
      <c r="A5398" s="1">
        <v>5397</v>
      </c>
      <c r="B5398" s="3">
        <v>131</v>
      </c>
      <c r="C5398" s="1">
        <v>119</v>
      </c>
      <c r="D5398" s="1">
        <v>16</v>
      </c>
      <c r="E5398" s="1">
        <v>9</v>
      </c>
      <c r="F5398" s="1">
        <v>0</v>
      </c>
      <c r="G5398">
        <f>VLOOKUP(C5398,reference!$A$1:$E$310,5,FALSE)</f>
        <v>5306080</v>
      </c>
      <c r="H5398" t="str">
        <f>VLOOKUP(C5398,reference!$A$1:$E$310,4,FALSE)</f>
        <v>LAMAKNEN</v>
      </c>
      <c r="I5398" t="str">
        <f>VLOOKUP($D5398,reference!$G$1:$H$25,2,FALSE)</f>
        <v>Pemukiman</v>
      </c>
      <c r="J5398" t="str">
        <f>VLOOKUP($E5398,reference!$G$1:$H$25,2,FALSE)</f>
        <v>Semak belukar</v>
      </c>
      <c r="K5398" t="str">
        <f t="shared" si="84"/>
        <v>Non Irigasi</v>
      </c>
      <c r="L5398" t="s">
        <v>327</v>
      </c>
    </row>
    <row r="5399" spans="1:12" x14ac:dyDescent="0.25">
      <c r="A5399" s="1">
        <v>5398</v>
      </c>
      <c r="B5399" s="3">
        <v>3</v>
      </c>
      <c r="C5399" s="1">
        <v>107</v>
      </c>
      <c r="D5399" s="1">
        <v>11</v>
      </c>
      <c r="E5399" s="1">
        <v>5</v>
      </c>
      <c r="F5399" s="1">
        <v>0</v>
      </c>
      <c r="G5399">
        <f>VLOOKUP(C5399,reference!$A$1:$E$310,5,FALSE)</f>
        <v>5305061</v>
      </c>
      <c r="H5399" t="str">
        <f>VLOOKUP(C5399,reference!$A$1:$E$310,4,FALSE)</f>
        <v>BIBOKI ANLEU</v>
      </c>
      <c r="I5399" t="str">
        <f>VLOOKUP($D5399,reference!$G$1:$H$25,2,FALSE)</f>
        <v>Savanna / Padang rumput</v>
      </c>
      <c r="J5399" t="str">
        <f>VLOOKUP($E5399,reference!$G$1:$H$25,2,FALSE)</f>
        <v>Hutan mangrove primer</v>
      </c>
      <c r="K5399" t="str">
        <f t="shared" si="84"/>
        <v>Non Irigasi</v>
      </c>
      <c r="L5399" t="s">
        <v>327</v>
      </c>
    </row>
    <row r="5400" spans="1:12" x14ac:dyDescent="0.25">
      <c r="A5400" s="1">
        <v>5399</v>
      </c>
      <c r="B5400" s="3">
        <v>3</v>
      </c>
      <c r="C5400" s="1">
        <v>107</v>
      </c>
      <c r="D5400" s="1">
        <v>6</v>
      </c>
      <c r="E5400" s="1">
        <v>15</v>
      </c>
      <c r="F5400" s="1">
        <v>0</v>
      </c>
      <c r="G5400">
        <f>VLOOKUP(C5400,reference!$A$1:$E$310,5,FALSE)</f>
        <v>5305061</v>
      </c>
      <c r="H5400" t="str">
        <f>VLOOKUP(C5400,reference!$A$1:$E$310,4,FALSE)</f>
        <v>BIBOKI ANLEU</v>
      </c>
      <c r="I5400" t="str">
        <f>VLOOKUP($D5400,reference!$G$1:$H$25,2,FALSE)</f>
        <v>Hutan mangrove sekunder</v>
      </c>
      <c r="J5400" t="str">
        <f>VLOOKUP($E5400,reference!$G$1:$H$25,2,FALSE)</f>
        <v>Tambak</v>
      </c>
      <c r="K5400" t="str">
        <f t="shared" si="84"/>
        <v>Non Irigasi</v>
      </c>
      <c r="L5400" t="s">
        <v>328</v>
      </c>
    </row>
    <row r="5401" spans="1:12" x14ac:dyDescent="0.25">
      <c r="A5401" s="1">
        <v>5400</v>
      </c>
      <c r="B5401" s="3">
        <v>16</v>
      </c>
      <c r="C5401" s="1">
        <v>111</v>
      </c>
      <c r="D5401" s="1">
        <v>9</v>
      </c>
      <c r="E5401" s="1">
        <v>18</v>
      </c>
      <c r="F5401" s="1">
        <v>0</v>
      </c>
      <c r="G5401">
        <f>VLOOKUP(C5401,reference!$A$1:$E$310,5,FALSE)</f>
        <v>5306051</v>
      </c>
      <c r="H5401" t="str">
        <f>VLOOKUP(C5401,reference!$A$1:$E$310,4,FALSE)</f>
        <v>KAKULUK MESAK</v>
      </c>
      <c r="I5401" t="str">
        <f>VLOOKUP($D5401,reference!$G$1:$H$25,2,FALSE)</f>
        <v>Semak belukar</v>
      </c>
      <c r="J5401" t="str">
        <f>VLOOKUP($E5401,reference!$G$1:$H$25,2,FALSE)</f>
        <v>Lahan terbuka</v>
      </c>
      <c r="K5401" t="str">
        <f t="shared" si="84"/>
        <v>Non Irigasi</v>
      </c>
      <c r="L5401" t="s">
        <v>327</v>
      </c>
    </row>
    <row r="5402" spans="1:12" x14ac:dyDescent="0.25">
      <c r="A5402" s="1">
        <v>5401</v>
      </c>
      <c r="B5402" s="3">
        <v>130</v>
      </c>
      <c r="C5402" s="1">
        <v>114</v>
      </c>
      <c r="D5402" s="1">
        <v>2</v>
      </c>
      <c r="E5402" s="1">
        <v>2</v>
      </c>
      <c r="F5402" s="1">
        <v>0</v>
      </c>
      <c r="G5402">
        <f>VLOOKUP(C5402,reference!$A$1:$E$310,5,FALSE)</f>
        <v>5306061</v>
      </c>
      <c r="H5402" t="str">
        <f>VLOOKUP(C5402,reference!$A$1:$E$310,4,FALSE)</f>
        <v>ATAMBUA BARAT</v>
      </c>
      <c r="I5402" t="str">
        <f>VLOOKUP($D5402,reference!$G$1:$H$25,2,FALSE)</f>
        <v>Hutan lahan kering sekunder / bekas tebangan</v>
      </c>
      <c r="J5402" t="str">
        <f>VLOOKUP($E5402,reference!$G$1:$H$25,2,FALSE)</f>
        <v>Hutan lahan kering sekunder / bekas tebangan</v>
      </c>
      <c r="K5402" t="str">
        <f t="shared" si="84"/>
        <v>Non Irigasi</v>
      </c>
      <c r="L5402" t="s">
        <v>327</v>
      </c>
    </row>
    <row r="5403" spans="1:12" x14ac:dyDescent="0.25">
      <c r="A5403" s="1">
        <v>5402</v>
      </c>
      <c r="B5403" s="3">
        <v>9</v>
      </c>
      <c r="C5403" s="1">
        <v>107</v>
      </c>
      <c r="D5403" s="1">
        <v>11</v>
      </c>
      <c r="E5403" s="1">
        <v>21</v>
      </c>
      <c r="F5403" s="1">
        <v>0</v>
      </c>
      <c r="G5403">
        <f>VLOOKUP(C5403,reference!$A$1:$E$310,5,FALSE)</f>
        <v>5305061</v>
      </c>
      <c r="H5403" t="str">
        <f>VLOOKUP(C5403,reference!$A$1:$E$310,4,FALSE)</f>
        <v>BIBOKI ANLEU</v>
      </c>
      <c r="I5403" t="str">
        <f>VLOOKUP($D5403,reference!$G$1:$H$25,2,FALSE)</f>
        <v>Savanna / Padang rumput</v>
      </c>
      <c r="J5403" t="str">
        <f>VLOOKUP($E5403,reference!$G$1:$H$25,2,FALSE)</f>
        <v>Rawa</v>
      </c>
      <c r="K5403" t="str">
        <f t="shared" si="84"/>
        <v>Non Irigasi</v>
      </c>
      <c r="L5403" t="s">
        <v>327</v>
      </c>
    </row>
    <row r="5404" spans="1:12" x14ac:dyDescent="0.25">
      <c r="A5404" s="1">
        <v>5403</v>
      </c>
      <c r="B5404" s="3">
        <v>5</v>
      </c>
      <c r="C5404" s="1">
        <v>107</v>
      </c>
      <c r="D5404" s="1">
        <v>15</v>
      </c>
      <c r="E5404" s="1">
        <v>9</v>
      </c>
      <c r="F5404" s="1">
        <v>0</v>
      </c>
      <c r="G5404">
        <f>VLOOKUP(C5404,reference!$A$1:$E$310,5,FALSE)</f>
        <v>5305061</v>
      </c>
      <c r="H5404" t="str">
        <f>VLOOKUP(C5404,reference!$A$1:$E$310,4,FALSE)</f>
        <v>BIBOKI ANLEU</v>
      </c>
      <c r="I5404" t="str">
        <f>VLOOKUP($D5404,reference!$G$1:$H$25,2,FALSE)</f>
        <v>Tambak</v>
      </c>
      <c r="J5404" t="str">
        <f>VLOOKUP($E5404,reference!$G$1:$H$25,2,FALSE)</f>
        <v>Semak belukar</v>
      </c>
      <c r="K5404" t="str">
        <f t="shared" si="84"/>
        <v>Non Irigasi</v>
      </c>
      <c r="L5404" t="s">
        <v>327</v>
      </c>
    </row>
    <row r="5405" spans="1:12" x14ac:dyDescent="0.25">
      <c r="A5405" s="1">
        <v>5404</v>
      </c>
      <c r="B5405" s="3">
        <v>1</v>
      </c>
      <c r="C5405" s="1">
        <v>107</v>
      </c>
      <c r="D5405" s="1">
        <v>6</v>
      </c>
      <c r="E5405" s="1">
        <v>9</v>
      </c>
      <c r="F5405" s="1">
        <v>0</v>
      </c>
      <c r="G5405">
        <f>VLOOKUP(C5405,reference!$A$1:$E$310,5,FALSE)</f>
        <v>5305061</v>
      </c>
      <c r="H5405" t="str">
        <f>VLOOKUP(C5405,reference!$A$1:$E$310,4,FALSE)</f>
        <v>BIBOKI ANLEU</v>
      </c>
      <c r="I5405" t="str">
        <f>VLOOKUP($D5405,reference!$G$1:$H$25,2,FALSE)</f>
        <v>Hutan mangrove sekunder</v>
      </c>
      <c r="J5405" t="str">
        <f>VLOOKUP($E5405,reference!$G$1:$H$25,2,FALSE)</f>
        <v>Semak belukar</v>
      </c>
      <c r="K5405" t="str">
        <f t="shared" si="84"/>
        <v>Non Irigasi</v>
      </c>
      <c r="L5405" t="s">
        <v>328</v>
      </c>
    </row>
    <row r="5406" spans="1:12" x14ac:dyDescent="0.25">
      <c r="A5406" s="1">
        <v>5405</v>
      </c>
      <c r="B5406" s="3">
        <v>39</v>
      </c>
      <c r="C5406" s="1">
        <v>107</v>
      </c>
      <c r="D5406" s="1">
        <v>2</v>
      </c>
      <c r="E5406" s="1">
        <v>16</v>
      </c>
      <c r="F5406" s="1">
        <v>0</v>
      </c>
      <c r="G5406">
        <f>VLOOKUP(C5406,reference!$A$1:$E$310,5,FALSE)</f>
        <v>5305061</v>
      </c>
      <c r="H5406" t="str">
        <f>VLOOKUP(C5406,reference!$A$1:$E$310,4,FALSE)</f>
        <v>BIBOKI ANLEU</v>
      </c>
      <c r="I5406" t="str">
        <f>VLOOKUP($D5406,reference!$G$1:$H$25,2,FALSE)</f>
        <v>Hutan lahan kering sekunder / bekas tebangan</v>
      </c>
      <c r="J5406" t="str">
        <f>VLOOKUP($E5406,reference!$G$1:$H$25,2,FALSE)</f>
        <v>Pemukiman</v>
      </c>
      <c r="K5406" t="str">
        <f t="shared" si="84"/>
        <v>Non Irigasi</v>
      </c>
      <c r="L5406" t="s">
        <v>328</v>
      </c>
    </row>
    <row r="5407" spans="1:12" x14ac:dyDescent="0.25">
      <c r="A5407" s="1">
        <v>5406</v>
      </c>
      <c r="B5407" s="3">
        <v>128</v>
      </c>
      <c r="C5407" s="1">
        <v>114</v>
      </c>
      <c r="D5407" s="1">
        <v>2</v>
      </c>
      <c r="E5407" s="1">
        <v>12</v>
      </c>
      <c r="F5407" s="1">
        <v>0</v>
      </c>
      <c r="G5407">
        <f>VLOOKUP(C5407,reference!$A$1:$E$310,5,FALSE)</f>
        <v>5306061</v>
      </c>
      <c r="H5407" t="str">
        <f>VLOOKUP(C5407,reference!$A$1:$E$310,4,FALSE)</f>
        <v>ATAMBUA BARAT</v>
      </c>
      <c r="I5407" t="str">
        <f>VLOOKUP($D5407,reference!$G$1:$H$25,2,FALSE)</f>
        <v>Hutan lahan kering sekunder / bekas tebangan</v>
      </c>
      <c r="J5407" t="str">
        <f>VLOOKUP($E5407,reference!$G$1:$H$25,2,FALSE)</f>
        <v>Pertanian lahan kering</v>
      </c>
      <c r="K5407" t="str">
        <f t="shared" si="84"/>
        <v>Non Irigasi</v>
      </c>
      <c r="L5407" t="s">
        <v>328</v>
      </c>
    </row>
    <row r="5408" spans="1:12" x14ac:dyDescent="0.25">
      <c r="A5408" s="1">
        <v>5407</v>
      </c>
      <c r="B5408" s="3">
        <v>3</v>
      </c>
      <c r="C5408" s="1">
        <v>118</v>
      </c>
      <c r="D5408" s="1">
        <v>9</v>
      </c>
      <c r="E5408" s="1">
        <v>18</v>
      </c>
      <c r="F5408" s="1">
        <v>0</v>
      </c>
      <c r="G5408">
        <f>VLOOKUP(C5408,reference!$A$1:$E$310,5,FALSE)</f>
        <v>5306072</v>
      </c>
      <c r="H5408" t="str">
        <f>VLOOKUP(C5408,reference!$A$1:$E$310,4,FALSE)</f>
        <v>LASIOLAT</v>
      </c>
      <c r="I5408" t="str">
        <f>VLOOKUP($D5408,reference!$G$1:$H$25,2,FALSE)</f>
        <v>Semak belukar</v>
      </c>
      <c r="J5408" t="str">
        <f>VLOOKUP($E5408,reference!$G$1:$H$25,2,FALSE)</f>
        <v>Lahan terbuka</v>
      </c>
      <c r="K5408" t="str">
        <f t="shared" si="84"/>
        <v>Non Irigasi</v>
      </c>
      <c r="L5408" t="s">
        <v>327</v>
      </c>
    </row>
    <row r="5409" spans="1:12" x14ac:dyDescent="0.25">
      <c r="A5409" s="1">
        <v>5408</v>
      </c>
      <c r="B5409" s="3">
        <v>4</v>
      </c>
      <c r="C5409" s="1">
        <v>107</v>
      </c>
      <c r="D5409" s="1">
        <v>6</v>
      </c>
      <c r="E5409" s="1">
        <v>14</v>
      </c>
      <c r="F5409" s="1">
        <v>0</v>
      </c>
      <c r="G5409">
        <f>VLOOKUP(C5409,reference!$A$1:$E$310,5,FALSE)</f>
        <v>5305061</v>
      </c>
      <c r="H5409" t="str">
        <f>VLOOKUP(C5409,reference!$A$1:$E$310,4,FALSE)</f>
        <v>BIBOKI ANLEU</v>
      </c>
      <c r="I5409" t="str">
        <f>VLOOKUP($D5409,reference!$G$1:$H$25,2,FALSE)</f>
        <v>Hutan mangrove sekunder</v>
      </c>
      <c r="J5409" t="str">
        <f>VLOOKUP($E5409,reference!$G$1:$H$25,2,FALSE)</f>
        <v>Sawah</v>
      </c>
      <c r="K5409" t="str">
        <f t="shared" si="84"/>
        <v>Non Irigasi</v>
      </c>
      <c r="L5409" t="s">
        <v>328</v>
      </c>
    </row>
    <row r="5410" spans="1:12" x14ac:dyDescent="0.25">
      <c r="A5410" s="1">
        <v>5409</v>
      </c>
      <c r="B5410" s="3">
        <v>898</v>
      </c>
      <c r="C5410" s="1">
        <v>116</v>
      </c>
      <c r="D5410" s="1">
        <v>12</v>
      </c>
      <c r="E5410" s="1">
        <v>14</v>
      </c>
      <c r="F5410" s="1">
        <v>0</v>
      </c>
      <c r="G5410">
        <f>VLOOKUP(C5410,reference!$A$1:$E$310,5,FALSE)</f>
        <v>5306070</v>
      </c>
      <c r="H5410" t="str">
        <f>VLOOKUP(C5410,reference!$A$1:$E$310,4,FALSE)</f>
        <v>TASIFETO TIMUR</v>
      </c>
      <c r="I5410" t="str">
        <f>VLOOKUP($D5410,reference!$G$1:$H$25,2,FALSE)</f>
        <v>Pertanian lahan kering</v>
      </c>
      <c r="J5410" t="str">
        <f>VLOOKUP($E5410,reference!$G$1:$H$25,2,FALSE)</f>
        <v>Sawah</v>
      </c>
      <c r="K5410" t="str">
        <f t="shared" si="84"/>
        <v>Non Irigasi</v>
      </c>
      <c r="L5410" t="s">
        <v>327</v>
      </c>
    </row>
    <row r="5411" spans="1:12" x14ac:dyDescent="0.25">
      <c r="A5411" s="1">
        <v>5410</v>
      </c>
      <c r="B5411" s="3">
        <v>48</v>
      </c>
      <c r="C5411" s="1">
        <v>107</v>
      </c>
      <c r="D5411" s="1">
        <v>9</v>
      </c>
      <c r="E5411" s="1">
        <v>15</v>
      </c>
      <c r="F5411" s="1">
        <v>0</v>
      </c>
      <c r="G5411">
        <f>VLOOKUP(C5411,reference!$A$1:$E$310,5,FALSE)</f>
        <v>5305061</v>
      </c>
      <c r="H5411" t="str">
        <f>VLOOKUP(C5411,reference!$A$1:$E$310,4,FALSE)</f>
        <v>BIBOKI ANLEU</v>
      </c>
      <c r="I5411" t="str">
        <f>VLOOKUP($D5411,reference!$G$1:$H$25,2,FALSE)</f>
        <v>Semak belukar</v>
      </c>
      <c r="J5411" t="str">
        <f>VLOOKUP($E5411,reference!$G$1:$H$25,2,FALSE)</f>
        <v>Tambak</v>
      </c>
      <c r="K5411" t="str">
        <f t="shared" si="84"/>
        <v>Non Irigasi</v>
      </c>
      <c r="L5411" t="s">
        <v>327</v>
      </c>
    </row>
    <row r="5412" spans="1:12" x14ac:dyDescent="0.25">
      <c r="A5412" s="1">
        <v>5411</v>
      </c>
      <c r="B5412" s="3">
        <v>6</v>
      </c>
      <c r="C5412" s="1">
        <v>114</v>
      </c>
      <c r="D5412" s="1">
        <v>2</v>
      </c>
      <c r="E5412" s="1">
        <v>9</v>
      </c>
      <c r="F5412" s="1">
        <v>0</v>
      </c>
      <c r="G5412">
        <f>VLOOKUP(C5412,reference!$A$1:$E$310,5,FALSE)</f>
        <v>5306061</v>
      </c>
      <c r="H5412" t="str">
        <f>VLOOKUP(C5412,reference!$A$1:$E$310,4,FALSE)</f>
        <v>ATAMBUA BARAT</v>
      </c>
      <c r="I5412" t="str">
        <f>VLOOKUP($D5412,reference!$G$1:$H$25,2,FALSE)</f>
        <v>Hutan lahan kering sekunder / bekas tebangan</v>
      </c>
      <c r="J5412" t="str">
        <f>VLOOKUP($E5412,reference!$G$1:$H$25,2,FALSE)</f>
        <v>Semak belukar</v>
      </c>
      <c r="K5412" t="str">
        <f t="shared" si="84"/>
        <v>Non Irigasi</v>
      </c>
      <c r="L5412" t="s">
        <v>328</v>
      </c>
    </row>
    <row r="5413" spans="1:12" x14ac:dyDescent="0.25">
      <c r="A5413" s="1">
        <v>5412</v>
      </c>
      <c r="B5413" s="3">
        <v>360</v>
      </c>
      <c r="C5413" s="1">
        <v>114</v>
      </c>
      <c r="D5413" s="1">
        <v>9</v>
      </c>
      <c r="E5413" s="1">
        <v>9</v>
      </c>
      <c r="F5413" s="1">
        <v>0</v>
      </c>
      <c r="G5413">
        <f>VLOOKUP(C5413,reference!$A$1:$E$310,5,FALSE)</f>
        <v>5306061</v>
      </c>
      <c r="H5413" t="str">
        <f>VLOOKUP(C5413,reference!$A$1:$E$310,4,FALSE)</f>
        <v>ATAMBUA BARAT</v>
      </c>
      <c r="I5413" t="str">
        <f>VLOOKUP($D5413,reference!$G$1:$H$25,2,FALSE)</f>
        <v>Semak belukar</v>
      </c>
      <c r="J5413" t="str">
        <f>VLOOKUP($E5413,reference!$G$1:$H$25,2,FALSE)</f>
        <v>Semak belukar</v>
      </c>
      <c r="K5413" t="str">
        <f t="shared" si="84"/>
        <v>Non Irigasi</v>
      </c>
      <c r="L5413" t="s">
        <v>327</v>
      </c>
    </row>
    <row r="5414" spans="1:12" x14ac:dyDescent="0.25">
      <c r="A5414" s="1">
        <v>5413</v>
      </c>
      <c r="B5414" s="3">
        <v>11</v>
      </c>
      <c r="C5414" s="1">
        <v>114</v>
      </c>
      <c r="D5414" s="1">
        <v>9</v>
      </c>
      <c r="E5414" s="1">
        <v>13</v>
      </c>
      <c r="F5414" s="1">
        <v>0</v>
      </c>
      <c r="G5414">
        <f>VLOOKUP(C5414,reference!$A$1:$E$310,5,FALSE)</f>
        <v>5306061</v>
      </c>
      <c r="H5414" t="str">
        <f>VLOOKUP(C5414,reference!$A$1:$E$310,4,FALSE)</f>
        <v>ATAMBUA BARAT</v>
      </c>
      <c r="I5414" t="str">
        <f>VLOOKUP($D5414,reference!$G$1:$H$25,2,FALSE)</f>
        <v>Semak belukar</v>
      </c>
      <c r="J5414" t="str">
        <f>VLOOKUP($E5414,reference!$G$1:$H$25,2,FALSE)</f>
        <v>Pertanian lahan kering  campur semak / kebun campur</v>
      </c>
      <c r="K5414" t="str">
        <f t="shared" si="84"/>
        <v>Non Irigasi</v>
      </c>
      <c r="L5414" t="s">
        <v>327</v>
      </c>
    </row>
    <row r="5415" spans="1:12" x14ac:dyDescent="0.25">
      <c r="A5415" s="1">
        <v>5414</v>
      </c>
      <c r="B5415" s="3">
        <v>470</v>
      </c>
      <c r="C5415" s="1">
        <v>114</v>
      </c>
      <c r="D5415" s="1">
        <v>13</v>
      </c>
      <c r="E5415" s="1">
        <v>13</v>
      </c>
      <c r="F5415" s="1">
        <v>0</v>
      </c>
      <c r="G5415">
        <f>VLOOKUP(C5415,reference!$A$1:$E$310,5,FALSE)</f>
        <v>5306061</v>
      </c>
      <c r="H5415" t="str">
        <f>VLOOKUP(C5415,reference!$A$1:$E$310,4,FALSE)</f>
        <v>ATAMBUA BARAT</v>
      </c>
      <c r="I5415" t="str">
        <f>VLOOKUP($D5415,reference!$G$1:$H$25,2,FALSE)</f>
        <v>Pertanian lahan kering  campur semak / kebun campur</v>
      </c>
      <c r="J5415" t="str">
        <f>VLOOKUP($E5415,reference!$G$1:$H$25,2,FALSE)</f>
        <v>Pertanian lahan kering  campur semak / kebun campur</v>
      </c>
      <c r="K5415" t="str">
        <f t="shared" si="84"/>
        <v>Non Irigasi</v>
      </c>
      <c r="L5415" t="s">
        <v>327</v>
      </c>
    </row>
    <row r="5416" spans="1:12" x14ac:dyDescent="0.25">
      <c r="A5416" s="1">
        <v>5415</v>
      </c>
      <c r="B5416" s="3">
        <v>6</v>
      </c>
      <c r="C5416" s="1">
        <v>107</v>
      </c>
      <c r="D5416" s="1">
        <v>11</v>
      </c>
      <c r="E5416" s="1">
        <v>15</v>
      </c>
      <c r="F5416" s="1">
        <v>0</v>
      </c>
      <c r="G5416">
        <f>VLOOKUP(C5416,reference!$A$1:$E$310,5,FALSE)</f>
        <v>5305061</v>
      </c>
      <c r="H5416" t="str">
        <f>VLOOKUP(C5416,reference!$A$1:$E$310,4,FALSE)</f>
        <v>BIBOKI ANLEU</v>
      </c>
      <c r="I5416" t="str">
        <f>VLOOKUP($D5416,reference!$G$1:$H$25,2,FALSE)</f>
        <v>Savanna / Padang rumput</v>
      </c>
      <c r="J5416" t="str">
        <f>VLOOKUP($E5416,reference!$G$1:$H$25,2,FALSE)</f>
        <v>Tambak</v>
      </c>
      <c r="K5416" t="str">
        <f t="shared" si="84"/>
        <v>Non Irigasi</v>
      </c>
      <c r="L5416" t="s">
        <v>327</v>
      </c>
    </row>
    <row r="5417" spans="1:12" x14ac:dyDescent="0.25">
      <c r="A5417" s="1">
        <v>5416</v>
      </c>
      <c r="B5417" s="3">
        <v>1</v>
      </c>
      <c r="C5417" s="1">
        <v>107</v>
      </c>
      <c r="D5417" s="1">
        <v>5</v>
      </c>
      <c r="E5417" s="1">
        <v>15</v>
      </c>
      <c r="F5417" s="1">
        <v>0</v>
      </c>
      <c r="G5417">
        <f>VLOOKUP(C5417,reference!$A$1:$E$310,5,FALSE)</f>
        <v>5305061</v>
      </c>
      <c r="H5417" t="str">
        <f>VLOOKUP(C5417,reference!$A$1:$E$310,4,FALSE)</f>
        <v>BIBOKI ANLEU</v>
      </c>
      <c r="I5417" t="str">
        <f>VLOOKUP($D5417,reference!$G$1:$H$25,2,FALSE)</f>
        <v>Hutan mangrove primer</v>
      </c>
      <c r="J5417" t="str">
        <f>VLOOKUP($E5417,reference!$G$1:$H$25,2,FALSE)</f>
        <v>Tambak</v>
      </c>
      <c r="K5417" t="str">
        <f t="shared" si="84"/>
        <v>Non Irigasi</v>
      </c>
      <c r="L5417" t="s">
        <v>328</v>
      </c>
    </row>
    <row r="5418" spans="1:12" x14ac:dyDescent="0.25">
      <c r="A5418" s="1">
        <v>5417</v>
      </c>
      <c r="B5418" s="3">
        <v>2467</v>
      </c>
      <c r="C5418" s="1">
        <v>110</v>
      </c>
      <c r="D5418" s="1">
        <v>9</v>
      </c>
      <c r="E5418" s="1">
        <v>9</v>
      </c>
      <c r="F5418" s="1">
        <v>0</v>
      </c>
      <c r="G5418">
        <f>VLOOKUP(C5418,reference!$A$1:$E$310,5,FALSE)</f>
        <v>5306050</v>
      </c>
      <c r="H5418" t="str">
        <f>VLOOKUP(C5418,reference!$A$1:$E$310,4,FALSE)</f>
        <v>TASIFETO BARAT</v>
      </c>
      <c r="I5418" t="str">
        <f>VLOOKUP($D5418,reference!$G$1:$H$25,2,FALSE)</f>
        <v>Semak belukar</v>
      </c>
      <c r="J5418" t="str">
        <f>VLOOKUP($E5418,reference!$G$1:$H$25,2,FALSE)</f>
        <v>Semak belukar</v>
      </c>
      <c r="K5418" t="str">
        <f t="shared" si="84"/>
        <v>Non Irigasi</v>
      </c>
      <c r="L5418" t="s">
        <v>327</v>
      </c>
    </row>
    <row r="5419" spans="1:12" x14ac:dyDescent="0.25">
      <c r="A5419" s="1">
        <v>5418</v>
      </c>
      <c r="B5419" s="3">
        <v>4</v>
      </c>
      <c r="C5419" s="1">
        <v>114</v>
      </c>
      <c r="D5419" s="1">
        <v>9</v>
      </c>
      <c r="E5419" s="1">
        <v>11</v>
      </c>
      <c r="F5419" s="1">
        <v>0</v>
      </c>
      <c r="G5419">
        <f>VLOOKUP(C5419,reference!$A$1:$E$310,5,FALSE)</f>
        <v>5306061</v>
      </c>
      <c r="H5419" t="str">
        <f>VLOOKUP(C5419,reference!$A$1:$E$310,4,FALSE)</f>
        <v>ATAMBUA BARAT</v>
      </c>
      <c r="I5419" t="str">
        <f>VLOOKUP($D5419,reference!$G$1:$H$25,2,FALSE)</f>
        <v>Semak belukar</v>
      </c>
      <c r="J5419" t="str">
        <f>VLOOKUP($E5419,reference!$G$1:$H$25,2,FALSE)</f>
        <v>Savanna / Padang rumput</v>
      </c>
      <c r="K5419" t="str">
        <f t="shared" si="84"/>
        <v>Non Irigasi</v>
      </c>
      <c r="L5419" t="s">
        <v>327</v>
      </c>
    </row>
    <row r="5420" spans="1:12" x14ac:dyDescent="0.25">
      <c r="A5420" s="1">
        <v>5419</v>
      </c>
      <c r="B5420" s="3">
        <v>34</v>
      </c>
      <c r="C5420" s="1">
        <v>114</v>
      </c>
      <c r="D5420" s="1">
        <v>13</v>
      </c>
      <c r="E5420" s="1">
        <v>9</v>
      </c>
      <c r="F5420" s="1">
        <v>0</v>
      </c>
      <c r="G5420">
        <f>VLOOKUP(C5420,reference!$A$1:$E$310,5,FALSE)</f>
        <v>5306061</v>
      </c>
      <c r="H5420" t="str">
        <f>VLOOKUP(C5420,reference!$A$1:$E$310,4,FALSE)</f>
        <v>ATAMBUA BARAT</v>
      </c>
      <c r="I5420" t="str">
        <f>VLOOKUP($D5420,reference!$G$1:$H$25,2,FALSE)</f>
        <v>Pertanian lahan kering  campur semak / kebun campur</v>
      </c>
      <c r="J5420" t="str">
        <f>VLOOKUP($E5420,reference!$G$1:$H$25,2,FALSE)</f>
        <v>Semak belukar</v>
      </c>
      <c r="K5420" t="str">
        <f t="shared" si="84"/>
        <v>Non Irigasi</v>
      </c>
      <c r="L5420" t="s">
        <v>327</v>
      </c>
    </row>
    <row r="5421" spans="1:12" x14ac:dyDescent="0.25">
      <c r="A5421" s="1">
        <v>5420</v>
      </c>
      <c r="B5421" s="3">
        <v>125</v>
      </c>
      <c r="C5421" s="1">
        <v>114</v>
      </c>
      <c r="D5421" s="1">
        <v>13</v>
      </c>
      <c r="E5421" s="1">
        <v>11</v>
      </c>
      <c r="F5421" s="1">
        <v>0</v>
      </c>
      <c r="G5421">
        <f>VLOOKUP(C5421,reference!$A$1:$E$310,5,FALSE)</f>
        <v>5306061</v>
      </c>
      <c r="H5421" t="str">
        <f>VLOOKUP(C5421,reference!$A$1:$E$310,4,FALSE)</f>
        <v>ATAMBUA BARAT</v>
      </c>
      <c r="I5421" t="str">
        <f>VLOOKUP($D5421,reference!$G$1:$H$25,2,FALSE)</f>
        <v>Pertanian lahan kering  campur semak / kebun campur</v>
      </c>
      <c r="J5421" t="str">
        <f>VLOOKUP($E5421,reference!$G$1:$H$25,2,FALSE)</f>
        <v>Savanna / Padang rumput</v>
      </c>
      <c r="K5421" t="str">
        <f t="shared" si="84"/>
        <v>Non Irigasi</v>
      </c>
      <c r="L5421" t="s">
        <v>327</v>
      </c>
    </row>
    <row r="5422" spans="1:12" x14ac:dyDescent="0.25">
      <c r="A5422" s="1">
        <v>5421</v>
      </c>
      <c r="B5422" s="3">
        <v>4</v>
      </c>
      <c r="C5422" s="1">
        <v>111</v>
      </c>
      <c r="D5422" s="1">
        <v>12</v>
      </c>
      <c r="E5422" s="1">
        <v>14</v>
      </c>
      <c r="F5422" s="1">
        <v>0</v>
      </c>
      <c r="G5422">
        <f>VLOOKUP(C5422,reference!$A$1:$E$310,5,FALSE)</f>
        <v>5306051</v>
      </c>
      <c r="H5422" t="str">
        <f>VLOOKUP(C5422,reference!$A$1:$E$310,4,FALSE)</f>
        <v>KAKULUK MESAK</v>
      </c>
      <c r="I5422" t="str">
        <f>VLOOKUP($D5422,reference!$G$1:$H$25,2,FALSE)</f>
        <v>Pertanian lahan kering</v>
      </c>
      <c r="J5422" t="str">
        <f>VLOOKUP($E5422,reference!$G$1:$H$25,2,FALSE)</f>
        <v>Sawah</v>
      </c>
      <c r="K5422" t="str">
        <f t="shared" si="84"/>
        <v>Non Irigasi</v>
      </c>
      <c r="L5422" t="s">
        <v>327</v>
      </c>
    </row>
    <row r="5423" spans="1:12" x14ac:dyDescent="0.25">
      <c r="A5423" s="1">
        <v>5422</v>
      </c>
      <c r="B5423" s="3">
        <v>29</v>
      </c>
      <c r="C5423" s="1">
        <v>116</v>
      </c>
      <c r="D5423" s="1">
        <v>18</v>
      </c>
      <c r="E5423" s="1">
        <v>12</v>
      </c>
      <c r="F5423" s="1">
        <v>0</v>
      </c>
      <c r="G5423">
        <f>VLOOKUP(C5423,reference!$A$1:$E$310,5,FALSE)</f>
        <v>5306070</v>
      </c>
      <c r="H5423" t="str">
        <f>VLOOKUP(C5423,reference!$A$1:$E$310,4,FALSE)</f>
        <v>TASIFETO TIMUR</v>
      </c>
      <c r="I5423" t="str">
        <f>VLOOKUP($D5423,reference!$G$1:$H$25,2,FALSE)</f>
        <v>Lahan terbuka</v>
      </c>
      <c r="J5423" t="str">
        <f>VLOOKUP($E5423,reference!$G$1:$H$25,2,FALSE)</f>
        <v>Pertanian lahan kering</v>
      </c>
      <c r="K5423" t="str">
        <f t="shared" si="84"/>
        <v>Non Irigasi</v>
      </c>
      <c r="L5423" t="s">
        <v>327</v>
      </c>
    </row>
    <row r="5424" spans="1:12" x14ac:dyDescent="0.25">
      <c r="A5424" s="1">
        <v>5423</v>
      </c>
      <c r="B5424" s="3">
        <v>11</v>
      </c>
      <c r="C5424" s="1">
        <v>116</v>
      </c>
      <c r="D5424" s="1">
        <v>18</v>
      </c>
      <c r="E5424" s="1">
        <v>2</v>
      </c>
      <c r="F5424" s="1">
        <v>0</v>
      </c>
      <c r="G5424">
        <f>VLOOKUP(C5424,reference!$A$1:$E$310,5,FALSE)</f>
        <v>5306070</v>
      </c>
      <c r="H5424" t="str">
        <f>VLOOKUP(C5424,reference!$A$1:$E$310,4,FALSE)</f>
        <v>TASIFETO TIMUR</v>
      </c>
      <c r="I5424" t="str">
        <f>VLOOKUP($D5424,reference!$G$1:$H$25,2,FALSE)</f>
        <v>Lahan terbuka</v>
      </c>
      <c r="J5424" t="str">
        <f>VLOOKUP($E5424,reference!$G$1:$H$25,2,FALSE)</f>
        <v>Hutan lahan kering sekunder / bekas tebangan</v>
      </c>
      <c r="K5424" t="str">
        <f t="shared" si="84"/>
        <v>Non Irigasi</v>
      </c>
      <c r="L5424" t="s">
        <v>327</v>
      </c>
    </row>
    <row r="5425" spans="1:12" x14ac:dyDescent="0.25">
      <c r="A5425" s="1">
        <v>5424</v>
      </c>
      <c r="B5425" s="3">
        <v>30</v>
      </c>
      <c r="C5425" s="1">
        <v>117</v>
      </c>
      <c r="D5425" s="1">
        <v>13</v>
      </c>
      <c r="E5425" s="1">
        <v>16</v>
      </c>
      <c r="F5425" s="1">
        <v>0</v>
      </c>
      <c r="G5425">
        <f>VLOOKUP(C5425,reference!$A$1:$E$310,5,FALSE)</f>
        <v>5306071</v>
      </c>
      <c r="H5425" t="str">
        <f>VLOOKUP(C5425,reference!$A$1:$E$310,4,FALSE)</f>
        <v>RAIHAT</v>
      </c>
      <c r="I5425" t="str">
        <f>VLOOKUP($D5425,reference!$G$1:$H$25,2,FALSE)</f>
        <v>Pertanian lahan kering  campur semak / kebun campur</v>
      </c>
      <c r="J5425" t="str">
        <f>VLOOKUP($E5425,reference!$G$1:$H$25,2,FALSE)</f>
        <v>Pemukiman</v>
      </c>
      <c r="K5425" t="str">
        <f t="shared" si="84"/>
        <v>Non Irigasi</v>
      </c>
      <c r="L5425" t="s">
        <v>327</v>
      </c>
    </row>
    <row r="5426" spans="1:12" x14ac:dyDescent="0.25">
      <c r="A5426" s="1">
        <v>5425</v>
      </c>
      <c r="B5426" s="3">
        <v>7</v>
      </c>
      <c r="C5426" s="1">
        <v>117</v>
      </c>
      <c r="D5426" s="1">
        <v>13</v>
      </c>
      <c r="E5426" s="1">
        <v>12</v>
      </c>
      <c r="F5426" s="1">
        <v>0</v>
      </c>
      <c r="G5426">
        <f>VLOOKUP(C5426,reference!$A$1:$E$310,5,FALSE)</f>
        <v>5306071</v>
      </c>
      <c r="H5426" t="str">
        <f>VLOOKUP(C5426,reference!$A$1:$E$310,4,FALSE)</f>
        <v>RAIHAT</v>
      </c>
      <c r="I5426" t="str">
        <f>VLOOKUP($D5426,reference!$G$1:$H$25,2,FALSE)</f>
        <v>Pertanian lahan kering  campur semak / kebun campur</v>
      </c>
      <c r="J5426" t="str">
        <f>VLOOKUP($E5426,reference!$G$1:$H$25,2,FALSE)</f>
        <v>Pertanian lahan kering</v>
      </c>
      <c r="K5426" t="str">
        <f t="shared" si="84"/>
        <v>Non Irigasi</v>
      </c>
      <c r="L5426" t="s">
        <v>327</v>
      </c>
    </row>
    <row r="5427" spans="1:12" x14ac:dyDescent="0.25">
      <c r="A5427" s="1">
        <v>5426</v>
      </c>
      <c r="B5427" s="3">
        <v>2879</v>
      </c>
      <c r="C5427" s="1">
        <v>119</v>
      </c>
      <c r="D5427" s="1">
        <v>13</v>
      </c>
      <c r="E5427" s="1">
        <v>9</v>
      </c>
      <c r="F5427" s="1">
        <v>0</v>
      </c>
      <c r="G5427">
        <f>VLOOKUP(C5427,reference!$A$1:$E$310,5,FALSE)</f>
        <v>5306080</v>
      </c>
      <c r="H5427" t="str">
        <f>VLOOKUP(C5427,reference!$A$1:$E$310,4,FALSE)</f>
        <v>LAMAKNEN</v>
      </c>
      <c r="I5427" t="str">
        <f>VLOOKUP($D5427,reference!$G$1:$H$25,2,FALSE)</f>
        <v>Pertanian lahan kering  campur semak / kebun campur</v>
      </c>
      <c r="J5427" t="str">
        <f>VLOOKUP($E5427,reference!$G$1:$H$25,2,FALSE)</f>
        <v>Semak belukar</v>
      </c>
      <c r="K5427" t="str">
        <f t="shared" si="84"/>
        <v>Non Irigasi</v>
      </c>
      <c r="L5427" t="s">
        <v>327</v>
      </c>
    </row>
    <row r="5428" spans="1:12" x14ac:dyDescent="0.25">
      <c r="A5428" s="1">
        <v>5427</v>
      </c>
      <c r="B5428" s="3">
        <v>19</v>
      </c>
      <c r="C5428" s="1">
        <v>111</v>
      </c>
      <c r="D5428" s="1">
        <v>16</v>
      </c>
      <c r="E5428" s="1">
        <v>20</v>
      </c>
      <c r="F5428" s="1">
        <v>0</v>
      </c>
      <c r="G5428">
        <f>VLOOKUP(C5428,reference!$A$1:$E$310,5,FALSE)</f>
        <v>5306051</v>
      </c>
      <c r="H5428" t="str">
        <f>VLOOKUP(C5428,reference!$A$1:$E$310,4,FALSE)</f>
        <v>KAKULUK MESAK</v>
      </c>
      <c r="I5428" t="str">
        <f>VLOOKUP($D5428,reference!$G$1:$H$25,2,FALSE)</f>
        <v>Pemukiman</v>
      </c>
      <c r="J5428" t="str">
        <f>VLOOKUP($E5428,reference!$G$1:$H$25,2,FALSE)</f>
        <v>Tubuh air</v>
      </c>
      <c r="K5428" t="str">
        <f t="shared" si="84"/>
        <v>Non Irigasi</v>
      </c>
      <c r="L5428" t="s">
        <v>327</v>
      </c>
    </row>
    <row r="5429" spans="1:12" x14ac:dyDescent="0.25">
      <c r="A5429" s="1">
        <v>5428</v>
      </c>
      <c r="B5429" s="3">
        <v>71</v>
      </c>
      <c r="C5429" s="1">
        <v>116</v>
      </c>
      <c r="D5429" s="1">
        <v>2</v>
      </c>
      <c r="E5429" s="1">
        <v>14</v>
      </c>
      <c r="F5429" s="1">
        <v>0</v>
      </c>
      <c r="G5429">
        <f>VLOOKUP(C5429,reference!$A$1:$E$310,5,FALSE)</f>
        <v>5306070</v>
      </c>
      <c r="H5429" t="str">
        <f>VLOOKUP(C5429,reference!$A$1:$E$310,4,FALSE)</f>
        <v>TASIFETO TIMUR</v>
      </c>
      <c r="I5429" t="str">
        <f>VLOOKUP($D5429,reference!$G$1:$H$25,2,FALSE)</f>
        <v>Hutan lahan kering sekunder / bekas tebangan</v>
      </c>
      <c r="J5429" t="str">
        <f>VLOOKUP($E5429,reference!$G$1:$H$25,2,FALSE)</f>
        <v>Sawah</v>
      </c>
      <c r="K5429" t="str">
        <f t="shared" si="84"/>
        <v>Non Irigasi</v>
      </c>
      <c r="L5429" t="s">
        <v>328</v>
      </c>
    </row>
    <row r="5430" spans="1:12" x14ac:dyDescent="0.25">
      <c r="A5430" s="1">
        <v>5429</v>
      </c>
      <c r="B5430" s="3">
        <v>425</v>
      </c>
      <c r="C5430" s="1">
        <v>117</v>
      </c>
      <c r="D5430" s="1">
        <v>13</v>
      </c>
      <c r="E5430" s="1">
        <v>9</v>
      </c>
      <c r="F5430" s="1">
        <v>0</v>
      </c>
      <c r="G5430">
        <f>VLOOKUP(C5430,reference!$A$1:$E$310,5,FALSE)</f>
        <v>5306071</v>
      </c>
      <c r="H5430" t="str">
        <f>VLOOKUP(C5430,reference!$A$1:$E$310,4,FALSE)</f>
        <v>RAIHAT</v>
      </c>
      <c r="I5430" t="str">
        <f>VLOOKUP($D5430,reference!$G$1:$H$25,2,FALSE)</f>
        <v>Pertanian lahan kering  campur semak / kebun campur</v>
      </c>
      <c r="J5430" t="str">
        <f>VLOOKUP($E5430,reference!$G$1:$H$25,2,FALSE)</f>
        <v>Semak belukar</v>
      </c>
      <c r="K5430" t="str">
        <f t="shared" si="84"/>
        <v>Non Irigasi</v>
      </c>
      <c r="L5430" t="s">
        <v>327</v>
      </c>
    </row>
    <row r="5431" spans="1:12" x14ac:dyDescent="0.25">
      <c r="A5431" s="1">
        <v>5430</v>
      </c>
      <c r="B5431" s="3">
        <v>20</v>
      </c>
      <c r="C5431" s="1">
        <v>113</v>
      </c>
      <c r="D5431" s="1">
        <v>16</v>
      </c>
      <c r="E5431" s="1">
        <v>23</v>
      </c>
      <c r="F5431" s="1">
        <v>0</v>
      </c>
      <c r="G5431">
        <f>VLOOKUP(C5431,reference!$A$1:$E$310,5,FALSE)</f>
        <v>5306060</v>
      </c>
      <c r="H5431" t="str">
        <f>VLOOKUP(C5431,reference!$A$1:$E$310,4,FALSE)</f>
        <v>ATAMBUA</v>
      </c>
      <c r="I5431" t="str">
        <f>VLOOKUP($D5431,reference!$G$1:$H$25,2,FALSE)</f>
        <v>Pemukiman</v>
      </c>
      <c r="J5431" t="str">
        <f>VLOOKUP($E5431,reference!$G$1:$H$25,2,FALSE)</f>
        <v>Bandara</v>
      </c>
      <c r="K5431" t="str">
        <f t="shared" si="84"/>
        <v>Non Irigasi</v>
      </c>
      <c r="L5431" t="s">
        <v>327</v>
      </c>
    </row>
    <row r="5432" spans="1:12" x14ac:dyDescent="0.25">
      <c r="A5432" s="1">
        <v>5431</v>
      </c>
      <c r="B5432" s="3">
        <v>767</v>
      </c>
      <c r="C5432" s="1">
        <v>113</v>
      </c>
      <c r="D5432" s="1">
        <v>13</v>
      </c>
      <c r="E5432" s="1">
        <v>13</v>
      </c>
      <c r="F5432" s="1">
        <v>0</v>
      </c>
      <c r="G5432">
        <f>VLOOKUP(C5432,reference!$A$1:$E$310,5,FALSE)</f>
        <v>5306060</v>
      </c>
      <c r="H5432" t="str">
        <f>VLOOKUP(C5432,reference!$A$1:$E$310,4,FALSE)</f>
        <v>ATAMBUA</v>
      </c>
      <c r="I5432" t="str">
        <f>VLOOKUP($D5432,reference!$G$1:$H$25,2,FALSE)</f>
        <v>Pertanian lahan kering  campur semak / kebun campur</v>
      </c>
      <c r="J5432" t="str">
        <f>VLOOKUP($E5432,reference!$G$1:$H$25,2,FALSE)</f>
        <v>Pertanian lahan kering  campur semak / kebun campur</v>
      </c>
      <c r="K5432" t="str">
        <f t="shared" si="84"/>
        <v>Non Irigasi</v>
      </c>
      <c r="L5432" t="s">
        <v>327</v>
      </c>
    </row>
    <row r="5433" spans="1:12" x14ac:dyDescent="0.25">
      <c r="A5433" s="1">
        <v>5432</v>
      </c>
      <c r="B5433" s="3">
        <v>3</v>
      </c>
      <c r="C5433" s="1">
        <v>113</v>
      </c>
      <c r="D5433" s="1">
        <v>14</v>
      </c>
      <c r="E5433" s="1">
        <v>23</v>
      </c>
      <c r="F5433" s="1">
        <v>0</v>
      </c>
      <c r="G5433">
        <f>VLOOKUP(C5433,reference!$A$1:$E$310,5,FALSE)</f>
        <v>5306060</v>
      </c>
      <c r="H5433" t="str">
        <f>VLOOKUP(C5433,reference!$A$1:$E$310,4,FALSE)</f>
        <v>ATAMBUA</v>
      </c>
      <c r="I5433" t="str">
        <f>VLOOKUP($D5433,reference!$G$1:$H$25,2,FALSE)</f>
        <v>Sawah</v>
      </c>
      <c r="J5433" t="str">
        <f>VLOOKUP($E5433,reference!$G$1:$H$25,2,FALSE)</f>
        <v>Bandara</v>
      </c>
      <c r="K5433" t="str">
        <f t="shared" si="84"/>
        <v>Non Irigasi</v>
      </c>
      <c r="L5433" t="s">
        <v>327</v>
      </c>
    </row>
    <row r="5434" spans="1:12" x14ac:dyDescent="0.25">
      <c r="A5434" s="1">
        <v>5433</v>
      </c>
      <c r="B5434" s="3">
        <v>16</v>
      </c>
      <c r="C5434" s="1">
        <v>113</v>
      </c>
      <c r="D5434" s="1">
        <v>23</v>
      </c>
      <c r="E5434" s="1">
        <v>23</v>
      </c>
      <c r="F5434" s="1">
        <v>0</v>
      </c>
      <c r="G5434">
        <f>VLOOKUP(C5434,reference!$A$1:$E$310,5,FALSE)</f>
        <v>5306060</v>
      </c>
      <c r="H5434" t="str">
        <f>VLOOKUP(C5434,reference!$A$1:$E$310,4,FALSE)</f>
        <v>ATAMBUA</v>
      </c>
      <c r="I5434" t="str">
        <f>VLOOKUP($D5434,reference!$G$1:$H$25,2,FALSE)</f>
        <v>Bandara</v>
      </c>
      <c r="J5434" t="str">
        <f>VLOOKUP($E5434,reference!$G$1:$H$25,2,FALSE)</f>
        <v>Bandara</v>
      </c>
      <c r="K5434" t="str">
        <f t="shared" si="84"/>
        <v>Non Irigasi</v>
      </c>
      <c r="L5434" t="s">
        <v>327</v>
      </c>
    </row>
    <row r="5435" spans="1:12" x14ac:dyDescent="0.25">
      <c r="A5435" s="1">
        <v>5434</v>
      </c>
      <c r="B5435" s="3">
        <v>1</v>
      </c>
      <c r="C5435" s="1">
        <v>111</v>
      </c>
      <c r="D5435" s="1">
        <v>16</v>
      </c>
      <c r="E5435" s="1">
        <v>23</v>
      </c>
      <c r="F5435" s="1">
        <v>0</v>
      </c>
      <c r="G5435">
        <f>VLOOKUP(C5435,reference!$A$1:$E$310,5,FALSE)</f>
        <v>5306051</v>
      </c>
      <c r="H5435" t="str">
        <f>VLOOKUP(C5435,reference!$A$1:$E$310,4,FALSE)</f>
        <v>KAKULUK MESAK</v>
      </c>
      <c r="I5435" t="str">
        <f>VLOOKUP($D5435,reference!$G$1:$H$25,2,FALSE)</f>
        <v>Pemukiman</v>
      </c>
      <c r="J5435" t="str">
        <f>VLOOKUP($E5435,reference!$G$1:$H$25,2,FALSE)</f>
        <v>Bandara</v>
      </c>
      <c r="K5435" t="str">
        <f t="shared" si="84"/>
        <v>Non Irigasi</v>
      </c>
      <c r="L5435" t="s">
        <v>327</v>
      </c>
    </row>
    <row r="5436" spans="1:12" x14ac:dyDescent="0.25">
      <c r="A5436" s="1">
        <v>5435</v>
      </c>
      <c r="B5436" s="3">
        <v>650</v>
      </c>
      <c r="C5436" s="1">
        <v>113</v>
      </c>
      <c r="D5436" s="1">
        <v>16</v>
      </c>
      <c r="E5436" s="1">
        <v>16</v>
      </c>
      <c r="F5436" s="1">
        <v>0</v>
      </c>
      <c r="G5436">
        <f>VLOOKUP(C5436,reference!$A$1:$E$310,5,FALSE)</f>
        <v>5306060</v>
      </c>
      <c r="H5436" t="str">
        <f>VLOOKUP(C5436,reference!$A$1:$E$310,4,FALSE)</f>
        <v>ATAMBUA</v>
      </c>
      <c r="I5436" t="str">
        <f>VLOOKUP($D5436,reference!$G$1:$H$25,2,FALSE)</f>
        <v>Pemukiman</v>
      </c>
      <c r="J5436" t="str">
        <f>VLOOKUP($E5436,reference!$G$1:$H$25,2,FALSE)</f>
        <v>Pemukiman</v>
      </c>
      <c r="K5436" t="str">
        <f t="shared" si="84"/>
        <v>Non Irigasi</v>
      </c>
      <c r="L5436" t="s">
        <v>327</v>
      </c>
    </row>
    <row r="5437" spans="1:12" x14ac:dyDescent="0.25">
      <c r="A5437" s="1">
        <v>5436</v>
      </c>
      <c r="B5437" s="3">
        <v>3</v>
      </c>
      <c r="C5437" s="1">
        <v>113</v>
      </c>
      <c r="D5437" s="1">
        <v>13</v>
      </c>
      <c r="E5437" s="1">
        <v>23</v>
      </c>
      <c r="F5437" s="1">
        <v>0</v>
      </c>
      <c r="G5437">
        <f>VLOOKUP(C5437,reference!$A$1:$E$310,5,FALSE)</f>
        <v>5306060</v>
      </c>
      <c r="H5437" t="str">
        <f>VLOOKUP(C5437,reference!$A$1:$E$310,4,FALSE)</f>
        <v>ATAMBUA</v>
      </c>
      <c r="I5437" t="str">
        <f>VLOOKUP($D5437,reference!$G$1:$H$25,2,FALSE)</f>
        <v>Pertanian lahan kering  campur semak / kebun campur</v>
      </c>
      <c r="J5437" t="str">
        <f>VLOOKUP($E5437,reference!$G$1:$H$25,2,FALSE)</f>
        <v>Bandara</v>
      </c>
      <c r="K5437" t="str">
        <f t="shared" si="84"/>
        <v>Non Irigasi</v>
      </c>
      <c r="L5437" t="s">
        <v>327</v>
      </c>
    </row>
    <row r="5438" spans="1:12" x14ac:dyDescent="0.25">
      <c r="A5438" s="1">
        <v>5437</v>
      </c>
      <c r="B5438" s="3">
        <v>1</v>
      </c>
      <c r="C5438" s="1">
        <v>111</v>
      </c>
      <c r="D5438" s="1">
        <v>23</v>
      </c>
      <c r="E5438" s="1">
        <v>23</v>
      </c>
      <c r="F5438" s="1">
        <v>0</v>
      </c>
      <c r="G5438">
        <f>VLOOKUP(C5438,reference!$A$1:$E$310,5,FALSE)</f>
        <v>5306051</v>
      </c>
      <c r="H5438" t="str">
        <f>VLOOKUP(C5438,reference!$A$1:$E$310,4,FALSE)</f>
        <v>KAKULUK MESAK</v>
      </c>
      <c r="I5438" t="str">
        <f>VLOOKUP($D5438,reference!$G$1:$H$25,2,FALSE)</f>
        <v>Bandara</v>
      </c>
      <c r="J5438" t="str">
        <f>VLOOKUP($E5438,reference!$G$1:$H$25,2,FALSE)</f>
        <v>Bandara</v>
      </c>
      <c r="K5438" t="str">
        <f t="shared" si="84"/>
        <v>Non Irigasi</v>
      </c>
      <c r="L5438" t="s">
        <v>327</v>
      </c>
    </row>
    <row r="5439" spans="1:12" x14ac:dyDescent="0.25">
      <c r="A5439" s="1">
        <v>5438</v>
      </c>
      <c r="B5439" s="3">
        <v>408</v>
      </c>
      <c r="C5439" s="1">
        <v>107</v>
      </c>
      <c r="D5439" s="1">
        <v>11</v>
      </c>
      <c r="E5439" s="1">
        <v>11</v>
      </c>
      <c r="F5439" s="1">
        <v>0</v>
      </c>
      <c r="G5439">
        <f>VLOOKUP(C5439,reference!$A$1:$E$310,5,FALSE)</f>
        <v>5305061</v>
      </c>
      <c r="H5439" t="str">
        <f>VLOOKUP(C5439,reference!$A$1:$E$310,4,FALSE)</f>
        <v>BIBOKI ANLEU</v>
      </c>
      <c r="I5439" t="str">
        <f>VLOOKUP($D5439,reference!$G$1:$H$25,2,FALSE)</f>
        <v>Savanna / Padang rumput</v>
      </c>
      <c r="J5439" t="str">
        <f>VLOOKUP($E5439,reference!$G$1:$H$25,2,FALSE)</f>
        <v>Savanna / Padang rumput</v>
      </c>
      <c r="K5439" t="str">
        <f t="shared" si="84"/>
        <v>Non Irigasi</v>
      </c>
      <c r="L5439" t="s">
        <v>327</v>
      </c>
    </row>
    <row r="5440" spans="1:12" x14ac:dyDescent="0.25">
      <c r="A5440" s="1">
        <v>5439</v>
      </c>
      <c r="B5440" s="3">
        <v>188</v>
      </c>
      <c r="C5440" s="1">
        <v>113</v>
      </c>
      <c r="D5440" s="1">
        <v>13</v>
      </c>
      <c r="E5440" s="1">
        <v>16</v>
      </c>
      <c r="F5440" s="1">
        <v>0</v>
      </c>
      <c r="G5440">
        <f>VLOOKUP(C5440,reference!$A$1:$E$310,5,FALSE)</f>
        <v>5306060</v>
      </c>
      <c r="H5440" t="str">
        <f>VLOOKUP(C5440,reference!$A$1:$E$310,4,FALSE)</f>
        <v>ATAMBUA</v>
      </c>
      <c r="I5440" t="str">
        <f>VLOOKUP($D5440,reference!$G$1:$H$25,2,FALSE)</f>
        <v>Pertanian lahan kering  campur semak / kebun campur</v>
      </c>
      <c r="J5440" t="str">
        <f>VLOOKUP($E5440,reference!$G$1:$H$25,2,FALSE)</f>
        <v>Pemukiman</v>
      </c>
      <c r="K5440" t="str">
        <f t="shared" si="84"/>
        <v>Non Irigasi</v>
      </c>
      <c r="L5440" t="s">
        <v>327</v>
      </c>
    </row>
    <row r="5441" spans="1:12" x14ac:dyDescent="0.25">
      <c r="A5441" s="1">
        <v>5440</v>
      </c>
      <c r="B5441" s="3">
        <v>1</v>
      </c>
      <c r="C5441" s="1">
        <v>113</v>
      </c>
      <c r="D5441" s="1">
        <v>23</v>
      </c>
      <c r="E5441" s="1">
        <v>13</v>
      </c>
      <c r="F5441" s="1">
        <v>0</v>
      </c>
      <c r="G5441">
        <f>VLOOKUP(C5441,reference!$A$1:$E$310,5,FALSE)</f>
        <v>5306060</v>
      </c>
      <c r="H5441" t="str">
        <f>VLOOKUP(C5441,reference!$A$1:$E$310,4,FALSE)</f>
        <v>ATAMBUA</v>
      </c>
      <c r="I5441" t="str">
        <f>VLOOKUP($D5441,reference!$G$1:$H$25,2,FALSE)</f>
        <v>Bandara</v>
      </c>
      <c r="J5441" t="str">
        <f>VLOOKUP($E5441,reference!$G$1:$H$25,2,FALSE)</f>
        <v>Pertanian lahan kering  campur semak / kebun campur</v>
      </c>
      <c r="K5441" t="str">
        <f t="shared" si="84"/>
        <v>Non Irigasi</v>
      </c>
      <c r="L5441" t="s">
        <v>327</v>
      </c>
    </row>
    <row r="5442" spans="1:12" x14ac:dyDescent="0.25">
      <c r="A5442" s="1">
        <v>5441</v>
      </c>
      <c r="B5442" s="3">
        <v>2</v>
      </c>
      <c r="C5442" s="1">
        <v>119</v>
      </c>
      <c r="D5442" s="1">
        <v>0</v>
      </c>
      <c r="E5442" s="1">
        <v>9</v>
      </c>
      <c r="F5442" s="1">
        <v>0</v>
      </c>
      <c r="G5442">
        <f>VLOOKUP(C5442,reference!$A$1:$E$310,5,FALSE)</f>
        <v>5306080</v>
      </c>
      <c r="H5442" t="str">
        <f>VLOOKUP(C5442,reference!$A$1:$E$310,4,FALSE)</f>
        <v>LAMAKNEN</v>
      </c>
      <c r="I5442" t="str">
        <f>VLOOKUP($D5442,reference!$G$1:$H$25,2,FALSE)</f>
        <v>No data</v>
      </c>
      <c r="J5442" t="str">
        <f>VLOOKUP($E5442,reference!$G$1:$H$25,2,FALSE)</f>
        <v>Semak belukar</v>
      </c>
      <c r="K5442" t="str">
        <f t="shared" si="84"/>
        <v>Non Irigasi</v>
      </c>
      <c r="L5442" t="s">
        <v>327</v>
      </c>
    </row>
    <row r="5443" spans="1:12" x14ac:dyDescent="0.25">
      <c r="A5443" s="1">
        <v>5442</v>
      </c>
      <c r="B5443" s="3">
        <v>13</v>
      </c>
      <c r="C5443" s="1">
        <v>113</v>
      </c>
      <c r="D5443" s="1">
        <v>16</v>
      </c>
      <c r="E5443" s="1">
        <v>13</v>
      </c>
      <c r="F5443" s="1">
        <v>0</v>
      </c>
      <c r="G5443">
        <f>VLOOKUP(C5443,reference!$A$1:$E$310,5,FALSE)</f>
        <v>5306060</v>
      </c>
      <c r="H5443" t="str">
        <f>VLOOKUP(C5443,reference!$A$1:$E$310,4,FALSE)</f>
        <v>ATAMBUA</v>
      </c>
      <c r="I5443" t="str">
        <f>VLOOKUP($D5443,reference!$G$1:$H$25,2,FALSE)</f>
        <v>Pemukiman</v>
      </c>
      <c r="J5443" t="str">
        <f>VLOOKUP($E5443,reference!$G$1:$H$25,2,FALSE)</f>
        <v>Pertanian lahan kering  campur semak / kebun campur</v>
      </c>
      <c r="K5443" t="str">
        <f t="shared" ref="K5443:K5506" si="85">IF(F5443=0,"Non Irigasi","Buffer Irigasi")</f>
        <v>Non Irigasi</v>
      </c>
      <c r="L5443" t="s">
        <v>327</v>
      </c>
    </row>
    <row r="5444" spans="1:12" x14ac:dyDescent="0.25">
      <c r="A5444" s="1">
        <v>5443</v>
      </c>
      <c r="B5444" s="3">
        <v>12</v>
      </c>
      <c r="C5444" s="1">
        <v>114</v>
      </c>
      <c r="D5444" s="1">
        <v>9</v>
      </c>
      <c r="E5444" s="1">
        <v>2</v>
      </c>
      <c r="F5444" s="1">
        <v>0</v>
      </c>
      <c r="G5444">
        <f>VLOOKUP(C5444,reference!$A$1:$E$310,5,FALSE)</f>
        <v>5306061</v>
      </c>
      <c r="H5444" t="str">
        <f>VLOOKUP(C5444,reference!$A$1:$E$310,4,FALSE)</f>
        <v>ATAMBUA BARAT</v>
      </c>
      <c r="I5444" t="str">
        <f>VLOOKUP($D5444,reference!$G$1:$H$25,2,FALSE)</f>
        <v>Semak belukar</v>
      </c>
      <c r="J5444" t="str">
        <f>VLOOKUP($E5444,reference!$G$1:$H$25,2,FALSE)</f>
        <v>Hutan lahan kering sekunder / bekas tebangan</v>
      </c>
      <c r="K5444" t="str">
        <f t="shared" si="85"/>
        <v>Non Irigasi</v>
      </c>
      <c r="L5444" t="s">
        <v>327</v>
      </c>
    </row>
    <row r="5445" spans="1:12" x14ac:dyDescent="0.25">
      <c r="A5445" s="1">
        <v>5444</v>
      </c>
      <c r="B5445" s="3">
        <v>3</v>
      </c>
      <c r="C5445" s="1">
        <v>113</v>
      </c>
      <c r="D5445" s="1">
        <v>13</v>
      </c>
      <c r="E5445" s="1">
        <v>9</v>
      </c>
      <c r="F5445" s="1">
        <v>0</v>
      </c>
      <c r="G5445">
        <f>VLOOKUP(C5445,reference!$A$1:$E$310,5,FALSE)</f>
        <v>5306060</v>
      </c>
      <c r="H5445" t="str">
        <f>VLOOKUP(C5445,reference!$A$1:$E$310,4,FALSE)</f>
        <v>ATAMBUA</v>
      </c>
      <c r="I5445" t="str">
        <f>VLOOKUP($D5445,reference!$G$1:$H$25,2,FALSE)</f>
        <v>Pertanian lahan kering  campur semak / kebun campur</v>
      </c>
      <c r="J5445" t="str">
        <f>VLOOKUP($E5445,reference!$G$1:$H$25,2,FALSE)</f>
        <v>Semak belukar</v>
      </c>
      <c r="K5445" t="str">
        <f t="shared" si="85"/>
        <v>Non Irigasi</v>
      </c>
      <c r="L5445" t="s">
        <v>327</v>
      </c>
    </row>
    <row r="5446" spans="1:12" x14ac:dyDescent="0.25">
      <c r="A5446" s="1">
        <v>5445</v>
      </c>
      <c r="B5446" s="3">
        <v>196</v>
      </c>
      <c r="C5446" s="1">
        <v>119</v>
      </c>
      <c r="D5446" s="1">
        <v>13</v>
      </c>
      <c r="E5446" s="1">
        <v>16</v>
      </c>
      <c r="F5446" s="1">
        <v>0</v>
      </c>
      <c r="G5446">
        <f>VLOOKUP(C5446,reference!$A$1:$E$310,5,FALSE)</f>
        <v>5306080</v>
      </c>
      <c r="H5446" t="str">
        <f>VLOOKUP(C5446,reference!$A$1:$E$310,4,FALSE)</f>
        <v>LAMAKNEN</v>
      </c>
      <c r="I5446" t="str">
        <f>VLOOKUP($D5446,reference!$G$1:$H$25,2,FALSE)</f>
        <v>Pertanian lahan kering  campur semak / kebun campur</v>
      </c>
      <c r="J5446" t="str">
        <f>VLOOKUP($E5446,reference!$G$1:$H$25,2,FALSE)</f>
        <v>Pemukiman</v>
      </c>
      <c r="K5446" t="str">
        <f t="shared" si="85"/>
        <v>Non Irigasi</v>
      </c>
      <c r="L5446" t="s">
        <v>327</v>
      </c>
    </row>
    <row r="5447" spans="1:12" x14ac:dyDescent="0.25">
      <c r="A5447" s="1">
        <v>5446</v>
      </c>
      <c r="B5447" s="3">
        <v>3</v>
      </c>
      <c r="C5447" s="1">
        <v>118</v>
      </c>
      <c r="D5447" s="1">
        <v>12</v>
      </c>
      <c r="E5447" s="1">
        <v>2</v>
      </c>
      <c r="F5447" s="1">
        <v>0</v>
      </c>
      <c r="G5447">
        <f>VLOOKUP(C5447,reference!$A$1:$E$310,5,FALSE)</f>
        <v>5306072</v>
      </c>
      <c r="H5447" t="str">
        <f>VLOOKUP(C5447,reference!$A$1:$E$310,4,FALSE)</f>
        <v>LASIOLAT</v>
      </c>
      <c r="I5447" t="str">
        <f>VLOOKUP($D5447,reference!$G$1:$H$25,2,FALSE)</f>
        <v>Pertanian lahan kering</v>
      </c>
      <c r="J5447" t="str">
        <f>VLOOKUP($E5447,reference!$G$1:$H$25,2,FALSE)</f>
        <v>Hutan lahan kering sekunder / bekas tebangan</v>
      </c>
      <c r="K5447" t="str">
        <f t="shared" si="85"/>
        <v>Non Irigasi</v>
      </c>
      <c r="L5447" t="s">
        <v>327</v>
      </c>
    </row>
    <row r="5448" spans="1:12" x14ac:dyDescent="0.25">
      <c r="A5448" s="1">
        <v>5447</v>
      </c>
      <c r="B5448" s="3">
        <v>15</v>
      </c>
      <c r="C5448" s="1">
        <v>118</v>
      </c>
      <c r="D5448" s="1">
        <v>12</v>
      </c>
      <c r="E5448" s="1">
        <v>11</v>
      </c>
      <c r="F5448" s="1">
        <v>0</v>
      </c>
      <c r="G5448">
        <f>VLOOKUP(C5448,reference!$A$1:$E$310,5,FALSE)</f>
        <v>5306072</v>
      </c>
      <c r="H5448" t="str">
        <f>VLOOKUP(C5448,reference!$A$1:$E$310,4,FALSE)</f>
        <v>LASIOLAT</v>
      </c>
      <c r="I5448" t="str">
        <f>VLOOKUP($D5448,reference!$G$1:$H$25,2,FALSE)</f>
        <v>Pertanian lahan kering</v>
      </c>
      <c r="J5448" t="str">
        <f>VLOOKUP($E5448,reference!$G$1:$H$25,2,FALSE)</f>
        <v>Savanna / Padang rumput</v>
      </c>
      <c r="K5448" t="str">
        <f t="shared" si="85"/>
        <v>Non Irigasi</v>
      </c>
      <c r="L5448" t="s">
        <v>327</v>
      </c>
    </row>
    <row r="5449" spans="1:12" x14ac:dyDescent="0.25">
      <c r="A5449" s="1">
        <v>5448</v>
      </c>
      <c r="B5449" s="3">
        <v>341</v>
      </c>
      <c r="C5449" s="1">
        <v>118</v>
      </c>
      <c r="D5449" s="1">
        <v>2</v>
      </c>
      <c r="E5449" s="1">
        <v>11</v>
      </c>
      <c r="F5449" s="1">
        <v>0</v>
      </c>
      <c r="G5449">
        <f>VLOOKUP(C5449,reference!$A$1:$E$310,5,FALSE)</f>
        <v>5306072</v>
      </c>
      <c r="H5449" t="str">
        <f>VLOOKUP(C5449,reference!$A$1:$E$310,4,FALSE)</f>
        <v>LASIOLAT</v>
      </c>
      <c r="I5449" t="str">
        <f>VLOOKUP($D5449,reference!$G$1:$H$25,2,FALSE)</f>
        <v>Hutan lahan kering sekunder / bekas tebangan</v>
      </c>
      <c r="J5449" t="str">
        <f>VLOOKUP($E5449,reference!$G$1:$H$25,2,FALSE)</f>
        <v>Savanna / Padang rumput</v>
      </c>
      <c r="K5449" t="str">
        <f t="shared" si="85"/>
        <v>Non Irigasi</v>
      </c>
      <c r="L5449" t="s">
        <v>328</v>
      </c>
    </row>
    <row r="5450" spans="1:12" x14ac:dyDescent="0.25">
      <c r="A5450" s="1">
        <v>5449</v>
      </c>
      <c r="B5450" s="3">
        <v>813</v>
      </c>
      <c r="C5450" s="1">
        <v>118</v>
      </c>
      <c r="D5450" s="1">
        <v>2</v>
      </c>
      <c r="E5450" s="1">
        <v>2</v>
      </c>
      <c r="F5450" s="1">
        <v>0</v>
      </c>
      <c r="G5450">
        <f>VLOOKUP(C5450,reference!$A$1:$E$310,5,FALSE)</f>
        <v>5306072</v>
      </c>
      <c r="H5450" t="str">
        <f>VLOOKUP(C5450,reference!$A$1:$E$310,4,FALSE)</f>
        <v>LASIOLAT</v>
      </c>
      <c r="I5450" t="str">
        <f>VLOOKUP($D5450,reference!$G$1:$H$25,2,FALSE)</f>
        <v>Hutan lahan kering sekunder / bekas tebangan</v>
      </c>
      <c r="J5450" t="str">
        <f>VLOOKUP($E5450,reference!$G$1:$H$25,2,FALSE)</f>
        <v>Hutan lahan kering sekunder / bekas tebangan</v>
      </c>
      <c r="K5450" t="str">
        <f t="shared" si="85"/>
        <v>Non Irigasi</v>
      </c>
      <c r="L5450" t="s">
        <v>327</v>
      </c>
    </row>
    <row r="5451" spans="1:12" x14ac:dyDescent="0.25">
      <c r="A5451" s="1">
        <v>5450</v>
      </c>
      <c r="B5451" s="3">
        <v>2064</v>
      </c>
      <c r="C5451" s="1">
        <v>110</v>
      </c>
      <c r="D5451" s="1">
        <v>9</v>
      </c>
      <c r="E5451" s="1">
        <v>2</v>
      </c>
      <c r="F5451" s="1">
        <v>0</v>
      </c>
      <c r="G5451">
        <f>VLOOKUP(C5451,reference!$A$1:$E$310,5,FALSE)</f>
        <v>5306050</v>
      </c>
      <c r="H5451" t="str">
        <f>VLOOKUP(C5451,reference!$A$1:$E$310,4,FALSE)</f>
        <v>TASIFETO BARAT</v>
      </c>
      <c r="I5451" t="str">
        <f>VLOOKUP($D5451,reference!$G$1:$H$25,2,FALSE)</f>
        <v>Semak belukar</v>
      </c>
      <c r="J5451" t="str">
        <f>VLOOKUP($E5451,reference!$G$1:$H$25,2,FALSE)</f>
        <v>Hutan lahan kering sekunder / bekas tebangan</v>
      </c>
      <c r="K5451" t="str">
        <f t="shared" si="85"/>
        <v>Non Irigasi</v>
      </c>
      <c r="L5451" t="s">
        <v>327</v>
      </c>
    </row>
    <row r="5452" spans="1:12" x14ac:dyDescent="0.25">
      <c r="A5452" s="1">
        <v>5451</v>
      </c>
      <c r="B5452" s="3">
        <v>7</v>
      </c>
      <c r="C5452" s="1">
        <v>114</v>
      </c>
      <c r="D5452" s="1">
        <v>9</v>
      </c>
      <c r="E5452" s="1">
        <v>18</v>
      </c>
      <c r="F5452" s="1">
        <v>0</v>
      </c>
      <c r="G5452">
        <f>VLOOKUP(C5452,reference!$A$1:$E$310,5,FALSE)</f>
        <v>5306061</v>
      </c>
      <c r="H5452" t="str">
        <f>VLOOKUP(C5452,reference!$A$1:$E$310,4,FALSE)</f>
        <v>ATAMBUA BARAT</v>
      </c>
      <c r="I5452" t="str">
        <f>VLOOKUP($D5452,reference!$G$1:$H$25,2,FALSE)</f>
        <v>Semak belukar</v>
      </c>
      <c r="J5452" t="str">
        <f>VLOOKUP($E5452,reference!$G$1:$H$25,2,FALSE)</f>
        <v>Lahan terbuka</v>
      </c>
      <c r="K5452" t="str">
        <f t="shared" si="85"/>
        <v>Non Irigasi</v>
      </c>
      <c r="L5452" t="s">
        <v>327</v>
      </c>
    </row>
    <row r="5453" spans="1:12" x14ac:dyDescent="0.25">
      <c r="A5453" s="1">
        <v>5452</v>
      </c>
      <c r="B5453" s="3">
        <v>9</v>
      </c>
      <c r="C5453" s="1">
        <v>114</v>
      </c>
      <c r="D5453" s="1">
        <v>9</v>
      </c>
      <c r="E5453" s="1">
        <v>16</v>
      </c>
      <c r="F5453" s="1">
        <v>0</v>
      </c>
      <c r="G5453">
        <f>VLOOKUP(C5453,reference!$A$1:$E$310,5,FALSE)</f>
        <v>5306061</v>
      </c>
      <c r="H5453" t="str">
        <f>VLOOKUP(C5453,reference!$A$1:$E$310,4,FALSE)</f>
        <v>ATAMBUA BARAT</v>
      </c>
      <c r="I5453" t="str">
        <f>VLOOKUP($D5453,reference!$G$1:$H$25,2,FALSE)</f>
        <v>Semak belukar</v>
      </c>
      <c r="J5453" t="str">
        <f>VLOOKUP($E5453,reference!$G$1:$H$25,2,FALSE)</f>
        <v>Pemukiman</v>
      </c>
      <c r="K5453" t="str">
        <f t="shared" si="85"/>
        <v>Non Irigasi</v>
      </c>
      <c r="L5453" t="s">
        <v>327</v>
      </c>
    </row>
    <row r="5454" spans="1:12" x14ac:dyDescent="0.25">
      <c r="A5454" s="1">
        <v>5453</v>
      </c>
      <c r="B5454" s="3">
        <v>1</v>
      </c>
      <c r="C5454" s="1">
        <v>118</v>
      </c>
      <c r="D5454" s="1">
        <v>2</v>
      </c>
      <c r="E5454" s="1">
        <v>16</v>
      </c>
      <c r="F5454" s="1">
        <v>0</v>
      </c>
      <c r="G5454">
        <f>VLOOKUP(C5454,reference!$A$1:$E$310,5,FALSE)</f>
        <v>5306072</v>
      </c>
      <c r="H5454" t="str">
        <f>VLOOKUP(C5454,reference!$A$1:$E$310,4,FALSE)</f>
        <v>LASIOLAT</v>
      </c>
      <c r="I5454" t="str">
        <f>VLOOKUP($D5454,reference!$G$1:$H$25,2,FALSE)</f>
        <v>Hutan lahan kering sekunder / bekas tebangan</v>
      </c>
      <c r="J5454" t="str">
        <f>VLOOKUP($E5454,reference!$G$1:$H$25,2,FALSE)</f>
        <v>Pemukiman</v>
      </c>
      <c r="K5454" t="str">
        <f t="shared" si="85"/>
        <v>Non Irigasi</v>
      </c>
      <c r="L5454" t="s">
        <v>328</v>
      </c>
    </row>
    <row r="5455" spans="1:12" x14ac:dyDescent="0.25">
      <c r="A5455" s="1">
        <v>5454</v>
      </c>
      <c r="B5455" s="3">
        <v>612</v>
      </c>
      <c r="C5455" s="1">
        <v>107</v>
      </c>
      <c r="D5455" s="1">
        <v>12</v>
      </c>
      <c r="E5455" s="1">
        <v>14</v>
      </c>
      <c r="F5455" s="1">
        <v>0</v>
      </c>
      <c r="G5455">
        <f>VLOOKUP(C5455,reference!$A$1:$E$310,5,FALSE)</f>
        <v>5305061</v>
      </c>
      <c r="H5455" t="str">
        <f>VLOOKUP(C5455,reference!$A$1:$E$310,4,FALSE)</f>
        <v>BIBOKI ANLEU</v>
      </c>
      <c r="I5455" t="str">
        <f>VLOOKUP($D5455,reference!$G$1:$H$25,2,FALSE)</f>
        <v>Pertanian lahan kering</v>
      </c>
      <c r="J5455" t="str">
        <f>VLOOKUP($E5455,reference!$G$1:$H$25,2,FALSE)</f>
        <v>Sawah</v>
      </c>
      <c r="K5455" t="str">
        <f t="shared" si="85"/>
        <v>Non Irigasi</v>
      </c>
      <c r="L5455" t="s">
        <v>327</v>
      </c>
    </row>
    <row r="5456" spans="1:12" x14ac:dyDescent="0.25">
      <c r="A5456" s="1">
        <v>5455</v>
      </c>
      <c r="B5456" s="3">
        <v>44</v>
      </c>
      <c r="C5456" s="1">
        <v>113</v>
      </c>
      <c r="D5456" s="1">
        <v>13</v>
      </c>
      <c r="E5456" s="1">
        <v>11</v>
      </c>
      <c r="F5456" s="1">
        <v>0</v>
      </c>
      <c r="G5456">
        <f>VLOOKUP(C5456,reference!$A$1:$E$310,5,FALSE)</f>
        <v>5306060</v>
      </c>
      <c r="H5456" t="str">
        <f>VLOOKUP(C5456,reference!$A$1:$E$310,4,FALSE)</f>
        <v>ATAMBUA</v>
      </c>
      <c r="I5456" t="str">
        <f>VLOOKUP($D5456,reference!$G$1:$H$25,2,FALSE)</f>
        <v>Pertanian lahan kering  campur semak / kebun campur</v>
      </c>
      <c r="J5456" t="str">
        <f>VLOOKUP($E5456,reference!$G$1:$H$25,2,FALSE)</f>
        <v>Savanna / Padang rumput</v>
      </c>
      <c r="K5456" t="str">
        <f t="shared" si="85"/>
        <v>Non Irigasi</v>
      </c>
      <c r="L5456" t="s">
        <v>327</v>
      </c>
    </row>
    <row r="5457" spans="1:12" x14ac:dyDescent="0.25">
      <c r="A5457" s="1">
        <v>5456</v>
      </c>
      <c r="B5457" s="3">
        <v>181</v>
      </c>
      <c r="C5457" s="1">
        <v>114</v>
      </c>
      <c r="D5457" s="1">
        <v>13</v>
      </c>
      <c r="E5457" s="1">
        <v>16</v>
      </c>
      <c r="F5457" s="1">
        <v>0</v>
      </c>
      <c r="G5457">
        <f>VLOOKUP(C5457,reference!$A$1:$E$310,5,FALSE)</f>
        <v>5306061</v>
      </c>
      <c r="H5457" t="str">
        <f>VLOOKUP(C5457,reference!$A$1:$E$310,4,FALSE)</f>
        <v>ATAMBUA BARAT</v>
      </c>
      <c r="I5457" t="str">
        <f>VLOOKUP($D5457,reference!$G$1:$H$25,2,FALSE)</f>
        <v>Pertanian lahan kering  campur semak / kebun campur</v>
      </c>
      <c r="J5457" t="str">
        <f>VLOOKUP($E5457,reference!$G$1:$H$25,2,FALSE)</f>
        <v>Pemukiman</v>
      </c>
      <c r="K5457" t="str">
        <f t="shared" si="85"/>
        <v>Non Irigasi</v>
      </c>
      <c r="L5457" t="s">
        <v>327</v>
      </c>
    </row>
    <row r="5458" spans="1:12" x14ac:dyDescent="0.25">
      <c r="A5458" s="1">
        <v>5457</v>
      </c>
      <c r="B5458" s="3">
        <v>164</v>
      </c>
      <c r="C5458" s="1">
        <v>107</v>
      </c>
      <c r="D5458" s="1">
        <v>11</v>
      </c>
      <c r="E5458" s="1">
        <v>14</v>
      </c>
      <c r="F5458" s="1">
        <v>0</v>
      </c>
      <c r="G5458">
        <f>VLOOKUP(C5458,reference!$A$1:$E$310,5,FALSE)</f>
        <v>5305061</v>
      </c>
      <c r="H5458" t="str">
        <f>VLOOKUP(C5458,reference!$A$1:$E$310,4,FALSE)</f>
        <v>BIBOKI ANLEU</v>
      </c>
      <c r="I5458" t="str">
        <f>VLOOKUP($D5458,reference!$G$1:$H$25,2,FALSE)</f>
        <v>Savanna / Padang rumput</v>
      </c>
      <c r="J5458" t="str">
        <f>VLOOKUP($E5458,reference!$G$1:$H$25,2,FALSE)</f>
        <v>Sawah</v>
      </c>
      <c r="K5458" t="str">
        <f t="shared" si="85"/>
        <v>Non Irigasi</v>
      </c>
      <c r="L5458" t="s">
        <v>327</v>
      </c>
    </row>
    <row r="5459" spans="1:12" x14ac:dyDescent="0.25">
      <c r="A5459" s="1">
        <v>5458</v>
      </c>
      <c r="B5459" s="3">
        <v>44</v>
      </c>
      <c r="C5459" s="1">
        <v>113</v>
      </c>
      <c r="D5459" s="1">
        <v>16</v>
      </c>
      <c r="E5459" s="1">
        <v>20</v>
      </c>
      <c r="F5459" s="1">
        <v>0</v>
      </c>
      <c r="G5459">
        <f>VLOOKUP(C5459,reference!$A$1:$E$310,5,FALSE)</f>
        <v>5306060</v>
      </c>
      <c r="H5459" t="str">
        <f>VLOOKUP(C5459,reference!$A$1:$E$310,4,FALSE)</f>
        <v>ATAMBUA</v>
      </c>
      <c r="I5459" t="str">
        <f>VLOOKUP($D5459,reference!$G$1:$H$25,2,FALSE)</f>
        <v>Pemukiman</v>
      </c>
      <c r="J5459" t="str">
        <f>VLOOKUP($E5459,reference!$G$1:$H$25,2,FALSE)</f>
        <v>Tubuh air</v>
      </c>
      <c r="K5459" t="str">
        <f t="shared" si="85"/>
        <v>Non Irigasi</v>
      </c>
      <c r="L5459" t="s">
        <v>327</v>
      </c>
    </row>
    <row r="5460" spans="1:12" x14ac:dyDescent="0.25">
      <c r="A5460" s="1">
        <v>5459</v>
      </c>
      <c r="B5460" s="3">
        <v>11</v>
      </c>
      <c r="C5460" s="1">
        <v>118</v>
      </c>
      <c r="D5460" s="1">
        <v>13</v>
      </c>
      <c r="E5460" s="1">
        <v>12</v>
      </c>
      <c r="F5460" s="1">
        <v>0</v>
      </c>
      <c r="G5460">
        <f>VLOOKUP(C5460,reference!$A$1:$E$310,5,FALSE)</f>
        <v>5306072</v>
      </c>
      <c r="H5460" t="str">
        <f>VLOOKUP(C5460,reference!$A$1:$E$310,4,FALSE)</f>
        <v>LASIOLAT</v>
      </c>
      <c r="I5460" t="str">
        <f>VLOOKUP($D5460,reference!$G$1:$H$25,2,FALSE)</f>
        <v>Pertanian lahan kering  campur semak / kebun campur</v>
      </c>
      <c r="J5460" t="str">
        <f>VLOOKUP($E5460,reference!$G$1:$H$25,2,FALSE)</f>
        <v>Pertanian lahan kering</v>
      </c>
      <c r="K5460" t="str">
        <f t="shared" si="85"/>
        <v>Non Irigasi</v>
      </c>
      <c r="L5460" t="s">
        <v>327</v>
      </c>
    </row>
    <row r="5461" spans="1:12" x14ac:dyDescent="0.25">
      <c r="A5461" s="1">
        <v>5460</v>
      </c>
      <c r="B5461" s="3">
        <v>13</v>
      </c>
      <c r="C5461" s="1">
        <v>107</v>
      </c>
      <c r="D5461" s="1">
        <v>9</v>
      </c>
      <c r="E5461" s="1">
        <v>16</v>
      </c>
      <c r="F5461" s="1">
        <v>0</v>
      </c>
      <c r="G5461">
        <f>VLOOKUP(C5461,reference!$A$1:$E$310,5,FALSE)</f>
        <v>5305061</v>
      </c>
      <c r="H5461" t="str">
        <f>VLOOKUP(C5461,reference!$A$1:$E$310,4,FALSE)</f>
        <v>BIBOKI ANLEU</v>
      </c>
      <c r="I5461" t="str">
        <f>VLOOKUP($D5461,reference!$G$1:$H$25,2,FALSE)</f>
        <v>Semak belukar</v>
      </c>
      <c r="J5461" t="str">
        <f>VLOOKUP($E5461,reference!$G$1:$H$25,2,FALSE)</f>
        <v>Pemukiman</v>
      </c>
      <c r="K5461" t="str">
        <f t="shared" si="85"/>
        <v>Non Irigasi</v>
      </c>
      <c r="L5461" t="s">
        <v>327</v>
      </c>
    </row>
    <row r="5462" spans="1:12" x14ac:dyDescent="0.25">
      <c r="A5462" s="1">
        <v>5461</v>
      </c>
      <c r="B5462" s="3">
        <v>12</v>
      </c>
      <c r="C5462" s="1">
        <v>116</v>
      </c>
      <c r="D5462" s="1">
        <v>2</v>
      </c>
      <c r="E5462" s="1">
        <v>20</v>
      </c>
      <c r="F5462" s="1">
        <v>0</v>
      </c>
      <c r="G5462">
        <f>VLOOKUP(C5462,reference!$A$1:$E$310,5,FALSE)</f>
        <v>5306070</v>
      </c>
      <c r="H5462" t="str">
        <f>VLOOKUP(C5462,reference!$A$1:$E$310,4,FALSE)</f>
        <v>TASIFETO TIMUR</v>
      </c>
      <c r="I5462" t="str">
        <f>VLOOKUP($D5462,reference!$G$1:$H$25,2,FALSE)</f>
        <v>Hutan lahan kering sekunder / bekas tebangan</v>
      </c>
      <c r="J5462" t="str">
        <f>VLOOKUP($E5462,reference!$G$1:$H$25,2,FALSE)</f>
        <v>Tubuh air</v>
      </c>
      <c r="K5462" t="str">
        <f t="shared" si="85"/>
        <v>Non Irigasi</v>
      </c>
      <c r="L5462" t="s">
        <v>328</v>
      </c>
    </row>
    <row r="5463" spans="1:12" x14ac:dyDescent="0.25">
      <c r="A5463" s="1">
        <v>5462</v>
      </c>
      <c r="B5463" s="3">
        <v>802</v>
      </c>
      <c r="C5463" s="1">
        <v>116</v>
      </c>
      <c r="D5463" s="1">
        <v>13</v>
      </c>
      <c r="E5463" s="1">
        <v>12</v>
      </c>
      <c r="F5463" s="1">
        <v>0</v>
      </c>
      <c r="G5463">
        <f>VLOOKUP(C5463,reference!$A$1:$E$310,5,FALSE)</f>
        <v>5306070</v>
      </c>
      <c r="H5463" t="str">
        <f>VLOOKUP(C5463,reference!$A$1:$E$310,4,FALSE)</f>
        <v>TASIFETO TIMUR</v>
      </c>
      <c r="I5463" t="str">
        <f>VLOOKUP($D5463,reference!$G$1:$H$25,2,FALSE)</f>
        <v>Pertanian lahan kering  campur semak / kebun campur</v>
      </c>
      <c r="J5463" t="str">
        <f>VLOOKUP($E5463,reference!$G$1:$H$25,2,FALSE)</f>
        <v>Pertanian lahan kering</v>
      </c>
      <c r="K5463" t="str">
        <f t="shared" si="85"/>
        <v>Non Irigasi</v>
      </c>
      <c r="L5463" t="s">
        <v>327</v>
      </c>
    </row>
    <row r="5464" spans="1:12" x14ac:dyDescent="0.25">
      <c r="A5464" s="1">
        <v>5463</v>
      </c>
      <c r="B5464" s="3">
        <v>2021</v>
      </c>
      <c r="C5464" s="1">
        <v>116</v>
      </c>
      <c r="D5464" s="1">
        <v>13</v>
      </c>
      <c r="E5464" s="1">
        <v>9</v>
      </c>
      <c r="F5464" s="1">
        <v>0</v>
      </c>
      <c r="G5464">
        <f>VLOOKUP(C5464,reference!$A$1:$E$310,5,FALSE)</f>
        <v>5306070</v>
      </c>
      <c r="H5464" t="str">
        <f>VLOOKUP(C5464,reference!$A$1:$E$310,4,FALSE)</f>
        <v>TASIFETO TIMUR</v>
      </c>
      <c r="I5464" t="str">
        <f>VLOOKUP($D5464,reference!$G$1:$H$25,2,FALSE)</f>
        <v>Pertanian lahan kering  campur semak / kebun campur</v>
      </c>
      <c r="J5464" t="str">
        <f>VLOOKUP($E5464,reference!$G$1:$H$25,2,FALSE)</f>
        <v>Semak belukar</v>
      </c>
      <c r="K5464" t="str">
        <f t="shared" si="85"/>
        <v>Non Irigasi</v>
      </c>
      <c r="L5464" t="s">
        <v>327</v>
      </c>
    </row>
    <row r="5465" spans="1:12" x14ac:dyDescent="0.25">
      <c r="A5465" s="1">
        <v>5464</v>
      </c>
      <c r="B5465" s="3">
        <v>63</v>
      </c>
      <c r="C5465" s="1">
        <v>118</v>
      </c>
      <c r="D5465" s="1">
        <v>13</v>
      </c>
      <c r="E5465" s="1">
        <v>9</v>
      </c>
      <c r="F5465" s="1">
        <v>0</v>
      </c>
      <c r="G5465">
        <f>VLOOKUP(C5465,reference!$A$1:$E$310,5,FALSE)</f>
        <v>5306072</v>
      </c>
      <c r="H5465" t="str">
        <f>VLOOKUP(C5465,reference!$A$1:$E$310,4,FALSE)</f>
        <v>LASIOLAT</v>
      </c>
      <c r="I5465" t="str">
        <f>VLOOKUP($D5465,reference!$G$1:$H$25,2,FALSE)</f>
        <v>Pertanian lahan kering  campur semak / kebun campur</v>
      </c>
      <c r="J5465" t="str">
        <f>VLOOKUP($E5465,reference!$G$1:$H$25,2,FALSE)</f>
        <v>Semak belukar</v>
      </c>
      <c r="K5465" t="str">
        <f t="shared" si="85"/>
        <v>Non Irigasi</v>
      </c>
      <c r="L5465" t="s">
        <v>327</v>
      </c>
    </row>
    <row r="5466" spans="1:12" x14ac:dyDescent="0.25">
      <c r="A5466" s="1">
        <v>5465</v>
      </c>
      <c r="B5466" s="3">
        <v>66</v>
      </c>
      <c r="C5466" s="1">
        <v>116</v>
      </c>
      <c r="D5466" s="1">
        <v>20</v>
      </c>
      <c r="E5466" s="1">
        <v>20</v>
      </c>
      <c r="F5466" s="1">
        <v>0</v>
      </c>
      <c r="G5466">
        <f>VLOOKUP(C5466,reference!$A$1:$E$310,5,FALSE)</f>
        <v>5306070</v>
      </c>
      <c r="H5466" t="str">
        <f>VLOOKUP(C5466,reference!$A$1:$E$310,4,FALSE)</f>
        <v>TASIFETO TIMUR</v>
      </c>
      <c r="I5466" t="str">
        <f>VLOOKUP($D5466,reference!$G$1:$H$25,2,FALSE)</f>
        <v>Tubuh air</v>
      </c>
      <c r="J5466" t="str">
        <f>VLOOKUP($E5466,reference!$G$1:$H$25,2,FALSE)</f>
        <v>Tubuh air</v>
      </c>
      <c r="K5466" t="str">
        <f t="shared" si="85"/>
        <v>Non Irigasi</v>
      </c>
      <c r="L5466" t="s">
        <v>327</v>
      </c>
    </row>
    <row r="5467" spans="1:12" x14ac:dyDescent="0.25">
      <c r="A5467" s="1">
        <v>5466</v>
      </c>
      <c r="B5467" s="3">
        <v>9</v>
      </c>
      <c r="C5467" s="1">
        <v>116</v>
      </c>
      <c r="D5467" s="1">
        <v>20</v>
      </c>
      <c r="E5467" s="1">
        <v>13</v>
      </c>
      <c r="F5467" s="1">
        <v>0</v>
      </c>
      <c r="G5467">
        <f>VLOOKUP(C5467,reference!$A$1:$E$310,5,FALSE)</f>
        <v>5306070</v>
      </c>
      <c r="H5467" t="str">
        <f>VLOOKUP(C5467,reference!$A$1:$E$310,4,FALSE)</f>
        <v>TASIFETO TIMUR</v>
      </c>
      <c r="I5467" t="str">
        <f>VLOOKUP($D5467,reference!$G$1:$H$25,2,FALSE)</f>
        <v>Tubuh air</v>
      </c>
      <c r="J5467" t="str">
        <f>VLOOKUP($E5467,reference!$G$1:$H$25,2,FALSE)</f>
        <v>Pertanian lahan kering  campur semak / kebun campur</v>
      </c>
      <c r="K5467" t="str">
        <f t="shared" si="85"/>
        <v>Non Irigasi</v>
      </c>
      <c r="L5467" t="s">
        <v>327</v>
      </c>
    </row>
    <row r="5468" spans="1:12" x14ac:dyDescent="0.25">
      <c r="A5468" s="1">
        <v>5467</v>
      </c>
      <c r="B5468" s="3">
        <v>471</v>
      </c>
      <c r="C5468" s="1">
        <v>107</v>
      </c>
      <c r="D5468" s="1">
        <v>12</v>
      </c>
      <c r="E5468" s="1">
        <v>16</v>
      </c>
      <c r="F5468" s="1">
        <v>0</v>
      </c>
      <c r="G5468">
        <f>VLOOKUP(C5468,reference!$A$1:$E$310,5,FALSE)</f>
        <v>5305061</v>
      </c>
      <c r="H5468" t="str">
        <f>VLOOKUP(C5468,reference!$A$1:$E$310,4,FALSE)</f>
        <v>BIBOKI ANLEU</v>
      </c>
      <c r="I5468" t="str">
        <f>VLOOKUP($D5468,reference!$G$1:$H$25,2,FALSE)</f>
        <v>Pertanian lahan kering</v>
      </c>
      <c r="J5468" t="str">
        <f>VLOOKUP($E5468,reference!$G$1:$H$25,2,FALSE)</f>
        <v>Pemukiman</v>
      </c>
      <c r="K5468" t="str">
        <f t="shared" si="85"/>
        <v>Non Irigasi</v>
      </c>
      <c r="L5468" t="s">
        <v>327</v>
      </c>
    </row>
    <row r="5469" spans="1:12" x14ac:dyDescent="0.25">
      <c r="A5469" s="1">
        <v>5468</v>
      </c>
      <c r="B5469" s="3">
        <v>1</v>
      </c>
      <c r="C5469" s="1">
        <v>116</v>
      </c>
      <c r="D5469" s="1">
        <v>16</v>
      </c>
      <c r="E5469" s="1">
        <v>20</v>
      </c>
      <c r="F5469" s="1">
        <v>0</v>
      </c>
      <c r="G5469">
        <f>VLOOKUP(C5469,reference!$A$1:$E$310,5,FALSE)</f>
        <v>5306070</v>
      </c>
      <c r="H5469" t="str">
        <f>VLOOKUP(C5469,reference!$A$1:$E$310,4,FALSE)</f>
        <v>TASIFETO TIMUR</v>
      </c>
      <c r="I5469" t="str">
        <f>VLOOKUP($D5469,reference!$G$1:$H$25,2,FALSE)</f>
        <v>Pemukiman</v>
      </c>
      <c r="J5469" t="str">
        <f>VLOOKUP($E5469,reference!$G$1:$H$25,2,FALSE)</f>
        <v>Tubuh air</v>
      </c>
      <c r="K5469" t="str">
        <f t="shared" si="85"/>
        <v>Non Irigasi</v>
      </c>
      <c r="L5469" t="s">
        <v>327</v>
      </c>
    </row>
    <row r="5470" spans="1:12" x14ac:dyDescent="0.25">
      <c r="A5470" s="1">
        <v>5469</v>
      </c>
      <c r="B5470" s="3">
        <v>12</v>
      </c>
      <c r="C5470" s="1">
        <v>118</v>
      </c>
      <c r="D5470" s="1">
        <v>13</v>
      </c>
      <c r="E5470" s="1">
        <v>16</v>
      </c>
      <c r="F5470" s="1">
        <v>0</v>
      </c>
      <c r="G5470">
        <f>VLOOKUP(C5470,reference!$A$1:$E$310,5,FALSE)</f>
        <v>5306072</v>
      </c>
      <c r="H5470" t="str">
        <f>VLOOKUP(C5470,reference!$A$1:$E$310,4,FALSE)</f>
        <v>LASIOLAT</v>
      </c>
      <c r="I5470" t="str">
        <f>VLOOKUP($D5470,reference!$G$1:$H$25,2,FALSE)</f>
        <v>Pertanian lahan kering  campur semak / kebun campur</v>
      </c>
      <c r="J5470" t="str">
        <f>VLOOKUP($E5470,reference!$G$1:$H$25,2,FALSE)</f>
        <v>Pemukiman</v>
      </c>
      <c r="K5470" t="str">
        <f t="shared" si="85"/>
        <v>Non Irigasi</v>
      </c>
      <c r="L5470" t="s">
        <v>327</v>
      </c>
    </row>
    <row r="5471" spans="1:12" x14ac:dyDescent="0.25">
      <c r="A5471" s="1">
        <v>5470</v>
      </c>
      <c r="B5471" s="3">
        <v>1</v>
      </c>
      <c r="C5471" s="1">
        <v>116</v>
      </c>
      <c r="D5471" s="1">
        <v>16</v>
      </c>
      <c r="E5471" s="1">
        <v>13</v>
      </c>
      <c r="F5471" s="1">
        <v>0</v>
      </c>
      <c r="G5471">
        <f>VLOOKUP(C5471,reference!$A$1:$E$310,5,FALSE)</f>
        <v>5306070</v>
      </c>
      <c r="H5471" t="str">
        <f>VLOOKUP(C5471,reference!$A$1:$E$310,4,FALSE)</f>
        <v>TASIFETO TIMUR</v>
      </c>
      <c r="I5471" t="str">
        <f>VLOOKUP($D5471,reference!$G$1:$H$25,2,FALSE)</f>
        <v>Pemukiman</v>
      </c>
      <c r="J5471" t="str">
        <f>VLOOKUP($E5471,reference!$G$1:$H$25,2,FALSE)</f>
        <v>Pertanian lahan kering  campur semak / kebun campur</v>
      </c>
      <c r="K5471" t="str">
        <f t="shared" si="85"/>
        <v>Non Irigasi</v>
      </c>
      <c r="L5471" t="s">
        <v>327</v>
      </c>
    </row>
    <row r="5472" spans="1:12" x14ac:dyDescent="0.25">
      <c r="A5472" s="1">
        <v>5471</v>
      </c>
      <c r="B5472" s="3">
        <v>1</v>
      </c>
      <c r="C5472" s="1">
        <v>118</v>
      </c>
      <c r="D5472" s="1">
        <v>12</v>
      </c>
      <c r="E5472" s="1">
        <v>9</v>
      </c>
      <c r="F5472" s="1">
        <v>0</v>
      </c>
      <c r="G5472">
        <f>VLOOKUP(C5472,reference!$A$1:$E$310,5,FALSE)</f>
        <v>5306072</v>
      </c>
      <c r="H5472" t="str">
        <f>VLOOKUP(C5472,reference!$A$1:$E$310,4,FALSE)</f>
        <v>LASIOLAT</v>
      </c>
      <c r="I5472" t="str">
        <f>VLOOKUP($D5472,reference!$G$1:$H$25,2,FALSE)</f>
        <v>Pertanian lahan kering</v>
      </c>
      <c r="J5472" t="str">
        <f>VLOOKUP($E5472,reference!$G$1:$H$25,2,FALSE)</f>
        <v>Semak belukar</v>
      </c>
      <c r="K5472" t="str">
        <f t="shared" si="85"/>
        <v>Non Irigasi</v>
      </c>
      <c r="L5472" t="s">
        <v>327</v>
      </c>
    </row>
    <row r="5473" spans="1:12" x14ac:dyDescent="0.25">
      <c r="A5473" s="1">
        <v>5472</v>
      </c>
      <c r="B5473" s="3">
        <v>6</v>
      </c>
      <c r="C5473" s="1">
        <v>119</v>
      </c>
      <c r="D5473" s="1">
        <v>13</v>
      </c>
      <c r="E5473" s="1">
        <v>14</v>
      </c>
      <c r="F5473" s="1">
        <v>0</v>
      </c>
      <c r="G5473">
        <f>VLOOKUP(C5473,reference!$A$1:$E$310,5,FALSE)</f>
        <v>5306080</v>
      </c>
      <c r="H5473" t="str">
        <f>VLOOKUP(C5473,reference!$A$1:$E$310,4,FALSE)</f>
        <v>LAMAKNEN</v>
      </c>
      <c r="I5473" t="str">
        <f>VLOOKUP($D5473,reference!$G$1:$H$25,2,FALSE)</f>
        <v>Pertanian lahan kering  campur semak / kebun campur</v>
      </c>
      <c r="J5473" t="str">
        <f>VLOOKUP($E5473,reference!$G$1:$H$25,2,FALSE)</f>
        <v>Sawah</v>
      </c>
      <c r="K5473" t="str">
        <f t="shared" si="85"/>
        <v>Non Irigasi</v>
      </c>
      <c r="L5473" t="s">
        <v>327</v>
      </c>
    </row>
    <row r="5474" spans="1:12" x14ac:dyDescent="0.25">
      <c r="A5474" s="1">
        <v>5473</v>
      </c>
      <c r="B5474" s="3">
        <v>45</v>
      </c>
      <c r="C5474" s="1">
        <v>107</v>
      </c>
      <c r="D5474" s="1">
        <v>11</v>
      </c>
      <c r="E5474" s="1">
        <v>16</v>
      </c>
      <c r="F5474" s="1">
        <v>0</v>
      </c>
      <c r="G5474">
        <f>VLOOKUP(C5474,reference!$A$1:$E$310,5,FALSE)</f>
        <v>5305061</v>
      </c>
      <c r="H5474" t="str">
        <f>VLOOKUP(C5474,reference!$A$1:$E$310,4,FALSE)</f>
        <v>BIBOKI ANLEU</v>
      </c>
      <c r="I5474" t="str">
        <f>VLOOKUP($D5474,reference!$G$1:$H$25,2,FALSE)</f>
        <v>Savanna / Padang rumput</v>
      </c>
      <c r="J5474" t="str">
        <f>VLOOKUP($E5474,reference!$G$1:$H$25,2,FALSE)</f>
        <v>Pemukiman</v>
      </c>
      <c r="K5474" t="str">
        <f t="shared" si="85"/>
        <v>Non Irigasi</v>
      </c>
      <c r="L5474" t="s">
        <v>327</v>
      </c>
    </row>
    <row r="5475" spans="1:12" x14ac:dyDescent="0.25">
      <c r="A5475" s="1">
        <v>5474</v>
      </c>
      <c r="B5475" s="3">
        <v>173</v>
      </c>
      <c r="C5475" s="1">
        <v>107</v>
      </c>
      <c r="D5475" s="1">
        <v>12</v>
      </c>
      <c r="E5475" s="1">
        <v>13</v>
      </c>
      <c r="F5475" s="1">
        <v>0</v>
      </c>
      <c r="G5475">
        <f>VLOOKUP(C5475,reference!$A$1:$E$310,5,FALSE)</f>
        <v>5305061</v>
      </c>
      <c r="H5475" t="str">
        <f>VLOOKUP(C5475,reference!$A$1:$E$310,4,FALSE)</f>
        <v>BIBOKI ANLEU</v>
      </c>
      <c r="I5475" t="str">
        <f>VLOOKUP($D5475,reference!$G$1:$H$25,2,FALSE)</f>
        <v>Pertanian lahan kering</v>
      </c>
      <c r="J5475" t="str">
        <f>VLOOKUP($E5475,reference!$G$1:$H$25,2,FALSE)</f>
        <v>Pertanian lahan kering  campur semak / kebun campur</v>
      </c>
      <c r="K5475" t="str">
        <f t="shared" si="85"/>
        <v>Non Irigasi</v>
      </c>
      <c r="L5475" t="s">
        <v>327</v>
      </c>
    </row>
    <row r="5476" spans="1:12" x14ac:dyDescent="0.25">
      <c r="A5476" s="1">
        <v>5475</v>
      </c>
      <c r="B5476" s="3">
        <v>1</v>
      </c>
      <c r="C5476" s="1">
        <v>119</v>
      </c>
      <c r="D5476" s="1">
        <v>14</v>
      </c>
      <c r="E5476" s="1">
        <v>16</v>
      </c>
      <c r="F5476" s="1">
        <v>0</v>
      </c>
      <c r="G5476">
        <f>VLOOKUP(C5476,reference!$A$1:$E$310,5,FALSE)</f>
        <v>5306080</v>
      </c>
      <c r="H5476" t="str">
        <f>VLOOKUP(C5476,reference!$A$1:$E$310,4,FALSE)</f>
        <v>LAMAKNEN</v>
      </c>
      <c r="I5476" t="str">
        <f>VLOOKUP($D5476,reference!$G$1:$H$25,2,FALSE)</f>
        <v>Sawah</v>
      </c>
      <c r="J5476" t="str">
        <f>VLOOKUP($E5476,reference!$G$1:$H$25,2,FALSE)</f>
        <v>Pemukiman</v>
      </c>
      <c r="K5476" t="str">
        <f t="shared" si="85"/>
        <v>Non Irigasi</v>
      </c>
      <c r="L5476" t="s">
        <v>327</v>
      </c>
    </row>
    <row r="5477" spans="1:12" x14ac:dyDescent="0.25">
      <c r="A5477" s="1">
        <v>5476</v>
      </c>
      <c r="B5477" s="3">
        <v>14</v>
      </c>
      <c r="C5477" s="1">
        <v>107</v>
      </c>
      <c r="D5477" s="1">
        <v>12</v>
      </c>
      <c r="E5477" s="1">
        <v>9</v>
      </c>
      <c r="F5477" s="1">
        <v>0</v>
      </c>
      <c r="G5477">
        <f>VLOOKUP(C5477,reference!$A$1:$E$310,5,FALSE)</f>
        <v>5305061</v>
      </c>
      <c r="H5477" t="str">
        <f>VLOOKUP(C5477,reference!$A$1:$E$310,4,FALSE)</f>
        <v>BIBOKI ANLEU</v>
      </c>
      <c r="I5477" t="str">
        <f>VLOOKUP($D5477,reference!$G$1:$H$25,2,FALSE)</f>
        <v>Pertanian lahan kering</v>
      </c>
      <c r="J5477" t="str">
        <f>VLOOKUP($E5477,reference!$G$1:$H$25,2,FALSE)</f>
        <v>Semak belukar</v>
      </c>
      <c r="K5477" t="str">
        <f t="shared" si="85"/>
        <v>Non Irigasi</v>
      </c>
      <c r="L5477" t="s">
        <v>327</v>
      </c>
    </row>
    <row r="5478" spans="1:12" x14ac:dyDescent="0.25">
      <c r="A5478" s="1">
        <v>5477</v>
      </c>
      <c r="B5478" s="3">
        <v>1367</v>
      </c>
      <c r="C5478" s="1">
        <v>107</v>
      </c>
      <c r="D5478" s="1">
        <v>11</v>
      </c>
      <c r="E5478" s="1">
        <v>13</v>
      </c>
      <c r="F5478" s="1">
        <v>0</v>
      </c>
      <c r="G5478">
        <f>VLOOKUP(C5478,reference!$A$1:$E$310,5,FALSE)</f>
        <v>5305061</v>
      </c>
      <c r="H5478" t="str">
        <f>VLOOKUP(C5478,reference!$A$1:$E$310,4,FALSE)</f>
        <v>BIBOKI ANLEU</v>
      </c>
      <c r="I5478" t="str">
        <f>VLOOKUP($D5478,reference!$G$1:$H$25,2,FALSE)</f>
        <v>Savanna / Padang rumput</v>
      </c>
      <c r="J5478" t="str">
        <f>VLOOKUP($E5478,reference!$G$1:$H$25,2,FALSE)</f>
        <v>Pertanian lahan kering  campur semak / kebun campur</v>
      </c>
      <c r="K5478" t="str">
        <f t="shared" si="85"/>
        <v>Non Irigasi</v>
      </c>
      <c r="L5478" t="s">
        <v>327</v>
      </c>
    </row>
    <row r="5479" spans="1:12" x14ac:dyDescent="0.25">
      <c r="A5479" s="1">
        <v>5478</v>
      </c>
      <c r="B5479" s="3">
        <v>263</v>
      </c>
      <c r="C5479" s="1">
        <v>116</v>
      </c>
      <c r="D5479" s="1">
        <v>9</v>
      </c>
      <c r="E5479" s="1">
        <v>11</v>
      </c>
      <c r="F5479" s="1">
        <v>0</v>
      </c>
      <c r="G5479">
        <f>VLOOKUP(C5479,reference!$A$1:$E$310,5,FALSE)</f>
        <v>5306070</v>
      </c>
      <c r="H5479" t="str">
        <f>VLOOKUP(C5479,reference!$A$1:$E$310,4,FALSE)</f>
        <v>TASIFETO TIMUR</v>
      </c>
      <c r="I5479" t="str">
        <f>VLOOKUP($D5479,reference!$G$1:$H$25,2,FALSE)</f>
        <v>Semak belukar</v>
      </c>
      <c r="J5479" t="str">
        <f>VLOOKUP($E5479,reference!$G$1:$H$25,2,FALSE)</f>
        <v>Savanna / Padang rumput</v>
      </c>
      <c r="K5479" t="str">
        <f t="shared" si="85"/>
        <v>Non Irigasi</v>
      </c>
      <c r="L5479" t="s">
        <v>327</v>
      </c>
    </row>
    <row r="5480" spans="1:12" x14ac:dyDescent="0.25">
      <c r="A5480" s="1">
        <v>5479</v>
      </c>
      <c r="B5480" s="3">
        <v>397</v>
      </c>
      <c r="C5480" s="1">
        <v>114</v>
      </c>
      <c r="D5480" s="1">
        <v>16</v>
      </c>
      <c r="E5480" s="1">
        <v>16</v>
      </c>
      <c r="F5480" s="1">
        <v>0</v>
      </c>
      <c r="G5480">
        <f>VLOOKUP(C5480,reference!$A$1:$E$310,5,FALSE)</f>
        <v>5306061</v>
      </c>
      <c r="H5480" t="str">
        <f>VLOOKUP(C5480,reference!$A$1:$E$310,4,FALSE)</f>
        <v>ATAMBUA BARAT</v>
      </c>
      <c r="I5480" t="str">
        <f>VLOOKUP($D5480,reference!$G$1:$H$25,2,FALSE)</f>
        <v>Pemukiman</v>
      </c>
      <c r="J5480" t="str">
        <f>VLOOKUP($E5480,reference!$G$1:$H$25,2,FALSE)</f>
        <v>Pemukiman</v>
      </c>
      <c r="K5480" t="str">
        <f t="shared" si="85"/>
        <v>Non Irigasi</v>
      </c>
      <c r="L5480" t="s">
        <v>327</v>
      </c>
    </row>
    <row r="5481" spans="1:12" x14ac:dyDescent="0.25">
      <c r="A5481" s="1">
        <v>5480</v>
      </c>
      <c r="B5481" s="3">
        <v>4</v>
      </c>
      <c r="C5481" s="1">
        <v>116</v>
      </c>
      <c r="D5481" s="1">
        <v>14</v>
      </c>
      <c r="E5481" s="1">
        <v>9</v>
      </c>
      <c r="F5481" s="1">
        <v>0</v>
      </c>
      <c r="G5481">
        <f>VLOOKUP(C5481,reference!$A$1:$E$310,5,FALSE)</f>
        <v>5306070</v>
      </c>
      <c r="H5481" t="str">
        <f>VLOOKUP(C5481,reference!$A$1:$E$310,4,FALSE)</f>
        <v>TASIFETO TIMUR</v>
      </c>
      <c r="I5481" t="str">
        <f>VLOOKUP($D5481,reference!$G$1:$H$25,2,FALSE)</f>
        <v>Sawah</v>
      </c>
      <c r="J5481" t="str">
        <f>VLOOKUP($E5481,reference!$G$1:$H$25,2,FALSE)</f>
        <v>Semak belukar</v>
      </c>
      <c r="K5481" t="str">
        <f t="shared" si="85"/>
        <v>Non Irigasi</v>
      </c>
      <c r="L5481" t="s">
        <v>327</v>
      </c>
    </row>
    <row r="5482" spans="1:12" x14ac:dyDescent="0.25">
      <c r="A5482" s="1">
        <v>5481</v>
      </c>
      <c r="B5482" s="3">
        <v>10</v>
      </c>
      <c r="C5482" s="1">
        <v>113</v>
      </c>
      <c r="D5482" s="1">
        <v>2</v>
      </c>
      <c r="E5482" s="1">
        <v>13</v>
      </c>
      <c r="F5482" s="1">
        <v>0</v>
      </c>
      <c r="G5482">
        <f>VLOOKUP(C5482,reference!$A$1:$E$310,5,FALSE)</f>
        <v>5306060</v>
      </c>
      <c r="H5482" t="str">
        <f>VLOOKUP(C5482,reference!$A$1:$E$310,4,FALSE)</f>
        <v>ATAMBUA</v>
      </c>
      <c r="I5482" t="str">
        <f>VLOOKUP($D5482,reference!$G$1:$H$25,2,FALSE)</f>
        <v>Hutan lahan kering sekunder / bekas tebangan</v>
      </c>
      <c r="J5482" t="str">
        <f>VLOOKUP($E5482,reference!$G$1:$H$25,2,FALSE)</f>
        <v>Pertanian lahan kering  campur semak / kebun campur</v>
      </c>
      <c r="K5482" t="str">
        <f t="shared" si="85"/>
        <v>Non Irigasi</v>
      </c>
      <c r="L5482" t="s">
        <v>328</v>
      </c>
    </row>
    <row r="5483" spans="1:12" x14ac:dyDescent="0.25">
      <c r="A5483" s="1">
        <v>5482</v>
      </c>
      <c r="B5483" s="3">
        <v>280</v>
      </c>
      <c r="C5483" s="1">
        <v>116</v>
      </c>
      <c r="D5483" s="1">
        <v>14</v>
      </c>
      <c r="E5483" s="1">
        <v>14</v>
      </c>
      <c r="F5483" s="1">
        <v>0</v>
      </c>
      <c r="G5483">
        <f>VLOOKUP(C5483,reference!$A$1:$E$310,5,FALSE)</f>
        <v>5306070</v>
      </c>
      <c r="H5483" t="str">
        <f>VLOOKUP(C5483,reference!$A$1:$E$310,4,FALSE)</f>
        <v>TASIFETO TIMUR</v>
      </c>
      <c r="I5483" t="str">
        <f>VLOOKUP($D5483,reference!$G$1:$H$25,2,FALSE)</f>
        <v>Sawah</v>
      </c>
      <c r="J5483" t="str">
        <f>VLOOKUP($E5483,reference!$G$1:$H$25,2,FALSE)</f>
        <v>Sawah</v>
      </c>
      <c r="K5483" t="str">
        <f t="shared" si="85"/>
        <v>Non Irigasi</v>
      </c>
      <c r="L5483" t="s">
        <v>327</v>
      </c>
    </row>
    <row r="5484" spans="1:12" x14ac:dyDescent="0.25">
      <c r="A5484" s="1">
        <v>5483</v>
      </c>
      <c r="B5484" s="3">
        <v>18</v>
      </c>
      <c r="C5484" s="1">
        <v>118</v>
      </c>
      <c r="D5484" s="1">
        <v>2</v>
      </c>
      <c r="E5484" s="1">
        <v>9</v>
      </c>
      <c r="F5484" s="1">
        <v>0</v>
      </c>
      <c r="G5484">
        <f>VLOOKUP(C5484,reference!$A$1:$E$310,5,FALSE)</f>
        <v>5306072</v>
      </c>
      <c r="H5484" t="str">
        <f>VLOOKUP(C5484,reference!$A$1:$E$310,4,FALSE)</f>
        <v>LASIOLAT</v>
      </c>
      <c r="I5484" t="str">
        <f>VLOOKUP($D5484,reference!$G$1:$H$25,2,FALSE)</f>
        <v>Hutan lahan kering sekunder / bekas tebangan</v>
      </c>
      <c r="J5484" t="str">
        <f>VLOOKUP($E5484,reference!$G$1:$H$25,2,FALSE)</f>
        <v>Semak belukar</v>
      </c>
      <c r="K5484" t="str">
        <f t="shared" si="85"/>
        <v>Non Irigasi</v>
      </c>
      <c r="L5484" t="s">
        <v>328</v>
      </c>
    </row>
    <row r="5485" spans="1:12" x14ac:dyDescent="0.25">
      <c r="A5485" s="1">
        <v>5484</v>
      </c>
      <c r="B5485" s="3">
        <v>16</v>
      </c>
      <c r="C5485" s="1">
        <v>118</v>
      </c>
      <c r="D5485" s="1">
        <v>9</v>
      </c>
      <c r="E5485" s="1">
        <v>11</v>
      </c>
      <c r="F5485" s="1">
        <v>0</v>
      </c>
      <c r="G5485">
        <f>VLOOKUP(C5485,reference!$A$1:$E$310,5,FALSE)</f>
        <v>5306072</v>
      </c>
      <c r="H5485" t="str">
        <f>VLOOKUP(C5485,reference!$A$1:$E$310,4,FALSE)</f>
        <v>LASIOLAT</v>
      </c>
      <c r="I5485" t="str">
        <f>VLOOKUP($D5485,reference!$G$1:$H$25,2,FALSE)</f>
        <v>Semak belukar</v>
      </c>
      <c r="J5485" t="str">
        <f>VLOOKUP($E5485,reference!$G$1:$H$25,2,FALSE)</f>
        <v>Savanna / Padang rumput</v>
      </c>
      <c r="K5485" t="str">
        <f t="shared" si="85"/>
        <v>Non Irigasi</v>
      </c>
      <c r="L5485" t="s">
        <v>327</v>
      </c>
    </row>
    <row r="5486" spans="1:12" x14ac:dyDescent="0.25">
      <c r="A5486" s="1">
        <v>5485</v>
      </c>
      <c r="B5486" s="3">
        <v>114</v>
      </c>
      <c r="C5486" s="1">
        <v>118</v>
      </c>
      <c r="D5486" s="1">
        <v>9</v>
      </c>
      <c r="E5486" s="1">
        <v>9</v>
      </c>
      <c r="F5486" s="1">
        <v>0</v>
      </c>
      <c r="G5486">
        <f>VLOOKUP(C5486,reference!$A$1:$E$310,5,FALSE)</f>
        <v>5306072</v>
      </c>
      <c r="H5486" t="str">
        <f>VLOOKUP(C5486,reference!$A$1:$E$310,4,FALSE)</f>
        <v>LASIOLAT</v>
      </c>
      <c r="I5486" t="str">
        <f>VLOOKUP($D5486,reference!$G$1:$H$25,2,FALSE)</f>
        <v>Semak belukar</v>
      </c>
      <c r="J5486" t="str">
        <f>VLOOKUP($E5486,reference!$G$1:$H$25,2,FALSE)</f>
        <v>Semak belukar</v>
      </c>
      <c r="K5486" t="str">
        <f t="shared" si="85"/>
        <v>Non Irigasi</v>
      </c>
      <c r="L5486" t="s">
        <v>327</v>
      </c>
    </row>
    <row r="5487" spans="1:12" x14ac:dyDescent="0.25">
      <c r="A5487" s="1">
        <v>5486</v>
      </c>
      <c r="B5487" s="3">
        <v>643</v>
      </c>
      <c r="C5487" s="1">
        <v>110</v>
      </c>
      <c r="D5487" s="1">
        <v>2</v>
      </c>
      <c r="E5487" s="1">
        <v>2</v>
      </c>
      <c r="F5487" s="1">
        <v>0</v>
      </c>
      <c r="G5487">
        <f>VLOOKUP(C5487,reference!$A$1:$E$310,5,FALSE)</f>
        <v>5306050</v>
      </c>
      <c r="H5487" t="str">
        <f>VLOOKUP(C5487,reference!$A$1:$E$310,4,FALSE)</f>
        <v>TASIFETO BARAT</v>
      </c>
      <c r="I5487" t="str">
        <f>VLOOKUP($D5487,reference!$G$1:$H$25,2,FALSE)</f>
        <v>Hutan lahan kering sekunder / bekas tebangan</v>
      </c>
      <c r="J5487" t="str">
        <f>VLOOKUP($E5487,reference!$G$1:$H$25,2,FALSE)</f>
        <v>Hutan lahan kering sekunder / bekas tebangan</v>
      </c>
      <c r="K5487" t="str">
        <f t="shared" si="85"/>
        <v>Non Irigasi</v>
      </c>
      <c r="L5487" t="s">
        <v>327</v>
      </c>
    </row>
    <row r="5488" spans="1:12" x14ac:dyDescent="0.25">
      <c r="A5488" s="1">
        <v>5487</v>
      </c>
      <c r="B5488" s="3">
        <v>1</v>
      </c>
      <c r="C5488" s="1">
        <v>114</v>
      </c>
      <c r="D5488" s="1">
        <v>16</v>
      </c>
      <c r="E5488" s="1">
        <v>13</v>
      </c>
      <c r="F5488" s="1">
        <v>0</v>
      </c>
      <c r="G5488">
        <f>VLOOKUP(C5488,reference!$A$1:$E$310,5,FALSE)</f>
        <v>5306061</v>
      </c>
      <c r="H5488" t="str">
        <f>VLOOKUP(C5488,reference!$A$1:$E$310,4,FALSE)</f>
        <v>ATAMBUA BARAT</v>
      </c>
      <c r="I5488" t="str">
        <f>VLOOKUP($D5488,reference!$G$1:$H$25,2,FALSE)</f>
        <v>Pemukiman</v>
      </c>
      <c r="J5488" t="str">
        <f>VLOOKUP($E5488,reference!$G$1:$H$25,2,FALSE)</f>
        <v>Pertanian lahan kering  campur semak / kebun campur</v>
      </c>
      <c r="K5488" t="str">
        <f t="shared" si="85"/>
        <v>Non Irigasi</v>
      </c>
      <c r="L5488" t="s">
        <v>327</v>
      </c>
    </row>
    <row r="5489" spans="1:12" x14ac:dyDescent="0.25">
      <c r="A5489" s="1">
        <v>5488</v>
      </c>
      <c r="B5489" s="3">
        <v>52</v>
      </c>
      <c r="C5489" s="1">
        <v>116</v>
      </c>
      <c r="D5489" s="1">
        <v>13</v>
      </c>
      <c r="E5489" s="1">
        <v>2</v>
      </c>
      <c r="F5489" s="1">
        <v>0</v>
      </c>
      <c r="G5489">
        <f>VLOOKUP(C5489,reference!$A$1:$E$310,5,FALSE)</f>
        <v>5306070</v>
      </c>
      <c r="H5489" t="str">
        <f>VLOOKUP(C5489,reference!$A$1:$E$310,4,FALSE)</f>
        <v>TASIFETO TIMUR</v>
      </c>
      <c r="I5489" t="str">
        <f>VLOOKUP($D5489,reference!$G$1:$H$25,2,FALSE)</f>
        <v>Pertanian lahan kering  campur semak / kebun campur</v>
      </c>
      <c r="J5489" t="str">
        <f>VLOOKUP($E5489,reference!$G$1:$H$25,2,FALSE)</f>
        <v>Hutan lahan kering sekunder / bekas tebangan</v>
      </c>
      <c r="K5489" t="str">
        <f t="shared" si="85"/>
        <v>Non Irigasi</v>
      </c>
      <c r="L5489" t="s">
        <v>327</v>
      </c>
    </row>
    <row r="5490" spans="1:12" x14ac:dyDescent="0.25">
      <c r="A5490" s="1">
        <v>5489</v>
      </c>
      <c r="B5490" s="3">
        <v>26</v>
      </c>
      <c r="C5490" s="1">
        <v>119</v>
      </c>
      <c r="D5490" s="1">
        <v>12</v>
      </c>
      <c r="E5490" s="1">
        <v>16</v>
      </c>
      <c r="F5490" s="1">
        <v>0</v>
      </c>
      <c r="G5490">
        <f>VLOOKUP(C5490,reference!$A$1:$E$310,5,FALSE)</f>
        <v>5306080</v>
      </c>
      <c r="H5490" t="str">
        <f>VLOOKUP(C5490,reference!$A$1:$E$310,4,FALSE)</f>
        <v>LAMAKNEN</v>
      </c>
      <c r="I5490" t="str">
        <f>VLOOKUP($D5490,reference!$G$1:$H$25,2,FALSE)</f>
        <v>Pertanian lahan kering</v>
      </c>
      <c r="J5490" t="str">
        <f>VLOOKUP($E5490,reference!$G$1:$H$25,2,FALSE)</f>
        <v>Pemukiman</v>
      </c>
      <c r="K5490" t="str">
        <f t="shared" si="85"/>
        <v>Non Irigasi</v>
      </c>
      <c r="L5490" t="s">
        <v>327</v>
      </c>
    </row>
    <row r="5491" spans="1:12" x14ac:dyDescent="0.25">
      <c r="A5491" s="1">
        <v>5490</v>
      </c>
      <c r="B5491" s="3">
        <v>521</v>
      </c>
      <c r="C5491" s="1">
        <v>119</v>
      </c>
      <c r="D5491" s="1">
        <v>9</v>
      </c>
      <c r="E5491" s="1">
        <v>11</v>
      </c>
      <c r="F5491" s="1">
        <v>0</v>
      </c>
      <c r="G5491">
        <f>VLOOKUP(C5491,reference!$A$1:$E$310,5,FALSE)</f>
        <v>5306080</v>
      </c>
      <c r="H5491" t="str">
        <f>VLOOKUP(C5491,reference!$A$1:$E$310,4,FALSE)</f>
        <v>LAMAKNEN</v>
      </c>
      <c r="I5491" t="str">
        <f>VLOOKUP($D5491,reference!$G$1:$H$25,2,FALSE)</f>
        <v>Semak belukar</v>
      </c>
      <c r="J5491" t="str">
        <f>VLOOKUP($E5491,reference!$G$1:$H$25,2,FALSE)</f>
        <v>Savanna / Padang rumput</v>
      </c>
      <c r="K5491" t="str">
        <f t="shared" si="85"/>
        <v>Non Irigasi</v>
      </c>
      <c r="L5491" t="s">
        <v>327</v>
      </c>
    </row>
    <row r="5492" spans="1:12" x14ac:dyDescent="0.25">
      <c r="A5492" s="1">
        <v>5491</v>
      </c>
      <c r="B5492" s="3">
        <v>3</v>
      </c>
      <c r="C5492" s="1">
        <v>119</v>
      </c>
      <c r="D5492" s="1">
        <v>12</v>
      </c>
      <c r="E5492" s="1">
        <v>11</v>
      </c>
      <c r="F5492" s="1">
        <v>0</v>
      </c>
      <c r="G5492">
        <f>VLOOKUP(C5492,reference!$A$1:$E$310,5,FALSE)</f>
        <v>5306080</v>
      </c>
      <c r="H5492" t="str">
        <f>VLOOKUP(C5492,reference!$A$1:$E$310,4,FALSE)</f>
        <v>LAMAKNEN</v>
      </c>
      <c r="I5492" t="str">
        <f>VLOOKUP($D5492,reference!$G$1:$H$25,2,FALSE)</f>
        <v>Pertanian lahan kering</v>
      </c>
      <c r="J5492" t="str">
        <f>VLOOKUP($E5492,reference!$G$1:$H$25,2,FALSE)</f>
        <v>Savanna / Padang rumput</v>
      </c>
      <c r="K5492" t="str">
        <f t="shared" si="85"/>
        <v>Non Irigasi</v>
      </c>
      <c r="L5492" t="s">
        <v>327</v>
      </c>
    </row>
    <row r="5493" spans="1:12" x14ac:dyDescent="0.25">
      <c r="A5493" s="1">
        <v>5492</v>
      </c>
      <c r="B5493" s="3">
        <v>342</v>
      </c>
      <c r="C5493" s="1">
        <v>119</v>
      </c>
      <c r="D5493" s="1">
        <v>9</v>
      </c>
      <c r="E5493" s="1">
        <v>9</v>
      </c>
      <c r="F5493" s="1">
        <v>0</v>
      </c>
      <c r="G5493">
        <f>VLOOKUP(C5493,reference!$A$1:$E$310,5,FALSE)</f>
        <v>5306080</v>
      </c>
      <c r="H5493" t="str">
        <f>VLOOKUP(C5493,reference!$A$1:$E$310,4,FALSE)</f>
        <v>LAMAKNEN</v>
      </c>
      <c r="I5493" t="str">
        <f>VLOOKUP($D5493,reference!$G$1:$H$25,2,FALSE)</f>
        <v>Semak belukar</v>
      </c>
      <c r="J5493" t="str">
        <f>VLOOKUP($E5493,reference!$G$1:$H$25,2,FALSE)</f>
        <v>Semak belukar</v>
      </c>
      <c r="K5493" t="str">
        <f t="shared" si="85"/>
        <v>Non Irigasi</v>
      </c>
      <c r="L5493" t="s">
        <v>327</v>
      </c>
    </row>
    <row r="5494" spans="1:12" x14ac:dyDescent="0.25">
      <c r="A5494" s="1">
        <v>5493</v>
      </c>
      <c r="B5494" s="3">
        <v>6</v>
      </c>
      <c r="C5494" s="1">
        <v>119</v>
      </c>
      <c r="D5494" s="1">
        <v>9</v>
      </c>
      <c r="E5494" s="1">
        <v>12</v>
      </c>
      <c r="F5494" s="1">
        <v>0</v>
      </c>
      <c r="G5494">
        <f>VLOOKUP(C5494,reference!$A$1:$E$310,5,FALSE)</f>
        <v>5306080</v>
      </c>
      <c r="H5494" t="str">
        <f>VLOOKUP(C5494,reference!$A$1:$E$310,4,FALSE)</f>
        <v>LAMAKNEN</v>
      </c>
      <c r="I5494" t="str">
        <f>VLOOKUP($D5494,reference!$G$1:$H$25,2,FALSE)</f>
        <v>Semak belukar</v>
      </c>
      <c r="J5494" t="str">
        <f>VLOOKUP($E5494,reference!$G$1:$H$25,2,FALSE)</f>
        <v>Pertanian lahan kering</v>
      </c>
      <c r="K5494" t="str">
        <f t="shared" si="85"/>
        <v>Non Irigasi</v>
      </c>
      <c r="L5494" t="s">
        <v>327</v>
      </c>
    </row>
    <row r="5495" spans="1:12" x14ac:dyDescent="0.25">
      <c r="A5495" s="1">
        <v>5494</v>
      </c>
      <c r="B5495" s="3">
        <v>114</v>
      </c>
      <c r="C5495" s="1">
        <v>107</v>
      </c>
      <c r="D5495" s="1">
        <v>12</v>
      </c>
      <c r="E5495" s="1">
        <v>18</v>
      </c>
      <c r="F5495" s="1">
        <v>0</v>
      </c>
      <c r="G5495">
        <f>VLOOKUP(C5495,reference!$A$1:$E$310,5,FALSE)</f>
        <v>5305061</v>
      </c>
      <c r="H5495" t="str">
        <f>VLOOKUP(C5495,reference!$A$1:$E$310,4,FALSE)</f>
        <v>BIBOKI ANLEU</v>
      </c>
      <c r="I5495" t="str">
        <f>VLOOKUP($D5495,reference!$G$1:$H$25,2,FALSE)</f>
        <v>Pertanian lahan kering</v>
      </c>
      <c r="J5495" t="str">
        <f>VLOOKUP($E5495,reference!$G$1:$H$25,2,FALSE)</f>
        <v>Lahan terbuka</v>
      </c>
      <c r="K5495" t="str">
        <f t="shared" si="85"/>
        <v>Non Irigasi</v>
      </c>
      <c r="L5495" t="s">
        <v>327</v>
      </c>
    </row>
    <row r="5496" spans="1:12" x14ac:dyDescent="0.25">
      <c r="A5496" s="1">
        <v>5495</v>
      </c>
      <c r="B5496" s="3">
        <v>23</v>
      </c>
      <c r="C5496" s="1">
        <v>118</v>
      </c>
      <c r="D5496" s="1">
        <v>9</v>
      </c>
      <c r="E5496" s="1">
        <v>2</v>
      </c>
      <c r="F5496" s="1">
        <v>0</v>
      </c>
      <c r="G5496">
        <f>VLOOKUP(C5496,reference!$A$1:$E$310,5,FALSE)</f>
        <v>5306072</v>
      </c>
      <c r="H5496" t="str">
        <f>VLOOKUP(C5496,reference!$A$1:$E$310,4,FALSE)</f>
        <v>LASIOLAT</v>
      </c>
      <c r="I5496" t="str">
        <f>VLOOKUP($D5496,reference!$G$1:$H$25,2,FALSE)</f>
        <v>Semak belukar</v>
      </c>
      <c r="J5496" t="str">
        <f>VLOOKUP($E5496,reference!$G$1:$H$25,2,FALSE)</f>
        <v>Hutan lahan kering sekunder / bekas tebangan</v>
      </c>
      <c r="K5496" t="str">
        <f t="shared" si="85"/>
        <v>Non Irigasi</v>
      </c>
      <c r="L5496" t="s">
        <v>327</v>
      </c>
    </row>
    <row r="5497" spans="1:12" x14ac:dyDescent="0.25">
      <c r="A5497" s="1">
        <v>5496</v>
      </c>
      <c r="B5497" s="3">
        <v>341</v>
      </c>
      <c r="C5497" s="1">
        <v>119</v>
      </c>
      <c r="D5497" s="1">
        <v>2</v>
      </c>
      <c r="E5497" s="1">
        <v>2</v>
      </c>
      <c r="F5497" s="1">
        <v>0</v>
      </c>
      <c r="G5497">
        <f>VLOOKUP(C5497,reference!$A$1:$E$310,5,FALSE)</f>
        <v>5306080</v>
      </c>
      <c r="H5497" t="str">
        <f>VLOOKUP(C5497,reference!$A$1:$E$310,4,FALSE)</f>
        <v>LAMAKNEN</v>
      </c>
      <c r="I5497" t="str">
        <f>VLOOKUP($D5497,reference!$G$1:$H$25,2,FALSE)</f>
        <v>Hutan lahan kering sekunder / bekas tebangan</v>
      </c>
      <c r="J5497" t="str">
        <f>VLOOKUP($E5497,reference!$G$1:$H$25,2,FALSE)</f>
        <v>Hutan lahan kering sekunder / bekas tebangan</v>
      </c>
      <c r="K5497" t="str">
        <f t="shared" si="85"/>
        <v>Non Irigasi</v>
      </c>
      <c r="L5497" t="s">
        <v>327</v>
      </c>
    </row>
    <row r="5498" spans="1:12" x14ac:dyDescent="0.25">
      <c r="A5498" s="1">
        <v>5497</v>
      </c>
      <c r="B5498" s="3">
        <v>60</v>
      </c>
      <c r="C5498" s="1">
        <v>110</v>
      </c>
      <c r="D5498" s="1">
        <v>2</v>
      </c>
      <c r="E5498" s="1">
        <v>9</v>
      </c>
      <c r="F5498" s="1">
        <v>0</v>
      </c>
      <c r="G5498">
        <f>VLOOKUP(C5498,reference!$A$1:$E$310,5,FALSE)</f>
        <v>5306050</v>
      </c>
      <c r="H5498" t="str">
        <f>VLOOKUP(C5498,reference!$A$1:$E$310,4,FALSE)</f>
        <v>TASIFETO BARAT</v>
      </c>
      <c r="I5498" t="str">
        <f>VLOOKUP($D5498,reference!$G$1:$H$25,2,FALSE)</f>
        <v>Hutan lahan kering sekunder / bekas tebangan</v>
      </c>
      <c r="J5498" t="str">
        <f>VLOOKUP($E5498,reference!$G$1:$H$25,2,FALSE)</f>
        <v>Semak belukar</v>
      </c>
      <c r="K5498" t="str">
        <f t="shared" si="85"/>
        <v>Non Irigasi</v>
      </c>
      <c r="L5498" t="s">
        <v>328</v>
      </c>
    </row>
    <row r="5499" spans="1:12" x14ac:dyDescent="0.25">
      <c r="A5499" s="1">
        <v>5498</v>
      </c>
      <c r="B5499" s="3">
        <v>143</v>
      </c>
      <c r="C5499" s="1">
        <v>107</v>
      </c>
      <c r="D5499" s="1">
        <v>16</v>
      </c>
      <c r="E5499" s="1">
        <v>13</v>
      </c>
      <c r="F5499" s="1">
        <v>0</v>
      </c>
      <c r="G5499">
        <f>VLOOKUP(C5499,reference!$A$1:$E$310,5,FALSE)</f>
        <v>5305061</v>
      </c>
      <c r="H5499" t="str">
        <f>VLOOKUP(C5499,reference!$A$1:$E$310,4,FALSE)</f>
        <v>BIBOKI ANLEU</v>
      </c>
      <c r="I5499" t="str">
        <f>VLOOKUP($D5499,reference!$G$1:$H$25,2,FALSE)</f>
        <v>Pemukiman</v>
      </c>
      <c r="J5499" t="str">
        <f>VLOOKUP($E5499,reference!$G$1:$H$25,2,FALSE)</f>
        <v>Pertanian lahan kering  campur semak / kebun campur</v>
      </c>
      <c r="K5499" t="str">
        <f t="shared" si="85"/>
        <v>Non Irigasi</v>
      </c>
      <c r="L5499" t="s">
        <v>327</v>
      </c>
    </row>
    <row r="5500" spans="1:12" x14ac:dyDescent="0.25">
      <c r="A5500" s="1">
        <v>5499</v>
      </c>
      <c r="B5500" s="3">
        <v>49</v>
      </c>
      <c r="C5500" s="1">
        <v>120</v>
      </c>
      <c r="D5500" s="1">
        <v>14</v>
      </c>
      <c r="E5500" s="1">
        <v>14</v>
      </c>
      <c r="F5500" s="1">
        <v>0</v>
      </c>
      <c r="G5500">
        <f>VLOOKUP(C5500,reference!$A$1:$E$310,5,FALSE)</f>
        <v>5306081</v>
      </c>
      <c r="H5500" t="str">
        <f>VLOOKUP(C5500,reference!$A$1:$E$310,4,FALSE)</f>
        <v>LAMAKNEN SELATAN</v>
      </c>
      <c r="I5500" t="str">
        <f>VLOOKUP($D5500,reference!$G$1:$H$25,2,FALSE)</f>
        <v>Sawah</v>
      </c>
      <c r="J5500" t="str">
        <f>VLOOKUP($E5500,reference!$G$1:$H$25,2,FALSE)</f>
        <v>Sawah</v>
      </c>
      <c r="K5500" t="str">
        <f t="shared" si="85"/>
        <v>Non Irigasi</v>
      </c>
      <c r="L5500" t="s">
        <v>327</v>
      </c>
    </row>
    <row r="5501" spans="1:12" x14ac:dyDescent="0.25">
      <c r="A5501" s="1">
        <v>5500</v>
      </c>
      <c r="B5501" s="3">
        <v>6</v>
      </c>
      <c r="C5501" s="1">
        <v>107</v>
      </c>
      <c r="D5501" s="1">
        <v>16</v>
      </c>
      <c r="E5501" s="1">
        <v>14</v>
      </c>
      <c r="F5501" s="1">
        <v>0</v>
      </c>
      <c r="G5501">
        <f>VLOOKUP(C5501,reference!$A$1:$E$310,5,FALSE)</f>
        <v>5305061</v>
      </c>
      <c r="H5501" t="str">
        <f>VLOOKUP(C5501,reference!$A$1:$E$310,4,FALSE)</f>
        <v>BIBOKI ANLEU</v>
      </c>
      <c r="I5501" t="str">
        <f>VLOOKUP($D5501,reference!$G$1:$H$25,2,FALSE)</f>
        <v>Pemukiman</v>
      </c>
      <c r="J5501" t="str">
        <f>VLOOKUP($E5501,reference!$G$1:$H$25,2,FALSE)</f>
        <v>Sawah</v>
      </c>
      <c r="K5501" t="str">
        <f t="shared" si="85"/>
        <v>Non Irigasi</v>
      </c>
      <c r="L5501" t="s">
        <v>327</v>
      </c>
    </row>
    <row r="5502" spans="1:12" x14ac:dyDescent="0.25">
      <c r="A5502" s="1">
        <v>5501</v>
      </c>
      <c r="B5502" s="3">
        <v>398</v>
      </c>
      <c r="C5502" s="1">
        <v>107</v>
      </c>
      <c r="D5502" s="1">
        <v>16</v>
      </c>
      <c r="E5502" s="1">
        <v>16</v>
      </c>
      <c r="F5502" s="1">
        <v>0</v>
      </c>
      <c r="G5502">
        <f>VLOOKUP(C5502,reference!$A$1:$E$310,5,FALSE)</f>
        <v>5305061</v>
      </c>
      <c r="H5502" t="str">
        <f>VLOOKUP(C5502,reference!$A$1:$E$310,4,FALSE)</f>
        <v>BIBOKI ANLEU</v>
      </c>
      <c r="I5502" t="str">
        <f>VLOOKUP($D5502,reference!$G$1:$H$25,2,FALSE)</f>
        <v>Pemukiman</v>
      </c>
      <c r="J5502" t="str">
        <f>VLOOKUP($E5502,reference!$G$1:$H$25,2,FALSE)</f>
        <v>Pemukiman</v>
      </c>
      <c r="K5502" t="str">
        <f t="shared" si="85"/>
        <v>Non Irigasi</v>
      </c>
      <c r="L5502" t="s">
        <v>327</v>
      </c>
    </row>
    <row r="5503" spans="1:12" x14ac:dyDescent="0.25">
      <c r="A5503" s="1">
        <v>5502</v>
      </c>
      <c r="B5503" s="3">
        <v>10</v>
      </c>
      <c r="C5503" s="1">
        <v>116</v>
      </c>
      <c r="D5503" s="1">
        <v>14</v>
      </c>
      <c r="E5503" s="1">
        <v>16</v>
      </c>
      <c r="F5503" s="1">
        <v>0</v>
      </c>
      <c r="G5503">
        <f>VLOOKUP(C5503,reference!$A$1:$E$310,5,FALSE)</f>
        <v>5306070</v>
      </c>
      <c r="H5503" t="str">
        <f>VLOOKUP(C5503,reference!$A$1:$E$310,4,FALSE)</f>
        <v>TASIFETO TIMUR</v>
      </c>
      <c r="I5503" t="str">
        <f>VLOOKUP($D5503,reference!$G$1:$H$25,2,FALSE)</f>
        <v>Sawah</v>
      </c>
      <c r="J5503" t="str">
        <f>VLOOKUP($E5503,reference!$G$1:$H$25,2,FALSE)</f>
        <v>Pemukiman</v>
      </c>
      <c r="K5503" t="str">
        <f t="shared" si="85"/>
        <v>Non Irigasi</v>
      </c>
      <c r="L5503" t="s">
        <v>327</v>
      </c>
    </row>
    <row r="5504" spans="1:12" x14ac:dyDescent="0.25">
      <c r="A5504" s="1">
        <v>5503</v>
      </c>
      <c r="B5504" s="3">
        <v>3</v>
      </c>
      <c r="C5504" s="1">
        <v>107</v>
      </c>
      <c r="D5504" s="1">
        <v>13</v>
      </c>
      <c r="E5504" s="1">
        <v>20</v>
      </c>
      <c r="F5504" s="1">
        <v>0</v>
      </c>
      <c r="G5504">
        <f>VLOOKUP(C5504,reference!$A$1:$E$310,5,FALSE)</f>
        <v>5305061</v>
      </c>
      <c r="H5504" t="str">
        <f>VLOOKUP(C5504,reference!$A$1:$E$310,4,FALSE)</f>
        <v>BIBOKI ANLEU</v>
      </c>
      <c r="I5504" t="str">
        <f>VLOOKUP($D5504,reference!$G$1:$H$25,2,FALSE)</f>
        <v>Pertanian lahan kering  campur semak / kebun campur</v>
      </c>
      <c r="J5504" t="str">
        <f>VLOOKUP($E5504,reference!$G$1:$H$25,2,FALSE)</f>
        <v>Tubuh air</v>
      </c>
      <c r="K5504" t="str">
        <f t="shared" si="85"/>
        <v>Non Irigasi</v>
      </c>
      <c r="L5504" t="s">
        <v>327</v>
      </c>
    </row>
    <row r="5505" spans="1:12" x14ac:dyDescent="0.25">
      <c r="A5505" s="1">
        <v>5504</v>
      </c>
      <c r="B5505" s="3">
        <v>11</v>
      </c>
      <c r="C5505" s="1">
        <v>120</v>
      </c>
      <c r="D5505" s="1">
        <v>14</v>
      </c>
      <c r="E5505" s="1">
        <v>9</v>
      </c>
      <c r="F5505" s="1">
        <v>0</v>
      </c>
      <c r="G5505">
        <f>VLOOKUP(C5505,reference!$A$1:$E$310,5,FALSE)</f>
        <v>5306081</v>
      </c>
      <c r="H5505" t="str">
        <f>VLOOKUP(C5505,reference!$A$1:$E$310,4,FALSE)</f>
        <v>LAMAKNEN SELATAN</v>
      </c>
      <c r="I5505" t="str">
        <f>VLOOKUP($D5505,reference!$G$1:$H$25,2,FALSE)</f>
        <v>Sawah</v>
      </c>
      <c r="J5505" t="str">
        <f>VLOOKUP($E5505,reference!$G$1:$H$25,2,FALSE)</f>
        <v>Semak belukar</v>
      </c>
      <c r="K5505" t="str">
        <f t="shared" si="85"/>
        <v>Non Irigasi</v>
      </c>
      <c r="L5505" t="s">
        <v>327</v>
      </c>
    </row>
    <row r="5506" spans="1:12" x14ac:dyDescent="0.25">
      <c r="A5506" s="1">
        <v>5505</v>
      </c>
      <c r="B5506" s="3">
        <v>4380</v>
      </c>
      <c r="C5506" s="1">
        <v>120</v>
      </c>
      <c r="D5506" s="1">
        <v>13</v>
      </c>
      <c r="E5506" s="1">
        <v>9</v>
      </c>
      <c r="F5506" s="1">
        <v>0</v>
      </c>
      <c r="G5506">
        <f>VLOOKUP(C5506,reference!$A$1:$E$310,5,FALSE)</f>
        <v>5306081</v>
      </c>
      <c r="H5506" t="str">
        <f>VLOOKUP(C5506,reference!$A$1:$E$310,4,FALSE)</f>
        <v>LAMAKNEN SELATAN</v>
      </c>
      <c r="I5506" t="str">
        <f>VLOOKUP($D5506,reference!$G$1:$H$25,2,FALSE)</f>
        <v>Pertanian lahan kering  campur semak / kebun campur</v>
      </c>
      <c r="J5506" t="str">
        <f>VLOOKUP($E5506,reference!$G$1:$H$25,2,FALSE)</f>
        <v>Semak belukar</v>
      </c>
      <c r="K5506" t="str">
        <f t="shared" si="85"/>
        <v>Non Irigasi</v>
      </c>
      <c r="L5506" t="s">
        <v>327</v>
      </c>
    </row>
    <row r="5507" spans="1:12" x14ac:dyDescent="0.25">
      <c r="A5507" s="1">
        <v>5506</v>
      </c>
      <c r="B5507" s="3">
        <v>300</v>
      </c>
      <c r="C5507" s="1">
        <v>107</v>
      </c>
      <c r="D5507" s="1">
        <v>2</v>
      </c>
      <c r="E5507" s="1">
        <v>20</v>
      </c>
      <c r="F5507" s="1">
        <v>0</v>
      </c>
      <c r="G5507">
        <f>VLOOKUP(C5507,reference!$A$1:$E$310,5,FALSE)</f>
        <v>5305061</v>
      </c>
      <c r="H5507" t="str">
        <f>VLOOKUP(C5507,reference!$A$1:$E$310,4,FALSE)</f>
        <v>BIBOKI ANLEU</v>
      </c>
      <c r="I5507" t="str">
        <f>VLOOKUP($D5507,reference!$G$1:$H$25,2,FALSE)</f>
        <v>Hutan lahan kering sekunder / bekas tebangan</v>
      </c>
      <c r="J5507" t="str">
        <f>VLOOKUP($E5507,reference!$G$1:$H$25,2,FALSE)</f>
        <v>Tubuh air</v>
      </c>
      <c r="K5507" t="str">
        <f t="shared" ref="K5507:K5570" si="86">IF(F5507=0,"Non Irigasi","Buffer Irigasi")</f>
        <v>Non Irigasi</v>
      </c>
      <c r="L5507" t="s">
        <v>328</v>
      </c>
    </row>
    <row r="5508" spans="1:12" x14ac:dyDescent="0.25">
      <c r="A5508" s="1">
        <v>5507</v>
      </c>
      <c r="B5508" s="3">
        <v>4</v>
      </c>
      <c r="C5508" s="1">
        <v>107</v>
      </c>
      <c r="D5508" s="1">
        <v>10</v>
      </c>
      <c r="E5508" s="1">
        <v>20</v>
      </c>
      <c r="F5508" s="1">
        <v>0</v>
      </c>
      <c r="G5508">
        <f>VLOOKUP(C5508,reference!$A$1:$E$310,5,FALSE)</f>
        <v>5305061</v>
      </c>
      <c r="H5508" t="str">
        <f>VLOOKUP(C5508,reference!$A$1:$E$310,4,FALSE)</f>
        <v>BIBOKI ANLEU</v>
      </c>
      <c r="I5508" t="str">
        <f>VLOOKUP($D5508,reference!$G$1:$H$25,2,FALSE)</f>
        <v>Semak belukar rawa</v>
      </c>
      <c r="J5508" t="str">
        <f>VLOOKUP($E5508,reference!$G$1:$H$25,2,FALSE)</f>
        <v>Tubuh air</v>
      </c>
      <c r="K5508" t="str">
        <f t="shared" si="86"/>
        <v>Non Irigasi</v>
      </c>
      <c r="L5508" t="s">
        <v>327</v>
      </c>
    </row>
    <row r="5509" spans="1:12" x14ac:dyDescent="0.25">
      <c r="A5509" s="1">
        <v>5508</v>
      </c>
      <c r="B5509" s="3">
        <v>3670</v>
      </c>
      <c r="C5509" s="1">
        <v>110</v>
      </c>
      <c r="D5509" s="1">
        <v>13</v>
      </c>
      <c r="E5509" s="1">
        <v>9</v>
      </c>
      <c r="F5509" s="1">
        <v>0</v>
      </c>
      <c r="G5509">
        <f>VLOOKUP(C5509,reference!$A$1:$E$310,5,FALSE)</f>
        <v>5306050</v>
      </c>
      <c r="H5509" t="str">
        <f>VLOOKUP(C5509,reference!$A$1:$E$310,4,FALSE)</f>
        <v>TASIFETO BARAT</v>
      </c>
      <c r="I5509" t="str">
        <f>VLOOKUP($D5509,reference!$G$1:$H$25,2,FALSE)</f>
        <v>Pertanian lahan kering  campur semak / kebun campur</v>
      </c>
      <c r="J5509" t="str">
        <f>VLOOKUP($E5509,reference!$G$1:$H$25,2,FALSE)</f>
        <v>Semak belukar</v>
      </c>
      <c r="K5509" t="str">
        <f t="shared" si="86"/>
        <v>Non Irigasi</v>
      </c>
      <c r="L5509" t="s">
        <v>327</v>
      </c>
    </row>
    <row r="5510" spans="1:12" x14ac:dyDescent="0.25">
      <c r="A5510" s="1">
        <v>5509</v>
      </c>
      <c r="B5510" s="3">
        <v>333</v>
      </c>
      <c r="C5510" s="1">
        <v>115</v>
      </c>
      <c r="D5510" s="1">
        <v>16</v>
      </c>
      <c r="E5510" s="1">
        <v>16</v>
      </c>
      <c r="F5510" s="1">
        <v>0</v>
      </c>
      <c r="G5510">
        <f>VLOOKUP(C5510,reference!$A$1:$E$310,5,FALSE)</f>
        <v>5306062</v>
      </c>
      <c r="H5510" t="str">
        <f>VLOOKUP(C5510,reference!$A$1:$E$310,4,FALSE)</f>
        <v>ATAMBUA SELATAN</v>
      </c>
      <c r="I5510" t="str">
        <f>VLOOKUP($D5510,reference!$G$1:$H$25,2,FALSE)</f>
        <v>Pemukiman</v>
      </c>
      <c r="J5510" t="str">
        <f>VLOOKUP($E5510,reference!$G$1:$H$25,2,FALSE)</f>
        <v>Pemukiman</v>
      </c>
      <c r="K5510" t="str">
        <f t="shared" si="86"/>
        <v>Non Irigasi</v>
      </c>
      <c r="L5510" t="s">
        <v>327</v>
      </c>
    </row>
    <row r="5511" spans="1:12" x14ac:dyDescent="0.25">
      <c r="A5511" s="1">
        <v>5510</v>
      </c>
      <c r="B5511" s="3">
        <v>176</v>
      </c>
      <c r="C5511" s="1">
        <v>116</v>
      </c>
      <c r="D5511" s="1">
        <v>18</v>
      </c>
      <c r="E5511" s="1">
        <v>14</v>
      </c>
      <c r="F5511" s="1">
        <v>0</v>
      </c>
      <c r="G5511">
        <f>VLOOKUP(C5511,reference!$A$1:$E$310,5,FALSE)</f>
        <v>5306070</v>
      </c>
      <c r="H5511" t="str">
        <f>VLOOKUP(C5511,reference!$A$1:$E$310,4,FALSE)</f>
        <v>TASIFETO TIMUR</v>
      </c>
      <c r="I5511" t="str">
        <f>VLOOKUP($D5511,reference!$G$1:$H$25,2,FALSE)</f>
        <v>Lahan terbuka</v>
      </c>
      <c r="J5511" t="str">
        <f>VLOOKUP($E5511,reference!$G$1:$H$25,2,FALSE)</f>
        <v>Sawah</v>
      </c>
      <c r="K5511" t="str">
        <f t="shared" si="86"/>
        <v>Non Irigasi</v>
      </c>
      <c r="L5511" t="s">
        <v>327</v>
      </c>
    </row>
    <row r="5512" spans="1:12" x14ac:dyDescent="0.25">
      <c r="A5512" s="1">
        <v>5511</v>
      </c>
      <c r="B5512" s="3">
        <v>3</v>
      </c>
      <c r="C5512" s="1">
        <v>107</v>
      </c>
      <c r="D5512" s="1">
        <v>12</v>
      </c>
      <c r="E5512" s="1">
        <v>15</v>
      </c>
      <c r="F5512" s="1">
        <v>0</v>
      </c>
      <c r="G5512">
        <f>VLOOKUP(C5512,reference!$A$1:$E$310,5,FALSE)</f>
        <v>5305061</v>
      </c>
      <c r="H5512" t="str">
        <f>VLOOKUP(C5512,reference!$A$1:$E$310,4,FALSE)</f>
        <v>BIBOKI ANLEU</v>
      </c>
      <c r="I5512" t="str">
        <f>VLOOKUP($D5512,reference!$G$1:$H$25,2,FALSE)</f>
        <v>Pertanian lahan kering</v>
      </c>
      <c r="J5512" t="str">
        <f>VLOOKUP($E5512,reference!$G$1:$H$25,2,FALSE)</f>
        <v>Tambak</v>
      </c>
      <c r="K5512" t="str">
        <f t="shared" si="86"/>
        <v>Non Irigasi</v>
      </c>
      <c r="L5512" t="s">
        <v>327</v>
      </c>
    </row>
    <row r="5513" spans="1:12" x14ac:dyDescent="0.25">
      <c r="A5513" s="1">
        <v>5512</v>
      </c>
      <c r="B5513" s="3">
        <v>6</v>
      </c>
      <c r="C5513" s="1">
        <v>114</v>
      </c>
      <c r="D5513" s="1">
        <v>2</v>
      </c>
      <c r="E5513" s="1">
        <v>13</v>
      </c>
      <c r="F5513" s="1">
        <v>0</v>
      </c>
      <c r="G5513">
        <f>VLOOKUP(C5513,reference!$A$1:$E$310,5,FALSE)</f>
        <v>5306061</v>
      </c>
      <c r="H5513" t="str">
        <f>VLOOKUP(C5513,reference!$A$1:$E$310,4,FALSE)</f>
        <v>ATAMBUA BARAT</v>
      </c>
      <c r="I5513" t="str">
        <f>VLOOKUP($D5513,reference!$G$1:$H$25,2,FALSE)</f>
        <v>Hutan lahan kering sekunder / bekas tebangan</v>
      </c>
      <c r="J5513" t="str">
        <f>VLOOKUP($E5513,reference!$G$1:$H$25,2,FALSE)</f>
        <v>Pertanian lahan kering  campur semak / kebun campur</v>
      </c>
      <c r="K5513" t="str">
        <f t="shared" si="86"/>
        <v>Non Irigasi</v>
      </c>
      <c r="L5513" t="s">
        <v>328</v>
      </c>
    </row>
    <row r="5514" spans="1:12" x14ac:dyDescent="0.25">
      <c r="A5514" s="1">
        <v>5513</v>
      </c>
      <c r="B5514" s="3">
        <v>9</v>
      </c>
      <c r="C5514" s="1">
        <v>113</v>
      </c>
      <c r="D5514" s="1">
        <v>13</v>
      </c>
      <c r="E5514" s="1">
        <v>20</v>
      </c>
      <c r="F5514" s="1">
        <v>0</v>
      </c>
      <c r="G5514">
        <f>VLOOKUP(C5514,reference!$A$1:$E$310,5,FALSE)</f>
        <v>5306060</v>
      </c>
      <c r="H5514" t="str">
        <f>VLOOKUP(C5514,reference!$A$1:$E$310,4,FALSE)</f>
        <v>ATAMBUA</v>
      </c>
      <c r="I5514" t="str">
        <f>VLOOKUP($D5514,reference!$G$1:$H$25,2,FALSE)</f>
        <v>Pertanian lahan kering  campur semak / kebun campur</v>
      </c>
      <c r="J5514" t="str">
        <f>VLOOKUP($E5514,reference!$G$1:$H$25,2,FALSE)</f>
        <v>Tubuh air</v>
      </c>
      <c r="K5514" t="str">
        <f t="shared" si="86"/>
        <v>Non Irigasi</v>
      </c>
      <c r="L5514" t="s">
        <v>327</v>
      </c>
    </row>
    <row r="5515" spans="1:12" x14ac:dyDescent="0.25">
      <c r="A5515" s="1">
        <v>5514</v>
      </c>
      <c r="B5515" s="3">
        <v>34</v>
      </c>
      <c r="C5515" s="1">
        <v>119</v>
      </c>
      <c r="D5515" s="1">
        <v>9</v>
      </c>
      <c r="E5515" s="1">
        <v>2</v>
      </c>
      <c r="F5515" s="1">
        <v>0</v>
      </c>
      <c r="G5515">
        <f>VLOOKUP(C5515,reference!$A$1:$E$310,5,FALSE)</f>
        <v>5306080</v>
      </c>
      <c r="H5515" t="str">
        <f>VLOOKUP(C5515,reference!$A$1:$E$310,4,FALSE)</f>
        <v>LAMAKNEN</v>
      </c>
      <c r="I5515" t="str">
        <f>VLOOKUP($D5515,reference!$G$1:$H$25,2,FALSE)</f>
        <v>Semak belukar</v>
      </c>
      <c r="J5515" t="str">
        <f>VLOOKUP($E5515,reference!$G$1:$H$25,2,FALSE)</f>
        <v>Hutan lahan kering sekunder / bekas tebangan</v>
      </c>
      <c r="K5515" t="str">
        <f t="shared" si="86"/>
        <v>Non Irigasi</v>
      </c>
      <c r="L5515" t="s">
        <v>327</v>
      </c>
    </row>
    <row r="5516" spans="1:12" x14ac:dyDescent="0.25">
      <c r="A5516" s="1">
        <v>5515</v>
      </c>
      <c r="B5516" s="3">
        <v>42</v>
      </c>
      <c r="C5516" s="1">
        <v>107</v>
      </c>
      <c r="D5516" s="1">
        <v>1</v>
      </c>
      <c r="E5516" s="1">
        <v>13</v>
      </c>
      <c r="F5516" s="1">
        <v>0</v>
      </c>
      <c r="G5516">
        <f>VLOOKUP(C5516,reference!$A$1:$E$310,5,FALSE)</f>
        <v>5305061</v>
      </c>
      <c r="H5516" t="str">
        <f>VLOOKUP(C5516,reference!$A$1:$E$310,4,FALSE)</f>
        <v>BIBOKI ANLEU</v>
      </c>
      <c r="I5516" t="str">
        <f>VLOOKUP($D5516,reference!$G$1:$H$25,2,FALSE)</f>
        <v>Hutan lahan kering primer</v>
      </c>
      <c r="J5516" t="str">
        <f>VLOOKUP($E5516,reference!$G$1:$H$25,2,FALSE)</f>
        <v>Pertanian lahan kering  campur semak / kebun campur</v>
      </c>
      <c r="K5516" t="str">
        <f t="shared" si="86"/>
        <v>Non Irigasi</v>
      </c>
      <c r="L5516" t="s">
        <v>328</v>
      </c>
    </row>
    <row r="5517" spans="1:12" x14ac:dyDescent="0.25">
      <c r="A5517" s="1">
        <v>5516</v>
      </c>
      <c r="B5517" s="3">
        <v>334</v>
      </c>
      <c r="C5517" s="1">
        <v>115</v>
      </c>
      <c r="D5517" s="1">
        <v>13</v>
      </c>
      <c r="E5517" s="1">
        <v>16</v>
      </c>
      <c r="F5517" s="1">
        <v>0</v>
      </c>
      <c r="G5517">
        <f>VLOOKUP(C5517,reference!$A$1:$E$310,5,FALSE)</f>
        <v>5306062</v>
      </c>
      <c r="H5517" t="str">
        <f>VLOOKUP(C5517,reference!$A$1:$E$310,4,FALSE)</f>
        <v>ATAMBUA SELATAN</v>
      </c>
      <c r="I5517" t="str">
        <f>VLOOKUP($D5517,reference!$G$1:$H$25,2,FALSE)</f>
        <v>Pertanian lahan kering  campur semak / kebun campur</v>
      </c>
      <c r="J5517" t="str">
        <f>VLOOKUP($E5517,reference!$G$1:$H$25,2,FALSE)</f>
        <v>Pemukiman</v>
      </c>
      <c r="K5517" t="str">
        <f t="shared" si="86"/>
        <v>Non Irigasi</v>
      </c>
      <c r="L5517" t="s">
        <v>327</v>
      </c>
    </row>
    <row r="5518" spans="1:12" x14ac:dyDescent="0.25">
      <c r="A5518" s="1">
        <v>5517</v>
      </c>
      <c r="B5518" s="3">
        <v>27</v>
      </c>
      <c r="C5518" s="1">
        <v>119</v>
      </c>
      <c r="D5518" s="1">
        <v>13</v>
      </c>
      <c r="E5518" s="1">
        <v>11</v>
      </c>
      <c r="F5518" s="1">
        <v>0</v>
      </c>
      <c r="G5518">
        <f>VLOOKUP(C5518,reference!$A$1:$E$310,5,FALSE)</f>
        <v>5306080</v>
      </c>
      <c r="H5518" t="str">
        <f>VLOOKUP(C5518,reference!$A$1:$E$310,4,FALSE)</f>
        <v>LAMAKNEN</v>
      </c>
      <c r="I5518" t="str">
        <f>VLOOKUP($D5518,reference!$G$1:$H$25,2,FALSE)</f>
        <v>Pertanian lahan kering  campur semak / kebun campur</v>
      </c>
      <c r="J5518" t="str">
        <f>VLOOKUP($E5518,reference!$G$1:$H$25,2,FALSE)</f>
        <v>Savanna / Padang rumput</v>
      </c>
      <c r="K5518" t="str">
        <f t="shared" si="86"/>
        <v>Non Irigasi</v>
      </c>
      <c r="L5518" t="s">
        <v>327</v>
      </c>
    </row>
    <row r="5519" spans="1:12" x14ac:dyDescent="0.25">
      <c r="A5519" s="1">
        <v>5518</v>
      </c>
      <c r="B5519" s="3">
        <v>4</v>
      </c>
      <c r="C5519" s="1">
        <v>114</v>
      </c>
      <c r="D5519" s="1">
        <v>13</v>
      </c>
      <c r="E5519" s="1">
        <v>2</v>
      </c>
      <c r="F5519" s="1">
        <v>0</v>
      </c>
      <c r="G5519">
        <f>VLOOKUP(C5519,reference!$A$1:$E$310,5,FALSE)</f>
        <v>5306061</v>
      </c>
      <c r="H5519" t="str">
        <f>VLOOKUP(C5519,reference!$A$1:$E$310,4,FALSE)</f>
        <v>ATAMBUA BARAT</v>
      </c>
      <c r="I5519" t="str">
        <f>VLOOKUP($D5519,reference!$G$1:$H$25,2,FALSE)</f>
        <v>Pertanian lahan kering  campur semak / kebun campur</v>
      </c>
      <c r="J5519" t="str">
        <f>VLOOKUP($E5519,reference!$G$1:$H$25,2,FALSE)</f>
        <v>Hutan lahan kering sekunder / bekas tebangan</v>
      </c>
      <c r="K5519" t="str">
        <f t="shared" si="86"/>
        <v>Non Irigasi</v>
      </c>
      <c r="L5519" t="s">
        <v>327</v>
      </c>
    </row>
    <row r="5520" spans="1:12" x14ac:dyDescent="0.25">
      <c r="A5520" s="1">
        <v>5519</v>
      </c>
      <c r="B5520" s="3">
        <v>131</v>
      </c>
      <c r="C5520" s="1">
        <v>115</v>
      </c>
      <c r="D5520" s="1">
        <v>13</v>
      </c>
      <c r="E5520" s="1">
        <v>13</v>
      </c>
      <c r="F5520" s="1">
        <v>0</v>
      </c>
      <c r="G5520">
        <f>VLOOKUP(C5520,reference!$A$1:$E$310,5,FALSE)</f>
        <v>5306062</v>
      </c>
      <c r="H5520" t="str">
        <f>VLOOKUP(C5520,reference!$A$1:$E$310,4,FALSE)</f>
        <v>ATAMBUA SELATAN</v>
      </c>
      <c r="I5520" t="str">
        <f>VLOOKUP($D5520,reference!$G$1:$H$25,2,FALSE)</f>
        <v>Pertanian lahan kering  campur semak / kebun campur</v>
      </c>
      <c r="J5520" t="str">
        <f>VLOOKUP($E5520,reference!$G$1:$H$25,2,FALSE)</f>
        <v>Pertanian lahan kering  campur semak / kebun campur</v>
      </c>
      <c r="K5520" t="str">
        <f t="shared" si="86"/>
        <v>Non Irigasi</v>
      </c>
      <c r="L5520" t="s">
        <v>327</v>
      </c>
    </row>
    <row r="5521" spans="1:12" x14ac:dyDescent="0.25">
      <c r="A5521" s="1">
        <v>5520</v>
      </c>
      <c r="B5521" s="3">
        <v>52</v>
      </c>
      <c r="C5521" s="1">
        <v>110</v>
      </c>
      <c r="D5521" s="1">
        <v>13</v>
      </c>
      <c r="E5521" s="1">
        <v>2</v>
      </c>
      <c r="F5521" s="1">
        <v>0</v>
      </c>
      <c r="G5521">
        <f>VLOOKUP(C5521,reference!$A$1:$E$310,5,FALSE)</f>
        <v>5306050</v>
      </c>
      <c r="H5521" t="str">
        <f>VLOOKUP(C5521,reference!$A$1:$E$310,4,FALSE)</f>
        <v>TASIFETO BARAT</v>
      </c>
      <c r="I5521" t="str">
        <f>VLOOKUP($D5521,reference!$G$1:$H$25,2,FALSE)</f>
        <v>Pertanian lahan kering  campur semak / kebun campur</v>
      </c>
      <c r="J5521" t="str">
        <f>VLOOKUP($E5521,reference!$G$1:$H$25,2,FALSE)</f>
        <v>Hutan lahan kering sekunder / bekas tebangan</v>
      </c>
      <c r="K5521" t="str">
        <f t="shared" si="86"/>
        <v>Non Irigasi</v>
      </c>
      <c r="L5521" t="s">
        <v>327</v>
      </c>
    </row>
    <row r="5522" spans="1:12" x14ac:dyDescent="0.25">
      <c r="A5522" s="1">
        <v>5521</v>
      </c>
      <c r="B5522" s="3">
        <v>2</v>
      </c>
      <c r="C5522" s="1">
        <v>115</v>
      </c>
      <c r="D5522" s="1">
        <v>13</v>
      </c>
      <c r="E5522" s="1">
        <v>2</v>
      </c>
      <c r="F5522" s="1">
        <v>0</v>
      </c>
      <c r="G5522">
        <f>VLOOKUP(C5522,reference!$A$1:$E$310,5,FALSE)</f>
        <v>5306062</v>
      </c>
      <c r="H5522" t="str">
        <f>VLOOKUP(C5522,reference!$A$1:$E$310,4,FALSE)</f>
        <v>ATAMBUA SELATAN</v>
      </c>
      <c r="I5522" t="str">
        <f>VLOOKUP($D5522,reference!$G$1:$H$25,2,FALSE)</f>
        <v>Pertanian lahan kering  campur semak / kebun campur</v>
      </c>
      <c r="J5522" t="str">
        <f>VLOOKUP($E5522,reference!$G$1:$H$25,2,FALSE)</f>
        <v>Hutan lahan kering sekunder / bekas tebangan</v>
      </c>
      <c r="K5522" t="str">
        <f t="shared" si="86"/>
        <v>Non Irigasi</v>
      </c>
      <c r="L5522" t="s">
        <v>327</v>
      </c>
    </row>
    <row r="5523" spans="1:12" x14ac:dyDescent="0.25">
      <c r="A5523" s="1">
        <v>5522</v>
      </c>
      <c r="B5523" s="3">
        <v>388</v>
      </c>
      <c r="C5523" s="1">
        <v>110</v>
      </c>
      <c r="D5523" s="1">
        <v>13</v>
      </c>
      <c r="E5523" s="1">
        <v>16</v>
      </c>
      <c r="F5523" s="1">
        <v>0</v>
      </c>
      <c r="G5523">
        <f>VLOOKUP(C5523,reference!$A$1:$E$310,5,FALSE)</f>
        <v>5306050</v>
      </c>
      <c r="H5523" t="str">
        <f>VLOOKUP(C5523,reference!$A$1:$E$310,4,FALSE)</f>
        <v>TASIFETO BARAT</v>
      </c>
      <c r="I5523" t="str">
        <f>VLOOKUP($D5523,reference!$G$1:$H$25,2,FALSE)</f>
        <v>Pertanian lahan kering  campur semak / kebun campur</v>
      </c>
      <c r="J5523" t="str">
        <f>VLOOKUP($E5523,reference!$G$1:$H$25,2,FALSE)</f>
        <v>Pemukiman</v>
      </c>
      <c r="K5523" t="str">
        <f t="shared" si="86"/>
        <v>Non Irigasi</v>
      </c>
      <c r="L5523" t="s">
        <v>327</v>
      </c>
    </row>
    <row r="5524" spans="1:12" x14ac:dyDescent="0.25">
      <c r="A5524" s="1">
        <v>5523</v>
      </c>
      <c r="B5524" s="3">
        <v>28</v>
      </c>
      <c r="C5524" s="1">
        <v>115</v>
      </c>
      <c r="D5524" s="1">
        <v>13</v>
      </c>
      <c r="E5524" s="1">
        <v>20</v>
      </c>
      <c r="F5524" s="1">
        <v>0</v>
      </c>
      <c r="G5524">
        <f>VLOOKUP(C5524,reference!$A$1:$E$310,5,FALSE)</f>
        <v>5306062</v>
      </c>
      <c r="H5524" t="str">
        <f>VLOOKUP(C5524,reference!$A$1:$E$310,4,FALSE)</f>
        <v>ATAMBUA SELATAN</v>
      </c>
      <c r="I5524" t="str">
        <f>VLOOKUP($D5524,reference!$G$1:$H$25,2,FALSE)</f>
        <v>Pertanian lahan kering  campur semak / kebun campur</v>
      </c>
      <c r="J5524" t="str">
        <f>VLOOKUP($E5524,reference!$G$1:$H$25,2,FALSE)</f>
        <v>Tubuh air</v>
      </c>
      <c r="K5524" t="str">
        <f t="shared" si="86"/>
        <v>Non Irigasi</v>
      </c>
      <c r="L5524" t="s">
        <v>327</v>
      </c>
    </row>
    <row r="5525" spans="1:12" x14ac:dyDescent="0.25">
      <c r="A5525" s="1">
        <v>5524</v>
      </c>
      <c r="B5525" s="3">
        <v>29</v>
      </c>
      <c r="C5525" s="1">
        <v>116</v>
      </c>
      <c r="D5525" s="1">
        <v>12</v>
      </c>
      <c r="E5525" s="1">
        <v>18</v>
      </c>
      <c r="F5525" s="1">
        <v>0</v>
      </c>
      <c r="G5525">
        <f>VLOOKUP(C5525,reference!$A$1:$E$310,5,FALSE)</f>
        <v>5306070</v>
      </c>
      <c r="H5525" t="str">
        <f>VLOOKUP(C5525,reference!$A$1:$E$310,4,FALSE)</f>
        <v>TASIFETO TIMUR</v>
      </c>
      <c r="I5525" t="str">
        <f>VLOOKUP($D5525,reference!$G$1:$H$25,2,FALSE)</f>
        <v>Pertanian lahan kering</v>
      </c>
      <c r="J5525" t="str">
        <f>VLOOKUP($E5525,reference!$G$1:$H$25,2,FALSE)</f>
        <v>Lahan terbuka</v>
      </c>
      <c r="K5525" t="str">
        <f t="shared" si="86"/>
        <v>Non Irigasi</v>
      </c>
      <c r="L5525" t="s">
        <v>327</v>
      </c>
    </row>
    <row r="5526" spans="1:12" x14ac:dyDescent="0.25">
      <c r="A5526" s="1">
        <v>5525</v>
      </c>
      <c r="B5526" s="3">
        <v>3302</v>
      </c>
      <c r="C5526" s="1">
        <v>110</v>
      </c>
      <c r="D5526" s="1">
        <v>13</v>
      </c>
      <c r="E5526" s="1">
        <v>13</v>
      </c>
      <c r="F5526" s="1">
        <v>0</v>
      </c>
      <c r="G5526">
        <f>VLOOKUP(C5526,reference!$A$1:$E$310,5,FALSE)</f>
        <v>5306050</v>
      </c>
      <c r="H5526" t="str">
        <f>VLOOKUP(C5526,reference!$A$1:$E$310,4,FALSE)</f>
        <v>TASIFETO BARAT</v>
      </c>
      <c r="I5526" t="str">
        <f>VLOOKUP($D5526,reference!$G$1:$H$25,2,FALSE)</f>
        <v>Pertanian lahan kering  campur semak / kebun campur</v>
      </c>
      <c r="J5526" t="str">
        <f>VLOOKUP($E5526,reference!$G$1:$H$25,2,FALSE)</f>
        <v>Pertanian lahan kering  campur semak / kebun campur</v>
      </c>
      <c r="K5526" t="str">
        <f t="shared" si="86"/>
        <v>Non Irigasi</v>
      </c>
      <c r="L5526" t="s">
        <v>327</v>
      </c>
    </row>
    <row r="5527" spans="1:12" x14ac:dyDescent="0.25">
      <c r="A5527" s="1">
        <v>5526</v>
      </c>
      <c r="B5527" s="3">
        <v>8</v>
      </c>
      <c r="C5527" s="1">
        <v>113</v>
      </c>
      <c r="D5527" s="1">
        <v>18</v>
      </c>
      <c r="E5527" s="1">
        <v>20</v>
      </c>
      <c r="F5527" s="1">
        <v>0</v>
      </c>
      <c r="G5527">
        <f>VLOOKUP(C5527,reference!$A$1:$E$310,5,FALSE)</f>
        <v>5306060</v>
      </c>
      <c r="H5527" t="str">
        <f>VLOOKUP(C5527,reference!$A$1:$E$310,4,FALSE)</f>
        <v>ATAMBUA</v>
      </c>
      <c r="I5527" t="str">
        <f>VLOOKUP($D5527,reference!$G$1:$H$25,2,FALSE)</f>
        <v>Lahan terbuka</v>
      </c>
      <c r="J5527" t="str">
        <f>VLOOKUP($E5527,reference!$G$1:$H$25,2,FALSE)</f>
        <v>Tubuh air</v>
      </c>
      <c r="K5527" t="str">
        <f t="shared" si="86"/>
        <v>Non Irigasi</v>
      </c>
      <c r="L5527" t="s">
        <v>327</v>
      </c>
    </row>
    <row r="5528" spans="1:12" x14ac:dyDescent="0.25">
      <c r="A5528" s="1">
        <v>5527</v>
      </c>
      <c r="B5528" s="3">
        <v>4</v>
      </c>
      <c r="C5528" s="1">
        <v>113</v>
      </c>
      <c r="D5528" s="1">
        <v>18</v>
      </c>
      <c r="E5528" s="1">
        <v>13</v>
      </c>
      <c r="F5528" s="1">
        <v>0</v>
      </c>
      <c r="G5528">
        <f>VLOOKUP(C5528,reference!$A$1:$E$310,5,FALSE)</f>
        <v>5306060</v>
      </c>
      <c r="H5528" t="str">
        <f>VLOOKUP(C5528,reference!$A$1:$E$310,4,FALSE)</f>
        <v>ATAMBUA</v>
      </c>
      <c r="I5528" t="str">
        <f>VLOOKUP($D5528,reference!$G$1:$H$25,2,FALSE)</f>
        <v>Lahan terbuka</v>
      </c>
      <c r="J5528" t="str">
        <f>VLOOKUP($E5528,reference!$G$1:$H$25,2,FALSE)</f>
        <v>Pertanian lahan kering  campur semak / kebun campur</v>
      </c>
      <c r="K5528" t="str">
        <f t="shared" si="86"/>
        <v>Non Irigasi</v>
      </c>
      <c r="L5528" t="s">
        <v>327</v>
      </c>
    </row>
    <row r="5529" spans="1:12" x14ac:dyDescent="0.25">
      <c r="A5529" s="1">
        <v>5528</v>
      </c>
      <c r="B5529" s="3">
        <v>28</v>
      </c>
      <c r="C5529" s="1">
        <v>120</v>
      </c>
      <c r="D5529" s="1">
        <v>12</v>
      </c>
      <c r="E5529" s="1">
        <v>12</v>
      </c>
      <c r="F5529" s="1">
        <v>0</v>
      </c>
      <c r="G5529">
        <f>VLOOKUP(C5529,reference!$A$1:$E$310,5,FALSE)</f>
        <v>5306081</v>
      </c>
      <c r="H5529" t="str">
        <f>VLOOKUP(C5529,reference!$A$1:$E$310,4,FALSE)</f>
        <v>LAMAKNEN SELATAN</v>
      </c>
      <c r="I5529" t="str">
        <f>VLOOKUP($D5529,reference!$G$1:$H$25,2,FALSE)</f>
        <v>Pertanian lahan kering</v>
      </c>
      <c r="J5529" t="str">
        <f>VLOOKUP($E5529,reference!$G$1:$H$25,2,FALSE)</f>
        <v>Pertanian lahan kering</v>
      </c>
      <c r="K5529" t="str">
        <f t="shared" si="86"/>
        <v>Non Irigasi</v>
      </c>
      <c r="L5529" t="s">
        <v>327</v>
      </c>
    </row>
    <row r="5530" spans="1:12" x14ac:dyDescent="0.25">
      <c r="A5530" s="1">
        <v>5529</v>
      </c>
      <c r="B5530" s="3">
        <v>50</v>
      </c>
      <c r="C5530" s="1">
        <v>110</v>
      </c>
      <c r="D5530" s="1">
        <v>9</v>
      </c>
      <c r="E5530" s="1">
        <v>16</v>
      </c>
      <c r="F5530" s="1">
        <v>0</v>
      </c>
      <c r="G5530">
        <f>VLOOKUP(C5530,reference!$A$1:$E$310,5,FALSE)</f>
        <v>5306050</v>
      </c>
      <c r="H5530" t="str">
        <f>VLOOKUP(C5530,reference!$A$1:$E$310,4,FALSE)</f>
        <v>TASIFETO BARAT</v>
      </c>
      <c r="I5530" t="str">
        <f>VLOOKUP($D5530,reference!$G$1:$H$25,2,FALSE)</f>
        <v>Semak belukar</v>
      </c>
      <c r="J5530" t="str">
        <f>VLOOKUP($E5530,reference!$G$1:$H$25,2,FALSE)</f>
        <v>Pemukiman</v>
      </c>
      <c r="K5530" t="str">
        <f t="shared" si="86"/>
        <v>Non Irigasi</v>
      </c>
      <c r="L5530" t="s">
        <v>327</v>
      </c>
    </row>
    <row r="5531" spans="1:12" x14ac:dyDescent="0.25">
      <c r="A5531" s="1">
        <v>5530</v>
      </c>
      <c r="B5531" s="3">
        <v>17</v>
      </c>
      <c r="C5531" s="1">
        <v>115</v>
      </c>
      <c r="D5531" s="1">
        <v>18</v>
      </c>
      <c r="E5531" s="1">
        <v>20</v>
      </c>
      <c r="F5531" s="1">
        <v>0</v>
      </c>
      <c r="G5531">
        <f>VLOOKUP(C5531,reference!$A$1:$E$310,5,FALSE)</f>
        <v>5306062</v>
      </c>
      <c r="H5531" t="str">
        <f>VLOOKUP(C5531,reference!$A$1:$E$310,4,FALSE)</f>
        <v>ATAMBUA SELATAN</v>
      </c>
      <c r="I5531" t="str">
        <f>VLOOKUP($D5531,reference!$G$1:$H$25,2,FALSE)</f>
        <v>Lahan terbuka</v>
      </c>
      <c r="J5531" t="str">
        <f>VLOOKUP($E5531,reference!$G$1:$H$25,2,FALSE)</f>
        <v>Tubuh air</v>
      </c>
      <c r="K5531" t="str">
        <f t="shared" si="86"/>
        <v>Non Irigasi</v>
      </c>
      <c r="L5531" t="s">
        <v>327</v>
      </c>
    </row>
    <row r="5532" spans="1:12" x14ac:dyDescent="0.25">
      <c r="A5532" s="1">
        <v>5531</v>
      </c>
      <c r="B5532" s="3">
        <v>146</v>
      </c>
      <c r="C5532" s="1">
        <v>120</v>
      </c>
      <c r="D5532" s="1">
        <v>13</v>
      </c>
      <c r="E5532" s="1">
        <v>16</v>
      </c>
      <c r="F5532" s="1">
        <v>0</v>
      </c>
      <c r="G5532">
        <f>VLOOKUP(C5532,reference!$A$1:$E$310,5,FALSE)</f>
        <v>5306081</v>
      </c>
      <c r="H5532" t="str">
        <f>VLOOKUP(C5532,reference!$A$1:$E$310,4,FALSE)</f>
        <v>LAMAKNEN SELATAN</v>
      </c>
      <c r="I5532" t="str">
        <f>VLOOKUP($D5532,reference!$G$1:$H$25,2,FALSE)</f>
        <v>Pertanian lahan kering  campur semak / kebun campur</v>
      </c>
      <c r="J5532" t="str">
        <f>VLOOKUP($E5532,reference!$G$1:$H$25,2,FALSE)</f>
        <v>Pemukiman</v>
      </c>
      <c r="K5532" t="str">
        <f t="shared" si="86"/>
        <v>Non Irigasi</v>
      </c>
      <c r="L5532" t="s">
        <v>327</v>
      </c>
    </row>
    <row r="5533" spans="1:12" x14ac:dyDescent="0.25">
      <c r="A5533" s="1">
        <v>5532</v>
      </c>
      <c r="B5533" s="3">
        <v>3</v>
      </c>
      <c r="C5533" s="1">
        <v>107</v>
      </c>
      <c r="D5533" s="1">
        <v>10</v>
      </c>
      <c r="E5533" s="1">
        <v>14</v>
      </c>
      <c r="F5533" s="1">
        <v>0</v>
      </c>
      <c r="G5533">
        <f>VLOOKUP(C5533,reference!$A$1:$E$310,5,FALSE)</f>
        <v>5305061</v>
      </c>
      <c r="H5533" t="str">
        <f>VLOOKUP(C5533,reference!$A$1:$E$310,4,FALSE)</f>
        <v>BIBOKI ANLEU</v>
      </c>
      <c r="I5533" t="str">
        <f>VLOOKUP($D5533,reference!$G$1:$H$25,2,FALSE)</f>
        <v>Semak belukar rawa</v>
      </c>
      <c r="J5533" t="str">
        <f>VLOOKUP($E5533,reference!$G$1:$H$25,2,FALSE)</f>
        <v>Sawah</v>
      </c>
      <c r="K5533" t="str">
        <f t="shared" si="86"/>
        <v>Non Irigasi</v>
      </c>
      <c r="L5533" t="s">
        <v>327</v>
      </c>
    </row>
    <row r="5534" spans="1:12" x14ac:dyDescent="0.25">
      <c r="A5534" s="1">
        <v>5533</v>
      </c>
      <c r="B5534" s="3">
        <v>21</v>
      </c>
      <c r="C5534" s="1">
        <v>116</v>
      </c>
      <c r="D5534" s="1">
        <v>18</v>
      </c>
      <c r="E5534" s="1">
        <v>16</v>
      </c>
      <c r="F5534" s="1">
        <v>0</v>
      </c>
      <c r="G5534">
        <f>VLOOKUP(C5534,reference!$A$1:$E$310,5,FALSE)</f>
        <v>5306070</v>
      </c>
      <c r="H5534" t="str">
        <f>VLOOKUP(C5534,reference!$A$1:$E$310,4,FALSE)</f>
        <v>TASIFETO TIMUR</v>
      </c>
      <c r="I5534" t="str">
        <f>VLOOKUP($D5534,reference!$G$1:$H$25,2,FALSE)</f>
        <v>Lahan terbuka</v>
      </c>
      <c r="J5534" t="str">
        <f>VLOOKUP($E5534,reference!$G$1:$H$25,2,FALSE)</f>
        <v>Pemukiman</v>
      </c>
      <c r="K5534" t="str">
        <f t="shared" si="86"/>
        <v>Non Irigasi</v>
      </c>
      <c r="L5534" t="s">
        <v>327</v>
      </c>
    </row>
    <row r="5535" spans="1:12" x14ac:dyDescent="0.25">
      <c r="A5535" s="1">
        <v>5534</v>
      </c>
      <c r="B5535" s="3">
        <v>2191</v>
      </c>
      <c r="C5535" s="1">
        <v>120</v>
      </c>
      <c r="D5535" s="1">
        <v>9</v>
      </c>
      <c r="E5535" s="1">
        <v>9</v>
      </c>
      <c r="F5535" s="1">
        <v>0</v>
      </c>
      <c r="G5535">
        <f>VLOOKUP(C5535,reference!$A$1:$E$310,5,FALSE)</f>
        <v>5306081</v>
      </c>
      <c r="H5535" t="str">
        <f>VLOOKUP(C5535,reference!$A$1:$E$310,4,FALSE)</f>
        <v>LAMAKNEN SELATAN</v>
      </c>
      <c r="I5535" t="str">
        <f>VLOOKUP($D5535,reference!$G$1:$H$25,2,FALSE)</f>
        <v>Semak belukar</v>
      </c>
      <c r="J5535" t="str">
        <f>VLOOKUP($E5535,reference!$G$1:$H$25,2,FALSE)</f>
        <v>Semak belukar</v>
      </c>
      <c r="K5535" t="str">
        <f t="shared" si="86"/>
        <v>Non Irigasi</v>
      </c>
      <c r="L5535" t="s">
        <v>327</v>
      </c>
    </row>
    <row r="5536" spans="1:12" x14ac:dyDescent="0.25">
      <c r="A5536" s="1">
        <v>5535</v>
      </c>
      <c r="B5536" s="3">
        <v>5</v>
      </c>
      <c r="C5536" s="1">
        <v>116</v>
      </c>
      <c r="D5536" s="1">
        <v>16</v>
      </c>
      <c r="E5536" s="1">
        <v>11</v>
      </c>
      <c r="F5536" s="1">
        <v>0</v>
      </c>
      <c r="G5536">
        <f>VLOOKUP(C5536,reference!$A$1:$E$310,5,FALSE)</f>
        <v>5306070</v>
      </c>
      <c r="H5536" t="str">
        <f>VLOOKUP(C5536,reference!$A$1:$E$310,4,FALSE)</f>
        <v>TASIFETO TIMUR</v>
      </c>
      <c r="I5536" t="str">
        <f>VLOOKUP($D5536,reference!$G$1:$H$25,2,FALSE)</f>
        <v>Pemukiman</v>
      </c>
      <c r="J5536" t="str">
        <f>VLOOKUP($E5536,reference!$G$1:$H$25,2,FALSE)</f>
        <v>Savanna / Padang rumput</v>
      </c>
      <c r="K5536" t="str">
        <f t="shared" si="86"/>
        <v>Non Irigasi</v>
      </c>
      <c r="L5536" t="s">
        <v>327</v>
      </c>
    </row>
    <row r="5537" spans="1:12" x14ac:dyDescent="0.25">
      <c r="A5537" s="1">
        <v>5536</v>
      </c>
      <c r="B5537" s="3">
        <v>2</v>
      </c>
      <c r="C5537" s="1">
        <v>110</v>
      </c>
      <c r="D5537" s="1">
        <v>16</v>
      </c>
      <c r="E5537" s="1">
        <v>16</v>
      </c>
      <c r="F5537" s="1">
        <v>0</v>
      </c>
      <c r="G5537">
        <f>VLOOKUP(C5537,reference!$A$1:$E$310,5,FALSE)</f>
        <v>5306050</v>
      </c>
      <c r="H5537" t="str">
        <f>VLOOKUP(C5537,reference!$A$1:$E$310,4,FALSE)</f>
        <v>TASIFETO BARAT</v>
      </c>
      <c r="I5537" t="str">
        <f>VLOOKUP($D5537,reference!$G$1:$H$25,2,FALSE)</f>
        <v>Pemukiman</v>
      </c>
      <c r="J5537" t="str">
        <f>VLOOKUP($E5537,reference!$G$1:$H$25,2,FALSE)</f>
        <v>Pemukiman</v>
      </c>
      <c r="K5537" t="str">
        <f t="shared" si="86"/>
        <v>Non Irigasi</v>
      </c>
      <c r="L5537" t="s">
        <v>327</v>
      </c>
    </row>
    <row r="5538" spans="1:12" x14ac:dyDescent="0.25">
      <c r="A5538" s="1">
        <v>5537</v>
      </c>
      <c r="B5538" s="3">
        <v>10</v>
      </c>
      <c r="C5538" s="1">
        <v>116</v>
      </c>
      <c r="D5538" s="1">
        <v>18</v>
      </c>
      <c r="E5538" s="1">
        <v>9</v>
      </c>
      <c r="F5538" s="1">
        <v>0</v>
      </c>
      <c r="G5538">
        <f>VLOOKUP(C5538,reference!$A$1:$E$310,5,FALSE)</f>
        <v>5306070</v>
      </c>
      <c r="H5538" t="str">
        <f>VLOOKUP(C5538,reference!$A$1:$E$310,4,FALSE)</f>
        <v>TASIFETO TIMUR</v>
      </c>
      <c r="I5538" t="str">
        <f>VLOOKUP($D5538,reference!$G$1:$H$25,2,FALSE)</f>
        <v>Lahan terbuka</v>
      </c>
      <c r="J5538" t="str">
        <f>VLOOKUP($E5538,reference!$G$1:$H$25,2,FALSE)</f>
        <v>Semak belukar</v>
      </c>
      <c r="K5538" t="str">
        <f t="shared" si="86"/>
        <v>Non Irigasi</v>
      </c>
      <c r="L5538" t="s">
        <v>327</v>
      </c>
    </row>
    <row r="5539" spans="1:12" x14ac:dyDescent="0.25">
      <c r="A5539" s="1">
        <v>5538</v>
      </c>
      <c r="B5539" s="3">
        <v>103</v>
      </c>
      <c r="C5539" s="1">
        <v>119</v>
      </c>
      <c r="D5539" s="1">
        <v>13</v>
      </c>
      <c r="E5539" s="1">
        <v>2</v>
      </c>
      <c r="F5539" s="1">
        <v>0</v>
      </c>
      <c r="G5539">
        <f>VLOOKUP(C5539,reference!$A$1:$E$310,5,FALSE)</f>
        <v>5306080</v>
      </c>
      <c r="H5539" t="str">
        <f>VLOOKUP(C5539,reference!$A$1:$E$310,4,FALSE)</f>
        <v>LAMAKNEN</v>
      </c>
      <c r="I5539" t="str">
        <f>VLOOKUP($D5539,reference!$G$1:$H$25,2,FALSE)</f>
        <v>Pertanian lahan kering  campur semak / kebun campur</v>
      </c>
      <c r="J5539" t="str">
        <f>VLOOKUP($E5539,reference!$G$1:$H$25,2,FALSE)</f>
        <v>Hutan lahan kering sekunder / bekas tebangan</v>
      </c>
      <c r="K5539" t="str">
        <f t="shared" si="86"/>
        <v>Non Irigasi</v>
      </c>
      <c r="L5539" t="s">
        <v>327</v>
      </c>
    </row>
    <row r="5540" spans="1:12" x14ac:dyDescent="0.25">
      <c r="A5540" s="1">
        <v>5539</v>
      </c>
      <c r="B5540" s="3">
        <v>1</v>
      </c>
      <c r="C5540" s="1">
        <v>110</v>
      </c>
      <c r="D5540" s="1">
        <v>16</v>
      </c>
      <c r="E5540" s="1">
        <v>13</v>
      </c>
      <c r="F5540" s="1">
        <v>0</v>
      </c>
      <c r="G5540">
        <f>VLOOKUP(C5540,reference!$A$1:$E$310,5,FALSE)</f>
        <v>5306050</v>
      </c>
      <c r="H5540" t="str">
        <f>VLOOKUP(C5540,reference!$A$1:$E$310,4,FALSE)</f>
        <v>TASIFETO BARAT</v>
      </c>
      <c r="I5540" t="str">
        <f>VLOOKUP($D5540,reference!$G$1:$H$25,2,FALSE)</f>
        <v>Pemukiman</v>
      </c>
      <c r="J5540" t="str">
        <f>VLOOKUP($E5540,reference!$G$1:$H$25,2,FALSE)</f>
        <v>Pertanian lahan kering  campur semak / kebun campur</v>
      </c>
      <c r="K5540" t="str">
        <f t="shared" si="86"/>
        <v>Non Irigasi</v>
      </c>
      <c r="L5540" t="s">
        <v>327</v>
      </c>
    </row>
    <row r="5541" spans="1:12" x14ac:dyDescent="0.25">
      <c r="A5541" s="1">
        <v>5540</v>
      </c>
      <c r="B5541" s="3">
        <v>5</v>
      </c>
      <c r="C5541" s="1">
        <v>115</v>
      </c>
      <c r="D5541" s="1">
        <v>16</v>
      </c>
      <c r="E5541" s="1">
        <v>13</v>
      </c>
      <c r="F5541" s="1">
        <v>0</v>
      </c>
      <c r="G5541">
        <f>VLOOKUP(C5541,reference!$A$1:$E$310,5,FALSE)</f>
        <v>5306062</v>
      </c>
      <c r="H5541" t="str">
        <f>VLOOKUP(C5541,reference!$A$1:$E$310,4,FALSE)</f>
        <v>ATAMBUA SELATAN</v>
      </c>
      <c r="I5541" t="str">
        <f>VLOOKUP($D5541,reference!$G$1:$H$25,2,FALSE)</f>
        <v>Pemukiman</v>
      </c>
      <c r="J5541" t="str">
        <f>VLOOKUP($E5541,reference!$G$1:$H$25,2,FALSE)</f>
        <v>Pertanian lahan kering  campur semak / kebun campur</v>
      </c>
      <c r="K5541" t="str">
        <f t="shared" si="86"/>
        <v>Non Irigasi</v>
      </c>
      <c r="L5541" t="s">
        <v>327</v>
      </c>
    </row>
    <row r="5542" spans="1:12" x14ac:dyDescent="0.25">
      <c r="A5542" s="1">
        <v>5541</v>
      </c>
      <c r="B5542" s="3">
        <v>10</v>
      </c>
      <c r="C5542" s="1">
        <v>116</v>
      </c>
      <c r="D5542" s="1">
        <v>18</v>
      </c>
      <c r="E5542" s="1">
        <v>13</v>
      </c>
      <c r="F5542" s="1">
        <v>0</v>
      </c>
      <c r="G5542">
        <f>VLOOKUP(C5542,reference!$A$1:$E$310,5,FALSE)</f>
        <v>5306070</v>
      </c>
      <c r="H5542" t="str">
        <f>VLOOKUP(C5542,reference!$A$1:$E$310,4,FALSE)</f>
        <v>TASIFETO TIMUR</v>
      </c>
      <c r="I5542" t="str">
        <f>VLOOKUP($D5542,reference!$G$1:$H$25,2,FALSE)</f>
        <v>Lahan terbuka</v>
      </c>
      <c r="J5542" t="str">
        <f>VLOOKUP($E5542,reference!$G$1:$H$25,2,FALSE)</f>
        <v>Pertanian lahan kering  campur semak / kebun campur</v>
      </c>
      <c r="K5542" t="str">
        <f t="shared" si="86"/>
        <v>Non Irigasi</v>
      </c>
      <c r="L5542" t="s">
        <v>327</v>
      </c>
    </row>
    <row r="5543" spans="1:12" x14ac:dyDescent="0.25">
      <c r="A5543" s="1">
        <v>5542</v>
      </c>
      <c r="B5543" s="3">
        <v>488</v>
      </c>
      <c r="C5543" s="1">
        <v>120</v>
      </c>
      <c r="D5543" s="1">
        <v>9</v>
      </c>
      <c r="E5543" s="1">
        <v>11</v>
      </c>
      <c r="F5543" s="1">
        <v>0</v>
      </c>
      <c r="G5543">
        <f>VLOOKUP(C5543,reference!$A$1:$E$310,5,FALSE)</f>
        <v>5306081</v>
      </c>
      <c r="H5543" t="str">
        <f>VLOOKUP(C5543,reference!$A$1:$E$310,4,FALSE)</f>
        <v>LAMAKNEN SELATAN</v>
      </c>
      <c r="I5543" t="str">
        <f>VLOOKUP($D5543,reference!$G$1:$H$25,2,FALSE)</f>
        <v>Semak belukar</v>
      </c>
      <c r="J5543" t="str">
        <f>VLOOKUP($E5543,reference!$G$1:$H$25,2,FALSE)</f>
        <v>Savanna / Padang rumput</v>
      </c>
      <c r="K5543" t="str">
        <f t="shared" si="86"/>
        <v>Non Irigasi</v>
      </c>
      <c r="L5543" t="s">
        <v>327</v>
      </c>
    </row>
    <row r="5544" spans="1:12" x14ac:dyDescent="0.25">
      <c r="A5544" s="1">
        <v>5543</v>
      </c>
      <c r="B5544" s="3">
        <v>1</v>
      </c>
      <c r="C5544" s="1">
        <v>120</v>
      </c>
      <c r="D5544" s="1">
        <v>9</v>
      </c>
      <c r="E5544" s="1">
        <v>12</v>
      </c>
      <c r="F5544" s="1">
        <v>0</v>
      </c>
      <c r="G5544">
        <f>VLOOKUP(C5544,reference!$A$1:$E$310,5,FALSE)</f>
        <v>5306081</v>
      </c>
      <c r="H5544" t="str">
        <f>VLOOKUP(C5544,reference!$A$1:$E$310,4,FALSE)</f>
        <v>LAMAKNEN SELATAN</v>
      </c>
      <c r="I5544" t="str">
        <f>VLOOKUP($D5544,reference!$G$1:$H$25,2,FALSE)</f>
        <v>Semak belukar</v>
      </c>
      <c r="J5544" t="str">
        <f>VLOOKUP($E5544,reference!$G$1:$H$25,2,FALSE)</f>
        <v>Pertanian lahan kering</v>
      </c>
      <c r="K5544" t="str">
        <f t="shared" si="86"/>
        <v>Non Irigasi</v>
      </c>
      <c r="L5544" t="s">
        <v>327</v>
      </c>
    </row>
    <row r="5545" spans="1:12" x14ac:dyDescent="0.25">
      <c r="A5545" s="1">
        <v>5544</v>
      </c>
      <c r="B5545" s="3">
        <v>1</v>
      </c>
      <c r="C5545" s="1">
        <v>120</v>
      </c>
      <c r="D5545" s="1">
        <v>12</v>
      </c>
      <c r="E5545" s="1">
        <v>9</v>
      </c>
      <c r="F5545" s="1">
        <v>0</v>
      </c>
      <c r="G5545">
        <f>VLOOKUP(C5545,reference!$A$1:$E$310,5,FALSE)</f>
        <v>5306081</v>
      </c>
      <c r="H5545" t="str">
        <f>VLOOKUP(C5545,reference!$A$1:$E$310,4,FALSE)</f>
        <v>LAMAKNEN SELATAN</v>
      </c>
      <c r="I5545" t="str">
        <f>VLOOKUP($D5545,reference!$G$1:$H$25,2,FALSE)</f>
        <v>Pertanian lahan kering</v>
      </c>
      <c r="J5545" t="str">
        <f>VLOOKUP($E5545,reference!$G$1:$H$25,2,FALSE)</f>
        <v>Semak belukar</v>
      </c>
      <c r="K5545" t="str">
        <f t="shared" si="86"/>
        <v>Non Irigasi</v>
      </c>
      <c r="L5545" t="s">
        <v>327</v>
      </c>
    </row>
    <row r="5546" spans="1:12" x14ac:dyDescent="0.25">
      <c r="A5546" s="1">
        <v>5545</v>
      </c>
      <c r="B5546" s="3">
        <v>40</v>
      </c>
      <c r="C5546" s="1">
        <v>105</v>
      </c>
      <c r="D5546" s="1">
        <v>0</v>
      </c>
      <c r="E5546" s="1">
        <v>0</v>
      </c>
      <c r="F5546" s="1">
        <v>0</v>
      </c>
      <c r="G5546">
        <f>VLOOKUP(C5546,reference!$A$1:$E$310,5,FALSE)</f>
        <v>5305052</v>
      </c>
      <c r="H5546" t="str">
        <f>VLOOKUP(C5546,reference!$A$1:$E$310,4,FALSE)</f>
        <v>BIBOKI MOENLEU</v>
      </c>
      <c r="I5546" t="str">
        <f>VLOOKUP($D5546,reference!$G$1:$H$25,2,FALSE)</f>
        <v>No data</v>
      </c>
      <c r="J5546" t="str">
        <f>VLOOKUP($E5546,reference!$G$1:$H$25,2,FALSE)</f>
        <v>No data</v>
      </c>
      <c r="K5546" t="str">
        <f t="shared" si="86"/>
        <v>Non Irigasi</v>
      </c>
      <c r="L5546" t="s">
        <v>327</v>
      </c>
    </row>
    <row r="5547" spans="1:12" x14ac:dyDescent="0.25">
      <c r="A5547" s="1">
        <v>5546</v>
      </c>
      <c r="B5547" s="3">
        <v>20</v>
      </c>
      <c r="C5547" s="1">
        <v>105</v>
      </c>
      <c r="D5547" s="1">
        <v>0</v>
      </c>
      <c r="E5547" s="1">
        <v>20</v>
      </c>
      <c r="F5547" s="1">
        <v>0</v>
      </c>
      <c r="G5547">
        <f>VLOOKUP(C5547,reference!$A$1:$E$310,5,FALSE)</f>
        <v>5305052</v>
      </c>
      <c r="H5547" t="str">
        <f>VLOOKUP(C5547,reference!$A$1:$E$310,4,FALSE)</f>
        <v>BIBOKI MOENLEU</v>
      </c>
      <c r="I5547" t="str">
        <f>VLOOKUP($D5547,reference!$G$1:$H$25,2,FALSE)</f>
        <v>No data</v>
      </c>
      <c r="J5547" t="str">
        <f>VLOOKUP($E5547,reference!$G$1:$H$25,2,FALSE)</f>
        <v>Tubuh air</v>
      </c>
      <c r="K5547" t="str">
        <f t="shared" si="86"/>
        <v>Non Irigasi</v>
      </c>
      <c r="L5547" t="s">
        <v>327</v>
      </c>
    </row>
    <row r="5548" spans="1:12" x14ac:dyDescent="0.25">
      <c r="A5548" s="1">
        <v>5547</v>
      </c>
      <c r="B5548" s="3">
        <v>955</v>
      </c>
      <c r="C5548" s="1">
        <v>105</v>
      </c>
      <c r="D5548" s="1">
        <v>11</v>
      </c>
      <c r="E5548" s="1">
        <v>13</v>
      </c>
      <c r="F5548" s="1">
        <v>0</v>
      </c>
      <c r="G5548">
        <f>VLOOKUP(C5548,reference!$A$1:$E$310,5,FALSE)</f>
        <v>5305052</v>
      </c>
      <c r="H5548" t="str">
        <f>VLOOKUP(C5548,reference!$A$1:$E$310,4,FALSE)</f>
        <v>BIBOKI MOENLEU</v>
      </c>
      <c r="I5548" t="str">
        <f>VLOOKUP($D5548,reference!$G$1:$H$25,2,FALSE)</f>
        <v>Savanna / Padang rumput</v>
      </c>
      <c r="J5548" t="str">
        <f>VLOOKUP($E5548,reference!$G$1:$H$25,2,FALSE)</f>
        <v>Pertanian lahan kering  campur semak / kebun campur</v>
      </c>
      <c r="K5548" t="str">
        <f t="shared" si="86"/>
        <v>Non Irigasi</v>
      </c>
      <c r="L5548" t="s">
        <v>327</v>
      </c>
    </row>
    <row r="5549" spans="1:12" x14ac:dyDescent="0.25">
      <c r="A5549" s="1">
        <v>5548</v>
      </c>
      <c r="B5549" s="3">
        <v>35</v>
      </c>
      <c r="C5549" s="1">
        <v>105</v>
      </c>
      <c r="D5549" s="1">
        <v>10</v>
      </c>
      <c r="E5549" s="1">
        <v>9</v>
      </c>
      <c r="F5549" s="1">
        <v>0</v>
      </c>
      <c r="G5549">
        <f>VLOOKUP(C5549,reference!$A$1:$E$310,5,FALSE)</f>
        <v>5305052</v>
      </c>
      <c r="H5549" t="str">
        <f>VLOOKUP(C5549,reference!$A$1:$E$310,4,FALSE)</f>
        <v>BIBOKI MOENLEU</v>
      </c>
      <c r="I5549" t="str">
        <f>VLOOKUP($D5549,reference!$G$1:$H$25,2,FALSE)</f>
        <v>Semak belukar rawa</v>
      </c>
      <c r="J5549" t="str">
        <f>VLOOKUP($E5549,reference!$G$1:$H$25,2,FALSE)</f>
        <v>Semak belukar</v>
      </c>
      <c r="K5549" t="str">
        <f t="shared" si="86"/>
        <v>Non Irigasi</v>
      </c>
      <c r="L5549" t="s">
        <v>327</v>
      </c>
    </row>
    <row r="5550" spans="1:12" x14ac:dyDescent="0.25">
      <c r="A5550" s="1">
        <v>5549</v>
      </c>
      <c r="B5550" s="3">
        <v>77</v>
      </c>
      <c r="C5550" s="1">
        <v>116</v>
      </c>
      <c r="D5550" s="1">
        <v>18</v>
      </c>
      <c r="E5550" s="1">
        <v>20</v>
      </c>
      <c r="F5550" s="1">
        <v>0</v>
      </c>
      <c r="G5550">
        <f>VLOOKUP(C5550,reference!$A$1:$E$310,5,FALSE)</f>
        <v>5306070</v>
      </c>
      <c r="H5550" t="str">
        <f>VLOOKUP(C5550,reference!$A$1:$E$310,4,FALSE)</f>
        <v>TASIFETO TIMUR</v>
      </c>
      <c r="I5550" t="str">
        <f>VLOOKUP($D5550,reference!$G$1:$H$25,2,FALSE)</f>
        <v>Lahan terbuka</v>
      </c>
      <c r="J5550" t="str">
        <f>VLOOKUP($E5550,reference!$G$1:$H$25,2,FALSE)</f>
        <v>Tubuh air</v>
      </c>
      <c r="K5550" t="str">
        <f t="shared" si="86"/>
        <v>Non Irigasi</v>
      </c>
      <c r="L5550" t="s">
        <v>327</v>
      </c>
    </row>
    <row r="5551" spans="1:12" x14ac:dyDescent="0.25">
      <c r="A5551" s="1">
        <v>5550</v>
      </c>
      <c r="B5551" s="3">
        <v>92</v>
      </c>
      <c r="C5551" s="1">
        <v>119</v>
      </c>
      <c r="D5551" s="1">
        <v>2</v>
      </c>
      <c r="E5551" s="1">
        <v>11</v>
      </c>
      <c r="F5551" s="1">
        <v>0</v>
      </c>
      <c r="G5551">
        <f>VLOOKUP(C5551,reference!$A$1:$E$310,5,FALSE)</f>
        <v>5306080</v>
      </c>
      <c r="H5551" t="str">
        <f>VLOOKUP(C5551,reference!$A$1:$E$310,4,FALSE)</f>
        <v>LAMAKNEN</v>
      </c>
      <c r="I5551" t="str">
        <f>VLOOKUP($D5551,reference!$G$1:$H$25,2,FALSE)</f>
        <v>Hutan lahan kering sekunder / bekas tebangan</v>
      </c>
      <c r="J5551" t="str">
        <f>VLOOKUP($E5551,reference!$G$1:$H$25,2,FALSE)</f>
        <v>Savanna / Padang rumput</v>
      </c>
      <c r="K5551" t="str">
        <f t="shared" si="86"/>
        <v>Non Irigasi</v>
      </c>
      <c r="L5551" t="s">
        <v>328</v>
      </c>
    </row>
    <row r="5552" spans="1:12" x14ac:dyDescent="0.25">
      <c r="A5552" s="1">
        <v>5551</v>
      </c>
      <c r="B5552" s="3">
        <v>166</v>
      </c>
      <c r="C5552" s="1">
        <v>107</v>
      </c>
      <c r="D5552" s="1">
        <v>2</v>
      </c>
      <c r="E5552" s="1">
        <v>4</v>
      </c>
      <c r="F5552" s="1">
        <v>0</v>
      </c>
      <c r="G5552">
        <f>VLOOKUP(C5552,reference!$A$1:$E$310,5,FALSE)</f>
        <v>5305061</v>
      </c>
      <c r="H5552" t="str">
        <f>VLOOKUP(C5552,reference!$A$1:$E$310,4,FALSE)</f>
        <v>BIBOKI ANLEU</v>
      </c>
      <c r="I5552" t="str">
        <f>VLOOKUP($D5552,reference!$G$1:$H$25,2,FALSE)</f>
        <v>Hutan lahan kering sekunder / bekas tebangan</v>
      </c>
      <c r="J5552" t="str">
        <f>VLOOKUP($E5552,reference!$G$1:$H$25,2,FALSE)</f>
        <v>Hutan rawa sekunder</v>
      </c>
      <c r="K5552" t="str">
        <f t="shared" si="86"/>
        <v>Non Irigasi</v>
      </c>
      <c r="L5552" t="s">
        <v>327</v>
      </c>
    </row>
    <row r="5553" spans="1:12" x14ac:dyDescent="0.25">
      <c r="A5553" s="1">
        <v>5552</v>
      </c>
      <c r="B5553" s="3">
        <v>12</v>
      </c>
      <c r="C5553" s="1">
        <v>105</v>
      </c>
      <c r="D5553" s="1">
        <v>11</v>
      </c>
      <c r="E5553" s="1">
        <v>9</v>
      </c>
      <c r="F5553" s="1">
        <v>0</v>
      </c>
      <c r="G5553">
        <f>VLOOKUP(C5553,reference!$A$1:$E$310,5,FALSE)</f>
        <v>5305052</v>
      </c>
      <c r="H5553" t="str">
        <f>VLOOKUP(C5553,reference!$A$1:$E$310,4,FALSE)</f>
        <v>BIBOKI MOENLEU</v>
      </c>
      <c r="I5553" t="str">
        <f>VLOOKUP($D5553,reference!$G$1:$H$25,2,FALSE)</f>
        <v>Savanna / Padang rumput</v>
      </c>
      <c r="J5553" t="str">
        <f>VLOOKUP($E5553,reference!$G$1:$H$25,2,FALSE)</f>
        <v>Semak belukar</v>
      </c>
      <c r="K5553" t="str">
        <f t="shared" si="86"/>
        <v>Non Irigasi</v>
      </c>
      <c r="L5553" t="s">
        <v>327</v>
      </c>
    </row>
    <row r="5554" spans="1:12" x14ac:dyDescent="0.25">
      <c r="A5554" s="1">
        <v>5553</v>
      </c>
      <c r="B5554" s="3">
        <v>38</v>
      </c>
      <c r="C5554" s="1">
        <v>105</v>
      </c>
      <c r="D5554" s="1">
        <v>10</v>
      </c>
      <c r="E5554" s="1">
        <v>15</v>
      </c>
      <c r="F5554" s="1">
        <v>0</v>
      </c>
      <c r="G5554">
        <f>VLOOKUP(C5554,reference!$A$1:$E$310,5,FALSE)</f>
        <v>5305052</v>
      </c>
      <c r="H5554" t="str">
        <f>VLOOKUP(C5554,reference!$A$1:$E$310,4,FALSE)</f>
        <v>BIBOKI MOENLEU</v>
      </c>
      <c r="I5554" t="str">
        <f>VLOOKUP($D5554,reference!$G$1:$H$25,2,FALSE)</f>
        <v>Semak belukar rawa</v>
      </c>
      <c r="J5554" t="str">
        <f>VLOOKUP($E5554,reference!$G$1:$H$25,2,FALSE)</f>
        <v>Tambak</v>
      </c>
      <c r="K5554" t="str">
        <f t="shared" si="86"/>
        <v>Non Irigasi</v>
      </c>
      <c r="L5554" t="s">
        <v>327</v>
      </c>
    </row>
    <row r="5555" spans="1:12" x14ac:dyDescent="0.25">
      <c r="A5555" s="1">
        <v>5554</v>
      </c>
      <c r="B5555" s="3">
        <v>36</v>
      </c>
      <c r="C5555" s="1">
        <v>107</v>
      </c>
      <c r="D5555" s="1">
        <v>10</v>
      </c>
      <c r="E5555" s="1">
        <v>4</v>
      </c>
      <c r="F5555" s="1">
        <v>0</v>
      </c>
      <c r="G5555">
        <f>VLOOKUP(C5555,reference!$A$1:$E$310,5,FALSE)</f>
        <v>5305061</v>
      </c>
      <c r="H5555" t="str">
        <f>VLOOKUP(C5555,reference!$A$1:$E$310,4,FALSE)</f>
        <v>BIBOKI ANLEU</v>
      </c>
      <c r="I5555" t="str">
        <f>VLOOKUP($D5555,reference!$G$1:$H$25,2,FALSE)</f>
        <v>Semak belukar rawa</v>
      </c>
      <c r="J5555" t="str">
        <f>VLOOKUP($E5555,reference!$G$1:$H$25,2,FALSE)</f>
        <v>Hutan rawa sekunder</v>
      </c>
      <c r="K5555" t="str">
        <f t="shared" si="86"/>
        <v>Non Irigasi</v>
      </c>
      <c r="L5555" t="s">
        <v>327</v>
      </c>
    </row>
    <row r="5556" spans="1:12" x14ac:dyDescent="0.25">
      <c r="A5556" s="1">
        <v>5555</v>
      </c>
      <c r="B5556" s="3">
        <v>117</v>
      </c>
      <c r="C5556" s="1">
        <v>120</v>
      </c>
      <c r="D5556" s="1">
        <v>2</v>
      </c>
      <c r="E5556" s="1">
        <v>2</v>
      </c>
      <c r="F5556" s="1">
        <v>0</v>
      </c>
      <c r="G5556">
        <f>VLOOKUP(C5556,reference!$A$1:$E$310,5,FALSE)</f>
        <v>5306081</v>
      </c>
      <c r="H5556" t="str">
        <f>VLOOKUP(C5556,reference!$A$1:$E$310,4,FALSE)</f>
        <v>LAMAKNEN SELATAN</v>
      </c>
      <c r="I5556" t="str">
        <f>VLOOKUP($D5556,reference!$G$1:$H$25,2,FALSE)</f>
        <v>Hutan lahan kering sekunder / bekas tebangan</v>
      </c>
      <c r="J5556" t="str">
        <f>VLOOKUP($E5556,reference!$G$1:$H$25,2,FALSE)</f>
        <v>Hutan lahan kering sekunder / bekas tebangan</v>
      </c>
      <c r="K5556" t="str">
        <f t="shared" si="86"/>
        <v>Non Irigasi</v>
      </c>
      <c r="L5556" t="s">
        <v>327</v>
      </c>
    </row>
    <row r="5557" spans="1:12" x14ac:dyDescent="0.25">
      <c r="A5557" s="1">
        <v>5556</v>
      </c>
      <c r="B5557" s="3">
        <v>3</v>
      </c>
      <c r="C5557" s="1">
        <v>105</v>
      </c>
      <c r="D5557" s="1">
        <v>0</v>
      </c>
      <c r="E5557" s="1">
        <v>13</v>
      </c>
      <c r="F5557" s="1">
        <v>0</v>
      </c>
      <c r="G5557">
        <f>VLOOKUP(C5557,reference!$A$1:$E$310,5,FALSE)</f>
        <v>5305052</v>
      </c>
      <c r="H5557" t="str">
        <f>VLOOKUP(C5557,reference!$A$1:$E$310,4,FALSE)</f>
        <v>BIBOKI MOENLEU</v>
      </c>
      <c r="I5557" t="str">
        <f>VLOOKUP($D5557,reference!$G$1:$H$25,2,FALSE)</f>
        <v>No data</v>
      </c>
      <c r="J5557" t="str">
        <f>VLOOKUP($E5557,reference!$G$1:$H$25,2,FALSE)</f>
        <v>Pertanian lahan kering  campur semak / kebun campur</v>
      </c>
      <c r="K5557" t="str">
        <f t="shared" si="86"/>
        <v>Non Irigasi</v>
      </c>
      <c r="L5557" t="s">
        <v>327</v>
      </c>
    </row>
    <row r="5558" spans="1:12" x14ac:dyDescent="0.25">
      <c r="A5558" s="1">
        <v>5557</v>
      </c>
      <c r="B5558" s="3">
        <v>367</v>
      </c>
      <c r="C5558" s="1">
        <v>120</v>
      </c>
      <c r="D5558" s="1">
        <v>9</v>
      </c>
      <c r="E5558" s="1">
        <v>2</v>
      </c>
      <c r="F5558" s="1">
        <v>0</v>
      </c>
      <c r="G5558">
        <f>VLOOKUP(C5558,reference!$A$1:$E$310,5,FALSE)</f>
        <v>5306081</v>
      </c>
      <c r="H5558" t="str">
        <f>VLOOKUP(C5558,reference!$A$1:$E$310,4,FALSE)</f>
        <v>LAMAKNEN SELATAN</v>
      </c>
      <c r="I5558" t="str">
        <f>VLOOKUP($D5558,reference!$G$1:$H$25,2,FALSE)</f>
        <v>Semak belukar</v>
      </c>
      <c r="J5558" t="str">
        <f>VLOOKUP($E5558,reference!$G$1:$H$25,2,FALSE)</f>
        <v>Hutan lahan kering sekunder / bekas tebangan</v>
      </c>
      <c r="K5558" t="str">
        <f t="shared" si="86"/>
        <v>Non Irigasi</v>
      </c>
      <c r="L5558" t="s">
        <v>327</v>
      </c>
    </row>
    <row r="5559" spans="1:12" x14ac:dyDescent="0.25">
      <c r="A5559" s="1">
        <v>5558</v>
      </c>
      <c r="B5559" s="3">
        <v>254</v>
      </c>
      <c r="C5559" s="1">
        <v>116</v>
      </c>
      <c r="D5559" s="1">
        <v>13</v>
      </c>
      <c r="E5559" s="1">
        <v>14</v>
      </c>
      <c r="F5559" s="1">
        <v>0</v>
      </c>
      <c r="G5559">
        <f>VLOOKUP(C5559,reference!$A$1:$E$310,5,FALSE)</f>
        <v>5306070</v>
      </c>
      <c r="H5559" t="str">
        <f>VLOOKUP(C5559,reference!$A$1:$E$310,4,FALSE)</f>
        <v>TASIFETO TIMUR</v>
      </c>
      <c r="I5559" t="str">
        <f>VLOOKUP($D5559,reference!$G$1:$H$25,2,FALSE)</f>
        <v>Pertanian lahan kering  campur semak / kebun campur</v>
      </c>
      <c r="J5559" t="str">
        <f>VLOOKUP($E5559,reference!$G$1:$H$25,2,FALSE)</f>
        <v>Sawah</v>
      </c>
      <c r="K5559" t="str">
        <f t="shared" si="86"/>
        <v>Non Irigasi</v>
      </c>
      <c r="L5559" t="s">
        <v>327</v>
      </c>
    </row>
    <row r="5560" spans="1:12" x14ac:dyDescent="0.25">
      <c r="A5560" s="1">
        <v>5559</v>
      </c>
      <c r="B5560" s="3">
        <v>1370</v>
      </c>
      <c r="C5560" s="1">
        <v>120</v>
      </c>
      <c r="D5560" s="1">
        <v>2</v>
      </c>
      <c r="E5560" s="1">
        <v>13</v>
      </c>
      <c r="F5560" s="1">
        <v>0</v>
      </c>
      <c r="G5560">
        <f>VLOOKUP(C5560,reference!$A$1:$E$310,5,FALSE)</f>
        <v>5306081</v>
      </c>
      <c r="H5560" t="str">
        <f>VLOOKUP(C5560,reference!$A$1:$E$310,4,FALSE)</f>
        <v>LAMAKNEN SELATAN</v>
      </c>
      <c r="I5560" t="str">
        <f>VLOOKUP($D5560,reference!$G$1:$H$25,2,FALSE)</f>
        <v>Hutan lahan kering sekunder / bekas tebangan</v>
      </c>
      <c r="J5560" t="str">
        <f>VLOOKUP($E5560,reference!$G$1:$H$25,2,FALSE)</f>
        <v>Pertanian lahan kering  campur semak / kebun campur</v>
      </c>
      <c r="K5560" t="str">
        <f t="shared" si="86"/>
        <v>Non Irigasi</v>
      </c>
      <c r="L5560" t="s">
        <v>328</v>
      </c>
    </row>
    <row r="5561" spans="1:12" x14ac:dyDescent="0.25">
      <c r="A5561" s="1">
        <v>5560</v>
      </c>
      <c r="B5561" s="3">
        <v>16</v>
      </c>
      <c r="C5561" s="1">
        <v>105</v>
      </c>
      <c r="D5561" s="1">
        <v>11</v>
      </c>
      <c r="E5561" s="1">
        <v>15</v>
      </c>
      <c r="F5561" s="1">
        <v>0</v>
      </c>
      <c r="G5561">
        <f>VLOOKUP(C5561,reference!$A$1:$E$310,5,FALSE)</f>
        <v>5305052</v>
      </c>
      <c r="H5561" t="str">
        <f>VLOOKUP(C5561,reference!$A$1:$E$310,4,FALSE)</f>
        <v>BIBOKI MOENLEU</v>
      </c>
      <c r="I5561" t="str">
        <f>VLOOKUP($D5561,reference!$G$1:$H$25,2,FALSE)</f>
        <v>Savanna / Padang rumput</v>
      </c>
      <c r="J5561" t="str">
        <f>VLOOKUP($E5561,reference!$G$1:$H$25,2,FALSE)</f>
        <v>Tambak</v>
      </c>
      <c r="K5561" t="str">
        <f t="shared" si="86"/>
        <v>Non Irigasi</v>
      </c>
      <c r="L5561" t="s">
        <v>327</v>
      </c>
    </row>
    <row r="5562" spans="1:12" x14ac:dyDescent="0.25">
      <c r="A5562" s="1">
        <v>5561</v>
      </c>
      <c r="B5562" s="3">
        <v>4</v>
      </c>
      <c r="C5562" s="1">
        <v>107</v>
      </c>
      <c r="D5562" s="1">
        <v>11</v>
      </c>
      <c r="E5562" s="1">
        <v>4</v>
      </c>
      <c r="F5562" s="1">
        <v>0</v>
      </c>
      <c r="G5562">
        <f>VLOOKUP(C5562,reference!$A$1:$E$310,5,FALSE)</f>
        <v>5305061</v>
      </c>
      <c r="H5562" t="str">
        <f>VLOOKUP(C5562,reference!$A$1:$E$310,4,FALSE)</f>
        <v>BIBOKI ANLEU</v>
      </c>
      <c r="I5562" t="str">
        <f>VLOOKUP($D5562,reference!$G$1:$H$25,2,FALSE)</f>
        <v>Savanna / Padang rumput</v>
      </c>
      <c r="J5562" t="str">
        <f>VLOOKUP($E5562,reference!$G$1:$H$25,2,FALSE)</f>
        <v>Hutan rawa sekunder</v>
      </c>
      <c r="K5562" t="str">
        <f t="shared" si="86"/>
        <v>Non Irigasi</v>
      </c>
      <c r="L5562" t="s">
        <v>327</v>
      </c>
    </row>
    <row r="5563" spans="1:12" x14ac:dyDescent="0.25">
      <c r="A5563" s="1">
        <v>5562</v>
      </c>
      <c r="B5563" s="3">
        <v>2346</v>
      </c>
      <c r="C5563" s="1">
        <v>116</v>
      </c>
      <c r="D5563" s="1">
        <v>12</v>
      </c>
      <c r="E5563" s="1">
        <v>2</v>
      </c>
      <c r="F5563" s="1">
        <v>0</v>
      </c>
      <c r="G5563">
        <f>VLOOKUP(C5563,reference!$A$1:$E$310,5,FALSE)</f>
        <v>5306070</v>
      </c>
      <c r="H5563" t="str">
        <f>VLOOKUP(C5563,reference!$A$1:$E$310,4,FALSE)</f>
        <v>TASIFETO TIMUR</v>
      </c>
      <c r="I5563" t="str">
        <f>VLOOKUP($D5563,reference!$G$1:$H$25,2,FALSE)</f>
        <v>Pertanian lahan kering</v>
      </c>
      <c r="J5563" t="str">
        <f>VLOOKUP($E5563,reference!$G$1:$H$25,2,FALSE)</f>
        <v>Hutan lahan kering sekunder / bekas tebangan</v>
      </c>
      <c r="K5563" t="str">
        <f t="shared" si="86"/>
        <v>Non Irigasi</v>
      </c>
      <c r="L5563" t="s">
        <v>327</v>
      </c>
    </row>
    <row r="5564" spans="1:12" x14ac:dyDescent="0.25">
      <c r="A5564" s="1">
        <v>5563</v>
      </c>
      <c r="B5564" s="3">
        <v>5</v>
      </c>
      <c r="C5564" s="1">
        <v>120</v>
      </c>
      <c r="D5564" s="1">
        <v>13</v>
      </c>
      <c r="E5564" s="1">
        <v>2</v>
      </c>
      <c r="F5564" s="1">
        <v>0</v>
      </c>
      <c r="G5564">
        <f>VLOOKUP(C5564,reference!$A$1:$E$310,5,FALSE)</f>
        <v>5306081</v>
      </c>
      <c r="H5564" t="str">
        <f>VLOOKUP(C5564,reference!$A$1:$E$310,4,FALSE)</f>
        <v>LAMAKNEN SELATAN</v>
      </c>
      <c r="I5564" t="str">
        <f>VLOOKUP($D5564,reference!$G$1:$H$25,2,FALSE)</f>
        <v>Pertanian lahan kering  campur semak / kebun campur</v>
      </c>
      <c r="J5564" t="str">
        <f>VLOOKUP($E5564,reference!$G$1:$H$25,2,FALSE)</f>
        <v>Hutan lahan kering sekunder / bekas tebangan</v>
      </c>
      <c r="K5564" t="str">
        <f t="shared" si="86"/>
        <v>Non Irigasi</v>
      </c>
      <c r="L5564" t="s">
        <v>327</v>
      </c>
    </row>
    <row r="5565" spans="1:12" x14ac:dyDescent="0.25">
      <c r="A5565" s="1">
        <v>5564</v>
      </c>
      <c r="B5565" s="3">
        <v>19</v>
      </c>
      <c r="C5565" s="1">
        <v>120</v>
      </c>
      <c r="D5565" s="1">
        <v>2</v>
      </c>
      <c r="E5565" s="1">
        <v>9</v>
      </c>
      <c r="F5565" s="1">
        <v>0</v>
      </c>
      <c r="G5565">
        <f>VLOOKUP(C5565,reference!$A$1:$E$310,5,FALSE)</f>
        <v>5306081</v>
      </c>
      <c r="H5565" t="str">
        <f>VLOOKUP(C5565,reference!$A$1:$E$310,4,FALSE)</f>
        <v>LAMAKNEN SELATAN</v>
      </c>
      <c r="I5565" t="str">
        <f>VLOOKUP($D5565,reference!$G$1:$H$25,2,FALSE)</f>
        <v>Hutan lahan kering sekunder / bekas tebangan</v>
      </c>
      <c r="J5565" t="str">
        <f>VLOOKUP($E5565,reference!$G$1:$H$25,2,FALSE)</f>
        <v>Semak belukar</v>
      </c>
      <c r="K5565" t="str">
        <f t="shared" si="86"/>
        <v>Non Irigasi</v>
      </c>
      <c r="L5565" t="s">
        <v>328</v>
      </c>
    </row>
    <row r="5566" spans="1:12" x14ac:dyDescent="0.25">
      <c r="A5566" s="1">
        <v>5565</v>
      </c>
      <c r="B5566" s="3">
        <v>5</v>
      </c>
      <c r="C5566" s="1">
        <v>120</v>
      </c>
      <c r="D5566" s="1">
        <v>2</v>
      </c>
      <c r="E5566" s="1">
        <v>11</v>
      </c>
      <c r="F5566" s="1">
        <v>0</v>
      </c>
      <c r="G5566">
        <f>VLOOKUP(C5566,reference!$A$1:$E$310,5,FALSE)</f>
        <v>5306081</v>
      </c>
      <c r="H5566" t="str">
        <f>VLOOKUP(C5566,reference!$A$1:$E$310,4,FALSE)</f>
        <v>LAMAKNEN SELATAN</v>
      </c>
      <c r="I5566" t="str">
        <f>VLOOKUP($D5566,reference!$G$1:$H$25,2,FALSE)</f>
        <v>Hutan lahan kering sekunder / bekas tebangan</v>
      </c>
      <c r="J5566" t="str">
        <f>VLOOKUP($E5566,reference!$G$1:$H$25,2,FALSE)</f>
        <v>Savanna / Padang rumput</v>
      </c>
      <c r="K5566" t="str">
        <f t="shared" si="86"/>
        <v>Non Irigasi</v>
      </c>
      <c r="L5566" t="s">
        <v>328</v>
      </c>
    </row>
    <row r="5567" spans="1:12" x14ac:dyDescent="0.25">
      <c r="A5567" s="1">
        <v>5566</v>
      </c>
      <c r="B5567" s="3">
        <v>27</v>
      </c>
      <c r="C5567" s="1">
        <v>120</v>
      </c>
      <c r="D5567" s="1">
        <v>9</v>
      </c>
      <c r="E5567" s="1">
        <v>16</v>
      </c>
      <c r="F5567" s="1">
        <v>0</v>
      </c>
      <c r="G5567">
        <f>VLOOKUP(C5567,reference!$A$1:$E$310,5,FALSE)</f>
        <v>5306081</v>
      </c>
      <c r="H5567" t="str">
        <f>VLOOKUP(C5567,reference!$A$1:$E$310,4,FALSE)</f>
        <v>LAMAKNEN SELATAN</v>
      </c>
      <c r="I5567" t="str">
        <f>VLOOKUP($D5567,reference!$G$1:$H$25,2,FALSE)</f>
        <v>Semak belukar</v>
      </c>
      <c r="J5567" t="str">
        <f>VLOOKUP($E5567,reference!$G$1:$H$25,2,FALSE)</f>
        <v>Pemukiman</v>
      </c>
      <c r="K5567" t="str">
        <f t="shared" si="86"/>
        <v>Non Irigasi</v>
      </c>
      <c r="L5567" t="s">
        <v>327</v>
      </c>
    </row>
    <row r="5568" spans="1:12" x14ac:dyDescent="0.25">
      <c r="A5568" s="1">
        <v>5567</v>
      </c>
      <c r="B5568" s="3">
        <v>25</v>
      </c>
      <c r="C5568" s="1">
        <v>116</v>
      </c>
      <c r="D5568" s="1">
        <v>13</v>
      </c>
      <c r="E5568" s="1">
        <v>20</v>
      </c>
      <c r="F5568" s="1">
        <v>0</v>
      </c>
      <c r="G5568">
        <f>VLOOKUP(C5568,reference!$A$1:$E$310,5,FALSE)</f>
        <v>5306070</v>
      </c>
      <c r="H5568" t="str">
        <f>VLOOKUP(C5568,reference!$A$1:$E$310,4,FALSE)</f>
        <v>TASIFETO TIMUR</v>
      </c>
      <c r="I5568" t="str">
        <f>VLOOKUP($D5568,reference!$G$1:$H$25,2,FALSE)</f>
        <v>Pertanian lahan kering  campur semak / kebun campur</v>
      </c>
      <c r="J5568" t="str">
        <f>VLOOKUP($E5568,reference!$G$1:$H$25,2,FALSE)</f>
        <v>Tubuh air</v>
      </c>
      <c r="K5568" t="str">
        <f t="shared" si="86"/>
        <v>Non Irigasi</v>
      </c>
      <c r="L5568" t="s">
        <v>327</v>
      </c>
    </row>
    <row r="5569" spans="1:12" x14ac:dyDescent="0.25">
      <c r="A5569" s="1">
        <v>5568</v>
      </c>
      <c r="B5569" s="3">
        <v>23</v>
      </c>
      <c r="C5569" s="1">
        <v>116</v>
      </c>
      <c r="D5569" s="1">
        <v>20</v>
      </c>
      <c r="E5569" s="1">
        <v>12</v>
      </c>
      <c r="F5569" s="1">
        <v>0</v>
      </c>
      <c r="G5569">
        <f>VLOOKUP(C5569,reference!$A$1:$E$310,5,FALSE)</f>
        <v>5306070</v>
      </c>
      <c r="H5569" t="str">
        <f>VLOOKUP(C5569,reference!$A$1:$E$310,4,FALSE)</f>
        <v>TASIFETO TIMUR</v>
      </c>
      <c r="I5569" t="str">
        <f>VLOOKUP($D5569,reference!$G$1:$H$25,2,FALSE)</f>
        <v>Tubuh air</v>
      </c>
      <c r="J5569" t="str">
        <f>VLOOKUP($E5569,reference!$G$1:$H$25,2,FALSE)</f>
        <v>Pertanian lahan kering</v>
      </c>
      <c r="K5569" t="str">
        <f t="shared" si="86"/>
        <v>Non Irigasi</v>
      </c>
      <c r="L5569" t="s">
        <v>327</v>
      </c>
    </row>
    <row r="5570" spans="1:12" x14ac:dyDescent="0.25">
      <c r="A5570" s="1">
        <v>5569</v>
      </c>
      <c r="B5570" s="3">
        <v>18</v>
      </c>
      <c r="C5570" s="1">
        <v>105</v>
      </c>
      <c r="D5570" s="1">
        <v>10</v>
      </c>
      <c r="E5570" s="1">
        <v>11</v>
      </c>
      <c r="F5570" s="1">
        <v>0</v>
      </c>
      <c r="G5570">
        <f>VLOOKUP(C5570,reference!$A$1:$E$310,5,FALSE)</f>
        <v>5305052</v>
      </c>
      <c r="H5570" t="str">
        <f>VLOOKUP(C5570,reference!$A$1:$E$310,4,FALSE)</f>
        <v>BIBOKI MOENLEU</v>
      </c>
      <c r="I5570" t="str">
        <f>VLOOKUP($D5570,reference!$G$1:$H$25,2,FALSE)</f>
        <v>Semak belukar rawa</v>
      </c>
      <c r="J5570" t="str">
        <f>VLOOKUP($E5570,reference!$G$1:$H$25,2,FALSE)</f>
        <v>Savanna / Padang rumput</v>
      </c>
      <c r="K5570" t="str">
        <f t="shared" si="86"/>
        <v>Non Irigasi</v>
      </c>
      <c r="L5570" t="s">
        <v>327</v>
      </c>
    </row>
    <row r="5571" spans="1:12" x14ac:dyDescent="0.25">
      <c r="A5571" s="1">
        <v>5570</v>
      </c>
      <c r="B5571" s="3">
        <v>829</v>
      </c>
      <c r="C5571" s="1">
        <v>105</v>
      </c>
      <c r="D5571" s="1">
        <v>11</v>
      </c>
      <c r="E5571" s="1">
        <v>11</v>
      </c>
      <c r="F5571" s="1">
        <v>0</v>
      </c>
      <c r="G5571">
        <f>VLOOKUP(C5571,reference!$A$1:$E$310,5,FALSE)</f>
        <v>5305052</v>
      </c>
      <c r="H5571" t="str">
        <f>VLOOKUP(C5571,reference!$A$1:$E$310,4,FALSE)</f>
        <v>BIBOKI MOENLEU</v>
      </c>
      <c r="I5571" t="str">
        <f>VLOOKUP($D5571,reference!$G$1:$H$25,2,FALSE)</f>
        <v>Savanna / Padang rumput</v>
      </c>
      <c r="J5571" t="str">
        <f>VLOOKUP($E5571,reference!$G$1:$H$25,2,FALSE)</f>
        <v>Savanna / Padang rumput</v>
      </c>
      <c r="K5571" t="str">
        <f t="shared" ref="K5571:K5634" si="87">IF(F5571=0,"Non Irigasi","Buffer Irigasi")</f>
        <v>Non Irigasi</v>
      </c>
      <c r="L5571" t="s">
        <v>327</v>
      </c>
    </row>
    <row r="5572" spans="1:12" x14ac:dyDescent="0.25">
      <c r="A5572" s="1">
        <v>5571</v>
      </c>
      <c r="B5572" s="3">
        <v>3</v>
      </c>
      <c r="C5572" s="1">
        <v>107</v>
      </c>
      <c r="D5572" s="1">
        <v>13</v>
      </c>
      <c r="E5572" s="1">
        <v>4</v>
      </c>
      <c r="F5572" s="1">
        <v>0</v>
      </c>
      <c r="G5572">
        <f>VLOOKUP(C5572,reference!$A$1:$E$310,5,FALSE)</f>
        <v>5305061</v>
      </c>
      <c r="H5572" t="str">
        <f>VLOOKUP(C5572,reference!$A$1:$E$310,4,FALSE)</f>
        <v>BIBOKI ANLEU</v>
      </c>
      <c r="I5572" t="str">
        <f>VLOOKUP($D5572,reference!$G$1:$H$25,2,FALSE)</f>
        <v>Pertanian lahan kering  campur semak / kebun campur</v>
      </c>
      <c r="J5572" t="str">
        <f>VLOOKUP($E5572,reference!$G$1:$H$25,2,FALSE)</f>
        <v>Hutan rawa sekunder</v>
      </c>
      <c r="K5572" t="str">
        <f t="shared" si="87"/>
        <v>Non Irigasi</v>
      </c>
      <c r="L5572" t="s">
        <v>327</v>
      </c>
    </row>
    <row r="5573" spans="1:12" x14ac:dyDescent="0.25">
      <c r="A5573" s="1">
        <v>5572</v>
      </c>
      <c r="B5573" s="3">
        <v>18</v>
      </c>
      <c r="C5573" s="1">
        <v>115</v>
      </c>
      <c r="D5573" s="1">
        <v>7</v>
      </c>
      <c r="E5573" s="1">
        <v>7</v>
      </c>
      <c r="F5573" s="1">
        <v>0</v>
      </c>
      <c r="G5573">
        <f>VLOOKUP(C5573,reference!$A$1:$E$310,5,FALSE)</f>
        <v>5306062</v>
      </c>
      <c r="H5573" t="str">
        <f>VLOOKUP(C5573,reference!$A$1:$E$310,4,FALSE)</f>
        <v>ATAMBUA SELATAN</v>
      </c>
      <c r="I5573" t="str">
        <f>VLOOKUP($D5573,reference!$G$1:$H$25,2,FALSE)</f>
        <v>Hutan tanaman</v>
      </c>
      <c r="J5573" t="str">
        <f>VLOOKUP($E5573,reference!$G$1:$H$25,2,FALSE)</f>
        <v>Hutan tanaman</v>
      </c>
      <c r="K5573" t="str">
        <f t="shared" si="87"/>
        <v>Non Irigasi</v>
      </c>
      <c r="L5573" t="s">
        <v>327</v>
      </c>
    </row>
    <row r="5574" spans="1:12" x14ac:dyDescent="0.25">
      <c r="A5574" s="1">
        <v>5573</v>
      </c>
      <c r="B5574" s="3">
        <v>13</v>
      </c>
      <c r="C5574" s="1">
        <v>116</v>
      </c>
      <c r="D5574" s="1">
        <v>7</v>
      </c>
      <c r="E5574" s="1">
        <v>20</v>
      </c>
      <c r="F5574" s="1">
        <v>0</v>
      </c>
      <c r="G5574">
        <f>VLOOKUP(C5574,reference!$A$1:$E$310,5,FALSE)</f>
        <v>5306070</v>
      </c>
      <c r="H5574" t="str">
        <f>VLOOKUP(C5574,reference!$A$1:$E$310,4,FALSE)</f>
        <v>TASIFETO TIMUR</v>
      </c>
      <c r="I5574" t="str">
        <f>VLOOKUP($D5574,reference!$G$1:$H$25,2,FALSE)</f>
        <v>Hutan tanaman</v>
      </c>
      <c r="J5574" t="str">
        <f>VLOOKUP($E5574,reference!$G$1:$H$25,2,FALSE)</f>
        <v>Tubuh air</v>
      </c>
      <c r="K5574" t="str">
        <f t="shared" si="87"/>
        <v>Non Irigasi</v>
      </c>
      <c r="L5574" t="s">
        <v>327</v>
      </c>
    </row>
    <row r="5575" spans="1:12" x14ac:dyDescent="0.25">
      <c r="A5575" s="1">
        <v>5574</v>
      </c>
      <c r="B5575" s="3">
        <v>36</v>
      </c>
      <c r="C5575" s="1">
        <v>120</v>
      </c>
      <c r="D5575" s="1">
        <v>2</v>
      </c>
      <c r="E5575" s="1">
        <v>16</v>
      </c>
      <c r="F5575" s="1">
        <v>0</v>
      </c>
      <c r="G5575">
        <f>VLOOKUP(C5575,reference!$A$1:$E$310,5,FALSE)</f>
        <v>5306081</v>
      </c>
      <c r="H5575" t="str">
        <f>VLOOKUP(C5575,reference!$A$1:$E$310,4,FALSE)</f>
        <v>LAMAKNEN SELATAN</v>
      </c>
      <c r="I5575" t="str">
        <f>VLOOKUP($D5575,reference!$G$1:$H$25,2,FALSE)</f>
        <v>Hutan lahan kering sekunder / bekas tebangan</v>
      </c>
      <c r="J5575" t="str">
        <f>VLOOKUP($E5575,reference!$G$1:$H$25,2,FALSE)</f>
        <v>Pemukiman</v>
      </c>
      <c r="K5575" t="str">
        <f t="shared" si="87"/>
        <v>Non Irigasi</v>
      </c>
      <c r="L5575" t="s">
        <v>328</v>
      </c>
    </row>
    <row r="5576" spans="1:12" x14ac:dyDescent="0.25">
      <c r="A5576" s="1">
        <v>5575</v>
      </c>
      <c r="B5576" s="3">
        <v>1</v>
      </c>
      <c r="C5576" s="1">
        <v>105</v>
      </c>
      <c r="D5576" s="1">
        <v>10</v>
      </c>
      <c r="E5576" s="1">
        <v>13</v>
      </c>
      <c r="F5576" s="1">
        <v>0</v>
      </c>
      <c r="G5576">
        <f>VLOOKUP(C5576,reference!$A$1:$E$310,5,FALSE)</f>
        <v>5305052</v>
      </c>
      <c r="H5576" t="str">
        <f>VLOOKUP(C5576,reference!$A$1:$E$310,4,FALSE)</f>
        <v>BIBOKI MOENLEU</v>
      </c>
      <c r="I5576" t="str">
        <f>VLOOKUP($D5576,reference!$G$1:$H$25,2,FALSE)</f>
        <v>Semak belukar rawa</v>
      </c>
      <c r="J5576" t="str">
        <f>VLOOKUP($E5576,reference!$G$1:$H$25,2,FALSE)</f>
        <v>Pertanian lahan kering  campur semak / kebun campur</v>
      </c>
      <c r="K5576" t="str">
        <f t="shared" si="87"/>
        <v>Non Irigasi</v>
      </c>
      <c r="L5576" t="s">
        <v>327</v>
      </c>
    </row>
    <row r="5577" spans="1:12" x14ac:dyDescent="0.25">
      <c r="A5577" s="1">
        <v>5576</v>
      </c>
      <c r="B5577" s="3">
        <v>8</v>
      </c>
      <c r="C5577" s="1">
        <v>105</v>
      </c>
      <c r="D5577" s="1">
        <v>15</v>
      </c>
      <c r="E5577" s="1">
        <v>13</v>
      </c>
      <c r="F5577" s="1">
        <v>0</v>
      </c>
      <c r="G5577">
        <f>VLOOKUP(C5577,reference!$A$1:$E$310,5,FALSE)</f>
        <v>5305052</v>
      </c>
      <c r="H5577" t="str">
        <f>VLOOKUP(C5577,reference!$A$1:$E$310,4,FALSE)</f>
        <v>BIBOKI MOENLEU</v>
      </c>
      <c r="I5577" t="str">
        <f>VLOOKUP($D5577,reference!$G$1:$H$25,2,FALSE)</f>
        <v>Tambak</v>
      </c>
      <c r="J5577" t="str">
        <f>VLOOKUP($E5577,reference!$G$1:$H$25,2,FALSE)</f>
        <v>Pertanian lahan kering  campur semak / kebun campur</v>
      </c>
      <c r="K5577" t="str">
        <f t="shared" si="87"/>
        <v>Non Irigasi</v>
      </c>
      <c r="L5577" t="s">
        <v>327</v>
      </c>
    </row>
    <row r="5578" spans="1:12" x14ac:dyDescent="0.25">
      <c r="A5578" s="1">
        <v>5577</v>
      </c>
      <c r="B5578" s="3">
        <v>1</v>
      </c>
      <c r="C5578" s="1">
        <v>115</v>
      </c>
      <c r="D5578" s="1">
        <v>16</v>
      </c>
      <c r="E5578" s="1">
        <v>7</v>
      </c>
      <c r="F5578" s="1">
        <v>0</v>
      </c>
      <c r="G5578">
        <f>VLOOKUP(C5578,reference!$A$1:$E$310,5,FALSE)</f>
        <v>5306062</v>
      </c>
      <c r="H5578" t="str">
        <f>VLOOKUP(C5578,reference!$A$1:$E$310,4,FALSE)</f>
        <v>ATAMBUA SELATAN</v>
      </c>
      <c r="I5578" t="str">
        <f>VLOOKUP($D5578,reference!$G$1:$H$25,2,FALSE)</f>
        <v>Pemukiman</v>
      </c>
      <c r="J5578" t="str">
        <f>VLOOKUP($E5578,reference!$G$1:$H$25,2,FALSE)</f>
        <v>Hutan tanaman</v>
      </c>
      <c r="K5578" t="str">
        <f t="shared" si="87"/>
        <v>Non Irigasi</v>
      </c>
      <c r="L5578" t="s">
        <v>327</v>
      </c>
    </row>
    <row r="5579" spans="1:12" x14ac:dyDescent="0.25">
      <c r="A5579" s="1">
        <v>5578</v>
      </c>
      <c r="B5579" s="3">
        <v>5</v>
      </c>
      <c r="C5579" s="1">
        <v>120</v>
      </c>
      <c r="D5579" s="1">
        <v>13</v>
      </c>
      <c r="E5579" s="1">
        <v>11</v>
      </c>
      <c r="F5579" s="1">
        <v>0</v>
      </c>
      <c r="G5579">
        <f>VLOOKUP(C5579,reference!$A$1:$E$310,5,FALSE)</f>
        <v>5306081</v>
      </c>
      <c r="H5579" t="str">
        <f>VLOOKUP(C5579,reference!$A$1:$E$310,4,FALSE)</f>
        <v>LAMAKNEN SELATAN</v>
      </c>
      <c r="I5579" t="str">
        <f>VLOOKUP($D5579,reference!$G$1:$H$25,2,FALSE)</f>
        <v>Pertanian lahan kering  campur semak / kebun campur</v>
      </c>
      <c r="J5579" t="str">
        <f>VLOOKUP($E5579,reference!$G$1:$H$25,2,FALSE)</f>
        <v>Savanna / Padang rumput</v>
      </c>
      <c r="K5579" t="str">
        <f t="shared" si="87"/>
        <v>Non Irigasi</v>
      </c>
      <c r="L5579" t="s">
        <v>327</v>
      </c>
    </row>
    <row r="5580" spans="1:12" x14ac:dyDescent="0.25">
      <c r="A5580" s="1">
        <v>5579</v>
      </c>
      <c r="B5580" s="3">
        <v>254</v>
      </c>
      <c r="C5580" s="1">
        <v>105</v>
      </c>
      <c r="D5580" s="1">
        <v>15</v>
      </c>
      <c r="E5580" s="1">
        <v>15</v>
      </c>
      <c r="F5580" s="1">
        <v>0</v>
      </c>
      <c r="G5580">
        <f>VLOOKUP(C5580,reference!$A$1:$E$310,5,FALSE)</f>
        <v>5305052</v>
      </c>
      <c r="H5580" t="str">
        <f>VLOOKUP(C5580,reference!$A$1:$E$310,4,FALSE)</f>
        <v>BIBOKI MOENLEU</v>
      </c>
      <c r="I5580" t="str">
        <f>VLOOKUP($D5580,reference!$G$1:$H$25,2,FALSE)</f>
        <v>Tambak</v>
      </c>
      <c r="J5580" t="str">
        <f>VLOOKUP($E5580,reference!$G$1:$H$25,2,FALSE)</f>
        <v>Tambak</v>
      </c>
      <c r="K5580" t="str">
        <f t="shared" si="87"/>
        <v>Non Irigasi</v>
      </c>
      <c r="L5580" t="s">
        <v>327</v>
      </c>
    </row>
    <row r="5581" spans="1:12" x14ac:dyDescent="0.25">
      <c r="A5581" s="1">
        <v>5580</v>
      </c>
      <c r="B5581" s="3">
        <v>312</v>
      </c>
      <c r="C5581" s="1">
        <v>110</v>
      </c>
      <c r="D5581" s="1">
        <v>7</v>
      </c>
      <c r="E5581" s="1">
        <v>7</v>
      </c>
      <c r="F5581" s="1">
        <v>0</v>
      </c>
      <c r="G5581">
        <f>VLOOKUP(C5581,reference!$A$1:$E$310,5,FALSE)</f>
        <v>5306050</v>
      </c>
      <c r="H5581" t="str">
        <f>VLOOKUP(C5581,reference!$A$1:$E$310,4,FALSE)</f>
        <v>TASIFETO BARAT</v>
      </c>
      <c r="I5581" t="str">
        <f>VLOOKUP($D5581,reference!$G$1:$H$25,2,FALSE)</f>
        <v>Hutan tanaman</v>
      </c>
      <c r="J5581" t="str">
        <f>VLOOKUP($E5581,reference!$G$1:$H$25,2,FALSE)</f>
        <v>Hutan tanaman</v>
      </c>
      <c r="K5581" t="str">
        <f t="shared" si="87"/>
        <v>Non Irigasi</v>
      </c>
      <c r="L5581" t="s">
        <v>327</v>
      </c>
    </row>
    <row r="5582" spans="1:12" x14ac:dyDescent="0.25">
      <c r="A5582" s="1">
        <v>5581</v>
      </c>
      <c r="B5582" s="3">
        <v>9</v>
      </c>
      <c r="C5582" s="1">
        <v>110</v>
      </c>
      <c r="D5582" s="1">
        <v>2</v>
      </c>
      <c r="E5582" s="1">
        <v>20</v>
      </c>
      <c r="F5582" s="1">
        <v>0</v>
      </c>
      <c r="G5582">
        <f>VLOOKUP(C5582,reference!$A$1:$E$310,5,FALSE)</f>
        <v>5306050</v>
      </c>
      <c r="H5582" t="str">
        <f>VLOOKUP(C5582,reference!$A$1:$E$310,4,FALSE)</f>
        <v>TASIFETO BARAT</v>
      </c>
      <c r="I5582" t="str">
        <f>VLOOKUP($D5582,reference!$G$1:$H$25,2,FALSE)</f>
        <v>Hutan lahan kering sekunder / bekas tebangan</v>
      </c>
      <c r="J5582" t="str">
        <f>VLOOKUP($E5582,reference!$G$1:$H$25,2,FALSE)</f>
        <v>Tubuh air</v>
      </c>
      <c r="K5582" t="str">
        <f t="shared" si="87"/>
        <v>Non Irigasi</v>
      </c>
      <c r="L5582" t="s">
        <v>328</v>
      </c>
    </row>
    <row r="5583" spans="1:12" x14ac:dyDescent="0.25">
      <c r="A5583" s="1">
        <v>5582</v>
      </c>
      <c r="B5583" s="3">
        <v>42</v>
      </c>
      <c r="C5583" s="1">
        <v>120</v>
      </c>
      <c r="D5583" s="1">
        <v>9</v>
      </c>
      <c r="E5583" s="1">
        <v>13</v>
      </c>
      <c r="F5583" s="1">
        <v>0</v>
      </c>
      <c r="G5583">
        <f>VLOOKUP(C5583,reference!$A$1:$E$310,5,FALSE)</f>
        <v>5306081</v>
      </c>
      <c r="H5583" t="str">
        <f>VLOOKUP(C5583,reference!$A$1:$E$310,4,FALSE)</f>
        <v>LAMAKNEN SELATAN</v>
      </c>
      <c r="I5583" t="str">
        <f>VLOOKUP($D5583,reference!$G$1:$H$25,2,FALSE)</f>
        <v>Semak belukar</v>
      </c>
      <c r="J5583" t="str">
        <f>VLOOKUP($E5583,reference!$G$1:$H$25,2,FALSE)</f>
        <v>Pertanian lahan kering  campur semak / kebun campur</v>
      </c>
      <c r="K5583" t="str">
        <f t="shared" si="87"/>
        <v>Non Irigasi</v>
      </c>
      <c r="L5583" t="s">
        <v>327</v>
      </c>
    </row>
    <row r="5584" spans="1:12" x14ac:dyDescent="0.25">
      <c r="A5584" s="1">
        <v>5583</v>
      </c>
      <c r="B5584" s="3">
        <v>2</v>
      </c>
      <c r="C5584" s="1">
        <v>115</v>
      </c>
      <c r="D5584" s="1">
        <v>13</v>
      </c>
      <c r="E5584" s="1">
        <v>7</v>
      </c>
      <c r="F5584" s="1">
        <v>0</v>
      </c>
      <c r="G5584">
        <f>VLOOKUP(C5584,reference!$A$1:$E$310,5,FALSE)</f>
        <v>5306062</v>
      </c>
      <c r="H5584" t="str">
        <f>VLOOKUP(C5584,reference!$A$1:$E$310,4,FALSE)</f>
        <v>ATAMBUA SELATAN</v>
      </c>
      <c r="I5584" t="str">
        <f>VLOOKUP($D5584,reference!$G$1:$H$25,2,FALSE)</f>
        <v>Pertanian lahan kering  campur semak / kebun campur</v>
      </c>
      <c r="J5584" t="str">
        <f>VLOOKUP($E5584,reference!$G$1:$H$25,2,FALSE)</f>
        <v>Hutan tanaman</v>
      </c>
      <c r="K5584" t="str">
        <f t="shared" si="87"/>
        <v>Non Irigasi</v>
      </c>
      <c r="L5584" t="s">
        <v>327</v>
      </c>
    </row>
    <row r="5585" spans="1:12" x14ac:dyDescent="0.25">
      <c r="A5585" s="1">
        <v>5584</v>
      </c>
      <c r="B5585" s="3">
        <v>69</v>
      </c>
      <c r="C5585" s="1">
        <v>105</v>
      </c>
      <c r="D5585" s="1">
        <v>10</v>
      </c>
      <c r="E5585" s="1">
        <v>6</v>
      </c>
      <c r="F5585" s="1">
        <v>0</v>
      </c>
      <c r="G5585">
        <f>VLOOKUP(C5585,reference!$A$1:$E$310,5,FALSE)</f>
        <v>5305052</v>
      </c>
      <c r="H5585" t="str">
        <f>VLOOKUP(C5585,reference!$A$1:$E$310,4,FALSE)</f>
        <v>BIBOKI MOENLEU</v>
      </c>
      <c r="I5585" t="str">
        <f>VLOOKUP($D5585,reference!$G$1:$H$25,2,FALSE)</f>
        <v>Semak belukar rawa</v>
      </c>
      <c r="J5585" t="str">
        <f>VLOOKUP($E5585,reference!$G$1:$H$25,2,FALSE)</f>
        <v>Hutan mangrove sekunder</v>
      </c>
      <c r="K5585" t="str">
        <f t="shared" si="87"/>
        <v>Non Irigasi</v>
      </c>
      <c r="L5585" t="s">
        <v>327</v>
      </c>
    </row>
    <row r="5586" spans="1:12" x14ac:dyDescent="0.25">
      <c r="A5586" s="1">
        <v>5585</v>
      </c>
      <c r="B5586" s="3">
        <v>7</v>
      </c>
      <c r="C5586" s="1">
        <v>105</v>
      </c>
      <c r="D5586" s="1">
        <v>15</v>
      </c>
      <c r="E5586" s="1">
        <v>11</v>
      </c>
      <c r="F5586" s="1">
        <v>0</v>
      </c>
      <c r="G5586">
        <f>VLOOKUP(C5586,reference!$A$1:$E$310,5,FALSE)</f>
        <v>5305052</v>
      </c>
      <c r="H5586" t="str">
        <f>VLOOKUP(C5586,reference!$A$1:$E$310,4,FALSE)</f>
        <v>BIBOKI MOENLEU</v>
      </c>
      <c r="I5586" t="str">
        <f>VLOOKUP($D5586,reference!$G$1:$H$25,2,FALSE)</f>
        <v>Tambak</v>
      </c>
      <c r="J5586" t="str">
        <f>VLOOKUP($E5586,reference!$G$1:$H$25,2,FALSE)</f>
        <v>Savanna / Padang rumput</v>
      </c>
      <c r="K5586" t="str">
        <f t="shared" si="87"/>
        <v>Non Irigasi</v>
      </c>
      <c r="L5586" t="s">
        <v>327</v>
      </c>
    </row>
    <row r="5587" spans="1:12" x14ac:dyDescent="0.25">
      <c r="A5587" s="1">
        <v>5586</v>
      </c>
      <c r="B5587" s="3">
        <v>13</v>
      </c>
      <c r="C5587" s="1">
        <v>110</v>
      </c>
      <c r="D5587" s="1">
        <v>7</v>
      </c>
      <c r="E5587" s="1">
        <v>13</v>
      </c>
      <c r="F5587" s="1">
        <v>0</v>
      </c>
      <c r="G5587">
        <f>VLOOKUP(C5587,reference!$A$1:$E$310,5,FALSE)</f>
        <v>5306050</v>
      </c>
      <c r="H5587" t="str">
        <f>VLOOKUP(C5587,reference!$A$1:$E$310,4,FALSE)</f>
        <v>TASIFETO BARAT</v>
      </c>
      <c r="I5587" t="str">
        <f>VLOOKUP($D5587,reference!$G$1:$H$25,2,FALSE)</f>
        <v>Hutan tanaman</v>
      </c>
      <c r="J5587" t="str">
        <f>VLOOKUP($E5587,reference!$G$1:$H$25,2,FALSE)</f>
        <v>Pertanian lahan kering  campur semak / kebun campur</v>
      </c>
      <c r="K5587" t="str">
        <f t="shared" si="87"/>
        <v>Non Irigasi</v>
      </c>
      <c r="L5587" t="s">
        <v>327</v>
      </c>
    </row>
    <row r="5588" spans="1:12" x14ac:dyDescent="0.25">
      <c r="A5588" s="1">
        <v>5587</v>
      </c>
      <c r="B5588" s="3">
        <v>52</v>
      </c>
      <c r="C5588" s="1">
        <v>105</v>
      </c>
      <c r="D5588" s="1">
        <v>18</v>
      </c>
      <c r="E5588" s="1">
        <v>15</v>
      </c>
      <c r="F5588" s="1">
        <v>0</v>
      </c>
      <c r="G5588">
        <f>VLOOKUP(C5588,reference!$A$1:$E$310,5,FALSE)</f>
        <v>5305052</v>
      </c>
      <c r="H5588" t="str">
        <f>VLOOKUP(C5588,reference!$A$1:$E$310,4,FALSE)</f>
        <v>BIBOKI MOENLEU</v>
      </c>
      <c r="I5588" t="str">
        <f>VLOOKUP($D5588,reference!$G$1:$H$25,2,FALSE)</f>
        <v>Lahan terbuka</v>
      </c>
      <c r="J5588" t="str">
        <f>VLOOKUP($E5588,reference!$G$1:$H$25,2,FALSE)</f>
        <v>Tambak</v>
      </c>
      <c r="K5588" t="str">
        <f t="shared" si="87"/>
        <v>Non Irigasi</v>
      </c>
      <c r="L5588" t="s">
        <v>327</v>
      </c>
    </row>
    <row r="5589" spans="1:12" x14ac:dyDescent="0.25">
      <c r="A5589" s="1">
        <v>5588</v>
      </c>
      <c r="B5589" s="3">
        <v>8</v>
      </c>
      <c r="C5589" s="1">
        <v>105</v>
      </c>
      <c r="D5589" s="1">
        <v>15</v>
      </c>
      <c r="E5589" s="1">
        <v>6</v>
      </c>
      <c r="F5589" s="1">
        <v>0</v>
      </c>
      <c r="G5589">
        <f>VLOOKUP(C5589,reference!$A$1:$E$310,5,FALSE)</f>
        <v>5305052</v>
      </c>
      <c r="H5589" t="str">
        <f>VLOOKUP(C5589,reference!$A$1:$E$310,4,FALSE)</f>
        <v>BIBOKI MOENLEU</v>
      </c>
      <c r="I5589" t="str">
        <f>VLOOKUP($D5589,reference!$G$1:$H$25,2,FALSE)</f>
        <v>Tambak</v>
      </c>
      <c r="J5589" t="str">
        <f>VLOOKUP($E5589,reference!$G$1:$H$25,2,FALSE)</f>
        <v>Hutan mangrove sekunder</v>
      </c>
      <c r="K5589" t="str">
        <f t="shared" si="87"/>
        <v>Non Irigasi</v>
      </c>
      <c r="L5589" t="s">
        <v>327</v>
      </c>
    </row>
    <row r="5590" spans="1:12" x14ac:dyDescent="0.25">
      <c r="A5590" s="1">
        <v>5589</v>
      </c>
      <c r="B5590" s="3">
        <v>10</v>
      </c>
      <c r="C5590" s="1">
        <v>110</v>
      </c>
      <c r="D5590" s="1">
        <v>13</v>
      </c>
      <c r="E5590" s="1">
        <v>7</v>
      </c>
      <c r="F5590" s="1">
        <v>0</v>
      </c>
      <c r="G5590">
        <f>VLOOKUP(C5590,reference!$A$1:$E$310,5,FALSE)</f>
        <v>5306050</v>
      </c>
      <c r="H5590" t="str">
        <f>VLOOKUP(C5590,reference!$A$1:$E$310,4,FALSE)</f>
        <v>TASIFETO BARAT</v>
      </c>
      <c r="I5590" t="str">
        <f>VLOOKUP($D5590,reference!$G$1:$H$25,2,FALSE)</f>
        <v>Pertanian lahan kering  campur semak / kebun campur</v>
      </c>
      <c r="J5590" t="str">
        <f>VLOOKUP($E5590,reference!$G$1:$H$25,2,FALSE)</f>
        <v>Hutan tanaman</v>
      </c>
      <c r="K5590" t="str">
        <f t="shared" si="87"/>
        <v>Non Irigasi</v>
      </c>
      <c r="L5590" t="s">
        <v>327</v>
      </c>
    </row>
    <row r="5591" spans="1:12" x14ac:dyDescent="0.25">
      <c r="A5591" s="1">
        <v>5590</v>
      </c>
      <c r="B5591" s="3">
        <v>304</v>
      </c>
      <c r="C5591" s="1">
        <v>120</v>
      </c>
      <c r="D5591" s="1">
        <v>0</v>
      </c>
      <c r="E5591" s="1">
        <v>9</v>
      </c>
      <c r="F5591" s="1">
        <v>0</v>
      </c>
      <c r="G5591">
        <f>VLOOKUP(C5591,reference!$A$1:$E$310,5,FALSE)</f>
        <v>5306081</v>
      </c>
      <c r="H5591" t="str">
        <f>VLOOKUP(C5591,reference!$A$1:$E$310,4,FALSE)</f>
        <v>LAMAKNEN SELATAN</v>
      </c>
      <c r="I5591" t="str">
        <f>VLOOKUP($D5591,reference!$G$1:$H$25,2,FALSE)</f>
        <v>No data</v>
      </c>
      <c r="J5591" t="str">
        <f>VLOOKUP($E5591,reference!$G$1:$H$25,2,FALSE)</f>
        <v>Semak belukar</v>
      </c>
      <c r="K5591" t="str">
        <f t="shared" si="87"/>
        <v>Non Irigasi</v>
      </c>
      <c r="L5591" t="s">
        <v>327</v>
      </c>
    </row>
    <row r="5592" spans="1:12" x14ac:dyDescent="0.25">
      <c r="A5592" s="1">
        <v>5591</v>
      </c>
      <c r="B5592" s="3">
        <v>14</v>
      </c>
      <c r="C5592" s="1">
        <v>110</v>
      </c>
      <c r="D5592" s="1">
        <v>7</v>
      </c>
      <c r="E5592" s="1">
        <v>20</v>
      </c>
      <c r="F5592" s="1">
        <v>0</v>
      </c>
      <c r="G5592">
        <f>VLOOKUP(C5592,reference!$A$1:$E$310,5,FALSE)</f>
        <v>5306050</v>
      </c>
      <c r="H5592" t="str">
        <f>VLOOKUP(C5592,reference!$A$1:$E$310,4,FALSE)</f>
        <v>TASIFETO BARAT</v>
      </c>
      <c r="I5592" t="str">
        <f>VLOOKUP($D5592,reference!$G$1:$H$25,2,FALSE)</f>
        <v>Hutan tanaman</v>
      </c>
      <c r="J5592" t="str">
        <f>VLOOKUP($E5592,reference!$G$1:$H$25,2,FALSE)</f>
        <v>Tubuh air</v>
      </c>
      <c r="K5592" t="str">
        <f t="shared" si="87"/>
        <v>Non Irigasi</v>
      </c>
      <c r="L5592" t="s">
        <v>327</v>
      </c>
    </row>
    <row r="5593" spans="1:12" x14ac:dyDescent="0.25">
      <c r="A5593" s="1">
        <v>5592</v>
      </c>
      <c r="B5593" s="3">
        <v>23</v>
      </c>
      <c r="C5593" s="1">
        <v>105</v>
      </c>
      <c r="D5593" s="1">
        <v>11</v>
      </c>
      <c r="E5593" s="1">
        <v>16</v>
      </c>
      <c r="F5593" s="1">
        <v>0</v>
      </c>
      <c r="G5593">
        <f>VLOOKUP(C5593,reference!$A$1:$E$310,5,FALSE)</f>
        <v>5305052</v>
      </c>
      <c r="H5593" t="str">
        <f>VLOOKUP(C5593,reference!$A$1:$E$310,4,FALSE)</f>
        <v>BIBOKI MOENLEU</v>
      </c>
      <c r="I5593" t="str">
        <f>VLOOKUP($D5593,reference!$G$1:$H$25,2,FALSE)</f>
        <v>Savanna / Padang rumput</v>
      </c>
      <c r="J5593" t="str">
        <f>VLOOKUP($E5593,reference!$G$1:$H$25,2,FALSE)</f>
        <v>Pemukiman</v>
      </c>
      <c r="K5593" t="str">
        <f t="shared" si="87"/>
        <v>Non Irigasi</v>
      </c>
      <c r="L5593" t="s">
        <v>327</v>
      </c>
    </row>
    <row r="5594" spans="1:12" x14ac:dyDescent="0.25">
      <c r="A5594" s="1">
        <v>5593</v>
      </c>
      <c r="B5594" s="3">
        <v>79</v>
      </c>
      <c r="C5594" s="1">
        <v>110</v>
      </c>
      <c r="D5594" s="1">
        <v>18</v>
      </c>
      <c r="E5594" s="1">
        <v>20</v>
      </c>
      <c r="F5594" s="1">
        <v>0</v>
      </c>
      <c r="G5594">
        <f>VLOOKUP(C5594,reference!$A$1:$E$310,5,FALSE)</f>
        <v>5306050</v>
      </c>
      <c r="H5594" t="str">
        <f>VLOOKUP(C5594,reference!$A$1:$E$310,4,FALSE)</f>
        <v>TASIFETO BARAT</v>
      </c>
      <c r="I5594" t="str">
        <f>VLOOKUP($D5594,reference!$G$1:$H$25,2,FALSE)</f>
        <v>Lahan terbuka</v>
      </c>
      <c r="J5594" t="str">
        <f>VLOOKUP($E5594,reference!$G$1:$H$25,2,FALSE)</f>
        <v>Tubuh air</v>
      </c>
      <c r="K5594" t="str">
        <f t="shared" si="87"/>
        <v>Non Irigasi</v>
      </c>
      <c r="L5594" t="s">
        <v>327</v>
      </c>
    </row>
    <row r="5595" spans="1:12" x14ac:dyDescent="0.25">
      <c r="A5595" s="1">
        <v>5594</v>
      </c>
      <c r="B5595" s="3">
        <v>134</v>
      </c>
      <c r="C5595" s="1">
        <v>105</v>
      </c>
      <c r="D5595" s="1">
        <v>18</v>
      </c>
      <c r="E5595" s="1">
        <v>20</v>
      </c>
      <c r="F5595" s="1">
        <v>0</v>
      </c>
      <c r="G5595">
        <f>VLOOKUP(C5595,reference!$A$1:$E$310,5,FALSE)</f>
        <v>5305052</v>
      </c>
      <c r="H5595" t="str">
        <f>VLOOKUP(C5595,reference!$A$1:$E$310,4,FALSE)</f>
        <v>BIBOKI MOENLEU</v>
      </c>
      <c r="I5595" t="str">
        <f>VLOOKUP($D5595,reference!$G$1:$H$25,2,FALSE)</f>
        <v>Lahan terbuka</v>
      </c>
      <c r="J5595" t="str">
        <f>VLOOKUP($E5595,reference!$G$1:$H$25,2,FALSE)</f>
        <v>Tubuh air</v>
      </c>
      <c r="K5595" t="str">
        <f t="shared" si="87"/>
        <v>Non Irigasi</v>
      </c>
      <c r="L5595" t="s">
        <v>327</v>
      </c>
    </row>
    <row r="5596" spans="1:12" x14ac:dyDescent="0.25">
      <c r="A5596" s="1">
        <v>5595</v>
      </c>
      <c r="B5596" s="3">
        <v>21</v>
      </c>
      <c r="C5596" s="1">
        <v>105</v>
      </c>
      <c r="D5596" s="1">
        <v>18</v>
      </c>
      <c r="E5596" s="1">
        <v>16</v>
      </c>
      <c r="F5596" s="1">
        <v>0</v>
      </c>
      <c r="G5596">
        <f>VLOOKUP(C5596,reference!$A$1:$E$310,5,FALSE)</f>
        <v>5305052</v>
      </c>
      <c r="H5596" t="str">
        <f>VLOOKUP(C5596,reference!$A$1:$E$310,4,FALSE)</f>
        <v>BIBOKI MOENLEU</v>
      </c>
      <c r="I5596" t="str">
        <f>VLOOKUP($D5596,reference!$G$1:$H$25,2,FALSE)</f>
        <v>Lahan terbuka</v>
      </c>
      <c r="J5596" t="str">
        <f>VLOOKUP($E5596,reference!$G$1:$H$25,2,FALSE)</f>
        <v>Pemukiman</v>
      </c>
      <c r="K5596" t="str">
        <f t="shared" si="87"/>
        <v>Non Irigasi</v>
      </c>
      <c r="L5596" t="s">
        <v>327</v>
      </c>
    </row>
    <row r="5597" spans="1:12" x14ac:dyDescent="0.25">
      <c r="A5597" s="1">
        <v>5596</v>
      </c>
      <c r="B5597" s="3">
        <v>5</v>
      </c>
      <c r="C5597" s="1">
        <v>110</v>
      </c>
      <c r="D5597" s="1">
        <v>7</v>
      </c>
      <c r="E5597" s="1">
        <v>14</v>
      </c>
      <c r="F5597" s="1">
        <v>0</v>
      </c>
      <c r="G5597">
        <f>VLOOKUP(C5597,reference!$A$1:$E$310,5,FALSE)</f>
        <v>5306050</v>
      </c>
      <c r="H5597" t="str">
        <f>VLOOKUP(C5597,reference!$A$1:$E$310,4,FALSE)</f>
        <v>TASIFETO BARAT</v>
      </c>
      <c r="I5597" t="str">
        <f>VLOOKUP($D5597,reference!$G$1:$H$25,2,FALSE)</f>
        <v>Hutan tanaman</v>
      </c>
      <c r="J5597" t="str">
        <f>VLOOKUP($E5597,reference!$G$1:$H$25,2,FALSE)</f>
        <v>Sawah</v>
      </c>
      <c r="K5597" t="str">
        <f t="shared" si="87"/>
        <v>Non Irigasi</v>
      </c>
      <c r="L5597" t="s">
        <v>327</v>
      </c>
    </row>
    <row r="5598" spans="1:12" x14ac:dyDescent="0.25">
      <c r="A5598" s="1">
        <v>5597</v>
      </c>
      <c r="B5598" s="3">
        <v>282</v>
      </c>
      <c r="C5598" s="1">
        <v>116</v>
      </c>
      <c r="D5598" s="1">
        <v>9</v>
      </c>
      <c r="E5598" s="1">
        <v>14</v>
      </c>
      <c r="F5598" s="1">
        <v>0</v>
      </c>
      <c r="G5598">
        <f>VLOOKUP(C5598,reference!$A$1:$E$310,5,FALSE)</f>
        <v>5306070</v>
      </c>
      <c r="H5598" t="str">
        <f>VLOOKUP(C5598,reference!$A$1:$E$310,4,FALSE)</f>
        <v>TASIFETO TIMUR</v>
      </c>
      <c r="I5598" t="str">
        <f>VLOOKUP($D5598,reference!$G$1:$H$25,2,FALSE)</f>
        <v>Semak belukar</v>
      </c>
      <c r="J5598" t="str">
        <f>VLOOKUP($E5598,reference!$G$1:$H$25,2,FALSE)</f>
        <v>Sawah</v>
      </c>
      <c r="K5598" t="str">
        <f t="shared" si="87"/>
        <v>Non Irigasi</v>
      </c>
      <c r="L5598" t="s">
        <v>327</v>
      </c>
    </row>
    <row r="5599" spans="1:12" x14ac:dyDescent="0.25">
      <c r="A5599" s="1">
        <v>5598</v>
      </c>
      <c r="B5599" s="3">
        <v>8</v>
      </c>
      <c r="C5599" s="1">
        <v>105</v>
      </c>
      <c r="D5599" s="1">
        <v>0</v>
      </c>
      <c r="E5599" s="1">
        <v>15</v>
      </c>
      <c r="F5599" s="1">
        <v>0</v>
      </c>
      <c r="G5599">
        <f>VLOOKUP(C5599,reference!$A$1:$E$310,5,FALSE)</f>
        <v>5305052</v>
      </c>
      <c r="H5599" t="str">
        <f>VLOOKUP(C5599,reference!$A$1:$E$310,4,FALSE)</f>
        <v>BIBOKI MOENLEU</v>
      </c>
      <c r="I5599" t="str">
        <f>VLOOKUP($D5599,reference!$G$1:$H$25,2,FALSE)</f>
        <v>No data</v>
      </c>
      <c r="J5599" t="str">
        <f>VLOOKUP($E5599,reference!$G$1:$H$25,2,FALSE)</f>
        <v>Tambak</v>
      </c>
      <c r="K5599" t="str">
        <f t="shared" si="87"/>
        <v>Non Irigasi</v>
      </c>
      <c r="L5599" t="s">
        <v>327</v>
      </c>
    </row>
    <row r="5600" spans="1:12" x14ac:dyDescent="0.25">
      <c r="A5600" s="1">
        <v>5599</v>
      </c>
      <c r="B5600" s="3">
        <v>1</v>
      </c>
      <c r="C5600" s="1">
        <v>105</v>
      </c>
      <c r="D5600" s="1">
        <v>11</v>
      </c>
      <c r="E5600" s="1">
        <v>18</v>
      </c>
      <c r="F5600" s="1">
        <v>0</v>
      </c>
      <c r="G5600">
        <f>VLOOKUP(C5600,reference!$A$1:$E$310,5,FALSE)</f>
        <v>5305052</v>
      </c>
      <c r="H5600" t="str">
        <f>VLOOKUP(C5600,reference!$A$1:$E$310,4,FALSE)</f>
        <v>BIBOKI MOENLEU</v>
      </c>
      <c r="I5600" t="str">
        <f>VLOOKUP($D5600,reference!$G$1:$H$25,2,FALSE)</f>
        <v>Savanna / Padang rumput</v>
      </c>
      <c r="J5600" t="str">
        <f>VLOOKUP($E5600,reference!$G$1:$H$25,2,FALSE)</f>
        <v>Lahan terbuka</v>
      </c>
      <c r="K5600" t="str">
        <f t="shared" si="87"/>
        <v>Non Irigasi</v>
      </c>
      <c r="L5600" t="s">
        <v>327</v>
      </c>
    </row>
    <row r="5601" spans="1:12" x14ac:dyDescent="0.25">
      <c r="A5601" s="1">
        <v>5600</v>
      </c>
      <c r="B5601" s="3">
        <v>13</v>
      </c>
      <c r="C5601" s="1">
        <v>105</v>
      </c>
      <c r="D5601" s="1">
        <v>18</v>
      </c>
      <c r="E5601" s="1">
        <v>11</v>
      </c>
      <c r="F5601" s="1">
        <v>0</v>
      </c>
      <c r="G5601">
        <f>VLOOKUP(C5601,reference!$A$1:$E$310,5,FALSE)</f>
        <v>5305052</v>
      </c>
      <c r="H5601" t="str">
        <f>VLOOKUP(C5601,reference!$A$1:$E$310,4,FALSE)</f>
        <v>BIBOKI MOENLEU</v>
      </c>
      <c r="I5601" t="str">
        <f>VLOOKUP($D5601,reference!$G$1:$H$25,2,FALSE)</f>
        <v>Lahan terbuka</v>
      </c>
      <c r="J5601" t="str">
        <f>VLOOKUP($E5601,reference!$G$1:$H$25,2,FALSE)</f>
        <v>Savanna / Padang rumput</v>
      </c>
      <c r="K5601" t="str">
        <f t="shared" si="87"/>
        <v>Non Irigasi</v>
      </c>
      <c r="L5601" t="s">
        <v>327</v>
      </c>
    </row>
    <row r="5602" spans="1:12" x14ac:dyDescent="0.25">
      <c r="A5602" s="1">
        <v>5601</v>
      </c>
      <c r="B5602" s="3">
        <v>6287</v>
      </c>
      <c r="C5602" s="1">
        <v>108</v>
      </c>
      <c r="D5602" s="1">
        <v>2</v>
      </c>
      <c r="E5602" s="1">
        <v>2</v>
      </c>
      <c r="F5602" s="1">
        <v>0</v>
      </c>
      <c r="G5602">
        <f>VLOOKUP(C5602,reference!$A$1:$E$310,5,FALSE)</f>
        <v>5305062</v>
      </c>
      <c r="H5602" t="str">
        <f>VLOOKUP(C5602,reference!$A$1:$E$310,4,FALSE)</f>
        <v>BIBOKI FEOTLEU</v>
      </c>
      <c r="I5602" t="str">
        <f>VLOOKUP($D5602,reference!$G$1:$H$25,2,FALSE)</f>
        <v>Hutan lahan kering sekunder / bekas tebangan</v>
      </c>
      <c r="J5602" t="str">
        <f>VLOOKUP($E5602,reference!$G$1:$H$25,2,FALSE)</f>
        <v>Hutan lahan kering sekunder / bekas tebangan</v>
      </c>
      <c r="K5602" t="str">
        <f t="shared" si="87"/>
        <v>Non Irigasi</v>
      </c>
      <c r="L5602" t="s">
        <v>327</v>
      </c>
    </row>
    <row r="5603" spans="1:12" x14ac:dyDescent="0.25">
      <c r="A5603" s="1">
        <v>5602</v>
      </c>
      <c r="B5603" s="3">
        <v>10</v>
      </c>
      <c r="C5603" s="1">
        <v>105</v>
      </c>
      <c r="D5603" s="1">
        <v>0</v>
      </c>
      <c r="E5603" s="1">
        <v>14</v>
      </c>
      <c r="F5603" s="1">
        <v>0</v>
      </c>
      <c r="G5603">
        <f>VLOOKUP(C5603,reference!$A$1:$E$310,5,FALSE)</f>
        <v>5305052</v>
      </c>
      <c r="H5603" t="str">
        <f>VLOOKUP(C5603,reference!$A$1:$E$310,4,FALSE)</f>
        <v>BIBOKI MOENLEU</v>
      </c>
      <c r="I5603" t="str">
        <f>VLOOKUP($D5603,reference!$G$1:$H$25,2,FALSE)</f>
        <v>No data</v>
      </c>
      <c r="J5603" t="str">
        <f>VLOOKUP($E5603,reference!$G$1:$H$25,2,FALSE)</f>
        <v>Sawah</v>
      </c>
      <c r="K5603" t="str">
        <f t="shared" si="87"/>
        <v>Non Irigasi</v>
      </c>
      <c r="L5603" t="s">
        <v>327</v>
      </c>
    </row>
    <row r="5604" spans="1:12" x14ac:dyDescent="0.25">
      <c r="A5604" s="1">
        <v>5603</v>
      </c>
      <c r="B5604" s="3">
        <v>7</v>
      </c>
      <c r="C5604" s="1">
        <v>105</v>
      </c>
      <c r="D5604" s="1">
        <v>18</v>
      </c>
      <c r="E5604" s="1">
        <v>14</v>
      </c>
      <c r="F5604" s="1">
        <v>0</v>
      </c>
      <c r="G5604">
        <f>VLOOKUP(C5604,reference!$A$1:$E$310,5,FALSE)</f>
        <v>5305052</v>
      </c>
      <c r="H5604" t="str">
        <f>VLOOKUP(C5604,reference!$A$1:$E$310,4,FALSE)</f>
        <v>BIBOKI MOENLEU</v>
      </c>
      <c r="I5604" t="str">
        <f>VLOOKUP($D5604,reference!$G$1:$H$25,2,FALSE)</f>
        <v>Lahan terbuka</v>
      </c>
      <c r="J5604" t="str">
        <f>VLOOKUP($E5604,reference!$G$1:$H$25,2,FALSE)</f>
        <v>Sawah</v>
      </c>
      <c r="K5604" t="str">
        <f t="shared" si="87"/>
        <v>Non Irigasi</v>
      </c>
      <c r="L5604" t="s">
        <v>327</v>
      </c>
    </row>
    <row r="5605" spans="1:12" x14ac:dyDescent="0.25">
      <c r="A5605" s="1">
        <v>5604</v>
      </c>
      <c r="B5605" s="3">
        <v>16</v>
      </c>
      <c r="C5605" s="1">
        <v>108</v>
      </c>
      <c r="D5605" s="1">
        <v>2</v>
      </c>
      <c r="E5605" s="1">
        <v>20</v>
      </c>
      <c r="F5605" s="1">
        <v>0</v>
      </c>
      <c r="G5605">
        <f>VLOOKUP(C5605,reference!$A$1:$E$310,5,FALSE)</f>
        <v>5305062</v>
      </c>
      <c r="H5605" t="str">
        <f>VLOOKUP(C5605,reference!$A$1:$E$310,4,FALSE)</f>
        <v>BIBOKI FEOTLEU</v>
      </c>
      <c r="I5605" t="str">
        <f>VLOOKUP($D5605,reference!$G$1:$H$25,2,FALSE)</f>
        <v>Hutan lahan kering sekunder / bekas tebangan</v>
      </c>
      <c r="J5605" t="str">
        <f>VLOOKUP($E5605,reference!$G$1:$H$25,2,FALSE)</f>
        <v>Tubuh air</v>
      </c>
      <c r="K5605" t="str">
        <f t="shared" si="87"/>
        <v>Non Irigasi</v>
      </c>
      <c r="L5605" t="s">
        <v>328</v>
      </c>
    </row>
    <row r="5606" spans="1:12" x14ac:dyDescent="0.25">
      <c r="A5606" s="1">
        <v>5605</v>
      </c>
      <c r="B5606" s="3">
        <v>1</v>
      </c>
      <c r="C5606" s="1">
        <v>105</v>
      </c>
      <c r="D5606" s="1">
        <v>0</v>
      </c>
      <c r="E5606" s="1">
        <v>16</v>
      </c>
      <c r="F5606" s="1">
        <v>0</v>
      </c>
      <c r="G5606">
        <f>VLOOKUP(C5606,reference!$A$1:$E$310,5,FALSE)</f>
        <v>5305052</v>
      </c>
      <c r="H5606" t="str">
        <f>VLOOKUP(C5606,reference!$A$1:$E$310,4,FALSE)</f>
        <v>BIBOKI MOENLEU</v>
      </c>
      <c r="I5606" t="str">
        <f>VLOOKUP($D5606,reference!$G$1:$H$25,2,FALSE)</f>
        <v>No data</v>
      </c>
      <c r="J5606" t="str">
        <f>VLOOKUP($E5606,reference!$G$1:$H$25,2,FALSE)</f>
        <v>Pemukiman</v>
      </c>
      <c r="K5606" t="str">
        <f t="shared" si="87"/>
        <v>Non Irigasi</v>
      </c>
      <c r="L5606" t="s">
        <v>327</v>
      </c>
    </row>
    <row r="5607" spans="1:12" x14ac:dyDescent="0.25">
      <c r="A5607" s="1">
        <v>5606</v>
      </c>
      <c r="B5607" s="3">
        <v>21</v>
      </c>
      <c r="C5607" s="1">
        <v>105</v>
      </c>
      <c r="D5607" s="1">
        <v>16</v>
      </c>
      <c r="E5607" s="1">
        <v>14</v>
      </c>
      <c r="F5607" s="1">
        <v>0</v>
      </c>
      <c r="G5607">
        <f>VLOOKUP(C5607,reference!$A$1:$E$310,5,FALSE)</f>
        <v>5305052</v>
      </c>
      <c r="H5607" t="str">
        <f>VLOOKUP(C5607,reference!$A$1:$E$310,4,FALSE)</f>
        <v>BIBOKI MOENLEU</v>
      </c>
      <c r="I5607" t="str">
        <f>VLOOKUP($D5607,reference!$G$1:$H$25,2,FALSE)</f>
        <v>Pemukiman</v>
      </c>
      <c r="J5607" t="str">
        <f>VLOOKUP($E5607,reference!$G$1:$H$25,2,FALSE)</f>
        <v>Sawah</v>
      </c>
      <c r="K5607" t="str">
        <f t="shared" si="87"/>
        <v>Non Irigasi</v>
      </c>
      <c r="L5607" t="s">
        <v>327</v>
      </c>
    </row>
    <row r="5608" spans="1:12" x14ac:dyDescent="0.25">
      <c r="A5608" s="1">
        <v>5607</v>
      </c>
      <c r="B5608" s="3">
        <v>463</v>
      </c>
      <c r="C5608" s="1">
        <v>105</v>
      </c>
      <c r="D5608" s="1">
        <v>12</v>
      </c>
      <c r="E5608" s="1">
        <v>14</v>
      </c>
      <c r="F5608" s="1">
        <v>0</v>
      </c>
      <c r="G5608">
        <f>VLOOKUP(C5608,reference!$A$1:$E$310,5,FALSE)</f>
        <v>5305052</v>
      </c>
      <c r="H5608" t="str">
        <f>VLOOKUP(C5608,reference!$A$1:$E$310,4,FALSE)</f>
        <v>BIBOKI MOENLEU</v>
      </c>
      <c r="I5608" t="str">
        <f>VLOOKUP($D5608,reference!$G$1:$H$25,2,FALSE)</f>
        <v>Pertanian lahan kering</v>
      </c>
      <c r="J5608" t="str">
        <f>VLOOKUP($E5608,reference!$G$1:$H$25,2,FALSE)</f>
        <v>Sawah</v>
      </c>
      <c r="K5608" t="str">
        <f t="shared" si="87"/>
        <v>Non Irigasi</v>
      </c>
      <c r="L5608" t="s">
        <v>327</v>
      </c>
    </row>
    <row r="5609" spans="1:12" x14ac:dyDescent="0.25">
      <c r="A5609" s="1">
        <v>5608</v>
      </c>
      <c r="B5609" s="3">
        <v>663</v>
      </c>
      <c r="C5609" s="1">
        <v>107</v>
      </c>
      <c r="D5609" s="1">
        <v>2</v>
      </c>
      <c r="E5609" s="1">
        <v>12</v>
      </c>
      <c r="F5609" s="1">
        <v>0</v>
      </c>
      <c r="G5609">
        <f>VLOOKUP(C5609,reference!$A$1:$E$310,5,FALSE)</f>
        <v>5305061</v>
      </c>
      <c r="H5609" t="str">
        <f>VLOOKUP(C5609,reference!$A$1:$E$310,4,FALSE)</f>
        <v>BIBOKI ANLEU</v>
      </c>
      <c r="I5609" t="str">
        <f>VLOOKUP($D5609,reference!$G$1:$H$25,2,FALSE)</f>
        <v>Hutan lahan kering sekunder / bekas tebangan</v>
      </c>
      <c r="J5609" t="str">
        <f>VLOOKUP($E5609,reference!$G$1:$H$25,2,FALSE)</f>
        <v>Pertanian lahan kering</v>
      </c>
      <c r="K5609" t="str">
        <f t="shared" si="87"/>
        <v>Non Irigasi</v>
      </c>
      <c r="L5609" t="s">
        <v>328</v>
      </c>
    </row>
    <row r="5610" spans="1:12" x14ac:dyDescent="0.25">
      <c r="A5610" s="1">
        <v>5609</v>
      </c>
      <c r="B5610" s="3">
        <v>1</v>
      </c>
      <c r="C5610" s="1">
        <v>110</v>
      </c>
      <c r="D5610" s="1">
        <v>9</v>
      </c>
      <c r="E5610" s="1">
        <v>13</v>
      </c>
      <c r="F5610" s="1">
        <v>0</v>
      </c>
      <c r="G5610">
        <f>VLOOKUP(C5610,reference!$A$1:$E$310,5,FALSE)</f>
        <v>5306050</v>
      </c>
      <c r="H5610" t="str">
        <f>VLOOKUP(C5610,reference!$A$1:$E$310,4,FALSE)</f>
        <v>TASIFETO BARAT</v>
      </c>
      <c r="I5610" t="str">
        <f>VLOOKUP($D5610,reference!$G$1:$H$25,2,FALSE)</f>
        <v>Semak belukar</v>
      </c>
      <c r="J5610" t="str">
        <f>VLOOKUP($E5610,reference!$G$1:$H$25,2,FALSE)</f>
        <v>Pertanian lahan kering  campur semak / kebun campur</v>
      </c>
      <c r="K5610" t="str">
        <f t="shared" si="87"/>
        <v>Non Irigasi</v>
      </c>
      <c r="L5610" t="s">
        <v>327</v>
      </c>
    </row>
    <row r="5611" spans="1:12" x14ac:dyDescent="0.25">
      <c r="A5611" s="1">
        <v>5610</v>
      </c>
      <c r="B5611" s="3">
        <v>20</v>
      </c>
      <c r="C5611" s="1">
        <v>105</v>
      </c>
      <c r="D5611" s="1">
        <v>0</v>
      </c>
      <c r="E5611" s="1">
        <v>6</v>
      </c>
      <c r="F5611" s="1">
        <v>0</v>
      </c>
      <c r="G5611">
        <f>VLOOKUP(C5611,reference!$A$1:$E$310,5,FALSE)</f>
        <v>5305052</v>
      </c>
      <c r="H5611" t="str">
        <f>VLOOKUP(C5611,reference!$A$1:$E$310,4,FALSE)</f>
        <v>BIBOKI MOENLEU</v>
      </c>
      <c r="I5611" t="str">
        <f>VLOOKUP($D5611,reference!$G$1:$H$25,2,FALSE)</f>
        <v>No data</v>
      </c>
      <c r="J5611" t="str">
        <f>VLOOKUP($E5611,reference!$G$1:$H$25,2,FALSE)</f>
        <v>Hutan mangrove sekunder</v>
      </c>
      <c r="K5611" t="str">
        <f t="shared" si="87"/>
        <v>Non Irigasi</v>
      </c>
      <c r="L5611" t="s">
        <v>327</v>
      </c>
    </row>
    <row r="5612" spans="1:12" x14ac:dyDescent="0.25">
      <c r="A5612" s="1">
        <v>5611</v>
      </c>
      <c r="B5612" s="3">
        <v>7</v>
      </c>
      <c r="C5612" s="1">
        <v>105</v>
      </c>
      <c r="D5612" s="1">
        <v>16</v>
      </c>
      <c r="E5612" s="1">
        <v>16</v>
      </c>
      <c r="F5612" s="1">
        <v>0</v>
      </c>
      <c r="G5612">
        <f>VLOOKUP(C5612,reference!$A$1:$E$310,5,FALSE)</f>
        <v>5305052</v>
      </c>
      <c r="H5612" t="str">
        <f>VLOOKUP(C5612,reference!$A$1:$E$310,4,FALSE)</f>
        <v>BIBOKI MOENLEU</v>
      </c>
      <c r="I5612" t="str">
        <f>VLOOKUP($D5612,reference!$G$1:$H$25,2,FALSE)</f>
        <v>Pemukiman</v>
      </c>
      <c r="J5612" t="str">
        <f>VLOOKUP($E5612,reference!$G$1:$H$25,2,FALSE)</f>
        <v>Pemukiman</v>
      </c>
      <c r="K5612" t="str">
        <f t="shared" si="87"/>
        <v>Non Irigasi</v>
      </c>
      <c r="L5612" t="s">
        <v>327</v>
      </c>
    </row>
    <row r="5613" spans="1:12" x14ac:dyDescent="0.25">
      <c r="A5613" s="1">
        <v>5612</v>
      </c>
      <c r="B5613" s="3">
        <v>505</v>
      </c>
      <c r="C5613" s="1">
        <v>105</v>
      </c>
      <c r="D5613" s="1">
        <v>14</v>
      </c>
      <c r="E5613" s="1">
        <v>14</v>
      </c>
      <c r="F5613" s="1">
        <v>0</v>
      </c>
      <c r="G5613">
        <f>VLOOKUP(C5613,reference!$A$1:$E$310,5,FALSE)</f>
        <v>5305052</v>
      </c>
      <c r="H5613" t="str">
        <f>VLOOKUP(C5613,reference!$A$1:$E$310,4,FALSE)</f>
        <v>BIBOKI MOENLEU</v>
      </c>
      <c r="I5613" t="str">
        <f>VLOOKUP($D5613,reference!$G$1:$H$25,2,FALSE)</f>
        <v>Sawah</v>
      </c>
      <c r="J5613" t="str">
        <f>VLOOKUP($E5613,reference!$G$1:$H$25,2,FALSE)</f>
        <v>Sawah</v>
      </c>
      <c r="K5613" t="str">
        <f t="shared" si="87"/>
        <v>Non Irigasi</v>
      </c>
      <c r="L5613" t="s">
        <v>327</v>
      </c>
    </row>
    <row r="5614" spans="1:12" x14ac:dyDescent="0.25">
      <c r="A5614" s="1">
        <v>5613</v>
      </c>
      <c r="B5614" s="3">
        <v>115</v>
      </c>
      <c r="C5614" s="1">
        <v>105</v>
      </c>
      <c r="D5614" s="1">
        <v>11</v>
      </c>
      <c r="E5614" s="1">
        <v>14</v>
      </c>
      <c r="F5614" s="1">
        <v>0</v>
      </c>
      <c r="G5614">
        <f>VLOOKUP(C5614,reference!$A$1:$E$310,5,FALSE)</f>
        <v>5305052</v>
      </c>
      <c r="H5614" t="str">
        <f>VLOOKUP(C5614,reference!$A$1:$E$310,4,FALSE)</f>
        <v>BIBOKI MOENLEU</v>
      </c>
      <c r="I5614" t="str">
        <f>VLOOKUP($D5614,reference!$G$1:$H$25,2,FALSE)</f>
        <v>Savanna / Padang rumput</v>
      </c>
      <c r="J5614" t="str">
        <f>VLOOKUP($E5614,reference!$G$1:$H$25,2,FALSE)</f>
        <v>Sawah</v>
      </c>
      <c r="K5614" t="str">
        <f t="shared" si="87"/>
        <v>Non Irigasi</v>
      </c>
      <c r="L5614" t="s">
        <v>327</v>
      </c>
    </row>
    <row r="5615" spans="1:12" x14ac:dyDescent="0.25">
      <c r="A5615" s="1">
        <v>5614</v>
      </c>
      <c r="B5615" s="3">
        <v>7</v>
      </c>
      <c r="C5615" s="1">
        <v>110</v>
      </c>
      <c r="D5615" s="1">
        <v>7</v>
      </c>
      <c r="E5615" s="1">
        <v>16</v>
      </c>
      <c r="F5615" s="1">
        <v>0</v>
      </c>
      <c r="G5615">
        <f>VLOOKUP(C5615,reference!$A$1:$E$310,5,FALSE)</f>
        <v>5306050</v>
      </c>
      <c r="H5615" t="str">
        <f>VLOOKUP(C5615,reference!$A$1:$E$310,4,FALSE)</f>
        <v>TASIFETO BARAT</v>
      </c>
      <c r="I5615" t="str">
        <f>VLOOKUP($D5615,reference!$G$1:$H$25,2,FALSE)</f>
        <v>Hutan tanaman</v>
      </c>
      <c r="J5615" t="str">
        <f>VLOOKUP($E5615,reference!$G$1:$H$25,2,FALSE)</f>
        <v>Pemukiman</v>
      </c>
      <c r="K5615" t="str">
        <f t="shared" si="87"/>
        <v>Non Irigasi</v>
      </c>
      <c r="L5615" t="s">
        <v>327</v>
      </c>
    </row>
    <row r="5616" spans="1:12" x14ac:dyDescent="0.25">
      <c r="A5616" s="1">
        <v>5615</v>
      </c>
      <c r="B5616" s="3">
        <v>1</v>
      </c>
      <c r="C5616" s="1">
        <v>116</v>
      </c>
      <c r="D5616" s="1">
        <v>13</v>
      </c>
      <c r="E5616" s="1">
        <v>11</v>
      </c>
      <c r="F5616" s="1">
        <v>0</v>
      </c>
      <c r="G5616">
        <f>VLOOKUP(C5616,reference!$A$1:$E$310,5,FALSE)</f>
        <v>5306070</v>
      </c>
      <c r="H5616" t="str">
        <f>VLOOKUP(C5616,reference!$A$1:$E$310,4,FALSE)</f>
        <v>TASIFETO TIMUR</v>
      </c>
      <c r="I5616" t="str">
        <f>VLOOKUP($D5616,reference!$G$1:$H$25,2,FALSE)</f>
        <v>Pertanian lahan kering  campur semak / kebun campur</v>
      </c>
      <c r="J5616" t="str">
        <f>VLOOKUP($E5616,reference!$G$1:$H$25,2,FALSE)</f>
        <v>Savanna / Padang rumput</v>
      </c>
      <c r="K5616" t="str">
        <f t="shared" si="87"/>
        <v>Non Irigasi</v>
      </c>
      <c r="L5616" t="s">
        <v>327</v>
      </c>
    </row>
    <row r="5617" spans="1:12" x14ac:dyDescent="0.25">
      <c r="A5617" s="1">
        <v>5616</v>
      </c>
      <c r="B5617" s="3">
        <v>105</v>
      </c>
      <c r="C5617" s="1">
        <v>105</v>
      </c>
      <c r="D5617" s="1">
        <v>12</v>
      </c>
      <c r="E5617" s="1">
        <v>16</v>
      </c>
      <c r="F5617" s="1">
        <v>0</v>
      </c>
      <c r="G5617">
        <f>VLOOKUP(C5617,reference!$A$1:$E$310,5,FALSE)</f>
        <v>5305052</v>
      </c>
      <c r="H5617" t="str">
        <f>VLOOKUP(C5617,reference!$A$1:$E$310,4,FALSE)</f>
        <v>BIBOKI MOENLEU</v>
      </c>
      <c r="I5617" t="str">
        <f>VLOOKUP($D5617,reference!$G$1:$H$25,2,FALSE)</f>
        <v>Pertanian lahan kering</v>
      </c>
      <c r="J5617" t="str">
        <f>VLOOKUP($E5617,reference!$G$1:$H$25,2,FALSE)</f>
        <v>Pemukiman</v>
      </c>
      <c r="K5617" t="str">
        <f t="shared" si="87"/>
        <v>Non Irigasi</v>
      </c>
      <c r="L5617" t="s">
        <v>327</v>
      </c>
    </row>
    <row r="5618" spans="1:12" x14ac:dyDescent="0.25">
      <c r="A5618" s="1">
        <v>5617</v>
      </c>
      <c r="B5618" s="3">
        <v>75</v>
      </c>
      <c r="C5618" s="1">
        <v>108</v>
      </c>
      <c r="D5618" s="1">
        <v>2</v>
      </c>
      <c r="E5618" s="1">
        <v>14</v>
      </c>
      <c r="F5618" s="1">
        <v>0</v>
      </c>
      <c r="G5618">
        <f>VLOOKUP(C5618,reference!$A$1:$E$310,5,FALSE)</f>
        <v>5305062</v>
      </c>
      <c r="H5618" t="str">
        <f>VLOOKUP(C5618,reference!$A$1:$E$310,4,FALSE)</f>
        <v>BIBOKI FEOTLEU</v>
      </c>
      <c r="I5618" t="str">
        <f>VLOOKUP($D5618,reference!$G$1:$H$25,2,FALSE)</f>
        <v>Hutan lahan kering sekunder / bekas tebangan</v>
      </c>
      <c r="J5618" t="str">
        <f>VLOOKUP($E5618,reference!$G$1:$H$25,2,FALSE)</f>
        <v>Sawah</v>
      </c>
      <c r="K5618" t="str">
        <f t="shared" si="87"/>
        <v>Non Irigasi</v>
      </c>
      <c r="L5618" t="s">
        <v>328</v>
      </c>
    </row>
    <row r="5619" spans="1:12" x14ac:dyDescent="0.25">
      <c r="A5619" s="1">
        <v>5618</v>
      </c>
      <c r="B5619" s="3">
        <v>44</v>
      </c>
      <c r="C5619" s="1">
        <v>99</v>
      </c>
      <c r="D5619" s="1">
        <v>0</v>
      </c>
      <c r="E5619" s="1">
        <v>0</v>
      </c>
      <c r="F5619" s="1">
        <v>0</v>
      </c>
      <c r="G5619">
        <f>VLOOKUP(C5619,reference!$A$1:$E$310,5,FALSE)</f>
        <v>5305041</v>
      </c>
      <c r="H5619" t="str">
        <f>VLOOKUP(C5619,reference!$A$1:$E$310,4,FALSE)</f>
        <v>INSANA UTARA</v>
      </c>
      <c r="I5619" t="str">
        <f>VLOOKUP($D5619,reference!$G$1:$H$25,2,FALSE)</f>
        <v>No data</v>
      </c>
      <c r="J5619" t="str">
        <f>VLOOKUP($E5619,reference!$G$1:$H$25,2,FALSE)</f>
        <v>No data</v>
      </c>
      <c r="K5619" t="str">
        <f t="shared" si="87"/>
        <v>Non Irigasi</v>
      </c>
      <c r="L5619" t="s">
        <v>327</v>
      </c>
    </row>
    <row r="5620" spans="1:12" x14ac:dyDescent="0.25">
      <c r="A5620" s="1">
        <v>5619</v>
      </c>
      <c r="B5620" s="3">
        <v>25</v>
      </c>
      <c r="C5620" s="1">
        <v>99</v>
      </c>
      <c r="D5620" s="1">
        <v>0</v>
      </c>
      <c r="E5620" s="1">
        <v>6</v>
      </c>
      <c r="F5620" s="1">
        <v>0</v>
      </c>
      <c r="G5620">
        <f>VLOOKUP(C5620,reference!$A$1:$E$310,5,FALSE)</f>
        <v>5305041</v>
      </c>
      <c r="H5620" t="str">
        <f>VLOOKUP(C5620,reference!$A$1:$E$310,4,FALSE)</f>
        <v>INSANA UTARA</v>
      </c>
      <c r="I5620" t="str">
        <f>VLOOKUP($D5620,reference!$G$1:$H$25,2,FALSE)</f>
        <v>No data</v>
      </c>
      <c r="J5620" t="str">
        <f>VLOOKUP($E5620,reference!$G$1:$H$25,2,FALSE)</f>
        <v>Hutan mangrove sekunder</v>
      </c>
      <c r="K5620" t="str">
        <f t="shared" si="87"/>
        <v>Non Irigasi</v>
      </c>
      <c r="L5620" t="s">
        <v>327</v>
      </c>
    </row>
    <row r="5621" spans="1:12" x14ac:dyDescent="0.25">
      <c r="A5621" s="1">
        <v>5620</v>
      </c>
      <c r="B5621" s="3">
        <v>19</v>
      </c>
      <c r="C5621" s="1">
        <v>105</v>
      </c>
      <c r="D5621" s="1">
        <v>6</v>
      </c>
      <c r="E5621" s="1">
        <v>6</v>
      </c>
      <c r="F5621" s="1">
        <v>0</v>
      </c>
      <c r="G5621">
        <f>VLOOKUP(C5621,reference!$A$1:$E$310,5,FALSE)</f>
        <v>5305052</v>
      </c>
      <c r="H5621" t="str">
        <f>VLOOKUP(C5621,reference!$A$1:$E$310,4,FALSE)</f>
        <v>BIBOKI MOENLEU</v>
      </c>
      <c r="I5621" t="str">
        <f>VLOOKUP($D5621,reference!$G$1:$H$25,2,FALSE)</f>
        <v>Hutan mangrove sekunder</v>
      </c>
      <c r="J5621" t="str">
        <f>VLOOKUP($E5621,reference!$G$1:$H$25,2,FALSE)</f>
        <v>Hutan mangrove sekunder</v>
      </c>
      <c r="K5621" t="str">
        <f t="shared" si="87"/>
        <v>Non Irigasi</v>
      </c>
      <c r="L5621" t="s">
        <v>327</v>
      </c>
    </row>
    <row r="5622" spans="1:12" x14ac:dyDescent="0.25">
      <c r="A5622" s="1">
        <v>5621</v>
      </c>
      <c r="B5622" s="3">
        <v>15</v>
      </c>
      <c r="C5622" s="1">
        <v>105</v>
      </c>
      <c r="D5622" s="1">
        <v>12</v>
      </c>
      <c r="E5622" s="1">
        <v>6</v>
      </c>
      <c r="F5622" s="1">
        <v>0</v>
      </c>
      <c r="G5622">
        <f>VLOOKUP(C5622,reference!$A$1:$E$310,5,FALSE)</f>
        <v>5305052</v>
      </c>
      <c r="H5622" t="str">
        <f>VLOOKUP(C5622,reference!$A$1:$E$310,4,FALSE)</f>
        <v>BIBOKI MOENLEU</v>
      </c>
      <c r="I5622" t="str">
        <f>VLOOKUP($D5622,reference!$G$1:$H$25,2,FALSE)</f>
        <v>Pertanian lahan kering</v>
      </c>
      <c r="J5622" t="str">
        <f>VLOOKUP($E5622,reference!$G$1:$H$25,2,FALSE)</f>
        <v>Hutan mangrove sekunder</v>
      </c>
      <c r="K5622" t="str">
        <f t="shared" si="87"/>
        <v>Non Irigasi</v>
      </c>
      <c r="L5622" t="s">
        <v>327</v>
      </c>
    </row>
    <row r="5623" spans="1:12" x14ac:dyDescent="0.25">
      <c r="A5623" s="1">
        <v>5622</v>
      </c>
      <c r="B5623" s="3">
        <v>2915</v>
      </c>
      <c r="C5623" s="1">
        <v>105</v>
      </c>
      <c r="D5623" s="1">
        <v>2</v>
      </c>
      <c r="E5623" s="1">
        <v>11</v>
      </c>
      <c r="F5623" s="1">
        <v>0</v>
      </c>
      <c r="G5623">
        <f>VLOOKUP(C5623,reference!$A$1:$E$310,5,FALSE)</f>
        <v>5305052</v>
      </c>
      <c r="H5623" t="str">
        <f>VLOOKUP(C5623,reference!$A$1:$E$310,4,FALSE)</f>
        <v>BIBOKI MOENLEU</v>
      </c>
      <c r="I5623" t="str">
        <f>VLOOKUP($D5623,reference!$G$1:$H$25,2,FALSE)</f>
        <v>Hutan lahan kering sekunder / bekas tebangan</v>
      </c>
      <c r="J5623" t="str">
        <f>VLOOKUP($E5623,reference!$G$1:$H$25,2,FALSE)</f>
        <v>Savanna / Padang rumput</v>
      </c>
      <c r="K5623" t="str">
        <f t="shared" si="87"/>
        <v>Non Irigasi</v>
      </c>
      <c r="L5623" t="s">
        <v>328</v>
      </c>
    </row>
    <row r="5624" spans="1:12" x14ac:dyDescent="0.25">
      <c r="A5624" s="1">
        <v>5623</v>
      </c>
      <c r="B5624" s="3">
        <v>5</v>
      </c>
      <c r="C5624" s="1">
        <v>120</v>
      </c>
      <c r="D5624" s="1">
        <v>0</v>
      </c>
      <c r="E5624" s="1">
        <v>13</v>
      </c>
      <c r="F5624" s="1">
        <v>0</v>
      </c>
      <c r="G5624">
        <f>VLOOKUP(C5624,reference!$A$1:$E$310,5,FALSE)</f>
        <v>5306081</v>
      </c>
      <c r="H5624" t="str">
        <f>VLOOKUP(C5624,reference!$A$1:$E$310,4,FALSE)</f>
        <v>LAMAKNEN SELATAN</v>
      </c>
      <c r="I5624" t="str">
        <f>VLOOKUP($D5624,reference!$G$1:$H$25,2,FALSE)</f>
        <v>No data</v>
      </c>
      <c r="J5624" t="str">
        <f>VLOOKUP($E5624,reference!$G$1:$H$25,2,FALSE)</f>
        <v>Pertanian lahan kering  campur semak / kebun campur</v>
      </c>
      <c r="K5624" t="str">
        <f t="shared" si="87"/>
        <v>Non Irigasi</v>
      </c>
      <c r="L5624" t="s">
        <v>327</v>
      </c>
    </row>
    <row r="5625" spans="1:12" x14ac:dyDescent="0.25">
      <c r="A5625" s="1">
        <v>5624</v>
      </c>
      <c r="B5625" s="3">
        <v>49</v>
      </c>
      <c r="C5625" s="1">
        <v>99</v>
      </c>
      <c r="D5625" s="1">
        <v>6</v>
      </c>
      <c r="E5625" s="1">
        <v>6</v>
      </c>
      <c r="F5625" s="1">
        <v>0</v>
      </c>
      <c r="G5625">
        <f>VLOOKUP(C5625,reference!$A$1:$E$310,5,FALSE)</f>
        <v>5305041</v>
      </c>
      <c r="H5625" t="str">
        <f>VLOOKUP(C5625,reference!$A$1:$E$310,4,FALSE)</f>
        <v>INSANA UTARA</v>
      </c>
      <c r="I5625" t="str">
        <f>VLOOKUP($D5625,reference!$G$1:$H$25,2,FALSE)</f>
        <v>Hutan mangrove sekunder</v>
      </c>
      <c r="J5625" t="str">
        <f>VLOOKUP($E5625,reference!$G$1:$H$25,2,FALSE)</f>
        <v>Hutan mangrove sekunder</v>
      </c>
      <c r="K5625" t="str">
        <f t="shared" si="87"/>
        <v>Non Irigasi</v>
      </c>
      <c r="L5625" t="s">
        <v>327</v>
      </c>
    </row>
    <row r="5626" spans="1:12" x14ac:dyDescent="0.25">
      <c r="A5626" s="1">
        <v>5625</v>
      </c>
      <c r="B5626" s="3">
        <v>4</v>
      </c>
      <c r="C5626" s="1">
        <v>105</v>
      </c>
      <c r="D5626" s="1">
        <v>2</v>
      </c>
      <c r="E5626" s="1">
        <v>13</v>
      </c>
      <c r="F5626" s="1">
        <v>0</v>
      </c>
      <c r="G5626">
        <f>VLOOKUP(C5626,reference!$A$1:$E$310,5,FALSE)</f>
        <v>5305052</v>
      </c>
      <c r="H5626" t="str">
        <f>VLOOKUP(C5626,reference!$A$1:$E$310,4,FALSE)</f>
        <v>BIBOKI MOENLEU</v>
      </c>
      <c r="I5626" t="str">
        <f>VLOOKUP($D5626,reference!$G$1:$H$25,2,FALSE)</f>
        <v>Hutan lahan kering sekunder / bekas tebangan</v>
      </c>
      <c r="J5626" t="str">
        <f>VLOOKUP($E5626,reference!$G$1:$H$25,2,FALSE)</f>
        <v>Pertanian lahan kering  campur semak / kebun campur</v>
      </c>
      <c r="K5626" t="str">
        <f t="shared" si="87"/>
        <v>Non Irigasi</v>
      </c>
      <c r="L5626" t="s">
        <v>328</v>
      </c>
    </row>
    <row r="5627" spans="1:12" x14ac:dyDescent="0.25">
      <c r="A5627" s="1">
        <v>5626</v>
      </c>
      <c r="B5627" s="3">
        <v>1</v>
      </c>
      <c r="C5627" s="1">
        <v>99</v>
      </c>
      <c r="D5627" s="1">
        <v>0</v>
      </c>
      <c r="E5627" s="1">
        <v>13</v>
      </c>
      <c r="F5627" s="1">
        <v>0</v>
      </c>
      <c r="G5627">
        <f>VLOOKUP(C5627,reference!$A$1:$E$310,5,FALSE)</f>
        <v>5305041</v>
      </c>
      <c r="H5627" t="str">
        <f>VLOOKUP(C5627,reference!$A$1:$E$310,4,FALSE)</f>
        <v>INSANA UTARA</v>
      </c>
      <c r="I5627" t="str">
        <f>VLOOKUP($D5627,reference!$G$1:$H$25,2,FALSE)</f>
        <v>No data</v>
      </c>
      <c r="J5627" t="str">
        <f>VLOOKUP($E5627,reference!$G$1:$H$25,2,FALSE)</f>
        <v>Pertanian lahan kering  campur semak / kebun campur</v>
      </c>
      <c r="K5627" t="str">
        <f t="shared" si="87"/>
        <v>Non Irigasi</v>
      </c>
      <c r="L5627" t="s">
        <v>327</v>
      </c>
    </row>
    <row r="5628" spans="1:12" x14ac:dyDescent="0.25">
      <c r="A5628" s="1">
        <v>5627</v>
      </c>
      <c r="B5628" s="3">
        <v>11</v>
      </c>
      <c r="C5628" s="1">
        <v>99</v>
      </c>
      <c r="D5628" s="1">
        <v>6</v>
      </c>
      <c r="E5628" s="1">
        <v>13</v>
      </c>
      <c r="F5628" s="1">
        <v>0</v>
      </c>
      <c r="G5628">
        <f>VLOOKUP(C5628,reference!$A$1:$E$310,5,FALSE)</f>
        <v>5305041</v>
      </c>
      <c r="H5628" t="str">
        <f>VLOOKUP(C5628,reference!$A$1:$E$310,4,FALSE)</f>
        <v>INSANA UTARA</v>
      </c>
      <c r="I5628" t="str">
        <f>VLOOKUP($D5628,reference!$G$1:$H$25,2,FALSE)</f>
        <v>Hutan mangrove sekunder</v>
      </c>
      <c r="J5628" t="str">
        <f>VLOOKUP($E5628,reference!$G$1:$H$25,2,FALSE)</f>
        <v>Pertanian lahan kering  campur semak / kebun campur</v>
      </c>
      <c r="K5628" t="str">
        <f t="shared" si="87"/>
        <v>Non Irigasi</v>
      </c>
      <c r="L5628" t="s">
        <v>328</v>
      </c>
    </row>
    <row r="5629" spans="1:12" x14ac:dyDescent="0.25">
      <c r="A5629" s="1">
        <v>5628</v>
      </c>
      <c r="B5629" s="3">
        <v>26</v>
      </c>
      <c r="C5629" s="1">
        <v>99</v>
      </c>
      <c r="D5629" s="1">
        <v>6</v>
      </c>
      <c r="E5629" s="1">
        <v>15</v>
      </c>
      <c r="F5629" s="1">
        <v>0</v>
      </c>
      <c r="G5629">
        <f>VLOOKUP(C5629,reference!$A$1:$E$310,5,FALSE)</f>
        <v>5305041</v>
      </c>
      <c r="H5629" t="str">
        <f>VLOOKUP(C5629,reference!$A$1:$E$310,4,FALSE)</f>
        <v>INSANA UTARA</v>
      </c>
      <c r="I5629" t="str">
        <f>VLOOKUP($D5629,reference!$G$1:$H$25,2,FALSE)</f>
        <v>Hutan mangrove sekunder</v>
      </c>
      <c r="J5629" t="str">
        <f>VLOOKUP($E5629,reference!$G$1:$H$25,2,FALSE)</f>
        <v>Tambak</v>
      </c>
      <c r="K5629" t="str">
        <f t="shared" si="87"/>
        <v>Non Irigasi</v>
      </c>
      <c r="L5629" t="s">
        <v>328</v>
      </c>
    </row>
    <row r="5630" spans="1:12" x14ac:dyDescent="0.25">
      <c r="A5630" s="1">
        <v>5629</v>
      </c>
      <c r="B5630" s="3">
        <v>825</v>
      </c>
      <c r="C5630" s="1">
        <v>99</v>
      </c>
      <c r="D5630" s="1">
        <v>13</v>
      </c>
      <c r="E5630" s="1">
        <v>13</v>
      </c>
      <c r="F5630" s="1">
        <v>0</v>
      </c>
      <c r="G5630">
        <f>VLOOKUP(C5630,reference!$A$1:$E$310,5,FALSE)</f>
        <v>5305041</v>
      </c>
      <c r="H5630" t="str">
        <f>VLOOKUP(C5630,reference!$A$1:$E$310,4,FALSE)</f>
        <v>INSANA UTARA</v>
      </c>
      <c r="I5630" t="str">
        <f>VLOOKUP($D5630,reference!$G$1:$H$25,2,FALSE)</f>
        <v>Pertanian lahan kering  campur semak / kebun campur</v>
      </c>
      <c r="J5630" t="str">
        <f>VLOOKUP($E5630,reference!$G$1:$H$25,2,FALSE)</f>
        <v>Pertanian lahan kering  campur semak / kebun campur</v>
      </c>
      <c r="K5630" t="str">
        <f t="shared" si="87"/>
        <v>Non Irigasi</v>
      </c>
      <c r="L5630" t="s">
        <v>327</v>
      </c>
    </row>
    <row r="5631" spans="1:12" x14ac:dyDescent="0.25">
      <c r="A5631" s="1">
        <v>5630</v>
      </c>
      <c r="B5631" s="3">
        <v>13</v>
      </c>
      <c r="C5631" s="1">
        <v>105</v>
      </c>
      <c r="D5631" s="1">
        <v>12</v>
      </c>
      <c r="E5631" s="1">
        <v>11</v>
      </c>
      <c r="F5631" s="1">
        <v>0</v>
      </c>
      <c r="G5631">
        <f>VLOOKUP(C5631,reference!$A$1:$E$310,5,FALSE)</f>
        <v>5305052</v>
      </c>
      <c r="H5631" t="str">
        <f>VLOOKUP(C5631,reference!$A$1:$E$310,4,FALSE)</f>
        <v>BIBOKI MOENLEU</v>
      </c>
      <c r="I5631" t="str">
        <f>VLOOKUP($D5631,reference!$G$1:$H$25,2,FALSE)</f>
        <v>Pertanian lahan kering</v>
      </c>
      <c r="J5631" t="str">
        <f>VLOOKUP($E5631,reference!$G$1:$H$25,2,FALSE)</f>
        <v>Savanna / Padang rumput</v>
      </c>
      <c r="K5631" t="str">
        <f t="shared" si="87"/>
        <v>Non Irigasi</v>
      </c>
      <c r="L5631" t="s">
        <v>327</v>
      </c>
    </row>
    <row r="5632" spans="1:12" x14ac:dyDescent="0.25">
      <c r="A5632" s="1">
        <v>5631</v>
      </c>
      <c r="B5632" s="3">
        <v>40</v>
      </c>
      <c r="C5632" s="1">
        <v>99</v>
      </c>
      <c r="D5632" s="1">
        <v>13</v>
      </c>
      <c r="E5632" s="1">
        <v>15</v>
      </c>
      <c r="F5632" s="1">
        <v>0</v>
      </c>
      <c r="G5632">
        <f>VLOOKUP(C5632,reference!$A$1:$E$310,5,FALSE)</f>
        <v>5305041</v>
      </c>
      <c r="H5632" t="str">
        <f>VLOOKUP(C5632,reference!$A$1:$E$310,4,FALSE)</f>
        <v>INSANA UTARA</v>
      </c>
      <c r="I5632" t="str">
        <f>VLOOKUP($D5632,reference!$G$1:$H$25,2,FALSE)</f>
        <v>Pertanian lahan kering  campur semak / kebun campur</v>
      </c>
      <c r="J5632" t="str">
        <f>VLOOKUP($E5632,reference!$G$1:$H$25,2,FALSE)</f>
        <v>Tambak</v>
      </c>
      <c r="K5632" t="str">
        <f t="shared" si="87"/>
        <v>Non Irigasi</v>
      </c>
      <c r="L5632" t="s">
        <v>327</v>
      </c>
    </row>
    <row r="5633" spans="1:12" x14ac:dyDescent="0.25">
      <c r="A5633" s="1">
        <v>5632</v>
      </c>
      <c r="B5633" s="3">
        <v>1464</v>
      </c>
      <c r="C5633" s="1">
        <v>105</v>
      </c>
      <c r="D5633" s="1">
        <v>2</v>
      </c>
      <c r="E5633" s="1">
        <v>9</v>
      </c>
      <c r="F5633" s="1">
        <v>0</v>
      </c>
      <c r="G5633">
        <f>VLOOKUP(C5633,reference!$A$1:$E$310,5,FALSE)</f>
        <v>5305052</v>
      </c>
      <c r="H5633" t="str">
        <f>VLOOKUP(C5633,reference!$A$1:$E$310,4,FALSE)</f>
        <v>BIBOKI MOENLEU</v>
      </c>
      <c r="I5633" t="str">
        <f>VLOOKUP($D5633,reference!$G$1:$H$25,2,FALSE)</f>
        <v>Hutan lahan kering sekunder / bekas tebangan</v>
      </c>
      <c r="J5633" t="str">
        <f>VLOOKUP($E5633,reference!$G$1:$H$25,2,FALSE)</f>
        <v>Semak belukar</v>
      </c>
      <c r="K5633" t="str">
        <f t="shared" si="87"/>
        <v>Non Irigasi</v>
      </c>
      <c r="L5633" t="s">
        <v>328</v>
      </c>
    </row>
    <row r="5634" spans="1:12" x14ac:dyDescent="0.25">
      <c r="A5634" s="1">
        <v>5633</v>
      </c>
      <c r="B5634" s="3">
        <v>6</v>
      </c>
      <c r="C5634" s="1">
        <v>110</v>
      </c>
      <c r="D5634" s="1">
        <v>2</v>
      </c>
      <c r="E5634" s="1">
        <v>14</v>
      </c>
      <c r="F5634" s="1">
        <v>0</v>
      </c>
      <c r="G5634">
        <f>VLOOKUP(C5634,reference!$A$1:$E$310,5,FALSE)</f>
        <v>5306050</v>
      </c>
      <c r="H5634" t="str">
        <f>VLOOKUP(C5634,reference!$A$1:$E$310,4,FALSE)</f>
        <v>TASIFETO BARAT</v>
      </c>
      <c r="I5634" t="str">
        <f>VLOOKUP($D5634,reference!$G$1:$H$25,2,FALSE)</f>
        <v>Hutan lahan kering sekunder / bekas tebangan</v>
      </c>
      <c r="J5634" t="str">
        <f>VLOOKUP($E5634,reference!$G$1:$H$25,2,FALSE)</f>
        <v>Sawah</v>
      </c>
      <c r="K5634" t="str">
        <f t="shared" si="87"/>
        <v>Non Irigasi</v>
      </c>
      <c r="L5634" t="s">
        <v>328</v>
      </c>
    </row>
    <row r="5635" spans="1:12" x14ac:dyDescent="0.25">
      <c r="A5635" s="1">
        <v>5634</v>
      </c>
      <c r="B5635" s="3">
        <v>20</v>
      </c>
      <c r="C5635" s="1">
        <v>110</v>
      </c>
      <c r="D5635" s="1">
        <v>13</v>
      </c>
      <c r="E5635" s="1">
        <v>20</v>
      </c>
      <c r="F5635" s="1">
        <v>0</v>
      </c>
      <c r="G5635">
        <f>VLOOKUP(C5635,reference!$A$1:$E$310,5,FALSE)</f>
        <v>5306050</v>
      </c>
      <c r="H5635" t="str">
        <f>VLOOKUP(C5635,reference!$A$1:$E$310,4,FALSE)</f>
        <v>TASIFETO BARAT</v>
      </c>
      <c r="I5635" t="str">
        <f>VLOOKUP($D5635,reference!$G$1:$H$25,2,FALSE)</f>
        <v>Pertanian lahan kering  campur semak / kebun campur</v>
      </c>
      <c r="J5635" t="str">
        <f>VLOOKUP($E5635,reference!$G$1:$H$25,2,FALSE)</f>
        <v>Tubuh air</v>
      </c>
      <c r="K5635" t="str">
        <f t="shared" ref="K5635:K5698" si="88">IF(F5635=0,"Non Irigasi","Buffer Irigasi")</f>
        <v>Non Irigasi</v>
      </c>
      <c r="L5635" t="s">
        <v>327</v>
      </c>
    </row>
    <row r="5636" spans="1:12" x14ac:dyDescent="0.25">
      <c r="A5636" s="1">
        <v>5635</v>
      </c>
      <c r="B5636" s="3">
        <v>2</v>
      </c>
      <c r="C5636" s="1">
        <v>116</v>
      </c>
      <c r="D5636" s="1">
        <v>18</v>
      </c>
      <c r="E5636" s="1">
        <v>11</v>
      </c>
      <c r="F5636" s="1">
        <v>0</v>
      </c>
      <c r="G5636">
        <f>VLOOKUP(C5636,reference!$A$1:$E$310,5,FALSE)</f>
        <v>5306070</v>
      </c>
      <c r="H5636" t="str">
        <f>VLOOKUP(C5636,reference!$A$1:$E$310,4,FALSE)</f>
        <v>TASIFETO TIMUR</v>
      </c>
      <c r="I5636" t="str">
        <f>VLOOKUP($D5636,reference!$G$1:$H$25,2,FALSE)</f>
        <v>Lahan terbuka</v>
      </c>
      <c r="J5636" t="str">
        <f>VLOOKUP($E5636,reference!$G$1:$H$25,2,FALSE)</f>
        <v>Savanna / Padang rumput</v>
      </c>
      <c r="K5636" t="str">
        <f t="shared" si="88"/>
        <v>Non Irigasi</v>
      </c>
      <c r="L5636" t="s">
        <v>327</v>
      </c>
    </row>
    <row r="5637" spans="1:12" x14ac:dyDescent="0.25">
      <c r="A5637" s="1">
        <v>5636</v>
      </c>
      <c r="B5637" s="3">
        <v>8</v>
      </c>
      <c r="C5637" s="1">
        <v>116</v>
      </c>
      <c r="D5637" s="1">
        <v>0</v>
      </c>
      <c r="E5637" s="1">
        <v>18</v>
      </c>
      <c r="F5637" s="1">
        <v>0</v>
      </c>
      <c r="G5637">
        <f>VLOOKUP(C5637,reference!$A$1:$E$310,5,FALSE)</f>
        <v>5306070</v>
      </c>
      <c r="H5637" t="str">
        <f>VLOOKUP(C5637,reference!$A$1:$E$310,4,FALSE)</f>
        <v>TASIFETO TIMUR</v>
      </c>
      <c r="I5637" t="str">
        <f>VLOOKUP($D5637,reference!$G$1:$H$25,2,FALSE)</f>
        <v>No data</v>
      </c>
      <c r="J5637" t="str">
        <f>VLOOKUP($E5637,reference!$G$1:$H$25,2,FALSE)</f>
        <v>Lahan terbuka</v>
      </c>
      <c r="K5637" t="str">
        <f t="shared" si="88"/>
        <v>Non Irigasi</v>
      </c>
      <c r="L5637" t="s">
        <v>327</v>
      </c>
    </row>
    <row r="5638" spans="1:12" x14ac:dyDescent="0.25">
      <c r="A5638" s="1">
        <v>5637</v>
      </c>
      <c r="B5638" s="3">
        <v>34</v>
      </c>
      <c r="C5638" s="1">
        <v>120</v>
      </c>
      <c r="D5638" s="1">
        <v>0</v>
      </c>
      <c r="E5638" s="1">
        <v>0</v>
      </c>
      <c r="F5638" s="1">
        <v>0</v>
      </c>
      <c r="G5638">
        <f>VLOOKUP(C5638,reference!$A$1:$E$310,5,FALSE)</f>
        <v>5306081</v>
      </c>
      <c r="H5638" t="str">
        <f>VLOOKUP(C5638,reference!$A$1:$E$310,4,FALSE)</f>
        <v>LAMAKNEN SELATAN</v>
      </c>
      <c r="I5638" t="str">
        <f>VLOOKUP($D5638,reference!$G$1:$H$25,2,FALSE)</f>
        <v>No data</v>
      </c>
      <c r="J5638" t="str">
        <f>VLOOKUP($E5638,reference!$G$1:$H$25,2,FALSE)</f>
        <v>No data</v>
      </c>
      <c r="K5638" t="str">
        <f t="shared" si="88"/>
        <v>Non Irigasi</v>
      </c>
      <c r="L5638" t="s">
        <v>327</v>
      </c>
    </row>
    <row r="5639" spans="1:12" x14ac:dyDescent="0.25">
      <c r="A5639" s="1">
        <v>5638</v>
      </c>
      <c r="B5639" s="3">
        <v>32</v>
      </c>
      <c r="C5639" s="1">
        <v>120</v>
      </c>
      <c r="D5639" s="1">
        <v>0</v>
      </c>
      <c r="E5639" s="1">
        <v>2</v>
      </c>
      <c r="F5639" s="1">
        <v>0</v>
      </c>
      <c r="G5639">
        <f>VLOOKUP(C5639,reference!$A$1:$E$310,5,FALSE)</f>
        <v>5306081</v>
      </c>
      <c r="H5639" t="str">
        <f>VLOOKUP(C5639,reference!$A$1:$E$310,4,FALSE)</f>
        <v>LAMAKNEN SELATAN</v>
      </c>
      <c r="I5639" t="str">
        <f>VLOOKUP($D5639,reference!$G$1:$H$25,2,FALSE)</f>
        <v>No data</v>
      </c>
      <c r="J5639" t="str">
        <f>VLOOKUP($E5639,reference!$G$1:$H$25,2,FALSE)</f>
        <v>Hutan lahan kering sekunder / bekas tebangan</v>
      </c>
      <c r="K5639" t="str">
        <f t="shared" si="88"/>
        <v>Non Irigasi</v>
      </c>
      <c r="L5639" t="s">
        <v>327</v>
      </c>
    </row>
    <row r="5640" spans="1:12" x14ac:dyDescent="0.25">
      <c r="A5640" s="1">
        <v>5639</v>
      </c>
      <c r="B5640" s="3">
        <v>181</v>
      </c>
      <c r="C5640" s="1">
        <v>99</v>
      </c>
      <c r="D5640" s="1">
        <v>13</v>
      </c>
      <c r="E5640" s="1">
        <v>16</v>
      </c>
      <c r="F5640" s="1">
        <v>0</v>
      </c>
      <c r="G5640">
        <f>VLOOKUP(C5640,reference!$A$1:$E$310,5,FALSE)</f>
        <v>5305041</v>
      </c>
      <c r="H5640" t="str">
        <f>VLOOKUP(C5640,reference!$A$1:$E$310,4,FALSE)</f>
        <v>INSANA UTARA</v>
      </c>
      <c r="I5640" t="str">
        <f>VLOOKUP($D5640,reference!$G$1:$H$25,2,FALSE)</f>
        <v>Pertanian lahan kering  campur semak / kebun campur</v>
      </c>
      <c r="J5640" t="str">
        <f>VLOOKUP($E5640,reference!$G$1:$H$25,2,FALSE)</f>
        <v>Pemukiman</v>
      </c>
      <c r="K5640" t="str">
        <f t="shared" si="88"/>
        <v>Non Irigasi</v>
      </c>
      <c r="L5640" t="s">
        <v>327</v>
      </c>
    </row>
    <row r="5641" spans="1:12" x14ac:dyDescent="0.25">
      <c r="A5641" s="1">
        <v>5640</v>
      </c>
      <c r="B5641" s="3">
        <v>124</v>
      </c>
      <c r="C5641" s="1">
        <v>99</v>
      </c>
      <c r="D5641" s="1">
        <v>13</v>
      </c>
      <c r="E5641" s="1">
        <v>14</v>
      </c>
      <c r="F5641" s="1">
        <v>0</v>
      </c>
      <c r="G5641">
        <f>VLOOKUP(C5641,reference!$A$1:$E$310,5,FALSE)</f>
        <v>5305041</v>
      </c>
      <c r="H5641" t="str">
        <f>VLOOKUP(C5641,reference!$A$1:$E$310,4,FALSE)</f>
        <v>INSANA UTARA</v>
      </c>
      <c r="I5641" t="str">
        <f>VLOOKUP($D5641,reference!$G$1:$H$25,2,FALSE)</f>
        <v>Pertanian lahan kering  campur semak / kebun campur</v>
      </c>
      <c r="J5641" t="str">
        <f>VLOOKUP($E5641,reference!$G$1:$H$25,2,FALSE)</f>
        <v>Sawah</v>
      </c>
      <c r="K5641" t="str">
        <f t="shared" si="88"/>
        <v>Non Irigasi</v>
      </c>
      <c r="L5641" t="s">
        <v>327</v>
      </c>
    </row>
    <row r="5642" spans="1:12" x14ac:dyDescent="0.25">
      <c r="A5642" s="1">
        <v>5641</v>
      </c>
      <c r="B5642" s="3">
        <v>1</v>
      </c>
      <c r="C5642" s="1">
        <v>120</v>
      </c>
      <c r="D5642" s="1">
        <v>18</v>
      </c>
      <c r="E5642" s="1">
        <v>18</v>
      </c>
      <c r="F5642" s="1">
        <v>0</v>
      </c>
      <c r="G5642">
        <f>VLOOKUP(C5642,reference!$A$1:$E$310,5,FALSE)</f>
        <v>5306081</v>
      </c>
      <c r="H5642" t="str">
        <f>VLOOKUP(C5642,reference!$A$1:$E$310,4,FALSE)</f>
        <v>LAMAKNEN SELATAN</v>
      </c>
      <c r="I5642" t="str">
        <f>VLOOKUP($D5642,reference!$G$1:$H$25,2,FALSE)</f>
        <v>Lahan terbuka</v>
      </c>
      <c r="J5642" t="str">
        <f>VLOOKUP($E5642,reference!$G$1:$H$25,2,FALSE)</f>
        <v>Lahan terbuka</v>
      </c>
      <c r="K5642" t="str">
        <f t="shared" si="88"/>
        <v>Non Irigasi</v>
      </c>
      <c r="L5642" t="s">
        <v>327</v>
      </c>
    </row>
    <row r="5643" spans="1:12" x14ac:dyDescent="0.25">
      <c r="A5643" s="1">
        <v>5642</v>
      </c>
      <c r="B5643" s="3">
        <v>1</v>
      </c>
      <c r="C5643" s="1">
        <v>120</v>
      </c>
      <c r="D5643" s="1">
        <v>9</v>
      </c>
      <c r="E5643" s="1">
        <v>18</v>
      </c>
      <c r="F5643" s="1">
        <v>0</v>
      </c>
      <c r="G5643">
        <f>VLOOKUP(C5643,reference!$A$1:$E$310,5,FALSE)</f>
        <v>5306081</v>
      </c>
      <c r="H5643" t="str">
        <f>VLOOKUP(C5643,reference!$A$1:$E$310,4,FALSE)</f>
        <v>LAMAKNEN SELATAN</v>
      </c>
      <c r="I5643" t="str">
        <f>VLOOKUP($D5643,reference!$G$1:$H$25,2,FALSE)</f>
        <v>Semak belukar</v>
      </c>
      <c r="J5643" t="str">
        <f>VLOOKUP($E5643,reference!$G$1:$H$25,2,FALSE)</f>
        <v>Lahan terbuka</v>
      </c>
      <c r="K5643" t="str">
        <f t="shared" si="88"/>
        <v>Non Irigasi</v>
      </c>
      <c r="L5643" t="s">
        <v>327</v>
      </c>
    </row>
    <row r="5644" spans="1:12" x14ac:dyDescent="0.25">
      <c r="A5644" s="1">
        <v>5643</v>
      </c>
      <c r="B5644" s="3">
        <v>1</v>
      </c>
      <c r="C5644" s="1">
        <v>99</v>
      </c>
      <c r="D5644" s="1">
        <v>13</v>
      </c>
      <c r="E5644" s="1">
        <v>0</v>
      </c>
      <c r="F5644" s="1">
        <v>0</v>
      </c>
      <c r="G5644">
        <f>VLOOKUP(C5644,reference!$A$1:$E$310,5,FALSE)</f>
        <v>5305041</v>
      </c>
      <c r="H5644" t="str">
        <f>VLOOKUP(C5644,reference!$A$1:$E$310,4,FALSE)</f>
        <v>INSANA UTARA</v>
      </c>
      <c r="I5644" t="str">
        <f>VLOOKUP($D5644,reference!$G$1:$H$25,2,FALSE)</f>
        <v>Pertanian lahan kering  campur semak / kebun campur</v>
      </c>
      <c r="J5644" t="str">
        <f>VLOOKUP($E5644,reference!$G$1:$H$25,2,FALSE)</f>
        <v>No data</v>
      </c>
      <c r="K5644" t="str">
        <f t="shared" si="88"/>
        <v>Non Irigasi</v>
      </c>
      <c r="L5644" t="s">
        <v>327</v>
      </c>
    </row>
    <row r="5645" spans="1:12" x14ac:dyDescent="0.25">
      <c r="A5645" s="1">
        <v>5644</v>
      </c>
      <c r="B5645" s="3">
        <v>615</v>
      </c>
      <c r="C5645" s="1">
        <v>99</v>
      </c>
      <c r="D5645" s="1">
        <v>9</v>
      </c>
      <c r="E5645" s="1">
        <v>2</v>
      </c>
      <c r="F5645" s="1">
        <v>0</v>
      </c>
      <c r="G5645">
        <f>VLOOKUP(C5645,reference!$A$1:$E$310,5,FALSE)</f>
        <v>5305041</v>
      </c>
      <c r="H5645" t="str">
        <f>VLOOKUP(C5645,reference!$A$1:$E$310,4,FALSE)</f>
        <v>INSANA UTARA</v>
      </c>
      <c r="I5645" t="str">
        <f>VLOOKUP($D5645,reference!$G$1:$H$25,2,FALSE)</f>
        <v>Semak belukar</v>
      </c>
      <c r="J5645" t="str">
        <f>VLOOKUP($E5645,reference!$G$1:$H$25,2,FALSE)</f>
        <v>Hutan lahan kering sekunder / bekas tebangan</v>
      </c>
      <c r="K5645" t="str">
        <f t="shared" si="88"/>
        <v>Non Irigasi</v>
      </c>
      <c r="L5645" t="s">
        <v>327</v>
      </c>
    </row>
    <row r="5646" spans="1:12" x14ac:dyDescent="0.25">
      <c r="A5646" s="1">
        <v>5645</v>
      </c>
      <c r="B5646" s="3">
        <v>2</v>
      </c>
      <c r="C5646" s="1">
        <v>105</v>
      </c>
      <c r="D5646" s="1">
        <v>6</v>
      </c>
      <c r="E5646" s="1">
        <v>13</v>
      </c>
      <c r="F5646" s="1">
        <v>0</v>
      </c>
      <c r="G5646">
        <f>VLOOKUP(C5646,reference!$A$1:$E$310,5,FALSE)</f>
        <v>5305052</v>
      </c>
      <c r="H5646" t="str">
        <f>VLOOKUP(C5646,reference!$A$1:$E$310,4,FALSE)</f>
        <v>BIBOKI MOENLEU</v>
      </c>
      <c r="I5646" t="str">
        <f>VLOOKUP($D5646,reference!$G$1:$H$25,2,FALSE)</f>
        <v>Hutan mangrove sekunder</v>
      </c>
      <c r="J5646" t="str">
        <f>VLOOKUP($E5646,reference!$G$1:$H$25,2,FALSE)</f>
        <v>Pertanian lahan kering  campur semak / kebun campur</v>
      </c>
      <c r="K5646" t="str">
        <f t="shared" si="88"/>
        <v>Non Irigasi</v>
      </c>
      <c r="L5646" t="s">
        <v>328</v>
      </c>
    </row>
    <row r="5647" spans="1:12" x14ac:dyDescent="0.25">
      <c r="A5647" s="1">
        <v>5646</v>
      </c>
      <c r="B5647" s="3">
        <v>8</v>
      </c>
      <c r="C5647" s="1">
        <v>99</v>
      </c>
      <c r="D5647" s="1">
        <v>0</v>
      </c>
      <c r="E5647" s="1">
        <v>16</v>
      </c>
      <c r="F5647" s="1">
        <v>0</v>
      </c>
      <c r="G5647">
        <f>VLOOKUP(C5647,reference!$A$1:$E$310,5,FALSE)</f>
        <v>5305041</v>
      </c>
      <c r="H5647" t="str">
        <f>VLOOKUP(C5647,reference!$A$1:$E$310,4,FALSE)</f>
        <v>INSANA UTARA</v>
      </c>
      <c r="I5647" t="str">
        <f>VLOOKUP($D5647,reference!$G$1:$H$25,2,FALSE)</f>
        <v>No data</v>
      </c>
      <c r="J5647" t="str">
        <f>VLOOKUP($E5647,reference!$G$1:$H$25,2,FALSE)</f>
        <v>Pemukiman</v>
      </c>
      <c r="K5647" t="str">
        <f t="shared" si="88"/>
        <v>Non Irigasi</v>
      </c>
      <c r="L5647" t="s">
        <v>327</v>
      </c>
    </row>
    <row r="5648" spans="1:12" x14ac:dyDescent="0.25">
      <c r="A5648" s="1">
        <v>5647</v>
      </c>
      <c r="B5648" s="3">
        <v>45</v>
      </c>
      <c r="C5648" s="1">
        <v>99</v>
      </c>
      <c r="D5648" s="1">
        <v>16</v>
      </c>
      <c r="E5648" s="1">
        <v>16</v>
      </c>
      <c r="F5648" s="1">
        <v>0</v>
      </c>
      <c r="G5648">
        <f>VLOOKUP(C5648,reference!$A$1:$E$310,5,FALSE)</f>
        <v>5305041</v>
      </c>
      <c r="H5648" t="str">
        <f>VLOOKUP(C5648,reference!$A$1:$E$310,4,FALSE)</f>
        <v>INSANA UTARA</v>
      </c>
      <c r="I5648" t="str">
        <f>VLOOKUP($D5648,reference!$G$1:$H$25,2,FALSE)</f>
        <v>Pemukiman</v>
      </c>
      <c r="J5648" t="str">
        <f>VLOOKUP($E5648,reference!$G$1:$H$25,2,FALSE)</f>
        <v>Pemukiman</v>
      </c>
      <c r="K5648" t="str">
        <f t="shared" si="88"/>
        <v>Non Irigasi</v>
      </c>
      <c r="L5648" t="s">
        <v>327</v>
      </c>
    </row>
    <row r="5649" spans="1:12" x14ac:dyDescent="0.25">
      <c r="A5649" s="1">
        <v>5648</v>
      </c>
      <c r="B5649" s="3">
        <v>246</v>
      </c>
      <c r="C5649" s="1">
        <v>99</v>
      </c>
      <c r="D5649" s="1">
        <v>14</v>
      </c>
      <c r="E5649" s="1">
        <v>14</v>
      </c>
      <c r="F5649" s="1">
        <v>0</v>
      </c>
      <c r="G5649">
        <f>VLOOKUP(C5649,reference!$A$1:$E$310,5,FALSE)</f>
        <v>5305041</v>
      </c>
      <c r="H5649" t="str">
        <f>VLOOKUP(C5649,reference!$A$1:$E$310,4,FALSE)</f>
        <v>INSANA UTARA</v>
      </c>
      <c r="I5649" t="str">
        <f>VLOOKUP($D5649,reference!$G$1:$H$25,2,FALSE)</f>
        <v>Sawah</v>
      </c>
      <c r="J5649" t="str">
        <f>VLOOKUP($E5649,reference!$G$1:$H$25,2,FALSE)</f>
        <v>Sawah</v>
      </c>
      <c r="K5649" t="str">
        <f t="shared" si="88"/>
        <v>Non Irigasi</v>
      </c>
      <c r="L5649" t="s">
        <v>327</v>
      </c>
    </row>
    <row r="5650" spans="1:12" x14ac:dyDescent="0.25">
      <c r="A5650" s="1">
        <v>5649</v>
      </c>
      <c r="B5650" s="3">
        <v>9</v>
      </c>
      <c r="C5650" s="1">
        <v>110</v>
      </c>
      <c r="D5650" s="1">
        <v>9</v>
      </c>
      <c r="E5650" s="1">
        <v>20</v>
      </c>
      <c r="F5650" s="1">
        <v>0</v>
      </c>
      <c r="G5650">
        <f>VLOOKUP(C5650,reference!$A$1:$E$310,5,FALSE)</f>
        <v>5306050</v>
      </c>
      <c r="H5650" t="str">
        <f>VLOOKUP(C5650,reference!$A$1:$E$310,4,FALSE)</f>
        <v>TASIFETO BARAT</v>
      </c>
      <c r="I5650" t="str">
        <f>VLOOKUP($D5650,reference!$G$1:$H$25,2,FALSE)</f>
        <v>Semak belukar</v>
      </c>
      <c r="J5650" t="str">
        <f>VLOOKUP($E5650,reference!$G$1:$H$25,2,FALSE)</f>
        <v>Tubuh air</v>
      </c>
      <c r="K5650" t="str">
        <f t="shared" si="88"/>
        <v>Non Irigasi</v>
      </c>
      <c r="L5650" t="s">
        <v>327</v>
      </c>
    </row>
    <row r="5651" spans="1:12" x14ac:dyDescent="0.25">
      <c r="A5651" s="1">
        <v>5650</v>
      </c>
      <c r="B5651" s="3">
        <v>1</v>
      </c>
      <c r="C5651" s="1">
        <v>108</v>
      </c>
      <c r="D5651" s="1">
        <v>9</v>
      </c>
      <c r="E5651" s="1">
        <v>2</v>
      </c>
      <c r="F5651" s="1">
        <v>0</v>
      </c>
      <c r="G5651">
        <f>VLOOKUP(C5651,reference!$A$1:$E$310,5,FALSE)</f>
        <v>5305062</v>
      </c>
      <c r="H5651" t="str">
        <f>VLOOKUP(C5651,reference!$A$1:$E$310,4,FALSE)</f>
        <v>BIBOKI FEOTLEU</v>
      </c>
      <c r="I5651" t="str">
        <f>VLOOKUP($D5651,reference!$G$1:$H$25,2,FALSE)</f>
        <v>Semak belukar</v>
      </c>
      <c r="J5651" t="str">
        <f>VLOOKUP($E5651,reference!$G$1:$H$25,2,FALSE)</f>
        <v>Hutan lahan kering sekunder / bekas tebangan</v>
      </c>
      <c r="K5651" t="str">
        <f t="shared" si="88"/>
        <v>Non Irigasi</v>
      </c>
      <c r="L5651" t="s">
        <v>327</v>
      </c>
    </row>
    <row r="5652" spans="1:12" x14ac:dyDescent="0.25">
      <c r="A5652" s="1">
        <v>5651</v>
      </c>
      <c r="B5652" s="3">
        <v>11</v>
      </c>
      <c r="C5652" s="1">
        <v>120</v>
      </c>
      <c r="D5652" s="1">
        <v>2</v>
      </c>
      <c r="E5652" s="1">
        <v>0</v>
      </c>
      <c r="F5652" s="1">
        <v>0</v>
      </c>
      <c r="G5652">
        <f>VLOOKUP(C5652,reference!$A$1:$E$310,5,FALSE)</f>
        <v>5306081</v>
      </c>
      <c r="H5652" t="str">
        <f>VLOOKUP(C5652,reference!$A$1:$E$310,4,FALSE)</f>
        <v>LAMAKNEN SELATAN</v>
      </c>
      <c r="I5652" t="str">
        <f>VLOOKUP($D5652,reference!$G$1:$H$25,2,FALSE)</f>
        <v>Hutan lahan kering sekunder / bekas tebangan</v>
      </c>
      <c r="J5652" t="str">
        <f>VLOOKUP($E5652,reference!$G$1:$H$25,2,FALSE)</f>
        <v>No data</v>
      </c>
      <c r="K5652" t="str">
        <f t="shared" si="88"/>
        <v>Non Irigasi</v>
      </c>
      <c r="L5652" t="s">
        <v>328</v>
      </c>
    </row>
    <row r="5653" spans="1:12" x14ac:dyDescent="0.25">
      <c r="A5653" s="1">
        <v>5652</v>
      </c>
      <c r="B5653" s="3">
        <v>3255</v>
      </c>
      <c r="C5653" s="1">
        <v>99</v>
      </c>
      <c r="D5653" s="1">
        <v>2</v>
      </c>
      <c r="E5653" s="1">
        <v>2</v>
      </c>
      <c r="F5653" s="1">
        <v>0</v>
      </c>
      <c r="G5653">
        <f>VLOOKUP(C5653,reference!$A$1:$E$310,5,FALSE)</f>
        <v>5305041</v>
      </c>
      <c r="H5653" t="str">
        <f>VLOOKUP(C5653,reference!$A$1:$E$310,4,FALSE)</f>
        <v>INSANA UTARA</v>
      </c>
      <c r="I5653" t="str">
        <f>VLOOKUP($D5653,reference!$G$1:$H$25,2,FALSE)</f>
        <v>Hutan lahan kering sekunder / bekas tebangan</v>
      </c>
      <c r="J5653" t="str">
        <f>VLOOKUP($E5653,reference!$G$1:$H$25,2,FALSE)</f>
        <v>Hutan lahan kering sekunder / bekas tebangan</v>
      </c>
      <c r="K5653" t="str">
        <f t="shared" si="88"/>
        <v>Non Irigasi</v>
      </c>
      <c r="L5653" t="s">
        <v>327</v>
      </c>
    </row>
    <row r="5654" spans="1:12" x14ac:dyDescent="0.25">
      <c r="A5654" s="1">
        <v>5653</v>
      </c>
      <c r="B5654" s="3">
        <v>3878</v>
      </c>
      <c r="C5654" s="1">
        <v>108</v>
      </c>
      <c r="D5654" s="1">
        <v>2</v>
      </c>
      <c r="E5654" s="1">
        <v>12</v>
      </c>
      <c r="F5654" s="1">
        <v>0</v>
      </c>
      <c r="G5654">
        <f>VLOOKUP(C5654,reference!$A$1:$E$310,5,FALSE)</f>
        <v>5305062</v>
      </c>
      <c r="H5654" t="str">
        <f>VLOOKUP(C5654,reference!$A$1:$E$310,4,FALSE)</f>
        <v>BIBOKI FEOTLEU</v>
      </c>
      <c r="I5654" t="str">
        <f>VLOOKUP($D5654,reference!$G$1:$H$25,2,FALSE)</f>
        <v>Hutan lahan kering sekunder / bekas tebangan</v>
      </c>
      <c r="J5654" t="str">
        <f>VLOOKUP($E5654,reference!$G$1:$H$25,2,FALSE)</f>
        <v>Pertanian lahan kering</v>
      </c>
      <c r="K5654" t="str">
        <f t="shared" si="88"/>
        <v>Non Irigasi</v>
      </c>
      <c r="L5654" t="s">
        <v>328</v>
      </c>
    </row>
    <row r="5655" spans="1:12" x14ac:dyDescent="0.25">
      <c r="A5655" s="1">
        <v>5654</v>
      </c>
      <c r="B5655" s="3">
        <v>13</v>
      </c>
      <c r="C5655" s="1">
        <v>99</v>
      </c>
      <c r="D5655" s="1">
        <v>16</v>
      </c>
      <c r="E5655" s="1">
        <v>13</v>
      </c>
      <c r="F5655" s="1">
        <v>0</v>
      </c>
      <c r="G5655">
        <f>VLOOKUP(C5655,reference!$A$1:$E$310,5,FALSE)</f>
        <v>5305041</v>
      </c>
      <c r="H5655" t="str">
        <f>VLOOKUP(C5655,reference!$A$1:$E$310,4,FALSE)</f>
        <v>INSANA UTARA</v>
      </c>
      <c r="I5655" t="str">
        <f>VLOOKUP($D5655,reference!$G$1:$H$25,2,FALSE)</f>
        <v>Pemukiman</v>
      </c>
      <c r="J5655" t="str">
        <f>VLOOKUP($E5655,reference!$G$1:$H$25,2,FALSE)</f>
        <v>Pertanian lahan kering  campur semak / kebun campur</v>
      </c>
      <c r="K5655" t="str">
        <f t="shared" si="88"/>
        <v>Non Irigasi</v>
      </c>
      <c r="L5655" t="s">
        <v>327</v>
      </c>
    </row>
    <row r="5656" spans="1:12" x14ac:dyDescent="0.25">
      <c r="A5656" s="1">
        <v>5655</v>
      </c>
      <c r="B5656" s="3">
        <v>6</v>
      </c>
      <c r="C5656" s="1">
        <v>99</v>
      </c>
      <c r="D5656" s="1">
        <v>5</v>
      </c>
      <c r="E5656" s="1">
        <v>0</v>
      </c>
      <c r="F5656" s="1">
        <v>0</v>
      </c>
      <c r="G5656">
        <f>VLOOKUP(C5656,reference!$A$1:$E$310,5,FALSE)</f>
        <v>5305041</v>
      </c>
      <c r="H5656" t="str">
        <f>VLOOKUP(C5656,reference!$A$1:$E$310,4,FALSE)</f>
        <v>INSANA UTARA</v>
      </c>
      <c r="I5656" t="str">
        <f>VLOOKUP($D5656,reference!$G$1:$H$25,2,FALSE)</f>
        <v>Hutan mangrove primer</v>
      </c>
      <c r="J5656" t="str">
        <f>VLOOKUP($E5656,reference!$G$1:$H$25,2,FALSE)</f>
        <v>No data</v>
      </c>
      <c r="K5656" t="str">
        <f t="shared" si="88"/>
        <v>Non Irigasi</v>
      </c>
      <c r="L5656" t="s">
        <v>328</v>
      </c>
    </row>
    <row r="5657" spans="1:12" x14ac:dyDescent="0.25">
      <c r="A5657" s="1">
        <v>5656</v>
      </c>
      <c r="B5657" s="3">
        <v>14</v>
      </c>
      <c r="C5657" s="1">
        <v>99</v>
      </c>
      <c r="D5657" s="1">
        <v>0</v>
      </c>
      <c r="E5657" s="1">
        <v>2</v>
      </c>
      <c r="F5657" s="1">
        <v>0</v>
      </c>
      <c r="G5657">
        <f>VLOOKUP(C5657,reference!$A$1:$E$310,5,FALSE)</f>
        <v>5305041</v>
      </c>
      <c r="H5657" t="str">
        <f>VLOOKUP(C5657,reference!$A$1:$E$310,4,FALSE)</f>
        <v>INSANA UTARA</v>
      </c>
      <c r="I5657" t="str">
        <f>VLOOKUP($D5657,reference!$G$1:$H$25,2,FALSE)</f>
        <v>No data</v>
      </c>
      <c r="J5657" t="str">
        <f>VLOOKUP($E5657,reference!$G$1:$H$25,2,FALSE)</f>
        <v>Hutan lahan kering sekunder / bekas tebangan</v>
      </c>
      <c r="K5657" t="str">
        <f t="shared" si="88"/>
        <v>Non Irigasi</v>
      </c>
      <c r="L5657" t="s">
        <v>327</v>
      </c>
    </row>
    <row r="5658" spans="1:12" x14ac:dyDescent="0.25">
      <c r="A5658" s="1">
        <v>5657</v>
      </c>
      <c r="B5658" s="3">
        <v>6</v>
      </c>
      <c r="C5658" s="1">
        <v>120</v>
      </c>
      <c r="D5658" s="1">
        <v>9</v>
      </c>
      <c r="E5658" s="1">
        <v>0</v>
      </c>
      <c r="F5658" s="1">
        <v>0</v>
      </c>
      <c r="G5658">
        <f>VLOOKUP(C5658,reference!$A$1:$E$310,5,FALSE)</f>
        <v>5306081</v>
      </c>
      <c r="H5658" t="str">
        <f>VLOOKUP(C5658,reference!$A$1:$E$310,4,FALSE)</f>
        <v>LAMAKNEN SELATAN</v>
      </c>
      <c r="I5658" t="str">
        <f>VLOOKUP($D5658,reference!$G$1:$H$25,2,FALSE)</f>
        <v>Semak belukar</v>
      </c>
      <c r="J5658" t="str">
        <f>VLOOKUP($E5658,reference!$G$1:$H$25,2,FALSE)</f>
        <v>No data</v>
      </c>
      <c r="K5658" t="str">
        <f t="shared" si="88"/>
        <v>Non Irigasi</v>
      </c>
      <c r="L5658" t="s">
        <v>327</v>
      </c>
    </row>
    <row r="5659" spans="1:12" x14ac:dyDescent="0.25">
      <c r="A5659" s="1">
        <v>5658</v>
      </c>
      <c r="B5659" s="3">
        <v>24</v>
      </c>
      <c r="C5659" s="1">
        <v>99</v>
      </c>
      <c r="D5659" s="1">
        <v>5</v>
      </c>
      <c r="E5659" s="1">
        <v>9</v>
      </c>
      <c r="F5659" s="1">
        <v>0</v>
      </c>
      <c r="G5659">
        <f>VLOOKUP(C5659,reference!$A$1:$E$310,5,FALSE)</f>
        <v>5305041</v>
      </c>
      <c r="H5659" t="str">
        <f>VLOOKUP(C5659,reference!$A$1:$E$310,4,FALSE)</f>
        <v>INSANA UTARA</v>
      </c>
      <c r="I5659" t="str">
        <f>VLOOKUP($D5659,reference!$G$1:$H$25,2,FALSE)</f>
        <v>Hutan mangrove primer</v>
      </c>
      <c r="J5659" t="str">
        <f>VLOOKUP($E5659,reference!$G$1:$H$25,2,FALSE)</f>
        <v>Semak belukar</v>
      </c>
      <c r="K5659" t="str">
        <f t="shared" si="88"/>
        <v>Non Irigasi</v>
      </c>
      <c r="L5659" t="s">
        <v>328</v>
      </c>
    </row>
    <row r="5660" spans="1:12" x14ac:dyDescent="0.25">
      <c r="A5660" s="1">
        <v>5659</v>
      </c>
      <c r="B5660" s="3">
        <v>86</v>
      </c>
      <c r="C5660" s="1">
        <v>99</v>
      </c>
      <c r="D5660" s="1">
        <v>5</v>
      </c>
      <c r="E5660" s="1">
        <v>16</v>
      </c>
      <c r="F5660" s="1">
        <v>0</v>
      </c>
      <c r="G5660">
        <f>VLOOKUP(C5660,reference!$A$1:$E$310,5,FALSE)</f>
        <v>5305041</v>
      </c>
      <c r="H5660" t="str">
        <f>VLOOKUP(C5660,reference!$A$1:$E$310,4,FALSE)</f>
        <v>INSANA UTARA</v>
      </c>
      <c r="I5660" t="str">
        <f>VLOOKUP($D5660,reference!$G$1:$H$25,2,FALSE)</f>
        <v>Hutan mangrove primer</v>
      </c>
      <c r="J5660" t="str">
        <f>VLOOKUP($E5660,reference!$G$1:$H$25,2,FALSE)</f>
        <v>Pemukiman</v>
      </c>
      <c r="K5660" t="str">
        <f t="shared" si="88"/>
        <v>Non Irigasi</v>
      </c>
      <c r="L5660" t="s">
        <v>328</v>
      </c>
    </row>
    <row r="5661" spans="1:12" x14ac:dyDescent="0.25">
      <c r="A5661" s="1">
        <v>5660</v>
      </c>
      <c r="B5661" s="3">
        <v>2</v>
      </c>
      <c r="C5661" s="1">
        <v>99</v>
      </c>
      <c r="D5661" s="1">
        <v>2</v>
      </c>
      <c r="E5661" s="1">
        <v>5</v>
      </c>
      <c r="F5661" s="1">
        <v>0</v>
      </c>
      <c r="G5661">
        <f>VLOOKUP(C5661,reference!$A$1:$E$310,5,FALSE)</f>
        <v>5305041</v>
      </c>
      <c r="H5661" t="str">
        <f>VLOOKUP(C5661,reference!$A$1:$E$310,4,FALSE)</f>
        <v>INSANA UTARA</v>
      </c>
      <c r="I5661" t="str">
        <f>VLOOKUP($D5661,reference!$G$1:$H$25,2,FALSE)</f>
        <v>Hutan lahan kering sekunder / bekas tebangan</v>
      </c>
      <c r="J5661" t="str">
        <f>VLOOKUP($E5661,reference!$G$1:$H$25,2,FALSE)</f>
        <v>Hutan mangrove primer</v>
      </c>
      <c r="K5661" t="str">
        <f t="shared" si="88"/>
        <v>Non Irigasi</v>
      </c>
      <c r="L5661" t="s">
        <v>327</v>
      </c>
    </row>
    <row r="5662" spans="1:12" x14ac:dyDescent="0.25">
      <c r="A5662" s="1">
        <v>5661</v>
      </c>
      <c r="B5662" s="3">
        <v>10</v>
      </c>
      <c r="C5662" s="1">
        <v>99</v>
      </c>
      <c r="D5662" s="1">
        <v>2</v>
      </c>
      <c r="E5662" s="1">
        <v>18</v>
      </c>
      <c r="F5662" s="1">
        <v>0</v>
      </c>
      <c r="G5662">
        <f>VLOOKUP(C5662,reference!$A$1:$E$310,5,FALSE)</f>
        <v>5305041</v>
      </c>
      <c r="H5662" t="str">
        <f>VLOOKUP(C5662,reference!$A$1:$E$310,4,FALSE)</f>
        <v>INSANA UTARA</v>
      </c>
      <c r="I5662" t="str">
        <f>VLOOKUP($D5662,reference!$G$1:$H$25,2,FALSE)</f>
        <v>Hutan lahan kering sekunder / bekas tebangan</v>
      </c>
      <c r="J5662" t="str">
        <f>VLOOKUP($E5662,reference!$G$1:$H$25,2,FALSE)</f>
        <v>Lahan terbuka</v>
      </c>
      <c r="K5662" t="str">
        <f t="shared" si="88"/>
        <v>Non Irigasi</v>
      </c>
      <c r="L5662" t="s">
        <v>328</v>
      </c>
    </row>
    <row r="5663" spans="1:12" x14ac:dyDescent="0.25">
      <c r="A5663" s="1">
        <v>5662</v>
      </c>
      <c r="B5663" s="3">
        <v>58</v>
      </c>
      <c r="C5663" s="1">
        <v>99</v>
      </c>
      <c r="D5663" s="1">
        <v>15</v>
      </c>
      <c r="E5663" s="1">
        <v>15</v>
      </c>
      <c r="F5663" s="1">
        <v>0</v>
      </c>
      <c r="G5663">
        <f>VLOOKUP(C5663,reference!$A$1:$E$310,5,FALSE)</f>
        <v>5305041</v>
      </c>
      <c r="H5663" t="str">
        <f>VLOOKUP(C5663,reference!$A$1:$E$310,4,FALSE)</f>
        <v>INSANA UTARA</v>
      </c>
      <c r="I5663" t="str">
        <f>VLOOKUP($D5663,reference!$G$1:$H$25,2,FALSE)</f>
        <v>Tambak</v>
      </c>
      <c r="J5663" t="str">
        <f>VLOOKUP($E5663,reference!$G$1:$H$25,2,FALSE)</f>
        <v>Tambak</v>
      </c>
      <c r="K5663" t="str">
        <f t="shared" si="88"/>
        <v>Non Irigasi</v>
      </c>
      <c r="L5663" t="s">
        <v>327</v>
      </c>
    </row>
    <row r="5664" spans="1:12" x14ac:dyDescent="0.25">
      <c r="A5664" s="1">
        <v>5663</v>
      </c>
      <c r="B5664" s="3">
        <v>25</v>
      </c>
      <c r="C5664" s="1">
        <v>99</v>
      </c>
      <c r="D5664" s="1">
        <v>14</v>
      </c>
      <c r="E5664" s="1">
        <v>13</v>
      </c>
      <c r="F5664" s="1">
        <v>0</v>
      </c>
      <c r="G5664">
        <f>VLOOKUP(C5664,reference!$A$1:$E$310,5,FALSE)</f>
        <v>5305041</v>
      </c>
      <c r="H5664" t="str">
        <f>VLOOKUP(C5664,reference!$A$1:$E$310,4,FALSE)</f>
        <v>INSANA UTARA</v>
      </c>
      <c r="I5664" t="str">
        <f>VLOOKUP($D5664,reference!$G$1:$H$25,2,FALSE)</f>
        <v>Sawah</v>
      </c>
      <c r="J5664" t="str">
        <f>VLOOKUP($E5664,reference!$G$1:$H$25,2,FALSE)</f>
        <v>Pertanian lahan kering  campur semak / kebun campur</v>
      </c>
      <c r="K5664" t="str">
        <f t="shared" si="88"/>
        <v>Non Irigasi</v>
      </c>
      <c r="L5664" t="s">
        <v>327</v>
      </c>
    </row>
    <row r="5665" spans="1:12" x14ac:dyDescent="0.25">
      <c r="A5665" s="1">
        <v>5664</v>
      </c>
      <c r="B5665" s="3">
        <v>1</v>
      </c>
      <c r="C5665" s="1">
        <v>99</v>
      </c>
      <c r="D5665" s="1">
        <v>15</v>
      </c>
      <c r="E5665" s="1">
        <v>6</v>
      </c>
      <c r="F5665" s="1">
        <v>0</v>
      </c>
      <c r="G5665">
        <f>VLOOKUP(C5665,reference!$A$1:$E$310,5,FALSE)</f>
        <v>5305041</v>
      </c>
      <c r="H5665" t="str">
        <f>VLOOKUP(C5665,reference!$A$1:$E$310,4,FALSE)</f>
        <v>INSANA UTARA</v>
      </c>
      <c r="I5665" t="str">
        <f>VLOOKUP($D5665,reference!$G$1:$H$25,2,FALSE)</f>
        <v>Tambak</v>
      </c>
      <c r="J5665" t="str">
        <f>VLOOKUP($E5665,reference!$G$1:$H$25,2,FALSE)</f>
        <v>Hutan mangrove sekunder</v>
      </c>
      <c r="K5665" t="str">
        <f t="shared" si="88"/>
        <v>Non Irigasi</v>
      </c>
      <c r="L5665" t="s">
        <v>327</v>
      </c>
    </row>
    <row r="5666" spans="1:12" x14ac:dyDescent="0.25">
      <c r="A5666" s="1">
        <v>5665</v>
      </c>
      <c r="B5666" s="3">
        <v>1</v>
      </c>
      <c r="C5666" s="1">
        <v>105</v>
      </c>
      <c r="D5666" s="1">
        <v>18</v>
      </c>
      <c r="E5666" s="1">
        <v>6</v>
      </c>
      <c r="F5666" s="1">
        <v>0</v>
      </c>
      <c r="G5666">
        <f>VLOOKUP(C5666,reference!$A$1:$E$310,5,FALSE)</f>
        <v>5305052</v>
      </c>
      <c r="H5666" t="str">
        <f>VLOOKUP(C5666,reference!$A$1:$E$310,4,FALSE)</f>
        <v>BIBOKI MOENLEU</v>
      </c>
      <c r="I5666" t="str">
        <f>VLOOKUP($D5666,reference!$G$1:$H$25,2,FALSE)</f>
        <v>Lahan terbuka</v>
      </c>
      <c r="J5666" t="str">
        <f>VLOOKUP($E5666,reference!$G$1:$H$25,2,FALSE)</f>
        <v>Hutan mangrove sekunder</v>
      </c>
      <c r="K5666" t="str">
        <f t="shared" si="88"/>
        <v>Non Irigasi</v>
      </c>
      <c r="L5666" t="s">
        <v>327</v>
      </c>
    </row>
    <row r="5667" spans="1:12" x14ac:dyDescent="0.25">
      <c r="A5667" s="1">
        <v>5666</v>
      </c>
      <c r="B5667" s="3">
        <v>299</v>
      </c>
      <c r="C5667" s="1">
        <v>99</v>
      </c>
      <c r="D5667" s="1">
        <v>9</v>
      </c>
      <c r="E5667" s="1">
        <v>13</v>
      </c>
      <c r="F5667" s="1">
        <v>0</v>
      </c>
      <c r="G5667">
        <f>VLOOKUP(C5667,reference!$A$1:$E$310,5,FALSE)</f>
        <v>5305041</v>
      </c>
      <c r="H5667" t="str">
        <f>VLOOKUP(C5667,reference!$A$1:$E$310,4,FALSE)</f>
        <v>INSANA UTARA</v>
      </c>
      <c r="I5667" t="str">
        <f>VLOOKUP($D5667,reference!$G$1:$H$25,2,FALSE)</f>
        <v>Semak belukar</v>
      </c>
      <c r="J5667" t="str">
        <f>VLOOKUP($E5667,reference!$G$1:$H$25,2,FALSE)</f>
        <v>Pertanian lahan kering  campur semak / kebun campur</v>
      </c>
      <c r="K5667" t="str">
        <f t="shared" si="88"/>
        <v>Non Irigasi</v>
      </c>
      <c r="L5667" t="s">
        <v>327</v>
      </c>
    </row>
    <row r="5668" spans="1:12" x14ac:dyDescent="0.25">
      <c r="A5668" s="1">
        <v>5667</v>
      </c>
      <c r="B5668" s="3">
        <v>3</v>
      </c>
      <c r="C5668" s="1">
        <v>99</v>
      </c>
      <c r="D5668" s="1">
        <v>9</v>
      </c>
      <c r="E5668" s="1">
        <v>18</v>
      </c>
      <c r="F5668" s="1">
        <v>0</v>
      </c>
      <c r="G5668">
        <f>VLOOKUP(C5668,reference!$A$1:$E$310,5,FALSE)</f>
        <v>5305041</v>
      </c>
      <c r="H5668" t="str">
        <f>VLOOKUP(C5668,reference!$A$1:$E$310,4,FALSE)</f>
        <v>INSANA UTARA</v>
      </c>
      <c r="I5668" t="str">
        <f>VLOOKUP($D5668,reference!$G$1:$H$25,2,FALSE)</f>
        <v>Semak belukar</v>
      </c>
      <c r="J5668" t="str">
        <f>VLOOKUP($E5668,reference!$G$1:$H$25,2,FALSE)</f>
        <v>Lahan terbuka</v>
      </c>
      <c r="K5668" t="str">
        <f t="shared" si="88"/>
        <v>Non Irigasi</v>
      </c>
      <c r="L5668" t="s">
        <v>327</v>
      </c>
    </row>
    <row r="5669" spans="1:12" x14ac:dyDescent="0.25">
      <c r="A5669" s="1">
        <v>5668</v>
      </c>
      <c r="B5669" s="3">
        <v>8</v>
      </c>
      <c r="C5669" s="1">
        <v>99</v>
      </c>
      <c r="D5669" s="1">
        <v>9</v>
      </c>
      <c r="E5669" s="1">
        <v>15</v>
      </c>
      <c r="F5669" s="1">
        <v>0</v>
      </c>
      <c r="G5669">
        <f>VLOOKUP(C5669,reference!$A$1:$E$310,5,FALSE)</f>
        <v>5305041</v>
      </c>
      <c r="H5669" t="str">
        <f>VLOOKUP(C5669,reference!$A$1:$E$310,4,FALSE)</f>
        <v>INSANA UTARA</v>
      </c>
      <c r="I5669" t="str">
        <f>VLOOKUP($D5669,reference!$G$1:$H$25,2,FALSE)</f>
        <v>Semak belukar</v>
      </c>
      <c r="J5669" t="str">
        <f>VLOOKUP($E5669,reference!$G$1:$H$25,2,FALSE)</f>
        <v>Tambak</v>
      </c>
      <c r="K5669" t="str">
        <f t="shared" si="88"/>
        <v>Non Irigasi</v>
      </c>
      <c r="L5669" t="s">
        <v>327</v>
      </c>
    </row>
    <row r="5670" spans="1:12" x14ac:dyDescent="0.25">
      <c r="A5670" s="1">
        <v>5669</v>
      </c>
      <c r="B5670" s="3">
        <v>2</v>
      </c>
      <c r="C5670" s="1">
        <v>110</v>
      </c>
      <c r="D5670" s="1">
        <v>18</v>
      </c>
      <c r="E5670" s="1">
        <v>13</v>
      </c>
      <c r="F5670" s="1">
        <v>0</v>
      </c>
      <c r="G5670">
        <f>VLOOKUP(C5670,reference!$A$1:$E$310,5,FALSE)</f>
        <v>5306050</v>
      </c>
      <c r="H5670" t="str">
        <f>VLOOKUP(C5670,reference!$A$1:$E$310,4,FALSE)</f>
        <v>TASIFETO BARAT</v>
      </c>
      <c r="I5670" t="str">
        <f>VLOOKUP($D5670,reference!$G$1:$H$25,2,FALSE)</f>
        <v>Lahan terbuka</v>
      </c>
      <c r="J5670" t="str">
        <f>VLOOKUP($E5670,reference!$G$1:$H$25,2,FALSE)</f>
        <v>Pertanian lahan kering  campur semak / kebun campur</v>
      </c>
      <c r="K5670" t="str">
        <f t="shared" si="88"/>
        <v>Non Irigasi</v>
      </c>
      <c r="L5670" t="s">
        <v>327</v>
      </c>
    </row>
    <row r="5671" spans="1:12" x14ac:dyDescent="0.25">
      <c r="A5671" s="1">
        <v>5670</v>
      </c>
      <c r="B5671" s="3">
        <v>67</v>
      </c>
      <c r="C5671" s="1">
        <v>99</v>
      </c>
      <c r="D5671" s="1">
        <v>13</v>
      </c>
      <c r="E5671" s="1">
        <v>2</v>
      </c>
      <c r="F5671" s="1">
        <v>0</v>
      </c>
      <c r="G5671">
        <f>VLOOKUP(C5671,reference!$A$1:$E$310,5,FALSE)</f>
        <v>5305041</v>
      </c>
      <c r="H5671" t="str">
        <f>VLOOKUP(C5671,reference!$A$1:$E$310,4,FALSE)</f>
        <v>INSANA UTARA</v>
      </c>
      <c r="I5671" t="str">
        <f>VLOOKUP($D5671,reference!$G$1:$H$25,2,FALSE)</f>
        <v>Pertanian lahan kering  campur semak / kebun campur</v>
      </c>
      <c r="J5671" t="str">
        <f>VLOOKUP($E5671,reference!$G$1:$H$25,2,FALSE)</f>
        <v>Hutan lahan kering sekunder / bekas tebangan</v>
      </c>
      <c r="K5671" t="str">
        <f t="shared" si="88"/>
        <v>Non Irigasi</v>
      </c>
      <c r="L5671" t="s">
        <v>327</v>
      </c>
    </row>
    <row r="5672" spans="1:12" x14ac:dyDescent="0.25">
      <c r="A5672" s="1">
        <v>5671</v>
      </c>
      <c r="B5672" s="3">
        <v>7</v>
      </c>
      <c r="C5672" s="1">
        <v>99</v>
      </c>
      <c r="D5672" s="1">
        <v>15</v>
      </c>
      <c r="E5672" s="1">
        <v>13</v>
      </c>
      <c r="F5672" s="1">
        <v>0</v>
      </c>
      <c r="G5672">
        <f>VLOOKUP(C5672,reference!$A$1:$E$310,5,FALSE)</f>
        <v>5305041</v>
      </c>
      <c r="H5672" t="str">
        <f>VLOOKUP(C5672,reference!$A$1:$E$310,4,FALSE)</f>
        <v>INSANA UTARA</v>
      </c>
      <c r="I5672" t="str">
        <f>VLOOKUP($D5672,reference!$G$1:$H$25,2,FALSE)</f>
        <v>Tambak</v>
      </c>
      <c r="J5672" t="str">
        <f>VLOOKUP($E5672,reference!$G$1:$H$25,2,FALSE)</f>
        <v>Pertanian lahan kering  campur semak / kebun campur</v>
      </c>
      <c r="K5672" t="str">
        <f t="shared" si="88"/>
        <v>Non Irigasi</v>
      </c>
      <c r="L5672" t="s">
        <v>327</v>
      </c>
    </row>
    <row r="5673" spans="1:12" x14ac:dyDescent="0.25">
      <c r="A5673" s="1">
        <v>5672</v>
      </c>
      <c r="B5673" s="3">
        <v>8</v>
      </c>
      <c r="C5673" s="1">
        <v>105</v>
      </c>
      <c r="D5673" s="1">
        <v>13</v>
      </c>
      <c r="E5673" s="1">
        <v>13</v>
      </c>
      <c r="F5673" s="1">
        <v>0</v>
      </c>
      <c r="G5673">
        <f>VLOOKUP(C5673,reference!$A$1:$E$310,5,FALSE)</f>
        <v>5305052</v>
      </c>
      <c r="H5673" t="str">
        <f>VLOOKUP(C5673,reference!$A$1:$E$310,4,FALSE)</f>
        <v>BIBOKI MOENLEU</v>
      </c>
      <c r="I5673" t="str">
        <f>VLOOKUP($D5673,reference!$G$1:$H$25,2,FALSE)</f>
        <v>Pertanian lahan kering  campur semak / kebun campur</v>
      </c>
      <c r="J5673" t="str">
        <f>VLOOKUP($E5673,reference!$G$1:$H$25,2,FALSE)</f>
        <v>Pertanian lahan kering  campur semak / kebun campur</v>
      </c>
      <c r="K5673" t="str">
        <f t="shared" si="88"/>
        <v>Non Irigasi</v>
      </c>
      <c r="L5673" t="s">
        <v>327</v>
      </c>
    </row>
    <row r="5674" spans="1:12" x14ac:dyDescent="0.25">
      <c r="A5674" s="1">
        <v>5673</v>
      </c>
      <c r="B5674" s="3">
        <v>3</v>
      </c>
      <c r="C5674" s="1">
        <v>105</v>
      </c>
      <c r="D5674" s="1">
        <v>14</v>
      </c>
      <c r="E5674" s="1">
        <v>16</v>
      </c>
      <c r="F5674" s="1">
        <v>0</v>
      </c>
      <c r="G5674">
        <f>VLOOKUP(C5674,reference!$A$1:$E$310,5,FALSE)</f>
        <v>5305052</v>
      </c>
      <c r="H5674" t="str">
        <f>VLOOKUP(C5674,reference!$A$1:$E$310,4,FALSE)</f>
        <v>BIBOKI MOENLEU</v>
      </c>
      <c r="I5674" t="str">
        <f>VLOOKUP($D5674,reference!$G$1:$H$25,2,FALSE)</f>
        <v>Sawah</v>
      </c>
      <c r="J5674" t="str">
        <f>VLOOKUP($E5674,reference!$G$1:$H$25,2,FALSE)</f>
        <v>Pemukiman</v>
      </c>
      <c r="K5674" t="str">
        <f t="shared" si="88"/>
        <v>Non Irigasi</v>
      </c>
      <c r="L5674" t="s">
        <v>327</v>
      </c>
    </row>
    <row r="5675" spans="1:12" x14ac:dyDescent="0.25">
      <c r="A5675" s="1">
        <v>5674</v>
      </c>
      <c r="B5675" s="3">
        <v>4</v>
      </c>
      <c r="C5675" s="1">
        <v>120</v>
      </c>
      <c r="D5675" s="1">
        <v>13</v>
      </c>
      <c r="E5675" s="1">
        <v>0</v>
      </c>
      <c r="F5675" s="1">
        <v>0</v>
      </c>
      <c r="G5675">
        <f>VLOOKUP(C5675,reference!$A$1:$E$310,5,FALSE)</f>
        <v>5306081</v>
      </c>
      <c r="H5675" t="str">
        <f>VLOOKUP(C5675,reference!$A$1:$E$310,4,FALSE)</f>
        <v>LAMAKNEN SELATAN</v>
      </c>
      <c r="I5675" t="str">
        <f>VLOOKUP($D5675,reference!$G$1:$H$25,2,FALSE)</f>
        <v>Pertanian lahan kering  campur semak / kebun campur</v>
      </c>
      <c r="J5675" t="str">
        <f>VLOOKUP($E5675,reference!$G$1:$H$25,2,FALSE)</f>
        <v>No data</v>
      </c>
      <c r="K5675" t="str">
        <f t="shared" si="88"/>
        <v>Non Irigasi</v>
      </c>
      <c r="L5675" t="s">
        <v>327</v>
      </c>
    </row>
    <row r="5676" spans="1:12" x14ac:dyDescent="0.25">
      <c r="A5676" s="1">
        <v>5675</v>
      </c>
      <c r="B5676" s="3">
        <v>1</v>
      </c>
      <c r="C5676" s="1">
        <v>99</v>
      </c>
      <c r="D5676" s="1">
        <v>5</v>
      </c>
      <c r="E5676" s="1">
        <v>14</v>
      </c>
      <c r="F5676" s="1">
        <v>0</v>
      </c>
      <c r="G5676">
        <f>VLOOKUP(C5676,reference!$A$1:$E$310,5,FALSE)</f>
        <v>5305041</v>
      </c>
      <c r="H5676" t="str">
        <f>VLOOKUP(C5676,reference!$A$1:$E$310,4,FALSE)</f>
        <v>INSANA UTARA</v>
      </c>
      <c r="I5676" t="str">
        <f>VLOOKUP($D5676,reference!$G$1:$H$25,2,FALSE)</f>
        <v>Hutan mangrove primer</v>
      </c>
      <c r="J5676" t="str">
        <f>VLOOKUP($E5676,reference!$G$1:$H$25,2,FALSE)</f>
        <v>Sawah</v>
      </c>
      <c r="K5676" t="str">
        <f t="shared" si="88"/>
        <v>Non Irigasi</v>
      </c>
      <c r="L5676" t="s">
        <v>328</v>
      </c>
    </row>
    <row r="5677" spans="1:12" x14ac:dyDescent="0.25">
      <c r="A5677" s="1">
        <v>5676</v>
      </c>
      <c r="B5677" s="3">
        <v>3</v>
      </c>
      <c r="C5677" s="1">
        <v>99</v>
      </c>
      <c r="D5677" s="1">
        <v>5</v>
      </c>
      <c r="E5677" s="1">
        <v>2</v>
      </c>
      <c r="F5677" s="1">
        <v>0</v>
      </c>
      <c r="G5677">
        <f>VLOOKUP(C5677,reference!$A$1:$E$310,5,FALSE)</f>
        <v>5305041</v>
      </c>
      <c r="H5677" t="str">
        <f>VLOOKUP(C5677,reference!$A$1:$E$310,4,FALSE)</f>
        <v>INSANA UTARA</v>
      </c>
      <c r="I5677" t="str">
        <f>VLOOKUP($D5677,reference!$G$1:$H$25,2,FALSE)</f>
        <v>Hutan mangrove primer</v>
      </c>
      <c r="J5677" t="str">
        <f>VLOOKUP($E5677,reference!$G$1:$H$25,2,FALSE)</f>
        <v>Hutan lahan kering sekunder / bekas tebangan</v>
      </c>
      <c r="K5677" t="str">
        <f t="shared" si="88"/>
        <v>Non Irigasi</v>
      </c>
      <c r="L5677" t="s">
        <v>329</v>
      </c>
    </row>
    <row r="5678" spans="1:12" x14ac:dyDescent="0.25">
      <c r="A5678" s="1">
        <v>5677</v>
      </c>
      <c r="B5678" s="3">
        <v>13</v>
      </c>
      <c r="C5678" s="1">
        <v>99</v>
      </c>
      <c r="D5678" s="1">
        <v>18</v>
      </c>
      <c r="E5678" s="1">
        <v>15</v>
      </c>
      <c r="F5678" s="1">
        <v>0</v>
      </c>
      <c r="G5678">
        <f>VLOOKUP(C5678,reference!$A$1:$E$310,5,FALSE)</f>
        <v>5305041</v>
      </c>
      <c r="H5678" t="str">
        <f>VLOOKUP(C5678,reference!$A$1:$E$310,4,FALSE)</f>
        <v>INSANA UTARA</v>
      </c>
      <c r="I5678" t="str">
        <f>VLOOKUP($D5678,reference!$G$1:$H$25,2,FALSE)</f>
        <v>Lahan terbuka</v>
      </c>
      <c r="J5678" t="str">
        <f>VLOOKUP($E5678,reference!$G$1:$H$25,2,FALSE)</f>
        <v>Tambak</v>
      </c>
      <c r="K5678" t="str">
        <f t="shared" si="88"/>
        <v>Non Irigasi</v>
      </c>
      <c r="L5678" t="s">
        <v>327</v>
      </c>
    </row>
    <row r="5679" spans="1:12" x14ac:dyDescent="0.25">
      <c r="A5679" s="1">
        <v>5678</v>
      </c>
      <c r="B5679" s="3">
        <v>7</v>
      </c>
      <c r="C5679" s="1">
        <v>99</v>
      </c>
      <c r="D5679" s="1">
        <v>5</v>
      </c>
      <c r="E5679" s="1">
        <v>11</v>
      </c>
      <c r="F5679" s="1">
        <v>0</v>
      </c>
      <c r="G5679">
        <f>VLOOKUP(C5679,reference!$A$1:$E$310,5,FALSE)</f>
        <v>5305041</v>
      </c>
      <c r="H5679" t="str">
        <f>VLOOKUP(C5679,reference!$A$1:$E$310,4,FALSE)</f>
        <v>INSANA UTARA</v>
      </c>
      <c r="I5679" t="str">
        <f>VLOOKUP($D5679,reference!$G$1:$H$25,2,FALSE)</f>
        <v>Hutan mangrove primer</v>
      </c>
      <c r="J5679" t="str">
        <f>VLOOKUP($E5679,reference!$G$1:$H$25,2,FALSE)</f>
        <v>Savanna / Padang rumput</v>
      </c>
      <c r="K5679" t="str">
        <f t="shared" si="88"/>
        <v>Non Irigasi</v>
      </c>
      <c r="L5679" t="s">
        <v>328</v>
      </c>
    </row>
    <row r="5680" spans="1:12" x14ac:dyDescent="0.25">
      <c r="A5680" s="1">
        <v>5679</v>
      </c>
      <c r="B5680" s="3">
        <v>14</v>
      </c>
      <c r="C5680" s="1">
        <v>99</v>
      </c>
      <c r="D5680" s="1">
        <v>18</v>
      </c>
      <c r="E5680" s="1">
        <v>16</v>
      </c>
      <c r="F5680" s="1">
        <v>0</v>
      </c>
      <c r="G5680">
        <f>VLOOKUP(C5680,reference!$A$1:$E$310,5,FALSE)</f>
        <v>5305041</v>
      </c>
      <c r="H5680" t="str">
        <f>VLOOKUP(C5680,reference!$A$1:$E$310,4,FALSE)</f>
        <v>INSANA UTARA</v>
      </c>
      <c r="I5680" t="str">
        <f>VLOOKUP($D5680,reference!$G$1:$H$25,2,FALSE)</f>
        <v>Lahan terbuka</v>
      </c>
      <c r="J5680" t="str">
        <f>VLOOKUP($E5680,reference!$G$1:$H$25,2,FALSE)</f>
        <v>Pemukiman</v>
      </c>
      <c r="K5680" t="str">
        <f t="shared" si="88"/>
        <v>Non Irigasi</v>
      </c>
      <c r="L5680" t="s">
        <v>327</v>
      </c>
    </row>
    <row r="5681" spans="1:12" x14ac:dyDescent="0.25">
      <c r="A5681" s="1">
        <v>5680</v>
      </c>
      <c r="B5681" s="3">
        <v>3182</v>
      </c>
      <c r="C5681" s="1">
        <v>99</v>
      </c>
      <c r="D5681" s="1">
        <v>9</v>
      </c>
      <c r="E5681" s="1">
        <v>11</v>
      </c>
      <c r="F5681" s="1">
        <v>0</v>
      </c>
      <c r="G5681">
        <f>VLOOKUP(C5681,reference!$A$1:$E$310,5,FALSE)</f>
        <v>5305041</v>
      </c>
      <c r="H5681" t="str">
        <f>VLOOKUP(C5681,reference!$A$1:$E$310,4,FALSE)</f>
        <v>INSANA UTARA</v>
      </c>
      <c r="I5681" t="str">
        <f>VLOOKUP($D5681,reference!$G$1:$H$25,2,FALSE)</f>
        <v>Semak belukar</v>
      </c>
      <c r="J5681" t="str">
        <f>VLOOKUP($E5681,reference!$G$1:$H$25,2,FALSE)</f>
        <v>Savanna / Padang rumput</v>
      </c>
      <c r="K5681" t="str">
        <f t="shared" si="88"/>
        <v>Non Irigasi</v>
      </c>
      <c r="L5681" t="s">
        <v>327</v>
      </c>
    </row>
    <row r="5682" spans="1:12" x14ac:dyDescent="0.25">
      <c r="A5682" s="1">
        <v>5681</v>
      </c>
      <c r="B5682" s="3">
        <v>59</v>
      </c>
      <c r="C5682" s="1">
        <v>99</v>
      </c>
      <c r="D5682" s="1">
        <v>13</v>
      </c>
      <c r="E5682" s="1">
        <v>9</v>
      </c>
      <c r="F5682" s="1">
        <v>0</v>
      </c>
      <c r="G5682">
        <f>VLOOKUP(C5682,reference!$A$1:$E$310,5,FALSE)</f>
        <v>5305041</v>
      </c>
      <c r="H5682" t="str">
        <f>VLOOKUP(C5682,reference!$A$1:$E$310,4,FALSE)</f>
        <v>INSANA UTARA</v>
      </c>
      <c r="I5682" t="str">
        <f>VLOOKUP($D5682,reference!$G$1:$H$25,2,FALSE)</f>
        <v>Pertanian lahan kering  campur semak / kebun campur</v>
      </c>
      <c r="J5682" t="str">
        <f>VLOOKUP($E5682,reference!$G$1:$H$25,2,FALSE)</f>
        <v>Semak belukar</v>
      </c>
      <c r="K5682" t="str">
        <f t="shared" si="88"/>
        <v>Non Irigasi</v>
      </c>
      <c r="L5682" t="s">
        <v>327</v>
      </c>
    </row>
    <row r="5683" spans="1:12" x14ac:dyDescent="0.25">
      <c r="A5683" s="1">
        <v>5682</v>
      </c>
      <c r="B5683" s="3">
        <v>23</v>
      </c>
      <c r="C5683" s="1">
        <v>99</v>
      </c>
      <c r="D5683" s="1">
        <v>5</v>
      </c>
      <c r="E5683" s="1">
        <v>15</v>
      </c>
      <c r="F5683" s="1">
        <v>0</v>
      </c>
      <c r="G5683">
        <f>VLOOKUP(C5683,reference!$A$1:$E$310,5,FALSE)</f>
        <v>5305041</v>
      </c>
      <c r="H5683" t="str">
        <f>VLOOKUP(C5683,reference!$A$1:$E$310,4,FALSE)</f>
        <v>INSANA UTARA</v>
      </c>
      <c r="I5683" t="str">
        <f>VLOOKUP($D5683,reference!$G$1:$H$25,2,FALSE)</f>
        <v>Hutan mangrove primer</v>
      </c>
      <c r="J5683" t="str">
        <f>VLOOKUP($E5683,reference!$G$1:$H$25,2,FALSE)</f>
        <v>Tambak</v>
      </c>
      <c r="K5683" t="str">
        <f t="shared" si="88"/>
        <v>Non Irigasi</v>
      </c>
      <c r="L5683" t="s">
        <v>328</v>
      </c>
    </row>
    <row r="5684" spans="1:12" x14ac:dyDescent="0.25">
      <c r="A5684" s="1">
        <v>5683</v>
      </c>
      <c r="B5684" s="3">
        <v>1</v>
      </c>
      <c r="C5684" s="1">
        <v>99</v>
      </c>
      <c r="D5684" s="1">
        <v>18</v>
      </c>
      <c r="E5684" s="1">
        <v>0</v>
      </c>
      <c r="F5684" s="1">
        <v>0</v>
      </c>
      <c r="G5684">
        <f>VLOOKUP(C5684,reference!$A$1:$E$310,5,FALSE)</f>
        <v>5305041</v>
      </c>
      <c r="H5684" t="str">
        <f>VLOOKUP(C5684,reference!$A$1:$E$310,4,FALSE)</f>
        <v>INSANA UTARA</v>
      </c>
      <c r="I5684" t="str">
        <f>VLOOKUP($D5684,reference!$G$1:$H$25,2,FALSE)</f>
        <v>Lahan terbuka</v>
      </c>
      <c r="J5684" t="str">
        <f>VLOOKUP($E5684,reference!$G$1:$H$25,2,FALSE)</f>
        <v>No data</v>
      </c>
      <c r="K5684" t="str">
        <f t="shared" si="88"/>
        <v>Non Irigasi</v>
      </c>
      <c r="L5684" t="s">
        <v>327</v>
      </c>
    </row>
    <row r="5685" spans="1:12" x14ac:dyDescent="0.25">
      <c r="A5685" s="1">
        <v>5684</v>
      </c>
      <c r="B5685" s="3">
        <v>3095</v>
      </c>
      <c r="C5685" s="1">
        <v>110</v>
      </c>
      <c r="D5685" s="1">
        <v>12</v>
      </c>
      <c r="E5685" s="1">
        <v>2</v>
      </c>
      <c r="F5685" s="1">
        <v>0</v>
      </c>
      <c r="G5685">
        <f>VLOOKUP(C5685,reference!$A$1:$E$310,5,FALSE)</f>
        <v>5306050</v>
      </c>
      <c r="H5685" t="str">
        <f>VLOOKUP(C5685,reference!$A$1:$E$310,4,FALSE)</f>
        <v>TASIFETO BARAT</v>
      </c>
      <c r="I5685" t="str">
        <f>VLOOKUP($D5685,reference!$G$1:$H$25,2,FALSE)</f>
        <v>Pertanian lahan kering</v>
      </c>
      <c r="J5685" t="str">
        <f>VLOOKUP($E5685,reference!$G$1:$H$25,2,FALSE)</f>
        <v>Hutan lahan kering sekunder / bekas tebangan</v>
      </c>
      <c r="K5685" t="str">
        <f t="shared" si="88"/>
        <v>Non Irigasi</v>
      </c>
      <c r="L5685" t="s">
        <v>327</v>
      </c>
    </row>
    <row r="5686" spans="1:12" x14ac:dyDescent="0.25">
      <c r="A5686" s="1">
        <v>5685</v>
      </c>
      <c r="B5686" s="3">
        <v>2</v>
      </c>
      <c r="C5686" s="1">
        <v>99</v>
      </c>
      <c r="D5686" s="1">
        <v>16</v>
      </c>
      <c r="E5686" s="1">
        <v>14</v>
      </c>
      <c r="F5686" s="1">
        <v>0</v>
      </c>
      <c r="G5686">
        <f>VLOOKUP(C5686,reference!$A$1:$E$310,5,FALSE)</f>
        <v>5305041</v>
      </c>
      <c r="H5686" t="str">
        <f>VLOOKUP(C5686,reference!$A$1:$E$310,4,FALSE)</f>
        <v>INSANA UTARA</v>
      </c>
      <c r="I5686" t="str">
        <f>VLOOKUP($D5686,reference!$G$1:$H$25,2,FALSE)</f>
        <v>Pemukiman</v>
      </c>
      <c r="J5686" t="str">
        <f>VLOOKUP($E5686,reference!$G$1:$H$25,2,FALSE)</f>
        <v>Sawah</v>
      </c>
      <c r="K5686" t="str">
        <f t="shared" si="88"/>
        <v>Non Irigasi</v>
      </c>
      <c r="L5686" t="s">
        <v>327</v>
      </c>
    </row>
    <row r="5687" spans="1:12" x14ac:dyDescent="0.25">
      <c r="A5687" s="1">
        <v>5686</v>
      </c>
      <c r="B5687" s="3">
        <v>426</v>
      </c>
      <c r="C5687" s="1">
        <v>99</v>
      </c>
      <c r="D5687" s="1">
        <v>2</v>
      </c>
      <c r="E5687" s="1">
        <v>13</v>
      </c>
      <c r="F5687" s="1">
        <v>0</v>
      </c>
      <c r="G5687">
        <f>VLOOKUP(C5687,reference!$A$1:$E$310,5,FALSE)</f>
        <v>5305041</v>
      </c>
      <c r="H5687" t="str">
        <f>VLOOKUP(C5687,reference!$A$1:$E$310,4,FALSE)</f>
        <v>INSANA UTARA</v>
      </c>
      <c r="I5687" t="str">
        <f>VLOOKUP($D5687,reference!$G$1:$H$25,2,FALSE)</f>
        <v>Hutan lahan kering sekunder / bekas tebangan</v>
      </c>
      <c r="J5687" t="str">
        <f>VLOOKUP($E5687,reference!$G$1:$H$25,2,FALSE)</f>
        <v>Pertanian lahan kering  campur semak / kebun campur</v>
      </c>
      <c r="K5687" t="str">
        <f t="shared" si="88"/>
        <v>Non Irigasi</v>
      </c>
      <c r="L5687" t="s">
        <v>328</v>
      </c>
    </row>
    <row r="5688" spans="1:12" x14ac:dyDescent="0.25">
      <c r="A5688" s="1">
        <v>5687</v>
      </c>
      <c r="B5688" s="3">
        <v>6</v>
      </c>
      <c r="C5688" s="1">
        <v>99</v>
      </c>
      <c r="D5688" s="1">
        <v>2</v>
      </c>
      <c r="E5688" s="1">
        <v>21</v>
      </c>
      <c r="F5688" s="1">
        <v>0</v>
      </c>
      <c r="G5688">
        <f>VLOOKUP(C5688,reference!$A$1:$E$310,5,FALSE)</f>
        <v>5305041</v>
      </c>
      <c r="H5688" t="str">
        <f>VLOOKUP(C5688,reference!$A$1:$E$310,4,FALSE)</f>
        <v>INSANA UTARA</v>
      </c>
      <c r="I5688" t="str">
        <f>VLOOKUP($D5688,reference!$G$1:$H$25,2,FALSE)</f>
        <v>Hutan lahan kering sekunder / bekas tebangan</v>
      </c>
      <c r="J5688" t="str">
        <f>VLOOKUP($E5688,reference!$G$1:$H$25,2,FALSE)</f>
        <v>Rawa</v>
      </c>
      <c r="K5688" t="str">
        <f t="shared" si="88"/>
        <v>Non Irigasi</v>
      </c>
      <c r="L5688" t="s">
        <v>328</v>
      </c>
    </row>
    <row r="5689" spans="1:12" x14ac:dyDescent="0.25">
      <c r="A5689" s="1">
        <v>5688</v>
      </c>
      <c r="B5689" s="3">
        <v>6</v>
      </c>
      <c r="C5689" s="1">
        <v>99</v>
      </c>
      <c r="D5689" s="1">
        <v>5</v>
      </c>
      <c r="E5689" s="1">
        <v>21</v>
      </c>
      <c r="F5689" s="1">
        <v>0</v>
      </c>
      <c r="G5689">
        <f>VLOOKUP(C5689,reference!$A$1:$E$310,5,FALSE)</f>
        <v>5305041</v>
      </c>
      <c r="H5689" t="str">
        <f>VLOOKUP(C5689,reference!$A$1:$E$310,4,FALSE)</f>
        <v>INSANA UTARA</v>
      </c>
      <c r="I5689" t="str">
        <f>VLOOKUP($D5689,reference!$G$1:$H$25,2,FALSE)</f>
        <v>Hutan mangrove primer</v>
      </c>
      <c r="J5689" t="str">
        <f>VLOOKUP($E5689,reference!$G$1:$H$25,2,FALSE)</f>
        <v>Rawa</v>
      </c>
      <c r="K5689" t="str">
        <f t="shared" si="88"/>
        <v>Non Irigasi</v>
      </c>
      <c r="L5689" t="s">
        <v>328</v>
      </c>
    </row>
    <row r="5690" spans="1:12" x14ac:dyDescent="0.25">
      <c r="A5690" s="1">
        <v>5689</v>
      </c>
      <c r="B5690" s="3">
        <v>18</v>
      </c>
      <c r="C5690" s="1">
        <v>99</v>
      </c>
      <c r="D5690" s="1">
        <v>5</v>
      </c>
      <c r="E5690" s="1">
        <v>5</v>
      </c>
      <c r="F5690" s="1">
        <v>0</v>
      </c>
      <c r="G5690">
        <f>VLOOKUP(C5690,reference!$A$1:$E$310,5,FALSE)</f>
        <v>5305041</v>
      </c>
      <c r="H5690" t="str">
        <f>VLOOKUP(C5690,reference!$A$1:$E$310,4,FALSE)</f>
        <v>INSANA UTARA</v>
      </c>
      <c r="I5690" t="str">
        <f>VLOOKUP($D5690,reference!$G$1:$H$25,2,FALSE)</f>
        <v>Hutan mangrove primer</v>
      </c>
      <c r="J5690" t="str">
        <f>VLOOKUP($E5690,reference!$G$1:$H$25,2,FALSE)</f>
        <v>Hutan mangrove primer</v>
      </c>
      <c r="K5690" t="str">
        <f t="shared" si="88"/>
        <v>Non Irigasi</v>
      </c>
      <c r="L5690" t="s">
        <v>327</v>
      </c>
    </row>
    <row r="5691" spans="1:12" x14ac:dyDescent="0.25">
      <c r="A5691" s="1">
        <v>5690</v>
      </c>
      <c r="B5691" s="3">
        <v>38</v>
      </c>
      <c r="C5691" s="1">
        <v>105</v>
      </c>
      <c r="D5691" s="1">
        <v>13</v>
      </c>
      <c r="E5691" s="1">
        <v>20</v>
      </c>
      <c r="F5691" s="1">
        <v>0</v>
      </c>
      <c r="G5691">
        <f>VLOOKUP(C5691,reference!$A$1:$E$310,5,FALSE)</f>
        <v>5305052</v>
      </c>
      <c r="H5691" t="str">
        <f>VLOOKUP(C5691,reference!$A$1:$E$310,4,FALSE)</f>
        <v>BIBOKI MOENLEU</v>
      </c>
      <c r="I5691" t="str">
        <f>VLOOKUP($D5691,reference!$G$1:$H$25,2,FALSE)</f>
        <v>Pertanian lahan kering  campur semak / kebun campur</v>
      </c>
      <c r="J5691" t="str">
        <f>VLOOKUP($E5691,reference!$G$1:$H$25,2,FALSE)</f>
        <v>Tubuh air</v>
      </c>
      <c r="K5691" t="str">
        <f t="shared" si="88"/>
        <v>Non Irigasi</v>
      </c>
      <c r="L5691" t="s">
        <v>327</v>
      </c>
    </row>
    <row r="5692" spans="1:12" x14ac:dyDescent="0.25">
      <c r="A5692" s="1">
        <v>5691</v>
      </c>
      <c r="B5692" s="3">
        <v>1</v>
      </c>
      <c r="C5692" s="1">
        <v>105</v>
      </c>
      <c r="D5692" s="1">
        <v>12</v>
      </c>
      <c r="E5692" s="1">
        <v>20</v>
      </c>
      <c r="F5692" s="1">
        <v>0</v>
      </c>
      <c r="G5692">
        <f>VLOOKUP(C5692,reference!$A$1:$E$310,5,FALSE)</f>
        <v>5305052</v>
      </c>
      <c r="H5692" t="str">
        <f>VLOOKUP(C5692,reference!$A$1:$E$310,4,FALSE)</f>
        <v>BIBOKI MOENLEU</v>
      </c>
      <c r="I5692" t="str">
        <f>VLOOKUP($D5692,reference!$G$1:$H$25,2,FALSE)</f>
        <v>Pertanian lahan kering</v>
      </c>
      <c r="J5692" t="str">
        <f>VLOOKUP($E5692,reference!$G$1:$H$25,2,FALSE)</f>
        <v>Tubuh air</v>
      </c>
      <c r="K5692" t="str">
        <f t="shared" si="88"/>
        <v>Non Irigasi</v>
      </c>
      <c r="L5692" t="s">
        <v>327</v>
      </c>
    </row>
    <row r="5693" spans="1:12" x14ac:dyDescent="0.25">
      <c r="A5693" s="1">
        <v>5692</v>
      </c>
      <c r="B5693" s="3">
        <v>222</v>
      </c>
      <c r="C5693" s="1">
        <v>99</v>
      </c>
      <c r="D5693" s="1">
        <v>9</v>
      </c>
      <c r="E5693" s="1">
        <v>9</v>
      </c>
      <c r="F5693" s="1">
        <v>0</v>
      </c>
      <c r="G5693">
        <f>VLOOKUP(C5693,reference!$A$1:$E$310,5,FALSE)</f>
        <v>5305041</v>
      </c>
      <c r="H5693" t="str">
        <f>VLOOKUP(C5693,reference!$A$1:$E$310,4,FALSE)</f>
        <v>INSANA UTARA</v>
      </c>
      <c r="I5693" t="str">
        <f>VLOOKUP($D5693,reference!$G$1:$H$25,2,FALSE)</f>
        <v>Semak belukar</v>
      </c>
      <c r="J5693" t="str">
        <f>VLOOKUP($E5693,reference!$G$1:$H$25,2,FALSE)</f>
        <v>Semak belukar</v>
      </c>
      <c r="K5693" t="str">
        <f t="shared" si="88"/>
        <v>Non Irigasi</v>
      </c>
      <c r="L5693" t="s">
        <v>327</v>
      </c>
    </row>
    <row r="5694" spans="1:12" x14ac:dyDescent="0.25">
      <c r="A5694" s="1">
        <v>5693</v>
      </c>
      <c r="B5694" s="3">
        <v>1127</v>
      </c>
      <c r="C5694" s="1">
        <v>99</v>
      </c>
      <c r="D5694" s="1">
        <v>2</v>
      </c>
      <c r="E5694" s="1">
        <v>9</v>
      </c>
      <c r="F5694" s="1">
        <v>0</v>
      </c>
      <c r="G5694">
        <f>VLOOKUP(C5694,reference!$A$1:$E$310,5,FALSE)</f>
        <v>5305041</v>
      </c>
      <c r="H5694" t="str">
        <f>VLOOKUP(C5694,reference!$A$1:$E$310,4,FALSE)</f>
        <v>INSANA UTARA</v>
      </c>
      <c r="I5694" t="str">
        <f>VLOOKUP($D5694,reference!$G$1:$H$25,2,FALSE)</f>
        <v>Hutan lahan kering sekunder / bekas tebangan</v>
      </c>
      <c r="J5694" t="str">
        <f>VLOOKUP($E5694,reference!$G$1:$H$25,2,FALSE)</f>
        <v>Semak belukar</v>
      </c>
      <c r="K5694" t="str">
        <f t="shared" si="88"/>
        <v>Non Irigasi</v>
      </c>
      <c r="L5694" t="s">
        <v>328</v>
      </c>
    </row>
    <row r="5695" spans="1:12" x14ac:dyDescent="0.25">
      <c r="A5695" s="1">
        <v>5694</v>
      </c>
      <c r="B5695" s="3">
        <v>18</v>
      </c>
      <c r="C5695" s="1">
        <v>99</v>
      </c>
      <c r="D5695" s="1">
        <v>5</v>
      </c>
      <c r="E5695" s="1">
        <v>13</v>
      </c>
      <c r="F5695" s="1">
        <v>0</v>
      </c>
      <c r="G5695">
        <f>VLOOKUP(C5695,reference!$A$1:$E$310,5,FALSE)</f>
        <v>5305041</v>
      </c>
      <c r="H5695" t="str">
        <f>VLOOKUP(C5695,reference!$A$1:$E$310,4,FALSE)</f>
        <v>INSANA UTARA</v>
      </c>
      <c r="I5695" t="str">
        <f>VLOOKUP($D5695,reference!$G$1:$H$25,2,FALSE)</f>
        <v>Hutan mangrove primer</v>
      </c>
      <c r="J5695" t="str">
        <f>VLOOKUP($E5695,reference!$G$1:$H$25,2,FALSE)</f>
        <v>Pertanian lahan kering  campur semak / kebun campur</v>
      </c>
      <c r="K5695" t="str">
        <f t="shared" si="88"/>
        <v>Non Irigasi</v>
      </c>
      <c r="L5695" t="s">
        <v>328</v>
      </c>
    </row>
    <row r="5696" spans="1:12" x14ac:dyDescent="0.25">
      <c r="A5696" s="1">
        <v>5695</v>
      </c>
      <c r="B5696" s="3">
        <v>29</v>
      </c>
      <c r="C5696" s="1">
        <v>99</v>
      </c>
      <c r="D5696" s="1">
        <v>9</v>
      </c>
      <c r="E5696" s="1">
        <v>14</v>
      </c>
      <c r="F5696" s="1">
        <v>0</v>
      </c>
      <c r="G5696">
        <f>VLOOKUP(C5696,reference!$A$1:$E$310,5,FALSE)</f>
        <v>5305041</v>
      </c>
      <c r="H5696" t="str">
        <f>VLOOKUP(C5696,reference!$A$1:$E$310,4,FALSE)</f>
        <v>INSANA UTARA</v>
      </c>
      <c r="I5696" t="str">
        <f>VLOOKUP($D5696,reference!$G$1:$H$25,2,FALSE)</f>
        <v>Semak belukar</v>
      </c>
      <c r="J5696" t="str">
        <f>VLOOKUP($E5696,reference!$G$1:$H$25,2,FALSE)</f>
        <v>Sawah</v>
      </c>
      <c r="K5696" t="str">
        <f t="shared" si="88"/>
        <v>Non Irigasi</v>
      </c>
      <c r="L5696" t="s">
        <v>327</v>
      </c>
    </row>
    <row r="5697" spans="1:12" x14ac:dyDescent="0.25">
      <c r="A5697" s="1">
        <v>5696</v>
      </c>
      <c r="B5697" s="3">
        <v>142</v>
      </c>
      <c r="C5697" s="1">
        <v>99</v>
      </c>
      <c r="D5697" s="1">
        <v>2</v>
      </c>
      <c r="E5697" s="1">
        <v>16</v>
      </c>
      <c r="F5697" s="1">
        <v>0</v>
      </c>
      <c r="G5697">
        <f>VLOOKUP(C5697,reference!$A$1:$E$310,5,FALSE)</f>
        <v>5305041</v>
      </c>
      <c r="H5697" t="str">
        <f>VLOOKUP(C5697,reference!$A$1:$E$310,4,FALSE)</f>
        <v>INSANA UTARA</v>
      </c>
      <c r="I5697" t="str">
        <f>VLOOKUP($D5697,reference!$G$1:$H$25,2,FALSE)</f>
        <v>Hutan lahan kering sekunder / bekas tebangan</v>
      </c>
      <c r="J5697" t="str">
        <f>VLOOKUP($E5697,reference!$G$1:$H$25,2,FALSE)</f>
        <v>Pemukiman</v>
      </c>
      <c r="K5697" t="str">
        <f t="shared" si="88"/>
        <v>Non Irigasi</v>
      </c>
      <c r="L5697" t="s">
        <v>328</v>
      </c>
    </row>
    <row r="5698" spans="1:12" x14ac:dyDescent="0.25">
      <c r="A5698" s="1">
        <v>5697</v>
      </c>
      <c r="B5698" s="3">
        <v>1</v>
      </c>
      <c r="C5698" s="1">
        <v>99</v>
      </c>
      <c r="D5698" s="1">
        <v>2</v>
      </c>
      <c r="E5698" s="1">
        <v>15</v>
      </c>
      <c r="F5698" s="1">
        <v>0</v>
      </c>
      <c r="G5698">
        <f>VLOOKUP(C5698,reference!$A$1:$E$310,5,FALSE)</f>
        <v>5305041</v>
      </c>
      <c r="H5698" t="str">
        <f>VLOOKUP(C5698,reference!$A$1:$E$310,4,FALSE)</f>
        <v>INSANA UTARA</v>
      </c>
      <c r="I5698" t="str">
        <f>VLOOKUP($D5698,reference!$G$1:$H$25,2,FALSE)</f>
        <v>Hutan lahan kering sekunder / bekas tebangan</v>
      </c>
      <c r="J5698" t="str">
        <f>VLOOKUP($E5698,reference!$G$1:$H$25,2,FALSE)</f>
        <v>Tambak</v>
      </c>
      <c r="K5698" t="str">
        <f t="shared" si="88"/>
        <v>Non Irigasi</v>
      </c>
      <c r="L5698" t="s">
        <v>328</v>
      </c>
    </row>
    <row r="5699" spans="1:12" x14ac:dyDescent="0.25">
      <c r="A5699" s="1">
        <v>5698</v>
      </c>
      <c r="B5699" s="3">
        <v>3</v>
      </c>
      <c r="C5699" s="1">
        <v>99</v>
      </c>
      <c r="D5699" s="1">
        <v>18</v>
      </c>
      <c r="E5699" s="1">
        <v>13</v>
      </c>
      <c r="F5699" s="1">
        <v>0</v>
      </c>
      <c r="G5699">
        <f>VLOOKUP(C5699,reference!$A$1:$E$310,5,FALSE)</f>
        <v>5305041</v>
      </c>
      <c r="H5699" t="str">
        <f>VLOOKUP(C5699,reference!$A$1:$E$310,4,FALSE)</f>
        <v>INSANA UTARA</v>
      </c>
      <c r="I5699" t="str">
        <f>VLOOKUP($D5699,reference!$G$1:$H$25,2,FALSE)</f>
        <v>Lahan terbuka</v>
      </c>
      <c r="J5699" t="str">
        <f>VLOOKUP($E5699,reference!$G$1:$H$25,2,FALSE)</f>
        <v>Pertanian lahan kering  campur semak / kebun campur</v>
      </c>
      <c r="K5699" t="str">
        <f t="shared" ref="K5699:K5762" si="89">IF(F5699=0,"Non Irigasi","Buffer Irigasi")</f>
        <v>Non Irigasi</v>
      </c>
      <c r="L5699" t="s">
        <v>327</v>
      </c>
    </row>
    <row r="5700" spans="1:12" x14ac:dyDescent="0.25">
      <c r="A5700" s="1">
        <v>5699</v>
      </c>
      <c r="B5700" s="3">
        <v>96</v>
      </c>
      <c r="C5700" s="1">
        <v>99</v>
      </c>
      <c r="D5700" s="1">
        <v>9</v>
      </c>
      <c r="E5700" s="1">
        <v>16</v>
      </c>
      <c r="F5700" s="1">
        <v>0</v>
      </c>
      <c r="G5700">
        <f>VLOOKUP(C5700,reference!$A$1:$E$310,5,FALSE)</f>
        <v>5305041</v>
      </c>
      <c r="H5700" t="str">
        <f>VLOOKUP(C5700,reference!$A$1:$E$310,4,FALSE)</f>
        <v>INSANA UTARA</v>
      </c>
      <c r="I5700" t="str">
        <f>VLOOKUP($D5700,reference!$G$1:$H$25,2,FALSE)</f>
        <v>Semak belukar</v>
      </c>
      <c r="J5700" t="str">
        <f>VLOOKUP($E5700,reference!$G$1:$H$25,2,FALSE)</f>
        <v>Pemukiman</v>
      </c>
      <c r="K5700" t="str">
        <f t="shared" si="89"/>
        <v>Non Irigasi</v>
      </c>
      <c r="L5700" t="s">
        <v>327</v>
      </c>
    </row>
    <row r="5701" spans="1:12" x14ac:dyDescent="0.25">
      <c r="A5701" s="1">
        <v>5700</v>
      </c>
      <c r="B5701" s="3">
        <v>8</v>
      </c>
      <c r="C5701" s="1">
        <v>99</v>
      </c>
      <c r="D5701" s="1">
        <v>13</v>
      </c>
      <c r="E5701" s="1">
        <v>20</v>
      </c>
      <c r="F5701" s="1">
        <v>0</v>
      </c>
      <c r="G5701">
        <f>VLOOKUP(C5701,reference!$A$1:$E$310,5,FALSE)</f>
        <v>5305041</v>
      </c>
      <c r="H5701" t="str">
        <f>VLOOKUP(C5701,reference!$A$1:$E$310,4,FALSE)</f>
        <v>INSANA UTARA</v>
      </c>
      <c r="I5701" t="str">
        <f>VLOOKUP($D5701,reference!$G$1:$H$25,2,FALSE)</f>
        <v>Pertanian lahan kering  campur semak / kebun campur</v>
      </c>
      <c r="J5701" t="str">
        <f>VLOOKUP($E5701,reference!$G$1:$H$25,2,FALSE)</f>
        <v>Tubuh air</v>
      </c>
      <c r="K5701" t="str">
        <f t="shared" si="89"/>
        <v>Non Irigasi</v>
      </c>
      <c r="L5701" t="s">
        <v>327</v>
      </c>
    </row>
    <row r="5702" spans="1:12" x14ac:dyDescent="0.25">
      <c r="A5702" s="1">
        <v>5701</v>
      </c>
      <c r="B5702" s="3">
        <v>1006</v>
      </c>
      <c r="C5702" s="1">
        <v>110</v>
      </c>
      <c r="D5702" s="1">
        <v>12</v>
      </c>
      <c r="E5702" s="1">
        <v>13</v>
      </c>
      <c r="F5702" s="1">
        <v>0</v>
      </c>
      <c r="G5702">
        <f>VLOOKUP(C5702,reference!$A$1:$E$310,5,FALSE)</f>
        <v>5306050</v>
      </c>
      <c r="H5702" t="str">
        <f>VLOOKUP(C5702,reference!$A$1:$E$310,4,FALSE)</f>
        <v>TASIFETO BARAT</v>
      </c>
      <c r="I5702" t="str">
        <f>VLOOKUP($D5702,reference!$G$1:$H$25,2,FALSE)</f>
        <v>Pertanian lahan kering</v>
      </c>
      <c r="J5702" t="str">
        <f>VLOOKUP($E5702,reference!$G$1:$H$25,2,FALSE)</f>
        <v>Pertanian lahan kering  campur semak / kebun campur</v>
      </c>
      <c r="K5702" t="str">
        <f t="shared" si="89"/>
        <v>Non Irigasi</v>
      </c>
      <c r="L5702" t="s">
        <v>327</v>
      </c>
    </row>
    <row r="5703" spans="1:12" x14ac:dyDescent="0.25">
      <c r="A5703" s="1">
        <v>5702</v>
      </c>
      <c r="B5703" s="3">
        <v>42</v>
      </c>
      <c r="C5703" s="1">
        <v>105</v>
      </c>
      <c r="D5703" s="1">
        <v>2</v>
      </c>
      <c r="E5703" s="1">
        <v>14</v>
      </c>
      <c r="F5703" s="1">
        <v>0</v>
      </c>
      <c r="G5703">
        <f>VLOOKUP(C5703,reference!$A$1:$E$310,5,FALSE)</f>
        <v>5305052</v>
      </c>
      <c r="H5703" t="str">
        <f>VLOOKUP(C5703,reference!$A$1:$E$310,4,FALSE)</f>
        <v>BIBOKI MOENLEU</v>
      </c>
      <c r="I5703" t="str">
        <f>VLOOKUP($D5703,reference!$G$1:$H$25,2,FALSE)</f>
        <v>Hutan lahan kering sekunder / bekas tebangan</v>
      </c>
      <c r="J5703" t="str">
        <f>VLOOKUP($E5703,reference!$G$1:$H$25,2,FALSE)</f>
        <v>Sawah</v>
      </c>
      <c r="K5703" t="str">
        <f t="shared" si="89"/>
        <v>Non Irigasi</v>
      </c>
      <c r="L5703" t="s">
        <v>328</v>
      </c>
    </row>
    <row r="5704" spans="1:12" x14ac:dyDescent="0.25">
      <c r="A5704" s="1">
        <v>5703</v>
      </c>
      <c r="B5704" s="3">
        <v>687</v>
      </c>
      <c r="C5704" s="1">
        <v>110</v>
      </c>
      <c r="D5704" s="1">
        <v>13</v>
      </c>
      <c r="E5704" s="1">
        <v>12</v>
      </c>
      <c r="F5704" s="1">
        <v>0</v>
      </c>
      <c r="G5704">
        <f>VLOOKUP(C5704,reference!$A$1:$E$310,5,FALSE)</f>
        <v>5306050</v>
      </c>
      <c r="H5704" t="str">
        <f>VLOOKUP(C5704,reference!$A$1:$E$310,4,FALSE)</f>
        <v>TASIFETO BARAT</v>
      </c>
      <c r="I5704" t="str">
        <f>VLOOKUP($D5704,reference!$G$1:$H$25,2,FALSE)</f>
        <v>Pertanian lahan kering  campur semak / kebun campur</v>
      </c>
      <c r="J5704" t="str">
        <f>VLOOKUP($E5704,reference!$G$1:$H$25,2,FALSE)</f>
        <v>Pertanian lahan kering</v>
      </c>
      <c r="K5704" t="str">
        <f t="shared" si="89"/>
        <v>Non Irigasi</v>
      </c>
      <c r="L5704" t="s">
        <v>327</v>
      </c>
    </row>
    <row r="5705" spans="1:12" x14ac:dyDescent="0.25">
      <c r="A5705" s="1">
        <v>5704</v>
      </c>
      <c r="B5705" s="3">
        <v>17</v>
      </c>
      <c r="C5705" s="1">
        <v>99</v>
      </c>
      <c r="D5705" s="1">
        <v>18</v>
      </c>
      <c r="E5705" s="1">
        <v>20</v>
      </c>
      <c r="F5705" s="1">
        <v>0</v>
      </c>
      <c r="G5705">
        <f>VLOOKUP(C5705,reference!$A$1:$E$310,5,FALSE)</f>
        <v>5305041</v>
      </c>
      <c r="H5705" t="str">
        <f>VLOOKUP(C5705,reference!$A$1:$E$310,4,FALSE)</f>
        <v>INSANA UTARA</v>
      </c>
      <c r="I5705" t="str">
        <f>VLOOKUP($D5705,reference!$G$1:$H$25,2,FALSE)</f>
        <v>Lahan terbuka</v>
      </c>
      <c r="J5705" t="str">
        <f>VLOOKUP($E5705,reference!$G$1:$H$25,2,FALSE)</f>
        <v>Tubuh air</v>
      </c>
      <c r="K5705" t="str">
        <f t="shared" si="89"/>
        <v>Non Irigasi</v>
      </c>
      <c r="L5705" t="s">
        <v>327</v>
      </c>
    </row>
    <row r="5706" spans="1:12" x14ac:dyDescent="0.25">
      <c r="A5706" s="1">
        <v>5705</v>
      </c>
      <c r="B5706" s="3">
        <v>33</v>
      </c>
      <c r="C5706" s="1">
        <v>110</v>
      </c>
      <c r="D5706" s="1">
        <v>18</v>
      </c>
      <c r="E5706" s="1">
        <v>12</v>
      </c>
      <c r="F5706" s="1">
        <v>0</v>
      </c>
      <c r="G5706">
        <f>VLOOKUP(C5706,reference!$A$1:$E$310,5,FALSE)</f>
        <v>5306050</v>
      </c>
      <c r="H5706" t="str">
        <f>VLOOKUP(C5706,reference!$A$1:$E$310,4,FALSE)</f>
        <v>TASIFETO BARAT</v>
      </c>
      <c r="I5706" t="str">
        <f>VLOOKUP($D5706,reference!$G$1:$H$25,2,FALSE)</f>
        <v>Lahan terbuka</v>
      </c>
      <c r="J5706" t="str">
        <f>VLOOKUP($E5706,reference!$G$1:$H$25,2,FALSE)</f>
        <v>Pertanian lahan kering</v>
      </c>
      <c r="K5706" t="str">
        <f t="shared" si="89"/>
        <v>Non Irigasi</v>
      </c>
      <c r="L5706" t="s">
        <v>327</v>
      </c>
    </row>
    <row r="5707" spans="1:12" x14ac:dyDescent="0.25">
      <c r="A5707" s="1">
        <v>5706</v>
      </c>
      <c r="B5707" s="3">
        <v>29</v>
      </c>
      <c r="C5707" s="1">
        <v>110</v>
      </c>
      <c r="D5707" s="1">
        <v>9</v>
      </c>
      <c r="E5707" s="1">
        <v>12</v>
      </c>
      <c r="F5707" s="1">
        <v>0</v>
      </c>
      <c r="G5707">
        <f>VLOOKUP(C5707,reference!$A$1:$E$310,5,FALSE)</f>
        <v>5306050</v>
      </c>
      <c r="H5707" t="str">
        <f>VLOOKUP(C5707,reference!$A$1:$E$310,4,FALSE)</f>
        <v>TASIFETO BARAT</v>
      </c>
      <c r="I5707" t="str">
        <f>VLOOKUP($D5707,reference!$G$1:$H$25,2,FALSE)</f>
        <v>Semak belukar</v>
      </c>
      <c r="J5707" t="str">
        <f>VLOOKUP($E5707,reference!$G$1:$H$25,2,FALSE)</f>
        <v>Pertanian lahan kering</v>
      </c>
      <c r="K5707" t="str">
        <f t="shared" si="89"/>
        <v>Non Irigasi</v>
      </c>
      <c r="L5707" t="s">
        <v>327</v>
      </c>
    </row>
    <row r="5708" spans="1:12" x14ac:dyDescent="0.25">
      <c r="A5708" s="1">
        <v>5707</v>
      </c>
      <c r="B5708" s="3">
        <v>1</v>
      </c>
      <c r="C5708" s="1">
        <v>99</v>
      </c>
      <c r="D5708" s="1">
        <v>13</v>
      </c>
      <c r="E5708" s="1">
        <v>5</v>
      </c>
      <c r="F5708" s="1">
        <v>0</v>
      </c>
      <c r="G5708">
        <f>VLOOKUP(C5708,reference!$A$1:$E$310,5,FALSE)</f>
        <v>5305041</v>
      </c>
      <c r="H5708" t="str">
        <f>VLOOKUP(C5708,reference!$A$1:$E$310,4,FALSE)</f>
        <v>INSANA UTARA</v>
      </c>
      <c r="I5708" t="str">
        <f>VLOOKUP($D5708,reference!$G$1:$H$25,2,FALSE)</f>
        <v>Pertanian lahan kering  campur semak / kebun campur</v>
      </c>
      <c r="J5708" t="str">
        <f>VLOOKUP($E5708,reference!$G$1:$H$25,2,FALSE)</f>
        <v>Hutan mangrove primer</v>
      </c>
      <c r="K5708" t="str">
        <f t="shared" si="89"/>
        <v>Non Irigasi</v>
      </c>
      <c r="L5708" t="s">
        <v>327</v>
      </c>
    </row>
    <row r="5709" spans="1:12" x14ac:dyDescent="0.25">
      <c r="A5709" s="1">
        <v>5708</v>
      </c>
      <c r="B5709" s="3">
        <v>676</v>
      </c>
      <c r="C5709" s="1">
        <v>99</v>
      </c>
      <c r="D5709" s="1">
        <v>2</v>
      </c>
      <c r="E5709" s="1">
        <v>11</v>
      </c>
      <c r="F5709" s="1">
        <v>0</v>
      </c>
      <c r="G5709">
        <f>VLOOKUP(C5709,reference!$A$1:$E$310,5,FALSE)</f>
        <v>5305041</v>
      </c>
      <c r="H5709" t="str">
        <f>VLOOKUP(C5709,reference!$A$1:$E$310,4,FALSE)</f>
        <v>INSANA UTARA</v>
      </c>
      <c r="I5709" t="str">
        <f>VLOOKUP($D5709,reference!$G$1:$H$25,2,FALSE)</f>
        <v>Hutan lahan kering sekunder / bekas tebangan</v>
      </c>
      <c r="J5709" t="str">
        <f>VLOOKUP($E5709,reference!$G$1:$H$25,2,FALSE)</f>
        <v>Savanna / Padang rumput</v>
      </c>
      <c r="K5709" t="str">
        <f t="shared" si="89"/>
        <v>Non Irigasi</v>
      </c>
      <c r="L5709" t="s">
        <v>328</v>
      </c>
    </row>
    <row r="5710" spans="1:12" x14ac:dyDescent="0.25">
      <c r="A5710" s="1">
        <v>5709</v>
      </c>
      <c r="B5710" s="3">
        <v>5</v>
      </c>
      <c r="C5710" s="1">
        <v>95</v>
      </c>
      <c r="D5710" s="1">
        <v>13</v>
      </c>
      <c r="E5710" s="1">
        <v>13</v>
      </c>
      <c r="F5710" s="1">
        <v>0</v>
      </c>
      <c r="G5710">
        <f>VLOOKUP(C5710,reference!$A$1:$E$310,5,FALSE)</f>
        <v>5305026</v>
      </c>
      <c r="H5710" t="str">
        <f>VLOOKUP(C5710,reference!$A$1:$E$310,4,FALSE)</f>
        <v>NAIBENU</v>
      </c>
      <c r="I5710" t="str">
        <f>VLOOKUP($D5710,reference!$G$1:$H$25,2,FALSE)</f>
        <v>Pertanian lahan kering  campur semak / kebun campur</v>
      </c>
      <c r="J5710" t="str">
        <f>VLOOKUP($E5710,reference!$G$1:$H$25,2,FALSE)</f>
        <v>Pertanian lahan kering  campur semak / kebun campur</v>
      </c>
      <c r="K5710" t="str">
        <f t="shared" si="89"/>
        <v>Non Irigasi</v>
      </c>
      <c r="L5710" t="s">
        <v>327</v>
      </c>
    </row>
    <row r="5711" spans="1:12" x14ac:dyDescent="0.25">
      <c r="A5711" s="1">
        <v>5710</v>
      </c>
      <c r="B5711" s="3">
        <v>2</v>
      </c>
      <c r="C5711" s="1">
        <v>95</v>
      </c>
      <c r="D5711" s="1">
        <v>13</v>
      </c>
      <c r="E5711" s="1">
        <v>16</v>
      </c>
      <c r="F5711" s="1">
        <v>0</v>
      </c>
      <c r="G5711">
        <f>VLOOKUP(C5711,reference!$A$1:$E$310,5,FALSE)</f>
        <v>5305026</v>
      </c>
      <c r="H5711" t="str">
        <f>VLOOKUP(C5711,reference!$A$1:$E$310,4,FALSE)</f>
        <v>NAIBENU</v>
      </c>
      <c r="I5711" t="str">
        <f>VLOOKUP($D5711,reference!$G$1:$H$25,2,FALSE)</f>
        <v>Pertanian lahan kering  campur semak / kebun campur</v>
      </c>
      <c r="J5711" t="str">
        <f>VLOOKUP($E5711,reference!$G$1:$H$25,2,FALSE)</f>
        <v>Pemukiman</v>
      </c>
      <c r="K5711" t="str">
        <f t="shared" si="89"/>
        <v>Non Irigasi</v>
      </c>
      <c r="L5711" t="s">
        <v>327</v>
      </c>
    </row>
    <row r="5712" spans="1:12" x14ac:dyDescent="0.25">
      <c r="A5712" s="1">
        <v>5711</v>
      </c>
      <c r="B5712" s="3">
        <v>23</v>
      </c>
      <c r="C5712" s="1">
        <v>99</v>
      </c>
      <c r="D5712" s="1">
        <v>13</v>
      </c>
      <c r="E5712" s="1">
        <v>11</v>
      </c>
      <c r="F5712" s="1">
        <v>0</v>
      </c>
      <c r="G5712">
        <f>VLOOKUP(C5712,reference!$A$1:$E$310,5,FALSE)</f>
        <v>5305041</v>
      </c>
      <c r="H5712" t="str">
        <f>VLOOKUP(C5712,reference!$A$1:$E$310,4,FALSE)</f>
        <v>INSANA UTARA</v>
      </c>
      <c r="I5712" t="str">
        <f>VLOOKUP($D5712,reference!$G$1:$H$25,2,FALSE)</f>
        <v>Pertanian lahan kering  campur semak / kebun campur</v>
      </c>
      <c r="J5712" t="str">
        <f>VLOOKUP($E5712,reference!$G$1:$H$25,2,FALSE)</f>
        <v>Savanna / Padang rumput</v>
      </c>
      <c r="K5712" t="str">
        <f t="shared" si="89"/>
        <v>Non Irigasi</v>
      </c>
      <c r="L5712" t="s">
        <v>327</v>
      </c>
    </row>
    <row r="5713" spans="1:12" x14ac:dyDescent="0.25">
      <c r="A5713" s="1">
        <v>5712</v>
      </c>
      <c r="B5713" s="3">
        <v>46</v>
      </c>
      <c r="C5713" s="1">
        <v>110</v>
      </c>
      <c r="D5713" s="1">
        <v>2</v>
      </c>
      <c r="E5713" s="1">
        <v>12</v>
      </c>
      <c r="F5713" s="1">
        <v>0</v>
      </c>
      <c r="G5713">
        <f>VLOOKUP(C5713,reference!$A$1:$E$310,5,FALSE)</f>
        <v>5306050</v>
      </c>
      <c r="H5713" t="str">
        <f>VLOOKUP(C5713,reference!$A$1:$E$310,4,FALSE)</f>
        <v>TASIFETO BARAT</v>
      </c>
      <c r="I5713" t="str">
        <f>VLOOKUP($D5713,reference!$G$1:$H$25,2,FALSE)</f>
        <v>Hutan lahan kering sekunder / bekas tebangan</v>
      </c>
      <c r="J5713" t="str">
        <f>VLOOKUP($E5713,reference!$G$1:$H$25,2,FALSE)</f>
        <v>Pertanian lahan kering</v>
      </c>
      <c r="K5713" t="str">
        <f t="shared" si="89"/>
        <v>Non Irigasi</v>
      </c>
      <c r="L5713" t="s">
        <v>328</v>
      </c>
    </row>
    <row r="5714" spans="1:12" x14ac:dyDescent="0.25">
      <c r="A5714" s="1">
        <v>5713</v>
      </c>
      <c r="B5714" s="3">
        <v>1120</v>
      </c>
      <c r="C5714" s="1">
        <v>110</v>
      </c>
      <c r="D5714" s="1">
        <v>12</v>
      </c>
      <c r="E5714" s="1">
        <v>9</v>
      </c>
      <c r="F5714" s="1">
        <v>0</v>
      </c>
      <c r="G5714">
        <f>VLOOKUP(C5714,reference!$A$1:$E$310,5,FALSE)</f>
        <v>5306050</v>
      </c>
      <c r="H5714" t="str">
        <f>VLOOKUP(C5714,reference!$A$1:$E$310,4,FALSE)</f>
        <v>TASIFETO BARAT</v>
      </c>
      <c r="I5714" t="str">
        <f>VLOOKUP($D5714,reference!$G$1:$H$25,2,FALSE)</f>
        <v>Pertanian lahan kering</v>
      </c>
      <c r="J5714" t="str">
        <f>VLOOKUP($E5714,reference!$G$1:$H$25,2,FALSE)</f>
        <v>Semak belukar</v>
      </c>
      <c r="K5714" t="str">
        <f t="shared" si="89"/>
        <v>Non Irigasi</v>
      </c>
      <c r="L5714" t="s">
        <v>327</v>
      </c>
    </row>
    <row r="5715" spans="1:12" x14ac:dyDescent="0.25">
      <c r="A5715" s="1">
        <v>5714</v>
      </c>
      <c r="B5715" s="3">
        <v>193</v>
      </c>
      <c r="C5715" s="1">
        <v>110</v>
      </c>
      <c r="D5715" s="1">
        <v>18</v>
      </c>
      <c r="E5715" s="1">
        <v>9</v>
      </c>
      <c r="F5715" s="1">
        <v>0</v>
      </c>
      <c r="G5715">
        <f>VLOOKUP(C5715,reference!$A$1:$E$310,5,FALSE)</f>
        <v>5306050</v>
      </c>
      <c r="H5715" t="str">
        <f>VLOOKUP(C5715,reference!$A$1:$E$310,4,FALSE)</f>
        <v>TASIFETO BARAT</v>
      </c>
      <c r="I5715" t="str">
        <f>VLOOKUP($D5715,reference!$G$1:$H$25,2,FALSE)</f>
        <v>Lahan terbuka</v>
      </c>
      <c r="J5715" t="str">
        <f>VLOOKUP($E5715,reference!$G$1:$H$25,2,FALSE)</f>
        <v>Semak belukar</v>
      </c>
      <c r="K5715" t="str">
        <f t="shared" si="89"/>
        <v>Non Irigasi</v>
      </c>
      <c r="L5715" t="s">
        <v>327</v>
      </c>
    </row>
    <row r="5716" spans="1:12" x14ac:dyDescent="0.25">
      <c r="A5716" s="1">
        <v>5715</v>
      </c>
      <c r="B5716" s="3">
        <v>196</v>
      </c>
      <c r="C5716" s="1">
        <v>105</v>
      </c>
      <c r="D5716" s="1">
        <v>2</v>
      </c>
      <c r="E5716" s="1">
        <v>16</v>
      </c>
      <c r="F5716" s="1">
        <v>0</v>
      </c>
      <c r="G5716">
        <f>VLOOKUP(C5716,reference!$A$1:$E$310,5,FALSE)</f>
        <v>5305052</v>
      </c>
      <c r="H5716" t="str">
        <f>VLOOKUP(C5716,reference!$A$1:$E$310,4,FALSE)</f>
        <v>BIBOKI MOENLEU</v>
      </c>
      <c r="I5716" t="str">
        <f>VLOOKUP($D5716,reference!$G$1:$H$25,2,FALSE)</f>
        <v>Hutan lahan kering sekunder / bekas tebangan</v>
      </c>
      <c r="J5716" t="str">
        <f>VLOOKUP($E5716,reference!$G$1:$H$25,2,FALSE)</f>
        <v>Pemukiman</v>
      </c>
      <c r="K5716" t="str">
        <f t="shared" si="89"/>
        <v>Non Irigasi</v>
      </c>
      <c r="L5716" t="s">
        <v>328</v>
      </c>
    </row>
    <row r="5717" spans="1:12" x14ac:dyDescent="0.25">
      <c r="A5717" s="1">
        <v>5716</v>
      </c>
      <c r="B5717" s="3">
        <v>463</v>
      </c>
      <c r="C5717" s="1">
        <v>95</v>
      </c>
      <c r="D5717" s="1">
        <v>9</v>
      </c>
      <c r="E5717" s="1">
        <v>2</v>
      </c>
      <c r="F5717" s="1">
        <v>0</v>
      </c>
      <c r="G5717">
        <f>VLOOKUP(C5717,reference!$A$1:$E$310,5,FALSE)</f>
        <v>5305026</v>
      </c>
      <c r="H5717" t="str">
        <f>VLOOKUP(C5717,reference!$A$1:$E$310,4,FALSE)</f>
        <v>NAIBENU</v>
      </c>
      <c r="I5717" t="str">
        <f>VLOOKUP($D5717,reference!$G$1:$H$25,2,FALSE)</f>
        <v>Semak belukar</v>
      </c>
      <c r="J5717" t="str">
        <f>VLOOKUP($E5717,reference!$G$1:$H$25,2,FALSE)</f>
        <v>Hutan lahan kering sekunder / bekas tebangan</v>
      </c>
      <c r="K5717" t="str">
        <f t="shared" si="89"/>
        <v>Non Irigasi</v>
      </c>
      <c r="L5717" t="s">
        <v>327</v>
      </c>
    </row>
    <row r="5718" spans="1:12" x14ac:dyDescent="0.25">
      <c r="A5718" s="1">
        <v>5717</v>
      </c>
      <c r="B5718" s="3">
        <v>4076</v>
      </c>
      <c r="C5718" s="1">
        <v>95</v>
      </c>
      <c r="D5718" s="1">
        <v>2</v>
      </c>
      <c r="E5718" s="1">
        <v>2</v>
      </c>
      <c r="F5718" s="1">
        <v>0</v>
      </c>
      <c r="G5718">
        <f>VLOOKUP(C5718,reference!$A$1:$E$310,5,FALSE)</f>
        <v>5305026</v>
      </c>
      <c r="H5718" t="str">
        <f>VLOOKUP(C5718,reference!$A$1:$E$310,4,FALSE)</f>
        <v>NAIBENU</v>
      </c>
      <c r="I5718" t="str">
        <f>VLOOKUP($D5718,reference!$G$1:$H$25,2,FALSE)</f>
        <v>Hutan lahan kering sekunder / bekas tebangan</v>
      </c>
      <c r="J5718" t="str">
        <f>VLOOKUP($E5718,reference!$G$1:$H$25,2,FALSE)</f>
        <v>Hutan lahan kering sekunder / bekas tebangan</v>
      </c>
      <c r="K5718" t="str">
        <f t="shared" si="89"/>
        <v>Non Irigasi</v>
      </c>
      <c r="L5718" t="s">
        <v>327</v>
      </c>
    </row>
    <row r="5719" spans="1:12" x14ac:dyDescent="0.25">
      <c r="A5719" s="1">
        <v>5718</v>
      </c>
      <c r="B5719" s="3">
        <v>47</v>
      </c>
      <c r="C5719" s="1">
        <v>95</v>
      </c>
      <c r="D5719" s="1">
        <v>2</v>
      </c>
      <c r="E5719" s="1">
        <v>13</v>
      </c>
      <c r="F5719" s="1">
        <v>0</v>
      </c>
      <c r="G5719">
        <f>VLOOKUP(C5719,reference!$A$1:$E$310,5,FALSE)</f>
        <v>5305026</v>
      </c>
      <c r="H5719" t="str">
        <f>VLOOKUP(C5719,reference!$A$1:$E$310,4,FALSE)</f>
        <v>NAIBENU</v>
      </c>
      <c r="I5719" t="str">
        <f>VLOOKUP($D5719,reference!$G$1:$H$25,2,FALSE)</f>
        <v>Hutan lahan kering sekunder / bekas tebangan</v>
      </c>
      <c r="J5719" t="str">
        <f>VLOOKUP($E5719,reference!$G$1:$H$25,2,FALSE)</f>
        <v>Pertanian lahan kering  campur semak / kebun campur</v>
      </c>
      <c r="K5719" t="str">
        <f t="shared" si="89"/>
        <v>Non Irigasi</v>
      </c>
      <c r="L5719" t="s">
        <v>328</v>
      </c>
    </row>
    <row r="5720" spans="1:12" x14ac:dyDescent="0.25">
      <c r="A5720" s="1">
        <v>5719</v>
      </c>
      <c r="B5720" s="3">
        <v>229</v>
      </c>
      <c r="C5720" s="1">
        <v>95</v>
      </c>
      <c r="D5720" s="1">
        <v>2</v>
      </c>
      <c r="E5720" s="1">
        <v>16</v>
      </c>
      <c r="F5720" s="1">
        <v>0</v>
      </c>
      <c r="G5720">
        <f>VLOOKUP(C5720,reference!$A$1:$E$310,5,FALSE)</f>
        <v>5305026</v>
      </c>
      <c r="H5720" t="str">
        <f>VLOOKUP(C5720,reference!$A$1:$E$310,4,FALSE)</f>
        <v>NAIBENU</v>
      </c>
      <c r="I5720" t="str">
        <f>VLOOKUP($D5720,reference!$G$1:$H$25,2,FALSE)</f>
        <v>Hutan lahan kering sekunder / bekas tebangan</v>
      </c>
      <c r="J5720" t="str">
        <f>VLOOKUP($E5720,reference!$G$1:$H$25,2,FALSE)</f>
        <v>Pemukiman</v>
      </c>
      <c r="K5720" t="str">
        <f t="shared" si="89"/>
        <v>Non Irigasi</v>
      </c>
      <c r="L5720" t="s">
        <v>328</v>
      </c>
    </row>
    <row r="5721" spans="1:12" x14ac:dyDescent="0.25">
      <c r="A5721" s="1">
        <v>5720</v>
      </c>
      <c r="B5721" s="3">
        <v>2</v>
      </c>
      <c r="C5721" s="1">
        <v>99</v>
      </c>
      <c r="D5721" s="1">
        <v>9</v>
      </c>
      <c r="E5721" s="1">
        <v>0</v>
      </c>
      <c r="F5721" s="1">
        <v>0</v>
      </c>
      <c r="G5721">
        <f>VLOOKUP(C5721,reference!$A$1:$E$310,5,FALSE)</f>
        <v>5305041</v>
      </c>
      <c r="H5721" t="str">
        <f>VLOOKUP(C5721,reference!$A$1:$E$310,4,FALSE)</f>
        <v>INSANA UTARA</v>
      </c>
      <c r="I5721" t="str">
        <f>VLOOKUP($D5721,reference!$G$1:$H$25,2,FALSE)</f>
        <v>Semak belukar</v>
      </c>
      <c r="J5721" t="str">
        <f>VLOOKUP($E5721,reference!$G$1:$H$25,2,FALSE)</f>
        <v>No data</v>
      </c>
      <c r="K5721" t="str">
        <f t="shared" si="89"/>
        <v>Non Irigasi</v>
      </c>
      <c r="L5721" t="s">
        <v>327</v>
      </c>
    </row>
    <row r="5722" spans="1:12" x14ac:dyDescent="0.25">
      <c r="A5722" s="1">
        <v>5721</v>
      </c>
      <c r="B5722" s="3">
        <v>212</v>
      </c>
      <c r="C5722" s="1">
        <v>110</v>
      </c>
      <c r="D5722" s="1">
        <v>13</v>
      </c>
      <c r="E5722" s="1">
        <v>14</v>
      </c>
      <c r="F5722" s="1">
        <v>0</v>
      </c>
      <c r="G5722">
        <f>VLOOKUP(C5722,reference!$A$1:$E$310,5,FALSE)</f>
        <v>5306050</v>
      </c>
      <c r="H5722" t="str">
        <f>VLOOKUP(C5722,reference!$A$1:$E$310,4,FALSE)</f>
        <v>TASIFETO BARAT</v>
      </c>
      <c r="I5722" t="str">
        <f>VLOOKUP($D5722,reference!$G$1:$H$25,2,FALSE)</f>
        <v>Pertanian lahan kering  campur semak / kebun campur</v>
      </c>
      <c r="J5722" t="str">
        <f>VLOOKUP($E5722,reference!$G$1:$H$25,2,FALSE)</f>
        <v>Sawah</v>
      </c>
      <c r="K5722" t="str">
        <f t="shared" si="89"/>
        <v>Non Irigasi</v>
      </c>
      <c r="L5722" t="s">
        <v>327</v>
      </c>
    </row>
    <row r="5723" spans="1:12" x14ac:dyDescent="0.25">
      <c r="A5723" s="1">
        <v>5722</v>
      </c>
      <c r="B5723" s="3">
        <v>26</v>
      </c>
      <c r="C5723" s="1">
        <v>95</v>
      </c>
      <c r="D5723" s="1">
        <v>0</v>
      </c>
      <c r="E5723" s="1">
        <v>2</v>
      </c>
      <c r="F5723" s="1">
        <v>0</v>
      </c>
      <c r="G5723">
        <f>VLOOKUP(C5723,reference!$A$1:$E$310,5,FALSE)</f>
        <v>5305026</v>
      </c>
      <c r="H5723" t="str">
        <f>VLOOKUP(C5723,reference!$A$1:$E$310,4,FALSE)</f>
        <v>NAIBENU</v>
      </c>
      <c r="I5723" t="str">
        <f>VLOOKUP($D5723,reference!$G$1:$H$25,2,FALSE)</f>
        <v>No data</v>
      </c>
      <c r="J5723" t="str">
        <f>VLOOKUP($E5723,reference!$G$1:$H$25,2,FALSE)</f>
        <v>Hutan lahan kering sekunder / bekas tebangan</v>
      </c>
      <c r="K5723" t="str">
        <f t="shared" si="89"/>
        <v>Non Irigasi</v>
      </c>
      <c r="L5723" t="s">
        <v>327</v>
      </c>
    </row>
    <row r="5724" spans="1:12" x14ac:dyDescent="0.25">
      <c r="A5724" s="1">
        <v>5723</v>
      </c>
      <c r="B5724" s="3">
        <v>73</v>
      </c>
      <c r="C5724" s="1">
        <v>95</v>
      </c>
      <c r="D5724" s="1">
        <v>0</v>
      </c>
      <c r="E5724" s="1">
        <v>0</v>
      </c>
      <c r="F5724" s="1">
        <v>0</v>
      </c>
      <c r="G5724">
        <f>VLOOKUP(C5724,reference!$A$1:$E$310,5,FALSE)</f>
        <v>5305026</v>
      </c>
      <c r="H5724" t="str">
        <f>VLOOKUP(C5724,reference!$A$1:$E$310,4,FALSE)</f>
        <v>NAIBENU</v>
      </c>
      <c r="I5724" t="str">
        <f>VLOOKUP($D5724,reference!$G$1:$H$25,2,FALSE)</f>
        <v>No data</v>
      </c>
      <c r="J5724" t="str">
        <f>VLOOKUP($E5724,reference!$G$1:$H$25,2,FALSE)</f>
        <v>No data</v>
      </c>
      <c r="K5724" t="str">
        <f t="shared" si="89"/>
        <v>Non Irigasi</v>
      </c>
      <c r="L5724" t="s">
        <v>327</v>
      </c>
    </row>
    <row r="5725" spans="1:12" x14ac:dyDescent="0.25">
      <c r="A5725" s="1">
        <v>5724</v>
      </c>
      <c r="B5725" s="3">
        <v>1</v>
      </c>
      <c r="C5725" s="1">
        <v>105</v>
      </c>
      <c r="D5725" s="1">
        <v>14</v>
      </c>
      <c r="E5725" s="1">
        <v>11</v>
      </c>
      <c r="F5725" s="1">
        <v>0</v>
      </c>
      <c r="G5725">
        <f>VLOOKUP(C5725,reference!$A$1:$E$310,5,FALSE)</f>
        <v>5305052</v>
      </c>
      <c r="H5725" t="str">
        <f>VLOOKUP(C5725,reference!$A$1:$E$310,4,FALSE)</f>
        <v>BIBOKI MOENLEU</v>
      </c>
      <c r="I5725" t="str">
        <f>VLOOKUP($D5725,reference!$G$1:$H$25,2,FALSE)</f>
        <v>Sawah</v>
      </c>
      <c r="J5725" t="str">
        <f>VLOOKUP($E5725,reference!$G$1:$H$25,2,FALSE)</f>
        <v>Savanna / Padang rumput</v>
      </c>
      <c r="K5725" t="str">
        <f t="shared" si="89"/>
        <v>Non Irigasi</v>
      </c>
      <c r="L5725" t="s">
        <v>327</v>
      </c>
    </row>
    <row r="5726" spans="1:12" x14ac:dyDescent="0.25">
      <c r="A5726" s="1">
        <v>5725</v>
      </c>
      <c r="B5726" s="3">
        <v>1832</v>
      </c>
      <c r="C5726" s="1">
        <v>105</v>
      </c>
      <c r="D5726" s="1">
        <v>2</v>
      </c>
      <c r="E5726" s="1">
        <v>12</v>
      </c>
      <c r="F5726" s="1">
        <v>0</v>
      </c>
      <c r="G5726">
        <f>VLOOKUP(C5726,reference!$A$1:$E$310,5,FALSE)</f>
        <v>5305052</v>
      </c>
      <c r="H5726" t="str">
        <f>VLOOKUP(C5726,reference!$A$1:$E$310,4,FALSE)</f>
        <v>BIBOKI MOENLEU</v>
      </c>
      <c r="I5726" t="str">
        <f>VLOOKUP($D5726,reference!$G$1:$H$25,2,FALSE)</f>
        <v>Hutan lahan kering sekunder / bekas tebangan</v>
      </c>
      <c r="J5726" t="str">
        <f>VLOOKUP($E5726,reference!$G$1:$H$25,2,FALSE)</f>
        <v>Pertanian lahan kering</v>
      </c>
      <c r="K5726" t="str">
        <f t="shared" si="89"/>
        <v>Non Irigasi</v>
      </c>
      <c r="L5726" t="s">
        <v>328</v>
      </c>
    </row>
    <row r="5727" spans="1:12" x14ac:dyDescent="0.25">
      <c r="A5727" s="1">
        <v>5726</v>
      </c>
      <c r="B5727" s="3">
        <v>57</v>
      </c>
      <c r="C5727" s="1">
        <v>110</v>
      </c>
      <c r="D5727" s="1">
        <v>12</v>
      </c>
      <c r="E5727" s="1">
        <v>20</v>
      </c>
      <c r="F5727" s="1">
        <v>0</v>
      </c>
      <c r="G5727">
        <f>VLOOKUP(C5727,reference!$A$1:$E$310,5,FALSE)</f>
        <v>5306050</v>
      </c>
      <c r="H5727" t="str">
        <f>VLOOKUP(C5727,reference!$A$1:$E$310,4,FALSE)</f>
        <v>TASIFETO BARAT</v>
      </c>
      <c r="I5727" t="str">
        <f>VLOOKUP($D5727,reference!$G$1:$H$25,2,FALSE)</f>
        <v>Pertanian lahan kering</v>
      </c>
      <c r="J5727" t="str">
        <f>VLOOKUP($E5727,reference!$G$1:$H$25,2,FALSE)</f>
        <v>Tubuh air</v>
      </c>
      <c r="K5727" t="str">
        <f t="shared" si="89"/>
        <v>Non Irigasi</v>
      </c>
      <c r="L5727" t="s">
        <v>327</v>
      </c>
    </row>
    <row r="5728" spans="1:12" x14ac:dyDescent="0.25">
      <c r="A5728" s="1">
        <v>5727</v>
      </c>
      <c r="B5728" s="3">
        <v>551</v>
      </c>
      <c r="C5728" s="1">
        <v>110</v>
      </c>
      <c r="D5728" s="1">
        <v>12</v>
      </c>
      <c r="E5728" s="1">
        <v>14</v>
      </c>
      <c r="F5728" s="1">
        <v>0</v>
      </c>
      <c r="G5728">
        <f>VLOOKUP(C5728,reference!$A$1:$E$310,5,FALSE)</f>
        <v>5306050</v>
      </c>
      <c r="H5728" t="str">
        <f>VLOOKUP(C5728,reference!$A$1:$E$310,4,FALSE)</f>
        <v>TASIFETO BARAT</v>
      </c>
      <c r="I5728" t="str">
        <f>VLOOKUP($D5728,reference!$G$1:$H$25,2,FALSE)</f>
        <v>Pertanian lahan kering</v>
      </c>
      <c r="J5728" t="str">
        <f>VLOOKUP($E5728,reference!$G$1:$H$25,2,FALSE)</f>
        <v>Sawah</v>
      </c>
      <c r="K5728" t="str">
        <f t="shared" si="89"/>
        <v>Non Irigasi</v>
      </c>
      <c r="L5728" t="s">
        <v>327</v>
      </c>
    </row>
    <row r="5729" spans="1:12" x14ac:dyDescent="0.25">
      <c r="A5729" s="1">
        <v>5728</v>
      </c>
      <c r="B5729" s="3">
        <v>111</v>
      </c>
      <c r="C5729" s="1">
        <v>108</v>
      </c>
      <c r="D5729" s="1">
        <v>2</v>
      </c>
      <c r="E5729" s="1">
        <v>16</v>
      </c>
      <c r="F5729" s="1">
        <v>0</v>
      </c>
      <c r="G5729">
        <f>VLOOKUP(C5729,reference!$A$1:$E$310,5,FALSE)</f>
        <v>5305062</v>
      </c>
      <c r="H5729" t="str">
        <f>VLOOKUP(C5729,reference!$A$1:$E$310,4,FALSE)</f>
        <v>BIBOKI FEOTLEU</v>
      </c>
      <c r="I5729" t="str">
        <f>VLOOKUP($D5729,reference!$G$1:$H$25,2,FALSE)</f>
        <v>Hutan lahan kering sekunder / bekas tebangan</v>
      </c>
      <c r="J5729" t="str">
        <f>VLOOKUP($E5729,reference!$G$1:$H$25,2,FALSE)</f>
        <v>Pemukiman</v>
      </c>
      <c r="K5729" t="str">
        <f t="shared" si="89"/>
        <v>Non Irigasi</v>
      </c>
      <c r="L5729" t="s">
        <v>328</v>
      </c>
    </row>
    <row r="5730" spans="1:12" x14ac:dyDescent="0.25">
      <c r="A5730" s="1">
        <v>5729</v>
      </c>
      <c r="B5730" s="3">
        <v>425</v>
      </c>
      <c r="C5730" s="1">
        <v>110</v>
      </c>
      <c r="D5730" s="1">
        <v>12</v>
      </c>
      <c r="E5730" s="1">
        <v>16</v>
      </c>
      <c r="F5730" s="1">
        <v>0</v>
      </c>
      <c r="G5730">
        <f>VLOOKUP(C5730,reference!$A$1:$E$310,5,FALSE)</f>
        <v>5306050</v>
      </c>
      <c r="H5730" t="str">
        <f>VLOOKUP(C5730,reference!$A$1:$E$310,4,FALSE)</f>
        <v>TASIFETO BARAT</v>
      </c>
      <c r="I5730" t="str">
        <f>VLOOKUP($D5730,reference!$G$1:$H$25,2,FALSE)</f>
        <v>Pertanian lahan kering</v>
      </c>
      <c r="J5730" t="str">
        <f>VLOOKUP($E5730,reference!$G$1:$H$25,2,FALSE)</f>
        <v>Pemukiman</v>
      </c>
      <c r="K5730" t="str">
        <f t="shared" si="89"/>
        <v>Non Irigasi</v>
      </c>
      <c r="L5730" t="s">
        <v>327</v>
      </c>
    </row>
    <row r="5731" spans="1:12" x14ac:dyDescent="0.25">
      <c r="A5731" s="1">
        <v>5730</v>
      </c>
      <c r="B5731" s="3">
        <v>41</v>
      </c>
      <c r="C5731" s="1">
        <v>107</v>
      </c>
      <c r="D5731" s="1">
        <v>18</v>
      </c>
      <c r="E5731" s="1">
        <v>2</v>
      </c>
      <c r="F5731" s="1">
        <v>0</v>
      </c>
      <c r="G5731">
        <f>VLOOKUP(C5731,reference!$A$1:$E$310,5,FALSE)</f>
        <v>5305061</v>
      </c>
      <c r="H5731" t="str">
        <f>VLOOKUP(C5731,reference!$A$1:$E$310,4,FALSE)</f>
        <v>BIBOKI ANLEU</v>
      </c>
      <c r="I5731" t="str">
        <f>VLOOKUP($D5731,reference!$G$1:$H$25,2,FALSE)</f>
        <v>Lahan terbuka</v>
      </c>
      <c r="J5731" t="str">
        <f>VLOOKUP($E5731,reference!$G$1:$H$25,2,FALSE)</f>
        <v>Hutan lahan kering sekunder / bekas tebangan</v>
      </c>
      <c r="K5731" t="str">
        <f t="shared" si="89"/>
        <v>Non Irigasi</v>
      </c>
      <c r="L5731" t="s">
        <v>327</v>
      </c>
    </row>
    <row r="5732" spans="1:12" x14ac:dyDescent="0.25">
      <c r="A5732" s="1">
        <v>5731</v>
      </c>
      <c r="B5732" s="3">
        <v>1</v>
      </c>
      <c r="C5732" s="1">
        <v>108</v>
      </c>
      <c r="D5732" s="1">
        <v>9</v>
      </c>
      <c r="E5732" s="1">
        <v>12</v>
      </c>
      <c r="F5732" s="1">
        <v>0</v>
      </c>
      <c r="G5732">
        <f>VLOOKUP(C5732,reference!$A$1:$E$310,5,FALSE)</f>
        <v>5305062</v>
      </c>
      <c r="H5732" t="str">
        <f>VLOOKUP(C5732,reference!$A$1:$E$310,4,FALSE)</f>
        <v>BIBOKI FEOTLEU</v>
      </c>
      <c r="I5732" t="str">
        <f>VLOOKUP($D5732,reference!$G$1:$H$25,2,FALSE)</f>
        <v>Semak belukar</v>
      </c>
      <c r="J5732" t="str">
        <f>VLOOKUP($E5732,reference!$G$1:$H$25,2,FALSE)</f>
        <v>Pertanian lahan kering</v>
      </c>
      <c r="K5732" t="str">
        <f t="shared" si="89"/>
        <v>Non Irigasi</v>
      </c>
      <c r="L5732" t="s">
        <v>327</v>
      </c>
    </row>
    <row r="5733" spans="1:12" x14ac:dyDescent="0.25">
      <c r="A5733" s="1">
        <v>5732</v>
      </c>
      <c r="B5733" s="3">
        <v>395</v>
      </c>
      <c r="C5733" s="1">
        <v>108</v>
      </c>
      <c r="D5733" s="1">
        <v>2</v>
      </c>
      <c r="E5733" s="1">
        <v>9</v>
      </c>
      <c r="F5733" s="1">
        <v>0</v>
      </c>
      <c r="G5733">
        <f>VLOOKUP(C5733,reference!$A$1:$E$310,5,FALSE)</f>
        <v>5305062</v>
      </c>
      <c r="H5733" t="str">
        <f>VLOOKUP(C5733,reference!$A$1:$E$310,4,FALSE)</f>
        <v>BIBOKI FEOTLEU</v>
      </c>
      <c r="I5733" t="str">
        <f>VLOOKUP($D5733,reference!$G$1:$H$25,2,FALSE)</f>
        <v>Hutan lahan kering sekunder / bekas tebangan</v>
      </c>
      <c r="J5733" t="str">
        <f>VLOOKUP($E5733,reference!$G$1:$H$25,2,FALSE)</f>
        <v>Semak belukar</v>
      </c>
      <c r="K5733" t="str">
        <f t="shared" si="89"/>
        <v>Non Irigasi</v>
      </c>
      <c r="L5733" t="s">
        <v>328</v>
      </c>
    </row>
    <row r="5734" spans="1:12" x14ac:dyDescent="0.25">
      <c r="A5734" s="1">
        <v>5733</v>
      </c>
      <c r="B5734" s="3">
        <v>2</v>
      </c>
      <c r="C5734" s="1">
        <v>95</v>
      </c>
      <c r="D5734" s="1">
        <v>9</v>
      </c>
      <c r="E5734" s="1">
        <v>13</v>
      </c>
      <c r="F5734" s="1">
        <v>0</v>
      </c>
      <c r="G5734">
        <f>VLOOKUP(C5734,reference!$A$1:$E$310,5,FALSE)</f>
        <v>5305026</v>
      </c>
      <c r="H5734" t="str">
        <f>VLOOKUP(C5734,reference!$A$1:$E$310,4,FALSE)</f>
        <v>NAIBENU</v>
      </c>
      <c r="I5734" t="str">
        <f>VLOOKUP($D5734,reference!$G$1:$H$25,2,FALSE)</f>
        <v>Semak belukar</v>
      </c>
      <c r="J5734" t="str">
        <f>VLOOKUP($E5734,reference!$G$1:$H$25,2,FALSE)</f>
        <v>Pertanian lahan kering  campur semak / kebun campur</v>
      </c>
      <c r="K5734" t="str">
        <f t="shared" si="89"/>
        <v>Non Irigasi</v>
      </c>
      <c r="L5734" t="s">
        <v>327</v>
      </c>
    </row>
    <row r="5735" spans="1:12" x14ac:dyDescent="0.25">
      <c r="A5735" s="1">
        <v>5734</v>
      </c>
      <c r="B5735" s="3">
        <v>72</v>
      </c>
      <c r="C5735" s="1">
        <v>105</v>
      </c>
      <c r="D5735" s="1">
        <v>18</v>
      </c>
      <c r="E5735" s="1">
        <v>12</v>
      </c>
      <c r="F5735" s="1">
        <v>0</v>
      </c>
      <c r="G5735">
        <f>VLOOKUP(C5735,reference!$A$1:$E$310,5,FALSE)</f>
        <v>5305052</v>
      </c>
      <c r="H5735" t="str">
        <f>VLOOKUP(C5735,reference!$A$1:$E$310,4,FALSE)</f>
        <v>BIBOKI MOENLEU</v>
      </c>
      <c r="I5735" t="str">
        <f>VLOOKUP($D5735,reference!$G$1:$H$25,2,FALSE)</f>
        <v>Lahan terbuka</v>
      </c>
      <c r="J5735" t="str">
        <f>VLOOKUP($E5735,reference!$G$1:$H$25,2,FALSE)</f>
        <v>Pertanian lahan kering</v>
      </c>
      <c r="K5735" t="str">
        <f t="shared" si="89"/>
        <v>Non Irigasi</v>
      </c>
      <c r="L5735" t="s">
        <v>327</v>
      </c>
    </row>
    <row r="5736" spans="1:12" x14ac:dyDescent="0.25">
      <c r="A5736" s="1">
        <v>5735</v>
      </c>
      <c r="B5736" s="3">
        <v>9</v>
      </c>
      <c r="C5736" s="1">
        <v>110</v>
      </c>
      <c r="D5736" s="1">
        <v>18</v>
      </c>
      <c r="E5736" s="1">
        <v>14</v>
      </c>
      <c r="F5736" s="1">
        <v>0</v>
      </c>
      <c r="G5736">
        <f>VLOOKUP(C5736,reference!$A$1:$E$310,5,FALSE)</f>
        <v>5306050</v>
      </c>
      <c r="H5736" t="str">
        <f>VLOOKUP(C5736,reference!$A$1:$E$310,4,FALSE)</f>
        <v>TASIFETO BARAT</v>
      </c>
      <c r="I5736" t="str">
        <f>VLOOKUP($D5736,reference!$G$1:$H$25,2,FALSE)</f>
        <v>Lahan terbuka</v>
      </c>
      <c r="J5736" t="str">
        <f>VLOOKUP($E5736,reference!$G$1:$H$25,2,FALSE)</f>
        <v>Sawah</v>
      </c>
      <c r="K5736" t="str">
        <f t="shared" si="89"/>
        <v>Non Irigasi</v>
      </c>
      <c r="L5736" t="s">
        <v>327</v>
      </c>
    </row>
    <row r="5737" spans="1:12" x14ac:dyDescent="0.25">
      <c r="A5737" s="1">
        <v>5736</v>
      </c>
      <c r="B5737" s="3">
        <v>43</v>
      </c>
      <c r="C5737" s="1">
        <v>110</v>
      </c>
      <c r="D5737" s="1">
        <v>0</v>
      </c>
      <c r="E5737" s="1">
        <v>2</v>
      </c>
      <c r="F5737" s="1">
        <v>0</v>
      </c>
      <c r="G5737">
        <f>VLOOKUP(C5737,reference!$A$1:$E$310,5,FALSE)</f>
        <v>5306050</v>
      </c>
      <c r="H5737" t="str">
        <f>VLOOKUP(C5737,reference!$A$1:$E$310,4,FALSE)</f>
        <v>TASIFETO BARAT</v>
      </c>
      <c r="I5737" t="str">
        <f>VLOOKUP($D5737,reference!$G$1:$H$25,2,FALSE)</f>
        <v>No data</v>
      </c>
      <c r="J5737" t="str">
        <f>VLOOKUP($E5737,reference!$G$1:$H$25,2,FALSE)</f>
        <v>Hutan lahan kering sekunder / bekas tebangan</v>
      </c>
      <c r="K5737" t="str">
        <f t="shared" si="89"/>
        <v>Non Irigasi</v>
      </c>
      <c r="L5737" t="s">
        <v>327</v>
      </c>
    </row>
    <row r="5738" spans="1:12" x14ac:dyDescent="0.25">
      <c r="A5738" s="1">
        <v>5737</v>
      </c>
      <c r="B5738" s="3">
        <v>278</v>
      </c>
      <c r="C5738" s="1">
        <v>101</v>
      </c>
      <c r="D5738" s="1">
        <v>13</v>
      </c>
      <c r="E5738" s="1">
        <v>13</v>
      </c>
      <c r="F5738" s="1">
        <v>0</v>
      </c>
      <c r="G5738">
        <f>VLOOKUP(C5738,reference!$A$1:$E$310,5,FALSE)</f>
        <v>5305043</v>
      </c>
      <c r="H5738" t="str">
        <f>VLOOKUP(C5738,reference!$A$1:$E$310,4,FALSE)</f>
        <v>INSANA TENGAH</v>
      </c>
      <c r="I5738" t="str">
        <f>VLOOKUP($D5738,reference!$G$1:$H$25,2,FALSE)</f>
        <v>Pertanian lahan kering  campur semak / kebun campur</v>
      </c>
      <c r="J5738" t="str">
        <f>VLOOKUP($E5738,reference!$G$1:$H$25,2,FALSE)</f>
        <v>Pertanian lahan kering  campur semak / kebun campur</v>
      </c>
      <c r="K5738" t="str">
        <f t="shared" si="89"/>
        <v>Non Irigasi</v>
      </c>
      <c r="L5738" t="s">
        <v>327</v>
      </c>
    </row>
    <row r="5739" spans="1:12" x14ac:dyDescent="0.25">
      <c r="A5739" s="1">
        <v>5738</v>
      </c>
      <c r="B5739" s="3">
        <v>3468</v>
      </c>
      <c r="C5739" s="1">
        <v>105</v>
      </c>
      <c r="D5739" s="1">
        <v>2</v>
      </c>
      <c r="E5739" s="1">
        <v>2</v>
      </c>
      <c r="F5739" s="1">
        <v>0</v>
      </c>
      <c r="G5739">
        <f>VLOOKUP(C5739,reference!$A$1:$E$310,5,FALSE)</f>
        <v>5305052</v>
      </c>
      <c r="H5739" t="str">
        <f>VLOOKUP(C5739,reference!$A$1:$E$310,4,FALSE)</f>
        <v>BIBOKI MOENLEU</v>
      </c>
      <c r="I5739" t="str">
        <f>VLOOKUP($D5739,reference!$G$1:$H$25,2,FALSE)</f>
        <v>Hutan lahan kering sekunder / bekas tebangan</v>
      </c>
      <c r="J5739" t="str">
        <f>VLOOKUP($E5739,reference!$G$1:$H$25,2,FALSE)</f>
        <v>Hutan lahan kering sekunder / bekas tebangan</v>
      </c>
      <c r="K5739" t="str">
        <f t="shared" si="89"/>
        <v>Non Irigasi</v>
      </c>
      <c r="L5739" t="s">
        <v>327</v>
      </c>
    </row>
    <row r="5740" spans="1:12" x14ac:dyDescent="0.25">
      <c r="A5740" s="1">
        <v>5739</v>
      </c>
      <c r="B5740" s="3">
        <v>50</v>
      </c>
      <c r="C5740" s="1">
        <v>101</v>
      </c>
      <c r="D5740" s="1">
        <v>18</v>
      </c>
      <c r="E5740" s="1">
        <v>20</v>
      </c>
      <c r="F5740" s="1">
        <v>0</v>
      </c>
      <c r="G5740">
        <f>VLOOKUP(C5740,reference!$A$1:$E$310,5,FALSE)</f>
        <v>5305043</v>
      </c>
      <c r="H5740" t="str">
        <f>VLOOKUP(C5740,reference!$A$1:$E$310,4,FALSE)</f>
        <v>INSANA TENGAH</v>
      </c>
      <c r="I5740" t="str">
        <f>VLOOKUP($D5740,reference!$G$1:$H$25,2,FALSE)</f>
        <v>Lahan terbuka</v>
      </c>
      <c r="J5740" t="str">
        <f>VLOOKUP($E5740,reference!$G$1:$H$25,2,FALSE)</f>
        <v>Tubuh air</v>
      </c>
      <c r="K5740" t="str">
        <f t="shared" si="89"/>
        <v>Non Irigasi</v>
      </c>
      <c r="L5740" t="s">
        <v>327</v>
      </c>
    </row>
    <row r="5741" spans="1:12" x14ac:dyDescent="0.25">
      <c r="A5741" s="1">
        <v>5740</v>
      </c>
      <c r="B5741" s="3">
        <v>19</v>
      </c>
      <c r="C5741" s="1">
        <v>101</v>
      </c>
      <c r="D5741" s="1">
        <v>13</v>
      </c>
      <c r="E5741" s="1">
        <v>20</v>
      </c>
      <c r="F5741" s="1">
        <v>0</v>
      </c>
      <c r="G5741">
        <f>VLOOKUP(C5741,reference!$A$1:$E$310,5,FALSE)</f>
        <v>5305043</v>
      </c>
      <c r="H5741" t="str">
        <f>VLOOKUP(C5741,reference!$A$1:$E$310,4,FALSE)</f>
        <v>INSANA TENGAH</v>
      </c>
      <c r="I5741" t="str">
        <f>VLOOKUP($D5741,reference!$G$1:$H$25,2,FALSE)</f>
        <v>Pertanian lahan kering  campur semak / kebun campur</v>
      </c>
      <c r="J5741" t="str">
        <f>VLOOKUP($E5741,reference!$G$1:$H$25,2,FALSE)</f>
        <v>Tubuh air</v>
      </c>
      <c r="K5741" t="str">
        <f t="shared" si="89"/>
        <v>Non Irigasi</v>
      </c>
      <c r="L5741" t="s">
        <v>327</v>
      </c>
    </row>
    <row r="5742" spans="1:12" x14ac:dyDescent="0.25">
      <c r="A5742" s="1">
        <v>5741</v>
      </c>
      <c r="B5742" s="3">
        <v>25</v>
      </c>
      <c r="C5742" s="1">
        <v>108</v>
      </c>
      <c r="D5742" s="1">
        <v>18</v>
      </c>
      <c r="E5742" s="1">
        <v>9</v>
      </c>
      <c r="F5742" s="1">
        <v>0</v>
      </c>
      <c r="G5742">
        <f>VLOOKUP(C5742,reference!$A$1:$E$310,5,FALSE)</f>
        <v>5305062</v>
      </c>
      <c r="H5742" t="str">
        <f>VLOOKUP(C5742,reference!$A$1:$E$310,4,FALSE)</f>
        <v>BIBOKI FEOTLEU</v>
      </c>
      <c r="I5742" t="str">
        <f>VLOOKUP($D5742,reference!$G$1:$H$25,2,FALSE)</f>
        <v>Lahan terbuka</v>
      </c>
      <c r="J5742" t="str">
        <f>VLOOKUP($E5742,reference!$G$1:$H$25,2,FALSE)</f>
        <v>Semak belukar</v>
      </c>
      <c r="K5742" t="str">
        <f t="shared" si="89"/>
        <v>Non Irigasi</v>
      </c>
      <c r="L5742" t="s">
        <v>327</v>
      </c>
    </row>
    <row r="5743" spans="1:12" x14ac:dyDescent="0.25">
      <c r="A5743" s="1">
        <v>5742</v>
      </c>
      <c r="B5743" s="3">
        <v>27</v>
      </c>
      <c r="C5743" s="1">
        <v>108</v>
      </c>
      <c r="D5743" s="1">
        <v>18</v>
      </c>
      <c r="E5743" s="1">
        <v>12</v>
      </c>
      <c r="F5743" s="1">
        <v>0</v>
      </c>
      <c r="G5743">
        <f>VLOOKUP(C5743,reference!$A$1:$E$310,5,FALSE)</f>
        <v>5305062</v>
      </c>
      <c r="H5743" t="str">
        <f>VLOOKUP(C5743,reference!$A$1:$E$310,4,FALSE)</f>
        <v>BIBOKI FEOTLEU</v>
      </c>
      <c r="I5743" t="str">
        <f>VLOOKUP($D5743,reference!$G$1:$H$25,2,FALSE)</f>
        <v>Lahan terbuka</v>
      </c>
      <c r="J5743" t="str">
        <f>VLOOKUP($E5743,reference!$G$1:$H$25,2,FALSE)</f>
        <v>Pertanian lahan kering</v>
      </c>
      <c r="K5743" t="str">
        <f t="shared" si="89"/>
        <v>Non Irigasi</v>
      </c>
      <c r="L5743" t="s">
        <v>327</v>
      </c>
    </row>
    <row r="5744" spans="1:12" x14ac:dyDescent="0.25">
      <c r="A5744" s="1">
        <v>5743</v>
      </c>
      <c r="B5744" s="3">
        <v>89</v>
      </c>
      <c r="C5744" s="1">
        <v>101</v>
      </c>
      <c r="D5744" s="1">
        <v>13</v>
      </c>
      <c r="E5744" s="1">
        <v>14</v>
      </c>
      <c r="F5744" s="1">
        <v>0</v>
      </c>
      <c r="G5744">
        <f>VLOOKUP(C5744,reference!$A$1:$E$310,5,FALSE)</f>
        <v>5305043</v>
      </c>
      <c r="H5744" t="str">
        <f>VLOOKUP(C5744,reference!$A$1:$E$310,4,FALSE)</f>
        <v>INSANA TENGAH</v>
      </c>
      <c r="I5744" t="str">
        <f>VLOOKUP($D5744,reference!$G$1:$H$25,2,FALSE)</f>
        <v>Pertanian lahan kering  campur semak / kebun campur</v>
      </c>
      <c r="J5744" t="str">
        <f>VLOOKUP($E5744,reference!$G$1:$H$25,2,FALSE)</f>
        <v>Sawah</v>
      </c>
      <c r="K5744" t="str">
        <f t="shared" si="89"/>
        <v>Non Irigasi</v>
      </c>
      <c r="L5744" t="s">
        <v>327</v>
      </c>
    </row>
    <row r="5745" spans="1:12" x14ac:dyDescent="0.25">
      <c r="A5745" s="1">
        <v>5744</v>
      </c>
      <c r="B5745" s="3">
        <v>1</v>
      </c>
      <c r="C5745" s="1">
        <v>110</v>
      </c>
      <c r="D5745" s="1">
        <v>18</v>
      </c>
      <c r="E5745" s="1">
        <v>2</v>
      </c>
      <c r="F5745" s="1">
        <v>0</v>
      </c>
      <c r="G5745">
        <f>VLOOKUP(C5745,reference!$A$1:$E$310,5,FALSE)</f>
        <v>5306050</v>
      </c>
      <c r="H5745" t="str">
        <f>VLOOKUP(C5745,reference!$A$1:$E$310,4,FALSE)</f>
        <v>TASIFETO BARAT</v>
      </c>
      <c r="I5745" t="str">
        <f>VLOOKUP($D5745,reference!$G$1:$H$25,2,FALSE)</f>
        <v>Lahan terbuka</v>
      </c>
      <c r="J5745" t="str">
        <f>VLOOKUP($E5745,reference!$G$1:$H$25,2,FALSE)</f>
        <v>Hutan lahan kering sekunder / bekas tebangan</v>
      </c>
      <c r="K5745" t="str">
        <f t="shared" si="89"/>
        <v>Non Irigasi</v>
      </c>
      <c r="L5745" t="s">
        <v>327</v>
      </c>
    </row>
    <row r="5746" spans="1:12" x14ac:dyDescent="0.25">
      <c r="A5746" s="1">
        <v>5745</v>
      </c>
      <c r="B5746" s="3">
        <v>1</v>
      </c>
      <c r="C5746" s="1">
        <v>105</v>
      </c>
      <c r="D5746" s="1">
        <v>13</v>
      </c>
      <c r="E5746" s="1">
        <v>14</v>
      </c>
      <c r="F5746" s="1">
        <v>0</v>
      </c>
      <c r="G5746">
        <f>VLOOKUP(C5746,reference!$A$1:$E$310,5,FALSE)</f>
        <v>5305052</v>
      </c>
      <c r="H5746" t="str">
        <f>VLOOKUP(C5746,reference!$A$1:$E$310,4,FALSE)</f>
        <v>BIBOKI MOENLEU</v>
      </c>
      <c r="I5746" t="str">
        <f>VLOOKUP($D5746,reference!$G$1:$H$25,2,FALSE)</f>
        <v>Pertanian lahan kering  campur semak / kebun campur</v>
      </c>
      <c r="J5746" t="str">
        <f>VLOOKUP($E5746,reference!$G$1:$H$25,2,FALSE)</f>
        <v>Sawah</v>
      </c>
      <c r="K5746" t="str">
        <f t="shared" si="89"/>
        <v>Non Irigasi</v>
      </c>
      <c r="L5746" t="s">
        <v>327</v>
      </c>
    </row>
    <row r="5747" spans="1:12" x14ac:dyDescent="0.25">
      <c r="A5747" s="1">
        <v>5746</v>
      </c>
      <c r="B5747" s="3">
        <v>159</v>
      </c>
      <c r="C5747" s="1">
        <v>101</v>
      </c>
      <c r="D5747" s="1">
        <v>13</v>
      </c>
      <c r="E5747" s="1">
        <v>16</v>
      </c>
      <c r="F5747" s="1">
        <v>0</v>
      </c>
      <c r="G5747">
        <f>VLOOKUP(C5747,reference!$A$1:$E$310,5,FALSE)</f>
        <v>5305043</v>
      </c>
      <c r="H5747" t="str">
        <f>VLOOKUP(C5747,reference!$A$1:$E$310,4,FALSE)</f>
        <v>INSANA TENGAH</v>
      </c>
      <c r="I5747" t="str">
        <f>VLOOKUP($D5747,reference!$G$1:$H$25,2,FALSE)</f>
        <v>Pertanian lahan kering  campur semak / kebun campur</v>
      </c>
      <c r="J5747" t="str">
        <f>VLOOKUP($E5747,reference!$G$1:$H$25,2,FALSE)</f>
        <v>Pemukiman</v>
      </c>
      <c r="K5747" t="str">
        <f t="shared" si="89"/>
        <v>Non Irigasi</v>
      </c>
      <c r="L5747" t="s">
        <v>327</v>
      </c>
    </row>
    <row r="5748" spans="1:12" x14ac:dyDescent="0.25">
      <c r="A5748" s="1">
        <v>5747</v>
      </c>
      <c r="B5748" s="3">
        <v>10</v>
      </c>
      <c r="C5748" s="1">
        <v>110</v>
      </c>
      <c r="D5748" s="1">
        <v>13</v>
      </c>
      <c r="E5748" s="1">
        <v>17</v>
      </c>
      <c r="F5748" s="1">
        <v>0</v>
      </c>
      <c r="G5748">
        <f>VLOOKUP(C5748,reference!$A$1:$E$310,5,FALSE)</f>
        <v>5306050</v>
      </c>
      <c r="H5748" t="str">
        <f>VLOOKUP(C5748,reference!$A$1:$E$310,4,FALSE)</f>
        <v>TASIFETO BARAT</v>
      </c>
      <c r="I5748" t="str">
        <f>VLOOKUP($D5748,reference!$G$1:$H$25,2,FALSE)</f>
        <v>Pertanian lahan kering  campur semak / kebun campur</v>
      </c>
      <c r="J5748" t="str">
        <f>VLOOKUP($E5748,reference!$G$1:$H$25,2,FALSE)</f>
        <v>Transmigrasi</v>
      </c>
      <c r="K5748" t="str">
        <f t="shared" si="89"/>
        <v>Non Irigasi</v>
      </c>
      <c r="L5748" t="s">
        <v>327</v>
      </c>
    </row>
    <row r="5749" spans="1:12" x14ac:dyDescent="0.25">
      <c r="A5749" s="1">
        <v>5748</v>
      </c>
      <c r="B5749" s="3">
        <v>1</v>
      </c>
      <c r="C5749" s="1">
        <v>110</v>
      </c>
      <c r="D5749" s="1">
        <v>12</v>
      </c>
      <c r="E5749" s="1">
        <v>17</v>
      </c>
      <c r="F5749" s="1">
        <v>0</v>
      </c>
      <c r="G5749">
        <f>VLOOKUP(C5749,reference!$A$1:$E$310,5,FALSE)</f>
        <v>5306050</v>
      </c>
      <c r="H5749" t="str">
        <f>VLOOKUP(C5749,reference!$A$1:$E$310,4,FALSE)</f>
        <v>TASIFETO BARAT</v>
      </c>
      <c r="I5749" t="str">
        <f>VLOOKUP($D5749,reference!$G$1:$H$25,2,FALSE)</f>
        <v>Pertanian lahan kering</v>
      </c>
      <c r="J5749" t="str">
        <f>VLOOKUP($E5749,reference!$G$1:$H$25,2,FALSE)</f>
        <v>Transmigrasi</v>
      </c>
      <c r="K5749" t="str">
        <f t="shared" si="89"/>
        <v>Non Irigasi</v>
      </c>
      <c r="L5749" t="s">
        <v>327</v>
      </c>
    </row>
    <row r="5750" spans="1:12" x14ac:dyDescent="0.25">
      <c r="A5750" s="1">
        <v>5749</v>
      </c>
      <c r="B5750" s="3">
        <v>616</v>
      </c>
      <c r="C5750" s="1">
        <v>110</v>
      </c>
      <c r="D5750" s="1">
        <v>14</v>
      </c>
      <c r="E5750" s="1">
        <v>14</v>
      </c>
      <c r="F5750" s="1">
        <v>0</v>
      </c>
      <c r="G5750">
        <f>VLOOKUP(C5750,reference!$A$1:$E$310,5,FALSE)</f>
        <v>5306050</v>
      </c>
      <c r="H5750" t="str">
        <f>VLOOKUP(C5750,reference!$A$1:$E$310,4,FALSE)</f>
        <v>TASIFETO BARAT</v>
      </c>
      <c r="I5750" t="str">
        <f>VLOOKUP($D5750,reference!$G$1:$H$25,2,FALSE)</f>
        <v>Sawah</v>
      </c>
      <c r="J5750" t="str">
        <f>VLOOKUP($E5750,reference!$G$1:$H$25,2,FALSE)</f>
        <v>Sawah</v>
      </c>
      <c r="K5750" t="str">
        <f t="shared" si="89"/>
        <v>Non Irigasi</v>
      </c>
      <c r="L5750" t="s">
        <v>327</v>
      </c>
    </row>
    <row r="5751" spans="1:12" x14ac:dyDescent="0.25">
      <c r="A5751" s="1">
        <v>5750</v>
      </c>
      <c r="B5751" s="3">
        <v>1420</v>
      </c>
      <c r="C5751" s="1">
        <v>110</v>
      </c>
      <c r="D5751" s="1">
        <v>12</v>
      </c>
      <c r="E5751" s="1">
        <v>12</v>
      </c>
      <c r="F5751" s="1">
        <v>0</v>
      </c>
      <c r="G5751">
        <f>VLOOKUP(C5751,reference!$A$1:$E$310,5,FALSE)</f>
        <v>5306050</v>
      </c>
      <c r="H5751" t="str">
        <f>VLOOKUP(C5751,reference!$A$1:$E$310,4,FALSE)</f>
        <v>TASIFETO BARAT</v>
      </c>
      <c r="I5751" t="str">
        <f>VLOOKUP($D5751,reference!$G$1:$H$25,2,FALSE)</f>
        <v>Pertanian lahan kering</v>
      </c>
      <c r="J5751" t="str">
        <f>VLOOKUP($E5751,reference!$G$1:$H$25,2,FALSE)</f>
        <v>Pertanian lahan kering</v>
      </c>
      <c r="K5751" t="str">
        <f t="shared" si="89"/>
        <v>Non Irigasi</v>
      </c>
      <c r="L5751" t="s">
        <v>327</v>
      </c>
    </row>
    <row r="5752" spans="1:12" x14ac:dyDescent="0.25">
      <c r="A5752" s="1">
        <v>5751</v>
      </c>
      <c r="B5752" s="3">
        <v>2</v>
      </c>
      <c r="C5752" s="1">
        <v>110</v>
      </c>
      <c r="D5752" s="1">
        <v>14</v>
      </c>
      <c r="E5752" s="1">
        <v>9</v>
      </c>
      <c r="F5752" s="1">
        <v>0</v>
      </c>
      <c r="G5752">
        <f>VLOOKUP(C5752,reference!$A$1:$E$310,5,FALSE)</f>
        <v>5306050</v>
      </c>
      <c r="H5752" t="str">
        <f>VLOOKUP(C5752,reference!$A$1:$E$310,4,FALSE)</f>
        <v>TASIFETO BARAT</v>
      </c>
      <c r="I5752" t="str">
        <f>VLOOKUP($D5752,reference!$G$1:$H$25,2,FALSE)</f>
        <v>Sawah</v>
      </c>
      <c r="J5752" t="str">
        <f>VLOOKUP($E5752,reference!$G$1:$H$25,2,FALSE)</f>
        <v>Semak belukar</v>
      </c>
      <c r="K5752" t="str">
        <f t="shared" si="89"/>
        <v>Non Irigasi</v>
      </c>
      <c r="L5752" t="s">
        <v>327</v>
      </c>
    </row>
    <row r="5753" spans="1:12" x14ac:dyDescent="0.25">
      <c r="A5753" s="1">
        <v>5752</v>
      </c>
      <c r="B5753" s="3">
        <v>64</v>
      </c>
      <c r="C5753" s="1">
        <v>105</v>
      </c>
      <c r="D5753" s="1">
        <v>13</v>
      </c>
      <c r="E5753" s="1">
        <v>12</v>
      </c>
      <c r="F5753" s="1">
        <v>0</v>
      </c>
      <c r="G5753">
        <f>VLOOKUP(C5753,reference!$A$1:$E$310,5,FALSE)</f>
        <v>5305052</v>
      </c>
      <c r="H5753" t="str">
        <f>VLOOKUP(C5753,reference!$A$1:$E$310,4,FALSE)</f>
        <v>BIBOKI MOENLEU</v>
      </c>
      <c r="I5753" t="str">
        <f>VLOOKUP($D5753,reference!$G$1:$H$25,2,FALSE)</f>
        <v>Pertanian lahan kering  campur semak / kebun campur</v>
      </c>
      <c r="J5753" t="str">
        <f>VLOOKUP($E5753,reference!$G$1:$H$25,2,FALSE)</f>
        <v>Pertanian lahan kering</v>
      </c>
      <c r="K5753" t="str">
        <f t="shared" si="89"/>
        <v>Non Irigasi</v>
      </c>
      <c r="L5753" t="s">
        <v>327</v>
      </c>
    </row>
    <row r="5754" spans="1:12" x14ac:dyDescent="0.25">
      <c r="A5754" s="1">
        <v>5753</v>
      </c>
      <c r="B5754" s="3">
        <v>689</v>
      </c>
      <c r="C5754" s="1">
        <v>110</v>
      </c>
      <c r="D5754" s="1">
        <v>12</v>
      </c>
      <c r="E5754" s="1">
        <v>11</v>
      </c>
      <c r="F5754" s="1">
        <v>0</v>
      </c>
      <c r="G5754">
        <f>VLOOKUP(C5754,reference!$A$1:$E$310,5,FALSE)</f>
        <v>5306050</v>
      </c>
      <c r="H5754" t="str">
        <f>VLOOKUP(C5754,reference!$A$1:$E$310,4,FALSE)</f>
        <v>TASIFETO BARAT</v>
      </c>
      <c r="I5754" t="str">
        <f>VLOOKUP($D5754,reference!$G$1:$H$25,2,FALSE)</f>
        <v>Pertanian lahan kering</v>
      </c>
      <c r="J5754" t="str">
        <f>VLOOKUP($E5754,reference!$G$1:$H$25,2,FALSE)</f>
        <v>Savanna / Padang rumput</v>
      </c>
      <c r="K5754" t="str">
        <f t="shared" si="89"/>
        <v>Non Irigasi</v>
      </c>
      <c r="L5754" t="s">
        <v>327</v>
      </c>
    </row>
    <row r="5755" spans="1:12" x14ac:dyDescent="0.25">
      <c r="A5755" s="1">
        <v>5754</v>
      </c>
      <c r="B5755" s="3">
        <v>1808</v>
      </c>
      <c r="C5755" s="1">
        <v>112</v>
      </c>
      <c r="D5755" s="1">
        <v>12</v>
      </c>
      <c r="E5755" s="1">
        <v>2</v>
      </c>
      <c r="F5755" s="1">
        <v>0</v>
      </c>
      <c r="G5755">
        <f>VLOOKUP(C5755,reference!$A$1:$E$310,5,FALSE)</f>
        <v>5306052</v>
      </c>
      <c r="H5755" t="str">
        <f>VLOOKUP(C5755,reference!$A$1:$E$310,4,FALSE)</f>
        <v>NANAET DUABESI</v>
      </c>
      <c r="I5755" t="str">
        <f>VLOOKUP($D5755,reference!$G$1:$H$25,2,FALSE)</f>
        <v>Pertanian lahan kering</v>
      </c>
      <c r="J5755" t="str">
        <f>VLOOKUP($E5755,reference!$G$1:$H$25,2,FALSE)</f>
        <v>Hutan lahan kering sekunder / bekas tebangan</v>
      </c>
      <c r="K5755" t="str">
        <f t="shared" si="89"/>
        <v>Non Irigasi</v>
      </c>
      <c r="L5755" t="s">
        <v>327</v>
      </c>
    </row>
    <row r="5756" spans="1:12" x14ac:dyDescent="0.25">
      <c r="A5756" s="1">
        <v>5755</v>
      </c>
      <c r="B5756" s="3">
        <v>1069</v>
      </c>
      <c r="C5756" s="1">
        <v>99</v>
      </c>
      <c r="D5756" s="1">
        <v>18</v>
      </c>
      <c r="E5756" s="1">
        <v>11</v>
      </c>
      <c r="F5756" s="1">
        <v>0</v>
      </c>
      <c r="G5756">
        <f>VLOOKUP(C5756,reference!$A$1:$E$310,5,FALSE)</f>
        <v>5305041</v>
      </c>
      <c r="H5756" t="str">
        <f>VLOOKUP(C5756,reference!$A$1:$E$310,4,FALSE)</f>
        <v>INSANA UTARA</v>
      </c>
      <c r="I5756" t="str">
        <f>VLOOKUP($D5756,reference!$G$1:$H$25,2,FALSE)</f>
        <v>Lahan terbuka</v>
      </c>
      <c r="J5756" t="str">
        <f>VLOOKUP($E5756,reference!$G$1:$H$25,2,FALSE)</f>
        <v>Savanna / Padang rumput</v>
      </c>
      <c r="K5756" t="str">
        <f t="shared" si="89"/>
        <v>Non Irigasi</v>
      </c>
      <c r="L5756" t="s">
        <v>327</v>
      </c>
    </row>
    <row r="5757" spans="1:12" x14ac:dyDescent="0.25">
      <c r="A5757" s="1">
        <v>5756</v>
      </c>
      <c r="B5757" s="3">
        <v>156</v>
      </c>
      <c r="C5757" s="1">
        <v>101</v>
      </c>
      <c r="D5757" s="1">
        <v>14</v>
      </c>
      <c r="E5757" s="1">
        <v>14</v>
      </c>
      <c r="F5757" s="1">
        <v>0</v>
      </c>
      <c r="G5757">
        <f>VLOOKUP(C5757,reference!$A$1:$E$310,5,FALSE)</f>
        <v>5305043</v>
      </c>
      <c r="H5757" t="str">
        <f>VLOOKUP(C5757,reference!$A$1:$E$310,4,FALSE)</f>
        <v>INSANA TENGAH</v>
      </c>
      <c r="I5757" t="str">
        <f>VLOOKUP($D5757,reference!$G$1:$H$25,2,FALSE)</f>
        <v>Sawah</v>
      </c>
      <c r="J5757" t="str">
        <f>VLOOKUP($E5757,reference!$G$1:$H$25,2,FALSE)</f>
        <v>Sawah</v>
      </c>
      <c r="K5757" t="str">
        <f t="shared" si="89"/>
        <v>Non Irigasi</v>
      </c>
      <c r="L5757" t="s">
        <v>327</v>
      </c>
    </row>
    <row r="5758" spans="1:12" x14ac:dyDescent="0.25">
      <c r="A5758" s="1">
        <v>5757</v>
      </c>
      <c r="B5758" s="3">
        <v>6</v>
      </c>
      <c r="C5758" s="1">
        <v>101</v>
      </c>
      <c r="D5758" s="1">
        <v>14</v>
      </c>
      <c r="E5758" s="1">
        <v>13</v>
      </c>
      <c r="F5758" s="1">
        <v>0</v>
      </c>
      <c r="G5758">
        <f>VLOOKUP(C5758,reference!$A$1:$E$310,5,FALSE)</f>
        <v>5305043</v>
      </c>
      <c r="H5758" t="str">
        <f>VLOOKUP(C5758,reference!$A$1:$E$310,4,FALSE)</f>
        <v>INSANA TENGAH</v>
      </c>
      <c r="I5758" t="str">
        <f>VLOOKUP($D5758,reference!$G$1:$H$25,2,FALSE)</f>
        <v>Sawah</v>
      </c>
      <c r="J5758" t="str">
        <f>VLOOKUP($E5758,reference!$G$1:$H$25,2,FALSE)</f>
        <v>Pertanian lahan kering  campur semak / kebun campur</v>
      </c>
      <c r="K5758" t="str">
        <f t="shared" si="89"/>
        <v>Non Irigasi</v>
      </c>
      <c r="L5758" t="s">
        <v>327</v>
      </c>
    </row>
    <row r="5759" spans="1:12" x14ac:dyDescent="0.25">
      <c r="A5759" s="1">
        <v>5758</v>
      </c>
      <c r="B5759" s="3">
        <v>323</v>
      </c>
      <c r="C5759" s="1">
        <v>108</v>
      </c>
      <c r="D5759" s="1">
        <v>2</v>
      </c>
      <c r="E5759" s="1">
        <v>11</v>
      </c>
      <c r="F5759" s="1">
        <v>0</v>
      </c>
      <c r="G5759">
        <f>VLOOKUP(C5759,reference!$A$1:$E$310,5,FALSE)</f>
        <v>5305062</v>
      </c>
      <c r="H5759" t="str">
        <f>VLOOKUP(C5759,reference!$A$1:$E$310,4,FALSE)</f>
        <v>BIBOKI FEOTLEU</v>
      </c>
      <c r="I5759" t="str">
        <f>VLOOKUP($D5759,reference!$G$1:$H$25,2,FALSE)</f>
        <v>Hutan lahan kering sekunder / bekas tebangan</v>
      </c>
      <c r="J5759" t="str">
        <f>VLOOKUP($E5759,reference!$G$1:$H$25,2,FALSE)</f>
        <v>Savanna / Padang rumput</v>
      </c>
      <c r="K5759" t="str">
        <f t="shared" si="89"/>
        <v>Non Irigasi</v>
      </c>
      <c r="L5759" t="s">
        <v>328</v>
      </c>
    </row>
    <row r="5760" spans="1:12" x14ac:dyDescent="0.25">
      <c r="A5760" s="1">
        <v>5759</v>
      </c>
      <c r="B5760" s="3">
        <v>719</v>
      </c>
      <c r="C5760" s="1">
        <v>112</v>
      </c>
      <c r="D5760" s="1">
        <v>12</v>
      </c>
      <c r="E5760" s="1">
        <v>9</v>
      </c>
      <c r="F5760" s="1">
        <v>0</v>
      </c>
      <c r="G5760">
        <f>VLOOKUP(C5760,reference!$A$1:$E$310,5,FALSE)</f>
        <v>5306052</v>
      </c>
      <c r="H5760" t="str">
        <f>VLOOKUP(C5760,reference!$A$1:$E$310,4,FALSE)</f>
        <v>NANAET DUABESI</v>
      </c>
      <c r="I5760" t="str">
        <f>VLOOKUP($D5760,reference!$G$1:$H$25,2,FALSE)</f>
        <v>Pertanian lahan kering</v>
      </c>
      <c r="J5760" t="str">
        <f>VLOOKUP($E5760,reference!$G$1:$H$25,2,FALSE)</f>
        <v>Semak belukar</v>
      </c>
      <c r="K5760" t="str">
        <f t="shared" si="89"/>
        <v>Non Irigasi</v>
      </c>
      <c r="L5760" t="s">
        <v>327</v>
      </c>
    </row>
    <row r="5761" spans="1:12" x14ac:dyDescent="0.25">
      <c r="A5761" s="1">
        <v>5760</v>
      </c>
      <c r="B5761" s="3">
        <v>11</v>
      </c>
      <c r="C5761" s="1">
        <v>110</v>
      </c>
      <c r="D5761" s="1">
        <v>14</v>
      </c>
      <c r="E5761" s="1">
        <v>12</v>
      </c>
      <c r="F5761" s="1">
        <v>0</v>
      </c>
      <c r="G5761">
        <f>VLOOKUP(C5761,reference!$A$1:$E$310,5,FALSE)</f>
        <v>5306050</v>
      </c>
      <c r="H5761" t="str">
        <f>VLOOKUP(C5761,reference!$A$1:$E$310,4,FALSE)</f>
        <v>TASIFETO BARAT</v>
      </c>
      <c r="I5761" t="str">
        <f>VLOOKUP($D5761,reference!$G$1:$H$25,2,FALSE)</f>
        <v>Sawah</v>
      </c>
      <c r="J5761" t="str">
        <f>VLOOKUP($E5761,reference!$G$1:$H$25,2,FALSE)</f>
        <v>Pertanian lahan kering</v>
      </c>
      <c r="K5761" t="str">
        <f t="shared" si="89"/>
        <v>Non Irigasi</v>
      </c>
      <c r="L5761" t="s">
        <v>327</v>
      </c>
    </row>
    <row r="5762" spans="1:12" x14ac:dyDescent="0.25">
      <c r="A5762" s="1">
        <v>5761</v>
      </c>
      <c r="B5762" s="3">
        <v>25</v>
      </c>
      <c r="C5762" s="1">
        <v>105</v>
      </c>
      <c r="D5762" s="1">
        <v>2</v>
      </c>
      <c r="E5762" s="1">
        <v>20</v>
      </c>
      <c r="F5762" s="1">
        <v>0</v>
      </c>
      <c r="G5762">
        <f>VLOOKUP(C5762,reference!$A$1:$E$310,5,FALSE)</f>
        <v>5305052</v>
      </c>
      <c r="H5762" t="str">
        <f>VLOOKUP(C5762,reference!$A$1:$E$310,4,FALSE)</f>
        <v>BIBOKI MOENLEU</v>
      </c>
      <c r="I5762" t="str">
        <f>VLOOKUP($D5762,reference!$G$1:$H$25,2,FALSE)</f>
        <v>Hutan lahan kering sekunder / bekas tebangan</v>
      </c>
      <c r="J5762" t="str">
        <f>VLOOKUP($E5762,reference!$G$1:$H$25,2,FALSE)</f>
        <v>Tubuh air</v>
      </c>
      <c r="K5762" t="str">
        <f t="shared" si="89"/>
        <v>Non Irigasi</v>
      </c>
      <c r="L5762" t="s">
        <v>328</v>
      </c>
    </row>
    <row r="5763" spans="1:12" x14ac:dyDescent="0.25">
      <c r="A5763" s="1">
        <v>5762</v>
      </c>
      <c r="B5763" s="3">
        <v>2559</v>
      </c>
      <c r="C5763" s="1">
        <v>112</v>
      </c>
      <c r="D5763" s="1">
        <v>12</v>
      </c>
      <c r="E5763" s="1">
        <v>11</v>
      </c>
      <c r="F5763" s="1">
        <v>0</v>
      </c>
      <c r="G5763">
        <f>VLOOKUP(C5763,reference!$A$1:$E$310,5,FALSE)</f>
        <v>5306052</v>
      </c>
      <c r="H5763" t="str">
        <f>VLOOKUP(C5763,reference!$A$1:$E$310,4,FALSE)</f>
        <v>NANAET DUABESI</v>
      </c>
      <c r="I5763" t="str">
        <f>VLOOKUP($D5763,reference!$G$1:$H$25,2,FALSE)</f>
        <v>Pertanian lahan kering</v>
      </c>
      <c r="J5763" t="str">
        <f>VLOOKUP($E5763,reference!$G$1:$H$25,2,FALSE)</f>
        <v>Savanna / Padang rumput</v>
      </c>
      <c r="K5763" t="str">
        <f t="shared" ref="K5763:K5826" si="90">IF(F5763=0,"Non Irigasi","Buffer Irigasi")</f>
        <v>Non Irigasi</v>
      </c>
      <c r="L5763" t="s">
        <v>327</v>
      </c>
    </row>
    <row r="5764" spans="1:12" x14ac:dyDescent="0.25">
      <c r="A5764" s="1">
        <v>5763</v>
      </c>
      <c r="B5764" s="3">
        <v>2</v>
      </c>
      <c r="C5764" s="1">
        <v>110</v>
      </c>
      <c r="D5764" s="1">
        <v>2</v>
      </c>
      <c r="E5764" s="1">
        <v>11</v>
      </c>
      <c r="F5764" s="1">
        <v>0</v>
      </c>
      <c r="G5764">
        <f>VLOOKUP(C5764,reference!$A$1:$E$310,5,FALSE)</f>
        <v>5306050</v>
      </c>
      <c r="H5764" t="str">
        <f>VLOOKUP(C5764,reference!$A$1:$E$310,4,FALSE)</f>
        <v>TASIFETO BARAT</v>
      </c>
      <c r="I5764" t="str">
        <f>VLOOKUP($D5764,reference!$G$1:$H$25,2,FALSE)</f>
        <v>Hutan lahan kering sekunder / bekas tebangan</v>
      </c>
      <c r="J5764" t="str">
        <f>VLOOKUP($E5764,reference!$G$1:$H$25,2,FALSE)</f>
        <v>Savanna / Padang rumput</v>
      </c>
      <c r="K5764" t="str">
        <f t="shared" si="90"/>
        <v>Non Irigasi</v>
      </c>
      <c r="L5764" t="s">
        <v>328</v>
      </c>
    </row>
    <row r="5765" spans="1:12" x14ac:dyDescent="0.25">
      <c r="A5765" s="1">
        <v>5764</v>
      </c>
      <c r="B5765" s="3">
        <v>26</v>
      </c>
      <c r="C5765" s="1">
        <v>95</v>
      </c>
      <c r="D5765" s="1">
        <v>2</v>
      </c>
      <c r="E5765" s="1">
        <v>0</v>
      </c>
      <c r="F5765" s="1">
        <v>0</v>
      </c>
      <c r="G5765">
        <f>VLOOKUP(C5765,reference!$A$1:$E$310,5,FALSE)</f>
        <v>5305026</v>
      </c>
      <c r="H5765" t="str">
        <f>VLOOKUP(C5765,reference!$A$1:$E$310,4,FALSE)</f>
        <v>NAIBENU</v>
      </c>
      <c r="I5765" t="str">
        <f>VLOOKUP($D5765,reference!$G$1:$H$25,2,FALSE)</f>
        <v>Hutan lahan kering sekunder / bekas tebangan</v>
      </c>
      <c r="J5765" t="str">
        <f>VLOOKUP($E5765,reference!$G$1:$H$25,2,FALSE)</f>
        <v>No data</v>
      </c>
      <c r="K5765" t="str">
        <f t="shared" si="90"/>
        <v>Non Irigasi</v>
      </c>
      <c r="L5765" t="s">
        <v>328</v>
      </c>
    </row>
    <row r="5766" spans="1:12" x14ac:dyDescent="0.25">
      <c r="A5766" s="1">
        <v>5765</v>
      </c>
      <c r="B5766" s="3">
        <v>4</v>
      </c>
      <c r="C5766" s="1">
        <v>101</v>
      </c>
      <c r="D5766" s="1">
        <v>14</v>
      </c>
      <c r="E5766" s="1">
        <v>16</v>
      </c>
      <c r="F5766" s="1">
        <v>0</v>
      </c>
      <c r="G5766">
        <f>VLOOKUP(C5766,reference!$A$1:$E$310,5,FALSE)</f>
        <v>5305043</v>
      </c>
      <c r="H5766" t="str">
        <f>VLOOKUP(C5766,reference!$A$1:$E$310,4,FALSE)</f>
        <v>INSANA TENGAH</v>
      </c>
      <c r="I5766" t="str">
        <f>VLOOKUP($D5766,reference!$G$1:$H$25,2,FALSE)</f>
        <v>Sawah</v>
      </c>
      <c r="J5766" t="str">
        <f>VLOOKUP($E5766,reference!$G$1:$H$25,2,FALSE)</f>
        <v>Pemukiman</v>
      </c>
      <c r="K5766" t="str">
        <f t="shared" si="90"/>
        <v>Non Irigasi</v>
      </c>
      <c r="L5766" t="s">
        <v>327</v>
      </c>
    </row>
    <row r="5767" spans="1:12" x14ac:dyDescent="0.25">
      <c r="A5767" s="1">
        <v>5766</v>
      </c>
      <c r="B5767" s="3">
        <v>164</v>
      </c>
      <c r="C5767" s="1">
        <v>112</v>
      </c>
      <c r="D5767" s="1">
        <v>2</v>
      </c>
      <c r="E5767" s="1">
        <v>11</v>
      </c>
      <c r="F5767" s="1">
        <v>0</v>
      </c>
      <c r="G5767">
        <f>VLOOKUP(C5767,reference!$A$1:$E$310,5,FALSE)</f>
        <v>5306052</v>
      </c>
      <c r="H5767" t="str">
        <f>VLOOKUP(C5767,reference!$A$1:$E$310,4,FALSE)</f>
        <v>NANAET DUABESI</v>
      </c>
      <c r="I5767" t="str">
        <f>VLOOKUP($D5767,reference!$G$1:$H$25,2,FALSE)</f>
        <v>Hutan lahan kering sekunder / bekas tebangan</v>
      </c>
      <c r="J5767" t="str">
        <f>VLOOKUP($E5767,reference!$G$1:$H$25,2,FALSE)</f>
        <v>Savanna / Padang rumput</v>
      </c>
      <c r="K5767" t="str">
        <f t="shared" si="90"/>
        <v>Non Irigasi</v>
      </c>
      <c r="L5767" t="s">
        <v>328</v>
      </c>
    </row>
    <row r="5768" spans="1:12" x14ac:dyDescent="0.25">
      <c r="A5768" s="1">
        <v>5767</v>
      </c>
      <c r="B5768" s="3">
        <v>6</v>
      </c>
      <c r="C5768" s="1">
        <v>99</v>
      </c>
      <c r="D5768" s="1">
        <v>18</v>
      </c>
      <c r="E5768" s="1">
        <v>2</v>
      </c>
      <c r="F5768" s="1">
        <v>0</v>
      </c>
      <c r="G5768">
        <f>VLOOKUP(C5768,reference!$A$1:$E$310,5,FALSE)</f>
        <v>5305041</v>
      </c>
      <c r="H5768" t="str">
        <f>VLOOKUP(C5768,reference!$A$1:$E$310,4,FALSE)</f>
        <v>INSANA UTARA</v>
      </c>
      <c r="I5768" t="str">
        <f>VLOOKUP($D5768,reference!$G$1:$H$25,2,FALSE)</f>
        <v>Lahan terbuka</v>
      </c>
      <c r="J5768" t="str">
        <f>VLOOKUP($E5768,reference!$G$1:$H$25,2,FALSE)</f>
        <v>Hutan lahan kering sekunder / bekas tebangan</v>
      </c>
      <c r="K5768" t="str">
        <f t="shared" si="90"/>
        <v>Non Irigasi</v>
      </c>
      <c r="L5768" t="s">
        <v>327</v>
      </c>
    </row>
    <row r="5769" spans="1:12" x14ac:dyDescent="0.25">
      <c r="A5769" s="1">
        <v>5768</v>
      </c>
      <c r="B5769" s="3">
        <v>461</v>
      </c>
      <c r="C5769" s="1">
        <v>101</v>
      </c>
      <c r="D5769" s="1">
        <v>9</v>
      </c>
      <c r="E5769" s="1">
        <v>11</v>
      </c>
      <c r="F5769" s="1">
        <v>0</v>
      </c>
      <c r="G5769">
        <f>VLOOKUP(C5769,reference!$A$1:$E$310,5,FALSE)</f>
        <v>5305043</v>
      </c>
      <c r="H5769" t="str">
        <f>VLOOKUP(C5769,reference!$A$1:$E$310,4,FALSE)</f>
        <v>INSANA TENGAH</v>
      </c>
      <c r="I5769" t="str">
        <f>VLOOKUP($D5769,reference!$G$1:$H$25,2,FALSE)</f>
        <v>Semak belukar</v>
      </c>
      <c r="J5769" t="str">
        <f>VLOOKUP($E5769,reference!$G$1:$H$25,2,FALSE)</f>
        <v>Savanna / Padang rumput</v>
      </c>
      <c r="K5769" t="str">
        <f t="shared" si="90"/>
        <v>Non Irigasi</v>
      </c>
      <c r="L5769" t="s">
        <v>327</v>
      </c>
    </row>
    <row r="5770" spans="1:12" x14ac:dyDescent="0.25">
      <c r="A5770" s="1">
        <v>5769</v>
      </c>
      <c r="B5770" s="3">
        <v>90</v>
      </c>
      <c r="C5770" s="1">
        <v>112</v>
      </c>
      <c r="D5770" s="1">
        <v>0</v>
      </c>
      <c r="E5770" s="1">
        <v>11</v>
      </c>
      <c r="F5770" s="1">
        <v>0</v>
      </c>
      <c r="G5770">
        <f>VLOOKUP(C5770,reference!$A$1:$E$310,5,FALSE)</f>
        <v>5306052</v>
      </c>
      <c r="H5770" t="str">
        <f>VLOOKUP(C5770,reference!$A$1:$E$310,4,FALSE)</f>
        <v>NANAET DUABESI</v>
      </c>
      <c r="I5770" t="str">
        <f>VLOOKUP($D5770,reference!$G$1:$H$25,2,FALSE)</f>
        <v>No data</v>
      </c>
      <c r="J5770" t="str">
        <f>VLOOKUP($E5770,reference!$G$1:$H$25,2,FALSE)</f>
        <v>Savanna / Padang rumput</v>
      </c>
      <c r="K5770" t="str">
        <f t="shared" si="90"/>
        <v>Non Irigasi</v>
      </c>
      <c r="L5770" t="s">
        <v>327</v>
      </c>
    </row>
    <row r="5771" spans="1:12" x14ac:dyDescent="0.25">
      <c r="A5771" s="1">
        <v>5770</v>
      </c>
      <c r="B5771" s="3">
        <v>4</v>
      </c>
      <c r="C5771" s="1">
        <v>101</v>
      </c>
      <c r="D5771" s="1">
        <v>9</v>
      </c>
      <c r="E5771" s="1">
        <v>13</v>
      </c>
      <c r="F5771" s="1">
        <v>0</v>
      </c>
      <c r="G5771">
        <f>VLOOKUP(C5771,reference!$A$1:$E$310,5,FALSE)</f>
        <v>5305043</v>
      </c>
      <c r="H5771" t="str">
        <f>VLOOKUP(C5771,reference!$A$1:$E$310,4,FALSE)</f>
        <v>INSANA TENGAH</v>
      </c>
      <c r="I5771" t="str">
        <f>VLOOKUP($D5771,reference!$G$1:$H$25,2,FALSE)</f>
        <v>Semak belukar</v>
      </c>
      <c r="J5771" t="str">
        <f>VLOOKUP($E5771,reference!$G$1:$H$25,2,FALSE)</f>
        <v>Pertanian lahan kering  campur semak / kebun campur</v>
      </c>
      <c r="K5771" t="str">
        <f t="shared" si="90"/>
        <v>Non Irigasi</v>
      </c>
      <c r="L5771" t="s">
        <v>327</v>
      </c>
    </row>
    <row r="5772" spans="1:12" x14ac:dyDescent="0.25">
      <c r="A5772" s="1">
        <v>5771</v>
      </c>
      <c r="B5772" s="3">
        <v>867</v>
      </c>
      <c r="C5772" s="1">
        <v>112</v>
      </c>
      <c r="D5772" s="1">
        <v>12</v>
      </c>
      <c r="E5772" s="1">
        <v>13</v>
      </c>
      <c r="F5772" s="1">
        <v>0</v>
      </c>
      <c r="G5772">
        <f>VLOOKUP(C5772,reference!$A$1:$E$310,5,FALSE)</f>
        <v>5306052</v>
      </c>
      <c r="H5772" t="str">
        <f>VLOOKUP(C5772,reference!$A$1:$E$310,4,FALSE)</f>
        <v>NANAET DUABESI</v>
      </c>
      <c r="I5772" t="str">
        <f>VLOOKUP($D5772,reference!$G$1:$H$25,2,FALSE)</f>
        <v>Pertanian lahan kering</v>
      </c>
      <c r="J5772" t="str">
        <f>VLOOKUP($E5772,reference!$G$1:$H$25,2,FALSE)</f>
        <v>Pertanian lahan kering  campur semak / kebun campur</v>
      </c>
      <c r="K5772" t="str">
        <f t="shared" si="90"/>
        <v>Non Irigasi</v>
      </c>
      <c r="L5772" t="s">
        <v>327</v>
      </c>
    </row>
    <row r="5773" spans="1:12" x14ac:dyDescent="0.25">
      <c r="A5773" s="1">
        <v>5772</v>
      </c>
      <c r="B5773" s="3">
        <v>44</v>
      </c>
      <c r="C5773" s="1">
        <v>112</v>
      </c>
      <c r="D5773" s="1">
        <v>12</v>
      </c>
      <c r="E5773" s="1">
        <v>20</v>
      </c>
      <c r="F5773" s="1">
        <v>0</v>
      </c>
      <c r="G5773">
        <f>VLOOKUP(C5773,reference!$A$1:$E$310,5,FALSE)</f>
        <v>5306052</v>
      </c>
      <c r="H5773" t="str">
        <f>VLOOKUP(C5773,reference!$A$1:$E$310,4,FALSE)</f>
        <v>NANAET DUABESI</v>
      </c>
      <c r="I5773" t="str">
        <f>VLOOKUP($D5773,reference!$G$1:$H$25,2,FALSE)</f>
        <v>Pertanian lahan kering</v>
      </c>
      <c r="J5773" t="str">
        <f>VLOOKUP($E5773,reference!$G$1:$H$25,2,FALSE)</f>
        <v>Tubuh air</v>
      </c>
      <c r="K5773" t="str">
        <f t="shared" si="90"/>
        <v>Non Irigasi</v>
      </c>
      <c r="L5773" t="s">
        <v>327</v>
      </c>
    </row>
    <row r="5774" spans="1:12" x14ac:dyDescent="0.25">
      <c r="A5774" s="1">
        <v>5773</v>
      </c>
      <c r="B5774" s="3">
        <v>4143</v>
      </c>
      <c r="C5774" s="1">
        <v>95</v>
      </c>
      <c r="D5774" s="1">
        <v>2</v>
      </c>
      <c r="E5774" s="1">
        <v>9</v>
      </c>
      <c r="F5774" s="1">
        <v>0</v>
      </c>
      <c r="G5774">
        <f>VLOOKUP(C5774,reference!$A$1:$E$310,5,FALSE)</f>
        <v>5305026</v>
      </c>
      <c r="H5774" t="str">
        <f>VLOOKUP(C5774,reference!$A$1:$E$310,4,FALSE)</f>
        <v>NAIBENU</v>
      </c>
      <c r="I5774" t="str">
        <f>VLOOKUP($D5774,reference!$G$1:$H$25,2,FALSE)</f>
        <v>Hutan lahan kering sekunder / bekas tebangan</v>
      </c>
      <c r="J5774" t="str">
        <f>VLOOKUP($E5774,reference!$G$1:$H$25,2,FALSE)</f>
        <v>Semak belukar</v>
      </c>
      <c r="K5774" t="str">
        <f t="shared" si="90"/>
        <v>Non Irigasi</v>
      </c>
      <c r="L5774" t="s">
        <v>328</v>
      </c>
    </row>
    <row r="5775" spans="1:12" x14ac:dyDescent="0.25">
      <c r="A5775" s="1">
        <v>5774</v>
      </c>
      <c r="B5775" s="3">
        <v>1</v>
      </c>
      <c r="C5775" s="1">
        <v>108</v>
      </c>
      <c r="D5775" s="1">
        <v>18</v>
      </c>
      <c r="E5775" s="1">
        <v>2</v>
      </c>
      <c r="F5775" s="1">
        <v>0</v>
      </c>
      <c r="G5775">
        <f>VLOOKUP(C5775,reference!$A$1:$E$310,5,FALSE)</f>
        <v>5305062</v>
      </c>
      <c r="H5775" t="str">
        <f>VLOOKUP(C5775,reference!$A$1:$E$310,4,FALSE)</f>
        <v>BIBOKI FEOTLEU</v>
      </c>
      <c r="I5775" t="str">
        <f>VLOOKUP($D5775,reference!$G$1:$H$25,2,FALSE)</f>
        <v>Lahan terbuka</v>
      </c>
      <c r="J5775" t="str">
        <f>VLOOKUP($E5775,reference!$G$1:$H$25,2,FALSE)</f>
        <v>Hutan lahan kering sekunder / bekas tebangan</v>
      </c>
      <c r="K5775" t="str">
        <f t="shared" si="90"/>
        <v>Non Irigasi</v>
      </c>
      <c r="L5775" t="s">
        <v>327</v>
      </c>
    </row>
    <row r="5776" spans="1:12" x14ac:dyDescent="0.25">
      <c r="A5776" s="1">
        <v>5775</v>
      </c>
      <c r="B5776" s="3">
        <v>2</v>
      </c>
      <c r="C5776" s="1">
        <v>101</v>
      </c>
      <c r="D5776" s="1">
        <v>14</v>
      </c>
      <c r="E5776" s="1">
        <v>20</v>
      </c>
      <c r="F5776" s="1">
        <v>0</v>
      </c>
      <c r="G5776">
        <f>VLOOKUP(C5776,reference!$A$1:$E$310,5,FALSE)</f>
        <v>5305043</v>
      </c>
      <c r="H5776" t="str">
        <f>VLOOKUP(C5776,reference!$A$1:$E$310,4,FALSE)</f>
        <v>INSANA TENGAH</v>
      </c>
      <c r="I5776" t="str">
        <f>VLOOKUP($D5776,reference!$G$1:$H$25,2,FALSE)</f>
        <v>Sawah</v>
      </c>
      <c r="J5776" t="str">
        <f>VLOOKUP($E5776,reference!$G$1:$H$25,2,FALSE)</f>
        <v>Tubuh air</v>
      </c>
      <c r="K5776" t="str">
        <f t="shared" si="90"/>
        <v>Non Irigasi</v>
      </c>
      <c r="L5776" t="s">
        <v>327</v>
      </c>
    </row>
    <row r="5777" spans="1:12" x14ac:dyDescent="0.25">
      <c r="A5777" s="1">
        <v>5776</v>
      </c>
      <c r="B5777" s="3">
        <v>10</v>
      </c>
      <c r="C5777" s="1">
        <v>101</v>
      </c>
      <c r="D5777" s="1">
        <v>18</v>
      </c>
      <c r="E5777" s="1">
        <v>14</v>
      </c>
      <c r="F5777" s="1">
        <v>0</v>
      </c>
      <c r="G5777">
        <f>VLOOKUP(C5777,reference!$A$1:$E$310,5,FALSE)</f>
        <v>5305043</v>
      </c>
      <c r="H5777" t="str">
        <f>VLOOKUP(C5777,reference!$A$1:$E$310,4,FALSE)</f>
        <v>INSANA TENGAH</v>
      </c>
      <c r="I5777" t="str">
        <f>VLOOKUP($D5777,reference!$G$1:$H$25,2,FALSE)</f>
        <v>Lahan terbuka</v>
      </c>
      <c r="J5777" t="str">
        <f>VLOOKUP($E5777,reference!$G$1:$H$25,2,FALSE)</f>
        <v>Sawah</v>
      </c>
      <c r="K5777" t="str">
        <f t="shared" si="90"/>
        <v>Non Irigasi</v>
      </c>
      <c r="L5777" t="s">
        <v>327</v>
      </c>
    </row>
    <row r="5778" spans="1:12" x14ac:dyDescent="0.25">
      <c r="A5778" s="1">
        <v>5777</v>
      </c>
      <c r="B5778" s="3">
        <v>5</v>
      </c>
      <c r="C5778" s="1">
        <v>101</v>
      </c>
      <c r="D5778" s="1">
        <v>9</v>
      </c>
      <c r="E5778" s="1">
        <v>14</v>
      </c>
      <c r="F5778" s="1">
        <v>0</v>
      </c>
      <c r="G5778">
        <f>VLOOKUP(C5778,reference!$A$1:$E$310,5,FALSE)</f>
        <v>5305043</v>
      </c>
      <c r="H5778" t="str">
        <f>VLOOKUP(C5778,reference!$A$1:$E$310,4,FALSE)</f>
        <v>INSANA TENGAH</v>
      </c>
      <c r="I5778" t="str">
        <f>VLOOKUP($D5778,reference!$G$1:$H$25,2,FALSE)</f>
        <v>Semak belukar</v>
      </c>
      <c r="J5778" t="str">
        <f>VLOOKUP($E5778,reference!$G$1:$H$25,2,FALSE)</f>
        <v>Sawah</v>
      </c>
      <c r="K5778" t="str">
        <f t="shared" si="90"/>
        <v>Non Irigasi</v>
      </c>
      <c r="L5778" t="s">
        <v>327</v>
      </c>
    </row>
    <row r="5779" spans="1:12" x14ac:dyDescent="0.25">
      <c r="A5779" s="1">
        <v>5778</v>
      </c>
      <c r="B5779" s="3">
        <v>72</v>
      </c>
      <c r="C5779" s="1">
        <v>95</v>
      </c>
      <c r="D5779" s="1">
        <v>0</v>
      </c>
      <c r="E5779" s="1">
        <v>9</v>
      </c>
      <c r="F5779" s="1">
        <v>0</v>
      </c>
      <c r="G5779">
        <f>VLOOKUP(C5779,reference!$A$1:$E$310,5,FALSE)</f>
        <v>5305026</v>
      </c>
      <c r="H5779" t="str">
        <f>VLOOKUP(C5779,reference!$A$1:$E$310,4,FALSE)</f>
        <v>NAIBENU</v>
      </c>
      <c r="I5779" t="str">
        <f>VLOOKUP($D5779,reference!$G$1:$H$25,2,FALSE)</f>
        <v>No data</v>
      </c>
      <c r="J5779" t="str">
        <f>VLOOKUP($E5779,reference!$G$1:$H$25,2,FALSE)</f>
        <v>Semak belukar</v>
      </c>
      <c r="K5779" t="str">
        <f t="shared" si="90"/>
        <v>Non Irigasi</v>
      </c>
      <c r="L5779" t="s">
        <v>327</v>
      </c>
    </row>
    <row r="5780" spans="1:12" x14ac:dyDescent="0.25">
      <c r="A5780" s="1">
        <v>5779</v>
      </c>
      <c r="B5780" s="3">
        <v>59</v>
      </c>
      <c r="C5780" s="1">
        <v>52</v>
      </c>
      <c r="D5780" s="1">
        <v>0</v>
      </c>
      <c r="E5780" s="1">
        <v>0</v>
      </c>
      <c r="F5780" s="1">
        <v>0</v>
      </c>
      <c r="G5780">
        <f>VLOOKUP(C5780,reference!$A$1:$E$310,5,FALSE)</f>
        <v>5303192</v>
      </c>
      <c r="H5780" t="str">
        <f>VLOOKUP(C5780,reference!$A$1:$E$310,4,FALSE)</f>
        <v>AMFOANG TIMUR</v>
      </c>
      <c r="I5780" t="str">
        <f>VLOOKUP($D5780,reference!$G$1:$H$25,2,FALSE)</f>
        <v>No data</v>
      </c>
      <c r="J5780" t="str">
        <f>VLOOKUP($E5780,reference!$G$1:$H$25,2,FALSE)</f>
        <v>No data</v>
      </c>
      <c r="K5780" t="str">
        <f t="shared" si="90"/>
        <v>Non Irigasi</v>
      </c>
      <c r="L5780" t="s">
        <v>327</v>
      </c>
    </row>
    <row r="5781" spans="1:12" x14ac:dyDescent="0.25">
      <c r="A5781" s="1">
        <v>5780</v>
      </c>
      <c r="B5781" s="3">
        <v>1</v>
      </c>
      <c r="C5781" s="1">
        <v>101</v>
      </c>
      <c r="D5781" s="1">
        <v>14</v>
      </c>
      <c r="E5781" s="1">
        <v>11</v>
      </c>
      <c r="F5781" s="1">
        <v>0</v>
      </c>
      <c r="G5781">
        <f>VLOOKUP(C5781,reference!$A$1:$E$310,5,FALSE)</f>
        <v>5305043</v>
      </c>
      <c r="H5781" t="str">
        <f>VLOOKUP(C5781,reference!$A$1:$E$310,4,FALSE)</f>
        <v>INSANA TENGAH</v>
      </c>
      <c r="I5781" t="str">
        <f>VLOOKUP($D5781,reference!$G$1:$H$25,2,FALSE)</f>
        <v>Sawah</v>
      </c>
      <c r="J5781" t="str">
        <f>VLOOKUP($E5781,reference!$G$1:$H$25,2,FALSE)</f>
        <v>Savanna / Padang rumput</v>
      </c>
      <c r="K5781" t="str">
        <f t="shared" si="90"/>
        <v>Non Irigasi</v>
      </c>
      <c r="L5781" t="s">
        <v>327</v>
      </c>
    </row>
    <row r="5782" spans="1:12" x14ac:dyDescent="0.25">
      <c r="A5782" s="1">
        <v>5781</v>
      </c>
      <c r="B5782" s="3">
        <v>1</v>
      </c>
      <c r="C5782" s="1">
        <v>112</v>
      </c>
      <c r="D5782" s="1">
        <v>0</v>
      </c>
      <c r="E5782" s="1">
        <v>0</v>
      </c>
      <c r="F5782" s="1">
        <v>0</v>
      </c>
      <c r="G5782">
        <f>VLOOKUP(C5782,reference!$A$1:$E$310,5,FALSE)</f>
        <v>5306052</v>
      </c>
      <c r="H5782" t="str">
        <f>VLOOKUP(C5782,reference!$A$1:$E$310,4,FALSE)</f>
        <v>NANAET DUABESI</v>
      </c>
      <c r="I5782" t="str">
        <f>VLOOKUP($D5782,reference!$G$1:$H$25,2,FALSE)</f>
        <v>No data</v>
      </c>
      <c r="J5782" t="str">
        <f>VLOOKUP($E5782,reference!$G$1:$H$25,2,FALSE)</f>
        <v>No data</v>
      </c>
      <c r="K5782" t="str">
        <f t="shared" si="90"/>
        <v>Non Irigasi</v>
      </c>
      <c r="L5782" t="s">
        <v>327</v>
      </c>
    </row>
    <row r="5783" spans="1:12" x14ac:dyDescent="0.25">
      <c r="A5783" s="1">
        <v>5782</v>
      </c>
      <c r="B5783" s="3">
        <v>14</v>
      </c>
      <c r="C5783" s="1">
        <v>52</v>
      </c>
      <c r="D5783" s="1">
        <v>0</v>
      </c>
      <c r="E5783" s="1">
        <v>2</v>
      </c>
      <c r="F5783" s="1">
        <v>0</v>
      </c>
      <c r="G5783">
        <f>VLOOKUP(C5783,reference!$A$1:$E$310,5,FALSE)</f>
        <v>5303192</v>
      </c>
      <c r="H5783" t="str">
        <f>VLOOKUP(C5783,reference!$A$1:$E$310,4,FALSE)</f>
        <v>AMFOANG TIMUR</v>
      </c>
      <c r="I5783" t="str">
        <f>VLOOKUP($D5783,reference!$G$1:$H$25,2,FALSE)</f>
        <v>No data</v>
      </c>
      <c r="J5783" t="str">
        <f>VLOOKUP($E5783,reference!$G$1:$H$25,2,FALSE)</f>
        <v>Hutan lahan kering sekunder / bekas tebangan</v>
      </c>
      <c r="K5783" t="str">
        <f t="shared" si="90"/>
        <v>Non Irigasi</v>
      </c>
      <c r="L5783" t="s">
        <v>327</v>
      </c>
    </row>
    <row r="5784" spans="1:12" x14ac:dyDescent="0.25">
      <c r="A5784" s="1">
        <v>5783</v>
      </c>
      <c r="B5784" s="3">
        <v>1871</v>
      </c>
      <c r="C5784" s="1">
        <v>101</v>
      </c>
      <c r="D5784" s="1">
        <v>18</v>
      </c>
      <c r="E5784" s="1">
        <v>11</v>
      </c>
      <c r="F5784" s="1">
        <v>0</v>
      </c>
      <c r="G5784">
        <f>VLOOKUP(C5784,reference!$A$1:$E$310,5,FALSE)</f>
        <v>5305043</v>
      </c>
      <c r="H5784" t="str">
        <f>VLOOKUP(C5784,reference!$A$1:$E$310,4,FALSE)</f>
        <v>INSANA TENGAH</v>
      </c>
      <c r="I5784" t="str">
        <f>VLOOKUP($D5784,reference!$G$1:$H$25,2,FALSE)</f>
        <v>Lahan terbuka</v>
      </c>
      <c r="J5784" t="str">
        <f>VLOOKUP($E5784,reference!$G$1:$H$25,2,FALSE)</f>
        <v>Savanna / Padang rumput</v>
      </c>
      <c r="K5784" t="str">
        <f t="shared" si="90"/>
        <v>Non Irigasi</v>
      </c>
      <c r="L5784" t="s">
        <v>327</v>
      </c>
    </row>
    <row r="5785" spans="1:12" x14ac:dyDescent="0.25">
      <c r="A5785" s="1">
        <v>5784</v>
      </c>
      <c r="B5785" s="3">
        <v>1808</v>
      </c>
      <c r="C5785" s="1">
        <v>106</v>
      </c>
      <c r="D5785" s="1">
        <v>2</v>
      </c>
      <c r="E5785" s="1">
        <v>2</v>
      </c>
      <c r="F5785" s="1">
        <v>0</v>
      </c>
      <c r="G5785">
        <f>VLOOKUP(C5785,reference!$A$1:$E$310,5,FALSE)</f>
        <v>5305060</v>
      </c>
      <c r="H5785" t="str">
        <f>VLOOKUP(C5785,reference!$A$1:$E$310,4,FALSE)</f>
        <v>BIBOKI UTARA</v>
      </c>
      <c r="I5785" t="str">
        <f>VLOOKUP($D5785,reference!$G$1:$H$25,2,FALSE)</f>
        <v>Hutan lahan kering sekunder / bekas tebangan</v>
      </c>
      <c r="J5785" t="str">
        <f>VLOOKUP($E5785,reference!$G$1:$H$25,2,FALSE)</f>
        <v>Hutan lahan kering sekunder / bekas tebangan</v>
      </c>
      <c r="K5785" t="str">
        <f t="shared" si="90"/>
        <v>Non Irigasi</v>
      </c>
      <c r="L5785" t="s">
        <v>327</v>
      </c>
    </row>
    <row r="5786" spans="1:12" x14ac:dyDescent="0.25">
      <c r="A5786" s="1">
        <v>5785</v>
      </c>
      <c r="B5786" s="3">
        <v>112</v>
      </c>
      <c r="C5786" s="1">
        <v>112</v>
      </c>
      <c r="D5786" s="1">
        <v>12</v>
      </c>
      <c r="E5786" s="1">
        <v>16</v>
      </c>
      <c r="F5786" s="1">
        <v>0</v>
      </c>
      <c r="G5786">
        <f>VLOOKUP(C5786,reference!$A$1:$E$310,5,FALSE)</f>
        <v>5306052</v>
      </c>
      <c r="H5786" t="str">
        <f>VLOOKUP(C5786,reference!$A$1:$E$310,4,FALSE)</f>
        <v>NANAET DUABESI</v>
      </c>
      <c r="I5786" t="str">
        <f>VLOOKUP($D5786,reference!$G$1:$H$25,2,FALSE)</f>
        <v>Pertanian lahan kering</v>
      </c>
      <c r="J5786" t="str">
        <f>VLOOKUP($E5786,reference!$G$1:$H$25,2,FALSE)</f>
        <v>Pemukiman</v>
      </c>
      <c r="K5786" t="str">
        <f t="shared" si="90"/>
        <v>Non Irigasi</v>
      </c>
      <c r="L5786" t="s">
        <v>327</v>
      </c>
    </row>
    <row r="5787" spans="1:12" x14ac:dyDescent="0.25">
      <c r="A5787" s="1">
        <v>5786</v>
      </c>
      <c r="B5787" s="3">
        <v>209</v>
      </c>
      <c r="C5787" s="1">
        <v>106</v>
      </c>
      <c r="D5787" s="1">
        <v>2</v>
      </c>
      <c r="E5787" s="1">
        <v>16</v>
      </c>
      <c r="F5787" s="1">
        <v>0</v>
      </c>
      <c r="G5787">
        <f>VLOOKUP(C5787,reference!$A$1:$E$310,5,FALSE)</f>
        <v>5305060</v>
      </c>
      <c r="H5787" t="str">
        <f>VLOOKUP(C5787,reference!$A$1:$E$310,4,FALSE)</f>
        <v>BIBOKI UTARA</v>
      </c>
      <c r="I5787" t="str">
        <f>VLOOKUP($D5787,reference!$G$1:$H$25,2,FALSE)</f>
        <v>Hutan lahan kering sekunder / bekas tebangan</v>
      </c>
      <c r="J5787" t="str">
        <f>VLOOKUP($E5787,reference!$G$1:$H$25,2,FALSE)</f>
        <v>Pemukiman</v>
      </c>
      <c r="K5787" t="str">
        <f t="shared" si="90"/>
        <v>Non Irigasi</v>
      </c>
      <c r="L5787" t="s">
        <v>328</v>
      </c>
    </row>
    <row r="5788" spans="1:12" x14ac:dyDescent="0.25">
      <c r="A5788" s="1">
        <v>5787</v>
      </c>
      <c r="B5788" s="3">
        <v>16</v>
      </c>
      <c r="C5788" s="1">
        <v>101</v>
      </c>
      <c r="D5788" s="1">
        <v>2</v>
      </c>
      <c r="E5788" s="1">
        <v>20</v>
      </c>
      <c r="F5788" s="1">
        <v>0</v>
      </c>
      <c r="G5788">
        <f>VLOOKUP(C5788,reference!$A$1:$E$310,5,FALSE)</f>
        <v>5305043</v>
      </c>
      <c r="H5788" t="str">
        <f>VLOOKUP(C5788,reference!$A$1:$E$310,4,FALSE)</f>
        <v>INSANA TENGAH</v>
      </c>
      <c r="I5788" t="str">
        <f>VLOOKUP($D5788,reference!$G$1:$H$25,2,FALSE)</f>
        <v>Hutan lahan kering sekunder / bekas tebangan</v>
      </c>
      <c r="J5788" t="str">
        <f>VLOOKUP($E5788,reference!$G$1:$H$25,2,FALSE)</f>
        <v>Tubuh air</v>
      </c>
      <c r="K5788" t="str">
        <f t="shared" si="90"/>
        <v>Non Irigasi</v>
      </c>
      <c r="L5788" t="s">
        <v>328</v>
      </c>
    </row>
    <row r="5789" spans="1:12" x14ac:dyDescent="0.25">
      <c r="A5789" s="1">
        <v>5788</v>
      </c>
      <c r="B5789" s="3">
        <v>139</v>
      </c>
      <c r="C5789" s="1">
        <v>106</v>
      </c>
      <c r="D5789" s="1">
        <v>2</v>
      </c>
      <c r="E5789" s="1">
        <v>12</v>
      </c>
      <c r="F5789" s="1">
        <v>0</v>
      </c>
      <c r="G5789">
        <f>VLOOKUP(C5789,reference!$A$1:$E$310,5,FALSE)</f>
        <v>5305060</v>
      </c>
      <c r="H5789" t="str">
        <f>VLOOKUP(C5789,reference!$A$1:$E$310,4,FALSE)</f>
        <v>BIBOKI UTARA</v>
      </c>
      <c r="I5789" t="str">
        <f>VLOOKUP($D5789,reference!$G$1:$H$25,2,FALSE)</f>
        <v>Hutan lahan kering sekunder / bekas tebangan</v>
      </c>
      <c r="J5789" t="str">
        <f>VLOOKUP($E5789,reference!$G$1:$H$25,2,FALSE)</f>
        <v>Pertanian lahan kering</v>
      </c>
      <c r="K5789" t="str">
        <f t="shared" si="90"/>
        <v>Non Irigasi</v>
      </c>
      <c r="L5789" t="s">
        <v>328</v>
      </c>
    </row>
    <row r="5790" spans="1:12" x14ac:dyDescent="0.25">
      <c r="A5790" s="1">
        <v>5789</v>
      </c>
      <c r="B5790" s="3">
        <v>175</v>
      </c>
      <c r="C5790" s="1">
        <v>108</v>
      </c>
      <c r="D5790" s="1">
        <v>2</v>
      </c>
      <c r="E5790" s="1">
        <v>1</v>
      </c>
      <c r="F5790" s="1">
        <v>0</v>
      </c>
      <c r="G5790">
        <f>VLOOKUP(C5790,reference!$A$1:$E$310,5,FALSE)</f>
        <v>5305062</v>
      </c>
      <c r="H5790" t="str">
        <f>VLOOKUP(C5790,reference!$A$1:$E$310,4,FALSE)</f>
        <v>BIBOKI FEOTLEU</v>
      </c>
      <c r="I5790" t="str">
        <f>VLOOKUP($D5790,reference!$G$1:$H$25,2,FALSE)</f>
        <v>Hutan lahan kering sekunder / bekas tebangan</v>
      </c>
      <c r="J5790" t="str">
        <f>VLOOKUP($E5790,reference!$G$1:$H$25,2,FALSE)</f>
        <v>Hutan lahan kering primer</v>
      </c>
      <c r="K5790" t="str">
        <f t="shared" si="90"/>
        <v>Non Irigasi</v>
      </c>
      <c r="L5790" t="s">
        <v>327</v>
      </c>
    </row>
    <row r="5791" spans="1:12" x14ac:dyDescent="0.25">
      <c r="A5791" s="1">
        <v>5790</v>
      </c>
      <c r="B5791" s="3">
        <v>52</v>
      </c>
      <c r="C5791" s="1">
        <v>99</v>
      </c>
      <c r="D5791" s="1">
        <v>9</v>
      </c>
      <c r="E5791" s="1">
        <v>20</v>
      </c>
      <c r="F5791" s="1">
        <v>0</v>
      </c>
      <c r="G5791">
        <f>VLOOKUP(C5791,reference!$A$1:$E$310,5,FALSE)</f>
        <v>5305041</v>
      </c>
      <c r="H5791" t="str">
        <f>VLOOKUP(C5791,reference!$A$1:$E$310,4,FALSE)</f>
        <v>INSANA UTARA</v>
      </c>
      <c r="I5791" t="str">
        <f>VLOOKUP($D5791,reference!$G$1:$H$25,2,FALSE)</f>
        <v>Semak belukar</v>
      </c>
      <c r="J5791" t="str">
        <f>VLOOKUP($E5791,reference!$G$1:$H$25,2,FALSE)</f>
        <v>Tubuh air</v>
      </c>
      <c r="K5791" t="str">
        <f t="shared" si="90"/>
        <v>Non Irigasi</v>
      </c>
      <c r="L5791" t="s">
        <v>327</v>
      </c>
    </row>
    <row r="5792" spans="1:12" x14ac:dyDescent="0.25">
      <c r="A5792" s="1">
        <v>5791</v>
      </c>
      <c r="B5792" s="3">
        <v>2</v>
      </c>
      <c r="C5792" s="1">
        <v>101</v>
      </c>
      <c r="D5792" s="1">
        <v>9</v>
      </c>
      <c r="E5792" s="1">
        <v>20</v>
      </c>
      <c r="F5792" s="1">
        <v>0</v>
      </c>
      <c r="G5792">
        <f>VLOOKUP(C5792,reference!$A$1:$E$310,5,FALSE)</f>
        <v>5305043</v>
      </c>
      <c r="H5792" t="str">
        <f>VLOOKUP(C5792,reference!$A$1:$E$310,4,FALSE)</f>
        <v>INSANA TENGAH</v>
      </c>
      <c r="I5792" t="str">
        <f>VLOOKUP($D5792,reference!$G$1:$H$25,2,FALSE)</f>
        <v>Semak belukar</v>
      </c>
      <c r="J5792" t="str">
        <f>VLOOKUP($E5792,reference!$G$1:$H$25,2,FALSE)</f>
        <v>Tubuh air</v>
      </c>
      <c r="K5792" t="str">
        <f t="shared" si="90"/>
        <v>Non Irigasi</v>
      </c>
      <c r="L5792" t="s">
        <v>327</v>
      </c>
    </row>
    <row r="5793" spans="1:12" x14ac:dyDescent="0.25">
      <c r="A5793" s="1">
        <v>5792</v>
      </c>
      <c r="B5793" s="3">
        <v>1600</v>
      </c>
      <c r="C5793" s="1">
        <v>101</v>
      </c>
      <c r="D5793" s="1">
        <v>2</v>
      </c>
      <c r="E5793" s="1">
        <v>11</v>
      </c>
      <c r="F5793" s="1">
        <v>0</v>
      </c>
      <c r="G5793">
        <f>VLOOKUP(C5793,reference!$A$1:$E$310,5,FALSE)</f>
        <v>5305043</v>
      </c>
      <c r="H5793" t="str">
        <f>VLOOKUP(C5793,reference!$A$1:$E$310,4,FALSE)</f>
        <v>INSANA TENGAH</v>
      </c>
      <c r="I5793" t="str">
        <f>VLOOKUP($D5793,reference!$G$1:$H$25,2,FALSE)</f>
        <v>Hutan lahan kering sekunder / bekas tebangan</v>
      </c>
      <c r="J5793" t="str">
        <f>VLOOKUP($E5793,reference!$G$1:$H$25,2,FALSE)</f>
        <v>Savanna / Padang rumput</v>
      </c>
      <c r="K5793" t="str">
        <f t="shared" si="90"/>
        <v>Non Irigasi</v>
      </c>
      <c r="L5793" t="s">
        <v>328</v>
      </c>
    </row>
    <row r="5794" spans="1:12" x14ac:dyDescent="0.25">
      <c r="A5794" s="1">
        <v>5793</v>
      </c>
      <c r="B5794" s="3">
        <v>100</v>
      </c>
      <c r="C5794" s="1">
        <v>106</v>
      </c>
      <c r="D5794" s="1">
        <v>2</v>
      </c>
      <c r="E5794" s="1">
        <v>14</v>
      </c>
      <c r="F5794" s="1">
        <v>0</v>
      </c>
      <c r="G5794">
        <f>VLOOKUP(C5794,reference!$A$1:$E$310,5,FALSE)</f>
        <v>5305060</v>
      </c>
      <c r="H5794" t="str">
        <f>VLOOKUP(C5794,reference!$A$1:$E$310,4,FALSE)</f>
        <v>BIBOKI UTARA</v>
      </c>
      <c r="I5794" t="str">
        <f>VLOOKUP($D5794,reference!$G$1:$H$25,2,FALSE)</f>
        <v>Hutan lahan kering sekunder / bekas tebangan</v>
      </c>
      <c r="J5794" t="str">
        <f>VLOOKUP($E5794,reference!$G$1:$H$25,2,FALSE)</f>
        <v>Sawah</v>
      </c>
      <c r="K5794" t="str">
        <f t="shared" si="90"/>
        <v>Non Irigasi</v>
      </c>
      <c r="L5794" t="s">
        <v>328</v>
      </c>
    </row>
    <row r="5795" spans="1:12" x14ac:dyDescent="0.25">
      <c r="A5795" s="1">
        <v>5794</v>
      </c>
      <c r="B5795" s="3">
        <v>68</v>
      </c>
      <c r="C5795" s="1">
        <v>105</v>
      </c>
      <c r="D5795" s="1">
        <v>18</v>
      </c>
      <c r="E5795" s="1">
        <v>9</v>
      </c>
      <c r="F5795" s="1">
        <v>0</v>
      </c>
      <c r="G5795">
        <f>VLOOKUP(C5795,reference!$A$1:$E$310,5,FALSE)</f>
        <v>5305052</v>
      </c>
      <c r="H5795" t="str">
        <f>VLOOKUP(C5795,reference!$A$1:$E$310,4,FALSE)</f>
        <v>BIBOKI MOENLEU</v>
      </c>
      <c r="I5795" t="str">
        <f>VLOOKUP($D5795,reference!$G$1:$H$25,2,FALSE)</f>
        <v>Lahan terbuka</v>
      </c>
      <c r="J5795" t="str">
        <f>VLOOKUP($E5795,reference!$G$1:$H$25,2,FALSE)</f>
        <v>Semak belukar</v>
      </c>
      <c r="K5795" t="str">
        <f t="shared" si="90"/>
        <v>Non Irigasi</v>
      </c>
      <c r="L5795" t="s">
        <v>327</v>
      </c>
    </row>
    <row r="5796" spans="1:12" x14ac:dyDescent="0.25">
      <c r="A5796" s="1">
        <v>5795</v>
      </c>
      <c r="B5796" s="3">
        <v>162</v>
      </c>
      <c r="C5796" s="1">
        <v>105</v>
      </c>
      <c r="D5796" s="1">
        <v>13</v>
      </c>
      <c r="E5796" s="1">
        <v>9</v>
      </c>
      <c r="F5796" s="1">
        <v>0</v>
      </c>
      <c r="G5796">
        <f>VLOOKUP(C5796,reference!$A$1:$E$310,5,FALSE)</f>
        <v>5305052</v>
      </c>
      <c r="H5796" t="str">
        <f>VLOOKUP(C5796,reference!$A$1:$E$310,4,FALSE)</f>
        <v>BIBOKI MOENLEU</v>
      </c>
      <c r="I5796" t="str">
        <f>VLOOKUP($D5796,reference!$G$1:$H$25,2,FALSE)</f>
        <v>Pertanian lahan kering  campur semak / kebun campur</v>
      </c>
      <c r="J5796" t="str">
        <f>VLOOKUP($E5796,reference!$G$1:$H$25,2,FALSE)</f>
        <v>Semak belukar</v>
      </c>
      <c r="K5796" t="str">
        <f t="shared" si="90"/>
        <v>Non Irigasi</v>
      </c>
      <c r="L5796" t="s">
        <v>327</v>
      </c>
    </row>
    <row r="5797" spans="1:12" x14ac:dyDescent="0.25">
      <c r="A5797" s="1">
        <v>5796</v>
      </c>
      <c r="B5797" s="3">
        <v>335</v>
      </c>
      <c r="C5797" s="1">
        <v>105</v>
      </c>
      <c r="D5797" s="1">
        <v>13</v>
      </c>
      <c r="E5797" s="1">
        <v>11</v>
      </c>
      <c r="F5797" s="1">
        <v>0</v>
      </c>
      <c r="G5797">
        <f>VLOOKUP(C5797,reference!$A$1:$E$310,5,FALSE)</f>
        <v>5305052</v>
      </c>
      <c r="H5797" t="str">
        <f>VLOOKUP(C5797,reference!$A$1:$E$310,4,FALSE)</f>
        <v>BIBOKI MOENLEU</v>
      </c>
      <c r="I5797" t="str">
        <f>VLOOKUP($D5797,reference!$G$1:$H$25,2,FALSE)</f>
        <v>Pertanian lahan kering  campur semak / kebun campur</v>
      </c>
      <c r="J5797" t="str">
        <f>VLOOKUP($E5797,reference!$G$1:$H$25,2,FALSE)</f>
        <v>Savanna / Padang rumput</v>
      </c>
      <c r="K5797" t="str">
        <f t="shared" si="90"/>
        <v>Non Irigasi</v>
      </c>
      <c r="L5797" t="s">
        <v>327</v>
      </c>
    </row>
    <row r="5798" spans="1:12" x14ac:dyDescent="0.25">
      <c r="A5798" s="1">
        <v>5797</v>
      </c>
      <c r="B5798" s="3">
        <v>8</v>
      </c>
      <c r="C5798" s="1">
        <v>105</v>
      </c>
      <c r="D5798" s="1">
        <v>13</v>
      </c>
      <c r="E5798" s="1">
        <v>2</v>
      </c>
      <c r="F5798" s="1">
        <v>0</v>
      </c>
      <c r="G5798">
        <f>VLOOKUP(C5798,reference!$A$1:$E$310,5,FALSE)</f>
        <v>5305052</v>
      </c>
      <c r="H5798" t="str">
        <f>VLOOKUP(C5798,reference!$A$1:$E$310,4,FALSE)</f>
        <v>BIBOKI MOENLEU</v>
      </c>
      <c r="I5798" t="str">
        <f>VLOOKUP($D5798,reference!$G$1:$H$25,2,FALSE)</f>
        <v>Pertanian lahan kering  campur semak / kebun campur</v>
      </c>
      <c r="J5798" t="str">
        <f>VLOOKUP($E5798,reference!$G$1:$H$25,2,FALSE)</f>
        <v>Hutan lahan kering sekunder / bekas tebangan</v>
      </c>
      <c r="K5798" t="str">
        <f t="shared" si="90"/>
        <v>Non Irigasi</v>
      </c>
      <c r="L5798" t="s">
        <v>327</v>
      </c>
    </row>
    <row r="5799" spans="1:12" x14ac:dyDescent="0.25">
      <c r="A5799" s="1">
        <v>5798</v>
      </c>
      <c r="B5799" s="3">
        <v>100</v>
      </c>
      <c r="C5799" s="1">
        <v>110</v>
      </c>
      <c r="D5799" s="1">
        <v>12</v>
      </c>
      <c r="E5799" s="1">
        <v>1</v>
      </c>
      <c r="F5799" s="1">
        <v>0</v>
      </c>
      <c r="G5799">
        <f>VLOOKUP(C5799,reference!$A$1:$E$310,5,FALSE)</f>
        <v>5306050</v>
      </c>
      <c r="H5799" t="str">
        <f>VLOOKUP(C5799,reference!$A$1:$E$310,4,FALSE)</f>
        <v>TASIFETO BARAT</v>
      </c>
      <c r="I5799" t="str">
        <f>VLOOKUP($D5799,reference!$G$1:$H$25,2,FALSE)</f>
        <v>Pertanian lahan kering</v>
      </c>
      <c r="J5799" t="str">
        <f>VLOOKUP($E5799,reference!$G$1:$H$25,2,FALSE)</f>
        <v>Hutan lahan kering primer</v>
      </c>
      <c r="K5799" t="str">
        <f t="shared" si="90"/>
        <v>Non Irigasi</v>
      </c>
      <c r="L5799" t="s">
        <v>327</v>
      </c>
    </row>
    <row r="5800" spans="1:12" x14ac:dyDescent="0.25">
      <c r="A5800" s="1">
        <v>5799</v>
      </c>
      <c r="B5800" s="3">
        <v>2541</v>
      </c>
      <c r="C5800" s="1">
        <v>101</v>
      </c>
      <c r="D5800" s="1">
        <v>2</v>
      </c>
      <c r="E5800" s="1">
        <v>2</v>
      </c>
      <c r="F5800" s="1">
        <v>0</v>
      </c>
      <c r="G5800">
        <f>VLOOKUP(C5800,reference!$A$1:$E$310,5,FALSE)</f>
        <v>5305043</v>
      </c>
      <c r="H5800" t="str">
        <f>VLOOKUP(C5800,reference!$A$1:$E$310,4,FALSE)</f>
        <v>INSANA TENGAH</v>
      </c>
      <c r="I5800" t="str">
        <f>VLOOKUP($D5800,reference!$G$1:$H$25,2,FALSE)</f>
        <v>Hutan lahan kering sekunder / bekas tebangan</v>
      </c>
      <c r="J5800" t="str">
        <f>VLOOKUP($E5800,reference!$G$1:$H$25,2,FALSE)</f>
        <v>Hutan lahan kering sekunder / bekas tebangan</v>
      </c>
      <c r="K5800" t="str">
        <f t="shared" si="90"/>
        <v>Non Irigasi</v>
      </c>
      <c r="L5800" t="s">
        <v>327</v>
      </c>
    </row>
    <row r="5801" spans="1:12" x14ac:dyDescent="0.25">
      <c r="A5801" s="1">
        <v>5800</v>
      </c>
      <c r="B5801" s="3">
        <v>15</v>
      </c>
      <c r="C5801" s="1">
        <v>106</v>
      </c>
      <c r="D5801" s="1">
        <v>2</v>
      </c>
      <c r="E5801" s="1">
        <v>9</v>
      </c>
      <c r="F5801" s="1">
        <v>0</v>
      </c>
      <c r="G5801">
        <f>VLOOKUP(C5801,reference!$A$1:$E$310,5,FALSE)</f>
        <v>5305060</v>
      </c>
      <c r="H5801" t="str">
        <f>VLOOKUP(C5801,reference!$A$1:$E$310,4,FALSE)</f>
        <v>BIBOKI UTARA</v>
      </c>
      <c r="I5801" t="str">
        <f>VLOOKUP($D5801,reference!$G$1:$H$25,2,FALSE)</f>
        <v>Hutan lahan kering sekunder / bekas tebangan</v>
      </c>
      <c r="J5801" t="str">
        <f>VLOOKUP($E5801,reference!$G$1:$H$25,2,FALSE)</f>
        <v>Semak belukar</v>
      </c>
      <c r="K5801" t="str">
        <f t="shared" si="90"/>
        <v>Non Irigasi</v>
      </c>
      <c r="L5801" t="s">
        <v>328</v>
      </c>
    </row>
    <row r="5802" spans="1:12" x14ac:dyDescent="0.25">
      <c r="A5802" s="1">
        <v>5801</v>
      </c>
      <c r="B5802" s="3">
        <v>355</v>
      </c>
      <c r="C5802" s="1">
        <v>112</v>
      </c>
      <c r="D5802" s="1">
        <v>12</v>
      </c>
      <c r="E5802" s="1">
        <v>1</v>
      </c>
      <c r="F5802" s="1">
        <v>0</v>
      </c>
      <c r="G5802">
        <f>VLOOKUP(C5802,reference!$A$1:$E$310,5,FALSE)</f>
        <v>5306052</v>
      </c>
      <c r="H5802" t="str">
        <f>VLOOKUP(C5802,reference!$A$1:$E$310,4,FALSE)</f>
        <v>NANAET DUABESI</v>
      </c>
      <c r="I5802" t="str">
        <f>VLOOKUP($D5802,reference!$G$1:$H$25,2,FALSE)</f>
        <v>Pertanian lahan kering</v>
      </c>
      <c r="J5802" t="str">
        <f>VLOOKUP($E5802,reference!$G$1:$H$25,2,FALSE)</f>
        <v>Hutan lahan kering primer</v>
      </c>
      <c r="K5802" t="str">
        <f t="shared" si="90"/>
        <v>Non Irigasi</v>
      </c>
      <c r="L5802" t="s">
        <v>327</v>
      </c>
    </row>
    <row r="5803" spans="1:12" x14ac:dyDescent="0.25">
      <c r="A5803" s="1">
        <v>5802</v>
      </c>
      <c r="B5803" s="3">
        <v>6696</v>
      </c>
      <c r="C5803" s="1">
        <v>103</v>
      </c>
      <c r="D5803" s="1">
        <v>2</v>
      </c>
      <c r="E5803" s="1">
        <v>2</v>
      </c>
      <c r="F5803" s="1">
        <v>0</v>
      </c>
      <c r="G5803">
        <f>VLOOKUP(C5803,reference!$A$1:$E$310,5,FALSE)</f>
        <v>5305050</v>
      </c>
      <c r="H5803" t="str">
        <f>VLOOKUP(C5803,reference!$A$1:$E$310,4,FALSE)</f>
        <v>BIBOKI SELATAN</v>
      </c>
      <c r="I5803" t="str">
        <f>VLOOKUP($D5803,reference!$G$1:$H$25,2,FALSE)</f>
        <v>Hutan lahan kering sekunder / bekas tebangan</v>
      </c>
      <c r="J5803" t="str">
        <f>VLOOKUP($E5803,reference!$G$1:$H$25,2,FALSE)</f>
        <v>Hutan lahan kering sekunder / bekas tebangan</v>
      </c>
      <c r="K5803" t="str">
        <f t="shared" si="90"/>
        <v>Non Irigasi</v>
      </c>
      <c r="L5803" t="s">
        <v>327</v>
      </c>
    </row>
    <row r="5804" spans="1:12" x14ac:dyDescent="0.25">
      <c r="A5804" s="1">
        <v>5803</v>
      </c>
      <c r="B5804" s="3">
        <v>1792</v>
      </c>
      <c r="C5804" s="1">
        <v>106</v>
      </c>
      <c r="D5804" s="1">
        <v>14</v>
      </c>
      <c r="E5804" s="1">
        <v>14</v>
      </c>
      <c r="F5804" s="1">
        <v>0</v>
      </c>
      <c r="G5804">
        <f>VLOOKUP(C5804,reference!$A$1:$E$310,5,FALSE)</f>
        <v>5305060</v>
      </c>
      <c r="H5804" t="str">
        <f>VLOOKUP(C5804,reference!$A$1:$E$310,4,FALSE)</f>
        <v>BIBOKI UTARA</v>
      </c>
      <c r="I5804" t="str">
        <f>VLOOKUP($D5804,reference!$G$1:$H$25,2,FALSE)</f>
        <v>Sawah</v>
      </c>
      <c r="J5804" t="str">
        <f>VLOOKUP($E5804,reference!$G$1:$H$25,2,FALSE)</f>
        <v>Sawah</v>
      </c>
      <c r="K5804" t="str">
        <f t="shared" si="90"/>
        <v>Non Irigasi</v>
      </c>
      <c r="L5804" t="s">
        <v>327</v>
      </c>
    </row>
    <row r="5805" spans="1:12" x14ac:dyDescent="0.25">
      <c r="A5805" s="1">
        <v>5804</v>
      </c>
      <c r="B5805" s="3">
        <v>67</v>
      </c>
      <c r="C5805" s="1">
        <v>103</v>
      </c>
      <c r="D5805" s="1">
        <v>2</v>
      </c>
      <c r="E5805" s="1">
        <v>12</v>
      </c>
      <c r="F5805" s="1">
        <v>0</v>
      </c>
      <c r="G5805">
        <f>VLOOKUP(C5805,reference!$A$1:$E$310,5,FALSE)</f>
        <v>5305050</v>
      </c>
      <c r="H5805" t="str">
        <f>VLOOKUP(C5805,reference!$A$1:$E$310,4,FALSE)</f>
        <v>BIBOKI SELATAN</v>
      </c>
      <c r="I5805" t="str">
        <f>VLOOKUP($D5805,reference!$G$1:$H$25,2,FALSE)</f>
        <v>Hutan lahan kering sekunder / bekas tebangan</v>
      </c>
      <c r="J5805" t="str">
        <f>VLOOKUP($E5805,reference!$G$1:$H$25,2,FALSE)</f>
        <v>Pertanian lahan kering</v>
      </c>
      <c r="K5805" t="str">
        <f t="shared" si="90"/>
        <v>Non Irigasi</v>
      </c>
      <c r="L5805" t="s">
        <v>328</v>
      </c>
    </row>
    <row r="5806" spans="1:12" x14ac:dyDescent="0.25">
      <c r="A5806" s="1">
        <v>5805</v>
      </c>
      <c r="B5806" s="3">
        <v>90</v>
      </c>
      <c r="C5806" s="1">
        <v>110</v>
      </c>
      <c r="D5806" s="1">
        <v>14</v>
      </c>
      <c r="E5806" s="1">
        <v>16</v>
      </c>
      <c r="F5806" s="1">
        <v>0</v>
      </c>
      <c r="G5806">
        <f>VLOOKUP(C5806,reference!$A$1:$E$310,5,FALSE)</f>
        <v>5306050</v>
      </c>
      <c r="H5806" t="str">
        <f>VLOOKUP(C5806,reference!$A$1:$E$310,4,FALSE)</f>
        <v>TASIFETO BARAT</v>
      </c>
      <c r="I5806" t="str">
        <f>VLOOKUP($D5806,reference!$G$1:$H$25,2,FALSE)</f>
        <v>Sawah</v>
      </c>
      <c r="J5806" t="str">
        <f>VLOOKUP($E5806,reference!$G$1:$H$25,2,FALSE)</f>
        <v>Pemukiman</v>
      </c>
      <c r="K5806" t="str">
        <f t="shared" si="90"/>
        <v>Non Irigasi</v>
      </c>
      <c r="L5806" t="s">
        <v>327</v>
      </c>
    </row>
    <row r="5807" spans="1:12" x14ac:dyDescent="0.25">
      <c r="A5807" s="1">
        <v>5806</v>
      </c>
      <c r="B5807" s="3">
        <v>60</v>
      </c>
      <c r="C5807" s="1">
        <v>95</v>
      </c>
      <c r="D5807" s="1">
        <v>11</v>
      </c>
      <c r="E5807" s="1">
        <v>9</v>
      </c>
      <c r="F5807" s="1">
        <v>0</v>
      </c>
      <c r="G5807">
        <f>VLOOKUP(C5807,reference!$A$1:$E$310,5,FALSE)</f>
        <v>5305026</v>
      </c>
      <c r="H5807" t="str">
        <f>VLOOKUP(C5807,reference!$A$1:$E$310,4,FALSE)</f>
        <v>NAIBENU</v>
      </c>
      <c r="I5807" t="str">
        <f>VLOOKUP($D5807,reference!$G$1:$H$25,2,FALSE)</f>
        <v>Savanna / Padang rumput</v>
      </c>
      <c r="J5807" t="str">
        <f>VLOOKUP($E5807,reference!$G$1:$H$25,2,FALSE)</f>
        <v>Semak belukar</v>
      </c>
      <c r="K5807" t="str">
        <f t="shared" si="90"/>
        <v>Non Irigasi</v>
      </c>
      <c r="L5807" t="s">
        <v>327</v>
      </c>
    </row>
    <row r="5808" spans="1:12" x14ac:dyDescent="0.25">
      <c r="A5808" s="1">
        <v>5807</v>
      </c>
      <c r="B5808" s="3">
        <v>343</v>
      </c>
      <c r="C5808" s="1">
        <v>99</v>
      </c>
      <c r="D5808" s="1">
        <v>2</v>
      </c>
      <c r="E5808" s="1">
        <v>14</v>
      </c>
      <c r="F5808" s="1">
        <v>0</v>
      </c>
      <c r="G5808">
        <f>VLOOKUP(C5808,reference!$A$1:$E$310,5,FALSE)</f>
        <v>5305041</v>
      </c>
      <c r="H5808" t="str">
        <f>VLOOKUP(C5808,reference!$A$1:$E$310,4,FALSE)</f>
        <v>INSANA UTARA</v>
      </c>
      <c r="I5808" t="str">
        <f>VLOOKUP($D5808,reference!$G$1:$H$25,2,FALSE)</f>
        <v>Hutan lahan kering sekunder / bekas tebangan</v>
      </c>
      <c r="J5808" t="str">
        <f>VLOOKUP($E5808,reference!$G$1:$H$25,2,FALSE)</f>
        <v>Sawah</v>
      </c>
      <c r="K5808" t="str">
        <f t="shared" si="90"/>
        <v>Non Irigasi</v>
      </c>
      <c r="L5808" t="s">
        <v>328</v>
      </c>
    </row>
    <row r="5809" spans="1:12" x14ac:dyDescent="0.25">
      <c r="A5809" s="1">
        <v>5808</v>
      </c>
      <c r="B5809" s="3">
        <v>157</v>
      </c>
      <c r="C5809" s="1">
        <v>108</v>
      </c>
      <c r="D5809" s="1">
        <v>2</v>
      </c>
      <c r="E5809" s="1">
        <v>13</v>
      </c>
      <c r="F5809" s="1">
        <v>0</v>
      </c>
      <c r="G5809">
        <f>VLOOKUP(C5809,reference!$A$1:$E$310,5,FALSE)</f>
        <v>5305062</v>
      </c>
      <c r="H5809" t="str">
        <f>VLOOKUP(C5809,reference!$A$1:$E$310,4,FALSE)</f>
        <v>BIBOKI FEOTLEU</v>
      </c>
      <c r="I5809" t="str">
        <f>VLOOKUP($D5809,reference!$G$1:$H$25,2,FALSE)</f>
        <v>Hutan lahan kering sekunder / bekas tebangan</v>
      </c>
      <c r="J5809" t="str">
        <f>VLOOKUP($E5809,reference!$G$1:$H$25,2,FALSE)</f>
        <v>Pertanian lahan kering  campur semak / kebun campur</v>
      </c>
      <c r="K5809" t="str">
        <f t="shared" si="90"/>
        <v>Non Irigasi</v>
      </c>
      <c r="L5809" t="s">
        <v>328</v>
      </c>
    </row>
    <row r="5810" spans="1:12" x14ac:dyDescent="0.25">
      <c r="A5810" s="1">
        <v>5809</v>
      </c>
      <c r="B5810" s="3">
        <v>30</v>
      </c>
      <c r="C5810" s="1">
        <v>106</v>
      </c>
      <c r="D5810" s="1">
        <v>13</v>
      </c>
      <c r="E5810" s="1">
        <v>2</v>
      </c>
      <c r="F5810" s="1">
        <v>0</v>
      </c>
      <c r="G5810">
        <f>VLOOKUP(C5810,reference!$A$1:$E$310,5,FALSE)</f>
        <v>5305060</v>
      </c>
      <c r="H5810" t="str">
        <f>VLOOKUP(C5810,reference!$A$1:$E$310,4,FALSE)</f>
        <v>BIBOKI UTARA</v>
      </c>
      <c r="I5810" t="str">
        <f>VLOOKUP($D5810,reference!$G$1:$H$25,2,FALSE)</f>
        <v>Pertanian lahan kering  campur semak / kebun campur</v>
      </c>
      <c r="J5810" t="str">
        <f>VLOOKUP($E5810,reference!$G$1:$H$25,2,FALSE)</f>
        <v>Hutan lahan kering sekunder / bekas tebangan</v>
      </c>
      <c r="K5810" t="str">
        <f t="shared" si="90"/>
        <v>Non Irigasi</v>
      </c>
      <c r="L5810" t="s">
        <v>327</v>
      </c>
    </row>
    <row r="5811" spans="1:12" x14ac:dyDescent="0.25">
      <c r="A5811" s="1">
        <v>5810</v>
      </c>
      <c r="B5811" s="3">
        <v>1209</v>
      </c>
      <c r="C5811" s="1">
        <v>106</v>
      </c>
      <c r="D5811" s="1">
        <v>13</v>
      </c>
      <c r="E5811" s="1">
        <v>13</v>
      </c>
      <c r="F5811" s="1">
        <v>0</v>
      </c>
      <c r="G5811">
        <f>VLOOKUP(C5811,reference!$A$1:$E$310,5,FALSE)</f>
        <v>5305060</v>
      </c>
      <c r="H5811" t="str">
        <f>VLOOKUP(C5811,reference!$A$1:$E$310,4,FALSE)</f>
        <v>BIBOKI UTARA</v>
      </c>
      <c r="I5811" t="str">
        <f>VLOOKUP($D5811,reference!$G$1:$H$25,2,FALSE)</f>
        <v>Pertanian lahan kering  campur semak / kebun campur</v>
      </c>
      <c r="J5811" t="str">
        <f>VLOOKUP($E5811,reference!$G$1:$H$25,2,FALSE)</f>
        <v>Pertanian lahan kering  campur semak / kebun campur</v>
      </c>
      <c r="K5811" t="str">
        <f t="shared" si="90"/>
        <v>Non Irigasi</v>
      </c>
      <c r="L5811" t="s">
        <v>327</v>
      </c>
    </row>
    <row r="5812" spans="1:12" x14ac:dyDescent="0.25">
      <c r="A5812" s="1">
        <v>5811</v>
      </c>
      <c r="B5812" s="3">
        <v>1</v>
      </c>
      <c r="C5812" s="1">
        <v>106</v>
      </c>
      <c r="D5812" s="1">
        <v>14</v>
      </c>
      <c r="E5812" s="1">
        <v>2</v>
      </c>
      <c r="F5812" s="1">
        <v>0</v>
      </c>
      <c r="G5812">
        <f>VLOOKUP(C5812,reference!$A$1:$E$310,5,FALSE)</f>
        <v>5305060</v>
      </c>
      <c r="H5812" t="str">
        <f>VLOOKUP(C5812,reference!$A$1:$E$310,4,FALSE)</f>
        <v>BIBOKI UTARA</v>
      </c>
      <c r="I5812" t="str">
        <f>VLOOKUP($D5812,reference!$G$1:$H$25,2,FALSE)</f>
        <v>Sawah</v>
      </c>
      <c r="J5812" t="str">
        <f>VLOOKUP($E5812,reference!$G$1:$H$25,2,FALSE)</f>
        <v>Hutan lahan kering sekunder / bekas tebangan</v>
      </c>
      <c r="K5812" t="str">
        <f t="shared" si="90"/>
        <v>Non Irigasi</v>
      </c>
      <c r="L5812" t="s">
        <v>327</v>
      </c>
    </row>
    <row r="5813" spans="1:12" x14ac:dyDescent="0.25">
      <c r="A5813" s="1">
        <v>5812</v>
      </c>
      <c r="B5813" s="3">
        <v>243</v>
      </c>
      <c r="C5813" s="1">
        <v>106</v>
      </c>
      <c r="D5813" s="1">
        <v>14</v>
      </c>
      <c r="E5813" s="1">
        <v>16</v>
      </c>
      <c r="F5813" s="1">
        <v>0</v>
      </c>
      <c r="G5813">
        <f>VLOOKUP(C5813,reference!$A$1:$E$310,5,FALSE)</f>
        <v>5305060</v>
      </c>
      <c r="H5813" t="str">
        <f>VLOOKUP(C5813,reference!$A$1:$E$310,4,FALSE)</f>
        <v>BIBOKI UTARA</v>
      </c>
      <c r="I5813" t="str">
        <f>VLOOKUP($D5813,reference!$G$1:$H$25,2,FALSE)</f>
        <v>Sawah</v>
      </c>
      <c r="J5813" t="str">
        <f>VLOOKUP($E5813,reference!$G$1:$H$25,2,FALSE)</f>
        <v>Pemukiman</v>
      </c>
      <c r="K5813" t="str">
        <f t="shared" si="90"/>
        <v>Non Irigasi</v>
      </c>
      <c r="L5813" t="s">
        <v>327</v>
      </c>
    </row>
    <row r="5814" spans="1:12" x14ac:dyDescent="0.25">
      <c r="A5814" s="1">
        <v>5813</v>
      </c>
      <c r="B5814" s="3">
        <v>169</v>
      </c>
      <c r="C5814" s="1">
        <v>103</v>
      </c>
      <c r="D5814" s="1">
        <v>2</v>
      </c>
      <c r="E5814" s="1">
        <v>7</v>
      </c>
      <c r="F5814" s="1">
        <v>0</v>
      </c>
      <c r="G5814">
        <f>VLOOKUP(C5814,reference!$A$1:$E$310,5,FALSE)</f>
        <v>5305050</v>
      </c>
      <c r="H5814" t="str">
        <f>VLOOKUP(C5814,reference!$A$1:$E$310,4,FALSE)</f>
        <v>BIBOKI SELATAN</v>
      </c>
      <c r="I5814" t="str">
        <f>VLOOKUP($D5814,reference!$G$1:$H$25,2,FALSE)</f>
        <v>Hutan lahan kering sekunder / bekas tebangan</v>
      </c>
      <c r="J5814" t="str">
        <f>VLOOKUP($E5814,reference!$G$1:$H$25,2,FALSE)</f>
        <v>Hutan tanaman</v>
      </c>
      <c r="K5814" t="str">
        <f t="shared" si="90"/>
        <v>Non Irigasi</v>
      </c>
      <c r="L5814" t="s">
        <v>328</v>
      </c>
    </row>
    <row r="5815" spans="1:12" x14ac:dyDescent="0.25">
      <c r="A5815" s="1">
        <v>5814</v>
      </c>
      <c r="B5815" s="3">
        <v>22</v>
      </c>
      <c r="C5815" s="1">
        <v>106</v>
      </c>
      <c r="D5815" s="1">
        <v>13</v>
      </c>
      <c r="E5815" s="1">
        <v>14</v>
      </c>
      <c r="F5815" s="1">
        <v>0</v>
      </c>
      <c r="G5815">
        <f>VLOOKUP(C5815,reference!$A$1:$E$310,5,FALSE)</f>
        <v>5305060</v>
      </c>
      <c r="H5815" t="str">
        <f>VLOOKUP(C5815,reference!$A$1:$E$310,4,FALSE)</f>
        <v>BIBOKI UTARA</v>
      </c>
      <c r="I5815" t="str">
        <f>VLOOKUP($D5815,reference!$G$1:$H$25,2,FALSE)</f>
        <v>Pertanian lahan kering  campur semak / kebun campur</v>
      </c>
      <c r="J5815" t="str">
        <f>VLOOKUP($E5815,reference!$G$1:$H$25,2,FALSE)</f>
        <v>Sawah</v>
      </c>
      <c r="K5815" t="str">
        <f t="shared" si="90"/>
        <v>Non Irigasi</v>
      </c>
      <c r="L5815" t="s">
        <v>327</v>
      </c>
    </row>
    <row r="5816" spans="1:12" x14ac:dyDescent="0.25">
      <c r="A5816" s="1">
        <v>5815</v>
      </c>
      <c r="B5816" s="3">
        <v>3</v>
      </c>
      <c r="C5816" s="1">
        <v>106</v>
      </c>
      <c r="D5816" s="1">
        <v>14</v>
      </c>
      <c r="E5816" s="1">
        <v>12</v>
      </c>
      <c r="F5816" s="1">
        <v>0</v>
      </c>
      <c r="G5816">
        <f>VLOOKUP(C5816,reference!$A$1:$E$310,5,FALSE)</f>
        <v>5305060</v>
      </c>
      <c r="H5816" t="str">
        <f>VLOOKUP(C5816,reference!$A$1:$E$310,4,FALSE)</f>
        <v>BIBOKI UTARA</v>
      </c>
      <c r="I5816" t="str">
        <f>VLOOKUP($D5816,reference!$G$1:$H$25,2,FALSE)</f>
        <v>Sawah</v>
      </c>
      <c r="J5816" t="str">
        <f>VLOOKUP($E5816,reference!$G$1:$H$25,2,FALSE)</f>
        <v>Pertanian lahan kering</v>
      </c>
      <c r="K5816" t="str">
        <f t="shared" si="90"/>
        <v>Non Irigasi</v>
      </c>
      <c r="L5816" t="s">
        <v>327</v>
      </c>
    </row>
    <row r="5817" spans="1:12" x14ac:dyDescent="0.25">
      <c r="A5817" s="1">
        <v>5816</v>
      </c>
      <c r="B5817" s="3">
        <v>72</v>
      </c>
      <c r="C5817" s="1">
        <v>112</v>
      </c>
      <c r="D5817" s="1">
        <v>2</v>
      </c>
      <c r="E5817" s="1">
        <v>2</v>
      </c>
      <c r="F5817" s="1">
        <v>0</v>
      </c>
      <c r="G5817">
        <f>VLOOKUP(C5817,reference!$A$1:$E$310,5,FALSE)</f>
        <v>5306052</v>
      </c>
      <c r="H5817" t="str">
        <f>VLOOKUP(C5817,reference!$A$1:$E$310,4,FALSE)</f>
        <v>NANAET DUABESI</v>
      </c>
      <c r="I5817" t="str">
        <f>VLOOKUP($D5817,reference!$G$1:$H$25,2,FALSE)</f>
        <v>Hutan lahan kering sekunder / bekas tebangan</v>
      </c>
      <c r="J5817" t="str">
        <f>VLOOKUP($E5817,reference!$G$1:$H$25,2,FALSE)</f>
        <v>Hutan lahan kering sekunder / bekas tebangan</v>
      </c>
      <c r="K5817" t="str">
        <f t="shared" si="90"/>
        <v>Non Irigasi</v>
      </c>
      <c r="L5817" t="s">
        <v>327</v>
      </c>
    </row>
    <row r="5818" spans="1:12" x14ac:dyDescent="0.25">
      <c r="A5818" s="1">
        <v>5817</v>
      </c>
      <c r="B5818" s="3">
        <v>3</v>
      </c>
      <c r="C5818" s="1">
        <v>101</v>
      </c>
      <c r="D5818" s="1">
        <v>18</v>
      </c>
      <c r="E5818" s="1">
        <v>2</v>
      </c>
      <c r="F5818" s="1">
        <v>0</v>
      </c>
      <c r="G5818">
        <f>VLOOKUP(C5818,reference!$A$1:$E$310,5,FALSE)</f>
        <v>5305043</v>
      </c>
      <c r="H5818" t="str">
        <f>VLOOKUP(C5818,reference!$A$1:$E$310,4,FALSE)</f>
        <v>INSANA TENGAH</v>
      </c>
      <c r="I5818" t="str">
        <f>VLOOKUP($D5818,reference!$G$1:$H$25,2,FALSE)</f>
        <v>Lahan terbuka</v>
      </c>
      <c r="J5818" t="str">
        <f>VLOOKUP($E5818,reference!$G$1:$H$25,2,FALSE)</f>
        <v>Hutan lahan kering sekunder / bekas tebangan</v>
      </c>
      <c r="K5818" t="str">
        <f t="shared" si="90"/>
        <v>Non Irigasi</v>
      </c>
      <c r="L5818" t="s">
        <v>327</v>
      </c>
    </row>
    <row r="5819" spans="1:12" x14ac:dyDescent="0.25">
      <c r="A5819" s="1">
        <v>5818</v>
      </c>
      <c r="B5819" s="3">
        <v>34</v>
      </c>
      <c r="C5819" s="1">
        <v>101</v>
      </c>
      <c r="D5819" s="1">
        <v>9</v>
      </c>
      <c r="E5819" s="1">
        <v>2</v>
      </c>
      <c r="F5819" s="1">
        <v>0</v>
      </c>
      <c r="G5819">
        <f>VLOOKUP(C5819,reference!$A$1:$E$310,5,FALSE)</f>
        <v>5305043</v>
      </c>
      <c r="H5819" t="str">
        <f>VLOOKUP(C5819,reference!$A$1:$E$310,4,FALSE)</f>
        <v>INSANA TENGAH</v>
      </c>
      <c r="I5819" t="str">
        <f>VLOOKUP($D5819,reference!$G$1:$H$25,2,FALSE)</f>
        <v>Semak belukar</v>
      </c>
      <c r="J5819" t="str">
        <f>VLOOKUP($E5819,reference!$G$1:$H$25,2,FALSE)</f>
        <v>Hutan lahan kering sekunder / bekas tebangan</v>
      </c>
      <c r="K5819" t="str">
        <f t="shared" si="90"/>
        <v>Non Irigasi</v>
      </c>
      <c r="L5819" t="s">
        <v>327</v>
      </c>
    </row>
    <row r="5820" spans="1:12" x14ac:dyDescent="0.25">
      <c r="A5820" s="1">
        <v>5819</v>
      </c>
      <c r="B5820" s="3">
        <v>795</v>
      </c>
      <c r="C5820" s="1">
        <v>106</v>
      </c>
      <c r="D5820" s="1">
        <v>2</v>
      </c>
      <c r="E5820" s="1">
        <v>13</v>
      </c>
      <c r="F5820" s="1">
        <v>0</v>
      </c>
      <c r="G5820">
        <f>VLOOKUP(C5820,reference!$A$1:$E$310,5,FALSE)</f>
        <v>5305060</v>
      </c>
      <c r="H5820" t="str">
        <f>VLOOKUP(C5820,reference!$A$1:$E$310,4,FALSE)</f>
        <v>BIBOKI UTARA</v>
      </c>
      <c r="I5820" t="str">
        <f>VLOOKUP($D5820,reference!$G$1:$H$25,2,FALSE)</f>
        <v>Hutan lahan kering sekunder / bekas tebangan</v>
      </c>
      <c r="J5820" t="str">
        <f>VLOOKUP($E5820,reference!$G$1:$H$25,2,FALSE)</f>
        <v>Pertanian lahan kering  campur semak / kebun campur</v>
      </c>
      <c r="K5820" t="str">
        <f t="shared" si="90"/>
        <v>Non Irigasi</v>
      </c>
      <c r="L5820" t="s">
        <v>328</v>
      </c>
    </row>
    <row r="5821" spans="1:12" x14ac:dyDescent="0.25">
      <c r="A5821" s="1">
        <v>5820</v>
      </c>
      <c r="B5821" s="3">
        <v>2</v>
      </c>
      <c r="C5821" s="1">
        <v>95</v>
      </c>
      <c r="D5821" s="1">
        <v>2</v>
      </c>
      <c r="E5821" s="1">
        <v>14</v>
      </c>
      <c r="F5821" s="1">
        <v>0</v>
      </c>
      <c r="G5821">
        <f>VLOOKUP(C5821,reference!$A$1:$E$310,5,FALSE)</f>
        <v>5305026</v>
      </c>
      <c r="H5821" t="str">
        <f>VLOOKUP(C5821,reference!$A$1:$E$310,4,FALSE)</f>
        <v>NAIBENU</v>
      </c>
      <c r="I5821" t="str">
        <f>VLOOKUP($D5821,reference!$G$1:$H$25,2,FALSE)</f>
        <v>Hutan lahan kering sekunder / bekas tebangan</v>
      </c>
      <c r="J5821" t="str">
        <f>VLOOKUP($E5821,reference!$G$1:$H$25,2,FALSE)</f>
        <v>Sawah</v>
      </c>
      <c r="K5821" t="str">
        <f t="shared" si="90"/>
        <v>Non Irigasi</v>
      </c>
      <c r="L5821" t="s">
        <v>328</v>
      </c>
    </row>
    <row r="5822" spans="1:12" x14ac:dyDescent="0.25">
      <c r="A5822" s="1">
        <v>5821</v>
      </c>
      <c r="B5822" s="3">
        <v>29</v>
      </c>
      <c r="C5822" s="1">
        <v>105</v>
      </c>
      <c r="D5822" s="1">
        <v>13</v>
      </c>
      <c r="E5822" s="1">
        <v>16</v>
      </c>
      <c r="F5822" s="1">
        <v>0</v>
      </c>
      <c r="G5822">
        <f>VLOOKUP(C5822,reference!$A$1:$E$310,5,FALSE)</f>
        <v>5305052</v>
      </c>
      <c r="H5822" t="str">
        <f>VLOOKUP(C5822,reference!$A$1:$E$310,4,FALSE)</f>
        <v>BIBOKI MOENLEU</v>
      </c>
      <c r="I5822" t="str">
        <f>VLOOKUP($D5822,reference!$G$1:$H$25,2,FALSE)</f>
        <v>Pertanian lahan kering  campur semak / kebun campur</v>
      </c>
      <c r="J5822" t="str">
        <f>VLOOKUP($E5822,reference!$G$1:$H$25,2,FALSE)</f>
        <v>Pemukiman</v>
      </c>
      <c r="K5822" t="str">
        <f t="shared" si="90"/>
        <v>Non Irigasi</v>
      </c>
      <c r="L5822" t="s">
        <v>327</v>
      </c>
    </row>
    <row r="5823" spans="1:12" x14ac:dyDescent="0.25">
      <c r="A5823" s="1">
        <v>5822</v>
      </c>
      <c r="B5823" s="3">
        <v>41</v>
      </c>
      <c r="C5823" s="1">
        <v>27</v>
      </c>
      <c r="D5823" s="1">
        <v>0</v>
      </c>
      <c r="E5823" s="1">
        <v>0</v>
      </c>
      <c r="F5823" s="1">
        <v>0</v>
      </c>
      <c r="G5823">
        <f>VLOOKUP(C5823,reference!$A$1:$E$310,5,FALSE)</f>
        <v>5302080</v>
      </c>
      <c r="H5823" t="str">
        <f>VLOOKUP(C5823,reference!$A$1:$E$310,4,FALSE)</f>
        <v>HAHARU</v>
      </c>
      <c r="I5823" t="str">
        <f>VLOOKUP($D5823,reference!$G$1:$H$25,2,FALSE)</f>
        <v>No data</v>
      </c>
      <c r="J5823" t="str">
        <f>VLOOKUP($E5823,reference!$G$1:$H$25,2,FALSE)</f>
        <v>No data</v>
      </c>
      <c r="K5823" t="str">
        <f t="shared" si="90"/>
        <v>Non Irigasi</v>
      </c>
      <c r="L5823" t="s">
        <v>327</v>
      </c>
    </row>
    <row r="5824" spans="1:12" x14ac:dyDescent="0.25">
      <c r="A5824" s="1">
        <v>5823</v>
      </c>
      <c r="B5824" s="3">
        <v>44</v>
      </c>
      <c r="C5824" s="1">
        <v>27</v>
      </c>
      <c r="D5824" s="1">
        <v>0</v>
      </c>
      <c r="E5824" s="1">
        <v>11</v>
      </c>
      <c r="F5824" s="1">
        <v>0</v>
      </c>
      <c r="G5824">
        <f>VLOOKUP(C5824,reference!$A$1:$E$310,5,FALSE)</f>
        <v>5302080</v>
      </c>
      <c r="H5824" t="str">
        <f>VLOOKUP(C5824,reference!$A$1:$E$310,4,FALSE)</f>
        <v>HAHARU</v>
      </c>
      <c r="I5824" t="str">
        <f>VLOOKUP($D5824,reference!$G$1:$H$25,2,FALSE)</f>
        <v>No data</v>
      </c>
      <c r="J5824" t="str">
        <f>VLOOKUP($E5824,reference!$G$1:$H$25,2,FALSE)</f>
        <v>Savanna / Padang rumput</v>
      </c>
      <c r="K5824" t="str">
        <f t="shared" si="90"/>
        <v>Non Irigasi</v>
      </c>
      <c r="L5824" t="s">
        <v>327</v>
      </c>
    </row>
    <row r="5825" spans="1:12" x14ac:dyDescent="0.25">
      <c r="A5825" s="1">
        <v>5824</v>
      </c>
      <c r="B5825" s="3">
        <v>72</v>
      </c>
      <c r="C5825" s="1">
        <v>99</v>
      </c>
      <c r="D5825" s="1">
        <v>18</v>
      </c>
      <c r="E5825" s="1">
        <v>14</v>
      </c>
      <c r="F5825" s="1">
        <v>0</v>
      </c>
      <c r="G5825">
        <f>VLOOKUP(C5825,reference!$A$1:$E$310,5,FALSE)</f>
        <v>5305041</v>
      </c>
      <c r="H5825" t="str">
        <f>VLOOKUP(C5825,reference!$A$1:$E$310,4,FALSE)</f>
        <v>INSANA UTARA</v>
      </c>
      <c r="I5825" t="str">
        <f>VLOOKUP($D5825,reference!$G$1:$H$25,2,FALSE)</f>
        <v>Lahan terbuka</v>
      </c>
      <c r="J5825" t="str">
        <f>VLOOKUP($E5825,reference!$G$1:$H$25,2,FALSE)</f>
        <v>Sawah</v>
      </c>
      <c r="K5825" t="str">
        <f t="shared" si="90"/>
        <v>Non Irigasi</v>
      </c>
      <c r="L5825" t="s">
        <v>327</v>
      </c>
    </row>
    <row r="5826" spans="1:12" x14ac:dyDescent="0.25">
      <c r="A5826" s="1">
        <v>5825</v>
      </c>
      <c r="B5826" s="3">
        <v>1</v>
      </c>
      <c r="C5826" s="1">
        <v>103</v>
      </c>
      <c r="D5826" s="1">
        <v>18</v>
      </c>
      <c r="E5826" s="1">
        <v>20</v>
      </c>
      <c r="F5826" s="1">
        <v>0</v>
      </c>
      <c r="G5826">
        <f>VLOOKUP(C5826,reference!$A$1:$E$310,5,FALSE)</f>
        <v>5305050</v>
      </c>
      <c r="H5826" t="str">
        <f>VLOOKUP(C5826,reference!$A$1:$E$310,4,FALSE)</f>
        <v>BIBOKI SELATAN</v>
      </c>
      <c r="I5826" t="str">
        <f>VLOOKUP($D5826,reference!$G$1:$H$25,2,FALSE)</f>
        <v>Lahan terbuka</v>
      </c>
      <c r="J5826" t="str">
        <f>VLOOKUP($E5826,reference!$G$1:$H$25,2,FALSE)</f>
        <v>Tubuh air</v>
      </c>
      <c r="K5826" t="str">
        <f t="shared" si="90"/>
        <v>Non Irigasi</v>
      </c>
      <c r="L5826" t="s">
        <v>327</v>
      </c>
    </row>
    <row r="5827" spans="1:12" x14ac:dyDescent="0.25">
      <c r="A5827" s="1">
        <v>5826</v>
      </c>
      <c r="B5827" s="3">
        <v>34794</v>
      </c>
      <c r="C5827" s="1">
        <v>27</v>
      </c>
      <c r="D5827" s="1">
        <v>11</v>
      </c>
      <c r="E5827" s="1">
        <v>11</v>
      </c>
      <c r="F5827" s="1">
        <v>0</v>
      </c>
      <c r="G5827">
        <f>VLOOKUP(C5827,reference!$A$1:$E$310,5,FALSE)</f>
        <v>5302080</v>
      </c>
      <c r="H5827" t="str">
        <f>VLOOKUP(C5827,reference!$A$1:$E$310,4,FALSE)</f>
        <v>HAHARU</v>
      </c>
      <c r="I5827" t="str">
        <f>VLOOKUP($D5827,reference!$G$1:$H$25,2,FALSE)</f>
        <v>Savanna / Padang rumput</v>
      </c>
      <c r="J5827" t="str">
        <f>VLOOKUP($E5827,reference!$G$1:$H$25,2,FALSE)</f>
        <v>Savanna / Padang rumput</v>
      </c>
      <c r="K5827" t="str">
        <f t="shared" ref="K5827:K5890" si="91">IF(F5827=0,"Non Irigasi","Buffer Irigasi")</f>
        <v>Non Irigasi</v>
      </c>
      <c r="L5827" t="s">
        <v>327</v>
      </c>
    </row>
    <row r="5828" spans="1:12" x14ac:dyDescent="0.25">
      <c r="A5828" s="1">
        <v>5827</v>
      </c>
      <c r="B5828" s="3">
        <v>2</v>
      </c>
      <c r="C5828" s="1">
        <v>108</v>
      </c>
      <c r="D5828" s="1">
        <v>2</v>
      </c>
      <c r="E5828" s="1">
        <v>7</v>
      </c>
      <c r="F5828" s="1">
        <v>0</v>
      </c>
      <c r="G5828">
        <f>VLOOKUP(C5828,reference!$A$1:$E$310,5,FALSE)</f>
        <v>5305062</v>
      </c>
      <c r="H5828" t="str">
        <f>VLOOKUP(C5828,reference!$A$1:$E$310,4,FALSE)</f>
        <v>BIBOKI FEOTLEU</v>
      </c>
      <c r="I5828" t="str">
        <f>VLOOKUP($D5828,reference!$G$1:$H$25,2,FALSE)</f>
        <v>Hutan lahan kering sekunder / bekas tebangan</v>
      </c>
      <c r="J5828" t="str">
        <f>VLOOKUP($E5828,reference!$G$1:$H$25,2,FALSE)</f>
        <v>Hutan tanaman</v>
      </c>
      <c r="K5828" t="str">
        <f t="shared" si="91"/>
        <v>Non Irigasi</v>
      </c>
      <c r="L5828" t="s">
        <v>328</v>
      </c>
    </row>
    <row r="5829" spans="1:12" x14ac:dyDescent="0.25">
      <c r="A5829" s="1">
        <v>5828</v>
      </c>
      <c r="B5829" s="3">
        <v>165</v>
      </c>
      <c r="C5829" s="1">
        <v>95</v>
      </c>
      <c r="D5829" s="1">
        <v>2</v>
      </c>
      <c r="E5829" s="1">
        <v>12</v>
      </c>
      <c r="F5829" s="1">
        <v>0</v>
      </c>
      <c r="G5829">
        <f>VLOOKUP(C5829,reference!$A$1:$E$310,5,FALSE)</f>
        <v>5305026</v>
      </c>
      <c r="H5829" t="str">
        <f>VLOOKUP(C5829,reference!$A$1:$E$310,4,FALSE)</f>
        <v>NAIBENU</v>
      </c>
      <c r="I5829" t="str">
        <f>VLOOKUP($D5829,reference!$G$1:$H$25,2,FALSE)</f>
        <v>Hutan lahan kering sekunder / bekas tebangan</v>
      </c>
      <c r="J5829" t="str">
        <f>VLOOKUP($E5829,reference!$G$1:$H$25,2,FALSE)</f>
        <v>Pertanian lahan kering</v>
      </c>
      <c r="K5829" t="str">
        <f t="shared" si="91"/>
        <v>Non Irigasi</v>
      </c>
      <c r="L5829" t="s">
        <v>328</v>
      </c>
    </row>
    <row r="5830" spans="1:12" x14ac:dyDescent="0.25">
      <c r="A5830" s="1">
        <v>5829</v>
      </c>
      <c r="B5830" s="3">
        <v>17</v>
      </c>
      <c r="C5830" s="1">
        <v>99</v>
      </c>
      <c r="D5830" s="1">
        <v>18</v>
      </c>
      <c r="E5830" s="1">
        <v>9</v>
      </c>
      <c r="F5830" s="1">
        <v>0</v>
      </c>
      <c r="G5830">
        <f>VLOOKUP(C5830,reference!$A$1:$E$310,5,FALSE)</f>
        <v>5305041</v>
      </c>
      <c r="H5830" t="str">
        <f>VLOOKUP(C5830,reference!$A$1:$E$310,4,FALSE)</f>
        <v>INSANA UTARA</v>
      </c>
      <c r="I5830" t="str">
        <f>VLOOKUP($D5830,reference!$G$1:$H$25,2,FALSE)</f>
        <v>Lahan terbuka</v>
      </c>
      <c r="J5830" t="str">
        <f>VLOOKUP($E5830,reference!$G$1:$H$25,2,FALSE)</f>
        <v>Semak belukar</v>
      </c>
      <c r="K5830" t="str">
        <f t="shared" si="91"/>
        <v>Non Irigasi</v>
      </c>
      <c r="L5830" t="s">
        <v>327</v>
      </c>
    </row>
    <row r="5831" spans="1:12" x14ac:dyDescent="0.25">
      <c r="A5831" s="1">
        <v>5830</v>
      </c>
      <c r="B5831" s="3">
        <v>2147</v>
      </c>
      <c r="C5831" s="1">
        <v>103</v>
      </c>
      <c r="D5831" s="1">
        <v>2</v>
      </c>
      <c r="E5831" s="1">
        <v>13</v>
      </c>
      <c r="F5831" s="1">
        <v>0</v>
      </c>
      <c r="G5831">
        <f>VLOOKUP(C5831,reference!$A$1:$E$310,5,FALSE)</f>
        <v>5305050</v>
      </c>
      <c r="H5831" t="str">
        <f>VLOOKUP(C5831,reference!$A$1:$E$310,4,FALSE)</f>
        <v>BIBOKI SELATAN</v>
      </c>
      <c r="I5831" t="str">
        <f>VLOOKUP($D5831,reference!$G$1:$H$25,2,FALSE)</f>
        <v>Hutan lahan kering sekunder / bekas tebangan</v>
      </c>
      <c r="J5831" t="str">
        <f>VLOOKUP($E5831,reference!$G$1:$H$25,2,FALSE)</f>
        <v>Pertanian lahan kering  campur semak / kebun campur</v>
      </c>
      <c r="K5831" t="str">
        <f t="shared" si="91"/>
        <v>Non Irigasi</v>
      </c>
      <c r="L5831" t="s">
        <v>328</v>
      </c>
    </row>
    <row r="5832" spans="1:12" x14ac:dyDescent="0.25">
      <c r="A5832" s="1">
        <v>5831</v>
      </c>
      <c r="B5832" s="3">
        <v>11</v>
      </c>
      <c r="C5832" s="1">
        <v>112</v>
      </c>
      <c r="D5832" s="1">
        <v>2</v>
      </c>
      <c r="E5832" s="1">
        <v>9</v>
      </c>
      <c r="F5832" s="1">
        <v>0</v>
      </c>
      <c r="G5832">
        <f>VLOOKUP(C5832,reference!$A$1:$E$310,5,FALSE)</f>
        <v>5306052</v>
      </c>
      <c r="H5832" t="str">
        <f>VLOOKUP(C5832,reference!$A$1:$E$310,4,FALSE)</f>
        <v>NANAET DUABESI</v>
      </c>
      <c r="I5832" t="str">
        <f>VLOOKUP($D5832,reference!$G$1:$H$25,2,FALSE)</f>
        <v>Hutan lahan kering sekunder / bekas tebangan</v>
      </c>
      <c r="J5832" t="str">
        <f>VLOOKUP($E5832,reference!$G$1:$H$25,2,FALSE)</f>
        <v>Semak belukar</v>
      </c>
      <c r="K5832" t="str">
        <f t="shared" si="91"/>
        <v>Non Irigasi</v>
      </c>
      <c r="L5832" t="s">
        <v>328</v>
      </c>
    </row>
    <row r="5833" spans="1:12" x14ac:dyDescent="0.25">
      <c r="A5833" s="1">
        <v>5832</v>
      </c>
      <c r="B5833" s="3">
        <v>34</v>
      </c>
      <c r="C5833" s="1">
        <v>103</v>
      </c>
      <c r="D5833" s="1">
        <v>2</v>
      </c>
      <c r="E5833" s="1">
        <v>20</v>
      </c>
      <c r="F5833" s="1">
        <v>0</v>
      </c>
      <c r="G5833">
        <f>VLOOKUP(C5833,reference!$A$1:$E$310,5,FALSE)</f>
        <v>5305050</v>
      </c>
      <c r="H5833" t="str">
        <f>VLOOKUP(C5833,reference!$A$1:$E$310,4,FALSE)</f>
        <v>BIBOKI SELATAN</v>
      </c>
      <c r="I5833" t="str">
        <f>VLOOKUP($D5833,reference!$G$1:$H$25,2,FALSE)</f>
        <v>Hutan lahan kering sekunder / bekas tebangan</v>
      </c>
      <c r="J5833" t="str">
        <f>VLOOKUP($E5833,reference!$G$1:$H$25,2,FALSE)</f>
        <v>Tubuh air</v>
      </c>
      <c r="K5833" t="str">
        <f t="shared" si="91"/>
        <v>Non Irigasi</v>
      </c>
      <c r="L5833" t="s">
        <v>328</v>
      </c>
    </row>
    <row r="5834" spans="1:12" x14ac:dyDescent="0.25">
      <c r="A5834" s="1">
        <v>5833</v>
      </c>
      <c r="B5834" s="3">
        <v>82</v>
      </c>
      <c r="C5834" s="1">
        <v>106</v>
      </c>
      <c r="D5834" s="1">
        <v>13</v>
      </c>
      <c r="E5834" s="1">
        <v>16</v>
      </c>
      <c r="F5834" s="1">
        <v>0</v>
      </c>
      <c r="G5834">
        <f>VLOOKUP(C5834,reference!$A$1:$E$310,5,FALSE)</f>
        <v>5305060</v>
      </c>
      <c r="H5834" t="str">
        <f>VLOOKUP(C5834,reference!$A$1:$E$310,4,FALSE)</f>
        <v>BIBOKI UTARA</v>
      </c>
      <c r="I5834" t="str">
        <f>VLOOKUP($D5834,reference!$G$1:$H$25,2,FALSE)</f>
        <v>Pertanian lahan kering  campur semak / kebun campur</v>
      </c>
      <c r="J5834" t="str">
        <f>VLOOKUP($E5834,reference!$G$1:$H$25,2,FALSE)</f>
        <v>Pemukiman</v>
      </c>
      <c r="K5834" t="str">
        <f t="shared" si="91"/>
        <v>Non Irigasi</v>
      </c>
      <c r="L5834" t="s">
        <v>327</v>
      </c>
    </row>
    <row r="5835" spans="1:12" x14ac:dyDescent="0.25">
      <c r="A5835" s="1">
        <v>5834</v>
      </c>
      <c r="B5835" s="3">
        <v>1444</v>
      </c>
      <c r="C5835" s="1">
        <v>103</v>
      </c>
      <c r="D5835" s="1">
        <v>2</v>
      </c>
      <c r="E5835" s="1">
        <v>11</v>
      </c>
      <c r="F5835" s="1">
        <v>0</v>
      </c>
      <c r="G5835">
        <f>VLOOKUP(C5835,reference!$A$1:$E$310,5,FALSE)</f>
        <v>5305050</v>
      </c>
      <c r="H5835" t="str">
        <f>VLOOKUP(C5835,reference!$A$1:$E$310,4,FALSE)</f>
        <v>BIBOKI SELATAN</v>
      </c>
      <c r="I5835" t="str">
        <f>VLOOKUP($D5835,reference!$G$1:$H$25,2,FALSE)</f>
        <v>Hutan lahan kering sekunder / bekas tebangan</v>
      </c>
      <c r="J5835" t="str">
        <f>VLOOKUP($E5835,reference!$G$1:$H$25,2,FALSE)</f>
        <v>Savanna / Padang rumput</v>
      </c>
      <c r="K5835" t="str">
        <f t="shared" si="91"/>
        <v>Non Irigasi</v>
      </c>
      <c r="L5835" t="s">
        <v>328</v>
      </c>
    </row>
    <row r="5836" spans="1:12" x14ac:dyDescent="0.25">
      <c r="A5836" s="1">
        <v>5835</v>
      </c>
      <c r="B5836" s="3">
        <v>636</v>
      </c>
      <c r="C5836" s="1">
        <v>109</v>
      </c>
      <c r="D5836" s="1">
        <v>12</v>
      </c>
      <c r="E5836" s="1">
        <v>14</v>
      </c>
      <c r="F5836" s="1">
        <v>0</v>
      </c>
      <c r="G5836">
        <f>VLOOKUP(C5836,reference!$A$1:$E$310,5,FALSE)</f>
        <v>5306032</v>
      </c>
      <c r="H5836" t="str">
        <f>VLOOKUP(C5836,reference!$A$1:$E$310,4,FALSE)</f>
        <v>RAI MANUK</v>
      </c>
      <c r="I5836" t="str">
        <f>VLOOKUP($D5836,reference!$G$1:$H$25,2,FALSE)</f>
        <v>Pertanian lahan kering</v>
      </c>
      <c r="J5836" t="str">
        <f>VLOOKUP($E5836,reference!$G$1:$H$25,2,FALSE)</f>
        <v>Sawah</v>
      </c>
      <c r="K5836" t="str">
        <f t="shared" si="91"/>
        <v>Non Irigasi</v>
      </c>
      <c r="L5836" t="s">
        <v>327</v>
      </c>
    </row>
    <row r="5837" spans="1:12" x14ac:dyDescent="0.25">
      <c r="A5837" s="1">
        <v>5836</v>
      </c>
      <c r="B5837" s="3">
        <v>406</v>
      </c>
      <c r="C5837" s="1">
        <v>109</v>
      </c>
      <c r="D5837" s="1">
        <v>12</v>
      </c>
      <c r="E5837" s="1">
        <v>16</v>
      </c>
      <c r="F5837" s="1">
        <v>0</v>
      </c>
      <c r="G5837">
        <f>VLOOKUP(C5837,reference!$A$1:$E$310,5,FALSE)</f>
        <v>5306032</v>
      </c>
      <c r="H5837" t="str">
        <f>VLOOKUP(C5837,reference!$A$1:$E$310,4,FALSE)</f>
        <v>RAI MANUK</v>
      </c>
      <c r="I5837" t="str">
        <f>VLOOKUP($D5837,reference!$G$1:$H$25,2,FALSE)</f>
        <v>Pertanian lahan kering</v>
      </c>
      <c r="J5837" t="str">
        <f>VLOOKUP($E5837,reference!$G$1:$H$25,2,FALSE)</f>
        <v>Pemukiman</v>
      </c>
      <c r="K5837" t="str">
        <f t="shared" si="91"/>
        <v>Non Irigasi</v>
      </c>
      <c r="L5837" t="s">
        <v>327</v>
      </c>
    </row>
    <row r="5838" spans="1:12" x14ac:dyDescent="0.25">
      <c r="A5838" s="1">
        <v>5837</v>
      </c>
      <c r="B5838" s="3">
        <v>1</v>
      </c>
      <c r="C5838" s="1">
        <v>103</v>
      </c>
      <c r="D5838" s="1">
        <v>18</v>
      </c>
      <c r="E5838" s="1">
        <v>13</v>
      </c>
      <c r="F5838" s="1">
        <v>0</v>
      </c>
      <c r="G5838">
        <f>VLOOKUP(C5838,reference!$A$1:$E$310,5,FALSE)</f>
        <v>5305050</v>
      </c>
      <c r="H5838" t="str">
        <f>VLOOKUP(C5838,reference!$A$1:$E$310,4,FALSE)</f>
        <v>BIBOKI SELATAN</v>
      </c>
      <c r="I5838" t="str">
        <f>VLOOKUP($D5838,reference!$G$1:$H$25,2,FALSE)</f>
        <v>Lahan terbuka</v>
      </c>
      <c r="J5838" t="str">
        <f>VLOOKUP($E5838,reference!$G$1:$H$25,2,FALSE)</f>
        <v>Pertanian lahan kering  campur semak / kebun campur</v>
      </c>
      <c r="K5838" t="str">
        <f t="shared" si="91"/>
        <v>Non Irigasi</v>
      </c>
      <c r="L5838" t="s">
        <v>327</v>
      </c>
    </row>
    <row r="5839" spans="1:12" x14ac:dyDescent="0.25">
      <c r="A5839" s="1">
        <v>5838</v>
      </c>
      <c r="B5839" s="3">
        <v>13</v>
      </c>
      <c r="C5839" s="1">
        <v>103</v>
      </c>
      <c r="D5839" s="1">
        <v>13</v>
      </c>
      <c r="E5839" s="1">
        <v>20</v>
      </c>
      <c r="F5839" s="1">
        <v>0</v>
      </c>
      <c r="G5839">
        <f>VLOOKUP(C5839,reference!$A$1:$E$310,5,FALSE)</f>
        <v>5305050</v>
      </c>
      <c r="H5839" t="str">
        <f>VLOOKUP(C5839,reference!$A$1:$E$310,4,FALSE)</f>
        <v>BIBOKI SELATAN</v>
      </c>
      <c r="I5839" t="str">
        <f>VLOOKUP($D5839,reference!$G$1:$H$25,2,FALSE)</f>
        <v>Pertanian lahan kering  campur semak / kebun campur</v>
      </c>
      <c r="J5839" t="str">
        <f>VLOOKUP($E5839,reference!$G$1:$H$25,2,FALSE)</f>
        <v>Tubuh air</v>
      </c>
      <c r="K5839" t="str">
        <f t="shared" si="91"/>
        <v>Non Irigasi</v>
      </c>
      <c r="L5839" t="s">
        <v>327</v>
      </c>
    </row>
    <row r="5840" spans="1:12" x14ac:dyDescent="0.25">
      <c r="A5840" s="1">
        <v>5839</v>
      </c>
      <c r="B5840" s="3">
        <v>770</v>
      </c>
      <c r="C5840" s="1">
        <v>109</v>
      </c>
      <c r="D5840" s="1">
        <v>14</v>
      </c>
      <c r="E5840" s="1">
        <v>14</v>
      </c>
      <c r="F5840" s="1">
        <v>0</v>
      </c>
      <c r="G5840">
        <f>VLOOKUP(C5840,reference!$A$1:$E$310,5,FALSE)</f>
        <v>5306032</v>
      </c>
      <c r="H5840" t="str">
        <f>VLOOKUP(C5840,reference!$A$1:$E$310,4,FALSE)</f>
        <v>RAI MANUK</v>
      </c>
      <c r="I5840" t="str">
        <f>VLOOKUP($D5840,reference!$G$1:$H$25,2,FALSE)</f>
        <v>Sawah</v>
      </c>
      <c r="J5840" t="str">
        <f>VLOOKUP($E5840,reference!$G$1:$H$25,2,FALSE)</f>
        <v>Sawah</v>
      </c>
      <c r="K5840" t="str">
        <f t="shared" si="91"/>
        <v>Non Irigasi</v>
      </c>
      <c r="L5840" t="s">
        <v>327</v>
      </c>
    </row>
    <row r="5841" spans="1:12" x14ac:dyDescent="0.25">
      <c r="A5841" s="1">
        <v>5840</v>
      </c>
      <c r="B5841" s="3">
        <v>25</v>
      </c>
      <c r="C5841" s="1">
        <v>103</v>
      </c>
      <c r="D5841" s="1">
        <v>13</v>
      </c>
      <c r="E5841" s="1">
        <v>12</v>
      </c>
      <c r="F5841" s="1">
        <v>0</v>
      </c>
      <c r="G5841">
        <f>VLOOKUP(C5841,reference!$A$1:$E$310,5,FALSE)</f>
        <v>5305050</v>
      </c>
      <c r="H5841" t="str">
        <f>VLOOKUP(C5841,reference!$A$1:$E$310,4,FALSE)</f>
        <v>BIBOKI SELATAN</v>
      </c>
      <c r="I5841" t="str">
        <f>VLOOKUP($D5841,reference!$G$1:$H$25,2,FALSE)</f>
        <v>Pertanian lahan kering  campur semak / kebun campur</v>
      </c>
      <c r="J5841" t="str">
        <f>VLOOKUP($E5841,reference!$G$1:$H$25,2,FALSE)</f>
        <v>Pertanian lahan kering</v>
      </c>
      <c r="K5841" t="str">
        <f t="shared" si="91"/>
        <v>Non Irigasi</v>
      </c>
      <c r="L5841" t="s">
        <v>327</v>
      </c>
    </row>
    <row r="5842" spans="1:12" x14ac:dyDescent="0.25">
      <c r="A5842" s="1">
        <v>5841</v>
      </c>
      <c r="B5842" s="3">
        <v>186</v>
      </c>
      <c r="C5842" s="1">
        <v>103</v>
      </c>
      <c r="D5842" s="1">
        <v>2</v>
      </c>
      <c r="E5842" s="1">
        <v>16</v>
      </c>
      <c r="F5842" s="1">
        <v>0</v>
      </c>
      <c r="G5842">
        <f>VLOOKUP(C5842,reference!$A$1:$E$310,5,FALSE)</f>
        <v>5305050</v>
      </c>
      <c r="H5842" t="str">
        <f>VLOOKUP(C5842,reference!$A$1:$E$310,4,FALSE)</f>
        <v>BIBOKI SELATAN</v>
      </c>
      <c r="I5842" t="str">
        <f>VLOOKUP($D5842,reference!$G$1:$H$25,2,FALSE)</f>
        <v>Hutan lahan kering sekunder / bekas tebangan</v>
      </c>
      <c r="J5842" t="str">
        <f>VLOOKUP($E5842,reference!$G$1:$H$25,2,FALSE)</f>
        <v>Pemukiman</v>
      </c>
      <c r="K5842" t="str">
        <f t="shared" si="91"/>
        <v>Non Irigasi</v>
      </c>
      <c r="L5842" t="s">
        <v>328</v>
      </c>
    </row>
    <row r="5843" spans="1:12" x14ac:dyDescent="0.25">
      <c r="A5843" s="1">
        <v>5842</v>
      </c>
      <c r="B5843" s="3">
        <v>2</v>
      </c>
      <c r="C5843" s="1">
        <v>112</v>
      </c>
      <c r="D5843" s="1">
        <v>2</v>
      </c>
      <c r="E5843" s="1">
        <v>0</v>
      </c>
      <c r="F5843" s="1">
        <v>0</v>
      </c>
      <c r="G5843">
        <f>VLOOKUP(C5843,reference!$A$1:$E$310,5,FALSE)</f>
        <v>5306052</v>
      </c>
      <c r="H5843" t="str">
        <f>VLOOKUP(C5843,reference!$A$1:$E$310,4,FALSE)</f>
        <v>NANAET DUABESI</v>
      </c>
      <c r="I5843" t="str">
        <f>VLOOKUP($D5843,reference!$G$1:$H$25,2,FALSE)</f>
        <v>Hutan lahan kering sekunder / bekas tebangan</v>
      </c>
      <c r="J5843" t="str">
        <f>VLOOKUP($E5843,reference!$G$1:$H$25,2,FALSE)</f>
        <v>No data</v>
      </c>
      <c r="K5843" t="str">
        <f t="shared" si="91"/>
        <v>Non Irigasi</v>
      </c>
      <c r="L5843" t="s">
        <v>328</v>
      </c>
    </row>
    <row r="5844" spans="1:12" x14ac:dyDescent="0.25">
      <c r="A5844" s="1">
        <v>5843</v>
      </c>
      <c r="B5844" s="3">
        <v>172</v>
      </c>
      <c r="C5844" s="1">
        <v>109</v>
      </c>
      <c r="D5844" s="1">
        <v>14</v>
      </c>
      <c r="E5844" s="1">
        <v>16</v>
      </c>
      <c r="F5844" s="1">
        <v>0</v>
      </c>
      <c r="G5844">
        <f>VLOOKUP(C5844,reference!$A$1:$E$310,5,FALSE)</f>
        <v>5306032</v>
      </c>
      <c r="H5844" t="str">
        <f>VLOOKUP(C5844,reference!$A$1:$E$310,4,FALSE)</f>
        <v>RAI MANUK</v>
      </c>
      <c r="I5844" t="str">
        <f>VLOOKUP($D5844,reference!$G$1:$H$25,2,FALSE)</f>
        <v>Sawah</v>
      </c>
      <c r="J5844" t="str">
        <f>VLOOKUP($E5844,reference!$G$1:$H$25,2,FALSE)</f>
        <v>Pemukiman</v>
      </c>
      <c r="K5844" t="str">
        <f t="shared" si="91"/>
        <v>Non Irigasi</v>
      </c>
      <c r="L5844" t="s">
        <v>327</v>
      </c>
    </row>
    <row r="5845" spans="1:12" x14ac:dyDescent="0.25">
      <c r="A5845" s="1">
        <v>5844</v>
      </c>
      <c r="B5845" s="3">
        <v>790</v>
      </c>
      <c r="C5845" s="1">
        <v>109</v>
      </c>
      <c r="D5845" s="1">
        <v>12</v>
      </c>
      <c r="E5845" s="1">
        <v>12</v>
      </c>
      <c r="F5845" s="1">
        <v>0</v>
      </c>
      <c r="G5845">
        <f>VLOOKUP(C5845,reference!$A$1:$E$310,5,FALSE)</f>
        <v>5306032</v>
      </c>
      <c r="H5845" t="str">
        <f>VLOOKUP(C5845,reference!$A$1:$E$310,4,FALSE)</f>
        <v>RAI MANUK</v>
      </c>
      <c r="I5845" t="str">
        <f>VLOOKUP($D5845,reference!$G$1:$H$25,2,FALSE)</f>
        <v>Pertanian lahan kering</v>
      </c>
      <c r="J5845" t="str">
        <f>VLOOKUP($E5845,reference!$G$1:$H$25,2,FALSE)</f>
        <v>Pertanian lahan kering</v>
      </c>
      <c r="K5845" t="str">
        <f t="shared" si="91"/>
        <v>Non Irigasi</v>
      </c>
      <c r="L5845" t="s">
        <v>327</v>
      </c>
    </row>
    <row r="5846" spans="1:12" x14ac:dyDescent="0.25">
      <c r="A5846" s="1">
        <v>5845</v>
      </c>
      <c r="B5846" s="3">
        <v>60</v>
      </c>
      <c r="C5846" s="1">
        <v>110</v>
      </c>
      <c r="D5846" s="1">
        <v>9</v>
      </c>
      <c r="E5846" s="1">
        <v>11</v>
      </c>
      <c r="F5846" s="1">
        <v>0</v>
      </c>
      <c r="G5846">
        <f>VLOOKUP(C5846,reference!$A$1:$E$310,5,FALSE)</f>
        <v>5306050</v>
      </c>
      <c r="H5846" t="str">
        <f>VLOOKUP(C5846,reference!$A$1:$E$310,4,FALSE)</f>
        <v>TASIFETO BARAT</v>
      </c>
      <c r="I5846" t="str">
        <f>VLOOKUP($D5846,reference!$G$1:$H$25,2,FALSE)</f>
        <v>Semak belukar</v>
      </c>
      <c r="J5846" t="str">
        <f>VLOOKUP($E5846,reference!$G$1:$H$25,2,FALSE)</f>
        <v>Savanna / Padang rumput</v>
      </c>
      <c r="K5846" t="str">
        <f t="shared" si="91"/>
        <v>Non Irigasi</v>
      </c>
      <c r="L5846" t="s">
        <v>327</v>
      </c>
    </row>
    <row r="5847" spans="1:12" x14ac:dyDescent="0.25">
      <c r="A5847" s="1">
        <v>5846</v>
      </c>
      <c r="B5847" s="3">
        <v>7</v>
      </c>
      <c r="C5847" s="1">
        <v>109</v>
      </c>
      <c r="D5847" s="1">
        <v>9</v>
      </c>
      <c r="E5847" s="1">
        <v>12</v>
      </c>
      <c r="F5847" s="1">
        <v>0</v>
      </c>
      <c r="G5847">
        <f>VLOOKUP(C5847,reference!$A$1:$E$310,5,FALSE)</f>
        <v>5306032</v>
      </c>
      <c r="H5847" t="str">
        <f>VLOOKUP(C5847,reference!$A$1:$E$310,4,FALSE)</f>
        <v>RAI MANUK</v>
      </c>
      <c r="I5847" t="str">
        <f>VLOOKUP($D5847,reference!$G$1:$H$25,2,FALSE)</f>
        <v>Semak belukar</v>
      </c>
      <c r="J5847" t="str">
        <f>VLOOKUP($E5847,reference!$G$1:$H$25,2,FALSE)</f>
        <v>Pertanian lahan kering</v>
      </c>
      <c r="K5847" t="str">
        <f t="shared" si="91"/>
        <v>Non Irigasi</v>
      </c>
      <c r="L5847" t="s">
        <v>327</v>
      </c>
    </row>
    <row r="5848" spans="1:12" x14ac:dyDescent="0.25">
      <c r="A5848" s="1">
        <v>5847</v>
      </c>
      <c r="B5848" s="3">
        <v>1457</v>
      </c>
      <c r="C5848" s="1">
        <v>109</v>
      </c>
      <c r="D5848" s="1">
        <v>12</v>
      </c>
      <c r="E5848" s="1">
        <v>11</v>
      </c>
      <c r="F5848" s="1">
        <v>0</v>
      </c>
      <c r="G5848">
        <f>VLOOKUP(C5848,reference!$A$1:$E$310,5,FALSE)</f>
        <v>5306032</v>
      </c>
      <c r="H5848" t="str">
        <f>VLOOKUP(C5848,reference!$A$1:$E$310,4,FALSE)</f>
        <v>RAI MANUK</v>
      </c>
      <c r="I5848" t="str">
        <f>VLOOKUP($D5848,reference!$G$1:$H$25,2,FALSE)</f>
        <v>Pertanian lahan kering</v>
      </c>
      <c r="J5848" t="str">
        <f>VLOOKUP($E5848,reference!$G$1:$H$25,2,FALSE)</f>
        <v>Savanna / Padang rumput</v>
      </c>
      <c r="K5848" t="str">
        <f t="shared" si="91"/>
        <v>Non Irigasi</v>
      </c>
      <c r="L5848" t="s">
        <v>327</v>
      </c>
    </row>
    <row r="5849" spans="1:12" x14ac:dyDescent="0.25">
      <c r="A5849" s="1">
        <v>5848</v>
      </c>
      <c r="B5849" s="3">
        <v>17</v>
      </c>
      <c r="C5849" s="1">
        <v>109</v>
      </c>
      <c r="D5849" s="1">
        <v>12</v>
      </c>
      <c r="E5849" s="1">
        <v>20</v>
      </c>
      <c r="F5849" s="1">
        <v>0</v>
      </c>
      <c r="G5849">
        <f>VLOOKUP(C5849,reference!$A$1:$E$310,5,FALSE)</f>
        <v>5306032</v>
      </c>
      <c r="H5849" t="str">
        <f>VLOOKUP(C5849,reference!$A$1:$E$310,4,FALSE)</f>
        <v>RAI MANUK</v>
      </c>
      <c r="I5849" t="str">
        <f>VLOOKUP($D5849,reference!$G$1:$H$25,2,FALSE)</f>
        <v>Pertanian lahan kering</v>
      </c>
      <c r="J5849" t="str">
        <f>VLOOKUP($E5849,reference!$G$1:$H$25,2,FALSE)</f>
        <v>Tubuh air</v>
      </c>
      <c r="K5849" t="str">
        <f t="shared" si="91"/>
        <v>Non Irigasi</v>
      </c>
      <c r="L5849" t="s">
        <v>327</v>
      </c>
    </row>
    <row r="5850" spans="1:12" x14ac:dyDescent="0.25">
      <c r="A5850" s="1">
        <v>5849</v>
      </c>
      <c r="B5850" s="3">
        <v>784</v>
      </c>
      <c r="C5850" s="1">
        <v>109</v>
      </c>
      <c r="D5850" s="1">
        <v>9</v>
      </c>
      <c r="E5850" s="1">
        <v>11</v>
      </c>
      <c r="F5850" s="1">
        <v>0</v>
      </c>
      <c r="G5850">
        <f>VLOOKUP(C5850,reference!$A$1:$E$310,5,FALSE)</f>
        <v>5306032</v>
      </c>
      <c r="H5850" t="str">
        <f>VLOOKUP(C5850,reference!$A$1:$E$310,4,FALSE)</f>
        <v>RAI MANUK</v>
      </c>
      <c r="I5850" t="str">
        <f>VLOOKUP($D5850,reference!$G$1:$H$25,2,FALSE)</f>
        <v>Semak belukar</v>
      </c>
      <c r="J5850" t="str">
        <f>VLOOKUP($E5850,reference!$G$1:$H$25,2,FALSE)</f>
        <v>Savanna / Padang rumput</v>
      </c>
      <c r="K5850" t="str">
        <f t="shared" si="91"/>
        <v>Non Irigasi</v>
      </c>
      <c r="L5850" t="s">
        <v>327</v>
      </c>
    </row>
    <row r="5851" spans="1:12" x14ac:dyDescent="0.25">
      <c r="A5851" s="1">
        <v>5850</v>
      </c>
      <c r="B5851" s="3">
        <v>4</v>
      </c>
      <c r="C5851" s="1">
        <v>112</v>
      </c>
      <c r="D5851" s="1">
        <v>20</v>
      </c>
      <c r="E5851" s="1">
        <v>1</v>
      </c>
      <c r="F5851" s="1">
        <v>0</v>
      </c>
      <c r="G5851">
        <f>VLOOKUP(C5851,reference!$A$1:$E$310,5,FALSE)</f>
        <v>5306052</v>
      </c>
      <c r="H5851" t="str">
        <f>VLOOKUP(C5851,reference!$A$1:$E$310,4,FALSE)</f>
        <v>NANAET DUABESI</v>
      </c>
      <c r="I5851" t="str">
        <f>VLOOKUP($D5851,reference!$G$1:$H$25,2,FALSE)</f>
        <v>Tubuh air</v>
      </c>
      <c r="J5851" t="str">
        <f>VLOOKUP($E5851,reference!$G$1:$H$25,2,FALSE)</f>
        <v>Hutan lahan kering primer</v>
      </c>
      <c r="K5851" t="str">
        <f t="shared" si="91"/>
        <v>Non Irigasi</v>
      </c>
      <c r="L5851" t="s">
        <v>327</v>
      </c>
    </row>
    <row r="5852" spans="1:12" x14ac:dyDescent="0.25">
      <c r="A5852" s="1">
        <v>5851</v>
      </c>
      <c r="B5852" s="3">
        <v>64</v>
      </c>
      <c r="C5852" s="1">
        <v>112</v>
      </c>
      <c r="D5852" s="1">
        <v>20</v>
      </c>
      <c r="E5852" s="1">
        <v>20</v>
      </c>
      <c r="F5852" s="1">
        <v>0</v>
      </c>
      <c r="G5852">
        <f>VLOOKUP(C5852,reference!$A$1:$E$310,5,FALSE)</f>
        <v>5306052</v>
      </c>
      <c r="H5852" t="str">
        <f>VLOOKUP(C5852,reference!$A$1:$E$310,4,FALSE)</f>
        <v>NANAET DUABESI</v>
      </c>
      <c r="I5852" t="str">
        <f>VLOOKUP($D5852,reference!$G$1:$H$25,2,FALSE)</f>
        <v>Tubuh air</v>
      </c>
      <c r="J5852" t="str">
        <f>VLOOKUP($E5852,reference!$G$1:$H$25,2,FALSE)</f>
        <v>Tubuh air</v>
      </c>
      <c r="K5852" t="str">
        <f t="shared" si="91"/>
        <v>Non Irigasi</v>
      </c>
      <c r="L5852" t="s">
        <v>327</v>
      </c>
    </row>
    <row r="5853" spans="1:12" x14ac:dyDescent="0.25">
      <c r="A5853" s="1">
        <v>5852</v>
      </c>
      <c r="B5853" s="3">
        <v>62</v>
      </c>
      <c r="C5853" s="1">
        <v>112</v>
      </c>
      <c r="D5853" s="1">
        <v>20</v>
      </c>
      <c r="E5853" s="1">
        <v>2</v>
      </c>
      <c r="F5853" s="1">
        <v>0</v>
      </c>
      <c r="G5853">
        <f>VLOOKUP(C5853,reference!$A$1:$E$310,5,FALSE)</f>
        <v>5306052</v>
      </c>
      <c r="H5853" t="str">
        <f>VLOOKUP(C5853,reference!$A$1:$E$310,4,FALSE)</f>
        <v>NANAET DUABESI</v>
      </c>
      <c r="I5853" t="str">
        <f>VLOOKUP($D5853,reference!$G$1:$H$25,2,FALSE)</f>
        <v>Tubuh air</v>
      </c>
      <c r="J5853" t="str">
        <f>VLOOKUP($E5853,reference!$G$1:$H$25,2,FALSE)</f>
        <v>Hutan lahan kering sekunder / bekas tebangan</v>
      </c>
      <c r="K5853" t="str">
        <f t="shared" si="91"/>
        <v>Non Irigasi</v>
      </c>
      <c r="L5853" t="s">
        <v>327</v>
      </c>
    </row>
    <row r="5854" spans="1:12" x14ac:dyDescent="0.25">
      <c r="A5854" s="1">
        <v>5853</v>
      </c>
      <c r="B5854" s="3">
        <v>15</v>
      </c>
      <c r="C5854" s="1">
        <v>303</v>
      </c>
      <c r="D5854" s="1">
        <v>2</v>
      </c>
      <c r="E5854" s="1">
        <v>11</v>
      </c>
      <c r="F5854" s="1">
        <v>0</v>
      </c>
      <c r="G5854">
        <f>VLOOKUP(C5854,reference!$A$1:$E$310,5,FALSE)</f>
        <v>5321120</v>
      </c>
      <c r="H5854" t="str">
        <f>VLOOKUP(C5854,reference!$A$1:$E$310,4,FALSE)</f>
        <v>KOBALIMA TIMUR</v>
      </c>
      <c r="I5854" t="str">
        <f>VLOOKUP($D5854,reference!$G$1:$H$25,2,FALSE)</f>
        <v>Hutan lahan kering sekunder / bekas tebangan</v>
      </c>
      <c r="J5854" t="str">
        <f>VLOOKUP($E5854,reference!$G$1:$H$25,2,FALSE)</f>
        <v>Savanna / Padang rumput</v>
      </c>
      <c r="K5854" t="str">
        <f t="shared" si="91"/>
        <v>Non Irigasi</v>
      </c>
      <c r="L5854" t="s">
        <v>328</v>
      </c>
    </row>
    <row r="5855" spans="1:12" x14ac:dyDescent="0.25">
      <c r="A5855" s="1">
        <v>5854</v>
      </c>
      <c r="B5855" s="3">
        <v>1</v>
      </c>
      <c r="C5855" s="1">
        <v>303</v>
      </c>
      <c r="D5855" s="1">
        <v>0</v>
      </c>
      <c r="E5855" s="1">
        <v>11</v>
      </c>
      <c r="F5855" s="1">
        <v>0</v>
      </c>
      <c r="G5855">
        <f>VLOOKUP(C5855,reference!$A$1:$E$310,5,FALSE)</f>
        <v>5321120</v>
      </c>
      <c r="H5855" t="str">
        <f>VLOOKUP(C5855,reference!$A$1:$E$310,4,FALSE)</f>
        <v>KOBALIMA TIMUR</v>
      </c>
      <c r="I5855" t="str">
        <f>VLOOKUP($D5855,reference!$G$1:$H$25,2,FALSE)</f>
        <v>No data</v>
      </c>
      <c r="J5855" t="str">
        <f>VLOOKUP($E5855,reference!$G$1:$H$25,2,FALSE)</f>
        <v>Savanna / Padang rumput</v>
      </c>
      <c r="K5855" t="str">
        <f t="shared" si="91"/>
        <v>Non Irigasi</v>
      </c>
      <c r="L5855" t="s">
        <v>327</v>
      </c>
    </row>
    <row r="5856" spans="1:12" x14ac:dyDescent="0.25">
      <c r="A5856" s="1">
        <v>5855</v>
      </c>
      <c r="B5856" s="3">
        <v>18</v>
      </c>
      <c r="C5856" s="1">
        <v>303</v>
      </c>
      <c r="D5856" s="1">
        <v>0</v>
      </c>
      <c r="E5856" s="1">
        <v>9</v>
      </c>
      <c r="F5856" s="1">
        <v>0</v>
      </c>
      <c r="G5856">
        <f>VLOOKUP(C5856,reference!$A$1:$E$310,5,FALSE)</f>
        <v>5321120</v>
      </c>
      <c r="H5856" t="str">
        <f>VLOOKUP(C5856,reference!$A$1:$E$310,4,FALSE)</f>
        <v>KOBALIMA TIMUR</v>
      </c>
      <c r="I5856" t="str">
        <f>VLOOKUP($D5856,reference!$G$1:$H$25,2,FALSE)</f>
        <v>No data</v>
      </c>
      <c r="J5856" t="str">
        <f>VLOOKUP($E5856,reference!$G$1:$H$25,2,FALSE)</f>
        <v>Semak belukar</v>
      </c>
      <c r="K5856" t="str">
        <f t="shared" si="91"/>
        <v>Non Irigasi</v>
      </c>
      <c r="L5856" t="s">
        <v>327</v>
      </c>
    </row>
    <row r="5857" spans="1:12" x14ac:dyDescent="0.25">
      <c r="A5857" s="1">
        <v>5856</v>
      </c>
      <c r="B5857" s="3">
        <v>21</v>
      </c>
      <c r="C5857" s="1">
        <v>303</v>
      </c>
      <c r="D5857" s="1">
        <v>2</v>
      </c>
      <c r="E5857" s="1">
        <v>20</v>
      </c>
      <c r="F5857" s="1">
        <v>0</v>
      </c>
      <c r="G5857">
        <f>VLOOKUP(C5857,reference!$A$1:$E$310,5,FALSE)</f>
        <v>5321120</v>
      </c>
      <c r="H5857" t="str">
        <f>VLOOKUP(C5857,reference!$A$1:$E$310,4,FALSE)</f>
        <v>KOBALIMA TIMUR</v>
      </c>
      <c r="I5857" t="str">
        <f>VLOOKUP($D5857,reference!$G$1:$H$25,2,FALSE)</f>
        <v>Hutan lahan kering sekunder / bekas tebangan</v>
      </c>
      <c r="J5857" t="str">
        <f>VLOOKUP($E5857,reference!$G$1:$H$25,2,FALSE)</f>
        <v>Tubuh air</v>
      </c>
      <c r="K5857" t="str">
        <f t="shared" si="91"/>
        <v>Non Irigasi</v>
      </c>
      <c r="L5857" t="s">
        <v>328</v>
      </c>
    </row>
    <row r="5858" spans="1:12" x14ac:dyDescent="0.25">
      <c r="A5858" s="1">
        <v>5857</v>
      </c>
      <c r="B5858" s="3">
        <v>6</v>
      </c>
      <c r="C5858" s="1">
        <v>109</v>
      </c>
      <c r="D5858" s="1">
        <v>9</v>
      </c>
      <c r="E5858" s="1">
        <v>20</v>
      </c>
      <c r="F5858" s="1">
        <v>0</v>
      </c>
      <c r="G5858">
        <f>VLOOKUP(C5858,reference!$A$1:$E$310,5,FALSE)</f>
        <v>5306032</v>
      </c>
      <c r="H5858" t="str">
        <f>VLOOKUP(C5858,reference!$A$1:$E$310,4,FALSE)</f>
        <v>RAI MANUK</v>
      </c>
      <c r="I5858" t="str">
        <f>VLOOKUP($D5858,reference!$G$1:$H$25,2,FALSE)</f>
        <v>Semak belukar</v>
      </c>
      <c r="J5858" t="str">
        <f>VLOOKUP($E5858,reference!$G$1:$H$25,2,FALSE)</f>
        <v>Tubuh air</v>
      </c>
      <c r="K5858" t="str">
        <f t="shared" si="91"/>
        <v>Non Irigasi</v>
      </c>
      <c r="L5858" t="s">
        <v>327</v>
      </c>
    </row>
    <row r="5859" spans="1:12" x14ac:dyDescent="0.25">
      <c r="A5859" s="1">
        <v>5858</v>
      </c>
      <c r="B5859" s="3">
        <v>41</v>
      </c>
      <c r="C5859" s="1">
        <v>112</v>
      </c>
      <c r="D5859" s="1">
        <v>20</v>
      </c>
      <c r="E5859" s="1">
        <v>11</v>
      </c>
      <c r="F5859" s="1">
        <v>0</v>
      </c>
      <c r="G5859">
        <f>VLOOKUP(C5859,reference!$A$1:$E$310,5,FALSE)</f>
        <v>5306052</v>
      </c>
      <c r="H5859" t="str">
        <f>VLOOKUP(C5859,reference!$A$1:$E$310,4,FALSE)</f>
        <v>NANAET DUABESI</v>
      </c>
      <c r="I5859" t="str">
        <f>VLOOKUP($D5859,reference!$G$1:$H$25,2,FALSE)</f>
        <v>Tubuh air</v>
      </c>
      <c r="J5859" t="str">
        <f>VLOOKUP($E5859,reference!$G$1:$H$25,2,FALSE)</f>
        <v>Savanna / Padang rumput</v>
      </c>
      <c r="K5859" t="str">
        <f t="shared" si="91"/>
        <v>Non Irigasi</v>
      </c>
      <c r="L5859" t="s">
        <v>327</v>
      </c>
    </row>
    <row r="5860" spans="1:12" x14ac:dyDescent="0.25">
      <c r="A5860" s="1">
        <v>5859</v>
      </c>
      <c r="B5860" s="3">
        <v>224</v>
      </c>
      <c r="C5860" s="1">
        <v>303</v>
      </c>
      <c r="D5860" s="1">
        <v>2</v>
      </c>
      <c r="E5860" s="1">
        <v>9</v>
      </c>
      <c r="F5860" s="1">
        <v>0</v>
      </c>
      <c r="G5860">
        <f>VLOOKUP(C5860,reference!$A$1:$E$310,5,FALSE)</f>
        <v>5321120</v>
      </c>
      <c r="H5860" t="str">
        <f>VLOOKUP(C5860,reference!$A$1:$E$310,4,FALSE)</f>
        <v>KOBALIMA TIMUR</v>
      </c>
      <c r="I5860" t="str">
        <f>VLOOKUP($D5860,reference!$G$1:$H$25,2,FALSE)</f>
        <v>Hutan lahan kering sekunder / bekas tebangan</v>
      </c>
      <c r="J5860" t="str">
        <f>VLOOKUP($E5860,reference!$G$1:$H$25,2,FALSE)</f>
        <v>Semak belukar</v>
      </c>
      <c r="K5860" t="str">
        <f t="shared" si="91"/>
        <v>Non Irigasi</v>
      </c>
      <c r="L5860" t="s">
        <v>328</v>
      </c>
    </row>
    <row r="5861" spans="1:12" x14ac:dyDescent="0.25">
      <c r="A5861" s="1">
        <v>5860</v>
      </c>
      <c r="B5861" s="3">
        <v>32</v>
      </c>
      <c r="C5861" s="1">
        <v>95</v>
      </c>
      <c r="D5861" s="1">
        <v>0</v>
      </c>
      <c r="E5861" s="1">
        <v>11</v>
      </c>
      <c r="F5861" s="1">
        <v>0</v>
      </c>
      <c r="G5861">
        <f>VLOOKUP(C5861,reference!$A$1:$E$310,5,FALSE)</f>
        <v>5305026</v>
      </c>
      <c r="H5861" t="str">
        <f>VLOOKUP(C5861,reference!$A$1:$E$310,4,FALSE)</f>
        <v>NAIBENU</v>
      </c>
      <c r="I5861" t="str">
        <f>VLOOKUP($D5861,reference!$G$1:$H$25,2,FALSE)</f>
        <v>No data</v>
      </c>
      <c r="J5861" t="str">
        <f>VLOOKUP($E5861,reference!$G$1:$H$25,2,FALSE)</f>
        <v>Savanna / Padang rumput</v>
      </c>
      <c r="K5861" t="str">
        <f t="shared" si="91"/>
        <v>Non Irigasi</v>
      </c>
      <c r="L5861" t="s">
        <v>327</v>
      </c>
    </row>
    <row r="5862" spans="1:12" x14ac:dyDescent="0.25">
      <c r="A5862" s="1">
        <v>5861</v>
      </c>
      <c r="B5862" s="3">
        <v>58</v>
      </c>
      <c r="C5862" s="1">
        <v>102</v>
      </c>
      <c r="D5862" s="1">
        <v>18</v>
      </c>
      <c r="E5862" s="1">
        <v>11</v>
      </c>
      <c r="F5862" s="1">
        <v>0</v>
      </c>
      <c r="G5862">
        <f>VLOOKUP(C5862,reference!$A$1:$E$310,5,FALSE)</f>
        <v>5305044</v>
      </c>
      <c r="H5862" t="str">
        <f>VLOOKUP(C5862,reference!$A$1:$E$310,4,FALSE)</f>
        <v>INSANA FAFINESU</v>
      </c>
      <c r="I5862" t="str">
        <f>VLOOKUP($D5862,reference!$G$1:$H$25,2,FALSE)</f>
        <v>Lahan terbuka</v>
      </c>
      <c r="J5862" t="str">
        <f>VLOOKUP($E5862,reference!$G$1:$H$25,2,FALSE)</f>
        <v>Savanna / Padang rumput</v>
      </c>
      <c r="K5862" t="str">
        <f t="shared" si="91"/>
        <v>Non Irigasi</v>
      </c>
      <c r="L5862" t="s">
        <v>327</v>
      </c>
    </row>
    <row r="5863" spans="1:12" x14ac:dyDescent="0.25">
      <c r="A5863" s="1">
        <v>5862</v>
      </c>
      <c r="B5863" s="3">
        <v>1047</v>
      </c>
      <c r="C5863" s="1">
        <v>102</v>
      </c>
      <c r="D5863" s="1">
        <v>2</v>
      </c>
      <c r="E5863" s="1">
        <v>11</v>
      </c>
      <c r="F5863" s="1">
        <v>0</v>
      </c>
      <c r="G5863">
        <f>VLOOKUP(C5863,reference!$A$1:$E$310,5,FALSE)</f>
        <v>5305044</v>
      </c>
      <c r="H5863" t="str">
        <f>VLOOKUP(C5863,reference!$A$1:$E$310,4,FALSE)</f>
        <v>INSANA FAFINESU</v>
      </c>
      <c r="I5863" t="str">
        <f>VLOOKUP($D5863,reference!$G$1:$H$25,2,FALSE)</f>
        <v>Hutan lahan kering sekunder / bekas tebangan</v>
      </c>
      <c r="J5863" t="str">
        <f>VLOOKUP($E5863,reference!$G$1:$H$25,2,FALSE)</f>
        <v>Savanna / Padang rumput</v>
      </c>
      <c r="K5863" t="str">
        <f t="shared" si="91"/>
        <v>Non Irigasi</v>
      </c>
      <c r="L5863" t="s">
        <v>328</v>
      </c>
    </row>
    <row r="5864" spans="1:12" x14ac:dyDescent="0.25">
      <c r="A5864" s="1">
        <v>5863</v>
      </c>
      <c r="B5864" s="3">
        <v>25</v>
      </c>
      <c r="C5864" s="1">
        <v>109</v>
      </c>
      <c r="D5864" s="1">
        <v>20</v>
      </c>
      <c r="E5864" s="1">
        <v>20</v>
      </c>
      <c r="F5864" s="1">
        <v>0</v>
      </c>
      <c r="G5864">
        <f>VLOOKUP(C5864,reference!$A$1:$E$310,5,FALSE)</f>
        <v>5306032</v>
      </c>
      <c r="H5864" t="str">
        <f>VLOOKUP(C5864,reference!$A$1:$E$310,4,FALSE)</f>
        <v>RAI MANUK</v>
      </c>
      <c r="I5864" t="str">
        <f>VLOOKUP($D5864,reference!$G$1:$H$25,2,FALSE)</f>
        <v>Tubuh air</v>
      </c>
      <c r="J5864" t="str">
        <f>VLOOKUP($E5864,reference!$G$1:$H$25,2,FALSE)</f>
        <v>Tubuh air</v>
      </c>
      <c r="K5864" t="str">
        <f t="shared" si="91"/>
        <v>Non Irigasi</v>
      </c>
      <c r="L5864" t="s">
        <v>327</v>
      </c>
    </row>
    <row r="5865" spans="1:12" x14ac:dyDescent="0.25">
      <c r="A5865" s="1">
        <v>5864</v>
      </c>
      <c r="B5865" s="3">
        <v>12</v>
      </c>
      <c r="C5865" s="1">
        <v>109</v>
      </c>
      <c r="D5865" s="1">
        <v>20</v>
      </c>
      <c r="E5865" s="1">
        <v>11</v>
      </c>
      <c r="F5865" s="1">
        <v>0</v>
      </c>
      <c r="G5865">
        <f>VLOOKUP(C5865,reference!$A$1:$E$310,5,FALSE)</f>
        <v>5306032</v>
      </c>
      <c r="H5865" t="str">
        <f>VLOOKUP(C5865,reference!$A$1:$E$310,4,FALSE)</f>
        <v>RAI MANUK</v>
      </c>
      <c r="I5865" t="str">
        <f>VLOOKUP($D5865,reference!$G$1:$H$25,2,FALSE)</f>
        <v>Tubuh air</v>
      </c>
      <c r="J5865" t="str">
        <f>VLOOKUP($E5865,reference!$G$1:$H$25,2,FALSE)</f>
        <v>Savanna / Padang rumput</v>
      </c>
      <c r="K5865" t="str">
        <f t="shared" si="91"/>
        <v>Non Irigasi</v>
      </c>
      <c r="L5865" t="s">
        <v>327</v>
      </c>
    </row>
    <row r="5866" spans="1:12" x14ac:dyDescent="0.25">
      <c r="A5866" s="1">
        <v>5865</v>
      </c>
      <c r="B5866" s="3">
        <v>174</v>
      </c>
      <c r="C5866" s="1">
        <v>95</v>
      </c>
      <c r="D5866" s="1">
        <v>2</v>
      </c>
      <c r="E5866" s="1">
        <v>11</v>
      </c>
      <c r="F5866" s="1">
        <v>0</v>
      </c>
      <c r="G5866">
        <f>VLOOKUP(C5866,reference!$A$1:$E$310,5,FALSE)</f>
        <v>5305026</v>
      </c>
      <c r="H5866" t="str">
        <f>VLOOKUP(C5866,reference!$A$1:$E$310,4,FALSE)</f>
        <v>NAIBENU</v>
      </c>
      <c r="I5866" t="str">
        <f>VLOOKUP($D5866,reference!$G$1:$H$25,2,FALSE)</f>
        <v>Hutan lahan kering sekunder / bekas tebangan</v>
      </c>
      <c r="J5866" t="str">
        <f>VLOOKUP($E5866,reference!$G$1:$H$25,2,FALSE)</f>
        <v>Savanna / Padang rumput</v>
      </c>
      <c r="K5866" t="str">
        <f t="shared" si="91"/>
        <v>Non Irigasi</v>
      </c>
      <c r="L5866" t="s">
        <v>328</v>
      </c>
    </row>
    <row r="5867" spans="1:12" x14ac:dyDescent="0.25">
      <c r="A5867" s="1">
        <v>5866</v>
      </c>
      <c r="B5867" s="3">
        <v>217</v>
      </c>
      <c r="C5867" s="1">
        <v>109</v>
      </c>
      <c r="D5867" s="1">
        <v>9</v>
      </c>
      <c r="E5867" s="1">
        <v>9</v>
      </c>
      <c r="F5867" s="1">
        <v>0</v>
      </c>
      <c r="G5867">
        <f>VLOOKUP(C5867,reference!$A$1:$E$310,5,FALSE)</f>
        <v>5306032</v>
      </c>
      <c r="H5867" t="str">
        <f>VLOOKUP(C5867,reference!$A$1:$E$310,4,FALSE)</f>
        <v>RAI MANUK</v>
      </c>
      <c r="I5867" t="str">
        <f>VLOOKUP($D5867,reference!$G$1:$H$25,2,FALSE)</f>
        <v>Semak belukar</v>
      </c>
      <c r="J5867" t="str">
        <f>VLOOKUP($E5867,reference!$G$1:$H$25,2,FALSE)</f>
        <v>Semak belukar</v>
      </c>
      <c r="K5867" t="str">
        <f t="shared" si="91"/>
        <v>Non Irigasi</v>
      </c>
      <c r="L5867" t="s">
        <v>327</v>
      </c>
    </row>
    <row r="5868" spans="1:12" x14ac:dyDescent="0.25">
      <c r="A5868" s="1">
        <v>5867</v>
      </c>
      <c r="B5868" s="3">
        <v>1324</v>
      </c>
      <c r="C5868" s="1">
        <v>109</v>
      </c>
      <c r="D5868" s="1">
        <v>12</v>
      </c>
      <c r="E5868" s="1">
        <v>9</v>
      </c>
      <c r="F5868" s="1">
        <v>0</v>
      </c>
      <c r="G5868">
        <f>VLOOKUP(C5868,reference!$A$1:$E$310,5,FALSE)</f>
        <v>5306032</v>
      </c>
      <c r="H5868" t="str">
        <f>VLOOKUP(C5868,reference!$A$1:$E$310,4,FALSE)</f>
        <v>RAI MANUK</v>
      </c>
      <c r="I5868" t="str">
        <f>VLOOKUP($D5868,reference!$G$1:$H$25,2,FALSE)</f>
        <v>Pertanian lahan kering</v>
      </c>
      <c r="J5868" t="str">
        <f>VLOOKUP($E5868,reference!$G$1:$H$25,2,FALSE)</f>
        <v>Semak belukar</v>
      </c>
      <c r="K5868" t="str">
        <f t="shared" si="91"/>
        <v>Non Irigasi</v>
      </c>
      <c r="L5868" t="s">
        <v>327</v>
      </c>
    </row>
    <row r="5869" spans="1:12" x14ac:dyDescent="0.25">
      <c r="A5869" s="1">
        <v>5868</v>
      </c>
      <c r="B5869" s="3">
        <v>453</v>
      </c>
      <c r="C5869" s="1">
        <v>102</v>
      </c>
      <c r="D5869" s="1">
        <v>2</v>
      </c>
      <c r="E5869" s="1">
        <v>9</v>
      </c>
      <c r="F5869" s="1">
        <v>0</v>
      </c>
      <c r="G5869">
        <f>VLOOKUP(C5869,reference!$A$1:$E$310,5,FALSE)</f>
        <v>5305044</v>
      </c>
      <c r="H5869" t="str">
        <f>VLOOKUP(C5869,reference!$A$1:$E$310,4,FALSE)</f>
        <v>INSANA FAFINESU</v>
      </c>
      <c r="I5869" t="str">
        <f>VLOOKUP($D5869,reference!$G$1:$H$25,2,FALSE)</f>
        <v>Hutan lahan kering sekunder / bekas tebangan</v>
      </c>
      <c r="J5869" t="str">
        <f>VLOOKUP($E5869,reference!$G$1:$H$25,2,FALSE)</f>
        <v>Semak belukar</v>
      </c>
      <c r="K5869" t="str">
        <f t="shared" si="91"/>
        <v>Non Irigasi</v>
      </c>
      <c r="L5869" t="s">
        <v>328</v>
      </c>
    </row>
    <row r="5870" spans="1:12" x14ac:dyDescent="0.25">
      <c r="A5870" s="1">
        <v>5869</v>
      </c>
      <c r="B5870" s="3">
        <v>2859</v>
      </c>
      <c r="C5870" s="1">
        <v>102</v>
      </c>
      <c r="D5870" s="1">
        <v>2</v>
      </c>
      <c r="E5870" s="1">
        <v>2</v>
      </c>
      <c r="F5870" s="1">
        <v>0</v>
      </c>
      <c r="G5870">
        <f>VLOOKUP(C5870,reference!$A$1:$E$310,5,FALSE)</f>
        <v>5305044</v>
      </c>
      <c r="H5870" t="str">
        <f>VLOOKUP(C5870,reference!$A$1:$E$310,4,FALSE)</f>
        <v>INSANA FAFINESU</v>
      </c>
      <c r="I5870" t="str">
        <f>VLOOKUP($D5870,reference!$G$1:$H$25,2,FALSE)</f>
        <v>Hutan lahan kering sekunder / bekas tebangan</v>
      </c>
      <c r="J5870" t="str">
        <f>VLOOKUP($E5870,reference!$G$1:$H$25,2,FALSE)</f>
        <v>Hutan lahan kering sekunder / bekas tebangan</v>
      </c>
      <c r="K5870" t="str">
        <f t="shared" si="91"/>
        <v>Non Irigasi</v>
      </c>
      <c r="L5870" t="s">
        <v>327</v>
      </c>
    </row>
    <row r="5871" spans="1:12" x14ac:dyDescent="0.25">
      <c r="A5871" s="1">
        <v>5870</v>
      </c>
      <c r="B5871" s="3">
        <v>1</v>
      </c>
      <c r="C5871" s="1">
        <v>102</v>
      </c>
      <c r="D5871" s="1">
        <v>18</v>
      </c>
      <c r="E5871" s="1">
        <v>2</v>
      </c>
      <c r="F5871" s="1">
        <v>0</v>
      </c>
      <c r="G5871">
        <f>VLOOKUP(C5871,reference!$A$1:$E$310,5,FALSE)</f>
        <v>5305044</v>
      </c>
      <c r="H5871" t="str">
        <f>VLOOKUP(C5871,reference!$A$1:$E$310,4,FALSE)</f>
        <v>INSANA FAFINESU</v>
      </c>
      <c r="I5871" t="str">
        <f>VLOOKUP($D5871,reference!$G$1:$H$25,2,FALSE)</f>
        <v>Lahan terbuka</v>
      </c>
      <c r="J5871" t="str">
        <f>VLOOKUP($E5871,reference!$G$1:$H$25,2,FALSE)</f>
        <v>Hutan lahan kering sekunder / bekas tebangan</v>
      </c>
      <c r="K5871" t="str">
        <f t="shared" si="91"/>
        <v>Non Irigasi</v>
      </c>
      <c r="L5871" t="s">
        <v>327</v>
      </c>
    </row>
    <row r="5872" spans="1:12" x14ac:dyDescent="0.25">
      <c r="A5872" s="1">
        <v>5871</v>
      </c>
      <c r="B5872" s="3">
        <v>292</v>
      </c>
      <c r="C5872" s="1">
        <v>102</v>
      </c>
      <c r="D5872" s="1">
        <v>9</v>
      </c>
      <c r="E5872" s="1">
        <v>9</v>
      </c>
      <c r="F5872" s="1">
        <v>0</v>
      </c>
      <c r="G5872">
        <f>VLOOKUP(C5872,reference!$A$1:$E$310,5,FALSE)</f>
        <v>5305044</v>
      </c>
      <c r="H5872" t="str">
        <f>VLOOKUP(C5872,reference!$A$1:$E$310,4,FALSE)</f>
        <v>INSANA FAFINESU</v>
      </c>
      <c r="I5872" t="str">
        <f>VLOOKUP($D5872,reference!$G$1:$H$25,2,FALSE)</f>
        <v>Semak belukar</v>
      </c>
      <c r="J5872" t="str">
        <f>VLOOKUP($E5872,reference!$G$1:$H$25,2,FALSE)</f>
        <v>Semak belukar</v>
      </c>
      <c r="K5872" t="str">
        <f t="shared" si="91"/>
        <v>Non Irigasi</v>
      </c>
      <c r="L5872" t="s">
        <v>327</v>
      </c>
    </row>
    <row r="5873" spans="1:12" x14ac:dyDescent="0.25">
      <c r="A5873" s="1">
        <v>5872</v>
      </c>
      <c r="B5873" s="3">
        <v>4</v>
      </c>
      <c r="C5873" s="1">
        <v>303</v>
      </c>
      <c r="D5873" s="1">
        <v>20</v>
      </c>
      <c r="E5873" s="1">
        <v>11</v>
      </c>
      <c r="F5873" s="1">
        <v>0</v>
      </c>
      <c r="G5873">
        <f>VLOOKUP(C5873,reference!$A$1:$E$310,5,FALSE)</f>
        <v>5321120</v>
      </c>
      <c r="H5873" t="str">
        <f>VLOOKUP(C5873,reference!$A$1:$E$310,4,FALSE)</f>
        <v>KOBALIMA TIMUR</v>
      </c>
      <c r="I5873" t="str">
        <f>VLOOKUP($D5873,reference!$G$1:$H$25,2,FALSE)</f>
        <v>Tubuh air</v>
      </c>
      <c r="J5873" t="str">
        <f>VLOOKUP($E5873,reference!$G$1:$H$25,2,FALSE)</f>
        <v>Savanna / Padang rumput</v>
      </c>
      <c r="K5873" t="str">
        <f t="shared" si="91"/>
        <v>Non Irigasi</v>
      </c>
      <c r="L5873" t="s">
        <v>327</v>
      </c>
    </row>
    <row r="5874" spans="1:12" x14ac:dyDescent="0.25">
      <c r="A5874" s="1">
        <v>5873</v>
      </c>
      <c r="B5874" s="3">
        <v>1460</v>
      </c>
      <c r="C5874" s="1">
        <v>102</v>
      </c>
      <c r="D5874" s="1">
        <v>2</v>
      </c>
      <c r="E5874" s="1">
        <v>12</v>
      </c>
      <c r="F5874" s="1">
        <v>0</v>
      </c>
      <c r="G5874">
        <f>VLOOKUP(C5874,reference!$A$1:$E$310,5,FALSE)</f>
        <v>5305044</v>
      </c>
      <c r="H5874" t="str">
        <f>VLOOKUP(C5874,reference!$A$1:$E$310,4,FALSE)</f>
        <v>INSANA FAFINESU</v>
      </c>
      <c r="I5874" t="str">
        <f>VLOOKUP($D5874,reference!$G$1:$H$25,2,FALSE)</f>
        <v>Hutan lahan kering sekunder / bekas tebangan</v>
      </c>
      <c r="J5874" t="str">
        <f>VLOOKUP($E5874,reference!$G$1:$H$25,2,FALSE)</f>
        <v>Pertanian lahan kering</v>
      </c>
      <c r="K5874" t="str">
        <f t="shared" si="91"/>
        <v>Non Irigasi</v>
      </c>
      <c r="L5874" t="s">
        <v>328</v>
      </c>
    </row>
    <row r="5875" spans="1:12" x14ac:dyDescent="0.25">
      <c r="A5875" s="1">
        <v>5874</v>
      </c>
      <c r="B5875" s="3">
        <v>269</v>
      </c>
      <c r="C5875" s="1">
        <v>303</v>
      </c>
      <c r="D5875" s="1">
        <v>20</v>
      </c>
      <c r="E5875" s="1">
        <v>20</v>
      </c>
      <c r="F5875" s="1">
        <v>0</v>
      </c>
      <c r="G5875">
        <f>VLOOKUP(C5875,reference!$A$1:$E$310,5,FALSE)</f>
        <v>5321120</v>
      </c>
      <c r="H5875" t="str">
        <f>VLOOKUP(C5875,reference!$A$1:$E$310,4,FALSE)</f>
        <v>KOBALIMA TIMUR</v>
      </c>
      <c r="I5875" t="str">
        <f>VLOOKUP($D5875,reference!$G$1:$H$25,2,FALSE)</f>
        <v>Tubuh air</v>
      </c>
      <c r="J5875" t="str">
        <f>VLOOKUP($E5875,reference!$G$1:$H$25,2,FALSE)</f>
        <v>Tubuh air</v>
      </c>
      <c r="K5875" t="str">
        <f t="shared" si="91"/>
        <v>Non Irigasi</v>
      </c>
      <c r="L5875" t="s">
        <v>327</v>
      </c>
    </row>
    <row r="5876" spans="1:12" x14ac:dyDescent="0.25">
      <c r="A5876" s="1">
        <v>5875</v>
      </c>
      <c r="B5876" s="3">
        <v>190</v>
      </c>
      <c r="C5876" s="1">
        <v>102</v>
      </c>
      <c r="D5876" s="1">
        <v>2</v>
      </c>
      <c r="E5876" s="1">
        <v>16</v>
      </c>
      <c r="F5876" s="1">
        <v>0</v>
      </c>
      <c r="G5876">
        <f>VLOOKUP(C5876,reference!$A$1:$E$310,5,FALSE)</f>
        <v>5305044</v>
      </c>
      <c r="H5876" t="str">
        <f>VLOOKUP(C5876,reference!$A$1:$E$310,4,FALSE)</f>
        <v>INSANA FAFINESU</v>
      </c>
      <c r="I5876" t="str">
        <f>VLOOKUP($D5876,reference!$G$1:$H$25,2,FALSE)</f>
        <v>Hutan lahan kering sekunder / bekas tebangan</v>
      </c>
      <c r="J5876" t="str">
        <f>VLOOKUP($E5876,reference!$G$1:$H$25,2,FALSE)</f>
        <v>Pemukiman</v>
      </c>
      <c r="K5876" t="str">
        <f t="shared" si="91"/>
        <v>Non Irigasi</v>
      </c>
      <c r="L5876" t="s">
        <v>328</v>
      </c>
    </row>
    <row r="5877" spans="1:12" x14ac:dyDescent="0.25">
      <c r="A5877" s="1">
        <v>5876</v>
      </c>
      <c r="B5877" s="3">
        <v>88</v>
      </c>
      <c r="C5877" s="1">
        <v>109</v>
      </c>
      <c r="D5877" s="1">
        <v>9</v>
      </c>
      <c r="E5877" s="1">
        <v>16</v>
      </c>
      <c r="F5877" s="1">
        <v>0</v>
      </c>
      <c r="G5877">
        <f>VLOOKUP(C5877,reference!$A$1:$E$310,5,FALSE)</f>
        <v>5306032</v>
      </c>
      <c r="H5877" t="str">
        <f>VLOOKUP(C5877,reference!$A$1:$E$310,4,FALSE)</f>
        <v>RAI MANUK</v>
      </c>
      <c r="I5877" t="str">
        <f>VLOOKUP($D5877,reference!$G$1:$H$25,2,FALSE)</f>
        <v>Semak belukar</v>
      </c>
      <c r="J5877" t="str">
        <f>VLOOKUP($E5877,reference!$G$1:$H$25,2,FALSE)</f>
        <v>Pemukiman</v>
      </c>
      <c r="K5877" t="str">
        <f t="shared" si="91"/>
        <v>Non Irigasi</v>
      </c>
      <c r="L5877" t="s">
        <v>327</v>
      </c>
    </row>
    <row r="5878" spans="1:12" x14ac:dyDescent="0.25">
      <c r="A5878" s="1">
        <v>5877</v>
      </c>
      <c r="B5878" s="3">
        <v>401</v>
      </c>
      <c r="C5878" s="1">
        <v>109</v>
      </c>
      <c r="D5878" s="1">
        <v>12</v>
      </c>
      <c r="E5878" s="1">
        <v>13</v>
      </c>
      <c r="F5878" s="1">
        <v>0</v>
      </c>
      <c r="G5878">
        <f>VLOOKUP(C5878,reference!$A$1:$E$310,5,FALSE)</f>
        <v>5306032</v>
      </c>
      <c r="H5878" t="str">
        <f>VLOOKUP(C5878,reference!$A$1:$E$310,4,FALSE)</f>
        <v>RAI MANUK</v>
      </c>
      <c r="I5878" t="str">
        <f>VLOOKUP($D5878,reference!$G$1:$H$25,2,FALSE)</f>
        <v>Pertanian lahan kering</v>
      </c>
      <c r="J5878" t="str">
        <f>VLOOKUP($E5878,reference!$G$1:$H$25,2,FALSE)</f>
        <v>Pertanian lahan kering  campur semak / kebun campur</v>
      </c>
      <c r="K5878" t="str">
        <f t="shared" si="91"/>
        <v>Non Irigasi</v>
      </c>
      <c r="L5878" t="s">
        <v>327</v>
      </c>
    </row>
    <row r="5879" spans="1:12" x14ac:dyDescent="0.25">
      <c r="A5879" s="1">
        <v>5878</v>
      </c>
      <c r="B5879" s="3">
        <v>39</v>
      </c>
      <c r="C5879" s="1">
        <v>303</v>
      </c>
      <c r="D5879" s="1">
        <v>20</v>
      </c>
      <c r="E5879" s="1">
        <v>2</v>
      </c>
      <c r="F5879" s="1">
        <v>0</v>
      </c>
      <c r="G5879">
        <f>VLOOKUP(C5879,reference!$A$1:$E$310,5,FALSE)</f>
        <v>5321120</v>
      </c>
      <c r="H5879" t="str">
        <f>VLOOKUP(C5879,reference!$A$1:$E$310,4,FALSE)</f>
        <v>KOBALIMA TIMUR</v>
      </c>
      <c r="I5879" t="str">
        <f>VLOOKUP($D5879,reference!$G$1:$H$25,2,FALSE)</f>
        <v>Tubuh air</v>
      </c>
      <c r="J5879" t="str">
        <f>VLOOKUP($E5879,reference!$G$1:$H$25,2,FALSE)</f>
        <v>Hutan lahan kering sekunder / bekas tebangan</v>
      </c>
      <c r="K5879" t="str">
        <f t="shared" si="91"/>
        <v>Non Irigasi</v>
      </c>
      <c r="L5879" t="s">
        <v>327</v>
      </c>
    </row>
    <row r="5880" spans="1:12" x14ac:dyDescent="0.25">
      <c r="A5880" s="1">
        <v>5879</v>
      </c>
      <c r="B5880" s="3">
        <v>2296</v>
      </c>
      <c r="C5880" s="1">
        <v>109</v>
      </c>
      <c r="D5880" s="1">
        <v>12</v>
      </c>
      <c r="E5880" s="1">
        <v>2</v>
      </c>
      <c r="F5880" s="1">
        <v>0</v>
      </c>
      <c r="G5880">
        <f>VLOOKUP(C5880,reference!$A$1:$E$310,5,FALSE)</f>
        <v>5306032</v>
      </c>
      <c r="H5880" t="str">
        <f>VLOOKUP(C5880,reference!$A$1:$E$310,4,FALSE)</f>
        <v>RAI MANUK</v>
      </c>
      <c r="I5880" t="str">
        <f>VLOOKUP($D5880,reference!$G$1:$H$25,2,FALSE)</f>
        <v>Pertanian lahan kering</v>
      </c>
      <c r="J5880" t="str">
        <f>VLOOKUP($E5880,reference!$G$1:$H$25,2,FALSE)</f>
        <v>Hutan lahan kering sekunder / bekas tebangan</v>
      </c>
      <c r="K5880" t="str">
        <f t="shared" si="91"/>
        <v>Non Irigasi</v>
      </c>
      <c r="L5880" t="s">
        <v>327</v>
      </c>
    </row>
    <row r="5881" spans="1:12" x14ac:dyDescent="0.25">
      <c r="A5881" s="1">
        <v>5880</v>
      </c>
      <c r="B5881" s="3">
        <v>440</v>
      </c>
      <c r="C5881" s="1">
        <v>102</v>
      </c>
      <c r="D5881" s="1">
        <v>9</v>
      </c>
      <c r="E5881" s="1">
        <v>11</v>
      </c>
      <c r="F5881" s="1">
        <v>0</v>
      </c>
      <c r="G5881">
        <f>VLOOKUP(C5881,reference!$A$1:$E$310,5,FALSE)</f>
        <v>5305044</v>
      </c>
      <c r="H5881" t="str">
        <f>VLOOKUP(C5881,reference!$A$1:$E$310,4,FALSE)</f>
        <v>INSANA FAFINESU</v>
      </c>
      <c r="I5881" t="str">
        <f>VLOOKUP($D5881,reference!$G$1:$H$25,2,FALSE)</f>
        <v>Semak belukar</v>
      </c>
      <c r="J5881" t="str">
        <f>VLOOKUP($E5881,reference!$G$1:$H$25,2,FALSE)</f>
        <v>Savanna / Padang rumput</v>
      </c>
      <c r="K5881" t="str">
        <f t="shared" si="91"/>
        <v>Non Irigasi</v>
      </c>
      <c r="L5881" t="s">
        <v>327</v>
      </c>
    </row>
    <row r="5882" spans="1:12" x14ac:dyDescent="0.25">
      <c r="A5882" s="1">
        <v>5881</v>
      </c>
      <c r="B5882" s="3">
        <v>114</v>
      </c>
      <c r="C5882" s="1">
        <v>303</v>
      </c>
      <c r="D5882" s="1">
        <v>2</v>
      </c>
      <c r="E5882" s="1">
        <v>2</v>
      </c>
      <c r="F5882" s="1">
        <v>0</v>
      </c>
      <c r="G5882">
        <f>VLOOKUP(C5882,reference!$A$1:$E$310,5,FALSE)</f>
        <v>5321120</v>
      </c>
      <c r="H5882" t="str">
        <f>VLOOKUP(C5882,reference!$A$1:$E$310,4,FALSE)</f>
        <v>KOBALIMA TIMUR</v>
      </c>
      <c r="I5882" t="str">
        <f>VLOOKUP($D5882,reference!$G$1:$H$25,2,FALSE)</f>
        <v>Hutan lahan kering sekunder / bekas tebangan</v>
      </c>
      <c r="J5882" t="str">
        <f>VLOOKUP($E5882,reference!$G$1:$H$25,2,FALSE)</f>
        <v>Hutan lahan kering sekunder / bekas tebangan</v>
      </c>
      <c r="K5882" t="str">
        <f t="shared" si="91"/>
        <v>Non Irigasi</v>
      </c>
      <c r="L5882" t="s">
        <v>327</v>
      </c>
    </row>
    <row r="5883" spans="1:12" x14ac:dyDescent="0.25">
      <c r="A5883" s="1">
        <v>5882</v>
      </c>
      <c r="B5883" s="3">
        <v>4</v>
      </c>
      <c r="C5883" s="1">
        <v>303</v>
      </c>
      <c r="D5883" s="1">
        <v>2</v>
      </c>
      <c r="E5883" s="1">
        <v>0</v>
      </c>
      <c r="F5883" s="1">
        <v>0</v>
      </c>
      <c r="G5883">
        <f>VLOOKUP(C5883,reference!$A$1:$E$310,5,FALSE)</f>
        <v>5321120</v>
      </c>
      <c r="H5883" t="str">
        <f>VLOOKUP(C5883,reference!$A$1:$E$310,4,FALSE)</f>
        <v>KOBALIMA TIMUR</v>
      </c>
      <c r="I5883" t="str">
        <f>VLOOKUP($D5883,reference!$G$1:$H$25,2,FALSE)</f>
        <v>Hutan lahan kering sekunder / bekas tebangan</v>
      </c>
      <c r="J5883" t="str">
        <f>VLOOKUP($E5883,reference!$G$1:$H$25,2,FALSE)</f>
        <v>No data</v>
      </c>
      <c r="K5883" t="str">
        <f t="shared" si="91"/>
        <v>Non Irigasi</v>
      </c>
      <c r="L5883" t="s">
        <v>328</v>
      </c>
    </row>
    <row r="5884" spans="1:12" x14ac:dyDescent="0.25">
      <c r="A5884" s="1">
        <v>5883</v>
      </c>
      <c r="B5884" s="3">
        <v>23</v>
      </c>
      <c r="C5884" s="1">
        <v>303</v>
      </c>
      <c r="D5884" s="1">
        <v>20</v>
      </c>
      <c r="E5884" s="1">
        <v>9</v>
      </c>
      <c r="F5884" s="1">
        <v>0</v>
      </c>
      <c r="G5884">
        <f>VLOOKUP(C5884,reference!$A$1:$E$310,5,FALSE)</f>
        <v>5321120</v>
      </c>
      <c r="H5884" t="str">
        <f>VLOOKUP(C5884,reference!$A$1:$E$310,4,FALSE)</f>
        <v>KOBALIMA TIMUR</v>
      </c>
      <c r="I5884" t="str">
        <f>VLOOKUP($D5884,reference!$G$1:$H$25,2,FALSE)</f>
        <v>Tubuh air</v>
      </c>
      <c r="J5884" t="str">
        <f>VLOOKUP($E5884,reference!$G$1:$H$25,2,FALSE)</f>
        <v>Semak belukar</v>
      </c>
      <c r="K5884" t="str">
        <f t="shared" si="91"/>
        <v>Non Irigasi</v>
      </c>
      <c r="L5884" t="s">
        <v>327</v>
      </c>
    </row>
    <row r="5885" spans="1:12" x14ac:dyDescent="0.25">
      <c r="A5885" s="1">
        <v>5884</v>
      </c>
      <c r="B5885" s="3">
        <v>3094</v>
      </c>
      <c r="C5885" s="1">
        <v>27</v>
      </c>
      <c r="D5885" s="1">
        <v>11</v>
      </c>
      <c r="E5885" s="1">
        <v>2</v>
      </c>
      <c r="F5885" s="1">
        <v>0</v>
      </c>
      <c r="G5885">
        <f>VLOOKUP(C5885,reference!$A$1:$E$310,5,FALSE)</f>
        <v>5302080</v>
      </c>
      <c r="H5885" t="str">
        <f>VLOOKUP(C5885,reference!$A$1:$E$310,4,FALSE)</f>
        <v>HAHARU</v>
      </c>
      <c r="I5885" t="str">
        <f>VLOOKUP($D5885,reference!$G$1:$H$25,2,FALSE)</f>
        <v>Savanna / Padang rumput</v>
      </c>
      <c r="J5885" t="str">
        <f>VLOOKUP($E5885,reference!$G$1:$H$25,2,FALSE)</f>
        <v>Hutan lahan kering sekunder / bekas tebangan</v>
      </c>
      <c r="K5885" t="str">
        <f t="shared" si="91"/>
        <v>Non Irigasi</v>
      </c>
      <c r="L5885" t="s">
        <v>327</v>
      </c>
    </row>
    <row r="5886" spans="1:12" x14ac:dyDescent="0.25">
      <c r="A5886" s="1">
        <v>5885</v>
      </c>
      <c r="B5886" s="3">
        <v>1109</v>
      </c>
      <c r="C5886" s="1">
        <v>27</v>
      </c>
      <c r="D5886" s="1">
        <v>1</v>
      </c>
      <c r="E5886" s="1">
        <v>2</v>
      </c>
      <c r="F5886" s="1">
        <v>0</v>
      </c>
      <c r="G5886">
        <f>VLOOKUP(C5886,reference!$A$1:$E$310,5,FALSE)</f>
        <v>5302080</v>
      </c>
      <c r="H5886" t="str">
        <f>VLOOKUP(C5886,reference!$A$1:$E$310,4,FALSE)</f>
        <v>HAHARU</v>
      </c>
      <c r="I5886" t="str">
        <f>VLOOKUP($D5886,reference!$G$1:$H$25,2,FALSE)</f>
        <v>Hutan lahan kering primer</v>
      </c>
      <c r="J5886" t="str">
        <f>VLOOKUP($E5886,reference!$G$1:$H$25,2,FALSE)</f>
        <v>Hutan lahan kering sekunder / bekas tebangan</v>
      </c>
      <c r="K5886" t="str">
        <f t="shared" si="91"/>
        <v>Non Irigasi</v>
      </c>
      <c r="L5886" t="s">
        <v>329</v>
      </c>
    </row>
    <row r="5887" spans="1:12" x14ac:dyDescent="0.25">
      <c r="A5887" s="1">
        <v>5886</v>
      </c>
      <c r="B5887" s="3">
        <v>257</v>
      </c>
      <c r="C5887" s="1">
        <v>27</v>
      </c>
      <c r="D5887" s="1">
        <v>1</v>
      </c>
      <c r="E5887" s="1">
        <v>11</v>
      </c>
      <c r="F5887" s="1">
        <v>0</v>
      </c>
      <c r="G5887">
        <f>VLOOKUP(C5887,reference!$A$1:$E$310,5,FALSE)</f>
        <v>5302080</v>
      </c>
      <c r="H5887" t="str">
        <f>VLOOKUP(C5887,reference!$A$1:$E$310,4,FALSE)</f>
        <v>HAHARU</v>
      </c>
      <c r="I5887" t="str">
        <f>VLOOKUP($D5887,reference!$G$1:$H$25,2,FALSE)</f>
        <v>Hutan lahan kering primer</v>
      </c>
      <c r="J5887" t="str">
        <f>VLOOKUP($E5887,reference!$G$1:$H$25,2,FALSE)</f>
        <v>Savanna / Padang rumput</v>
      </c>
      <c r="K5887" t="str">
        <f t="shared" si="91"/>
        <v>Non Irigasi</v>
      </c>
      <c r="L5887" t="s">
        <v>328</v>
      </c>
    </row>
    <row r="5888" spans="1:12" x14ac:dyDescent="0.25">
      <c r="A5888" s="1">
        <v>5887</v>
      </c>
      <c r="B5888" s="3">
        <v>1577</v>
      </c>
      <c r="C5888" s="1">
        <v>103</v>
      </c>
      <c r="D5888" s="1">
        <v>2</v>
      </c>
      <c r="E5888" s="1">
        <v>9</v>
      </c>
      <c r="F5888" s="1">
        <v>0</v>
      </c>
      <c r="G5888">
        <f>VLOOKUP(C5888,reference!$A$1:$E$310,5,FALSE)</f>
        <v>5305050</v>
      </c>
      <c r="H5888" t="str">
        <f>VLOOKUP(C5888,reference!$A$1:$E$310,4,FALSE)</f>
        <v>BIBOKI SELATAN</v>
      </c>
      <c r="I5888" t="str">
        <f>VLOOKUP($D5888,reference!$G$1:$H$25,2,FALSE)</f>
        <v>Hutan lahan kering sekunder / bekas tebangan</v>
      </c>
      <c r="J5888" t="str">
        <f>VLOOKUP($E5888,reference!$G$1:$H$25,2,FALSE)</f>
        <v>Semak belukar</v>
      </c>
      <c r="K5888" t="str">
        <f t="shared" si="91"/>
        <v>Non Irigasi</v>
      </c>
      <c r="L5888" t="s">
        <v>328</v>
      </c>
    </row>
    <row r="5889" spans="1:12" x14ac:dyDescent="0.25">
      <c r="A5889" s="1">
        <v>5888</v>
      </c>
      <c r="B5889" s="3">
        <v>2609</v>
      </c>
      <c r="C5889" s="1">
        <v>104</v>
      </c>
      <c r="D5889" s="1">
        <v>2</v>
      </c>
      <c r="E5889" s="1">
        <v>2</v>
      </c>
      <c r="F5889" s="1">
        <v>0</v>
      </c>
      <c r="G5889">
        <f>VLOOKUP(C5889,reference!$A$1:$E$310,5,FALSE)</f>
        <v>5305051</v>
      </c>
      <c r="H5889" t="str">
        <f>VLOOKUP(C5889,reference!$A$1:$E$310,4,FALSE)</f>
        <v>BIBOKI TANPAH</v>
      </c>
      <c r="I5889" t="str">
        <f>VLOOKUP($D5889,reference!$G$1:$H$25,2,FALSE)</f>
        <v>Hutan lahan kering sekunder / bekas tebangan</v>
      </c>
      <c r="J5889" t="str">
        <f>VLOOKUP($E5889,reference!$G$1:$H$25,2,FALSE)</f>
        <v>Hutan lahan kering sekunder / bekas tebangan</v>
      </c>
      <c r="K5889" t="str">
        <f t="shared" si="91"/>
        <v>Non Irigasi</v>
      </c>
      <c r="L5889" t="s">
        <v>327</v>
      </c>
    </row>
    <row r="5890" spans="1:12" x14ac:dyDescent="0.25">
      <c r="A5890" s="1">
        <v>5889</v>
      </c>
      <c r="B5890" s="3">
        <v>943</v>
      </c>
      <c r="C5890" s="1">
        <v>104</v>
      </c>
      <c r="D5890" s="1">
        <v>2</v>
      </c>
      <c r="E5890" s="1">
        <v>14</v>
      </c>
      <c r="F5890" s="1">
        <v>0</v>
      </c>
      <c r="G5890">
        <f>VLOOKUP(C5890,reference!$A$1:$E$310,5,FALSE)</f>
        <v>5305051</v>
      </c>
      <c r="H5890" t="str">
        <f>VLOOKUP(C5890,reference!$A$1:$E$310,4,FALSE)</f>
        <v>BIBOKI TANPAH</v>
      </c>
      <c r="I5890" t="str">
        <f>VLOOKUP($D5890,reference!$G$1:$H$25,2,FALSE)</f>
        <v>Hutan lahan kering sekunder / bekas tebangan</v>
      </c>
      <c r="J5890" t="str">
        <f>VLOOKUP($E5890,reference!$G$1:$H$25,2,FALSE)</f>
        <v>Sawah</v>
      </c>
      <c r="K5890" t="str">
        <f t="shared" si="91"/>
        <v>Non Irigasi</v>
      </c>
      <c r="L5890" t="s">
        <v>328</v>
      </c>
    </row>
    <row r="5891" spans="1:12" x14ac:dyDescent="0.25">
      <c r="A5891" s="1">
        <v>5890</v>
      </c>
      <c r="B5891" s="3">
        <v>24</v>
      </c>
      <c r="C5891" s="1">
        <v>104</v>
      </c>
      <c r="D5891" s="1">
        <v>2</v>
      </c>
      <c r="E5891" s="1">
        <v>13</v>
      </c>
      <c r="F5891" s="1">
        <v>0</v>
      </c>
      <c r="G5891">
        <f>VLOOKUP(C5891,reference!$A$1:$E$310,5,FALSE)</f>
        <v>5305051</v>
      </c>
      <c r="H5891" t="str">
        <f>VLOOKUP(C5891,reference!$A$1:$E$310,4,FALSE)</f>
        <v>BIBOKI TANPAH</v>
      </c>
      <c r="I5891" t="str">
        <f>VLOOKUP($D5891,reference!$G$1:$H$25,2,FALSE)</f>
        <v>Hutan lahan kering sekunder / bekas tebangan</v>
      </c>
      <c r="J5891" t="str">
        <f>VLOOKUP($E5891,reference!$G$1:$H$25,2,FALSE)</f>
        <v>Pertanian lahan kering  campur semak / kebun campur</v>
      </c>
      <c r="K5891" t="str">
        <f t="shared" ref="K5891:K5954" si="92">IF(F5891=0,"Non Irigasi","Buffer Irigasi")</f>
        <v>Non Irigasi</v>
      </c>
      <c r="L5891" t="s">
        <v>328</v>
      </c>
    </row>
    <row r="5892" spans="1:12" x14ac:dyDescent="0.25">
      <c r="A5892" s="1">
        <v>5891</v>
      </c>
      <c r="B5892" s="3">
        <v>2814</v>
      </c>
      <c r="C5892" s="1">
        <v>303</v>
      </c>
      <c r="D5892" s="1">
        <v>12</v>
      </c>
      <c r="E5892" s="1">
        <v>9</v>
      </c>
      <c r="F5892" s="1">
        <v>0</v>
      </c>
      <c r="G5892">
        <f>VLOOKUP(C5892,reference!$A$1:$E$310,5,FALSE)</f>
        <v>5321120</v>
      </c>
      <c r="H5892" t="str">
        <f>VLOOKUP(C5892,reference!$A$1:$E$310,4,FALSE)</f>
        <v>KOBALIMA TIMUR</v>
      </c>
      <c r="I5892" t="str">
        <f>VLOOKUP($D5892,reference!$G$1:$H$25,2,FALSE)</f>
        <v>Pertanian lahan kering</v>
      </c>
      <c r="J5892" t="str">
        <f>VLOOKUP($E5892,reference!$G$1:$H$25,2,FALSE)</f>
        <v>Semak belukar</v>
      </c>
      <c r="K5892" t="str">
        <f t="shared" si="92"/>
        <v>Non Irigasi</v>
      </c>
      <c r="L5892" t="s">
        <v>327</v>
      </c>
    </row>
    <row r="5893" spans="1:12" x14ac:dyDescent="0.25">
      <c r="A5893" s="1">
        <v>5892</v>
      </c>
      <c r="B5893" s="3">
        <v>113</v>
      </c>
      <c r="C5893" s="1">
        <v>101</v>
      </c>
      <c r="D5893" s="1">
        <v>2</v>
      </c>
      <c r="E5893" s="1">
        <v>1</v>
      </c>
      <c r="F5893" s="1">
        <v>0</v>
      </c>
      <c r="G5893">
        <f>VLOOKUP(C5893,reference!$A$1:$E$310,5,FALSE)</f>
        <v>5305043</v>
      </c>
      <c r="H5893" t="str">
        <f>VLOOKUP(C5893,reference!$A$1:$E$310,4,FALSE)</f>
        <v>INSANA TENGAH</v>
      </c>
      <c r="I5893" t="str">
        <f>VLOOKUP($D5893,reference!$G$1:$H$25,2,FALSE)</f>
        <v>Hutan lahan kering sekunder / bekas tebangan</v>
      </c>
      <c r="J5893" t="str">
        <f>VLOOKUP($E5893,reference!$G$1:$H$25,2,FALSE)</f>
        <v>Hutan lahan kering primer</v>
      </c>
      <c r="K5893" t="str">
        <f t="shared" si="92"/>
        <v>Non Irigasi</v>
      </c>
      <c r="L5893" t="s">
        <v>327</v>
      </c>
    </row>
    <row r="5894" spans="1:12" x14ac:dyDescent="0.25">
      <c r="A5894" s="1">
        <v>5893</v>
      </c>
      <c r="B5894" s="3">
        <v>97</v>
      </c>
      <c r="C5894" s="1">
        <v>104</v>
      </c>
      <c r="D5894" s="1">
        <v>2</v>
      </c>
      <c r="E5894" s="1">
        <v>16</v>
      </c>
      <c r="F5894" s="1">
        <v>0</v>
      </c>
      <c r="G5894">
        <f>VLOOKUP(C5894,reference!$A$1:$E$310,5,FALSE)</f>
        <v>5305051</v>
      </c>
      <c r="H5894" t="str">
        <f>VLOOKUP(C5894,reference!$A$1:$E$310,4,FALSE)</f>
        <v>BIBOKI TANPAH</v>
      </c>
      <c r="I5894" t="str">
        <f>VLOOKUP($D5894,reference!$G$1:$H$25,2,FALSE)</f>
        <v>Hutan lahan kering sekunder / bekas tebangan</v>
      </c>
      <c r="J5894" t="str">
        <f>VLOOKUP($E5894,reference!$G$1:$H$25,2,FALSE)</f>
        <v>Pemukiman</v>
      </c>
      <c r="K5894" t="str">
        <f t="shared" si="92"/>
        <v>Non Irigasi</v>
      </c>
      <c r="L5894" t="s">
        <v>328</v>
      </c>
    </row>
    <row r="5895" spans="1:12" x14ac:dyDescent="0.25">
      <c r="A5895" s="1">
        <v>5894</v>
      </c>
      <c r="B5895" s="3">
        <v>387</v>
      </c>
      <c r="C5895" s="1">
        <v>109</v>
      </c>
      <c r="D5895" s="1">
        <v>9</v>
      </c>
      <c r="E5895" s="1">
        <v>2</v>
      </c>
      <c r="F5895" s="1">
        <v>0</v>
      </c>
      <c r="G5895">
        <f>VLOOKUP(C5895,reference!$A$1:$E$310,5,FALSE)</f>
        <v>5306032</v>
      </c>
      <c r="H5895" t="str">
        <f>VLOOKUP(C5895,reference!$A$1:$E$310,4,FALSE)</f>
        <v>RAI MANUK</v>
      </c>
      <c r="I5895" t="str">
        <f>VLOOKUP($D5895,reference!$G$1:$H$25,2,FALSE)</f>
        <v>Semak belukar</v>
      </c>
      <c r="J5895" t="str">
        <f>VLOOKUP($E5895,reference!$G$1:$H$25,2,FALSE)</f>
        <v>Hutan lahan kering sekunder / bekas tebangan</v>
      </c>
      <c r="K5895" t="str">
        <f t="shared" si="92"/>
        <v>Non Irigasi</v>
      </c>
      <c r="L5895" t="s">
        <v>327</v>
      </c>
    </row>
    <row r="5896" spans="1:12" x14ac:dyDescent="0.25">
      <c r="A5896" s="1">
        <v>5895</v>
      </c>
      <c r="B5896" s="3">
        <v>1727</v>
      </c>
      <c r="C5896" s="1">
        <v>303</v>
      </c>
      <c r="D5896" s="1">
        <v>12</v>
      </c>
      <c r="E5896" s="1">
        <v>2</v>
      </c>
      <c r="F5896" s="1">
        <v>0</v>
      </c>
      <c r="G5896">
        <f>VLOOKUP(C5896,reference!$A$1:$E$310,5,FALSE)</f>
        <v>5321120</v>
      </c>
      <c r="H5896" t="str">
        <f>VLOOKUP(C5896,reference!$A$1:$E$310,4,FALSE)</f>
        <v>KOBALIMA TIMUR</v>
      </c>
      <c r="I5896" t="str">
        <f>VLOOKUP($D5896,reference!$G$1:$H$25,2,FALSE)</f>
        <v>Pertanian lahan kering</v>
      </c>
      <c r="J5896" t="str">
        <f>VLOOKUP($E5896,reference!$G$1:$H$25,2,FALSE)</f>
        <v>Hutan lahan kering sekunder / bekas tebangan</v>
      </c>
      <c r="K5896" t="str">
        <f t="shared" si="92"/>
        <v>Non Irigasi</v>
      </c>
      <c r="L5896" t="s">
        <v>327</v>
      </c>
    </row>
    <row r="5897" spans="1:12" x14ac:dyDescent="0.25">
      <c r="A5897" s="1">
        <v>5896</v>
      </c>
      <c r="B5897" s="3">
        <v>1079</v>
      </c>
      <c r="C5897" s="1">
        <v>303</v>
      </c>
      <c r="D5897" s="1">
        <v>12</v>
      </c>
      <c r="E5897" s="1">
        <v>11</v>
      </c>
      <c r="F5897" s="1">
        <v>0</v>
      </c>
      <c r="G5897">
        <f>VLOOKUP(C5897,reference!$A$1:$E$310,5,FALSE)</f>
        <v>5321120</v>
      </c>
      <c r="H5897" t="str">
        <f>VLOOKUP(C5897,reference!$A$1:$E$310,4,FALSE)</f>
        <v>KOBALIMA TIMUR</v>
      </c>
      <c r="I5897" t="str">
        <f>VLOOKUP($D5897,reference!$G$1:$H$25,2,FALSE)</f>
        <v>Pertanian lahan kering</v>
      </c>
      <c r="J5897" t="str">
        <f>VLOOKUP($E5897,reference!$G$1:$H$25,2,FALSE)</f>
        <v>Savanna / Padang rumput</v>
      </c>
      <c r="K5897" t="str">
        <f t="shared" si="92"/>
        <v>Non Irigasi</v>
      </c>
      <c r="L5897" t="s">
        <v>327</v>
      </c>
    </row>
    <row r="5898" spans="1:12" x14ac:dyDescent="0.25">
      <c r="A5898" s="1">
        <v>5897</v>
      </c>
      <c r="B5898" s="3">
        <v>36</v>
      </c>
      <c r="C5898" s="1">
        <v>104</v>
      </c>
      <c r="D5898" s="1">
        <v>14</v>
      </c>
      <c r="E5898" s="1">
        <v>16</v>
      </c>
      <c r="F5898" s="1">
        <v>0</v>
      </c>
      <c r="G5898">
        <f>VLOOKUP(C5898,reference!$A$1:$E$310,5,FALSE)</f>
        <v>5305051</v>
      </c>
      <c r="H5898" t="str">
        <f>VLOOKUP(C5898,reference!$A$1:$E$310,4,FALSE)</f>
        <v>BIBOKI TANPAH</v>
      </c>
      <c r="I5898" t="str">
        <f>VLOOKUP($D5898,reference!$G$1:$H$25,2,FALSE)</f>
        <v>Sawah</v>
      </c>
      <c r="J5898" t="str">
        <f>VLOOKUP($E5898,reference!$G$1:$H$25,2,FALSE)</f>
        <v>Pemukiman</v>
      </c>
      <c r="K5898" t="str">
        <f t="shared" si="92"/>
        <v>Non Irigasi</v>
      </c>
      <c r="L5898" t="s">
        <v>327</v>
      </c>
    </row>
    <row r="5899" spans="1:12" x14ac:dyDescent="0.25">
      <c r="A5899" s="1">
        <v>5898</v>
      </c>
      <c r="B5899" s="3">
        <v>663</v>
      </c>
      <c r="C5899" s="1">
        <v>104</v>
      </c>
      <c r="D5899" s="1">
        <v>14</v>
      </c>
      <c r="E5899" s="1">
        <v>14</v>
      </c>
      <c r="F5899" s="1">
        <v>0</v>
      </c>
      <c r="G5899">
        <f>VLOOKUP(C5899,reference!$A$1:$E$310,5,FALSE)</f>
        <v>5305051</v>
      </c>
      <c r="H5899" t="str">
        <f>VLOOKUP(C5899,reference!$A$1:$E$310,4,FALSE)</f>
        <v>BIBOKI TANPAH</v>
      </c>
      <c r="I5899" t="str">
        <f>VLOOKUP($D5899,reference!$G$1:$H$25,2,FALSE)</f>
        <v>Sawah</v>
      </c>
      <c r="J5899" t="str">
        <f>VLOOKUP($E5899,reference!$G$1:$H$25,2,FALSE)</f>
        <v>Sawah</v>
      </c>
      <c r="K5899" t="str">
        <f t="shared" si="92"/>
        <v>Non Irigasi</v>
      </c>
      <c r="L5899" t="s">
        <v>327</v>
      </c>
    </row>
    <row r="5900" spans="1:12" x14ac:dyDescent="0.25">
      <c r="A5900" s="1">
        <v>5899</v>
      </c>
      <c r="B5900" s="3">
        <v>3519</v>
      </c>
      <c r="C5900" s="1">
        <v>89</v>
      </c>
      <c r="D5900" s="1">
        <v>2</v>
      </c>
      <c r="E5900" s="1">
        <v>2</v>
      </c>
      <c r="F5900" s="1">
        <v>0</v>
      </c>
      <c r="G5900">
        <f>VLOOKUP(C5900,reference!$A$1:$E$310,5,FALSE)</f>
        <v>5305020</v>
      </c>
      <c r="H5900" t="str">
        <f>VLOOKUP(C5900,reference!$A$1:$E$310,4,FALSE)</f>
        <v>MIOMAFFO TIMUR</v>
      </c>
      <c r="I5900" t="str">
        <f>VLOOKUP($D5900,reference!$G$1:$H$25,2,FALSE)</f>
        <v>Hutan lahan kering sekunder / bekas tebangan</v>
      </c>
      <c r="J5900" t="str">
        <f>VLOOKUP($E5900,reference!$G$1:$H$25,2,FALSE)</f>
        <v>Hutan lahan kering sekunder / bekas tebangan</v>
      </c>
      <c r="K5900" t="str">
        <f t="shared" si="92"/>
        <v>Non Irigasi</v>
      </c>
      <c r="L5900" t="s">
        <v>327</v>
      </c>
    </row>
    <row r="5901" spans="1:12" x14ac:dyDescent="0.25">
      <c r="A5901" s="1">
        <v>5900</v>
      </c>
      <c r="B5901" s="3">
        <v>1822</v>
      </c>
      <c r="C5901" s="1">
        <v>89</v>
      </c>
      <c r="D5901" s="1">
        <v>2</v>
      </c>
      <c r="E5901" s="1">
        <v>11</v>
      </c>
      <c r="F5901" s="1">
        <v>0</v>
      </c>
      <c r="G5901">
        <f>VLOOKUP(C5901,reference!$A$1:$E$310,5,FALSE)</f>
        <v>5305020</v>
      </c>
      <c r="H5901" t="str">
        <f>VLOOKUP(C5901,reference!$A$1:$E$310,4,FALSE)</f>
        <v>MIOMAFFO TIMUR</v>
      </c>
      <c r="I5901" t="str">
        <f>VLOOKUP($D5901,reference!$G$1:$H$25,2,FALSE)</f>
        <v>Hutan lahan kering sekunder / bekas tebangan</v>
      </c>
      <c r="J5901" t="str">
        <f>VLOOKUP($E5901,reference!$G$1:$H$25,2,FALSE)</f>
        <v>Savanna / Padang rumput</v>
      </c>
      <c r="K5901" t="str">
        <f t="shared" si="92"/>
        <v>Non Irigasi</v>
      </c>
      <c r="L5901" t="s">
        <v>328</v>
      </c>
    </row>
    <row r="5902" spans="1:12" x14ac:dyDescent="0.25">
      <c r="A5902" s="1">
        <v>5901</v>
      </c>
      <c r="B5902" s="3">
        <v>4319</v>
      </c>
      <c r="C5902" s="1">
        <v>27</v>
      </c>
      <c r="D5902" s="1">
        <v>13</v>
      </c>
      <c r="E5902" s="1">
        <v>11</v>
      </c>
      <c r="F5902" s="1">
        <v>0</v>
      </c>
      <c r="G5902">
        <f>VLOOKUP(C5902,reference!$A$1:$E$310,5,FALSE)</f>
        <v>5302080</v>
      </c>
      <c r="H5902" t="str">
        <f>VLOOKUP(C5902,reference!$A$1:$E$310,4,FALSE)</f>
        <v>HAHARU</v>
      </c>
      <c r="I5902" t="str">
        <f>VLOOKUP($D5902,reference!$G$1:$H$25,2,FALSE)</f>
        <v>Pertanian lahan kering  campur semak / kebun campur</v>
      </c>
      <c r="J5902" t="str">
        <f>VLOOKUP($E5902,reference!$G$1:$H$25,2,FALSE)</f>
        <v>Savanna / Padang rumput</v>
      </c>
      <c r="K5902" t="str">
        <f t="shared" si="92"/>
        <v>Non Irigasi</v>
      </c>
      <c r="L5902" t="s">
        <v>327</v>
      </c>
    </row>
    <row r="5903" spans="1:12" x14ac:dyDescent="0.25">
      <c r="A5903" s="1">
        <v>5902</v>
      </c>
      <c r="B5903" s="3">
        <v>82</v>
      </c>
      <c r="C5903" s="1">
        <v>27</v>
      </c>
      <c r="D5903" s="1">
        <v>13</v>
      </c>
      <c r="E5903" s="1">
        <v>2</v>
      </c>
      <c r="F5903" s="1">
        <v>0</v>
      </c>
      <c r="G5903">
        <f>VLOOKUP(C5903,reference!$A$1:$E$310,5,FALSE)</f>
        <v>5302080</v>
      </c>
      <c r="H5903" t="str">
        <f>VLOOKUP(C5903,reference!$A$1:$E$310,4,FALSE)</f>
        <v>HAHARU</v>
      </c>
      <c r="I5903" t="str">
        <f>VLOOKUP($D5903,reference!$G$1:$H$25,2,FALSE)</f>
        <v>Pertanian lahan kering  campur semak / kebun campur</v>
      </c>
      <c r="J5903" t="str">
        <f>VLOOKUP($E5903,reference!$G$1:$H$25,2,FALSE)</f>
        <v>Hutan lahan kering sekunder / bekas tebangan</v>
      </c>
      <c r="K5903" t="str">
        <f t="shared" si="92"/>
        <v>Non Irigasi</v>
      </c>
      <c r="L5903" t="s">
        <v>327</v>
      </c>
    </row>
    <row r="5904" spans="1:12" x14ac:dyDescent="0.25">
      <c r="A5904" s="1">
        <v>5903</v>
      </c>
      <c r="B5904" s="3">
        <v>39</v>
      </c>
      <c r="C5904" s="1">
        <v>102</v>
      </c>
      <c r="D5904" s="1">
        <v>11</v>
      </c>
      <c r="E5904" s="1">
        <v>2</v>
      </c>
      <c r="F5904" s="1">
        <v>0</v>
      </c>
      <c r="G5904">
        <f>VLOOKUP(C5904,reference!$A$1:$E$310,5,FALSE)</f>
        <v>5305044</v>
      </c>
      <c r="H5904" t="str">
        <f>VLOOKUP(C5904,reference!$A$1:$E$310,4,FALSE)</f>
        <v>INSANA FAFINESU</v>
      </c>
      <c r="I5904" t="str">
        <f>VLOOKUP($D5904,reference!$G$1:$H$25,2,FALSE)</f>
        <v>Savanna / Padang rumput</v>
      </c>
      <c r="J5904" t="str">
        <f>VLOOKUP($E5904,reference!$G$1:$H$25,2,FALSE)</f>
        <v>Hutan lahan kering sekunder / bekas tebangan</v>
      </c>
      <c r="K5904" t="str">
        <f t="shared" si="92"/>
        <v>Non Irigasi</v>
      </c>
      <c r="L5904" t="s">
        <v>327</v>
      </c>
    </row>
    <row r="5905" spans="1:12" x14ac:dyDescent="0.25">
      <c r="A5905" s="1">
        <v>5904</v>
      </c>
      <c r="B5905" s="3">
        <v>18</v>
      </c>
      <c r="C5905" s="1">
        <v>102</v>
      </c>
      <c r="D5905" s="1">
        <v>9</v>
      </c>
      <c r="E5905" s="1">
        <v>2</v>
      </c>
      <c r="F5905" s="1">
        <v>0</v>
      </c>
      <c r="G5905">
        <f>VLOOKUP(C5905,reference!$A$1:$E$310,5,FALSE)</f>
        <v>5305044</v>
      </c>
      <c r="H5905" t="str">
        <f>VLOOKUP(C5905,reference!$A$1:$E$310,4,FALSE)</f>
        <v>INSANA FAFINESU</v>
      </c>
      <c r="I5905" t="str">
        <f>VLOOKUP($D5905,reference!$G$1:$H$25,2,FALSE)</f>
        <v>Semak belukar</v>
      </c>
      <c r="J5905" t="str">
        <f>VLOOKUP($E5905,reference!$G$1:$H$25,2,FALSE)</f>
        <v>Hutan lahan kering sekunder / bekas tebangan</v>
      </c>
      <c r="K5905" t="str">
        <f t="shared" si="92"/>
        <v>Non Irigasi</v>
      </c>
      <c r="L5905" t="s">
        <v>327</v>
      </c>
    </row>
    <row r="5906" spans="1:12" x14ac:dyDescent="0.25">
      <c r="A5906" s="1">
        <v>5905</v>
      </c>
      <c r="B5906" s="3">
        <v>115</v>
      </c>
      <c r="C5906" s="1">
        <v>89</v>
      </c>
      <c r="D5906" s="1">
        <v>11</v>
      </c>
      <c r="E5906" s="1">
        <v>11</v>
      </c>
      <c r="F5906" s="1">
        <v>0</v>
      </c>
      <c r="G5906">
        <f>VLOOKUP(C5906,reference!$A$1:$E$310,5,FALSE)</f>
        <v>5305020</v>
      </c>
      <c r="H5906" t="str">
        <f>VLOOKUP(C5906,reference!$A$1:$E$310,4,FALSE)</f>
        <v>MIOMAFFO TIMUR</v>
      </c>
      <c r="I5906" t="str">
        <f>VLOOKUP($D5906,reference!$G$1:$H$25,2,FALSE)</f>
        <v>Savanna / Padang rumput</v>
      </c>
      <c r="J5906" t="str">
        <f>VLOOKUP($E5906,reference!$G$1:$H$25,2,FALSE)</f>
        <v>Savanna / Padang rumput</v>
      </c>
      <c r="K5906" t="str">
        <f t="shared" si="92"/>
        <v>Non Irigasi</v>
      </c>
      <c r="L5906" t="s">
        <v>327</v>
      </c>
    </row>
    <row r="5907" spans="1:12" x14ac:dyDescent="0.25">
      <c r="A5907" s="1">
        <v>5906</v>
      </c>
      <c r="B5907" s="3">
        <v>6</v>
      </c>
      <c r="C5907" s="1">
        <v>102</v>
      </c>
      <c r="D5907" s="1">
        <v>11</v>
      </c>
      <c r="E5907" s="1">
        <v>11</v>
      </c>
      <c r="F5907" s="1">
        <v>0</v>
      </c>
      <c r="G5907">
        <f>VLOOKUP(C5907,reference!$A$1:$E$310,5,FALSE)</f>
        <v>5305044</v>
      </c>
      <c r="H5907" t="str">
        <f>VLOOKUP(C5907,reference!$A$1:$E$310,4,FALSE)</f>
        <v>INSANA FAFINESU</v>
      </c>
      <c r="I5907" t="str">
        <f>VLOOKUP($D5907,reference!$G$1:$H$25,2,FALSE)</f>
        <v>Savanna / Padang rumput</v>
      </c>
      <c r="J5907" t="str">
        <f>VLOOKUP($E5907,reference!$G$1:$H$25,2,FALSE)</f>
        <v>Savanna / Padang rumput</v>
      </c>
      <c r="K5907" t="str">
        <f t="shared" si="92"/>
        <v>Non Irigasi</v>
      </c>
      <c r="L5907" t="s">
        <v>327</v>
      </c>
    </row>
    <row r="5908" spans="1:12" x14ac:dyDescent="0.25">
      <c r="A5908" s="1">
        <v>5907</v>
      </c>
      <c r="B5908" s="3">
        <v>111</v>
      </c>
      <c r="C5908" s="1">
        <v>109</v>
      </c>
      <c r="D5908" s="1">
        <v>2</v>
      </c>
      <c r="E5908" s="1">
        <v>9</v>
      </c>
      <c r="F5908" s="1">
        <v>0</v>
      </c>
      <c r="G5908">
        <f>VLOOKUP(C5908,reference!$A$1:$E$310,5,FALSE)</f>
        <v>5306032</v>
      </c>
      <c r="H5908" t="str">
        <f>VLOOKUP(C5908,reference!$A$1:$E$310,4,FALSE)</f>
        <v>RAI MANUK</v>
      </c>
      <c r="I5908" t="str">
        <f>VLOOKUP($D5908,reference!$G$1:$H$25,2,FALSE)</f>
        <v>Hutan lahan kering sekunder / bekas tebangan</v>
      </c>
      <c r="J5908" t="str">
        <f>VLOOKUP($E5908,reference!$G$1:$H$25,2,FALSE)</f>
        <v>Semak belukar</v>
      </c>
      <c r="K5908" t="str">
        <f t="shared" si="92"/>
        <v>Non Irigasi</v>
      </c>
      <c r="L5908" t="s">
        <v>328</v>
      </c>
    </row>
    <row r="5909" spans="1:12" x14ac:dyDescent="0.25">
      <c r="A5909" s="1">
        <v>5908</v>
      </c>
      <c r="B5909" s="3">
        <v>3</v>
      </c>
      <c r="C5909" s="1">
        <v>89</v>
      </c>
      <c r="D5909" s="1">
        <v>11</v>
      </c>
      <c r="E5909" s="1">
        <v>2</v>
      </c>
      <c r="F5909" s="1">
        <v>0</v>
      </c>
      <c r="G5909">
        <f>VLOOKUP(C5909,reference!$A$1:$E$310,5,FALSE)</f>
        <v>5305020</v>
      </c>
      <c r="H5909" t="str">
        <f>VLOOKUP(C5909,reference!$A$1:$E$310,4,FALSE)</f>
        <v>MIOMAFFO TIMUR</v>
      </c>
      <c r="I5909" t="str">
        <f>VLOOKUP($D5909,reference!$G$1:$H$25,2,FALSE)</f>
        <v>Savanna / Padang rumput</v>
      </c>
      <c r="J5909" t="str">
        <f>VLOOKUP($E5909,reference!$G$1:$H$25,2,FALSE)</f>
        <v>Hutan lahan kering sekunder / bekas tebangan</v>
      </c>
      <c r="K5909" t="str">
        <f t="shared" si="92"/>
        <v>Non Irigasi</v>
      </c>
      <c r="L5909" t="s">
        <v>327</v>
      </c>
    </row>
    <row r="5910" spans="1:12" x14ac:dyDescent="0.25">
      <c r="A5910" s="1">
        <v>5909</v>
      </c>
      <c r="B5910" s="3">
        <v>1229</v>
      </c>
      <c r="C5910" s="1">
        <v>101</v>
      </c>
      <c r="D5910" s="1">
        <v>2</v>
      </c>
      <c r="E5910" s="1">
        <v>9</v>
      </c>
      <c r="F5910" s="1">
        <v>0</v>
      </c>
      <c r="G5910">
        <f>VLOOKUP(C5910,reference!$A$1:$E$310,5,FALSE)</f>
        <v>5305043</v>
      </c>
      <c r="H5910" t="str">
        <f>VLOOKUP(C5910,reference!$A$1:$E$310,4,FALSE)</f>
        <v>INSANA TENGAH</v>
      </c>
      <c r="I5910" t="str">
        <f>VLOOKUP($D5910,reference!$G$1:$H$25,2,FALSE)</f>
        <v>Hutan lahan kering sekunder / bekas tebangan</v>
      </c>
      <c r="J5910" t="str">
        <f>VLOOKUP($E5910,reference!$G$1:$H$25,2,FALSE)</f>
        <v>Semak belukar</v>
      </c>
      <c r="K5910" t="str">
        <f t="shared" si="92"/>
        <v>Non Irigasi</v>
      </c>
      <c r="L5910" t="s">
        <v>328</v>
      </c>
    </row>
    <row r="5911" spans="1:12" x14ac:dyDescent="0.25">
      <c r="A5911" s="1">
        <v>5910</v>
      </c>
      <c r="B5911" s="3">
        <v>42</v>
      </c>
      <c r="C5911" s="1">
        <v>103</v>
      </c>
      <c r="D5911" s="1">
        <v>2</v>
      </c>
      <c r="E5911" s="1">
        <v>18</v>
      </c>
      <c r="F5911" s="1">
        <v>0</v>
      </c>
      <c r="G5911">
        <f>VLOOKUP(C5911,reference!$A$1:$E$310,5,FALSE)</f>
        <v>5305050</v>
      </c>
      <c r="H5911" t="str">
        <f>VLOOKUP(C5911,reference!$A$1:$E$310,4,FALSE)</f>
        <v>BIBOKI SELATAN</v>
      </c>
      <c r="I5911" t="str">
        <f>VLOOKUP($D5911,reference!$G$1:$H$25,2,FALSE)</f>
        <v>Hutan lahan kering sekunder / bekas tebangan</v>
      </c>
      <c r="J5911" t="str">
        <f>VLOOKUP($E5911,reference!$G$1:$H$25,2,FALSE)</f>
        <v>Lahan terbuka</v>
      </c>
      <c r="K5911" t="str">
        <f t="shared" si="92"/>
        <v>Non Irigasi</v>
      </c>
      <c r="L5911" t="s">
        <v>328</v>
      </c>
    </row>
    <row r="5912" spans="1:12" x14ac:dyDescent="0.25">
      <c r="A5912" s="1">
        <v>5911</v>
      </c>
      <c r="B5912" s="3">
        <v>5</v>
      </c>
      <c r="C5912" s="1">
        <v>94</v>
      </c>
      <c r="D5912" s="1">
        <v>0</v>
      </c>
      <c r="E5912" s="1">
        <v>1</v>
      </c>
      <c r="F5912" s="1">
        <v>0</v>
      </c>
      <c r="G5912">
        <f>VLOOKUP(C5912,reference!$A$1:$E$310,5,FALSE)</f>
        <v>5305025</v>
      </c>
      <c r="H5912" t="str">
        <f>VLOOKUP(C5912,reference!$A$1:$E$310,4,FALSE)</f>
        <v>BIKOMI UTARA</v>
      </c>
      <c r="I5912" t="str">
        <f>VLOOKUP($D5912,reference!$G$1:$H$25,2,FALSE)</f>
        <v>No data</v>
      </c>
      <c r="J5912" t="str">
        <f>VLOOKUP($E5912,reference!$G$1:$H$25,2,FALSE)</f>
        <v>Hutan lahan kering primer</v>
      </c>
      <c r="K5912" t="str">
        <f t="shared" si="92"/>
        <v>Non Irigasi</v>
      </c>
      <c r="L5912" t="s">
        <v>327</v>
      </c>
    </row>
    <row r="5913" spans="1:12" x14ac:dyDescent="0.25">
      <c r="A5913" s="1">
        <v>5912</v>
      </c>
      <c r="B5913" s="3">
        <v>452</v>
      </c>
      <c r="C5913" s="1">
        <v>94</v>
      </c>
      <c r="D5913" s="1">
        <v>2</v>
      </c>
      <c r="E5913" s="1">
        <v>2</v>
      </c>
      <c r="F5913" s="1">
        <v>0</v>
      </c>
      <c r="G5913">
        <f>VLOOKUP(C5913,reference!$A$1:$E$310,5,FALSE)</f>
        <v>5305025</v>
      </c>
      <c r="H5913" t="str">
        <f>VLOOKUP(C5913,reference!$A$1:$E$310,4,FALSE)</f>
        <v>BIKOMI UTARA</v>
      </c>
      <c r="I5913" t="str">
        <f>VLOOKUP($D5913,reference!$G$1:$H$25,2,FALSE)</f>
        <v>Hutan lahan kering sekunder / bekas tebangan</v>
      </c>
      <c r="J5913" t="str">
        <f>VLOOKUP($E5913,reference!$G$1:$H$25,2,FALSE)</f>
        <v>Hutan lahan kering sekunder / bekas tebangan</v>
      </c>
      <c r="K5913" t="str">
        <f t="shared" si="92"/>
        <v>Non Irigasi</v>
      </c>
      <c r="L5913" t="s">
        <v>327</v>
      </c>
    </row>
    <row r="5914" spans="1:12" x14ac:dyDescent="0.25">
      <c r="A5914" s="1">
        <v>5913</v>
      </c>
      <c r="B5914" s="3">
        <v>2471</v>
      </c>
      <c r="C5914" s="1">
        <v>94</v>
      </c>
      <c r="D5914" s="1">
        <v>2</v>
      </c>
      <c r="E5914" s="1">
        <v>9</v>
      </c>
      <c r="F5914" s="1">
        <v>0</v>
      </c>
      <c r="G5914">
        <f>VLOOKUP(C5914,reference!$A$1:$E$310,5,FALSE)</f>
        <v>5305025</v>
      </c>
      <c r="H5914" t="str">
        <f>VLOOKUP(C5914,reference!$A$1:$E$310,4,FALSE)</f>
        <v>BIKOMI UTARA</v>
      </c>
      <c r="I5914" t="str">
        <f>VLOOKUP($D5914,reference!$G$1:$H$25,2,FALSE)</f>
        <v>Hutan lahan kering sekunder / bekas tebangan</v>
      </c>
      <c r="J5914" t="str">
        <f>VLOOKUP($E5914,reference!$G$1:$H$25,2,FALSE)</f>
        <v>Semak belukar</v>
      </c>
      <c r="K5914" t="str">
        <f t="shared" si="92"/>
        <v>Non Irigasi</v>
      </c>
      <c r="L5914" t="s">
        <v>328</v>
      </c>
    </row>
    <row r="5915" spans="1:12" x14ac:dyDescent="0.25">
      <c r="A5915" s="1">
        <v>5914</v>
      </c>
      <c r="B5915" s="3">
        <v>1459</v>
      </c>
      <c r="C5915" s="1">
        <v>109</v>
      </c>
      <c r="D5915" s="1">
        <v>2</v>
      </c>
      <c r="E5915" s="1">
        <v>2</v>
      </c>
      <c r="F5915" s="1">
        <v>0</v>
      </c>
      <c r="G5915">
        <f>VLOOKUP(C5915,reference!$A$1:$E$310,5,FALSE)</f>
        <v>5306032</v>
      </c>
      <c r="H5915" t="str">
        <f>VLOOKUP(C5915,reference!$A$1:$E$310,4,FALSE)</f>
        <v>RAI MANUK</v>
      </c>
      <c r="I5915" t="str">
        <f>VLOOKUP($D5915,reference!$G$1:$H$25,2,FALSE)</f>
        <v>Hutan lahan kering sekunder / bekas tebangan</v>
      </c>
      <c r="J5915" t="str">
        <f>VLOOKUP($E5915,reference!$G$1:$H$25,2,FALSE)</f>
        <v>Hutan lahan kering sekunder / bekas tebangan</v>
      </c>
      <c r="K5915" t="str">
        <f t="shared" si="92"/>
        <v>Non Irigasi</v>
      </c>
      <c r="L5915" t="s">
        <v>327</v>
      </c>
    </row>
    <row r="5916" spans="1:12" x14ac:dyDescent="0.25">
      <c r="A5916" s="1">
        <v>5915</v>
      </c>
      <c r="B5916" s="3">
        <v>91</v>
      </c>
      <c r="C5916" s="1">
        <v>109</v>
      </c>
      <c r="D5916" s="1">
        <v>2</v>
      </c>
      <c r="E5916" s="1">
        <v>16</v>
      </c>
      <c r="F5916" s="1">
        <v>0</v>
      </c>
      <c r="G5916">
        <f>VLOOKUP(C5916,reference!$A$1:$E$310,5,FALSE)</f>
        <v>5306032</v>
      </c>
      <c r="H5916" t="str">
        <f>VLOOKUP(C5916,reference!$A$1:$E$310,4,FALSE)</f>
        <v>RAI MANUK</v>
      </c>
      <c r="I5916" t="str">
        <f>VLOOKUP($D5916,reference!$G$1:$H$25,2,FALSE)</f>
        <v>Hutan lahan kering sekunder / bekas tebangan</v>
      </c>
      <c r="J5916" t="str">
        <f>VLOOKUP($E5916,reference!$G$1:$H$25,2,FALSE)</f>
        <v>Pemukiman</v>
      </c>
      <c r="K5916" t="str">
        <f t="shared" si="92"/>
        <v>Non Irigasi</v>
      </c>
      <c r="L5916" t="s">
        <v>328</v>
      </c>
    </row>
    <row r="5917" spans="1:12" x14ac:dyDescent="0.25">
      <c r="A5917" s="1">
        <v>5916</v>
      </c>
      <c r="B5917" s="3">
        <v>114</v>
      </c>
      <c r="C5917" s="1">
        <v>94</v>
      </c>
      <c r="D5917" s="1">
        <v>2</v>
      </c>
      <c r="E5917" s="1">
        <v>1</v>
      </c>
      <c r="F5917" s="1">
        <v>0</v>
      </c>
      <c r="G5917">
        <f>VLOOKUP(C5917,reference!$A$1:$E$310,5,FALSE)</f>
        <v>5305025</v>
      </c>
      <c r="H5917" t="str">
        <f>VLOOKUP(C5917,reference!$A$1:$E$310,4,FALSE)</f>
        <v>BIKOMI UTARA</v>
      </c>
      <c r="I5917" t="str">
        <f>VLOOKUP($D5917,reference!$G$1:$H$25,2,FALSE)</f>
        <v>Hutan lahan kering sekunder / bekas tebangan</v>
      </c>
      <c r="J5917" t="str">
        <f>VLOOKUP($E5917,reference!$G$1:$H$25,2,FALSE)</f>
        <v>Hutan lahan kering primer</v>
      </c>
      <c r="K5917" t="str">
        <f t="shared" si="92"/>
        <v>Non Irigasi</v>
      </c>
      <c r="L5917" t="s">
        <v>327</v>
      </c>
    </row>
    <row r="5918" spans="1:12" x14ac:dyDescent="0.25">
      <c r="A5918" s="1">
        <v>5917</v>
      </c>
      <c r="B5918" s="3">
        <v>29</v>
      </c>
      <c r="C5918" s="1">
        <v>94</v>
      </c>
      <c r="D5918" s="1">
        <v>0</v>
      </c>
      <c r="E5918" s="1">
        <v>0</v>
      </c>
      <c r="F5918" s="1">
        <v>0</v>
      </c>
      <c r="G5918">
        <f>VLOOKUP(C5918,reference!$A$1:$E$310,5,FALSE)</f>
        <v>5305025</v>
      </c>
      <c r="H5918" t="str">
        <f>VLOOKUP(C5918,reference!$A$1:$E$310,4,FALSE)</f>
        <v>BIKOMI UTARA</v>
      </c>
      <c r="I5918" t="str">
        <f>VLOOKUP($D5918,reference!$G$1:$H$25,2,FALSE)</f>
        <v>No data</v>
      </c>
      <c r="J5918" t="str">
        <f>VLOOKUP($E5918,reference!$G$1:$H$25,2,FALSE)</f>
        <v>No data</v>
      </c>
      <c r="K5918" t="str">
        <f t="shared" si="92"/>
        <v>Non Irigasi</v>
      </c>
      <c r="L5918" t="s">
        <v>327</v>
      </c>
    </row>
    <row r="5919" spans="1:12" x14ac:dyDescent="0.25">
      <c r="A5919" s="1">
        <v>5918</v>
      </c>
      <c r="B5919" s="3">
        <v>10</v>
      </c>
      <c r="C5919" s="1">
        <v>109</v>
      </c>
      <c r="D5919" s="1">
        <v>16</v>
      </c>
      <c r="E5919" s="1">
        <v>2</v>
      </c>
      <c r="F5919" s="1">
        <v>0</v>
      </c>
      <c r="G5919">
        <f>VLOOKUP(C5919,reference!$A$1:$E$310,5,FALSE)</f>
        <v>5306032</v>
      </c>
      <c r="H5919" t="str">
        <f>VLOOKUP(C5919,reference!$A$1:$E$310,4,FALSE)</f>
        <v>RAI MANUK</v>
      </c>
      <c r="I5919" t="str">
        <f>VLOOKUP($D5919,reference!$G$1:$H$25,2,FALSE)</f>
        <v>Pemukiman</v>
      </c>
      <c r="J5919" t="str">
        <f>VLOOKUP($E5919,reference!$G$1:$H$25,2,FALSE)</f>
        <v>Hutan lahan kering sekunder / bekas tebangan</v>
      </c>
      <c r="K5919" t="str">
        <f t="shared" si="92"/>
        <v>Non Irigasi</v>
      </c>
      <c r="L5919" t="s">
        <v>327</v>
      </c>
    </row>
    <row r="5920" spans="1:12" x14ac:dyDescent="0.25">
      <c r="A5920" s="1">
        <v>5919</v>
      </c>
      <c r="B5920" s="3">
        <v>6</v>
      </c>
      <c r="C5920" s="1">
        <v>52</v>
      </c>
      <c r="D5920" s="1">
        <v>12</v>
      </c>
      <c r="E5920" s="1">
        <v>0</v>
      </c>
      <c r="F5920" s="1">
        <v>0</v>
      </c>
      <c r="G5920">
        <f>VLOOKUP(C5920,reference!$A$1:$E$310,5,FALSE)</f>
        <v>5303192</v>
      </c>
      <c r="H5920" t="str">
        <f>VLOOKUP(C5920,reference!$A$1:$E$310,4,FALSE)</f>
        <v>AMFOANG TIMUR</v>
      </c>
      <c r="I5920" t="str">
        <f>VLOOKUP($D5920,reference!$G$1:$H$25,2,FALSE)</f>
        <v>Pertanian lahan kering</v>
      </c>
      <c r="J5920" t="str">
        <f>VLOOKUP($E5920,reference!$G$1:$H$25,2,FALSE)</f>
        <v>No data</v>
      </c>
      <c r="K5920" t="str">
        <f t="shared" si="92"/>
        <v>Non Irigasi</v>
      </c>
      <c r="L5920" t="s">
        <v>327</v>
      </c>
    </row>
    <row r="5921" spans="1:12" x14ac:dyDescent="0.25">
      <c r="A5921" s="1">
        <v>5920</v>
      </c>
      <c r="B5921" s="3">
        <v>600</v>
      </c>
      <c r="C5921" s="1">
        <v>52</v>
      </c>
      <c r="D5921" s="1">
        <v>12</v>
      </c>
      <c r="E5921" s="1">
        <v>14</v>
      </c>
      <c r="F5921" s="1">
        <v>0</v>
      </c>
      <c r="G5921">
        <f>VLOOKUP(C5921,reference!$A$1:$E$310,5,FALSE)</f>
        <v>5303192</v>
      </c>
      <c r="H5921" t="str">
        <f>VLOOKUP(C5921,reference!$A$1:$E$310,4,FALSE)</f>
        <v>AMFOANG TIMUR</v>
      </c>
      <c r="I5921" t="str">
        <f>VLOOKUP($D5921,reference!$G$1:$H$25,2,FALSE)</f>
        <v>Pertanian lahan kering</v>
      </c>
      <c r="J5921" t="str">
        <f>VLOOKUP($E5921,reference!$G$1:$H$25,2,FALSE)</f>
        <v>Sawah</v>
      </c>
      <c r="K5921" t="str">
        <f t="shared" si="92"/>
        <v>Non Irigasi</v>
      </c>
      <c r="L5921" t="s">
        <v>327</v>
      </c>
    </row>
    <row r="5922" spans="1:12" x14ac:dyDescent="0.25">
      <c r="A5922" s="1">
        <v>5921</v>
      </c>
      <c r="B5922" s="3">
        <v>7</v>
      </c>
      <c r="C5922" s="1">
        <v>94</v>
      </c>
      <c r="D5922" s="1">
        <v>0</v>
      </c>
      <c r="E5922" s="1">
        <v>11</v>
      </c>
      <c r="F5922" s="1">
        <v>0</v>
      </c>
      <c r="G5922">
        <f>VLOOKUP(C5922,reference!$A$1:$E$310,5,FALSE)</f>
        <v>5305025</v>
      </c>
      <c r="H5922" t="str">
        <f>VLOOKUP(C5922,reference!$A$1:$E$310,4,FALSE)</f>
        <v>BIKOMI UTARA</v>
      </c>
      <c r="I5922" t="str">
        <f>VLOOKUP($D5922,reference!$G$1:$H$25,2,FALSE)</f>
        <v>No data</v>
      </c>
      <c r="J5922" t="str">
        <f>VLOOKUP($E5922,reference!$G$1:$H$25,2,FALSE)</f>
        <v>Savanna / Padang rumput</v>
      </c>
      <c r="K5922" t="str">
        <f t="shared" si="92"/>
        <v>Non Irigasi</v>
      </c>
      <c r="L5922" t="s">
        <v>327</v>
      </c>
    </row>
    <row r="5923" spans="1:12" x14ac:dyDescent="0.25">
      <c r="A5923" s="1">
        <v>5922</v>
      </c>
      <c r="B5923" s="3">
        <v>403</v>
      </c>
      <c r="C5923" s="1">
        <v>94</v>
      </c>
      <c r="D5923" s="1">
        <v>2</v>
      </c>
      <c r="E5923" s="1">
        <v>11</v>
      </c>
      <c r="F5923" s="1">
        <v>0</v>
      </c>
      <c r="G5923">
        <f>VLOOKUP(C5923,reference!$A$1:$E$310,5,FALSE)</f>
        <v>5305025</v>
      </c>
      <c r="H5923" t="str">
        <f>VLOOKUP(C5923,reference!$A$1:$E$310,4,FALSE)</f>
        <v>BIKOMI UTARA</v>
      </c>
      <c r="I5923" t="str">
        <f>VLOOKUP($D5923,reference!$G$1:$H$25,2,FALSE)</f>
        <v>Hutan lahan kering sekunder / bekas tebangan</v>
      </c>
      <c r="J5923" t="str">
        <f>VLOOKUP($E5923,reference!$G$1:$H$25,2,FALSE)</f>
        <v>Savanna / Padang rumput</v>
      </c>
      <c r="K5923" t="str">
        <f t="shared" si="92"/>
        <v>Non Irigasi</v>
      </c>
      <c r="L5923" t="s">
        <v>328</v>
      </c>
    </row>
    <row r="5924" spans="1:12" x14ac:dyDescent="0.25">
      <c r="A5924" s="1">
        <v>5923</v>
      </c>
      <c r="B5924" s="3">
        <v>9</v>
      </c>
      <c r="C5924" s="1">
        <v>109</v>
      </c>
      <c r="D5924" s="1">
        <v>20</v>
      </c>
      <c r="E5924" s="1">
        <v>14</v>
      </c>
      <c r="F5924" s="1">
        <v>0</v>
      </c>
      <c r="G5924">
        <f>VLOOKUP(C5924,reference!$A$1:$E$310,5,FALSE)</f>
        <v>5306032</v>
      </c>
      <c r="H5924" t="str">
        <f>VLOOKUP(C5924,reference!$A$1:$E$310,4,FALSE)</f>
        <v>RAI MANUK</v>
      </c>
      <c r="I5924" t="str">
        <f>VLOOKUP($D5924,reference!$G$1:$H$25,2,FALSE)</f>
        <v>Tubuh air</v>
      </c>
      <c r="J5924" t="str">
        <f>VLOOKUP($E5924,reference!$G$1:$H$25,2,FALSE)</f>
        <v>Sawah</v>
      </c>
      <c r="K5924" t="str">
        <f t="shared" si="92"/>
        <v>Non Irigasi</v>
      </c>
      <c r="L5924" t="s">
        <v>327</v>
      </c>
    </row>
    <row r="5925" spans="1:12" x14ac:dyDescent="0.25">
      <c r="A5925" s="1">
        <v>5924</v>
      </c>
      <c r="B5925" s="3">
        <v>86</v>
      </c>
      <c r="C5925" s="1">
        <v>303</v>
      </c>
      <c r="D5925" s="1">
        <v>12</v>
      </c>
      <c r="E5925" s="1">
        <v>20</v>
      </c>
      <c r="F5925" s="1">
        <v>0</v>
      </c>
      <c r="G5925">
        <f>VLOOKUP(C5925,reference!$A$1:$E$310,5,FALSE)</f>
        <v>5321120</v>
      </c>
      <c r="H5925" t="str">
        <f>VLOOKUP(C5925,reference!$A$1:$E$310,4,FALSE)</f>
        <v>KOBALIMA TIMUR</v>
      </c>
      <c r="I5925" t="str">
        <f>VLOOKUP($D5925,reference!$G$1:$H$25,2,FALSE)</f>
        <v>Pertanian lahan kering</v>
      </c>
      <c r="J5925" t="str">
        <f>VLOOKUP($E5925,reference!$G$1:$H$25,2,FALSE)</f>
        <v>Tubuh air</v>
      </c>
      <c r="K5925" t="str">
        <f t="shared" si="92"/>
        <v>Non Irigasi</v>
      </c>
      <c r="L5925" t="s">
        <v>327</v>
      </c>
    </row>
    <row r="5926" spans="1:12" x14ac:dyDescent="0.25">
      <c r="A5926" s="1">
        <v>5925</v>
      </c>
      <c r="B5926" s="3">
        <v>2</v>
      </c>
      <c r="C5926" s="1">
        <v>109</v>
      </c>
      <c r="D5926" s="1">
        <v>20</v>
      </c>
      <c r="E5926" s="1">
        <v>16</v>
      </c>
      <c r="F5926" s="1">
        <v>0</v>
      </c>
      <c r="G5926">
        <f>VLOOKUP(C5926,reference!$A$1:$E$310,5,FALSE)</f>
        <v>5306032</v>
      </c>
      <c r="H5926" t="str">
        <f>VLOOKUP(C5926,reference!$A$1:$E$310,4,FALSE)</f>
        <v>RAI MANUK</v>
      </c>
      <c r="I5926" t="str">
        <f>VLOOKUP($D5926,reference!$G$1:$H$25,2,FALSE)</f>
        <v>Tubuh air</v>
      </c>
      <c r="J5926" t="str">
        <f>VLOOKUP($E5926,reference!$G$1:$H$25,2,FALSE)</f>
        <v>Pemukiman</v>
      </c>
      <c r="K5926" t="str">
        <f t="shared" si="92"/>
        <v>Non Irigasi</v>
      </c>
      <c r="L5926" t="s">
        <v>327</v>
      </c>
    </row>
    <row r="5927" spans="1:12" x14ac:dyDescent="0.25">
      <c r="A5927" s="1">
        <v>5926</v>
      </c>
      <c r="B5927" s="3">
        <v>103</v>
      </c>
      <c r="C5927" s="1">
        <v>109</v>
      </c>
      <c r="D5927" s="1">
        <v>2</v>
      </c>
      <c r="E5927" s="1">
        <v>11</v>
      </c>
      <c r="F5927" s="1">
        <v>0</v>
      </c>
      <c r="G5927">
        <f>VLOOKUP(C5927,reference!$A$1:$E$310,5,FALSE)</f>
        <v>5306032</v>
      </c>
      <c r="H5927" t="str">
        <f>VLOOKUP(C5927,reference!$A$1:$E$310,4,FALSE)</f>
        <v>RAI MANUK</v>
      </c>
      <c r="I5927" t="str">
        <f>VLOOKUP($D5927,reference!$G$1:$H$25,2,FALSE)</f>
        <v>Hutan lahan kering sekunder / bekas tebangan</v>
      </c>
      <c r="J5927" t="str">
        <f>VLOOKUP($E5927,reference!$G$1:$H$25,2,FALSE)</f>
        <v>Savanna / Padang rumput</v>
      </c>
      <c r="K5927" t="str">
        <f t="shared" si="92"/>
        <v>Non Irigasi</v>
      </c>
      <c r="L5927" t="s">
        <v>328</v>
      </c>
    </row>
    <row r="5928" spans="1:12" x14ac:dyDescent="0.25">
      <c r="A5928" s="1">
        <v>5927</v>
      </c>
      <c r="B5928" s="3">
        <v>454</v>
      </c>
      <c r="C5928" s="1">
        <v>89</v>
      </c>
      <c r="D5928" s="1">
        <v>2</v>
      </c>
      <c r="E5928" s="1">
        <v>9</v>
      </c>
      <c r="F5928" s="1">
        <v>0</v>
      </c>
      <c r="G5928">
        <f>VLOOKUP(C5928,reference!$A$1:$E$310,5,FALSE)</f>
        <v>5305020</v>
      </c>
      <c r="H5928" t="str">
        <f>VLOOKUP(C5928,reference!$A$1:$E$310,4,FALSE)</f>
        <v>MIOMAFFO TIMUR</v>
      </c>
      <c r="I5928" t="str">
        <f>VLOOKUP($D5928,reference!$G$1:$H$25,2,FALSE)</f>
        <v>Hutan lahan kering sekunder / bekas tebangan</v>
      </c>
      <c r="J5928" t="str">
        <f>VLOOKUP($E5928,reference!$G$1:$H$25,2,FALSE)</f>
        <v>Semak belukar</v>
      </c>
      <c r="K5928" t="str">
        <f t="shared" si="92"/>
        <v>Non Irigasi</v>
      </c>
      <c r="L5928" t="s">
        <v>328</v>
      </c>
    </row>
    <row r="5929" spans="1:12" x14ac:dyDescent="0.25">
      <c r="A5929" s="1">
        <v>5928</v>
      </c>
      <c r="B5929" s="3">
        <v>24</v>
      </c>
      <c r="C5929" s="1">
        <v>109</v>
      </c>
      <c r="D5929" s="1">
        <v>2</v>
      </c>
      <c r="E5929" s="1">
        <v>13</v>
      </c>
      <c r="F5929" s="1">
        <v>0</v>
      </c>
      <c r="G5929">
        <f>VLOOKUP(C5929,reference!$A$1:$E$310,5,FALSE)</f>
        <v>5306032</v>
      </c>
      <c r="H5929" t="str">
        <f>VLOOKUP(C5929,reference!$A$1:$E$310,4,FALSE)</f>
        <v>RAI MANUK</v>
      </c>
      <c r="I5929" t="str">
        <f>VLOOKUP($D5929,reference!$G$1:$H$25,2,FALSE)</f>
        <v>Hutan lahan kering sekunder / bekas tebangan</v>
      </c>
      <c r="J5929" t="str">
        <f>VLOOKUP($E5929,reference!$G$1:$H$25,2,FALSE)</f>
        <v>Pertanian lahan kering  campur semak / kebun campur</v>
      </c>
      <c r="K5929" t="str">
        <f t="shared" si="92"/>
        <v>Non Irigasi</v>
      </c>
      <c r="L5929" t="s">
        <v>328</v>
      </c>
    </row>
    <row r="5930" spans="1:12" x14ac:dyDescent="0.25">
      <c r="A5930" s="1">
        <v>5929</v>
      </c>
      <c r="B5930" s="3">
        <v>23</v>
      </c>
      <c r="C5930" s="1">
        <v>94</v>
      </c>
      <c r="D5930" s="1">
        <v>0</v>
      </c>
      <c r="E5930" s="1">
        <v>9</v>
      </c>
      <c r="F5930" s="1">
        <v>0</v>
      </c>
      <c r="G5930">
        <f>VLOOKUP(C5930,reference!$A$1:$E$310,5,FALSE)</f>
        <v>5305025</v>
      </c>
      <c r="H5930" t="str">
        <f>VLOOKUP(C5930,reference!$A$1:$E$310,4,FALSE)</f>
        <v>BIKOMI UTARA</v>
      </c>
      <c r="I5930" t="str">
        <f>VLOOKUP($D5930,reference!$G$1:$H$25,2,FALSE)</f>
        <v>No data</v>
      </c>
      <c r="J5930" t="str">
        <f>VLOOKUP($E5930,reference!$G$1:$H$25,2,FALSE)</f>
        <v>Semak belukar</v>
      </c>
      <c r="K5930" t="str">
        <f t="shared" si="92"/>
        <v>Non Irigasi</v>
      </c>
      <c r="L5930" t="s">
        <v>327</v>
      </c>
    </row>
    <row r="5931" spans="1:12" x14ac:dyDescent="0.25">
      <c r="A5931" s="1">
        <v>5930</v>
      </c>
      <c r="B5931" s="3">
        <v>8</v>
      </c>
      <c r="C5931" s="1">
        <v>52</v>
      </c>
      <c r="D5931" s="1">
        <v>0</v>
      </c>
      <c r="E5931" s="1">
        <v>14</v>
      </c>
      <c r="F5931" s="1">
        <v>0</v>
      </c>
      <c r="G5931">
        <f>VLOOKUP(C5931,reference!$A$1:$E$310,5,FALSE)</f>
        <v>5303192</v>
      </c>
      <c r="H5931" t="str">
        <f>VLOOKUP(C5931,reference!$A$1:$E$310,4,FALSE)</f>
        <v>AMFOANG TIMUR</v>
      </c>
      <c r="I5931" t="str">
        <f>VLOOKUP($D5931,reference!$G$1:$H$25,2,FALSE)</f>
        <v>No data</v>
      </c>
      <c r="J5931" t="str">
        <f>VLOOKUP($E5931,reference!$G$1:$H$25,2,FALSE)</f>
        <v>Sawah</v>
      </c>
      <c r="K5931" t="str">
        <f t="shared" si="92"/>
        <v>Non Irigasi</v>
      </c>
      <c r="L5931" t="s">
        <v>327</v>
      </c>
    </row>
    <row r="5932" spans="1:12" x14ac:dyDescent="0.25">
      <c r="A5932" s="1">
        <v>5931</v>
      </c>
      <c r="B5932" s="3">
        <v>952</v>
      </c>
      <c r="C5932" s="1">
        <v>52</v>
      </c>
      <c r="D5932" s="1">
        <v>2</v>
      </c>
      <c r="E5932" s="1">
        <v>14</v>
      </c>
      <c r="F5932" s="1">
        <v>0</v>
      </c>
      <c r="G5932">
        <f>VLOOKUP(C5932,reference!$A$1:$E$310,5,FALSE)</f>
        <v>5303192</v>
      </c>
      <c r="H5932" t="str">
        <f>VLOOKUP(C5932,reference!$A$1:$E$310,4,FALSE)</f>
        <v>AMFOANG TIMUR</v>
      </c>
      <c r="I5932" t="str">
        <f>VLOOKUP($D5932,reference!$G$1:$H$25,2,FALSE)</f>
        <v>Hutan lahan kering sekunder / bekas tebangan</v>
      </c>
      <c r="J5932" t="str">
        <f>VLOOKUP($E5932,reference!$G$1:$H$25,2,FALSE)</f>
        <v>Sawah</v>
      </c>
      <c r="K5932" t="str">
        <f t="shared" si="92"/>
        <v>Non Irigasi</v>
      </c>
      <c r="L5932" t="s">
        <v>328</v>
      </c>
    </row>
    <row r="5933" spans="1:12" x14ac:dyDescent="0.25">
      <c r="A5933" s="1">
        <v>5932</v>
      </c>
      <c r="B5933" s="3">
        <v>53</v>
      </c>
      <c r="C5933" s="1">
        <v>109</v>
      </c>
      <c r="D5933" s="1">
        <v>20</v>
      </c>
      <c r="E5933" s="1">
        <v>2</v>
      </c>
      <c r="F5933" s="1">
        <v>0</v>
      </c>
      <c r="G5933">
        <f>VLOOKUP(C5933,reference!$A$1:$E$310,5,FALSE)</f>
        <v>5306032</v>
      </c>
      <c r="H5933" t="str">
        <f>VLOOKUP(C5933,reference!$A$1:$E$310,4,FALSE)</f>
        <v>RAI MANUK</v>
      </c>
      <c r="I5933" t="str">
        <f>VLOOKUP($D5933,reference!$G$1:$H$25,2,FALSE)</f>
        <v>Tubuh air</v>
      </c>
      <c r="J5933" t="str">
        <f>VLOOKUP($E5933,reference!$G$1:$H$25,2,FALSE)</f>
        <v>Hutan lahan kering sekunder / bekas tebangan</v>
      </c>
      <c r="K5933" t="str">
        <f t="shared" si="92"/>
        <v>Non Irigasi</v>
      </c>
      <c r="L5933" t="s">
        <v>327</v>
      </c>
    </row>
    <row r="5934" spans="1:12" x14ac:dyDescent="0.25">
      <c r="A5934" s="1">
        <v>5933</v>
      </c>
      <c r="B5934" s="3">
        <v>40</v>
      </c>
      <c r="C5934" s="1">
        <v>109</v>
      </c>
      <c r="D5934" s="1">
        <v>20</v>
      </c>
      <c r="E5934" s="1">
        <v>12</v>
      </c>
      <c r="F5934" s="1">
        <v>0</v>
      </c>
      <c r="G5934">
        <f>VLOOKUP(C5934,reference!$A$1:$E$310,5,FALSE)</f>
        <v>5306032</v>
      </c>
      <c r="H5934" t="str">
        <f>VLOOKUP(C5934,reference!$A$1:$E$310,4,FALSE)</f>
        <v>RAI MANUK</v>
      </c>
      <c r="I5934" t="str">
        <f>VLOOKUP($D5934,reference!$G$1:$H$25,2,FALSE)</f>
        <v>Tubuh air</v>
      </c>
      <c r="J5934" t="str">
        <f>VLOOKUP($E5934,reference!$G$1:$H$25,2,FALSE)</f>
        <v>Pertanian lahan kering</v>
      </c>
      <c r="K5934" t="str">
        <f t="shared" si="92"/>
        <v>Non Irigasi</v>
      </c>
      <c r="L5934" t="s">
        <v>327</v>
      </c>
    </row>
    <row r="5935" spans="1:12" x14ac:dyDescent="0.25">
      <c r="A5935" s="1">
        <v>5934</v>
      </c>
      <c r="B5935" s="3">
        <v>321</v>
      </c>
      <c r="C5935" s="1">
        <v>303</v>
      </c>
      <c r="D5935" s="1">
        <v>12</v>
      </c>
      <c r="E5935" s="1">
        <v>16</v>
      </c>
      <c r="F5935" s="1">
        <v>0</v>
      </c>
      <c r="G5935">
        <f>VLOOKUP(C5935,reference!$A$1:$E$310,5,FALSE)</f>
        <v>5321120</v>
      </c>
      <c r="H5935" t="str">
        <f>VLOOKUP(C5935,reference!$A$1:$E$310,4,FALSE)</f>
        <v>KOBALIMA TIMUR</v>
      </c>
      <c r="I5935" t="str">
        <f>VLOOKUP($D5935,reference!$G$1:$H$25,2,FALSE)</f>
        <v>Pertanian lahan kering</v>
      </c>
      <c r="J5935" t="str">
        <f>VLOOKUP($E5935,reference!$G$1:$H$25,2,FALSE)</f>
        <v>Pemukiman</v>
      </c>
      <c r="K5935" t="str">
        <f t="shared" si="92"/>
        <v>Non Irigasi</v>
      </c>
      <c r="L5935" t="s">
        <v>327</v>
      </c>
    </row>
    <row r="5936" spans="1:12" x14ac:dyDescent="0.25">
      <c r="A5936" s="1">
        <v>5935</v>
      </c>
      <c r="B5936" s="3">
        <v>182</v>
      </c>
      <c r="C5936" s="1">
        <v>52</v>
      </c>
      <c r="D5936" s="1">
        <v>2</v>
      </c>
      <c r="E5936" s="1">
        <v>16</v>
      </c>
      <c r="F5936" s="1">
        <v>0</v>
      </c>
      <c r="G5936">
        <f>VLOOKUP(C5936,reference!$A$1:$E$310,5,FALSE)</f>
        <v>5303192</v>
      </c>
      <c r="H5936" t="str">
        <f>VLOOKUP(C5936,reference!$A$1:$E$310,4,FALSE)</f>
        <v>AMFOANG TIMUR</v>
      </c>
      <c r="I5936" t="str">
        <f>VLOOKUP($D5936,reference!$G$1:$H$25,2,FALSE)</f>
        <v>Hutan lahan kering sekunder / bekas tebangan</v>
      </c>
      <c r="J5936" t="str">
        <f>VLOOKUP($E5936,reference!$G$1:$H$25,2,FALSE)</f>
        <v>Pemukiman</v>
      </c>
      <c r="K5936" t="str">
        <f t="shared" si="92"/>
        <v>Non Irigasi</v>
      </c>
      <c r="L5936" t="s">
        <v>328</v>
      </c>
    </row>
    <row r="5937" spans="1:12" x14ac:dyDescent="0.25">
      <c r="A5937" s="1">
        <v>5936</v>
      </c>
      <c r="B5937" s="3">
        <v>7439</v>
      </c>
      <c r="C5937" s="1">
        <v>52</v>
      </c>
      <c r="D5937" s="1">
        <v>2</v>
      </c>
      <c r="E5937" s="1">
        <v>9</v>
      </c>
      <c r="F5937" s="1">
        <v>0</v>
      </c>
      <c r="G5937">
        <f>VLOOKUP(C5937,reference!$A$1:$E$310,5,FALSE)</f>
        <v>5303192</v>
      </c>
      <c r="H5937" t="str">
        <f>VLOOKUP(C5937,reference!$A$1:$E$310,4,FALSE)</f>
        <v>AMFOANG TIMUR</v>
      </c>
      <c r="I5937" t="str">
        <f>VLOOKUP($D5937,reference!$G$1:$H$25,2,FALSE)</f>
        <v>Hutan lahan kering sekunder / bekas tebangan</v>
      </c>
      <c r="J5937" t="str">
        <f>VLOOKUP($E5937,reference!$G$1:$H$25,2,FALSE)</f>
        <v>Semak belukar</v>
      </c>
      <c r="K5937" t="str">
        <f t="shared" si="92"/>
        <v>Non Irigasi</v>
      </c>
      <c r="L5937" t="s">
        <v>328</v>
      </c>
    </row>
    <row r="5938" spans="1:12" x14ac:dyDescent="0.25">
      <c r="A5938" s="1">
        <v>5937</v>
      </c>
      <c r="B5938" s="3">
        <v>7</v>
      </c>
      <c r="C5938" s="1">
        <v>89</v>
      </c>
      <c r="D5938" s="1">
        <v>9</v>
      </c>
      <c r="E5938" s="1">
        <v>11</v>
      </c>
      <c r="F5938" s="1">
        <v>0</v>
      </c>
      <c r="G5938">
        <f>VLOOKUP(C5938,reference!$A$1:$E$310,5,FALSE)</f>
        <v>5305020</v>
      </c>
      <c r="H5938" t="str">
        <f>VLOOKUP(C5938,reference!$A$1:$E$310,4,FALSE)</f>
        <v>MIOMAFFO TIMUR</v>
      </c>
      <c r="I5938" t="str">
        <f>VLOOKUP($D5938,reference!$G$1:$H$25,2,FALSE)</f>
        <v>Semak belukar</v>
      </c>
      <c r="J5938" t="str">
        <f>VLOOKUP($E5938,reference!$G$1:$H$25,2,FALSE)</f>
        <v>Savanna / Padang rumput</v>
      </c>
      <c r="K5938" t="str">
        <f t="shared" si="92"/>
        <v>Non Irigasi</v>
      </c>
      <c r="L5938" t="s">
        <v>327</v>
      </c>
    </row>
    <row r="5939" spans="1:12" x14ac:dyDescent="0.25">
      <c r="A5939" s="1">
        <v>5938</v>
      </c>
      <c r="B5939" s="3">
        <v>602</v>
      </c>
      <c r="C5939" s="1">
        <v>101</v>
      </c>
      <c r="D5939" s="1">
        <v>2</v>
      </c>
      <c r="E5939" s="1">
        <v>12</v>
      </c>
      <c r="F5939" s="1">
        <v>0</v>
      </c>
      <c r="G5939">
        <f>VLOOKUP(C5939,reference!$A$1:$E$310,5,FALSE)</f>
        <v>5305043</v>
      </c>
      <c r="H5939" t="str">
        <f>VLOOKUP(C5939,reference!$A$1:$E$310,4,FALSE)</f>
        <v>INSANA TENGAH</v>
      </c>
      <c r="I5939" t="str">
        <f>VLOOKUP($D5939,reference!$G$1:$H$25,2,FALSE)</f>
        <v>Hutan lahan kering sekunder / bekas tebangan</v>
      </c>
      <c r="J5939" t="str">
        <f>VLOOKUP($E5939,reference!$G$1:$H$25,2,FALSE)</f>
        <v>Pertanian lahan kering</v>
      </c>
      <c r="K5939" t="str">
        <f t="shared" si="92"/>
        <v>Non Irigasi</v>
      </c>
      <c r="L5939" t="s">
        <v>328</v>
      </c>
    </row>
    <row r="5940" spans="1:12" x14ac:dyDescent="0.25">
      <c r="A5940" s="1">
        <v>5939</v>
      </c>
      <c r="B5940" s="3">
        <v>262</v>
      </c>
      <c r="C5940" s="1">
        <v>27</v>
      </c>
      <c r="D5940" s="1">
        <v>1</v>
      </c>
      <c r="E5940" s="1">
        <v>7</v>
      </c>
      <c r="F5940" s="1">
        <v>0</v>
      </c>
      <c r="G5940">
        <f>VLOOKUP(C5940,reference!$A$1:$E$310,5,FALSE)</f>
        <v>5302080</v>
      </c>
      <c r="H5940" t="str">
        <f>VLOOKUP(C5940,reference!$A$1:$E$310,4,FALSE)</f>
        <v>HAHARU</v>
      </c>
      <c r="I5940" t="str">
        <f>VLOOKUP($D5940,reference!$G$1:$H$25,2,FALSE)</f>
        <v>Hutan lahan kering primer</v>
      </c>
      <c r="J5940" t="str">
        <f>VLOOKUP($E5940,reference!$G$1:$H$25,2,FALSE)</f>
        <v>Hutan tanaman</v>
      </c>
      <c r="K5940" t="str">
        <f t="shared" si="92"/>
        <v>Non Irigasi</v>
      </c>
      <c r="L5940" t="s">
        <v>328</v>
      </c>
    </row>
    <row r="5941" spans="1:12" x14ac:dyDescent="0.25">
      <c r="A5941" s="1">
        <v>5940</v>
      </c>
      <c r="B5941" s="3">
        <v>60</v>
      </c>
      <c r="C5941" s="1">
        <v>300</v>
      </c>
      <c r="D5941" s="1">
        <v>14</v>
      </c>
      <c r="E5941" s="1">
        <v>14</v>
      </c>
      <c r="F5941" s="1">
        <v>0</v>
      </c>
      <c r="G5941">
        <f>VLOOKUP(C5941,reference!$A$1:$E$310,5,FALSE)</f>
        <v>5321090</v>
      </c>
      <c r="H5941" t="str">
        <f>VLOOKUP(C5941,reference!$A$1:$E$310,4,FALSE)</f>
        <v>LAEN MANEN</v>
      </c>
      <c r="I5941" t="str">
        <f>VLOOKUP($D5941,reference!$G$1:$H$25,2,FALSE)</f>
        <v>Sawah</v>
      </c>
      <c r="J5941" t="str">
        <f>VLOOKUP($E5941,reference!$G$1:$H$25,2,FALSE)</f>
        <v>Sawah</v>
      </c>
      <c r="K5941" t="str">
        <f t="shared" si="92"/>
        <v>Non Irigasi</v>
      </c>
      <c r="L5941" t="s">
        <v>327</v>
      </c>
    </row>
    <row r="5942" spans="1:12" x14ac:dyDescent="0.25">
      <c r="A5942" s="1">
        <v>5941</v>
      </c>
      <c r="B5942" s="3">
        <v>186</v>
      </c>
      <c r="C5942" s="1">
        <v>52</v>
      </c>
      <c r="D5942" s="1">
        <v>12</v>
      </c>
      <c r="E5942" s="1">
        <v>16</v>
      </c>
      <c r="F5942" s="1">
        <v>0</v>
      </c>
      <c r="G5942">
        <f>VLOOKUP(C5942,reference!$A$1:$E$310,5,FALSE)</f>
        <v>5303192</v>
      </c>
      <c r="H5942" t="str">
        <f>VLOOKUP(C5942,reference!$A$1:$E$310,4,FALSE)</f>
        <v>AMFOANG TIMUR</v>
      </c>
      <c r="I5942" t="str">
        <f>VLOOKUP($D5942,reference!$G$1:$H$25,2,FALSE)</f>
        <v>Pertanian lahan kering</v>
      </c>
      <c r="J5942" t="str">
        <f>VLOOKUP($E5942,reference!$G$1:$H$25,2,FALSE)</f>
        <v>Pemukiman</v>
      </c>
      <c r="K5942" t="str">
        <f t="shared" si="92"/>
        <v>Non Irigasi</v>
      </c>
      <c r="L5942" t="s">
        <v>327</v>
      </c>
    </row>
    <row r="5943" spans="1:12" x14ac:dyDescent="0.25">
      <c r="A5943" s="1">
        <v>5942</v>
      </c>
      <c r="B5943" s="3">
        <v>114</v>
      </c>
      <c r="C5943" s="1">
        <v>109</v>
      </c>
      <c r="D5943" s="1">
        <v>20</v>
      </c>
      <c r="E5943" s="1">
        <v>9</v>
      </c>
      <c r="F5943" s="1">
        <v>0</v>
      </c>
      <c r="G5943">
        <f>VLOOKUP(C5943,reference!$A$1:$E$310,5,FALSE)</f>
        <v>5306032</v>
      </c>
      <c r="H5943" t="str">
        <f>VLOOKUP(C5943,reference!$A$1:$E$310,4,FALSE)</f>
        <v>RAI MANUK</v>
      </c>
      <c r="I5943" t="str">
        <f>VLOOKUP($D5943,reference!$G$1:$H$25,2,FALSE)</f>
        <v>Tubuh air</v>
      </c>
      <c r="J5943" t="str">
        <f>VLOOKUP($E5943,reference!$G$1:$H$25,2,FALSE)</f>
        <v>Semak belukar</v>
      </c>
      <c r="K5943" t="str">
        <f t="shared" si="92"/>
        <v>Non Irigasi</v>
      </c>
      <c r="L5943" t="s">
        <v>327</v>
      </c>
    </row>
    <row r="5944" spans="1:12" x14ac:dyDescent="0.25">
      <c r="A5944" s="1">
        <v>5943</v>
      </c>
      <c r="B5944" s="3">
        <v>443</v>
      </c>
      <c r="C5944" s="1">
        <v>109</v>
      </c>
      <c r="D5944" s="1">
        <v>1</v>
      </c>
      <c r="E5944" s="1">
        <v>2</v>
      </c>
      <c r="F5944" s="1">
        <v>0</v>
      </c>
      <c r="G5944">
        <f>VLOOKUP(C5944,reference!$A$1:$E$310,5,FALSE)</f>
        <v>5306032</v>
      </c>
      <c r="H5944" t="str">
        <f>VLOOKUP(C5944,reference!$A$1:$E$310,4,FALSE)</f>
        <v>RAI MANUK</v>
      </c>
      <c r="I5944" t="str">
        <f>VLOOKUP($D5944,reference!$G$1:$H$25,2,FALSE)</f>
        <v>Hutan lahan kering primer</v>
      </c>
      <c r="J5944" t="str">
        <f>VLOOKUP($E5944,reference!$G$1:$H$25,2,FALSE)</f>
        <v>Hutan lahan kering sekunder / bekas tebangan</v>
      </c>
      <c r="K5944" t="str">
        <f t="shared" si="92"/>
        <v>Non Irigasi</v>
      </c>
      <c r="L5944" t="s">
        <v>329</v>
      </c>
    </row>
    <row r="5945" spans="1:12" x14ac:dyDescent="0.25">
      <c r="A5945" s="1">
        <v>5944</v>
      </c>
      <c r="B5945" s="3">
        <v>92</v>
      </c>
      <c r="C5945" s="1">
        <v>27</v>
      </c>
      <c r="D5945" s="1">
        <v>13</v>
      </c>
      <c r="E5945" s="1">
        <v>7</v>
      </c>
      <c r="F5945" s="1">
        <v>0</v>
      </c>
      <c r="G5945">
        <f>VLOOKUP(C5945,reference!$A$1:$E$310,5,FALSE)</f>
        <v>5302080</v>
      </c>
      <c r="H5945" t="str">
        <f>VLOOKUP(C5945,reference!$A$1:$E$310,4,FALSE)</f>
        <v>HAHARU</v>
      </c>
      <c r="I5945" t="str">
        <f>VLOOKUP($D5945,reference!$G$1:$H$25,2,FALSE)</f>
        <v>Pertanian lahan kering  campur semak / kebun campur</v>
      </c>
      <c r="J5945" t="str">
        <f>VLOOKUP($E5945,reference!$G$1:$H$25,2,FALSE)</f>
        <v>Hutan tanaman</v>
      </c>
      <c r="K5945" t="str">
        <f t="shared" si="92"/>
        <v>Non Irigasi</v>
      </c>
      <c r="L5945" t="s">
        <v>327</v>
      </c>
    </row>
    <row r="5946" spans="1:12" x14ac:dyDescent="0.25">
      <c r="A5946" s="1">
        <v>5945</v>
      </c>
      <c r="B5946" s="3">
        <v>73</v>
      </c>
      <c r="C5946" s="1">
        <v>101</v>
      </c>
      <c r="D5946" s="1">
        <v>2</v>
      </c>
      <c r="E5946" s="1">
        <v>16</v>
      </c>
      <c r="F5946" s="1">
        <v>0</v>
      </c>
      <c r="G5946">
        <f>VLOOKUP(C5946,reference!$A$1:$E$310,5,FALSE)</f>
        <v>5305043</v>
      </c>
      <c r="H5946" t="str">
        <f>VLOOKUP(C5946,reference!$A$1:$E$310,4,FALSE)</f>
        <v>INSANA TENGAH</v>
      </c>
      <c r="I5946" t="str">
        <f>VLOOKUP($D5946,reference!$G$1:$H$25,2,FALSE)</f>
        <v>Hutan lahan kering sekunder / bekas tebangan</v>
      </c>
      <c r="J5946" t="str">
        <f>VLOOKUP($E5946,reference!$G$1:$H$25,2,FALSE)</f>
        <v>Pemukiman</v>
      </c>
      <c r="K5946" t="str">
        <f t="shared" si="92"/>
        <v>Non Irigasi</v>
      </c>
      <c r="L5946" t="s">
        <v>328</v>
      </c>
    </row>
    <row r="5947" spans="1:12" x14ac:dyDescent="0.25">
      <c r="A5947" s="1">
        <v>5946</v>
      </c>
      <c r="B5947" s="3">
        <v>1</v>
      </c>
      <c r="C5947" s="1">
        <v>109</v>
      </c>
      <c r="D5947" s="1">
        <v>1</v>
      </c>
      <c r="E5947" s="1">
        <v>13</v>
      </c>
      <c r="F5947" s="1">
        <v>0</v>
      </c>
      <c r="G5947">
        <f>VLOOKUP(C5947,reference!$A$1:$E$310,5,FALSE)</f>
        <v>5306032</v>
      </c>
      <c r="H5947" t="str">
        <f>VLOOKUP(C5947,reference!$A$1:$E$310,4,FALSE)</f>
        <v>RAI MANUK</v>
      </c>
      <c r="I5947" t="str">
        <f>VLOOKUP($D5947,reference!$G$1:$H$25,2,FALSE)</f>
        <v>Hutan lahan kering primer</v>
      </c>
      <c r="J5947" t="str">
        <f>VLOOKUP($E5947,reference!$G$1:$H$25,2,FALSE)</f>
        <v>Pertanian lahan kering  campur semak / kebun campur</v>
      </c>
      <c r="K5947" t="str">
        <f t="shared" si="92"/>
        <v>Non Irigasi</v>
      </c>
      <c r="L5947" t="s">
        <v>328</v>
      </c>
    </row>
    <row r="5948" spans="1:12" x14ac:dyDescent="0.25">
      <c r="A5948" s="1">
        <v>5947</v>
      </c>
      <c r="B5948" s="3">
        <v>20</v>
      </c>
      <c r="C5948" s="1">
        <v>102</v>
      </c>
      <c r="D5948" s="1">
        <v>9</v>
      </c>
      <c r="E5948" s="1">
        <v>16</v>
      </c>
      <c r="F5948" s="1">
        <v>0</v>
      </c>
      <c r="G5948">
        <f>VLOOKUP(C5948,reference!$A$1:$E$310,5,FALSE)</f>
        <v>5305044</v>
      </c>
      <c r="H5948" t="str">
        <f>VLOOKUP(C5948,reference!$A$1:$E$310,4,FALSE)</f>
        <v>INSANA FAFINESU</v>
      </c>
      <c r="I5948" t="str">
        <f>VLOOKUP($D5948,reference!$G$1:$H$25,2,FALSE)</f>
        <v>Semak belukar</v>
      </c>
      <c r="J5948" t="str">
        <f>VLOOKUP($E5948,reference!$G$1:$H$25,2,FALSE)</f>
        <v>Pemukiman</v>
      </c>
      <c r="K5948" t="str">
        <f t="shared" si="92"/>
        <v>Non Irigasi</v>
      </c>
      <c r="L5948" t="s">
        <v>327</v>
      </c>
    </row>
    <row r="5949" spans="1:12" x14ac:dyDescent="0.25">
      <c r="A5949" s="1">
        <v>5948</v>
      </c>
      <c r="B5949" s="3">
        <v>2</v>
      </c>
      <c r="C5949" s="1">
        <v>104</v>
      </c>
      <c r="D5949" s="1">
        <v>14</v>
      </c>
      <c r="E5949" s="1">
        <v>12</v>
      </c>
      <c r="F5949" s="1">
        <v>0</v>
      </c>
      <c r="G5949">
        <f>VLOOKUP(C5949,reference!$A$1:$E$310,5,FALSE)</f>
        <v>5305051</v>
      </c>
      <c r="H5949" t="str">
        <f>VLOOKUP(C5949,reference!$A$1:$E$310,4,FALSE)</f>
        <v>BIBOKI TANPAH</v>
      </c>
      <c r="I5949" t="str">
        <f>VLOOKUP($D5949,reference!$G$1:$H$25,2,FALSE)</f>
        <v>Sawah</v>
      </c>
      <c r="J5949" t="str">
        <f>VLOOKUP($E5949,reference!$G$1:$H$25,2,FALSE)</f>
        <v>Pertanian lahan kering</v>
      </c>
      <c r="K5949" t="str">
        <f t="shared" si="92"/>
        <v>Non Irigasi</v>
      </c>
      <c r="L5949" t="s">
        <v>327</v>
      </c>
    </row>
    <row r="5950" spans="1:12" x14ac:dyDescent="0.25">
      <c r="A5950" s="1">
        <v>5949</v>
      </c>
      <c r="B5950" s="3">
        <v>448</v>
      </c>
      <c r="C5950" s="1">
        <v>104</v>
      </c>
      <c r="D5950" s="1">
        <v>12</v>
      </c>
      <c r="E5950" s="1">
        <v>12</v>
      </c>
      <c r="F5950" s="1">
        <v>0</v>
      </c>
      <c r="G5950">
        <f>VLOOKUP(C5950,reference!$A$1:$E$310,5,FALSE)</f>
        <v>5305051</v>
      </c>
      <c r="H5950" t="str">
        <f>VLOOKUP(C5950,reference!$A$1:$E$310,4,FALSE)</f>
        <v>BIBOKI TANPAH</v>
      </c>
      <c r="I5950" t="str">
        <f>VLOOKUP($D5950,reference!$G$1:$H$25,2,FALSE)</f>
        <v>Pertanian lahan kering</v>
      </c>
      <c r="J5950" t="str">
        <f>VLOOKUP($E5950,reference!$G$1:$H$25,2,FALSE)</f>
        <v>Pertanian lahan kering</v>
      </c>
      <c r="K5950" t="str">
        <f t="shared" si="92"/>
        <v>Non Irigasi</v>
      </c>
      <c r="L5950" t="s">
        <v>327</v>
      </c>
    </row>
    <row r="5951" spans="1:12" x14ac:dyDescent="0.25">
      <c r="A5951" s="1">
        <v>5950</v>
      </c>
      <c r="B5951" s="3">
        <v>46</v>
      </c>
      <c r="C5951" s="1">
        <v>300</v>
      </c>
      <c r="D5951" s="1">
        <v>12</v>
      </c>
      <c r="E5951" s="1">
        <v>14</v>
      </c>
      <c r="F5951" s="1">
        <v>0</v>
      </c>
      <c r="G5951">
        <f>VLOOKUP(C5951,reference!$A$1:$E$310,5,FALSE)</f>
        <v>5321090</v>
      </c>
      <c r="H5951" t="str">
        <f>VLOOKUP(C5951,reference!$A$1:$E$310,4,FALSE)</f>
        <v>LAEN MANEN</v>
      </c>
      <c r="I5951" t="str">
        <f>VLOOKUP($D5951,reference!$G$1:$H$25,2,FALSE)</f>
        <v>Pertanian lahan kering</v>
      </c>
      <c r="J5951" t="str">
        <f>VLOOKUP($E5951,reference!$G$1:$H$25,2,FALSE)</f>
        <v>Sawah</v>
      </c>
      <c r="K5951" t="str">
        <f t="shared" si="92"/>
        <v>Non Irigasi</v>
      </c>
      <c r="L5951" t="s">
        <v>327</v>
      </c>
    </row>
    <row r="5952" spans="1:12" x14ac:dyDescent="0.25">
      <c r="A5952" s="1">
        <v>5951</v>
      </c>
      <c r="B5952" s="3">
        <v>699</v>
      </c>
      <c r="C5952" s="1">
        <v>109</v>
      </c>
      <c r="D5952" s="1">
        <v>2</v>
      </c>
      <c r="E5952" s="1">
        <v>14</v>
      </c>
      <c r="F5952" s="1">
        <v>0</v>
      </c>
      <c r="G5952">
        <f>VLOOKUP(C5952,reference!$A$1:$E$310,5,FALSE)</f>
        <v>5306032</v>
      </c>
      <c r="H5952" t="str">
        <f>VLOOKUP(C5952,reference!$A$1:$E$310,4,FALSE)</f>
        <v>RAI MANUK</v>
      </c>
      <c r="I5952" t="str">
        <f>VLOOKUP($D5952,reference!$G$1:$H$25,2,FALSE)</f>
        <v>Hutan lahan kering sekunder / bekas tebangan</v>
      </c>
      <c r="J5952" t="str">
        <f>VLOOKUP($E5952,reference!$G$1:$H$25,2,FALSE)</f>
        <v>Sawah</v>
      </c>
      <c r="K5952" t="str">
        <f t="shared" si="92"/>
        <v>Non Irigasi</v>
      </c>
      <c r="L5952" t="s">
        <v>328</v>
      </c>
    </row>
    <row r="5953" spans="1:12" x14ac:dyDescent="0.25">
      <c r="A5953" s="1">
        <v>5952</v>
      </c>
      <c r="B5953" s="3">
        <v>93</v>
      </c>
      <c r="C5953" s="1">
        <v>109</v>
      </c>
      <c r="D5953" s="1">
        <v>9</v>
      </c>
      <c r="E5953" s="1">
        <v>14</v>
      </c>
      <c r="F5953" s="1">
        <v>0</v>
      </c>
      <c r="G5953">
        <f>VLOOKUP(C5953,reference!$A$1:$E$310,5,FALSE)</f>
        <v>5306032</v>
      </c>
      <c r="H5953" t="str">
        <f>VLOOKUP(C5953,reference!$A$1:$E$310,4,FALSE)</f>
        <v>RAI MANUK</v>
      </c>
      <c r="I5953" t="str">
        <f>VLOOKUP($D5953,reference!$G$1:$H$25,2,FALSE)</f>
        <v>Semak belukar</v>
      </c>
      <c r="J5953" t="str">
        <f>VLOOKUP($E5953,reference!$G$1:$H$25,2,FALSE)</f>
        <v>Sawah</v>
      </c>
      <c r="K5953" t="str">
        <f t="shared" si="92"/>
        <v>Non Irigasi</v>
      </c>
      <c r="L5953" t="s">
        <v>327</v>
      </c>
    </row>
    <row r="5954" spans="1:12" x14ac:dyDescent="0.25">
      <c r="A5954" s="1">
        <v>5953</v>
      </c>
      <c r="B5954" s="3">
        <v>124</v>
      </c>
      <c r="C5954" s="1">
        <v>52</v>
      </c>
      <c r="D5954" s="1">
        <v>16</v>
      </c>
      <c r="E5954" s="1">
        <v>16</v>
      </c>
      <c r="F5954" s="1">
        <v>0</v>
      </c>
      <c r="G5954">
        <f>VLOOKUP(C5954,reference!$A$1:$E$310,5,FALSE)</f>
        <v>5303192</v>
      </c>
      <c r="H5954" t="str">
        <f>VLOOKUP(C5954,reference!$A$1:$E$310,4,FALSE)</f>
        <v>AMFOANG TIMUR</v>
      </c>
      <c r="I5954" t="str">
        <f>VLOOKUP($D5954,reference!$G$1:$H$25,2,FALSE)</f>
        <v>Pemukiman</v>
      </c>
      <c r="J5954" t="str">
        <f>VLOOKUP($E5954,reference!$G$1:$H$25,2,FALSE)</f>
        <v>Pemukiman</v>
      </c>
      <c r="K5954" t="str">
        <f t="shared" si="92"/>
        <v>Non Irigasi</v>
      </c>
      <c r="L5954" t="s">
        <v>327</v>
      </c>
    </row>
    <row r="5955" spans="1:12" x14ac:dyDescent="0.25">
      <c r="A5955" s="1">
        <v>5954</v>
      </c>
      <c r="B5955" s="3">
        <v>17</v>
      </c>
      <c r="C5955" s="1">
        <v>89</v>
      </c>
      <c r="D5955" s="1">
        <v>2</v>
      </c>
      <c r="E5955" s="1">
        <v>14</v>
      </c>
      <c r="F5955" s="1">
        <v>0</v>
      </c>
      <c r="G5955">
        <f>VLOOKUP(C5955,reference!$A$1:$E$310,5,FALSE)</f>
        <v>5305020</v>
      </c>
      <c r="H5955" t="str">
        <f>VLOOKUP(C5955,reference!$A$1:$E$310,4,FALSE)</f>
        <v>MIOMAFFO TIMUR</v>
      </c>
      <c r="I5955" t="str">
        <f>VLOOKUP($D5955,reference!$G$1:$H$25,2,FALSE)</f>
        <v>Hutan lahan kering sekunder / bekas tebangan</v>
      </c>
      <c r="J5955" t="str">
        <f>VLOOKUP($E5955,reference!$G$1:$H$25,2,FALSE)</f>
        <v>Sawah</v>
      </c>
      <c r="K5955" t="str">
        <f t="shared" ref="K5955:K6018" si="93">IF(F5955=0,"Non Irigasi","Buffer Irigasi")</f>
        <v>Non Irigasi</v>
      </c>
      <c r="L5955" t="s">
        <v>328</v>
      </c>
    </row>
    <row r="5956" spans="1:12" x14ac:dyDescent="0.25">
      <c r="A5956" s="1">
        <v>5955</v>
      </c>
      <c r="B5956" s="3">
        <v>12</v>
      </c>
      <c r="C5956" s="1">
        <v>102</v>
      </c>
      <c r="D5956" s="1">
        <v>9</v>
      </c>
      <c r="E5956" s="1">
        <v>12</v>
      </c>
      <c r="F5956" s="1">
        <v>0</v>
      </c>
      <c r="G5956">
        <f>VLOOKUP(C5956,reference!$A$1:$E$310,5,FALSE)</f>
        <v>5305044</v>
      </c>
      <c r="H5956" t="str">
        <f>VLOOKUP(C5956,reference!$A$1:$E$310,4,FALSE)</f>
        <v>INSANA FAFINESU</v>
      </c>
      <c r="I5956" t="str">
        <f>VLOOKUP($D5956,reference!$G$1:$H$25,2,FALSE)</f>
        <v>Semak belukar</v>
      </c>
      <c r="J5956" t="str">
        <f>VLOOKUP($E5956,reference!$G$1:$H$25,2,FALSE)</f>
        <v>Pertanian lahan kering</v>
      </c>
      <c r="K5956" t="str">
        <f t="shared" si="93"/>
        <v>Non Irigasi</v>
      </c>
      <c r="L5956" t="s">
        <v>327</v>
      </c>
    </row>
    <row r="5957" spans="1:12" x14ac:dyDescent="0.25">
      <c r="A5957" s="1">
        <v>5956</v>
      </c>
      <c r="B5957" s="3">
        <v>1723</v>
      </c>
      <c r="C5957" s="1">
        <v>300</v>
      </c>
      <c r="D5957" s="1">
        <v>12</v>
      </c>
      <c r="E5957" s="1">
        <v>12</v>
      </c>
      <c r="F5957" s="1">
        <v>0</v>
      </c>
      <c r="G5957">
        <f>VLOOKUP(C5957,reference!$A$1:$E$310,5,FALSE)</f>
        <v>5321090</v>
      </c>
      <c r="H5957" t="str">
        <f>VLOOKUP(C5957,reference!$A$1:$E$310,4,FALSE)</f>
        <v>LAEN MANEN</v>
      </c>
      <c r="I5957" t="str">
        <f>VLOOKUP($D5957,reference!$G$1:$H$25,2,FALSE)</f>
        <v>Pertanian lahan kering</v>
      </c>
      <c r="J5957" t="str">
        <f>VLOOKUP($E5957,reference!$G$1:$H$25,2,FALSE)</f>
        <v>Pertanian lahan kering</v>
      </c>
      <c r="K5957" t="str">
        <f t="shared" si="93"/>
        <v>Non Irigasi</v>
      </c>
      <c r="L5957" t="s">
        <v>327</v>
      </c>
    </row>
    <row r="5958" spans="1:12" x14ac:dyDescent="0.25">
      <c r="A5958" s="1">
        <v>5957</v>
      </c>
      <c r="B5958" s="3">
        <v>77</v>
      </c>
      <c r="C5958" s="1">
        <v>300</v>
      </c>
      <c r="D5958" s="1">
        <v>14</v>
      </c>
      <c r="E5958" s="1">
        <v>12</v>
      </c>
      <c r="F5958" s="1">
        <v>0</v>
      </c>
      <c r="G5958">
        <f>VLOOKUP(C5958,reference!$A$1:$E$310,5,FALSE)</f>
        <v>5321090</v>
      </c>
      <c r="H5958" t="str">
        <f>VLOOKUP(C5958,reference!$A$1:$E$310,4,FALSE)</f>
        <v>LAEN MANEN</v>
      </c>
      <c r="I5958" t="str">
        <f>VLOOKUP($D5958,reference!$G$1:$H$25,2,FALSE)</f>
        <v>Sawah</v>
      </c>
      <c r="J5958" t="str">
        <f>VLOOKUP($E5958,reference!$G$1:$H$25,2,FALSE)</f>
        <v>Pertanian lahan kering</v>
      </c>
      <c r="K5958" t="str">
        <f t="shared" si="93"/>
        <v>Non Irigasi</v>
      </c>
      <c r="L5958" t="s">
        <v>327</v>
      </c>
    </row>
    <row r="5959" spans="1:12" x14ac:dyDescent="0.25">
      <c r="A5959" s="1">
        <v>5958</v>
      </c>
      <c r="B5959" s="3">
        <v>92</v>
      </c>
      <c r="C5959" s="1">
        <v>52</v>
      </c>
      <c r="D5959" s="1">
        <v>16</v>
      </c>
      <c r="E5959" s="1">
        <v>14</v>
      </c>
      <c r="F5959" s="1">
        <v>0</v>
      </c>
      <c r="G5959">
        <f>VLOOKUP(C5959,reference!$A$1:$E$310,5,FALSE)</f>
        <v>5303192</v>
      </c>
      <c r="H5959" t="str">
        <f>VLOOKUP(C5959,reference!$A$1:$E$310,4,FALSE)</f>
        <v>AMFOANG TIMUR</v>
      </c>
      <c r="I5959" t="str">
        <f>VLOOKUP($D5959,reference!$G$1:$H$25,2,FALSE)</f>
        <v>Pemukiman</v>
      </c>
      <c r="J5959" t="str">
        <f>VLOOKUP($E5959,reference!$G$1:$H$25,2,FALSE)</f>
        <v>Sawah</v>
      </c>
      <c r="K5959" t="str">
        <f t="shared" si="93"/>
        <v>Non Irigasi</v>
      </c>
      <c r="L5959" t="s">
        <v>327</v>
      </c>
    </row>
    <row r="5960" spans="1:12" x14ac:dyDescent="0.25">
      <c r="A5960" s="1">
        <v>5959</v>
      </c>
      <c r="B5960" s="3">
        <v>566</v>
      </c>
      <c r="C5960" s="1">
        <v>104</v>
      </c>
      <c r="D5960" s="1">
        <v>12</v>
      </c>
      <c r="E5960" s="1">
        <v>14</v>
      </c>
      <c r="F5960" s="1">
        <v>0</v>
      </c>
      <c r="G5960">
        <f>VLOOKUP(C5960,reference!$A$1:$E$310,5,FALSE)</f>
        <v>5305051</v>
      </c>
      <c r="H5960" t="str">
        <f>VLOOKUP(C5960,reference!$A$1:$E$310,4,FALSE)</f>
        <v>BIBOKI TANPAH</v>
      </c>
      <c r="I5960" t="str">
        <f>VLOOKUP($D5960,reference!$G$1:$H$25,2,FALSE)</f>
        <v>Pertanian lahan kering</v>
      </c>
      <c r="J5960" t="str">
        <f>VLOOKUP($E5960,reference!$G$1:$H$25,2,FALSE)</f>
        <v>Sawah</v>
      </c>
      <c r="K5960" t="str">
        <f t="shared" si="93"/>
        <v>Non Irigasi</v>
      </c>
      <c r="L5960" t="s">
        <v>327</v>
      </c>
    </row>
    <row r="5961" spans="1:12" x14ac:dyDescent="0.25">
      <c r="A5961" s="1">
        <v>5960</v>
      </c>
      <c r="B5961" s="3">
        <v>13</v>
      </c>
      <c r="C5961" s="1">
        <v>52</v>
      </c>
      <c r="D5961" s="1">
        <v>2</v>
      </c>
      <c r="E5961" s="1">
        <v>0</v>
      </c>
      <c r="F5961" s="1">
        <v>0</v>
      </c>
      <c r="G5961">
        <f>VLOOKUP(C5961,reference!$A$1:$E$310,5,FALSE)</f>
        <v>5303192</v>
      </c>
      <c r="H5961" t="str">
        <f>VLOOKUP(C5961,reference!$A$1:$E$310,4,FALSE)</f>
        <v>AMFOANG TIMUR</v>
      </c>
      <c r="I5961" t="str">
        <f>VLOOKUP($D5961,reference!$G$1:$H$25,2,FALSE)</f>
        <v>Hutan lahan kering sekunder / bekas tebangan</v>
      </c>
      <c r="J5961" t="str">
        <f>VLOOKUP($E5961,reference!$G$1:$H$25,2,FALSE)</f>
        <v>No data</v>
      </c>
      <c r="K5961" t="str">
        <f t="shared" si="93"/>
        <v>Non Irigasi</v>
      </c>
      <c r="L5961" t="s">
        <v>328</v>
      </c>
    </row>
    <row r="5962" spans="1:12" x14ac:dyDescent="0.25">
      <c r="A5962" s="1">
        <v>5961</v>
      </c>
      <c r="B5962" s="3">
        <v>1261</v>
      </c>
      <c r="C5962" s="1">
        <v>89</v>
      </c>
      <c r="D5962" s="1">
        <v>2</v>
      </c>
      <c r="E5962" s="1">
        <v>13</v>
      </c>
      <c r="F5962" s="1">
        <v>0</v>
      </c>
      <c r="G5962">
        <f>VLOOKUP(C5962,reference!$A$1:$E$310,5,FALSE)</f>
        <v>5305020</v>
      </c>
      <c r="H5962" t="str">
        <f>VLOOKUP(C5962,reference!$A$1:$E$310,4,FALSE)</f>
        <v>MIOMAFFO TIMUR</v>
      </c>
      <c r="I5962" t="str">
        <f>VLOOKUP($D5962,reference!$G$1:$H$25,2,FALSE)</f>
        <v>Hutan lahan kering sekunder / bekas tebangan</v>
      </c>
      <c r="J5962" t="str">
        <f>VLOOKUP($E5962,reference!$G$1:$H$25,2,FALSE)</f>
        <v>Pertanian lahan kering  campur semak / kebun campur</v>
      </c>
      <c r="K5962" t="str">
        <f t="shared" si="93"/>
        <v>Non Irigasi</v>
      </c>
      <c r="L5962" t="s">
        <v>328</v>
      </c>
    </row>
    <row r="5963" spans="1:12" x14ac:dyDescent="0.25">
      <c r="A5963" s="1">
        <v>5962</v>
      </c>
      <c r="B5963" s="3">
        <v>80</v>
      </c>
      <c r="C5963" s="1">
        <v>104</v>
      </c>
      <c r="D5963" s="1">
        <v>12</v>
      </c>
      <c r="E5963" s="1">
        <v>16</v>
      </c>
      <c r="F5963" s="1">
        <v>0</v>
      </c>
      <c r="G5963">
        <f>VLOOKUP(C5963,reference!$A$1:$E$310,5,FALSE)</f>
        <v>5305051</v>
      </c>
      <c r="H5963" t="str">
        <f>VLOOKUP(C5963,reference!$A$1:$E$310,4,FALSE)</f>
        <v>BIBOKI TANPAH</v>
      </c>
      <c r="I5963" t="str">
        <f>VLOOKUP($D5963,reference!$G$1:$H$25,2,FALSE)</f>
        <v>Pertanian lahan kering</v>
      </c>
      <c r="J5963" t="str">
        <f>VLOOKUP($E5963,reference!$G$1:$H$25,2,FALSE)</f>
        <v>Pemukiman</v>
      </c>
      <c r="K5963" t="str">
        <f t="shared" si="93"/>
        <v>Non Irigasi</v>
      </c>
      <c r="L5963" t="s">
        <v>327</v>
      </c>
    </row>
    <row r="5964" spans="1:12" x14ac:dyDescent="0.25">
      <c r="A5964" s="1">
        <v>5963</v>
      </c>
      <c r="B5964" s="3">
        <v>461</v>
      </c>
      <c r="C5964" s="1">
        <v>300</v>
      </c>
      <c r="D5964" s="1">
        <v>12</v>
      </c>
      <c r="E5964" s="1">
        <v>16</v>
      </c>
      <c r="F5964" s="1">
        <v>0</v>
      </c>
      <c r="G5964">
        <f>VLOOKUP(C5964,reference!$A$1:$E$310,5,FALSE)</f>
        <v>5321090</v>
      </c>
      <c r="H5964" t="str">
        <f>VLOOKUP(C5964,reference!$A$1:$E$310,4,FALSE)</f>
        <v>LAEN MANEN</v>
      </c>
      <c r="I5964" t="str">
        <f>VLOOKUP($D5964,reference!$G$1:$H$25,2,FALSE)</f>
        <v>Pertanian lahan kering</v>
      </c>
      <c r="J5964" t="str">
        <f>VLOOKUP($E5964,reference!$G$1:$H$25,2,FALSE)</f>
        <v>Pemukiman</v>
      </c>
      <c r="K5964" t="str">
        <f t="shared" si="93"/>
        <v>Non Irigasi</v>
      </c>
      <c r="L5964" t="s">
        <v>327</v>
      </c>
    </row>
    <row r="5965" spans="1:12" x14ac:dyDescent="0.25">
      <c r="A5965" s="1">
        <v>5964</v>
      </c>
      <c r="B5965" s="3">
        <v>9</v>
      </c>
      <c r="C5965" s="1">
        <v>94</v>
      </c>
      <c r="D5965" s="1">
        <v>2</v>
      </c>
      <c r="E5965" s="1">
        <v>0</v>
      </c>
      <c r="F5965" s="1">
        <v>0</v>
      </c>
      <c r="G5965">
        <f>VLOOKUP(C5965,reference!$A$1:$E$310,5,FALSE)</f>
        <v>5305025</v>
      </c>
      <c r="H5965" t="str">
        <f>VLOOKUP(C5965,reference!$A$1:$E$310,4,FALSE)</f>
        <v>BIKOMI UTARA</v>
      </c>
      <c r="I5965" t="str">
        <f>VLOOKUP($D5965,reference!$G$1:$H$25,2,FALSE)</f>
        <v>Hutan lahan kering sekunder / bekas tebangan</v>
      </c>
      <c r="J5965" t="str">
        <f>VLOOKUP($E5965,reference!$G$1:$H$25,2,FALSE)</f>
        <v>No data</v>
      </c>
      <c r="K5965" t="str">
        <f t="shared" si="93"/>
        <v>Non Irigasi</v>
      </c>
      <c r="L5965" t="s">
        <v>328</v>
      </c>
    </row>
    <row r="5966" spans="1:12" x14ac:dyDescent="0.25">
      <c r="A5966" s="1">
        <v>5965</v>
      </c>
      <c r="B5966" s="3">
        <v>81</v>
      </c>
      <c r="C5966" s="1">
        <v>109</v>
      </c>
      <c r="D5966" s="1">
        <v>14</v>
      </c>
      <c r="E5966" s="1">
        <v>12</v>
      </c>
      <c r="F5966" s="1">
        <v>0</v>
      </c>
      <c r="G5966">
        <f>VLOOKUP(C5966,reference!$A$1:$E$310,5,FALSE)</f>
        <v>5306032</v>
      </c>
      <c r="H5966" t="str">
        <f>VLOOKUP(C5966,reference!$A$1:$E$310,4,FALSE)</f>
        <v>RAI MANUK</v>
      </c>
      <c r="I5966" t="str">
        <f>VLOOKUP($D5966,reference!$G$1:$H$25,2,FALSE)</f>
        <v>Sawah</v>
      </c>
      <c r="J5966" t="str">
        <f>VLOOKUP($E5966,reference!$G$1:$H$25,2,FALSE)</f>
        <v>Pertanian lahan kering</v>
      </c>
      <c r="K5966" t="str">
        <f t="shared" si="93"/>
        <v>Non Irigasi</v>
      </c>
      <c r="L5966" t="s">
        <v>327</v>
      </c>
    </row>
    <row r="5967" spans="1:12" x14ac:dyDescent="0.25">
      <c r="A5967" s="1">
        <v>5966</v>
      </c>
      <c r="B5967" s="3">
        <v>19</v>
      </c>
      <c r="C5967" s="1">
        <v>109</v>
      </c>
      <c r="D5967" s="1">
        <v>14</v>
      </c>
      <c r="E5967" s="1">
        <v>2</v>
      </c>
      <c r="F5967" s="1">
        <v>0</v>
      </c>
      <c r="G5967">
        <f>VLOOKUP(C5967,reference!$A$1:$E$310,5,FALSE)</f>
        <v>5306032</v>
      </c>
      <c r="H5967" t="str">
        <f>VLOOKUP(C5967,reference!$A$1:$E$310,4,FALSE)</f>
        <v>RAI MANUK</v>
      </c>
      <c r="I5967" t="str">
        <f>VLOOKUP($D5967,reference!$G$1:$H$25,2,FALSE)</f>
        <v>Sawah</v>
      </c>
      <c r="J5967" t="str">
        <f>VLOOKUP($E5967,reference!$G$1:$H$25,2,FALSE)</f>
        <v>Hutan lahan kering sekunder / bekas tebangan</v>
      </c>
      <c r="K5967" t="str">
        <f t="shared" si="93"/>
        <v>Non Irigasi</v>
      </c>
      <c r="L5967" t="s">
        <v>327</v>
      </c>
    </row>
    <row r="5968" spans="1:12" x14ac:dyDescent="0.25">
      <c r="A5968" s="1">
        <v>5967</v>
      </c>
      <c r="B5968" s="3">
        <v>27</v>
      </c>
      <c r="C5968" s="1">
        <v>52</v>
      </c>
      <c r="D5968" s="1">
        <v>16</v>
      </c>
      <c r="E5968" s="1">
        <v>9</v>
      </c>
      <c r="F5968" s="1">
        <v>0</v>
      </c>
      <c r="G5968">
        <f>VLOOKUP(C5968,reference!$A$1:$E$310,5,FALSE)</f>
        <v>5303192</v>
      </c>
      <c r="H5968" t="str">
        <f>VLOOKUP(C5968,reference!$A$1:$E$310,4,FALSE)</f>
        <v>AMFOANG TIMUR</v>
      </c>
      <c r="I5968" t="str">
        <f>VLOOKUP($D5968,reference!$G$1:$H$25,2,FALSE)</f>
        <v>Pemukiman</v>
      </c>
      <c r="J5968" t="str">
        <f>VLOOKUP($E5968,reference!$G$1:$H$25,2,FALSE)</f>
        <v>Semak belukar</v>
      </c>
      <c r="K5968" t="str">
        <f t="shared" si="93"/>
        <v>Non Irigasi</v>
      </c>
      <c r="L5968" t="s">
        <v>327</v>
      </c>
    </row>
    <row r="5969" spans="1:12" x14ac:dyDescent="0.25">
      <c r="A5969" s="1">
        <v>5968</v>
      </c>
      <c r="B5969" s="3">
        <v>827</v>
      </c>
      <c r="C5969" s="1">
        <v>94</v>
      </c>
      <c r="D5969" s="1">
        <v>2</v>
      </c>
      <c r="E5969" s="1">
        <v>13</v>
      </c>
      <c r="F5969" s="1">
        <v>0</v>
      </c>
      <c r="G5969">
        <f>VLOOKUP(C5969,reference!$A$1:$E$310,5,FALSE)</f>
        <v>5305025</v>
      </c>
      <c r="H5969" t="str">
        <f>VLOOKUP(C5969,reference!$A$1:$E$310,4,FALSE)</f>
        <v>BIKOMI UTARA</v>
      </c>
      <c r="I5969" t="str">
        <f>VLOOKUP($D5969,reference!$G$1:$H$25,2,FALSE)</f>
        <v>Hutan lahan kering sekunder / bekas tebangan</v>
      </c>
      <c r="J5969" t="str">
        <f>VLOOKUP($E5969,reference!$G$1:$H$25,2,FALSE)</f>
        <v>Pertanian lahan kering  campur semak / kebun campur</v>
      </c>
      <c r="K5969" t="str">
        <f t="shared" si="93"/>
        <v>Non Irigasi</v>
      </c>
      <c r="L5969" t="s">
        <v>328</v>
      </c>
    </row>
    <row r="5970" spans="1:12" x14ac:dyDescent="0.25">
      <c r="A5970" s="1">
        <v>5969</v>
      </c>
      <c r="B5970" s="3">
        <v>284</v>
      </c>
      <c r="C5970" s="1">
        <v>89</v>
      </c>
      <c r="D5970" s="1">
        <v>2</v>
      </c>
      <c r="E5970" s="1">
        <v>16</v>
      </c>
      <c r="F5970" s="1">
        <v>0</v>
      </c>
      <c r="G5970">
        <f>VLOOKUP(C5970,reference!$A$1:$E$310,5,FALSE)</f>
        <v>5305020</v>
      </c>
      <c r="H5970" t="str">
        <f>VLOOKUP(C5970,reference!$A$1:$E$310,4,FALSE)</f>
        <v>MIOMAFFO TIMUR</v>
      </c>
      <c r="I5970" t="str">
        <f>VLOOKUP($D5970,reference!$G$1:$H$25,2,FALSE)</f>
        <v>Hutan lahan kering sekunder / bekas tebangan</v>
      </c>
      <c r="J5970" t="str">
        <f>VLOOKUP($E5970,reference!$G$1:$H$25,2,FALSE)</f>
        <v>Pemukiman</v>
      </c>
      <c r="K5970" t="str">
        <f t="shared" si="93"/>
        <v>Non Irigasi</v>
      </c>
      <c r="L5970" t="s">
        <v>328</v>
      </c>
    </row>
    <row r="5971" spans="1:12" x14ac:dyDescent="0.25">
      <c r="A5971" s="1">
        <v>5970</v>
      </c>
      <c r="B5971" s="3">
        <v>39</v>
      </c>
      <c r="C5971" s="1">
        <v>257</v>
      </c>
      <c r="D5971" s="1">
        <v>0</v>
      </c>
      <c r="E5971" s="1">
        <v>0</v>
      </c>
      <c r="F5971" s="1">
        <v>0</v>
      </c>
      <c r="G5971">
        <f>VLOOKUP(C5971,reference!$A$1:$E$310,5,FALSE)</f>
        <v>5316030</v>
      </c>
      <c r="H5971" t="str">
        <f>VLOOKUP(C5971,reference!$A$1:$E$310,4,FALSE)</f>
        <v>UMBU RATU NGGAY</v>
      </c>
      <c r="I5971" t="str">
        <f>VLOOKUP($D5971,reference!$G$1:$H$25,2,FALSE)</f>
        <v>No data</v>
      </c>
      <c r="J5971" t="str">
        <f>VLOOKUP($E5971,reference!$G$1:$H$25,2,FALSE)</f>
        <v>No data</v>
      </c>
      <c r="K5971" t="str">
        <f t="shared" si="93"/>
        <v>Non Irigasi</v>
      </c>
      <c r="L5971" t="s">
        <v>327</v>
      </c>
    </row>
    <row r="5972" spans="1:12" x14ac:dyDescent="0.25">
      <c r="A5972" s="1">
        <v>5971</v>
      </c>
      <c r="B5972" s="3">
        <v>7242</v>
      </c>
      <c r="C5972" s="1">
        <v>257</v>
      </c>
      <c r="D5972" s="1">
        <v>11</v>
      </c>
      <c r="E5972" s="1">
        <v>11</v>
      </c>
      <c r="F5972" s="1">
        <v>0</v>
      </c>
      <c r="G5972">
        <f>VLOOKUP(C5972,reference!$A$1:$E$310,5,FALSE)</f>
        <v>5316030</v>
      </c>
      <c r="H5972" t="str">
        <f>VLOOKUP(C5972,reference!$A$1:$E$310,4,FALSE)</f>
        <v>UMBU RATU NGGAY</v>
      </c>
      <c r="I5972" t="str">
        <f>VLOOKUP($D5972,reference!$G$1:$H$25,2,FALSE)</f>
        <v>Savanna / Padang rumput</v>
      </c>
      <c r="J5972" t="str">
        <f>VLOOKUP($E5972,reference!$G$1:$H$25,2,FALSE)</f>
        <v>Savanna / Padang rumput</v>
      </c>
      <c r="K5972" t="str">
        <f t="shared" si="93"/>
        <v>Non Irigasi</v>
      </c>
      <c r="L5972" t="s">
        <v>327</v>
      </c>
    </row>
    <row r="5973" spans="1:12" x14ac:dyDescent="0.25">
      <c r="A5973" s="1">
        <v>5972</v>
      </c>
      <c r="B5973" s="3">
        <v>14</v>
      </c>
      <c r="C5973" s="1">
        <v>89</v>
      </c>
      <c r="D5973" s="1">
        <v>2</v>
      </c>
      <c r="E5973" s="1">
        <v>12</v>
      </c>
      <c r="F5973" s="1">
        <v>0</v>
      </c>
      <c r="G5973">
        <f>VLOOKUP(C5973,reference!$A$1:$E$310,5,FALSE)</f>
        <v>5305020</v>
      </c>
      <c r="H5973" t="str">
        <f>VLOOKUP(C5973,reference!$A$1:$E$310,4,FALSE)</f>
        <v>MIOMAFFO TIMUR</v>
      </c>
      <c r="I5973" t="str">
        <f>VLOOKUP($D5973,reference!$G$1:$H$25,2,FALSE)</f>
        <v>Hutan lahan kering sekunder / bekas tebangan</v>
      </c>
      <c r="J5973" t="str">
        <f>VLOOKUP($E5973,reference!$G$1:$H$25,2,FALSE)</f>
        <v>Pertanian lahan kering</v>
      </c>
      <c r="K5973" t="str">
        <f t="shared" si="93"/>
        <v>Non Irigasi</v>
      </c>
      <c r="L5973" t="s">
        <v>328</v>
      </c>
    </row>
    <row r="5974" spans="1:12" x14ac:dyDescent="0.25">
      <c r="A5974" s="1">
        <v>5973</v>
      </c>
      <c r="B5974" s="3">
        <v>20</v>
      </c>
      <c r="C5974" s="1">
        <v>257</v>
      </c>
      <c r="D5974" s="1">
        <v>0</v>
      </c>
      <c r="E5974" s="1">
        <v>11</v>
      </c>
      <c r="F5974" s="1">
        <v>0</v>
      </c>
      <c r="G5974">
        <f>VLOOKUP(C5974,reference!$A$1:$E$310,5,FALSE)</f>
        <v>5316030</v>
      </c>
      <c r="H5974" t="str">
        <f>VLOOKUP(C5974,reference!$A$1:$E$310,4,FALSE)</f>
        <v>UMBU RATU NGGAY</v>
      </c>
      <c r="I5974" t="str">
        <f>VLOOKUP($D5974,reference!$G$1:$H$25,2,FALSE)</f>
        <v>No data</v>
      </c>
      <c r="J5974" t="str">
        <f>VLOOKUP($E5974,reference!$G$1:$H$25,2,FALSE)</f>
        <v>Savanna / Padang rumput</v>
      </c>
      <c r="K5974" t="str">
        <f t="shared" si="93"/>
        <v>Non Irigasi</v>
      </c>
      <c r="L5974" t="s">
        <v>327</v>
      </c>
    </row>
    <row r="5975" spans="1:12" x14ac:dyDescent="0.25">
      <c r="A5975" s="1">
        <v>5974</v>
      </c>
      <c r="B5975" s="3">
        <v>34354</v>
      </c>
      <c r="C5975" s="1">
        <v>257</v>
      </c>
      <c r="D5975" s="1">
        <v>9</v>
      </c>
      <c r="E5975" s="1">
        <v>11</v>
      </c>
      <c r="F5975" s="1">
        <v>0</v>
      </c>
      <c r="G5975">
        <f>VLOOKUP(C5975,reference!$A$1:$E$310,5,FALSE)</f>
        <v>5316030</v>
      </c>
      <c r="H5975" t="str">
        <f>VLOOKUP(C5975,reference!$A$1:$E$310,4,FALSE)</f>
        <v>UMBU RATU NGGAY</v>
      </c>
      <c r="I5975" t="str">
        <f>VLOOKUP($D5975,reference!$G$1:$H$25,2,FALSE)</f>
        <v>Semak belukar</v>
      </c>
      <c r="J5975" t="str">
        <f>VLOOKUP($E5975,reference!$G$1:$H$25,2,FALSE)</f>
        <v>Savanna / Padang rumput</v>
      </c>
      <c r="K5975" t="str">
        <f t="shared" si="93"/>
        <v>Non Irigasi</v>
      </c>
      <c r="L5975" t="s">
        <v>327</v>
      </c>
    </row>
    <row r="5976" spans="1:12" x14ac:dyDescent="0.25">
      <c r="A5976" s="1">
        <v>5975</v>
      </c>
      <c r="B5976" s="3">
        <v>381</v>
      </c>
      <c r="C5976" s="1">
        <v>94</v>
      </c>
      <c r="D5976" s="1">
        <v>2</v>
      </c>
      <c r="E5976" s="1">
        <v>16</v>
      </c>
      <c r="F5976" s="1">
        <v>0</v>
      </c>
      <c r="G5976">
        <f>VLOOKUP(C5976,reference!$A$1:$E$310,5,FALSE)</f>
        <v>5305025</v>
      </c>
      <c r="H5976" t="str">
        <f>VLOOKUP(C5976,reference!$A$1:$E$310,4,FALSE)</f>
        <v>BIKOMI UTARA</v>
      </c>
      <c r="I5976" t="str">
        <f>VLOOKUP($D5976,reference!$G$1:$H$25,2,FALSE)</f>
        <v>Hutan lahan kering sekunder / bekas tebangan</v>
      </c>
      <c r="J5976" t="str">
        <f>VLOOKUP($E5976,reference!$G$1:$H$25,2,FALSE)</f>
        <v>Pemukiman</v>
      </c>
      <c r="K5976" t="str">
        <f t="shared" si="93"/>
        <v>Non Irigasi</v>
      </c>
      <c r="L5976" t="s">
        <v>328</v>
      </c>
    </row>
    <row r="5977" spans="1:12" x14ac:dyDescent="0.25">
      <c r="A5977" s="1">
        <v>5976</v>
      </c>
      <c r="B5977" s="3">
        <v>111</v>
      </c>
      <c r="C5977" s="1">
        <v>94</v>
      </c>
      <c r="D5977" s="1">
        <v>12</v>
      </c>
      <c r="E5977" s="1">
        <v>9</v>
      </c>
      <c r="F5977" s="1">
        <v>0</v>
      </c>
      <c r="G5977">
        <f>VLOOKUP(C5977,reference!$A$1:$E$310,5,FALSE)</f>
        <v>5305025</v>
      </c>
      <c r="H5977" t="str">
        <f>VLOOKUP(C5977,reference!$A$1:$E$310,4,FALSE)</f>
        <v>BIKOMI UTARA</v>
      </c>
      <c r="I5977" t="str">
        <f>VLOOKUP($D5977,reference!$G$1:$H$25,2,FALSE)</f>
        <v>Pertanian lahan kering</v>
      </c>
      <c r="J5977" t="str">
        <f>VLOOKUP($E5977,reference!$G$1:$H$25,2,FALSE)</f>
        <v>Semak belukar</v>
      </c>
      <c r="K5977" t="str">
        <f t="shared" si="93"/>
        <v>Non Irigasi</v>
      </c>
      <c r="L5977" t="s">
        <v>327</v>
      </c>
    </row>
    <row r="5978" spans="1:12" x14ac:dyDescent="0.25">
      <c r="A5978" s="1">
        <v>5977</v>
      </c>
      <c r="B5978" s="3">
        <v>1</v>
      </c>
      <c r="C5978" s="1">
        <v>303</v>
      </c>
      <c r="D5978" s="1">
        <v>0</v>
      </c>
      <c r="E5978" s="1">
        <v>0</v>
      </c>
      <c r="F5978" s="1">
        <v>0</v>
      </c>
      <c r="G5978">
        <f>VLOOKUP(C5978,reference!$A$1:$E$310,5,FALSE)</f>
        <v>5321120</v>
      </c>
      <c r="H5978" t="str">
        <f>VLOOKUP(C5978,reference!$A$1:$E$310,4,FALSE)</f>
        <v>KOBALIMA TIMUR</v>
      </c>
      <c r="I5978" t="str">
        <f>VLOOKUP($D5978,reference!$G$1:$H$25,2,FALSE)</f>
        <v>No data</v>
      </c>
      <c r="J5978" t="str">
        <f>VLOOKUP($E5978,reference!$G$1:$H$25,2,FALSE)</f>
        <v>No data</v>
      </c>
      <c r="K5978" t="str">
        <f t="shared" si="93"/>
        <v>Non Irigasi</v>
      </c>
      <c r="L5978" t="s">
        <v>327</v>
      </c>
    </row>
    <row r="5979" spans="1:12" x14ac:dyDescent="0.25">
      <c r="A5979" s="1">
        <v>5978</v>
      </c>
      <c r="B5979" s="3">
        <v>28</v>
      </c>
      <c r="C5979" s="1">
        <v>258</v>
      </c>
      <c r="D5979" s="1">
        <v>0</v>
      </c>
      <c r="E5979" s="1">
        <v>0</v>
      </c>
      <c r="F5979" s="1">
        <v>0</v>
      </c>
      <c r="G5979">
        <f>VLOOKUP(C5979,reference!$A$1:$E$310,5,FALSE)</f>
        <v>5316040</v>
      </c>
      <c r="H5979" t="str">
        <f>VLOOKUP(C5979,reference!$A$1:$E$310,4,FALSE)</f>
        <v>MAMBORO</v>
      </c>
      <c r="I5979" t="str">
        <f>VLOOKUP($D5979,reference!$G$1:$H$25,2,FALSE)</f>
        <v>No data</v>
      </c>
      <c r="J5979" t="str">
        <f>VLOOKUP($E5979,reference!$G$1:$H$25,2,FALSE)</f>
        <v>No data</v>
      </c>
      <c r="K5979" t="str">
        <f t="shared" si="93"/>
        <v>Non Irigasi</v>
      </c>
      <c r="L5979" t="s">
        <v>327</v>
      </c>
    </row>
    <row r="5980" spans="1:12" x14ac:dyDescent="0.25">
      <c r="A5980" s="1">
        <v>5979</v>
      </c>
      <c r="B5980" s="3">
        <v>748</v>
      </c>
      <c r="C5980" s="1">
        <v>258</v>
      </c>
      <c r="D5980" s="1">
        <v>9</v>
      </c>
      <c r="E5980" s="1">
        <v>11</v>
      </c>
      <c r="F5980" s="1">
        <v>0</v>
      </c>
      <c r="G5980">
        <f>VLOOKUP(C5980,reference!$A$1:$E$310,5,FALSE)</f>
        <v>5316040</v>
      </c>
      <c r="H5980" t="str">
        <f>VLOOKUP(C5980,reference!$A$1:$E$310,4,FALSE)</f>
        <v>MAMBORO</v>
      </c>
      <c r="I5980" t="str">
        <f>VLOOKUP($D5980,reference!$G$1:$H$25,2,FALSE)</f>
        <v>Semak belukar</v>
      </c>
      <c r="J5980" t="str">
        <f>VLOOKUP($E5980,reference!$G$1:$H$25,2,FALSE)</f>
        <v>Savanna / Padang rumput</v>
      </c>
      <c r="K5980" t="str">
        <f t="shared" si="93"/>
        <v>Non Irigasi</v>
      </c>
      <c r="L5980" t="s">
        <v>327</v>
      </c>
    </row>
    <row r="5981" spans="1:12" x14ac:dyDescent="0.25">
      <c r="A5981" s="1">
        <v>5980</v>
      </c>
      <c r="B5981" s="3">
        <v>4</v>
      </c>
      <c r="C5981" s="1">
        <v>94</v>
      </c>
      <c r="D5981" s="1">
        <v>12</v>
      </c>
      <c r="E5981" s="1">
        <v>0</v>
      </c>
      <c r="F5981" s="1">
        <v>0</v>
      </c>
      <c r="G5981">
        <f>VLOOKUP(C5981,reference!$A$1:$E$310,5,FALSE)</f>
        <v>5305025</v>
      </c>
      <c r="H5981" t="str">
        <f>VLOOKUP(C5981,reference!$A$1:$E$310,4,FALSE)</f>
        <v>BIKOMI UTARA</v>
      </c>
      <c r="I5981" t="str">
        <f>VLOOKUP($D5981,reference!$G$1:$H$25,2,FALSE)</f>
        <v>Pertanian lahan kering</v>
      </c>
      <c r="J5981" t="str">
        <f>VLOOKUP($E5981,reference!$G$1:$H$25,2,FALSE)</f>
        <v>No data</v>
      </c>
      <c r="K5981" t="str">
        <f t="shared" si="93"/>
        <v>Non Irigasi</v>
      </c>
      <c r="L5981" t="s">
        <v>327</v>
      </c>
    </row>
    <row r="5982" spans="1:12" x14ac:dyDescent="0.25">
      <c r="A5982" s="1">
        <v>5981</v>
      </c>
      <c r="B5982" s="3">
        <v>869</v>
      </c>
      <c r="C5982" s="1">
        <v>103</v>
      </c>
      <c r="D5982" s="1">
        <v>13</v>
      </c>
      <c r="E5982" s="1">
        <v>14</v>
      </c>
      <c r="F5982" s="1">
        <v>0</v>
      </c>
      <c r="G5982">
        <f>VLOOKUP(C5982,reference!$A$1:$E$310,5,FALSE)</f>
        <v>5305050</v>
      </c>
      <c r="H5982" t="str">
        <f>VLOOKUP(C5982,reference!$A$1:$E$310,4,FALSE)</f>
        <v>BIBOKI SELATAN</v>
      </c>
      <c r="I5982" t="str">
        <f>VLOOKUP($D5982,reference!$G$1:$H$25,2,FALSE)</f>
        <v>Pertanian lahan kering  campur semak / kebun campur</v>
      </c>
      <c r="J5982" t="str">
        <f>VLOOKUP($E5982,reference!$G$1:$H$25,2,FALSE)</f>
        <v>Sawah</v>
      </c>
      <c r="K5982" t="str">
        <f t="shared" si="93"/>
        <v>Non Irigasi</v>
      </c>
      <c r="L5982" t="s">
        <v>327</v>
      </c>
    </row>
    <row r="5983" spans="1:12" x14ac:dyDescent="0.25">
      <c r="A5983" s="1">
        <v>5982</v>
      </c>
      <c r="B5983" s="3">
        <v>4</v>
      </c>
      <c r="C5983" s="1">
        <v>103</v>
      </c>
      <c r="D5983" s="1">
        <v>13</v>
      </c>
      <c r="E5983" s="1">
        <v>13</v>
      </c>
      <c r="F5983" s="1">
        <v>0</v>
      </c>
      <c r="G5983">
        <f>VLOOKUP(C5983,reference!$A$1:$E$310,5,FALSE)</f>
        <v>5305050</v>
      </c>
      <c r="H5983" t="str">
        <f>VLOOKUP(C5983,reference!$A$1:$E$310,4,FALSE)</f>
        <v>BIBOKI SELATAN</v>
      </c>
      <c r="I5983" t="str">
        <f>VLOOKUP($D5983,reference!$G$1:$H$25,2,FALSE)</f>
        <v>Pertanian lahan kering  campur semak / kebun campur</v>
      </c>
      <c r="J5983" t="str">
        <f>VLOOKUP($E5983,reference!$G$1:$H$25,2,FALSE)</f>
        <v>Pertanian lahan kering  campur semak / kebun campur</v>
      </c>
      <c r="K5983" t="str">
        <f t="shared" si="93"/>
        <v>Non Irigasi</v>
      </c>
      <c r="L5983" t="s">
        <v>327</v>
      </c>
    </row>
    <row r="5984" spans="1:12" x14ac:dyDescent="0.25">
      <c r="A5984" s="1">
        <v>5983</v>
      </c>
      <c r="B5984" s="3">
        <v>6</v>
      </c>
      <c r="C5984" s="1">
        <v>258</v>
      </c>
      <c r="D5984" s="1">
        <v>9</v>
      </c>
      <c r="E5984" s="1">
        <v>0</v>
      </c>
      <c r="F5984" s="1">
        <v>0</v>
      </c>
      <c r="G5984">
        <f>VLOOKUP(C5984,reference!$A$1:$E$310,5,FALSE)</f>
        <v>5316040</v>
      </c>
      <c r="H5984" t="str">
        <f>VLOOKUP(C5984,reference!$A$1:$E$310,4,FALSE)</f>
        <v>MAMBORO</v>
      </c>
      <c r="I5984" t="str">
        <f>VLOOKUP($D5984,reference!$G$1:$H$25,2,FALSE)</f>
        <v>Semak belukar</v>
      </c>
      <c r="J5984" t="str">
        <f>VLOOKUP($E5984,reference!$G$1:$H$25,2,FALSE)</f>
        <v>No data</v>
      </c>
      <c r="K5984" t="str">
        <f t="shared" si="93"/>
        <v>Non Irigasi</v>
      </c>
      <c r="L5984" t="s">
        <v>327</v>
      </c>
    </row>
    <row r="5985" spans="1:12" x14ac:dyDescent="0.25">
      <c r="A5985" s="1">
        <v>5984</v>
      </c>
      <c r="B5985" s="3">
        <v>1</v>
      </c>
      <c r="C5985" s="1">
        <v>94</v>
      </c>
      <c r="D5985" s="1">
        <v>0</v>
      </c>
      <c r="E5985" s="1">
        <v>16</v>
      </c>
      <c r="F5985" s="1">
        <v>0</v>
      </c>
      <c r="G5985">
        <f>VLOOKUP(C5985,reference!$A$1:$E$310,5,FALSE)</f>
        <v>5305025</v>
      </c>
      <c r="H5985" t="str">
        <f>VLOOKUP(C5985,reference!$A$1:$E$310,4,FALSE)</f>
        <v>BIKOMI UTARA</v>
      </c>
      <c r="I5985" t="str">
        <f>VLOOKUP($D5985,reference!$G$1:$H$25,2,FALSE)</f>
        <v>No data</v>
      </c>
      <c r="J5985" t="str">
        <f>VLOOKUP($E5985,reference!$G$1:$H$25,2,FALSE)</f>
        <v>Pemukiman</v>
      </c>
      <c r="K5985" t="str">
        <f t="shared" si="93"/>
        <v>Non Irigasi</v>
      </c>
      <c r="L5985" t="s">
        <v>327</v>
      </c>
    </row>
    <row r="5986" spans="1:12" x14ac:dyDescent="0.25">
      <c r="A5986" s="1">
        <v>5985</v>
      </c>
      <c r="B5986" s="3">
        <v>684</v>
      </c>
      <c r="C5986" s="1">
        <v>300</v>
      </c>
      <c r="D5986" s="1">
        <v>12</v>
      </c>
      <c r="E5986" s="1">
        <v>9</v>
      </c>
      <c r="F5986" s="1">
        <v>0</v>
      </c>
      <c r="G5986">
        <f>VLOOKUP(C5986,reference!$A$1:$E$310,5,FALSE)</f>
        <v>5321090</v>
      </c>
      <c r="H5986" t="str">
        <f>VLOOKUP(C5986,reference!$A$1:$E$310,4,FALSE)</f>
        <v>LAEN MANEN</v>
      </c>
      <c r="I5986" t="str">
        <f>VLOOKUP($D5986,reference!$G$1:$H$25,2,FALSE)</f>
        <v>Pertanian lahan kering</v>
      </c>
      <c r="J5986" t="str">
        <f>VLOOKUP($E5986,reference!$G$1:$H$25,2,FALSE)</f>
        <v>Semak belukar</v>
      </c>
      <c r="K5986" t="str">
        <f t="shared" si="93"/>
        <v>Non Irigasi</v>
      </c>
      <c r="L5986" t="s">
        <v>327</v>
      </c>
    </row>
    <row r="5987" spans="1:12" x14ac:dyDescent="0.25">
      <c r="A5987" s="1">
        <v>5986</v>
      </c>
      <c r="B5987" s="3">
        <v>15595</v>
      </c>
      <c r="C5987" s="1">
        <v>258</v>
      </c>
      <c r="D5987" s="1">
        <v>11</v>
      </c>
      <c r="E5987" s="1">
        <v>11</v>
      </c>
      <c r="F5987" s="1">
        <v>0</v>
      </c>
      <c r="G5987">
        <f>VLOOKUP(C5987,reference!$A$1:$E$310,5,FALSE)</f>
        <v>5316040</v>
      </c>
      <c r="H5987" t="str">
        <f>VLOOKUP(C5987,reference!$A$1:$E$310,4,FALSE)</f>
        <v>MAMBORO</v>
      </c>
      <c r="I5987" t="str">
        <f>VLOOKUP($D5987,reference!$G$1:$H$25,2,FALSE)</f>
        <v>Savanna / Padang rumput</v>
      </c>
      <c r="J5987" t="str">
        <f>VLOOKUP($E5987,reference!$G$1:$H$25,2,FALSE)</f>
        <v>Savanna / Padang rumput</v>
      </c>
      <c r="K5987" t="str">
        <f t="shared" si="93"/>
        <v>Non Irigasi</v>
      </c>
      <c r="L5987" t="s">
        <v>327</v>
      </c>
    </row>
    <row r="5988" spans="1:12" x14ac:dyDescent="0.25">
      <c r="A5988" s="1">
        <v>5987</v>
      </c>
      <c r="B5988" s="3">
        <v>8</v>
      </c>
      <c r="C5988" s="1">
        <v>52</v>
      </c>
      <c r="D5988" s="1">
        <v>0</v>
      </c>
      <c r="E5988" s="1">
        <v>9</v>
      </c>
      <c r="F5988" s="1">
        <v>0</v>
      </c>
      <c r="G5988">
        <f>VLOOKUP(C5988,reference!$A$1:$E$310,5,FALSE)</f>
        <v>5303192</v>
      </c>
      <c r="H5988" t="str">
        <f>VLOOKUP(C5988,reference!$A$1:$E$310,4,FALSE)</f>
        <v>AMFOANG TIMUR</v>
      </c>
      <c r="I5988" t="str">
        <f>VLOOKUP($D5988,reference!$G$1:$H$25,2,FALSE)</f>
        <v>No data</v>
      </c>
      <c r="J5988" t="str">
        <f>VLOOKUP($E5988,reference!$G$1:$H$25,2,FALSE)</f>
        <v>Semak belukar</v>
      </c>
      <c r="K5988" t="str">
        <f t="shared" si="93"/>
        <v>Non Irigasi</v>
      </c>
      <c r="L5988" t="s">
        <v>327</v>
      </c>
    </row>
    <row r="5989" spans="1:12" x14ac:dyDescent="0.25">
      <c r="A5989" s="1">
        <v>5988</v>
      </c>
      <c r="B5989" s="3">
        <v>378</v>
      </c>
      <c r="C5989" s="1">
        <v>103</v>
      </c>
      <c r="D5989" s="1">
        <v>2</v>
      </c>
      <c r="E5989" s="1">
        <v>14</v>
      </c>
      <c r="F5989" s="1">
        <v>0</v>
      </c>
      <c r="G5989">
        <f>VLOOKUP(C5989,reference!$A$1:$E$310,5,FALSE)</f>
        <v>5305050</v>
      </c>
      <c r="H5989" t="str">
        <f>VLOOKUP(C5989,reference!$A$1:$E$310,4,FALSE)</f>
        <v>BIBOKI SELATAN</v>
      </c>
      <c r="I5989" t="str">
        <f>VLOOKUP($D5989,reference!$G$1:$H$25,2,FALSE)</f>
        <v>Hutan lahan kering sekunder / bekas tebangan</v>
      </c>
      <c r="J5989" t="str">
        <f>VLOOKUP($E5989,reference!$G$1:$H$25,2,FALSE)</f>
        <v>Sawah</v>
      </c>
      <c r="K5989" t="str">
        <f t="shared" si="93"/>
        <v>Non Irigasi</v>
      </c>
      <c r="L5989" t="s">
        <v>328</v>
      </c>
    </row>
    <row r="5990" spans="1:12" x14ac:dyDescent="0.25">
      <c r="A5990" s="1">
        <v>5989</v>
      </c>
      <c r="B5990" s="3">
        <v>12</v>
      </c>
      <c r="C5990" s="1">
        <v>109</v>
      </c>
      <c r="D5990" s="1">
        <v>2</v>
      </c>
      <c r="E5990" s="1">
        <v>12</v>
      </c>
      <c r="F5990" s="1">
        <v>0</v>
      </c>
      <c r="G5990">
        <f>VLOOKUP(C5990,reference!$A$1:$E$310,5,FALSE)</f>
        <v>5306032</v>
      </c>
      <c r="H5990" t="str">
        <f>VLOOKUP(C5990,reference!$A$1:$E$310,4,FALSE)</f>
        <v>RAI MANUK</v>
      </c>
      <c r="I5990" t="str">
        <f>VLOOKUP($D5990,reference!$G$1:$H$25,2,FALSE)</f>
        <v>Hutan lahan kering sekunder / bekas tebangan</v>
      </c>
      <c r="J5990" t="str">
        <f>VLOOKUP($E5990,reference!$G$1:$H$25,2,FALSE)</f>
        <v>Pertanian lahan kering</v>
      </c>
      <c r="K5990" t="str">
        <f t="shared" si="93"/>
        <v>Non Irigasi</v>
      </c>
      <c r="L5990" t="s">
        <v>328</v>
      </c>
    </row>
    <row r="5991" spans="1:12" x14ac:dyDescent="0.25">
      <c r="A5991" s="1">
        <v>5990</v>
      </c>
      <c r="B5991" s="3">
        <v>222</v>
      </c>
      <c r="C5991" s="1">
        <v>258</v>
      </c>
      <c r="D5991" s="1">
        <v>9</v>
      </c>
      <c r="E5991" s="1">
        <v>9</v>
      </c>
      <c r="F5991" s="1">
        <v>0</v>
      </c>
      <c r="G5991">
        <f>VLOOKUP(C5991,reference!$A$1:$E$310,5,FALSE)</f>
        <v>5316040</v>
      </c>
      <c r="H5991" t="str">
        <f>VLOOKUP(C5991,reference!$A$1:$E$310,4,FALSE)</f>
        <v>MAMBORO</v>
      </c>
      <c r="I5991" t="str">
        <f>VLOOKUP($D5991,reference!$G$1:$H$25,2,FALSE)</f>
        <v>Semak belukar</v>
      </c>
      <c r="J5991" t="str">
        <f>VLOOKUP($E5991,reference!$G$1:$H$25,2,FALSE)</f>
        <v>Semak belukar</v>
      </c>
      <c r="K5991" t="str">
        <f t="shared" si="93"/>
        <v>Non Irigasi</v>
      </c>
      <c r="L5991" t="s">
        <v>327</v>
      </c>
    </row>
    <row r="5992" spans="1:12" x14ac:dyDescent="0.25">
      <c r="A5992" s="1">
        <v>5991</v>
      </c>
      <c r="B5992" s="3">
        <v>880</v>
      </c>
      <c r="C5992" s="1">
        <v>258</v>
      </c>
      <c r="D5992" s="1">
        <v>11</v>
      </c>
      <c r="E5992" s="1">
        <v>2</v>
      </c>
      <c r="F5992" s="1">
        <v>0</v>
      </c>
      <c r="G5992">
        <f>VLOOKUP(C5992,reference!$A$1:$E$310,5,FALSE)</f>
        <v>5316040</v>
      </c>
      <c r="H5992" t="str">
        <f>VLOOKUP(C5992,reference!$A$1:$E$310,4,FALSE)</f>
        <v>MAMBORO</v>
      </c>
      <c r="I5992" t="str">
        <f>VLOOKUP($D5992,reference!$G$1:$H$25,2,FALSE)</f>
        <v>Savanna / Padang rumput</v>
      </c>
      <c r="J5992" t="str">
        <f>VLOOKUP($E5992,reference!$G$1:$H$25,2,FALSE)</f>
        <v>Hutan lahan kering sekunder / bekas tebangan</v>
      </c>
      <c r="K5992" t="str">
        <f t="shared" si="93"/>
        <v>Non Irigasi</v>
      </c>
      <c r="L5992" t="s">
        <v>327</v>
      </c>
    </row>
    <row r="5993" spans="1:12" x14ac:dyDescent="0.25">
      <c r="A5993" s="1">
        <v>5992</v>
      </c>
      <c r="B5993" s="3">
        <v>410</v>
      </c>
      <c r="C5993" s="1">
        <v>27</v>
      </c>
      <c r="D5993" s="1">
        <v>9</v>
      </c>
      <c r="E5993" s="1">
        <v>11</v>
      </c>
      <c r="F5993" s="1">
        <v>0</v>
      </c>
      <c r="G5993">
        <f>VLOOKUP(C5993,reference!$A$1:$E$310,5,FALSE)</f>
        <v>5302080</v>
      </c>
      <c r="H5993" t="str">
        <f>VLOOKUP(C5993,reference!$A$1:$E$310,4,FALSE)</f>
        <v>HAHARU</v>
      </c>
      <c r="I5993" t="str">
        <f>VLOOKUP($D5993,reference!$G$1:$H$25,2,FALSE)</f>
        <v>Semak belukar</v>
      </c>
      <c r="J5993" t="str">
        <f>VLOOKUP($E5993,reference!$G$1:$H$25,2,FALSE)</f>
        <v>Savanna / Padang rumput</v>
      </c>
      <c r="K5993" t="str">
        <f t="shared" si="93"/>
        <v>Non Irigasi</v>
      </c>
      <c r="L5993" t="s">
        <v>327</v>
      </c>
    </row>
    <row r="5994" spans="1:12" x14ac:dyDescent="0.25">
      <c r="A5994" s="1">
        <v>5993</v>
      </c>
      <c r="B5994" s="3">
        <v>3762</v>
      </c>
      <c r="C5994" s="1">
        <v>300</v>
      </c>
      <c r="D5994" s="1">
        <v>12</v>
      </c>
      <c r="E5994" s="1">
        <v>11</v>
      </c>
      <c r="F5994" s="1">
        <v>0</v>
      </c>
      <c r="G5994">
        <f>VLOOKUP(C5994,reference!$A$1:$E$310,5,FALSE)</f>
        <v>5321090</v>
      </c>
      <c r="H5994" t="str">
        <f>VLOOKUP(C5994,reference!$A$1:$E$310,4,FALSE)</f>
        <v>LAEN MANEN</v>
      </c>
      <c r="I5994" t="str">
        <f>VLOOKUP($D5994,reference!$G$1:$H$25,2,FALSE)</f>
        <v>Pertanian lahan kering</v>
      </c>
      <c r="J5994" t="str">
        <f>VLOOKUP($E5994,reference!$G$1:$H$25,2,FALSE)</f>
        <v>Savanna / Padang rumput</v>
      </c>
      <c r="K5994" t="str">
        <f t="shared" si="93"/>
        <v>Non Irigasi</v>
      </c>
      <c r="L5994" t="s">
        <v>327</v>
      </c>
    </row>
    <row r="5995" spans="1:12" x14ac:dyDescent="0.25">
      <c r="A5995" s="1">
        <v>5994</v>
      </c>
      <c r="B5995" s="3">
        <v>1053</v>
      </c>
      <c r="C5995" s="1">
        <v>52</v>
      </c>
      <c r="D5995" s="1">
        <v>12</v>
      </c>
      <c r="E5995" s="1">
        <v>9</v>
      </c>
      <c r="F5995" s="1">
        <v>0</v>
      </c>
      <c r="G5995">
        <f>VLOOKUP(C5995,reference!$A$1:$E$310,5,FALSE)</f>
        <v>5303192</v>
      </c>
      <c r="H5995" t="str">
        <f>VLOOKUP(C5995,reference!$A$1:$E$310,4,FALSE)</f>
        <v>AMFOANG TIMUR</v>
      </c>
      <c r="I5995" t="str">
        <f>VLOOKUP($D5995,reference!$G$1:$H$25,2,FALSE)</f>
        <v>Pertanian lahan kering</v>
      </c>
      <c r="J5995" t="str">
        <f>VLOOKUP($E5995,reference!$G$1:$H$25,2,FALSE)</f>
        <v>Semak belukar</v>
      </c>
      <c r="K5995" t="str">
        <f t="shared" si="93"/>
        <v>Non Irigasi</v>
      </c>
      <c r="L5995" t="s">
        <v>327</v>
      </c>
    </row>
    <row r="5996" spans="1:12" x14ac:dyDescent="0.25">
      <c r="A5996" s="1">
        <v>5995</v>
      </c>
      <c r="B5996" s="3">
        <v>21</v>
      </c>
      <c r="C5996" s="1">
        <v>103</v>
      </c>
      <c r="D5996" s="1">
        <v>16</v>
      </c>
      <c r="E5996" s="1">
        <v>14</v>
      </c>
      <c r="F5996" s="1">
        <v>0</v>
      </c>
      <c r="G5996">
        <f>VLOOKUP(C5996,reference!$A$1:$E$310,5,FALSE)</f>
        <v>5305050</v>
      </c>
      <c r="H5996" t="str">
        <f>VLOOKUP(C5996,reference!$A$1:$E$310,4,FALSE)</f>
        <v>BIBOKI SELATAN</v>
      </c>
      <c r="I5996" t="str">
        <f>VLOOKUP($D5996,reference!$G$1:$H$25,2,FALSE)</f>
        <v>Pemukiman</v>
      </c>
      <c r="J5996" t="str">
        <f>VLOOKUP($E5996,reference!$G$1:$H$25,2,FALSE)</f>
        <v>Sawah</v>
      </c>
      <c r="K5996" t="str">
        <f t="shared" si="93"/>
        <v>Non Irigasi</v>
      </c>
      <c r="L5996" t="s">
        <v>327</v>
      </c>
    </row>
    <row r="5997" spans="1:12" x14ac:dyDescent="0.25">
      <c r="A5997" s="1">
        <v>5996</v>
      </c>
      <c r="B5997" s="3">
        <v>249</v>
      </c>
      <c r="C5997" s="1">
        <v>258</v>
      </c>
      <c r="D5997" s="1">
        <v>13</v>
      </c>
      <c r="E5997" s="1">
        <v>9</v>
      </c>
      <c r="F5997" s="1">
        <v>0</v>
      </c>
      <c r="G5997">
        <f>VLOOKUP(C5997,reference!$A$1:$E$310,5,FALSE)</f>
        <v>5316040</v>
      </c>
      <c r="H5997" t="str">
        <f>VLOOKUP(C5997,reference!$A$1:$E$310,4,FALSE)</f>
        <v>MAMBORO</v>
      </c>
      <c r="I5997" t="str">
        <f>VLOOKUP($D5997,reference!$G$1:$H$25,2,FALSE)</f>
        <v>Pertanian lahan kering  campur semak / kebun campur</v>
      </c>
      <c r="J5997" t="str">
        <f>VLOOKUP($E5997,reference!$G$1:$H$25,2,FALSE)</f>
        <v>Semak belukar</v>
      </c>
      <c r="K5997" t="str">
        <f t="shared" si="93"/>
        <v>Non Irigasi</v>
      </c>
      <c r="L5997" t="s">
        <v>327</v>
      </c>
    </row>
    <row r="5998" spans="1:12" x14ac:dyDescent="0.25">
      <c r="A5998" s="1">
        <v>5997</v>
      </c>
      <c r="B5998" s="3">
        <v>754</v>
      </c>
      <c r="C5998" s="1">
        <v>258</v>
      </c>
      <c r="D5998" s="1">
        <v>13</v>
      </c>
      <c r="E5998" s="1">
        <v>11</v>
      </c>
      <c r="F5998" s="1">
        <v>0</v>
      </c>
      <c r="G5998">
        <f>VLOOKUP(C5998,reference!$A$1:$E$310,5,FALSE)</f>
        <v>5316040</v>
      </c>
      <c r="H5998" t="str">
        <f>VLOOKUP(C5998,reference!$A$1:$E$310,4,FALSE)</f>
        <v>MAMBORO</v>
      </c>
      <c r="I5998" t="str">
        <f>VLOOKUP($D5998,reference!$G$1:$H$25,2,FALSE)</f>
        <v>Pertanian lahan kering  campur semak / kebun campur</v>
      </c>
      <c r="J5998" t="str">
        <f>VLOOKUP($E5998,reference!$G$1:$H$25,2,FALSE)</f>
        <v>Savanna / Padang rumput</v>
      </c>
      <c r="K5998" t="str">
        <f t="shared" si="93"/>
        <v>Non Irigasi</v>
      </c>
      <c r="L5998" t="s">
        <v>327</v>
      </c>
    </row>
    <row r="5999" spans="1:12" x14ac:dyDescent="0.25">
      <c r="A5999" s="1">
        <v>5998</v>
      </c>
      <c r="B5999" s="3">
        <v>10</v>
      </c>
      <c r="C5999" s="1">
        <v>103</v>
      </c>
      <c r="D5999" s="1">
        <v>13</v>
      </c>
      <c r="E5999" s="1">
        <v>11</v>
      </c>
      <c r="F5999" s="1">
        <v>0</v>
      </c>
      <c r="G5999">
        <f>VLOOKUP(C5999,reference!$A$1:$E$310,5,FALSE)</f>
        <v>5305050</v>
      </c>
      <c r="H5999" t="str">
        <f>VLOOKUP(C5999,reference!$A$1:$E$310,4,FALSE)</f>
        <v>BIBOKI SELATAN</v>
      </c>
      <c r="I5999" t="str">
        <f>VLOOKUP($D5999,reference!$G$1:$H$25,2,FALSE)</f>
        <v>Pertanian lahan kering  campur semak / kebun campur</v>
      </c>
      <c r="J5999" t="str">
        <f>VLOOKUP($E5999,reference!$G$1:$H$25,2,FALSE)</f>
        <v>Savanna / Padang rumput</v>
      </c>
      <c r="K5999" t="str">
        <f t="shared" si="93"/>
        <v>Non Irigasi</v>
      </c>
      <c r="L5999" t="s">
        <v>327</v>
      </c>
    </row>
    <row r="6000" spans="1:12" x14ac:dyDescent="0.25">
      <c r="A6000" s="1">
        <v>5999</v>
      </c>
      <c r="B6000" s="3">
        <v>158</v>
      </c>
      <c r="C6000" s="1">
        <v>103</v>
      </c>
      <c r="D6000" s="1">
        <v>16</v>
      </c>
      <c r="E6000" s="1">
        <v>16</v>
      </c>
      <c r="F6000" s="1">
        <v>0</v>
      </c>
      <c r="G6000">
        <f>VLOOKUP(C6000,reference!$A$1:$E$310,5,FALSE)</f>
        <v>5305050</v>
      </c>
      <c r="H6000" t="str">
        <f>VLOOKUP(C6000,reference!$A$1:$E$310,4,FALSE)</f>
        <v>BIBOKI SELATAN</v>
      </c>
      <c r="I6000" t="str">
        <f>VLOOKUP($D6000,reference!$G$1:$H$25,2,FALSE)</f>
        <v>Pemukiman</v>
      </c>
      <c r="J6000" t="str">
        <f>VLOOKUP($E6000,reference!$G$1:$H$25,2,FALSE)</f>
        <v>Pemukiman</v>
      </c>
      <c r="K6000" t="str">
        <f t="shared" si="93"/>
        <v>Non Irigasi</v>
      </c>
      <c r="L6000" t="s">
        <v>327</v>
      </c>
    </row>
    <row r="6001" spans="1:12" x14ac:dyDescent="0.25">
      <c r="A6001" s="1">
        <v>6000</v>
      </c>
      <c r="B6001" s="3">
        <v>28</v>
      </c>
      <c r="C6001" s="1">
        <v>301</v>
      </c>
      <c r="D6001" s="1">
        <v>1</v>
      </c>
      <c r="E6001" s="1">
        <v>2</v>
      </c>
      <c r="F6001" s="1">
        <v>0</v>
      </c>
      <c r="G6001">
        <f>VLOOKUP(C6001,reference!$A$1:$E$310,5,FALSE)</f>
        <v>5321100</v>
      </c>
      <c r="H6001" t="str">
        <f>VLOOKUP(C6001,reference!$A$1:$E$310,4,FALSE)</f>
        <v>MALAKA TIMUR</v>
      </c>
      <c r="I6001" t="str">
        <f>VLOOKUP($D6001,reference!$G$1:$H$25,2,FALSE)</f>
        <v>Hutan lahan kering primer</v>
      </c>
      <c r="J6001" t="str">
        <f>VLOOKUP($E6001,reference!$G$1:$H$25,2,FALSE)</f>
        <v>Hutan lahan kering sekunder / bekas tebangan</v>
      </c>
      <c r="K6001" t="str">
        <f t="shared" si="93"/>
        <v>Non Irigasi</v>
      </c>
      <c r="L6001" t="s">
        <v>329</v>
      </c>
    </row>
    <row r="6002" spans="1:12" x14ac:dyDescent="0.25">
      <c r="A6002" s="1">
        <v>6001</v>
      </c>
      <c r="B6002" s="3">
        <v>3556</v>
      </c>
      <c r="C6002" s="1">
        <v>258</v>
      </c>
      <c r="D6002" s="1">
        <v>18</v>
      </c>
      <c r="E6002" s="1">
        <v>11</v>
      </c>
      <c r="F6002" s="1">
        <v>0</v>
      </c>
      <c r="G6002">
        <f>VLOOKUP(C6002,reference!$A$1:$E$310,5,FALSE)</f>
        <v>5316040</v>
      </c>
      <c r="H6002" t="str">
        <f>VLOOKUP(C6002,reference!$A$1:$E$310,4,FALSE)</f>
        <v>MAMBORO</v>
      </c>
      <c r="I6002" t="str">
        <f>VLOOKUP($D6002,reference!$G$1:$H$25,2,FALSE)</f>
        <v>Lahan terbuka</v>
      </c>
      <c r="J6002" t="str">
        <f>VLOOKUP($E6002,reference!$G$1:$H$25,2,FALSE)</f>
        <v>Savanna / Padang rumput</v>
      </c>
      <c r="K6002" t="str">
        <f t="shared" si="93"/>
        <v>Non Irigasi</v>
      </c>
      <c r="L6002" t="s">
        <v>327</v>
      </c>
    </row>
    <row r="6003" spans="1:12" x14ac:dyDescent="0.25">
      <c r="A6003" s="1">
        <v>6002</v>
      </c>
      <c r="B6003" s="3">
        <v>5</v>
      </c>
      <c r="C6003" s="1">
        <v>88</v>
      </c>
      <c r="D6003" s="1">
        <v>9</v>
      </c>
      <c r="E6003" s="1">
        <v>0</v>
      </c>
      <c r="F6003" s="1">
        <v>0</v>
      </c>
      <c r="G6003">
        <f>VLOOKUP(C6003,reference!$A$1:$E$310,5,FALSE)</f>
        <v>5305013</v>
      </c>
      <c r="H6003" t="str">
        <f>VLOOKUP(C6003,reference!$A$1:$E$310,4,FALSE)</f>
        <v>MUTIS</v>
      </c>
      <c r="I6003" t="str">
        <f>VLOOKUP($D6003,reference!$G$1:$H$25,2,FALSE)</f>
        <v>Semak belukar</v>
      </c>
      <c r="J6003" t="str">
        <f>VLOOKUP($E6003,reference!$G$1:$H$25,2,FALSE)</f>
        <v>No data</v>
      </c>
      <c r="K6003" t="str">
        <f t="shared" si="93"/>
        <v>Non Irigasi</v>
      </c>
      <c r="L6003" t="s">
        <v>327</v>
      </c>
    </row>
    <row r="6004" spans="1:12" x14ac:dyDescent="0.25">
      <c r="A6004" s="1">
        <v>6003</v>
      </c>
      <c r="B6004" s="3">
        <v>1868</v>
      </c>
      <c r="C6004" s="1">
        <v>88</v>
      </c>
      <c r="D6004" s="1">
        <v>9</v>
      </c>
      <c r="E6004" s="1">
        <v>11</v>
      </c>
      <c r="F6004" s="1">
        <v>0</v>
      </c>
      <c r="G6004">
        <f>VLOOKUP(C6004,reference!$A$1:$E$310,5,FALSE)</f>
        <v>5305013</v>
      </c>
      <c r="H6004" t="str">
        <f>VLOOKUP(C6004,reference!$A$1:$E$310,4,FALSE)</f>
        <v>MUTIS</v>
      </c>
      <c r="I6004" t="str">
        <f>VLOOKUP($D6004,reference!$G$1:$H$25,2,FALSE)</f>
        <v>Semak belukar</v>
      </c>
      <c r="J6004" t="str">
        <f>VLOOKUP($E6004,reference!$G$1:$H$25,2,FALSE)</f>
        <v>Savanna / Padang rumput</v>
      </c>
      <c r="K6004" t="str">
        <f t="shared" si="93"/>
        <v>Non Irigasi</v>
      </c>
      <c r="L6004" t="s">
        <v>327</v>
      </c>
    </row>
    <row r="6005" spans="1:12" x14ac:dyDescent="0.25">
      <c r="A6005" s="1">
        <v>6004</v>
      </c>
      <c r="B6005" s="3">
        <v>37</v>
      </c>
      <c r="C6005" s="1">
        <v>258</v>
      </c>
      <c r="D6005" s="1">
        <v>18</v>
      </c>
      <c r="E6005" s="1">
        <v>9</v>
      </c>
      <c r="F6005" s="1">
        <v>0</v>
      </c>
      <c r="G6005">
        <f>VLOOKUP(C6005,reference!$A$1:$E$310,5,FALSE)</f>
        <v>5316040</v>
      </c>
      <c r="H6005" t="str">
        <f>VLOOKUP(C6005,reference!$A$1:$E$310,4,FALSE)</f>
        <v>MAMBORO</v>
      </c>
      <c r="I6005" t="str">
        <f>VLOOKUP($D6005,reference!$G$1:$H$25,2,FALSE)</f>
        <v>Lahan terbuka</v>
      </c>
      <c r="J6005" t="str">
        <f>VLOOKUP($E6005,reference!$G$1:$H$25,2,FALSE)</f>
        <v>Semak belukar</v>
      </c>
      <c r="K6005" t="str">
        <f t="shared" si="93"/>
        <v>Non Irigasi</v>
      </c>
      <c r="L6005" t="s">
        <v>327</v>
      </c>
    </row>
    <row r="6006" spans="1:12" x14ac:dyDescent="0.25">
      <c r="A6006" s="1">
        <v>6005</v>
      </c>
      <c r="B6006" s="3">
        <v>5</v>
      </c>
      <c r="C6006" s="1">
        <v>257</v>
      </c>
      <c r="D6006" s="1">
        <v>9</v>
      </c>
      <c r="E6006" s="1">
        <v>0</v>
      </c>
      <c r="F6006" s="1">
        <v>0</v>
      </c>
      <c r="G6006">
        <f>VLOOKUP(C6006,reference!$A$1:$E$310,5,FALSE)</f>
        <v>5316030</v>
      </c>
      <c r="H6006" t="str">
        <f>VLOOKUP(C6006,reference!$A$1:$E$310,4,FALSE)</f>
        <v>UMBU RATU NGGAY</v>
      </c>
      <c r="I6006" t="str">
        <f>VLOOKUP($D6006,reference!$G$1:$H$25,2,FALSE)</f>
        <v>Semak belukar</v>
      </c>
      <c r="J6006" t="str">
        <f>VLOOKUP($E6006,reference!$G$1:$H$25,2,FALSE)</f>
        <v>No data</v>
      </c>
      <c r="K6006" t="str">
        <f t="shared" si="93"/>
        <v>Non Irigasi</v>
      </c>
      <c r="L6006" t="s">
        <v>327</v>
      </c>
    </row>
    <row r="6007" spans="1:12" x14ac:dyDescent="0.25">
      <c r="A6007" s="1">
        <v>6006</v>
      </c>
      <c r="B6007" s="3">
        <v>5</v>
      </c>
      <c r="C6007" s="1">
        <v>303</v>
      </c>
      <c r="D6007" s="1">
        <v>12</v>
      </c>
      <c r="E6007" s="1">
        <v>18</v>
      </c>
      <c r="F6007" s="1">
        <v>0</v>
      </c>
      <c r="G6007">
        <f>VLOOKUP(C6007,reference!$A$1:$E$310,5,FALSE)</f>
        <v>5321120</v>
      </c>
      <c r="H6007" t="str">
        <f>VLOOKUP(C6007,reference!$A$1:$E$310,4,FALSE)</f>
        <v>KOBALIMA TIMUR</v>
      </c>
      <c r="I6007" t="str">
        <f>VLOOKUP($D6007,reference!$G$1:$H$25,2,FALSE)</f>
        <v>Pertanian lahan kering</v>
      </c>
      <c r="J6007" t="str">
        <f>VLOOKUP($E6007,reference!$G$1:$H$25,2,FALSE)</f>
        <v>Lahan terbuka</v>
      </c>
      <c r="K6007" t="str">
        <f t="shared" si="93"/>
        <v>Non Irigasi</v>
      </c>
      <c r="L6007" t="s">
        <v>327</v>
      </c>
    </row>
    <row r="6008" spans="1:12" x14ac:dyDescent="0.25">
      <c r="A6008" s="1">
        <v>6007</v>
      </c>
      <c r="B6008" s="3">
        <v>163</v>
      </c>
      <c r="C6008" s="1">
        <v>27</v>
      </c>
      <c r="D6008" s="1">
        <v>2</v>
      </c>
      <c r="E6008" s="1">
        <v>2</v>
      </c>
      <c r="F6008" s="1">
        <v>0</v>
      </c>
      <c r="G6008">
        <f>VLOOKUP(C6008,reference!$A$1:$E$310,5,FALSE)</f>
        <v>5302080</v>
      </c>
      <c r="H6008" t="str">
        <f>VLOOKUP(C6008,reference!$A$1:$E$310,4,FALSE)</f>
        <v>HAHARU</v>
      </c>
      <c r="I6008" t="str">
        <f>VLOOKUP($D6008,reference!$G$1:$H$25,2,FALSE)</f>
        <v>Hutan lahan kering sekunder / bekas tebangan</v>
      </c>
      <c r="J6008" t="str">
        <f>VLOOKUP($E6008,reference!$G$1:$H$25,2,FALSE)</f>
        <v>Hutan lahan kering sekunder / bekas tebangan</v>
      </c>
      <c r="K6008" t="str">
        <f t="shared" si="93"/>
        <v>Non Irigasi</v>
      </c>
      <c r="L6008" t="s">
        <v>327</v>
      </c>
    </row>
    <row r="6009" spans="1:12" x14ac:dyDescent="0.25">
      <c r="A6009" s="1">
        <v>6008</v>
      </c>
      <c r="B6009" s="3">
        <v>28</v>
      </c>
      <c r="C6009" s="1">
        <v>52</v>
      </c>
      <c r="D6009" s="1">
        <v>12</v>
      </c>
      <c r="E6009" s="1">
        <v>20</v>
      </c>
      <c r="F6009" s="1">
        <v>0</v>
      </c>
      <c r="G6009">
        <f>VLOOKUP(C6009,reference!$A$1:$E$310,5,FALSE)</f>
        <v>5303192</v>
      </c>
      <c r="H6009" t="str">
        <f>VLOOKUP(C6009,reference!$A$1:$E$310,4,FALSE)</f>
        <v>AMFOANG TIMUR</v>
      </c>
      <c r="I6009" t="str">
        <f>VLOOKUP($D6009,reference!$G$1:$H$25,2,FALSE)</f>
        <v>Pertanian lahan kering</v>
      </c>
      <c r="J6009" t="str">
        <f>VLOOKUP($E6009,reference!$G$1:$H$25,2,FALSE)</f>
        <v>Tubuh air</v>
      </c>
      <c r="K6009" t="str">
        <f t="shared" si="93"/>
        <v>Non Irigasi</v>
      </c>
      <c r="L6009" t="s">
        <v>327</v>
      </c>
    </row>
    <row r="6010" spans="1:12" x14ac:dyDescent="0.25">
      <c r="A6010" s="1">
        <v>6009</v>
      </c>
      <c r="B6010" s="3">
        <v>1110</v>
      </c>
      <c r="C6010" s="1">
        <v>52</v>
      </c>
      <c r="D6010" s="1">
        <v>18</v>
      </c>
      <c r="E6010" s="1">
        <v>20</v>
      </c>
      <c r="F6010" s="1">
        <v>0</v>
      </c>
      <c r="G6010">
        <f>VLOOKUP(C6010,reference!$A$1:$E$310,5,FALSE)</f>
        <v>5303192</v>
      </c>
      <c r="H6010" t="str">
        <f>VLOOKUP(C6010,reference!$A$1:$E$310,4,FALSE)</f>
        <v>AMFOANG TIMUR</v>
      </c>
      <c r="I6010" t="str">
        <f>VLOOKUP($D6010,reference!$G$1:$H$25,2,FALSE)</f>
        <v>Lahan terbuka</v>
      </c>
      <c r="J6010" t="str">
        <f>VLOOKUP($E6010,reference!$G$1:$H$25,2,FALSE)</f>
        <v>Tubuh air</v>
      </c>
      <c r="K6010" t="str">
        <f t="shared" si="93"/>
        <v>Non Irigasi</v>
      </c>
      <c r="L6010" t="s">
        <v>327</v>
      </c>
    </row>
    <row r="6011" spans="1:12" x14ac:dyDescent="0.25">
      <c r="A6011" s="1">
        <v>6010</v>
      </c>
      <c r="B6011" s="3">
        <v>52</v>
      </c>
      <c r="C6011" s="1">
        <v>88</v>
      </c>
      <c r="D6011" s="1">
        <v>0</v>
      </c>
      <c r="E6011" s="1">
        <v>0</v>
      </c>
      <c r="F6011" s="1">
        <v>0</v>
      </c>
      <c r="G6011">
        <f>VLOOKUP(C6011,reference!$A$1:$E$310,5,FALSE)</f>
        <v>5305013</v>
      </c>
      <c r="H6011" t="str">
        <f>VLOOKUP(C6011,reference!$A$1:$E$310,4,FALSE)</f>
        <v>MUTIS</v>
      </c>
      <c r="I6011" t="str">
        <f>VLOOKUP($D6011,reference!$G$1:$H$25,2,FALSE)</f>
        <v>No data</v>
      </c>
      <c r="J6011" t="str">
        <f>VLOOKUP($E6011,reference!$G$1:$H$25,2,FALSE)</f>
        <v>No data</v>
      </c>
      <c r="K6011" t="str">
        <f t="shared" si="93"/>
        <v>Non Irigasi</v>
      </c>
      <c r="L6011" t="s">
        <v>327</v>
      </c>
    </row>
    <row r="6012" spans="1:12" x14ac:dyDescent="0.25">
      <c r="A6012" s="1">
        <v>6011</v>
      </c>
      <c r="B6012" s="3">
        <v>41</v>
      </c>
      <c r="C6012" s="1">
        <v>258</v>
      </c>
      <c r="D6012" s="1">
        <v>11</v>
      </c>
      <c r="E6012" s="1">
        <v>9</v>
      </c>
      <c r="F6012" s="1">
        <v>0</v>
      </c>
      <c r="G6012">
        <f>VLOOKUP(C6012,reference!$A$1:$E$310,5,FALSE)</f>
        <v>5316040</v>
      </c>
      <c r="H6012" t="str">
        <f>VLOOKUP(C6012,reference!$A$1:$E$310,4,FALSE)</f>
        <v>MAMBORO</v>
      </c>
      <c r="I6012" t="str">
        <f>VLOOKUP($D6012,reference!$G$1:$H$25,2,FALSE)</f>
        <v>Savanna / Padang rumput</v>
      </c>
      <c r="J6012" t="str">
        <f>VLOOKUP($E6012,reference!$G$1:$H$25,2,FALSE)</f>
        <v>Semak belukar</v>
      </c>
      <c r="K6012" t="str">
        <f t="shared" si="93"/>
        <v>Non Irigasi</v>
      </c>
      <c r="L6012" t="s">
        <v>327</v>
      </c>
    </row>
    <row r="6013" spans="1:12" x14ac:dyDescent="0.25">
      <c r="A6013" s="1">
        <v>6012</v>
      </c>
      <c r="B6013" s="3">
        <v>7</v>
      </c>
      <c r="C6013" s="1">
        <v>27</v>
      </c>
      <c r="D6013" s="1">
        <v>2</v>
      </c>
      <c r="E6013" s="1">
        <v>11</v>
      </c>
      <c r="F6013" s="1">
        <v>0</v>
      </c>
      <c r="G6013">
        <f>VLOOKUP(C6013,reference!$A$1:$E$310,5,FALSE)</f>
        <v>5302080</v>
      </c>
      <c r="H6013" t="str">
        <f>VLOOKUP(C6013,reference!$A$1:$E$310,4,FALSE)</f>
        <v>HAHARU</v>
      </c>
      <c r="I6013" t="str">
        <f>VLOOKUP($D6013,reference!$G$1:$H$25,2,FALSE)</f>
        <v>Hutan lahan kering sekunder / bekas tebangan</v>
      </c>
      <c r="J6013" t="str">
        <f>VLOOKUP($E6013,reference!$G$1:$H$25,2,FALSE)</f>
        <v>Savanna / Padang rumput</v>
      </c>
      <c r="K6013" t="str">
        <f t="shared" si="93"/>
        <v>Non Irigasi</v>
      </c>
      <c r="L6013" t="s">
        <v>328</v>
      </c>
    </row>
    <row r="6014" spans="1:12" x14ac:dyDescent="0.25">
      <c r="A6014" s="1">
        <v>6013</v>
      </c>
      <c r="B6014" s="3">
        <v>74</v>
      </c>
      <c r="C6014" s="1">
        <v>52</v>
      </c>
      <c r="D6014" s="1">
        <v>18</v>
      </c>
      <c r="E6014" s="1">
        <v>14</v>
      </c>
      <c r="F6014" s="1">
        <v>0</v>
      </c>
      <c r="G6014">
        <f>VLOOKUP(C6014,reference!$A$1:$E$310,5,FALSE)</f>
        <v>5303192</v>
      </c>
      <c r="H6014" t="str">
        <f>VLOOKUP(C6014,reference!$A$1:$E$310,4,FALSE)</f>
        <v>AMFOANG TIMUR</v>
      </c>
      <c r="I6014" t="str">
        <f>VLOOKUP($D6014,reference!$G$1:$H$25,2,FALSE)</f>
        <v>Lahan terbuka</v>
      </c>
      <c r="J6014" t="str">
        <f>VLOOKUP($E6014,reference!$G$1:$H$25,2,FALSE)</f>
        <v>Sawah</v>
      </c>
      <c r="K6014" t="str">
        <f t="shared" si="93"/>
        <v>Non Irigasi</v>
      </c>
      <c r="L6014" t="s">
        <v>327</v>
      </c>
    </row>
    <row r="6015" spans="1:12" x14ac:dyDescent="0.25">
      <c r="A6015" s="1">
        <v>6014</v>
      </c>
      <c r="B6015" s="3">
        <v>107</v>
      </c>
      <c r="C6015" s="1">
        <v>88</v>
      </c>
      <c r="D6015" s="1">
        <v>0</v>
      </c>
      <c r="E6015" s="1">
        <v>11</v>
      </c>
      <c r="F6015" s="1">
        <v>0</v>
      </c>
      <c r="G6015">
        <f>VLOOKUP(C6015,reference!$A$1:$E$310,5,FALSE)</f>
        <v>5305013</v>
      </c>
      <c r="H6015" t="str">
        <f>VLOOKUP(C6015,reference!$A$1:$E$310,4,FALSE)</f>
        <v>MUTIS</v>
      </c>
      <c r="I6015" t="str">
        <f>VLOOKUP($D6015,reference!$G$1:$H$25,2,FALSE)</f>
        <v>No data</v>
      </c>
      <c r="J6015" t="str">
        <f>VLOOKUP($E6015,reference!$G$1:$H$25,2,FALSE)</f>
        <v>Savanna / Padang rumput</v>
      </c>
      <c r="K6015" t="str">
        <f t="shared" si="93"/>
        <v>Non Irigasi</v>
      </c>
      <c r="L6015" t="s">
        <v>327</v>
      </c>
    </row>
    <row r="6016" spans="1:12" x14ac:dyDescent="0.25">
      <c r="A6016" s="1">
        <v>6015</v>
      </c>
      <c r="B6016" s="3">
        <v>8</v>
      </c>
      <c r="C6016" s="1">
        <v>94</v>
      </c>
      <c r="D6016" s="1">
        <v>12</v>
      </c>
      <c r="E6016" s="1">
        <v>2</v>
      </c>
      <c r="F6016" s="1">
        <v>0</v>
      </c>
      <c r="G6016">
        <f>VLOOKUP(C6016,reference!$A$1:$E$310,5,FALSE)</f>
        <v>5305025</v>
      </c>
      <c r="H6016" t="str">
        <f>VLOOKUP(C6016,reference!$A$1:$E$310,4,FALSE)</f>
        <v>BIKOMI UTARA</v>
      </c>
      <c r="I6016" t="str">
        <f>VLOOKUP($D6016,reference!$G$1:$H$25,2,FALSE)</f>
        <v>Pertanian lahan kering</v>
      </c>
      <c r="J6016" t="str">
        <f>VLOOKUP($E6016,reference!$G$1:$H$25,2,FALSE)</f>
        <v>Hutan lahan kering sekunder / bekas tebangan</v>
      </c>
      <c r="K6016" t="str">
        <f t="shared" si="93"/>
        <v>Non Irigasi</v>
      </c>
      <c r="L6016" t="s">
        <v>327</v>
      </c>
    </row>
    <row r="6017" spans="1:12" x14ac:dyDescent="0.25">
      <c r="A6017" s="1">
        <v>6016</v>
      </c>
      <c r="B6017" s="3">
        <v>3</v>
      </c>
      <c r="C6017" s="1">
        <v>258</v>
      </c>
      <c r="D6017" s="1">
        <v>0</v>
      </c>
      <c r="E6017" s="1">
        <v>9</v>
      </c>
      <c r="F6017" s="1">
        <v>0</v>
      </c>
      <c r="G6017">
        <f>VLOOKUP(C6017,reference!$A$1:$E$310,5,FALSE)</f>
        <v>5316040</v>
      </c>
      <c r="H6017" t="str">
        <f>VLOOKUP(C6017,reference!$A$1:$E$310,4,FALSE)</f>
        <v>MAMBORO</v>
      </c>
      <c r="I6017" t="str">
        <f>VLOOKUP($D6017,reference!$G$1:$H$25,2,FALSE)</f>
        <v>No data</v>
      </c>
      <c r="J6017" t="str">
        <f>VLOOKUP($E6017,reference!$G$1:$H$25,2,FALSE)</f>
        <v>Semak belukar</v>
      </c>
      <c r="K6017" t="str">
        <f t="shared" si="93"/>
        <v>Non Irigasi</v>
      </c>
      <c r="L6017" t="s">
        <v>327</v>
      </c>
    </row>
    <row r="6018" spans="1:12" x14ac:dyDescent="0.25">
      <c r="A6018" s="1">
        <v>6017</v>
      </c>
      <c r="B6018" s="3">
        <v>664</v>
      </c>
      <c r="C6018" s="1">
        <v>258</v>
      </c>
      <c r="D6018" s="1">
        <v>9</v>
      </c>
      <c r="E6018" s="1">
        <v>2</v>
      </c>
      <c r="F6018" s="1">
        <v>0</v>
      </c>
      <c r="G6018">
        <f>VLOOKUP(C6018,reference!$A$1:$E$310,5,FALSE)</f>
        <v>5316040</v>
      </c>
      <c r="H6018" t="str">
        <f>VLOOKUP(C6018,reference!$A$1:$E$310,4,FALSE)</f>
        <v>MAMBORO</v>
      </c>
      <c r="I6018" t="str">
        <f>VLOOKUP($D6018,reference!$G$1:$H$25,2,FALSE)</f>
        <v>Semak belukar</v>
      </c>
      <c r="J6018" t="str">
        <f>VLOOKUP($E6018,reference!$G$1:$H$25,2,FALSE)</f>
        <v>Hutan lahan kering sekunder / bekas tebangan</v>
      </c>
      <c r="K6018" t="str">
        <f t="shared" si="93"/>
        <v>Non Irigasi</v>
      </c>
      <c r="L6018" t="s">
        <v>327</v>
      </c>
    </row>
    <row r="6019" spans="1:12" x14ac:dyDescent="0.25">
      <c r="A6019" s="1">
        <v>6018</v>
      </c>
      <c r="B6019" s="3">
        <v>6927</v>
      </c>
      <c r="C6019" s="1">
        <v>88</v>
      </c>
      <c r="D6019" s="1">
        <v>9</v>
      </c>
      <c r="E6019" s="1">
        <v>9</v>
      </c>
      <c r="F6019" s="1">
        <v>0</v>
      </c>
      <c r="G6019">
        <f>VLOOKUP(C6019,reference!$A$1:$E$310,5,FALSE)</f>
        <v>5305013</v>
      </c>
      <c r="H6019" t="str">
        <f>VLOOKUP(C6019,reference!$A$1:$E$310,4,FALSE)</f>
        <v>MUTIS</v>
      </c>
      <c r="I6019" t="str">
        <f>VLOOKUP($D6019,reference!$G$1:$H$25,2,FALSE)</f>
        <v>Semak belukar</v>
      </c>
      <c r="J6019" t="str">
        <f>VLOOKUP($E6019,reference!$G$1:$H$25,2,FALSE)</f>
        <v>Semak belukar</v>
      </c>
      <c r="K6019" t="str">
        <f t="shared" ref="K6019:K6082" si="94">IF(F6019=0,"Non Irigasi","Buffer Irigasi")</f>
        <v>Non Irigasi</v>
      </c>
      <c r="L6019" t="s">
        <v>327</v>
      </c>
    </row>
    <row r="6020" spans="1:12" x14ac:dyDescent="0.25">
      <c r="A6020" s="1">
        <v>6019</v>
      </c>
      <c r="B6020" s="3">
        <v>184</v>
      </c>
      <c r="C6020" s="1">
        <v>104</v>
      </c>
      <c r="D6020" s="1">
        <v>12</v>
      </c>
      <c r="E6020" s="1">
        <v>2</v>
      </c>
      <c r="F6020" s="1">
        <v>0</v>
      </c>
      <c r="G6020">
        <f>VLOOKUP(C6020,reference!$A$1:$E$310,5,FALSE)</f>
        <v>5305051</v>
      </c>
      <c r="H6020" t="str">
        <f>VLOOKUP(C6020,reference!$A$1:$E$310,4,FALSE)</f>
        <v>BIBOKI TANPAH</v>
      </c>
      <c r="I6020" t="str">
        <f>VLOOKUP($D6020,reference!$G$1:$H$25,2,FALSE)</f>
        <v>Pertanian lahan kering</v>
      </c>
      <c r="J6020" t="str">
        <f>VLOOKUP($E6020,reference!$G$1:$H$25,2,FALSE)</f>
        <v>Hutan lahan kering sekunder / bekas tebangan</v>
      </c>
      <c r="K6020" t="str">
        <f t="shared" si="94"/>
        <v>Non Irigasi</v>
      </c>
      <c r="L6020" t="s">
        <v>327</v>
      </c>
    </row>
    <row r="6021" spans="1:12" x14ac:dyDescent="0.25">
      <c r="A6021" s="1">
        <v>6020</v>
      </c>
      <c r="B6021" s="3">
        <v>2</v>
      </c>
      <c r="C6021" s="1">
        <v>104</v>
      </c>
      <c r="D6021" s="1">
        <v>2</v>
      </c>
      <c r="E6021" s="1">
        <v>12</v>
      </c>
      <c r="F6021" s="1">
        <v>0</v>
      </c>
      <c r="G6021">
        <f>VLOOKUP(C6021,reference!$A$1:$E$310,5,FALSE)</f>
        <v>5305051</v>
      </c>
      <c r="H6021" t="str">
        <f>VLOOKUP(C6021,reference!$A$1:$E$310,4,FALSE)</f>
        <v>BIBOKI TANPAH</v>
      </c>
      <c r="I6021" t="str">
        <f>VLOOKUP($D6021,reference!$G$1:$H$25,2,FALSE)</f>
        <v>Hutan lahan kering sekunder / bekas tebangan</v>
      </c>
      <c r="J6021" t="str">
        <f>VLOOKUP($E6021,reference!$G$1:$H$25,2,FALSE)</f>
        <v>Pertanian lahan kering</v>
      </c>
      <c r="K6021" t="str">
        <f t="shared" si="94"/>
        <v>Non Irigasi</v>
      </c>
      <c r="L6021" t="s">
        <v>328</v>
      </c>
    </row>
    <row r="6022" spans="1:12" x14ac:dyDescent="0.25">
      <c r="A6022" s="1">
        <v>6021</v>
      </c>
      <c r="B6022" s="3">
        <v>147</v>
      </c>
      <c r="C6022" s="1">
        <v>101</v>
      </c>
      <c r="D6022" s="1">
        <v>2</v>
      </c>
      <c r="E6022" s="1">
        <v>13</v>
      </c>
      <c r="F6022" s="1">
        <v>0</v>
      </c>
      <c r="G6022">
        <f>VLOOKUP(C6022,reference!$A$1:$E$310,5,FALSE)</f>
        <v>5305043</v>
      </c>
      <c r="H6022" t="str">
        <f>VLOOKUP(C6022,reference!$A$1:$E$310,4,FALSE)</f>
        <v>INSANA TENGAH</v>
      </c>
      <c r="I6022" t="str">
        <f>VLOOKUP($D6022,reference!$G$1:$H$25,2,FALSE)</f>
        <v>Hutan lahan kering sekunder / bekas tebangan</v>
      </c>
      <c r="J6022" t="str">
        <f>VLOOKUP($E6022,reference!$G$1:$H$25,2,FALSE)</f>
        <v>Pertanian lahan kering  campur semak / kebun campur</v>
      </c>
      <c r="K6022" t="str">
        <f t="shared" si="94"/>
        <v>Non Irigasi</v>
      </c>
      <c r="L6022" t="s">
        <v>328</v>
      </c>
    </row>
    <row r="6023" spans="1:12" x14ac:dyDescent="0.25">
      <c r="A6023" s="1">
        <v>6022</v>
      </c>
      <c r="B6023" s="3">
        <v>43</v>
      </c>
      <c r="C6023" s="1">
        <v>103</v>
      </c>
      <c r="D6023" s="1">
        <v>13</v>
      </c>
      <c r="E6023" s="1">
        <v>16</v>
      </c>
      <c r="F6023" s="1">
        <v>0</v>
      </c>
      <c r="G6023">
        <f>VLOOKUP(C6023,reference!$A$1:$E$310,5,FALSE)</f>
        <v>5305050</v>
      </c>
      <c r="H6023" t="str">
        <f>VLOOKUP(C6023,reference!$A$1:$E$310,4,FALSE)</f>
        <v>BIBOKI SELATAN</v>
      </c>
      <c r="I6023" t="str">
        <f>VLOOKUP($D6023,reference!$G$1:$H$25,2,FALSE)</f>
        <v>Pertanian lahan kering  campur semak / kebun campur</v>
      </c>
      <c r="J6023" t="str">
        <f>VLOOKUP($E6023,reference!$G$1:$H$25,2,FALSE)</f>
        <v>Pemukiman</v>
      </c>
      <c r="K6023" t="str">
        <f t="shared" si="94"/>
        <v>Non Irigasi</v>
      </c>
      <c r="L6023" t="s">
        <v>327</v>
      </c>
    </row>
    <row r="6024" spans="1:12" x14ac:dyDescent="0.25">
      <c r="A6024" s="1">
        <v>6023</v>
      </c>
      <c r="B6024" s="3">
        <v>234</v>
      </c>
      <c r="C6024" s="1">
        <v>301</v>
      </c>
      <c r="D6024" s="1">
        <v>9</v>
      </c>
      <c r="E6024" s="1">
        <v>2</v>
      </c>
      <c r="F6024" s="1">
        <v>0</v>
      </c>
      <c r="G6024">
        <f>VLOOKUP(C6024,reference!$A$1:$E$310,5,FALSE)</f>
        <v>5321100</v>
      </c>
      <c r="H6024" t="str">
        <f>VLOOKUP(C6024,reference!$A$1:$E$310,4,FALSE)</f>
        <v>MALAKA TIMUR</v>
      </c>
      <c r="I6024" t="str">
        <f>VLOOKUP($D6024,reference!$G$1:$H$25,2,FALSE)</f>
        <v>Semak belukar</v>
      </c>
      <c r="J6024" t="str">
        <f>VLOOKUP($E6024,reference!$G$1:$H$25,2,FALSE)</f>
        <v>Hutan lahan kering sekunder / bekas tebangan</v>
      </c>
      <c r="K6024" t="str">
        <f t="shared" si="94"/>
        <v>Non Irigasi</v>
      </c>
      <c r="L6024" t="s">
        <v>327</v>
      </c>
    </row>
    <row r="6025" spans="1:12" x14ac:dyDescent="0.25">
      <c r="A6025" s="1">
        <v>6024</v>
      </c>
      <c r="B6025" s="3">
        <v>631</v>
      </c>
      <c r="C6025" s="1">
        <v>301</v>
      </c>
      <c r="D6025" s="1">
        <v>2</v>
      </c>
      <c r="E6025" s="1">
        <v>2</v>
      </c>
      <c r="F6025" s="1">
        <v>0</v>
      </c>
      <c r="G6025">
        <f>VLOOKUP(C6025,reference!$A$1:$E$310,5,FALSE)</f>
        <v>5321100</v>
      </c>
      <c r="H6025" t="str">
        <f>VLOOKUP(C6025,reference!$A$1:$E$310,4,FALSE)</f>
        <v>MALAKA TIMUR</v>
      </c>
      <c r="I6025" t="str">
        <f>VLOOKUP($D6025,reference!$G$1:$H$25,2,FALSE)</f>
        <v>Hutan lahan kering sekunder / bekas tebangan</v>
      </c>
      <c r="J6025" t="str">
        <f>VLOOKUP($E6025,reference!$G$1:$H$25,2,FALSE)</f>
        <v>Hutan lahan kering sekunder / bekas tebangan</v>
      </c>
      <c r="K6025" t="str">
        <f t="shared" si="94"/>
        <v>Non Irigasi</v>
      </c>
      <c r="L6025" t="s">
        <v>327</v>
      </c>
    </row>
    <row r="6026" spans="1:12" x14ac:dyDescent="0.25">
      <c r="A6026" s="1">
        <v>6025</v>
      </c>
      <c r="B6026" s="3">
        <v>24</v>
      </c>
      <c r="C6026" s="1">
        <v>258</v>
      </c>
      <c r="D6026" s="1">
        <v>0</v>
      </c>
      <c r="E6026" s="1">
        <v>11</v>
      </c>
      <c r="F6026" s="1">
        <v>0</v>
      </c>
      <c r="G6026">
        <f>VLOOKUP(C6026,reference!$A$1:$E$310,5,FALSE)</f>
        <v>5316040</v>
      </c>
      <c r="H6026" t="str">
        <f>VLOOKUP(C6026,reference!$A$1:$E$310,4,FALSE)</f>
        <v>MAMBORO</v>
      </c>
      <c r="I6026" t="str">
        <f>VLOOKUP($D6026,reference!$G$1:$H$25,2,FALSE)</f>
        <v>No data</v>
      </c>
      <c r="J6026" t="str">
        <f>VLOOKUP($E6026,reference!$G$1:$H$25,2,FALSE)</f>
        <v>Savanna / Padang rumput</v>
      </c>
      <c r="K6026" t="str">
        <f t="shared" si="94"/>
        <v>Non Irigasi</v>
      </c>
      <c r="L6026" t="s">
        <v>327</v>
      </c>
    </row>
    <row r="6027" spans="1:12" x14ac:dyDescent="0.25">
      <c r="A6027" s="1">
        <v>6026</v>
      </c>
      <c r="B6027" s="3">
        <v>383</v>
      </c>
      <c r="C6027" s="1">
        <v>301</v>
      </c>
      <c r="D6027" s="1">
        <v>9</v>
      </c>
      <c r="E6027" s="1">
        <v>11</v>
      </c>
      <c r="F6027" s="1">
        <v>0</v>
      </c>
      <c r="G6027">
        <f>VLOOKUP(C6027,reference!$A$1:$E$310,5,FALSE)</f>
        <v>5321100</v>
      </c>
      <c r="H6027" t="str">
        <f>VLOOKUP(C6027,reference!$A$1:$E$310,4,FALSE)</f>
        <v>MALAKA TIMUR</v>
      </c>
      <c r="I6027" t="str">
        <f>VLOOKUP($D6027,reference!$G$1:$H$25,2,FALSE)</f>
        <v>Semak belukar</v>
      </c>
      <c r="J6027" t="str">
        <f>VLOOKUP($E6027,reference!$G$1:$H$25,2,FALSE)</f>
        <v>Savanna / Padang rumput</v>
      </c>
      <c r="K6027" t="str">
        <f t="shared" si="94"/>
        <v>Non Irigasi</v>
      </c>
      <c r="L6027" t="s">
        <v>327</v>
      </c>
    </row>
    <row r="6028" spans="1:12" x14ac:dyDescent="0.25">
      <c r="A6028" s="1">
        <v>6027</v>
      </c>
      <c r="B6028" s="3">
        <v>73</v>
      </c>
      <c r="C6028" s="1">
        <v>302</v>
      </c>
      <c r="D6028" s="1">
        <v>9</v>
      </c>
      <c r="E6028" s="1">
        <v>2</v>
      </c>
      <c r="F6028" s="1">
        <v>0</v>
      </c>
      <c r="G6028">
        <f>VLOOKUP(C6028,reference!$A$1:$E$310,5,FALSE)</f>
        <v>5321110</v>
      </c>
      <c r="H6028" t="str">
        <f>VLOOKUP(C6028,reference!$A$1:$E$310,4,FALSE)</f>
        <v>KOBALIMA</v>
      </c>
      <c r="I6028" t="str">
        <f>VLOOKUP($D6028,reference!$G$1:$H$25,2,FALSE)</f>
        <v>Semak belukar</v>
      </c>
      <c r="J6028" t="str">
        <f>VLOOKUP($E6028,reference!$G$1:$H$25,2,FALSE)</f>
        <v>Hutan lahan kering sekunder / bekas tebangan</v>
      </c>
      <c r="K6028" t="str">
        <f t="shared" si="94"/>
        <v>Non Irigasi</v>
      </c>
      <c r="L6028" t="s">
        <v>327</v>
      </c>
    </row>
    <row r="6029" spans="1:12" x14ac:dyDescent="0.25">
      <c r="A6029" s="1">
        <v>6028</v>
      </c>
      <c r="B6029" s="3">
        <v>1101</v>
      </c>
      <c r="C6029" s="1">
        <v>268</v>
      </c>
      <c r="D6029" s="1">
        <v>18</v>
      </c>
      <c r="E6029" s="1">
        <v>11</v>
      </c>
      <c r="F6029" s="1">
        <v>0</v>
      </c>
      <c r="G6029">
        <f>VLOOKUP(C6029,reference!$A$1:$E$310,5,FALSE)</f>
        <v>5317080</v>
      </c>
      <c r="H6029" t="str">
        <f>VLOOKUP(C6029,reference!$A$1:$E$310,4,FALSE)</f>
        <v>LOURA</v>
      </c>
      <c r="I6029" t="str">
        <f>VLOOKUP($D6029,reference!$G$1:$H$25,2,FALSE)</f>
        <v>Lahan terbuka</v>
      </c>
      <c r="J6029" t="str">
        <f>VLOOKUP($E6029,reference!$G$1:$H$25,2,FALSE)</f>
        <v>Savanna / Padang rumput</v>
      </c>
      <c r="K6029" t="str">
        <f t="shared" si="94"/>
        <v>Non Irigasi</v>
      </c>
      <c r="L6029" t="s">
        <v>327</v>
      </c>
    </row>
    <row r="6030" spans="1:12" x14ac:dyDescent="0.25">
      <c r="A6030" s="1">
        <v>6029</v>
      </c>
      <c r="B6030" s="3">
        <v>8</v>
      </c>
      <c r="C6030" s="1">
        <v>258</v>
      </c>
      <c r="D6030" s="1">
        <v>11</v>
      </c>
      <c r="E6030" s="1">
        <v>0</v>
      </c>
      <c r="F6030" s="1">
        <v>0</v>
      </c>
      <c r="G6030">
        <f>VLOOKUP(C6030,reference!$A$1:$E$310,5,FALSE)</f>
        <v>5316040</v>
      </c>
      <c r="H6030" t="str">
        <f>VLOOKUP(C6030,reference!$A$1:$E$310,4,FALSE)</f>
        <v>MAMBORO</v>
      </c>
      <c r="I6030" t="str">
        <f>VLOOKUP($D6030,reference!$G$1:$H$25,2,FALSE)</f>
        <v>Savanna / Padang rumput</v>
      </c>
      <c r="J6030" t="str">
        <f>VLOOKUP($E6030,reference!$G$1:$H$25,2,FALSE)</f>
        <v>No data</v>
      </c>
      <c r="K6030" t="str">
        <f t="shared" si="94"/>
        <v>Non Irigasi</v>
      </c>
      <c r="L6030" t="s">
        <v>327</v>
      </c>
    </row>
    <row r="6031" spans="1:12" x14ac:dyDescent="0.25">
      <c r="A6031" s="1">
        <v>6030</v>
      </c>
      <c r="B6031" s="3">
        <v>40</v>
      </c>
      <c r="C6031" s="1">
        <v>88</v>
      </c>
      <c r="D6031" s="1">
        <v>0</v>
      </c>
      <c r="E6031" s="1">
        <v>9</v>
      </c>
      <c r="F6031" s="1">
        <v>0</v>
      </c>
      <c r="G6031">
        <f>VLOOKUP(C6031,reference!$A$1:$E$310,5,FALSE)</f>
        <v>5305013</v>
      </c>
      <c r="H6031" t="str">
        <f>VLOOKUP(C6031,reference!$A$1:$E$310,4,FALSE)</f>
        <v>MUTIS</v>
      </c>
      <c r="I6031" t="str">
        <f>VLOOKUP($D6031,reference!$G$1:$H$25,2,FALSE)</f>
        <v>No data</v>
      </c>
      <c r="J6031" t="str">
        <f>VLOOKUP($E6031,reference!$G$1:$H$25,2,FALSE)</f>
        <v>Semak belukar</v>
      </c>
      <c r="K6031" t="str">
        <f t="shared" si="94"/>
        <v>Non Irigasi</v>
      </c>
      <c r="L6031" t="s">
        <v>327</v>
      </c>
    </row>
    <row r="6032" spans="1:12" x14ac:dyDescent="0.25">
      <c r="A6032" s="1">
        <v>6031</v>
      </c>
      <c r="B6032" s="3">
        <v>283</v>
      </c>
      <c r="C6032" s="1">
        <v>89</v>
      </c>
      <c r="D6032" s="1">
        <v>2</v>
      </c>
      <c r="E6032" s="1">
        <v>1</v>
      </c>
      <c r="F6032" s="1">
        <v>0</v>
      </c>
      <c r="G6032">
        <f>VLOOKUP(C6032,reference!$A$1:$E$310,5,FALSE)</f>
        <v>5305020</v>
      </c>
      <c r="H6032" t="str">
        <f>VLOOKUP(C6032,reference!$A$1:$E$310,4,FALSE)</f>
        <v>MIOMAFFO TIMUR</v>
      </c>
      <c r="I6032" t="str">
        <f>VLOOKUP($D6032,reference!$G$1:$H$25,2,FALSE)</f>
        <v>Hutan lahan kering sekunder / bekas tebangan</v>
      </c>
      <c r="J6032" t="str">
        <f>VLOOKUP($E6032,reference!$G$1:$H$25,2,FALSE)</f>
        <v>Hutan lahan kering primer</v>
      </c>
      <c r="K6032" t="str">
        <f t="shared" si="94"/>
        <v>Non Irigasi</v>
      </c>
      <c r="L6032" t="s">
        <v>327</v>
      </c>
    </row>
    <row r="6033" spans="1:12" x14ac:dyDescent="0.25">
      <c r="A6033" s="1">
        <v>6032</v>
      </c>
      <c r="B6033" s="3">
        <v>385</v>
      </c>
      <c r="C6033" s="1">
        <v>102</v>
      </c>
      <c r="D6033" s="1">
        <v>2</v>
      </c>
      <c r="E6033" s="1">
        <v>13</v>
      </c>
      <c r="F6033" s="1">
        <v>0</v>
      </c>
      <c r="G6033">
        <f>VLOOKUP(C6033,reference!$A$1:$E$310,5,FALSE)</f>
        <v>5305044</v>
      </c>
      <c r="H6033" t="str">
        <f>VLOOKUP(C6033,reference!$A$1:$E$310,4,FALSE)</f>
        <v>INSANA FAFINESU</v>
      </c>
      <c r="I6033" t="str">
        <f>VLOOKUP($D6033,reference!$G$1:$H$25,2,FALSE)</f>
        <v>Hutan lahan kering sekunder / bekas tebangan</v>
      </c>
      <c r="J6033" t="str">
        <f>VLOOKUP($E6033,reference!$G$1:$H$25,2,FALSE)</f>
        <v>Pertanian lahan kering  campur semak / kebun campur</v>
      </c>
      <c r="K6033" t="str">
        <f t="shared" si="94"/>
        <v>Non Irigasi</v>
      </c>
      <c r="L6033" t="s">
        <v>328</v>
      </c>
    </row>
    <row r="6034" spans="1:12" x14ac:dyDescent="0.25">
      <c r="A6034" s="1">
        <v>6033</v>
      </c>
      <c r="B6034" s="3">
        <v>76</v>
      </c>
      <c r="C6034" s="1">
        <v>301</v>
      </c>
      <c r="D6034" s="1">
        <v>2</v>
      </c>
      <c r="E6034" s="1">
        <v>11</v>
      </c>
      <c r="F6034" s="1">
        <v>0</v>
      </c>
      <c r="G6034">
        <f>VLOOKUP(C6034,reference!$A$1:$E$310,5,FALSE)</f>
        <v>5321100</v>
      </c>
      <c r="H6034" t="str">
        <f>VLOOKUP(C6034,reference!$A$1:$E$310,4,FALSE)</f>
        <v>MALAKA TIMUR</v>
      </c>
      <c r="I6034" t="str">
        <f>VLOOKUP($D6034,reference!$G$1:$H$25,2,FALSE)</f>
        <v>Hutan lahan kering sekunder / bekas tebangan</v>
      </c>
      <c r="J6034" t="str">
        <f>VLOOKUP($E6034,reference!$G$1:$H$25,2,FALSE)</f>
        <v>Savanna / Padang rumput</v>
      </c>
      <c r="K6034" t="str">
        <f t="shared" si="94"/>
        <v>Non Irigasi</v>
      </c>
      <c r="L6034" t="s">
        <v>328</v>
      </c>
    </row>
    <row r="6035" spans="1:12" x14ac:dyDescent="0.25">
      <c r="A6035" s="1">
        <v>6034</v>
      </c>
      <c r="B6035" s="3">
        <v>1365</v>
      </c>
      <c r="C6035" s="1">
        <v>302</v>
      </c>
      <c r="D6035" s="1">
        <v>12</v>
      </c>
      <c r="E6035" s="1">
        <v>2</v>
      </c>
      <c r="F6035" s="1">
        <v>0</v>
      </c>
      <c r="G6035">
        <f>VLOOKUP(C6035,reference!$A$1:$E$310,5,FALSE)</f>
        <v>5321110</v>
      </c>
      <c r="H6035" t="str">
        <f>VLOOKUP(C6035,reference!$A$1:$E$310,4,FALSE)</f>
        <v>KOBALIMA</v>
      </c>
      <c r="I6035" t="str">
        <f>VLOOKUP($D6035,reference!$G$1:$H$25,2,FALSE)</f>
        <v>Pertanian lahan kering</v>
      </c>
      <c r="J6035" t="str">
        <f>VLOOKUP($E6035,reference!$G$1:$H$25,2,FALSE)</f>
        <v>Hutan lahan kering sekunder / bekas tebangan</v>
      </c>
      <c r="K6035" t="str">
        <f t="shared" si="94"/>
        <v>Non Irigasi</v>
      </c>
      <c r="L6035" t="s">
        <v>327</v>
      </c>
    </row>
    <row r="6036" spans="1:12" x14ac:dyDescent="0.25">
      <c r="A6036" s="1">
        <v>6035</v>
      </c>
      <c r="B6036" s="3">
        <v>184</v>
      </c>
      <c r="C6036" s="1">
        <v>302</v>
      </c>
      <c r="D6036" s="1">
        <v>9</v>
      </c>
      <c r="E6036" s="1">
        <v>9</v>
      </c>
      <c r="F6036" s="1">
        <v>0</v>
      </c>
      <c r="G6036">
        <f>VLOOKUP(C6036,reference!$A$1:$E$310,5,FALSE)</f>
        <v>5321110</v>
      </c>
      <c r="H6036" t="str">
        <f>VLOOKUP(C6036,reference!$A$1:$E$310,4,FALSE)</f>
        <v>KOBALIMA</v>
      </c>
      <c r="I6036" t="str">
        <f>VLOOKUP($D6036,reference!$G$1:$H$25,2,FALSE)</f>
        <v>Semak belukar</v>
      </c>
      <c r="J6036" t="str">
        <f>VLOOKUP($E6036,reference!$G$1:$H$25,2,FALSE)</f>
        <v>Semak belukar</v>
      </c>
      <c r="K6036" t="str">
        <f t="shared" si="94"/>
        <v>Non Irigasi</v>
      </c>
      <c r="L6036" t="s">
        <v>327</v>
      </c>
    </row>
    <row r="6037" spans="1:12" x14ac:dyDescent="0.25">
      <c r="A6037" s="1">
        <v>6036</v>
      </c>
      <c r="B6037" s="3">
        <v>829</v>
      </c>
      <c r="C6037" s="1">
        <v>268</v>
      </c>
      <c r="D6037" s="1">
        <v>2</v>
      </c>
      <c r="E6037" s="1">
        <v>9</v>
      </c>
      <c r="F6037" s="1">
        <v>0</v>
      </c>
      <c r="G6037">
        <f>VLOOKUP(C6037,reference!$A$1:$E$310,5,FALSE)</f>
        <v>5317080</v>
      </c>
      <c r="H6037" t="str">
        <f>VLOOKUP(C6037,reference!$A$1:$E$310,4,FALSE)</f>
        <v>LOURA</v>
      </c>
      <c r="I6037" t="str">
        <f>VLOOKUP($D6037,reference!$G$1:$H$25,2,FALSE)</f>
        <v>Hutan lahan kering sekunder / bekas tebangan</v>
      </c>
      <c r="J6037" t="str">
        <f>VLOOKUP($E6037,reference!$G$1:$H$25,2,FALSE)</f>
        <v>Semak belukar</v>
      </c>
      <c r="K6037" t="str">
        <f t="shared" si="94"/>
        <v>Non Irigasi</v>
      </c>
      <c r="L6037" t="s">
        <v>328</v>
      </c>
    </row>
    <row r="6038" spans="1:12" x14ac:dyDescent="0.25">
      <c r="A6038" s="1">
        <v>6037</v>
      </c>
      <c r="B6038" s="3">
        <v>22</v>
      </c>
      <c r="C6038" s="1">
        <v>268</v>
      </c>
      <c r="D6038" s="1">
        <v>2</v>
      </c>
      <c r="E6038" s="1">
        <v>11</v>
      </c>
      <c r="F6038" s="1">
        <v>0</v>
      </c>
      <c r="G6038">
        <f>VLOOKUP(C6038,reference!$A$1:$E$310,5,FALSE)</f>
        <v>5317080</v>
      </c>
      <c r="H6038" t="str">
        <f>VLOOKUP(C6038,reference!$A$1:$E$310,4,FALSE)</f>
        <v>LOURA</v>
      </c>
      <c r="I6038" t="str">
        <f>VLOOKUP($D6038,reference!$G$1:$H$25,2,FALSE)</f>
        <v>Hutan lahan kering sekunder / bekas tebangan</v>
      </c>
      <c r="J6038" t="str">
        <f>VLOOKUP($E6038,reference!$G$1:$H$25,2,FALSE)</f>
        <v>Savanna / Padang rumput</v>
      </c>
      <c r="K6038" t="str">
        <f t="shared" si="94"/>
        <v>Non Irigasi</v>
      </c>
      <c r="L6038" t="s">
        <v>328</v>
      </c>
    </row>
    <row r="6039" spans="1:12" x14ac:dyDescent="0.25">
      <c r="A6039" s="1">
        <v>6038</v>
      </c>
      <c r="B6039" s="3">
        <v>12</v>
      </c>
      <c r="C6039" s="1">
        <v>94</v>
      </c>
      <c r="D6039" s="1">
        <v>2</v>
      </c>
      <c r="E6039" s="1">
        <v>12</v>
      </c>
      <c r="F6039" s="1">
        <v>0</v>
      </c>
      <c r="G6039">
        <f>VLOOKUP(C6039,reference!$A$1:$E$310,5,FALSE)</f>
        <v>5305025</v>
      </c>
      <c r="H6039" t="str">
        <f>VLOOKUP(C6039,reference!$A$1:$E$310,4,FALSE)</f>
        <v>BIKOMI UTARA</v>
      </c>
      <c r="I6039" t="str">
        <f>VLOOKUP($D6039,reference!$G$1:$H$25,2,FALSE)</f>
        <v>Hutan lahan kering sekunder / bekas tebangan</v>
      </c>
      <c r="J6039" t="str">
        <f>VLOOKUP($E6039,reference!$G$1:$H$25,2,FALSE)</f>
        <v>Pertanian lahan kering</v>
      </c>
      <c r="K6039" t="str">
        <f t="shared" si="94"/>
        <v>Non Irigasi</v>
      </c>
      <c r="L6039" t="s">
        <v>328</v>
      </c>
    </row>
    <row r="6040" spans="1:12" x14ac:dyDescent="0.25">
      <c r="A6040" s="1">
        <v>6039</v>
      </c>
      <c r="B6040" s="3">
        <v>3643</v>
      </c>
      <c r="C6040" s="1">
        <v>302</v>
      </c>
      <c r="D6040" s="1">
        <v>12</v>
      </c>
      <c r="E6040" s="1">
        <v>9</v>
      </c>
      <c r="F6040" s="1">
        <v>0</v>
      </c>
      <c r="G6040">
        <f>VLOOKUP(C6040,reference!$A$1:$E$310,5,FALSE)</f>
        <v>5321110</v>
      </c>
      <c r="H6040" t="str">
        <f>VLOOKUP(C6040,reference!$A$1:$E$310,4,FALSE)</f>
        <v>KOBALIMA</v>
      </c>
      <c r="I6040" t="str">
        <f>VLOOKUP($D6040,reference!$G$1:$H$25,2,FALSE)</f>
        <v>Pertanian lahan kering</v>
      </c>
      <c r="J6040" t="str">
        <f>VLOOKUP($E6040,reference!$G$1:$H$25,2,FALSE)</f>
        <v>Semak belukar</v>
      </c>
      <c r="K6040" t="str">
        <f t="shared" si="94"/>
        <v>Non Irigasi</v>
      </c>
      <c r="L6040" t="s">
        <v>327</v>
      </c>
    </row>
    <row r="6041" spans="1:12" x14ac:dyDescent="0.25">
      <c r="A6041" s="1">
        <v>6040</v>
      </c>
      <c r="B6041" s="3">
        <v>4</v>
      </c>
      <c r="C6041" s="1">
        <v>303</v>
      </c>
      <c r="D6041" s="1">
        <v>9</v>
      </c>
      <c r="E6041" s="1">
        <v>9</v>
      </c>
      <c r="F6041" s="1">
        <v>0</v>
      </c>
      <c r="G6041">
        <f>VLOOKUP(C6041,reference!$A$1:$E$310,5,FALSE)</f>
        <v>5321120</v>
      </c>
      <c r="H6041" t="str">
        <f>VLOOKUP(C6041,reference!$A$1:$E$310,4,FALSE)</f>
        <v>KOBALIMA TIMUR</v>
      </c>
      <c r="I6041" t="str">
        <f>VLOOKUP($D6041,reference!$G$1:$H$25,2,FALSE)</f>
        <v>Semak belukar</v>
      </c>
      <c r="J6041" t="str">
        <f>VLOOKUP($E6041,reference!$G$1:$H$25,2,FALSE)</f>
        <v>Semak belukar</v>
      </c>
      <c r="K6041" t="str">
        <f t="shared" si="94"/>
        <v>Non Irigasi</v>
      </c>
      <c r="L6041" t="s">
        <v>327</v>
      </c>
    </row>
    <row r="6042" spans="1:12" x14ac:dyDescent="0.25">
      <c r="A6042" s="1">
        <v>6041</v>
      </c>
      <c r="B6042" s="3">
        <v>16697</v>
      </c>
      <c r="C6042" s="1">
        <v>52</v>
      </c>
      <c r="D6042" s="1">
        <v>2</v>
      </c>
      <c r="E6042" s="1">
        <v>2</v>
      </c>
      <c r="F6042" s="1">
        <v>0</v>
      </c>
      <c r="G6042">
        <f>VLOOKUP(C6042,reference!$A$1:$E$310,5,FALSE)</f>
        <v>5303192</v>
      </c>
      <c r="H6042" t="str">
        <f>VLOOKUP(C6042,reference!$A$1:$E$310,4,FALSE)</f>
        <v>AMFOANG TIMUR</v>
      </c>
      <c r="I6042" t="str">
        <f>VLOOKUP($D6042,reference!$G$1:$H$25,2,FALSE)</f>
        <v>Hutan lahan kering sekunder / bekas tebangan</v>
      </c>
      <c r="J6042" t="str">
        <f>VLOOKUP($E6042,reference!$G$1:$H$25,2,FALSE)</f>
        <v>Hutan lahan kering sekunder / bekas tebangan</v>
      </c>
      <c r="K6042" t="str">
        <f t="shared" si="94"/>
        <v>Non Irigasi</v>
      </c>
      <c r="L6042" t="s">
        <v>327</v>
      </c>
    </row>
    <row r="6043" spans="1:12" x14ac:dyDescent="0.25">
      <c r="A6043" s="1">
        <v>6042</v>
      </c>
      <c r="B6043" s="3">
        <v>194</v>
      </c>
      <c r="C6043" s="1">
        <v>52</v>
      </c>
      <c r="D6043" s="1">
        <v>2</v>
      </c>
      <c r="E6043" s="1">
        <v>20</v>
      </c>
      <c r="F6043" s="1">
        <v>0</v>
      </c>
      <c r="G6043">
        <f>VLOOKUP(C6043,reference!$A$1:$E$310,5,FALSE)</f>
        <v>5303192</v>
      </c>
      <c r="H6043" t="str">
        <f>VLOOKUP(C6043,reference!$A$1:$E$310,4,FALSE)</f>
        <v>AMFOANG TIMUR</v>
      </c>
      <c r="I6043" t="str">
        <f>VLOOKUP($D6043,reference!$G$1:$H$25,2,FALSE)</f>
        <v>Hutan lahan kering sekunder / bekas tebangan</v>
      </c>
      <c r="J6043" t="str">
        <f>VLOOKUP($E6043,reference!$G$1:$H$25,2,FALSE)</f>
        <v>Tubuh air</v>
      </c>
      <c r="K6043" t="str">
        <f t="shared" si="94"/>
        <v>Non Irigasi</v>
      </c>
      <c r="L6043" t="s">
        <v>328</v>
      </c>
    </row>
    <row r="6044" spans="1:12" x14ac:dyDescent="0.25">
      <c r="A6044" s="1">
        <v>6043</v>
      </c>
      <c r="B6044" s="3">
        <v>107</v>
      </c>
      <c r="C6044" s="1">
        <v>104</v>
      </c>
      <c r="D6044" s="1">
        <v>16</v>
      </c>
      <c r="E6044" s="1">
        <v>16</v>
      </c>
      <c r="F6044" s="1">
        <v>0</v>
      </c>
      <c r="G6044">
        <f>VLOOKUP(C6044,reference!$A$1:$E$310,5,FALSE)</f>
        <v>5305051</v>
      </c>
      <c r="H6044" t="str">
        <f>VLOOKUP(C6044,reference!$A$1:$E$310,4,FALSE)</f>
        <v>BIBOKI TANPAH</v>
      </c>
      <c r="I6044" t="str">
        <f>VLOOKUP($D6044,reference!$G$1:$H$25,2,FALSE)</f>
        <v>Pemukiman</v>
      </c>
      <c r="J6044" t="str">
        <f>VLOOKUP($E6044,reference!$G$1:$H$25,2,FALSE)</f>
        <v>Pemukiman</v>
      </c>
      <c r="K6044" t="str">
        <f t="shared" si="94"/>
        <v>Non Irigasi</v>
      </c>
      <c r="L6044" t="s">
        <v>327</v>
      </c>
    </row>
    <row r="6045" spans="1:12" x14ac:dyDescent="0.25">
      <c r="A6045" s="1">
        <v>6044</v>
      </c>
      <c r="B6045" s="3">
        <v>2184</v>
      </c>
      <c r="C6045" s="1">
        <v>301</v>
      </c>
      <c r="D6045" s="1">
        <v>12</v>
      </c>
      <c r="E6045" s="1">
        <v>9</v>
      </c>
      <c r="F6045" s="1">
        <v>0</v>
      </c>
      <c r="G6045">
        <f>VLOOKUP(C6045,reference!$A$1:$E$310,5,FALSE)</f>
        <v>5321100</v>
      </c>
      <c r="H6045" t="str">
        <f>VLOOKUP(C6045,reference!$A$1:$E$310,4,FALSE)</f>
        <v>MALAKA TIMUR</v>
      </c>
      <c r="I6045" t="str">
        <f>VLOOKUP($D6045,reference!$G$1:$H$25,2,FALSE)</f>
        <v>Pertanian lahan kering</v>
      </c>
      <c r="J6045" t="str">
        <f>VLOOKUP($E6045,reference!$G$1:$H$25,2,FALSE)</f>
        <v>Semak belukar</v>
      </c>
      <c r="K6045" t="str">
        <f t="shared" si="94"/>
        <v>Non Irigasi</v>
      </c>
      <c r="L6045" t="s">
        <v>327</v>
      </c>
    </row>
    <row r="6046" spans="1:12" x14ac:dyDescent="0.25">
      <c r="A6046" s="1">
        <v>6045</v>
      </c>
      <c r="B6046" s="3">
        <v>2</v>
      </c>
      <c r="C6046" s="1">
        <v>268</v>
      </c>
      <c r="D6046" s="1">
        <v>2</v>
      </c>
      <c r="E6046" s="1">
        <v>0</v>
      </c>
      <c r="F6046" s="1">
        <v>0</v>
      </c>
      <c r="G6046">
        <f>VLOOKUP(C6046,reference!$A$1:$E$310,5,FALSE)</f>
        <v>5317080</v>
      </c>
      <c r="H6046" t="str">
        <f>VLOOKUP(C6046,reference!$A$1:$E$310,4,FALSE)</f>
        <v>LOURA</v>
      </c>
      <c r="I6046" t="str">
        <f>VLOOKUP($D6046,reference!$G$1:$H$25,2,FALSE)</f>
        <v>Hutan lahan kering sekunder / bekas tebangan</v>
      </c>
      <c r="J6046" t="str">
        <f>VLOOKUP($E6046,reference!$G$1:$H$25,2,FALSE)</f>
        <v>No data</v>
      </c>
      <c r="K6046" t="str">
        <f t="shared" si="94"/>
        <v>Non Irigasi</v>
      </c>
      <c r="L6046" t="s">
        <v>328</v>
      </c>
    </row>
    <row r="6047" spans="1:12" x14ac:dyDescent="0.25">
      <c r="A6047" s="1">
        <v>6046</v>
      </c>
      <c r="B6047" s="3">
        <v>255</v>
      </c>
      <c r="C6047" s="1">
        <v>268</v>
      </c>
      <c r="D6047" s="1">
        <v>11</v>
      </c>
      <c r="E6047" s="1">
        <v>9</v>
      </c>
      <c r="F6047" s="1">
        <v>0</v>
      </c>
      <c r="G6047">
        <f>VLOOKUP(C6047,reference!$A$1:$E$310,5,FALSE)</f>
        <v>5317080</v>
      </c>
      <c r="H6047" t="str">
        <f>VLOOKUP(C6047,reference!$A$1:$E$310,4,FALSE)</f>
        <v>LOURA</v>
      </c>
      <c r="I6047" t="str">
        <f>VLOOKUP($D6047,reference!$G$1:$H$25,2,FALSE)</f>
        <v>Savanna / Padang rumput</v>
      </c>
      <c r="J6047" t="str">
        <f>VLOOKUP($E6047,reference!$G$1:$H$25,2,FALSE)</f>
        <v>Semak belukar</v>
      </c>
      <c r="K6047" t="str">
        <f t="shared" si="94"/>
        <v>Non Irigasi</v>
      </c>
      <c r="L6047" t="s">
        <v>327</v>
      </c>
    </row>
    <row r="6048" spans="1:12" x14ac:dyDescent="0.25">
      <c r="A6048" s="1">
        <v>6047</v>
      </c>
      <c r="B6048" s="3">
        <v>202</v>
      </c>
      <c r="C6048" s="1">
        <v>301</v>
      </c>
      <c r="D6048" s="1">
        <v>2</v>
      </c>
      <c r="E6048" s="1">
        <v>9</v>
      </c>
      <c r="F6048" s="1">
        <v>0</v>
      </c>
      <c r="G6048">
        <f>VLOOKUP(C6048,reference!$A$1:$E$310,5,FALSE)</f>
        <v>5321100</v>
      </c>
      <c r="H6048" t="str">
        <f>VLOOKUP(C6048,reference!$A$1:$E$310,4,FALSE)</f>
        <v>MALAKA TIMUR</v>
      </c>
      <c r="I6048" t="str">
        <f>VLOOKUP($D6048,reference!$G$1:$H$25,2,FALSE)</f>
        <v>Hutan lahan kering sekunder / bekas tebangan</v>
      </c>
      <c r="J6048" t="str">
        <f>VLOOKUP($E6048,reference!$G$1:$H$25,2,FALSE)</f>
        <v>Semak belukar</v>
      </c>
      <c r="K6048" t="str">
        <f t="shared" si="94"/>
        <v>Non Irigasi</v>
      </c>
      <c r="L6048" t="s">
        <v>328</v>
      </c>
    </row>
    <row r="6049" spans="1:12" x14ac:dyDescent="0.25">
      <c r="A6049" s="1">
        <v>6048</v>
      </c>
      <c r="B6049" s="3">
        <v>6825</v>
      </c>
      <c r="C6049" s="1">
        <v>268</v>
      </c>
      <c r="D6049" s="1">
        <v>11</v>
      </c>
      <c r="E6049" s="1">
        <v>11</v>
      </c>
      <c r="F6049" s="1">
        <v>0</v>
      </c>
      <c r="G6049">
        <f>VLOOKUP(C6049,reference!$A$1:$E$310,5,FALSE)</f>
        <v>5317080</v>
      </c>
      <c r="H6049" t="str">
        <f>VLOOKUP(C6049,reference!$A$1:$E$310,4,FALSE)</f>
        <v>LOURA</v>
      </c>
      <c r="I6049" t="str">
        <f>VLOOKUP($D6049,reference!$G$1:$H$25,2,FALSE)</f>
        <v>Savanna / Padang rumput</v>
      </c>
      <c r="J6049" t="str">
        <f>VLOOKUP($E6049,reference!$G$1:$H$25,2,FALSE)</f>
        <v>Savanna / Padang rumput</v>
      </c>
      <c r="K6049" t="str">
        <f t="shared" si="94"/>
        <v>Non Irigasi</v>
      </c>
      <c r="L6049" t="s">
        <v>327</v>
      </c>
    </row>
    <row r="6050" spans="1:12" x14ac:dyDescent="0.25">
      <c r="A6050" s="1">
        <v>6049</v>
      </c>
      <c r="B6050" s="3">
        <v>9</v>
      </c>
      <c r="C6050" s="1">
        <v>104</v>
      </c>
      <c r="D6050" s="1">
        <v>16</v>
      </c>
      <c r="E6050" s="1">
        <v>14</v>
      </c>
      <c r="F6050" s="1">
        <v>0</v>
      </c>
      <c r="G6050">
        <f>VLOOKUP(C6050,reference!$A$1:$E$310,5,FALSE)</f>
        <v>5305051</v>
      </c>
      <c r="H6050" t="str">
        <f>VLOOKUP(C6050,reference!$A$1:$E$310,4,FALSE)</f>
        <v>BIBOKI TANPAH</v>
      </c>
      <c r="I6050" t="str">
        <f>VLOOKUP($D6050,reference!$G$1:$H$25,2,FALSE)</f>
        <v>Pemukiman</v>
      </c>
      <c r="J6050" t="str">
        <f>VLOOKUP($E6050,reference!$G$1:$H$25,2,FALSE)</f>
        <v>Sawah</v>
      </c>
      <c r="K6050" t="str">
        <f t="shared" si="94"/>
        <v>Non Irigasi</v>
      </c>
      <c r="L6050" t="s">
        <v>327</v>
      </c>
    </row>
    <row r="6051" spans="1:12" x14ac:dyDescent="0.25">
      <c r="A6051" s="1">
        <v>6050</v>
      </c>
      <c r="B6051" s="3">
        <v>865</v>
      </c>
      <c r="C6051" s="1">
        <v>301</v>
      </c>
      <c r="D6051" s="1">
        <v>12</v>
      </c>
      <c r="E6051" s="1">
        <v>11</v>
      </c>
      <c r="F6051" s="1">
        <v>0</v>
      </c>
      <c r="G6051">
        <f>VLOOKUP(C6051,reference!$A$1:$E$310,5,FALSE)</f>
        <v>5321100</v>
      </c>
      <c r="H6051" t="str">
        <f>VLOOKUP(C6051,reference!$A$1:$E$310,4,FALSE)</f>
        <v>MALAKA TIMUR</v>
      </c>
      <c r="I6051" t="str">
        <f>VLOOKUP($D6051,reference!$G$1:$H$25,2,FALSE)</f>
        <v>Pertanian lahan kering</v>
      </c>
      <c r="J6051" t="str">
        <f>VLOOKUP($E6051,reference!$G$1:$H$25,2,FALSE)</f>
        <v>Savanna / Padang rumput</v>
      </c>
      <c r="K6051" t="str">
        <f t="shared" si="94"/>
        <v>Non Irigasi</v>
      </c>
      <c r="L6051" t="s">
        <v>327</v>
      </c>
    </row>
    <row r="6052" spans="1:12" x14ac:dyDescent="0.25">
      <c r="A6052" s="1">
        <v>6051</v>
      </c>
      <c r="B6052" s="3">
        <v>1086</v>
      </c>
      <c r="C6052" s="1">
        <v>301</v>
      </c>
      <c r="D6052" s="1">
        <v>12</v>
      </c>
      <c r="E6052" s="1">
        <v>2</v>
      </c>
      <c r="F6052" s="1">
        <v>0</v>
      </c>
      <c r="G6052">
        <f>VLOOKUP(C6052,reference!$A$1:$E$310,5,FALSE)</f>
        <v>5321100</v>
      </c>
      <c r="H6052" t="str">
        <f>VLOOKUP(C6052,reference!$A$1:$E$310,4,FALSE)</f>
        <v>MALAKA TIMUR</v>
      </c>
      <c r="I6052" t="str">
        <f>VLOOKUP($D6052,reference!$G$1:$H$25,2,FALSE)</f>
        <v>Pertanian lahan kering</v>
      </c>
      <c r="J6052" t="str">
        <f>VLOOKUP($E6052,reference!$G$1:$H$25,2,FALSE)</f>
        <v>Hutan lahan kering sekunder / bekas tebangan</v>
      </c>
      <c r="K6052" t="str">
        <f t="shared" si="94"/>
        <v>Non Irigasi</v>
      </c>
      <c r="L6052" t="s">
        <v>327</v>
      </c>
    </row>
    <row r="6053" spans="1:12" x14ac:dyDescent="0.25">
      <c r="A6053" s="1">
        <v>6052</v>
      </c>
      <c r="B6053" s="3">
        <v>23</v>
      </c>
      <c r="C6053" s="1">
        <v>268</v>
      </c>
      <c r="D6053" s="1">
        <v>0</v>
      </c>
      <c r="E6053" s="1">
        <v>9</v>
      </c>
      <c r="F6053" s="1">
        <v>0</v>
      </c>
      <c r="G6053">
        <f>VLOOKUP(C6053,reference!$A$1:$E$310,5,FALSE)</f>
        <v>5317080</v>
      </c>
      <c r="H6053" t="str">
        <f>VLOOKUP(C6053,reference!$A$1:$E$310,4,FALSE)</f>
        <v>LOURA</v>
      </c>
      <c r="I6053" t="str">
        <f>VLOOKUP($D6053,reference!$G$1:$H$25,2,FALSE)</f>
        <v>No data</v>
      </c>
      <c r="J6053" t="str">
        <f>VLOOKUP($E6053,reference!$G$1:$H$25,2,FALSE)</f>
        <v>Semak belukar</v>
      </c>
      <c r="K6053" t="str">
        <f t="shared" si="94"/>
        <v>Non Irigasi</v>
      </c>
      <c r="L6053" t="s">
        <v>327</v>
      </c>
    </row>
    <row r="6054" spans="1:12" x14ac:dyDescent="0.25">
      <c r="A6054" s="1">
        <v>6053</v>
      </c>
      <c r="B6054" s="3">
        <v>66</v>
      </c>
      <c r="C6054" s="1">
        <v>258</v>
      </c>
      <c r="D6054" s="1">
        <v>11</v>
      </c>
      <c r="E6054" s="1">
        <v>5</v>
      </c>
      <c r="F6054" s="1">
        <v>0</v>
      </c>
      <c r="G6054">
        <f>VLOOKUP(C6054,reference!$A$1:$E$310,5,FALSE)</f>
        <v>5316040</v>
      </c>
      <c r="H6054" t="str">
        <f>VLOOKUP(C6054,reference!$A$1:$E$310,4,FALSE)</f>
        <v>MAMBORO</v>
      </c>
      <c r="I6054" t="str">
        <f>VLOOKUP($D6054,reference!$G$1:$H$25,2,FALSE)</f>
        <v>Savanna / Padang rumput</v>
      </c>
      <c r="J6054" t="str">
        <f>VLOOKUP($E6054,reference!$G$1:$H$25,2,FALSE)</f>
        <v>Hutan mangrove primer</v>
      </c>
      <c r="K6054" t="str">
        <f t="shared" si="94"/>
        <v>Non Irigasi</v>
      </c>
      <c r="L6054" t="s">
        <v>327</v>
      </c>
    </row>
    <row r="6055" spans="1:12" x14ac:dyDescent="0.25">
      <c r="A6055" s="1">
        <v>6054</v>
      </c>
      <c r="B6055" s="3">
        <v>2</v>
      </c>
      <c r="C6055" s="1">
        <v>258</v>
      </c>
      <c r="D6055" s="1">
        <v>0</v>
      </c>
      <c r="E6055" s="1">
        <v>5</v>
      </c>
      <c r="F6055" s="1">
        <v>0</v>
      </c>
      <c r="G6055">
        <f>VLOOKUP(C6055,reference!$A$1:$E$310,5,FALSE)</f>
        <v>5316040</v>
      </c>
      <c r="H6055" t="str">
        <f>VLOOKUP(C6055,reference!$A$1:$E$310,4,FALSE)</f>
        <v>MAMBORO</v>
      </c>
      <c r="I6055" t="str">
        <f>VLOOKUP($D6055,reference!$G$1:$H$25,2,FALSE)</f>
        <v>No data</v>
      </c>
      <c r="J6055" t="str">
        <f>VLOOKUP($E6055,reference!$G$1:$H$25,2,FALSE)</f>
        <v>Hutan mangrove primer</v>
      </c>
      <c r="K6055" t="str">
        <f t="shared" si="94"/>
        <v>Non Irigasi</v>
      </c>
      <c r="L6055" t="s">
        <v>327</v>
      </c>
    </row>
    <row r="6056" spans="1:12" x14ac:dyDescent="0.25">
      <c r="A6056" s="1">
        <v>6055</v>
      </c>
      <c r="B6056" s="3">
        <v>41</v>
      </c>
      <c r="C6056" s="1">
        <v>258</v>
      </c>
      <c r="D6056" s="1">
        <v>5</v>
      </c>
      <c r="E6056" s="1">
        <v>11</v>
      </c>
      <c r="F6056" s="1">
        <v>0</v>
      </c>
      <c r="G6056">
        <f>VLOOKUP(C6056,reference!$A$1:$E$310,5,FALSE)</f>
        <v>5316040</v>
      </c>
      <c r="H6056" t="str">
        <f>VLOOKUP(C6056,reference!$A$1:$E$310,4,FALSE)</f>
        <v>MAMBORO</v>
      </c>
      <c r="I6056" t="str">
        <f>VLOOKUP($D6056,reference!$G$1:$H$25,2,FALSE)</f>
        <v>Hutan mangrove primer</v>
      </c>
      <c r="J6056" t="str">
        <f>VLOOKUP($E6056,reference!$G$1:$H$25,2,FALSE)</f>
        <v>Savanna / Padang rumput</v>
      </c>
      <c r="K6056" t="str">
        <f t="shared" si="94"/>
        <v>Non Irigasi</v>
      </c>
      <c r="L6056" t="s">
        <v>328</v>
      </c>
    </row>
    <row r="6057" spans="1:12" x14ac:dyDescent="0.25">
      <c r="A6057" s="1">
        <v>6056</v>
      </c>
      <c r="B6057" s="3">
        <v>149</v>
      </c>
      <c r="C6057" s="1">
        <v>27</v>
      </c>
      <c r="D6057" s="1">
        <v>16</v>
      </c>
      <c r="E6057" s="1">
        <v>11</v>
      </c>
      <c r="F6057" s="1">
        <v>0</v>
      </c>
      <c r="G6057">
        <f>VLOOKUP(C6057,reference!$A$1:$E$310,5,FALSE)</f>
        <v>5302080</v>
      </c>
      <c r="H6057" t="str">
        <f>VLOOKUP(C6057,reference!$A$1:$E$310,4,FALSE)</f>
        <v>HAHARU</v>
      </c>
      <c r="I6057" t="str">
        <f>VLOOKUP($D6057,reference!$G$1:$H$25,2,FALSE)</f>
        <v>Pemukiman</v>
      </c>
      <c r="J6057" t="str">
        <f>VLOOKUP($E6057,reference!$G$1:$H$25,2,FALSE)</f>
        <v>Savanna / Padang rumput</v>
      </c>
      <c r="K6057" t="str">
        <f t="shared" si="94"/>
        <v>Non Irigasi</v>
      </c>
      <c r="L6057" t="s">
        <v>327</v>
      </c>
    </row>
    <row r="6058" spans="1:12" x14ac:dyDescent="0.25">
      <c r="A6058" s="1">
        <v>6057</v>
      </c>
      <c r="B6058" s="3">
        <v>16</v>
      </c>
      <c r="C6058" s="1">
        <v>302</v>
      </c>
      <c r="D6058" s="1">
        <v>20</v>
      </c>
      <c r="E6058" s="1">
        <v>9</v>
      </c>
      <c r="F6058" s="1">
        <v>0</v>
      </c>
      <c r="G6058">
        <f>VLOOKUP(C6058,reference!$A$1:$E$310,5,FALSE)</f>
        <v>5321110</v>
      </c>
      <c r="H6058" t="str">
        <f>VLOOKUP(C6058,reference!$A$1:$E$310,4,FALSE)</f>
        <v>KOBALIMA</v>
      </c>
      <c r="I6058" t="str">
        <f>VLOOKUP($D6058,reference!$G$1:$H$25,2,FALSE)</f>
        <v>Tubuh air</v>
      </c>
      <c r="J6058" t="str">
        <f>VLOOKUP($E6058,reference!$G$1:$H$25,2,FALSE)</f>
        <v>Semak belukar</v>
      </c>
      <c r="K6058" t="str">
        <f t="shared" si="94"/>
        <v>Non Irigasi</v>
      </c>
      <c r="L6058" t="s">
        <v>327</v>
      </c>
    </row>
    <row r="6059" spans="1:12" x14ac:dyDescent="0.25">
      <c r="A6059" s="1">
        <v>6058</v>
      </c>
      <c r="B6059" s="3">
        <v>205</v>
      </c>
      <c r="C6059" s="1">
        <v>258</v>
      </c>
      <c r="D6059" s="1">
        <v>5</v>
      </c>
      <c r="E6059" s="1">
        <v>5</v>
      </c>
      <c r="F6059" s="1">
        <v>0</v>
      </c>
      <c r="G6059">
        <f>VLOOKUP(C6059,reference!$A$1:$E$310,5,FALSE)</f>
        <v>5316040</v>
      </c>
      <c r="H6059" t="str">
        <f>VLOOKUP(C6059,reference!$A$1:$E$310,4,FALSE)</f>
        <v>MAMBORO</v>
      </c>
      <c r="I6059" t="str">
        <f>VLOOKUP($D6059,reference!$G$1:$H$25,2,FALSE)</f>
        <v>Hutan mangrove primer</v>
      </c>
      <c r="J6059" t="str">
        <f>VLOOKUP($E6059,reference!$G$1:$H$25,2,FALSE)</f>
        <v>Hutan mangrove primer</v>
      </c>
      <c r="K6059" t="str">
        <f t="shared" si="94"/>
        <v>Non Irigasi</v>
      </c>
      <c r="L6059" t="s">
        <v>327</v>
      </c>
    </row>
    <row r="6060" spans="1:12" x14ac:dyDescent="0.25">
      <c r="A6060" s="1">
        <v>6059</v>
      </c>
      <c r="B6060" s="3">
        <v>802</v>
      </c>
      <c r="C6060" s="1">
        <v>98</v>
      </c>
      <c r="D6060" s="1">
        <v>13</v>
      </c>
      <c r="E6060" s="1">
        <v>14</v>
      </c>
      <c r="F6060" s="1">
        <v>0</v>
      </c>
      <c r="G6060">
        <f>VLOOKUP(C6060,reference!$A$1:$E$310,5,FALSE)</f>
        <v>5305040</v>
      </c>
      <c r="H6060" t="str">
        <f>VLOOKUP(C6060,reference!$A$1:$E$310,4,FALSE)</f>
        <v>INSANA</v>
      </c>
      <c r="I6060" t="str">
        <f>VLOOKUP($D6060,reference!$G$1:$H$25,2,FALSE)</f>
        <v>Pertanian lahan kering  campur semak / kebun campur</v>
      </c>
      <c r="J6060" t="str">
        <f>VLOOKUP($E6060,reference!$G$1:$H$25,2,FALSE)</f>
        <v>Sawah</v>
      </c>
      <c r="K6060" t="str">
        <f t="shared" si="94"/>
        <v>Non Irigasi</v>
      </c>
      <c r="L6060" t="s">
        <v>327</v>
      </c>
    </row>
    <row r="6061" spans="1:12" x14ac:dyDescent="0.25">
      <c r="A6061" s="1">
        <v>6060</v>
      </c>
      <c r="B6061" s="3">
        <v>22</v>
      </c>
      <c r="C6061" s="1">
        <v>301</v>
      </c>
      <c r="D6061" s="1">
        <v>14</v>
      </c>
      <c r="E6061" s="1">
        <v>12</v>
      </c>
      <c r="F6061" s="1">
        <v>0</v>
      </c>
      <c r="G6061">
        <f>VLOOKUP(C6061,reference!$A$1:$E$310,5,FALSE)</f>
        <v>5321100</v>
      </c>
      <c r="H6061" t="str">
        <f>VLOOKUP(C6061,reference!$A$1:$E$310,4,FALSE)</f>
        <v>MALAKA TIMUR</v>
      </c>
      <c r="I6061" t="str">
        <f>VLOOKUP($D6061,reference!$G$1:$H$25,2,FALSE)</f>
        <v>Sawah</v>
      </c>
      <c r="J6061" t="str">
        <f>VLOOKUP($E6061,reference!$G$1:$H$25,2,FALSE)</f>
        <v>Pertanian lahan kering</v>
      </c>
      <c r="K6061" t="str">
        <f t="shared" si="94"/>
        <v>Non Irigasi</v>
      </c>
      <c r="L6061" t="s">
        <v>327</v>
      </c>
    </row>
    <row r="6062" spans="1:12" x14ac:dyDescent="0.25">
      <c r="A6062" s="1">
        <v>6061</v>
      </c>
      <c r="B6062" s="3">
        <v>876</v>
      </c>
      <c r="C6062" s="1">
        <v>302</v>
      </c>
      <c r="D6062" s="1">
        <v>12</v>
      </c>
      <c r="E6062" s="1">
        <v>11</v>
      </c>
      <c r="F6062" s="1">
        <v>0</v>
      </c>
      <c r="G6062">
        <f>VLOOKUP(C6062,reference!$A$1:$E$310,5,FALSE)</f>
        <v>5321110</v>
      </c>
      <c r="H6062" t="str">
        <f>VLOOKUP(C6062,reference!$A$1:$E$310,4,FALSE)</f>
        <v>KOBALIMA</v>
      </c>
      <c r="I6062" t="str">
        <f>VLOOKUP($D6062,reference!$G$1:$H$25,2,FALSE)</f>
        <v>Pertanian lahan kering</v>
      </c>
      <c r="J6062" t="str">
        <f>VLOOKUP($E6062,reference!$G$1:$H$25,2,FALSE)</f>
        <v>Savanna / Padang rumput</v>
      </c>
      <c r="K6062" t="str">
        <f t="shared" si="94"/>
        <v>Non Irigasi</v>
      </c>
      <c r="L6062" t="s">
        <v>327</v>
      </c>
    </row>
    <row r="6063" spans="1:12" x14ac:dyDescent="0.25">
      <c r="A6063" s="1">
        <v>6062</v>
      </c>
      <c r="B6063" s="3">
        <v>68</v>
      </c>
      <c r="C6063" s="1">
        <v>301</v>
      </c>
      <c r="D6063" s="1">
        <v>20</v>
      </c>
      <c r="E6063" s="1">
        <v>9</v>
      </c>
      <c r="F6063" s="1">
        <v>0</v>
      </c>
      <c r="G6063">
        <f>VLOOKUP(C6063,reference!$A$1:$E$310,5,FALSE)</f>
        <v>5321100</v>
      </c>
      <c r="H6063" t="str">
        <f>VLOOKUP(C6063,reference!$A$1:$E$310,4,FALSE)</f>
        <v>MALAKA TIMUR</v>
      </c>
      <c r="I6063" t="str">
        <f>VLOOKUP($D6063,reference!$G$1:$H$25,2,FALSE)</f>
        <v>Tubuh air</v>
      </c>
      <c r="J6063" t="str">
        <f>VLOOKUP($E6063,reference!$G$1:$H$25,2,FALSE)</f>
        <v>Semak belukar</v>
      </c>
      <c r="K6063" t="str">
        <f t="shared" si="94"/>
        <v>Non Irigasi</v>
      </c>
      <c r="L6063" t="s">
        <v>327</v>
      </c>
    </row>
    <row r="6064" spans="1:12" x14ac:dyDescent="0.25">
      <c r="A6064" s="1">
        <v>6063</v>
      </c>
      <c r="B6064" s="3">
        <v>7</v>
      </c>
      <c r="C6064" s="1">
        <v>301</v>
      </c>
      <c r="D6064" s="1">
        <v>20</v>
      </c>
      <c r="E6064" s="1">
        <v>12</v>
      </c>
      <c r="F6064" s="1">
        <v>0</v>
      </c>
      <c r="G6064">
        <f>VLOOKUP(C6064,reference!$A$1:$E$310,5,FALSE)</f>
        <v>5321100</v>
      </c>
      <c r="H6064" t="str">
        <f>VLOOKUP(C6064,reference!$A$1:$E$310,4,FALSE)</f>
        <v>MALAKA TIMUR</v>
      </c>
      <c r="I6064" t="str">
        <f>VLOOKUP($D6064,reference!$G$1:$H$25,2,FALSE)</f>
        <v>Tubuh air</v>
      </c>
      <c r="J6064" t="str">
        <f>VLOOKUP($E6064,reference!$G$1:$H$25,2,FALSE)</f>
        <v>Pertanian lahan kering</v>
      </c>
      <c r="K6064" t="str">
        <f t="shared" si="94"/>
        <v>Non Irigasi</v>
      </c>
      <c r="L6064" t="s">
        <v>327</v>
      </c>
    </row>
    <row r="6065" spans="1:12" x14ac:dyDescent="0.25">
      <c r="A6065" s="1">
        <v>6064</v>
      </c>
      <c r="B6065" s="3">
        <v>1</v>
      </c>
      <c r="C6065" s="1">
        <v>301</v>
      </c>
      <c r="D6065" s="1">
        <v>14</v>
      </c>
      <c r="E6065" s="1">
        <v>16</v>
      </c>
      <c r="F6065" s="1">
        <v>0</v>
      </c>
      <c r="G6065">
        <f>VLOOKUP(C6065,reference!$A$1:$E$310,5,FALSE)</f>
        <v>5321100</v>
      </c>
      <c r="H6065" t="str">
        <f>VLOOKUP(C6065,reference!$A$1:$E$310,4,FALSE)</f>
        <v>MALAKA TIMUR</v>
      </c>
      <c r="I6065" t="str">
        <f>VLOOKUP($D6065,reference!$G$1:$H$25,2,FALSE)</f>
        <v>Sawah</v>
      </c>
      <c r="J6065" t="str">
        <f>VLOOKUP($E6065,reference!$G$1:$H$25,2,FALSE)</f>
        <v>Pemukiman</v>
      </c>
      <c r="K6065" t="str">
        <f t="shared" si="94"/>
        <v>Non Irigasi</v>
      </c>
      <c r="L6065" t="s">
        <v>327</v>
      </c>
    </row>
    <row r="6066" spans="1:12" x14ac:dyDescent="0.25">
      <c r="A6066" s="1">
        <v>6065</v>
      </c>
      <c r="B6066" s="3">
        <v>2</v>
      </c>
      <c r="C6066" s="1">
        <v>302</v>
      </c>
      <c r="D6066" s="1">
        <v>20</v>
      </c>
      <c r="E6066" s="1">
        <v>2</v>
      </c>
      <c r="F6066" s="1">
        <v>0</v>
      </c>
      <c r="G6066">
        <f>VLOOKUP(C6066,reference!$A$1:$E$310,5,FALSE)</f>
        <v>5321110</v>
      </c>
      <c r="H6066" t="str">
        <f>VLOOKUP(C6066,reference!$A$1:$E$310,4,FALSE)</f>
        <v>KOBALIMA</v>
      </c>
      <c r="I6066" t="str">
        <f>VLOOKUP($D6066,reference!$G$1:$H$25,2,FALSE)</f>
        <v>Tubuh air</v>
      </c>
      <c r="J6066" t="str">
        <f>VLOOKUP($E6066,reference!$G$1:$H$25,2,FALSE)</f>
        <v>Hutan lahan kering sekunder / bekas tebangan</v>
      </c>
      <c r="K6066" t="str">
        <f t="shared" si="94"/>
        <v>Non Irigasi</v>
      </c>
      <c r="L6066" t="s">
        <v>327</v>
      </c>
    </row>
    <row r="6067" spans="1:12" x14ac:dyDescent="0.25">
      <c r="A6067" s="1">
        <v>6066</v>
      </c>
      <c r="B6067" s="3">
        <v>90</v>
      </c>
      <c r="C6067" s="1">
        <v>302</v>
      </c>
      <c r="D6067" s="1">
        <v>20</v>
      </c>
      <c r="E6067" s="1">
        <v>20</v>
      </c>
      <c r="F6067" s="1">
        <v>0</v>
      </c>
      <c r="G6067">
        <f>VLOOKUP(C6067,reference!$A$1:$E$310,5,FALSE)</f>
        <v>5321110</v>
      </c>
      <c r="H6067" t="str">
        <f>VLOOKUP(C6067,reference!$A$1:$E$310,4,FALSE)</f>
        <v>KOBALIMA</v>
      </c>
      <c r="I6067" t="str">
        <f>VLOOKUP($D6067,reference!$G$1:$H$25,2,FALSE)</f>
        <v>Tubuh air</v>
      </c>
      <c r="J6067" t="str">
        <f>VLOOKUP($E6067,reference!$G$1:$H$25,2,FALSE)</f>
        <v>Tubuh air</v>
      </c>
      <c r="K6067" t="str">
        <f t="shared" si="94"/>
        <v>Non Irigasi</v>
      </c>
      <c r="L6067" t="s">
        <v>327</v>
      </c>
    </row>
    <row r="6068" spans="1:12" x14ac:dyDescent="0.25">
      <c r="A6068" s="1">
        <v>6067</v>
      </c>
      <c r="B6068" s="3">
        <v>519</v>
      </c>
      <c r="C6068" s="1">
        <v>268</v>
      </c>
      <c r="D6068" s="1">
        <v>11</v>
      </c>
      <c r="E6068" s="1">
        <v>16</v>
      </c>
      <c r="F6068" s="1">
        <v>0</v>
      </c>
      <c r="G6068">
        <f>VLOOKUP(C6068,reference!$A$1:$E$310,5,FALSE)</f>
        <v>5317080</v>
      </c>
      <c r="H6068" t="str">
        <f>VLOOKUP(C6068,reference!$A$1:$E$310,4,FALSE)</f>
        <v>LOURA</v>
      </c>
      <c r="I6068" t="str">
        <f>VLOOKUP($D6068,reference!$G$1:$H$25,2,FALSE)</f>
        <v>Savanna / Padang rumput</v>
      </c>
      <c r="J6068" t="str">
        <f>VLOOKUP($E6068,reference!$G$1:$H$25,2,FALSE)</f>
        <v>Pemukiman</v>
      </c>
      <c r="K6068" t="str">
        <f t="shared" si="94"/>
        <v>Non Irigasi</v>
      </c>
      <c r="L6068" t="s">
        <v>327</v>
      </c>
    </row>
    <row r="6069" spans="1:12" x14ac:dyDescent="0.25">
      <c r="A6069" s="1">
        <v>6068</v>
      </c>
      <c r="B6069" s="3">
        <v>235</v>
      </c>
      <c r="C6069" s="1">
        <v>92</v>
      </c>
      <c r="D6069" s="1">
        <v>2</v>
      </c>
      <c r="E6069" s="1">
        <v>9</v>
      </c>
      <c r="F6069" s="1">
        <v>0</v>
      </c>
      <c r="G6069">
        <f>VLOOKUP(C6069,reference!$A$1:$E$310,5,FALSE)</f>
        <v>5305023</v>
      </c>
      <c r="H6069" t="str">
        <f>VLOOKUP(C6069,reference!$A$1:$E$310,4,FALSE)</f>
        <v>BIKOMI TENGAH</v>
      </c>
      <c r="I6069" t="str">
        <f>VLOOKUP($D6069,reference!$G$1:$H$25,2,FALSE)</f>
        <v>Hutan lahan kering sekunder / bekas tebangan</v>
      </c>
      <c r="J6069" t="str">
        <f>VLOOKUP($E6069,reference!$G$1:$H$25,2,FALSE)</f>
        <v>Semak belukar</v>
      </c>
      <c r="K6069" t="str">
        <f t="shared" si="94"/>
        <v>Non Irigasi</v>
      </c>
      <c r="L6069" t="s">
        <v>328</v>
      </c>
    </row>
    <row r="6070" spans="1:12" x14ac:dyDescent="0.25">
      <c r="A6070" s="1">
        <v>6069</v>
      </c>
      <c r="B6070" s="3">
        <v>99</v>
      </c>
      <c r="C6070" s="1">
        <v>104</v>
      </c>
      <c r="D6070" s="1">
        <v>12</v>
      </c>
      <c r="E6070" s="1">
        <v>11</v>
      </c>
      <c r="F6070" s="1">
        <v>0</v>
      </c>
      <c r="G6070">
        <f>VLOOKUP(C6070,reference!$A$1:$E$310,5,FALSE)</f>
        <v>5305051</v>
      </c>
      <c r="H6070" t="str">
        <f>VLOOKUP(C6070,reference!$A$1:$E$310,4,FALSE)</f>
        <v>BIBOKI TANPAH</v>
      </c>
      <c r="I6070" t="str">
        <f>VLOOKUP($D6070,reference!$G$1:$H$25,2,FALSE)</f>
        <v>Pertanian lahan kering</v>
      </c>
      <c r="J6070" t="str">
        <f>VLOOKUP($E6070,reference!$G$1:$H$25,2,FALSE)</f>
        <v>Savanna / Padang rumput</v>
      </c>
      <c r="K6070" t="str">
        <f t="shared" si="94"/>
        <v>Non Irigasi</v>
      </c>
      <c r="L6070" t="s">
        <v>327</v>
      </c>
    </row>
    <row r="6071" spans="1:12" x14ac:dyDescent="0.25">
      <c r="A6071" s="1">
        <v>6070</v>
      </c>
      <c r="B6071" s="3">
        <v>195</v>
      </c>
      <c r="C6071" s="1">
        <v>258</v>
      </c>
      <c r="D6071" s="1">
        <v>11</v>
      </c>
      <c r="E6071" s="1">
        <v>16</v>
      </c>
      <c r="F6071" s="1">
        <v>0</v>
      </c>
      <c r="G6071">
        <f>VLOOKUP(C6071,reference!$A$1:$E$310,5,FALSE)</f>
        <v>5316040</v>
      </c>
      <c r="H6071" t="str">
        <f>VLOOKUP(C6071,reference!$A$1:$E$310,4,FALSE)</f>
        <v>MAMBORO</v>
      </c>
      <c r="I6071" t="str">
        <f>VLOOKUP($D6071,reference!$G$1:$H$25,2,FALSE)</f>
        <v>Savanna / Padang rumput</v>
      </c>
      <c r="J6071" t="str">
        <f>VLOOKUP($E6071,reference!$G$1:$H$25,2,FALSE)</f>
        <v>Pemukiman</v>
      </c>
      <c r="K6071" t="str">
        <f t="shared" si="94"/>
        <v>Non Irigasi</v>
      </c>
      <c r="L6071" t="s">
        <v>327</v>
      </c>
    </row>
    <row r="6072" spans="1:12" x14ac:dyDescent="0.25">
      <c r="A6072" s="1">
        <v>6071</v>
      </c>
      <c r="B6072" s="3">
        <v>500</v>
      </c>
      <c r="C6072" s="1">
        <v>27</v>
      </c>
      <c r="D6072" s="1">
        <v>12</v>
      </c>
      <c r="E6072" s="1">
        <v>11</v>
      </c>
      <c r="F6072" s="1">
        <v>0</v>
      </c>
      <c r="G6072">
        <f>VLOOKUP(C6072,reference!$A$1:$E$310,5,FALSE)</f>
        <v>5302080</v>
      </c>
      <c r="H6072" t="str">
        <f>VLOOKUP(C6072,reference!$A$1:$E$310,4,FALSE)</f>
        <v>HAHARU</v>
      </c>
      <c r="I6072" t="str">
        <f>VLOOKUP($D6072,reference!$G$1:$H$25,2,FALSE)</f>
        <v>Pertanian lahan kering</v>
      </c>
      <c r="J6072" t="str">
        <f>VLOOKUP($E6072,reference!$G$1:$H$25,2,FALSE)</f>
        <v>Savanna / Padang rumput</v>
      </c>
      <c r="K6072" t="str">
        <f t="shared" si="94"/>
        <v>Non Irigasi</v>
      </c>
      <c r="L6072" t="s">
        <v>327</v>
      </c>
    </row>
    <row r="6073" spans="1:12" x14ac:dyDescent="0.25">
      <c r="A6073" s="1">
        <v>6072</v>
      </c>
      <c r="B6073" s="3">
        <v>1</v>
      </c>
      <c r="C6073" s="1">
        <v>94</v>
      </c>
      <c r="D6073" s="1">
        <v>0</v>
      </c>
      <c r="E6073" s="1">
        <v>13</v>
      </c>
      <c r="F6073" s="1">
        <v>0</v>
      </c>
      <c r="G6073">
        <f>VLOOKUP(C6073,reference!$A$1:$E$310,5,FALSE)</f>
        <v>5305025</v>
      </c>
      <c r="H6073" t="str">
        <f>VLOOKUP(C6073,reference!$A$1:$E$310,4,FALSE)</f>
        <v>BIKOMI UTARA</v>
      </c>
      <c r="I6073" t="str">
        <f>VLOOKUP($D6073,reference!$G$1:$H$25,2,FALSE)</f>
        <v>No data</v>
      </c>
      <c r="J6073" t="str">
        <f>VLOOKUP($E6073,reference!$G$1:$H$25,2,FALSE)</f>
        <v>Pertanian lahan kering  campur semak / kebun campur</v>
      </c>
      <c r="K6073" t="str">
        <f t="shared" si="94"/>
        <v>Non Irigasi</v>
      </c>
      <c r="L6073" t="s">
        <v>327</v>
      </c>
    </row>
    <row r="6074" spans="1:12" x14ac:dyDescent="0.25">
      <c r="A6074" s="1">
        <v>6073</v>
      </c>
      <c r="B6074" s="3">
        <v>125</v>
      </c>
      <c r="C6074" s="1">
        <v>103</v>
      </c>
      <c r="D6074" s="1">
        <v>12</v>
      </c>
      <c r="E6074" s="1">
        <v>14</v>
      </c>
      <c r="F6074" s="1">
        <v>0</v>
      </c>
      <c r="G6074">
        <f>VLOOKUP(C6074,reference!$A$1:$E$310,5,FALSE)</f>
        <v>5305050</v>
      </c>
      <c r="H6074" t="str">
        <f>VLOOKUP(C6074,reference!$A$1:$E$310,4,FALSE)</f>
        <v>BIBOKI SELATAN</v>
      </c>
      <c r="I6074" t="str">
        <f>VLOOKUP($D6074,reference!$G$1:$H$25,2,FALSE)</f>
        <v>Pertanian lahan kering</v>
      </c>
      <c r="J6074" t="str">
        <f>VLOOKUP($E6074,reference!$G$1:$H$25,2,FALSE)</f>
        <v>Sawah</v>
      </c>
      <c r="K6074" t="str">
        <f t="shared" si="94"/>
        <v>Non Irigasi</v>
      </c>
      <c r="L6074" t="s">
        <v>327</v>
      </c>
    </row>
    <row r="6075" spans="1:12" x14ac:dyDescent="0.25">
      <c r="A6075" s="1">
        <v>6074</v>
      </c>
      <c r="B6075" s="3">
        <v>20</v>
      </c>
      <c r="C6075" s="1">
        <v>103</v>
      </c>
      <c r="D6075" s="1">
        <v>12</v>
      </c>
      <c r="E6075" s="1">
        <v>16</v>
      </c>
      <c r="F6075" s="1">
        <v>0</v>
      </c>
      <c r="G6075">
        <f>VLOOKUP(C6075,reference!$A$1:$E$310,5,FALSE)</f>
        <v>5305050</v>
      </c>
      <c r="H6075" t="str">
        <f>VLOOKUP(C6075,reference!$A$1:$E$310,4,FALSE)</f>
        <v>BIBOKI SELATAN</v>
      </c>
      <c r="I6075" t="str">
        <f>VLOOKUP($D6075,reference!$G$1:$H$25,2,FALSE)</f>
        <v>Pertanian lahan kering</v>
      </c>
      <c r="J6075" t="str">
        <f>VLOOKUP($E6075,reference!$G$1:$H$25,2,FALSE)</f>
        <v>Pemukiman</v>
      </c>
      <c r="K6075" t="str">
        <f t="shared" si="94"/>
        <v>Non Irigasi</v>
      </c>
      <c r="L6075" t="s">
        <v>327</v>
      </c>
    </row>
    <row r="6076" spans="1:12" x14ac:dyDescent="0.25">
      <c r="A6076" s="1">
        <v>6075</v>
      </c>
      <c r="B6076" s="3">
        <v>136</v>
      </c>
      <c r="C6076" s="1">
        <v>301</v>
      </c>
      <c r="D6076" s="1">
        <v>9</v>
      </c>
      <c r="E6076" s="1">
        <v>9</v>
      </c>
      <c r="F6076" s="1">
        <v>0</v>
      </c>
      <c r="G6076">
        <f>VLOOKUP(C6076,reference!$A$1:$E$310,5,FALSE)</f>
        <v>5321100</v>
      </c>
      <c r="H6076" t="str">
        <f>VLOOKUP(C6076,reference!$A$1:$E$310,4,FALSE)</f>
        <v>MALAKA TIMUR</v>
      </c>
      <c r="I6076" t="str">
        <f>VLOOKUP($D6076,reference!$G$1:$H$25,2,FALSE)</f>
        <v>Semak belukar</v>
      </c>
      <c r="J6076" t="str">
        <f>VLOOKUP($E6076,reference!$G$1:$H$25,2,FALSE)</f>
        <v>Semak belukar</v>
      </c>
      <c r="K6076" t="str">
        <f t="shared" si="94"/>
        <v>Non Irigasi</v>
      </c>
      <c r="L6076" t="s">
        <v>327</v>
      </c>
    </row>
    <row r="6077" spans="1:12" x14ac:dyDescent="0.25">
      <c r="A6077" s="1">
        <v>6076</v>
      </c>
      <c r="B6077" s="3">
        <v>341</v>
      </c>
      <c r="C6077" s="1">
        <v>302</v>
      </c>
      <c r="D6077" s="1">
        <v>9</v>
      </c>
      <c r="E6077" s="1">
        <v>11</v>
      </c>
      <c r="F6077" s="1">
        <v>0</v>
      </c>
      <c r="G6077">
        <f>VLOOKUP(C6077,reference!$A$1:$E$310,5,FALSE)</f>
        <v>5321110</v>
      </c>
      <c r="H6077" t="str">
        <f>VLOOKUP(C6077,reference!$A$1:$E$310,4,FALSE)</f>
        <v>KOBALIMA</v>
      </c>
      <c r="I6077" t="str">
        <f>VLOOKUP($D6077,reference!$G$1:$H$25,2,FALSE)</f>
        <v>Semak belukar</v>
      </c>
      <c r="J6077" t="str">
        <f>VLOOKUP($E6077,reference!$G$1:$H$25,2,FALSE)</f>
        <v>Savanna / Padang rumput</v>
      </c>
      <c r="K6077" t="str">
        <f t="shared" si="94"/>
        <v>Non Irigasi</v>
      </c>
      <c r="L6077" t="s">
        <v>327</v>
      </c>
    </row>
    <row r="6078" spans="1:12" x14ac:dyDescent="0.25">
      <c r="A6078" s="1">
        <v>6077</v>
      </c>
      <c r="B6078" s="3">
        <v>894</v>
      </c>
      <c r="C6078" s="1">
        <v>303</v>
      </c>
      <c r="D6078" s="1">
        <v>12</v>
      </c>
      <c r="E6078" s="1">
        <v>13</v>
      </c>
      <c r="F6078" s="1">
        <v>0</v>
      </c>
      <c r="G6078">
        <f>VLOOKUP(C6078,reference!$A$1:$E$310,5,FALSE)</f>
        <v>5321120</v>
      </c>
      <c r="H6078" t="str">
        <f>VLOOKUP(C6078,reference!$A$1:$E$310,4,FALSE)</f>
        <v>KOBALIMA TIMUR</v>
      </c>
      <c r="I6078" t="str">
        <f>VLOOKUP($D6078,reference!$G$1:$H$25,2,FALSE)</f>
        <v>Pertanian lahan kering</v>
      </c>
      <c r="J6078" t="str">
        <f>VLOOKUP($E6078,reference!$G$1:$H$25,2,FALSE)</f>
        <v>Pertanian lahan kering  campur semak / kebun campur</v>
      </c>
      <c r="K6078" t="str">
        <f t="shared" si="94"/>
        <v>Non Irigasi</v>
      </c>
      <c r="L6078" t="s">
        <v>327</v>
      </c>
    </row>
    <row r="6079" spans="1:12" x14ac:dyDescent="0.25">
      <c r="A6079" s="1">
        <v>6078</v>
      </c>
      <c r="B6079" s="3">
        <v>278</v>
      </c>
      <c r="C6079" s="1">
        <v>52</v>
      </c>
      <c r="D6079" s="1">
        <v>18</v>
      </c>
      <c r="E6079" s="1">
        <v>9</v>
      </c>
      <c r="F6079" s="1">
        <v>0</v>
      </c>
      <c r="G6079">
        <f>VLOOKUP(C6079,reference!$A$1:$E$310,5,FALSE)</f>
        <v>5303192</v>
      </c>
      <c r="H6079" t="str">
        <f>VLOOKUP(C6079,reference!$A$1:$E$310,4,FALSE)</f>
        <v>AMFOANG TIMUR</v>
      </c>
      <c r="I6079" t="str">
        <f>VLOOKUP($D6079,reference!$G$1:$H$25,2,FALSE)</f>
        <v>Lahan terbuka</v>
      </c>
      <c r="J6079" t="str">
        <f>VLOOKUP($E6079,reference!$G$1:$H$25,2,FALSE)</f>
        <v>Semak belukar</v>
      </c>
      <c r="K6079" t="str">
        <f t="shared" si="94"/>
        <v>Non Irigasi</v>
      </c>
      <c r="L6079" t="s">
        <v>327</v>
      </c>
    </row>
    <row r="6080" spans="1:12" x14ac:dyDescent="0.25">
      <c r="A6080" s="1">
        <v>6079</v>
      </c>
      <c r="B6080" s="3">
        <v>9</v>
      </c>
      <c r="C6080" s="1">
        <v>52</v>
      </c>
      <c r="D6080" s="1">
        <v>0</v>
      </c>
      <c r="E6080" s="1">
        <v>20</v>
      </c>
      <c r="F6080" s="1">
        <v>0</v>
      </c>
      <c r="G6080">
        <f>VLOOKUP(C6080,reference!$A$1:$E$310,5,FALSE)</f>
        <v>5303192</v>
      </c>
      <c r="H6080" t="str">
        <f>VLOOKUP(C6080,reference!$A$1:$E$310,4,FALSE)</f>
        <v>AMFOANG TIMUR</v>
      </c>
      <c r="I6080" t="str">
        <f>VLOOKUP($D6080,reference!$G$1:$H$25,2,FALSE)</f>
        <v>No data</v>
      </c>
      <c r="J6080" t="str">
        <f>VLOOKUP($E6080,reference!$G$1:$H$25,2,FALSE)</f>
        <v>Tubuh air</v>
      </c>
      <c r="K6080" t="str">
        <f t="shared" si="94"/>
        <v>Non Irigasi</v>
      </c>
      <c r="L6080" t="s">
        <v>327</v>
      </c>
    </row>
    <row r="6081" spans="1:12" x14ac:dyDescent="0.25">
      <c r="A6081" s="1">
        <v>6080</v>
      </c>
      <c r="B6081" s="3">
        <v>1</v>
      </c>
      <c r="C6081" s="1">
        <v>92</v>
      </c>
      <c r="D6081" s="1">
        <v>0</v>
      </c>
      <c r="E6081" s="1">
        <v>0</v>
      </c>
      <c r="F6081" s="1">
        <v>0</v>
      </c>
      <c r="G6081">
        <f>VLOOKUP(C6081,reference!$A$1:$E$310,5,FALSE)</f>
        <v>5305023</v>
      </c>
      <c r="H6081" t="str">
        <f>VLOOKUP(C6081,reference!$A$1:$E$310,4,FALSE)</f>
        <v>BIKOMI TENGAH</v>
      </c>
      <c r="I6081" t="str">
        <f>VLOOKUP($D6081,reference!$G$1:$H$25,2,FALSE)</f>
        <v>No data</v>
      </c>
      <c r="J6081" t="str">
        <f>VLOOKUP($E6081,reference!$G$1:$H$25,2,FALSE)</f>
        <v>No data</v>
      </c>
      <c r="K6081" t="str">
        <f t="shared" si="94"/>
        <v>Non Irigasi</v>
      </c>
      <c r="L6081" t="s">
        <v>327</v>
      </c>
    </row>
    <row r="6082" spans="1:12" x14ac:dyDescent="0.25">
      <c r="A6082" s="1">
        <v>6081</v>
      </c>
      <c r="B6082" s="3">
        <v>3601</v>
      </c>
      <c r="C6082" s="1">
        <v>92</v>
      </c>
      <c r="D6082" s="1">
        <v>2</v>
      </c>
      <c r="E6082" s="1">
        <v>13</v>
      </c>
      <c r="F6082" s="1">
        <v>0</v>
      </c>
      <c r="G6082">
        <f>VLOOKUP(C6082,reference!$A$1:$E$310,5,FALSE)</f>
        <v>5305023</v>
      </c>
      <c r="H6082" t="str">
        <f>VLOOKUP(C6082,reference!$A$1:$E$310,4,FALSE)</f>
        <v>BIKOMI TENGAH</v>
      </c>
      <c r="I6082" t="str">
        <f>VLOOKUP($D6082,reference!$G$1:$H$25,2,FALSE)</f>
        <v>Hutan lahan kering sekunder / bekas tebangan</v>
      </c>
      <c r="J6082" t="str">
        <f>VLOOKUP($E6082,reference!$G$1:$H$25,2,FALSE)</f>
        <v>Pertanian lahan kering  campur semak / kebun campur</v>
      </c>
      <c r="K6082" t="str">
        <f t="shared" si="94"/>
        <v>Non Irigasi</v>
      </c>
      <c r="L6082" t="s">
        <v>328</v>
      </c>
    </row>
    <row r="6083" spans="1:12" x14ac:dyDescent="0.25">
      <c r="A6083" s="1">
        <v>6082</v>
      </c>
      <c r="B6083" s="3">
        <v>56</v>
      </c>
      <c r="C6083" s="1">
        <v>302</v>
      </c>
      <c r="D6083" s="1">
        <v>12</v>
      </c>
      <c r="E6083" s="1">
        <v>20</v>
      </c>
      <c r="F6083" s="1">
        <v>0</v>
      </c>
      <c r="G6083">
        <f>VLOOKUP(C6083,reference!$A$1:$E$310,5,FALSE)</f>
        <v>5321110</v>
      </c>
      <c r="H6083" t="str">
        <f>VLOOKUP(C6083,reference!$A$1:$E$310,4,FALSE)</f>
        <v>KOBALIMA</v>
      </c>
      <c r="I6083" t="str">
        <f>VLOOKUP($D6083,reference!$G$1:$H$25,2,FALSE)</f>
        <v>Pertanian lahan kering</v>
      </c>
      <c r="J6083" t="str">
        <f>VLOOKUP($E6083,reference!$G$1:$H$25,2,FALSE)</f>
        <v>Tubuh air</v>
      </c>
      <c r="K6083" t="str">
        <f t="shared" ref="K6083:K6146" si="95">IF(F6083=0,"Non Irigasi","Buffer Irigasi")</f>
        <v>Non Irigasi</v>
      </c>
      <c r="L6083" t="s">
        <v>327</v>
      </c>
    </row>
    <row r="6084" spans="1:12" x14ac:dyDescent="0.25">
      <c r="A6084" s="1">
        <v>6083</v>
      </c>
      <c r="B6084" s="3">
        <v>22</v>
      </c>
      <c r="C6084" s="1">
        <v>268</v>
      </c>
      <c r="D6084" s="1">
        <v>9</v>
      </c>
      <c r="E6084" s="1">
        <v>9</v>
      </c>
      <c r="F6084" s="1">
        <v>0</v>
      </c>
      <c r="G6084">
        <f>VLOOKUP(C6084,reference!$A$1:$E$310,5,FALSE)</f>
        <v>5317080</v>
      </c>
      <c r="H6084" t="str">
        <f>VLOOKUP(C6084,reference!$A$1:$E$310,4,FALSE)</f>
        <v>LOURA</v>
      </c>
      <c r="I6084" t="str">
        <f>VLOOKUP($D6084,reference!$G$1:$H$25,2,FALSE)</f>
        <v>Semak belukar</v>
      </c>
      <c r="J6084" t="str">
        <f>VLOOKUP($E6084,reference!$G$1:$H$25,2,FALSE)</f>
        <v>Semak belukar</v>
      </c>
      <c r="K6084" t="str">
        <f t="shared" si="95"/>
        <v>Non Irigasi</v>
      </c>
      <c r="L6084" t="s">
        <v>327</v>
      </c>
    </row>
    <row r="6085" spans="1:12" x14ac:dyDescent="0.25">
      <c r="A6085" s="1">
        <v>6084</v>
      </c>
      <c r="B6085" s="3">
        <v>17</v>
      </c>
      <c r="C6085" s="1">
        <v>268</v>
      </c>
      <c r="D6085" s="1">
        <v>18</v>
      </c>
      <c r="E6085" s="1">
        <v>9</v>
      </c>
      <c r="F6085" s="1">
        <v>0</v>
      </c>
      <c r="G6085">
        <f>VLOOKUP(C6085,reference!$A$1:$E$310,5,FALSE)</f>
        <v>5317080</v>
      </c>
      <c r="H6085" t="str">
        <f>VLOOKUP(C6085,reference!$A$1:$E$310,4,FALSE)</f>
        <v>LOURA</v>
      </c>
      <c r="I6085" t="str">
        <f>VLOOKUP($D6085,reference!$G$1:$H$25,2,FALSE)</f>
        <v>Lahan terbuka</v>
      </c>
      <c r="J6085" t="str">
        <f>VLOOKUP($E6085,reference!$G$1:$H$25,2,FALSE)</f>
        <v>Semak belukar</v>
      </c>
      <c r="K6085" t="str">
        <f t="shared" si="95"/>
        <v>Non Irigasi</v>
      </c>
      <c r="L6085" t="s">
        <v>327</v>
      </c>
    </row>
    <row r="6086" spans="1:12" x14ac:dyDescent="0.25">
      <c r="A6086" s="1">
        <v>6085</v>
      </c>
      <c r="B6086" s="3">
        <v>4</v>
      </c>
      <c r="C6086" s="1">
        <v>258</v>
      </c>
      <c r="D6086" s="1">
        <v>5</v>
      </c>
      <c r="E6086" s="1">
        <v>0</v>
      </c>
      <c r="F6086" s="1">
        <v>0</v>
      </c>
      <c r="G6086">
        <f>VLOOKUP(C6086,reference!$A$1:$E$310,5,FALSE)</f>
        <v>5316040</v>
      </c>
      <c r="H6086" t="str">
        <f>VLOOKUP(C6086,reference!$A$1:$E$310,4,FALSE)</f>
        <v>MAMBORO</v>
      </c>
      <c r="I6086" t="str">
        <f>VLOOKUP($D6086,reference!$G$1:$H$25,2,FALSE)</f>
        <v>Hutan mangrove primer</v>
      </c>
      <c r="J6086" t="str">
        <f>VLOOKUP($E6086,reference!$G$1:$H$25,2,FALSE)</f>
        <v>No data</v>
      </c>
      <c r="K6086" t="str">
        <f t="shared" si="95"/>
        <v>Non Irigasi</v>
      </c>
      <c r="L6086" t="s">
        <v>328</v>
      </c>
    </row>
    <row r="6087" spans="1:12" x14ac:dyDescent="0.25">
      <c r="A6087" s="1">
        <v>6086</v>
      </c>
      <c r="B6087" s="3">
        <v>216</v>
      </c>
      <c r="C6087" s="1">
        <v>268</v>
      </c>
      <c r="D6087" s="1">
        <v>9</v>
      </c>
      <c r="E6087" s="1">
        <v>11</v>
      </c>
      <c r="F6087" s="1">
        <v>0</v>
      </c>
      <c r="G6087">
        <f>VLOOKUP(C6087,reference!$A$1:$E$310,5,FALSE)</f>
        <v>5317080</v>
      </c>
      <c r="H6087" t="str">
        <f>VLOOKUP(C6087,reference!$A$1:$E$310,4,FALSE)</f>
        <v>LOURA</v>
      </c>
      <c r="I6087" t="str">
        <f>VLOOKUP($D6087,reference!$G$1:$H$25,2,FALSE)</f>
        <v>Semak belukar</v>
      </c>
      <c r="J6087" t="str">
        <f>VLOOKUP($E6087,reference!$G$1:$H$25,2,FALSE)</f>
        <v>Savanna / Padang rumput</v>
      </c>
      <c r="K6087" t="str">
        <f t="shared" si="95"/>
        <v>Non Irigasi</v>
      </c>
      <c r="L6087" t="s">
        <v>327</v>
      </c>
    </row>
    <row r="6088" spans="1:12" x14ac:dyDescent="0.25">
      <c r="A6088" s="1">
        <v>6087</v>
      </c>
      <c r="B6088" s="3">
        <v>107</v>
      </c>
      <c r="C6088" s="1">
        <v>258</v>
      </c>
      <c r="D6088" s="1">
        <v>5</v>
      </c>
      <c r="E6088" s="1">
        <v>6</v>
      </c>
      <c r="F6088" s="1">
        <v>0</v>
      </c>
      <c r="G6088">
        <f>VLOOKUP(C6088,reference!$A$1:$E$310,5,FALSE)</f>
        <v>5316040</v>
      </c>
      <c r="H6088" t="str">
        <f>VLOOKUP(C6088,reference!$A$1:$E$310,4,FALSE)</f>
        <v>MAMBORO</v>
      </c>
      <c r="I6088" t="str">
        <f>VLOOKUP($D6088,reference!$G$1:$H$25,2,FALSE)</f>
        <v>Hutan mangrove primer</v>
      </c>
      <c r="J6088" t="str">
        <f>VLOOKUP($E6088,reference!$G$1:$H$25,2,FALSE)</f>
        <v>Hutan mangrove sekunder</v>
      </c>
      <c r="K6088" t="str">
        <f t="shared" si="95"/>
        <v>Non Irigasi</v>
      </c>
      <c r="L6088" t="s">
        <v>329</v>
      </c>
    </row>
    <row r="6089" spans="1:12" x14ac:dyDescent="0.25">
      <c r="A6089" s="1">
        <v>6088</v>
      </c>
      <c r="B6089" s="3">
        <v>3</v>
      </c>
      <c r="C6089" s="1">
        <v>92</v>
      </c>
      <c r="D6089" s="1">
        <v>0</v>
      </c>
      <c r="E6089" s="1">
        <v>13</v>
      </c>
      <c r="F6089" s="1">
        <v>0</v>
      </c>
      <c r="G6089">
        <f>VLOOKUP(C6089,reference!$A$1:$E$310,5,FALSE)</f>
        <v>5305023</v>
      </c>
      <c r="H6089" t="str">
        <f>VLOOKUP(C6089,reference!$A$1:$E$310,4,FALSE)</f>
        <v>BIKOMI TENGAH</v>
      </c>
      <c r="I6089" t="str">
        <f>VLOOKUP($D6089,reference!$G$1:$H$25,2,FALSE)</f>
        <v>No data</v>
      </c>
      <c r="J6089" t="str">
        <f>VLOOKUP($E6089,reference!$G$1:$H$25,2,FALSE)</f>
        <v>Pertanian lahan kering  campur semak / kebun campur</v>
      </c>
      <c r="K6089" t="str">
        <f t="shared" si="95"/>
        <v>Non Irigasi</v>
      </c>
      <c r="L6089" t="s">
        <v>327</v>
      </c>
    </row>
    <row r="6090" spans="1:12" x14ac:dyDescent="0.25">
      <c r="A6090" s="1">
        <v>6089</v>
      </c>
      <c r="B6090" s="3">
        <v>348</v>
      </c>
      <c r="C6090" s="1">
        <v>98</v>
      </c>
      <c r="D6090" s="1">
        <v>2</v>
      </c>
      <c r="E6090" s="1">
        <v>14</v>
      </c>
      <c r="F6090" s="1">
        <v>0</v>
      </c>
      <c r="G6090">
        <f>VLOOKUP(C6090,reference!$A$1:$E$310,5,FALSE)</f>
        <v>5305040</v>
      </c>
      <c r="H6090" t="str">
        <f>VLOOKUP(C6090,reference!$A$1:$E$310,4,FALSE)</f>
        <v>INSANA</v>
      </c>
      <c r="I6090" t="str">
        <f>VLOOKUP($D6090,reference!$G$1:$H$25,2,FALSE)</f>
        <v>Hutan lahan kering sekunder / bekas tebangan</v>
      </c>
      <c r="J6090" t="str">
        <f>VLOOKUP($E6090,reference!$G$1:$H$25,2,FALSE)</f>
        <v>Sawah</v>
      </c>
      <c r="K6090" t="str">
        <f t="shared" si="95"/>
        <v>Non Irigasi</v>
      </c>
      <c r="L6090" t="s">
        <v>328</v>
      </c>
    </row>
    <row r="6091" spans="1:12" x14ac:dyDescent="0.25">
      <c r="A6091" s="1">
        <v>6090</v>
      </c>
      <c r="B6091" s="3">
        <v>10</v>
      </c>
      <c r="C6091" s="1">
        <v>301</v>
      </c>
      <c r="D6091" s="1">
        <v>12</v>
      </c>
      <c r="E6091" s="1">
        <v>12</v>
      </c>
      <c r="F6091" s="1">
        <v>0</v>
      </c>
      <c r="G6091">
        <f>VLOOKUP(C6091,reference!$A$1:$E$310,5,FALSE)</f>
        <v>5321100</v>
      </c>
      <c r="H6091" t="str">
        <f>VLOOKUP(C6091,reference!$A$1:$E$310,4,FALSE)</f>
        <v>MALAKA TIMUR</v>
      </c>
      <c r="I6091" t="str">
        <f>VLOOKUP($D6091,reference!$G$1:$H$25,2,FALSE)</f>
        <v>Pertanian lahan kering</v>
      </c>
      <c r="J6091" t="str">
        <f>VLOOKUP($E6091,reference!$G$1:$H$25,2,FALSE)</f>
        <v>Pertanian lahan kering</v>
      </c>
      <c r="K6091" t="str">
        <f t="shared" si="95"/>
        <v>Non Irigasi</v>
      </c>
      <c r="L6091" t="s">
        <v>327</v>
      </c>
    </row>
    <row r="6092" spans="1:12" x14ac:dyDescent="0.25">
      <c r="A6092" s="1">
        <v>6091</v>
      </c>
      <c r="B6092" s="3">
        <v>2</v>
      </c>
      <c r="C6092" s="1">
        <v>268</v>
      </c>
      <c r="D6092" s="1">
        <v>0</v>
      </c>
      <c r="E6092" s="1">
        <v>11</v>
      </c>
      <c r="F6092" s="1">
        <v>0</v>
      </c>
      <c r="G6092">
        <f>VLOOKUP(C6092,reference!$A$1:$E$310,5,FALSE)</f>
        <v>5317080</v>
      </c>
      <c r="H6092" t="str">
        <f>VLOOKUP(C6092,reference!$A$1:$E$310,4,FALSE)</f>
        <v>LOURA</v>
      </c>
      <c r="I6092" t="str">
        <f>VLOOKUP($D6092,reference!$G$1:$H$25,2,FALSE)</f>
        <v>No data</v>
      </c>
      <c r="J6092" t="str">
        <f>VLOOKUP($E6092,reference!$G$1:$H$25,2,FALSE)</f>
        <v>Savanna / Padang rumput</v>
      </c>
      <c r="K6092" t="str">
        <f t="shared" si="95"/>
        <v>Non Irigasi</v>
      </c>
      <c r="L6092" t="s">
        <v>327</v>
      </c>
    </row>
    <row r="6093" spans="1:12" x14ac:dyDescent="0.25">
      <c r="A6093" s="1">
        <v>6092</v>
      </c>
      <c r="B6093" s="3">
        <v>9</v>
      </c>
      <c r="C6093" s="1">
        <v>6</v>
      </c>
      <c r="D6093" s="1">
        <v>0</v>
      </c>
      <c r="E6093" s="1">
        <v>12</v>
      </c>
      <c r="F6093" s="1">
        <v>0</v>
      </c>
      <c r="G6093">
        <f>VLOOKUP(C6093,reference!$A$1:$E$310,5,FALSE)</f>
        <v>5301072</v>
      </c>
      <c r="H6093" t="str">
        <f>VLOOKUP(C6093,reference!$A$1:$E$310,4,FALSE)</f>
        <v>TANA RIGHU</v>
      </c>
      <c r="I6093" t="str">
        <f>VLOOKUP($D6093,reference!$G$1:$H$25,2,FALSE)</f>
        <v>No data</v>
      </c>
      <c r="J6093" t="str">
        <f>VLOOKUP($E6093,reference!$G$1:$H$25,2,FALSE)</f>
        <v>Pertanian lahan kering</v>
      </c>
      <c r="K6093" t="str">
        <f t="shared" si="95"/>
        <v>Non Irigasi</v>
      </c>
      <c r="L6093" t="s">
        <v>327</v>
      </c>
    </row>
    <row r="6094" spans="1:12" x14ac:dyDescent="0.25">
      <c r="A6094" s="1">
        <v>6093</v>
      </c>
      <c r="B6094" s="3">
        <v>55</v>
      </c>
      <c r="C6094" s="1">
        <v>300</v>
      </c>
      <c r="D6094" s="1">
        <v>9</v>
      </c>
      <c r="E6094" s="1">
        <v>11</v>
      </c>
      <c r="F6094" s="1">
        <v>0</v>
      </c>
      <c r="G6094">
        <f>VLOOKUP(C6094,reference!$A$1:$E$310,5,FALSE)</f>
        <v>5321090</v>
      </c>
      <c r="H6094" t="str">
        <f>VLOOKUP(C6094,reference!$A$1:$E$310,4,FALSE)</f>
        <v>LAEN MANEN</v>
      </c>
      <c r="I6094" t="str">
        <f>VLOOKUP($D6094,reference!$G$1:$H$25,2,FALSE)</f>
        <v>Semak belukar</v>
      </c>
      <c r="J6094" t="str">
        <f>VLOOKUP($E6094,reference!$G$1:$H$25,2,FALSE)</f>
        <v>Savanna / Padang rumput</v>
      </c>
      <c r="K6094" t="str">
        <f t="shared" si="95"/>
        <v>Non Irigasi</v>
      </c>
      <c r="L6094" t="s">
        <v>327</v>
      </c>
    </row>
    <row r="6095" spans="1:12" x14ac:dyDescent="0.25">
      <c r="A6095" s="1">
        <v>6094</v>
      </c>
      <c r="B6095" s="3">
        <v>9</v>
      </c>
      <c r="C6095" s="1">
        <v>6</v>
      </c>
      <c r="D6095" s="1">
        <v>0</v>
      </c>
      <c r="E6095" s="1">
        <v>0</v>
      </c>
      <c r="F6095" s="1">
        <v>0</v>
      </c>
      <c r="G6095">
        <f>VLOOKUP(C6095,reference!$A$1:$E$310,5,FALSE)</f>
        <v>5301072</v>
      </c>
      <c r="H6095" t="str">
        <f>VLOOKUP(C6095,reference!$A$1:$E$310,4,FALSE)</f>
        <v>TANA RIGHU</v>
      </c>
      <c r="I6095" t="str">
        <f>VLOOKUP($D6095,reference!$G$1:$H$25,2,FALSE)</f>
        <v>No data</v>
      </c>
      <c r="J6095" t="str">
        <f>VLOOKUP($E6095,reference!$G$1:$H$25,2,FALSE)</f>
        <v>No data</v>
      </c>
      <c r="K6095" t="str">
        <f t="shared" si="95"/>
        <v>Non Irigasi</v>
      </c>
      <c r="L6095" t="s">
        <v>327</v>
      </c>
    </row>
    <row r="6096" spans="1:12" x14ac:dyDescent="0.25">
      <c r="A6096" s="1">
        <v>6095</v>
      </c>
      <c r="B6096" s="3">
        <v>187</v>
      </c>
      <c r="C6096" s="1">
        <v>6</v>
      </c>
      <c r="D6096" s="1">
        <v>12</v>
      </c>
      <c r="E6096" s="1">
        <v>12</v>
      </c>
      <c r="F6096" s="1">
        <v>0</v>
      </c>
      <c r="G6096">
        <f>VLOOKUP(C6096,reference!$A$1:$E$310,5,FALSE)</f>
        <v>5301072</v>
      </c>
      <c r="H6096" t="str">
        <f>VLOOKUP(C6096,reference!$A$1:$E$310,4,FALSE)</f>
        <v>TANA RIGHU</v>
      </c>
      <c r="I6096" t="str">
        <f>VLOOKUP($D6096,reference!$G$1:$H$25,2,FALSE)</f>
        <v>Pertanian lahan kering</v>
      </c>
      <c r="J6096" t="str">
        <f>VLOOKUP($E6096,reference!$G$1:$H$25,2,FALSE)</f>
        <v>Pertanian lahan kering</v>
      </c>
      <c r="K6096" t="str">
        <f t="shared" si="95"/>
        <v>Non Irigasi</v>
      </c>
      <c r="L6096" t="s">
        <v>327</v>
      </c>
    </row>
    <row r="6097" spans="1:12" x14ac:dyDescent="0.25">
      <c r="A6097" s="1">
        <v>6096</v>
      </c>
      <c r="B6097" s="3">
        <v>4</v>
      </c>
      <c r="C6097" s="1">
        <v>258</v>
      </c>
      <c r="D6097" s="1">
        <v>12</v>
      </c>
      <c r="E6097" s="1">
        <v>12</v>
      </c>
      <c r="F6097" s="1">
        <v>0</v>
      </c>
      <c r="G6097">
        <f>VLOOKUP(C6097,reference!$A$1:$E$310,5,FALSE)</f>
        <v>5316040</v>
      </c>
      <c r="H6097" t="str">
        <f>VLOOKUP(C6097,reference!$A$1:$E$310,4,FALSE)</f>
        <v>MAMBORO</v>
      </c>
      <c r="I6097" t="str">
        <f>VLOOKUP($D6097,reference!$G$1:$H$25,2,FALSE)</f>
        <v>Pertanian lahan kering</v>
      </c>
      <c r="J6097" t="str">
        <f>VLOOKUP($E6097,reference!$G$1:$H$25,2,FALSE)</f>
        <v>Pertanian lahan kering</v>
      </c>
      <c r="K6097" t="str">
        <f t="shared" si="95"/>
        <v>Non Irigasi</v>
      </c>
      <c r="L6097" t="s">
        <v>327</v>
      </c>
    </row>
    <row r="6098" spans="1:12" x14ac:dyDescent="0.25">
      <c r="A6098" s="1">
        <v>6097</v>
      </c>
      <c r="B6098" s="3">
        <v>5</v>
      </c>
      <c r="C6098" s="1">
        <v>258</v>
      </c>
      <c r="D6098" s="1">
        <v>12</v>
      </c>
      <c r="E6098" s="1">
        <v>11</v>
      </c>
      <c r="F6098" s="1">
        <v>0</v>
      </c>
      <c r="G6098">
        <f>VLOOKUP(C6098,reference!$A$1:$E$310,5,FALSE)</f>
        <v>5316040</v>
      </c>
      <c r="H6098" t="str">
        <f>VLOOKUP(C6098,reference!$A$1:$E$310,4,FALSE)</f>
        <v>MAMBORO</v>
      </c>
      <c r="I6098" t="str">
        <f>VLOOKUP($D6098,reference!$G$1:$H$25,2,FALSE)</f>
        <v>Pertanian lahan kering</v>
      </c>
      <c r="J6098" t="str">
        <f>VLOOKUP($E6098,reference!$G$1:$H$25,2,FALSE)</f>
        <v>Savanna / Padang rumput</v>
      </c>
      <c r="K6098" t="str">
        <f t="shared" si="95"/>
        <v>Non Irigasi</v>
      </c>
      <c r="L6098" t="s">
        <v>327</v>
      </c>
    </row>
    <row r="6099" spans="1:12" x14ac:dyDescent="0.25">
      <c r="A6099" s="1">
        <v>6098</v>
      </c>
      <c r="B6099" s="3">
        <v>8</v>
      </c>
      <c r="C6099" s="1">
        <v>258</v>
      </c>
      <c r="D6099" s="1">
        <v>18</v>
      </c>
      <c r="E6099" s="1">
        <v>5</v>
      </c>
      <c r="F6099" s="1">
        <v>0</v>
      </c>
      <c r="G6099">
        <f>VLOOKUP(C6099,reference!$A$1:$E$310,5,FALSE)</f>
        <v>5316040</v>
      </c>
      <c r="H6099" t="str">
        <f>VLOOKUP(C6099,reference!$A$1:$E$310,4,FALSE)</f>
        <v>MAMBORO</v>
      </c>
      <c r="I6099" t="str">
        <f>VLOOKUP($D6099,reference!$G$1:$H$25,2,FALSE)</f>
        <v>Lahan terbuka</v>
      </c>
      <c r="J6099" t="str">
        <f>VLOOKUP($E6099,reference!$G$1:$H$25,2,FALSE)</f>
        <v>Hutan mangrove primer</v>
      </c>
      <c r="K6099" t="str">
        <f t="shared" si="95"/>
        <v>Non Irigasi</v>
      </c>
      <c r="L6099" t="s">
        <v>327</v>
      </c>
    </row>
    <row r="6100" spans="1:12" x14ac:dyDescent="0.25">
      <c r="A6100" s="1">
        <v>6099</v>
      </c>
      <c r="B6100" s="3">
        <v>3</v>
      </c>
      <c r="C6100" s="1">
        <v>104</v>
      </c>
      <c r="D6100" s="1">
        <v>16</v>
      </c>
      <c r="E6100" s="1">
        <v>11</v>
      </c>
      <c r="F6100" s="1">
        <v>0</v>
      </c>
      <c r="G6100">
        <f>VLOOKUP(C6100,reference!$A$1:$E$310,5,FALSE)</f>
        <v>5305051</v>
      </c>
      <c r="H6100" t="str">
        <f>VLOOKUP(C6100,reference!$A$1:$E$310,4,FALSE)</f>
        <v>BIBOKI TANPAH</v>
      </c>
      <c r="I6100" t="str">
        <f>VLOOKUP($D6100,reference!$G$1:$H$25,2,FALSE)</f>
        <v>Pemukiman</v>
      </c>
      <c r="J6100" t="str">
        <f>VLOOKUP($E6100,reference!$G$1:$H$25,2,FALSE)</f>
        <v>Savanna / Padang rumput</v>
      </c>
      <c r="K6100" t="str">
        <f t="shared" si="95"/>
        <v>Non Irigasi</v>
      </c>
      <c r="L6100" t="s">
        <v>327</v>
      </c>
    </row>
    <row r="6101" spans="1:12" x14ac:dyDescent="0.25">
      <c r="A6101" s="1">
        <v>6100</v>
      </c>
      <c r="B6101" s="3">
        <v>5</v>
      </c>
      <c r="C6101" s="1">
        <v>268</v>
      </c>
      <c r="D6101" s="1">
        <v>0</v>
      </c>
      <c r="E6101" s="1">
        <v>0</v>
      </c>
      <c r="F6101" s="1">
        <v>0</v>
      </c>
      <c r="G6101">
        <f>VLOOKUP(C6101,reference!$A$1:$E$310,5,FALSE)</f>
        <v>5317080</v>
      </c>
      <c r="H6101" t="str">
        <f>VLOOKUP(C6101,reference!$A$1:$E$310,4,FALSE)</f>
        <v>LOURA</v>
      </c>
      <c r="I6101" t="str">
        <f>VLOOKUP($D6101,reference!$G$1:$H$25,2,FALSE)</f>
        <v>No data</v>
      </c>
      <c r="J6101" t="str">
        <f>VLOOKUP($E6101,reference!$G$1:$H$25,2,FALSE)</f>
        <v>No data</v>
      </c>
      <c r="K6101" t="str">
        <f t="shared" si="95"/>
        <v>Non Irigasi</v>
      </c>
      <c r="L6101" t="s">
        <v>327</v>
      </c>
    </row>
    <row r="6102" spans="1:12" x14ac:dyDescent="0.25">
      <c r="A6102" s="1">
        <v>6101</v>
      </c>
      <c r="B6102" s="3">
        <v>1</v>
      </c>
      <c r="C6102" s="1">
        <v>258</v>
      </c>
      <c r="D6102" s="1">
        <v>18</v>
      </c>
      <c r="E6102" s="1">
        <v>0</v>
      </c>
      <c r="F6102" s="1">
        <v>0</v>
      </c>
      <c r="G6102">
        <f>VLOOKUP(C6102,reference!$A$1:$E$310,5,FALSE)</f>
        <v>5316040</v>
      </c>
      <c r="H6102" t="str">
        <f>VLOOKUP(C6102,reference!$A$1:$E$310,4,FALSE)</f>
        <v>MAMBORO</v>
      </c>
      <c r="I6102" t="str">
        <f>VLOOKUP($D6102,reference!$G$1:$H$25,2,FALSE)</f>
        <v>Lahan terbuka</v>
      </c>
      <c r="J6102" t="str">
        <f>VLOOKUP($E6102,reference!$G$1:$H$25,2,FALSE)</f>
        <v>No data</v>
      </c>
      <c r="K6102" t="str">
        <f t="shared" si="95"/>
        <v>Non Irigasi</v>
      </c>
      <c r="L6102" t="s">
        <v>327</v>
      </c>
    </row>
    <row r="6103" spans="1:12" x14ac:dyDescent="0.25">
      <c r="A6103" s="1">
        <v>6102</v>
      </c>
      <c r="B6103" s="3">
        <v>1</v>
      </c>
      <c r="C6103" s="1">
        <v>258</v>
      </c>
      <c r="D6103" s="1">
        <v>0</v>
      </c>
      <c r="E6103" s="1">
        <v>6</v>
      </c>
      <c r="F6103" s="1">
        <v>0</v>
      </c>
      <c r="G6103">
        <f>VLOOKUP(C6103,reference!$A$1:$E$310,5,FALSE)</f>
        <v>5316040</v>
      </c>
      <c r="H6103" t="str">
        <f>VLOOKUP(C6103,reference!$A$1:$E$310,4,FALSE)</f>
        <v>MAMBORO</v>
      </c>
      <c r="I6103" t="str">
        <f>VLOOKUP($D6103,reference!$G$1:$H$25,2,FALSE)</f>
        <v>No data</v>
      </c>
      <c r="J6103" t="str">
        <f>VLOOKUP($E6103,reference!$G$1:$H$25,2,FALSE)</f>
        <v>Hutan mangrove sekunder</v>
      </c>
      <c r="K6103" t="str">
        <f t="shared" si="95"/>
        <v>Non Irigasi</v>
      </c>
      <c r="L6103" t="s">
        <v>327</v>
      </c>
    </row>
    <row r="6104" spans="1:12" x14ac:dyDescent="0.25">
      <c r="A6104" s="1">
        <v>6103</v>
      </c>
      <c r="B6104" s="3">
        <v>1</v>
      </c>
      <c r="C6104" s="1">
        <v>258</v>
      </c>
      <c r="D6104" s="1">
        <v>0</v>
      </c>
      <c r="E6104" s="1">
        <v>16</v>
      </c>
      <c r="F6104" s="1">
        <v>0</v>
      </c>
      <c r="G6104">
        <f>VLOOKUP(C6104,reference!$A$1:$E$310,5,FALSE)</f>
        <v>5316040</v>
      </c>
      <c r="H6104" t="str">
        <f>VLOOKUP(C6104,reference!$A$1:$E$310,4,FALSE)</f>
        <v>MAMBORO</v>
      </c>
      <c r="I6104" t="str">
        <f>VLOOKUP($D6104,reference!$G$1:$H$25,2,FALSE)</f>
        <v>No data</v>
      </c>
      <c r="J6104" t="str">
        <f>VLOOKUP($E6104,reference!$G$1:$H$25,2,FALSE)</f>
        <v>Pemukiman</v>
      </c>
      <c r="K6104" t="str">
        <f t="shared" si="95"/>
        <v>Non Irigasi</v>
      </c>
      <c r="L6104" t="s">
        <v>327</v>
      </c>
    </row>
    <row r="6105" spans="1:12" x14ac:dyDescent="0.25">
      <c r="A6105" s="1">
        <v>6104</v>
      </c>
      <c r="B6105" s="3">
        <v>154</v>
      </c>
      <c r="C6105" s="1">
        <v>98</v>
      </c>
      <c r="D6105" s="1">
        <v>16</v>
      </c>
      <c r="E6105" s="1">
        <v>16</v>
      </c>
      <c r="F6105" s="1">
        <v>0</v>
      </c>
      <c r="G6105">
        <f>VLOOKUP(C6105,reference!$A$1:$E$310,5,FALSE)</f>
        <v>5305040</v>
      </c>
      <c r="H6105" t="str">
        <f>VLOOKUP(C6105,reference!$A$1:$E$310,4,FALSE)</f>
        <v>INSANA</v>
      </c>
      <c r="I6105" t="str">
        <f>VLOOKUP($D6105,reference!$G$1:$H$25,2,FALSE)</f>
        <v>Pemukiman</v>
      </c>
      <c r="J6105" t="str">
        <f>VLOOKUP($E6105,reference!$G$1:$H$25,2,FALSE)</f>
        <v>Pemukiman</v>
      </c>
      <c r="K6105" t="str">
        <f t="shared" si="95"/>
        <v>Non Irigasi</v>
      </c>
      <c r="L6105" t="s">
        <v>327</v>
      </c>
    </row>
    <row r="6106" spans="1:12" x14ac:dyDescent="0.25">
      <c r="A6106" s="1">
        <v>6105</v>
      </c>
      <c r="B6106" s="3">
        <v>205</v>
      </c>
      <c r="C6106" s="1">
        <v>301</v>
      </c>
      <c r="D6106" s="1">
        <v>12</v>
      </c>
      <c r="E6106" s="1">
        <v>16</v>
      </c>
      <c r="F6106" s="1">
        <v>0</v>
      </c>
      <c r="G6106">
        <f>VLOOKUP(C6106,reference!$A$1:$E$310,5,FALSE)</f>
        <v>5321100</v>
      </c>
      <c r="H6106" t="str">
        <f>VLOOKUP(C6106,reference!$A$1:$E$310,4,FALSE)</f>
        <v>MALAKA TIMUR</v>
      </c>
      <c r="I6106" t="str">
        <f>VLOOKUP($D6106,reference!$G$1:$H$25,2,FALSE)</f>
        <v>Pertanian lahan kering</v>
      </c>
      <c r="J6106" t="str">
        <f>VLOOKUP($E6106,reference!$G$1:$H$25,2,FALSE)</f>
        <v>Pemukiman</v>
      </c>
      <c r="K6106" t="str">
        <f t="shared" si="95"/>
        <v>Non Irigasi</v>
      </c>
      <c r="L6106" t="s">
        <v>327</v>
      </c>
    </row>
    <row r="6107" spans="1:12" x14ac:dyDescent="0.25">
      <c r="A6107" s="1">
        <v>6106</v>
      </c>
      <c r="B6107" s="3">
        <v>2616</v>
      </c>
      <c r="C6107" s="1">
        <v>269</v>
      </c>
      <c r="D6107" s="1">
        <v>13</v>
      </c>
      <c r="E6107" s="1">
        <v>12</v>
      </c>
      <c r="F6107" s="1">
        <v>0</v>
      </c>
      <c r="G6107">
        <f>VLOOKUP(C6107,reference!$A$1:$E$310,5,FALSE)</f>
        <v>5317081</v>
      </c>
      <c r="H6107" t="str">
        <f>VLOOKUP(C6107,reference!$A$1:$E$310,4,FALSE)</f>
        <v>KOTA TAMBOLAKA</v>
      </c>
      <c r="I6107" t="str">
        <f>VLOOKUP($D6107,reference!$G$1:$H$25,2,FALSE)</f>
        <v>Pertanian lahan kering  campur semak / kebun campur</v>
      </c>
      <c r="J6107" t="str">
        <f>VLOOKUP($E6107,reference!$G$1:$H$25,2,FALSE)</f>
        <v>Pertanian lahan kering</v>
      </c>
      <c r="K6107" t="str">
        <f t="shared" si="95"/>
        <v>Non Irigasi</v>
      </c>
      <c r="L6107" t="s">
        <v>327</v>
      </c>
    </row>
    <row r="6108" spans="1:12" x14ac:dyDescent="0.25">
      <c r="A6108" s="1">
        <v>6107</v>
      </c>
      <c r="B6108" s="3">
        <v>3</v>
      </c>
      <c r="C6108" s="1">
        <v>6</v>
      </c>
      <c r="D6108" s="1">
        <v>12</v>
      </c>
      <c r="E6108" s="1">
        <v>0</v>
      </c>
      <c r="F6108" s="1">
        <v>0</v>
      </c>
      <c r="G6108">
        <f>VLOOKUP(C6108,reference!$A$1:$E$310,5,FALSE)</f>
        <v>5301072</v>
      </c>
      <c r="H6108" t="str">
        <f>VLOOKUP(C6108,reference!$A$1:$E$310,4,FALSE)</f>
        <v>TANA RIGHU</v>
      </c>
      <c r="I6108" t="str">
        <f>VLOOKUP($D6108,reference!$G$1:$H$25,2,FALSE)</f>
        <v>Pertanian lahan kering</v>
      </c>
      <c r="J6108" t="str">
        <f>VLOOKUP($E6108,reference!$G$1:$H$25,2,FALSE)</f>
        <v>No data</v>
      </c>
      <c r="K6108" t="str">
        <f t="shared" si="95"/>
        <v>Non Irigasi</v>
      </c>
      <c r="L6108" t="s">
        <v>327</v>
      </c>
    </row>
    <row r="6109" spans="1:12" x14ac:dyDescent="0.25">
      <c r="A6109" s="1">
        <v>6108</v>
      </c>
      <c r="B6109" s="3">
        <v>2</v>
      </c>
      <c r="C6109" s="1">
        <v>258</v>
      </c>
      <c r="D6109" s="1">
        <v>0</v>
      </c>
      <c r="E6109" s="1">
        <v>18</v>
      </c>
      <c r="F6109" s="1">
        <v>0</v>
      </c>
      <c r="G6109">
        <f>VLOOKUP(C6109,reference!$A$1:$E$310,5,FALSE)</f>
        <v>5316040</v>
      </c>
      <c r="H6109" t="str">
        <f>VLOOKUP(C6109,reference!$A$1:$E$310,4,FALSE)</f>
        <v>MAMBORO</v>
      </c>
      <c r="I6109" t="str">
        <f>VLOOKUP($D6109,reference!$G$1:$H$25,2,FALSE)</f>
        <v>No data</v>
      </c>
      <c r="J6109" t="str">
        <f>VLOOKUP($E6109,reference!$G$1:$H$25,2,FALSE)</f>
        <v>Lahan terbuka</v>
      </c>
      <c r="K6109" t="str">
        <f t="shared" si="95"/>
        <v>Non Irigasi</v>
      </c>
      <c r="L6109" t="s">
        <v>327</v>
      </c>
    </row>
    <row r="6110" spans="1:12" x14ac:dyDescent="0.25">
      <c r="A6110" s="1">
        <v>6109</v>
      </c>
      <c r="B6110" s="3">
        <v>2</v>
      </c>
      <c r="C6110" s="1">
        <v>258</v>
      </c>
      <c r="D6110" s="1">
        <v>16</v>
      </c>
      <c r="E6110" s="1">
        <v>11</v>
      </c>
      <c r="F6110" s="1">
        <v>0</v>
      </c>
      <c r="G6110">
        <f>VLOOKUP(C6110,reference!$A$1:$E$310,5,FALSE)</f>
        <v>5316040</v>
      </c>
      <c r="H6110" t="str">
        <f>VLOOKUP(C6110,reference!$A$1:$E$310,4,FALSE)</f>
        <v>MAMBORO</v>
      </c>
      <c r="I6110" t="str">
        <f>VLOOKUP($D6110,reference!$G$1:$H$25,2,FALSE)</f>
        <v>Pemukiman</v>
      </c>
      <c r="J6110" t="str">
        <f>VLOOKUP($E6110,reference!$G$1:$H$25,2,FALSE)</f>
        <v>Savanna / Padang rumput</v>
      </c>
      <c r="K6110" t="str">
        <f t="shared" si="95"/>
        <v>Non Irigasi</v>
      </c>
      <c r="L6110" t="s">
        <v>327</v>
      </c>
    </row>
    <row r="6111" spans="1:12" x14ac:dyDescent="0.25">
      <c r="A6111" s="1">
        <v>6110</v>
      </c>
      <c r="B6111" s="3">
        <v>53</v>
      </c>
      <c r="C6111" s="1">
        <v>258</v>
      </c>
      <c r="D6111" s="1">
        <v>16</v>
      </c>
      <c r="E6111" s="1">
        <v>16</v>
      </c>
      <c r="F6111" s="1">
        <v>0</v>
      </c>
      <c r="G6111">
        <f>VLOOKUP(C6111,reference!$A$1:$E$310,5,FALSE)</f>
        <v>5316040</v>
      </c>
      <c r="H6111" t="str">
        <f>VLOOKUP(C6111,reference!$A$1:$E$310,4,FALSE)</f>
        <v>MAMBORO</v>
      </c>
      <c r="I6111" t="str">
        <f>VLOOKUP($D6111,reference!$G$1:$H$25,2,FALSE)</f>
        <v>Pemukiman</v>
      </c>
      <c r="J6111" t="str">
        <f>VLOOKUP($E6111,reference!$G$1:$H$25,2,FALSE)</f>
        <v>Pemukiman</v>
      </c>
      <c r="K6111" t="str">
        <f t="shared" si="95"/>
        <v>Non Irigasi</v>
      </c>
      <c r="L6111" t="s">
        <v>327</v>
      </c>
    </row>
    <row r="6112" spans="1:12" x14ac:dyDescent="0.25">
      <c r="A6112" s="1">
        <v>6111</v>
      </c>
      <c r="B6112" s="3">
        <v>1</v>
      </c>
      <c r="C6112" s="1">
        <v>258</v>
      </c>
      <c r="D6112" s="1">
        <v>16</v>
      </c>
      <c r="E6112" s="1">
        <v>6</v>
      </c>
      <c r="F6112" s="1">
        <v>0</v>
      </c>
      <c r="G6112">
        <f>VLOOKUP(C6112,reference!$A$1:$E$310,5,FALSE)</f>
        <v>5316040</v>
      </c>
      <c r="H6112" t="str">
        <f>VLOOKUP(C6112,reference!$A$1:$E$310,4,FALSE)</f>
        <v>MAMBORO</v>
      </c>
      <c r="I6112" t="str">
        <f>VLOOKUP($D6112,reference!$G$1:$H$25,2,FALSE)</f>
        <v>Pemukiman</v>
      </c>
      <c r="J6112" t="str">
        <f>VLOOKUP($E6112,reference!$G$1:$H$25,2,FALSE)</f>
        <v>Hutan mangrove sekunder</v>
      </c>
      <c r="K6112" t="str">
        <f t="shared" si="95"/>
        <v>Non Irigasi</v>
      </c>
      <c r="L6112" t="s">
        <v>327</v>
      </c>
    </row>
    <row r="6113" spans="1:12" x14ac:dyDescent="0.25">
      <c r="A6113" s="1">
        <v>6112</v>
      </c>
      <c r="B6113" s="3">
        <v>241</v>
      </c>
      <c r="C6113" s="1">
        <v>101</v>
      </c>
      <c r="D6113" s="1">
        <v>11</v>
      </c>
      <c r="E6113" s="1">
        <v>2</v>
      </c>
      <c r="F6113" s="1">
        <v>0</v>
      </c>
      <c r="G6113">
        <f>VLOOKUP(C6113,reference!$A$1:$E$310,5,FALSE)</f>
        <v>5305043</v>
      </c>
      <c r="H6113" t="str">
        <f>VLOOKUP(C6113,reference!$A$1:$E$310,4,FALSE)</f>
        <v>INSANA TENGAH</v>
      </c>
      <c r="I6113" t="str">
        <f>VLOOKUP($D6113,reference!$G$1:$H$25,2,FALSE)</f>
        <v>Savanna / Padang rumput</v>
      </c>
      <c r="J6113" t="str">
        <f>VLOOKUP($E6113,reference!$G$1:$H$25,2,FALSE)</f>
        <v>Hutan lahan kering sekunder / bekas tebangan</v>
      </c>
      <c r="K6113" t="str">
        <f t="shared" si="95"/>
        <v>Non Irigasi</v>
      </c>
      <c r="L6113" t="s">
        <v>327</v>
      </c>
    </row>
    <row r="6114" spans="1:12" x14ac:dyDescent="0.25">
      <c r="A6114" s="1">
        <v>6113</v>
      </c>
      <c r="B6114" s="3">
        <v>28</v>
      </c>
      <c r="C6114" s="1">
        <v>101</v>
      </c>
      <c r="D6114" s="1">
        <v>11</v>
      </c>
      <c r="E6114" s="1">
        <v>13</v>
      </c>
      <c r="F6114" s="1">
        <v>0</v>
      </c>
      <c r="G6114">
        <f>VLOOKUP(C6114,reference!$A$1:$E$310,5,FALSE)</f>
        <v>5305043</v>
      </c>
      <c r="H6114" t="str">
        <f>VLOOKUP(C6114,reference!$A$1:$E$310,4,FALSE)</f>
        <v>INSANA TENGAH</v>
      </c>
      <c r="I6114" t="str">
        <f>VLOOKUP($D6114,reference!$G$1:$H$25,2,FALSE)</f>
        <v>Savanna / Padang rumput</v>
      </c>
      <c r="J6114" t="str">
        <f>VLOOKUP($E6114,reference!$G$1:$H$25,2,FALSE)</f>
        <v>Pertanian lahan kering  campur semak / kebun campur</v>
      </c>
      <c r="K6114" t="str">
        <f t="shared" si="95"/>
        <v>Non Irigasi</v>
      </c>
      <c r="L6114" t="s">
        <v>327</v>
      </c>
    </row>
    <row r="6115" spans="1:12" x14ac:dyDescent="0.25">
      <c r="A6115" s="1">
        <v>6114</v>
      </c>
      <c r="B6115" s="3">
        <v>1092</v>
      </c>
      <c r="C6115" s="1">
        <v>302</v>
      </c>
      <c r="D6115" s="1">
        <v>2</v>
      </c>
      <c r="E6115" s="1">
        <v>2</v>
      </c>
      <c r="F6115" s="1">
        <v>0</v>
      </c>
      <c r="G6115">
        <f>VLOOKUP(C6115,reference!$A$1:$E$310,5,FALSE)</f>
        <v>5321110</v>
      </c>
      <c r="H6115" t="str">
        <f>VLOOKUP(C6115,reference!$A$1:$E$310,4,FALSE)</f>
        <v>KOBALIMA</v>
      </c>
      <c r="I6115" t="str">
        <f>VLOOKUP($D6115,reference!$G$1:$H$25,2,FALSE)</f>
        <v>Hutan lahan kering sekunder / bekas tebangan</v>
      </c>
      <c r="J6115" t="str">
        <f>VLOOKUP($E6115,reference!$G$1:$H$25,2,FALSE)</f>
        <v>Hutan lahan kering sekunder / bekas tebangan</v>
      </c>
      <c r="K6115" t="str">
        <f t="shared" si="95"/>
        <v>Non Irigasi</v>
      </c>
      <c r="L6115" t="s">
        <v>327</v>
      </c>
    </row>
    <row r="6116" spans="1:12" x14ac:dyDescent="0.25">
      <c r="A6116" s="1">
        <v>6115</v>
      </c>
      <c r="B6116" s="3">
        <v>5</v>
      </c>
      <c r="C6116" s="1">
        <v>268</v>
      </c>
      <c r="D6116" s="1">
        <v>13</v>
      </c>
      <c r="E6116" s="1">
        <v>0</v>
      </c>
      <c r="F6116" s="1">
        <v>0</v>
      </c>
      <c r="G6116">
        <f>VLOOKUP(C6116,reference!$A$1:$E$310,5,FALSE)</f>
        <v>5317080</v>
      </c>
      <c r="H6116" t="str">
        <f>VLOOKUP(C6116,reference!$A$1:$E$310,4,FALSE)</f>
        <v>LOURA</v>
      </c>
      <c r="I6116" t="str">
        <f>VLOOKUP($D6116,reference!$G$1:$H$25,2,FALSE)</f>
        <v>Pertanian lahan kering  campur semak / kebun campur</v>
      </c>
      <c r="J6116" t="str">
        <f>VLOOKUP($E6116,reference!$G$1:$H$25,2,FALSE)</f>
        <v>No data</v>
      </c>
      <c r="K6116" t="str">
        <f t="shared" si="95"/>
        <v>Non Irigasi</v>
      </c>
      <c r="L6116" t="s">
        <v>327</v>
      </c>
    </row>
    <row r="6117" spans="1:12" x14ac:dyDescent="0.25">
      <c r="A6117" s="1">
        <v>6116</v>
      </c>
      <c r="B6117" s="3">
        <v>1200</v>
      </c>
      <c r="C6117" s="1">
        <v>268</v>
      </c>
      <c r="D6117" s="1">
        <v>13</v>
      </c>
      <c r="E6117" s="1">
        <v>12</v>
      </c>
      <c r="F6117" s="1">
        <v>0</v>
      </c>
      <c r="G6117">
        <f>VLOOKUP(C6117,reference!$A$1:$E$310,5,FALSE)</f>
        <v>5317080</v>
      </c>
      <c r="H6117" t="str">
        <f>VLOOKUP(C6117,reference!$A$1:$E$310,4,FALSE)</f>
        <v>LOURA</v>
      </c>
      <c r="I6117" t="str">
        <f>VLOOKUP($D6117,reference!$G$1:$H$25,2,FALSE)</f>
        <v>Pertanian lahan kering  campur semak / kebun campur</v>
      </c>
      <c r="J6117" t="str">
        <f>VLOOKUP($E6117,reference!$G$1:$H$25,2,FALSE)</f>
        <v>Pertanian lahan kering</v>
      </c>
      <c r="K6117" t="str">
        <f t="shared" si="95"/>
        <v>Non Irigasi</v>
      </c>
      <c r="L6117" t="s">
        <v>327</v>
      </c>
    </row>
    <row r="6118" spans="1:12" x14ac:dyDescent="0.25">
      <c r="A6118" s="1">
        <v>6117</v>
      </c>
      <c r="B6118" s="3">
        <v>12</v>
      </c>
      <c r="C6118" s="1">
        <v>6</v>
      </c>
      <c r="D6118" s="1">
        <v>12</v>
      </c>
      <c r="E6118" s="1">
        <v>11</v>
      </c>
      <c r="F6118" s="1">
        <v>0</v>
      </c>
      <c r="G6118">
        <f>VLOOKUP(C6118,reference!$A$1:$E$310,5,FALSE)</f>
        <v>5301072</v>
      </c>
      <c r="H6118" t="str">
        <f>VLOOKUP(C6118,reference!$A$1:$E$310,4,FALSE)</f>
        <v>TANA RIGHU</v>
      </c>
      <c r="I6118" t="str">
        <f>VLOOKUP($D6118,reference!$G$1:$H$25,2,FALSE)</f>
        <v>Pertanian lahan kering</v>
      </c>
      <c r="J6118" t="str">
        <f>VLOOKUP($E6118,reference!$G$1:$H$25,2,FALSE)</f>
        <v>Savanna / Padang rumput</v>
      </c>
      <c r="K6118" t="str">
        <f t="shared" si="95"/>
        <v>Non Irigasi</v>
      </c>
      <c r="L6118" t="s">
        <v>327</v>
      </c>
    </row>
    <row r="6119" spans="1:12" x14ac:dyDescent="0.25">
      <c r="A6119" s="1">
        <v>6118</v>
      </c>
      <c r="B6119" s="3">
        <v>296</v>
      </c>
      <c r="C6119" s="1">
        <v>88</v>
      </c>
      <c r="D6119" s="1">
        <v>11</v>
      </c>
      <c r="E6119" s="1">
        <v>9</v>
      </c>
      <c r="F6119" s="1">
        <v>0</v>
      </c>
      <c r="G6119">
        <f>VLOOKUP(C6119,reference!$A$1:$E$310,5,FALSE)</f>
        <v>5305013</v>
      </c>
      <c r="H6119" t="str">
        <f>VLOOKUP(C6119,reference!$A$1:$E$310,4,FALSE)</f>
        <v>MUTIS</v>
      </c>
      <c r="I6119" t="str">
        <f>VLOOKUP($D6119,reference!$G$1:$H$25,2,FALSE)</f>
        <v>Savanna / Padang rumput</v>
      </c>
      <c r="J6119" t="str">
        <f>VLOOKUP($E6119,reference!$G$1:$H$25,2,FALSE)</f>
        <v>Semak belukar</v>
      </c>
      <c r="K6119" t="str">
        <f t="shared" si="95"/>
        <v>Non Irigasi</v>
      </c>
      <c r="L6119" t="s">
        <v>327</v>
      </c>
    </row>
    <row r="6120" spans="1:12" x14ac:dyDescent="0.25">
      <c r="A6120" s="1">
        <v>6119</v>
      </c>
      <c r="B6120" s="3">
        <v>375</v>
      </c>
      <c r="C6120" s="1">
        <v>101</v>
      </c>
      <c r="D6120" s="1">
        <v>11</v>
      </c>
      <c r="E6120" s="1">
        <v>12</v>
      </c>
      <c r="F6120" s="1">
        <v>0</v>
      </c>
      <c r="G6120">
        <f>VLOOKUP(C6120,reference!$A$1:$E$310,5,FALSE)</f>
        <v>5305043</v>
      </c>
      <c r="H6120" t="str">
        <f>VLOOKUP(C6120,reference!$A$1:$E$310,4,FALSE)</f>
        <v>INSANA TENGAH</v>
      </c>
      <c r="I6120" t="str">
        <f>VLOOKUP($D6120,reference!$G$1:$H$25,2,FALSE)</f>
        <v>Savanna / Padang rumput</v>
      </c>
      <c r="J6120" t="str">
        <f>VLOOKUP($E6120,reference!$G$1:$H$25,2,FALSE)</f>
        <v>Pertanian lahan kering</v>
      </c>
      <c r="K6120" t="str">
        <f t="shared" si="95"/>
        <v>Non Irigasi</v>
      </c>
      <c r="L6120" t="s">
        <v>327</v>
      </c>
    </row>
    <row r="6121" spans="1:12" x14ac:dyDescent="0.25">
      <c r="A6121" s="1">
        <v>6120</v>
      </c>
      <c r="B6121" s="3">
        <v>41</v>
      </c>
      <c r="C6121" s="1">
        <v>268</v>
      </c>
      <c r="D6121" s="1">
        <v>6</v>
      </c>
      <c r="E6121" s="1">
        <v>6</v>
      </c>
      <c r="F6121" s="1">
        <v>0</v>
      </c>
      <c r="G6121">
        <f>VLOOKUP(C6121,reference!$A$1:$E$310,5,FALSE)</f>
        <v>5317080</v>
      </c>
      <c r="H6121" t="str">
        <f>VLOOKUP(C6121,reference!$A$1:$E$310,4,FALSE)</f>
        <v>LOURA</v>
      </c>
      <c r="I6121" t="str">
        <f>VLOOKUP($D6121,reference!$G$1:$H$25,2,FALSE)</f>
        <v>Hutan mangrove sekunder</v>
      </c>
      <c r="J6121" t="str">
        <f>VLOOKUP($E6121,reference!$G$1:$H$25,2,FALSE)</f>
        <v>Hutan mangrove sekunder</v>
      </c>
      <c r="K6121" t="str">
        <f t="shared" si="95"/>
        <v>Non Irigasi</v>
      </c>
      <c r="L6121" t="s">
        <v>327</v>
      </c>
    </row>
    <row r="6122" spans="1:12" x14ac:dyDescent="0.25">
      <c r="A6122" s="1">
        <v>6121</v>
      </c>
      <c r="B6122" s="3">
        <v>246</v>
      </c>
      <c r="C6122" s="1">
        <v>268</v>
      </c>
      <c r="D6122" s="1">
        <v>18</v>
      </c>
      <c r="E6122" s="1">
        <v>12</v>
      </c>
      <c r="F6122" s="1">
        <v>0</v>
      </c>
      <c r="G6122">
        <f>VLOOKUP(C6122,reference!$A$1:$E$310,5,FALSE)</f>
        <v>5317080</v>
      </c>
      <c r="H6122" t="str">
        <f>VLOOKUP(C6122,reference!$A$1:$E$310,4,FALSE)</f>
        <v>LOURA</v>
      </c>
      <c r="I6122" t="str">
        <f>VLOOKUP($D6122,reference!$G$1:$H$25,2,FALSE)</f>
        <v>Lahan terbuka</v>
      </c>
      <c r="J6122" t="str">
        <f>VLOOKUP($E6122,reference!$G$1:$H$25,2,FALSE)</f>
        <v>Pertanian lahan kering</v>
      </c>
      <c r="K6122" t="str">
        <f t="shared" si="95"/>
        <v>Non Irigasi</v>
      </c>
      <c r="L6122" t="s">
        <v>327</v>
      </c>
    </row>
    <row r="6123" spans="1:12" x14ac:dyDescent="0.25">
      <c r="A6123" s="1">
        <v>6122</v>
      </c>
      <c r="B6123" s="3">
        <v>3082</v>
      </c>
      <c r="C6123" s="1">
        <v>6</v>
      </c>
      <c r="D6123" s="1">
        <v>11</v>
      </c>
      <c r="E6123" s="1">
        <v>11</v>
      </c>
      <c r="F6123" s="1">
        <v>0</v>
      </c>
      <c r="G6123">
        <f>VLOOKUP(C6123,reference!$A$1:$E$310,5,FALSE)</f>
        <v>5301072</v>
      </c>
      <c r="H6123" t="str">
        <f>VLOOKUP(C6123,reference!$A$1:$E$310,4,FALSE)</f>
        <v>TANA RIGHU</v>
      </c>
      <c r="I6123" t="str">
        <f>VLOOKUP($D6123,reference!$G$1:$H$25,2,FALSE)</f>
        <v>Savanna / Padang rumput</v>
      </c>
      <c r="J6123" t="str">
        <f>VLOOKUP($E6123,reference!$G$1:$H$25,2,FALSE)</f>
        <v>Savanna / Padang rumput</v>
      </c>
      <c r="K6123" t="str">
        <f t="shared" si="95"/>
        <v>Non Irigasi</v>
      </c>
      <c r="L6123" t="s">
        <v>327</v>
      </c>
    </row>
    <row r="6124" spans="1:12" x14ac:dyDescent="0.25">
      <c r="A6124" s="1">
        <v>6123</v>
      </c>
      <c r="B6124" s="3">
        <v>2591</v>
      </c>
      <c r="C6124" s="1">
        <v>93</v>
      </c>
      <c r="D6124" s="1">
        <v>2</v>
      </c>
      <c r="E6124" s="1">
        <v>13</v>
      </c>
      <c r="F6124" s="1">
        <v>0</v>
      </c>
      <c r="G6124">
        <f>VLOOKUP(C6124,reference!$A$1:$E$310,5,FALSE)</f>
        <v>5305024</v>
      </c>
      <c r="H6124" t="str">
        <f>VLOOKUP(C6124,reference!$A$1:$E$310,4,FALSE)</f>
        <v>BIKOMI NILULAT</v>
      </c>
      <c r="I6124" t="str">
        <f>VLOOKUP($D6124,reference!$G$1:$H$25,2,FALSE)</f>
        <v>Hutan lahan kering sekunder / bekas tebangan</v>
      </c>
      <c r="J6124" t="str">
        <f>VLOOKUP($E6124,reference!$G$1:$H$25,2,FALSE)</f>
        <v>Pertanian lahan kering  campur semak / kebun campur</v>
      </c>
      <c r="K6124" t="str">
        <f t="shared" si="95"/>
        <v>Non Irigasi</v>
      </c>
      <c r="L6124" t="s">
        <v>328</v>
      </c>
    </row>
    <row r="6125" spans="1:12" x14ac:dyDescent="0.25">
      <c r="A6125" s="1">
        <v>6124</v>
      </c>
      <c r="B6125" s="3">
        <v>2</v>
      </c>
      <c r="C6125" s="1">
        <v>300</v>
      </c>
      <c r="D6125" s="1">
        <v>14</v>
      </c>
      <c r="E6125" s="1">
        <v>11</v>
      </c>
      <c r="F6125" s="1">
        <v>0</v>
      </c>
      <c r="G6125">
        <f>VLOOKUP(C6125,reference!$A$1:$E$310,5,FALSE)</f>
        <v>5321090</v>
      </c>
      <c r="H6125" t="str">
        <f>VLOOKUP(C6125,reference!$A$1:$E$310,4,FALSE)</f>
        <v>LAEN MANEN</v>
      </c>
      <c r="I6125" t="str">
        <f>VLOOKUP($D6125,reference!$G$1:$H$25,2,FALSE)</f>
        <v>Sawah</v>
      </c>
      <c r="J6125" t="str">
        <f>VLOOKUP($E6125,reference!$G$1:$H$25,2,FALSE)</f>
        <v>Savanna / Padang rumput</v>
      </c>
      <c r="K6125" t="str">
        <f t="shared" si="95"/>
        <v>Non Irigasi</v>
      </c>
      <c r="L6125" t="s">
        <v>327</v>
      </c>
    </row>
    <row r="6126" spans="1:12" x14ac:dyDescent="0.25">
      <c r="A6126" s="1">
        <v>6125</v>
      </c>
      <c r="B6126" s="3">
        <v>33</v>
      </c>
      <c r="C6126" s="1">
        <v>301</v>
      </c>
      <c r="D6126" s="1">
        <v>9</v>
      </c>
      <c r="E6126" s="1">
        <v>16</v>
      </c>
      <c r="F6126" s="1">
        <v>0</v>
      </c>
      <c r="G6126">
        <f>VLOOKUP(C6126,reference!$A$1:$E$310,5,FALSE)</f>
        <v>5321100</v>
      </c>
      <c r="H6126" t="str">
        <f>VLOOKUP(C6126,reference!$A$1:$E$310,4,FALSE)</f>
        <v>MALAKA TIMUR</v>
      </c>
      <c r="I6126" t="str">
        <f>VLOOKUP($D6126,reference!$G$1:$H$25,2,FALSE)</f>
        <v>Semak belukar</v>
      </c>
      <c r="J6126" t="str">
        <f>VLOOKUP($E6126,reference!$G$1:$H$25,2,FALSE)</f>
        <v>Pemukiman</v>
      </c>
      <c r="K6126" t="str">
        <f t="shared" si="95"/>
        <v>Non Irigasi</v>
      </c>
      <c r="L6126" t="s">
        <v>327</v>
      </c>
    </row>
    <row r="6127" spans="1:12" x14ac:dyDescent="0.25">
      <c r="A6127" s="1">
        <v>6126</v>
      </c>
      <c r="B6127" s="3">
        <v>15</v>
      </c>
      <c r="C6127" s="1">
        <v>268</v>
      </c>
      <c r="D6127" s="1">
        <v>0</v>
      </c>
      <c r="E6127" s="1">
        <v>12</v>
      </c>
      <c r="F6127" s="1">
        <v>0</v>
      </c>
      <c r="G6127">
        <f>VLOOKUP(C6127,reference!$A$1:$E$310,5,FALSE)</f>
        <v>5317080</v>
      </c>
      <c r="H6127" t="str">
        <f>VLOOKUP(C6127,reference!$A$1:$E$310,4,FALSE)</f>
        <v>LOURA</v>
      </c>
      <c r="I6127" t="str">
        <f>VLOOKUP($D6127,reference!$G$1:$H$25,2,FALSE)</f>
        <v>No data</v>
      </c>
      <c r="J6127" t="str">
        <f>VLOOKUP($E6127,reference!$G$1:$H$25,2,FALSE)</f>
        <v>Pertanian lahan kering</v>
      </c>
      <c r="K6127" t="str">
        <f t="shared" si="95"/>
        <v>Non Irigasi</v>
      </c>
      <c r="L6127" t="s">
        <v>327</v>
      </c>
    </row>
    <row r="6128" spans="1:12" x14ac:dyDescent="0.25">
      <c r="A6128" s="1">
        <v>6127</v>
      </c>
      <c r="B6128" s="3">
        <v>4</v>
      </c>
      <c r="C6128" s="1">
        <v>268</v>
      </c>
      <c r="D6128" s="1">
        <v>9</v>
      </c>
      <c r="E6128" s="1">
        <v>13</v>
      </c>
      <c r="F6128" s="1">
        <v>0</v>
      </c>
      <c r="G6128">
        <f>VLOOKUP(C6128,reference!$A$1:$E$310,5,FALSE)</f>
        <v>5317080</v>
      </c>
      <c r="H6128" t="str">
        <f>VLOOKUP(C6128,reference!$A$1:$E$310,4,FALSE)</f>
        <v>LOURA</v>
      </c>
      <c r="I6128" t="str">
        <f>VLOOKUP($D6128,reference!$G$1:$H$25,2,FALSE)</f>
        <v>Semak belukar</v>
      </c>
      <c r="J6128" t="str">
        <f>VLOOKUP($E6128,reference!$G$1:$H$25,2,FALSE)</f>
        <v>Pertanian lahan kering  campur semak / kebun campur</v>
      </c>
      <c r="K6128" t="str">
        <f t="shared" si="95"/>
        <v>Non Irigasi</v>
      </c>
      <c r="L6128" t="s">
        <v>327</v>
      </c>
    </row>
    <row r="6129" spans="1:12" x14ac:dyDescent="0.25">
      <c r="A6129" s="1">
        <v>6128</v>
      </c>
      <c r="B6129" s="3">
        <v>4</v>
      </c>
      <c r="C6129" s="1">
        <v>258</v>
      </c>
      <c r="D6129" s="1">
        <v>18</v>
      </c>
      <c r="E6129" s="1">
        <v>16</v>
      </c>
      <c r="F6129" s="1">
        <v>0</v>
      </c>
      <c r="G6129">
        <f>VLOOKUP(C6129,reference!$A$1:$E$310,5,FALSE)</f>
        <v>5316040</v>
      </c>
      <c r="H6129" t="str">
        <f>VLOOKUP(C6129,reference!$A$1:$E$310,4,FALSE)</f>
        <v>MAMBORO</v>
      </c>
      <c r="I6129" t="str">
        <f>VLOOKUP($D6129,reference!$G$1:$H$25,2,FALSE)</f>
        <v>Lahan terbuka</v>
      </c>
      <c r="J6129" t="str">
        <f>VLOOKUP($E6129,reference!$G$1:$H$25,2,FALSE)</f>
        <v>Pemukiman</v>
      </c>
      <c r="K6129" t="str">
        <f t="shared" si="95"/>
        <v>Non Irigasi</v>
      </c>
      <c r="L6129" t="s">
        <v>327</v>
      </c>
    </row>
    <row r="6130" spans="1:12" x14ac:dyDescent="0.25">
      <c r="A6130" s="1">
        <v>6129</v>
      </c>
      <c r="B6130" s="3">
        <v>1</v>
      </c>
      <c r="C6130" s="1">
        <v>102</v>
      </c>
      <c r="D6130" s="1">
        <v>11</v>
      </c>
      <c r="E6130" s="1">
        <v>13</v>
      </c>
      <c r="F6130" s="1">
        <v>0</v>
      </c>
      <c r="G6130">
        <f>VLOOKUP(C6130,reference!$A$1:$E$310,5,FALSE)</f>
        <v>5305044</v>
      </c>
      <c r="H6130" t="str">
        <f>VLOOKUP(C6130,reference!$A$1:$E$310,4,FALSE)</f>
        <v>INSANA FAFINESU</v>
      </c>
      <c r="I6130" t="str">
        <f>VLOOKUP($D6130,reference!$G$1:$H$25,2,FALSE)</f>
        <v>Savanna / Padang rumput</v>
      </c>
      <c r="J6130" t="str">
        <f>VLOOKUP($E6130,reference!$G$1:$H$25,2,FALSE)</f>
        <v>Pertanian lahan kering  campur semak / kebun campur</v>
      </c>
      <c r="K6130" t="str">
        <f t="shared" si="95"/>
        <v>Non Irigasi</v>
      </c>
      <c r="L6130" t="s">
        <v>327</v>
      </c>
    </row>
    <row r="6131" spans="1:12" x14ac:dyDescent="0.25">
      <c r="A6131" s="1">
        <v>6130</v>
      </c>
      <c r="B6131" s="3">
        <v>255</v>
      </c>
      <c r="C6131" s="1">
        <v>98</v>
      </c>
      <c r="D6131" s="1">
        <v>13</v>
      </c>
      <c r="E6131" s="1">
        <v>16</v>
      </c>
      <c r="F6131" s="1">
        <v>0</v>
      </c>
      <c r="G6131">
        <f>VLOOKUP(C6131,reference!$A$1:$E$310,5,FALSE)</f>
        <v>5305040</v>
      </c>
      <c r="H6131" t="str">
        <f>VLOOKUP(C6131,reference!$A$1:$E$310,4,FALSE)</f>
        <v>INSANA</v>
      </c>
      <c r="I6131" t="str">
        <f>VLOOKUP($D6131,reference!$G$1:$H$25,2,FALSE)</f>
        <v>Pertanian lahan kering  campur semak / kebun campur</v>
      </c>
      <c r="J6131" t="str">
        <f>VLOOKUP($E6131,reference!$G$1:$H$25,2,FALSE)</f>
        <v>Pemukiman</v>
      </c>
      <c r="K6131" t="str">
        <f t="shared" si="95"/>
        <v>Non Irigasi</v>
      </c>
      <c r="L6131" t="s">
        <v>327</v>
      </c>
    </row>
    <row r="6132" spans="1:12" x14ac:dyDescent="0.25">
      <c r="A6132" s="1">
        <v>6131</v>
      </c>
      <c r="B6132" s="3">
        <v>66</v>
      </c>
      <c r="C6132" s="1">
        <v>104</v>
      </c>
      <c r="D6132" s="1">
        <v>2</v>
      </c>
      <c r="E6132" s="1">
        <v>9</v>
      </c>
      <c r="F6132" s="1">
        <v>0</v>
      </c>
      <c r="G6132">
        <f>VLOOKUP(C6132,reference!$A$1:$E$310,5,FALSE)</f>
        <v>5305051</v>
      </c>
      <c r="H6132" t="str">
        <f>VLOOKUP(C6132,reference!$A$1:$E$310,4,FALSE)</f>
        <v>BIBOKI TANPAH</v>
      </c>
      <c r="I6132" t="str">
        <f>VLOOKUP($D6132,reference!$G$1:$H$25,2,FALSE)</f>
        <v>Hutan lahan kering sekunder / bekas tebangan</v>
      </c>
      <c r="J6132" t="str">
        <f>VLOOKUP($E6132,reference!$G$1:$H$25,2,FALSE)</f>
        <v>Semak belukar</v>
      </c>
      <c r="K6132" t="str">
        <f t="shared" si="95"/>
        <v>Non Irigasi</v>
      </c>
      <c r="L6132" t="s">
        <v>328</v>
      </c>
    </row>
    <row r="6133" spans="1:12" x14ac:dyDescent="0.25">
      <c r="A6133" s="1">
        <v>6132</v>
      </c>
      <c r="B6133" s="3">
        <v>363</v>
      </c>
      <c r="C6133" s="1">
        <v>98</v>
      </c>
      <c r="D6133" s="1">
        <v>12</v>
      </c>
      <c r="E6133" s="1">
        <v>14</v>
      </c>
      <c r="F6133" s="1">
        <v>0</v>
      </c>
      <c r="G6133">
        <f>VLOOKUP(C6133,reference!$A$1:$E$310,5,FALSE)</f>
        <v>5305040</v>
      </c>
      <c r="H6133" t="str">
        <f>VLOOKUP(C6133,reference!$A$1:$E$310,4,FALSE)</f>
        <v>INSANA</v>
      </c>
      <c r="I6133" t="str">
        <f>VLOOKUP($D6133,reference!$G$1:$H$25,2,FALSE)</f>
        <v>Pertanian lahan kering</v>
      </c>
      <c r="J6133" t="str">
        <f>VLOOKUP($E6133,reference!$G$1:$H$25,2,FALSE)</f>
        <v>Sawah</v>
      </c>
      <c r="K6133" t="str">
        <f t="shared" si="95"/>
        <v>Non Irigasi</v>
      </c>
      <c r="L6133" t="s">
        <v>327</v>
      </c>
    </row>
    <row r="6134" spans="1:12" x14ac:dyDescent="0.25">
      <c r="A6134" s="1">
        <v>6133</v>
      </c>
      <c r="B6134" s="3">
        <v>377</v>
      </c>
      <c r="C6134" s="1">
        <v>98</v>
      </c>
      <c r="D6134" s="1">
        <v>12</v>
      </c>
      <c r="E6134" s="1">
        <v>11</v>
      </c>
      <c r="F6134" s="1">
        <v>0</v>
      </c>
      <c r="G6134">
        <f>VLOOKUP(C6134,reference!$A$1:$E$310,5,FALSE)</f>
        <v>5305040</v>
      </c>
      <c r="H6134" t="str">
        <f>VLOOKUP(C6134,reference!$A$1:$E$310,4,FALSE)</f>
        <v>INSANA</v>
      </c>
      <c r="I6134" t="str">
        <f>VLOOKUP($D6134,reference!$G$1:$H$25,2,FALSE)</f>
        <v>Pertanian lahan kering</v>
      </c>
      <c r="J6134" t="str">
        <f>VLOOKUP($E6134,reference!$G$1:$H$25,2,FALSE)</f>
        <v>Savanna / Padang rumput</v>
      </c>
      <c r="K6134" t="str">
        <f t="shared" si="95"/>
        <v>Non Irigasi</v>
      </c>
      <c r="L6134" t="s">
        <v>327</v>
      </c>
    </row>
    <row r="6135" spans="1:12" x14ac:dyDescent="0.25">
      <c r="A6135" s="1">
        <v>6134</v>
      </c>
      <c r="B6135" s="3">
        <v>1301</v>
      </c>
      <c r="C6135" s="1">
        <v>303</v>
      </c>
      <c r="D6135" s="1">
        <v>2</v>
      </c>
      <c r="E6135" s="1">
        <v>13</v>
      </c>
      <c r="F6135" s="1">
        <v>0</v>
      </c>
      <c r="G6135">
        <f>VLOOKUP(C6135,reference!$A$1:$E$310,5,FALSE)</f>
        <v>5321120</v>
      </c>
      <c r="H6135" t="str">
        <f>VLOOKUP(C6135,reference!$A$1:$E$310,4,FALSE)</f>
        <v>KOBALIMA TIMUR</v>
      </c>
      <c r="I6135" t="str">
        <f>VLOOKUP($D6135,reference!$G$1:$H$25,2,FALSE)</f>
        <v>Hutan lahan kering sekunder / bekas tebangan</v>
      </c>
      <c r="J6135" t="str">
        <f>VLOOKUP($E6135,reference!$G$1:$H$25,2,FALSE)</f>
        <v>Pertanian lahan kering  campur semak / kebun campur</v>
      </c>
      <c r="K6135" t="str">
        <f t="shared" si="95"/>
        <v>Non Irigasi</v>
      </c>
      <c r="L6135" t="s">
        <v>328</v>
      </c>
    </row>
    <row r="6136" spans="1:12" x14ac:dyDescent="0.25">
      <c r="A6136" s="1">
        <v>6135</v>
      </c>
      <c r="B6136" s="3">
        <v>1383</v>
      </c>
      <c r="C6136" s="1">
        <v>268</v>
      </c>
      <c r="D6136" s="1">
        <v>13</v>
      </c>
      <c r="E6136" s="1">
        <v>13</v>
      </c>
      <c r="F6136" s="1">
        <v>0</v>
      </c>
      <c r="G6136">
        <f>VLOOKUP(C6136,reference!$A$1:$E$310,5,FALSE)</f>
        <v>5317080</v>
      </c>
      <c r="H6136" t="str">
        <f>VLOOKUP(C6136,reference!$A$1:$E$310,4,FALSE)</f>
        <v>LOURA</v>
      </c>
      <c r="I6136" t="str">
        <f>VLOOKUP($D6136,reference!$G$1:$H$25,2,FALSE)</f>
        <v>Pertanian lahan kering  campur semak / kebun campur</v>
      </c>
      <c r="J6136" t="str">
        <f>VLOOKUP($E6136,reference!$G$1:$H$25,2,FALSE)</f>
        <v>Pertanian lahan kering  campur semak / kebun campur</v>
      </c>
      <c r="K6136" t="str">
        <f t="shared" si="95"/>
        <v>Non Irigasi</v>
      </c>
      <c r="L6136" t="s">
        <v>327</v>
      </c>
    </row>
    <row r="6137" spans="1:12" x14ac:dyDescent="0.25">
      <c r="A6137" s="1">
        <v>6136</v>
      </c>
      <c r="B6137" s="3">
        <v>11</v>
      </c>
      <c r="C6137" s="1">
        <v>268</v>
      </c>
      <c r="D6137" s="1">
        <v>11</v>
      </c>
      <c r="E6137" s="1">
        <v>6</v>
      </c>
      <c r="F6137" s="1">
        <v>0</v>
      </c>
      <c r="G6137">
        <f>VLOOKUP(C6137,reference!$A$1:$E$310,5,FALSE)</f>
        <v>5317080</v>
      </c>
      <c r="H6137" t="str">
        <f>VLOOKUP(C6137,reference!$A$1:$E$310,4,FALSE)</f>
        <v>LOURA</v>
      </c>
      <c r="I6137" t="str">
        <f>VLOOKUP($D6137,reference!$G$1:$H$25,2,FALSE)</f>
        <v>Savanna / Padang rumput</v>
      </c>
      <c r="J6137" t="str">
        <f>VLOOKUP($E6137,reference!$G$1:$H$25,2,FALSE)</f>
        <v>Hutan mangrove sekunder</v>
      </c>
      <c r="K6137" t="str">
        <f t="shared" si="95"/>
        <v>Non Irigasi</v>
      </c>
      <c r="L6137" t="s">
        <v>327</v>
      </c>
    </row>
    <row r="6138" spans="1:12" x14ac:dyDescent="0.25">
      <c r="A6138" s="1">
        <v>6137</v>
      </c>
      <c r="B6138" s="3">
        <v>299</v>
      </c>
      <c r="C6138" s="1">
        <v>52</v>
      </c>
      <c r="D6138" s="1">
        <v>18</v>
      </c>
      <c r="E6138" s="1">
        <v>2</v>
      </c>
      <c r="F6138" s="1">
        <v>0</v>
      </c>
      <c r="G6138">
        <f>VLOOKUP(C6138,reference!$A$1:$E$310,5,FALSE)</f>
        <v>5303192</v>
      </c>
      <c r="H6138" t="str">
        <f>VLOOKUP(C6138,reference!$A$1:$E$310,4,FALSE)</f>
        <v>AMFOANG TIMUR</v>
      </c>
      <c r="I6138" t="str">
        <f>VLOOKUP($D6138,reference!$G$1:$H$25,2,FALSE)</f>
        <v>Lahan terbuka</v>
      </c>
      <c r="J6138" t="str">
        <f>VLOOKUP($E6138,reference!$G$1:$H$25,2,FALSE)</f>
        <v>Hutan lahan kering sekunder / bekas tebangan</v>
      </c>
      <c r="K6138" t="str">
        <f t="shared" si="95"/>
        <v>Non Irigasi</v>
      </c>
      <c r="L6138" t="s">
        <v>327</v>
      </c>
    </row>
    <row r="6139" spans="1:12" x14ac:dyDescent="0.25">
      <c r="A6139" s="1">
        <v>6138</v>
      </c>
      <c r="B6139" s="3">
        <v>52</v>
      </c>
      <c r="C6139" s="1">
        <v>93</v>
      </c>
      <c r="D6139" s="1">
        <v>0</v>
      </c>
      <c r="E6139" s="1">
        <v>13</v>
      </c>
      <c r="F6139" s="1">
        <v>0</v>
      </c>
      <c r="G6139">
        <f>VLOOKUP(C6139,reference!$A$1:$E$310,5,FALSE)</f>
        <v>5305024</v>
      </c>
      <c r="H6139" t="str">
        <f>VLOOKUP(C6139,reference!$A$1:$E$310,4,FALSE)</f>
        <v>BIKOMI NILULAT</v>
      </c>
      <c r="I6139" t="str">
        <f>VLOOKUP($D6139,reference!$G$1:$H$25,2,FALSE)</f>
        <v>No data</v>
      </c>
      <c r="J6139" t="str">
        <f>VLOOKUP($E6139,reference!$G$1:$H$25,2,FALSE)</f>
        <v>Pertanian lahan kering  campur semak / kebun campur</v>
      </c>
      <c r="K6139" t="str">
        <f t="shared" si="95"/>
        <v>Non Irigasi</v>
      </c>
      <c r="L6139" t="s">
        <v>327</v>
      </c>
    </row>
    <row r="6140" spans="1:12" x14ac:dyDescent="0.25">
      <c r="A6140" s="1">
        <v>6139</v>
      </c>
      <c r="B6140" s="3">
        <v>4028</v>
      </c>
      <c r="C6140" s="1">
        <v>98</v>
      </c>
      <c r="D6140" s="1">
        <v>2</v>
      </c>
      <c r="E6140" s="1">
        <v>9</v>
      </c>
      <c r="F6140" s="1">
        <v>0</v>
      </c>
      <c r="G6140">
        <f>VLOOKUP(C6140,reference!$A$1:$E$310,5,FALSE)</f>
        <v>5305040</v>
      </c>
      <c r="H6140" t="str">
        <f>VLOOKUP(C6140,reference!$A$1:$E$310,4,FALSE)</f>
        <v>INSANA</v>
      </c>
      <c r="I6140" t="str">
        <f>VLOOKUP($D6140,reference!$G$1:$H$25,2,FALSE)</f>
        <v>Hutan lahan kering sekunder / bekas tebangan</v>
      </c>
      <c r="J6140" t="str">
        <f>VLOOKUP($E6140,reference!$G$1:$H$25,2,FALSE)</f>
        <v>Semak belukar</v>
      </c>
      <c r="K6140" t="str">
        <f t="shared" si="95"/>
        <v>Non Irigasi</v>
      </c>
      <c r="L6140" t="s">
        <v>328</v>
      </c>
    </row>
    <row r="6141" spans="1:12" x14ac:dyDescent="0.25">
      <c r="A6141" s="1">
        <v>6140</v>
      </c>
      <c r="B6141" s="3">
        <v>1</v>
      </c>
      <c r="C6141" s="1">
        <v>98</v>
      </c>
      <c r="D6141" s="1">
        <v>16</v>
      </c>
      <c r="E6141" s="1">
        <v>11</v>
      </c>
      <c r="F6141" s="1">
        <v>0</v>
      </c>
      <c r="G6141">
        <f>VLOOKUP(C6141,reference!$A$1:$E$310,5,FALSE)</f>
        <v>5305040</v>
      </c>
      <c r="H6141" t="str">
        <f>VLOOKUP(C6141,reference!$A$1:$E$310,4,FALSE)</f>
        <v>INSANA</v>
      </c>
      <c r="I6141" t="str">
        <f>VLOOKUP($D6141,reference!$G$1:$H$25,2,FALSE)</f>
        <v>Pemukiman</v>
      </c>
      <c r="J6141" t="str">
        <f>VLOOKUP($E6141,reference!$G$1:$H$25,2,FALSE)</f>
        <v>Savanna / Padang rumput</v>
      </c>
      <c r="K6141" t="str">
        <f t="shared" si="95"/>
        <v>Non Irigasi</v>
      </c>
      <c r="L6141" t="s">
        <v>327</v>
      </c>
    </row>
    <row r="6142" spans="1:12" x14ac:dyDescent="0.25">
      <c r="A6142" s="1">
        <v>6141</v>
      </c>
      <c r="B6142" s="3">
        <v>3</v>
      </c>
      <c r="C6142" s="1">
        <v>258</v>
      </c>
      <c r="D6142" s="1">
        <v>13</v>
      </c>
      <c r="E6142" s="1">
        <v>6</v>
      </c>
      <c r="F6142" s="1">
        <v>0</v>
      </c>
      <c r="G6142">
        <f>VLOOKUP(C6142,reference!$A$1:$E$310,5,FALSE)</f>
        <v>5316040</v>
      </c>
      <c r="H6142" t="str">
        <f>VLOOKUP(C6142,reference!$A$1:$E$310,4,FALSE)</f>
        <v>MAMBORO</v>
      </c>
      <c r="I6142" t="str">
        <f>VLOOKUP($D6142,reference!$G$1:$H$25,2,FALSE)</f>
        <v>Pertanian lahan kering  campur semak / kebun campur</v>
      </c>
      <c r="J6142" t="str">
        <f>VLOOKUP($E6142,reference!$G$1:$H$25,2,FALSE)</f>
        <v>Hutan mangrove sekunder</v>
      </c>
      <c r="K6142" t="str">
        <f t="shared" si="95"/>
        <v>Non Irigasi</v>
      </c>
      <c r="L6142" t="s">
        <v>327</v>
      </c>
    </row>
    <row r="6143" spans="1:12" x14ac:dyDescent="0.25">
      <c r="A6143" s="1">
        <v>6142</v>
      </c>
      <c r="B6143" s="3">
        <v>1932</v>
      </c>
      <c r="C6143" s="1">
        <v>257</v>
      </c>
      <c r="D6143" s="1">
        <v>9</v>
      </c>
      <c r="E6143" s="1">
        <v>2</v>
      </c>
      <c r="F6143" s="1">
        <v>0</v>
      </c>
      <c r="G6143">
        <f>VLOOKUP(C6143,reference!$A$1:$E$310,5,FALSE)</f>
        <v>5316030</v>
      </c>
      <c r="H6143" t="str">
        <f>VLOOKUP(C6143,reference!$A$1:$E$310,4,FALSE)</f>
        <v>UMBU RATU NGGAY</v>
      </c>
      <c r="I6143" t="str">
        <f>VLOOKUP($D6143,reference!$G$1:$H$25,2,FALSE)</f>
        <v>Semak belukar</v>
      </c>
      <c r="J6143" t="str">
        <f>VLOOKUP($E6143,reference!$G$1:$H$25,2,FALSE)</f>
        <v>Hutan lahan kering sekunder / bekas tebangan</v>
      </c>
      <c r="K6143" t="str">
        <f t="shared" si="95"/>
        <v>Non Irigasi</v>
      </c>
      <c r="L6143" t="s">
        <v>327</v>
      </c>
    </row>
    <row r="6144" spans="1:12" x14ac:dyDescent="0.25">
      <c r="A6144" s="1">
        <v>6143</v>
      </c>
      <c r="B6144" s="3">
        <v>4144</v>
      </c>
      <c r="C6144" s="1">
        <v>257</v>
      </c>
      <c r="D6144" s="1">
        <v>18</v>
      </c>
      <c r="E6144" s="1">
        <v>11</v>
      </c>
      <c r="F6144" s="1">
        <v>0</v>
      </c>
      <c r="G6144">
        <f>VLOOKUP(C6144,reference!$A$1:$E$310,5,FALSE)</f>
        <v>5316030</v>
      </c>
      <c r="H6144" t="str">
        <f>VLOOKUP(C6144,reference!$A$1:$E$310,4,FALSE)</f>
        <v>UMBU RATU NGGAY</v>
      </c>
      <c r="I6144" t="str">
        <f>VLOOKUP($D6144,reference!$G$1:$H$25,2,FALSE)</f>
        <v>Lahan terbuka</v>
      </c>
      <c r="J6144" t="str">
        <f>VLOOKUP($E6144,reference!$G$1:$H$25,2,FALSE)</f>
        <v>Savanna / Padang rumput</v>
      </c>
      <c r="K6144" t="str">
        <f t="shared" si="95"/>
        <v>Non Irigasi</v>
      </c>
      <c r="L6144" t="s">
        <v>327</v>
      </c>
    </row>
    <row r="6145" spans="1:12" x14ac:dyDescent="0.25">
      <c r="A6145" s="1">
        <v>6144</v>
      </c>
      <c r="B6145" s="3">
        <v>213</v>
      </c>
      <c r="C6145" s="1">
        <v>98</v>
      </c>
      <c r="D6145" s="1">
        <v>13</v>
      </c>
      <c r="E6145" s="1">
        <v>2</v>
      </c>
      <c r="F6145" s="1">
        <v>0</v>
      </c>
      <c r="G6145">
        <f>VLOOKUP(C6145,reference!$A$1:$E$310,5,FALSE)</f>
        <v>5305040</v>
      </c>
      <c r="H6145" t="str">
        <f>VLOOKUP(C6145,reference!$A$1:$E$310,4,FALSE)</f>
        <v>INSANA</v>
      </c>
      <c r="I6145" t="str">
        <f>VLOOKUP($D6145,reference!$G$1:$H$25,2,FALSE)</f>
        <v>Pertanian lahan kering  campur semak / kebun campur</v>
      </c>
      <c r="J6145" t="str">
        <f>VLOOKUP($E6145,reference!$G$1:$H$25,2,FALSE)</f>
        <v>Hutan lahan kering sekunder / bekas tebangan</v>
      </c>
      <c r="K6145" t="str">
        <f t="shared" si="95"/>
        <v>Non Irigasi</v>
      </c>
      <c r="L6145" t="s">
        <v>327</v>
      </c>
    </row>
    <row r="6146" spans="1:12" x14ac:dyDescent="0.25">
      <c r="A6146" s="1">
        <v>6145</v>
      </c>
      <c r="B6146" s="3">
        <v>5941</v>
      </c>
      <c r="C6146" s="1">
        <v>98</v>
      </c>
      <c r="D6146" s="1">
        <v>2</v>
      </c>
      <c r="E6146" s="1">
        <v>2</v>
      </c>
      <c r="F6146" s="1">
        <v>0</v>
      </c>
      <c r="G6146">
        <f>VLOOKUP(C6146,reference!$A$1:$E$310,5,FALSE)</f>
        <v>5305040</v>
      </c>
      <c r="H6146" t="str">
        <f>VLOOKUP(C6146,reference!$A$1:$E$310,4,FALSE)</f>
        <v>INSANA</v>
      </c>
      <c r="I6146" t="str">
        <f>VLOOKUP($D6146,reference!$G$1:$H$25,2,FALSE)</f>
        <v>Hutan lahan kering sekunder / bekas tebangan</v>
      </c>
      <c r="J6146" t="str">
        <f>VLOOKUP($E6146,reference!$G$1:$H$25,2,FALSE)</f>
        <v>Hutan lahan kering sekunder / bekas tebangan</v>
      </c>
      <c r="K6146" t="str">
        <f t="shared" si="95"/>
        <v>Non Irigasi</v>
      </c>
      <c r="L6146" t="s">
        <v>327</v>
      </c>
    </row>
    <row r="6147" spans="1:12" x14ac:dyDescent="0.25">
      <c r="A6147" s="1">
        <v>6146</v>
      </c>
      <c r="B6147" s="3">
        <v>11</v>
      </c>
      <c r="C6147" s="1">
        <v>98</v>
      </c>
      <c r="D6147" s="1">
        <v>16</v>
      </c>
      <c r="E6147" s="1">
        <v>14</v>
      </c>
      <c r="F6147" s="1">
        <v>0</v>
      </c>
      <c r="G6147">
        <f>VLOOKUP(C6147,reference!$A$1:$E$310,5,FALSE)</f>
        <v>5305040</v>
      </c>
      <c r="H6147" t="str">
        <f>VLOOKUP(C6147,reference!$A$1:$E$310,4,FALSE)</f>
        <v>INSANA</v>
      </c>
      <c r="I6147" t="str">
        <f>VLOOKUP($D6147,reference!$G$1:$H$25,2,FALSE)</f>
        <v>Pemukiman</v>
      </c>
      <c r="J6147" t="str">
        <f>VLOOKUP($E6147,reference!$G$1:$H$25,2,FALSE)</f>
        <v>Sawah</v>
      </c>
      <c r="K6147" t="str">
        <f t="shared" ref="K6147:K6210" si="96">IF(F6147=0,"Non Irigasi","Buffer Irigasi")</f>
        <v>Non Irigasi</v>
      </c>
      <c r="L6147" t="s">
        <v>327</v>
      </c>
    </row>
    <row r="6148" spans="1:12" x14ac:dyDescent="0.25">
      <c r="A6148" s="1">
        <v>6147</v>
      </c>
      <c r="B6148" s="3">
        <v>25</v>
      </c>
      <c r="C6148" s="1">
        <v>98</v>
      </c>
      <c r="D6148" s="1">
        <v>12</v>
      </c>
      <c r="E6148" s="1">
        <v>16</v>
      </c>
      <c r="F6148" s="1">
        <v>0</v>
      </c>
      <c r="G6148">
        <f>VLOOKUP(C6148,reference!$A$1:$E$310,5,FALSE)</f>
        <v>5305040</v>
      </c>
      <c r="H6148" t="str">
        <f>VLOOKUP(C6148,reference!$A$1:$E$310,4,FALSE)</f>
        <v>INSANA</v>
      </c>
      <c r="I6148" t="str">
        <f>VLOOKUP($D6148,reference!$G$1:$H$25,2,FALSE)</f>
        <v>Pertanian lahan kering</v>
      </c>
      <c r="J6148" t="str">
        <f>VLOOKUP($E6148,reference!$G$1:$H$25,2,FALSE)</f>
        <v>Pemukiman</v>
      </c>
      <c r="K6148" t="str">
        <f t="shared" si="96"/>
        <v>Non Irigasi</v>
      </c>
      <c r="L6148" t="s">
        <v>327</v>
      </c>
    </row>
    <row r="6149" spans="1:12" x14ac:dyDescent="0.25">
      <c r="A6149" s="1">
        <v>6148</v>
      </c>
      <c r="B6149" s="3">
        <v>14</v>
      </c>
      <c r="C6149" s="1">
        <v>301</v>
      </c>
      <c r="D6149" s="1">
        <v>20</v>
      </c>
      <c r="E6149" s="1">
        <v>2</v>
      </c>
      <c r="F6149" s="1">
        <v>0</v>
      </c>
      <c r="G6149">
        <f>VLOOKUP(C6149,reference!$A$1:$E$310,5,FALSE)</f>
        <v>5321100</v>
      </c>
      <c r="H6149" t="str">
        <f>VLOOKUP(C6149,reference!$A$1:$E$310,4,FALSE)</f>
        <v>MALAKA TIMUR</v>
      </c>
      <c r="I6149" t="str">
        <f>VLOOKUP($D6149,reference!$G$1:$H$25,2,FALSE)</f>
        <v>Tubuh air</v>
      </c>
      <c r="J6149" t="str">
        <f>VLOOKUP($E6149,reference!$G$1:$H$25,2,FALSE)</f>
        <v>Hutan lahan kering sekunder / bekas tebangan</v>
      </c>
      <c r="K6149" t="str">
        <f t="shared" si="96"/>
        <v>Non Irigasi</v>
      </c>
      <c r="L6149" t="s">
        <v>327</v>
      </c>
    </row>
    <row r="6150" spans="1:12" x14ac:dyDescent="0.25">
      <c r="A6150" s="1">
        <v>6149</v>
      </c>
      <c r="B6150" s="3">
        <v>20</v>
      </c>
      <c r="C6150" s="1">
        <v>268</v>
      </c>
      <c r="D6150" s="1">
        <v>2</v>
      </c>
      <c r="E6150" s="1">
        <v>13</v>
      </c>
      <c r="F6150" s="1">
        <v>0</v>
      </c>
      <c r="G6150">
        <f>VLOOKUP(C6150,reference!$A$1:$E$310,5,FALSE)</f>
        <v>5317080</v>
      </c>
      <c r="H6150" t="str">
        <f>VLOOKUP(C6150,reference!$A$1:$E$310,4,FALSE)</f>
        <v>LOURA</v>
      </c>
      <c r="I6150" t="str">
        <f>VLOOKUP($D6150,reference!$G$1:$H$25,2,FALSE)</f>
        <v>Hutan lahan kering sekunder / bekas tebangan</v>
      </c>
      <c r="J6150" t="str">
        <f>VLOOKUP($E6150,reference!$G$1:$H$25,2,FALSE)</f>
        <v>Pertanian lahan kering  campur semak / kebun campur</v>
      </c>
      <c r="K6150" t="str">
        <f t="shared" si="96"/>
        <v>Non Irigasi</v>
      </c>
      <c r="L6150" t="s">
        <v>328</v>
      </c>
    </row>
    <row r="6151" spans="1:12" x14ac:dyDescent="0.25">
      <c r="A6151" s="1">
        <v>6150</v>
      </c>
      <c r="B6151" s="3">
        <v>195</v>
      </c>
      <c r="C6151" s="1">
        <v>258</v>
      </c>
      <c r="D6151" s="1">
        <v>13</v>
      </c>
      <c r="E6151" s="1">
        <v>14</v>
      </c>
      <c r="F6151" s="1">
        <v>0</v>
      </c>
      <c r="G6151">
        <f>VLOOKUP(C6151,reference!$A$1:$E$310,5,FALSE)</f>
        <v>5316040</v>
      </c>
      <c r="H6151" t="str">
        <f>VLOOKUP(C6151,reference!$A$1:$E$310,4,FALSE)</f>
        <v>MAMBORO</v>
      </c>
      <c r="I6151" t="str">
        <f>VLOOKUP($D6151,reference!$G$1:$H$25,2,FALSE)</f>
        <v>Pertanian lahan kering  campur semak / kebun campur</v>
      </c>
      <c r="J6151" t="str">
        <f>VLOOKUP($E6151,reference!$G$1:$H$25,2,FALSE)</f>
        <v>Sawah</v>
      </c>
      <c r="K6151" t="str">
        <f t="shared" si="96"/>
        <v>Non Irigasi</v>
      </c>
      <c r="L6151" t="s">
        <v>327</v>
      </c>
    </row>
    <row r="6152" spans="1:12" x14ac:dyDescent="0.25">
      <c r="A6152" s="1">
        <v>6151</v>
      </c>
      <c r="B6152" s="3">
        <v>986</v>
      </c>
      <c r="C6152" s="1">
        <v>101</v>
      </c>
      <c r="D6152" s="1">
        <v>13</v>
      </c>
      <c r="E6152" s="1">
        <v>12</v>
      </c>
      <c r="F6152" s="1">
        <v>0</v>
      </c>
      <c r="G6152">
        <f>VLOOKUP(C6152,reference!$A$1:$E$310,5,FALSE)</f>
        <v>5305043</v>
      </c>
      <c r="H6152" t="str">
        <f>VLOOKUP(C6152,reference!$A$1:$E$310,4,FALSE)</f>
        <v>INSANA TENGAH</v>
      </c>
      <c r="I6152" t="str">
        <f>VLOOKUP($D6152,reference!$G$1:$H$25,2,FALSE)</f>
        <v>Pertanian lahan kering  campur semak / kebun campur</v>
      </c>
      <c r="J6152" t="str">
        <f>VLOOKUP($E6152,reference!$G$1:$H$25,2,FALSE)</f>
        <v>Pertanian lahan kering</v>
      </c>
      <c r="K6152" t="str">
        <f t="shared" si="96"/>
        <v>Non Irigasi</v>
      </c>
      <c r="L6152" t="s">
        <v>327</v>
      </c>
    </row>
    <row r="6153" spans="1:12" x14ac:dyDescent="0.25">
      <c r="A6153" s="1">
        <v>6152</v>
      </c>
      <c r="B6153" s="3">
        <v>19</v>
      </c>
      <c r="C6153" s="1">
        <v>301</v>
      </c>
      <c r="D6153" s="1">
        <v>20</v>
      </c>
      <c r="E6153" s="1">
        <v>16</v>
      </c>
      <c r="F6153" s="1">
        <v>0</v>
      </c>
      <c r="G6153">
        <f>VLOOKUP(C6153,reference!$A$1:$E$310,5,FALSE)</f>
        <v>5321100</v>
      </c>
      <c r="H6153" t="str">
        <f>VLOOKUP(C6153,reference!$A$1:$E$310,4,FALSE)</f>
        <v>MALAKA TIMUR</v>
      </c>
      <c r="I6153" t="str">
        <f>VLOOKUP($D6153,reference!$G$1:$H$25,2,FALSE)</f>
        <v>Tubuh air</v>
      </c>
      <c r="J6153" t="str">
        <f>VLOOKUP($E6153,reference!$G$1:$H$25,2,FALSE)</f>
        <v>Pemukiman</v>
      </c>
      <c r="K6153" t="str">
        <f t="shared" si="96"/>
        <v>Non Irigasi</v>
      </c>
      <c r="L6153" t="s">
        <v>327</v>
      </c>
    </row>
    <row r="6154" spans="1:12" x14ac:dyDescent="0.25">
      <c r="A6154" s="1">
        <v>6153</v>
      </c>
      <c r="B6154" s="3">
        <v>514</v>
      </c>
      <c r="C6154" s="1">
        <v>268</v>
      </c>
      <c r="D6154" s="1">
        <v>13</v>
      </c>
      <c r="E6154" s="1">
        <v>9</v>
      </c>
      <c r="F6154" s="1">
        <v>0</v>
      </c>
      <c r="G6154">
        <f>VLOOKUP(C6154,reference!$A$1:$E$310,5,FALSE)</f>
        <v>5317080</v>
      </c>
      <c r="H6154" t="str">
        <f>VLOOKUP(C6154,reference!$A$1:$E$310,4,FALSE)</f>
        <v>LOURA</v>
      </c>
      <c r="I6154" t="str">
        <f>VLOOKUP($D6154,reference!$G$1:$H$25,2,FALSE)</f>
        <v>Pertanian lahan kering  campur semak / kebun campur</v>
      </c>
      <c r="J6154" t="str">
        <f>VLOOKUP($E6154,reference!$G$1:$H$25,2,FALSE)</f>
        <v>Semak belukar</v>
      </c>
      <c r="K6154" t="str">
        <f t="shared" si="96"/>
        <v>Non Irigasi</v>
      </c>
      <c r="L6154" t="s">
        <v>327</v>
      </c>
    </row>
    <row r="6155" spans="1:12" x14ac:dyDescent="0.25">
      <c r="A6155" s="1">
        <v>6154</v>
      </c>
      <c r="B6155" s="3">
        <v>16</v>
      </c>
      <c r="C6155" s="1">
        <v>268</v>
      </c>
      <c r="D6155" s="1">
        <v>11</v>
      </c>
      <c r="E6155" s="1">
        <v>12</v>
      </c>
      <c r="F6155" s="1">
        <v>0</v>
      </c>
      <c r="G6155">
        <f>VLOOKUP(C6155,reference!$A$1:$E$310,5,FALSE)</f>
        <v>5317080</v>
      </c>
      <c r="H6155" t="str">
        <f>VLOOKUP(C6155,reference!$A$1:$E$310,4,FALSE)</f>
        <v>LOURA</v>
      </c>
      <c r="I6155" t="str">
        <f>VLOOKUP($D6155,reference!$G$1:$H$25,2,FALSE)</f>
        <v>Savanna / Padang rumput</v>
      </c>
      <c r="J6155" t="str">
        <f>VLOOKUP($E6155,reference!$G$1:$H$25,2,FALSE)</f>
        <v>Pertanian lahan kering</v>
      </c>
      <c r="K6155" t="str">
        <f t="shared" si="96"/>
        <v>Non Irigasi</v>
      </c>
      <c r="L6155" t="s">
        <v>327</v>
      </c>
    </row>
    <row r="6156" spans="1:12" x14ac:dyDescent="0.25">
      <c r="A6156" s="1">
        <v>6155</v>
      </c>
      <c r="B6156" s="3">
        <v>117</v>
      </c>
      <c r="C6156" s="1">
        <v>258</v>
      </c>
      <c r="D6156" s="1">
        <v>13</v>
      </c>
      <c r="E6156" s="1">
        <v>16</v>
      </c>
      <c r="F6156" s="1">
        <v>0</v>
      </c>
      <c r="G6156">
        <f>VLOOKUP(C6156,reference!$A$1:$E$310,5,FALSE)</f>
        <v>5316040</v>
      </c>
      <c r="H6156" t="str">
        <f>VLOOKUP(C6156,reference!$A$1:$E$310,4,FALSE)</f>
        <v>MAMBORO</v>
      </c>
      <c r="I6156" t="str">
        <f>VLOOKUP($D6156,reference!$G$1:$H$25,2,FALSE)</f>
        <v>Pertanian lahan kering  campur semak / kebun campur</v>
      </c>
      <c r="J6156" t="str">
        <f>VLOOKUP($E6156,reference!$G$1:$H$25,2,FALSE)</f>
        <v>Pemukiman</v>
      </c>
      <c r="K6156" t="str">
        <f t="shared" si="96"/>
        <v>Non Irigasi</v>
      </c>
      <c r="L6156" t="s">
        <v>327</v>
      </c>
    </row>
    <row r="6157" spans="1:12" x14ac:dyDescent="0.25">
      <c r="A6157" s="1">
        <v>6156</v>
      </c>
      <c r="B6157" s="3">
        <v>5</v>
      </c>
      <c r="C6157" s="1">
        <v>258</v>
      </c>
      <c r="D6157" s="1">
        <v>14</v>
      </c>
      <c r="E6157" s="1">
        <v>11</v>
      </c>
      <c r="F6157" s="1">
        <v>0</v>
      </c>
      <c r="G6157">
        <f>VLOOKUP(C6157,reference!$A$1:$E$310,5,FALSE)</f>
        <v>5316040</v>
      </c>
      <c r="H6157" t="str">
        <f>VLOOKUP(C6157,reference!$A$1:$E$310,4,FALSE)</f>
        <v>MAMBORO</v>
      </c>
      <c r="I6157" t="str">
        <f>VLOOKUP($D6157,reference!$G$1:$H$25,2,FALSE)</f>
        <v>Sawah</v>
      </c>
      <c r="J6157" t="str">
        <f>VLOOKUP($E6157,reference!$G$1:$H$25,2,FALSE)</f>
        <v>Savanna / Padang rumput</v>
      </c>
      <c r="K6157" t="str">
        <f t="shared" si="96"/>
        <v>Non Irigasi</v>
      </c>
      <c r="L6157" t="s">
        <v>327</v>
      </c>
    </row>
    <row r="6158" spans="1:12" x14ac:dyDescent="0.25">
      <c r="A6158" s="1">
        <v>6157</v>
      </c>
      <c r="B6158" s="3">
        <v>12</v>
      </c>
      <c r="C6158" s="1">
        <v>257</v>
      </c>
      <c r="D6158" s="1">
        <v>11</v>
      </c>
      <c r="E6158" s="1">
        <v>0</v>
      </c>
      <c r="F6158" s="1">
        <v>0</v>
      </c>
      <c r="G6158">
        <f>VLOOKUP(C6158,reference!$A$1:$E$310,5,FALSE)</f>
        <v>5316030</v>
      </c>
      <c r="H6158" t="str">
        <f>VLOOKUP(C6158,reference!$A$1:$E$310,4,FALSE)</f>
        <v>UMBU RATU NGGAY</v>
      </c>
      <c r="I6158" t="str">
        <f>VLOOKUP($D6158,reference!$G$1:$H$25,2,FALSE)</f>
        <v>Savanna / Padang rumput</v>
      </c>
      <c r="J6158" t="str">
        <f>VLOOKUP($E6158,reference!$G$1:$H$25,2,FALSE)</f>
        <v>No data</v>
      </c>
      <c r="K6158" t="str">
        <f t="shared" si="96"/>
        <v>Non Irigasi</v>
      </c>
      <c r="L6158" t="s">
        <v>327</v>
      </c>
    </row>
    <row r="6159" spans="1:12" x14ac:dyDescent="0.25">
      <c r="A6159" s="1">
        <v>6158</v>
      </c>
      <c r="B6159" s="3">
        <v>4</v>
      </c>
      <c r="C6159" s="1">
        <v>257</v>
      </c>
      <c r="D6159" s="1">
        <v>6</v>
      </c>
      <c r="E6159" s="1">
        <v>0</v>
      </c>
      <c r="F6159" s="1">
        <v>0</v>
      </c>
      <c r="G6159">
        <f>VLOOKUP(C6159,reference!$A$1:$E$310,5,FALSE)</f>
        <v>5316030</v>
      </c>
      <c r="H6159" t="str">
        <f>VLOOKUP(C6159,reference!$A$1:$E$310,4,FALSE)</f>
        <v>UMBU RATU NGGAY</v>
      </c>
      <c r="I6159" t="str">
        <f>VLOOKUP($D6159,reference!$G$1:$H$25,2,FALSE)</f>
        <v>Hutan mangrove sekunder</v>
      </c>
      <c r="J6159" t="str">
        <f>VLOOKUP($E6159,reference!$G$1:$H$25,2,FALSE)</f>
        <v>No data</v>
      </c>
      <c r="K6159" t="str">
        <f t="shared" si="96"/>
        <v>Non Irigasi</v>
      </c>
      <c r="L6159" t="s">
        <v>328</v>
      </c>
    </row>
    <row r="6160" spans="1:12" x14ac:dyDescent="0.25">
      <c r="A6160" s="1">
        <v>6159</v>
      </c>
      <c r="B6160" s="3">
        <v>31</v>
      </c>
      <c r="C6160" s="1">
        <v>27</v>
      </c>
      <c r="D6160" s="1">
        <v>16</v>
      </c>
      <c r="E6160" s="1">
        <v>13</v>
      </c>
      <c r="F6160" s="1">
        <v>0</v>
      </c>
      <c r="G6160">
        <f>VLOOKUP(C6160,reference!$A$1:$E$310,5,FALSE)</f>
        <v>5302080</v>
      </c>
      <c r="H6160" t="str">
        <f>VLOOKUP(C6160,reference!$A$1:$E$310,4,FALSE)</f>
        <v>HAHARU</v>
      </c>
      <c r="I6160" t="str">
        <f>VLOOKUP($D6160,reference!$G$1:$H$25,2,FALSE)</f>
        <v>Pemukiman</v>
      </c>
      <c r="J6160" t="str">
        <f>VLOOKUP($E6160,reference!$G$1:$H$25,2,FALSE)</f>
        <v>Pertanian lahan kering  campur semak / kebun campur</v>
      </c>
      <c r="K6160" t="str">
        <f t="shared" si="96"/>
        <v>Non Irigasi</v>
      </c>
      <c r="L6160" t="s">
        <v>327</v>
      </c>
    </row>
    <row r="6161" spans="1:12" x14ac:dyDescent="0.25">
      <c r="A6161" s="1">
        <v>6160</v>
      </c>
      <c r="B6161" s="3">
        <v>1</v>
      </c>
      <c r="C6161" s="1">
        <v>88</v>
      </c>
      <c r="D6161" s="1">
        <v>11</v>
      </c>
      <c r="E6161" s="1">
        <v>0</v>
      </c>
      <c r="F6161" s="1">
        <v>0</v>
      </c>
      <c r="G6161">
        <f>VLOOKUP(C6161,reference!$A$1:$E$310,5,FALSE)</f>
        <v>5305013</v>
      </c>
      <c r="H6161" t="str">
        <f>VLOOKUP(C6161,reference!$A$1:$E$310,4,FALSE)</f>
        <v>MUTIS</v>
      </c>
      <c r="I6161" t="str">
        <f>VLOOKUP($D6161,reference!$G$1:$H$25,2,FALSE)</f>
        <v>Savanna / Padang rumput</v>
      </c>
      <c r="J6161" t="str">
        <f>VLOOKUP($E6161,reference!$G$1:$H$25,2,FALSE)</f>
        <v>No data</v>
      </c>
      <c r="K6161" t="str">
        <f t="shared" si="96"/>
        <v>Non Irigasi</v>
      </c>
      <c r="L6161" t="s">
        <v>327</v>
      </c>
    </row>
    <row r="6162" spans="1:12" x14ac:dyDescent="0.25">
      <c r="A6162" s="1">
        <v>6161</v>
      </c>
      <c r="B6162" s="3">
        <v>1</v>
      </c>
      <c r="C6162" s="1">
        <v>303</v>
      </c>
      <c r="D6162" s="1">
        <v>0</v>
      </c>
      <c r="E6162" s="1">
        <v>20</v>
      </c>
      <c r="F6162" s="1">
        <v>0</v>
      </c>
      <c r="G6162">
        <f>VLOOKUP(C6162,reference!$A$1:$E$310,5,FALSE)</f>
        <v>5321120</v>
      </c>
      <c r="H6162" t="str">
        <f>VLOOKUP(C6162,reference!$A$1:$E$310,4,FALSE)</f>
        <v>KOBALIMA TIMUR</v>
      </c>
      <c r="I6162" t="str">
        <f>VLOOKUP($D6162,reference!$G$1:$H$25,2,FALSE)</f>
        <v>No data</v>
      </c>
      <c r="J6162" t="str">
        <f>VLOOKUP($E6162,reference!$G$1:$H$25,2,FALSE)</f>
        <v>Tubuh air</v>
      </c>
      <c r="K6162" t="str">
        <f t="shared" si="96"/>
        <v>Non Irigasi</v>
      </c>
      <c r="L6162" t="s">
        <v>327</v>
      </c>
    </row>
    <row r="6163" spans="1:12" x14ac:dyDescent="0.25">
      <c r="A6163" s="1">
        <v>6162</v>
      </c>
      <c r="B6163" s="3">
        <v>693</v>
      </c>
      <c r="C6163" s="1">
        <v>268</v>
      </c>
      <c r="D6163" s="1">
        <v>13</v>
      </c>
      <c r="E6163" s="1">
        <v>11</v>
      </c>
      <c r="F6163" s="1">
        <v>0</v>
      </c>
      <c r="G6163">
        <f>VLOOKUP(C6163,reference!$A$1:$E$310,5,FALSE)</f>
        <v>5317080</v>
      </c>
      <c r="H6163" t="str">
        <f>VLOOKUP(C6163,reference!$A$1:$E$310,4,FALSE)</f>
        <v>LOURA</v>
      </c>
      <c r="I6163" t="str">
        <f>VLOOKUP($D6163,reference!$G$1:$H$25,2,FALSE)</f>
        <v>Pertanian lahan kering  campur semak / kebun campur</v>
      </c>
      <c r="J6163" t="str">
        <f>VLOOKUP($E6163,reference!$G$1:$H$25,2,FALSE)</f>
        <v>Savanna / Padang rumput</v>
      </c>
      <c r="K6163" t="str">
        <f t="shared" si="96"/>
        <v>Non Irigasi</v>
      </c>
      <c r="L6163" t="s">
        <v>327</v>
      </c>
    </row>
    <row r="6164" spans="1:12" x14ac:dyDescent="0.25">
      <c r="A6164" s="1">
        <v>6163</v>
      </c>
      <c r="B6164" s="3">
        <v>1</v>
      </c>
      <c r="C6164" s="1">
        <v>268</v>
      </c>
      <c r="D6164" s="1">
        <v>6</v>
      </c>
      <c r="E6164" s="1">
        <v>11</v>
      </c>
      <c r="F6164" s="1">
        <v>0</v>
      </c>
      <c r="G6164">
        <f>VLOOKUP(C6164,reference!$A$1:$E$310,5,FALSE)</f>
        <v>5317080</v>
      </c>
      <c r="H6164" t="str">
        <f>VLOOKUP(C6164,reference!$A$1:$E$310,4,FALSE)</f>
        <v>LOURA</v>
      </c>
      <c r="I6164" t="str">
        <f>VLOOKUP($D6164,reference!$G$1:$H$25,2,FALSE)</f>
        <v>Hutan mangrove sekunder</v>
      </c>
      <c r="J6164" t="str">
        <f>VLOOKUP($E6164,reference!$G$1:$H$25,2,FALSE)</f>
        <v>Savanna / Padang rumput</v>
      </c>
      <c r="K6164" t="str">
        <f t="shared" si="96"/>
        <v>Non Irigasi</v>
      </c>
      <c r="L6164" t="s">
        <v>328</v>
      </c>
    </row>
    <row r="6165" spans="1:12" x14ac:dyDescent="0.25">
      <c r="A6165" s="1">
        <v>6164</v>
      </c>
      <c r="B6165" s="3">
        <v>4</v>
      </c>
      <c r="C6165" s="1">
        <v>268</v>
      </c>
      <c r="D6165" s="1">
        <v>18</v>
      </c>
      <c r="E6165" s="1">
        <v>0</v>
      </c>
      <c r="F6165" s="1">
        <v>0</v>
      </c>
      <c r="G6165">
        <f>VLOOKUP(C6165,reference!$A$1:$E$310,5,FALSE)</f>
        <v>5317080</v>
      </c>
      <c r="H6165" t="str">
        <f>VLOOKUP(C6165,reference!$A$1:$E$310,4,FALSE)</f>
        <v>LOURA</v>
      </c>
      <c r="I6165" t="str">
        <f>VLOOKUP($D6165,reference!$G$1:$H$25,2,FALSE)</f>
        <v>Lahan terbuka</v>
      </c>
      <c r="J6165" t="str">
        <f>VLOOKUP($E6165,reference!$G$1:$H$25,2,FALSE)</f>
        <v>No data</v>
      </c>
      <c r="K6165" t="str">
        <f t="shared" si="96"/>
        <v>Non Irigasi</v>
      </c>
      <c r="L6165" t="s">
        <v>327</v>
      </c>
    </row>
    <row r="6166" spans="1:12" x14ac:dyDescent="0.25">
      <c r="A6166" s="1">
        <v>6165</v>
      </c>
      <c r="B6166" s="3">
        <v>1</v>
      </c>
      <c r="C6166" s="1">
        <v>6</v>
      </c>
      <c r="D6166" s="1">
        <v>18</v>
      </c>
      <c r="E6166" s="1">
        <v>0</v>
      </c>
      <c r="F6166" s="1">
        <v>0</v>
      </c>
      <c r="G6166">
        <f>VLOOKUP(C6166,reference!$A$1:$E$310,5,FALSE)</f>
        <v>5301072</v>
      </c>
      <c r="H6166" t="str">
        <f>VLOOKUP(C6166,reference!$A$1:$E$310,4,FALSE)</f>
        <v>TANA RIGHU</v>
      </c>
      <c r="I6166" t="str">
        <f>VLOOKUP($D6166,reference!$G$1:$H$25,2,FALSE)</f>
        <v>Lahan terbuka</v>
      </c>
      <c r="J6166" t="str">
        <f>VLOOKUP($E6166,reference!$G$1:$H$25,2,FALSE)</f>
        <v>No data</v>
      </c>
      <c r="K6166" t="str">
        <f t="shared" si="96"/>
        <v>Non Irigasi</v>
      </c>
      <c r="L6166" t="s">
        <v>327</v>
      </c>
    </row>
    <row r="6167" spans="1:12" x14ac:dyDescent="0.25">
      <c r="A6167" s="1">
        <v>6166</v>
      </c>
      <c r="B6167" s="3">
        <v>1</v>
      </c>
      <c r="C6167" s="1">
        <v>258</v>
      </c>
      <c r="D6167" s="1">
        <v>14</v>
      </c>
      <c r="E6167" s="1">
        <v>6</v>
      </c>
      <c r="F6167" s="1">
        <v>0</v>
      </c>
      <c r="G6167">
        <f>VLOOKUP(C6167,reference!$A$1:$E$310,5,FALSE)</f>
        <v>5316040</v>
      </c>
      <c r="H6167" t="str">
        <f>VLOOKUP(C6167,reference!$A$1:$E$310,4,FALSE)</f>
        <v>MAMBORO</v>
      </c>
      <c r="I6167" t="str">
        <f>VLOOKUP($D6167,reference!$G$1:$H$25,2,FALSE)</f>
        <v>Sawah</v>
      </c>
      <c r="J6167" t="str">
        <f>VLOOKUP($E6167,reference!$G$1:$H$25,2,FALSE)</f>
        <v>Hutan mangrove sekunder</v>
      </c>
      <c r="K6167" t="str">
        <f t="shared" si="96"/>
        <v>Non Irigasi</v>
      </c>
      <c r="L6167" t="s">
        <v>327</v>
      </c>
    </row>
    <row r="6168" spans="1:12" x14ac:dyDescent="0.25">
      <c r="A6168" s="1">
        <v>6167</v>
      </c>
      <c r="B6168" s="3">
        <v>240</v>
      </c>
      <c r="C6168" s="1">
        <v>258</v>
      </c>
      <c r="D6168" s="1">
        <v>14</v>
      </c>
      <c r="E6168" s="1">
        <v>14</v>
      </c>
      <c r="F6168" s="1">
        <v>0</v>
      </c>
      <c r="G6168">
        <f>VLOOKUP(C6168,reference!$A$1:$E$310,5,FALSE)</f>
        <v>5316040</v>
      </c>
      <c r="H6168" t="str">
        <f>VLOOKUP(C6168,reference!$A$1:$E$310,4,FALSE)</f>
        <v>MAMBORO</v>
      </c>
      <c r="I6168" t="str">
        <f>VLOOKUP($D6168,reference!$G$1:$H$25,2,FALSE)</f>
        <v>Sawah</v>
      </c>
      <c r="J6168" t="str">
        <f>VLOOKUP($E6168,reference!$G$1:$H$25,2,FALSE)</f>
        <v>Sawah</v>
      </c>
      <c r="K6168" t="str">
        <f t="shared" si="96"/>
        <v>Non Irigasi</v>
      </c>
      <c r="L6168" t="s">
        <v>327</v>
      </c>
    </row>
    <row r="6169" spans="1:12" x14ac:dyDescent="0.25">
      <c r="A6169" s="1">
        <v>6168</v>
      </c>
      <c r="B6169" s="3">
        <v>22</v>
      </c>
      <c r="C6169" s="1">
        <v>257</v>
      </c>
      <c r="D6169" s="1">
        <v>6</v>
      </c>
      <c r="E6169" s="1">
        <v>11</v>
      </c>
      <c r="F6169" s="1">
        <v>0</v>
      </c>
      <c r="G6169">
        <f>VLOOKUP(C6169,reference!$A$1:$E$310,5,FALSE)</f>
        <v>5316030</v>
      </c>
      <c r="H6169" t="str">
        <f>VLOOKUP(C6169,reference!$A$1:$E$310,4,FALSE)</f>
        <v>UMBU RATU NGGAY</v>
      </c>
      <c r="I6169" t="str">
        <f>VLOOKUP($D6169,reference!$G$1:$H$25,2,FALSE)</f>
        <v>Hutan mangrove sekunder</v>
      </c>
      <c r="J6169" t="str">
        <f>VLOOKUP($E6169,reference!$G$1:$H$25,2,FALSE)</f>
        <v>Savanna / Padang rumput</v>
      </c>
      <c r="K6169" t="str">
        <f t="shared" si="96"/>
        <v>Non Irigasi</v>
      </c>
      <c r="L6169" t="s">
        <v>328</v>
      </c>
    </row>
    <row r="6170" spans="1:12" x14ac:dyDescent="0.25">
      <c r="A6170" s="1">
        <v>6169</v>
      </c>
      <c r="B6170" s="3">
        <v>33</v>
      </c>
      <c r="C6170" s="1">
        <v>257</v>
      </c>
      <c r="D6170" s="1">
        <v>11</v>
      </c>
      <c r="E6170" s="1">
        <v>12</v>
      </c>
      <c r="F6170" s="1">
        <v>0</v>
      </c>
      <c r="G6170">
        <f>VLOOKUP(C6170,reference!$A$1:$E$310,5,FALSE)</f>
        <v>5316030</v>
      </c>
      <c r="H6170" t="str">
        <f>VLOOKUP(C6170,reference!$A$1:$E$310,4,FALSE)</f>
        <v>UMBU RATU NGGAY</v>
      </c>
      <c r="I6170" t="str">
        <f>VLOOKUP($D6170,reference!$G$1:$H$25,2,FALSE)</f>
        <v>Savanna / Padang rumput</v>
      </c>
      <c r="J6170" t="str">
        <f>VLOOKUP($E6170,reference!$G$1:$H$25,2,FALSE)</f>
        <v>Pertanian lahan kering</v>
      </c>
      <c r="K6170" t="str">
        <f t="shared" si="96"/>
        <v>Non Irigasi</v>
      </c>
      <c r="L6170" t="s">
        <v>327</v>
      </c>
    </row>
    <row r="6171" spans="1:12" x14ac:dyDescent="0.25">
      <c r="A6171" s="1">
        <v>6170</v>
      </c>
      <c r="B6171" s="3">
        <v>40</v>
      </c>
      <c r="C6171" s="1">
        <v>257</v>
      </c>
      <c r="D6171" s="1">
        <v>6</v>
      </c>
      <c r="E6171" s="1">
        <v>12</v>
      </c>
      <c r="F6171" s="1">
        <v>0</v>
      </c>
      <c r="G6171">
        <f>VLOOKUP(C6171,reference!$A$1:$E$310,5,FALSE)</f>
        <v>5316030</v>
      </c>
      <c r="H6171" t="str">
        <f>VLOOKUP(C6171,reference!$A$1:$E$310,4,FALSE)</f>
        <v>UMBU RATU NGGAY</v>
      </c>
      <c r="I6171" t="str">
        <f>VLOOKUP($D6171,reference!$G$1:$H$25,2,FALSE)</f>
        <v>Hutan mangrove sekunder</v>
      </c>
      <c r="J6171" t="str">
        <f>VLOOKUP($E6171,reference!$G$1:$H$25,2,FALSE)</f>
        <v>Pertanian lahan kering</v>
      </c>
      <c r="K6171" t="str">
        <f t="shared" si="96"/>
        <v>Non Irigasi</v>
      </c>
      <c r="L6171" t="s">
        <v>328</v>
      </c>
    </row>
    <row r="6172" spans="1:12" x14ac:dyDescent="0.25">
      <c r="A6172" s="1">
        <v>6171</v>
      </c>
      <c r="B6172" s="3">
        <v>3</v>
      </c>
      <c r="C6172" s="1">
        <v>27</v>
      </c>
      <c r="D6172" s="1">
        <v>16</v>
      </c>
      <c r="E6172" s="1">
        <v>2</v>
      </c>
      <c r="F6172" s="1">
        <v>0</v>
      </c>
      <c r="G6172">
        <f>VLOOKUP(C6172,reference!$A$1:$E$310,5,FALSE)</f>
        <v>5302080</v>
      </c>
      <c r="H6172" t="str">
        <f>VLOOKUP(C6172,reference!$A$1:$E$310,4,FALSE)</f>
        <v>HAHARU</v>
      </c>
      <c r="I6172" t="str">
        <f>VLOOKUP($D6172,reference!$G$1:$H$25,2,FALSE)</f>
        <v>Pemukiman</v>
      </c>
      <c r="J6172" t="str">
        <f>VLOOKUP($E6172,reference!$G$1:$H$25,2,FALSE)</f>
        <v>Hutan lahan kering sekunder / bekas tebangan</v>
      </c>
      <c r="K6172" t="str">
        <f t="shared" si="96"/>
        <v>Non Irigasi</v>
      </c>
      <c r="L6172" t="s">
        <v>327</v>
      </c>
    </row>
    <row r="6173" spans="1:12" x14ac:dyDescent="0.25">
      <c r="A6173" s="1">
        <v>6172</v>
      </c>
      <c r="B6173" s="3">
        <v>5</v>
      </c>
      <c r="C6173" s="1">
        <v>27</v>
      </c>
      <c r="D6173" s="1">
        <v>6</v>
      </c>
      <c r="E6173" s="1">
        <v>2</v>
      </c>
      <c r="F6173" s="1">
        <v>0</v>
      </c>
      <c r="G6173">
        <f>VLOOKUP(C6173,reference!$A$1:$E$310,5,FALSE)</f>
        <v>5302080</v>
      </c>
      <c r="H6173" t="str">
        <f>VLOOKUP(C6173,reference!$A$1:$E$310,4,FALSE)</f>
        <v>HAHARU</v>
      </c>
      <c r="I6173" t="str">
        <f>VLOOKUP($D6173,reference!$G$1:$H$25,2,FALSE)</f>
        <v>Hutan mangrove sekunder</v>
      </c>
      <c r="J6173" t="str">
        <f>VLOOKUP($E6173,reference!$G$1:$H$25,2,FALSE)</f>
        <v>Hutan lahan kering sekunder / bekas tebangan</v>
      </c>
      <c r="K6173" t="str">
        <f t="shared" si="96"/>
        <v>Non Irigasi</v>
      </c>
      <c r="L6173" t="s">
        <v>327</v>
      </c>
    </row>
    <row r="6174" spans="1:12" x14ac:dyDescent="0.25">
      <c r="A6174" s="1">
        <v>6173</v>
      </c>
      <c r="B6174" s="3">
        <v>22</v>
      </c>
      <c r="C6174" s="1">
        <v>52</v>
      </c>
      <c r="D6174" s="1">
        <v>0</v>
      </c>
      <c r="E6174" s="1">
        <v>16</v>
      </c>
      <c r="F6174" s="1">
        <v>0</v>
      </c>
      <c r="G6174">
        <f>VLOOKUP(C6174,reference!$A$1:$E$310,5,FALSE)</f>
        <v>5303192</v>
      </c>
      <c r="H6174" t="str">
        <f>VLOOKUP(C6174,reference!$A$1:$E$310,4,FALSE)</f>
        <v>AMFOANG TIMUR</v>
      </c>
      <c r="I6174" t="str">
        <f>VLOOKUP($D6174,reference!$G$1:$H$25,2,FALSE)</f>
        <v>No data</v>
      </c>
      <c r="J6174" t="str">
        <f>VLOOKUP($E6174,reference!$G$1:$H$25,2,FALSE)</f>
        <v>Pemukiman</v>
      </c>
      <c r="K6174" t="str">
        <f t="shared" si="96"/>
        <v>Non Irigasi</v>
      </c>
      <c r="L6174" t="s">
        <v>327</v>
      </c>
    </row>
    <row r="6175" spans="1:12" x14ac:dyDescent="0.25">
      <c r="A6175" s="1">
        <v>6174</v>
      </c>
      <c r="B6175" s="3">
        <v>2347</v>
      </c>
      <c r="C6175" s="1">
        <v>98</v>
      </c>
      <c r="D6175" s="1">
        <v>2</v>
      </c>
      <c r="E6175" s="1">
        <v>13</v>
      </c>
      <c r="F6175" s="1">
        <v>0</v>
      </c>
      <c r="G6175">
        <f>VLOOKUP(C6175,reference!$A$1:$E$310,5,FALSE)</f>
        <v>5305040</v>
      </c>
      <c r="H6175" t="str">
        <f>VLOOKUP(C6175,reference!$A$1:$E$310,4,FALSE)</f>
        <v>INSANA</v>
      </c>
      <c r="I6175" t="str">
        <f>VLOOKUP($D6175,reference!$G$1:$H$25,2,FALSE)</f>
        <v>Hutan lahan kering sekunder / bekas tebangan</v>
      </c>
      <c r="J6175" t="str">
        <f>VLOOKUP($E6175,reference!$G$1:$H$25,2,FALSE)</f>
        <v>Pertanian lahan kering  campur semak / kebun campur</v>
      </c>
      <c r="K6175" t="str">
        <f t="shared" si="96"/>
        <v>Non Irigasi</v>
      </c>
      <c r="L6175" t="s">
        <v>328</v>
      </c>
    </row>
    <row r="6176" spans="1:12" x14ac:dyDescent="0.25">
      <c r="A6176" s="1">
        <v>6175</v>
      </c>
      <c r="B6176" s="3">
        <v>5</v>
      </c>
      <c r="C6176" s="1">
        <v>6</v>
      </c>
      <c r="D6176" s="1">
        <v>18</v>
      </c>
      <c r="E6176" s="1">
        <v>12</v>
      </c>
      <c r="F6176" s="1">
        <v>0</v>
      </c>
      <c r="G6176">
        <f>VLOOKUP(C6176,reference!$A$1:$E$310,5,FALSE)</f>
        <v>5301072</v>
      </c>
      <c r="H6176" t="str">
        <f>VLOOKUP(C6176,reference!$A$1:$E$310,4,FALSE)</f>
        <v>TANA RIGHU</v>
      </c>
      <c r="I6176" t="str">
        <f>VLOOKUP($D6176,reference!$G$1:$H$25,2,FALSE)</f>
        <v>Lahan terbuka</v>
      </c>
      <c r="J6176" t="str">
        <f>VLOOKUP($E6176,reference!$G$1:$H$25,2,FALSE)</f>
        <v>Pertanian lahan kering</v>
      </c>
      <c r="K6176" t="str">
        <f t="shared" si="96"/>
        <v>Non Irigasi</v>
      </c>
      <c r="L6176" t="s">
        <v>327</v>
      </c>
    </row>
    <row r="6177" spans="1:12" x14ac:dyDescent="0.25">
      <c r="A6177" s="1">
        <v>6176</v>
      </c>
      <c r="B6177" s="3">
        <v>522</v>
      </c>
      <c r="C6177" s="1">
        <v>257</v>
      </c>
      <c r="D6177" s="1">
        <v>13</v>
      </c>
      <c r="E6177" s="1">
        <v>12</v>
      </c>
      <c r="F6177" s="1">
        <v>0</v>
      </c>
      <c r="G6177">
        <f>VLOOKUP(C6177,reference!$A$1:$E$310,5,FALSE)</f>
        <v>5316030</v>
      </c>
      <c r="H6177" t="str">
        <f>VLOOKUP(C6177,reference!$A$1:$E$310,4,FALSE)</f>
        <v>UMBU RATU NGGAY</v>
      </c>
      <c r="I6177" t="str">
        <f>VLOOKUP($D6177,reference!$G$1:$H$25,2,FALSE)</f>
        <v>Pertanian lahan kering  campur semak / kebun campur</v>
      </c>
      <c r="J6177" t="str">
        <f>VLOOKUP($E6177,reference!$G$1:$H$25,2,FALSE)</f>
        <v>Pertanian lahan kering</v>
      </c>
      <c r="K6177" t="str">
        <f t="shared" si="96"/>
        <v>Non Irigasi</v>
      </c>
      <c r="L6177" t="s">
        <v>327</v>
      </c>
    </row>
    <row r="6178" spans="1:12" x14ac:dyDescent="0.25">
      <c r="A6178" s="1">
        <v>6177</v>
      </c>
      <c r="B6178" s="3">
        <v>6</v>
      </c>
      <c r="C6178" s="1">
        <v>27</v>
      </c>
      <c r="D6178" s="1">
        <v>6</v>
      </c>
      <c r="E6178" s="1">
        <v>11</v>
      </c>
      <c r="F6178" s="1">
        <v>0</v>
      </c>
      <c r="G6178">
        <f>VLOOKUP(C6178,reference!$A$1:$E$310,5,FALSE)</f>
        <v>5302080</v>
      </c>
      <c r="H6178" t="str">
        <f>VLOOKUP(C6178,reference!$A$1:$E$310,4,FALSE)</f>
        <v>HAHARU</v>
      </c>
      <c r="I6178" t="str">
        <f>VLOOKUP($D6178,reference!$G$1:$H$25,2,FALSE)</f>
        <v>Hutan mangrove sekunder</v>
      </c>
      <c r="J6178" t="str">
        <f>VLOOKUP($E6178,reference!$G$1:$H$25,2,FALSE)</f>
        <v>Savanna / Padang rumput</v>
      </c>
      <c r="K6178" t="str">
        <f t="shared" si="96"/>
        <v>Non Irigasi</v>
      </c>
      <c r="L6178" t="s">
        <v>328</v>
      </c>
    </row>
    <row r="6179" spans="1:12" x14ac:dyDescent="0.25">
      <c r="A6179" s="1">
        <v>6178</v>
      </c>
      <c r="B6179" s="3">
        <v>14</v>
      </c>
      <c r="C6179" s="1">
        <v>93</v>
      </c>
      <c r="D6179" s="1">
        <v>2</v>
      </c>
      <c r="E6179" s="1">
        <v>0</v>
      </c>
      <c r="F6179" s="1">
        <v>0</v>
      </c>
      <c r="G6179">
        <f>VLOOKUP(C6179,reference!$A$1:$E$310,5,FALSE)</f>
        <v>5305024</v>
      </c>
      <c r="H6179" t="str">
        <f>VLOOKUP(C6179,reference!$A$1:$E$310,4,FALSE)</f>
        <v>BIKOMI NILULAT</v>
      </c>
      <c r="I6179" t="str">
        <f>VLOOKUP($D6179,reference!$G$1:$H$25,2,FALSE)</f>
        <v>Hutan lahan kering sekunder / bekas tebangan</v>
      </c>
      <c r="J6179" t="str">
        <f>VLOOKUP($E6179,reference!$G$1:$H$25,2,FALSE)</f>
        <v>No data</v>
      </c>
      <c r="K6179" t="str">
        <f t="shared" si="96"/>
        <v>Non Irigasi</v>
      </c>
      <c r="L6179" t="s">
        <v>328</v>
      </c>
    </row>
    <row r="6180" spans="1:12" x14ac:dyDescent="0.25">
      <c r="A6180" s="1">
        <v>6179</v>
      </c>
      <c r="B6180" s="3">
        <v>46</v>
      </c>
      <c r="C6180" s="1">
        <v>300</v>
      </c>
      <c r="D6180" s="1">
        <v>12</v>
      </c>
      <c r="E6180" s="1">
        <v>1</v>
      </c>
      <c r="F6180" s="1">
        <v>0</v>
      </c>
      <c r="G6180">
        <f>VLOOKUP(C6180,reference!$A$1:$E$310,5,FALSE)</f>
        <v>5321090</v>
      </c>
      <c r="H6180" t="str">
        <f>VLOOKUP(C6180,reference!$A$1:$E$310,4,FALSE)</f>
        <v>LAEN MANEN</v>
      </c>
      <c r="I6180" t="str">
        <f>VLOOKUP($D6180,reference!$G$1:$H$25,2,FALSE)</f>
        <v>Pertanian lahan kering</v>
      </c>
      <c r="J6180" t="str">
        <f>VLOOKUP($E6180,reference!$G$1:$H$25,2,FALSE)</f>
        <v>Hutan lahan kering primer</v>
      </c>
      <c r="K6180" t="str">
        <f t="shared" si="96"/>
        <v>Non Irigasi</v>
      </c>
      <c r="L6180" t="s">
        <v>327</v>
      </c>
    </row>
    <row r="6181" spans="1:12" x14ac:dyDescent="0.25">
      <c r="A6181" s="1">
        <v>6180</v>
      </c>
      <c r="B6181" s="3">
        <v>12</v>
      </c>
      <c r="C6181" s="1">
        <v>27</v>
      </c>
      <c r="D6181" s="1">
        <v>6</v>
      </c>
      <c r="E6181" s="1">
        <v>5</v>
      </c>
      <c r="F6181" s="1">
        <v>0</v>
      </c>
      <c r="G6181">
        <f>VLOOKUP(C6181,reference!$A$1:$E$310,5,FALSE)</f>
        <v>5302080</v>
      </c>
      <c r="H6181" t="str">
        <f>VLOOKUP(C6181,reference!$A$1:$E$310,4,FALSE)</f>
        <v>HAHARU</v>
      </c>
      <c r="I6181" t="str">
        <f>VLOOKUP($D6181,reference!$G$1:$H$25,2,FALSE)</f>
        <v>Hutan mangrove sekunder</v>
      </c>
      <c r="J6181" t="str">
        <f>VLOOKUP($E6181,reference!$G$1:$H$25,2,FALSE)</f>
        <v>Hutan mangrove primer</v>
      </c>
      <c r="K6181" t="str">
        <f t="shared" si="96"/>
        <v>Non Irigasi</v>
      </c>
      <c r="L6181" t="s">
        <v>327</v>
      </c>
    </row>
    <row r="6182" spans="1:12" x14ac:dyDescent="0.25">
      <c r="A6182" s="1">
        <v>6181</v>
      </c>
      <c r="B6182" s="3">
        <v>18</v>
      </c>
      <c r="C6182" s="1">
        <v>52</v>
      </c>
      <c r="D6182" s="1">
        <v>18</v>
      </c>
      <c r="E6182" s="1">
        <v>16</v>
      </c>
      <c r="F6182" s="1">
        <v>0</v>
      </c>
      <c r="G6182">
        <f>VLOOKUP(C6182,reference!$A$1:$E$310,5,FALSE)</f>
        <v>5303192</v>
      </c>
      <c r="H6182" t="str">
        <f>VLOOKUP(C6182,reference!$A$1:$E$310,4,FALSE)</f>
        <v>AMFOANG TIMUR</v>
      </c>
      <c r="I6182" t="str">
        <f>VLOOKUP($D6182,reference!$G$1:$H$25,2,FALSE)</f>
        <v>Lahan terbuka</v>
      </c>
      <c r="J6182" t="str">
        <f>VLOOKUP($E6182,reference!$G$1:$H$25,2,FALSE)</f>
        <v>Pemukiman</v>
      </c>
      <c r="K6182" t="str">
        <f t="shared" si="96"/>
        <v>Non Irigasi</v>
      </c>
      <c r="L6182" t="s">
        <v>327</v>
      </c>
    </row>
    <row r="6183" spans="1:12" x14ac:dyDescent="0.25">
      <c r="A6183" s="1">
        <v>6182</v>
      </c>
      <c r="B6183" s="3">
        <v>659</v>
      </c>
      <c r="C6183" s="1">
        <v>268</v>
      </c>
      <c r="D6183" s="1">
        <v>13</v>
      </c>
      <c r="E6183" s="1">
        <v>16</v>
      </c>
      <c r="F6183" s="1">
        <v>0</v>
      </c>
      <c r="G6183">
        <f>VLOOKUP(C6183,reference!$A$1:$E$310,5,FALSE)</f>
        <v>5317080</v>
      </c>
      <c r="H6183" t="str">
        <f>VLOOKUP(C6183,reference!$A$1:$E$310,4,FALSE)</f>
        <v>LOURA</v>
      </c>
      <c r="I6183" t="str">
        <f>VLOOKUP($D6183,reference!$G$1:$H$25,2,FALSE)</f>
        <v>Pertanian lahan kering  campur semak / kebun campur</v>
      </c>
      <c r="J6183" t="str">
        <f>VLOOKUP($E6183,reference!$G$1:$H$25,2,FALSE)</f>
        <v>Pemukiman</v>
      </c>
      <c r="K6183" t="str">
        <f t="shared" si="96"/>
        <v>Non Irigasi</v>
      </c>
      <c r="L6183" t="s">
        <v>327</v>
      </c>
    </row>
    <row r="6184" spans="1:12" x14ac:dyDescent="0.25">
      <c r="A6184" s="1">
        <v>6183</v>
      </c>
      <c r="B6184" s="3">
        <v>1300</v>
      </c>
      <c r="C6184" s="1">
        <v>27</v>
      </c>
      <c r="D6184" s="1">
        <v>18</v>
      </c>
      <c r="E6184" s="1">
        <v>11</v>
      </c>
      <c r="F6184" s="1">
        <v>0</v>
      </c>
      <c r="G6184">
        <f>VLOOKUP(C6184,reference!$A$1:$E$310,5,FALSE)</f>
        <v>5302080</v>
      </c>
      <c r="H6184" t="str">
        <f>VLOOKUP(C6184,reference!$A$1:$E$310,4,FALSE)</f>
        <v>HAHARU</v>
      </c>
      <c r="I6184" t="str">
        <f>VLOOKUP($D6184,reference!$G$1:$H$25,2,FALSE)</f>
        <v>Lahan terbuka</v>
      </c>
      <c r="J6184" t="str">
        <f>VLOOKUP($E6184,reference!$G$1:$H$25,2,FALSE)</f>
        <v>Savanna / Padang rumput</v>
      </c>
      <c r="K6184" t="str">
        <f t="shared" si="96"/>
        <v>Non Irigasi</v>
      </c>
      <c r="L6184" t="s">
        <v>327</v>
      </c>
    </row>
    <row r="6185" spans="1:12" x14ac:dyDescent="0.25">
      <c r="A6185" s="1">
        <v>6184</v>
      </c>
      <c r="B6185" s="3">
        <v>88</v>
      </c>
      <c r="C6185" s="1">
        <v>27</v>
      </c>
      <c r="D6185" s="1">
        <v>11</v>
      </c>
      <c r="E6185" s="1">
        <v>13</v>
      </c>
      <c r="F6185" s="1">
        <v>0</v>
      </c>
      <c r="G6185">
        <f>VLOOKUP(C6185,reference!$A$1:$E$310,5,FALSE)</f>
        <v>5302080</v>
      </c>
      <c r="H6185" t="str">
        <f>VLOOKUP(C6185,reference!$A$1:$E$310,4,FALSE)</f>
        <v>HAHARU</v>
      </c>
      <c r="I6185" t="str">
        <f>VLOOKUP($D6185,reference!$G$1:$H$25,2,FALSE)</f>
        <v>Savanna / Padang rumput</v>
      </c>
      <c r="J6185" t="str">
        <f>VLOOKUP($E6185,reference!$G$1:$H$25,2,FALSE)</f>
        <v>Pertanian lahan kering  campur semak / kebun campur</v>
      </c>
      <c r="K6185" t="str">
        <f t="shared" si="96"/>
        <v>Non Irigasi</v>
      </c>
      <c r="L6185" t="s">
        <v>327</v>
      </c>
    </row>
    <row r="6186" spans="1:12" x14ac:dyDescent="0.25">
      <c r="A6186" s="1">
        <v>6185</v>
      </c>
      <c r="B6186" s="3">
        <v>175</v>
      </c>
      <c r="C6186" s="1">
        <v>52</v>
      </c>
      <c r="D6186" s="1">
        <v>12</v>
      </c>
      <c r="E6186" s="1">
        <v>2</v>
      </c>
      <c r="F6186" s="1">
        <v>0</v>
      </c>
      <c r="G6186">
        <f>VLOOKUP(C6186,reference!$A$1:$E$310,5,FALSE)</f>
        <v>5303192</v>
      </c>
      <c r="H6186" t="str">
        <f>VLOOKUP(C6186,reference!$A$1:$E$310,4,FALSE)</f>
        <v>AMFOANG TIMUR</v>
      </c>
      <c r="I6186" t="str">
        <f>VLOOKUP($D6186,reference!$G$1:$H$25,2,FALSE)</f>
        <v>Pertanian lahan kering</v>
      </c>
      <c r="J6186" t="str">
        <f>VLOOKUP($E6186,reference!$G$1:$H$25,2,FALSE)</f>
        <v>Hutan lahan kering sekunder / bekas tebangan</v>
      </c>
      <c r="K6186" t="str">
        <f t="shared" si="96"/>
        <v>Non Irigasi</v>
      </c>
      <c r="L6186" t="s">
        <v>327</v>
      </c>
    </row>
    <row r="6187" spans="1:12" x14ac:dyDescent="0.25">
      <c r="A6187" s="1">
        <v>6186</v>
      </c>
      <c r="B6187" s="3">
        <v>244</v>
      </c>
      <c r="C6187" s="1">
        <v>92</v>
      </c>
      <c r="D6187" s="1">
        <v>2</v>
      </c>
      <c r="E6187" s="1">
        <v>16</v>
      </c>
      <c r="F6187" s="1">
        <v>0</v>
      </c>
      <c r="G6187">
        <f>VLOOKUP(C6187,reference!$A$1:$E$310,5,FALSE)</f>
        <v>5305023</v>
      </c>
      <c r="H6187" t="str">
        <f>VLOOKUP(C6187,reference!$A$1:$E$310,4,FALSE)</f>
        <v>BIKOMI TENGAH</v>
      </c>
      <c r="I6187" t="str">
        <f>VLOOKUP($D6187,reference!$G$1:$H$25,2,FALSE)</f>
        <v>Hutan lahan kering sekunder / bekas tebangan</v>
      </c>
      <c r="J6187" t="str">
        <f>VLOOKUP($E6187,reference!$G$1:$H$25,2,FALSE)</f>
        <v>Pemukiman</v>
      </c>
      <c r="K6187" t="str">
        <f t="shared" si="96"/>
        <v>Non Irigasi</v>
      </c>
      <c r="L6187" t="s">
        <v>328</v>
      </c>
    </row>
    <row r="6188" spans="1:12" x14ac:dyDescent="0.25">
      <c r="A6188" s="1">
        <v>6187</v>
      </c>
      <c r="B6188" s="3">
        <v>17</v>
      </c>
      <c r="C6188" s="1">
        <v>101</v>
      </c>
      <c r="D6188" s="1">
        <v>13</v>
      </c>
      <c r="E6188" s="1">
        <v>11</v>
      </c>
      <c r="F6188" s="1">
        <v>0</v>
      </c>
      <c r="G6188">
        <f>VLOOKUP(C6188,reference!$A$1:$E$310,5,FALSE)</f>
        <v>5305043</v>
      </c>
      <c r="H6188" t="str">
        <f>VLOOKUP(C6188,reference!$A$1:$E$310,4,FALSE)</f>
        <v>INSANA TENGAH</v>
      </c>
      <c r="I6188" t="str">
        <f>VLOOKUP($D6188,reference!$G$1:$H$25,2,FALSE)</f>
        <v>Pertanian lahan kering  campur semak / kebun campur</v>
      </c>
      <c r="J6188" t="str">
        <f>VLOOKUP($E6188,reference!$G$1:$H$25,2,FALSE)</f>
        <v>Savanna / Padang rumput</v>
      </c>
      <c r="K6188" t="str">
        <f t="shared" si="96"/>
        <v>Non Irigasi</v>
      </c>
      <c r="L6188" t="s">
        <v>327</v>
      </c>
    </row>
    <row r="6189" spans="1:12" x14ac:dyDescent="0.25">
      <c r="A6189" s="1">
        <v>6188</v>
      </c>
      <c r="B6189" s="3">
        <v>1032</v>
      </c>
      <c r="C6189" s="1">
        <v>98</v>
      </c>
      <c r="D6189" s="1">
        <v>2</v>
      </c>
      <c r="E6189" s="1">
        <v>16</v>
      </c>
      <c r="F6189" s="1">
        <v>0</v>
      </c>
      <c r="G6189">
        <f>VLOOKUP(C6189,reference!$A$1:$E$310,5,FALSE)</f>
        <v>5305040</v>
      </c>
      <c r="H6189" t="str">
        <f>VLOOKUP(C6189,reference!$A$1:$E$310,4,FALSE)</f>
        <v>INSANA</v>
      </c>
      <c r="I6189" t="str">
        <f>VLOOKUP($D6189,reference!$G$1:$H$25,2,FALSE)</f>
        <v>Hutan lahan kering sekunder / bekas tebangan</v>
      </c>
      <c r="J6189" t="str">
        <f>VLOOKUP($E6189,reference!$G$1:$H$25,2,FALSE)</f>
        <v>Pemukiman</v>
      </c>
      <c r="K6189" t="str">
        <f t="shared" si="96"/>
        <v>Non Irigasi</v>
      </c>
      <c r="L6189" t="s">
        <v>328</v>
      </c>
    </row>
    <row r="6190" spans="1:12" x14ac:dyDescent="0.25">
      <c r="A6190" s="1">
        <v>6189</v>
      </c>
      <c r="B6190" s="3">
        <v>60</v>
      </c>
      <c r="C6190" s="1">
        <v>301</v>
      </c>
      <c r="D6190" s="1">
        <v>20</v>
      </c>
      <c r="E6190" s="1">
        <v>20</v>
      </c>
      <c r="F6190" s="1">
        <v>0</v>
      </c>
      <c r="G6190">
        <f>VLOOKUP(C6190,reference!$A$1:$E$310,5,FALSE)</f>
        <v>5321100</v>
      </c>
      <c r="H6190" t="str">
        <f>VLOOKUP(C6190,reference!$A$1:$E$310,4,FALSE)</f>
        <v>MALAKA TIMUR</v>
      </c>
      <c r="I6190" t="str">
        <f>VLOOKUP($D6190,reference!$G$1:$H$25,2,FALSE)</f>
        <v>Tubuh air</v>
      </c>
      <c r="J6190" t="str">
        <f>VLOOKUP($E6190,reference!$G$1:$H$25,2,FALSE)</f>
        <v>Tubuh air</v>
      </c>
      <c r="K6190" t="str">
        <f t="shared" si="96"/>
        <v>Non Irigasi</v>
      </c>
      <c r="L6190" t="s">
        <v>327</v>
      </c>
    </row>
    <row r="6191" spans="1:12" x14ac:dyDescent="0.25">
      <c r="A6191" s="1">
        <v>6190</v>
      </c>
      <c r="B6191" s="3">
        <v>1</v>
      </c>
      <c r="C6191" s="1">
        <v>268</v>
      </c>
      <c r="D6191" s="1">
        <v>0</v>
      </c>
      <c r="E6191" s="1">
        <v>13</v>
      </c>
      <c r="F6191" s="1">
        <v>0</v>
      </c>
      <c r="G6191">
        <f>VLOOKUP(C6191,reference!$A$1:$E$310,5,FALSE)</f>
        <v>5317080</v>
      </c>
      <c r="H6191" t="str">
        <f>VLOOKUP(C6191,reference!$A$1:$E$310,4,FALSE)</f>
        <v>LOURA</v>
      </c>
      <c r="I6191" t="str">
        <f>VLOOKUP($D6191,reference!$G$1:$H$25,2,FALSE)</f>
        <v>No data</v>
      </c>
      <c r="J6191" t="str">
        <f>VLOOKUP($E6191,reference!$G$1:$H$25,2,FALSE)</f>
        <v>Pertanian lahan kering  campur semak / kebun campur</v>
      </c>
      <c r="K6191" t="str">
        <f t="shared" si="96"/>
        <v>Non Irigasi</v>
      </c>
      <c r="L6191" t="s">
        <v>327</v>
      </c>
    </row>
    <row r="6192" spans="1:12" x14ac:dyDescent="0.25">
      <c r="A6192" s="1">
        <v>6191</v>
      </c>
      <c r="B6192" s="3">
        <v>7336</v>
      </c>
      <c r="C6192" s="1">
        <v>257</v>
      </c>
      <c r="D6192" s="1">
        <v>2</v>
      </c>
      <c r="E6192" s="1">
        <v>11</v>
      </c>
      <c r="F6192" s="1">
        <v>0</v>
      </c>
      <c r="G6192">
        <f>VLOOKUP(C6192,reference!$A$1:$E$310,5,FALSE)</f>
        <v>5316030</v>
      </c>
      <c r="H6192" t="str">
        <f>VLOOKUP(C6192,reference!$A$1:$E$310,4,FALSE)</f>
        <v>UMBU RATU NGGAY</v>
      </c>
      <c r="I6192" t="str">
        <f>VLOOKUP($D6192,reference!$G$1:$H$25,2,FALSE)</f>
        <v>Hutan lahan kering sekunder / bekas tebangan</v>
      </c>
      <c r="J6192" t="str">
        <f>VLOOKUP($E6192,reference!$G$1:$H$25,2,FALSE)</f>
        <v>Savanna / Padang rumput</v>
      </c>
      <c r="K6192" t="str">
        <f t="shared" si="96"/>
        <v>Non Irigasi</v>
      </c>
      <c r="L6192" t="s">
        <v>328</v>
      </c>
    </row>
    <row r="6193" spans="1:12" x14ac:dyDescent="0.25">
      <c r="A6193" s="1">
        <v>6192</v>
      </c>
      <c r="B6193" s="3">
        <v>41</v>
      </c>
      <c r="C6193" s="1">
        <v>93</v>
      </c>
      <c r="D6193" s="1">
        <v>0</v>
      </c>
      <c r="E6193" s="1">
        <v>0</v>
      </c>
      <c r="F6193" s="1">
        <v>0</v>
      </c>
      <c r="G6193">
        <f>VLOOKUP(C6193,reference!$A$1:$E$310,5,FALSE)</f>
        <v>5305024</v>
      </c>
      <c r="H6193" t="str">
        <f>VLOOKUP(C6193,reference!$A$1:$E$310,4,FALSE)</f>
        <v>BIKOMI NILULAT</v>
      </c>
      <c r="I6193" t="str">
        <f>VLOOKUP($D6193,reference!$G$1:$H$25,2,FALSE)</f>
        <v>No data</v>
      </c>
      <c r="J6193" t="str">
        <f>VLOOKUP($E6193,reference!$G$1:$H$25,2,FALSE)</f>
        <v>No data</v>
      </c>
      <c r="K6193" t="str">
        <f t="shared" si="96"/>
        <v>Non Irigasi</v>
      </c>
      <c r="L6193" t="s">
        <v>327</v>
      </c>
    </row>
    <row r="6194" spans="1:12" x14ac:dyDescent="0.25">
      <c r="A6194" s="1">
        <v>6193</v>
      </c>
      <c r="B6194" s="3">
        <v>56</v>
      </c>
      <c r="C6194" s="1">
        <v>301</v>
      </c>
      <c r="D6194" s="1">
        <v>20</v>
      </c>
      <c r="E6194" s="1">
        <v>14</v>
      </c>
      <c r="F6194" s="1">
        <v>0</v>
      </c>
      <c r="G6194">
        <f>VLOOKUP(C6194,reference!$A$1:$E$310,5,FALSE)</f>
        <v>5321100</v>
      </c>
      <c r="H6194" t="str">
        <f>VLOOKUP(C6194,reference!$A$1:$E$310,4,FALSE)</f>
        <v>MALAKA TIMUR</v>
      </c>
      <c r="I6194" t="str">
        <f>VLOOKUP($D6194,reference!$G$1:$H$25,2,FALSE)</f>
        <v>Tubuh air</v>
      </c>
      <c r="J6194" t="str">
        <f>VLOOKUP($E6194,reference!$G$1:$H$25,2,FALSE)</f>
        <v>Sawah</v>
      </c>
      <c r="K6194" t="str">
        <f t="shared" si="96"/>
        <v>Non Irigasi</v>
      </c>
      <c r="L6194" t="s">
        <v>327</v>
      </c>
    </row>
    <row r="6195" spans="1:12" x14ac:dyDescent="0.25">
      <c r="A6195" s="1">
        <v>6194</v>
      </c>
      <c r="B6195" s="3">
        <v>1</v>
      </c>
      <c r="C6195" s="1">
        <v>264</v>
      </c>
      <c r="D6195" s="1">
        <v>0</v>
      </c>
      <c r="E6195" s="1">
        <v>0</v>
      </c>
      <c r="F6195" s="1">
        <v>0</v>
      </c>
      <c r="G6195">
        <f>VLOOKUP(C6195,reference!$A$1:$E$310,5,FALSE)</f>
        <v>5317050</v>
      </c>
      <c r="H6195" t="str">
        <f>VLOOKUP(C6195,reference!$A$1:$E$310,4,FALSE)</f>
        <v>WEWEWA BARAT</v>
      </c>
      <c r="I6195" t="str">
        <f>VLOOKUP($D6195,reference!$G$1:$H$25,2,FALSE)</f>
        <v>No data</v>
      </c>
      <c r="J6195" t="str">
        <f>VLOOKUP($E6195,reference!$G$1:$H$25,2,FALSE)</f>
        <v>No data</v>
      </c>
      <c r="K6195" t="str">
        <f t="shared" si="96"/>
        <v>Non Irigasi</v>
      </c>
      <c r="L6195" t="s">
        <v>327</v>
      </c>
    </row>
    <row r="6196" spans="1:12" x14ac:dyDescent="0.25">
      <c r="A6196" s="1">
        <v>6195</v>
      </c>
      <c r="B6196" s="3">
        <v>1680</v>
      </c>
      <c r="C6196" s="1">
        <v>269</v>
      </c>
      <c r="D6196" s="1">
        <v>13</v>
      </c>
      <c r="E6196" s="1">
        <v>16</v>
      </c>
      <c r="F6196" s="1">
        <v>0</v>
      </c>
      <c r="G6196">
        <f>VLOOKUP(C6196,reference!$A$1:$E$310,5,FALSE)</f>
        <v>5317081</v>
      </c>
      <c r="H6196" t="str">
        <f>VLOOKUP(C6196,reference!$A$1:$E$310,4,FALSE)</f>
        <v>KOTA TAMBOLAKA</v>
      </c>
      <c r="I6196" t="str">
        <f>VLOOKUP($D6196,reference!$G$1:$H$25,2,FALSE)</f>
        <v>Pertanian lahan kering  campur semak / kebun campur</v>
      </c>
      <c r="J6196" t="str">
        <f>VLOOKUP($E6196,reference!$G$1:$H$25,2,FALSE)</f>
        <v>Pemukiman</v>
      </c>
      <c r="K6196" t="str">
        <f t="shared" si="96"/>
        <v>Non Irigasi</v>
      </c>
      <c r="L6196" t="s">
        <v>327</v>
      </c>
    </row>
    <row r="6197" spans="1:12" x14ac:dyDescent="0.25">
      <c r="A6197" s="1">
        <v>6196</v>
      </c>
      <c r="B6197" s="3">
        <v>4</v>
      </c>
      <c r="C6197" s="1">
        <v>269</v>
      </c>
      <c r="D6197" s="1">
        <v>13</v>
      </c>
      <c r="E6197" s="1">
        <v>0</v>
      </c>
      <c r="F6197" s="1">
        <v>0</v>
      </c>
      <c r="G6197">
        <f>VLOOKUP(C6197,reference!$A$1:$E$310,5,FALSE)</f>
        <v>5317081</v>
      </c>
      <c r="H6197" t="str">
        <f>VLOOKUP(C6197,reference!$A$1:$E$310,4,FALSE)</f>
        <v>KOTA TAMBOLAKA</v>
      </c>
      <c r="I6197" t="str">
        <f>VLOOKUP($D6197,reference!$G$1:$H$25,2,FALSE)</f>
        <v>Pertanian lahan kering  campur semak / kebun campur</v>
      </c>
      <c r="J6197" t="str">
        <f>VLOOKUP($E6197,reference!$G$1:$H$25,2,FALSE)</f>
        <v>No data</v>
      </c>
      <c r="K6197" t="str">
        <f t="shared" si="96"/>
        <v>Non Irigasi</v>
      </c>
      <c r="L6197" t="s">
        <v>327</v>
      </c>
    </row>
    <row r="6198" spans="1:12" x14ac:dyDescent="0.25">
      <c r="A6198" s="1">
        <v>6197</v>
      </c>
      <c r="B6198" s="3">
        <v>6</v>
      </c>
      <c r="C6198" s="1">
        <v>269</v>
      </c>
      <c r="D6198" s="1">
        <v>0</v>
      </c>
      <c r="E6198" s="1">
        <v>13</v>
      </c>
      <c r="F6198" s="1">
        <v>0</v>
      </c>
      <c r="G6198">
        <f>VLOOKUP(C6198,reference!$A$1:$E$310,5,FALSE)</f>
        <v>5317081</v>
      </c>
      <c r="H6198" t="str">
        <f>VLOOKUP(C6198,reference!$A$1:$E$310,4,FALSE)</f>
        <v>KOTA TAMBOLAKA</v>
      </c>
      <c r="I6198" t="str">
        <f>VLOOKUP($D6198,reference!$G$1:$H$25,2,FALSE)</f>
        <v>No data</v>
      </c>
      <c r="J6198" t="str">
        <f>VLOOKUP($E6198,reference!$G$1:$H$25,2,FALSE)</f>
        <v>Pertanian lahan kering  campur semak / kebun campur</v>
      </c>
      <c r="K6198" t="str">
        <f t="shared" si="96"/>
        <v>Non Irigasi</v>
      </c>
      <c r="L6198" t="s">
        <v>327</v>
      </c>
    </row>
    <row r="6199" spans="1:12" x14ac:dyDescent="0.25">
      <c r="A6199" s="1">
        <v>6198</v>
      </c>
      <c r="B6199" s="3">
        <v>1500</v>
      </c>
      <c r="C6199" s="1">
        <v>269</v>
      </c>
      <c r="D6199" s="1">
        <v>13</v>
      </c>
      <c r="E6199" s="1">
        <v>13</v>
      </c>
      <c r="F6199" s="1">
        <v>0</v>
      </c>
      <c r="G6199">
        <f>VLOOKUP(C6199,reference!$A$1:$E$310,5,FALSE)</f>
        <v>5317081</v>
      </c>
      <c r="H6199" t="str">
        <f>VLOOKUP(C6199,reference!$A$1:$E$310,4,FALSE)</f>
        <v>KOTA TAMBOLAKA</v>
      </c>
      <c r="I6199" t="str">
        <f>VLOOKUP($D6199,reference!$G$1:$H$25,2,FALSE)</f>
        <v>Pertanian lahan kering  campur semak / kebun campur</v>
      </c>
      <c r="J6199" t="str">
        <f>VLOOKUP($E6199,reference!$G$1:$H$25,2,FALSE)</f>
        <v>Pertanian lahan kering  campur semak / kebun campur</v>
      </c>
      <c r="K6199" t="str">
        <f t="shared" si="96"/>
        <v>Non Irigasi</v>
      </c>
      <c r="L6199" t="s">
        <v>327</v>
      </c>
    </row>
    <row r="6200" spans="1:12" x14ac:dyDescent="0.25">
      <c r="A6200" s="1">
        <v>6199</v>
      </c>
      <c r="B6200" s="3">
        <v>43</v>
      </c>
      <c r="C6200" s="1">
        <v>268</v>
      </c>
      <c r="D6200" s="1">
        <v>9</v>
      </c>
      <c r="E6200" s="1">
        <v>16</v>
      </c>
      <c r="F6200" s="1">
        <v>0</v>
      </c>
      <c r="G6200">
        <f>VLOOKUP(C6200,reference!$A$1:$E$310,5,FALSE)</f>
        <v>5317080</v>
      </c>
      <c r="H6200" t="str">
        <f>VLOOKUP(C6200,reference!$A$1:$E$310,4,FALSE)</f>
        <v>LOURA</v>
      </c>
      <c r="I6200" t="str">
        <f>VLOOKUP($D6200,reference!$G$1:$H$25,2,FALSE)</f>
        <v>Semak belukar</v>
      </c>
      <c r="J6200" t="str">
        <f>VLOOKUP($E6200,reference!$G$1:$H$25,2,FALSE)</f>
        <v>Pemukiman</v>
      </c>
      <c r="K6200" t="str">
        <f t="shared" si="96"/>
        <v>Non Irigasi</v>
      </c>
      <c r="L6200" t="s">
        <v>327</v>
      </c>
    </row>
    <row r="6201" spans="1:12" x14ac:dyDescent="0.25">
      <c r="A6201" s="1">
        <v>6200</v>
      </c>
      <c r="B6201" s="3">
        <v>1</v>
      </c>
      <c r="C6201" s="1">
        <v>300</v>
      </c>
      <c r="D6201" s="1">
        <v>2</v>
      </c>
      <c r="E6201" s="1">
        <v>14</v>
      </c>
      <c r="F6201" s="1">
        <v>0</v>
      </c>
      <c r="G6201">
        <f>VLOOKUP(C6201,reference!$A$1:$E$310,5,FALSE)</f>
        <v>5321090</v>
      </c>
      <c r="H6201" t="str">
        <f>VLOOKUP(C6201,reference!$A$1:$E$310,4,FALSE)</f>
        <v>LAEN MANEN</v>
      </c>
      <c r="I6201" t="str">
        <f>VLOOKUP($D6201,reference!$G$1:$H$25,2,FALSE)</f>
        <v>Hutan lahan kering sekunder / bekas tebangan</v>
      </c>
      <c r="J6201" t="str">
        <f>VLOOKUP($E6201,reference!$G$1:$H$25,2,FALSE)</f>
        <v>Sawah</v>
      </c>
      <c r="K6201" t="str">
        <f t="shared" si="96"/>
        <v>Non Irigasi</v>
      </c>
      <c r="L6201" t="s">
        <v>328</v>
      </c>
    </row>
    <row r="6202" spans="1:12" x14ac:dyDescent="0.25">
      <c r="A6202" s="1">
        <v>6201</v>
      </c>
      <c r="B6202" s="3">
        <v>9</v>
      </c>
      <c r="C6202" s="1">
        <v>300</v>
      </c>
      <c r="D6202" s="1">
        <v>11</v>
      </c>
      <c r="E6202" s="1">
        <v>14</v>
      </c>
      <c r="F6202" s="1">
        <v>0</v>
      </c>
      <c r="G6202">
        <f>VLOOKUP(C6202,reference!$A$1:$E$310,5,FALSE)</f>
        <v>5321090</v>
      </c>
      <c r="H6202" t="str">
        <f>VLOOKUP(C6202,reference!$A$1:$E$310,4,FALSE)</f>
        <v>LAEN MANEN</v>
      </c>
      <c r="I6202" t="str">
        <f>VLOOKUP($D6202,reference!$G$1:$H$25,2,FALSE)</f>
        <v>Savanna / Padang rumput</v>
      </c>
      <c r="J6202" t="str">
        <f>VLOOKUP($E6202,reference!$G$1:$H$25,2,FALSE)</f>
        <v>Sawah</v>
      </c>
      <c r="K6202" t="str">
        <f t="shared" si="96"/>
        <v>Non Irigasi</v>
      </c>
      <c r="L6202" t="s">
        <v>327</v>
      </c>
    </row>
    <row r="6203" spans="1:12" x14ac:dyDescent="0.25">
      <c r="A6203" s="1">
        <v>6202</v>
      </c>
      <c r="B6203" s="3">
        <v>304</v>
      </c>
      <c r="C6203" s="1">
        <v>301</v>
      </c>
      <c r="D6203" s="1">
        <v>12</v>
      </c>
      <c r="E6203" s="1">
        <v>14</v>
      </c>
      <c r="F6203" s="1">
        <v>0</v>
      </c>
      <c r="G6203">
        <f>VLOOKUP(C6203,reference!$A$1:$E$310,5,FALSE)</f>
        <v>5321100</v>
      </c>
      <c r="H6203" t="str">
        <f>VLOOKUP(C6203,reference!$A$1:$E$310,4,FALSE)</f>
        <v>MALAKA TIMUR</v>
      </c>
      <c r="I6203" t="str">
        <f>VLOOKUP($D6203,reference!$G$1:$H$25,2,FALSE)</f>
        <v>Pertanian lahan kering</v>
      </c>
      <c r="J6203" t="str">
        <f>VLOOKUP($E6203,reference!$G$1:$H$25,2,FALSE)</f>
        <v>Sawah</v>
      </c>
      <c r="K6203" t="str">
        <f t="shared" si="96"/>
        <v>Non Irigasi</v>
      </c>
      <c r="L6203" t="s">
        <v>327</v>
      </c>
    </row>
    <row r="6204" spans="1:12" x14ac:dyDescent="0.25">
      <c r="A6204" s="1">
        <v>6203</v>
      </c>
      <c r="B6204" s="3">
        <v>23</v>
      </c>
      <c r="C6204" s="1">
        <v>264</v>
      </c>
      <c r="D6204" s="1">
        <v>0</v>
      </c>
      <c r="E6204" s="1">
        <v>12</v>
      </c>
      <c r="F6204" s="1">
        <v>0</v>
      </c>
      <c r="G6204">
        <f>VLOOKUP(C6204,reference!$A$1:$E$310,5,FALSE)</f>
        <v>5317050</v>
      </c>
      <c r="H6204" t="str">
        <f>VLOOKUP(C6204,reference!$A$1:$E$310,4,FALSE)</f>
        <v>WEWEWA BARAT</v>
      </c>
      <c r="I6204" t="str">
        <f>VLOOKUP($D6204,reference!$G$1:$H$25,2,FALSE)</f>
        <v>No data</v>
      </c>
      <c r="J6204" t="str">
        <f>VLOOKUP($E6204,reference!$G$1:$H$25,2,FALSE)</f>
        <v>Pertanian lahan kering</v>
      </c>
      <c r="K6204" t="str">
        <f t="shared" si="96"/>
        <v>Non Irigasi</v>
      </c>
      <c r="L6204" t="s">
        <v>327</v>
      </c>
    </row>
    <row r="6205" spans="1:12" x14ac:dyDescent="0.25">
      <c r="A6205" s="1">
        <v>6204</v>
      </c>
      <c r="B6205" s="3">
        <v>1350</v>
      </c>
      <c r="C6205" s="1">
        <v>264</v>
      </c>
      <c r="D6205" s="1">
        <v>13</v>
      </c>
      <c r="E6205" s="1">
        <v>12</v>
      </c>
      <c r="F6205" s="1">
        <v>0</v>
      </c>
      <c r="G6205">
        <f>VLOOKUP(C6205,reference!$A$1:$E$310,5,FALSE)</f>
        <v>5317050</v>
      </c>
      <c r="H6205" t="str">
        <f>VLOOKUP(C6205,reference!$A$1:$E$310,4,FALSE)</f>
        <v>WEWEWA BARAT</v>
      </c>
      <c r="I6205" t="str">
        <f>VLOOKUP($D6205,reference!$G$1:$H$25,2,FALSE)</f>
        <v>Pertanian lahan kering  campur semak / kebun campur</v>
      </c>
      <c r="J6205" t="str">
        <f>VLOOKUP($E6205,reference!$G$1:$H$25,2,FALSE)</f>
        <v>Pertanian lahan kering</v>
      </c>
      <c r="K6205" t="str">
        <f t="shared" si="96"/>
        <v>Non Irigasi</v>
      </c>
      <c r="L6205" t="s">
        <v>327</v>
      </c>
    </row>
    <row r="6206" spans="1:12" x14ac:dyDescent="0.25">
      <c r="A6206" s="1">
        <v>6205</v>
      </c>
      <c r="B6206" s="3">
        <v>4</v>
      </c>
      <c r="C6206" s="1">
        <v>269</v>
      </c>
      <c r="D6206" s="1">
        <v>0</v>
      </c>
      <c r="E6206" s="1">
        <v>0</v>
      </c>
      <c r="F6206" s="1">
        <v>0</v>
      </c>
      <c r="G6206">
        <f>VLOOKUP(C6206,reference!$A$1:$E$310,5,FALSE)</f>
        <v>5317081</v>
      </c>
      <c r="H6206" t="str">
        <f>VLOOKUP(C6206,reference!$A$1:$E$310,4,FALSE)</f>
        <v>KOTA TAMBOLAKA</v>
      </c>
      <c r="I6206" t="str">
        <f>VLOOKUP($D6206,reference!$G$1:$H$25,2,FALSE)</f>
        <v>No data</v>
      </c>
      <c r="J6206" t="str">
        <f>VLOOKUP($E6206,reference!$G$1:$H$25,2,FALSE)</f>
        <v>No data</v>
      </c>
      <c r="K6206" t="str">
        <f t="shared" si="96"/>
        <v>Non Irigasi</v>
      </c>
      <c r="L6206" t="s">
        <v>327</v>
      </c>
    </row>
    <row r="6207" spans="1:12" x14ac:dyDescent="0.25">
      <c r="A6207" s="1">
        <v>6206</v>
      </c>
      <c r="B6207" s="3">
        <v>12</v>
      </c>
      <c r="C6207" s="1">
        <v>27</v>
      </c>
      <c r="D6207" s="1">
        <v>11</v>
      </c>
      <c r="E6207" s="1">
        <v>5</v>
      </c>
      <c r="F6207" s="1">
        <v>0</v>
      </c>
      <c r="G6207">
        <f>VLOOKUP(C6207,reference!$A$1:$E$310,5,FALSE)</f>
        <v>5302080</v>
      </c>
      <c r="H6207" t="str">
        <f>VLOOKUP(C6207,reference!$A$1:$E$310,4,FALSE)</f>
        <v>HAHARU</v>
      </c>
      <c r="I6207" t="str">
        <f>VLOOKUP($D6207,reference!$G$1:$H$25,2,FALSE)</f>
        <v>Savanna / Padang rumput</v>
      </c>
      <c r="J6207" t="str">
        <f>VLOOKUP($E6207,reference!$G$1:$H$25,2,FALSE)</f>
        <v>Hutan mangrove primer</v>
      </c>
      <c r="K6207" t="str">
        <f t="shared" si="96"/>
        <v>Non Irigasi</v>
      </c>
      <c r="L6207" t="s">
        <v>327</v>
      </c>
    </row>
    <row r="6208" spans="1:12" x14ac:dyDescent="0.25">
      <c r="A6208" s="1">
        <v>6207</v>
      </c>
      <c r="B6208" s="3">
        <v>9</v>
      </c>
      <c r="C6208" s="1">
        <v>88</v>
      </c>
      <c r="D6208" s="1">
        <v>18</v>
      </c>
      <c r="E6208" s="1">
        <v>14</v>
      </c>
      <c r="F6208" s="1">
        <v>0</v>
      </c>
      <c r="G6208">
        <f>VLOOKUP(C6208,reference!$A$1:$E$310,5,FALSE)</f>
        <v>5305013</v>
      </c>
      <c r="H6208" t="str">
        <f>VLOOKUP(C6208,reference!$A$1:$E$310,4,FALSE)</f>
        <v>MUTIS</v>
      </c>
      <c r="I6208" t="str">
        <f>VLOOKUP($D6208,reference!$G$1:$H$25,2,FALSE)</f>
        <v>Lahan terbuka</v>
      </c>
      <c r="J6208" t="str">
        <f>VLOOKUP($E6208,reference!$G$1:$H$25,2,FALSE)</f>
        <v>Sawah</v>
      </c>
      <c r="K6208" t="str">
        <f t="shared" si="96"/>
        <v>Non Irigasi</v>
      </c>
      <c r="L6208" t="s">
        <v>327</v>
      </c>
    </row>
    <row r="6209" spans="1:12" x14ac:dyDescent="0.25">
      <c r="A6209" s="1">
        <v>6208</v>
      </c>
      <c r="B6209" s="3">
        <v>19</v>
      </c>
      <c r="C6209" s="1">
        <v>102</v>
      </c>
      <c r="D6209" s="1">
        <v>16</v>
      </c>
      <c r="E6209" s="1">
        <v>2</v>
      </c>
      <c r="F6209" s="1">
        <v>0</v>
      </c>
      <c r="G6209">
        <f>VLOOKUP(C6209,reference!$A$1:$E$310,5,FALSE)</f>
        <v>5305044</v>
      </c>
      <c r="H6209" t="str">
        <f>VLOOKUP(C6209,reference!$A$1:$E$310,4,FALSE)</f>
        <v>INSANA FAFINESU</v>
      </c>
      <c r="I6209" t="str">
        <f>VLOOKUP($D6209,reference!$G$1:$H$25,2,FALSE)</f>
        <v>Pemukiman</v>
      </c>
      <c r="J6209" t="str">
        <f>VLOOKUP($E6209,reference!$G$1:$H$25,2,FALSE)</f>
        <v>Hutan lahan kering sekunder / bekas tebangan</v>
      </c>
      <c r="K6209" t="str">
        <f t="shared" si="96"/>
        <v>Non Irigasi</v>
      </c>
      <c r="L6209" t="s">
        <v>327</v>
      </c>
    </row>
    <row r="6210" spans="1:12" x14ac:dyDescent="0.25">
      <c r="A6210" s="1">
        <v>6209</v>
      </c>
      <c r="B6210" s="3">
        <v>58</v>
      </c>
      <c r="C6210" s="1">
        <v>102</v>
      </c>
      <c r="D6210" s="1">
        <v>16</v>
      </c>
      <c r="E6210" s="1">
        <v>16</v>
      </c>
      <c r="F6210" s="1">
        <v>0</v>
      </c>
      <c r="G6210">
        <f>VLOOKUP(C6210,reference!$A$1:$E$310,5,FALSE)</f>
        <v>5305044</v>
      </c>
      <c r="H6210" t="str">
        <f>VLOOKUP(C6210,reference!$A$1:$E$310,4,FALSE)</f>
        <v>INSANA FAFINESU</v>
      </c>
      <c r="I6210" t="str">
        <f>VLOOKUP($D6210,reference!$G$1:$H$25,2,FALSE)</f>
        <v>Pemukiman</v>
      </c>
      <c r="J6210" t="str">
        <f>VLOOKUP($E6210,reference!$G$1:$H$25,2,FALSE)</f>
        <v>Pemukiman</v>
      </c>
      <c r="K6210" t="str">
        <f t="shared" si="96"/>
        <v>Non Irigasi</v>
      </c>
      <c r="L6210" t="s">
        <v>327</v>
      </c>
    </row>
    <row r="6211" spans="1:12" x14ac:dyDescent="0.25">
      <c r="A6211" s="1">
        <v>6210</v>
      </c>
      <c r="B6211" s="3">
        <v>5</v>
      </c>
      <c r="C6211" s="1">
        <v>102</v>
      </c>
      <c r="D6211" s="1">
        <v>16</v>
      </c>
      <c r="E6211" s="1">
        <v>13</v>
      </c>
      <c r="F6211" s="1">
        <v>0</v>
      </c>
      <c r="G6211">
        <f>VLOOKUP(C6211,reference!$A$1:$E$310,5,FALSE)</f>
        <v>5305044</v>
      </c>
      <c r="H6211" t="str">
        <f>VLOOKUP(C6211,reference!$A$1:$E$310,4,FALSE)</f>
        <v>INSANA FAFINESU</v>
      </c>
      <c r="I6211" t="str">
        <f>VLOOKUP($D6211,reference!$G$1:$H$25,2,FALSE)</f>
        <v>Pemukiman</v>
      </c>
      <c r="J6211" t="str">
        <f>VLOOKUP($E6211,reference!$G$1:$H$25,2,FALSE)</f>
        <v>Pertanian lahan kering  campur semak / kebun campur</v>
      </c>
      <c r="K6211" t="str">
        <f t="shared" ref="K6211:K6274" si="97">IF(F6211=0,"Non Irigasi","Buffer Irigasi")</f>
        <v>Non Irigasi</v>
      </c>
      <c r="L6211" t="s">
        <v>327</v>
      </c>
    </row>
    <row r="6212" spans="1:12" x14ac:dyDescent="0.25">
      <c r="A6212" s="1">
        <v>6211</v>
      </c>
      <c r="B6212" s="3">
        <v>129</v>
      </c>
      <c r="C6212" s="1">
        <v>102</v>
      </c>
      <c r="D6212" s="1">
        <v>13</v>
      </c>
      <c r="E6212" s="1">
        <v>2</v>
      </c>
      <c r="F6212" s="1">
        <v>0</v>
      </c>
      <c r="G6212">
        <f>VLOOKUP(C6212,reference!$A$1:$E$310,5,FALSE)</f>
        <v>5305044</v>
      </c>
      <c r="H6212" t="str">
        <f>VLOOKUP(C6212,reference!$A$1:$E$310,4,FALSE)</f>
        <v>INSANA FAFINESU</v>
      </c>
      <c r="I6212" t="str">
        <f>VLOOKUP($D6212,reference!$G$1:$H$25,2,FALSE)</f>
        <v>Pertanian lahan kering  campur semak / kebun campur</v>
      </c>
      <c r="J6212" t="str">
        <f>VLOOKUP($E6212,reference!$G$1:$H$25,2,FALSE)</f>
        <v>Hutan lahan kering sekunder / bekas tebangan</v>
      </c>
      <c r="K6212" t="str">
        <f t="shared" si="97"/>
        <v>Non Irigasi</v>
      </c>
      <c r="L6212" t="s">
        <v>327</v>
      </c>
    </row>
    <row r="6213" spans="1:12" x14ac:dyDescent="0.25">
      <c r="A6213" s="1">
        <v>6212</v>
      </c>
      <c r="B6213" s="3">
        <v>337</v>
      </c>
      <c r="C6213" s="1">
        <v>102</v>
      </c>
      <c r="D6213" s="1">
        <v>13</v>
      </c>
      <c r="E6213" s="1">
        <v>12</v>
      </c>
      <c r="F6213" s="1">
        <v>0</v>
      </c>
      <c r="G6213">
        <f>VLOOKUP(C6213,reference!$A$1:$E$310,5,FALSE)</f>
        <v>5305044</v>
      </c>
      <c r="H6213" t="str">
        <f>VLOOKUP(C6213,reference!$A$1:$E$310,4,FALSE)</f>
        <v>INSANA FAFINESU</v>
      </c>
      <c r="I6213" t="str">
        <f>VLOOKUP($D6213,reference!$G$1:$H$25,2,FALSE)</f>
        <v>Pertanian lahan kering  campur semak / kebun campur</v>
      </c>
      <c r="J6213" t="str">
        <f>VLOOKUP($E6213,reference!$G$1:$H$25,2,FALSE)</f>
        <v>Pertanian lahan kering</v>
      </c>
      <c r="K6213" t="str">
        <f t="shared" si="97"/>
        <v>Non Irigasi</v>
      </c>
      <c r="L6213" t="s">
        <v>327</v>
      </c>
    </row>
    <row r="6214" spans="1:12" x14ac:dyDescent="0.25">
      <c r="A6214" s="1">
        <v>6213</v>
      </c>
      <c r="B6214" s="3">
        <v>2309</v>
      </c>
      <c r="C6214" s="1">
        <v>98</v>
      </c>
      <c r="D6214" s="1">
        <v>2</v>
      </c>
      <c r="E6214" s="1">
        <v>11</v>
      </c>
      <c r="F6214" s="1">
        <v>0</v>
      </c>
      <c r="G6214">
        <f>VLOOKUP(C6214,reference!$A$1:$E$310,5,FALSE)</f>
        <v>5305040</v>
      </c>
      <c r="H6214" t="str">
        <f>VLOOKUP(C6214,reference!$A$1:$E$310,4,FALSE)</f>
        <v>INSANA</v>
      </c>
      <c r="I6214" t="str">
        <f>VLOOKUP($D6214,reference!$G$1:$H$25,2,FALSE)</f>
        <v>Hutan lahan kering sekunder / bekas tebangan</v>
      </c>
      <c r="J6214" t="str">
        <f>VLOOKUP($E6214,reference!$G$1:$H$25,2,FALSE)</f>
        <v>Savanna / Padang rumput</v>
      </c>
      <c r="K6214" t="str">
        <f t="shared" si="97"/>
        <v>Non Irigasi</v>
      </c>
      <c r="L6214" t="s">
        <v>328</v>
      </c>
    </row>
    <row r="6215" spans="1:12" x14ac:dyDescent="0.25">
      <c r="A6215" s="1">
        <v>6214</v>
      </c>
      <c r="B6215" s="3">
        <v>26</v>
      </c>
      <c r="C6215" s="1">
        <v>300</v>
      </c>
      <c r="D6215" s="1">
        <v>11</v>
      </c>
      <c r="E6215" s="1">
        <v>1</v>
      </c>
      <c r="F6215" s="1">
        <v>0</v>
      </c>
      <c r="G6215">
        <f>VLOOKUP(C6215,reference!$A$1:$E$310,5,FALSE)</f>
        <v>5321090</v>
      </c>
      <c r="H6215" t="str">
        <f>VLOOKUP(C6215,reference!$A$1:$E$310,4,FALSE)</f>
        <v>LAEN MANEN</v>
      </c>
      <c r="I6215" t="str">
        <f>VLOOKUP($D6215,reference!$G$1:$H$25,2,FALSE)</f>
        <v>Savanna / Padang rumput</v>
      </c>
      <c r="J6215" t="str">
        <f>VLOOKUP($E6215,reference!$G$1:$H$25,2,FALSE)</f>
        <v>Hutan lahan kering primer</v>
      </c>
      <c r="K6215" t="str">
        <f t="shared" si="97"/>
        <v>Non Irigasi</v>
      </c>
      <c r="L6215" t="s">
        <v>327</v>
      </c>
    </row>
    <row r="6216" spans="1:12" x14ac:dyDescent="0.25">
      <c r="A6216" s="1">
        <v>6215</v>
      </c>
      <c r="B6216" s="3">
        <v>2532</v>
      </c>
      <c r="C6216" s="1">
        <v>27</v>
      </c>
      <c r="D6216" s="1">
        <v>11</v>
      </c>
      <c r="E6216" s="1">
        <v>18</v>
      </c>
      <c r="F6216" s="1">
        <v>0</v>
      </c>
      <c r="G6216">
        <f>VLOOKUP(C6216,reference!$A$1:$E$310,5,FALSE)</f>
        <v>5302080</v>
      </c>
      <c r="H6216" t="str">
        <f>VLOOKUP(C6216,reference!$A$1:$E$310,4,FALSE)</f>
        <v>HAHARU</v>
      </c>
      <c r="I6216" t="str">
        <f>VLOOKUP($D6216,reference!$G$1:$H$25,2,FALSE)</f>
        <v>Savanna / Padang rumput</v>
      </c>
      <c r="J6216" t="str">
        <f>VLOOKUP($E6216,reference!$G$1:$H$25,2,FALSE)</f>
        <v>Lahan terbuka</v>
      </c>
      <c r="K6216" t="str">
        <f t="shared" si="97"/>
        <v>Non Irigasi</v>
      </c>
      <c r="L6216" t="s">
        <v>327</v>
      </c>
    </row>
    <row r="6217" spans="1:12" x14ac:dyDescent="0.25">
      <c r="A6217" s="1">
        <v>6216</v>
      </c>
      <c r="B6217" s="3">
        <v>3</v>
      </c>
      <c r="C6217" s="1">
        <v>27</v>
      </c>
      <c r="D6217" s="1">
        <v>11</v>
      </c>
      <c r="E6217" s="1">
        <v>0</v>
      </c>
      <c r="F6217" s="1">
        <v>0</v>
      </c>
      <c r="G6217">
        <f>VLOOKUP(C6217,reference!$A$1:$E$310,5,FALSE)</f>
        <v>5302080</v>
      </c>
      <c r="H6217" t="str">
        <f>VLOOKUP(C6217,reference!$A$1:$E$310,4,FALSE)</f>
        <v>HAHARU</v>
      </c>
      <c r="I6217" t="str">
        <f>VLOOKUP($D6217,reference!$G$1:$H$25,2,FALSE)</f>
        <v>Savanna / Padang rumput</v>
      </c>
      <c r="J6217" t="str">
        <f>VLOOKUP($E6217,reference!$G$1:$H$25,2,FALSE)</f>
        <v>No data</v>
      </c>
      <c r="K6217" t="str">
        <f t="shared" si="97"/>
        <v>Non Irigasi</v>
      </c>
      <c r="L6217" t="s">
        <v>327</v>
      </c>
    </row>
    <row r="6218" spans="1:12" x14ac:dyDescent="0.25">
      <c r="A6218" s="1">
        <v>6217</v>
      </c>
      <c r="B6218" s="3">
        <v>2381</v>
      </c>
      <c r="C6218" s="1">
        <v>88</v>
      </c>
      <c r="D6218" s="1">
        <v>2</v>
      </c>
      <c r="E6218" s="1">
        <v>9</v>
      </c>
      <c r="F6218" s="1">
        <v>0</v>
      </c>
      <c r="G6218">
        <f>VLOOKUP(C6218,reference!$A$1:$E$310,5,FALSE)</f>
        <v>5305013</v>
      </c>
      <c r="H6218" t="str">
        <f>VLOOKUP(C6218,reference!$A$1:$E$310,4,FALSE)</f>
        <v>MUTIS</v>
      </c>
      <c r="I6218" t="str">
        <f>VLOOKUP($D6218,reference!$G$1:$H$25,2,FALSE)</f>
        <v>Hutan lahan kering sekunder / bekas tebangan</v>
      </c>
      <c r="J6218" t="str">
        <f>VLOOKUP($E6218,reference!$G$1:$H$25,2,FALSE)</f>
        <v>Semak belukar</v>
      </c>
      <c r="K6218" t="str">
        <f t="shared" si="97"/>
        <v>Non Irigasi</v>
      </c>
      <c r="L6218" t="s">
        <v>328</v>
      </c>
    </row>
    <row r="6219" spans="1:12" x14ac:dyDescent="0.25">
      <c r="A6219" s="1">
        <v>6218</v>
      </c>
      <c r="B6219" s="3">
        <v>744</v>
      </c>
      <c r="C6219" s="1">
        <v>88</v>
      </c>
      <c r="D6219" s="1">
        <v>2</v>
      </c>
      <c r="E6219" s="1">
        <v>2</v>
      </c>
      <c r="F6219" s="1">
        <v>0</v>
      </c>
      <c r="G6219">
        <f>VLOOKUP(C6219,reference!$A$1:$E$310,5,FALSE)</f>
        <v>5305013</v>
      </c>
      <c r="H6219" t="str">
        <f>VLOOKUP(C6219,reference!$A$1:$E$310,4,FALSE)</f>
        <v>MUTIS</v>
      </c>
      <c r="I6219" t="str">
        <f>VLOOKUP($D6219,reference!$G$1:$H$25,2,FALSE)</f>
        <v>Hutan lahan kering sekunder / bekas tebangan</v>
      </c>
      <c r="J6219" t="str">
        <f>VLOOKUP($E6219,reference!$G$1:$H$25,2,FALSE)</f>
        <v>Hutan lahan kering sekunder / bekas tebangan</v>
      </c>
      <c r="K6219" t="str">
        <f t="shared" si="97"/>
        <v>Non Irigasi</v>
      </c>
      <c r="L6219" t="s">
        <v>327</v>
      </c>
    </row>
    <row r="6220" spans="1:12" x14ac:dyDescent="0.25">
      <c r="A6220" s="1">
        <v>6219</v>
      </c>
      <c r="B6220" s="3">
        <v>446</v>
      </c>
      <c r="C6220" s="1">
        <v>89</v>
      </c>
      <c r="D6220" s="1">
        <v>12</v>
      </c>
      <c r="E6220" s="1">
        <v>13</v>
      </c>
      <c r="F6220" s="1">
        <v>0</v>
      </c>
      <c r="G6220">
        <f>VLOOKUP(C6220,reference!$A$1:$E$310,5,FALSE)</f>
        <v>5305020</v>
      </c>
      <c r="H6220" t="str">
        <f>VLOOKUP(C6220,reference!$A$1:$E$310,4,FALSE)</f>
        <v>MIOMAFFO TIMUR</v>
      </c>
      <c r="I6220" t="str">
        <f>VLOOKUP($D6220,reference!$G$1:$H$25,2,FALSE)</f>
        <v>Pertanian lahan kering</v>
      </c>
      <c r="J6220" t="str">
        <f>VLOOKUP($E6220,reference!$G$1:$H$25,2,FALSE)</f>
        <v>Pertanian lahan kering  campur semak / kebun campur</v>
      </c>
      <c r="K6220" t="str">
        <f t="shared" si="97"/>
        <v>Non Irigasi</v>
      </c>
      <c r="L6220" t="s">
        <v>327</v>
      </c>
    </row>
    <row r="6221" spans="1:12" x14ac:dyDescent="0.25">
      <c r="A6221" s="1">
        <v>6220</v>
      </c>
      <c r="B6221" s="3">
        <v>175</v>
      </c>
      <c r="C6221" s="1">
        <v>89</v>
      </c>
      <c r="D6221" s="1">
        <v>12</v>
      </c>
      <c r="E6221" s="1">
        <v>16</v>
      </c>
      <c r="F6221" s="1">
        <v>0</v>
      </c>
      <c r="G6221">
        <f>VLOOKUP(C6221,reference!$A$1:$E$310,5,FALSE)</f>
        <v>5305020</v>
      </c>
      <c r="H6221" t="str">
        <f>VLOOKUP(C6221,reference!$A$1:$E$310,4,FALSE)</f>
        <v>MIOMAFFO TIMUR</v>
      </c>
      <c r="I6221" t="str">
        <f>VLOOKUP($D6221,reference!$G$1:$H$25,2,FALSE)</f>
        <v>Pertanian lahan kering</v>
      </c>
      <c r="J6221" t="str">
        <f>VLOOKUP($E6221,reference!$G$1:$H$25,2,FALSE)</f>
        <v>Pemukiman</v>
      </c>
      <c r="K6221" t="str">
        <f t="shared" si="97"/>
        <v>Non Irigasi</v>
      </c>
      <c r="L6221" t="s">
        <v>327</v>
      </c>
    </row>
    <row r="6222" spans="1:12" x14ac:dyDescent="0.25">
      <c r="A6222" s="1">
        <v>6221</v>
      </c>
      <c r="B6222" s="3">
        <v>164</v>
      </c>
      <c r="C6222" s="1">
        <v>89</v>
      </c>
      <c r="D6222" s="1">
        <v>12</v>
      </c>
      <c r="E6222" s="1">
        <v>2</v>
      </c>
      <c r="F6222" s="1">
        <v>0</v>
      </c>
      <c r="G6222">
        <f>VLOOKUP(C6222,reference!$A$1:$E$310,5,FALSE)</f>
        <v>5305020</v>
      </c>
      <c r="H6222" t="str">
        <f>VLOOKUP(C6222,reference!$A$1:$E$310,4,FALSE)</f>
        <v>MIOMAFFO TIMUR</v>
      </c>
      <c r="I6222" t="str">
        <f>VLOOKUP($D6222,reference!$G$1:$H$25,2,FALSE)</f>
        <v>Pertanian lahan kering</v>
      </c>
      <c r="J6222" t="str">
        <f>VLOOKUP($E6222,reference!$G$1:$H$25,2,FALSE)</f>
        <v>Hutan lahan kering sekunder / bekas tebangan</v>
      </c>
      <c r="K6222" t="str">
        <f t="shared" si="97"/>
        <v>Non Irigasi</v>
      </c>
      <c r="L6222" t="s">
        <v>327</v>
      </c>
    </row>
    <row r="6223" spans="1:12" x14ac:dyDescent="0.25">
      <c r="A6223" s="1">
        <v>6222</v>
      </c>
      <c r="B6223" s="3">
        <v>96</v>
      </c>
      <c r="C6223" s="1">
        <v>102</v>
      </c>
      <c r="D6223" s="1">
        <v>16</v>
      </c>
      <c r="E6223" s="1">
        <v>12</v>
      </c>
      <c r="F6223" s="1">
        <v>0</v>
      </c>
      <c r="G6223">
        <f>VLOOKUP(C6223,reference!$A$1:$E$310,5,FALSE)</f>
        <v>5305044</v>
      </c>
      <c r="H6223" t="str">
        <f>VLOOKUP(C6223,reference!$A$1:$E$310,4,FALSE)</f>
        <v>INSANA FAFINESU</v>
      </c>
      <c r="I6223" t="str">
        <f>VLOOKUP($D6223,reference!$G$1:$H$25,2,FALSE)</f>
        <v>Pemukiman</v>
      </c>
      <c r="J6223" t="str">
        <f>VLOOKUP($E6223,reference!$G$1:$H$25,2,FALSE)</f>
        <v>Pertanian lahan kering</v>
      </c>
      <c r="K6223" t="str">
        <f t="shared" si="97"/>
        <v>Non Irigasi</v>
      </c>
      <c r="L6223" t="s">
        <v>327</v>
      </c>
    </row>
    <row r="6224" spans="1:12" x14ac:dyDescent="0.25">
      <c r="A6224" s="1">
        <v>6223</v>
      </c>
      <c r="B6224" s="3">
        <v>206</v>
      </c>
      <c r="C6224" s="1">
        <v>300</v>
      </c>
      <c r="D6224" s="1">
        <v>2</v>
      </c>
      <c r="E6224" s="1">
        <v>11</v>
      </c>
      <c r="F6224" s="1">
        <v>0</v>
      </c>
      <c r="G6224">
        <f>VLOOKUP(C6224,reference!$A$1:$E$310,5,FALSE)</f>
        <v>5321090</v>
      </c>
      <c r="H6224" t="str">
        <f>VLOOKUP(C6224,reference!$A$1:$E$310,4,FALSE)</f>
        <v>LAEN MANEN</v>
      </c>
      <c r="I6224" t="str">
        <f>VLOOKUP($D6224,reference!$G$1:$H$25,2,FALSE)</f>
        <v>Hutan lahan kering sekunder / bekas tebangan</v>
      </c>
      <c r="J6224" t="str">
        <f>VLOOKUP($E6224,reference!$G$1:$H$25,2,FALSE)</f>
        <v>Savanna / Padang rumput</v>
      </c>
      <c r="K6224" t="str">
        <f t="shared" si="97"/>
        <v>Non Irigasi</v>
      </c>
      <c r="L6224" t="s">
        <v>328</v>
      </c>
    </row>
    <row r="6225" spans="1:12" x14ac:dyDescent="0.25">
      <c r="A6225" s="1">
        <v>6224</v>
      </c>
      <c r="B6225" s="3">
        <v>13</v>
      </c>
      <c r="C6225" s="1">
        <v>300</v>
      </c>
      <c r="D6225" s="1">
        <v>11</v>
      </c>
      <c r="E6225" s="1">
        <v>11</v>
      </c>
      <c r="F6225" s="1">
        <v>0</v>
      </c>
      <c r="G6225">
        <f>VLOOKUP(C6225,reference!$A$1:$E$310,5,FALSE)</f>
        <v>5321090</v>
      </c>
      <c r="H6225" t="str">
        <f>VLOOKUP(C6225,reference!$A$1:$E$310,4,FALSE)</f>
        <v>LAEN MANEN</v>
      </c>
      <c r="I6225" t="str">
        <f>VLOOKUP($D6225,reference!$G$1:$H$25,2,FALSE)</f>
        <v>Savanna / Padang rumput</v>
      </c>
      <c r="J6225" t="str">
        <f>VLOOKUP($E6225,reference!$G$1:$H$25,2,FALSE)</f>
        <v>Savanna / Padang rumput</v>
      </c>
      <c r="K6225" t="str">
        <f t="shared" si="97"/>
        <v>Non Irigasi</v>
      </c>
      <c r="L6225" t="s">
        <v>327</v>
      </c>
    </row>
    <row r="6226" spans="1:12" x14ac:dyDescent="0.25">
      <c r="A6226" s="1">
        <v>6225</v>
      </c>
      <c r="B6226" s="3">
        <v>94</v>
      </c>
      <c r="C6226" s="1">
        <v>268</v>
      </c>
      <c r="D6226" s="1">
        <v>12</v>
      </c>
      <c r="E6226" s="1">
        <v>11</v>
      </c>
      <c r="F6226" s="1">
        <v>0</v>
      </c>
      <c r="G6226">
        <f>VLOOKUP(C6226,reference!$A$1:$E$310,5,FALSE)</f>
        <v>5317080</v>
      </c>
      <c r="H6226" t="str">
        <f>VLOOKUP(C6226,reference!$A$1:$E$310,4,FALSE)</f>
        <v>LOURA</v>
      </c>
      <c r="I6226" t="str">
        <f>VLOOKUP($D6226,reference!$G$1:$H$25,2,FALSE)</f>
        <v>Pertanian lahan kering</v>
      </c>
      <c r="J6226" t="str">
        <f>VLOOKUP($E6226,reference!$G$1:$H$25,2,FALSE)</f>
        <v>Savanna / Padang rumput</v>
      </c>
      <c r="K6226" t="str">
        <f t="shared" si="97"/>
        <v>Non Irigasi</v>
      </c>
      <c r="L6226" t="s">
        <v>327</v>
      </c>
    </row>
    <row r="6227" spans="1:12" x14ac:dyDescent="0.25">
      <c r="A6227" s="1">
        <v>6226</v>
      </c>
      <c r="B6227" s="3">
        <v>206</v>
      </c>
      <c r="C6227" s="1">
        <v>268</v>
      </c>
      <c r="D6227" s="1">
        <v>11</v>
      </c>
      <c r="E6227" s="1">
        <v>14</v>
      </c>
      <c r="F6227" s="1">
        <v>0</v>
      </c>
      <c r="G6227">
        <f>VLOOKUP(C6227,reference!$A$1:$E$310,5,FALSE)</f>
        <v>5317080</v>
      </c>
      <c r="H6227" t="str">
        <f>VLOOKUP(C6227,reference!$A$1:$E$310,4,FALSE)</f>
        <v>LOURA</v>
      </c>
      <c r="I6227" t="str">
        <f>VLOOKUP($D6227,reference!$G$1:$H$25,2,FALSE)</f>
        <v>Savanna / Padang rumput</v>
      </c>
      <c r="J6227" t="str">
        <f>VLOOKUP($E6227,reference!$G$1:$H$25,2,FALSE)</f>
        <v>Sawah</v>
      </c>
      <c r="K6227" t="str">
        <f t="shared" si="97"/>
        <v>Non Irigasi</v>
      </c>
      <c r="L6227" t="s">
        <v>327</v>
      </c>
    </row>
    <row r="6228" spans="1:12" x14ac:dyDescent="0.25">
      <c r="A6228" s="1">
        <v>6227</v>
      </c>
      <c r="B6228" s="3">
        <v>14</v>
      </c>
      <c r="C6228" s="1">
        <v>258</v>
      </c>
      <c r="D6228" s="1">
        <v>13</v>
      </c>
      <c r="E6228" s="1">
        <v>5</v>
      </c>
      <c r="F6228" s="1">
        <v>0</v>
      </c>
      <c r="G6228">
        <f>VLOOKUP(C6228,reference!$A$1:$E$310,5,FALSE)</f>
        <v>5316040</v>
      </c>
      <c r="H6228" t="str">
        <f>VLOOKUP(C6228,reference!$A$1:$E$310,4,FALSE)</f>
        <v>MAMBORO</v>
      </c>
      <c r="I6228" t="str">
        <f>VLOOKUP($D6228,reference!$G$1:$H$25,2,FALSE)</f>
        <v>Pertanian lahan kering  campur semak / kebun campur</v>
      </c>
      <c r="J6228" t="str">
        <f>VLOOKUP($E6228,reference!$G$1:$H$25,2,FALSE)</f>
        <v>Hutan mangrove primer</v>
      </c>
      <c r="K6228" t="str">
        <f t="shared" si="97"/>
        <v>Non Irigasi</v>
      </c>
      <c r="L6228" t="s">
        <v>327</v>
      </c>
    </row>
    <row r="6229" spans="1:12" x14ac:dyDescent="0.25">
      <c r="A6229" s="1">
        <v>6228</v>
      </c>
      <c r="B6229" s="3">
        <v>9</v>
      </c>
      <c r="C6229" s="1">
        <v>257</v>
      </c>
      <c r="D6229" s="1">
        <v>2</v>
      </c>
      <c r="E6229" s="1">
        <v>16</v>
      </c>
      <c r="F6229" s="1">
        <v>0</v>
      </c>
      <c r="G6229">
        <f>VLOOKUP(C6229,reference!$A$1:$E$310,5,FALSE)</f>
        <v>5316030</v>
      </c>
      <c r="H6229" t="str">
        <f>VLOOKUP(C6229,reference!$A$1:$E$310,4,FALSE)</f>
        <v>UMBU RATU NGGAY</v>
      </c>
      <c r="I6229" t="str">
        <f>VLOOKUP($D6229,reference!$G$1:$H$25,2,FALSE)</f>
        <v>Hutan lahan kering sekunder / bekas tebangan</v>
      </c>
      <c r="J6229" t="str">
        <f>VLOOKUP($E6229,reference!$G$1:$H$25,2,FALSE)</f>
        <v>Pemukiman</v>
      </c>
      <c r="K6229" t="str">
        <f t="shared" si="97"/>
        <v>Non Irigasi</v>
      </c>
      <c r="L6229" t="s">
        <v>328</v>
      </c>
    </row>
    <row r="6230" spans="1:12" x14ac:dyDescent="0.25">
      <c r="A6230" s="1">
        <v>6229</v>
      </c>
      <c r="B6230" s="3">
        <v>3332</v>
      </c>
      <c r="C6230" s="1">
        <v>257</v>
      </c>
      <c r="D6230" s="1">
        <v>13</v>
      </c>
      <c r="E6230" s="1">
        <v>11</v>
      </c>
      <c r="F6230" s="1">
        <v>0</v>
      </c>
      <c r="G6230">
        <f>VLOOKUP(C6230,reference!$A$1:$E$310,5,FALSE)</f>
        <v>5316030</v>
      </c>
      <c r="H6230" t="str">
        <f>VLOOKUP(C6230,reference!$A$1:$E$310,4,FALSE)</f>
        <v>UMBU RATU NGGAY</v>
      </c>
      <c r="I6230" t="str">
        <f>VLOOKUP($D6230,reference!$G$1:$H$25,2,FALSE)</f>
        <v>Pertanian lahan kering  campur semak / kebun campur</v>
      </c>
      <c r="J6230" t="str">
        <f>VLOOKUP($E6230,reference!$G$1:$H$25,2,FALSE)</f>
        <v>Savanna / Padang rumput</v>
      </c>
      <c r="K6230" t="str">
        <f t="shared" si="97"/>
        <v>Non Irigasi</v>
      </c>
      <c r="L6230" t="s">
        <v>327</v>
      </c>
    </row>
    <row r="6231" spans="1:12" x14ac:dyDescent="0.25">
      <c r="A6231" s="1">
        <v>6230</v>
      </c>
      <c r="B6231" s="3">
        <v>112</v>
      </c>
      <c r="C6231" s="1">
        <v>257</v>
      </c>
      <c r="D6231" s="1">
        <v>9</v>
      </c>
      <c r="E6231" s="1">
        <v>12</v>
      </c>
      <c r="F6231" s="1">
        <v>0</v>
      </c>
      <c r="G6231">
        <f>VLOOKUP(C6231,reference!$A$1:$E$310,5,FALSE)</f>
        <v>5316030</v>
      </c>
      <c r="H6231" t="str">
        <f>VLOOKUP(C6231,reference!$A$1:$E$310,4,FALSE)</f>
        <v>UMBU RATU NGGAY</v>
      </c>
      <c r="I6231" t="str">
        <f>VLOOKUP($D6231,reference!$G$1:$H$25,2,FALSE)</f>
        <v>Semak belukar</v>
      </c>
      <c r="J6231" t="str">
        <f>VLOOKUP($E6231,reference!$G$1:$H$25,2,FALSE)</f>
        <v>Pertanian lahan kering</v>
      </c>
      <c r="K6231" t="str">
        <f t="shared" si="97"/>
        <v>Non Irigasi</v>
      </c>
      <c r="L6231" t="s">
        <v>327</v>
      </c>
    </row>
    <row r="6232" spans="1:12" x14ac:dyDescent="0.25">
      <c r="A6232" s="1">
        <v>6231</v>
      </c>
      <c r="B6232" s="3">
        <v>333</v>
      </c>
      <c r="C6232" s="1">
        <v>27</v>
      </c>
      <c r="D6232" s="1">
        <v>13</v>
      </c>
      <c r="E6232" s="1">
        <v>18</v>
      </c>
      <c r="F6232" s="1">
        <v>0</v>
      </c>
      <c r="G6232">
        <f>VLOOKUP(C6232,reference!$A$1:$E$310,5,FALSE)</f>
        <v>5302080</v>
      </c>
      <c r="H6232" t="str">
        <f>VLOOKUP(C6232,reference!$A$1:$E$310,4,FALSE)</f>
        <v>HAHARU</v>
      </c>
      <c r="I6232" t="str">
        <f>VLOOKUP($D6232,reference!$G$1:$H$25,2,FALSE)</f>
        <v>Pertanian lahan kering  campur semak / kebun campur</v>
      </c>
      <c r="J6232" t="str">
        <f>VLOOKUP($E6232,reference!$G$1:$H$25,2,FALSE)</f>
        <v>Lahan terbuka</v>
      </c>
      <c r="K6232" t="str">
        <f t="shared" si="97"/>
        <v>Non Irigasi</v>
      </c>
      <c r="L6232" t="s">
        <v>327</v>
      </c>
    </row>
    <row r="6233" spans="1:12" x14ac:dyDescent="0.25">
      <c r="A6233" s="1">
        <v>6232</v>
      </c>
      <c r="B6233" s="3">
        <v>18</v>
      </c>
      <c r="C6233" s="1">
        <v>88</v>
      </c>
      <c r="D6233" s="1">
        <v>18</v>
      </c>
      <c r="E6233" s="1">
        <v>9</v>
      </c>
      <c r="F6233" s="1">
        <v>0</v>
      </c>
      <c r="G6233">
        <f>VLOOKUP(C6233,reference!$A$1:$E$310,5,FALSE)</f>
        <v>5305013</v>
      </c>
      <c r="H6233" t="str">
        <f>VLOOKUP(C6233,reference!$A$1:$E$310,4,FALSE)</f>
        <v>MUTIS</v>
      </c>
      <c r="I6233" t="str">
        <f>VLOOKUP($D6233,reference!$G$1:$H$25,2,FALSE)</f>
        <v>Lahan terbuka</v>
      </c>
      <c r="J6233" t="str">
        <f>VLOOKUP($E6233,reference!$G$1:$H$25,2,FALSE)</f>
        <v>Semak belukar</v>
      </c>
      <c r="K6233" t="str">
        <f t="shared" si="97"/>
        <v>Non Irigasi</v>
      </c>
      <c r="L6233" t="s">
        <v>327</v>
      </c>
    </row>
    <row r="6234" spans="1:12" x14ac:dyDescent="0.25">
      <c r="A6234" s="1">
        <v>6233</v>
      </c>
      <c r="B6234" s="3">
        <v>205</v>
      </c>
      <c r="C6234" s="1">
        <v>101</v>
      </c>
      <c r="D6234" s="1">
        <v>16</v>
      </c>
      <c r="E6234" s="1">
        <v>16</v>
      </c>
      <c r="F6234" s="1">
        <v>0</v>
      </c>
      <c r="G6234">
        <f>VLOOKUP(C6234,reference!$A$1:$E$310,5,FALSE)</f>
        <v>5305043</v>
      </c>
      <c r="H6234" t="str">
        <f>VLOOKUP(C6234,reference!$A$1:$E$310,4,FALSE)</f>
        <v>INSANA TENGAH</v>
      </c>
      <c r="I6234" t="str">
        <f>VLOOKUP($D6234,reference!$G$1:$H$25,2,FALSE)</f>
        <v>Pemukiman</v>
      </c>
      <c r="J6234" t="str">
        <f>VLOOKUP($E6234,reference!$G$1:$H$25,2,FALSE)</f>
        <v>Pemukiman</v>
      </c>
      <c r="K6234" t="str">
        <f t="shared" si="97"/>
        <v>Non Irigasi</v>
      </c>
      <c r="L6234" t="s">
        <v>327</v>
      </c>
    </row>
    <row r="6235" spans="1:12" x14ac:dyDescent="0.25">
      <c r="A6235" s="1">
        <v>6234</v>
      </c>
      <c r="B6235" s="3">
        <v>897</v>
      </c>
      <c r="C6235" s="1">
        <v>98</v>
      </c>
      <c r="D6235" s="1">
        <v>13</v>
      </c>
      <c r="E6235" s="1">
        <v>13</v>
      </c>
      <c r="F6235" s="1">
        <v>0</v>
      </c>
      <c r="G6235">
        <f>VLOOKUP(C6235,reference!$A$1:$E$310,5,FALSE)</f>
        <v>5305040</v>
      </c>
      <c r="H6235" t="str">
        <f>VLOOKUP(C6235,reference!$A$1:$E$310,4,FALSE)</f>
        <v>INSANA</v>
      </c>
      <c r="I6235" t="str">
        <f>VLOOKUP($D6235,reference!$G$1:$H$25,2,FALSE)</f>
        <v>Pertanian lahan kering  campur semak / kebun campur</v>
      </c>
      <c r="J6235" t="str">
        <f>VLOOKUP($E6235,reference!$G$1:$H$25,2,FALSE)</f>
        <v>Pertanian lahan kering  campur semak / kebun campur</v>
      </c>
      <c r="K6235" t="str">
        <f t="shared" si="97"/>
        <v>Non Irigasi</v>
      </c>
      <c r="L6235" t="s">
        <v>327</v>
      </c>
    </row>
    <row r="6236" spans="1:12" x14ac:dyDescent="0.25">
      <c r="A6236" s="1">
        <v>6235</v>
      </c>
      <c r="B6236" s="3">
        <v>3</v>
      </c>
      <c r="C6236" s="1">
        <v>269</v>
      </c>
      <c r="D6236" s="1">
        <v>0</v>
      </c>
      <c r="E6236" s="1">
        <v>16</v>
      </c>
      <c r="F6236" s="1">
        <v>0</v>
      </c>
      <c r="G6236">
        <f>VLOOKUP(C6236,reference!$A$1:$E$310,5,FALSE)</f>
        <v>5317081</v>
      </c>
      <c r="H6236" t="str">
        <f>VLOOKUP(C6236,reference!$A$1:$E$310,4,FALSE)</f>
        <v>KOTA TAMBOLAKA</v>
      </c>
      <c r="I6236" t="str">
        <f>VLOOKUP($D6236,reference!$G$1:$H$25,2,FALSE)</f>
        <v>No data</v>
      </c>
      <c r="J6236" t="str">
        <f>VLOOKUP($E6236,reference!$G$1:$H$25,2,FALSE)</f>
        <v>Pemukiman</v>
      </c>
      <c r="K6236" t="str">
        <f t="shared" si="97"/>
        <v>Non Irigasi</v>
      </c>
      <c r="L6236" t="s">
        <v>327</v>
      </c>
    </row>
    <row r="6237" spans="1:12" x14ac:dyDescent="0.25">
      <c r="A6237" s="1">
        <v>6236</v>
      </c>
      <c r="B6237" s="3">
        <v>324</v>
      </c>
      <c r="C6237" s="1">
        <v>269</v>
      </c>
      <c r="D6237" s="1">
        <v>16</v>
      </c>
      <c r="E6237" s="1">
        <v>16</v>
      </c>
      <c r="F6237" s="1">
        <v>0</v>
      </c>
      <c r="G6237">
        <f>VLOOKUP(C6237,reference!$A$1:$E$310,5,FALSE)</f>
        <v>5317081</v>
      </c>
      <c r="H6237" t="str">
        <f>VLOOKUP(C6237,reference!$A$1:$E$310,4,FALSE)</f>
        <v>KOTA TAMBOLAKA</v>
      </c>
      <c r="I6237" t="str">
        <f>VLOOKUP($D6237,reference!$G$1:$H$25,2,FALSE)</f>
        <v>Pemukiman</v>
      </c>
      <c r="J6237" t="str">
        <f>VLOOKUP($E6237,reference!$G$1:$H$25,2,FALSE)</f>
        <v>Pemukiman</v>
      </c>
      <c r="K6237" t="str">
        <f t="shared" si="97"/>
        <v>Non Irigasi</v>
      </c>
      <c r="L6237" t="s">
        <v>327</v>
      </c>
    </row>
    <row r="6238" spans="1:12" x14ac:dyDescent="0.25">
      <c r="A6238" s="1">
        <v>6237</v>
      </c>
      <c r="B6238" s="3">
        <v>173</v>
      </c>
      <c r="C6238" s="1">
        <v>27</v>
      </c>
      <c r="D6238" s="1">
        <v>18</v>
      </c>
      <c r="E6238" s="1">
        <v>18</v>
      </c>
      <c r="F6238" s="1">
        <v>0</v>
      </c>
      <c r="G6238">
        <f>VLOOKUP(C6238,reference!$A$1:$E$310,5,FALSE)</f>
        <v>5302080</v>
      </c>
      <c r="H6238" t="str">
        <f>VLOOKUP(C6238,reference!$A$1:$E$310,4,FALSE)</f>
        <v>HAHARU</v>
      </c>
      <c r="I6238" t="str">
        <f>VLOOKUP($D6238,reference!$G$1:$H$25,2,FALSE)</f>
        <v>Lahan terbuka</v>
      </c>
      <c r="J6238" t="str">
        <f>VLOOKUP($E6238,reference!$G$1:$H$25,2,FALSE)</f>
        <v>Lahan terbuka</v>
      </c>
      <c r="K6238" t="str">
        <f t="shared" si="97"/>
        <v>Non Irigasi</v>
      </c>
      <c r="L6238" t="s">
        <v>327</v>
      </c>
    </row>
    <row r="6239" spans="1:12" x14ac:dyDescent="0.25">
      <c r="A6239" s="1">
        <v>6238</v>
      </c>
      <c r="B6239" s="3">
        <v>20</v>
      </c>
      <c r="C6239" s="1">
        <v>88</v>
      </c>
      <c r="D6239" s="1">
        <v>2</v>
      </c>
      <c r="E6239" s="1">
        <v>0</v>
      </c>
      <c r="F6239" s="1">
        <v>0</v>
      </c>
      <c r="G6239">
        <f>VLOOKUP(C6239,reference!$A$1:$E$310,5,FALSE)</f>
        <v>5305013</v>
      </c>
      <c r="H6239" t="str">
        <f>VLOOKUP(C6239,reference!$A$1:$E$310,4,FALSE)</f>
        <v>MUTIS</v>
      </c>
      <c r="I6239" t="str">
        <f>VLOOKUP($D6239,reference!$G$1:$H$25,2,FALSE)</f>
        <v>Hutan lahan kering sekunder / bekas tebangan</v>
      </c>
      <c r="J6239" t="str">
        <f>VLOOKUP($E6239,reference!$G$1:$H$25,2,FALSE)</f>
        <v>No data</v>
      </c>
      <c r="K6239" t="str">
        <f t="shared" si="97"/>
        <v>Non Irigasi</v>
      </c>
      <c r="L6239" t="s">
        <v>328</v>
      </c>
    </row>
    <row r="6240" spans="1:12" x14ac:dyDescent="0.25">
      <c r="A6240" s="1">
        <v>6239</v>
      </c>
      <c r="B6240" s="3">
        <v>736</v>
      </c>
      <c r="C6240" s="1">
        <v>88</v>
      </c>
      <c r="D6240" s="1">
        <v>11</v>
      </c>
      <c r="E6240" s="1">
        <v>11</v>
      </c>
      <c r="F6240" s="1">
        <v>0</v>
      </c>
      <c r="G6240">
        <f>VLOOKUP(C6240,reference!$A$1:$E$310,5,FALSE)</f>
        <v>5305013</v>
      </c>
      <c r="H6240" t="str">
        <f>VLOOKUP(C6240,reference!$A$1:$E$310,4,FALSE)</f>
        <v>MUTIS</v>
      </c>
      <c r="I6240" t="str">
        <f>VLOOKUP($D6240,reference!$G$1:$H$25,2,FALSE)</f>
        <v>Savanna / Padang rumput</v>
      </c>
      <c r="J6240" t="str">
        <f>VLOOKUP($E6240,reference!$G$1:$H$25,2,FALSE)</f>
        <v>Savanna / Padang rumput</v>
      </c>
      <c r="K6240" t="str">
        <f t="shared" si="97"/>
        <v>Non Irigasi</v>
      </c>
      <c r="L6240" t="s">
        <v>327</v>
      </c>
    </row>
    <row r="6241" spans="1:12" x14ac:dyDescent="0.25">
      <c r="A6241" s="1">
        <v>6240</v>
      </c>
      <c r="B6241" s="3">
        <v>326</v>
      </c>
      <c r="C6241" s="1">
        <v>101</v>
      </c>
      <c r="D6241" s="1">
        <v>16</v>
      </c>
      <c r="E6241" s="1">
        <v>12</v>
      </c>
      <c r="F6241" s="1">
        <v>0</v>
      </c>
      <c r="G6241">
        <f>VLOOKUP(C6241,reference!$A$1:$E$310,5,FALSE)</f>
        <v>5305043</v>
      </c>
      <c r="H6241" t="str">
        <f>VLOOKUP(C6241,reference!$A$1:$E$310,4,FALSE)</f>
        <v>INSANA TENGAH</v>
      </c>
      <c r="I6241" t="str">
        <f>VLOOKUP($D6241,reference!$G$1:$H$25,2,FALSE)</f>
        <v>Pemukiman</v>
      </c>
      <c r="J6241" t="str">
        <f>VLOOKUP($E6241,reference!$G$1:$H$25,2,FALSE)</f>
        <v>Pertanian lahan kering</v>
      </c>
      <c r="K6241" t="str">
        <f t="shared" si="97"/>
        <v>Non Irigasi</v>
      </c>
      <c r="L6241" t="s">
        <v>327</v>
      </c>
    </row>
    <row r="6242" spans="1:12" x14ac:dyDescent="0.25">
      <c r="A6242" s="1">
        <v>6241</v>
      </c>
      <c r="B6242" s="3">
        <v>19</v>
      </c>
      <c r="C6242" s="1">
        <v>303</v>
      </c>
      <c r="D6242" s="1">
        <v>12</v>
      </c>
      <c r="E6242" s="1">
        <v>1</v>
      </c>
      <c r="F6242" s="1">
        <v>0</v>
      </c>
      <c r="G6242">
        <f>VLOOKUP(C6242,reference!$A$1:$E$310,5,FALSE)</f>
        <v>5321120</v>
      </c>
      <c r="H6242" t="str">
        <f>VLOOKUP(C6242,reference!$A$1:$E$310,4,FALSE)</f>
        <v>KOBALIMA TIMUR</v>
      </c>
      <c r="I6242" t="str">
        <f>VLOOKUP($D6242,reference!$G$1:$H$25,2,FALSE)</f>
        <v>Pertanian lahan kering</v>
      </c>
      <c r="J6242" t="str">
        <f>VLOOKUP($E6242,reference!$G$1:$H$25,2,FALSE)</f>
        <v>Hutan lahan kering primer</v>
      </c>
      <c r="K6242" t="str">
        <f t="shared" si="97"/>
        <v>Non Irigasi</v>
      </c>
      <c r="L6242" t="s">
        <v>327</v>
      </c>
    </row>
    <row r="6243" spans="1:12" x14ac:dyDescent="0.25">
      <c r="A6243" s="1">
        <v>6242</v>
      </c>
      <c r="B6243" s="3">
        <v>523</v>
      </c>
      <c r="C6243" s="1">
        <v>303</v>
      </c>
      <c r="D6243" s="1">
        <v>2</v>
      </c>
      <c r="E6243" s="1">
        <v>1</v>
      </c>
      <c r="F6243" s="1">
        <v>0</v>
      </c>
      <c r="G6243">
        <f>VLOOKUP(C6243,reference!$A$1:$E$310,5,FALSE)</f>
        <v>5321120</v>
      </c>
      <c r="H6243" t="str">
        <f>VLOOKUP(C6243,reference!$A$1:$E$310,4,FALSE)</f>
        <v>KOBALIMA TIMUR</v>
      </c>
      <c r="I6243" t="str">
        <f>VLOOKUP($D6243,reference!$G$1:$H$25,2,FALSE)</f>
        <v>Hutan lahan kering sekunder / bekas tebangan</v>
      </c>
      <c r="J6243" t="str">
        <f>VLOOKUP($E6243,reference!$G$1:$H$25,2,FALSE)</f>
        <v>Hutan lahan kering primer</v>
      </c>
      <c r="K6243" t="str">
        <f t="shared" si="97"/>
        <v>Non Irigasi</v>
      </c>
      <c r="L6243" t="s">
        <v>327</v>
      </c>
    </row>
    <row r="6244" spans="1:12" x14ac:dyDescent="0.25">
      <c r="A6244" s="1">
        <v>6243</v>
      </c>
      <c r="B6244" s="3">
        <v>10</v>
      </c>
      <c r="C6244" s="1">
        <v>268</v>
      </c>
      <c r="D6244" s="1">
        <v>12</v>
      </c>
      <c r="E6244" s="1">
        <v>16</v>
      </c>
      <c r="F6244" s="1">
        <v>0</v>
      </c>
      <c r="G6244">
        <f>VLOOKUP(C6244,reference!$A$1:$E$310,5,FALSE)</f>
        <v>5317080</v>
      </c>
      <c r="H6244" t="str">
        <f>VLOOKUP(C6244,reference!$A$1:$E$310,4,FALSE)</f>
        <v>LOURA</v>
      </c>
      <c r="I6244" t="str">
        <f>VLOOKUP($D6244,reference!$G$1:$H$25,2,FALSE)</f>
        <v>Pertanian lahan kering</v>
      </c>
      <c r="J6244" t="str">
        <f>VLOOKUP($E6244,reference!$G$1:$H$25,2,FALSE)</f>
        <v>Pemukiman</v>
      </c>
      <c r="K6244" t="str">
        <f t="shared" si="97"/>
        <v>Non Irigasi</v>
      </c>
      <c r="L6244" t="s">
        <v>327</v>
      </c>
    </row>
    <row r="6245" spans="1:12" x14ac:dyDescent="0.25">
      <c r="A6245" s="1">
        <v>6244</v>
      </c>
      <c r="B6245" s="3">
        <v>483</v>
      </c>
      <c r="C6245" s="1">
        <v>269</v>
      </c>
      <c r="D6245" s="1">
        <v>13</v>
      </c>
      <c r="E6245" s="1">
        <v>9</v>
      </c>
      <c r="F6245" s="1">
        <v>0</v>
      </c>
      <c r="G6245">
        <f>VLOOKUP(C6245,reference!$A$1:$E$310,5,FALSE)</f>
        <v>5317081</v>
      </c>
      <c r="H6245" t="str">
        <f>VLOOKUP(C6245,reference!$A$1:$E$310,4,FALSE)</f>
        <v>KOTA TAMBOLAKA</v>
      </c>
      <c r="I6245" t="str">
        <f>VLOOKUP($D6245,reference!$G$1:$H$25,2,FALSE)</f>
        <v>Pertanian lahan kering  campur semak / kebun campur</v>
      </c>
      <c r="J6245" t="str">
        <f>VLOOKUP($E6245,reference!$G$1:$H$25,2,FALSE)</f>
        <v>Semak belukar</v>
      </c>
      <c r="K6245" t="str">
        <f t="shared" si="97"/>
        <v>Non Irigasi</v>
      </c>
      <c r="L6245" t="s">
        <v>327</v>
      </c>
    </row>
    <row r="6246" spans="1:12" x14ac:dyDescent="0.25">
      <c r="A6246" s="1">
        <v>6245</v>
      </c>
      <c r="B6246" s="3">
        <v>599</v>
      </c>
      <c r="C6246" s="1">
        <v>257</v>
      </c>
      <c r="D6246" s="1">
        <v>11</v>
      </c>
      <c r="E6246" s="1">
        <v>1</v>
      </c>
      <c r="F6246" s="1">
        <v>0</v>
      </c>
      <c r="G6246">
        <f>VLOOKUP(C6246,reference!$A$1:$E$310,5,FALSE)</f>
        <v>5316030</v>
      </c>
      <c r="H6246" t="str">
        <f>VLOOKUP(C6246,reference!$A$1:$E$310,4,FALSE)</f>
        <v>UMBU RATU NGGAY</v>
      </c>
      <c r="I6246" t="str">
        <f>VLOOKUP($D6246,reference!$G$1:$H$25,2,FALSE)</f>
        <v>Savanna / Padang rumput</v>
      </c>
      <c r="J6246" t="str">
        <f>VLOOKUP($E6246,reference!$G$1:$H$25,2,FALSE)</f>
        <v>Hutan lahan kering primer</v>
      </c>
      <c r="K6246" t="str">
        <f t="shared" si="97"/>
        <v>Non Irigasi</v>
      </c>
      <c r="L6246" t="s">
        <v>327</v>
      </c>
    </row>
    <row r="6247" spans="1:12" x14ac:dyDescent="0.25">
      <c r="A6247" s="1">
        <v>6246</v>
      </c>
      <c r="B6247" s="3">
        <v>46</v>
      </c>
      <c r="C6247" s="1">
        <v>257</v>
      </c>
      <c r="D6247" s="1">
        <v>12</v>
      </c>
      <c r="E6247" s="1">
        <v>12</v>
      </c>
      <c r="F6247" s="1">
        <v>0</v>
      </c>
      <c r="G6247">
        <f>VLOOKUP(C6247,reference!$A$1:$E$310,5,FALSE)</f>
        <v>5316030</v>
      </c>
      <c r="H6247" t="str">
        <f>VLOOKUP(C6247,reference!$A$1:$E$310,4,FALSE)</f>
        <v>UMBU RATU NGGAY</v>
      </c>
      <c r="I6247" t="str">
        <f>VLOOKUP($D6247,reference!$G$1:$H$25,2,FALSE)</f>
        <v>Pertanian lahan kering</v>
      </c>
      <c r="J6247" t="str">
        <f>VLOOKUP($E6247,reference!$G$1:$H$25,2,FALSE)</f>
        <v>Pertanian lahan kering</v>
      </c>
      <c r="K6247" t="str">
        <f t="shared" si="97"/>
        <v>Non Irigasi</v>
      </c>
      <c r="L6247" t="s">
        <v>327</v>
      </c>
    </row>
    <row r="6248" spans="1:12" x14ac:dyDescent="0.25">
      <c r="A6248" s="1">
        <v>6247</v>
      </c>
      <c r="B6248" s="3">
        <v>331</v>
      </c>
      <c r="C6248" s="1">
        <v>269</v>
      </c>
      <c r="D6248" s="1">
        <v>12</v>
      </c>
      <c r="E6248" s="1">
        <v>16</v>
      </c>
      <c r="F6248" s="1">
        <v>0</v>
      </c>
      <c r="G6248">
        <f>VLOOKUP(C6248,reference!$A$1:$E$310,5,FALSE)</f>
        <v>5317081</v>
      </c>
      <c r="H6248" t="str">
        <f>VLOOKUP(C6248,reference!$A$1:$E$310,4,FALSE)</f>
        <v>KOTA TAMBOLAKA</v>
      </c>
      <c r="I6248" t="str">
        <f>VLOOKUP($D6248,reference!$G$1:$H$25,2,FALSE)</f>
        <v>Pertanian lahan kering</v>
      </c>
      <c r="J6248" t="str">
        <f>VLOOKUP($E6248,reference!$G$1:$H$25,2,FALSE)</f>
        <v>Pemukiman</v>
      </c>
      <c r="K6248" t="str">
        <f t="shared" si="97"/>
        <v>Non Irigasi</v>
      </c>
      <c r="L6248" t="s">
        <v>327</v>
      </c>
    </row>
    <row r="6249" spans="1:12" x14ac:dyDescent="0.25">
      <c r="A6249" s="1">
        <v>6248</v>
      </c>
      <c r="B6249" s="3">
        <v>7</v>
      </c>
      <c r="C6249" s="1">
        <v>257</v>
      </c>
      <c r="D6249" s="1">
        <v>0</v>
      </c>
      <c r="E6249" s="1">
        <v>12</v>
      </c>
      <c r="F6249" s="1">
        <v>0</v>
      </c>
      <c r="G6249">
        <f>VLOOKUP(C6249,reference!$A$1:$E$310,5,FALSE)</f>
        <v>5316030</v>
      </c>
      <c r="H6249" t="str">
        <f>VLOOKUP(C6249,reference!$A$1:$E$310,4,FALSE)</f>
        <v>UMBU RATU NGGAY</v>
      </c>
      <c r="I6249" t="str">
        <f>VLOOKUP($D6249,reference!$G$1:$H$25,2,FALSE)</f>
        <v>No data</v>
      </c>
      <c r="J6249" t="str">
        <f>VLOOKUP($E6249,reference!$G$1:$H$25,2,FALSE)</f>
        <v>Pertanian lahan kering</v>
      </c>
      <c r="K6249" t="str">
        <f t="shared" si="97"/>
        <v>Non Irigasi</v>
      </c>
      <c r="L6249" t="s">
        <v>327</v>
      </c>
    </row>
    <row r="6250" spans="1:12" x14ac:dyDescent="0.25">
      <c r="A6250" s="1">
        <v>6249</v>
      </c>
      <c r="B6250" s="3">
        <v>1579</v>
      </c>
      <c r="C6250" s="1">
        <v>100</v>
      </c>
      <c r="D6250" s="1">
        <v>2</v>
      </c>
      <c r="E6250" s="1">
        <v>2</v>
      </c>
      <c r="F6250" s="1">
        <v>0</v>
      </c>
      <c r="G6250">
        <f>VLOOKUP(C6250,reference!$A$1:$E$310,5,FALSE)</f>
        <v>5305042</v>
      </c>
      <c r="H6250" t="str">
        <f>VLOOKUP(C6250,reference!$A$1:$E$310,4,FALSE)</f>
        <v>INSANA BARAT</v>
      </c>
      <c r="I6250" t="str">
        <f>VLOOKUP($D6250,reference!$G$1:$H$25,2,FALSE)</f>
        <v>Hutan lahan kering sekunder / bekas tebangan</v>
      </c>
      <c r="J6250" t="str">
        <f>VLOOKUP($E6250,reference!$G$1:$H$25,2,FALSE)</f>
        <v>Hutan lahan kering sekunder / bekas tebangan</v>
      </c>
      <c r="K6250" t="str">
        <f t="shared" si="97"/>
        <v>Non Irigasi</v>
      </c>
      <c r="L6250" t="s">
        <v>327</v>
      </c>
    </row>
    <row r="6251" spans="1:12" x14ac:dyDescent="0.25">
      <c r="A6251" s="1">
        <v>6250</v>
      </c>
      <c r="B6251" s="3">
        <v>1707</v>
      </c>
      <c r="C6251" s="1">
        <v>302</v>
      </c>
      <c r="D6251" s="1">
        <v>12</v>
      </c>
      <c r="E6251" s="1">
        <v>13</v>
      </c>
      <c r="F6251" s="1">
        <v>0</v>
      </c>
      <c r="G6251">
        <f>VLOOKUP(C6251,reference!$A$1:$E$310,5,FALSE)</f>
        <v>5321110</v>
      </c>
      <c r="H6251" t="str">
        <f>VLOOKUP(C6251,reference!$A$1:$E$310,4,FALSE)</f>
        <v>KOBALIMA</v>
      </c>
      <c r="I6251" t="str">
        <f>VLOOKUP($D6251,reference!$G$1:$H$25,2,FALSE)</f>
        <v>Pertanian lahan kering</v>
      </c>
      <c r="J6251" t="str">
        <f>VLOOKUP($E6251,reference!$G$1:$H$25,2,FALSE)</f>
        <v>Pertanian lahan kering  campur semak / kebun campur</v>
      </c>
      <c r="K6251" t="str">
        <f t="shared" si="97"/>
        <v>Non Irigasi</v>
      </c>
      <c r="L6251" t="s">
        <v>327</v>
      </c>
    </row>
    <row r="6252" spans="1:12" x14ac:dyDescent="0.25">
      <c r="A6252" s="1">
        <v>6251</v>
      </c>
      <c r="B6252" s="3">
        <v>466</v>
      </c>
      <c r="C6252" s="1">
        <v>257</v>
      </c>
      <c r="D6252" s="1">
        <v>11</v>
      </c>
      <c r="E6252" s="1">
        <v>2</v>
      </c>
      <c r="F6252" s="1">
        <v>0</v>
      </c>
      <c r="G6252">
        <f>VLOOKUP(C6252,reference!$A$1:$E$310,5,FALSE)</f>
        <v>5316030</v>
      </c>
      <c r="H6252" t="str">
        <f>VLOOKUP(C6252,reference!$A$1:$E$310,4,FALSE)</f>
        <v>UMBU RATU NGGAY</v>
      </c>
      <c r="I6252" t="str">
        <f>VLOOKUP($D6252,reference!$G$1:$H$25,2,FALSE)</f>
        <v>Savanna / Padang rumput</v>
      </c>
      <c r="J6252" t="str">
        <f>VLOOKUP($E6252,reference!$G$1:$H$25,2,FALSE)</f>
        <v>Hutan lahan kering sekunder / bekas tebangan</v>
      </c>
      <c r="K6252" t="str">
        <f t="shared" si="97"/>
        <v>Non Irigasi</v>
      </c>
      <c r="L6252" t="s">
        <v>327</v>
      </c>
    </row>
    <row r="6253" spans="1:12" x14ac:dyDescent="0.25">
      <c r="A6253" s="1">
        <v>6252</v>
      </c>
      <c r="B6253" s="3">
        <v>63</v>
      </c>
      <c r="C6253" s="1">
        <v>27</v>
      </c>
      <c r="D6253" s="1">
        <v>11</v>
      </c>
      <c r="E6253" s="1">
        <v>16</v>
      </c>
      <c r="F6253" s="1">
        <v>0</v>
      </c>
      <c r="G6253">
        <f>VLOOKUP(C6253,reference!$A$1:$E$310,5,FALSE)</f>
        <v>5302080</v>
      </c>
      <c r="H6253" t="str">
        <f>VLOOKUP(C6253,reference!$A$1:$E$310,4,FALSE)</f>
        <v>HAHARU</v>
      </c>
      <c r="I6253" t="str">
        <f>VLOOKUP($D6253,reference!$G$1:$H$25,2,FALSE)</f>
        <v>Savanna / Padang rumput</v>
      </c>
      <c r="J6253" t="str">
        <f>VLOOKUP($E6253,reference!$G$1:$H$25,2,FALSE)</f>
        <v>Pemukiman</v>
      </c>
      <c r="K6253" t="str">
        <f t="shared" si="97"/>
        <v>Non Irigasi</v>
      </c>
      <c r="L6253" t="s">
        <v>327</v>
      </c>
    </row>
    <row r="6254" spans="1:12" x14ac:dyDescent="0.25">
      <c r="A6254" s="1">
        <v>6253</v>
      </c>
      <c r="B6254" s="3">
        <v>242</v>
      </c>
      <c r="C6254" s="1">
        <v>88</v>
      </c>
      <c r="D6254" s="1">
        <v>9</v>
      </c>
      <c r="E6254" s="1">
        <v>12</v>
      </c>
      <c r="F6254" s="1">
        <v>0</v>
      </c>
      <c r="G6254">
        <f>VLOOKUP(C6254,reference!$A$1:$E$310,5,FALSE)</f>
        <v>5305013</v>
      </c>
      <c r="H6254" t="str">
        <f>VLOOKUP(C6254,reference!$A$1:$E$310,4,FALSE)</f>
        <v>MUTIS</v>
      </c>
      <c r="I6254" t="str">
        <f>VLOOKUP($D6254,reference!$G$1:$H$25,2,FALSE)</f>
        <v>Semak belukar</v>
      </c>
      <c r="J6254" t="str">
        <f>VLOOKUP($E6254,reference!$G$1:$H$25,2,FALSE)</f>
        <v>Pertanian lahan kering</v>
      </c>
      <c r="K6254" t="str">
        <f t="shared" si="97"/>
        <v>Non Irigasi</v>
      </c>
      <c r="L6254" t="s">
        <v>327</v>
      </c>
    </row>
    <row r="6255" spans="1:12" x14ac:dyDescent="0.25">
      <c r="A6255" s="1">
        <v>6254</v>
      </c>
      <c r="B6255" s="3">
        <v>10</v>
      </c>
      <c r="C6255" s="1">
        <v>301</v>
      </c>
      <c r="D6255" s="1">
        <v>20</v>
      </c>
      <c r="E6255" s="1">
        <v>11</v>
      </c>
      <c r="F6255" s="1">
        <v>0</v>
      </c>
      <c r="G6255">
        <f>VLOOKUP(C6255,reference!$A$1:$E$310,5,FALSE)</f>
        <v>5321100</v>
      </c>
      <c r="H6255" t="str">
        <f>VLOOKUP(C6255,reference!$A$1:$E$310,4,FALSE)</f>
        <v>MALAKA TIMUR</v>
      </c>
      <c r="I6255" t="str">
        <f>VLOOKUP($D6255,reference!$G$1:$H$25,2,FALSE)</f>
        <v>Tubuh air</v>
      </c>
      <c r="J6255" t="str">
        <f>VLOOKUP($E6255,reference!$G$1:$H$25,2,FALSE)</f>
        <v>Savanna / Padang rumput</v>
      </c>
      <c r="K6255" t="str">
        <f t="shared" si="97"/>
        <v>Non Irigasi</v>
      </c>
      <c r="L6255" t="s">
        <v>327</v>
      </c>
    </row>
    <row r="6256" spans="1:12" x14ac:dyDescent="0.25">
      <c r="A6256" s="1">
        <v>6255</v>
      </c>
      <c r="B6256" s="3">
        <v>421</v>
      </c>
      <c r="C6256" s="1">
        <v>302</v>
      </c>
      <c r="D6256" s="1">
        <v>12</v>
      </c>
      <c r="E6256" s="1">
        <v>16</v>
      </c>
      <c r="F6256" s="1">
        <v>0</v>
      </c>
      <c r="G6256">
        <f>VLOOKUP(C6256,reference!$A$1:$E$310,5,FALSE)</f>
        <v>5321110</v>
      </c>
      <c r="H6256" t="str">
        <f>VLOOKUP(C6256,reference!$A$1:$E$310,4,FALSE)</f>
        <v>KOBALIMA</v>
      </c>
      <c r="I6256" t="str">
        <f>VLOOKUP($D6256,reference!$G$1:$H$25,2,FALSE)</f>
        <v>Pertanian lahan kering</v>
      </c>
      <c r="J6256" t="str">
        <f>VLOOKUP($E6256,reference!$G$1:$H$25,2,FALSE)</f>
        <v>Pemukiman</v>
      </c>
      <c r="K6256" t="str">
        <f t="shared" si="97"/>
        <v>Non Irigasi</v>
      </c>
      <c r="L6256" t="s">
        <v>327</v>
      </c>
    </row>
    <row r="6257" spans="1:12" x14ac:dyDescent="0.25">
      <c r="A6257" s="1">
        <v>6256</v>
      </c>
      <c r="B6257" s="3">
        <v>10</v>
      </c>
      <c r="C6257" s="1">
        <v>257</v>
      </c>
      <c r="D6257" s="1">
        <v>12</v>
      </c>
      <c r="E6257" s="1">
        <v>11</v>
      </c>
      <c r="F6257" s="1">
        <v>0</v>
      </c>
      <c r="G6257">
        <f>VLOOKUP(C6257,reference!$A$1:$E$310,5,FALSE)</f>
        <v>5316030</v>
      </c>
      <c r="H6257" t="str">
        <f>VLOOKUP(C6257,reference!$A$1:$E$310,4,FALSE)</f>
        <v>UMBU RATU NGGAY</v>
      </c>
      <c r="I6257" t="str">
        <f>VLOOKUP($D6257,reference!$G$1:$H$25,2,FALSE)</f>
        <v>Pertanian lahan kering</v>
      </c>
      <c r="J6257" t="str">
        <f>VLOOKUP($E6257,reference!$G$1:$H$25,2,FALSE)</f>
        <v>Savanna / Padang rumput</v>
      </c>
      <c r="K6257" t="str">
        <f t="shared" si="97"/>
        <v>Non Irigasi</v>
      </c>
      <c r="L6257" t="s">
        <v>327</v>
      </c>
    </row>
    <row r="6258" spans="1:12" x14ac:dyDescent="0.25">
      <c r="A6258" s="1">
        <v>6257</v>
      </c>
      <c r="B6258" s="3">
        <v>1222</v>
      </c>
      <c r="C6258" s="1">
        <v>269</v>
      </c>
      <c r="D6258" s="1">
        <v>12</v>
      </c>
      <c r="E6258" s="1">
        <v>12</v>
      </c>
      <c r="F6258" s="1">
        <v>0</v>
      </c>
      <c r="G6258">
        <f>VLOOKUP(C6258,reference!$A$1:$E$310,5,FALSE)</f>
        <v>5317081</v>
      </c>
      <c r="H6258" t="str">
        <f>VLOOKUP(C6258,reference!$A$1:$E$310,4,FALSE)</f>
        <v>KOTA TAMBOLAKA</v>
      </c>
      <c r="I6258" t="str">
        <f>VLOOKUP($D6258,reference!$G$1:$H$25,2,FALSE)</f>
        <v>Pertanian lahan kering</v>
      </c>
      <c r="J6258" t="str">
        <f>VLOOKUP($E6258,reference!$G$1:$H$25,2,FALSE)</f>
        <v>Pertanian lahan kering</v>
      </c>
      <c r="K6258" t="str">
        <f t="shared" si="97"/>
        <v>Non Irigasi</v>
      </c>
      <c r="L6258" t="s">
        <v>327</v>
      </c>
    </row>
    <row r="6259" spans="1:12" x14ac:dyDescent="0.25">
      <c r="A6259" s="1">
        <v>6258</v>
      </c>
      <c r="B6259" s="3">
        <v>172</v>
      </c>
      <c r="C6259" s="1">
        <v>257</v>
      </c>
      <c r="D6259" s="1">
        <v>9</v>
      </c>
      <c r="E6259" s="1">
        <v>16</v>
      </c>
      <c r="F6259" s="1">
        <v>0</v>
      </c>
      <c r="G6259">
        <f>VLOOKUP(C6259,reference!$A$1:$E$310,5,FALSE)</f>
        <v>5316030</v>
      </c>
      <c r="H6259" t="str">
        <f>VLOOKUP(C6259,reference!$A$1:$E$310,4,FALSE)</f>
        <v>UMBU RATU NGGAY</v>
      </c>
      <c r="I6259" t="str">
        <f>VLOOKUP($D6259,reference!$G$1:$H$25,2,FALSE)</f>
        <v>Semak belukar</v>
      </c>
      <c r="J6259" t="str">
        <f>VLOOKUP($E6259,reference!$G$1:$H$25,2,FALSE)</f>
        <v>Pemukiman</v>
      </c>
      <c r="K6259" t="str">
        <f t="shared" si="97"/>
        <v>Non Irigasi</v>
      </c>
      <c r="L6259" t="s">
        <v>327</v>
      </c>
    </row>
    <row r="6260" spans="1:12" x14ac:dyDescent="0.25">
      <c r="A6260" s="1">
        <v>6259</v>
      </c>
      <c r="B6260" s="3">
        <v>19</v>
      </c>
      <c r="C6260" s="1">
        <v>301</v>
      </c>
      <c r="D6260" s="1">
        <v>12</v>
      </c>
      <c r="E6260" s="1">
        <v>20</v>
      </c>
      <c r="F6260" s="1">
        <v>0</v>
      </c>
      <c r="G6260">
        <f>VLOOKUP(C6260,reference!$A$1:$E$310,5,FALSE)</f>
        <v>5321100</v>
      </c>
      <c r="H6260" t="str">
        <f>VLOOKUP(C6260,reference!$A$1:$E$310,4,FALSE)</f>
        <v>MALAKA TIMUR</v>
      </c>
      <c r="I6260" t="str">
        <f>VLOOKUP($D6260,reference!$G$1:$H$25,2,FALSE)</f>
        <v>Pertanian lahan kering</v>
      </c>
      <c r="J6260" t="str">
        <f>VLOOKUP($E6260,reference!$G$1:$H$25,2,FALSE)</f>
        <v>Tubuh air</v>
      </c>
      <c r="K6260" t="str">
        <f t="shared" si="97"/>
        <v>Non Irigasi</v>
      </c>
      <c r="L6260" t="s">
        <v>327</v>
      </c>
    </row>
    <row r="6261" spans="1:12" x14ac:dyDescent="0.25">
      <c r="A6261" s="1">
        <v>6260</v>
      </c>
      <c r="B6261" s="3">
        <v>27</v>
      </c>
      <c r="C6261" s="1">
        <v>303</v>
      </c>
      <c r="D6261" s="1">
        <v>20</v>
      </c>
      <c r="E6261" s="1">
        <v>13</v>
      </c>
      <c r="F6261" s="1">
        <v>0</v>
      </c>
      <c r="G6261">
        <f>VLOOKUP(C6261,reference!$A$1:$E$310,5,FALSE)</f>
        <v>5321120</v>
      </c>
      <c r="H6261" t="str">
        <f>VLOOKUP(C6261,reference!$A$1:$E$310,4,FALSE)</f>
        <v>KOBALIMA TIMUR</v>
      </c>
      <c r="I6261" t="str">
        <f>VLOOKUP($D6261,reference!$G$1:$H$25,2,FALSE)</f>
        <v>Tubuh air</v>
      </c>
      <c r="J6261" t="str">
        <f>VLOOKUP($E6261,reference!$G$1:$H$25,2,FALSE)</f>
        <v>Pertanian lahan kering  campur semak / kebun campur</v>
      </c>
      <c r="K6261" t="str">
        <f t="shared" si="97"/>
        <v>Non Irigasi</v>
      </c>
      <c r="L6261" t="s">
        <v>327</v>
      </c>
    </row>
    <row r="6262" spans="1:12" x14ac:dyDescent="0.25">
      <c r="A6262" s="1">
        <v>6261</v>
      </c>
      <c r="B6262" s="3">
        <v>33</v>
      </c>
      <c r="C6262" s="1">
        <v>268</v>
      </c>
      <c r="D6262" s="1">
        <v>12</v>
      </c>
      <c r="E6262" s="1">
        <v>12</v>
      </c>
      <c r="F6262" s="1">
        <v>0</v>
      </c>
      <c r="G6262">
        <f>VLOOKUP(C6262,reference!$A$1:$E$310,5,FALSE)</f>
        <v>5317080</v>
      </c>
      <c r="H6262" t="str">
        <f>VLOOKUP(C6262,reference!$A$1:$E$310,4,FALSE)</f>
        <v>LOURA</v>
      </c>
      <c r="I6262" t="str">
        <f>VLOOKUP($D6262,reference!$G$1:$H$25,2,FALSE)</f>
        <v>Pertanian lahan kering</v>
      </c>
      <c r="J6262" t="str">
        <f>VLOOKUP($E6262,reference!$G$1:$H$25,2,FALSE)</f>
        <v>Pertanian lahan kering</v>
      </c>
      <c r="K6262" t="str">
        <f t="shared" si="97"/>
        <v>Non Irigasi</v>
      </c>
      <c r="L6262" t="s">
        <v>327</v>
      </c>
    </row>
    <row r="6263" spans="1:12" x14ac:dyDescent="0.25">
      <c r="A6263" s="1">
        <v>6262</v>
      </c>
      <c r="B6263" s="3">
        <v>119</v>
      </c>
      <c r="C6263" s="1">
        <v>268</v>
      </c>
      <c r="D6263" s="1">
        <v>11</v>
      </c>
      <c r="E6263" s="1">
        <v>13</v>
      </c>
      <c r="F6263" s="1">
        <v>0</v>
      </c>
      <c r="G6263">
        <f>VLOOKUP(C6263,reference!$A$1:$E$310,5,FALSE)</f>
        <v>5317080</v>
      </c>
      <c r="H6263" t="str">
        <f>VLOOKUP(C6263,reference!$A$1:$E$310,4,FALSE)</f>
        <v>LOURA</v>
      </c>
      <c r="I6263" t="str">
        <f>VLOOKUP($D6263,reference!$G$1:$H$25,2,FALSE)</f>
        <v>Savanna / Padang rumput</v>
      </c>
      <c r="J6263" t="str">
        <f>VLOOKUP($E6263,reference!$G$1:$H$25,2,FALSE)</f>
        <v>Pertanian lahan kering  campur semak / kebun campur</v>
      </c>
      <c r="K6263" t="str">
        <f t="shared" si="97"/>
        <v>Non Irigasi</v>
      </c>
      <c r="L6263" t="s">
        <v>327</v>
      </c>
    </row>
    <row r="6264" spans="1:12" x14ac:dyDescent="0.25">
      <c r="A6264" s="1">
        <v>6263</v>
      </c>
      <c r="B6264" s="3">
        <v>1</v>
      </c>
      <c r="C6264" s="1">
        <v>258</v>
      </c>
      <c r="D6264" s="1">
        <v>5</v>
      </c>
      <c r="E6264" s="1">
        <v>14</v>
      </c>
      <c r="F6264" s="1">
        <v>0</v>
      </c>
      <c r="G6264">
        <f>VLOOKUP(C6264,reference!$A$1:$E$310,5,FALSE)</f>
        <v>5316040</v>
      </c>
      <c r="H6264" t="str">
        <f>VLOOKUP(C6264,reference!$A$1:$E$310,4,FALSE)</f>
        <v>MAMBORO</v>
      </c>
      <c r="I6264" t="str">
        <f>VLOOKUP($D6264,reference!$G$1:$H$25,2,FALSE)</f>
        <v>Hutan mangrove primer</v>
      </c>
      <c r="J6264" t="str">
        <f>VLOOKUP($E6264,reference!$G$1:$H$25,2,FALSE)</f>
        <v>Sawah</v>
      </c>
      <c r="K6264" t="str">
        <f t="shared" si="97"/>
        <v>Non Irigasi</v>
      </c>
      <c r="L6264" t="s">
        <v>328</v>
      </c>
    </row>
    <row r="6265" spans="1:12" x14ac:dyDescent="0.25">
      <c r="A6265" s="1">
        <v>6264</v>
      </c>
      <c r="B6265" s="3">
        <v>1</v>
      </c>
      <c r="C6265" s="1">
        <v>52</v>
      </c>
      <c r="D6265" s="1">
        <v>18</v>
      </c>
      <c r="E6265" s="1">
        <v>12</v>
      </c>
      <c r="F6265" s="1">
        <v>0</v>
      </c>
      <c r="G6265">
        <f>VLOOKUP(C6265,reference!$A$1:$E$310,5,FALSE)</f>
        <v>5303192</v>
      </c>
      <c r="H6265" t="str">
        <f>VLOOKUP(C6265,reference!$A$1:$E$310,4,FALSE)</f>
        <v>AMFOANG TIMUR</v>
      </c>
      <c r="I6265" t="str">
        <f>VLOOKUP($D6265,reference!$G$1:$H$25,2,FALSE)</f>
        <v>Lahan terbuka</v>
      </c>
      <c r="J6265" t="str">
        <f>VLOOKUP($E6265,reference!$G$1:$H$25,2,FALSE)</f>
        <v>Pertanian lahan kering</v>
      </c>
      <c r="K6265" t="str">
        <f t="shared" si="97"/>
        <v>Non Irigasi</v>
      </c>
      <c r="L6265" t="s">
        <v>327</v>
      </c>
    </row>
    <row r="6266" spans="1:12" x14ac:dyDescent="0.25">
      <c r="A6266" s="1">
        <v>6265</v>
      </c>
      <c r="B6266" s="3">
        <v>102</v>
      </c>
      <c r="C6266" s="1">
        <v>101</v>
      </c>
      <c r="D6266" s="1">
        <v>9</v>
      </c>
      <c r="E6266" s="1">
        <v>12</v>
      </c>
      <c r="F6266" s="1">
        <v>0</v>
      </c>
      <c r="G6266">
        <f>VLOOKUP(C6266,reference!$A$1:$E$310,5,FALSE)</f>
        <v>5305043</v>
      </c>
      <c r="H6266" t="str">
        <f>VLOOKUP(C6266,reference!$A$1:$E$310,4,FALSE)</f>
        <v>INSANA TENGAH</v>
      </c>
      <c r="I6266" t="str">
        <f>VLOOKUP($D6266,reference!$G$1:$H$25,2,FALSE)</f>
        <v>Semak belukar</v>
      </c>
      <c r="J6266" t="str">
        <f>VLOOKUP($E6266,reference!$G$1:$H$25,2,FALSE)</f>
        <v>Pertanian lahan kering</v>
      </c>
      <c r="K6266" t="str">
        <f t="shared" si="97"/>
        <v>Non Irigasi</v>
      </c>
      <c r="L6266" t="s">
        <v>327</v>
      </c>
    </row>
    <row r="6267" spans="1:12" x14ac:dyDescent="0.25">
      <c r="A6267" s="1">
        <v>6266</v>
      </c>
      <c r="B6267" s="3">
        <v>756</v>
      </c>
      <c r="C6267" s="1">
        <v>303</v>
      </c>
      <c r="D6267" s="1">
        <v>12</v>
      </c>
      <c r="E6267" s="1">
        <v>14</v>
      </c>
      <c r="F6267" s="1">
        <v>0</v>
      </c>
      <c r="G6267">
        <f>VLOOKUP(C6267,reference!$A$1:$E$310,5,FALSE)</f>
        <v>5321120</v>
      </c>
      <c r="H6267" t="str">
        <f>VLOOKUP(C6267,reference!$A$1:$E$310,4,FALSE)</f>
        <v>KOBALIMA TIMUR</v>
      </c>
      <c r="I6267" t="str">
        <f>VLOOKUP($D6267,reference!$G$1:$H$25,2,FALSE)</f>
        <v>Pertanian lahan kering</v>
      </c>
      <c r="J6267" t="str">
        <f>VLOOKUP($E6267,reference!$G$1:$H$25,2,FALSE)</f>
        <v>Sawah</v>
      </c>
      <c r="K6267" t="str">
        <f t="shared" si="97"/>
        <v>Non Irigasi</v>
      </c>
      <c r="L6267" t="s">
        <v>327</v>
      </c>
    </row>
    <row r="6268" spans="1:12" x14ac:dyDescent="0.25">
      <c r="A6268" s="1">
        <v>6267</v>
      </c>
      <c r="B6268" s="3">
        <v>8</v>
      </c>
      <c r="C6268" s="1">
        <v>258</v>
      </c>
      <c r="D6268" s="1">
        <v>18</v>
      </c>
      <c r="E6268" s="1">
        <v>14</v>
      </c>
      <c r="F6268" s="1">
        <v>0</v>
      </c>
      <c r="G6268">
        <f>VLOOKUP(C6268,reference!$A$1:$E$310,5,FALSE)</f>
        <v>5316040</v>
      </c>
      <c r="H6268" t="str">
        <f>VLOOKUP(C6268,reference!$A$1:$E$310,4,FALSE)</f>
        <v>MAMBORO</v>
      </c>
      <c r="I6268" t="str">
        <f>VLOOKUP($D6268,reference!$G$1:$H$25,2,FALSE)</f>
        <v>Lahan terbuka</v>
      </c>
      <c r="J6268" t="str">
        <f>VLOOKUP($E6268,reference!$G$1:$H$25,2,FALSE)</f>
        <v>Sawah</v>
      </c>
      <c r="K6268" t="str">
        <f t="shared" si="97"/>
        <v>Non Irigasi</v>
      </c>
      <c r="L6268" t="s">
        <v>327</v>
      </c>
    </row>
    <row r="6269" spans="1:12" x14ac:dyDescent="0.25">
      <c r="A6269" s="1">
        <v>6268</v>
      </c>
      <c r="B6269" s="3">
        <v>185</v>
      </c>
      <c r="C6269" s="1">
        <v>258</v>
      </c>
      <c r="D6269" s="1">
        <v>13</v>
      </c>
      <c r="E6269" s="1">
        <v>13</v>
      </c>
      <c r="F6269" s="1">
        <v>0</v>
      </c>
      <c r="G6269">
        <f>VLOOKUP(C6269,reference!$A$1:$E$310,5,FALSE)</f>
        <v>5316040</v>
      </c>
      <c r="H6269" t="str">
        <f>VLOOKUP(C6269,reference!$A$1:$E$310,4,FALSE)</f>
        <v>MAMBORO</v>
      </c>
      <c r="I6269" t="str">
        <f>VLOOKUP($D6269,reference!$G$1:$H$25,2,FALSE)</f>
        <v>Pertanian lahan kering  campur semak / kebun campur</v>
      </c>
      <c r="J6269" t="str">
        <f>VLOOKUP($E6269,reference!$G$1:$H$25,2,FALSE)</f>
        <v>Pertanian lahan kering  campur semak / kebun campur</v>
      </c>
      <c r="K6269" t="str">
        <f t="shared" si="97"/>
        <v>Non Irigasi</v>
      </c>
      <c r="L6269" t="s">
        <v>327</v>
      </c>
    </row>
    <row r="6270" spans="1:12" x14ac:dyDescent="0.25">
      <c r="A6270" s="1">
        <v>6269</v>
      </c>
      <c r="B6270" s="3">
        <v>13</v>
      </c>
      <c r="C6270" s="1">
        <v>52</v>
      </c>
      <c r="D6270" s="1">
        <v>2</v>
      </c>
      <c r="E6270" s="1">
        <v>12</v>
      </c>
      <c r="F6270" s="1">
        <v>0</v>
      </c>
      <c r="G6270">
        <f>VLOOKUP(C6270,reference!$A$1:$E$310,5,FALSE)</f>
        <v>5303192</v>
      </c>
      <c r="H6270" t="str">
        <f>VLOOKUP(C6270,reference!$A$1:$E$310,4,FALSE)</f>
        <v>AMFOANG TIMUR</v>
      </c>
      <c r="I6270" t="str">
        <f>VLOOKUP($D6270,reference!$G$1:$H$25,2,FALSE)</f>
        <v>Hutan lahan kering sekunder / bekas tebangan</v>
      </c>
      <c r="J6270" t="str">
        <f>VLOOKUP($E6270,reference!$G$1:$H$25,2,FALSE)</f>
        <v>Pertanian lahan kering</v>
      </c>
      <c r="K6270" t="str">
        <f t="shared" si="97"/>
        <v>Non Irigasi</v>
      </c>
      <c r="L6270" t="s">
        <v>328</v>
      </c>
    </row>
    <row r="6271" spans="1:12" x14ac:dyDescent="0.25">
      <c r="A6271" s="1">
        <v>6270</v>
      </c>
      <c r="B6271" s="3">
        <v>348</v>
      </c>
      <c r="C6271" s="1">
        <v>301</v>
      </c>
      <c r="D6271" s="1">
        <v>2</v>
      </c>
      <c r="E6271" s="1">
        <v>13</v>
      </c>
      <c r="F6271" s="1">
        <v>0</v>
      </c>
      <c r="G6271">
        <f>VLOOKUP(C6271,reference!$A$1:$E$310,5,FALSE)</f>
        <v>5321100</v>
      </c>
      <c r="H6271" t="str">
        <f>VLOOKUP(C6271,reference!$A$1:$E$310,4,FALSE)</f>
        <v>MALAKA TIMUR</v>
      </c>
      <c r="I6271" t="str">
        <f>VLOOKUP($D6271,reference!$G$1:$H$25,2,FALSE)</f>
        <v>Hutan lahan kering sekunder / bekas tebangan</v>
      </c>
      <c r="J6271" t="str">
        <f>VLOOKUP($E6271,reference!$G$1:$H$25,2,FALSE)</f>
        <v>Pertanian lahan kering  campur semak / kebun campur</v>
      </c>
      <c r="K6271" t="str">
        <f t="shared" si="97"/>
        <v>Non Irigasi</v>
      </c>
      <c r="L6271" t="s">
        <v>328</v>
      </c>
    </row>
    <row r="6272" spans="1:12" x14ac:dyDescent="0.25">
      <c r="A6272" s="1">
        <v>6271</v>
      </c>
      <c r="B6272" s="3">
        <v>82</v>
      </c>
      <c r="C6272" s="1">
        <v>301</v>
      </c>
      <c r="D6272" s="1">
        <v>20</v>
      </c>
      <c r="E6272" s="1">
        <v>13</v>
      </c>
      <c r="F6272" s="1">
        <v>0</v>
      </c>
      <c r="G6272">
        <f>VLOOKUP(C6272,reference!$A$1:$E$310,5,FALSE)</f>
        <v>5321100</v>
      </c>
      <c r="H6272" t="str">
        <f>VLOOKUP(C6272,reference!$A$1:$E$310,4,FALSE)</f>
        <v>MALAKA TIMUR</v>
      </c>
      <c r="I6272" t="str">
        <f>VLOOKUP($D6272,reference!$G$1:$H$25,2,FALSE)</f>
        <v>Tubuh air</v>
      </c>
      <c r="J6272" t="str">
        <f>VLOOKUP($E6272,reference!$G$1:$H$25,2,FALSE)</f>
        <v>Pertanian lahan kering  campur semak / kebun campur</v>
      </c>
      <c r="K6272" t="str">
        <f t="shared" si="97"/>
        <v>Non Irigasi</v>
      </c>
      <c r="L6272" t="s">
        <v>327</v>
      </c>
    </row>
    <row r="6273" spans="1:12" x14ac:dyDescent="0.25">
      <c r="A6273" s="1">
        <v>6272</v>
      </c>
      <c r="B6273" s="3">
        <v>38</v>
      </c>
      <c r="C6273" s="1">
        <v>258</v>
      </c>
      <c r="D6273" s="1">
        <v>11</v>
      </c>
      <c r="E6273" s="1">
        <v>14</v>
      </c>
      <c r="F6273" s="1">
        <v>0</v>
      </c>
      <c r="G6273">
        <f>VLOOKUP(C6273,reference!$A$1:$E$310,5,FALSE)</f>
        <v>5316040</v>
      </c>
      <c r="H6273" t="str">
        <f>VLOOKUP(C6273,reference!$A$1:$E$310,4,FALSE)</f>
        <v>MAMBORO</v>
      </c>
      <c r="I6273" t="str">
        <f>VLOOKUP($D6273,reference!$G$1:$H$25,2,FALSE)</f>
        <v>Savanna / Padang rumput</v>
      </c>
      <c r="J6273" t="str">
        <f>VLOOKUP($E6273,reference!$G$1:$H$25,2,FALSE)</f>
        <v>Sawah</v>
      </c>
      <c r="K6273" t="str">
        <f t="shared" si="97"/>
        <v>Non Irigasi</v>
      </c>
      <c r="L6273" t="s">
        <v>327</v>
      </c>
    </row>
    <row r="6274" spans="1:12" x14ac:dyDescent="0.25">
      <c r="A6274" s="1">
        <v>6273</v>
      </c>
      <c r="B6274" s="3">
        <v>149</v>
      </c>
      <c r="C6274" s="1">
        <v>88</v>
      </c>
      <c r="D6274" s="1">
        <v>2</v>
      </c>
      <c r="E6274" s="1">
        <v>11</v>
      </c>
      <c r="F6274" s="1">
        <v>0</v>
      </c>
      <c r="G6274">
        <f>VLOOKUP(C6274,reference!$A$1:$E$310,5,FALSE)</f>
        <v>5305013</v>
      </c>
      <c r="H6274" t="str">
        <f>VLOOKUP(C6274,reference!$A$1:$E$310,4,FALSE)</f>
        <v>MUTIS</v>
      </c>
      <c r="I6274" t="str">
        <f>VLOOKUP($D6274,reference!$G$1:$H$25,2,FALSE)</f>
        <v>Hutan lahan kering sekunder / bekas tebangan</v>
      </c>
      <c r="J6274" t="str">
        <f>VLOOKUP($E6274,reference!$G$1:$H$25,2,FALSE)</f>
        <v>Savanna / Padang rumput</v>
      </c>
      <c r="K6274" t="str">
        <f t="shared" si="97"/>
        <v>Non Irigasi</v>
      </c>
      <c r="L6274" t="s">
        <v>328</v>
      </c>
    </row>
    <row r="6275" spans="1:12" x14ac:dyDescent="0.25">
      <c r="A6275" s="1">
        <v>6274</v>
      </c>
      <c r="B6275" s="3">
        <v>725</v>
      </c>
      <c r="C6275" s="1">
        <v>98</v>
      </c>
      <c r="D6275" s="1">
        <v>13</v>
      </c>
      <c r="E6275" s="1">
        <v>12</v>
      </c>
      <c r="F6275" s="1">
        <v>0</v>
      </c>
      <c r="G6275">
        <f>VLOOKUP(C6275,reference!$A$1:$E$310,5,FALSE)</f>
        <v>5305040</v>
      </c>
      <c r="H6275" t="str">
        <f>VLOOKUP(C6275,reference!$A$1:$E$310,4,FALSE)</f>
        <v>INSANA</v>
      </c>
      <c r="I6275" t="str">
        <f>VLOOKUP($D6275,reference!$G$1:$H$25,2,FALSE)</f>
        <v>Pertanian lahan kering  campur semak / kebun campur</v>
      </c>
      <c r="J6275" t="str">
        <f>VLOOKUP($E6275,reference!$G$1:$H$25,2,FALSE)</f>
        <v>Pertanian lahan kering</v>
      </c>
      <c r="K6275" t="str">
        <f t="shared" ref="K6275:K6338" si="98">IF(F6275=0,"Non Irigasi","Buffer Irigasi")</f>
        <v>Non Irigasi</v>
      </c>
      <c r="L6275" t="s">
        <v>327</v>
      </c>
    </row>
    <row r="6276" spans="1:12" x14ac:dyDescent="0.25">
      <c r="A6276" s="1">
        <v>6275</v>
      </c>
      <c r="B6276" s="3">
        <v>5</v>
      </c>
      <c r="C6276" s="1">
        <v>258</v>
      </c>
      <c r="D6276" s="1">
        <v>14</v>
      </c>
      <c r="E6276" s="1">
        <v>16</v>
      </c>
      <c r="F6276" s="1">
        <v>0</v>
      </c>
      <c r="G6276">
        <f>VLOOKUP(C6276,reference!$A$1:$E$310,5,FALSE)</f>
        <v>5316040</v>
      </c>
      <c r="H6276" t="str">
        <f>VLOOKUP(C6276,reference!$A$1:$E$310,4,FALSE)</f>
        <v>MAMBORO</v>
      </c>
      <c r="I6276" t="str">
        <f>VLOOKUP($D6276,reference!$G$1:$H$25,2,FALSE)</f>
        <v>Sawah</v>
      </c>
      <c r="J6276" t="str">
        <f>VLOOKUP($E6276,reference!$G$1:$H$25,2,FALSE)</f>
        <v>Pemukiman</v>
      </c>
      <c r="K6276" t="str">
        <f t="shared" si="98"/>
        <v>Non Irigasi</v>
      </c>
      <c r="L6276" t="s">
        <v>327</v>
      </c>
    </row>
    <row r="6277" spans="1:12" x14ac:dyDescent="0.25">
      <c r="A6277" s="1">
        <v>6276</v>
      </c>
      <c r="B6277" s="3">
        <v>13</v>
      </c>
      <c r="C6277" s="1">
        <v>303</v>
      </c>
      <c r="D6277" s="1">
        <v>2</v>
      </c>
      <c r="E6277" s="1">
        <v>14</v>
      </c>
      <c r="F6277" s="1">
        <v>0</v>
      </c>
      <c r="G6277">
        <f>VLOOKUP(C6277,reference!$A$1:$E$310,5,FALSE)</f>
        <v>5321120</v>
      </c>
      <c r="H6277" t="str">
        <f>VLOOKUP(C6277,reference!$A$1:$E$310,4,FALSE)</f>
        <v>KOBALIMA TIMUR</v>
      </c>
      <c r="I6277" t="str">
        <f>VLOOKUP($D6277,reference!$G$1:$H$25,2,FALSE)</f>
        <v>Hutan lahan kering sekunder / bekas tebangan</v>
      </c>
      <c r="J6277" t="str">
        <f>VLOOKUP($E6277,reference!$G$1:$H$25,2,FALSE)</f>
        <v>Sawah</v>
      </c>
      <c r="K6277" t="str">
        <f t="shared" si="98"/>
        <v>Non Irigasi</v>
      </c>
      <c r="L6277" t="s">
        <v>328</v>
      </c>
    </row>
    <row r="6278" spans="1:12" x14ac:dyDescent="0.25">
      <c r="A6278" s="1">
        <v>6277</v>
      </c>
      <c r="B6278" s="3">
        <v>1648</v>
      </c>
      <c r="C6278" s="1">
        <v>97</v>
      </c>
      <c r="D6278" s="1">
        <v>2</v>
      </c>
      <c r="E6278" s="1">
        <v>2</v>
      </c>
      <c r="F6278" s="1">
        <v>0</v>
      </c>
      <c r="G6278">
        <f>VLOOKUP(C6278,reference!$A$1:$E$310,5,FALSE)</f>
        <v>5305030</v>
      </c>
      <c r="H6278" t="str">
        <f>VLOOKUP(C6278,reference!$A$1:$E$310,4,FALSE)</f>
        <v>KOTA KEFAMENANU</v>
      </c>
      <c r="I6278" t="str">
        <f>VLOOKUP($D6278,reference!$G$1:$H$25,2,FALSE)</f>
        <v>Hutan lahan kering sekunder / bekas tebangan</v>
      </c>
      <c r="J6278" t="str">
        <f>VLOOKUP($E6278,reference!$G$1:$H$25,2,FALSE)</f>
        <v>Hutan lahan kering sekunder / bekas tebangan</v>
      </c>
      <c r="K6278" t="str">
        <f t="shared" si="98"/>
        <v>Non Irigasi</v>
      </c>
      <c r="L6278" t="s">
        <v>327</v>
      </c>
    </row>
    <row r="6279" spans="1:12" x14ac:dyDescent="0.25">
      <c r="A6279" s="1">
        <v>6278</v>
      </c>
      <c r="B6279" s="3">
        <v>8</v>
      </c>
      <c r="C6279" s="1">
        <v>262</v>
      </c>
      <c r="D6279" s="1">
        <v>0</v>
      </c>
      <c r="E6279" s="1">
        <v>12</v>
      </c>
      <c r="F6279" s="1">
        <v>0</v>
      </c>
      <c r="G6279">
        <f>VLOOKUP(C6279,reference!$A$1:$E$310,5,FALSE)</f>
        <v>5317030</v>
      </c>
      <c r="H6279" t="str">
        <f>VLOOKUP(C6279,reference!$A$1:$E$310,4,FALSE)</f>
        <v>KODI UTARA</v>
      </c>
      <c r="I6279" t="str">
        <f>VLOOKUP($D6279,reference!$G$1:$H$25,2,FALSE)</f>
        <v>No data</v>
      </c>
      <c r="J6279" t="str">
        <f>VLOOKUP($E6279,reference!$G$1:$H$25,2,FALSE)</f>
        <v>Pertanian lahan kering</v>
      </c>
      <c r="K6279" t="str">
        <f t="shared" si="98"/>
        <v>Non Irigasi</v>
      </c>
      <c r="L6279" t="s">
        <v>327</v>
      </c>
    </row>
    <row r="6280" spans="1:12" x14ac:dyDescent="0.25">
      <c r="A6280" s="1">
        <v>6279</v>
      </c>
      <c r="B6280" s="3">
        <v>28</v>
      </c>
      <c r="C6280" s="1">
        <v>27</v>
      </c>
      <c r="D6280" s="1">
        <v>13</v>
      </c>
      <c r="E6280" s="1">
        <v>9</v>
      </c>
      <c r="F6280" s="1">
        <v>0</v>
      </c>
      <c r="G6280">
        <f>VLOOKUP(C6280,reference!$A$1:$E$310,5,FALSE)</f>
        <v>5302080</v>
      </c>
      <c r="H6280" t="str">
        <f>VLOOKUP(C6280,reference!$A$1:$E$310,4,FALSE)</f>
        <v>HAHARU</v>
      </c>
      <c r="I6280" t="str">
        <f>VLOOKUP($D6280,reference!$G$1:$H$25,2,FALSE)</f>
        <v>Pertanian lahan kering  campur semak / kebun campur</v>
      </c>
      <c r="J6280" t="str">
        <f>VLOOKUP($E6280,reference!$G$1:$H$25,2,FALSE)</f>
        <v>Semak belukar</v>
      </c>
      <c r="K6280" t="str">
        <f t="shared" si="98"/>
        <v>Non Irigasi</v>
      </c>
      <c r="L6280" t="s">
        <v>327</v>
      </c>
    </row>
    <row r="6281" spans="1:12" x14ac:dyDescent="0.25">
      <c r="A6281" s="1">
        <v>6280</v>
      </c>
      <c r="B6281" s="3">
        <v>71</v>
      </c>
      <c r="C6281" s="1">
        <v>88</v>
      </c>
      <c r="D6281" s="1">
        <v>9</v>
      </c>
      <c r="E6281" s="1">
        <v>16</v>
      </c>
      <c r="F6281" s="1">
        <v>0</v>
      </c>
      <c r="G6281">
        <f>VLOOKUP(C6281,reference!$A$1:$E$310,5,FALSE)</f>
        <v>5305013</v>
      </c>
      <c r="H6281" t="str">
        <f>VLOOKUP(C6281,reference!$A$1:$E$310,4,FALSE)</f>
        <v>MUTIS</v>
      </c>
      <c r="I6281" t="str">
        <f>VLOOKUP($D6281,reference!$G$1:$H$25,2,FALSE)</f>
        <v>Semak belukar</v>
      </c>
      <c r="J6281" t="str">
        <f>VLOOKUP($E6281,reference!$G$1:$H$25,2,FALSE)</f>
        <v>Pemukiman</v>
      </c>
      <c r="K6281" t="str">
        <f t="shared" si="98"/>
        <v>Non Irigasi</v>
      </c>
      <c r="L6281" t="s">
        <v>327</v>
      </c>
    </row>
    <row r="6282" spans="1:12" x14ac:dyDescent="0.25">
      <c r="A6282" s="1">
        <v>6281</v>
      </c>
      <c r="B6282" s="3">
        <v>1493</v>
      </c>
      <c r="C6282" s="1">
        <v>300</v>
      </c>
      <c r="D6282" s="1">
        <v>2</v>
      </c>
      <c r="E6282" s="1">
        <v>13</v>
      </c>
      <c r="F6282" s="1">
        <v>0</v>
      </c>
      <c r="G6282">
        <f>VLOOKUP(C6282,reference!$A$1:$E$310,5,FALSE)</f>
        <v>5321090</v>
      </c>
      <c r="H6282" t="str">
        <f>VLOOKUP(C6282,reference!$A$1:$E$310,4,FALSE)</f>
        <v>LAEN MANEN</v>
      </c>
      <c r="I6282" t="str">
        <f>VLOOKUP($D6282,reference!$G$1:$H$25,2,FALSE)</f>
        <v>Hutan lahan kering sekunder / bekas tebangan</v>
      </c>
      <c r="J6282" t="str">
        <f>VLOOKUP($E6282,reference!$G$1:$H$25,2,FALSE)</f>
        <v>Pertanian lahan kering  campur semak / kebun campur</v>
      </c>
      <c r="K6282" t="str">
        <f t="shared" si="98"/>
        <v>Non Irigasi</v>
      </c>
      <c r="L6282" t="s">
        <v>328</v>
      </c>
    </row>
    <row r="6283" spans="1:12" x14ac:dyDescent="0.25">
      <c r="A6283" s="1">
        <v>6282</v>
      </c>
      <c r="B6283" s="3">
        <v>38</v>
      </c>
      <c r="C6283" s="1">
        <v>262</v>
      </c>
      <c r="D6283" s="1">
        <v>0</v>
      </c>
      <c r="E6283" s="1">
        <v>0</v>
      </c>
      <c r="F6283" s="1">
        <v>0</v>
      </c>
      <c r="G6283">
        <f>VLOOKUP(C6283,reference!$A$1:$E$310,5,FALSE)</f>
        <v>5317030</v>
      </c>
      <c r="H6283" t="str">
        <f>VLOOKUP(C6283,reference!$A$1:$E$310,4,FALSE)</f>
        <v>KODI UTARA</v>
      </c>
      <c r="I6283" t="str">
        <f>VLOOKUP($D6283,reference!$G$1:$H$25,2,FALSE)</f>
        <v>No data</v>
      </c>
      <c r="J6283" t="str">
        <f>VLOOKUP($E6283,reference!$G$1:$H$25,2,FALSE)</f>
        <v>No data</v>
      </c>
      <c r="K6283" t="str">
        <f t="shared" si="98"/>
        <v>Non Irigasi</v>
      </c>
      <c r="L6283" t="s">
        <v>327</v>
      </c>
    </row>
    <row r="6284" spans="1:12" x14ac:dyDescent="0.25">
      <c r="A6284" s="1">
        <v>6283</v>
      </c>
      <c r="B6284" s="3">
        <v>3867</v>
      </c>
      <c r="C6284" s="1">
        <v>262</v>
      </c>
      <c r="D6284" s="1">
        <v>13</v>
      </c>
      <c r="E6284" s="1">
        <v>12</v>
      </c>
      <c r="F6284" s="1">
        <v>0</v>
      </c>
      <c r="G6284">
        <f>VLOOKUP(C6284,reference!$A$1:$E$310,5,FALSE)</f>
        <v>5317030</v>
      </c>
      <c r="H6284" t="str">
        <f>VLOOKUP(C6284,reference!$A$1:$E$310,4,FALSE)</f>
        <v>KODI UTARA</v>
      </c>
      <c r="I6284" t="str">
        <f>VLOOKUP($D6284,reference!$G$1:$H$25,2,FALSE)</f>
        <v>Pertanian lahan kering  campur semak / kebun campur</v>
      </c>
      <c r="J6284" t="str">
        <f>VLOOKUP($E6284,reference!$G$1:$H$25,2,FALSE)</f>
        <v>Pertanian lahan kering</v>
      </c>
      <c r="K6284" t="str">
        <f t="shared" si="98"/>
        <v>Non Irigasi</v>
      </c>
      <c r="L6284" t="s">
        <v>327</v>
      </c>
    </row>
    <row r="6285" spans="1:12" x14ac:dyDescent="0.25">
      <c r="A6285" s="1">
        <v>6284</v>
      </c>
      <c r="B6285" s="3">
        <v>86</v>
      </c>
      <c r="C6285" s="1">
        <v>258</v>
      </c>
      <c r="D6285" s="1">
        <v>18</v>
      </c>
      <c r="E6285" s="1">
        <v>2</v>
      </c>
      <c r="F6285" s="1">
        <v>0</v>
      </c>
      <c r="G6285">
        <f>VLOOKUP(C6285,reference!$A$1:$E$310,5,FALSE)</f>
        <v>5316040</v>
      </c>
      <c r="H6285" t="str">
        <f>VLOOKUP(C6285,reference!$A$1:$E$310,4,FALSE)</f>
        <v>MAMBORO</v>
      </c>
      <c r="I6285" t="str">
        <f>VLOOKUP($D6285,reference!$G$1:$H$25,2,FALSE)</f>
        <v>Lahan terbuka</v>
      </c>
      <c r="J6285" t="str">
        <f>VLOOKUP($E6285,reference!$G$1:$H$25,2,FALSE)</f>
        <v>Hutan lahan kering sekunder / bekas tebangan</v>
      </c>
      <c r="K6285" t="str">
        <f t="shared" si="98"/>
        <v>Non Irigasi</v>
      </c>
      <c r="L6285" t="s">
        <v>327</v>
      </c>
    </row>
    <row r="6286" spans="1:12" x14ac:dyDescent="0.25">
      <c r="A6286" s="1">
        <v>6285</v>
      </c>
      <c r="B6286" s="3">
        <v>9</v>
      </c>
      <c r="C6286" s="1">
        <v>258</v>
      </c>
      <c r="D6286" s="1">
        <v>11</v>
      </c>
      <c r="E6286" s="1">
        <v>13</v>
      </c>
      <c r="F6286" s="1">
        <v>0</v>
      </c>
      <c r="G6286">
        <f>VLOOKUP(C6286,reference!$A$1:$E$310,5,FALSE)</f>
        <v>5316040</v>
      </c>
      <c r="H6286" t="str">
        <f>VLOOKUP(C6286,reference!$A$1:$E$310,4,FALSE)</f>
        <v>MAMBORO</v>
      </c>
      <c r="I6286" t="str">
        <f>VLOOKUP($D6286,reference!$G$1:$H$25,2,FALSE)</f>
        <v>Savanna / Padang rumput</v>
      </c>
      <c r="J6286" t="str">
        <f>VLOOKUP($E6286,reference!$G$1:$H$25,2,FALSE)</f>
        <v>Pertanian lahan kering  campur semak / kebun campur</v>
      </c>
      <c r="K6286" t="str">
        <f t="shared" si="98"/>
        <v>Non Irigasi</v>
      </c>
      <c r="L6286" t="s">
        <v>327</v>
      </c>
    </row>
    <row r="6287" spans="1:12" x14ac:dyDescent="0.25">
      <c r="A6287" s="1">
        <v>6286</v>
      </c>
      <c r="B6287" s="3">
        <v>14</v>
      </c>
      <c r="C6287" s="1">
        <v>93</v>
      </c>
      <c r="D6287" s="1">
        <v>9</v>
      </c>
      <c r="E6287" s="1">
        <v>0</v>
      </c>
      <c r="F6287" s="1">
        <v>0</v>
      </c>
      <c r="G6287">
        <f>VLOOKUP(C6287,reference!$A$1:$E$310,5,FALSE)</f>
        <v>5305024</v>
      </c>
      <c r="H6287" t="str">
        <f>VLOOKUP(C6287,reference!$A$1:$E$310,4,FALSE)</f>
        <v>BIKOMI NILULAT</v>
      </c>
      <c r="I6287" t="str">
        <f>VLOOKUP($D6287,reference!$G$1:$H$25,2,FALSE)</f>
        <v>Semak belukar</v>
      </c>
      <c r="J6287" t="str">
        <f>VLOOKUP($E6287,reference!$G$1:$H$25,2,FALSE)</f>
        <v>No data</v>
      </c>
      <c r="K6287" t="str">
        <f t="shared" si="98"/>
        <v>Non Irigasi</v>
      </c>
      <c r="L6287" t="s">
        <v>327</v>
      </c>
    </row>
    <row r="6288" spans="1:12" x14ac:dyDescent="0.25">
      <c r="A6288" s="1">
        <v>6287</v>
      </c>
      <c r="B6288" s="3">
        <v>1594</v>
      </c>
      <c r="C6288" s="1">
        <v>98</v>
      </c>
      <c r="D6288" s="1">
        <v>2</v>
      </c>
      <c r="E6288" s="1">
        <v>1</v>
      </c>
      <c r="F6288" s="1">
        <v>0</v>
      </c>
      <c r="G6288">
        <f>VLOOKUP(C6288,reference!$A$1:$E$310,5,FALSE)</f>
        <v>5305040</v>
      </c>
      <c r="H6288" t="str">
        <f>VLOOKUP(C6288,reference!$A$1:$E$310,4,FALSE)</f>
        <v>INSANA</v>
      </c>
      <c r="I6288" t="str">
        <f>VLOOKUP($D6288,reference!$G$1:$H$25,2,FALSE)</f>
        <v>Hutan lahan kering sekunder / bekas tebangan</v>
      </c>
      <c r="J6288" t="str">
        <f>VLOOKUP($E6288,reference!$G$1:$H$25,2,FALSE)</f>
        <v>Hutan lahan kering primer</v>
      </c>
      <c r="K6288" t="str">
        <f t="shared" si="98"/>
        <v>Non Irigasi</v>
      </c>
      <c r="L6288" t="s">
        <v>327</v>
      </c>
    </row>
    <row r="6289" spans="1:12" x14ac:dyDescent="0.25">
      <c r="A6289" s="1">
        <v>6288</v>
      </c>
      <c r="B6289" s="3">
        <v>7</v>
      </c>
      <c r="C6289" s="1">
        <v>300</v>
      </c>
      <c r="D6289" s="1">
        <v>20</v>
      </c>
      <c r="E6289" s="1">
        <v>13</v>
      </c>
      <c r="F6289" s="1">
        <v>0</v>
      </c>
      <c r="G6289">
        <f>VLOOKUP(C6289,reference!$A$1:$E$310,5,FALSE)</f>
        <v>5321090</v>
      </c>
      <c r="H6289" t="str">
        <f>VLOOKUP(C6289,reference!$A$1:$E$310,4,FALSE)</f>
        <v>LAEN MANEN</v>
      </c>
      <c r="I6289" t="str">
        <f>VLOOKUP($D6289,reference!$G$1:$H$25,2,FALSE)</f>
        <v>Tubuh air</v>
      </c>
      <c r="J6289" t="str">
        <f>VLOOKUP($E6289,reference!$G$1:$H$25,2,FALSE)</f>
        <v>Pertanian lahan kering  campur semak / kebun campur</v>
      </c>
      <c r="K6289" t="str">
        <f t="shared" si="98"/>
        <v>Non Irigasi</v>
      </c>
      <c r="L6289" t="s">
        <v>327</v>
      </c>
    </row>
    <row r="6290" spans="1:12" x14ac:dyDescent="0.25">
      <c r="A6290" s="1">
        <v>6289</v>
      </c>
      <c r="B6290" s="3">
        <v>3</v>
      </c>
      <c r="C6290" s="1">
        <v>300</v>
      </c>
      <c r="D6290" s="1">
        <v>20</v>
      </c>
      <c r="E6290" s="1">
        <v>20</v>
      </c>
      <c r="F6290" s="1">
        <v>0</v>
      </c>
      <c r="G6290">
        <f>VLOOKUP(C6290,reference!$A$1:$E$310,5,FALSE)</f>
        <v>5321090</v>
      </c>
      <c r="H6290" t="str">
        <f>VLOOKUP(C6290,reference!$A$1:$E$310,4,FALSE)</f>
        <v>LAEN MANEN</v>
      </c>
      <c r="I6290" t="str">
        <f>VLOOKUP($D6290,reference!$G$1:$H$25,2,FALSE)</f>
        <v>Tubuh air</v>
      </c>
      <c r="J6290" t="str">
        <f>VLOOKUP($E6290,reference!$G$1:$H$25,2,FALSE)</f>
        <v>Tubuh air</v>
      </c>
      <c r="K6290" t="str">
        <f t="shared" si="98"/>
        <v>Non Irigasi</v>
      </c>
      <c r="L6290" t="s">
        <v>327</v>
      </c>
    </row>
    <row r="6291" spans="1:12" x14ac:dyDescent="0.25">
      <c r="A6291" s="1">
        <v>6290</v>
      </c>
      <c r="B6291" s="3">
        <v>4</v>
      </c>
      <c r="C6291" s="1">
        <v>262</v>
      </c>
      <c r="D6291" s="1">
        <v>0</v>
      </c>
      <c r="E6291" s="1">
        <v>20</v>
      </c>
      <c r="F6291" s="1">
        <v>0</v>
      </c>
      <c r="G6291">
        <f>VLOOKUP(C6291,reference!$A$1:$E$310,5,FALSE)</f>
        <v>5317030</v>
      </c>
      <c r="H6291" t="str">
        <f>VLOOKUP(C6291,reference!$A$1:$E$310,4,FALSE)</f>
        <v>KODI UTARA</v>
      </c>
      <c r="I6291" t="str">
        <f>VLOOKUP($D6291,reference!$G$1:$H$25,2,FALSE)</f>
        <v>No data</v>
      </c>
      <c r="J6291" t="str">
        <f>VLOOKUP($E6291,reference!$G$1:$H$25,2,FALSE)</f>
        <v>Tubuh air</v>
      </c>
      <c r="K6291" t="str">
        <f t="shared" si="98"/>
        <v>Non Irigasi</v>
      </c>
      <c r="L6291" t="s">
        <v>327</v>
      </c>
    </row>
    <row r="6292" spans="1:12" x14ac:dyDescent="0.25">
      <c r="A6292" s="1">
        <v>6291</v>
      </c>
      <c r="B6292" s="3">
        <v>248</v>
      </c>
      <c r="C6292" s="1">
        <v>6</v>
      </c>
      <c r="D6292" s="1">
        <v>11</v>
      </c>
      <c r="E6292" s="1">
        <v>16</v>
      </c>
      <c r="F6292" s="1">
        <v>0</v>
      </c>
      <c r="G6292">
        <f>VLOOKUP(C6292,reference!$A$1:$E$310,5,FALSE)</f>
        <v>5301072</v>
      </c>
      <c r="H6292" t="str">
        <f>VLOOKUP(C6292,reference!$A$1:$E$310,4,FALSE)</f>
        <v>TANA RIGHU</v>
      </c>
      <c r="I6292" t="str">
        <f>VLOOKUP($D6292,reference!$G$1:$H$25,2,FALSE)</f>
        <v>Savanna / Padang rumput</v>
      </c>
      <c r="J6292" t="str">
        <f>VLOOKUP($E6292,reference!$G$1:$H$25,2,FALSE)</f>
        <v>Pemukiman</v>
      </c>
      <c r="K6292" t="str">
        <f t="shared" si="98"/>
        <v>Non Irigasi</v>
      </c>
      <c r="L6292" t="s">
        <v>327</v>
      </c>
    </row>
    <row r="6293" spans="1:12" x14ac:dyDescent="0.25">
      <c r="A6293" s="1">
        <v>6292</v>
      </c>
      <c r="B6293" s="3">
        <v>2436</v>
      </c>
      <c r="C6293" s="1">
        <v>88</v>
      </c>
      <c r="D6293" s="1">
        <v>2</v>
      </c>
      <c r="E6293" s="1">
        <v>12</v>
      </c>
      <c r="F6293" s="1">
        <v>0</v>
      </c>
      <c r="G6293">
        <f>VLOOKUP(C6293,reference!$A$1:$E$310,5,FALSE)</f>
        <v>5305013</v>
      </c>
      <c r="H6293" t="str">
        <f>VLOOKUP(C6293,reference!$A$1:$E$310,4,FALSE)</f>
        <v>MUTIS</v>
      </c>
      <c r="I6293" t="str">
        <f>VLOOKUP($D6293,reference!$G$1:$H$25,2,FALSE)</f>
        <v>Hutan lahan kering sekunder / bekas tebangan</v>
      </c>
      <c r="J6293" t="str">
        <f>VLOOKUP($E6293,reference!$G$1:$H$25,2,FALSE)</f>
        <v>Pertanian lahan kering</v>
      </c>
      <c r="K6293" t="str">
        <f t="shared" si="98"/>
        <v>Non Irigasi</v>
      </c>
      <c r="L6293" t="s">
        <v>328</v>
      </c>
    </row>
    <row r="6294" spans="1:12" x14ac:dyDescent="0.25">
      <c r="A6294" s="1">
        <v>6293</v>
      </c>
      <c r="B6294" s="3">
        <v>321</v>
      </c>
      <c r="C6294" s="1">
        <v>93</v>
      </c>
      <c r="D6294" s="1">
        <v>9</v>
      </c>
      <c r="E6294" s="1">
        <v>2</v>
      </c>
      <c r="F6294" s="1">
        <v>0</v>
      </c>
      <c r="G6294">
        <f>VLOOKUP(C6294,reference!$A$1:$E$310,5,FALSE)</f>
        <v>5305024</v>
      </c>
      <c r="H6294" t="str">
        <f>VLOOKUP(C6294,reference!$A$1:$E$310,4,FALSE)</f>
        <v>BIKOMI NILULAT</v>
      </c>
      <c r="I6294" t="str">
        <f>VLOOKUP($D6294,reference!$G$1:$H$25,2,FALSE)</f>
        <v>Semak belukar</v>
      </c>
      <c r="J6294" t="str">
        <f>VLOOKUP($E6294,reference!$G$1:$H$25,2,FALSE)</f>
        <v>Hutan lahan kering sekunder / bekas tebangan</v>
      </c>
      <c r="K6294" t="str">
        <f t="shared" si="98"/>
        <v>Non Irigasi</v>
      </c>
      <c r="L6294" t="s">
        <v>327</v>
      </c>
    </row>
    <row r="6295" spans="1:12" x14ac:dyDescent="0.25">
      <c r="A6295" s="1">
        <v>6294</v>
      </c>
      <c r="B6295" s="3">
        <v>153</v>
      </c>
      <c r="C6295" s="1">
        <v>93</v>
      </c>
      <c r="D6295" s="1">
        <v>9</v>
      </c>
      <c r="E6295" s="1">
        <v>13</v>
      </c>
      <c r="F6295" s="1">
        <v>0</v>
      </c>
      <c r="G6295">
        <f>VLOOKUP(C6295,reference!$A$1:$E$310,5,FALSE)</f>
        <v>5305024</v>
      </c>
      <c r="H6295" t="str">
        <f>VLOOKUP(C6295,reference!$A$1:$E$310,4,FALSE)</f>
        <v>BIKOMI NILULAT</v>
      </c>
      <c r="I6295" t="str">
        <f>VLOOKUP($D6295,reference!$G$1:$H$25,2,FALSE)</f>
        <v>Semak belukar</v>
      </c>
      <c r="J6295" t="str">
        <f>VLOOKUP($E6295,reference!$G$1:$H$25,2,FALSE)</f>
        <v>Pertanian lahan kering  campur semak / kebun campur</v>
      </c>
      <c r="K6295" t="str">
        <f t="shared" si="98"/>
        <v>Non Irigasi</v>
      </c>
      <c r="L6295" t="s">
        <v>327</v>
      </c>
    </row>
    <row r="6296" spans="1:12" x14ac:dyDescent="0.25">
      <c r="A6296" s="1">
        <v>6295</v>
      </c>
      <c r="B6296" s="3">
        <v>379</v>
      </c>
      <c r="C6296" s="1">
        <v>27</v>
      </c>
      <c r="D6296" s="1">
        <v>11</v>
      </c>
      <c r="E6296" s="1">
        <v>9</v>
      </c>
      <c r="F6296" s="1">
        <v>0</v>
      </c>
      <c r="G6296">
        <f>VLOOKUP(C6296,reference!$A$1:$E$310,5,FALSE)</f>
        <v>5302080</v>
      </c>
      <c r="H6296" t="str">
        <f>VLOOKUP(C6296,reference!$A$1:$E$310,4,FALSE)</f>
        <v>HAHARU</v>
      </c>
      <c r="I6296" t="str">
        <f>VLOOKUP($D6296,reference!$G$1:$H$25,2,FALSE)</f>
        <v>Savanna / Padang rumput</v>
      </c>
      <c r="J6296" t="str">
        <f>VLOOKUP($E6296,reference!$G$1:$H$25,2,FALSE)</f>
        <v>Semak belukar</v>
      </c>
      <c r="K6296" t="str">
        <f t="shared" si="98"/>
        <v>Non Irigasi</v>
      </c>
      <c r="L6296" t="s">
        <v>327</v>
      </c>
    </row>
    <row r="6297" spans="1:12" x14ac:dyDescent="0.25">
      <c r="A6297" s="1">
        <v>6296</v>
      </c>
      <c r="B6297" s="3">
        <v>4</v>
      </c>
      <c r="C6297" s="1">
        <v>300</v>
      </c>
      <c r="D6297" s="1">
        <v>12</v>
      </c>
      <c r="E6297" s="1">
        <v>2</v>
      </c>
      <c r="F6297" s="1">
        <v>0</v>
      </c>
      <c r="G6297">
        <f>VLOOKUP(C6297,reference!$A$1:$E$310,5,FALSE)</f>
        <v>5321090</v>
      </c>
      <c r="H6297" t="str">
        <f>VLOOKUP(C6297,reference!$A$1:$E$310,4,FALSE)</f>
        <v>LAEN MANEN</v>
      </c>
      <c r="I6297" t="str">
        <f>VLOOKUP($D6297,reference!$G$1:$H$25,2,FALSE)</f>
        <v>Pertanian lahan kering</v>
      </c>
      <c r="J6297" t="str">
        <f>VLOOKUP($E6297,reference!$G$1:$H$25,2,FALSE)</f>
        <v>Hutan lahan kering sekunder / bekas tebangan</v>
      </c>
      <c r="K6297" t="str">
        <f t="shared" si="98"/>
        <v>Non Irigasi</v>
      </c>
      <c r="L6297" t="s">
        <v>327</v>
      </c>
    </row>
    <row r="6298" spans="1:12" x14ac:dyDescent="0.25">
      <c r="A6298" s="1">
        <v>6297</v>
      </c>
      <c r="B6298" s="3">
        <v>375</v>
      </c>
      <c r="C6298" s="1">
        <v>257</v>
      </c>
      <c r="D6298" s="1">
        <v>9</v>
      </c>
      <c r="E6298" s="1">
        <v>1</v>
      </c>
      <c r="F6298" s="1">
        <v>0</v>
      </c>
      <c r="G6298">
        <f>VLOOKUP(C6298,reference!$A$1:$E$310,5,FALSE)</f>
        <v>5316030</v>
      </c>
      <c r="H6298" t="str">
        <f>VLOOKUP(C6298,reference!$A$1:$E$310,4,FALSE)</f>
        <v>UMBU RATU NGGAY</v>
      </c>
      <c r="I6298" t="str">
        <f>VLOOKUP($D6298,reference!$G$1:$H$25,2,FALSE)</f>
        <v>Semak belukar</v>
      </c>
      <c r="J6298" t="str">
        <f>VLOOKUP($E6298,reference!$G$1:$H$25,2,FALSE)</f>
        <v>Hutan lahan kering primer</v>
      </c>
      <c r="K6298" t="str">
        <f t="shared" si="98"/>
        <v>Non Irigasi</v>
      </c>
      <c r="L6298" t="s">
        <v>327</v>
      </c>
    </row>
    <row r="6299" spans="1:12" x14ac:dyDescent="0.25">
      <c r="A6299" s="1">
        <v>6298</v>
      </c>
      <c r="B6299" s="3">
        <v>1519</v>
      </c>
      <c r="C6299" s="1">
        <v>257</v>
      </c>
      <c r="D6299" s="1">
        <v>2</v>
      </c>
      <c r="E6299" s="1">
        <v>1</v>
      </c>
      <c r="F6299" s="1">
        <v>0</v>
      </c>
      <c r="G6299">
        <f>VLOOKUP(C6299,reference!$A$1:$E$310,5,FALSE)</f>
        <v>5316030</v>
      </c>
      <c r="H6299" t="str">
        <f>VLOOKUP(C6299,reference!$A$1:$E$310,4,FALSE)</f>
        <v>UMBU RATU NGGAY</v>
      </c>
      <c r="I6299" t="str">
        <f>VLOOKUP($D6299,reference!$G$1:$H$25,2,FALSE)</f>
        <v>Hutan lahan kering sekunder / bekas tebangan</v>
      </c>
      <c r="J6299" t="str">
        <f>VLOOKUP($E6299,reference!$G$1:$H$25,2,FALSE)</f>
        <v>Hutan lahan kering primer</v>
      </c>
      <c r="K6299" t="str">
        <f t="shared" si="98"/>
        <v>Non Irigasi</v>
      </c>
      <c r="L6299" t="s">
        <v>327</v>
      </c>
    </row>
    <row r="6300" spans="1:12" x14ac:dyDescent="0.25">
      <c r="A6300" s="1">
        <v>6299</v>
      </c>
      <c r="B6300" s="3">
        <v>144</v>
      </c>
      <c r="C6300" s="1">
        <v>88</v>
      </c>
      <c r="D6300" s="1">
        <v>2</v>
      </c>
      <c r="E6300" s="1">
        <v>16</v>
      </c>
      <c r="F6300" s="1">
        <v>0</v>
      </c>
      <c r="G6300">
        <f>VLOOKUP(C6300,reference!$A$1:$E$310,5,FALSE)</f>
        <v>5305013</v>
      </c>
      <c r="H6300" t="str">
        <f>VLOOKUP(C6300,reference!$A$1:$E$310,4,FALSE)</f>
        <v>MUTIS</v>
      </c>
      <c r="I6300" t="str">
        <f>VLOOKUP($D6300,reference!$G$1:$H$25,2,FALSE)</f>
        <v>Hutan lahan kering sekunder / bekas tebangan</v>
      </c>
      <c r="J6300" t="str">
        <f>VLOOKUP($E6300,reference!$G$1:$H$25,2,FALSE)</f>
        <v>Pemukiman</v>
      </c>
      <c r="K6300" t="str">
        <f t="shared" si="98"/>
        <v>Non Irigasi</v>
      </c>
      <c r="L6300" t="s">
        <v>328</v>
      </c>
    </row>
    <row r="6301" spans="1:12" x14ac:dyDescent="0.25">
      <c r="A6301" s="1">
        <v>6300</v>
      </c>
      <c r="B6301" s="3">
        <v>566</v>
      </c>
      <c r="C6301" s="1">
        <v>93</v>
      </c>
      <c r="D6301" s="1">
        <v>2</v>
      </c>
      <c r="E6301" s="1">
        <v>2</v>
      </c>
      <c r="F6301" s="1">
        <v>0</v>
      </c>
      <c r="G6301">
        <f>VLOOKUP(C6301,reference!$A$1:$E$310,5,FALSE)</f>
        <v>5305024</v>
      </c>
      <c r="H6301" t="str">
        <f>VLOOKUP(C6301,reference!$A$1:$E$310,4,FALSE)</f>
        <v>BIKOMI NILULAT</v>
      </c>
      <c r="I6301" t="str">
        <f>VLOOKUP($D6301,reference!$G$1:$H$25,2,FALSE)</f>
        <v>Hutan lahan kering sekunder / bekas tebangan</v>
      </c>
      <c r="J6301" t="str">
        <f>VLOOKUP($E6301,reference!$G$1:$H$25,2,FALSE)</f>
        <v>Hutan lahan kering sekunder / bekas tebangan</v>
      </c>
      <c r="K6301" t="str">
        <f t="shared" si="98"/>
        <v>Non Irigasi</v>
      </c>
      <c r="L6301" t="s">
        <v>327</v>
      </c>
    </row>
    <row r="6302" spans="1:12" x14ac:dyDescent="0.25">
      <c r="A6302" s="1">
        <v>6301</v>
      </c>
      <c r="B6302" s="3">
        <v>421</v>
      </c>
      <c r="C6302" s="1">
        <v>92</v>
      </c>
      <c r="D6302" s="1">
        <v>12</v>
      </c>
      <c r="E6302" s="1">
        <v>13</v>
      </c>
      <c r="F6302" s="1">
        <v>0</v>
      </c>
      <c r="G6302">
        <f>VLOOKUP(C6302,reference!$A$1:$E$310,5,FALSE)</f>
        <v>5305023</v>
      </c>
      <c r="H6302" t="str">
        <f>VLOOKUP(C6302,reference!$A$1:$E$310,4,FALSE)</f>
        <v>BIKOMI TENGAH</v>
      </c>
      <c r="I6302" t="str">
        <f>VLOOKUP($D6302,reference!$G$1:$H$25,2,FALSE)</f>
        <v>Pertanian lahan kering</v>
      </c>
      <c r="J6302" t="str">
        <f>VLOOKUP($E6302,reference!$G$1:$H$25,2,FALSE)</f>
        <v>Pertanian lahan kering  campur semak / kebun campur</v>
      </c>
      <c r="K6302" t="str">
        <f t="shared" si="98"/>
        <v>Non Irigasi</v>
      </c>
      <c r="L6302" t="s">
        <v>327</v>
      </c>
    </row>
    <row r="6303" spans="1:12" x14ac:dyDescent="0.25">
      <c r="A6303" s="1">
        <v>6302</v>
      </c>
      <c r="B6303" s="3">
        <v>16</v>
      </c>
      <c r="C6303" s="1">
        <v>100</v>
      </c>
      <c r="D6303" s="1">
        <v>9</v>
      </c>
      <c r="E6303" s="1">
        <v>2</v>
      </c>
      <c r="F6303" s="1">
        <v>0</v>
      </c>
      <c r="G6303">
        <f>VLOOKUP(C6303,reference!$A$1:$E$310,5,FALSE)</f>
        <v>5305042</v>
      </c>
      <c r="H6303" t="str">
        <f>VLOOKUP(C6303,reference!$A$1:$E$310,4,FALSE)</f>
        <v>INSANA BARAT</v>
      </c>
      <c r="I6303" t="str">
        <f>VLOOKUP($D6303,reference!$G$1:$H$25,2,FALSE)</f>
        <v>Semak belukar</v>
      </c>
      <c r="J6303" t="str">
        <f>VLOOKUP($E6303,reference!$G$1:$H$25,2,FALSE)</f>
        <v>Hutan lahan kering sekunder / bekas tebangan</v>
      </c>
      <c r="K6303" t="str">
        <f t="shared" si="98"/>
        <v>Non Irigasi</v>
      </c>
      <c r="L6303" t="s">
        <v>327</v>
      </c>
    </row>
    <row r="6304" spans="1:12" x14ac:dyDescent="0.25">
      <c r="A6304" s="1">
        <v>6303</v>
      </c>
      <c r="B6304" s="3">
        <v>56</v>
      </c>
      <c r="C6304" s="1">
        <v>98</v>
      </c>
      <c r="D6304" s="1">
        <v>12</v>
      </c>
      <c r="E6304" s="1">
        <v>13</v>
      </c>
      <c r="F6304" s="1">
        <v>0</v>
      </c>
      <c r="G6304">
        <f>VLOOKUP(C6304,reference!$A$1:$E$310,5,FALSE)</f>
        <v>5305040</v>
      </c>
      <c r="H6304" t="str">
        <f>VLOOKUP(C6304,reference!$A$1:$E$310,4,FALSE)</f>
        <v>INSANA</v>
      </c>
      <c r="I6304" t="str">
        <f>VLOOKUP($D6304,reference!$G$1:$H$25,2,FALSE)</f>
        <v>Pertanian lahan kering</v>
      </c>
      <c r="J6304" t="str">
        <f>VLOOKUP($E6304,reference!$G$1:$H$25,2,FALSE)</f>
        <v>Pertanian lahan kering  campur semak / kebun campur</v>
      </c>
      <c r="K6304" t="str">
        <f t="shared" si="98"/>
        <v>Non Irigasi</v>
      </c>
      <c r="L6304" t="s">
        <v>327</v>
      </c>
    </row>
    <row r="6305" spans="1:12" x14ac:dyDescent="0.25">
      <c r="A6305" s="1">
        <v>6304</v>
      </c>
      <c r="B6305" s="3">
        <v>160</v>
      </c>
      <c r="C6305" s="1">
        <v>300</v>
      </c>
      <c r="D6305" s="1">
        <v>13</v>
      </c>
      <c r="E6305" s="1">
        <v>11</v>
      </c>
      <c r="F6305" s="1">
        <v>0</v>
      </c>
      <c r="G6305">
        <f>VLOOKUP(C6305,reference!$A$1:$E$310,5,FALSE)</f>
        <v>5321090</v>
      </c>
      <c r="H6305" t="str">
        <f>VLOOKUP(C6305,reference!$A$1:$E$310,4,FALSE)</f>
        <v>LAEN MANEN</v>
      </c>
      <c r="I6305" t="str">
        <f>VLOOKUP($D6305,reference!$G$1:$H$25,2,FALSE)</f>
        <v>Pertanian lahan kering  campur semak / kebun campur</v>
      </c>
      <c r="J6305" t="str">
        <f>VLOOKUP($E6305,reference!$G$1:$H$25,2,FALSE)</f>
        <v>Savanna / Padang rumput</v>
      </c>
      <c r="K6305" t="str">
        <f t="shared" si="98"/>
        <v>Non Irigasi</v>
      </c>
      <c r="L6305" t="s">
        <v>327</v>
      </c>
    </row>
    <row r="6306" spans="1:12" x14ac:dyDescent="0.25">
      <c r="A6306" s="1">
        <v>6305</v>
      </c>
      <c r="B6306" s="3">
        <v>288</v>
      </c>
      <c r="C6306" s="1">
        <v>300</v>
      </c>
      <c r="D6306" s="1">
        <v>2</v>
      </c>
      <c r="E6306" s="1">
        <v>2</v>
      </c>
      <c r="F6306" s="1">
        <v>0</v>
      </c>
      <c r="G6306">
        <f>VLOOKUP(C6306,reference!$A$1:$E$310,5,FALSE)</f>
        <v>5321090</v>
      </c>
      <c r="H6306" t="str">
        <f>VLOOKUP(C6306,reference!$A$1:$E$310,4,FALSE)</f>
        <v>LAEN MANEN</v>
      </c>
      <c r="I6306" t="str">
        <f>VLOOKUP($D6306,reference!$G$1:$H$25,2,FALSE)</f>
        <v>Hutan lahan kering sekunder / bekas tebangan</v>
      </c>
      <c r="J6306" t="str">
        <f>VLOOKUP($E6306,reference!$G$1:$H$25,2,FALSE)</f>
        <v>Hutan lahan kering sekunder / bekas tebangan</v>
      </c>
      <c r="K6306" t="str">
        <f t="shared" si="98"/>
        <v>Non Irigasi</v>
      </c>
      <c r="L6306" t="s">
        <v>327</v>
      </c>
    </row>
    <row r="6307" spans="1:12" x14ac:dyDescent="0.25">
      <c r="A6307" s="1">
        <v>6306</v>
      </c>
      <c r="B6307" s="3">
        <v>93</v>
      </c>
      <c r="C6307" s="1">
        <v>50</v>
      </c>
      <c r="D6307" s="1">
        <v>0</v>
      </c>
      <c r="E6307" s="1">
        <v>0</v>
      </c>
      <c r="F6307" s="1">
        <v>0</v>
      </c>
      <c r="G6307">
        <f>VLOOKUP(C6307,reference!$A$1:$E$310,5,FALSE)</f>
        <v>5303190</v>
      </c>
      <c r="H6307" t="str">
        <f>VLOOKUP(C6307,reference!$A$1:$E$310,4,FALSE)</f>
        <v>AMFOANG UTARA</v>
      </c>
      <c r="I6307" t="str">
        <f>VLOOKUP($D6307,reference!$G$1:$H$25,2,FALSE)</f>
        <v>No data</v>
      </c>
      <c r="J6307" t="str">
        <f>VLOOKUP($E6307,reference!$G$1:$H$25,2,FALSE)</f>
        <v>No data</v>
      </c>
      <c r="K6307" t="str">
        <f t="shared" si="98"/>
        <v>Non Irigasi</v>
      </c>
      <c r="L6307" t="s">
        <v>327</v>
      </c>
    </row>
    <row r="6308" spans="1:12" x14ac:dyDescent="0.25">
      <c r="A6308" s="1">
        <v>6307</v>
      </c>
      <c r="B6308" s="3">
        <v>18</v>
      </c>
      <c r="C6308" s="1">
        <v>50</v>
      </c>
      <c r="D6308" s="1">
        <v>0</v>
      </c>
      <c r="E6308" s="1">
        <v>16</v>
      </c>
      <c r="F6308" s="1">
        <v>0</v>
      </c>
      <c r="G6308">
        <f>VLOOKUP(C6308,reference!$A$1:$E$310,5,FALSE)</f>
        <v>5303190</v>
      </c>
      <c r="H6308" t="str">
        <f>VLOOKUP(C6308,reference!$A$1:$E$310,4,FALSE)</f>
        <v>AMFOANG UTARA</v>
      </c>
      <c r="I6308" t="str">
        <f>VLOOKUP($D6308,reference!$G$1:$H$25,2,FALSE)</f>
        <v>No data</v>
      </c>
      <c r="J6308" t="str">
        <f>VLOOKUP($E6308,reference!$G$1:$H$25,2,FALSE)</f>
        <v>Pemukiman</v>
      </c>
      <c r="K6308" t="str">
        <f t="shared" si="98"/>
        <v>Non Irigasi</v>
      </c>
      <c r="L6308" t="s">
        <v>327</v>
      </c>
    </row>
    <row r="6309" spans="1:12" x14ac:dyDescent="0.25">
      <c r="A6309" s="1">
        <v>6308</v>
      </c>
      <c r="B6309" s="3">
        <v>78</v>
      </c>
      <c r="C6309" s="1">
        <v>100</v>
      </c>
      <c r="D6309" s="1">
        <v>9</v>
      </c>
      <c r="E6309" s="1">
        <v>12</v>
      </c>
      <c r="F6309" s="1">
        <v>0</v>
      </c>
      <c r="G6309">
        <f>VLOOKUP(C6309,reference!$A$1:$E$310,5,FALSE)</f>
        <v>5305042</v>
      </c>
      <c r="H6309" t="str">
        <f>VLOOKUP(C6309,reference!$A$1:$E$310,4,FALSE)</f>
        <v>INSANA BARAT</v>
      </c>
      <c r="I6309" t="str">
        <f>VLOOKUP($D6309,reference!$G$1:$H$25,2,FALSE)</f>
        <v>Semak belukar</v>
      </c>
      <c r="J6309" t="str">
        <f>VLOOKUP($E6309,reference!$G$1:$H$25,2,FALSE)</f>
        <v>Pertanian lahan kering</v>
      </c>
      <c r="K6309" t="str">
        <f t="shared" si="98"/>
        <v>Non Irigasi</v>
      </c>
      <c r="L6309" t="s">
        <v>327</v>
      </c>
    </row>
    <row r="6310" spans="1:12" x14ac:dyDescent="0.25">
      <c r="A6310" s="1">
        <v>6309</v>
      </c>
      <c r="B6310" s="3">
        <v>1</v>
      </c>
      <c r="C6310" s="1">
        <v>269</v>
      </c>
      <c r="D6310" s="1">
        <v>13</v>
      </c>
      <c r="E6310" s="1">
        <v>23</v>
      </c>
      <c r="F6310" s="1">
        <v>0</v>
      </c>
      <c r="G6310">
        <f>VLOOKUP(C6310,reference!$A$1:$E$310,5,FALSE)</f>
        <v>5317081</v>
      </c>
      <c r="H6310" t="str">
        <f>VLOOKUP(C6310,reference!$A$1:$E$310,4,FALSE)</f>
        <v>KOTA TAMBOLAKA</v>
      </c>
      <c r="I6310" t="str">
        <f>VLOOKUP($D6310,reference!$G$1:$H$25,2,FALSE)</f>
        <v>Pertanian lahan kering  campur semak / kebun campur</v>
      </c>
      <c r="J6310" t="str">
        <f>VLOOKUP($E6310,reference!$G$1:$H$25,2,FALSE)</f>
        <v>Bandara</v>
      </c>
      <c r="K6310" t="str">
        <f t="shared" si="98"/>
        <v>Non Irigasi</v>
      </c>
      <c r="L6310" t="s">
        <v>327</v>
      </c>
    </row>
    <row r="6311" spans="1:12" x14ac:dyDescent="0.25">
      <c r="A6311" s="1">
        <v>6310</v>
      </c>
      <c r="B6311" s="3">
        <v>28</v>
      </c>
      <c r="C6311" s="1">
        <v>268</v>
      </c>
      <c r="D6311" s="1">
        <v>23</v>
      </c>
      <c r="E6311" s="1">
        <v>16</v>
      </c>
      <c r="F6311" s="1">
        <v>0</v>
      </c>
      <c r="G6311">
        <f>VLOOKUP(C6311,reference!$A$1:$E$310,5,FALSE)</f>
        <v>5317080</v>
      </c>
      <c r="H6311" t="str">
        <f>VLOOKUP(C6311,reference!$A$1:$E$310,4,FALSE)</f>
        <v>LOURA</v>
      </c>
      <c r="I6311" t="str">
        <f>VLOOKUP($D6311,reference!$G$1:$H$25,2,FALSE)</f>
        <v>Bandara</v>
      </c>
      <c r="J6311" t="str">
        <f>VLOOKUP($E6311,reference!$G$1:$H$25,2,FALSE)</f>
        <v>Pemukiman</v>
      </c>
      <c r="K6311" t="str">
        <f t="shared" si="98"/>
        <v>Non Irigasi</v>
      </c>
      <c r="L6311" t="s">
        <v>327</v>
      </c>
    </row>
    <row r="6312" spans="1:12" x14ac:dyDescent="0.25">
      <c r="A6312" s="1">
        <v>6311</v>
      </c>
      <c r="B6312" s="3">
        <v>187</v>
      </c>
      <c r="C6312" s="1">
        <v>50</v>
      </c>
      <c r="D6312" s="1">
        <v>12</v>
      </c>
      <c r="E6312" s="1">
        <v>16</v>
      </c>
      <c r="F6312" s="1">
        <v>0</v>
      </c>
      <c r="G6312">
        <f>VLOOKUP(C6312,reference!$A$1:$E$310,5,FALSE)</f>
        <v>5303190</v>
      </c>
      <c r="H6312" t="str">
        <f>VLOOKUP(C6312,reference!$A$1:$E$310,4,FALSE)</f>
        <v>AMFOANG UTARA</v>
      </c>
      <c r="I6312" t="str">
        <f>VLOOKUP($D6312,reference!$G$1:$H$25,2,FALSE)</f>
        <v>Pertanian lahan kering</v>
      </c>
      <c r="J6312" t="str">
        <f>VLOOKUP($E6312,reference!$G$1:$H$25,2,FALSE)</f>
        <v>Pemukiman</v>
      </c>
      <c r="K6312" t="str">
        <f t="shared" si="98"/>
        <v>Non Irigasi</v>
      </c>
      <c r="L6312" t="s">
        <v>327</v>
      </c>
    </row>
    <row r="6313" spans="1:12" x14ac:dyDescent="0.25">
      <c r="A6313" s="1">
        <v>6312</v>
      </c>
      <c r="B6313" s="3">
        <v>209</v>
      </c>
      <c r="C6313" s="1">
        <v>300</v>
      </c>
      <c r="D6313" s="1">
        <v>2</v>
      </c>
      <c r="E6313" s="1">
        <v>16</v>
      </c>
      <c r="F6313" s="1">
        <v>0</v>
      </c>
      <c r="G6313">
        <f>VLOOKUP(C6313,reference!$A$1:$E$310,5,FALSE)</f>
        <v>5321090</v>
      </c>
      <c r="H6313" t="str">
        <f>VLOOKUP(C6313,reference!$A$1:$E$310,4,FALSE)</f>
        <v>LAEN MANEN</v>
      </c>
      <c r="I6313" t="str">
        <f>VLOOKUP($D6313,reference!$G$1:$H$25,2,FALSE)</f>
        <v>Hutan lahan kering sekunder / bekas tebangan</v>
      </c>
      <c r="J6313" t="str">
        <f>VLOOKUP($E6313,reference!$G$1:$H$25,2,FALSE)</f>
        <v>Pemukiman</v>
      </c>
      <c r="K6313" t="str">
        <f t="shared" si="98"/>
        <v>Non Irigasi</v>
      </c>
      <c r="L6313" t="s">
        <v>328</v>
      </c>
    </row>
    <row r="6314" spans="1:12" x14ac:dyDescent="0.25">
      <c r="A6314" s="1">
        <v>6313</v>
      </c>
      <c r="B6314" s="3">
        <v>6</v>
      </c>
      <c r="C6314" s="1">
        <v>264</v>
      </c>
      <c r="D6314" s="1">
        <v>13</v>
      </c>
      <c r="E6314" s="1">
        <v>20</v>
      </c>
      <c r="F6314" s="1">
        <v>0</v>
      </c>
      <c r="G6314">
        <f>VLOOKUP(C6314,reference!$A$1:$E$310,5,FALSE)</f>
        <v>5317050</v>
      </c>
      <c r="H6314" t="str">
        <f>VLOOKUP(C6314,reference!$A$1:$E$310,4,FALSE)</f>
        <v>WEWEWA BARAT</v>
      </c>
      <c r="I6314" t="str">
        <f>VLOOKUP($D6314,reference!$G$1:$H$25,2,FALSE)</f>
        <v>Pertanian lahan kering  campur semak / kebun campur</v>
      </c>
      <c r="J6314" t="str">
        <f>VLOOKUP($E6314,reference!$G$1:$H$25,2,FALSE)</f>
        <v>Tubuh air</v>
      </c>
      <c r="K6314" t="str">
        <f t="shared" si="98"/>
        <v>Non Irigasi</v>
      </c>
      <c r="L6314" t="s">
        <v>327</v>
      </c>
    </row>
    <row r="6315" spans="1:12" x14ac:dyDescent="0.25">
      <c r="A6315" s="1">
        <v>6314</v>
      </c>
      <c r="B6315" s="3">
        <v>22</v>
      </c>
      <c r="C6315" s="1">
        <v>268</v>
      </c>
      <c r="D6315" s="1">
        <v>13</v>
      </c>
      <c r="E6315" s="1">
        <v>23</v>
      </c>
      <c r="F6315" s="1">
        <v>0</v>
      </c>
      <c r="G6315">
        <f>VLOOKUP(C6315,reference!$A$1:$E$310,5,FALSE)</f>
        <v>5317080</v>
      </c>
      <c r="H6315" t="str">
        <f>VLOOKUP(C6315,reference!$A$1:$E$310,4,FALSE)</f>
        <v>LOURA</v>
      </c>
      <c r="I6315" t="str">
        <f>VLOOKUP($D6315,reference!$G$1:$H$25,2,FALSE)</f>
        <v>Pertanian lahan kering  campur semak / kebun campur</v>
      </c>
      <c r="J6315" t="str">
        <f>VLOOKUP($E6315,reference!$G$1:$H$25,2,FALSE)</f>
        <v>Bandara</v>
      </c>
      <c r="K6315" t="str">
        <f t="shared" si="98"/>
        <v>Non Irigasi</v>
      </c>
      <c r="L6315" t="s">
        <v>327</v>
      </c>
    </row>
    <row r="6316" spans="1:12" x14ac:dyDescent="0.25">
      <c r="A6316" s="1">
        <v>6315</v>
      </c>
      <c r="B6316" s="3">
        <v>85</v>
      </c>
      <c r="C6316" s="1">
        <v>268</v>
      </c>
      <c r="D6316" s="1">
        <v>23</v>
      </c>
      <c r="E6316" s="1">
        <v>23</v>
      </c>
      <c r="F6316" s="1">
        <v>0</v>
      </c>
      <c r="G6316">
        <f>VLOOKUP(C6316,reference!$A$1:$E$310,5,FALSE)</f>
        <v>5317080</v>
      </c>
      <c r="H6316" t="str">
        <f>VLOOKUP(C6316,reference!$A$1:$E$310,4,FALSE)</f>
        <v>LOURA</v>
      </c>
      <c r="I6316" t="str">
        <f>VLOOKUP($D6316,reference!$G$1:$H$25,2,FALSE)</f>
        <v>Bandara</v>
      </c>
      <c r="J6316" t="str">
        <f>VLOOKUP($E6316,reference!$G$1:$H$25,2,FALSE)</f>
        <v>Bandara</v>
      </c>
      <c r="K6316" t="str">
        <f t="shared" si="98"/>
        <v>Non Irigasi</v>
      </c>
      <c r="L6316" t="s">
        <v>327</v>
      </c>
    </row>
    <row r="6317" spans="1:12" x14ac:dyDescent="0.25">
      <c r="A6317" s="1">
        <v>6316</v>
      </c>
      <c r="B6317" s="3">
        <v>486</v>
      </c>
      <c r="C6317" s="1">
        <v>258</v>
      </c>
      <c r="D6317" s="1">
        <v>13</v>
      </c>
      <c r="E6317" s="1">
        <v>2</v>
      </c>
      <c r="F6317" s="1">
        <v>0</v>
      </c>
      <c r="G6317">
        <f>VLOOKUP(C6317,reference!$A$1:$E$310,5,FALSE)</f>
        <v>5316040</v>
      </c>
      <c r="H6317" t="str">
        <f>VLOOKUP(C6317,reference!$A$1:$E$310,4,FALSE)</f>
        <v>MAMBORO</v>
      </c>
      <c r="I6317" t="str">
        <f>VLOOKUP($D6317,reference!$G$1:$H$25,2,FALSE)</f>
        <v>Pertanian lahan kering  campur semak / kebun campur</v>
      </c>
      <c r="J6317" t="str">
        <f>VLOOKUP($E6317,reference!$G$1:$H$25,2,FALSE)</f>
        <v>Hutan lahan kering sekunder / bekas tebangan</v>
      </c>
      <c r="K6317" t="str">
        <f t="shared" si="98"/>
        <v>Non Irigasi</v>
      </c>
      <c r="L6317" t="s">
        <v>327</v>
      </c>
    </row>
    <row r="6318" spans="1:12" x14ac:dyDescent="0.25">
      <c r="A6318" s="1">
        <v>6317</v>
      </c>
      <c r="B6318" s="3">
        <v>3</v>
      </c>
      <c r="C6318" s="1">
        <v>52</v>
      </c>
      <c r="D6318" s="1">
        <v>12</v>
      </c>
      <c r="E6318" s="1">
        <v>12</v>
      </c>
      <c r="F6318" s="1">
        <v>0</v>
      </c>
      <c r="G6318">
        <f>VLOOKUP(C6318,reference!$A$1:$E$310,5,FALSE)</f>
        <v>5303192</v>
      </c>
      <c r="H6318" t="str">
        <f>VLOOKUP(C6318,reference!$A$1:$E$310,4,FALSE)</f>
        <v>AMFOANG TIMUR</v>
      </c>
      <c r="I6318" t="str">
        <f>VLOOKUP($D6318,reference!$G$1:$H$25,2,FALSE)</f>
        <v>Pertanian lahan kering</v>
      </c>
      <c r="J6318" t="str">
        <f>VLOOKUP($E6318,reference!$G$1:$H$25,2,FALSE)</f>
        <v>Pertanian lahan kering</v>
      </c>
      <c r="K6318" t="str">
        <f t="shared" si="98"/>
        <v>Non Irigasi</v>
      </c>
      <c r="L6318" t="s">
        <v>327</v>
      </c>
    </row>
    <row r="6319" spans="1:12" x14ac:dyDescent="0.25">
      <c r="A6319" s="1">
        <v>6318</v>
      </c>
      <c r="B6319" s="3">
        <v>997</v>
      </c>
      <c r="C6319" s="1">
        <v>97</v>
      </c>
      <c r="D6319" s="1">
        <v>12</v>
      </c>
      <c r="E6319" s="1">
        <v>13</v>
      </c>
      <c r="F6319" s="1">
        <v>0</v>
      </c>
      <c r="G6319">
        <f>VLOOKUP(C6319,reference!$A$1:$E$310,5,FALSE)</f>
        <v>5305030</v>
      </c>
      <c r="H6319" t="str">
        <f>VLOOKUP(C6319,reference!$A$1:$E$310,4,FALSE)</f>
        <v>KOTA KEFAMENANU</v>
      </c>
      <c r="I6319" t="str">
        <f>VLOOKUP($D6319,reference!$G$1:$H$25,2,FALSE)</f>
        <v>Pertanian lahan kering</v>
      </c>
      <c r="J6319" t="str">
        <f>VLOOKUP($E6319,reference!$G$1:$H$25,2,FALSE)</f>
        <v>Pertanian lahan kering  campur semak / kebun campur</v>
      </c>
      <c r="K6319" t="str">
        <f t="shared" si="98"/>
        <v>Non Irigasi</v>
      </c>
      <c r="L6319" t="s">
        <v>327</v>
      </c>
    </row>
    <row r="6320" spans="1:12" x14ac:dyDescent="0.25">
      <c r="A6320" s="1">
        <v>6319</v>
      </c>
      <c r="B6320" s="3">
        <v>23</v>
      </c>
      <c r="C6320" s="1">
        <v>89</v>
      </c>
      <c r="D6320" s="1">
        <v>16</v>
      </c>
      <c r="E6320" s="1">
        <v>16</v>
      </c>
      <c r="F6320" s="1">
        <v>0</v>
      </c>
      <c r="G6320">
        <f>VLOOKUP(C6320,reference!$A$1:$E$310,5,FALSE)</f>
        <v>5305020</v>
      </c>
      <c r="H6320" t="str">
        <f>VLOOKUP(C6320,reference!$A$1:$E$310,4,FALSE)</f>
        <v>MIOMAFFO TIMUR</v>
      </c>
      <c r="I6320" t="str">
        <f>VLOOKUP($D6320,reference!$G$1:$H$25,2,FALSE)</f>
        <v>Pemukiman</v>
      </c>
      <c r="J6320" t="str">
        <f>VLOOKUP($E6320,reference!$G$1:$H$25,2,FALSE)</f>
        <v>Pemukiman</v>
      </c>
      <c r="K6320" t="str">
        <f t="shared" si="98"/>
        <v>Non Irigasi</v>
      </c>
      <c r="L6320" t="s">
        <v>327</v>
      </c>
    </row>
    <row r="6321" spans="1:12" x14ac:dyDescent="0.25">
      <c r="A6321" s="1">
        <v>6320</v>
      </c>
      <c r="B6321" s="3">
        <v>100</v>
      </c>
      <c r="C6321" s="1">
        <v>97</v>
      </c>
      <c r="D6321" s="1">
        <v>2</v>
      </c>
      <c r="E6321" s="1">
        <v>16</v>
      </c>
      <c r="F6321" s="1">
        <v>0</v>
      </c>
      <c r="G6321">
        <f>VLOOKUP(C6321,reference!$A$1:$E$310,5,FALSE)</f>
        <v>5305030</v>
      </c>
      <c r="H6321" t="str">
        <f>VLOOKUP(C6321,reference!$A$1:$E$310,4,FALSE)</f>
        <v>KOTA KEFAMENANU</v>
      </c>
      <c r="I6321" t="str">
        <f>VLOOKUP($D6321,reference!$G$1:$H$25,2,FALSE)</f>
        <v>Hutan lahan kering sekunder / bekas tebangan</v>
      </c>
      <c r="J6321" t="str">
        <f>VLOOKUP($E6321,reference!$G$1:$H$25,2,FALSE)</f>
        <v>Pemukiman</v>
      </c>
      <c r="K6321" t="str">
        <f t="shared" si="98"/>
        <v>Non Irigasi</v>
      </c>
      <c r="L6321" t="s">
        <v>328</v>
      </c>
    </row>
    <row r="6322" spans="1:12" x14ac:dyDescent="0.25">
      <c r="A6322" s="1">
        <v>6321</v>
      </c>
      <c r="B6322" s="3">
        <v>155</v>
      </c>
      <c r="C6322" s="1">
        <v>92</v>
      </c>
      <c r="D6322" s="1">
        <v>12</v>
      </c>
      <c r="E6322" s="1">
        <v>16</v>
      </c>
      <c r="F6322" s="1">
        <v>0</v>
      </c>
      <c r="G6322">
        <f>VLOOKUP(C6322,reference!$A$1:$E$310,5,FALSE)</f>
        <v>5305023</v>
      </c>
      <c r="H6322" t="str">
        <f>VLOOKUP(C6322,reference!$A$1:$E$310,4,FALSE)</f>
        <v>BIKOMI TENGAH</v>
      </c>
      <c r="I6322" t="str">
        <f>VLOOKUP($D6322,reference!$G$1:$H$25,2,FALSE)</f>
        <v>Pertanian lahan kering</v>
      </c>
      <c r="J6322" t="str">
        <f>VLOOKUP($E6322,reference!$G$1:$H$25,2,FALSE)</f>
        <v>Pemukiman</v>
      </c>
      <c r="K6322" t="str">
        <f t="shared" si="98"/>
        <v>Non Irigasi</v>
      </c>
      <c r="L6322" t="s">
        <v>327</v>
      </c>
    </row>
    <row r="6323" spans="1:12" x14ac:dyDescent="0.25">
      <c r="A6323" s="1">
        <v>6322</v>
      </c>
      <c r="B6323" s="3">
        <v>1344</v>
      </c>
      <c r="C6323" s="1">
        <v>97</v>
      </c>
      <c r="D6323" s="1">
        <v>16</v>
      </c>
      <c r="E6323" s="1">
        <v>16</v>
      </c>
      <c r="F6323" s="1">
        <v>0</v>
      </c>
      <c r="G6323">
        <f>VLOOKUP(C6323,reference!$A$1:$E$310,5,FALSE)</f>
        <v>5305030</v>
      </c>
      <c r="H6323" t="str">
        <f>VLOOKUP(C6323,reference!$A$1:$E$310,4,FALSE)</f>
        <v>KOTA KEFAMENANU</v>
      </c>
      <c r="I6323" t="str">
        <f>VLOOKUP($D6323,reference!$G$1:$H$25,2,FALSE)</f>
        <v>Pemukiman</v>
      </c>
      <c r="J6323" t="str">
        <f>VLOOKUP($E6323,reference!$G$1:$H$25,2,FALSE)</f>
        <v>Pemukiman</v>
      </c>
      <c r="K6323" t="str">
        <f t="shared" si="98"/>
        <v>Non Irigasi</v>
      </c>
      <c r="L6323" t="s">
        <v>327</v>
      </c>
    </row>
    <row r="6324" spans="1:12" x14ac:dyDescent="0.25">
      <c r="A6324" s="1">
        <v>6323</v>
      </c>
      <c r="B6324" s="3">
        <v>9</v>
      </c>
      <c r="C6324" s="1">
        <v>98</v>
      </c>
      <c r="D6324" s="1">
        <v>12</v>
      </c>
      <c r="E6324" s="1">
        <v>1</v>
      </c>
      <c r="F6324" s="1">
        <v>0</v>
      </c>
      <c r="G6324">
        <f>VLOOKUP(C6324,reference!$A$1:$E$310,5,FALSE)</f>
        <v>5305040</v>
      </c>
      <c r="H6324" t="str">
        <f>VLOOKUP(C6324,reference!$A$1:$E$310,4,FALSE)</f>
        <v>INSANA</v>
      </c>
      <c r="I6324" t="str">
        <f>VLOOKUP($D6324,reference!$G$1:$H$25,2,FALSE)</f>
        <v>Pertanian lahan kering</v>
      </c>
      <c r="J6324" t="str">
        <f>VLOOKUP($E6324,reference!$G$1:$H$25,2,FALSE)</f>
        <v>Hutan lahan kering primer</v>
      </c>
      <c r="K6324" t="str">
        <f t="shared" si="98"/>
        <v>Non Irigasi</v>
      </c>
      <c r="L6324" t="s">
        <v>327</v>
      </c>
    </row>
    <row r="6325" spans="1:12" x14ac:dyDescent="0.25">
      <c r="A6325" s="1">
        <v>6324</v>
      </c>
      <c r="B6325" s="3">
        <v>3</v>
      </c>
      <c r="C6325" s="1">
        <v>300</v>
      </c>
      <c r="D6325" s="1">
        <v>2</v>
      </c>
      <c r="E6325" s="1">
        <v>9</v>
      </c>
      <c r="F6325" s="1">
        <v>0</v>
      </c>
      <c r="G6325">
        <f>VLOOKUP(C6325,reference!$A$1:$E$310,5,FALSE)</f>
        <v>5321090</v>
      </c>
      <c r="H6325" t="str">
        <f>VLOOKUP(C6325,reference!$A$1:$E$310,4,FALSE)</f>
        <v>LAEN MANEN</v>
      </c>
      <c r="I6325" t="str">
        <f>VLOOKUP($D6325,reference!$G$1:$H$25,2,FALSE)</f>
        <v>Hutan lahan kering sekunder / bekas tebangan</v>
      </c>
      <c r="J6325" t="str">
        <f>VLOOKUP($E6325,reference!$G$1:$H$25,2,FALSE)</f>
        <v>Semak belukar</v>
      </c>
      <c r="K6325" t="str">
        <f t="shared" si="98"/>
        <v>Non Irigasi</v>
      </c>
      <c r="L6325" t="s">
        <v>328</v>
      </c>
    </row>
    <row r="6326" spans="1:12" x14ac:dyDescent="0.25">
      <c r="A6326" s="1">
        <v>6325</v>
      </c>
      <c r="B6326" s="3">
        <v>4</v>
      </c>
      <c r="C6326" s="1">
        <v>50</v>
      </c>
      <c r="D6326" s="1">
        <v>0</v>
      </c>
      <c r="E6326" s="1">
        <v>12</v>
      </c>
      <c r="F6326" s="1">
        <v>0</v>
      </c>
      <c r="G6326">
        <f>VLOOKUP(C6326,reference!$A$1:$E$310,5,FALSE)</f>
        <v>5303190</v>
      </c>
      <c r="H6326" t="str">
        <f>VLOOKUP(C6326,reference!$A$1:$E$310,4,FALSE)</f>
        <v>AMFOANG UTARA</v>
      </c>
      <c r="I6326" t="str">
        <f>VLOOKUP($D6326,reference!$G$1:$H$25,2,FALSE)</f>
        <v>No data</v>
      </c>
      <c r="J6326" t="str">
        <f>VLOOKUP($E6326,reference!$G$1:$H$25,2,FALSE)</f>
        <v>Pertanian lahan kering</v>
      </c>
      <c r="K6326" t="str">
        <f t="shared" si="98"/>
        <v>Non Irigasi</v>
      </c>
      <c r="L6326" t="s">
        <v>327</v>
      </c>
    </row>
    <row r="6327" spans="1:12" x14ac:dyDescent="0.25">
      <c r="A6327" s="1">
        <v>6326</v>
      </c>
      <c r="B6327" s="3">
        <v>2093</v>
      </c>
      <c r="C6327" s="1">
        <v>50</v>
      </c>
      <c r="D6327" s="1">
        <v>12</v>
      </c>
      <c r="E6327" s="1">
        <v>12</v>
      </c>
      <c r="F6327" s="1">
        <v>0</v>
      </c>
      <c r="G6327">
        <f>VLOOKUP(C6327,reference!$A$1:$E$310,5,FALSE)</f>
        <v>5303190</v>
      </c>
      <c r="H6327" t="str">
        <f>VLOOKUP(C6327,reference!$A$1:$E$310,4,FALSE)</f>
        <v>AMFOANG UTARA</v>
      </c>
      <c r="I6327" t="str">
        <f>VLOOKUP($D6327,reference!$G$1:$H$25,2,FALSE)</f>
        <v>Pertanian lahan kering</v>
      </c>
      <c r="J6327" t="str">
        <f>VLOOKUP($E6327,reference!$G$1:$H$25,2,FALSE)</f>
        <v>Pertanian lahan kering</v>
      </c>
      <c r="K6327" t="str">
        <f t="shared" si="98"/>
        <v>Non Irigasi</v>
      </c>
      <c r="L6327" t="s">
        <v>327</v>
      </c>
    </row>
    <row r="6328" spans="1:12" x14ac:dyDescent="0.25">
      <c r="A6328" s="1">
        <v>6327</v>
      </c>
      <c r="B6328" s="3">
        <v>26</v>
      </c>
      <c r="C6328" s="1">
        <v>50</v>
      </c>
      <c r="D6328" s="1">
        <v>12</v>
      </c>
      <c r="E6328" s="1">
        <v>2</v>
      </c>
      <c r="F6328" s="1">
        <v>0</v>
      </c>
      <c r="G6328">
        <f>VLOOKUP(C6328,reference!$A$1:$E$310,5,FALSE)</f>
        <v>5303190</v>
      </c>
      <c r="H6328" t="str">
        <f>VLOOKUP(C6328,reference!$A$1:$E$310,4,FALSE)</f>
        <v>AMFOANG UTARA</v>
      </c>
      <c r="I6328" t="str">
        <f>VLOOKUP($D6328,reference!$G$1:$H$25,2,FALSE)</f>
        <v>Pertanian lahan kering</v>
      </c>
      <c r="J6328" t="str">
        <f>VLOOKUP($E6328,reference!$G$1:$H$25,2,FALSE)</f>
        <v>Hutan lahan kering sekunder / bekas tebangan</v>
      </c>
      <c r="K6328" t="str">
        <f t="shared" si="98"/>
        <v>Non Irigasi</v>
      </c>
      <c r="L6328" t="s">
        <v>327</v>
      </c>
    </row>
    <row r="6329" spans="1:12" x14ac:dyDescent="0.25">
      <c r="A6329" s="1">
        <v>6328</v>
      </c>
      <c r="B6329" s="3">
        <v>602</v>
      </c>
      <c r="C6329" s="1">
        <v>100</v>
      </c>
      <c r="D6329" s="1">
        <v>9</v>
      </c>
      <c r="E6329" s="1">
        <v>9</v>
      </c>
      <c r="F6329" s="1">
        <v>0</v>
      </c>
      <c r="G6329">
        <f>VLOOKUP(C6329,reference!$A$1:$E$310,5,FALSE)</f>
        <v>5305042</v>
      </c>
      <c r="H6329" t="str">
        <f>VLOOKUP(C6329,reference!$A$1:$E$310,4,FALSE)</f>
        <v>INSANA BARAT</v>
      </c>
      <c r="I6329" t="str">
        <f>VLOOKUP($D6329,reference!$G$1:$H$25,2,FALSE)</f>
        <v>Semak belukar</v>
      </c>
      <c r="J6329" t="str">
        <f>VLOOKUP($E6329,reference!$G$1:$H$25,2,FALSE)</f>
        <v>Semak belukar</v>
      </c>
      <c r="K6329" t="str">
        <f t="shared" si="98"/>
        <v>Non Irigasi</v>
      </c>
      <c r="L6329" t="s">
        <v>327</v>
      </c>
    </row>
    <row r="6330" spans="1:12" x14ac:dyDescent="0.25">
      <c r="A6330" s="1">
        <v>6329</v>
      </c>
      <c r="B6330" s="3">
        <v>1</v>
      </c>
      <c r="C6330" s="1">
        <v>101</v>
      </c>
      <c r="D6330" s="1">
        <v>9</v>
      </c>
      <c r="E6330" s="1">
        <v>9</v>
      </c>
      <c r="F6330" s="1">
        <v>0</v>
      </c>
      <c r="G6330">
        <f>VLOOKUP(C6330,reference!$A$1:$E$310,5,FALSE)</f>
        <v>5305043</v>
      </c>
      <c r="H6330" t="str">
        <f>VLOOKUP(C6330,reference!$A$1:$E$310,4,FALSE)</f>
        <v>INSANA TENGAH</v>
      </c>
      <c r="I6330" t="str">
        <f>VLOOKUP($D6330,reference!$G$1:$H$25,2,FALSE)</f>
        <v>Semak belukar</v>
      </c>
      <c r="J6330" t="str">
        <f>VLOOKUP($E6330,reference!$G$1:$H$25,2,FALSE)</f>
        <v>Semak belukar</v>
      </c>
      <c r="K6330" t="str">
        <f t="shared" si="98"/>
        <v>Non Irigasi</v>
      </c>
      <c r="L6330" t="s">
        <v>327</v>
      </c>
    </row>
    <row r="6331" spans="1:12" x14ac:dyDescent="0.25">
      <c r="A6331" s="1">
        <v>6330</v>
      </c>
      <c r="B6331" s="3">
        <v>10</v>
      </c>
      <c r="C6331" s="1">
        <v>100</v>
      </c>
      <c r="D6331" s="1">
        <v>2</v>
      </c>
      <c r="E6331" s="1">
        <v>12</v>
      </c>
      <c r="F6331" s="1">
        <v>0</v>
      </c>
      <c r="G6331">
        <f>VLOOKUP(C6331,reference!$A$1:$E$310,5,FALSE)</f>
        <v>5305042</v>
      </c>
      <c r="H6331" t="str">
        <f>VLOOKUP(C6331,reference!$A$1:$E$310,4,FALSE)</f>
        <v>INSANA BARAT</v>
      </c>
      <c r="I6331" t="str">
        <f>VLOOKUP($D6331,reference!$G$1:$H$25,2,FALSE)</f>
        <v>Hutan lahan kering sekunder / bekas tebangan</v>
      </c>
      <c r="J6331" t="str">
        <f>VLOOKUP($E6331,reference!$G$1:$H$25,2,FALSE)</f>
        <v>Pertanian lahan kering</v>
      </c>
      <c r="K6331" t="str">
        <f t="shared" si="98"/>
        <v>Non Irigasi</v>
      </c>
      <c r="L6331" t="s">
        <v>328</v>
      </c>
    </row>
    <row r="6332" spans="1:12" x14ac:dyDescent="0.25">
      <c r="A6332" s="1">
        <v>6331</v>
      </c>
      <c r="B6332" s="3">
        <v>27</v>
      </c>
      <c r="C6332" s="1">
        <v>101</v>
      </c>
      <c r="D6332" s="1">
        <v>16</v>
      </c>
      <c r="E6332" s="1">
        <v>9</v>
      </c>
      <c r="F6332" s="1">
        <v>0</v>
      </c>
      <c r="G6332">
        <f>VLOOKUP(C6332,reference!$A$1:$E$310,5,FALSE)</f>
        <v>5305043</v>
      </c>
      <c r="H6332" t="str">
        <f>VLOOKUP(C6332,reference!$A$1:$E$310,4,FALSE)</f>
        <v>INSANA TENGAH</v>
      </c>
      <c r="I6332" t="str">
        <f>VLOOKUP($D6332,reference!$G$1:$H$25,2,FALSE)</f>
        <v>Pemukiman</v>
      </c>
      <c r="J6332" t="str">
        <f>VLOOKUP($E6332,reference!$G$1:$H$25,2,FALSE)</f>
        <v>Semak belukar</v>
      </c>
      <c r="K6332" t="str">
        <f t="shared" si="98"/>
        <v>Non Irigasi</v>
      </c>
      <c r="L6332" t="s">
        <v>327</v>
      </c>
    </row>
    <row r="6333" spans="1:12" x14ac:dyDescent="0.25">
      <c r="A6333" s="1">
        <v>6332</v>
      </c>
      <c r="B6333" s="3">
        <v>57</v>
      </c>
      <c r="C6333" s="1">
        <v>268</v>
      </c>
      <c r="D6333" s="1">
        <v>13</v>
      </c>
      <c r="E6333" s="1">
        <v>14</v>
      </c>
      <c r="F6333" s="1">
        <v>0</v>
      </c>
      <c r="G6333">
        <f>VLOOKUP(C6333,reference!$A$1:$E$310,5,FALSE)</f>
        <v>5317080</v>
      </c>
      <c r="H6333" t="str">
        <f>VLOOKUP(C6333,reference!$A$1:$E$310,4,FALSE)</f>
        <v>LOURA</v>
      </c>
      <c r="I6333" t="str">
        <f>VLOOKUP($D6333,reference!$G$1:$H$25,2,FALSE)</f>
        <v>Pertanian lahan kering  campur semak / kebun campur</v>
      </c>
      <c r="J6333" t="str">
        <f>VLOOKUP($E6333,reference!$G$1:$H$25,2,FALSE)</f>
        <v>Sawah</v>
      </c>
      <c r="K6333" t="str">
        <f t="shared" si="98"/>
        <v>Non Irigasi</v>
      </c>
      <c r="L6333" t="s">
        <v>327</v>
      </c>
    </row>
    <row r="6334" spans="1:12" x14ac:dyDescent="0.25">
      <c r="A6334" s="1">
        <v>6333</v>
      </c>
      <c r="B6334" s="3">
        <v>182</v>
      </c>
      <c r="C6334" s="1">
        <v>50</v>
      </c>
      <c r="D6334" s="1">
        <v>18</v>
      </c>
      <c r="E6334" s="1">
        <v>20</v>
      </c>
      <c r="F6334" s="1">
        <v>0</v>
      </c>
      <c r="G6334">
        <f>VLOOKUP(C6334,reference!$A$1:$E$310,5,FALSE)</f>
        <v>5303190</v>
      </c>
      <c r="H6334" t="str">
        <f>VLOOKUP(C6334,reference!$A$1:$E$310,4,FALSE)</f>
        <v>AMFOANG UTARA</v>
      </c>
      <c r="I6334" t="str">
        <f>VLOOKUP($D6334,reference!$G$1:$H$25,2,FALSE)</f>
        <v>Lahan terbuka</v>
      </c>
      <c r="J6334" t="str">
        <f>VLOOKUP($E6334,reference!$G$1:$H$25,2,FALSE)</f>
        <v>Tubuh air</v>
      </c>
      <c r="K6334" t="str">
        <f t="shared" si="98"/>
        <v>Non Irigasi</v>
      </c>
      <c r="L6334" t="s">
        <v>327</v>
      </c>
    </row>
    <row r="6335" spans="1:12" x14ac:dyDescent="0.25">
      <c r="A6335" s="1">
        <v>6334</v>
      </c>
      <c r="B6335" s="3">
        <v>4961</v>
      </c>
      <c r="C6335" s="1">
        <v>50</v>
      </c>
      <c r="D6335" s="1">
        <v>2</v>
      </c>
      <c r="E6335" s="1">
        <v>2</v>
      </c>
      <c r="F6335" s="1">
        <v>0</v>
      </c>
      <c r="G6335">
        <f>VLOOKUP(C6335,reference!$A$1:$E$310,5,FALSE)</f>
        <v>5303190</v>
      </c>
      <c r="H6335" t="str">
        <f>VLOOKUP(C6335,reference!$A$1:$E$310,4,FALSE)</f>
        <v>AMFOANG UTARA</v>
      </c>
      <c r="I6335" t="str">
        <f>VLOOKUP($D6335,reference!$G$1:$H$25,2,FALSE)</f>
        <v>Hutan lahan kering sekunder / bekas tebangan</v>
      </c>
      <c r="J6335" t="str">
        <f>VLOOKUP($E6335,reference!$G$1:$H$25,2,FALSE)</f>
        <v>Hutan lahan kering sekunder / bekas tebangan</v>
      </c>
      <c r="K6335" t="str">
        <f t="shared" si="98"/>
        <v>Non Irigasi</v>
      </c>
      <c r="L6335" t="s">
        <v>327</v>
      </c>
    </row>
    <row r="6336" spans="1:12" x14ac:dyDescent="0.25">
      <c r="A6336" s="1">
        <v>6335</v>
      </c>
      <c r="B6336" s="3">
        <v>25</v>
      </c>
      <c r="C6336" s="1">
        <v>97</v>
      </c>
      <c r="D6336" s="1">
        <v>16</v>
      </c>
      <c r="E6336" s="1">
        <v>13</v>
      </c>
      <c r="F6336" s="1">
        <v>0</v>
      </c>
      <c r="G6336">
        <f>VLOOKUP(C6336,reference!$A$1:$E$310,5,FALSE)</f>
        <v>5305030</v>
      </c>
      <c r="H6336" t="str">
        <f>VLOOKUP(C6336,reference!$A$1:$E$310,4,FALSE)</f>
        <v>KOTA KEFAMENANU</v>
      </c>
      <c r="I6336" t="str">
        <f>VLOOKUP($D6336,reference!$G$1:$H$25,2,FALSE)</f>
        <v>Pemukiman</v>
      </c>
      <c r="J6336" t="str">
        <f>VLOOKUP($E6336,reference!$G$1:$H$25,2,FALSE)</f>
        <v>Pertanian lahan kering  campur semak / kebun campur</v>
      </c>
      <c r="K6336" t="str">
        <f t="shared" si="98"/>
        <v>Non Irigasi</v>
      </c>
      <c r="L6336" t="s">
        <v>327</v>
      </c>
    </row>
    <row r="6337" spans="1:12" x14ac:dyDescent="0.25">
      <c r="A6337" s="1">
        <v>6336</v>
      </c>
      <c r="B6337" s="3">
        <v>1371</v>
      </c>
      <c r="C6337" s="1">
        <v>100</v>
      </c>
      <c r="D6337" s="1">
        <v>2</v>
      </c>
      <c r="E6337" s="1">
        <v>9</v>
      </c>
      <c r="F6337" s="1">
        <v>0</v>
      </c>
      <c r="G6337">
        <f>VLOOKUP(C6337,reference!$A$1:$E$310,5,FALSE)</f>
        <v>5305042</v>
      </c>
      <c r="H6337" t="str">
        <f>VLOOKUP(C6337,reference!$A$1:$E$310,4,FALSE)</f>
        <v>INSANA BARAT</v>
      </c>
      <c r="I6337" t="str">
        <f>VLOOKUP($D6337,reference!$G$1:$H$25,2,FALSE)</f>
        <v>Hutan lahan kering sekunder / bekas tebangan</v>
      </c>
      <c r="J6337" t="str">
        <f>VLOOKUP($E6337,reference!$G$1:$H$25,2,FALSE)</f>
        <v>Semak belukar</v>
      </c>
      <c r="K6337" t="str">
        <f t="shared" si="98"/>
        <v>Non Irigasi</v>
      </c>
      <c r="L6337" t="s">
        <v>328</v>
      </c>
    </row>
    <row r="6338" spans="1:12" x14ac:dyDescent="0.25">
      <c r="A6338" s="1">
        <v>6337</v>
      </c>
      <c r="B6338" s="3">
        <v>27</v>
      </c>
      <c r="C6338" s="1">
        <v>100</v>
      </c>
      <c r="D6338" s="1">
        <v>16</v>
      </c>
      <c r="E6338" s="1">
        <v>12</v>
      </c>
      <c r="F6338" s="1">
        <v>0</v>
      </c>
      <c r="G6338">
        <f>VLOOKUP(C6338,reference!$A$1:$E$310,5,FALSE)</f>
        <v>5305042</v>
      </c>
      <c r="H6338" t="str">
        <f>VLOOKUP(C6338,reference!$A$1:$E$310,4,FALSE)</f>
        <v>INSANA BARAT</v>
      </c>
      <c r="I6338" t="str">
        <f>VLOOKUP($D6338,reference!$G$1:$H$25,2,FALSE)</f>
        <v>Pemukiman</v>
      </c>
      <c r="J6338" t="str">
        <f>VLOOKUP($E6338,reference!$G$1:$H$25,2,FALSE)</f>
        <v>Pertanian lahan kering</v>
      </c>
      <c r="K6338" t="str">
        <f t="shared" si="98"/>
        <v>Non Irigasi</v>
      </c>
      <c r="L6338" t="s">
        <v>327</v>
      </c>
    </row>
    <row r="6339" spans="1:12" x14ac:dyDescent="0.25">
      <c r="A6339" s="1">
        <v>6338</v>
      </c>
      <c r="B6339" s="3">
        <v>13</v>
      </c>
      <c r="C6339" s="1">
        <v>269</v>
      </c>
      <c r="D6339" s="1">
        <v>23</v>
      </c>
      <c r="E6339" s="1">
        <v>16</v>
      </c>
      <c r="F6339" s="1">
        <v>0</v>
      </c>
      <c r="G6339">
        <f>VLOOKUP(C6339,reference!$A$1:$E$310,5,FALSE)</f>
        <v>5317081</v>
      </c>
      <c r="H6339" t="str">
        <f>VLOOKUP(C6339,reference!$A$1:$E$310,4,FALSE)</f>
        <v>KOTA TAMBOLAKA</v>
      </c>
      <c r="I6339" t="str">
        <f>VLOOKUP($D6339,reference!$G$1:$H$25,2,FALSE)</f>
        <v>Bandara</v>
      </c>
      <c r="J6339" t="str">
        <f>VLOOKUP($E6339,reference!$G$1:$H$25,2,FALSE)</f>
        <v>Pemukiman</v>
      </c>
      <c r="K6339" t="str">
        <f t="shared" ref="K6339:K6402" si="99">IF(F6339=0,"Non Irigasi","Buffer Irigasi")</f>
        <v>Non Irigasi</v>
      </c>
      <c r="L6339" t="s">
        <v>327</v>
      </c>
    </row>
    <row r="6340" spans="1:12" x14ac:dyDescent="0.25">
      <c r="A6340" s="1">
        <v>6339</v>
      </c>
      <c r="B6340" s="3">
        <v>204</v>
      </c>
      <c r="C6340" s="1">
        <v>93</v>
      </c>
      <c r="D6340" s="1">
        <v>2</v>
      </c>
      <c r="E6340" s="1">
        <v>16</v>
      </c>
      <c r="F6340" s="1">
        <v>0</v>
      </c>
      <c r="G6340">
        <f>VLOOKUP(C6340,reference!$A$1:$E$310,5,FALSE)</f>
        <v>5305024</v>
      </c>
      <c r="H6340" t="str">
        <f>VLOOKUP(C6340,reference!$A$1:$E$310,4,FALSE)</f>
        <v>BIKOMI NILULAT</v>
      </c>
      <c r="I6340" t="str">
        <f>VLOOKUP($D6340,reference!$G$1:$H$25,2,FALSE)</f>
        <v>Hutan lahan kering sekunder / bekas tebangan</v>
      </c>
      <c r="J6340" t="str">
        <f>VLOOKUP($E6340,reference!$G$1:$H$25,2,FALSE)</f>
        <v>Pemukiman</v>
      </c>
      <c r="K6340" t="str">
        <f t="shared" si="99"/>
        <v>Non Irigasi</v>
      </c>
      <c r="L6340" t="s">
        <v>328</v>
      </c>
    </row>
    <row r="6341" spans="1:12" x14ac:dyDescent="0.25">
      <c r="A6341" s="1">
        <v>6340</v>
      </c>
      <c r="B6341" s="3">
        <v>4</v>
      </c>
      <c r="C6341" s="1">
        <v>300</v>
      </c>
      <c r="D6341" s="1">
        <v>13</v>
      </c>
      <c r="E6341" s="1">
        <v>13</v>
      </c>
      <c r="F6341" s="1">
        <v>0</v>
      </c>
      <c r="G6341">
        <f>VLOOKUP(C6341,reference!$A$1:$E$310,5,FALSE)</f>
        <v>5321090</v>
      </c>
      <c r="H6341" t="str">
        <f>VLOOKUP(C6341,reference!$A$1:$E$310,4,FALSE)</f>
        <v>LAEN MANEN</v>
      </c>
      <c r="I6341" t="str">
        <f>VLOOKUP($D6341,reference!$G$1:$H$25,2,FALSE)</f>
        <v>Pertanian lahan kering  campur semak / kebun campur</v>
      </c>
      <c r="J6341" t="str">
        <f>VLOOKUP($E6341,reference!$G$1:$H$25,2,FALSE)</f>
        <v>Pertanian lahan kering  campur semak / kebun campur</v>
      </c>
      <c r="K6341" t="str">
        <f t="shared" si="99"/>
        <v>Non Irigasi</v>
      </c>
      <c r="L6341" t="s">
        <v>327</v>
      </c>
    </row>
    <row r="6342" spans="1:12" x14ac:dyDescent="0.25">
      <c r="A6342" s="1">
        <v>6341</v>
      </c>
      <c r="B6342" s="3">
        <v>5</v>
      </c>
      <c r="C6342" s="1">
        <v>300</v>
      </c>
      <c r="D6342" s="1">
        <v>18</v>
      </c>
      <c r="E6342" s="1">
        <v>11</v>
      </c>
      <c r="F6342" s="1">
        <v>0</v>
      </c>
      <c r="G6342">
        <f>VLOOKUP(C6342,reference!$A$1:$E$310,5,FALSE)</f>
        <v>5321090</v>
      </c>
      <c r="H6342" t="str">
        <f>VLOOKUP(C6342,reference!$A$1:$E$310,4,FALSE)</f>
        <v>LAEN MANEN</v>
      </c>
      <c r="I6342" t="str">
        <f>VLOOKUP($D6342,reference!$G$1:$H$25,2,FALSE)</f>
        <v>Lahan terbuka</v>
      </c>
      <c r="J6342" t="str">
        <f>VLOOKUP($E6342,reference!$G$1:$H$25,2,FALSE)</f>
        <v>Savanna / Padang rumput</v>
      </c>
      <c r="K6342" t="str">
        <f t="shared" si="99"/>
        <v>Non Irigasi</v>
      </c>
      <c r="L6342" t="s">
        <v>327</v>
      </c>
    </row>
    <row r="6343" spans="1:12" x14ac:dyDescent="0.25">
      <c r="A6343" s="1">
        <v>6342</v>
      </c>
      <c r="B6343" s="3">
        <v>8565</v>
      </c>
      <c r="C6343" s="1">
        <v>257</v>
      </c>
      <c r="D6343" s="1">
        <v>2</v>
      </c>
      <c r="E6343" s="1">
        <v>2</v>
      </c>
      <c r="F6343" s="1">
        <v>0</v>
      </c>
      <c r="G6343">
        <f>VLOOKUP(C6343,reference!$A$1:$E$310,5,FALSE)</f>
        <v>5316030</v>
      </c>
      <c r="H6343" t="str">
        <f>VLOOKUP(C6343,reference!$A$1:$E$310,4,FALSE)</f>
        <v>UMBU RATU NGGAY</v>
      </c>
      <c r="I6343" t="str">
        <f>VLOOKUP($D6343,reference!$G$1:$H$25,2,FALSE)</f>
        <v>Hutan lahan kering sekunder / bekas tebangan</v>
      </c>
      <c r="J6343" t="str">
        <f>VLOOKUP($E6343,reference!$G$1:$H$25,2,FALSE)</f>
        <v>Hutan lahan kering sekunder / bekas tebangan</v>
      </c>
      <c r="K6343" t="str">
        <f t="shared" si="99"/>
        <v>Non Irigasi</v>
      </c>
      <c r="L6343" t="s">
        <v>327</v>
      </c>
    </row>
    <row r="6344" spans="1:12" x14ac:dyDescent="0.25">
      <c r="A6344" s="1">
        <v>6343</v>
      </c>
      <c r="B6344" s="3">
        <v>19</v>
      </c>
      <c r="C6344" s="1">
        <v>50</v>
      </c>
      <c r="D6344" s="1">
        <v>12</v>
      </c>
      <c r="E6344" s="1">
        <v>20</v>
      </c>
      <c r="F6344" s="1">
        <v>0</v>
      </c>
      <c r="G6344">
        <f>VLOOKUP(C6344,reference!$A$1:$E$310,5,FALSE)</f>
        <v>5303190</v>
      </c>
      <c r="H6344" t="str">
        <f>VLOOKUP(C6344,reference!$A$1:$E$310,4,FALSE)</f>
        <v>AMFOANG UTARA</v>
      </c>
      <c r="I6344" t="str">
        <f>VLOOKUP($D6344,reference!$G$1:$H$25,2,FALSE)</f>
        <v>Pertanian lahan kering</v>
      </c>
      <c r="J6344" t="str">
        <f>VLOOKUP($E6344,reference!$G$1:$H$25,2,FALSE)</f>
        <v>Tubuh air</v>
      </c>
      <c r="K6344" t="str">
        <f t="shared" si="99"/>
        <v>Non Irigasi</v>
      </c>
      <c r="L6344" t="s">
        <v>327</v>
      </c>
    </row>
    <row r="6345" spans="1:12" x14ac:dyDescent="0.25">
      <c r="A6345" s="1">
        <v>6344</v>
      </c>
      <c r="B6345" s="3">
        <v>55</v>
      </c>
      <c r="C6345" s="1">
        <v>100</v>
      </c>
      <c r="D6345" s="1">
        <v>16</v>
      </c>
      <c r="E6345" s="1">
        <v>9</v>
      </c>
      <c r="F6345" s="1">
        <v>0</v>
      </c>
      <c r="G6345">
        <f>VLOOKUP(C6345,reference!$A$1:$E$310,5,FALSE)</f>
        <v>5305042</v>
      </c>
      <c r="H6345" t="str">
        <f>VLOOKUP(C6345,reference!$A$1:$E$310,4,FALSE)</f>
        <v>INSANA BARAT</v>
      </c>
      <c r="I6345" t="str">
        <f>VLOOKUP($D6345,reference!$G$1:$H$25,2,FALSE)</f>
        <v>Pemukiman</v>
      </c>
      <c r="J6345" t="str">
        <f>VLOOKUP($E6345,reference!$G$1:$H$25,2,FALSE)</f>
        <v>Semak belukar</v>
      </c>
      <c r="K6345" t="str">
        <f t="shared" si="99"/>
        <v>Non Irigasi</v>
      </c>
      <c r="L6345" t="s">
        <v>327</v>
      </c>
    </row>
    <row r="6346" spans="1:12" x14ac:dyDescent="0.25">
      <c r="A6346" s="1">
        <v>6345</v>
      </c>
      <c r="B6346" s="3">
        <v>156</v>
      </c>
      <c r="C6346" s="1">
        <v>297</v>
      </c>
      <c r="D6346" s="1">
        <v>18</v>
      </c>
      <c r="E6346" s="1">
        <v>11</v>
      </c>
      <c r="F6346" s="1">
        <v>0</v>
      </c>
      <c r="G6346">
        <f>VLOOKUP(C6346,reference!$A$1:$E$310,5,FALSE)</f>
        <v>5321060</v>
      </c>
      <c r="H6346" t="str">
        <f>VLOOKUP(C6346,reference!$A$1:$E$310,4,FALSE)</f>
        <v>SASITA MEAN</v>
      </c>
      <c r="I6346" t="str">
        <f>VLOOKUP($D6346,reference!$G$1:$H$25,2,FALSE)</f>
        <v>Lahan terbuka</v>
      </c>
      <c r="J6346" t="str">
        <f>VLOOKUP($E6346,reference!$G$1:$H$25,2,FALSE)</f>
        <v>Savanna / Padang rumput</v>
      </c>
      <c r="K6346" t="str">
        <f t="shared" si="99"/>
        <v>Non Irigasi</v>
      </c>
      <c r="L6346" t="s">
        <v>327</v>
      </c>
    </row>
    <row r="6347" spans="1:12" x14ac:dyDescent="0.25">
      <c r="A6347" s="1">
        <v>6346</v>
      </c>
      <c r="B6347" s="3">
        <v>114</v>
      </c>
      <c r="C6347" s="1">
        <v>303</v>
      </c>
      <c r="D6347" s="1">
        <v>13</v>
      </c>
      <c r="E6347" s="1">
        <v>13</v>
      </c>
      <c r="F6347" s="1">
        <v>0</v>
      </c>
      <c r="G6347">
        <f>VLOOKUP(C6347,reference!$A$1:$E$310,5,FALSE)</f>
        <v>5321120</v>
      </c>
      <c r="H6347" t="str">
        <f>VLOOKUP(C6347,reference!$A$1:$E$310,4,FALSE)</f>
        <v>KOBALIMA TIMUR</v>
      </c>
      <c r="I6347" t="str">
        <f>VLOOKUP($D6347,reference!$G$1:$H$25,2,FALSE)</f>
        <v>Pertanian lahan kering  campur semak / kebun campur</v>
      </c>
      <c r="J6347" t="str">
        <f>VLOOKUP($E6347,reference!$G$1:$H$25,2,FALSE)</f>
        <v>Pertanian lahan kering  campur semak / kebun campur</v>
      </c>
      <c r="K6347" t="str">
        <f t="shared" si="99"/>
        <v>Non Irigasi</v>
      </c>
      <c r="L6347" t="s">
        <v>327</v>
      </c>
    </row>
    <row r="6348" spans="1:12" x14ac:dyDescent="0.25">
      <c r="A6348" s="1">
        <v>6347</v>
      </c>
      <c r="B6348" s="3">
        <v>1</v>
      </c>
      <c r="C6348" s="1">
        <v>269</v>
      </c>
      <c r="D6348" s="1">
        <v>23</v>
      </c>
      <c r="E6348" s="1">
        <v>23</v>
      </c>
      <c r="F6348" s="1">
        <v>0</v>
      </c>
      <c r="G6348">
        <f>VLOOKUP(C6348,reference!$A$1:$E$310,5,FALSE)</f>
        <v>5317081</v>
      </c>
      <c r="H6348" t="str">
        <f>VLOOKUP(C6348,reference!$A$1:$E$310,4,FALSE)</f>
        <v>KOTA TAMBOLAKA</v>
      </c>
      <c r="I6348" t="str">
        <f>VLOOKUP($D6348,reference!$G$1:$H$25,2,FALSE)</f>
        <v>Bandara</v>
      </c>
      <c r="J6348" t="str">
        <f>VLOOKUP($E6348,reference!$G$1:$H$25,2,FALSE)</f>
        <v>Bandara</v>
      </c>
      <c r="K6348" t="str">
        <f t="shared" si="99"/>
        <v>Non Irigasi</v>
      </c>
      <c r="L6348" t="s">
        <v>327</v>
      </c>
    </row>
    <row r="6349" spans="1:12" x14ac:dyDescent="0.25">
      <c r="A6349" s="1">
        <v>6348</v>
      </c>
      <c r="B6349" s="3">
        <v>23</v>
      </c>
      <c r="C6349" s="1">
        <v>101</v>
      </c>
      <c r="D6349" s="1">
        <v>13</v>
      </c>
      <c r="E6349" s="1">
        <v>2</v>
      </c>
      <c r="F6349" s="1">
        <v>0</v>
      </c>
      <c r="G6349">
        <f>VLOOKUP(C6349,reference!$A$1:$E$310,5,FALSE)</f>
        <v>5305043</v>
      </c>
      <c r="H6349" t="str">
        <f>VLOOKUP(C6349,reference!$A$1:$E$310,4,FALSE)</f>
        <v>INSANA TENGAH</v>
      </c>
      <c r="I6349" t="str">
        <f>VLOOKUP($D6349,reference!$G$1:$H$25,2,FALSE)</f>
        <v>Pertanian lahan kering  campur semak / kebun campur</v>
      </c>
      <c r="J6349" t="str">
        <f>VLOOKUP($E6349,reference!$G$1:$H$25,2,FALSE)</f>
        <v>Hutan lahan kering sekunder / bekas tebangan</v>
      </c>
      <c r="K6349" t="str">
        <f t="shared" si="99"/>
        <v>Non Irigasi</v>
      </c>
      <c r="L6349" t="s">
        <v>327</v>
      </c>
    </row>
    <row r="6350" spans="1:12" x14ac:dyDescent="0.25">
      <c r="A6350" s="1">
        <v>6349</v>
      </c>
      <c r="B6350" s="3">
        <v>430</v>
      </c>
      <c r="C6350" s="1">
        <v>98</v>
      </c>
      <c r="D6350" s="1">
        <v>13</v>
      </c>
      <c r="E6350" s="1">
        <v>11</v>
      </c>
      <c r="F6350" s="1">
        <v>0</v>
      </c>
      <c r="G6350">
        <f>VLOOKUP(C6350,reference!$A$1:$E$310,5,FALSE)</f>
        <v>5305040</v>
      </c>
      <c r="H6350" t="str">
        <f>VLOOKUP(C6350,reference!$A$1:$E$310,4,FALSE)</f>
        <v>INSANA</v>
      </c>
      <c r="I6350" t="str">
        <f>VLOOKUP($D6350,reference!$G$1:$H$25,2,FALSE)</f>
        <v>Pertanian lahan kering  campur semak / kebun campur</v>
      </c>
      <c r="J6350" t="str">
        <f>VLOOKUP($E6350,reference!$G$1:$H$25,2,FALSE)</f>
        <v>Savanna / Padang rumput</v>
      </c>
      <c r="K6350" t="str">
        <f t="shared" si="99"/>
        <v>Non Irigasi</v>
      </c>
      <c r="L6350" t="s">
        <v>327</v>
      </c>
    </row>
    <row r="6351" spans="1:12" x14ac:dyDescent="0.25">
      <c r="A6351" s="1">
        <v>6350</v>
      </c>
      <c r="B6351" s="3">
        <v>8</v>
      </c>
      <c r="C6351" s="1">
        <v>300</v>
      </c>
      <c r="D6351" s="1">
        <v>12</v>
      </c>
      <c r="E6351" s="1">
        <v>13</v>
      </c>
      <c r="F6351" s="1">
        <v>0</v>
      </c>
      <c r="G6351">
        <f>VLOOKUP(C6351,reference!$A$1:$E$310,5,FALSE)</f>
        <v>5321090</v>
      </c>
      <c r="H6351" t="str">
        <f>VLOOKUP(C6351,reference!$A$1:$E$310,4,FALSE)</f>
        <v>LAEN MANEN</v>
      </c>
      <c r="I6351" t="str">
        <f>VLOOKUP($D6351,reference!$G$1:$H$25,2,FALSE)</f>
        <v>Pertanian lahan kering</v>
      </c>
      <c r="J6351" t="str">
        <f>VLOOKUP($E6351,reference!$G$1:$H$25,2,FALSE)</f>
        <v>Pertanian lahan kering  campur semak / kebun campur</v>
      </c>
      <c r="K6351" t="str">
        <f t="shared" si="99"/>
        <v>Non Irigasi</v>
      </c>
      <c r="L6351" t="s">
        <v>327</v>
      </c>
    </row>
    <row r="6352" spans="1:12" x14ac:dyDescent="0.25">
      <c r="A6352" s="1">
        <v>6351</v>
      </c>
      <c r="B6352" s="3">
        <v>29</v>
      </c>
      <c r="C6352" s="1">
        <v>303</v>
      </c>
      <c r="D6352" s="1">
        <v>16</v>
      </c>
      <c r="E6352" s="1">
        <v>13</v>
      </c>
      <c r="F6352" s="1">
        <v>0</v>
      </c>
      <c r="G6352">
        <f>VLOOKUP(C6352,reference!$A$1:$E$310,5,FALSE)</f>
        <v>5321120</v>
      </c>
      <c r="H6352" t="str">
        <f>VLOOKUP(C6352,reference!$A$1:$E$310,4,FALSE)</f>
        <v>KOBALIMA TIMUR</v>
      </c>
      <c r="I6352" t="str">
        <f>VLOOKUP($D6352,reference!$G$1:$H$25,2,FALSE)</f>
        <v>Pemukiman</v>
      </c>
      <c r="J6352" t="str">
        <f>VLOOKUP($E6352,reference!$G$1:$H$25,2,FALSE)</f>
        <v>Pertanian lahan kering  campur semak / kebun campur</v>
      </c>
      <c r="K6352" t="str">
        <f t="shared" si="99"/>
        <v>Non Irigasi</v>
      </c>
      <c r="L6352" t="s">
        <v>327</v>
      </c>
    </row>
    <row r="6353" spans="1:12" x14ac:dyDescent="0.25">
      <c r="A6353" s="1">
        <v>6352</v>
      </c>
      <c r="B6353" s="3">
        <v>6</v>
      </c>
      <c r="C6353" s="1">
        <v>303</v>
      </c>
      <c r="D6353" s="1">
        <v>13</v>
      </c>
      <c r="E6353" s="1">
        <v>1</v>
      </c>
      <c r="F6353" s="1">
        <v>0</v>
      </c>
      <c r="G6353">
        <f>VLOOKUP(C6353,reference!$A$1:$E$310,5,FALSE)</f>
        <v>5321120</v>
      </c>
      <c r="H6353" t="str">
        <f>VLOOKUP(C6353,reference!$A$1:$E$310,4,FALSE)</f>
        <v>KOBALIMA TIMUR</v>
      </c>
      <c r="I6353" t="str">
        <f>VLOOKUP($D6353,reference!$G$1:$H$25,2,FALSE)</f>
        <v>Pertanian lahan kering  campur semak / kebun campur</v>
      </c>
      <c r="J6353" t="str">
        <f>VLOOKUP($E6353,reference!$G$1:$H$25,2,FALSE)</f>
        <v>Hutan lahan kering primer</v>
      </c>
      <c r="K6353" t="str">
        <f t="shared" si="99"/>
        <v>Non Irigasi</v>
      </c>
      <c r="L6353" t="s">
        <v>327</v>
      </c>
    </row>
    <row r="6354" spans="1:12" x14ac:dyDescent="0.25">
      <c r="A6354" s="1">
        <v>6353</v>
      </c>
      <c r="B6354" s="3">
        <v>6</v>
      </c>
      <c r="C6354" s="1">
        <v>269</v>
      </c>
      <c r="D6354" s="1">
        <v>13</v>
      </c>
      <c r="E6354" s="1">
        <v>20</v>
      </c>
      <c r="F6354" s="1">
        <v>0</v>
      </c>
      <c r="G6354">
        <f>VLOOKUP(C6354,reference!$A$1:$E$310,5,FALSE)</f>
        <v>5317081</v>
      </c>
      <c r="H6354" t="str">
        <f>VLOOKUP(C6354,reference!$A$1:$E$310,4,FALSE)</f>
        <v>KOTA TAMBOLAKA</v>
      </c>
      <c r="I6354" t="str">
        <f>VLOOKUP($D6354,reference!$G$1:$H$25,2,FALSE)</f>
        <v>Pertanian lahan kering  campur semak / kebun campur</v>
      </c>
      <c r="J6354" t="str">
        <f>VLOOKUP($E6354,reference!$G$1:$H$25,2,FALSE)</f>
        <v>Tubuh air</v>
      </c>
      <c r="K6354" t="str">
        <f t="shared" si="99"/>
        <v>Non Irigasi</v>
      </c>
      <c r="L6354" t="s">
        <v>327</v>
      </c>
    </row>
    <row r="6355" spans="1:12" x14ac:dyDescent="0.25">
      <c r="A6355" s="1">
        <v>6354</v>
      </c>
      <c r="B6355" s="3">
        <v>156</v>
      </c>
      <c r="C6355" s="1">
        <v>50</v>
      </c>
      <c r="D6355" s="1">
        <v>11</v>
      </c>
      <c r="E6355" s="1">
        <v>20</v>
      </c>
      <c r="F6355" s="1">
        <v>0</v>
      </c>
      <c r="G6355">
        <f>VLOOKUP(C6355,reference!$A$1:$E$310,5,FALSE)</f>
        <v>5303190</v>
      </c>
      <c r="H6355" t="str">
        <f>VLOOKUP(C6355,reference!$A$1:$E$310,4,FALSE)</f>
        <v>AMFOANG UTARA</v>
      </c>
      <c r="I6355" t="str">
        <f>VLOOKUP($D6355,reference!$G$1:$H$25,2,FALSE)</f>
        <v>Savanna / Padang rumput</v>
      </c>
      <c r="J6355" t="str">
        <f>VLOOKUP($E6355,reference!$G$1:$H$25,2,FALSE)</f>
        <v>Tubuh air</v>
      </c>
      <c r="K6355" t="str">
        <f t="shared" si="99"/>
        <v>Non Irigasi</v>
      </c>
      <c r="L6355" t="s">
        <v>327</v>
      </c>
    </row>
    <row r="6356" spans="1:12" x14ac:dyDescent="0.25">
      <c r="A6356" s="1">
        <v>6355</v>
      </c>
      <c r="B6356" s="3">
        <v>134</v>
      </c>
      <c r="C6356" s="1">
        <v>100</v>
      </c>
      <c r="D6356" s="1">
        <v>16</v>
      </c>
      <c r="E6356" s="1">
        <v>16</v>
      </c>
      <c r="F6356" s="1">
        <v>0</v>
      </c>
      <c r="G6356">
        <f>VLOOKUP(C6356,reference!$A$1:$E$310,5,FALSE)</f>
        <v>5305042</v>
      </c>
      <c r="H6356" t="str">
        <f>VLOOKUP(C6356,reference!$A$1:$E$310,4,FALSE)</f>
        <v>INSANA BARAT</v>
      </c>
      <c r="I6356" t="str">
        <f>VLOOKUP($D6356,reference!$G$1:$H$25,2,FALSE)</f>
        <v>Pemukiman</v>
      </c>
      <c r="J6356" t="str">
        <f>VLOOKUP($E6356,reference!$G$1:$H$25,2,FALSE)</f>
        <v>Pemukiman</v>
      </c>
      <c r="K6356" t="str">
        <f t="shared" si="99"/>
        <v>Non Irigasi</v>
      </c>
      <c r="L6356" t="s">
        <v>327</v>
      </c>
    </row>
    <row r="6357" spans="1:12" x14ac:dyDescent="0.25">
      <c r="A6357" s="1">
        <v>6356</v>
      </c>
      <c r="B6357" s="3">
        <v>493</v>
      </c>
      <c r="C6357" s="1">
        <v>297</v>
      </c>
      <c r="D6357" s="1">
        <v>13</v>
      </c>
      <c r="E6357" s="1">
        <v>11</v>
      </c>
      <c r="F6357" s="1">
        <v>0</v>
      </c>
      <c r="G6357">
        <f>VLOOKUP(C6357,reference!$A$1:$E$310,5,FALSE)</f>
        <v>5321060</v>
      </c>
      <c r="H6357" t="str">
        <f>VLOOKUP(C6357,reference!$A$1:$E$310,4,FALSE)</f>
        <v>SASITA MEAN</v>
      </c>
      <c r="I6357" t="str">
        <f>VLOOKUP($D6357,reference!$G$1:$H$25,2,FALSE)</f>
        <v>Pertanian lahan kering  campur semak / kebun campur</v>
      </c>
      <c r="J6357" t="str">
        <f>VLOOKUP($E6357,reference!$G$1:$H$25,2,FALSE)</f>
        <v>Savanna / Padang rumput</v>
      </c>
      <c r="K6357" t="str">
        <f t="shared" si="99"/>
        <v>Non Irigasi</v>
      </c>
      <c r="L6357" t="s">
        <v>327</v>
      </c>
    </row>
    <row r="6358" spans="1:12" x14ac:dyDescent="0.25">
      <c r="A6358" s="1">
        <v>6357</v>
      </c>
      <c r="B6358" s="3">
        <v>576</v>
      </c>
      <c r="C6358" s="1">
        <v>303</v>
      </c>
      <c r="D6358" s="1">
        <v>1</v>
      </c>
      <c r="E6358" s="1">
        <v>1</v>
      </c>
      <c r="F6358" s="1">
        <v>0</v>
      </c>
      <c r="G6358">
        <f>VLOOKUP(C6358,reference!$A$1:$E$310,5,FALSE)</f>
        <v>5321120</v>
      </c>
      <c r="H6358" t="str">
        <f>VLOOKUP(C6358,reference!$A$1:$E$310,4,FALSE)</f>
        <v>KOBALIMA TIMUR</v>
      </c>
      <c r="I6358" t="str">
        <f>VLOOKUP($D6358,reference!$G$1:$H$25,2,FALSE)</f>
        <v>Hutan lahan kering primer</v>
      </c>
      <c r="J6358" t="str">
        <f>VLOOKUP($E6358,reference!$G$1:$H$25,2,FALSE)</f>
        <v>Hutan lahan kering primer</v>
      </c>
      <c r="K6358" t="str">
        <f t="shared" si="99"/>
        <v>Non Irigasi</v>
      </c>
      <c r="L6358" t="s">
        <v>327</v>
      </c>
    </row>
    <row r="6359" spans="1:12" x14ac:dyDescent="0.25">
      <c r="A6359" s="1">
        <v>6358</v>
      </c>
      <c r="B6359" s="3">
        <v>575</v>
      </c>
      <c r="C6359" s="1">
        <v>264</v>
      </c>
      <c r="D6359" s="1">
        <v>13</v>
      </c>
      <c r="E6359" s="1">
        <v>16</v>
      </c>
      <c r="F6359" s="1">
        <v>0</v>
      </c>
      <c r="G6359">
        <f>VLOOKUP(C6359,reference!$A$1:$E$310,5,FALSE)</f>
        <v>5317050</v>
      </c>
      <c r="H6359" t="str">
        <f>VLOOKUP(C6359,reference!$A$1:$E$310,4,FALSE)</f>
        <v>WEWEWA BARAT</v>
      </c>
      <c r="I6359" t="str">
        <f>VLOOKUP($D6359,reference!$G$1:$H$25,2,FALSE)</f>
        <v>Pertanian lahan kering  campur semak / kebun campur</v>
      </c>
      <c r="J6359" t="str">
        <f>VLOOKUP($E6359,reference!$G$1:$H$25,2,FALSE)</f>
        <v>Pemukiman</v>
      </c>
      <c r="K6359" t="str">
        <f t="shared" si="99"/>
        <v>Non Irigasi</v>
      </c>
      <c r="L6359" t="s">
        <v>327</v>
      </c>
    </row>
    <row r="6360" spans="1:12" x14ac:dyDescent="0.25">
      <c r="A6360" s="1">
        <v>6359</v>
      </c>
      <c r="B6360" s="3">
        <v>501</v>
      </c>
      <c r="C6360" s="1">
        <v>301</v>
      </c>
      <c r="D6360" s="1">
        <v>9</v>
      </c>
      <c r="E6360" s="1">
        <v>13</v>
      </c>
      <c r="F6360" s="1">
        <v>0</v>
      </c>
      <c r="G6360">
        <f>VLOOKUP(C6360,reference!$A$1:$E$310,5,FALSE)</f>
        <v>5321100</v>
      </c>
      <c r="H6360" t="str">
        <f>VLOOKUP(C6360,reference!$A$1:$E$310,4,FALSE)</f>
        <v>MALAKA TIMUR</v>
      </c>
      <c r="I6360" t="str">
        <f>VLOOKUP($D6360,reference!$G$1:$H$25,2,FALSE)</f>
        <v>Semak belukar</v>
      </c>
      <c r="J6360" t="str">
        <f>VLOOKUP($E6360,reference!$G$1:$H$25,2,FALSE)</f>
        <v>Pertanian lahan kering  campur semak / kebun campur</v>
      </c>
      <c r="K6360" t="str">
        <f t="shared" si="99"/>
        <v>Non Irigasi</v>
      </c>
      <c r="L6360" t="s">
        <v>327</v>
      </c>
    </row>
    <row r="6361" spans="1:12" x14ac:dyDescent="0.25">
      <c r="A6361" s="1">
        <v>6360</v>
      </c>
      <c r="B6361" s="3">
        <v>3</v>
      </c>
      <c r="C6361" s="1">
        <v>269</v>
      </c>
      <c r="D6361" s="1">
        <v>0</v>
      </c>
      <c r="E6361" s="1">
        <v>20</v>
      </c>
      <c r="F6361" s="1">
        <v>0</v>
      </c>
      <c r="G6361">
        <f>VLOOKUP(C6361,reference!$A$1:$E$310,5,FALSE)</f>
        <v>5317081</v>
      </c>
      <c r="H6361" t="str">
        <f>VLOOKUP(C6361,reference!$A$1:$E$310,4,FALSE)</f>
        <v>KOTA TAMBOLAKA</v>
      </c>
      <c r="I6361" t="str">
        <f>VLOOKUP($D6361,reference!$G$1:$H$25,2,FALSE)</f>
        <v>No data</v>
      </c>
      <c r="J6361" t="str">
        <f>VLOOKUP($E6361,reference!$G$1:$H$25,2,FALSE)</f>
        <v>Tubuh air</v>
      </c>
      <c r="K6361" t="str">
        <f t="shared" si="99"/>
        <v>Non Irigasi</v>
      </c>
      <c r="L6361" t="s">
        <v>327</v>
      </c>
    </row>
    <row r="6362" spans="1:12" x14ac:dyDescent="0.25">
      <c r="A6362" s="1">
        <v>6361</v>
      </c>
      <c r="B6362" s="3">
        <v>295</v>
      </c>
      <c r="C6362" s="1">
        <v>268</v>
      </c>
      <c r="D6362" s="1">
        <v>14</v>
      </c>
      <c r="E6362" s="1">
        <v>14</v>
      </c>
      <c r="F6362" s="1">
        <v>0</v>
      </c>
      <c r="G6362">
        <f>VLOOKUP(C6362,reference!$A$1:$E$310,5,FALSE)</f>
        <v>5317080</v>
      </c>
      <c r="H6362" t="str">
        <f>VLOOKUP(C6362,reference!$A$1:$E$310,4,FALSE)</f>
        <v>LOURA</v>
      </c>
      <c r="I6362" t="str">
        <f>VLOOKUP($D6362,reference!$G$1:$H$25,2,FALSE)</f>
        <v>Sawah</v>
      </c>
      <c r="J6362" t="str">
        <f>VLOOKUP($E6362,reference!$G$1:$H$25,2,FALSE)</f>
        <v>Sawah</v>
      </c>
      <c r="K6362" t="str">
        <f t="shared" si="99"/>
        <v>Non Irigasi</v>
      </c>
      <c r="L6362" t="s">
        <v>327</v>
      </c>
    </row>
    <row r="6363" spans="1:12" x14ac:dyDescent="0.25">
      <c r="A6363" s="1">
        <v>6362</v>
      </c>
      <c r="B6363" s="3">
        <v>5</v>
      </c>
      <c r="C6363" s="1">
        <v>50</v>
      </c>
      <c r="D6363" s="1">
        <v>0</v>
      </c>
      <c r="E6363" s="1">
        <v>20</v>
      </c>
      <c r="F6363" s="1">
        <v>0</v>
      </c>
      <c r="G6363">
        <f>VLOOKUP(C6363,reference!$A$1:$E$310,5,FALSE)</f>
        <v>5303190</v>
      </c>
      <c r="H6363" t="str">
        <f>VLOOKUP(C6363,reference!$A$1:$E$310,4,FALSE)</f>
        <v>AMFOANG UTARA</v>
      </c>
      <c r="I6363" t="str">
        <f>VLOOKUP($D6363,reference!$G$1:$H$25,2,FALSE)</f>
        <v>No data</v>
      </c>
      <c r="J6363" t="str">
        <f>VLOOKUP($E6363,reference!$G$1:$H$25,2,FALSE)</f>
        <v>Tubuh air</v>
      </c>
      <c r="K6363" t="str">
        <f t="shared" si="99"/>
        <v>Non Irigasi</v>
      </c>
      <c r="L6363" t="s">
        <v>327</v>
      </c>
    </row>
    <row r="6364" spans="1:12" x14ac:dyDescent="0.25">
      <c r="A6364" s="1">
        <v>6363</v>
      </c>
      <c r="B6364" s="3">
        <v>273</v>
      </c>
      <c r="C6364" s="1">
        <v>97</v>
      </c>
      <c r="D6364" s="1">
        <v>12</v>
      </c>
      <c r="E6364" s="1">
        <v>16</v>
      </c>
      <c r="F6364" s="1">
        <v>0</v>
      </c>
      <c r="G6364">
        <f>VLOOKUP(C6364,reference!$A$1:$E$310,5,FALSE)</f>
        <v>5305030</v>
      </c>
      <c r="H6364" t="str">
        <f>VLOOKUP(C6364,reference!$A$1:$E$310,4,FALSE)</f>
        <v>KOTA KEFAMENANU</v>
      </c>
      <c r="I6364" t="str">
        <f>VLOOKUP($D6364,reference!$G$1:$H$25,2,FALSE)</f>
        <v>Pertanian lahan kering</v>
      </c>
      <c r="J6364" t="str">
        <f>VLOOKUP($E6364,reference!$G$1:$H$25,2,FALSE)</f>
        <v>Pemukiman</v>
      </c>
      <c r="K6364" t="str">
        <f t="shared" si="99"/>
        <v>Non Irigasi</v>
      </c>
      <c r="L6364" t="s">
        <v>327</v>
      </c>
    </row>
    <row r="6365" spans="1:12" x14ac:dyDescent="0.25">
      <c r="A6365" s="1">
        <v>6364</v>
      </c>
      <c r="B6365" s="3">
        <v>397</v>
      </c>
      <c r="C6365" s="1">
        <v>97</v>
      </c>
      <c r="D6365" s="1">
        <v>2</v>
      </c>
      <c r="E6365" s="1">
        <v>9</v>
      </c>
      <c r="F6365" s="1">
        <v>0</v>
      </c>
      <c r="G6365">
        <f>VLOOKUP(C6365,reference!$A$1:$E$310,5,FALSE)</f>
        <v>5305030</v>
      </c>
      <c r="H6365" t="str">
        <f>VLOOKUP(C6365,reference!$A$1:$E$310,4,FALSE)</f>
        <v>KOTA KEFAMENANU</v>
      </c>
      <c r="I6365" t="str">
        <f>VLOOKUP($D6365,reference!$G$1:$H$25,2,FALSE)</f>
        <v>Hutan lahan kering sekunder / bekas tebangan</v>
      </c>
      <c r="J6365" t="str">
        <f>VLOOKUP($E6365,reference!$G$1:$H$25,2,FALSE)</f>
        <v>Semak belukar</v>
      </c>
      <c r="K6365" t="str">
        <f t="shared" si="99"/>
        <v>Non Irigasi</v>
      </c>
      <c r="L6365" t="s">
        <v>328</v>
      </c>
    </row>
    <row r="6366" spans="1:12" x14ac:dyDescent="0.25">
      <c r="A6366" s="1">
        <v>6365</v>
      </c>
      <c r="B6366" s="3">
        <v>96</v>
      </c>
      <c r="C6366" s="1">
        <v>100</v>
      </c>
      <c r="D6366" s="1">
        <v>2</v>
      </c>
      <c r="E6366" s="1">
        <v>16</v>
      </c>
      <c r="F6366" s="1">
        <v>0</v>
      </c>
      <c r="G6366">
        <f>VLOOKUP(C6366,reference!$A$1:$E$310,5,FALSE)</f>
        <v>5305042</v>
      </c>
      <c r="H6366" t="str">
        <f>VLOOKUP(C6366,reference!$A$1:$E$310,4,FALSE)</f>
        <v>INSANA BARAT</v>
      </c>
      <c r="I6366" t="str">
        <f>VLOOKUP($D6366,reference!$G$1:$H$25,2,FALSE)</f>
        <v>Hutan lahan kering sekunder / bekas tebangan</v>
      </c>
      <c r="J6366" t="str">
        <f>VLOOKUP($E6366,reference!$G$1:$H$25,2,FALSE)</f>
        <v>Pemukiman</v>
      </c>
      <c r="K6366" t="str">
        <f t="shared" si="99"/>
        <v>Non Irigasi</v>
      </c>
      <c r="L6366" t="s">
        <v>328</v>
      </c>
    </row>
    <row r="6367" spans="1:12" x14ac:dyDescent="0.25">
      <c r="A6367" s="1">
        <v>6366</v>
      </c>
      <c r="B6367" s="3">
        <v>193</v>
      </c>
      <c r="C6367" s="1">
        <v>269</v>
      </c>
      <c r="D6367" s="1">
        <v>9</v>
      </c>
      <c r="E6367" s="1">
        <v>9</v>
      </c>
      <c r="F6367" s="1">
        <v>0</v>
      </c>
      <c r="G6367">
        <f>VLOOKUP(C6367,reference!$A$1:$E$310,5,FALSE)</f>
        <v>5317081</v>
      </c>
      <c r="H6367" t="str">
        <f>VLOOKUP(C6367,reference!$A$1:$E$310,4,FALSE)</f>
        <v>KOTA TAMBOLAKA</v>
      </c>
      <c r="I6367" t="str">
        <f>VLOOKUP($D6367,reference!$G$1:$H$25,2,FALSE)</f>
        <v>Semak belukar</v>
      </c>
      <c r="J6367" t="str">
        <f>VLOOKUP($E6367,reference!$G$1:$H$25,2,FALSE)</f>
        <v>Semak belukar</v>
      </c>
      <c r="K6367" t="str">
        <f t="shared" si="99"/>
        <v>Non Irigasi</v>
      </c>
      <c r="L6367" t="s">
        <v>327</v>
      </c>
    </row>
    <row r="6368" spans="1:12" x14ac:dyDescent="0.25">
      <c r="A6368" s="1">
        <v>6367</v>
      </c>
      <c r="B6368" s="3">
        <v>15</v>
      </c>
      <c r="C6368" s="1">
        <v>269</v>
      </c>
      <c r="D6368" s="1">
        <v>9</v>
      </c>
      <c r="E6368" s="1">
        <v>12</v>
      </c>
      <c r="F6368" s="1">
        <v>0</v>
      </c>
      <c r="G6368">
        <f>VLOOKUP(C6368,reference!$A$1:$E$310,5,FALSE)</f>
        <v>5317081</v>
      </c>
      <c r="H6368" t="str">
        <f>VLOOKUP(C6368,reference!$A$1:$E$310,4,FALSE)</f>
        <v>KOTA TAMBOLAKA</v>
      </c>
      <c r="I6368" t="str">
        <f>VLOOKUP($D6368,reference!$G$1:$H$25,2,FALSE)</f>
        <v>Semak belukar</v>
      </c>
      <c r="J6368" t="str">
        <f>VLOOKUP($E6368,reference!$G$1:$H$25,2,FALSE)</f>
        <v>Pertanian lahan kering</v>
      </c>
      <c r="K6368" t="str">
        <f t="shared" si="99"/>
        <v>Non Irigasi</v>
      </c>
      <c r="L6368" t="s">
        <v>327</v>
      </c>
    </row>
    <row r="6369" spans="1:12" x14ac:dyDescent="0.25">
      <c r="A6369" s="1">
        <v>6368</v>
      </c>
      <c r="B6369" s="3">
        <v>13</v>
      </c>
      <c r="C6369" s="1">
        <v>268</v>
      </c>
      <c r="D6369" s="1">
        <v>16</v>
      </c>
      <c r="E6369" s="1">
        <v>16</v>
      </c>
      <c r="F6369" s="1">
        <v>0</v>
      </c>
      <c r="G6369">
        <f>VLOOKUP(C6369,reference!$A$1:$E$310,5,FALSE)</f>
        <v>5317080</v>
      </c>
      <c r="H6369" t="str">
        <f>VLOOKUP(C6369,reference!$A$1:$E$310,4,FALSE)</f>
        <v>LOURA</v>
      </c>
      <c r="I6369" t="str">
        <f>VLOOKUP($D6369,reference!$G$1:$H$25,2,FALSE)</f>
        <v>Pemukiman</v>
      </c>
      <c r="J6369" t="str">
        <f>VLOOKUP($E6369,reference!$G$1:$H$25,2,FALSE)</f>
        <v>Pemukiman</v>
      </c>
      <c r="K6369" t="str">
        <f t="shared" si="99"/>
        <v>Non Irigasi</v>
      </c>
      <c r="L6369" t="s">
        <v>327</v>
      </c>
    </row>
    <row r="6370" spans="1:12" x14ac:dyDescent="0.25">
      <c r="A6370" s="1">
        <v>6369</v>
      </c>
      <c r="B6370" s="3">
        <v>11</v>
      </c>
      <c r="C6370" s="1">
        <v>50</v>
      </c>
      <c r="D6370" s="1">
        <v>18</v>
      </c>
      <c r="E6370" s="1">
        <v>12</v>
      </c>
      <c r="F6370" s="1">
        <v>0</v>
      </c>
      <c r="G6370">
        <f>VLOOKUP(C6370,reference!$A$1:$E$310,5,FALSE)</f>
        <v>5303190</v>
      </c>
      <c r="H6370" t="str">
        <f>VLOOKUP(C6370,reference!$A$1:$E$310,4,FALSE)</f>
        <v>AMFOANG UTARA</v>
      </c>
      <c r="I6370" t="str">
        <f>VLOOKUP($D6370,reference!$G$1:$H$25,2,FALSE)</f>
        <v>Lahan terbuka</v>
      </c>
      <c r="J6370" t="str">
        <f>VLOOKUP($E6370,reference!$G$1:$H$25,2,FALSE)</f>
        <v>Pertanian lahan kering</v>
      </c>
      <c r="K6370" t="str">
        <f t="shared" si="99"/>
        <v>Non Irigasi</v>
      </c>
      <c r="L6370" t="s">
        <v>327</v>
      </c>
    </row>
    <row r="6371" spans="1:12" x14ac:dyDescent="0.25">
      <c r="A6371" s="1">
        <v>6370</v>
      </c>
      <c r="B6371" s="3">
        <v>43</v>
      </c>
      <c r="C6371" s="1">
        <v>98</v>
      </c>
      <c r="D6371" s="1">
        <v>16</v>
      </c>
      <c r="E6371" s="1">
        <v>12</v>
      </c>
      <c r="F6371" s="1">
        <v>0</v>
      </c>
      <c r="G6371">
        <f>VLOOKUP(C6371,reference!$A$1:$E$310,5,FALSE)</f>
        <v>5305040</v>
      </c>
      <c r="H6371" t="str">
        <f>VLOOKUP(C6371,reference!$A$1:$E$310,4,FALSE)</f>
        <v>INSANA</v>
      </c>
      <c r="I6371" t="str">
        <f>VLOOKUP($D6371,reference!$G$1:$H$25,2,FALSE)</f>
        <v>Pemukiman</v>
      </c>
      <c r="J6371" t="str">
        <f>VLOOKUP($E6371,reference!$G$1:$H$25,2,FALSE)</f>
        <v>Pertanian lahan kering</v>
      </c>
      <c r="K6371" t="str">
        <f t="shared" si="99"/>
        <v>Non Irigasi</v>
      </c>
      <c r="L6371" t="s">
        <v>327</v>
      </c>
    </row>
    <row r="6372" spans="1:12" x14ac:dyDescent="0.25">
      <c r="A6372" s="1">
        <v>6371</v>
      </c>
      <c r="B6372" s="3">
        <v>40</v>
      </c>
      <c r="C6372" s="1">
        <v>27</v>
      </c>
      <c r="D6372" s="1">
        <v>18</v>
      </c>
      <c r="E6372" s="1">
        <v>2</v>
      </c>
      <c r="F6372" s="1">
        <v>0</v>
      </c>
      <c r="G6372">
        <f>VLOOKUP(C6372,reference!$A$1:$E$310,5,FALSE)</f>
        <v>5302080</v>
      </c>
      <c r="H6372" t="str">
        <f>VLOOKUP(C6372,reference!$A$1:$E$310,4,FALSE)</f>
        <v>HAHARU</v>
      </c>
      <c r="I6372" t="str">
        <f>VLOOKUP($D6372,reference!$G$1:$H$25,2,FALSE)</f>
        <v>Lahan terbuka</v>
      </c>
      <c r="J6372" t="str">
        <f>VLOOKUP($E6372,reference!$G$1:$H$25,2,FALSE)</f>
        <v>Hutan lahan kering sekunder / bekas tebangan</v>
      </c>
      <c r="K6372" t="str">
        <f t="shared" si="99"/>
        <v>Non Irigasi</v>
      </c>
      <c r="L6372" t="s">
        <v>327</v>
      </c>
    </row>
    <row r="6373" spans="1:12" x14ac:dyDescent="0.25">
      <c r="A6373" s="1">
        <v>6372</v>
      </c>
      <c r="B6373" s="3">
        <v>301</v>
      </c>
      <c r="C6373" s="1">
        <v>297</v>
      </c>
      <c r="D6373" s="1">
        <v>12</v>
      </c>
      <c r="E6373" s="1">
        <v>11</v>
      </c>
      <c r="F6373" s="1">
        <v>0</v>
      </c>
      <c r="G6373">
        <f>VLOOKUP(C6373,reference!$A$1:$E$310,5,FALSE)</f>
        <v>5321060</v>
      </c>
      <c r="H6373" t="str">
        <f>VLOOKUP(C6373,reference!$A$1:$E$310,4,FALSE)</f>
        <v>SASITA MEAN</v>
      </c>
      <c r="I6373" t="str">
        <f>VLOOKUP($D6373,reference!$G$1:$H$25,2,FALSE)</f>
        <v>Pertanian lahan kering</v>
      </c>
      <c r="J6373" t="str">
        <f>VLOOKUP($E6373,reference!$G$1:$H$25,2,FALSE)</f>
        <v>Savanna / Padang rumput</v>
      </c>
      <c r="K6373" t="str">
        <f t="shared" si="99"/>
        <v>Non Irigasi</v>
      </c>
      <c r="L6373" t="s">
        <v>327</v>
      </c>
    </row>
    <row r="6374" spans="1:12" x14ac:dyDescent="0.25">
      <c r="A6374" s="1">
        <v>6373</v>
      </c>
      <c r="B6374" s="3">
        <v>157</v>
      </c>
      <c r="C6374" s="1">
        <v>302</v>
      </c>
      <c r="D6374" s="1">
        <v>2</v>
      </c>
      <c r="E6374" s="1">
        <v>13</v>
      </c>
      <c r="F6374" s="1">
        <v>0</v>
      </c>
      <c r="G6374">
        <f>VLOOKUP(C6374,reference!$A$1:$E$310,5,FALSE)</f>
        <v>5321110</v>
      </c>
      <c r="H6374" t="str">
        <f>VLOOKUP(C6374,reference!$A$1:$E$310,4,FALSE)</f>
        <v>KOBALIMA</v>
      </c>
      <c r="I6374" t="str">
        <f>VLOOKUP($D6374,reference!$G$1:$H$25,2,FALSE)</f>
        <v>Hutan lahan kering sekunder / bekas tebangan</v>
      </c>
      <c r="J6374" t="str">
        <f>VLOOKUP($E6374,reference!$G$1:$H$25,2,FALSE)</f>
        <v>Pertanian lahan kering  campur semak / kebun campur</v>
      </c>
      <c r="K6374" t="str">
        <f t="shared" si="99"/>
        <v>Non Irigasi</v>
      </c>
      <c r="L6374" t="s">
        <v>328</v>
      </c>
    </row>
    <row r="6375" spans="1:12" x14ac:dyDescent="0.25">
      <c r="A6375" s="1">
        <v>6374</v>
      </c>
      <c r="B6375" s="3">
        <v>10</v>
      </c>
      <c r="C6375" s="1">
        <v>303</v>
      </c>
      <c r="D6375" s="1">
        <v>1</v>
      </c>
      <c r="E6375" s="1">
        <v>13</v>
      </c>
      <c r="F6375" s="1">
        <v>0</v>
      </c>
      <c r="G6375">
        <f>VLOOKUP(C6375,reference!$A$1:$E$310,5,FALSE)</f>
        <v>5321120</v>
      </c>
      <c r="H6375" t="str">
        <f>VLOOKUP(C6375,reference!$A$1:$E$310,4,FALSE)</f>
        <v>KOBALIMA TIMUR</v>
      </c>
      <c r="I6375" t="str">
        <f>VLOOKUP($D6375,reference!$G$1:$H$25,2,FALSE)</f>
        <v>Hutan lahan kering primer</v>
      </c>
      <c r="J6375" t="str">
        <f>VLOOKUP($E6375,reference!$G$1:$H$25,2,FALSE)</f>
        <v>Pertanian lahan kering  campur semak / kebun campur</v>
      </c>
      <c r="K6375" t="str">
        <f t="shared" si="99"/>
        <v>Non Irigasi</v>
      </c>
      <c r="L6375" t="s">
        <v>328</v>
      </c>
    </row>
    <row r="6376" spans="1:12" x14ac:dyDescent="0.25">
      <c r="A6376" s="1">
        <v>6375</v>
      </c>
      <c r="B6376" s="3">
        <v>55</v>
      </c>
      <c r="C6376" s="1">
        <v>269</v>
      </c>
      <c r="D6376" s="1">
        <v>13</v>
      </c>
      <c r="E6376" s="1">
        <v>11</v>
      </c>
      <c r="F6376" s="1">
        <v>0</v>
      </c>
      <c r="G6376">
        <f>VLOOKUP(C6376,reference!$A$1:$E$310,5,FALSE)</f>
        <v>5317081</v>
      </c>
      <c r="H6376" t="str">
        <f>VLOOKUP(C6376,reference!$A$1:$E$310,4,FALSE)</f>
        <v>KOTA TAMBOLAKA</v>
      </c>
      <c r="I6376" t="str">
        <f>VLOOKUP($D6376,reference!$G$1:$H$25,2,FALSE)</f>
        <v>Pertanian lahan kering  campur semak / kebun campur</v>
      </c>
      <c r="J6376" t="str">
        <f>VLOOKUP($E6376,reference!$G$1:$H$25,2,FALSE)</f>
        <v>Savanna / Padang rumput</v>
      </c>
      <c r="K6376" t="str">
        <f t="shared" si="99"/>
        <v>Non Irigasi</v>
      </c>
      <c r="L6376" t="s">
        <v>327</v>
      </c>
    </row>
    <row r="6377" spans="1:12" x14ac:dyDescent="0.25">
      <c r="A6377" s="1">
        <v>6376</v>
      </c>
      <c r="B6377" s="3">
        <v>47</v>
      </c>
      <c r="C6377" s="1">
        <v>302</v>
      </c>
      <c r="D6377" s="1">
        <v>2</v>
      </c>
      <c r="E6377" s="1">
        <v>9</v>
      </c>
      <c r="F6377" s="1">
        <v>0</v>
      </c>
      <c r="G6377">
        <f>VLOOKUP(C6377,reference!$A$1:$E$310,5,FALSE)</f>
        <v>5321110</v>
      </c>
      <c r="H6377" t="str">
        <f>VLOOKUP(C6377,reference!$A$1:$E$310,4,FALSE)</f>
        <v>KOBALIMA</v>
      </c>
      <c r="I6377" t="str">
        <f>VLOOKUP($D6377,reference!$G$1:$H$25,2,FALSE)</f>
        <v>Hutan lahan kering sekunder / bekas tebangan</v>
      </c>
      <c r="J6377" t="str">
        <f>VLOOKUP($E6377,reference!$G$1:$H$25,2,FALSE)</f>
        <v>Semak belukar</v>
      </c>
      <c r="K6377" t="str">
        <f t="shared" si="99"/>
        <v>Non Irigasi</v>
      </c>
      <c r="L6377" t="s">
        <v>328</v>
      </c>
    </row>
    <row r="6378" spans="1:12" x14ac:dyDescent="0.25">
      <c r="A6378" s="1">
        <v>6377</v>
      </c>
      <c r="B6378" s="3">
        <v>7</v>
      </c>
      <c r="C6378" s="1">
        <v>262</v>
      </c>
      <c r="D6378" s="1">
        <v>9</v>
      </c>
      <c r="E6378" s="1">
        <v>0</v>
      </c>
      <c r="F6378" s="1">
        <v>0</v>
      </c>
      <c r="G6378">
        <f>VLOOKUP(C6378,reference!$A$1:$E$310,5,FALSE)</f>
        <v>5317030</v>
      </c>
      <c r="H6378" t="str">
        <f>VLOOKUP(C6378,reference!$A$1:$E$310,4,FALSE)</f>
        <v>KODI UTARA</v>
      </c>
      <c r="I6378" t="str">
        <f>VLOOKUP($D6378,reference!$G$1:$H$25,2,FALSE)</f>
        <v>Semak belukar</v>
      </c>
      <c r="J6378" t="str">
        <f>VLOOKUP($E6378,reference!$G$1:$H$25,2,FALSE)</f>
        <v>No data</v>
      </c>
      <c r="K6378" t="str">
        <f t="shared" si="99"/>
        <v>Non Irigasi</v>
      </c>
      <c r="L6378" t="s">
        <v>327</v>
      </c>
    </row>
    <row r="6379" spans="1:12" x14ac:dyDescent="0.25">
      <c r="A6379" s="1">
        <v>6378</v>
      </c>
      <c r="B6379" s="3">
        <v>161</v>
      </c>
      <c r="C6379" s="1">
        <v>6</v>
      </c>
      <c r="D6379" s="1">
        <v>18</v>
      </c>
      <c r="E6379" s="1">
        <v>11</v>
      </c>
      <c r="F6379" s="1">
        <v>0</v>
      </c>
      <c r="G6379">
        <f>VLOOKUP(C6379,reference!$A$1:$E$310,5,FALSE)</f>
        <v>5301072</v>
      </c>
      <c r="H6379" t="str">
        <f>VLOOKUP(C6379,reference!$A$1:$E$310,4,FALSE)</f>
        <v>TANA RIGHU</v>
      </c>
      <c r="I6379" t="str">
        <f>VLOOKUP($D6379,reference!$G$1:$H$25,2,FALSE)</f>
        <v>Lahan terbuka</v>
      </c>
      <c r="J6379" t="str">
        <f>VLOOKUP($E6379,reference!$G$1:$H$25,2,FALSE)</f>
        <v>Savanna / Padang rumput</v>
      </c>
      <c r="K6379" t="str">
        <f t="shared" si="99"/>
        <v>Non Irigasi</v>
      </c>
      <c r="L6379" t="s">
        <v>327</v>
      </c>
    </row>
    <row r="6380" spans="1:12" x14ac:dyDescent="0.25">
      <c r="A6380" s="1">
        <v>6379</v>
      </c>
      <c r="B6380" s="3">
        <v>4557</v>
      </c>
      <c r="C6380" s="1">
        <v>258</v>
      </c>
      <c r="D6380" s="1">
        <v>2</v>
      </c>
      <c r="E6380" s="1">
        <v>2</v>
      </c>
      <c r="F6380" s="1">
        <v>0</v>
      </c>
      <c r="G6380">
        <f>VLOOKUP(C6380,reference!$A$1:$E$310,5,FALSE)</f>
        <v>5316040</v>
      </c>
      <c r="H6380" t="str">
        <f>VLOOKUP(C6380,reference!$A$1:$E$310,4,FALSE)</f>
        <v>MAMBORO</v>
      </c>
      <c r="I6380" t="str">
        <f>VLOOKUP($D6380,reference!$G$1:$H$25,2,FALSE)</f>
        <v>Hutan lahan kering sekunder / bekas tebangan</v>
      </c>
      <c r="J6380" t="str">
        <f>VLOOKUP($E6380,reference!$G$1:$H$25,2,FALSE)</f>
        <v>Hutan lahan kering sekunder / bekas tebangan</v>
      </c>
      <c r="K6380" t="str">
        <f t="shared" si="99"/>
        <v>Non Irigasi</v>
      </c>
      <c r="L6380" t="s">
        <v>327</v>
      </c>
    </row>
    <row r="6381" spans="1:12" x14ac:dyDescent="0.25">
      <c r="A6381" s="1">
        <v>6380</v>
      </c>
      <c r="B6381" s="3">
        <v>1</v>
      </c>
      <c r="C6381" s="1">
        <v>50</v>
      </c>
      <c r="D6381" s="1">
        <v>11</v>
      </c>
      <c r="E6381" s="1">
        <v>0</v>
      </c>
      <c r="F6381" s="1">
        <v>0</v>
      </c>
      <c r="G6381">
        <f>VLOOKUP(C6381,reference!$A$1:$E$310,5,FALSE)</f>
        <v>5303190</v>
      </c>
      <c r="H6381" t="str">
        <f>VLOOKUP(C6381,reference!$A$1:$E$310,4,FALSE)</f>
        <v>AMFOANG UTARA</v>
      </c>
      <c r="I6381" t="str">
        <f>VLOOKUP($D6381,reference!$G$1:$H$25,2,FALSE)</f>
        <v>Savanna / Padang rumput</v>
      </c>
      <c r="J6381" t="str">
        <f>VLOOKUP($E6381,reference!$G$1:$H$25,2,FALSE)</f>
        <v>No data</v>
      </c>
      <c r="K6381" t="str">
        <f t="shared" si="99"/>
        <v>Non Irigasi</v>
      </c>
      <c r="L6381" t="s">
        <v>327</v>
      </c>
    </row>
    <row r="6382" spans="1:12" x14ac:dyDescent="0.25">
      <c r="A6382" s="1">
        <v>6381</v>
      </c>
      <c r="B6382" s="3">
        <v>2148</v>
      </c>
      <c r="C6382" s="1">
        <v>262</v>
      </c>
      <c r="D6382" s="1">
        <v>9</v>
      </c>
      <c r="E6382" s="1">
        <v>9</v>
      </c>
      <c r="F6382" s="1">
        <v>0</v>
      </c>
      <c r="G6382">
        <f>VLOOKUP(C6382,reference!$A$1:$E$310,5,FALSE)</f>
        <v>5317030</v>
      </c>
      <c r="H6382" t="str">
        <f>VLOOKUP(C6382,reference!$A$1:$E$310,4,FALSE)</f>
        <v>KODI UTARA</v>
      </c>
      <c r="I6382" t="str">
        <f>VLOOKUP($D6382,reference!$G$1:$H$25,2,FALSE)</f>
        <v>Semak belukar</v>
      </c>
      <c r="J6382" t="str">
        <f>VLOOKUP($E6382,reference!$G$1:$H$25,2,FALSE)</f>
        <v>Semak belukar</v>
      </c>
      <c r="K6382" t="str">
        <f t="shared" si="99"/>
        <v>Non Irigasi</v>
      </c>
      <c r="L6382" t="s">
        <v>327</v>
      </c>
    </row>
    <row r="6383" spans="1:12" x14ac:dyDescent="0.25">
      <c r="A6383" s="1">
        <v>6382</v>
      </c>
      <c r="B6383" s="3">
        <v>82</v>
      </c>
      <c r="C6383" s="1">
        <v>268</v>
      </c>
      <c r="D6383" s="1">
        <v>14</v>
      </c>
      <c r="E6383" s="1">
        <v>16</v>
      </c>
      <c r="F6383" s="1">
        <v>0</v>
      </c>
      <c r="G6383">
        <f>VLOOKUP(C6383,reference!$A$1:$E$310,5,FALSE)</f>
        <v>5317080</v>
      </c>
      <c r="H6383" t="str">
        <f>VLOOKUP(C6383,reference!$A$1:$E$310,4,FALSE)</f>
        <v>LOURA</v>
      </c>
      <c r="I6383" t="str">
        <f>VLOOKUP($D6383,reference!$G$1:$H$25,2,FALSE)</f>
        <v>Sawah</v>
      </c>
      <c r="J6383" t="str">
        <f>VLOOKUP($E6383,reference!$G$1:$H$25,2,FALSE)</f>
        <v>Pemukiman</v>
      </c>
      <c r="K6383" t="str">
        <f t="shared" si="99"/>
        <v>Non Irigasi</v>
      </c>
      <c r="L6383" t="s">
        <v>327</v>
      </c>
    </row>
    <row r="6384" spans="1:12" x14ac:dyDescent="0.25">
      <c r="A6384" s="1">
        <v>6383</v>
      </c>
      <c r="B6384" s="3">
        <v>27</v>
      </c>
      <c r="C6384" s="1">
        <v>97</v>
      </c>
      <c r="D6384" s="1">
        <v>9</v>
      </c>
      <c r="E6384" s="1">
        <v>9</v>
      </c>
      <c r="F6384" s="1">
        <v>0</v>
      </c>
      <c r="G6384">
        <f>VLOOKUP(C6384,reference!$A$1:$E$310,5,FALSE)</f>
        <v>5305030</v>
      </c>
      <c r="H6384" t="str">
        <f>VLOOKUP(C6384,reference!$A$1:$E$310,4,FALSE)</f>
        <v>KOTA KEFAMENANU</v>
      </c>
      <c r="I6384" t="str">
        <f>VLOOKUP($D6384,reference!$G$1:$H$25,2,FALSE)</f>
        <v>Semak belukar</v>
      </c>
      <c r="J6384" t="str">
        <f>VLOOKUP($E6384,reference!$G$1:$H$25,2,FALSE)</f>
        <v>Semak belukar</v>
      </c>
      <c r="K6384" t="str">
        <f t="shared" si="99"/>
        <v>Non Irigasi</v>
      </c>
      <c r="L6384" t="s">
        <v>327</v>
      </c>
    </row>
    <row r="6385" spans="1:12" x14ac:dyDescent="0.25">
      <c r="A6385" s="1">
        <v>6384</v>
      </c>
      <c r="B6385" s="3">
        <v>1258</v>
      </c>
      <c r="C6385" s="1">
        <v>98</v>
      </c>
      <c r="D6385" s="1">
        <v>2</v>
      </c>
      <c r="E6385" s="1">
        <v>12</v>
      </c>
      <c r="F6385" s="1">
        <v>0</v>
      </c>
      <c r="G6385">
        <f>VLOOKUP(C6385,reference!$A$1:$E$310,5,FALSE)</f>
        <v>5305040</v>
      </c>
      <c r="H6385" t="str">
        <f>VLOOKUP(C6385,reference!$A$1:$E$310,4,FALSE)</f>
        <v>INSANA</v>
      </c>
      <c r="I6385" t="str">
        <f>VLOOKUP($D6385,reference!$G$1:$H$25,2,FALSE)</f>
        <v>Hutan lahan kering sekunder / bekas tebangan</v>
      </c>
      <c r="J6385" t="str">
        <f>VLOOKUP($E6385,reference!$G$1:$H$25,2,FALSE)</f>
        <v>Pertanian lahan kering</v>
      </c>
      <c r="K6385" t="str">
        <f t="shared" si="99"/>
        <v>Non Irigasi</v>
      </c>
      <c r="L6385" t="s">
        <v>328</v>
      </c>
    </row>
    <row r="6386" spans="1:12" x14ac:dyDescent="0.25">
      <c r="A6386" s="1">
        <v>6385</v>
      </c>
      <c r="B6386" s="3">
        <v>7</v>
      </c>
      <c r="C6386" s="1">
        <v>98</v>
      </c>
      <c r="D6386" s="1">
        <v>16</v>
      </c>
      <c r="E6386" s="1">
        <v>13</v>
      </c>
      <c r="F6386" s="1">
        <v>0</v>
      </c>
      <c r="G6386">
        <f>VLOOKUP(C6386,reference!$A$1:$E$310,5,FALSE)</f>
        <v>5305040</v>
      </c>
      <c r="H6386" t="str">
        <f>VLOOKUP(C6386,reference!$A$1:$E$310,4,FALSE)</f>
        <v>INSANA</v>
      </c>
      <c r="I6386" t="str">
        <f>VLOOKUP($D6386,reference!$G$1:$H$25,2,FALSE)</f>
        <v>Pemukiman</v>
      </c>
      <c r="J6386" t="str">
        <f>VLOOKUP($E6386,reference!$G$1:$H$25,2,FALSE)</f>
        <v>Pertanian lahan kering  campur semak / kebun campur</v>
      </c>
      <c r="K6386" t="str">
        <f t="shared" si="99"/>
        <v>Non Irigasi</v>
      </c>
      <c r="L6386" t="s">
        <v>327</v>
      </c>
    </row>
    <row r="6387" spans="1:12" x14ac:dyDescent="0.25">
      <c r="A6387" s="1">
        <v>6386</v>
      </c>
      <c r="B6387" s="3">
        <v>1</v>
      </c>
      <c r="C6387" s="1">
        <v>269</v>
      </c>
      <c r="D6387" s="1">
        <v>0</v>
      </c>
      <c r="E6387" s="1">
        <v>9</v>
      </c>
      <c r="F6387" s="1">
        <v>0</v>
      </c>
      <c r="G6387">
        <f>VLOOKUP(C6387,reference!$A$1:$E$310,5,FALSE)</f>
        <v>5317081</v>
      </c>
      <c r="H6387" t="str">
        <f>VLOOKUP(C6387,reference!$A$1:$E$310,4,FALSE)</f>
        <v>KOTA TAMBOLAKA</v>
      </c>
      <c r="I6387" t="str">
        <f>VLOOKUP($D6387,reference!$G$1:$H$25,2,FALSE)</f>
        <v>No data</v>
      </c>
      <c r="J6387" t="str">
        <f>VLOOKUP($E6387,reference!$G$1:$H$25,2,FALSE)</f>
        <v>Semak belukar</v>
      </c>
      <c r="K6387" t="str">
        <f t="shared" si="99"/>
        <v>Non Irigasi</v>
      </c>
      <c r="L6387" t="s">
        <v>327</v>
      </c>
    </row>
    <row r="6388" spans="1:12" x14ac:dyDescent="0.25">
      <c r="A6388" s="1">
        <v>6387</v>
      </c>
      <c r="B6388" s="3">
        <v>37</v>
      </c>
      <c r="C6388" s="1">
        <v>269</v>
      </c>
      <c r="D6388" s="1">
        <v>11</v>
      </c>
      <c r="E6388" s="1">
        <v>11</v>
      </c>
      <c r="F6388" s="1">
        <v>0</v>
      </c>
      <c r="G6388">
        <f>VLOOKUP(C6388,reference!$A$1:$E$310,5,FALSE)</f>
        <v>5317081</v>
      </c>
      <c r="H6388" t="str">
        <f>VLOOKUP(C6388,reference!$A$1:$E$310,4,FALSE)</f>
        <v>KOTA TAMBOLAKA</v>
      </c>
      <c r="I6388" t="str">
        <f>VLOOKUP($D6388,reference!$G$1:$H$25,2,FALSE)</f>
        <v>Savanna / Padang rumput</v>
      </c>
      <c r="J6388" t="str">
        <f>VLOOKUP($E6388,reference!$G$1:$H$25,2,FALSE)</f>
        <v>Savanna / Padang rumput</v>
      </c>
      <c r="K6388" t="str">
        <f t="shared" si="99"/>
        <v>Non Irigasi</v>
      </c>
      <c r="L6388" t="s">
        <v>327</v>
      </c>
    </row>
    <row r="6389" spans="1:12" x14ac:dyDescent="0.25">
      <c r="A6389" s="1">
        <v>6388</v>
      </c>
      <c r="B6389" s="3">
        <v>1840</v>
      </c>
      <c r="C6389" s="1">
        <v>258</v>
      </c>
      <c r="D6389" s="1">
        <v>2</v>
      </c>
      <c r="E6389" s="1">
        <v>9</v>
      </c>
      <c r="F6389" s="1">
        <v>0</v>
      </c>
      <c r="G6389">
        <f>VLOOKUP(C6389,reference!$A$1:$E$310,5,FALSE)</f>
        <v>5316040</v>
      </c>
      <c r="H6389" t="str">
        <f>VLOOKUP(C6389,reference!$A$1:$E$310,4,FALSE)</f>
        <v>MAMBORO</v>
      </c>
      <c r="I6389" t="str">
        <f>VLOOKUP($D6389,reference!$G$1:$H$25,2,FALSE)</f>
        <v>Hutan lahan kering sekunder / bekas tebangan</v>
      </c>
      <c r="J6389" t="str">
        <f>VLOOKUP($E6389,reference!$G$1:$H$25,2,FALSE)</f>
        <v>Semak belukar</v>
      </c>
      <c r="K6389" t="str">
        <f t="shared" si="99"/>
        <v>Non Irigasi</v>
      </c>
      <c r="L6389" t="s">
        <v>328</v>
      </c>
    </row>
    <row r="6390" spans="1:12" x14ac:dyDescent="0.25">
      <c r="A6390" s="1">
        <v>6389</v>
      </c>
      <c r="B6390" s="3">
        <v>421</v>
      </c>
      <c r="C6390" s="1">
        <v>52</v>
      </c>
      <c r="D6390" s="1">
        <v>2</v>
      </c>
      <c r="E6390" s="1">
        <v>11</v>
      </c>
      <c r="F6390" s="1">
        <v>0</v>
      </c>
      <c r="G6390">
        <f>VLOOKUP(C6390,reference!$A$1:$E$310,5,FALSE)</f>
        <v>5303192</v>
      </c>
      <c r="H6390" t="str">
        <f>VLOOKUP(C6390,reference!$A$1:$E$310,4,FALSE)</f>
        <v>AMFOANG TIMUR</v>
      </c>
      <c r="I6390" t="str">
        <f>VLOOKUP($D6390,reference!$G$1:$H$25,2,FALSE)</f>
        <v>Hutan lahan kering sekunder / bekas tebangan</v>
      </c>
      <c r="J6390" t="str">
        <f>VLOOKUP($E6390,reference!$G$1:$H$25,2,FALSE)</f>
        <v>Savanna / Padang rumput</v>
      </c>
      <c r="K6390" t="str">
        <f t="shared" si="99"/>
        <v>Non Irigasi</v>
      </c>
      <c r="L6390" t="s">
        <v>328</v>
      </c>
    </row>
    <row r="6391" spans="1:12" x14ac:dyDescent="0.25">
      <c r="A6391" s="1">
        <v>6390</v>
      </c>
      <c r="B6391" s="3">
        <v>12</v>
      </c>
      <c r="C6391" s="1">
        <v>93</v>
      </c>
      <c r="D6391" s="1">
        <v>0</v>
      </c>
      <c r="E6391" s="1">
        <v>2</v>
      </c>
      <c r="F6391" s="1">
        <v>0</v>
      </c>
      <c r="G6391">
        <f>VLOOKUP(C6391,reference!$A$1:$E$310,5,FALSE)</f>
        <v>5305024</v>
      </c>
      <c r="H6391" t="str">
        <f>VLOOKUP(C6391,reference!$A$1:$E$310,4,FALSE)</f>
        <v>BIKOMI NILULAT</v>
      </c>
      <c r="I6391" t="str">
        <f>VLOOKUP($D6391,reference!$G$1:$H$25,2,FALSE)</f>
        <v>No data</v>
      </c>
      <c r="J6391" t="str">
        <f>VLOOKUP($E6391,reference!$G$1:$H$25,2,FALSE)</f>
        <v>Hutan lahan kering sekunder / bekas tebangan</v>
      </c>
      <c r="K6391" t="str">
        <f t="shared" si="99"/>
        <v>Non Irigasi</v>
      </c>
      <c r="L6391" t="s">
        <v>327</v>
      </c>
    </row>
    <row r="6392" spans="1:12" x14ac:dyDescent="0.25">
      <c r="A6392" s="1">
        <v>6391</v>
      </c>
      <c r="B6392" s="3">
        <v>6</v>
      </c>
      <c r="C6392" s="1">
        <v>97</v>
      </c>
      <c r="D6392" s="1">
        <v>9</v>
      </c>
      <c r="E6392" s="1">
        <v>16</v>
      </c>
      <c r="F6392" s="1">
        <v>0</v>
      </c>
      <c r="G6392">
        <f>VLOOKUP(C6392,reference!$A$1:$E$310,5,FALSE)</f>
        <v>5305030</v>
      </c>
      <c r="H6392" t="str">
        <f>VLOOKUP(C6392,reference!$A$1:$E$310,4,FALSE)</f>
        <v>KOTA KEFAMENANU</v>
      </c>
      <c r="I6392" t="str">
        <f>VLOOKUP($D6392,reference!$G$1:$H$25,2,FALSE)</f>
        <v>Semak belukar</v>
      </c>
      <c r="J6392" t="str">
        <f>VLOOKUP($E6392,reference!$G$1:$H$25,2,FALSE)</f>
        <v>Pemukiman</v>
      </c>
      <c r="K6392" t="str">
        <f t="shared" si="99"/>
        <v>Non Irigasi</v>
      </c>
      <c r="L6392" t="s">
        <v>327</v>
      </c>
    </row>
    <row r="6393" spans="1:12" x14ac:dyDescent="0.25">
      <c r="A6393" s="1">
        <v>6392</v>
      </c>
      <c r="B6393" s="3">
        <v>4</v>
      </c>
      <c r="C6393" s="1">
        <v>100</v>
      </c>
      <c r="D6393" s="1">
        <v>9</v>
      </c>
      <c r="E6393" s="1">
        <v>16</v>
      </c>
      <c r="F6393" s="1">
        <v>0</v>
      </c>
      <c r="G6393">
        <f>VLOOKUP(C6393,reference!$A$1:$E$310,5,FALSE)</f>
        <v>5305042</v>
      </c>
      <c r="H6393" t="str">
        <f>VLOOKUP(C6393,reference!$A$1:$E$310,4,FALSE)</f>
        <v>INSANA BARAT</v>
      </c>
      <c r="I6393" t="str">
        <f>VLOOKUP($D6393,reference!$G$1:$H$25,2,FALSE)</f>
        <v>Semak belukar</v>
      </c>
      <c r="J6393" t="str">
        <f>VLOOKUP($E6393,reference!$G$1:$H$25,2,FALSE)</f>
        <v>Pemukiman</v>
      </c>
      <c r="K6393" t="str">
        <f t="shared" si="99"/>
        <v>Non Irigasi</v>
      </c>
      <c r="L6393" t="s">
        <v>327</v>
      </c>
    </row>
    <row r="6394" spans="1:12" x14ac:dyDescent="0.25">
      <c r="A6394" s="1">
        <v>6393</v>
      </c>
      <c r="B6394" s="3">
        <v>1884</v>
      </c>
      <c r="C6394" s="1">
        <v>297</v>
      </c>
      <c r="D6394" s="1">
        <v>2</v>
      </c>
      <c r="E6394" s="1">
        <v>13</v>
      </c>
      <c r="F6394" s="1">
        <v>0</v>
      </c>
      <c r="G6394">
        <f>VLOOKUP(C6394,reference!$A$1:$E$310,5,FALSE)</f>
        <v>5321060</v>
      </c>
      <c r="H6394" t="str">
        <f>VLOOKUP(C6394,reference!$A$1:$E$310,4,FALSE)</f>
        <v>SASITA MEAN</v>
      </c>
      <c r="I6394" t="str">
        <f>VLOOKUP($D6394,reference!$G$1:$H$25,2,FALSE)</f>
        <v>Hutan lahan kering sekunder / bekas tebangan</v>
      </c>
      <c r="J6394" t="str">
        <f>VLOOKUP($E6394,reference!$G$1:$H$25,2,FALSE)</f>
        <v>Pertanian lahan kering  campur semak / kebun campur</v>
      </c>
      <c r="K6394" t="str">
        <f t="shared" si="99"/>
        <v>Non Irigasi</v>
      </c>
      <c r="L6394" t="s">
        <v>328</v>
      </c>
    </row>
    <row r="6395" spans="1:12" x14ac:dyDescent="0.25">
      <c r="A6395" s="1">
        <v>6394</v>
      </c>
      <c r="B6395" s="3">
        <v>36</v>
      </c>
      <c r="C6395" s="1">
        <v>300</v>
      </c>
      <c r="D6395" s="1">
        <v>9</v>
      </c>
      <c r="E6395" s="1">
        <v>13</v>
      </c>
      <c r="F6395" s="1">
        <v>0</v>
      </c>
      <c r="G6395">
        <f>VLOOKUP(C6395,reference!$A$1:$E$310,5,FALSE)</f>
        <v>5321090</v>
      </c>
      <c r="H6395" t="str">
        <f>VLOOKUP(C6395,reference!$A$1:$E$310,4,FALSE)</f>
        <v>LAEN MANEN</v>
      </c>
      <c r="I6395" t="str">
        <f>VLOOKUP($D6395,reference!$G$1:$H$25,2,FALSE)</f>
        <v>Semak belukar</v>
      </c>
      <c r="J6395" t="str">
        <f>VLOOKUP($E6395,reference!$G$1:$H$25,2,FALSE)</f>
        <v>Pertanian lahan kering  campur semak / kebun campur</v>
      </c>
      <c r="K6395" t="str">
        <f t="shared" si="99"/>
        <v>Non Irigasi</v>
      </c>
      <c r="L6395" t="s">
        <v>327</v>
      </c>
    </row>
    <row r="6396" spans="1:12" x14ac:dyDescent="0.25">
      <c r="A6396" s="1">
        <v>6395</v>
      </c>
      <c r="B6396" s="3">
        <v>76</v>
      </c>
      <c r="C6396" s="1">
        <v>262</v>
      </c>
      <c r="D6396" s="1">
        <v>0</v>
      </c>
      <c r="E6396" s="1">
        <v>9</v>
      </c>
      <c r="F6396" s="1">
        <v>0</v>
      </c>
      <c r="G6396">
        <f>VLOOKUP(C6396,reference!$A$1:$E$310,5,FALSE)</f>
        <v>5317030</v>
      </c>
      <c r="H6396" t="str">
        <f>VLOOKUP(C6396,reference!$A$1:$E$310,4,FALSE)</f>
        <v>KODI UTARA</v>
      </c>
      <c r="I6396" t="str">
        <f>VLOOKUP($D6396,reference!$G$1:$H$25,2,FALSE)</f>
        <v>No data</v>
      </c>
      <c r="J6396" t="str">
        <f>VLOOKUP($E6396,reference!$G$1:$H$25,2,FALSE)</f>
        <v>Semak belukar</v>
      </c>
      <c r="K6396" t="str">
        <f t="shared" si="99"/>
        <v>Non Irigasi</v>
      </c>
      <c r="L6396" t="s">
        <v>327</v>
      </c>
    </row>
    <row r="6397" spans="1:12" x14ac:dyDescent="0.25">
      <c r="A6397" s="1">
        <v>6396</v>
      </c>
      <c r="B6397" s="3">
        <v>5</v>
      </c>
      <c r="C6397" s="1">
        <v>262</v>
      </c>
      <c r="D6397" s="1">
        <v>9</v>
      </c>
      <c r="E6397" s="1">
        <v>20</v>
      </c>
      <c r="F6397" s="1">
        <v>0</v>
      </c>
      <c r="G6397">
        <f>VLOOKUP(C6397,reference!$A$1:$E$310,5,FALSE)</f>
        <v>5317030</v>
      </c>
      <c r="H6397" t="str">
        <f>VLOOKUP(C6397,reference!$A$1:$E$310,4,FALSE)</f>
        <v>KODI UTARA</v>
      </c>
      <c r="I6397" t="str">
        <f>VLOOKUP($D6397,reference!$G$1:$H$25,2,FALSE)</f>
        <v>Semak belukar</v>
      </c>
      <c r="J6397" t="str">
        <f>VLOOKUP($E6397,reference!$G$1:$H$25,2,FALSE)</f>
        <v>Tubuh air</v>
      </c>
      <c r="K6397" t="str">
        <f t="shared" si="99"/>
        <v>Non Irigasi</v>
      </c>
      <c r="L6397" t="s">
        <v>327</v>
      </c>
    </row>
    <row r="6398" spans="1:12" x14ac:dyDescent="0.25">
      <c r="A6398" s="1">
        <v>6397</v>
      </c>
      <c r="B6398" s="3">
        <v>1</v>
      </c>
      <c r="C6398" s="1">
        <v>6</v>
      </c>
      <c r="D6398" s="1">
        <v>11</v>
      </c>
      <c r="E6398" s="1">
        <v>14</v>
      </c>
      <c r="F6398" s="1">
        <v>0</v>
      </c>
      <c r="G6398">
        <f>VLOOKUP(C6398,reference!$A$1:$E$310,5,FALSE)</f>
        <v>5301072</v>
      </c>
      <c r="H6398" t="str">
        <f>VLOOKUP(C6398,reference!$A$1:$E$310,4,FALSE)</f>
        <v>TANA RIGHU</v>
      </c>
      <c r="I6398" t="str">
        <f>VLOOKUP($D6398,reference!$G$1:$H$25,2,FALSE)</f>
        <v>Savanna / Padang rumput</v>
      </c>
      <c r="J6398" t="str">
        <f>VLOOKUP($E6398,reference!$G$1:$H$25,2,FALSE)</f>
        <v>Sawah</v>
      </c>
      <c r="K6398" t="str">
        <f t="shared" si="99"/>
        <v>Non Irigasi</v>
      </c>
      <c r="L6398" t="s">
        <v>327</v>
      </c>
    </row>
    <row r="6399" spans="1:12" x14ac:dyDescent="0.25">
      <c r="A6399" s="1">
        <v>6398</v>
      </c>
      <c r="B6399" s="3">
        <v>1110</v>
      </c>
      <c r="C6399" s="1">
        <v>258</v>
      </c>
      <c r="D6399" s="1">
        <v>2</v>
      </c>
      <c r="E6399" s="1">
        <v>11</v>
      </c>
      <c r="F6399" s="1">
        <v>0</v>
      </c>
      <c r="G6399">
        <f>VLOOKUP(C6399,reference!$A$1:$E$310,5,FALSE)</f>
        <v>5316040</v>
      </c>
      <c r="H6399" t="str">
        <f>VLOOKUP(C6399,reference!$A$1:$E$310,4,FALSE)</f>
        <v>MAMBORO</v>
      </c>
      <c r="I6399" t="str">
        <f>VLOOKUP($D6399,reference!$G$1:$H$25,2,FALSE)</f>
        <v>Hutan lahan kering sekunder / bekas tebangan</v>
      </c>
      <c r="J6399" t="str">
        <f>VLOOKUP($E6399,reference!$G$1:$H$25,2,FALSE)</f>
        <v>Savanna / Padang rumput</v>
      </c>
      <c r="K6399" t="str">
        <f t="shared" si="99"/>
        <v>Non Irigasi</v>
      </c>
      <c r="L6399" t="s">
        <v>328</v>
      </c>
    </row>
    <row r="6400" spans="1:12" x14ac:dyDescent="0.25">
      <c r="A6400" s="1">
        <v>6399</v>
      </c>
      <c r="B6400" s="3">
        <v>26</v>
      </c>
      <c r="C6400" s="1">
        <v>297</v>
      </c>
      <c r="D6400" s="1">
        <v>13</v>
      </c>
      <c r="E6400" s="1">
        <v>13</v>
      </c>
      <c r="F6400" s="1">
        <v>0</v>
      </c>
      <c r="G6400">
        <f>VLOOKUP(C6400,reference!$A$1:$E$310,5,FALSE)</f>
        <v>5321060</v>
      </c>
      <c r="H6400" t="str">
        <f>VLOOKUP(C6400,reference!$A$1:$E$310,4,FALSE)</f>
        <v>SASITA MEAN</v>
      </c>
      <c r="I6400" t="str">
        <f>VLOOKUP($D6400,reference!$G$1:$H$25,2,FALSE)</f>
        <v>Pertanian lahan kering  campur semak / kebun campur</v>
      </c>
      <c r="J6400" t="str">
        <f>VLOOKUP($E6400,reference!$G$1:$H$25,2,FALSE)</f>
        <v>Pertanian lahan kering  campur semak / kebun campur</v>
      </c>
      <c r="K6400" t="str">
        <f t="shared" si="99"/>
        <v>Non Irigasi</v>
      </c>
      <c r="L6400" t="s">
        <v>327</v>
      </c>
    </row>
    <row r="6401" spans="1:12" x14ac:dyDescent="0.25">
      <c r="A6401" s="1">
        <v>6400</v>
      </c>
      <c r="B6401" s="3">
        <v>4</v>
      </c>
      <c r="C6401" s="1">
        <v>268</v>
      </c>
      <c r="D6401" s="1">
        <v>18</v>
      </c>
      <c r="E6401" s="1">
        <v>16</v>
      </c>
      <c r="F6401" s="1">
        <v>0</v>
      </c>
      <c r="G6401">
        <f>VLOOKUP(C6401,reference!$A$1:$E$310,5,FALSE)</f>
        <v>5317080</v>
      </c>
      <c r="H6401" t="str">
        <f>VLOOKUP(C6401,reference!$A$1:$E$310,4,FALSE)</f>
        <v>LOURA</v>
      </c>
      <c r="I6401" t="str">
        <f>VLOOKUP($D6401,reference!$G$1:$H$25,2,FALSE)</f>
        <v>Lahan terbuka</v>
      </c>
      <c r="J6401" t="str">
        <f>VLOOKUP($E6401,reference!$G$1:$H$25,2,FALSE)</f>
        <v>Pemukiman</v>
      </c>
      <c r="K6401" t="str">
        <f t="shared" si="99"/>
        <v>Non Irigasi</v>
      </c>
      <c r="L6401" t="s">
        <v>327</v>
      </c>
    </row>
    <row r="6402" spans="1:12" x14ac:dyDescent="0.25">
      <c r="A6402" s="1">
        <v>6401</v>
      </c>
      <c r="B6402" s="3">
        <v>6</v>
      </c>
      <c r="C6402" s="1">
        <v>6</v>
      </c>
      <c r="D6402" s="1">
        <v>18</v>
      </c>
      <c r="E6402" s="1">
        <v>16</v>
      </c>
      <c r="F6402" s="1">
        <v>0</v>
      </c>
      <c r="G6402">
        <f>VLOOKUP(C6402,reference!$A$1:$E$310,5,FALSE)</f>
        <v>5301072</v>
      </c>
      <c r="H6402" t="str">
        <f>VLOOKUP(C6402,reference!$A$1:$E$310,4,FALSE)</f>
        <v>TANA RIGHU</v>
      </c>
      <c r="I6402" t="str">
        <f>VLOOKUP($D6402,reference!$G$1:$H$25,2,FALSE)</f>
        <v>Lahan terbuka</v>
      </c>
      <c r="J6402" t="str">
        <f>VLOOKUP($E6402,reference!$G$1:$H$25,2,FALSE)</f>
        <v>Pemukiman</v>
      </c>
      <c r="K6402" t="str">
        <f t="shared" si="99"/>
        <v>Non Irigasi</v>
      </c>
      <c r="L6402" t="s">
        <v>327</v>
      </c>
    </row>
    <row r="6403" spans="1:12" x14ac:dyDescent="0.25">
      <c r="A6403" s="1">
        <v>6402</v>
      </c>
      <c r="B6403" s="3">
        <v>11</v>
      </c>
      <c r="C6403" s="1">
        <v>88</v>
      </c>
      <c r="D6403" s="1">
        <v>2</v>
      </c>
      <c r="E6403" s="1">
        <v>14</v>
      </c>
      <c r="F6403" s="1">
        <v>0</v>
      </c>
      <c r="G6403">
        <f>VLOOKUP(C6403,reference!$A$1:$E$310,5,FALSE)</f>
        <v>5305013</v>
      </c>
      <c r="H6403" t="str">
        <f>VLOOKUP(C6403,reference!$A$1:$E$310,4,FALSE)</f>
        <v>MUTIS</v>
      </c>
      <c r="I6403" t="str">
        <f>VLOOKUP($D6403,reference!$G$1:$H$25,2,FALSE)</f>
        <v>Hutan lahan kering sekunder / bekas tebangan</v>
      </c>
      <c r="J6403" t="str">
        <f>VLOOKUP($E6403,reference!$G$1:$H$25,2,FALSE)</f>
        <v>Sawah</v>
      </c>
      <c r="K6403" t="str">
        <f t="shared" ref="K6403:K6466" si="100">IF(F6403=0,"Non Irigasi","Buffer Irigasi")</f>
        <v>Non Irigasi</v>
      </c>
      <c r="L6403" t="s">
        <v>328</v>
      </c>
    </row>
    <row r="6404" spans="1:12" x14ac:dyDescent="0.25">
      <c r="A6404" s="1">
        <v>6403</v>
      </c>
      <c r="B6404" s="3">
        <v>873</v>
      </c>
      <c r="C6404" s="1">
        <v>300</v>
      </c>
      <c r="D6404" s="1">
        <v>2</v>
      </c>
      <c r="E6404" s="1">
        <v>7</v>
      </c>
      <c r="F6404" s="1">
        <v>0</v>
      </c>
      <c r="G6404">
        <f>VLOOKUP(C6404,reference!$A$1:$E$310,5,FALSE)</f>
        <v>5321090</v>
      </c>
      <c r="H6404" t="str">
        <f>VLOOKUP(C6404,reference!$A$1:$E$310,4,FALSE)</f>
        <v>LAEN MANEN</v>
      </c>
      <c r="I6404" t="str">
        <f>VLOOKUP($D6404,reference!$G$1:$H$25,2,FALSE)</f>
        <v>Hutan lahan kering sekunder / bekas tebangan</v>
      </c>
      <c r="J6404" t="str">
        <f>VLOOKUP($E6404,reference!$G$1:$H$25,2,FALSE)</f>
        <v>Hutan tanaman</v>
      </c>
      <c r="K6404" t="str">
        <f t="shared" si="100"/>
        <v>Non Irigasi</v>
      </c>
      <c r="L6404" t="s">
        <v>328</v>
      </c>
    </row>
    <row r="6405" spans="1:12" x14ac:dyDescent="0.25">
      <c r="A6405" s="1">
        <v>6404</v>
      </c>
      <c r="B6405" s="3">
        <v>16</v>
      </c>
      <c r="C6405" s="1">
        <v>268</v>
      </c>
      <c r="D6405" s="1">
        <v>14</v>
      </c>
      <c r="E6405" s="1">
        <v>11</v>
      </c>
      <c r="F6405" s="1">
        <v>0</v>
      </c>
      <c r="G6405">
        <f>VLOOKUP(C6405,reference!$A$1:$E$310,5,FALSE)</f>
        <v>5317080</v>
      </c>
      <c r="H6405" t="str">
        <f>VLOOKUP(C6405,reference!$A$1:$E$310,4,FALSE)</f>
        <v>LOURA</v>
      </c>
      <c r="I6405" t="str">
        <f>VLOOKUP($D6405,reference!$G$1:$H$25,2,FALSE)</f>
        <v>Sawah</v>
      </c>
      <c r="J6405" t="str">
        <f>VLOOKUP($E6405,reference!$G$1:$H$25,2,FALSE)</f>
        <v>Savanna / Padang rumput</v>
      </c>
      <c r="K6405" t="str">
        <f t="shared" si="100"/>
        <v>Non Irigasi</v>
      </c>
      <c r="L6405" t="s">
        <v>327</v>
      </c>
    </row>
    <row r="6406" spans="1:12" x14ac:dyDescent="0.25">
      <c r="A6406" s="1">
        <v>6405</v>
      </c>
      <c r="B6406" s="3">
        <v>91</v>
      </c>
      <c r="C6406" s="1">
        <v>6</v>
      </c>
      <c r="D6406" s="1">
        <v>11</v>
      </c>
      <c r="E6406" s="1">
        <v>2</v>
      </c>
      <c r="F6406" s="1">
        <v>0</v>
      </c>
      <c r="G6406">
        <f>VLOOKUP(C6406,reference!$A$1:$E$310,5,FALSE)</f>
        <v>5301072</v>
      </c>
      <c r="H6406" t="str">
        <f>VLOOKUP(C6406,reference!$A$1:$E$310,4,FALSE)</f>
        <v>TANA RIGHU</v>
      </c>
      <c r="I6406" t="str">
        <f>VLOOKUP($D6406,reference!$G$1:$H$25,2,FALSE)</f>
        <v>Savanna / Padang rumput</v>
      </c>
      <c r="J6406" t="str">
        <f>VLOOKUP($E6406,reference!$G$1:$H$25,2,FALSE)</f>
        <v>Hutan lahan kering sekunder / bekas tebangan</v>
      </c>
      <c r="K6406" t="str">
        <f t="shared" si="100"/>
        <v>Non Irigasi</v>
      </c>
      <c r="L6406" t="s">
        <v>327</v>
      </c>
    </row>
    <row r="6407" spans="1:12" x14ac:dyDescent="0.25">
      <c r="A6407" s="1">
        <v>6406</v>
      </c>
      <c r="B6407" s="3">
        <v>476</v>
      </c>
      <c r="C6407" s="1">
        <v>98</v>
      </c>
      <c r="D6407" s="1">
        <v>13</v>
      </c>
      <c r="E6407" s="1">
        <v>9</v>
      </c>
      <c r="F6407" s="1">
        <v>0</v>
      </c>
      <c r="G6407">
        <f>VLOOKUP(C6407,reference!$A$1:$E$310,5,FALSE)</f>
        <v>5305040</v>
      </c>
      <c r="H6407" t="str">
        <f>VLOOKUP(C6407,reference!$A$1:$E$310,4,FALSE)</f>
        <v>INSANA</v>
      </c>
      <c r="I6407" t="str">
        <f>VLOOKUP($D6407,reference!$G$1:$H$25,2,FALSE)</f>
        <v>Pertanian lahan kering  campur semak / kebun campur</v>
      </c>
      <c r="J6407" t="str">
        <f>VLOOKUP($E6407,reference!$G$1:$H$25,2,FALSE)</f>
        <v>Semak belukar</v>
      </c>
      <c r="K6407" t="str">
        <f t="shared" si="100"/>
        <v>Non Irigasi</v>
      </c>
      <c r="L6407" t="s">
        <v>327</v>
      </c>
    </row>
    <row r="6408" spans="1:12" x14ac:dyDescent="0.25">
      <c r="A6408" s="1">
        <v>6407</v>
      </c>
      <c r="B6408" s="3">
        <v>2</v>
      </c>
      <c r="C6408" s="1">
        <v>300</v>
      </c>
      <c r="D6408" s="1">
        <v>12</v>
      </c>
      <c r="E6408" s="1">
        <v>7</v>
      </c>
      <c r="F6408" s="1">
        <v>0</v>
      </c>
      <c r="G6408">
        <f>VLOOKUP(C6408,reference!$A$1:$E$310,5,FALSE)</f>
        <v>5321090</v>
      </c>
      <c r="H6408" t="str">
        <f>VLOOKUP(C6408,reference!$A$1:$E$310,4,FALSE)</f>
        <v>LAEN MANEN</v>
      </c>
      <c r="I6408" t="str">
        <f>VLOOKUP($D6408,reference!$G$1:$H$25,2,FALSE)</f>
        <v>Pertanian lahan kering</v>
      </c>
      <c r="J6408" t="str">
        <f>VLOOKUP($E6408,reference!$G$1:$H$25,2,FALSE)</f>
        <v>Hutan tanaman</v>
      </c>
      <c r="K6408" t="str">
        <f t="shared" si="100"/>
        <v>Non Irigasi</v>
      </c>
      <c r="L6408" t="s">
        <v>327</v>
      </c>
    </row>
    <row r="6409" spans="1:12" x14ac:dyDescent="0.25">
      <c r="A6409" s="1">
        <v>6408</v>
      </c>
      <c r="B6409" s="3">
        <v>43</v>
      </c>
      <c r="C6409" s="1">
        <v>264</v>
      </c>
      <c r="D6409" s="1">
        <v>12</v>
      </c>
      <c r="E6409" s="1">
        <v>12</v>
      </c>
      <c r="F6409" s="1">
        <v>0</v>
      </c>
      <c r="G6409">
        <f>VLOOKUP(C6409,reference!$A$1:$E$310,5,FALSE)</f>
        <v>5317050</v>
      </c>
      <c r="H6409" t="str">
        <f>VLOOKUP(C6409,reference!$A$1:$E$310,4,FALSE)</f>
        <v>WEWEWA BARAT</v>
      </c>
      <c r="I6409" t="str">
        <f>VLOOKUP($D6409,reference!$G$1:$H$25,2,FALSE)</f>
        <v>Pertanian lahan kering</v>
      </c>
      <c r="J6409" t="str">
        <f>VLOOKUP($E6409,reference!$G$1:$H$25,2,FALSE)</f>
        <v>Pertanian lahan kering</v>
      </c>
      <c r="K6409" t="str">
        <f t="shared" si="100"/>
        <v>Non Irigasi</v>
      </c>
      <c r="L6409" t="s">
        <v>327</v>
      </c>
    </row>
    <row r="6410" spans="1:12" x14ac:dyDescent="0.25">
      <c r="A6410" s="1">
        <v>6409</v>
      </c>
      <c r="B6410" s="3">
        <v>639</v>
      </c>
      <c r="C6410" s="1">
        <v>257</v>
      </c>
      <c r="D6410" s="1">
        <v>13</v>
      </c>
      <c r="E6410" s="1">
        <v>2</v>
      </c>
      <c r="F6410" s="1">
        <v>0</v>
      </c>
      <c r="G6410">
        <f>VLOOKUP(C6410,reference!$A$1:$E$310,5,FALSE)</f>
        <v>5316030</v>
      </c>
      <c r="H6410" t="str">
        <f>VLOOKUP(C6410,reference!$A$1:$E$310,4,FALSE)</f>
        <v>UMBU RATU NGGAY</v>
      </c>
      <c r="I6410" t="str">
        <f>VLOOKUP($D6410,reference!$G$1:$H$25,2,FALSE)</f>
        <v>Pertanian lahan kering  campur semak / kebun campur</v>
      </c>
      <c r="J6410" t="str">
        <f>VLOOKUP($E6410,reference!$G$1:$H$25,2,FALSE)</f>
        <v>Hutan lahan kering sekunder / bekas tebangan</v>
      </c>
      <c r="K6410" t="str">
        <f t="shared" si="100"/>
        <v>Non Irigasi</v>
      </c>
      <c r="L6410" t="s">
        <v>327</v>
      </c>
    </row>
    <row r="6411" spans="1:12" x14ac:dyDescent="0.25">
      <c r="A6411" s="1">
        <v>6410</v>
      </c>
      <c r="B6411" s="3">
        <v>10</v>
      </c>
      <c r="C6411" s="1">
        <v>302</v>
      </c>
      <c r="D6411" s="1">
        <v>12</v>
      </c>
      <c r="E6411" s="1">
        <v>17</v>
      </c>
      <c r="F6411" s="1">
        <v>0</v>
      </c>
      <c r="G6411">
        <f>VLOOKUP(C6411,reference!$A$1:$E$310,5,FALSE)</f>
        <v>5321110</v>
      </c>
      <c r="H6411" t="str">
        <f>VLOOKUP(C6411,reference!$A$1:$E$310,4,FALSE)</f>
        <v>KOBALIMA</v>
      </c>
      <c r="I6411" t="str">
        <f>VLOOKUP($D6411,reference!$G$1:$H$25,2,FALSE)</f>
        <v>Pertanian lahan kering</v>
      </c>
      <c r="J6411" t="str">
        <f>VLOOKUP($E6411,reference!$G$1:$H$25,2,FALSE)</f>
        <v>Transmigrasi</v>
      </c>
      <c r="K6411" t="str">
        <f t="shared" si="100"/>
        <v>Non Irigasi</v>
      </c>
      <c r="L6411" t="s">
        <v>327</v>
      </c>
    </row>
    <row r="6412" spans="1:12" x14ac:dyDescent="0.25">
      <c r="A6412" s="1">
        <v>6411</v>
      </c>
      <c r="B6412" s="3">
        <v>6304</v>
      </c>
      <c r="C6412" s="1">
        <v>262</v>
      </c>
      <c r="D6412" s="1">
        <v>9</v>
      </c>
      <c r="E6412" s="1">
        <v>12</v>
      </c>
      <c r="F6412" s="1">
        <v>0</v>
      </c>
      <c r="G6412">
        <f>VLOOKUP(C6412,reference!$A$1:$E$310,5,FALSE)</f>
        <v>5317030</v>
      </c>
      <c r="H6412" t="str">
        <f>VLOOKUP(C6412,reference!$A$1:$E$310,4,FALSE)</f>
        <v>KODI UTARA</v>
      </c>
      <c r="I6412" t="str">
        <f>VLOOKUP($D6412,reference!$G$1:$H$25,2,FALSE)</f>
        <v>Semak belukar</v>
      </c>
      <c r="J6412" t="str">
        <f>VLOOKUP($E6412,reference!$G$1:$H$25,2,FALSE)</f>
        <v>Pertanian lahan kering</v>
      </c>
      <c r="K6412" t="str">
        <f t="shared" si="100"/>
        <v>Non Irigasi</v>
      </c>
      <c r="L6412" t="s">
        <v>327</v>
      </c>
    </row>
    <row r="6413" spans="1:12" x14ac:dyDescent="0.25">
      <c r="A6413" s="1">
        <v>6412</v>
      </c>
      <c r="B6413" s="3">
        <v>10</v>
      </c>
      <c r="C6413" s="1">
        <v>50</v>
      </c>
      <c r="D6413" s="1">
        <v>12</v>
      </c>
      <c r="E6413" s="1">
        <v>0</v>
      </c>
      <c r="F6413" s="1">
        <v>0</v>
      </c>
      <c r="G6413">
        <f>VLOOKUP(C6413,reference!$A$1:$E$310,5,FALSE)</f>
        <v>5303190</v>
      </c>
      <c r="H6413" t="str">
        <f>VLOOKUP(C6413,reference!$A$1:$E$310,4,FALSE)</f>
        <v>AMFOANG UTARA</v>
      </c>
      <c r="I6413" t="str">
        <f>VLOOKUP($D6413,reference!$G$1:$H$25,2,FALSE)</f>
        <v>Pertanian lahan kering</v>
      </c>
      <c r="J6413" t="str">
        <f>VLOOKUP($E6413,reference!$G$1:$H$25,2,FALSE)</f>
        <v>No data</v>
      </c>
      <c r="K6413" t="str">
        <f t="shared" si="100"/>
        <v>Non Irigasi</v>
      </c>
      <c r="L6413" t="s">
        <v>327</v>
      </c>
    </row>
    <row r="6414" spans="1:12" x14ac:dyDescent="0.25">
      <c r="A6414" s="1">
        <v>6413</v>
      </c>
      <c r="B6414" s="3">
        <v>2</v>
      </c>
      <c r="C6414" s="1">
        <v>98</v>
      </c>
      <c r="D6414" s="1">
        <v>16</v>
      </c>
      <c r="E6414" s="1">
        <v>9</v>
      </c>
      <c r="F6414" s="1">
        <v>0</v>
      </c>
      <c r="G6414">
        <f>VLOOKUP(C6414,reference!$A$1:$E$310,5,FALSE)</f>
        <v>5305040</v>
      </c>
      <c r="H6414" t="str">
        <f>VLOOKUP(C6414,reference!$A$1:$E$310,4,FALSE)</f>
        <v>INSANA</v>
      </c>
      <c r="I6414" t="str">
        <f>VLOOKUP($D6414,reference!$G$1:$H$25,2,FALSE)</f>
        <v>Pemukiman</v>
      </c>
      <c r="J6414" t="str">
        <f>VLOOKUP($E6414,reference!$G$1:$H$25,2,FALSE)</f>
        <v>Semak belukar</v>
      </c>
      <c r="K6414" t="str">
        <f t="shared" si="100"/>
        <v>Non Irigasi</v>
      </c>
      <c r="L6414" t="s">
        <v>327</v>
      </c>
    </row>
    <row r="6415" spans="1:12" x14ac:dyDescent="0.25">
      <c r="A6415" s="1">
        <v>6414</v>
      </c>
      <c r="B6415" s="3">
        <v>42</v>
      </c>
      <c r="C6415" s="1">
        <v>297</v>
      </c>
      <c r="D6415" s="1">
        <v>12</v>
      </c>
      <c r="E6415" s="1">
        <v>16</v>
      </c>
      <c r="F6415" s="1">
        <v>0</v>
      </c>
      <c r="G6415">
        <f>VLOOKUP(C6415,reference!$A$1:$E$310,5,FALSE)</f>
        <v>5321060</v>
      </c>
      <c r="H6415" t="str">
        <f>VLOOKUP(C6415,reference!$A$1:$E$310,4,FALSE)</f>
        <v>SASITA MEAN</v>
      </c>
      <c r="I6415" t="str">
        <f>VLOOKUP($D6415,reference!$G$1:$H$25,2,FALSE)</f>
        <v>Pertanian lahan kering</v>
      </c>
      <c r="J6415" t="str">
        <f>VLOOKUP($E6415,reference!$G$1:$H$25,2,FALSE)</f>
        <v>Pemukiman</v>
      </c>
      <c r="K6415" t="str">
        <f t="shared" si="100"/>
        <v>Non Irigasi</v>
      </c>
      <c r="L6415" t="s">
        <v>327</v>
      </c>
    </row>
    <row r="6416" spans="1:12" x14ac:dyDescent="0.25">
      <c r="A6416" s="1">
        <v>6415</v>
      </c>
      <c r="B6416" s="3">
        <v>18</v>
      </c>
      <c r="C6416" s="1">
        <v>303</v>
      </c>
      <c r="D6416" s="1">
        <v>1</v>
      </c>
      <c r="E6416" s="1">
        <v>14</v>
      </c>
      <c r="F6416" s="1">
        <v>0</v>
      </c>
      <c r="G6416">
        <f>VLOOKUP(C6416,reference!$A$1:$E$310,5,FALSE)</f>
        <v>5321120</v>
      </c>
      <c r="H6416" t="str">
        <f>VLOOKUP(C6416,reference!$A$1:$E$310,4,FALSE)</f>
        <v>KOBALIMA TIMUR</v>
      </c>
      <c r="I6416" t="str">
        <f>VLOOKUP($D6416,reference!$G$1:$H$25,2,FALSE)</f>
        <v>Hutan lahan kering primer</v>
      </c>
      <c r="J6416" t="str">
        <f>VLOOKUP($E6416,reference!$G$1:$H$25,2,FALSE)</f>
        <v>Sawah</v>
      </c>
      <c r="K6416" t="str">
        <f t="shared" si="100"/>
        <v>Non Irigasi</v>
      </c>
      <c r="L6416" t="s">
        <v>328</v>
      </c>
    </row>
    <row r="6417" spans="1:12" x14ac:dyDescent="0.25">
      <c r="A6417" s="1">
        <v>6416</v>
      </c>
      <c r="B6417" s="3">
        <v>167</v>
      </c>
      <c r="C6417" s="1">
        <v>262</v>
      </c>
      <c r="D6417" s="1">
        <v>13</v>
      </c>
      <c r="E6417" s="1">
        <v>9</v>
      </c>
      <c r="F6417" s="1">
        <v>0</v>
      </c>
      <c r="G6417">
        <f>VLOOKUP(C6417,reference!$A$1:$E$310,5,FALSE)</f>
        <v>5317030</v>
      </c>
      <c r="H6417" t="str">
        <f>VLOOKUP(C6417,reference!$A$1:$E$310,4,FALSE)</f>
        <v>KODI UTARA</v>
      </c>
      <c r="I6417" t="str">
        <f>VLOOKUP($D6417,reference!$G$1:$H$25,2,FALSE)</f>
        <v>Pertanian lahan kering  campur semak / kebun campur</v>
      </c>
      <c r="J6417" t="str">
        <f>VLOOKUP($E6417,reference!$G$1:$H$25,2,FALSE)</f>
        <v>Semak belukar</v>
      </c>
      <c r="K6417" t="str">
        <f t="shared" si="100"/>
        <v>Non Irigasi</v>
      </c>
      <c r="L6417" t="s">
        <v>327</v>
      </c>
    </row>
    <row r="6418" spans="1:12" x14ac:dyDescent="0.25">
      <c r="A6418" s="1">
        <v>6417</v>
      </c>
      <c r="B6418" s="3">
        <v>63</v>
      </c>
      <c r="C6418" s="1">
        <v>50</v>
      </c>
      <c r="D6418" s="1">
        <v>18</v>
      </c>
      <c r="E6418" s="1">
        <v>16</v>
      </c>
      <c r="F6418" s="1">
        <v>0</v>
      </c>
      <c r="G6418">
        <f>VLOOKUP(C6418,reference!$A$1:$E$310,5,FALSE)</f>
        <v>5303190</v>
      </c>
      <c r="H6418" t="str">
        <f>VLOOKUP(C6418,reference!$A$1:$E$310,4,FALSE)</f>
        <v>AMFOANG UTARA</v>
      </c>
      <c r="I6418" t="str">
        <f>VLOOKUP($D6418,reference!$G$1:$H$25,2,FALSE)</f>
        <v>Lahan terbuka</v>
      </c>
      <c r="J6418" t="str">
        <f>VLOOKUP($E6418,reference!$G$1:$H$25,2,FALSE)</f>
        <v>Pemukiman</v>
      </c>
      <c r="K6418" t="str">
        <f t="shared" si="100"/>
        <v>Non Irigasi</v>
      </c>
      <c r="L6418" t="s">
        <v>327</v>
      </c>
    </row>
    <row r="6419" spans="1:12" x14ac:dyDescent="0.25">
      <c r="A6419" s="1">
        <v>6418</v>
      </c>
      <c r="B6419" s="3">
        <v>83</v>
      </c>
      <c r="C6419" s="1">
        <v>52</v>
      </c>
      <c r="D6419" s="1">
        <v>18</v>
      </c>
      <c r="E6419" s="1">
        <v>11</v>
      </c>
      <c r="F6419" s="1">
        <v>0</v>
      </c>
      <c r="G6419">
        <f>VLOOKUP(C6419,reference!$A$1:$E$310,5,FALSE)</f>
        <v>5303192</v>
      </c>
      <c r="H6419" t="str">
        <f>VLOOKUP(C6419,reference!$A$1:$E$310,4,FALSE)</f>
        <v>AMFOANG TIMUR</v>
      </c>
      <c r="I6419" t="str">
        <f>VLOOKUP($D6419,reference!$G$1:$H$25,2,FALSE)</f>
        <v>Lahan terbuka</v>
      </c>
      <c r="J6419" t="str">
        <f>VLOOKUP($E6419,reference!$G$1:$H$25,2,FALSE)</f>
        <v>Savanna / Padang rumput</v>
      </c>
      <c r="K6419" t="str">
        <f t="shared" si="100"/>
        <v>Non Irigasi</v>
      </c>
      <c r="L6419" t="s">
        <v>327</v>
      </c>
    </row>
    <row r="6420" spans="1:12" x14ac:dyDescent="0.25">
      <c r="A6420" s="1">
        <v>6419</v>
      </c>
      <c r="B6420" s="3">
        <v>284</v>
      </c>
      <c r="C6420" s="1">
        <v>52</v>
      </c>
      <c r="D6420" s="1">
        <v>9</v>
      </c>
      <c r="E6420" s="1">
        <v>11</v>
      </c>
      <c r="F6420" s="1">
        <v>0</v>
      </c>
      <c r="G6420">
        <f>VLOOKUP(C6420,reference!$A$1:$E$310,5,FALSE)</f>
        <v>5303192</v>
      </c>
      <c r="H6420" t="str">
        <f>VLOOKUP(C6420,reference!$A$1:$E$310,4,FALSE)</f>
        <v>AMFOANG TIMUR</v>
      </c>
      <c r="I6420" t="str">
        <f>VLOOKUP($D6420,reference!$G$1:$H$25,2,FALSE)</f>
        <v>Semak belukar</v>
      </c>
      <c r="J6420" t="str">
        <f>VLOOKUP($E6420,reference!$G$1:$H$25,2,FALSE)</f>
        <v>Savanna / Padang rumput</v>
      </c>
      <c r="K6420" t="str">
        <f t="shared" si="100"/>
        <v>Non Irigasi</v>
      </c>
      <c r="L6420" t="s">
        <v>327</v>
      </c>
    </row>
    <row r="6421" spans="1:12" x14ac:dyDescent="0.25">
      <c r="A6421" s="1">
        <v>6420</v>
      </c>
      <c r="B6421" s="3">
        <v>55</v>
      </c>
      <c r="C6421" s="1">
        <v>52</v>
      </c>
      <c r="D6421" s="1">
        <v>9</v>
      </c>
      <c r="E6421" s="1">
        <v>20</v>
      </c>
      <c r="F6421" s="1">
        <v>0</v>
      </c>
      <c r="G6421">
        <f>VLOOKUP(C6421,reference!$A$1:$E$310,5,FALSE)</f>
        <v>5303192</v>
      </c>
      <c r="H6421" t="str">
        <f>VLOOKUP(C6421,reference!$A$1:$E$310,4,FALSE)</f>
        <v>AMFOANG TIMUR</v>
      </c>
      <c r="I6421" t="str">
        <f>VLOOKUP($D6421,reference!$G$1:$H$25,2,FALSE)</f>
        <v>Semak belukar</v>
      </c>
      <c r="J6421" t="str">
        <f>VLOOKUP($E6421,reference!$G$1:$H$25,2,FALSE)</f>
        <v>Tubuh air</v>
      </c>
      <c r="K6421" t="str">
        <f t="shared" si="100"/>
        <v>Non Irigasi</v>
      </c>
      <c r="L6421" t="s">
        <v>327</v>
      </c>
    </row>
    <row r="6422" spans="1:12" x14ac:dyDescent="0.25">
      <c r="A6422" s="1">
        <v>6421</v>
      </c>
      <c r="B6422" s="3">
        <v>2325</v>
      </c>
      <c r="C6422" s="1">
        <v>87</v>
      </c>
      <c r="D6422" s="1">
        <v>2</v>
      </c>
      <c r="E6422" s="1">
        <v>13</v>
      </c>
      <c r="F6422" s="1">
        <v>0</v>
      </c>
      <c r="G6422">
        <f>VLOOKUP(C6422,reference!$A$1:$E$310,5,FALSE)</f>
        <v>5305012</v>
      </c>
      <c r="H6422" t="str">
        <f>VLOOKUP(C6422,reference!$A$1:$E$310,4,FALSE)</f>
        <v>MUSI</v>
      </c>
      <c r="I6422" t="str">
        <f>VLOOKUP($D6422,reference!$G$1:$H$25,2,FALSE)</f>
        <v>Hutan lahan kering sekunder / bekas tebangan</v>
      </c>
      <c r="J6422" t="str">
        <f>VLOOKUP($E6422,reference!$G$1:$H$25,2,FALSE)</f>
        <v>Pertanian lahan kering  campur semak / kebun campur</v>
      </c>
      <c r="K6422" t="str">
        <f t="shared" si="100"/>
        <v>Non Irigasi</v>
      </c>
      <c r="L6422" t="s">
        <v>328</v>
      </c>
    </row>
    <row r="6423" spans="1:12" x14ac:dyDescent="0.25">
      <c r="A6423" s="1">
        <v>6422</v>
      </c>
      <c r="B6423" s="3">
        <v>5</v>
      </c>
      <c r="C6423" s="1">
        <v>88</v>
      </c>
      <c r="D6423" s="1">
        <v>11</v>
      </c>
      <c r="E6423" s="1">
        <v>12</v>
      </c>
      <c r="F6423" s="1">
        <v>0</v>
      </c>
      <c r="G6423">
        <f>VLOOKUP(C6423,reference!$A$1:$E$310,5,FALSE)</f>
        <v>5305013</v>
      </c>
      <c r="H6423" t="str">
        <f>VLOOKUP(C6423,reference!$A$1:$E$310,4,FALSE)</f>
        <v>MUTIS</v>
      </c>
      <c r="I6423" t="str">
        <f>VLOOKUP($D6423,reference!$G$1:$H$25,2,FALSE)</f>
        <v>Savanna / Padang rumput</v>
      </c>
      <c r="J6423" t="str">
        <f>VLOOKUP($E6423,reference!$G$1:$H$25,2,FALSE)</f>
        <v>Pertanian lahan kering</v>
      </c>
      <c r="K6423" t="str">
        <f t="shared" si="100"/>
        <v>Non Irigasi</v>
      </c>
      <c r="L6423" t="s">
        <v>327</v>
      </c>
    </row>
    <row r="6424" spans="1:12" x14ac:dyDescent="0.25">
      <c r="A6424" s="1">
        <v>6423</v>
      </c>
      <c r="B6424" s="3">
        <v>16</v>
      </c>
      <c r="C6424" s="1">
        <v>88</v>
      </c>
      <c r="D6424" s="1">
        <v>11</v>
      </c>
      <c r="E6424" s="1">
        <v>20</v>
      </c>
      <c r="F6424" s="1">
        <v>0</v>
      </c>
      <c r="G6424">
        <f>VLOOKUP(C6424,reference!$A$1:$E$310,5,FALSE)</f>
        <v>5305013</v>
      </c>
      <c r="H6424" t="str">
        <f>VLOOKUP(C6424,reference!$A$1:$E$310,4,FALSE)</f>
        <v>MUTIS</v>
      </c>
      <c r="I6424" t="str">
        <f>VLOOKUP($D6424,reference!$G$1:$H$25,2,FALSE)</f>
        <v>Savanna / Padang rumput</v>
      </c>
      <c r="J6424" t="str">
        <f>VLOOKUP($E6424,reference!$G$1:$H$25,2,FALSE)</f>
        <v>Tubuh air</v>
      </c>
      <c r="K6424" t="str">
        <f t="shared" si="100"/>
        <v>Non Irigasi</v>
      </c>
      <c r="L6424" t="s">
        <v>327</v>
      </c>
    </row>
    <row r="6425" spans="1:12" x14ac:dyDescent="0.25">
      <c r="A6425" s="1">
        <v>6424</v>
      </c>
      <c r="B6425" s="3">
        <v>15</v>
      </c>
      <c r="C6425" s="1">
        <v>88</v>
      </c>
      <c r="D6425" s="1">
        <v>11</v>
      </c>
      <c r="E6425" s="1">
        <v>14</v>
      </c>
      <c r="F6425" s="1">
        <v>0</v>
      </c>
      <c r="G6425">
        <f>VLOOKUP(C6425,reference!$A$1:$E$310,5,FALSE)</f>
        <v>5305013</v>
      </c>
      <c r="H6425" t="str">
        <f>VLOOKUP(C6425,reference!$A$1:$E$310,4,FALSE)</f>
        <v>MUTIS</v>
      </c>
      <c r="I6425" t="str">
        <f>VLOOKUP($D6425,reference!$G$1:$H$25,2,FALSE)</f>
        <v>Savanna / Padang rumput</v>
      </c>
      <c r="J6425" t="str">
        <f>VLOOKUP($E6425,reference!$G$1:$H$25,2,FALSE)</f>
        <v>Sawah</v>
      </c>
      <c r="K6425" t="str">
        <f t="shared" si="100"/>
        <v>Non Irigasi</v>
      </c>
      <c r="L6425" t="s">
        <v>327</v>
      </c>
    </row>
    <row r="6426" spans="1:12" x14ac:dyDescent="0.25">
      <c r="A6426" s="1">
        <v>6425</v>
      </c>
      <c r="B6426" s="3">
        <v>309</v>
      </c>
      <c r="C6426" s="1">
        <v>52</v>
      </c>
      <c r="D6426" s="1">
        <v>9</v>
      </c>
      <c r="E6426" s="1">
        <v>2</v>
      </c>
      <c r="F6426" s="1">
        <v>0</v>
      </c>
      <c r="G6426">
        <f>VLOOKUP(C6426,reference!$A$1:$E$310,5,FALSE)</f>
        <v>5303192</v>
      </c>
      <c r="H6426" t="str">
        <f>VLOOKUP(C6426,reference!$A$1:$E$310,4,FALSE)</f>
        <v>AMFOANG TIMUR</v>
      </c>
      <c r="I6426" t="str">
        <f>VLOOKUP($D6426,reference!$G$1:$H$25,2,FALSE)</f>
        <v>Semak belukar</v>
      </c>
      <c r="J6426" t="str">
        <f>VLOOKUP($E6426,reference!$G$1:$H$25,2,FALSE)</f>
        <v>Hutan lahan kering sekunder / bekas tebangan</v>
      </c>
      <c r="K6426" t="str">
        <f t="shared" si="100"/>
        <v>Non Irigasi</v>
      </c>
      <c r="L6426" t="s">
        <v>327</v>
      </c>
    </row>
    <row r="6427" spans="1:12" x14ac:dyDescent="0.25">
      <c r="A6427" s="1">
        <v>6426</v>
      </c>
      <c r="B6427" s="3">
        <v>13</v>
      </c>
      <c r="C6427" s="1">
        <v>52</v>
      </c>
      <c r="D6427" s="1">
        <v>11</v>
      </c>
      <c r="E6427" s="1">
        <v>14</v>
      </c>
      <c r="F6427" s="1">
        <v>0</v>
      </c>
      <c r="G6427">
        <f>VLOOKUP(C6427,reference!$A$1:$E$310,5,FALSE)</f>
        <v>5303192</v>
      </c>
      <c r="H6427" t="str">
        <f>VLOOKUP(C6427,reference!$A$1:$E$310,4,FALSE)</f>
        <v>AMFOANG TIMUR</v>
      </c>
      <c r="I6427" t="str">
        <f>VLOOKUP($D6427,reference!$G$1:$H$25,2,FALSE)</f>
        <v>Savanna / Padang rumput</v>
      </c>
      <c r="J6427" t="str">
        <f>VLOOKUP($E6427,reference!$G$1:$H$25,2,FALSE)</f>
        <v>Sawah</v>
      </c>
      <c r="K6427" t="str">
        <f t="shared" si="100"/>
        <v>Non Irigasi</v>
      </c>
      <c r="L6427" t="s">
        <v>327</v>
      </c>
    </row>
    <row r="6428" spans="1:12" x14ac:dyDescent="0.25">
      <c r="A6428" s="1">
        <v>6427</v>
      </c>
      <c r="B6428" s="3">
        <v>2</v>
      </c>
      <c r="C6428" s="1">
        <v>52</v>
      </c>
      <c r="D6428" s="1">
        <v>11</v>
      </c>
      <c r="E6428" s="1">
        <v>20</v>
      </c>
      <c r="F6428" s="1">
        <v>0</v>
      </c>
      <c r="G6428">
        <f>VLOOKUP(C6428,reference!$A$1:$E$310,5,FALSE)</f>
        <v>5303192</v>
      </c>
      <c r="H6428" t="str">
        <f>VLOOKUP(C6428,reference!$A$1:$E$310,4,FALSE)</f>
        <v>AMFOANG TIMUR</v>
      </c>
      <c r="I6428" t="str">
        <f>VLOOKUP($D6428,reference!$G$1:$H$25,2,FALSE)</f>
        <v>Savanna / Padang rumput</v>
      </c>
      <c r="J6428" t="str">
        <f>VLOOKUP($E6428,reference!$G$1:$H$25,2,FALSE)</f>
        <v>Tubuh air</v>
      </c>
      <c r="K6428" t="str">
        <f t="shared" si="100"/>
        <v>Non Irigasi</v>
      </c>
      <c r="L6428" t="s">
        <v>327</v>
      </c>
    </row>
    <row r="6429" spans="1:12" x14ac:dyDescent="0.25">
      <c r="A6429" s="1">
        <v>6428</v>
      </c>
      <c r="B6429" s="3">
        <v>6</v>
      </c>
      <c r="C6429" s="1">
        <v>300</v>
      </c>
      <c r="D6429" s="1">
        <v>9</v>
      </c>
      <c r="E6429" s="1">
        <v>2</v>
      </c>
      <c r="F6429" s="1">
        <v>0</v>
      </c>
      <c r="G6429">
        <f>VLOOKUP(C6429,reference!$A$1:$E$310,5,FALSE)</f>
        <v>5321090</v>
      </c>
      <c r="H6429" t="str">
        <f>VLOOKUP(C6429,reference!$A$1:$E$310,4,FALSE)</f>
        <v>LAEN MANEN</v>
      </c>
      <c r="I6429" t="str">
        <f>VLOOKUP($D6429,reference!$G$1:$H$25,2,FALSE)</f>
        <v>Semak belukar</v>
      </c>
      <c r="J6429" t="str">
        <f>VLOOKUP($E6429,reference!$G$1:$H$25,2,FALSE)</f>
        <v>Hutan lahan kering sekunder / bekas tebangan</v>
      </c>
      <c r="K6429" t="str">
        <f t="shared" si="100"/>
        <v>Non Irigasi</v>
      </c>
      <c r="L6429" t="s">
        <v>327</v>
      </c>
    </row>
    <row r="6430" spans="1:12" x14ac:dyDescent="0.25">
      <c r="A6430" s="1">
        <v>6429</v>
      </c>
      <c r="B6430" s="3">
        <v>17</v>
      </c>
      <c r="C6430" s="1">
        <v>50</v>
      </c>
      <c r="D6430" s="1">
        <v>2</v>
      </c>
      <c r="E6430" s="1">
        <v>20</v>
      </c>
      <c r="F6430" s="1">
        <v>0</v>
      </c>
      <c r="G6430">
        <f>VLOOKUP(C6430,reference!$A$1:$E$310,5,FALSE)</f>
        <v>5303190</v>
      </c>
      <c r="H6430" t="str">
        <f>VLOOKUP(C6430,reference!$A$1:$E$310,4,FALSE)</f>
        <v>AMFOANG UTARA</v>
      </c>
      <c r="I6430" t="str">
        <f>VLOOKUP($D6430,reference!$G$1:$H$25,2,FALSE)</f>
        <v>Hutan lahan kering sekunder / bekas tebangan</v>
      </c>
      <c r="J6430" t="str">
        <f>VLOOKUP($E6430,reference!$G$1:$H$25,2,FALSE)</f>
        <v>Tubuh air</v>
      </c>
      <c r="K6430" t="str">
        <f t="shared" si="100"/>
        <v>Non Irigasi</v>
      </c>
      <c r="L6430" t="s">
        <v>328</v>
      </c>
    </row>
    <row r="6431" spans="1:12" x14ac:dyDescent="0.25">
      <c r="A6431" s="1">
        <v>6430</v>
      </c>
      <c r="B6431" s="3">
        <v>19</v>
      </c>
      <c r="C6431" s="1">
        <v>52</v>
      </c>
      <c r="D6431" s="1">
        <v>11</v>
      </c>
      <c r="E6431" s="1">
        <v>9</v>
      </c>
      <c r="F6431" s="1">
        <v>0</v>
      </c>
      <c r="G6431">
        <f>VLOOKUP(C6431,reference!$A$1:$E$310,5,FALSE)</f>
        <v>5303192</v>
      </c>
      <c r="H6431" t="str">
        <f>VLOOKUP(C6431,reference!$A$1:$E$310,4,FALSE)</f>
        <v>AMFOANG TIMUR</v>
      </c>
      <c r="I6431" t="str">
        <f>VLOOKUP($D6431,reference!$G$1:$H$25,2,FALSE)</f>
        <v>Savanna / Padang rumput</v>
      </c>
      <c r="J6431" t="str">
        <f>VLOOKUP($E6431,reference!$G$1:$H$25,2,FALSE)</f>
        <v>Semak belukar</v>
      </c>
      <c r="K6431" t="str">
        <f t="shared" si="100"/>
        <v>Non Irigasi</v>
      </c>
      <c r="L6431" t="s">
        <v>327</v>
      </c>
    </row>
    <row r="6432" spans="1:12" x14ac:dyDescent="0.25">
      <c r="A6432" s="1">
        <v>6431</v>
      </c>
      <c r="B6432" s="3">
        <v>1</v>
      </c>
      <c r="C6432" s="1">
        <v>257</v>
      </c>
      <c r="D6432" s="1">
        <v>9</v>
      </c>
      <c r="E6432" s="1">
        <v>7</v>
      </c>
      <c r="F6432" s="1">
        <v>0</v>
      </c>
      <c r="G6432">
        <f>VLOOKUP(C6432,reference!$A$1:$E$310,5,FALSE)</f>
        <v>5316030</v>
      </c>
      <c r="H6432" t="str">
        <f>VLOOKUP(C6432,reference!$A$1:$E$310,4,FALSE)</f>
        <v>UMBU RATU NGGAY</v>
      </c>
      <c r="I6432" t="str">
        <f>VLOOKUP($D6432,reference!$G$1:$H$25,2,FALSE)</f>
        <v>Semak belukar</v>
      </c>
      <c r="J6432" t="str">
        <f>VLOOKUP($E6432,reference!$G$1:$H$25,2,FALSE)</f>
        <v>Hutan tanaman</v>
      </c>
      <c r="K6432" t="str">
        <f t="shared" si="100"/>
        <v>Non Irigasi</v>
      </c>
      <c r="L6432" t="s">
        <v>327</v>
      </c>
    </row>
    <row r="6433" spans="1:12" x14ac:dyDescent="0.25">
      <c r="A6433" s="1">
        <v>6432</v>
      </c>
      <c r="B6433" s="3">
        <v>177</v>
      </c>
      <c r="C6433" s="1">
        <v>97</v>
      </c>
      <c r="D6433" s="1">
        <v>2</v>
      </c>
      <c r="E6433" s="1">
        <v>13</v>
      </c>
      <c r="F6433" s="1">
        <v>0</v>
      </c>
      <c r="G6433">
        <f>VLOOKUP(C6433,reference!$A$1:$E$310,5,FALSE)</f>
        <v>5305030</v>
      </c>
      <c r="H6433" t="str">
        <f>VLOOKUP(C6433,reference!$A$1:$E$310,4,FALSE)</f>
        <v>KOTA KEFAMENANU</v>
      </c>
      <c r="I6433" t="str">
        <f>VLOOKUP($D6433,reference!$G$1:$H$25,2,FALSE)</f>
        <v>Hutan lahan kering sekunder / bekas tebangan</v>
      </c>
      <c r="J6433" t="str">
        <f>VLOOKUP($E6433,reference!$G$1:$H$25,2,FALSE)</f>
        <v>Pertanian lahan kering  campur semak / kebun campur</v>
      </c>
      <c r="K6433" t="str">
        <f t="shared" si="100"/>
        <v>Non Irigasi</v>
      </c>
      <c r="L6433" t="s">
        <v>328</v>
      </c>
    </row>
    <row r="6434" spans="1:12" x14ac:dyDescent="0.25">
      <c r="A6434" s="1">
        <v>6433</v>
      </c>
      <c r="B6434" s="3">
        <v>60</v>
      </c>
      <c r="C6434" s="1">
        <v>257</v>
      </c>
      <c r="D6434" s="1">
        <v>2</v>
      </c>
      <c r="E6434" s="1">
        <v>7</v>
      </c>
      <c r="F6434" s="1">
        <v>0</v>
      </c>
      <c r="G6434">
        <f>VLOOKUP(C6434,reference!$A$1:$E$310,5,FALSE)</f>
        <v>5316030</v>
      </c>
      <c r="H6434" t="str">
        <f>VLOOKUP(C6434,reference!$A$1:$E$310,4,FALSE)</f>
        <v>UMBU RATU NGGAY</v>
      </c>
      <c r="I6434" t="str">
        <f>VLOOKUP($D6434,reference!$G$1:$H$25,2,FALSE)</f>
        <v>Hutan lahan kering sekunder / bekas tebangan</v>
      </c>
      <c r="J6434" t="str">
        <f>VLOOKUP($E6434,reference!$G$1:$H$25,2,FALSE)</f>
        <v>Hutan tanaman</v>
      </c>
      <c r="K6434" t="str">
        <f t="shared" si="100"/>
        <v>Non Irigasi</v>
      </c>
      <c r="L6434" t="s">
        <v>328</v>
      </c>
    </row>
    <row r="6435" spans="1:12" x14ac:dyDescent="0.25">
      <c r="A6435" s="1">
        <v>6434</v>
      </c>
      <c r="B6435" s="3">
        <v>14</v>
      </c>
      <c r="C6435" s="1">
        <v>50</v>
      </c>
      <c r="D6435" s="1">
        <v>18</v>
      </c>
      <c r="E6435" s="1">
        <v>2</v>
      </c>
      <c r="F6435" s="1">
        <v>0</v>
      </c>
      <c r="G6435">
        <f>VLOOKUP(C6435,reference!$A$1:$E$310,5,FALSE)</f>
        <v>5303190</v>
      </c>
      <c r="H6435" t="str">
        <f>VLOOKUP(C6435,reference!$A$1:$E$310,4,FALSE)</f>
        <v>AMFOANG UTARA</v>
      </c>
      <c r="I6435" t="str">
        <f>VLOOKUP($D6435,reference!$G$1:$H$25,2,FALSE)</f>
        <v>Lahan terbuka</v>
      </c>
      <c r="J6435" t="str">
        <f>VLOOKUP($E6435,reference!$G$1:$H$25,2,FALSE)</f>
        <v>Hutan lahan kering sekunder / bekas tebangan</v>
      </c>
      <c r="K6435" t="str">
        <f t="shared" si="100"/>
        <v>Non Irigasi</v>
      </c>
      <c r="L6435" t="s">
        <v>327</v>
      </c>
    </row>
    <row r="6436" spans="1:12" x14ac:dyDescent="0.25">
      <c r="A6436" s="1">
        <v>6435</v>
      </c>
      <c r="B6436" s="3">
        <v>1</v>
      </c>
      <c r="C6436" s="1">
        <v>88</v>
      </c>
      <c r="D6436" s="1">
        <v>11</v>
      </c>
      <c r="E6436" s="1">
        <v>16</v>
      </c>
      <c r="F6436" s="1">
        <v>0</v>
      </c>
      <c r="G6436">
        <f>VLOOKUP(C6436,reference!$A$1:$E$310,5,FALSE)</f>
        <v>5305013</v>
      </c>
      <c r="H6436" t="str">
        <f>VLOOKUP(C6436,reference!$A$1:$E$310,4,FALSE)</f>
        <v>MUTIS</v>
      </c>
      <c r="I6436" t="str">
        <f>VLOOKUP($D6436,reference!$G$1:$H$25,2,FALSE)</f>
        <v>Savanna / Padang rumput</v>
      </c>
      <c r="J6436" t="str">
        <f>VLOOKUP($E6436,reference!$G$1:$H$25,2,FALSE)</f>
        <v>Pemukiman</v>
      </c>
      <c r="K6436" t="str">
        <f t="shared" si="100"/>
        <v>Non Irigasi</v>
      </c>
      <c r="L6436" t="s">
        <v>327</v>
      </c>
    </row>
    <row r="6437" spans="1:12" x14ac:dyDescent="0.25">
      <c r="A6437" s="1">
        <v>6436</v>
      </c>
      <c r="B6437" s="3">
        <v>48</v>
      </c>
      <c r="C6437" s="1">
        <v>92</v>
      </c>
      <c r="D6437" s="1">
        <v>2</v>
      </c>
      <c r="E6437" s="1">
        <v>2</v>
      </c>
      <c r="F6437" s="1">
        <v>0</v>
      </c>
      <c r="G6437">
        <f>VLOOKUP(C6437,reference!$A$1:$E$310,5,FALSE)</f>
        <v>5305023</v>
      </c>
      <c r="H6437" t="str">
        <f>VLOOKUP(C6437,reference!$A$1:$E$310,4,FALSE)</f>
        <v>BIKOMI TENGAH</v>
      </c>
      <c r="I6437" t="str">
        <f>VLOOKUP($D6437,reference!$G$1:$H$25,2,FALSE)</f>
        <v>Hutan lahan kering sekunder / bekas tebangan</v>
      </c>
      <c r="J6437" t="str">
        <f>VLOOKUP($E6437,reference!$G$1:$H$25,2,FALSE)</f>
        <v>Hutan lahan kering sekunder / bekas tebangan</v>
      </c>
      <c r="K6437" t="str">
        <f t="shared" si="100"/>
        <v>Non Irigasi</v>
      </c>
      <c r="L6437" t="s">
        <v>327</v>
      </c>
    </row>
    <row r="6438" spans="1:12" x14ac:dyDescent="0.25">
      <c r="A6438" s="1">
        <v>6437</v>
      </c>
      <c r="B6438" s="3">
        <v>9</v>
      </c>
      <c r="C6438" s="1">
        <v>303</v>
      </c>
      <c r="D6438" s="1">
        <v>1</v>
      </c>
      <c r="E6438" s="1">
        <v>7</v>
      </c>
      <c r="F6438" s="1">
        <v>0</v>
      </c>
      <c r="G6438">
        <f>VLOOKUP(C6438,reference!$A$1:$E$310,5,FALSE)</f>
        <v>5321120</v>
      </c>
      <c r="H6438" t="str">
        <f>VLOOKUP(C6438,reference!$A$1:$E$310,4,FALSE)</f>
        <v>KOBALIMA TIMUR</v>
      </c>
      <c r="I6438" t="str">
        <f>VLOOKUP($D6438,reference!$G$1:$H$25,2,FALSE)</f>
        <v>Hutan lahan kering primer</v>
      </c>
      <c r="J6438" t="str">
        <f>VLOOKUP($E6438,reference!$G$1:$H$25,2,FALSE)</f>
        <v>Hutan tanaman</v>
      </c>
      <c r="K6438" t="str">
        <f t="shared" si="100"/>
        <v>Non Irigasi</v>
      </c>
      <c r="L6438" t="s">
        <v>328</v>
      </c>
    </row>
    <row r="6439" spans="1:12" x14ac:dyDescent="0.25">
      <c r="A6439" s="1">
        <v>6438</v>
      </c>
      <c r="B6439" s="3">
        <v>810</v>
      </c>
      <c r="C6439" s="1">
        <v>6</v>
      </c>
      <c r="D6439" s="1">
        <v>13</v>
      </c>
      <c r="E6439" s="1">
        <v>16</v>
      </c>
      <c r="F6439" s="1">
        <v>0</v>
      </c>
      <c r="G6439">
        <f>VLOOKUP(C6439,reference!$A$1:$E$310,5,FALSE)</f>
        <v>5301072</v>
      </c>
      <c r="H6439" t="str">
        <f>VLOOKUP(C6439,reference!$A$1:$E$310,4,FALSE)</f>
        <v>TANA RIGHU</v>
      </c>
      <c r="I6439" t="str">
        <f>VLOOKUP($D6439,reference!$G$1:$H$25,2,FALSE)</f>
        <v>Pertanian lahan kering  campur semak / kebun campur</v>
      </c>
      <c r="J6439" t="str">
        <f>VLOOKUP($E6439,reference!$G$1:$H$25,2,FALSE)</f>
        <v>Pemukiman</v>
      </c>
      <c r="K6439" t="str">
        <f t="shared" si="100"/>
        <v>Non Irigasi</v>
      </c>
      <c r="L6439" t="s">
        <v>327</v>
      </c>
    </row>
    <row r="6440" spans="1:12" x14ac:dyDescent="0.25">
      <c r="A6440" s="1">
        <v>6439</v>
      </c>
      <c r="B6440" s="3">
        <v>2769</v>
      </c>
      <c r="C6440" s="1">
        <v>50</v>
      </c>
      <c r="D6440" s="1">
        <v>9</v>
      </c>
      <c r="E6440" s="1">
        <v>2</v>
      </c>
      <c r="F6440" s="1">
        <v>0</v>
      </c>
      <c r="G6440">
        <f>VLOOKUP(C6440,reference!$A$1:$E$310,5,FALSE)</f>
        <v>5303190</v>
      </c>
      <c r="H6440" t="str">
        <f>VLOOKUP(C6440,reference!$A$1:$E$310,4,FALSE)</f>
        <v>AMFOANG UTARA</v>
      </c>
      <c r="I6440" t="str">
        <f>VLOOKUP($D6440,reference!$G$1:$H$25,2,FALSE)</f>
        <v>Semak belukar</v>
      </c>
      <c r="J6440" t="str">
        <f>VLOOKUP($E6440,reference!$G$1:$H$25,2,FALSE)</f>
        <v>Hutan lahan kering sekunder / bekas tebangan</v>
      </c>
      <c r="K6440" t="str">
        <f t="shared" si="100"/>
        <v>Non Irigasi</v>
      </c>
      <c r="L6440" t="s">
        <v>327</v>
      </c>
    </row>
    <row r="6441" spans="1:12" x14ac:dyDescent="0.25">
      <c r="A6441" s="1">
        <v>6440</v>
      </c>
      <c r="B6441" s="3">
        <v>562</v>
      </c>
      <c r="C6441" s="1">
        <v>297</v>
      </c>
      <c r="D6441" s="1">
        <v>2</v>
      </c>
      <c r="E6441" s="1">
        <v>11</v>
      </c>
      <c r="F6441" s="1">
        <v>0</v>
      </c>
      <c r="G6441">
        <f>VLOOKUP(C6441,reference!$A$1:$E$310,5,FALSE)</f>
        <v>5321060</v>
      </c>
      <c r="H6441" t="str">
        <f>VLOOKUP(C6441,reference!$A$1:$E$310,4,FALSE)</f>
        <v>SASITA MEAN</v>
      </c>
      <c r="I6441" t="str">
        <f>VLOOKUP($D6441,reference!$G$1:$H$25,2,FALSE)</f>
        <v>Hutan lahan kering sekunder / bekas tebangan</v>
      </c>
      <c r="J6441" t="str">
        <f>VLOOKUP($E6441,reference!$G$1:$H$25,2,FALSE)</f>
        <v>Savanna / Padang rumput</v>
      </c>
      <c r="K6441" t="str">
        <f t="shared" si="100"/>
        <v>Non Irigasi</v>
      </c>
      <c r="L6441" t="s">
        <v>328</v>
      </c>
    </row>
    <row r="6442" spans="1:12" x14ac:dyDescent="0.25">
      <c r="A6442" s="1">
        <v>6441</v>
      </c>
      <c r="B6442" s="3">
        <v>100</v>
      </c>
      <c r="C6442" s="1">
        <v>303</v>
      </c>
      <c r="D6442" s="1">
        <v>12</v>
      </c>
      <c r="E6442" s="1">
        <v>7</v>
      </c>
      <c r="F6442" s="1">
        <v>0</v>
      </c>
      <c r="G6442">
        <f>VLOOKUP(C6442,reference!$A$1:$E$310,5,FALSE)</f>
        <v>5321120</v>
      </c>
      <c r="H6442" t="str">
        <f>VLOOKUP(C6442,reference!$A$1:$E$310,4,FALSE)</f>
        <v>KOBALIMA TIMUR</v>
      </c>
      <c r="I6442" t="str">
        <f>VLOOKUP($D6442,reference!$G$1:$H$25,2,FALSE)</f>
        <v>Pertanian lahan kering</v>
      </c>
      <c r="J6442" t="str">
        <f>VLOOKUP($E6442,reference!$G$1:$H$25,2,FALSE)</f>
        <v>Hutan tanaman</v>
      </c>
      <c r="K6442" t="str">
        <f t="shared" si="100"/>
        <v>Non Irigasi</v>
      </c>
      <c r="L6442" t="s">
        <v>327</v>
      </c>
    </row>
    <row r="6443" spans="1:12" x14ac:dyDescent="0.25">
      <c r="A6443" s="1">
        <v>6442</v>
      </c>
      <c r="B6443" s="3">
        <v>417</v>
      </c>
      <c r="C6443" s="1">
        <v>262</v>
      </c>
      <c r="D6443" s="1">
        <v>13</v>
      </c>
      <c r="E6443" s="1">
        <v>16</v>
      </c>
      <c r="F6443" s="1">
        <v>0</v>
      </c>
      <c r="G6443">
        <f>VLOOKUP(C6443,reference!$A$1:$E$310,5,FALSE)</f>
        <v>5317030</v>
      </c>
      <c r="H6443" t="str">
        <f>VLOOKUP(C6443,reference!$A$1:$E$310,4,FALSE)</f>
        <v>KODI UTARA</v>
      </c>
      <c r="I6443" t="str">
        <f>VLOOKUP($D6443,reference!$G$1:$H$25,2,FALSE)</f>
        <v>Pertanian lahan kering  campur semak / kebun campur</v>
      </c>
      <c r="J6443" t="str">
        <f>VLOOKUP($E6443,reference!$G$1:$H$25,2,FALSE)</f>
        <v>Pemukiman</v>
      </c>
      <c r="K6443" t="str">
        <f t="shared" si="100"/>
        <v>Non Irigasi</v>
      </c>
      <c r="L6443" t="s">
        <v>327</v>
      </c>
    </row>
    <row r="6444" spans="1:12" x14ac:dyDescent="0.25">
      <c r="A6444" s="1">
        <v>6443</v>
      </c>
      <c r="B6444" s="3">
        <v>274</v>
      </c>
      <c r="C6444" s="1">
        <v>264</v>
      </c>
      <c r="D6444" s="1">
        <v>9</v>
      </c>
      <c r="E6444" s="1">
        <v>16</v>
      </c>
      <c r="F6444" s="1">
        <v>0</v>
      </c>
      <c r="G6444">
        <f>VLOOKUP(C6444,reference!$A$1:$E$310,5,FALSE)</f>
        <v>5317050</v>
      </c>
      <c r="H6444" t="str">
        <f>VLOOKUP(C6444,reference!$A$1:$E$310,4,FALSE)</f>
        <v>WEWEWA BARAT</v>
      </c>
      <c r="I6444" t="str">
        <f>VLOOKUP($D6444,reference!$G$1:$H$25,2,FALSE)</f>
        <v>Semak belukar</v>
      </c>
      <c r="J6444" t="str">
        <f>VLOOKUP($E6444,reference!$G$1:$H$25,2,FALSE)</f>
        <v>Pemukiman</v>
      </c>
      <c r="K6444" t="str">
        <f t="shared" si="100"/>
        <v>Non Irigasi</v>
      </c>
      <c r="L6444" t="s">
        <v>327</v>
      </c>
    </row>
    <row r="6445" spans="1:12" x14ac:dyDescent="0.25">
      <c r="A6445" s="1">
        <v>6444</v>
      </c>
      <c r="B6445" s="3">
        <v>870</v>
      </c>
      <c r="C6445" s="1">
        <v>264</v>
      </c>
      <c r="D6445" s="1">
        <v>13</v>
      </c>
      <c r="E6445" s="1">
        <v>13</v>
      </c>
      <c r="F6445" s="1">
        <v>0</v>
      </c>
      <c r="G6445">
        <f>VLOOKUP(C6445,reference!$A$1:$E$310,5,FALSE)</f>
        <v>5317050</v>
      </c>
      <c r="H6445" t="str">
        <f>VLOOKUP(C6445,reference!$A$1:$E$310,4,FALSE)</f>
        <v>WEWEWA BARAT</v>
      </c>
      <c r="I6445" t="str">
        <f>VLOOKUP($D6445,reference!$G$1:$H$25,2,FALSE)</f>
        <v>Pertanian lahan kering  campur semak / kebun campur</v>
      </c>
      <c r="J6445" t="str">
        <f>VLOOKUP($E6445,reference!$G$1:$H$25,2,FALSE)</f>
        <v>Pertanian lahan kering  campur semak / kebun campur</v>
      </c>
      <c r="K6445" t="str">
        <f t="shared" si="100"/>
        <v>Non Irigasi</v>
      </c>
      <c r="L6445" t="s">
        <v>327</v>
      </c>
    </row>
    <row r="6446" spans="1:12" x14ac:dyDescent="0.25">
      <c r="A6446" s="1">
        <v>6445</v>
      </c>
      <c r="B6446" s="3">
        <v>99</v>
      </c>
      <c r="C6446" s="1">
        <v>27</v>
      </c>
      <c r="D6446" s="1">
        <v>13</v>
      </c>
      <c r="E6446" s="1">
        <v>16</v>
      </c>
      <c r="F6446" s="1">
        <v>0</v>
      </c>
      <c r="G6446">
        <f>VLOOKUP(C6446,reference!$A$1:$E$310,5,FALSE)</f>
        <v>5302080</v>
      </c>
      <c r="H6446" t="str">
        <f>VLOOKUP(C6446,reference!$A$1:$E$310,4,FALSE)</f>
        <v>HAHARU</v>
      </c>
      <c r="I6446" t="str">
        <f>VLOOKUP($D6446,reference!$G$1:$H$25,2,FALSE)</f>
        <v>Pertanian lahan kering  campur semak / kebun campur</v>
      </c>
      <c r="J6446" t="str">
        <f>VLOOKUP($E6446,reference!$G$1:$H$25,2,FALSE)</f>
        <v>Pemukiman</v>
      </c>
      <c r="K6446" t="str">
        <f t="shared" si="100"/>
        <v>Non Irigasi</v>
      </c>
      <c r="L6446" t="s">
        <v>327</v>
      </c>
    </row>
    <row r="6447" spans="1:12" x14ac:dyDescent="0.25">
      <c r="A6447" s="1">
        <v>6446</v>
      </c>
      <c r="B6447" s="3">
        <v>78</v>
      </c>
      <c r="C6447" s="1">
        <v>302</v>
      </c>
      <c r="D6447" s="1">
        <v>2</v>
      </c>
      <c r="E6447" s="1">
        <v>11</v>
      </c>
      <c r="F6447" s="1">
        <v>0</v>
      </c>
      <c r="G6447">
        <f>VLOOKUP(C6447,reference!$A$1:$E$310,5,FALSE)</f>
        <v>5321110</v>
      </c>
      <c r="H6447" t="str">
        <f>VLOOKUP(C6447,reference!$A$1:$E$310,4,FALSE)</f>
        <v>KOBALIMA</v>
      </c>
      <c r="I6447" t="str">
        <f>VLOOKUP($D6447,reference!$G$1:$H$25,2,FALSE)</f>
        <v>Hutan lahan kering sekunder / bekas tebangan</v>
      </c>
      <c r="J6447" t="str">
        <f>VLOOKUP($E6447,reference!$G$1:$H$25,2,FALSE)</f>
        <v>Savanna / Padang rumput</v>
      </c>
      <c r="K6447" t="str">
        <f t="shared" si="100"/>
        <v>Non Irigasi</v>
      </c>
      <c r="L6447" t="s">
        <v>328</v>
      </c>
    </row>
    <row r="6448" spans="1:12" x14ac:dyDescent="0.25">
      <c r="A6448" s="1">
        <v>6447</v>
      </c>
      <c r="B6448" s="3">
        <v>1154</v>
      </c>
      <c r="C6448" s="1">
        <v>264</v>
      </c>
      <c r="D6448" s="1">
        <v>9</v>
      </c>
      <c r="E6448" s="1">
        <v>9</v>
      </c>
      <c r="F6448" s="1">
        <v>0</v>
      </c>
      <c r="G6448">
        <f>VLOOKUP(C6448,reference!$A$1:$E$310,5,FALSE)</f>
        <v>5317050</v>
      </c>
      <c r="H6448" t="str">
        <f>VLOOKUP(C6448,reference!$A$1:$E$310,4,FALSE)</f>
        <v>WEWEWA BARAT</v>
      </c>
      <c r="I6448" t="str">
        <f>VLOOKUP($D6448,reference!$G$1:$H$25,2,FALSE)</f>
        <v>Semak belukar</v>
      </c>
      <c r="J6448" t="str">
        <f>VLOOKUP($E6448,reference!$G$1:$H$25,2,FALSE)</f>
        <v>Semak belukar</v>
      </c>
      <c r="K6448" t="str">
        <f t="shared" si="100"/>
        <v>Non Irigasi</v>
      </c>
      <c r="L6448" t="s">
        <v>327</v>
      </c>
    </row>
    <row r="6449" spans="1:12" x14ac:dyDescent="0.25">
      <c r="A6449" s="1">
        <v>6448</v>
      </c>
      <c r="B6449" s="3">
        <v>1302</v>
      </c>
      <c r="C6449" s="1">
        <v>264</v>
      </c>
      <c r="D6449" s="1">
        <v>9</v>
      </c>
      <c r="E6449" s="1">
        <v>13</v>
      </c>
      <c r="F6449" s="1">
        <v>0</v>
      </c>
      <c r="G6449">
        <f>VLOOKUP(C6449,reference!$A$1:$E$310,5,FALSE)</f>
        <v>5317050</v>
      </c>
      <c r="H6449" t="str">
        <f>VLOOKUP(C6449,reference!$A$1:$E$310,4,FALSE)</f>
        <v>WEWEWA BARAT</v>
      </c>
      <c r="I6449" t="str">
        <f>VLOOKUP($D6449,reference!$G$1:$H$25,2,FALSE)</f>
        <v>Semak belukar</v>
      </c>
      <c r="J6449" t="str">
        <f>VLOOKUP($E6449,reference!$G$1:$H$25,2,FALSE)</f>
        <v>Pertanian lahan kering  campur semak / kebun campur</v>
      </c>
      <c r="K6449" t="str">
        <f t="shared" si="100"/>
        <v>Non Irigasi</v>
      </c>
      <c r="L6449" t="s">
        <v>327</v>
      </c>
    </row>
    <row r="6450" spans="1:12" x14ac:dyDescent="0.25">
      <c r="A6450" s="1">
        <v>6449</v>
      </c>
      <c r="B6450" s="3">
        <v>2</v>
      </c>
      <c r="C6450" s="1">
        <v>269</v>
      </c>
      <c r="D6450" s="1">
        <v>16</v>
      </c>
      <c r="E6450" s="1">
        <v>12</v>
      </c>
      <c r="F6450" s="1">
        <v>0</v>
      </c>
      <c r="G6450">
        <f>VLOOKUP(C6450,reference!$A$1:$E$310,5,FALSE)</f>
        <v>5317081</v>
      </c>
      <c r="H6450" t="str">
        <f>VLOOKUP(C6450,reference!$A$1:$E$310,4,FALSE)</f>
        <v>KOTA TAMBOLAKA</v>
      </c>
      <c r="I6450" t="str">
        <f>VLOOKUP($D6450,reference!$G$1:$H$25,2,FALSE)</f>
        <v>Pemukiman</v>
      </c>
      <c r="J6450" t="str">
        <f>VLOOKUP($E6450,reference!$G$1:$H$25,2,FALSE)</f>
        <v>Pertanian lahan kering</v>
      </c>
      <c r="K6450" t="str">
        <f t="shared" si="100"/>
        <v>Non Irigasi</v>
      </c>
      <c r="L6450" t="s">
        <v>327</v>
      </c>
    </row>
    <row r="6451" spans="1:12" x14ac:dyDescent="0.25">
      <c r="A6451" s="1">
        <v>6450</v>
      </c>
      <c r="B6451" s="3">
        <v>852</v>
      </c>
      <c r="C6451" s="1">
        <v>268</v>
      </c>
      <c r="D6451" s="1">
        <v>13</v>
      </c>
      <c r="E6451" s="1">
        <v>2</v>
      </c>
      <c r="F6451" s="1">
        <v>0</v>
      </c>
      <c r="G6451">
        <f>VLOOKUP(C6451,reference!$A$1:$E$310,5,FALSE)</f>
        <v>5317080</v>
      </c>
      <c r="H6451" t="str">
        <f>VLOOKUP(C6451,reference!$A$1:$E$310,4,FALSE)</f>
        <v>LOURA</v>
      </c>
      <c r="I6451" t="str">
        <f>VLOOKUP($D6451,reference!$G$1:$H$25,2,FALSE)</f>
        <v>Pertanian lahan kering  campur semak / kebun campur</v>
      </c>
      <c r="J6451" t="str">
        <f>VLOOKUP($E6451,reference!$G$1:$H$25,2,FALSE)</f>
        <v>Hutan lahan kering sekunder / bekas tebangan</v>
      </c>
      <c r="K6451" t="str">
        <f t="shared" si="100"/>
        <v>Non Irigasi</v>
      </c>
      <c r="L6451" t="s">
        <v>327</v>
      </c>
    </row>
    <row r="6452" spans="1:12" x14ac:dyDescent="0.25">
      <c r="A6452" s="1">
        <v>6451</v>
      </c>
      <c r="B6452" s="3">
        <v>366</v>
      </c>
      <c r="C6452" s="1">
        <v>6</v>
      </c>
      <c r="D6452" s="1">
        <v>13</v>
      </c>
      <c r="E6452" s="1">
        <v>11</v>
      </c>
      <c r="F6452" s="1">
        <v>0</v>
      </c>
      <c r="G6452">
        <f>VLOOKUP(C6452,reference!$A$1:$E$310,5,FALSE)</f>
        <v>5301072</v>
      </c>
      <c r="H6452" t="str">
        <f>VLOOKUP(C6452,reference!$A$1:$E$310,4,FALSE)</f>
        <v>TANA RIGHU</v>
      </c>
      <c r="I6452" t="str">
        <f>VLOOKUP($D6452,reference!$G$1:$H$25,2,FALSE)</f>
        <v>Pertanian lahan kering  campur semak / kebun campur</v>
      </c>
      <c r="J6452" t="str">
        <f>VLOOKUP($E6452,reference!$G$1:$H$25,2,FALSE)</f>
        <v>Savanna / Padang rumput</v>
      </c>
      <c r="K6452" t="str">
        <f t="shared" si="100"/>
        <v>Non Irigasi</v>
      </c>
      <c r="L6452" t="s">
        <v>327</v>
      </c>
    </row>
    <row r="6453" spans="1:12" x14ac:dyDescent="0.25">
      <c r="A6453" s="1">
        <v>6452</v>
      </c>
      <c r="B6453" s="3">
        <v>4205</v>
      </c>
      <c r="C6453" s="1">
        <v>6</v>
      </c>
      <c r="D6453" s="1">
        <v>13</v>
      </c>
      <c r="E6453" s="1">
        <v>13</v>
      </c>
      <c r="F6453" s="1">
        <v>0</v>
      </c>
      <c r="G6453">
        <f>VLOOKUP(C6453,reference!$A$1:$E$310,5,FALSE)</f>
        <v>5301072</v>
      </c>
      <c r="H6453" t="str">
        <f>VLOOKUP(C6453,reference!$A$1:$E$310,4,FALSE)</f>
        <v>TANA RIGHU</v>
      </c>
      <c r="I6453" t="str">
        <f>VLOOKUP($D6453,reference!$G$1:$H$25,2,FALSE)</f>
        <v>Pertanian lahan kering  campur semak / kebun campur</v>
      </c>
      <c r="J6453" t="str">
        <f>VLOOKUP($E6453,reference!$G$1:$H$25,2,FALSE)</f>
        <v>Pertanian lahan kering  campur semak / kebun campur</v>
      </c>
      <c r="K6453" t="str">
        <f t="shared" si="100"/>
        <v>Non Irigasi</v>
      </c>
      <c r="L6453" t="s">
        <v>327</v>
      </c>
    </row>
    <row r="6454" spans="1:12" x14ac:dyDescent="0.25">
      <c r="A6454" s="1">
        <v>6453</v>
      </c>
      <c r="B6454" s="3">
        <v>705</v>
      </c>
      <c r="C6454" s="1">
        <v>6</v>
      </c>
      <c r="D6454" s="1">
        <v>13</v>
      </c>
      <c r="E6454" s="1">
        <v>9</v>
      </c>
      <c r="F6454" s="1">
        <v>0</v>
      </c>
      <c r="G6454">
        <f>VLOOKUP(C6454,reference!$A$1:$E$310,5,FALSE)</f>
        <v>5301072</v>
      </c>
      <c r="H6454" t="str">
        <f>VLOOKUP(C6454,reference!$A$1:$E$310,4,FALSE)</f>
        <v>TANA RIGHU</v>
      </c>
      <c r="I6454" t="str">
        <f>VLOOKUP($D6454,reference!$G$1:$H$25,2,FALSE)</f>
        <v>Pertanian lahan kering  campur semak / kebun campur</v>
      </c>
      <c r="J6454" t="str">
        <f>VLOOKUP($E6454,reference!$G$1:$H$25,2,FALSE)</f>
        <v>Semak belukar</v>
      </c>
      <c r="K6454" t="str">
        <f t="shared" si="100"/>
        <v>Non Irigasi</v>
      </c>
      <c r="L6454" t="s">
        <v>327</v>
      </c>
    </row>
    <row r="6455" spans="1:12" x14ac:dyDescent="0.25">
      <c r="A6455" s="1">
        <v>6454</v>
      </c>
      <c r="B6455" s="3">
        <v>1349</v>
      </c>
      <c r="C6455" s="1">
        <v>100</v>
      </c>
      <c r="D6455" s="1">
        <v>2</v>
      </c>
      <c r="E6455" s="1">
        <v>11</v>
      </c>
      <c r="F6455" s="1">
        <v>0</v>
      </c>
      <c r="G6455">
        <f>VLOOKUP(C6455,reference!$A$1:$E$310,5,FALSE)</f>
        <v>5305042</v>
      </c>
      <c r="H6455" t="str">
        <f>VLOOKUP(C6455,reference!$A$1:$E$310,4,FALSE)</f>
        <v>INSANA BARAT</v>
      </c>
      <c r="I6455" t="str">
        <f>VLOOKUP($D6455,reference!$G$1:$H$25,2,FALSE)</f>
        <v>Hutan lahan kering sekunder / bekas tebangan</v>
      </c>
      <c r="J6455" t="str">
        <f>VLOOKUP($E6455,reference!$G$1:$H$25,2,FALSE)</f>
        <v>Savanna / Padang rumput</v>
      </c>
      <c r="K6455" t="str">
        <f t="shared" si="100"/>
        <v>Non Irigasi</v>
      </c>
      <c r="L6455" t="s">
        <v>328</v>
      </c>
    </row>
    <row r="6456" spans="1:12" x14ac:dyDescent="0.25">
      <c r="A6456" s="1">
        <v>6455</v>
      </c>
      <c r="B6456" s="3">
        <v>327</v>
      </c>
      <c r="C6456" s="1">
        <v>264</v>
      </c>
      <c r="D6456" s="1">
        <v>9</v>
      </c>
      <c r="E6456" s="1">
        <v>12</v>
      </c>
      <c r="F6456" s="1">
        <v>0</v>
      </c>
      <c r="G6456">
        <f>VLOOKUP(C6456,reference!$A$1:$E$310,5,FALSE)</f>
        <v>5317050</v>
      </c>
      <c r="H6456" t="str">
        <f>VLOOKUP(C6456,reference!$A$1:$E$310,4,FALSE)</f>
        <v>WEWEWA BARAT</v>
      </c>
      <c r="I6456" t="str">
        <f>VLOOKUP($D6456,reference!$G$1:$H$25,2,FALSE)</f>
        <v>Semak belukar</v>
      </c>
      <c r="J6456" t="str">
        <f>VLOOKUP($E6456,reference!$G$1:$H$25,2,FALSE)</f>
        <v>Pertanian lahan kering</v>
      </c>
      <c r="K6456" t="str">
        <f t="shared" si="100"/>
        <v>Non Irigasi</v>
      </c>
      <c r="L6456" t="s">
        <v>327</v>
      </c>
    </row>
    <row r="6457" spans="1:12" x14ac:dyDescent="0.25">
      <c r="A6457" s="1">
        <v>6456</v>
      </c>
      <c r="B6457" s="3">
        <v>8</v>
      </c>
      <c r="C6457" s="1">
        <v>6</v>
      </c>
      <c r="D6457" s="1">
        <v>18</v>
      </c>
      <c r="E6457" s="1">
        <v>2</v>
      </c>
      <c r="F6457" s="1">
        <v>0</v>
      </c>
      <c r="G6457">
        <f>VLOOKUP(C6457,reference!$A$1:$E$310,5,FALSE)</f>
        <v>5301072</v>
      </c>
      <c r="H6457" t="str">
        <f>VLOOKUP(C6457,reference!$A$1:$E$310,4,FALSE)</f>
        <v>TANA RIGHU</v>
      </c>
      <c r="I6457" t="str">
        <f>VLOOKUP($D6457,reference!$G$1:$H$25,2,FALSE)</f>
        <v>Lahan terbuka</v>
      </c>
      <c r="J6457" t="str">
        <f>VLOOKUP($E6457,reference!$G$1:$H$25,2,FALSE)</f>
        <v>Hutan lahan kering sekunder / bekas tebangan</v>
      </c>
      <c r="K6457" t="str">
        <f t="shared" si="100"/>
        <v>Non Irigasi</v>
      </c>
      <c r="L6457" t="s">
        <v>327</v>
      </c>
    </row>
    <row r="6458" spans="1:12" x14ac:dyDescent="0.25">
      <c r="A6458" s="1">
        <v>6457</v>
      </c>
      <c r="B6458" s="3">
        <v>18</v>
      </c>
      <c r="C6458" s="1">
        <v>27</v>
      </c>
      <c r="D6458" s="1">
        <v>13</v>
      </c>
      <c r="E6458" s="1">
        <v>5</v>
      </c>
      <c r="F6458" s="1">
        <v>0</v>
      </c>
      <c r="G6458">
        <f>VLOOKUP(C6458,reference!$A$1:$E$310,5,FALSE)</f>
        <v>5302080</v>
      </c>
      <c r="H6458" t="str">
        <f>VLOOKUP(C6458,reference!$A$1:$E$310,4,FALSE)</f>
        <v>HAHARU</v>
      </c>
      <c r="I6458" t="str">
        <f>VLOOKUP($D6458,reference!$G$1:$H$25,2,FALSE)</f>
        <v>Pertanian lahan kering  campur semak / kebun campur</v>
      </c>
      <c r="J6458" t="str">
        <f>VLOOKUP($E6458,reference!$G$1:$H$25,2,FALSE)</f>
        <v>Hutan mangrove primer</v>
      </c>
      <c r="K6458" t="str">
        <f t="shared" si="100"/>
        <v>Non Irigasi</v>
      </c>
      <c r="L6458" t="s">
        <v>327</v>
      </c>
    </row>
    <row r="6459" spans="1:12" x14ac:dyDescent="0.25">
      <c r="A6459" s="1">
        <v>6458</v>
      </c>
      <c r="B6459" s="3">
        <v>449</v>
      </c>
      <c r="C6459" s="1">
        <v>302</v>
      </c>
      <c r="D6459" s="1">
        <v>1</v>
      </c>
      <c r="E6459" s="1">
        <v>1</v>
      </c>
      <c r="F6459" s="1">
        <v>0</v>
      </c>
      <c r="G6459">
        <f>VLOOKUP(C6459,reference!$A$1:$E$310,5,FALSE)</f>
        <v>5321110</v>
      </c>
      <c r="H6459" t="str">
        <f>VLOOKUP(C6459,reference!$A$1:$E$310,4,FALSE)</f>
        <v>KOBALIMA</v>
      </c>
      <c r="I6459" t="str">
        <f>VLOOKUP($D6459,reference!$G$1:$H$25,2,FALSE)</f>
        <v>Hutan lahan kering primer</v>
      </c>
      <c r="J6459" t="str">
        <f>VLOOKUP($E6459,reference!$G$1:$H$25,2,FALSE)</f>
        <v>Hutan lahan kering primer</v>
      </c>
      <c r="K6459" t="str">
        <f t="shared" si="100"/>
        <v>Non Irigasi</v>
      </c>
      <c r="L6459" t="s">
        <v>327</v>
      </c>
    </row>
    <row r="6460" spans="1:12" x14ac:dyDescent="0.25">
      <c r="A6460" s="1">
        <v>6459</v>
      </c>
      <c r="B6460" s="3">
        <v>8</v>
      </c>
      <c r="C6460" s="1">
        <v>302</v>
      </c>
      <c r="D6460" s="1">
        <v>1</v>
      </c>
      <c r="E6460" s="1">
        <v>9</v>
      </c>
      <c r="F6460" s="1">
        <v>0</v>
      </c>
      <c r="G6460">
        <f>VLOOKUP(C6460,reference!$A$1:$E$310,5,FALSE)</f>
        <v>5321110</v>
      </c>
      <c r="H6460" t="str">
        <f>VLOOKUP(C6460,reference!$A$1:$E$310,4,FALSE)</f>
        <v>KOBALIMA</v>
      </c>
      <c r="I6460" t="str">
        <f>VLOOKUP($D6460,reference!$G$1:$H$25,2,FALSE)</f>
        <v>Hutan lahan kering primer</v>
      </c>
      <c r="J6460" t="str">
        <f>VLOOKUP($E6460,reference!$G$1:$H$25,2,FALSE)</f>
        <v>Semak belukar</v>
      </c>
      <c r="K6460" t="str">
        <f t="shared" si="100"/>
        <v>Non Irigasi</v>
      </c>
      <c r="L6460" t="s">
        <v>328</v>
      </c>
    </row>
    <row r="6461" spans="1:12" x14ac:dyDescent="0.25">
      <c r="A6461" s="1">
        <v>6460</v>
      </c>
      <c r="B6461" s="3">
        <v>680</v>
      </c>
      <c r="C6461" s="1">
        <v>269</v>
      </c>
      <c r="D6461" s="1">
        <v>13</v>
      </c>
      <c r="E6461" s="1">
        <v>2</v>
      </c>
      <c r="F6461" s="1">
        <v>0</v>
      </c>
      <c r="G6461">
        <f>VLOOKUP(C6461,reference!$A$1:$E$310,5,FALSE)</f>
        <v>5317081</v>
      </c>
      <c r="H6461" t="str">
        <f>VLOOKUP(C6461,reference!$A$1:$E$310,4,FALSE)</f>
        <v>KOTA TAMBOLAKA</v>
      </c>
      <c r="I6461" t="str">
        <f>VLOOKUP($D6461,reference!$G$1:$H$25,2,FALSE)</f>
        <v>Pertanian lahan kering  campur semak / kebun campur</v>
      </c>
      <c r="J6461" t="str">
        <f>VLOOKUP($E6461,reference!$G$1:$H$25,2,FALSE)</f>
        <v>Hutan lahan kering sekunder / bekas tebangan</v>
      </c>
      <c r="K6461" t="str">
        <f t="shared" si="100"/>
        <v>Non Irigasi</v>
      </c>
      <c r="L6461" t="s">
        <v>327</v>
      </c>
    </row>
    <row r="6462" spans="1:12" x14ac:dyDescent="0.25">
      <c r="A6462" s="1">
        <v>6461</v>
      </c>
      <c r="B6462" s="3">
        <v>3</v>
      </c>
      <c r="C6462" s="1">
        <v>302</v>
      </c>
      <c r="D6462" s="1">
        <v>2</v>
      </c>
      <c r="E6462" s="1">
        <v>20</v>
      </c>
      <c r="F6462" s="1">
        <v>0</v>
      </c>
      <c r="G6462">
        <f>VLOOKUP(C6462,reference!$A$1:$E$310,5,FALSE)</f>
        <v>5321110</v>
      </c>
      <c r="H6462" t="str">
        <f>VLOOKUP(C6462,reference!$A$1:$E$310,4,FALSE)</f>
        <v>KOBALIMA</v>
      </c>
      <c r="I6462" t="str">
        <f>VLOOKUP($D6462,reference!$G$1:$H$25,2,FALSE)</f>
        <v>Hutan lahan kering sekunder / bekas tebangan</v>
      </c>
      <c r="J6462" t="str">
        <f>VLOOKUP($E6462,reference!$G$1:$H$25,2,FALSE)</f>
        <v>Tubuh air</v>
      </c>
      <c r="K6462" t="str">
        <f t="shared" si="100"/>
        <v>Non Irigasi</v>
      </c>
      <c r="L6462" t="s">
        <v>328</v>
      </c>
    </row>
    <row r="6463" spans="1:12" x14ac:dyDescent="0.25">
      <c r="A6463" s="1">
        <v>6462</v>
      </c>
      <c r="B6463" s="3">
        <v>2</v>
      </c>
      <c r="C6463" s="1">
        <v>262</v>
      </c>
      <c r="D6463" s="1">
        <v>13</v>
      </c>
      <c r="E6463" s="1">
        <v>11</v>
      </c>
      <c r="F6463" s="1">
        <v>0</v>
      </c>
      <c r="G6463">
        <f>VLOOKUP(C6463,reference!$A$1:$E$310,5,FALSE)</f>
        <v>5317030</v>
      </c>
      <c r="H6463" t="str">
        <f>VLOOKUP(C6463,reference!$A$1:$E$310,4,FALSE)</f>
        <v>KODI UTARA</v>
      </c>
      <c r="I6463" t="str">
        <f>VLOOKUP($D6463,reference!$G$1:$H$25,2,FALSE)</f>
        <v>Pertanian lahan kering  campur semak / kebun campur</v>
      </c>
      <c r="J6463" t="str">
        <f>VLOOKUP($E6463,reference!$G$1:$H$25,2,FALSE)</f>
        <v>Savanna / Padang rumput</v>
      </c>
      <c r="K6463" t="str">
        <f t="shared" si="100"/>
        <v>Non Irigasi</v>
      </c>
      <c r="L6463" t="s">
        <v>327</v>
      </c>
    </row>
    <row r="6464" spans="1:12" x14ac:dyDescent="0.25">
      <c r="A6464" s="1">
        <v>6463</v>
      </c>
      <c r="B6464" s="3">
        <v>140</v>
      </c>
      <c r="C6464" s="1">
        <v>262</v>
      </c>
      <c r="D6464" s="1">
        <v>9</v>
      </c>
      <c r="E6464" s="1">
        <v>11</v>
      </c>
      <c r="F6464" s="1">
        <v>0</v>
      </c>
      <c r="G6464">
        <f>VLOOKUP(C6464,reference!$A$1:$E$310,5,FALSE)</f>
        <v>5317030</v>
      </c>
      <c r="H6464" t="str">
        <f>VLOOKUP(C6464,reference!$A$1:$E$310,4,FALSE)</f>
        <v>KODI UTARA</v>
      </c>
      <c r="I6464" t="str">
        <f>VLOOKUP($D6464,reference!$G$1:$H$25,2,FALSE)</f>
        <v>Semak belukar</v>
      </c>
      <c r="J6464" t="str">
        <f>VLOOKUP($E6464,reference!$G$1:$H$25,2,FALSE)</f>
        <v>Savanna / Padang rumput</v>
      </c>
      <c r="K6464" t="str">
        <f t="shared" si="100"/>
        <v>Non Irigasi</v>
      </c>
      <c r="L6464" t="s">
        <v>327</v>
      </c>
    </row>
    <row r="6465" spans="1:12" x14ac:dyDescent="0.25">
      <c r="A6465" s="1">
        <v>6464</v>
      </c>
      <c r="B6465" s="3">
        <v>25</v>
      </c>
      <c r="C6465" s="1">
        <v>269</v>
      </c>
      <c r="D6465" s="1">
        <v>9</v>
      </c>
      <c r="E6465" s="1">
        <v>2</v>
      </c>
      <c r="F6465" s="1">
        <v>0</v>
      </c>
      <c r="G6465">
        <f>VLOOKUP(C6465,reference!$A$1:$E$310,5,FALSE)</f>
        <v>5317081</v>
      </c>
      <c r="H6465" t="str">
        <f>VLOOKUP(C6465,reference!$A$1:$E$310,4,FALSE)</f>
        <v>KOTA TAMBOLAKA</v>
      </c>
      <c r="I6465" t="str">
        <f>VLOOKUP($D6465,reference!$G$1:$H$25,2,FALSE)</f>
        <v>Semak belukar</v>
      </c>
      <c r="J6465" t="str">
        <f>VLOOKUP($E6465,reference!$G$1:$H$25,2,FALSE)</f>
        <v>Hutan lahan kering sekunder / bekas tebangan</v>
      </c>
      <c r="K6465" t="str">
        <f t="shared" si="100"/>
        <v>Non Irigasi</v>
      </c>
      <c r="L6465" t="s">
        <v>327</v>
      </c>
    </row>
    <row r="6466" spans="1:12" x14ac:dyDescent="0.25">
      <c r="A6466" s="1">
        <v>6465</v>
      </c>
      <c r="B6466" s="3">
        <v>272</v>
      </c>
      <c r="C6466" s="1">
        <v>269</v>
      </c>
      <c r="D6466" s="1">
        <v>9</v>
      </c>
      <c r="E6466" s="1">
        <v>13</v>
      </c>
      <c r="F6466" s="1">
        <v>0</v>
      </c>
      <c r="G6466">
        <f>VLOOKUP(C6466,reference!$A$1:$E$310,5,FALSE)</f>
        <v>5317081</v>
      </c>
      <c r="H6466" t="str">
        <f>VLOOKUP(C6466,reference!$A$1:$E$310,4,FALSE)</f>
        <v>KOTA TAMBOLAKA</v>
      </c>
      <c r="I6466" t="str">
        <f>VLOOKUP($D6466,reference!$G$1:$H$25,2,FALSE)</f>
        <v>Semak belukar</v>
      </c>
      <c r="J6466" t="str">
        <f>VLOOKUP($E6466,reference!$G$1:$H$25,2,FALSE)</f>
        <v>Pertanian lahan kering  campur semak / kebun campur</v>
      </c>
      <c r="K6466" t="str">
        <f t="shared" si="100"/>
        <v>Non Irigasi</v>
      </c>
      <c r="L6466" t="s">
        <v>327</v>
      </c>
    </row>
    <row r="6467" spans="1:12" x14ac:dyDescent="0.25">
      <c r="A6467" s="1">
        <v>6466</v>
      </c>
      <c r="B6467" s="3">
        <v>43</v>
      </c>
      <c r="C6467" s="1">
        <v>6</v>
      </c>
      <c r="D6467" s="1">
        <v>18</v>
      </c>
      <c r="E6467" s="1">
        <v>13</v>
      </c>
      <c r="F6467" s="1">
        <v>0</v>
      </c>
      <c r="G6467">
        <f>VLOOKUP(C6467,reference!$A$1:$E$310,5,FALSE)</f>
        <v>5301072</v>
      </c>
      <c r="H6467" t="str">
        <f>VLOOKUP(C6467,reference!$A$1:$E$310,4,FALSE)</f>
        <v>TANA RIGHU</v>
      </c>
      <c r="I6467" t="str">
        <f>VLOOKUP($D6467,reference!$G$1:$H$25,2,FALSE)</f>
        <v>Lahan terbuka</v>
      </c>
      <c r="J6467" t="str">
        <f>VLOOKUP($E6467,reference!$G$1:$H$25,2,FALSE)</f>
        <v>Pertanian lahan kering  campur semak / kebun campur</v>
      </c>
      <c r="K6467" t="str">
        <f t="shared" ref="K6467:K6530" si="101">IF(F6467=0,"Non Irigasi","Buffer Irigasi")</f>
        <v>Non Irigasi</v>
      </c>
      <c r="L6467" t="s">
        <v>327</v>
      </c>
    </row>
    <row r="6468" spans="1:12" x14ac:dyDescent="0.25">
      <c r="A6468" s="1">
        <v>6467</v>
      </c>
      <c r="B6468" s="3">
        <v>3</v>
      </c>
      <c r="C6468" s="1">
        <v>257</v>
      </c>
      <c r="D6468" s="1">
        <v>13</v>
      </c>
      <c r="E6468" s="1">
        <v>7</v>
      </c>
      <c r="F6468" s="1">
        <v>0</v>
      </c>
      <c r="G6468">
        <f>VLOOKUP(C6468,reference!$A$1:$E$310,5,FALSE)</f>
        <v>5316030</v>
      </c>
      <c r="H6468" t="str">
        <f>VLOOKUP(C6468,reference!$A$1:$E$310,4,FALSE)</f>
        <v>UMBU RATU NGGAY</v>
      </c>
      <c r="I6468" t="str">
        <f>VLOOKUP($D6468,reference!$G$1:$H$25,2,FALSE)</f>
        <v>Pertanian lahan kering  campur semak / kebun campur</v>
      </c>
      <c r="J6468" t="str">
        <f>VLOOKUP($E6468,reference!$G$1:$H$25,2,FALSE)</f>
        <v>Hutan tanaman</v>
      </c>
      <c r="K6468" t="str">
        <f t="shared" si="101"/>
        <v>Non Irigasi</v>
      </c>
      <c r="L6468" t="s">
        <v>327</v>
      </c>
    </row>
    <row r="6469" spans="1:12" x14ac:dyDescent="0.25">
      <c r="A6469" s="1">
        <v>6468</v>
      </c>
      <c r="B6469" s="3">
        <v>13</v>
      </c>
      <c r="C6469" s="1">
        <v>100</v>
      </c>
      <c r="D6469" s="1">
        <v>13</v>
      </c>
      <c r="E6469" s="1">
        <v>2</v>
      </c>
      <c r="F6469" s="1">
        <v>0</v>
      </c>
      <c r="G6469">
        <f>VLOOKUP(C6469,reference!$A$1:$E$310,5,FALSE)</f>
        <v>5305042</v>
      </c>
      <c r="H6469" t="str">
        <f>VLOOKUP(C6469,reference!$A$1:$E$310,4,FALSE)</f>
        <v>INSANA BARAT</v>
      </c>
      <c r="I6469" t="str">
        <f>VLOOKUP($D6469,reference!$G$1:$H$25,2,FALSE)</f>
        <v>Pertanian lahan kering  campur semak / kebun campur</v>
      </c>
      <c r="J6469" t="str">
        <f>VLOOKUP($E6469,reference!$G$1:$H$25,2,FALSE)</f>
        <v>Hutan lahan kering sekunder / bekas tebangan</v>
      </c>
      <c r="K6469" t="str">
        <f t="shared" si="101"/>
        <v>Non Irigasi</v>
      </c>
      <c r="L6469" t="s">
        <v>327</v>
      </c>
    </row>
    <row r="6470" spans="1:12" x14ac:dyDescent="0.25">
      <c r="A6470" s="1">
        <v>6469</v>
      </c>
      <c r="B6470" s="3">
        <v>1533</v>
      </c>
      <c r="C6470" s="1">
        <v>302</v>
      </c>
      <c r="D6470" s="1">
        <v>12</v>
      </c>
      <c r="E6470" s="1">
        <v>14</v>
      </c>
      <c r="F6470" s="1">
        <v>0</v>
      </c>
      <c r="G6470">
        <f>VLOOKUP(C6470,reference!$A$1:$E$310,5,FALSE)</f>
        <v>5321110</v>
      </c>
      <c r="H6470" t="str">
        <f>VLOOKUP(C6470,reference!$A$1:$E$310,4,FALSE)</f>
        <v>KOBALIMA</v>
      </c>
      <c r="I6470" t="str">
        <f>VLOOKUP($D6470,reference!$G$1:$H$25,2,FALSE)</f>
        <v>Pertanian lahan kering</v>
      </c>
      <c r="J6470" t="str">
        <f>VLOOKUP($E6470,reference!$G$1:$H$25,2,FALSE)</f>
        <v>Sawah</v>
      </c>
      <c r="K6470" t="str">
        <f t="shared" si="101"/>
        <v>Non Irigasi</v>
      </c>
      <c r="L6470" t="s">
        <v>327</v>
      </c>
    </row>
    <row r="6471" spans="1:12" x14ac:dyDescent="0.25">
      <c r="A6471" s="1">
        <v>6470</v>
      </c>
      <c r="B6471" s="3">
        <v>856</v>
      </c>
      <c r="C6471" s="1">
        <v>262</v>
      </c>
      <c r="D6471" s="1">
        <v>13</v>
      </c>
      <c r="E6471" s="1">
        <v>13</v>
      </c>
      <c r="F6471" s="1">
        <v>0</v>
      </c>
      <c r="G6471">
        <f>VLOOKUP(C6471,reference!$A$1:$E$310,5,FALSE)</f>
        <v>5317030</v>
      </c>
      <c r="H6471" t="str">
        <f>VLOOKUP(C6471,reference!$A$1:$E$310,4,FALSE)</f>
        <v>KODI UTARA</v>
      </c>
      <c r="I6471" t="str">
        <f>VLOOKUP($D6471,reference!$G$1:$H$25,2,FALSE)</f>
        <v>Pertanian lahan kering  campur semak / kebun campur</v>
      </c>
      <c r="J6471" t="str">
        <f>VLOOKUP($E6471,reference!$G$1:$H$25,2,FALSE)</f>
        <v>Pertanian lahan kering  campur semak / kebun campur</v>
      </c>
      <c r="K6471" t="str">
        <f t="shared" si="101"/>
        <v>Non Irigasi</v>
      </c>
      <c r="L6471" t="s">
        <v>327</v>
      </c>
    </row>
    <row r="6472" spans="1:12" x14ac:dyDescent="0.25">
      <c r="A6472" s="1">
        <v>6471</v>
      </c>
      <c r="B6472" s="3">
        <v>3291</v>
      </c>
      <c r="C6472" s="1">
        <v>262</v>
      </c>
      <c r="D6472" s="1">
        <v>9</v>
      </c>
      <c r="E6472" s="1">
        <v>13</v>
      </c>
      <c r="F6472" s="1">
        <v>0</v>
      </c>
      <c r="G6472">
        <f>VLOOKUP(C6472,reference!$A$1:$E$310,5,FALSE)</f>
        <v>5317030</v>
      </c>
      <c r="H6472" t="str">
        <f>VLOOKUP(C6472,reference!$A$1:$E$310,4,FALSE)</f>
        <v>KODI UTARA</v>
      </c>
      <c r="I6472" t="str">
        <f>VLOOKUP($D6472,reference!$G$1:$H$25,2,FALSE)</f>
        <v>Semak belukar</v>
      </c>
      <c r="J6472" t="str">
        <f>VLOOKUP($E6472,reference!$G$1:$H$25,2,FALSE)</f>
        <v>Pertanian lahan kering  campur semak / kebun campur</v>
      </c>
      <c r="K6472" t="str">
        <f t="shared" si="101"/>
        <v>Non Irigasi</v>
      </c>
      <c r="L6472" t="s">
        <v>327</v>
      </c>
    </row>
    <row r="6473" spans="1:12" x14ac:dyDescent="0.25">
      <c r="A6473" s="1">
        <v>6472</v>
      </c>
      <c r="B6473" s="3">
        <v>315</v>
      </c>
      <c r="C6473" s="1">
        <v>87</v>
      </c>
      <c r="D6473" s="1">
        <v>2</v>
      </c>
      <c r="E6473" s="1">
        <v>16</v>
      </c>
      <c r="F6473" s="1">
        <v>0</v>
      </c>
      <c r="G6473">
        <f>VLOOKUP(C6473,reference!$A$1:$E$310,5,FALSE)</f>
        <v>5305012</v>
      </c>
      <c r="H6473" t="str">
        <f>VLOOKUP(C6473,reference!$A$1:$E$310,4,FALSE)</f>
        <v>MUSI</v>
      </c>
      <c r="I6473" t="str">
        <f>VLOOKUP($D6473,reference!$G$1:$H$25,2,FALSE)</f>
        <v>Hutan lahan kering sekunder / bekas tebangan</v>
      </c>
      <c r="J6473" t="str">
        <f>VLOOKUP($E6473,reference!$G$1:$H$25,2,FALSE)</f>
        <v>Pemukiman</v>
      </c>
      <c r="K6473" t="str">
        <f t="shared" si="101"/>
        <v>Non Irigasi</v>
      </c>
      <c r="L6473" t="s">
        <v>328</v>
      </c>
    </row>
    <row r="6474" spans="1:12" x14ac:dyDescent="0.25">
      <c r="A6474" s="1">
        <v>6473</v>
      </c>
      <c r="B6474" s="3">
        <v>271</v>
      </c>
      <c r="C6474" s="1">
        <v>91</v>
      </c>
      <c r="D6474" s="1">
        <v>2</v>
      </c>
      <c r="E6474" s="1">
        <v>16</v>
      </c>
      <c r="F6474" s="1">
        <v>0</v>
      </c>
      <c r="G6474">
        <f>VLOOKUP(C6474,reference!$A$1:$E$310,5,FALSE)</f>
        <v>5305022</v>
      </c>
      <c r="H6474" t="str">
        <f>VLOOKUP(C6474,reference!$A$1:$E$310,4,FALSE)</f>
        <v>BIKOMI SELATAN</v>
      </c>
      <c r="I6474" t="str">
        <f>VLOOKUP($D6474,reference!$G$1:$H$25,2,FALSE)</f>
        <v>Hutan lahan kering sekunder / bekas tebangan</v>
      </c>
      <c r="J6474" t="str">
        <f>VLOOKUP($E6474,reference!$G$1:$H$25,2,FALSE)</f>
        <v>Pemukiman</v>
      </c>
      <c r="K6474" t="str">
        <f t="shared" si="101"/>
        <v>Non Irigasi</v>
      </c>
      <c r="L6474" t="s">
        <v>328</v>
      </c>
    </row>
    <row r="6475" spans="1:12" x14ac:dyDescent="0.25">
      <c r="A6475" s="1">
        <v>6474</v>
      </c>
      <c r="B6475" s="3">
        <v>1</v>
      </c>
      <c r="C6475" s="1">
        <v>303</v>
      </c>
      <c r="D6475" s="1">
        <v>20</v>
      </c>
      <c r="E6475" s="1">
        <v>14</v>
      </c>
      <c r="F6475" s="1">
        <v>0</v>
      </c>
      <c r="G6475">
        <f>VLOOKUP(C6475,reference!$A$1:$E$310,5,FALSE)</f>
        <v>5321120</v>
      </c>
      <c r="H6475" t="str">
        <f>VLOOKUP(C6475,reference!$A$1:$E$310,4,FALSE)</f>
        <v>KOBALIMA TIMUR</v>
      </c>
      <c r="I6475" t="str">
        <f>VLOOKUP($D6475,reference!$G$1:$H$25,2,FALSE)</f>
        <v>Tubuh air</v>
      </c>
      <c r="J6475" t="str">
        <f>VLOOKUP($E6475,reference!$G$1:$H$25,2,FALSE)</f>
        <v>Sawah</v>
      </c>
      <c r="K6475" t="str">
        <f t="shared" si="101"/>
        <v>Non Irigasi</v>
      </c>
      <c r="L6475" t="s">
        <v>327</v>
      </c>
    </row>
    <row r="6476" spans="1:12" x14ac:dyDescent="0.25">
      <c r="A6476" s="1">
        <v>6475</v>
      </c>
      <c r="B6476" s="3">
        <v>436</v>
      </c>
      <c r="C6476" s="1">
        <v>264</v>
      </c>
      <c r="D6476" s="1">
        <v>9</v>
      </c>
      <c r="E6476" s="1">
        <v>2</v>
      </c>
      <c r="F6476" s="1">
        <v>0</v>
      </c>
      <c r="G6476">
        <f>VLOOKUP(C6476,reference!$A$1:$E$310,5,FALSE)</f>
        <v>5317050</v>
      </c>
      <c r="H6476" t="str">
        <f>VLOOKUP(C6476,reference!$A$1:$E$310,4,FALSE)</f>
        <v>WEWEWA BARAT</v>
      </c>
      <c r="I6476" t="str">
        <f>VLOOKUP($D6476,reference!$G$1:$H$25,2,FALSE)</f>
        <v>Semak belukar</v>
      </c>
      <c r="J6476" t="str">
        <f>VLOOKUP($E6476,reference!$G$1:$H$25,2,FALSE)</f>
        <v>Hutan lahan kering sekunder / bekas tebangan</v>
      </c>
      <c r="K6476" t="str">
        <f t="shared" si="101"/>
        <v>Non Irigasi</v>
      </c>
      <c r="L6476" t="s">
        <v>327</v>
      </c>
    </row>
    <row r="6477" spans="1:12" x14ac:dyDescent="0.25">
      <c r="A6477" s="1">
        <v>6476</v>
      </c>
      <c r="B6477" s="3">
        <v>29</v>
      </c>
      <c r="C6477" s="1">
        <v>268</v>
      </c>
      <c r="D6477" s="1">
        <v>11</v>
      </c>
      <c r="E6477" s="1">
        <v>2</v>
      </c>
      <c r="F6477" s="1">
        <v>0</v>
      </c>
      <c r="G6477">
        <f>VLOOKUP(C6477,reference!$A$1:$E$310,5,FALSE)</f>
        <v>5317080</v>
      </c>
      <c r="H6477" t="str">
        <f>VLOOKUP(C6477,reference!$A$1:$E$310,4,FALSE)</f>
        <v>LOURA</v>
      </c>
      <c r="I6477" t="str">
        <f>VLOOKUP($D6477,reference!$G$1:$H$25,2,FALSE)</f>
        <v>Savanna / Padang rumput</v>
      </c>
      <c r="J6477" t="str">
        <f>VLOOKUP($E6477,reference!$G$1:$H$25,2,FALSE)</f>
        <v>Hutan lahan kering sekunder / bekas tebangan</v>
      </c>
      <c r="K6477" t="str">
        <f t="shared" si="101"/>
        <v>Non Irigasi</v>
      </c>
      <c r="L6477" t="s">
        <v>327</v>
      </c>
    </row>
    <row r="6478" spans="1:12" x14ac:dyDescent="0.25">
      <c r="A6478" s="1">
        <v>6477</v>
      </c>
      <c r="B6478" s="3">
        <v>14</v>
      </c>
      <c r="C6478" s="1">
        <v>297</v>
      </c>
      <c r="D6478" s="1">
        <v>13</v>
      </c>
      <c r="E6478" s="1">
        <v>2</v>
      </c>
      <c r="F6478" s="1">
        <v>0</v>
      </c>
      <c r="G6478">
        <f>VLOOKUP(C6478,reference!$A$1:$E$310,5,FALSE)</f>
        <v>5321060</v>
      </c>
      <c r="H6478" t="str">
        <f>VLOOKUP(C6478,reference!$A$1:$E$310,4,FALSE)</f>
        <v>SASITA MEAN</v>
      </c>
      <c r="I6478" t="str">
        <f>VLOOKUP($D6478,reference!$G$1:$H$25,2,FALSE)</f>
        <v>Pertanian lahan kering  campur semak / kebun campur</v>
      </c>
      <c r="J6478" t="str">
        <f>VLOOKUP($E6478,reference!$G$1:$H$25,2,FALSE)</f>
        <v>Hutan lahan kering sekunder / bekas tebangan</v>
      </c>
      <c r="K6478" t="str">
        <f t="shared" si="101"/>
        <v>Non Irigasi</v>
      </c>
      <c r="L6478" t="s">
        <v>327</v>
      </c>
    </row>
    <row r="6479" spans="1:12" x14ac:dyDescent="0.25">
      <c r="A6479" s="1">
        <v>6478</v>
      </c>
      <c r="B6479" s="3">
        <v>7</v>
      </c>
      <c r="C6479" s="1">
        <v>301</v>
      </c>
      <c r="D6479" s="1">
        <v>9</v>
      </c>
      <c r="E6479" s="1">
        <v>20</v>
      </c>
      <c r="F6479" s="1">
        <v>0</v>
      </c>
      <c r="G6479">
        <f>VLOOKUP(C6479,reference!$A$1:$E$310,5,FALSE)</f>
        <v>5321100</v>
      </c>
      <c r="H6479" t="str">
        <f>VLOOKUP(C6479,reference!$A$1:$E$310,4,FALSE)</f>
        <v>MALAKA TIMUR</v>
      </c>
      <c r="I6479" t="str">
        <f>VLOOKUP($D6479,reference!$G$1:$H$25,2,FALSE)</f>
        <v>Semak belukar</v>
      </c>
      <c r="J6479" t="str">
        <f>VLOOKUP($E6479,reference!$G$1:$H$25,2,FALSE)</f>
        <v>Tubuh air</v>
      </c>
      <c r="K6479" t="str">
        <f t="shared" si="101"/>
        <v>Non Irigasi</v>
      </c>
      <c r="L6479" t="s">
        <v>327</v>
      </c>
    </row>
    <row r="6480" spans="1:12" x14ac:dyDescent="0.25">
      <c r="A6480" s="1">
        <v>6479</v>
      </c>
      <c r="B6480" s="3">
        <v>1477</v>
      </c>
      <c r="C6480" s="1">
        <v>256</v>
      </c>
      <c r="D6480" s="1">
        <v>11</v>
      </c>
      <c r="E6480" s="1">
        <v>11</v>
      </c>
      <c r="F6480" s="1">
        <v>0</v>
      </c>
      <c r="G6480">
        <f>VLOOKUP(C6480,reference!$A$1:$E$310,5,FALSE)</f>
        <v>5316020</v>
      </c>
      <c r="H6480" t="str">
        <f>VLOOKUP(C6480,reference!$A$1:$E$310,4,FALSE)</f>
        <v>UMBU RATU NGGAY BARAT</v>
      </c>
      <c r="I6480" t="str">
        <f>VLOOKUP($D6480,reference!$G$1:$H$25,2,FALSE)</f>
        <v>Savanna / Padang rumput</v>
      </c>
      <c r="J6480" t="str">
        <f>VLOOKUP($E6480,reference!$G$1:$H$25,2,FALSE)</f>
        <v>Savanna / Padang rumput</v>
      </c>
      <c r="K6480" t="str">
        <f t="shared" si="101"/>
        <v>Non Irigasi</v>
      </c>
      <c r="L6480" t="s">
        <v>327</v>
      </c>
    </row>
    <row r="6481" spans="1:12" x14ac:dyDescent="0.25">
      <c r="A6481" s="1">
        <v>6480</v>
      </c>
      <c r="B6481" s="3">
        <v>1662</v>
      </c>
      <c r="C6481" s="1">
        <v>297</v>
      </c>
      <c r="D6481" s="1">
        <v>2</v>
      </c>
      <c r="E6481" s="1">
        <v>2</v>
      </c>
      <c r="F6481" s="1">
        <v>0</v>
      </c>
      <c r="G6481">
        <f>VLOOKUP(C6481,reference!$A$1:$E$310,5,FALSE)</f>
        <v>5321060</v>
      </c>
      <c r="H6481" t="str">
        <f>VLOOKUP(C6481,reference!$A$1:$E$310,4,FALSE)</f>
        <v>SASITA MEAN</v>
      </c>
      <c r="I6481" t="str">
        <f>VLOOKUP($D6481,reference!$G$1:$H$25,2,FALSE)</f>
        <v>Hutan lahan kering sekunder / bekas tebangan</v>
      </c>
      <c r="J6481" t="str">
        <f>VLOOKUP($E6481,reference!$G$1:$H$25,2,FALSE)</f>
        <v>Hutan lahan kering sekunder / bekas tebangan</v>
      </c>
      <c r="K6481" t="str">
        <f t="shared" si="101"/>
        <v>Non Irigasi</v>
      </c>
      <c r="L6481" t="s">
        <v>327</v>
      </c>
    </row>
    <row r="6482" spans="1:12" x14ac:dyDescent="0.25">
      <c r="A6482" s="1">
        <v>6481</v>
      </c>
      <c r="B6482" s="3">
        <v>72</v>
      </c>
      <c r="C6482" s="1">
        <v>269</v>
      </c>
      <c r="D6482" s="1">
        <v>9</v>
      </c>
      <c r="E6482" s="1">
        <v>11</v>
      </c>
      <c r="F6482" s="1">
        <v>0</v>
      </c>
      <c r="G6482">
        <f>VLOOKUP(C6482,reference!$A$1:$E$310,5,FALSE)</f>
        <v>5317081</v>
      </c>
      <c r="H6482" t="str">
        <f>VLOOKUP(C6482,reference!$A$1:$E$310,4,FALSE)</f>
        <v>KOTA TAMBOLAKA</v>
      </c>
      <c r="I6482" t="str">
        <f>VLOOKUP($D6482,reference!$G$1:$H$25,2,FALSE)</f>
        <v>Semak belukar</v>
      </c>
      <c r="J6482" t="str">
        <f>VLOOKUP($E6482,reference!$G$1:$H$25,2,FALSE)</f>
        <v>Savanna / Padang rumput</v>
      </c>
      <c r="K6482" t="str">
        <f t="shared" si="101"/>
        <v>Non Irigasi</v>
      </c>
      <c r="L6482" t="s">
        <v>327</v>
      </c>
    </row>
    <row r="6483" spans="1:12" x14ac:dyDescent="0.25">
      <c r="A6483" s="1">
        <v>6482</v>
      </c>
      <c r="B6483" s="3">
        <v>75</v>
      </c>
      <c r="C6483" s="1">
        <v>97</v>
      </c>
      <c r="D6483" s="1">
        <v>12</v>
      </c>
      <c r="E6483" s="1">
        <v>9</v>
      </c>
      <c r="F6483" s="1">
        <v>0</v>
      </c>
      <c r="G6483">
        <f>VLOOKUP(C6483,reference!$A$1:$E$310,5,FALSE)</f>
        <v>5305030</v>
      </c>
      <c r="H6483" t="str">
        <f>VLOOKUP(C6483,reference!$A$1:$E$310,4,FALSE)</f>
        <v>KOTA KEFAMENANU</v>
      </c>
      <c r="I6483" t="str">
        <f>VLOOKUP($D6483,reference!$G$1:$H$25,2,FALSE)</f>
        <v>Pertanian lahan kering</v>
      </c>
      <c r="J6483" t="str">
        <f>VLOOKUP($E6483,reference!$G$1:$H$25,2,FALSE)</f>
        <v>Semak belukar</v>
      </c>
      <c r="K6483" t="str">
        <f t="shared" si="101"/>
        <v>Non Irigasi</v>
      </c>
      <c r="L6483" t="s">
        <v>327</v>
      </c>
    </row>
    <row r="6484" spans="1:12" x14ac:dyDescent="0.25">
      <c r="A6484" s="1">
        <v>6483</v>
      </c>
      <c r="B6484" s="3">
        <v>1</v>
      </c>
      <c r="C6484" s="1">
        <v>100</v>
      </c>
      <c r="D6484" s="1">
        <v>13</v>
      </c>
      <c r="E6484" s="1">
        <v>14</v>
      </c>
      <c r="F6484" s="1">
        <v>0</v>
      </c>
      <c r="G6484">
        <f>VLOOKUP(C6484,reference!$A$1:$E$310,5,FALSE)</f>
        <v>5305042</v>
      </c>
      <c r="H6484" t="str">
        <f>VLOOKUP(C6484,reference!$A$1:$E$310,4,FALSE)</f>
        <v>INSANA BARAT</v>
      </c>
      <c r="I6484" t="str">
        <f>VLOOKUP($D6484,reference!$G$1:$H$25,2,FALSE)</f>
        <v>Pertanian lahan kering  campur semak / kebun campur</v>
      </c>
      <c r="J6484" t="str">
        <f>VLOOKUP($E6484,reference!$G$1:$H$25,2,FALSE)</f>
        <v>Sawah</v>
      </c>
      <c r="K6484" t="str">
        <f t="shared" si="101"/>
        <v>Non Irigasi</v>
      </c>
      <c r="L6484" t="s">
        <v>327</v>
      </c>
    </row>
    <row r="6485" spans="1:12" x14ac:dyDescent="0.25">
      <c r="A6485" s="1">
        <v>6484</v>
      </c>
      <c r="B6485" s="3">
        <v>13</v>
      </c>
      <c r="C6485" s="1">
        <v>303</v>
      </c>
      <c r="D6485" s="1">
        <v>0</v>
      </c>
      <c r="E6485" s="1">
        <v>14</v>
      </c>
      <c r="F6485" s="1">
        <v>0</v>
      </c>
      <c r="G6485">
        <f>VLOOKUP(C6485,reference!$A$1:$E$310,5,FALSE)</f>
        <v>5321120</v>
      </c>
      <c r="H6485" t="str">
        <f>VLOOKUP(C6485,reference!$A$1:$E$310,4,FALSE)</f>
        <v>KOBALIMA TIMUR</v>
      </c>
      <c r="I6485" t="str">
        <f>VLOOKUP($D6485,reference!$G$1:$H$25,2,FALSE)</f>
        <v>No data</v>
      </c>
      <c r="J6485" t="str">
        <f>VLOOKUP($E6485,reference!$G$1:$H$25,2,FALSE)</f>
        <v>Sawah</v>
      </c>
      <c r="K6485" t="str">
        <f t="shared" si="101"/>
        <v>Non Irigasi</v>
      </c>
      <c r="L6485" t="s">
        <v>327</v>
      </c>
    </row>
    <row r="6486" spans="1:12" x14ac:dyDescent="0.25">
      <c r="A6486" s="1">
        <v>6485</v>
      </c>
      <c r="B6486" s="3">
        <v>4988</v>
      </c>
      <c r="C6486" s="1">
        <v>256</v>
      </c>
      <c r="D6486" s="1">
        <v>2</v>
      </c>
      <c r="E6486" s="1">
        <v>2</v>
      </c>
      <c r="F6486" s="1">
        <v>0</v>
      </c>
      <c r="G6486">
        <f>VLOOKUP(C6486,reference!$A$1:$E$310,5,FALSE)</f>
        <v>5316020</v>
      </c>
      <c r="H6486" t="str">
        <f>VLOOKUP(C6486,reference!$A$1:$E$310,4,FALSE)</f>
        <v>UMBU RATU NGGAY BARAT</v>
      </c>
      <c r="I6486" t="str">
        <f>VLOOKUP($D6486,reference!$G$1:$H$25,2,FALSE)</f>
        <v>Hutan lahan kering sekunder / bekas tebangan</v>
      </c>
      <c r="J6486" t="str">
        <f>VLOOKUP($E6486,reference!$G$1:$H$25,2,FALSE)</f>
        <v>Hutan lahan kering sekunder / bekas tebangan</v>
      </c>
      <c r="K6486" t="str">
        <f t="shared" si="101"/>
        <v>Non Irigasi</v>
      </c>
      <c r="L6486" t="s">
        <v>327</v>
      </c>
    </row>
    <row r="6487" spans="1:12" x14ac:dyDescent="0.25">
      <c r="A6487" s="1">
        <v>6486</v>
      </c>
      <c r="B6487" s="3">
        <v>237</v>
      </c>
      <c r="C6487" s="1">
        <v>91</v>
      </c>
      <c r="D6487" s="1">
        <v>12</v>
      </c>
      <c r="E6487" s="1">
        <v>13</v>
      </c>
      <c r="F6487" s="1">
        <v>0</v>
      </c>
      <c r="G6487">
        <f>VLOOKUP(C6487,reference!$A$1:$E$310,5,FALSE)</f>
        <v>5305022</v>
      </c>
      <c r="H6487" t="str">
        <f>VLOOKUP(C6487,reference!$A$1:$E$310,4,FALSE)</f>
        <v>BIKOMI SELATAN</v>
      </c>
      <c r="I6487" t="str">
        <f>VLOOKUP($D6487,reference!$G$1:$H$25,2,FALSE)</f>
        <v>Pertanian lahan kering</v>
      </c>
      <c r="J6487" t="str">
        <f>VLOOKUP($E6487,reference!$G$1:$H$25,2,FALSE)</f>
        <v>Pertanian lahan kering  campur semak / kebun campur</v>
      </c>
      <c r="K6487" t="str">
        <f t="shared" si="101"/>
        <v>Non Irigasi</v>
      </c>
      <c r="L6487" t="s">
        <v>327</v>
      </c>
    </row>
    <row r="6488" spans="1:12" x14ac:dyDescent="0.25">
      <c r="A6488" s="1">
        <v>6487</v>
      </c>
      <c r="B6488" s="3">
        <v>45</v>
      </c>
      <c r="C6488" s="1">
        <v>100</v>
      </c>
      <c r="D6488" s="1">
        <v>2</v>
      </c>
      <c r="E6488" s="1">
        <v>14</v>
      </c>
      <c r="F6488" s="1">
        <v>0</v>
      </c>
      <c r="G6488">
        <f>VLOOKUP(C6488,reference!$A$1:$E$310,5,FALSE)</f>
        <v>5305042</v>
      </c>
      <c r="H6488" t="str">
        <f>VLOOKUP(C6488,reference!$A$1:$E$310,4,FALSE)</f>
        <v>INSANA BARAT</v>
      </c>
      <c r="I6488" t="str">
        <f>VLOOKUP($D6488,reference!$G$1:$H$25,2,FALSE)</f>
        <v>Hutan lahan kering sekunder / bekas tebangan</v>
      </c>
      <c r="J6488" t="str">
        <f>VLOOKUP($E6488,reference!$G$1:$H$25,2,FALSE)</f>
        <v>Sawah</v>
      </c>
      <c r="K6488" t="str">
        <f t="shared" si="101"/>
        <v>Non Irigasi</v>
      </c>
      <c r="L6488" t="s">
        <v>328</v>
      </c>
    </row>
    <row r="6489" spans="1:12" x14ac:dyDescent="0.25">
      <c r="A6489" s="1">
        <v>6488</v>
      </c>
      <c r="B6489" s="3">
        <v>639</v>
      </c>
      <c r="C6489" s="1">
        <v>264</v>
      </c>
      <c r="D6489" s="1">
        <v>9</v>
      </c>
      <c r="E6489" s="1">
        <v>11</v>
      </c>
      <c r="F6489" s="1">
        <v>0</v>
      </c>
      <c r="G6489">
        <f>VLOOKUP(C6489,reference!$A$1:$E$310,5,FALSE)</f>
        <v>5317050</v>
      </c>
      <c r="H6489" t="str">
        <f>VLOOKUP(C6489,reference!$A$1:$E$310,4,FALSE)</f>
        <v>WEWEWA BARAT</v>
      </c>
      <c r="I6489" t="str">
        <f>VLOOKUP($D6489,reference!$G$1:$H$25,2,FALSE)</f>
        <v>Semak belukar</v>
      </c>
      <c r="J6489" t="str">
        <f>VLOOKUP($E6489,reference!$G$1:$H$25,2,FALSE)</f>
        <v>Savanna / Padang rumput</v>
      </c>
      <c r="K6489" t="str">
        <f t="shared" si="101"/>
        <v>Non Irigasi</v>
      </c>
      <c r="L6489" t="s">
        <v>327</v>
      </c>
    </row>
    <row r="6490" spans="1:12" x14ac:dyDescent="0.25">
      <c r="A6490" s="1">
        <v>6489</v>
      </c>
      <c r="B6490" s="3">
        <v>293</v>
      </c>
      <c r="C6490" s="1">
        <v>256</v>
      </c>
      <c r="D6490" s="1">
        <v>11</v>
      </c>
      <c r="E6490" s="1">
        <v>2</v>
      </c>
      <c r="F6490" s="1">
        <v>0</v>
      </c>
      <c r="G6490">
        <f>VLOOKUP(C6490,reference!$A$1:$E$310,5,FALSE)</f>
        <v>5316020</v>
      </c>
      <c r="H6490" t="str">
        <f>VLOOKUP(C6490,reference!$A$1:$E$310,4,FALSE)</f>
        <v>UMBU RATU NGGAY BARAT</v>
      </c>
      <c r="I6490" t="str">
        <f>VLOOKUP($D6490,reference!$G$1:$H$25,2,FALSE)</f>
        <v>Savanna / Padang rumput</v>
      </c>
      <c r="J6490" t="str">
        <f>VLOOKUP($E6490,reference!$G$1:$H$25,2,FALSE)</f>
        <v>Hutan lahan kering sekunder / bekas tebangan</v>
      </c>
      <c r="K6490" t="str">
        <f t="shared" si="101"/>
        <v>Non Irigasi</v>
      </c>
      <c r="L6490" t="s">
        <v>327</v>
      </c>
    </row>
    <row r="6491" spans="1:12" x14ac:dyDescent="0.25">
      <c r="A6491" s="1">
        <v>6490</v>
      </c>
      <c r="B6491" s="3">
        <v>848</v>
      </c>
      <c r="C6491" s="1">
        <v>97</v>
      </c>
      <c r="D6491" s="1">
        <v>12</v>
      </c>
      <c r="E6491" s="1">
        <v>11</v>
      </c>
      <c r="F6491" s="1">
        <v>0</v>
      </c>
      <c r="G6491">
        <f>VLOOKUP(C6491,reference!$A$1:$E$310,5,FALSE)</f>
        <v>5305030</v>
      </c>
      <c r="H6491" t="str">
        <f>VLOOKUP(C6491,reference!$A$1:$E$310,4,FALSE)</f>
        <v>KOTA KEFAMENANU</v>
      </c>
      <c r="I6491" t="str">
        <f>VLOOKUP($D6491,reference!$G$1:$H$25,2,FALSE)</f>
        <v>Pertanian lahan kering</v>
      </c>
      <c r="J6491" t="str">
        <f>VLOOKUP($E6491,reference!$G$1:$H$25,2,FALSE)</f>
        <v>Savanna / Padang rumput</v>
      </c>
      <c r="K6491" t="str">
        <f t="shared" si="101"/>
        <v>Non Irigasi</v>
      </c>
      <c r="L6491" t="s">
        <v>327</v>
      </c>
    </row>
    <row r="6492" spans="1:12" x14ac:dyDescent="0.25">
      <c r="A6492" s="1">
        <v>6491</v>
      </c>
      <c r="B6492" s="3">
        <v>63</v>
      </c>
      <c r="C6492" s="1">
        <v>6</v>
      </c>
      <c r="D6492" s="1">
        <v>13</v>
      </c>
      <c r="E6492" s="1">
        <v>14</v>
      </c>
      <c r="F6492" s="1">
        <v>0</v>
      </c>
      <c r="G6492">
        <f>VLOOKUP(C6492,reference!$A$1:$E$310,5,FALSE)</f>
        <v>5301072</v>
      </c>
      <c r="H6492" t="str">
        <f>VLOOKUP(C6492,reference!$A$1:$E$310,4,FALSE)</f>
        <v>TANA RIGHU</v>
      </c>
      <c r="I6492" t="str">
        <f>VLOOKUP($D6492,reference!$G$1:$H$25,2,FALSE)</f>
        <v>Pertanian lahan kering  campur semak / kebun campur</v>
      </c>
      <c r="J6492" t="str">
        <f>VLOOKUP($E6492,reference!$G$1:$H$25,2,FALSE)</f>
        <v>Sawah</v>
      </c>
      <c r="K6492" t="str">
        <f t="shared" si="101"/>
        <v>Non Irigasi</v>
      </c>
      <c r="L6492" t="s">
        <v>327</v>
      </c>
    </row>
    <row r="6493" spans="1:12" x14ac:dyDescent="0.25">
      <c r="A6493" s="1">
        <v>6492</v>
      </c>
      <c r="B6493" s="3">
        <v>37</v>
      </c>
      <c r="C6493" s="1">
        <v>50</v>
      </c>
      <c r="D6493" s="1">
        <v>9</v>
      </c>
      <c r="E6493" s="1">
        <v>20</v>
      </c>
      <c r="F6493" s="1">
        <v>0</v>
      </c>
      <c r="G6493">
        <f>VLOOKUP(C6493,reference!$A$1:$E$310,5,FALSE)</f>
        <v>5303190</v>
      </c>
      <c r="H6493" t="str">
        <f>VLOOKUP(C6493,reference!$A$1:$E$310,4,FALSE)</f>
        <v>AMFOANG UTARA</v>
      </c>
      <c r="I6493" t="str">
        <f>VLOOKUP($D6493,reference!$G$1:$H$25,2,FALSE)</f>
        <v>Semak belukar</v>
      </c>
      <c r="J6493" t="str">
        <f>VLOOKUP($E6493,reference!$G$1:$H$25,2,FALSE)</f>
        <v>Tubuh air</v>
      </c>
      <c r="K6493" t="str">
        <f t="shared" si="101"/>
        <v>Non Irigasi</v>
      </c>
      <c r="L6493" t="s">
        <v>327</v>
      </c>
    </row>
    <row r="6494" spans="1:12" x14ac:dyDescent="0.25">
      <c r="A6494" s="1">
        <v>6493</v>
      </c>
      <c r="B6494" s="3">
        <v>444</v>
      </c>
      <c r="C6494" s="1">
        <v>91</v>
      </c>
      <c r="D6494" s="1">
        <v>2</v>
      </c>
      <c r="E6494" s="1">
        <v>13</v>
      </c>
      <c r="F6494" s="1">
        <v>0</v>
      </c>
      <c r="G6494">
        <f>VLOOKUP(C6494,reference!$A$1:$E$310,5,FALSE)</f>
        <v>5305022</v>
      </c>
      <c r="H6494" t="str">
        <f>VLOOKUP(C6494,reference!$A$1:$E$310,4,FALSE)</f>
        <v>BIKOMI SELATAN</v>
      </c>
      <c r="I6494" t="str">
        <f>VLOOKUP($D6494,reference!$G$1:$H$25,2,FALSE)</f>
        <v>Hutan lahan kering sekunder / bekas tebangan</v>
      </c>
      <c r="J6494" t="str">
        <f>VLOOKUP($E6494,reference!$G$1:$H$25,2,FALSE)</f>
        <v>Pertanian lahan kering  campur semak / kebun campur</v>
      </c>
      <c r="K6494" t="str">
        <f t="shared" si="101"/>
        <v>Non Irigasi</v>
      </c>
      <c r="L6494" t="s">
        <v>328</v>
      </c>
    </row>
    <row r="6495" spans="1:12" x14ac:dyDescent="0.25">
      <c r="A6495" s="1">
        <v>6494</v>
      </c>
      <c r="B6495" s="3">
        <v>1030</v>
      </c>
      <c r="C6495" s="1">
        <v>98</v>
      </c>
      <c r="D6495" s="1">
        <v>11</v>
      </c>
      <c r="E6495" s="1">
        <v>11</v>
      </c>
      <c r="F6495" s="1">
        <v>0</v>
      </c>
      <c r="G6495">
        <f>VLOOKUP(C6495,reference!$A$1:$E$310,5,FALSE)</f>
        <v>5305040</v>
      </c>
      <c r="H6495" t="str">
        <f>VLOOKUP(C6495,reference!$A$1:$E$310,4,FALSE)</f>
        <v>INSANA</v>
      </c>
      <c r="I6495" t="str">
        <f>VLOOKUP($D6495,reference!$G$1:$H$25,2,FALSE)</f>
        <v>Savanna / Padang rumput</v>
      </c>
      <c r="J6495" t="str">
        <f>VLOOKUP($E6495,reference!$G$1:$H$25,2,FALSE)</f>
        <v>Savanna / Padang rumput</v>
      </c>
      <c r="K6495" t="str">
        <f t="shared" si="101"/>
        <v>Non Irigasi</v>
      </c>
      <c r="L6495" t="s">
        <v>327</v>
      </c>
    </row>
    <row r="6496" spans="1:12" x14ac:dyDescent="0.25">
      <c r="A6496" s="1">
        <v>6495</v>
      </c>
      <c r="B6496" s="3">
        <v>3</v>
      </c>
      <c r="C6496" s="1">
        <v>301</v>
      </c>
      <c r="D6496" s="1">
        <v>9</v>
      </c>
      <c r="E6496" s="1">
        <v>14</v>
      </c>
      <c r="F6496" s="1">
        <v>0</v>
      </c>
      <c r="G6496">
        <f>VLOOKUP(C6496,reference!$A$1:$E$310,5,FALSE)</f>
        <v>5321100</v>
      </c>
      <c r="H6496" t="str">
        <f>VLOOKUP(C6496,reference!$A$1:$E$310,4,FALSE)</f>
        <v>MALAKA TIMUR</v>
      </c>
      <c r="I6496" t="str">
        <f>VLOOKUP($D6496,reference!$G$1:$H$25,2,FALSE)</f>
        <v>Semak belukar</v>
      </c>
      <c r="J6496" t="str">
        <f>VLOOKUP($E6496,reference!$G$1:$H$25,2,FALSE)</f>
        <v>Sawah</v>
      </c>
      <c r="K6496" t="str">
        <f t="shared" si="101"/>
        <v>Non Irigasi</v>
      </c>
      <c r="L6496" t="s">
        <v>327</v>
      </c>
    </row>
    <row r="6497" spans="1:12" x14ac:dyDescent="0.25">
      <c r="A6497" s="1">
        <v>6496</v>
      </c>
      <c r="B6497" s="3">
        <v>17</v>
      </c>
      <c r="C6497" s="1">
        <v>302</v>
      </c>
      <c r="D6497" s="1">
        <v>1</v>
      </c>
      <c r="E6497" s="1">
        <v>2</v>
      </c>
      <c r="F6497" s="1">
        <v>0</v>
      </c>
      <c r="G6497">
        <f>VLOOKUP(C6497,reference!$A$1:$E$310,5,FALSE)</f>
        <v>5321110</v>
      </c>
      <c r="H6497" t="str">
        <f>VLOOKUP(C6497,reference!$A$1:$E$310,4,FALSE)</f>
        <v>KOBALIMA</v>
      </c>
      <c r="I6497" t="str">
        <f>VLOOKUP($D6497,reference!$G$1:$H$25,2,FALSE)</f>
        <v>Hutan lahan kering primer</v>
      </c>
      <c r="J6497" t="str">
        <f>VLOOKUP($E6497,reference!$G$1:$H$25,2,FALSE)</f>
        <v>Hutan lahan kering sekunder / bekas tebangan</v>
      </c>
      <c r="K6497" t="str">
        <f t="shared" si="101"/>
        <v>Non Irigasi</v>
      </c>
      <c r="L6497" t="s">
        <v>329</v>
      </c>
    </row>
    <row r="6498" spans="1:12" x14ac:dyDescent="0.25">
      <c r="A6498" s="1">
        <v>6497</v>
      </c>
      <c r="B6498" s="3">
        <v>9</v>
      </c>
      <c r="C6498" s="1">
        <v>302</v>
      </c>
      <c r="D6498" s="1">
        <v>1</v>
      </c>
      <c r="E6498" s="1">
        <v>14</v>
      </c>
      <c r="F6498" s="1">
        <v>0</v>
      </c>
      <c r="G6498">
        <f>VLOOKUP(C6498,reference!$A$1:$E$310,5,FALSE)</f>
        <v>5321110</v>
      </c>
      <c r="H6498" t="str">
        <f>VLOOKUP(C6498,reference!$A$1:$E$310,4,FALSE)</f>
        <v>KOBALIMA</v>
      </c>
      <c r="I6498" t="str">
        <f>VLOOKUP($D6498,reference!$G$1:$H$25,2,FALSE)</f>
        <v>Hutan lahan kering primer</v>
      </c>
      <c r="J6498" t="str">
        <f>VLOOKUP($E6498,reference!$G$1:$H$25,2,FALSE)</f>
        <v>Sawah</v>
      </c>
      <c r="K6498" t="str">
        <f t="shared" si="101"/>
        <v>Non Irigasi</v>
      </c>
      <c r="L6498" t="s">
        <v>328</v>
      </c>
    </row>
    <row r="6499" spans="1:12" x14ac:dyDescent="0.25">
      <c r="A6499" s="1">
        <v>6498</v>
      </c>
      <c r="B6499" s="3">
        <v>7788</v>
      </c>
      <c r="C6499" s="1">
        <v>256</v>
      </c>
      <c r="D6499" s="1">
        <v>2</v>
      </c>
      <c r="E6499" s="1">
        <v>11</v>
      </c>
      <c r="F6499" s="1">
        <v>0</v>
      </c>
      <c r="G6499">
        <f>VLOOKUP(C6499,reference!$A$1:$E$310,5,FALSE)</f>
        <v>5316020</v>
      </c>
      <c r="H6499" t="str">
        <f>VLOOKUP(C6499,reference!$A$1:$E$310,4,FALSE)</f>
        <v>UMBU RATU NGGAY BARAT</v>
      </c>
      <c r="I6499" t="str">
        <f>VLOOKUP($D6499,reference!$G$1:$H$25,2,FALSE)</f>
        <v>Hutan lahan kering sekunder / bekas tebangan</v>
      </c>
      <c r="J6499" t="str">
        <f>VLOOKUP($E6499,reference!$G$1:$H$25,2,FALSE)</f>
        <v>Savanna / Padang rumput</v>
      </c>
      <c r="K6499" t="str">
        <f t="shared" si="101"/>
        <v>Non Irigasi</v>
      </c>
      <c r="L6499" t="s">
        <v>328</v>
      </c>
    </row>
    <row r="6500" spans="1:12" x14ac:dyDescent="0.25">
      <c r="A6500" s="1">
        <v>6499</v>
      </c>
      <c r="B6500" s="3">
        <v>46</v>
      </c>
      <c r="C6500" s="1">
        <v>256</v>
      </c>
      <c r="D6500" s="1">
        <v>11</v>
      </c>
      <c r="E6500" s="1">
        <v>1</v>
      </c>
      <c r="F6500" s="1">
        <v>0</v>
      </c>
      <c r="G6500">
        <f>VLOOKUP(C6500,reference!$A$1:$E$310,5,FALSE)</f>
        <v>5316020</v>
      </c>
      <c r="H6500" t="str">
        <f>VLOOKUP(C6500,reference!$A$1:$E$310,4,FALSE)</f>
        <v>UMBU RATU NGGAY BARAT</v>
      </c>
      <c r="I6500" t="str">
        <f>VLOOKUP($D6500,reference!$G$1:$H$25,2,FALSE)</f>
        <v>Savanna / Padang rumput</v>
      </c>
      <c r="J6500" t="str">
        <f>VLOOKUP($E6500,reference!$G$1:$H$25,2,FALSE)</f>
        <v>Hutan lahan kering primer</v>
      </c>
      <c r="K6500" t="str">
        <f t="shared" si="101"/>
        <v>Non Irigasi</v>
      </c>
      <c r="L6500" t="s">
        <v>327</v>
      </c>
    </row>
    <row r="6501" spans="1:12" x14ac:dyDescent="0.25">
      <c r="A6501" s="1">
        <v>6500</v>
      </c>
      <c r="B6501" s="3">
        <v>278</v>
      </c>
      <c r="C6501" s="1">
        <v>100</v>
      </c>
      <c r="D6501" s="1">
        <v>12</v>
      </c>
      <c r="E6501" s="1">
        <v>16</v>
      </c>
      <c r="F6501" s="1">
        <v>0</v>
      </c>
      <c r="G6501">
        <f>VLOOKUP(C6501,reference!$A$1:$E$310,5,FALSE)</f>
        <v>5305042</v>
      </c>
      <c r="H6501" t="str">
        <f>VLOOKUP(C6501,reference!$A$1:$E$310,4,FALSE)</f>
        <v>INSANA BARAT</v>
      </c>
      <c r="I6501" t="str">
        <f>VLOOKUP($D6501,reference!$G$1:$H$25,2,FALSE)</f>
        <v>Pertanian lahan kering</v>
      </c>
      <c r="J6501" t="str">
        <f>VLOOKUP($E6501,reference!$G$1:$H$25,2,FALSE)</f>
        <v>Pemukiman</v>
      </c>
      <c r="K6501" t="str">
        <f t="shared" si="101"/>
        <v>Non Irigasi</v>
      </c>
      <c r="L6501" t="s">
        <v>327</v>
      </c>
    </row>
    <row r="6502" spans="1:12" x14ac:dyDescent="0.25">
      <c r="A6502" s="1">
        <v>6501</v>
      </c>
      <c r="B6502" s="3">
        <v>3768</v>
      </c>
      <c r="C6502" s="1">
        <v>266</v>
      </c>
      <c r="D6502" s="1">
        <v>13</v>
      </c>
      <c r="E6502" s="1">
        <v>2</v>
      </c>
      <c r="F6502" s="1">
        <v>0</v>
      </c>
      <c r="G6502">
        <f>VLOOKUP(C6502,reference!$A$1:$E$310,5,FALSE)</f>
        <v>5317061</v>
      </c>
      <c r="H6502" t="str">
        <f>VLOOKUP(C6502,reference!$A$1:$E$310,4,FALSE)</f>
        <v>WEWEWA TENGAH</v>
      </c>
      <c r="I6502" t="str">
        <f>VLOOKUP($D6502,reference!$G$1:$H$25,2,FALSE)</f>
        <v>Pertanian lahan kering  campur semak / kebun campur</v>
      </c>
      <c r="J6502" t="str">
        <f>VLOOKUP($E6502,reference!$G$1:$H$25,2,FALSE)</f>
        <v>Hutan lahan kering sekunder / bekas tebangan</v>
      </c>
      <c r="K6502" t="str">
        <f t="shared" si="101"/>
        <v>Non Irigasi</v>
      </c>
      <c r="L6502" t="s">
        <v>327</v>
      </c>
    </row>
    <row r="6503" spans="1:12" x14ac:dyDescent="0.25">
      <c r="A6503" s="1">
        <v>6502</v>
      </c>
      <c r="B6503" s="3">
        <v>37</v>
      </c>
      <c r="C6503" s="1">
        <v>52</v>
      </c>
      <c r="D6503" s="1">
        <v>9</v>
      </c>
      <c r="E6503" s="1">
        <v>9</v>
      </c>
      <c r="F6503" s="1">
        <v>0</v>
      </c>
      <c r="G6503">
        <f>VLOOKUP(C6503,reference!$A$1:$E$310,5,FALSE)</f>
        <v>5303192</v>
      </c>
      <c r="H6503" t="str">
        <f>VLOOKUP(C6503,reference!$A$1:$E$310,4,FALSE)</f>
        <v>AMFOANG TIMUR</v>
      </c>
      <c r="I6503" t="str">
        <f>VLOOKUP($D6503,reference!$G$1:$H$25,2,FALSE)</f>
        <v>Semak belukar</v>
      </c>
      <c r="J6503" t="str">
        <f>VLOOKUP($E6503,reference!$G$1:$H$25,2,FALSE)</f>
        <v>Semak belukar</v>
      </c>
      <c r="K6503" t="str">
        <f t="shared" si="101"/>
        <v>Non Irigasi</v>
      </c>
      <c r="L6503" t="s">
        <v>327</v>
      </c>
    </row>
    <row r="6504" spans="1:12" x14ac:dyDescent="0.25">
      <c r="A6504" s="1">
        <v>6503</v>
      </c>
      <c r="B6504" s="3">
        <v>651</v>
      </c>
      <c r="C6504" s="1">
        <v>100</v>
      </c>
      <c r="D6504" s="1">
        <v>12</v>
      </c>
      <c r="E6504" s="1">
        <v>14</v>
      </c>
      <c r="F6504" s="1">
        <v>0</v>
      </c>
      <c r="G6504">
        <f>VLOOKUP(C6504,reference!$A$1:$E$310,5,FALSE)</f>
        <v>5305042</v>
      </c>
      <c r="H6504" t="str">
        <f>VLOOKUP(C6504,reference!$A$1:$E$310,4,FALSE)</f>
        <v>INSANA BARAT</v>
      </c>
      <c r="I6504" t="str">
        <f>VLOOKUP($D6504,reference!$G$1:$H$25,2,FALSE)</f>
        <v>Pertanian lahan kering</v>
      </c>
      <c r="J6504" t="str">
        <f>VLOOKUP($E6504,reference!$G$1:$H$25,2,FALSE)</f>
        <v>Sawah</v>
      </c>
      <c r="K6504" t="str">
        <f t="shared" si="101"/>
        <v>Non Irigasi</v>
      </c>
      <c r="L6504" t="s">
        <v>327</v>
      </c>
    </row>
    <row r="6505" spans="1:12" x14ac:dyDescent="0.25">
      <c r="A6505" s="1">
        <v>6504</v>
      </c>
      <c r="B6505" s="3">
        <v>8</v>
      </c>
      <c r="C6505" s="1">
        <v>98</v>
      </c>
      <c r="D6505" s="1">
        <v>9</v>
      </c>
      <c r="E6505" s="1">
        <v>16</v>
      </c>
      <c r="F6505" s="1">
        <v>0</v>
      </c>
      <c r="G6505">
        <f>VLOOKUP(C6505,reference!$A$1:$E$310,5,FALSE)</f>
        <v>5305040</v>
      </c>
      <c r="H6505" t="str">
        <f>VLOOKUP(C6505,reference!$A$1:$E$310,4,FALSE)</f>
        <v>INSANA</v>
      </c>
      <c r="I6505" t="str">
        <f>VLOOKUP($D6505,reference!$G$1:$H$25,2,FALSE)</f>
        <v>Semak belukar</v>
      </c>
      <c r="J6505" t="str">
        <f>VLOOKUP($E6505,reference!$G$1:$H$25,2,FALSE)</f>
        <v>Pemukiman</v>
      </c>
      <c r="K6505" t="str">
        <f t="shared" si="101"/>
        <v>Non Irigasi</v>
      </c>
      <c r="L6505" t="s">
        <v>327</v>
      </c>
    </row>
    <row r="6506" spans="1:12" x14ac:dyDescent="0.25">
      <c r="A6506" s="1">
        <v>6505</v>
      </c>
      <c r="B6506" s="3">
        <v>57</v>
      </c>
      <c r="C6506" s="1">
        <v>301</v>
      </c>
      <c r="D6506" s="1">
        <v>12</v>
      </c>
      <c r="E6506" s="1">
        <v>13</v>
      </c>
      <c r="F6506" s="1">
        <v>0</v>
      </c>
      <c r="G6506">
        <f>VLOOKUP(C6506,reference!$A$1:$E$310,5,FALSE)</f>
        <v>5321100</v>
      </c>
      <c r="H6506" t="str">
        <f>VLOOKUP(C6506,reference!$A$1:$E$310,4,FALSE)</f>
        <v>MALAKA TIMUR</v>
      </c>
      <c r="I6506" t="str">
        <f>VLOOKUP($D6506,reference!$G$1:$H$25,2,FALSE)</f>
        <v>Pertanian lahan kering</v>
      </c>
      <c r="J6506" t="str">
        <f>VLOOKUP($E6506,reference!$G$1:$H$25,2,FALSE)</f>
        <v>Pertanian lahan kering  campur semak / kebun campur</v>
      </c>
      <c r="K6506" t="str">
        <f t="shared" si="101"/>
        <v>Non Irigasi</v>
      </c>
      <c r="L6506" t="s">
        <v>327</v>
      </c>
    </row>
    <row r="6507" spans="1:12" x14ac:dyDescent="0.25">
      <c r="A6507" s="1">
        <v>6506</v>
      </c>
      <c r="B6507" s="3">
        <v>16</v>
      </c>
      <c r="C6507" s="1">
        <v>302</v>
      </c>
      <c r="D6507" s="1">
        <v>12</v>
      </c>
      <c r="E6507" s="1">
        <v>1</v>
      </c>
      <c r="F6507" s="1">
        <v>0</v>
      </c>
      <c r="G6507">
        <f>VLOOKUP(C6507,reference!$A$1:$E$310,5,FALSE)</f>
        <v>5321110</v>
      </c>
      <c r="H6507" t="str">
        <f>VLOOKUP(C6507,reference!$A$1:$E$310,4,FALSE)</f>
        <v>KOBALIMA</v>
      </c>
      <c r="I6507" t="str">
        <f>VLOOKUP($D6507,reference!$G$1:$H$25,2,FALSE)</f>
        <v>Pertanian lahan kering</v>
      </c>
      <c r="J6507" t="str">
        <f>VLOOKUP($E6507,reference!$G$1:$H$25,2,FALSE)</f>
        <v>Hutan lahan kering primer</v>
      </c>
      <c r="K6507" t="str">
        <f t="shared" si="101"/>
        <v>Non Irigasi</v>
      </c>
      <c r="L6507" t="s">
        <v>327</v>
      </c>
    </row>
    <row r="6508" spans="1:12" x14ac:dyDescent="0.25">
      <c r="A6508" s="1">
        <v>6507</v>
      </c>
      <c r="B6508" s="3">
        <v>214</v>
      </c>
      <c r="C6508" s="1">
        <v>258</v>
      </c>
      <c r="D6508" s="1">
        <v>2</v>
      </c>
      <c r="E6508" s="1">
        <v>12</v>
      </c>
      <c r="F6508" s="1">
        <v>0</v>
      </c>
      <c r="G6508">
        <f>VLOOKUP(C6508,reference!$A$1:$E$310,5,FALSE)</f>
        <v>5316040</v>
      </c>
      <c r="H6508" t="str">
        <f>VLOOKUP(C6508,reference!$A$1:$E$310,4,FALSE)</f>
        <v>MAMBORO</v>
      </c>
      <c r="I6508" t="str">
        <f>VLOOKUP($D6508,reference!$G$1:$H$25,2,FALSE)</f>
        <v>Hutan lahan kering sekunder / bekas tebangan</v>
      </c>
      <c r="J6508" t="str">
        <f>VLOOKUP($E6508,reference!$G$1:$H$25,2,FALSE)</f>
        <v>Pertanian lahan kering</v>
      </c>
      <c r="K6508" t="str">
        <f t="shared" si="101"/>
        <v>Non Irigasi</v>
      </c>
      <c r="L6508" t="s">
        <v>328</v>
      </c>
    </row>
    <row r="6509" spans="1:12" x14ac:dyDescent="0.25">
      <c r="A6509" s="1">
        <v>6508</v>
      </c>
      <c r="B6509" s="3">
        <v>2</v>
      </c>
      <c r="C6509" s="1">
        <v>97</v>
      </c>
      <c r="D6509" s="1">
        <v>12</v>
      </c>
      <c r="E6509" s="1">
        <v>2</v>
      </c>
      <c r="F6509" s="1">
        <v>0</v>
      </c>
      <c r="G6509">
        <f>VLOOKUP(C6509,reference!$A$1:$E$310,5,FALSE)</f>
        <v>5305030</v>
      </c>
      <c r="H6509" t="str">
        <f>VLOOKUP(C6509,reference!$A$1:$E$310,4,FALSE)</f>
        <v>KOTA KEFAMENANU</v>
      </c>
      <c r="I6509" t="str">
        <f>VLOOKUP($D6509,reference!$G$1:$H$25,2,FALSE)</f>
        <v>Pertanian lahan kering</v>
      </c>
      <c r="J6509" t="str">
        <f>VLOOKUP($E6509,reference!$G$1:$H$25,2,FALSE)</f>
        <v>Hutan lahan kering sekunder / bekas tebangan</v>
      </c>
      <c r="K6509" t="str">
        <f t="shared" si="101"/>
        <v>Non Irigasi</v>
      </c>
      <c r="L6509" t="s">
        <v>327</v>
      </c>
    </row>
    <row r="6510" spans="1:12" x14ac:dyDescent="0.25">
      <c r="A6510" s="1">
        <v>6509</v>
      </c>
      <c r="B6510" s="3">
        <v>67</v>
      </c>
      <c r="C6510" s="1">
        <v>100</v>
      </c>
      <c r="D6510" s="1">
        <v>12</v>
      </c>
      <c r="E6510" s="1">
        <v>9</v>
      </c>
      <c r="F6510" s="1">
        <v>0</v>
      </c>
      <c r="G6510">
        <f>VLOOKUP(C6510,reference!$A$1:$E$310,5,FALSE)</f>
        <v>5305042</v>
      </c>
      <c r="H6510" t="str">
        <f>VLOOKUP(C6510,reference!$A$1:$E$310,4,FALSE)</f>
        <v>INSANA BARAT</v>
      </c>
      <c r="I6510" t="str">
        <f>VLOOKUP($D6510,reference!$G$1:$H$25,2,FALSE)</f>
        <v>Pertanian lahan kering</v>
      </c>
      <c r="J6510" t="str">
        <f>VLOOKUP($E6510,reference!$G$1:$H$25,2,FALSE)</f>
        <v>Semak belukar</v>
      </c>
      <c r="K6510" t="str">
        <f t="shared" si="101"/>
        <v>Non Irigasi</v>
      </c>
      <c r="L6510" t="s">
        <v>327</v>
      </c>
    </row>
    <row r="6511" spans="1:12" x14ac:dyDescent="0.25">
      <c r="A6511" s="1">
        <v>6510</v>
      </c>
      <c r="B6511" s="3">
        <v>1</v>
      </c>
      <c r="C6511" s="1">
        <v>98</v>
      </c>
      <c r="D6511" s="1">
        <v>16</v>
      </c>
      <c r="E6511" s="1">
        <v>2</v>
      </c>
      <c r="F6511" s="1">
        <v>0</v>
      </c>
      <c r="G6511">
        <f>VLOOKUP(C6511,reference!$A$1:$E$310,5,FALSE)</f>
        <v>5305040</v>
      </c>
      <c r="H6511" t="str">
        <f>VLOOKUP(C6511,reference!$A$1:$E$310,4,FALSE)</f>
        <v>INSANA</v>
      </c>
      <c r="I6511" t="str">
        <f>VLOOKUP($D6511,reference!$G$1:$H$25,2,FALSE)</f>
        <v>Pemukiman</v>
      </c>
      <c r="J6511" t="str">
        <f>VLOOKUP($E6511,reference!$G$1:$H$25,2,FALSE)</f>
        <v>Hutan lahan kering sekunder / bekas tebangan</v>
      </c>
      <c r="K6511" t="str">
        <f t="shared" si="101"/>
        <v>Non Irigasi</v>
      </c>
      <c r="L6511" t="s">
        <v>327</v>
      </c>
    </row>
    <row r="6512" spans="1:12" x14ac:dyDescent="0.25">
      <c r="A6512" s="1">
        <v>6511</v>
      </c>
      <c r="B6512" s="3">
        <v>39</v>
      </c>
      <c r="C6512" s="1">
        <v>98</v>
      </c>
      <c r="D6512" s="1">
        <v>9</v>
      </c>
      <c r="E6512" s="1">
        <v>12</v>
      </c>
      <c r="F6512" s="1">
        <v>0</v>
      </c>
      <c r="G6512">
        <f>VLOOKUP(C6512,reference!$A$1:$E$310,5,FALSE)</f>
        <v>5305040</v>
      </c>
      <c r="H6512" t="str">
        <f>VLOOKUP(C6512,reference!$A$1:$E$310,4,FALSE)</f>
        <v>INSANA</v>
      </c>
      <c r="I6512" t="str">
        <f>VLOOKUP($D6512,reference!$G$1:$H$25,2,FALSE)</f>
        <v>Semak belukar</v>
      </c>
      <c r="J6512" t="str">
        <f>VLOOKUP($E6512,reference!$G$1:$H$25,2,FALSE)</f>
        <v>Pertanian lahan kering</v>
      </c>
      <c r="K6512" t="str">
        <f t="shared" si="101"/>
        <v>Non Irigasi</v>
      </c>
      <c r="L6512" t="s">
        <v>327</v>
      </c>
    </row>
    <row r="6513" spans="1:12" x14ac:dyDescent="0.25">
      <c r="A6513" s="1">
        <v>6512</v>
      </c>
      <c r="B6513" s="3">
        <v>254</v>
      </c>
      <c r="C6513" s="1">
        <v>100</v>
      </c>
      <c r="D6513" s="1">
        <v>12</v>
      </c>
      <c r="E6513" s="1">
        <v>11</v>
      </c>
      <c r="F6513" s="1">
        <v>0</v>
      </c>
      <c r="G6513">
        <f>VLOOKUP(C6513,reference!$A$1:$E$310,5,FALSE)</f>
        <v>5305042</v>
      </c>
      <c r="H6513" t="str">
        <f>VLOOKUP(C6513,reference!$A$1:$E$310,4,FALSE)</f>
        <v>INSANA BARAT</v>
      </c>
      <c r="I6513" t="str">
        <f>VLOOKUP($D6513,reference!$G$1:$H$25,2,FALSE)</f>
        <v>Pertanian lahan kering</v>
      </c>
      <c r="J6513" t="str">
        <f>VLOOKUP($E6513,reference!$G$1:$H$25,2,FALSE)</f>
        <v>Savanna / Padang rumput</v>
      </c>
      <c r="K6513" t="str">
        <f t="shared" si="101"/>
        <v>Non Irigasi</v>
      </c>
      <c r="L6513" t="s">
        <v>327</v>
      </c>
    </row>
    <row r="6514" spans="1:12" x14ac:dyDescent="0.25">
      <c r="A6514" s="1">
        <v>6513</v>
      </c>
      <c r="B6514" s="3">
        <v>117</v>
      </c>
      <c r="C6514" s="1">
        <v>100</v>
      </c>
      <c r="D6514" s="1">
        <v>2</v>
      </c>
      <c r="E6514" s="1">
        <v>13</v>
      </c>
      <c r="F6514" s="1">
        <v>0</v>
      </c>
      <c r="G6514">
        <f>VLOOKUP(C6514,reference!$A$1:$E$310,5,FALSE)</f>
        <v>5305042</v>
      </c>
      <c r="H6514" t="str">
        <f>VLOOKUP(C6514,reference!$A$1:$E$310,4,FALSE)</f>
        <v>INSANA BARAT</v>
      </c>
      <c r="I6514" t="str">
        <f>VLOOKUP($D6514,reference!$G$1:$H$25,2,FALSE)</f>
        <v>Hutan lahan kering sekunder / bekas tebangan</v>
      </c>
      <c r="J6514" t="str">
        <f>VLOOKUP($E6514,reference!$G$1:$H$25,2,FALSE)</f>
        <v>Pertanian lahan kering  campur semak / kebun campur</v>
      </c>
      <c r="K6514" t="str">
        <f t="shared" si="101"/>
        <v>Non Irigasi</v>
      </c>
      <c r="L6514" t="s">
        <v>328</v>
      </c>
    </row>
    <row r="6515" spans="1:12" x14ac:dyDescent="0.25">
      <c r="A6515" s="1">
        <v>6514</v>
      </c>
      <c r="B6515" s="3">
        <v>79</v>
      </c>
      <c r="C6515" s="1">
        <v>297</v>
      </c>
      <c r="D6515" s="1">
        <v>2</v>
      </c>
      <c r="E6515" s="1">
        <v>7</v>
      </c>
      <c r="F6515" s="1">
        <v>0</v>
      </c>
      <c r="G6515">
        <f>VLOOKUP(C6515,reference!$A$1:$E$310,5,FALSE)</f>
        <v>5321060</v>
      </c>
      <c r="H6515" t="str">
        <f>VLOOKUP(C6515,reference!$A$1:$E$310,4,FALSE)</f>
        <v>SASITA MEAN</v>
      </c>
      <c r="I6515" t="str">
        <f>VLOOKUP($D6515,reference!$G$1:$H$25,2,FALSE)</f>
        <v>Hutan lahan kering sekunder / bekas tebangan</v>
      </c>
      <c r="J6515" t="str">
        <f>VLOOKUP($E6515,reference!$G$1:$H$25,2,FALSE)</f>
        <v>Hutan tanaman</v>
      </c>
      <c r="K6515" t="str">
        <f t="shared" si="101"/>
        <v>Non Irigasi</v>
      </c>
      <c r="L6515" t="s">
        <v>328</v>
      </c>
    </row>
    <row r="6516" spans="1:12" x14ac:dyDescent="0.25">
      <c r="A6516" s="1">
        <v>6515</v>
      </c>
      <c r="B6516" s="3">
        <v>75</v>
      </c>
      <c r="C6516" s="1">
        <v>299</v>
      </c>
      <c r="D6516" s="1">
        <v>2</v>
      </c>
      <c r="E6516" s="1">
        <v>7</v>
      </c>
      <c r="F6516" s="1">
        <v>0</v>
      </c>
      <c r="G6516">
        <f>VLOOKUP(C6516,reference!$A$1:$E$310,5,FALSE)</f>
        <v>5321080</v>
      </c>
      <c r="H6516" t="str">
        <f>VLOOKUP(C6516,reference!$A$1:$E$310,4,FALSE)</f>
        <v>BOTIN LEOBELE</v>
      </c>
      <c r="I6516" t="str">
        <f>VLOOKUP($D6516,reference!$G$1:$H$25,2,FALSE)</f>
        <v>Hutan lahan kering sekunder / bekas tebangan</v>
      </c>
      <c r="J6516" t="str">
        <f>VLOOKUP($E6516,reference!$G$1:$H$25,2,FALSE)</f>
        <v>Hutan tanaman</v>
      </c>
      <c r="K6516" t="str">
        <f t="shared" si="101"/>
        <v>Non Irigasi</v>
      </c>
      <c r="L6516" t="s">
        <v>328</v>
      </c>
    </row>
    <row r="6517" spans="1:12" x14ac:dyDescent="0.25">
      <c r="A6517" s="1">
        <v>6516</v>
      </c>
      <c r="B6517" s="3">
        <v>27</v>
      </c>
      <c r="C6517" s="1">
        <v>301</v>
      </c>
      <c r="D6517" s="1">
        <v>2</v>
      </c>
      <c r="E6517" s="1">
        <v>16</v>
      </c>
      <c r="F6517" s="1">
        <v>0</v>
      </c>
      <c r="G6517">
        <f>VLOOKUP(C6517,reference!$A$1:$E$310,5,FALSE)</f>
        <v>5321100</v>
      </c>
      <c r="H6517" t="str">
        <f>VLOOKUP(C6517,reference!$A$1:$E$310,4,FALSE)</f>
        <v>MALAKA TIMUR</v>
      </c>
      <c r="I6517" t="str">
        <f>VLOOKUP($D6517,reference!$G$1:$H$25,2,FALSE)</f>
        <v>Hutan lahan kering sekunder / bekas tebangan</v>
      </c>
      <c r="J6517" t="str">
        <f>VLOOKUP($E6517,reference!$G$1:$H$25,2,FALSE)</f>
        <v>Pemukiman</v>
      </c>
      <c r="K6517" t="str">
        <f t="shared" si="101"/>
        <v>Non Irigasi</v>
      </c>
      <c r="L6517" t="s">
        <v>328</v>
      </c>
    </row>
    <row r="6518" spans="1:12" x14ac:dyDescent="0.25">
      <c r="A6518" s="1">
        <v>6517</v>
      </c>
      <c r="B6518" s="3">
        <v>306</v>
      </c>
      <c r="C6518" s="1">
        <v>50</v>
      </c>
      <c r="D6518" s="1">
        <v>2</v>
      </c>
      <c r="E6518" s="1">
        <v>12</v>
      </c>
      <c r="F6518" s="1">
        <v>0</v>
      </c>
      <c r="G6518">
        <f>VLOOKUP(C6518,reference!$A$1:$E$310,5,FALSE)</f>
        <v>5303190</v>
      </c>
      <c r="H6518" t="str">
        <f>VLOOKUP(C6518,reference!$A$1:$E$310,4,FALSE)</f>
        <v>AMFOANG UTARA</v>
      </c>
      <c r="I6518" t="str">
        <f>VLOOKUP($D6518,reference!$G$1:$H$25,2,FALSE)</f>
        <v>Hutan lahan kering sekunder / bekas tebangan</v>
      </c>
      <c r="J6518" t="str">
        <f>VLOOKUP($E6518,reference!$G$1:$H$25,2,FALSE)</f>
        <v>Pertanian lahan kering</v>
      </c>
      <c r="K6518" t="str">
        <f t="shared" si="101"/>
        <v>Non Irigasi</v>
      </c>
      <c r="L6518" t="s">
        <v>328</v>
      </c>
    </row>
    <row r="6519" spans="1:12" x14ac:dyDescent="0.25">
      <c r="A6519" s="1">
        <v>6518</v>
      </c>
      <c r="B6519" s="3">
        <v>507</v>
      </c>
      <c r="C6519" s="1">
        <v>50</v>
      </c>
      <c r="D6519" s="1">
        <v>2</v>
      </c>
      <c r="E6519" s="1">
        <v>9</v>
      </c>
      <c r="F6519" s="1">
        <v>0</v>
      </c>
      <c r="G6519">
        <f>VLOOKUP(C6519,reference!$A$1:$E$310,5,FALSE)</f>
        <v>5303190</v>
      </c>
      <c r="H6519" t="str">
        <f>VLOOKUP(C6519,reference!$A$1:$E$310,4,FALSE)</f>
        <v>AMFOANG UTARA</v>
      </c>
      <c r="I6519" t="str">
        <f>VLOOKUP($D6519,reference!$G$1:$H$25,2,FALSE)</f>
        <v>Hutan lahan kering sekunder / bekas tebangan</v>
      </c>
      <c r="J6519" t="str">
        <f>VLOOKUP($E6519,reference!$G$1:$H$25,2,FALSE)</f>
        <v>Semak belukar</v>
      </c>
      <c r="K6519" t="str">
        <f t="shared" si="101"/>
        <v>Non Irigasi</v>
      </c>
      <c r="L6519" t="s">
        <v>328</v>
      </c>
    </row>
    <row r="6520" spans="1:12" x14ac:dyDescent="0.25">
      <c r="A6520" s="1">
        <v>6519</v>
      </c>
      <c r="B6520" s="3">
        <v>12</v>
      </c>
      <c r="C6520" s="1">
        <v>97</v>
      </c>
      <c r="D6520" s="1">
        <v>16</v>
      </c>
      <c r="E6520" s="1">
        <v>11</v>
      </c>
      <c r="F6520" s="1">
        <v>0</v>
      </c>
      <c r="G6520">
        <f>VLOOKUP(C6520,reference!$A$1:$E$310,5,FALSE)</f>
        <v>5305030</v>
      </c>
      <c r="H6520" t="str">
        <f>VLOOKUP(C6520,reference!$A$1:$E$310,4,FALSE)</f>
        <v>KOTA KEFAMENANU</v>
      </c>
      <c r="I6520" t="str">
        <f>VLOOKUP($D6520,reference!$G$1:$H$25,2,FALSE)</f>
        <v>Pemukiman</v>
      </c>
      <c r="J6520" t="str">
        <f>VLOOKUP($E6520,reference!$G$1:$H$25,2,FALSE)</f>
        <v>Savanna / Padang rumput</v>
      </c>
      <c r="K6520" t="str">
        <f t="shared" si="101"/>
        <v>Non Irigasi</v>
      </c>
      <c r="L6520" t="s">
        <v>327</v>
      </c>
    </row>
    <row r="6521" spans="1:12" x14ac:dyDescent="0.25">
      <c r="A6521" s="1">
        <v>6520</v>
      </c>
      <c r="B6521" s="3">
        <v>78</v>
      </c>
      <c r="C6521" s="1">
        <v>98</v>
      </c>
      <c r="D6521" s="1">
        <v>11</v>
      </c>
      <c r="E6521" s="1">
        <v>9</v>
      </c>
      <c r="F6521" s="1">
        <v>0</v>
      </c>
      <c r="G6521">
        <f>VLOOKUP(C6521,reference!$A$1:$E$310,5,FALSE)</f>
        <v>5305040</v>
      </c>
      <c r="H6521" t="str">
        <f>VLOOKUP(C6521,reference!$A$1:$E$310,4,FALSE)</f>
        <v>INSANA</v>
      </c>
      <c r="I6521" t="str">
        <f>VLOOKUP($D6521,reference!$G$1:$H$25,2,FALSE)</f>
        <v>Savanna / Padang rumput</v>
      </c>
      <c r="J6521" t="str">
        <f>VLOOKUP($E6521,reference!$G$1:$H$25,2,FALSE)</f>
        <v>Semak belukar</v>
      </c>
      <c r="K6521" t="str">
        <f t="shared" si="101"/>
        <v>Non Irigasi</v>
      </c>
      <c r="L6521" t="s">
        <v>327</v>
      </c>
    </row>
    <row r="6522" spans="1:12" x14ac:dyDescent="0.25">
      <c r="A6522" s="1">
        <v>6521</v>
      </c>
      <c r="B6522" s="3">
        <v>43</v>
      </c>
      <c r="C6522" s="1">
        <v>296</v>
      </c>
      <c r="D6522" s="1">
        <v>13</v>
      </c>
      <c r="E6522" s="1">
        <v>11</v>
      </c>
      <c r="F6522" s="1">
        <v>0</v>
      </c>
      <c r="G6522">
        <f>VLOOKUP(C6522,reference!$A$1:$E$310,5,FALSE)</f>
        <v>5321050</v>
      </c>
      <c r="H6522" t="str">
        <f>VLOOKUP(C6522,reference!$A$1:$E$310,4,FALSE)</f>
        <v>IO KUFEU</v>
      </c>
      <c r="I6522" t="str">
        <f>VLOOKUP($D6522,reference!$G$1:$H$25,2,FALSE)</f>
        <v>Pertanian lahan kering  campur semak / kebun campur</v>
      </c>
      <c r="J6522" t="str">
        <f>VLOOKUP($E6522,reference!$G$1:$H$25,2,FALSE)</f>
        <v>Savanna / Padang rumput</v>
      </c>
      <c r="K6522" t="str">
        <f t="shared" si="101"/>
        <v>Non Irigasi</v>
      </c>
      <c r="L6522" t="s">
        <v>327</v>
      </c>
    </row>
    <row r="6523" spans="1:12" x14ac:dyDescent="0.25">
      <c r="A6523" s="1">
        <v>6522</v>
      </c>
      <c r="B6523" s="3">
        <v>57</v>
      </c>
      <c r="C6523" s="1">
        <v>296</v>
      </c>
      <c r="D6523" s="1">
        <v>2</v>
      </c>
      <c r="E6523" s="1">
        <v>11</v>
      </c>
      <c r="F6523" s="1">
        <v>0</v>
      </c>
      <c r="G6523">
        <f>VLOOKUP(C6523,reference!$A$1:$E$310,5,FALSE)</f>
        <v>5321050</v>
      </c>
      <c r="H6523" t="str">
        <f>VLOOKUP(C6523,reference!$A$1:$E$310,4,FALSE)</f>
        <v>IO KUFEU</v>
      </c>
      <c r="I6523" t="str">
        <f>VLOOKUP($D6523,reference!$G$1:$H$25,2,FALSE)</f>
        <v>Hutan lahan kering sekunder / bekas tebangan</v>
      </c>
      <c r="J6523" t="str">
        <f>VLOOKUP($E6523,reference!$G$1:$H$25,2,FALSE)</f>
        <v>Savanna / Padang rumput</v>
      </c>
      <c r="K6523" t="str">
        <f t="shared" si="101"/>
        <v>Non Irigasi</v>
      </c>
      <c r="L6523" t="s">
        <v>328</v>
      </c>
    </row>
    <row r="6524" spans="1:12" x14ac:dyDescent="0.25">
      <c r="A6524" s="1">
        <v>6523</v>
      </c>
      <c r="B6524" s="3">
        <v>1203</v>
      </c>
      <c r="C6524" s="1">
        <v>91</v>
      </c>
      <c r="D6524" s="1">
        <v>13</v>
      </c>
      <c r="E6524" s="1">
        <v>13</v>
      </c>
      <c r="F6524" s="1">
        <v>0</v>
      </c>
      <c r="G6524">
        <f>VLOOKUP(C6524,reference!$A$1:$E$310,5,FALSE)</f>
        <v>5305022</v>
      </c>
      <c r="H6524" t="str">
        <f>VLOOKUP(C6524,reference!$A$1:$E$310,4,FALSE)</f>
        <v>BIKOMI SELATAN</v>
      </c>
      <c r="I6524" t="str">
        <f>VLOOKUP($D6524,reference!$G$1:$H$25,2,FALSE)</f>
        <v>Pertanian lahan kering  campur semak / kebun campur</v>
      </c>
      <c r="J6524" t="str">
        <f>VLOOKUP($E6524,reference!$G$1:$H$25,2,FALSE)</f>
        <v>Pertanian lahan kering  campur semak / kebun campur</v>
      </c>
      <c r="K6524" t="str">
        <f t="shared" si="101"/>
        <v>Non Irigasi</v>
      </c>
      <c r="L6524" t="s">
        <v>327</v>
      </c>
    </row>
    <row r="6525" spans="1:12" x14ac:dyDescent="0.25">
      <c r="A6525" s="1">
        <v>6524</v>
      </c>
      <c r="B6525" s="3">
        <v>1378</v>
      </c>
      <c r="C6525" s="1">
        <v>296</v>
      </c>
      <c r="D6525" s="1">
        <v>2</v>
      </c>
      <c r="E6525" s="1">
        <v>14</v>
      </c>
      <c r="F6525" s="1">
        <v>0</v>
      </c>
      <c r="G6525">
        <f>VLOOKUP(C6525,reference!$A$1:$E$310,5,FALSE)</f>
        <v>5321050</v>
      </c>
      <c r="H6525" t="str">
        <f>VLOOKUP(C6525,reference!$A$1:$E$310,4,FALSE)</f>
        <v>IO KUFEU</v>
      </c>
      <c r="I6525" t="str">
        <f>VLOOKUP($D6525,reference!$G$1:$H$25,2,FALSE)</f>
        <v>Hutan lahan kering sekunder / bekas tebangan</v>
      </c>
      <c r="J6525" t="str">
        <f>VLOOKUP($E6525,reference!$G$1:$H$25,2,FALSE)</f>
        <v>Sawah</v>
      </c>
      <c r="K6525" t="str">
        <f t="shared" si="101"/>
        <v>Non Irigasi</v>
      </c>
      <c r="L6525" t="s">
        <v>328</v>
      </c>
    </row>
    <row r="6526" spans="1:12" x14ac:dyDescent="0.25">
      <c r="A6526" s="1">
        <v>6525</v>
      </c>
      <c r="B6526" s="3">
        <v>291</v>
      </c>
      <c r="C6526" s="1">
        <v>297</v>
      </c>
      <c r="D6526" s="1">
        <v>2</v>
      </c>
      <c r="E6526" s="1">
        <v>16</v>
      </c>
      <c r="F6526" s="1">
        <v>0</v>
      </c>
      <c r="G6526">
        <f>VLOOKUP(C6526,reference!$A$1:$E$310,5,FALSE)</f>
        <v>5321060</v>
      </c>
      <c r="H6526" t="str">
        <f>VLOOKUP(C6526,reference!$A$1:$E$310,4,FALSE)</f>
        <v>SASITA MEAN</v>
      </c>
      <c r="I6526" t="str">
        <f>VLOOKUP($D6526,reference!$G$1:$H$25,2,FALSE)</f>
        <v>Hutan lahan kering sekunder / bekas tebangan</v>
      </c>
      <c r="J6526" t="str">
        <f>VLOOKUP($E6526,reference!$G$1:$H$25,2,FALSE)</f>
        <v>Pemukiman</v>
      </c>
      <c r="K6526" t="str">
        <f t="shared" si="101"/>
        <v>Non Irigasi</v>
      </c>
      <c r="L6526" t="s">
        <v>328</v>
      </c>
    </row>
    <row r="6527" spans="1:12" x14ac:dyDescent="0.25">
      <c r="A6527" s="1">
        <v>6526</v>
      </c>
      <c r="B6527" s="3">
        <v>173</v>
      </c>
      <c r="C6527" s="1">
        <v>299</v>
      </c>
      <c r="D6527" s="1">
        <v>2</v>
      </c>
      <c r="E6527" s="1">
        <v>13</v>
      </c>
      <c r="F6527" s="1">
        <v>0</v>
      </c>
      <c r="G6527">
        <f>VLOOKUP(C6527,reference!$A$1:$E$310,5,FALSE)</f>
        <v>5321080</v>
      </c>
      <c r="H6527" t="str">
        <f>VLOOKUP(C6527,reference!$A$1:$E$310,4,FALSE)</f>
        <v>BOTIN LEOBELE</v>
      </c>
      <c r="I6527" t="str">
        <f>VLOOKUP($D6527,reference!$G$1:$H$25,2,FALSE)</f>
        <v>Hutan lahan kering sekunder / bekas tebangan</v>
      </c>
      <c r="J6527" t="str">
        <f>VLOOKUP($E6527,reference!$G$1:$H$25,2,FALSE)</f>
        <v>Pertanian lahan kering  campur semak / kebun campur</v>
      </c>
      <c r="K6527" t="str">
        <f t="shared" si="101"/>
        <v>Non Irigasi</v>
      </c>
      <c r="L6527" t="s">
        <v>328</v>
      </c>
    </row>
    <row r="6528" spans="1:12" x14ac:dyDescent="0.25">
      <c r="A6528" s="1">
        <v>6527</v>
      </c>
      <c r="B6528" s="3">
        <v>3</v>
      </c>
      <c r="C6528" s="1">
        <v>301</v>
      </c>
      <c r="D6528" s="1">
        <v>2</v>
      </c>
      <c r="E6528" s="1">
        <v>7</v>
      </c>
      <c r="F6528" s="1">
        <v>0</v>
      </c>
      <c r="G6528">
        <f>VLOOKUP(C6528,reference!$A$1:$E$310,5,FALSE)</f>
        <v>5321100</v>
      </c>
      <c r="H6528" t="str">
        <f>VLOOKUP(C6528,reference!$A$1:$E$310,4,FALSE)</f>
        <v>MALAKA TIMUR</v>
      </c>
      <c r="I6528" t="str">
        <f>VLOOKUP($D6528,reference!$G$1:$H$25,2,FALSE)</f>
        <v>Hutan lahan kering sekunder / bekas tebangan</v>
      </c>
      <c r="J6528" t="str">
        <f>VLOOKUP($E6528,reference!$G$1:$H$25,2,FALSE)</f>
        <v>Hutan tanaman</v>
      </c>
      <c r="K6528" t="str">
        <f t="shared" si="101"/>
        <v>Non Irigasi</v>
      </c>
      <c r="L6528" t="s">
        <v>328</v>
      </c>
    </row>
    <row r="6529" spans="1:12" x14ac:dyDescent="0.25">
      <c r="A6529" s="1">
        <v>6528</v>
      </c>
      <c r="B6529" s="3">
        <v>2</v>
      </c>
      <c r="C6529" s="1">
        <v>303</v>
      </c>
      <c r="D6529" s="1">
        <v>0</v>
      </c>
      <c r="E6529" s="1">
        <v>1</v>
      </c>
      <c r="F6529" s="1">
        <v>0</v>
      </c>
      <c r="G6529">
        <f>VLOOKUP(C6529,reference!$A$1:$E$310,5,FALSE)</f>
        <v>5321120</v>
      </c>
      <c r="H6529" t="str">
        <f>VLOOKUP(C6529,reference!$A$1:$E$310,4,FALSE)</f>
        <v>KOBALIMA TIMUR</v>
      </c>
      <c r="I6529" t="str">
        <f>VLOOKUP($D6529,reference!$G$1:$H$25,2,FALSE)</f>
        <v>No data</v>
      </c>
      <c r="J6529" t="str">
        <f>VLOOKUP($E6529,reference!$G$1:$H$25,2,FALSE)</f>
        <v>Hutan lahan kering primer</v>
      </c>
      <c r="K6529" t="str">
        <f t="shared" si="101"/>
        <v>Non Irigasi</v>
      </c>
      <c r="L6529" t="s">
        <v>327</v>
      </c>
    </row>
    <row r="6530" spans="1:12" x14ac:dyDescent="0.25">
      <c r="A6530" s="1">
        <v>6529</v>
      </c>
      <c r="B6530" s="3">
        <v>34</v>
      </c>
      <c r="C6530" s="1">
        <v>267</v>
      </c>
      <c r="D6530" s="1">
        <v>11</v>
      </c>
      <c r="E6530" s="1">
        <v>11</v>
      </c>
      <c r="F6530" s="1">
        <v>0</v>
      </c>
      <c r="G6530">
        <f>VLOOKUP(C6530,reference!$A$1:$E$310,5,FALSE)</f>
        <v>5317070</v>
      </c>
      <c r="H6530" t="str">
        <f>VLOOKUP(C6530,reference!$A$1:$E$310,4,FALSE)</f>
        <v>WEWEWA UTARA</v>
      </c>
      <c r="I6530" t="str">
        <f>VLOOKUP($D6530,reference!$G$1:$H$25,2,FALSE)</f>
        <v>Savanna / Padang rumput</v>
      </c>
      <c r="J6530" t="str">
        <f>VLOOKUP($E6530,reference!$G$1:$H$25,2,FALSE)</f>
        <v>Savanna / Padang rumput</v>
      </c>
      <c r="K6530" t="str">
        <f t="shared" si="101"/>
        <v>Non Irigasi</v>
      </c>
      <c r="L6530" t="s">
        <v>327</v>
      </c>
    </row>
    <row r="6531" spans="1:12" x14ac:dyDescent="0.25">
      <c r="A6531" s="1">
        <v>6530</v>
      </c>
      <c r="B6531" s="3">
        <v>541</v>
      </c>
      <c r="C6531" s="1">
        <v>296</v>
      </c>
      <c r="D6531" s="1">
        <v>2</v>
      </c>
      <c r="E6531" s="1">
        <v>2</v>
      </c>
      <c r="F6531" s="1">
        <v>0</v>
      </c>
      <c r="G6531">
        <f>VLOOKUP(C6531,reference!$A$1:$E$310,5,FALSE)</f>
        <v>5321050</v>
      </c>
      <c r="H6531" t="str">
        <f>VLOOKUP(C6531,reference!$A$1:$E$310,4,FALSE)</f>
        <v>IO KUFEU</v>
      </c>
      <c r="I6531" t="str">
        <f>VLOOKUP($D6531,reference!$G$1:$H$25,2,FALSE)</f>
        <v>Hutan lahan kering sekunder / bekas tebangan</v>
      </c>
      <c r="J6531" t="str">
        <f>VLOOKUP($E6531,reference!$G$1:$H$25,2,FALSE)</f>
        <v>Hutan lahan kering sekunder / bekas tebangan</v>
      </c>
      <c r="K6531" t="str">
        <f t="shared" ref="K6531:K6594" si="102">IF(F6531=0,"Non Irigasi","Buffer Irigasi")</f>
        <v>Non Irigasi</v>
      </c>
      <c r="L6531" t="s">
        <v>327</v>
      </c>
    </row>
    <row r="6532" spans="1:12" x14ac:dyDescent="0.25">
      <c r="A6532" s="1">
        <v>6531</v>
      </c>
      <c r="B6532" s="3">
        <v>3261</v>
      </c>
      <c r="C6532" s="1">
        <v>266</v>
      </c>
      <c r="D6532" s="1">
        <v>13</v>
      </c>
      <c r="E6532" s="1">
        <v>13</v>
      </c>
      <c r="F6532" s="1">
        <v>0</v>
      </c>
      <c r="G6532">
        <f>VLOOKUP(C6532,reference!$A$1:$E$310,5,FALSE)</f>
        <v>5317061</v>
      </c>
      <c r="H6532" t="str">
        <f>VLOOKUP(C6532,reference!$A$1:$E$310,4,FALSE)</f>
        <v>WEWEWA TENGAH</v>
      </c>
      <c r="I6532" t="str">
        <f>VLOOKUP($D6532,reference!$G$1:$H$25,2,FALSE)</f>
        <v>Pertanian lahan kering  campur semak / kebun campur</v>
      </c>
      <c r="J6532" t="str">
        <f>VLOOKUP($E6532,reference!$G$1:$H$25,2,FALSE)</f>
        <v>Pertanian lahan kering  campur semak / kebun campur</v>
      </c>
      <c r="K6532" t="str">
        <f t="shared" si="102"/>
        <v>Non Irigasi</v>
      </c>
      <c r="L6532" t="s">
        <v>327</v>
      </c>
    </row>
    <row r="6533" spans="1:12" x14ac:dyDescent="0.25">
      <c r="A6533" s="1">
        <v>6532</v>
      </c>
      <c r="B6533" s="3">
        <v>289</v>
      </c>
      <c r="C6533" s="1">
        <v>267</v>
      </c>
      <c r="D6533" s="1">
        <v>13</v>
      </c>
      <c r="E6533" s="1">
        <v>11</v>
      </c>
      <c r="F6533" s="1">
        <v>0</v>
      </c>
      <c r="G6533">
        <f>VLOOKUP(C6533,reference!$A$1:$E$310,5,FALSE)</f>
        <v>5317070</v>
      </c>
      <c r="H6533" t="str">
        <f>VLOOKUP(C6533,reference!$A$1:$E$310,4,FALSE)</f>
        <v>WEWEWA UTARA</v>
      </c>
      <c r="I6533" t="str">
        <f>VLOOKUP($D6533,reference!$G$1:$H$25,2,FALSE)</f>
        <v>Pertanian lahan kering  campur semak / kebun campur</v>
      </c>
      <c r="J6533" t="str">
        <f>VLOOKUP($E6533,reference!$G$1:$H$25,2,FALSE)</f>
        <v>Savanna / Padang rumput</v>
      </c>
      <c r="K6533" t="str">
        <f t="shared" si="102"/>
        <v>Non Irigasi</v>
      </c>
      <c r="L6533" t="s">
        <v>327</v>
      </c>
    </row>
    <row r="6534" spans="1:12" x14ac:dyDescent="0.25">
      <c r="A6534" s="1">
        <v>6533</v>
      </c>
      <c r="B6534" s="3">
        <v>1955</v>
      </c>
      <c r="C6534" s="1">
        <v>6</v>
      </c>
      <c r="D6534" s="1">
        <v>13</v>
      </c>
      <c r="E6534" s="1">
        <v>2</v>
      </c>
      <c r="F6534" s="1">
        <v>0</v>
      </c>
      <c r="G6534">
        <f>VLOOKUP(C6534,reference!$A$1:$E$310,5,FALSE)</f>
        <v>5301072</v>
      </c>
      <c r="H6534" t="str">
        <f>VLOOKUP(C6534,reference!$A$1:$E$310,4,FALSE)</f>
        <v>TANA RIGHU</v>
      </c>
      <c r="I6534" t="str">
        <f>VLOOKUP($D6534,reference!$G$1:$H$25,2,FALSE)</f>
        <v>Pertanian lahan kering  campur semak / kebun campur</v>
      </c>
      <c r="J6534" t="str">
        <f>VLOOKUP($E6534,reference!$G$1:$H$25,2,FALSE)</f>
        <v>Hutan lahan kering sekunder / bekas tebangan</v>
      </c>
      <c r="K6534" t="str">
        <f t="shared" si="102"/>
        <v>Non Irigasi</v>
      </c>
      <c r="L6534" t="s">
        <v>327</v>
      </c>
    </row>
    <row r="6535" spans="1:12" x14ac:dyDescent="0.25">
      <c r="A6535" s="1">
        <v>6534</v>
      </c>
      <c r="B6535" s="3">
        <v>28</v>
      </c>
      <c r="C6535" s="1">
        <v>88</v>
      </c>
      <c r="D6535" s="1">
        <v>9</v>
      </c>
      <c r="E6535" s="1">
        <v>2</v>
      </c>
      <c r="F6535" s="1">
        <v>0</v>
      </c>
      <c r="G6535">
        <f>VLOOKUP(C6535,reference!$A$1:$E$310,5,FALSE)</f>
        <v>5305013</v>
      </c>
      <c r="H6535" t="str">
        <f>VLOOKUP(C6535,reference!$A$1:$E$310,4,FALSE)</f>
        <v>MUTIS</v>
      </c>
      <c r="I6535" t="str">
        <f>VLOOKUP($D6535,reference!$G$1:$H$25,2,FALSE)</f>
        <v>Semak belukar</v>
      </c>
      <c r="J6535" t="str">
        <f>VLOOKUP($E6535,reference!$G$1:$H$25,2,FALSE)</f>
        <v>Hutan lahan kering sekunder / bekas tebangan</v>
      </c>
      <c r="K6535" t="str">
        <f t="shared" si="102"/>
        <v>Non Irigasi</v>
      </c>
      <c r="L6535" t="s">
        <v>327</v>
      </c>
    </row>
    <row r="6536" spans="1:12" x14ac:dyDescent="0.25">
      <c r="A6536" s="1">
        <v>6535</v>
      </c>
      <c r="B6536" s="3">
        <v>206</v>
      </c>
      <c r="C6536" s="1">
        <v>100</v>
      </c>
      <c r="D6536" s="1">
        <v>2</v>
      </c>
      <c r="E6536" s="1">
        <v>1</v>
      </c>
      <c r="F6536" s="1">
        <v>0</v>
      </c>
      <c r="G6536">
        <f>VLOOKUP(C6536,reference!$A$1:$E$310,5,FALSE)</f>
        <v>5305042</v>
      </c>
      <c r="H6536" t="str">
        <f>VLOOKUP(C6536,reference!$A$1:$E$310,4,FALSE)</f>
        <v>INSANA BARAT</v>
      </c>
      <c r="I6536" t="str">
        <f>VLOOKUP($D6536,reference!$G$1:$H$25,2,FALSE)</f>
        <v>Hutan lahan kering sekunder / bekas tebangan</v>
      </c>
      <c r="J6536" t="str">
        <f>VLOOKUP($E6536,reference!$G$1:$H$25,2,FALSE)</f>
        <v>Hutan lahan kering primer</v>
      </c>
      <c r="K6536" t="str">
        <f t="shared" si="102"/>
        <v>Non Irigasi</v>
      </c>
      <c r="L6536" t="s">
        <v>327</v>
      </c>
    </row>
    <row r="6537" spans="1:12" x14ac:dyDescent="0.25">
      <c r="A6537" s="1">
        <v>6536</v>
      </c>
      <c r="B6537" s="3">
        <v>1035</v>
      </c>
      <c r="C6537" s="1">
        <v>299</v>
      </c>
      <c r="D6537" s="1">
        <v>2</v>
      </c>
      <c r="E6537" s="1">
        <v>2</v>
      </c>
      <c r="F6537" s="1">
        <v>0</v>
      </c>
      <c r="G6537">
        <f>VLOOKUP(C6537,reference!$A$1:$E$310,5,FALSE)</f>
        <v>5321080</v>
      </c>
      <c r="H6537" t="str">
        <f>VLOOKUP(C6537,reference!$A$1:$E$310,4,FALSE)</f>
        <v>BOTIN LEOBELE</v>
      </c>
      <c r="I6537" t="str">
        <f>VLOOKUP($D6537,reference!$G$1:$H$25,2,FALSE)</f>
        <v>Hutan lahan kering sekunder / bekas tebangan</v>
      </c>
      <c r="J6537" t="str">
        <f>VLOOKUP($E6537,reference!$G$1:$H$25,2,FALSE)</f>
        <v>Hutan lahan kering sekunder / bekas tebangan</v>
      </c>
      <c r="K6537" t="str">
        <f t="shared" si="102"/>
        <v>Non Irigasi</v>
      </c>
      <c r="L6537" t="s">
        <v>327</v>
      </c>
    </row>
    <row r="6538" spans="1:12" x14ac:dyDescent="0.25">
      <c r="A6538" s="1">
        <v>6537</v>
      </c>
      <c r="B6538" s="3">
        <v>732</v>
      </c>
      <c r="C6538" s="1">
        <v>267</v>
      </c>
      <c r="D6538" s="1">
        <v>13</v>
      </c>
      <c r="E6538" s="1">
        <v>9</v>
      </c>
      <c r="F6538" s="1">
        <v>0</v>
      </c>
      <c r="G6538">
        <f>VLOOKUP(C6538,reference!$A$1:$E$310,5,FALSE)</f>
        <v>5317070</v>
      </c>
      <c r="H6538" t="str">
        <f>VLOOKUP(C6538,reference!$A$1:$E$310,4,FALSE)</f>
        <v>WEWEWA UTARA</v>
      </c>
      <c r="I6538" t="str">
        <f>VLOOKUP($D6538,reference!$G$1:$H$25,2,FALSE)</f>
        <v>Pertanian lahan kering  campur semak / kebun campur</v>
      </c>
      <c r="J6538" t="str">
        <f>VLOOKUP($E6538,reference!$G$1:$H$25,2,FALSE)</f>
        <v>Semak belukar</v>
      </c>
      <c r="K6538" t="str">
        <f t="shared" si="102"/>
        <v>Non Irigasi</v>
      </c>
      <c r="L6538" t="s">
        <v>327</v>
      </c>
    </row>
    <row r="6539" spans="1:12" x14ac:dyDescent="0.25">
      <c r="A6539" s="1">
        <v>6538</v>
      </c>
      <c r="B6539" s="3">
        <v>6</v>
      </c>
      <c r="C6539" s="1">
        <v>100</v>
      </c>
      <c r="D6539" s="1">
        <v>12</v>
      </c>
      <c r="E6539" s="1">
        <v>2</v>
      </c>
      <c r="F6539" s="1">
        <v>0</v>
      </c>
      <c r="G6539">
        <f>VLOOKUP(C6539,reference!$A$1:$E$310,5,FALSE)</f>
        <v>5305042</v>
      </c>
      <c r="H6539" t="str">
        <f>VLOOKUP(C6539,reference!$A$1:$E$310,4,FALSE)</f>
        <v>INSANA BARAT</v>
      </c>
      <c r="I6539" t="str">
        <f>VLOOKUP($D6539,reference!$G$1:$H$25,2,FALSE)</f>
        <v>Pertanian lahan kering</v>
      </c>
      <c r="J6539" t="str">
        <f>VLOOKUP($E6539,reference!$G$1:$H$25,2,FALSE)</f>
        <v>Hutan lahan kering sekunder / bekas tebangan</v>
      </c>
      <c r="K6539" t="str">
        <f t="shared" si="102"/>
        <v>Non Irigasi</v>
      </c>
      <c r="L6539" t="s">
        <v>327</v>
      </c>
    </row>
    <row r="6540" spans="1:12" x14ac:dyDescent="0.25">
      <c r="A6540" s="1">
        <v>6539</v>
      </c>
      <c r="B6540" s="3">
        <v>251</v>
      </c>
      <c r="C6540" s="1">
        <v>299</v>
      </c>
      <c r="D6540" s="1">
        <v>12</v>
      </c>
      <c r="E6540" s="1">
        <v>9</v>
      </c>
      <c r="F6540" s="1">
        <v>0</v>
      </c>
      <c r="G6540">
        <f>VLOOKUP(C6540,reference!$A$1:$E$310,5,FALSE)</f>
        <v>5321080</v>
      </c>
      <c r="H6540" t="str">
        <f>VLOOKUP(C6540,reference!$A$1:$E$310,4,FALSE)</f>
        <v>BOTIN LEOBELE</v>
      </c>
      <c r="I6540" t="str">
        <f>VLOOKUP($D6540,reference!$G$1:$H$25,2,FALSE)</f>
        <v>Pertanian lahan kering</v>
      </c>
      <c r="J6540" t="str">
        <f>VLOOKUP($E6540,reference!$G$1:$H$25,2,FALSE)</f>
        <v>Semak belukar</v>
      </c>
      <c r="K6540" t="str">
        <f t="shared" si="102"/>
        <v>Non Irigasi</v>
      </c>
      <c r="L6540" t="s">
        <v>327</v>
      </c>
    </row>
    <row r="6541" spans="1:12" x14ac:dyDescent="0.25">
      <c r="A6541" s="1">
        <v>6540</v>
      </c>
      <c r="B6541" s="3">
        <v>3</v>
      </c>
      <c r="C6541" s="1">
        <v>302</v>
      </c>
      <c r="D6541" s="1">
        <v>2</v>
      </c>
      <c r="E6541" s="1">
        <v>16</v>
      </c>
      <c r="F6541" s="1">
        <v>0</v>
      </c>
      <c r="G6541">
        <f>VLOOKUP(C6541,reference!$A$1:$E$310,5,FALSE)</f>
        <v>5321110</v>
      </c>
      <c r="H6541" t="str">
        <f>VLOOKUP(C6541,reference!$A$1:$E$310,4,FALSE)</f>
        <v>KOBALIMA</v>
      </c>
      <c r="I6541" t="str">
        <f>VLOOKUP($D6541,reference!$G$1:$H$25,2,FALSE)</f>
        <v>Hutan lahan kering sekunder / bekas tebangan</v>
      </c>
      <c r="J6541" t="str">
        <f>VLOOKUP($E6541,reference!$G$1:$H$25,2,FALSE)</f>
        <v>Pemukiman</v>
      </c>
      <c r="K6541" t="str">
        <f t="shared" si="102"/>
        <v>Non Irigasi</v>
      </c>
      <c r="L6541" t="s">
        <v>328</v>
      </c>
    </row>
    <row r="6542" spans="1:12" x14ac:dyDescent="0.25">
      <c r="A6542" s="1">
        <v>6541</v>
      </c>
      <c r="B6542" s="3">
        <v>269</v>
      </c>
      <c r="C6542" s="1">
        <v>264</v>
      </c>
      <c r="D6542" s="1">
        <v>11</v>
      </c>
      <c r="E6542" s="1">
        <v>11</v>
      </c>
      <c r="F6542" s="1">
        <v>0</v>
      </c>
      <c r="G6542">
        <f>VLOOKUP(C6542,reference!$A$1:$E$310,5,FALSE)</f>
        <v>5317050</v>
      </c>
      <c r="H6542" t="str">
        <f>VLOOKUP(C6542,reference!$A$1:$E$310,4,FALSE)</f>
        <v>WEWEWA BARAT</v>
      </c>
      <c r="I6542" t="str">
        <f>VLOOKUP($D6542,reference!$G$1:$H$25,2,FALSE)</f>
        <v>Savanna / Padang rumput</v>
      </c>
      <c r="J6542" t="str">
        <f>VLOOKUP($E6542,reference!$G$1:$H$25,2,FALSE)</f>
        <v>Savanna / Padang rumput</v>
      </c>
      <c r="K6542" t="str">
        <f t="shared" si="102"/>
        <v>Non Irigasi</v>
      </c>
      <c r="L6542" t="s">
        <v>327</v>
      </c>
    </row>
    <row r="6543" spans="1:12" x14ac:dyDescent="0.25">
      <c r="A6543" s="1">
        <v>6542</v>
      </c>
      <c r="B6543" s="3">
        <v>7</v>
      </c>
      <c r="C6543" s="1">
        <v>50</v>
      </c>
      <c r="D6543" s="1">
        <v>9</v>
      </c>
      <c r="E6543" s="1">
        <v>12</v>
      </c>
      <c r="F6543" s="1">
        <v>0</v>
      </c>
      <c r="G6543">
        <f>VLOOKUP(C6543,reference!$A$1:$E$310,5,FALSE)</f>
        <v>5303190</v>
      </c>
      <c r="H6543" t="str">
        <f>VLOOKUP(C6543,reference!$A$1:$E$310,4,FALSE)</f>
        <v>AMFOANG UTARA</v>
      </c>
      <c r="I6543" t="str">
        <f>VLOOKUP($D6543,reference!$G$1:$H$25,2,FALSE)</f>
        <v>Semak belukar</v>
      </c>
      <c r="J6543" t="str">
        <f>VLOOKUP($E6543,reference!$G$1:$H$25,2,FALSE)</f>
        <v>Pertanian lahan kering</v>
      </c>
      <c r="K6543" t="str">
        <f t="shared" si="102"/>
        <v>Non Irigasi</v>
      </c>
      <c r="L6543" t="s">
        <v>327</v>
      </c>
    </row>
    <row r="6544" spans="1:12" x14ac:dyDescent="0.25">
      <c r="A6544" s="1">
        <v>6543</v>
      </c>
      <c r="B6544" s="3">
        <v>2406</v>
      </c>
      <c r="C6544" s="1">
        <v>54</v>
      </c>
      <c r="D6544" s="1">
        <v>2</v>
      </c>
      <c r="E6544" s="1">
        <v>2</v>
      </c>
      <c r="F6544" s="1">
        <v>0</v>
      </c>
      <c r="G6544">
        <f>VLOOKUP(C6544,reference!$A$1:$E$310,5,FALSE)</f>
        <v>5304011</v>
      </c>
      <c r="H6544" t="str">
        <f>VLOOKUP(C6544,reference!$A$1:$E$310,4,FALSE)</f>
        <v>FATUMNASI</v>
      </c>
      <c r="I6544" t="str">
        <f>VLOOKUP($D6544,reference!$G$1:$H$25,2,FALSE)</f>
        <v>Hutan lahan kering sekunder / bekas tebangan</v>
      </c>
      <c r="J6544" t="str">
        <f>VLOOKUP($E6544,reference!$G$1:$H$25,2,FALSE)</f>
        <v>Hutan lahan kering sekunder / bekas tebangan</v>
      </c>
      <c r="K6544" t="str">
        <f t="shared" si="102"/>
        <v>Non Irigasi</v>
      </c>
      <c r="L6544" t="s">
        <v>327</v>
      </c>
    </row>
    <row r="6545" spans="1:12" x14ac:dyDescent="0.25">
      <c r="A6545" s="1">
        <v>6544</v>
      </c>
      <c r="B6545" s="3">
        <v>2</v>
      </c>
      <c r="C6545" s="1">
        <v>54</v>
      </c>
      <c r="D6545" s="1">
        <v>18</v>
      </c>
      <c r="E6545" s="1">
        <v>20</v>
      </c>
      <c r="F6545" s="1">
        <v>0</v>
      </c>
      <c r="G6545">
        <f>VLOOKUP(C6545,reference!$A$1:$E$310,5,FALSE)</f>
        <v>5304011</v>
      </c>
      <c r="H6545" t="str">
        <f>VLOOKUP(C6545,reference!$A$1:$E$310,4,FALSE)</f>
        <v>FATUMNASI</v>
      </c>
      <c r="I6545" t="str">
        <f>VLOOKUP($D6545,reference!$G$1:$H$25,2,FALSE)</f>
        <v>Lahan terbuka</v>
      </c>
      <c r="J6545" t="str">
        <f>VLOOKUP($E6545,reference!$G$1:$H$25,2,FALSE)</f>
        <v>Tubuh air</v>
      </c>
      <c r="K6545" t="str">
        <f t="shared" si="102"/>
        <v>Non Irigasi</v>
      </c>
      <c r="L6545" t="s">
        <v>327</v>
      </c>
    </row>
    <row r="6546" spans="1:12" x14ac:dyDescent="0.25">
      <c r="A6546" s="1">
        <v>6545</v>
      </c>
      <c r="B6546" s="3">
        <v>8</v>
      </c>
      <c r="C6546" s="1">
        <v>87</v>
      </c>
      <c r="D6546" s="1">
        <v>0</v>
      </c>
      <c r="E6546" s="1">
        <v>13</v>
      </c>
      <c r="F6546" s="1">
        <v>0</v>
      </c>
      <c r="G6546">
        <f>VLOOKUP(C6546,reference!$A$1:$E$310,5,FALSE)</f>
        <v>5305012</v>
      </c>
      <c r="H6546" t="str">
        <f>VLOOKUP(C6546,reference!$A$1:$E$310,4,FALSE)</f>
        <v>MUSI</v>
      </c>
      <c r="I6546" t="str">
        <f>VLOOKUP($D6546,reference!$G$1:$H$25,2,FALSE)</f>
        <v>No data</v>
      </c>
      <c r="J6546" t="str">
        <f>VLOOKUP($E6546,reference!$G$1:$H$25,2,FALSE)</f>
        <v>Pertanian lahan kering  campur semak / kebun campur</v>
      </c>
      <c r="K6546" t="str">
        <f t="shared" si="102"/>
        <v>Non Irigasi</v>
      </c>
      <c r="L6546" t="s">
        <v>327</v>
      </c>
    </row>
    <row r="6547" spans="1:12" x14ac:dyDescent="0.25">
      <c r="A6547" s="1">
        <v>6546</v>
      </c>
      <c r="B6547" s="3">
        <v>1015</v>
      </c>
      <c r="C6547" s="1">
        <v>296</v>
      </c>
      <c r="D6547" s="1">
        <v>2</v>
      </c>
      <c r="E6547" s="1">
        <v>13</v>
      </c>
      <c r="F6547" s="1">
        <v>0</v>
      </c>
      <c r="G6547">
        <f>VLOOKUP(C6547,reference!$A$1:$E$310,5,FALSE)</f>
        <v>5321050</v>
      </c>
      <c r="H6547" t="str">
        <f>VLOOKUP(C6547,reference!$A$1:$E$310,4,FALSE)</f>
        <v>IO KUFEU</v>
      </c>
      <c r="I6547" t="str">
        <f>VLOOKUP($D6547,reference!$G$1:$H$25,2,FALSE)</f>
        <v>Hutan lahan kering sekunder / bekas tebangan</v>
      </c>
      <c r="J6547" t="str">
        <f>VLOOKUP($E6547,reference!$G$1:$H$25,2,FALSE)</f>
        <v>Pertanian lahan kering  campur semak / kebun campur</v>
      </c>
      <c r="K6547" t="str">
        <f t="shared" si="102"/>
        <v>Non Irigasi</v>
      </c>
      <c r="L6547" t="s">
        <v>328</v>
      </c>
    </row>
    <row r="6548" spans="1:12" x14ac:dyDescent="0.25">
      <c r="A6548" s="1">
        <v>6547</v>
      </c>
      <c r="B6548" s="3">
        <v>398</v>
      </c>
      <c r="C6548" s="1">
        <v>256</v>
      </c>
      <c r="D6548" s="1">
        <v>9</v>
      </c>
      <c r="E6548" s="1">
        <v>2</v>
      </c>
      <c r="F6548" s="1">
        <v>0</v>
      </c>
      <c r="G6548">
        <f>VLOOKUP(C6548,reference!$A$1:$E$310,5,FALSE)</f>
        <v>5316020</v>
      </c>
      <c r="H6548" t="str">
        <f>VLOOKUP(C6548,reference!$A$1:$E$310,4,FALSE)</f>
        <v>UMBU RATU NGGAY BARAT</v>
      </c>
      <c r="I6548" t="str">
        <f>VLOOKUP($D6548,reference!$G$1:$H$25,2,FALSE)</f>
        <v>Semak belukar</v>
      </c>
      <c r="J6548" t="str">
        <f>VLOOKUP($E6548,reference!$G$1:$H$25,2,FALSE)</f>
        <v>Hutan lahan kering sekunder / bekas tebangan</v>
      </c>
      <c r="K6548" t="str">
        <f t="shared" si="102"/>
        <v>Non Irigasi</v>
      </c>
      <c r="L6548" t="s">
        <v>327</v>
      </c>
    </row>
    <row r="6549" spans="1:12" x14ac:dyDescent="0.25">
      <c r="A6549" s="1">
        <v>6548</v>
      </c>
      <c r="B6549" s="3">
        <v>518</v>
      </c>
      <c r="C6549" s="1">
        <v>27</v>
      </c>
      <c r="D6549" s="1">
        <v>11</v>
      </c>
      <c r="E6549" s="1">
        <v>1</v>
      </c>
      <c r="F6549" s="1">
        <v>0</v>
      </c>
      <c r="G6549">
        <f>VLOOKUP(C6549,reference!$A$1:$E$310,5,FALSE)</f>
        <v>5302080</v>
      </c>
      <c r="H6549" t="str">
        <f>VLOOKUP(C6549,reference!$A$1:$E$310,4,FALSE)</f>
        <v>HAHARU</v>
      </c>
      <c r="I6549" t="str">
        <f>VLOOKUP($D6549,reference!$G$1:$H$25,2,FALSE)</f>
        <v>Savanna / Padang rumput</v>
      </c>
      <c r="J6549" t="str">
        <f>VLOOKUP($E6549,reference!$G$1:$H$25,2,FALSE)</f>
        <v>Hutan lahan kering primer</v>
      </c>
      <c r="K6549" t="str">
        <f t="shared" si="102"/>
        <v>Non Irigasi</v>
      </c>
      <c r="L6549" t="s">
        <v>327</v>
      </c>
    </row>
    <row r="6550" spans="1:12" x14ac:dyDescent="0.25">
      <c r="A6550" s="1">
        <v>6549</v>
      </c>
      <c r="B6550" s="3">
        <v>76</v>
      </c>
      <c r="C6550" s="1">
        <v>50</v>
      </c>
      <c r="D6550" s="1">
        <v>14</v>
      </c>
      <c r="E6550" s="1">
        <v>14</v>
      </c>
      <c r="F6550" s="1">
        <v>0</v>
      </c>
      <c r="G6550">
        <f>VLOOKUP(C6550,reference!$A$1:$E$310,5,FALSE)</f>
        <v>5303190</v>
      </c>
      <c r="H6550" t="str">
        <f>VLOOKUP(C6550,reference!$A$1:$E$310,4,FALSE)</f>
        <v>AMFOANG UTARA</v>
      </c>
      <c r="I6550" t="str">
        <f>VLOOKUP($D6550,reference!$G$1:$H$25,2,FALSE)</f>
        <v>Sawah</v>
      </c>
      <c r="J6550" t="str">
        <f>VLOOKUP($E6550,reference!$G$1:$H$25,2,FALSE)</f>
        <v>Sawah</v>
      </c>
      <c r="K6550" t="str">
        <f t="shared" si="102"/>
        <v>Non Irigasi</v>
      </c>
      <c r="L6550" t="s">
        <v>327</v>
      </c>
    </row>
    <row r="6551" spans="1:12" x14ac:dyDescent="0.25">
      <c r="A6551" s="1">
        <v>6550</v>
      </c>
      <c r="B6551" s="3">
        <v>30</v>
      </c>
      <c r="C6551" s="1">
        <v>49</v>
      </c>
      <c r="D6551" s="1">
        <v>18</v>
      </c>
      <c r="E6551" s="1">
        <v>2</v>
      </c>
      <c r="F6551" s="1">
        <v>0</v>
      </c>
      <c r="G6551">
        <f>VLOOKUP(C6551,reference!$A$1:$E$310,5,FALSE)</f>
        <v>5303182</v>
      </c>
      <c r="H6551" t="str">
        <f>VLOOKUP(C6551,reference!$A$1:$E$310,4,FALSE)</f>
        <v>AMFOANG TENGAH</v>
      </c>
      <c r="I6551" t="str">
        <f>VLOOKUP($D6551,reference!$G$1:$H$25,2,FALSE)</f>
        <v>Lahan terbuka</v>
      </c>
      <c r="J6551" t="str">
        <f>VLOOKUP($E6551,reference!$G$1:$H$25,2,FALSE)</f>
        <v>Hutan lahan kering sekunder / bekas tebangan</v>
      </c>
      <c r="K6551" t="str">
        <f t="shared" si="102"/>
        <v>Non Irigasi</v>
      </c>
      <c r="L6551" t="s">
        <v>327</v>
      </c>
    </row>
    <row r="6552" spans="1:12" x14ac:dyDescent="0.25">
      <c r="A6552" s="1">
        <v>6551</v>
      </c>
      <c r="B6552" s="3">
        <v>4312</v>
      </c>
      <c r="C6552" s="1">
        <v>54</v>
      </c>
      <c r="D6552" s="1">
        <v>2</v>
      </c>
      <c r="E6552" s="1">
        <v>9</v>
      </c>
      <c r="F6552" s="1">
        <v>0</v>
      </c>
      <c r="G6552">
        <f>VLOOKUP(C6552,reference!$A$1:$E$310,5,FALSE)</f>
        <v>5304011</v>
      </c>
      <c r="H6552" t="str">
        <f>VLOOKUP(C6552,reference!$A$1:$E$310,4,FALSE)</f>
        <v>FATUMNASI</v>
      </c>
      <c r="I6552" t="str">
        <f>VLOOKUP($D6552,reference!$G$1:$H$25,2,FALSE)</f>
        <v>Hutan lahan kering sekunder / bekas tebangan</v>
      </c>
      <c r="J6552" t="str">
        <f>VLOOKUP($E6552,reference!$G$1:$H$25,2,FALSE)</f>
        <v>Semak belukar</v>
      </c>
      <c r="K6552" t="str">
        <f t="shared" si="102"/>
        <v>Non Irigasi</v>
      </c>
      <c r="L6552" t="s">
        <v>328</v>
      </c>
    </row>
    <row r="6553" spans="1:12" x14ac:dyDescent="0.25">
      <c r="A6553" s="1">
        <v>6552</v>
      </c>
      <c r="B6553" s="3">
        <v>398</v>
      </c>
      <c r="C6553" s="1">
        <v>97</v>
      </c>
      <c r="D6553" s="1">
        <v>13</v>
      </c>
      <c r="E6553" s="1">
        <v>13</v>
      </c>
      <c r="F6553" s="1">
        <v>0</v>
      </c>
      <c r="G6553">
        <f>VLOOKUP(C6553,reference!$A$1:$E$310,5,FALSE)</f>
        <v>5305030</v>
      </c>
      <c r="H6553" t="str">
        <f>VLOOKUP(C6553,reference!$A$1:$E$310,4,FALSE)</f>
        <v>KOTA KEFAMENANU</v>
      </c>
      <c r="I6553" t="str">
        <f>VLOOKUP($D6553,reference!$G$1:$H$25,2,FALSE)</f>
        <v>Pertanian lahan kering  campur semak / kebun campur</v>
      </c>
      <c r="J6553" t="str">
        <f>VLOOKUP($E6553,reference!$G$1:$H$25,2,FALSE)</f>
        <v>Pertanian lahan kering  campur semak / kebun campur</v>
      </c>
      <c r="K6553" t="str">
        <f t="shared" si="102"/>
        <v>Non Irigasi</v>
      </c>
      <c r="L6553" t="s">
        <v>327</v>
      </c>
    </row>
    <row r="6554" spans="1:12" x14ac:dyDescent="0.25">
      <c r="A6554" s="1">
        <v>6553</v>
      </c>
      <c r="B6554" s="3">
        <v>1418</v>
      </c>
      <c r="C6554" s="1">
        <v>296</v>
      </c>
      <c r="D6554" s="1">
        <v>13</v>
      </c>
      <c r="E6554" s="1">
        <v>14</v>
      </c>
      <c r="F6554" s="1">
        <v>0</v>
      </c>
      <c r="G6554">
        <f>VLOOKUP(C6554,reference!$A$1:$E$310,5,FALSE)</f>
        <v>5321050</v>
      </c>
      <c r="H6554" t="str">
        <f>VLOOKUP(C6554,reference!$A$1:$E$310,4,FALSE)</f>
        <v>IO KUFEU</v>
      </c>
      <c r="I6554" t="str">
        <f>VLOOKUP($D6554,reference!$G$1:$H$25,2,FALSE)</f>
        <v>Pertanian lahan kering  campur semak / kebun campur</v>
      </c>
      <c r="J6554" t="str">
        <f>VLOOKUP($E6554,reference!$G$1:$H$25,2,FALSE)</f>
        <v>Sawah</v>
      </c>
      <c r="K6554" t="str">
        <f t="shared" si="102"/>
        <v>Non Irigasi</v>
      </c>
      <c r="L6554" t="s">
        <v>327</v>
      </c>
    </row>
    <row r="6555" spans="1:12" x14ac:dyDescent="0.25">
      <c r="A6555" s="1">
        <v>6554</v>
      </c>
      <c r="B6555" s="3">
        <v>113</v>
      </c>
      <c r="C6555" s="1">
        <v>299</v>
      </c>
      <c r="D6555" s="1">
        <v>2</v>
      </c>
      <c r="E6555" s="1">
        <v>16</v>
      </c>
      <c r="F6555" s="1">
        <v>0</v>
      </c>
      <c r="G6555">
        <f>VLOOKUP(C6555,reference!$A$1:$E$310,5,FALSE)</f>
        <v>5321080</v>
      </c>
      <c r="H6555" t="str">
        <f>VLOOKUP(C6555,reference!$A$1:$E$310,4,FALSE)</f>
        <v>BOTIN LEOBELE</v>
      </c>
      <c r="I6555" t="str">
        <f>VLOOKUP($D6555,reference!$G$1:$H$25,2,FALSE)</f>
        <v>Hutan lahan kering sekunder / bekas tebangan</v>
      </c>
      <c r="J6555" t="str">
        <f>VLOOKUP($E6555,reference!$G$1:$H$25,2,FALSE)</f>
        <v>Pemukiman</v>
      </c>
      <c r="K6555" t="str">
        <f t="shared" si="102"/>
        <v>Non Irigasi</v>
      </c>
      <c r="L6555" t="s">
        <v>328</v>
      </c>
    </row>
    <row r="6556" spans="1:12" x14ac:dyDescent="0.25">
      <c r="A6556" s="1">
        <v>6555</v>
      </c>
      <c r="B6556" s="3">
        <v>468</v>
      </c>
      <c r="C6556" s="1">
        <v>264</v>
      </c>
      <c r="D6556" s="1">
        <v>11</v>
      </c>
      <c r="E6556" s="1">
        <v>2</v>
      </c>
      <c r="F6556" s="1">
        <v>0</v>
      </c>
      <c r="G6556">
        <f>VLOOKUP(C6556,reference!$A$1:$E$310,5,FALSE)</f>
        <v>5317050</v>
      </c>
      <c r="H6556" t="str">
        <f>VLOOKUP(C6556,reference!$A$1:$E$310,4,FALSE)</f>
        <v>WEWEWA BARAT</v>
      </c>
      <c r="I6556" t="str">
        <f>VLOOKUP($D6556,reference!$G$1:$H$25,2,FALSE)</f>
        <v>Savanna / Padang rumput</v>
      </c>
      <c r="J6556" t="str">
        <f>VLOOKUP($E6556,reference!$G$1:$H$25,2,FALSE)</f>
        <v>Hutan lahan kering sekunder / bekas tebangan</v>
      </c>
      <c r="K6556" t="str">
        <f t="shared" si="102"/>
        <v>Non Irigasi</v>
      </c>
      <c r="L6556" t="s">
        <v>327</v>
      </c>
    </row>
    <row r="6557" spans="1:12" x14ac:dyDescent="0.25">
      <c r="A6557" s="1">
        <v>6556</v>
      </c>
      <c r="B6557" s="3">
        <v>50</v>
      </c>
      <c r="C6557" s="1">
        <v>50</v>
      </c>
      <c r="D6557" s="1">
        <v>13</v>
      </c>
      <c r="E6557" s="1">
        <v>20</v>
      </c>
      <c r="F6557" s="1">
        <v>0</v>
      </c>
      <c r="G6557">
        <f>VLOOKUP(C6557,reference!$A$1:$E$310,5,FALSE)</f>
        <v>5303190</v>
      </c>
      <c r="H6557" t="str">
        <f>VLOOKUP(C6557,reference!$A$1:$E$310,4,FALSE)</f>
        <v>AMFOANG UTARA</v>
      </c>
      <c r="I6557" t="str">
        <f>VLOOKUP($D6557,reference!$G$1:$H$25,2,FALSE)</f>
        <v>Pertanian lahan kering  campur semak / kebun campur</v>
      </c>
      <c r="J6557" t="str">
        <f>VLOOKUP($E6557,reference!$G$1:$H$25,2,FALSE)</f>
        <v>Tubuh air</v>
      </c>
      <c r="K6557" t="str">
        <f t="shared" si="102"/>
        <v>Non Irigasi</v>
      </c>
      <c r="L6557" t="s">
        <v>327</v>
      </c>
    </row>
    <row r="6558" spans="1:12" x14ac:dyDescent="0.25">
      <c r="A6558" s="1">
        <v>6557</v>
      </c>
      <c r="B6558" s="3">
        <v>25</v>
      </c>
      <c r="C6558" s="1">
        <v>50</v>
      </c>
      <c r="D6558" s="1">
        <v>13</v>
      </c>
      <c r="E6558" s="1">
        <v>14</v>
      </c>
      <c r="F6558" s="1">
        <v>0</v>
      </c>
      <c r="G6558">
        <f>VLOOKUP(C6558,reference!$A$1:$E$310,5,FALSE)</f>
        <v>5303190</v>
      </c>
      <c r="H6558" t="str">
        <f>VLOOKUP(C6558,reference!$A$1:$E$310,4,FALSE)</f>
        <v>AMFOANG UTARA</v>
      </c>
      <c r="I6558" t="str">
        <f>VLOOKUP($D6558,reference!$G$1:$H$25,2,FALSE)</f>
        <v>Pertanian lahan kering  campur semak / kebun campur</v>
      </c>
      <c r="J6558" t="str">
        <f>VLOOKUP($E6558,reference!$G$1:$H$25,2,FALSE)</f>
        <v>Sawah</v>
      </c>
      <c r="K6558" t="str">
        <f t="shared" si="102"/>
        <v>Non Irigasi</v>
      </c>
      <c r="L6558" t="s">
        <v>327</v>
      </c>
    </row>
    <row r="6559" spans="1:12" x14ac:dyDescent="0.25">
      <c r="A6559" s="1">
        <v>6558</v>
      </c>
      <c r="B6559" s="3">
        <v>34</v>
      </c>
      <c r="C6559" s="1">
        <v>49</v>
      </c>
      <c r="D6559" s="1">
        <v>18</v>
      </c>
      <c r="E6559" s="1">
        <v>20</v>
      </c>
      <c r="F6559" s="1">
        <v>0</v>
      </c>
      <c r="G6559">
        <f>VLOOKUP(C6559,reference!$A$1:$E$310,5,FALSE)</f>
        <v>5303182</v>
      </c>
      <c r="H6559" t="str">
        <f>VLOOKUP(C6559,reference!$A$1:$E$310,4,FALSE)</f>
        <v>AMFOANG TENGAH</v>
      </c>
      <c r="I6559" t="str">
        <f>VLOOKUP($D6559,reference!$G$1:$H$25,2,FALSE)</f>
        <v>Lahan terbuka</v>
      </c>
      <c r="J6559" t="str">
        <f>VLOOKUP($E6559,reference!$G$1:$H$25,2,FALSE)</f>
        <v>Tubuh air</v>
      </c>
      <c r="K6559" t="str">
        <f t="shared" si="102"/>
        <v>Non Irigasi</v>
      </c>
      <c r="L6559" t="s">
        <v>327</v>
      </c>
    </row>
    <row r="6560" spans="1:12" x14ac:dyDescent="0.25">
      <c r="A6560" s="1">
        <v>6559</v>
      </c>
      <c r="B6560" s="3">
        <v>159</v>
      </c>
      <c r="C6560" s="1">
        <v>54</v>
      </c>
      <c r="D6560" s="1">
        <v>2</v>
      </c>
      <c r="E6560" s="1">
        <v>20</v>
      </c>
      <c r="F6560" s="1">
        <v>0</v>
      </c>
      <c r="G6560">
        <f>VLOOKUP(C6560,reference!$A$1:$E$310,5,FALSE)</f>
        <v>5304011</v>
      </c>
      <c r="H6560" t="str">
        <f>VLOOKUP(C6560,reference!$A$1:$E$310,4,FALSE)</f>
        <v>FATUMNASI</v>
      </c>
      <c r="I6560" t="str">
        <f>VLOOKUP($D6560,reference!$G$1:$H$25,2,FALSE)</f>
        <v>Hutan lahan kering sekunder / bekas tebangan</v>
      </c>
      <c r="J6560" t="str">
        <f>VLOOKUP($E6560,reference!$G$1:$H$25,2,FALSE)</f>
        <v>Tubuh air</v>
      </c>
      <c r="K6560" t="str">
        <f t="shared" si="102"/>
        <v>Non Irigasi</v>
      </c>
      <c r="L6560" t="s">
        <v>328</v>
      </c>
    </row>
    <row r="6561" spans="1:12" x14ac:dyDescent="0.25">
      <c r="A6561" s="1">
        <v>6560</v>
      </c>
      <c r="B6561" s="3">
        <v>12</v>
      </c>
      <c r="C6561" s="1">
        <v>302</v>
      </c>
      <c r="D6561" s="1">
        <v>2</v>
      </c>
      <c r="E6561" s="1">
        <v>18</v>
      </c>
      <c r="F6561" s="1">
        <v>0</v>
      </c>
      <c r="G6561">
        <f>VLOOKUP(C6561,reference!$A$1:$E$310,5,FALSE)</f>
        <v>5321110</v>
      </c>
      <c r="H6561" t="str">
        <f>VLOOKUP(C6561,reference!$A$1:$E$310,4,FALSE)</f>
        <v>KOBALIMA</v>
      </c>
      <c r="I6561" t="str">
        <f>VLOOKUP($D6561,reference!$G$1:$H$25,2,FALSE)</f>
        <v>Hutan lahan kering sekunder / bekas tebangan</v>
      </c>
      <c r="J6561" t="str">
        <f>VLOOKUP($E6561,reference!$G$1:$H$25,2,FALSE)</f>
        <v>Lahan terbuka</v>
      </c>
      <c r="K6561" t="str">
        <f t="shared" si="102"/>
        <v>Non Irigasi</v>
      </c>
      <c r="L6561" t="s">
        <v>328</v>
      </c>
    </row>
    <row r="6562" spans="1:12" x14ac:dyDescent="0.25">
      <c r="A6562" s="1">
        <v>6561</v>
      </c>
      <c r="B6562" s="3">
        <v>180</v>
      </c>
      <c r="C6562" s="1">
        <v>302</v>
      </c>
      <c r="D6562" s="1">
        <v>16</v>
      </c>
      <c r="E6562" s="1">
        <v>14</v>
      </c>
      <c r="F6562" s="1">
        <v>0</v>
      </c>
      <c r="G6562">
        <f>VLOOKUP(C6562,reference!$A$1:$E$310,5,FALSE)</f>
        <v>5321110</v>
      </c>
      <c r="H6562" t="str">
        <f>VLOOKUP(C6562,reference!$A$1:$E$310,4,FALSE)</f>
        <v>KOBALIMA</v>
      </c>
      <c r="I6562" t="str">
        <f>VLOOKUP($D6562,reference!$G$1:$H$25,2,FALSE)</f>
        <v>Pemukiman</v>
      </c>
      <c r="J6562" t="str">
        <f>VLOOKUP($E6562,reference!$G$1:$H$25,2,FALSE)</f>
        <v>Sawah</v>
      </c>
      <c r="K6562" t="str">
        <f t="shared" si="102"/>
        <v>Non Irigasi</v>
      </c>
      <c r="L6562" t="s">
        <v>327</v>
      </c>
    </row>
    <row r="6563" spans="1:12" x14ac:dyDescent="0.25">
      <c r="A6563" s="1">
        <v>6562</v>
      </c>
      <c r="B6563" s="3">
        <v>2</v>
      </c>
      <c r="C6563" s="1">
        <v>50</v>
      </c>
      <c r="D6563" s="1">
        <v>14</v>
      </c>
      <c r="E6563" s="1">
        <v>0</v>
      </c>
      <c r="F6563" s="1">
        <v>0</v>
      </c>
      <c r="G6563">
        <f>VLOOKUP(C6563,reference!$A$1:$E$310,5,FALSE)</f>
        <v>5303190</v>
      </c>
      <c r="H6563" t="str">
        <f>VLOOKUP(C6563,reference!$A$1:$E$310,4,FALSE)</f>
        <v>AMFOANG UTARA</v>
      </c>
      <c r="I6563" t="str">
        <f>VLOOKUP($D6563,reference!$G$1:$H$25,2,FALSE)</f>
        <v>Sawah</v>
      </c>
      <c r="J6563" t="str">
        <f>VLOOKUP($E6563,reference!$G$1:$H$25,2,FALSE)</f>
        <v>No data</v>
      </c>
      <c r="K6563" t="str">
        <f t="shared" si="102"/>
        <v>Non Irigasi</v>
      </c>
      <c r="L6563" t="s">
        <v>327</v>
      </c>
    </row>
    <row r="6564" spans="1:12" x14ac:dyDescent="0.25">
      <c r="A6564" s="1">
        <v>6563</v>
      </c>
      <c r="B6564" s="3">
        <v>3</v>
      </c>
      <c r="C6564" s="1">
        <v>50</v>
      </c>
      <c r="D6564" s="1">
        <v>16</v>
      </c>
      <c r="E6564" s="1">
        <v>0</v>
      </c>
      <c r="F6564" s="1">
        <v>0</v>
      </c>
      <c r="G6564">
        <f>VLOOKUP(C6564,reference!$A$1:$E$310,5,FALSE)</f>
        <v>5303190</v>
      </c>
      <c r="H6564" t="str">
        <f>VLOOKUP(C6564,reference!$A$1:$E$310,4,FALSE)</f>
        <v>AMFOANG UTARA</v>
      </c>
      <c r="I6564" t="str">
        <f>VLOOKUP($D6564,reference!$G$1:$H$25,2,FALSE)</f>
        <v>Pemukiman</v>
      </c>
      <c r="J6564" t="str">
        <f>VLOOKUP($E6564,reference!$G$1:$H$25,2,FALSE)</f>
        <v>No data</v>
      </c>
      <c r="K6564" t="str">
        <f t="shared" si="102"/>
        <v>Non Irigasi</v>
      </c>
      <c r="L6564" t="s">
        <v>327</v>
      </c>
    </row>
    <row r="6565" spans="1:12" x14ac:dyDescent="0.25">
      <c r="A6565" s="1">
        <v>6564</v>
      </c>
      <c r="B6565" s="3">
        <v>74</v>
      </c>
      <c r="C6565" s="1">
        <v>50</v>
      </c>
      <c r="D6565" s="1">
        <v>16</v>
      </c>
      <c r="E6565" s="1">
        <v>16</v>
      </c>
      <c r="F6565" s="1">
        <v>0</v>
      </c>
      <c r="G6565">
        <f>VLOOKUP(C6565,reference!$A$1:$E$310,5,FALSE)</f>
        <v>5303190</v>
      </c>
      <c r="H6565" t="str">
        <f>VLOOKUP(C6565,reference!$A$1:$E$310,4,FALSE)</f>
        <v>AMFOANG UTARA</v>
      </c>
      <c r="I6565" t="str">
        <f>VLOOKUP($D6565,reference!$G$1:$H$25,2,FALSE)</f>
        <v>Pemukiman</v>
      </c>
      <c r="J6565" t="str">
        <f>VLOOKUP($E6565,reference!$G$1:$H$25,2,FALSE)</f>
        <v>Pemukiman</v>
      </c>
      <c r="K6565" t="str">
        <f t="shared" si="102"/>
        <v>Non Irigasi</v>
      </c>
      <c r="L6565" t="s">
        <v>327</v>
      </c>
    </row>
    <row r="6566" spans="1:12" x14ac:dyDescent="0.25">
      <c r="A6566" s="1">
        <v>6565</v>
      </c>
      <c r="B6566" s="3">
        <v>112</v>
      </c>
      <c r="C6566" s="1">
        <v>50</v>
      </c>
      <c r="D6566" s="1">
        <v>9</v>
      </c>
      <c r="E6566" s="1">
        <v>9</v>
      </c>
      <c r="F6566" s="1">
        <v>0</v>
      </c>
      <c r="G6566">
        <f>VLOOKUP(C6566,reference!$A$1:$E$310,5,FALSE)</f>
        <v>5303190</v>
      </c>
      <c r="H6566" t="str">
        <f>VLOOKUP(C6566,reference!$A$1:$E$310,4,FALSE)</f>
        <v>AMFOANG UTARA</v>
      </c>
      <c r="I6566" t="str">
        <f>VLOOKUP($D6566,reference!$G$1:$H$25,2,FALSE)</f>
        <v>Semak belukar</v>
      </c>
      <c r="J6566" t="str">
        <f>VLOOKUP($E6566,reference!$G$1:$H$25,2,FALSE)</f>
        <v>Semak belukar</v>
      </c>
      <c r="K6566" t="str">
        <f t="shared" si="102"/>
        <v>Non Irigasi</v>
      </c>
      <c r="L6566" t="s">
        <v>327</v>
      </c>
    </row>
    <row r="6567" spans="1:12" x14ac:dyDescent="0.25">
      <c r="A6567" s="1">
        <v>6566</v>
      </c>
      <c r="B6567" s="3">
        <v>67</v>
      </c>
      <c r="C6567" s="1">
        <v>302</v>
      </c>
      <c r="D6567" s="1">
        <v>16</v>
      </c>
      <c r="E6567" s="1">
        <v>16</v>
      </c>
      <c r="F6567" s="1">
        <v>0</v>
      </c>
      <c r="G6567">
        <f>VLOOKUP(C6567,reference!$A$1:$E$310,5,FALSE)</f>
        <v>5321110</v>
      </c>
      <c r="H6567" t="str">
        <f>VLOOKUP(C6567,reference!$A$1:$E$310,4,FALSE)</f>
        <v>KOBALIMA</v>
      </c>
      <c r="I6567" t="str">
        <f>VLOOKUP($D6567,reference!$G$1:$H$25,2,FALSE)</f>
        <v>Pemukiman</v>
      </c>
      <c r="J6567" t="str">
        <f>VLOOKUP($E6567,reference!$G$1:$H$25,2,FALSE)</f>
        <v>Pemukiman</v>
      </c>
      <c r="K6567" t="str">
        <f t="shared" si="102"/>
        <v>Non Irigasi</v>
      </c>
      <c r="L6567" t="s">
        <v>327</v>
      </c>
    </row>
    <row r="6568" spans="1:12" x14ac:dyDescent="0.25">
      <c r="A6568" s="1">
        <v>6567</v>
      </c>
      <c r="B6568" s="3">
        <v>107</v>
      </c>
      <c r="C6568" s="1">
        <v>50</v>
      </c>
      <c r="D6568" s="1">
        <v>13</v>
      </c>
      <c r="E6568" s="1">
        <v>9</v>
      </c>
      <c r="F6568" s="1">
        <v>0</v>
      </c>
      <c r="G6568">
        <f>VLOOKUP(C6568,reference!$A$1:$E$310,5,FALSE)</f>
        <v>5303190</v>
      </c>
      <c r="H6568" t="str">
        <f>VLOOKUP(C6568,reference!$A$1:$E$310,4,FALSE)</f>
        <v>AMFOANG UTARA</v>
      </c>
      <c r="I6568" t="str">
        <f>VLOOKUP($D6568,reference!$G$1:$H$25,2,FALSE)</f>
        <v>Pertanian lahan kering  campur semak / kebun campur</v>
      </c>
      <c r="J6568" t="str">
        <f>VLOOKUP($E6568,reference!$G$1:$H$25,2,FALSE)</f>
        <v>Semak belukar</v>
      </c>
      <c r="K6568" t="str">
        <f t="shared" si="102"/>
        <v>Non Irigasi</v>
      </c>
      <c r="L6568" t="s">
        <v>327</v>
      </c>
    </row>
    <row r="6569" spans="1:12" x14ac:dyDescent="0.25">
      <c r="A6569" s="1">
        <v>6568</v>
      </c>
      <c r="B6569" s="3">
        <v>33</v>
      </c>
      <c r="C6569" s="1">
        <v>50</v>
      </c>
      <c r="D6569" s="1">
        <v>18</v>
      </c>
      <c r="E6569" s="1">
        <v>14</v>
      </c>
      <c r="F6569" s="1">
        <v>0</v>
      </c>
      <c r="G6569">
        <f>VLOOKUP(C6569,reference!$A$1:$E$310,5,FALSE)</f>
        <v>5303190</v>
      </c>
      <c r="H6569" t="str">
        <f>VLOOKUP(C6569,reference!$A$1:$E$310,4,FALSE)</f>
        <v>AMFOANG UTARA</v>
      </c>
      <c r="I6569" t="str">
        <f>VLOOKUP($D6569,reference!$G$1:$H$25,2,FALSE)</f>
        <v>Lahan terbuka</v>
      </c>
      <c r="J6569" t="str">
        <f>VLOOKUP($E6569,reference!$G$1:$H$25,2,FALSE)</f>
        <v>Sawah</v>
      </c>
      <c r="K6569" t="str">
        <f t="shared" si="102"/>
        <v>Non Irigasi</v>
      </c>
      <c r="L6569" t="s">
        <v>327</v>
      </c>
    </row>
    <row r="6570" spans="1:12" x14ac:dyDescent="0.25">
      <c r="A6570" s="1">
        <v>6569</v>
      </c>
      <c r="B6570" s="3">
        <v>16690</v>
      </c>
      <c r="C6570" s="1">
        <v>49</v>
      </c>
      <c r="D6570" s="1">
        <v>2</v>
      </c>
      <c r="E6570" s="1">
        <v>2</v>
      </c>
      <c r="F6570" s="1">
        <v>0</v>
      </c>
      <c r="G6570">
        <f>VLOOKUP(C6570,reference!$A$1:$E$310,5,FALSE)</f>
        <v>5303182</v>
      </c>
      <c r="H6570" t="str">
        <f>VLOOKUP(C6570,reference!$A$1:$E$310,4,FALSE)</f>
        <v>AMFOANG TENGAH</v>
      </c>
      <c r="I6570" t="str">
        <f>VLOOKUP($D6570,reference!$G$1:$H$25,2,FALSE)</f>
        <v>Hutan lahan kering sekunder / bekas tebangan</v>
      </c>
      <c r="J6570" t="str">
        <f>VLOOKUP($E6570,reference!$G$1:$H$25,2,FALSE)</f>
        <v>Hutan lahan kering sekunder / bekas tebangan</v>
      </c>
      <c r="K6570" t="str">
        <f t="shared" si="102"/>
        <v>Non Irigasi</v>
      </c>
      <c r="L6570" t="s">
        <v>327</v>
      </c>
    </row>
    <row r="6571" spans="1:12" x14ac:dyDescent="0.25">
      <c r="A6571" s="1">
        <v>6570</v>
      </c>
      <c r="B6571" s="3">
        <v>2</v>
      </c>
      <c r="C6571" s="1">
        <v>100</v>
      </c>
      <c r="D6571" s="1">
        <v>13</v>
      </c>
      <c r="E6571" s="1">
        <v>16</v>
      </c>
      <c r="F6571" s="1">
        <v>0</v>
      </c>
      <c r="G6571">
        <f>VLOOKUP(C6571,reference!$A$1:$E$310,5,FALSE)</f>
        <v>5305042</v>
      </c>
      <c r="H6571" t="str">
        <f>VLOOKUP(C6571,reference!$A$1:$E$310,4,FALSE)</f>
        <v>INSANA BARAT</v>
      </c>
      <c r="I6571" t="str">
        <f>VLOOKUP($D6571,reference!$G$1:$H$25,2,FALSE)</f>
        <v>Pertanian lahan kering  campur semak / kebun campur</v>
      </c>
      <c r="J6571" t="str">
        <f>VLOOKUP($E6571,reference!$G$1:$H$25,2,FALSE)</f>
        <v>Pemukiman</v>
      </c>
      <c r="K6571" t="str">
        <f t="shared" si="102"/>
        <v>Non Irigasi</v>
      </c>
      <c r="L6571" t="s">
        <v>327</v>
      </c>
    </row>
    <row r="6572" spans="1:12" x14ac:dyDescent="0.25">
      <c r="A6572" s="1">
        <v>6571</v>
      </c>
      <c r="B6572" s="3">
        <v>10</v>
      </c>
      <c r="C6572" s="1">
        <v>28</v>
      </c>
      <c r="D6572" s="1">
        <v>0</v>
      </c>
      <c r="E6572" s="1">
        <v>11</v>
      </c>
      <c r="F6572" s="1">
        <v>0</v>
      </c>
      <c r="G6572">
        <f>VLOOKUP(C6572,reference!$A$1:$E$310,5,FALSE)</f>
        <v>5302081</v>
      </c>
      <c r="H6572" t="str">
        <f>VLOOKUP(C6572,reference!$A$1:$E$310,4,FALSE)</f>
        <v>KANATANG</v>
      </c>
      <c r="I6572" t="str">
        <f>VLOOKUP($D6572,reference!$G$1:$H$25,2,FALSE)</f>
        <v>No data</v>
      </c>
      <c r="J6572" t="str">
        <f>VLOOKUP($E6572,reference!$G$1:$H$25,2,FALSE)</f>
        <v>Savanna / Padang rumput</v>
      </c>
      <c r="K6572" t="str">
        <f t="shared" si="102"/>
        <v>Non Irigasi</v>
      </c>
      <c r="L6572" t="s">
        <v>327</v>
      </c>
    </row>
    <row r="6573" spans="1:12" x14ac:dyDescent="0.25">
      <c r="A6573" s="1">
        <v>6572</v>
      </c>
      <c r="B6573" s="3">
        <v>21916</v>
      </c>
      <c r="C6573" s="1">
        <v>28</v>
      </c>
      <c r="D6573" s="1">
        <v>11</v>
      </c>
      <c r="E6573" s="1">
        <v>11</v>
      </c>
      <c r="F6573" s="1">
        <v>0</v>
      </c>
      <c r="G6573">
        <f>VLOOKUP(C6573,reference!$A$1:$E$310,5,FALSE)</f>
        <v>5302081</v>
      </c>
      <c r="H6573" t="str">
        <f>VLOOKUP(C6573,reference!$A$1:$E$310,4,FALSE)</f>
        <v>KANATANG</v>
      </c>
      <c r="I6573" t="str">
        <f>VLOOKUP($D6573,reference!$G$1:$H$25,2,FALSE)</f>
        <v>Savanna / Padang rumput</v>
      </c>
      <c r="J6573" t="str">
        <f>VLOOKUP($E6573,reference!$G$1:$H$25,2,FALSE)</f>
        <v>Savanna / Padang rumput</v>
      </c>
      <c r="K6573" t="str">
        <f t="shared" si="102"/>
        <v>Non Irigasi</v>
      </c>
      <c r="L6573" t="s">
        <v>327</v>
      </c>
    </row>
    <row r="6574" spans="1:12" x14ac:dyDescent="0.25">
      <c r="A6574" s="1">
        <v>6573</v>
      </c>
      <c r="B6574" s="3">
        <v>202</v>
      </c>
      <c r="C6574" s="1">
        <v>49</v>
      </c>
      <c r="D6574" s="1">
        <v>2</v>
      </c>
      <c r="E6574" s="1">
        <v>20</v>
      </c>
      <c r="F6574" s="1">
        <v>0</v>
      </c>
      <c r="G6574">
        <f>VLOOKUP(C6574,reference!$A$1:$E$310,5,FALSE)</f>
        <v>5303182</v>
      </c>
      <c r="H6574" t="str">
        <f>VLOOKUP(C6574,reference!$A$1:$E$310,4,FALSE)</f>
        <v>AMFOANG TENGAH</v>
      </c>
      <c r="I6574" t="str">
        <f>VLOOKUP($D6574,reference!$G$1:$H$25,2,FALSE)</f>
        <v>Hutan lahan kering sekunder / bekas tebangan</v>
      </c>
      <c r="J6574" t="str">
        <f>VLOOKUP($E6574,reference!$G$1:$H$25,2,FALSE)</f>
        <v>Tubuh air</v>
      </c>
      <c r="K6574" t="str">
        <f t="shared" si="102"/>
        <v>Non Irigasi</v>
      </c>
      <c r="L6574" t="s">
        <v>328</v>
      </c>
    </row>
    <row r="6575" spans="1:12" x14ac:dyDescent="0.25">
      <c r="A6575" s="1">
        <v>6574</v>
      </c>
      <c r="B6575" s="3">
        <v>25</v>
      </c>
      <c r="C6575" s="1">
        <v>296</v>
      </c>
      <c r="D6575" s="1">
        <v>11</v>
      </c>
      <c r="E6575" s="1">
        <v>14</v>
      </c>
      <c r="F6575" s="1">
        <v>0</v>
      </c>
      <c r="G6575">
        <f>VLOOKUP(C6575,reference!$A$1:$E$310,5,FALSE)</f>
        <v>5321050</v>
      </c>
      <c r="H6575" t="str">
        <f>VLOOKUP(C6575,reference!$A$1:$E$310,4,FALSE)</f>
        <v>IO KUFEU</v>
      </c>
      <c r="I6575" t="str">
        <f>VLOOKUP($D6575,reference!$G$1:$H$25,2,FALSE)</f>
        <v>Savanna / Padang rumput</v>
      </c>
      <c r="J6575" t="str">
        <f>VLOOKUP($E6575,reference!$G$1:$H$25,2,FALSE)</f>
        <v>Sawah</v>
      </c>
      <c r="K6575" t="str">
        <f t="shared" si="102"/>
        <v>Non Irigasi</v>
      </c>
      <c r="L6575" t="s">
        <v>327</v>
      </c>
    </row>
    <row r="6576" spans="1:12" x14ac:dyDescent="0.25">
      <c r="A6576" s="1">
        <v>6575</v>
      </c>
      <c r="B6576" s="3">
        <v>75</v>
      </c>
      <c r="C6576" s="1">
        <v>264</v>
      </c>
      <c r="D6576" s="1">
        <v>1</v>
      </c>
      <c r="E6576" s="1">
        <v>11</v>
      </c>
      <c r="F6576" s="1">
        <v>0</v>
      </c>
      <c r="G6576">
        <f>VLOOKUP(C6576,reference!$A$1:$E$310,5,FALSE)</f>
        <v>5317050</v>
      </c>
      <c r="H6576" t="str">
        <f>VLOOKUP(C6576,reference!$A$1:$E$310,4,FALSE)</f>
        <v>WEWEWA BARAT</v>
      </c>
      <c r="I6576" t="str">
        <f>VLOOKUP($D6576,reference!$G$1:$H$25,2,FALSE)</f>
        <v>Hutan lahan kering primer</v>
      </c>
      <c r="J6576" t="str">
        <f>VLOOKUP($E6576,reference!$G$1:$H$25,2,FALSE)</f>
        <v>Savanna / Padang rumput</v>
      </c>
      <c r="K6576" t="str">
        <f t="shared" si="102"/>
        <v>Non Irigasi</v>
      </c>
      <c r="L6576" t="s">
        <v>328</v>
      </c>
    </row>
    <row r="6577" spans="1:12" x14ac:dyDescent="0.25">
      <c r="A6577" s="1">
        <v>6576</v>
      </c>
      <c r="B6577" s="3">
        <v>4</v>
      </c>
      <c r="C6577" s="1">
        <v>50</v>
      </c>
      <c r="D6577" s="1">
        <v>18</v>
      </c>
      <c r="E6577" s="1">
        <v>9</v>
      </c>
      <c r="F6577" s="1">
        <v>0</v>
      </c>
      <c r="G6577">
        <f>VLOOKUP(C6577,reference!$A$1:$E$310,5,FALSE)</f>
        <v>5303190</v>
      </c>
      <c r="H6577" t="str">
        <f>VLOOKUP(C6577,reference!$A$1:$E$310,4,FALSE)</f>
        <v>AMFOANG UTARA</v>
      </c>
      <c r="I6577" t="str">
        <f>VLOOKUP($D6577,reference!$G$1:$H$25,2,FALSE)</f>
        <v>Lahan terbuka</v>
      </c>
      <c r="J6577" t="str">
        <f>VLOOKUP($E6577,reference!$G$1:$H$25,2,FALSE)</f>
        <v>Semak belukar</v>
      </c>
      <c r="K6577" t="str">
        <f t="shared" si="102"/>
        <v>Non Irigasi</v>
      </c>
      <c r="L6577" t="s">
        <v>327</v>
      </c>
    </row>
    <row r="6578" spans="1:12" x14ac:dyDescent="0.25">
      <c r="A6578" s="1">
        <v>6577</v>
      </c>
      <c r="B6578" s="3">
        <v>37</v>
      </c>
      <c r="C6578" s="1">
        <v>100</v>
      </c>
      <c r="D6578" s="1">
        <v>13</v>
      </c>
      <c r="E6578" s="1">
        <v>11</v>
      </c>
      <c r="F6578" s="1">
        <v>0</v>
      </c>
      <c r="G6578">
        <f>VLOOKUP(C6578,reference!$A$1:$E$310,5,FALSE)</f>
        <v>5305042</v>
      </c>
      <c r="H6578" t="str">
        <f>VLOOKUP(C6578,reference!$A$1:$E$310,4,FALSE)</f>
        <v>INSANA BARAT</v>
      </c>
      <c r="I6578" t="str">
        <f>VLOOKUP($D6578,reference!$G$1:$H$25,2,FALSE)</f>
        <v>Pertanian lahan kering  campur semak / kebun campur</v>
      </c>
      <c r="J6578" t="str">
        <f>VLOOKUP($E6578,reference!$G$1:$H$25,2,FALSE)</f>
        <v>Savanna / Padang rumput</v>
      </c>
      <c r="K6578" t="str">
        <f t="shared" si="102"/>
        <v>Non Irigasi</v>
      </c>
      <c r="L6578" t="s">
        <v>327</v>
      </c>
    </row>
    <row r="6579" spans="1:12" x14ac:dyDescent="0.25">
      <c r="A6579" s="1">
        <v>6578</v>
      </c>
      <c r="B6579" s="3">
        <v>83</v>
      </c>
      <c r="C6579" s="1">
        <v>98</v>
      </c>
      <c r="D6579" s="1">
        <v>2</v>
      </c>
      <c r="E6579" s="1">
        <v>20</v>
      </c>
      <c r="F6579" s="1">
        <v>0</v>
      </c>
      <c r="G6579">
        <f>VLOOKUP(C6579,reference!$A$1:$E$310,5,FALSE)</f>
        <v>5305040</v>
      </c>
      <c r="H6579" t="str">
        <f>VLOOKUP(C6579,reference!$A$1:$E$310,4,FALSE)</f>
        <v>INSANA</v>
      </c>
      <c r="I6579" t="str">
        <f>VLOOKUP($D6579,reference!$G$1:$H$25,2,FALSE)</f>
        <v>Hutan lahan kering sekunder / bekas tebangan</v>
      </c>
      <c r="J6579" t="str">
        <f>VLOOKUP($E6579,reference!$G$1:$H$25,2,FALSE)</f>
        <v>Tubuh air</v>
      </c>
      <c r="K6579" t="str">
        <f t="shared" si="102"/>
        <v>Non Irigasi</v>
      </c>
      <c r="L6579" t="s">
        <v>328</v>
      </c>
    </row>
    <row r="6580" spans="1:12" x14ac:dyDescent="0.25">
      <c r="A6580" s="1">
        <v>6579</v>
      </c>
      <c r="B6580" s="3">
        <v>56</v>
      </c>
      <c r="C6580" s="1">
        <v>296</v>
      </c>
      <c r="D6580" s="1">
        <v>2</v>
      </c>
      <c r="E6580" s="1">
        <v>20</v>
      </c>
      <c r="F6580" s="1">
        <v>0</v>
      </c>
      <c r="G6580">
        <f>VLOOKUP(C6580,reference!$A$1:$E$310,5,FALSE)</f>
        <v>5321050</v>
      </c>
      <c r="H6580" t="str">
        <f>VLOOKUP(C6580,reference!$A$1:$E$310,4,FALSE)</f>
        <v>IO KUFEU</v>
      </c>
      <c r="I6580" t="str">
        <f>VLOOKUP($D6580,reference!$G$1:$H$25,2,FALSE)</f>
        <v>Hutan lahan kering sekunder / bekas tebangan</v>
      </c>
      <c r="J6580" t="str">
        <f>VLOOKUP($E6580,reference!$G$1:$H$25,2,FALSE)</f>
        <v>Tubuh air</v>
      </c>
      <c r="K6580" t="str">
        <f t="shared" si="102"/>
        <v>Non Irigasi</v>
      </c>
      <c r="L6580" t="s">
        <v>328</v>
      </c>
    </row>
    <row r="6581" spans="1:12" x14ac:dyDescent="0.25">
      <c r="A6581" s="1">
        <v>6580</v>
      </c>
      <c r="B6581" s="3">
        <v>14</v>
      </c>
      <c r="C6581" s="1">
        <v>296</v>
      </c>
      <c r="D6581" s="1">
        <v>13</v>
      </c>
      <c r="E6581" s="1">
        <v>13</v>
      </c>
      <c r="F6581" s="1">
        <v>0</v>
      </c>
      <c r="G6581">
        <f>VLOOKUP(C6581,reference!$A$1:$E$310,5,FALSE)</f>
        <v>5321050</v>
      </c>
      <c r="H6581" t="str">
        <f>VLOOKUP(C6581,reference!$A$1:$E$310,4,FALSE)</f>
        <v>IO KUFEU</v>
      </c>
      <c r="I6581" t="str">
        <f>VLOOKUP($D6581,reference!$G$1:$H$25,2,FALSE)</f>
        <v>Pertanian lahan kering  campur semak / kebun campur</v>
      </c>
      <c r="J6581" t="str">
        <f>VLOOKUP($E6581,reference!$G$1:$H$25,2,FALSE)</f>
        <v>Pertanian lahan kering  campur semak / kebun campur</v>
      </c>
      <c r="K6581" t="str">
        <f t="shared" si="102"/>
        <v>Non Irigasi</v>
      </c>
      <c r="L6581" t="s">
        <v>327</v>
      </c>
    </row>
    <row r="6582" spans="1:12" x14ac:dyDescent="0.25">
      <c r="A6582" s="1">
        <v>6581</v>
      </c>
      <c r="B6582" s="3">
        <v>128</v>
      </c>
      <c r="C6582" s="1">
        <v>299</v>
      </c>
      <c r="D6582" s="1">
        <v>2</v>
      </c>
      <c r="E6582" s="1">
        <v>9</v>
      </c>
      <c r="F6582" s="1">
        <v>0</v>
      </c>
      <c r="G6582">
        <f>VLOOKUP(C6582,reference!$A$1:$E$310,5,FALSE)</f>
        <v>5321080</v>
      </c>
      <c r="H6582" t="str">
        <f>VLOOKUP(C6582,reference!$A$1:$E$310,4,FALSE)</f>
        <v>BOTIN LEOBELE</v>
      </c>
      <c r="I6582" t="str">
        <f>VLOOKUP($D6582,reference!$G$1:$H$25,2,FALSE)</f>
        <v>Hutan lahan kering sekunder / bekas tebangan</v>
      </c>
      <c r="J6582" t="str">
        <f>VLOOKUP($E6582,reference!$G$1:$H$25,2,FALSE)</f>
        <v>Semak belukar</v>
      </c>
      <c r="K6582" t="str">
        <f t="shared" si="102"/>
        <v>Non Irigasi</v>
      </c>
      <c r="L6582" t="s">
        <v>328</v>
      </c>
    </row>
    <row r="6583" spans="1:12" x14ac:dyDescent="0.25">
      <c r="A6583" s="1">
        <v>6582</v>
      </c>
      <c r="B6583" s="3">
        <v>48</v>
      </c>
      <c r="C6583" s="1">
        <v>299</v>
      </c>
      <c r="D6583" s="1">
        <v>12</v>
      </c>
      <c r="E6583" s="1">
        <v>11</v>
      </c>
      <c r="F6583" s="1">
        <v>0</v>
      </c>
      <c r="G6583">
        <f>VLOOKUP(C6583,reference!$A$1:$E$310,5,FALSE)</f>
        <v>5321080</v>
      </c>
      <c r="H6583" t="str">
        <f>VLOOKUP(C6583,reference!$A$1:$E$310,4,FALSE)</f>
        <v>BOTIN LEOBELE</v>
      </c>
      <c r="I6583" t="str">
        <f>VLOOKUP($D6583,reference!$G$1:$H$25,2,FALSE)</f>
        <v>Pertanian lahan kering</v>
      </c>
      <c r="J6583" t="str">
        <f>VLOOKUP($E6583,reference!$G$1:$H$25,2,FALSE)</f>
        <v>Savanna / Padang rumput</v>
      </c>
      <c r="K6583" t="str">
        <f t="shared" si="102"/>
        <v>Non Irigasi</v>
      </c>
      <c r="L6583" t="s">
        <v>327</v>
      </c>
    </row>
    <row r="6584" spans="1:12" x14ac:dyDescent="0.25">
      <c r="A6584" s="1">
        <v>6583</v>
      </c>
      <c r="B6584" s="3">
        <v>662</v>
      </c>
      <c r="C6584" s="1">
        <v>302</v>
      </c>
      <c r="D6584" s="1">
        <v>14</v>
      </c>
      <c r="E6584" s="1">
        <v>14</v>
      </c>
      <c r="F6584" s="1">
        <v>0</v>
      </c>
      <c r="G6584">
        <f>VLOOKUP(C6584,reference!$A$1:$E$310,5,FALSE)</f>
        <v>5321110</v>
      </c>
      <c r="H6584" t="str">
        <f>VLOOKUP(C6584,reference!$A$1:$E$310,4,FALSE)</f>
        <v>KOBALIMA</v>
      </c>
      <c r="I6584" t="str">
        <f>VLOOKUP($D6584,reference!$G$1:$H$25,2,FALSE)</f>
        <v>Sawah</v>
      </c>
      <c r="J6584" t="str">
        <f>VLOOKUP($E6584,reference!$G$1:$H$25,2,FALSE)</f>
        <v>Sawah</v>
      </c>
      <c r="K6584" t="str">
        <f t="shared" si="102"/>
        <v>Non Irigasi</v>
      </c>
      <c r="L6584" t="s">
        <v>327</v>
      </c>
    </row>
    <row r="6585" spans="1:12" x14ac:dyDescent="0.25">
      <c r="A6585" s="1">
        <v>6584</v>
      </c>
      <c r="B6585" s="3">
        <v>350</v>
      </c>
      <c r="C6585" s="1">
        <v>262</v>
      </c>
      <c r="D6585" s="1">
        <v>9</v>
      </c>
      <c r="E6585" s="1">
        <v>16</v>
      </c>
      <c r="F6585" s="1">
        <v>0</v>
      </c>
      <c r="G6585">
        <f>VLOOKUP(C6585,reference!$A$1:$E$310,5,FALSE)</f>
        <v>5317030</v>
      </c>
      <c r="H6585" t="str">
        <f>VLOOKUP(C6585,reference!$A$1:$E$310,4,FALSE)</f>
        <v>KODI UTARA</v>
      </c>
      <c r="I6585" t="str">
        <f>VLOOKUP($D6585,reference!$G$1:$H$25,2,FALSE)</f>
        <v>Semak belukar</v>
      </c>
      <c r="J6585" t="str">
        <f>VLOOKUP($E6585,reference!$G$1:$H$25,2,FALSE)</f>
        <v>Pemukiman</v>
      </c>
      <c r="K6585" t="str">
        <f t="shared" si="102"/>
        <v>Non Irigasi</v>
      </c>
      <c r="L6585" t="s">
        <v>327</v>
      </c>
    </row>
    <row r="6586" spans="1:12" x14ac:dyDescent="0.25">
      <c r="A6586" s="1">
        <v>6585</v>
      </c>
      <c r="B6586" s="3">
        <v>16</v>
      </c>
      <c r="C6586" s="1">
        <v>28</v>
      </c>
      <c r="D6586" s="1">
        <v>0</v>
      </c>
      <c r="E6586" s="1">
        <v>0</v>
      </c>
      <c r="F6586" s="1">
        <v>0</v>
      </c>
      <c r="G6586">
        <f>VLOOKUP(C6586,reference!$A$1:$E$310,5,FALSE)</f>
        <v>5302081</v>
      </c>
      <c r="H6586" t="str">
        <f>VLOOKUP(C6586,reference!$A$1:$E$310,4,FALSE)</f>
        <v>KANATANG</v>
      </c>
      <c r="I6586" t="str">
        <f>VLOOKUP($D6586,reference!$G$1:$H$25,2,FALSE)</f>
        <v>No data</v>
      </c>
      <c r="J6586" t="str">
        <f>VLOOKUP($E6586,reference!$G$1:$H$25,2,FALSE)</f>
        <v>No data</v>
      </c>
      <c r="K6586" t="str">
        <f t="shared" si="102"/>
        <v>Non Irigasi</v>
      </c>
      <c r="L6586" t="s">
        <v>327</v>
      </c>
    </row>
    <row r="6587" spans="1:12" x14ac:dyDescent="0.25">
      <c r="A6587" s="1">
        <v>6586</v>
      </c>
      <c r="B6587" s="3">
        <v>226</v>
      </c>
      <c r="C6587" s="1">
        <v>50</v>
      </c>
      <c r="D6587" s="1">
        <v>13</v>
      </c>
      <c r="E6587" s="1">
        <v>16</v>
      </c>
      <c r="F6587" s="1">
        <v>0</v>
      </c>
      <c r="G6587">
        <f>VLOOKUP(C6587,reference!$A$1:$E$310,5,FALSE)</f>
        <v>5303190</v>
      </c>
      <c r="H6587" t="str">
        <f>VLOOKUP(C6587,reference!$A$1:$E$310,4,FALSE)</f>
        <v>AMFOANG UTARA</v>
      </c>
      <c r="I6587" t="str">
        <f>VLOOKUP($D6587,reference!$G$1:$H$25,2,FALSE)</f>
        <v>Pertanian lahan kering  campur semak / kebun campur</v>
      </c>
      <c r="J6587" t="str">
        <f>VLOOKUP($E6587,reference!$G$1:$H$25,2,FALSE)</f>
        <v>Pemukiman</v>
      </c>
      <c r="K6587" t="str">
        <f t="shared" si="102"/>
        <v>Non Irigasi</v>
      </c>
      <c r="L6587" t="s">
        <v>327</v>
      </c>
    </row>
    <row r="6588" spans="1:12" x14ac:dyDescent="0.25">
      <c r="A6588" s="1">
        <v>6587</v>
      </c>
      <c r="B6588" s="3">
        <v>1</v>
      </c>
      <c r="C6588" s="1">
        <v>50</v>
      </c>
      <c r="D6588" s="1">
        <v>16</v>
      </c>
      <c r="E6588" s="1">
        <v>14</v>
      </c>
      <c r="F6588" s="1">
        <v>0</v>
      </c>
      <c r="G6588">
        <f>VLOOKUP(C6588,reference!$A$1:$E$310,5,FALSE)</f>
        <v>5303190</v>
      </c>
      <c r="H6588" t="str">
        <f>VLOOKUP(C6588,reference!$A$1:$E$310,4,FALSE)</f>
        <v>AMFOANG UTARA</v>
      </c>
      <c r="I6588" t="str">
        <f>VLOOKUP($D6588,reference!$G$1:$H$25,2,FALSE)</f>
        <v>Pemukiman</v>
      </c>
      <c r="J6588" t="str">
        <f>VLOOKUP($E6588,reference!$G$1:$H$25,2,FALSE)</f>
        <v>Sawah</v>
      </c>
      <c r="K6588" t="str">
        <f t="shared" si="102"/>
        <v>Non Irigasi</v>
      </c>
      <c r="L6588" t="s">
        <v>327</v>
      </c>
    </row>
    <row r="6589" spans="1:12" x14ac:dyDescent="0.25">
      <c r="A6589" s="1">
        <v>6588</v>
      </c>
      <c r="B6589" s="3">
        <v>103</v>
      </c>
      <c r="C6589" s="1">
        <v>50</v>
      </c>
      <c r="D6589" s="1">
        <v>2</v>
      </c>
      <c r="E6589" s="1">
        <v>11</v>
      </c>
      <c r="F6589" s="1">
        <v>0</v>
      </c>
      <c r="G6589">
        <f>VLOOKUP(C6589,reference!$A$1:$E$310,5,FALSE)</f>
        <v>5303190</v>
      </c>
      <c r="H6589" t="str">
        <f>VLOOKUP(C6589,reference!$A$1:$E$310,4,FALSE)</f>
        <v>AMFOANG UTARA</v>
      </c>
      <c r="I6589" t="str">
        <f>VLOOKUP($D6589,reference!$G$1:$H$25,2,FALSE)</f>
        <v>Hutan lahan kering sekunder / bekas tebangan</v>
      </c>
      <c r="J6589" t="str">
        <f>VLOOKUP($E6589,reference!$G$1:$H$25,2,FALSE)</f>
        <v>Savanna / Padang rumput</v>
      </c>
      <c r="K6589" t="str">
        <f t="shared" si="102"/>
        <v>Non Irigasi</v>
      </c>
      <c r="L6589" t="s">
        <v>328</v>
      </c>
    </row>
    <row r="6590" spans="1:12" x14ac:dyDescent="0.25">
      <c r="A6590" s="1">
        <v>6589</v>
      </c>
      <c r="B6590" s="3">
        <v>73</v>
      </c>
      <c r="C6590" s="1">
        <v>88</v>
      </c>
      <c r="D6590" s="1">
        <v>11</v>
      </c>
      <c r="E6590" s="1">
        <v>2</v>
      </c>
      <c r="F6590" s="1">
        <v>0</v>
      </c>
      <c r="G6590">
        <f>VLOOKUP(C6590,reference!$A$1:$E$310,5,FALSE)</f>
        <v>5305013</v>
      </c>
      <c r="H6590" t="str">
        <f>VLOOKUP(C6590,reference!$A$1:$E$310,4,FALSE)</f>
        <v>MUTIS</v>
      </c>
      <c r="I6590" t="str">
        <f>VLOOKUP($D6590,reference!$G$1:$H$25,2,FALSE)</f>
        <v>Savanna / Padang rumput</v>
      </c>
      <c r="J6590" t="str">
        <f>VLOOKUP($E6590,reference!$G$1:$H$25,2,FALSE)</f>
        <v>Hutan lahan kering sekunder / bekas tebangan</v>
      </c>
      <c r="K6590" t="str">
        <f t="shared" si="102"/>
        <v>Non Irigasi</v>
      </c>
      <c r="L6590" t="s">
        <v>327</v>
      </c>
    </row>
    <row r="6591" spans="1:12" x14ac:dyDescent="0.25">
      <c r="A6591" s="1">
        <v>6590</v>
      </c>
      <c r="B6591" s="3">
        <v>115</v>
      </c>
      <c r="C6591" s="1">
        <v>91</v>
      </c>
      <c r="D6591" s="1">
        <v>13</v>
      </c>
      <c r="E6591" s="1">
        <v>16</v>
      </c>
      <c r="F6591" s="1">
        <v>0</v>
      </c>
      <c r="G6591">
        <f>VLOOKUP(C6591,reference!$A$1:$E$310,5,FALSE)</f>
        <v>5305022</v>
      </c>
      <c r="H6591" t="str">
        <f>VLOOKUP(C6591,reference!$A$1:$E$310,4,FALSE)</f>
        <v>BIKOMI SELATAN</v>
      </c>
      <c r="I6591" t="str">
        <f>VLOOKUP($D6591,reference!$G$1:$H$25,2,FALSE)</f>
        <v>Pertanian lahan kering  campur semak / kebun campur</v>
      </c>
      <c r="J6591" t="str">
        <f>VLOOKUP($E6591,reference!$G$1:$H$25,2,FALSE)</f>
        <v>Pemukiman</v>
      </c>
      <c r="K6591" t="str">
        <f t="shared" si="102"/>
        <v>Non Irigasi</v>
      </c>
      <c r="L6591" t="s">
        <v>327</v>
      </c>
    </row>
    <row r="6592" spans="1:12" x14ac:dyDescent="0.25">
      <c r="A6592" s="1">
        <v>6591</v>
      </c>
      <c r="B6592" s="3">
        <v>636</v>
      </c>
      <c r="C6592" s="1">
        <v>100</v>
      </c>
      <c r="D6592" s="1">
        <v>12</v>
      </c>
      <c r="E6592" s="1">
        <v>13</v>
      </c>
      <c r="F6592" s="1">
        <v>0</v>
      </c>
      <c r="G6592">
        <f>VLOOKUP(C6592,reference!$A$1:$E$310,5,FALSE)</f>
        <v>5305042</v>
      </c>
      <c r="H6592" t="str">
        <f>VLOOKUP(C6592,reference!$A$1:$E$310,4,FALSE)</f>
        <v>INSANA BARAT</v>
      </c>
      <c r="I6592" t="str">
        <f>VLOOKUP($D6592,reference!$G$1:$H$25,2,FALSE)</f>
        <v>Pertanian lahan kering</v>
      </c>
      <c r="J6592" t="str">
        <f>VLOOKUP($E6592,reference!$G$1:$H$25,2,FALSE)</f>
        <v>Pertanian lahan kering  campur semak / kebun campur</v>
      </c>
      <c r="K6592" t="str">
        <f t="shared" si="102"/>
        <v>Non Irigasi</v>
      </c>
      <c r="L6592" t="s">
        <v>327</v>
      </c>
    </row>
    <row r="6593" spans="1:12" x14ac:dyDescent="0.25">
      <c r="A6593" s="1">
        <v>6592</v>
      </c>
      <c r="B6593" s="3">
        <v>133</v>
      </c>
      <c r="C6593" s="1">
        <v>296</v>
      </c>
      <c r="D6593" s="1">
        <v>2</v>
      </c>
      <c r="E6593" s="1">
        <v>12</v>
      </c>
      <c r="F6593" s="1">
        <v>0</v>
      </c>
      <c r="G6593">
        <f>VLOOKUP(C6593,reference!$A$1:$E$310,5,FALSE)</f>
        <v>5321050</v>
      </c>
      <c r="H6593" t="str">
        <f>VLOOKUP(C6593,reference!$A$1:$E$310,4,FALSE)</f>
        <v>IO KUFEU</v>
      </c>
      <c r="I6593" t="str">
        <f>VLOOKUP($D6593,reference!$G$1:$H$25,2,FALSE)</f>
        <v>Hutan lahan kering sekunder / bekas tebangan</v>
      </c>
      <c r="J6593" t="str">
        <f>VLOOKUP($E6593,reference!$G$1:$H$25,2,FALSE)</f>
        <v>Pertanian lahan kering</v>
      </c>
      <c r="K6593" t="str">
        <f t="shared" si="102"/>
        <v>Non Irigasi</v>
      </c>
      <c r="L6593" t="s">
        <v>328</v>
      </c>
    </row>
    <row r="6594" spans="1:12" x14ac:dyDescent="0.25">
      <c r="A6594" s="1">
        <v>6593</v>
      </c>
      <c r="B6594" s="3">
        <v>154</v>
      </c>
      <c r="C6594" s="1">
        <v>297</v>
      </c>
      <c r="D6594" s="1">
        <v>2</v>
      </c>
      <c r="E6594" s="1">
        <v>9</v>
      </c>
      <c r="F6594" s="1">
        <v>0</v>
      </c>
      <c r="G6594">
        <f>VLOOKUP(C6594,reference!$A$1:$E$310,5,FALSE)</f>
        <v>5321060</v>
      </c>
      <c r="H6594" t="str">
        <f>VLOOKUP(C6594,reference!$A$1:$E$310,4,FALSE)</f>
        <v>SASITA MEAN</v>
      </c>
      <c r="I6594" t="str">
        <f>VLOOKUP($D6594,reference!$G$1:$H$25,2,FALSE)</f>
        <v>Hutan lahan kering sekunder / bekas tebangan</v>
      </c>
      <c r="J6594" t="str">
        <f>VLOOKUP($E6594,reference!$G$1:$H$25,2,FALSE)</f>
        <v>Semak belukar</v>
      </c>
      <c r="K6594" t="str">
        <f t="shared" si="102"/>
        <v>Non Irigasi</v>
      </c>
      <c r="L6594" t="s">
        <v>328</v>
      </c>
    </row>
    <row r="6595" spans="1:12" x14ac:dyDescent="0.25">
      <c r="A6595" s="1">
        <v>6594</v>
      </c>
      <c r="B6595" s="3">
        <v>12</v>
      </c>
      <c r="C6595" s="1">
        <v>302</v>
      </c>
      <c r="D6595" s="1">
        <v>12</v>
      </c>
      <c r="E6595" s="1">
        <v>18</v>
      </c>
      <c r="F6595" s="1">
        <v>0</v>
      </c>
      <c r="G6595">
        <f>VLOOKUP(C6595,reference!$A$1:$E$310,5,FALSE)</f>
        <v>5321110</v>
      </c>
      <c r="H6595" t="str">
        <f>VLOOKUP(C6595,reference!$A$1:$E$310,4,FALSE)</f>
        <v>KOBALIMA</v>
      </c>
      <c r="I6595" t="str">
        <f>VLOOKUP($D6595,reference!$G$1:$H$25,2,FALSE)</f>
        <v>Pertanian lahan kering</v>
      </c>
      <c r="J6595" t="str">
        <f>VLOOKUP($E6595,reference!$G$1:$H$25,2,FALSE)</f>
        <v>Lahan terbuka</v>
      </c>
      <c r="K6595" t="str">
        <f t="shared" ref="K6595:K6658" si="103">IF(F6595=0,"Non Irigasi","Buffer Irigasi")</f>
        <v>Non Irigasi</v>
      </c>
      <c r="L6595" t="s">
        <v>327</v>
      </c>
    </row>
    <row r="6596" spans="1:12" x14ac:dyDescent="0.25">
      <c r="A6596" s="1">
        <v>6595</v>
      </c>
      <c r="B6596" s="3">
        <v>1385</v>
      </c>
      <c r="C6596" s="1">
        <v>267</v>
      </c>
      <c r="D6596" s="1">
        <v>13</v>
      </c>
      <c r="E6596" s="1">
        <v>2</v>
      </c>
      <c r="F6596" s="1">
        <v>0</v>
      </c>
      <c r="G6596">
        <f>VLOOKUP(C6596,reference!$A$1:$E$310,5,FALSE)</f>
        <v>5317070</v>
      </c>
      <c r="H6596" t="str">
        <f>VLOOKUP(C6596,reference!$A$1:$E$310,4,FALSE)</f>
        <v>WEWEWA UTARA</v>
      </c>
      <c r="I6596" t="str">
        <f>VLOOKUP($D6596,reference!$G$1:$H$25,2,FALSE)</f>
        <v>Pertanian lahan kering  campur semak / kebun campur</v>
      </c>
      <c r="J6596" t="str">
        <f>VLOOKUP($E6596,reference!$G$1:$H$25,2,FALSE)</f>
        <v>Hutan lahan kering sekunder / bekas tebangan</v>
      </c>
      <c r="K6596" t="str">
        <f t="shared" si="103"/>
        <v>Non Irigasi</v>
      </c>
      <c r="L6596" t="s">
        <v>327</v>
      </c>
    </row>
    <row r="6597" spans="1:12" x14ac:dyDescent="0.25">
      <c r="A6597" s="1">
        <v>6596</v>
      </c>
      <c r="B6597" s="3">
        <v>616</v>
      </c>
      <c r="C6597" s="1">
        <v>88</v>
      </c>
      <c r="D6597" s="1">
        <v>11</v>
      </c>
      <c r="E6597" s="1">
        <v>1</v>
      </c>
      <c r="F6597" s="1">
        <v>0</v>
      </c>
      <c r="G6597">
        <f>VLOOKUP(C6597,reference!$A$1:$E$310,5,FALSE)</f>
        <v>5305013</v>
      </c>
      <c r="H6597" t="str">
        <f>VLOOKUP(C6597,reference!$A$1:$E$310,4,FALSE)</f>
        <v>MUTIS</v>
      </c>
      <c r="I6597" t="str">
        <f>VLOOKUP($D6597,reference!$G$1:$H$25,2,FALSE)</f>
        <v>Savanna / Padang rumput</v>
      </c>
      <c r="J6597" t="str">
        <f>VLOOKUP($E6597,reference!$G$1:$H$25,2,FALSE)</f>
        <v>Hutan lahan kering primer</v>
      </c>
      <c r="K6597" t="str">
        <f t="shared" si="103"/>
        <v>Non Irigasi</v>
      </c>
      <c r="L6597" t="s">
        <v>327</v>
      </c>
    </row>
    <row r="6598" spans="1:12" x14ac:dyDescent="0.25">
      <c r="A6598" s="1">
        <v>6597</v>
      </c>
      <c r="B6598" s="3">
        <v>101</v>
      </c>
      <c r="C6598" s="1">
        <v>97</v>
      </c>
      <c r="D6598" s="1">
        <v>13</v>
      </c>
      <c r="E6598" s="1">
        <v>16</v>
      </c>
      <c r="F6598" s="1">
        <v>0</v>
      </c>
      <c r="G6598">
        <f>VLOOKUP(C6598,reference!$A$1:$E$310,5,FALSE)</f>
        <v>5305030</v>
      </c>
      <c r="H6598" t="str">
        <f>VLOOKUP(C6598,reference!$A$1:$E$310,4,FALSE)</f>
        <v>KOTA KEFAMENANU</v>
      </c>
      <c r="I6598" t="str">
        <f>VLOOKUP($D6598,reference!$G$1:$H$25,2,FALSE)</f>
        <v>Pertanian lahan kering  campur semak / kebun campur</v>
      </c>
      <c r="J6598" t="str">
        <f>VLOOKUP($E6598,reference!$G$1:$H$25,2,FALSE)</f>
        <v>Pemukiman</v>
      </c>
      <c r="K6598" t="str">
        <f t="shared" si="103"/>
        <v>Non Irigasi</v>
      </c>
      <c r="L6598" t="s">
        <v>327</v>
      </c>
    </row>
    <row r="6599" spans="1:12" x14ac:dyDescent="0.25">
      <c r="A6599" s="1">
        <v>6598</v>
      </c>
      <c r="B6599" s="3">
        <v>9</v>
      </c>
      <c r="C6599" s="1">
        <v>100</v>
      </c>
      <c r="D6599" s="1">
        <v>11</v>
      </c>
      <c r="E6599" s="1">
        <v>9</v>
      </c>
      <c r="F6599" s="1">
        <v>0</v>
      </c>
      <c r="G6599">
        <f>VLOOKUP(C6599,reference!$A$1:$E$310,5,FALSE)</f>
        <v>5305042</v>
      </c>
      <c r="H6599" t="str">
        <f>VLOOKUP(C6599,reference!$A$1:$E$310,4,FALSE)</f>
        <v>INSANA BARAT</v>
      </c>
      <c r="I6599" t="str">
        <f>VLOOKUP($D6599,reference!$G$1:$H$25,2,FALSE)</f>
        <v>Savanna / Padang rumput</v>
      </c>
      <c r="J6599" t="str">
        <f>VLOOKUP($E6599,reference!$G$1:$H$25,2,FALSE)</f>
        <v>Semak belukar</v>
      </c>
      <c r="K6599" t="str">
        <f t="shared" si="103"/>
        <v>Non Irigasi</v>
      </c>
      <c r="L6599" t="s">
        <v>327</v>
      </c>
    </row>
    <row r="6600" spans="1:12" x14ac:dyDescent="0.25">
      <c r="A6600" s="1">
        <v>6599</v>
      </c>
      <c r="B6600" s="3">
        <v>6</v>
      </c>
      <c r="C6600" s="1">
        <v>296</v>
      </c>
      <c r="D6600" s="1">
        <v>11</v>
      </c>
      <c r="E6600" s="1">
        <v>20</v>
      </c>
      <c r="F6600" s="1">
        <v>0</v>
      </c>
      <c r="G6600">
        <f>VLOOKUP(C6600,reference!$A$1:$E$310,5,FALSE)</f>
        <v>5321050</v>
      </c>
      <c r="H6600" t="str">
        <f>VLOOKUP(C6600,reference!$A$1:$E$310,4,FALSE)</f>
        <v>IO KUFEU</v>
      </c>
      <c r="I6600" t="str">
        <f>VLOOKUP($D6600,reference!$G$1:$H$25,2,FALSE)</f>
        <v>Savanna / Padang rumput</v>
      </c>
      <c r="J6600" t="str">
        <f>VLOOKUP($E6600,reference!$G$1:$H$25,2,FALSE)</f>
        <v>Tubuh air</v>
      </c>
      <c r="K6600" t="str">
        <f t="shared" si="103"/>
        <v>Non Irigasi</v>
      </c>
      <c r="L6600" t="s">
        <v>327</v>
      </c>
    </row>
    <row r="6601" spans="1:12" x14ac:dyDescent="0.25">
      <c r="A6601" s="1">
        <v>6600</v>
      </c>
      <c r="B6601" s="3">
        <v>56</v>
      </c>
      <c r="C6601" s="1">
        <v>296</v>
      </c>
      <c r="D6601" s="1">
        <v>2</v>
      </c>
      <c r="E6601" s="1">
        <v>16</v>
      </c>
      <c r="F6601" s="1">
        <v>0</v>
      </c>
      <c r="G6601">
        <f>VLOOKUP(C6601,reference!$A$1:$E$310,5,FALSE)</f>
        <v>5321050</v>
      </c>
      <c r="H6601" t="str">
        <f>VLOOKUP(C6601,reference!$A$1:$E$310,4,FALSE)</f>
        <v>IO KUFEU</v>
      </c>
      <c r="I6601" t="str">
        <f>VLOOKUP($D6601,reference!$G$1:$H$25,2,FALSE)</f>
        <v>Hutan lahan kering sekunder / bekas tebangan</v>
      </c>
      <c r="J6601" t="str">
        <f>VLOOKUP($E6601,reference!$G$1:$H$25,2,FALSE)</f>
        <v>Pemukiman</v>
      </c>
      <c r="K6601" t="str">
        <f t="shared" si="103"/>
        <v>Non Irigasi</v>
      </c>
      <c r="L6601" t="s">
        <v>328</v>
      </c>
    </row>
    <row r="6602" spans="1:12" x14ac:dyDescent="0.25">
      <c r="A6602" s="1">
        <v>6601</v>
      </c>
      <c r="B6602" s="3">
        <v>151</v>
      </c>
      <c r="C6602" s="1">
        <v>296</v>
      </c>
      <c r="D6602" s="1">
        <v>2</v>
      </c>
      <c r="E6602" s="1">
        <v>9</v>
      </c>
      <c r="F6602" s="1">
        <v>0</v>
      </c>
      <c r="G6602">
        <f>VLOOKUP(C6602,reference!$A$1:$E$310,5,FALSE)</f>
        <v>5321050</v>
      </c>
      <c r="H6602" t="str">
        <f>VLOOKUP(C6602,reference!$A$1:$E$310,4,FALSE)</f>
        <v>IO KUFEU</v>
      </c>
      <c r="I6602" t="str">
        <f>VLOOKUP($D6602,reference!$G$1:$H$25,2,FALSE)</f>
        <v>Hutan lahan kering sekunder / bekas tebangan</v>
      </c>
      <c r="J6602" t="str">
        <f>VLOOKUP($E6602,reference!$G$1:$H$25,2,FALSE)</f>
        <v>Semak belukar</v>
      </c>
      <c r="K6602" t="str">
        <f t="shared" si="103"/>
        <v>Non Irigasi</v>
      </c>
      <c r="L6602" t="s">
        <v>328</v>
      </c>
    </row>
    <row r="6603" spans="1:12" x14ac:dyDescent="0.25">
      <c r="A6603" s="1">
        <v>6602</v>
      </c>
      <c r="B6603" s="3">
        <v>1</v>
      </c>
      <c r="C6603" s="1">
        <v>299</v>
      </c>
      <c r="D6603" s="1">
        <v>20</v>
      </c>
      <c r="E6603" s="1">
        <v>11</v>
      </c>
      <c r="F6603" s="1">
        <v>0</v>
      </c>
      <c r="G6603">
        <f>VLOOKUP(C6603,reference!$A$1:$E$310,5,FALSE)</f>
        <v>5321080</v>
      </c>
      <c r="H6603" t="str">
        <f>VLOOKUP(C6603,reference!$A$1:$E$310,4,FALSE)</f>
        <v>BOTIN LEOBELE</v>
      </c>
      <c r="I6603" t="str">
        <f>VLOOKUP($D6603,reference!$G$1:$H$25,2,FALSE)</f>
        <v>Tubuh air</v>
      </c>
      <c r="J6603" t="str">
        <f>VLOOKUP($E6603,reference!$G$1:$H$25,2,FALSE)</f>
        <v>Savanna / Padang rumput</v>
      </c>
      <c r="K6603" t="str">
        <f t="shared" si="103"/>
        <v>Non Irigasi</v>
      </c>
      <c r="L6603" t="s">
        <v>327</v>
      </c>
    </row>
    <row r="6604" spans="1:12" x14ac:dyDescent="0.25">
      <c r="A6604" s="1">
        <v>6603</v>
      </c>
      <c r="B6604" s="3">
        <v>800</v>
      </c>
      <c r="C6604" s="1">
        <v>262</v>
      </c>
      <c r="D6604" s="1">
        <v>9</v>
      </c>
      <c r="E6604" s="1">
        <v>14</v>
      </c>
      <c r="F6604" s="1">
        <v>0</v>
      </c>
      <c r="G6604">
        <f>VLOOKUP(C6604,reference!$A$1:$E$310,5,FALSE)</f>
        <v>5317030</v>
      </c>
      <c r="H6604" t="str">
        <f>VLOOKUP(C6604,reference!$A$1:$E$310,4,FALSE)</f>
        <v>KODI UTARA</v>
      </c>
      <c r="I6604" t="str">
        <f>VLOOKUP($D6604,reference!$G$1:$H$25,2,FALSE)</f>
        <v>Semak belukar</v>
      </c>
      <c r="J6604" t="str">
        <f>VLOOKUP($E6604,reference!$G$1:$H$25,2,FALSE)</f>
        <v>Sawah</v>
      </c>
      <c r="K6604" t="str">
        <f t="shared" si="103"/>
        <v>Non Irigasi</v>
      </c>
      <c r="L6604" t="s">
        <v>327</v>
      </c>
    </row>
    <row r="6605" spans="1:12" x14ac:dyDescent="0.25">
      <c r="A6605" s="1">
        <v>6604</v>
      </c>
      <c r="B6605" s="3">
        <v>1</v>
      </c>
      <c r="C6605" s="1">
        <v>262</v>
      </c>
      <c r="D6605" s="1">
        <v>11</v>
      </c>
      <c r="E6605" s="1">
        <v>11</v>
      </c>
      <c r="F6605" s="1">
        <v>0</v>
      </c>
      <c r="G6605">
        <f>VLOOKUP(C6605,reference!$A$1:$E$310,5,FALSE)</f>
        <v>5317030</v>
      </c>
      <c r="H6605" t="str">
        <f>VLOOKUP(C6605,reference!$A$1:$E$310,4,FALSE)</f>
        <v>KODI UTARA</v>
      </c>
      <c r="I6605" t="str">
        <f>VLOOKUP($D6605,reference!$G$1:$H$25,2,FALSE)</f>
        <v>Savanna / Padang rumput</v>
      </c>
      <c r="J6605" t="str">
        <f>VLOOKUP($E6605,reference!$G$1:$H$25,2,FALSE)</f>
        <v>Savanna / Padang rumput</v>
      </c>
      <c r="K6605" t="str">
        <f t="shared" si="103"/>
        <v>Non Irigasi</v>
      </c>
      <c r="L6605" t="s">
        <v>327</v>
      </c>
    </row>
    <row r="6606" spans="1:12" x14ac:dyDescent="0.25">
      <c r="A6606" s="1">
        <v>6605</v>
      </c>
      <c r="B6606" s="3">
        <v>515</v>
      </c>
      <c r="C6606" s="1">
        <v>266</v>
      </c>
      <c r="D6606" s="1">
        <v>13</v>
      </c>
      <c r="E6606" s="1">
        <v>9</v>
      </c>
      <c r="F6606" s="1">
        <v>0</v>
      </c>
      <c r="G6606">
        <f>VLOOKUP(C6606,reference!$A$1:$E$310,5,FALSE)</f>
        <v>5317061</v>
      </c>
      <c r="H6606" t="str">
        <f>VLOOKUP(C6606,reference!$A$1:$E$310,4,FALSE)</f>
        <v>WEWEWA TENGAH</v>
      </c>
      <c r="I6606" t="str">
        <f>VLOOKUP($D6606,reference!$G$1:$H$25,2,FALSE)</f>
        <v>Pertanian lahan kering  campur semak / kebun campur</v>
      </c>
      <c r="J6606" t="str">
        <f>VLOOKUP($E6606,reference!$G$1:$H$25,2,FALSE)</f>
        <v>Semak belukar</v>
      </c>
      <c r="K6606" t="str">
        <f t="shared" si="103"/>
        <v>Non Irigasi</v>
      </c>
      <c r="L6606" t="s">
        <v>327</v>
      </c>
    </row>
    <row r="6607" spans="1:12" x14ac:dyDescent="0.25">
      <c r="A6607" s="1">
        <v>6606</v>
      </c>
      <c r="B6607" s="3">
        <v>391</v>
      </c>
      <c r="C6607" s="1">
        <v>256</v>
      </c>
      <c r="D6607" s="1">
        <v>9</v>
      </c>
      <c r="E6607" s="1">
        <v>11</v>
      </c>
      <c r="F6607" s="1">
        <v>0</v>
      </c>
      <c r="G6607">
        <f>VLOOKUP(C6607,reference!$A$1:$E$310,5,FALSE)</f>
        <v>5316020</v>
      </c>
      <c r="H6607" t="str">
        <f>VLOOKUP(C6607,reference!$A$1:$E$310,4,FALSE)</f>
        <v>UMBU RATU NGGAY BARAT</v>
      </c>
      <c r="I6607" t="str">
        <f>VLOOKUP($D6607,reference!$G$1:$H$25,2,FALSE)</f>
        <v>Semak belukar</v>
      </c>
      <c r="J6607" t="str">
        <f>VLOOKUP($E6607,reference!$G$1:$H$25,2,FALSE)</f>
        <v>Savanna / Padang rumput</v>
      </c>
      <c r="K6607" t="str">
        <f t="shared" si="103"/>
        <v>Non Irigasi</v>
      </c>
      <c r="L6607" t="s">
        <v>327</v>
      </c>
    </row>
    <row r="6608" spans="1:12" x14ac:dyDescent="0.25">
      <c r="A6608" s="1">
        <v>6607</v>
      </c>
      <c r="B6608" s="3">
        <v>23</v>
      </c>
      <c r="C6608" s="1">
        <v>299</v>
      </c>
      <c r="D6608" s="1">
        <v>20</v>
      </c>
      <c r="E6608" s="1">
        <v>20</v>
      </c>
      <c r="F6608" s="1">
        <v>0</v>
      </c>
      <c r="G6608">
        <f>VLOOKUP(C6608,reference!$A$1:$E$310,5,FALSE)</f>
        <v>5321080</v>
      </c>
      <c r="H6608" t="str">
        <f>VLOOKUP(C6608,reference!$A$1:$E$310,4,FALSE)</f>
        <v>BOTIN LEOBELE</v>
      </c>
      <c r="I6608" t="str">
        <f>VLOOKUP($D6608,reference!$G$1:$H$25,2,FALSE)</f>
        <v>Tubuh air</v>
      </c>
      <c r="J6608" t="str">
        <f>VLOOKUP($E6608,reference!$G$1:$H$25,2,FALSE)</f>
        <v>Tubuh air</v>
      </c>
      <c r="K6608" t="str">
        <f t="shared" si="103"/>
        <v>Non Irigasi</v>
      </c>
      <c r="L6608" t="s">
        <v>327</v>
      </c>
    </row>
    <row r="6609" spans="1:12" x14ac:dyDescent="0.25">
      <c r="A6609" s="1">
        <v>6608</v>
      </c>
      <c r="B6609" s="3">
        <v>41</v>
      </c>
      <c r="C6609" s="1">
        <v>299</v>
      </c>
      <c r="D6609" s="1">
        <v>20</v>
      </c>
      <c r="E6609" s="1">
        <v>14</v>
      </c>
      <c r="F6609" s="1">
        <v>0</v>
      </c>
      <c r="G6609">
        <f>VLOOKUP(C6609,reference!$A$1:$E$310,5,FALSE)</f>
        <v>5321080</v>
      </c>
      <c r="H6609" t="str">
        <f>VLOOKUP(C6609,reference!$A$1:$E$310,4,FALSE)</f>
        <v>BOTIN LEOBELE</v>
      </c>
      <c r="I6609" t="str">
        <f>VLOOKUP($D6609,reference!$G$1:$H$25,2,FALSE)</f>
        <v>Tubuh air</v>
      </c>
      <c r="J6609" t="str">
        <f>VLOOKUP($E6609,reference!$G$1:$H$25,2,FALSE)</f>
        <v>Sawah</v>
      </c>
      <c r="K6609" t="str">
        <f t="shared" si="103"/>
        <v>Non Irigasi</v>
      </c>
      <c r="L6609" t="s">
        <v>327</v>
      </c>
    </row>
    <row r="6610" spans="1:12" x14ac:dyDescent="0.25">
      <c r="A6610" s="1">
        <v>6609</v>
      </c>
      <c r="B6610" s="3">
        <v>1</v>
      </c>
      <c r="C6610" s="1">
        <v>299</v>
      </c>
      <c r="D6610" s="1">
        <v>9</v>
      </c>
      <c r="E6610" s="1">
        <v>9</v>
      </c>
      <c r="F6610" s="1">
        <v>0</v>
      </c>
      <c r="G6610">
        <f>VLOOKUP(C6610,reference!$A$1:$E$310,5,FALSE)</f>
        <v>5321080</v>
      </c>
      <c r="H6610" t="str">
        <f>VLOOKUP(C6610,reference!$A$1:$E$310,4,FALSE)</f>
        <v>BOTIN LEOBELE</v>
      </c>
      <c r="I6610" t="str">
        <f>VLOOKUP($D6610,reference!$G$1:$H$25,2,FALSE)</f>
        <v>Semak belukar</v>
      </c>
      <c r="J6610" t="str">
        <f>VLOOKUP($E6610,reference!$G$1:$H$25,2,FALSE)</f>
        <v>Semak belukar</v>
      </c>
      <c r="K6610" t="str">
        <f t="shared" si="103"/>
        <v>Non Irigasi</v>
      </c>
      <c r="L6610" t="s">
        <v>327</v>
      </c>
    </row>
    <row r="6611" spans="1:12" x14ac:dyDescent="0.25">
      <c r="A6611" s="1">
        <v>6610</v>
      </c>
      <c r="B6611" s="3">
        <v>324</v>
      </c>
      <c r="C6611" s="1">
        <v>299</v>
      </c>
      <c r="D6611" s="1">
        <v>9</v>
      </c>
      <c r="E6611" s="1">
        <v>2</v>
      </c>
      <c r="F6611" s="1">
        <v>0</v>
      </c>
      <c r="G6611">
        <f>VLOOKUP(C6611,reference!$A$1:$E$310,5,FALSE)</f>
        <v>5321080</v>
      </c>
      <c r="H6611" t="str">
        <f>VLOOKUP(C6611,reference!$A$1:$E$310,4,FALSE)</f>
        <v>BOTIN LEOBELE</v>
      </c>
      <c r="I6611" t="str">
        <f>VLOOKUP($D6611,reference!$G$1:$H$25,2,FALSE)</f>
        <v>Semak belukar</v>
      </c>
      <c r="J6611" t="str">
        <f>VLOOKUP($E6611,reference!$G$1:$H$25,2,FALSE)</f>
        <v>Hutan lahan kering sekunder / bekas tebangan</v>
      </c>
      <c r="K6611" t="str">
        <f t="shared" si="103"/>
        <v>Non Irigasi</v>
      </c>
      <c r="L6611" t="s">
        <v>327</v>
      </c>
    </row>
    <row r="6612" spans="1:12" x14ac:dyDescent="0.25">
      <c r="A6612" s="1">
        <v>6611</v>
      </c>
      <c r="B6612" s="3">
        <v>435</v>
      </c>
      <c r="C6612" s="1">
        <v>299</v>
      </c>
      <c r="D6612" s="1">
        <v>12</v>
      </c>
      <c r="E6612" s="1">
        <v>2</v>
      </c>
      <c r="F6612" s="1">
        <v>0</v>
      </c>
      <c r="G6612">
        <f>VLOOKUP(C6612,reference!$A$1:$E$310,5,FALSE)</f>
        <v>5321080</v>
      </c>
      <c r="H6612" t="str">
        <f>VLOOKUP(C6612,reference!$A$1:$E$310,4,FALSE)</f>
        <v>BOTIN LEOBELE</v>
      </c>
      <c r="I6612" t="str">
        <f>VLOOKUP($D6612,reference!$G$1:$H$25,2,FALSE)</f>
        <v>Pertanian lahan kering</v>
      </c>
      <c r="J6612" t="str">
        <f>VLOOKUP($E6612,reference!$G$1:$H$25,2,FALSE)</f>
        <v>Hutan lahan kering sekunder / bekas tebangan</v>
      </c>
      <c r="K6612" t="str">
        <f t="shared" si="103"/>
        <v>Non Irigasi</v>
      </c>
      <c r="L6612" t="s">
        <v>327</v>
      </c>
    </row>
    <row r="6613" spans="1:12" x14ac:dyDescent="0.25">
      <c r="A6613" s="1">
        <v>6612</v>
      </c>
      <c r="B6613" s="3">
        <v>1146</v>
      </c>
      <c r="C6613" s="1">
        <v>262</v>
      </c>
      <c r="D6613" s="1">
        <v>9</v>
      </c>
      <c r="E6613" s="1">
        <v>2</v>
      </c>
      <c r="F6613" s="1">
        <v>0</v>
      </c>
      <c r="G6613">
        <f>VLOOKUP(C6613,reference!$A$1:$E$310,5,FALSE)</f>
        <v>5317030</v>
      </c>
      <c r="H6613" t="str">
        <f>VLOOKUP(C6613,reference!$A$1:$E$310,4,FALSE)</f>
        <v>KODI UTARA</v>
      </c>
      <c r="I6613" t="str">
        <f>VLOOKUP($D6613,reference!$G$1:$H$25,2,FALSE)</f>
        <v>Semak belukar</v>
      </c>
      <c r="J6613" t="str">
        <f>VLOOKUP($E6613,reference!$G$1:$H$25,2,FALSE)</f>
        <v>Hutan lahan kering sekunder / bekas tebangan</v>
      </c>
      <c r="K6613" t="str">
        <f t="shared" si="103"/>
        <v>Non Irigasi</v>
      </c>
      <c r="L6613" t="s">
        <v>327</v>
      </c>
    </row>
    <row r="6614" spans="1:12" x14ac:dyDescent="0.25">
      <c r="A6614" s="1">
        <v>6613</v>
      </c>
      <c r="B6614" s="3">
        <v>940</v>
      </c>
      <c r="C6614" s="1">
        <v>266</v>
      </c>
      <c r="D6614" s="1">
        <v>13</v>
      </c>
      <c r="E6614" s="1">
        <v>16</v>
      </c>
      <c r="F6614" s="1">
        <v>0</v>
      </c>
      <c r="G6614">
        <f>VLOOKUP(C6614,reference!$A$1:$E$310,5,FALSE)</f>
        <v>5317061</v>
      </c>
      <c r="H6614" t="str">
        <f>VLOOKUP(C6614,reference!$A$1:$E$310,4,FALSE)</f>
        <v>WEWEWA TENGAH</v>
      </c>
      <c r="I6614" t="str">
        <f>VLOOKUP($D6614,reference!$G$1:$H$25,2,FALSE)</f>
        <v>Pertanian lahan kering  campur semak / kebun campur</v>
      </c>
      <c r="J6614" t="str">
        <f>VLOOKUP($E6614,reference!$G$1:$H$25,2,FALSE)</f>
        <v>Pemukiman</v>
      </c>
      <c r="K6614" t="str">
        <f t="shared" si="103"/>
        <v>Non Irigasi</v>
      </c>
      <c r="L6614" t="s">
        <v>327</v>
      </c>
    </row>
    <row r="6615" spans="1:12" x14ac:dyDescent="0.25">
      <c r="A6615" s="1">
        <v>6614</v>
      </c>
      <c r="B6615" s="3">
        <v>95</v>
      </c>
      <c r="C6615" s="1">
        <v>100</v>
      </c>
      <c r="D6615" s="1">
        <v>11</v>
      </c>
      <c r="E6615" s="1">
        <v>13</v>
      </c>
      <c r="F6615" s="1">
        <v>0</v>
      </c>
      <c r="G6615">
        <f>VLOOKUP(C6615,reference!$A$1:$E$310,5,FALSE)</f>
        <v>5305042</v>
      </c>
      <c r="H6615" t="str">
        <f>VLOOKUP(C6615,reference!$A$1:$E$310,4,FALSE)</f>
        <v>INSANA BARAT</v>
      </c>
      <c r="I6615" t="str">
        <f>VLOOKUP($D6615,reference!$G$1:$H$25,2,FALSE)</f>
        <v>Savanna / Padang rumput</v>
      </c>
      <c r="J6615" t="str">
        <f>VLOOKUP($E6615,reference!$G$1:$H$25,2,FALSE)</f>
        <v>Pertanian lahan kering  campur semak / kebun campur</v>
      </c>
      <c r="K6615" t="str">
        <f t="shared" si="103"/>
        <v>Non Irigasi</v>
      </c>
      <c r="L6615" t="s">
        <v>327</v>
      </c>
    </row>
    <row r="6616" spans="1:12" x14ac:dyDescent="0.25">
      <c r="A6616" s="1">
        <v>6615</v>
      </c>
      <c r="B6616" s="3">
        <v>1026</v>
      </c>
      <c r="C6616" s="1">
        <v>100</v>
      </c>
      <c r="D6616" s="1">
        <v>11</v>
      </c>
      <c r="E6616" s="1">
        <v>11</v>
      </c>
      <c r="F6616" s="1">
        <v>0</v>
      </c>
      <c r="G6616">
        <f>VLOOKUP(C6616,reference!$A$1:$E$310,5,FALSE)</f>
        <v>5305042</v>
      </c>
      <c r="H6616" t="str">
        <f>VLOOKUP(C6616,reference!$A$1:$E$310,4,FALSE)</f>
        <v>INSANA BARAT</v>
      </c>
      <c r="I6616" t="str">
        <f>VLOOKUP($D6616,reference!$G$1:$H$25,2,FALSE)</f>
        <v>Savanna / Padang rumput</v>
      </c>
      <c r="J6616" t="str">
        <f>VLOOKUP($E6616,reference!$G$1:$H$25,2,FALSE)</f>
        <v>Savanna / Padang rumput</v>
      </c>
      <c r="K6616" t="str">
        <f t="shared" si="103"/>
        <v>Non Irigasi</v>
      </c>
      <c r="L6616" t="s">
        <v>327</v>
      </c>
    </row>
    <row r="6617" spans="1:12" x14ac:dyDescent="0.25">
      <c r="A6617" s="1">
        <v>6616</v>
      </c>
      <c r="B6617" s="3">
        <v>2</v>
      </c>
      <c r="C6617" s="1">
        <v>98</v>
      </c>
      <c r="D6617" s="1">
        <v>11</v>
      </c>
      <c r="E6617" s="1">
        <v>12</v>
      </c>
      <c r="F6617" s="1">
        <v>0</v>
      </c>
      <c r="G6617">
        <f>VLOOKUP(C6617,reference!$A$1:$E$310,5,FALSE)</f>
        <v>5305040</v>
      </c>
      <c r="H6617" t="str">
        <f>VLOOKUP(C6617,reference!$A$1:$E$310,4,FALSE)</f>
        <v>INSANA</v>
      </c>
      <c r="I6617" t="str">
        <f>VLOOKUP($D6617,reference!$G$1:$H$25,2,FALSE)</f>
        <v>Savanna / Padang rumput</v>
      </c>
      <c r="J6617" t="str">
        <f>VLOOKUP($E6617,reference!$G$1:$H$25,2,FALSE)</f>
        <v>Pertanian lahan kering</v>
      </c>
      <c r="K6617" t="str">
        <f t="shared" si="103"/>
        <v>Non Irigasi</v>
      </c>
      <c r="L6617" t="s">
        <v>327</v>
      </c>
    </row>
    <row r="6618" spans="1:12" x14ac:dyDescent="0.25">
      <c r="A6618" s="1">
        <v>6617</v>
      </c>
      <c r="B6618" s="3">
        <v>201</v>
      </c>
      <c r="C6618" s="1">
        <v>299</v>
      </c>
      <c r="D6618" s="1">
        <v>12</v>
      </c>
      <c r="E6618" s="1">
        <v>14</v>
      </c>
      <c r="F6618" s="1">
        <v>0</v>
      </c>
      <c r="G6618">
        <f>VLOOKUP(C6618,reference!$A$1:$E$310,5,FALSE)</f>
        <v>5321080</v>
      </c>
      <c r="H6618" t="str">
        <f>VLOOKUP(C6618,reference!$A$1:$E$310,4,FALSE)</f>
        <v>BOTIN LEOBELE</v>
      </c>
      <c r="I6618" t="str">
        <f>VLOOKUP($D6618,reference!$G$1:$H$25,2,FALSE)</f>
        <v>Pertanian lahan kering</v>
      </c>
      <c r="J6618" t="str">
        <f>VLOOKUP($E6618,reference!$G$1:$H$25,2,FALSE)</f>
        <v>Sawah</v>
      </c>
      <c r="K6618" t="str">
        <f t="shared" si="103"/>
        <v>Non Irigasi</v>
      </c>
      <c r="L6618" t="s">
        <v>327</v>
      </c>
    </row>
    <row r="6619" spans="1:12" x14ac:dyDescent="0.25">
      <c r="A6619" s="1">
        <v>6618</v>
      </c>
      <c r="B6619" s="3">
        <v>3</v>
      </c>
      <c r="C6619" s="1">
        <v>299</v>
      </c>
      <c r="D6619" s="1">
        <v>9</v>
      </c>
      <c r="E6619" s="1">
        <v>11</v>
      </c>
      <c r="F6619" s="1">
        <v>0</v>
      </c>
      <c r="G6619">
        <f>VLOOKUP(C6619,reference!$A$1:$E$310,5,FALSE)</f>
        <v>5321080</v>
      </c>
      <c r="H6619" t="str">
        <f>VLOOKUP(C6619,reference!$A$1:$E$310,4,FALSE)</f>
        <v>BOTIN LEOBELE</v>
      </c>
      <c r="I6619" t="str">
        <f>VLOOKUP($D6619,reference!$G$1:$H$25,2,FALSE)</f>
        <v>Semak belukar</v>
      </c>
      <c r="J6619" t="str">
        <f>VLOOKUP($E6619,reference!$G$1:$H$25,2,FALSE)</f>
        <v>Savanna / Padang rumput</v>
      </c>
      <c r="K6619" t="str">
        <f t="shared" si="103"/>
        <v>Non Irigasi</v>
      </c>
      <c r="L6619" t="s">
        <v>327</v>
      </c>
    </row>
    <row r="6620" spans="1:12" x14ac:dyDescent="0.25">
      <c r="A6620" s="1">
        <v>6619</v>
      </c>
      <c r="B6620" s="3">
        <v>1886</v>
      </c>
      <c r="C6620" s="1">
        <v>256</v>
      </c>
      <c r="D6620" s="1">
        <v>13</v>
      </c>
      <c r="E6620" s="1">
        <v>11</v>
      </c>
      <c r="F6620" s="1">
        <v>0</v>
      </c>
      <c r="G6620">
        <f>VLOOKUP(C6620,reference!$A$1:$E$310,5,FALSE)</f>
        <v>5316020</v>
      </c>
      <c r="H6620" t="str">
        <f>VLOOKUP(C6620,reference!$A$1:$E$310,4,FALSE)</f>
        <v>UMBU RATU NGGAY BARAT</v>
      </c>
      <c r="I6620" t="str">
        <f>VLOOKUP($D6620,reference!$G$1:$H$25,2,FALSE)</f>
        <v>Pertanian lahan kering  campur semak / kebun campur</v>
      </c>
      <c r="J6620" t="str">
        <f>VLOOKUP($E6620,reference!$G$1:$H$25,2,FALSE)</f>
        <v>Savanna / Padang rumput</v>
      </c>
      <c r="K6620" t="str">
        <f t="shared" si="103"/>
        <v>Non Irigasi</v>
      </c>
      <c r="L6620" t="s">
        <v>327</v>
      </c>
    </row>
    <row r="6621" spans="1:12" x14ac:dyDescent="0.25">
      <c r="A6621" s="1">
        <v>6620</v>
      </c>
      <c r="B6621" s="3">
        <v>2</v>
      </c>
      <c r="C6621" s="1">
        <v>27</v>
      </c>
      <c r="D6621" s="1">
        <v>18</v>
      </c>
      <c r="E6621" s="1">
        <v>1</v>
      </c>
      <c r="F6621" s="1">
        <v>0</v>
      </c>
      <c r="G6621">
        <f>VLOOKUP(C6621,reference!$A$1:$E$310,5,FALSE)</f>
        <v>5302080</v>
      </c>
      <c r="H6621" t="str">
        <f>VLOOKUP(C6621,reference!$A$1:$E$310,4,FALSE)</f>
        <v>HAHARU</v>
      </c>
      <c r="I6621" t="str">
        <f>VLOOKUP($D6621,reference!$G$1:$H$25,2,FALSE)</f>
        <v>Lahan terbuka</v>
      </c>
      <c r="J6621" t="str">
        <f>VLOOKUP($E6621,reference!$G$1:$H$25,2,FALSE)</f>
        <v>Hutan lahan kering primer</v>
      </c>
      <c r="K6621" t="str">
        <f t="shared" si="103"/>
        <v>Non Irigasi</v>
      </c>
      <c r="L6621" t="s">
        <v>327</v>
      </c>
    </row>
    <row r="6622" spans="1:12" x14ac:dyDescent="0.25">
      <c r="A6622" s="1">
        <v>6621</v>
      </c>
      <c r="B6622" s="3">
        <v>356</v>
      </c>
      <c r="C6622" s="1">
        <v>87</v>
      </c>
      <c r="D6622" s="1">
        <v>2</v>
      </c>
      <c r="E6622" s="1">
        <v>2</v>
      </c>
      <c r="F6622" s="1">
        <v>0</v>
      </c>
      <c r="G6622">
        <f>VLOOKUP(C6622,reference!$A$1:$E$310,5,FALSE)</f>
        <v>5305012</v>
      </c>
      <c r="H6622" t="str">
        <f>VLOOKUP(C6622,reference!$A$1:$E$310,4,FALSE)</f>
        <v>MUSI</v>
      </c>
      <c r="I6622" t="str">
        <f>VLOOKUP($D6622,reference!$G$1:$H$25,2,FALSE)</f>
        <v>Hutan lahan kering sekunder / bekas tebangan</v>
      </c>
      <c r="J6622" t="str">
        <f>VLOOKUP($E6622,reference!$G$1:$H$25,2,FALSE)</f>
        <v>Hutan lahan kering sekunder / bekas tebangan</v>
      </c>
      <c r="K6622" t="str">
        <f t="shared" si="103"/>
        <v>Non Irigasi</v>
      </c>
      <c r="L6622" t="s">
        <v>327</v>
      </c>
    </row>
    <row r="6623" spans="1:12" x14ac:dyDescent="0.25">
      <c r="A6623" s="1">
        <v>6622</v>
      </c>
      <c r="B6623" s="3">
        <v>24</v>
      </c>
      <c r="C6623" s="1">
        <v>100</v>
      </c>
      <c r="D6623" s="1">
        <v>12</v>
      </c>
      <c r="E6623" s="1">
        <v>1</v>
      </c>
      <c r="F6623" s="1">
        <v>0</v>
      </c>
      <c r="G6623">
        <f>VLOOKUP(C6623,reference!$A$1:$E$310,5,FALSE)</f>
        <v>5305042</v>
      </c>
      <c r="H6623" t="str">
        <f>VLOOKUP(C6623,reference!$A$1:$E$310,4,FALSE)</f>
        <v>INSANA BARAT</v>
      </c>
      <c r="I6623" t="str">
        <f>VLOOKUP($D6623,reference!$G$1:$H$25,2,FALSE)</f>
        <v>Pertanian lahan kering</v>
      </c>
      <c r="J6623" t="str">
        <f>VLOOKUP($E6623,reference!$G$1:$H$25,2,FALSE)</f>
        <v>Hutan lahan kering primer</v>
      </c>
      <c r="K6623" t="str">
        <f t="shared" si="103"/>
        <v>Non Irigasi</v>
      </c>
      <c r="L6623" t="s">
        <v>327</v>
      </c>
    </row>
    <row r="6624" spans="1:12" x14ac:dyDescent="0.25">
      <c r="A6624" s="1">
        <v>6623</v>
      </c>
      <c r="B6624" s="3">
        <v>75</v>
      </c>
      <c r="C6624" s="1">
        <v>296</v>
      </c>
      <c r="D6624" s="1">
        <v>11</v>
      </c>
      <c r="E6624" s="1">
        <v>13</v>
      </c>
      <c r="F6624" s="1">
        <v>0</v>
      </c>
      <c r="G6624">
        <f>VLOOKUP(C6624,reference!$A$1:$E$310,5,FALSE)</f>
        <v>5321050</v>
      </c>
      <c r="H6624" t="str">
        <f>VLOOKUP(C6624,reference!$A$1:$E$310,4,FALSE)</f>
        <v>IO KUFEU</v>
      </c>
      <c r="I6624" t="str">
        <f>VLOOKUP($D6624,reference!$G$1:$H$25,2,FALSE)</f>
        <v>Savanna / Padang rumput</v>
      </c>
      <c r="J6624" t="str">
        <f>VLOOKUP($E6624,reference!$G$1:$H$25,2,FALSE)</f>
        <v>Pertanian lahan kering  campur semak / kebun campur</v>
      </c>
      <c r="K6624" t="str">
        <f t="shared" si="103"/>
        <v>Non Irigasi</v>
      </c>
      <c r="L6624" t="s">
        <v>327</v>
      </c>
    </row>
    <row r="6625" spans="1:12" x14ac:dyDescent="0.25">
      <c r="A6625" s="1">
        <v>6624</v>
      </c>
      <c r="B6625" s="3">
        <v>4</v>
      </c>
      <c r="C6625" s="1">
        <v>98</v>
      </c>
      <c r="D6625" s="1">
        <v>11</v>
      </c>
      <c r="E6625" s="1">
        <v>20</v>
      </c>
      <c r="F6625" s="1">
        <v>0</v>
      </c>
      <c r="G6625">
        <f>VLOOKUP(C6625,reference!$A$1:$E$310,5,FALSE)</f>
        <v>5305040</v>
      </c>
      <c r="H6625" t="str">
        <f>VLOOKUP(C6625,reference!$A$1:$E$310,4,FALSE)</f>
        <v>INSANA</v>
      </c>
      <c r="I6625" t="str">
        <f>VLOOKUP($D6625,reference!$G$1:$H$25,2,FALSE)</f>
        <v>Savanna / Padang rumput</v>
      </c>
      <c r="J6625" t="str">
        <f>VLOOKUP($E6625,reference!$G$1:$H$25,2,FALSE)</f>
        <v>Tubuh air</v>
      </c>
      <c r="K6625" t="str">
        <f t="shared" si="103"/>
        <v>Non Irigasi</v>
      </c>
      <c r="L6625" t="s">
        <v>327</v>
      </c>
    </row>
    <row r="6626" spans="1:12" x14ac:dyDescent="0.25">
      <c r="A6626" s="1">
        <v>6625</v>
      </c>
      <c r="B6626" s="3">
        <v>52</v>
      </c>
      <c r="C6626" s="1">
        <v>299</v>
      </c>
      <c r="D6626" s="1">
        <v>9</v>
      </c>
      <c r="E6626" s="1">
        <v>14</v>
      </c>
      <c r="F6626" s="1">
        <v>0</v>
      </c>
      <c r="G6626">
        <f>VLOOKUP(C6626,reference!$A$1:$E$310,5,FALSE)</f>
        <v>5321080</v>
      </c>
      <c r="H6626" t="str">
        <f>VLOOKUP(C6626,reference!$A$1:$E$310,4,FALSE)</f>
        <v>BOTIN LEOBELE</v>
      </c>
      <c r="I6626" t="str">
        <f>VLOOKUP($D6626,reference!$G$1:$H$25,2,FALSE)</f>
        <v>Semak belukar</v>
      </c>
      <c r="J6626" t="str">
        <f>VLOOKUP($E6626,reference!$G$1:$H$25,2,FALSE)</f>
        <v>Sawah</v>
      </c>
      <c r="K6626" t="str">
        <f t="shared" si="103"/>
        <v>Non Irigasi</v>
      </c>
      <c r="L6626" t="s">
        <v>327</v>
      </c>
    </row>
    <row r="6627" spans="1:12" x14ac:dyDescent="0.25">
      <c r="A6627" s="1">
        <v>6626</v>
      </c>
      <c r="B6627" s="3">
        <v>78</v>
      </c>
      <c r="C6627" s="1">
        <v>299</v>
      </c>
      <c r="D6627" s="1">
        <v>12</v>
      </c>
      <c r="E6627" s="1">
        <v>16</v>
      </c>
      <c r="F6627" s="1">
        <v>0</v>
      </c>
      <c r="G6627">
        <f>VLOOKUP(C6627,reference!$A$1:$E$310,5,FALSE)</f>
        <v>5321080</v>
      </c>
      <c r="H6627" t="str">
        <f>VLOOKUP(C6627,reference!$A$1:$E$310,4,FALSE)</f>
        <v>BOTIN LEOBELE</v>
      </c>
      <c r="I6627" t="str">
        <f>VLOOKUP($D6627,reference!$G$1:$H$25,2,FALSE)</f>
        <v>Pertanian lahan kering</v>
      </c>
      <c r="J6627" t="str">
        <f>VLOOKUP($E6627,reference!$G$1:$H$25,2,FALSE)</f>
        <v>Pemukiman</v>
      </c>
      <c r="K6627" t="str">
        <f t="shared" si="103"/>
        <v>Non Irigasi</v>
      </c>
      <c r="L6627" t="s">
        <v>327</v>
      </c>
    </row>
    <row r="6628" spans="1:12" x14ac:dyDescent="0.25">
      <c r="A6628" s="1">
        <v>6627</v>
      </c>
      <c r="B6628" s="3">
        <v>260</v>
      </c>
      <c r="C6628" s="1">
        <v>266</v>
      </c>
      <c r="D6628" s="1">
        <v>13</v>
      </c>
      <c r="E6628" s="1">
        <v>11</v>
      </c>
      <c r="F6628" s="1">
        <v>0</v>
      </c>
      <c r="G6628">
        <f>VLOOKUP(C6628,reference!$A$1:$E$310,5,FALSE)</f>
        <v>5317061</v>
      </c>
      <c r="H6628" t="str">
        <f>VLOOKUP(C6628,reference!$A$1:$E$310,4,FALSE)</f>
        <v>WEWEWA TENGAH</v>
      </c>
      <c r="I6628" t="str">
        <f>VLOOKUP($D6628,reference!$G$1:$H$25,2,FALSE)</f>
        <v>Pertanian lahan kering  campur semak / kebun campur</v>
      </c>
      <c r="J6628" t="str">
        <f>VLOOKUP($E6628,reference!$G$1:$H$25,2,FALSE)</f>
        <v>Savanna / Padang rumput</v>
      </c>
      <c r="K6628" t="str">
        <f t="shared" si="103"/>
        <v>Non Irigasi</v>
      </c>
      <c r="L6628" t="s">
        <v>327</v>
      </c>
    </row>
    <row r="6629" spans="1:12" x14ac:dyDescent="0.25">
      <c r="A6629" s="1">
        <v>6628</v>
      </c>
      <c r="B6629" s="3">
        <v>2</v>
      </c>
      <c r="C6629" s="1">
        <v>93</v>
      </c>
      <c r="D6629" s="1">
        <v>0</v>
      </c>
      <c r="E6629" s="1">
        <v>16</v>
      </c>
      <c r="F6629" s="1">
        <v>0</v>
      </c>
      <c r="G6629">
        <f>VLOOKUP(C6629,reference!$A$1:$E$310,5,FALSE)</f>
        <v>5305024</v>
      </c>
      <c r="H6629" t="str">
        <f>VLOOKUP(C6629,reference!$A$1:$E$310,4,FALSE)</f>
        <v>BIKOMI NILULAT</v>
      </c>
      <c r="I6629" t="str">
        <f>VLOOKUP($D6629,reference!$G$1:$H$25,2,FALSE)</f>
        <v>No data</v>
      </c>
      <c r="J6629" t="str">
        <f>VLOOKUP($E6629,reference!$G$1:$H$25,2,FALSE)</f>
        <v>Pemukiman</v>
      </c>
      <c r="K6629" t="str">
        <f t="shared" si="103"/>
        <v>Non Irigasi</v>
      </c>
      <c r="L6629" t="s">
        <v>327</v>
      </c>
    </row>
    <row r="6630" spans="1:12" x14ac:dyDescent="0.25">
      <c r="A6630" s="1">
        <v>6629</v>
      </c>
      <c r="B6630" s="3">
        <v>101</v>
      </c>
      <c r="C6630" s="1">
        <v>100</v>
      </c>
      <c r="D6630" s="1">
        <v>16</v>
      </c>
      <c r="E6630" s="1">
        <v>11</v>
      </c>
      <c r="F6630" s="1">
        <v>0</v>
      </c>
      <c r="G6630">
        <f>VLOOKUP(C6630,reference!$A$1:$E$310,5,FALSE)</f>
        <v>5305042</v>
      </c>
      <c r="H6630" t="str">
        <f>VLOOKUP(C6630,reference!$A$1:$E$310,4,FALSE)</f>
        <v>INSANA BARAT</v>
      </c>
      <c r="I6630" t="str">
        <f>VLOOKUP($D6630,reference!$G$1:$H$25,2,FALSE)</f>
        <v>Pemukiman</v>
      </c>
      <c r="J6630" t="str">
        <f>VLOOKUP($E6630,reference!$G$1:$H$25,2,FALSE)</f>
        <v>Savanna / Padang rumput</v>
      </c>
      <c r="K6630" t="str">
        <f t="shared" si="103"/>
        <v>Non Irigasi</v>
      </c>
      <c r="L6630" t="s">
        <v>327</v>
      </c>
    </row>
    <row r="6631" spans="1:12" x14ac:dyDescent="0.25">
      <c r="A6631" s="1">
        <v>6630</v>
      </c>
      <c r="B6631" s="3">
        <v>14</v>
      </c>
      <c r="C6631" s="1">
        <v>299</v>
      </c>
      <c r="D6631" s="1">
        <v>9</v>
      </c>
      <c r="E6631" s="1">
        <v>16</v>
      </c>
      <c r="F6631" s="1">
        <v>0</v>
      </c>
      <c r="G6631">
        <f>VLOOKUP(C6631,reference!$A$1:$E$310,5,FALSE)</f>
        <v>5321080</v>
      </c>
      <c r="H6631" t="str">
        <f>VLOOKUP(C6631,reference!$A$1:$E$310,4,FALSE)</f>
        <v>BOTIN LEOBELE</v>
      </c>
      <c r="I6631" t="str">
        <f>VLOOKUP($D6631,reference!$G$1:$H$25,2,FALSE)</f>
        <v>Semak belukar</v>
      </c>
      <c r="J6631" t="str">
        <f>VLOOKUP($E6631,reference!$G$1:$H$25,2,FALSE)</f>
        <v>Pemukiman</v>
      </c>
      <c r="K6631" t="str">
        <f t="shared" si="103"/>
        <v>Non Irigasi</v>
      </c>
      <c r="L6631" t="s">
        <v>327</v>
      </c>
    </row>
    <row r="6632" spans="1:12" x14ac:dyDescent="0.25">
      <c r="A6632" s="1">
        <v>6631</v>
      </c>
      <c r="B6632" s="3">
        <v>207</v>
      </c>
      <c r="C6632" s="1">
        <v>264</v>
      </c>
      <c r="D6632" s="1">
        <v>13</v>
      </c>
      <c r="E6632" s="1">
        <v>9</v>
      </c>
      <c r="F6632" s="1">
        <v>0</v>
      </c>
      <c r="G6632">
        <f>VLOOKUP(C6632,reference!$A$1:$E$310,5,FALSE)</f>
        <v>5317050</v>
      </c>
      <c r="H6632" t="str">
        <f>VLOOKUP(C6632,reference!$A$1:$E$310,4,FALSE)</f>
        <v>WEWEWA BARAT</v>
      </c>
      <c r="I6632" t="str">
        <f>VLOOKUP($D6632,reference!$G$1:$H$25,2,FALSE)</f>
        <v>Pertanian lahan kering  campur semak / kebun campur</v>
      </c>
      <c r="J6632" t="str">
        <f>VLOOKUP($E6632,reference!$G$1:$H$25,2,FALSE)</f>
        <v>Semak belukar</v>
      </c>
      <c r="K6632" t="str">
        <f t="shared" si="103"/>
        <v>Non Irigasi</v>
      </c>
      <c r="L6632" t="s">
        <v>327</v>
      </c>
    </row>
    <row r="6633" spans="1:12" x14ac:dyDescent="0.25">
      <c r="A6633" s="1">
        <v>6632</v>
      </c>
      <c r="B6633" s="3">
        <v>1872</v>
      </c>
      <c r="C6633" s="1">
        <v>264</v>
      </c>
      <c r="D6633" s="1">
        <v>13</v>
      </c>
      <c r="E6633" s="1">
        <v>2</v>
      </c>
      <c r="F6633" s="1">
        <v>0</v>
      </c>
      <c r="G6633">
        <f>VLOOKUP(C6633,reference!$A$1:$E$310,5,FALSE)</f>
        <v>5317050</v>
      </c>
      <c r="H6633" t="str">
        <f>VLOOKUP(C6633,reference!$A$1:$E$310,4,FALSE)</f>
        <v>WEWEWA BARAT</v>
      </c>
      <c r="I6633" t="str">
        <f>VLOOKUP($D6633,reference!$G$1:$H$25,2,FALSE)</f>
        <v>Pertanian lahan kering  campur semak / kebun campur</v>
      </c>
      <c r="J6633" t="str">
        <f>VLOOKUP($E6633,reference!$G$1:$H$25,2,FALSE)</f>
        <v>Hutan lahan kering sekunder / bekas tebangan</v>
      </c>
      <c r="K6633" t="str">
        <f t="shared" si="103"/>
        <v>Non Irigasi</v>
      </c>
      <c r="L6633" t="s">
        <v>327</v>
      </c>
    </row>
    <row r="6634" spans="1:12" x14ac:dyDescent="0.25">
      <c r="A6634" s="1">
        <v>6633</v>
      </c>
      <c r="B6634" s="3">
        <v>106</v>
      </c>
      <c r="C6634" s="1">
        <v>267</v>
      </c>
      <c r="D6634" s="1">
        <v>9</v>
      </c>
      <c r="E6634" s="1">
        <v>11</v>
      </c>
      <c r="F6634" s="1">
        <v>0</v>
      </c>
      <c r="G6634">
        <f>VLOOKUP(C6634,reference!$A$1:$E$310,5,FALSE)</f>
        <v>5317070</v>
      </c>
      <c r="H6634" t="str">
        <f>VLOOKUP(C6634,reference!$A$1:$E$310,4,FALSE)</f>
        <v>WEWEWA UTARA</v>
      </c>
      <c r="I6634" t="str">
        <f>VLOOKUP($D6634,reference!$G$1:$H$25,2,FALSE)</f>
        <v>Semak belukar</v>
      </c>
      <c r="J6634" t="str">
        <f>VLOOKUP($E6634,reference!$G$1:$H$25,2,FALSE)</f>
        <v>Savanna / Padang rumput</v>
      </c>
      <c r="K6634" t="str">
        <f t="shared" si="103"/>
        <v>Non Irigasi</v>
      </c>
      <c r="L6634" t="s">
        <v>327</v>
      </c>
    </row>
    <row r="6635" spans="1:12" x14ac:dyDescent="0.25">
      <c r="A6635" s="1">
        <v>6634</v>
      </c>
      <c r="B6635" s="3">
        <v>41</v>
      </c>
      <c r="C6635" s="1">
        <v>267</v>
      </c>
      <c r="D6635" s="1">
        <v>9</v>
      </c>
      <c r="E6635" s="1">
        <v>9</v>
      </c>
      <c r="F6635" s="1">
        <v>0</v>
      </c>
      <c r="G6635">
        <f>VLOOKUP(C6635,reference!$A$1:$E$310,5,FALSE)</f>
        <v>5317070</v>
      </c>
      <c r="H6635" t="str">
        <f>VLOOKUP(C6635,reference!$A$1:$E$310,4,FALSE)</f>
        <v>WEWEWA UTARA</v>
      </c>
      <c r="I6635" t="str">
        <f>VLOOKUP($D6635,reference!$G$1:$H$25,2,FALSE)</f>
        <v>Semak belukar</v>
      </c>
      <c r="J6635" t="str">
        <f>VLOOKUP($E6635,reference!$G$1:$H$25,2,FALSE)</f>
        <v>Semak belukar</v>
      </c>
      <c r="K6635" t="str">
        <f t="shared" si="103"/>
        <v>Non Irigasi</v>
      </c>
      <c r="L6635" t="s">
        <v>327</v>
      </c>
    </row>
    <row r="6636" spans="1:12" x14ac:dyDescent="0.25">
      <c r="A6636" s="1">
        <v>6635</v>
      </c>
      <c r="B6636" s="3">
        <v>2240</v>
      </c>
      <c r="C6636" s="1">
        <v>256</v>
      </c>
      <c r="D6636" s="1">
        <v>13</v>
      </c>
      <c r="E6636" s="1">
        <v>2</v>
      </c>
      <c r="F6636" s="1">
        <v>0</v>
      </c>
      <c r="G6636">
        <f>VLOOKUP(C6636,reference!$A$1:$E$310,5,FALSE)</f>
        <v>5316020</v>
      </c>
      <c r="H6636" t="str">
        <f>VLOOKUP(C6636,reference!$A$1:$E$310,4,FALSE)</f>
        <v>UMBU RATU NGGAY BARAT</v>
      </c>
      <c r="I6636" t="str">
        <f>VLOOKUP($D6636,reference!$G$1:$H$25,2,FALSE)</f>
        <v>Pertanian lahan kering  campur semak / kebun campur</v>
      </c>
      <c r="J6636" t="str">
        <f>VLOOKUP($E6636,reference!$G$1:$H$25,2,FALSE)</f>
        <v>Hutan lahan kering sekunder / bekas tebangan</v>
      </c>
      <c r="K6636" t="str">
        <f t="shared" si="103"/>
        <v>Non Irigasi</v>
      </c>
      <c r="L6636" t="s">
        <v>327</v>
      </c>
    </row>
    <row r="6637" spans="1:12" x14ac:dyDescent="0.25">
      <c r="A6637" s="1">
        <v>6636</v>
      </c>
      <c r="B6637" s="3">
        <v>79</v>
      </c>
      <c r="C6637" s="1">
        <v>100</v>
      </c>
      <c r="D6637" s="1">
        <v>16</v>
      </c>
      <c r="E6637" s="1">
        <v>14</v>
      </c>
      <c r="F6637" s="1">
        <v>0</v>
      </c>
      <c r="G6637">
        <f>VLOOKUP(C6637,reference!$A$1:$E$310,5,FALSE)</f>
        <v>5305042</v>
      </c>
      <c r="H6637" t="str">
        <f>VLOOKUP(C6637,reference!$A$1:$E$310,4,FALSE)</f>
        <v>INSANA BARAT</v>
      </c>
      <c r="I6637" t="str">
        <f>VLOOKUP($D6637,reference!$G$1:$H$25,2,FALSE)</f>
        <v>Pemukiman</v>
      </c>
      <c r="J6637" t="str">
        <f>VLOOKUP($E6637,reference!$G$1:$H$25,2,FALSE)</f>
        <v>Sawah</v>
      </c>
      <c r="K6637" t="str">
        <f t="shared" si="103"/>
        <v>Non Irigasi</v>
      </c>
      <c r="L6637" t="s">
        <v>327</v>
      </c>
    </row>
    <row r="6638" spans="1:12" x14ac:dyDescent="0.25">
      <c r="A6638" s="1">
        <v>6637</v>
      </c>
      <c r="B6638" s="3">
        <v>6</v>
      </c>
      <c r="C6638" s="1">
        <v>98</v>
      </c>
      <c r="D6638" s="1">
        <v>11</v>
      </c>
      <c r="E6638" s="1">
        <v>13</v>
      </c>
      <c r="F6638" s="1">
        <v>0</v>
      </c>
      <c r="G6638">
        <f>VLOOKUP(C6638,reference!$A$1:$E$310,5,FALSE)</f>
        <v>5305040</v>
      </c>
      <c r="H6638" t="str">
        <f>VLOOKUP(C6638,reference!$A$1:$E$310,4,FALSE)</f>
        <v>INSANA</v>
      </c>
      <c r="I6638" t="str">
        <f>VLOOKUP($D6638,reference!$G$1:$H$25,2,FALSE)</f>
        <v>Savanna / Padang rumput</v>
      </c>
      <c r="J6638" t="str">
        <f>VLOOKUP($E6638,reference!$G$1:$H$25,2,FALSE)</f>
        <v>Pertanian lahan kering  campur semak / kebun campur</v>
      </c>
      <c r="K6638" t="str">
        <f t="shared" si="103"/>
        <v>Non Irigasi</v>
      </c>
      <c r="L6638" t="s">
        <v>327</v>
      </c>
    </row>
    <row r="6639" spans="1:12" x14ac:dyDescent="0.25">
      <c r="A6639" s="1">
        <v>6638</v>
      </c>
      <c r="B6639" s="3">
        <v>232</v>
      </c>
      <c r="C6639" s="1">
        <v>299</v>
      </c>
      <c r="D6639" s="1">
        <v>2</v>
      </c>
      <c r="E6639" s="1">
        <v>14</v>
      </c>
      <c r="F6639" s="1">
        <v>0</v>
      </c>
      <c r="G6639">
        <f>VLOOKUP(C6639,reference!$A$1:$E$310,5,FALSE)</f>
        <v>5321080</v>
      </c>
      <c r="H6639" t="str">
        <f>VLOOKUP(C6639,reference!$A$1:$E$310,4,FALSE)</f>
        <v>BOTIN LEOBELE</v>
      </c>
      <c r="I6639" t="str">
        <f>VLOOKUP($D6639,reference!$G$1:$H$25,2,FALSE)</f>
        <v>Hutan lahan kering sekunder / bekas tebangan</v>
      </c>
      <c r="J6639" t="str">
        <f>VLOOKUP($E6639,reference!$G$1:$H$25,2,FALSE)</f>
        <v>Sawah</v>
      </c>
      <c r="K6639" t="str">
        <f t="shared" si="103"/>
        <v>Non Irigasi</v>
      </c>
      <c r="L6639" t="s">
        <v>328</v>
      </c>
    </row>
    <row r="6640" spans="1:12" x14ac:dyDescent="0.25">
      <c r="A6640" s="1">
        <v>6639</v>
      </c>
      <c r="B6640" s="3">
        <v>46</v>
      </c>
      <c r="C6640" s="1">
        <v>302</v>
      </c>
      <c r="D6640" s="1">
        <v>2</v>
      </c>
      <c r="E6640" s="1">
        <v>14</v>
      </c>
      <c r="F6640" s="1">
        <v>0</v>
      </c>
      <c r="G6640">
        <f>VLOOKUP(C6640,reference!$A$1:$E$310,5,FALSE)</f>
        <v>5321110</v>
      </c>
      <c r="H6640" t="str">
        <f>VLOOKUP(C6640,reference!$A$1:$E$310,4,FALSE)</f>
        <v>KOBALIMA</v>
      </c>
      <c r="I6640" t="str">
        <f>VLOOKUP($D6640,reference!$G$1:$H$25,2,FALSE)</f>
        <v>Hutan lahan kering sekunder / bekas tebangan</v>
      </c>
      <c r="J6640" t="str">
        <f>VLOOKUP($E6640,reference!$G$1:$H$25,2,FALSE)</f>
        <v>Sawah</v>
      </c>
      <c r="K6640" t="str">
        <f t="shared" si="103"/>
        <v>Non Irigasi</v>
      </c>
      <c r="L6640" t="s">
        <v>328</v>
      </c>
    </row>
    <row r="6641" spans="1:12" x14ac:dyDescent="0.25">
      <c r="A6641" s="1">
        <v>6640</v>
      </c>
      <c r="B6641" s="3">
        <v>345</v>
      </c>
      <c r="C6641" s="1">
        <v>264</v>
      </c>
      <c r="D6641" s="1">
        <v>1</v>
      </c>
      <c r="E6641" s="1">
        <v>2</v>
      </c>
      <c r="F6641" s="1">
        <v>0</v>
      </c>
      <c r="G6641">
        <f>VLOOKUP(C6641,reference!$A$1:$E$310,5,FALSE)</f>
        <v>5317050</v>
      </c>
      <c r="H6641" t="str">
        <f>VLOOKUP(C6641,reference!$A$1:$E$310,4,FALSE)</f>
        <v>WEWEWA BARAT</v>
      </c>
      <c r="I6641" t="str">
        <f>VLOOKUP($D6641,reference!$G$1:$H$25,2,FALSE)</f>
        <v>Hutan lahan kering primer</v>
      </c>
      <c r="J6641" t="str">
        <f>VLOOKUP($E6641,reference!$G$1:$H$25,2,FALSE)</f>
        <v>Hutan lahan kering sekunder / bekas tebangan</v>
      </c>
      <c r="K6641" t="str">
        <f t="shared" si="103"/>
        <v>Non Irigasi</v>
      </c>
      <c r="L6641" t="s">
        <v>329</v>
      </c>
    </row>
    <row r="6642" spans="1:12" x14ac:dyDescent="0.25">
      <c r="A6642" s="1">
        <v>6641</v>
      </c>
      <c r="B6642" s="3">
        <v>16</v>
      </c>
      <c r="C6642" s="1">
        <v>269</v>
      </c>
      <c r="D6642" s="1">
        <v>2</v>
      </c>
      <c r="E6642" s="1">
        <v>2</v>
      </c>
      <c r="F6642" s="1">
        <v>0</v>
      </c>
      <c r="G6642">
        <f>VLOOKUP(C6642,reference!$A$1:$E$310,5,FALSE)</f>
        <v>5317081</v>
      </c>
      <c r="H6642" t="str">
        <f>VLOOKUP(C6642,reference!$A$1:$E$310,4,FALSE)</f>
        <v>KOTA TAMBOLAKA</v>
      </c>
      <c r="I6642" t="str">
        <f>VLOOKUP($D6642,reference!$G$1:$H$25,2,FALSE)</f>
        <v>Hutan lahan kering sekunder / bekas tebangan</v>
      </c>
      <c r="J6642" t="str">
        <f>VLOOKUP($E6642,reference!$G$1:$H$25,2,FALSE)</f>
        <v>Hutan lahan kering sekunder / bekas tebangan</v>
      </c>
      <c r="K6642" t="str">
        <f t="shared" si="103"/>
        <v>Non Irigasi</v>
      </c>
      <c r="L6642" t="s">
        <v>327</v>
      </c>
    </row>
    <row r="6643" spans="1:12" x14ac:dyDescent="0.25">
      <c r="A6643" s="1">
        <v>6642</v>
      </c>
      <c r="B6643" s="3">
        <v>4</v>
      </c>
      <c r="C6643" s="1">
        <v>264</v>
      </c>
      <c r="D6643" s="1">
        <v>13</v>
      </c>
      <c r="E6643" s="1">
        <v>11</v>
      </c>
      <c r="F6643" s="1">
        <v>0</v>
      </c>
      <c r="G6643">
        <f>VLOOKUP(C6643,reference!$A$1:$E$310,5,FALSE)</f>
        <v>5317050</v>
      </c>
      <c r="H6643" t="str">
        <f>VLOOKUP(C6643,reference!$A$1:$E$310,4,FALSE)</f>
        <v>WEWEWA BARAT</v>
      </c>
      <c r="I6643" t="str">
        <f>VLOOKUP($D6643,reference!$G$1:$H$25,2,FALSE)</f>
        <v>Pertanian lahan kering  campur semak / kebun campur</v>
      </c>
      <c r="J6643" t="str">
        <f>VLOOKUP($E6643,reference!$G$1:$H$25,2,FALSE)</f>
        <v>Savanna / Padang rumput</v>
      </c>
      <c r="K6643" t="str">
        <f t="shared" si="103"/>
        <v>Non Irigasi</v>
      </c>
      <c r="L6643" t="s">
        <v>327</v>
      </c>
    </row>
    <row r="6644" spans="1:12" x14ac:dyDescent="0.25">
      <c r="A6644" s="1">
        <v>6643</v>
      </c>
      <c r="B6644" s="3">
        <v>40</v>
      </c>
      <c r="C6644" s="1">
        <v>27</v>
      </c>
      <c r="D6644" s="1">
        <v>13</v>
      </c>
      <c r="E6644" s="1">
        <v>13</v>
      </c>
      <c r="F6644" s="1">
        <v>0</v>
      </c>
      <c r="G6644">
        <f>VLOOKUP(C6644,reference!$A$1:$E$310,5,FALSE)</f>
        <v>5302080</v>
      </c>
      <c r="H6644" t="str">
        <f>VLOOKUP(C6644,reference!$A$1:$E$310,4,FALSE)</f>
        <v>HAHARU</v>
      </c>
      <c r="I6644" t="str">
        <f>VLOOKUP($D6644,reference!$G$1:$H$25,2,FALSE)</f>
        <v>Pertanian lahan kering  campur semak / kebun campur</v>
      </c>
      <c r="J6644" t="str">
        <f>VLOOKUP($E6644,reference!$G$1:$H$25,2,FALSE)</f>
        <v>Pertanian lahan kering  campur semak / kebun campur</v>
      </c>
      <c r="K6644" t="str">
        <f t="shared" si="103"/>
        <v>Non Irigasi</v>
      </c>
      <c r="L6644" t="s">
        <v>327</v>
      </c>
    </row>
    <row r="6645" spans="1:12" x14ac:dyDescent="0.25">
      <c r="A6645" s="1">
        <v>6644</v>
      </c>
      <c r="B6645" s="3">
        <v>79</v>
      </c>
      <c r="C6645" s="1">
        <v>86</v>
      </c>
      <c r="D6645" s="1">
        <v>13</v>
      </c>
      <c r="E6645" s="1">
        <v>13</v>
      </c>
      <c r="F6645" s="1">
        <v>0</v>
      </c>
      <c r="G6645">
        <f>VLOOKUP(C6645,reference!$A$1:$E$310,5,FALSE)</f>
        <v>5305011</v>
      </c>
      <c r="H6645" t="str">
        <f>VLOOKUP(C6645,reference!$A$1:$E$310,4,FALSE)</f>
        <v>MIOMAFFO TENGAH</v>
      </c>
      <c r="I6645" t="str">
        <f>VLOOKUP($D6645,reference!$G$1:$H$25,2,FALSE)</f>
        <v>Pertanian lahan kering  campur semak / kebun campur</v>
      </c>
      <c r="J6645" t="str">
        <f>VLOOKUP($E6645,reference!$G$1:$H$25,2,FALSE)</f>
        <v>Pertanian lahan kering  campur semak / kebun campur</v>
      </c>
      <c r="K6645" t="str">
        <f t="shared" si="103"/>
        <v>Non Irigasi</v>
      </c>
      <c r="L6645" t="s">
        <v>327</v>
      </c>
    </row>
    <row r="6646" spans="1:12" x14ac:dyDescent="0.25">
      <c r="A6646" s="1">
        <v>6645</v>
      </c>
      <c r="B6646" s="3">
        <v>8</v>
      </c>
      <c r="C6646" s="1">
        <v>302</v>
      </c>
      <c r="D6646" s="1">
        <v>12</v>
      </c>
      <c r="E6646" s="1">
        <v>0</v>
      </c>
      <c r="F6646" s="1">
        <v>0</v>
      </c>
      <c r="G6646">
        <f>VLOOKUP(C6646,reference!$A$1:$E$310,5,FALSE)</f>
        <v>5321110</v>
      </c>
      <c r="H6646" t="str">
        <f>VLOOKUP(C6646,reference!$A$1:$E$310,4,FALSE)</f>
        <v>KOBALIMA</v>
      </c>
      <c r="I6646" t="str">
        <f>VLOOKUP($D6646,reference!$G$1:$H$25,2,FALSE)</f>
        <v>Pertanian lahan kering</v>
      </c>
      <c r="J6646" t="str">
        <f>VLOOKUP($E6646,reference!$G$1:$H$25,2,FALSE)</f>
        <v>No data</v>
      </c>
      <c r="K6646" t="str">
        <f t="shared" si="103"/>
        <v>Non Irigasi</v>
      </c>
      <c r="L6646" t="s">
        <v>327</v>
      </c>
    </row>
    <row r="6647" spans="1:12" x14ac:dyDescent="0.25">
      <c r="A6647" s="1">
        <v>6646</v>
      </c>
      <c r="B6647" s="3">
        <v>3</v>
      </c>
      <c r="C6647" s="1">
        <v>302</v>
      </c>
      <c r="D6647" s="1">
        <v>0</v>
      </c>
      <c r="E6647" s="1">
        <v>0</v>
      </c>
      <c r="F6647" s="1">
        <v>0</v>
      </c>
      <c r="G6647">
        <f>VLOOKUP(C6647,reference!$A$1:$E$310,5,FALSE)</f>
        <v>5321110</v>
      </c>
      <c r="H6647" t="str">
        <f>VLOOKUP(C6647,reference!$A$1:$E$310,4,FALSE)</f>
        <v>KOBALIMA</v>
      </c>
      <c r="I6647" t="str">
        <f>VLOOKUP($D6647,reference!$G$1:$H$25,2,FALSE)</f>
        <v>No data</v>
      </c>
      <c r="J6647" t="str">
        <f>VLOOKUP($E6647,reference!$G$1:$H$25,2,FALSE)</f>
        <v>No data</v>
      </c>
      <c r="K6647" t="str">
        <f t="shared" si="103"/>
        <v>Non Irigasi</v>
      </c>
      <c r="L6647" t="s">
        <v>327</v>
      </c>
    </row>
    <row r="6648" spans="1:12" x14ac:dyDescent="0.25">
      <c r="A6648" s="1">
        <v>6647</v>
      </c>
      <c r="B6648" s="3">
        <v>870</v>
      </c>
      <c r="C6648" s="1">
        <v>264</v>
      </c>
      <c r="D6648" s="1">
        <v>2</v>
      </c>
      <c r="E6648" s="1">
        <v>2</v>
      </c>
      <c r="F6648" s="1">
        <v>0</v>
      </c>
      <c r="G6648">
        <f>VLOOKUP(C6648,reference!$A$1:$E$310,5,FALSE)</f>
        <v>5317050</v>
      </c>
      <c r="H6648" t="str">
        <f>VLOOKUP(C6648,reference!$A$1:$E$310,4,FALSE)</f>
        <v>WEWEWA BARAT</v>
      </c>
      <c r="I6648" t="str">
        <f>VLOOKUP($D6648,reference!$G$1:$H$25,2,FALSE)</f>
        <v>Hutan lahan kering sekunder / bekas tebangan</v>
      </c>
      <c r="J6648" t="str">
        <f>VLOOKUP($E6648,reference!$G$1:$H$25,2,FALSE)</f>
        <v>Hutan lahan kering sekunder / bekas tebangan</v>
      </c>
      <c r="K6648" t="str">
        <f t="shared" si="103"/>
        <v>Non Irigasi</v>
      </c>
      <c r="L6648" t="s">
        <v>327</v>
      </c>
    </row>
    <row r="6649" spans="1:12" x14ac:dyDescent="0.25">
      <c r="A6649" s="1">
        <v>6648</v>
      </c>
      <c r="B6649" s="3">
        <v>747</v>
      </c>
      <c r="C6649" s="1">
        <v>266</v>
      </c>
      <c r="D6649" s="1">
        <v>13</v>
      </c>
      <c r="E6649" s="1">
        <v>14</v>
      </c>
      <c r="F6649" s="1">
        <v>0</v>
      </c>
      <c r="G6649">
        <f>VLOOKUP(C6649,reference!$A$1:$E$310,5,FALSE)</f>
        <v>5317061</v>
      </c>
      <c r="H6649" t="str">
        <f>VLOOKUP(C6649,reference!$A$1:$E$310,4,FALSE)</f>
        <v>WEWEWA TENGAH</v>
      </c>
      <c r="I6649" t="str">
        <f>VLOOKUP($D6649,reference!$G$1:$H$25,2,FALSE)</f>
        <v>Pertanian lahan kering  campur semak / kebun campur</v>
      </c>
      <c r="J6649" t="str">
        <f>VLOOKUP($E6649,reference!$G$1:$H$25,2,FALSE)</f>
        <v>Sawah</v>
      </c>
      <c r="K6649" t="str">
        <f t="shared" si="103"/>
        <v>Non Irigasi</v>
      </c>
      <c r="L6649" t="s">
        <v>327</v>
      </c>
    </row>
    <row r="6650" spans="1:12" x14ac:dyDescent="0.25">
      <c r="A6650" s="1">
        <v>6649</v>
      </c>
      <c r="B6650" s="3">
        <v>2</v>
      </c>
      <c r="C6650" s="1">
        <v>267</v>
      </c>
      <c r="D6650" s="1">
        <v>9</v>
      </c>
      <c r="E6650" s="1">
        <v>2</v>
      </c>
      <c r="F6650" s="1">
        <v>0</v>
      </c>
      <c r="G6650">
        <f>VLOOKUP(C6650,reference!$A$1:$E$310,5,FALSE)</f>
        <v>5317070</v>
      </c>
      <c r="H6650" t="str">
        <f>VLOOKUP(C6650,reference!$A$1:$E$310,4,FALSE)</f>
        <v>WEWEWA UTARA</v>
      </c>
      <c r="I6650" t="str">
        <f>VLOOKUP($D6650,reference!$G$1:$H$25,2,FALSE)</f>
        <v>Semak belukar</v>
      </c>
      <c r="J6650" t="str">
        <f>VLOOKUP($E6650,reference!$G$1:$H$25,2,FALSE)</f>
        <v>Hutan lahan kering sekunder / bekas tebangan</v>
      </c>
      <c r="K6650" t="str">
        <f t="shared" si="103"/>
        <v>Non Irigasi</v>
      </c>
      <c r="L6650" t="s">
        <v>327</v>
      </c>
    </row>
    <row r="6651" spans="1:12" x14ac:dyDescent="0.25">
      <c r="A6651" s="1">
        <v>6650</v>
      </c>
      <c r="B6651" s="3">
        <v>210</v>
      </c>
      <c r="C6651" s="1">
        <v>302</v>
      </c>
      <c r="D6651" s="1">
        <v>16</v>
      </c>
      <c r="E6651" s="1">
        <v>18</v>
      </c>
      <c r="F6651" s="1">
        <v>0</v>
      </c>
      <c r="G6651">
        <f>VLOOKUP(C6651,reference!$A$1:$E$310,5,FALSE)</f>
        <v>5321110</v>
      </c>
      <c r="H6651" t="str">
        <f>VLOOKUP(C6651,reference!$A$1:$E$310,4,FALSE)</f>
        <v>KOBALIMA</v>
      </c>
      <c r="I6651" t="str">
        <f>VLOOKUP($D6651,reference!$G$1:$H$25,2,FALSE)</f>
        <v>Pemukiman</v>
      </c>
      <c r="J6651" t="str">
        <f>VLOOKUP($E6651,reference!$G$1:$H$25,2,FALSE)</f>
        <v>Lahan terbuka</v>
      </c>
      <c r="K6651" t="str">
        <f t="shared" si="103"/>
        <v>Non Irigasi</v>
      </c>
      <c r="L6651" t="s">
        <v>327</v>
      </c>
    </row>
    <row r="6652" spans="1:12" x14ac:dyDescent="0.25">
      <c r="A6652" s="1">
        <v>6651</v>
      </c>
      <c r="B6652" s="3">
        <v>2362</v>
      </c>
      <c r="C6652" s="1">
        <v>264</v>
      </c>
      <c r="D6652" s="1">
        <v>9</v>
      </c>
      <c r="E6652" s="1">
        <v>14</v>
      </c>
      <c r="F6652" s="1">
        <v>0</v>
      </c>
      <c r="G6652">
        <f>VLOOKUP(C6652,reference!$A$1:$E$310,5,FALSE)</f>
        <v>5317050</v>
      </c>
      <c r="H6652" t="str">
        <f>VLOOKUP(C6652,reference!$A$1:$E$310,4,FALSE)</f>
        <v>WEWEWA BARAT</v>
      </c>
      <c r="I6652" t="str">
        <f>VLOOKUP($D6652,reference!$G$1:$H$25,2,FALSE)</f>
        <v>Semak belukar</v>
      </c>
      <c r="J6652" t="str">
        <f>VLOOKUP($E6652,reference!$G$1:$H$25,2,FALSE)</f>
        <v>Sawah</v>
      </c>
      <c r="K6652" t="str">
        <f t="shared" si="103"/>
        <v>Non Irigasi</v>
      </c>
      <c r="L6652" t="s">
        <v>327</v>
      </c>
    </row>
    <row r="6653" spans="1:12" x14ac:dyDescent="0.25">
      <c r="A6653" s="1">
        <v>6652</v>
      </c>
      <c r="B6653" s="3">
        <v>2</v>
      </c>
      <c r="C6653" s="1">
        <v>269</v>
      </c>
      <c r="D6653" s="1">
        <v>2</v>
      </c>
      <c r="E6653" s="1">
        <v>13</v>
      </c>
      <c r="F6653" s="1">
        <v>0</v>
      </c>
      <c r="G6653">
        <f>VLOOKUP(C6653,reference!$A$1:$E$310,5,FALSE)</f>
        <v>5317081</v>
      </c>
      <c r="H6653" t="str">
        <f>VLOOKUP(C6653,reference!$A$1:$E$310,4,FALSE)</f>
        <v>KOTA TAMBOLAKA</v>
      </c>
      <c r="I6653" t="str">
        <f>VLOOKUP($D6653,reference!$G$1:$H$25,2,FALSE)</f>
        <v>Hutan lahan kering sekunder / bekas tebangan</v>
      </c>
      <c r="J6653" t="str">
        <f>VLOOKUP($E6653,reference!$G$1:$H$25,2,FALSE)</f>
        <v>Pertanian lahan kering  campur semak / kebun campur</v>
      </c>
      <c r="K6653" t="str">
        <f t="shared" si="103"/>
        <v>Non Irigasi</v>
      </c>
      <c r="L6653" t="s">
        <v>328</v>
      </c>
    </row>
    <row r="6654" spans="1:12" x14ac:dyDescent="0.25">
      <c r="A6654" s="1">
        <v>6653</v>
      </c>
      <c r="B6654" s="3">
        <v>206</v>
      </c>
      <c r="C6654" s="1">
        <v>27</v>
      </c>
      <c r="D6654" s="1">
        <v>9</v>
      </c>
      <c r="E6654" s="1">
        <v>1</v>
      </c>
      <c r="F6654" s="1">
        <v>0</v>
      </c>
      <c r="G6654">
        <f>VLOOKUP(C6654,reference!$A$1:$E$310,5,FALSE)</f>
        <v>5302080</v>
      </c>
      <c r="H6654" t="str">
        <f>VLOOKUP(C6654,reference!$A$1:$E$310,4,FALSE)</f>
        <v>HAHARU</v>
      </c>
      <c r="I6654" t="str">
        <f>VLOOKUP($D6654,reference!$G$1:$H$25,2,FALSE)</f>
        <v>Semak belukar</v>
      </c>
      <c r="J6654" t="str">
        <f>VLOOKUP($E6654,reference!$G$1:$H$25,2,FALSE)</f>
        <v>Hutan lahan kering primer</v>
      </c>
      <c r="K6654" t="str">
        <f t="shared" si="103"/>
        <v>Non Irigasi</v>
      </c>
      <c r="L6654" t="s">
        <v>327</v>
      </c>
    </row>
    <row r="6655" spans="1:12" x14ac:dyDescent="0.25">
      <c r="A6655" s="1">
        <v>6654</v>
      </c>
      <c r="B6655" s="3">
        <v>16</v>
      </c>
      <c r="C6655" s="1">
        <v>28</v>
      </c>
      <c r="D6655" s="1">
        <v>13</v>
      </c>
      <c r="E6655" s="1">
        <v>2</v>
      </c>
      <c r="F6655" s="1">
        <v>0</v>
      </c>
      <c r="G6655">
        <f>VLOOKUP(C6655,reference!$A$1:$E$310,5,FALSE)</f>
        <v>5302081</v>
      </c>
      <c r="H6655" t="str">
        <f>VLOOKUP(C6655,reference!$A$1:$E$310,4,FALSE)</f>
        <v>KANATANG</v>
      </c>
      <c r="I6655" t="str">
        <f>VLOOKUP($D6655,reference!$G$1:$H$25,2,FALSE)</f>
        <v>Pertanian lahan kering  campur semak / kebun campur</v>
      </c>
      <c r="J6655" t="str">
        <f>VLOOKUP($E6655,reference!$G$1:$H$25,2,FALSE)</f>
        <v>Hutan lahan kering sekunder / bekas tebangan</v>
      </c>
      <c r="K6655" t="str">
        <f t="shared" si="103"/>
        <v>Non Irigasi</v>
      </c>
      <c r="L6655" t="s">
        <v>327</v>
      </c>
    </row>
    <row r="6656" spans="1:12" x14ac:dyDescent="0.25">
      <c r="A6656" s="1">
        <v>6655</v>
      </c>
      <c r="B6656" s="3">
        <v>520</v>
      </c>
      <c r="C6656" s="1">
        <v>28</v>
      </c>
      <c r="D6656" s="1">
        <v>13</v>
      </c>
      <c r="E6656" s="1">
        <v>11</v>
      </c>
      <c r="F6656" s="1">
        <v>0</v>
      </c>
      <c r="G6656">
        <f>VLOOKUP(C6656,reference!$A$1:$E$310,5,FALSE)</f>
        <v>5302081</v>
      </c>
      <c r="H6656" t="str">
        <f>VLOOKUP(C6656,reference!$A$1:$E$310,4,FALSE)</f>
        <v>KANATANG</v>
      </c>
      <c r="I6656" t="str">
        <f>VLOOKUP($D6656,reference!$G$1:$H$25,2,FALSE)</f>
        <v>Pertanian lahan kering  campur semak / kebun campur</v>
      </c>
      <c r="J6656" t="str">
        <f>VLOOKUP($E6656,reference!$G$1:$H$25,2,FALSE)</f>
        <v>Savanna / Padang rumput</v>
      </c>
      <c r="K6656" t="str">
        <f t="shared" si="103"/>
        <v>Non Irigasi</v>
      </c>
      <c r="L6656" t="s">
        <v>327</v>
      </c>
    </row>
    <row r="6657" spans="1:12" x14ac:dyDescent="0.25">
      <c r="A6657" s="1">
        <v>6656</v>
      </c>
      <c r="B6657" s="3">
        <v>4064</v>
      </c>
      <c r="C6657" s="1">
        <v>86</v>
      </c>
      <c r="D6657" s="1">
        <v>2</v>
      </c>
      <c r="E6657" s="1">
        <v>13</v>
      </c>
      <c r="F6657" s="1">
        <v>0</v>
      </c>
      <c r="G6657">
        <f>VLOOKUP(C6657,reference!$A$1:$E$310,5,FALSE)</f>
        <v>5305011</v>
      </c>
      <c r="H6657" t="str">
        <f>VLOOKUP(C6657,reference!$A$1:$E$310,4,FALSE)</f>
        <v>MIOMAFFO TENGAH</v>
      </c>
      <c r="I6657" t="str">
        <f>VLOOKUP($D6657,reference!$G$1:$H$25,2,FALSE)</f>
        <v>Hutan lahan kering sekunder / bekas tebangan</v>
      </c>
      <c r="J6657" t="str">
        <f>VLOOKUP($E6657,reference!$G$1:$H$25,2,FALSE)</f>
        <v>Pertanian lahan kering  campur semak / kebun campur</v>
      </c>
      <c r="K6657" t="str">
        <f t="shared" si="103"/>
        <v>Non Irigasi</v>
      </c>
      <c r="L6657" t="s">
        <v>328</v>
      </c>
    </row>
    <row r="6658" spans="1:12" x14ac:dyDescent="0.25">
      <c r="A6658" s="1">
        <v>6657</v>
      </c>
      <c r="B6658" s="3">
        <v>4</v>
      </c>
      <c r="C6658" s="1">
        <v>100</v>
      </c>
      <c r="D6658" s="1">
        <v>11</v>
      </c>
      <c r="E6658" s="1">
        <v>16</v>
      </c>
      <c r="F6658" s="1">
        <v>0</v>
      </c>
      <c r="G6658">
        <f>VLOOKUP(C6658,reference!$A$1:$E$310,5,FALSE)</f>
        <v>5305042</v>
      </c>
      <c r="H6658" t="str">
        <f>VLOOKUP(C6658,reference!$A$1:$E$310,4,FALSE)</f>
        <v>INSANA BARAT</v>
      </c>
      <c r="I6658" t="str">
        <f>VLOOKUP($D6658,reference!$G$1:$H$25,2,FALSE)</f>
        <v>Savanna / Padang rumput</v>
      </c>
      <c r="J6658" t="str">
        <f>VLOOKUP($E6658,reference!$G$1:$H$25,2,FALSE)</f>
        <v>Pemukiman</v>
      </c>
      <c r="K6658" t="str">
        <f t="shared" si="103"/>
        <v>Non Irigasi</v>
      </c>
      <c r="L6658" t="s">
        <v>327</v>
      </c>
    </row>
    <row r="6659" spans="1:12" x14ac:dyDescent="0.25">
      <c r="A6659" s="1">
        <v>6658</v>
      </c>
      <c r="B6659" s="3">
        <v>110</v>
      </c>
      <c r="C6659" s="1">
        <v>264</v>
      </c>
      <c r="D6659" s="1">
        <v>2</v>
      </c>
      <c r="E6659" s="1">
        <v>13</v>
      </c>
      <c r="F6659" s="1">
        <v>0</v>
      </c>
      <c r="G6659">
        <f>VLOOKUP(C6659,reference!$A$1:$E$310,5,FALSE)</f>
        <v>5317050</v>
      </c>
      <c r="H6659" t="str">
        <f>VLOOKUP(C6659,reference!$A$1:$E$310,4,FALSE)</f>
        <v>WEWEWA BARAT</v>
      </c>
      <c r="I6659" t="str">
        <f>VLOOKUP($D6659,reference!$G$1:$H$25,2,FALSE)</f>
        <v>Hutan lahan kering sekunder / bekas tebangan</v>
      </c>
      <c r="J6659" t="str">
        <f>VLOOKUP($E6659,reference!$G$1:$H$25,2,FALSE)</f>
        <v>Pertanian lahan kering  campur semak / kebun campur</v>
      </c>
      <c r="K6659" t="str">
        <f t="shared" ref="K6659:K6722" si="104">IF(F6659=0,"Non Irigasi","Buffer Irigasi")</f>
        <v>Non Irigasi</v>
      </c>
      <c r="L6659" t="s">
        <v>328</v>
      </c>
    </row>
    <row r="6660" spans="1:12" x14ac:dyDescent="0.25">
      <c r="A6660" s="1">
        <v>6659</v>
      </c>
      <c r="B6660" s="3">
        <v>9</v>
      </c>
      <c r="C6660" s="1">
        <v>27</v>
      </c>
      <c r="D6660" s="1">
        <v>2</v>
      </c>
      <c r="E6660" s="1">
        <v>1</v>
      </c>
      <c r="F6660" s="1">
        <v>0</v>
      </c>
      <c r="G6660">
        <f>VLOOKUP(C6660,reference!$A$1:$E$310,5,FALSE)</f>
        <v>5302080</v>
      </c>
      <c r="H6660" t="str">
        <f>VLOOKUP(C6660,reference!$A$1:$E$310,4,FALSE)</f>
        <v>HAHARU</v>
      </c>
      <c r="I6660" t="str">
        <f>VLOOKUP($D6660,reference!$G$1:$H$25,2,FALSE)</f>
        <v>Hutan lahan kering sekunder / bekas tebangan</v>
      </c>
      <c r="J6660" t="str">
        <f>VLOOKUP($E6660,reference!$G$1:$H$25,2,FALSE)</f>
        <v>Hutan lahan kering primer</v>
      </c>
      <c r="K6660" t="str">
        <f t="shared" si="104"/>
        <v>Non Irigasi</v>
      </c>
      <c r="L6660" t="s">
        <v>327</v>
      </c>
    </row>
    <row r="6661" spans="1:12" x14ac:dyDescent="0.25">
      <c r="A6661" s="1">
        <v>6660</v>
      </c>
      <c r="B6661" s="3">
        <v>267</v>
      </c>
      <c r="C6661" s="1">
        <v>54</v>
      </c>
      <c r="D6661" s="1">
        <v>2</v>
      </c>
      <c r="E6661" s="1">
        <v>16</v>
      </c>
      <c r="F6661" s="1">
        <v>0</v>
      </c>
      <c r="G6661">
        <f>VLOOKUP(C6661,reference!$A$1:$E$310,5,FALSE)</f>
        <v>5304011</v>
      </c>
      <c r="H6661" t="str">
        <f>VLOOKUP(C6661,reference!$A$1:$E$310,4,FALSE)</f>
        <v>FATUMNASI</v>
      </c>
      <c r="I6661" t="str">
        <f>VLOOKUP($D6661,reference!$G$1:$H$25,2,FALSE)</f>
        <v>Hutan lahan kering sekunder / bekas tebangan</v>
      </c>
      <c r="J6661" t="str">
        <f>VLOOKUP($E6661,reference!$G$1:$H$25,2,FALSE)</f>
        <v>Pemukiman</v>
      </c>
      <c r="K6661" t="str">
        <f t="shared" si="104"/>
        <v>Non Irigasi</v>
      </c>
      <c r="L6661" t="s">
        <v>328</v>
      </c>
    </row>
    <row r="6662" spans="1:12" x14ac:dyDescent="0.25">
      <c r="A6662" s="1">
        <v>6661</v>
      </c>
      <c r="B6662" s="3">
        <v>198</v>
      </c>
      <c r="C6662" s="1">
        <v>296</v>
      </c>
      <c r="D6662" s="1">
        <v>13</v>
      </c>
      <c r="E6662" s="1">
        <v>16</v>
      </c>
      <c r="F6662" s="1">
        <v>0</v>
      </c>
      <c r="G6662">
        <f>VLOOKUP(C6662,reference!$A$1:$E$310,5,FALSE)</f>
        <v>5321050</v>
      </c>
      <c r="H6662" t="str">
        <f>VLOOKUP(C6662,reference!$A$1:$E$310,4,FALSE)</f>
        <v>IO KUFEU</v>
      </c>
      <c r="I6662" t="str">
        <f>VLOOKUP($D6662,reference!$G$1:$H$25,2,FALSE)</f>
        <v>Pertanian lahan kering  campur semak / kebun campur</v>
      </c>
      <c r="J6662" t="str">
        <f>VLOOKUP($E6662,reference!$G$1:$H$25,2,FALSE)</f>
        <v>Pemukiman</v>
      </c>
      <c r="K6662" t="str">
        <f t="shared" si="104"/>
        <v>Non Irigasi</v>
      </c>
      <c r="L6662" t="s">
        <v>327</v>
      </c>
    </row>
    <row r="6663" spans="1:12" x14ac:dyDescent="0.25">
      <c r="A6663" s="1">
        <v>6662</v>
      </c>
      <c r="B6663" s="3">
        <v>12</v>
      </c>
      <c r="C6663" s="1">
        <v>302</v>
      </c>
      <c r="D6663" s="1">
        <v>16</v>
      </c>
      <c r="E6663" s="1">
        <v>0</v>
      </c>
      <c r="F6663" s="1">
        <v>0</v>
      </c>
      <c r="G6663">
        <f>VLOOKUP(C6663,reference!$A$1:$E$310,5,FALSE)</f>
        <v>5321110</v>
      </c>
      <c r="H6663" t="str">
        <f>VLOOKUP(C6663,reference!$A$1:$E$310,4,FALSE)</f>
        <v>KOBALIMA</v>
      </c>
      <c r="I6663" t="str">
        <f>VLOOKUP($D6663,reference!$G$1:$H$25,2,FALSE)</f>
        <v>Pemukiman</v>
      </c>
      <c r="J6663" t="str">
        <f>VLOOKUP($E6663,reference!$G$1:$H$25,2,FALSE)</f>
        <v>No data</v>
      </c>
      <c r="K6663" t="str">
        <f t="shared" si="104"/>
        <v>Non Irigasi</v>
      </c>
      <c r="L6663" t="s">
        <v>327</v>
      </c>
    </row>
    <row r="6664" spans="1:12" x14ac:dyDescent="0.25">
      <c r="A6664" s="1">
        <v>6663</v>
      </c>
      <c r="B6664" s="3">
        <v>172</v>
      </c>
      <c r="C6664" s="1">
        <v>262</v>
      </c>
      <c r="D6664" s="1">
        <v>13</v>
      </c>
      <c r="E6664" s="1">
        <v>2</v>
      </c>
      <c r="F6664" s="1">
        <v>0</v>
      </c>
      <c r="G6664">
        <f>VLOOKUP(C6664,reference!$A$1:$E$310,5,FALSE)</f>
        <v>5317030</v>
      </c>
      <c r="H6664" t="str">
        <f>VLOOKUP(C6664,reference!$A$1:$E$310,4,FALSE)</f>
        <v>KODI UTARA</v>
      </c>
      <c r="I6664" t="str">
        <f>VLOOKUP($D6664,reference!$G$1:$H$25,2,FALSE)</f>
        <v>Pertanian lahan kering  campur semak / kebun campur</v>
      </c>
      <c r="J6664" t="str">
        <f>VLOOKUP($E6664,reference!$G$1:$H$25,2,FALSE)</f>
        <v>Hutan lahan kering sekunder / bekas tebangan</v>
      </c>
      <c r="K6664" t="str">
        <f t="shared" si="104"/>
        <v>Non Irigasi</v>
      </c>
      <c r="L6664" t="s">
        <v>327</v>
      </c>
    </row>
    <row r="6665" spans="1:12" x14ac:dyDescent="0.25">
      <c r="A6665" s="1">
        <v>6664</v>
      </c>
      <c r="B6665" s="3">
        <v>201</v>
      </c>
      <c r="C6665" s="1">
        <v>264</v>
      </c>
      <c r="D6665" s="1">
        <v>1</v>
      </c>
      <c r="E6665" s="1">
        <v>13</v>
      </c>
      <c r="F6665" s="1">
        <v>0</v>
      </c>
      <c r="G6665">
        <f>VLOOKUP(C6665,reference!$A$1:$E$310,5,FALSE)</f>
        <v>5317050</v>
      </c>
      <c r="H6665" t="str">
        <f>VLOOKUP(C6665,reference!$A$1:$E$310,4,FALSE)</f>
        <v>WEWEWA BARAT</v>
      </c>
      <c r="I6665" t="str">
        <f>VLOOKUP($D6665,reference!$G$1:$H$25,2,FALSE)</f>
        <v>Hutan lahan kering primer</v>
      </c>
      <c r="J6665" t="str">
        <f>VLOOKUP($E6665,reference!$G$1:$H$25,2,FALSE)</f>
        <v>Pertanian lahan kering  campur semak / kebun campur</v>
      </c>
      <c r="K6665" t="str">
        <f t="shared" si="104"/>
        <v>Non Irigasi</v>
      </c>
      <c r="L6665" t="s">
        <v>328</v>
      </c>
    </row>
    <row r="6666" spans="1:12" x14ac:dyDescent="0.25">
      <c r="A6666" s="1">
        <v>6665</v>
      </c>
      <c r="B6666" s="3">
        <v>4</v>
      </c>
      <c r="C6666" s="1">
        <v>28</v>
      </c>
      <c r="D6666" s="1">
        <v>11</v>
      </c>
      <c r="E6666" s="1">
        <v>0</v>
      </c>
      <c r="F6666" s="1">
        <v>0</v>
      </c>
      <c r="G6666">
        <f>VLOOKUP(C6666,reference!$A$1:$E$310,5,FALSE)</f>
        <v>5302081</v>
      </c>
      <c r="H6666" t="str">
        <f>VLOOKUP(C6666,reference!$A$1:$E$310,4,FALSE)</f>
        <v>KANATANG</v>
      </c>
      <c r="I6666" t="str">
        <f>VLOOKUP($D6666,reference!$G$1:$H$25,2,FALSE)</f>
        <v>Savanna / Padang rumput</v>
      </c>
      <c r="J6666" t="str">
        <f>VLOOKUP($E6666,reference!$G$1:$H$25,2,FALSE)</f>
        <v>No data</v>
      </c>
      <c r="K6666" t="str">
        <f t="shared" si="104"/>
        <v>Non Irigasi</v>
      </c>
      <c r="L6666" t="s">
        <v>327</v>
      </c>
    </row>
    <row r="6667" spans="1:12" x14ac:dyDescent="0.25">
      <c r="A6667" s="1">
        <v>6666</v>
      </c>
      <c r="B6667" s="3">
        <v>2</v>
      </c>
      <c r="C6667" s="1">
        <v>50</v>
      </c>
      <c r="D6667" s="1">
        <v>16</v>
      </c>
      <c r="E6667" s="1">
        <v>13</v>
      </c>
      <c r="F6667" s="1">
        <v>0</v>
      </c>
      <c r="G6667">
        <f>VLOOKUP(C6667,reference!$A$1:$E$310,5,FALSE)</f>
        <v>5303190</v>
      </c>
      <c r="H6667" t="str">
        <f>VLOOKUP(C6667,reference!$A$1:$E$310,4,FALSE)</f>
        <v>AMFOANG UTARA</v>
      </c>
      <c r="I6667" t="str">
        <f>VLOOKUP($D6667,reference!$G$1:$H$25,2,FALSE)</f>
        <v>Pemukiman</v>
      </c>
      <c r="J6667" t="str">
        <f>VLOOKUP($E6667,reference!$G$1:$H$25,2,FALSE)</f>
        <v>Pertanian lahan kering  campur semak / kebun campur</v>
      </c>
      <c r="K6667" t="str">
        <f t="shared" si="104"/>
        <v>Non Irigasi</v>
      </c>
      <c r="L6667" t="s">
        <v>327</v>
      </c>
    </row>
    <row r="6668" spans="1:12" x14ac:dyDescent="0.25">
      <c r="A6668" s="1">
        <v>6667</v>
      </c>
      <c r="B6668" s="3">
        <v>3479</v>
      </c>
      <c r="C6668" s="1">
        <v>50</v>
      </c>
      <c r="D6668" s="1">
        <v>13</v>
      </c>
      <c r="E6668" s="1">
        <v>13</v>
      </c>
      <c r="F6668" s="1">
        <v>0</v>
      </c>
      <c r="G6668">
        <f>VLOOKUP(C6668,reference!$A$1:$E$310,5,FALSE)</f>
        <v>5303190</v>
      </c>
      <c r="H6668" t="str">
        <f>VLOOKUP(C6668,reference!$A$1:$E$310,4,FALSE)</f>
        <v>AMFOANG UTARA</v>
      </c>
      <c r="I6668" t="str">
        <f>VLOOKUP($D6668,reference!$G$1:$H$25,2,FALSE)</f>
        <v>Pertanian lahan kering  campur semak / kebun campur</v>
      </c>
      <c r="J6668" t="str">
        <f>VLOOKUP($E6668,reference!$G$1:$H$25,2,FALSE)</f>
        <v>Pertanian lahan kering  campur semak / kebun campur</v>
      </c>
      <c r="K6668" t="str">
        <f t="shared" si="104"/>
        <v>Non Irigasi</v>
      </c>
      <c r="L6668" t="s">
        <v>327</v>
      </c>
    </row>
    <row r="6669" spans="1:12" x14ac:dyDescent="0.25">
      <c r="A6669" s="1">
        <v>6668</v>
      </c>
      <c r="B6669" s="3">
        <v>25</v>
      </c>
      <c r="C6669" s="1">
        <v>100</v>
      </c>
      <c r="D6669" s="1">
        <v>11</v>
      </c>
      <c r="E6669" s="1">
        <v>14</v>
      </c>
      <c r="F6669" s="1">
        <v>0</v>
      </c>
      <c r="G6669">
        <f>VLOOKUP(C6669,reference!$A$1:$E$310,5,FALSE)</f>
        <v>5305042</v>
      </c>
      <c r="H6669" t="str">
        <f>VLOOKUP(C6669,reference!$A$1:$E$310,4,FALSE)</f>
        <v>INSANA BARAT</v>
      </c>
      <c r="I6669" t="str">
        <f>VLOOKUP($D6669,reference!$G$1:$H$25,2,FALSE)</f>
        <v>Savanna / Padang rumput</v>
      </c>
      <c r="J6669" t="str">
        <f>VLOOKUP($E6669,reference!$G$1:$H$25,2,FALSE)</f>
        <v>Sawah</v>
      </c>
      <c r="K6669" t="str">
        <f t="shared" si="104"/>
        <v>Non Irigasi</v>
      </c>
      <c r="L6669" t="s">
        <v>327</v>
      </c>
    </row>
    <row r="6670" spans="1:12" x14ac:dyDescent="0.25">
      <c r="A6670" s="1">
        <v>6669</v>
      </c>
      <c r="B6670" s="3">
        <v>1</v>
      </c>
      <c r="C6670" s="1">
        <v>98</v>
      </c>
      <c r="D6670" s="1">
        <v>11</v>
      </c>
      <c r="E6670" s="1">
        <v>16</v>
      </c>
      <c r="F6670" s="1">
        <v>0</v>
      </c>
      <c r="G6670">
        <f>VLOOKUP(C6670,reference!$A$1:$E$310,5,FALSE)</f>
        <v>5305040</v>
      </c>
      <c r="H6670" t="str">
        <f>VLOOKUP(C6670,reference!$A$1:$E$310,4,FALSE)</f>
        <v>INSANA</v>
      </c>
      <c r="I6670" t="str">
        <f>VLOOKUP($D6670,reference!$G$1:$H$25,2,FALSE)</f>
        <v>Savanna / Padang rumput</v>
      </c>
      <c r="J6670" t="str">
        <f>VLOOKUP($E6670,reference!$G$1:$H$25,2,FALSE)</f>
        <v>Pemukiman</v>
      </c>
      <c r="K6670" t="str">
        <f t="shared" si="104"/>
        <v>Non Irigasi</v>
      </c>
      <c r="L6670" t="s">
        <v>327</v>
      </c>
    </row>
    <row r="6671" spans="1:12" x14ac:dyDescent="0.25">
      <c r="A6671" s="1">
        <v>6670</v>
      </c>
      <c r="B6671" s="3">
        <v>38</v>
      </c>
      <c r="C6671" s="1">
        <v>299</v>
      </c>
      <c r="D6671" s="1">
        <v>13</v>
      </c>
      <c r="E6671" s="1">
        <v>2</v>
      </c>
      <c r="F6671" s="1">
        <v>0</v>
      </c>
      <c r="G6671">
        <f>VLOOKUP(C6671,reference!$A$1:$E$310,5,FALSE)</f>
        <v>5321080</v>
      </c>
      <c r="H6671" t="str">
        <f>VLOOKUP(C6671,reference!$A$1:$E$310,4,FALSE)</f>
        <v>BOTIN LEOBELE</v>
      </c>
      <c r="I6671" t="str">
        <f>VLOOKUP($D6671,reference!$G$1:$H$25,2,FALSE)</f>
        <v>Pertanian lahan kering  campur semak / kebun campur</v>
      </c>
      <c r="J6671" t="str">
        <f>VLOOKUP($E6671,reference!$G$1:$H$25,2,FALSE)</f>
        <v>Hutan lahan kering sekunder / bekas tebangan</v>
      </c>
      <c r="K6671" t="str">
        <f t="shared" si="104"/>
        <v>Non Irigasi</v>
      </c>
      <c r="L6671" t="s">
        <v>327</v>
      </c>
    </row>
    <row r="6672" spans="1:12" x14ac:dyDescent="0.25">
      <c r="A6672" s="1">
        <v>6671</v>
      </c>
      <c r="B6672" s="3">
        <v>3</v>
      </c>
      <c r="C6672" s="1">
        <v>299</v>
      </c>
      <c r="D6672" s="1">
        <v>9</v>
      </c>
      <c r="E6672" s="1">
        <v>13</v>
      </c>
      <c r="F6672" s="1">
        <v>0</v>
      </c>
      <c r="G6672">
        <f>VLOOKUP(C6672,reference!$A$1:$E$310,5,FALSE)</f>
        <v>5321080</v>
      </c>
      <c r="H6672" t="str">
        <f>VLOOKUP(C6672,reference!$A$1:$E$310,4,FALSE)</f>
        <v>BOTIN LEOBELE</v>
      </c>
      <c r="I6672" t="str">
        <f>VLOOKUP($D6672,reference!$G$1:$H$25,2,FALSE)</f>
        <v>Semak belukar</v>
      </c>
      <c r="J6672" t="str">
        <f>VLOOKUP($E6672,reference!$G$1:$H$25,2,FALSE)</f>
        <v>Pertanian lahan kering  campur semak / kebun campur</v>
      </c>
      <c r="K6672" t="str">
        <f t="shared" si="104"/>
        <v>Non Irigasi</v>
      </c>
      <c r="L6672" t="s">
        <v>327</v>
      </c>
    </row>
    <row r="6673" spans="1:12" x14ac:dyDescent="0.25">
      <c r="A6673" s="1">
        <v>6672</v>
      </c>
      <c r="B6673" s="3">
        <v>83</v>
      </c>
      <c r="C6673" s="1">
        <v>264</v>
      </c>
      <c r="D6673" s="1">
        <v>2</v>
      </c>
      <c r="E6673" s="1">
        <v>12</v>
      </c>
      <c r="F6673" s="1">
        <v>0</v>
      </c>
      <c r="G6673">
        <f>VLOOKUP(C6673,reference!$A$1:$E$310,5,FALSE)</f>
        <v>5317050</v>
      </c>
      <c r="H6673" t="str">
        <f>VLOOKUP(C6673,reference!$A$1:$E$310,4,FALSE)</f>
        <v>WEWEWA BARAT</v>
      </c>
      <c r="I6673" t="str">
        <f>VLOOKUP($D6673,reference!$G$1:$H$25,2,FALSE)</f>
        <v>Hutan lahan kering sekunder / bekas tebangan</v>
      </c>
      <c r="J6673" t="str">
        <f>VLOOKUP($E6673,reference!$G$1:$H$25,2,FALSE)</f>
        <v>Pertanian lahan kering</v>
      </c>
      <c r="K6673" t="str">
        <f t="shared" si="104"/>
        <v>Non Irigasi</v>
      </c>
      <c r="L6673" t="s">
        <v>328</v>
      </c>
    </row>
    <row r="6674" spans="1:12" x14ac:dyDescent="0.25">
      <c r="A6674" s="1">
        <v>6673</v>
      </c>
      <c r="B6674" s="3">
        <v>5</v>
      </c>
      <c r="C6674" s="1">
        <v>50</v>
      </c>
      <c r="D6674" s="1">
        <v>0</v>
      </c>
      <c r="E6674" s="1">
        <v>1</v>
      </c>
      <c r="F6674" s="1">
        <v>0</v>
      </c>
      <c r="G6674">
        <f>VLOOKUP(C6674,reference!$A$1:$E$310,5,FALSE)</f>
        <v>5303190</v>
      </c>
      <c r="H6674" t="str">
        <f>VLOOKUP(C6674,reference!$A$1:$E$310,4,FALSE)</f>
        <v>AMFOANG UTARA</v>
      </c>
      <c r="I6674" t="str">
        <f>VLOOKUP($D6674,reference!$G$1:$H$25,2,FALSE)</f>
        <v>No data</v>
      </c>
      <c r="J6674" t="str">
        <f>VLOOKUP($E6674,reference!$G$1:$H$25,2,FALSE)</f>
        <v>Hutan lahan kering primer</v>
      </c>
      <c r="K6674" t="str">
        <f t="shared" si="104"/>
        <v>Non Irigasi</v>
      </c>
      <c r="L6674" t="s">
        <v>327</v>
      </c>
    </row>
    <row r="6675" spans="1:12" x14ac:dyDescent="0.25">
      <c r="A6675" s="1">
        <v>6674</v>
      </c>
      <c r="B6675" s="3">
        <v>64</v>
      </c>
      <c r="C6675" s="1">
        <v>50</v>
      </c>
      <c r="D6675" s="1">
        <v>2</v>
      </c>
      <c r="E6675" s="1">
        <v>16</v>
      </c>
      <c r="F6675" s="1">
        <v>0</v>
      </c>
      <c r="G6675">
        <f>VLOOKUP(C6675,reference!$A$1:$E$310,5,FALSE)</f>
        <v>5303190</v>
      </c>
      <c r="H6675" t="str">
        <f>VLOOKUP(C6675,reference!$A$1:$E$310,4,FALSE)</f>
        <v>AMFOANG UTARA</v>
      </c>
      <c r="I6675" t="str">
        <f>VLOOKUP($D6675,reference!$G$1:$H$25,2,FALSE)</f>
        <v>Hutan lahan kering sekunder / bekas tebangan</v>
      </c>
      <c r="J6675" t="str">
        <f>VLOOKUP($E6675,reference!$G$1:$H$25,2,FALSE)</f>
        <v>Pemukiman</v>
      </c>
      <c r="K6675" t="str">
        <f t="shared" si="104"/>
        <v>Non Irigasi</v>
      </c>
      <c r="L6675" t="s">
        <v>328</v>
      </c>
    </row>
    <row r="6676" spans="1:12" x14ac:dyDescent="0.25">
      <c r="A6676" s="1">
        <v>6675</v>
      </c>
      <c r="B6676" s="3">
        <v>30</v>
      </c>
      <c r="C6676" s="1">
        <v>50</v>
      </c>
      <c r="D6676" s="1">
        <v>18</v>
      </c>
      <c r="E6676" s="1">
        <v>13</v>
      </c>
      <c r="F6676" s="1">
        <v>0</v>
      </c>
      <c r="G6676">
        <f>VLOOKUP(C6676,reference!$A$1:$E$310,5,FALSE)</f>
        <v>5303190</v>
      </c>
      <c r="H6676" t="str">
        <f>VLOOKUP(C6676,reference!$A$1:$E$310,4,FALSE)</f>
        <v>AMFOANG UTARA</v>
      </c>
      <c r="I6676" t="str">
        <f>VLOOKUP($D6676,reference!$G$1:$H$25,2,FALSE)</f>
        <v>Lahan terbuka</v>
      </c>
      <c r="J6676" t="str">
        <f>VLOOKUP($E6676,reference!$G$1:$H$25,2,FALSE)</f>
        <v>Pertanian lahan kering  campur semak / kebun campur</v>
      </c>
      <c r="K6676" t="str">
        <f t="shared" si="104"/>
        <v>Non Irigasi</v>
      </c>
      <c r="L6676" t="s">
        <v>327</v>
      </c>
    </row>
    <row r="6677" spans="1:12" x14ac:dyDescent="0.25">
      <c r="A6677" s="1">
        <v>6676</v>
      </c>
      <c r="B6677" s="3">
        <v>54</v>
      </c>
      <c r="C6677" s="1">
        <v>297</v>
      </c>
      <c r="D6677" s="1">
        <v>2</v>
      </c>
      <c r="E6677" s="1">
        <v>12</v>
      </c>
      <c r="F6677" s="1">
        <v>0</v>
      </c>
      <c r="G6677">
        <f>VLOOKUP(C6677,reference!$A$1:$E$310,5,FALSE)</f>
        <v>5321060</v>
      </c>
      <c r="H6677" t="str">
        <f>VLOOKUP(C6677,reference!$A$1:$E$310,4,FALSE)</f>
        <v>SASITA MEAN</v>
      </c>
      <c r="I6677" t="str">
        <f>VLOOKUP($D6677,reference!$G$1:$H$25,2,FALSE)</f>
        <v>Hutan lahan kering sekunder / bekas tebangan</v>
      </c>
      <c r="J6677" t="str">
        <f>VLOOKUP($E6677,reference!$G$1:$H$25,2,FALSE)</f>
        <v>Pertanian lahan kering</v>
      </c>
      <c r="K6677" t="str">
        <f t="shared" si="104"/>
        <v>Non Irigasi</v>
      </c>
      <c r="L6677" t="s">
        <v>328</v>
      </c>
    </row>
    <row r="6678" spans="1:12" x14ac:dyDescent="0.25">
      <c r="A6678" s="1">
        <v>6677</v>
      </c>
      <c r="B6678" s="3">
        <v>20</v>
      </c>
      <c r="C6678" s="1">
        <v>299</v>
      </c>
      <c r="D6678" s="1">
        <v>13</v>
      </c>
      <c r="E6678" s="1">
        <v>13</v>
      </c>
      <c r="F6678" s="1">
        <v>0</v>
      </c>
      <c r="G6678">
        <f>VLOOKUP(C6678,reference!$A$1:$E$310,5,FALSE)</f>
        <v>5321080</v>
      </c>
      <c r="H6678" t="str">
        <f>VLOOKUP(C6678,reference!$A$1:$E$310,4,FALSE)</f>
        <v>BOTIN LEOBELE</v>
      </c>
      <c r="I6678" t="str">
        <f>VLOOKUP($D6678,reference!$G$1:$H$25,2,FALSE)</f>
        <v>Pertanian lahan kering  campur semak / kebun campur</v>
      </c>
      <c r="J6678" t="str">
        <f>VLOOKUP($E6678,reference!$G$1:$H$25,2,FALSE)</f>
        <v>Pertanian lahan kering  campur semak / kebun campur</v>
      </c>
      <c r="K6678" t="str">
        <f t="shared" si="104"/>
        <v>Non Irigasi</v>
      </c>
      <c r="L6678" t="s">
        <v>327</v>
      </c>
    </row>
    <row r="6679" spans="1:12" x14ac:dyDescent="0.25">
      <c r="A6679" s="1">
        <v>6678</v>
      </c>
      <c r="B6679" s="3">
        <v>1121</v>
      </c>
      <c r="C6679" s="1">
        <v>302</v>
      </c>
      <c r="D6679" s="1">
        <v>13</v>
      </c>
      <c r="E6679" s="1">
        <v>14</v>
      </c>
      <c r="F6679" s="1">
        <v>0</v>
      </c>
      <c r="G6679">
        <f>VLOOKUP(C6679,reference!$A$1:$E$310,5,FALSE)</f>
        <v>5321110</v>
      </c>
      <c r="H6679" t="str">
        <f>VLOOKUP(C6679,reference!$A$1:$E$310,4,FALSE)</f>
        <v>KOBALIMA</v>
      </c>
      <c r="I6679" t="str">
        <f>VLOOKUP($D6679,reference!$G$1:$H$25,2,FALSE)</f>
        <v>Pertanian lahan kering  campur semak / kebun campur</v>
      </c>
      <c r="J6679" t="str">
        <f>VLOOKUP($E6679,reference!$G$1:$H$25,2,FALSE)</f>
        <v>Sawah</v>
      </c>
      <c r="K6679" t="str">
        <f t="shared" si="104"/>
        <v>Non Irigasi</v>
      </c>
      <c r="L6679" t="s">
        <v>327</v>
      </c>
    </row>
    <row r="6680" spans="1:12" x14ac:dyDescent="0.25">
      <c r="A6680" s="1">
        <v>6679</v>
      </c>
      <c r="B6680" s="3">
        <v>71</v>
      </c>
      <c r="C6680" s="1">
        <v>264</v>
      </c>
      <c r="D6680" s="1">
        <v>11</v>
      </c>
      <c r="E6680" s="1">
        <v>13</v>
      </c>
      <c r="F6680" s="1">
        <v>0</v>
      </c>
      <c r="G6680">
        <f>VLOOKUP(C6680,reference!$A$1:$E$310,5,FALSE)</f>
        <v>5317050</v>
      </c>
      <c r="H6680" t="str">
        <f>VLOOKUP(C6680,reference!$A$1:$E$310,4,FALSE)</f>
        <v>WEWEWA BARAT</v>
      </c>
      <c r="I6680" t="str">
        <f>VLOOKUP($D6680,reference!$G$1:$H$25,2,FALSE)</f>
        <v>Savanna / Padang rumput</v>
      </c>
      <c r="J6680" t="str">
        <f>VLOOKUP($E6680,reference!$G$1:$H$25,2,FALSE)</f>
        <v>Pertanian lahan kering  campur semak / kebun campur</v>
      </c>
      <c r="K6680" t="str">
        <f t="shared" si="104"/>
        <v>Non Irigasi</v>
      </c>
      <c r="L6680" t="s">
        <v>327</v>
      </c>
    </row>
    <row r="6681" spans="1:12" x14ac:dyDescent="0.25">
      <c r="A6681" s="1">
        <v>6680</v>
      </c>
      <c r="B6681" s="3">
        <v>385</v>
      </c>
      <c r="C6681" s="1">
        <v>264</v>
      </c>
      <c r="D6681" s="1">
        <v>2</v>
      </c>
      <c r="E6681" s="1">
        <v>9</v>
      </c>
      <c r="F6681" s="1">
        <v>0</v>
      </c>
      <c r="G6681">
        <f>VLOOKUP(C6681,reference!$A$1:$E$310,5,FALSE)</f>
        <v>5317050</v>
      </c>
      <c r="H6681" t="str">
        <f>VLOOKUP(C6681,reference!$A$1:$E$310,4,FALSE)</f>
        <v>WEWEWA BARAT</v>
      </c>
      <c r="I6681" t="str">
        <f>VLOOKUP($D6681,reference!$G$1:$H$25,2,FALSE)</f>
        <v>Hutan lahan kering sekunder / bekas tebangan</v>
      </c>
      <c r="J6681" t="str">
        <f>VLOOKUP($E6681,reference!$G$1:$H$25,2,FALSE)</f>
        <v>Semak belukar</v>
      </c>
      <c r="K6681" t="str">
        <f t="shared" si="104"/>
        <v>Non Irigasi</v>
      </c>
      <c r="L6681" t="s">
        <v>328</v>
      </c>
    </row>
    <row r="6682" spans="1:12" x14ac:dyDescent="0.25">
      <c r="A6682" s="1">
        <v>6681</v>
      </c>
      <c r="B6682" s="3">
        <v>484</v>
      </c>
      <c r="C6682" s="1">
        <v>6</v>
      </c>
      <c r="D6682" s="1">
        <v>13</v>
      </c>
      <c r="E6682" s="1">
        <v>12</v>
      </c>
      <c r="F6682" s="1">
        <v>0</v>
      </c>
      <c r="G6682">
        <f>VLOOKUP(C6682,reference!$A$1:$E$310,5,FALSE)</f>
        <v>5301072</v>
      </c>
      <c r="H6682" t="str">
        <f>VLOOKUP(C6682,reference!$A$1:$E$310,4,FALSE)</f>
        <v>TANA RIGHU</v>
      </c>
      <c r="I6682" t="str">
        <f>VLOOKUP($D6682,reference!$G$1:$H$25,2,FALSE)</f>
        <v>Pertanian lahan kering  campur semak / kebun campur</v>
      </c>
      <c r="J6682" t="str">
        <f>VLOOKUP($E6682,reference!$G$1:$H$25,2,FALSE)</f>
        <v>Pertanian lahan kering</v>
      </c>
      <c r="K6682" t="str">
        <f t="shared" si="104"/>
        <v>Non Irigasi</v>
      </c>
      <c r="L6682" t="s">
        <v>327</v>
      </c>
    </row>
    <row r="6683" spans="1:12" x14ac:dyDescent="0.25">
      <c r="A6683" s="1">
        <v>6682</v>
      </c>
      <c r="B6683" s="3">
        <v>1</v>
      </c>
      <c r="C6683" s="1">
        <v>28</v>
      </c>
      <c r="D6683" s="1">
        <v>0</v>
      </c>
      <c r="E6683" s="1">
        <v>5</v>
      </c>
      <c r="F6683" s="1">
        <v>0</v>
      </c>
      <c r="G6683">
        <f>VLOOKUP(C6683,reference!$A$1:$E$310,5,FALSE)</f>
        <v>5302081</v>
      </c>
      <c r="H6683" t="str">
        <f>VLOOKUP(C6683,reference!$A$1:$E$310,4,FALSE)</f>
        <v>KANATANG</v>
      </c>
      <c r="I6683" t="str">
        <f>VLOOKUP($D6683,reference!$G$1:$H$25,2,FALSE)</f>
        <v>No data</v>
      </c>
      <c r="J6683" t="str">
        <f>VLOOKUP($E6683,reference!$G$1:$H$25,2,FALSE)</f>
        <v>Hutan mangrove primer</v>
      </c>
      <c r="K6683" t="str">
        <f t="shared" si="104"/>
        <v>Non Irigasi</v>
      </c>
      <c r="L6683" t="s">
        <v>327</v>
      </c>
    </row>
    <row r="6684" spans="1:12" x14ac:dyDescent="0.25">
      <c r="A6684" s="1">
        <v>6683</v>
      </c>
      <c r="B6684" s="3">
        <v>5</v>
      </c>
      <c r="C6684" s="1">
        <v>28</v>
      </c>
      <c r="D6684" s="1">
        <v>13</v>
      </c>
      <c r="E6684" s="1">
        <v>5</v>
      </c>
      <c r="F6684" s="1">
        <v>0</v>
      </c>
      <c r="G6684">
        <f>VLOOKUP(C6684,reference!$A$1:$E$310,5,FALSE)</f>
        <v>5302081</v>
      </c>
      <c r="H6684" t="str">
        <f>VLOOKUP(C6684,reference!$A$1:$E$310,4,FALSE)</f>
        <v>KANATANG</v>
      </c>
      <c r="I6684" t="str">
        <f>VLOOKUP($D6684,reference!$G$1:$H$25,2,FALSE)</f>
        <v>Pertanian lahan kering  campur semak / kebun campur</v>
      </c>
      <c r="J6684" t="str">
        <f>VLOOKUP($E6684,reference!$G$1:$H$25,2,FALSE)</f>
        <v>Hutan mangrove primer</v>
      </c>
      <c r="K6684" t="str">
        <f t="shared" si="104"/>
        <v>Non Irigasi</v>
      </c>
      <c r="L6684" t="s">
        <v>327</v>
      </c>
    </row>
    <row r="6685" spans="1:12" x14ac:dyDescent="0.25">
      <c r="A6685" s="1">
        <v>6684</v>
      </c>
      <c r="B6685" s="3">
        <v>9</v>
      </c>
      <c r="C6685" s="1">
        <v>28</v>
      </c>
      <c r="D6685" s="1">
        <v>13</v>
      </c>
      <c r="E6685" s="1">
        <v>0</v>
      </c>
      <c r="F6685" s="1">
        <v>0</v>
      </c>
      <c r="G6685">
        <f>VLOOKUP(C6685,reference!$A$1:$E$310,5,FALSE)</f>
        <v>5302081</v>
      </c>
      <c r="H6685" t="str">
        <f>VLOOKUP(C6685,reference!$A$1:$E$310,4,FALSE)</f>
        <v>KANATANG</v>
      </c>
      <c r="I6685" t="str">
        <f>VLOOKUP($D6685,reference!$G$1:$H$25,2,FALSE)</f>
        <v>Pertanian lahan kering  campur semak / kebun campur</v>
      </c>
      <c r="J6685" t="str">
        <f>VLOOKUP($E6685,reference!$G$1:$H$25,2,FALSE)</f>
        <v>No data</v>
      </c>
      <c r="K6685" t="str">
        <f t="shared" si="104"/>
        <v>Non Irigasi</v>
      </c>
      <c r="L6685" t="s">
        <v>327</v>
      </c>
    </row>
    <row r="6686" spans="1:12" x14ac:dyDescent="0.25">
      <c r="A6686" s="1">
        <v>6685</v>
      </c>
      <c r="B6686" s="3">
        <v>323</v>
      </c>
      <c r="C6686" s="1">
        <v>297</v>
      </c>
      <c r="D6686" s="1">
        <v>2</v>
      </c>
      <c r="E6686" s="1">
        <v>14</v>
      </c>
      <c r="F6686" s="1">
        <v>0</v>
      </c>
      <c r="G6686">
        <f>VLOOKUP(C6686,reference!$A$1:$E$310,5,FALSE)</f>
        <v>5321060</v>
      </c>
      <c r="H6686" t="str">
        <f>VLOOKUP(C6686,reference!$A$1:$E$310,4,FALSE)</f>
        <v>SASITA MEAN</v>
      </c>
      <c r="I6686" t="str">
        <f>VLOOKUP($D6686,reference!$G$1:$H$25,2,FALSE)</f>
        <v>Hutan lahan kering sekunder / bekas tebangan</v>
      </c>
      <c r="J6686" t="str">
        <f>VLOOKUP($E6686,reference!$G$1:$H$25,2,FALSE)</f>
        <v>Sawah</v>
      </c>
      <c r="K6686" t="str">
        <f t="shared" si="104"/>
        <v>Non Irigasi</v>
      </c>
      <c r="L6686" t="s">
        <v>328</v>
      </c>
    </row>
    <row r="6687" spans="1:12" x14ac:dyDescent="0.25">
      <c r="A6687" s="1">
        <v>6686</v>
      </c>
      <c r="B6687" s="3">
        <v>1</v>
      </c>
      <c r="C6687" s="1">
        <v>297</v>
      </c>
      <c r="D6687" s="1">
        <v>13</v>
      </c>
      <c r="E6687" s="1">
        <v>12</v>
      </c>
      <c r="F6687" s="1">
        <v>0</v>
      </c>
      <c r="G6687">
        <f>VLOOKUP(C6687,reference!$A$1:$E$310,5,FALSE)</f>
        <v>5321060</v>
      </c>
      <c r="H6687" t="str">
        <f>VLOOKUP(C6687,reference!$A$1:$E$310,4,FALSE)</f>
        <v>SASITA MEAN</v>
      </c>
      <c r="I6687" t="str">
        <f>VLOOKUP($D6687,reference!$G$1:$H$25,2,FALSE)</f>
        <v>Pertanian lahan kering  campur semak / kebun campur</v>
      </c>
      <c r="J6687" t="str">
        <f>VLOOKUP($E6687,reference!$G$1:$H$25,2,FALSE)</f>
        <v>Pertanian lahan kering</v>
      </c>
      <c r="K6687" t="str">
        <f t="shared" si="104"/>
        <v>Non Irigasi</v>
      </c>
      <c r="L6687" t="s">
        <v>327</v>
      </c>
    </row>
    <row r="6688" spans="1:12" x14ac:dyDescent="0.25">
      <c r="A6688" s="1">
        <v>6687</v>
      </c>
      <c r="B6688" s="3">
        <v>366</v>
      </c>
      <c r="C6688" s="1">
        <v>264</v>
      </c>
      <c r="D6688" s="1">
        <v>1</v>
      </c>
      <c r="E6688" s="1">
        <v>14</v>
      </c>
      <c r="F6688" s="1">
        <v>0</v>
      </c>
      <c r="G6688">
        <f>VLOOKUP(C6688,reference!$A$1:$E$310,5,FALSE)</f>
        <v>5317050</v>
      </c>
      <c r="H6688" t="str">
        <f>VLOOKUP(C6688,reference!$A$1:$E$310,4,FALSE)</f>
        <v>WEWEWA BARAT</v>
      </c>
      <c r="I6688" t="str">
        <f>VLOOKUP($D6688,reference!$G$1:$H$25,2,FALSE)</f>
        <v>Hutan lahan kering primer</v>
      </c>
      <c r="J6688" t="str">
        <f>VLOOKUP($E6688,reference!$G$1:$H$25,2,FALSE)</f>
        <v>Sawah</v>
      </c>
      <c r="K6688" t="str">
        <f t="shared" si="104"/>
        <v>Non Irigasi</v>
      </c>
      <c r="L6688" t="s">
        <v>328</v>
      </c>
    </row>
    <row r="6689" spans="1:12" x14ac:dyDescent="0.25">
      <c r="A6689" s="1">
        <v>6688</v>
      </c>
      <c r="B6689" s="3">
        <v>4312</v>
      </c>
      <c r="C6689" s="1">
        <v>50</v>
      </c>
      <c r="D6689" s="1">
        <v>2</v>
      </c>
      <c r="E6689" s="1">
        <v>1</v>
      </c>
      <c r="F6689" s="1">
        <v>0</v>
      </c>
      <c r="G6689">
        <f>VLOOKUP(C6689,reference!$A$1:$E$310,5,FALSE)</f>
        <v>5303190</v>
      </c>
      <c r="H6689" t="str">
        <f>VLOOKUP(C6689,reference!$A$1:$E$310,4,FALSE)</f>
        <v>AMFOANG UTARA</v>
      </c>
      <c r="I6689" t="str">
        <f>VLOOKUP($D6689,reference!$G$1:$H$25,2,FALSE)</f>
        <v>Hutan lahan kering sekunder / bekas tebangan</v>
      </c>
      <c r="J6689" t="str">
        <f>VLOOKUP($E6689,reference!$G$1:$H$25,2,FALSE)</f>
        <v>Hutan lahan kering primer</v>
      </c>
      <c r="K6689" t="str">
        <f t="shared" si="104"/>
        <v>Non Irigasi</v>
      </c>
      <c r="L6689" t="s">
        <v>327</v>
      </c>
    </row>
    <row r="6690" spans="1:12" x14ac:dyDescent="0.25">
      <c r="A6690" s="1">
        <v>6689</v>
      </c>
      <c r="B6690" s="3">
        <v>7</v>
      </c>
      <c r="C6690" s="1">
        <v>50</v>
      </c>
      <c r="D6690" s="1">
        <v>12</v>
      </c>
      <c r="E6690" s="1">
        <v>14</v>
      </c>
      <c r="F6690" s="1">
        <v>0</v>
      </c>
      <c r="G6690">
        <f>VLOOKUP(C6690,reference!$A$1:$E$310,5,FALSE)</f>
        <v>5303190</v>
      </c>
      <c r="H6690" t="str">
        <f>VLOOKUP(C6690,reference!$A$1:$E$310,4,FALSE)</f>
        <v>AMFOANG UTARA</v>
      </c>
      <c r="I6690" t="str">
        <f>VLOOKUP($D6690,reference!$G$1:$H$25,2,FALSE)</f>
        <v>Pertanian lahan kering</v>
      </c>
      <c r="J6690" t="str">
        <f>VLOOKUP($E6690,reference!$G$1:$H$25,2,FALSE)</f>
        <v>Sawah</v>
      </c>
      <c r="K6690" t="str">
        <f t="shared" si="104"/>
        <v>Non Irigasi</v>
      </c>
      <c r="L6690" t="s">
        <v>327</v>
      </c>
    </row>
    <row r="6691" spans="1:12" x14ac:dyDescent="0.25">
      <c r="A6691" s="1">
        <v>6690</v>
      </c>
      <c r="B6691" s="3">
        <v>565</v>
      </c>
      <c r="C6691" s="1">
        <v>88</v>
      </c>
      <c r="D6691" s="1">
        <v>2</v>
      </c>
      <c r="E6691" s="1">
        <v>1</v>
      </c>
      <c r="F6691" s="1">
        <v>0</v>
      </c>
      <c r="G6691">
        <f>VLOOKUP(C6691,reference!$A$1:$E$310,5,FALSE)</f>
        <v>5305013</v>
      </c>
      <c r="H6691" t="str">
        <f>VLOOKUP(C6691,reference!$A$1:$E$310,4,FALSE)</f>
        <v>MUTIS</v>
      </c>
      <c r="I6691" t="str">
        <f>VLOOKUP($D6691,reference!$G$1:$H$25,2,FALSE)</f>
        <v>Hutan lahan kering sekunder / bekas tebangan</v>
      </c>
      <c r="J6691" t="str">
        <f>VLOOKUP($E6691,reference!$G$1:$H$25,2,FALSE)</f>
        <v>Hutan lahan kering primer</v>
      </c>
      <c r="K6691" t="str">
        <f t="shared" si="104"/>
        <v>Non Irigasi</v>
      </c>
      <c r="L6691" t="s">
        <v>327</v>
      </c>
    </row>
    <row r="6692" spans="1:12" x14ac:dyDescent="0.25">
      <c r="A6692" s="1">
        <v>6691</v>
      </c>
      <c r="B6692" s="3">
        <v>85</v>
      </c>
      <c r="C6692" s="1">
        <v>97</v>
      </c>
      <c r="D6692" s="1">
        <v>14</v>
      </c>
      <c r="E6692" s="1">
        <v>13</v>
      </c>
      <c r="F6692" s="1">
        <v>0</v>
      </c>
      <c r="G6692">
        <f>VLOOKUP(C6692,reference!$A$1:$E$310,5,FALSE)</f>
        <v>5305030</v>
      </c>
      <c r="H6692" t="str">
        <f>VLOOKUP(C6692,reference!$A$1:$E$310,4,FALSE)</f>
        <v>KOTA KEFAMENANU</v>
      </c>
      <c r="I6692" t="str">
        <f>VLOOKUP($D6692,reference!$G$1:$H$25,2,FALSE)</f>
        <v>Sawah</v>
      </c>
      <c r="J6692" t="str">
        <f>VLOOKUP($E6692,reference!$G$1:$H$25,2,FALSE)</f>
        <v>Pertanian lahan kering  campur semak / kebun campur</v>
      </c>
      <c r="K6692" t="str">
        <f t="shared" si="104"/>
        <v>Non Irigasi</v>
      </c>
      <c r="L6692" t="s">
        <v>327</v>
      </c>
    </row>
    <row r="6693" spans="1:12" x14ac:dyDescent="0.25">
      <c r="A6693" s="1">
        <v>6692</v>
      </c>
      <c r="B6693" s="3">
        <v>1</v>
      </c>
      <c r="C6693" s="1">
        <v>97</v>
      </c>
      <c r="D6693" s="1">
        <v>14</v>
      </c>
      <c r="E6693" s="1">
        <v>16</v>
      </c>
      <c r="F6693" s="1">
        <v>0</v>
      </c>
      <c r="G6693">
        <f>VLOOKUP(C6693,reference!$A$1:$E$310,5,FALSE)</f>
        <v>5305030</v>
      </c>
      <c r="H6693" t="str">
        <f>VLOOKUP(C6693,reference!$A$1:$E$310,4,FALSE)</f>
        <v>KOTA KEFAMENANU</v>
      </c>
      <c r="I6693" t="str">
        <f>VLOOKUP($D6693,reference!$G$1:$H$25,2,FALSE)</f>
        <v>Sawah</v>
      </c>
      <c r="J6693" t="str">
        <f>VLOOKUP($E6693,reference!$G$1:$H$25,2,FALSE)</f>
        <v>Pemukiman</v>
      </c>
      <c r="K6693" t="str">
        <f t="shared" si="104"/>
        <v>Non Irigasi</v>
      </c>
      <c r="L6693" t="s">
        <v>327</v>
      </c>
    </row>
    <row r="6694" spans="1:12" x14ac:dyDescent="0.25">
      <c r="A6694" s="1">
        <v>6693</v>
      </c>
      <c r="B6694" s="3">
        <v>970</v>
      </c>
      <c r="C6694" s="1">
        <v>297</v>
      </c>
      <c r="D6694" s="1">
        <v>13</v>
      </c>
      <c r="E6694" s="1">
        <v>14</v>
      </c>
      <c r="F6694" s="1">
        <v>0</v>
      </c>
      <c r="G6694">
        <f>VLOOKUP(C6694,reference!$A$1:$E$310,5,FALSE)</f>
        <v>5321060</v>
      </c>
      <c r="H6694" t="str">
        <f>VLOOKUP(C6694,reference!$A$1:$E$310,4,FALSE)</f>
        <v>SASITA MEAN</v>
      </c>
      <c r="I6694" t="str">
        <f>VLOOKUP($D6694,reference!$G$1:$H$25,2,FALSE)</f>
        <v>Pertanian lahan kering  campur semak / kebun campur</v>
      </c>
      <c r="J6694" t="str">
        <f>VLOOKUP($E6694,reference!$G$1:$H$25,2,FALSE)</f>
        <v>Sawah</v>
      </c>
      <c r="K6694" t="str">
        <f t="shared" si="104"/>
        <v>Non Irigasi</v>
      </c>
      <c r="L6694" t="s">
        <v>327</v>
      </c>
    </row>
    <row r="6695" spans="1:12" x14ac:dyDescent="0.25">
      <c r="A6695" s="1">
        <v>6694</v>
      </c>
      <c r="B6695" s="3">
        <v>51</v>
      </c>
      <c r="C6695" s="1">
        <v>264</v>
      </c>
      <c r="D6695" s="1">
        <v>11</v>
      </c>
      <c r="E6695" s="1">
        <v>14</v>
      </c>
      <c r="F6695" s="1">
        <v>0</v>
      </c>
      <c r="G6695">
        <f>VLOOKUP(C6695,reference!$A$1:$E$310,5,FALSE)</f>
        <v>5317050</v>
      </c>
      <c r="H6695" t="str">
        <f>VLOOKUP(C6695,reference!$A$1:$E$310,4,FALSE)</f>
        <v>WEWEWA BARAT</v>
      </c>
      <c r="I6695" t="str">
        <f>VLOOKUP($D6695,reference!$G$1:$H$25,2,FALSE)</f>
        <v>Savanna / Padang rumput</v>
      </c>
      <c r="J6695" t="str">
        <f>VLOOKUP($E6695,reference!$G$1:$H$25,2,FALSE)</f>
        <v>Sawah</v>
      </c>
      <c r="K6695" t="str">
        <f t="shared" si="104"/>
        <v>Non Irigasi</v>
      </c>
      <c r="L6695" t="s">
        <v>327</v>
      </c>
    </row>
    <row r="6696" spans="1:12" x14ac:dyDescent="0.25">
      <c r="A6696" s="1">
        <v>6695</v>
      </c>
      <c r="B6696" s="3">
        <v>2035</v>
      </c>
      <c r="C6696" s="1">
        <v>267</v>
      </c>
      <c r="D6696" s="1">
        <v>13</v>
      </c>
      <c r="E6696" s="1">
        <v>13</v>
      </c>
      <c r="F6696" s="1">
        <v>0</v>
      </c>
      <c r="G6696">
        <f>VLOOKUP(C6696,reference!$A$1:$E$310,5,FALSE)</f>
        <v>5317070</v>
      </c>
      <c r="H6696" t="str">
        <f>VLOOKUP(C6696,reference!$A$1:$E$310,4,FALSE)</f>
        <v>WEWEWA UTARA</v>
      </c>
      <c r="I6696" t="str">
        <f>VLOOKUP($D6696,reference!$G$1:$H$25,2,FALSE)</f>
        <v>Pertanian lahan kering  campur semak / kebun campur</v>
      </c>
      <c r="J6696" t="str">
        <f>VLOOKUP($E6696,reference!$G$1:$H$25,2,FALSE)</f>
        <v>Pertanian lahan kering  campur semak / kebun campur</v>
      </c>
      <c r="K6696" t="str">
        <f t="shared" si="104"/>
        <v>Non Irigasi</v>
      </c>
      <c r="L6696" t="s">
        <v>327</v>
      </c>
    </row>
    <row r="6697" spans="1:12" x14ac:dyDescent="0.25">
      <c r="A6697" s="1">
        <v>6696</v>
      </c>
      <c r="B6697" s="3">
        <v>44</v>
      </c>
      <c r="C6697" s="1">
        <v>296</v>
      </c>
      <c r="D6697" s="1">
        <v>16</v>
      </c>
      <c r="E6697" s="1">
        <v>16</v>
      </c>
      <c r="F6697" s="1">
        <v>0</v>
      </c>
      <c r="G6697">
        <f>VLOOKUP(C6697,reference!$A$1:$E$310,5,FALSE)</f>
        <v>5321050</v>
      </c>
      <c r="H6697" t="str">
        <f>VLOOKUP(C6697,reference!$A$1:$E$310,4,FALSE)</f>
        <v>IO KUFEU</v>
      </c>
      <c r="I6697" t="str">
        <f>VLOOKUP($D6697,reference!$G$1:$H$25,2,FALSE)</f>
        <v>Pemukiman</v>
      </c>
      <c r="J6697" t="str">
        <f>VLOOKUP($E6697,reference!$G$1:$H$25,2,FALSE)</f>
        <v>Pemukiman</v>
      </c>
      <c r="K6697" t="str">
        <f t="shared" si="104"/>
        <v>Non Irigasi</v>
      </c>
      <c r="L6697" t="s">
        <v>327</v>
      </c>
    </row>
    <row r="6698" spans="1:12" x14ac:dyDescent="0.25">
      <c r="A6698" s="1">
        <v>6697</v>
      </c>
      <c r="B6698" s="3">
        <v>208</v>
      </c>
      <c r="C6698" s="1">
        <v>296</v>
      </c>
      <c r="D6698" s="1">
        <v>16</v>
      </c>
      <c r="E6698" s="1">
        <v>14</v>
      </c>
      <c r="F6698" s="1">
        <v>0</v>
      </c>
      <c r="G6698">
        <f>VLOOKUP(C6698,reference!$A$1:$E$310,5,FALSE)</f>
        <v>5321050</v>
      </c>
      <c r="H6698" t="str">
        <f>VLOOKUP(C6698,reference!$A$1:$E$310,4,FALSE)</f>
        <v>IO KUFEU</v>
      </c>
      <c r="I6698" t="str">
        <f>VLOOKUP($D6698,reference!$G$1:$H$25,2,FALSE)</f>
        <v>Pemukiman</v>
      </c>
      <c r="J6698" t="str">
        <f>VLOOKUP($E6698,reference!$G$1:$H$25,2,FALSE)</f>
        <v>Sawah</v>
      </c>
      <c r="K6698" t="str">
        <f t="shared" si="104"/>
        <v>Non Irigasi</v>
      </c>
      <c r="L6698" t="s">
        <v>327</v>
      </c>
    </row>
    <row r="6699" spans="1:12" x14ac:dyDescent="0.25">
      <c r="A6699" s="1">
        <v>6698</v>
      </c>
      <c r="B6699" s="3">
        <v>1</v>
      </c>
      <c r="C6699" s="1">
        <v>302</v>
      </c>
      <c r="D6699" s="1">
        <v>13</v>
      </c>
      <c r="E6699" s="1">
        <v>2</v>
      </c>
      <c r="F6699" s="1">
        <v>0</v>
      </c>
      <c r="G6699">
        <f>VLOOKUP(C6699,reference!$A$1:$E$310,5,FALSE)</f>
        <v>5321110</v>
      </c>
      <c r="H6699" t="str">
        <f>VLOOKUP(C6699,reference!$A$1:$E$310,4,FALSE)</f>
        <v>KOBALIMA</v>
      </c>
      <c r="I6699" t="str">
        <f>VLOOKUP($D6699,reference!$G$1:$H$25,2,FALSE)</f>
        <v>Pertanian lahan kering  campur semak / kebun campur</v>
      </c>
      <c r="J6699" t="str">
        <f>VLOOKUP($E6699,reference!$G$1:$H$25,2,FALSE)</f>
        <v>Hutan lahan kering sekunder / bekas tebangan</v>
      </c>
      <c r="K6699" t="str">
        <f t="shared" si="104"/>
        <v>Non Irigasi</v>
      </c>
      <c r="L6699" t="s">
        <v>327</v>
      </c>
    </row>
    <row r="6700" spans="1:12" x14ac:dyDescent="0.25">
      <c r="A6700" s="1">
        <v>6699</v>
      </c>
      <c r="B6700" s="3">
        <v>1</v>
      </c>
      <c r="C6700" s="1">
        <v>302</v>
      </c>
      <c r="D6700" s="1">
        <v>16</v>
      </c>
      <c r="E6700" s="1">
        <v>2</v>
      </c>
      <c r="F6700" s="1">
        <v>0</v>
      </c>
      <c r="G6700">
        <f>VLOOKUP(C6700,reference!$A$1:$E$310,5,FALSE)</f>
        <v>5321110</v>
      </c>
      <c r="H6700" t="str">
        <f>VLOOKUP(C6700,reference!$A$1:$E$310,4,FALSE)</f>
        <v>KOBALIMA</v>
      </c>
      <c r="I6700" t="str">
        <f>VLOOKUP($D6700,reference!$G$1:$H$25,2,FALSE)</f>
        <v>Pemukiman</v>
      </c>
      <c r="J6700" t="str">
        <f>VLOOKUP($E6700,reference!$G$1:$H$25,2,FALSE)</f>
        <v>Hutan lahan kering sekunder / bekas tebangan</v>
      </c>
      <c r="K6700" t="str">
        <f t="shared" si="104"/>
        <v>Non Irigasi</v>
      </c>
      <c r="L6700" t="s">
        <v>327</v>
      </c>
    </row>
    <row r="6701" spans="1:12" x14ac:dyDescent="0.25">
      <c r="A6701" s="1">
        <v>6700</v>
      </c>
      <c r="B6701" s="3">
        <v>57</v>
      </c>
      <c r="C6701" s="1">
        <v>264</v>
      </c>
      <c r="D6701" s="1">
        <v>2</v>
      </c>
      <c r="E6701" s="1">
        <v>16</v>
      </c>
      <c r="F6701" s="1">
        <v>0</v>
      </c>
      <c r="G6701">
        <f>VLOOKUP(C6701,reference!$A$1:$E$310,5,FALSE)</f>
        <v>5317050</v>
      </c>
      <c r="H6701" t="str">
        <f>VLOOKUP(C6701,reference!$A$1:$E$310,4,FALSE)</f>
        <v>WEWEWA BARAT</v>
      </c>
      <c r="I6701" t="str">
        <f>VLOOKUP($D6701,reference!$G$1:$H$25,2,FALSE)</f>
        <v>Hutan lahan kering sekunder / bekas tebangan</v>
      </c>
      <c r="J6701" t="str">
        <f>VLOOKUP($E6701,reference!$G$1:$H$25,2,FALSE)</f>
        <v>Pemukiman</v>
      </c>
      <c r="K6701" t="str">
        <f t="shared" si="104"/>
        <v>Non Irigasi</v>
      </c>
      <c r="L6701" t="s">
        <v>328</v>
      </c>
    </row>
    <row r="6702" spans="1:12" x14ac:dyDescent="0.25">
      <c r="A6702" s="1">
        <v>6701</v>
      </c>
      <c r="B6702" s="3">
        <v>21</v>
      </c>
      <c r="C6702" s="1">
        <v>28</v>
      </c>
      <c r="D6702" s="1">
        <v>13</v>
      </c>
      <c r="E6702" s="1">
        <v>16</v>
      </c>
      <c r="F6702" s="1">
        <v>0</v>
      </c>
      <c r="G6702">
        <f>VLOOKUP(C6702,reference!$A$1:$E$310,5,FALSE)</f>
        <v>5302081</v>
      </c>
      <c r="H6702" t="str">
        <f>VLOOKUP(C6702,reference!$A$1:$E$310,4,FALSE)</f>
        <v>KANATANG</v>
      </c>
      <c r="I6702" t="str">
        <f>VLOOKUP($D6702,reference!$G$1:$H$25,2,FALSE)</f>
        <v>Pertanian lahan kering  campur semak / kebun campur</v>
      </c>
      <c r="J6702" t="str">
        <f>VLOOKUP($E6702,reference!$G$1:$H$25,2,FALSE)</f>
        <v>Pemukiman</v>
      </c>
      <c r="K6702" t="str">
        <f t="shared" si="104"/>
        <v>Non Irigasi</v>
      </c>
      <c r="L6702" t="s">
        <v>327</v>
      </c>
    </row>
    <row r="6703" spans="1:12" x14ac:dyDescent="0.25">
      <c r="A6703" s="1">
        <v>6702</v>
      </c>
      <c r="B6703" s="3">
        <v>1</v>
      </c>
      <c r="C6703" s="1">
        <v>50</v>
      </c>
      <c r="D6703" s="1">
        <v>13</v>
      </c>
      <c r="E6703" s="1">
        <v>0</v>
      </c>
      <c r="F6703" s="1">
        <v>0</v>
      </c>
      <c r="G6703">
        <f>VLOOKUP(C6703,reference!$A$1:$E$310,5,FALSE)</f>
        <v>5303190</v>
      </c>
      <c r="H6703" t="str">
        <f>VLOOKUP(C6703,reference!$A$1:$E$310,4,FALSE)</f>
        <v>AMFOANG UTARA</v>
      </c>
      <c r="I6703" t="str">
        <f>VLOOKUP($D6703,reference!$G$1:$H$25,2,FALSE)</f>
        <v>Pertanian lahan kering  campur semak / kebun campur</v>
      </c>
      <c r="J6703" t="str">
        <f>VLOOKUP($E6703,reference!$G$1:$H$25,2,FALSE)</f>
        <v>No data</v>
      </c>
      <c r="K6703" t="str">
        <f t="shared" si="104"/>
        <v>Non Irigasi</v>
      </c>
      <c r="L6703" t="s">
        <v>327</v>
      </c>
    </row>
    <row r="6704" spans="1:12" x14ac:dyDescent="0.25">
      <c r="A6704" s="1">
        <v>6703</v>
      </c>
      <c r="B6704" s="3">
        <v>1</v>
      </c>
      <c r="C6704" s="1">
        <v>50</v>
      </c>
      <c r="D6704" s="1">
        <v>16</v>
      </c>
      <c r="E6704" s="1">
        <v>20</v>
      </c>
      <c r="F6704" s="1">
        <v>0</v>
      </c>
      <c r="G6704">
        <f>VLOOKUP(C6704,reference!$A$1:$E$310,5,FALSE)</f>
        <v>5303190</v>
      </c>
      <c r="H6704" t="str">
        <f>VLOOKUP(C6704,reference!$A$1:$E$310,4,FALSE)</f>
        <v>AMFOANG UTARA</v>
      </c>
      <c r="I6704" t="str">
        <f>VLOOKUP($D6704,reference!$G$1:$H$25,2,FALSE)</f>
        <v>Pemukiman</v>
      </c>
      <c r="J6704" t="str">
        <f>VLOOKUP($E6704,reference!$G$1:$H$25,2,FALSE)</f>
        <v>Tubuh air</v>
      </c>
      <c r="K6704" t="str">
        <f t="shared" si="104"/>
        <v>Non Irigasi</v>
      </c>
      <c r="L6704" t="s">
        <v>327</v>
      </c>
    </row>
    <row r="6705" spans="1:12" x14ac:dyDescent="0.25">
      <c r="A6705" s="1">
        <v>6704</v>
      </c>
      <c r="B6705" s="3">
        <v>104</v>
      </c>
      <c r="C6705" s="1">
        <v>297</v>
      </c>
      <c r="D6705" s="1">
        <v>13</v>
      </c>
      <c r="E6705" s="1">
        <v>16</v>
      </c>
      <c r="F6705" s="1">
        <v>0</v>
      </c>
      <c r="G6705">
        <f>VLOOKUP(C6705,reference!$A$1:$E$310,5,FALSE)</f>
        <v>5321060</v>
      </c>
      <c r="H6705" t="str">
        <f>VLOOKUP(C6705,reference!$A$1:$E$310,4,FALSE)</f>
        <v>SASITA MEAN</v>
      </c>
      <c r="I6705" t="str">
        <f>VLOOKUP($D6705,reference!$G$1:$H$25,2,FALSE)</f>
        <v>Pertanian lahan kering  campur semak / kebun campur</v>
      </c>
      <c r="J6705" t="str">
        <f>VLOOKUP($E6705,reference!$G$1:$H$25,2,FALSE)</f>
        <v>Pemukiman</v>
      </c>
      <c r="K6705" t="str">
        <f t="shared" si="104"/>
        <v>Non Irigasi</v>
      </c>
      <c r="L6705" t="s">
        <v>327</v>
      </c>
    </row>
    <row r="6706" spans="1:12" x14ac:dyDescent="0.25">
      <c r="A6706" s="1">
        <v>6705</v>
      </c>
      <c r="B6706" s="3">
        <v>218</v>
      </c>
      <c r="C6706" s="1">
        <v>257</v>
      </c>
      <c r="D6706" s="1">
        <v>13</v>
      </c>
      <c r="E6706" s="1">
        <v>1</v>
      </c>
      <c r="F6706" s="1">
        <v>0</v>
      </c>
      <c r="G6706">
        <f>VLOOKUP(C6706,reference!$A$1:$E$310,5,FALSE)</f>
        <v>5316030</v>
      </c>
      <c r="H6706" t="str">
        <f>VLOOKUP(C6706,reference!$A$1:$E$310,4,FALSE)</f>
        <v>UMBU RATU NGGAY</v>
      </c>
      <c r="I6706" t="str">
        <f>VLOOKUP($D6706,reference!$G$1:$H$25,2,FALSE)</f>
        <v>Pertanian lahan kering  campur semak / kebun campur</v>
      </c>
      <c r="J6706" t="str">
        <f>VLOOKUP($E6706,reference!$G$1:$H$25,2,FALSE)</f>
        <v>Hutan lahan kering primer</v>
      </c>
      <c r="K6706" t="str">
        <f t="shared" si="104"/>
        <v>Non Irigasi</v>
      </c>
      <c r="L6706" t="s">
        <v>327</v>
      </c>
    </row>
    <row r="6707" spans="1:12" x14ac:dyDescent="0.25">
      <c r="A6707" s="1">
        <v>6706</v>
      </c>
      <c r="B6707" s="3">
        <v>1</v>
      </c>
      <c r="C6707" s="1">
        <v>50</v>
      </c>
      <c r="D6707" s="1">
        <v>0</v>
      </c>
      <c r="E6707" s="1">
        <v>13</v>
      </c>
      <c r="F6707" s="1">
        <v>0</v>
      </c>
      <c r="G6707">
        <f>VLOOKUP(C6707,reference!$A$1:$E$310,5,FALSE)</f>
        <v>5303190</v>
      </c>
      <c r="H6707" t="str">
        <f>VLOOKUP(C6707,reference!$A$1:$E$310,4,FALSE)</f>
        <v>AMFOANG UTARA</v>
      </c>
      <c r="I6707" t="str">
        <f>VLOOKUP($D6707,reference!$G$1:$H$25,2,FALSE)</f>
        <v>No data</v>
      </c>
      <c r="J6707" t="str">
        <f>VLOOKUP($E6707,reference!$G$1:$H$25,2,FALSE)</f>
        <v>Pertanian lahan kering  campur semak / kebun campur</v>
      </c>
      <c r="K6707" t="str">
        <f t="shared" si="104"/>
        <v>Non Irigasi</v>
      </c>
      <c r="L6707" t="s">
        <v>327</v>
      </c>
    </row>
    <row r="6708" spans="1:12" x14ac:dyDescent="0.25">
      <c r="A6708" s="1">
        <v>6707</v>
      </c>
      <c r="B6708" s="3">
        <v>1551</v>
      </c>
      <c r="C6708" s="1">
        <v>49</v>
      </c>
      <c r="D6708" s="1">
        <v>9</v>
      </c>
      <c r="E6708" s="1">
        <v>2</v>
      </c>
      <c r="F6708" s="1">
        <v>0</v>
      </c>
      <c r="G6708">
        <f>VLOOKUP(C6708,reference!$A$1:$E$310,5,FALSE)</f>
        <v>5303182</v>
      </c>
      <c r="H6708" t="str">
        <f>VLOOKUP(C6708,reference!$A$1:$E$310,4,FALSE)</f>
        <v>AMFOANG TENGAH</v>
      </c>
      <c r="I6708" t="str">
        <f>VLOOKUP($D6708,reference!$G$1:$H$25,2,FALSE)</f>
        <v>Semak belukar</v>
      </c>
      <c r="J6708" t="str">
        <f>VLOOKUP($E6708,reference!$G$1:$H$25,2,FALSE)</f>
        <v>Hutan lahan kering sekunder / bekas tebangan</v>
      </c>
      <c r="K6708" t="str">
        <f t="shared" si="104"/>
        <v>Non Irigasi</v>
      </c>
      <c r="L6708" t="s">
        <v>327</v>
      </c>
    </row>
    <row r="6709" spans="1:12" x14ac:dyDescent="0.25">
      <c r="A6709" s="1">
        <v>6708</v>
      </c>
      <c r="B6709" s="3">
        <v>3070</v>
      </c>
      <c r="C6709" s="1">
        <v>54</v>
      </c>
      <c r="D6709" s="1">
        <v>2</v>
      </c>
      <c r="E6709" s="1">
        <v>11</v>
      </c>
      <c r="F6709" s="1">
        <v>0</v>
      </c>
      <c r="G6709">
        <f>VLOOKUP(C6709,reference!$A$1:$E$310,5,FALSE)</f>
        <v>5304011</v>
      </c>
      <c r="H6709" t="str">
        <f>VLOOKUP(C6709,reference!$A$1:$E$310,4,FALSE)</f>
        <v>FATUMNASI</v>
      </c>
      <c r="I6709" t="str">
        <f>VLOOKUP($D6709,reference!$G$1:$H$25,2,FALSE)</f>
        <v>Hutan lahan kering sekunder / bekas tebangan</v>
      </c>
      <c r="J6709" t="str">
        <f>VLOOKUP($E6709,reference!$G$1:$H$25,2,FALSE)</f>
        <v>Savanna / Padang rumput</v>
      </c>
      <c r="K6709" t="str">
        <f t="shared" si="104"/>
        <v>Non Irigasi</v>
      </c>
      <c r="L6709" t="s">
        <v>328</v>
      </c>
    </row>
    <row r="6710" spans="1:12" x14ac:dyDescent="0.25">
      <c r="A6710" s="1">
        <v>6709</v>
      </c>
      <c r="B6710" s="3">
        <v>2</v>
      </c>
      <c r="C6710" s="1">
        <v>93</v>
      </c>
      <c r="D6710" s="1">
        <v>0</v>
      </c>
      <c r="E6710" s="1">
        <v>11</v>
      </c>
      <c r="F6710" s="1">
        <v>0</v>
      </c>
      <c r="G6710">
        <f>VLOOKUP(C6710,reference!$A$1:$E$310,5,FALSE)</f>
        <v>5305024</v>
      </c>
      <c r="H6710" t="str">
        <f>VLOOKUP(C6710,reference!$A$1:$E$310,4,FALSE)</f>
        <v>BIKOMI NILULAT</v>
      </c>
      <c r="I6710" t="str">
        <f>VLOOKUP($D6710,reference!$G$1:$H$25,2,FALSE)</f>
        <v>No data</v>
      </c>
      <c r="J6710" t="str">
        <f>VLOOKUP($E6710,reference!$G$1:$H$25,2,FALSE)</f>
        <v>Savanna / Padang rumput</v>
      </c>
      <c r="K6710" t="str">
        <f t="shared" si="104"/>
        <v>Non Irigasi</v>
      </c>
      <c r="L6710" t="s">
        <v>327</v>
      </c>
    </row>
    <row r="6711" spans="1:12" x14ac:dyDescent="0.25">
      <c r="A6711" s="1">
        <v>6710</v>
      </c>
      <c r="B6711" s="3">
        <v>9</v>
      </c>
      <c r="C6711" s="1">
        <v>93</v>
      </c>
      <c r="D6711" s="1">
        <v>9</v>
      </c>
      <c r="E6711" s="1">
        <v>11</v>
      </c>
      <c r="F6711" s="1">
        <v>0</v>
      </c>
      <c r="G6711">
        <f>VLOOKUP(C6711,reference!$A$1:$E$310,5,FALSE)</f>
        <v>5305024</v>
      </c>
      <c r="H6711" t="str">
        <f>VLOOKUP(C6711,reference!$A$1:$E$310,4,FALSE)</f>
        <v>BIKOMI NILULAT</v>
      </c>
      <c r="I6711" t="str">
        <f>VLOOKUP($D6711,reference!$G$1:$H$25,2,FALSE)</f>
        <v>Semak belukar</v>
      </c>
      <c r="J6711" t="str">
        <f>VLOOKUP($E6711,reference!$G$1:$H$25,2,FALSE)</f>
        <v>Savanna / Padang rumput</v>
      </c>
      <c r="K6711" t="str">
        <f t="shared" si="104"/>
        <v>Non Irigasi</v>
      </c>
      <c r="L6711" t="s">
        <v>327</v>
      </c>
    </row>
    <row r="6712" spans="1:12" x14ac:dyDescent="0.25">
      <c r="A6712" s="1">
        <v>6711</v>
      </c>
      <c r="B6712" s="3">
        <v>297</v>
      </c>
      <c r="C6712" s="1">
        <v>86</v>
      </c>
      <c r="D6712" s="1">
        <v>2</v>
      </c>
      <c r="E6712" s="1">
        <v>16</v>
      </c>
      <c r="F6712" s="1">
        <v>0</v>
      </c>
      <c r="G6712">
        <f>VLOOKUP(C6712,reference!$A$1:$E$310,5,FALSE)</f>
        <v>5305011</v>
      </c>
      <c r="H6712" t="str">
        <f>VLOOKUP(C6712,reference!$A$1:$E$310,4,FALSE)</f>
        <v>MIOMAFFO TENGAH</v>
      </c>
      <c r="I6712" t="str">
        <f>VLOOKUP($D6712,reference!$G$1:$H$25,2,FALSE)</f>
        <v>Hutan lahan kering sekunder / bekas tebangan</v>
      </c>
      <c r="J6712" t="str">
        <f>VLOOKUP($E6712,reference!$G$1:$H$25,2,FALSE)</f>
        <v>Pemukiman</v>
      </c>
      <c r="K6712" t="str">
        <f t="shared" si="104"/>
        <v>Non Irigasi</v>
      </c>
      <c r="L6712" t="s">
        <v>328</v>
      </c>
    </row>
    <row r="6713" spans="1:12" x14ac:dyDescent="0.25">
      <c r="A6713" s="1">
        <v>6712</v>
      </c>
      <c r="B6713" s="3">
        <v>4</v>
      </c>
      <c r="C6713" s="1">
        <v>302</v>
      </c>
      <c r="D6713" s="1">
        <v>16</v>
      </c>
      <c r="E6713" s="1">
        <v>11</v>
      </c>
      <c r="F6713" s="1">
        <v>0</v>
      </c>
      <c r="G6713">
        <f>VLOOKUP(C6713,reference!$A$1:$E$310,5,FALSE)</f>
        <v>5321110</v>
      </c>
      <c r="H6713" t="str">
        <f>VLOOKUP(C6713,reference!$A$1:$E$310,4,FALSE)</f>
        <v>KOBALIMA</v>
      </c>
      <c r="I6713" t="str">
        <f>VLOOKUP($D6713,reference!$G$1:$H$25,2,FALSE)</f>
        <v>Pemukiman</v>
      </c>
      <c r="J6713" t="str">
        <f>VLOOKUP($E6713,reference!$G$1:$H$25,2,FALSE)</f>
        <v>Savanna / Padang rumput</v>
      </c>
      <c r="K6713" t="str">
        <f t="shared" si="104"/>
        <v>Non Irigasi</v>
      </c>
      <c r="L6713" t="s">
        <v>327</v>
      </c>
    </row>
    <row r="6714" spans="1:12" x14ac:dyDescent="0.25">
      <c r="A6714" s="1">
        <v>6713</v>
      </c>
      <c r="B6714" s="3">
        <v>4</v>
      </c>
      <c r="C6714" s="1">
        <v>302</v>
      </c>
      <c r="D6714" s="1">
        <v>16</v>
      </c>
      <c r="E6714" s="1">
        <v>13</v>
      </c>
      <c r="F6714" s="1">
        <v>0</v>
      </c>
      <c r="G6714">
        <f>VLOOKUP(C6714,reference!$A$1:$E$310,5,FALSE)</f>
        <v>5321110</v>
      </c>
      <c r="H6714" t="str">
        <f>VLOOKUP(C6714,reference!$A$1:$E$310,4,FALSE)</f>
        <v>KOBALIMA</v>
      </c>
      <c r="I6714" t="str">
        <f>VLOOKUP($D6714,reference!$G$1:$H$25,2,FALSE)</f>
        <v>Pemukiman</v>
      </c>
      <c r="J6714" t="str">
        <f>VLOOKUP($E6714,reference!$G$1:$H$25,2,FALSE)</f>
        <v>Pertanian lahan kering  campur semak / kebun campur</v>
      </c>
      <c r="K6714" t="str">
        <f t="shared" si="104"/>
        <v>Non Irigasi</v>
      </c>
      <c r="L6714" t="s">
        <v>327</v>
      </c>
    </row>
    <row r="6715" spans="1:12" x14ac:dyDescent="0.25">
      <c r="A6715" s="1">
        <v>6714</v>
      </c>
      <c r="B6715" s="3">
        <v>230</v>
      </c>
      <c r="C6715" s="1">
        <v>262</v>
      </c>
      <c r="D6715" s="1">
        <v>1</v>
      </c>
      <c r="E6715" s="1">
        <v>2</v>
      </c>
      <c r="F6715" s="1">
        <v>0</v>
      </c>
      <c r="G6715">
        <f>VLOOKUP(C6715,reference!$A$1:$E$310,5,FALSE)</f>
        <v>5317030</v>
      </c>
      <c r="H6715" t="str">
        <f>VLOOKUP(C6715,reference!$A$1:$E$310,4,FALSE)</f>
        <v>KODI UTARA</v>
      </c>
      <c r="I6715" t="str">
        <f>VLOOKUP($D6715,reference!$G$1:$H$25,2,FALSE)</f>
        <v>Hutan lahan kering primer</v>
      </c>
      <c r="J6715" t="str">
        <f>VLOOKUP($E6715,reference!$G$1:$H$25,2,FALSE)</f>
        <v>Hutan lahan kering sekunder / bekas tebangan</v>
      </c>
      <c r="K6715" t="str">
        <f t="shared" si="104"/>
        <v>Non Irigasi</v>
      </c>
      <c r="L6715" t="s">
        <v>329</v>
      </c>
    </row>
    <row r="6716" spans="1:12" x14ac:dyDescent="0.25">
      <c r="A6716" s="1">
        <v>6715</v>
      </c>
      <c r="B6716" s="3">
        <v>35</v>
      </c>
      <c r="C6716" s="1">
        <v>264</v>
      </c>
      <c r="D6716" s="1">
        <v>11</v>
      </c>
      <c r="E6716" s="1">
        <v>12</v>
      </c>
      <c r="F6716" s="1">
        <v>0</v>
      </c>
      <c r="G6716">
        <f>VLOOKUP(C6716,reference!$A$1:$E$310,5,FALSE)</f>
        <v>5317050</v>
      </c>
      <c r="H6716" t="str">
        <f>VLOOKUP(C6716,reference!$A$1:$E$310,4,FALSE)</f>
        <v>WEWEWA BARAT</v>
      </c>
      <c r="I6716" t="str">
        <f>VLOOKUP($D6716,reference!$G$1:$H$25,2,FALSE)</f>
        <v>Savanna / Padang rumput</v>
      </c>
      <c r="J6716" t="str">
        <f>VLOOKUP($E6716,reference!$G$1:$H$25,2,FALSE)</f>
        <v>Pertanian lahan kering</v>
      </c>
      <c r="K6716" t="str">
        <f t="shared" si="104"/>
        <v>Non Irigasi</v>
      </c>
      <c r="L6716" t="s">
        <v>327</v>
      </c>
    </row>
    <row r="6717" spans="1:12" x14ac:dyDescent="0.25">
      <c r="A6717" s="1">
        <v>6716</v>
      </c>
      <c r="B6717" s="3">
        <v>354</v>
      </c>
      <c r="C6717" s="1">
        <v>86</v>
      </c>
      <c r="D6717" s="1">
        <v>2</v>
      </c>
      <c r="E6717" s="1">
        <v>2</v>
      </c>
      <c r="F6717" s="1">
        <v>0</v>
      </c>
      <c r="G6717">
        <f>VLOOKUP(C6717,reference!$A$1:$E$310,5,FALSE)</f>
        <v>5305011</v>
      </c>
      <c r="H6717" t="str">
        <f>VLOOKUP(C6717,reference!$A$1:$E$310,4,FALSE)</f>
        <v>MIOMAFFO TENGAH</v>
      </c>
      <c r="I6717" t="str">
        <f>VLOOKUP($D6717,reference!$G$1:$H$25,2,FALSE)</f>
        <v>Hutan lahan kering sekunder / bekas tebangan</v>
      </c>
      <c r="J6717" t="str">
        <f>VLOOKUP($E6717,reference!$G$1:$H$25,2,FALSE)</f>
        <v>Hutan lahan kering sekunder / bekas tebangan</v>
      </c>
      <c r="K6717" t="str">
        <f t="shared" si="104"/>
        <v>Non Irigasi</v>
      </c>
      <c r="L6717" t="s">
        <v>327</v>
      </c>
    </row>
    <row r="6718" spans="1:12" x14ac:dyDescent="0.25">
      <c r="A6718" s="1">
        <v>6717</v>
      </c>
      <c r="B6718" s="3">
        <v>5</v>
      </c>
      <c r="C6718" s="1">
        <v>299</v>
      </c>
      <c r="D6718" s="1">
        <v>9</v>
      </c>
      <c r="E6718" s="1">
        <v>20</v>
      </c>
      <c r="F6718" s="1">
        <v>0</v>
      </c>
      <c r="G6718">
        <f>VLOOKUP(C6718,reference!$A$1:$E$310,5,FALSE)</f>
        <v>5321080</v>
      </c>
      <c r="H6718" t="str">
        <f>VLOOKUP(C6718,reference!$A$1:$E$310,4,FALSE)</f>
        <v>BOTIN LEOBELE</v>
      </c>
      <c r="I6718" t="str">
        <f>VLOOKUP($D6718,reference!$G$1:$H$25,2,FALSE)</f>
        <v>Semak belukar</v>
      </c>
      <c r="J6718" t="str">
        <f>VLOOKUP($E6718,reference!$G$1:$H$25,2,FALSE)</f>
        <v>Tubuh air</v>
      </c>
      <c r="K6718" t="str">
        <f t="shared" si="104"/>
        <v>Non Irigasi</v>
      </c>
      <c r="L6718" t="s">
        <v>327</v>
      </c>
    </row>
    <row r="6719" spans="1:12" x14ac:dyDescent="0.25">
      <c r="A6719" s="1">
        <v>6718</v>
      </c>
      <c r="B6719" s="3">
        <v>10</v>
      </c>
      <c r="C6719" s="1">
        <v>302</v>
      </c>
      <c r="D6719" s="1">
        <v>13</v>
      </c>
      <c r="E6719" s="1">
        <v>13</v>
      </c>
      <c r="F6719" s="1">
        <v>0</v>
      </c>
      <c r="G6719">
        <f>VLOOKUP(C6719,reference!$A$1:$E$310,5,FALSE)</f>
        <v>5321110</v>
      </c>
      <c r="H6719" t="str">
        <f>VLOOKUP(C6719,reference!$A$1:$E$310,4,FALSE)</f>
        <v>KOBALIMA</v>
      </c>
      <c r="I6719" t="str">
        <f>VLOOKUP($D6719,reference!$G$1:$H$25,2,FALSE)</f>
        <v>Pertanian lahan kering  campur semak / kebun campur</v>
      </c>
      <c r="J6719" t="str">
        <f>VLOOKUP($E6719,reference!$G$1:$H$25,2,FALSE)</f>
        <v>Pertanian lahan kering  campur semak / kebun campur</v>
      </c>
      <c r="K6719" t="str">
        <f t="shared" si="104"/>
        <v>Non Irigasi</v>
      </c>
      <c r="L6719" t="s">
        <v>327</v>
      </c>
    </row>
    <row r="6720" spans="1:12" x14ac:dyDescent="0.25">
      <c r="A6720" s="1">
        <v>6719</v>
      </c>
      <c r="B6720" s="3">
        <v>40</v>
      </c>
      <c r="C6720" s="1">
        <v>262</v>
      </c>
      <c r="D6720" s="1">
        <v>1</v>
      </c>
      <c r="E6720" s="1">
        <v>14</v>
      </c>
      <c r="F6720" s="1">
        <v>0</v>
      </c>
      <c r="G6720">
        <f>VLOOKUP(C6720,reference!$A$1:$E$310,5,FALSE)</f>
        <v>5317030</v>
      </c>
      <c r="H6720" t="str">
        <f>VLOOKUP(C6720,reference!$A$1:$E$310,4,FALSE)</f>
        <v>KODI UTARA</v>
      </c>
      <c r="I6720" t="str">
        <f>VLOOKUP($D6720,reference!$G$1:$H$25,2,FALSE)</f>
        <v>Hutan lahan kering primer</v>
      </c>
      <c r="J6720" t="str">
        <f>VLOOKUP($E6720,reference!$G$1:$H$25,2,FALSE)</f>
        <v>Sawah</v>
      </c>
      <c r="K6720" t="str">
        <f t="shared" si="104"/>
        <v>Non Irigasi</v>
      </c>
      <c r="L6720" t="s">
        <v>328</v>
      </c>
    </row>
    <row r="6721" spans="1:12" x14ac:dyDescent="0.25">
      <c r="A6721" s="1">
        <v>6720</v>
      </c>
      <c r="B6721" s="3">
        <v>160</v>
      </c>
      <c r="C6721" s="1">
        <v>262</v>
      </c>
      <c r="D6721" s="1">
        <v>2</v>
      </c>
      <c r="E6721" s="1">
        <v>14</v>
      </c>
      <c r="F6721" s="1">
        <v>0</v>
      </c>
      <c r="G6721">
        <f>VLOOKUP(C6721,reference!$A$1:$E$310,5,FALSE)</f>
        <v>5317030</v>
      </c>
      <c r="H6721" t="str">
        <f>VLOOKUP(C6721,reference!$A$1:$E$310,4,FALSE)</f>
        <v>KODI UTARA</v>
      </c>
      <c r="I6721" t="str">
        <f>VLOOKUP($D6721,reference!$G$1:$H$25,2,FALSE)</f>
        <v>Hutan lahan kering sekunder / bekas tebangan</v>
      </c>
      <c r="J6721" t="str">
        <f>VLOOKUP($E6721,reference!$G$1:$H$25,2,FALSE)</f>
        <v>Sawah</v>
      </c>
      <c r="K6721" t="str">
        <f t="shared" si="104"/>
        <v>Non Irigasi</v>
      </c>
      <c r="L6721" t="s">
        <v>328</v>
      </c>
    </row>
    <row r="6722" spans="1:12" x14ac:dyDescent="0.25">
      <c r="A6722" s="1">
        <v>6721</v>
      </c>
      <c r="B6722" s="3">
        <v>3</v>
      </c>
      <c r="C6722" s="1">
        <v>6</v>
      </c>
      <c r="D6722" s="1">
        <v>9</v>
      </c>
      <c r="E6722" s="1">
        <v>11</v>
      </c>
      <c r="F6722" s="1">
        <v>0</v>
      </c>
      <c r="G6722">
        <f>VLOOKUP(C6722,reference!$A$1:$E$310,5,FALSE)</f>
        <v>5301072</v>
      </c>
      <c r="H6722" t="str">
        <f>VLOOKUP(C6722,reference!$A$1:$E$310,4,FALSE)</f>
        <v>TANA RIGHU</v>
      </c>
      <c r="I6722" t="str">
        <f>VLOOKUP($D6722,reference!$G$1:$H$25,2,FALSE)</f>
        <v>Semak belukar</v>
      </c>
      <c r="J6722" t="str">
        <f>VLOOKUP($E6722,reference!$G$1:$H$25,2,FALSE)</f>
        <v>Savanna / Padang rumput</v>
      </c>
      <c r="K6722" t="str">
        <f t="shared" si="104"/>
        <v>Non Irigasi</v>
      </c>
      <c r="L6722" t="s">
        <v>327</v>
      </c>
    </row>
    <row r="6723" spans="1:12" x14ac:dyDescent="0.25">
      <c r="A6723" s="1">
        <v>6722</v>
      </c>
      <c r="B6723" s="3">
        <v>60</v>
      </c>
      <c r="C6723" s="1">
        <v>258</v>
      </c>
      <c r="D6723" s="1">
        <v>2</v>
      </c>
      <c r="E6723" s="1">
        <v>16</v>
      </c>
      <c r="F6723" s="1">
        <v>0</v>
      </c>
      <c r="G6723">
        <f>VLOOKUP(C6723,reference!$A$1:$E$310,5,FALSE)</f>
        <v>5316040</v>
      </c>
      <c r="H6723" t="str">
        <f>VLOOKUP(C6723,reference!$A$1:$E$310,4,FALSE)</f>
        <v>MAMBORO</v>
      </c>
      <c r="I6723" t="str">
        <f>VLOOKUP($D6723,reference!$G$1:$H$25,2,FALSE)</f>
        <v>Hutan lahan kering sekunder / bekas tebangan</v>
      </c>
      <c r="J6723" t="str">
        <f>VLOOKUP($E6723,reference!$G$1:$H$25,2,FALSE)</f>
        <v>Pemukiman</v>
      </c>
      <c r="K6723" t="str">
        <f t="shared" ref="K6723:K6786" si="105">IF(F6723=0,"Non Irigasi","Buffer Irigasi")</f>
        <v>Non Irigasi</v>
      </c>
      <c r="L6723" t="s">
        <v>328</v>
      </c>
    </row>
    <row r="6724" spans="1:12" x14ac:dyDescent="0.25">
      <c r="A6724" s="1">
        <v>6723</v>
      </c>
      <c r="B6724" s="3">
        <v>194</v>
      </c>
      <c r="C6724" s="1">
        <v>28</v>
      </c>
      <c r="D6724" s="1">
        <v>11</v>
      </c>
      <c r="E6724" s="1">
        <v>14</v>
      </c>
      <c r="F6724" s="1">
        <v>0</v>
      </c>
      <c r="G6724">
        <f>VLOOKUP(C6724,reference!$A$1:$E$310,5,FALSE)</f>
        <v>5302081</v>
      </c>
      <c r="H6724" t="str">
        <f>VLOOKUP(C6724,reference!$A$1:$E$310,4,FALSE)</f>
        <v>KANATANG</v>
      </c>
      <c r="I6724" t="str">
        <f>VLOOKUP($D6724,reference!$G$1:$H$25,2,FALSE)</f>
        <v>Savanna / Padang rumput</v>
      </c>
      <c r="J6724" t="str">
        <f>VLOOKUP($E6724,reference!$G$1:$H$25,2,FALSE)</f>
        <v>Sawah</v>
      </c>
      <c r="K6724" t="str">
        <f t="shared" si="105"/>
        <v>Non Irigasi</v>
      </c>
      <c r="L6724" t="s">
        <v>327</v>
      </c>
    </row>
    <row r="6725" spans="1:12" x14ac:dyDescent="0.25">
      <c r="A6725" s="1">
        <v>6724</v>
      </c>
      <c r="B6725" s="3">
        <v>806</v>
      </c>
      <c r="C6725" s="1">
        <v>49</v>
      </c>
      <c r="D6725" s="1">
        <v>9</v>
      </c>
      <c r="E6725" s="1">
        <v>11</v>
      </c>
      <c r="F6725" s="1">
        <v>0</v>
      </c>
      <c r="G6725">
        <f>VLOOKUP(C6725,reference!$A$1:$E$310,5,FALSE)</f>
        <v>5303182</v>
      </c>
      <c r="H6725" t="str">
        <f>VLOOKUP(C6725,reference!$A$1:$E$310,4,FALSE)</f>
        <v>AMFOANG TENGAH</v>
      </c>
      <c r="I6725" t="str">
        <f>VLOOKUP($D6725,reference!$G$1:$H$25,2,FALSE)</f>
        <v>Semak belukar</v>
      </c>
      <c r="J6725" t="str">
        <f>VLOOKUP($E6725,reference!$G$1:$H$25,2,FALSE)</f>
        <v>Savanna / Padang rumput</v>
      </c>
      <c r="K6725" t="str">
        <f t="shared" si="105"/>
        <v>Non Irigasi</v>
      </c>
      <c r="L6725" t="s">
        <v>327</v>
      </c>
    </row>
    <row r="6726" spans="1:12" x14ac:dyDescent="0.25">
      <c r="A6726" s="1">
        <v>6725</v>
      </c>
      <c r="B6726" s="3">
        <v>580</v>
      </c>
      <c r="C6726" s="1">
        <v>87</v>
      </c>
      <c r="D6726" s="1">
        <v>11</v>
      </c>
      <c r="E6726" s="1">
        <v>2</v>
      </c>
      <c r="F6726" s="1">
        <v>0</v>
      </c>
      <c r="G6726">
        <f>VLOOKUP(C6726,reference!$A$1:$E$310,5,FALSE)</f>
        <v>5305012</v>
      </c>
      <c r="H6726" t="str">
        <f>VLOOKUP(C6726,reference!$A$1:$E$310,4,FALSE)</f>
        <v>MUSI</v>
      </c>
      <c r="I6726" t="str">
        <f>VLOOKUP($D6726,reference!$G$1:$H$25,2,FALSE)</f>
        <v>Savanna / Padang rumput</v>
      </c>
      <c r="J6726" t="str">
        <f>VLOOKUP($E6726,reference!$G$1:$H$25,2,FALSE)</f>
        <v>Hutan lahan kering sekunder / bekas tebangan</v>
      </c>
      <c r="K6726" t="str">
        <f t="shared" si="105"/>
        <v>Non Irigasi</v>
      </c>
      <c r="L6726" t="s">
        <v>327</v>
      </c>
    </row>
    <row r="6727" spans="1:12" x14ac:dyDescent="0.25">
      <c r="A6727" s="1">
        <v>6726</v>
      </c>
      <c r="B6727" s="3">
        <v>51</v>
      </c>
      <c r="C6727" s="1">
        <v>97</v>
      </c>
      <c r="D6727" s="1">
        <v>13</v>
      </c>
      <c r="E6727" s="1">
        <v>11</v>
      </c>
      <c r="F6727" s="1">
        <v>0</v>
      </c>
      <c r="G6727">
        <f>VLOOKUP(C6727,reference!$A$1:$E$310,5,FALSE)</f>
        <v>5305030</v>
      </c>
      <c r="H6727" t="str">
        <f>VLOOKUP(C6727,reference!$A$1:$E$310,4,FALSE)</f>
        <v>KOTA KEFAMENANU</v>
      </c>
      <c r="I6727" t="str">
        <f>VLOOKUP($D6727,reference!$G$1:$H$25,2,FALSE)</f>
        <v>Pertanian lahan kering  campur semak / kebun campur</v>
      </c>
      <c r="J6727" t="str">
        <f>VLOOKUP($E6727,reference!$G$1:$H$25,2,FALSE)</f>
        <v>Savanna / Padang rumput</v>
      </c>
      <c r="K6727" t="str">
        <f t="shared" si="105"/>
        <v>Non Irigasi</v>
      </c>
      <c r="L6727" t="s">
        <v>327</v>
      </c>
    </row>
    <row r="6728" spans="1:12" x14ac:dyDescent="0.25">
      <c r="A6728" s="1">
        <v>6727</v>
      </c>
      <c r="B6728" s="3">
        <v>884</v>
      </c>
      <c r="C6728" s="1">
        <v>262</v>
      </c>
      <c r="D6728" s="1">
        <v>2</v>
      </c>
      <c r="E6728" s="1">
        <v>2</v>
      </c>
      <c r="F6728" s="1">
        <v>0</v>
      </c>
      <c r="G6728">
        <f>VLOOKUP(C6728,reference!$A$1:$E$310,5,FALSE)</f>
        <v>5317030</v>
      </c>
      <c r="H6728" t="str">
        <f>VLOOKUP(C6728,reference!$A$1:$E$310,4,FALSE)</f>
        <v>KODI UTARA</v>
      </c>
      <c r="I6728" t="str">
        <f>VLOOKUP($D6728,reference!$G$1:$H$25,2,FALSE)</f>
        <v>Hutan lahan kering sekunder / bekas tebangan</v>
      </c>
      <c r="J6728" t="str">
        <f>VLOOKUP($E6728,reference!$G$1:$H$25,2,FALSE)</f>
        <v>Hutan lahan kering sekunder / bekas tebangan</v>
      </c>
      <c r="K6728" t="str">
        <f t="shared" si="105"/>
        <v>Non Irigasi</v>
      </c>
      <c r="L6728" t="s">
        <v>327</v>
      </c>
    </row>
    <row r="6729" spans="1:12" x14ac:dyDescent="0.25">
      <c r="A6729" s="1">
        <v>6728</v>
      </c>
      <c r="B6729" s="3">
        <v>289</v>
      </c>
      <c r="C6729" s="1">
        <v>264</v>
      </c>
      <c r="D6729" s="1">
        <v>2</v>
      </c>
      <c r="E6729" s="1">
        <v>14</v>
      </c>
      <c r="F6729" s="1">
        <v>0</v>
      </c>
      <c r="G6729">
        <f>VLOOKUP(C6729,reference!$A$1:$E$310,5,FALSE)</f>
        <v>5317050</v>
      </c>
      <c r="H6729" t="str">
        <f>VLOOKUP(C6729,reference!$A$1:$E$310,4,FALSE)</f>
        <v>WEWEWA BARAT</v>
      </c>
      <c r="I6729" t="str">
        <f>VLOOKUP($D6729,reference!$G$1:$H$25,2,FALSE)</f>
        <v>Hutan lahan kering sekunder / bekas tebangan</v>
      </c>
      <c r="J6729" t="str">
        <f>VLOOKUP($E6729,reference!$G$1:$H$25,2,FALSE)</f>
        <v>Sawah</v>
      </c>
      <c r="K6729" t="str">
        <f t="shared" si="105"/>
        <v>Non Irigasi</v>
      </c>
      <c r="L6729" t="s">
        <v>328</v>
      </c>
    </row>
    <row r="6730" spans="1:12" x14ac:dyDescent="0.25">
      <c r="A6730" s="1">
        <v>6729</v>
      </c>
      <c r="B6730" s="3">
        <v>228</v>
      </c>
      <c r="C6730" s="1">
        <v>28</v>
      </c>
      <c r="D6730" s="1">
        <v>11</v>
      </c>
      <c r="E6730" s="1">
        <v>16</v>
      </c>
      <c r="F6730" s="1">
        <v>0</v>
      </c>
      <c r="G6730">
        <f>VLOOKUP(C6730,reference!$A$1:$E$310,5,FALSE)</f>
        <v>5302081</v>
      </c>
      <c r="H6730" t="str">
        <f>VLOOKUP(C6730,reference!$A$1:$E$310,4,FALSE)</f>
        <v>KANATANG</v>
      </c>
      <c r="I6730" t="str">
        <f>VLOOKUP($D6730,reference!$G$1:$H$25,2,FALSE)</f>
        <v>Savanna / Padang rumput</v>
      </c>
      <c r="J6730" t="str">
        <f>VLOOKUP($E6730,reference!$G$1:$H$25,2,FALSE)</f>
        <v>Pemukiman</v>
      </c>
      <c r="K6730" t="str">
        <f t="shared" si="105"/>
        <v>Non Irigasi</v>
      </c>
      <c r="L6730" t="s">
        <v>327</v>
      </c>
    </row>
    <row r="6731" spans="1:12" x14ac:dyDescent="0.25">
      <c r="A6731" s="1">
        <v>6730</v>
      </c>
      <c r="B6731" s="3">
        <v>394</v>
      </c>
      <c r="C6731" s="1">
        <v>28</v>
      </c>
      <c r="D6731" s="1">
        <v>12</v>
      </c>
      <c r="E6731" s="1">
        <v>14</v>
      </c>
      <c r="F6731" s="1">
        <v>0</v>
      </c>
      <c r="G6731">
        <f>VLOOKUP(C6731,reference!$A$1:$E$310,5,FALSE)</f>
        <v>5302081</v>
      </c>
      <c r="H6731" t="str">
        <f>VLOOKUP(C6731,reference!$A$1:$E$310,4,FALSE)</f>
        <v>KANATANG</v>
      </c>
      <c r="I6731" t="str">
        <f>VLOOKUP($D6731,reference!$G$1:$H$25,2,FALSE)</f>
        <v>Pertanian lahan kering</v>
      </c>
      <c r="J6731" t="str">
        <f>VLOOKUP($E6731,reference!$G$1:$H$25,2,FALSE)</f>
        <v>Sawah</v>
      </c>
      <c r="K6731" t="str">
        <f t="shared" si="105"/>
        <v>Non Irigasi</v>
      </c>
      <c r="L6731" t="s">
        <v>327</v>
      </c>
    </row>
    <row r="6732" spans="1:12" x14ac:dyDescent="0.25">
      <c r="A6732" s="1">
        <v>6731</v>
      </c>
      <c r="B6732" s="3">
        <v>11</v>
      </c>
      <c r="C6732" s="1">
        <v>88</v>
      </c>
      <c r="D6732" s="1">
        <v>2</v>
      </c>
      <c r="E6732" s="1">
        <v>18</v>
      </c>
      <c r="F6732" s="1">
        <v>0</v>
      </c>
      <c r="G6732">
        <f>VLOOKUP(C6732,reference!$A$1:$E$310,5,FALSE)</f>
        <v>5305013</v>
      </c>
      <c r="H6732" t="str">
        <f>VLOOKUP(C6732,reference!$A$1:$E$310,4,FALSE)</f>
        <v>MUTIS</v>
      </c>
      <c r="I6732" t="str">
        <f>VLOOKUP($D6732,reference!$G$1:$H$25,2,FALSE)</f>
        <v>Hutan lahan kering sekunder / bekas tebangan</v>
      </c>
      <c r="J6732" t="str">
        <f>VLOOKUP($E6732,reference!$G$1:$H$25,2,FALSE)</f>
        <v>Lahan terbuka</v>
      </c>
      <c r="K6732" t="str">
        <f t="shared" si="105"/>
        <v>Non Irigasi</v>
      </c>
      <c r="L6732" t="s">
        <v>328</v>
      </c>
    </row>
    <row r="6733" spans="1:12" x14ac:dyDescent="0.25">
      <c r="A6733" s="1">
        <v>6732</v>
      </c>
      <c r="B6733" s="3">
        <v>303</v>
      </c>
      <c r="C6733" s="1">
        <v>299</v>
      </c>
      <c r="D6733" s="1">
        <v>12</v>
      </c>
      <c r="E6733" s="1">
        <v>12</v>
      </c>
      <c r="F6733" s="1">
        <v>0</v>
      </c>
      <c r="G6733">
        <f>VLOOKUP(C6733,reference!$A$1:$E$310,5,FALSE)</f>
        <v>5321080</v>
      </c>
      <c r="H6733" t="str">
        <f>VLOOKUP(C6733,reference!$A$1:$E$310,4,FALSE)</f>
        <v>BOTIN LEOBELE</v>
      </c>
      <c r="I6733" t="str">
        <f>VLOOKUP($D6733,reference!$G$1:$H$25,2,FALSE)</f>
        <v>Pertanian lahan kering</v>
      </c>
      <c r="J6733" t="str">
        <f>VLOOKUP($E6733,reference!$G$1:$H$25,2,FALSE)</f>
        <v>Pertanian lahan kering</v>
      </c>
      <c r="K6733" t="str">
        <f t="shared" si="105"/>
        <v>Non Irigasi</v>
      </c>
      <c r="L6733" t="s">
        <v>327</v>
      </c>
    </row>
    <row r="6734" spans="1:12" x14ac:dyDescent="0.25">
      <c r="A6734" s="1">
        <v>6733</v>
      </c>
      <c r="B6734" s="3">
        <v>25</v>
      </c>
      <c r="C6734" s="1">
        <v>299</v>
      </c>
      <c r="D6734" s="1">
        <v>9</v>
      </c>
      <c r="E6734" s="1">
        <v>12</v>
      </c>
      <c r="F6734" s="1">
        <v>0</v>
      </c>
      <c r="G6734">
        <f>VLOOKUP(C6734,reference!$A$1:$E$310,5,FALSE)</f>
        <v>5321080</v>
      </c>
      <c r="H6734" t="str">
        <f>VLOOKUP(C6734,reference!$A$1:$E$310,4,FALSE)</f>
        <v>BOTIN LEOBELE</v>
      </c>
      <c r="I6734" t="str">
        <f>VLOOKUP($D6734,reference!$G$1:$H$25,2,FALSE)</f>
        <v>Semak belukar</v>
      </c>
      <c r="J6734" t="str">
        <f>VLOOKUP($E6734,reference!$G$1:$H$25,2,FALSE)</f>
        <v>Pertanian lahan kering</v>
      </c>
      <c r="K6734" t="str">
        <f t="shared" si="105"/>
        <v>Non Irigasi</v>
      </c>
      <c r="L6734" t="s">
        <v>327</v>
      </c>
    </row>
    <row r="6735" spans="1:12" x14ac:dyDescent="0.25">
      <c r="A6735" s="1">
        <v>6734</v>
      </c>
      <c r="B6735" s="3">
        <v>276</v>
      </c>
      <c r="C6735" s="1">
        <v>262</v>
      </c>
      <c r="D6735" s="1">
        <v>1</v>
      </c>
      <c r="E6735" s="1">
        <v>13</v>
      </c>
      <c r="F6735" s="1">
        <v>0</v>
      </c>
      <c r="G6735">
        <f>VLOOKUP(C6735,reference!$A$1:$E$310,5,FALSE)</f>
        <v>5317030</v>
      </c>
      <c r="H6735" t="str">
        <f>VLOOKUP(C6735,reference!$A$1:$E$310,4,FALSE)</f>
        <v>KODI UTARA</v>
      </c>
      <c r="I6735" t="str">
        <f>VLOOKUP($D6735,reference!$G$1:$H$25,2,FALSE)</f>
        <v>Hutan lahan kering primer</v>
      </c>
      <c r="J6735" t="str">
        <f>VLOOKUP($E6735,reference!$G$1:$H$25,2,FALSE)</f>
        <v>Pertanian lahan kering  campur semak / kebun campur</v>
      </c>
      <c r="K6735" t="str">
        <f t="shared" si="105"/>
        <v>Non Irigasi</v>
      </c>
      <c r="L6735" t="s">
        <v>328</v>
      </c>
    </row>
    <row r="6736" spans="1:12" x14ac:dyDescent="0.25">
      <c r="A6736" s="1">
        <v>6735</v>
      </c>
      <c r="B6736" s="3">
        <v>66</v>
      </c>
      <c r="C6736" s="1">
        <v>50</v>
      </c>
      <c r="D6736" s="1">
        <v>13</v>
      </c>
      <c r="E6736" s="1">
        <v>1</v>
      </c>
      <c r="F6736" s="1">
        <v>0</v>
      </c>
      <c r="G6736">
        <f>VLOOKUP(C6736,reference!$A$1:$E$310,5,FALSE)</f>
        <v>5303190</v>
      </c>
      <c r="H6736" t="str">
        <f>VLOOKUP(C6736,reference!$A$1:$E$310,4,FALSE)</f>
        <v>AMFOANG UTARA</v>
      </c>
      <c r="I6736" t="str">
        <f>VLOOKUP($D6736,reference!$G$1:$H$25,2,FALSE)</f>
        <v>Pertanian lahan kering  campur semak / kebun campur</v>
      </c>
      <c r="J6736" t="str">
        <f>VLOOKUP($E6736,reference!$G$1:$H$25,2,FALSE)</f>
        <v>Hutan lahan kering primer</v>
      </c>
      <c r="K6736" t="str">
        <f t="shared" si="105"/>
        <v>Non Irigasi</v>
      </c>
      <c r="L6736" t="s">
        <v>327</v>
      </c>
    </row>
    <row r="6737" spans="1:12" x14ac:dyDescent="0.25">
      <c r="A6737" s="1">
        <v>6736</v>
      </c>
      <c r="B6737" s="3">
        <v>1</v>
      </c>
      <c r="C6737" s="1">
        <v>296</v>
      </c>
      <c r="D6737" s="1">
        <v>11</v>
      </c>
      <c r="E6737" s="1">
        <v>9</v>
      </c>
      <c r="F6737" s="1">
        <v>0</v>
      </c>
      <c r="G6737">
        <f>VLOOKUP(C6737,reference!$A$1:$E$310,5,FALSE)</f>
        <v>5321050</v>
      </c>
      <c r="H6737" t="str">
        <f>VLOOKUP(C6737,reference!$A$1:$E$310,4,FALSE)</f>
        <v>IO KUFEU</v>
      </c>
      <c r="I6737" t="str">
        <f>VLOOKUP($D6737,reference!$G$1:$H$25,2,FALSE)</f>
        <v>Savanna / Padang rumput</v>
      </c>
      <c r="J6737" t="str">
        <f>VLOOKUP($E6737,reference!$G$1:$H$25,2,FALSE)</f>
        <v>Semak belukar</v>
      </c>
      <c r="K6737" t="str">
        <f t="shared" si="105"/>
        <v>Non Irigasi</v>
      </c>
      <c r="L6737" t="s">
        <v>327</v>
      </c>
    </row>
    <row r="6738" spans="1:12" x14ac:dyDescent="0.25">
      <c r="A6738" s="1">
        <v>6737</v>
      </c>
      <c r="B6738" s="3">
        <v>14</v>
      </c>
      <c r="C6738" s="1">
        <v>302</v>
      </c>
      <c r="D6738" s="1">
        <v>13</v>
      </c>
      <c r="E6738" s="1">
        <v>11</v>
      </c>
      <c r="F6738" s="1">
        <v>0</v>
      </c>
      <c r="G6738">
        <f>VLOOKUP(C6738,reference!$A$1:$E$310,5,FALSE)</f>
        <v>5321110</v>
      </c>
      <c r="H6738" t="str">
        <f>VLOOKUP(C6738,reference!$A$1:$E$310,4,FALSE)</f>
        <v>KOBALIMA</v>
      </c>
      <c r="I6738" t="str">
        <f>VLOOKUP($D6738,reference!$G$1:$H$25,2,FALSE)</f>
        <v>Pertanian lahan kering  campur semak / kebun campur</v>
      </c>
      <c r="J6738" t="str">
        <f>VLOOKUP($E6738,reference!$G$1:$H$25,2,FALSE)</f>
        <v>Savanna / Padang rumput</v>
      </c>
      <c r="K6738" t="str">
        <f t="shared" si="105"/>
        <v>Non Irigasi</v>
      </c>
      <c r="L6738" t="s">
        <v>327</v>
      </c>
    </row>
    <row r="6739" spans="1:12" x14ac:dyDescent="0.25">
      <c r="A6739" s="1">
        <v>6738</v>
      </c>
      <c r="B6739" s="3">
        <v>212</v>
      </c>
      <c r="C6739" s="1">
        <v>302</v>
      </c>
      <c r="D6739" s="1">
        <v>13</v>
      </c>
      <c r="E6739" s="1">
        <v>16</v>
      </c>
      <c r="F6739" s="1">
        <v>0</v>
      </c>
      <c r="G6739">
        <f>VLOOKUP(C6739,reference!$A$1:$E$310,5,FALSE)</f>
        <v>5321110</v>
      </c>
      <c r="H6739" t="str">
        <f>VLOOKUP(C6739,reference!$A$1:$E$310,4,FALSE)</f>
        <v>KOBALIMA</v>
      </c>
      <c r="I6739" t="str">
        <f>VLOOKUP($D6739,reference!$G$1:$H$25,2,FALSE)</f>
        <v>Pertanian lahan kering  campur semak / kebun campur</v>
      </c>
      <c r="J6739" t="str">
        <f>VLOOKUP($E6739,reference!$G$1:$H$25,2,FALSE)</f>
        <v>Pemukiman</v>
      </c>
      <c r="K6739" t="str">
        <f t="shared" si="105"/>
        <v>Non Irigasi</v>
      </c>
      <c r="L6739" t="s">
        <v>327</v>
      </c>
    </row>
    <row r="6740" spans="1:12" x14ac:dyDescent="0.25">
      <c r="A6740" s="1">
        <v>6739</v>
      </c>
      <c r="B6740" s="3">
        <v>373</v>
      </c>
      <c r="C6740" s="1">
        <v>262</v>
      </c>
      <c r="D6740" s="1">
        <v>2</v>
      </c>
      <c r="E6740" s="1">
        <v>13</v>
      </c>
      <c r="F6740" s="1">
        <v>0</v>
      </c>
      <c r="G6740">
        <f>VLOOKUP(C6740,reference!$A$1:$E$310,5,FALSE)</f>
        <v>5317030</v>
      </c>
      <c r="H6740" t="str">
        <f>VLOOKUP(C6740,reference!$A$1:$E$310,4,FALSE)</f>
        <v>KODI UTARA</v>
      </c>
      <c r="I6740" t="str">
        <f>VLOOKUP($D6740,reference!$G$1:$H$25,2,FALSE)</f>
        <v>Hutan lahan kering sekunder / bekas tebangan</v>
      </c>
      <c r="J6740" t="str">
        <f>VLOOKUP($E6740,reference!$G$1:$H$25,2,FALSE)</f>
        <v>Pertanian lahan kering  campur semak / kebun campur</v>
      </c>
      <c r="K6740" t="str">
        <f t="shared" si="105"/>
        <v>Non Irigasi</v>
      </c>
      <c r="L6740" t="s">
        <v>328</v>
      </c>
    </row>
    <row r="6741" spans="1:12" x14ac:dyDescent="0.25">
      <c r="A6741" s="1">
        <v>6740</v>
      </c>
      <c r="B6741" s="3">
        <v>44</v>
      </c>
      <c r="C6741" s="1">
        <v>28</v>
      </c>
      <c r="D6741" s="1">
        <v>12</v>
      </c>
      <c r="E6741" s="1">
        <v>11</v>
      </c>
      <c r="F6741" s="1">
        <v>0</v>
      </c>
      <c r="G6741">
        <f>VLOOKUP(C6741,reference!$A$1:$E$310,5,FALSE)</f>
        <v>5302081</v>
      </c>
      <c r="H6741" t="str">
        <f>VLOOKUP(C6741,reference!$A$1:$E$310,4,FALSE)</f>
        <v>KANATANG</v>
      </c>
      <c r="I6741" t="str">
        <f>VLOOKUP($D6741,reference!$G$1:$H$25,2,FALSE)</f>
        <v>Pertanian lahan kering</v>
      </c>
      <c r="J6741" t="str">
        <f>VLOOKUP($E6741,reference!$G$1:$H$25,2,FALSE)</f>
        <v>Savanna / Padang rumput</v>
      </c>
      <c r="K6741" t="str">
        <f t="shared" si="105"/>
        <v>Non Irigasi</v>
      </c>
      <c r="L6741" t="s">
        <v>327</v>
      </c>
    </row>
    <row r="6742" spans="1:12" x14ac:dyDescent="0.25">
      <c r="A6742" s="1">
        <v>6741</v>
      </c>
      <c r="B6742" s="3">
        <v>3060</v>
      </c>
      <c r="C6742" s="1">
        <v>49</v>
      </c>
      <c r="D6742" s="1">
        <v>2</v>
      </c>
      <c r="E6742" s="1">
        <v>11</v>
      </c>
      <c r="F6742" s="1">
        <v>0</v>
      </c>
      <c r="G6742">
        <f>VLOOKUP(C6742,reference!$A$1:$E$310,5,FALSE)</f>
        <v>5303182</v>
      </c>
      <c r="H6742" t="str">
        <f>VLOOKUP(C6742,reference!$A$1:$E$310,4,FALSE)</f>
        <v>AMFOANG TENGAH</v>
      </c>
      <c r="I6742" t="str">
        <f>VLOOKUP($D6742,reference!$G$1:$H$25,2,FALSE)</f>
        <v>Hutan lahan kering sekunder / bekas tebangan</v>
      </c>
      <c r="J6742" t="str">
        <f>VLOOKUP($E6742,reference!$G$1:$H$25,2,FALSE)</f>
        <v>Savanna / Padang rumput</v>
      </c>
      <c r="K6742" t="str">
        <f t="shared" si="105"/>
        <v>Non Irigasi</v>
      </c>
      <c r="L6742" t="s">
        <v>328</v>
      </c>
    </row>
    <row r="6743" spans="1:12" x14ac:dyDescent="0.25">
      <c r="A6743" s="1">
        <v>6742</v>
      </c>
      <c r="B6743" s="3">
        <v>48</v>
      </c>
      <c r="C6743" s="1">
        <v>93</v>
      </c>
      <c r="D6743" s="1">
        <v>9</v>
      </c>
      <c r="E6743" s="1">
        <v>16</v>
      </c>
      <c r="F6743" s="1">
        <v>0</v>
      </c>
      <c r="G6743">
        <f>VLOOKUP(C6743,reference!$A$1:$E$310,5,FALSE)</f>
        <v>5305024</v>
      </c>
      <c r="H6743" t="str">
        <f>VLOOKUP(C6743,reference!$A$1:$E$310,4,FALSE)</f>
        <v>BIKOMI NILULAT</v>
      </c>
      <c r="I6743" t="str">
        <f>VLOOKUP($D6743,reference!$G$1:$H$25,2,FALSE)</f>
        <v>Semak belukar</v>
      </c>
      <c r="J6743" t="str">
        <f>VLOOKUP($E6743,reference!$G$1:$H$25,2,FALSE)</f>
        <v>Pemukiman</v>
      </c>
      <c r="K6743" t="str">
        <f t="shared" si="105"/>
        <v>Non Irigasi</v>
      </c>
      <c r="L6743" t="s">
        <v>327</v>
      </c>
    </row>
    <row r="6744" spans="1:12" x14ac:dyDescent="0.25">
      <c r="A6744" s="1">
        <v>6743</v>
      </c>
      <c r="B6744" s="3">
        <v>26</v>
      </c>
      <c r="C6744" s="1">
        <v>262</v>
      </c>
      <c r="D6744" s="1">
        <v>1</v>
      </c>
      <c r="E6744" s="1">
        <v>12</v>
      </c>
      <c r="F6744" s="1">
        <v>0</v>
      </c>
      <c r="G6744">
        <f>VLOOKUP(C6744,reference!$A$1:$E$310,5,FALSE)</f>
        <v>5317030</v>
      </c>
      <c r="H6744" t="str">
        <f>VLOOKUP(C6744,reference!$A$1:$E$310,4,FALSE)</f>
        <v>KODI UTARA</v>
      </c>
      <c r="I6744" t="str">
        <f>VLOOKUP($D6744,reference!$G$1:$H$25,2,FALSE)</f>
        <v>Hutan lahan kering primer</v>
      </c>
      <c r="J6744" t="str">
        <f>VLOOKUP($E6744,reference!$G$1:$H$25,2,FALSE)</f>
        <v>Pertanian lahan kering</v>
      </c>
      <c r="K6744" t="str">
        <f t="shared" si="105"/>
        <v>Non Irigasi</v>
      </c>
      <c r="L6744" t="s">
        <v>328</v>
      </c>
    </row>
    <row r="6745" spans="1:12" x14ac:dyDescent="0.25">
      <c r="A6745" s="1">
        <v>6744</v>
      </c>
      <c r="B6745" s="3">
        <v>20</v>
      </c>
      <c r="C6745" s="1">
        <v>264</v>
      </c>
      <c r="D6745" s="1">
        <v>1</v>
      </c>
      <c r="E6745" s="1">
        <v>12</v>
      </c>
      <c r="F6745" s="1">
        <v>0</v>
      </c>
      <c r="G6745">
        <f>VLOOKUP(C6745,reference!$A$1:$E$310,5,FALSE)</f>
        <v>5317050</v>
      </c>
      <c r="H6745" t="str">
        <f>VLOOKUP(C6745,reference!$A$1:$E$310,4,FALSE)</f>
        <v>WEWEWA BARAT</v>
      </c>
      <c r="I6745" t="str">
        <f>VLOOKUP($D6745,reference!$G$1:$H$25,2,FALSE)</f>
        <v>Hutan lahan kering primer</v>
      </c>
      <c r="J6745" t="str">
        <f>VLOOKUP($E6745,reference!$G$1:$H$25,2,FALSE)</f>
        <v>Pertanian lahan kering</v>
      </c>
      <c r="K6745" t="str">
        <f t="shared" si="105"/>
        <v>Non Irigasi</v>
      </c>
      <c r="L6745" t="s">
        <v>328</v>
      </c>
    </row>
    <row r="6746" spans="1:12" x14ac:dyDescent="0.25">
      <c r="A6746" s="1">
        <v>6745</v>
      </c>
      <c r="B6746" s="3">
        <v>1564</v>
      </c>
      <c r="C6746" s="1">
        <v>28</v>
      </c>
      <c r="D6746" s="1">
        <v>11</v>
      </c>
      <c r="E6746" s="1">
        <v>2</v>
      </c>
      <c r="F6746" s="1">
        <v>0</v>
      </c>
      <c r="G6746">
        <f>VLOOKUP(C6746,reference!$A$1:$E$310,5,FALSE)</f>
        <v>5302081</v>
      </c>
      <c r="H6746" t="str">
        <f>VLOOKUP(C6746,reference!$A$1:$E$310,4,FALSE)</f>
        <v>KANATANG</v>
      </c>
      <c r="I6746" t="str">
        <f>VLOOKUP($D6746,reference!$G$1:$H$25,2,FALSE)</f>
        <v>Savanna / Padang rumput</v>
      </c>
      <c r="J6746" t="str">
        <f>VLOOKUP($E6746,reference!$G$1:$H$25,2,FALSE)</f>
        <v>Hutan lahan kering sekunder / bekas tebangan</v>
      </c>
      <c r="K6746" t="str">
        <f t="shared" si="105"/>
        <v>Non Irigasi</v>
      </c>
      <c r="L6746" t="s">
        <v>327</v>
      </c>
    </row>
    <row r="6747" spans="1:12" x14ac:dyDescent="0.25">
      <c r="A6747" s="1">
        <v>6746</v>
      </c>
      <c r="B6747" s="3">
        <v>83</v>
      </c>
      <c r="C6747" s="1">
        <v>50</v>
      </c>
      <c r="D6747" s="1">
        <v>2</v>
      </c>
      <c r="E6747" s="1">
        <v>13</v>
      </c>
      <c r="F6747" s="1">
        <v>0</v>
      </c>
      <c r="G6747">
        <f>VLOOKUP(C6747,reference!$A$1:$E$310,5,FALSE)</f>
        <v>5303190</v>
      </c>
      <c r="H6747" t="str">
        <f>VLOOKUP(C6747,reference!$A$1:$E$310,4,FALSE)</f>
        <v>AMFOANG UTARA</v>
      </c>
      <c r="I6747" t="str">
        <f>VLOOKUP($D6747,reference!$G$1:$H$25,2,FALSE)</f>
        <v>Hutan lahan kering sekunder / bekas tebangan</v>
      </c>
      <c r="J6747" t="str">
        <f>VLOOKUP($E6747,reference!$G$1:$H$25,2,FALSE)</f>
        <v>Pertanian lahan kering  campur semak / kebun campur</v>
      </c>
      <c r="K6747" t="str">
        <f t="shared" si="105"/>
        <v>Non Irigasi</v>
      </c>
      <c r="L6747" t="s">
        <v>328</v>
      </c>
    </row>
    <row r="6748" spans="1:12" x14ac:dyDescent="0.25">
      <c r="A6748" s="1">
        <v>6747</v>
      </c>
      <c r="B6748" s="3">
        <v>8</v>
      </c>
      <c r="C6748" s="1">
        <v>299</v>
      </c>
      <c r="D6748" s="1">
        <v>12</v>
      </c>
      <c r="E6748" s="1">
        <v>20</v>
      </c>
      <c r="F6748" s="1">
        <v>0</v>
      </c>
      <c r="G6748">
        <f>VLOOKUP(C6748,reference!$A$1:$E$310,5,FALSE)</f>
        <v>5321080</v>
      </c>
      <c r="H6748" t="str">
        <f>VLOOKUP(C6748,reference!$A$1:$E$310,4,FALSE)</f>
        <v>BOTIN LEOBELE</v>
      </c>
      <c r="I6748" t="str">
        <f>VLOOKUP($D6748,reference!$G$1:$H$25,2,FALSE)</f>
        <v>Pertanian lahan kering</v>
      </c>
      <c r="J6748" t="str">
        <f>VLOOKUP($E6748,reference!$G$1:$H$25,2,FALSE)</f>
        <v>Tubuh air</v>
      </c>
      <c r="K6748" t="str">
        <f t="shared" si="105"/>
        <v>Non Irigasi</v>
      </c>
      <c r="L6748" t="s">
        <v>327</v>
      </c>
    </row>
    <row r="6749" spans="1:12" x14ac:dyDescent="0.25">
      <c r="A6749" s="1">
        <v>6748</v>
      </c>
      <c r="B6749" s="3">
        <v>316</v>
      </c>
      <c r="C6749" s="1">
        <v>299</v>
      </c>
      <c r="D6749" s="1">
        <v>2</v>
      </c>
      <c r="E6749" s="1">
        <v>12</v>
      </c>
      <c r="F6749" s="1">
        <v>0</v>
      </c>
      <c r="G6749">
        <f>VLOOKUP(C6749,reference!$A$1:$E$310,5,FALSE)</f>
        <v>5321080</v>
      </c>
      <c r="H6749" t="str">
        <f>VLOOKUP(C6749,reference!$A$1:$E$310,4,FALSE)</f>
        <v>BOTIN LEOBELE</v>
      </c>
      <c r="I6749" t="str">
        <f>VLOOKUP($D6749,reference!$G$1:$H$25,2,FALSE)</f>
        <v>Hutan lahan kering sekunder / bekas tebangan</v>
      </c>
      <c r="J6749" t="str">
        <f>VLOOKUP($E6749,reference!$G$1:$H$25,2,FALSE)</f>
        <v>Pertanian lahan kering</v>
      </c>
      <c r="K6749" t="str">
        <f t="shared" si="105"/>
        <v>Non Irigasi</v>
      </c>
      <c r="L6749" t="s">
        <v>328</v>
      </c>
    </row>
    <row r="6750" spans="1:12" x14ac:dyDescent="0.25">
      <c r="A6750" s="1">
        <v>6749</v>
      </c>
      <c r="B6750" s="3">
        <v>669</v>
      </c>
      <c r="C6750" s="1">
        <v>256</v>
      </c>
      <c r="D6750" s="1">
        <v>13</v>
      </c>
      <c r="E6750" s="1">
        <v>13</v>
      </c>
      <c r="F6750" s="1">
        <v>0</v>
      </c>
      <c r="G6750">
        <f>VLOOKUP(C6750,reference!$A$1:$E$310,5,FALSE)</f>
        <v>5316020</v>
      </c>
      <c r="H6750" t="str">
        <f>VLOOKUP(C6750,reference!$A$1:$E$310,4,FALSE)</f>
        <v>UMBU RATU NGGAY BARAT</v>
      </c>
      <c r="I6750" t="str">
        <f>VLOOKUP($D6750,reference!$G$1:$H$25,2,FALSE)</f>
        <v>Pertanian lahan kering  campur semak / kebun campur</v>
      </c>
      <c r="J6750" t="str">
        <f>VLOOKUP($E6750,reference!$G$1:$H$25,2,FALSE)</f>
        <v>Pertanian lahan kering  campur semak / kebun campur</v>
      </c>
      <c r="K6750" t="str">
        <f t="shared" si="105"/>
        <v>Non Irigasi</v>
      </c>
      <c r="L6750" t="s">
        <v>327</v>
      </c>
    </row>
    <row r="6751" spans="1:12" x14ac:dyDescent="0.25">
      <c r="A6751" s="1">
        <v>6750</v>
      </c>
      <c r="B6751" s="3">
        <v>2</v>
      </c>
      <c r="C6751" s="1">
        <v>85</v>
      </c>
      <c r="D6751" s="1">
        <v>9</v>
      </c>
      <c r="E6751" s="1">
        <v>0</v>
      </c>
      <c r="F6751" s="1">
        <v>0</v>
      </c>
      <c r="G6751">
        <f>VLOOKUP(C6751,reference!$A$1:$E$310,5,FALSE)</f>
        <v>5305010</v>
      </c>
      <c r="H6751" t="str">
        <f>VLOOKUP(C6751,reference!$A$1:$E$310,4,FALSE)</f>
        <v>MIOMAFFO BARAT</v>
      </c>
      <c r="I6751" t="str">
        <f>VLOOKUP($D6751,reference!$G$1:$H$25,2,FALSE)</f>
        <v>Semak belukar</v>
      </c>
      <c r="J6751" t="str">
        <f>VLOOKUP($E6751,reference!$G$1:$H$25,2,FALSE)</f>
        <v>No data</v>
      </c>
      <c r="K6751" t="str">
        <f t="shared" si="105"/>
        <v>Non Irigasi</v>
      </c>
      <c r="L6751" t="s">
        <v>327</v>
      </c>
    </row>
    <row r="6752" spans="1:12" x14ac:dyDescent="0.25">
      <c r="A6752" s="1">
        <v>6751</v>
      </c>
      <c r="B6752" s="3">
        <v>2</v>
      </c>
      <c r="C6752" s="1">
        <v>85</v>
      </c>
      <c r="D6752" s="1">
        <v>0</v>
      </c>
      <c r="E6752" s="1">
        <v>11</v>
      </c>
      <c r="F6752" s="1">
        <v>0</v>
      </c>
      <c r="G6752">
        <f>VLOOKUP(C6752,reference!$A$1:$E$310,5,FALSE)</f>
        <v>5305010</v>
      </c>
      <c r="H6752" t="str">
        <f>VLOOKUP(C6752,reference!$A$1:$E$310,4,FALSE)</f>
        <v>MIOMAFFO BARAT</v>
      </c>
      <c r="I6752" t="str">
        <f>VLOOKUP($D6752,reference!$G$1:$H$25,2,FALSE)</f>
        <v>No data</v>
      </c>
      <c r="J6752" t="str">
        <f>VLOOKUP($E6752,reference!$G$1:$H$25,2,FALSE)</f>
        <v>Savanna / Padang rumput</v>
      </c>
      <c r="K6752" t="str">
        <f t="shared" si="105"/>
        <v>Non Irigasi</v>
      </c>
      <c r="L6752" t="s">
        <v>327</v>
      </c>
    </row>
    <row r="6753" spans="1:12" x14ac:dyDescent="0.25">
      <c r="A6753" s="1">
        <v>6752</v>
      </c>
      <c r="B6753" s="3">
        <v>645</v>
      </c>
      <c r="C6753" s="1">
        <v>86</v>
      </c>
      <c r="D6753" s="1">
        <v>2</v>
      </c>
      <c r="E6753" s="1">
        <v>1</v>
      </c>
      <c r="F6753" s="1">
        <v>0</v>
      </c>
      <c r="G6753">
        <f>VLOOKUP(C6753,reference!$A$1:$E$310,5,FALSE)</f>
        <v>5305011</v>
      </c>
      <c r="H6753" t="str">
        <f>VLOOKUP(C6753,reference!$A$1:$E$310,4,FALSE)</f>
        <v>MIOMAFFO TENGAH</v>
      </c>
      <c r="I6753" t="str">
        <f>VLOOKUP($D6753,reference!$G$1:$H$25,2,FALSE)</f>
        <v>Hutan lahan kering sekunder / bekas tebangan</v>
      </c>
      <c r="J6753" t="str">
        <f>VLOOKUP($E6753,reference!$G$1:$H$25,2,FALSE)</f>
        <v>Hutan lahan kering primer</v>
      </c>
      <c r="K6753" t="str">
        <f t="shared" si="105"/>
        <v>Non Irigasi</v>
      </c>
      <c r="L6753" t="s">
        <v>327</v>
      </c>
    </row>
    <row r="6754" spans="1:12" x14ac:dyDescent="0.25">
      <c r="A6754" s="1">
        <v>6753</v>
      </c>
      <c r="B6754" s="3">
        <v>1</v>
      </c>
      <c r="C6754" s="1">
        <v>86</v>
      </c>
      <c r="D6754" s="1">
        <v>13</v>
      </c>
      <c r="E6754" s="1">
        <v>16</v>
      </c>
      <c r="F6754" s="1">
        <v>0</v>
      </c>
      <c r="G6754">
        <f>VLOOKUP(C6754,reference!$A$1:$E$310,5,FALSE)</f>
        <v>5305011</v>
      </c>
      <c r="H6754" t="str">
        <f>VLOOKUP(C6754,reference!$A$1:$E$310,4,FALSE)</f>
        <v>MIOMAFFO TENGAH</v>
      </c>
      <c r="I6754" t="str">
        <f>VLOOKUP($D6754,reference!$G$1:$H$25,2,FALSE)</f>
        <v>Pertanian lahan kering  campur semak / kebun campur</v>
      </c>
      <c r="J6754" t="str">
        <f>VLOOKUP($E6754,reference!$G$1:$H$25,2,FALSE)</f>
        <v>Pemukiman</v>
      </c>
      <c r="K6754" t="str">
        <f t="shared" si="105"/>
        <v>Non Irigasi</v>
      </c>
      <c r="L6754" t="s">
        <v>327</v>
      </c>
    </row>
    <row r="6755" spans="1:12" x14ac:dyDescent="0.25">
      <c r="A6755" s="1">
        <v>6754</v>
      </c>
      <c r="B6755" s="3">
        <v>51</v>
      </c>
      <c r="C6755" s="1">
        <v>97</v>
      </c>
      <c r="D6755" s="1">
        <v>11</v>
      </c>
      <c r="E6755" s="1">
        <v>16</v>
      </c>
      <c r="F6755" s="1">
        <v>0</v>
      </c>
      <c r="G6755">
        <f>VLOOKUP(C6755,reference!$A$1:$E$310,5,FALSE)</f>
        <v>5305030</v>
      </c>
      <c r="H6755" t="str">
        <f>VLOOKUP(C6755,reference!$A$1:$E$310,4,FALSE)</f>
        <v>KOTA KEFAMENANU</v>
      </c>
      <c r="I6755" t="str">
        <f>VLOOKUP($D6755,reference!$G$1:$H$25,2,FALSE)</f>
        <v>Savanna / Padang rumput</v>
      </c>
      <c r="J6755" t="str">
        <f>VLOOKUP($E6755,reference!$G$1:$H$25,2,FALSE)</f>
        <v>Pemukiman</v>
      </c>
      <c r="K6755" t="str">
        <f t="shared" si="105"/>
        <v>Non Irigasi</v>
      </c>
      <c r="L6755" t="s">
        <v>327</v>
      </c>
    </row>
    <row r="6756" spans="1:12" x14ac:dyDescent="0.25">
      <c r="A6756" s="1">
        <v>6755</v>
      </c>
      <c r="B6756" s="3">
        <v>191</v>
      </c>
      <c r="C6756" s="1">
        <v>91</v>
      </c>
      <c r="D6756" s="1">
        <v>12</v>
      </c>
      <c r="E6756" s="1">
        <v>11</v>
      </c>
      <c r="F6756" s="1">
        <v>0</v>
      </c>
      <c r="G6756">
        <f>VLOOKUP(C6756,reference!$A$1:$E$310,5,FALSE)</f>
        <v>5305022</v>
      </c>
      <c r="H6756" t="str">
        <f>VLOOKUP(C6756,reference!$A$1:$E$310,4,FALSE)</f>
        <v>BIKOMI SELATAN</v>
      </c>
      <c r="I6756" t="str">
        <f>VLOOKUP($D6756,reference!$G$1:$H$25,2,FALSE)</f>
        <v>Pertanian lahan kering</v>
      </c>
      <c r="J6756" t="str">
        <f>VLOOKUP($E6756,reference!$G$1:$H$25,2,FALSE)</f>
        <v>Savanna / Padang rumput</v>
      </c>
      <c r="K6756" t="str">
        <f t="shared" si="105"/>
        <v>Non Irigasi</v>
      </c>
      <c r="L6756" t="s">
        <v>327</v>
      </c>
    </row>
    <row r="6757" spans="1:12" x14ac:dyDescent="0.25">
      <c r="A6757" s="1">
        <v>6756</v>
      </c>
      <c r="B6757" s="3">
        <v>31</v>
      </c>
      <c r="C6757" s="1">
        <v>299</v>
      </c>
      <c r="D6757" s="1">
        <v>2</v>
      </c>
      <c r="E6757" s="1">
        <v>20</v>
      </c>
      <c r="F6757" s="1">
        <v>0</v>
      </c>
      <c r="G6757">
        <f>VLOOKUP(C6757,reference!$A$1:$E$310,5,FALSE)</f>
        <v>5321080</v>
      </c>
      <c r="H6757" t="str">
        <f>VLOOKUP(C6757,reference!$A$1:$E$310,4,FALSE)</f>
        <v>BOTIN LEOBELE</v>
      </c>
      <c r="I6757" t="str">
        <f>VLOOKUP($D6757,reference!$G$1:$H$25,2,FALSE)</f>
        <v>Hutan lahan kering sekunder / bekas tebangan</v>
      </c>
      <c r="J6757" t="str">
        <f>VLOOKUP($E6757,reference!$G$1:$H$25,2,FALSE)</f>
        <v>Tubuh air</v>
      </c>
      <c r="K6757" t="str">
        <f t="shared" si="105"/>
        <v>Non Irigasi</v>
      </c>
      <c r="L6757" t="s">
        <v>328</v>
      </c>
    </row>
    <row r="6758" spans="1:12" x14ac:dyDescent="0.25">
      <c r="A6758" s="1">
        <v>6757</v>
      </c>
      <c r="B6758" s="3">
        <v>596</v>
      </c>
      <c r="C6758" s="1">
        <v>256</v>
      </c>
      <c r="D6758" s="1">
        <v>2</v>
      </c>
      <c r="E6758" s="1">
        <v>9</v>
      </c>
      <c r="F6758" s="1">
        <v>0</v>
      </c>
      <c r="G6758">
        <f>VLOOKUP(C6758,reference!$A$1:$E$310,5,FALSE)</f>
        <v>5316020</v>
      </c>
      <c r="H6758" t="str">
        <f>VLOOKUP(C6758,reference!$A$1:$E$310,4,FALSE)</f>
        <v>UMBU RATU NGGAY BARAT</v>
      </c>
      <c r="I6758" t="str">
        <f>VLOOKUP($D6758,reference!$G$1:$H$25,2,FALSE)</f>
        <v>Hutan lahan kering sekunder / bekas tebangan</v>
      </c>
      <c r="J6758" t="str">
        <f>VLOOKUP($E6758,reference!$G$1:$H$25,2,FALSE)</f>
        <v>Semak belukar</v>
      </c>
      <c r="K6758" t="str">
        <f t="shared" si="105"/>
        <v>Non Irigasi</v>
      </c>
      <c r="L6758" t="s">
        <v>328</v>
      </c>
    </row>
    <row r="6759" spans="1:12" x14ac:dyDescent="0.25">
      <c r="A6759" s="1">
        <v>6758</v>
      </c>
      <c r="B6759" s="3">
        <v>421</v>
      </c>
      <c r="C6759" s="1">
        <v>256</v>
      </c>
      <c r="D6759" s="1">
        <v>9</v>
      </c>
      <c r="E6759" s="1">
        <v>9</v>
      </c>
      <c r="F6759" s="1">
        <v>0</v>
      </c>
      <c r="G6759">
        <f>VLOOKUP(C6759,reference!$A$1:$E$310,5,FALSE)</f>
        <v>5316020</v>
      </c>
      <c r="H6759" t="str">
        <f>VLOOKUP(C6759,reference!$A$1:$E$310,4,FALSE)</f>
        <v>UMBU RATU NGGAY BARAT</v>
      </c>
      <c r="I6759" t="str">
        <f>VLOOKUP($D6759,reference!$G$1:$H$25,2,FALSE)</f>
        <v>Semak belukar</v>
      </c>
      <c r="J6759" t="str">
        <f>VLOOKUP($E6759,reference!$G$1:$H$25,2,FALSE)</f>
        <v>Semak belukar</v>
      </c>
      <c r="K6759" t="str">
        <f t="shared" si="105"/>
        <v>Non Irigasi</v>
      </c>
      <c r="L6759" t="s">
        <v>327</v>
      </c>
    </row>
    <row r="6760" spans="1:12" x14ac:dyDescent="0.25">
      <c r="A6760" s="1">
        <v>6759</v>
      </c>
      <c r="B6760" s="3">
        <v>208</v>
      </c>
      <c r="C6760" s="1">
        <v>85</v>
      </c>
      <c r="D6760" s="1">
        <v>9</v>
      </c>
      <c r="E6760" s="1">
        <v>11</v>
      </c>
      <c r="F6760" s="1">
        <v>0</v>
      </c>
      <c r="G6760">
        <f>VLOOKUP(C6760,reference!$A$1:$E$310,5,FALSE)</f>
        <v>5305010</v>
      </c>
      <c r="H6760" t="str">
        <f>VLOOKUP(C6760,reference!$A$1:$E$310,4,FALSE)</f>
        <v>MIOMAFFO BARAT</v>
      </c>
      <c r="I6760" t="str">
        <f>VLOOKUP($D6760,reference!$G$1:$H$25,2,FALSE)</f>
        <v>Semak belukar</v>
      </c>
      <c r="J6760" t="str">
        <f>VLOOKUP($E6760,reference!$G$1:$H$25,2,FALSE)</f>
        <v>Savanna / Padang rumput</v>
      </c>
      <c r="K6760" t="str">
        <f t="shared" si="105"/>
        <v>Non Irigasi</v>
      </c>
      <c r="L6760" t="s">
        <v>327</v>
      </c>
    </row>
    <row r="6761" spans="1:12" x14ac:dyDescent="0.25">
      <c r="A6761" s="1">
        <v>6760</v>
      </c>
      <c r="B6761" s="3">
        <v>1</v>
      </c>
      <c r="C6761" s="1">
        <v>85</v>
      </c>
      <c r="D6761" s="1">
        <v>0</v>
      </c>
      <c r="E6761" s="1">
        <v>13</v>
      </c>
      <c r="F6761" s="1">
        <v>0</v>
      </c>
      <c r="G6761">
        <f>VLOOKUP(C6761,reference!$A$1:$E$310,5,FALSE)</f>
        <v>5305010</v>
      </c>
      <c r="H6761" t="str">
        <f>VLOOKUP(C6761,reference!$A$1:$E$310,4,FALSE)</f>
        <v>MIOMAFFO BARAT</v>
      </c>
      <c r="I6761" t="str">
        <f>VLOOKUP($D6761,reference!$G$1:$H$25,2,FALSE)</f>
        <v>No data</v>
      </c>
      <c r="J6761" t="str">
        <f>VLOOKUP($E6761,reference!$G$1:$H$25,2,FALSE)</f>
        <v>Pertanian lahan kering  campur semak / kebun campur</v>
      </c>
      <c r="K6761" t="str">
        <f t="shared" si="105"/>
        <v>Non Irigasi</v>
      </c>
      <c r="L6761" t="s">
        <v>327</v>
      </c>
    </row>
    <row r="6762" spans="1:12" x14ac:dyDescent="0.25">
      <c r="A6762" s="1">
        <v>6761</v>
      </c>
      <c r="B6762" s="3">
        <v>78</v>
      </c>
      <c r="C6762" s="1">
        <v>85</v>
      </c>
      <c r="D6762" s="1">
        <v>9</v>
      </c>
      <c r="E6762" s="1">
        <v>13</v>
      </c>
      <c r="F6762" s="1">
        <v>0</v>
      </c>
      <c r="G6762">
        <f>VLOOKUP(C6762,reference!$A$1:$E$310,5,FALSE)</f>
        <v>5305010</v>
      </c>
      <c r="H6762" t="str">
        <f>VLOOKUP(C6762,reference!$A$1:$E$310,4,FALSE)</f>
        <v>MIOMAFFO BARAT</v>
      </c>
      <c r="I6762" t="str">
        <f>VLOOKUP($D6762,reference!$G$1:$H$25,2,FALSE)</f>
        <v>Semak belukar</v>
      </c>
      <c r="J6762" t="str">
        <f>VLOOKUP($E6762,reference!$G$1:$H$25,2,FALSE)</f>
        <v>Pertanian lahan kering  campur semak / kebun campur</v>
      </c>
      <c r="K6762" t="str">
        <f t="shared" si="105"/>
        <v>Non Irigasi</v>
      </c>
      <c r="L6762" t="s">
        <v>327</v>
      </c>
    </row>
    <row r="6763" spans="1:12" x14ac:dyDescent="0.25">
      <c r="A6763" s="1">
        <v>6762</v>
      </c>
      <c r="B6763" s="3">
        <v>209</v>
      </c>
      <c r="C6763" s="1">
        <v>97</v>
      </c>
      <c r="D6763" s="1">
        <v>11</v>
      </c>
      <c r="E6763" s="1">
        <v>11</v>
      </c>
      <c r="F6763" s="1">
        <v>0</v>
      </c>
      <c r="G6763">
        <f>VLOOKUP(C6763,reference!$A$1:$E$310,5,FALSE)</f>
        <v>5305030</v>
      </c>
      <c r="H6763" t="str">
        <f>VLOOKUP(C6763,reference!$A$1:$E$310,4,FALSE)</f>
        <v>KOTA KEFAMENANU</v>
      </c>
      <c r="I6763" t="str">
        <f>VLOOKUP($D6763,reference!$G$1:$H$25,2,FALSE)</f>
        <v>Savanna / Padang rumput</v>
      </c>
      <c r="J6763" t="str">
        <f>VLOOKUP($E6763,reference!$G$1:$H$25,2,FALSE)</f>
        <v>Savanna / Padang rumput</v>
      </c>
      <c r="K6763" t="str">
        <f t="shared" si="105"/>
        <v>Non Irigasi</v>
      </c>
      <c r="L6763" t="s">
        <v>327</v>
      </c>
    </row>
    <row r="6764" spans="1:12" x14ac:dyDescent="0.25">
      <c r="A6764" s="1">
        <v>6763</v>
      </c>
      <c r="B6764" s="3">
        <v>95</v>
      </c>
      <c r="C6764" s="1">
        <v>98</v>
      </c>
      <c r="D6764" s="1">
        <v>2</v>
      </c>
      <c r="E6764" s="1">
        <v>17</v>
      </c>
      <c r="F6764" s="1">
        <v>0</v>
      </c>
      <c r="G6764">
        <f>VLOOKUP(C6764,reference!$A$1:$E$310,5,FALSE)</f>
        <v>5305040</v>
      </c>
      <c r="H6764" t="str">
        <f>VLOOKUP(C6764,reference!$A$1:$E$310,4,FALSE)</f>
        <v>INSANA</v>
      </c>
      <c r="I6764" t="str">
        <f>VLOOKUP($D6764,reference!$G$1:$H$25,2,FALSE)</f>
        <v>Hutan lahan kering sekunder / bekas tebangan</v>
      </c>
      <c r="J6764" t="str">
        <f>VLOOKUP($E6764,reference!$G$1:$H$25,2,FALSE)</f>
        <v>Transmigrasi</v>
      </c>
      <c r="K6764" t="str">
        <f t="shared" si="105"/>
        <v>Non Irigasi</v>
      </c>
      <c r="L6764" t="s">
        <v>328</v>
      </c>
    </row>
    <row r="6765" spans="1:12" x14ac:dyDescent="0.25">
      <c r="A6765" s="1">
        <v>6764</v>
      </c>
      <c r="B6765" s="3">
        <v>3</v>
      </c>
      <c r="C6765" s="1">
        <v>302</v>
      </c>
      <c r="D6765" s="1">
        <v>0</v>
      </c>
      <c r="E6765" s="1">
        <v>18</v>
      </c>
      <c r="F6765" s="1">
        <v>0</v>
      </c>
      <c r="G6765">
        <f>VLOOKUP(C6765,reference!$A$1:$E$310,5,FALSE)</f>
        <v>5321110</v>
      </c>
      <c r="H6765" t="str">
        <f>VLOOKUP(C6765,reference!$A$1:$E$310,4,FALSE)</f>
        <v>KOBALIMA</v>
      </c>
      <c r="I6765" t="str">
        <f>VLOOKUP($D6765,reference!$G$1:$H$25,2,FALSE)</f>
        <v>No data</v>
      </c>
      <c r="J6765" t="str">
        <f>VLOOKUP($E6765,reference!$G$1:$H$25,2,FALSE)</f>
        <v>Lahan terbuka</v>
      </c>
      <c r="K6765" t="str">
        <f t="shared" si="105"/>
        <v>Non Irigasi</v>
      </c>
      <c r="L6765" t="s">
        <v>327</v>
      </c>
    </row>
    <row r="6766" spans="1:12" x14ac:dyDescent="0.25">
      <c r="A6766" s="1">
        <v>6765</v>
      </c>
      <c r="B6766" s="3">
        <v>24</v>
      </c>
      <c r="C6766" s="1">
        <v>266</v>
      </c>
      <c r="D6766" s="1">
        <v>13</v>
      </c>
      <c r="E6766" s="1">
        <v>12</v>
      </c>
      <c r="F6766" s="1">
        <v>0</v>
      </c>
      <c r="G6766">
        <f>VLOOKUP(C6766,reference!$A$1:$E$310,5,FALSE)</f>
        <v>5317061</v>
      </c>
      <c r="H6766" t="str">
        <f>VLOOKUP(C6766,reference!$A$1:$E$310,4,FALSE)</f>
        <v>WEWEWA TENGAH</v>
      </c>
      <c r="I6766" t="str">
        <f>VLOOKUP($D6766,reference!$G$1:$H$25,2,FALSE)</f>
        <v>Pertanian lahan kering  campur semak / kebun campur</v>
      </c>
      <c r="J6766" t="str">
        <f>VLOOKUP($E6766,reference!$G$1:$H$25,2,FALSE)</f>
        <v>Pertanian lahan kering</v>
      </c>
      <c r="K6766" t="str">
        <f t="shared" si="105"/>
        <v>Non Irigasi</v>
      </c>
      <c r="L6766" t="s">
        <v>327</v>
      </c>
    </row>
    <row r="6767" spans="1:12" x14ac:dyDescent="0.25">
      <c r="A6767" s="1">
        <v>6766</v>
      </c>
      <c r="B6767" s="3">
        <v>95</v>
      </c>
      <c r="C6767" s="1">
        <v>86</v>
      </c>
      <c r="D6767" s="1">
        <v>11</v>
      </c>
      <c r="E6767" s="1">
        <v>2</v>
      </c>
      <c r="F6767" s="1">
        <v>0</v>
      </c>
      <c r="G6767">
        <f>VLOOKUP(C6767,reference!$A$1:$E$310,5,FALSE)</f>
        <v>5305011</v>
      </c>
      <c r="H6767" t="str">
        <f>VLOOKUP(C6767,reference!$A$1:$E$310,4,FALSE)</f>
        <v>MIOMAFFO TENGAH</v>
      </c>
      <c r="I6767" t="str">
        <f>VLOOKUP($D6767,reference!$G$1:$H$25,2,FALSE)</f>
        <v>Savanna / Padang rumput</v>
      </c>
      <c r="J6767" t="str">
        <f>VLOOKUP($E6767,reference!$G$1:$H$25,2,FALSE)</f>
        <v>Hutan lahan kering sekunder / bekas tebangan</v>
      </c>
      <c r="K6767" t="str">
        <f t="shared" si="105"/>
        <v>Non Irigasi</v>
      </c>
      <c r="L6767" t="s">
        <v>327</v>
      </c>
    </row>
    <row r="6768" spans="1:12" x14ac:dyDescent="0.25">
      <c r="A6768" s="1">
        <v>6767</v>
      </c>
      <c r="B6768" s="3">
        <v>112</v>
      </c>
      <c r="C6768" s="1">
        <v>98</v>
      </c>
      <c r="D6768" s="1">
        <v>11</v>
      </c>
      <c r="E6768" s="1">
        <v>17</v>
      </c>
      <c r="F6768" s="1">
        <v>0</v>
      </c>
      <c r="G6768">
        <f>VLOOKUP(C6768,reference!$A$1:$E$310,5,FALSE)</f>
        <v>5305040</v>
      </c>
      <c r="H6768" t="str">
        <f>VLOOKUP(C6768,reference!$A$1:$E$310,4,FALSE)</f>
        <v>INSANA</v>
      </c>
      <c r="I6768" t="str">
        <f>VLOOKUP($D6768,reference!$G$1:$H$25,2,FALSE)</f>
        <v>Savanna / Padang rumput</v>
      </c>
      <c r="J6768" t="str">
        <f>VLOOKUP($E6768,reference!$G$1:$H$25,2,FALSE)</f>
        <v>Transmigrasi</v>
      </c>
      <c r="K6768" t="str">
        <f t="shared" si="105"/>
        <v>Non Irigasi</v>
      </c>
      <c r="L6768" t="s">
        <v>327</v>
      </c>
    </row>
    <row r="6769" spans="1:12" x14ac:dyDescent="0.25">
      <c r="A6769" s="1">
        <v>6768</v>
      </c>
      <c r="B6769" s="3">
        <v>46</v>
      </c>
      <c r="C6769" s="1">
        <v>296</v>
      </c>
      <c r="D6769" s="1">
        <v>16</v>
      </c>
      <c r="E6769" s="1">
        <v>13</v>
      </c>
      <c r="F6769" s="1">
        <v>0</v>
      </c>
      <c r="G6769">
        <f>VLOOKUP(C6769,reference!$A$1:$E$310,5,FALSE)</f>
        <v>5321050</v>
      </c>
      <c r="H6769" t="str">
        <f>VLOOKUP(C6769,reference!$A$1:$E$310,4,FALSE)</f>
        <v>IO KUFEU</v>
      </c>
      <c r="I6769" t="str">
        <f>VLOOKUP($D6769,reference!$G$1:$H$25,2,FALSE)</f>
        <v>Pemukiman</v>
      </c>
      <c r="J6769" t="str">
        <f>VLOOKUP($E6769,reference!$G$1:$H$25,2,FALSE)</f>
        <v>Pertanian lahan kering  campur semak / kebun campur</v>
      </c>
      <c r="K6769" t="str">
        <f t="shared" si="105"/>
        <v>Non Irigasi</v>
      </c>
      <c r="L6769" t="s">
        <v>327</v>
      </c>
    </row>
    <row r="6770" spans="1:12" x14ac:dyDescent="0.25">
      <c r="A6770" s="1">
        <v>6769</v>
      </c>
      <c r="B6770" s="3">
        <v>2259</v>
      </c>
      <c r="C6770" s="1">
        <v>91</v>
      </c>
      <c r="D6770" s="1">
        <v>11</v>
      </c>
      <c r="E6770" s="1">
        <v>11</v>
      </c>
      <c r="F6770" s="1">
        <v>0</v>
      </c>
      <c r="G6770">
        <f>VLOOKUP(C6770,reference!$A$1:$E$310,5,FALSE)</f>
        <v>5305022</v>
      </c>
      <c r="H6770" t="str">
        <f>VLOOKUP(C6770,reference!$A$1:$E$310,4,FALSE)</f>
        <v>BIKOMI SELATAN</v>
      </c>
      <c r="I6770" t="str">
        <f>VLOOKUP($D6770,reference!$G$1:$H$25,2,FALSE)</f>
        <v>Savanna / Padang rumput</v>
      </c>
      <c r="J6770" t="str">
        <f>VLOOKUP($E6770,reference!$G$1:$H$25,2,FALSE)</f>
        <v>Savanna / Padang rumput</v>
      </c>
      <c r="K6770" t="str">
        <f t="shared" si="105"/>
        <v>Non Irigasi</v>
      </c>
      <c r="L6770" t="s">
        <v>327</v>
      </c>
    </row>
    <row r="6771" spans="1:12" x14ac:dyDescent="0.25">
      <c r="A6771" s="1">
        <v>6770</v>
      </c>
      <c r="B6771" s="3">
        <v>1309</v>
      </c>
      <c r="C6771" s="1">
        <v>85</v>
      </c>
      <c r="D6771" s="1">
        <v>2</v>
      </c>
      <c r="E6771" s="1">
        <v>11</v>
      </c>
      <c r="F6771" s="1">
        <v>0</v>
      </c>
      <c r="G6771">
        <f>VLOOKUP(C6771,reference!$A$1:$E$310,5,FALSE)</f>
        <v>5305010</v>
      </c>
      <c r="H6771" t="str">
        <f>VLOOKUP(C6771,reference!$A$1:$E$310,4,FALSE)</f>
        <v>MIOMAFFO BARAT</v>
      </c>
      <c r="I6771" t="str">
        <f>VLOOKUP($D6771,reference!$G$1:$H$25,2,FALSE)</f>
        <v>Hutan lahan kering sekunder / bekas tebangan</v>
      </c>
      <c r="J6771" t="str">
        <f>VLOOKUP($E6771,reference!$G$1:$H$25,2,FALSE)</f>
        <v>Savanna / Padang rumput</v>
      </c>
      <c r="K6771" t="str">
        <f t="shared" si="105"/>
        <v>Non Irigasi</v>
      </c>
      <c r="L6771" t="s">
        <v>328</v>
      </c>
    </row>
    <row r="6772" spans="1:12" x14ac:dyDescent="0.25">
      <c r="A6772" s="1">
        <v>6771</v>
      </c>
      <c r="B6772" s="3">
        <v>3245</v>
      </c>
      <c r="C6772" s="1">
        <v>85</v>
      </c>
      <c r="D6772" s="1">
        <v>2</v>
      </c>
      <c r="E6772" s="1">
        <v>13</v>
      </c>
      <c r="F6772" s="1">
        <v>0</v>
      </c>
      <c r="G6772">
        <f>VLOOKUP(C6772,reference!$A$1:$E$310,5,FALSE)</f>
        <v>5305010</v>
      </c>
      <c r="H6772" t="str">
        <f>VLOOKUP(C6772,reference!$A$1:$E$310,4,FALSE)</f>
        <v>MIOMAFFO BARAT</v>
      </c>
      <c r="I6772" t="str">
        <f>VLOOKUP($D6772,reference!$G$1:$H$25,2,FALSE)</f>
        <v>Hutan lahan kering sekunder / bekas tebangan</v>
      </c>
      <c r="J6772" t="str">
        <f>VLOOKUP($E6772,reference!$G$1:$H$25,2,FALSE)</f>
        <v>Pertanian lahan kering  campur semak / kebun campur</v>
      </c>
      <c r="K6772" t="str">
        <f t="shared" si="105"/>
        <v>Non Irigasi</v>
      </c>
      <c r="L6772" t="s">
        <v>328</v>
      </c>
    </row>
    <row r="6773" spans="1:12" x14ac:dyDescent="0.25">
      <c r="A6773" s="1">
        <v>6772</v>
      </c>
      <c r="B6773" s="3">
        <v>81</v>
      </c>
      <c r="C6773" s="1">
        <v>93</v>
      </c>
      <c r="D6773" s="1">
        <v>2</v>
      </c>
      <c r="E6773" s="1">
        <v>11</v>
      </c>
      <c r="F6773" s="1">
        <v>0</v>
      </c>
      <c r="G6773">
        <f>VLOOKUP(C6773,reference!$A$1:$E$310,5,FALSE)</f>
        <v>5305024</v>
      </c>
      <c r="H6773" t="str">
        <f>VLOOKUP(C6773,reference!$A$1:$E$310,4,FALSE)</f>
        <v>BIKOMI NILULAT</v>
      </c>
      <c r="I6773" t="str">
        <f>VLOOKUP($D6773,reference!$G$1:$H$25,2,FALSE)</f>
        <v>Hutan lahan kering sekunder / bekas tebangan</v>
      </c>
      <c r="J6773" t="str">
        <f>VLOOKUP($E6773,reference!$G$1:$H$25,2,FALSE)</f>
        <v>Savanna / Padang rumput</v>
      </c>
      <c r="K6773" t="str">
        <f t="shared" si="105"/>
        <v>Non Irigasi</v>
      </c>
      <c r="L6773" t="s">
        <v>328</v>
      </c>
    </row>
    <row r="6774" spans="1:12" x14ac:dyDescent="0.25">
      <c r="A6774" s="1">
        <v>6773</v>
      </c>
      <c r="B6774" s="3">
        <v>5760</v>
      </c>
      <c r="C6774" s="1">
        <v>54</v>
      </c>
      <c r="D6774" s="1">
        <v>2</v>
      </c>
      <c r="E6774" s="1">
        <v>1</v>
      </c>
      <c r="F6774" s="1">
        <v>0</v>
      </c>
      <c r="G6774">
        <f>VLOOKUP(C6774,reference!$A$1:$E$310,5,FALSE)</f>
        <v>5304011</v>
      </c>
      <c r="H6774" t="str">
        <f>VLOOKUP(C6774,reference!$A$1:$E$310,4,FALSE)</f>
        <v>FATUMNASI</v>
      </c>
      <c r="I6774" t="str">
        <f>VLOOKUP($D6774,reference!$G$1:$H$25,2,FALSE)</f>
        <v>Hutan lahan kering sekunder / bekas tebangan</v>
      </c>
      <c r="J6774" t="str">
        <f>VLOOKUP($E6774,reference!$G$1:$H$25,2,FALSE)</f>
        <v>Hutan lahan kering primer</v>
      </c>
      <c r="K6774" t="str">
        <f t="shared" si="105"/>
        <v>Non Irigasi</v>
      </c>
      <c r="L6774" t="s">
        <v>327</v>
      </c>
    </row>
    <row r="6775" spans="1:12" x14ac:dyDescent="0.25">
      <c r="A6775" s="1">
        <v>6774</v>
      </c>
      <c r="B6775" s="3">
        <v>40</v>
      </c>
      <c r="C6775" s="1">
        <v>85</v>
      </c>
      <c r="D6775" s="1">
        <v>9</v>
      </c>
      <c r="E6775" s="1">
        <v>9</v>
      </c>
      <c r="F6775" s="1">
        <v>0</v>
      </c>
      <c r="G6775">
        <f>VLOOKUP(C6775,reference!$A$1:$E$310,5,FALSE)</f>
        <v>5305010</v>
      </c>
      <c r="H6775" t="str">
        <f>VLOOKUP(C6775,reference!$A$1:$E$310,4,FALSE)</f>
        <v>MIOMAFFO BARAT</v>
      </c>
      <c r="I6775" t="str">
        <f>VLOOKUP($D6775,reference!$G$1:$H$25,2,FALSE)</f>
        <v>Semak belukar</v>
      </c>
      <c r="J6775" t="str">
        <f>VLOOKUP($E6775,reference!$G$1:$H$25,2,FALSE)</f>
        <v>Semak belukar</v>
      </c>
      <c r="K6775" t="str">
        <f t="shared" si="105"/>
        <v>Non Irigasi</v>
      </c>
      <c r="L6775" t="s">
        <v>327</v>
      </c>
    </row>
    <row r="6776" spans="1:12" x14ac:dyDescent="0.25">
      <c r="A6776" s="1">
        <v>6775</v>
      </c>
      <c r="B6776" s="3">
        <v>44</v>
      </c>
      <c r="C6776" s="1">
        <v>85</v>
      </c>
      <c r="D6776" s="1">
        <v>9</v>
      </c>
      <c r="E6776" s="1">
        <v>16</v>
      </c>
      <c r="F6776" s="1">
        <v>0</v>
      </c>
      <c r="G6776">
        <f>VLOOKUP(C6776,reference!$A$1:$E$310,5,FALSE)</f>
        <v>5305010</v>
      </c>
      <c r="H6776" t="str">
        <f>VLOOKUP(C6776,reference!$A$1:$E$310,4,FALSE)</f>
        <v>MIOMAFFO BARAT</v>
      </c>
      <c r="I6776" t="str">
        <f>VLOOKUP($D6776,reference!$G$1:$H$25,2,FALSE)</f>
        <v>Semak belukar</v>
      </c>
      <c r="J6776" t="str">
        <f>VLOOKUP($E6776,reference!$G$1:$H$25,2,FALSE)</f>
        <v>Pemukiman</v>
      </c>
      <c r="K6776" t="str">
        <f t="shared" si="105"/>
        <v>Non Irigasi</v>
      </c>
      <c r="L6776" t="s">
        <v>327</v>
      </c>
    </row>
    <row r="6777" spans="1:12" x14ac:dyDescent="0.25">
      <c r="A6777" s="1">
        <v>6776</v>
      </c>
      <c r="B6777" s="3">
        <v>1</v>
      </c>
      <c r="C6777" s="1">
        <v>296</v>
      </c>
      <c r="D6777" s="1">
        <v>16</v>
      </c>
      <c r="E6777" s="1">
        <v>2</v>
      </c>
      <c r="F6777" s="1">
        <v>0</v>
      </c>
      <c r="G6777">
        <f>VLOOKUP(C6777,reference!$A$1:$E$310,5,FALSE)</f>
        <v>5321050</v>
      </c>
      <c r="H6777" t="str">
        <f>VLOOKUP(C6777,reference!$A$1:$E$310,4,FALSE)</f>
        <v>IO KUFEU</v>
      </c>
      <c r="I6777" t="str">
        <f>VLOOKUP($D6777,reference!$G$1:$H$25,2,FALSE)</f>
        <v>Pemukiman</v>
      </c>
      <c r="J6777" t="str">
        <f>VLOOKUP($E6777,reference!$G$1:$H$25,2,FALSE)</f>
        <v>Hutan lahan kering sekunder / bekas tebangan</v>
      </c>
      <c r="K6777" t="str">
        <f t="shared" si="105"/>
        <v>Non Irigasi</v>
      </c>
      <c r="L6777" t="s">
        <v>327</v>
      </c>
    </row>
    <row r="6778" spans="1:12" x14ac:dyDescent="0.25">
      <c r="A6778" s="1">
        <v>6777</v>
      </c>
      <c r="B6778" s="3">
        <v>3</v>
      </c>
      <c r="C6778" s="1">
        <v>296</v>
      </c>
      <c r="D6778" s="1">
        <v>13</v>
      </c>
      <c r="E6778" s="1">
        <v>12</v>
      </c>
      <c r="F6778" s="1">
        <v>0</v>
      </c>
      <c r="G6778">
        <f>VLOOKUP(C6778,reference!$A$1:$E$310,5,FALSE)</f>
        <v>5321050</v>
      </c>
      <c r="H6778" t="str">
        <f>VLOOKUP(C6778,reference!$A$1:$E$310,4,FALSE)</f>
        <v>IO KUFEU</v>
      </c>
      <c r="I6778" t="str">
        <f>VLOOKUP($D6778,reference!$G$1:$H$25,2,FALSE)</f>
        <v>Pertanian lahan kering  campur semak / kebun campur</v>
      </c>
      <c r="J6778" t="str">
        <f>VLOOKUP($E6778,reference!$G$1:$H$25,2,FALSE)</f>
        <v>Pertanian lahan kering</v>
      </c>
      <c r="K6778" t="str">
        <f t="shared" si="105"/>
        <v>Non Irigasi</v>
      </c>
      <c r="L6778" t="s">
        <v>327</v>
      </c>
    </row>
    <row r="6779" spans="1:12" x14ac:dyDescent="0.25">
      <c r="A6779" s="1">
        <v>6778</v>
      </c>
      <c r="B6779" s="3">
        <v>10</v>
      </c>
      <c r="C6779" s="1">
        <v>87</v>
      </c>
      <c r="D6779" s="1">
        <v>9</v>
      </c>
      <c r="E6779" s="1">
        <v>13</v>
      </c>
      <c r="F6779" s="1">
        <v>0</v>
      </c>
      <c r="G6779">
        <f>VLOOKUP(C6779,reference!$A$1:$E$310,5,FALSE)</f>
        <v>5305012</v>
      </c>
      <c r="H6779" t="str">
        <f>VLOOKUP(C6779,reference!$A$1:$E$310,4,FALSE)</f>
        <v>MUSI</v>
      </c>
      <c r="I6779" t="str">
        <f>VLOOKUP($D6779,reference!$G$1:$H$25,2,FALSE)</f>
        <v>Semak belukar</v>
      </c>
      <c r="J6779" t="str">
        <f>VLOOKUP($E6779,reference!$G$1:$H$25,2,FALSE)</f>
        <v>Pertanian lahan kering  campur semak / kebun campur</v>
      </c>
      <c r="K6779" t="str">
        <f t="shared" si="105"/>
        <v>Non Irigasi</v>
      </c>
      <c r="L6779" t="s">
        <v>327</v>
      </c>
    </row>
    <row r="6780" spans="1:12" x14ac:dyDescent="0.25">
      <c r="A6780" s="1">
        <v>6779</v>
      </c>
      <c r="B6780" s="3">
        <v>53</v>
      </c>
      <c r="C6780" s="1">
        <v>87</v>
      </c>
      <c r="D6780" s="1">
        <v>11</v>
      </c>
      <c r="E6780" s="1">
        <v>13</v>
      </c>
      <c r="F6780" s="1">
        <v>0</v>
      </c>
      <c r="G6780">
        <f>VLOOKUP(C6780,reference!$A$1:$E$310,5,FALSE)</f>
        <v>5305012</v>
      </c>
      <c r="H6780" t="str">
        <f>VLOOKUP(C6780,reference!$A$1:$E$310,4,FALSE)</f>
        <v>MUSI</v>
      </c>
      <c r="I6780" t="str">
        <f>VLOOKUP($D6780,reference!$G$1:$H$25,2,FALSE)</f>
        <v>Savanna / Padang rumput</v>
      </c>
      <c r="J6780" t="str">
        <f>VLOOKUP($E6780,reference!$G$1:$H$25,2,FALSE)</f>
        <v>Pertanian lahan kering  campur semak / kebun campur</v>
      </c>
      <c r="K6780" t="str">
        <f t="shared" si="105"/>
        <v>Non Irigasi</v>
      </c>
      <c r="L6780" t="s">
        <v>327</v>
      </c>
    </row>
    <row r="6781" spans="1:12" x14ac:dyDescent="0.25">
      <c r="A6781" s="1">
        <v>6780</v>
      </c>
      <c r="B6781" s="3">
        <v>46</v>
      </c>
      <c r="C6781" s="1">
        <v>91</v>
      </c>
      <c r="D6781" s="1">
        <v>2</v>
      </c>
      <c r="E6781" s="1">
        <v>14</v>
      </c>
      <c r="F6781" s="1">
        <v>0</v>
      </c>
      <c r="G6781">
        <f>VLOOKUP(C6781,reference!$A$1:$E$310,5,FALSE)</f>
        <v>5305022</v>
      </c>
      <c r="H6781" t="str">
        <f>VLOOKUP(C6781,reference!$A$1:$E$310,4,FALSE)</f>
        <v>BIKOMI SELATAN</v>
      </c>
      <c r="I6781" t="str">
        <f>VLOOKUP($D6781,reference!$G$1:$H$25,2,FALSE)</f>
        <v>Hutan lahan kering sekunder / bekas tebangan</v>
      </c>
      <c r="J6781" t="str">
        <f>VLOOKUP($E6781,reference!$G$1:$H$25,2,FALSE)</f>
        <v>Sawah</v>
      </c>
      <c r="K6781" t="str">
        <f t="shared" si="105"/>
        <v>Non Irigasi</v>
      </c>
      <c r="L6781" t="s">
        <v>328</v>
      </c>
    </row>
    <row r="6782" spans="1:12" x14ac:dyDescent="0.25">
      <c r="A6782" s="1">
        <v>6781</v>
      </c>
      <c r="B6782" s="3">
        <v>79</v>
      </c>
      <c r="C6782" s="1">
        <v>85</v>
      </c>
      <c r="D6782" s="1">
        <v>11</v>
      </c>
      <c r="E6782" s="1">
        <v>11</v>
      </c>
      <c r="F6782" s="1">
        <v>0</v>
      </c>
      <c r="G6782">
        <f>VLOOKUP(C6782,reference!$A$1:$E$310,5,FALSE)</f>
        <v>5305010</v>
      </c>
      <c r="H6782" t="str">
        <f>VLOOKUP(C6782,reference!$A$1:$E$310,4,FALSE)</f>
        <v>MIOMAFFO BARAT</v>
      </c>
      <c r="I6782" t="str">
        <f>VLOOKUP($D6782,reference!$G$1:$H$25,2,FALSE)</f>
        <v>Savanna / Padang rumput</v>
      </c>
      <c r="J6782" t="str">
        <f>VLOOKUP($E6782,reference!$G$1:$H$25,2,FALSE)</f>
        <v>Savanna / Padang rumput</v>
      </c>
      <c r="K6782" t="str">
        <f t="shared" si="105"/>
        <v>Non Irigasi</v>
      </c>
      <c r="L6782" t="s">
        <v>327</v>
      </c>
    </row>
    <row r="6783" spans="1:12" x14ac:dyDescent="0.25">
      <c r="A6783" s="1">
        <v>6782</v>
      </c>
      <c r="B6783" s="3">
        <v>4</v>
      </c>
      <c r="C6783" s="1">
        <v>85</v>
      </c>
      <c r="D6783" s="1">
        <v>9</v>
      </c>
      <c r="E6783" s="1">
        <v>1</v>
      </c>
      <c r="F6783" s="1">
        <v>0</v>
      </c>
      <c r="G6783">
        <f>VLOOKUP(C6783,reference!$A$1:$E$310,5,FALSE)</f>
        <v>5305010</v>
      </c>
      <c r="H6783" t="str">
        <f>VLOOKUP(C6783,reference!$A$1:$E$310,4,FALSE)</f>
        <v>MIOMAFFO BARAT</v>
      </c>
      <c r="I6783" t="str">
        <f>VLOOKUP($D6783,reference!$G$1:$H$25,2,FALSE)</f>
        <v>Semak belukar</v>
      </c>
      <c r="J6783" t="str">
        <f>VLOOKUP($E6783,reference!$G$1:$H$25,2,FALSE)</f>
        <v>Hutan lahan kering primer</v>
      </c>
      <c r="K6783" t="str">
        <f t="shared" si="105"/>
        <v>Non Irigasi</v>
      </c>
      <c r="L6783" t="s">
        <v>327</v>
      </c>
    </row>
    <row r="6784" spans="1:12" x14ac:dyDescent="0.25">
      <c r="A6784" s="1">
        <v>6783</v>
      </c>
      <c r="B6784" s="3">
        <v>1148</v>
      </c>
      <c r="C6784" s="1">
        <v>85</v>
      </c>
      <c r="D6784" s="1">
        <v>2</v>
      </c>
      <c r="E6784" s="1">
        <v>9</v>
      </c>
      <c r="F6784" s="1">
        <v>0</v>
      </c>
      <c r="G6784">
        <f>VLOOKUP(C6784,reference!$A$1:$E$310,5,FALSE)</f>
        <v>5305010</v>
      </c>
      <c r="H6784" t="str">
        <f>VLOOKUP(C6784,reference!$A$1:$E$310,4,FALSE)</f>
        <v>MIOMAFFO BARAT</v>
      </c>
      <c r="I6784" t="str">
        <f>VLOOKUP($D6784,reference!$G$1:$H$25,2,FALSE)</f>
        <v>Hutan lahan kering sekunder / bekas tebangan</v>
      </c>
      <c r="J6784" t="str">
        <f>VLOOKUP($E6784,reference!$G$1:$H$25,2,FALSE)</f>
        <v>Semak belukar</v>
      </c>
      <c r="K6784" t="str">
        <f t="shared" si="105"/>
        <v>Non Irigasi</v>
      </c>
      <c r="L6784" t="s">
        <v>328</v>
      </c>
    </row>
    <row r="6785" spans="1:12" x14ac:dyDescent="0.25">
      <c r="A6785" s="1">
        <v>6784</v>
      </c>
      <c r="B6785" s="3">
        <v>887</v>
      </c>
      <c r="C6785" s="1">
        <v>85</v>
      </c>
      <c r="D6785" s="1">
        <v>2</v>
      </c>
      <c r="E6785" s="1">
        <v>16</v>
      </c>
      <c r="F6785" s="1">
        <v>0</v>
      </c>
      <c r="G6785">
        <f>VLOOKUP(C6785,reference!$A$1:$E$310,5,FALSE)</f>
        <v>5305010</v>
      </c>
      <c r="H6785" t="str">
        <f>VLOOKUP(C6785,reference!$A$1:$E$310,4,FALSE)</f>
        <v>MIOMAFFO BARAT</v>
      </c>
      <c r="I6785" t="str">
        <f>VLOOKUP($D6785,reference!$G$1:$H$25,2,FALSE)</f>
        <v>Hutan lahan kering sekunder / bekas tebangan</v>
      </c>
      <c r="J6785" t="str">
        <f>VLOOKUP($E6785,reference!$G$1:$H$25,2,FALSE)</f>
        <v>Pemukiman</v>
      </c>
      <c r="K6785" t="str">
        <f t="shared" si="105"/>
        <v>Non Irigasi</v>
      </c>
      <c r="L6785" t="s">
        <v>328</v>
      </c>
    </row>
    <row r="6786" spans="1:12" x14ac:dyDescent="0.25">
      <c r="A6786" s="1">
        <v>6785</v>
      </c>
      <c r="B6786" s="3">
        <v>1185</v>
      </c>
      <c r="C6786" s="1">
        <v>85</v>
      </c>
      <c r="D6786" s="1">
        <v>11</v>
      </c>
      <c r="E6786" s="1">
        <v>2</v>
      </c>
      <c r="F6786" s="1">
        <v>0</v>
      </c>
      <c r="G6786">
        <f>VLOOKUP(C6786,reference!$A$1:$E$310,5,FALSE)</f>
        <v>5305010</v>
      </c>
      <c r="H6786" t="str">
        <f>VLOOKUP(C6786,reference!$A$1:$E$310,4,FALSE)</f>
        <v>MIOMAFFO BARAT</v>
      </c>
      <c r="I6786" t="str">
        <f>VLOOKUP($D6786,reference!$G$1:$H$25,2,FALSE)</f>
        <v>Savanna / Padang rumput</v>
      </c>
      <c r="J6786" t="str">
        <f>VLOOKUP($E6786,reference!$G$1:$H$25,2,FALSE)</f>
        <v>Hutan lahan kering sekunder / bekas tebangan</v>
      </c>
      <c r="K6786" t="str">
        <f t="shared" si="105"/>
        <v>Non Irigasi</v>
      </c>
      <c r="L6786" t="s">
        <v>327</v>
      </c>
    </row>
    <row r="6787" spans="1:12" x14ac:dyDescent="0.25">
      <c r="A6787" s="1">
        <v>6786</v>
      </c>
      <c r="B6787" s="3">
        <v>1625</v>
      </c>
      <c r="C6787" s="1">
        <v>85</v>
      </c>
      <c r="D6787" s="1">
        <v>2</v>
      </c>
      <c r="E6787" s="1">
        <v>2</v>
      </c>
      <c r="F6787" s="1">
        <v>0</v>
      </c>
      <c r="G6787">
        <f>VLOOKUP(C6787,reference!$A$1:$E$310,5,FALSE)</f>
        <v>5305010</v>
      </c>
      <c r="H6787" t="str">
        <f>VLOOKUP(C6787,reference!$A$1:$E$310,4,FALSE)</f>
        <v>MIOMAFFO BARAT</v>
      </c>
      <c r="I6787" t="str">
        <f>VLOOKUP($D6787,reference!$G$1:$H$25,2,FALSE)</f>
        <v>Hutan lahan kering sekunder / bekas tebangan</v>
      </c>
      <c r="J6787" t="str">
        <f>VLOOKUP($E6787,reference!$G$1:$H$25,2,FALSE)</f>
        <v>Hutan lahan kering sekunder / bekas tebangan</v>
      </c>
      <c r="K6787" t="str">
        <f t="shared" ref="K6787:K6850" si="106">IF(F6787=0,"Non Irigasi","Buffer Irigasi")</f>
        <v>Non Irigasi</v>
      </c>
      <c r="L6787" t="s">
        <v>327</v>
      </c>
    </row>
    <row r="6788" spans="1:12" x14ac:dyDescent="0.25">
      <c r="A6788" s="1">
        <v>6787</v>
      </c>
      <c r="B6788" s="3">
        <v>3869</v>
      </c>
      <c r="C6788" s="1">
        <v>91</v>
      </c>
      <c r="D6788" s="1">
        <v>2</v>
      </c>
      <c r="E6788" s="1">
        <v>11</v>
      </c>
      <c r="F6788" s="1">
        <v>0</v>
      </c>
      <c r="G6788">
        <f>VLOOKUP(C6788,reference!$A$1:$E$310,5,FALSE)</f>
        <v>5305022</v>
      </c>
      <c r="H6788" t="str">
        <f>VLOOKUP(C6788,reference!$A$1:$E$310,4,FALSE)</f>
        <v>BIKOMI SELATAN</v>
      </c>
      <c r="I6788" t="str">
        <f>VLOOKUP($D6788,reference!$G$1:$H$25,2,FALSE)</f>
        <v>Hutan lahan kering sekunder / bekas tebangan</v>
      </c>
      <c r="J6788" t="str">
        <f>VLOOKUP($E6788,reference!$G$1:$H$25,2,FALSE)</f>
        <v>Savanna / Padang rumput</v>
      </c>
      <c r="K6788" t="str">
        <f t="shared" si="106"/>
        <v>Non Irigasi</v>
      </c>
      <c r="L6788" t="s">
        <v>328</v>
      </c>
    </row>
    <row r="6789" spans="1:12" x14ac:dyDescent="0.25">
      <c r="A6789" s="1">
        <v>6788</v>
      </c>
      <c r="B6789" s="3">
        <v>88</v>
      </c>
      <c r="C6789" s="1">
        <v>298</v>
      </c>
      <c r="D6789" s="1">
        <v>2</v>
      </c>
      <c r="E6789" s="1">
        <v>20</v>
      </c>
      <c r="F6789" s="1">
        <v>0</v>
      </c>
      <c r="G6789">
        <f>VLOOKUP(C6789,reference!$A$1:$E$310,5,FALSE)</f>
        <v>5321070</v>
      </c>
      <c r="H6789" t="str">
        <f>VLOOKUP(C6789,reference!$A$1:$E$310,4,FALSE)</f>
        <v>MALAKA TENGAH</v>
      </c>
      <c r="I6789" t="str">
        <f>VLOOKUP($D6789,reference!$G$1:$H$25,2,FALSE)</f>
        <v>Hutan lahan kering sekunder / bekas tebangan</v>
      </c>
      <c r="J6789" t="str">
        <f>VLOOKUP($E6789,reference!$G$1:$H$25,2,FALSE)</f>
        <v>Tubuh air</v>
      </c>
      <c r="K6789" t="str">
        <f t="shared" si="106"/>
        <v>Non Irigasi</v>
      </c>
      <c r="L6789" t="s">
        <v>328</v>
      </c>
    </row>
    <row r="6790" spans="1:12" x14ac:dyDescent="0.25">
      <c r="A6790" s="1">
        <v>6789</v>
      </c>
      <c r="B6790" s="3">
        <v>749</v>
      </c>
      <c r="C6790" s="1">
        <v>298</v>
      </c>
      <c r="D6790" s="1">
        <v>2</v>
      </c>
      <c r="E6790" s="1">
        <v>14</v>
      </c>
      <c r="F6790" s="1">
        <v>0</v>
      </c>
      <c r="G6790">
        <f>VLOOKUP(C6790,reference!$A$1:$E$310,5,FALSE)</f>
        <v>5321070</v>
      </c>
      <c r="H6790" t="str">
        <f>VLOOKUP(C6790,reference!$A$1:$E$310,4,FALSE)</f>
        <v>MALAKA TENGAH</v>
      </c>
      <c r="I6790" t="str">
        <f>VLOOKUP($D6790,reference!$G$1:$H$25,2,FALSE)</f>
        <v>Hutan lahan kering sekunder / bekas tebangan</v>
      </c>
      <c r="J6790" t="str">
        <f>VLOOKUP($E6790,reference!$G$1:$H$25,2,FALSE)</f>
        <v>Sawah</v>
      </c>
      <c r="K6790" t="str">
        <f t="shared" si="106"/>
        <v>Non Irigasi</v>
      </c>
      <c r="L6790" t="s">
        <v>328</v>
      </c>
    </row>
    <row r="6791" spans="1:12" x14ac:dyDescent="0.25">
      <c r="A6791" s="1">
        <v>6790</v>
      </c>
      <c r="B6791" s="3">
        <v>52</v>
      </c>
      <c r="C6791" s="1">
        <v>258</v>
      </c>
      <c r="D6791" s="1">
        <v>2</v>
      </c>
      <c r="E6791" s="1">
        <v>13</v>
      </c>
      <c r="F6791" s="1">
        <v>0</v>
      </c>
      <c r="G6791">
        <f>VLOOKUP(C6791,reference!$A$1:$E$310,5,FALSE)</f>
        <v>5316040</v>
      </c>
      <c r="H6791" t="str">
        <f>VLOOKUP(C6791,reference!$A$1:$E$310,4,FALSE)</f>
        <v>MAMBORO</v>
      </c>
      <c r="I6791" t="str">
        <f>VLOOKUP($D6791,reference!$G$1:$H$25,2,FALSE)</f>
        <v>Hutan lahan kering sekunder / bekas tebangan</v>
      </c>
      <c r="J6791" t="str">
        <f>VLOOKUP($E6791,reference!$G$1:$H$25,2,FALSE)</f>
        <v>Pertanian lahan kering  campur semak / kebun campur</v>
      </c>
      <c r="K6791" t="str">
        <f t="shared" si="106"/>
        <v>Non Irigasi</v>
      </c>
      <c r="L6791" t="s">
        <v>328</v>
      </c>
    </row>
    <row r="6792" spans="1:12" x14ac:dyDescent="0.25">
      <c r="A6792" s="1">
        <v>6791</v>
      </c>
      <c r="B6792" s="3">
        <v>60</v>
      </c>
      <c r="C6792" s="1">
        <v>258</v>
      </c>
      <c r="D6792" s="1">
        <v>2</v>
      </c>
      <c r="E6792" s="1">
        <v>14</v>
      </c>
      <c r="F6792" s="1">
        <v>0</v>
      </c>
      <c r="G6792">
        <f>VLOOKUP(C6792,reference!$A$1:$E$310,5,FALSE)</f>
        <v>5316040</v>
      </c>
      <c r="H6792" t="str">
        <f>VLOOKUP(C6792,reference!$A$1:$E$310,4,FALSE)</f>
        <v>MAMBORO</v>
      </c>
      <c r="I6792" t="str">
        <f>VLOOKUP($D6792,reference!$G$1:$H$25,2,FALSE)</f>
        <v>Hutan lahan kering sekunder / bekas tebangan</v>
      </c>
      <c r="J6792" t="str">
        <f>VLOOKUP($E6792,reference!$G$1:$H$25,2,FALSE)</f>
        <v>Sawah</v>
      </c>
      <c r="K6792" t="str">
        <f t="shared" si="106"/>
        <v>Non Irigasi</v>
      </c>
      <c r="L6792" t="s">
        <v>328</v>
      </c>
    </row>
    <row r="6793" spans="1:12" x14ac:dyDescent="0.25">
      <c r="A6793" s="1">
        <v>6792</v>
      </c>
      <c r="B6793" s="3">
        <v>23</v>
      </c>
      <c r="C6793" s="1">
        <v>50</v>
      </c>
      <c r="D6793" s="1">
        <v>9</v>
      </c>
      <c r="E6793" s="1">
        <v>11</v>
      </c>
      <c r="F6793" s="1">
        <v>0</v>
      </c>
      <c r="G6793">
        <f>VLOOKUP(C6793,reference!$A$1:$E$310,5,FALSE)</f>
        <v>5303190</v>
      </c>
      <c r="H6793" t="str">
        <f>VLOOKUP(C6793,reference!$A$1:$E$310,4,FALSE)</f>
        <v>AMFOANG UTARA</v>
      </c>
      <c r="I6793" t="str">
        <f>VLOOKUP($D6793,reference!$G$1:$H$25,2,FALSE)</f>
        <v>Semak belukar</v>
      </c>
      <c r="J6793" t="str">
        <f>VLOOKUP($E6793,reference!$G$1:$H$25,2,FALSE)</f>
        <v>Savanna / Padang rumput</v>
      </c>
      <c r="K6793" t="str">
        <f t="shared" si="106"/>
        <v>Non Irigasi</v>
      </c>
      <c r="L6793" t="s">
        <v>327</v>
      </c>
    </row>
    <row r="6794" spans="1:12" x14ac:dyDescent="0.25">
      <c r="A6794" s="1">
        <v>6793</v>
      </c>
      <c r="B6794" s="3">
        <v>341</v>
      </c>
      <c r="C6794" s="1">
        <v>85</v>
      </c>
      <c r="D6794" s="1">
        <v>2</v>
      </c>
      <c r="E6794" s="1">
        <v>1</v>
      </c>
      <c r="F6794" s="1">
        <v>0</v>
      </c>
      <c r="G6794">
        <f>VLOOKUP(C6794,reference!$A$1:$E$310,5,FALSE)</f>
        <v>5305010</v>
      </c>
      <c r="H6794" t="str">
        <f>VLOOKUP(C6794,reference!$A$1:$E$310,4,FALSE)</f>
        <v>MIOMAFFO BARAT</v>
      </c>
      <c r="I6794" t="str">
        <f>VLOOKUP($D6794,reference!$G$1:$H$25,2,FALSE)</f>
        <v>Hutan lahan kering sekunder / bekas tebangan</v>
      </c>
      <c r="J6794" t="str">
        <f>VLOOKUP($E6794,reference!$G$1:$H$25,2,FALSE)</f>
        <v>Hutan lahan kering primer</v>
      </c>
      <c r="K6794" t="str">
        <f t="shared" si="106"/>
        <v>Non Irigasi</v>
      </c>
      <c r="L6794" t="s">
        <v>327</v>
      </c>
    </row>
    <row r="6795" spans="1:12" x14ac:dyDescent="0.25">
      <c r="A6795" s="1">
        <v>6794</v>
      </c>
      <c r="B6795" s="3">
        <v>45</v>
      </c>
      <c r="C6795" s="1">
        <v>85</v>
      </c>
      <c r="D6795" s="1">
        <v>11</v>
      </c>
      <c r="E6795" s="1">
        <v>13</v>
      </c>
      <c r="F6795" s="1">
        <v>0</v>
      </c>
      <c r="G6795">
        <f>VLOOKUP(C6795,reference!$A$1:$E$310,5,FALSE)</f>
        <v>5305010</v>
      </c>
      <c r="H6795" t="str">
        <f>VLOOKUP(C6795,reference!$A$1:$E$310,4,FALSE)</f>
        <v>MIOMAFFO BARAT</v>
      </c>
      <c r="I6795" t="str">
        <f>VLOOKUP($D6795,reference!$G$1:$H$25,2,FALSE)</f>
        <v>Savanna / Padang rumput</v>
      </c>
      <c r="J6795" t="str">
        <f>VLOOKUP($E6795,reference!$G$1:$H$25,2,FALSE)</f>
        <v>Pertanian lahan kering  campur semak / kebun campur</v>
      </c>
      <c r="K6795" t="str">
        <f t="shared" si="106"/>
        <v>Non Irigasi</v>
      </c>
      <c r="L6795" t="s">
        <v>327</v>
      </c>
    </row>
    <row r="6796" spans="1:12" x14ac:dyDescent="0.25">
      <c r="A6796" s="1">
        <v>6795</v>
      </c>
      <c r="B6796" s="3">
        <v>16</v>
      </c>
      <c r="C6796" s="1">
        <v>91</v>
      </c>
      <c r="D6796" s="1">
        <v>11</v>
      </c>
      <c r="E6796" s="1">
        <v>13</v>
      </c>
      <c r="F6796" s="1">
        <v>0</v>
      </c>
      <c r="G6796">
        <f>VLOOKUP(C6796,reference!$A$1:$E$310,5,FALSE)</f>
        <v>5305022</v>
      </c>
      <c r="H6796" t="str">
        <f>VLOOKUP(C6796,reference!$A$1:$E$310,4,FALSE)</f>
        <v>BIKOMI SELATAN</v>
      </c>
      <c r="I6796" t="str">
        <f>VLOOKUP($D6796,reference!$G$1:$H$25,2,FALSE)</f>
        <v>Savanna / Padang rumput</v>
      </c>
      <c r="J6796" t="str">
        <f>VLOOKUP($E6796,reference!$G$1:$H$25,2,FALSE)</f>
        <v>Pertanian lahan kering  campur semak / kebun campur</v>
      </c>
      <c r="K6796" t="str">
        <f t="shared" si="106"/>
        <v>Non Irigasi</v>
      </c>
      <c r="L6796" t="s">
        <v>327</v>
      </c>
    </row>
    <row r="6797" spans="1:12" x14ac:dyDescent="0.25">
      <c r="A6797" s="1">
        <v>6796</v>
      </c>
      <c r="B6797" s="3">
        <v>2</v>
      </c>
      <c r="C6797" s="1">
        <v>93</v>
      </c>
      <c r="D6797" s="1">
        <v>11</v>
      </c>
      <c r="E6797" s="1">
        <v>13</v>
      </c>
      <c r="F6797" s="1">
        <v>0</v>
      </c>
      <c r="G6797">
        <f>VLOOKUP(C6797,reference!$A$1:$E$310,5,FALSE)</f>
        <v>5305024</v>
      </c>
      <c r="H6797" t="str">
        <f>VLOOKUP(C6797,reference!$A$1:$E$310,4,FALSE)</f>
        <v>BIKOMI NILULAT</v>
      </c>
      <c r="I6797" t="str">
        <f>VLOOKUP($D6797,reference!$G$1:$H$25,2,FALSE)</f>
        <v>Savanna / Padang rumput</v>
      </c>
      <c r="J6797" t="str">
        <f>VLOOKUP($E6797,reference!$G$1:$H$25,2,FALSE)</f>
        <v>Pertanian lahan kering  campur semak / kebun campur</v>
      </c>
      <c r="K6797" t="str">
        <f t="shared" si="106"/>
        <v>Non Irigasi</v>
      </c>
      <c r="L6797" t="s">
        <v>327</v>
      </c>
    </row>
    <row r="6798" spans="1:12" x14ac:dyDescent="0.25">
      <c r="A6798" s="1">
        <v>6797</v>
      </c>
      <c r="B6798" s="3">
        <v>55</v>
      </c>
      <c r="C6798" s="1">
        <v>302</v>
      </c>
      <c r="D6798" s="1">
        <v>5</v>
      </c>
      <c r="E6798" s="1">
        <v>14</v>
      </c>
      <c r="F6798" s="1">
        <v>0</v>
      </c>
      <c r="G6798">
        <f>VLOOKUP(C6798,reference!$A$1:$E$310,5,FALSE)</f>
        <v>5321110</v>
      </c>
      <c r="H6798" t="str">
        <f>VLOOKUP(C6798,reference!$A$1:$E$310,4,FALSE)</f>
        <v>KOBALIMA</v>
      </c>
      <c r="I6798" t="str">
        <f>VLOOKUP($D6798,reference!$G$1:$H$25,2,FALSE)</f>
        <v>Hutan mangrove primer</v>
      </c>
      <c r="J6798" t="str">
        <f>VLOOKUP($E6798,reference!$G$1:$H$25,2,FALSE)</f>
        <v>Sawah</v>
      </c>
      <c r="K6798" t="str">
        <f t="shared" si="106"/>
        <v>Non Irigasi</v>
      </c>
      <c r="L6798" t="s">
        <v>328</v>
      </c>
    </row>
    <row r="6799" spans="1:12" x14ac:dyDescent="0.25">
      <c r="A6799" s="1">
        <v>6798</v>
      </c>
      <c r="B6799" s="3">
        <v>1311</v>
      </c>
      <c r="C6799" s="1">
        <v>256</v>
      </c>
      <c r="D6799" s="1">
        <v>2</v>
      </c>
      <c r="E6799" s="1">
        <v>14</v>
      </c>
      <c r="F6799" s="1">
        <v>0</v>
      </c>
      <c r="G6799">
        <f>VLOOKUP(C6799,reference!$A$1:$E$310,5,FALSE)</f>
        <v>5316020</v>
      </c>
      <c r="H6799" t="str">
        <f>VLOOKUP(C6799,reference!$A$1:$E$310,4,FALSE)</f>
        <v>UMBU RATU NGGAY BARAT</v>
      </c>
      <c r="I6799" t="str">
        <f>VLOOKUP($D6799,reference!$G$1:$H$25,2,FALSE)</f>
        <v>Hutan lahan kering sekunder / bekas tebangan</v>
      </c>
      <c r="J6799" t="str">
        <f>VLOOKUP($E6799,reference!$G$1:$H$25,2,FALSE)</f>
        <v>Sawah</v>
      </c>
      <c r="K6799" t="str">
        <f t="shared" si="106"/>
        <v>Non Irigasi</v>
      </c>
      <c r="L6799" t="s">
        <v>328</v>
      </c>
    </row>
    <row r="6800" spans="1:12" x14ac:dyDescent="0.25">
      <c r="A6800" s="1">
        <v>6799</v>
      </c>
      <c r="B6800" s="3">
        <v>1128</v>
      </c>
      <c r="C6800" s="1">
        <v>88</v>
      </c>
      <c r="D6800" s="1">
        <v>1</v>
      </c>
      <c r="E6800" s="1">
        <v>1</v>
      </c>
      <c r="F6800" s="1">
        <v>0</v>
      </c>
      <c r="G6800">
        <f>VLOOKUP(C6800,reference!$A$1:$E$310,5,FALSE)</f>
        <v>5305013</v>
      </c>
      <c r="H6800" t="str">
        <f>VLOOKUP(C6800,reference!$A$1:$E$310,4,FALSE)</f>
        <v>MUTIS</v>
      </c>
      <c r="I6800" t="str">
        <f>VLOOKUP($D6800,reference!$G$1:$H$25,2,FALSE)</f>
        <v>Hutan lahan kering primer</v>
      </c>
      <c r="J6800" t="str">
        <f>VLOOKUP($E6800,reference!$G$1:$H$25,2,FALSE)</f>
        <v>Hutan lahan kering primer</v>
      </c>
      <c r="K6800" t="str">
        <f t="shared" si="106"/>
        <v>Non Irigasi</v>
      </c>
      <c r="L6800" t="s">
        <v>327</v>
      </c>
    </row>
    <row r="6801" spans="1:12" x14ac:dyDescent="0.25">
      <c r="A6801" s="1">
        <v>6800</v>
      </c>
      <c r="B6801" s="3">
        <v>87</v>
      </c>
      <c r="C6801" s="1">
        <v>88</v>
      </c>
      <c r="D6801" s="1">
        <v>1</v>
      </c>
      <c r="E6801" s="1">
        <v>11</v>
      </c>
      <c r="F6801" s="1">
        <v>0</v>
      </c>
      <c r="G6801">
        <f>VLOOKUP(C6801,reference!$A$1:$E$310,5,FALSE)</f>
        <v>5305013</v>
      </c>
      <c r="H6801" t="str">
        <f>VLOOKUP(C6801,reference!$A$1:$E$310,4,FALSE)</f>
        <v>MUTIS</v>
      </c>
      <c r="I6801" t="str">
        <f>VLOOKUP($D6801,reference!$G$1:$H$25,2,FALSE)</f>
        <v>Hutan lahan kering primer</v>
      </c>
      <c r="J6801" t="str">
        <f>VLOOKUP($E6801,reference!$G$1:$H$25,2,FALSE)</f>
        <v>Savanna / Padang rumput</v>
      </c>
      <c r="K6801" t="str">
        <f t="shared" si="106"/>
        <v>Non Irigasi</v>
      </c>
      <c r="L6801" t="s">
        <v>328</v>
      </c>
    </row>
    <row r="6802" spans="1:12" x14ac:dyDescent="0.25">
      <c r="A6802" s="1">
        <v>6801</v>
      </c>
      <c r="B6802" s="3">
        <v>24</v>
      </c>
      <c r="C6802" s="1">
        <v>85</v>
      </c>
      <c r="D6802" s="1">
        <v>1</v>
      </c>
      <c r="E6802" s="1">
        <v>11</v>
      </c>
      <c r="F6802" s="1">
        <v>0</v>
      </c>
      <c r="G6802">
        <f>VLOOKUP(C6802,reference!$A$1:$E$310,5,FALSE)</f>
        <v>5305010</v>
      </c>
      <c r="H6802" t="str">
        <f>VLOOKUP(C6802,reference!$A$1:$E$310,4,FALSE)</f>
        <v>MIOMAFFO BARAT</v>
      </c>
      <c r="I6802" t="str">
        <f>VLOOKUP($D6802,reference!$G$1:$H$25,2,FALSE)</f>
        <v>Hutan lahan kering primer</v>
      </c>
      <c r="J6802" t="str">
        <f>VLOOKUP($E6802,reference!$G$1:$H$25,2,FALSE)</f>
        <v>Savanna / Padang rumput</v>
      </c>
      <c r="K6802" t="str">
        <f t="shared" si="106"/>
        <v>Non Irigasi</v>
      </c>
      <c r="L6802" t="s">
        <v>328</v>
      </c>
    </row>
    <row r="6803" spans="1:12" x14ac:dyDescent="0.25">
      <c r="A6803" s="1">
        <v>6802</v>
      </c>
      <c r="B6803" s="3">
        <v>11</v>
      </c>
      <c r="C6803" s="1">
        <v>87</v>
      </c>
      <c r="D6803" s="1">
        <v>11</v>
      </c>
      <c r="E6803" s="1">
        <v>16</v>
      </c>
      <c r="F6803" s="1">
        <v>0</v>
      </c>
      <c r="G6803">
        <f>VLOOKUP(C6803,reference!$A$1:$E$310,5,FALSE)</f>
        <v>5305012</v>
      </c>
      <c r="H6803" t="str">
        <f>VLOOKUP(C6803,reference!$A$1:$E$310,4,FALSE)</f>
        <v>MUSI</v>
      </c>
      <c r="I6803" t="str">
        <f>VLOOKUP($D6803,reference!$G$1:$H$25,2,FALSE)</f>
        <v>Savanna / Padang rumput</v>
      </c>
      <c r="J6803" t="str">
        <f>VLOOKUP($E6803,reference!$G$1:$H$25,2,FALSE)</f>
        <v>Pemukiman</v>
      </c>
      <c r="K6803" t="str">
        <f t="shared" si="106"/>
        <v>Non Irigasi</v>
      </c>
      <c r="L6803" t="s">
        <v>327</v>
      </c>
    </row>
    <row r="6804" spans="1:12" x14ac:dyDescent="0.25">
      <c r="A6804" s="1">
        <v>6803</v>
      </c>
      <c r="B6804" s="3">
        <v>17</v>
      </c>
      <c r="C6804" s="1">
        <v>97</v>
      </c>
      <c r="D6804" s="1">
        <v>11</v>
      </c>
      <c r="E6804" s="1">
        <v>13</v>
      </c>
      <c r="F6804" s="1">
        <v>0</v>
      </c>
      <c r="G6804">
        <f>VLOOKUP(C6804,reference!$A$1:$E$310,5,FALSE)</f>
        <v>5305030</v>
      </c>
      <c r="H6804" t="str">
        <f>VLOOKUP(C6804,reference!$A$1:$E$310,4,FALSE)</f>
        <v>KOTA KEFAMENANU</v>
      </c>
      <c r="I6804" t="str">
        <f>VLOOKUP($D6804,reference!$G$1:$H$25,2,FALSE)</f>
        <v>Savanna / Padang rumput</v>
      </c>
      <c r="J6804" t="str">
        <f>VLOOKUP($E6804,reference!$G$1:$H$25,2,FALSE)</f>
        <v>Pertanian lahan kering  campur semak / kebun campur</v>
      </c>
      <c r="K6804" t="str">
        <f t="shared" si="106"/>
        <v>Non Irigasi</v>
      </c>
      <c r="L6804" t="s">
        <v>327</v>
      </c>
    </row>
    <row r="6805" spans="1:12" x14ac:dyDescent="0.25">
      <c r="A6805" s="1">
        <v>6804</v>
      </c>
      <c r="B6805" s="3">
        <v>1619</v>
      </c>
      <c r="C6805" s="1">
        <v>298</v>
      </c>
      <c r="D6805" s="1">
        <v>2</v>
      </c>
      <c r="E6805" s="1">
        <v>2</v>
      </c>
      <c r="F6805" s="1">
        <v>0</v>
      </c>
      <c r="G6805">
        <f>VLOOKUP(C6805,reference!$A$1:$E$310,5,FALSE)</f>
        <v>5321070</v>
      </c>
      <c r="H6805" t="str">
        <f>VLOOKUP(C6805,reference!$A$1:$E$310,4,FALSE)</f>
        <v>MALAKA TENGAH</v>
      </c>
      <c r="I6805" t="str">
        <f>VLOOKUP($D6805,reference!$G$1:$H$25,2,FALSE)</f>
        <v>Hutan lahan kering sekunder / bekas tebangan</v>
      </c>
      <c r="J6805" t="str">
        <f>VLOOKUP($E6805,reference!$G$1:$H$25,2,FALSE)</f>
        <v>Hutan lahan kering sekunder / bekas tebangan</v>
      </c>
      <c r="K6805" t="str">
        <f t="shared" si="106"/>
        <v>Non Irigasi</v>
      </c>
      <c r="L6805" t="s">
        <v>327</v>
      </c>
    </row>
    <row r="6806" spans="1:12" x14ac:dyDescent="0.25">
      <c r="A6806" s="1">
        <v>6805</v>
      </c>
      <c r="B6806" s="3">
        <v>1762</v>
      </c>
      <c r="C6806" s="1">
        <v>302</v>
      </c>
      <c r="D6806" s="1">
        <v>5</v>
      </c>
      <c r="E6806" s="1">
        <v>5</v>
      </c>
      <c r="F6806" s="1">
        <v>0</v>
      </c>
      <c r="G6806">
        <f>VLOOKUP(C6806,reference!$A$1:$E$310,5,FALSE)</f>
        <v>5321110</v>
      </c>
      <c r="H6806" t="str">
        <f>VLOOKUP(C6806,reference!$A$1:$E$310,4,FALSE)</f>
        <v>KOBALIMA</v>
      </c>
      <c r="I6806" t="str">
        <f>VLOOKUP($D6806,reference!$G$1:$H$25,2,FALSE)</f>
        <v>Hutan mangrove primer</v>
      </c>
      <c r="J6806" t="str">
        <f>VLOOKUP($E6806,reference!$G$1:$H$25,2,FALSE)</f>
        <v>Hutan mangrove primer</v>
      </c>
      <c r="K6806" t="str">
        <f t="shared" si="106"/>
        <v>Non Irigasi</v>
      </c>
      <c r="L6806" t="s">
        <v>327</v>
      </c>
    </row>
    <row r="6807" spans="1:12" x14ac:dyDescent="0.25">
      <c r="A6807" s="1">
        <v>6806</v>
      </c>
      <c r="B6807" s="3">
        <v>772</v>
      </c>
      <c r="C6807" s="1">
        <v>85</v>
      </c>
      <c r="D6807" s="1">
        <v>1</v>
      </c>
      <c r="E6807" s="1">
        <v>1</v>
      </c>
      <c r="F6807" s="1">
        <v>0</v>
      </c>
      <c r="G6807">
        <f>VLOOKUP(C6807,reference!$A$1:$E$310,5,FALSE)</f>
        <v>5305010</v>
      </c>
      <c r="H6807" t="str">
        <f>VLOOKUP(C6807,reference!$A$1:$E$310,4,FALSE)</f>
        <v>MIOMAFFO BARAT</v>
      </c>
      <c r="I6807" t="str">
        <f>VLOOKUP($D6807,reference!$G$1:$H$25,2,FALSE)</f>
        <v>Hutan lahan kering primer</v>
      </c>
      <c r="J6807" t="str">
        <f>VLOOKUP($E6807,reference!$G$1:$H$25,2,FALSE)</f>
        <v>Hutan lahan kering primer</v>
      </c>
      <c r="K6807" t="str">
        <f t="shared" si="106"/>
        <v>Non Irigasi</v>
      </c>
      <c r="L6807" t="s">
        <v>327</v>
      </c>
    </row>
    <row r="6808" spans="1:12" x14ac:dyDescent="0.25">
      <c r="A6808" s="1">
        <v>6807</v>
      </c>
      <c r="B6808" s="3">
        <v>3</v>
      </c>
      <c r="C6808" s="1">
        <v>93</v>
      </c>
      <c r="D6808" s="1">
        <v>11</v>
      </c>
      <c r="E6808" s="1">
        <v>2</v>
      </c>
      <c r="F6808" s="1">
        <v>0</v>
      </c>
      <c r="G6808">
        <f>VLOOKUP(C6808,reference!$A$1:$E$310,5,FALSE)</f>
        <v>5305024</v>
      </c>
      <c r="H6808" t="str">
        <f>VLOOKUP(C6808,reference!$A$1:$E$310,4,FALSE)</f>
        <v>BIKOMI NILULAT</v>
      </c>
      <c r="I6808" t="str">
        <f>VLOOKUP($D6808,reference!$G$1:$H$25,2,FALSE)</f>
        <v>Savanna / Padang rumput</v>
      </c>
      <c r="J6808" t="str">
        <f>VLOOKUP($E6808,reference!$G$1:$H$25,2,FALSE)</f>
        <v>Hutan lahan kering sekunder / bekas tebangan</v>
      </c>
      <c r="K6808" t="str">
        <f t="shared" si="106"/>
        <v>Non Irigasi</v>
      </c>
      <c r="L6808" t="s">
        <v>327</v>
      </c>
    </row>
    <row r="6809" spans="1:12" x14ac:dyDescent="0.25">
      <c r="A6809" s="1">
        <v>6808</v>
      </c>
      <c r="B6809" s="3">
        <v>20</v>
      </c>
      <c r="C6809" s="1">
        <v>302</v>
      </c>
      <c r="D6809" s="1">
        <v>13</v>
      </c>
      <c r="E6809" s="1">
        <v>5</v>
      </c>
      <c r="F6809" s="1">
        <v>0</v>
      </c>
      <c r="G6809">
        <f>VLOOKUP(C6809,reference!$A$1:$E$310,5,FALSE)</f>
        <v>5321110</v>
      </c>
      <c r="H6809" t="str">
        <f>VLOOKUP(C6809,reference!$A$1:$E$310,4,FALSE)</f>
        <v>KOBALIMA</v>
      </c>
      <c r="I6809" t="str">
        <f>VLOOKUP($D6809,reference!$G$1:$H$25,2,FALSE)</f>
        <v>Pertanian lahan kering  campur semak / kebun campur</v>
      </c>
      <c r="J6809" t="str">
        <f>VLOOKUP($E6809,reference!$G$1:$H$25,2,FALSE)</f>
        <v>Hutan mangrove primer</v>
      </c>
      <c r="K6809" t="str">
        <f t="shared" si="106"/>
        <v>Non Irigasi</v>
      </c>
      <c r="L6809" t="s">
        <v>327</v>
      </c>
    </row>
    <row r="6810" spans="1:12" x14ac:dyDescent="0.25">
      <c r="A6810" s="1">
        <v>6809</v>
      </c>
      <c r="B6810" s="3">
        <v>12</v>
      </c>
      <c r="C6810" s="1">
        <v>302</v>
      </c>
      <c r="D6810" s="1">
        <v>12</v>
      </c>
      <c r="E6810" s="1">
        <v>15</v>
      </c>
      <c r="F6810" s="1">
        <v>0</v>
      </c>
      <c r="G6810">
        <f>VLOOKUP(C6810,reference!$A$1:$E$310,5,FALSE)</f>
        <v>5321110</v>
      </c>
      <c r="H6810" t="str">
        <f>VLOOKUP(C6810,reference!$A$1:$E$310,4,FALSE)</f>
        <v>KOBALIMA</v>
      </c>
      <c r="I6810" t="str">
        <f>VLOOKUP($D6810,reference!$G$1:$H$25,2,FALSE)</f>
        <v>Pertanian lahan kering</v>
      </c>
      <c r="J6810" t="str">
        <f>VLOOKUP($E6810,reference!$G$1:$H$25,2,FALSE)</f>
        <v>Tambak</v>
      </c>
      <c r="K6810" t="str">
        <f t="shared" si="106"/>
        <v>Non Irigasi</v>
      </c>
      <c r="L6810" t="s">
        <v>327</v>
      </c>
    </row>
    <row r="6811" spans="1:12" x14ac:dyDescent="0.25">
      <c r="A6811" s="1">
        <v>6810</v>
      </c>
      <c r="B6811" s="3">
        <v>95</v>
      </c>
      <c r="C6811" s="1">
        <v>256</v>
      </c>
      <c r="D6811" s="1">
        <v>12</v>
      </c>
      <c r="E6811" s="1">
        <v>11</v>
      </c>
      <c r="F6811" s="1">
        <v>0</v>
      </c>
      <c r="G6811">
        <f>VLOOKUP(C6811,reference!$A$1:$E$310,5,FALSE)</f>
        <v>5316020</v>
      </c>
      <c r="H6811" t="str">
        <f>VLOOKUP(C6811,reference!$A$1:$E$310,4,FALSE)</f>
        <v>UMBU RATU NGGAY BARAT</v>
      </c>
      <c r="I6811" t="str">
        <f>VLOOKUP($D6811,reference!$G$1:$H$25,2,FALSE)</f>
        <v>Pertanian lahan kering</v>
      </c>
      <c r="J6811" t="str">
        <f>VLOOKUP($E6811,reference!$G$1:$H$25,2,FALSE)</f>
        <v>Savanna / Padang rumput</v>
      </c>
      <c r="K6811" t="str">
        <f t="shared" si="106"/>
        <v>Non Irigasi</v>
      </c>
      <c r="L6811" t="s">
        <v>327</v>
      </c>
    </row>
    <row r="6812" spans="1:12" x14ac:dyDescent="0.25">
      <c r="A6812" s="1">
        <v>6811</v>
      </c>
      <c r="B6812" s="3">
        <v>187</v>
      </c>
      <c r="C6812" s="1">
        <v>91</v>
      </c>
      <c r="D6812" s="1">
        <v>11</v>
      </c>
      <c r="E6812" s="1">
        <v>16</v>
      </c>
      <c r="F6812" s="1">
        <v>0</v>
      </c>
      <c r="G6812">
        <f>VLOOKUP(C6812,reference!$A$1:$E$310,5,FALSE)</f>
        <v>5305022</v>
      </c>
      <c r="H6812" t="str">
        <f>VLOOKUP(C6812,reference!$A$1:$E$310,4,FALSE)</f>
        <v>BIKOMI SELATAN</v>
      </c>
      <c r="I6812" t="str">
        <f>VLOOKUP($D6812,reference!$G$1:$H$25,2,FALSE)</f>
        <v>Savanna / Padang rumput</v>
      </c>
      <c r="J6812" t="str">
        <f>VLOOKUP($E6812,reference!$G$1:$H$25,2,FALSE)</f>
        <v>Pemukiman</v>
      </c>
      <c r="K6812" t="str">
        <f t="shared" si="106"/>
        <v>Non Irigasi</v>
      </c>
      <c r="L6812" t="s">
        <v>327</v>
      </c>
    </row>
    <row r="6813" spans="1:12" x14ac:dyDescent="0.25">
      <c r="A6813" s="1">
        <v>6812</v>
      </c>
      <c r="B6813" s="3">
        <v>25</v>
      </c>
      <c r="C6813" s="1">
        <v>297</v>
      </c>
      <c r="D6813" s="1">
        <v>2</v>
      </c>
      <c r="E6813" s="1">
        <v>20</v>
      </c>
      <c r="F6813" s="1">
        <v>0</v>
      </c>
      <c r="G6813">
        <f>VLOOKUP(C6813,reference!$A$1:$E$310,5,FALSE)</f>
        <v>5321060</v>
      </c>
      <c r="H6813" t="str">
        <f>VLOOKUP(C6813,reference!$A$1:$E$310,4,FALSE)</f>
        <v>SASITA MEAN</v>
      </c>
      <c r="I6813" t="str">
        <f>VLOOKUP($D6813,reference!$G$1:$H$25,2,FALSE)</f>
        <v>Hutan lahan kering sekunder / bekas tebangan</v>
      </c>
      <c r="J6813" t="str">
        <f>VLOOKUP($E6813,reference!$G$1:$H$25,2,FALSE)</f>
        <v>Tubuh air</v>
      </c>
      <c r="K6813" t="str">
        <f t="shared" si="106"/>
        <v>Non Irigasi</v>
      </c>
      <c r="L6813" t="s">
        <v>328</v>
      </c>
    </row>
    <row r="6814" spans="1:12" x14ac:dyDescent="0.25">
      <c r="A6814" s="1">
        <v>6813</v>
      </c>
      <c r="B6814" s="3">
        <v>197</v>
      </c>
      <c r="C6814" s="1">
        <v>299</v>
      </c>
      <c r="D6814" s="1">
        <v>13</v>
      </c>
      <c r="E6814" s="1">
        <v>12</v>
      </c>
      <c r="F6814" s="1">
        <v>0</v>
      </c>
      <c r="G6814">
        <f>VLOOKUP(C6814,reference!$A$1:$E$310,5,FALSE)</f>
        <v>5321080</v>
      </c>
      <c r="H6814" t="str">
        <f>VLOOKUP(C6814,reference!$A$1:$E$310,4,FALSE)</f>
        <v>BOTIN LEOBELE</v>
      </c>
      <c r="I6814" t="str">
        <f>VLOOKUP($D6814,reference!$G$1:$H$25,2,FALSE)</f>
        <v>Pertanian lahan kering  campur semak / kebun campur</v>
      </c>
      <c r="J6814" t="str">
        <f>VLOOKUP($E6814,reference!$G$1:$H$25,2,FALSE)</f>
        <v>Pertanian lahan kering</v>
      </c>
      <c r="K6814" t="str">
        <f t="shared" si="106"/>
        <v>Non Irigasi</v>
      </c>
      <c r="L6814" t="s">
        <v>327</v>
      </c>
    </row>
    <row r="6815" spans="1:12" x14ac:dyDescent="0.25">
      <c r="A6815" s="1">
        <v>6814</v>
      </c>
      <c r="B6815" s="3">
        <v>243</v>
      </c>
      <c r="C6815" s="1">
        <v>302</v>
      </c>
      <c r="D6815" s="1">
        <v>12</v>
      </c>
      <c r="E6815" s="1">
        <v>12</v>
      </c>
      <c r="F6815" s="1">
        <v>0</v>
      </c>
      <c r="G6815">
        <f>VLOOKUP(C6815,reference!$A$1:$E$310,5,FALSE)</f>
        <v>5321110</v>
      </c>
      <c r="H6815" t="str">
        <f>VLOOKUP(C6815,reference!$A$1:$E$310,4,FALSE)</f>
        <v>KOBALIMA</v>
      </c>
      <c r="I6815" t="str">
        <f>VLOOKUP($D6815,reference!$G$1:$H$25,2,FALSE)</f>
        <v>Pertanian lahan kering</v>
      </c>
      <c r="J6815" t="str">
        <f>VLOOKUP($E6815,reference!$G$1:$H$25,2,FALSE)</f>
        <v>Pertanian lahan kering</v>
      </c>
      <c r="K6815" t="str">
        <f t="shared" si="106"/>
        <v>Non Irigasi</v>
      </c>
      <c r="L6815" t="s">
        <v>327</v>
      </c>
    </row>
    <row r="6816" spans="1:12" x14ac:dyDescent="0.25">
      <c r="A6816" s="1">
        <v>6815</v>
      </c>
      <c r="B6816" s="3">
        <v>4</v>
      </c>
      <c r="C6816" s="1">
        <v>258</v>
      </c>
      <c r="D6816" s="1">
        <v>12</v>
      </c>
      <c r="E6816" s="1">
        <v>14</v>
      </c>
      <c r="F6816" s="1">
        <v>0</v>
      </c>
      <c r="G6816">
        <f>VLOOKUP(C6816,reference!$A$1:$E$310,5,FALSE)</f>
        <v>5316040</v>
      </c>
      <c r="H6816" t="str">
        <f>VLOOKUP(C6816,reference!$A$1:$E$310,4,FALSE)</f>
        <v>MAMBORO</v>
      </c>
      <c r="I6816" t="str">
        <f>VLOOKUP($D6816,reference!$G$1:$H$25,2,FALSE)</f>
        <v>Pertanian lahan kering</v>
      </c>
      <c r="J6816" t="str">
        <f>VLOOKUP($E6816,reference!$G$1:$H$25,2,FALSE)</f>
        <v>Sawah</v>
      </c>
      <c r="K6816" t="str">
        <f t="shared" si="106"/>
        <v>Non Irigasi</v>
      </c>
      <c r="L6816" t="s">
        <v>327</v>
      </c>
    </row>
    <row r="6817" spans="1:12" x14ac:dyDescent="0.25">
      <c r="A6817" s="1">
        <v>6816</v>
      </c>
      <c r="B6817" s="3">
        <v>193</v>
      </c>
      <c r="C6817" s="1">
        <v>256</v>
      </c>
      <c r="D6817" s="1">
        <v>12</v>
      </c>
      <c r="E6817" s="1">
        <v>14</v>
      </c>
      <c r="F6817" s="1">
        <v>0</v>
      </c>
      <c r="G6817">
        <f>VLOOKUP(C6817,reference!$A$1:$E$310,5,FALSE)</f>
        <v>5316020</v>
      </c>
      <c r="H6817" t="str">
        <f>VLOOKUP(C6817,reference!$A$1:$E$310,4,FALSE)</f>
        <v>UMBU RATU NGGAY BARAT</v>
      </c>
      <c r="I6817" t="str">
        <f>VLOOKUP($D6817,reference!$G$1:$H$25,2,FALSE)</f>
        <v>Pertanian lahan kering</v>
      </c>
      <c r="J6817" t="str">
        <f>VLOOKUP($E6817,reference!$G$1:$H$25,2,FALSE)</f>
        <v>Sawah</v>
      </c>
      <c r="K6817" t="str">
        <f t="shared" si="106"/>
        <v>Non Irigasi</v>
      </c>
      <c r="L6817" t="s">
        <v>327</v>
      </c>
    </row>
    <row r="6818" spans="1:12" x14ac:dyDescent="0.25">
      <c r="A6818" s="1">
        <v>6817</v>
      </c>
      <c r="B6818" s="3">
        <v>12</v>
      </c>
      <c r="C6818" s="1">
        <v>256</v>
      </c>
      <c r="D6818" s="1">
        <v>2</v>
      </c>
      <c r="E6818" s="1">
        <v>12</v>
      </c>
      <c r="F6818" s="1">
        <v>0</v>
      </c>
      <c r="G6818">
        <f>VLOOKUP(C6818,reference!$A$1:$E$310,5,FALSE)</f>
        <v>5316020</v>
      </c>
      <c r="H6818" t="str">
        <f>VLOOKUP(C6818,reference!$A$1:$E$310,4,FALSE)</f>
        <v>UMBU RATU NGGAY BARAT</v>
      </c>
      <c r="I6818" t="str">
        <f>VLOOKUP($D6818,reference!$G$1:$H$25,2,FALSE)</f>
        <v>Hutan lahan kering sekunder / bekas tebangan</v>
      </c>
      <c r="J6818" t="str">
        <f>VLOOKUP($E6818,reference!$G$1:$H$25,2,FALSE)</f>
        <v>Pertanian lahan kering</v>
      </c>
      <c r="K6818" t="str">
        <f t="shared" si="106"/>
        <v>Non Irigasi</v>
      </c>
      <c r="L6818" t="s">
        <v>328</v>
      </c>
    </row>
    <row r="6819" spans="1:12" x14ac:dyDescent="0.25">
      <c r="A6819" s="1">
        <v>6818</v>
      </c>
      <c r="B6819" s="3">
        <v>111</v>
      </c>
      <c r="C6819" s="1">
        <v>85</v>
      </c>
      <c r="D6819" s="1">
        <v>9</v>
      </c>
      <c r="E6819" s="1">
        <v>2</v>
      </c>
      <c r="F6819" s="1">
        <v>0</v>
      </c>
      <c r="G6819">
        <f>VLOOKUP(C6819,reference!$A$1:$E$310,5,FALSE)</f>
        <v>5305010</v>
      </c>
      <c r="H6819" t="str">
        <f>VLOOKUP(C6819,reference!$A$1:$E$310,4,FALSE)</f>
        <v>MIOMAFFO BARAT</v>
      </c>
      <c r="I6819" t="str">
        <f>VLOOKUP($D6819,reference!$G$1:$H$25,2,FALSE)</f>
        <v>Semak belukar</v>
      </c>
      <c r="J6819" t="str">
        <f>VLOOKUP($E6819,reference!$G$1:$H$25,2,FALSE)</f>
        <v>Hutan lahan kering sekunder / bekas tebangan</v>
      </c>
      <c r="K6819" t="str">
        <f t="shared" si="106"/>
        <v>Non Irigasi</v>
      </c>
      <c r="L6819" t="s">
        <v>327</v>
      </c>
    </row>
    <row r="6820" spans="1:12" x14ac:dyDescent="0.25">
      <c r="A6820" s="1">
        <v>6819</v>
      </c>
      <c r="B6820" s="3">
        <v>92</v>
      </c>
      <c r="C6820" s="1">
        <v>28</v>
      </c>
      <c r="D6820" s="1">
        <v>12</v>
      </c>
      <c r="E6820" s="1">
        <v>16</v>
      </c>
      <c r="F6820" s="1">
        <v>0</v>
      </c>
      <c r="G6820">
        <f>VLOOKUP(C6820,reference!$A$1:$E$310,5,FALSE)</f>
        <v>5302081</v>
      </c>
      <c r="H6820" t="str">
        <f>VLOOKUP(C6820,reference!$A$1:$E$310,4,FALSE)</f>
        <v>KANATANG</v>
      </c>
      <c r="I6820" t="str">
        <f>VLOOKUP($D6820,reference!$G$1:$H$25,2,FALSE)</f>
        <v>Pertanian lahan kering</v>
      </c>
      <c r="J6820" t="str">
        <f>VLOOKUP($E6820,reference!$G$1:$H$25,2,FALSE)</f>
        <v>Pemukiman</v>
      </c>
      <c r="K6820" t="str">
        <f t="shared" si="106"/>
        <v>Non Irigasi</v>
      </c>
      <c r="L6820" t="s">
        <v>327</v>
      </c>
    </row>
    <row r="6821" spans="1:12" x14ac:dyDescent="0.25">
      <c r="A6821" s="1">
        <v>6820</v>
      </c>
      <c r="B6821" s="3">
        <v>105</v>
      </c>
      <c r="C6821" s="1">
        <v>50</v>
      </c>
      <c r="D6821" s="1">
        <v>13</v>
      </c>
      <c r="E6821" s="1">
        <v>11</v>
      </c>
      <c r="F6821" s="1">
        <v>0</v>
      </c>
      <c r="G6821">
        <f>VLOOKUP(C6821,reference!$A$1:$E$310,5,FALSE)</f>
        <v>5303190</v>
      </c>
      <c r="H6821" t="str">
        <f>VLOOKUP(C6821,reference!$A$1:$E$310,4,FALSE)</f>
        <v>AMFOANG UTARA</v>
      </c>
      <c r="I6821" t="str">
        <f>VLOOKUP($D6821,reference!$G$1:$H$25,2,FALSE)</f>
        <v>Pertanian lahan kering  campur semak / kebun campur</v>
      </c>
      <c r="J6821" t="str">
        <f>VLOOKUP($E6821,reference!$G$1:$H$25,2,FALSE)</f>
        <v>Savanna / Padang rumput</v>
      </c>
      <c r="K6821" t="str">
        <f t="shared" si="106"/>
        <v>Non Irigasi</v>
      </c>
      <c r="L6821" t="s">
        <v>327</v>
      </c>
    </row>
    <row r="6822" spans="1:12" x14ac:dyDescent="0.25">
      <c r="A6822" s="1">
        <v>6821</v>
      </c>
      <c r="B6822" s="3">
        <v>49</v>
      </c>
      <c r="C6822" s="1">
        <v>302</v>
      </c>
      <c r="D6822" s="1">
        <v>5</v>
      </c>
      <c r="E6822" s="1">
        <v>15</v>
      </c>
      <c r="F6822" s="1">
        <v>0</v>
      </c>
      <c r="G6822">
        <f>VLOOKUP(C6822,reference!$A$1:$E$310,5,FALSE)</f>
        <v>5321110</v>
      </c>
      <c r="H6822" t="str">
        <f>VLOOKUP(C6822,reference!$A$1:$E$310,4,FALSE)</f>
        <v>KOBALIMA</v>
      </c>
      <c r="I6822" t="str">
        <f>VLOOKUP($D6822,reference!$G$1:$H$25,2,FALSE)</f>
        <v>Hutan mangrove primer</v>
      </c>
      <c r="J6822" t="str">
        <f>VLOOKUP($E6822,reference!$G$1:$H$25,2,FALSE)</f>
        <v>Tambak</v>
      </c>
      <c r="K6822" t="str">
        <f t="shared" si="106"/>
        <v>Non Irigasi</v>
      </c>
      <c r="L6822" t="s">
        <v>328</v>
      </c>
    </row>
    <row r="6823" spans="1:12" x14ac:dyDescent="0.25">
      <c r="A6823" s="1">
        <v>6822</v>
      </c>
      <c r="B6823" s="3">
        <v>1</v>
      </c>
      <c r="C6823" s="1">
        <v>302</v>
      </c>
      <c r="D6823" s="1">
        <v>16</v>
      </c>
      <c r="E6823" s="1">
        <v>15</v>
      </c>
      <c r="F6823" s="1">
        <v>0</v>
      </c>
      <c r="G6823">
        <f>VLOOKUP(C6823,reference!$A$1:$E$310,5,FALSE)</f>
        <v>5321110</v>
      </c>
      <c r="H6823" t="str">
        <f>VLOOKUP(C6823,reference!$A$1:$E$310,4,FALSE)</f>
        <v>KOBALIMA</v>
      </c>
      <c r="I6823" t="str">
        <f>VLOOKUP($D6823,reference!$G$1:$H$25,2,FALSE)</f>
        <v>Pemukiman</v>
      </c>
      <c r="J6823" t="str">
        <f>VLOOKUP($E6823,reference!$G$1:$H$25,2,FALSE)</f>
        <v>Tambak</v>
      </c>
      <c r="K6823" t="str">
        <f t="shared" si="106"/>
        <v>Non Irigasi</v>
      </c>
      <c r="L6823" t="s">
        <v>327</v>
      </c>
    </row>
    <row r="6824" spans="1:12" x14ac:dyDescent="0.25">
      <c r="A6824" s="1">
        <v>6823</v>
      </c>
      <c r="B6824" s="3">
        <v>1</v>
      </c>
      <c r="C6824" s="1">
        <v>256</v>
      </c>
      <c r="D6824" s="1">
        <v>12</v>
      </c>
      <c r="E6824" s="1">
        <v>9</v>
      </c>
      <c r="F6824" s="1">
        <v>0</v>
      </c>
      <c r="G6824">
        <f>VLOOKUP(C6824,reference!$A$1:$E$310,5,FALSE)</f>
        <v>5316020</v>
      </c>
      <c r="H6824" t="str">
        <f>VLOOKUP(C6824,reference!$A$1:$E$310,4,FALSE)</f>
        <v>UMBU RATU NGGAY BARAT</v>
      </c>
      <c r="I6824" t="str">
        <f>VLOOKUP($D6824,reference!$G$1:$H$25,2,FALSE)</f>
        <v>Pertanian lahan kering</v>
      </c>
      <c r="J6824" t="str">
        <f>VLOOKUP($E6824,reference!$G$1:$H$25,2,FALSE)</f>
        <v>Semak belukar</v>
      </c>
      <c r="K6824" t="str">
        <f t="shared" si="106"/>
        <v>Non Irigasi</v>
      </c>
      <c r="L6824" t="s">
        <v>327</v>
      </c>
    </row>
    <row r="6825" spans="1:12" x14ac:dyDescent="0.25">
      <c r="A6825" s="1">
        <v>6824</v>
      </c>
      <c r="B6825" s="3">
        <v>47</v>
      </c>
      <c r="C6825" s="1">
        <v>256</v>
      </c>
      <c r="D6825" s="1">
        <v>12</v>
      </c>
      <c r="E6825" s="1">
        <v>12</v>
      </c>
      <c r="F6825" s="1">
        <v>0</v>
      </c>
      <c r="G6825">
        <f>VLOOKUP(C6825,reference!$A$1:$E$310,5,FALSE)</f>
        <v>5316020</v>
      </c>
      <c r="H6825" t="str">
        <f>VLOOKUP(C6825,reference!$A$1:$E$310,4,FALSE)</f>
        <v>UMBU RATU NGGAY BARAT</v>
      </c>
      <c r="I6825" t="str">
        <f>VLOOKUP($D6825,reference!$G$1:$H$25,2,FALSE)</f>
        <v>Pertanian lahan kering</v>
      </c>
      <c r="J6825" t="str">
        <f>VLOOKUP($E6825,reference!$G$1:$H$25,2,FALSE)</f>
        <v>Pertanian lahan kering</v>
      </c>
      <c r="K6825" t="str">
        <f t="shared" si="106"/>
        <v>Non Irigasi</v>
      </c>
      <c r="L6825" t="s">
        <v>327</v>
      </c>
    </row>
    <row r="6826" spans="1:12" x14ac:dyDescent="0.25">
      <c r="A6826" s="1">
        <v>6825</v>
      </c>
      <c r="B6826" s="3">
        <v>15</v>
      </c>
      <c r="C6826" s="1">
        <v>50</v>
      </c>
      <c r="D6826" s="1">
        <v>13</v>
      </c>
      <c r="E6826" s="1">
        <v>2</v>
      </c>
      <c r="F6826" s="1">
        <v>0</v>
      </c>
      <c r="G6826">
        <f>VLOOKUP(C6826,reference!$A$1:$E$310,5,FALSE)</f>
        <v>5303190</v>
      </c>
      <c r="H6826" t="str">
        <f>VLOOKUP(C6826,reference!$A$1:$E$310,4,FALSE)</f>
        <v>AMFOANG UTARA</v>
      </c>
      <c r="I6826" t="str">
        <f>VLOOKUP($D6826,reference!$G$1:$H$25,2,FALSE)</f>
        <v>Pertanian lahan kering  campur semak / kebun campur</v>
      </c>
      <c r="J6826" t="str">
        <f>VLOOKUP($E6826,reference!$G$1:$H$25,2,FALSE)</f>
        <v>Hutan lahan kering sekunder / bekas tebangan</v>
      </c>
      <c r="K6826" t="str">
        <f t="shared" si="106"/>
        <v>Non Irigasi</v>
      </c>
      <c r="L6826" t="s">
        <v>327</v>
      </c>
    </row>
    <row r="6827" spans="1:12" x14ac:dyDescent="0.25">
      <c r="A6827" s="1">
        <v>6826</v>
      </c>
      <c r="B6827" s="3">
        <v>168</v>
      </c>
      <c r="C6827" s="1">
        <v>54</v>
      </c>
      <c r="D6827" s="1">
        <v>9</v>
      </c>
      <c r="E6827" s="1">
        <v>20</v>
      </c>
      <c r="F6827" s="1">
        <v>0</v>
      </c>
      <c r="G6827">
        <f>VLOOKUP(C6827,reference!$A$1:$E$310,5,FALSE)</f>
        <v>5304011</v>
      </c>
      <c r="H6827" t="str">
        <f>VLOOKUP(C6827,reference!$A$1:$E$310,4,FALSE)</f>
        <v>FATUMNASI</v>
      </c>
      <c r="I6827" t="str">
        <f>VLOOKUP($D6827,reference!$G$1:$H$25,2,FALSE)</f>
        <v>Semak belukar</v>
      </c>
      <c r="J6827" t="str">
        <f>VLOOKUP($E6827,reference!$G$1:$H$25,2,FALSE)</f>
        <v>Tubuh air</v>
      </c>
      <c r="K6827" t="str">
        <f t="shared" si="106"/>
        <v>Non Irigasi</v>
      </c>
      <c r="L6827" t="s">
        <v>327</v>
      </c>
    </row>
    <row r="6828" spans="1:12" x14ac:dyDescent="0.25">
      <c r="A6828" s="1">
        <v>6827</v>
      </c>
      <c r="B6828" s="3">
        <v>394</v>
      </c>
      <c r="C6828" s="1">
        <v>54</v>
      </c>
      <c r="D6828" s="1">
        <v>9</v>
      </c>
      <c r="E6828" s="1">
        <v>9</v>
      </c>
      <c r="F6828" s="1">
        <v>0</v>
      </c>
      <c r="G6828">
        <f>VLOOKUP(C6828,reference!$A$1:$E$310,5,FALSE)</f>
        <v>5304011</v>
      </c>
      <c r="H6828" t="str">
        <f>VLOOKUP(C6828,reference!$A$1:$E$310,4,FALSE)</f>
        <v>FATUMNASI</v>
      </c>
      <c r="I6828" t="str">
        <f>VLOOKUP($D6828,reference!$G$1:$H$25,2,FALSE)</f>
        <v>Semak belukar</v>
      </c>
      <c r="J6828" t="str">
        <f>VLOOKUP($E6828,reference!$G$1:$H$25,2,FALSE)</f>
        <v>Semak belukar</v>
      </c>
      <c r="K6828" t="str">
        <f t="shared" si="106"/>
        <v>Non Irigasi</v>
      </c>
      <c r="L6828" t="s">
        <v>327</v>
      </c>
    </row>
    <row r="6829" spans="1:12" x14ac:dyDescent="0.25">
      <c r="A6829" s="1">
        <v>6828</v>
      </c>
      <c r="B6829" s="3">
        <v>4</v>
      </c>
      <c r="C6829" s="1">
        <v>256</v>
      </c>
      <c r="D6829" s="1">
        <v>13</v>
      </c>
      <c r="E6829" s="1">
        <v>12</v>
      </c>
      <c r="F6829" s="1">
        <v>0</v>
      </c>
      <c r="G6829">
        <f>VLOOKUP(C6829,reference!$A$1:$E$310,5,FALSE)</f>
        <v>5316020</v>
      </c>
      <c r="H6829" t="str">
        <f>VLOOKUP(C6829,reference!$A$1:$E$310,4,FALSE)</f>
        <v>UMBU RATU NGGAY BARAT</v>
      </c>
      <c r="I6829" t="str">
        <f>VLOOKUP($D6829,reference!$G$1:$H$25,2,FALSE)</f>
        <v>Pertanian lahan kering  campur semak / kebun campur</v>
      </c>
      <c r="J6829" t="str">
        <f>VLOOKUP($E6829,reference!$G$1:$H$25,2,FALSE)</f>
        <v>Pertanian lahan kering</v>
      </c>
      <c r="K6829" t="str">
        <f t="shared" si="106"/>
        <v>Non Irigasi</v>
      </c>
      <c r="L6829" t="s">
        <v>327</v>
      </c>
    </row>
    <row r="6830" spans="1:12" x14ac:dyDescent="0.25">
      <c r="A6830" s="1">
        <v>6829</v>
      </c>
      <c r="B6830" s="3">
        <v>238</v>
      </c>
      <c r="C6830" s="1">
        <v>54</v>
      </c>
      <c r="D6830" s="1">
        <v>9</v>
      </c>
      <c r="E6830" s="1">
        <v>11</v>
      </c>
      <c r="F6830" s="1">
        <v>0</v>
      </c>
      <c r="G6830">
        <f>VLOOKUP(C6830,reference!$A$1:$E$310,5,FALSE)</f>
        <v>5304011</v>
      </c>
      <c r="H6830" t="str">
        <f>VLOOKUP(C6830,reference!$A$1:$E$310,4,FALSE)</f>
        <v>FATUMNASI</v>
      </c>
      <c r="I6830" t="str">
        <f>VLOOKUP($D6830,reference!$G$1:$H$25,2,FALSE)</f>
        <v>Semak belukar</v>
      </c>
      <c r="J6830" t="str">
        <f>VLOOKUP($E6830,reference!$G$1:$H$25,2,FALSE)</f>
        <v>Savanna / Padang rumput</v>
      </c>
      <c r="K6830" t="str">
        <f t="shared" si="106"/>
        <v>Non Irigasi</v>
      </c>
      <c r="L6830" t="s">
        <v>327</v>
      </c>
    </row>
    <row r="6831" spans="1:12" x14ac:dyDescent="0.25">
      <c r="A6831" s="1">
        <v>6830</v>
      </c>
      <c r="B6831" s="3">
        <v>2342</v>
      </c>
      <c r="C6831" s="1">
        <v>264</v>
      </c>
      <c r="D6831" s="1">
        <v>13</v>
      </c>
      <c r="E6831" s="1">
        <v>14</v>
      </c>
      <c r="F6831" s="1">
        <v>0</v>
      </c>
      <c r="G6831">
        <f>VLOOKUP(C6831,reference!$A$1:$E$310,5,FALSE)</f>
        <v>5317050</v>
      </c>
      <c r="H6831" t="str">
        <f>VLOOKUP(C6831,reference!$A$1:$E$310,4,FALSE)</f>
        <v>WEWEWA BARAT</v>
      </c>
      <c r="I6831" t="str">
        <f>VLOOKUP($D6831,reference!$G$1:$H$25,2,FALSE)</f>
        <v>Pertanian lahan kering  campur semak / kebun campur</v>
      </c>
      <c r="J6831" t="str">
        <f>VLOOKUP($E6831,reference!$G$1:$H$25,2,FALSE)</f>
        <v>Sawah</v>
      </c>
      <c r="K6831" t="str">
        <f t="shared" si="106"/>
        <v>Non Irigasi</v>
      </c>
      <c r="L6831" t="s">
        <v>327</v>
      </c>
    </row>
    <row r="6832" spans="1:12" x14ac:dyDescent="0.25">
      <c r="A6832" s="1">
        <v>6831</v>
      </c>
      <c r="B6832" s="3">
        <v>217</v>
      </c>
      <c r="C6832" s="1">
        <v>267</v>
      </c>
      <c r="D6832" s="1">
        <v>13</v>
      </c>
      <c r="E6832" s="1">
        <v>16</v>
      </c>
      <c r="F6832" s="1">
        <v>0</v>
      </c>
      <c r="G6832">
        <f>VLOOKUP(C6832,reference!$A$1:$E$310,5,FALSE)</f>
        <v>5317070</v>
      </c>
      <c r="H6832" t="str">
        <f>VLOOKUP(C6832,reference!$A$1:$E$310,4,FALSE)</f>
        <v>WEWEWA UTARA</v>
      </c>
      <c r="I6832" t="str">
        <f>VLOOKUP($D6832,reference!$G$1:$H$25,2,FALSE)</f>
        <v>Pertanian lahan kering  campur semak / kebun campur</v>
      </c>
      <c r="J6832" t="str">
        <f>VLOOKUP($E6832,reference!$G$1:$H$25,2,FALSE)</f>
        <v>Pemukiman</v>
      </c>
      <c r="K6832" t="str">
        <f t="shared" si="106"/>
        <v>Non Irigasi</v>
      </c>
      <c r="L6832" t="s">
        <v>327</v>
      </c>
    </row>
    <row r="6833" spans="1:12" x14ac:dyDescent="0.25">
      <c r="A6833" s="1">
        <v>6832</v>
      </c>
      <c r="B6833" s="3">
        <v>1</v>
      </c>
      <c r="C6833" s="1">
        <v>256</v>
      </c>
      <c r="D6833" s="1">
        <v>9</v>
      </c>
      <c r="E6833" s="1">
        <v>14</v>
      </c>
      <c r="F6833" s="1">
        <v>0</v>
      </c>
      <c r="G6833">
        <f>VLOOKUP(C6833,reference!$A$1:$E$310,5,FALSE)</f>
        <v>5316020</v>
      </c>
      <c r="H6833" t="str">
        <f>VLOOKUP(C6833,reference!$A$1:$E$310,4,FALSE)</f>
        <v>UMBU RATU NGGAY BARAT</v>
      </c>
      <c r="I6833" t="str">
        <f>VLOOKUP($D6833,reference!$G$1:$H$25,2,FALSE)</f>
        <v>Semak belukar</v>
      </c>
      <c r="J6833" t="str">
        <f>VLOOKUP($E6833,reference!$G$1:$H$25,2,FALSE)</f>
        <v>Sawah</v>
      </c>
      <c r="K6833" t="str">
        <f t="shared" si="106"/>
        <v>Non Irigasi</v>
      </c>
      <c r="L6833" t="s">
        <v>327</v>
      </c>
    </row>
    <row r="6834" spans="1:12" x14ac:dyDescent="0.25">
      <c r="A6834" s="1">
        <v>6833</v>
      </c>
      <c r="B6834" s="3">
        <v>292</v>
      </c>
      <c r="C6834" s="1">
        <v>54</v>
      </c>
      <c r="D6834" s="1">
        <v>9</v>
      </c>
      <c r="E6834" s="1">
        <v>2</v>
      </c>
      <c r="F6834" s="1">
        <v>0</v>
      </c>
      <c r="G6834">
        <f>VLOOKUP(C6834,reference!$A$1:$E$310,5,FALSE)</f>
        <v>5304011</v>
      </c>
      <c r="H6834" t="str">
        <f>VLOOKUP(C6834,reference!$A$1:$E$310,4,FALSE)</f>
        <v>FATUMNASI</v>
      </c>
      <c r="I6834" t="str">
        <f>VLOOKUP($D6834,reference!$G$1:$H$25,2,FALSE)</f>
        <v>Semak belukar</v>
      </c>
      <c r="J6834" t="str">
        <f>VLOOKUP($E6834,reference!$G$1:$H$25,2,FALSE)</f>
        <v>Hutan lahan kering sekunder / bekas tebangan</v>
      </c>
      <c r="K6834" t="str">
        <f t="shared" si="106"/>
        <v>Non Irigasi</v>
      </c>
      <c r="L6834" t="s">
        <v>327</v>
      </c>
    </row>
    <row r="6835" spans="1:12" x14ac:dyDescent="0.25">
      <c r="A6835" s="1">
        <v>6834</v>
      </c>
      <c r="B6835" s="3">
        <v>309</v>
      </c>
      <c r="C6835" s="1">
        <v>256</v>
      </c>
      <c r="D6835" s="1">
        <v>12</v>
      </c>
      <c r="E6835" s="1">
        <v>2</v>
      </c>
      <c r="F6835" s="1">
        <v>0</v>
      </c>
      <c r="G6835">
        <f>VLOOKUP(C6835,reference!$A$1:$E$310,5,FALSE)</f>
        <v>5316020</v>
      </c>
      <c r="H6835" t="str">
        <f>VLOOKUP(C6835,reference!$A$1:$E$310,4,FALSE)</f>
        <v>UMBU RATU NGGAY BARAT</v>
      </c>
      <c r="I6835" t="str">
        <f>VLOOKUP($D6835,reference!$G$1:$H$25,2,FALSE)</f>
        <v>Pertanian lahan kering</v>
      </c>
      <c r="J6835" t="str">
        <f>VLOOKUP($E6835,reference!$G$1:$H$25,2,FALSE)</f>
        <v>Hutan lahan kering sekunder / bekas tebangan</v>
      </c>
      <c r="K6835" t="str">
        <f t="shared" si="106"/>
        <v>Non Irigasi</v>
      </c>
      <c r="L6835" t="s">
        <v>327</v>
      </c>
    </row>
    <row r="6836" spans="1:12" x14ac:dyDescent="0.25">
      <c r="A6836" s="1">
        <v>6835</v>
      </c>
      <c r="B6836" s="3">
        <v>15</v>
      </c>
      <c r="C6836" s="1">
        <v>85</v>
      </c>
      <c r="D6836" s="1">
        <v>1</v>
      </c>
      <c r="E6836" s="1">
        <v>13</v>
      </c>
      <c r="F6836" s="1">
        <v>0</v>
      </c>
      <c r="G6836">
        <f>VLOOKUP(C6836,reference!$A$1:$E$310,5,FALSE)</f>
        <v>5305010</v>
      </c>
      <c r="H6836" t="str">
        <f>VLOOKUP(C6836,reference!$A$1:$E$310,4,FALSE)</f>
        <v>MIOMAFFO BARAT</v>
      </c>
      <c r="I6836" t="str">
        <f>VLOOKUP($D6836,reference!$G$1:$H$25,2,FALSE)</f>
        <v>Hutan lahan kering primer</v>
      </c>
      <c r="J6836" t="str">
        <f>VLOOKUP($E6836,reference!$G$1:$H$25,2,FALSE)</f>
        <v>Pertanian lahan kering  campur semak / kebun campur</v>
      </c>
      <c r="K6836" t="str">
        <f t="shared" si="106"/>
        <v>Non Irigasi</v>
      </c>
      <c r="L6836" t="s">
        <v>328</v>
      </c>
    </row>
    <row r="6837" spans="1:12" x14ac:dyDescent="0.25">
      <c r="A6837" s="1">
        <v>6836</v>
      </c>
      <c r="B6837" s="3">
        <v>4</v>
      </c>
      <c r="C6837" s="1">
        <v>296</v>
      </c>
      <c r="D6837" s="1">
        <v>12</v>
      </c>
      <c r="E6837" s="1">
        <v>2</v>
      </c>
      <c r="F6837" s="1">
        <v>0</v>
      </c>
      <c r="G6837">
        <f>VLOOKUP(C6837,reference!$A$1:$E$310,5,FALSE)</f>
        <v>5321050</v>
      </c>
      <c r="H6837" t="str">
        <f>VLOOKUP(C6837,reference!$A$1:$E$310,4,FALSE)</f>
        <v>IO KUFEU</v>
      </c>
      <c r="I6837" t="str">
        <f>VLOOKUP($D6837,reference!$G$1:$H$25,2,FALSE)</f>
        <v>Pertanian lahan kering</v>
      </c>
      <c r="J6837" t="str">
        <f>VLOOKUP($E6837,reference!$G$1:$H$25,2,FALSE)</f>
        <v>Hutan lahan kering sekunder / bekas tebangan</v>
      </c>
      <c r="K6837" t="str">
        <f t="shared" si="106"/>
        <v>Non Irigasi</v>
      </c>
      <c r="L6837" t="s">
        <v>327</v>
      </c>
    </row>
    <row r="6838" spans="1:12" x14ac:dyDescent="0.25">
      <c r="A6838" s="1">
        <v>6837</v>
      </c>
      <c r="B6838" s="3">
        <v>32</v>
      </c>
      <c r="C6838" s="1">
        <v>302</v>
      </c>
      <c r="D6838" s="1">
        <v>13</v>
      </c>
      <c r="E6838" s="1">
        <v>15</v>
      </c>
      <c r="F6838" s="1">
        <v>0</v>
      </c>
      <c r="G6838">
        <f>VLOOKUP(C6838,reference!$A$1:$E$310,5,FALSE)</f>
        <v>5321110</v>
      </c>
      <c r="H6838" t="str">
        <f>VLOOKUP(C6838,reference!$A$1:$E$310,4,FALSE)</f>
        <v>KOBALIMA</v>
      </c>
      <c r="I6838" t="str">
        <f>VLOOKUP($D6838,reference!$G$1:$H$25,2,FALSE)</f>
        <v>Pertanian lahan kering  campur semak / kebun campur</v>
      </c>
      <c r="J6838" t="str">
        <f>VLOOKUP($E6838,reference!$G$1:$H$25,2,FALSE)</f>
        <v>Tambak</v>
      </c>
      <c r="K6838" t="str">
        <f t="shared" si="106"/>
        <v>Non Irigasi</v>
      </c>
      <c r="L6838" t="s">
        <v>327</v>
      </c>
    </row>
    <row r="6839" spans="1:12" x14ac:dyDescent="0.25">
      <c r="A6839" s="1">
        <v>6838</v>
      </c>
      <c r="B6839" s="3">
        <v>81</v>
      </c>
      <c r="C6839" s="1">
        <v>257</v>
      </c>
      <c r="D6839" s="1">
        <v>18</v>
      </c>
      <c r="E6839" s="1">
        <v>2</v>
      </c>
      <c r="F6839" s="1">
        <v>0</v>
      </c>
      <c r="G6839">
        <f>VLOOKUP(C6839,reference!$A$1:$E$310,5,FALSE)</f>
        <v>5316030</v>
      </c>
      <c r="H6839" t="str">
        <f>VLOOKUP(C6839,reference!$A$1:$E$310,4,FALSE)</f>
        <v>UMBU RATU NGGAY</v>
      </c>
      <c r="I6839" t="str">
        <f>VLOOKUP($D6839,reference!$G$1:$H$25,2,FALSE)</f>
        <v>Lahan terbuka</v>
      </c>
      <c r="J6839" t="str">
        <f>VLOOKUP($E6839,reference!$G$1:$H$25,2,FALSE)</f>
        <v>Hutan lahan kering sekunder / bekas tebangan</v>
      </c>
      <c r="K6839" t="str">
        <f t="shared" si="106"/>
        <v>Non Irigasi</v>
      </c>
      <c r="L6839" t="s">
        <v>327</v>
      </c>
    </row>
    <row r="6840" spans="1:12" x14ac:dyDescent="0.25">
      <c r="A6840" s="1">
        <v>6839</v>
      </c>
      <c r="B6840" s="3">
        <v>1445</v>
      </c>
      <c r="C6840" s="1">
        <v>7</v>
      </c>
      <c r="D6840" s="1">
        <v>9</v>
      </c>
      <c r="E6840" s="1">
        <v>11</v>
      </c>
      <c r="F6840" s="1">
        <v>0</v>
      </c>
      <c r="G6840">
        <f>VLOOKUP(C6840,reference!$A$1:$E$310,5,FALSE)</f>
        <v>5302010</v>
      </c>
      <c r="H6840" t="str">
        <f>VLOOKUP(C6840,reference!$A$1:$E$310,4,FALSE)</f>
        <v>LEWA</v>
      </c>
      <c r="I6840" t="str">
        <f>VLOOKUP($D6840,reference!$G$1:$H$25,2,FALSE)</f>
        <v>Semak belukar</v>
      </c>
      <c r="J6840" t="str">
        <f>VLOOKUP($E6840,reference!$G$1:$H$25,2,FALSE)</f>
        <v>Savanna / Padang rumput</v>
      </c>
      <c r="K6840" t="str">
        <f t="shared" si="106"/>
        <v>Non Irigasi</v>
      </c>
      <c r="L6840" t="s">
        <v>327</v>
      </c>
    </row>
    <row r="6841" spans="1:12" x14ac:dyDescent="0.25">
      <c r="A6841" s="1">
        <v>6840</v>
      </c>
      <c r="B6841" s="3">
        <v>449</v>
      </c>
      <c r="C6841" s="1">
        <v>85</v>
      </c>
      <c r="D6841" s="1">
        <v>1</v>
      </c>
      <c r="E6841" s="1">
        <v>2</v>
      </c>
      <c r="F6841" s="1">
        <v>0</v>
      </c>
      <c r="G6841">
        <f>VLOOKUP(C6841,reference!$A$1:$E$310,5,FALSE)</f>
        <v>5305010</v>
      </c>
      <c r="H6841" t="str">
        <f>VLOOKUP(C6841,reference!$A$1:$E$310,4,FALSE)</f>
        <v>MIOMAFFO BARAT</v>
      </c>
      <c r="I6841" t="str">
        <f>VLOOKUP($D6841,reference!$G$1:$H$25,2,FALSE)</f>
        <v>Hutan lahan kering primer</v>
      </c>
      <c r="J6841" t="str">
        <f>VLOOKUP($E6841,reference!$G$1:$H$25,2,FALSE)</f>
        <v>Hutan lahan kering sekunder / bekas tebangan</v>
      </c>
      <c r="K6841" t="str">
        <f t="shared" si="106"/>
        <v>Non Irigasi</v>
      </c>
      <c r="L6841" t="s">
        <v>329</v>
      </c>
    </row>
    <row r="6842" spans="1:12" x14ac:dyDescent="0.25">
      <c r="A6842" s="1">
        <v>6841</v>
      </c>
      <c r="B6842" s="3">
        <v>238</v>
      </c>
      <c r="C6842" s="1">
        <v>86</v>
      </c>
      <c r="D6842" s="1">
        <v>2</v>
      </c>
      <c r="E6842" s="1">
        <v>11</v>
      </c>
      <c r="F6842" s="1">
        <v>0</v>
      </c>
      <c r="G6842">
        <f>VLOOKUP(C6842,reference!$A$1:$E$310,5,FALSE)</f>
        <v>5305011</v>
      </c>
      <c r="H6842" t="str">
        <f>VLOOKUP(C6842,reference!$A$1:$E$310,4,FALSE)</f>
        <v>MIOMAFFO TENGAH</v>
      </c>
      <c r="I6842" t="str">
        <f>VLOOKUP($D6842,reference!$G$1:$H$25,2,FALSE)</f>
        <v>Hutan lahan kering sekunder / bekas tebangan</v>
      </c>
      <c r="J6842" t="str">
        <f>VLOOKUP($E6842,reference!$G$1:$H$25,2,FALSE)</f>
        <v>Savanna / Padang rumput</v>
      </c>
      <c r="K6842" t="str">
        <f t="shared" si="106"/>
        <v>Non Irigasi</v>
      </c>
      <c r="L6842" t="s">
        <v>328</v>
      </c>
    </row>
    <row r="6843" spans="1:12" x14ac:dyDescent="0.25">
      <c r="A6843" s="1">
        <v>6842</v>
      </c>
      <c r="B6843" s="3">
        <v>335</v>
      </c>
      <c r="C6843" s="1">
        <v>298</v>
      </c>
      <c r="D6843" s="1">
        <v>2</v>
      </c>
      <c r="E6843" s="1">
        <v>16</v>
      </c>
      <c r="F6843" s="1">
        <v>0</v>
      </c>
      <c r="G6843">
        <f>VLOOKUP(C6843,reference!$A$1:$E$310,5,FALSE)</f>
        <v>5321070</v>
      </c>
      <c r="H6843" t="str">
        <f>VLOOKUP(C6843,reference!$A$1:$E$310,4,FALSE)</f>
        <v>MALAKA TENGAH</v>
      </c>
      <c r="I6843" t="str">
        <f>VLOOKUP($D6843,reference!$G$1:$H$25,2,FALSE)</f>
        <v>Hutan lahan kering sekunder / bekas tebangan</v>
      </c>
      <c r="J6843" t="str">
        <f>VLOOKUP($E6843,reference!$G$1:$H$25,2,FALSE)</f>
        <v>Pemukiman</v>
      </c>
      <c r="K6843" t="str">
        <f t="shared" si="106"/>
        <v>Non Irigasi</v>
      </c>
      <c r="L6843" t="s">
        <v>328</v>
      </c>
    </row>
    <row r="6844" spans="1:12" x14ac:dyDescent="0.25">
      <c r="A6844" s="1">
        <v>6843</v>
      </c>
      <c r="B6844" s="3">
        <v>19</v>
      </c>
      <c r="C6844" s="1">
        <v>302</v>
      </c>
      <c r="D6844" s="1">
        <v>5</v>
      </c>
      <c r="E6844" s="1">
        <v>18</v>
      </c>
      <c r="F6844" s="1">
        <v>0</v>
      </c>
      <c r="G6844">
        <f>VLOOKUP(C6844,reference!$A$1:$E$310,5,FALSE)</f>
        <v>5321110</v>
      </c>
      <c r="H6844" t="str">
        <f>VLOOKUP(C6844,reference!$A$1:$E$310,4,FALSE)</f>
        <v>KOBALIMA</v>
      </c>
      <c r="I6844" t="str">
        <f>VLOOKUP($D6844,reference!$G$1:$H$25,2,FALSE)</f>
        <v>Hutan mangrove primer</v>
      </c>
      <c r="J6844" t="str">
        <f>VLOOKUP($E6844,reference!$G$1:$H$25,2,FALSE)</f>
        <v>Lahan terbuka</v>
      </c>
      <c r="K6844" t="str">
        <f t="shared" si="106"/>
        <v>Non Irigasi</v>
      </c>
      <c r="L6844" t="s">
        <v>328</v>
      </c>
    </row>
    <row r="6845" spans="1:12" x14ac:dyDescent="0.25">
      <c r="A6845" s="1">
        <v>6844</v>
      </c>
      <c r="B6845" s="3">
        <v>365</v>
      </c>
      <c r="C6845" s="1">
        <v>91</v>
      </c>
      <c r="D6845" s="1">
        <v>11</v>
      </c>
      <c r="E6845" s="1">
        <v>9</v>
      </c>
      <c r="F6845" s="1">
        <v>0</v>
      </c>
      <c r="G6845">
        <f>VLOOKUP(C6845,reference!$A$1:$E$310,5,FALSE)</f>
        <v>5305022</v>
      </c>
      <c r="H6845" t="str">
        <f>VLOOKUP(C6845,reference!$A$1:$E$310,4,FALSE)</f>
        <v>BIKOMI SELATAN</v>
      </c>
      <c r="I6845" t="str">
        <f>VLOOKUP($D6845,reference!$G$1:$H$25,2,FALSE)</f>
        <v>Savanna / Padang rumput</v>
      </c>
      <c r="J6845" t="str">
        <f>VLOOKUP($E6845,reference!$G$1:$H$25,2,FALSE)</f>
        <v>Semak belukar</v>
      </c>
      <c r="K6845" t="str">
        <f t="shared" si="106"/>
        <v>Non Irigasi</v>
      </c>
      <c r="L6845" t="s">
        <v>327</v>
      </c>
    </row>
    <row r="6846" spans="1:12" x14ac:dyDescent="0.25">
      <c r="A6846" s="1">
        <v>6845</v>
      </c>
      <c r="B6846" s="3">
        <v>300</v>
      </c>
      <c r="C6846" s="1">
        <v>298</v>
      </c>
      <c r="D6846" s="1">
        <v>2</v>
      </c>
      <c r="E6846" s="1">
        <v>12</v>
      </c>
      <c r="F6846" s="1">
        <v>0</v>
      </c>
      <c r="G6846">
        <f>VLOOKUP(C6846,reference!$A$1:$E$310,5,FALSE)</f>
        <v>5321070</v>
      </c>
      <c r="H6846" t="str">
        <f>VLOOKUP(C6846,reference!$A$1:$E$310,4,FALSE)</f>
        <v>MALAKA TENGAH</v>
      </c>
      <c r="I6846" t="str">
        <f>VLOOKUP($D6846,reference!$G$1:$H$25,2,FALSE)</f>
        <v>Hutan lahan kering sekunder / bekas tebangan</v>
      </c>
      <c r="J6846" t="str">
        <f>VLOOKUP($E6846,reference!$G$1:$H$25,2,FALSE)</f>
        <v>Pertanian lahan kering</v>
      </c>
      <c r="K6846" t="str">
        <f t="shared" si="106"/>
        <v>Non Irigasi</v>
      </c>
      <c r="L6846" t="s">
        <v>328</v>
      </c>
    </row>
    <row r="6847" spans="1:12" x14ac:dyDescent="0.25">
      <c r="A6847" s="1">
        <v>6846</v>
      </c>
      <c r="B6847" s="3">
        <v>63</v>
      </c>
      <c r="C6847" s="1">
        <v>262</v>
      </c>
      <c r="D6847" s="1">
        <v>18</v>
      </c>
      <c r="E6847" s="1">
        <v>12</v>
      </c>
      <c r="F6847" s="1">
        <v>0</v>
      </c>
      <c r="G6847">
        <f>VLOOKUP(C6847,reference!$A$1:$E$310,5,FALSE)</f>
        <v>5317030</v>
      </c>
      <c r="H6847" t="str">
        <f>VLOOKUP(C6847,reference!$A$1:$E$310,4,FALSE)</f>
        <v>KODI UTARA</v>
      </c>
      <c r="I6847" t="str">
        <f>VLOOKUP($D6847,reference!$G$1:$H$25,2,FALSE)</f>
        <v>Lahan terbuka</v>
      </c>
      <c r="J6847" t="str">
        <f>VLOOKUP($E6847,reference!$G$1:$H$25,2,FALSE)</f>
        <v>Pertanian lahan kering</v>
      </c>
      <c r="K6847" t="str">
        <f t="shared" si="106"/>
        <v>Non Irigasi</v>
      </c>
      <c r="L6847" t="s">
        <v>327</v>
      </c>
    </row>
    <row r="6848" spans="1:12" x14ac:dyDescent="0.25">
      <c r="A6848" s="1">
        <v>6847</v>
      </c>
      <c r="B6848" s="3">
        <v>1</v>
      </c>
      <c r="C6848" s="1">
        <v>258</v>
      </c>
      <c r="D6848" s="1">
        <v>9</v>
      </c>
      <c r="E6848" s="1">
        <v>14</v>
      </c>
      <c r="F6848" s="1">
        <v>0</v>
      </c>
      <c r="G6848">
        <f>VLOOKUP(C6848,reference!$A$1:$E$310,5,FALSE)</f>
        <v>5316040</v>
      </c>
      <c r="H6848" t="str">
        <f>VLOOKUP(C6848,reference!$A$1:$E$310,4,FALSE)</f>
        <v>MAMBORO</v>
      </c>
      <c r="I6848" t="str">
        <f>VLOOKUP($D6848,reference!$G$1:$H$25,2,FALSE)</f>
        <v>Semak belukar</v>
      </c>
      <c r="J6848" t="str">
        <f>VLOOKUP($E6848,reference!$G$1:$H$25,2,FALSE)</f>
        <v>Sawah</v>
      </c>
      <c r="K6848" t="str">
        <f t="shared" si="106"/>
        <v>Non Irigasi</v>
      </c>
      <c r="L6848" t="s">
        <v>327</v>
      </c>
    </row>
    <row r="6849" spans="1:12" x14ac:dyDescent="0.25">
      <c r="A6849" s="1">
        <v>6848</v>
      </c>
      <c r="B6849" s="3">
        <v>7</v>
      </c>
      <c r="C6849" s="1">
        <v>85</v>
      </c>
      <c r="D6849" s="1">
        <v>1</v>
      </c>
      <c r="E6849" s="1">
        <v>9</v>
      </c>
      <c r="F6849" s="1">
        <v>0</v>
      </c>
      <c r="G6849">
        <f>VLOOKUP(C6849,reference!$A$1:$E$310,5,FALSE)</f>
        <v>5305010</v>
      </c>
      <c r="H6849" t="str">
        <f>VLOOKUP(C6849,reference!$A$1:$E$310,4,FALSE)</f>
        <v>MIOMAFFO BARAT</v>
      </c>
      <c r="I6849" t="str">
        <f>VLOOKUP($D6849,reference!$G$1:$H$25,2,FALSE)</f>
        <v>Hutan lahan kering primer</v>
      </c>
      <c r="J6849" t="str">
        <f>VLOOKUP($E6849,reference!$G$1:$H$25,2,FALSE)</f>
        <v>Semak belukar</v>
      </c>
      <c r="K6849" t="str">
        <f t="shared" si="106"/>
        <v>Non Irigasi</v>
      </c>
      <c r="L6849" t="s">
        <v>328</v>
      </c>
    </row>
    <row r="6850" spans="1:12" x14ac:dyDescent="0.25">
      <c r="A6850" s="1">
        <v>6849</v>
      </c>
      <c r="B6850" s="3">
        <v>11766</v>
      </c>
      <c r="C6850" s="1">
        <v>7</v>
      </c>
      <c r="D6850" s="1">
        <v>11</v>
      </c>
      <c r="E6850" s="1">
        <v>11</v>
      </c>
      <c r="F6850" s="1">
        <v>0</v>
      </c>
      <c r="G6850">
        <f>VLOOKUP(C6850,reference!$A$1:$E$310,5,FALSE)</f>
        <v>5302010</v>
      </c>
      <c r="H6850" t="str">
        <f>VLOOKUP(C6850,reference!$A$1:$E$310,4,FALSE)</f>
        <v>LEWA</v>
      </c>
      <c r="I6850" t="str">
        <f>VLOOKUP($D6850,reference!$G$1:$H$25,2,FALSE)</f>
        <v>Savanna / Padang rumput</v>
      </c>
      <c r="J6850" t="str">
        <f>VLOOKUP($E6850,reference!$G$1:$H$25,2,FALSE)</f>
        <v>Savanna / Padang rumput</v>
      </c>
      <c r="K6850" t="str">
        <f t="shared" si="106"/>
        <v>Non Irigasi</v>
      </c>
      <c r="L6850" t="s">
        <v>327</v>
      </c>
    </row>
    <row r="6851" spans="1:12" x14ac:dyDescent="0.25">
      <c r="A6851" s="1">
        <v>6850</v>
      </c>
      <c r="B6851" s="3">
        <v>1999</v>
      </c>
      <c r="C6851" s="1">
        <v>54</v>
      </c>
      <c r="D6851" s="1">
        <v>1</v>
      </c>
      <c r="E6851" s="1">
        <v>1</v>
      </c>
      <c r="F6851" s="1">
        <v>0</v>
      </c>
      <c r="G6851">
        <f>VLOOKUP(C6851,reference!$A$1:$E$310,5,FALSE)</f>
        <v>5304011</v>
      </c>
      <c r="H6851" t="str">
        <f>VLOOKUP(C6851,reference!$A$1:$E$310,4,FALSE)</f>
        <v>FATUMNASI</v>
      </c>
      <c r="I6851" t="str">
        <f>VLOOKUP($D6851,reference!$G$1:$H$25,2,FALSE)</f>
        <v>Hutan lahan kering primer</v>
      </c>
      <c r="J6851" t="str">
        <f>VLOOKUP($E6851,reference!$G$1:$H$25,2,FALSE)</f>
        <v>Hutan lahan kering primer</v>
      </c>
      <c r="K6851" t="str">
        <f t="shared" ref="K6851:K6914" si="107">IF(F6851=0,"Non Irigasi","Buffer Irigasi")</f>
        <v>Non Irigasi</v>
      </c>
      <c r="L6851" t="s">
        <v>327</v>
      </c>
    </row>
    <row r="6852" spans="1:12" x14ac:dyDescent="0.25">
      <c r="A6852" s="1">
        <v>6851</v>
      </c>
      <c r="B6852" s="3">
        <v>186</v>
      </c>
      <c r="C6852" s="1">
        <v>298</v>
      </c>
      <c r="D6852" s="1">
        <v>13</v>
      </c>
      <c r="E6852" s="1">
        <v>12</v>
      </c>
      <c r="F6852" s="1">
        <v>0</v>
      </c>
      <c r="G6852">
        <f>VLOOKUP(C6852,reference!$A$1:$E$310,5,FALSE)</f>
        <v>5321070</v>
      </c>
      <c r="H6852" t="str">
        <f>VLOOKUP(C6852,reference!$A$1:$E$310,4,FALSE)</f>
        <v>MALAKA TENGAH</v>
      </c>
      <c r="I6852" t="str">
        <f>VLOOKUP($D6852,reference!$G$1:$H$25,2,FALSE)</f>
        <v>Pertanian lahan kering  campur semak / kebun campur</v>
      </c>
      <c r="J6852" t="str">
        <f>VLOOKUP($E6852,reference!$G$1:$H$25,2,FALSE)</f>
        <v>Pertanian lahan kering</v>
      </c>
      <c r="K6852" t="str">
        <f t="shared" si="107"/>
        <v>Non Irigasi</v>
      </c>
      <c r="L6852" t="s">
        <v>327</v>
      </c>
    </row>
    <row r="6853" spans="1:12" x14ac:dyDescent="0.25">
      <c r="A6853" s="1">
        <v>6852</v>
      </c>
      <c r="B6853" s="3">
        <v>11</v>
      </c>
      <c r="C6853" s="1">
        <v>85</v>
      </c>
      <c r="D6853" s="1">
        <v>11</v>
      </c>
      <c r="E6853" s="1">
        <v>16</v>
      </c>
      <c r="F6853" s="1">
        <v>0</v>
      </c>
      <c r="G6853">
        <f>VLOOKUP(C6853,reference!$A$1:$E$310,5,FALSE)</f>
        <v>5305010</v>
      </c>
      <c r="H6853" t="str">
        <f>VLOOKUP(C6853,reference!$A$1:$E$310,4,FALSE)</f>
        <v>MIOMAFFO BARAT</v>
      </c>
      <c r="I6853" t="str">
        <f>VLOOKUP($D6853,reference!$G$1:$H$25,2,FALSE)</f>
        <v>Savanna / Padang rumput</v>
      </c>
      <c r="J6853" t="str">
        <f>VLOOKUP($E6853,reference!$G$1:$H$25,2,FALSE)</f>
        <v>Pemukiman</v>
      </c>
      <c r="K6853" t="str">
        <f t="shared" si="107"/>
        <v>Non Irigasi</v>
      </c>
      <c r="L6853" t="s">
        <v>327</v>
      </c>
    </row>
    <row r="6854" spans="1:12" x14ac:dyDescent="0.25">
      <c r="A6854" s="1">
        <v>6853</v>
      </c>
      <c r="B6854" s="3">
        <v>22</v>
      </c>
      <c r="C6854" s="1">
        <v>302</v>
      </c>
      <c r="D6854" s="1">
        <v>14</v>
      </c>
      <c r="E6854" s="1">
        <v>16</v>
      </c>
      <c r="F6854" s="1">
        <v>0</v>
      </c>
      <c r="G6854">
        <f>VLOOKUP(C6854,reference!$A$1:$E$310,5,FALSE)</f>
        <v>5321110</v>
      </c>
      <c r="H6854" t="str">
        <f>VLOOKUP(C6854,reference!$A$1:$E$310,4,FALSE)</f>
        <v>KOBALIMA</v>
      </c>
      <c r="I6854" t="str">
        <f>VLOOKUP($D6854,reference!$G$1:$H$25,2,FALSE)</f>
        <v>Sawah</v>
      </c>
      <c r="J6854" t="str">
        <f>VLOOKUP($E6854,reference!$G$1:$H$25,2,FALSE)</f>
        <v>Pemukiman</v>
      </c>
      <c r="K6854" t="str">
        <f t="shared" si="107"/>
        <v>Non Irigasi</v>
      </c>
      <c r="L6854" t="s">
        <v>327</v>
      </c>
    </row>
    <row r="6855" spans="1:12" x14ac:dyDescent="0.25">
      <c r="A6855" s="1">
        <v>6854</v>
      </c>
      <c r="B6855" s="3">
        <v>288</v>
      </c>
      <c r="C6855" s="1">
        <v>28</v>
      </c>
      <c r="D6855" s="1">
        <v>11</v>
      </c>
      <c r="E6855" s="1">
        <v>1</v>
      </c>
      <c r="F6855" s="1">
        <v>0</v>
      </c>
      <c r="G6855">
        <f>VLOOKUP(C6855,reference!$A$1:$E$310,5,FALSE)</f>
        <v>5302081</v>
      </c>
      <c r="H6855" t="str">
        <f>VLOOKUP(C6855,reference!$A$1:$E$310,4,FALSE)</f>
        <v>KANATANG</v>
      </c>
      <c r="I6855" t="str">
        <f>VLOOKUP($D6855,reference!$G$1:$H$25,2,FALSE)</f>
        <v>Savanna / Padang rumput</v>
      </c>
      <c r="J6855" t="str">
        <f>VLOOKUP($E6855,reference!$G$1:$H$25,2,FALSE)</f>
        <v>Hutan lahan kering primer</v>
      </c>
      <c r="K6855" t="str">
        <f t="shared" si="107"/>
        <v>Non Irigasi</v>
      </c>
      <c r="L6855" t="s">
        <v>327</v>
      </c>
    </row>
    <row r="6856" spans="1:12" x14ac:dyDescent="0.25">
      <c r="A6856" s="1">
        <v>6855</v>
      </c>
      <c r="B6856" s="3">
        <v>851</v>
      </c>
      <c r="C6856" s="1">
        <v>298</v>
      </c>
      <c r="D6856" s="1">
        <v>2</v>
      </c>
      <c r="E6856" s="1">
        <v>7</v>
      </c>
      <c r="F6856" s="1">
        <v>0</v>
      </c>
      <c r="G6856">
        <f>VLOOKUP(C6856,reference!$A$1:$E$310,5,FALSE)</f>
        <v>5321070</v>
      </c>
      <c r="H6856" t="str">
        <f>VLOOKUP(C6856,reference!$A$1:$E$310,4,FALSE)</f>
        <v>MALAKA TENGAH</v>
      </c>
      <c r="I6856" t="str">
        <f>VLOOKUP($D6856,reference!$G$1:$H$25,2,FALSE)</f>
        <v>Hutan lahan kering sekunder / bekas tebangan</v>
      </c>
      <c r="J6856" t="str">
        <f>VLOOKUP($E6856,reference!$G$1:$H$25,2,FALSE)</f>
        <v>Hutan tanaman</v>
      </c>
      <c r="K6856" t="str">
        <f t="shared" si="107"/>
        <v>Non Irigasi</v>
      </c>
      <c r="L6856" t="s">
        <v>328</v>
      </c>
    </row>
    <row r="6857" spans="1:12" x14ac:dyDescent="0.25">
      <c r="A6857" s="1">
        <v>6856</v>
      </c>
      <c r="B6857" s="3">
        <v>5113</v>
      </c>
      <c r="C6857" s="1">
        <v>49</v>
      </c>
      <c r="D6857" s="1">
        <v>2</v>
      </c>
      <c r="E6857" s="1">
        <v>9</v>
      </c>
      <c r="F6857" s="1">
        <v>0</v>
      </c>
      <c r="G6857">
        <f>VLOOKUP(C6857,reference!$A$1:$E$310,5,FALSE)</f>
        <v>5303182</v>
      </c>
      <c r="H6857" t="str">
        <f>VLOOKUP(C6857,reference!$A$1:$E$310,4,FALSE)</f>
        <v>AMFOANG TENGAH</v>
      </c>
      <c r="I6857" t="str">
        <f>VLOOKUP($D6857,reference!$G$1:$H$25,2,FALSE)</f>
        <v>Hutan lahan kering sekunder / bekas tebangan</v>
      </c>
      <c r="J6857" t="str">
        <f>VLOOKUP($E6857,reference!$G$1:$H$25,2,FALSE)</f>
        <v>Semak belukar</v>
      </c>
      <c r="K6857" t="str">
        <f t="shared" si="107"/>
        <v>Non Irigasi</v>
      </c>
      <c r="L6857" t="s">
        <v>328</v>
      </c>
    </row>
    <row r="6858" spans="1:12" x14ac:dyDescent="0.25">
      <c r="A6858" s="1">
        <v>6857</v>
      </c>
      <c r="B6858" s="3">
        <v>308</v>
      </c>
      <c r="C6858" s="1">
        <v>7</v>
      </c>
      <c r="D6858" s="1">
        <v>2</v>
      </c>
      <c r="E6858" s="1">
        <v>11</v>
      </c>
      <c r="F6858" s="1">
        <v>0</v>
      </c>
      <c r="G6858">
        <f>VLOOKUP(C6858,reference!$A$1:$E$310,5,FALSE)</f>
        <v>5302010</v>
      </c>
      <c r="H6858" t="str">
        <f>VLOOKUP(C6858,reference!$A$1:$E$310,4,FALSE)</f>
        <v>LEWA</v>
      </c>
      <c r="I6858" t="str">
        <f>VLOOKUP($D6858,reference!$G$1:$H$25,2,FALSE)</f>
        <v>Hutan lahan kering sekunder / bekas tebangan</v>
      </c>
      <c r="J6858" t="str">
        <f>VLOOKUP($E6858,reference!$G$1:$H$25,2,FALSE)</f>
        <v>Savanna / Padang rumput</v>
      </c>
      <c r="K6858" t="str">
        <f t="shared" si="107"/>
        <v>Non Irigasi</v>
      </c>
      <c r="L6858" t="s">
        <v>328</v>
      </c>
    </row>
    <row r="6859" spans="1:12" x14ac:dyDescent="0.25">
      <c r="A6859" s="1">
        <v>6858</v>
      </c>
      <c r="B6859" s="3">
        <v>836</v>
      </c>
      <c r="C6859" s="1">
        <v>49</v>
      </c>
      <c r="D6859" s="1">
        <v>2</v>
      </c>
      <c r="E6859" s="1">
        <v>14</v>
      </c>
      <c r="F6859" s="1">
        <v>0</v>
      </c>
      <c r="G6859">
        <f>VLOOKUP(C6859,reference!$A$1:$E$310,5,FALSE)</f>
        <v>5303182</v>
      </c>
      <c r="H6859" t="str">
        <f>VLOOKUP(C6859,reference!$A$1:$E$310,4,FALSE)</f>
        <v>AMFOANG TENGAH</v>
      </c>
      <c r="I6859" t="str">
        <f>VLOOKUP($D6859,reference!$G$1:$H$25,2,FALSE)</f>
        <v>Hutan lahan kering sekunder / bekas tebangan</v>
      </c>
      <c r="J6859" t="str">
        <f>VLOOKUP($E6859,reference!$G$1:$H$25,2,FALSE)</f>
        <v>Sawah</v>
      </c>
      <c r="K6859" t="str">
        <f t="shared" si="107"/>
        <v>Non Irigasi</v>
      </c>
      <c r="L6859" t="s">
        <v>328</v>
      </c>
    </row>
    <row r="6860" spans="1:12" x14ac:dyDescent="0.25">
      <c r="A6860" s="1">
        <v>6859</v>
      </c>
      <c r="B6860" s="3">
        <v>2</v>
      </c>
      <c r="C6860" s="1">
        <v>98</v>
      </c>
      <c r="D6860" s="1">
        <v>14</v>
      </c>
      <c r="E6860" s="1">
        <v>12</v>
      </c>
      <c r="F6860" s="1">
        <v>0</v>
      </c>
      <c r="G6860">
        <f>VLOOKUP(C6860,reference!$A$1:$E$310,5,FALSE)</f>
        <v>5305040</v>
      </c>
      <c r="H6860" t="str">
        <f>VLOOKUP(C6860,reference!$A$1:$E$310,4,FALSE)</f>
        <v>INSANA</v>
      </c>
      <c r="I6860" t="str">
        <f>VLOOKUP($D6860,reference!$G$1:$H$25,2,FALSE)</f>
        <v>Sawah</v>
      </c>
      <c r="J6860" t="str">
        <f>VLOOKUP($E6860,reference!$G$1:$H$25,2,FALSE)</f>
        <v>Pertanian lahan kering</v>
      </c>
      <c r="K6860" t="str">
        <f t="shared" si="107"/>
        <v>Non Irigasi</v>
      </c>
      <c r="L6860" t="s">
        <v>327</v>
      </c>
    </row>
    <row r="6861" spans="1:12" x14ac:dyDescent="0.25">
      <c r="A6861" s="1">
        <v>6860</v>
      </c>
      <c r="B6861" s="3">
        <v>10</v>
      </c>
      <c r="C6861" s="1">
        <v>298</v>
      </c>
      <c r="D6861" s="1">
        <v>13</v>
      </c>
      <c r="E6861" s="1">
        <v>7</v>
      </c>
      <c r="F6861" s="1">
        <v>0</v>
      </c>
      <c r="G6861">
        <f>VLOOKUP(C6861,reference!$A$1:$E$310,5,FALSE)</f>
        <v>5321070</v>
      </c>
      <c r="H6861" t="str">
        <f>VLOOKUP(C6861,reference!$A$1:$E$310,4,FALSE)</f>
        <v>MALAKA TENGAH</v>
      </c>
      <c r="I6861" t="str">
        <f>VLOOKUP($D6861,reference!$G$1:$H$25,2,FALSE)</f>
        <v>Pertanian lahan kering  campur semak / kebun campur</v>
      </c>
      <c r="J6861" t="str">
        <f>VLOOKUP($E6861,reference!$G$1:$H$25,2,FALSE)</f>
        <v>Hutan tanaman</v>
      </c>
      <c r="K6861" t="str">
        <f t="shared" si="107"/>
        <v>Non Irigasi</v>
      </c>
      <c r="L6861" t="s">
        <v>327</v>
      </c>
    </row>
    <row r="6862" spans="1:12" x14ac:dyDescent="0.25">
      <c r="A6862" s="1">
        <v>6861</v>
      </c>
      <c r="B6862" s="3">
        <v>204</v>
      </c>
      <c r="C6862" s="1">
        <v>257</v>
      </c>
      <c r="D6862" s="1">
        <v>13</v>
      </c>
      <c r="E6862" s="1">
        <v>14</v>
      </c>
      <c r="F6862" s="1">
        <v>0</v>
      </c>
      <c r="G6862">
        <f>VLOOKUP(C6862,reference!$A$1:$E$310,5,FALSE)</f>
        <v>5316030</v>
      </c>
      <c r="H6862" t="str">
        <f>VLOOKUP(C6862,reference!$A$1:$E$310,4,FALSE)</f>
        <v>UMBU RATU NGGAY</v>
      </c>
      <c r="I6862" t="str">
        <f>VLOOKUP($D6862,reference!$G$1:$H$25,2,FALSE)</f>
        <v>Pertanian lahan kering  campur semak / kebun campur</v>
      </c>
      <c r="J6862" t="str">
        <f>VLOOKUP($E6862,reference!$G$1:$H$25,2,FALSE)</f>
        <v>Sawah</v>
      </c>
      <c r="K6862" t="str">
        <f t="shared" si="107"/>
        <v>Non Irigasi</v>
      </c>
      <c r="L6862" t="s">
        <v>327</v>
      </c>
    </row>
    <row r="6863" spans="1:12" x14ac:dyDescent="0.25">
      <c r="A6863" s="1">
        <v>6862</v>
      </c>
      <c r="B6863" s="3">
        <v>551</v>
      </c>
      <c r="C6863" s="1">
        <v>7</v>
      </c>
      <c r="D6863" s="1">
        <v>1</v>
      </c>
      <c r="E6863" s="1">
        <v>11</v>
      </c>
      <c r="F6863" s="1">
        <v>0</v>
      </c>
      <c r="G6863">
        <f>VLOOKUP(C6863,reference!$A$1:$E$310,5,FALSE)</f>
        <v>5302010</v>
      </c>
      <c r="H6863" t="str">
        <f>VLOOKUP(C6863,reference!$A$1:$E$310,4,FALSE)</f>
        <v>LEWA</v>
      </c>
      <c r="I6863" t="str">
        <f>VLOOKUP($D6863,reference!$G$1:$H$25,2,FALSE)</f>
        <v>Hutan lahan kering primer</v>
      </c>
      <c r="J6863" t="str">
        <f>VLOOKUP($E6863,reference!$G$1:$H$25,2,FALSE)</f>
        <v>Savanna / Padang rumput</v>
      </c>
      <c r="K6863" t="str">
        <f t="shared" si="107"/>
        <v>Non Irigasi</v>
      </c>
      <c r="L6863" t="s">
        <v>328</v>
      </c>
    </row>
    <row r="6864" spans="1:12" x14ac:dyDescent="0.25">
      <c r="A6864" s="1">
        <v>6863</v>
      </c>
      <c r="B6864" s="3">
        <v>96</v>
      </c>
      <c r="C6864" s="1">
        <v>7</v>
      </c>
      <c r="D6864" s="1">
        <v>9</v>
      </c>
      <c r="E6864" s="1">
        <v>1</v>
      </c>
      <c r="F6864" s="1">
        <v>0</v>
      </c>
      <c r="G6864">
        <f>VLOOKUP(C6864,reference!$A$1:$E$310,5,FALSE)</f>
        <v>5302010</v>
      </c>
      <c r="H6864" t="str">
        <f>VLOOKUP(C6864,reference!$A$1:$E$310,4,FALSE)</f>
        <v>LEWA</v>
      </c>
      <c r="I6864" t="str">
        <f>VLOOKUP($D6864,reference!$G$1:$H$25,2,FALSE)</f>
        <v>Semak belukar</v>
      </c>
      <c r="J6864" t="str">
        <f>VLOOKUP($E6864,reference!$G$1:$H$25,2,FALSE)</f>
        <v>Hutan lahan kering primer</v>
      </c>
      <c r="K6864" t="str">
        <f t="shared" si="107"/>
        <v>Non Irigasi</v>
      </c>
      <c r="L6864" t="s">
        <v>327</v>
      </c>
    </row>
    <row r="6865" spans="1:12" x14ac:dyDescent="0.25">
      <c r="A6865" s="1">
        <v>6864</v>
      </c>
      <c r="B6865" s="3">
        <v>284</v>
      </c>
      <c r="C6865" s="1">
        <v>49</v>
      </c>
      <c r="D6865" s="1">
        <v>1</v>
      </c>
      <c r="E6865" s="1">
        <v>2</v>
      </c>
      <c r="F6865" s="1">
        <v>0</v>
      </c>
      <c r="G6865">
        <f>VLOOKUP(C6865,reference!$A$1:$E$310,5,FALSE)</f>
        <v>5303182</v>
      </c>
      <c r="H6865" t="str">
        <f>VLOOKUP(C6865,reference!$A$1:$E$310,4,FALSE)</f>
        <v>AMFOANG TENGAH</v>
      </c>
      <c r="I6865" t="str">
        <f>VLOOKUP($D6865,reference!$G$1:$H$25,2,FALSE)</f>
        <v>Hutan lahan kering primer</v>
      </c>
      <c r="J6865" t="str">
        <f>VLOOKUP($E6865,reference!$G$1:$H$25,2,FALSE)</f>
        <v>Hutan lahan kering sekunder / bekas tebangan</v>
      </c>
      <c r="K6865" t="str">
        <f t="shared" si="107"/>
        <v>Non Irigasi</v>
      </c>
      <c r="L6865" t="s">
        <v>329</v>
      </c>
    </row>
    <row r="6866" spans="1:12" x14ac:dyDescent="0.25">
      <c r="A6866" s="1">
        <v>6865</v>
      </c>
      <c r="B6866" s="3">
        <v>103</v>
      </c>
      <c r="C6866" s="1">
        <v>98</v>
      </c>
      <c r="D6866" s="1">
        <v>14</v>
      </c>
      <c r="E6866" s="1">
        <v>14</v>
      </c>
      <c r="F6866" s="1">
        <v>0</v>
      </c>
      <c r="G6866">
        <f>VLOOKUP(C6866,reference!$A$1:$E$310,5,FALSE)</f>
        <v>5305040</v>
      </c>
      <c r="H6866" t="str">
        <f>VLOOKUP(C6866,reference!$A$1:$E$310,4,FALSE)</f>
        <v>INSANA</v>
      </c>
      <c r="I6866" t="str">
        <f>VLOOKUP($D6866,reference!$G$1:$H$25,2,FALSE)</f>
        <v>Sawah</v>
      </c>
      <c r="J6866" t="str">
        <f>VLOOKUP($E6866,reference!$G$1:$H$25,2,FALSE)</f>
        <v>Sawah</v>
      </c>
      <c r="K6866" t="str">
        <f t="shared" si="107"/>
        <v>Non Irigasi</v>
      </c>
      <c r="L6866" t="s">
        <v>327</v>
      </c>
    </row>
    <row r="6867" spans="1:12" x14ac:dyDescent="0.25">
      <c r="A6867" s="1">
        <v>6866</v>
      </c>
      <c r="B6867" s="3">
        <v>138</v>
      </c>
      <c r="C6867" s="1">
        <v>302</v>
      </c>
      <c r="D6867" s="1">
        <v>15</v>
      </c>
      <c r="E6867" s="1">
        <v>15</v>
      </c>
      <c r="F6867" s="1">
        <v>0</v>
      </c>
      <c r="G6867">
        <f>VLOOKUP(C6867,reference!$A$1:$E$310,5,FALSE)</f>
        <v>5321110</v>
      </c>
      <c r="H6867" t="str">
        <f>VLOOKUP(C6867,reference!$A$1:$E$310,4,FALSE)</f>
        <v>KOBALIMA</v>
      </c>
      <c r="I6867" t="str">
        <f>VLOOKUP($D6867,reference!$G$1:$H$25,2,FALSE)</f>
        <v>Tambak</v>
      </c>
      <c r="J6867" t="str">
        <f>VLOOKUP($E6867,reference!$G$1:$H$25,2,FALSE)</f>
        <v>Tambak</v>
      </c>
      <c r="K6867" t="str">
        <f t="shared" si="107"/>
        <v>Non Irigasi</v>
      </c>
      <c r="L6867" t="s">
        <v>327</v>
      </c>
    </row>
    <row r="6868" spans="1:12" x14ac:dyDescent="0.25">
      <c r="A6868" s="1">
        <v>6867</v>
      </c>
      <c r="B6868" s="3">
        <v>52</v>
      </c>
      <c r="C6868" s="1">
        <v>261</v>
      </c>
      <c r="D6868" s="1">
        <v>0</v>
      </c>
      <c r="E6868" s="1">
        <v>0</v>
      </c>
      <c r="F6868" s="1">
        <v>0</v>
      </c>
      <c r="G6868">
        <f>VLOOKUP(C6868,reference!$A$1:$E$310,5,FALSE)</f>
        <v>5317020</v>
      </c>
      <c r="H6868" t="str">
        <f>VLOOKUP(C6868,reference!$A$1:$E$310,4,FALSE)</f>
        <v>KODI</v>
      </c>
      <c r="I6868" t="str">
        <f>VLOOKUP($D6868,reference!$G$1:$H$25,2,FALSE)</f>
        <v>No data</v>
      </c>
      <c r="J6868" t="str">
        <f>VLOOKUP($E6868,reference!$G$1:$H$25,2,FALSE)</f>
        <v>No data</v>
      </c>
      <c r="K6868" t="str">
        <f t="shared" si="107"/>
        <v>Non Irigasi</v>
      </c>
      <c r="L6868" t="s">
        <v>327</v>
      </c>
    </row>
    <row r="6869" spans="1:12" x14ac:dyDescent="0.25">
      <c r="A6869" s="1">
        <v>6868</v>
      </c>
      <c r="B6869" s="3">
        <v>231</v>
      </c>
      <c r="C6869" s="1">
        <v>257</v>
      </c>
      <c r="D6869" s="1">
        <v>18</v>
      </c>
      <c r="E6869" s="1">
        <v>1</v>
      </c>
      <c r="F6869" s="1">
        <v>0</v>
      </c>
      <c r="G6869">
        <f>VLOOKUP(C6869,reference!$A$1:$E$310,5,FALSE)</f>
        <v>5316030</v>
      </c>
      <c r="H6869" t="str">
        <f>VLOOKUP(C6869,reference!$A$1:$E$310,4,FALSE)</f>
        <v>UMBU RATU NGGAY</v>
      </c>
      <c r="I6869" t="str">
        <f>VLOOKUP($D6869,reference!$G$1:$H$25,2,FALSE)</f>
        <v>Lahan terbuka</v>
      </c>
      <c r="J6869" t="str">
        <f>VLOOKUP($E6869,reference!$G$1:$H$25,2,FALSE)</f>
        <v>Hutan lahan kering primer</v>
      </c>
      <c r="K6869" t="str">
        <f t="shared" si="107"/>
        <v>Non Irigasi</v>
      </c>
      <c r="L6869" t="s">
        <v>327</v>
      </c>
    </row>
    <row r="6870" spans="1:12" x14ac:dyDescent="0.25">
      <c r="A6870" s="1">
        <v>6869</v>
      </c>
      <c r="B6870" s="3">
        <v>725</v>
      </c>
      <c r="C6870" s="1">
        <v>90</v>
      </c>
      <c r="D6870" s="1">
        <v>2</v>
      </c>
      <c r="E6870" s="1">
        <v>11</v>
      </c>
      <c r="F6870" s="1">
        <v>0</v>
      </c>
      <c r="G6870">
        <f>VLOOKUP(C6870,reference!$A$1:$E$310,5,FALSE)</f>
        <v>5305021</v>
      </c>
      <c r="H6870" t="str">
        <f>VLOOKUP(C6870,reference!$A$1:$E$310,4,FALSE)</f>
        <v>NOEMUTI</v>
      </c>
      <c r="I6870" t="str">
        <f>VLOOKUP($D6870,reference!$G$1:$H$25,2,FALSE)</f>
        <v>Hutan lahan kering sekunder / bekas tebangan</v>
      </c>
      <c r="J6870" t="str">
        <f>VLOOKUP($E6870,reference!$G$1:$H$25,2,FALSE)</f>
        <v>Savanna / Padang rumput</v>
      </c>
      <c r="K6870" t="str">
        <f t="shared" si="107"/>
        <v>Non Irigasi</v>
      </c>
      <c r="L6870" t="s">
        <v>328</v>
      </c>
    </row>
    <row r="6871" spans="1:12" x14ac:dyDescent="0.25">
      <c r="A6871" s="1">
        <v>6870</v>
      </c>
      <c r="B6871" s="3">
        <v>284</v>
      </c>
      <c r="C6871" s="1">
        <v>91</v>
      </c>
      <c r="D6871" s="1">
        <v>2</v>
      </c>
      <c r="E6871" s="1">
        <v>12</v>
      </c>
      <c r="F6871" s="1">
        <v>0</v>
      </c>
      <c r="G6871">
        <f>VLOOKUP(C6871,reference!$A$1:$E$310,5,FALSE)</f>
        <v>5305022</v>
      </c>
      <c r="H6871" t="str">
        <f>VLOOKUP(C6871,reference!$A$1:$E$310,4,FALSE)</f>
        <v>BIKOMI SELATAN</v>
      </c>
      <c r="I6871" t="str">
        <f>VLOOKUP($D6871,reference!$G$1:$H$25,2,FALSE)</f>
        <v>Hutan lahan kering sekunder / bekas tebangan</v>
      </c>
      <c r="J6871" t="str">
        <f>VLOOKUP($E6871,reference!$G$1:$H$25,2,FALSE)</f>
        <v>Pertanian lahan kering</v>
      </c>
      <c r="K6871" t="str">
        <f t="shared" si="107"/>
        <v>Non Irigasi</v>
      </c>
      <c r="L6871" t="s">
        <v>328</v>
      </c>
    </row>
    <row r="6872" spans="1:12" x14ac:dyDescent="0.25">
      <c r="A6872" s="1">
        <v>6871</v>
      </c>
      <c r="B6872" s="3">
        <v>1</v>
      </c>
      <c r="C6872" s="1">
        <v>98</v>
      </c>
      <c r="D6872" s="1">
        <v>14</v>
      </c>
      <c r="E6872" s="1">
        <v>20</v>
      </c>
      <c r="F6872" s="1">
        <v>0</v>
      </c>
      <c r="G6872">
        <f>VLOOKUP(C6872,reference!$A$1:$E$310,5,FALSE)</f>
        <v>5305040</v>
      </c>
      <c r="H6872" t="str">
        <f>VLOOKUP(C6872,reference!$A$1:$E$310,4,FALSE)</f>
        <v>INSANA</v>
      </c>
      <c r="I6872" t="str">
        <f>VLOOKUP($D6872,reference!$G$1:$H$25,2,FALSE)</f>
        <v>Sawah</v>
      </c>
      <c r="J6872" t="str">
        <f>VLOOKUP($E6872,reference!$G$1:$H$25,2,FALSE)</f>
        <v>Tubuh air</v>
      </c>
      <c r="K6872" t="str">
        <f t="shared" si="107"/>
        <v>Non Irigasi</v>
      </c>
      <c r="L6872" t="s">
        <v>327</v>
      </c>
    </row>
    <row r="6873" spans="1:12" x14ac:dyDescent="0.25">
      <c r="A6873" s="1">
        <v>6872</v>
      </c>
      <c r="B6873" s="3">
        <v>17</v>
      </c>
      <c r="C6873" s="1">
        <v>297</v>
      </c>
      <c r="D6873" s="1">
        <v>13</v>
      </c>
      <c r="E6873" s="1">
        <v>20</v>
      </c>
      <c r="F6873" s="1">
        <v>0</v>
      </c>
      <c r="G6873">
        <f>VLOOKUP(C6873,reference!$A$1:$E$310,5,FALSE)</f>
        <v>5321060</v>
      </c>
      <c r="H6873" t="str">
        <f>VLOOKUP(C6873,reference!$A$1:$E$310,4,FALSE)</f>
        <v>SASITA MEAN</v>
      </c>
      <c r="I6873" t="str">
        <f>VLOOKUP($D6873,reference!$G$1:$H$25,2,FALSE)</f>
        <v>Pertanian lahan kering  campur semak / kebun campur</v>
      </c>
      <c r="J6873" t="str">
        <f>VLOOKUP($E6873,reference!$G$1:$H$25,2,FALSE)</f>
        <v>Tubuh air</v>
      </c>
      <c r="K6873" t="str">
        <f t="shared" si="107"/>
        <v>Non Irigasi</v>
      </c>
      <c r="L6873" t="s">
        <v>327</v>
      </c>
    </row>
    <row r="6874" spans="1:12" x14ac:dyDescent="0.25">
      <c r="A6874" s="1">
        <v>6873</v>
      </c>
      <c r="B6874" s="3">
        <v>322</v>
      </c>
      <c r="C6874" s="1">
        <v>298</v>
      </c>
      <c r="D6874" s="1">
        <v>12</v>
      </c>
      <c r="E6874" s="1">
        <v>12</v>
      </c>
      <c r="F6874" s="1">
        <v>0</v>
      </c>
      <c r="G6874">
        <f>VLOOKUP(C6874,reference!$A$1:$E$310,5,FALSE)</f>
        <v>5321070</v>
      </c>
      <c r="H6874" t="str">
        <f>VLOOKUP(C6874,reference!$A$1:$E$310,4,FALSE)</f>
        <v>MALAKA TENGAH</v>
      </c>
      <c r="I6874" t="str">
        <f>VLOOKUP($D6874,reference!$G$1:$H$25,2,FALSE)</f>
        <v>Pertanian lahan kering</v>
      </c>
      <c r="J6874" t="str">
        <f>VLOOKUP($E6874,reference!$G$1:$H$25,2,FALSE)</f>
        <v>Pertanian lahan kering</v>
      </c>
      <c r="K6874" t="str">
        <f t="shared" si="107"/>
        <v>Non Irigasi</v>
      </c>
      <c r="L6874" t="s">
        <v>327</v>
      </c>
    </row>
    <row r="6875" spans="1:12" x14ac:dyDescent="0.25">
      <c r="A6875" s="1">
        <v>6874</v>
      </c>
      <c r="B6875" s="3">
        <v>5107</v>
      </c>
      <c r="C6875" s="1">
        <v>261</v>
      </c>
      <c r="D6875" s="1">
        <v>9</v>
      </c>
      <c r="E6875" s="1">
        <v>12</v>
      </c>
      <c r="F6875" s="1">
        <v>0</v>
      </c>
      <c r="G6875">
        <f>VLOOKUP(C6875,reference!$A$1:$E$310,5,FALSE)</f>
        <v>5317020</v>
      </c>
      <c r="H6875" t="str">
        <f>VLOOKUP(C6875,reference!$A$1:$E$310,4,FALSE)</f>
        <v>KODI</v>
      </c>
      <c r="I6875" t="str">
        <f>VLOOKUP($D6875,reference!$G$1:$H$25,2,FALSE)</f>
        <v>Semak belukar</v>
      </c>
      <c r="J6875" t="str">
        <f>VLOOKUP($E6875,reference!$G$1:$H$25,2,FALSE)</f>
        <v>Pertanian lahan kering</v>
      </c>
      <c r="K6875" t="str">
        <f t="shared" si="107"/>
        <v>Non Irigasi</v>
      </c>
      <c r="L6875" t="s">
        <v>327</v>
      </c>
    </row>
    <row r="6876" spans="1:12" x14ac:dyDescent="0.25">
      <c r="A6876" s="1">
        <v>6875</v>
      </c>
      <c r="B6876" s="3">
        <v>328</v>
      </c>
      <c r="C6876" s="1">
        <v>256</v>
      </c>
      <c r="D6876" s="1">
        <v>2</v>
      </c>
      <c r="E6876" s="1">
        <v>13</v>
      </c>
      <c r="F6876" s="1">
        <v>0</v>
      </c>
      <c r="G6876">
        <f>VLOOKUP(C6876,reference!$A$1:$E$310,5,FALSE)</f>
        <v>5316020</v>
      </c>
      <c r="H6876" t="str">
        <f>VLOOKUP(C6876,reference!$A$1:$E$310,4,FALSE)</f>
        <v>UMBU RATU NGGAY BARAT</v>
      </c>
      <c r="I6876" t="str">
        <f>VLOOKUP($D6876,reference!$G$1:$H$25,2,FALSE)</f>
        <v>Hutan lahan kering sekunder / bekas tebangan</v>
      </c>
      <c r="J6876" t="str">
        <f>VLOOKUP($E6876,reference!$G$1:$H$25,2,FALSE)</f>
        <v>Pertanian lahan kering  campur semak / kebun campur</v>
      </c>
      <c r="K6876" t="str">
        <f t="shared" si="107"/>
        <v>Non Irigasi</v>
      </c>
      <c r="L6876" t="s">
        <v>328</v>
      </c>
    </row>
    <row r="6877" spans="1:12" x14ac:dyDescent="0.25">
      <c r="A6877" s="1">
        <v>6876</v>
      </c>
      <c r="B6877" s="3">
        <v>87</v>
      </c>
      <c r="C6877" s="1">
        <v>49</v>
      </c>
      <c r="D6877" s="1">
        <v>9</v>
      </c>
      <c r="E6877" s="1">
        <v>20</v>
      </c>
      <c r="F6877" s="1">
        <v>0</v>
      </c>
      <c r="G6877">
        <f>VLOOKUP(C6877,reference!$A$1:$E$310,5,FALSE)</f>
        <v>5303182</v>
      </c>
      <c r="H6877" t="str">
        <f>VLOOKUP(C6877,reference!$A$1:$E$310,4,FALSE)</f>
        <v>AMFOANG TENGAH</v>
      </c>
      <c r="I6877" t="str">
        <f>VLOOKUP($D6877,reference!$G$1:$H$25,2,FALSE)</f>
        <v>Semak belukar</v>
      </c>
      <c r="J6877" t="str">
        <f>VLOOKUP($E6877,reference!$G$1:$H$25,2,FALSE)</f>
        <v>Tubuh air</v>
      </c>
      <c r="K6877" t="str">
        <f t="shared" si="107"/>
        <v>Non Irigasi</v>
      </c>
      <c r="L6877" t="s">
        <v>327</v>
      </c>
    </row>
    <row r="6878" spans="1:12" x14ac:dyDescent="0.25">
      <c r="A6878" s="1">
        <v>6877</v>
      </c>
      <c r="B6878" s="3">
        <v>390</v>
      </c>
      <c r="C6878" s="1">
        <v>86</v>
      </c>
      <c r="D6878" s="1">
        <v>9</v>
      </c>
      <c r="E6878" s="1">
        <v>11</v>
      </c>
      <c r="F6878" s="1">
        <v>0</v>
      </c>
      <c r="G6878">
        <f>VLOOKUP(C6878,reference!$A$1:$E$310,5,FALSE)</f>
        <v>5305011</v>
      </c>
      <c r="H6878" t="str">
        <f>VLOOKUP(C6878,reference!$A$1:$E$310,4,FALSE)</f>
        <v>MIOMAFFO TENGAH</v>
      </c>
      <c r="I6878" t="str">
        <f>VLOOKUP($D6878,reference!$G$1:$H$25,2,FALSE)</f>
        <v>Semak belukar</v>
      </c>
      <c r="J6878" t="str">
        <f>VLOOKUP($E6878,reference!$G$1:$H$25,2,FALSE)</f>
        <v>Savanna / Padang rumput</v>
      </c>
      <c r="K6878" t="str">
        <f t="shared" si="107"/>
        <v>Non Irigasi</v>
      </c>
      <c r="L6878" t="s">
        <v>327</v>
      </c>
    </row>
    <row r="6879" spans="1:12" x14ac:dyDescent="0.25">
      <c r="A6879" s="1">
        <v>6878</v>
      </c>
      <c r="B6879" s="3">
        <v>1116</v>
      </c>
      <c r="C6879" s="1">
        <v>298</v>
      </c>
      <c r="D6879" s="1">
        <v>13</v>
      </c>
      <c r="E6879" s="1">
        <v>14</v>
      </c>
      <c r="F6879" s="1">
        <v>0</v>
      </c>
      <c r="G6879">
        <f>VLOOKUP(C6879,reference!$A$1:$E$310,5,FALSE)</f>
        <v>5321070</v>
      </c>
      <c r="H6879" t="str">
        <f>VLOOKUP(C6879,reference!$A$1:$E$310,4,FALSE)</f>
        <v>MALAKA TENGAH</v>
      </c>
      <c r="I6879" t="str">
        <f>VLOOKUP($D6879,reference!$G$1:$H$25,2,FALSE)</f>
        <v>Pertanian lahan kering  campur semak / kebun campur</v>
      </c>
      <c r="J6879" t="str">
        <f>VLOOKUP($E6879,reference!$G$1:$H$25,2,FALSE)</f>
        <v>Sawah</v>
      </c>
      <c r="K6879" t="str">
        <f t="shared" si="107"/>
        <v>Non Irigasi</v>
      </c>
      <c r="L6879" t="s">
        <v>327</v>
      </c>
    </row>
    <row r="6880" spans="1:12" x14ac:dyDescent="0.25">
      <c r="A6880" s="1">
        <v>6879</v>
      </c>
      <c r="B6880" s="3">
        <v>108</v>
      </c>
      <c r="C6880" s="1">
        <v>298</v>
      </c>
      <c r="D6880" s="1">
        <v>13</v>
      </c>
      <c r="E6880" s="1">
        <v>2</v>
      </c>
      <c r="F6880" s="1">
        <v>0</v>
      </c>
      <c r="G6880">
        <f>VLOOKUP(C6880,reference!$A$1:$E$310,5,FALSE)</f>
        <v>5321070</v>
      </c>
      <c r="H6880" t="str">
        <f>VLOOKUP(C6880,reference!$A$1:$E$310,4,FALSE)</f>
        <v>MALAKA TENGAH</v>
      </c>
      <c r="I6880" t="str">
        <f>VLOOKUP($D6880,reference!$G$1:$H$25,2,FALSE)</f>
        <v>Pertanian lahan kering  campur semak / kebun campur</v>
      </c>
      <c r="J6880" t="str">
        <f>VLOOKUP($E6880,reference!$G$1:$H$25,2,FALSE)</f>
        <v>Hutan lahan kering sekunder / bekas tebangan</v>
      </c>
      <c r="K6880" t="str">
        <f t="shared" si="107"/>
        <v>Non Irigasi</v>
      </c>
      <c r="L6880" t="s">
        <v>327</v>
      </c>
    </row>
    <row r="6881" spans="1:12" x14ac:dyDescent="0.25">
      <c r="A6881" s="1">
        <v>6880</v>
      </c>
      <c r="B6881" s="3">
        <v>132</v>
      </c>
      <c r="C6881" s="1">
        <v>298</v>
      </c>
      <c r="D6881" s="1">
        <v>12</v>
      </c>
      <c r="E6881" s="1">
        <v>16</v>
      </c>
      <c r="F6881" s="1">
        <v>0</v>
      </c>
      <c r="G6881">
        <f>VLOOKUP(C6881,reference!$A$1:$E$310,5,FALSE)</f>
        <v>5321070</v>
      </c>
      <c r="H6881" t="str">
        <f>VLOOKUP(C6881,reference!$A$1:$E$310,4,FALSE)</f>
        <v>MALAKA TENGAH</v>
      </c>
      <c r="I6881" t="str">
        <f>VLOOKUP($D6881,reference!$G$1:$H$25,2,FALSE)</f>
        <v>Pertanian lahan kering</v>
      </c>
      <c r="J6881" t="str">
        <f>VLOOKUP($E6881,reference!$G$1:$H$25,2,FALSE)</f>
        <v>Pemukiman</v>
      </c>
      <c r="K6881" t="str">
        <f t="shared" si="107"/>
        <v>Non Irigasi</v>
      </c>
      <c r="L6881" t="s">
        <v>327</v>
      </c>
    </row>
    <row r="6882" spans="1:12" x14ac:dyDescent="0.25">
      <c r="A6882" s="1">
        <v>6881</v>
      </c>
      <c r="B6882" s="3">
        <v>1</v>
      </c>
      <c r="C6882" s="1">
        <v>302</v>
      </c>
      <c r="D6882" s="1">
        <v>15</v>
      </c>
      <c r="E6882" s="1">
        <v>14</v>
      </c>
      <c r="F6882" s="1">
        <v>0</v>
      </c>
      <c r="G6882">
        <f>VLOOKUP(C6882,reference!$A$1:$E$310,5,FALSE)</f>
        <v>5321110</v>
      </c>
      <c r="H6882" t="str">
        <f>VLOOKUP(C6882,reference!$A$1:$E$310,4,FALSE)</f>
        <v>KOBALIMA</v>
      </c>
      <c r="I6882" t="str">
        <f>VLOOKUP($D6882,reference!$G$1:$H$25,2,FALSE)</f>
        <v>Tambak</v>
      </c>
      <c r="J6882" t="str">
        <f>VLOOKUP($E6882,reference!$G$1:$H$25,2,FALSE)</f>
        <v>Sawah</v>
      </c>
      <c r="K6882" t="str">
        <f t="shared" si="107"/>
        <v>Non Irigasi</v>
      </c>
      <c r="L6882" t="s">
        <v>327</v>
      </c>
    </row>
    <row r="6883" spans="1:12" x14ac:dyDescent="0.25">
      <c r="A6883" s="1">
        <v>6882</v>
      </c>
      <c r="B6883" s="3">
        <v>14</v>
      </c>
      <c r="C6883" s="1">
        <v>261</v>
      </c>
      <c r="D6883" s="1">
        <v>0</v>
      </c>
      <c r="E6883" s="1">
        <v>9</v>
      </c>
      <c r="F6883" s="1">
        <v>0</v>
      </c>
      <c r="G6883">
        <f>VLOOKUP(C6883,reference!$A$1:$E$310,5,FALSE)</f>
        <v>5317020</v>
      </c>
      <c r="H6883" t="str">
        <f>VLOOKUP(C6883,reference!$A$1:$E$310,4,FALSE)</f>
        <v>KODI</v>
      </c>
      <c r="I6883" t="str">
        <f>VLOOKUP($D6883,reference!$G$1:$H$25,2,FALSE)</f>
        <v>No data</v>
      </c>
      <c r="J6883" t="str">
        <f>VLOOKUP($E6883,reference!$G$1:$H$25,2,FALSE)</f>
        <v>Semak belukar</v>
      </c>
      <c r="K6883" t="str">
        <f t="shared" si="107"/>
        <v>Non Irigasi</v>
      </c>
      <c r="L6883" t="s">
        <v>327</v>
      </c>
    </row>
    <row r="6884" spans="1:12" x14ac:dyDescent="0.25">
      <c r="A6884" s="1">
        <v>6883</v>
      </c>
      <c r="B6884" s="3">
        <v>1003</v>
      </c>
      <c r="C6884" s="1">
        <v>49</v>
      </c>
      <c r="D6884" s="1">
        <v>9</v>
      </c>
      <c r="E6884" s="1">
        <v>9</v>
      </c>
      <c r="F6884" s="1">
        <v>0</v>
      </c>
      <c r="G6884">
        <f>VLOOKUP(C6884,reference!$A$1:$E$310,5,FALSE)</f>
        <v>5303182</v>
      </c>
      <c r="H6884" t="str">
        <f>VLOOKUP(C6884,reference!$A$1:$E$310,4,FALSE)</f>
        <v>AMFOANG TENGAH</v>
      </c>
      <c r="I6884" t="str">
        <f>VLOOKUP($D6884,reference!$G$1:$H$25,2,FALSE)</f>
        <v>Semak belukar</v>
      </c>
      <c r="J6884" t="str">
        <f>VLOOKUP($E6884,reference!$G$1:$H$25,2,FALSE)</f>
        <v>Semak belukar</v>
      </c>
      <c r="K6884" t="str">
        <f t="shared" si="107"/>
        <v>Non Irigasi</v>
      </c>
      <c r="L6884" t="s">
        <v>327</v>
      </c>
    </row>
    <row r="6885" spans="1:12" x14ac:dyDescent="0.25">
      <c r="A6885" s="1">
        <v>6884</v>
      </c>
      <c r="B6885" s="3">
        <v>24</v>
      </c>
      <c r="C6885" s="1">
        <v>298</v>
      </c>
      <c r="D6885" s="1">
        <v>13</v>
      </c>
      <c r="E6885" s="1">
        <v>20</v>
      </c>
      <c r="F6885" s="1">
        <v>0</v>
      </c>
      <c r="G6885">
        <f>VLOOKUP(C6885,reference!$A$1:$E$310,5,FALSE)</f>
        <v>5321070</v>
      </c>
      <c r="H6885" t="str">
        <f>VLOOKUP(C6885,reference!$A$1:$E$310,4,FALSE)</f>
        <v>MALAKA TENGAH</v>
      </c>
      <c r="I6885" t="str">
        <f>VLOOKUP($D6885,reference!$G$1:$H$25,2,FALSE)</f>
        <v>Pertanian lahan kering  campur semak / kebun campur</v>
      </c>
      <c r="J6885" t="str">
        <f>VLOOKUP($E6885,reference!$G$1:$H$25,2,FALSE)</f>
        <v>Tubuh air</v>
      </c>
      <c r="K6885" t="str">
        <f t="shared" si="107"/>
        <v>Non Irigasi</v>
      </c>
      <c r="L6885" t="s">
        <v>327</v>
      </c>
    </row>
    <row r="6886" spans="1:12" x14ac:dyDescent="0.25">
      <c r="A6886" s="1">
        <v>6885</v>
      </c>
      <c r="B6886" s="3">
        <v>265</v>
      </c>
      <c r="C6886" s="1">
        <v>298</v>
      </c>
      <c r="D6886" s="1">
        <v>13</v>
      </c>
      <c r="E6886" s="1">
        <v>16</v>
      </c>
      <c r="F6886" s="1">
        <v>0</v>
      </c>
      <c r="G6886">
        <f>VLOOKUP(C6886,reference!$A$1:$E$310,5,FALSE)</f>
        <v>5321070</v>
      </c>
      <c r="H6886" t="str">
        <f>VLOOKUP(C6886,reference!$A$1:$E$310,4,FALSE)</f>
        <v>MALAKA TENGAH</v>
      </c>
      <c r="I6886" t="str">
        <f>VLOOKUP($D6886,reference!$G$1:$H$25,2,FALSE)</f>
        <v>Pertanian lahan kering  campur semak / kebun campur</v>
      </c>
      <c r="J6886" t="str">
        <f>VLOOKUP($E6886,reference!$G$1:$H$25,2,FALSE)</f>
        <v>Pemukiman</v>
      </c>
      <c r="K6886" t="str">
        <f t="shared" si="107"/>
        <v>Non Irigasi</v>
      </c>
      <c r="L6886" t="s">
        <v>327</v>
      </c>
    </row>
    <row r="6887" spans="1:12" x14ac:dyDescent="0.25">
      <c r="A6887" s="1">
        <v>6886</v>
      </c>
      <c r="B6887" s="3">
        <v>869</v>
      </c>
      <c r="C6887" s="1">
        <v>261</v>
      </c>
      <c r="D6887" s="1">
        <v>9</v>
      </c>
      <c r="E6887" s="1">
        <v>9</v>
      </c>
      <c r="F6887" s="1">
        <v>0</v>
      </c>
      <c r="G6887">
        <f>VLOOKUP(C6887,reference!$A$1:$E$310,5,FALSE)</f>
        <v>5317020</v>
      </c>
      <c r="H6887" t="str">
        <f>VLOOKUP(C6887,reference!$A$1:$E$310,4,FALSE)</f>
        <v>KODI</v>
      </c>
      <c r="I6887" t="str">
        <f>VLOOKUP($D6887,reference!$G$1:$H$25,2,FALSE)</f>
        <v>Semak belukar</v>
      </c>
      <c r="J6887" t="str">
        <f>VLOOKUP($E6887,reference!$G$1:$H$25,2,FALSE)</f>
        <v>Semak belukar</v>
      </c>
      <c r="K6887" t="str">
        <f t="shared" si="107"/>
        <v>Non Irigasi</v>
      </c>
      <c r="L6887" t="s">
        <v>327</v>
      </c>
    </row>
    <row r="6888" spans="1:12" x14ac:dyDescent="0.25">
      <c r="A6888" s="1">
        <v>6887</v>
      </c>
      <c r="B6888" s="3">
        <v>3</v>
      </c>
      <c r="C6888" s="1">
        <v>49</v>
      </c>
      <c r="D6888" s="1">
        <v>1</v>
      </c>
      <c r="E6888" s="1">
        <v>9</v>
      </c>
      <c r="F6888" s="1">
        <v>0</v>
      </c>
      <c r="G6888">
        <f>VLOOKUP(C6888,reference!$A$1:$E$310,5,FALSE)</f>
        <v>5303182</v>
      </c>
      <c r="H6888" t="str">
        <f>VLOOKUP(C6888,reference!$A$1:$E$310,4,FALSE)</f>
        <v>AMFOANG TENGAH</v>
      </c>
      <c r="I6888" t="str">
        <f>VLOOKUP($D6888,reference!$G$1:$H$25,2,FALSE)</f>
        <v>Hutan lahan kering primer</v>
      </c>
      <c r="J6888" t="str">
        <f>VLOOKUP($E6888,reference!$G$1:$H$25,2,FALSE)</f>
        <v>Semak belukar</v>
      </c>
      <c r="K6888" t="str">
        <f t="shared" si="107"/>
        <v>Non Irigasi</v>
      </c>
      <c r="L6888" t="s">
        <v>328</v>
      </c>
    </row>
    <row r="6889" spans="1:12" x14ac:dyDescent="0.25">
      <c r="A6889" s="1">
        <v>6888</v>
      </c>
      <c r="B6889" s="3">
        <v>3</v>
      </c>
      <c r="C6889" s="1">
        <v>86</v>
      </c>
      <c r="D6889" s="1">
        <v>9</v>
      </c>
      <c r="E6889" s="1">
        <v>13</v>
      </c>
      <c r="F6889" s="1">
        <v>0</v>
      </c>
      <c r="G6889">
        <f>VLOOKUP(C6889,reference!$A$1:$E$310,5,FALSE)</f>
        <v>5305011</v>
      </c>
      <c r="H6889" t="str">
        <f>VLOOKUP(C6889,reference!$A$1:$E$310,4,FALSE)</f>
        <v>MIOMAFFO TENGAH</v>
      </c>
      <c r="I6889" t="str">
        <f>VLOOKUP($D6889,reference!$G$1:$H$25,2,FALSE)</f>
        <v>Semak belukar</v>
      </c>
      <c r="J6889" t="str">
        <f>VLOOKUP($E6889,reference!$G$1:$H$25,2,FALSE)</f>
        <v>Pertanian lahan kering  campur semak / kebun campur</v>
      </c>
      <c r="K6889" t="str">
        <f t="shared" si="107"/>
        <v>Non Irigasi</v>
      </c>
      <c r="L6889" t="s">
        <v>327</v>
      </c>
    </row>
    <row r="6890" spans="1:12" x14ac:dyDescent="0.25">
      <c r="A6890" s="1">
        <v>6889</v>
      </c>
      <c r="B6890" s="3">
        <v>3</v>
      </c>
      <c r="C6890" s="1">
        <v>85</v>
      </c>
      <c r="D6890" s="1">
        <v>1</v>
      </c>
      <c r="E6890" s="1">
        <v>18</v>
      </c>
      <c r="F6890" s="1">
        <v>0</v>
      </c>
      <c r="G6890">
        <f>VLOOKUP(C6890,reference!$A$1:$E$310,5,FALSE)</f>
        <v>5305010</v>
      </c>
      <c r="H6890" t="str">
        <f>VLOOKUP(C6890,reference!$A$1:$E$310,4,FALSE)</f>
        <v>MIOMAFFO BARAT</v>
      </c>
      <c r="I6890" t="str">
        <f>VLOOKUP($D6890,reference!$G$1:$H$25,2,FALSE)</f>
        <v>Hutan lahan kering primer</v>
      </c>
      <c r="J6890" t="str">
        <f>VLOOKUP($E6890,reference!$G$1:$H$25,2,FALSE)</f>
        <v>Lahan terbuka</v>
      </c>
      <c r="K6890" t="str">
        <f t="shared" si="107"/>
        <v>Non Irigasi</v>
      </c>
      <c r="L6890" t="s">
        <v>328</v>
      </c>
    </row>
    <row r="6891" spans="1:12" x14ac:dyDescent="0.25">
      <c r="A6891" s="1">
        <v>6890</v>
      </c>
      <c r="B6891" s="3">
        <v>558</v>
      </c>
      <c r="C6891" s="1">
        <v>91</v>
      </c>
      <c r="D6891" s="1">
        <v>2</v>
      </c>
      <c r="E6891" s="1">
        <v>9</v>
      </c>
      <c r="F6891" s="1">
        <v>0</v>
      </c>
      <c r="G6891">
        <f>VLOOKUP(C6891,reference!$A$1:$E$310,5,FALSE)</f>
        <v>5305022</v>
      </c>
      <c r="H6891" t="str">
        <f>VLOOKUP(C6891,reference!$A$1:$E$310,4,FALSE)</f>
        <v>BIKOMI SELATAN</v>
      </c>
      <c r="I6891" t="str">
        <f>VLOOKUP($D6891,reference!$G$1:$H$25,2,FALSE)</f>
        <v>Hutan lahan kering sekunder / bekas tebangan</v>
      </c>
      <c r="J6891" t="str">
        <f>VLOOKUP($E6891,reference!$G$1:$H$25,2,FALSE)</f>
        <v>Semak belukar</v>
      </c>
      <c r="K6891" t="str">
        <f t="shared" si="107"/>
        <v>Non Irigasi</v>
      </c>
      <c r="L6891" t="s">
        <v>328</v>
      </c>
    </row>
    <row r="6892" spans="1:12" x14ac:dyDescent="0.25">
      <c r="A6892" s="1">
        <v>6891</v>
      </c>
      <c r="B6892" s="3">
        <v>324</v>
      </c>
      <c r="C6892" s="1">
        <v>4</v>
      </c>
      <c r="D6892" s="1">
        <v>2</v>
      </c>
      <c r="E6892" s="1">
        <v>2</v>
      </c>
      <c r="F6892" s="1">
        <v>0</v>
      </c>
      <c r="G6892">
        <f>VLOOKUP(C6892,reference!$A$1:$E$310,5,FALSE)</f>
        <v>5301050</v>
      </c>
      <c r="H6892" t="str">
        <f>VLOOKUP(C6892,reference!$A$1:$E$310,4,FALSE)</f>
        <v>LOLI</v>
      </c>
      <c r="I6892" t="str">
        <f>VLOOKUP($D6892,reference!$G$1:$H$25,2,FALSE)</f>
        <v>Hutan lahan kering sekunder / bekas tebangan</v>
      </c>
      <c r="J6892" t="str">
        <f>VLOOKUP($E6892,reference!$G$1:$H$25,2,FALSE)</f>
        <v>Hutan lahan kering sekunder / bekas tebangan</v>
      </c>
      <c r="K6892" t="str">
        <f t="shared" si="107"/>
        <v>Non Irigasi</v>
      </c>
      <c r="L6892" t="s">
        <v>327</v>
      </c>
    </row>
    <row r="6893" spans="1:12" x14ac:dyDescent="0.25">
      <c r="A6893" s="1">
        <v>6892</v>
      </c>
      <c r="B6893" s="3">
        <v>2289</v>
      </c>
      <c r="C6893" s="1">
        <v>90</v>
      </c>
      <c r="D6893" s="1">
        <v>9</v>
      </c>
      <c r="E6893" s="1">
        <v>11</v>
      </c>
      <c r="F6893" s="1">
        <v>0</v>
      </c>
      <c r="G6893">
        <f>VLOOKUP(C6893,reference!$A$1:$E$310,5,FALSE)</f>
        <v>5305021</v>
      </c>
      <c r="H6893" t="str">
        <f>VLOOKUP(C6893,reference!$A$1:$E$310,4,FALSE)</f>
        <v>NOEMUTI</v>
      </c>
      <c r="I6893" t="str">
        <f>VLOOKUP($D6893,reference!$G$1:$H$25,2,FALSE)</f>
        <v>Semak belukar</v>
      </c>
      <c r="J6893" t="str">
        <f>VLOOKUP($E6893,reference!$G$1:$H$25,2,FALSE)</f>
        <v>Savanna / Padang rumput</v>
      </c>
      <c r="K6893" t="str">
        <f t="shared" si="107"/>
        <v>Non Irigasi</v>
      </c>
      <c r="L6893" t="s">
        <v>327</v>
      </c>
    </row>
    <row r="6894" spans="1:12" x14ac:dyDescent="0.25">
      <c r="A6894" s="1">
        <v>6893</v>
      </c>
      <c r="B6894" s="3">
        <v>2</v>
      </c>
      <c r="C6894" s="1">
        <v>302</v>
      </c>
      <c r="D6894" s="1">
        <v>15</v>
      </c>
      <c r="E6894" s="1">
        <v>5</v>
      </c>
      <c r="F6894" s="1">
        <v>0</v>
      </c>
      <c r="G6894">
        <f>VLOOKUP(C6894,reference!$A$1:$E$310,5,FALSE)</f>
        <v>5321110</v>
      </c>
      <c r="H6894" t="str">
        <f>VLOOKUP(C6894,reference!$A$1:$E$310,4,FALSE)</f>
        <v>KOBALIMA</v>
      </c>
      <c r="I6894" t="str">
        <f>VLOOKUP($D6894,reference!$G$1:$H$25,2,FALSE)</f>
        <v>Tambak</v>
      </c>
      <c r="J6894" t="str">
        <f>VLOOKUP($E6894,reference!$G$1:$H$25,2,FALSE)</f>
        <v>Hutan mangrove primer</v>
      </c>
      <c r="K6894" t="str">
        <f t="shared" si="107"/>
        <v>Non Irigasi</v>
      </c>
      <c r="L6894" t="s">
        <v>327</v>
      </c>
    </row>
    <row r="6895" spans="1:12" x14ac:dyDescent="0.25">
      <c r="A6895" s="1">
        <v>6894</v>
      </c>
      <c r="B6895" s="3">
        <v>34</v>
      </c>
      <c r="C6895" s="1">
        <v>28</v>
      </c>
      <c r="D6895" s="1">
        <v>5</v>
      </c>
      <c r="E6895" s="1">
        <v>5</v>
      </c>
      <c r="F6895" s="1">
        <v>0</v>
      </c>
      <c r="G6895">
        <f>VLOOKUP(C6895,reference!$A$1:$E$310,5,FALSE)</f>
        <v>5302081</v>
      </c>
      <c r="H6895" t="str">
        <f>VLOOKUP(C6895,reference!$A$1:$E$310,4,FALSE)</f>
        <v>KANATANG</v>
      </c>
      <c r="I6895" t="str">
        <f>VLOOKUP($D6895,reference!$G$1:$H$25,2,FALSE)</f>
        <v>Hutan mangrove primer</v>
      </c>
      <c r="J6895" t="str">
        <f>VLOOKUP($E6895,reference!$G$1:$H$25,2,FALSE)</f>
        <v>Hutan mangrove primer</v>
      </c>
      <c r="K6895" t="str">
        <f t="shared" si="107"/>
        <v>Non Irigasi</v>
      </c>
      <c r="L6895" t="s">
        <v>327</v>
      </c>
    </row>
    <row r="6896" spans="1:12" x14ac:dyDescent="0.25">
      <c r="A6896" s="1">
        <v>6895</v>
      </c>
      <c r="B6896" s="3">
        <v>3332</v>
      </c>
      <c r="C6896" s="1">
        <v>91</v>
      </c>
      <c r="D6896" s="1">
        <v>2</v>
      </c>
      <c r="E6896" s="1">
        <v>2</v>
      </c>
      <c r="F6896" s="1">
        <v>0</v>
      </c>
      <c r="G6896">
        <f>VLOOKUP(C6896,reference!$A$1:$E$310,5,FALSE)</f>
        <v>5305022</v>
      </c>
      <c r="H6896" t="str">
        <f>VLOOKUP(C6896,reference!$A$1:$E$310,4,FALSE)</f>
        <v>BIKOMI SELATAN</v>
      </c>
      <c r="I6896" t="str">
        <f>VLOOKUP($D6896,reference!$G$1:$H$25,2,FALSE)</f>
        <v>Hutan lahan kering sekunder / bekas tebangan</v>
      </c>
      <c r="J6896" t="str">
        <f>VLOOKUP($E6896,reference!$G$1:$H$25,2,FALSE)</f>
        <v>Hutan lahan kering sekunder / bekas tebangan</v>
      </c>
      <c r="K6896" t="str">
        <f t="shared" si="107"/>
        <v>Non Irigasi</v>
      </c>
      <c r="L6896" t="s">
        <v>327</v>
      </c>
    </row>
    <row r="6897" spans="1:12" x14ac:dyDescent="0.25">
      <c r="A6897" s="1">
        <v>6896</v>
      </c>
      <c r="B6897" s="3">
        <v>2065</v>
      </c>
      <c r="C6897" s="1">
        <v>4</v>
      </c>
      <c r="D6897" s="1">
        <v>13</v>
      </c>
      <c r="E6897" s="1">
        <v>2</v>
      </c>
      <c r="F6897" s="1">
        <v>0</v>
      </c>
      <c r="G6897">
        <f>VLOOKUP(C6897,reference!$A$1:$E$310,5,FALSE)</f>
        <v>5301050</v>
      </c>
      <c r="H6897" t="str">
        <f>VLOOKUP(C6897,reference!$A$1:$E$310,4,FALSE)</f>
        <v>LOLI</v>
      </c>
      <c r="I6897" t="str">
        <f>VLOOKUP($D6897,reference!$G$1:$H$25,2,FALSE)</f>
        <v>Pertanian lahan kering  campur semak / kebun campur</v>
      </c>
      <c r="J6897" t="str">
        <f>VLOOKUP($E6897,reference!$G$1:$H$25,2,FALSE)</f>
        <v>Hutan lahan kering sekunder / bekas tebangan</v>
      </c>
      <c r="K6897" t="str">
        <f t="shared" si="107"/>
        <v>Non Irigasi</v>
      </c>
      <c r="L6897" t="s">
        <v>327</v>
      </c>
    </row>
    <row r="6898" spans="1:12" x14ac:dyDescent="0.25">
      <c r="A6898" s="1">
        <v>6897</v>
      </c>
      <c r="B6898" s="3">
        <v>4</v>
      </c>
      <c r="C6898" s="1">
        <v>4</v>
      </c>
      <c r="D6898" s="1">
        <v>2</v>
      </c>
      <c r="E6898" s="1">
        <v>14</v>
      </c>
      <c r="F6898" s="1">
        <v>0</v>
      </c>
      <c r="G6898">
        <f>VLOOKUP(C6898,reference!$A$1:$E$310,5,FALSE)</f>
        <v>5301050</v>
      </c>
      <c r="H6898" t="str">
        <f>VLOOKUP(C6898,reference!$A$1:$E$310,4,FALSE)</f>
        <v>LOLI</v>
      </c>
      <c r="I6898" t="str">
        <f>VLOOKUP($D6898,reference!$G$1:$H$25,2,FALSE)</f>
        <v>Hutan lahan kering sekunder / bekas tebangan</v>
      </c>
      <c r="J6898" t="str">
        <f>VLOOKUP($E6898,reference!$G$1:$H$25,2,FALSE)</f>
        <v>Sawah</v>
      </c>
      <c r="K6898" t="str">
        <f t="shared" si="107"/>
        <v>Non Irigasi</v>
      </c>
      <c r="L6898" t="s">
        <v>328</v>
      </c>
    </row>
    <row r="6899" spans="1:12" x14ac:dyDescent="0.25">
      <c r="A6899" s="1">
        <v>6898</v>
      </c>
      <c r="B6899" s="3">
        <v>459</v>
      </c>
      <c r="C6899" s="1">
        <v>257</v>
      </c>
      <c r="D6899" s="1">
        <v>2</v>
      </c>
      <c r="E6899" s="1">
        <v>14</v>
      </c>
      <c r="F6899" s="1">
        <v>0</v>
      </c>
      <c r="G6899">
        <f>VLOOKUP(C6899,reference!$A$1:$E$310,5,FALSE)</f>
        <v>5316030</v>
      </c>
      <c r="H6899" t="str">
        <f>VLOOKUP(C6899,reference!$A$1:$E$310,4,FALSE)</f>
        <v>UMBU RATU NGGAY</v>
      </c>
      <c r="I6899" t="str">
        <f>VLOOKUP($D6899,reference!$G$1:$H$25,2,FALSE)</f>
        <v>Hutan lahan kering sekunder / bekas tebangan</v>
      </c>
      <c r="J6899" t="str">
        <f>VLOOKUP($E6899,reference!$G$1:$H$25,2,FALSE)</f>
        <v>Sawah</v>
      </c>
      <c r="K6899" t="str">
        <f t="shared" si="107"/>
        <v>Non Irigasi</v>
      </c>
      <c r="L6899" t="s">
        <v>328</v>
      </c>
    </row>
    <row r="6900" spans="1:12" x14ac:dyDescent="0.25">
      <c r="A6900" s="1">
        <v>6899</v>
      </c>
      <c r="B6900" s="3">
        <v>3928</v>
      </c>
      <c r="C6900" s="1">
        <v>51</v>
      </c>
      <c r="D6900" s="1">
        <v>2</v>
      </c>
      <c r="E6900" s="1">
        <v>2</v>
      </c>
      <c r="F6900" s="1">
        <v>0</v>
      </c>
      <c r="G6900">
        <f>VLOOKUP(C6900,reference!$A$1:$E$310,5,FALSE)</f>
        <v>5303191</v>
      </c>
      <c r="H6900" t="str">
        <f>VLOOKUP(C6900,reference!$A$1:$E$310,4,FALSE)</f>
        <v>AMFOANG BARAT LAUT</v>
      </c>
      <c r="I6900" t="str">
        <f>VLOOKUP($D6900,reference!$G$1:$H$25,2,FALSE)</f>
        <v>Hutan lahan kering sekunder / bekas tebangan</v>
      </c>
      <c r="J6900" t="str">
        <f>VLOOKUP($E6900,reference!$G$1:$H$25,2,FALSE)</f>
        <v>Hutan lahan kering sekunder / bekas tebangan</v>
      </c>
      <c r="K6900" t="str">
        <f t="shared" si="107"/>
        <v>Non Irigasi</v>
      </c>
      <c r="L6900" t="s">
        <v>327</v>
      </c>
    </row>
    <row r="6901" spans="1:12" x14ac:dyDescent="0.25">
      <c r="A6901" s="1">
        <v>6900</v>
      </c>
      <c r="B6901" s="3">
        <v>8</v>
      </c>
      <c r="C6901" s="1">
        <v>98</v>
      </c>
      <c r="D6901" s="1">
        <v>2</v>
      </c>
      <c r="E6901" s="1">
        <v>18</v>
      </c>
      <c r="F6901" s="1">
        <v>0</v>
      </c>
      <c r="G6901">
        <f>VLOOKUP(C6901,reference!$A$1:$E$310,5,FALSE)</f>
        <v>5305040</v>
      </c>
      <c r="H6901" t="str">
        <f>VLOOKUP(C6901,reference!$A$1:$E$310,4,FALSE)</f>
        <v>INSANA</v>
      </c>
      <c r="I6901" t="str">
        <f>VLOOKUP($D6901,reference!$G$1:$H$25,2,FALSE)</f>
        <v>Hutan lahan kering sekunder / bekas tebangan</v>
      </c>
      <c r="J6901" t="str">
        <f>VLOOKUP($E6901,reference!$G$1:$H$25,2,FALSE)</f>
        <v>Lahan terbuka</v>
      </c>
      <c r="K6901" t="str">
        <f t="shared" si="107"/>
        <v>Non Irigasi</v>
      </c>
      <c r="L6901" t="s">
        <v>328</v>
      </c>
    </row>
    <row r="6902" spans="1:12" x14ac:dyDescent="0.25">
      <c r="A6902" s="1">
        <v>6901</v>
      </c>
      <c r="B6902" s="3">
        <v>2030</v>
      </c>
      <c r="C6902" s="1">
        <v>298</v>
      </c>
      <c r="D6902" s="1">
        <v>14</v>
      </c>
      <c r="E6902" s="1">
        <v>14</v>
      </c>
      <c r="F6902" s="1">
        <v>0</v>
      </c>
      <c r="G6902">
        <f>VLOOKUP(C6902,reference!$A$1:$E$310,5,FALSE)</f>
        <v>5321070</v>
      </c>
      <c r="H6902" t="str">
        <f>VLOOKUP(C6902,reference!$A$1:$E$310,4,FALSE)</f>
        <v>MALAKA TENGAH</v>
      </c>
      <c r="I6902" t="str">
        <f>VLOOKUP($D6902,reference!$G$1:$H$25,2,FALSE)</f>
        <v>Sawah</v>
      </c>
      <c r="J6902" t="str">
        <f>VLOOKUP($E6902,reference!$G$1:$H$25,2,FALSE)</f>
        <v>Sawah</v>
      </c>
      <c r="K6902" t="str">
        <f t="shared" si="107"/>
        <v>Non Irigasi</v>
      </c>
      <c r="L6902" t="s">
        <v>327</v>
      </c>
    </row>
    <row r="6903" spans="1:12" x14ac:dyDescent="0.25">
      <c r="A6903" s="1">
        <v>6902</v>
      </c>
      <c r="B6903" s="3">
        <v>2016</v>
      </c>
      <c r="C6903" s="1">
        <v>4</v>
      </c>
      <c r="D6903" s="1">
        <v>13</v>
      </c>
      <c r="E6903" s="1">
        <v>14</v>
      </c>
      <c r="F6903" s="1">
        <v>0</v>
      </c>
      <c r="G6903">
        <f>VLOOKUP(C6903,reference!$A$1:$E$310,5,FALSE)</f>
        <v>5301050</v>
      </c>
      <c r="H6903" t="str">
        <f>VLOOKUP(C6903,reference!$A$1:$E$310,4,FALSE)</f>
        <v>LOLI</v>
      </c>
      <c r="I6903" t="str">
        <f>VLOOKUP($D6903,reference!$G$1:$H$25,2,FALSE)</f>
        <v>Pertanian lahan kering  campur semak / kebun campur</v>
      </c>
      <c r="J6903" t="str">
        <f>VLOOKUP($E6903,reference!$G$1:$H$25,2,FALSE)</f>
        <v>Sawah</v>
      </c>
      <c r="K6903" t="str">
        <f t="shared" si="107"/>
        <v>Non Irigasi</v>
      </c>
      <c r="L6903" t="s">
        <v>327</v>
      </c>
    </row>
    <row r="6904" spans="1:12" x14ac:dyDescent="0.25">
      <c r="A6904" s="1">
        <v>6903</v>
      </c>
      <c r="B6904" s="3">
        <v>409</v>
      </c>
      <c r="C6904" s="1">
        <v>4</v>
      </c>
      <c r="D6904" s="1">
        <v>14</v>
      </c>
      <c r="E6904" s="1">
        <v>14</v>
      </c>
      <c r="F6904" s="1">
        <v>0</v>
      </c>
      <c r="G6904">
        <f>VLOOKUP(C6904,reference!$A$1:$E$310,5,FALSE)</f>
        <v>5301050</v>
      </c>
      <c r="H6904" t="str">
        <f>VLOOKUP(C6904,reference!$A$1:$E$310,4,FALSE)</f>
        <v>LOLI</v>
      </c>
      <c r="I6904" t="str">
        <f>VLOOKUP($D6904,reference!$G$1:$H$25,2,FALSE)</f>
        <v>Sawah</v>
      </c>
      <c r="J6904" t="str">
        <f>VLOOKUP($E6904,reference!$G$1:$H$25,2,FALSE)</f>
        <v>Sawah</v>
      </c>
      <c r="K6904" t="str">
        <f t="shared" si="107"/>
        <v>Non Irigasi</v>
      </c>
      <c r="L6904" t="s">
        <v>327</v>
      </c>
    </row>
    <row r="6905" spans="1:12" x14ac:dyDescent="0.25">
      <c r="A6905" s="1">
        <v>6904</v>
      </c>
      <c r="B6905" s="3">
        <v>387</v>
      </c>
      <c r="C6905" s="1">
        <v>7</v>
      </c>
      <c r="D6905" s="1">
        <v>1</v>
      </c>
      <c r="E6905" s="1">
        <v>1</v>
      </c>
      <c r="F6905" s="1">
        <v>0</v>
      </c>
      <c r="G6905">
        <f>VLOOKUP(C6905,reference!$A$1:$E$310,5,FALSE)</f>
        <v>5302010</v>
      </c>
      <c r="H6905" t="str">
        <f>VLOOKUP(C6905,reference!$A$1:$E$310,4,FALSE)</f>
        <v>LEWA</v>
      </c>
      <c r="I6905" t="str">
        <f>VLOOKUP($D6905,reference!$G$1:$H$25,2,FALSE)</f>
        <v>Hutan lahan kering primer</v>
      </c>
      <c r="J6905" t="str">
        <f>VLOOKUP($E6905,reference!$G$1:$H$25,2,FALSE)</f>
        <v>Hutan lahan kering primer</v>
      </c>
      <c r="K6905" t="str">
        <f t="shared" si="107"/>
        <v>Non Irigasi</v>
      </c>
      <c r="L6905" t="s">
        <v>327</v>
      </c>
    </row>
    <row r="6906" spans="1:12" x14ac:dyDescent="0.25">
      <c r="A6906" s="1">
        <v>6905</v>
      </c>
      <c r="B6906" s="3">
        <v>3</v>
      </c>
      <c r="C6906" s="1">
        <v>298</v>
      </c>
      <c r="D6906" s="1">
        <v>12</v>
      </c>
      <c r="E6906" s="1">
        <v>7</v>
      </c>
      <c r="F6906" s="1">
        <v>0</v>
      </c>
      <c r="G6906">
        <f>VLOOKUP(C6906,reference!$A$1:$E$310,5,FALSE)</f>
        <v>5321070</v>
      </c>
      <c r="H6906" t="str">
        <f>VLOOKUP(C6906,reference!$A$1:$E$310,4,FALSE)</f>
        <v>MALAKA TENGAH</v>
      </c>
      <c r="I6906" t="str">
        <f>VLOOKUP($D6906,reference!$G$1:$H$25,2,FALSE)</f>
        <v>Pertanian lahan kering</v>
      </c>
      <c r="J6906" t="str">
        <f>VLOOKUP($E6906,reference!$G$1:$H$25,2,FALSE)</f>
        <v>Hutan tanaman</v>
      </c>
      <c r="K6906" t="str">
        <f t="shared" si="107"/>
        <v>Non Irigasi</v>
      </c>
      <c r="L6906" t="s">
        <v>327</v>
      </c>
    </row>
    <row r="6907" spans="1:12" x14ac:dyDescent="0.25">
      <c r="A6907" s="1">
        <v>6906</v>
      </c>
      <c r="B6907" s="3">
        <v>3021</v>
      </c>
      <c r="C6907" s="1">
        <v>4</v>
      </c>
      <c r="D6907" s="1">
        <v>13</v>
      </c>
      <c r="E6907" s="1">
        <v>13</v>
      </c>
      <c r="F6907" s="1">
        <v>0</v>
      </c>
      <c r="G6907">
        <f>VLOOKUP(C6907,reference!$A$1:$E$310,5,FALSE)</f>
        <v>5301050</v>
      </c>
      <c r="H6907" t="str">
        <f>VLOOKUP(C6907,reference!$A$1:$E$310,4,FALSE)</f>
        <v>LOLI</v>
      </c>
      <c r="I6907" t="str">
        <f>VLOOKUP($D6907,reference!$G$1:$H$25,2,FALSE)</f>
        <v>Pertanian lahan kering  campur semak / kebun campur</v>
      </c>
      <c r="J6907" t="str">
        <f>VLOOKUP($E6907,reference!$G$1:$H$25,2,FALSE)</f>
        <v>Pertanian lahan kering  campur semak / kebun campur</v>
      </c>
      <c r="K6907" t="str">
        <f t="shared" si="107"/>
        <v>Non Irigasi</v>
      </c>
      <c r="L6907" t="s">
        <v>327</v>
      </c>
    </row>
    <row r="6908" spans="1:12" x14ac:dyDescent="0.25">
      <c r="A6908" s="1">
        <v>6907</v>
      </c>
      <c r="B6908" s="3">
        <v>358</v>
      </c>
      <c r="C6908" s="1">
        <v>7</v>
      </c>
      <c r="D6908" s="1">
        <v>11</v>
      </c>
      <c r="E6908" s="1">
        <v>1</v>
      </c>
      <c r="F6908" s="1">
        <v>0</v>
      </c>
      <c r="G6908">
        <f>VLOOKUP(C6908,reference!$A$1:$E$310,5,FALSE)</f>
        <v>5302010</v>
      </c>
      <c r="H6908" t="str">
        <f>VLOOKUP(C6908,reference!$A$1:$E$310,4,FALSE)</f>
        <v>LEWA</v>
      </c>
      <c r="I6908" t="str">
        <f>VLOOKUP($D6908,reference!$G$1:$H$25,2,FALSE)</f>
        <v>Savanna / Padang rumput</v>
      </c>
      <c r="J6908" t="str">
        <f>VLOOKUP($E6908,reference!$G$1:$H$25,2,FALSE)</f>
        <v>Hutan lahan kering primer</v>
      </c>
      <c r="K6908" t="str">
        <f t="shared" si="107"/>
        <v>Non Irigasi</v>
      </c>
      <c r="L6908" t="s">
        <v>327</v>
      </c>
    </row>
    <row r="6909" spans="1:12" x14ac:dyDescent="0.25">
      <c r="A6909" s="1">
        <v>6908</v>
      </c>
      <c r="B6909" s="3">
        <v>2924</v>
      </c>
      <c r="C6909" s="1">
        <v>55</v>
      </c>
      <c r="D6909" s="1">
        <v>1</v>
      </c>
      <c r="E6909" s="1">
        <v>1</v>
      </c>
      <c r="F6909" s="1">
        <v>0</v>
      </c>
      <c r="G6909">
        <f>VLOOKUP(C6909,reference!$A$1:$E$310,5,FALSE)</f>
        <v>5304012</v>
      </c>
      <c r="H6909" t="str">
        <f>VLOOKUP(C6909,reference!$A$1:$E$310,4,FALSE)</f>
        <v>TOBU</v>
      </c>
      <c r="I6909" t="str">
        <f>VLOOKUP($D6909,reference!$G$1:$H$25,2,FALSE)</f>
        <v>Hutan lahan kering primer</v>
      </c>
      <c r="J6909" t="str">
        <f>VLOOKUP($E6909,reference!$G$1:$H$25,2,FALSE)</f>
        <v>Hutan lahan kering primer</v>
      </c>
      <c r="K6909" t="str">
        <f t="shared" si="107"/>
        <v>Non Irigasi</v>
      </c>
      <c r="L6909" t="s">
        <v>327</v>
      </c>
    </row>
    <row r="6910" spans="1:12" x14ac:dyDescent="0.25">
      <c r="A6910" s="1">
        <v>6909</v>
      </c>
      <c r="B6910" s="3">
        <v>45</v>
      </c>
      <c r="C6910" s="1">
        <v>297</v>
      </c>
      <c r="D6910" s="1">
        <v>20</v>
      </c>
      <c r="E6910" s="1">
        <v>20</v>
      </c>
      <c r="F6910" s="1">
        <v>0</v>
      </c>
      <c r="G6910">
        <f>VLOOKUP(C6910,reference!$A$1:$E$310,5,FALSE)</f>
        <v>5321060</v>
      </c>
      <c r="H6910" t="str">
        <f>VLOOKUP(C6910,reference!$A$1:$E$310,4,FALSE)</f>
        <v>SASITA MEAN</v>
      </c>
      <c r="I6910" t="str">
        <f>VLOOKUP($D6910,reference!$G$1:$H$25,2,FALSE)</f>
        <v>Tubuh air</v>
      </c>
      <c r="J6910" t="str">
        <f>VLOOKUP($E6910,reference!$G$1:$H$25,2,FALSE)</f>
        <v>Tubuh air</v>
      </c>
      <c r="K6910" t="str">
        <f t="shared" si="107"/>
        <v>Non Irigasi</v>
      </c>
      <c r="L6910" t="s">
        <v>327</v>
      </c>
    </row>
    <row r="6911" spans="1:12" x14ac:dyDescent="0.25">
      <c r="A6911" s="1">
        <v>6910</v>
      </c>
      <c r="B6911" s="3">
        <v>63</v>
      </c>
      <c r="C6911" s="1">
        <v>295</v>
      </c>
      <c r="D6911" s="1">
        <v>20</v>
      </c>
      <c r="E6911" s="1">
        <v>20</v>
      </c>
      <c r="F6911" s="1">
        <v>0</v>
      </c>
      <c r="G6911">
        <f>VLOOKUP(C6911,reference!$A$1:$E$310,5,FALSE)</f>
        <v>5321040</v>
      </c>
      <c r="H6911" t="str">
        <f>VLOOKUP(C6911,reference!$A$1:$E$310,4,FALSE)</f>
        <v>RINHAT</v>
      </c>
      <c r="I6911" t="str">
        <f>VLOOKUP($D6911,reference!$G$1:$H$25,2,FALSE)</f>
        <v>Tubuh air</v>
      </c>
      <c r="J6911" t="str">
        <f>VLOOKUP($E6911,reference!$G$1:$H$25,2,FALSE)</f>
        <v>Tubuh air</v>
      </c>
      <c r="K6911" t="str">
        <f t="shared" si="107"/>
        <v>Non Irigasi</v>
      </c>
      <c r="L6911" t="s">
        <v>327</v>
      </c>
    </row>
    <row r="6912" spans="1:12" x14ac:dyDescent="0.25">
      <c r="A6912" s="1">
        <v>6911</v>
      </c>
      <c r="B6912" s="3">
        <v>208</v>
      </c>
      <c r="C6912" s="1">
        <v>298</v>
      </c>
      <c r="D6912" s="1">
        <v>20</v>
      </c>
      <c r="E6912" s="1">
        <v>20</v>
      </c>
      <c r="F6912" s="1">
        <v>0</v>
      </c>
      <c r="G6912">
        <f>VLOOKUP(C6912,reference!$A$1:$E$310,5,FALSE)</f>
        <v>5321070</v>
      </c>
      <c r="H6912" t="str">
        <f>VLOOKUP(C6912,reference!$A$1:$E$310,4,FALSE)</f>
        <v>MALAKA TENGAH</v>
      </c>
      <c r="I6912" t="str">
        <f>VLOOKUP($D6912,reference!$G$1:$H$25,2,FALSE)</f>
        <v>Tubuh air</v>
      </c>
      <c r="J6912" t="str">
        <f>VLOOKUP($E6912,reference!$G$1:$H$25,2,FALSE)</f>
        <v>Tubuh air</v>
      </c>
      <c r="K6912" t="str">
        <f t="shared" si="107"/>
        <v>Non Irigasi</v>
      </c>
      <c r="L6912" t="s">
        <v>327</v>
      </c>
    </row>
    <row r="6913" spans="1:12" x14ac:dyDescent="0.25">
      <c r="A6913" s="1">
        <v>6912</v>
      </c>
      <c r="B6913" s="3">
        <v>113</v>
      </c>
      <c r="C6913" s="1">
        <v>256</v>
      </c>
      <c r="D6913" s="1">
        <v>13</v>
      </c>
      <c r="E6913" s="1">
        <v>14</v>
      </c>
      <c r="F6913" s="1">
        <v>0</v>
      </c>
      <c r="G6913">
        <f>VLOOKUP(C6913,reference!$A$1:$E$310,5,FALSE)</f>
        <v>5316020</v>
      </c>
      <c r="H6913" t="str">
        <f>VLOOKUP(C6913,reference!$A$1:$E$310,4,FALSE)</f>
        <v>UMBU RATU NGGAY BARAT</v>
      </c>
      <c r="I6913" t="str">
        <f>VLOOKUP($D6913,reference!$G$1:$H$25,2,FALSE)</f>
        <v>Pertanian lahan kering  campur semak / kebun campur</v>
      </c>
      <c r="J6913" t="str">
        <f>VLOOKUP($E6913,reference!$G$1:$H$25,2,FALSE)</f>
        <v>Sawah</v>
      </c>
      <c r="K6913" t="str">
        <f t="shared" si="107"/>
        <v>Non Irigasi</v>
      </c>
      <c r="L6913" t="s">
        <v>327</v>
      </c>
    </row>
    <row r="6914" spans="1:12" x14ac:dyDescent="0.25">
      <c r="A6914" s="1">
        <v>6913</v>
      </c>
      <c r="B6914" s="3">
        <v>20</v>
      </c>
      <c r="C6914" s="1">
        <v>7</v>
      </c>
      <c r="D6914" s="1">
        <v>2</v>
      </c>
      <c r="E6914" s="1">
        <v>1</v>
      </c>
      <c r="F6914" s="1">
        <v>0</v>
      </c>
      <c r="G6914">
        <f>VLOOKUP(C6914,reference!$A$1:$E$310,5,FALSE)</f>
        <v>5302010</v>
      </c>
      <c r="H6914" t="str">
        <f>VLOOKUP(C6914,reference!$A$1:$E$310,4,FALSE)</f>
        <v>LEWA</v>
      </c>
      <c r="I6914" t="str">
        <f>VLOOKUP($D6914,reference!$G$1:$H$25,2,FALSE)</f>
        <v>Hutan lahan kering sekunder / bekas tebangan</v>
      </c>
      <c r="J6914" t="str">
        <f>VLOOKUP($E6914,reference!$G$1:$H$25,2,FALSE)</f>
        <v>Hutan lahan kering primer</v>
      </c>
      <c r="K6914" t="str">
        <f t="shared" si="107"/>
        <v>Non Irigasi</v>
      </c>
      <c r="L6914" t="s">
        <v>327</v>
      </c>
    </row>
    <row r="6915" spans="1:12" x14ac:dyDescent="0.25">
      <c r="A6915" s="1">
        <v>6914</v>
      </c>
      <c r="B6915" s="3">
        <v>1558</v>
      </c>
      <c r="C6915" s="1">
        <v>51</v>
      </c>
      <c r="D6915" s="1">
        <v>2</v>
      </c>
      <c r="E6915" s="1">
        <v>9</v>
      </c>
      <c r="F6915" s="1">
        <v>0</v>
      </c>
      <c r="G6915">
        <f>VLOOKUP(C6915,reference!$A$1:$E$310,5,FALSE)</f>
        <v>5303191</v>
      </c>
      <c r="H6915" t="str">
        <f>VLOOKUP(C6915,reference!$A$1:$E$310,4,FALSE)</f>
        <v>AMFOANG BARAT LAUT</v>
      </c>
      <c r="I6915" t="str">
        <f>VLOOKUP($D6915,reference!$G$1:$H$25,2,FALSE)</f>
        <v>Hutan lahan kering sekunder / bekas tebangan</v>
      </c>
      <c r="J6915" t="str">
        <f>VLOOKUP($E6915,reference!$G$1:$H$25,2,FALSE)</f>
        <v>Semak belukar</v>
      </c>
      <c r="K6915" t="str">
        <f t="shared" ref="K6915:K6978" si="108">IF(F6915=0,"Non Irigasi","Buffer Irigasi")</f>
        <v>Non Irigasi</v>
      </c>
      <c r="L6915" t="s">
        <v>328</v>
      </c>
    </row>
    <row r="6916" spans="1:12" x14ac:dyDescent="0.25">
      <c r="A6916" s="1">
        <v>6915</v>
      </c>
      <c r="B6916" s="3">
        <v>7</v>
      </c>
      <c r="C6916" s="1">
        <v>297</v>
      </c>
      <c r="D6916" s="1">
        <v>20</v>
      </c>
      <c r="E6916" s="1">
        <v>14</v>
      </c>
      <c r="F6916" s="1">
        <v>0</v>
      </c>
      <c r="G6916">
        <f>VLOOKUP(C6916,reference!$A$1:$E$310,5,FALSE)</f>
        <v>5321060</v>
      </c>
      <c r="H6916" t="str">
        <f>VLOOKUP(C6916,reference!$A$1:$E$310,4,FALSE)</f>
        <v>SASITA MEAN</v>
      </c>
      <c r="I6916" t="str">
        <f>VLOOKUP($D6916,reference!$G$1:$H$25,2,FALSE)</f>
        <v>Tubuh air</v>
      </c>
      <c r="J6916" t="str">
        <f>VLOOKUP($E6916,reference!$G$1:$H$25,2,FALSE)</f>
        <v>Sawah</v>
      </c>
      <c r="K6916" t="str">
        <f t="shared" si="108"/>
        <v>Non Irigasi</v>
      </c>
      <c r="L6916" t="s">
        <v>327</v>
      </c>
    </row>
    <row r="6917" spans="1:12" x14ac:dyDescent="0.25">
      <c r="A6917" s="1">
        <v>6916</v>
      </c>
      <c r="B6917" s="3">
        <v>9</v>
      </c>
      <c r="C6917" s="1">
        <v>262</v>
      </c>
      <c r="D6917" s="1">
        <v>13</v>
      </c>
      <c r="E6917" s="1">
        <v>14</v>
      </c>
      <c r="F6917" s="1">
        <v>0</v>
      </c>
      <c r="G6917">
        <f>VLOOKUP(C6917,reference!$A$1:$E$310,5,FALSE)</f>
        <v>5317030</v>
      </c>
      <c r="H6917" t="str">
        <f>VLOOKUP(C6917,reference!$A$1:$E$310,4,FALSE)</f>
        <v>KODI UTARA</v>
      </c>
      <c r="I6917" t="str">
        <f>VLOOKUP($D6917,reference!$G$1:$H$25,2,FALSE)</f>
        <v>Pertanian lahan kering  campur semak / kebun campur</v>
      </c>
      <c r="J6917" t="str">
        <f>VLOOKUP($E6917,reference!$G$1:$H$25,2,FALSE)</f>
        <v>Sawah</v>
      </c>
      <c r="K6917" t="str">
        <f t="shared" si="108"/>
        <v>Non Irigasi</v>
      </c>
      <c r="L6917" t="s">
        <v>327</v>
      </c>
    </row>
    <row r="6918" spans="1:12" x14ac:dyDescent="0.25">
      <c r="A6918" s="1">
        <v>6917</v>
      </c>
      <c r="B6918" s="3">
        <v>257</v>
      </c>
      <c r="C6918" s="1">
        <v>257</v>
      </c>
      <c r="D6918" s="1">
        <v>9</v>
      </c>
      <c r="E6918" s="1">
        <v>14</v>
      </c>
      <c r="F6918" s="1">
        <v>0</v>
      </c>
      <c r="G6918">
        <f>VLOOKUP(C6918,reference!$A$1:$E$310,5,FALSE)</f>
        <v>5316030</v>
      </c>
      <c r="H6918" t="str">
        <f>VLOOKUP(C6918,reference!$A$1:$E$310,4,FALSE)</f>
        <v>UMBU RATU NGGAY</v>
      </c>
      <c r="I6918" t="str">
        <f>VLOOKUP($D6918,reference!$G$1:$H$25,2,FALSE)</f>
        <v>Semak belukar</v>
      </c>
      <c r="J6918" t="str">
        <f>VLOOKUP($E6918,reference!$G$1:$H$25,2,FALSE)</f>
        <v>Sawah</v>
      </c>
      <c r="K6918" t="str">
        <f t="shared" si="108"/>
        <v>Non Irigasi</v>
      </c>
      <c r="L6918" t="s">
        <v>327</v>
      </c>
    </row>
    <row r="6919" spans="1:12" x14ac:dyDescent="0.25">
      <c r="A6919" s="1">
        <v>6918</v>
      </c>
      <c r="B6919" s="3">
        <v>447</v>
      </c>
      <c r="C6919" s="1">
        <v>51</v>
      </c>
      <c r="D6919" s="1">
        <v>13</v>
      </c>
      <c r="E6919" s="1">
        <v>11</v>
      </c>
      <c r="F6919" s="1">
        <v>0</v>
      </c>
      <c r="G6919">
        <f>VLOOKUP(C6919,reference!$A$1:$E$310,5,FALSE)</f>
        <v>5303191</v>
      </c>
      <c r="H6919" t="str">
        <f>VLOOKUP(C6919,reference!$A$1:$E$310,4,FALSE)</f>
        <v>AMFOANG BARAT LAUT</v>
      </c>
      <c r="I6919" t="str">
        <f>VLOOKUP($D6919,reference!$G$1:$H$25,2,FALSE)</f>
        <v>Pertanian lahan kering  campur semak / kebun campur</v>
      </c>
      <c r="J6919" t="str">
        <f>VLOOKUP($E6919,reference!$G$1:$H$25,2,FALSE)</f>
        <v>Savanna / Padang rumput</v>
      </c>
      <c r="K6919" t="str">
        <f t="shared" si="108"/>
        <v>Non Irigasi</v>
      </c>
      <c r="L6919" t="s">
        <v>327</v>
      </c>
    </row>
    <row r="6920" spans="1:12" x14ac:dyDescent="0.25">
      <c r="A6920" s="1">
        <v>6919</v>
      </c>
      <c r="B6920" s="3">
        <v>7</v>
      </c>
      <c r="C6920" s="1">
        <v>296</v>
      </c>
      <c r="D6920" s="1">
        <v>20</v>
      </c>
      <c r="E6920" s="1">
        <v>20</v>
      </c>
      <c r="F6920" s="1">
        <v>0</v>
      </c>
      <c r="G6920">
        <f>VLOOKUP(C6920,reference!$A$1:$E$310,5,FALSE)</f>
        <v>5321050</v>
      </c>
      <c r="H6920" t="str">
        <f>VLOOKUP(C6920,reference!$A$1:$E$310,4,FALSE)</f>
        <v>IO KUFEU</v>
      </c>
      <c r="I6920" t="str">
        <f>VLOOKUP($D6920,reference!$G$1:$H$25,2,FALSE)</f>
        <v>Tubuh air</v>
      </c>
      <c r="J6920" t="str">
        <f>VLOOKUP($E6920,reference!$G$1:$H$25,2,FALSE)</f>
        <v>Tubuh air</v>
      </c>
      <c r="K6920" t="str">
        <f t="shared" si="108"/>
        <v>Non Irigasi</v>
      </c>
      <c r="L6920" t="s">
        <v>327</v>
      </c>
    </row>
    <row r="6921" spans="1:12" x14ac:dyDescent="0.25">
      <c r="A6921" s="1">
        <v>6920</v>
      </c>
      <c r="B6921" s="3">
        <v>51</v>
      </c>
      <c r="C6921" s="1">
        <v>295</v>
      </c>
      <c r="D6921" s="1">
        <v>13</v>
      </c>
      <c r="E6921" s="1">
        <v>20</v>
      </c>
      <c r="F6921" s="1">
        <v>0</v>
      </c>
      <c r="G6921">
        <f>VLOOKUP(C6921,reference!$A$1:$E$310,5,FALSE)</f>
        <v>5321040</v>
      </c>
      <c r="H6921" t="str">
        <f>VLOOKUP(C6921,reference!$A$1:$E$310,4,FALSE)</f>
        <v>RINHAT</v>
      </c>
      <c r="I6921" t="str">
        <f>VLOOKUP($D6921,reference!$G$1:$H$25,2,FALSE)</f>
        <v>Pertanian lahan kering  campur semak / kebun campur</v>
      </c>
      <c r="J6921" t="str">
        <f>VLOOKUP($E6921,reference!$G$1:$H$25,2,FALSE)</f>
        <v>Tubuh air</v>
      </c>
      <c r="K6921" t="str">
        <f t="shared" si="108"/>
        <v>Non Irigasi</v>
      </c>
      <c r="L6921" t="s">
        <v>327</v>
      </c>
    </row>
    <row r="6922" spans="1:12" x14ac:dyDescent="0.25">
      <c r="A6922" s="1">
        <v>6921</v>
      </c>
      <c r="B6922" s="3">
        <v>623</v>
      </c>
      <c r="C6922" s="1">
        <v>295</v>
      </c>
      <c r="D6922" s="1">
        <v>13</v>
      </c>
      <c r="E6922" s="1">
        <v>13</v>
      </c>
      <c r="F6922" s="1">
        <v>0</v>
      </c>
      <c r="G6922">
        <f>VLOOKUP(C6922,reference!$A$1:$E$310,5,FALSE)</f>
        <v>5321040</v>
      </c>
      <c r="H6922" t="str">
        <f>VLOOKUP(C6922,reference!$A$1:$E$310,4,FALSE)</f>
        <v>RINHAT</v>
      </c>
      <c r="I6922" t="str">
        <f>VLOOKUP($D6922,reference!$G$1:$H$25,2,FALSE)</f>
        <v>Pertanian lahan kering  campur semak / kebun campur</v>
      </c>
      <c r="J6922" t="str">
        <f>VLOOKUP($E6922,reference!$G$1:$H$25,2,FALSE)</f>
        <v>Pertanian lahan kering  campur semak / kebun campur</v>
      </c>
      <c r="K6922" t="str">
        <f t="shared" si="108"/>
        <v>Non Irigasi</v>
      </c>
      <c r="L6922" t="s">
        <v>327</v>
      </c>
    </row>
    <row r="6923" spans="1:12" x14ac:dyDescent="0.25">
      <c r="A6923" s="1">
        <v>6922</v>
      </c>
      <c r="B6923" s="3">
        <v>1</v>
      </c>
      <c r="C6923" s="1">
        <v>297</v>
      </c>
      <c r="D6923" s="1">
        <v>20</v>
      </c>
      <c r="E6923" s="1">
        <v>13</v>
      </c>
      <c r="F6923" s="1">
        <v>0</v>
      </c>
      <c r="G6923">
        <f>VLOOKUP(C6923,reference!$A$1:$E$310,5,FALSE)</f>
        <v>5321060</v>
      </c>
      <c r="H6923" t="str">
        <f>VLOOKUP(C6923,reference!$A$1:$E$310,4,FALSE)</f>
        <v>SASITA MEAN</v>
      </c>
      <c r="I6923" t="str">
        <f>VLOOKUP($D6923,reference!$G$1:$H$25,2,FALSE)</f>
        <v>Tubuh air</v>
      </c>
      <c r="J6923" t="str">
        <f>VLOOKUP($E6923,reference!$G$1:$H$25,2,FALSE)</f>
        <v>Pertanian lahan kering  campur semak / kebun campur</v>
      </c>
      <c r="K6923" t="str">
        <f t="shared" si="108"/>
        <v>Non Irigasi</v>
      </c>
      <c r="L6923" t="s">
        <v>327</v>
      </c>
    </row>
    <row r="6924" spans="1:12" x14ac:dyDescent="0.25">
      <c r="A6924" s="1">
        <v>6923</v>
      </c>
      <c r="B6924" s="3">
        <v>7</v>
      </c>
      <c r="C6924" s="1">
        <v>297</v>
      </c>
      <c r="D6924" s="1">
        <v>9</v>
      </c>
      <c r="E6924" s="1">
        <v>13</v>
      </c>
      <c r="F6924" s="1">
        <v>0</v>
      </c>
      <c r="G6924">
        <f>VLOOKUP(C6924,reference!$A$1:$E$310,5,FALSE)</f>
        <v>5321060</v>
      </c>
      <c r="H6924" t="str">
        <f>VLOOKUP(C6924,reference!$A$1:$E$310,4,FALSE)</f>
        <v>SASITA MEAN</v>
      </c>
      <c r="I6924" t="str">
        <f>VLOOKUP($D6924,reference!$G$1:$H$25,2,FALSE)</f>
        <v>Semak belukar</v>
      </c>
      <c r="J6924" t="str">
        <f>VLOOKUP($E6924,reference!$G$1:$H$25,2,FALSE)</f>
        <v>Pertanian lahan kering  campur semak / kebun campur</v>
      </c>
      <c r="K6924" t="str">
        <f t="shared" si="108"/>
        <v>Non Irigasi</v>
      </c>
      <c r="L6924" t="s">
        <v>327</v>
      </c>
    </row>
    <row r="6925" spans="1:12" x14ac:dyDescent="0.25">
      <c r="A6925" s="1">
        <v>6924</v>
      </c>
      <c r="B6925" s="3">
        <v>451</v>
      </c>
      <c r="C6925" s="1">
        <v>298</v>
      </c>
      <c r="D6925" s="1">
        <v>9</v>
      </c>
      <c r="E6925" s="1">
        <v>13</v>
      </c>
      <c r="F6925" s="1">
        <v>0</v>
      </c>
      <c r="G6925">
        <f>VLOOKUP(C6925,reference!$A$1:$E$310,5,FALSE)</f>
        <v>5321070</v>
      </c>
      <c r="H6925" t="str">
        <f>VLOOKUP(C6925,reference!$A$1:$E$310,4,FALSE)</f>
        <v>MALAKA TENGAH</v>
      </c>
      <c r="I6925" t="str">
        <f>VLOOKUP($D6925,reference!$G$1:$H$25,2,FALSE)</f>
        <v>Semak belukar</v>
      </c>
      <c r="J6925" t="str">
        <f>VLOOKUP($E6925,reference!$G$1:$H$25,2,FALSE)</f>
        <v>Pertanian lahan kering  campur semak / kebun campur</v>
      </c>
      <c r="K6925" t="str">
        <f t="shared" si="108"/>
        <v>Non Irigasi</v>
      </c>
      <c r="L6925" t="s">
        <v>327</v>
      </c>
    </row>
    <row r="6926" spans="1:12" x14ac:dyDescent="0.25">
      <c r="A6926" s="1">
        <v>6925</v>
      </c>
      <c r="B6926" s="3">
        <v>498</v>
      </c>
      <c r="C6926" s="1">
        <v>4</v>
      </c>
      <c r="D6926" s="1">
        <v>13</v>
      </c>
      <c r="E6926" s="1">
        <v>16</v>
      </c>
      <c r="F6926" s="1">
        <v>0</v>
      </c>
      <c r="G6926">
        <f>VLOOKUP(C6926,reference!$A$1:$E$310,5,FALSE)</f>
        <v>5301050</v>
      </c>
      <c r="H6926" t="str">
        <f>VLOOKUP(C6926,reference!$A$1:$E$310,4,FALSE)</f>
        <v>LOLI</v>
      </c>
      <c r="I6926" t="str">
        <f>VLOOKUP($D6926,reference!$G$1:$H$25,2,FALSE)</f>
        <v>Pertanian lahan kering  campur semak / kebun campur</v>
      </c>
      <c r="J6926" t="str">
        <f>VLOOKUP($E6926,reference!$G$1:$H$25,2,FALSE)</f>
        <v>Pemukiman</v>
      </c>
      <c r="K6926" t="str">
        <f t="shared" si="108"/>
        <v>Non Irigasi</v>
      </c>
      <c r="L6926" t="s">
        <v>327</v>
      </c>
    </row>
    <row r="6927" spans="1:12" x14ac:dyDescent="0.25">
      <c r="A6927" s="1">
        <v>6926</v>
      </c>
      <c r="B6927" s="3">
        <v>1604</v>
      </c>
      <c r="C6927" s="1">
        <v>7</v>
      </c>
      <c r="D6927" s="1">
        <v>18</v>
      </c>
      <c r="E6927" s="1">
        <v>11</v>
      </c>
      <c r="F6927" s="1">
        <v>0</v>
      </c>
      <c r="G6927">
        <f>VLOOKUP(C6927,reference!$A$1:$E$310,5,FALSE)</f>
        <v>5302010</v>
      </c>
      <c r="H6927" t="str">
        <f>VLOOKUP(C6927,reference!$A$1:$E$310,4,FALSE)</f>
        <v>LEWA</v>
      </c>
      <c r="I6927" t="str">
        <f>VLOOKUP($D6927,reference!$G$1:$H$25,2,FALSE)</f>
        <v>Lahan terbuka</v>
      </c>
      <c r="J6927" t="str">
        <f>VLOOKUP($E6927,reference!$G$1:$H$25,2,FALSE)</f>
        <v>Savanna / Padang rumput</v>
      </c>
      <c r="K6927" t="str">
        <f t="shared" si="108"/>
        <v>Non Irigasi</v>
      </c>
      <c r="L6927" t="s">
        <v>327</v>
      </c>
    </row>
    <row r="6928" spans="1:12" x14ac:dyDescent="0.25">
      <c r="A6928" s="1">
        <v>6927</v>
      </c>
      <c r="B6928" s="3">
        <v>22</v>
      </c>
      <c r="C6928" s="1">
        <v>51</v>
      </c>
      <c r="D6928" s="1">
        <v>2</v>
      </c>
      <c r="E6928" s="1">
        <v>13</v>
      </c>
      <c r="F6928" s="1">
        <v>0</v>
      </c>
      <c r="G6928">
        <f>VLOOKUP(C6928,reference!$A$1:$E$310,5,FALSE)</f>
        <v>5303191</v>
      </c>
      <c r="H6928" t="str">
        <f>VLOOKUP(C6928,reference!$A$1:$E$310,4,FALSE)</f>
        <v>AMFOANG BARAT LAUT</v>
      </c>
      <c r="I6928" t="str">
        <f>VLOOKUP($D6928,reference!$G$1:$H$25,2,FALSE)</f>
        <v>Hutan lahan kering sekunder / bekas tebangan</v>
      </c>
      <c r="J6928" t="str">
        <f>VLOOKUP($E6928,reference!$G$1:$H$25,2,FALSE)</f>
        <v>Pertanian lahan kering  campur semak / kebun campur</v>
      </c>
      <c r="K6928" t="str">
        <f t="shared" si="108"/>
        <v>Non Irigasi</v>
      </c>
      <c r="L6928" t="s">
        <v>328</v>
      </c>
    </row>
    <row r="6929" spans="1:12" x14ac:dyDescent="0.25">
      <c r="A6929" s="1">
        <v>6928</v>
      </c>
      <c r="B6929" s="3">
        <v>1</v>
      </c>
      <c r="C6929" s="1">
        <v>49</v>
      </c>
      <c r="D6929" s="1">
        <v>1</v>
      </c>
      <c r="E6929" s="1">
        <v>11</v>
      </c>
      <c r="F6929" s="1">
        <v>0</v>
      </c>
      <c r="G6929">
        <f>VLOOKUP(C6929,reference!$A$1:$E$310,5,FALSE)</f>
        <v>5303182</v>
      </c>
      <c r="H6929" t="str">
        <f>VLOOKUP(C6929,reference!$A$1:$E$310,4,FALSE)</f>
        <v>AMFOANG TENGAH</v>
      </c>
      <c r="I6929" t="str">
        <f>VLOOKUP($D6929,reference!$G$1:$H$25,2,FALSE)</f>
        <v>Hutan lahan kering primer</v>
      </c>
      <c r="J6929" t="str">
        <f>VLOOKUP($E6929,reference!$G$1:$H$25,2,FALSE)</f>
        <v>Savanna / Padang rumput</v>
      </c>
      <c r="K6929" t="str">
        <f t="shared" si="108"/>
        <v>Non Irigasi</v>
      </c>
      <c r="L6929" t="s">
        <v>328</v>
      </c>
    </row>
    <row r="6930" spans="1:12" x14ac:dyDescent="0.25">
      <c r="A6930" s="1">
        <v>6929</v>
      </c>
      <c r="B6930" s="3">
        <v>17</v>
      </c>
      <c r="C6930" s="1">
        <v>298</v>
      </c>
      <c r="D6930" s="1">
        <v>20</v>
      </c>
      <c r="E6930" s="1">
        <v>13</v>
      </c>
      <c r="F6930" s="1">
        <v>0</v>
      </c>
      <c r="G6930">
        <f>VLOOKUP(C6930,reference!$A$1:$E$310,5,FALSE)</f>
        <v>5321070</v>
      </c>
      <c r="H6930" t="str">
        <f>VLOOKUP(C6930,reference!$A$1:$E$310,4,FALSE)</f>
        <v>MALAKA TENGAH</v>
      </c>
      <c r="I6930" t="str">
        <f>VLOOKUP($D6930,reference!$G$1:$H$25,2,FALSE)</f>
        <v>Tubuh air</v>
      </c>
      <c r="J6930" t="str">
        <f>VLOOKUP($E6930,reference!$G$1:$H$25,2,FALSE)</f>
        <v>Pertanian lahan kering  campur semak / kebun campur</v>
      </c>
      <c r="K6930" t="str">
        <f t="shared" si="108"/>
        <v>Non Irigasi</v>
      </c>
      <c r="L6930" t="s">
        <v>327</v>
      </c>
    </row>
    <row r="6931" spans="1:12" x14ac:dyDescent="0.25">
      <c r="A6931" s="1">
        <v>6930</v>
      </c>
      <c r="B6931" s="3">
        <v>502</v>
      </c>
      <c r="C6931" s="1">
        <v>298</v>
      </c>
      <c r="D6931" s="1">
        <v>14</v>
      </c>
      <c r="E6931" s="1">
        <v>16</v>
      </c>
      <c r="F6931" s="1">
        <v>0</v>
      </c>
      <c r="G6931">
        <f>VLOOKUP(C6931,reference!$A$1:$E$310,5,FALSE)</f>
        <v>5321070</v>
      </c>
      <c r="H6931" t="str">
        <f>VLOOKUP(C6931,reference!$A$1:$E$310,4,FALSE)</f>
        <v>MALAKA TENGAH</v>
      </c>
      <c r="I6931" t="str">
        <f>VLOOKUP($D6931,reference!$G$1:$H$25,2,FALSE)</f>
        <v>Sawah</v>
      </c>
      <c r="J6931" t="str">
        <f>VLOOKUP($E6931,reference!$G$1:$H$25,2,FALSE)</f>
        <v>Pemukiman</v>
      </c>
      <c r="K6931" t="str">
        <f t="shared" si="108"/>
        <v>Non Irigasi</v>
      </c>
      <c r="L6931" t="s">
        <v>327</v>
      </c>
    </row>
    <row r="6932" spans="1:12" x14ac:dyDescent="0.25">
      <c r="A6932" s="1">
        <v>6931</v>
      </c>
      <c r="B6932" s="3">
        <v>1642</v>
      </c>
      <c r="C6932" s="1">
        <v>298</v>
      </c>
      <c r="D6932" s="1">
        <v>5</v>
      </c>
      <c r="E6932" s="1">
        <v>5</v>
      </c>
      <c r="F6932" s="1">
        <v>0</v>
      </c>
      <c r="G6932">
        <f>VLOOKUP(C6932,reference!$A$1:$E$310,5,FALSE)</f>
        <v>5321070</v>
      </c>
      <c r="H6932" t="str">
        <f>VLOOKUP(C6932,reference!$A$1:$E$310,4,FALSE)</f>
        <v>MALAKA TENGAH</v>
      </c>
      <c r="I6932" t="str">
        <f>VLOOKUP($D6932,reference!$G$1:$H$25,2,FALSE)</f>
        <v>Hutan mangrove primer</v>
      </c>
      <c r="J6932" t="str">
        <f>VLOOKUP($E6932,reference!$G$1:$H$25,2,FALSE)</f>
        <v>Hutan mangrove primer</v>
      </c>
      <c r="K6932" t="str">
        <f t="shared" si="108"/>
        <v>Non Irigasi</v>
      </c>
      <c r="L6932" t="s">
        <v>327</v>
      </c>
    </row>
    <row r="6933" spans="1:12" x14ac:dyDescent="0.25">
      <c r="A6933" s="1">
        <v>6932</v>
      </c>
      <c r="B6933" s="3">
        <v>3</v>
      </c>
      <c r="C6933" s="1">
        <v>4</v>
      </c>
      <c r="D6933" s="1">
        <v>18</v>
      </c>
      <c r="E6933" s="1">
        <v>2</v>
      </c>
      <c r="F6933" s="1">
        <v>0</v>
      </c>
      <c r="G6933">
        <f>VLOOKUP(C6933,reference!$A$1:$E$310,5,FALSE)</f>
        <v>5301050</v>
      </c>
      <c r="H6933" t="str">
        <f>VLOOKUP(C6933,reference!$A$1:$E$310,4,FALSE)</f>
        <v>LOLI</v>
      </c>
      <c r="I6933" t="str">
        <f>VLOOKUP($D6933,reference!$G$1:$H$25,2,FALSE)</f>
        <v>Lahan terbuka</v>
      </c>
      <c r="J6933" t="str">
        <f>VLOOKUP($E6933,reference!$G$1:$H$25,2,FALSE)</f>
        <v>Hutan lahan kering sekunder / bekas tebangan</v>
      </c>
      <c r="K6933" t="str">
        <f t="shared" si="108"/>
        <v>Non Irigasi</v>
      </c>
      <c r="L6933" t="s">
        <v>327</v>
      </c>
    </row>
    <row r="6934" spans="1:12" x14ac:dyDescent="0.25">
      <c r="A6934" s="1">
        <v>6933</v>
      </c>
      <c r="B6934" s="3">
        <v>11</v>
      </c>
      <c r="C6934" s="1">
        <v>4</v>
      </c>
      <c r="D6934" s="1">
        <v>14</v>
      </c>
      <c r="E6934" s="1">
        <v>13</v>
      </c>
      <c r="F6934" s="1">
        <v>0</v>
      </c>
      <c r="G6934">
        <f>VLOOKUP(C6934,reference!$A$1:$E$310,5,FALSE)</f>
        <v>5301050</v>
      </c>
      <c r="H6934" t="str">
        <f>VLOOKUP(C6934,reference!$A$1:$E$310,4,FALSE)</f>
        <v>LOLI</v>
      </c>
      <c r="I6934" t="str">
        <f>VLOOKUP($D6934,reference!$G$1:$H$25,2,FALSE)</f>
        <v>Sawah</v>
      </c>
      <c r="J6934" t="str">
        <f>VLOOKUP($E6934,reference!$G$1:$H$25,2,FALSE)</f>
        <v>Pertanian lahan kering  campur semak / kebun campur</v>
      </c>
      <c r="K6934" t="str">
        <f t="shared" si="108"/>
        <v>Non Irigasi</v>
      </c>
      <c r="L6934" t="s">
        <v>327</v>
      </c>
    </row>
    <row r="6935" spans="1:12" x14ac:dyDescent="0.25">
      <c r="A6935" s="1">
        <v>6934</v>
      </c>
      <c r="B6935" s="3">
        <v>33</v>
      </c>
      <c r="C6935" s="1">
        <v>51</v>
      </c>
      <c r="D6935" s="1">
        <v>0</v>
      </c>
      <c r="E6935" s="1">
        <v>0</v>
      </c>
      <c r="F6935" s="1">
        <v>0</v>
      </c>
      <c r="G6935">
        <f>VLOOKUP(C6935,reference!$A$1:$E$310,5,FALSE)</f>
        <v>5303191</v>
      </c>
      <c r="H6935" t="str">
        <f>VLOOKUP(C6935,reference!$A$1:$E$310,4,FALSE)</f>
        <v>AMFOANG BARAT LAUT</v>
      </c>
      <c r="I6935" t="str">
        <f>VLOOKUP($D6935,reference!$G$1:$H$25,2,FALSE)</f>
        <v>No data</v>
      </c>
      <c r="J6935" t="str">
        <f>VLOOKUP($E6935,reference!$G$1:$H$25,2,FALSE)</f>
        <v>No data</v>
      </c>
      <c r="K6935" t="str">
        <f t="shared" si="108"/>
        <v>Non Irigasi</v>
      </c>
      <c r="L6935" t="s">
        <v>327</v>
      </c>
    </row>
    <row r="6936" spans="1:12" x14ac:dyDescent="0.25">
      <c r="A6936" s="1">
        <v>6935</v>
      </c>
      <c r="B6936" s="3">
        <v>2</v>
      </c>
      <c r="C6936" s="1">
        <v>50</v>
      </c>
      <c r="D6936" s="1">
        <v>16</v>
      </c>
      <c r="E6936" s="1">
        <v>12</v>
      </c>
      <c r="F6936" s="1">
        <v>0</v>
      </c>
      <c r="G6936">
        <f>VLOOKUP(C6936,reference!$A$1:$E$310,5,FALSE)</f>
        <v>5303190</v>
      </c>
      <c r="H6936" t="str">
        <f>VLOOKUP(C6936,reference!$A$1:$E$310,4,FALSE)</f>
        <v>AMFOANG UTARA</v>
      </c>
      <c r="I6936" t="str">
        <f>VLOOKUP($D6936,reference!$G$1:$H$25,2,FALSE)</f>
        <v>Pemukiman</v>
      </c>
      <c r="J6936" t="str">
        <f>VLOOKUP($E6936,reference!$G$1:$H$25,2,FALSE)</f>
        <v>Pertanian lahan kering</v>
      </c>
      <c r="K6936" t="str">
        <f t="shared" si="108"/>
        <v>Non Irigasi</v>
      </c>
      <c r="L6936" t="s">
        <v>327</v>
      </c>
    </row>
    <row r="6937" spans="1:12" x14ac:dyDescent="0.25">
      <c r="A6937" s="1">
        <v>6936</v>
      </c>
      <c r="B6937" s="3">
        <v>928</v>
      </c>
      <c r="C6937" s="1">
        <v>51</v>
      </c>
      <c r="D6937" s="1">
        <v>13</v>
      </c>
      <c r="E6937" s="1">
        <v>9</v>
      </c>
      <c r="F6937" s="1">
        <v>0</v>
      </c>
      <c r="G6937">
        <f>VLOOKUP(C6937,reference!$A$1:$E$310,5,FALSE)</f>
        <v>5303191</v>
      </c>
      <c r="H6937" t="str">
        <f>VLOOKUP(C6937,reference!$A$1:$E$310,4,FALSE)</f>
        <v>AMFOANG BARAT LAUT</v>
      </c>
      <c r="I6937" t="str">
        <f>VLOOKUP($D6937,reference!$G$1:$H$25,2,FALSE)</f>
        <v>Pertanian lahan kering  campur semak / kebun campur</v>
      </c>
      <c r="J6937" t="str">
        <f>VLOOKUP($E6937,reference!$G$1:$H$25,2,FALSE)</f>
        <v>Semak belukar</v>
      </c>
      <c r="K6937" t="str">
        <f t="shared" si="108"/>
        <v>Non Irigasi</v>
      </c>
      <c r="L6937" t="s">
        <v>327</v>
      </c>
    </row>
    <row r="6938" spans="1:12" x14ac:dyDescent="0.25">
      <c r="A6938" s="1">
        <v>6937</v>
      </c>
      <c r="B6938" s="3">
        <v>1</v>
      </c>
      <c r="C6938" s="1">
        <v>295</v>
      </c>
      <c r="D6938" s="1">
        <v>16</v>
      </c>
      <c r="E6938" s="1">
        <v>20</v>
      </c>
      <c r="F6938" s="1">
        <v>0</v>
      </c>
      <c r="G6938">
        <f>VLOOKUP(C6938,reference!$A$1:$E$310,5,FALSE)</f>
        <v>5321040</v>
      </c>
      <c r="H6938" t="str">
        <f>VLOOKUP(C6938,reference!$A$1:$E$310,4,FALSE)</f>
        <v>RINHAT</v>
      </c>
      <c r="I6938" t="str">
        <f>VLOOKUP($D6938,reference!$G$1:$H$25,2,FALSE)</f>
        <v>Pemukiman</v>
      </c>
      <c r="J6938" t="str">
        <f>VLOOKUP($E6938,reference!$G$1:$H$25,2,FALSE)</f>
        <v>Tubuh air</v>
      </c>
      <c r="K6938" t="str">
        <f t="shared" si="108"/>
        <v>Non Irigasi</v>
      </c>
      <c r="L6938" t="s">
        <v>327</v>
      </c>
    </row>
    <row r="6939" spans="1:12" x14ac:dyDescent="0.25">
      <c r="A6939" s="1">
        <v>6938</v>
      </c>
      <c r="B6939" s="3">
        <v>13</v>
      </c>
      <c r="C6939" s="1">
        <v>295</v>
      </c>
      <c r="D6939" s="1">
        <v>16</v>
      </c>
      <c r="E6939" s="1">
        <v>13</v>
      </c>
      <c r="F6939" s="1">
        <v>0</v>
      </c>
      <c r="G6939">
        <f>VLOOKUP(C6939,reference!$A$1:$E$310,5,FALSE)</f>
        <v>5321040</v>
      </c>
      <c r="H6939" t="str">
        <f>VLOOKUP(C6939,reference!$A$1:$E$310,4,FALSE)</f>
        <v>RINHAT</v>
      </c>
      <c r="I6939" t="str">
        <f>VLOOKUP($D6939,reference!$G$1:$H$25,2,FALSE)</f>
        <v>Pemukiman</v>
      </c>
      <c r="J6939" t="str">
        <f>VLOOKUP($E6939,reference!$G$1:$H$25,2,FALSE)</f>
        <v>Pertanian lahan kering  campur semak / kebun campur</v>
      </c>
      <c r="K6939" t="str">
        <f t="shared" si="108"/>
        <v>Non Irigasi</v>
      </c>
      <c r="L6939" t="s">
        <v>327</v>
      </c>
    </row>
    <row r="6940" spans="1:12" x14ac:dyDescent="0.25">
      <c r="A6940" s="1">
        <v>6939</v>
      </c>
      <c r="B6940" s="3">
        <v>16</v>
      </c>
      <c r="C6940" s="1">
        <v>295</v>
      </c>
      <c r="D6940" s="1">
        <v>16</v>
      </c>
      <c r="E6940" s="1">
        <v>16</v>
      </c>
      <c r="F6940" s="1">
        <v>0</v>
      </c>
      <c r="G6940">
        <f>VLOOKUP(C6940,reference!$A$1:$E$310,5,FALSE)</f>
        <v>5321040</v>
      </c>
      <c r="H6940" t="str">
        <f>VLOOKUP(C6940,reference!$A$1:$E$310,4,FALSE)</f>
        <v>RINHAT</v>
      </c>
      <c r="I6940" t="str">
        <f>VLOOKUP($D6940,reference!$G$1:$H$25,2,FALSE)</f>
        <v>Pemukiman</v>
      </c>
      <c r="J6940" t="str">
        <f>VLOOKUP($E6940,reference!$G$1:$H$25,2,FALSE)</f>
        <v>Pemukiman</v>
      </c>
      <c r="K6940" t="str">
        <f t="shared" si="108"/>
        <v>Non Irigasi</v>
      </c>
      <c r="L6940" t="s">
        <v>327</v>
      </c>
    </row>
    <row r="6941" spans="1:12" x14ac:dyDescent="0.25">
      <c r="A6941" s="1">
        <v>6940</v>
      </c>
      <c r="B6941" s="3">
        <v>52</v>
      </c>
      <c r="C6941" s="1">
        <v>295</v>
      </c>
      <c r="D6941" s="1">
        <v>13</v>
      </c>
      <c r="E6941" s="1">
        <v>16</v>
      </c>
      <c r="F6941" s="1">
        <v>0</v>
      </c>
      <c r="G6941">
        <f>VLOOKUP(C6941,reference!$A$1:$E$310,5,FALSE)</f>
        <v>5321040</v>
      </c>
      <c r="H6941" t="str">
        <f>VLOOKUP(C6941,reference!$A$1:$E$310,4,FALSE)</f>
        <v>RINHAT</v>
      </c>
      <c r="I6941" t="str">
        <f>VLOOKUP($D6941,reference!$G$1:$H$25,2,FALSE)</f>
        <v>Pertanian lahan kering  campur semak / kebun campur</v>
      </c>
      <c r="J6941" t="str">
        <f>VLOOKUP($E6941,reference!$G$1:$H$25,2,FALSE)</f>
        <v>Pemukiman</v>
      </c>
      <c r="K6941" t="str">
        <f t="shared" si="108"/>
        <v>Non Irigasi</v>
      </c>
      <c r="L6941" t="s">
        <v>327</v>
      </c>
    </row>
    <row r="6942" spans="1:12" x14ac:dyDescent="0.25">
      <c r="A6942" s="1">
        <v>6941</v>
      </c>
      <c r="B6942" s="3">
        <v>29</v>
      </c>
      <c r="C6942" s="1">
        <v>297</v>
      </c>
      <c r="D6942" s="1">
        <v>12</v>
      </c>
      <c r="E6942" s="1">
        <v>14</v>
      </c>
      <c r="F6942" s="1">
        <v>0</v>
      </c>
      <c r="G6942">
        <f>VLOOKUP(C6942,reference!$A$1:$E$310,5,FALSE)</f>
        <v>5321060</v>
      </c>
      <c r="H6942" t="str">
        <f>VLOOKUP(C6942,reference!$A$1:$E$310,4,FALSE)</f>
        <v>SASITA MEAN</v>
      </c>
      <c r="I6942" t="str">
        <f>VLOOKUP($D6942,reference!$G$1:$H$25,2,FALSE)</f>
        <v>Pertanian lahan kering</v>
      </c>
      <c r="J6942" t="str">
        <f>VLOOKUP($E6942,reference!$G$1:$H$25,2,FALSE)</f>
        <v>Sawah</v>
      </c>
      <c r="K6942" t="str">
        <f t="shared" si="108"/>
        <v>Non Irigasi</v>
      </c>
      <c r="L6942" t="s">
        <v>327</v>
      </c>
    </row>
    <row r="6943" spans="1:12" x14ac:dyDescent="0.25">
      <c r="A6943" s="1">
        <v>6942</v>
      </c>
      <c r="B6943" s="3">
        <v>8</v>
      </c>
      <c r="C6943" s="1">
        <v>302</v>
      </c>
      <c r="D6943" s="1">
        <v>14</v>
      </c>
      <c r="E6943" s="1">
        <v>5</v>
      </c>
      <c r="F6943" s="1">
        <v>0</v>
      </c>
      <c r="G6943">
        <f>VLOOKUP(C6943,reference!$A$1:$E$310,5,FALSE)</f>
        <v>5321110</v>
      </c>
      <c r="H6943" t="str">
        <f>VLOOKUP(C6943,reference!$A$1:$E$310,4,FALSE)</f>
        <v>KOBALIMA</v>
      </c>
      <c r="I6943" t="str">
        <f>VLOOKUP($D6943,reference!$G$1:$H$25,2,FALSE)</f>
        <v>Sawah</v>
      </c>
      <c r="J6943" t="str">
        <f>VLOOKUP($E6943,reference!$G$1:$H$25,2,FALSE)</f>
        <v>Hutan mangrove primer</v>
      </c>
      <c r="K6943" t="str">
        <f t="shared" si="108"/>
        <v>Non Irigasi</v>
      </c>
      <c r="L6943" t="s">
        <v>327</v>
      </c>
    </row>
    <row r="6944" spans="1:12" x14ac:dyDescent="0.25">
      <c r="A6944" s="1">
        <v>6943</v>
      </c>
      <c r="B6944" s="3">
        <v>472</v>
      </c>
      <c r="C6944" s="1">
        <v>261</v>
      </c>
      <c r="D6944" s="1">
        <v>9</v>
      </c>
      <c r="E6944" s="1">
        <v>16</v>
      </c>
      <c r="F6944" s="1">
        <v>0</v>
      </c>
      <c r="G6944">
        <f>VLOOKUP(C6944,reference!$A$1:$E$310,5,FALSE)</f>
        <v>5317020</v>
      </c>
      <c r="H6944" t="str">
        <f>VLOOKUP(C6944,reference!$A$1:$E$310,4,FALSE)</f>
        <v>KODI</v>
      </c>
      <c r="I6944" t="str">
        <f>VLOOKUP($D6944,reference!$G$1:$H$25,2,FALSE)</f>
        <v>Semak belukar</v>
      </c>
      <c r="J6944" t="str">
        <f>VLOOKUP($E6944,reference!$G$1:$H$25,2,FALSE)</f>
        <v>Pemukiman</v>
      </c>
      <c r="K6944" t="str">
        <f t="shared" si="108"/>
        <v>Non Irigasi</v>
      </c>
      <c r="L6944" t="s">
        <v>327</v>
      </c>
    </row>
    <row r="6945" spans="1:12" x14ac:dyDescent="0.25">
      <c r="A6945" s="1">
        <v>6944</v>
      </c>
      <c r="B6945" s="3">
        <v>105</v>
      </c>
      <c r="C6945" s="1">
        <v>4</v>
      </c>
      <c r="D6945" s="1">
        <v>13</v>
      </c>
      <c r="E6945" s="1">
        <v>12</v>
      </c>
      <c r="F6945" s="1">
        <v>0</v>
      </c>
      <c r="G6945">
        <f>VLOOKUP(C6945,reference!$A$1:$E$310,5,FALSE)</f>
        <v>5301050</v>
      </c>
      <c r="H6945" t="str">
        <f>VLOOKUP(C6945,reference!$A$1:$E$310,4,FALSE)</f>
        <v>LOLI</v>
      </c>
      <c r="I6945" t="str">
        <f>VLOOKUP($D6945,reference!$G$1:$H$25,2,FALSE)</f>
        <v>Pertanian lahan kering  campur semak / kebun campur</v>
      </c>
      <c r="J6945" t="str">
        <f>VLOOKUP($E6945,reference!$G$1:$H$25,2,FALSE)</f>
        <v>Pertanian lahan kering</v>
      </c>
      <c r="K6945" t="str">
        <f t="shared" si="108"/>
        <v>Non Irigasi</v>
      </c>
      <c r="L6945" t="s">
        <v>327</v>
      </c>
    </row>
    <row r="6946" spans="1:12" x14ac:dyDescent="0.25">
      <c r="A6946" s="1">
        <v>6945</v>
      </c>
      <c r="B6946" s="3">
        <v>1208</v>
      </c>
      <c r="C6946" s="1">
        <v>4</v>
      </c>
      <c r="D6946" s="1">
        <v>13</v>
      </c>
      <c r="E6946" s="1">
        <v>11</v>
      </c>
      <c r="F6946" s="1">
        <v>0</v>
      </c>
      <c r="G6946">
        <f>VLOOKUP(C6946,reference!$A$1:$E$310,5,FALSE)</f>
        <v>5301050</v>
      </c>
      <c r="H6946" t="str">
        <f>VLOOKUP(C6946,reference!$A$1:$E$310,4,FALSE)</f>
        <v>LOLI</v>
      </c>
      <c r="I6946" t="str">
        <f>VLOOKUP($D6946,reference!$G$1:$H$25,2,FALSE)</f>
        <v>Pertanian lahan kering  campur semak / kebun campur</v>
      </c>
      <c r="J6946" t="str">
        <f>VLOOKUP($E6946,reference!$G$1:$H$25,2,FALSE)</f>
        <v>Savanna / Padang rumput</v>
      </c>
      <c r="K6946" t="str">
        <f t="shared" si="108"/>
        <v>Non Irigasi</v>
      </c>
      <c r="L6946" t="s">
        <v>327</v>
      </c>
    </row>
    <row r="6947" spans="1:12" x14ac:dyDescent="0.25">
      <c r="A6947" s="1">
        <v>6946</v>
      </c>
      <c r="B6947" s="3">
        <v>8</v>
      </c>
      <c r="C6947" s="1">
        <v>4</v>
      </c>
      <c r="D6947" s="1">
        <v>18</v>
      </c>
      <c r="E6947" s="1">
        <v>13</v>
      </c>
      <c r="F6947" s="1">
        <v>0</v>
      </c>
      <c r="G6947">
        <f>VLOOKUP(C6947,reference!$A$1:$E$310,5,FALSE)</f>
        <v>5301050</v>
      </c>
      <c r="H6947" t="str">
        <f>VLOOKUP(C6947,reference!$A$1:$E$310,4,FALSE)</f>
        <v>LOLI</v>
      </c>
      <c r="I6947" t="str">
        <f>VLOOKUP($D6947,reference!$G$1:$H$25,2,FALSE)</f>
        <v>Lahan terbuka</v>
      </c>
      <c r="J6947" t="str">
        <f>VLOOKUP($E6947,reference!$G$1:$H$25,2,FALSE)</f>
        <v>Pertanian lahan kering  campur semak / kebun campur</v>
      </c>
      <c r="K6947" t="str">
        <f t="shared" si="108"/>
        <v>Non Irigasi</v>
      </c>
      <c r="L6947" t="s">
        <v>327</v>
      </c>
    </row>
    <row r="6948" spans="1:12" x14ac:dyDescent="0.25">
      <c r="A6948" s="1">
        <v>6947</v>
      </c>
      <c r="B6948" s="3">
        <v>684</v>
      </c>
      <c r="C6948" s="1">
        <v>51</v>
      </c>
      <c r="D6948" s="1">
        <v>16</v>
      </c>
      <c r="E6948" s="1">
        <v>12</v>
      </c>
      <c r="F6948" s="1">
        <v>0</v>
      </c>
      <c r="G6948">
        <f>VLOOKUP(C6948,reference!$A$1:$E$310,5,FALSE)</f>
        <v>5303191</v>
      </c>
      <c r="H6948" t="str">
        <f>VLOOKUP(C6948,reference!$A$1:$E$310,4,FALSE)</f>
        <v>AMFOANG BARAT LAUT</v>
      </c>
      <c r="I6948" t="str">
        <f>VLOOKUP($D6948,reference!$G$1:$H$25,2,FALSE)</f>
        <v>Pemukiman</v>
      </c>
      <c r="J6948" t="str">
        <f>VLOOKUP($E6948,reference!$G$1:$H$25,2,FALSE)</f>
        <v>Pertanian lahan kering</v>
      </c>
      <c r="K6948" t="str">
        <f t="shared" si="108"/>
        <v>Non Irigasi</v>
      </c>
      <c r="L6948" t="s">
        <v>327</v>
      </c>
    </row>
    <row r="6949" spans="1:12" x14ac:dyDescent="0.25">
      <c r="A6949" s="1">
        <v>6948</v>
      </c>
      <c r="B6949" s="3">
        <v>167</v>
      </c>
      <c r="C6949" s="1">
        <v>51</v>
      </c>
      <c r="D6949" s="1">
        <v>16</v>
      </c>
      <c r="E6949" s="1">
        <v>16</v>
      </c>
      <c r="F6949" s="1">
        <v>0</v>
      </c>
      <c r="G6949">
        <f>VLOOKUP(C6949,reference!$A$1:$E$310,5,FALSE)</f>
        <v>5303191</v>
      </c>
      <c r="H6949" t="str">
        <f>VLOOKUP(C6949,reference!$A$1:$E$310,4,FALSE)</f>
        <v>AMFOANG BARAT LAUT</v>
      </c>
      <c r="I6949" t="str">
        <f>VLOOKUP($D6949,reference!$G$1:$H$25,2,FALSE)</f>
        <v>Pemukiman</v>
      </c>
      <c r="J6949" t="str">
        <f>VLOOKUP($E6949,reference!$G$1:$H$25,2,FALSE)</f>
        <v>Pemukiman</v>
      </c>
      <c r="K6949" t="str">
        <f t="shared" si="108"/>
        <v>Non Irigasi</v>
      </c>
      <c r="L6949" t="s">
        <v>327</v>
      </c>
    </row>
    <row r="6950" spans="1:12" x14ac:dyDescent="0.25">
      <c r="A6950" s="1">
        <v>6949</v>
      </c>
      <c r="B6950" s="3">
        <v>280</v>
      </c>
      <c r="C6950" s="1">
        <v>51</v>
      </c>
      <c r="D6950" s="1">
        <v>13</v>
      </c>
      <c r="E6950" s="1">
        <v>2</v>
      </c>
      <c r="F6950" s="1">
        <v>0</v>
      </c>
      <c r="G6950">
        <f>VLOOKUP(C6950,reference!$A$1:$E$310,5,FALSE)</f>
        <v>5303191</v>
      </c>
      <c r="H6950" t="str">
        <f>VLOOKUP(C6950,reference!$A$1:$E$310,4,FALSE)</f>
        <v>AMFOANG BARAT LAUT</v>
      </c>
      <c r="I6950" t="str">
        <f>VLOOKUP($D6950,reference!$G$1:$H$25,2,FALSE)</f>
        <v>Pertanian lahan kering  campur semak / kebun campur</v>
      </c>
      <c r="J6950" t="str">
        <f>VLOOKUP($E6950,reference!$G$1:$H$25,2,FALSE)</f>
        <v>Hutan lahan kering sekunder / bekas tebangan</v>
      </c>
      <c r="K6950" t="str">
        <f t="shared" si="108"/>
        <v>Non Irigasi</v>
      </c>
      <c r="L6950" t="s">
        <v>327</v>
      </c>
    </row>
    <row r="6951" spans="1:12" x14ac:dyDescent="0.25">
      <c r="A6951" s="1">
        <v>6950</v>
      </c>
      <c r="B6951" s="3">
        <v>8</v>
      </c>
      <c r="C6951" s="1">
        <v>295</v>
      </c>
      <c r="D6951" s="1">
        <v>13</v>
      </c>
      <c r="E6951" s="1">
        <v>14</v>
      </c>
      <c r="F6951" s="1">
        <v>0</v>
      </c>
      <c r="G6951">
        <f>VLOOKUP(C6951,reference!$A$1:$E$310,5,FALSE)</f>
        <v>5321040</v>
      </c>
      <c r="H6951" t="str">
        <f>VLOOKUP(C6951,reference!$A$1:$E$310,4,FALSE)</f>
        <v>RINHAT</v>
      </c>
      <c r="I6951" t="str">
        <f>VLOOKUP($D6951,reference!$G$1:$H$25,2,FALSE)</f>
        <v>Pertanian lahan kering  campur semak / kebun campur</v>
      </c>
      <c r="J6951" t="str">
        <f>VLOOKUP($E6951,reference!$G$1:$H$25,2,FALSE)</f>
        <v>Sawah</v>
      </c>
      <c r="K6951" t="str">
        <f t="shared" si="108"/>
        <v>Non Irigasi</v>
      </c>
      <c r="L6951" t="s">
        <v>327</v>
      </c>
    </row>
    <row r="6952" spans="1:12" x14ac:dyDescent="0.25">
      <c r="A6952" s="1">
        <v>6951</v>
      </c>
      <c r="B6952" s="3">
        <v>1</v>
      </c>
      <c r="C6952" s="1">
        <v>295</v>
      </c>
      <c r="D6952" s="1">
        <v>14</v>
      </c>
      <c r="E6952" s="1">
        <v>16</v>
      </c>
      <c r="F6952" s="1">
        <v>0</v>
      </c>
      <c r="G6952">
        <f>VLOOKUP(C6952,reference!$A$1:$E$310,5,FALSE)</f>
        <v>5321040</v>
      </c>
      <c r="H6952" t="str">
        <f>VLOOKUP(C6952,reference!$A$1:$E$310,4,FALSE)</f>
        <v>RINHAT</v>
      </c>
      <c r="I6952" t="str">
        <f>VLOOKUP($D6952,reference!$G$1:$H$25,2,FALSE)</f>
        <v>Sawah</v>
      </c>
      <c r="J6952" t="str">
        <f>VLOOKUP($E6952,reference!$G$1:$H$25,2,FALSE)</f>
        <v>Pemukiman</v>
      </c>
      <c r="K6952" t="str">
        <f t="shared" si="108"/>
        <v>Non Irigasi</v>
      </c>
      <c r="L6952" t="s">
        <v>327</v>
      </c>
    </row>
    <row r="6953" spans="1:12" x14ac:dyDescent="0.25">
      <c r="A6953" s="1">
        <v>6952</v>
      </c>
      <c r="B6953" s="3">
        <v>203</v>
      </c>
      <c r="C6953" s="1">
        <v>263</v>
      </c>
      <c r="D6953" s="1">
        <v>9</v>
      </c>
      <c r="E6953" s="1">
        <v>13</v>
      </c>
      <c r="F6953" s="1">
        <v>0</v>
      </c>
      <c r="G6953">
        <f>VLOOKUP(C6953,reference!$A$1:$E$310,5,FALSE)</f>
        <v>5317040</v>
      </c>
      <c r="H6953" t="str">
        <f>VLOOKUP(C6953,reference!$A$1:$E$310,4,FALSE)</f>
        <v>WEWEWA SELATAN</v>
      </c>
      <c r="I6953" t="str">
        <f>VLOOKUP($D6953,reference!$G$1:$H$25,2,FALSE)</f>
        <v>Semak belukar</v>
      </c>
      <c r="J6953" t="str">
        <f>VLOOKUP($E6953,reference!$G$1:$H$25,2,FALSE)</f>
        <v>Pertanian lahan kering  campur semak / kebun campur</v>
      </c>
      <c r="K6953" t="str">
        <f t="shared" si="108"/>
        <v>Non Irigasi</v>
      </c>
      <c r="L6953" t="s">
        <v>327</v>
      </c>
    </row>
    <row r="6954" spans="1:12" x14ac:dyDescent="0.25">
      <c r="A6954" s="1">
        <v>6953</v>
      </c>
      <c r="B6954" s="3">
        <v>189</v>
      </c>
      <c r="C6954" s="1">
        <v>263</v>
      </c>
      <c r="D6954" s="1">
        <v>9</v>
      </c>
      <c r="E6954" s="1">
        <v>2</v>
      </c>
      <c r="F6954" s="1">
        <v>0</v>
      </c>
      <c r="G6954">
        <f>VLOOKUP(C6954,reference!$A$1:$E$310,5,FALSE)</f>
        <v>5317040</v>
      </c>
      <c r="H6954" t="str">
        <f>VLOOKUP(C6954,reference!$A$1:$E$310,4,FALSE)</f>
        <v>WEWEWA SELATAN</v>
      </c>
      <c r="I6954" t="str">
        <f>VLOOKUP($D6954,reference!$G$1:$H$25,2,FALSE)</f>
        <v>Semak belukar</v>
      </c>
      <c r="J6954" t="str">
        <f>VLOOKUP($E6954,reference!$G$1:$H$25,2,FALSE)</f>
        <v>Hutan lahan kering sekunder / bekas tebangan</v>
      </c>
      <c r="K6954" t="str">
        <f t="shared" si="108"/>
        <v>Non Irigasi</v>
      </c>
      <c r="L6954" t="s">
        <v>327</v>
      </c>
    </row>
    <row r="6955" spans="1:12" x14ac:dyDescent="0.25">
      <c r="A6955" s="1">
        <v>6954</v>
      </c>
      <c r="B6955" s="3">
        <v>22</v>
      </c>
      <c r="C6955" s="1">
        <v>263</v>
      </c>
      <c r="D6955" s="1">
        <v>9</v>
      </c>
      <c r="E6955" s="1">
        <v>9</v>
      </c>
      <c r="F6955" s="1">
        <v>0</v>
      </c>
      <c r="G6955">
        <f>VLOOKUP(C6955,reference!$A$1:$E$310,5,FALSE)</f>
        <v>5317040</v>
      </c>
      <c r="H6955" t="str">
        <f>VLOOKUP(C6955,reference!$A$1:$E$310,4,FALSE)</f>
        <v>WEWEWA SELATAN</v>
      </c>
      <c r="I6955" t="str">
        <f>VLOOKUP($D6955,reference!$G$1:$H$25,2,FALSE)</f>
        <v>Semak belukar</v>
      </c>
      <c r="J6955" t="str">
        <f>VLOOKUP($E6955,reference!$G$1:$H$25,2,FALSE)</f>
        <v>Semak belukar</v>
      </c>
      <c r="K6955" t="str">
        <f t="shared" si="108"/>
        <v>Non Irigasi</v>
      </c>
      <c r="L6955" t="s">
        <v>327</v>
      </c>
    </row>
    <row r="6956" spans="1:12" x14ac:dyDescent="0.25">
      <c r="A6956" s="1">
        <v>6955</v>
      </c>
      <c r="B6956" s="3">
        <v>192</v>
      </c>
      <c r="C6956" s="1">
        <v>263</v>
      </c>
      <c r="D6956" s="1">
        <v>9</v>
      </c>
      <c r="E6956" s="1">
        <v>14</v>
      </c>
      <c r="F6956" s="1">
        <v>0</v>
      </c>
      <c r="G6956">
        <f>VLOOKUP(C6956,reference!$A$1:$E$310,5,FALSE)</f>
        <v>5317040</v>
      </c>
      <c r="H6956" t="str">
        <f>VLOOKUP(C6956,reference!$A$1:$E$310,4,FALSE)</f>
        <v>WEWEWA SELATAN</v>
      </c>
      <c r="I6956" t="str">
        <f>VLOOKUP($D6956,reference!$G$1:$H$25,2,FALSE)</f>
        <v>Semak belukar</v>
      </c>
      <c r="J6956" t="str">
        <f>VLOOKUP($E6956,reference!$G$1:$H$25,2,FALSE)</f>
        <v>Sawah</v>
      </c>
      <c r="K6956" t="str">
        <f t="shared" si="108"/>
        <v>Non Irigasi</v>
      </c>
      <c r="L6956" t="s">
        <v>327</v>
      </c>
    </row>
    <row r="6957" spans="1:12" x14ac:dyDescent="0.25">
      <c r="A6957" s="1">
        <v>6956</v>
      </c>
      <c r="B6957" s="3">
        <v>157</v>
      </c>
      <c r="C6957" s="1">
        <v>85</v>
      </c>
      <c r="D6957" s="1">
        <v>2</v>
      </c>
      <c r="E6957" s="1">
        <v>14</v>
      </c>
      <c r="F6957" s="1">
        <v>0</v>
      </c>
      <c r="G6957">
        <f>VLOOKUP(C6957,reference!$A$1:$E$310,5,FALSE)</f>
        <v>5305010</v>
      </c>
      <c r="H6957" t="str">
        <f>VLOOKUP(C6957,reference!$A$1:$E$310,4,FALSE)</f>
        <v>MIOMAFFO BARAT</v>
      </c>
      <c r="I6957" t="str">
        <f>VLOOKUP($D6957,reference!$G$1:$H$25,2,FALSE)</f>
        <v>Hutan lahan kering sekunder / bekas tebangan</v>
      </c>
      <c r="J6957" t="str">
        <f>VLOOKUP($E6957,reference!$G$1:$H$25,2,FALSE)</f>
        <v>Sawah</v>
      </c>
      <c r="K6957" t="str">
        <f t="shared" si="108"/>
        <v>Non Irigasi</v>
      </c>
      <c r="L6957" t="s">
        <v>328</v>
      </c>
    </row>
    <row r="6958" spans="1:12" x14ac:dyDescent="0.25">
      <c r="A6958" s="1">
        <v>6957</v>
      </c>
      <c r="B6958" s="3">
        <v>2</v>
      </c>
      <c r="C6958" s="1">
        <v>295</v>
      </c>
      <c r="D6958" s="1">
        <v>14</v>
      </c>
      <c r="E6958" s="1">
        <v>20</v>
      </c>
      <c r="F6958" s="1">
        <v>0</v>
      </c>
      <c r="G6958">
        <f>VLOOKUP(C6958,reference!$A$1:$E$310,5,FALSE)</f>
        <v>5321040</v>
      </c>
      <c r="H6958" t="str">
        <f>VLOOKUP(C6958,reference!$A$1:$E$310,4,FALSE)</f>
        <v>RINHAT</v>
      </c>
      <c r="I6958" t="str">
        <f>VLOOKUP($D6958,reference!$G$1:$H$25,2,FALSE)</f>
        <v>Sawah</v>
      </c>
      <c r="J6958" t="str">
        <f>VLOOKUP($E6958,reference!$G$1:$H$25,2,FALSE)</f>
        <v>Tubuh air</v>
      </c>
      <c r="K6958" t="str">
        <f t="shared" si="108"/>
        <v>Non Irigasi</v>
      </c>
      <c r="L6958" t="s">
        <v>327</v>
      </c>
    </row>
    <row r="6959" spans="1:12" x14ac:dyDescent="0.25">
      <c r="A6959" s="1">
        <v>6958</v>
      </c>
      <c r="B6959" s="3">
        <v>230</v>
      </c>
      <c r="C6959" s="1">
        <v>295</v>
      </c>
      <c r="D6959" s="1">
        <v>14</v>
      </c>
      <c r="E6959" s="1">
        <v>13</v>
      </c>
      <c r="F6959" s="1">
        <v>0</v>
      </c>
      <c r="G6959">
        <f>VLOOKUP(C6959,reference!$A$1:$E$310,5,FALSE)</f>
        <v>5321040</v>
      </c>
      <c r="H6959" t="str">
        <f>VLOOKUP(C6959,reference!$A$1:$E$310,4,FALSE)</f>
        <v>RINHAT</v>
      </c>
      <c r="I6959" t="str">
        <f>VLOOKUP($D6959,reference!$G$1:$H$25,2,FALSE)</f>
        <v>Sawah</v>
      </c>
      <c r="J6959" t="str">
        <f>VLOOKUP($E6959,reference!$G$1:$H$25,2,FALSE)</f>
        <v>Pertanian lahan kering  campur semak / kebun campur</v>
      </c>
      <c r="K6959" t="str">
        <f t="shared" si="108"/>
        <v>Non Irigasi</v>
      </c>
      <c r="L6959" t="s">
        <v>327</v>
      </c>
    </row>
    <row r="6960" spans="1:12" x14ac:dyDescent="0.25">
      <c r="A6960" s="1">
        <v>6959</v>
      </c>
      <c r="B6960" s="3">
        <v>18</v>
      </c>
      <c r="C6960" s="1">
        <v>4</v>
      </c>
      <c r="D6960" s="1">
        <v>2</v>
      </c>
      <c r="E6960" s="1">
        <v>11</v>
      </c>
      <c r="F6960" s="1">
        <v>0</v>
      </c>
      <c r="G6960">
        <f>VLOOKUP(C6960,reference!$A$1:$E$310,5,FALSE)</f>
        <v>5301050</v>
      </c>
      <c r="H6960" t="str">
        <f>VLOOKUP(C6960,reference!$A$1:$E$310,4,FALSE)</f>
        <v>LOLI</v>
      </c>
      <c r="I6960" t="str">
        <f>VLOOKUP($D6960,reference!$G$1:$H$25,2,FALSE)</f>
        <v>Hutan lahan kering sekunder / bekas tebangan</v>
      </c>
      <c r="J6960" t="str">
        <f>VLOOKUP($E6960,reference!$G$1:$H$25,2,FALSE)</f>
        <v>Savanna / Padang rumput</v>
      </c>
      <c r="K6960" t="str">
        <f t="shared" si="108"/>
        <v>Non Irigasi</v>
      </c>
      <c r="L6960" t="s">
        <v>328</v>
      </c>
    </row>
    <row r="6961" spans="1:12" x14ac:dyDescent="0.25">
      <c r="A6961" s="1">
        <v>6960</v>
      </c>
      <c r="B6961" s="3">
        <v>147</v>
      </c>
      <c r="C6961" s="1">
        <v>256</v>
      </c>
      <c r="D6961" s="1">
        <v>1</v>
      </c>
      <c r="E6961" s="1">
        <v>11</v>
      </c>
      <c r="F6961" s="1">
        <v>0</v>
      </c>
      <c r="G6961">
        <f>VLOOKUP(C6961,reference!$A$1:$E$310,5,FALSE)</f>
        <v>5316020</v>
      </c>
      <c r="H6961" t="str">
        <f>VLOOKUP(C6961,reference!$A$1:$E$310,4,FALSE)</f>
        <v>UMBU RATU NGGAY BARAT</v>
      </c>
      <c r="I6961" t="str">
        <f>VLOOKUP($D6961,reference!$G$1:$H$25,2,FALSE)</f>
        <v>Hutan lahan kering primer</v>
      </c>
      <c r="J6961" t="str">
        <f>VLOOKUP($E6961,reference!$G$1:$H$25,2,FALSE)</f>
        <v>Savanna / Padang rumput</v>
      </c>
      <c r="K6961" t="str">
        <f t="shared" si="108"/>
        <v>Non Irigasi</v>
      </c>
      <c r="L6961" t="s">
        <v>328</v>
      </c>
    </row>
    <row r="6962" spans="1:12" x14ac:dyDescent="0.25">
      <c r="A6962" s="1">
        <v>6961</v>
      </c>
      <c r="B6962" s="3">
        <v>27</v>
      </c>
      <c r="C6962" s="1">
        <v>7</v>
      </c>
      <c r="D6962" s="1">
        <v>18</v>
      </c>
      <c r="E6962" s="1">
        <v>1</v>
      </c>
      <c r="F6962" s="1">
        <v>0</v>
      </c>
      <c r="G6962">
        <f>VLOOKUP(C6962,reference!$A$1:$E$310,5,FALSE)</f>
        <v>5302010</v>
      </c>
      <c r="H6962" t="str">
        <f>VLOOKUP(C6962,reference!$A$1:$E$310,4,FALSE)</f>
        <v>LEWA</v>
      </c>
      <c r="I6962" t="str">
        <f>VLOOKUP($D6962,reference!$G$1:$H$25,2,FALSE)</f>
        <v>Lahan terbuka</v>
      </c>
      <c r="J6962" t="str">
        <f>VLOOKUP($E6962,reference!$G$1:$H$25,2,FALSE)</f>
        <v>Hutan lahan kering primer</v>
      </c>
      <c r="K6962" t="str">
        <f t="shared" si="108"/>
        <v>Non Irigasi</v>
      </c>
      <c r="L6962" t="s">
        <v>327</v>
      </c>
    </row>
    <row r="6963" spans="1:12" x14ac:dyDescent="0.25">
      <c r="A6963" s="1">
        <v>6962</v>
      </c>
      <c r="B6963" s="3">
        <v>2</v>
      </c>
      <c r="C6963" s="1">
        <v>51</v>
      </c>
      <c r="D6963" s="1">
        <v>16</v>
      </c>
      <c r="E6963" s="1">
        <v>0</v>
      </c>
      <c r="F6963" s="1">
        <v>0</v>
      </c>
      <c r="G6963">
        <f>VLOOKUP(C6963,reference!$A$1:$E$310,5,FALSE)</f>
        <v>5303191</v>
      </c>
      <c r="H6963" t="str">
        <f>VLOOKUP(C6963,reference!$A$1:$E$310,4,FALSE)</f>
        <v>AMFOANG BARAT LAUT</v>
      </c>
      <c r="I6963" t="str">
        <f>VLOOKUP($D6963,reference!$G$1:$H$25,2,FALSE)</f>
        <v>Pemukiman</v>
      </c>
      <c r="J6963" t="str">
        <f>VLOOKUP($E6963,reference!$G$1:$H$25,2,FALSE)</f>
        <v>No data</v>
      </c>
      <c r="K6963" t="str">
        <f t="shared" si="108"/>
        <v>Non Irigasi</v>
      </c>
      <c r="L6963" t="s">
        <v>327</v>
      </c>
    </row>
    <row r="6964" spans="1:12" x14ac:dyDescent="0.25">
      <c r="A6964" s="1">
        <v>6963</v>
      </c>
      <c r="B6964" s="3">
        <v>12446</v>
      </c>
      <c r="C6964" s="1">
        <v>51</v>
      </c>
      <c r="D6964" s="1">
        <v>2</v>
      </c>
      <c r="E6964" s="1">
        <v>1</v>
      </c>
      <c r="F6964" s="1">
        <v>0</v>
      </c>
      <c r="G6964">
        <f>VLOOKUP(C6964,reference!$A$1:$E$310,5,FALSE)</f>
        <v>5303191</v>
      </c>
      <c r="H6964" t="str">
        <f>VLOOKUP(C6964,reference!$A$1:$E$310,4,FALSE)</f>
        <v>AMFOANG BARAT LAUT</v>
      </c>
      <c r="I6964" t="str">
        <f>VLOOKUP($D6964,reference!$G$1:$H$25,2,FALSE)</f>
        <v>Hutan lahan kering sekunder / bekas tebangan</v>
      </c>
      <c r="J6964" t="str">
        <f>VLOOKUP($E6964,reference!$G$1:$H$25,2,FALSE)</f>
        <v>Hutan lahan kering primer</v>
      </c>
      <c r="K6964" t="str">
        <f t="shared" si="108"/>
        <v>Non Irigasi</v>
      </c>
      <c r="L6964" t="s">
        <v>327</v>
      </c>
    </row>
    <row r="6965" spans="1:12" x14ac:dyDescent="0.25">
      <c r="A6965" s="1">
        <v>6964</v>
      </c>
      <c r="B6965" s="3">
        <v>2027</v>
      </c>
      <c r="C6965" s="1">
        <v>298</v>
      </c>
      <c r="D6965" s="1">
        <v>2</v>
      </c>
      <c r="E6965" s="1">
        <v>13</v>
      </c>
      <c r="F6965" s="1">
        <v>0</v>
      </c>
      <c r="G6965">
        <f>VLOOKUP(C6965,reference!$A$1:$E$310,5,FALSE)</f>
        <v>5321070</v>
      </c>
      <c r="H6965" t="str">
        <f>VLOOKUP(C6965,reference!$A$1:$E$310,4,FALSE)</f>
        <v>MALAKA TENGAH</v>
      </c>
      <c r="I6965" t="str">
        <f>VLOOKUP($D6965,reference!$G$1:$H$25,2,FALSE)</f>
        <v>Hutan lahan kering sekunder / bekas tebangan</v>
      </c>
      <c r="J6965" t="str">
        <f>VLOOKUP($E6965,reference!$G$1:$H$25,2,FALSE)</f>
        <v>Pertanian lahan kering  campur semak / kebun campur</v>
      </c>
      <c r="K6965" t="str">
        <f t="shared" si="108"/>
        <v>Non Irigasi</v>
      </c>
      <c r="L6965" t="s">
        <v>328</v>
      </c>
    </row>
    <row r="6966" spans="1:12" x14ac:dyDescent="0.25">
      <c r="A6966" s="1">
        <v>6965</v>
      </c>
      <c r="B6966" s="3">
        <v>7</v>
      </c>
      <c r="C6966" s="1">
        <v>297</v>
      </c>
      <c r="D6966" s="1">
        <v>12</v>
      </c>
      <c r="E6966" s="1">
        <v>20</v>
      </c>
      <c r="F6966" s="1">
        <v>0</v>
      </c>
      <c r="G6966">
        <f>VLOOKUP(C6966,reference!$A$1:$E$310,5,FALSE)</f>
        <v>5321060</v>
      </c>
      <c r="H6966" t="str">
        <f>VLOOKUP(C6966,reference!$A$1:$E$310,4,FALSE)</f>
        <v>SASITA MEAN</v>
      </c>
      <c r="I6966" t="str">
        <f>VLOOKUP($D6966,reference!$G$1:$H$25,2,FALSE)</f>
        <v>Pertanian lahan kering</v>
      </c>
      <c r="J6966" t="str">
        <f>VLOOKUP($E6966,reference!$G$1:$H$25,2,FALSE)</f>
        <v>Tubuh air</v>
      </c>
      <c r="K6966" t="str">
        <f t="shared" si="108"/>
        <v>Non Irigasi</v>
      </c>
      <c r="L6966" t="s">
        <v>327</v>
      </c>
    </row>
    <row r="6967" spans="1:12" x14ac:dyDescent="0.25">
      <c r="A6967" s="1">
        <v>6966</v>
      </c>
      <c r="B6967" s="3">
        <v>1382</v>
      </c>
      <c r="C6967" s="1">
        <v>256</v>
      </c>
      <c r="D6967" s="1">
        <v>1</v>
      </c>
      <c r="E6967" s="1">
        <v>2</v>
      </c>
      <c r="F6967" s="1">
        <v>0</v>
      </c>
      <c r="G6967">
        <f>VLOOKUP(C6967,reference!$A$1:$E$310,5,FALSE)</f>
        <v>5316020</v>
      </c>
      <c r="H6967" t="str">
        <f>VLOOKUP(C6967,reference!$A$1:$E$310,4,FALSE)</f>
        <v>UMBU RATU NGGAY BARAT</v>
      </c>
      <c r="I6967" t="str">
        <f>VLOOKUP($D6967,reference!$G$1:$H$25,2,FALSE)</f>
        <v>Hutan lahan kering primer</v>
      </c>
      <c r="J6967" t="str">
        <f>VLOOKUP($E6967,reference!$G$1:$H$25,2,FALSE)</f>
        <v>Hutan lahan kering sekunder / bekas tebangan</v>
      </c>
      <c r="K6967" t="str">
        <f t="shared" si="108"/>
        <v>Non Irigasi</v>
      </c>
      <c r="L6967" t="s">
        <v>329</v>
      </c>
    </row>
    <row r="6968" spans="1:12" x14ac:dyDescent="0.25">
      <c r="A6968" s="1">
        <v>6967</v>
      </c>
      <c r="B6968" s="3">
        <v>39</v>
      </c>
      <c r="C6968" s="1">
        <v>254</v>
      </c>
      <c r="D6968" s="1">
        <v>2</v>
      </c>
      <c r="E6968" s="1">
        <v>9</v>
      </c>
      <c r="F6968" s="1">
        <v>0</v>
      </c>
      <c r="G6968">
        <f>VLOOKUP(C6968,reference!$A$1:$E$310,5,FALSE)</f>
        <v>5316010</v>
      </c>
      <c r="H6968" t="str">
        <f>VLOOKUP(C6968,reference!$A$1:$E$310,4,FALSE)</f>
        <v>KATIKUTANA</v>
      </c>
      <c r="I6968" t="str">
        <f>VLOOKUP($D6968,reference!$G$1:$H$25,2,FALSE)</f>
        <v>Hutan lahan kering sekunder / bekas tebangan</v>
      </c>
      <c r="J6968" t="str">
        <f>VLOOKUP($E6968,reference!$G$1:$H$25,2,FALSE)</f>
        <v>Semak belukar</v>
      </c>
      <c r="K6968" t="str">
        <f t="shared" si="108"/>
        <v>Non Irigasi</v>
      </c>
      <c r="L6968" t="s">
        <v>328</v>
      </c>
    </row>
    <row r="6969" spans="1:12" x14ac:dyDescent="0.25">
      <c r="A6969" s="1">
        <v>6968</v>
      </c>
      <c r="B6969" s="3">
        <v>5</v>
      </c>
      <c r="C6969" s="1">
        <v>28</v>
      </c>
      <c r="D6969" s="1">
        <v>11</v>
      </c>
      <c r="E6969" s="1">
        <v>5</v>
      </c>
      <c r="F6969" s="1">
        <v>0</v>
      </c>
      <c r="G6969">
        <f>VLOOKUP(C6969,reference!$A$1:$E$310,5,FALSE)</f>
        <v>5302081</v>
      </c>
      <c r="H6969" t="str">
        <f>VLOOKUP(C6969,reference!$A$1:$E$310,4,FALSE)</f>
        <v>KANATANG</v>
      </c>
      <c r="I6969" t="str">
        <f>VLOOKUP($D6969,reference!$G$1:$H$25,2,FALSE)</f>
        <v>Savanna / Padang rumput</v>
      </c>
      <c r="J6969" t="str">
        <f>VLOOKUP($E6969,reference!$G$1:$H$25,2,FALSE)</f>
        <v>Hutan mangrove primer</v>
      </c>
      <c r="K6969" t="str">
        <f t="shared" si="108"/>
        <v>Non Irigasi</v>
      </c>
      <c r="L6969" t="s">
        <v>327</v>
      </c>
    </row>
    <row r="6970" spans="1:12" x14ac:dyDescent="0.25">
      <c r="A6970" s="1">
        <v>6969</v>
      </c>
      <c r="B6970" s="3">
        <v>17</v>
      </c>
      <c r="C6970" s="1">
        <v>51</v>
      </c>
      <c r="D6970" s="1">
        <v>0</v>
      </c>
      <c r="E6970" s="1">
        <v>12</v>
      </c>
      <c r="F6970" s="1">
        <v>0</v>
      </c>
      <c r="G6970">
        <f>VLOOKUP(C6970,reference!$A$1:$E$310,5,FALSE)</f>
        <v>5303191</v>
      </c>
      <c r="H6970" t="str">
        <f>VLOOKUP(C6970,reference!$A$1:$E$310,4,FALSE)</f>
        <v>AMFOANG BARAT LAUT</v>
      </c>
      <c r="I6970" t="str">
        <f>VLOOKUP($D6970,reference!$G$1:$H$25,2,FALSE)</f>
        <v>No data</v>
      </c>
      <c r="J6970" t="str">
        <f>VLOOKUP($E6970,reference!$G$1:$H$25,2,FALSE)</f>
        <v>Pertanian lahan kering</v>
      </c>
      <c r="K6970" t="str">
        <f t="shared" si="108"/>
        <v>Non Irigasi</v>
      </c>
      <c r="L6970" t="s">
        <v>327</v>
      </c>
    </row>
    <row r="6971" spans="1:12" x14ac:dyDescent="0.25">
      <c r="A6971" s="1">
        <v>6970</v>
      </c>
      <c r="B6971" s="3">
        <v>120</v>
      </c>
      <c r="C6971" s="1">
        <v>55</v>
      </c>
      <c r="D6971" s="1">
        <v>1</v>
      </c>
      <c r="E6971" s="1">
        <v>11</v>
      </c>
      <c r="F6971" s="1">
        <v>0</v>
      </c>
      <c r="G6971">
        <f>VLOOKUP(C6971,reference!$A$1:$E$310,5,FALSE)</f>
        <v>5304012</v>
      </c>
      <c r="H6971" t="str">
        <f>VLOOKUP(C6971,reference!$A$1:$E$310,4,FALSE)</f>
        <v>TOBU</v>
      </c>
      <c r="I6971" t="str">
        <f>VLOOKUP($D6971,reference!$G$1:$H$25,2,FALSE)</f>
        <v>Hutan lahan kering primer</v>
      </c>
      <c r="J6971" t="str">
        <f>VLOOKUP($E6971,reference!$G$1:$H$25,2,FALSE)</f>
        <v>Savanna / Padang rumput</v>
      </c>
      <c r="K6971" t="str">
        <f t="shared" si="108"/>
        <v>Non Irigasi</v>
      </c>
      <c r="L6971" t="s">
        <v>328</v>
      </c>
    </row>
    <row r="6972" spans="1:12" x14ac:dyDescent="0.25">
      <c r="A6972" s="1">
        <v>6971</v>
      </c>
      <c r="B6972" s="3">
        <v>11</v>
      </c>
      <c r="C6972" s="1">
        <v>85</v>
      </c>
      <c r="D6972" s="1">
        <v>1</v>
      </c>
      <c r="E6972" s="1">
        <v>14</v>
      </c>
      <c r="F6972" s="1">
        <v>0</v>
      </c>
      <c r="G6972">
        <f>VLOOKUP(C6972,reference!$A$1:$E$310,5,FALSE)</f>
        <v>5305010</v>
      </c>
      <c r="H6972" t="str">
        <f>VLOOKUP(C6972,reference!$A$1:$E$310,4,FALSE)</f>
        <v>MIOMAFFO BARAT</v>
      </c>
      <c r="I6972" t="str">
        <f>VLOOKUP($D6972,reference!$G$1:$H$25,2,FALSE)</f>
        <v>Hutan lahan kering primer</v>
      </c>
      <c r="J6972" t="str">
        <f>VLOOKUP($E6972,reference!$G$1:$H$25,2,FALSE)</f>
        <v>Sawah</v>
      </c>
      <c r="K6972" t="str">
        <f t="shared" si="108"/>
        <v>Non Irigasi</v>
      </c>
      <c r="L6972" t="s">
        <v>328</v>
      </c>
    </row>
    <row r="6973" spans="1:12" x14ac:dyDescent="0.25">
      <c r="A6973" s="1">
        <v>6972</v>
      </c>
      <c r="B6973" s="3">
        <v>55</v>
      </c>
      <c r="C6973" s="1">
        <v>55</v>
      </c>
      <c r="D6973" s="1">
        <v>1</v>
      </c>
      <c r="E6973" s="1">
        <v>14</v>
      </c>
      <c r="F6973" s="1">
        <v>0</v>
      </c>
      <c r="G6973">
        <f>VLOOKUP(C6973,reference!$A$1:$E$310,5,FALSE)</f>
        <v>5304012</v>
      </c>
      <c r="H6973" t="str">
        <f>VLOOKUP(C6973,reference!$A$1:$E$310,4,FALSE)</f>
        <v>TOBU</v>
      </c>
      <c r="I6973" t="str">
        <f>VLOOKUP($D6973,reference!$G$1:$H$25,2,FALSE)</f>
        <v>Hutan lahan kering primer</v>
      </c>
      <c r="J6973" t="str">
        <f>VLOOKUP($E6973,reference!$G$1:$H$25,2,FALSE)</f>
        <v>Sawah</v>
      </c>
      <c r="K6973" t="str">
        <f t="shared" si="108"/>
        <v>Non Irigasi</v>
      </c>
      <c r="L6973" t="s">
        <v>328</v>
      </c>
    </row>
    <row r="6974" spans="1:12" x14ac:dyDescent="0.25">
      <c r="A6974" s="1">
        <v>6973</v>
      </c>
      <c r="B6974" s="3">
        <v>4</v>
      </c>
      <c r="C6974" s="1">
        <v>296</v>
      </c>
      <c r="D6974" s="1">
        <v>14</v>
      </c>
      <c r="E6974" s="1">
        <v>20</v>
      </c>
      <c r="F6974" s="1">
        <v>0</v>
      </c>
      <c r="G6974">
        <f>VLOOKUP(C6974,reference!$A$1:$E$310,5,FALSE)</f>
        <v>5321050</v>
      </c>
      <c r="H6974" t="str">
        <f>VLOOKUP(C6974,reference!$A$1:$E$310,4,FALSE)</f>
        <v>IO KUFEU</v>
      </c>
      <c r="I6974" t="str">
        <f>VLOOKUP($D6974,reference!$G$1:$H$25,2,FALSE)</f>
        <v>Sawah</v>
      </c>
      <c r="J6974" t="str">
        <f>VLOOKUP($E6974,reference!$G$1:$H$25,2,FALSE)</f>
        <v>Tubuh air</v>
      </c>
      <c r="K6974" t="str">
        <f t="shared" si="108"/>
        <v>Non Irigasi</v>
      </c>
      <c r="L6974" t="s">
        <v>327</v>
      </c>
    </row>
    <row r="6975" spans="1:12" x14ac:dyDescent="0.25">
      <c r="A6975" s="1">
        <v>6974</v>
      </c>
      <c r="B6975" s="3">
        <v>2</v>
      </c>
      <c r="C6975" s="1">
        <v>295</v>
      </c>
      <c r="D6975" s="1">
        <v>20</v>
      </c>
      <c r="E6975" s="1">
        <v>14</v>
      </c>
      <c r="F6975" s="1">
        <v>0</v>
      </c>
      <c r="G6975">
        <f>VLOOKUP(C6975,reference!$A$1:$E$310,5,FALSE)</f>
        <v>5321040</v>
      </c>
      <c r="H6975" t="str">
        <f>VLOOKUP(C6975,reference!$A$1:$E$310,4,FALSE)</f>
        <v>RINHAT</v>
      </c>
      <c r="I6975" t="str">
        <f>VLOOKUP($D6975,reference!$G$1:$H$25,2,FALSE)</f>
        <v>Tubuh air</v>
      </c>
      <c r="J6975" t="str">
        <f>VLOOKUP($E6975,reference!$G$1:$H$25,2,FALSE)</f>
        <v>Sawah</v>
      </c>
      <c r="K6975" t="str">
        <f t="shared" si="108"/>
        <v>Non Irigasi</v>
      </c>
      <c r="L6975" t="s">
        <v>327</v>
      </c>
    </row>
    <row r="6976" spans="1:12" x14ac:dyDescent="0.25">
      <c r="A6976" s="1">
        <v>6975</v>
      </c>
      <c r="B6976" s="3">
        <v>10</v>
      </c>
      <c r="C6976" s="1">
        <v>298</v>
      </c>
      <c r="D6976" s="1">
        <v>13</v>
      </c>
      <c r="E6976" s="1">
        <v>13</v>
      </c>
      <c r="F6976" s="1">
        <v>0</v>
      </c>
      <c r="G6976">
        <f>VLOOKUP(C6976,reference!$A$1:$E$310,5,FALSE)</f>
        <v>5321070</v>
      </c>
      <c r="H6976" t="str">
        <f>VLOOKUP(C6976,reference!$A$1:$E$310,4,FALSE)</f>
        <v>MALAKA TENGAH</v>
      </c>
      <c r="I6976" t="str">
        <f>VLOOKUP($D6976,reference!$G$1:$H$25,2,FALSE)</f>
        <v>Pertanian lahan kering  campur semak / kebun campur</v>
      </c>
      <c r="J6976" t="str">
        <f>VLOOKUP($E6976,reference!$G$1:$H$25,2,FALSE)</f>
        <v>Pertanian lahan kering  campur semak / kebun campur</v>
      </c>
      <c r="K6976" t="str">
        <f t="shared" si="108"/>
        <v>Non Irigasi</v>
      </c>
      <c r="L6976" t="s">
        <v>327</v>
      </c>
    </row>
    <row r="6977" spans="1:12" x14ac:dyDescent="0.25">
      <c r="A6977" s="1">
        <v>6976</v>
      </c>
      <c r="B6977" s="3">
        <v>16</v>
      </c>
      <c r="C6977" s="1">
        <v>298</v>
      </c>
      <c r="D6977" s="1">
        <v>12</v>
      </c>
      <c r="E6977" s="1">
        <v>20</v>
      </c>
      <c r="F6977" s="1">
        <v>0</v>
      </c>
      <c r="G6977">
        <f>VLOOKUP(C6977,reference!$A$1:$E$310,5,FALSE)</f>
        <v>5321070</v>
      </c>
      <c r="H6977" t="str">
        <f>VLOOKUP(C6977,reference!$A$1:$E$310,4,FALSE)</f>
        <v>MALAKA TENGAH</v>
      </c>
      <c r="I6977" t="str">
        <f>VLOOKUP($D6977,reference!$G$1:$H$25,2,FALSE)</f>
        <v>Pertanian lahan kering</v>
      </c>
      <c r="J6977" t="str">
        <f>VLOOKUP($E6977,reference!$G$1:$H$25,2,FALSE)</f>
        <v>Tubuh air</v>
      </c>
      <c r="K6977" t="str">
        <f t="shared" si="108"/>
        <v>Non Irigasi</v>
      </c>
      <c r="L6977" t="s">
        <v>327</v>
      </c>
    </row>
    <row r="6978" spans="1:12" x14ac:dyDescent="0.25">
      <c r="A6978" s="1">
        <v>6977</v>
      </c>
      <c r="B6978" s="3">
        <v>602</v>
      </c>
      <c r="C6978" s="1">
        <v>254</v>
      </c>
      <c r="D6978" s="1">
        <v>2</v>
      </c>
      <c r="E6978" s="1">
        <v>2</v>
      </c>
      <c r="F6978" s="1">
        <v>0</v>
      </c>
      <c r="G6978">
        <f>VLOOKUP(C6978,reference!$A$1:$E$310,5,FALSE)</f>
        <v>5316010</v>
      </c>
      <c r="H6978" t="str">
        <f>VLOOKUP(C6978,reference!$A$1:$E$310,4,FALSE)</f>
        <v>KATIKUTANA</v>
      </c>
      <c r="I6978" t="str">
        <f>VLOOKUP($D6978,reference!$G$1:$H$25,2,FALSE)</f>
        <v>Hutan lahan kering sekunder / bekas tebangan</v>
      </c>
      <c r="J6978" t="str">
        <f>VLOOKUP($E6978,reference!$G$1:$H$25,2,FALSE)</f>
        <v>Hutan lahan kering sekunder / bekas tebangan</v>
      </c>
      <c r="K6978" t="str">
        <f t="shared" si="108"/>
        <v>Non Irigasi</v>
      </c>
      <c r="L6978" t="s">
        <v>327</v>
      </c>
    </row>
    <row r="6979" spans="1:12" x14ac:dyDescent="0.25">
      <c r="A6979" s="1">
        <v>6978</v>
      </c>
      <c r="B6979" s="3">
        <v>25</v>
      </c>
      <c r="C6979" s="1">
        <v>256</v>
      </c>
      <c r="D6979" s="1">
        <v>1</v>
      </c>
      <c r="E6979" s="1">
        <v>9</v>
      </c>
      <c r="F6979" s="1">
        <v>0</v>
      </c>
      <c r="G6979">
        <f>VLOOKUP(C6979,reference!$A$1:$E$310,5,FALSE)</f>
        <v>5316020</v>
      </c>
      <c r="H6979" t="str">
        <f>VLOOKUP(C6979,reference!$A$1:$E$310,4,FALSE)</f>
        <v>UMBU RATU NGGAY BARAT</v>
      </c>
      <c r="I6979" t="str">
        <f>VLOOKUP($D6979,reference!$G$1:$H$25,2,FALSE)</f>
        <v>Hutan lahan kering primer</v>
      </c>
      <c r="J6979" t="str">
        <f>VLOOKUP($E6979,reference!$G$1:$H$25,2,FALSE)</f>
        <v>Semak belukar</v>
      </c>
      <c r="K6979" t="str">
        <f t="shared" ref="K6979:K7042" si="109">IF(F6979=0,"Non Irigasi","Buffer Irigasi")</f>
        <v>Non Irigasi</v>
      </c>
      <c r="L6979" t="s">
        <v>328</v>
      </c>
    </row>
    <row r="6980" spans="1:12" x14ac:dyDescent="0.25">
      <c r="A6980" s="1">
        <v>6979</v>
      </c>
      <c r="B6980" s="3">
        <v>972</v>
      </c>
      <c r="C6980" s="1">
        <v>254</v>
      </c>
      <c r="D6980" s="1">
        <v>1</v>
      </c>
      <c r="E6980" s="1">
        <v>2</v>
      </c>
      <c r="F6980" s="1">
        <v>0</v>
      </c>
      <c r="G6980">
        <f>VLOOKUP(C6980,reference!$A$1:$E$310,5,FALSE)</f>
        <v>5316010</v>
      </c>
      <c r="H6980" t="str">
        <f>VLOOKUP(C6980,reference!$A$1:$E$310,4,FALSE)</f>
        <v>KATIKUTANA</v>
      </c>
      <c r="I6980" t="str">
        <f>VLOOKUP($D6980,reference!$G$1:$H$25,2,FALSE)</f>
        <v>Hutan lahan kering primer</v>
      </c>
      <c r="J6980" t="str">
        <f>VLOOKUP($E6980,reference!$G$1:$H$25,2,FALSE)</f>
        <v>Hutan lahan kering sekunder / bekas tebangan</v>
      </c>
      <c r="K6980" t="str">
        <f t="shared" si="109"/>
        <v>Non Irigasi</v>
      </c>
      <c r="L6980" t="s">
        <v>329</v>
      </c>
    </row>
    <row r="6981" spans="1:12" x14ac:dyDescent="0.25">
      <c r="A6981" s="1">
        <v>6980</v>
      </c>
      <c r="B6981" s="3">
        <v>10</v>
      </c>
      <c r="C6981" s="1">
        <v>51</v>
      </c>
      <c r="D6981" s="1">
        <v>16</v>
      </c>
      <c r="E6981" s="1">
        <v>1</v>
      </c>
      <c r="F6981" s="1">
        <v>0</v>
      </c>
      <c r="G6981">
        <f>VLOOKUP(C6981,reference!$A$1:$E$310,5,FALSE)</f>
        <v>5303191</v>
      </c>
      <c r="H6981" t="str">
        <f>VLOOKUP(C6981,reference!$A$1:$E$310,4,FALSE)</f>
        <v>AMFOANG BARAT LAUT</v>
      </c>
      <c r="I6981" t="str">
        <f>VLOOKUP($D6981,reference!$G$1:$H$25,2,FALSE)</f>
        <v>Pemukiman</v>
      </c>
      <c r="J6981" t="str">
        <f>VLOOKUP($E6981,reference!$G$1:$H$25,2,FALSE)</f>
        <v>Hutan lahan kering primer</v>
      </c>
      <c r="K6981" t="str">
        <f t="shared" si="109"/>
        <v>Non Irigasi</v>
      </c>
      <c r="L6981" t="s">
        <v>327</v>
      </c>
    </row>
    <row r="6982" spans="1:12" x14ac:dyDescent="0.25">
      <c r="A6982" s="1">
        <v>6981</v>
      </c>
      <c r="B6982" s="3">
        <v>7</v>
      </c>
      <c r="C6982" s="1">
        <v>296</v>
      </c>
      <c r="D6982" s="1">
        <v>14</v>
      </c>
      <c r="E6982" s="1">
        <v>14</v>
      </c>
      <c r="F6982" s="1">
        <v>0</v>
      </c>
      <c r="G6982">
        <f>VLOOKUP(C6982,reference!$A$1:$E$310,5,FALSE)</f>
        <v>5321050</v>
      </c>
      <c r="H6982" t="str">
        <f>VLOOKUP(C6982,reference!$A$1:$E$310,4,FALSE)</f>
        <v>IO KUFEU</v>
      </c>
      <c r="I6982" t="str">
        <f>VLOOKUP($D6982,reference!$G$1:$H$25,2,FALSE)</f>
        <v>Sawah</v>
      </c>
      <c r="J6982" t="str">
        <f>VLOOKUP($E6982,reference!$G$1:$H$25,2,FALSE)</f>
        <v>Sawah</v>
      </c>
      <c r="K6982" t="str">
        <f t="shared" si="109"/>
        <v>Non Irigasi</v>
      </c>
      <c r="L6982" t="s">
        <v>327</v>
      </c>
    </row>
    <row r="6983" spans="1:12" x14ac:dyDescent="0.25">
      <c r="A6983" s="1">
        <v>6982</v>
      </c>
      <c r="B6983" s="3">
        <v>7048</v>
      </c>
      <c r="C6983" s="1">
        <v>295</v>
      </c>
      <c r="D6983" s="1">
        <v>2</v>
      </c>
      <c r="E6983" s="1">
        <v>13</v>
      </c>
      <c r="F6983" s="1">
        <v>0</v>
      </c>
      <c r="G6983">
        <f>VLOOKUP(C6983,reference!$A$1:$E$310,5,FALSE)</f>
        <v>5321040</v>
      </c>
      <c r="H6983" t="str">
        <f>VLOOKUP(C6983,reference!$A$1:$E$310,4,FALSE)</f>
        <v>RINHAT</v>
      </c>
      <c r="I6983" t="str">
        <f>VLOOKUP($D6983,reference!$G$1:$H$25,2,FALSE)</f>
        <v>Hutan lahan kering sekunder / bekas tebangan</v>
      </c>
      <c r="J6983" t="str">
        <f>VLOOKUP($E6983,reference!$G$1:$H$25,2,FALSE)</f>
        <v>Pertanian lahan kering  campur semak / kebun campur</v>
      </c>
      <c r="K6983" t="str">
        <f t="shared" si="109"/>
        <v>Non Irigasi</v>
      </c>
      <c r="L6983" t="s">
        <v>328</v>
      </c>
    </row>
    <row r="6984" spans="1:12" x14ac:dyDescent="0.25">
      <c r="A6984" s="1">
        <v>6983</v>
      </c>
      <c r="B6984" s="3">
        <v>775</v>
      </c>
      <c r="C6984" s="1">
        <v>295</v>
      </c>
      <c r="D6984" s="1">
        <v>2</v>
      </c>
      <c r="E6984" s="1">
        <v>16</v>
      </c>
      <c r="F6984" s="1">
        <v>0</v>
      </c>
      <c r="G6984">
        <f>VLOOKUP(C6984,reference!$A$1:$E$310,5,FALSE)</f>
        <v>5321040</v>
      </c>
      <c r="H6984" t="str">
        <f>VLOOKUP(C6984,reference!$A$1:$E$310,4,FALSE)</f>
        <v>RINHAT</v>
      </c>
      <c r="I6984" t="str">
        <f>VLOOKUP($D6984,reference!$G$1:$H$25,2,FALSE)</f>
        <v>Hutan lahan kering sekunder / bekas tebangan</v>
      </c>
      <c r="J6984" t="str">
        <f>VLOOKUP($E6984,reference!$G$1:$H$25,2,FALSE)</f>
        <v>Pemukiman</v>
      </c>
      <c r="K6984" t="str">
        <f t="shared" si="109"/>
        <v>Non Irigasi</v>
      </c>
      <c r="L6984" t="s">
        <v>328</v>
      </c>
    </row>
    <row r="6985" spans="1:12" x14ac:dyDescent="0.25">
      <c r="A6985" s="1">
        <v>6984</v>
      </c>
      <c r="B6985" s="3">
        <v>97</v>
      </c>
      <c r="C6985" s="1">
        <v>298</v>
      </c>
      <c r="D6985" s="1">
        <v>12</v>
      </c>
      <c r="E6985" s="1">
        <v>2</v>
      </c>
      <c r="F6985" s="1">
        <v>0</v>
      </c>
      <c r="G6985">
        <f>VLOOKUP(C6985,reference!$A$1:$E$310,5,FALSE)</f>
        <v>5321070</v>
      </c>
      <c r="H6985" t="str">
        <f>VLOOKUP(C6985,reference!$A$1:$E$310,4,FALSE)</f>
        <v>MALAKA TENGAH</v>
      </c>
      <c r="I6985" t="str">
        <f>VLOOKUP($D6985,reference!$G$1:$H$25,2,FALSE)</f>
        <v>Pertanian lahan kering</v>
      </c>
      <c r="J6985" t="str">
        <f>VLOOKUP($E6985,reference!$G$1:$H$25,2,FALSE)</f>
        <v>Hutan lahan kering sekunder / bekas tebangan</v>
      </c>
      <c r="K6985" t="str">
        <f t="shared" si="109"/>
        <v>Non Irigasi</v>
      </c>
      <c r="L6985" t="s">
        <v>327</v>
      </c>
    </row>
    <row r="6986" spans="1:12" x14ac:dyDescent="0.25">
      <c r="A6986" s="1">
        <v>6985</v>
      </c>
      <c r="B6986" s="3">
        <v>1</v>
      </c>
      <c r="C6986" s="1">
        <v>297</v>
      </c>
      <c r="D6986" s="1">
        <v>12</v>
      </c>
      <c r="E6986" s="1">
        <v>2</v>
      </c>
      <c r="F6986" s="1">
        <v>0</v>
      </c>
      <c r="G6986">
        <f>VLOOKUP(C6986,reference!$A$1:$E$310,5,FALSE)</f>
        <v>5321060</v>
      </c>
      <c r="H6986" t="str">
        <f>VLOOKUP(C6986,reference!$A$1:$E$310,4,FALSE)</f>
        <v>SASITA MEAN</v>
      </c>
      <c r="I6986" t="str">
        <f>VLOOKUP($D6986,reference!$G$1:$H$25,2,FALSE)</f>
        <v>Pertanian lahan kering</v>
      </c>
      <c r="J6986" t="str">
        <f>VLOOKUP($E6986,reference!$G$1:$H$25,2,FALSE)</f>
        <v>Hutan lahan kering sekunder / bekas tebangan</v>
      </c>
      <c r="K6986" t="str">
        <f t="shared" si="109"/>
        <v>Non Irigasi</v>
      </c>
      <c r="L6986" t="s">
        <v>327</v>
      </c>
    </row>
    <row r="6987" spans="1:12" x14ac:dyDescent="0.25">
      <c r="A6987" s="1">
        <v>6986</v>
      </c>
      <c r="B6987" s="3">
        <v>20</v>
      </c>
      <c r="C6987" s="1">
        <v>298</v>
      </c>
      <c r="D6987" s="1">
        <v>1</v>
      </c>
      <c r="E6987" s="1">
        <v>7</v>
      </c>
      <c r="F6987" s="1">
        <v>0</v>
      </c>
      <c r="G6987">
        <f>VLOOKUP(C6987,reference!$A$1:$E$310,5,FALSE)</f>
        <v>5321070</v>
      </c>
      <c r="H6987" t="str">
        <f>VLOOKUP(C6987,reference!$A$1:$E$310,4,FALSE)</f>
        <v>MALAKA TENGAH</v>
      </c>
      <c r="I6987" t="str">
        <f>VLOOKUP($D6987,reference!$G$1:$H$25,2,FALSE)</f>
        <v>Hutan lahan kering primer</v>
      </c>
      <c r="J6987" t="str">
        <f>VLOOKUP($E6987,reference!$G$1:$H$25,2,FALSE)</f>
        <v>Hutan tanaman</v>
      </c>
      <c r="K6987" t="str">
        <f t="shared" si="109"/>
        <v>Non Irigasi</v>
      </c>
      <c r="L6987" t="s">
        <v>328</v>
      </c>
    </row>
    <row r="6988" spans="1:12" x14ac:dyDescent="0.25">
      <c r="A6988" s="1">
        <v>6987</v>
      </c>
      <c r="B6988" s="3">
        <v>38</v>
      </c>
      <c r="C6988" s="1">
        <v>51</v>
      </c>
      <c r="D6988" s="1">
        <v>13</v>
      </c>
      <c r="E6988" s="1">
        <v>13</v>
      </c>
      <c r="F6988" s="1">
        <v>0</v>
      </c>
      <c r="G6988">
        <f>VLOOKUP(C6988,reference!$A$1:$E$310,5,FALSE)</f>
        <v>5303191</v>
      </c>
      <c r="H6988" t="str">
        <f>VLOOKUP(C6988,reference!$A$1:$E$310,4,FALSE)</f>
        <v>AMFOANG BARAT LAUT</v>
      </c>
      <c r="I6988" t="str">
        <f>VLOOKUP($D6988,reference!$G$1:$H$25,2,FALSE)</f>
        <v>Pertanian lahan kering  campur semak / kebun campur</v>
      </c>
      <c r="J6988" t="str">
        <f>VLOOKUP($E6988,reference!$G$1:$H$25,2,FALSE)</f>
        <v>Pertanian lahan kering  campur semak / kebun campur</v>
      </c>
      <c r="K6988" t="str">
        <f t="shared" si="109"/>
        <v>Non Irigasi</v>
      </c>
      <c r="L6988" t="s">
        <v>327</v>
      </c>
    </row>
    <row r="6989" spans="1:12" x14ac:dyDescent="0.25">
      <c r="A6989" s="1">
        <v>6988</v>
      </c>
      <c r="B6989" s="3">
        <v>71</v>
      </c>
      <c r="C6989" s="1">
        <v>51</v>
      </c>
      <c r="D6989" s="1">
        <v>2</v>
      </c>
      <c r="E6989" s="1">
        <v>18</v>
      </c>
      <c r="F6989" s="1">
        <v>0</v>
      </c>
      <c r="G6989">
        <f>VLOOKUP(C6989,reference!$A$1:$E$310,5,FALSE)</f>
        <v>5303191</v>
      </c>
      <c r="H6989" t="str">
        <f>VLOOKUP(C6989,reference!$A$1:$E$310,4,FALSE)</f>
        <v>AMFOANG BARAT LAUT</v>
      </c>
      <c r="I6989" t="str">
        <f>VLOOKUP($D6989,reference!$G$1:$H$25,2,FALSE)</f>
        <v>Hutan lahan kering sekunder / bekas tebangan</v>
      </c>
      <c r="J6989" t="str">
        <f>VLOOKUP($E6989,reference!$G$1:$H$25,2,FALSE)</f>
        <v>Lahan terbuka</v>
      </c>
      <c r="K6989" t="str">
        <f t="shared" si="109"/>
        <v>Non Irigasi</v>
      </c>
      <c r="L6989" t="s">
        <v>328</v>
      </c>
    </row>
    <row r="6990" spans="1:12" x14ac:dyDescent="0.25">
      <c r="A6990" s="1">
        <v>6989</v>
      </c>
      <c r="B6990" s="3">
        <v>72</v>
      </c>
      <c r="C6990" s="1">
        <v>51</v>
      </c>
      <c r="D6990" s="1">
        <v>2</v>
      </c>
      <c r="E6990" s="1">
        <v>11</v>
      </c>
      <c r="F6990" s="1">
        <v>0</v>
      </c>
      <c r="G6990">
        <f>VLOOKUP(C6990,reference!$A$1:$E$310,5,FALSE)</f>
        <v>5303191</v>
      </c>
      <c r="H6990" t="str">
        <f>VLOOKUP(C6990,reference!$A$1:$E$310,4,FALSE)</f>
        <v>AMFOANG BARAT LAUT</v>
      </c>
      <c r="I6990" t="str">
        <f>VLOOKUP($D6990,reference!$G$1:$H$25,2,FALSE)</f>
        <v>Hutan lahan kering sekunder / bekas tebangan</v>
      </c>
      <c r="J6990" t="str">
        <f>VLOOKUP($E6990,reference!$G$1:$H$25,2,FALSE)</f>
        <v>Savanna / Padang rumput</v>
      </c>
      <c r="K6990" t="str">
        <f t="shared" si="109"/>
        <v>Non Irigasi</v>
      </c>
      <c r="L6990" t="s">
        <v>328</v>
      </c>
    </row>
    <row r="6991" spans="1:12" x14ac:dyDescent="0.25">
      <c r="A6991" s="1">
        <v>6990</v>
      </c>
      <c r="B6991" s="3">
        <v>3944</v>
      </c>
      <c r="C6991" s="1">
        <v>56</v>
      </c>
      <c r="D6991" s="1">
        <v>2</v>
      </c>
      <c r="E6991" s="1">
        <v>2</v>
      </c>
      <c r="F6991" s="1">
        <v>0</v>
      </c>
      <c r="G6991">
        <f>VLOOKUP(C6991,reference!$A$1:$E$310,5,FALSE)</f>
        <v>5304013</v>
      </c>
      <c r="H6991" t="str">
        <f>VLOOKUP(C6991,reference!$A$1:$E$310,4,FALSE)</f>
        <v>NUNBENA</v>
      </c>
      <c r="I6991" t="str">
        <f>VLOOKUP($D6991,reference!$G$1:$H$25,2,FALSE)</f>
        <v>Hutan lahan kering sekunder / bekas tebangan</v>
      </c>
      <c r="J6991" t="str">
        <f>VLOOKUP($E6991,reference!$G$1:$H$25,2,FALSE)</f>
        <v>Hutan lahan kering sekunder / bekas tebangan</v>
      </c>
      <c r="K6991" t="str">
        <f t="shared" si="109"/>
        <v>Non Irigasi</v>
      </c>
      <c r="L6991" t="s">
        <v>327</v>
      </c>
    </row>
    <row r="6992" spans="1:12" x14ac:dyDescent="0.25">
      <c r="A6992" s="1">
        <v>6991</v>
      </c>
      <c r="B6992" s="3">
        <v>443</v>
      </c>
      <c r="C6992" s="1">
        <v>55</v>
      </c>
      <c r="D6992" s="1">
        <v>2</v>
      </c>
      <c r="E6992" s="1">
        <v>14</v>
      </c>
      <c r="F6992" s="1">
        <v>0</v>
      </c>
      <c r="G6992">
        <f>VLOOKUP(C6992,reference!$A$1:$E$310,5,FALSE)</f>
        <v>5304012</v>
      </c>
      <c r="H6992" t="str">
        <f>VLOOKUP(C6992,reference!$A$1:$E$310,4,FALSE)</f>
        <v>TOBU</v>
      </c>
      <c r="I6992" t="str">
        <f>VLOOKUP($D6992,reference!$G$1:$H$25,2,FALSE)</f>
        <v>Hutan lahan kering sekunder / bekas tebangan</v>
      </c>
      <c r="J6992" t="str">
        <f>VLOOKUP($E6992,reference!$G$1:$H$25,2,FALSE)</f>
        <v>Sawah</v>
      </c>
      <c r="K6992" t="str">
        <f t="shared" si="109"/>
        <v>Non Irigasi</v>
      </c>
      <c r="L6992" t="s">
        <v>328</v>
      </c>
    </row>
    <row r="6993" spans="1:12" x14ac:dyDescent="0.25">
      <c r="A6993" s="1">
        <v>6992</v>
      </c>
      <c r="B6993" s="3">
        <v>994</v>
      </c>
      <c r="C6993" s="1">
        <v>298</v>
      </c>
      <c r="D6993" s="1">
        <v>1</v>
      </c>
      <c r="E6993" s="1">
        <v>1</v>
      </c>
      <c r="F6993" s="1">
        <v>0</v>
      </c>
      <c r="G6993">
        <f>VLOOKUP(C6993,reference!$A$1:$E$310,5,FALSE)</f>
        <v>5321070</v>
      </c>
      <c r="H6993" t="str">
        <f>VLOOKUP(C6993,reference!$A$1:$E$310,4,FALSE)</f>
        <v>MALAKA TENGAH</v>
      </c>
      <c r="I6993" t="str">
        <f>VLOOKUP($D6993,reference!$G$1:$H$25,2,FALSE)</f>
        <v>Hutan lahan kering primer</v>
      </c>
      <c r="J6993" t="str">
        <f>VLOOKUP($E6993,reference!$G$1:$H$25,2,FALSE)</f>
        <v>Hutan lahan kering primer</v>
      </c>
      <c r="K6993" t="str">
        <f t="shared" si="109"/>
        <v>Non Irigasi</v>
      </c>
      <c r="L6993" t="s">
        <v>327</v>
      </c>
    </row>
    <row r="6994" spans="1:12" x14ac:dyDescent="0.25">
      <c r="A6994" s="1">
        <v>6993</v>
      </c>
      <c r="B6994" s="3">
        <v>899</v>
      </c>
      <c r="C6994" s="1">
        <v>263</v>
      </c>
      <c r="D6994" s="1">
        <v>2</v>
      </c>
      <c r="E6994" s="1">
        <v>13</v>
      </c>
      <c r="F6994" s="1">
        <v>0</v>
      </c>
      <c r="G6994">
        <f>VLOOKUP(C6994,reference!$A$1:$E$310,5,FALSE)</f>
        <v>5317040</v>
      </c>
      <c r="H6994" t="str">
        <f>VLOOKUP(C6994,reference!$A$1:$E$310,4,FALSE)</f>
        <v>WEWEWA SELATAN</v>
      </c>
      <c r="I6994" t="str">
        <f>VLOOKUP($D6994,reference!$G$1:$H$25,2,FALSE)</f>
        <v>Hutan lahan kering sekunder / bekas tebangan</v>
      </c>
      <c r="J6994" t="str">
        <f>VLOOKUP($E6994,reference!$G$1:$H$25,2,FALSE)</f>
        <v>Pertanian lahan kering  campur semak / kebun campur</v>
      </c>
      <c r="K6994" t="str">
        <f t="shared" si="109"/>
        <v>Non Irigasi</v>
      </c>
      <c r="L6994" t="s">
        <v>328</v>
      </c>
    </row>
    <row r="6995" spans="1:12" x14ac:dyDescent="0.25">
      <c r="A6995" s="1">
        <v>6994</v>
      </c>
      <c r="B6995" s="3">
        <v>2040</v>
      </c>
      <c r="C6995" s="1">
        <v>263</v>
      </c>
      <c r="D6995" s="1">
        <v>2</v>
      </c>
      <c r="E6995" s="1">
        <v>2</v>
      </c>
      <c r="F6995" s="1">
        <v>0</v>
      </c>
      <c r="G6995">
        <f>VLOOKUP(C6995,reference!$A$1:$E$310,5,FALSE)</f>
        <v>5317040</v>
      </c>
      <c r="H6995" t="str">
        <f>VLOOKUP(C6995,reference!$A$1:$E$310,4,FALSE)</f>
        <v>WEWEWA SELATAN</v>
      </c>
      <c r="I6995" t="str">
        <f>VLOOKUP($D6995,reference!$G$1:$H$25,2,FALSE)</f>
        <v>Hutan lahan kering sekunder / bekas tebangan</v>
      </c>
      <c r="J6995" t="str">
        <f>VLOOKUP($E6995,reference!$G$1:$H$25,2,FALSE)</f>
        <v>Hutan lahan kering sekunder / bekas tebangan</v>
      </c>
      <c r="K6995" t="str">
        <f t="shared" si="109"/>
        <v>Non Irigasi</v>
      </c>
      <c r="L6995" t="s">
        <v>327</v>
      </c>
    </row>
    <row r="6996" spans="1:12" x14ac:dyDescent="0.25">
      <c r="A6996" s="1">
        <v>6995</v>
      </c>
      <c r="B6996" s="3">
        <v>114</v>
      </c>
      <c r="C6996" s="1">
        <v>6</v>
      </c>
      <c r="D6996" s="1">
        <v>13</v>
      </c>
      <c r="E6996" s="1">
        <v>1</v>
      </c>
      <c r="F6996" s="1">
        <v>0</v>
      </c>
      <c r="G6996">
        <f>VLOOKUP(C6996,reference!$A$1:$E$310,5,FALSE)</f>
        <v>5301072</v>
      </c>
      <c r="H6996" t="str">
        <f>VLOOKUP(C6996,reference!$A$1:$E$310,4,FALSE)</f>
        <v>TANA RIGHU</v>
      </c>
      <c r="I6996" t="str">
        <f>VLOOKUP($D6996,reference!$G$1:$H$25,2,FALSE)</f>
        <v>Pertanian lahan kering  campur semak / kebun campur</v>
      </c>
      <c r="J6996" t="str">
        <f>VLOOKUP($E6996,reference!$G$1:$H$25,2,FALSE)</f>
        <v>Hutan lahan kering primer</v>
      </c>
      <c r="K6996" t="str">
        <f t="shared" si="109"/>
        <v>Non Irigasi</v>
      </c>
      <c r="L6996" t="s">
        <v>327</v>
      </c>
    </row>
    <row r="6997" spans="1:12" x14ac:dyDescent="0.25">
      <c r="A6997" s="1">
        <v>6996</v>
      </c>
      <c r="B6997" s="3">
        <v>68</v>
      </c>
      <c r="C6997" s="1">
        <v>256</v>
      </c>
      <c r="D6997" s="1">
        <v>1</v>
      </c>
      <c r="E6997" s="1">
        <v>14</v>
      </c>
      <c r="F6997" s="1">
        <v>0</v>
      </c>
      <c r="G6997">
        <f>VLOOKUP(C6997,reference!$A$1:$E$310,5,FALSE)</f>
        <v>5316020</v>
      </c>
      <c r="H6997" t="str">
        <f>VLOOKUP(C6997,reference!$A$1:$E$310,4,FALSE)</f>
        <v>UMBU RATU NGGAY BARAT</v>
      </c>
      <c r="I6997" t="str">
        <f>VLOOKUP($D6997,reference!$G$1:$H$25,2,FALSE)</f>
        <v>Hutan lahan kering primer</v>
      </c>
      <c r="J6997" t="str">
        <f>VLOOKUP($E6997,reference!$G$1:$H$25,2,FALSE)</f>
        <v>Sawah</v>
      </c>
      <c r="K6997" t="str">
        <f t="shared" si="109"/>
        <v>Non Irigasi</v>
      </c>
      <c r="L6997" t="s">
        <v>328</v>
      </c>
    </row>
    <row r="6998" spans="1:12" x14ac:dyDescent="0.25">
      <c r="A6998" s="1">
        <v>6997</v>
      </c>
      <c r="B6998" s="3">
        <v>85</v>
      </c>
      <c r="C6998" s="1">
        <v>254</v>
      </c>
      <c r="D6998" s="1">
        <v>1</v>
      </c>
      <c r="E6998" s="1">
        <v>9</v>
      </c>
      <c r="F6998" s="1">
        <v>0</v>
      </c>
      <c r="G6998">
        <f>VLOOKUP(C6998,reference!$A$1:$E$310,5,FALSE)</f>
        <v>5316010</v>
      </c>
      <c r="H6998" t="str">
        <f>VLOOKUP(C6998,reference!$A$1:$E$310,4,FALSE)</f>
        <v>KATIKUTANA</v>
      </c>
      <c r="I6998" t="str">
        <f>VLOOKUP($D6998,reference!$G$1:$H$25,2,FALSE)</f>
        <v>Hutan lahan kering primer</v>
      </c>
      <c r="J6998" t="str">
        <f>VLOOKUP($E6998,reference!$G$1:$H$25,2,FALSE)</f>
        <v>Semak belukar</v>
      </c>
      <c r="K6998" t="str">
        <f t="shared" si="109"/>
        <v>Non Irigasi</v>
      </c>
      <c r="L6998" t="s">
        <v>328</v>
      </c>
    </row>
    <row r="6999" spans="1:12" x14ac:dyDescent="0.25">
      <c r="A6999" s="1">
        <v>6998</v>
      </c>
      <c r="B6999" s="3">
        <v>1923</v>
      </c>
      <c r="C6999" s="1">
        <v>254</v>
      </c>
      <c r="D6999" s="1">
        <v>2</v>
      </c>
      <c r="E6999" s="1">
        <v>11</v>
      </c>
      <c r="F6999" s="1">
        <v>0</v>
      </c>
      <c r="G6999">
        <f>VLOOKUP(C6999,reference!$A$1:$E$310,5,FALSE)</f>
        <v>5316010</v>
      </c>
      <c r="H6999" t="str">
        <f>VLOOKUP(C6999,reference!$A$1:$E$310,4,FALSE)</f>
        <v>KATIKUTANA</v>
      </c>
      <c r="I6999" t="str">
        <f>VLOOKUP($D6999,reference!$G$1:$H$25,2,FALSE)</f>
        <v>Hutan lahan kering sekunder / bekas tebangan</v>
      </c>
      <c r="J6999" t="str">
        <f>VLOOKUP($E6999,reference!$G$1:$H$25,2,FALSE)</f>
        <v>Savanna / Padang rumput</v>
      </c>
      <c r="K6999" t="str">
        <f t="shared" si="109"/>
        <v>Non Irigasi</v>
      </c>
      <c r="L6999" t="s">
        <v>328</v>
      </c>
    </row>
    <row r="7000" spans="1:12" x14ac:dyDescent="0.25">
      <c r="A7000" s="1">
        <v>6999</v>
      </c>
      <c r="B7000" s="3">
        <v>9</v>
      </c>
      <c r="C7000" s="1">
        <v>50</v>
      </c>
      <c r="D7000" s="1">
        <v>2</v>
      </c>
      <c r="E7000" s="1">
        <v>18</v>
      </c>
      <c r="F7000" s="1">
        <v>0</v>
      </c>
      <c r="G7000">
        <f>VLOOKUP(C7000,reference!$A$1:$E$310,5,FALSE)</f>
        <v>5303190</v>
      </c>
      <c r="H7000" t="str">
        <f>VLOOKUP(C7000,reference!$A$1:$E$310,4,FALSE)</f>
        <v>AMFOANG UTARA</v>
      </c>
      <c r="I7000" t="str">
        <f>VLOOKUP($D7000,reference!$G$1:$H$25,2,FALSE)</f>
        <v>Hutan lahan kering sekunder / bekas tebangan</v>
      </c>
      <c r="J7000" t="str">
        <f>VLOOKUP($E7000,reference!$G$1:$H$25,2,FALSE)</f>
        <v>Lahan terbuka</v>
      </c>
      <c r="K7000" t="str">
        <f t="shared" si="109"/>
        <v>Non Irigasi</v>
      </c>
      <c r="L7000" t="s">
        <v>328</v>
      </c>
    </row>
    <row r="7001" spans="1:12" x14ac:dyDescent="0.25">
      <c r="A7001" s="1">
        <v>7000</v>
      </c>
      <c r="B7001" s="3">
        <v>74</v>
      </c>
      <c r="C7001" s="1">
        <v>98</v>
      </c>
      <c r="D7001" s="1">
        <v>18</v>
      </c>
      <c r="E7001" s="1">
        <v>2</v>
      </c>
      <c r="F7001" s="1">
        <v>0</v>
      </c>
      <c r="G7001">
        <f>VLOOKUP(C7001,reference!$A$1:$E$310,5,FALSE)</f>
        <v>5305040</v>
      </c>
      <c r="H7001" t="str">
        <f>VLOOKUP(C7001,reference!$A$1:$E$310,4,FALSE)</f>
        <v>INSANA</v>
      </c>
      <c r="I7001" t="str">
        <f>VLOOKUP($D7001,reference!$G$1:$H$25,2,FALSE)</f>
        <v>Lahan terbuka</v>
      </c>
      <c r="J7001" t="str">
        <f>VLOOKUP($E7001,reference!$G$1:$H$25,2,FALSE)</f>
        <v>Hutan lahan kering sekunder / bekas tebangan</v>
      </c>
      <c r="K7001" t="str">
        <f t="shared" si="109"/>
        <v>Non Irigasi</v>
      </c>
      <c r="L7001" t="s">
        <v>327</v>
      </c>
    </row>
    <row r="7002" spans="1:12" x14ac:dyDescent="0.25">
      <c r="A7002" s="1">
        <v>7001</v>
      </c>
      <c r="B7002" s="3">
        <v>2</v>
      </c>
      <c r="C7002" s="1">
        <v>98</v>
      </c>
      <c r="D7002" s="1">
        <v>18</v>
      </c>
      <c r="E7002" s="1">
        <v>16</v>
      </c>
      <c r="F7002" s="1">
        <v>0</v>
      </c>
      <c r="G7002">
        <f>VLOOKUP(C7002,reference!$A$1:$E$310,5,FALSE)</f>
        <v>5305040</v>
      </c>
      <c r="H7002" t="str">
        <f>VLOOKUP(C7002,reference!$A$1:$E$310,4,FALSE)</f>
        <v>INSANA</v>
      </c>
      <c r="I7002" t="str">
        <f>VLOOKUP($D7002,reference!$G$1:$H$25,2,FALSE)</f>
        <v>Lahan terbuka</v>
      </c>
      <c r="J7002" t="str">
        <f>VLOOKUP($E7002,reference!$G$1:$H$25,2,FALSE)</f>
        <v>Pemukiman</v>
      </c>
      <c r="K7002" t="str">
        <f t="shared" si="109"/>
        <v>Non Irigasi</v>
      </c>
      <c r="L7002" t="s">
        <v>327</v>
      </c>
    </row>
    <row r="7003" spans="1:12" x14ac:dyDescent="0.25">
      <c r="A7003" s="1">
        <v>7002</v>
      </c>
      <c r="B7003" s="3">
        <v>14</v>
      </c>
      <c r="C7003" s="1">
        <v>298</v>
      </c>
      <c r="D7003" s="1">
        <v>12</v>
      </c>
      <c r="E7003" s="1">
        <v>1</v>
      </c>
      <c r="F7003" s="1">
        <v>0</v>
      </c>
      <c r="G7003">
        <f>VLOOKUP(C7003,reference!$A$1:$E$310,5,FALSE)</f>
        <v>5321070</v>
      </c>
      <c r="H7003" t="str">
        <f>VLOOKUP(C7003,reference!$A$1:$E$310,4,FALSE)</f>
        <v>MALAKA TENGAH</v>
      </c>
      <c r="I7003" t="str">
        <f>VLOOKUP($D7003,reference!$G$1:$H$25,2,FALSE)</f>
        <v>Pertanian lahan kering</v>
      </c>
      <c r="J7003" t="str">
        <f>VLOOKUP($E7003,reference!$G$1:$H$25,2,FALSE)</f>
        <v>Hutan lahan kering primer</v>
      </c>
      <c r="K7003" t="str">
        <f t="shared" si="109"/>
        <v>Non Irigasi</v>
      </c>
      <c r="L7003" t="s">
        <v>327</v>
      </c>
    </row>
    <row r="7004" spans="1:12" x14ac:dyDescent="0.25">
      <c r="A7004" s="1">
        <v>7003</v>
      </c>
      <c r="B7004" s="3">
        <v>82</v>
      </c>
      <c r="C7004" s="1">
        <v>267</v>
      </c>
      <c r="D7004" s="1">
        <v>13</v>
      </c>
      <c r="E7004" s="1">
        <v>14</v>
      </c>
      <c r="F7004" s="1">
        <v>0</v>
      </c>
      <c r="G7004">
        <f>VLOOKUP(C7004,reference!$A$1:$E$310,5,FALSE)</f>
        <v>5317070</v>
      </c>
      <c r="H7004" t="str">
        <f>VLOOKUP(C7004,reference!$A$1:$E$310,4,FALSE)</f>
        <v>WEWEWA UTARA</v>
      </c>
      <c r="I7004" t="str">
        <f>VLOOKUP($D7004,reference!$G$1:$H$25,2,FALSE)</f>
        <v>Pertanian lahan kering  campur semak / kebun campur</v>
      </c>
      <c r="J7004" t="str">
        <f>VLOOKUP($E7004,reference!$G$1:$H$25,2,FALSE)</f>
        <v>Sawah</v>
      </c>
      <c r="K7004" t="str">
        <f t="shared" si="109"/>
        <v>Non Irigasi</v>
      </c>
      <c r="L7004" t="s">
        <v>327</v>
      </c>
    </row>
    <row r="7005" spans="1:12" x14ac:dyDescent="0.25">
      <c r="A7005" s="1">
        <v>7004</v>
      </c>
      <c r="B7005" s="3">
        <v>273</v>
      </c>
      <c r="C7005" s="1">
        <v>254</v>
      </c>
      <c r="D7005" s="1">
        <v>2</v>
      </c>
      <c r="E7005" s="1">
        <v>14</v>
      </c>
      <c r="F7005" s="1">
        <v>0</v>
      </c>
      <c r="G7005">
        <f>VLOOKUP(C7005,reference!$A$1:$E$310,5,FALSE)</f>
        <v>5316010</v>
      </c>
      <c r="H7005" t="str">
        <f>VLOOKUP(C7005,reference!$A$1:$E$310,4,FALSE)</f>
        <v>KATIKUTANA</v>
      </c>
      <c r="I7005" t="str">
        <f>VLOOKUP($D7005,reference!$G$1:$H$25,2,FALSE)</f>
        <v>Hutan lahan kering sekunder / bekas tebangan</v>
      </c>
      <c r="J7005" t="str">
        <f>VLOOKUP($E7005,reference!$G$1:$H$25,2,FALSE)</f>
        <v>Sawah</v>
      </c>
      <c r="K7005" t="str">
        <f t="shared" si="109"/>
        <v>Non Irigasi</v>
      </c>
      <c r="L7005" t="s">
        <v>328</v>
      </c>
    </row>
    <row r="7006" spans="1:12" x14ac:dyDescent="0.25">
      <c r="A7006" s="1">
        <v>7005</v>
      </c>
      <c r="B7006" s="3">
        <v>4</v>
      </c>
      <c r="C7006" s="1">
        <v>257</v>
      </c>
      <c r="D7006" s="1">
        <v>1</v>
      </c>
      <c r="E7006" s="1">
        <v>1</v>
      </c>
      <c r="F7006" s="1">
        <v>0</v>
      </c>
      <c r="G7006">
        <f>VLOOKUP(C7006,reference!$A$1:$E$310,5,FALSE)</f>
        <v>5316030</v>
      </c>
      <c r="H7006" t="str">
        <f>VLOOKUP(C7006,reference!$A$1:$E$310,4,FALSE)</f>
        <v>UMBU RATU NGGAY</v>
      </c>
      <c r="I7006" t="str">
        <f>VLOOKUP($D7006,reference!$G$1:$H$25,2,FALSE)</f>
        <v>Hutan lahan kering primer</v>
      </c>
      <c r="J7006" t="str">
        <f>VLOOKUP($E7006,reference!$G$1:$H$25,2,FALSE)</f>
        <v>Hutan lahan kering primer</v>
      </c>
      <c r="K7006" t="str">
        <f t="shared" si="109"/>
        <v>Non Irigasi</v>
      </c>
      <c r="L7006" t="s">
        <v>327</v>
      </c>
    </row>
    <row r="7007" spans="1:12" x14ac:dyDescent="0.25">
      <c r="A7007" s="1">
        <v>7006</v>
      </c>
      <c r="B7007" s="3">
        <v>415</v>
      </c>
      <c r="C7007" s="1">
        <v>28</v>
      </c>
      <c r="D7007" s="1">
        <v>18</v>
      </c>
      <c r="E7007" s="1">
        <v>11</v>
      </c>
      <c r="F7007" s="1">
        <v>0</v>
      </c>
      <c r="G7007">
        <f>VLOOKUP(C7007,reference!$A$1:$E$310,5,FALSE)</f>
        <v>5302081</v>
      </c>
      <c r="H7007" t="str">
        <f>VLOOKUP(C7007,reference!$A$1:$E$310,4,FALSE)</f>
        <v>KANATANG</v>
      </c>
      <c r="I7007" t="str">
        <f>VLOOKUP($D7007,reference!$G$1:$H$25,2,FALSE)</f>
        <v>Lahan terbuka</v>
      </c>
      <c r="J7007" t="str">
        <f>VLOOKUP($E7007,reference!$G$1:$H$25,2,FALSE)</f>
        <v>Savanna / Padang rumput</v>
      </c>
      <c r="K7007" t="str">
        <f t="shared" si="109"/>
        <v>Non Irigasi</v>
      </c>
      <c r="L7007" t="s">
        <v>327</v>
      </c>
    </row>
    <row r="7008" spans="1:12" x14ac:dyDescent="0.25">
      <c r="A7008" s="1">
        <v>7007</v>
      </c>
      <c r="B7008" s="3">
        <v>781</v>
      </c>
      <c r="C7008" s="1">
        <v>50</v>
      </c>
      <c r="D7008" s="1">
        <v>1</v>
      </c>
      <c r="E7008" s="1">
        <v>1</v>
      </c>
      <c r="F7008" s="1">
        <v>0</v>
      </c>
      <c r="G7008">
        <f>VLOOKUP(C7008,reference!$A$1:$E$310,5,FALSE)</f>
        <v>5303190</v>
      </c>
      <c r="H7008" t="str">
        <f>VLOOKUP(C7008,reference!$A$1:$E$310,4,FALSE)</f>
        <v>AMFOANG UTARA</v>
      </c>
      <c r="I7008" t="str">
        <f>VLOOKUP($D7008,reference!$G$1:$H$25,2,FALSE)</f>
        <v>Hutan lahan kering primer</v>
      </c>
      <c r="J7008" t="str">
        <f>VLOOKUP($E7008,reference!$G$1:$H$25,2,FALSE)</f>
        <v>Hutan lahan kering primer</v>
      </c>
      <c r="K7008" t="str">
        <f t="shared" si="109"/>
        <v>Non Irigasi</v>
      </c>
      <c r="L7008" t="s">
        <v>327</v>
      </c>
    </row>
    <row r="7009" spans="1:12" x14ac:dyDescent="0.25">
      <c r="A7009" s="1">
        <v>7008</v>
      </c>
      <c r="B7009" s="3">
        <v>11</v>
      </c>
      <c r="C7009" s="1">
        <v>50</v>
      </c>
      <c r="D7009" s="1">
        <v>1</v>
      </c>
      <c r="E7009" s="1">
        <v>2</v>
      </c>
      <c r="F7009" s="1">
        <v>0</v>
      </c>
      <c r="G7009">
        <f>VLOOKUP(C7009,reference!$A$1:$E$310,5,FALSE)</f>
        <v>5303190</v>
      </c>
      <c r="H7009" t="str">
        <f>VLOOKUP(C7009,reference!$A$1:$E$310,4,FALSE)</f>
        <v>AMFOANG UTARA</v>
      </c>
      <c r="I7009" t="str">
        <f>VLOOKUP($D7009,reference!$G$1:$H$25,2,FALSE)</f>
        <v>Hutan lahan kering primer</v>
      </c>
      <c r="J7009" t="str">
        <f>VLOOKUP($E7009,reference!$G$1:$H$25,2,FALSE)</f>
        <v>Hutan lahan kering sekunder / bekas tebangan</v>
      </c>
      <c r="K7009" t="str">
        <f t="shared" si="109"/>
        <v>Non Irigasi</v>
      </c>
      <c r="L7009" t="s">
        <v>329</v>
      </c>
    </row>
    <row r="7010" spans="1:12" x14ac:dyDescent="0.25">
      <c r="A7010" s="1">
        <v>7009</v>
      </c>
      <c r="B7010" s="3">
        <v>1942</v>
      </c>
      <c r="C7010" s="1">
        <v>56</v>
      </c>
      <c r="D7010" s="1">
        <v>2</v>
      </c>
      <c r="E7010" s="1">
        <v>11</v>
      </c>
      <c r="F7010" s="1">
        <v>0</v>
      </c>
      <c r="G7010">
        <f>VLOOKUP(C7010,reference!$A$1:$E$310,5,FALSE)</f>
        <v>5304013</v>
      </c>
      <c r="H7010" t="str">
        <f>VLOOKUP(C7010,reference!$A$1:$E$310,4,FALSE)</f>
        <v>NUNBENA</v>
      </c>
      <c r="I7010" t="str">
        <f>VLOOKUP($D7010,reference!$G$1:$H$25,2,FALSE)</f>
        <v>Hutan lahan kering sekunder / bekas tebangan</v>
      </c>
      <c r="J7010" t="str">
        <f>VLOOKUP($E7010,reference!$G$1:$H$25,2,FALSE)</f>
        <v>Savanna / Padang rumput</v>
      </c>
      <c r="K7010" t="str">
        <f t="shared" si="109"/>
        <v>Non Irigasi</v>
      </c>
      <c r="L7010" t="s">
        <v>328</v>
      </c>
    </row>
    <row r="7011" spans="1:12" x14ac:dyDescent="0.25">
      <c r="A7011" s="1">
        <v>7010</v>
      </c>
      <c r="B7011" s="3">
        <v>277</v>
      </c>
      <c r="C7011" s="1">
        <v>91</v>
      </c>
      <c r="D7011" s="1">
        <v>18</v>
      </c>
      <c r="E7011" s="1">
        <v>20</v>
      </c>
      <c r="F7011" s="1">
        <v>0</v>
      </c>
      <c r="G7011">
        <f>VLOOKUP(C7011,reference!$A$1:$E$310,5,FALSE)</f>
        <v>5305022</v>
      </c>
      <c r="H7011" t="str">
        <f>VLOOKUP(C7011,reference!$A$1:$E$310,4,FALSE)</f>
        <v>BIKOMI SELATAN</v>
      </c>
      <c r="I7011" t="str">
        <f>VLOOKUP($D7011,reference!$G$1:$H$25,2,FALSE)</f>
        <v>Lahan terbuka</v>
      </c>
      <c r="J7011" t="str">
        <f>VLOOKUP($E7011,reference!$G$1:$H$25,2,FALSE)</f>
        <v>Tubuh air</v>
      </c>
      <c r="K7011" t="str">
        <f t="shared" si="109"/>
        <v>Non Irigasi</v>
      </c>
      <c r="L7011" t="s">
        <v>327</v>
      </c>
    </row>
    <row r="7012" spans="1:12" x14ac:dyDescent="0.25">
      <c r="A7012" s="1">
        <v>7011</v>
      </c>
      <c r="B7012" s="3">
        <v>5</v>
      </c>
      <c r="C7012" s="1">
        <v>91</v>
      </c>
      <c r="D7012" s="1">
        <v>18</v>
      </c>
      <c r="E7012" s="1">
        <v>9</v>
      </c>
      <c r="F7012" s="1">
        <v>0</v>
      </c>
      <c r="G7012">
        <f>VLOOKUP(C7012,reference!$A$1:$E$310,5,FALSE)</f>
        <v>5305022</v>
      </c>
      <c r="H7012" t="str">
        <f>VLOOKUP(C7012,reference!$A$1:$E$310,4,FALSE)</f>
        <v>BIKOMI SELATAN</v>
      </c>
      <c r="I7012" t="str">
        <f>VLOOKUP($D7012,reference!$G$1:$H$25,2,FALSE)</f>
        <v>Lahan terbuka</v>
      </c>
      <c r="J7012" t="str">
        <f>VLOOKUP($E7012,reference!$G$1:$H$25,2,FALSE)</f>
        <v>Semak belukar</v>
      </c>
      <c r="K7012" t="str">
        <f t="shared" si="109"/>
        <v>Non Irigasi</v>
      </c>
      <c r="L7012" t="s">
        <v>327</v>
      </c>
    </row>
    <row r="7013" spans="1:12" x14ac:dyDescent="0.25">
      <c r="A7013" s="1">
        <v>7012</v>
      </c>
      <c r="B7013" s="3">
        <v>3</v>
      </c>
      <c r="C7013" s="1">
        <v>298</v>
      </c>
      <c r="D7013" s="1">
        <v>1</v>
      </c>
      <c r="E7013" s="1">
        <v>2</v>
      </c>
      <c r="F7013" s="1">
        <v>0</v>
      </c>
      <c r="G7013">
        <f>VLOOKUP(C7013,reference!$A$1:$E$310,5,FALSE)</f>
        <v>5321070</v>
      </c>
      <c r="H7013" t="str">
        <f>VLOOKUP(C7013,reference!$A$1:$E$310,4,FALSE)</f>
        <v>MALAKA TENGAH</v>
      </c>
      <c r="I7013" t="str">
        <f>VLOOKUP($D7013,reference!$G$1:$H$25,2,FALSE)</f>
        <v>Hutan lahan kering primer</v>
      </c>
      <c r="J7013" t="str">
        <f>VLOOKUP($E7013,reference!$G$1:$H$25,2,FALSE)</f>
        <v>Hutan lahan kering sekunder / bekas tebangan</v>
      </c>
      <c r="K7013" t="str">
        <f t="shared" si="109"/>
        <v>Non Irigasi</v>
      </c>
      <c r="L7013" t="s">
        <v>329</v>
      </c>
    </row>
    <row r="7014" spans="1:12" x14ac:dyDescent="0.25">
      <c r="A7014" s="1">
        <v>7013</v>
      </c>
      <c r="B7014" s="3">
        <v>3</v>
      </c>
      <c r="C7014" s="1">
        <v>302</v>
      </c>
      <c r="D7014" s="1">
        <v>14</v>
      </c>
      <c r="E7014" s="1">
        <v>17</v>
      </c>
      <c r="F7014" s="1">
        <v>0</v>
      </c>
      <c r="G7014">
        <f>VLOOKUP(C7014,reference!$A$1:$E$310,5,FALSE)</f>
        <v>5321110</v>
      </c>
      <c r="H7014" t="str">
        <f>VLOOKUP(C7014,reference!$A$1:$E$310,4,FALSE)</f>
        <v>KOBALIMA</v>
      </c>
      <c r="I7014" t="str">
        <f>VLOOKUP($D7014,reference!$G$1:$H$25,2,FALSE)</f>
        <v>Sawah</v>
      </c>
      <c r="J7014" t="str">
        <f>VLOOKUP($E7014,reference!$G$1:$H$25,2,FALSE)</f>
        <v>Transmigrasi</v>
      </c>
      <c r="K7014" t="str">
        <f t="shared" si="109"/>
        <v>Non Irigasi</v>
      </c>
      <c r="L7014" t="s">
        <v>327</v>
      </c>
    </row>
    <row r="7015" spans="1:12" x14ac:dyDescent="0.25">
      <c r="A7015" s="1">
        <v>7014</v>
      </c>
      <c r="B7015" s="3">
        <v>656</v>
      </c>
      <c r="C7015" s="1">
        <v>263</v>
      </c>
      <c r="D7015" s="1">
        <v>13</v>
      </c>
      <c r="E7015" s="1">
        <v>14</v>
      </c>
      <c r="F7015" s="1">
        <v>0</v>
      </c>
      <c r="G7015">
        <f>VLOOKUP(C7015,reference!$A$1:$E$310,5,FALSE)</f>
        <v>5317040</v>
      </c>
      <c r="H7015" t="str">
        <f>VLOOKUP(C7015,reference!$A$1:$E$310,4,FALSE)</f>
        <v>WEWEWA SELATAN</v>
      </c>
      <c r="I7015" t="str">
        <f>VLOOKUP($D7015,reference!$G$1:$H$25,2,FALSE)</f>
        <v>Pertanian lahan kering  campur semak / kebun campur</v>
      </c>
      <c r="J7015" t="str">
        <f>VLOOKUP($E7015,reference!$G$1:$H$25,2,FALSE)</f>
        <v>Sawah</v>
      </c>
      <c r="K7015" t="str">
        <f t="shared" si="109"/>
        <v>Non Irigasi</v>
      </c>
      <c r="L7015" t="s">
        <v>327</v>
      </c>
    </row>
    <row r="7016" spans="1:12" x14ac:dyDescent="0.25">
      <c r="A7016" s="1">
        <v>7015</v>
      </c>
      <c r="B7016" s="3">
        <v>26</v>
      </c>
      <c r="C7016" s="1">
        <v>98</v>
      </c>
      <c r="D7016" s="1">
        <v>18</v>
      </c>
      <c r="E7016" s="1">
        <v>13</v>
      </c>
      <c r="F7016" s="1">
        <v>0</v>
      </c>
      <c r="G7016">
        <f>VLOOKUP(C7016,reference!$A$1:$E$310,5,FALSE)</f>
        <v>5305040</v>
      </c>
      <c r="H7016" t="str">
        <f>VLOOKUP(C7016,reference!$A$1:$E$310,4,FALSE)</f>
        <v>INSANA</v>
      </c>
      <c r="I7016" t="str">
        <f>VLOOKUP($D7016,reference!$G$1:$H$25,2,FALSE)</f>
        <v>Lahan terbuka</v>
      </c>
      <c r="J7016" t="str">
        <f>VLOOKUP($E7016,reference!$G$1:$H$25,2,FALSE)</f>
        <v>Pertanian lahan kering  campur semak / kebun campur</v>
      </c>
      <c r="K7016" t="str">
        <f t="shared" si="109"/>
        <v>Non Irigasi</v>
      </c>
      <c r="L7016" t="s">
        <v>327</v>
      </c>
    </row>
    <row r="7017" spans="1:12" x14ac:dyDescent="0.25">
      <c r="A7017" s="1">
        <v>7016</v>
      </c>
      <c r="B7017" s="3">
        <v>119</v>
      </c>
      <c r="C7017" s="1">
        <v>295</v>
      </c>
      <c r="D7017" s="1">
        <v>2</v>
      </c>
      <c r="E7017" s="1">
        <v>20</v>
      </c>
      <c r="F7017" s="1">
        <v>0</v>
      </c>
      <c r="G7017">
        <f>VLOOKUP(C7017,reference!$A$1:$E$310,5,FALSE)</f>
        <v>5321040</v>
      </c>
      <c r="H7017" t="str">
        <f>VLOOKUP(C7017,reference!$A$1:$E$310,4,FALSE)</f>
        <v>RINHAT</v>
      </c>
      <c r="I7017" t="str">
        <f>VLOOKUP($D7017,reference!$G$1:$H$25,2,FALSE)</f>
        <v>Hutan lahan kering sekunder / bekas tebangan</v>
      </c>
      <c r="J7017" t="str">
        <f>VLOOKUP($E7017,reference!$G$1:$H$25,2,FALSE)</f>
        <v>Tubuh air</v>
      </c>
      <c r="K7017" t="str">
        <f t="shared" si="109"/>
        <v>Non Irigasi</v>
      </c>
      <c r="L7017" t="s">
        <v>328</v>
      </c>
    </row>
    <row r="7018" spans="1:12" x14ac:dyDescent="0.25">
      <c r="A7018" s="1">
        <v>7017</v>
      </c>
      <c r="B7018" s="3">
        <v>95</v>
      </c>
      <c r="C7018" s="1">
        <v>298</v>
      </c>
      <c r="D7018" s="1">
        <v>2</v>
      </c>
      <c r="E7018" s="1">
        <v>1</v>
      </c>
      <c r="F7018" s="1">
        <v>0</v>
      </c>
      <c r="G7018">
        <f>VLOOKUP(C7018,reference!$A$1:$E$310,5,FALSE)</f>
        <v>5321070</v>
      </c>
      <c r="H7018" t="str">
        <f>VLOOKUP(C7018,reference!$A$1:$E$310,4,FALSE)</f>
        <v>MALAKA TENGAH</v>
      </c>
      <c r="I7018" t="str">
        <f>VLOOKUP($D7018,reference!$G$1:$H$25,2,FALSE)</f>
        <v>Hutan lahan kering sekunder / bekas tebangan</v>
      </c>
      <c r="J7018" t="str">
        <f>VLOOKUP($E7018,reference!$G$1:$H$25,2,FALSE)</f>
        <v>Hutan lahan kering primer</v>
      </c>
      <c r="K7018" t="str">
        <f t="shared" si="109"/>
        <v>Non Irigasi</v>
      </c>
      <c r="L7018" t="s">
        <v>327</v>
      </c>
    </row>
    <row r="7019" spans="1:12" x14ac:dyDescent="0.25">
      <c r="A7019" s="1">
        <v>7018</v>
      </c>
      <c r="B7019" s="3">
        <v>3</v>
      </c>
      <c r="C7019" s="1">
        <v>298</v>
      </c>
      <c r="D7019" s="1">
        <v>1</v>
      </c>
      <c r="E7019" s="1">
        <v>16</v>
      </c>
      <c r="F7019" s="1">
        <v>0</v>
      </c>
      <c r="G7019">
        <f>VLOOKUP(C7019,reference!$A$1:$E$310,5,FALSE)</f>
        <v>5321070</v>
      </c>
      <c r="H7019" t="str">
        <f>VLOOKUP(C7019,reference!$A$1:$E$310,4,FALSE)</f>
        <v>MALAKA TENGAH</v>
      </c>
      <c r="I7019" t="str">
        <f>VLOOKUP($D7019,reference!$G$1:$H$25,2,FALSE)</f>
        <v>Hutan lahan kering primer</v>
      </c>
      <c r="J7019" t="str">
        <f>VLOOKUP($E7019,reference!$G$1:$H$25,2,FALSE)</f>
        <v>Pemukiman</v>
      </c>
      <c r="K7019" t="str">
        <f t="shared" si="109"/>
        <v>Non Irigasi</v>
      </c>
      <c r="L7019" t="s">
        <v>328</v>
      </c>
    </row>
    <row r="7020" spans="1:12" x14ac:dyDescent="0.25">
      <c r="A7020" s="1">
        <v>7019</v>
      </c>
      <c r="B7020" s="3">
        <v>4396</v>
      </c>
      <c r="C7020" s="1">
        <v>263</v>
      </c>
      <c r="D7020" s="1">
        <v>13</v>
      </c>
      <c r="E7020" s="1">
        <v>2</v>
      </c>
      <c r="F7020" s="1">
        <v>0</v>
      </c>
      <c r="G7020">
        <f>VLOOKUP(C7020,reference!$A$1:$E$310,5,FALSE)</f>
        <v>5317040</v>
      </c>
      <c r="H7020" t="str">
        <f>VLOOKUP(C7020,reference!$A$1:$E$310,4,FALSE)</f>
        <v>WEWEWA SELATAN</v>
      </c>
      <c r="I7020" t="str">
        <f>VLOOKUP($D7020,reference!$G$1:$H$25,2,FALSE)</f>
        <v>Pertanian lahan kering  campur semak / kebun campur</v>
      </c>
      <c r="J7020" t="str">
        <f>VLOOKUP($E7020,reference!$G$1:$H$25,2,FALSE)</f>
        <v>Hutan lahan kering sekunder / bekas tebangan</v>
      </c>
      <c r="K7020" t="str">
        <f t="shared" si="109"/>
        <v>Non Irigasi</v>
      </c>
      <c r="L7020" t="s">
        <v>327</v>
      </c>
    </row>
    <row r="7021" spans="1:12" x14ac:dyDescent="0.25">
      <c r="A7021" s="1">
        <v>7020</v>
      </c>
      <c r="B7021" s="3">
        <v>69</v>
      </c>
      <c r="C7021" s="1">
        <v>90</v>
      </c>
      <c r="D7021" s="1">
        <v>9</v>
      </c>
      <c r="E7021" s="1">
        <v>13</v>
      </c>
      <c r="F7021" s="1">
        <v>0</v>
      </c>
      <c r="G7021">
        <f>VLOOKUP(C7021,reference!$A$1:$E$310,5,FALSE)</f>
        <v>5305021</v>
      </c>
      <c r="H7021" t="str">
        <f>VLOOKUP(C7021,reference!$A$1:$E$310,4,FALSE)</f>
        <v>NOEMUTI</v>
      </c>
      <c r="I7021" t="str">
        <f>VLOOKUP($D7021,reference!$G$1:$H$25,2,FALSE)</f>
        <v>Semak belukar</v>
      </c>
      <c r="J7021" t="str">
        <f>VLOOKUP($E7021,reference!$G$1:$H$25,2,FALSE)</f>
        <v>Pertanian lahan kering  campur semak / kebun campur</v>
      </c>
      <c r="K7021" t="str">
        <f t="shared" si="109"/>
        <v>Non Irigasi</v>
      </c>
      <c r="L7021" t="s">
        <v>327</v>
      </c>
    </row>
    <row r="7022" spans="1:12" x14ac:dyDescent="0.25">
      <c r="A7022" s="1">
        <v>7021</v>
      </c>
      <c r="B7022" s="3">
        <v>285</v>
      </c>
      <c r="C7022" s="1">
        <v>96</v>
      </c>
      <c r="D7022" s="1">
        <v>18</v>
      </c>
      <c r="E7022" s="1">
        <v>20</v>
      </c>
      <c r="F7022" s="1">
        <v>0</v>
      </c>
      <c r="G7022">
        <f>VLOOKUP(C7022,reference!$A$1:$E$310,5,FALSE)</f>
        <v>5305027</v>
      </c>
      <c r="H7022" t="str">
        <f>VLOOKUP(C7022,reference!$A$1:$E$310,4,FALSE)</f>
        <v>NOEMUTI TIMUR</v>
      </c>
      <c r="I7022" t="str">
        <f>VLOOKUP($D7022,reference!$G$1:$H$25,2,FALSE)</f>
        <v>Lahan terbuka</v>
      </c>
      <c r="J7022" t="str">
        <f>VLOOKUP($E7022,reference!$G$1:$H$25,2,FALSE)</f>
        <v>Tubuh air</v>
      </c>
      <c r="K7022" t="str">
        <f t="shared" si="109"/>
        <v>Non Irigasi</v>
      </c>
      <c r="L7022" t="s">
        <v>327</v>
      </c>
    </row>
    <row r="7023" spans="1:12" x14ac:dyDescent="0.25">
      <c r="A7023" s="1">
        <v>7022</v>
      </c>
      <c r="B7023" s="3">
        <v>1123</v>
      </c>
      <c r="C7023" s="1">
        <v>96</v>
      </c>
      <c r="D7023" s="1">
        <v>2</v>
      </c>
      <c r="E7023" s="1">
        <v>13</v>
      </c>
      <c r="F7023" s="1">
        <v>0</v>
      </c>
      <c r="G7023">
        <f>VLOOKUP(C7023,reference!$A$1:$E$310,5,FALSE)</f>
        <v>5305027</v>
      </c>
      <c r="H7023" t="str">
        <f>VLOOKUP(C7023,reference!$A$1:$E$310,4,FALSE)</f>
        <v>NOEMUTI TIMUR</v>
      </c>
      <c r="I7023" t="str">
        <f>VLOOKUP($D7023,reference!$G$1:$H$25,2,FALSE)</f>
        <v>Hutan lahan kering sekunder / bekas tebangan</v>
      </c>
      <c r="J7023" t="str">
        <f>VLOOKUP($E7023,reference!$G$1:$H$25,2,FALSE)</f>
        <v>Pertanian lahan kering  campur semak / kebun campur</v>
      </c>
      <c r="K7023" t="str">
        <f t="shared" si="109"/>
        <v>Non Irigasi</v>
      </c>
      <c r="L7023" t="s">
        <v>328</v>
      </c>
    </row>
    <row r="7024" spans="1:12" x14ac:dyDescent="0.25">
      <c r="A7024" s="1">
        <v>7023</v>
      </c>
      <c r="B7024" s="3">
        <v>94</v>
      </c>
      <c r="C7024" s="1">
        <v>98</v>
      </c>
      <c r="D7024" s="1">
        <v>18</v>
      </c>
      <c r="E7024" s="1">
        <v>20</v>
      </c>
      <c r="F7024" s="1">
        <v>0</v>
      </c>
      <c r="G7024">
        <f>VLOOKUP(C7024,reference!$A$1:$E$310,5,FALSE)</f>
        <v>5305040</v>
      </c>
      <c r="H7024" t="str">
        <f>VLOOKUP(C7024,reference!$A$1:$E$310,4,FALSE)</f>
        <v>INSANA</v>
      </c>
      <c r="I7024" t="str">
        <f>VLOOKUP($D7024,reference!$G$1:$H$25,2,FALSE)</f>
        <v>Lahan terbuka</v>
      </c>
      <c r="J7024" t="str">
        <f>VLOOKUP($E7024,reference!$G$1:$H$25,2,FALSE)</f>
        <v>Tubuh air</v>
      </c>
      <c r="K7024" t="str">
        <f t="shared" si="109"/>
        <v>Non Irigasi</v>
      </c>
      <c r="L7024" t="s">
        <v>327</v>
      </c>
    </row>
    <row r="7025" spans="1:12" x14ac:dyDescent="0.25">
      <c r="A7025" s="1">
        <v>7024</v>
      </c>
      <c r="B7025" s="3">
        <v>7</v>
      </c>
      <c r="C7025" s="1">
        <v>298</v>
      </c>
      <c r="D7025" s="1">
        <v>13</v>
      </c>
      <c r="E7025" s="1">
        <v>18</v>
      </c>
      <c r="F7025" s="1">
        <v>0</v>
      </c>
      <c r="G7025">
        <f>VLOOKUP(C7025,reference!$A$1:$E$310,5,FALSE)</f>
        <v>5321070</v>
      </c>
      <c r="H7025" t="str">
        <f>VLOOKUP(C7025,reference!$A$1:$E$310,4,FALSE)</f>
        <v>MALAKA TENGAH</v>
      </c>
      <c r="I7025" t="str">
        <f>VLOOKUP($D7025,reference!$G$1:$H$25,2,FALSE)</f>
        <v>Pertanian lahan kering  campur semak / kebun campur</v>
      </c>
      <c r="J7025" t="str">
        <f>VLOOKUP($E7025,reference!$G$1:$H$25,2,FALSE)</f>
        <v>Lahan terbuka</v>
      </c>
      <c r="K7025" t="str">
        <f t="shared" si="109"/>
        <v>Non Irigasi</v>
      </c>
      <c r="L7025" t="s">
        <v>327</v>
      </c>
    </row>
    <row r="7026" spans="1:12" x14ac:dyDescent="0.25">
      <c r="A7026" s="1">
        <v>7025</v>
      </c>
      <c r="B7026" s="3">
        <v>558</v>
      </c>
      <c r="C7026" s="1">
        <v>263</v>
      </c>
      <c r="D7026" s="1">
        <v>13</v>
      </c>
      <c r="E7026" s="1">
        <v>16</v>
      </c>
      <c r="F7026" s="1">
        <v>0</v>
      </c>
      <c r="G7026">
        <f>VLOOKUP(C7026,reference!$A$1:$E$310,5,FALSE)</f>
        <v>5317040</v>
      </c>
      <c r="H7026" t="str">
        <f>VLOOKUP(C7026,reference!$A$1:$E$310,4,FALSE)</f>
        <v>WEWEWA SELATAN</v>
      </c>
      <c r="I7026" t="str">
        <f>VLOOKUP($D7026,reference!$G$1:$H$25,2,FALSE)</f>
        <v>Pertanian lahan kering  campur semak / kebun campur</v>
      </c>
      <c r="J7026" t="str">
        <f>VLOOKUP($E7026,reference!$G$1:$H$25,2,FALSE)</f>
        <v>Pemukiman</v>
      </c>
      <c r="K7026" t="str">
        <f t="shared" si="109"/>
        <v>Non Irigasi</v>
      </c>
      <c r="L7026" t="s">
        <v>327</v>
      </c>
    </row>
    <row r="7027" spans="1:12" x14ac:dyDescent="0.25">
      <c r="A7027" s="1">
        <v>7026</v>
      </c>
      <c r="B7027" s="3">
        <v>1696</v>
      </c>
      <c r="C7027" s="1">
        <v>7</v>
      </c>
      <c r="D7027" s="1">
        <v>11</v>
      </c>
      <c r="E7027" s="1">
        <v>2</v>
      </c>
      <c r="F7027" s="1">
        <v>0</v>
      </c>
      <c r="G7027">
        <f>VLOOKUP(C7027,reference!$A$1:$E$310,5,FALSE)</f>
        <v>5302010</v>
      </c>
      <c r="H7027" t="str">
        <f>VLOOKUP(C7027,reference!$A$1:$E$310,4,FALSE)</f>
        <v>LEWA</v>
      </c>
      <c r="I7027" t="str">
        <f>VLOOKUP($D7027,reference!$G$1:$H$25,2,FALSE)</f>
        <v>Savanna / Padang rumput</v>
      </c>
      <c r="J7027" t="str">
        <f>VLOOKUP($E7027,reference!$G$1:$H$25,2,FALSE)</f>
        <v>Hutan lahan kering sekunder / bekas tebangan</v>
      </c>
      <c r="K7027" t="str">
        <f t="shared" si="109"/>
        <v>Non Irigasi</v>
      </c>
      <c r="L7027" t="s">
        <v>327</v>
      </c>
    </row>
    <row r="7028" spans="1:12" x14ac:dyDescent="0.25">
      <c r="A7028" s="1">
        <v>7027</v>
      </c>
      <c r="B7028" s="3">
        <v>22</v>
      </c>
      <c r="C7028" s="1">
        <v>55</v>
      </c>
      <c r="D7028" s="1">
        <v>1</v>
      </c>
      <c r="E7028" s="1">
        <v>9</v>
      </c>
      <c r="F7028" s="1">
        <v>0</v>
      </c>
      <c r="G7028">
        <f>VLOOKUP(C7028,reference!$A$1:$E$310,5,FALSE)</f>
        <v>5304012</v>
      </c>
      <c r="H7028" t="str">
        <f>VLOOKUP(C7028,reference!$A$1:$E$310,4,FALSE)</f>
        <v>TOBU</v>
      </c>
      <c r="I7028" t="str">
        <f>VLOOKUP($D7028,reference!$G$1:$H$25,2,FALSE)</f>
        <v>Hutan lahan kering primer</v>
      </c>
      <c r="J7028" t="str">
        <f>VLOOKUP($E7028,reference!$G$1:$H$25,2,FALSE)</f>
        <v>Semak belukar</v>
      </c>
      <c r="K7028" t="str">
        <f t="shared" si="109"/>
        <v>Non Irigasi</v>
      </c>
      <c r="L7028" t="s">
        <v>328</v>
      </c>
    </row>
    <row r="7029" spans="1:12" x14ac:dyDescent="0.25">
      <c r="A7029" s="1">
        <v>7028</v>
      </c>
      <c r="B7029" s="3">
        <v>3837</v>
      </c>
      <c r="C7029" s="1">
        <v>90</v>
      </c>
      <c r="D7029" s="1">
        <v>2</v>
      </c>
      <c r="E7029" s="1">
        <v>13</v>
      </c>
      <c r="F7029" s="1">
        <v>0</v>
      </c>
      <c r="G7029">
        <f>VLOOKUP(C7029,reference!$A$1:$E$310,5,FALSE)</f>
        <v>5305021</v>
      </c>
      <c r="H7029" t="str">
        <f>VLOOKUP(C7029,reference!$A$1:$E$310,4,FALSE)</f>
        <v>NOEMUTI</v>
      </c>
      <c r="I7029" t="str">
        <f>VLOOKUP($D7029,reference!$G$1:$H$25,2,FALSE)</f>
        <v>Hutan lahan kering sekunder / bekas tebangan</v>
      </c>
      <c r="J7029" t="str">
        <f>VLOOKUP($E7029,reference!$G$1:$H$25,2,FALSE)</f>
        <v>Pertanian lahan kering  campur semak / kebun campur</v>
      </c>
      <c r="K7029" t="str">
        <f t="shared" si="109"/>
        <v>Non Irigasi</v>
      </c>
      <c r="L7029" t="s">
        <v>328</v>
      </c>
    </row>
    <row r="7030" spans="1:12" x14ac:dyDescent="0.25">
      <c r="A7030" s="1">
        <v>7029</v>
      </c>
      <c r="B7030" s="3">
        <v>5</v>
      </c>
      <c r="C7030" s="1">
        <v>91</v>
      </c>
      <c r="D7030" s="1">
        <v>18</v>
      </c>
      <c r="E7030" s="1">
        <v>12</v>
      </c>
      <c r="F7030" s="1">
        <v>0</v>
      </c>
      <c r="G7030">
        <f>VLOOKUP(C7030,reference!$A$1:$E$310,5,FALSE)</f>
        <v>5305022</v>
      </c>
      <c r="H7030" t="str">
        <f>VLOOKUP(C7030,reference!$A$1:$E$310,4,FALSE)</f>
        <v>BIKOMI SELATAN</v>
      </c>
      <c r="I7030" t="str">
        <f>VLOOKUP($D7030,reference!$G$1:$H$25,2,FALSE)</f>
        <v>Lahan terbuka</v>
      </c>
      <c r="J7030" t="str">
        <f>VLOOKUP($E7030,reference!$G$1:$H$25,2,FALSE)</f>
        <v>Pertanian lahan kering</v>
      </c>
      <c r="K7030" t="str">
        <f t="shared" si="109"/>
        <v>Non Irigasi</v>
      </c>
      <c r="L7030" t="s">
        <v>327</v>
      </c>
    </row>
    <row r="7031" spans="1:12" x14ac:dyDescent="0.25">
      <c r="A7031" s="1">
        <v>7030</v>
      </c>
      <c r="B7031" s="3">
        <v>1</v>
      </c>
      <c r="C7031" s="1">
        <v>96</v>
      </c>
      <c r="D7031" s="1">
        <v>18</v>
      </c>
      <c r="E7031" s="1">
        <v>13</v>
      </c>
      <c r="F7031" s="1">
        <v>0</v>
      </c>
      <c r="G7031">
        <f>VLOOKUP(C7031,reference!$A$1:$E$310,5,FALSE)</f>
        <v>5305027</v>
      </c>
      <c r="H7031" t="str">
        <f>VLOOKUP(C7031,reference!$A$1:$E$310,4,FALSE)</f>
        <v>NOEMUTI TIMUR</v>
      </c>
      <c r="I7031" t="str">
        <f>VLOOKUP($D7031,reference!$G$1:$H$25,2,FALSE)</f>
        <v>Lahan terbuka</v>
      </c>
      <c r="J7031" t="str">
        <f>VLOOKUP($E7031,reference!$G$1:$H$25,2,FALSE)</f>
        <v>Pertanian lahan kering  campur semak / kebun campur</v>
      </c>
      <c r="K7031" t="str">
        <f t="shared" si="109"/>
        <v>Non Irigasi</v>
      </c>
      <c r="L7031" t="s">
        <v>327</v>
      </c>
    </row>
    <row r="7032" spans="1:12" x14ac:dyDescent="0.25">
      <c r="A7032" s="1">
        <v>7031</v>
      </c>
      <c r="B7032" s="3">
        <v>74</v>
      </c>
      <c r="C7032" s="1">
        <v>91</v>
      </c>
      <c r="D7032" s="1">
        <v>2</v>
      </c>
      <c r="E7032" s="1">
        <v>20</v>
      </c>
      <c r="F7032" s="1">
        <v>0</v>
      </c>
      <c r="G7032">
        <f>VLOOKUP(C7032,reference!$A$1:$E$310,5,FALSE)</f>
        <v>5305022</v>
      </c>
      <c r="H7032" t="str">
        <f>VLOOKUP(C7032,reference!$A$1:$E$310,4,FALSE)</f>
        <v>BIKOMI SELATAN</v>
      </c>
      <c r="I7032" t="str">
        <f>VLOOKUP($D7032,reference!$G$1:$H$25,2,FALSE)</f>
        <v>Hutan lahan kering sekunder / bekas tebangan</v>
      </c>
      <c r="J7032" t="str">
        <f>VLOOKUP($E7032,reference!$G$1:$H$25,2,FALSE)</f>
        <v>Tubuh air</v>
      </c>
      <c r="K7032" t="str">
        <f t="shared" si="109"/>
        <v>Non Irigasi</v>
      </c>
      <c r="L7032" t="s">
        <v>328</v>
      </c>
    </row>
    <row r="7033" spans="1:12" x14ac:dyDescent="0.25">
      <c r="A7033" s="1">
        <v>7032</v>
      </c>
      <c r="B7033" s="3">
        <v>211</v>
      </c>
      <c r="C7033" s="1">
        <v>295</v>
      </c>
      <c r="D7033" s="1">
        <v>18</v>
      </c>
      <c r="E7033" s="1">
        <v>20</v>
      </c>
      <c r="F7033" s="1">
        <v>0</v>
      </c>
      <c r="G7033">
        <f>VLOOKUP(C7033,reference!$A$1:$E$310,5,FALSE)</f>
        <v>5321040</v>
      </c>
      <c r="H7033" t="str">
        <f>VLOOKUP(C7033,reference!$A$1:$E$310,4,FALSE)</f>
        <v>RINHAT</v>
      </c>
      <c r="I7033" t="str">
        <f>VLOOKUP($D7033,reference!$G$1:$H$25,2,FALSE)</f>
        <v>Lahan terbuka</v>
      </c>
      <c r="J7033" t="str">
        <f>VLOOKUP($E7033,reference!$G$1:$H$25,2,FALSE)</f>
        <v>Tubuh air</v>
      </c>
      <c r="K7033" t="str">
        <f t="shared" si="109"/>
        <v>Non Irigasi</v>
      </c>
      <c r="L7033" t="s">
        <v>327</v>
      </c>
    </row>
    <row r="7034" spans="1:12" x14ac:dyDescent="0.25">
      <c r="A7034" s="1">
        <v>7033</v>
      </c>
      <c r="B7034" s="3">
        <v>45</v>
      </c>
      <c r="C7034" s="1">
        <v>6</v>
      </c>
      <c r="D7034" s="1">
        <v>2</v>
      </c>
      <c r="E7034" s="1">
        <v>13</v>
      </c>
      <c r="F7034" s="1">
        <v>0</v>
      </c>
      <c r="G7034">
        <f>VLOOKUP(C7034,reference!$A$1:$E$310,5,FALSE)</f>
        <v>5301072</v>
      </c>
      <c r="H7034" t="str">
        <f>VLOOKUP(C7034,reference!$A$1:$E$310,4,FALSE)</f>
        <v>TANA RIGHU</v>
      </c>
      <c r="I7034" t="str">
        <f>VLOOKUP($D7034,reference!$G$1:$H$25,2,FALSE)</f>
        <v>Hutan lahan kering sekunder / bekas tebangan</v>
      </c>
      <c r="J7034" t="str">
        <f>VLOOKUP($E7034,reference!$G$1:$H$25,2,FALSE)</f>
        <v>Pertanian lahan kering  campur semak / kebun campur</v>
      </c>
      <c r="K7034" t="str">
        <f t="shared" si="109"/>
        <v>Non Irigasi</v>
      </c>
      <c r="L7034" t="s">
        <v>328</v>
      </c>
    </row>
    <row r="7035" spans="1:12" x14ac:dyDescent="0.25">
      <c r="A7035" s="1">
        <v>7034</v>
      </c>
      <c r="B7035" s="3">
        <v>598</v>
      </c>
      <c r="C7035" s="1">
        <v>254</v>
      </c>
      <c r="D7035" s="1">
        <v>13</v>
      </c>
      <c r="E7035" s="1">
        <v>11</v>
      </c>
      <c r="F7035" s="1">
        <v>0</v>
      </c>
      <c r="G7035">
        <f>VLOOKUP(C7035,reference!$A$1:$E$310,5,FALSE)</f>
        <v>5316010</v>
      </c>
      <c r="H7035" t="str">
        <f>VLOOKUP(C7035,reference!$A$1:$E$310,4,FALSE)</f>
        <v>KATIKUTANA</v>
      </c>
      <c r="I7035" t="str">
        <f>VLOOKUP($D7035,reference!$G$1:$H$25,2,FALSE)</f>
        <v>Pertanian lahan kering  campur semak / kebun campur</v>
      </c>
      <c r="J7035" t="str">
        <f>VLOOKUP($E7035,reference!$G$1:$H$25,2,FALSE)</f>
        <v>Savanna / Padang rumput</v>
      </c>
      <c r="K7035" t="str">
        <f t="shared" si="109"/>
        <v>Non Irigasi</v>
      </c>
      <c r="L7035" t="s">
        <v>327</v>
      </c>
    </row>
    <row r="7036" spans="1:12" x14ac:dyDescent="0.25">
      <c r="A7036" s="1">
        <v>7035</v>
      </c>
      <c r="B7036" s="3">
        <v>239</v>
      </c>
      <c r="C7036" s="1">
        <v>254</v>
      </c>
      <c r="D7036" s="1">
        <v>1</v>
      </c>
      <c r="E7036" s="1">
        <v>11</v>
      </c>
      <c r="F7036" s="1">
        <v>0</v>
      </c>
      <c r="G7036">
        <f>VLOOKUP(C7036,reference!$A$1:$E$310,5,FALSE)</f>
        <v>5316010</v>
      </c>
      <c r="H7036" t="str">
        <f>VLOOKUP(C7036,reference!$A$1:$E$310,4,FALSE)</f>
        <v>KATIKUTANA</v>
      </c>
      <c r="I7036" t="str">
        <f>VLOOKUP($D7036,reference!$G$1:$H$25,2,FALSE)</f>
        <v>Hutan lahan kering primer</v>
      </c>
      <c r="J7036" t="str">
        <f>VLOOKUP($E7036,reference!$G$1:$H$25,2,FALSE)</f>
        <v>Savanna / Padang rumput</v>
      </c>
      <c r="K7036" t="str">
        <f t="shared" si="109"/>
        <v>Non Irigasi</v>
      </c>
      <c r="L7036" t="s">
        <v>328</v>
      </c>
    </row>
    <row r="7037" spans="1:12" x14ac:dyDescent="0.25">
      <c r="A7037" s="1">
        <v>7036</v>
      </c>
      <c r="B7037" s="3">
        <v>8</v>
      </c>
      <c r="C7037" s="1">
        <v>295</v>
      </c>
      <c r="D7037" s="1">
        <v>20</v>
      </c>
      <c r="E7037" s="1">
        <v>13</v>
      </c>
      <c r="F7037" s="1">
        <v>0</v>
      </c>
      <c r="G7037">
        <f>VLOOKUP(C7037,reference!$A$1:$E$310,5,FALSE)</f>
        <v>5321040</v>
      </c>
      <c r="H7037" t="str">
        <f>VLOOKUP(C7037,reference!$A$1:$E$310,4,FALSE)</f>
        <v>RINHAT</v>
      </c>
      <c r="I7037" t="str">
        <f>VLOOKUP($D7037,reference!$G$1:$H$25,2,FALSE)</f>
        <v>Tubuh air</v>
      </c>
      <c r="J7037" t="str">
        <f>VLOOKUP($E7037,reference!$G$1:$H$25,2,FALSE)</f>
        <v>Pertanian lahan kering  campur semak / kebun campur</v>
      </c>
      <c r="K7037" t="str">
        <f t="shared" si="109"/>
        <v>Non Irigasi</v>
      </c>
      <c r="L7037" t="s">
        <v>327</v>
      </c>
    </row>
    <row r="7038" spans="1:12" x14ac:dyDescent="0.25">
      <c r="A7038" s="1">
        <v>7037</v>
      </c>
      <c r="B7038" s="3">
        <v>5</v>
      </c>
      <c r="C7038" s="1">
        <v>298</v>
      </c>
      <c r="D7038" s="1">
        <v>1</v>
      </c>
      <c r="E7038" s="1">
        <v>14</v>
      </c>
      <c r="F7038" s="1">
        <v>0</v>
      </c>
      <c r="G7038">
        <f>VLOOKUP(C7038,reference!$A$1:$E$310,5,FALSE)</f>
        <v>5321070</v>
      </c>
      <c r="H7038" t="str">
        <f>VLOOKUP(C7038,reference!$A$1:$E$310,4,FALSE)</f>
        <v>MALAKA TENGAH</v>
      </c>
      <c r="I7038" t="str">
        <f>VLOOKUP($D7038,reference!$G$1:$H$25,2,FALSE)</f>
        <v>Hutan lahan kering primer</v>
      </c>
      <c r="J7038" t="str">
        <f>VLOOKUP($E7038,reference!$G$1:$H$25,2,FALSE)</f>
        <v>Sawah</v>
      </c>
      <c r="K7038" t="str">
        <f t="shared" si="109"/>
        <v>Non Irigasi</v>
      </c>
      <c r="L7038" t="s">
        <v>328</v>
      </c>
    </row>
    <row r="7039" spans="1:12" x14ac:dyDescent="0.25">
      <c r="A7039" s="1">
        <v>7038</v>
      </c>
      <c r="B7039" s="3">
        <v>124</v>
      </c>
      <c r="C7039" s="1">
        <v>263</v>
      </c>
      <c r="D7039" s="1">
        <v>2</v>
      </c>
      <c r="E7039" s="1">
        <v>14</v>
      </c>
      <c r="F7039" s="1">
        <v>0</v>
      </c>
      <c r="G7039">
        <f>VLOOKUP(C7039,reference!$A$1:$E$310,5,FALSE)</f>
        <v>5317040</v>
      </c>
      <c r="H7039" t="str">
        <f>VLOOKUP(C7039,reference!$A$1:$E$310,4,FALSE)</f>
        <v>WEWEWA SELATAN</v>
      </c>
      <c r="I7039" t="str">
        <f>VLOOKUP($D7039,reference!$G$1:$H$25,2,FALSE)</f>
        <v>Hutan lahan kering sekunder / bekas tebangan</v>
      </c>
      <c r="J7039" t="str">
        <f>VLOOKUP($E7039,reference!$G$1:$H$25,2,FALSE)</f>
        <v>Sawah</v>
      </c>
      <c r="K7039" t="str">
        <f t="shared" si="109"/>
        <v>Non Irigasi</v>
      </c>
      <c r="L7039" t="s">
        <v>328</v>
      </c>
    </row>
    <row r="7040" spans="1:12" x14ac:dyDescent="0.25">
      <c r="A7040" s="1">
        <v>7039</v>
      </c>
      <c r="B7040" s="3">
        <v>857</v>
      </c>
      <c r="C7040" s="1">
        <v>263</v>
      </c>
      <c r="D7040" s="1">
        <v>13</v>
      </c>
      <c r="E7040" s="1">
        <v>13</v>
      </c>
      <c r="F7040" s="1">
        <v>0</v>
      </c>
      <c r="G7040">
        <f>VLOOKUP(C7040,reference!$A$1:$E$310,5,FALSE)</f>
        <v>5317040</v>
      </c>
      <c r="H7040" t="str">
        <f>VLOOKUP(C7040,reference!$A$1:$E$310,4,FALSE)</f>
        <v>WEWEWA SELATAN</v>
      </c>
      <c r="I7040" t="str">
        <f>VLOOKUP($D7040,reference!$G$1:$H$25,2,FALSE)</f>
        <v>Pertanian lahan kering  campur semak / kebun campur</v>
      </c>
      <c r="J7040" t="str">
        <f>VLOOKUP($E7040,reference!$G$1:$H$25,2,FALSE)</f>
        <v>Pertanian lahan kering  campur semak / kebun campur</v>
      </c>
      <c r="K7040" t="str">
        <f t="shared" si="109"/>
        <v>Non Irigasi</v>
      </c>
      <c r="L7040" t="s">
        <v>327</v>
      </c>
    </row>
    <row r="7041" spans="1:12" x14ac:dyDescent="0.25">
      <c r="A7041" s="1">
        <v>7040</v>
      </c>
      <c r="B7041" s="3">
        <v>3</v>
      </c>
      <c r="C7041" s="1">
        <v>6</v>
      </c>
      <c r="D7041" s="1">
        <v>1</v>
      </c>
      <c r="E7041" s="1">
        <v>13</v>
      </c>
      <c r="F7041" s="1">
        <v>0</v>
      </c>
      <c r="G7041">
        <f>VLOOKUP(C7041,reference!$A$1:$E$310,5,FALSE)</f>
        <v>5301072</v>
      </c>
      <c r="H7041" t="str">
        <f>VLOOKUP(C7041,reference!$A$1:$E$310,4,FALSE)</f>
        <v>TANA RIGHU</v>
      </c>
      <c r="I7041" t="str">
        <f>VLOOKUP($D7041,reference!$G$1:$H$25,2,FALSE)</f>
        <v>Hutan lahan kering primer</v>
      </c>
      <c r="J7041" t="str">
        <f>VLOOKUP($E7041,reference!$G$1:$H$25,2,FALSE)</f>
        <v>Pertanian lahan kering  campur semak / kebun campur</v>
      </c>
      <c r="K7041" t="str">
        <f t="shared" si="109"/>
        <v>Non Irigasi</v>
      </c>
      <c r="L7041" t="s">
        <v>328</v>
      </c>
    </row>
    <row r="7042" spans="1:12" x14ac:dyDescent="0.25">
      <c r="A7042" s="1">
        <v>7041</v>
      </c>
      <c r="B7042" s="3">
        <v>880</v>
      </c>
      <c r="C7042" s="1">
        <v>56</v>
      </c>
      <c r="D7042" s="1">
        <v>9</v>
      </c>
      <c r="E7042" s="1">
        <v>11</v>
      </c>
      <c r="F7042" s="1">
        <v>0</v>
      </c>
      <c r="G7042">
        <f>VLOOKUP(C7042,reference!$A$1:$E$310,5,FALSE)</f>
        <v>5304013</v>
      </c>
      <c r="H7042" t="str">
        <f>VLOOKUP(C7042,reference!$A$1:$E$310,4,FALSE)</f>
        <v>NUNBENA</v>
      </c>
      <c r="I7042" t="str">
        <f>VLOOKUP($D7042,reference!$G$1:$H$25,2,FALSE)</f>
        <v>Semak belukar</v>
      </c>
      <c r="J7042" t="str">
        <f>VLOOKUP($E7042,reference!$G$1:$H$25,2,FALSE)</f>
        <v>Savanna / Padang rumput</v>
      </c>
      <c r="K7042" t="str">
        <f t="shared" si="109"/>
        <v>Non Irigasi</v>
      </c>
      <c r="L7042" t="s">
        <v>327</v>
      </c>
    </row>
    <row r="7043" spans="1:12" x14ac:dyDescent="0.25">
      <c r="A7043" s="1">
        <v>7042</v>
      </c>
      <c r="B7043" s="3">
        <v>1</v>
      </c>
      <c r="C7043" s="1">
        <v>90</v>
      </c>
      <c r="D7043" s="1">
        <v>18</v>
      </c>
      <c r="E7043" s="1">
        <v>11</v>
      </c>
      <c r="F7043" s="1">
        <v>0</v>
      </c>
      <c r="G7043">
        <f>VLOOKUP(C7043,reference!$A$1:$E$310,5,FALSE)</f>
        <v>5305021</v>
      </c>
      <c r="H7043" t="str">
        <f>VLOOKUP(C7043,reference!$A$1:$E$310,4,FALSE)</f>
        <v>NOEMUTI</v>
      </c>
      <c r="I7043" t="str">
        <f>VLOOKUP($D7043,reference!$G$1:$H$25,2,FALSE)</f>
        <v>Lahan terbuka</v>
      </c>
      <c r="J7043" t="str">
        <f>VLOOKUP($E7043,reference!$G$1:$H$25,2,FALSE)</f>
        <v>Savanna / Padang rumput</v>
      </c>
      <c r="K7043" t="str">
        <f t="shared" ref="K7043:K7106" si="110">IF(F7043=0,"Non Irigasi","Buffer Irigasi")</f>
        <v>Non Irigasi</v>
      </c>
      <c r="L7043" t="s">
        <v>327</v>
      </c>
    </row>
    <row r="7044" spans="1:12" x14ac:dyDescent="0.25">
      <c r="A7044" s="1">
        <v>7043</v>
      </c>
      <c r="B7044" s="3">
        <v>2</v>
      </c>
      <c r="C7044" s="1">
        <v>91</v>
      </c>
      <c r="D7044" s="1">
        <v>18</v>
      </c>
      <c r="E7044" s="1">
        <v>11</v>
      </c>
      <c r="F7044" s="1">
        <v>0</v>
      </c>
      <c r="G7044">
        <f>VLOOKUP(C7044,reference!$A$1:$E$310,5,FALSE)</f>
        <v>5305022</v>
      </c>
      <c r="H7044" t="str">
        <f>VLOOKUP(C7044,reference!$A$1:$E$310,4,FALSE)</f>
        <v>BIKOMI SELATAN</v>
      </c>
      <c r="I7044" t="str">
        <f>VLOOKUP($D7044,reference!$G$1:$H$25,2,FALSE)</f>
        <v>Lahan terbuka</v>
      </c>
      <c r="J7044" t="str">
        <f>VLOOKUP($E7044,reference!$G$1:$H$25,2,FALSE)</f>
        <v>Savanna / Padang rumput</v>
      </c>
      <c r="K7044" t="str">
        <f t="shared" si="110"/>
        <v>Non Irigasi</v>
      </c>
      <c r="L7044" t="s">
        <v>327</v>
      </c>
    </row>
    <row r="7045" spans="1:12" x14ac:dyDescent="0.25">
      <c r="A7045" s="1">
        <v>7044</v>
      </c>
      <c r="B7045" s="3">
        <v>2</v>
      </c>
      <c r="C7045" s="1">
        <v>91</v>
      </c>
      <c r="D7045" s="1">
        <v>14</v>
      </c>
      <c r="E7045" s="1">
        <v>12</v>
      </c>
      <c r="F7045" s="1">
        <v>0</v>
      </c>
      <c r="G7045">
        <f>VLOOKUP(C7045,reference!$A$1:$E$310,5,FALSE)</f>
        <v>5305022</v>
      </c>
      <c r="H7045" t="str">
        <f>VLOOKUP(C7045,reference!$A$1:$E$310,4,FALSE)</f>
        <v>BIKOMI SELATAN</v>
      </c>
      <c r="I7045" t="str">
        <f>VLOOKUP($D7045,reference!$G$1:$H$25,2,FALSE)</f>
        <v>Sawah</v>
      </c>
      <c r="J7045" t="str">
        <f>VLOOKUP($E7045,reference!$G$1:$H$25,2,FALSE)</f>
        <v>Pertanian lahan kering</v>
      </c>
      <c r="K7045" t="str">
        <f t="shared" si="110"/>
        <v>Non Irigasi</v>
      </c>
      <c r="L7045" t="s">
        <v>327</v>
      </c>
    </row>
    <row r="7046" spans="1:12" x14ac:dyDescent="0.25">
      <c r="A7046" s="1">
        <v>7045</v>
      </c>
      <c r="B7046" s="3">
        <v>80</v>
      </c>
      <c r="C7046" s="1">
        <v>91</v>
      </c>
      <c r="D7046" s="1">
        <v>14</v>
      </c>
      <c r="E7046" s="1">
        <v>14</v>
      </c>
      <c r="F7046" s="1">
        <v>0</v>
      </c>
      <c r="G7046">
        <f>VLOOKUP(C7046,reference!$A$1:$E$310,5,FALSE)</f>
        <v>5305022</v>
      </c>
      <c r="H7046" t="str">
        <f>VLOOKUP(C7046,reference!$A$1:$E$310,4,FALSE)</f>
        <v>BIKOMI SELATAN</v>
      </c>
      <c r="I7046" t="str">
        <f>VLOOKUP($D7046,reference!$G$1:$H$25,2,FALSE)</f>
        <v>Sawah</v>
      </c>
      <c r="J7046" t="str">
        <f>VLOOKUP($E7046,reference!$G$1:$H$25,2,FALSE)</f>
        <v>Sawah</v>
      </c>
      <c r="K7046" t="str">
        <f t="shared" si="110"/>
        <v>Non Irigasi</v>
      </c>
      <c r="L7046" t="s">
        <v>327</v>
      </c>
    </row>
    <row r="7047" spans="1:12" x14ac:dyDescent="0.25">
      <c r="A7047" s="1">
        <v>7046</v>
      </c>
      <c r="B7047" s="3">
        <v>247</v>
      </c>
      <c r="C7047" s="1">
        <v>91</v>
      </c>
      <c r="D7047" s="1">
        <v>18</v>
      </c>
      <c r="E7047" s="1">
        <v>14</v>
      </c>
      <c r="F7047" s="1">
        <v>0</v>
      </c>
      <c r="G7047">
        <f>VLOOKUP(C7047,reference!$A$1:$E$310,5,FALSE)</f>
        <v>5305022</v>
      </c>
      <c r="H7047" t="str">
        <f>VLOOKUP(C7047,reference!$A$1:$E$310,4,FALSE)</f>
        <v>BIKOMI SELATAN</v>
      </c>
      <c r="I7047" t="str">
        <f>VLOOKUP($D7047,reference!$G$1:$H$25,2,FALSE)</f>
        <v>Lahan terbuka</v>
      </c>
      <c r="J7047" t="str">
        <f>VLOOKUP($E7047,reference!$G$1:$H$25,2,FALSE)</f>
        <v>Sawah</v>
      </c>
      <c r="K7047" t="str">
        <f t="shared" si="110"/>
        <v>Non Irigasi</v>
      </c>
      <c r="L7047" t="s">
        <v>327</v>
      </c>
    </row>
    <row r="7048" spans="1:12" x14ac:dyDescent="0.25">
      <c r="A7048" s="1">
        <v>7047</v>
      </c>
      <c r="B7048" s="3">
        <v>269</v>
      </c>
      <c r="C7048" s="1">
        <v>90</v>
      </c>
      <c r="D7048" s="1">
        <v>18</v>
      </c>
      <c r="E7048" s="1">
        <v>20</v>
      </c>
      <c r="F7048" s="1">
        <v>0</v>
      </c>
      <c r="G7048">
        <f>VLOOKUP(C7048,reference!$A$1:$E$310,5,FALSE)</f>
        <v>5305021</v>
      </c>
      <c r="H7048" t="str">
        <f>VLOOKUP(C7048,reference!$A$1:$E$310,4,FALSE)</f>
        <v>NOEMUTI</v>
      </c>
      <c r="I7048" t="str">
        <f>VLOOKUP($D7048,reference!$G$1:$H$25,2,FALSE)</f>
        <v>Lahan terbuka</v>
      </c>
      <c r="J7048" t="str">
        <f>VLOOKUP($E7048,reference!$G$1:$H$25,2,FALSE)</f>
        <v>Tubuh air</v>
      </c>
      <c r="K7048" t="str">
        <f t="shared" si="110"/>
        <v>Non Irigasi</v>
      </c>
      <c r="L7048" t="s">
        <v>327</v>
      </c>
    </row>
    <row r="7049" spans="1:12" x14ac:dyDescent="0.25">
      <c r="A7049" s="1">
        <v>7048</v>
      </c>
      <c r="B7049" s="3">
        <v>9</v>
      </c>
      <c r="C7049" s="1">
        <v>296</v>
      </c>
      <c r="D7049" s="1">
        <v>13</v>
      </c>
      <c r="E7049" s="1">
        <v>20</v>
      </c>
      <c r="F7049" s="1">
        <v>0</v>
      </c>
      <c r="G7049">
        <f>VLOOKUP(C7049,reference!$A$1:$E$310,5,FALSE)</f>
        <v>5321050</v>
      </c>
      <c r="H7049" t="str">
        <f>VLOOKUP(C7049,reference!$A$1:$E$310,4,FALSE)</f>
        <v>IO KUFEU</v>
      </c>
      <c r="I7049" t="str">
        <f>VLOOKUP($D7049,reference!$G$1:$H$25,2,FALSE)</f>
        <v>Pertanian lahan kering  campur semak / kebun campur</v>
      </c>
      <c r="J7049" t="str">
        <f>VLOOKUP($E7049,reference!$G$1:$H$25,2,FALSE)</f>
        <v>Tubuh air</v>
      </c>
      <c r="K7049" t="str">
        <f t="shared" si="110"/>
        <v>Non Irigasi</v>
      </c>
      <c r="L7049" t="s">
        <v>327</v>
      </c>
    </row>
    <row r="7050" spans="1:12" x14ac:dyDescent="0.25">
      <c r="A7050" s="1">
        <v>7049</v>
      </c>
      <c r="B7050" s="3">
        <v>6</v>
      </c>
      <c r="C7050" s="1">
        <v>298</v>
      </c>
      <c r="D7050" s="1">
        <v>14</v>
      </c>
      <c r="E7050" s="1">
        <v>5</v>
      </c>
      <c r="F7050" s="1">
        <v>0</v>
      </c>
      <c r="G7050">
        <f>VLOOKUP(C7050,reference!$A$1:$E$310,5,FALSE)</f>
        <v>5321070</v>
      </c>
      <c r="H7050" t="str">
        <f>VLOOKUP(C7050,reference!$A$1:$E$310,4,FALSE)</f>
        <v>MALAKA TENGAH</v>
      </c>
      <c r="I7050" t="str">
        <f>VLOOKUP($D7050,reference!$G$1:$H$25,2,FALSE)</f>
        <v>Sawah</v>
      </c>
      <c r="J7050" t="str">
        <f>VLOOKUP($E7050,reference!$G$1:$H$25,2,FALSE)</f>
        <v>Hutan mangrove primer</v>
      </c>
      <c r="K7050" t="str">
        <f t="shared" si="110"/>
        <v>Non Irigasi</v>
      </c>
      <c r="L7050" t="s">
        <v>327</v>
      </c>
    </row>
    <row r="7051" spans="1:12" x14ac:dyDescent="0.25">
      <c r="A7051" s="1">
        <v>7050</v>
      </c>
      <c r="B7051" s="3">
        <v>292</v>
      </c>
      <c r="C7051" s="1">
        <v>263</v>
      </c>
      <c r="D7051" s="1">
        <v>2</v>
      </c>
      <c r="E7051" s="1">
        <v>16</v>
      </c>
      <c r="F7051" s="1">
        <v>0</v>
      </c>
      <c r="G7051">
        <f>VLOOKUP(C7051,reference!$A$1:$E$310,5,FALSE)</f>
        <v>5317040</v>
      </c>
      <c r="H7051" t="str">
        <f>VLOOKUP(C7051,reference!$A$1:$E$310,4,FALSE)</f>
        <v>WEWEWA SELATAN</v>
      </c>
      <c r="I7051" t="str">
        <f>VLOOKUP($D7051,reference!$G$1:$H$25,2,FALSE)</f>
        <v>Hutan lahan kering sekunder / bekas tebangan</v>
      </c>
      <c r="J7051" t="str">
        <f>VLOOKUP($E7051,reference!$G$1:$H$25,2,FALSE)</f>
        <v>Pemukiman</v>
      </c>
      <c r="K7051" t="str">
        <f t="shared" si="110"/>
        <v>Non Irigasi</v>
      </c>
      <c r="L7051" t="s">
        <v>328</v>
      </c>
    </row>
    <row r="7052" spans="1:12" x14ac:dyDescent="0.25">
      <c r="A7052" s="1">
        <v>7051</v>
      </c>
      <c r="B7052" s="3">
        <v>1999</v>
      </c>
      <c r="C7052" s="1">
        <v>265</v>
      </c>
      <c r="D7052" s="1">
        <v>13</v>
      </c>
      <c r="E7052" s="1">
        <v>2</v>
      </c>
      <c r="F7052" s="1">
        <v>0</v>
      </c>
      <c r="G7052">
        <f>VLOOKUP(C7052,reference!$A$1:$E$310,5,FALSE)</f>
        <v>5317060</v>
      </c>
      <c r="H7052" t="str">
        <f>VLOOKUP(C7052,reference!$A$1:$E$310,4,FALSE)</f>
        <v>WEWEWA TIMUR</v>
      </c>
      <c r="I7052" t="str">
        <f>VLOOKUP($D7052,reference!$G$1:$H$25,2,FALSE)</f>
        <v>Pertanian lahan kering  campur semak / kebun campur</v>
      </c>
      <c r="J7052" t="str">
        <f>VLOOKUP($E7052,reference!$G$1:$H$25,2,FALSE)</f>
        <v>Hutan lahan kering sekunder / bekas tebangan</v>
      </c>
      <c r="K7052" t="str">
        <f t="shared" si="110"/>
        <v>Non Irigasi</v>
      </c>
      <c r="L7052" t="s">
        <v>327</v>
      </c>
    </row>
    <row r="7053" spans="1:12" x14ac:dyDescent="0.25">
      <c r="A7053" s="1">
        <v>7052</v>
      </c>
      <c r="B7053" s="3">
        <v>140</v>
      </c>
      <c r="C7053" s="1">
        <v>6</v>
      </c>
      <c r="D7053" s="1">
        <v>2</v>
      </c>
      <c r="E7053" s="1">
        <v>1</v>
      </c>
      <c r="F7053" s="1">
        <v>0</v>
      </c>
      <c r="G7053">
        <f>VLOOKUP(C7053,reference!$A$1:$E$310,5,FALSE)</f>
        <v>5301072</v>
      </c>
      <c r="H7053" t="str">
        <f>VLOOKUP(C7053,reference!$A$1:$E$310,4,FALSE)</f>
        <v>TANA RIGHU</v>
      </c>
      <c r="I7053" t="str">
        <f>VLOOKUP($D7053,reference!$G$1:$H$25,2,FALSE)</f>
        <v>Hutan lahan kering sekunder / bekas tebangan</v>
      </c>
      <c r="J7053" t="str">
        <f>VLOOKUP($E7053,reference!$G$1:$H$25,2,FALSE)</f>
        <v>Hutan lahan kering primer</v>
      </c>
      <c r="K7053" t="str">
        <f t="shared" si="110"/>
        <v>Non Irigasi</v>
      </c>
      <c r="L7053" t="s">
        <v>327</v>
      </c>
    </row>
    <row r="7054" spans="1:12" x14ac:dyDescent="0.25">
      <c r="A7054" s="1">
        <v>7053</v>
      </c>
      <c r="B7054" s="3">
        <v>192</v>
      </c>
      <c r="C7054" s="1">
        <v>6</v>
      </c>
      <c r="D7054" s="1">
        <v>1</v>
      </c>
      <c r="E7054" s="1">
        <v>1</v>
      </c>
      <c r="F7054" s="1">
        <v>0</v>
      </c>
      <c r="G7054">
        <f>VLOOKUP(C7054,reference!$A$1:$E$310,5,FALSE)</f>
        <v>5301072</v>
      </c>
      <c r="H7054" t="str">
        <f>VLOOKUP(C7054,reference!$A$1:$E$310,4,FALSE)</f>
        <v>TANA RIGHU</v>
      </c>
      <c r="I7054" t="str">
        <f>VLOOKUP($D7054,reference!$G$1:$H$25,2,FALSE)</f>
        <v>Hutan lahan kering primer</v>
      </c>
      <c r="J7054" t="str">
        <f>VLOOKUP($E7054,reference!$G$1:$H$25,2,FALSE)</f>
        <v>Hutan lahan kering primer</v>
      </c>
      <c r="K7054" t="str">
        <f t="shared" si="110"/>
        <v>Non Irigasi</v>
      </c>
      <c r="L7054" t="s">
        <v>327</v>
      </c>
    </row>
    <row r="7055" spans="1:12" x14ac:dyDescent="0.25">
      <c r="A7055" s="1">
        <v>7054</v>
      </c>
      <c r="B7055" s="3">
        <v>103</v>
      </c>
      <c r="C7055" s="1">
        <v>254</v>
      </c>
      <c r="D7055" s="1">
        <v>1</v>
      </c>
      <c r="E7055" s="1">
        <v>14</v>
      </c>
      <c r="F7055" s="1">
        <v>0</v>
      </c>
      <c r="G7055">
        <f>VLOOKUP(C7055,reference!$A$1:$E$310,5,FALSE)</f>
        <v>5316010</v>
      </c>
      <c r="H7055" t="str">
        <f>VLOOKUP(C7055,reference!$A$1:$E$310,4,FALSE)</f>
        <v>KATIKUTANA</v>
      </c>
      <c r="I7055" t="str">
        <f>VLOOKUP($D7055,reference!$G$1:$H$25,2,FALSE)</f>
        <v>Hutan lahan kering primer</v>
      </c>
      <c r="J7055" t="str">
        <f>VLOOKUP($E7055,reference!$G$1:$H$25,2,FALSE)</f>
        <v>Sawah</v>
      </c>
      <c r="K7055" t="str">
        <f t="shared" si="110"/>
        <v>Non Irigasi</v>
      </c>
      <c r="L7055" t="s">
        <v>328</v>
      </c>
    </row>
    <row r="7056" spans="1:12" x14ac:dyDescent="0.25">
      <c r="A7056" s="1">
        <v>7055</v>
      </c>
      <c r="B7056" s="3">
        <v>256</v>
      </c>
      <c r="C7056" s="1">
        <v>55</v>
      </c>
      <c r="D7056" s="1">
        <v>2</v>
      </c>
      <c r="E7056" s="1">
        <v>12</v>
      </c>
      <c r="F7056" s="1">
        <v>0</v>
      </c>
      <c r="G7056">
        <f>VLOOKUP(C7056,reference!$A$1:$E$310,5,FALSE)</f>
        <v>5304012</v>
      </c>
      <c r="H7056" t="str">
        <f>VLOOKUP(C7056,reference!$A$1:$E$310,4,FALSE)</f>
        <v>TOBU</v>
      </c>
      <c r="I7056" t="str">
        <f>VLOOKUP($D7056,reference!$G$1:$H$25,2,FALSE)</f>
        <v>Hutan lahan kering sekunder / bekas tebangan</v>
      </c>
      <c r="J7056" t="str">
        <f>VLOOKUP($E7056,reference!$G$1:$H$25,2,FALSE)</f>
        <v>Pertanian lahan kering</v>
      </c>
      <c r="K7056" t="str">
        <f t="shared" si="110"/>
        <v>Non Irigasi</v>
      </c>
      <c r="L7056" t="s">
        <v>328</v>
      </c>
    </row>
    <row r="7057" spans="1:12" x14ac:dyDescent="0.25">
      <c r="A7057" s="1">
        <v>7056</v>
      </c>
      <c r="B7057" s="3">
        <v>11</v>
      </c>
      <c r="C7057" s="1">
        <v>91</v>
      </c>
      <c r="D7057" s="1">
        <v>18</v>
      </c>
      <c r="E7057" s="1">
        <v>16</v>
      </c>
      <c r="F7057" s="1">
        <v>0</v>
      </c>
      <c r="G7057">
        <f>VLOOKUP(C7057,reference!$A$1:$E$310,5,FALSE)</f>
        <v>5305022</v>
      </c>
      <c r="H7057" t="str">
        <f>VLOOKUP(C7057,reference!$A$1:$E$310,4,FALSE)</f>
        <v>BIKOMI SELATAN</v>
      </c>
      <c r="I7057" t="str">
        <f>VLOOKUP($D7057,reference!$G$1:$H$25,2,FALSE)</f>
        <v>Lahan terbuka</v>
      </c>
      <c r="J7057" t="str">
        <f>VLOOKUP($E7057,reference!$G$1:$H$25,2,FALSE)</f>
        <v>Pemukiman</v>
      </c>
      <c r="K7057" t="str">
        <f t="shared" si="110"/>
        <v>Non Irigasi</v>
      </c>
      <c r="L7057" t="s">
        <v>327</v>
      </c>
    </row>
    <row r="7058" spans="1:12" x14ac:dyDescent="0.25">
      <c r="A7058" s="1">
        <v>7057</v>
      </c>
      <c r="B7058" s="3">
        <v>95</v>
      </c>
      <c r="C7058" s="1">
        <v>90</v>
      </c>
      <c r="D7058" s="1">
        <v>2</v>
      </c>
      <c r="E7058" s="1">
        <v>20</v>
      </c>
      <c r="F7058" s="1">
        <v>0</v>
      </c>
      <c r="G7058">
        <f>VLOOKUP(C7058,reference!$A$1:$E$310,5,FALSE)</f>
        <v>5305021</v>
      </c>
      <c r="H7058" t="str">
        <f>VLOOKUP(C7058,reference!$A$1:$E$310,4,FALSE)</f>
        <v>NOEMUTI</v>
      </c>
      <c r="I7058" t="str">
        <f>VLOOKUP($D7058,reference!$G$1:$H$25,2,FALSE)</f>
        <v>Hutan lahan kering sekunder / bekas tebangan</v>
      </c>
      <c r="J7058" t="str">
        <f>VLOOKUP($E7058,reference!$G$1:$H$25,2,FALSE)</f>
        <v>Tubuh air</v>
      </c>
      <c r="K7058" t="str">
        <f t="shared" si="110"/>
        <v>Non Irigasi</v>
      </c>
      <c r="L7058" t="s">
        <v>328</v>
      </c>
    </row>
    <row r="7059" spans="1:12" x14ac:dyDescent="0.25">
      <c r="A7059" s="1">
        <v>7058</v>
      </c>
      <c r="B7059" s="3">
        <v>69</v>
      </c>
      <c r="C7059" s="1">
        <v>298</v>
      </c>
      <c r="D7059" s="1">
        <v>5</v>
      </c>
      <c r="E7059" s="1">
        <v>14</v>
      </c>
      <c r="F7059" s="1">
        <v>0</v>
      </c>
      <c r="G7059">
        <f>VLOOKUP(C7059,reference!$A$1:$E$310,5,FALSE)</f>
        <v>5321070</v>
      </c>
      <c r="H7059" t="str">
        <f>VLOOKUP(C7059,reference!$A$1:$E$310,4,FALSE)</f>
        <v>MALAKA TENGAH</v>
      </c>
      <c r="I7059" t="str">
        <f>VLOOKUP($D7059,reference!$G$1:$H$25,2,FALSE)</f>
        <v>Hutan mangrove primer</v>
      </c>
      <c r="J7059" t="str">
        <f>VLOOKUP($E7059,reference!$G$1:$H$25,2,FALSE)</f>
        <v>Sawah</v>
      </c>
      <c r="K7059" t="str">
        <f t="shared" si="110"/>
        <v>Non Irigasi</v>
      </c>
      <c r="L7059" t="s">
        <v>328</v>
      </c>
    </row>
    <row r="7060" spans="1:12" x14ac:dyDescent="0.25">
      <c r="A7060" s="1">
        <v>7059</v>
      </c>
      <c r="B7060" s="3">
        <v>3030</v>
      </c>
      <c r="C7060" s="1">
        <v>265</v>
      </c>
      <c r="D7060" s="1">
        <v>13</v>
      </c>
      <c r="E7060" s="1">
        <v>13</v>
      </c>
      <c r="F7060" s="1">
        <v>0</v>
      </c>
      <c r="G7060">
        <f>VLOOKUP(C7060,reference!$A$1:$E$310,5,FALSE)</f>
        <v>5317060</v>
      </c>
      <c r="H7060" t="str">
        <f>VLOOKUP(C7060,reference!$A$1:$E$310,4,FALSE)</f>
        <v>WEWEWA TIMUR</v>
      </c>
      <c r="I7060" t="str">
        <f>VLOOKUP($D7060,reference!$G$1:$H$25,2,FALSE)</f>
        <v>Pertanian lahan kering  campur semak / kebun campur</v>
      </c>
      <c r="J7060" t="str">
        <f>VLOOKUP($E7060,reference!$G$1:$H$25,2,FALSE)</f>
        <v>Pertanian lahan kering  campur semak / kebun campur</v>
      </c>
      <c r="K7060" t="str">
        <f t="shared" si="110"/>
        <v>Non Irigasi</v>
      </c>
      <c r="L7060" t="s">
        <v>327</v>
      </c>
    </row>
    <row r="7061" spans="1:12" x14ac:dyDescent="0.25">
      <c r="A7061" s="1">
        <v>7060</v>
      </c>
      <c r="B7061" s="3">
        <v>285</v>
      </c>
      <c r="C7061" s="1">
        <v>4</v>
      </c>
      <c r="D7061" s="1">
        <v>13</v>
      </c>
      <c r="E7061" s="1">
        <v>1</v>
      </c>
      <c r="F7061" s="1">
        <v>0</v>
      </c>
      <c r="G7061">
        <f>VLOOKUP(C7061,reference!$A$1:$E$310,5,FALSE)</f>
        <v>5301050</v>
      </c>
      <c r="H7061" t="str">
        <f>VLOOKUP(C7061,reference!$A$1:$E$310,4,FALSE)</f>
        <v>LOLI</v>
      </c>
      <c r="I7061" t="str">
        <f>VLOOKUP($D7061,reference!$G$1:$H$25,2,FALSE)</f>
        <v>Pertanian lahan kering  campur semak / kebun campur</v>
      </c>
      <c r="J7061" t="str">
        <f>VLOOKUP($E7061,reference!$G$1:$H$25,2,FALSE)</f>
        <v>Hutan lahan kering primer</v>
      </c>
      <c r="K7061" t="str">
        <f t="shared" si="110"/>
        <v>Non Irigasi</v>
      </c>
      <c r="L7061" t="s">
        <v>327</v>
      </c>
    </row>
    <row r="7062" spans="1:12" x14ac:dyDescent="0.25">
      <c r="A7062" s="1">
        <v>7061</v>
      </c>
      <c r="B7062" s="3">
        <v>5</v>
      </c>
      <c r="C7062" s="1">
        <v>254</v>
      </c>
      <c r="D7062" s="1">
        <v>13</v>
      </c>
      <c r="E7062" s="1">
        <v>2</v>
      </c>
      <c r="F7062" s="1">
        <v>0</v>
      </c>
      <c r="G7062">
        <f>VLOOKUP(C7062,reference!$A$1:$E$310,5,FALSE)</f>
        <v>5316010</v>
      </c>
      <c r="H7062" t="str">
        <f>VLOOKUP(C7062,reference!$A$1:$E$310,4,FALSE)</f>
        <v>KATIKUTANA</v>
      </c>
      <c r="I7062" t="str">
        <f>VLOOKUP($D7062,reference!$G$1:$H$25,2,FALSE)</f>
        <v>Pertanian lahan kering  campur semak / kebun campur</v>
      </c>
      <c r="J7062" t="str">
        <f>VLOOKUP($E7062,reference!$G$1:$H$25,2,FALSE)</f>
        <v>Hutan lahan kering sekunder / bekas tebangan</v>
      </c>
      <c r="K7062" t="str">
        <f t="shared" si="110"/>
        <v>Non Irigasi</v>
      </c>
      <c r="L7062" t="s">
        <v>327</v>
      </c>
    </row>
    <row r="7063" spans="1:12" x14ac:dyDescent="0.25">
      <c r="A7063" s="1">
        <v>7062</v>
      </c>
      <c r="B7063" s="3">
        <v>66</v>
      </c>
      <c r="C7063" s="1">
        <v>54</v>
      </c>
      <c r="D7063" s="1">
        <v>1</v>
      </c>
      <c r="E7063" s="1">
        <v>11</v>
      </c>
      <c r="F7063" s="1">
        <v>0</v>
      </c>
      <c r="G7063">
        <f>VLOOKUP(C7063,reference!$A$1:$E$310,5,FALSE)</f>
        <v>5304011</v>
      </c>
      <c r="H7063" t="str">
        <f>VLOOKUP(C7063,reference!$A$1:$E$310,4,FALSE)</f>
        <v>FATUMNASI</v>
      </c>
      <c r="I7063" t="str">
        <f>VLOOKUP($D7063,reference!$G$1:$H$25,2,FALSE)</f>
        <v>Hutan lahan kering primer</v>
      </c>
      <c r="J7063" t="str">
        <f>VLOOKUP($E7063,reference!$G$1:$H$25,2,FALSE)</f>
        <v>Savanna / Padang rumput</v>
      </c>
      <c r="K7063" t="str">
        <f t="shared" si="110"/>
        <v>Non Irigasi</v>
      </c>
      <c r="L7063" t="s">
        <v>328</v>
      </c>
    </row>
    <row r="7064" spans="1:12" x14ac:dyDescent="0.25">
      <c r="A7064" s="1">
        <v>7063</v>
      </c>
      <c r="B7064" s="3">
        <v>805</v>
      </c>
      <c r="C7064" s="1">
        <v>55</v>
      </c>
      <c r="D7064" s="1">
        <v>2</v>
      </c>
      <c r="E7064" s="1">
        <v>2</v>
      </c>
      <c r="F7064" s="1">
        <v>0</v>
      </c>
      <c r="G7064">
        <f>VLOOKUP(C7064,reference!$A$1:$E$310,5,FALSE)</f>
        <v>5304012</v>
      </c>
      <c r="H7064" t="str">
        <f>VLOOKUP(C7064,reference!$A$1:$E$310,4,FALSE)</f>
        <v>TOBU</v>
      </c>
      <c r="I7064" t="str">
        <f>VLOOKUP($D7064,reference!$G$1:$H$25,2,FALSE)</f>
        <v>Hutan lahan kering sekunder / bekas tebangan</v>
      </c>
      <c r="J7064" t="str">
        <f>VLOOKUP($E7064,reference!$G$1:$H$25,2,FALSE)</f>
        <v>Hutan lahan kering sekunder / bekas tebangan</v>
      </c>
      <c r="K7064" t="str">
        <f t="shared" si="110"/>
        <v>Non Irigasi</v>
      </c>
      <c r="L7064" t="s">
        <v>327</v>
      </c>
    </row>
    <row r="7065" spans="1:12" x14ac:dyDescent="0.25">
      <c r="A7065" s="1">
        <v>7064</v>
      </c>
      <c r="B7065" s="3">
        <v>172</v>
      </c>
      <c r="C7065" s="1">
        <v>90</v>
      </c>
      <c r="D7065" s="1">
        <v>18</v>
      </c>
      <c r="E7065" s="1">
        <v>14</v>
      </c>
      <c r="F7065" s="1">
        <v>0</v>
      </c>
      <c r="G7065">
        <f>VLOOKUP(C7065,reference!$A$1:$E$310,5,FALSE)</f>
        <v>5305021</v>
      </c>
      <c r="H7065" t="str">
        <f>VLOOKUP(C7065,reference!$A$1:$E$310,4,FALSE)</f>
        <v>NOEMUTI</v>
      </c>
      <c r="I7065" t="str">
        <f>VLOOKUP($D7065,reference!$G$1:$H$25,2,FALSE)</f>
        <v>Lahan terbuka</v>
      </c>
      <c r="J7065" t="str">
        <f>VLOOKUP($E7065,reference!$G$1:$H$25,2,FALSE)</f>
        <v>Sawah</v>
      </c>
      <c r="K7065" t="str">
        <f t="shared" si="110"/>
        <v>Non Irigasi</v>
      </c>
      <c r="L7065" t="s">
        <v>327</v>
      </c>
    </row>
    <row r="7066" spans="1:12" x14ac:dyDescent="0.25">
      <c r="A7066" s="1">
        <v>7065</v>
      </c>
      <c r="B7066" s="3">
        <v>727</v>
      </c>
      <c r="C7066" s="1">
        <v>90</v>
      </c>
      <c r="D7066" s="1">
        <v>2</v>
      </c>
      <c r="E7066" s="1">
        <v>16</v>
      </c>
      <c r="F7066" s="1">
        <v>0</v>
      </c>
      <c r="G7066">
        <f>VLOOKUP(C7066,reference!$A$1:$E$310,5,FALSE)</f>
        <v>5305021</v>
      </c>
      <c r="H7066" t="str">
        <f>VLOOKUP(C7066,reference!$A$1:$E$310,4,FALSE)</f>
        <v>NOEMUTI</v>
      </c>
      <c r="I7066" t="str">
        <f>VLOOKUP($D7066,reference!$G$1:$H$25,2,FALSE)</f>
        <v>Hutan lahan kering sekunder / bekas tebangan</v>
      </c>
      <c r="J7066" t="str">
        <f>VLOOKUP($E7066,reference!$G$1:$H$25,2,FALSE)</f>
        <v>Pemukiman</v>
      </c>
      <c r="K7066" t="str">
        <f t="shared" si="110"/>
        <v>Non Irigasi</v>
      </c>
      <c r="L7066" t="s">
        <v>328</v>
      </c>
    </row>
    <row r="7067" spans="1:12" x14ac:dyDescent="0.25">
      <c r="A7067" s="1">
        <v>7066</v>
      </c>
      <c r="B7067" s="3">
        <v>1391</v>
      </c>
      <c r="C7067" s="1">
        <v>56</v>
      </c>
      <c r="D7067" s="1">
        <v>9</v>
      </c>
      <c r="E7067" s="1">
        <v>2</v>
      </c>
      <c r="F7067" s="1">
        <v>0</v>
      </c>
      <c r="G7067">
        <f>VLOOKUP(C7067,reference!$A$1:$E$310,5,FALSE)</f>
        <v>5304013</v>
      </c>
      <c r="H7067" t="str">
        <f>VLOOKUP(C7067,reference!$A$1:$E$310,4,FALSE)</f>
        <v>NUNBENA</v>
      </c>
      <c r="I7067" t="str">
        <f>VLOOKUP($D7067,reference!$G$1:$H$25,2,FALSE)</f>
        <v>Semak belukar</v>
      </c>
      <c r="J7067" t="str">
        <f>VLOOKUP($E7067,reference!$G$1:$H$25,2,FALSE)</f>
        <v>Hutan lahan kering sekunder / bekas tebangan</v>
      </c>
      <c r="K7067" t="str">
        <f t="shared" si="110"/>
        <v>Non Irigasi</v>
      </c>
      <c r="L7067" t="s">
        <v>327</v>
      </c>
    </row>
    <row r="7068" spans="1:12" x14ac:dyDescent="0.25">
      <c r="A7068" s="1">
        <v>7067</v>
      </c>
      <c r="B7068" s="3">
        <v>482</v>
      </c>
      <c r="C7068" s="1">
        <v>90</v>
      </c>
      <c r="D7068" s="1">
        <v>2</v>
      </c>
      <c r="E7068" s="1">
        <v>14</v>
      </c>
      <c r="F7068" s="1">
        <v>0</v>
      </c>
      <c r="G7068">
        <f>VLOOKUP(C7068,reference!$A$1:$E$310,5,FALSE)</f>
        <v>5305021</v>
      </c>
      <c r="H7068" t="str">
        <f>VLOOKUP(C7068,reference!$A$1:$E$310,4,FALSE)</f>
        <v>NOEMUTI</v>
      </c>
      <c r="I7068" t="str">
        <f>VLOOKUP($D7068,reference!$G$1:$H$25,2,FALSE)</f>
        <v>Hutan lahan kering sekunder / bekas tebangan</v>
      </c>
      <c r="J7068" t="str">
        <f>VLOOKUP($E7068,reference!$G$1:$H$25,2,FALSE)</f>
        <v>Sawah</v>
      </c>
      <c r="K7068" t="str">
        <f t="shared" si="110"/>
        <v>Non Irigasi</v>
      </c>
      <c r="L7068" t="s">
        <v>328</v>
      </c>
    </row>
    <row r="7069" spans="1:12" x14ac:dyDescent="0.25">
      <c r="A7069" s="1">
        <v>7068</v>
      </c>
      <c r="B7069" s="3">
        <v>2</v>
      </c>
      <c r="C7069" s="1">
        <v>91</v>
      </c>
      <c r="D7069" s="1">
        <v>14</v>
      </c>
      <c r="E7069" s="1">
        <v>16</v>
      </c>
      <c r="F7069" s="1">
        <v>0</v>
      </c>
      <c r="G7069">
        <f>VLOOKUP(C7069,reference!$A$1:$E$310,5,FALSE)</f>
        <v>5305022</v>
      </c>
      <c r="H7069" t="str">
        <f>VLOOKUP(C7069,reference!$A$1:$E$310,4,FALSE)</f>
        <v>BIKOMI SELATAN</v>
      </c>
      <c r="I7069" t="str">
        <f>VLOOKUP($D7069,reference!$G$1:$H$25,2,FALSE)</f>
        <v>Sawah</v>
      </c>
      <c r="J7069" t="str">
        <f>VLOOKUP($E7069,reference!$G$1:$H$25,2,FALSE)</f>
        <v>Pemukiman</v>
      </c>
      <c r="K7069" t="str">
        <f t="shared" si="110"/>
        <v>Non Irigasi</v>
      </c>
      <c r="L7069" t="s">
        <v>327</v>
      </c>
    </row>
    <row r="7070" spans="1:12" x14ac:dyDescent="0.25">
      <c r="A7070" s="1">
        <v>7069</v>
      </c>
      <c r="B7070" s="3">
        <v>854</v>
      </c>
      <c r="C7070" s="1">
        <v>265</v>
      </c>
      <c r="D7070" s="1">
        <v>13</v>
      </c>
      <c r="E7070" s="1">
        <v>14</v>
      </c>
      <c r="F7070" s="1">
        <v>0</v>
      </c>
      <c r="G7070">
        <f>VLOOKUP(C7070,reference!$A$1:$E$310,5,FALSE)</f>
        <v>5317060</v>
      </c>
      <c r="H7070" t="str">
        <f>VLOOKUP(C7070,reference!$A$1:$E$310,4,FALSE)</f>
        <v>WEWEWA TIMUR</v>
      </c>
      <c r="I7070" t="str">
        <f>VLOOKUP($D7070,reference!$G$1:$H$25,2,FALSE)</f>
        <v>Pertanian lahan kering  campur semak / kebun campur</v>
      </c>
      <c r="J7070" t="str">
        <f>VLOOKUP($E7070,reference!$G$1:$H$25,2,FALSE)</f>
        <v>Sawah</v>
      </c>
      <c r="K7070" t="str">
        <f t="shared" si="110"/>
        <v>Non Irigasi</v>
      </c>
      <c r="L7070" t="s">
        <v>327</v>
      </c>
    </row>
    <row r="7071" spans="1:12" x14ac:dyDescent="0.25">
      <c r="A7071" s="1">
        <v>7070</v>
      </c>
      <c r="B7071" s="3">
        <v>56</v>
      </c>
      <c r="C7071" s="1">
        <v>6</v>
      </c>
      <c r="D7071" s="1">
        <v>2</v>
      </c>
      <c r="E7071" s="1">
        <v>2</v>
      </c>
      <c r="F7071" s="1">
        <v>0</v>
      </c>
      <c r="G7071">
        <f>VLOOKUP(C7071,reference!$A$1:$E$310,5,FALSE)</f>
        <v>5301072</v>
      </c>
      <c r="H7071" t="str">
        <f>VLOOKUP(C7071,reference!$A$1:$E$310,4,FALSE)</f>
        <v>TANA RIGHU</v>
      </c>
      <c r="I7071" t="str">
        <f>VLOOKUP($D7071,reference!$G$1:$H$25,2,FALSE)</f>
        <v>Hutan lahan kering sekunder / bekas tebangan</v>
      </c>
      <c r="J7071" t="str">
        <f>VLOOKUP($E7071,reference!$G$1:$H$25,2,FALSE)</f>
        <v>Hutan lahan kering sekunder / bekas tebangan</v>
      </c>
      <c r="K7071" t="str">
        <f t="shared" si="110"/>
        <v>Non Irigasi</v>
      </c>
      <c r="L7071" t="s">
        <v>327</v>
      </c>
    </row>
    <row r="7072" spans="1:12" x14ac:dyDescent="0.25">
      <c r="A7072" s="1">
        <v>7071</v>
      </c>
      <c r="B7072" s="3">
        <v>117</v>
      </c>
      <c r="C7072" s="1">
        <v>55</v>
      </c>
      <c r="D7072" s="1">
        <v>2</v>
      </c>
      <c r="E7072" s="1">
        <v>1</v>
      </c>
      <c r="F7072" s="1">
        <v>0</v>
      </c>
      <c r="G7072">
        <f>VLOOKUP(C7072,reference!$A$1:$E$310,5,FALSE)</f>
        <v>5304012</v>
      </c>
      <c r="H7072" t="str">
        <f>VLOOKUP(C7072,reference!$A$1:$E$310,4,FALSE)</f>
        <v>TOBU</v>
      </c>
      <c r="I7072" t="str">
        <f>VLOOKUP($D7072,reference!$G$1:$H$25,2,FALSE)</f>
        <v>Hutan lahan kering sekunder / bekas tebangan</v>
      </c>
      <c r="J7072" t="str">
        <f>VLOOKUP($E7072,reference!$G$1:$H$25,2,FALSE)</f>
        <v>Hutan lahan kering primer</v>
      </c>
      <c r="K7072" t="str">
        <f t="shared" si="110"/>
        <v>Non Irigasi</v>
      </c>
      <c r="L7072" t="s">
        <v>327</v>
      </c>
    </row>
    <row r="7073" spans="1:12" x14ac:dyDescent="0.25">
      <c r="A7073" s="1">
        <v>7072</v>
      </c>
      <c r="B7073" s="3">
        <v>8</v>
      </c>
      <c r="C7073" s="1">
        <v>90</v>
      </c>
      <c r="D7073" s="1">
        <v>18</v>
      </c>
      <c r="E7073" s="1">
        <v>16</v>
      </c>
      <c r="F7073" s="1">
        <v>0</v>
      </c>
      <c r="G7073">
        <f>VLOOKUP(C7073,reference!$A$1:$E$310,5,FALSE)</f>
        <v>5305021</v>
      </c>
      <c r="H7073" t="str">
        <f>VLOOKUP(C7073,reference!$A$1:$E$310,4,FALSE)</f>
        <v>NOEMUTI</v>
      </c>
      <c r="I7073" t="str">
        <f>VLOOKUP($D7073,reference!$G$1:$H$25,2,FALSE)</f>
        <v>Lahan terbuka</v>
      </c>
      <c r="J7073" t="str">
        <f>VLOOKUP($E7073,reference!$G$1:$H$25,2,FALSE)</f>
        <v>Pemukiman</v>
      </c>
      <c r="K7073" t="str">
        <f t="shared" si="110"/>
        <v>Non Irigasi</v>
      </c>
      <c r="L7073" t="s">
        <v>327</v>
      </c>
    </row>
    <row r="7074" spans="1:12" x14ac:dyDescent="0.25">
      <c r="A7074" s="1">
        <v>7073</v>
      </c>
      <c r="B7074" s="3">
        <v>167</v>
      </c>
      <c r="C7074" s="1">
        <v>96</v>
      </c>
      <c r="D7074" s="1">
        <v>2</v>
      </c>
      <c r="E7074" s="1">
        <v>16</v>
      </c>
      <c r="F7074" s="1">
        <v>0</v>
      </c>
      <c r="G7074">
        <f>VLOOKUP(C7074,reference!$A$1:$E$310,5,FALSE)</f>
        <v>5305027</v>
      </c>
      <c r="H7074" t="str">
        <f>VLOOKUP(C7074,reference!$A$1:$E$310,4,FALSE)</f>
        <v>NOEMUTI TIMUR</v>
      </c>
      <c r="I7074" t="str">
        <f>VLOOKUP($D7074,reference!$G$1:$H$25,2,FALSE)</f>
        <v>Hutan lahan kering sekunder / bekas tebangan</v>
      </c>
      <c r="J7074" t="str">
        <f>VLOOKUP($E7074,reference!$G$1:$H$25,2,FALSE)</f>
        <v>Pemukiman</v>
      </c>
      <c r="K7074" t="str">
        <f t="shared" si="110"/>
        <v>Non Irigasi</v>
      </c>
      <c r="L7074" t="s">
        <v>328</v>
      </c>
    </row>
    <row r="7075" spans="1:12" x14ac:dyDescent="0.25">
      <c r="A7075" s="1">
        <v>7074</v>
      </c>
      <c r="B7075" s="3">
        <v>363</v>
      </c>
      <c r="C7075" s="1">
        <v>96</v>
      </c>
      <c r="D7075" s="1">
        <v>2</v>
      </c>
      <c r="E7075" s="1">
        <v>2</v>
      </c>
      <c r="F7075" s="1">
        <v>0</v>
      </c>
      <c r="G7075">
        <f>VLOOKUP(C7075,reference!$A$1:$E$310,5,FALSE)</f>
        <v>5305027</v>
      </c>
      <c r="H7075" t="str">
        <f>VLOOKUP(C7075,reference!$A$1:$E$310,4,FALSE)</f>
        <v>NOEMUTI TIMUR</v>
      </c>
      <c r="I7075" t="str">
        <f>VLOOKUP($D7075,reference!$G$1:$H$25,2,FALSE)</f>
        <v>Hutan lahan kering sekunder / bekas tebangan</v>
      </c>
      <c r="J7075" t="str">
        <f>VLOOKUP($E7075,reference!$G$1:$H$25,2,FALSE)</f>
        <v>Hutan lahan kering sekunder / bekas tebangan</v>
      </c>
      <c r="K7075" t="str">
        <f t="shared" si="110"/>
        <v>Non Irigasi</v>
      </c>
      <c r="L7075" t="s">
        <v>327</v>
      </c>
    </row>
    <row r="7076" spans="1:12" x14ac:dyDescent="0.25">
      <c r="A7076" s="1">
        <v>7075</v>
      </c>
      <c r="B7076" s="3">
        <v>2</v>
      </c>
      <c r="C7076" s="1">
        <v>98</v>
      </c>
      <c r="D7076" s="1">
        <v>18</v>
      </c>
      <c r="E7076" s="1">
        <v>14</v>
      </c>
      <c r="F7076" s="1">
        <v>0</v>
      </c>
      <c r="G7076">
        <f>VLOOKUP(C7076,reference!$A$1:$E$310,5,FALSE)</f>
        <v>5305040</v>
      </c>
      <c r="H7076" t="str">
        <f>VLOOKUP(C7076,reference!$A$1:$E$310,4,FALSE)</f>
        <v>INSANA</v>
      </c>
      <c r="I7076" t="str">
        <f>VLOOKUP($D7076,reference!$G$1:$H$25,2,FALSE)</f>
        <v>Lahan terbuka</v>
      </c>
      <c r="J7076" t="str">
        <f>VLOOKUP($E7076,reference!$G$1:$H$25,2,FALSE)</f>
        <v>Sawah</v>
      </c>
      <c r="K7076" t="str">
        <f t="shared" si="110"/>
        <v>Non Irigasi</v>
      </c>
      <c r="L7076" t="s">
        <v>327</v>
      </c>
    </row>
    <row r="7077" spans="1:12" x14ac:dyDescent="0.25">
      <c r="A7077" s="1">
        <v>7076</v>
      </c>
      <c r="B7077" s="3">
        <v>19</v>
      </c>
      <c r="C7077" s="1">
        <v>296</v>
      </c>
      <c r="D7077" s="1">
        <v>18</v>
      </c>
      <c r="E7077" s="1">
        <v>20</v>
      </c>
      <c r="F7077" s="1">
        <v>0</v>
      </c>
      <c r="G7077">
        <f>VLOOKUP(C7077,reference!$A$1:$E$310,5,FALSE)</f>
        <v>5321050</v>
      </c>
      <c r="H7077" t="str">
        <f>VLOOKUP(C7077,reference!$A$1:$E$310,4,FALSE)</f>
        <v>IO KUFEU</v>
      </c>
      <c r="I7077" t="str">
        <f>VLOOKUP($D7077,reference!$G$1:$H$25,2,FALSE)</f>
        <v>Lahan terbuka</v>
      </c>
      <c r="J7077" t="str">
        <f>VLOOKUP($E7077,reference!$G$1:$H$25,2,FALSE)</f>
        <v>Tubuh air</v>
      </c>
      <c r="K7077" t="str">
        <f t="shared" si="110"/>
        <v>Non Irigasi</v>
      </c>
      <c r="L7077" t="s">
        <v>327</v>
      </c>
    </row>
    <row r="7078" spans="1:12" x14ac:dyDescent="0.25">
      <c r="A7078" s="1">
        <v>7077</v>
      </c>
      <c r="B7078" s="3">
        <v>332</v>
      </c>
      <c r="C7078" s="1">
        <v>298</v>
      </c>
      <c r="D7078" s="1">
        <v>5</v>
      </c>
      <c r="E7078" s="1">
        <v>15</v>
      </c>
      <c r="F7078" s="1">
        <v>0</v>
      </c>
      <c r="G7078">
        <f>VLOOKUP(C7078,reference!$A$1:$E$310,5,FALSE)</f>
        <v>5321070</v>
      </c>
      <c r="H7078" t="str">
        <f>VLOOKUP(C7078,reference!$A$1:$E$310,4,FALSE)</f>
        <v>MALAKA TENGAH</v>
      </c>
      <c r="I7078" t="str">
        <f>VLOOKUP($D7078,reference!$G$1:$H$25,2,FALSE)</f>
        <v>Hutan mangrove primer</v>
      </c>
      <c r="J7078" t="str">
        <f>VLOOKUP($E7078,reference!$G$1:$H$25,2,FALSE)</f>
        <v>Tambak</v>
      </c>
      <c r="K7078" t="str">
        <f t="shared" si="110"/>
        <v>Non Irigasi</v>
      </c>
      <c r="L7078" t="s">
        <v>328</v>
      </c>
    </row>
    <row r="7079" spans="1:12" x14ac:dyDescent="0.25">
      <c r="A7079" s="1">
        <v>7078</v>
      </c>
      <c r="B7079" s="3">
        <v>124</v>
      </c>
      <c r="C7079" s="1">
        <v>262</v>
      </c>
      <c r="D7079" s="1">
        <v>2</v>
      </c>
      <c r="E7079" s="1">
        <v>9</v>
      </c>
      <c r="F7079" s="1">
        <v>0</v>
      </c>
      <c r="G7079">
        <f>VLOOKUP(C7079,reference!$A$1:$E$310,5,FALSE)</f>
        <v>5317030</v>
      </c>
      <c r="H7079" t="str">
        <f>VLOOKUP(C7079,reference!$A$1:$E$310,4,FALSE)</f>
        <v>KODI UTARA</v>
      </c>
      <c r="I7079" t="str">
        <f>VLOOKUP($D7079,reference!$G$1:$H$25,2,FALSE)</f>
        <v>Hutan lahan kering sekunder / bekas tebangan</v>
      </c>
      <c r="J7079" t="str">
        <f>VLOOKUP($E7079,reference!$G$1:$H$25,2,FALSE)</f>
        <v>Semak belukar</v>
      </c>
      <c r="K7079" t="str">
        <f t="shared" si="110"/>
        <v>Non Irigasi</v>
      </c>
      <c r="L7079" t="s">
        <v>328</v>
      </c>
    </row>
    <row r="7080" spans="1:12" x14ac:dyDescent="0.25">
      <c r="A7080" s="1">
        <v>7079</v>
      </c>
      <c r="B7080" s="3">
        <v>15</v>
      </c>
      <c r="C7080" s="1">
        <v>6</v>
      </c>
      <c r="D7080" s="1">
        <v>2</v>
      </c>
      <c r="E7080" s="1">
        <v>9</v>
      </c>
      <c r="F7080" s="1">
        <v>0</v>
      </c>
      <c r="G7080">
        <f>VLOOKUP(C7080,reference!$A$1:$E$310,5,FALSE)</f>
        <v>5301072</v>
      </c>
      <c r="H7080" t="str">
        <f>VLOOKUP(C7080,reference!$A$1:$E$310,4,FALSE)</f>
        <v>TANA RIGHU</v>
      </c>
      <c r="I7080" t="str">
        <f>VLOOKUP($D7080,reference!$G$1:$H$25,2,FALSE)</f>
        <v>Hutan lahan kering sekunder / bekas tebangan</v>
      </c>
      <c r="J7080" t="str">
        <f>VLOOKUP($E7080,reference!$G$1:$H$25,2,FALSE)</f>
        <v>Semak belukar</v>
      </c>
      <c r="K7080" t="str">
        <f t="shared" si="110"/>
        <v>Non Irigasi</v>
      </c>
      <c r="L7080" t="s">
        <v>328</v>
      </c>
    </row>
    <row r="7081" spans="1:12" x14ac:dyDescent="0.25">
      <c r="A7081" s="1">
        <v>7080</v>
      </c>
      <c r="B7081" s="3">
        <v>3512</v>
      </c>
      <c r="C7081" s="1">
        <v>51</v>
      </c>
      <c r="D7081" s="1">
        <v>2</v>
      </c>
      <c r="E7081" s="1">
        <v>12</v>
      </c>
      <c r="F7081" s="1">
        <v>0</v>
      </c>
      <c r="G7081">
        <f>VLOOKUP(C7081,reference!$A$1:$E$310,5,FALSE)</f>
        <v>5303191</v>
      </c>
      <c r="H7081" t="str">
        <f>VLOOKUP(C7081,reference!$A$1:$E$310,4,FALSE)</f>
        <v>AMFOANG BARAT LAUT</v>
      </c>
      <c r="I7081" t="str">
        <f>VLOOKUP($D7081,reference!$G$1:$H$25,2,FALSE)</f>
        <v>Hutan lahan kering sekunder / bekas tebangan</v>
      </c>
      <c r="J7081" t="str">
        <f>VLOOKUP($E7081,reference!$G$1:$H$25,2,FALSE)</f>
        <v>Pertanian lahan kering</v>
      </c>
      <c r="K7081" t="str">
        <f t="shared" si="110"/>
        <v>Non Irigasi</v>
      </c>
      <c r="L7081" t="s">
        <v>328</v>
      </c>
    </row>
    <row r="7082" spans="1:12" x14ac:dyDescent="0.25">
      <c r="A7082" s="1">
        <v>7081</v>
      </c>
      <c r="B7082" s="3">
        <v>495</v>
      </c>
      <c r="C7082" s="1">
        <v>51</v>
      </c>
      <c r="D7082" s="1">
        <v>13</v>
      </c>
      <c r="E7082" s="1">
        <v>1</v>
      </c>
      <c r="F7082" s="1">
        <v>0</v>
      </c>
      <c r="G7082">
        <f>VLOOKUP(C7082,reference!$A$1:$E$310,5,FALSE)</f>
        <v>5303191</v>
      </c>
      <c r="H7082" t="str">
        <f>VLOOKUP(C7082,reference!$A$1:$E$310,4,FALSE)</f>
        <v>AMFOANG BARAT LAUT</v>
      </c>
      <c r="I7082" t="str">
        <f>VLOOKUP($D7082,reference!$G$1:$H$25,2,FALSE)</f>
        <v>Pertanian lahan kering  campur semak / kebun campur</v>
      </c>
      <c r="J7082" t="str">
        <f>VLOOKUP($E7082,reference!$G$1:$H$25,2,FALSE)</f>
        <v>Hutan lahan kering primer</v>
      </c>
      <c r="K7082" t="str">
        <f t="shared" si="110"/>
        <v>Non Irigasi</v>
      </c>
      <c r="L7082" t="s">
        <v>327</v>
      </c>
    </row>
    <row r="7083" spans="1:12" x14ac:dyDescent="0.25">
      <c r="A7083" s="1">
        <v>7082</v>
      </c>
      <c r="B7083" s="3">
        <v>14</v>
      </c>
      <c r="C7083" s="1">
        <v>295</v>
      </c>
      <c r="D7083" s="1">
        <v>18</v>
      </c>
      <c r="E7083" s="1">
        <v>2</v>
      </c>
      <c r="F7083" s="1">
        <v>0</v>
      </c>
      <c r="G7083">
        <f>VLOOKUP(C7083,reference!$A$1:$E$310,5,FALSE)</f>
        <v>5321040</v>
      </c>
      <c r="H7083" t="str">
        <f>VLOOKUP(C7083,reference!$A$1:$E$310,4,FALSE)</f>
        <v>RINHAT</v>
      </c>
      <c r="I7083" t="str">
        <f>VLOOKUP($D7083,reference!$G$1:$H$25,2,FALSE)</f>
        <v>Lahan terbuka</v>
      </c>
      <c r="J7083" t="str">
        <f>VLOOKUP($E7083,reference!$G$1:$H$25,2,FALSE)</f>
        <v>Hutan lahan kering sekunder / bekas tebangan</v>
      </c>
      <c r="K7083" t="str">
        <f t="shared" si="110"/>
        <v>Non Irigasi</v>
      </c>
      <c r="L7083" t="s">
        <v>327</v>
      </c>
    </row>
    <row r="7084" spans="1:12" x14ac:dyDescent="0.25">
      <c r="A7084" s="1">
        <v>7083</v>
      </c>
      <c r="B7084" s="3">
        <v>2360</v>
      </c>
      <c r="C7084" s="1">
        <v>295</v>
      </c>
      <c r="D7084" s="1">
        <v>2</v>
      </c>
      <c r="E7084" s="1">
        <v>2</v>
      </c>
      <c r="F7084" s="1">
        <v>0</v>
      </c>
      <c r="G7084">
        <f>VLOOKUP(C7084,reference!$A$1:$E$310,5,FALSE)</f>
        <v>5321040</v>
      </c>
      <c r="H7084" t="str">
        <f>VLOOKUP(C7084,reference!$A$1:$E$310,4,FALSE)</f>
        <v>RINHAT</v>
      </c>
      <c r="I7084" t="str">
        <f>VLOOKUP($D7084,reference!$G$1:$H$25,2,FALSE)</f>
        <v>Hutan lahan kering sekunder / bekas tebangan</v>
      </c>
      <c r="J7084" t="str">
        <f>VLOOKUP($E7084,reference!$G$1:$H$25,2,FALSE)</f>
        <v>Hutan lahan kering sekunder / bekas tebangan</v>
      </c>
      <c r="K7084" t="str">
        <f t="shared" si="110"/>
        <v>Non Irigasi</v>
      </c>
      <c r="L7084" t="s">
        <v>327</v>
      </c>
    </row>
    <row r="7085" spans="1:12" x14ac:dyDescent="0.25">
      <c r="A7085" s="1">
        <v>7084</v>
      </c>
      <c r="B7085" s="3">
        <v>9</v>
      </c>
      <c r="C7085" s="1">
        <v>254</v>
      </c>
      <c r="D7085" s="1">
        <v>1</v>
      </c>
      <c r="E7085" s="1">
        <v>12</v>
      </c>
      <c r="F7085" s="1">
        <v>0</v>
      </c>
      <c r="G7085">
        <f>VLOOKUP(C7085,reference!$A$1:$E$310,5,FALSE)</f>
        <v>5316010</v>
      </c>
      <c r="H7085" t="str">
        <f>VLOOKUP(C7085,reference!$A$1:$E$310,4,FALSE)</f>
        <v>KATIKUTANA</v>
      </c>
      <c r="I7085" t="str">
        <f>VLOOKUP($D7085,reference!$G$1:$H$25,2,FALSE)</f>
        <v>Hutan lahan kering primer</v>
      </c>
      <c r="J7085" t="str">
        <f>VLOOKUP($E7085,reference!$G$1:$H$25,2,FALSE)</f>
        <v>Pertanian lahan kering</v>
      </c>
      <c r="K7085" t="str">
        <f t="shared" si="110"/>
        <v>Non Irigasi</v>
      </c>
      <c r="L7085" t="s">
        <v>328</v>
      </c>
    </row>
    <row r="7086" spans="1:12" x14ac:dyDescent="0.25">
      <c r="A7086" s="1">
        <v>7085</v>
      </c>
      <c r="B7086" s="3">
        <v>1162</v>
      </c>
      <c r="C7086" s="1">
        <v>49</v>
      </c>
      <c r="D7086" s="1">
        <v>13</v>
      </c>
      <c r="E7086" s="1">
        <v>9</v>
      </c>
      <c r="F7086" s="1">
        <v>0</v>
      </c>
      <c r="G7086">
        <f>VLOOKUP(C7086,reference!$A$1:$E$310,5,FALSE)</f>
        <v>5303182</v>
      </c>
      <c r="H7086" t="str">
        <f>VLOOKUP(C7086,reference!$A$1:$E$310,4,FALSE)</f>
        <v>AMFOANG TENGAH</v>
      </c>
      <c r="I7086" t="str">
        <f>VLOOKUP($D7086,reference!$G$1:$H$25,2,FALSE)</f>
        <v>Pertanian lahan kering  campur semak / kebun campur</v>
      </c>
      <c r="J7086" t="str">
        <f>VLOOKUP($E7086,reference!$G$1:$H$25,2,FALSE)</f>
        <v>Semak belukar</v>
      </c>
      <c r="K7086" t="str">
        <f t="shared" si="110"/>
        <v>Non Irigasi</v>
      </c>
      <c r="L7086" t="s">
        <v>327</v>
      </c>
    </row>
    <row r="7087" spans="1:12" x14ac:dyDescent="0.25">
      <c r="A7087" s="1">
        <v>7086</v>
      </c>
      <c r="B7087" s="3">
        <v>17</v>
      </c>
      <c r="C7087" s="1">
        <v>96</v>
      </c>
      <c r="D7087" s="1">
        <v>2</v>
      </c>
      <c r="E7087" s="1">
        <v>20</v>
      </c>
      <c r="F7087" s="1">
        <v>0</v>
      </c>
      <c r="G7087">
        <f>VLOOKUP(C7087,reference!$A$1:$E$310,5,FALSE)</f>
        <v>5305027</v>
      </c>
      <c r="H7087" t="str">
        <f>VLOOKUP(C7087,reference!$A$1:$E$310,4,FALSE)</f>
        <v>NOEMUTI TIMUR</v>
      </c>
      <c r="I7087" t="str">
        <f>VLOOKUP($D7087,reference!$G$1:$H$25,2,FALSE)</f>
        <v>Hutan lahan kering sekunder / bekas tebangan</v>
      </c>
      <c r="J7087" t="str">
        <f>VLOOKUP($E7087,reference!$G$1:$H$25,2,FALSE)</f>
        <v>Tubuh air</v>
      </c>
      <c r="K7087" t="str">
        <f t="shared" si="110"/>
        <v>Non Irigasi</v>
      </c>
      <c r="L7087" t="s">
        <v>328</v>
      </c>
    </row>
    <row r="7088" spans="1:12" x14ac:dyDescent="0.25">
      <c r="A7088" s="1">
        <v>7087</v>
      </c>
      <c r="B7088" s="3">
        <v>48</v>
      </c>
      <c r="C7088" s="1">
        <v>295</v>
      </c>
      <c r="D7088" s="1">
        <v>13</v>
      </c>
      <c r="E7088" s="1">
        <v>2</v>
      </c>
      <c r="F7088" s="1">
        <v>0</v>
      </c>
      <c r="G7088">
        <f>VLOOKUP(C7088,reference!$A$1:$E$310,5,FALSE)</f>
        <v>5321040</v>
      </c>
      <c r="H7088" t="str">
        <f>VLOOKUP(C7088,reference!$A$1:$E$310,4,FALSE)</f>
        <v>RINHAT</v>
      </c>
      <c r="I7088" t="str">
        <f>VLOOKUP($D7088,reference!$G$1:$H$25,2,FALSE)</f>
        <v>Pertanian lahan kering  campur semak / kebun campur</v>
      </c>
      <c r="J7088" t="str">
        <f>VLOOKUP($E7088,reference!$G$1:$H$25,2,FALSE)</f>
        <v>Hutan lahan kering sekunder / bekas tebangan</v>
      </c>
      <c r="K7088" t="str">
        <f t="shared" si="110"/>
        <v>Non Irigasi</v>
      </c>
      <c r="L7088" t="s">
        <v>327</v>
      </c>
    </row>
    <row r="7089" spans="1:12" x14ac:dyDescent="0.25">
      <c r="A7089" s="1">
        <v>7088</v>
      </c>
      <c r="B7089" s="3">
        <v>24</v>
      </c>
      <c r="C7089" s="1">
        <v>295</v>
      </c>
      <c r="D7089" s="1">
        <v>18</v>
      </c>
      <c r="E7089" s="1">
        <v>13</v>
      </c>
      <c r="F7089" s="1">
        <v>0</v>
      </c>
      <c r="G7089">
        <f>VLOOKUP(C7089,reference!$A$1:$E$310,5,FALSE)</f>
        <v>5321040</v>
      </c>
      <c r="H7089" t="str">
        <f>VLOOKUP(C7089,reference!$A$1:$E$310,4,FALSE)</f>
        <v>RINHAT</v>
      </c>
      <c r="I7089" t="str">
        <f>VLOOKUP($D7089,reference!$G$1:$H$25,2,FALSE)</f>
        <v>Lahan terbuka</v>
      </c>
      <c r="J7089" t="str">
        <f>VLOOKUP($E7089,reference!$G$1:$H$25,2,FALSE)</f>
        <v>Pertanian lahan kering  campur semak / kebun campur</v>
      </c>
      <c r="K7089" t="str">
        <f t="shared" si="110"/>
        <v>Non Irigasi</v>
      </c>
      <c r="L7089" t="s">
        <v>327</v>
      </c>
    </row>
    <row r="7090" spans="1:12" x14ac:dyDescent="0.25">
      <c r="A7090" s="1">
        <v>7089</v>
      </c>
      <c r="B7090" s="3">
        <v>7</v>
      </c>
      <c r="C7090" s="1">
        <v>298</v>
      </c>
      <c r="D7090" s="1">
        <v>20</v>
      </c>
      <c r="E7090" s="1">
        <v>2</v>
      </c>
      <c r="F7090" s="1">
        <v>0</v>
      </c>
      <c r="G7090">
        <f>VLOOKUP(C7090,reference!$A$1:$E$310,5,FALSE)</f>
        <v>5321070</v>
      </c>
      <c r="H7090" t="str">
        <f>VLOOKUP(C7090,reference!$A$1:$E$310,4,FALSE)</f>
        <v>MALAKA TENGAH</v>
      </c>
      <c r="I7090" t="str">
        <f>VLOOKUP($D7090,reference!$G$1:$H$25,2,FALSE)</f>
        <v>Tubuh air</v>
      </c>
      <c r="J7090" t="str">
        <f>VLOOKUP($E7090,reference!$G$1:$H$25,2,FALSE)</f>
        <v>Hutan lahan kering sekunder / bekas tebangan</v>
      </c>
      <c r="K7090" t="str">
        <f t="shared" si="110"/>
        <v>Non Irigasi</v>
      </c>
      <c r="L7090" t="s">
        <v>327</v>
      </c>
    </row>
    <row r="7091" spans="1:12" x14ac:dyDescent="0.25">
      <c r="A7091" s="1">
        <v>7090</v>
      </c>
      <c r="B7091" s="3">
        <v>223</v>
      </c>
      <c r="C7091" s="1">
        <v>4</v>
      </c>
      <c r="D7091" s="1">
        <v>2</v>
      </c>
      <c r="E7091" s="1">
        <v>1</v>
      </c>
      <c r="F7091" s="1">
        <v>0</v>
      </c>
      <c r="G7091">
        <f>VLOOKUP(C7091,reference!$A$1:$E$310,5,FALSE)</f>
        <v>5301050</v>
      </c>
      <c r="H7091" t="str">
        <f>VLOOKUP(C7091,reference!$A$1:$E$310,4,FALSE)</f>
        <v>LOLI</v>
      </c>
      <c r="I7091" t="str">
        <f>VLOOKUP($D7091,reference!$G$1:$H$25,2,FALSE)</f>
        <v>Hutan lahan kering sekunder / bekas tebangan</v>
      </c>
      <c r="J7091" t="str">
        <f>VLOOKUP($E7091,reference!$G$1:$H$25,2,FALSE)</f>
        <v>Hutan lahan kering primer</v>
      </c>
      <c r="K7091" t="str">
        <f t="shared" si="110"/>
        <v>Non Irigasi</v>
      </c>
      <c r="L7091" t="s">
        <v>327</v>
      </c>
    </row>
    <row r="7092" spans="1:12" x14ac:dyDescent="0.25">
      <c r="A7092" s="1">
        <v>7091</v>
      </c>
      <c r="B7092" s="3">
        <v>28</v>
      </c>
      <c r="C7092" s="1">
        <v>254</v>
      </c>
      <c r="D7092" s="1">
        <v>2</v>
      </c>
      <c r="E7092" s="1">
        <v>12</v>
      </c>
      <c r="F7092" s="1">
        <v>0</v>
      </c>
      <c r="G7092">
        <f>VLOOKUP(C7092,reference!$A$1:$E$310,5,FALSE)</f>
        <v>5316010</v>
      </c>
      <c r="H7092" t="str">
        <f>VLOOKUP(C7092,reference!$A$1:$E$310,4,FALSE)</f>
        <v>KATIKUTANA</v>
      </c>
      <c r="I7092" t="str">
        <f>VLOOKUP($D7092,reference!$G$1:$H$25,2,FALSE)</f>
        <v>Hutan lahan kering sekunder / bekas tebangan</v>
      </c>
      <c r="J7092" t="str">
        <f>VLOOKUP($E7092,reference!$G$1:$H$25,2,FALSE)</f>
        <v>Pertanian lahan kering</v>
      </c>
      <c r="K7092" t="str">
        <f t="shared" si="110"/>
        <v>Non Irigasi</v>
      </c>
      <c r="L7092" t="s">
        <v>328</v>
      </c>
    </row>
    <row r="7093" spans="1:12" x14ac:dyDescent="0.25">
      <c r="A7093" s="1">
        <v>7092</v>
      </c>
      <c r="B7093" s="3">
        <v>101</v>
      </c>
      <c r="C7093" s="1">
        <v>51</v>
      </c>
      <c r="D7093" s="1">
        <v>18</v>
      </c>
      <c r="E7093" s="1">
        <v>12</v>
      </c>
      <c r="F7093" s="1">
        <v>0</v>
      </c>
      <c r="G7093">
        <f>VLOOKUP(C7093,reference!$A$1:$E$310,5,FALSE)</f>
        <v>5303191</v>
      </c>
      <c r="H7093" t="str">
        <f>VLOOKUP(C7093,reference!$A$1:$E$310,4,FALSE)</f>
        <v>AMFOANG BARAT LAUT</v>
      </c>
      <c r="I7093" t="str">
        <f>VLOOKUP($D7093,reference!$G$1:$H$25,2,FALSE)</f>
        <v>Lahan terbuka</v>
      </c>
      <c r="J7093" t="str">
        <f>VLOOKUP($E7093,reference!$G$1:$H$25,2,FALSE)</f>
        <v>Pertanian lahan kering</v>
      </c>
      <c r="K7093" t="str">
        <f t="shared" si="110"/>
        <v>Non Irigasi</v>
      </c>
      <c r="L7093" t="s">
        <v>327</v>
      </c>
    </row>
    <row r="7094" spans="1:12" x14ac:dyDescent="0.25">
      <c r="A7094" s="1">
        <v>7093</v>
      </c>
      <c r="B7094" s="3">
        <v>1530</v>
      </c>
      <c r="C7094" s="1">
        <v>55</v>
      </c>
      <c r="D7094" s="1">
        <v>2</v>
      </c>
      <c r="E7094" s="1">
        <v>9</v>
      </c>
      <c r="F7094" s="1">
        <v>0</v>
      </c>
      <c r="G7094">
        <f>VLOOKUP(C7094,reference!$A$1:$E$310,5,FALSE)</f>
        <v>5304012</v>
      </c>
      <c r="H7094" t="str">
        <f>VLOOKUP(C7094,reference!$A$1:$E$310,4,FALSE)</f>
        <v>TOBU</v>
      </c>
      <c r="I7094" t="str">
        <f>VLOOKUP($D7094,reference!$G$1:$H$25,2,FALSE)</f>
        <v>Hutan lahan kering sekunder / bekas tebangan</v>
      </c>
      <c r="J7094" t="str">
        <f>VLOOKUP($E7094,reference!$G$1:$H$25,2,FALSE)</f>
        <v>Semak belukar</v>
      </c>
      <c r="K7094" t="str">
        <f t="shared" si="110"/>
        <v>Non Irigasi</v>
      </c>
      <c r="L7094" t="s">
        <v>328</v>
      </c>
    </row>
    <row r="7095" spans="1:12" x14ac:dyDescent="0.25">
      <c r="A7095" s="1">
        <v>7094</v>
      </c>
      <c r="B7095" s="3">
        <v>813</v>
      </c>
      <c r="C7095" s="1">
        <v>265</v>
      </c>
      <c r="D7095" s="1">
        <v>13</v>
      </c>
      <c r="E7095" s="1">
        <v>1</v>
      </c>
      <c r="F7095" s="1">
        <v>0</v>
      </c>
      <c r="G7095">
        <f>VLOOKUP(C7095,reference!$A$1:$E$310,5,FALSE)</f>
        <v>5317060</v>
      </c>
      <c r="H7095" t="str">
        <f>VLOOKUP(C7095,reference!$A$1:$E$310,4,FALSE)</f>
        <v>WEWEWA TIMUR</v>
      </c>
      <c r="I7095" t="str">
        <f>VLOOKUP($D7095,reference!$G$1:$H$25,2,FALSE)</f>
        <v>Pertanian lahan kering  campur semak / kebun campur</v>
      </c>
      <c r="J7095" t="str">
        <f>VLOOKUP($E7095,reference!$G$1:$H$25,2,FALSE)</f>
        <v>Hutan lahan kering primer</v>
      </c>
      <c r="K7095" t="str">
        <f t="shared" si="110"/>
        <v>Non Irigasi</v>
      </c>
      <c r="L7095" t="s">
        <v>327</v>
      </c>
    </row>
    <row r="7096" spans="1:12" x14ac:dyDescent="0.25">
      <c r="A7096" s="1">
        <v>7095</v>
      </c>
      <c r="B7096" s="3">
        <v>325</v>
      </c>
      <c r="C7096" s="1">
        <v>51</v>
      </c>
      <c r="D7096" s="1">
        <v>18</v>
      </c>
      <c r="E7096" s="1">
        <v>20</v>
      </c>
      <c r="F7096" s="1">
        <v>0</v>
      </c>
      <c r="G7096">
        <f>VLOOKUP(C7096,reference!$A$1:$E$310,5,FALSE)</f>
        <v>5303191</v>
      </c>
      <c r="H7096" t="str">
        <f>VLOOKUP(C7096,reference!$A$1:$E$310,4,FALSE)</f>
        <v>AMFOANG BARAT LAUT</v>
      </c>
      <c r="I7096" t="str">
        <f>VLOOKUP($D7096,reference!$G$1:$H$25,2,FALSE)</f>
        <v>Lahan terbuka</v>
      </c>
      <c r="J7096" t="str">
        <f>VLOOKUP($E7096,reference!$G$1:$H$25,2,FALSE)</f>
        <v>Tubuh air</v>
      </c>
      <c r="K7096" t="str">
        <f t="shared" si="110"/>
        <v>Non Irigasi</v>
      </c>
      <c r="L7096" t="s">
        <v>327</v>
      </c>
    </row>
    <row r="7097" spans="1:12" x14ac:dyDescent="0.25">
      <c r="A7097" s="1">
        <v>7096</v>
      </c>
      <c r="B7097" s="3">
        <v>4</v>
      </c>
      <c r="C7097" s="1">
        <v>298</v>
      </c>
      <c r="D7097" s="1">
        <v>9</v>
      </c>
      <c r="E7097" s="1">
        <v>20</v>
      </c>
      <c r="F7097" s="1">
        <v>0</v>
      </c>
      <c r="G7097">
        <f>VLOOKUP(C7097,reference!$A$1:$E$310,5,FALSE)</f>
        <v>5321070</v>
      </c>
      <c r="H7097" t="str">
        <f>VLOOKUP(C7097,reference!$A$1:$E$310,4,FALSE)</f>
        <v>MALAKA TENGAH</v>
      </c>
      <c r="I7097" t="str">
        <f>VLOOKUP($D7097,reference!$G$1:$H$25,2,FALSE)</f>
        <v>Semak belukar</v>
      </c>
      <c r="J7097" t="str">
        <f>VLOOKUP($E7097,reference!$G$1:$H$25,2,FALSE)</f>
        <v>Tubuh air</v>
      </c>
      <c r="K7097" t="str">
        <f t="shared" si="110"/>
        <v>Non Irigasi</v>
      </c>
      <c r="L7097" t="s">
        <v>327</v>
      </c>
    </row>
    <row r="7098" spans="1:12" x14ac:dyDescent="0.25">
      <c r="A7098" s="1">
        <v>7097</v>
      </c>
      <c r="B7098" s="3">
        <v>7</v>
      </c>
      <c r="C7098" s="1">
        <v>298</v>
      </c>
      <c r="D7098" s="1">
        <v>14</v>
      </c>
      <c r="E7098" s="1">
        <v>15</v>
      </c>
      <c r="F7098" s="1">
        <v>0</v>
      </c>
      <c r="G7098">
        <f>VLOOKUP(C7098,reference!$A$1:$E$310,5,FALSE)</f>
        <v>5321070</v>
      </c>
      <c r="H7098" t="str">
        <f>VLOOKUP(C7098,reference!$A$1:$E$310,4,FALSE)</f>
        <v>MALAKA TENGAH</v>
      </c>
      <c r="I7098" t="str">
        <f>VLOOKUP($D7098,reference!$G$1:$H$25,2,FALSE)</f>
        <v>Sawah</v>
      </c>
      <c r="J7098" t="str">
        <f>VLOOKUP($E7098,reference!$G$1:$H$25,2,FALSE)</f>
        <v>Tambak</v>
      </c>
      <c r="K7098" t="str">
        <f t="shared" si="110"/>
        <v>Non Irigasi</v>
      </c>
      <c r="L7098" t="s">
        <v>327</v>
      </c>
    </row>
    <row r="7099" spans="1:12" x14ac:dyDescent="0.25">
      <c r="A7099" s="1">
        <v>7098</v>
      </c>
      <c r="B7099" s="3">
        <v>275</v>
      </c>
      <c r="C7099" s="1">
        <v>298</v>
      </c>
      <c r="D7099" s="1">
        <v>12</v>
      </c>
      <c r="E7099" s="1">
        <v>15</v>
      </c>
      <c r="F7099" s="1">
        <v>0</v>
      </c>
      <c r="G7099">
        <f>VLOOKUP(C7099,reference!$A$1:$E$310,5,FALSE)</f>
        <v>5321070</v>
      </c>
      <c r="H7099" t="str">
        <f>VLOOKUP(C7099,reference!$A$1:$E$310,4,FALSE)</f>
        <v>MALAKA TENGAH</v>
      </c>
      <c r="I7099" t="str">
        <f>VLOOKUP($D7099,reference!$G$1:$H$25,2,FALSE)</f>
        <v>Pertanian lahan kering</v>
      </c>
      <c r="J7099" t="str">
        <f>VLOOKUP($E7099,reference!$G$1:$H$25,2,FALSE)</f>
        <v>Tambak</v>
      </c>
      <c r="K7099" t="str">
        <f t="shared" si="110"/>
        <v>Non Irigasi</v>
      </c>
      <c r="L7099" t="s">
        <v>327</v>
      </c>
    </row>
    <row r="7100" spans="1:12" x14ac:dyDescent="0.25">
      <c r="A7100" s="1">
        <v>7099</v>
      </c>
      <c r="B7100" s="3">
        <v>9</v>
      </c>
      <c r="C7100" s="1">
        <v>51</v>
      </c>
      <c r="D7100" s="1">
        <v>16</v>
      </c>
      <c r="E7100" s="1">
        <v>14</v>
      </c>
      <c r="F7100" s="1">
        <v>0</v>
      </c>
      <c r="G7100">
        <f>VLOOKUP(C7100,reference!$A$1:$E$310,5,FALSE)</f>
        <v>5303191</v>
      </c>
      <c r="H7100" t="str">
        <f>VLOOKUP(C7100,reference!$A$1:$E$310,4,FALSE)</f>
        <v>AMFOANG BARAT LAUT</v>
      </c>
      <c r="I7100" t="str">
        <f>VLOOKUP($D7100,reference!$G$1:$H$25,2,FALSE)</f>
        <v>Pemukiman</v>
      </c>
      <c r="J7100" t="str">
        <f>VLOOKUP($E7100,reference!$G$1:$H$25,2,FALSE)</f>
        <v>Sawah</v>
      </c>
      <c r="K7100" t="str">
        <f t="shared" si="110"/>
        <v>Non Irigasi</v>
      </c>
      <c r="L7100" t="s">
        <v>327</v>
      </c>
    </row>
    <row r="7101" spans="1:12" x14ac:dyDescent="0.25">
      <c r="A7101" s="1">
        <v>7100</v>
      </c>
      <c r="B7101" s="3">
        <v>885</v>
      </c>
      <c r="C7101" s="1">
        <v>263</v>
      </c>
      <c r="D7101" s="1">
        <v>13</v>
      </c>
      <c r="E7101" s="1">
        <v>9</v>
      </c>
      <c r="F7101" s="1">
        <v>0</v>
      </c>
      <c r="G7101">
        <f>VLOOKUP(C7101,reference!$A$1:$E$310,5,FALSE)</f>
        <v>5317040</v>
      </c>
      <c r="H7101" t="str">
        <f>VLOOKUP(C7101,reference!$A$1:$E$310,4,FALSE)</f>
        <v>WEWEWA SELATAN</v>
      </c>
      <c r="I7101" t="str">
        <f>VLOOKUP($D7101,reference!$G$1:$H$25,2,FALSE)</f>
        <v>Pertanian lahan kering  campur semak / kebun campur</v>
      </c>
      <c r="J7101" t="str">
        <f>VLOOKUP($E7101,reference!$G$1:$H$25,2,FALSE)</f>
        <v>Semak belukar</v>
      </c>
      <c r="K7101" t="str">
        <f t="shared" si="110"/>
        <v>Non Irigasi</v>
      </c>
      <c r="L7101" t="s">
        <v>327</v>
      </c>
    </row>
    <row r="7102" spans="1:12" x14ac:dyDescent="0.25">
      <c r="A7102" s="1">
        <v>7101</v>
      </c>
      <c r="B7102" s="3">
        <v>28</v>
      </c>
      <c r="C7102" s="1">
        <v>267</v>
      </c>
      <c r="D7102" s="1">
        <v>13</v>
      </c>
      <c r="E7102" s="1">
        <v>1</v>
      </c>
      <c r="F7102" s="1">
        <v>0</v>
      </c>
      <c r="G7102">
        <f>VLOOKUP(C7102,reference!$A$1:$E$310,5,FALSE)</f>
        <v>5317070</v>
      </c>
      <c r="H7102" t="str">
        <f>VLOOKUP(C7102,reference!$A$1:$E$310,4,FALSE)</f>
        <v>WEWEWA UTARA</v>
      </c>
      <c r="I7102" t="str">
        <f>VLOOKUP($D7102,reference!$G$1:$H$25,2,FALSE)</f>
        <v>Pertanian lahan kering  campur semak / kebun campur</v>
      </c>
      <c r="J7102" t="str">
        <f>VLOOKUP($E7102,reference!$G$1:$H$25,2,FALSE)</f>
        <v>Hutan lahan kering primer</v>
      </c>
      <c r="K7102" t="str">
        <f t="shared" si="110"/>
        <v>Non Irigasi</v>
      </c>
      <c r="L7102" t="s">
        <v>327</v>
      </c>
    </row>
    <row r="7103" spans="1:12" x14ac:dyDescent="0.25">
      <c r="A7103" s="1">
        <v>7102</v>
      </c>
      <c r="B7103" s="3">
        <v>44</v>
      </c>
      <c r="C7103" s="1">
        <v>265</v>
      </c>
      <c r="D7103" s="1">
        <v>2</v>
      </c>
      <c r="E7103" s="1">
        <v>13</v>
      </c>
      <c r="F7103" s="1">
        <v>0</v>
      </c>
      <c r="G7103">
        <f>VLOOKUP(C7103,reference!$A$1:$E$310,5,FALSE)</f>
        <v>5317060</v>
      </c>
      <c r="H7103" t="str">
        <f>VLOOKUP(C7103,reference!$A$1:$E$310,4,FALSE)</f>
        <v>WEWEWA TIMUR</v>
      </c>
      <c r="I7103" t="str">
        <f>VLOOKUP($D7103,reference!$G$1:$H$25,2,FALSE)</f>
        <v>Hutan lahan kering sekunder / bekas tebangan</v>
      </c>
      <c r="J7103" t="str">
        <f>VLOOKUP($E7103,reference!$G$1:$H$25,2,FALSE)</f>
        <v>Pertanian lahan kering  campur semak / kebun campur</v>
      </c>
      <c r="K7103" t="str">
        <f t="shared" si="110"/>
        <v>Non Irigasi</v>
      </c>
      <c r="L7103" t="s">
        <v>328</v>
      </c>
    </row>
    <row r="7104" spans="1:12" x14ac:dyDescent="0.25">
      <c r="A7104" s="1">
        <v>7103</v>
      </c>
      <c r="B7104" s="3">
        <v>1</v>
      </c>
      <c r="C7104" s="1">
        <v>254</v>
      </c>
      <c r="D7104" s="1">
        <v>1</v>
      </c>
      <c r="E7104" s="1">
        <v>13</v>
      </c>
      <c r="F7104" s="1">
        <v>0</v>
      </c>
      <c r="G7104">
        <f>VLOOKUP(C7104,reference!$A$1:$E$310,5,FALSE)</f>
        <v>5316010</v>
      </c>
      <c r="H7104" t="str">
        <f>VLOOKUP(C7104,reference!$A$1:$E$310,4,FALSE)</f>
        <v>KATIKUTANA</v>
      </c>
      <c r="I7104" t="str">
        <f>VLOOKUP($D7104,reference!$G$1:$H$25,2,FALSE)</f>
        <v>Hutan lahan kering primer</v>
      </c>
      <c r="J7104" t="str">
        <f>VLOOKUP($E7104,reference!$G$1:$H$25,2,FALSE)</f>
        <v>Pertanian lahan kering  campur semak / kebun campur</v>
      </c>
      <c r="K7104" t="str">
        <f t="shared" si="110"/>
        <v>Non Irigasi</v>
      </c>
      <c r="L7104" t="s">
        <v>328</v>
      </c>
    </row>
    <row r="7105" spans="1:12" x14ac:dyDescent="0.25">
      <c r="A7105" s="1">
        <v>7104</v>
      </c>
      <c r="B7105" s="3">
        <v>31</v>
      </c>
      <c r="C7105" s="1">
        <v>298</v>
      </c>
      <c r="D7105" s="1">
        <v>9</v>
      </c>
      <c r="E7105" s="1">
        <v>16</v>
      </c>
      <c r="F7105" s="1">
        <v>0</v>
      </c>
      <c r="G7105">
        <f>VLOOKUP(C7105,reference!$A$1:$E$310,5,FALSE)</f>
        <v>5321070</v>
      </c>
      <c r="H7105" t="str">
        <f>VLOOKUP(C7105,reference!$A$1:$E$310,4,FALSE)</f>
        <v>MALAKA TENGAH</v>
      </c>
      <c r="I7105" t="str">
        <f>VLOOKUP($D7105,reference!$G$1:$H$25,2,FALSE)</f>
        <v>Semak belukar</v>
      </c>
      <c r="J7105" t="str">
        <f>VLOOKUP($E7105,reference!$G$1:$H$25,2,FALSE)</f>
        <v>Pemukiman</v>
      </c>
      <c r="K7105" t="str">
        <f t="shared" si="110"/>
        <v>Non Irigasi</v>
      </c>
      <c r="L7105" t="s">
        <v>327</v>
      </c>
    </row>
    <row r="7106" spans="1:12" x14ac:dyDescent="0.25">
      <c r="A7106" s="1">
        <v>7105</v>
      </c>
      <c r="B7106" s="3">
        <v>17</v>
      </c>
      <c r="C7106" s="1">
        <v>4</v>
      </c>
      <c r="D7106" s="1">
        <v>14</v>
      </c>
      <c r="E7106" s="1">
        <v>2</v>
      </c>
      <c r="F7106" s="1">
        <v>0</v>
      </c>
      <c r="G7106">
        <f>VLOOKUP(C7106,reference!$A$1:$E$310,5,FALSE)</f>
        <v>5301050</v>
      </c>
      <c r="H7106" t="str">
        <f>VLOOKUP(C7106,reference!$A$1:$E$310,4,FALSE)</f>
        <v>LOLI</v>
      </c>
      <c r="I7106" t="str">
        <f>VLOOKUP($D7106,reference!$G$1:$H$25,2,FALSE)</f>
        <v>Sawah</v>
      </c>
      <c r="J7106" t="str">
        <f>VLOOKUP($E7106,reference!$G$1:$H$25,2,FALSE)</f>
        <v>Hutan lahan kering sekunder / bekas tebangan</v>
      </c>
      <c r="K7106" t="str">
        <f t="shared" si="110"/>
        <v>Non Irigasi</v>
      </c>
      <c r="L7106" t="s">
        <v>327</v>
      </c>
    </row>
    <row r="7107" spans="1:12" x14ac:dyDescent="0.25">
      <c r="A7107" s="1">
        <v>7106</v>
      </c>
      <c r="B7107" s="3">
        <v>2</v>
      </c>
      <c r="C7107" s="1">
        <v>51</v>
      </c>
      <c r="D7107" s="1">
        <v>0</v>
      </c>
      <c r="E7107" s="1">
        <v>20</v>
      </c>
      <c r="F7107" s="1">
        <v>0</v>
      </c>
      <c r="G7107">
        <f>VLOOKUP(C7107,reference!$A$1:$E$310,5,FALSE)</f>
        <v>5303191</v>
      </c>
      <c r="H7107" t="str">
        <f>VLOOKUP(C7107,reference!$A$1:$E$310,4,FALSE)</f>
        <v>AMFOANG BARAT LAUT</v>
      </c>
      <c r="I7107" t="str">
        <f>VLOOKUP($D7107,reference!$G$1:$H$25,2,FALSE)</f>
        <v>No data</v>
      </c>
      <c r="J7107" t="str">
        <f>VLOOKUP($E7107,reference!$G$1:$H$25,2,FALSE)</f>
        <v>Tubuh air</v>
      </c>
      <c r="K7107" t="str">
        <f t="shared" ref="K7107:K7170" si="111">IF(F7107=0,"Non Irigasi","Buffer Irigasi")</f>
        <v>Non Irigasi</v>
      </c>
      <c r="L7107" t="s">
        <v>327</v>
      </c>
    </row>
    <row r="7108" spans="1:12" x14ac:dyDescent="0.25">
      <c r="A7108" s="1">
        <v>7107</v>
      </c>
      <c r="B7108" s="3">
        <v>9</v>
      </c>
      <c r="C7108" s="1">
        <v>49</v>
      </c>
      <c r="D7108" s="1">
        <v>13</v>
      </c>
      <c r="E7108" s="1">
        <v>2</v>
      </c>
      <c r="F7108" s="1">
        <v>0</v>
      </c>
      <c r="G7108">
        <f>VLOOKUP(C7108,reference!$A$1:$E$310,5,FALSE)</f>
        <v>5303182</v>
      </c>
      <c r="H7108" t="str">
        <f>VLOOKUP(C7108,reference!$A$1:$E$310,4,FALSE)</f>
        <v>AMFOANG TENGAH</v>
      </c>
      <c r="I7108" t="str">
        <f>VLOOKUP($D7108,reference!$G$1:$H$25,2,FALSE)</f>
        <v>Pertanian lahan kering  campur semak / kebun campur</v>
      </c>
      <c r="J7108" t="str">
        <f>VLOOKUP($E7108,reference!$G$1:$H$25,2,FALSE)</f>
        <v>Hutan lahan kering sekunder / bekas tebangan</v>
      </c>
      <c r="K7108" t="str">
        <f t="shared" si="111"/>
        <v>Non Irigasi</v>
      </c>
      <c r="L7108" t="s">
        <v>327</v>
      </c>
    </row>
    <row r="7109" spans="1:12" x14ac:dyDescent="0.25">
      <c r="A7109" s="1">
        <v>7108</v>
      </c>
      <c r="B7109" s="3">
        <v>28</v>
      </c>
      <c r="C7109" s="1">
        <v>90</v>
      </c>
      <c r="D7109" s="1">
        <v>2</v>
      </c>
      <c r="E7109" s="1">
        <v>12</v>
      </c>
      <c r="F7109" s="1">
        <v>0</v>
      </c>
      <c r="G7109">
        <f>VLOOKUP(C7109,reference!$A$1:$E$310,5,FALSE)</f>
        <v>5305021</v>
      </c>
      <c r="H7109" t="str">
        <f>VLOOKUP(C7109,reference!$A$1:$E$310,4,FALSE)</f>
        <v>NOEMUTI</v>
      </c>
      <c r="I7109" t="str">
        <f>VLOOKUP($D7109,reference!$G$1:$H$25,2,FALSE)</f>
        <v>Hutan lahan kering sekunder / bekas tebangan</v>
      </c>
      <c r="J7109" t="str">
        <f>VLOOKUP($E7109,reference!$G$1:$H$25,2,FALSE)</f>
        <v>Pertanian lahan kering</v>
      </c>
      <c r="K7109" t="str">
        <f t="shared" si="111"/>
        <v>Non Irigasi</v>
      </c>
      <c r="L7109" t="s">
        <v>328</v>
      </c>
    </row>
    <row r="7110" spans="1:12" x14ac:dyDescent="0.25">
      <c r="A7110" s="1">
        <v>7109</v>
      </c>
      <c r="B7110" s="3">
        <v>4</v>
      </c>
      <c r="C7110" s="1">
        <v>298</v>
      </c>
      <c r="D7110" s="1">
        <v>14</v>
      </c>
      <c r="E7110" s="1">
        <v>12</v>
      </c>
      <c r="F7110" s="1">
        <v>0</v>
      </c>
      <c r="G7110">
        <f>VLOOKUP(C7110,reference!$A$1:$E$310,5,FALSE)</f>
        <v>5321070</v>
      </c>
      <c r="H7110" t="str">
        <f>VLOOKUP(C7110,reference!$A$1:$E$310,4,FALSE)</f>
        <v>MALAKA TENGAH</v>
      </c>
      <c r="I7110" t="str">
        <f>VLOOKUP($D7110,reference!$G$1:$H$25,2,FALSE)</f>
        <v>Sawah</v>
      </c>
      <c r="J7110" t="str">
        <f>VLOOKUP($E7110,reference!$G$1:$H$25,2,FALSE)</f>
        <v>Pertanian lahan kering</v>
      </c>
      <c r="K7110" t="str">
        <f t="shared" si="111"/>
        <v>Non Irigasi</v>
      </c>
      <c r="L7110" t="s">
        <v>327</v>
      </c>
    </row>
    <row r="7111" spans="1:12" x14ac:dyDescent="0.25">
      <c r="A7111" s="1">
        <v>7110</v>
      </c>
      <c r="B7111" s="3">
        <v>2854</v>
      </c>
      <c r="C7111" s="1">
        <v>265</v>
      </c>
      <c r="D7111" s="1">
        <v>13</v>
      </c>
      <c r="E7111" s="1">
        <v>11</v>
      </c>
      <c r="F7111" s="1">
        <v>0</v>
      </c>
      <c r="G7111">
        <f>VLOOKUP(C7111,reference!$A$1:$E$310,5,FALSE)</f>
        <v>5317060</v>
      </c>
      <c r="H7111" t="str">
        <f>VLOOKUP(C7111,reference!$A$1:$E$310,4,FALSE)</f>
        <v>WEWEWA TIMUR</v>
      </c>
      <c r="I7111" t="str">
        <f>VLOOKUP($D7111,reference!$G$1:$H$25,2,FALSE)</f>
        <v>Pertanian lahan kering  campur semak / kebun campur</v>
      </c>
      <c r="J7111" t="str">
        <f>VLOOKUP($E7111,reference!$G$1:$H$25,2,FALSE)</f>
        <v>Savanna / Padang rumput</v>
      </c>
      <c r="K7111" t="str">
        <f t="shared" si="111"/>
        <v>Non Irigasi</v>
      </c>
      <c r="L7111" t="s">
        <v>327</v>
      </c>
    </row>
    <row r="7112" spans="1:12" x14ac:dyDescent="0.25">
      <c r="A7112" s="1">
        <v>7111</v>
      </c>
      <c r="B7112" s="3">
        <v>868</v>
      </c>
      <c r="C7112" s="1">
        <v>55</v>
      </c>
      <c r="D7112" s="1">
        <v>2</v>
      </c>
      <c r="E7112" s="1">
        <v>16</v>
      </c>
      <c r="F7112" s="1">
        <v>0</v>
      </c>
      <c r="G7112">
        <f>VLOOKUP(C7112,reference!$A$1:$E$310,5,FALSE)</f>
        <v>5304012</v>
      </c>
      <c r="H7112" t="str">
        <f>VLOOKUP(C7112,reference!$A$1:$E$310,4,FALSE)</f>
        <v>TOBU</v>
      </c>
      <c r="I7112" t="str">
        <f>VLOOKUP($D7112,reference!$G$1:$H$25,2,FALSE)</f>
        <v>Hutan lahan kering sekunder / bekas tebangan</v>
      </c>
      <c r="J7112" t="str">
        <f>VLOOKUP($E7112,reference!$G$1:$H$25,2,FALSE)</f>
        <v>Pemukiman</v>
      </c>
      <c r="K7112" t="str">
        <f t="shared" si="111"/>
        <v>Non Irigasi</v>
      </c>
      <c r="L7112" t="s">
        <v>328</v>
      </c>
    </row>
    <row r="7113" spans="1:12" x14ac:dyDescent="0.25">
      <c r="A7113" s="1">
        <v>7112</v>
      </c>
      <c r="B7113" s="3">
        <v>2227</v>
      </c>
      <c r="C7113" s="1">
        <v>96</v>
      </c>
      <c r="D7113" s="1">
        <v>2</v>
      </c>
      <c r="E7113" s="1">
        <v>9</v>
      </c>
      <c r="F7113" s="1">
        <v>0</v>
      </c>
      <c r="G7113">
        <f>VLOOKUP(C7113,reference!$A$1:$E$310,5,FALSE)</f>
        <v>5305027</v>
      </c>
      <c r="H7113" t="str">
        <f>VLOOKUP(C7113,reference!$A$1:$E$310,4,FALSE)</f>
        <v>NOEMUTI TIMUR</v>
      </c>
      <c r="I7113" t="str">
        <f>VLOOKUP($D7113,reference!$G$1:$H$25,2,FALSE)</f>
        <v>Hutan lahan kering sekunder / bekas tebangan</v>
      </c>
      <c r="J7113" t="str">
        <f>VLOOKUP($E7113,reference!$G$1:$H$25,2,FALSE)</f>
        <v>Semak belukar</v>
      </c>
      <c r="K7113" t="str">
        <f t="shared" si="111"/>
        <v>Non Irigasi</v>
      </c>
      <c r="L7113" t="s">
        <v>328</v>
      </c>
    </row>
    <row r="7114" spans="1:12" x14ac:dyDescent="0.25">
      <c r="A7114" s="1">
        <v>7113</v>
      </c>
      <c r="B7114" s="3">
        <v>4</v>
      </c>
      <c r="C7114" s="1">
        <v>298</v>
      </c>
      <c r="D7114" s="1">
        <v>20</v>
      </c>
      <c r="E7114" s="1">
        <v>1</v>
      </c>
      <c r="F7114" s="1">
        <v>0</v>
      </c>
      <c r="G7114">
        <f>VLOOKUP(C7114,reference!$A$1:$E$310,5,FALSE)</f>
        <v>5321070</v>
      </c>
      <c r="H7114" t="str">
        <f>VLOOKUP(C7114,reference!$A$1:$E$310,4,FALSE)</f>
        <v>MALAKA TENGAH</v>
      </c>
      <c r="I7114" t="str">
        <f>VLOOKUP($D7114,reference!$G$1:$H$25,2,FALSE)</f>
        <v>Tubuh air</v>
      </c>
      <c r="J7114" t="str">
        <f>VLOOKUP($E7114,reference!$G$1:$H$25,2,FALSE)</f>
        <v>Hutan lahan kering primer</v>
      </c>
      <c r="K7114" t="str">
        <f t="shared" si="111"/>
        <v>Non Irigasi</v>
      </c>
      <c r="L7114" t="s">
        <v>327</v>
      </c>
    </row>
    <row r="7115" spans="1:12" x14ac:dyDescent="0.25">
      <c r="A7115" s="1">
        <v>7114</v>
      </c>
      <c r="B7115" s="3">
        <v>427</v>
      </c>
      <c r="C7115" s="1">
        <v>261</v>
      </c>
      <c r="D7115" s="1">
        <v>9</v>
      </c>
      <c r="E7115" s="1">
        <v>13</v>
      </c>
      <c r="F7115" s="1">
        <v>0</v>
      </c>
      <c r="G7115">
        <f>VLOOKUP(C7115,reference!$A$1:$E$310,5,FALSE)</f>
        <v>5317020</v>
      </c>
      <c r="H7115" t="str">
        <f>VLOOKUP(C7115,reference!$A$1:$E$310,4,FALSE)</f>
        <v>KODI</v>
      </c>
      <c r="I7115" t="str">
        <f>VLOOKUP($D7115,reference!$G$1:$H$25,2,FALSE)</f>
        <v>Semak belukar</v>
      </c>
      <c r="J7115" t="str">
        <f>VLOOKUP($E7115,reference!$G$1:$H$25,2,FALSE)</f>
        <v>Pertanian lahan kering  campur semak / kebun campur</v>
      </c>
      <c r="K7115" t="str">
        <f t="shared" si="111"/>
        <v>Non Irigasi</v>
      </c>
      <c r="L7115" t="s">
        <v>327</v>
      </c>
    </row>
    <row r="7116" spans="1:12" x14ac:dyDescent="0.25">
      <c r="A7116" s="1">
        <v>7115</v>
      </c>
      <c r="B7116" s="3">
        <v>2</v>
      </c>
      <c r="C7116" s="1">
        <v>4</v>
      </c>
      <c r="D7116" s="1">
        <v>2</v>
      </c>
      <c r="E7116" s="1">
        <v>9</v>
      </c>
      <c r="F7116" s="1">
        <v>0</v>
      </c>
      <c r="G7116">
        <f>VLOOKUP(C7116,reference!$A$1:$E$310,5,FALSE)</f>
        <v>5301050</v>
      </c>
      <c r="H7116" t="str">
        <f>VLOOKUP(C7116,reference!$A$1:$E$310,4,FALSE)</f>
        <v>LOLI</v>
      </c>
      <c r="I7116" t="str">
        <f>VLOOKUP($D7116,reference!$G$1:$H$25,2,FALSE)</f>
        <v>Hutan lahan kering sekunder / bekas tebangan</v>
      </c>
      <c r="J7116" t="str">
        <f>VLOOKUP($E7116,reference!$G$1:$H$25,2,FALSE)</f>
        <v>Semak belukar</v>
      </c>
      <c r="K7116" t="str">
        <f t="shared" si="111"/>
        <v>Non Irigasi</v>
      </c>
      <c r="L7116" t="s">
        <v>328</v>
      </c>
    </row>
    <row r="7117" spans="1:12" x14ac:dyDescent="0.25">
      <c r="A7117" s="1">
        <v>7116</v>
      </c>
      <c r="B7117" s="3">
        <v>190</v>
      </c>
      <c r="C7117" s="1">
        <v>4</v>
      </c>
      <c r="D7117" s="1">
        <v>1</v>
      </c>
      <c r="E7117" s="1">
        <v>1</v>
      </c>
      <c r="F7117" s="1">
        <v>0</v>
      </c>
      <c r="G7117">
        <f>VLOOKUP(C7117,reference!$A$1:$E$310,5,FALSE)</f>
        <v>5301050</v>
      </c>
      <c r="H7117" t="str">
        <f>VLOOKUP(C7117,reference!$A$1:$E$310,4,FALSE)</f>
        <v>LOLI</v>
      </c>
      <c r="I7117" t="str">
        <f>VLOOKUP($D7117,reference!$G$1:$H$25,2,FALSE)</f>
        <v>Hutan lahan kering primer</v>
      </c>
      <c r="J7117" t="str">
        <f>VLOOKUP($E7117,reference!$G$1:$H$25,2,FALSE)</f>
        <v>Hutan lahan kering primer</v>
      </c>
      <c r="K7117" t="str">
        <f t="shared" si="111"/>
        <v>Non Irigasi</v>
      </c>
      <c r="L7117" t="s">
        <v>327</v>
      </c>
    </row>
    <row r="7118" spans="1:12" x14ac:dyDescent="0.25">
      <c r="A7118" s="1">
        <v>7117</v>
      </c>
      <c r="B7118" s="3">
        <v>2125</v>
      </c>
      <c r="C7118" s="1">
        <v>55</v>
      </c>
      <c r="D7118" s="1">
        <v>2</v>
      </c>
      <c r="E7118" s="1">
        <v>13</v>
      </c>
      <c r="F7118" s="1">
        <v>0</v>
      </c>
      <c r="G7118">
        <f>VLOOKUP(C7118,reference!$A$1:$E$310,5,FALSE)</f>
        <v>5304012</v>
      </c>
      <c r="H7118" t="str">
        <f>VLOOKUP(C7118,reference!$A$1:$E$310,4,FALSE)</f>
        <v>TOBU</v>
      </c>
      <c r="I7118" t="str">
        <f>VLOOKUP($D7118,reference!$G$1:$H$25,2,FALSE)</f>
        <v>Hutan lahan kering sekunder / bekas tebangan</v>
      </c>
      <c r="J7118" t="str">
        <f>VLOOKUP($E7118,reference!$G$1:$H$25,2,FALSE)</f>
        <v>Pertanian lahan kering  campur semak / kebun campur</v>
      </c>
      <c r="K7118" t="str">
        <f t="shared" si="111"/>
        <v>Non Irigasi</v>
      </c>
      <c r="L7118" t="s">
        <v>328</v>
      </c>
    </row>
    <row r="7119" spans="1:12" x14ac:dyDescent="0.25">
      <c r="A7119" s="1">
        <v>7118</v>
      </c>
      <c r="B7119" s="3">
        <v>70</v>
      </c>
      <c r="C7119" s="1">
        <v>91</v>
      </c>
      <c r="D7119" s="1">
        <v>18</v>
      </c>
      <c r="E7119" s="1">
        <v>2</v>
      </c>
      <c r="F7119" s="1">
        <v>0</v>
      </c>
      <c r="G7119">
        <f>VLOOKUP(C7119,reference!$A$1:$E$310,5,FALSE)</f>
        <v>5305022</v>
      </c>
      <c r="H7119" t="str">
        <f>VLOOKUP(C7119,reference!$A$1:$E$310,4,FALSE)</f>
        <v>BIKOMI SELATAN</v>
      </c>
      <c r="I7119" t="str">
        <f>VLOOKUP($D7119,reference!$G$1:$H$25,2,FALSE)</f>
        <v>Lahan terbuka</v>
      </c>
      <c r="J7119" t="str">
        <f>VLOOKUP($E7119,reference!$G$1:$H$25,2,FALSE)</f>
        <v>Hutan lahan kering sekunder / bekas tebangan</v>
      </c>
      <c r="K7119" t="str">
        <f t="shared" si="111"/>
        <v>Non Irigasi</v>
      </c>
      <c r="L7119" t="s">
        <v>327</v>
      </c>
    </row>
    <row r="7120" spans="1:12" x14ac:dyDescent="0.25">
      <c r="A7120" s="1">
        <v>7119</v>
      </c>
      <c r="B7120" s="3">
        <v>61</v>
      </c>
      <c r="C7120" s="1">
        <v>263</v>
      </c>
      <c r="D7120" s="1">
        <v>2</v>
      </c>
      <c r="E7120" s="1">
        <v>12</v>
      </c>
      <c r="F7120" s="1">
        <v>0</v>
      </c>
      <c r="G7120">
        <f>VLOOKUP(C7120,reference!$A$1:$E$310,5,FALSE)</f>
        <v>5317040</v>
      </c>
      <c r="H7120" t="str">
        <f>VLOOKUP(C7120,reference!$A$1:$E$310,4,FALSE)</f>
        <v>WEWEWA SELATAN</v>
      </c>
      <c r="I7120" t="str">
        <f>VLOOKUP($D7120,reference!$G$1:$H$25,2,FALSE)</f>
        <v>Hutan lahan kering sekunder / bekas tebangan</v>
      </c>
      <c r="J7120" t="str">
        <f>VLOOKUP($E7120,reference!$G$1:$H$25,2,FALSE)</f>
        <v>Pertanian lahan kering</v>
      </c>
      <c r="K7120" t="str">
        <f t="shared" si="111"/>
        <v>Non Irigasi</v>
      </c>
      <c r="L7120" t="s">
        <v>328</v>
      </c>
    </row>
    <row r="7121" spans="1:12" x14ac:dyDescent="0.25">
      <c r="A7121" s="1">
        <v>7120</v>
      </c>
      <c r="B7121" s="3">
        <v>580</v>
      </c>
      <c r="C7121" s="1">
        <v>265</v>
      </c>
      <c r="D7121" s="1">
        <v>2</v>
      </c>
      <c r="E7121" s="1">
        <v>1</v>
      </c>
      <c r="F7121" s="1">
        <v>0</v>
      </c>
      <c r="G7121">
        <f>VLOOKUP(C7121,reference!$A$1:$E$310,5,FALSE)</f>
        <v>5317060</v>
      </c>
      <c r="H7121" t="str">
        <f>VLOOKUP(C7121,reference!$A$1:$E$310,4,FALSE)</f>
        <v>WEWEWA TIMUR</v>
      </c>
      <c r="I7121" t="str">
        <f>VLOOKUP($D7121,reference!$G$1:$H$25,2,FALSE)</f>
        <v>Hutan lahan kering sekunder / bekas tebangan</v>
      </c>
      <c r="J7121" t="str">
        <f>VLOOKUP($E7121,reference!$G$1:$H$25,2,FALSE)</f>
        <v>Hutan lahan kering primer</v>
      </c>
      <c r="K7121" t="str">
        <f t="shared" si="111"/>
        <v>Non Irigasi</v>
      </c>
      <c r="L7121" t="s">
        <v>327</v>
      </c>
    </row>
    <row r="7122" spans="1:12" x14ac:dyDescent="0.25">
      <c r="A7122" s="1">
        <v>7121</v>
      </c>
      <c r="B7122" s="3">
        <v>97</v>
      </c>
      <c r="C7122" s="1">
        <v>51</v>
      </c>
      <c r="D7122" s="1">
        <v>2</v>
      </c>
      <c r="E7122" s="1">
        <v>20</v>
      </c>
      <c r="F7122" s="1">
        <v>0</v>
      </c>
      <c r="G7122">
        <f>VLOOKUP(C7122,reference!$A$1:$E$310,5,FALSE)</f>
        <v>5303191</v>
      </c>
      <c r="H7122" t="str">
        <f>VLOOKUP(C7122,reference!$A$1:$E$310,4,FALSE)</f>
        <v>AMFOANG BARAT LAUT</v>
      </c>
      <c r="I7122" t="str">
        <f>VLOOKUP($D7122,reference!$G$1:$H$25,2,FALSE)</f>
        <v>Hutan lahan kering sekunder / bekas tebangan</v>
      </c>
      <c r="J7122" t="str">
        <f>VLOOKUP($E7122,reference!$G$1:$H$25,2,FALSE)</f>
        <v>Tubuh air</v>
      </c>
      <c r="K7122" t="str">
        <f t="shared" si="111"/>
        <v>Non Irigasi</v>
      </c>
      <c r="L7122" t="s">
        <v>328</v>
      </c>
    </row>
    <row r="7123" spans="1:12" x14ac:dyDescent="0.25">
      <c r="A7123" s="1">
        <v>7122</v>
      </c>
      <c r="B7123" s="3">
        <v>13</v>
      </c>
      <c r="C7123" s="1">
        <v>91</v>
      </c>
      <c r="D7123" s="1">
        <v>14</v>
      </c>
      <c r="E7123" s="1">
        <v>2</v>
      </c>
      <c r="F7123" s="1">
        <v>0</v>
      </c>
      <c r="G7123">
        <f>VLOOKUP(C7123,reference!$A$1:$E$310,5,FALSE)</f>
        <v>5305022</v>
      </c>
      <c r="H7123" t="str">
        <f>VLOOKUP(C7123,reference!$A$1:$E$310,4,FALSE)</f>
        <v>BIKOMI SELATAN</v>
      </c>
      <c r="I7123" t="str">
        <f>VLOOKUP($D7123,reference!$G$1:$H$25,2,FALSE)</f>
        <v>Sawah</v>
      </c>
      <c r="J7123" t="str">
        <f>VLOOKUP($E7123,reference!$G$1:$H$25,2,FALSE)</f>
        <v>Hutan lahan kering sekunder / bekas tebangan</v>
      </c>
      <c r="K7123" t="str">
        <f t="shared" si="111"/>
        <v>Non Irigasi</v>
      </c>
      <c r="L7123" t="s">
        <v>327</v>
      </c>
    </row>
    <row r="7124" spans="1:12" x14ac:dyDescent="0.25">
      <c r="A7124" s="1">
        <v>7123</v>
      </c>
      <c r="B7124" s="3">
        <v>413</v>
      </c>
      <c r="C7124" s="1">
        <v>265</v>
      </c>
      <c r="D7124" s="1">
        <v>13</v>
      </c>
      <c r="E7124" s="1">
        <v>9</v>
      </c>
      <c r="F7124" s="1">
        <v>0</v>
      </c>
      <c r="G7124">
        <f>VLOOKUP(C7124,reference!$A$1:$E$310,5,FALSE)</f>
        <v>5317060</v>
      </c>
      <c r="H7124" t="str">
        <f>VLOOKUP(C7124,reference!$A$1:$E$310,4,FALSE)</f>
        <v>WEWEWA TIMUR</v>
      </c>
      <c r="I7124" t="str">
        <f>VLOOKUP($D7124,reference!$G$1:$H$25,2,FALSE)</f>
        <v>Pertanian lahan kering  campur semak / kebun campur</v>
      </c>
      <c r="J7124" t="str">
        <f>VLOOKUP($E7124,reference!$G$1:$H$25,2,FALSE)</f>
        <v>Semak belukar</v>
      </c>
      <c r="K7124" t="str">
        <f t="shared" si="111"/>
        <v>Non Irigasi</v>
      </c>
      <c r="L7124" t="s">
        <v>327</v>
      </c>
    </row>
    <row r="7125" spans="1:12" x14ac:dyDescent="0.25">
      <c r="A7125" s="1">
        <v>7124</v>
      </c>
      <c r="B7125" s="3">
        <v>9</v>
      </c>
      <c r="C7125" s="1">
        <v>55</v>
      </c>
      <c r="D7125" s="1">
        <v>1</v>
      </c>
      <c r="E7125" s="1">
        <v>2</v>
      </c>
      <c r="F7125" s="1">
        <v>0</v>
      </c>
      <c r="G7125">
        <f>VLOOKUP(C7125,reference!$A$1:$E$310,5,FALSE)</f>
        <v>5304012</v>
      </c>
      <c r="H7125" t="str">
        <f>VLOOKUP(C7125,reference!$A$1:$E$310,4,FALSE)</f>
        <v>TOBU</v>
      </c>
      <c r="I7125" t="str">
        <f>VLOOKUP($D7125,reference!$G$1:$H$25,2,FALSE)</f>
        <v>Hutan lahan kering primer</v>
      </c>
      <c r="J7125" t="str">
        <f>VLOOKUP($E7125,reference!$G$1:$H$25,2,FALSE)</f>
        <v>Hutan lahan kering sekunder / bekas tebangan</v>
      </c>
      <c r="K7125" t="str">
        <f t="shared" si="111"/>
        <v>Non Irigasi</v>
      </c>
      <c r="L7125" t="s">
        <v>329</v>
      </c>
    </row>
    <row r="7126" spans="1:12" x14ac:dyDescent="0.25">
      <c r="A7126" s="1">
        <v>7125</v>
      </c>
      <c r="B7126" s="3">
        <v>25</v>
      </c>
      <c r="C7126" s="1">
        <v>96</v>
      </c>
      <c r="D7126" s="1">
        <v>18</v>
      </c>
      <c r="E7126" s="1">
        <v>9</v>
      </c>
      <c r="F7126" s="1">
        <v>0</v>
      </c>
      <c r="G7126">
        <f>VLOOKUP(C7126,reference!$A$1:$E$310,5,FALSE)</f>
        <v>5305027</v>
      </c>
      <c r="H7126" t="str">
        <f>VLOOKUP(C7126,reference!$A$1:$E$310,4,FALSE)</f>
        <v>NOEMUTI TIMUR</v>
      </c>
      <c r="I7126" t="str">
        <f>VLOOKUP($D7126,reference!$G$1:$H$25,2,FALSE)</f>
        <v>Lahan terbuka</v>
      </c>
      <c r="J7126" t="str">
        <f>VLOOKUP($E7126,reference!$G$1:$H$25,2,FALSE)</f>
        <v>Semak belukar</v>
      </c>
      <c r="K7126" t="str">
        <f t="shared" si="111"/>
        <v>Non Irigasi</v>
      </c>
      <c r="L7126" t="s">
        <v>327</v>
      </c>
    </row>
    <row r="7127" spans="1:12" x14ac:dyDescent="0.25">
      <c r="A7127" s="1">
        <v>7126</v>
      </c>
      <c r="B7127" s="3">
        <v>8</v>
      </c>
      <c r="C7127" s="1">
        <v>96</v>
      </c>
      <c r="D7127" s="1">
        <v>14</v>
      </c>
      <c r="E7127" s="1">
        <v>20</v>
      </c>
      <c r="F7127" s="1">
        <v>0</v>
      </c>
      <c r="G7127">
        <f>VLOOKUP(C7127,reference!$A$1:$E$310,5,FALSE)</f>
        <v>5305027</v>
      </c>
      <c r="H7127" t="str">
        <f>VLOOKUP(C7127,reference!$A$1:$E$310,4,FALSE)</f>
        <v>NOEMUTI TIMUR</v>
      </c>
      <c r="I7127" t="str">
        <f>VLOOKUP($D7127,reference!$G$1:$H$25,2,FALSE)</f>
        <v>Sawah</v>
      </c>
      <c r="J7127" t="str">
        <f>VLOOKUP($E7127,reference!$G$1:$H$25,2,FALSE)</f>
        <v>Tubuh air</v>
      </c>
      <c r="K7127" t="str">
        <f t="shared" si="111"/>
        <v>Non Irigasi</v>
      </c>
      <c r="L7127" t="s">
        <v>327</v>
      </c>
    </row>
    <row r="7128" spans="1:12" x14ac:dyDescent="0.25">
      <c r="A7128" s="1">
        <v>7127</v>
      </c>
      <c r="B7128" s="3">
        <v>260</v>
      </c>
      <c r="C7128" s="1">
        <v>96</v>
      </c>
      <c r="D7128" s="1">
        <v>14</v>
      </c>
      <c r="E7128" s="1">
        <v>14</v>
      </c>
      <c r="F7128" s="1">
        <v>0</v>
      </c>
      <c r="G7128">
        <f>VLOOKUP(C7128,reference!$A$1:$E$310,5,FALSE)</f>
        <v>5305027</v>
      </c>
      <c r="H7128" t="str">
        <f>VLOOKUP(C7128,reference!$A$1:$E$310,4,FALSE)</f>
        <v>NOEMUTI TIMUR</v>
      </c>
      <c r="I7128" t="str">
        <f>VLOOKUP($D7128,reference!$G$1:$H$25,2,FALSE)</f>
        <v>Sawah</v>
      </c>
      <c r="J7128" t="str">
        <f>VLOOKUP($E7128,reference!$G$1:$H$25,2,FALSE)</f>
        <v>Sawah</v>
      </c>
      <c r="K7128" t="str">
        <f t="shared" si="111"/>
        <v>Non Irigasi</v>
      </c>
      <c r="L7128" t="s">
        <v>327</v>
      </c>
    </row>
    <row r="7129" spans="1:12" x14ac:dyDescent="0.25">
      <c r="A7129" s="1">
        <v>7128</v>
      </c>
      <c r="B7129" s="3">
        <v>165</v>
      </c>
      <c r="C7129" s="1">
        <v>96</v>
      </c>
      <c r="D7129" s="1">
        <v>18</v>
      </c>
      <c r="E7129" s="1">
        <v>14</v>
      </c>
      <c r="F7129" s="1">
        <v>0</v>
      </c>
      <c r="G7129">
        <f>VLOOKUP(C7129,reference!$A$1:$E$310,5,FALSE)</f>
        <v>5305027</v>
      </c>
      <c r="H7129" t="str">
        <f>VLOOKUP(C7129,reference!$A$1:$E$310,4,FALSE)</f>
        <v>NOEMUTI TIMUR</v>
      </c>
      <c r="I7129" t="str">
        <f>VLOOKUP($D7129,reference!$G$1:$H$25,2,FALSE)</f>
        <v>Lahan terbuka</v>
      </c>
      <c r="J7129" t="str">
        <f>VLOOKUP($E7129,reference!$G$1:$H$25,2,FALSE)</f>
        <v>Sawah</v>
      </c>
      <c r="K7129" t="str">
        <f t="shared" si="111"/>
        <v>Non Irigasi</v>
      </c>
      <c r="L7129" t="s">
        <v>327</v>
      </c>
    </row>
    <row r="7130" spans="1:12" x14ac:dyDescent="0.25">
      <c r="A7130" s="1">
        <v>7129</v>
      </c>
      <c r="B7130" s="3">
        <v>648</v>
      </c>
      <c r="C7130" s="1">
        <v>265</v>
      </c>
      <c r="D7130" s="1">
        <v>13</v>
      </c>
      <c r="E7130" s="1">
        <v>16</v>
      </c>
      <c r="F7130" s="1">
        <v>0</v>
      </c>
      <c r="G7130">
        <f>VLOOKUP(C7130,reference!$A$1:$E$310,5,FALSE)</f>
        <v>5317060</v>
      </c>
      <c r="H7130" t="str">
        <f>VLOOKUP(C7130,reference!$A$1:$E$310,4,FALSE)</f>
        <v>WEWEWA TIMUR</v>
      </c>
      <c r="I7130" t="str">
        <f>VLOOKUP($D7130,reference!$G$1:$H$25,2,FALSE)</f>
        <v>Pertanian lahan kering  campur semak / kebun campur</v>
      </c>
      <c r="J7130" t="str">
        <f>VLOOKUP($E7130,reference!$G$1:$H$25,2,FALSE)</f>
        <v>Pemukiman</v>
      </c>
      <c r="K7130" t="str">
        <f t="shared" si="111"/>
        <v>Non Irigasi</v>
      </c>
      <c r="L7130" t="s">
        <v>327</v>
      </c>
    </row>
    <row r="7131" spans="1:12" x14ac:dyDescent="0.25">
      <c r="A7131" s="1">
        <v>7130</v>
      </c>
      <c r="B7131" s="3">
        <v>2071</v>
      </c>
      <c r="C7131" s="1">
        <v>265</v>
      </c>
      <c r="D7131" s="1">
        <v>1</v>
      </c>
      <c r="E7131" s="1">
        <v>1</v>
      </c>
      <c r="F7131" s="1">
        <v>0</v>
      </c>
      <c r="G7131">
        <f>VLOOKUP(C7131,reference!$A$1:$E$310,5,FALSE)</f>
        <v>5317060</v>
      </c>
      <c r="H7131" t="str">
        <f>VLOOKUP(C7131,reference!$A$1:$E$310,4,FALSE)</f>
        <v>WEWEWA TIMUR</v>
      </c>
      <c r="I7131" t="str">
        <f>VLOOKUP($D7131,reference!$G$1:$H$25,2,FALSE)</f>
        <v>Hutan lahan kering primer</v>
      </c>
      <c r="J7131" t="str">
        <f>VLOOKUP($E7131,reference!$G$1:$H$25,2,FALSE)</f>
        <v>Hutan lahan kering primer</v>
      </c>
      <c r="K7131" t="str">
        <f t="shared" si="111"/>
        <v>Non Irigasi</v>
      </c>
      <c r="L7131" t="s">
        <v>327</v>
      </c>
    </row>
    <row r="7132" spans="1:12" x14ac:dyDescent="0.25">
      <c r="A7132" s="1">
        <v>7131</v>
      </c>
      <c r="B7132" s="3">
        <v>164</v>
      </c>
      <c r="C7132" s="1">
        <v>257</v>
      </c>
      <c r="D7132" s="1">
        <v>2</v>
      </c>
      <c r="E7132" s="1">
        <v>12</v>
      </c>
      <c r="F7132" s="1">
        <v>0</v>
      </c>
      <c r="G7132">
        <f>VLOOKUP(C7132,reference!$A$1:$E$310,5,FALSE)</f>
        <v>5316030</v>
      </c>
      <c r="H7132" t="str">
        <f>VLOOKUP(C7132,reference!$A$1:$E$310,4,FALSE)</f>
        <v>UMBU RATU NGGAY</v>
      </c>
      <c r="I7132" t="str">
        <f>VLOOKUP($D7132,reference!$G$1:$H$25,2,FALSE)</f>
        <v>Hutan lahan kering sekunder / bekas tebangan</v>
      </c>
      <c r="J7132" t="str">
        <f>VLOOKUP($E7132,reference!$G$1:$H$25,2,FALSE)</f>
        <v>Pertanian lahan kering</v>
      </c>
      <c r="K7132" t="str">
        <f t="shared" si="111"/>
        <v>Non Irigasi</v>
      </c>
      <c r="L7132" t="s">
        <v>328</v>
      </c>
    </row>
    <row r="7133" spans="1:12" x14ac:dyDescent="0.25">
      <c r="A7133" s="1">
        <v>7132</v>
      </c>
      <c r="B7133" s="3">
        <v>474</v>
      </c>
      <c r="C7133" s="1">
        <v>28</v>
      </c>
      <c r="D7133" s="1">
        <v>12</v>
      </c>
      <c r="E7133" s="1">
        <v>12</v>
      </c>
      <c r="F7133" s="1">
        <v>0</v>
      </c>
      <c r="G7133">
        <f>VLOOKUP(C7133,reference!$A$1:$E$310,5,FALSE)</f>
        <v>5302081</v>
      </c>
      <c r="H7133" t="str">
        <f>VLOOKUP(C7133,reference!$A$1:$E$310,4,FALSE)</f>
        <v>KANATANG</v>
      </c>
      <c r="I7133" t="str">
        <f>VLOOKUP($D7133,reference!$G$1:$H$25,2,FALSE)</f>
        <v>Pertanian lahan kering</v>
      </c>
      <c r="J7133" t="str">
        <f>VLOOKUP($E7133,reference!$G$1:$H$25,2,FALSE)</f>
        <v>Pertanian lahan kering</v>
      </c>
      <c r="K7133" t="str">
        <f t="shared" si="111"/>
        <v>Non Irigasi</v>
      </c>
      <c r="L7133" t="s">
        <v>327</v>
      </c>
    </row>
    <row r="7134" spans="1:12" x14ac:dyDescent="0.25">
      <c r="A7134" s="1">
        <v>7133</v>
      </c>
      <c r="B7134" s="3">
        <v>20</v>
      </c>
      <c r="C7134" s="1">
        <v>91</v>
      </c>
      <c r="D7134" s="1">
        <v>14</v>
      </c>
      <c r="E7134" s="1">
        <v>20</v>
      </c>
      <c r="F7134" s="1">
        <v>0</v>
      </c>
      <c r="G7134">
        <f>VLOOKUP(C7134,reference!$A$1:$E$310,5,FALSE)</f>
        <v>5305022</v>
      </c>
      <c r="H7134" t="str">
        <f>VLOOKUP(C7134,reference!$A$1:$E$310,4,FALSE)</f>
        <v>BIKOMI SELATAN</v>
      </c>
      <c r="I7134" t="str">
        <f>VLOOKUP($D7134,reference!$G$1:$H$25,2,FALSE)</f>
        <v>Sawah</v>
      </c>
      <c r="J7134" t="str">
        <f>VLOOKUP($E7134,reference!$G$1:$H$25,2,FALSE)</f>
        <v>Tubuh air</v>
      </c>
      <c r="K7134" t="str">
        <f t="shared" si="111"/>
        <v>Non Irigasi</v>
      </c>
      <c r="L7134" t="s">
        <v>327</v>
      </c>
    </row>
    <row r="7135" spans="1:12" x14ac:dyDescent="0.25">
      <c r="A7135" s="1">
        <v>7134</v>
      </c>
      <c r="B7135" s="3">
        <v>1</v>
      </c>
      <c r="C7135" s="1">
        <v>28</v>
      </c>
      <c r="D7135" s="1">
        <v>9</v>
      </c>
      <c r="E7135" s="1">
        <v>1</v>
      </c>
      <c r="F7135" s="1">
        <v>0</v>
      </c>
      <c r="G7135">
        <f>VLOOKUP(C7135,reference!$A$1:$E$310,5,FALSE)</f>
        <v>5302081</v>
      </c>
      <c r="H7135" t="str">
        <f>VLOOKUP(C7135,reference!$A$1:$E$310,4,FALSE)</f>
        <v>KANATANG</v>
      </c>
      <c r="I7135" t="str">
        <f>VLOOKUP($D7135,reference!$G$1:$H$25,2,FALSE)</f>
        <v>Semak belukar</v>
      </c>
      <c r="J7135" t="str">
        <f>VLOOKUP($E7135,reference!$G$1:$H$25,2,FALSE)</f>
        <v>Hutan lahan kering primer</v>
      </c>
      <c r="K7135" t="str">
        <f t="shared" si="111"/>
        <v>Non Irigasi</v>
      </c>
      <c r="L7135" t="s">
        <v>327</v>
      </c>
    </row>
    <row r="7136" spans="1:12" x14ac:dyDescent="0.25">
      <c r="A7136" s="1">
        <v>7135</v>
      </c>
      <c r="B7136" s="3">
        <v>116</v>
      </c>
      <c r="C7136" s="1">
        <v>96</v>
      </c>
      <c r="D7136" s="1">
        <v>2</v>
      </c>
      <c r="E7136" s="1">
        <v>14</v>
      </c>
      <c r="F7136" s="1">
        <v>0</v>
      </c>
      <c r="G7136">
        <f>VLOOKUP(C7136,reference!$A$1:$E$310,5,FALSE)</f>
        <v>5305027</v>
      </c>
      <c r="H7136" t="str">
        <f>VLOOKUP(C7136,reference!$A$1:$E$310,4,FALSE)</f>
        <v>NOEMUTI TIMUR</v>
      </c>
      <c r="I7136" t="str">
        <f>VLOOKUP($D7136,reference!$G$1:$H$25,2,FALSE)</f>
        <v>Hutan lahan kering sekunder / bekas tebangan</v>
      </c>
      <c r="J7136" t="str">
        <f>VLOOKUP($E7136,reference!$G$1:$H$25,2,FALSE)</f>
        <v>Sawah</v>
      </c>
      <c r="K7136" t="str">
        <f t="shared" si="111"/>
        <v>Non Irigasi</v>
      </c>
      <c r="L7136" t="s">
        <v>328</v>
      </c>
    </row>
    <row r="7137" spans="1:12" x14ac:dyDescent="0.25">
      <c r="A7137" s="1">
        <v>7136</v>
      </c>
      <c r="B7137" s="3">
        <v>13</v>
      </c>
      <c r="C7137" s="1">
        <v>96</v>
      </c>
      <c r="D7137" s="1">
        <v>18</v>
      </c>
      <c r="E7137" s="1">
        <v>16</v>
      </c>
      <c r="F7137" s="1">
        <v>0</v>
      </c>
      <c r="G7137">
        <f>VLOOKUP(C7137,reference!$A$1:$E$310,5,FALSE)</f>
        <v>5305027</v>
      </c>
      <c r="H7137" t="str">
        <f>VLOOKUP(C7137,reference!$A$1:$E$310,4,FALSE)</f>
        <v>NOEMUTI TIMUR</v>
      </c>
      <c r="I7137" t="str">
        <f>VLOOKUP($D7137,reference!$G$1:$H$25,2,FALSE)</f>
        <v>Lahan terbuka</v>
      </c>
      <c r="J7137" t="str">
        <f>VLOOKUP($E7137,reference!$G$1:$H$25,2,FALSE)</f>
        <v>Pemukiman</v>
      </c>
      <c r="K7137" t="str">
        <f t="shared" si="111"/>
        <v>Non Irigasi</v>
      </c>
      <c r="L7137" t="s">
        <v>327</v>
      </c>
    </row>
    <row r="7138" spans="1:12" x14ac:dyDescent="0.25">
      <c r="A7138" s="1">
        <v>7137</v>
      </c>
      <c r="B7138" s="3">
        <v>5388</v>
      </c>
      <c r="C7138" s="1">
        <v>28</v>
      </c>
      <c r="D7138" s="1">
        <v>9</v>
      </c>
      <c r="E7138" s="1">
        <v>11</v>
      </c>
      <c r="F7138" s="1">
        <v>0</v>
      </c>
      <c r="G7138">
        <f>VLOOKUP(C7138,reference!$A$1:$E$310,5,FALSE)</f>
        <v>5302081</v>
      </c>
      <c r="H7138" t="str">
        <f>VLOOKUP(C7138,reference!$A$1:$E$310,4,FALSE)</f>
        <v>KANATANG</v>
      </c>
      <c r="I7138" t="str">
        <f>VLOOKUP($D7138,reference!$G$1:$H$25,2,FALSE)</f>
        <v>Semak belukar</v>
      </c>
      <c r="J7138" t="str">
        <f>VLOOKUP($E7138,reference!$G$1:$H$25,2,FALSE)</f>
        <v>Savanna / Padang rumput</v>
      </c>
      <c r="K7138" t="str">
        <f t="shared" si="111"/>
        <v>Non Irigasi</v>
      </c>
      <c r="L7138" t="s">
        <v>327</v>
      </c>
    </row>
    <row r="7139" spans="1:12" x14ac:dyDescent="0.25">
      <c r="A7139" s="1">
        <v>7138</v>
      </c>
      <c r="B7139" s="3">
        <v>12</v>
      </c>
      <c r="C7139" s="1">
        <v>51</v>
      </c>
      <c r="D7139" s="1">
        <v>2</v>
      </c>
      <c r="E7139" s="1">
        <v>0</v>
      </c>
      <c r="F7139" s="1">
        <v>0</v>
      </c>
      <c r="G7139">
        <f>VLOOKUP(C7139,reference!$A$1:$E$310,5,FALSE)</f>
        <v>5303191</v>
      </c>
      <c r="H7139" t="str">
        <f>VLOOKUP(C7139,reference!$A$1:$E$310,4,FALSE)</f>
        <v>AMFOANG BARAT LAUT</v>
      </c>
      <c r="I7139" t="str">
        <f>VLOOKUP($D7139,reference!$G$1:$H$25,2,FALSE)</f>
        <v>Hutan lahan kering sekunder / bekas tebangan</v>
      </c>
      <c r="J7139" t="str">
        <f>VLOOKUP($E7139,reference!$G$1:$H$25,2,FALSE)</f>
        <v>No data</v>
      </c>
      <c r="K7139" t="str">
        <f t="shared" si="111"/>
        <v>Non Irigasi</v>
      </c>
      <c r="L7139" t="s">
        <v>328</v>
      </c>
    </row>
    <row r="7140" spans="1:12" x14ac:dyDescent="0.25">
      <c r="A7140" s="1">
        <v>7139</v>
      </c>
      <c r="B7140" s="3">
        <v>75</v>
      </c>
      <c r="C7140" s="1">
        <v>96</v>
      </c>
      <c r="D7140" s="1">
        <v>2</v>
      </c>
      <c r="E7140" s="1">
        <v>11</v>
      </c>
      <c r="F7140" s="1">
        <v>0</v>
      </c>
      <c r="G7140">
        <f>VLOOKUP(C7140,reference!$A$1:$E$310,5,FALSE)</f>
        <v>5305027</v>
      </c>
      <c r="H7140" t="str">
        <f>VLOOKUP(C7140,reference!$A$1:$E$310,4,FALSE)</f>
        <v>NOEMUTI TIMUR</v>
      </c>
      <c r="I7140" t="str">
        <f>VLOOKUP($D7140,reference!$G$1:$H$25,2,FALSE)</f>
        <v>Hutan lahan kering sekunder / bekas tebangan</v>
      </c>
      <c r="J7140" t="str">
        <f>VLOOKUP($E7140,reference!$G$1:$H$25,2,FALSE)</f>
        <v>Savanna / Padang rumput</v>
      </c>
      <c r="K7140" t="str">
        <f t="shared" si="111"/>
        <v>Non Irigasi</v>
      </c>
      <c r="L7140" t="s">
        <v>328</v>
      </c>
    </row>
    <row r="7141" spans="1:12" x14ac:dyDescent="0.25">
      <c r="A7141" s="1">
        <v>7140</v>
      </c>
      <c r="B7141" s="3">
        <v>92</v>
      </c>
      <c r="C7141" s="1">
        <v>263</v>
      </c>
      <c r="D7141" s="1">
        <v>2</v>
      </c>
      <c r="E7141" s="1">
        <v>11</v>
      </c>
      <c r="F7141" s="1">
        <v>0</v>
      </c>
      <c r="G7141">
        <f>VLOOKUP(C7141,reference!$A$1:$E$310,5,FALSE)</f>
        <v>5317040</v>
      </c>
      <c r="H7141" t="str">
        <f>VLOOKUP(C7141,reference!$A$1:$E$310,4,FALSE)</f>
        <v>WEWEWA SELATAN</v>
      </c>
      <c r="I7141" t="str">
        <f>VLOOKUP($D7141,reference!$G$1:$H$25,2,FALSE)</f>
        <v>Hutan lahan kering sekunder / bekas tebangan</v>
      </c>
      <c r="J7141" t="str">
        <f>VLOOKUP($E7141,reference!$G$1:$H$25,2,FALSE)</f>
        <v>Savanna / Padang rumput</v>
      </c>
      <c r="K7141" t="str">
        <f t="shared" si="111"/>
        <v>Non Irigasi</v>
      </c>
      <c r="L7141" t="s">
        <v>328</v>
      </c>
    </row>
    <row r="7142" spans="1:12" x14ac:dyDescent="0.25">
      <c r="A7142" s="1">
        <v>7141</v>
      </c>
      <c r="B7142" s="3">
        <v>114</v>
      </c>
      <c r="C7142" s="1">
        <v>4</v>
      </c>
      <c r="D7142" s="1">
        <v>1</v>
      </c>
      <c r="E7142" s="1">
        <v>2</v>
      </c>
      <c r="F7142" s="1">
        <v>0</v>
      </c>
      <c r="G7142">
        <f>VLOOKUP(C7142,reference!$A$1:$E$310,5,FALSE)</f>
        <v>5301050</v>
      </c>
      <c r="H7142" t="str">
        <f>VLOOKUP(C7142,reference!$A$1:$E$310,4,FALSE)</f>
        <v>LOLI</v>
      </c>
      <c r="I7142" t="str">
        <f>VLOOKUP($D7142,reference!$G$1:$H$25,2,FALSE)</f>
        <v>Hutan lahan kering primer</v>
      </c>
      <c r="J7142" t="str">
        <f>VLOOKUP($E7142,reference!$G$1:$H$25,2,FALSE)</f>
        <v>Hutan lahan kering sekunder / bekas tebangan</v>
      </c>
      <c r="K7142" t="str">
        <f t="shared" si="111"/>
        <v>Non Irigasi</v>
      </c>
      <c r="L7142" t="s">
        <v>329</v>
      </c>
    </row>
    <row r="7143" spans="1:12" x14ac:dyDescent="0.25">
      <c r="A7143" s="1">
        <v>7142</v>
      </c>
      <c r="B7143" s="3">
        <v>36</v>
      </c>
      <c r="C7143" s="1">
        <v>51</v>
      </c>
      <c r="D7143" s="1">
        <v>18</v>
      </c>
      <c r="E7143" s="1">
        <v>1</v>
      </c>
      <c r="F7143" s="1">
        <v>0</v>
      </c>
      <c r="G7143">
        <f>VLOOKUP(C7143,reference!$A$1:$E$310,5,FALSE)</f>
        <v>5303191</v>
      </c>
      <c r="H7143" t="str">
        <f>VLOOKUP(C7143,reference!$A$1:$E$310,4,FALSE)</f>
        <v>AMFOANG BARAT LAUT</v>
      </c>
      <c r="I7143" t="str">
        <f>VLOOKUP($D7143,reference!$G$1:$H$25,2,FALSE)</f>
        <v>Lahan terbuka</v>
      </c>
      <c r="J7143" t="str">
        <f>VLOOKUP($E7143,reference!$G$1:$H$25,2,FALSE)</f>
        <v>Hutan lahan kering primer</v>
      </c>
      <c r="K7143" t="str">
        <f t="shared" si="111"/>
        <v>Non Irigasi</v>
      </c>
      <c r="L7143" t="s">
        <v>327</v>
      </c>
    </row>
    <row r="7144" spans="1:12" x14ac:dyDescent="0.25">
      <c r="A7144" s="1">
        <v>7143</v>
      </c>
      <c r="B7144" s="3">
        <v>30</v>
      </c>
      <c r="C7144" s="1">
        <v>51</v>
      </c>
      <c r="D7144" s="1">
        <v>18</v>
      </c>
      <c r="E7144" s="1">
        <v>11</v>
      </c>
      <c r="F7144" s="1">
        <v>0</v>
      </c>
      <c r="G7144">
        <f>VLOOKUP(C7144,reference!$A$1:$E$310,5,FALSE)</f>
        <v>5303191</v>
      </c>
      <c r="H7144" t="str">
        <f>VLOOKUP(C7144,reference!$A$1:$E$310,4,FALSE)</f>
        <v>AMFOANG BARAT LAUT</v>
      </c>
      <c r="I7144" t="str">
        <f>VLOOKUP($D7144,reference!$G$1:$H$25,2,FALSE)</f>
        <v>Lahan terbuka</v>
      </c>
      <c r="J7144" t="str">
        <f>VLOOKUP($E7144,reference!$G$1:$H$25,2,FALSE)</f>
        <v>Savanna / Padang rumput</v>
      </c>
      <c r="K7144" t="str">
        <f t="shared" si="111"/>
        <v>Non Irigasi</v>
      </c>
      <c r="L7144" t="s">
        <v>327</v>
      </c>
    </row>
    <row r="7145" spans="1:12" x14ac:dyDescent="0.25">
      <c r="A7145" s="1">
        <v>7144</v>
      </c>
      <c r="B7145" s="3">
        <v>35</v>
      </c>
      <c r="C7145" s="1">
        <v>96</v>
      </c>
      <c r="D7145" s="1">
        <v>14</v>
      </c>
      <c r="E7145" s="1">
        <v>9</v>
      </c>
      <c r="F7145" s="1">
        <v>0</v>
      </c>
      <c r="G7145">
        <f>VLOOKUP(C7145,reference!$A$1:$E$310,5,FALSE)</f>
        <v>5305027</v>
      </c>
      <c r="H7145" t="str">
        <f>VLOOKUP(C7145,reference!$A$1:$E$310,4,FALSE)</f>
        <v>NOEMUTI TIMUR</v>
      </c>
      <c r="I7145" t="str">
        <f>VLOOKUP($D7145,reference!$G$1:$H$25,2,FALSE)</f>
        <v>Sawah</v>
      </c>
      <c r="J7145" t="str">
        <f>VLOOKUP($E7145,reference!$G$1:$H$25,2,FALSE)</f>
        <v>Semak belukar</v>
      </c>
      <c r="K7145" t="str">
        <f t="shared" si="111"/>
        <v>Non Irigasi</v>
      </c>
      <c r="L7145" t="s">
        <v>327</v>
      </c>
    </row>
    <row r="7146" spans="1:12" x14ac:dyDescent="0.25">
      <c r="A7146" s="1">
        <v>7145</v>
      </c>
      <c r="B7146" s="3">
        <v>63</v>
      </c>
      <c r="C7146" s="1">
        <v>96</v>
      </c>
      <c r="D7146" s="1">
        <v>14</v>
      </c>
      <c r="E7146" s="1">
        <v>16</v>
      </c>
      <c r="F7146" s="1">
        <v>0</v>
      </c>
      <c r="G7146">
        <f>VLOOKUP(C7146,reference!$A$1:$E$310,5,FALSE)</f>
        <v>5305027</v>
      </c>
      <c r="H7146" t="str">
        <f>VLOOKUP(C7146,reference!$A$1:$E$310,4,FALSE)</f>
        <v>NOEMUTI TIMUR</v>
      </c>
      <c r="I7146" t="str">
        <f>VLOOKUP($D7146,reference!$G$1:$H$25,2,FALSE)</f>
        <v>Sawah</v>
      </c>
      <c r="J7146" t="str">
        <f>VLOOKUP($E7146,reference!$G$1:$H$25,2,FALSE)</f>
        <v>Pemukiman</v>
      </c>
      <c r="K7146" t="str">
        <f t="shared" si="111"/>
        <v>Non Irigasi</v>
      </c>
      <c r="L7146" t="s">
        <v>327</v>
      </c>
    </row>
    <row r="7147" spans="1:12" x14ac:dyDescent="0.25">
      <c r="A7147" s="1">
        <v>7146</v>
      </c>
      <c r="B7147" s="3">
        <v>52</v>
      </c>
      <c r="C7147" s="1">
        <v>28</v>
      </c>
      <c r="D7147" s="1">
        <v>11</v>
      </c>
      <c r="E7147" s="1">
        <v>12</v>
      </c>
      <c r="F7147" s="1">
        <v>0</v>
      </c>
      <c r="G7147">
        <f>VLOOKUP(C7147,reference!$A$1:$E$310,5,FALSE)</f>
        <v>5302081</v>
      </c>
      <c r="H7147" t="str">
        <f>VLOOKUP(C7147,reference!$A$1:$E$310,4,FALSE)</f>
        <v>KANATANG</v>
      </c>
      <c r="I7147" t="str">
        <f>VLOOKUP($D7147,reference!$G$1:$H$25,2,FALSE)</f>
        <v>Savanna / Padang rumput</v>
      </c>
      <c r="J7147" t="str">
        <f>VLOOKUP($E7147,reference!$G$1:$H$25,2,FALSE)</f>
        <v>Pertanian lahan kering</v>
      </c>
      <c r="K7147" t="str">
        <f t="shared" si="111"/>
        <v>Non Irigasi</v>
      </c>
      <c r="L7147" t="s">
        <v>327</v>
      </c>
    </row>
    <row r="7148" spans="1:12" x14ac:dyDescent="0.25">
      <c r="A7148" s="1">
        <v>7147</v>
      </c>
      <c r="B7148" s="3">
        <v>77</v>
      </c>
      <c r="C7148" s="1">
        <v>90</v>
      </c>
      <c r="D7148" s="1">
        <v>9</v>
      </c>
      <c r="E7148" s="1">
        <v>14</v>
      </c>
      <c r="F7148" s="1">
        <v>0</v>
      </c>
      <c r="G7148">
        <f>VLOOKUP(C7148,reference!$A$1:$E$310,5,FALSE)</f>
        <v>5305021</v>
      </c>
      <c r="H7148" t="str">
        <f>VLOOKUP(C7148,reference!$A$1:$E$310,4,FALSE)</f>
        <v>NOEMUTI</v>
      </c>
      <c r="I7148" t="str">
        <f>VLOOKUP($D7148,reference!$G$1:$H$25,2,FALSE)</f>
        <v>Semak belukar</v>
      </c>
      <c r="J7148" t="str">
        <f>VLOOKUP($E7148,reference!$G$1:$H$25,2,FALSE)</f>
        <v>Sawah</v>
      </c>
      <c r="K7148" t="str">
        <f t="shared" si="111"/>
        <v>Non Irigasi</v>
      </c>
      <c r="L7148" t="s">
        <v>327</v>
      </c>
    </row>
    <row r="7149" spans="1:12" x14ac:dyDescent="0.25">
      <c r="A7149" s="1">
        <v>7148</v>
      </c>
      <c r="B7149" s="3">
        <v>134</v>
      </c>
      <c r="C7149" s="1">
        <v>298</v>
      </c>
      <c r="D7149" s="1">
        <v>13</v>
      </c>
      <c r="E7149" s="1">
        <v>15</v>
      </c>
      <c r="F7149" s="1">
        <v>0</v>
      </c>
      <c r="G7149">
        <f>VLOOKUP(C7149,reference!$A$1:$E$310,5,FALSE)</f>
        <v>5321070</v>
      </c>
      <c r="H7149" t="str">
        <f>VLOOKUP(C7149,reference!$A$1:$E$310,4,FALSE)</f>
        <v>MALAKA TENGAH</v>
      </c>
      <c r="I7149" t="str">
        <f>VLOOKUP($D7149,reference!$G$1:$H$25,2,FALSE)</f>
        <v>Pertanian lahan kering  campur semak / kebun campur</v>
      </c>
      <c r="J7149" t="str">
        <f>VLOOKUP($E7149,reference!$G$1:$H$25,2,FALSE)</f>
        <v>Tambak</v>
      </c>
      <c r="K7149" t="str">
        <f t="shared" si="111"/>
        <v>Non Irigasi</v>
      </c>
      <c r="L7149" t="s">
        <v>327</v>
      </c>
    </row>
    <row r="7150" spans="1:12" x14ac:dyDescent="0.25">
      <c r="A7150" s="1">
        <v>7149</v>
      </c>
      <c r="B7150" s="3">
        <v>25</v>
      </c>
      <c r="C7150" s="1">
        <v>263</v>
      </c>
      <c r="D7150" s="1">
        <v>2</v>
      </c>
      <c r="E7150" s="1">
        <v>9</v>
      </c>
      <c r="F7150" s="1">
        <v>0</v>
      </c>
      <c r="G7150">
        <f>VLOOKUP(C7150,reference!$A$1:$E$310,5,FALSE)</f>
        <v>5317040</v>
      </c>
      <c r="H7150" t="str">
        <f>VLOOKUP(C7150,reference!$A$1:$E$310,4,FALSE)</f>
        <v>WEWEWA SELATAN</v>
      </c>
      <c r="I7150" t="str">
        <f>VLOOKUP($D7150,reference!$G$1:$H$25,2,FALSE)</f>
        <v>Hutan lahan kering sekunder / bekas tebangan</v>
      </c>
      <c r="J7150" t="str">
        <f>VLOOKUP($E7150,reference!$G$1:$H$25,2,FALSE)</f>
        <v>Semak belukar</v>
      </c>
      <c r="K7150" t="str">
        <f t="shared" si="111"/>
        <v>Non Irigasi</v>
      </c>
      <c r="L7150" t="s">
        <v>328</v>
      </c>
    </row>
    <row r="7151" spans="1:12" x14ac:dyDescent="0.25">
      <c r="A7151" s="1">
        <v>7150</v>
      </c>
      <c r="B7151" s="3">
        <v>10</v>
      </c>
      <c r="C7151" s="1">
        <v>4</v>
      </c>
      <c r="D7151" s="1">
        <v>1</v>
      </c>
      <c r="E7151" s="1">
        <v>14</v>
      </c>
      <c r="F7151" s="1">
        <v>0</v>
      </c>
      <c r="G7151">
        <f>VLOOKUP(C7151,reference!$A$1:$E$310,5,FALSE)</f>
        <v>5301050</v>
      </c>
      <c r="H7151" t="str">
        <f>VLOOKUP(C7151,reference!$A$1:$E$310,4,FALSE)</f>
        <v>LOLI</v>
      </c>
      <c r="I7151" t="str">
        <f>VLOOKUP($D7151,reference!$G$1:$H$25,2,FALSE)</f>
        <v>Hutan lahan kering primer</v>
      </c>
      <c r="J7151" t="str">
        <f>VLOOKUP($E7151,reference!$G$1:$H$25,2,FALSE)</f>
        <v>Sawah</v>
      </c>
      <c r="K7151" t="str">
        <f t="shared" si="111"/>
        <v>Non Irigasi</v>
      </c>
      <c r="L7151" t="s">
        <v>328</v>
      </c>
    </row>
    <row r="7152" spans="1:12" x14ac:dyDescent="0.25">
      <c r="A7152" s="1">
        <v>7151</v>
      </c>
      <c r="B7152" s="3">
        <v>3</v>
      </c>
      <c r="C7152" s="1">
        <v>28</v>
      </c>
      <c r="D7152" s="1">
        <v>12</v>
      </c>
      <c r="E7152" s="1">
        <v>5</v>
      </c>
      <c r="F7152" s="1">
        <v>0</v>
      </c>
      <c r="G7152">
        <f>VLOOKUP(C7152,reference!$A$1:$E$310,5,FALSE)</f>
        <v>5302081</v>
      </c>
      <c r="H7152" t="str">
        <f>VLOOKUP(C7152,reference!$A$1:$E$310,4,FALSE)</f>
        <v>KANATANG</v>
      </c>
      <c r="I7152" t="str">
        <f>VLOOKUP($D7152,reference!$G$1:$H$25,2,FALSE)</f>
        <v>Pertanian lahan kering</v>
      </c>
      <c r="J7152" t="str">
        <f>VLOOKUP($E7152,reference!$G$1:$H$25,2,FALSE)</f>
        <v>Hutan mangrove primer</v>
      </c>
      <c r="K7152" t="str">
        <f t="shared" si="111"/>
        <v>Non Irigasi</v>
      </c>
      <c r="L7152" t="s">
        <v>327</v>
      </c>
    </row>
    <row r="7153" spans="1:12" x14ac:dyDescent="0.25">
      <c r="A7153" s="1">
        <v>7152</v>
      </c>
      <c r="B7153" s="3">
        <v>27</v>
      </c>
      <c r="C7153" s="1">
        <v>54</v>
      </c>
      <c r="D7153" s="1">
        <v>2</v>
      </c>
      <c r="E7153" s="1">
        <v>18</v>
      </c>
      <c r="F7153" s="1">
        <v>0</v>
      </c>
      <c r="G7153">
        <f>VLOOKUP(C7153,reference!$A$1:$E$310,5,FALSE)</f>
        <v>5304011</v>
      </c>
      <c r="H7153" t="str">
        <f>VLOOKUP(C7153,reference!$A$1:$E$310,4,FALSE)</f>
        <v>FATUMNASI</v>
      </c>
      <c r="I7153" t="str">
        <f>VLOOKUP($D7153,reference!$G$1:$H$25,2,FALSE)</f>
        <v>Hutan lahan kering sekunder / bekas tebangan</v>
      </c>
      <c r="J7153" t="str">
        <f>VLOOKUP($E7153,reference!$G$1:$H$25,2,FALSE)</f>
        <v>Lahan terbuka</v>
      </c>
      <c r="K7153" t="str">
        <f t="shared" si="111"/>
        <v>Non Irigasi</v>
      </c>
      <c r="L7153" t="s">
        <v>328</v>
      </c>
    </row>
    <row r="7154" spans="1:12" x14ac:dyDescent="0.25">
      <c r="A7154" s="1">
        <v>7153</v>
      </c>
      <c r="B7154" s="3">
        <v>10</v>
      </c>
      <c r="C7154" s="1">
        <v>90</v>
      </c>
      <c r="D7154" s="1">
        <v>18</v>
      </c>
      <c r="E7154" s="1">
        <v>13</v>
      </c>
      <c r="F7154" s="1">
        <v>0</v>
      </c>
      <c r="G7154">
        <f>VLOOKUP(C7154,reference!$A$1:$E$310,5,FALSE)</f>
        <v>5305021</v>
      </c>
      <c r="H7154" t="str">
        <f>VLOOKUP(C7154,reference!$A$1:$E$310,4,FALSE)</f>
        <v>NOEMUTI</v>
      </c>
      <c r="I7154" t="str">
        <f>VLOOKUP($D7154,reference!$G$1:$H$25,2,FALSE)</f>
        <v>Lahan terbuka</v>
      </c>
      <c r="J7154" t="str">
        <f>VLOOKUP($E7154,reference!$G$1:$H$25,2,FALSE)</f>
        <v>Pertanian lahan kering  campur semak / kebun campur</v>
      </c>
      <c r="K7154" t="str">
        <f t="shared" si="111"/>
        <v>Non Irigasi</v>
      </c>
      <c r="L7154" t="s">
        <v>327</v>
      </c>
    </row>
    <row r="7155" spans="1:12" x14ac:dyDescent="0.25">
      <c r="A7155" s="1">
        <v>7154</v>
      </c>
      <c r="B7155" s="3">
        <v>32</v>
      </c>
      <c r="C7155" s="1">
        <v>298</v>
      </c>
      <c r="D7155" s="1">
        <v>20</v>
      </c>
      <c r="E7155" s="1">
        <v>14</v>
      </c>
      <c r="F7155" s="1">
        <v>0</v>
      </c>
      <c r="G7155">
        <f>VLOOKUP(C7155,reference!$A$1:$E$310,5,FALSE)</f>
        <v>5321070</v>
      </c>
      <c r="H7155" t="str">
        <f>VLOOKUP(C7155,reference!$A$1:$E$310,4,FALSE)</f>
        <v>MALAKA TENGAH</v>
      </c>
      <c r="I7155" t="str">
        <f>VLOOKUP($D7155,reference!$G$1:$H$25,2,FALSE)</f>
        <v>Tubuh air</v>
      </c>
      <c r="J7155" t="str">
        <f>VLOOKUP($E7155,reference!$G$1:$H$25,2,FALSE)</f>
        <v>Sawah</v>
      </c>
      <c r="K7155" t="str">
        <f t="shared" si="111"/>
        <v>Non Irigasi</v>
      </c>
      <c r="L7155" t="s">
        <v>327</v>
      </c>
    </row>
    <row r="7156" spans="1:12" x14ac:dyDescent="0.25">
      <c r="A7156" s="1">
        <v>7155</v>
      </c>
      <c r="B7156" s="3">
        <v>24</v>
      </c>
      <c r="C7156" s="1">
        <v>7</v>
      </c>
      <c r="D7156" s="1">
        <v>1</v>
      </c>
      <c r="E7156" s="1">
        <v>2</v>
      </c>
      <c r="F7156" s="1">
        <v>0</v>
      </c>
      <c r="G7156">
        <f>VLOOKUP(C7156,reference!$A$1:$E$310,5,FALSE)</f>
        <v>5302010</v>
      </c>
      <c r="H7156" t="str">
        <f>VLOOKUP(C7156,reference!$A$1:$E$310,4,FALSE)</f>
        <v>LEWA</v>
      </c>
      <c r="I7156" t="str">
        <f>VLOOKUP($D7156,reference!$G$1:$H$25,2,FALSE)</f>
        <v>Hutan lahan kering primer</v>
      </c>
      <c r="J7156" t="str">
        <f>VLOOKUP($E7156,reference!$G$1:$H$25,2,FALSE)</f>
        <v>Hutan lahan kering sekunder / bekas tebangan</v>
      </c>
      <c r="K7156" t="str">
        <f t="shared" si="111"/>
        <v>Non Irigasi</v>
      </c>
      <c r="L7156" t="s">
        <v>329</v>
      </c>
    </row>
    <row r="7157" spans="1:12" x14ac:dyDescent="0.25">
      <c r="A7157" s="1">
        <v>7156</v>
      </c>
      <c r="B7157" s="3">
        <v>289</v>
      </c>
      <c r="C7157" s="1">
        <v>51</v>
      </c>
      <c r="D7157" s="1">
        <v>2</v>
      </c>
      <c r="E7157" s="1">
        <v>16</v>
      </c>
      <c r="F7157" s="1">
        <v>0</v>
      </c>
      <c r="G7157">
        <f>VLOOKUP(C7157,reference!$A$1:$E$310,5,FALSE)</f>
        <v>5303191</v>
      </c>
      <c r="H7157" t="str">
        <f>VLOOKUP(C7157,reference!$A$1:$E$310,4,FALSE)</f>
        <v>AMFOANG BARAT LAUT</v>
      </c>
      <c r="I7157" t="str">
        <f>VLOOKUP($D7157,reference!$G$1:$H$25,2,FALSE)</f>
        <v>Hutan lahan kering sekunder / bekas tebangan</v>
      </c>
      <c r="J7157" t="str">
        <f>VLOOKUP($E7157,reference!$G$1:$H$25,2,FALSE)</f>
        <v>Pemukiman</v>
      </c>
      <c r="K7157" t="str">
        <f t="shared" si="111"/>
        <v>Non Irigasi</v>
      </c>
      <c r="L7157" t="s">
        <v>328</v>
      </c>
    </row>
    <row r="7158" spans="1:12" x14ac:dyDescent="0.25">
      <c r="A7158" s="1">
        <v>7157</v>
      </c>
      <c r="B7158" s="3">
        <v>24</v>
      </c>
      <c r="C7158" s="1">
        <v>90</v>
      </c>
      <c r="D7158" s="1">
        <v>9</v>
      </c>
      <c r="E7158" s="1">
        <v>16</v>
      </c>
      <c r="F7158" s="1">
        <v>0</v>
      </c>
      <c r="G7158">
        <f>VLOOKUP(C7158,reference!$A$1:$E$310,5,FALSE)</f>
        <v>5305021</v>
      </c>
      <c r="H7158" t="str">
        <f>VLOOKUP(C7158,reference!$A$1:$E$310,4,FALSE)</f>
        <v>NOEMUTI</v>
      </c>
      <c r="I7158" t="str">
        <f>VLOOKUP($D7158,reference!$G$1:$H$25,2,FALSE)</f>
        <v>Semak belukar</v>
      </c>
      <c r="J7158" t="str">
        <f>VLOOKUP($E7158,reference!$G$1:$H$25,2,FALSE)</f>
        <v>Pemukiman</v>
      </c>
      <c r="K7158" t="str">
        <f t="shared" si="111"/>
        <v>Non Irigasi</v>
      </c>
      <c r="L7158" t="s">
        <v>327</v>
      </c>
    </row>
    <row r="7159" spans="1:12" x14ac:dyDescent="0.25">
      <c r="A7159" s="1">
        <v>7158</v>
      </c>
      <c r="B7159" s="3">
        <v>6</v>
      </c>
      <c r="C7159" s="1">
        <v>298</v>
      </c>
      <c r="D7159" s="1">
        <v>5</v>
      </c>
      <c r="E7159" s="1">
        <v>16</v>
      </c>
      <c r="F7159" s="1">
        <v>0</v>
      </c>
      <c r="G7159">
        <f>VLOOKUP(C7159,reference!$A$1:$E$310,5,FALSE)</f>
        <v>5321070</v>
      </c>
      <c r="H7159" t="str">
        <f>VLOOKUP(C7159,reference!$A$1:$E$310,4,FALSE)</f>
        <v>MALAKA TENGAH</v>
      </c>
      <c r="I7159" t="str">
        <f>VLOOKUP($D7159,reference!$G$1:$H$25,2,FALSE)</f>
        <v>Hutan mangrove primer</v>
      </c>
      <c r="J7159" t="str">
        <f>VLOOKUP($E7159,reference!$G$1:$H$25,2,FALSE)</f>
        <v>Pemukiman</v>
      </c>
      <c r="K7159" t="str">
        <f t="shared" si="111"/>
        <v>Non Irigasi</v>
      </c>
      <c r="L7159" t="s">
        <v>328</v>
      </c>
    </row>
    <row r="7160" spans="1:12" x14ac:dyDescent="0.25">
      <c r="A7160" s="1">
        <v>7159</v>
      </c>
      <c r="B7160" s="3">
        <v>200</v>
      </c>
      <c r="C7160" s="1">
        <v>263</v>
      </c>
      <c r="D7160" s="1">
        <v>13</v>
      </c>
      <c r="E7160" s="1">
        <v>12</v>
      </c>
      <c r="F7160" s="1">
        <v>0</v>
      </c>
      <c r="G7160">
        <f>VLOOKUP(C7160,reference!$A$1:$E$310,5,FALSE)</f>
        <v>5317040</v>
      </c>
      <c r="H7160" t="str">
        <f>VLOOKUP(C7160,reference!$A$1:$E$310,4,FALSE)</f>
        <v>WEWEWA SELATAN</v>
      </c>
      <c r="I7160" t="str">
        <f>VLOOKUP($D7160,reference!$G$1:$H$25,2,FALSE)</f>
        <v>Pertanian lahan kering  campur semak / kebun campur</v>
      </c>
      <c r="J7160" t="str">
        <f>VLOOKUP($E7160,reference!$G$1:$H$25,2,FALSE)</f>
        <v>Pertanian lahan kering</v>
      </c>
      <c r="K7160" t="str">
        <f t="shared" si="111"/>
        <v>Non Irigasi</v>
      </c>
      <c r="L7160" t="s">
        <v>327</v>
      </c>
    </row>
    <row r="7161" spans="1:12" x14ac:dyDescent="0.25">
      <c r="A7161" s="1">
        <v>7160</v>
      </c>
      <c r="B7161" s="3">
        <v>4</v>
      </c>
      <c r="C7161" s="1">
        <v>265</v>
      </c>
      <c r="D7161" s="1">
        <v>2</v>
      </c>
      <c r="E7161" s="1">
        <v>16</v>
      </c>
      <c r="F7161" s="1">
        <v>0</v>
      </c>
      <c r="G7161">
        <f>VLOOKUP(C7161,reference!$A$1:$E$310,5,FALSE)</f>
        <v>5317060</v>
      </c>
      <c r="H7161" t="str">
        <f>VLOOKUP(C7161,reference!$A$1:$E$310,4,FALSE)</f>
        <v>WEWEWA TIMUR</v>
      </c>
      <c r="I7161" t="str">
        <f>VLOOKUP($D7161,reference!$G$1:$H$25,2,FALSE)</f>
        <v>Hutan lahan kering sekunder / bekas tebangan</v>
      </c>
      <c r="J7161" t="str">
        <f>VLOOKUP($E7161,reference!$G$1:$H$25,2,FALSE)</f>
        <v>Pemukiman</v>
      </c>
      <c r="K7161" t="str">
        <f t="shared" si="111"/>
        <v>Non Irigasi</v>
      </c>
      <c r="L7161" t="s">
        <v>328</v>
      </c>
    </row>
    <row r="7162" spans="1:12" x14ac:dyDescent="0.25">
      <c r="A7162" s="1">
        <v>7161</v>
      </c>
      <c r="B7162" s="3">
        <v>189</v>
      </c>
      <c r="C7162" s="1">
        <v>257</v>
      </c>
      <c r="D7162" s="1">
        <v>1</v>
      </c>
      <c r="E7162" s="1">
        <v>11</v>
      </c>
      <c r="F7162" s="1">
        <v>0</v>
      </c>
      <c r="G7162">
        <f>VLOOKUP(C7162,reference!$A$1:$E$310,5,FALSE)</f>
        <v>5316030</v>
      </c>
      <c r="H7162" t="str">
        <f>VLOOKUP(C7162,reference!$A$1:$E$310,4,FALSE)</f>
        <v>UMBU RATU NGGAY</v>
      </c>
      <c r="I7162" t="str">
        <f>VLOOKUP($D7162,reference!$G$1:$H$25,2,FALSE)</f>
        <v>Hutan lahan kering primer</v>
      </c>
      <c r="J7162" t="str">
        <f>VLOOKUP($E7162,reference!$G$1:$H$25,2,FALSE)</f>
        <v>Savanna / Padang rumput</v>
      </c>
      <c r="K7162" t="str">
        <f t="shared" si="111"/>
        <v>Non Irigasi</v>
      </c>
      <c r="L7162" t="s">
        <v>328</v>
      </c>
    </row>
    <row r="7163" spans="1:12" x14ac:dyDescent="0.25">
      <c r="A7163" s="1">
        <v>7162</v>
      </c>
      <c r="B7163" s="3">
        <v>1</v>
      </c>
      <c r="C7163" s="1">
        <v>50</v>
      </c>
      <c r="D7163" s="1">
        <v>18</v>
      </c>
      <c r="E7163" s="1">
        <v>11</v>
      </c>
      <c r="F7163" s="1">
        <v>0</v>
      </c>
      <c r="G7163">
        <f>VLOOKUP(C7163,reference!$A$1:$E$310,5,FALSE)</f>
        <v>5303190</v>
      </c>
      <c r="H7163" t="str">
        <f>VLOOKUP(C7163,reference!$A$1:$E$310,4,FALSE)</f>
        <v>AMFOANG UTARA</v>
      </c>
      <c r="I7163" t="str">
        <f>VLOOKUP($D7163,reference!$G$1:$H$25,2,FALSE)</f>
        <v>Lahan terbuka</v>
      </c>
      <c r="J7163" t="str">
        <f>VLOOKUP($E7163,reference!$G$1:$H$25,2,FALSE)</f>
        <v>Savanna / Padang rumput</v>
      </c>
      <c r="K7163" t="str">
        <f t="shared" si="111"/>
        <v>Non Irigasi</v>
      </c>
      <c r="L7163" t="s">
        <v>327</v>
      </c>
    </row>
    <row r="7164" spans="1:12" x14ac:dyDescent="0.25">
      <c r="A7164" s="1">
        <v>7163</v>
      </c>
      <c r="B7164" s="3">
        <v>261</v>
      </c>
      <c r="C7164" s="1">
        <v>54</v>
      </c>
      <c r="D7164" s="1">
        <v>2</v>
      </c>
      <c r="E7164" s="1">
        <v>14</v>
      </c>
      <c r="F7164" s="1">
        <v>0</v>
      </c>
      <c r="G7164">
        <f>VLOOKUP(C7164,reference!$A$1:$E$310,5,FALSE)</f>
        <v>5304011</v>
      </c>
      <c r="H7164" t="str">
        <f>VLOOKUP(C7164,reference!$A$1:$E$310,4,FALSE)</f>
        <v>FATUMNASI</v>
      </c>
      <c r="I7164" t="str">
        <f>VLOOKUP($D7164,reference!$G$1:$H$25,2,FALSE)</f>
        <v>Hutan lahan kering sekunder / bekas tebangan</v>
      </c>
      <c r="J7164" t="str">
        <f>VLOOKUP($E7164,reference!$G$1:$H$25,2,FALSE)</f>
        <v>Sawah</v>
      </c>
      <c r="K7164" t="str">
        <f t="shared" si="111"/>
        <v>Non Irigasi</v>
      </c>
      <c r="L7164" t="s">
        <v>328</v>
      </c>
    </row>
    <row r="7165" spans="1:12" x14ac:dyDescent="0.25">
      <c r="A7165" s="1">
        <v>7164</v>
      </c>
      <c r="B7165" s="3">
        <v>261</v>
      </c>
      <c r="C7165" s="1">
        <v>256</v>
      </c>
      <c r="D7165" s="1">
        <v>2</v>
      </c>
      <c r="E7165" s="1">
        <v>16</v>
      </c>
      <c r="F7165" s="1">
        <v>0</v>
      </c>
      <c r="G7165">
        <f>VLOOKUP(C7165,reference!$A$1:$E$310,5,FALSE)</f>
        <v>5316020</v>
      </c>
      <c r="H7165" t="str">
        <f>VLOOKUP(C7165,reference!$A$1:$E$310,4,FALSE)</f>
        <v>UMBU RATU NGGAY BARAT</v>
      </c>
      <c r="I7165" t="str">
        <f>VLOOKUP($D7165,reference!$G$1:$H$25,2,FALSE)</f>
        <v>Hutan lahan kering sekunder / bekas tebangan</v>
      </c>
      <c r="J7165" t="str">
        <f>VLOOKUP($E7165,reference!$G$1:$H$25,2,FALSE)</f>
        <v>Pemukiman</v>
      </c>
      <c r="K7165" t="str">
        <f t="shared" si="111"/>
        <v>Non Irigasi</v>
      </c>
      <c r="L7165" t="s">
        <v>328</v>
      </c>
    </row>
    <row r="7166" spans="1:12" x14ac:dyDescent="0.25">
      <c r="A7166" s="1">
        <v>7165</v>
      </c>
      <c r="B7166" s="3">
        <v>329</v>
      </c>
      <c r="C7166" s="1">
        <v>55</v>
      </c>
      <c r="D7166" s="1">
        <v>2</v>
      </c>
      <c r="E7166" s="1">
        <v>11</v>
      </c>
      <c r="F7166" s="1">
        <v>0</v>
      </c>
      <c r="G7166">
        <f>VLOOKUP(C7166,reference!$A$1:$E$310,5,FALSE)</f>
        <v>5304012</v>
      </c>
      <c r="H7166" t="str">
        <f>VLOOKUP(C7166,reference!$A$1:$E$310,4,FALSE)</f>
        <v>TOBU</v>
      </c>
      <c r="I7166" t="str">
        <f>VLOOKUP($D7166,reference!$G$1:$H$25,2,FALSE)</f>
        <v>Hutan lahan kering sekunder / bekas tebangan</v>
      </c>
      <c r="J7166" t="str">
        <f>VLOOKUP($E7166,reference!$G$1:$H$25,2,FALSE)</f>
        <v>Savanna / Padang rumput</v>
      </c>
      <c r="K7166" t="str">
        <f t="shared" si="111"/>
        <v>Non Irigasi</v>
      </c>
      <c r="L7166" t="s">
        <v>328</v>
      </c>
    </row>
    <row r="7167" spans="1:12" x14ac:dyDescent="0.25">
      <c r="A7167" s="1">
        <v>7166</v>
      </c>
      <c r="B7167" s="3">
        <v>1</v>
      </c>
      <c r="C7167" s="1">
        <v>298</v>
      </c>
      <c r="D7167" s="1">
        <v>20</v>
      </c>
      <c r="E7167" s="1">
        <v>16</v>
      </c>
      <c r="F7167" s="1">
        <v>0</v>
      </c>
      <c r="G7167">
        <f>VLOOKUP(C7167,reference!$A$1:$E$310,5,FALSE)</f>
        <v>5321070</v>
      </c>
      <c r="H7167" t="str">
        <f>VLOOKUP(C7167,reference!$A$1:$E$310,4,FALSE)</f>
        <v>MALAKA TENGAH</v>
      </c>
      <c r="I7167" t="str">
        <f>VLOOKUP($D7167,reference!$G$1:$H$25,2,FALSE)</f>
        <v>Tubuh air</v>
      </c>
      <c r="J7167" t="str">
        <f>VLOOKUP($E7167,reference!$G$1:$H$25,2,FALSE)</f>
        <v>Pemukiman</v>
      </c>
      <c r="K7167" t="str">
        <f t="shared" si="111"/>
        <v>Non Irigasi</v>
      </c>
      <c r="L7167" t="s">
        <v>327</v>
      </c>
    </row>
    <row r="7168" spans="1:12" x14ac:dyDescent="0.25">
      <c r="A7168" s="1">
        <v>7167</v>
      </c>
      <c r="B7168" s="3">
        <v>240</v>
      </c>
      <c r="C7168" s="1">
        <v>298</v>
      </c>
      <c r="D7168" s="1">
        <v>16</v>
      </c>
      <c r="E7168" s="1">
        <v>16</v>
      </c>
      <c r="F7168" s="1">
        <v>0</v>
      </c>
      <c r="G7168">
        <f>VLOOKUP(C7168,reference!$A$1:$E$310,5,FALSE)</f>
        <v>5321070</v>
      </c>
      <c r="H7168" t="str">
        <f>VLOOKUP(C7168,reference!$A$1:$E$310,4,FALSE)</f>
        <v>MALAKA TENGAH</v>
      </c>
      <c r="I7168" t="str">
        <f>VLOOKUP($D7168,reference!$G$1:$H$25,2,FALSE)</f>
        <v>Pemukiman</v>
      </c>
      <c r="J7168" t="str">
        <f>VLOOKUP($E7168,reference!$G$1:$H$25,2,FALSE)</f>
        <v>Pemukiman</v>
      </c>
      <c r="K7168" t="str">
        <f t="shared" si="111"/>
        <v>Non Irigasi</v>
      </c>
      <c r="L7168" t="s">
        <v>327</v>
      </c>
    </row>
    <row r="7169" spans="1:12" x14ac:dyDescent="0.25">
      <c r="A7169" s="1">
        <v>7168</v>
      </c>
      <c r="B7169" s="3">
        <v>268</v>
      </c>
      <c r="C7169" s="1">
        <v>259</v>
      </c>
      <c r="D7169" s="1">
        <v>9</v>
      </c>
      <c r="E7169" s="1">
        <v>13</v>
      </c>
      <c r="F7169" s="1">
        <v>0</v>
      </c>
      <c r="G7169">
        <f>VLOOKUP(C7169,reference!$A$1:$E$310,5,FALSE)</f>
        <v>5317010</v>
      </c>
      <c r="H7169" t="str">
        <f>VLOOKUP(C7169,reference!$A$1:$E$310,4,FALSE)</f>
        <v>KODI BANGEDO</v>
      </c>
      <c r="I7169" t="str">
        <f>VLOOKUP($D7169,reference!$G$1:$H$25,2,FALSE)</f>
        <v>Semak belukar</v>
      </c>
      <c r="J7169" t="str">
        <f>VLOOKUP($E7169,reference!$G$1:$H$25,2,FALSE)</f>
        <v>Pertanian lahan kering  campur semak / kebun campur</v>
      </c>
      <c r="K7169" t="str">
        <f t="shared" si="111"/>
        <v>Non Irigasi</v>
      </c>
      <c r="L7169" t="s">
        <v>327</v>
      </c>
    </row>
    <row r="7170" spans="1:12" x14ac:dyDescent="0.25">
      <c r="A7170" s="1">
        <v>7169</v>
      </c>
      <c r="B7170" s="3">
        <v>108</v>
      </c>
      <c r="C7170" s="1">
        <v>90</v>
      </c>
      <c r="D7170" s="1">
        <v>16</v>
      </c>
      <c r="E7170" s="1">
        <v>13</v>
      </c>
      <c r="F7170" s="1">
        <v>0</v>
      </c>
      <c r="G7170">
        <f>VLOOKUP(C7170,reference!$A$1:$E$310,5,FALSE)</f>
        <v>5305021</v>
      </c>
      <c r="H7170" t="str">
        <f>VLOOKUP(C7170,reference!$A$1:$E$310,4,FALSE)</f>
        <v>NOEMUTI</v>
      </c>
      <c r="I7170" t="str">
        <f>VLOOKUP($D7170,reference!$G$1:$H$25,2,FALSE)</f>
        <v>Pemukiman</v>
      </c>
      <c r="J7170" t="str">
        <f>VLOOKUP($E7170,reference!$G$1:$H$25,2,FALSE)</f>
        <v>Pertanian lahan kering  campur semak / kebun campur</v>
      </c>
      <c r="K7170" t="str">
        <f t="shared" si="111"/>
        <v>Non Irigasi</v>
      </c>
      <c r="L7170" t="s">
        <v>327</v>
      </c>
    </row>
    <row r="7171" spans="1:12" x14ac:dyDescent="0.25">
      <c r="A7171" s="1">
        <v>7170</v>
      </c>
      <c r="B7171" s="3">
        <v>364</v>
      </c>
      <c r="C7171" s="1">
        <v>298</v>
      </c>
      <c r="D7171" s="1">
        <v>16</v>
      </c>
      <c r="E7171" s="1">
        <v>14</v>
      </c>
      <c r="F7171" s="1">
        <v>0</v>
      </c>
      <c r="G7171">
        <f>VLOOKUP(C7171,reference!$A$1:$E$310,5,FALSE)</f>
        <v>5321070</v>
      </c>
      <c r="H7171" t="str">
        <f>VLOOKUP(C7171,reference!$A$1:$E$310,4,FALSE)</f>
        <v>MALAKA TENGAH</v>
      </c>
      <c r="I7171" t="str">
        <f>VLOOKUP($D7171,reference!$G$1:$H$25,2,FALSE)</f>
        <v>Pemukiman</v>
      </c>
      <c r="J7171" t="str">
        <f>VLOOKUP($E7171,reference!$G$1:$H$25,2,FALSE)</f>
        <v>Sawah</v>
      </c>
      <c r="K7171" t="str">
        <f t="shared" ref="K7171:K7234" si="112">IF(F7171=0,"Non Irigasi","Buffer Irigasi")</f>
        <v>Non Irigasi</v>
      </c>
      <c r="L7171" t="s">
        <v>327</v>
      </c>
    </row>
    <row r="7172" spans="1:12" x14ac:dyDescent="0.25">
      <c r="A7172" s="1">
        <v>7171</v>
      </c>
      <c r="B7172" s="3">
        <v>2</v>
      </c>
      <c r="C7172" s="1">
        <v>49</v>
      </c>
      <c r="D7172" s="1">
        <v>18</v>
      </c>
      <c r="E7172" s="1">
        <v>1</v>
      </c>
      <c r="F7172" s="1">
        <v>0</v>
      </c>
      <c r="G7172">
        <f>VLOOKUP(C7172,reference!$A$1:$E$310,5,FALSE)</f>
        <v>5303182</v>
      </c>
      <c r="H7172" t="str">
        <f>VLOOKUP(C7172,reference!$A$1:$E$310,4,FALSE)</f>
        <v>AMFOANG TENGAH</v>
      </c>
      <c r="I7172" t="str">
        <f>VLOOKUP($D7172,reference!$G$1:$H$25,2,FALSE)</f>
        <v>Lahan terbuka</v>
      </c>
      <c r="J7172" t="str">
        <f>VLOOKUP($E7172,reference!$G$1:$H$25,2,FALSE)</f>
        <v>Hutan lahan kering primer</v>
      </c>
      <c r="K7172" t="str">
        <f t="shared" si="112"/>
        <v>Non Irigasi</v>
      </c>
      <c r="L7172" t="s">
        <v>327</v>
      </c>
    </row>
    <row r="7173" spans="1:12" x14ac:dyDescent="0.25">
      <c r="A7173" s="1">
        <v>7172</v>
      </c>
      <c r="B7173" s="3">
        <v>11</v>
      </c>
      <c r="C7173" s="1">
        <v>55</v>
      </c>
      <c r="D7173" s="1">
        <v>1</v>
      </c>
      <c r="E7173" s="1">
        <v>12</v>
      </c>
      <c r="F7173" s="1">
        <v>0</v>
      </c>
      <c r="G7173">
        <f>VLOOKUP(C7173,reference!$A$1:$E$310,5,FALSE)</f>
        <v>5304012</v>
      </c>
      <c r="H7173" t="str">
        <f>VLOOKUP(C7173,reference!$A$1:$E$310,4,FALSE)</f>
        <v>TOBU</v>
      </c>
      <c r="I7173" t="str">
        <f>VLOOKUP($D7173,reference!$G$1:$H$25,2,FALSE)</f>
        <v>Hutan lahan kering primer</v>
      </c>
      <c r="J7173" t="str">
        <f>VLOOKUP($E7173,reference!$G$1:$H$25,2,FALSE)</f>
        <v>Pertanian lahan kering</v>
      </c>
      <c r="K7173" t="str">
        <f t="shared" si="112"/>
        <v>Non Irigasi</v>
      </c>
      <c r="L7173" t="s">
        <v>328</v>
      </c>
    </row>
    <row r="7174" spans="1:12" x14ac:dyDescent="0.25">
      <c r="A7174" s="1">
        <v>7173</v>
      </c>
      <c r="B7174" s="3">
        <v>29</v>
      </c>
      <c r="C7174" s="1">
        <v>90</v>
      </c>
      <c r="D7174" s="1">
        <v>16</v>
      </c>
      <c r="E7174" s="1">
        <v>16</v>
      </c>
      <c r="F7174" s="1">
        <v>0</v>
      </c>
      <c r="G7174">
        <f>VLOOKUP(C7174,reference!$A$1:$E$310,5,FALSE)</f>
        <v>5305021</v>
      </c>
      <c r="H7174" t="str">
        <f>VLOOKUP(C7174,reference!$A$1:$E$310,4,FALSE)</f>
        <v>NOEMUTI</v>
      </c>
      <c r="I7174" t="str">
        <f>VLOOKUP($D7174,reference!$G$1:$H$25,2,FALSE)</f>
        <v>Pemukiman</v>
      </c>
      <c r="J7174" t="str">
        <f>VLOOKUP($E7174,reference!$G$1:$H$25,2,FALSE)</f>
        <v>Pemukiman</v>
      </c>
      <c r="K7174" t="str">
        <f t="shared" si="112"/>
        <v>Non Irigasi</v>
      </c>
      <c r="L7174" t="s">
        <v>327</v>
      </c>
    </row>
    <row r="7175" spans="1:12" x14ac:dyDescent="0.25">
      <c r="A7175" s="1">
        <v>7174</v>
      </c>
      <c r="B7175" s="3">
        <v>3</v>
      </c>
      <c r="C7175" s="1">
        <v>298</v>
      </c>
      <c r="D7175" s="1">
        <v>16</v>
      </c>
      <c r="E7175" s="1">
        <v>15</v>
      </c>
      <c r="F7175" s="1">
        <v>0</v>
      </c>
      <c r="G7175">
        <f>VLOOKUP(C7175,reference!$A$1:$E$310,5,FALSE)</f>
        <v>5321070</v>
      </c>
      <c r="H7175" t="str">
        <f>VLOOKUP(C7175,reference!$A$1:$E$310,4,FALSE)</f>
        <v>MALAKA TENGAH</v>
      </c>
      <c r="I7175" t="str">
        <f>VLOOKUP($D7175,reference!$G$1:$H$25,2,FALSE)</f>
        <v>Pemukiman</v>
      </c>
      <c r="J7175" t="str">
        <f>VLOOKUP($E7175,reference!$G$1:$H$25,2,FALSE)</f>
        <v>Tambak</v>
      </c>
      <c r="K7175" t="str">
        <f t="shared" si="112"/>
        <v>Non Irigasi</v>
      </c>
      <c r="L7175" t="s">
        <v>327</v>
      </c>
    </row>
    <row r="7176" spans="1:12" x14ac:dyDescent="0.25">
      <c r="A7176" s="1">
        <v>7175</v>
      </c>
      <c r="B7176" s="3">
        <v>101</v>
      </c>
      <c r="C7176" s="1">
        <v>298</v>
      </c>
      <c r="D7176" s="1">
        <v>21</v>
      </c>
      <c r="E7176" s="1">
        <v>15</v>
      </c>
      <c r="F7176" s="1">
        <v>0</v>
      </c>
      <c r="G7176">
        <f>VLOOKUP(C7176,reference!$A$1:$E$310,5,FALSE)</f>
        <v>5321070</v>
      </c>
      <c r="H7176" t="str">
        <f>VLOOKUP(C7176,reference!$A$1:$E$310,4,FALSE)</f>
        <v>MALAKA TENGAH</v>
      </c>
      <c r="I7176" t="str">
        <f>VLOOKUP($D7176,reference!$G$1:$H$25,2,FALSE)</f>
        <v>Rawa</v>
      </c>
      <c r="J7176" t="str">
        <f>VLOOKUP($E7176,reference!$G$1:$H$25,2,FALSE)</f>
        <v>Tambak</v>
      </c>
      <c r="K7176" t="str">
        <f t="shared" si="112"/>
        <v>Non Irigasi</v>
      </c>
      <c r="L7176" t="s">
        <v>327</v>
      </c>
    </row>
    <row r="7177" spans="1:12" x14ac:dyDescent="0.25">
      <c r="A7177" s="1">
        <v>7176</v>
      </c>
      <c r="B7177" s="3">
        <v>4930</v>
      </c>
      <c r="C7177" s="1">
        <v>259</v>
      </c>
      <c r="D7177" s="1">
        <v>13</v>
      </c>
      <c r="E7177" s="1">
        <v>13</v>
      </c>
      <c r="F7177" s="1">
        <v>0</v>
      </c>
      <c r="G7177">
        <f>VLOOKUP(C7177,reference!$A$1:$E$310,5,FALSE)</f>
        <v>5317010</v>
      </c>
      <c r="H7177" t="str">
        <f>VLOOKUP(C7177,reference!$A$1:$E$310,4,FALSE)</f>
        <v>KODI BANGEDO</v>
      </c>
      <c r="I7177" t="str">
        <f>VLOOKUP($D7177,reference!$G$1:$H$25,2,FALSE)</f>
        <v>Pertanian lahan kering  campur semak / kebun campur</v>
      </c>
      <c r="J7177" t="str">
        <f>VLOOKUP($E7177,reference!$G$1:$H$25,2,FALSE)</f>
        <v>Pertanian lahan kering  campur semak / kebun campur</v>
      </c>
      <c r="K7177" t="str">
        <f t="shared" si="112"/>
        <v>Non Irigasi</v>
      </c>
      <c r="L7177" t="s">
        <v>327</v>
      </c>
    </row>
    <row r="7178" spans="1:12" x14ac:dyDescent="0.25">
      <c r="A7178" s="1">
        <v>7177</v>
      </c>
      <c r="B7178" s="3">
        <v>241</v>
      </c>
      <c r="C7178" s="1">
        <v>4</v>
      </c>
      <c r="D7178" s="1">
        <v>10</v>
      </c>
      <c r="E7178" s="1">
        <v>14</v>
      </c>
      <c r="F7178" s="1">
        <v>0</v>
      </c>
      <c r="G7178">
        <f>VLOOKUP(C7178,reference!$A$1:$E$310,5,FALSE)</f>
        <v>5301050</v>
      </c>
      <c r="H7178" t="str">
        <f>VLOOKUP(C7178,reference!$A$1:$E$310,4,FALSE)</f>
        <v>LOLI</v>
      </c>
      <c r="I7178" t="str">
        <f>VLOOKUP($D7178,reference!$G$1:$H$25,2,FALSE)</f>
        <v>Semak belukar rawa</v>
      </c>
      <c r="J7178" t="str">
        <f>VLOOKUP($E7178,reference!$G$1:$H$25,2,FALSE)</f>
        <v>Sawah</v>
      </c>
      <c r="K7178" t="str">
        <f t="shared" si="112"/>
        <v>Non Irigasi</v>
      </c>
      <c r="L7178" t="s">
        <v>327</v>
      </c>
    </row>
    <row r="7179" spans="1:12" x14ac:dyDescent="0.25">
      <c r="A7179" s="1">
        <v>7178</v>
      </c>
      <c r="B7179" s="3">
        <v>1</v>
      </c>
      <c r="C7179" s="1">
        <v>4</v>
      </c>
      <c r="D7179" s="1">
        <v>10</v>
      </c>
      <c r="E7179" s="1">
        <v>13</v>
      </c>
      <c r="F7179" s="1">
        <v>0</v>
      </c>
      <c r="G7179">
        <f>VLOOKUP(C7179,reference!$A$1:$E$310,5,FALSE)</f>
        <v>5301050</v>
      </c>
      <c r="H7179" t="str">
        <f>VLOOKUP(C7179,reference!$A$1:$E$310,4,FALSE)</f>
        <v>LOLI</v>
      </c>
      <c r="I7179" t="str">
        <f>VLOOKUP($D7179,reference!$G$1:$H$25,2,FALSE)</f>
        <v>Semak belukar rawa</v>
      </c>
      <c r="J7179" t="str">
        <f>VLOOKUP($E7179,reference!$G$1:$H$25,2,FALSE)</f>
        <v>Pertanian lahan kering  campur semak / kebun campur</v>
      </c>
      <c r="K7179" t="str">
        <f t="shared" si="112"/>
        <v>Non Irigasi</v>
      </c>
      <c r="L7179" t="s">
        <v>327</v>
      </c>
    </row>
    <row r="7180" spans="1:12" x14ac:dyDescent="0.25">
      <c r="A7180" s="1">
        <v>7179</v>
      </c>
      <c r="B7180" s="3">
        <v>12</v>
      </c>
      <c r="C7180" s="1">
        <v>4</v>
      </c>
      <c r="D7180" s="1">
        <v>1</v>
      </c>
      <c r="E7180" s="1">
        <v>11</v>
      </c>
      <c r="F7180" s="1">
        <v>0</v>
      </c>
      <c r="G7180">
        <f>VLOOKUP(C7180,reference!$A$1:$E$310,5,FALSE)</f>
        <v>5301050</v>
      </c>
      <c r="H7180" t="str">
        <f>VLOOKUP(C7180,reference!$A$1:$E$310,4,FALSE)</f>
        <v>LOLI</v>
      </c>
      <c r="I7180" t="str">
        <f>VLOOKUP($D7180,reference!$G$1:$H$25,2,FALSE)</f>
        <v>Hutan lahan kering primer</v>
      </c>
      <c r="J7180" t="str">
        <f>VLOOKUP($E7180,reference!$G$1:$H$25,2,FALSE)</f>
        <v>Savanna / Padang rumput</v>
      </c>
      <c r="K7180" t="str">
        <f t="shared" si="112"/>
        <v>Non Irigasi</v>
      </c>
      <c r="L7180" t="s">
        <v>328</v>
      </c>
    </row>
    <row r="7181" spans="1:12" x14ac:dyDescent="0.25">
      <c r="A7181" s="1">
        <v>7180</v>
      </c>
      <c r="B7181" s="3">
        <v>53</v>
      </c>
      <c r="C7181" s="1">
        <v>51</v>
      </c>
      <c r="D7181" s="1">
        <v>2</v>
      </c>
      <c r="E7181" s="1">
        <v>14</v>
      </c>
      <c r="F7181" s="1">
        <v>0</v>
      </c>
      <c r="G7181">
        <f>VLOOKUP(C7181,reference!$A$1:$E$310,5,FALSE)</f>
        <v>5303191</v>
      </c>
      <c r="H7181" t="str">
        <f>VLOOKUP(C7181,reference!$A$1:$E$310,4,FALSE)</f>
        <v>AMFOANG BARAT LAUT</v>
      </c>
      <c r="I7181" t="str">
        <f>VLOOKUP($D7181,reference!$G$1:$H$25,2,FALSE)</f>
        <v>Hutan lahan kering sekunder / bekas tebangan</v>
      </c>
      <c r="J7181" t="str">
        <f>VLOOKUP($E7181,reference!$G$1:$H$25,2,FALSE)</f>
        <v>Sawah</v>
      </c>
      <c r="K7181" t="str">
        <f t="shared" si="112"/>
        <v>Non Irigasi</v>
      </c>
      <c r="L7181" t="s">
        <v>328</v>
      </c>
    </row>
    <row r="7182" spans="1:12" x14ac:dyDescent="0.25">
      <c r="A7182" s="1">
        <v>7181</v>
      </c>
      <c r="B7182" s="3">
        <v>6</v>
      </c>
      <c r="C7182" s="1">
        <v>51</v>
      </c>
      <c r="D7182" s="1">
        <v>16</v>
      </c>
      <c r="E7182" s="1">
        <v>20</v>
      </c>
      <c r="F7182" s="1">
        <v>0</v>
      </c>
      <c r="G7182">
        <f>VLOOKUP(C7182,reference!$A$1:$E$310,5,FALSE)</f>
        <v>5303191</v>
      </c>
      <c r="H7182" t="str">
        <f>VLOOKUP(C7182,reference!$A$1:$E$310,4,FALSE)</f>
        <v>AMFOANG BARAT LAUT</v>
      </c>
      <c r="I7182" t="str">
        <f>VLOOKUP($D7182,reference!$G$1:$H$25,2,FALSE)</f>
        <v>Pemukiman</v>
      </c>
      <c r="J7182" t="str">
        <f>VLOOKUP($E7182,reference!$G$1:$H$25,2,FALSE)</f>
        <v>Tubuh air</v>
      </c>
      <c r="K7182" t="str">
        <f t="shared" si="112"/>
        <v>Non Irigasi</v>
      </c>
      <c r="L7182" t="s">
        <v>327</v>
      </c>
    </row>
    <row r="7183" spans="1:12" x14ac:dyDescent="0.25">
      <c r="A7183" s="1">
        <v>7182</v>
      </c>
      <c r="B7183" s="3">
        <v>1685</v>
      </c>
      <c r="C7183" s="1">
        <v>51</v>
      </c>
      <c r="D7183" s="1">
        <v>1</v>
      </c>
      <c r="E7183" s="1">
        <v>1</v>
      </c>
      <c r="F7183" s="1">
        <v>0</v>
      </c>
      <c r="G7183">
        <f>VLOOKUP(C7183,reference!$A$1:$E$310,5,FALSE)</f>
        <v>5303191</v>
      </c>
      <c r="H7183" t="str">
        <f>VLOOKUP(C7183,reference!$A$1:$E$310,4,FALSE)</f>
        <v>AMFOANG BARAT LAUT</v>
      </c>
      <c r="I7183" t="str">
        <f>VLOOKUP($D7183,reference!$G$1:$H$25,2,FALSE)</f>
        <v>Hutan lahan kering primer</v>
      </c>
      <c r="J7183" t="str">
        <f>VLOOKUP($E7183,reference!$G$1:$H$25,2,FALSE)</f>
        <v>Hutan lahan kering primer</v>
      </c>
      <c r="K7183" t="str">
        <f t="shared" si="112"/>
        <v>Non Irigasi</v>
      </c>
      <c r="L7183" t="s">
        <v>327</v>
      </c>
    </row>
    <row r="7184" spans="1:12" x14ac:dyDescent="0.25">
      <c r="A7184" s="1">
        <v>7183</v>
      </c>
      <c r="B7184" s="3">
        <v>1089</v>
      </c>
      <c r="C7184" s="1">
        <v>49</v>
      </c>
      <c r="D7184" s="1">
        <v>2</v>
      </c>
      <c r="E7184" s="1">
        <v>1</v>
      </c>
      <c r="F7184" s="1">
        <v>0</v>
      </c>
      <c r="G7184">
        <f>VLOOKUP(C7184,reference!$A$1:$E$310,5,FALSE)</f>
        <v>5303182</v>
      </c>
      <c r="H7184" t="str">
        <f>VLOOKUP(C7184,reference!$A$1:$E$310,4,FALSE)</f>
        <v>AMFOANG TENGAH</v>
      </c>
      <c r="I7184" t="str">
        <f>VLOOKUP($D7184,reference!$G$1:$H$25,2,FALSE)</f>
        <v>Hutan lahan kering sekunder / bekas tebangan</v>
      </c>
      <c r="J7184" t="str">
        <f>VLOOKUP($E7184,reference!$G$1:$H$25,2,FALSE)</f>
        <v>Hutan lahan kering primer</v>
      </c>
      <c r="K7184" t="str">
        <f t="shared" si="112"/>
        <v>Non Irigasi</v>
      </c>
      <c r="L7184" t="s">
        <v>327</v>
      </c>
    </row>
    <row r="7185" spans="1:12" x14ac:dyDescent="0.25">
      <c r="A7185" s="1">
        <v>7184</v>
      </c>
      <c r="B7185" s="3">
        <v>227</v>
      </c>
      <c r="C7185" s="1">
        <v>4</v>
      </c>
      <c r="D7185" s="1">
        <v>18</v>
      </c>
      <c r="E7185" s="1">
        <v>14</v>
      </c>
      <c r="F7185" s="1">
        <v>0</v>
      </c>
      <c r="G7185">
        <f>VLOOKUP(C7185,reference!$A$1:$E$310,5,FALSE)</f>
        <v>5301050</v>
      </c>
      <c r="H7185" t="str">
        <f>VLOOKUP(C7185,reference!$A$1:$E$310,4,FALSE)</f>
        <v>LOLI</v>
      </c>
      <c r="I7185" t="str">
        <f>VLOOKUP($D7185,reference!$G$1:$H$25,2,FALSE)</f>
        <v>Lahan terbuka</v>
      </c>
      <c r="J7185" t="str">
        <f>VLOOKUP($E7185,reference!$G$1:$H$25,2,FALSE)</f>
        <v>Sawah</v>
      </c>
      <c r="K7185" t="str">
        <f t="shared" si="112"/>
        <v>Non Irigasi</v>
      </c>
      <c r="L7185" t="s">
        <v>327</v>
      </c>
    </row>
    <row r="7186" spans="1:12" x14ac:dyDescent="0.25">
      <c r="A7186" s="1">
        <v>7185</v>
      </c>
      <c r="B7186" s="3">
        <v>16</v>
      </c>
      <c r="C7186" s="1">
        <v>55</v>
      </c>
      <c r="D7186" s="1">
        <v>9</v>
      </c>
      <c r="E7186" s="1">
        <v>1</v>
      </c>
      <c r="F7186" s="1">
        <v>0</v>
      </c>
      <c r="G7186">
        <f>VLOOKUP(C7186,reference!$A$1:$E$310,5,FALSE)</f>
        <v>5304012</v>
      </c>
      <c r="H7186" t="str">
        <f>VLOOKUP(C7186,reference!$A$1:$E$310,4,FALSE)</f>
        <v>TOBU</v>
      </c>
      <c r="I7186" t="str">
        <f>VLOOKUP($D7186,reference!$G$1:$H$25,2,FALSE)</f>
        <v>Semak belukar</v>
      </c>
      <c r="J7186" t="str">
        <f>VLOOKUP($E7186,reference!$G$1:$H$25,2,FALSE)</f>
        <v>Hutan lahan kering primer</v>
      </c>
      <c r="K7186" t="str">
        <f t="shared" si="112"/>
        <v>Non Irigasi</v>
      </c>
      <c r="L7186" t="s">
        <v>327</v>
      </c>
    </row>
    <row r="7187" spans="1:12" x14ac:dyDescent="0.25">
      <c r="A7187" s="1">
        <v>7186</v>
      </c>
      <c r="B7187" s="3">
        <v>11</v>
      </c>
      <c r="C7187" s="1">
        <v>90</v>
      </c>
      <c r="D7187" s="1">
        <v>9</v>
      </c>
      <c r="E7187" s="1">
        <v>20</v>
      </c>
      <c r="F7187" s="1">
        <v>0</v>
      </c>
      <c r="G7187">
        <f>VLOOKUP(C7187,reference!$A$1:$E$310,5,FALSE)</f>
        <v>5305021</v>
      </c>
      <c r="H7187" t="str">
        <f>VLOOKUP(C7187,reference!$A$1:$E$310,4,FALSE)</f>
        <v>NOEMUTI</v>
      </c>
      <c r="I7187" t="str">
        <f>VLOOKUP($D7187,reference!$G$1:$H$25,2,FALSE)</f>
        <v>Semak belukar</v>
      </c>
      <c r="J7187" t="str">
        <f>VLOOKUP($E7187,reference!$G$1:$H$25,2,FALSE)</f>
        <v>Tubuh air</v>
      </c>
      <c r="K7187" t="str">
        <f t="shared" si="112"/>
        <v>Non Irigasi</v>
      </c>
      <c r="L7187" t="s">
        <v>327</v>
      </c>
    </row>
    <row r="7188" spans="1:12" x14ac:dyDescent="0.25">
      <c r="A7188" s="1">
        <v>7187</v>
      </c>
      <c r="B7188" s="3">
        <v>7</v>
      </c>
      <c r="C7188" s="1">
        <v>7</v>
      </c>
      <c r="D7188" s="1">
        <v>9</v>
      </c>
      <c r="E7188" s="1">
        <v>12</v>
      </c>
      <c r="F7188" s="1">
        <v>0</v>
      </c>
      <c r="G7188">
        <f>VLOOKUP(C7188,reference!$A$1:$E$310,5,FALSE)</f>
        <v>5302010</v>
      </c>
      <c r="H7188" t="str">
        <f>VLOOKUP(C7188,reference!$A$1:$E$310,4,FALSE)</f>
        <v>LEWA</v>
      </c>
      <c r="I7188" t="str">
        <f>VLOOKUP($D7188,reference!$G$1:$H$25,2,FALSE)</f>
        <v>Semak belukar</v>
      </c>
      <c r="J7188" t="str">
        <f>VLOOKUP($E7188,reference!$G$1:$H$25,2,FALSE)</f>
        <v>Pertanian lahan kering</v>
      </c>
      <c r="K7188" t="str">
        <f t="shared" si="112"/>
        <v>Non Irigasi</v>
      </c>
      <c r="L7188" t="s">
        <v>327</v>
      </c>
    </row>
    <row r="7189" spans="1:12" x14ac:dyDescent="0.25">
      <c r="A7189" s="1">
        <v>7188</v>
      </c>
      <c r="B7189" s="3">
        <v>56</v>
      </c>
      <c r="C7189" s="1">
        <v>51</v>
      </c>
      <c r="D7189" s="1">
        <v>18</v>
      </c>
      <c r="E7189" s="1">
        <v>18</v>
      </c>
      <c r="F7189" s="1">
        <v>0</v>
      </c>
      <c r="G7189">
        <f>VLOOKUP(C7189,reference!$A$1:$E$310,5,FALSE)</f>
        <v>5303191</v>
      </c>
      <c r="H7189" t="str">
        <f>VLOOKUP(C7189,reference!$A$1:$E$310,4,FALSE)</f>
        <v>AMFOANG BARAT LAUT</v>
      </c>
      <c r="I7189" t="str">
        <f>VLOOKUP($D7189,reference!$G$1:$H$25,2,FALSE)</f>
        <v>Lahan terbuka</v>
      </c>
      <c r="J7189" t="str">
        <f>VLOOKUP($E7189,reference!$G$1:$H$25,2,FALSE)</f>
        <v>Lahan terbuka</v>
      </c>
      <c r="K7189" t="str">
        <f t="shared" si="112"/>
        <v>Non Irigasi</v>
      </c>
      <c r="L7189" t="s">
        <v>327</v>
      </c>
    </row>
    <row r="7190" spans="1:12" x14ac:dyDescent="0.25">
      <c r="A7190" s="1">
        <v>7189</v>
      </c>
      <c r="B7190" s="3">
        <v>148</v>
      </c>
      <c r="C7190" s="1">
        <v>55</v>
      </c>
      <c r="D7190" s="1">
        <v>9</v>
      </c>
      <c r="E7190" s="1">
        <v>11</v>
      </c>
      <c r="F7190" s="1">
        <v>0</v>
      </c>
      <c r="G7190">
        <f>VLOOKUP(C7190,reference!$A$1:$E$310,5,FALSE)</f>
        <v>5304012</v>
      </c>
      <c r="H7190" t="str">
        <f>VLOOKUP(C7190,reference!$A$1:$E$310,4,FALSE)</f>
        <v>TOBU</v>
      </c>
      <c r="I7190" t="str">
        <f>VLOOKUP($D7190,reference!$G$1:$H$25,2,FALSE)</f>
        <v>Semak belukar</v>
      </c>
      <c r="J7190" t="str">
        <f>VLOOKUP($E7190,reference!$G$1:$H$25,2,FALSE)</f>
        <v>Savanna / Padang rumput</v>
      </c>
      <c r="K7190" t="str">
        <f t="shared" si="112"/>
        <v>Non Irigasi</v>
      </c>
      <c r="L7190" t="s">
        <v>327</v>
      </c>
    </row>
    <row r="7191" spans="1:12" x14ac:dyDescent="0.25">
      <c r="A7191" s="1">
        <v>7190</v>
      </c>
      <c r="B7191" s="3">
        <v>3</v>
      </c>
      <c r="C7191" s="1">
        <v>55</v>
      </c>
      <c r="D7191" s="1">
        <v>1</v>
      </c>
      <c r="E7191" s="1">
        <v>18</v>
      </c>
      <c r="F7191" s="1">
        <v>0</v>
      </c>
      <c r="G7191">
        <f>VLOOKUP(C7191,reference!$A$1:$E$310,5,FALSE)</f>
        <v>5304012</v>
      </c>
      <c r="H7191" t="str">
        <f>VLOOKUP(C7191,reference!$A$1:$E$310,4,FALSE)</f>
        <v>TOBU</v>
      </c>
      <c r="I7191" t="str">
        <f>VLOOKUP($D7191,reference!$G$1:$H$25,2,FALSE)</f>
        <v>Hutan lahan kering primer</v>
      </c>
      <c r="J7191" t="str">
        <f>VLOOKUP($E7191,reference!$G$1:$H$25,2,FALSE)</f>
        <v>Lahan terbuka</v>
      </c>
      <c r="K7191" t="str">
        <f t="shared" si="112"/>
        <v>Non Irigasi</v>
      </c>
      <c r="L7191" t="s">
        <v>328</v>
      </c>
    </row>
    <row r="7192" spans="1:12" x14ac:dyDescent="0.25">
      <c r="A7192" s="1">
        <v>7191</v>
      </c>
      <c r="B7192" s="3">
        <v>12</v>
      </c>
      <c r="C7192" s="1">
        <v>7</v>
      </c>
      <c r="D7192" s="1">
        <v>1</v>
      </c>
      <c r="E7192" s="1">
        <v>12</v>
      </c>
      <c r="F7192" s="1">
        <v>0</v>
      </c>
      <c r="G7192">
        <f>VLOOKUP(C7192,reference!$A$1:$E$310,5,FALSE)</f>
        <v>5302010</v>
      </c>
      <c r="H7192" t="str">
        <f>VLOOKUP(C7192,reference!$A$1:$E$310,4,FALSE)</f>
        <v>LEWA</v>
      </c>
      <c r="I7192" t="str">
        <f>VLOOKUP($D7192,reference!$G$1:$H$25,2,FALSE)</f>
        <v>Hutan lahan kering primer</v>
      </c>
      <c r="J7192" t="str">
        <f>VLOOKUP($E7192,reference!$G$1:$H$25,2,FALSE)</f>
        <v>Pertanian lahan kering</v>
      </c>
      <c r="K7192" t="str">
        <f t="shared" si="112"/>
        <v>Non Irigasi</v>
      </c>
      <c r="L7192" t="s">
        <v>328</v>
      </c>
    </row>
    <row r="7193" spans="1:12" x14ac:dyDescent="0.25">
      <c r="A7193" s="1">
        <v>7192</v>
      </c>
      <c r="B7193" s="3">
        <v>1</v>
      </c>
      <c r="C7193" s="1">
        <v>257</v>
      </c>
      <c r="D7193" s="1">
        <v>1</v>
      </c>
      <c r="E7193" s="1">
        <v>12</v>
      </c>
      <c r="F7193" s="1">
        <v>0</v>
      </c>
      <c r="G7193">
        <f>VLOOKUP(C7193,reference!$A$1:$E$310,5,FALSE)</f>
        <v>5316030</v>
      </c>
      <c r="H7193" t="str">
        <f>VLOOKUP(C7193,reference!$A$1:$E$310,4,FALSE)</f>
        <v>UMBU RATU NGGAY</v>
      </c>
      <c r="I7193" t="str">
        <f>VLOOKUP($D7193,reference!$G$1:$H$25,2,FALSE)</f>
        <v>Hutan lahan kering primer</v>
      </c>
      <c r="J7193" t="str">
        <f>VLOOKUP($E7193,reference!$G$1:$H$25,2,FALSE)</f>
        <v>Pertanian lahan kering</v>
      </c>
      <c r="K7193" t="str">
        <f t="shared" si="112"/>
        <v>Non Irigasi</v>
      </c>
      <c r="L7193" t="s">
        <v>328</v>
      </c>
    </row>
    <row r="7194" spans="1:12" x14ac:dyDescent="0.25">
      <c r="A7194" s="1">
        <v>7193</v>
      </c>
      <c r="B7194" s="3">
        <v>170</v>
      </c>
      <c r="C7194" s="1">
        <v>7</v>
      </c>
      <c r="D7194" s="1">
        <v>11</v>
      </c>
      <c r="E7194" s="1">
        <v>12</v>
      </c>
      <c r="F7194" s="1">
        <v>0</v>
      </c>
      <c r="G7194">
        <f>VLOOKUP(C7194,reference!$A$1:$E$310,5,FALSE)</f>
        <v>5302010</v>
      </c>
      <c r="H7194" t="str">
        <f>VLOOKUP(C7194,reference!$A$1:$E$310,4,FALSE)</f>
        <v>LEWA</v>
      </c>
      <c r="I7194" t="str">
        <f>VLOOKUP($D7194,reference!$G$1:$H$25,2,FALSE)</f>
        <v>Savanna / Padang rumput</v>
      </c>
      <c r="J7194" t="str">
        <f>VLOOKUP($E7194,reference!$G$1:$H$25,2,FALSE)</f>
        <v>Pertanian lahan kering</v>
      </c>
      <c r="K7194" t="str">
        <f t="shared" si="112"/>
        <v>Non Irigasi</v>
      </c>
      <c r="L7194" t="s">
        <v>327</v>
      </c>
    </row>
    <row r="7195" spans="1:12" x14ac:dyDescent="0.25">
      <c r="A7195" s="1">
        <v>7194</v>
      </c>
      <c r="B7195" s="3">
        <v>115</v>
      </c>
      <c r="C7195" s="1">
        <v>259</v>
      </c>
      <c r="D7195" s="1">
        <v>13</v>
      </c>
      <c r="E7195" s="1">
        <v>9</v>
      </c>
      <c r="F7195" s="1">
        <v>0</v>
      </c>
      <c r="G7195">
        <f>VLOOKUP(C7195,reference!$A$1:$E$310,5,FALSE)</f>
        <v>5317010</v>
      </c>
      <c r="H7195" t="str">
        <f>VLOOKUP(C7195,reference!$A$1:$E$310,4,FALSE)</f>
        <v>KODI BANGEDO</v>
      </c>
      <c r="I7195" t="str">
        <f>VLOOKUP($D7195,reference!$G$1:$H$25,2,FALSE)</f>
        <v>Pertanian lahan kering  campur semak / kebun campur</v>
      </c>
      <c r="J7195" t="str">
        <f>VLOOKUP($E7195,reference!$G$1:$H$25,2,FALSE)</f>
        <v>Semak belukar</v>
      </c>
      <c r="K7195" t="str">
        <f t="shared" si="112"/>
        <v>Non Irigasi</v>
      </c>
      <c r="L7195" t="s">
        <v>327</v>
      </c>
    </row>
    <row r="7196" spans="1:12" x14ac:dyDescent="0.25">
      <c r="A7196" s="1">
        <v>7195</v>
      </c>
      <c r="B7196" s="3">
        <v>21</v>
      </c>
      <c r="C7196" s="1">
        <v>262</v>
      </c>
      <c r="D7196" s="1">
        <v>2</v>
      </c>
      <c r="E7196" s="1">
        <v>12</v>
      </c>
      <c r="F7196" s="1">
        <v>0</v>
      </c>
      <c r="G7196">
        <f>VLOOKUP(C7196,reference!$A$1:$E$310,5,FALSE)</f>
        <v>5317030</v>
      </c>
      <c r="H7196" t="str">
        <f>VLOOKUP(C7196,reference!$A$1:$E$310,4,FALSE)</f>
        <v>KODI UTARA</v>
      </c>
      <c r="I7196" t="str">
        <f>VLOOKUP($D7196,reference!$G$1:$H$25,2,FALSE)</f>
        <v>Hutan lahan kering sekunder / bekas tebangan</v>
      </c>
      <c r="J7196" t="str">
        <f>VLOOKUP($E7196,reference!$G$1:$H$25,2,FALSE)</f>
        <v>Pertanian lahan kering</v>
      </c>
      <c r="K7196" t="str">
        <f t="shared" si="112"/>
        <v>Non Irigasi</v>
      </c>
      <c r="L7196" t="s">
        <v>328</v>
      </c>
    </row>
    <row r="7197" spans="1:12" x14ac:dyDescent="0.25">
      <c r="A7197" s="1">
        <v>7196</v>
      </c>
      <c r="B7197" s="3">
        <v>6155</v>
      </c>
      <c r="C7197" s="1">
        <v>263</v>
      </c>
      <c r="D7197" s="1">
        <v>13</v>
      </c>
      <c r="E7197" s="1">
        <v>11</v>
      </c>
      <c r="F7197" s="1">
        <v>0</v>
      </c>
      <c r="G7197">
        <f>VLOOKUP(C7197,reference!$A$1:$E$310,5,FALSE)</f>
        <v>5317040</v>
      </c>
      <c r="H7197" t="str">
        <f>VLOOKUP(C7197,reference!$A$1:$E$310,4,FALSE)</f>
        <v>WEWEWA SELATAN</v>
      </c>
      <c r="I7197" t="str">
        <f>VLOOKUP($D7197,reference!$G$1:$H$25,2,FALSE)</f>
        <v>Pertanian lahan kering  campur semak / kebun campur</v>
      </c>
      <c r="J7197" t="str">
        <f>VLOOKUP($E7197,reference!$G$1:$H$25,2,FALSE)</f>
        <v>Savanna / Padang rumput</v>
      </c>
      <c r="K7197" t="str">
        <f t="shared" si="112"/>
        <v>Non Irigasi</v>
      </c>
      <c r="L7197" t="s">
        <v>327</v>
      </c>
    </row>
    <row r="7198" spans="1:12" x14ac:dyDescent="0.25">
      <c r="A7198" s="1">
        <v>7197</v>
      </c>
      <c r="B7198" s="3">
        <v>4</v>
      </c>
      <c r="C7198" s="1">
        <v>51</v>
      </c>
      <c r="D7198" s="1">
        <v>18</v>
      </c>
      <c r="E7198" s="1">
        <v>16</v>
      </c>
      <c r="F7198" s="1">
        <v>0</v>
      </c>
      <c r="G7198">
        <f>VLOOKUP(C7198,reference!$A$1:$E$310,5,FALSE)</f>
        <v>5303191</v>
      </c>
      <c r="H7198" t="str">
        <f>VLOOKUP(C7198,reference!$A$1:$E$310,4,FALSE)</f>
        <v>AMFOANG BARAT LAUT</v>
      </c>
      <c r="I7198" t="str">
        <f>VLOOKUP($D7198,reference!$G$1:$H$25,2,FALSE)</f>
        <v>Lahan terbuka</v>
      </c>
      <c r="J7198" t="str">
        <f>VLOOKUP($E7198,reference!$G$1:$H$25,2,FALSE)</f>
        <v>Pemukiman</v>
      </c>
      <c r="K7198" t="str">
        <f t="shared" si="112"/>
        <v>Non Irigasi</v>
      </c>
      <c r="L7198" t="s">
        <v>327</v>
      </c>
    </row>
    <row r="7199" spans="1:12" x14ac:dyDescent="0.25">
      <c r="A7199" s="1">
        <v>7198</v>
      </c>
      <c r="B7199" s="3">
        <v>29</v>
      </c>
      <c r="C7199" s="1">
        <v>54</v>
      </c>
      <c r="D7199" s="1">
        <v>9</v>
      </c>
      <c r="E7199" s="1">
        <v>1</v>
      </c>
      <c r="F7199" s="1">
        <v>0</v>
      </c>
      <c r="G7199">
        <f>VLOOKUP(C7199,reference!$A$1:$E$310,5,FALSE)</f>
        <v>5304011</v>
      </c>
      <c r="H7199" t="str">
        <f>VLOOKUP(C7199,reference!$A$1:$E$310,4,FALSE)</f>
        <v>FATUMNASI</v>
      </c>
      <c r="I7199" t="str">
        <f>VLOOKUP($D7199,reference!$G$1:$H$25,2,FALSE)</f>
        <v>Semak belukar</v>
      </c>
      <c r="J7199" t="str">
        <f>VLOOKUP($E7199,reference!$G$1:$H$25,2,FALSE)</f>
        <v>Hutan lahan kering primer</v>
      </c>
      <c r="K7199" t="str">
        <f t="shared" si="112"/>
        <v>Non Irigasi</v>
      </c>
      <c r="L7199" t="s">
        <v>327</v>
      </c>
    </row>
    <row r="7200" spans="1:12" x14ac:dyDescent="0.25">
      <c r="A7200" s="1">
        <v>7199</v>
      </c>
      <c r="B7200" s="3">
        <v>215</v>
      </c>
      <c r="C7200" s="1">
        <v>96</v>
      </c>
      <c r="D7200" s="1">
        <v>2</v>
      </c>
      <c r="E7200" s="1">
        <v>1</v>
      </c>
      <c r="F7200" s="1">
        <v>0</v>
      </c>
      <c r="G7200">
        <f>VLOOKUP(C7200,reference!$A$1:$E$310,5,FALSE)</f>
        <v>5305027</v>
      </c>
      <c r="H7200" t="str">
        <f>VLOOKUP(C7200,reference!$A$1:$E$310,4,FALSE)</f>
        <v>NOEMUTI TIMUR</v>
      </c>
      <c r="I7200" t="str">
        <f>VLOOKUP($D7200,reference!$G$1:$H$25,2,FALSE)</f>
        <v>Hutan lahan kering sekunder / bekas tebangan</v>
      </c>
      <c r="J7200" t="str">
        <f>VLOOKUP($E7200,reference!$G$1:$H$25,2,FALSE)</f>
        <v>Hutan lahan kering primer</v>
      </c>
      <c r="K7200" t="str">
        <f t="shared" si="112"/>
        <v>Non Irigasi</v>
      </c>
      <c r="L7200" t="s">
        <v>327</v>
      </c>
    </row>
    <row r="7201" spans="1:12" x14ac:dyDescent="0.25">
      <c r="A7201" s="1">
        <v>7200</v>
      </c>
      <c r="B7201" s="3">
        <v>43</v>
      </c>
      <c r="C7201" s="1">
        <v>261</v>
      </c>
      <c r="D7201" s="1">
        <v>9</v>
      </c>
      <c r="E7201" s="1">
        <v>2</v>
      </c>
      <c r="F7201" s="1">
        <v>0</v>
      </c>
      <c r="G7201">
        <f>VLOOKUP(C7201,reference!$A$1:$E$310,5,FALSE)</f>
        <v>5317020</v>
      </c>
      <c r="H7201" t="str">
        <f>VLOOKUP(C7201,reference!$A$1:$E$310,4,FALSE)</f>
        <v>KODI</v>
      </c>
      <c r="I7201" t="str">
        <f>VLOOKUP($D7201,reference!$G$1:$H$25,2,FALSE)</f>
        <v>Semak belukar</v>
      </c>
      <c r="J7201" t="str">
        <f>VLOOKUP($E7201,reference!$G$1:$H$25,2,FALSE)</f>
        <v>Hutan lahan kering sekunder / bekas tebangan</v>
      </c>
      <c r="K7201" t="str">
        <f t="shared" si="112"/>
        <v>Non Irigasi</v>
      </c>
      <c r="L7201" t="s">
        <v>327</v>
      </c>
    </row>
    <row r="7202" spans="1:12" x14ac:dyDescent="0.25">
      <c r="A7202" s="1">
        <v>7201</v>
      </c>
      <c r="B7202" s="3">
        <v>787</v>
      </c>
      <c r="C7202" s="1">
        <v>4</v>
      </c>
      <c r="D7202" s="1">
        <v>13</v>
      </c>
      <c r="E7202" s="1">
        <v>9</v>
      </c>
      <c r="F7202" s="1">
        <v>0</v>
      </c>
      <c r="G7202">
        <f>VLOOKUP(C7202,reference!$A$1:$E$310,5,FALSE)</f>
        <v>5301050</v>
      </c>
      <c r="H7202" t="str">
        <f>VLOOKUP(C7202,reference!$A$1:$E$310,4,FALSE)</f>
        <v>LOLI</v>
      </c>
      <c r="I7202" t="str">
        <f>VLOOKUP($D7202,reference!$G$1:$H$25,2,FALSE)</f>
        <v>Pertanian lahan kering  campur semak / kebun campur</v>
      </c>
      <c r="J7202" t="str">
        <f>VLOOKUP($E7202,reference!$G$1:$H$25,2,FALSE)</f>
        <v>Semak belukar</v>
      </c>
      <c r="K7202" t="str">
        <f t="shared" si="112"/>
        <v>Non Irigasi</v>
      </c>
      <c r="L7202" t="s">
        <v>327</v>
      </c>
    </row>
    <row r="7203" spans="1:12" x14ac:dyDescent="0.25">
      <c r="A7203" s="1">
        <v>7202</v>
      </c>
      <c r="B7203" s="3">
        <v>66</v>
      </c>
      <c r="C7203" s="1">
        <v>7</v>
      </c>
      <c r="D7203" s="1">
        <v>14</v>
      </c>
      <c r="E7203" s="1">
        <v>12</v>
      </c>
      <c r="F7203" s="1">
        <v>0</v>
      </c>
      <c r="G7203">
        <f>VLOOKUP(C7203,reference!$A$1:$E$310,5,FALSE)</f>
        <v>5302010</v>
      </c>
      <c r="H7203" t="str">
        <f>VLOOKUP(C7203,reference!$A$1:$E$310,4,FALSE)</f>
        <v>LEWA</v>
      </c>
      <c r="I7203" t="str">
        <f>VLOOKUP($D7203,reference!$G$1:$H$25,2,FALSE)</f>
        <v>Sawah</v>
      </c>
      <c r="J7203" t="str">
        <f>VLOOKUP($E7203,reference!$G$1:$H$25,2,FALSE)</f>
        <v>Pertanian lahan kering</v>
      </c>
      <c r="K7203" t="str">
        <f t="shared" si="112"/>
        <v>Non Irigasi</v>
      </c>
      <c r="L7203" t="s">
        <v>327</v>
      </c>
    </row>
    <row r="7204" spans="1:12" x14ac:dyDescent="0.25">
      <c r="A7204" s="1">
        <v>7203</v>
      </c>
      <c r="B7204" s="3">
        <v>3752</v>
      </c>
      <c r="C7204" s="1">
        <v>58</v>
      </c>
      <c r="D7204" s="1">
        <v>2</v>
      </c>
      <c r="E7204" s="1">
        <v>13</v>
      </c>
      <c r="F7204" s="1">
        <v>0</v>
      </c>
      <c r="G7204">
        <f>VLOOKUP(C7204,reference!$A$1:$E$310,5,FALSE)</f>
        <v>5304021</v>
      </c>
      <c r="H7204" t="str">
        <f>VLOOKUP(C7204,reference!$A$1:$E$310,4,FALSE)</f>
        <v>POLEN</v>
      </c>
      <c r="I7204" t="str">
        <f>VLOOKUP($D7204,reference!$G$1:$H$25,2,FALSE)</f>
        <v>Hutan lahan kering sekunder / bekas tebangan</v>
      </c>
      <c r="J7204" t="str">
        <f>VLOOKUP($E7204,reference!$G$1:$H$25,2,FALSE)</f>
        <v>Pertanian lahan kering  campur semak / kebun campur</v>
      </c>
      <c r="K7204" t="str">
        <f t="shared" si="112"/>
        <v>Non Irigasi</v>
      </c>
      <c r="L7204" t="s">
        <v>328</v>
      </c>
    </row>
    <row r="7205" spans="1:12" x14ac:dyDescent="0.25">
      <c r="A7205" s="1">
        <v>7204</v>
      </c>
      <c r="B7205" s="3">
        <v>5865</v>
      </c>
      <c r="C7205" s="1">
        <v>58</v>
      </c>
      <c r="D7205" s="1">
        <v>2</v>
      </c>
      <c r="E7205" s="1">
        <v>2</v>
      </c>
      <c r="F7205" s="1">
        <v>0</v>
      </c>
      <c r="G7205">
        <f>VLOOKUP(C7205,reference!$A$1:$E$310,5,FALSE)</f>
        <v>5304021</v>
      </c>
      <c r="H7205" t="str">
        <f>VLOOKUP(C7205,reference!$A$1:$E$310,4,FALSE)</f>
        <v>POLEN</v>
      </c>
      <c r="I7205" t="str">
        <f>VLOOKUP($D7205,reference!$G$1:$H$25,2,FALSE)</f>
        <v>Hutan lahan kering sekunder / bekas tebangan</v>
      </c>
      <c r="J7205" t="str">
        <f>VLOOKUP($E7205,reference!$G$1:$H$25,2,FALSE)</f>
        <v>Hutan lahan kering sekunder / bekas tebangan</v>
      </c>
      <c r="K7205" t="str">
        <f t="shared" si="112"/>
        <v>Non Irigasi</v>
      </c>
      <c r="L7205" t="s">
        <v>327</v>
      </c>
    </row>
    <row r="7206" spans="1:12" x14ac:dyDescent="0.25">
      <c r="A7206" s="1">
        <v>7205</v>
      </c>
      <c r="B7206" s="3">
        <v>129</v>
      </c>
      <c r="C7206" s="1">
        <v>74</v>
      </c>
      <c r="D7206" s="1">
        <v>18</v>
      </c>
      <c r="E7206" s="1">
        <v>20</v>
      </c>
      <c r="F7206" s="1">
        <v>0</v>
      </c>
      <c r="G7206">
        <f>VLOOKUP(C7206,reference!$A$1:$E$310,5,FALSE)</f>
        <v>5304082</v>
      </c>
      <c r="H7206" t="str">
        <f>VLOOKUP(C7206,reference!$A$1:$E$310,4,FALSE)</f>
        <v>FATUKOPA</v>
      </c>
      <c r="I7206" t="str">
        <f>VLOOKUP($D7206,reference!$G$1:$H$25,2,FALSE)</f>
        <v>Lahan terbuka</v>
      </c>
      <c r="J7206" t="str">
        <f>VLOOKUP($E7206,reference!$G$1:$H$25,2,FALSE)</f>
        <v>Tubuh air</v>
      </c>
      <c r="K7206" t="str">
        <f t="shared" si="112"/>
        <v>Non Irigasi</v>
      </c>
      <c r="L7206" t="s">
        <v>327</v>
      </c>
    </row>
    <row r="7207" spans="1:12" x14ac:dyDescent="0.25">
      <c r="A7207" s="1">
        <v>7206</v>
      </c>
      <c r="B7207" s="3">
        <v>198</v>
      </c>
      <c r="C7207" s="1">
        <v>261</v>
      </c>
      <c r="D7207" s="1">
        <v>2</v>
      </c>
      <c r="E7207" s="1">
        <v>2</v>
      </c>
      <c r="F7207" s="1">
        <v>0</v>
      </c>
      <c r="G7207">
        <f>VLOOKUP(C7207,reference!$A$1:$E$310,5,FALSE)</f>
        <v>5317020</v>
      </c>
      <c r="H7207" t="str">
        <f>VLOOKUP(C7207,reference!$A$1:$E$310,4,FALSE)</f>
        <v>KODI</v>
      </c>
      <c r="I7207" t="str">
        <f>VLOOKUP($D7207,reference!$G$1:$H$25,2,FALSE)</f>
        <v>Hutan lahan kering sekunder / bekas tebangan</v>
      </c>
      <c r="J7207" t="str">
        <f>VLOOKUP($E7207,reference!$G$1:$H$25,2,FALSE)</f>
        <v>Hutan lahan kering sekunder / bekas tebangan</v>
      </c>
      <c r="K7207" t="str">
        <f t="shared" si="112"/>
        <v>Non Irigasi</v>
      </c>
      <c r="L7207" t="s">
        <v>327</v>
      </c>
    </row>
    <row r="7208" spans="1:12" x14ac:dyDescent="0.25">
      <c r="A7208" s="1">
        <v>7207</v>
      </c>
      <c r="B7208" s="3">
        <v>1169</v>
      </c>
      <c r="C7208" s="1">
        <v>5</v>
      </c>
      <c r="D7208" s="1">
        <v>13</v>
      </c>
      <c r="E7208" s="1">
        <v>14</v>
      </c>
      <c r="F7208" s="1">
        <v>0</v>
      </c>
      <c r="G7208">
        <f>VLOOKUP(C7208,reference!$A$1:$E$310,5,FALSE)</f>
        <v>5301060</v>
      </c>
      <c r="H7208" t="str">
        <f>VLOOKUP(C7208,reference!$A$1:$E$310,4,FALSE)</f>
        <v>KOTA WAIKABUBAK</v>
      </c>
      <c r="I7208" t="str">
        <f>VLOOKUP($D7208,reference!$G$1:$H$25,2,FALSE)</f>
        <v>Pertanian lahan kering  campur semak / kebun campur</v>
      </c>
      <c r="J7208" t="str">
        <f>VLOOKUP($E7208,reference!$G$1:$H$25,2,FALSE)</f>
        <v>Sawah</v>
      </c>
      <c r="K7208" t="str">
        <f t="shared" si="112"/>
        <v>Non Irigasi</v>
      </c>
      <c r="L7208" t="s">
        <v>327</v>
      </c>
    </row>
    <row r="7209" spans="1:12" x14ac:dyDescent="0.25">
      <c r="A7209" s="1">
        <v>7208</v>
      </c>
      <c r="B7209" s="3">
        <v>1</v>
      </c>
      <c r="C7209" s="1">
        <v>5</v>
      </c>
      <c r="D7209" s="1">
        <v>1</v>
      </c>
      <c r="E7209" s="1">
        <v>14</v>
      </c>
      <c r="F7209" s="1">
        <v>0</v>
      </c>
      <c r="G7209">
        <f>VLOOKUP(C7209,reference!$A$1:$E$310,5,FALSE)</f>
        <v>5301060</v>
      </c>
      <c r="H7209" t="str">
        <f>VLOOKUP(C7209,reference!$A$1:$E$310,4,FALSE)</f>
        <v>KOTA WAIKABUBAK</v>
      </c>
      <c r="I7209" t="str">
        <f>VLOOKUP($D7209,reference!$G$1:$H$25,2,FALSE)</f>
        <v>Hutan lahan kering primer</v>
      </c>
      <c r="J7209" t="str">
        <f>VLOOKUP($E7209,reference!$G$1:$H$25,2,FALSE)</f>
        <v>Sawah</v>
      </c>
      <c r="K7209" t="str">
        <f t="shared" si="112"/>
        <v>Non Irigasi</v>
      </c>
      <c r="L7209" t="s">
        <v>328</v>
      </c>
    </row>
    <row r="7210" spans="1:12" x14ac:dyDescent="0.25">
      <c r="A7210" s="1">
        <v>7209</v>
      </c>
      <c r="B7210" s="3">
        <v>20</v>
      </c>
      <c r="C7210" s="1">
        <v>49</v>
      </c>
      <c r="D7210" s="1">
        <v>13</v>
      </c>
      <c r="E7210" s="1">
        <v>1</v>
      </c>
      <c r="F7210" s="1">
        <v>0</v>
      </c>
      <c r="G7210">
        <f>VLOOKUP(C7210,reference!$A$1:$E$310,5,FALSE)</f>
        <v>5303182</v>
      </c>
      <c r="H7210" t="str">
        <f>VLOOKUP(C7210,reference!$A$1:$E$310,4,FALSE)</f>
        <v>AMFOANG TENGAH</v>
      </c>
      <c r="I7210" t="str">
        <f>VLOOKUP($D7210,reference!$G$1:$H$25,2,FALSE)</f>
        <v>Pertanian lahan kering  campur semak / kebun campur</v>
      </c>
      <c r="J7210" t="str">
        <f>VLOOKUP($E7210,reference!$G$1:$H$25,2,FALSE)</f>
        <v>Hutan lahan kering primer</v>
      </c>
      <c r="K7210" t="str">
        <f t="shared" si="112"/>
        <v>Non Irigasi</v>
      </c>
      <c r="L7210" t="s">
        <v>327</v>
      </c>
    </row>
    <row r="7211" spans="1:12" x14ac:dyDescent="0.25">
      <c r="A7211" s="1">
        <v>7210</v>
      </c>
      <c r="B7211" s="3">
        <v>8</v>
      </c>
      <c r="C7211" s="1">
        <v>74</v>
      </c>
      <c r="D7211" s="1">
        <v>18</v>
      </c>
      <c r="E7211" s="1">
        <v>13</v>
      </c>
      <c r="F7211" s="1">
        <v>0</v>
      </c>
      <c r="G7211">
        <f>VLOOKUP(C7211,reference!$A$1:$E$310,5,FALSE)</f>
        <v>5304082</v>
      </c>
      <c r="H7211" t="str">
        <f>VLOOKUP(C7211,reference!$A$1:$E$310,4,FALSE)</f>
        <v>FATUKOPA</v>
      </c>
      <c r="I7211" t="str">
        <f>VLOOKUP($D7211,reference!$G$1:$H$25,2,FALSE)</f>
        <v>Lahan terbuka</v>
      </c>
      <c r="J7211" t="str">
        <f>VLOOKUP($E7211,reference!$G$1:$H$25,2,FALSE)</f>
        <v>Pertanian lahan kering  campur semak / kebun campur</v>
      </c>
      <c r="K7211" t="str">
        <f t="shared" si="112"/>
        <v>Non Irigasi</v>
      </c>
      <c r="L7211" t="s">
        <v>327</v>
      </c>
    </row>
    <row r="7212" spans="1:12" x14ac:dyDescent="0.25">
      <c r="A7212" s="1">
        <v>7211</v>
      </c>
      <c r="B7212" s="3">
        <v>8</v>
      </c>
      <c r="C7212" s="1">
        <v>298</v>
      </c>
      <c r="D7212" s="1">
        <v>21</v>
      </c>
      <c r="E7212" s="1">
        <v>14</v>
      </c>
      <c r="F7212" s="1">
        <v>0</v>
      </c>
      <c r="G7212">
        <f>VLOOKUP(C7212,reference!$A$1:$E$310,5,FALSE)</f>
        <v>5321070</v>
      </c>
      <c r="H7212" t="str">
        <f>VLOOKUP(C7212,reference!$A$1:$E$310,4,FALSE)</f>
        <v>MALAKA TENGAH</v>
      </c>
      <c r="I7212" t="str">
        <f>VLOOKUP($D7212,reference!$G$1:$H$25,2,FALSE)</f>
        <v>Rawa</v>
      </c>
      <c r="J7212" t="str">
        <f>VLOOKUP($E7212,reference!$G$1:$H$25,2,FALSE)</f>
        <v>Sawah</v>
      </c>
      <c r="K7212" t="str">
        <f t="shared" si="112"/>
        <v>Non Irigasi</v>
      </c>
      <c r="L7212" t="s">
        <v>327</v>
      </c>
    </row>
    <row r="7213" spans="1:12" x14ac:dyDescent="0.25">
      <c r="A7213" s="1">
        <v>7212</v>
      </c>
      <c r="B7213" s="3">
        <v>18</v>
      </c>
      <c r="C7213" s="1">
        <v>261</v>
      </c>
      <c r="D7213" s="1">
        <v>2</v>
      </c>
      <c r="E7213" s="1">
        <v>9</v>
      </c>
      <c r="F7213" s="1">
        <v>0</v>
      </c>
      <c r="G7213">
        <f>VLOOKUP(C7213,reference!$A$1:$E$310,5,FALSE)</f>
        <v>5317020</v>
      </c>
      <c r="H7213" t="str">
        <f>VLOOKUP(C7213,reference!$A$1:$E$310,4,FALSE)</f>
        <v>KODI</v>
      </c>
      <c r="I7213" t="str">
        <f>VLOOKUP($D7213,reference!$G$1:$H$25,2,FALSE)</f>
        <v>Hutan lahan kering sekunder / bekas tebangan</v>
      </c>
      <c r="J7213" t="str">
        <f>VLOOKUP($E7213,reference!$G$1:$H$25,2,FALSE)</f>
        <v>Semak belukar</v>
      </c>
      <c r="K7213" t="str">
        <f t="shared" si="112"/>
        <v>Non Irigasi</v>
      </c>
      <c r="L7213" t="s">
        <v>328</v>
      </c>
    </row>
    <row r="7214" spans="1:12" x14ac:dyDescent="0.25">
      <c r="A7214" s="1">
        <v>7213</v>
      </c>
      <c r="B7214" s="3">
        <v>126</v>
      </c>
      <c r="C7214" s="1">
        <v>5</v>
      </c>
      <c r="D7214" s="1">
        <v>13</v>
      </c>
      <c r="E7214" s="1">
        <v>9</v>
      </c>
      <c r="F7214" s="1">
        <v>0</v>
      </c>
      <c r="G7214">
        <f>VLOOKUP(C7214,reference!$A$1:$E$310,5,FALSE)</f>
        <v>5301060</v>
      </c>
      <c r="H7214" t="str">
        <f>VLOOKUP(C7214,reference!$A$1:$E$310,4,FALSE)</f>
        <v>KOTA WAIKABUBAK</v>
      </c>
      <c r="I7214" t="str">
        <f>VLOOKUP($D7214,reference!$G$1:$H$25,2,FALSE)</f>
        <v>Pertanian lahan kering  campur semak / kebun campur</v>
      </c>
      <c r="J7214" t="str">
        <f>VLOOKUP($E7214,reference!$G$1:$H$25,2,FALSE)</f>
        <v>Semak belukar</v>
      </c>
      <c r="K7214" t="str">
        <f t="shared" si="112"/>
        <v>Non Irigasi</v>
      </c>
      <c r="L7214" t="s">
        <v>327</v>
      </c>
    </row>
    <row r="7215" spans="1:12" x14ac:dyDescent="0.25">
      <c r="A7215" s="1">
        <v>7214</v>
      </c>
      <c r="B7215" s="3">
        <v>31</v>
      </c>
      <c r="C7215" s="1">
        <v>5</v>
      </c>
      <c r="D7215" s="1">
        <v>2</v>
      </c>
      <c r="E7215" s="1">
        <v>14</v>
      </c>
      <c r="F7215" s="1">
        <v>0</v>
      </c>
      <c r="G7215">
        <f>VLOOKUP(C7215,reference!$A$1:$E$310,5,FALSE)</f>
        <v>5301060</v>
      </c>
      <c r="H7215" t="str">
        <f>VLOOKUP(C7215,reference!$A$1:$E$310,4,FALSE)</f>
        <v>KOTA WAIKABUBAK</v>
      </c>
      <c r="I7215" t="str">
        <f>VLOOKUP($D7215,reference!$G$1:$H$25,2,FALSE)</f>
        <v>Hutan lahan kering sekunder / bekas tebangan</v>
      </c>
      <c r="J7215" t="str">
        <f>VLOOKUP($E7215,reference!$G$1:$H$25,2,FALSE)</f>
        <v>Sawah</v>
      </c>
      <c r="K7215" t="str">
        <f t="shared" si="112"/>
        <v>Non Irigasi</v>
      </c>
      <c r="L7215" t="s">
        <v>328</v>
      </c>
    </row>
    <row r="7216" spans="1:12" x14ac:dyDescent="0.25">
      <c r="A7216" s="1">
        <v>7215</v>
      </c>
      <c r="B7216" s="3">
        <v>222</v>
      </c>
      <c r="C7216" s="1">
        <v>5</v>
      </c>
      <c r="D7216" s="1">
        <v>2</v>
      </c>
      <c r="E7216" s="1">
        <v>2</v>
      </c>
      <c r="F7216" s="1">
        <v>0</v>
      </c>
      <c r="G7216">
        <f>VLOOKUP(C7216,reference!$A$1:$E$310,5,FALSE)</f>
        <v>5301060</v>
      </c>
      <c r="H7216" t="str">
        <f>VLOOKUP(C7216,reference!$A$1:$E$310,4,FALSE)</f>
        <v>KOTA WAIKABUBAK</v>
      </c>
      <c r="I7216" t="str">
        <f>VLOOKUP($D7216,reference!$G$1:$H$25,2,FALSE)</f>
        <v>Hutan lahan kering sekunder / bekas tebangan</v>
      </c>
      <c r="J7216" t="str">
        <f>VLOOKUP($E7216,reference!$G$1:$H$25,2,FALSE)</f>
        <v>Hutan lahan kering sekunder / bekas tebangan</v>
      </c>
      <c r="K7216" t="str">
        <f t="shared" si="112"/>
        <v>Non Irigasi</v>
      </c>
      <c r="L7216" t="s">
        <v>327</v>
      </c>
    </row>
    <row r="7217" spans="1:12" x14ac:dyDescent="0.25">
      <c r="A7217" s="1">
        <v>7216</v>
      </c>
      <c r="B7217" s="3">
        <v>11</v>
      </c>
      <c r="C7217" s="1">
        <v>5</v>
      </c>
      <c r="D7217" s="1">
        <v>1</v>
      </c>
      <c r="E7217" s="1">
        <v>2</v>
      </c>
      <c r="F7217" s="1">
        <v>0</v>
      </c>
      <c r="G7217">
        <f>VLOOKUP(C7217,reference!$A$1:$E$310,5,FALSE)</f>
        <v>5301060</v>
      </c>
      <c r="H7217" t="str">
        <f>VLOOKUP(C7217,reference!$A$1:$E$310,4,FALSE)</f>
        <v>KOTA WAIKABUBAK</v>
      </c>
      <c r="I7217" t="str">
        <f>VLOOKUP($D7217,reference!$G$1:$H$25,2,FALSE)</f>
        <v>Hutan lahan kering primer</v>
      </c>
      <c r="J7217" t="str">
        <f>VLOOKUP($E7217,reference!$G$1:$H$25,2,FALSE)</f>
        <v>Hutan lahan kering sekunder / bekas tebangan</v>
      </c>
      <c r="K7217" t="str">
        <f t="shared" si="112"/>
        <v>Non Irigasi</v>
      </c>
      <c r="L7217" t="s">
        <v>329</v>
      </c>
    </row>
    <row r="7218" spans="1:12" x14ac:dyDescent="0.25">
      <c r="A7218" s="1">
        <v>7217</v>
      </c>
      <c r="B7218" s="3">
        <v>2627</v>
      </c>
      <c r="C7218" s="1">
        <v>58</v>
      </c>
      <c r="D7218" s="1">
        <v>2</v>
      </c>
      <c r="E7218" s="1">
        <v>9</v>
      </c>
      <c r="F7218" s="1">
        <v>0</v>
      </c>
      <c r="G7218">
        <f>VLOOKUP(C7218,reference!$A$1:$E$310,5,FALSE)</f>
        <v>5304021</v>
      </c>
      <c r="H7218" t="str">
        <f>VLOOKUP(C7218,reference!$A$1:$E$310,4,FALSE)</f>
        <v>POLEN</v>
      </c>
      <c r="I7218" t="str">
        <f>VLOOKUP($D7218,reference!$G$1:$H$25,2,FALSE)</f>
        <v>Hutan lahan kering sekunder / bekas tebangan</v>
      </c>
      <c r="J7218" t="str">
        <f>VLOOKUP($E7218,reference!$G$1:$H$25,2,FALSE)</f>
        <v>Semak belukar</v>
      </c>
      <c r="K7218" t="str">
        <f t="shared" si="112"/>
        <v>Non Irigasi</v>
      </c>
      <c r="L7218" t="s">
        <v>328</v>
      </c>
    </row>
    <row r="7219" spans="1:12" x14ac:dyDescent="0.25">
      <c r="A7219" s="1">
        <v>7218</v>
      </c>
      <c r="B7219" s="3">
        <v>643</v>
      </c>
      <c r="C7219" s="1">
        <v>58</v>
      </c>
      <c r="D7219" s="1">
        <v>2</v>
      </c>
      <c r="E7219" s="1">
        <v>16</v>
      </c>
      <c r="F7219" s="1">
        <v>0</v>
      </c>
      <c r="G7219">
        <f>VLOOKUP(C7219,reference!$A$1:$E$310,5,FALSE)</f>
        <v>5304021</v>
      </c>
      <c r="H7219" t="str">
        <f>VLOOKUP(C7219,reference!$A$1:$E$310,4,FALSE)</f>
        <v>POLEN</v>
      </c>
      <c r="I7219" t="str">
        <f>VLOOKUP($D7219,reference!$G$1:$H$25,2,FALSE)</f>
        <v>Hutan lahan kering sekunder / bekas tebangan</v>
      </c>
      <c r="J7219" t="str">
        <f>VLOOKUP($E7219,reference!$G$1:$H$25,2,FALSE)</f>
        <v>Pemukiman</v>
      </c>
      <c r="K7219" t="str">
        <f t="shared" si="112"/>
        <v>Non Irigasi</v>
      </c>
      <c r="L7219" t="s">
        <v>328</v>
      </c>
    </row>
    <row r="7220" spans="1:12" x14ac:dyDescent="0.25">
      <c r="A7220" s="1">
        <v>7219</v>
      </c>
      <c r="B7220" s="3">
        <v>4</v>
      </c>
      <c r="C7220" s="1">
        <v>74</v>
      </c>
      <c r="D7220" s="1">
        <v>18</v>
      </c>
      <c r="E7220" s="1">
        <v>14</v>
      </c>
      <c r="F7220" s="1">
        <v>0</v>
      </c>
      <c r="G7220">
        <f>VLOOKUP(C7220,reference!$A$1:$E$310,5,FALSE)</f>
        <v>5304082</v>
      </c>
      <c r="H7220" t="str">
        <f>VLOOKUP(C7220,reference!$A$1:$E$310,4,FALSE)</f>
        <v>FATUKOPA</v>
      </c>
      <c r="I7220" t="str">
        <f>VLOOKUP($D7220,reference!$G$1:$H$25,2,FALSE)</f>
        <v>Lahan terbuka</v>
      </c>
      <c r="J7220" t="str">
        <f>VLOOKUP($E7220,reference!$G$1:$H$25,2,FALSE)</f>
        <v>Sawah</v>
      </c>
      <c r="K7220" t="str">
        <f t="shared" si="112"/>
        <v>Non Irigasi</v>
      </c>
      <c r="L7220" t="s">
        <v>327</v>
      </c>
    </row>
    <row r="7221" spans="1:12" x14ac:dyDescent="0.25">
      <c r="A7221" s="1">
        <v>7220</v>
      </c>
      <c r="B7221" s="3">
        <v>1610</v>
      </c>
      <c r="C7221" s="1">
        <v>74</v>
      </c>
      <c r="D7221" s="1">
        <v>2</v>
      </c>
      <c r="E7221" s="1">
        <v>13</v>
      </c>
      <c r="F7221" s="1">
        <v>0</v>
      </c>
      <c r="G7221">
        <f>VLOOKUP(C7221,reference!$A$1:$E$310,5,FALSE)</f>
        <v>5304082</v>
      </c>
      <c r="H7221" t="str">
        <f>VLOOKUP(C7221,reference!$A$1:$E$310,4,FALSE)</f>
        <v>FATUKOPA</v>
      </c>
      <c r="I7221" t="str">
        <f>VLOOKUP($D7221,reference!$G$1:$H$25,2,FALSE)</f>
        <v>Hutan lahan kering sekunder / bekas tebangan</v>
      </c>
      <c r="J7221" t="str">
        <f>VLOOKUP($E7221,reference!$G$1:$H$25,2,FALSE)</f>
        <v>Pertanian lahan kering  campur semak / kebun campur</v>
      </c>
      <c r="K7221" t="str">
        <f t="shared" si="112"/>
        <v>Non Irigasi</v>
      </c>
      <c r="L7221" t="s">
        <v>328</v>
      </c>
    </row>
    <row r="7222" spans="1:12" x14ac:dyDescent="0.25">
      <c r="A7222" s="1">
        <v>7221</v>
      </c>
      <c r="B7222" s="3">
        <v>469</v>
      </c>
      <c r="C7222" s="1">
        <v>294</v>
      </c>
      <c r="D7222" s="1">
        <v>2</v>
      </c>
      <c r="E7222" s="1">
        <v>14</v>
      </c>
      <c r="F7222" s="1">
        <v>0</v>
      </c>
      <c r="G7222">
        <f>VLOOKUP(C7222,reference!$A$1:$E$310,5,FALSE)</f>
        <v>5321030</v>
      </c>
      <c r="H7222" t="str">
        <f>VLOOKUP(C7222,reference!$A$1:$E$310,4,FALSE)</f>
        <v>WELIMAN</v>
      </c>
      <c r="I7222" t="str">
        <f>VLOOKUP($D7222,reference!$G$1:$H$25,2,FALSE)</f>
        <v>Hutan lahan kering sekunder / bekas tebangan</v>
      </c>
      <c r="J7222" t="str">
        <f>VLOOKUP($E7222,reference!$G$1:$H$25,2,FALSE)</f>
        <v>Sawah</v>
      </c>
      <c r="K7222" t="str">
        <f t="shared" si="112"/>
        <v>Non Irigasi</v>
      </c>
      <c r="L7222" t="s">
        <v>328</v>
      </c>
    </row>
    <row r="7223" spans="1:12" x14ac:dyDescent="0.25">
      <c r="A7223" s="1">
        <v>7222</v>
      </c>
      <c r="B7223" s="3">
        <v>2</v>
      </c>
      <c r="C7223" s="1">
        <v>261</v>
      </c>
      <c r="D7223" s="1">
        <v>0</v>
      </c>
      <c r="E7223" s="1">
        <v>2</v>
      </c>
      <c r="F7223" s="1">
        <v>0</v>
      </c>
      <c r="G7223">
        <f>VLOOKUP(C7223,reference!$A$1:$E$310,5,FALSE)</f>
        <v>5317020</v>
      </c>
      <c r="H7223" t="str">
        <f>VLOOKUP(C7223,reference!$A$1:$E$310,4,FALSE)</f>
        <v>KODI</v>
      </c>
      <c r="I7223" t="str">
        <f>VLOOKUP($D7223,reference!$G$1:$H$25,2,FALSE)</f>
        <v>No data</v>
      </c>
      <c r="J7223" t="str">
        <f>VLOOKUP($E7223,reference!$G$1:$H$25,2,FALSE)</f>
        <v>Hutan lahan kering sekunder / bekas tebangan</v>
      </c>
      <c r="K7223" t="str">
        <f t="shared" si="112"/>
        <v>Non Irigasi</v>
      </c>
      <c r="L7223" t="s">
        <v>327</v>
      </c>
    </row>
    <row r="7224" spans="1:12" x14ac:dyDescent="0.25">
      <c r="A7224" s="1">
        <v>7223</v>
      </c>
      <c r="B7224" s="3">
        <v>780</v>
      </c>
      <c r="C7224" s="1">
        <v>5</v>
      </c>
      <c r="D7224" s="1">
        <v>10</v>
      </c>
      <c r="E7224" s="1">
        <v>14</v>
      </c>
      <c r="F7224" s="1">
        <v>0</v>
      </c>
      <c r="G7224">
        <f>VLOOKUP(C7224,reference!$A$1:$E$310,5,FALSE)</f>
        <v>5301060</v>
      </c>
      <c r="H7224" t="str">
        <f>VLOOKUP(C7224,reference!$A$1:$E$310,4,FALSE)</f>
        <v>KOTA WAIKABUBAK</v>
      </c>
      <c r="I7224" t="str">
        <f>VLOOKUP($D7224,reference!$G$1:$H$25,2,FALSE)</f>
        <v>Semak belukar rawa</v>
      </c>
      <c r="J7224" t="str">
        <f>VLOOKUP($E7224,reference!$G$1:$H$25,2,FALSE)</f>
        <v>Sawah</v>
      </c>
      <c r="K7224" t="str">
        <f t="shared" si="112"/>
        <v>Non Irigasi</v>
      </c>
      <c r="L7224" t="s">
        <v>327</v>
      </c>
    </row>
    <row r="7225" spans="1:12" x14ac:dyDescent="0.25">
      <c r="A7225" s="1">
        <v>7224</v>
      </c>
      <c r="B7225" s="3">
        <v>10</v>
      </c>
      <c r="C7225" s="1">
        <v>5</v>
      </c>
      <c r="D7225" s="1">
        <v>2</v>
      </c>
      <c r="E7225" s="1">
        <v>9</v>
      </c>
      <c r="F7225" s="1">
        <v>0</v>
      </c>
      <c r="G7225">
        <f>VLOOKUP(C7225,reference!$A$1:$E$310,5,FALSE)</f>
        <v>5301060</v>
      </c>
      <c r="H7225" t="str">
        <f>VLOOKUP(C7225,reference!$A$1:$E$310,4,FALSE)</f>
        <v>KOTA WAIKABUBAK</v>
      </c>
      <c r="I7225" t="str">
        <f>VLOOKUP($D7225,reference!$G$1:$H$25,2,FALSE)</f>
        <v>Hutan lahan kering sekunder / bekas tebangan</v>
      </c>
      <c r="J7225" t="str">
        <f>VLOOKUP($E7225,reference!$G$1:$H$25,2,FALSE)</f>
        <v>Semak belukar</v>
      </c>
      <c r="K7225" t="str">
        <f t="shared" si="112"/>
        <v>Non Irigasi</v>
      </c>
      <c r="L7225" t="s">
        <v>328</v>
      </c>
    </row>
    <row r="7226" spans="1:12" x14ac:dyDescent="0.25">
      <c r="A7226" s="1">
        <v>7225</v>
      </c>
      <c r="B7226" s="3">
        <v>41</v>
      </c>
      <c r="C7226" s="1">
        <v>7</v>
      </c>
      <c r="D7226" s="1">
        <v>9</v>
      </c>
      <c r="E7226" s="1">
        <v>2</v>
      </c>
      <c r="F7226" s="1">
        <v>0</v>
      </c>
      <c r="G7226">
        <f>VLOOKUP(C7226,reference!$A$1:$E$310,5,FALSE)</f>
        <v>5302010</v>
      </c>
      <c r="H7226" t="str">
        <f>VLOOKUP(C7226,reference!$A$1:$E$310,4,FALSE)</f>
        <v>LEWA</v>
      </c>
      <c r="I7226" t="str">
        <f>VLOOKUP($D7226,reference!$G$1:$H$25,2,FALSE)</f>
        <v>Semak belukar</v>
      </c>
      <c r="J7226" t="str">
        <f>VLOOKUP($E7226,reference!$G$1:$H$25,2,FALSE)</f>
        <v>Hutan lahan kering sekunder / bekas tebangan</v>
      </c>
      <c r="K7226" t="str">
        <f t="shared" si="112"/>
        <v>Non Irigasi</v>
      </c>
      <c r="L7226" t="s">
        <v>327</v>
      </c>
    </row>
    <row r="7227" spans="1:12" x14ac:dyDescent="0.25">
      <c r="A7227" s="1">
        <v>7226</v>
      </c>
      <c r="B7227" s="3">
        <v>625</v>
      </c>
      <c r="C7227" s="1">
        <v>294</v>
      </c>
      <c r="D7227" s="1">
        <v>2</v>
      </c>
      <c r="E7227" s="1">
        <v>2</v>
      </c>
      <c r="F7227" s="1">
        <v>0</v>
      </c>
      <c r="G7227">
        <f>VLOOKUP(C7227,reference!$A$1:$E$310,5,FALSE)</f>
        <v>5321030</v>
      </c>
      <c r="H7227" t="str">
        <f>VLOOKUP(C7227,reference!$A$1:$E$310,4,FALSE)</f>
        <v>WELIMAN</v>
      </c>
      <c r="I7227" t="str">
        <f>VLOOKUP($D7227,reference!$G$1:$H$25,2,FALSE)</f>
        <v>Hutan lahan kering sekunder / bekas tebangan</v>
      </c>
      <c r="J7227" t="str">
        <f>VLOOKUP($E7227,reference!$G$1:$H$25,2,FALSE)</f>
        <v>Hutan lahan kering sekunder / bekas tebangan</v>
      </c>
      <c r="K7227" t="str">
        <f t="shared" si="112"/>
        <v>Non Irigasi</v>
      </c>
      <c r="L7227" t="s">
        <v>327</v>
      </c>
    </row>
    <row r="7228" spans="1:12" x14ac:dyDescent="0.25">
      <c r="A7228" s="1">
        <v>7227</v>
      </c>
      <c r="B7228" s="3">
        <v>106</v>
      </c>
      <c r="C7228" s="1">
        <v>259</v>
      </c>
      <c r="D7228" s="1">
        <v>13</v>
      </c>
      <c r="E7228" s="1">
        <v>2</v>
      </c>
      <c r="F7228" s="1">
        <v>0</v>
      </c>
      <c r="G7228">
        <f>VLOOKUP(C7228,reference!$A$1:$E$310,5,FALSE)</f>
        <v>5317010</v>
      </c>
      <c r="H7228" t="str">
        <f>VLOOKUP(C7228,reference!$A$1:$E$310,4,FALSE)</f>
        <v>KODI BANGEDO</v>
      </c>
      <c r="I7228" t="str">
        <f>VLOOKUP($D7228,reference!$G$1:$H$25,2,FALSE)</f>
        <v>Pertanian lahan kering  campur semak / kebun campur</v>
      </c>
      <c r="J7228" t="str">
        <f>VLOOKUP($E7228,reference!$G$1:$H$25,2,FALSE)</f>
        <v>Hutan lahan kering sekunder / bekas tebangan</v>
      </c>
      <c r="K7228" t="str">
        <f t="shared" si="112"/>
        <v>Non Irigasi</v>
      </c>
      <c r="L7228" t="s">
        <v>327</v>
      </c>
    </row>
    <row r="7229" spans="1:12" x14ac:dyDescent="0.25">
      <c r="A7229" s="1">
        <v>7228</v>
      </c>
      <c r="B7229" s="3">
        <v>42</v>
      </c>
      <c r="C7229" s="1">
        <v>5</v>
      </c>
      <c r="D7229" s="1">
        <v>18</v>
      </c>
      <c r="E7229" s="1">
        <v>14</v>
      </c>
      <c r="F7229" s="1">
        <v>0</v>
      </c>
      <c r="G7229">
        <f>VLOOKUP(C7229,reference!$A$1:$E$310,5,FALSE)</f>
        <v>5301060</v>
      </c>
      <c r="H7229" t="str">
        <f>VLOOKUP(C7229,reference!$A$1:$E$310,4,FALSE)</f>
        <v>KOTA WAIKABUBAK</v>
      </c>
      <c r="I7229" t="str">
        <f>VLOOKUP($D7229,reference!$G$1:$H$25,2,FALSE)</f>
        <v>Lahan terbuka</v>
      </c>
      <c r="J7229" t="str">
        <f>VLOOKUP($E7229,reference!$G$1:$H$25,2,FALSE)</f>
        <v>Sawah</v>
      </c>
      <c r="K7229" t="str">
        <f t="shared" si="112"/>
        <v>Non Irigasi</v>
      </c>
      <c r="L7229" t="s">
        <v>327</v>
      </c>
    </row>
    <row r="7230" spans="1:12" x14ac:dyDescent="0.25">
      <c r="A7230" s="1">
        <v>7229</v>
      </c>
      <c r="B7230" s="3">
        <v>24</v>
      </c>
      <c r="C7230" s="1">
        <v>90</v>
      </c>
      <c r="D7230" s="1">
        <v>9</v>
      </c>
      <c r="E7230" s="1">
        <v>9</v>
      </c>
      <c r="F7230" s="1">
        <v>0</v>
      </c>
      <c r="G7230">
        <f>VLOOKUP(C7230,reference!$A$1:$E$310,5,FALSE)</f>
        <v>5305021</v>
      </c>
      <c r="H7230" t="str">
        <f>VLOOKUP(C7230,reference!$A$1:$E$310,4,FALSE)</f>
        <v>NOEMUTI</v>
      </c>
      <c r="I7230" t="str">
        <f>VLOOKUP($D7230,reference!$G$1:$H$25,2,FALSE)</f>
        <v>Semak belukar</v>
      </c>
      <c r="J7230" t="str">
        <f>VLOOKUP($E7230,reference!$G$1:$H$25,2,FALSE)</f>
        <v>Semak belukar</v>
      </c>
      <c r="K7230" t="str">
        <f t="shared" si="112"/>
        <v>Non Irigasi</v>
      </c>
      <c r="L7230" t="s">
        <v>327</v>
      </c>
    </row>
    <row r="7231" spans="1:12" x14ac:dyDescent="0.25">
      <c r="A7231" s="1">
        <v>7230</v>
      </c>
      <c r="B7231" s="3">
        <v>135</v>
      </c>
      <c r="C7231" s="1">
        <v>90</v>
      </c>
      <c r="D7231" s="1">
        <v>2</v>
      </c>
      <c r="E7231" s="1">
        <v>1</v>
      </c>
      <c r="F7231" s="1">
        <v>0</v>
      </c>
      <c r="G7231">
        <f>VLOOKUP(C7231,reference!$A$1:$E$310,5,FALSE)</f>
        <v>5305021</v>
      </c>
      <c r="H7231" t="str">
        <f>VLOOKUP(C7231,reference!$A$1:$E$310,4,FALSE)</f>
        <v>NOEMUTI</v>
      </c>
      <c r="I7231" t="str">
        <f>VLOOKUP($D7231,reference!$G$1:$H$25,2,FALSE)</f>
        <v>Hutan lahan kering sekunder / bekas tebangan</v>
      </c>
      <c r="J7231" t="str">
        <f>VLOOKUP($E7231,reference!$G$1:$H$25,2,FALSE)</f>
        <v>Hutan lahan kering primer</v>
      </c>
      <c r="K7231" t="str">
        <f t="shared" si="112"/>
        <v>Non Irigasi</v>
      </c>
      <c r="L7231" t="s">
        <v>327</v>
      </c>
    </row>
    <row r="7232" spans="1:12" x14ac:dyDescent="0.25">
      <c r="A7232" s="1">
        <v>7231</v>
      </c>
      <c r="B7232" s="3">
        <v>1611</v>
      </c>
      <c r="C7232" s="1">
        <v>294</v>
      </c>
      <c r="D7232" s="1">
        <v>2</v>
      </c>
      <c r="E7232" s="1">
        <v>13</v>
      </c>
      <c r="F7232" s="1">
        <v>0</v>
      </c>
      <c r="G7232">
        <f>VLOOKUP(C7232,reference!$A$1:$E$310,5,FALSE)</f>
        <v>5321030</v>
      </c>
      <c r="H7232" t="str">
        <f>VLOOKUP(C7232,reference!$A$1:$E$310,4,FALSE)</f>
        <v>WELIMAN</v>
      </c>
      <c r="I7232" t="str">
        <f>VLOOKUP($D7232,reference!$G$1:$H$25,2,FALSE)</f>
        <v>Hutan lahan kering sekunder / bekas tebangan</v>
      </c>
      <c r="J7232" t="str">
        <f>VLOOKUP($E7232,reference!$G$1:$H$25,2,FALSE)</f>
        <v>Pertanian lahan kering  campur semak / kebun campur</v>
      </c>
      <c r="K7232" t="str">
        <f t="shared" si="112"/>
        <v>Non Irigasi</v>
      </c>
      <c r="L7232" t="s">
        <v>328</v>
      </c>
    </row>
    <row r="7233" spans="1:12" x14ac:dyDescent="0.25">
      <c r="A7233" s="1">
        <v>7232</v>
      </c>
      <c r="B7233" s="3">
        <v>93</v>
      </c>
      <c r="C7233" s="1">
        <v>259</v>
      </c>
      <c r="D7233" s="1">
        <v>13</v>
      </c>
      <c r="E7233" s="1">
        <v>14</v>
      </c>
      <c r="F7233" s="1">
        <v>0</v>
      </c>
      <c r="G7233">
        <f>VLOOKUP(C7233,reference!$A$1:$E$310,5,FALSE)</f>
        <v>5317010</v>
      </c>
      <c r="H7233" t="str">
        <f>VLOOKUP(C7233,reference!$A$1:$E$310,4,FALSE)</f>
        <v>KODI BANGEDO</v>
      </c>
      <c r="I7233" t="str">
        <f>VLOOKUP($D7233,reference!$G$1:$H$25,2,FALSE)</f>
        <v>Pertanian lahan kering  campur semak / kebun campur</v>
      </c>
      <c r="J7233" t="str">
        <f>VLOOKUP($E7233,reference!$G$1:$H$25,2,FALSE)</f>
        <v>Sawah</v>
      </c>
      <c r="K7233" t="str">
        <f t="shared" si="112"/>
        <v>Non Irigasi</v>
      </c>
      <c r="L7233" t="s">
        <v>327</v>
      </c>
    </row>
    <row r="7234" spans="1:12" x14ac:dyDescent="0.25">
      <c r="A7234" s="1">
        <v>7233</v>
      </c>
      <c r="B7234" s="3">
        <v>75</v>
      </c>
      <c r="C7234" s="1">
        <v>263</v>
      </c>
      <c r="D7234" s="1">
        <v>14</v>
      </c>
      <c r="E7234" s="1">
        <v>14</v>
      </c>
      <c r="F7234" s="1">
        <v>0</v>
      </c>
      <c r="G7234">
        <f>VLOOKUP(C7234,reference!$A$1:$E$310,5,FALSE)</f>
        <v>5317040</v>
      </c>
      <c r="H7234" t="str">
        <f>VLOOKUP(C7234,reference!$A$1:$E$310,4,FALSE)</f>
        <v>WEWEWA SELATAN</v>
      </c>
      <c r="I7234" t="str">
        <f>VLOOKUP($D7234,reference!$G$1:$H$25,2,FALSE)</f>
        <v>Sawah</v>
      </c>
      <c r="J7234" t="str">
        <f>VLOOKUP($E7234,reference!$G$1:$H$25,2,FALSE)</f>
        <v>Sawah</v>
      </c>
      <c r="K7234" t="str">
        <f t="shared" si="112"/>
        <v>Non Irigasi</v>
      </c>
      <c r="L7234" t="s">
        <v>327</v>
      </c>
    </row>
    <row r="7235" spans="1:12" x14ac:dyDescent="0.25">
      <c r="A7235" s="1">
        <v>7234</v>
      </c>
      <c r="B7235" s="3">
        <v>93</v>
      </c>
      <c r="C7235" s="1">
        <v>28</v>
      </c>
      <c r="D7235" s="1">
        <v>9</v>
      </c>
      <c r="E7235" s="1">
        <v>2</v>
      </c>
      <c r="F7235" s="1">
        <v>0</v>
      </c>
      <c r="G7235">
        <f>VLOOKUP(C7235,reference!$A$1:$E$310,5,FALSE)</f>
        <v>5302081</v>
      </c>
      <c r="H7235" t="str">
        <f>VLOOKUP(C7235,reference!$A$1:$E$310,4,FALSE)</f>
        <v>KANATANG</v>
      </c>
      <c r="I7235" t="str">
        <f>VLOOKUP($D7235,reference!$G$1:$H$25,2,FALSE)</f>
        <v>Semak belukar</v>
      </c>
      <c r="J7235" t="str">
        <f>VLOOKUP($E7235,reference!$G$1:$H$25,2,FALSE)</f>
        <v>Hutan lahan kering sekunder / bekas tebangan</v>
      </c>
      <c r="K7235" t="str">
        <f t="shared" ref="K7235:K7298" si="113">IF(F7235=0,"Non Irigasi","Buffer Irigasi")</f>
        <v>Non Irigasi</v>
      </c>
      <c r="L7235" t="s">
        <v>327</v>
      </c>
    </row>
    <row r="7236" spans="1:12" x14ac:dyDescent="0.25">
      <c r="A7236" s="1">
        <v>7235</v>
      </c>
      <c r="B7236" s="3">
        <v>226</v>
      </c>
      <c r="C7236" s="1">
        <v>51</v>
      </c>
      <c r="D7236" s="1">
        <v>18</v>
      </c>
      <c r="E7236" s="1">
        <v>9</v>
      </c>
      <c r="F7236" s="1">
        <v>0</v>
      </c>
      <c r="G7236">
        <f>VLOOKUP(C7236,reference!$A$1:$E$310,5,FALSE)</f>
        <v>5303191</v>
      </c>
      <c r="H7236" t="str">
        <f>VLOOKUP(C7236,reference!$A$1:$E$310,4,FALSE)</f>
        <v>AMFOANG BARAT LAUT</v>
      </c>
      <c r="I7236" t="str">
        <f>VLOOKUP($D7236,reference!$G$1:$H$25,2,FALSE)</f>
        <v>Lahan terbuka</v>
      </c>
      <c r="J7236" t="str">
        <f>VLOOKUP($E7236,reference!$G$1:$H$25,2,FALSE)</f>
        <v>Semak belukar</v>
      </c>
      <c r="K7236" t="str">
        <f t="shared" si="113"/>
        <v>Non Irigasi</v>
      </c>
      <c r="L7236" t="s">
        <v>327</v>
      </c>
    </row>
    <row r="7237" spans="1:12" x14ac:dyDescent="0.25">
      <c r="A7237" s="1">
        <v>7236</v>
      </c>
      <c r="B7237" s="3">
        <v>149</v>
      </c>
      <c r="C7237" s="1">
        <v>294</v>
      </c>
      <c r="D7237" s="1">
        <v>2</v>
      </c>
      <c r="E7237" s="1">
        <v>16</v>
      </c>
      <c r="F7237" s="1">
        <v>0</v>
      </c>
      <c r="G7237">
        <f>VLOOKUP(C7237,reference!$A$1:$E$310,5,FALSE)</f>
        <v>5321030</v>
      </c>
      <c r="H7237" t="str">
        <f>VLOOKUP(C7237,reference!$A$1:$E$310,4,FALSE)</f>
        <v>WELIMAN</v>
      </c>
      <c r="I7237" t="str">
        <f>VLOOKUP($D7237,reference!$G$1:$H$25,2,FALSE)</f>
        <v>Hutan lahan kering sekunder / bekas tebangan</v>
      </c>
      <c r="J7237" t="str">
        <f>VLOOKUP($E7237,reference!$G$1:$H$25,2,FALSE)</f>
        <v>Pemukiman</v>
      </c>
      <c r="K7237" t="str">
        <f t="shared" si="113"/>
        <v>Non Irigasi</v>
      </c>
      <c r="L7237" t="s">
        <v>328</v>
      </c>
    </row>
    <row r="7238" spans="1:12" x14ac:dyDescent="0.25">
      <c r="A7238" s="1">
        <v>7237</v>
      </c>
      <c r="B7238" s="3">
        <v>12</v>
      </c>
      <c r="C7238" s="1">
        <v>261</v>
      </c>
      <c r="D7238" s="1">
        <v>2</v>
      </c>
      <c r="E7238" s="1">
        <v>0</v>
      </c>
      <c r="F7238" s="1">
        <v>0</v>
      </c>
      <c r="G7238">
        <f>VLOOKUP(C7238,reference!$A$1:$E$310,5,FALSE)</f>
        <v>5317020</v>
      </c>
      <c r="H7238" t="str">
        <f>VLOOKUP(C7238,reference!$A$1:$E$310,4,FALSE)</f>
        <v>KODI</v>
      </c>
      <c r="I7238" t="str">
        <f>VLOOKUP($D7238,reference!$G$1:$H$25,2,FALSE)</f>
        <v>Hutan lahan kering sekunder / bekas tebangan</v>
      </c>
      <c r="J7238" t="str">
        <f>VLOOKUP($E7238,reference!$G$1:$H$25,2,FALSE)</f>
        <v>No data</v>
      </c>
      <c r="K7238" t="str">
        <f t="shared" si="113"/>
        <v>Non Irigasi</v>
      </c>
      <c r="L7238" t="s">
        <v>328</v>
      </c>
    </row>
    <row r="7239" spans="1:12" x14ac:dyDescent="0.25">
      <c r="A7239" s="1">
        <v>7238</v>
      </c>
      <c r="B7239" s="3">
        <v>485</v>
      </c>
      <c r="C7239" s="1">
        <v>58</v>
      </c>
      <c r="D7239" s="1">
        <v>2</v>
      </c>
      <c r="E7239" s="1">
        <v>14</v>
      </c>
      <c r="F7239" s="1">
        <v>0</v>
      </c>
      <c r="G7239">
        <f>VLOOKUP(C7239,reference!$A$1:$E$310,5,FALSE)</f>
        <v>5304021</v>
      </c>
      <c r="H7239" t="str">
        <f>VLOOKUP(C7239,reference!$A$1:$E$310,4,FALSE)</f>
        <v>POLEN</v>
      </c>
      <c r="I7239" t="str">
        <f>VLOOKUP($D7239,reference!$G$1:$H$25,2,FALSE)</f>
        <v>Hutan lahan kering sekunder / bekas tebangan</v>
      </c>
      <c r="J7239" t="str">
        <f>VLOOKUP($E7239,reference!$G$1:$H$25,2,FALSE)</f>
        <v>Sawah</v>
      </c>
      <c r="K7239" t="str">
        <f t="shared" si="113"/>
        <v>Non Irigasi</v>
      </c>
      <c r="L7239" t="s">
        <v>328</v>
      </c>
    </row>
    <row r="7240" spans="1:12" x14ac:dyDescent="0.25">
      <c r="A7240" s="1">
        <v>7239</v>
      </c>
      <c r="B7240" s="3">
        <v>735</v>
      </c>
      <c r="C7240" s="1">
        <v>259</v>
      </c>
      <c r="D7240" s="1">
        <v>2</v>
      </c>
      <c r="E7240" s="1">
        <v>2</v>
      </c>
      <c r="F7240" s="1">
        <v>0</v>
      </c>
      <c r="G7240">
        <f>VLOOKUP(C7240,reference!$A$1:$E$310,5,FALSE)</f>
        <v>5317010</v>
      </c>
      <c r="H7240" t="str">
        <f>VLOOKUP(C7240,reference!$A$1:$E$310,4,FALSE)</f>
        <v>KODI BANGEDO</v>
      </c>
      <c r="I7240" t="str">
        <f>VLOOKUP($D7240,reference!$G$1:$H$25,2,FALSE)</f>
        <v>Hutan lahan kering sekunder / bekas tebangan</v>
      </c>
      <c r="J7240" t="str">
        <f>VLOOKUP($E7240,reference!$G$1:$H$25,2,FALSE)</f>
        <v>Hutan lahan kering sekunder / bekas tebangan</v>
      </c>
      <c r="K7240" t="str">
        <f t="shared" si="113"/>
        <v>Non Irigasi</v>
      </c>
      <c r="L7240" t="s">
        <v>327</v>
      </c>
    </row>
    <row r="7241" spans="1:12" x14ac:dyDescent="0.25">
      <c r="A7241" s="1">
        <v>7240</v>
      </c>
      <c r="B7241" s="3">
        <v>30</v>
      </c>
      <c r="C7241" s="1">
        <v>5</v>
      </c>
      <c r="D7241" s="1">
        <v>18</v>
      </c>
      <c r="E7241" s="1">
        <v>2</v>
      </c>
      <c r="F7241" s="1">
        <v>0</v>
      </c>
      <c r="G7241">
        <f>VLOOKUP(C7241,reference!$A$1:$E$310,5,FALSE)</f>
        <v>5301060</v>
      </c>
      <c r="H7241" t="str">
        <f>VLOOKUP(C7241,reference!$A$1:$E$310,4,FALSE)</f>
        <v>KOTA WAIKABUBAK</v>
      </c>
      <c r="I7241" t="str">
        <f>VLOOKUP($D7241,reference!$G$1:$H$25,2,FALSE)</f>
        <v>Lahan terbuka</v>
      </c>
      <c r="J7241" t="str">
        <f>VLOOKUP($E7241,reference!$G$1:$H$25,2,FALSE)</f>
        <v>Hutan lahan kering sekunder / bekas tebangan</v>
      </c>
      <c r="K7241" t="str">
        <f t="shared" si="113"/>
        <v>Non Irigasi</v>
      </c>
      <c r="L7241" t="s">
        <v>327</v>
      </c>
    </row>
    <row r="7242" spans="1:12" x14ac:dyDescent="0.25">
      <c r="A7242" s="1">
        <v>7241</v>
      </c>
      <c r="B7242" s="3">
        <v>159</v>
      </c>
      <c r="C7242" s="1">
        <v>54</v>
      </c>
      <c r="D7242" s="1">
        <v>2</v>
      </c>
      <c r="E7242" s="1">
        <v>12</v>
      </c>
      <c r="F7242" s="1">
        <v>0</v>
      </c>
      <c r="G7242">
        <f>VLOOKUP(C7242,reference!$A$1:$E$310,5,FALSE)</f>
        <v>5304011</v>
      </c>
      <c r="H7242" t="str">
        <f>VLOOKUP(C7242,reference!$A$1:$E$310,4,FALSE)</f>
        <v>FATUMNASI</v>
      </c>
      <c r="I7242" t="str">
        <f>VLOOKUP($D7242,reference!$G$1:$H$25,2,FALSE)</f>
        <v>Hutan lahan kering sekunder / bekas tebangan</v>
      </c>
      <c r="J7242" t="str">
        <f>VLOOKUP($E7242,reference!$G$1:$H$25,2,FALSE)</f>
        <v>Pertanian lahan kering</v>
      </c>
      <c r="K7242" t="str">
        <f t="shared" si="113"/>
        <v>Non Irigasi</v>
      </c>
      <c r="L7242" t="s">
        <v>328</v>
      </c>
    </row>
    <row r="7243" spans="1:12" x14ac:dyDescent="0.25">
      <c r="A7243" s="1">
        <v>7242</v>
      </c>
      <c r="B7243" s="3">
        <v>21</v>
      </c>
      <c r="C7243" s="1">
        <v>85</v>
      </c>
      <c r="D7243" s="1">
        <v>2</v>
      </c>
      <c r="E7243" s="1">
        <v>20</v>
      </c>
      <c r="F7243" s="1">
        <v>0</v>
      </c>
      <c r="G7243">
        <f>VLOOKUP(C7243,reference!$A$1:$E$310,5,FALSE)</f>
        <v>5305010</v>
      </c>
      <c r="H7243" t="str">
        <f>VLOOKUP(C7243,reference!$A$1:$E$310,4,FALSE)</f>
        <v>MIOMAFFO BARAT</v>
      </c>
      <c r="I7243" t="str">
        <f>VLOOKUP($D7243,reference!$G$1:$H$25,2,FALSE)</f>
        <v>Hutan lahan kering sekunder / bekas tebangan</v>
      </c>
      <c r="J7243" t="str">
        <f>VLOOKUP($E7243,reference!$G$1:$H$25,2,FALSE)</f>
        <v>Tubuh air</v>
      </c>
      <c r="K7243" t="str">
        <f t="shared" si="113"/>
        <v>Non Irigasi</v>
      </c>
      <c r="L7243" t="s">
        <v>328</v>
      </c>
    </row>
    <row r="7244" spans="1:12" x14ac:dyDescent="0.25">
      <c r="A7244" s="1">
        <v>7243</v>
      </c>
      <c r="B7244" s="3">
        <v>1</v>
      </c>
      <c r="C7244" s="1">
        <v>58</v>
      </c>
      <c r="D7244" s="1">
        <v>9</v>
      </c>
      <c r="E7244" s="1">
        <v>20</v>
      </c>
      <c r="F7244" s="1">
        <v>0</v>
      </c>
      <c r="G7244">
        <f>VLOOKUP(C7244,reference!$A$1:$E$310,5,FALSE)</f>
        <v>5304021</v>
      </c>
      <c r="H7244" t="str">
        <f>VLOOKUP(C7244,reference!$A$1:$E$310,4,FALSE)</f>
        <v>POLEN</v>
      </c>
      <c r="I7244" t="str">
        <f>VLOOKUP($D7244,reference!$G$1:$H$25,2,FALSE)</f>
        <v>Semak belukar</v>
      </c>
      <c r="J7244" t="str">
        <f>VLOOKUP($E7244,reference!$G$1:$H$25,2,FALSE)</f>
        <v>Tubuh air</v>
      </c>
      <c r="K7244" t="str">
        <f t="shared" si="113"/>
        <v>Non Irigasi</v>
      </c>
      <c r="L7244" t="s">
        <v>327</v>
      </c>
    </row>
    <row r="7245" spans="1:12" x14ac:dyDescent="0.25">
      <c r="A7245" s="1">
        <v>7244</v>
      </c>
      <c r="B7245" s="3">
        <v>1738</v>
      </c>
      <c r="C7245" s="1">
        <v>90</v>
      </c>
      <c r="D7245" s="1">
        <v>2</v>
      </c>
      <c r="E7245" s="1">
        <v>9</v>
      </c>
      <c r="F7245" s="1">
        <v>0</v>
      </c>
      <c r="G7245">
        <f>VLOOKUP(C7245,reference!$A$1:$E$310,5,FALSE)</f>
        <v>5305021</v>
      </c>
      <c r="H7245" t="str">
        <f>VLOOKUP(C7245,reference!$A$1:$E$310,4,FALSE)</f>
        <v>NOEMUTI</v>
      </c>
      <c r="I7245" t="str">
        <f>VLOOKUP($D7245,reference!$G$1:$H$25,2,FALSE)</f>
        <v>Hutan lahan kering sekunder / bekas tebangan</v>
      </c>
      <c r="J7245" t="str">
        <f>VLOOKUP($E7245,reference!$G$1:$H$25,2,FALSE)</f>
        <v>Semak belukar</v>
      </c>
      <c r="K7245" t="str">
        <f t="shared" si="113"/>
        <v>Non Irigasi</v>
      </c>
      <c r="L7245" t="s">
        <v>328</v>
      </c>
    </row>
    <row r="7246" spans="1:12" x14ac:dyDescent="0.25">
      <c r="A7246" s="1">
        <v>7245</v>
      </c>
      <c r="B7246" s="3">
        <v>26</v>
      </c>
      <c r="C7246" s="1">
        <v>90</v>
      </c>
      <c r="D7246" s="1">
        <v>18</v>
      </c>
      <c r="E7246" s="1">
        <v>9</v>
      </c>
      <c r="F7246" s="1">
        <v>0</v>
      </c>
      <c r="G7246">
        <f>VLOOKUP(C7246,reference!$A$1:$E$310,5,FALSE)</f>
        <v>5305021</v>
      </c>
      <c r="H7246" t="str">
        <f>VLOOKUP(C7246,reference!$A$1:$E$310,4,FALSE)</f>
        <v>NOEMUTI</v>
      </c>
      <c r="I7246" t="str">
        <f>VLOOKUP($D7246,reference!$G$1:$H$25,2,FALSE)</f>
        <v>Lahan terbuka</v>
      </c>
      <c r="J7246" t="str">
        <f>VLOOKUP($E7246,reference!$G$1:$H$25,2,FALSE)</f>
        <v>Semak belukar</v>
      </c>
      <c r="K7246" t="str">
        <f t="shared" si="113"/>
        <v>Non Irigasi</v>
      </c>
      <c r="L7246" t="s">
        <v>327</v>
      </c>
    </row>
    <row r="7247" spans="1:12" x14ac:dyDescent="0.25">
      <c r="A7247" s="1">
        <v>7246</v>
      </c>
      <c r="B7247" s="3">
        <v>132</v>
      </c>
      <c r="C7247" s="1">
        <v>259</v>
      </c>
      <c r="D7247" s="1">
        <v>13</v>
      </c>
      <c r="E7247" s="1">
        <v>16</v>
      </c>
      <c r="F7247" s="1">
        <v>0</v>
      </c>
      <c r="G7247">
        <f>VLOOKUP(C7247,reference!$A$1:$E$310,5,FALSE)</f>
        <v>5317010</v>
      </c>
      <c r="H7247" t="str">
        <f>VLOOKUP(C7247,reference!$A$1:$E$310,4,FALSE)</f>
        <v>KODI BANGEDO</v>
      </c>
      <c r="I7247" t="str">
        <f>VLOOKUP($D7247,reference!$G$1:$H$25,2,FALSE)</f>
        <v>Pertanian lahan kering  campur semak / kebun campur</v>
      </c>
      <c r="J7247" t="str">
        <f>VLOOKUP($E7247,reference!$G$1:$H$25,2,FALSE)</f>
        <v>Pemukiman</v>
      </c>
      <c r="K7247" t="str">
        <f t="shared" si="113"/>
        <v>Non Irigasi</v>
      </c>
      <c r="L7247" t="s">
        <v>327</v>
      </c>
    </row>
    <row r="7248" spans="1:12" x14ac:dyDescent="0.25">
      <c r="A7248" s="1">
        <v>7247</v>
      </c>
      <c r="B7248" s="3">
        <v>700</v>
      </c>
      <c r="C7248" s="1">
        <v>259</v>
      </c>
      <c r="D7248" s="1">
        <v>2</v>
      </c>
      <c r="E7248" s="1">
        <v>13</v>
      </c>
      <c r="F7248" s="1">
        <v>0</v>
      </c>
      <c r="G7248">
        <f>VLOOKUP(C7248,reference!$A$1:$E$310,5,FALSE)</f>
        <v>5317010</v>
      </c>
      <c r="H7248" t="str">
        <f>VLOOKUP(C7248,reference!$A$1:$E$310,4,FALSE)</f>
        <v>KODI BANGEDO</v>
      </c>
      <c r="I7248" t="str">
        <f>VLOOKUP($D7248,reference!$G$1:$H$25,2,FALSE)</f>
        <v>Hutan lahan kering sekunder / bekas tebangan</v>
      </c>
      <c r="J7248" t="str">
        <f>VLOOKUP($E7248,reference!$G$1:$H$25,2,FALSE)</f>
        <v>Pertanian lahan kering  campur semak / kebun campur</v>
      </c>
      <c r="K7248" t="str">
        <f t="shared" si="113"/>
        <v>Non Irigasi</v>
      </c>
      <c r="L7248" t="s">
        <v>328</v>
      </c>
    </row>
    <row r="7249" spans="1:12" x14ac:dyDescent="0.25">
      <c r="A7249" s="1">
        <v>7248</v>
      </c>
      <c r="B7249" s="3">
        <v>69</v>
      </c>
      <c r="C7249" s="1">
        <v>259</v>
      </c>
      <c r="D7249" s="1">
        <v>2</v>
      </c>
      <c r="E7249" s="1">
        <v>12</v>
      </c>
      <c r="F7249" s="1">
        <v>0</v>
      </c>
      <c r="G7249">
        <f>VLOOKUP(C7249,reference!$A$1:$E$310,5,FALSE)</f>
        <v>5317010</v>
      </c>
      <c r="H7249" t="str">
        <f>VLOOKUP(C7249,reference!$A$1:$E$310,4,FALSE)</f>
        <v>KODI BANGEDO</v>
      </c>
      <c r="I7249" t="str">
        <f>VLOOKUP($D7249,reference!$G$1:$H$25,2,FALSE)</f>
        <v>Hutan lahan kering sekunder / bekas tebangan</v>
      </c>
      <c r="J7249" t="str">
        <f>VLOOKUP($E7249,reference!$G$1:$H$25,2,FALSE)</f>
        <v>Pertanian lahan kering</v>
      </c>
      <c r="K7249" t="str">
        <f t="shared" si="113"/>
        <v>Non Irigasi</v>
      </c>
      <c r="L7249" t="s">
        <v>328</v>
      </c>
    </row>
    <row r="7250" spans="1:12" x14ac:dyDescent="0.25">
      <c r="A7250" s="1">
        <v>7249</v>
      </c>
      <c r="B7250" s="3">
        <v>2325</v>
      </c>
      <c r="C7250" s="1">
        <v>58</v>
      </c>
      <c r="D7250" s="1">
        <v>2</v>
      </c>
      <c r="E7250" s="1">
        <v>11</v>
      </c>
      <c r="F7250" s="1">
        <v>0</v>
      </c>
      <c r="G7250">
        <f>VLOOKUP(C7250,reference!$A$1:$E$310,5,FALSE)</f>
        <v>5304021</v>
      </c>
      <c r="H7250" t="str">
        <f>VLOOKUP(C7250,reference!$A$1:$E$310,4,FALSE)</f>
        <v>POLEN</v>
      </c>
      <c r="I7250" t="str">
        <f>VLOOKUP($D7250,reference!$G$1:$H$25,2,FALSE)</f>
        <v>Hutan lahan kering sekunder / bekas tebangan</v>
      </c>
      <c r="J7250" t="str">
        <f>VLOOKUP($E7250,reference!$G$1:$H$25,2,FALSE)</f>
        <v>Savanna / Padang rumput</v>
      </c>
      <c r="K7250" t="str">
        <f t="shared" si="113"/>
        <v>Non Irigasi</v>
      </c>
      <c r="L7250" t="s">
        <v>328</v>
      </c>
    </row>
    <row r="7251" spans="1:12" x14ac:dyDescent="0.25">
      <c r="A7251" s="1">
        <v>7250</v>
      </c>
      <c r="B7251" s="3">
        <v>3251</v>
      </c>
      <c r="C7251" s="1">
        <v>58</v>
      </c>
      <c r="D7251" s="1">
        <v>9</v>
      </c>
      <c r="E7251" s="1">
        <v>11</v>
      </c>
      <c r="F7251" s="1">
        <v>0</v>
      </c>
      <c r="G7251">
        <f>VLOOKUP(C7251,reference!$A$1:$E$310,5,FALSE)</f>
        <v>5304021</v>
      </c>
      <c r="H7251" t="str">
        <f>VLOOKUP(C7251,reference!$A$1:$E$310,4,FALSE)</f>
        <v>POLEN</v>
      </c>
      <c r="I7251" t="str">
        <f>VLOOKUP($D7251,reference!$G$1:$H$25,2,FALSE)</f>
        <v>Semak belukar</v>
      </c>
      <c r="J7251" t="str">
        <f>VLOOKUP($E7251,reference!$G$1:$H$25,2,FALSE)</f>
        <v>Savanna / Padang rumput</v>
      </c>
      <c r="K7251" t="str">
        <f t="shared" si="113"/>
        <v>Non Irigasi</v>
      </c>
      <c r="L7251" t="s">
        <v>327</v>
      </c>
    </row>
    <row r="7252" spans="1:12" x14ac:dyDescent="0.25">
      <c r="A7252" s="1">
        <v>7251</v>
      </c>
      <c r="B7252" s="3">
        <v>1</v>
      </c>
      <c r="C7252" s="1">
        <v>85</v>
      </c>
      <c r="D7252" s="1">
        <v>13</v>
      </c>
      <c r="E7252" s="1">
        <v>20</v>
      </c>
      <c r="F7252" s="1">
        <v>0</v>
      </c>
      <c r="G7252">
        <f>VLOOKUP(C7252,reference!$A$1:$E$310,5,FALSE)</f>
        <v>5305010</v>
      </c>
      <c r="H7252" t="str">
        <f>VLOOKUP(C7252,reference!$A$1:$E$310,4,FALSE)</f>
        <v>MIOMAFFO BARAT</v>
      </c>
      <c r="I7252" t="str">
        <f>VLOOKUP($D7252,reference!$G$1:$H$25,2,FALSE)</f>
        <v>Pertanian lahan kering  campur semak / kebun campur</v>
      </c>
      <c r="J7252" t="str">
        <f>VLOOKUP($E7252,reference!$G$1:$H$25,2,FALSE)</f>
        <v>Tubuh air</v>
      </c>
      <c r="K7252" t="str">
        <f t="shared" si="113"/>
        <v>Non Irigasi</v>
      </c>
      <c r="L7252" t="s">
        <v>327</v>
      </c>
    </row>
    <row r="7253" spans="1:12" x14ac:dyDescent="0.25">
      <c r="A7253" s="1">
        <v>7252</v>
      </c>
      <c r="B7253" s="3">
        <v>253</v>
      </c>
      <c r="C7253" s="1">
        <v>254</v>
      </c>
      <c r="D7253" s="1">
        <v>2</v>
      </c>
      <c r="E7253" s="1">
        <v>16</v>
      </c>
      <c r="F7253" s="1">
        <v>0</v>
      </c>
      <c r="G7253">
        <f>VLOOKUP(C7253,reference!$A$1:$E$310,5,FALSE)</f>
        <v>5316010</v>
      </c>
      <c r="H7253" t="str">
        <f>VLOOKUP(C7253,reference!$A$1:$E$310,4,FALSE)</f>
        <v>KATIKUTANA</v>
      </c>
      <c r="I7253" t="str">
        <f>VLOOKUP($D7253,reference!$G$1:$H$25,2,FALSE)</f>
        <v>Hutan lahan kering sekunder / bekas tebangan</v>
      </c>
      <c r="J7253" t="str">
        <f>VLOOKUP($E7253,reference!$G$1:$H$25,2,FALSE)</f>
        <v>Pemukiman</v>
      </c>
      <c r="K7253" t="str">
        <f t="shared" si="113"/>
        <v>Non Irigasi</v>
      </c>
      <c r="L7253" t="s">
        <v>328</v>
      </c>
    </row>
    <row r="7254" spans="1:12" x14ac:dyDescent="0.25">
      <c r="A7254" s="1">
        <v>7253</v>
      </c>
      <c r="B7254" s="3">
        <v>268</v>
      </c>
      <c r="C7254" s="1">
        <v>58</v>
      </c>
      <c r="D7254" s="1">
        <v>2</v>
      </c>
      <c r="E7254" s="1">
        <v>20</v>
      </c>
      <c r="F7254" s="1">
        <v>0</v>
      </c>
      <c r="G7254">
        <f>VLOOKUP(C7254,reference!$A$1:$E$310,5,FALSE)</f>
        <v>5304021</v>
      </c>
      <c r="H7254" t="str">
        <f>VLOOKUP(C7254,reference!$A$1:$E$310,4,FALSE)</f>
        <v>POLEN</v>
      </c>
      <c r="I7254" t="str">
        <f>VLOOKUP($D7254,reference!$G$1:$H$25,2,FALSE)</f>
        <v>Hutan lahan kering sekunder / bekas tebangan</v>
      </c>
      <c r="J7254" t="str">
        <f>VLOOKUP($E7254,reference!$G$1:$H$25,2,FALSE)</f>
        <v>Tubuh air</v>
      </c>
      <c r="K7254" t="str">
        <f t="shared" si="113"/>
        <v>Non Irigasi</v>
      </c>
      <c r="L7254" t="s">
        <v>328</v>
      </c>
    </row>
    <row r="7255" spans="1:12" x14ac:dyDescent="0.25">
      <c r="A7255" s="1">
        <v>7254</v>
      </c>
      <c r="B7255" s="3">
        <v>532</v>
      </c>
      <c r="C7255" s="1">
        <v>58</v>
      </c>
      <c r="D7255" s="1">
        <v>13</v>
      </c>
      <c r="E7255" s="1">
        <v>11</v>
      </c>
      <c r="F7255" s="1">
        <v>0</v>
      </c>
      <c r="G7255">
        <f>VLOOKUP(C7255,reference!$A$1:$E$310,5,FALSE)</f>
        <v>5304021</v>
      </c>
      <c r="H7255" t="str">
        <f>VLOOKUP(C7255,reference!$A$1:$E$310,4,FALSE)</f>
        <v>POLEN</v>
      </c>
      <c r="I7255" t="str">
        <f>VLOOKUP($D7255,reference!$G$1:$H$25,2,FALSE)</f>
        <v>Pertanian lahan kering  campur semak / kebun campur</v>
      </c>
      <c r="J7255" t="str">
        <f>VLOOKUP($E7255,reference!$G$1:$H$25,2,FALSE)</f>
        <v>Savanna / Padang rumput</v>
      </c>
      <c r="K7255" t="str">
        <f t="shared" si="113"/>
        <v>Non Irigasi</v>
      </c>
      <c r="L7255" t="s">
        <v>327</v>
      </c>
    </row>
    <row r="7256" spans="1:12" x14ac:dyDescent="0.25">
      <c r="A7256" s="1">
        <v>7255</v>
      </c>
      <c r="B7256" s="3">
        <v>200</v>
      </c>
      <c r="C7256" s="1">
        <v>58</v>
      </c>
      <c r="D7256" s="1">
        <v>18</v>
      </c>
      <c r="E7256" s="1">
        <v>20</v>
      </c>
      <c r="F7256" s="1">
        <v>0</v>
      </c>
      <c r="G7256">
        <f>VLOOKUP(C7256,reference!$A$1:$E$310,5,FALSE)</f>
        <v>5304021</v>
      </c>
      <c r="H7256" t="str">
        <f>VLOOKUP(C7256,reference!$A$1:$E$310,4,FALSE)</f>
        <v>POLEN</v>
      </c>
      <c r="I7256" t="str">
        <f>VLOOKUP($D7256,reference!$G$1:$H$25,2,FALSE)</f>
        <v>Lahan terbuka</v>
      </c>
      <c r="J7256" t="str">
        <f>VLOOKUP($E7256,reference!$G$1:$H$25,2,FALSE)</f>
        <v>Tubuh air</v>
      </c>
      <c r="K7256" t="str">
        <f t="shared" si="113"/>
        <v>Non Irigasi</v>
      </c>
      <c r="L7256" t="s">
        <v>327</v>
      </c>
    </row>
    <row r="7257" spans="1:12" x14ac:dyDescent="0.25">
      <c r="A7257" s="1">
        <v>7256</v>
      </c>
      <c r="B7257" s="3">
        <v>14</v>
      </c>
      <c r="C7257" s="1">
        <v>90</v>
      </c>
      <c r="D7257" s="1">
        <v>11</v>
      </c>
      <c r="E7257" s="1">
        <v>13</v>
      </c>
      <c r="F7257" s="1">
        <v>0</v>
      </c>
      <c r="G7257">
        <f>VLOOKUP(C7257,reference!$A$1:$E$310,5,FALSE)</f>
        <v>5305021</v>
      </c>
      <c r="H7257" t="str">
        <f>VLOOKUP(C7257,reference!$A$1:$E$310,4,FALSE)</f>
        <v>NOEMUTI</v>
      </c>
      <c r="I7257" t="str">
        <f>VLOOKUP($D7257,reference!$G$1:$H$25,2,FALSE)</f>
        <v>Savanna / Padang rumput</v>
      </c>
      <c r="J7257" t="str">
        <f>VLOOKUP($E7257,reference!$G$1:$H$25,2,FALSE)</f>
        <v>Pertanian lahan kering  campur semak / kebun campur</v>
      </c>
      <c r="K7257" t="str">
        <f t="shared" si="113"/>
        <v>Non Irigasi</v>
      </c>
      <c r="L7257" t="s">
        <v>327</v>
      </c>
    </row>
    <row r="7258" spans="1:12" x14ac:dyDescent="0.25">
      <c r="A7258" s="1">
        <v>7257</v>
      </c>
      <c r="B7258" s="3">
        <v>1</v>
      </c>
      <c r="C7258" s="1">
        <v>259</v>
      </c>
      <c r="D7258" s="1">
        <v>13</v>
      </c>
      <c r="E7258" s="1">
        <v>12</v>
      </c>
      <c r="F7258" s="1">
        <v>0</v>
      </c>
      <c r="G7258">
        <f>VLOOKUP(C7258,reference!$A$1:$E$310,5,FALSE)</f>
        <v>5317010</v>
      </c>
      <c r="H7258" t="str">
        <f>VLOOKUP(C7258,reference!$A$1:$E$310,4,FALSE)</f>
        <v>KODI BANGEDO</v>
      </c>
      <c r="I7258" t="str">
        <f>VLOOKUP($D7258,reference!$G$1:$H$25,2,FALSE)</f>
        <v>Pertanian lahan kering  campur semak / kebun campur</v>
      </c>
      <c r="J7258" t="str">
        <f>VLOOKUP($E7258,reference!$G$1:$H$25,2,FALSE)</f>
        <v>Pertanian lahan kering</v>
      </c>
      <c r="K7258" t="str">
        <f t="shared" si="113"/>
        <v>Non Irigasi</v>
      </c>
      <c r="L7258" t="s">
        <v>327</v>
      </c>
    </row>
    <row r="7259" spans="1:12" x14ac:dyDescent="0.25">
      <c r="A7259" s="1">
        <v>7258</v>
      </c>
      <c r="B7259" s="3">
        <v>170</v>
      </c>
      <c r="C7259" s="1">
        <v>5</v>
      </c>
      <c r="D7259" s="1">
        <v>10</v>
      </c>
      <c r="E7259" s="1">
        <v>2</v>
      </c>
      <c r="F7259" s="1">
        <v>0</v>
      </c>
      <c r="G7259">
        <f>VLOOKUP(C7259,reference!$A$1:$E$310,5,FALSE)</f>
        <v>5301060</v>
      </c>
      <c r="H7259" t="str">
        <f>VLOOKUP(C7259,reference!$A$1:$E$310,4,FALSE)</f>
        <v>KOTA WAIKABUBAK</v>
      </c>
      <c r="I7259" t="str">
        <f>VLOOKUP($D7259,reference!$G$1:$H$25,2,FALSE)</f>
        <v>Semak belukar rawa</v>
      </c>
      <c r="J7259" t="str">
        <f>VLOOKUP($E7259,reference!$G$1:$H$25,2,FALSE)</f>
        <v>Hutan lahan kering sekunder / bekas tebangan</v>
      </c>
      <c r="K7259" t="str">
        <f t="shared" si="113"/>
        <v>Non Irigasi</v>
      </c>
      <c r="L7259" t="s">
        <v>327</v>
      </c>
    </row>
    <row r="7260" spans="1:12" x14ac:dyDescent="0.25">
      <c r="A7260" s="1">
        <v>7259</v>
      </c>
      <c r="B7260" s="3">
        <v>3314</v>
      </c>
      <c r="C7260" s="1">
        <v>7</v>
      </c>
      <c r="D7260" s="1">
        <v>11</v>
      </c>
      <c r="E7260" s="1">
        <v>14</v>
      </c>
      <c r="F7260" s="1">
        <v>0</v>
      </c>
      <c r="G7260">
        <f>VLOOKUP(C7260,reference!$A$1:$E$310,5,FALSE)</f>
        <v>5302010</v>
      </c>
      <c r="H7260" t="str">
        <f>VLOOKUP(C7260,reference!$A$1:$E$310,4,FALSE)</f>
        <v>LEWA</v>
      </c>
      <c r="I7260" t="str">
        <f>VLOOKUP($D7260,reference!$G$1:$H$25,2,FALSE)</f>
        <v>Savanna / Padang rumput</v>
      </c>
      <c r="J7260" t="str">
        <f>VLOOKUP($E7260,reference!$G$1:$H$25,2,FALSE)</f>
        <v>Sawah</v>
      </c>
      <c r="K7260" t="str">
        <f t="shared" si="113"/>
        <v>Non Irigasi</v>
      </c>
      <c r="L7260" t="s">
        <v>327</v>
      </c>
    </row>
    <row r="7261" spans="1:12" x14ac:dyDescent="0.25">
      <c r="A7261" s="1">
        <v>7260</v>
      </c>
      <c r="B7261" s="3">
        <v>2</v>
      </c>
      <c r="C7261" s="1">
        <v>85</v>
      </c>
      <c r="D7261" s="1">
        <v>13</v>
      </c>
      <c r="E7261" s="1">
        <v>11</v>
      </c>
      <c r="F7261" s="1">
        <v>0</v>
      </c>
      <c r="G7261">
        <f>VLOOKUP(C7261,reference!$A$1:$E$310,5,FALSE)</f>
        <v>5305010</v>
      </c>
      <c r="H7261" t="str">
        <f>VLOOKUP(C7261,reference!$A$1:$E$310,4,FALSE)</f>
        <v>MIOMAFFO BARAT</v>
      </c>
      <c r="I7261" t="str">
        <f>VLOOKUP($D7261,reference!$G$1:$H$25,2,FALSE)</f>
        <v>Pertanian lahan kering  campur semak / kebun campur</v>
      </c>
      <c r="J7261" t="str">
        <f>VLOOKUP($E7261,reference!$G$1:$H$25,2,FALSE)</f>
        <v>Savanna / Padang rumput</v>
      </c>
      <c r="K7261" t="str">
        <f t="shared" si="113"/>
        <v>Non Irigasi</v>
      </c>
      <c r="L7261" t="s">
        <v>327</v>
      </c>
    </row>
    <row r="7262" spans="1:12" x14ac:dyDescent="0.25">
      <c r="A7262" s="1">
        <v>7261</v>
      </c>
      <c r="B7262" s="3">
        <v>1603</v>
      </c>
      <c r="C7262" s="1">
        <v>90</v>
      </c>
      <c r="D7262" s="1">
        <v>11</v>
      </c>
      <c r="E7262" s="1">
        <v>11</v>
      </c>
      <c r="F7262" s="1">
        <v>0</v>
      </c>
      <c r="G7262">
        <f>VLOOKUP(C7262,reference!$A$1:$E$310,5,FALSE)</f>
        <v>5305021</v>
      </c>
      <c r="H7262" t="str">
        <f>VLOOKUP(C7262,reference!$A$1:$E$310,4,FALSE)</f>
        <v>NOEMUTI</v>
      </c>
      <c r="I7262" t="str">
        <f>VLOOKUP($D7262,reference!$G$1:$H$25,2,FALSE)</f>
        <v>Savanna / Padang rumput</v>
      </c>
      <c r="J7262" t="str">
        <f>VLOOKUP($E7262,reference!$G$1:$H$25,2,FALSE)</f>
        <v>Savanna / Padang rumput</v>
      </c>
      <c r="K7262" t="str">
        <f t="shared" si="113"/>
        <v>Non Irigasi</v>
      </c>
      <c r="L7262" t="s">
        <v>327</v>
      </c>
    </row>
    <row r="7263" spans="1:12" x14ac:dyDescent="0.25">
      <c r="A7263" s="1">
        <v>7262</v>
      </c>
      <c r="B7263" s="3">
        <v>296</v>
      </c>
      <c r="C7263" s="1">
        <v>74</v>
      </c>
      <c r="D7263" s="1">
        <v>2</v>
      </c>
      <c r="E7263" s="1">
        <v>16</v>
      </c>
      <c r="F7263" s="1">
        <v>0</v>
      </c>
      <c r="G7263">
        <f>VLOOKUP(C7263,reference!$A$1:$E$310,5,FALSE)</f>
        <v>5304082</v>
      </c>
      <c r="H7263" t="str">
        <f>VLOOKUP(C7263,reference!$A$1:$E$310,4,FALSE)</f>
        <v>FATUKOPA</v>
      </c>
      <c r="I7263" t="str">
        <f>VLOOKUP($D7263,reference!$G$1:$H$25,2,FALSE)</f>
        <v>Hutan lahan kering sekunder / bekas tebangan</v>
      </c>
      <c r="J7263" t="str">
        <f>VLOOKUP($E7263,reference!$G$1:$H$25,2,FALSE)</f>
        <v>Pemukiman</v>
      </c>
      <c r="K7263" t="str">
        <f t="shared" si="113"/>
        <v>Non Irigasi</v>
      </c>
      <c r="L7263" t="s">
        <v>328</v>
      </c>
    </row>
    <row r="7264" spans="1:12" x14ac:dyDescent="0.25">
      <c r="A7264" s="1">
        <v>7263</v>
      </c>
      <c r="B7264" s="3">
        <v>109</v>
      </c>
      <c r="C7264" s="1">
        <v>294</v>
      </c>
      <c r="D7264" s="1">
        <v>20</v>
      </c>
      <c r="E7264" s="1">
        <v>14</v>
      </c>
      <c r="F7264" s="1">
        <v>0</v>
      </c>
      <c r="G7264">
        <f>VLOOKUP(C7264,reference!$A$1:$E$310,5,FALSE)</f>
        <v>5321030</v>
      </c>
      <c r="H7264" t="str">
        <f>VLOOKUP(C7264,reference!$A$1:$E$310,4,FALSE)</f>
        <v>WELIMAN</v>
      </c>
      <c r="I7264" t="str">
        <f>VLOOKUP($D7264,reference!$G$1:$H$25,2,FALSE)</f>
        <v>Tubuh air</v>
      </c>
      <c r="J7264" t="str">
        <f>VLOOKUP($E7264,reference!$G$1:$H$25,2,FALSE)</f>
        <v>Sawah</v>
      </c>
      <c r="K7264" t="str">
        <f t="shared" si="113"/>
        <v>Non Irigasi</v>
      </c>
      <c r="L7264" t="s">
        <v>327</v>
      </c>
    </row>
    <row r="7265" spans="1:12" x14ac:dyDescent="0.25">
      <c r="A7265" s="1">
        <v>7264</v>
      </c>
      <c r="B7265" s="3">
        <v>101</v>
      </c>
      <c r="C7265" s="1">
        <v>294</v>
      </c>
      <c r="D7265" s="1">
        <v>20</v>
      </c>
      <c r="E7265" s="1">
        <v>20</v>
      </c>
      <c r="F7265" s="1">
        <v>0</v>
      </c>
      <c r="G7265">
        <f>VLOOKUP(C7265,reference!$A$1:$E$310,5,FALSE)</f>
        <v>5321030</v>
      </c>
      <c r="H7265" t="str">
        <f>VLOOKUP(C7265,reference!$A$1:$E$310,4,FALSE)</f>
        <v>WELIMAN</v>
      </c>
      <c r="I7265" t="str">
        <f>VLOOKUP($D7265,reference!$G$1:$H$25,2,FALSE)</f>
        <v>Tubuh air</v>
      </c>
      <c r="J7265" t="str">
        <f>VLOOKUP($E7265,reference!$G$1:$H$25,2,FALSE)</f>
        <v>Tubuh air</v>
      </c>
      <c r="K7265" t="str">
        <f t="shared" si="113"/>
        <v>Non Irigasi</v>
      </c>
      <c r="L7265" t="s">
        <v>327</v>
      </c>
    </row>
    <row r="7266" spans="1:12" x14ac:dyDescent="0.25">
      <c r="A7266" s="1">
        <v>7265</v>
      </c>
      <c r="B7266" s="3">
        <v>1268</v>
      </c>
      <c r="C7266" s="1">
        <v>294</v>
      </c>
      <c r="D7266" s="1">
        <v>14</v>
      </c>
      <c r="E7266" s="1">
        <v>14</v>
      </c>
      <c r="F7266" s="1">
        <v>0</v>
      </c>
      <c r="G7266">
        <f>VLOOKUP(C7266,reference!$A$1:$E$310,5,FALSE)</f>
        <v>5321030</v>
      </c>
      <c r="H7266" t="str">
        <f>VLOOKUP(C7266,reference!$A$1:$E$310,4,FALSE)</f>
        <v>WELIMAN</v>
      </c>
      <c r="I7266" t="str">
        <f>VLOOKUP($D7266,reference!$G$1:$H$25,2,FALSE)</f>
        <v>Sawah</v>
      </c>
      <c r="J7266" t="str">
        <f>VLOOKUP($E7266,reference!$G$1:$H$25,2,FALSE)</f>
        <v>Sawah</v>
      </c>
      <c r="K7266" t="str">
        <f t="shared" si="113"/>
        <v>Non Irigasi</v>
      </c>
      <c r="L7266" t="s">
        <v>327</v>
      </c>
    </row>
    <row r="7267" spans="1:12" x14ac:dyDescent="0.25">
      <c r="A7267" s="1">
        <v>7266</v>
      </c>
      <c r="B7267" s="3">
        <v>60</v>
      </c>
      <c r="C7267" s="1">
        <v>263</v>
      </c>
      <c r="D7267" s="1">
        <v>13</v>
      </c>
      <c r="E7267" s="1">
        <v>20</v>
      </c>
      <c r="F7267" s="1">
        <v>0</v>
      </c>
      <c r="G7267">
        <f>VLOOKUP(C7267,reference!$A$1:$E$310,5,FALSE)</f>
        <v>5317040</v>
      </c>
      <c r="H7267" t="str">
        <f>VLOOKUP(C7267,reference!$A$1:$E$310,4,FALSE)</f>
        <v>WEWEWA SELATAN</v>
      </c>
      <c r="I7267" t="str">
        <f>VLOOKUP($D7267,reference!$G$1:$H$25,2,FALSE)</f>
        <v>Pertanian lahan kering  campur semak / kebun campur</v>
      </c>
      <c r="J7267" t="str">
        <f>VLOOKUP($E7267,reference!$G$1:$H$25,2,FALSE)</f>
        <v>Tubuh air</v>
      </c>
      <c r="K7267" t="str">
        <f t="shared" si="113"/>
        <v>Non Irigasi</v>
      </c>
      <c r="L7267" t="s">
        <v>327</v>
      </c>
    </row>
    <row r="7268" spans="1:12" x14ac:dyDescent="0.25">
      <c r="A7268" s="1">
        <v>7267</v>
      </c>
      <c r="B7268" s="3">
        <v>17</v>
      </c>
      <c r="C7268" s="1">
        <v>266</v>
      </c>
      <c r="D7268" s="1">
        <v>13</v>
      </c>
      <c r="E7268" s="1">
        <v>1</v>
      </c>
      <c r="F7268" s="1">
        <v>0</v>
      </c>
      <c r="G7268">
        <f>VLOOKUP(C7268,reference!$A$1:$E$310,5,FALSE)</f>
        <v>5317061</v>
      </c>
      <c r="H7268" t="str">
        <f>VLOOKUP(C7268,reference!$A$1:$E$310,4,FALSE)</f>
        <v>WEWEWA TENGAH</v>
      </c>
      <c r="I7268" t="str">
        <f>VLOOKUP($D7268,reference!$G$1:$H$25,2,FALSE)</f>
        <v>Pertanian lahan kering  campur semak / kebun campur</v>
      </c>
      <c r="J7268" t="str">
        <f>VLOOKUP($E7268,reference!$G$1:$H$25,2,FALSE)</f>
        <v>Hutan lahan kering primer</v>
      </c>
      <c r="K7268" t="str">
        <f t="shared" si="113"/>
        <v>Non Irigasi</v>
      </c>
      <c r="L7268" t="s">
        <v>327</v>
      </c>
    </row>
    <row r="7269" spans="1:12" x14ac:dyDescent="0.25">
      <c r="A7269" s="1">
        <v>7268</v>
      </c>
      <c r="B7269" s="3">
        <v>193</v>
      </c>
      <c r="C7269" s="1">
        <v>7</v>
      </c>
      <c r="D7269" s="1">
        <v>14</v>
      </c>
      <c r="E7269" s="1">
        <v>11</v>
      </c>
      <c r="F7269" s="1">
        <v>0</v>
      </c>
      <c r="G7269">
        <f>VLOOKUP(C7269,reference!$A$1:$E$310,5,FALSE)</f>
        <v>5302010</v>
      </c>
      <c r="H7269" t="str">
        <f>VLOOKUP(C7269,reference!$A$1:$E$310,4,FALSE)</f>
        <v>LEWA</v>
      </c>
      <c r="I7269" t="str">
        <f>VLOOKUP($D7269,reference!$G$1:$H$25,2,FALSE)</f>
        <v>Sawah</v>
      </c>
      <c r="J7269" t="str">
        <f>VLOOKUP($E7269,reference!$G$1:$H$25,2,FALSE)</f>
        <v>Savanna / Padang rumput</v>
      </c>
      <c r="K7269" t="str">
        <f t="shared" si="113"/>
        <v>Non Irigasi</v>
      </c>
      <c r="L7269" t="s">
        <v>327</v>
      </c>
    </row>
    <row r="7270" spans="1:12" x14ac:dyDescent="0.25">
      <c r="A7270" s="1">
        <v>7269</v>
      </c>
      <c r="B7270" s="3">
        <v>996</v>
      </c>
      <c r="C7270" s="1">
        <v>8</v>
      </c>
      <c r="D7270" s="1">
        <v>11</v>
      </c>
      <c r="E7270" s="1">
        <v>1</v>
      </c>
      <c r="F7270" s="1">
        <v>0</v>
      </c>
      <c r="G7270">
        <f>VLOOKUP(C7270,reference!$A$1:$E$310,5,FALSE)</f>
        <v>5302011</v>
      </c>
      <c r="H7270" t="str">
        <f>VLOOKUP(C7270,reference!$A$1:$E$310,4,FALSE)</f>
        <v>NGGAHA ORIANGU</v>
      </c>
      <c r="I7270" t="str">
        <f>VLOOKUP($D7270,reference!$G$1:$H$25,2,FALSE)</f>
        <v>Savanna / Padang rumput</v>
      </c>
      <c r="J7270" t="str">
        <f>VLOOKUP($E7270,reference!$G$1:$H$25,2,FALSE)</f>
        <v>Hutan lahan kering primer</v>
      </c>
      <c r="K7270" t="str">
        <f t="shared" si="113"/>
        <v>Non Irigasi</v>
      </c>
      <c r="L7270" t="s">
        <v>327</v>
      </c>
    </row>
    <row r="7271" spans="1:12" x14ac:dyDescent="0.25">
      <c r="A7271" s="1">
        <v>7270</v>
      </c>
      <c r="B7271" s="3">
        <v>338</v>
      </c>
      <c r="C7271" s="1">
        <v>56</v>
      </c>
      <c r="D7271" s="1">
        <v>2</v>
      </c>
      <c r="E7271" s="1">
        <v>16</v>
      </c>
      <c r="F7271" s="1">
        <v>0</v>
      </c>
      <c r="G7271">
        <f>VLOOKUP(C7271,reference!$A$1:$E$310,5,FALSE)</f>
        <v>5304013</v>
      </c>
      <c r="H7271" t="str">
        <f>VLOOKUP(C7271,reference!$A$1:$E$310,4,FALSE)</f>
        <v>NUNBENA</v>
      </c>
      <c r="I7271" t="str">
        <f>VLOOKUP($D7271,reference!$G$1:$H$25,2,FALSE)</f>
        <v>Hutan lahan kering sekunder / bekas tebangan</v>
      </c>
      <c r="J7271" t="str">
        <f>VLOOKUP($E7271,reference!$G$1:$H$25,2,FALSE)</f>
        <v>Pemukiman</v>
      </c>
      <c r="K7271" t="str">
        <f t="shared" si="113"/>
        <v>Non Irigasi</v>
      </c>
      <c r="L7271" t="s">
        <v>328</v>
      </c>
    </row>
    <row r="7272" spans="1:12" x14ac:dyDescent="0.25">
      <c r="A7272" s="1">
        <v>7271</v>
      </c>
      <c r="B7272" s="3">
        <v>58</v>
      </c>
      <c r="C7272" s="1">
        <v>294</v>
      </c>
      <c r="D7272" s="1">
        <v>14</v>
      </c>
      <c r="E7272" s="1">
        <v>16</v>
      </c>
      <c r="F7272" s="1">
        <v>0</v>
      </c>
      <c r="G7272">
        <f>VLOOKUP(C7272,reference!$A$1:$E$310,5,FALSE)</f>
        <v>5321030</v>
      </c>
      <c r="H7272" t="str">
        <f>VLOOKUP(C7272,reference!$A$1:$E$310,4,FALSE)</f>
        <v>WELIMAN</v>
      </c>
      <c r="I7272" t="str">
        <f>VLOOKUP($D7272,reference!$G$1:$H$25,2,FALSE)</f>
        <v>Sawah</v>
      </c>
      <c r="J7272" t="str">
        <f>VLOOKUP($E7272,reference!$G$1:$H$25,2,FALSE)</f>
        <v>Pemukiman</v>
      </c>
      <c r="K7272" t="str">
        <f t="shared" si="113"/>
        <v>Non Irigasi</v>
      </c>
      <c r="L7272" t="s">
        <v>327</v>
      </c>
    </row>
    <row r="7273" spans="1:12" x14ac:dyDescent="0.25">
      <c r="A7273" s="1">
        <v>7272</v>
      </c>
      <c r="B7273" s="3">
        <v>139</v>
      </c>
      <c r="C7273" s="1">
        <v>266</v>
      </c>
      <c r="D7273" s="1">
        <v>2</v>
      </c>
      <c r="E7273" s="1">
        <v>1</v>
      </c>
      <c r="F7273" s="1">
        <v>0</v>
      </c>
      <c r="G7273">
        <f>VLOOKUP(C7273,reference!$A$1:$E$310,5,FALSE)</f>
        <v>5317061</v>
      </c>
      <c r="H7273" t="str">
        <f>VLOOKUP(C7273,reference!$A$1:$E$310,4,FALSE)</f>
        <v>WEWEWA TENGAH</v>
      </c>
      <c r="I7273" t="str">
        <f>VLOOKUP($D7273,reference!$G$1:$H$25,2,FALSE)</f>
        <v>Hutan lahan kering sekunder / bekas tebangan</v>
      </c>
      <c r="J7273" t="str">
        <f>VLOOKUP($E7273,reference!$G$1:$H$25,2,FALSE)</f>
        <v>Hutan lahan kering primer</v>
      </c>
      <c r="K7273" t="str">
        <f t="shared" si="113"/>
        <v>Non Irigasi</v>
      </c>
      <c r="L7273" t="s">
        <v>327</v>
      </c>
    </row>
    <row r="7274" spans="1:12" x14ac:dyDescent="0.25">
      <c r="A7274" s="1">
        <v>7273</v>
      </c>
      <c r="B7274" s="3">
        <v>518</v>
      </c>
      <c r="C7274" s="1">
        <v>266</v>
      </c>
      <c r="D7274" s="1">
        <v>1</v>
      </c>
      <c r="E7274" s="1">
        <v>1</v>
      </c>
      <c r="F7274" s="1">
        <v>0</v>
      </c>
      <c r="G7274">
        <f>VLOOKUP(C7274,reference!$A$1:$E$310,5,FALSE)</f>
        <v>5317061</v>
      </c>
      <c r="H7274" t="str">
        <f>VLOOKUP(C7274,reference!$A$1:$E$310,4,FALSE)</f>
        <v>WEWEWA TENGAH</v>
      </c>
      <c r="I7274" t="str">
        <f>VLOOKUP($D7274,reference!$G$1:$H$25,2,FALSE)</f>
        <v>Hutan lahan kering primer</v>
      </c>
      <c r="J7274" t="str">
        <f>VLOOKUP($E7274,reference!$G$1:$H$25,2,FALSE)</f>
        <v>Hutan lahan kering primer</v>
      </c>
      <c r="K7274" t="str">
        <f t="shared" si="113"/>
        <v>Non Irigasi</v>
      </c>
      <c r="L7274" t="s">
        <v>327</v>
      </c>
    </row>
    <row r="7275" spans="1:12" x14ac:dyDescent="0.25">
      <c r="A7275" s="1">
        <v>7274</v>
      </c>
      <c r="B7275" s="3">
        <v>3</v>
      </c>
      <c r="C7275" s="1">
        <v>4</v>
      </c>
      <c r="D7275" s="1">
        <v>10</v>
      </c>
      <c r="E7275" s="1">
        <v>2</v>
      </c>
      <c r="F7275" s="1">
        <v>0</v>
      </c>
      <c r="G7275">
        <f>VLOOKUP(C7275,reference!$A$1:$E$310,5,FALSE)</f>
        <v>5301050</v>
      </c>
      <c r="H7275" t="str">
        <f>VLOOKUP(C7275,reference!$A$1:$E$310,4,FALSE)</f>
        <v>LOLI</v>
      </c>
      <c r="I7275" t="str">
        <f>VLOOKUP($D7275,reference!$G$1:$H$25,2,FALSE)</f>
        <v>Semak belukar rawa</v>
      </c>
      <c r="J7275" t="str">
        <f>VLOOKUP($E7275,reference!$G$1:$H$25,2,FALSE)</f>
        <v>Hutan lahan kering sekunder / bekas tebangan</v>
      </c>
      <c r="K7275" t="str">
        <f t="shared" si="113"/>
        <v>Non Irigasi</v>
      </c>
      <c r="L7275" t="s">
        <v>327</v>
      </c>
    </row>
    <row r="7276" spans="1:12" x14ac:dyDescent="0.25">
      <c r="A7276" s="1">
        <v>7275</v>
      </c>
      <c r="B7276" s="3">
        <v>6</v>
      </c>
      <c r="C7276" s="1">
        <v>5</v>
      </c>
      <c r="D7276" s="1">
        <v>10</v>
      </c>
      <c r="E7276" s="1">
        <v>9</v>
      </c>
      <c r="F7276" s="1">
        <v>0</v>
      </c>
      <c r="G7276">
        <f>VLOOKUP(C7276,reference!$A$1:$E$310,5,FALSE)</f>
        <v>5301060</v>
      </c>
      <c r="H7276" t="str">
        <f>VLOOKUP(C7276,reference!$A$1:$E$310,4,FALSE)</f>
        <v>KOTA WAIKABUBAK</v>
      </c>
      <c r="I7276" t="str">
        <f>VLOOKUP($D7276,reference!$G$1:$H$25,2,FALSE)</f>
        <v>Semak belukar rawa</v>
      </c>
      <c r="J7276" t="str">
        <f>VLOOKUP($E7276,reference!$G$1:$H$25,2,FALSE)</f>
        <v>Semak belukar</v>
      </c>
      <c r="K7276" t="str">
        <f t="shared" si="113"/>
        <v>Non Irigasi</v>
      </c>
      <c r="L7276" t="s">
        <v>327</v>
      </c>
    </row>
    <row r="7277" spans="1:12" x14ac:dyDescent="0.25">
      <c r="A7277" s="1">
        <v>7276</v>
      </c>
      <c r="B7277" s="3">
        <v>3782</v>
      </c>
      <c r="C7277" s="1">
        <v>7</v>
      </c>
      <c r="D7277" s="1">
        <v>14</v>
      </c>
      <c r="E7277" s="1">
        <v>14</v>
      </c>
      <c r="F7277" s="1">
        <v>0</v>
      </c>
      <c r="G7277">
        <f>VLOOKUP(C7277,reference!$A$1:$E$310,5,FALSE)</f>
        <v>5302010</v>
      </c>
      <c r="H7277" t="str">
        <f>VLOOKUP(C7277,reference!$A$1:$E$310,4,FALSE)</f>
        <v>LEWA</v>
      </c>
      <c r="I7277" t="str">
        <f>VLOOKUP($D7277,reference!$G$1:$H$25,2,FALSE)</f>
        <v>Sawah</v>
      </c>
      <c r="J7277" t="str">
        <f>VLOOKUP($E7277,reference!$G$1:$H$25,2,FALSE)</f>
        <v>Sawah</v>
      </c>
      <c r="K7277" t="str">
        <f t="shared" si="113"/>
        <v>Non Irigasi</v>
      </c>
      <c r="L7277" t="s">
        <v>327</v>
      </c>
    </row>
    <row r="7278" spans="1:12" x14ac:dyDescent="0.25">
      <c r="A7278" s="1">
        <v>7277</v>
      </c>
      <c r="B7278" s="3">
        <v>30452</v>
      </c>
      <c r="C7278" s="1">
        <v>8</v>
      </c>
      <c r="D7278" s="1">
        <v>11</v>
      </c>
      <c r="E7278" s="1">
        <v>11</v>
      </c>
      <c r="F7278" s="1">
        <v>0</v>
      </c>
      <c r="G7278">
        <f>VLOOKUP(C7278,reference!$A$1:$E$310,5,FALSE)</f>
        <v>5302011</v>
      </c>
      <c r="H7278" t="str">
        <f>VLOOKUP(C7278,reference!$A$1:$E$310,4,FALSE)</f>
        <v>NGGAHA ORIANGU</v>
      </c>
      <c r="I7278" t="str">
        <f>VLOOKUP($D7278,reference!$G$1:$H$25,2,FALSE)</f>
        <v>Savanna / Padang rumput</v>
      </c>
      <c r="J7278" t="str">
        <f>VLOOKUP($E7278,reference!$G$1:$H$25,2,FALSE)</f>
        <v>Savanna / Padang rumput</v>
      </c>
      <c r="K7278" t="str">
        <f t="shared" si="113"/>
        <v>Non Irigasi</v>
      </c>
      <c r="L7278" t="s">
        <v>327</v>
      </c>
    </row>
    <row r="7279" spans="1:12" x14ac:dyDescent="0.25">
      <c r="A7279" s="1">
        <v>7278</v>
      </c>
      <c r="B7279" s="3">
        <v>902</v>
      </c>
      <c r="C7279" s="1">
        <v>294</v>
      </c>
      <c r="D7279" s="1">
        <v>13</v>
      </c>
      <c r="E7279" s="1">
        <v>14</v>
      </c>
      <c r="F7279" s="1">
        <v>0</v>
      </c>
      <c r="G7279">
        <f>VLOOKUP(C7279,reference!$A$1:$E$310,5,FALSE)</f>
        <v>5321030</v>
      </c>
      <c r="H7279" t="str">
        <f>VLOOKUP(C7279,reference!$A$1:$E$310,4,FALSE)</f>
        <v>WELIMAN</v>
      </c>
      <c r="I7279" t="str">
        <f>VLOOKUP($D7279,reference!$G$1:$H$25,2,FALSE)</f>
        <v>Pertanian lahan kering  campur semak / kebun campur</v>
      </c>
      <c r="J7279" t="str">
        <f>VLOOKUP($E7279,reference!$G$1:$H$25,2,FALSE)</f>
        <v>Sawah</v>
      </c>
      <c r="K7279" t="str">
        <f t="shared" si="113"/>
        <v>Non Irigasi</v>
      </c>
      <c r="L7279" t="s">
        <v>327</v>
      </c>
    </row>
    <row r="7280" spans="1:12" x14ac:dyDescent="0.25">
      <c r="A7280" s="1">
        <v>7279</v>
      </c>
      <c r="B7280" s="3">
        <v>118</v>
      </c>
      <c r="C7280" s="1">
        <v>294</v>
      </c>
      <c r="D7280" s="1">
        <v>13</v>
      </c>
      <c r="E7280" s="1">
        <v>16</v>
      </c>
      <c r="F7280" s="1">
        <v>0</v>
      </c>
      <c r="G7280">
        <f>VLOOKUP(C7280,reference!$A$1:$E$310,5,FALSE)</f>
        <v>5321030</v>
      </c>
      <c r="H7280" t="str">
        <f>VLOOKUP(C7280,reference!$A$1:$E$310,4,FALSE)</f>
        <v>WELIMAN</v>
      </c>
      <c r="I7280" t="str">
        <f>VLOOKUP($D7280,reference!$G$1:$H$25,2,FALSE)</f>
        <v>Pertanian lahan kering  campur semak / kebun campur</v>
      </c>
      <c r="J7280" t="str">
        <f>VLOOKUP($E7280,reference!$G$1:$H$25,2,FALSE)</f>
        <v>Pemukiman</v>
      </c>
      <c r="K7280" t="str">
        <f t="shared" si="113"/>
        <v>Non Irigasi</v>
      </c>
      <c r="L7280" t="s">
        <v>327</v>
      </c>
    </row>
    <row r="7281" spans="1:12" x14ac:dyDescent="0.25">
      <c r="A7281" s="1">
        <v>7280</v>
      </c>
      <c r="B7281" s="3">
        <v>15</v>
      </c>
      <c r="C7281" s="1">
        <v>266</v>
      </c>
      <c r="D7281" s="1">
        <v>2</v>
      </c>
      <c r="E7281" s="1">
        <v>14</v>
      </c>
      <c r="F7281" s="1">
        <v>0</v>
      </c>
      <c r="G7281">
        <f>VLOOKUP(C7281,reference!$A$1:$E$310,5,FALSE)</f>
        <v>5317061</v>
      </c>
      <c r="H7281" t="str">
        <f>VLOOKUP(C7281,reference!$A$1:$E$310,4,FALSE)</f>
        <v>WEWEWA TENGAH</v>
      </c>
      <c r="I7281" t="str">
        <f>VLOOKUP($D7281,reference!$G$1:$H$25,2,FALSE)</f>
        <v>Hutan lahan kering sekunder / bekas tebangan</v>
      </c>
      <c r="J7281" t="str">
        <f>VLOOKUP($E7281,reference!$G$1:$H$25,2,FALSE)</f>
        <v>Sawah</v>
      </c>
      <c r="K7281" t="str">
        <f t="shared" si="113"/>
        <v>Non Irigasi</v>
      </c>
      <c r="L7281" t="s">
        <v>328</v>
      </c>
    </row>
    <row r="7282" spans="1:12" x14ac:dyDescent="0.25">
      <c r="A7282" s="1">
        <v>7281</v>
      </c>
      <c r="B7282" s="3">
        <v>2</v>
      </c>
      <c r="C7282" s="1">
        <v>58</v>
      </c>
      <c r="D7282" s="1">
        <v>13</v>
      </c>
      <c r="E7282" s="1">
        <v>20</v>
      </c>
      <c r="F7282" s="1">
        <v>0</v>
      </c>
      <c r="G7282">
        <f>VLOOKUP(C7282,reference!$A$1:$E$310,5,FALSE)</f>
        <v>5304021</v>
      </c>
      <c r="H7282" t="str">
        <f>VLOOKUP(C7282,reference!$A$1:$E$310,4,FALSE)</f>
        <v>POLEN</v>
      </c>
      <c r="I7282" t="str">
        <f>VLOOKUP($D7282,reference!$G$1:$H$25,2,FALSE)</f>
        <v>Pertanian lahan kering  campur semak / kebun campur</v>
      </c>
      <c r="J7282" t="str">
        <f>VLOOKUP($E7282,reference!$G$1:$H$25,2,FALSE)</f>
        <v>Tubuh air</v>
      </c>
      <c r="K7282" t="str">
        <f t="shared" si="113"/>
        <v>Non Irigasi</v>
      </c>
      <c r="L7282" t="s">
        <v>327</v>
      </c>
    </row>
    <row r="7283" spans="1:12" x14ac:dyDescent="0.25">
      <c r="A7283" s="1">
        <v>7282</v>
      </c>
      <c r="B7283" s="3">
        <v>1</v>
      </c>
      <c r="C7283" s="1">
        <v>263</v>
      </c>
      <c r="D7283" s="1">
        <v>14</v>
      </c>
      <c r="E7283" s="1">
        <v>11</v>
      </c>
      <c r="F7283" s="1">
        <v>0</v>
      </c>
      <c r="G7283">
        <f>VLOOKUP(C7283,reference!$A$1:$E$310,5,FALSE)</f>
        <v>5317040</v>
      </c>
      <c r="H7283" t="str">
        <f>VLOOKUP(C7283,reference!$A$1:$E$310,4,FALSE)</f>
        <v>WEWEWA SELATAN</v>
      </c>
      <c r="I7283" t="str">
        <f>VLOOKUP($D7283,reference!$G$1:$H$25,2,FALSE)</f>
        <v>Sawah</v>
      </c>
      <c r="J7283" t="str">
        <f>VLOOKUP($E7283,reference!$G$1:$H$25,2,FALSE)</f>
        <v>Savanna / Padang rumput</v>
      </c>
      <c r="K7283" t="str">
        <f t="shared" si="113"/>
        <v>Non Irigasi</v>
      </c>
      <c r="L7283" t="s">
        <v>327</v>
      </c>
    </row>
    <row r="7284" spans="1:12" x14ac:dyDescent="0.25">
      <c r="A7284" s="1">
        <v>7283</v>
      </c>
      <c r="B7284" s="3">
        <v>193</v>
      </c>
      <c r="C7284" s="1">
        <v>265</v>
      </c>
      <c r="D7284" s="1">
        <v>13</v>
      </c>
      <c r="E7284" s="1">
        <v>12</v>
      </c>
      <c r="F7284" s="1">
        <v>0</v>
      </c>
      <c r="G7284">
        <f>VLOOKUP(C7284,reference!$A$1:$E$310,5,FALSE)</f>
        <v>5317060</v>
      </c>
      <c r="H7284" t="str">
        <f>VLOOKUP(C7284,reference!$A$1:$E$310,4,FALSE)</f>
        <v>WEWEWA TIMUR</v>
      </c>
      <c r="I7284" t="str">
        <f>VLOOKUP($D7284,reference!$G$1:$H$25,2,FALSE)</f>
        <v>Pertanian lahan kering  campur semak / kebun campur</v>
      </c>
      <c r="J7284" t="str">
        <f>VLOOKUP($E7284,reference!$G$1:$H$25,2,FALSE)</f>
        <v>Pertanian lahan kering</v>
      </c>
      <c r="K7284" t="str">
        <f t="shared" si="113"/>
        <v>Non Irigasi</v>
      </c>
      <c r="L7284" t="s">
        <v>327</v>
      </c>
    </row>
    <row r="7285" spans="1:12" x14ac:dyDescent="0.25">
      <c r="A7285" s="1">
        <v>7284</v>
      </c>
      <c r="B7285" s="3">
        <v>13</v>
      </c>
      <c r="C7285" s="1">
        <v>7</v>
      </c>
      <c r="D7285" s="1">
        <v>9</v>
      </c>
      <c r="E7285" s="1">
        <v>16</v>
      </c>
      <c r="F7285" s="1">
        <v>0</v>
      </c>
      <c r="G7285">
        <f>VLOOKUP(C7285,reference!$A$1:$E$310,5,FALSE)</f>
        <v>5302010</v>
      </c>
      <c r="H7285" t="str">
        <f>VLOOKUP(C7285,reference!$A$1:$E$310,4,FALSE)</f>
        <v>LEWA</v>
      </c>
      <c r="I7285" t="str">
        <f>VLOOKUP($D7285,reference!$G$1:$H$25,2,FALSE)</f>
        <v>Semak belukar</v>
      </c>
      <c r="J7285" t="str">
        <f>VLOOKUP($E7285,reference!$G$1:$H$25,2,FALSE)</f>
        <v>Pemukiman</v>
      </c>
      <c r="K7285" t="str">
        <f t="shared" si="113"/>
        <v>Non Irigasi</v>
      </c>
      <c r="L7285" t="s">
        <v>327</v>
      </c>
    </row>
    <row r="7286" spans="1:12" x14ac:dyDescent="0.25">
      <c r="A7286" s="1">
        <v>7285</v>
      </c>
      <c r="B7286" s="3">
        <v>63</v>
      </c>
      <c r="C7286" s="1">
        <v>295</v>
      </c>
      <c r="D7286" s="1">
        <v>2</v>
      </c>
      <c r="E7286" s="1">
        <v>12</v>
      </c>
      <c r="F7286" s="1">
        <v>0</v>
      </c>
      <c r="G7286">
        <f>VLOOKUP(C7286,reference!$A$1:$E$310,5,FALSE)</f>
        <v>5321040</v>
      </c>
      <c r="H7286" t="str">
        <f>VLOOKUP(C7286,reference!$A$1:$E$310,4,FALSE)</f>
        <v>RINHAT</v>
      </c>
      <c r="I7286" t="str">
        <f>VLOOKUP($D7286,reference!$G$1:$H$25,2,FALSE)</f>
        <v>Hutan lahan kering sekunder / bekas tebangan</v>
      </c>
      <c r="J7286" t="str">
        <f>VLOOKUP($E7286,reference!$G$1:$H$25,2,FALSE)</f>
        <v>Pertanian lahan kering</v>
      </c>
      <c r="K7286" t="str">
        <f t="shared" si="113"/>
        <v>Non Irigasi</v>
      </c>
      <c r="L7286" t="s">
        <v>328</v>
      </c>
    </row>
    <row r="7287" spans="1:12" x14ac:dyDescent="0.25">
      <c r="A7287" s="1">
        <v>7286</v>
      </c>
      <c r="B7287" s="3">
        <v>125</v>
      </c>
      <c r="C7287" s="1">
        <v>84</v>
      </c>
      <c r="D7287" s="1">
        <v>2</v>
      </c>
      <c r="E7287" s="1">
        <v>16</v>
      </c>
      <c r="F7287" s="1">
        <v>0</v>
      </c>
      <c r="G7287">
        <f>VLOOKUP(C7287,reference!$A$1:$E$310,5,FALSE)</f>
        <v>5304112</v>
      </c>
      <c r="H7287" t="str">
        <f>VLOOKUP(C7287,reference!$A$1:$E$310,4,FALSE)</f>
        <v>KOKBAUN</v>
      </c>
      <c r="I7287" t="str">
        <f>VLOOKUP($D7287,reference!$G$1:$H$25,2,FALSE)</f>
        <v>Hutan lahan kering sekunder / bekas tebangan</v>
      </c>
      <c r="J7287" t="str">
        <f>VLOOKUP($E7287,reference!$G$1:$H$25,2,FALSE)</f>
        <v>Pemukiman</v>
      </c>
      <c r="K7287" t="str">
        <f t="shared" si="113"/>
        <v>Non Irigasi</v>
      </c>
      <c r="L7287" t="s">
        <v>328</v>
      </c>
    </row>
    <row r="7288" spans="1:12" x14ac:dyDescent="0.25">
      <c r="A7288" s="1">
        <v>7287</v>
      </c>
      <c r="B7288" s="3">
        <v>2835</v>
      </c>
      <c r="C7288" s="1">
        <v>84</v>
      </c>
      <c r="D7288" s="1">
        <v>2</v>
      </c>
      <c r="E7288" s="1">
        <v>13</v>
      </c>
      <c r="F7288" s="1">
        <v>0</v>
      </c>
      <c r="G7288">
        <f>VLOOKUP(C7288,reference!$A$1:$E$310,5,FALSE)</f>
        <v>5304112</v>
      </c>
      <c r="H7288" t="str">
        <f>VLOOKUP(C7288,reference!$A$1:$E$310,4,FALSE)</f>
        <v>KOKBAUN</v>
      </c>
      <c r="I7288" t="str">
        <f>VLOOKUP($D7288,reference!$G$1:$H$25,2,FALSE)</f>
        <v>Hutan lahan kering sekunder / bekas tebangan</v>
      </c>
      <c r="J7288" t="str">
        <f>VLOOKUP($E7288,reference!$G$1:$H$25,2,FALSE)</f>
        <v>Pertanian lahan kering  campur semak / kebun campur</v>
      </c>
      <c r="K7288" t="str">
        <f t="shared" si="113"/>
        <v>Non Irigasi</v>
      </c>
      <c r="L7288" t="s">
        <v>328</v>
      </c>
    </row>
    <row r="7289" spans="1:12" x14ac:dyDescent="0.25">
      <c r="A7289" s="1">
        <v>7288</v>
      </c>
      <c r="B7289" s="3">
        <v>31</v>
      </c>
      <c r="C7289" s="1">
        <v>259</v>
      </c>
      <c r="D7289" s="1">
        <v>2</v>
      </c>
      <c r="E7289" s="1">
        <v>14</v>
      </c>
      <c r="F7289" s="1">
        <v>0</v>
      </c>
      <c r="G7289">
        <f>VLOOKUP(C7289,reference!$A$1:$E$310,5,FALSE)</f>
        <v>5317010</v>
      </c>
      <c r="H7289" t="str">
        <f>VLOOKUP(C7289,reference!$A$1:$E$310,4,FALSE)</f>
        <v>KODI BANGEDO</v>
      </c>
      <c r="I7289" t="str">
        <f>VLOOKUP($D7289,reference!$G$1:$H$25,2,FALSE)</f>
        <v>Hutan lahan kering sekunder / bekas tebangan</v>
      </c>
      <c r="J7289" t="str">
        <f>VLOOKUP($E7289,reference!$G$1:$H$25,2,FALSE)</f>
        <v>Sawah</v>
      </c>
      <c r="K7289" t="str">
        <f t="shared" si="113"/>
        <v>Non Irigasi</v>
      </c>
      <c r="L7289" t="s">
        <v>328</v>
      </c>
    </row>
    <row r="7290" spans="1:12" x14ac:dyDescent="0.25">
      <c r="A7290" s="1">
        <v>7289</v>
      </c>
      <c r="B7290" s="3">
        <v>803</v>
      </c>
      <c r="C7290" s="1">
        <v>90</v>
      </c>
      <c r="D7290" s="1">
        <v>2</v>
      </c>
      <c r="E7290" s="1">
        <v>2</v>
      </c>
      <c r="F7290" s="1">
        <v>0</v>
      </c>
      <c r="G7290">
        <f>VLOOKUP(C7290,reference!$A$1:$E$310,5,FALSE)</f>
        <v>5305021</v>
      </c>
      <c r="H7290" t="str">
        <f>VLOOKUP(C7290,reference!$A$1:$E$310,4,FALSE)</f>
        <v>NOEMUTI</v>
      </c>
      <c r="I7290" t="str">
        <f>VLOOKUP($D7290,reference!$G$1:$H$25,2,FALSE)</f>
        <v>Hutan lahan kering sekunder / bekas tebangan</v>
      </c>
      <c r="J7290" t="str">
        <f>VLOOKUP($E7290,reference!$G$1:$H$25,2,FALSE)</f>
        <v>Hutan lahan kering sekunder / bekas tebangan</v>
      </c>
      <c r="K7290" t="str">
        <f t="shared" si="113"/>
        <v>Non Irigasi</v>
      </c>
      <c r="L7290" t="s">
        <v>327</v>
      </c>
    </row>
    <row r="7291" spans="1:12" x14ac:dyDescent="0.25">
      <c r="A7291" s="1">
        <v>7290</v>
      </c>
      <c r="B7291" s="3">
        <v>314</v>
      </c>
      <c r="C7291" s="1">
        <v>56</v>
      </c>
      <c r="D7291" s="1">
        <v>11</v>
      </c>
      <c r="E7291" s="1">
        <v>2</v>
      </c>
      <c r="F7291" s="1">
        <v>0</v>
      </c>
      <c r="G7291">
        <f>VLOOKUP(C7291,reference!$A$1:$E$310,5,FALSE)</f>
        <v>5304013</v>
      </c>
      <c r="H7291" t="str">
        <f>VLOOKUP(C7291,reference!$A$1:$E$310,4,FALSE)</f>
        <v>NUNBENA</v>
      </c>
      <c r="I7291" t="str">
        <f>VLOOKUP($D7291,reference!$G$1:$H$25,2,FALSE)</f>
        <v>Savanna / Padang rumput</v>
      </c>
      <c r="J7291" t="str">
        <f>VLOOKUP($E7291,reference!$G$1:$H$25,2,FALSE)</f>
        <v>Hutan lahan kering sekunder / bekas tebangan</v>
      </c>
      <c r="K7291" t="str">
        <f t="shared" si="113"/>
        <v>Non Irigasi</v>
      </c>
      <c r="L7291" t="s">
        <v>327</v>
      </c>
    </row>
    <row r="7292" spans="1:12" x14ac:dyDescent="0.25">
      <c r="A7292" s="1">
        <v>7291</v>
      </c>
      <c r="B7292" s="3">
        <v>77</v>
      </c>
      <c r="C7292" s="1">
        <v>55</v>
      </c>
      <c r="D7292" s="1">
        <v>9</v>
      </c>
      <c r="E7292" s="1">
        <v>14</v>
      </c>
      <c r="F7292" s="1">
        <v>0</v>
      </c>
      <c r="G7292">
        <f>VLOOKUP(C7292,reference!$A$1:$E$310,5,FALSE)</f>
        <v>5304012</v>
      </c>
      <c r="H7292" t="str">
        <f>VLOOKUP(C7292,reference!$A$1:$E$310,4,FALSE)</f>
        <v>TOBU</v>
      </c>
      <c r="I7292" t="str">
        <f>VLOOKUP($D7292,reference!$G$1:$H$25,2,FALSE)</f>
        <v>Semak belukar</v>
      </c>
      <c r="J7292" t="str">
        <f>VLOOKUP($E7292,reference!$G$1:$H$25,2,FALSE)</f>
        <v>Sawah</v>
      </c>
      <c r="K7292" t="str">
        <f t="shared" si="113"/>
        <v>Non Irigasi</v>
      </c>
      <c r="L7292" t="s">
        <v>327</v>
      </c>
    </row>
    <row r="7293" spans="1:12" x14ac:dyDescent="0.25">
      <c r="A7293" s="1">
        <v>7292</v>
      </c>
      <c r="B7293" s="3">
        <v>61</v>
      </c>
      <c r="C7293" s="1">
        <v>55</v>
      </c>
      <c r="D7293" s="1">
        <v>9</v>
      </c>
      <c r="E7293" s="1">
        <v>9</v>
      </c>
      <c r="F7293" s="1">
        <v>0</v>
      </c>
      <c r="G7293">
        <f>VLOOKUP(C7293,reference!$A$1:$E$310,5,FALSE)</f>
        <v>5304012</v>
      </c>
      <c r="H7293" t="str">
        <f>VLOOKUP(C7293,reference!$A$1:$E$310,4,FALSE)</f>
        <v>TOBU</v>
      </c>
      <c r="I7293" t="str">
        <f>VLOOKUP($D7293,reference!$G$1:$H$25,2,FALSE)</f>
        <v>Semak belukar</v>
      </c>
      <c r="J7293" t="str">
        <f>VLOOKUP($E7293,reference!$G$1:$H$25,2,FALSE)</f>
        <v>Semak belukar</v>
      </c>
      <c r="K7293" t="str">
        <f t="shared" si="113"/>
        <v>Non Irigasi</v>
      </c>
      <c r="L7293" t="s">
        <v>327</v>
      </c>
    </row>
    <row r="7294" spans="1:12" x14ac:dyDescent="0.25">
      <c r="A7294" s="1">
        <v>7293</v>
      </c>
      <c r="B7294" s="3">
        <v>35</v>
      </c>
      <c r="C7294" s="1">
        <v>58</v>
      </c>
      <c r="D7294" s="1">
        <v>9</v>
      </c>
      <c r="E7294" s="1">
        <v>9</v>
      </c>
      <c r="F7294" s="1">
        <v>0</v>
      </c>
      <c r="G7294">
        <f>VLOOKUP(C7294,reference!$A$1:$E$310,5,FALSE)</f>
        <v>5304021</v>
      </c>
      <c r="H7294" t="str">
        <f>VLOOKUP(C7294,reference!$A$1:$E$310,4,FALSE)</f>
        <v>POLEN</v>
      </c>
      <c r="I7294" t="str">
        <f>VLOOKUP($D7294,reference!$G$1:$H$25,2,FALSE)</f>
        <v>Semak belukar</v>
      </c>
      <c r="J7294" t="str">
        <f>VLOOKUP($E7294,reference!$G$1:$H$25,2,FALSE)</f>
        <v>Semak belukar</v>
      </c>
      <c r="K7294" t="str">
        <f t="shared" si="113"/>
        <v>Non Irigasi</v>
      </c>
      <c r="L7294" t="s">
        <v>327</v>
      </c>
    </row>
    <row r="7295" spans="1:12" x14ac:dyDescent="0.25">
      <c r="A7295" s="1">
        <v>7294</v>
      </c>
      <c r="B7295" s="3">
        <v>1</v>
      </c>
      <c r="C7295" s="1">
        <v>74</v>
      </c>
      <c r="D7295" s="1">
        <v>14</v>
      </c>
      <c r="E7295" s="1">
        <v>20</v>
      </c>
      <c r="F7295" s="1">
        <v>0</v>
      </c>
      <c r="G7295">
        <f>VLOOKUP(C7295,reference!$A$1:$E$310,5,FALSE)</f>
        <v>5304082</v>
      </c>
      <c r="H7295" t="str">
        <f>VLOOKUP(C7295,reference!$A$1:$E$310,4,FALSE)</f>
        <v>FATUKOPA</v>
      </c>
      <c r="I7295" t="str">
        <f>VLOOKUP($D7295,reference!$G$1:$H$25,2,FALSE)</f>
        <v>Sawah</v>
      </c>
      <c r="J7295" t="str">
        <f>VLOOKUP($E7295,reference!$G$1:$H$25,2,FALSE)</f>
        <v>Tubuh air</v>
      </c>
      <c r="K7295" t="str">
        <f t="shared" si="113"/>
        <v>Non Irigasi</v>
      </c>
      <c r="L7295" t="s">
        <v>327</v>
      </c>
    </row>
    <row r="7296" spans="1:12" x14ac:dyDescent="0.25">
      <c r="A7296" s="1">
        <v>7295</v>
      </c>
      <c r="B7296" s="3">
        <v>364</v>
      </c>
      <c r="C7296" s="1">
        <v>84</v>
      </c>
      <c r="D7296" s="1">
        <v>2</v>
      </c>
      <c r="E7296" s="1">
        <v>2</v>
      </c>
      <c r="F7296" s="1">
        <v>0</v>
      </c>
      <c r="G7296">
        <f>VLOOKUP(C7296,reference!$A$1:$E$310,5,FALSE)</f>
        <v>5304112</v>
      </c>
      <c r="H7296" t="str">
        <f>VLOOKUP(C7296,reference!$A$1:$E$310,4,FALSE)</f>
        <v>KOKBAUN</v>
      </c>
      <c r="I7296" t="str">
        <f>VLOOKUP($D7296,reference!$G$1:$H$25,2,FALSE)</f>
        <v>Hutan lahan kering sekunder / bekas tebangan</v>
      </c>
      <c r="J7296" t="str">
        <f>VLOOKUP($E7296,reference!$G$1:$H$25,2,FALSE)</f>
        <v>Hutan lahan kering sekunder / bekas tebangan</v>
      </c>
      <c r="K7296" t="str">
        <f t="shared" si="113"/>
        <v>Non Irigasi</v>
      </c>
      <c r="L7296" t="s">
        <v>327</v>
      </c>
    </row>
    <row r="7297" spans="1:12" x14ac:dyDescent="0.25">
      <c r="A7297" s="1">
        <v>7296</v>
      </c>
      <c r="B7297" s="3">
        <v>46</v>
      </c>
      <c r="C7297" s="1">
        <v>294</v>
      </c>
      <c r="D7297" s="1">
        <v>2</v>
      </c>
      <c r="E7297" s="1">
        <v>20</v>
      </c>
      <c r="F7297" s="1">
        <v>0</v>
      </c>
      <c r="G7297">
        <f>VLOOKUP(C7297,reference!$A$1:$E$310,5,FALSE)</f>
        <v>5321030</v>
      </c>
      <c r="H7297" t="str">
        <f>VLOOKUP(C7297,reference!$A$1:$E$310,4,FALSE)</f>
        <v>WELIMAN</v>
      </c>
      <c r="I7297" t="str">
        <f>VLOOKUP($D7297,reference!$G$1:$H$25,2,FALSE)</f>
        <v>Hutan lahan kering sekunder / bekas tebangan</v>
      </c>
      <c r="J7297" t="str">
        <f>VLOOKUP($E7297,reference!$G$1:$H$25,2,FALSE)</f>
        <v>Tubuh air</v>
      </c>
      <c r="K7297" t="str">
        <f t="shared" si="113"/>
        <v>Non Irigasi</v>
      </c>
      <c r="L7297" t="s">
        <v>328</v>
      </c>
    </row>
    <row r="7298" spans="1:12" x14ac:dyDescent="0.25">
      <c r="A7298" s="1">
        <v>7297</v>
      </c>
      <c r="B7298" s="3">
        <v>3</v>
      </c>
      <c r="C7298" s="1">
        <v>254</v>
      </c>
      <c r="D7298" s="1">
        <v>14</v>
      </c>
      <c r="E7298" s="1">
        <v>2</v>
      </c>
      <c r="F7298" s="1">
        <v>0</v>
      </c>
      <c r="G7298">
        <f>VLOOKUP(C7298,reference!$A$1:$E$310,5,FALSE)</f>
        <v>5316010</v>
      </c>
      <c r="H7298" t="str">
        <f>VLOOKUP(C7298,reference!$A$1:$E$310,4,FALSE)</f>
        <v>KATIKUTANA</v>
      </c>
      <c r="I7298" t="str">
        <f>VLOOKUP($D7298,reference!$G$1:$H$25,2,FALSE)</f>
        <v>Sawah</v>
      </c>
      <c r="J7298" t="str">
        <f>VLOOKUP($E7298,reference!$G$1:$H$25,2,FALSE)</f>
        <v>Hutan lahan kering sekunder / bekas tebangan</v>
      </c>
      <c r="K7298" t="str">
        <f t="shared" si="113"/>
        <v>Non Irigasi</v>
      </c>
      <c r="L7298" t="s">
        <v>327</v>
      </c>
    </row>
    <row r="7299" spans="1:12" x14ac:dyDescent="0.25">
      <c r="A7299" s="1">
        <v>7298</v>
      </c>
      <c r="B7299" s="3">
        <v>2</v>
      </c>
      <c r="C7299" s="1">
        <v>74</v>
      </c>
      <c r="D7299" s="1">
        <v>14</v>
      </c>
      <c r="E7299" s="1">
        <v>14</v>
      </c>
      <c r="F7299" s="1">
        <v>0</v>
      </c>
      <c r="G7299">
        <f>VLOOKUP(C7299,reference!$A$1:$E$310,5,FALSE)</f>
        <v>5304082</v>
      </c>
      <c r="H7299" t="str">
        <f>VLOOKUP(C7299,reference!$A$1:$E$310,4,FALSE)</f>
        <v>FATUKOPA</v>
      </c>
      <c r="I7299" t="str">
        <f>VLOOKUP($D7299,reference!$G$1:$H$25,2,FALSE)</f>
        <v>Sawah</v>
      </c>
      <c r="J7299" t="str">
        <f>VLOOKUP($E7299,reference!$G$1:$H$25,2,FALSE)</f>
        <v>Sawah</v>
      </c>
      <c r="K7299" t="str">
        <f t="shared" ref="K7299:K7362" si="114">IF(F7299=0,"Non Irigasi","Buffer Irigasi")</f>
        <v>Non Irigasi</v>
      </c>
      <c r="L7299" t="s">
        <v>327</v>
      </c>
    </row>
    <row r="7300" spans="1:12" x14ac:dyDescent="0.25">
      <c r="A7300" s="1">
        <v>7299</v>
      </c>
      <c r="B7300" s="3">
        <v>3</v>
      </c>
      <c r="C7300" s="1">
        <v>74</v>
      </c>
      <c r="D7300" s="1">
        <v>18</v>
      </c>
      <c r="E7300" s="1">
        <v>9</v>
      </c>
      <c r="F7300" s="1">
        <v>0</v>
      </c>
      <c r="G7300">
        <f>VLOOKUP(C7300,reference!$A$1:$E$310,5,FALSE)</f>
        <v>5304082</v>
      </c>
      <c r="H7300" t="str">
        <f>VLOOKUP(C7300,reference!$A$1:$E$310,4,FALSE)</f>
        <v>FATUKOPA</v>
      </c>
      <c r="I7300" t="str">
        <f>VLOOKUP($D7300,reference!$G$1:$H$25,2,FALSE)</f>
        <v>Lahan terbuka</v>
      </c>
      <c r="J7300" t="str">
        <f>VLOOKUP($E7300,reference!$G$1:$H$25,2,FALSE)</f>
        <v>Semak belukar</v>
      </c>
      <c r="K7300" t="str">
        <f t="shared" si="114"/>
        <v>Non Irigasi</v>
      </c>
      <c r="L7300" t="s">
        <v>327</v>
      </c>
    </row>
    <row r="7301" spans="1:12" x14ac:dyDescent="0.25">
      <c r="A7301" s="1">
        <v>7300</v>
      </c>
      <c r="B7301" s="3">
        <v>2066</v>
      </c>
      <c r="C7301" s="1">
        <v>74</v>
      </c>
      <c r="D7301" s="1">
        <v>2</v>
      </c>
      <c r="E7301" s="1">
        <v>9</v>
      </c>
      <c r="F7301" s="1">
        <v>0</v>
      </c>
      <c r="G7301">
        <f>VLOOKUP(C7301,reference!$A$1:$E$310,5,FALSE)</f>
        <v>5304082</v>
      </c>
      <c r="H7301" t="str">
        <f>VLOOKUP(C7301,reference!$A$1:$E$310,4,FALSE)</f>
        <v>FATUKOPA</v>
      </c>
      <c r="I7301" t="str">
        <f>VLOOKUP($D7301,reference!$G$1:$H$25,2,FALSE)</f>
        <v>Hutan lahan kering sekunder / bekas tebangan</v>
      </c>
      <c r="J7301" t="str">
        <f>VLOOKUP($E7301,reference!$G$1:$H$25,2,FALSE)</f>
        <v>Semak belukar</v>
      </c>
      <c r="K7301" t="str">
        <f t="shared" si="114"/>
        <v>Non Irigasi</v>
      </c>
      <c r="L7301" t="s">
        <v>328</v>
      </c>
    </row>
    <row r="7302" spans="1:12" x14ac:dyDescent="0.25">
      <c r="A7302" s="1">
        <v>7301</v>
      </c>
      <c r="B7302" s="3">
        <v>6</v>
      </c>
      <c r="C7302" s="1">
        <v>294</v>
      </c>
      <c r="D7302" s="1">
        <v>20</v>
      </c>
      <c r="E7302" s="1">
        <v>16</v>
      </c>
      <c r="F7302" s="1">
        <v>0</v>
      </c>
      <c r="G7302">
        <f>VLOOKUP(C7302,reference!$A$1:$E$310,5,FALSE)</f>
        <v>5321030</v>
      </c>
      <c r="H7302" t="str">
        <f>VLOOKUP(C7302,reference!$A$1:$E$310,4,FALSE)</f>
        <v>WELIMAN</v>
      </c>
      <c r="I7302" t="str">
        <f>VLOOKUP($D7302,reference!$G$1:$H$25,2,FALSE)</f>
        <v>Tubuh air</v>
      </c>
      <c r="J7302" t="str">
        <f>VLOOKUP($E7302,reference!$G$1:$H$25,2,FALSE)</f>
        <v>Pemukiman</v>
      </c>
      <c r="K7302" t="str">
        <f t="shared" si="114"/>
        <v>Non Irigasi</v>
      </c>
      <c r="L7302" t="s">
        <v>327</v>
      </c>
    </row>
    <row r="7303" spans="1:12" x14ac:dyDescent="0.25">
      <c r="A7303" s="1">
        <v>7302</v>
      </c>
      <c r="B7303" s="3">
        <v>593</v>
      </c>
      <c r="C7303" s="1">
        <v>294</v>
      </c>
      <c r="D7303" s="1">
        <v>16</v>
      </c>
      <c r="E7303" s="1">
        <v>16</v>
      </c>
      <c r="F7303" s="1">
        <v>0</v>
      </c>
      <c r="G7303">
        <f>VLOOKUP(C7303,reference!$A$1:$E$310,5,FALSE)</f>
        <v>5321030</v>
      </c>
      <c r="H7303" t="str">
        <f>VLOOKUP(C7303,reference!$A$1:$E$310,4,FALSE)</f>
        <v>WELIMAN</v>
      </c>
      <c r="I7303" t="str">
        <f>VLOOKUP($D7303,reference!$G$1:$H$25,2,FALSE)</f>
        <v>Pemukiman</v>
      </c>
      <c r="J7303" t="str">
        <f>VLOOKUP($E7303,reference!$G$1:$H$25,2,FALSE)</f>
        <v>Pemukiman</v>
      </c>
      <c r="K7303" t="str">
        <f t="shared" si="114"/>
        <v>Non Irigasi</v>
      </c>
      <c r="L7303" t="s">
        <v>327</v>
      </c>
    </row>
    <row r="7304" spans="1:12" x14ac:dyDescent="0.25">
      <c r="A7304" s="1">
        <v>7303</v>
      </c>
      <c r="B7304" s="3">
        <v>47</v>
      </c>
      <c r="C7304" s="1">
        <v>266</v>
      </c>
      <c r="D7304" s="1">
        <v>1</v>
      </c>
      <c r="E7304" s="1">
        <v>2</v>
      </c>
      <c r="F7304" s="1">
        <v>0</v>
      </c>
      <c r="G7304">
        <f>VLOOKUP(C7304,reference!$A$1:$E$310,5,FALSE)</f>
        <v>5317061</v>
      </c>
      <c r="H7304" t="str">
        <f>VLOOKUP(C7304,reference!$A$1:$E$310,4,FALSE)</f>
        <v>WEWEWA TENGAH</v>
      </c>
      <c r="I7304" t="str">
        <f>VLOOKUP($D7304,reference!$G$1:$H$25,2,FALSE)</f>
        <v>Hutan lahan kering primer</v>
      </c>
      <c r="J7304" t="str">
        <f>VLOOKUP($E7304,reference!$G$1:$H$25,2,FALSE)</f>
        <v>Hutan lahan kering sekunder / bekas tebangan</v>
      </c>
      <c r="K7304" t="str">
        <f t="shared" si="114"/>
        <v>Non Irigasi</v>
      </c>
      <c r="L7304" t="s">
        <v>329</v>
      </c>
    </row>
    <row r="7305" spans="1:12" x14ac:dyDescent="0.25">
      <c r="A7305" s="1">
        <v>7304</v>
      </c>
      <c r="B7305" s="3">
        <v>78</v>
      </c>
      <c r="C7305" s="1">
        <v>254</v>
      </c>
      <c r="D7305" s="1">
        <v>14</v>
      </c>
      <c r="E7305" s="1">
        <v>11</v>
      </c>
      <c r="F7305" s="1">
        <v>0</v>
      </c>
      <c r="G7305">
        <f>VLOOKUP(C7305,reference!$A$1:$E$310,5,FALSE)</f>
        <v>5316010</v>
      </c>
      <c r="H7305" t="str">
        <f>VLOOKUP(C7305,reference!$A$1:$E$310,4,FALSE)</f>
        <v>KATIKUTANA</v>
      </c>
      <c r="I7305" t="str">
        <f>VLOOKUP($D7305,reference!$G$1:$H$25,2,FALSE)</f>
        <v>Sawah</v>
      </c>
      <c r="J7305" t="str">
        <f>VLOOKUP($E7305,reference!$G$1:$H$25,2,FALSE)</f>
        <v>Savanna / Padang rumput</v>
      </c>
      <c r="K7305" t="str">
        <f t="shared" si="114"/>
        <v>Non Irigasi</v>
      </c>
      <c r="L7305" t="s">
        <v>327</v>
      </c>
    </row>
    <row r="7306" spans="1:12" x14ac:dyDescent="0.25">
      <c r="A7306" s="1">
        <v>7305</v>
      </c>
      <c r="B7306" s="3">
        <v>1022</v>
      </c>
      <c r="C7306" s="1">
        <v>256</v>
      </c>
      <c r="D7306" s="1">
        <v>14</v>
      </c>
      <c r="E7306" s="1">
        <v>14</v>
      </c>
      <c r="F7306" s="1">
        <v>0</v>
      </c>
      <c r="G7306">
        <f>VLOOKUP(C7306,reference!$A$1:$E$310,5,FALSE)</f>
        <v>5316020</v>
      </c>
      <c r="H7306" t="str">
        <f>VLOOKUP(C7306,reference!$A$1:$E$310,4,FALSE)</f>
        <v>UMBU RATU NGGAY BARAT</v>
      </c>
      <c r="I7306" t="str">
        <f>VLOOKUP($D7306,reference!$G$1:$H$25,2,FALSE)</f>
        <v>Sawah</v>
      </c>
      <c r="J7306" t="str">
        <f>VLOOKUP($E7306,reference!$G$1:$H$25,2,FALSE)</f>
        <v>Sawah</v>
      </c>
      <c r="K7306" t="str">
        <f t="shared" si="114"/>
        <v>Non Irigasi</v>
      </c>
      <c r="L7306" t="s">
        <v>327</v>
      </c>
    </row>
    <row r="7307" spans="1:12" x14ac:dyDescent="0.25">
      <c r="A7307" s="1">
        <v>7306</v>
      </c>
      <c r="B7307" s="3">
        <v>163</v>
      </c>
      <c r="C7307" s="1">
        <v>28</v>
      </c>
      <c r="D7307" s="1">
        <v>11</v>
      </c>
      <c r="E7307" s="1">
        <v>9</v>
      </c>
      <c r="F7307" s="1">
        <v>0</v>
      </c>
      <c r="G7307">
        <f>VLOOKUP(C7307,reference!$A$1:$E$310,5,FALSE)</f>
        <v>5302081</v>
      </c>
      <c r="H7307" t="str">
        <f>VLOOKUP(C7307,reference!$A$1:$E$310,4,FALSE)</f>
        <v>KANATANG</v>
      </c>
      <c r="I7307" t="str">
        <f>VLOOKUP($D7307,reference!$G$1:$H$25,2,FALSE)</f>
        <v>Savanna / Padang rumput</v>
      </c>
      <c r="J7307" t="str">
        <f>VLOOKUP($E7307,reference!$G$1:$H$25,2,FALSE)</f>
        <v>Semak belukar</v>
      </c>
      <c r="K7307" t="str">
        <f t="shared" si="114"/>
        <v>Non Irigasi</v>
      </c>
      <c r="L7307" t="s">
        <v>327</v>
      </c>
    </row>
    <row r="7308" spans="1:12" x14ac:dyDescent="0.25">
      <c r="A7308" s="1">
        <v>7307</v>
      </c>
      <c r="B7308" s="3">
        <v>222</v>
      </c>
      <c r="C7308" s="1">
        <v>56</v>
      </c>
      <c r="D7308" s="1">
        <v>11</v>
      </c>
      <c r="E7308" s="1">
        <v>11</v>
      </c>
      <c r="F7308" s="1">
        <v>0</v>
      </c>
      <c r="G7308">
        <f>VLOOKUP(C7308,reference!$A$1:$E$310,5,FALSE)</f>
        <v>5304013</v>
      </c>
      <c r="H7308" t="str">
        <f>VLOOKUP(C7308,reference!$A$1:$E$310,4,FALSE)</f>
        <v>NUNBENA</v>
      </c>
      <c r="I7308" t="str">
        <f>VLOOKUP($D7308,reference!$G$1:$H$25,2,FALSE)</f>
        <v>Savanna / Padang rumput</v>
      </c>
      <c r="J7308" t="str">
        <f>VLOOKUP($E7308,reference!$G$1:$H$25,2,FALSE)</f>
        <v>Savanna / Padang rumput</v>
      </c>
      <c r="K7308" t="str">
        <f t="shared" si="114"/>
        <v>Non Irigasi</v>
      </c>
      <c r="L7308" t="s">
        <v>327</v>
      </c>
    </row>
    <row r="7309" spans="1:12" x14ac:dyDescent="0.25">
      <c r="A7309" s="1">
        <v>7308</v>
      </c>
      <c r="B7309" s="3">
        <v>83</v>
      </c>
      <c r="C7309" s="1">
        <v>96</v>
      </c>
      <c r="D7309" s="1">
        <v>2</v>
      </c>
      <c r="E7309" s="1">
        <v>12</v>
      </c>
      <c r="F7309" s="1">
        <v>0</v>
      </c>
      <c r="G7309">
        <f>VLOOKUP(C7309,reference!$A$1:$E$310,5,FALSE)</f>
        <v>5305027</v>
      </c>
      <c r="H7309" t="str">
        <f>VLOOKUP(C7309,reference!$A$1:$E$310,4,FALSE)</f>
        <v>NOEMUTI TIMUR</v>
      </c>
      <c r="I7309" t="str">
        <f>VLOOKUP($D7309,reference!$G$1:$H$25,2,FALSE)</f>
        <v>Hutan lahan kering sekunder / bekas tebangan</v>
      </c>
      <c r="J7309" t="str">
        <f>VLOOKUP($E7309,reference!$G$1:$H$25,2,FALSE)</f>
        <v>Pertanian lahan kering</v>
      </c>
      <c r="K7309" t="str">
        <f t="shared" si="114"/>
        <v>Non Irigasi</v>
      </c>
      <c r="L7309" t="s">
        <v>328</v>
      </c>
    </row>
    <row r="7310" spans="1:12" x14ac:dyDescent="0.25">
      <c r="A7310" s="1">
        <v>7309</v>
      </c>
      <c r="B7310" s="3">
        <v>1075</v>
      </c>
      <c r="C7310" s="1">
        <v>294</v>
      </c>
      <c r="D7310" s="1">
        <v>16</v>
      </c>
      <c r="E7310" s="1">
        <v>14</v>
      </c>
      <c r="F7310" s="1">
        <v>0</v>
      </c>
      <c r="G7310">
        <f>VLOOKUP(C7310,reference!$A$1:$E$310,5,FALSE)</f>
        <v>5321030</v>
      </c>
      <c r="H7310" t="str">
        <f>VLOOKUP(C7310,reference!$A$1:$E$310,4,FALSE)</f>
        <v>WELIMAN</v>
      </c>
      <c r="I7310" t="str">
        <f>VLOOKUP($D7310,reference!$G$1:$H$25,2,FALSE)</f>
        <v>Pemukiman</v>
      </c>
      <c r="J7310" t="str">
        <f>VLOOKUP($E7310,reference!$G$1:$H$25,2,FALSE)</f>
        <v>Sawah</v>
      </c>
      <c r="K7310" t="str">
        <f t="shared" si="114"/>
        <v>Non Irigasi</v>
      </c>
      <c r="L7310" t="s">
        <v>327</v>
      </c>
    </row>
    <row r="7311" spans="1:12" x14ac:dyDescent="0.25">
      <c r="A7311" s="1">
        <v>7310</v>
      </c>
      <c r="B7311" s="3">
        <v>10</v>
      </c>
      <c r="C7311" s="1">
        <v>266</v>
      </c>
      <c r="D7311" s="1">
        <v>2</v>
      </c>
      <c r="E7311" s="1">
        <v>2</v>
      </c>
      <c r="F7311" s="1">
        <v>0</v>
      </c>
      <c r="G7311">
        <f>VLOOKUP(C7311,reference!$A$1:$E$310,5,FALSE)</f>
        <v>5317061</v>
      </c>
      <c r="H7311" t="str">
        <f>VLOOKUP(C7311,reference!$A$1:$E$310,4,FALSE)</f>
        <v>WEWEWA TENGAH</v>
      </c>
      <c r="I7311" t="str">
        <f>VLOOKUP($D7311,reference!$G$1:$H$25,2,FALSE)</f>
        <v>Hutan lahan kering sekunder / bekas tebangan</v>
      </c>
      <c r="J7311" t="str">
        <f>VLOOKUP($E7311,reference!$G$1:$H$25,2,FALSE)</f>
        <v>Hutan lahan kering sekunder / bekas tebangan</v>
      </c>
      <c r="K7311" t="str">
        <f t="shared" si="114"/>
        <v>Non Irigasi</v>
      </c>
      <c r="L7311" t="s">
        <v>327</v>
      </c>
    </row>
    <row r="7312" spans="1:12" x14ac:dyDescent="0.25">
      <c r="A7312" s="1">
        <v>7311</v>
      </c>
      <c r="B7312" s="3">
        <v>52</v>
      </c>
      <c r="C7312" s="1">
        <v>254</v>
      </c>
      <c r="D7312" s="1">
        <v>14</v>
      </c>
      <c r="E7312" s="1">
        <v>16</v>
      </c>
      <c r="F7312" s="1">
        <v>0</v>
      </c>
      <c r="G7312">
        <f>VLOOKUP(C7312,reference!$A$1:$E$310,5,FALSE)</f>
        <v>5316010</v>
      </c>
      <c r="H7312" t="str">
        <f>VLOOKUP(C7312,reference!$A$1:$E$310,4,FALSE)</f>
        <v>KATIKUTANA</v>
      </c>
      <c r="I7312" t="str">
        <f>VLOOKUP($D7312,reference!$G$1:$H$25,2,FALSE)</f>
        <v>Sawah</v>
      </c>
      <c r="J7312" t="str">
        <f>VLOOKUP($E7312,reference!$G$1:$H$25,2,FALSE)</f>
        <v>Pemukiman</v>
      </c>
      <c r="K7312" t="str">
        <f t="shared" si="114"/>
        <v>Non Irigasi</v>
      </c>
      <c r="L7312" t="s">
        <v>327</v>
      </c>
    </row>
    <row r="7313" spans="1:12" x14ac:dyDescent="0.25">
      <c r="A7313" s="1">
        <v>7312</v>
      </c>
      <c r="B7313" s="3">
        <v>5</v>
      </c>
      <c r="C7313" s="1">
        <v>256</v>
      </c>
      <c r="D7313" s="1">
        <v>14</v>
      </c>
      <c r="E7313" s="1">
        <v>11</v>
      </c>
      <c r="F7313" s="1">
        <v>0</v>
      </c>
      <c r="G7313">
        <f>VLOOKUP(C7313,reference!$A$1:$E$310,5,FALSE)</f>
        <v>5316020</v>
      </c>
      <c r="H7313" t="str">
        <f>VLOOKUP(C7313,reference!$A$1:$E$310,4,FALSE)</f>
        <v>UMBU RATU NGGAY BARAT</v>
      </c>
      <c r="I7313" t="str">
        <f>VLOOKUP($D7313,reference!$G$1:$H$25,2,FALSE)</f>
        <v>Sawah</v>
      </c>
      <c r="J7313" t="str">
        <f>VLOOKUP($E7313,reference!$G$1:$H$25,2,FALSE)</f>
        <v>Savanna / Padang rumput</v>
      </c>
      <c r="K7313" t="str">
        <f t="shared" si="114"/>
        <v>Non Irigasi</v>
      </c>
      <c r="L7313" t="s">
        <v>327</v>
      </c>
    </row>
    <row r="7314" spans="1:12" x14ac:dyDescent="0.25">
      <c r="A7314" s="1">
        <v>7313</v>
      </c>
      <c r="B7314" s="3">
        <v>11</v>
      </c>
      <c r="C7314" s="1">
        <v>5</v>
      </c>
      <c r="D7314" s="1">
        <v>2</v>
      </c>
      <c r="E7314" s="1">
        <v>11</v>
      </c>
      <c r="F7314" s="1">
        <v>0</v>
      </c>
      <c r="G7314">
        <f>VLOOKUP(C7314,reference!$A$1:$E$310,5,FALSE)</f>
        <v>5301060</v>
      </c>
      <c r="H7314" t="str">
        <f>VLOOKUP(C7314,reference!$A$1:$E$310,4,FALSE)</f>
        <v>KOTA WAIKABUBAK</v>
      </c>
      <c r="I7314" t="str">
        <f>VLOOKUP($D7314,reference!$G$1:$H$25,2,FALSE)</f>
        <v>Hutan lahan kering sekunder / bekas tebangan</v>
      </c>
      <c r="J7314" t="str">
        <f>VLOOKUP($E7314,reference!$G$1:$H$25,2,FALSE)</f>
        <v>Savanna / Padang rumput</v>
      </c>
      <c r="K7314" t="str">
        <f t="shared" si="114"/>
        <v>Non Irigasi</v>
      </c>
      <c r="L7314" t="s">
        <v>328</v>
      </c>
    </row>
    <row r="7315" spans="1:12" x14ac:dyDescent="0.25">
      <c r="A7315" s="1">
        <v>7314</v>
      </c>
      <c r="B7315" s="3">
        <v>618</v>
      </c>
      <c r="C7315" s="1">
        <v>254</v>
      </c>
      <c r="D7315" s="1">
        <v>14</v>
      </c>
      <c r="E7315" s="1">
        <v>14</v>
      </c>
      <c r="F7315" s="1">
        <v>0</v>
      </c>
      <c r="G7315">
        <f>VLOOKUP(C7315,reference!$A$1:$E$310,5,FALSE)</f>
        <v>5316010</v>
      </c>
      <c r="H7315" t="str">
        <f>VLOOKUP(C7315,reference!$A$1:$E$310,4,FALSE)</f>
        <v>KATIKUTANA</v>
      </c>
      <c r="I7315" t="str">
        <f>VLOOKUP($D7315,reference!$G$1:$H$25,2,FALSE)</f>
        <v>Sawah</v>
      </c>
      <c r="J7315" t="str">
        <f>VLOOKUP($E7315,reference!$G$1:$H$25,2,FALSE)</f>
        <v>Sawah</v>
      </c>
      <c r="K7315" t="str">
        <f t="shared" si="114"/>
        <v>Non Irigasi</v>
      </c>
      <c r="L7315" t="s">
        <v>327</v>
      </c>
    </row>
    <row r="7316" spans="1:12" x14ac:dyDescent="0.25">
      <c r="A7316" s="1">
        <v>7315</v>
      </c>
      <c r="B7316" s="3">
        <v>17</v>
      </c>
      <c r="C7316" s="1">
        <v>256</v>
      </c>
      <c r="D7316" s="1">
        <v>14</v>
      </c>
      <c r="E7316" s="1">
        <v>16</v>
      </c>
      <c r="F7316" s="1">
        <v>0</v>
      </c>
      <c r="G7316">
        <f>VLOOKUP(C7316,reference!$A$1:$E$310,5,FALSE)</f>
        <v>5316020</v>
      </c>
      <c r="H7316" t="str">
        <f>VLOOKUP(C7316,reference!$A$1:$E$310,4,FALSE)</f>
        <v>UMBU RATU NGGAY BARAT</v>
      </c>
      <c r="I7316" t="str">
        <f>VLOOKUP($D7316,reference!$G$1:$H$25,2,FALSE)</f>
        <v>Sawah</v>
      </c>
      <c r="J7316" t="str">
        <f>VLOOKUP($E7316,reference!$G$1:$H$25,2,FALSE)</f>
        <v>Pemukiman</v>
      </c>
      <c r="K7316" t="str">
        <f t="shared" si="114"/>
        <v>Non Irigasi</v>
      </c>
      <c r="L7316" t="s">
        <v>327</v>
      </c>
    </row>
    <row r="7317" spans="1:12" x14ac:dyDescent="0.25">
      <c r="A7317" s="1">
        <v>7316</v>
      </c>
      <c r="B7317" s="3">
        <v>101</v>
      </c>
      <c r="C7317" s="1">
        <v>56</v>
      </c>
      <c r="D7317" s="1">
        <v>2</v>
      </c>
      <c r="E7317" s="1">
        <v>20</v>
      </c>
      <c r="F7317" s="1">
        <v>0</v>
      </c>
      <c r="G7317">
        <f>VLOOKUP(C7317,reference!$A$1:$E$310,5,FALSE)</f>
        <v>5304013</v>
      </c>
      <c r="H7317" t="str">
        <f>VLOOKUP(C7317,reference!$A$1:$E$310,4,FALSE)</f>
        <v>NUNBENA</v>
      </c>
      <c r="I7317" t="str">
        <f>VLOOKUP($D7317,reference!$G$1:$H$25,2,FALSE)</f>
        <v>Hutan lahan kering sekunder / bekas tebangan</v>
      </c>
      <c r="J7317" t="str">
        <f>VLOOKUP($E7317,reference!$G$1:$H$25,2,FALSE)</f>
        <v>Tubuh air</v>
      </c>
      <c r="K7317" t="str">
        <f t="shared" si="114"/>
        <v>Non Irigasi</v>
      </c>
      <c r="L7317" t="s">
        <v>328</v>
      </c>
    </row>
    <row r="7318" spans="1:12" x14ac:dyDescent="0.25">
      <c r="A7318" s="1">
        <v>7317</v>
      </c>
      <c r="B7318" s="3">
        <v>29</v>
      </c>
      <c r="C7318" s="1">
        <v>58</v>
      </c>
      <c r="D7318" s="1">
        <v>9</v>
      </c>
      <c r="E7318" s="1">
        <v>2</v>
      </c>
      <c r="F7318" s="1">
        <v>0</v>
      </c>
      <c r="G7318">
        <f>VLOOKUP(C7318,reference!$A$1:$E$310,5,FALSE)</f>
        <v>5304021</v>
      </c>
      <c r="H7318" t="str">
        <f>VLOOKUP(C7318,reference!$A$1:$E$310,4,FALSE)</f>
        <v>POLEN</v>
      </c>
      <c r="I7318" t="str">
        <f>VLOOKUP($D7318,reference!$G$1:$H$25,2,FALSE)</f>
        <v>Semak belukar</v>
      </c>
      <c r="J7318" t="str">
        <f>VLOOKUP($E7318,reference!$G$1:$H$25,2,FALSE)</f>
        <v>Hutan lahan kering sekunder / bekas tebangan</v>
      </c>
      <c r="K7318" t="str">
        <f t="shared" si="114"/>
        <v>Non Irigasi</v>
      </c>
      <c r="L7318" t="s">
        <v>327</v>
      </c>
    </row>
    <row r="7319" spans="1:12" x14ac:dyDescent="0.25">
      <c r="A7319" s="1">
        <v>7318</v>
      </c>
      <c r="B7319" s="3">
        <v>24</v>
      </c>
      <c r="C7319" s="1">
        <v>294</v>
      </c>
      <c r="D7319" s="1">
        <v>16</v>
      </c>
      <c r="E7319" s="1">
        <v>20</v>
      </c>
      <c r="F7319" s="1">
        <v>0</v>
      </c>
      <c r="G7319">
        <f>VLOOKUP(C7319,reference!$A$1:$E$310,5,FALSE)</f>
        <v>5321030</v>
      </c>
      <c r="H7319" t="str">
        <f>VLOOKUP(C7319,reference!$A$1:$E$310,4,FALSE)</f>
        <v>WELIMAN</v>
      </c>
      <c r="I7319" t="str">
        <f>VLOOKUP($D7319,reference!$G$1:$H$25,2,FALSE)</f>
        <v>Pemukiman</v>
      </c>
      <c r="J7319" t="str">
        <f>VLOOKUP($E7319,reference!$G$1:$H$25,2,FALSE)</f>
        <v>Tubuh air</v>
      </c>
      <c r="K7319" t="str">
        <f t="shared" si="114"/>
        <v>Non Irigasi</v>
      </c>
      <c r="L7319" t="s">
        <v>327</v>
      </c>
    </row>
    <row r="7320" spans="1:12" x14ac:dyDescent="0.25">
      <c r="A7320" s="1">
        <v>7319</v>
      </c>
      <c r="B7320" s="3">
        <v>24</v>
      </c>
      <c r="C7320" s="1">
        <v>294</v>
      </c>
      <c r="D7320" s="1">
        <v>14</v>
      </c>
      <c r="E7320" s="1">
        <v>20</v>
      </c>
      <c r="F7320" s="1">
        <v>0</v>
      </c>
      <c r="G7320">
        <f>VLOOKUP(C7320,reference!$A$1:$E$310,5,FALSE)</f>
        <v>5321030</v>
      </c>
      <c r="H7320" t="str">
        <f>VLOOKUP(C7320,reference!$A$1:$E$310,4,FALSE)</f>
        <v>WELIMAN</v>
      </c>
      <c r="I7320" t="str">
        <f>VLOOKUP($D7320,reference!$G$1:$H$25,2,FALSE)</f>
        <v>Sawah</v>
      </c>
      <c r="J7320" t="str">
        <f>VLOOKUP($E7320,reference!$G$1:$H$25,2,FALSE)</f>
        <v>Tubuh air</v>
      </c>
      <c r="K7320" t="str">
        <f t="shared" si="114"/>
        <v>Non Irigasi</v>
      </c>
      <c r="L7320" t="s">
        <v>327</v>
      </c>
    </row>
    <row r="7321" spans="1:12" x14ac:dyDescent="0.25">
      <c r="A7321" s="1">
        <v>7320</v>
      </c>
      <c r="B7321" s="3">
        <v>1</v>
      </c>
      <c r="C7321" s="1">
        <v>298</v>
      </c>
      <c r="D7321" s="1">
        <v>12</v>
      </c>
      <c r="E7321" s="1">
        <v>5</v>
      </c>
      <c r="F7321" s="1">
        <v>0</v>
      </c>
      <c r="G7321">
        <f>VLOOKUP(C7321,reference!$A$1:$E$310,5,FALSE)</f>
        <v>5321070</v>
      </c>
      <c r="H7321" t="str">
        <f>VLOOKUP(C7321,reference!$A$1:$E$310,4,FALSE)</f>
        <v>MALAKA TENGAH</v>
      </c>
      <c r="I7321" t="str">
        <f>VLOOKUP($D7321,reference!$G$1:$H$25,2,FALSE)</f>
        <v>Pertanian lahan kering</v>
      </c>
      <c r="J7321" t="str">
        <f>VLOOKUP($E7321,reference!$G$1:$H$25,2,FALSE)</f>
        <v>Hutan mangrove primer</v>
      </c>
      <c r="K7321" t="str">
        <f t="shared" si="114"/>
        <v>Non Irigasi</v>
      </c>
      <c r="L7321" t="s">
        <v>327</v>
      </c>
    </row>
    <row r="7322" spans="1:12" x14ac:dyDescent="0.25">
      <c r="A7322" s="1">
        <v>7321</v>
      </c>
      <c r="B7322" s="3">
        <v>3</v>
      </c>
      <c r="C7322" s="1">
        <v>257</v>
      </c>
      <c r="D7322" s="1">
        <v>13</v>
      </c>
      <c r="E7322" s="1">
        <v>20</v>
      </c>
      <c r="F7322" s="1">
        <v>0</v>
      </c>
      <c r="G7322">
        <f>VLOOKUP(C7322,reference!$A$1:$E$310,5,FALSE)</f>
        <v>5316030</v>
      </c>
      <c r="H7322" t="str">
        <f>VLOOKUP(C7322,reference!$A$1:$E$310,4,FALSE)</f>
        <v>UMBU RATU NGGAY</v>
      </c>
      <c r="I7322" t="str">
        <f>VLOOKUP($D7322,reference!$G$1:$H$25,2,FALSE)</f>
        <v>Pertanian lahan kering  campur semak / kebun campur</v>
      </c>
      <c r="J7322" t="str">
        <f>VLOOKUP($E7322,reference!$G$1:$H$25,2,FALSE)</f>
        <v>Tubuh air</v>
      </c>
      <c r="K7322" t="str">
        <f t="shared" si="114"/>
        <v>Non Irigasi</v>
      </c>
      <c r="L7322" t="s">
        <v>327</v>
      </c>
    </row>
    <row r="7323" spans="1:12" x14ac:dyDescent="0.25">
      <c r="A7323" s="1">
        <v>7322</v>
      </c>
      <c r="B7323" s="3">
        <v>130</v>
      </c>
      <c r="C7323" s="1">
        <v>55</v>
      </c>
      <c r="D7323" s="1">
        <v>9</v>
      </c>
      <c r="E7323" s="1">
        <v>2</v>
      </c>
      <c r="F7323" s="1">
        <v>0</v>
      </c>
      <c r="G7323">
        <f>VLOOKUP(C7323,reference!$A$1:$E$310,5,FALSE)</f>
        <v>5304012</v>
      </c>
      <c r="H7323" t="str">
        <f>VLOOKUP(C7323,reference!$A$1:$E$310,4,FALSE)</f>
        <v>TOBU</v>
      </c>
      <c r="I7323" t="str">
        <f>VLOOKUP($D7323,reference!$G$1:$H$25,2,FALSE)</f>
        <v>Semak belukar</v>
      </c>
      <c r="J7323" t="str">
        <f>VLOOKUP($E7323,reference!$G$1:$H$25,2,FALSE)</f>
        <v>Hutan lahan kering sekunder / bekas tebangan</v>
      </c>
      <c r="K7323" t="str">
        <f t="shared" si="114"/>
        <v>Non Irigasi</v>
      </c>
      <c r="L7323" t="s">
        <v>327</v>
      </c>
    </row>
    <row r="7324" spans="1:12" x14ac:dyDescent="0.25">
      <c r="A7324" s="1">
        <v>7323</v>
      </c>
      <c r="B7324" s="3">
        <v>44</v>
      </c>
      <c r="C7324" s="1">
        <v>294</v>
      </c>
      <c r="D7324" s="1">
        <v>2</v>
      </c>
      <c r="E7324" s="1">
        <v>12</v>
      </c>
      <c r="F7324" s="1">
        <v>0</v>
      </c>
      <c r="G7324">
        <f>VLOOKUP(C7324,reference!$A$1:$E$310,5,FALSE)</f>
        <v>5321030</v>
      </c>
      <c r="H7324" t="str">
        <f>VLOOKUP(C7324,reference!$A$1:$E$310,4,FALSE)</f>
        <v>WELIMAN</v>
      </c>
      <c r="I7324" t="str">
        <f>VLOOKUP($D7324,reference!$G$1:$H$25,2,FALSE)</f>
        <v>Hutan lahan kering sekunder / bekas tebangan</v>
      </c>
      <c r="J7324" t="str">
        <f>VLOOKUP($E7324,reference!$G$1:$H$25,2,FALSE)</f>
        <v>Pertanian lahan kering</v>
      </c>
      <c r="K7324" t="str">
        <f t="shared" si="114"/>
        <v>Non Irigasi</v>
      </c>
      <c r="L7324" t="s">
        <v>328</v>
      </c>
    </row>
    <row r="7325" spans="1:12" x14ac:dyDescent="0.25">
      <c r="A7325" s="1">
        <v>7324</v>
      </c>
      <c r="B7325" s="3">
        <v>1</v>
      </c>
      <c r="C7325" s="1">
        <v>294</v>
      </c>
      <c r="D7325" s="1">
        <v>16</v>
      </c>
      <c r="E7325" s="1">
        <v>12</v>
      </c>
      <c r="F7325" s="1">
        <v>0</v>
      </c>
      <c r="G7325">
        <f>VLOOKUP(C7325,reference!$A$1:$E$310,5,FALSE)</f>
        <v>5321030</v>
      </c>
      <c r="H7325" t="str">
        <f>VLOOKUP(C7325,reference!$A$1:$E$310,4,FALSE)</f>
        <v>WELIMAN</v>
      </c>
      <c r="I7325" t="str">
        <f>VLOOKUP($D7325,reference!$G$1:$H$25,2,FALSE)</f>
        <v>Pemukiman</v>
      </c>
      <c r="J7325" t="str">
        <f>VLOOKUP($E7325,reference!$G$1:$H$25,2,FALSE)</f>
        <v>Pertanian lahan kering</v>
      </c>
      <c r="K7325" t="str">
        <f t="shared" si="114"/>
        <v>Non Irigasi</v>
      </c>
      <c r="L7325" t="s">
        <v>327</v>
      </c>
    </row>
    <row r="7326" spans="1:12" x14ac:dyDescent="0.25">
      <c r="A7326" s="1">
        <v>7325</v>
      </c>
      <c r="B7326" s="3">
        <v>6</v>
      </c>
      <c r="C7326" s="1">
        <v>294</v>
      </c>
      <c r="D7326" s="1">
        <v>16</v>
      </c>
      <c r="E7326" s="1">
        <v>2</v>
      </c>
      <c r="F7326" s="1">
        <v>0</v>
      </c>
      <c r="G7326">
        <f>VLOOKUP(C7326,reference!$A$1:$E$310,5,FALSE)</f>
        <v>5321030</v>
      </c>
      <c r="H7326" t="str">
        <f>VLOOKUP(C7326,reference!$A$1:$E$310,4,FALSE)</f>
        <v>WELIMAN</v>
      </c>
      <c r="I7326" t="str">
        <f>VLOOKUP($D7326,reference!$G$1:$H$25,2,FALSE)</f>
        <v>Pemukiman</v>
      </c>
      <c r="J7326" t="str">
        <f>VLOOKUP($E7326,reference!$G$1:$H$25,2,FALSE)</f>
        <v>Hutan lahan kering sekunder / bekas tebangan</v>
      </c>
      <c r="K7326" t="str">
        <f t="shared" si="114"/>
        <v>Non Irigasi</v>
      </c>
      <c r="L7326" t="s">
        <v>327</v>
      </c>
    </row>
    <row r="7327" spans="1:12" x14ac:dyDescent="0.25">
      <c r="A7327" s="1">
        <v>7326</v>
      </c>
      <c r="B7327" s="3">
        <v>22</v>
      </c>
      <c r="C7327" s="1">
        <v>264</v>
      </c>
      <c r="D7327" s="1">
        <v>13</v>
      </c>
      <c r="E7327" s="1">
        <v>1</v>
      </c>
      <c r="F7327" s="1">
        <v>0</v>
      </c>
      <c r="G7327">
        <f>VLOOKUP(C7327,reference!$A$1:$E$310,5,FALSE)</f>
        <v>5317050</v>
      </c>
      <c r="H7327" t="str">
        <f>VLOOKUP(C7327,reference!$A$1:$E$310,4,FALSE)</f>
        <v>WEWEWA BARAT</v>
      </c>
      <c r="I7327" t="str">
        <f>VLOOKUP($D7327,reference!$G$1:$H$25,2,FALSE)</f>
        <v>Pertanian lahan kering  campur semak / kebun campur</v>
      </c>
      <c r="J7327" t="str">
        <f>VLOOKUP($E7327,reference!$G$1:$H$25,2,FALSE)</f>
        <v>Hutan lahan kering primer</v>
      </c>
      <c r="K7327" t="str">
        <f t="shared" si="114"/>
        <v>Non Irigasi</v>
      </c>
      <c r="L7327" t="s">
        <v>327</v>
      </c>
    </row>
    <row r="7328" spans="1:12" x14ac:dyDescent="0.25">
      <c r="A7328" s="1">
        <v>7327</v>
      </c>
      <c r="B7328" s="3">
        <v>23</v>
      </c>
      <c r="C7328" s="1">
        <v>264</v>
      </c>
      <c r="D7328" s="1">
        <v>2</v>
      </c>
      <c r="E7328" s="1">
        <v>1</v>
      </c>
      <c r="F7328" s="1">
        <v>0</v>
      </c>
      <c r="G7328">
        <f>VLOOKUP(C7328,reference!$A$1:$E$310,5,FALSE)</f>
        <v>5317050</v>
      </c>
      <c r="H7328" t="str">
        <f>VLOOKUP(C7328,reference!$A$1:$E$310,4,FALSE)</f>
        <v>WEWEWA BARAT</v>
      </c>
      <c r="I7328" t="str">
        <f>VLOOKUP($D7328,reference!$G$1:$H$25,2,FALSE)</f>
        <v>Hutan lahan kering sekunder / bekas tebangan</v>
      </c>
      <c r="J7328" t="str">
        <f>VLOOKUP($E7328,reference!$G$1:$H$25,2,FALSE)</f>
        <v>Hutan lahan kering primer</v>
      </c>
      <c r="K7328" t="str">
        <f t="shared" si="114"/>
        <v>Non Irigasi</v>
      </c>
      <c r="L7328" t="s">
        <v>327</v>
      </c>
    </row>
    <row r="7329" spans="1:12" x14ac:dyDescent="0.25">
      <c r="A7329" s="1">
        <v>7328</v>
      </c>
      <c r="B7329" s="3">
        <v>163</v>
      </c>
      <c r="C7329" s="1">
        <v>265</v>
      </c>
      <c r="D7329" s="1">
        <v>2</v>
      </c>
      <c r="E7329" s="1">
        <v>2</v>
      </c>
      <c r="F7329" s="1">
        <v>0</v>
      </c>
      <c r="G7329">
        <f>VLOOKUP(C7329,reference!$A$1:$E$310,5,FALSE)</f>
        <v>5317060</v>
      </c>
      <c r="H7329" t="str">
        <f>VLOOKUP(C7329,reference!$A$1:$E$310,4,FALSE)</f>
        <v>WEWEWA TIMUR</v>
      </c>
      <c r="I7329" t="str">
        <f>VLOOKUP($D7329,reference!$G$1:$H$25,2,FALSE)</f>
        <v>Hutan lahan kering sekunder / bekas tebangan</v>
      </c>
      <c r="J7329" t="str">
        <f>VLOOKUP($E7329,reference!$G$1:$H$25,2,FALSE)</f>
        <v>Hutan lahan kering sekunder / bekas tebangan</v>
      </c>
      <c r="K7329" t="str">
        <f t="shared" si="114"/>
        <v>Non Irigasi</v>
      </c>
      <c r="L7329" t="s">
        <v>327</v>
      </c>
    </row>
    <row r="7330" spans="1:12" x14ac:dyDescent="0.25">
      <c r="A7330" s="1">
        <v>7329</v>
      </c>
      <c r="B7330" s="3">
        <v>22</v>
      </c>
      <c r="C7330" s="1">
        <v>27</v>
      </c>
      <c r="D7330" s="1">
        <v>11</v>
      </c>
      <c r="E7330" s="1">
        <v>14</v>
      </c>
      <c r="F7330" s="1">
        <v>0</v>
      </c>
      <c r="G7330">
        <f>VLOOKUP(C7330,reference!$A$1:$E$310,5,FALSE)</f>
        <v>5302080</v>
      </c>
      <c r="H7330" t="str">
        <f>VLOOKUP(C7330,reference!$A$1:$E$310,4,FALSE)</f>
        <v>HAHARU</v>
      </c>
      <c r="I7330" t="str">
        <f>VLOOKUP($D7330,reference!$G$1:$H$25,2,FALSE)</f>
        <v>Savanna / Padang rumput</v>
      </c>
      <c r="J7330" t="str">
        <f>VLOOKUP($E7330,reference!$G$1:$H$25,2,FALSE)</f>
        <v>Sawah</v>
      </c>
      <c r="K7330" t="str">
        <f t="shared" si="114"/>
        <v>Non Irigasi</v>
      </c>
      <c r="L7330" t="s">
        <v>327</v>
      </c>
    </row>
    <row r="7331" spans="1:12" x14ac:dyDescent="0.25">
      <c r="A7331" s="1">
        <v>7330</v>
      </c>
      <c r="B7331" s="3">
        <v>163</v>
      </c>
      <c r="C7331" s="1">
        <v>90</v>
      </c>
      <c r="D7331" s="1">
        <v>11</v>
      </c>
      <c r="E7331" s="1">
        <v>16</v>
      </c>
      <c r="F7331" s="1">
        <v>0</v>
      </c>
      <c r="G7331">
        <f>VLOOKUP(C7331,reference!$A$1:$E$310,5,FALSE)</f>
        <v>5305021</v>
      </c>
      <c r="H7331" t="str">
        <f>VLOOKUP(C7331,reference!$A$1:$E$310,4,FALSE)</f>
        <v>NOEMUTI</v>
      </c>
      <c r="I7331" t="str">
        <f>VLOOKUP($D7331,reference!$G$1:$H$25,2,FALSE)</f>
        <v>Savanna / Padang rumput</v>
      </c>
      <c r="J7331" t="str">
        <f>VLOOKUP($E7331,reference!$G$1:$H$25,2,FALSE)</f>
        <v>Pemukiman</v>
      </c>
      <c r="K7331" t="str">
        <f t="shared" si="114"/>
        <v>Non Irigasi</v>
      </c>
      <c r="L7331" t="s">
        <v>327</v>
      </c>
    </row>
    <row r="7332" spans="1:12" x14ac:dyDescent="0.25">
      <c r="A7332" s="1">
        <v>7331</v>
      </c>
      <c r="B7332" s="3">
        <v>20</v>
      </c>
      <c r="C7332" s="1">
        <v>261</v>
      </c>
      <c r="D7332" s="1">
        <v>2</v>
      </c>
      <c r="E7332" s="1">
        <v>12</v>
      </c>
      <c r="F7332" s="1">
        <v>0</v>
      </c>
      <c r="G7332">
        <f>VLOOKUP(C7332,reference!$A$1:$E$310,5,FALSE)</f>
        <v>5317020</v>
      </c>
      <c r="H7332" t="str">
        <f>VLOOKUP(C7332,reference!$A$1:$E$310,4,FALSE)</f>
        <v>KODI</v>
      </c>
      <c r="I7332" t="str">
        <f>VLOOKUP($D7332,reference!$G$1:$H$25,2,FALSE)</f>
        <v>Hutan lahan kering sekunder / bekas tebangan</v>
      </c>
      <c r="J7332" t="str">
        <f>VLOOKUP($E7332,reference!$G$1:$H$25,2,FALSE)</f>
        <v>Pertanian lahan kering</v>
      </c>
      <c r="K7332" t="str">
        <f t="shared" si="114"/>
        <v>Non Irigasi</v>
      </c>
      <c r="L7332" t="s">
        <v>328</v>
      </c>
    </row>
    <row r="7333" spans="1:12" x14ac:dyDescent="0.25">
      <c r="A7333" s="1">
        <v>7332</v>
      </c>
      <c r="B7333" s="3">
        <v>742</v>
      </c>
      <c r="C7333" s="1">
        <v>265</v>
      </c>
      <c r="D7333" s="1">
        <v>14</v>
      </c>
      <c r="E7333" s="1">
        <v>14</v>
      </c>
      <c r="F7333" s="1">
        <v>0</v>
      </c>
      <c r="G7333">
        <f>VLOOKUP(C7333,reference!$A$1:$E$310,5,FALSE)</f>
        <v>5317060</v>
      </c>
      <c r="H7333" t="str">
        <f>VLOOKUP(C7333,reference!$A$1:$E$310,4,FALSE)</f>
        <v>WEWEWA TIMUR</v>
      </c>
      <c r="I7333" t="str">
        <f>VLOOKUP($D7333,reference!$G$1:$H$25,2,FALSE)</f>
        <v>Sawah</v>
      </c>
      <c r="J7333" t="str">
        <f>VLOOKUP($E7333,reference!$G$1:$H$25,2,FALSE)</f>
        <v>Sawah</v>
      </c>
      <c r="K7333" t="str">
        <f t="shared" si="114"/>
        <v>Non Irigasi</v>
      </c>
      <c r="L7333" t="s">
        <v>327</v>
      </c>
    </row>
    <row r="7334" spans="1:12" x14ac:dyDescent="0.25">
      <c r="A7334" s="1">
        <v>7333</v>
      </c>
      <c r="B7334" s="3">
        <v>23</v>
      </c>
      <c r="C7334" s="1">
        <v>265</v>
      </c>
      <c r="D7334" s="1">
        <v>14</v>
      </c>
      <c r="E7334" s="1">
        <v>2</v>
      </c>
      <c r="F7334" s="1">
        <v>0</v>
      </c>
      <c r="G7334">
        <f>VLOOKUP(C7334,reference!$A$1:$E$310,5,FALSE)</f>
        <v>5317060</v>
      </c>
      <c r="H7334" t="str">
        <f>VLOOKUP(C7334,reference!$A$1:$E$310,4,FALSE)</f>
        <v>WEWEWA TIMUR</v>
      </c>
      <c r="I7334" t="str">
        <f>VLOOKUP($D7334,reference!$G$1:$H$25,2,FALSE)</f>
        <v>Sawah</v>
      </c>
      <c r="J7334" t="str">
        <f>VLOOKUP($E7334,reference!$G$1:$H$25,2,FALSE)</f>
        <v>Hutan lahan kering sekunder / bekas tebangan</v>
      </c>
      <c r="K7334" t="str">
        <f t="shared" si="114"/>
        <v>Non Irigasi</v>
      </c>
      <c r="L7334" t="s">
        <v>327</v>
      </c>
    </row>
    <row r="7335" spans="1:12" x14ac:dyDescent="0.25">
      <c r="A7335" s="1">
        <v>7334</v>
      </c>
      <c r="B7335" s="3">
        <v>102</v>
      </c>
      <c r="C7335" s="1">
        <v>265</v>
      </c>
      <c r="D7335" s="1">
        <v>2</v>
      </c>
      <c r="E7335" s="1">
        <v>11</v>
      </c>
      <c r="F7335" s="1">
        <v>0</v>
      </c>
      <c r="G7335">
        <f>VLOOKUP(C7335,reference!$A$1:$E$310,5,FALSE)</f>
        <v>5317060</v>
      </c>
      <c r="H7335" t="str">
        <f>VLOOKUP(C7335,reference!$A$1:$E$310,4,FALSE)</f>
        <v>WEWEWA TIMUR</v>
      </c>
      <c r="I7335" t="str">
        <f>VLOOKUP($D7335,reference!$G$1:$H$25,2,FALSE)</f>
        <v>Hutan lahan kering sekunder / bekas tebangan</v>
      </c>
      <c r="J7335" t="str">
        <f>VLOOKUP($E7335,reference!$G$1:$H$25,2,FALSE)</f>
        <v>Savanna / Padang rumput</v>
      </c>
      <c r="K7335" t="str">
        <f t="shared" si="114"/>
        <v>Non Irigasi</v>
      </c>
      <c r="L7335" t="s">
        <v>328</v>
      </c>
    </row>
    <row r="7336" spans="1:12" x14ac:dyDescent="0.25">
      <c r="A7336" s="1">
        <v>7335</v>
      </c>
      <c r="B7336" s="3">
        <v>415</v>
      </c>
      <c r="C7336" s="1">
        <v>254</v>
      </c>
      <c r="D7336" s="1">
        <v>18</v>
      </c>
      <c r="E7336" s="1">
        <v>11</v>
      </c>
      <c r="F7336" s="1">
        <v>0</v>
      </c>
      <c r="G7336">
        <f>VLOOKUP(C7336,reference!$A$1:$E$310,5,FALSE)</f>
        <v>5316010</v>
      </c>
      <c r="H7336" t="str">
        <f>VLOOKUP(C7336,reference!$A$1:$E$310,4,FALSE)</f>
        <v>KATIKUTANA</v>
      </c>
      <c r="I7336" t="str">
        <f>VLOOKUP($D7336,reference!$G$1:$H$25,2,FALSE)</f>
        <v>Lahan terbuka</v>
      </c>
      <c r="J7336" t="str">
        <f>VLOOKUP($E7336,reference!$G$1:$H$25,2,FALSE)</f>
        <v>Savanna / Padang rumput</v>
      </c>
      <c r="K7336" t="str">
        <f t="shared" si="114"/>
        <v>Non Irigasi</v>
      </c>
      <c r="L7336" t="s">
        <v>327</v>
      </c>
    </row>
    <row r="7337" spans="1:12" x14ac:dyDescent="0.25">
      <c r="A7337" s="1">
        <v>7336</v>
      </c>
      <c r="B7337" s="3">
        <v>27</v>
      </c>
      <c r="C7337" s="1">
        <v>7</v>
      </c>
      <c r="D7337" s="1">
        <v>11</v>
      </c>
      <c r="E7337" s="1">
        <v>20</v>
      </c>
      <c r="F7337" s="1">
        <v>0</v>
      </c>
      <c r="G7337">
        <f>VLOOKUP(C7337,reference!$A$1:$E$310,5,FALSE)</f>
        <v>5302010</v>
      </c>
      <c r="H7337" t="str">
        <f>VLOOKUP(C7337,reference!$A$1:$E$310,4,FALSE)</f>
        <v>LEWA</v>
      </c>
      <c r="I7337" t="str">
        <f>VLOOKUP($D7337,reference!$G$1:$H$25,2,FALSE)</f>
        <v>Savanna / Padang rumput</v>
      </c>
      <c r="J7337" t="str">
        <f>VLOOKUP($E7337,reference!$G$1:$H$25,2,FALSE)</f>
        <v>Tubuh air</v>
      </c>
      <c r="K7337" t="str">
        <f t="shared" si="114"/>
        <v>Non Irigasi</v>
      </c>
      <c r="L7337" t="s">
        <v>327</v>
      </c>
    </row>
    <row r="7338" spans="1:12" x14ac:dyDescent="0.25">
      <c r="A7338" s="1">
        <v>7337</v>
      </c>
      <c r="B7338" s="3">
        <v>535</v>
      </c>
      <c r="C7338" s="1">
        <v>48</v>
      </c>
      <c r="D7338" s="1">
        <v>2</v>
      </c>
      <c r="E7338" s="1">
        <v>12</v>
      </c>
      <c r="F7338" s="1">
        <v>0</v>
      </c>
      <c r="G7338">
        <f>VLOOKUP(C7338,reference!$A$1:$E$310,5,FALSE)</f>
        <v>5303181</v>
      </c>
      <c r="H7338" t="str">
        <f>VLOOKUP(C7338,reference!$A$1:$E$310,4,FALSE)</f>
        <v>AMFOANG BARAT DAYA</v>
      </c>
      <c r="I7338" t="str">
        <f>VLOOKUP($D7338,reference!$G$1:$H$25,2,FALSE)</f>
        <v>Hutan lahan kering sekunder / bekas tebangan</v>
      </c>
      <c r="J7338" t="str">
        <f>VLOOKUP($E7338,reference!$G$1:$H$25,2,FALSE)</f>
        <v>Pertanian lahan kering</v>
      </c>
      <c r="K7338" t="str">
        <f t="shared" si="114"/>
        <v>Non Irigasi</v>
      </c>
      <c r="L7338" t="s">
        <v>328</v>
      </c>
    </row>
    <row r="7339" spans="1:12" x14ac:dyDescent="0.25">
      <c r="A7339" s="1">
        <v>7338</v>
      </c>
      <c r="B7339" s="3">
        <v>536</v>
      </c>
      <c r="C7339" s="1">
        <v>5</v>
      </c>
      <c r="D7339" s="1">
        <v>13</v>
      </c>
      <c r="E7339" s="1">
        <v>2</v>
      </c>
      <c r="F7339" s="1">
        <v>0</v>
      </c>
      <c r="G7339">
        <f>VLOOKUP(C7339,reference!$A$1:$E$310,5,FALSE)</f>
        <v>5301060</v>
      </c>
      <c r="H7339" t="str">
        <f>VLOOKUP(C7339,reference!$A$1:$E$310,4,FALSE)</f>
        <v>KOTA WAIKABUBAK</v>
      </c>
      <c r="I7339" t="str">
        <f>VLOOKUP($D7339,reference!$G$1:$H$25,2,FALSE)</f>
        <v>Pertanian lahan kering  campur semak / kebun campur</v>
      </c>
      <c r="J7339" t="str">
        <f>VLOOKUP($E7339,reference!$G$1:$H$25,2,FALSE)</f>
        <v>Hutan lahan kering sekunder / bekas tebangan</v>
      </c>
      <c r="K7339" t="str">
        <f t="shared" si="114"/>
        <v>Non Irigasi</v>
      </c>
      <c r="L7339" t="s">
        <v>327</v>
      </c>
    </row>
    <row r="7340" spans="1:12" x14ac:dyDescent="0.25">
      <c r="A7340" s="1">
        <v>7339</v>
      </c>
      <c r="B7340" s="3">
        <v>257</v>
      </c>
      <c r="C7340" s="1">
        <v>5</v>
      </c>
      <c r="D7340" s="1">
        <v>13</v>
      </c>
      <c r="E7340" s="1">
        <v>11</v>
      </c>
      <c r="F7340" s="1">
        <v>0</v>
      </c>
      <c r="G7340">
        <f>VLOOKUP(C7340,reference!$A$1:$E$310,5,FALSE)</f>
        <v>5301060</v>
      </c>
      <c r="H7340" t="str">
        <f>VLOOKUP(C7340,reference!$A$1:$E$310,4,FALSE)</f>
        <v>KOTA WAIKABUBAK</v>
      </c>
      <c r="I7340" t="str">
        <f>VLOOKUP($D7340,reference!$G$1:$H$25,2,FALSE)</f>
        <v>Pertanian lahan kering  campur semak / kebun campur</v>
      </c>
      <c r="J7340" t="str">
        <f>VLOOKUP($E7340,reference!$G$1:$H$25,2,FALSE)</f>
        <v>Savanna / Padang rumput</v>
      </c>
      <c r="K7340" t="str">
        <f t="shared" si="114"/>
        <v>Non Irigasi</v>
      </c>
      <c r="L7340" t="s">
        <v>327</v>
      </c>
    </row>
    <row r="7341" spans="1:12" x14ac:dyDescent="0.25">
      <c r="A7341" s="1">
        <v>7340</v>
      </c>
      <c r="B7341" s="3">
        <v>837</v>
      </c>
      <c r="C7341" s="1">
        <v>257</v>
      </c>
      <c r="D7341" s="1">
        <v>2</v>
      </c>
      <c r="E7341" s="1">
        <v>13</v>
      </c>
      <c r="F7341" s="1">
        <v>0</v>
      </c>
      <c r="G7341">
        <f>VLOOKUP(C7341,reference!$A$1:$E$310,5,FALSE)</f>
        <v>5316030</v>
      </c>
      <c r="H7341" t="str">
        <f>VLOOKUP(C7341,reference!$A$1:$E$310,4,FALSE)</f>
        <v>UMBU RATU NGGAY</v>
      </c>
      <c r="I7341" t="str">
        <f>VLOOKUP($D7341,reference!$G$1:$H$25,2,FALSE)</f>
        <v>Hutan lahan kering sekunder / bekas tebangan</v>
      </c>
      <c r="J7341" t="str">
        <f>VLOOKUP($E7341,reference!$G$1:$H$25,2,FALSE)</f>
        <v>Pertanian lahan kering  campur semak / kebun campur</v>
      </c>
      <c r="K7341" t="str">
        <f t="shared" si="114"/>
        <v>Non Irigasi</v>
      </c>
      <c r="L7341" t="s">
        <v>328</v>
      </c>
    </row>
    <row r="7342" spans="1:12" x14ac:dyDescent="0.25">
      <c r="A7342" s="1">
        <v>7341</v>
      </c>
      <c r="B7342" s="3">
        <v>31</v>
      </c>
      <c r="C7342" s="1">
        <v>56</v>
      </c>
      <c r="D7342" s="1">
        <v>11</v>
      </c>
      <c r="E7342" s="1">
        <v>20</v>
      </c>
      <c r="F7342" s="1">
        <v>0</v>
      </c>
      <c r="G7342">
        <f>VLOOKUP(C7342,reference!$A$1:$E$310,5,FALSE)</f>
        <v>5304013</v>
      </c>
      <c r="H7342" t="str">
        <f>VLOOKUP(C7342,reference!$A$1:$E$310,4,FALSE)</f>
        <v>NUNBENA</v>
      </c>
      <c r="I7342" t="str">
        <f>VLOOKUP($D7342,reference!$G$1:$H$25,2,FALSE)</f>
        <v>Savanna / Padang rumput</v>
      </c>
      <c r="J7342" t="str">
        <f>VLOOKUP($E7342,reference!$G$1:$H$25,2,FALSE)</f>
        <v>Tubuh air</v>
      </c>
      <c r="K7342" t="str">
        <f t="shared" si="114"/>
        <v>Non Irigasi</v>
      </c>
      <c r="L7342" t="s">
        <v>327</v>
      </c>
    </row>
    <row r="7343" spans="1:12" x14ac:dyDescent="0.25">
      <c r="A7343" s="1">
        <v>7342</v>
      </c>
      <c r="B7343" s="3">
        <v>27</v>
      </c>
      <c r="C7343" s="1">
        <v>294</v>
      </c>
      <c r="D7343" s="1">
        <v>13</v>
      </c>
      <c r="E7343" s="1">
        <v>20</v>
      </c>
      <c r="F7343" s="1">
        <v>0</v>
      </c>
      <c r="G7343">
        <f>VLOOKUP(C7343,reference!$A$1:$E$310,5,FALSE)</f>
        <v>5321030</v>
      </c>
      <c r="H7343" t="str">
        <f>VLOOKUP(C7343,reference!$A$1:$E$310,4,FALSE)</f>
        <v>WELIMAN</v>
      </c>
      <c r="I7343" t="str">
        <f>VLOOKUP($D7343,reference!$G$1:$H$25,2,FALSE)</f>
        <v>Pertanian lahan kering  campur semak / kebun campur</v>
      </c>
      <c r="J7343" t="str">
        <f>VLOOKUP($E7343,reference!$G$1:$H$25,2,FALSE)</f>
        <v>Tubuh air</v>
      </c>
      <c r="K7343" t="str">
        <f t="shared" si="114"/>
        <v>Non Irigasi</v>
      </c>
      <c r="L7343" t="s">
        <v>327</v>
      </c>
    </row>
    <row r="7344" spans="1:12" x14ac:dyDescent="0.25">
      <c r="A7344" s="1">
        <v>7343</v>
      </c>
      <c r="B7344" s="3">
        <v>10</v>
      </c>
      <c r="C7344" s="1">
        <v>261</v>
      </c>
      <c r="D7344" s="1">
        <v>0</v>
      </c>
      <c r="E7344" s="1">
        <v>12</v>
      </c>
      <c r="F7344" s="1">
        <v>0</v>
      </c>
      <c r="G7344">
        <f>VLOOKUP(C7344,reference!$A$1:$E$310,5,FALSE)</f>
        <v>5317020</v>
      </c>
      <c r="H7344" t="str">
        <f>VLOOKUP(C7344,reference!$A$1:$E$310,4,FALSE)</f>
        <v>KODI</v>
      </c>
      <c r="I7344" t="str">
        <f>VLOOKUP($D7344,reference!$G$1:$H$25,2,FALSE)</f>
        <v>No data</v>
      </c>
      <c r="J7344" t="str">
        <f>VLOOKUP($E7344,reference!$G$1:$H$25,2,FALSE)</f>
        <v>Pertanian lahan kering</v>
      </c>
      <c r="K7344" t="str">
        <f t="shared" si="114"/>
        <v>Non Irigasi</v>
      </c>
      <c r="L7344" t="s">
        <v>327</v>
      </c>
    </row>
    <row r="7345" spans="1:12" x14ac:dyDescent="0.25">
      <c r="A7345" s="1">
        <v>7344</v>
      </c>
      <c r="B7345" s="3">
        <v>2</v>
      </c>
      <c r="C7345" s="1">
        <v>264</v>
      </c>
      <c r="D7345" s="1">
        <v>1</v>
      </c>
      <c r="E7345" s="1">
        <v>1</v>
      </c>
      <c r="F7345" s="1">
        <v>0</v>
      </c>
      <c r="G7345">
        <f>VLOOKUP(C7345,reference!$A$1:$E$310,5,FALSE)</f>
        <v>5317050</v>
      </c>
      <c r="H7345" t="str">
        <f>VLOOKUP(C7345,reference!$A$1:$E$310,4,FALSE)</f>
        <v>WEWEWA BARAT</v>
      </c>
      <c r="I7345" t="str">
        <f>VLOOKUP($D7345,reference!$G$1:$H$25,2,FALSE)</f>
        <v>Hutan lahan kering primer</v>
      </c>
      <c r="J7345" t="str">
        <f>VLOOKUP($E7345,reference!$G$1:$H$25,2,FALSE)</f>
        <v>Hutan lahan kering primer</v>
      </c>
      <c r="K7345" t="str">
        <f t="shared" si="114"/>
        <v>Non Irigasi</v>
      </c>
      <c r="L7345" t="s">
        <v>327</v>
      </c>
    </row>
    <row r="7346" spans="1:12" x14ac:dyDescent="0.25">
      <c r="A7346" s="1">
        <v>7345</v>
      </c>
      <c r="B7346" s="3">
        <v>69</v>
      </c>
      <c r="C7346" s="1">
        <v>254</v>
      </c>
      <c r="D7346" s="1">
        <v>13</v>
      </c>
      <c r="E7346" s="1">
        <v>14</v>
      </c>
      <c r="F7346" s="1">
        <v>0</v>
      </c>
      <c r="G7346">
        <f>VLOOKUP(C7346,reference!$A$1:$E$310,5,FALSE)</f>
        <v>5316010</v>
      </c>
      <c r="H7346" t="str">
        <f>VLOOKUP(C7346,reference!$A$1:$E$310,4,FALSE)</f>
        <v>KATIKUTANA</v>
      </c>
      <c r="I7346" t="str">
        <f>VLOOKUP($D7346,reference!$G$1:$H$25,2,FALSE)</f>
        <v>Pertanian lahan kering  campur semak / kebun campur</v>
      </c>
      <c r="J7346" t="str">
        <f>VLOOKUP($E7346,reference!$G$1:$H$25,2,FALSE)</f>
        <v>Sawah</v>
      </c>
      <c r="K7346" t="str">
        <f t="shared" si="114"/>
        <v>Non Irigasi</v>
      </c>
      <c r="L7346" t="s">
        <v>327</v>
      </c>
    </row>
    <row r="7347" spans="1:12" x14ac:dyDescent="0.25">
      <c r="A7347" s="1">
        <v>7346</v>
      </c>
      <c r="B7347" s="3">
        <v>1278</v>
      </c>
      <c r="C7347" s="1">
        <v>256</v>
      </c>
      <c r="D7347" s="1">
        <v>13</v>
      </c>
      <c r="E7347" s="1">
        <v>9</v>
      </c>
      <c r="F7347" s="1">
        <v>0</v>
      </c>
      <c r="G7347">
        <f>VLOOKUP(C7347,reference!$A$1:$E$310,5,FALSE)</f>
        <v>5316020</v>
      </c>
      <c r="H7347" t="str">
        <f>VLOOKUP(C7347,reference!$A$1:$E$310,4,FALSE)</f>
        <v>UMBU RATU NGGAY BARAT</v>
      </c>
      <c r="I7347" t="str">
        <f>VLOOKUP($D7347,reference!$G$1:$H$25,2,FALSE)</f>
        <v>Pertanian lahan kering  campur semak / kebun campur</v>
      </c>
      <c r="J7347" t="str">
        <f>VLOOKUP($E7347,reference!$G$1:$H$25,2,FALSE)</f>
        <v>Semak belukar</v>
      </c>
      <c r="K7347" t="str">
        <f t="shared" si="114"/>
        <v>Non Irigasi</v>
      </c>
      <c r="L7347" t="s">
        <v>327</v>
      </c>
    </row>
    <row r="7348" spans="1:12" x14ac:dyDescent="0.25">
      <c r="A7348" s="1">
        <v>7347</v>
      </c>
      <c r="B7348" s="3">
        <v>6</v>
      </c>
      <c r="C7348" s="1">
        <v>259</v>
      </c>
      <c r="D7348" s="1">
        <v>9</v>
      </c>
      <c r="E7348" s="1">
        <v>12</v>
      </c>
      <c r="F7348" s="1">
        <v>0</v>
      </c>
      <c r="G7348">
        <f>VLOOKUP(C7348,reference!$A$1:$E$310,5,FALSE)</f>
        <v>5317010</v>
      </c>
      <c r="H7348" t="str">
        <f>VLOOKUP(C7348,reference!$A$1:$E$310,4,FALSE)</f>
        <v>KODI BANGEDO</v>
      </c>
      <c r="I7348" t="str">
        <f>VLOOKUP($D7348,reference!$G$1:$H$25,2,FALSE)</f>
        <v>Semak belukar</v>
      </c>
      <c r="J7348" t="str">
        <f>VLOOKUP($E7348,reference!$G$1:$H$25,2,FALSE)</f>
        <v>Pertanian lahan kering</v>
      </c>
      <c r="K7348" t="str">
        <f t="shared" si="114"/>
        <v>Non Irigasi</v>
      </c>
      <c r="L7348" t="s">
        <v>327</v>
      </c>
    </row>
    <row r="7349" spans="1:12" x14ac:dyDescent="0.25">
      <c r="A7349" s="1">
        <v>7348</v>
      </c>
      <c r="B7349" s="3">
        <v>72</v>
      </c>
      <c r="C7349" s="1">
        <v>58</v>
      </c>
      <c r="D7349" s="1">
        <v>9</v>
      </c>
      <c r="E7349" s="1">
        <v>14</v>
      </c>
      <c r="F7349" s="1">
        <v>0</v>
      </c>
      <c r="G7349">
        <f>VLOOKUP(C7349,reference!$A$1:$E$310,5,FALSE)</f>
        <v>5304021</v>
      </c>
      <c r="H7349" t="str">
        <f>VLOOKUP(C7349,reference!$A$1:$E$310,4,FALSE)</f>
        <v>POLEN</v>
      </c>
      <c r="I7349" t="str">
        <f>VLOOKUP($D7349,reference!$G$1:$H$25,2,FALSE)</f>
        <v>Semak belukar</v>
      </c>
      <c r="J7349" t="str">
        <f>VLOOKUP($E7349,reference!$G$1:$H$25,2,FALSE)</f>
        <v>Sawah</v>
      </c>
      <c r="K7349" t="str">
        <f t="shared" si="114"/>
        <v>Non Irigasi</v>
      </c>
      <c r="L7349" t="s">
        <v>327</v>
      </c>
    </row>
    <row r="7350" spans="1:12" x14ac:dyDescent="0.25">
      <c r="A7350" s="1">
        <v>7349</v>
      </c>
      <c r="B7350" s="3">
        <v>32</v>
      </c>
      <c r="C7350" s="1">
        <v>74</v>
      </c>
      <c r="D7350" s="1">
        <v>2</v>
      </c>
      <c r="E7350" s="1">
        <v>20</v>
      </c>
      <c r="F7350" s="1">
        <v>0</v>
      </c>
      <c r="G7350">
        <f>VLOOKUP(C7350,reference!$A$1:$E$310,5,FALSE)</f>
        <v>5304082</v>
      </c>
      <c r="H7350" t="str">
        <f>VLOOKUP(C7350,reference!$A$1:$E$310,4,FALSE)</f>
        <v>FATUKOPA</v>
      </c>
      <c r="I7350" t="str">
        <f>VLOOKUP($D7350,reference!$G$1:$H$25,2,FALSE)</f>
        <v>Hutan lahan kering sekunder / bekas tebangan</v>
      </c>
      <c r="J7350" t="str">
        <f>VLOOKUP($E7350,reference!$G$1:$H$25,2,FALSE)</f>
        <v>Tubuh air</v>
      </c>
      <c r="K7350" t="str">
        <f t="shared" si="114"/>
        <v>Non Irigasi</v>
      </c>
      <c r="L7350" t="s">
        <v>328</v>
      </c>
    </row>
    <row r="7351" spans="1:12" x14ac:dyDescent="0.25">
      <c r="A7351" s="1">
        <v>7350</v>
      </c>
      <c r="B7351" s="3">
        <v>1</v>
      </c>
      <c r="C7351" s="1">
        <v>264</v>
      </c>
      <c r="D7351" s="1">
        <v>1</v>
      </c>
      <c r="E7351" s="1">
        <v>9</v>
      </c>
      <c r="F7351" s="1">
        <v>0</v>
      </c>
      <c r="G7351">
        <f>VLOOKUP(C7351,reference!$A$1:$E$310,5,FALSE)</f>
        <v>5317050</v>
      </c>
      <c r="H7351" t="str">
        <f>VLOOKUP(C7351,reference!$A$1:$E$310,4,FALSE)</f>
        <v>WEWEWA BARAT</v>
      </c>
      <c r="I7351" t="str">
        <f>VLOOKUP($D7351,reference!$G$1:$H$25,2,FALSE)</f>
        <v>Hutan lahan kering primer</v>
      </c>
      <c r="J7351" t="str">
        <f>VLOOKUP($E7351,reference!$G$1:$H$25,2,FALSE)</f>
        <v>Semak belukar</v>
      </c>
      <c r="K7351" t="str">
        <f t="shared" si="114"/>
        <v>Non Irigasi</v>
      </c>
      <c r="L7351" t="s">
        <v>328</v>
      </c>
    </row>
    <row r="7352" spans="1:12" x14ac:dyDescent="0.25">
      <c r="A7352" s="1">
        <v>7351</v>
      </c>
      <c r="B7352" s="3">
        <v>36</v>
      </c>
      <c r="C7352" s="1">
        <v>265</v>
      </c>
      <c r="D7352" s="1">
        <v>14</v>
      </c>
      <c r="E7352" s="1">
        <v>14</v>
      </c>
      <c r="F7352" s="1">
        <v>1</v>
      </c>
      <c r="G7352">
        <f>VLOOKUP(C7352,reference!$A$1:$E$310,5,FALSE)</f>
        <v>5317060</v>
      </c>
      <c r="H7352" t="str">
        <f>VLOOKUP(C7352,reference!$A$1:$E$310,4,FALSE)</f>
        <v>WEWEWA TIMUR</v>
      </c>
      <c r="I7352" t="str">
        <f>VLOOKUP($D7352,reference!$G$1:$H$25,2,FALSE)</f>
        <v>Sawah</v>
      </c>
      <c r="J7352" t="str">
        <f>VLOOKUP($E7352,reference!$G$1:$H$25,2,FALSE)</f>
        <v>Sawah</v>
      </c>
      <c r="K7352" t="str">
        <f t="shared" si="114"/>
        <v>Buffer Irigasi</v>
      </c>
      <c r="L7352" t="s">
        <v>327</v>
      </c>
    </row>
    <row r="7353" spans="1:12" x14ac:dyDescent="0.25">
      <c r="A7353" s="1">
        <v>7352</v>
      </c>
      <c r="B7353" s="3">
        <v>117</v>
      </c>
      <c r="C7353" s="1">
        <v>254</v>
      </c>
      <c r="D7353" s="1">
        <v>13</v>
      </c>
      <c r="E7353" s="1">
        <v>16</v>
      </c>
      <c r="F7353" s="1">
        <v>0</v>
      </c>
      <c r="G7353">
        <f>VLOOKUP(C7353,reference!$A$1:$E$310,5,FALSE)</f>
        <v>5316010</v>
      </c>
      <c r="H7353" t="str">
        <f>VLOOKUP(C7353,reference!$A$1:$E$310,4,FALSE)</f>
        <v>KATIKUTANA</v>
      </c>
      <c r="I7353" t="str">
        <f>VLOOKUP($D7353,reference!$G$1:$H$25,2,FALSE)</f>
        <v>Pertanian lahan kering  campur semak / kebun campur</v>
      </c>
      <c r="J7353" t="str">
        <f>VLOOKUP($E7353,reference!$G$1:$H$25,2,FALSE)</f>
        <v>Pemukiman</v>
      </c>
      <c r="K7353" t="str">
        <f t="shared" si="114"/>
        <v>Non Irigasi</v>
      </c>
      <c r="L7353" t="s">
        <v>327</v>
      </c>
    </row>
    <row r="7354" spans="1:12" x14ac:dyDescent="0.25">
      <c r="A7354" s="1">
        <v>7353</v>
      </c>
      <c r="B7354" s="3">
        <v>24</v>
      </c>
      <c r="C7354" s="1">
        <v>48</v>
      </c>
      <c r="D7354" s="1">
        <v>0</v>
      </c>
      <c r="E7354" s="1">
        <v>12</v>
      </c>
      <c r="F7354" s="1">
        <v>0</v>
      </c>
      <c r="G7354">
        <f>VLOOKUP(C7354,reference!$A$1:$E$310,5,FALSE)</f>
        <v>5303181</v>
      </c>
      <c r="H7354" t="str">
        <f>VLOOKUP(C7354,reference!$A$1:$E$310,4,FALSE)</f>
        <v>AMFOANG BARAT DAYA</v>
      </c>
      <c r="I7354" t="str">
        <f>VLOOKUP($D7354,reference!$G$1:$H$25,2,FALSE)</f>
        <v>No data</v>
      </c>
      <c r="J7354" t="str">
        <f>VLOOKUP($E7354,reference!$G$1:$H$25,2,FALSE)</f>
        <v>Pertanian lahan kering</v>
      </c>
      <c r="K7354" t="str">
        <f t="shared" si="114"/>
        <v>Non Irigasi</v>
      </c>
      <c r="L7354" t="s">
        <v>327</v>
      </c>
    </row>
    <row r="7355" spans="1:12" x14ac:dyDescent="0.25">
      <c r="A7355" s="1">
        <v>7354</v>
      </c>
      <c r="B7355" s="3">
        <v>6324</v>
      </c>
      <c r="C7355" s="1">
        <v>48</v>
      </c>
      <c r="D7355" s="1">
        <v>2</v>
      </c>
      <c r="E7355" s="1">
        <v>1</v>
      </c>
      <c r="F7355" s="1">
        <v>0</v>
      </c>
      <c r="G7355">
        <f>VLOOKUP(C7355,reference!$A$1:$E$310,5,FALSE)</f>
        <v>5303181</v>
      </c>
      <c r="H7355" t="str">
        <f>VLOOKUP(C7355,reference!$A$1:$E$310,4,FALSE)</f>
        <v>AMFOANG BARAT DAYA</v>
      </c>
      <c r="I7355" t="str">
        <f>VLOOKUP($D7355,reference!$G$1:$H$25,2,FALSE)</f>
        <v>Hutan lahan kering sekunder / bekas tebangan</v>
      </c>
      <c r="J7355" t="str">
        <f>VLOOKUP($E7355,reference!$G$1:$H$25,2,FALSE)</f>
        <v>Hutan lahan kering primer</v>
      </c>
      <c r="K7355" t="str">
        <f t="shared" si="114"/>
        <v>Non Irigasi</v>
      </c>
      <c r="L7355" t="s">
        <v>327</v>
      </c>
    </row>
    <row r="7356" spans="1:12" x14ac:dyDescent="0.25">
      <c r="A7356" s="1">
        <v>7355</v>
      </c>
      <c r="B7356" s="3">
        <v>61</v>
      </c>
      <c r="C7356" s="1">
        <v>51</v>
      </c>
      <c r="D7356" s="1">
        <v>13</v>
      </c>
      <c r="E7356" s="1">
        <v>12</v>
      </c>
      <c r="F7356" s="1">
        <v>0</v>
      </c>
      <c r="G7356">
        <f>VLOOKUP(C7356,reference!$A$1:$E$310,5,FALSE)</f>
        <v>5303191</v>
      </c>
      <c r="H7356" t="str">
        <f>VLOOKUP(C7356,reference!$A$1:$E$310,4,FALSE)</f>
        <v>AMFOANG BARAT LAUT</v>
      </c>
      <c r="I7356" t="str">
        <f>VLOOKUP($D7356,reference!$G$1:$H$25,2,FALSE)</f>
        <v>Pertanian lahan kering  campur semak / kebun campur</v>
      </c>
      <c r="J7356" t="str">
        <f>VLOOKUP($E7356,reference!$G$1:$H$25,2,FALSE)</f>
        <v>Pertanian lahan kering</v>
      </c>
      <c r="K7356" t="str">
        <f t="shared" si="114"/>
        <v>Non Irigasi</v>
      </c>
      <c r="L7356" t="s">
        <v>327</v>
      </c>
    </row>
    <row r="7357" spans="1:12" x14ac:dyDescent="0.25">
      <c r="A7357" s="1">
        <v>7356</v>
      </c>
      <c r="B7357" s="3">
        <v>2</v>
      </c>
      <c r="C7357" s="1">
        <v>265</v>
      </c>
      <c r="D7357" s="1">
        <v>2</v>
      </c>
      <c r="E7357" s="1">
        <v>9</v>
      </c>
      <c r="F7357" s="1">
        <v>0</v>
      </c>
      <c r="G7357">
        <f>VLOOKUP(C7357,reference!$A$1:$E$310,5,FALSE)</f>
        <v>5317060</v>
      </c>
      <c r="H7357" t="str">
        <f>VLOOKUP(C7357,reference!$A$1:$E$310,4,FALSE)</f>
        <v>WEWEWA TIMUR</v>
      </c>
      <c r="I7357" t="str">
        <f>VLOOKUP($D7357,reference!$G$1:$H$25,2,FALSE)</f>
        <v>Hutan lahan kering sekunder / bekas tebangan</v>
      </c>
      <c r="J7357" t="str">
        <f>VLOOKUP($E7357,reference!$G$1:$H$25,2,FALSE)</f>
        <v>Semak belukar</v>
      </c>
      <c r="K7357" t="str">
        <f t="shared" si="114"/>
        <v>Non Irigasi</v>
      </c>
      <c r="L7357" t="s">
        <v>328</v>
      </c>
    </row>
    <row r="7358" spans="1:12" x14ac:dyDescent="0.25">
      <c r="A7358" s="1">
        <v>7357</v>
      </c>
      <c r="B7358" s="3">
        <v>11</v>
      </c>
      <c r="C7358" s="1">
        <v>265</v>
      </c>
      <c r="D7358" s="1">
        <v>14</v>
      </c>
      <c r="E7358" s="1">
        <v>16</v>
      </c>
      <c r="F7358" s="1">
        <v>0</v>
      </c>
      <c r="G7358">
        <f>VLOOKUP(C7358,reference!$A$1:$E$310,5,FALSE)</f>
        <v>5317060</v>
      </c>
      <c r="H7358" t="str">
        <f>VLOOKUP(C7358,reference!$A$1:$E$310,4,FALSE)</f>
        <v>WEWEWA TIMUR</v>
      </c>
      <c r="I7358" t="str">
        <f>VLOOKUP($D7358,reference!$G$1:$H$25,2,FALSE)</f>
        <v>Sawah</v>
      </c>
      <c r="J7358" t="str">
        <f>VLOOKUP($E7358,reference!$G$1:$H$25,2,FALSE)</f>
        <v>Pemukiman</v>
      </c>
      <c r="K7358" t="str">
        <f t="shared" si="114"/>
        <v>Non Irigasi</v>
      </c>
      <c r="L7358" t="s">
        <v>327</v>
      </c>
    </row>
    <row r="7359" spans="1:12" x14ac:dyDescent="0.25">
      <c r="A7359" s="1">
        <v>7358</v>
      </c>
      <c r="B7359" s="3">
        <v>301</v>
      </c>
      <c r="C7359" s="1">
        <v>5</v>
      </c>
      <c r="D7359" s="1">
        <v>18</v>
      </c>
      <c r="E7359" s="1">
        <v>11</v>
      </c>
      <c r="F7359" s="1">
        <v>0</v>
      </c>
      <c r="G7359">
        <f>VLOOKUP(C7359,reference!$A$1:$E$310,5,FALSE)</f>
        <v>5301060</v>
      </c>
      <c r="H7359" t="str">
        <f>VLOOKUP(C7359,reference!$A$1:$E$310,4,FALSE)</f>
        <v>KOTA WAIKABUBAK</v>
      </c>
      <c r="I7359" t="str">
        <f>VLOOKUP($D7359,reference!$G$1:$H$25,2,FALSE)</f>
        <v>Lahan terbuka</v>
      </c>
      <c r="J7359" t="str">
        <f>VLOOKUP($E7359,reference!$G$1:$H$25,2,FALSE)</f>
        <v>Savanna / Padang rumput</v>
      </c>
      <c r="K7359" t="str">
        <f t="shared" si="114"/>
        <v>Non Irigasi</v>
      </c>
      <c r="L7359" t="s">
        <v>327</v>
      </c>
    </row>
    <row r="7360" spans="1:12" x14ac:dyDescent="0.25">
      <c r="A7360" s="1">
        <v>7359</v>
      </c>
      <c r="B7360" s="3">
        <v>1</v>
      </c>
      <c r="C7360" s="1">
        <v>259</v>
      </c>
      <c r="D7360" s="1">
        <v>9</v>
      </c>
      <c r="E7360" s="1">
        <v>16</v>
      </c>
      <c r="F7360" s="1">
        <v>0</v>
      </c>
      <c r="G7360">
        <f>VLOOKUP(C7360,reference!$A$1:$E$310,5,FALSE)</f>
        <v>5317010</v>
      </c>
      <c r="H7360" t="str">
        <f>VLOOKUP(C7360,reference!$A$1:$E$310,4,FALSE)</f>
        <v>KODI BANGEDO</v>
      </c>
      <c r="I7360" t="str">
        <f>VLOOKUP($D7360,reference!$G$1:$H$25,2,FALSE)</f>
        <v>Semak belukar</v>
      </c>
      <c r="J7360" t="str">
        <f>VLOOKUP($E7360,reference!$G$1:$H$25,2,FALSE)</f>
        <v>Pemukiman</v>
      </c>
      <c r="K7360" t="str">
        <f t="shared" si="114"/>
        <v>Non Irigasi</v>
      </c>
      <c r="L7360" t="s">
        <v>327</v>
      </c>
    </row>
    <row r="7361" spans="1:12" x14ac:dyDescent="0.25">
      <c r="A7361" s="1">
        <v>7360</v>
      </c>
      <c r="B7361" s="3">
        <v>82</v>
      </c>
      <c r="C7361" s="1">
        <v>259</v>
      </c>
      <c r="D7361" s="1">
        <v>1</v>
      </c>
      <c r="E7361" s="1">
        <v>2</v>
      </c>
      <c r="F7361" s="1">
        <v>0</v>
      </c>
      <c r="G7361">
        <f>VLOOKUP(C7361,reference!$A$1:$E$310,5,FALSE)</f>
        <v>5317010</v>
      </c>
      <c r="H7361" t="str">
        <f>VLOOKUP(C7361,reference!$A$1:$E$310,4,FALSE)</f>
        <v>KODI BANGEDO</v>
      </c>
      <c r="I7361" t="str">
        <f>VLOOKUP($D7361,reference!$G$1:$H$25,2,FALSE)</f>
        <v>Hutan lahan kering primer</v>
      </c>
      <c r="J7361" t="str">
        <f>VLOOKUP($E7361,reference!$G$1:$H$25,2,FALSE)</f>
        <v>Hutan lahan kering sekunder / bekas tebangan</v>
      </c>
      <c r="K7361" t="str">
        <f t="shared" si="114"/>
        <v>Non Irigasi</v>
      </c>
      <c r="L7361" t="s">
        <v>329</v>
      </c>
    </row>
    <row r="7362" spans="1:12" x14ac:dyDescent="0.25">
      <c r="A7362" s="1">
        <v>7361</v>
      </c>
      <c r="B7362" s="3">
        <v>3</v>
      </c>
      <c r="C7362" s="1">
        <v>4</v>
      </c>
      <c r="D7362" s="1">
        <v>2</v>
      </c>
      <c r="E7362" s="1">
        <v>13</v>
      </c>
      <c r="F7362" s="1">
        <v>0</v>
      </c>
      <c r="G7362">
        <f>VLOOKUP(C7362,reference!$A$1:$E$310,5,FALSE)</f>
        <v>5301050</v>
      </c>
      <c r="H7362" t="str">
        <f>VLOOKUP(C7362,reference!$A$1:$E$310,4,FALSE)</f>
        <v>LOLI</v>
      </c>
      <c r="I7362" t="str">
        <f>VLOOKUP($D7362,reference!$G$1:$H$25,2,FALSE)</f>
        <v>Hutan lahan kering sekunder / bekas tebangan</v>
      </c>
      <c r="J7362" t="str">
        <f>VLOOKUP($E7362,reference!$G$1:$H$25,2,FALSE)</f>
        <v>Pertanian lahan kering  campur semak / kebun campur</v>
      </c>
      <c r="K7362" t="str">
        <f t="shared" si="114"/>
        <v>Non Irigasi</v>
      </c>
      <c r="L7362" t="s">
        <v>328</v>
      </c>
    </row>
    <row r="7363" spans="1:12" x14ac:dyDescent="0.25">
      <c r="A7363" s="1">
        <v>7362</v>
      </c>
      <c r="B7363" s="3">
        <v>604</v>
      </c>
      <c r="C7363" s="1">
        <v>48</v>
      </c>
      <c r="D7363" s="1">
        <v>2</v>
      </c>
      <c r="E7363" s="1">
        <v>9</v>
      </c>
      <c r="F7363" s="1">
        <v>0</v>
      </c>
      <c r="G7363">
        <f>VLOOKUP(C7363,reference!$A$1:$E$310,5,FALSE)</f>
        <v>5303181</v>
      </c>
      <c r="H7363" t="str">
        <f>VLOOKUP(C7363,reference!$A$1:$E$310,4,FALSE)</f>
        <v>AMFOANG BARAT DAYA</v>
      </c>
      <c r="I7363" t="str">
        <f>VLOOKUP($D7363,reference!$G$1:$H$25,2,FALSE)</f>
        <v>Hutan lahan kering sekunder / bekas tebangan</v>
      </c>
      <c r="J7363" t="str">
        <f>VLOOKUP($E7363,reference!$G$1:$H$25,2,FALSE)</f>
        <v>Semak belukar</v>
      </c>
      <c r="K7363" t="str">
        <f t="shared" ref="K7363:K7426" si="115">IF(F7363=0,"Non Irigasi","Buffer Irigasi")</f>
        <v>Non Irigasi</v>
      </c>
      <c r="L7363" t="s">
        <v>328</v>
      </c>
    </row>
    <row r="7364" spans="1:12" x14ac:dyDescent="0.25">
      <c r="A7364" s="1">
        <v>7363</v>
      </c>
      <c r="B7364" s="3">
        <v>17</v>
      </c>
      <c r="C7364" s="1">
        <v>47</v>
      </c>
      <c r="D7364" s="1">
        <v>13</v>
      </c>
      <c r="E7364" s="1">
        <v>1</v>
      </c>
      <c r="F7364" s="1">
        <v>0</v>
      </c>
      <c r="G7364">
        <f>VLOOKUP(C7364,reference!$A$1:$E$310,5,FALSE)</f>
        <v>5303180</v>
      </c>
      <c r="H7364" t="str">
        <f>VLOOKUP(C7364,reference!$A$1:$E$310,4,FALSE)</f>
        <v>AMFOANG SELATAN</v>
      </c>
      <c r="I7364" t="str">
        <f>VLOOKUP($D7364,reference!$G$1:$H$25,2,FALSE)</f>
        <v>Pertanian lahan kering  campur semak / kebun campur</v>
      </c>
      <c r="J7364" t="str">
        <f>VLOOKUP($E7364,reference!$G$1:$H$25,2,FALSE)</f>
        <v>Hutan lahan kering primer</v>
      </c>
      <c r="K7364" t="str">
        <f t="shared" si="115"/>
        <v>Non Irigasi</v>
      </c>
      <c r="L7364" t="s">
        <v>327</v>
      </c>
    </row>
    <row r="7365" spans="1:12" x14ac:dyDescent="0.25">
      <c r="A7365" s="1">
        <v>7364</v>
      </c>
      <c r="B7365" s="3">
        <v>437</v>
      </c>
      <c r="C7365" s="1">
        <v>47</v>
      </c>
      <c r="D7365" s="1">
        <v>2</v>
      </c>
      <c r="E7365" s="1">
        <v>9</v>
      </c>
      <c r="F7365" s="1">
        <v>0</v>
      </c>
      <c r="G7365">
        <f>VLOOKUP(C7365,reference!$A$1:$E$310,5,FALSE)</f>
        <v>5303180</v>
      </c>
      <c r="H7365" t="str">
        <f>VLOOKUP(C7365,reference!$A$1:$E$310,4,FALSE)</f>
        <v>AMFOANG SELATAN</v>
      </c>
      <c r="I7365" t="str">
        <f>VLOOKUP($D7365,reference!$G$1:$H$25,2,FALSE)</f>
        <v>Hutan lahan kering sekunder / bekas tebangan</v>
      </c>
      <c r="J7365" t="str">
        <f>VLOOKUP($E7365,reference!$G$1:$H$25,2,FALSE)</f>
        <v>Semak belukar</v>
      </c>
      <c r="K7365" t="str">
        <f t="shared" si="115"/>
        <v>Non Irigasi</v>
      </c>
      <c r="L7365" t="s">
        <v>328</v>
      </c>
    </row>
    <row r="7366" spans="1:12" x14ac:dyDescent="0.25">
      <c r="A7366" s="1">
        <v>7365</v>
      </c>
      <c r="B7366" s="3">
        <v>7439</v>
      </c>
      <c r="C7366" s="1">
        <v>47</v>
      </c>
      <c r="D7366" s="1">
        <v>2</v>
      </c>
      <c r="E7366" s="1">
        <v>1</v>
      </c>
      <c r="F7366" s="1">
        <v>0</v>
      </c>
      <c r="G7366">
        <f>VLOOKUP(C7366,reference!$A$1:$E$310,5,FALSE)</f>
        <v>5303180</v>
      </c>
      <c r="H7366" t="str">
        <f>VLOOKUP(C7366,reference!$A$1:$E$310,4,FALSE)</f>
        <v>AMFOANG SELATAN</v>
      </c>
      <c r="I7366" t="str">
        <f>VLOOKUP($D7366,reference!$G$1:$H$25,2,FALSE)</f>
        <v>Hutan lahan kering sekunder / bekas tebangan</v>
      </c>
      <c r="J7366" t="str">
        <f>VLOOKUP($E7366,reference!$G$1:$H$25,2,FALSE)</f>
        <v>Hutan lahan kering primer</v>
      </c>
      <c r="K7366" t="str">
        <f t="shared" si="115"/>
        <v>Non Irigasi</v>
      </c>
      <c r="L7366" t="s">
        <v>327</v>
      </c>
    </row>
    <row r="7367" spans="1:12" x14ac:dyDescent="0.25">
      <c r="A7367" s="1">
        <v>7366</v>
      </c>
      <c r="B7367" s="3">
        <v>12</v>
      </c>
      <c r="C7367" s="1">
        <v>90</v>
      </c>
      <c r="D7367" s="1">
        <v>13</v>
      </c>
      <c r="E7367" s="1">
        <v>9</v>
      </c>
      <c r="F7367" s="1">
        <v>0</v>
      </c>
      <c r="G7367">
        <f>VLOOKUP(C7367,reference!$A$1:$E$310,5,FALSE)</f>
        <v>5305021</v>
      </c>
      <c r="H7367" t="str">
        <f>VLOOKUP(C7367,reference!$A$1:$E$310,4,FALSE)</f>
        <v>NOEMUTI</v>
      </c>
      <c r="I7367" t="str">
        <f>VLOOKUP($D7367,reference!$G$1:$H$25,2,FALSE)</f>
        <v>Pertanian lahan kering  campur semak / kebun campur</v>
      </c>
      <c r="J7367" t="str">
        <f>VLOOKUP($E7367,reference!$G$1:$H$25,2,FALSE)</f>
        <v>Semak belukar</v>
      </c>
      <c r="K7367" t="str">
        <f t="shared" si="115"/>
        <v>Non Irigasi</v>
      </c>
      <c r="L7367" t="s">
        <v>327</v>
      </c>
    </row>
    <row r="7368" spans="1:12" x14ac:dyDescent="0.25">
      <c r="A7368" s="1">
        <v>7367</v>
      </c>
      <c r="B7368" s="3">
        <v>1</v>
      </c>
      <c r="C7368" s="1">
        <v>259</v>
      </c>
      <c r="D7368" s="1">
        <v>1</v>
      </c>
      <c r="E7368" s="1">
        <v>12</v>
      </c>
      <c r="F7368" s="1">
        <v>0</v>
      </c>
      <c r="G7368">
        <f>VLOOKUP(C7368,reference!$A$1:$E$310,5,FALSE)</f>
        <v>5317010</v>
      </c>
      <c r="H7368" t="str">
        <f>VLOOKUP(C7368,reference!$A$1:$E$310,4,FALSE)</f>
        <v>KODI BANGEDO</v>
      </c>
      <c r="I7368" t="str">
        <f>VLOOKUP($D7368,reference!$G$1:$H$25,2,FALSE)</f>
        <v>Hutan lahan kering primer</v>
      </c>
      <c r="J7368" t="str">
        <f>VLOOKUP($E7368,reference!$G$1:$H$25,2,FALSE)</f>
        <v>Pertanian lahan kering</v>
      </c>
      <c r="K7368" t="str">
        <f t="shared" si="115"/>
        <v>Non Irigasi</v>
      </c>
      <c r="L7368" t="s">
        <v>328</v>
      </c>
    </row>
    <row r="7369" spans="1:12" x14ac:dyDescent="0.25">
      <c r="A7369" s="1">
        <v>7368</v>
      </c>
      <c r="B7369" s="3">
        <v>2</v>
      </c>
      <c r="C7369" s="1">
        <v>266</v>
      </c>
      <c r="D7369" s="1">
        <v>1</v>
      </c>
      <c r="E7369" s="1">
        <v>13</v>
      </c>
      <c r="F7369" s="1">
        <v>0</v>
      </c>
      <c r="G7369">
        <f>VLOOKUP(C7369,reference!$A$1:$E$310,5,FALSE)</f>
        <v>5317061</v>
      </c>
      <c r="H7369" t="str">
        <f>VLOOKUP(C7369,reference!$A$1:$E$310,4,FALSE)</f>
        <v>WEWEWA TENGAH</v>
      </c>
      <c r="I7369" t="str">
        <f>VLOOKUP($D7369,reference!$G$1:$H$25,2,FALSE)</f>
        <v>Hutan lahan kering primer</v>
      </c>
      <c r="J7369" t="str">
        <f>VLOOKUP($E7369,reference!$G$1:$H$25,2,FALSE)</f>
        <v>Pertanian lahan kering  campur semak / kebun campur</v>
      </c>
      <c r="K7369" t="str">
        <f t="shared" si="115"/>
        <v>Non Irigasi</v>
      </c>
      <c r="L7369" t="s">
        <v>328</v>
      </c>
    </row>
    <row r="7370" spans="1:12" x14ac:dyDescent="0.25">
      <c r="A7370" s="1">
        <v>7369</v>
      </c>
      <c r="B7370" s="3">
        <v>61</v>
      </c>
      <c r="C7370" s="1">
        <v>55</v>
      </c>
      <c r="D7370" s="1">
        <v>9</v>
      </c>
      <c r="E7370" s="1">
        <v>13</v>
      </c>
      <c r="F7370" s="1">
        <v>0</v>
      </c>
      <c r="G7370">
        <f>VLOOKUP(C7370,reference!$A$1:$E$310,5,FALSE)</f>
        <v>5304012</v>
      </c>
      <c r="H7370" t="str">
        <f>VLOOKUP(C7370,reference!$A$1:$E$310,4,FALSE)</f>
        <v>TOBU</v>
      </c>
      <c r="I7370" t="str">
        <f>VLOOKUP($D7370,reference!$G$1:$H$25,2,FALSE)</f>
        <v>Semak belukar</v>
      </c>
      <c r="J7370" t="str">
        <f>VLOOKUP($E7370,reference!$G$1:$H$25,2,FALSE)</f>
        <v>Pertanian lahan kering  campur semak / kebun campur</v>
      </c>
      <c r="K7370" t="str">
        <f t="shared" si="115"/>
        <v>Non Irigasi</v>
      </c>
      <c r="L7370" t="s">
        <v>327</v>
      </c>
    </row>
    <row r="7371" spans="1:12" x14ac:dyDescent="0.25">
      <c r="A7371" s="1">
        <v>7370</v>
      </c>
      <c r="B7371" s="3">
        <v>307</v>
      </c>
      <c r="C7371" s="1">
        <v>58</v>
      </c>
      <c r="D7371" s="1">
        <v>13</v>
      </c>
      <c r="E7371" s="1">
        <v>14</v>
      </c>
      <c r="F7371" s="1">
        <v>0</v>
      </c>
      <c r="G7371">
        <f>VLOOKUP(C7371,reference!$A$1:$E$310,5,FALSE)</f>
        <v>5304021</v>
      </c>
      <c r="H7371" t="str">
        <f>VLOOKUP(C7371,reference!$A$1:$E$310,4,FALSE)</f>
        <v>POLEN</v>
      </c>
      <c r="I7371" t="str">
        <f>VLOOKUP($D7371,reference!$G$1:$H$25,2,FALSE)</f>
        <v>Pertanian lahan kering  campur semak / kebun campur</v>
      </c>
      <c r="J7371" t="str">
        <f>VLOOKUP($E7371,reference!$G$1:$H$25,2,FALSE)</f>
        <v>Sawah</v>
      </c>
      <c r="K7371" t="str">
        <f t="shared" si="115"/>
        <v>Non Irigasi</v>
      </c>
      <c r="L7371" t="s">
        <v>327</v>
      </c>
    </row>
    <row r="7372" spans="1:12" x14ac:dyDescent="0.25">
      <c r="A7372" s="1">
        <v>7371</v>
      </c>
      <c r="B7372" s="3">
        <v>14</v>
      </c>
      <c r="C7372" s="1">
        <v>90</v>
      </c>
      <c r="D7372" s="1">
        <v>13</v>
      </c>
      <c r="E7372" s="1">
        <v>14</v>
      </c>
      <c r="F7372" s="1">
        <v>0</v>
      </c>
      <c r="G7372">
        <f>VLOOKUP(C7372,reference!$A$1:$E$310,5,FALSE)</f>
        <v>5305021</v>
      </c>
      <c r="H7372" t="str">
        <f>VLOOKUP(C7372,reference!$A$1:$E$310,4,FALSE)</f>
        <v>NOEMUTI</v>
      </c>
      <c r="I7372" t="str">
        <f>VLOOKUP($D7372,reference!$G$1:$H$25,2,FALSE)</f>
        <v>Pertanian lahan kering  campur semak / kebun campur</v>
      </c>
      <c r="J7372" t="str">
        <f>VLOOKUP($E7372,reference!$G$1:$H$25,2,FALSE)</f>
        <v>Sawah</v>
      </c>
      <c r="K7372" t="str">
        <f t="shared" si="115"/>
        <v>Non Irigasi</v>
      </c>
      <c r="L7372" t="s">
        <v>327</v>
      </c>
    </row>
    <row r="7373" spans="1:12" x14ac:dyDescent="0.25">
      <c r="A7373" s="1">
        <v>7372</v>
      </c>
      <c r="B7373" s="3">
        <v>903</v>
      </c>
      <c r="C7373" s="1">
        <v>58</v>
      </c>
      <c r="D7373" s="1">
        <v>13</v>
      </c>
      <c r="E7373" s="1">
        <v>9</v>
      </c>
      <c r="F7373" s="1">
        <v>0</v>
      </c>
      <c r="G7373">
        <f>VLOOKUP(C7373,reference!$A$1:$E$310,5,FALSE)</f>
        <v>5304021</v>
      </c>
      <c r="H7373" t="str">
        <f>VLOOKUP(C7373,reference!$A$1:$E$310,4,FALSE)</f>
        <v>POLEN</v>
      </c>
      <c r="I7373" t="str">
        <f>VLOOKUP($D7373,reference!$G$1:$H$25,2,FALSE)</f>
        <v>Pertanian lahan kering  campur semak / kebun campur</v>
      </c>
      <c r="J7373" t="str">
        <f>VLOOKUP($E7373,reference!$G$1:$H$25,2,FALSE)</f>
        <v>Semak belukar</v>
      </c>
      <c r="K7373" t="str">
        <f t="shared" si="115"/>
        <v>Non Irigasi</v>
      </c>
      <c r="L7373" t="s">
        <v>327</v>
      </c>
    </row>
    <row r="7374" spans="1:12" x14ac:dyDescent="0.25">
      <c r="A7374" s="1">
        <v>7373</v>
      </c>
      <c r="B7374" s="3">
        <v>2</v>
      </c>
      <c r="C7374" s="1">
        <v>90</v>
      </c>
      <c r="D7374" s="1">
        <v>13</v>
      </c>
      <c r="E7374" s="1">
        <v>2</v>
      </c>
      <c r="F7374" s="1">
        <v>0</v>
      </c>
      <c r="G7374">
        <f>VLOOKUP(C7374,reference!$A$1:$E$310,5,FALSE)</f>
        <v>5305021</v>
      </c>
      <c r="H7374" t="str">
        <f>VLOOKUP(C7374,reference!$A$1:$E$310,4,FALSE)</f>
        <v>NOEMUTI</v>
      </c>
      <c r="I7374" t="str">
        <f>VLOOKUP($D7374,reference!$G$1:$H$25,2,FALSE)</f>
        <v>Pertanian lahan kering  campur semak / kebun campur</v>
      </c>
      <c r="J7374" t="str">
        <f>VLOOKUP($E7374,reference!$G$1:$H$25,2,FALSE)</f>
        <v>Hutan lahan kering sekunder / bekas tebangan</v>
      </c>
      <c r="K7374" t="str">
        <f t="shared" si="115"/>
        <v>Non Irigasi</v>
      </c>
      <c r="L7374" t="s">
        <v>327</v>
      </c>
    </row>
    <row r="7375" spans="1:12" x14ac:dyDescent="0.25">
      <c r="A7375" s="1">
        <v>7374</v>
      </c>
      <c r="B7375" s="3">
        <v>172</v>
      </c>
      <c r="C7375" s="1">
        <v>295</v>
      </c>
      <c r="D7375" s="1">
        <v>2</v>
      </c>
      <c r="E7375" s="1">
        <v>9</v>
      </c>
      <c r="F7375" s="1">
        <v>0</v>
      </c>
      <c r="G7375">
        <f>VLOOKUP(C7375,reference!$A$1:$E$310,5,FALSE)</f>
        <v>5321040</v>
      </c>
      <c r="H7375" t="str">
        <f>VLOOKUP(C7375,reference!$A$1:$E$310,4,FALSE)</f>
        <v>RINHAT</v>
      </c>
      <c r="I7375" t="str">
        <f>VLOOKUP($D7375,reference!$G$1:$H$25,2,FALSE)</f>
        <v>Hutan lahan kering sekunder / bekas tebangan</v>
      </c>
      <c r="J7375" t="str">
        <f>VLOOKUP($E7375,reference!$G$1:$H$25,2,FALSE)</f>
        <v>Semak belukar</v>
      </c>
      <c r="K7375" t="str">
        <f t="shared" si="115"/>
        <v>Non Irigasi</v>
      </c>
      <c r="L7375" t="s">
        <v>328</v>
      </c>
    </row>
    <row r="7376" spans="1:12" x14ac:dyDescent="0.25">
      <c r="A7376" s="1">
        <v>7375</v>
      </c>
      <c r="B7376" s="3">
        <v>13</v>
      </c>
      <c r="C7376" s="1">
        <v>259</v>
      </c>
      <c r="D7376" s="1">
        <v>9</v>
      </c>
      <c r="E7376" s="1">
        <v>6</v>
      </c>
      <c r="F7376" s="1">
        <v>0</v>
      </c>
      <c r="G7376">
        <f>VLOOKUP(C7376,reference!$A$1:$E$310,5,FALSE)</f>
        <v>5317010</v>
      </c>
      <c r="H7376" t="str">
        <f>VLOOKUP(C7376,reference!$A$1:$E$310,4,FALSE)</f>
        <v>KODI BANGEDO</v>
      </c>
      <c r="I7376" t="str">
        <f>VLOOKUP($D7376,reference!$G$1:$H$25,2,FALSE)</f>
        <v>Semak belukar</v>
      </c>
      <c r="J7376" t="str">
        <f>VLOOKUP($E7376,reference!$G$1:$H$25,2,FALSE)</f>
        <v>Hutan mangrove sekunder</v>
      </c>
      <c r="K7376" t="str">
        <f t="shared" si="115"/>
        <v>Non Irigasi</v>
      </c>
      <c r="L7376" t="s">
        <v>327</v>
      </c>
    </row>
    <row r="7377" spans="1:12" x14ac:dyDescent="0.25">
      <c r="A7377" s="1">
        <v>7376</v>
      </c>
      <c r="B7377" s="3">
        <v>91</v>
      </c>
      <c r="C7377" s="1">
        <v>298</v>
      </c>
      <c r="D7377" s="1">
        <v>12</v>
      </c>
      <c r="E7377" s="1">
        <v>14</v>
      </c>
      <c r="F7377" s="1">
        <v>0</v>
      </c>
      <c r="G7377">
        <f>VLOOKUP(C7377,reference!$A$1:$E$310,5,FALSE)</f>
        <v>5321070</v>
      </c>
      <c r="H7377" t="str">
        <f>VLOOKUP(C7377,reference!$A$1:$E$310,4,FALSE)</f>
        <v>MALAKA TENGAH</v>
      </c>
      <c r="I7377" t="str">
        <f>VLOOKUP($D7377,reference!$G$1:$H$25,2,FALSE)</f>
        <v>Pertanian lahan kering</v>
      </c>
      <c r="J7377" t="str">
        <f>VLOOKUP($E7377,reference!$G$1:$H$25,2,FALSE)</f>
        <v>Sawah</v>
      </c>
      <c r="K7377" t="str">
        <f t="shared" si="115"/>
        <v>Non Irigasi</v>
      </c>
      <c r="L7377" t="s">
        <v>327</v>
      </c>
    </row>
    <row r="7378" spans="1:12" x14ac:dyDescent="0.25">
      <c r="A7378" s="1">
        <v>7377</v>
      </c>
      <c r="B7378" s="3">
        <v>284</v>
      </c>
      <c r="C7378" s="1">
        <v>7</v>
      </c>
      <c r="D7378" s="1">
        <v>9</v>
      </c>
      <c r="E7378" s="1">
        <v>14</v>
      </c>
      <c r="F7378" s="1">
        <v>0</v>
      </c>
      <c r="G7378">
        <f>VLOOKUP(C7378,reference!$A$1:$E$310,5,FALSE)</f>
        <v>5302010</v>
      </c>
      <c r="H7378" t="str">
        <f>VLOOKUP(C7378,reference!$A$1:$E$310,4,FALSE)</f>
        <v>LEWA</v>
      </c>
      <c r="I7378" t="str">
        <f>VLOOKUP($D7378,reference!$G$1:$H$25,2,FALSE)</f>
        <v>Semak belukar</v>
      </c>
      <c r="J7378" t="str">
        <f>VLOOKUP($E7378,reference!$G$1:$H$25,2,FALSE)</f>
        <v>Sawah</v>
      </c>
      <c r="K7378" t="str">
        <f t="shared" si="115"/>
        <v>Non Irigasi</v>
      </c>
      <c r="L7378" t="s">
        <v>327</v>
      </c>
    </row>
    <row r="7379" spans="1:12" x14ac:dyDescent="0.25">
      <c r="A7379" s="1">
        <v>7378</v>
      </c>
      <c r="B7379" s="3">
        <v>294</v>
      </c>
      <c r="C7379" s="1">
        <v>48</v>
      </c>
      <c r="D7379" s="1">
        <v>2</v>
      </c>
      <c r="E7379" s="1">
        <v>14</v>
      </c>
      <c r="F7379" s="1">
        <v>0</v>
      </c>
      <c r="G7379">
        <f>VLOOKUP(C7379,reference!$A$1:$E$310,5,FALSE)</f>
        <v>5303181</v>
      </c>
      <c r="H7379" t="str">
        <f>VLOOKUP(C7379,reference!$A$1:$E$310,4,FALSE)</f>
        <v>AMFOANG BARAT DAYA</v>
      </c>
      <c r="I7379" t="str">
        <f>VLOOKUP($D7379,reference!$G$1:$H$25,2,FALSE)</f>
        <v>Hutan lahan kering sekunder / bekas tebangan</v>
      </c>
      <c r="J7379" t="str">
        <f>VLOOKUP($E7379,reference!$G$1:$H$25,2,FALSE)</f>
        <v>Sawah</v>
      </c>
      <c r="K7379" t="str">
        <f t="shared" si="115"/>
        <v>Non Irigasi</v>
      </c>
      <c r="L7379" t="s">
        <v>328</v>
      </c>
    </row>
    <row r="7380" spans="1:12" x14ac:dyDescent="0.25">
      <c r="A7380" s="1">
        <v>7379</v>
      </c>
      <c r="B7380" s="3">
        <v>60</v>
      </c>
      <c r="C7380" s="1">
        <v>47</v>
      </c>
      <c r="D7380" s="1">
        <v>18</v>
      </c>
      <c r="E7380" s="1">
        <v>1</v>
      </c>
      <c r="F7380" s="1">
        <v>0</v>
      </c>
      <c r="G7380">
        <f>VLOOKUP(C7380,reference!$A$1:$E$310,5,FALSE)</f>
        <v>5303180</v>
      </c>
      <c r="H7380" t="str">
        <f>VLOOKUP(C7380,reference!$A$1:$E$310,4,FALSE)</f>
        <v>AMFOANG SELATAN</v>
      </c>
      <c r="I7380" t="str">
        <f>VLOOKUP($D7380,reference!$G$1:$H$25,2,FALSE)</f>
        <v>Lahan terbuka</v>
      </c>
      <c r="J7380" t="str">
        <f>VLOOKUP($E7380,reference!$G$1:$H$25,2,FALSE)</f>
        <v>Hutan lahan kering primer</v>
      </c>
      <c r="K7380" t="str">
        <f t="shared" si="115"/>
        <v>Non Irigasi</v>
      </c>
      <c r="L7380" t="s">
        <v>327</v>
      </c>
    </row>
    <row r="7381" spans="1:12" x14ac:dyDescent="0.25">
      <c r="A7381" s="1">
        <v>7380</v>
      </c>
      <c r="B7381" s="3">
        <v>187</v>
      </c>
      <c r="C7381" s="1">
        <v>72</v>
      </c>
      <c r="D7381" s="1">
        <v>18</v>
      </c>
      <c r="E7381" s="1">
        <v>20</v>
      </c>
      <c r="F7381" s="1">
        <v>0</v>
      </c>
      <c r="G7381">
        <f>VLOOKUP(C7381,reference!$A$1:$E$310,5,FALSE)</f>
        <v>5304080</v>
      </c>
      <c r="H7381" t="str">
        <f>VLOOKUP(C7381,reference!$A$1:$E$310,4,FALSE)</f>
        <v>AMANUBAN TIMUR</v>
      </c>
      <c r="I7381" t="str">
        <f>VLOOKUP($D7381,reference!$G$1:$H$25,2,FALSE)</f>
        <v>Lahan terbuka</v>
      </c>
      <c r="J7381" t="str">
        <f>VLOOKUP($E7381,reference!$G$1:$H$25,2,FALSE)</f>
        <v>Tubuh air</v>
      </c>
      <c r="K7381" t="str">
        <f t="shared" si="115"/>
        <v>Non Irigasi</v>
      </c>
      <c r="L7381" t="s">
        <v>327</v>
      </c>
    </row>
    <row r="7382" spans="1:12" x14ac:dyDescent="0.25">
      <c r="A7382" s="1">
        <v>7381</v>
      </c>
      <c r="B7382" s="3">
        <v>970</v>
      </c>
      <c r="C7382" s="1">
        <v>72</v>
      </c>
      <c r="D7382" s="1">
        <v>2</v>
      </c>
      <c r="E7382" s="1">
        <v>9</v>
      </c>
      <c r="F7382" s="1">
        <v>0</v>
      </c>
      <c r="G7382">
        <f>VLOOKUP(C7382,reference!$A$1:$E$310,5,FALSE)</f>
        <v>5304080</v>
      </c>
      <c r="H7382" t="str">
        <f>VLOOKUP(C7382,reference!$A$1:$E$310,4,FALSE)</f>
        <v>AMANUBAN TIMUR</v>
      </c>
      <c r="I7382" t="str">
        <f>VLOOKUP($D7382,reference!$G$1:$H$25,2,FALSE)</f>
        <v>Hutan lahan kering sekunder / bekas tebangan</v>
      </c>
      <c r="J7382" t="str">
        <f>VLOOKUP($E7382,reference!$G$1:$H$25,2,FALSE)</f>
        <v>Semak belukar</v>
      </c>
      <c r="K7382" t="str">
        <f t="shared" si="115"/>
        <v>Non Irigasi</v>
      </c>
      <c r="L7382" t="s">
        <v>328</v>
      </c>
    </row>
    <row r="7383" spans="1:12" x14ac:dyDescent="0.25">
      <c r="A7383" s="1">
        <v>7382</v>
      </c>
      <c r="B7383" s="3">
        <v>147</v>
      </c>
      <c r="C7383" s="1">
        <v>293</v>
      </c>
      <c r="D7383" s="1">
        <v>20</v>
      </c>
      <c r="E7383" s="1">
        <v>14</v>
      </c>
      <c r="F7383" s="1">
        <v>0</v>
      </c>
      <c r="G7383">
        <f>VLOOKUP(C7383,reference!$A$1:$E$310,5,FALSE)</f>
        <v>5321020</v>
      </c>
      <c r="H7383" t="str">
        <f>VLOOKUP(C7383,reference!$A$1:$E$310,4,FALSE)</f>
        <v>MALAKA BARAT</v>
      </c>
      <c r="I7383" t="str">
        <f>VLOOKUP($D7383,reference!$G$1:$H$25,2,FALSE)</f>
        <v>Tubuh air</v>
      </c>
      <c r="J7383" t="str">
        <f>VLOOKUP($E7383,reference!$G$1:$H$25,2,FALSE)</f>
        <v>Sawah</v>
      </c>
      <c r="K7383" t="str">
        <f t="shared" si="115"/>
        <v>Non Irigasi</v>
      </c>
      <c r="L7383" t="s">
        <v>327</v>
      </c>
    </row>
    <row r="7384" spans="1:12" x14ac:dyDescent="0.25">
      <c r="A7384" s="1">
        <v>7383</v>
      </c>
      <c r="B7384" s="3">
        <v>114</v>
      </c>
      <c r="C7384" s="1">
        <v>260</v>
      </c>
      <c r="D7384" s="1">
        <v>1</v>
      </c>
      <c r="E7384" s="1">
        <v>2</v>
      </c>
      <c r="F7384" s="1">
        <v>0</v>
      </c>
      <c r="G7384">
        <f>VLOOKUP(C7384,reference!$A$1:$E$310,5,FALSE)</f>
        <v>5317011</v>
      </c>
      <c r="H7384" t="str">
        <f>VLOOKUP(C7384,reference!$A$1:$E$310,4,FALSE)</f>
        <v>KODI BALAGHAR</v>
      </c>
      <c r="I7384" t="str">
        <f>VLOOKUP($D7384,reference!$G$1:$H$25,2,FALSE)</f>
        <v>Hutan lahan kering primer</v>
      </c>
      <c r="J7384" t="str">
        <f>VLOOKUP($E7384,reference!$G$1:$H$25,2,FALSE)</f>
        <v>Hutan lahan kering sekunder / bekas tebangan</v>
      </c>
      <c r="K7384" t="str">
        <f t="shared" si="115"/>
        <v>Non Irigasi</v>
      </c>
      <c r="L7384" t="s">
        <v>329</v>
      </c>
    </row>
    <row r="7385" spans="1:12" x14ac:dyDescent="0.25">
      <c r="A7385" s="1">
        <v>7384</v>
      </c>
      <c r="B7385" s="3">
        <v>21</v>
      </c>
      <c r="C7385" s="1">
        <v>259</v>
      </c>
      <c r="D7385" s="1">
        <v>2</v>
      </c>
      <c r="E7385" s="1">
        <v>9</v>
      </c>
      <c r="F7385" s="1">
        <v>0</v>
      </c>
      <c r="G7385">
        <f>VLOOKUP(C7385,reference!$A$1:$E$310,5,FALSE)</f>
        <v>5317010</v>
      </c>
      <c r="H7385" t="str">
        <f>VLOOKUP(C7385,reference!$A$1:$E$310,4,FALSE)</f>
        <v>KODI BANGEDO</v>
      </c>
      <c r="I7385" t="str">
        <f>VLOOKUP($D7385,reference!$G$1:$H$25,2,FALSE)</f>
        <v>Hutan lahan kering sekunder / bekas tebangan</v>
      </c>
      <c r="J7385" t="str">
        <f>VLOOKUP($E7385,reference!$G$1:$H$25,2,FALSE)</f>
        <v>Semak belukar</v>
      </c>
      <c r="K7385" t="str">
        <f t="shared" si="115"/>
        <v>Non Irigasi</v>
      </c>
      <c r="L7385" t="s">
        <v>328</v>
      </c>
    </row>
    <row r="7386" spans="1:12" x14ac:dyDescent="0.25">
      <c r="A7386" s="1">
        <v>7385</v>
      </c>
      <c r="B7386" s="3">
        <v>5</v>
      </c>
      <c r="C7386" s="1">
        <v>266</v>
      </c>
      <c r="D7386" s="1">
        <v>1</v>
      </c>
      <c r="E7386" s="1">
        <v>9</v>
      </c>
      <c r="F7386" s="1">
        <v>0</v>
      </c>
      <c r="G7386">
        <f>VLOOKUP(C7386,reference!$A$1:$E$310,5,FALSE)</f>
        <v>5317061</v>
      </c>
      <c r="H7386" t="str">
        <f>VLOOKUP(C7386,reference!$A$1:$E$310,4,FALSE)</f>
        <v>WEWEWA TENGAH</v>
      </c>
      <c r="I7386" t="str">
        <f>VLOOKUP($D7386,reference!$G$1:$H$25,2,FALSE)</f>
        <v>Hutan lahan kering primer</v>
      </c>
      <c r="J7386" t="str">
        <f>VLOOKUP($E7386,reference!$G$1:$H$25,2,FALSE)</f>
        <v>Semak belukar</v>
      </c>
      <c r="K7386" t="str">
        <f t="shared" si="115"/>
        <v>Non Irigasi</v>
      </c>
      <c r="L7386" t="s">
        <v>328</v>
      </c>
    </row>
    <row r="7387" spans="1:12" x14ac:dyDescent="0.25">
      <c r="A7387" s="1">
        <v>7386</v>
      </c>
      <c r="B7387" s="3">
        <v>36</v>
      </c>
      <c r="C7387" s="1">
        <v>7</v>
      </c>
      <c r="D7387" s="1">
        <v>9</v>
      </c>
      <c r="E7387" s="1">
        <v>20</v>
      </c>
      <c r="F7387" s="1">
        <v>0</v>
      </c>
      <c r="G7387">
        <f>VLOOKUP(C7387,reference!$A$1:$E$310,5,FALSE)</f>
        <v>5302010</v>
      </c>
      <c r="H7387" t="str">
        <f>VLOOKUP(C7387,reference!$A$1:$E$310,4,FALSE)</f>
        <v>LEWA</v>
      </c>
      <c r="I7387" t="str">
        <f>VLOOKUP($D7387,reference!$G$1:$H$25,2,FALSE)</f>
        <v>Semak belukar</v>
      </c>
      <c r="J7387" t="str">
        <f>VLOOKUP($E7387,reference!$G$1:$H$25,2,FALSE)</f>
        <v>Tubuh air</v>
      </c>
      <c r="K7387" t="str">
        <f t="shared" si="115"/>
        <v>Non Irigasi</v>
      </c>
      <c r="L7387" t="s">
        <v>327</v>
      </c>
    </row>
    <row r="7388" spans="1:12" x14ac:dyDescent="0.25">
      <c r="A7388" s="1">
        <v>7387</v>
      </c>
      <c r="B7388" s="3">
        <v>6</v>
      </c>
      <c r="C7388" s="1">
        <v>47</v>
      </c>
      <c r="D7388" s="1">
        <v>18</v>
      </c>
      <c r="E7388" s="1">
        <v>9</v>
      </c>
      <c r="F7388" s="1">
        <v>0</v>
      </c>
      <c r="G7388">
        <f>VLOOKUP(C7388,reference!$A$1:$E$310,5,FALSE)</f>
        <v>5303180</v>
      </c>
      <c r="H7388" t="str">
        <f>VLOOKUP(C7388,reference!$A$1:$E$310,4,FALSE)</f>
        <v>AMFOANG SELATAN</v>
      </c>
      <c r="I7388" t="str">
        <f>VLOOKUP($D7388,reference!$G$1:$H$25,2,FALSE)</f>
        <v>Lahan terbuka</v>
      </c>
      <c r="J7388" t="str">
        <f>VLOOKUP($E7388,reference!$G$1:$H$25,2,FALSE)</f>
        <v>Semak belukar</v>
      </c>
      <c r="K7388" t="str">
        <f t="shared" si="115"/>
        <v>Non Irigasi</v>
      </c>
      <c r="L7388" t="s">
        <v>327</v>
      </c>
    </row>
    <row r="7389" spans="1:12" x14ac:dyDescent="0.25">
      <c r="A7389" s="1">
        <v>7388</v>
      </c>
      <c r="B7389" s="3">
        <v>534</v>
      </c>
      <c r="C7389" s="1">
        <v>56</v>
      </c>
      <c r="D7389" s="1">
        <v>18</v>
      </c>
      <c r="E7389" s="1">
        <v>20</v>
      </c>
      <c r="F7389" s="1">
        <v>0</v>
      </c>
      <c r="G7389">
        <f>VLOOKUP(C7389,reference!$A$1:$E$310,5,FALSE)</f>
        <v>5304013</v>
      </c>
      <c r="H7389" t="str">
        <f>VLOOKUP(C7389,reference!$A$1:$E$310,4,FALSE)</f>
        <v>NUNBENA</v>
      </c>
      <c r="I7389" t="str">
        <f>VLOOKUP($D7389,reference!$G$1:$H$25,2,FALSE)</f>
        <v>Lahan terbuka</v>
      </c>
      <c r="J7389" t="str">
        <f>VLOOKUP($E7389,reference!$G$1:$H$25,2,FALSE)</f>
        <v>Tubuh air</v>
      </c>
      <c r="K7389" t="str">
        <f t="shared" si="115"/>
        <v>Non Irigasi</v>
      </c>
      <c r="L7389" t="s">
        <v>327</v>
      </c>
    </row>
    <row r="7390" spans="1:12" x14ac:dyDescent="0.25">
      <c r="A7390" s="1">
        <v>7389</v>
      </c>
      <c r="B7390" s="3">
        <v>154</v>
      </c>
      <c r="C7390" s="1">
        <v>56</v>
      </c>
      <c r="D7390" s="1">
        <v>18</v>
      </c>
      <c r="E7390" s="1">
        <v>2</v>
      </c>
      <c r="F7390" s="1">
        <v>0</v>
      </c>
      <c r="G7390">
        <f>VLOOKUP(C7390,reference!$A$1:$E$310,5,FALSE)</f>
        <v>5304013</v>
      </c>
      <c r="H7390" t="str">
        <f>VLOOKUP(C7390,reference!$A$1:$E$310,4,FALSE)</f>
        <v>NUNBENA</v>
      </c>
      <c r="I7390" t="str">
        <f>VLOOKUP($D7390,reference!$G$1:$H$25,2,FALSE)</f>
        <v>Lahan terbuka</v>
      </c>
      <c r="J7390" t="str">
        <f>VLOOKUP($E7390,reference!$G$1:$H$25,2,FALSE)</f>
        <v>Hutan lahan kering sekunder / bekas tebangan</v>
      </c>
      <c r="K7390" t="str">
        <f t="shared" si="115"/>
        <v>Non Irigasi</v>
      </c>
      <c r="L7390" t="s">
        <v>327</v>
      </c>
    </row>
    <row r="7391" spans="1:12" x14ac:dyDescent="0.25">
      <c r="A7391" s="1">
        <v>7390</v>
      </c>
      <c r="B7391" s="3">
        <v>3</v>
      </c>
      <c r="C7391" s="1">
        <v>55</v>
      </c>
      <c r="D7391" s="1">
        <v>9</v>
      </c>
      <c r="E7391" s="1">
        <v>16</v>
      </c>
      <c r="F7391" s="1">
        <v>0</v>
      </c>
      <c r="G7391">
        <f>VLOOKUP(C7391,reference!$A$1:$E$310,5,FALSE)</f>
        <v>5304012</v>
      </c>
      <c r="H7391" t="str">
        <f>VLOOKUP(C7391,reference!$A$1:$E$310,4,FALSE)</f>
        <v>TOBU</v>
      </c>
      <c r="I7391" t="str">
        <f>VLOOKUP($D7391,reference!$G$1:$H$25,2,FALSE)</f>
        <v>Semak belukar</v>
      </c>
      <c r="J7391" t="str">
        <f>VLOOKUP($E7391,reference!$G$1:$H$25,2,FALSE)</f>
        <v>Pemukiman</v>
      </c>
      <c r="K7391" t="str">
        <f t="shared" si="115"/>
        <v>Non Irigasi</v>
      </c>
      <c r="L7391" t="s">
        <v>327</v>
      </c>
    </row>
    <row r="7392" spans="1:12" x14ac:dyDescent="0.25">
      <c r="A7392" s="1">
        <v>7391</v>
      </c>
      <c r="B7392" s="3">
        <v>130</v>
      </c>
      <c r="C7392" s="1">
        <v>72</v>
      </c>
      <c r="D7392" s="1">
        <v>18</v>
      </c>
      <c r="E7392" s="1">
        <v>14</v>
      </c>
      <c r="F7392" s="1">
        <v>0</v>
      </c>
      <c r="G7392">
        <f>VLOOKUP(C7392,reference!$A$1:$E$310,5,FALSE)</f>
        <v>5304080</v>
      </c>
      <c r="H7392" t="str">
        <f>VLOOKUP(C7392,reference!$A$1:$E$310,4,FALSE)</f>
        <v>AMANUBAN TIMUR</v>
      </c>
      <c r="I7392" t="str">
        <f>VLOOKUP($D7392,reference!$G$1:$H$25,2,FALSE)</f>
        <v>Lahan terbuka</v>
      </c>
      <c r="J7392" t="str">
        <f>VLOOKUP($E7392,reference!$G$1:$H$25,2,FALSE)</f>
        <v>Sawah</v>
      </c>
      <c r="K7392" t="str">
        <f t="shared" si="115"/>
        <v>Non Irigasi</v>
      </c>
      <c r="L7392" t="s">
        <v>327</v>
      </c>
    </row>
    <row r="7393" spans="1:12" x14ac:dyDescent="0.25">
      <c r="A7393" s="1">
        <v>7392</v>
      </c>
      <c r="B7393" s="3">
        <v>1</v>
      </c>
      <c r="C7393" s="1">
        <v>96</v>
      </c>
      <c r="D7393" s="1">
        <v>11</v>
      </c>
      <c r="E7393" s="1">
        <v>20</v>
      </c>
      <c r="F7393" s="1">
        <v>0</v>
      </c>
      <c r="G7393">
        <f>VLOOKUP(C7393,reference!$A$1:$E$310,5,FALSE)</f>
        <v>5305027</v>
      </c>
      <c r="H7393" t="str">
        <f>VLOOKUP(C7393,reference!$A$1:$E$310,4,FALSE)</f>
        <v>NOEMUTI TIMUR</v>
      </c>
      <c r="I7393" t="str">
        <f>VLOOKUP($D7393,reference!$G$1:$H$25,2,FALSE)</f>
        <v>Savanna / Padang rumput</v>
      </c>
      <c r="J7393" t="str">
        <f>VLOOKUP($E7393,reference!$G$1:$H$25,2,FALSE)</f>
        <v>Tubuh air</v>
      </c>
      <c r="K7393" t="str">
        <f t="shared" si="115"/>
        <v>Non Irigasi</v>
      </c>
      <c r="L7393" t="s">
        <v>327</v>
      </c>
    </row>
    <row r="7394" spans="1:12" x14ac:dyDescent="0.25">
      <c r="A7394" s="1">
        <v>7393</v>
      </c>
      <c r="B7394" s="3">
        <v>51</v>
      </c>
      <c r="C7394" s="1">
        <v>293</v>
      </c>
      <c r="D7394" s="1">
        <v>20</v>
      </c>
      <c r="E7394" s="1">
        <v>20</v>
      </c>
      <c r="F7394" s="1">
        <v>0</v>
      </c>
      <c r="G7394">
        <f>VLOOKUP(C7394,reference!$A$1:$E$310,5,FALSE)</f>
        <v>5321020</v>
      </c>
      <c r="H7394" t="str">
        <f>VLOOKUP(C7394,reference!$A$1:$E$310,4,FALSE)</f>
        <v>MALAKA BARAT</v>
      </c>
      <c r="I7394" t="str">
        <f>VLOOKUP($D7394,reference!$G$1:$H$25,2,FALSE)</f>
        <v>Tubuh air</v>
      </c>
      <c r="J7394" t="str">
        <f>VLOOKUP($E7394,reference!$G$1:$H$25,2,FALSE)</f>
        <v>Tubuh air</v>
      </c>
      <c r="K7394" t="str">
        <f t="shared" si="115"/>
        <v>Non Irigasi</v>
      </c>
      <c r="L7394" t="s">
        <v>327</v>
      </c>
    </row>
    <row r="7395" spans="1:12" x14ac:dyDescent="0.25">
      <c r="A7395" s="1">
        <v>7394</v>
      </c>
      <c r="B7395" s="3">
        <v>19</v>
      </c>
      <c r="C7395" s="1">
        <v>293</v>
      </c>
      <c r="D7395" s="1">
        <v>16</v>
      </c>
      <c r="E7395" s="1">
        <v>20</v>
      </c>
      <c r="F7395" s="1">
        <v>0</v>
      </c>
      <c r="G7395">
        <f>VLOOKUP(C7395,reference!$A$1:$E$310,5,FALSE)</f>
        <v>5321020</v>
      </c>
      <c r="H7395" t="str">
        <f>VLOOKUP(C7395,reference!$A$1:$E$310,4,FALSE)</f>
        <v>MALAKA BARAT</v>
      </c>
      <c r="I7395" t="str">
        <f>VLOOKUP($D7395,reference!$G$1:$H$25,2,FALSE)</f>
        <v>Pemukiman</v>
      </c>
      <c r="J7395" t="str">
        <f>VLOOKUP($E7395,reference!$G$1:$H$25,2,FALSE)</f>
        <v>Tubuh air</v>
      </c>
      <c r="K7395" t="str">
        <f t="shared" si="115"/>
        <v>Non Irigasi</v>
      </c>
      <c r="L7395" t="s">
        <v>327</v>
      </c>
    </row>
    <row r="7396" spans="1:12" x14ac:dyDescent="0.25">
      <c r="A7396" s="1">
        <v>7395</v>
      </c>
      <c r="B7396" s="3">
        <v>1702</v>
      </c>
      <c r="C7396" s="1">
        <v>293</v>
      </c>
      <c r="D7396" s="1">
        <v>16</v>
      </c>
      <c r="E7396" s="1">
        <v>14</v>
      </c>
      <c r="F7396" s="1">
        <v>0</v>
      </c>
      <c r="G7396">
        <f>VLOOKUP(C7396,reference!$A$1:$E$310,5,FALSE)</f>
        <v>5321020</v>
      </c>
      <c r="H7396" t="str">
        <f>VLOOKUP(C7396,reference!$A$1:$E$310,4,FALSE)</f>
        <v>MALAKA BARAT</v>
      </c>
      <c r="I7396" t="str">
        <f>VLOOKUP($D7396,reference!$G$1:$H$25,2,FALSE)</f>
        <v>Pemukiman</v>
      </c>
      <c r="J7396" t="str">
        <f>VLOOKUP($E7396,reference!$G$1:$H$25,2,FALSE)</f>
        <v>Sawah</v>
      </c>
      <c r="K7396" t="str">
        <f t="shared" si="115"/>
        <v>Non Irigasi</v>
      </c>
      <c r="L7396" t="s">
        <v>327</v>
      </c>
    </row>
    <row r="7397" spans="1:12" x14ac:dyDescent="0.25">
      <c r="A7397" s="1">
        <v>7396</v>
      </c>
      <c r="B7397" s="3">
        <v>4</v>
      </c>
      <c r="C7397" s="1">
        <v>298</v>
      </c>
      <c r="D7397" s="1">
        <v>16</v>
      </c>
      <c r="E7397" s="1">
        <v>20</v>
      </c>
      <c r="F7397" s="1">
        <v>0</v>
      </c>
      <c r="G7397">
        <f>VLOOKUP(C7397,reference!$A$1:$E$310,5,FALSE)</f>
        <v>5321070</v>
      </c>
      <c r="H7397" t="str">
        <f>VLOOKUP(C7397,reference!$A$1:$E$310,4,FALSE)</f>
        <v>MALAKA TENGAH</v>
      </c>
      <c r="I7397" t="str">
        <f>VLOOKUP($D7397,reference!$G$1:$H$25,2,FALSE)</f>
        <v>Pemukiman</v>
      </c>
      <c r="J7397" t="str">
        <f>VLOOKUP($E7397,reference!$G$1:$H$25,2,FALSE)</f>
        <v>Tubuh air</v>
      </c>
      <c r="K7397" t="str">
        <f t="shared" si="115"/>
        <v>Non Irigasi</v>
      </c>
      <c r="L7397" t="s">
        <v>327</v>
      </c>
    </row>
    <row r="7398" spans="1:12" x14ac:dyDescent="0.25">
      <c r="A7398" s="1">
        <v>7397</v>
      </c>
      <c r="B7398" s="3">
        <v>14</v>
      </c>
      <c r="C7398" s="1">
        <v>261</v>
      </c>
      <c r="D7398" s="1">
        <v>9</v>
      </c>
      <c r="E7398" s="1">
        <v>6</v>
      </c>
      <c r="F7398" s="1">
        <v>0</v>
      </c>
      <c r="G7398">
        <f>VLOOKUP(C7398,reference!$A$1:$E$310,5,FALSE)</f>
        <v>5317020</v>
      </c>
      <c r="H7398" t="str">
        <f>VLOOKUP(C7398,reference!$A$1:$E$310,4,FALSE)</f>
        <v>KODI</v>
      </c>
      <c r="I7398" t="str">
        <f>VLOOKUP($D7398,reference!$G$1:$H$25,2,FALSE)</f>
        <v>Semak belukar</v>
      </c>
      <c r="J7398" t="str">
        <f>VLOOKUP($E7398,reference!$G$1:$H$25,2,FALSE)</f>
        <v>Hutan mangrove sekunder</v>
      </c>
      <c r="K7398" t="str">
        <f t="shared" si="115"/>
        <v>Non Irigasi</v>
      </c>
      <c r="L7398" t="s">
        <v>327</v>
      </c>
    </row>
    <row r="7399" spans="1:12" x14ac:dyDescent="0.25">
      <c r="A7399" s="1">
        <v>7398</v>
      </c>
      <c r="B7399" s="3">
        <v>4</v>
      </c>
      <c r="C7399" s="1">
        <v>259</v>
      </c>
      <c r="D7399" s="1">
        <v>13</v>
      </c>
      <c r="E7399" s="1">
        <v>6</v>
      </c>
      <c r="F7399" s="1">
        <v>0</v>
      </c>
      <c r="G7399">
        <f>VLOOKUP(C7399,reference!$A$1:$E$310,5,FALSE)</f>
        <v>5317010</v>
      </c>
      <c r="H7399" t="str">
        <f>VLOOKUP(C7399,reference!$A$1:$E$310,4,FALSE)</f>
        <v>KODI BANGEDO</v>
      </c>
      <c r="I7399" t="str">
        <f>VLOOKUP($D7399,reference!$G$1:$H$25,2,FALSE)</f>
        <v>Pertanian lahan kering  campur semak / kebun campur</v>
      </c>
      <c r="J7399" t="str">
        <f>VLOOKUP($E7399,reference!$G$1:$H$25,2,FALSE)</f>
        <v>Hutan mangrove sekunder</v>
      </c>
      <c r="K7399" t="str">
        <f t="shared" si="115"/>
        <v>Non Irigasi</v>
      </c>
      <c r="L7399" t="s">
        <v>327</v>
      </c>
    </row>
    <row r="7400" spans="1:12" x14ac:dyDescent="0.25">
      <c r="A7400" s="1">
        <v>7399</v>
      </c>
      <c r="B7400" s="3">
        <v>5579</v>
      </c>
      <c r="C7400" s="1">
        <v>48</v>
      </c>
      <c r="D7400" s="1">
        <v>2</v>
      </c>
      <c r="E7400" s="1">
        <v>2</v>
      </c>
      <c r="F7400" s="1">
        <v>0</v>
      </c>
      <c r="G7400">
        <f>VLOOKUP(C7400,reference!$A$1:$E$310,5,FALSE)</f>
        <v>5303181</v>
      </c>
      <c r="H7400" t="str">
        <f>VLOOKUP(C7400,reference!$A$1:$E$310,4,FALSE)</f>
        <v>AMFOANG BARAT DAYA</v>
      </c>
      <c r="I7400" t="str">
        <f>VLOOKUP($D7400,reference!$G$1:$H$25,2,FALSE)</f>
        <v>Hutan lahan kering sekunder / bekas tebangan</v>
      </c>
      <c r="J7400" t="str">
        <f>VLOOKUP($E7400,reference!$G$1:$H$25,2,FALSE)</f>
        <v>Hutan lahan kering sekunder / bekas tebangan</v>
      </c>
      <c r="K7400" t="str">
        <f t="shared" si="115"/>
        <v>Non Irigasi</v>
      </c>
      <c r="L7400" t="s">
        <v>327</v>
      </c>
    </row>
    <row r="7401" spans="1:12" x14ac:dyDescent="0.25">
      <c r="A7401" s="1">
        <v>7400</v>
      </c>
      <c r="B7401" s="3">
        <v>1352</v>
      </c>
      <c r="C7401" s="1">
        <v>47</v>
      </c>
      <c r="D7401" s="1">
        <v>2</v>
      </c>
      <c r="E7401" s="1">
        <v>11</v>
      </c>
      <c r="F7401" s="1">
        <v>0</v>
      </c>
      <c r="G7401">
        <f>VLOOKUP(C7401,reference!$A$1:$E$310,5,FALSE)</f>
        <v>5303180</v>
      </c>
      <c r="H7401" t="str">
        <f>VLOOKUP(C7401,reference!$A$1:$E$310,4,FALSE)</f>
        <v>AMFOANG SELATAN</v>
      </c>
      <c r="I7401" t="str">
        <f>VLOOKUP($D7401,reference!$G$1:$H$25,2,FALSE)</f>
        <v>Hutan lahan kering sekunder / bekas tebangan</v>
      </c>
      <c r="J7401" t="str">
        <f>VLOOKUP($E7401,reference!$G$1:$H$25,2,FALSE)</f>
        <v>Savanna / Padang rumput</v>
      </c>
      <c r="K7401" t="str">
        <f t="shared" si="115"/>
        <v>Non Irigasi</v>
      </c>
      <c r="L7401" t="s">
        <v>328</v>
      </c>
    </row>
    <row r="7402" spans="1:12" x14ac:dyDescent="0.25">
      <c r="A7402" s="1">
        <v>7401</v>
      </c>
      <c r="B7402" s="3">
        <v>831</v>
      </c>
      <c r="C7402" s="1">
        <v>56</v>
      </c>
      <c r="D7402" s="1">
        <v>2</v>
      </c>
      <c r="E7402" s="1">
        <v>1</v>
      </c>
      <c r="F7402" s="1">
        <v>0</v>
      </c>
      <c r="G7402">
        <f>VLOOKUP(C7402,reference!$A$1:$E$310,5,FALSE)</f>
        <v>5304013</v>
      </c>
      <c r="H7402" t="str">
        <f>VLOOKUP(C7402,reference!$A$1:$E$310,4,FALSE)</f>
        <v>NUNBENA</v>
      </c>
      <c r="I7402" t="str">
        <f>VLOOKUP($D7402,reference!$G$1:$H$25,2,FALSE)</f>
        <v>Hutan lahan kering sekunder / bekas tebangan</v>
      </c>
      <c r="J7402" t="str">
        <f>VLOOKUP($E7402,reference!$G$1:$H$25,2,FALSE)</f>
        <v>Hutan lahan kering primer</v>
      </c>
      <c r="K7402" t="str">
        <f t="shared" si="115"/>
        <v>Non Irigasi</v>
      </c>
      <c r="L7402" t="s">
        <v>327</v>
      </c>
    </row>
    <row r="7403" spans="1:12" x14ac:dyDescent="0.25">
      <c r="A7403" s="1">
        <v>7402</v>
      </c>
      <c r="B7403" s="3">
        <v>316</v>
      </c>
      <c r="C7403" s="1">
        <v>58</v>
      </c>
      <c r="D7403" s="1">
        <v>13</v>
      </c>
      <c r="E7403" s="1">
        <v>2</v>
      </c>
      <c r="F7403" s="1">
        <v>0</v>
      </c>
      <c r="G7403">
        <f>VLOOKUP(C7403,reference!$A$1:$E$310,5,FALSE)</f>
        <v>5304021</v>
      </c>
      <c r="H7403" t="str">
        <f>VLOOKUP(C7403,reference!$A$1:$E$310,4,FALSE)</f>
        <v>POLEN</v>
      </c>
      <c r="I7403" t="str">
        <f>VLOOKUP($D7403,reference!$G$1:$H$25,2,FALSE)</f>
        <v>Pertanian lahan kering  campur semak / kebun campur</v>
      </c>
      <c r="J7403" t="str">
        <f>VLOOKUP($E7403,reference!$G$1:$H$25,2,FALSE)</f>
        <v>Hutan lahan kering sekunder / bekas tebangan</v>
      </c>
      <c r="K7403" t="str">
        <f t="shared" si="115"/>
        <v>Non Irigasi</v>
      </c>
      <c r="L7403" t="s">
        <v>327</v>
      </c>
    </row>
    <row r="7404" spans="1:12" x14ac:dyDescent="0.25">
      <c r="A7404" s="1">
        <v>7403</v>
      </c>
      <c r="B7404" s="3">
        <v>1444</v>
      </c>
      <c r="C7404" s="1">
        <v>72</v>
      </c>
      <c r="D7404" s="1">
        <v>11</v>
      </c>
      <c r="E7404" s="1">
        <v>13</v>
      </c>
      <c r="F7404" s="1">
        <v>0</v>
      </c>
      <c r="G7404">
        <f>VLOOKUP(C7404,reference!$A$1:$E$310,5,FALSE)</f>
        <v>5304080</v>
      </c>
      <c r="H7404" t="str">
        <f>VLOOKUP(C7404,reference!$A$1:$E$310,4,FALSE)</f>
        <v>AMANUBAN TIMUR</v>
      </c>
      <c r="I7404" t="str">
        <f>VLOOKUP($D7404,reference!$G$1:$H$25,2,FALSE)</f>
        <v>Savanna / Padang rumput</v>
      </c>
      <c r="J7404" t="str">
        <f>VLOOKUP($E7404,reference!$G$1:$H$25,2,FALSE)</f>
        <v>Pertanian lahan kering  campur semak / kebun campur</v>
      </c>
      <c r="K7404" t="str">
        <f t="shared" si="115"/>
        <v>Non Irigasi</v>
      </c>
      <c r="L7404" t="s">
        <v>327</v>
      </c>
    </row>
    <row r="7405" spans="1:12" x14ac:dyDescent="0.25">
      <c r="A7405" s="1">
        <v>7404</v>
      </c>
      <c r="B7405" s="3">
        <v>9</v>
      </c>
      <c r="C7405" s="1">
        <v>72</v>
      </c>
      <c r="D7405" s="1">
        <v>11</v>
      </c>
      <c r="E7405" s="1">
        <v>20</v>
      </c>
      <c r="F7405" s="1">
        <v>0</v>
      </c>
      <c r="G7405">
        <f>VLOOKUP(C7405,reference!$A$1:$E$310,5,FALSE)</f>
        <v>5304080</v>
      </c>
      <c r="H7405" t="str">
        <f>VLOOKUP(C7405,reference!$A$1:$E$310,4,FALSE)</f>
        <v>AMANUBAN TIMUR</v>
      </c>
      <c r="I7405" t="str">
        <f>VLOOKUP($D7405,reference!$G$1:$H$25,2,FALSE)</f>
        <v>Savanna / Padang rumput</v>
      </c>
      <c r="J7405" t="str">
        <f>VLOOKUP($E7405,reference!$G$1:$H$25,2,FALSE)</f>
        <v>Tubuh air</v>
      </c>
      <c r="K7405" t="str">
        <f t="shared" si="115"/>
        <v>Non Irigasi</v>
      </c>
      <c r="L7405" t="s">
        <v>327</v>
      </c>
    </row>
    <row r="7406" spans="1:12" x14ac:dyDescent="0.25">
      <c r="A7406" s="1">
        <v>7405</v>
      </c>
      <c r="B7406" s="3">
        <v>10</v>
      </c>
      <c r="C7406" s="1">
        <v>72</v>
      </c>
      <c r="D7406" s="1">
        <v>1</v>
      </c>
      <c r="E7406" s="1">
        <v>20</v>
      </c>
      <c r="F7406" s="1">
        <v>0</v>
      </c>
      <c r="G7406">
        <f>VLOOKUP(C7406,reference!$A$1:$E$310,5,FALSE)</f>
        <v>5304080</v>
      </c>
      <c r="H7406" t="str">
        <f>VLOOKUP(C7406,reference!$A$1:$E$310,4,FALSE)</f>
        <v>AMANUBAN TIMUR</v>
      </c>
      <c r="I7406" t="str">
        <f>VLOOKUP($D7406,reference!$G$1:$H$25,2,FALSE)</f>
        <v>Hutan lahan kering primer</v>
      </c>
      <c r="J7406" t="str">
        <f>VLOOKUP($E7406,reference!$G$1:$H$25,2,FALSE)</f>
        <v>Tubuh air</v>
      </c>
      <c r="K7406" t="str">
        <f t="shared" si="115"/>
        <v>Non Irigasi</v>
      </c>
      <c r="L7406" t="s">
        <v>328</v>
      </c>
    </row>
    <row r="7407" spans="1:12" x14ac:dyDescent="0.25">
      <c r="A7407" s="1">
        <v>7406</v>
      </c>
      <c r="B7407" s="3">
        <v>1</v>
      </c>
      <c r="C7407" s="1">
        <v>96</v>
      </c>
      <c r="D7407" s="1">
        <v>1</v>
      </c>
      <c r="E7407" s="1">
        <v>20</v>
      </c>
      <c r="F7407" s="1">
        <v>0</v>
      </c>
      <c r="G7407">
        <f>VLOOKUP(C7407,reference!$A$1:$E$310,5,FALSE)</f>
        <v>5305027</v>
      </c>
      <c r="H7407" t="str">
        <f>VLOOKUP(C7407,reference!$A$1:$E$310,4,FALSE)</f>
        <v>NOEMUTI TIMUR</v>
      </c>
      <c r="I7407" t="str">
        <f>VLOOKUP($D7407,reference!$G$1:$H$25,2,FALSE)</f>
        <v>Hutan lahan kering primer</v>
      </c>
      <c r="J7407" t="str">
        <f>VLOOKUP($E7407,reference!$G$1:$H$25,2,FALSE)</f>
        <v>Tubuh air</v>
      </c>
      <c r="K7407" t="str">
        <f t="shared" si="115"/>
        <v>Non Irigasi</v>
      </c>
      <c r="L7407" t="s">
        <v>328</v>
      </c>
    </row>
    <row r="7408" spans="1:12" x14ac:dyDescent="0.25">
      <c r="A7408" s="1">
        <v>7407</v>
      </c>
      <c r="B7408" s="3">
        <v>247</v>
      </c>
      <c r="C7408" s="1">
        <v>293</v>
      </c>
      <c r="D7408" s="1">
        <v>13</v>
      </c>
      <c r="E7408" s="1">
        <v>14</v>
      </c>
      <c r="F7408" s="1">
        <v>0</v>
      </c>
      <c r="G7408">
        <f>VLOOKUP(C7408,reference!$A$1:$E$310,5,FALSE)</f>
        <v>5321020</v>
      </c>
      <c r="H7408" t="str">
        <f>VLOOKUP(C7408,reference!$A$1:$E$310,4,FALSE)</f>
        <v>MALAKA BARAT</v>
      </c>
      <c r="I7408" t="str">
        <f>VLOOKUP($D7408,reference!$G$1:$H$25,2,FALSE)</f>
        <v>Pertanian lahan kering  campur semak / kebun campur</v>
      </c>
      <c r="J7408" t="str">
        <f>VLOOKUP($E7408,reference!$G$1:$H$25,2,FALSE)</f>
        <v>Sawah</v>
      </c>
      <c r="K7408" t="str">
        <f t="shared" si="115"/>
        <v>Non Irigasi</v>
      </c>
      <c r="L7408" t="s">
        <v>327</v>
      </c>
    </row>
    <row r="7409" spans="1:12" x14ac:dyDescent="0.25">
      <c r="A7409" s="1">
        <v>7408</v>
      </c>
      <c r="B7409" s="3">
        <v>974</v>
      </c>
      <c r="C7409" s="1">
        <v>293</v>
      </c>
      <c r="D7409" s="1">
        <v>16</v>
      </c>
      <c r="E7409" s="1">
        <v>16</v>
      </c>
      <c r="F7409" s="1">
        <v>0</v>
      </c>
      <c r="G7409">
        <f>VLOOKUP(C7409,reference!$A$1:$E$310,5,FALSE)</f>
        <v>5321020</v>
      </c>
      <c r="H7409" t="str">
        <f>VLOOKUP(C7409,reference!$A$1:$E$310,4,FALSE)</f>
        <v>MALAKA BARAT</v>
      </c>
      <c r="I7409" t="str">
        <f>VLOOKUP($D7409,reference!$G$1:$H$25,2,FALSE)</f>
        <v>Pemukiman</v>
      </c>
      <c r="J7409" t="str">
        <f>VLOOKUP($E7409,reference!$G$1:$H$25,2,FALSE)</f>
        <v>Pemukiman</v>
      </c>
      <c r="K7409" t="str">
        <f t="shared" si="115"/>
        <v>Non Irigasi</v>
      </c>
      <c r="L7409" t="s">
        <v>327</v>
      </c>
    </row>
    <row r="7410" spans="1:12" x14ac:dyDescent="0.25">
      <c r="A7410" s="1">
        <v>7409</v>
      </c>
      <c r="B7410" s="3">
        <v>8</v>
      </c>
      <c r="C7410" s="1">
        <v>265</v>
      </c>
      <c r="D7410" s="1">
        <v>2</v>
      </c>
      <c r="E7410" s="1">
        <v>14</v>
      </c>
      <c r="F7410" s="1">
        <v>0</v>
      </c>
      <c r="G7410">
        <f>VLOOKUP(C7410,reference!$A$1:$E$310,5,FALSE)</f>
        <v>5317060</v>
      </c>
      <c r="H7410" t="str">
        <f>VLOOKUP(C7410,reference!$A$1:$E$310,4,FALSE)</f>
        <v>WEWEWA TIMUR</v>
      </c>
      <c r="I7410" t="str">
        <f>VLOOKUP($D7410,reference!$G$1:$H$25,2,FALSE)</f>
        <v>Hutan lahan kering sekunder / bekas tebangan</v>
      </c>
      <c r="J7410" t="str">
        <f>VLOOKUP($E7410,reference!$G$1:$H$25,2,FALSE)</f>
        <v>Sawah</v>
      </c>
      <c r="K7410" t="str">
        <f t="shared" si="115"/>
        <v>Non Irigasi</v>
      </c>
      <c r="L7410" t="s">
        <v>328</v>
      </c>
    </row>
    <row r="7411" spans="1:12" x14ac:dyDescent="0.25">
      <c r="A7411" s="1">
        <v>7410</v>
      </c>
      <c r="B7411" s="3">
        <v>3</v>
      </c>
      <c r="C7411" s="1">
        <v>254</v>
      </c>
      <c r="D7411" s="1">
        <v>18</v>
      </c>
      <c r="E7411" s="1">
        <v>20</v>
      </c>
      <c r="F7411" s="1">
        <v>0</v>
      </c>
      <c r="G7411">
        <f>VLOOKUP(C7411,reference!$A$1:$E$310,5,FALSE)</f>
        <v>5316010</v>
      </c>
      <c r="H7411" t="str">
        <f>VLOOKUP(C7411,reference!$A$1:$E$310,4,FALSE)</f>
        <v>KATIKUTANA</v>
      </c>
      <c r="I7411" t="str">
        <f>VLOOKUP($D7411,reference!$G$1:$H$25,2,FALSE)</f>
        <v>Lahan terbuka</v>
      </c>
      <c r="J7411" t="str">
        <f>VLOOKUP($E7411,reference!$G$1:$H$25,2,FALSE)</f>
        <v>Tubuh air</v>
      </c>
      <c r="K7411" t="str">
        <f t="shared" si="115"/>
        <v>Non Irigasi</v>
      </c>
      <c r="L7411" t="s">
        <v>327</v>
      </c>
    </row>
    <row r="7412" spans="1:12" x14ac:dyDescent="0.25">
      <c r="A7412" s="1">
        <v>7411</v>
      </c>
      <c r="B7412" s="3">
        <v>198</v>
      </c>
      <c r="C7412" s="1">
        <v>49</v>
      </c>
      <c r="D7412" s="1">
        <v>2</v>
      </c>
      <c r="E7412" s="1">
        <v>16</v>
      </c>
      <c r="F7412" s="1">
        <v>0</v>
      </c>
      <c r="G7412">
        <f>VLOOKUP(C7412,reference!$A$1:$E$310,5,FALSE)</f>
        <v>5303182</v>
      </c>
      <c r="H7412" t="str">
        <f>VLOOKUP(C7412,reference!$A$1:$E$310,4,FALSE)</f>
        <v>AMFOANG TENGAH</v>
      </c>
      <c r="I7412" t="str">
        <f>VLOOKUP($D7412,reference!$G$1:$H$25,2,FALSE)</f>
        <v>Hutan lahan kering sekunder / bekas tebangan</v>
      </c>
      <c r="J7412" t="str">
        <f>VLOOKUP($E7412,reference!$G$1:$H$25,2,FALSE)</f>
        <v>Pemukiman</v>
      </c>
      <c r="K7412" t="str">
        <f t="shared" si="115"/>
        <v>Non Irigasi</v>
      </c>
      <c r="L7412" t="s">
        <v>328</v>
      </c>
    </row>
    <row r="7413" spans="1:12" x14ac:dyDescent="0.25">
      <c r="A7413" s="1">
        <v>7412</v>
      </c>
      <c r="B7413" s="3">
        <v>145</v>
      </c>
      <c r="C7413" s="1">
        <v>72</v>
      </c>
      <c r="D7413" s="1">
        <v>2</v>
      </c>
      <c r="E7413" s="1">
        <v>20</v>
      </c>
      <c r="F7413" s="1">
        <v>0</v>
      </c>
      <c r="G7413">
        <f>VLOOKUP(C7413,reference!$A$1:$E$310,5,FALSE)</f>
        <v>5304080</v>
      </c>
      <c r="H7413" t="str">
        <f>VLOOKUP(C7413,reference!$A$1:$E$310,4,FALSE)</f>
        <v>AMANUBAN TIMUR</v>
      </c>
      <c r="I7413" t="str">
        <f>VLOOKUP($D7413,reference!$G$1:$H$25,2,FALSE)</f>
        <v>Hutan lahan kering sekunder / bekas tebangan</v>
      </c>
      <c r="J7413" t="str">
        <f>VLOOKUP($E7413,reference!$G$1:$H$25,2,FALSE)</f>
        <v>Tubuh air</v>
      </c>
      <c r="K7413" t="str">
        <f t="shared" si="115"/>
        <v>Non Irigasi</v>
      </c>
      <c r="L7413" t="s">
        <v>328</v>
      </c>
    </row>
    <row r="7414" spans="1:12" x14ac:dyDescent="0.25">
      <c r="A7414" s="1">
        <v>7413</v>
      </c>
      <c r="B7414" s="3">
        <v>427</v>
      </c>
      <c r="C7414" s="1">
        <v>293</v>
      </c>
      <c r="D7414" s="1">
        <v>14</v>
      </c>
      <c r="E7414" s="1">
        <v>14</v>
      </c>
      <c r="F7414" s="1">
        <v>0</v>
      </c>
      <c r="G7414">
        <f>VLOOKUP(C7414,reference!$A$1:$E$310,5,FALSE)</f>
        <v>5321020</v>
      </c>
      <c r="H7414" t="str">
        <f>VLOOKUP(C7414,reference!$A$1:$E$310,4,FALSE)</f>
        <v>MALAKA BARAT</v>
      </c>
      <c r="I7414" t="str">
        <f>VLOOKUP($D7414,reference!$G$1:$H$25,2,FALSE)</f>
        <v>Sawah</v>
      </c>
      <c r="J7414" t="str">
        <f>VLOOKUP($E7414,reference!$G$1:$H$25,2,FALSE)</f>
        <v>Sawah</v>
      </c>
      <c r="K7414" t="str">
        <f t="shared" si="115"/>
        <v>Non Irigasi</v>
      </c>
      <c r="L7414" t="s">
        <v>327</v>
      </c>
    </row>
    <row r="7415" spans="1:12" x14ac:dyDescent="0.25">
      <c r="A7415" s="1">
        <v>7414</v>
      </c>
      <c r="B7415" s="3">
        <v>4</v>
      </c>
      <c r="C7415" s="1">
        <v>293</v>
      </c>
      <c r="D7415" s="1">
        <v>14</v>
      </c>
      <c r="E7415" s="1">
        <v>20</v>
      </c>
      <c r="F7415" s="1">
        <v>0</v>
      </c>
      <c r="G7415">
        <f>VLOOKUP(C7415,reference!$A$1:$E$310,5,FALSE)</f>
        <v>5321020</v>
      </c>
      <c r="H7415" t="str">
        <f>VLOOKUP(C7415,reference!$A$1:$E$310,4,FALSE)</f>
        <v>MALAKA BARAT</v>
      </c>
      <c r="I7415" t="str">
        <f>VLOOKUP($D7415,reference!$G$1:$H$25,2,FALSE)</f>
        <v>Sawah</v>
      </c>
      <c r="J7415" t="str">
        <f>VLOOKUP($E7415,reference!$G$1:$H$25,2,FALSE)</f>
        <v>Tubuh air</v>
      </c>
      <c r="K7415" t="str">
        <f t="shared" si="115"/>
        <v>Non Irigasi</v>
      </c>
      <c r="L7415" t="s">
        <v>327</v>
      </c>
    </row>
    <row r="7416" spans="1:12" x14ac:dyDescent="0.25">
      <c r="A7416" s="1">
        <v>7415</v>
      </c>
      <c r="B7416" s="3">
        <v>5</v>
      </c>
      <c r="C7416" s="1">
        <v>259</v>
      </c>
      <c r="D7416" s="1">
        <v>1</v>
      </c>
      <c r="E7416" s="1">
        <v>9</v>
      </c>
      <c r="F7416" s="1">
        <v>0</v>
      </c>
      <c r="G7416">
        <f>VLOOKUP(C7416,reference!$A$1:$E$310,5,FALSE)</f>
        <v>5317010</v>
      </c>
      <c r="H7416" t="str">
        <f>VLOOKUP(C7416,reference!$A$1:$E$310,4,FALSE)</f>
        <v>KODI BANGEDO</v>
      </c>
      <c r="I7416" t="str">
        <f>VLOOKUP($D7416,reference!$G$1:$H$25,2,FALSE)</f>
        <v>Hutan lahan kering primer</v>
      </c>
      <c r="J7416" t="str">
        <f>VLOOKUP($E7416,reference!$G$1:$H$25,2,FALSE)</f>
        <v>Semak belukar</v>
      </c>
      <c r="K7416" t="str">
        <f t="shared" si="115"/>
        <v>Non Irigasi</v>
      </c>
      <c r="L7416" t="s">
        <v>328</v>
      </c>
    </row>
    <row r="7417" spans="1:12" x14ac:dyDescent="0.25">
      <c r="A7417" s="1">
        <v>7416</v>
      </c>
      <c r="B7417" s="3">
        <v>45</v>
      </c>
      <c r="C7417" s="1">
        <v>254</v>
      </c>
      <c r="D7417" s="1">
        <v>13</v>
      </c>
      <c r="E7417" s="1">
        <v>9</v>
      </c>
      <c r="F7417" s="1">
        <v>0</v>
      </c>
      <c r="G7417">
        <f>VLOOKUP(C7417,reference!$A$1:$E$310,5,FALSE)</f>
        <v>5316010</v>
      </c>
      <c r="H7417" t="str">
        <f>VLOOKUP(C7417,reference!$A$1:$E$310,4,FALSE)</f>
        <v>KATIKUTANA</v>
      </c>
      <c r="I7417" t="str">
        <f>VLOOKUP($D7417,reference!$G$1:$H$25,2,FALSE)</f>
        <v>Pertanian lahan kering  campur semak / kebun campur</v>
      </c>
      <c r="J7417" t="str">
        <f>VLOOKUP($E7417,reference!$G$1:$H$25,2,FALSE)</f>
        <v>Semak belukar</v>
      </c>
      <c r="K7417" t="str">
        <f t="shared" si="115"/>
        <v>Non Irigasi</v>
      </c>
      <c r="L7417" t="s">
        <v>327</v>
      </c>
    </row>
    <row r="7418" spans="1:12" x14ac:dyDescent="0.25">
      <c r="A7418" s="1">
        <v>7417</v>
      </c>
      <c r="B7418" s="3">
        <v>1</v>
      </c>
      <c r="C7418" s="1">
        <v>256</v>
      </c>
      <c r="D7418" s="1">
        <v>1</v>
      </c>
      <c r="E7418" s="1">
        <v>13</v>
      </c>
      <c r="F7418" s="1">
        <v>0</v>
      </c>
      <c r="G7418">
        <f>VLOOKUP(C7418,reference!$A$1:$E$310,5,FALSE)</f>
        <v>5316020</v>
      </c>
      <c r="H7418" t="str">
        <f>VLOOKUP(C7418,reference!$A$1:$E$310,4,FALSE)</f>
        <v>UMBU RATU NGGAY BARAT</v>
      </c>
      <c r="I7418" t="str">
        <f>VLOOKUP($D7418,reference!$G$1:$H$25,2,FALSE)</f>
        <v>Hutan lahan kering primer</v>
      </c>
      <c r="J7418" t="str">
        <f>VLOOKUP($E7418,reference!$G$1:$H$25,2,FALSE)</f>
        <v>Pertanian lahan kering  campur semak / kebun campur</v>
      </c>
      <c r="K7418" t="str">
        <f t="shared" si="115"/>
        <v>Non Irigasi</v>
      </c>
      <c r="L7418" t="s">
        <v>328</v>
      </c>
    </row>
    <row r="7419" spans="1:12" x14ac:dyDescent="0.25">
      <c r="A7419" s="1">
        <v>7418</v>
      </c>
      <c r="B7419" s="3">
        <v>42</v>
      </c>
      <c r="C7419" s="1">
        <v>23</v>
      </c>
      <c r="D7419" s="1">
        <v>0</v>
      </c>
      <c r="E7419" s="1">
        <v>0</v>
      </c>
      <c r="F7419" s="1">
        <v>0</v>
      </c>
      <c r="G7419">
        <f>VLOOKUP(C7419,reference!$A$1:$E$310,5,FALSE)</f>
        <v>5302060</v>
      </c>
      <c r="H7419" t="str">
        <f>VLOOKUP(C7419,reference!$A$1:$E$310,4,FALSE)</f>
        <v>PANDAWAI</v>
      </c>
      <c r="I7419" t="str">
        <f>VLOOKUP($D7419,reference!$G$1:$H$25,2,FALSE)</f>
        <v>No data</v>
      </c>
      <c r="J7419" t="str">
        <f>VLOOKUP($E7419,reference!$G$1:$H$25,2,FALSE)</f>
        <v>No data</v>
      </c>
      <c r="K7419" t="str">
        <f t="shared" si="115"/>
        <v>Non Irigasi</v>
      </c>
      <c r="L7419" t="s">
        <v>327</v>
      </c>
    </row>
    <row r="7420" spans="1:12" x14ac:dyDescent="0.25">
      <c r="A7420" s="1">
        <v>7419</v>
      </c>
      <c r="B7420" s="3">
        <v>33</v>
      </c>
      <c r="C7420" s="1">
        <v>23</v>
      </c>
      <c r="D7420" s="1">
        <v>0</v>
      </c>
      <c r="E7420" s="1">
        <v>12</v>
      </c>
      <c r="F7420" s="1">
        <v>0</v>
      </c>
      <c r="G7420">
        <f>VLOOKUP(C7420,reference!$A$1:$E$310,5,FALSE)</f>
        <v>5302060</v>
      </c>
      <c r="H7420" t="str">
        <f>VLOOKUP(C7420,reference!$A$1:$E$310,4,FALSE)</f>
        <v>PANDAWAI</v>
      </c>
      <c r="I7420" t="str">
        <f>VLOOKUP($D7420,reference!$G$1:$H$25,2,FALSE)</f>
        <v>No data</v>
      </c>
      <c r="J7420" t="str">
        <f>VLOOKUP($E7420,reference!$G$1:$H$25,2,FALSE)</f>
        <v>Pertanian lahan kering</v>
      </c>
      <c r="K7420" t="str">
        <f t="shared" si="115"/>
        <v>Non Irigasi</v>
      </c>
      <c r="L7420" t="s">
        <v>327</v>
      </c>
    </row>
    <row r="7421" spans="1:12" x14ac:dyDescent="0.25">
      <c r="A7421" s="1">
        <v>7420</v>
      </c>
      <c r="B7421" s="3">
        <v>146</v>
      </c>
      <c r="C7421" s="1">
        <v>48</v>
      </c>
      <c r="D7421" s="1">
        <v>2</v>
      </c>
      <c r="E7421" s="1">
        <v>16</v>
      </c>
      <c r="F7421" s="1">
        <v>0</v>
      </c>
      <c r="G7421">
        <f>VLOOKUP(C7421,reference!$A$1:$E$310,5,FALSE)</f>
        <v>5303181</v>
      </c>
      <c r="H7421" t="str">
        <f>VLOOKUP(C7421,reference!$A$1:$E$310,4,FALSE)</f>
        <v>AMFOANG BARAT DAYA</v>
      </c>
      <c r="I7421" t="str">
        <f>VLOOKUP($D7421,reference!$G$1:$H$25,2,FALSE)</f>
        <v>Hutan lahan kering sekunder / bekas tebangan</v>
      </c>
      <c r="J7421" t="str">
        <f>VLOOKUP($E7421,reference!$G$1:$H$25,2,FALSE)</f>
        <v>Pemukiman</v>
      </c>
      <c r="K7421" t="str">
        <f t="shared" si="115"/>
        <v>Non Irigasi</v>
      </c>
      <c r="L7421" t="s">
        <v>328</v>
      </c>
    </row>
    <row r="7422" spans="1:12" x14ac:dyDescent="0.25">
      <c r="A7422" s="1">
        <v>7421</v>
      </c>
      <c r="B7422" s="3">
        <v>211</v>
      </c>
      <c r="C7422" s="1">
        <v>47</v>
      </c>
      <c r="D7422" s="1">
        <v>18</v>
      </c>
      <c r="E7422" s="1">
        <v>11</v>
      </c>
      <c r="F7422" s="1">
        <v>0</v>
      </c>
      <c r="G7422">
        <f>VLOOKUP(C7422,reference!$A$1:$E$310,5,FALSE)</f>
        <v>5303180</v>
      </c>
      <c r="H7422" t="str">
        <f>VLOOKUP(C7422,reference!$A$1:$E$310,4,FALSE)</f>
        <v>AMFOANG SELATAN</v>
      </c>
      <c r="I7422" t="str">
        <f>VLOOKUP($D7422,reference!$G$1:$H$25,2,FALSE)</f>
        <v>Lahan terbuka</v>
      </c>
      <c r="J7422" t="str">
        <f>VLOOKUP($E7422,reference!$G$1:$H$25,2,FALSE)</f>
        <v>Savanna / Padang rumput</v>
      </c>
      <c r="K7422" t="str">
        <f t="shared" si="115"/>
        <v>Non Irigasi</v>
      </c>
      <c r="L7422" t="s">
        <v>327</v>
      </c>
    </row>
    <row r="7423" spans="1:12" x14ac:dyDescent="0.25">
      <c r="A7423" s="1">
        <v>7422</v>
      </c>
      <c r="B7423" s="3">
        <v>2132</v>
      </c>
      <c r="C7423" s="1">
        <v>47</v>
      </c>
      <c r="D7423" s="1">
        <v>2</v>
      </c>
      <c r="E7423" s="1">
        <v>12</v>
      </c>
      <c r="F7423" s="1">
        <v>0</v>
      </c>
      <c r="G7423">
        <f>VLOOKUP(C7423,reference!$A$1:$E$310,5,FALSE)</f>
        <v>5303180</v>
      </c>
      <c r="H7423" t="str">
        <f>VLOOKUP(C7423,reference!$A$1:$E$310,4,FALSE)</f>
        <v>AMFOANG SELATAN</v>
      </c>
      <c r="I7423" t="str">
        <f>VLOOKUP($D7423,reference!$G$1:$H$25,2,FALSE)</f>
        <v>Hutan lahan kering sekunder / bekas tebangan</v>
      </c>
      <c r="J7423" t="str">
        <f>VLOOKUP($E7423,reference!$G$1:$H$25,2,FALSE)</f>
        <v>Pertanian lahan kering</v>
      </c>
      <c r="K7423" t="str">
        <f t="shared" si="115"/>
        <v>Non Irigasi</v>
      </c>
      <c r="L7423" t="s">
        <v>328</v>
      </c>
    </row>
    <row r="7424" spans="1:12" x14ac:dyDescent="0.25">
      <c r="A7424" s="1">
        <v>7423</v>
      </c>
      <c r="B7424" s="3">
        <v>60</v>
      </c>
      <c r="C7424" s="1">
        <v>72</v>
      </c>
      <c r="D7424" s="1">
        <v>1</v>
      </c>
      <c r="E7424" s="1">
        <v>13</v>
      </c>
      <c r="F7424" s="1">
        <v>0</v>
      </c>
      <c r="G7424">
        <f>VLOOKUP(C7424,reference!$A$1:$E$310,5,FALSE)</f>
        <v>5304080</v>
      </c>
      <c r="H7424" t="str">
        <f>VLOOKUP(C7424,reference!$A$1:$E$310,4,FALSE)</f>
        <v>AMANUBAN TIMUR</v>
      </c>
      <c r="I7424" t="str">
        <f>VLOOKUP($D7424,reference!$G$1:$H$25,2,FALSE)</f>
        <v>Hutan lahan kering primer</v>
      </c>
      <c r="J7424" t="str">
        <f>VLOOKUP($E7424,reference!$G$1:$H$25,2,FALSE)</f>
        <v>Pertanian lahan kering  campur semak / kebun campur</v>
      </c>
      <c r="K7424" t="str">
        <f t="shared" si="115"/>
        <v>Non Irigasi</v>
      </c>
      <c r="L7424" t="s">
        <v>328</v>
      </c>
    </row>
    <row r="7425" spans="1:12" x14ac:dyDescent="0.25">
      <c r="A7425" s="1">
        <v>7424</v>
      </c>
      <c r="B7425" s="3">
        <v>24</v>
      </c>
      <c r="C7425" s="1">
        <v>265</v>
      </c>
      <c r="D7425" s="1">
        <v>1</v>
      </c>
      <c r="E7425" s="1">
        <v>2</v>
      </c>
      <c r="F7425" s="1">
        <v>0</v>
      </c>
      <c r="G7425">
        <f>VLOOKUP(C7425,reference!$A$1:$E$310,5,FALSE)</f>
        <v>5317060</v>
      </c>
      <c r="H7425" t="str">
        <f>VLOOKUP(C7425,reference!$A$1:$E$310,4,FALSE)</f>
        <v>WEWEWA TIMUR</v>
      </c>
      <c r="I7425" t="str">
        <f>VLOOKUP($D7425,reference!$G$1:$H$25,2,FALSE)</f>
        <v>Hutan lahan kering primer</v>
      </c>
      <c r="J7425" t="str">
        <f>VLOOKUP($E7425,reference!$G$1:$H$25,2,FALSE)</f>
        <v>Hutan lahan kering sekunder / bekas tebangan</v>
      </c>
      <c r="K7425" t="str">
        <f t="shared" si="115"/>
        <v>Non Irigasi</v>
      </c>
      <c r="L7425" t="s">
        <v>329</v>
      </c>
    </row>
    <row r="7426" spans="1:12" x14ac:dyDescent="0.25">
      <c r="A7426" s="1">
        <v>7425</v>
      </c>
      <c r="B7426" s="3">
        <v>1</v>
      </c>
      <c r="C7426" s="1">
        <v>265</v>
      </c>
      <c r="D7426" s="1">
        <v>1</v>
      </c>
      <c r="E7426" s="1">
        <v>9</v>
      </c>
      <c r="F7426" s="1">
        <v>0</v>
      </c>
      <c r="G7426">
        <f>VLOOKUP(C7426,reference!$A$1:$E$310,5,FALSE)</f>
        <v>5317060</v>
      </c>
      <c r="H7426" t="str">
        <f>VLOOKUP(C7426,reference!$A$1:$E$310,4,FALSE)</f>
        <v>WEWEWA TIMUR</v>
      </c>
      <c r="I7426" t="str">
        <f>VLOOKUP($D7426,reference!$G$1:$H$25,2,FALSE)</f>
        <v>Hutan lahan kering primer</v>
      </c>
      <c r="J7426" t="str">
        <f>VLOOKUP($E7426,reference!$G$1:$H$25,2,FALSE)</f>
        <v>Semak belukar</v>
      </c>
      <c r="K7426" t="str">
        <f t="shared" si="115"/>
        <v>Non Irigasi</v>
      </c>
      <c r="L7426" t="s">
        <v>328</v>
      </c>
    </row>
    <row r="7427" spans="1:12" x14ac:dyDescent="0.25">
      <c r="A7427" s="1">
        <v>7426</v>
      </c>
      <c r="B7427" s="3">
        <v>2206</v>
      </c>
      <c r="C7427" s="1">
        <v>23</v>
      </c>
      <c r="D7427" s="1">
        <v>12</v>
      </c>
      <c r="E7427" s="1">
        <v>12</v>
      </c>
      <c r="F7427" s="1">
        <v>0</v>
      </c>
      <c r="G7427">
        <f>VLOOKUP(C7427,reference!$A$1:$E$310,5,FALSE)</f>
        <v>5302060</v>
      </c>
      <c r="H7427" t="str">
        <f>VLOOKUP(C7427,reference!$A$1:$E$310,4,FALSE)</f>
        <v>PANDAWAI</v>
      </c>
      <c r="I7427" t="str">
        <f>VLOOKUP($D7427,reference!$G$1:$H$25,2,FALSE)</f>
        <v>Pertanian lahan kering</v>
      </c>
      <c r="J7427" t="str">
        <f>VLOOKUP($E7427,reference!$G$1:$H$25,2,FALSE)</f>
        <v>Pertanian lahan kering</v>
      </c>
      <c r="K7427" t="str">
        <f t="shared" ref="K7427:K7490" si="116">IF(F7427=0,"Non Irigasi","Buffer Irigasi")</f>
        <v>Non Irigasi</v>
      </c>
      <c r="L7427" t="s">
        <v>327</v>
      </c>
    </row>
    <row r="7428" spans="1:12" x14ac:dyDescent="0.25">
      <c r="A7428" s="1">
        <v>7427</v>
      </c>
      <c r="B7428" s="3">
        <v>278</v>
      </c>
      <c r="C7428" s="1">
        <v>260</v>
      </c>
      <c r="D7428" s="1">
        <v>2</v>
      </c>
      <c r="E7428" s="1">
        <v>2</v>
      </c>
      <c r="F7428" s="1">
        <v>0</v>
      </c>
      <c r="G7428">
        <f>VLOOKUP(C7428,reference!$A$1:$E$310,5,FALSE)</f>
        <v>5317011</v>
      </c>
      <c r="H7428" t="str">
        <f>VLOOKUP(C7428,reference!$A$1:$E$310,4,FALSE)</f>
        <v>KODI BALAGHAR</v>
      </c>
      <c r="I7428" t="str">
        <f>VLOOKUP($D7428,reference!$G$1:$H$25,2,FALSE)</f>
        <v>Hutan lahan kering sekunder / bekas tebangan</v>
      </c>
      <c r="J7428" t="str">
        <f>VLOOKUP($E7428,reference!$G$1:$H$25,2,FALSE)</f>
        <v>Hutan lahan kering sekunder / bekas tebangan</v>
      </c>
      <c r="K7428" t="str">
        <f t="shared" si="116"/>
        <v>Non Irigasi</v>
      </c>
      <c r="L7428" t="s">
        <v>327</v>
      </c>
    </row>
    <row r="7429" spans="1:12" x14ac:dyDescent="0.25">
      <c r="A7429" s="1">
        <v>7428</v>
      </c>
      <c r="B7429" s="3">
        <v>1188</v>
      </c>
      <c r="C7429" s="1">
        <v>255</v>
      </c>
      <c r="D7429" s="1">
        <v>14</v>
      </c>
      <c r="E7429" s="1">
        <v>14</v>
      </c>
      <c r="F7429" s="1">
        <v>0</v>
      </c>
      <c r="G7429">
        <f>VLOOKUP(C7429,reference!$A$1:$E$310,5,FALSE)</f>
        <v>5316011</v>
      </c>
      <c r="H7429" t="str">
        <f>VLOOKUP(C7429,reference!$A$1:$E$310,4,FALSE)</f>
        <v>KATIKUTANA SELATAN</v>
      </c>
      <c r="I7429" t="str">
        <f>VLOOKUP($D7429,reference!$G$1:$H$25,2,FALSE)</f>
        <v>Sawah</v>
      </c>
      <c r="J7429" t="str">
        <f>VLOOKUP($E7429,reference!$G$1:$H$25,2,FALSE)</f>
        <v>Sawah</v>
      </c>
      <c r="K7429" t="str">
        <f t="shared" si="116"/>
        <v>Non Irigasi</v>
      </c>
      <c r="L7429" t="s">
        <v>327</v>
      </c>
    </row>
    <row r="7430" spans="1:12" x14ac:dyDescent="0.25">
      <c r="A7430" s="1">
        <v>7429</v>
      </c>
      <c r="B7430" s="3">
        <v>10</v>
      </c>
      <c r="C7430" s="1">
        <v>7</v>
      </c>
      <c r="D7430" s="1">
        <v>18</v>
      </c>
      <c r="E7430" s="1">
        <v>20</v>
      </c>
      <c r="F7430" s="1">
        <v>0</v>
      </c>
      <c r="G7430">
        <f>VLOOKUP(C7430,reference!$A$1:$E$310,5,FALSE)</f>
        <v>5302010</v>
      </c>
      <c r="H7430" t="str">
        <f>VLOOKUP(C7430,reference!$A$1:$E$310,4,FALSE)</f>
        <v>LEWA</v>
      </c>
      <c r="I7430" t="str">
        <f>VLOOKUP($D7430,reference!$G$1:$H$25,2,FALSE)</f>
        <v>Lahan terbuka</v>
      </c>
      <c r="J7430" t="str">
        <f>VLOOKUP($E7430,reference!$G$1:$H$25,2,FALSE)</f>
        <v>Tubuh air</v>
      </c>
      <c r="K7430" t="str">
        <f t="shared" si="116"/>
        <v>Non Irigasi</v>
      </c>
      <c r="L7430" t="s">
        <v>327</v>
      </c>
    </row>
    <row r="7431" spans="1:12" x14ac:dyDescent="0.25">
      <c r="A7431" s="1">
        <v>7430</v>
      </c>
      <c r="B7431" s="3">
        <v>59</v>
      </c>
      <c r="C7431" s="1">
        <v>47</v>
      </c>
      <c r="D7431" s="1">
        <v>18</v>
      </c>
      <c r="E7431" s="1">
        <v>18</v>
      </c>
      <c r="F7431" s="1">
        <v>0</v>
      </c>
      <c r="G7431">
        <f>VLOOKUP(C7431,reference!$A$1:$E$310,5,FALSE)</f>
        <v>5303180</v>
      </c>
      <c r="H7431" t="str">
        <f>VLOOKUP(C7431,reference!$A$1:$E$310,4,FALSE)</f>
        <v>AMFOANG SELATAN</v>
      </c>
      <c r="I7431" t="str">
        <f>VLOOKUP($D7431,reference!$G$1:$H$25,2,FALSE)</f>
        <v>Lahan terbuka</v>
      </c>
      <c r="J7431" t="str">
        <f>VLOOKUP($E7431,reference!$G$1:$H$25,2,FALSE)</f>
        <v>Lahan terbuka</v>
      </c>
      <c r="K7431" t="str">
        <f t="shared" si="116"/>
        <v>Non Irigasi</v>
      </c>
      <c r="L7431" t="s">
        <v>327</v>
      </c>
    </row>
    <row r="7432" spans="1:12" x14ac:dyDescent="0.25">
      <c r="A7432" s="1">
        <v>7431</v>
      </c>
      <c r="B7432" s="3">
        <v>12</v>
      </c>
      <c r="C7432" s="1">
        <v>56</v>
      </c>
      <c r="D7432" s="1">
        <v>2</v>
      </c>
      <c r="E7432" s="1">
        <v>18</v>
      </c>
      <c r="F7432" s="1">
        <v>0</v>
      </c>
      <c r="G7432">
        <f>VLOOKUP(C7432,reference!$A$1:$E$310,5,FALSE)</f>
        <v>5304013</v>
      </c>
      <c r="H7432" t="str">
        <f>VLOOKUP(C7432,reference!$A$1:$E$310,4,FALSE)</f>
        <v>NUNBENA</v>
      </c>
      <c r="I7432" t="str">
        <f>VLOOKUP($D7432,reference!$G$1:$H$25,2,FALSE)</f>
        <v>Hutan lahan kering sekunder / bekas tebangan</v>
      </c>
      <c r="J7432" t="str">
        <f>VLOOKUP($E7432,reference!$G$1:$H$25,2,FALSE)</f>
        <v>Lahan terbuka</v>
      </c>
      <c r="K7432" t="str">
        <f t="shared" si="116"/>
        <v>Non Irigasi</v>
      </c>
      <c r="L7432" t="s">
        <v>328</v>
      </c>
    </row>
    <row r="7433" spans="1:12" x14ac:dyDescent="0.25">
      <c r="A7433" s="1">
        <v>7432</v>
      </c>
      <c r="B7433" s="3">
        <v>18</v>
      </c>
      <c r="C7433" s="1">
        <v>74</v>
      </c>
      <c r="D7433" s="1">
        <v>1</v>
      </c>
      <c r="E7433" s="1">
        <v>13</v>
      </c>
      <c r="F7433" s="1">
        <v>0</v>
      </c>
      <c r="G7433">
        <f>VLOOKUP(C7433,reference!$A$1:$E$310,5,FALSE)</f>
        <v>5304082</v>
      </c>
      <c r="H7433" t="str">
        <f>VLOOKUP(C7433,reference!$A$1:$E$310,4,FALSE)</f>
        <v>FATUKOPA</v>
      </c>
      <c r="I7433" t="str">
        <f>VLOOKUP($D7433,reference!$G$1:$H$25,2,FALSE)</f>
        <v>Hutan lahan kering primer</v>
      </c>
      <c r="J7433" t="str">
        <f>VLOOKUP($E7433,reference!$G$1:$H$25,2,FALSE)</f>
        <v>Pertanian lahan kering  campur semak / kebun campur</v>
      </c>
      <c r="K7433" t="str">
        <f t="shared" si="116"/>
        <v>Non Irigasi</v>
      </c>
      <c r="L7433" t="s">
        <v>328</v>
      </c>
    </row>
    <row r="7434" spans="1:12" x14ac:dyDescent="0.25">
      <c r="A7434" s="1">
        <v>7433</v>
      </c>
      <c r="B7434" s="3">
        <v>10</v>
      </c>
      <c r="C7434" s="1">
        <v>298</v>
      </c>
      <c r="D7434" s="1">
        <v>18</v>
      </c>
      <c r="E7434" s="1">
        <v>16</v>
      </c>
      <c r="F7434" s="1">
        <v>0</v>
      </c>
      <c r="G7434">
        <f>VLOOKUP(C7434,reference!$A$1:$E$310,5,FALSE)</f>
        <v>5321070</v>
      </c>
      <c r="H7434" t="str">
        <f>VLOOKUP(C7434,reference!$A$1:$E$310,4,FALSE)</f>
        <v>MALAKA TENGAH</v>
      </c>
      <c r="I7434" t="str">
        <f>VLOOKUP($D7434,reference!$G$1:$H$25,2,FALSE)</f>
        <v>Lahan terbuka</v>
      </c>
      <c r="J7434" t="str">
        <f>VLOOKUP($E7434,reference!$G$1:$H$25,2,FALSE)</f>
        <v>Pemukiman</v>
      </c>
      <c r="K7434" t="str">
        <f t="shared" si="116"/>
        <v>Non Irigasi</v>
      </c>
      <c r="L7434" t="s">
        <v>327</v>
      </c>
    </row>
    <row r="7435" spans="1:12" x14ac:dyDescent="0.25">
      <c r="A7435" s="1">
        <v>7434</v>
      </c>
      <c r="B7435" s="3">
        <v>15</v>
      </c>
      <c r="C7435" s="1">
        <v>265</v>
      </c>
      <c r="D7435" s="1">
        <v>1</v>
      </c>
      <c r="E7435" s="1">
        <v>13</v>
      </c>
      <c r="F7435" s="1">
        <v>0</v>
      </c>
      <c r="G7435">
        <f>VLOOKUP(C7435,reference!$A$1:$E$310,5,FALSE)</f>
        <v>5317060</v>
      </c>
      <c r="H7435" t="str">
        <f>VLOOKUP(C7435,reference!$A$1:$E$310,4,FALSE)</f>
        <v>WEWEWA TIMUR</v>
      </c>
      <c r="I7435" t="str">
        <f>VLOOKUP($D7435,reference!$G$1:$H$25,2,FALSE)</f>
        <v>Hutan lahan kering primer</v>
      </c>
      <c r="J7435" t="str">
        <f>VLOOKUP($E7435,reference!$G$1:$H$25,2,FALSE)</f>
        <v>Pertanian lahan kering  campur semak / kebun campur</v>
      </c>
      <c r="K7435" t="str">
        <f t="shared" si="116"/>
        <v>Non Irigasi</v>
      </c>
      <c r="L7435" t="s">
        <v>328</v>
      </c>
    </row>
    <row r="7436" spans="1:12" x14ac:dyDescent="0.25">
      <c r="A7436" s="1">
        <v>7435</v>
      </c>
      <c r="B7436" s="3">
        <v>93</v>
      </c>
      <c r="C7436" s="1">
        <v>5</v>
      </c>
      <c r="D7436" s="1">
        <v>13</v>
      </c>
      <c r="E7436" s="1">
        <v>13</v>
      </c>
      <c r="F7436" s="1">
        <v>0</v>
      </c>
      <c r="G7436">
        <f>VLOOKUP(C7436,reference!$A$1:$E$310,5,FALSE)</f>
        <v>5301060</v>
      </c>
      <c r="H7436" t="str">
        <f>VLOOKUP(C7436,reference!$A$1:$E$310,4,FALSE)</f>
        <v>KOTA WAIKABUBAK</v>
      </c>
      <c r="I7436" t="str">
        <f>VLOOKUP($D7436,reference!$G$1:$H$25,2,FALSE)</f>
        <v>Pertanian lahan kering  campur semak / kebun campur</v>
      </c>
      <c r="J7436" t="str">
        <f>VLOOKUP($E7436,reference!$G$1:$H$25,2,FALSE)</f>
        <v>Pertanian lahan kering  campur semak / kebun campur</v>
      </c>
      <c r="K7436" t="str">
        <f t="shared" si="116"/>
        <v>Non Irigasi</v>
      </c>
      <c r="L7436" t="s">
        <v>327</v>
      </c>
    </row>
    <row r="7437" spans="1:12" x14ac:dyDescent="0.25">
      <c r="A7437" s="1">
        <v>7436</v>
      </c>
      <c r="B7437" s="3">
        <v>146</v>
      </c>
      <c r="C7437" s="1">
        <v>5</v>
      </c>
      <c r="D7437" s="1">
        <v>13</v>
      </c>
      <c r="E7437" s="1">
        <v>16</v>
      </c>
      <c r="F7437" s="1">
        <v>0</v>
      </c>
      <c r="G7437">
        <f>VLOOKUP(C7437,reference!$A$1:$E$310,5,FALSE)</f>
        <v>5301060</v>
      </c>
      <c r="H7437" t="str">
        <f>VLOOKUP(C7437,reference!$A$1:$E$310,4,FALSE)</f>
        <v>KOTA WAIKABUBAK</v>
      </c>
      <c r="I7437" t="str">
        <f>VLOOKUP($D7437,reference!$G$1:$H$25,2,FALSE)</f>
        <v>Pertanian lahan kering  campur semak / kebun campur</v>
      </c>
      <c r="J7437" t="str">
        <f>VLOOKUP($E7437,reference!$G$1:$H$25,2,FALSE)</f>
        <v>Pemukiman</v>
      </c>
      <c r="K7437" t="str">
        <f t="shared" si="116"/>
        <v>Non Irigasi</v>
      </c>
      <c r="L7437" t="s">
        <v>327</v>
      </c>
    </row>
    <row r="7438" spans="1:12" x14ac:dyDescent="0.25">
      <c r="A7438" s="1">
        <v>7437</v>
      </c>
      <c r="B7438" s="3">
        <v>41</v>
      </c>
      <c r="C7438" s="1">
        <v>5</v>
      </c>
      <c r="D7438" s="1">
        <v>13</v>
      </c>
      <c r="E7438" s="1">
        <v>1</v>
      </c>
      <c r="F7438" s="1">
        <v>0</v>
      </c>
      <c r="G7438">
        <f>VLOOKUP(C7438,reference!$A$1:$E$310,5,FALSE)</f>
        <v>5301060</v>
      </c>
      <c r="H7438" t="str">
        <f>VLOOKUP(C7438,reference!$A$1:$E$310,4,FALSE)</f>
        <v>KOTA WAIKABUBAK</v>
      </c>
      <c r="I7438" t="str">
        <f>VLOOKUP($D7438,reference!$G$1:$H$25,2,FALSE)</f>
        <v>Pertanian lahan kering  campur semak / kebun campur</v>
      </c>
      <c r="J7438" t="str">
        <f>VLOOKUP($E7438,reference!$G$1:$H$25,2,FALSE)</f>
        <v>Hutan lahan kering primer</v>
      </c>
      <c r="K7438" t="str">
        <f t="shared" si="116"/>
        <v>Non Irigasi</v>
      </c>
      <c r="L7438" t="s">
        <v>327</v>
      </c>
    </row>
    <row r="7439" spans="1:12" x14ac:dyDescent="0.25">
      <c r="A7439" s="1">
        <v>7438</v>
      </c>
      <c r="B7439" s="3">
        <v>13</v>
      </c>
      <c r="C7439" s="1">
        <v>257</v>
      </c>
      <c r="D7439" s="1">
        <v>9</v>
      </c>
      <c r="E7439" s="1">
        <v>20</v>
      </c>
      <c r="F7439" s="1">
        <v>0</v>
      </c>
      <c r="G7439">
        <f>VLOOKUP(C7439,reference!$A$1:$E$310,5,FALSE)</f>
        <v>5316030</v>
      </c>
      <c r="H7439" t="str">
        <f>VLOOKUP(C7439,reference!$A$1:$E$310,4,FALSE)</f>
        <v>UMBU RATU NGGAY</v>
      </c>
      <c r="I7439" t="str">
        <f>VLOOKUP($D7439,reference!$G$1:$H$25,2,FALSE)</f>
        <v>Semak belukar</v>
      </c>
      <c r="J7439" t="str">
        <f>VLOOKUP($E7439,reference!$G$1:$H$25,2,FALSE)</f>
        <v>Tubuh air</v>
      </c>
      <c r="K7439" t="str">
        <f t="shared" si="116"/>
        <v>Non Irigasi</v>
      </c>
      <c r="L7439" t="s">
        <v>327</v>
      </c>
    </row>
    <row r="7440" spans="1:12" x14ac:dyDescent="0.25">
      <c r="A7440" s="1">
        <v>7439</v>
      </c>
      <c r="B7440" s="3">
        <v>1</v>
      </c>
      <c r="C7440" s="1">
        <v>48</v>
      </c>
      <c r="D7440" s="1">
        <v>2</v>
      </c>
      <c r="E7440" s="1">
        <v>0</v>
      </c>
      <c r="F7440" s="1">
        <v>0</v>
      </c>
      <c r="G7440">
        <f>VLOOKUP(C7440,reference!$A$1:$E$310,5,FALSE)</f>
        <v>5303181</v>
      </c>
      <c r="H7440" t="str">
        <f>VLOOKUP(C7440,reference!$A$1:$E$310,4,FALSE)</f>
        <v>AMFOANG BARAT DAYA</v>
      </c>
      <c r="I7440" t="str">
        <f>VLOOKUP($D7440,reference!$G$1:$H$25,2,FALSE)</f>
        <v>Hutan lahan kering sekunder / bekas tebangan</v>
      </c>
      <c r="J7440" t="str">
        <f>VLOOKUP($E7440,reference!$G$1:$H$25,2,FALSE)</f>
        <v>No data</v>
      </c>
      <c r="K7440" t="str">
        <f t="shared" si="116"/>
        <v>Non Irigasi</v>
      </c>
      <c r="L7440" t="s">
        <v>328</v>
      </c>
    </row>
    <row r="7441" spans="1:12" x14ac:dyDescent="0.25">
      <c r="A7441" s="1">
        <v>7440</v>
      </c>
      <c r="B7441" s="3">
        <v>12</v>
      </c>
      <c r="C7441" s="1">
        <v>72</v>
      </c>
      <c r="D7441" s="1">
        <v>18</v>
      </c>
      <c r="E7441" s="1">
        <v>13</v>
      </c>
      <c r="F7441" s="1">
        <v>0</v>
      </c>
      <c r="G7441">
        <f>VLOOKUP(C7441,reference!$A$1:$E$310,5,FALSE)</f>
        <v>5304080</v>
      </c>
      <c r="H7441" t="str">
        <f>VLOOKUP(C7441,reference!$A$1:$E$310,4,FALSE)</f>
        <v>AMANUBAN TIMUR</v>
      </c>
      <c r="I7441" t="str">
        <f>VLOOKUP($D7441,reference!$G$1:$H$25,2,FALSE)</f>
        <v>Lahan terbuka</v>
      </c>
      <c r="J7441" t="str">
        <f>VLOOKUP($E7441,reference!$G$1:$H$25,2,FALSE)</f>
        <v>Pertanian lahan kering  campur semak / kebun campur</v>
      </c>
      <c r="K7441" t="str">
        <f t="shared" si="116"/>
        <v>Non Irigasi</v>
      </c>
      <c r="L7441" t="s">
        <v>327</v>
      </c>
    </row>
    <row r="7442" spans="1:12" x14ac:dyDescent="0.25">
      <c r="A7442" s="1">
        <v>7441</v>
      </c>
      <c r="B7442" s="3">
        <v>63</v>
      </c>
      <c r="C7442" s="1">
        <v>74</v>
      </c>
      <c r="D7442" s="1">
        <v>2</v>
      </c>
      <c r="E7442" s="1">
        <v>2</v>
      </c>
      <c r="F7442" s="1">
        <v>0</v>
      </c>
      <c r="G7442">
        <f>VLOOKUP(C7442,reference!$A$1:$E$310,5,FALSE)</f>
        <v>5304082</v>
      </c>
      <c r="H7442" t="str">
        <f>VLOOKUP(C7442,reference!$A$1:$E$310,4,FALSE)</f>
        <v>FATUKOPA</v>
      </c>
      <c r="I7442" t="str">
        <f>VLOOKUP($D7442,reference!$G$1:$H$25,2,FALSE)</f>
        <v>Hutan lahan kering sekunder / bekas tebangan</v>
      </c>
      <c r="J7442" t="str">
        <f>VLOOKUP($E7442,reference!$G$1:$H$25,2,FALSE)</f>
        <v>Hutan lahan kering sekunder / bekas tebangan</v>
      </c>
      <c r="K7442" t="str">
        <f t="shared" si="116"/>
        <v>Non Irigasi</v>
      </c>
      <c r="L7442" t="s">
        <v>327</v>
      </c>
    </row>
    <row r="7443" spans="1:12" x14ac:dyDescent="0.25">
      <c r="A7443" s="1">
        <v>7442</v>
      </c>
      <c r="B7443" s="3">
        <v>651</v>
      </c>
      <c r="C7443" s="1">
        <v>293</v>
      </c>
      <c r="D7443" s="1">
        <v>12</v>
      </c>
      <c r="E7443" s="1">
        <v>14</v>
      </c>
      <c r="F7443" s="1">
        <v>0</v>
      </c>
      <c r="G7443">
        <f>VLOOKUP(C7443,reference!$A$1:$E$310,5,FALSE)</f>
        <v>5321020</v>
      </c>
      <c r="H7443" t="str">
        <f>VLOOKUP(C7443,reference!$A$1:$E$310,4,FALSE)</f>
        <v>MALAKA BARAT</v>
      </c>
      <c r="I7443" t="str">
        <f>VLOOKUP($D7443,reference!$G$1:$H$25,2,FALSE)</f>
        <v>Pertanian lahan kering</v>
      </c>
      <c r="J7443" t="str">
        <f>VLOOKUP($E7443,reference!$G$1:$H$25,2,FALSE)</f>
        <v>Sawah</v>
      </c>
      <c r="K7443" t="str">
        <f t="shared" si="116"/>
        <v>Non Irigasi</v>
      </c>
      <c r="L7443" t="s">
        <v>327</v>
      </c>
    </row>
    <row r="7444" spans="1:12" x14ac:dyDescent="0.25">
      <c r="A7444" s="1">
        <v>7443</v>
      </c>
      <c r="B7444" s="3">
        <v>18</v>
      </c>
      <c r="C7444" s="1">
        <v>259</v>
      </c>
      <c r="D7444" s="1">
        <v>2</v>
      </c>
      <c r="E7444" s="1">
        <v>11</v>
      </c>
      <c r="F7444" s="1">
        <v>0</v>
      </c>
      <c r="G7444">
        <f>VLOOKUP(C7444,reference!$A$1:$E$310,5,FALSE)</f>
        <v>5317010</v>
      </c>
      <c r="H7444" t="str">
        <f>VLOOKUP(C7444,reference!$A$1:$E$310,4,FALSE)</f>
        <v>KODI BANGEDO</v>
      </c>
      <c r="I7444" t="str">
        <f>VLOOKUP($D7444,reference!$G$1:$H$25,2,FALSE)</f>
        <v>Hutan lahan kering sekunder / bekas tebangan</v>
      </c>
      <c r="J7444" t="str">
        <f>VLOOKUP($E7444,reference!$G$1:$H$25,2,FALSE)</f>
        <v>Savanna / Padang rumput</v>
      </c>
      <c r="K7444" t="str">
        <f t="shared" si="116"/>
        <v>Non Irigasi</v>
      </c>
      <c r="L7444" t="s">
        <v>328</v>
      </c>
    </row>
    <row r="7445" spans="1:12" x14ac:dyDescent="0.25">
      <c r="A7445" s="1">
        <v>7444</v>
      </c>
      <c r="B7445" s="3">
        <v>47</v>
      </c>
      <c r="C7445" s="1">
        <v>254</v>
      </c>
      <c r="D7445" s="1">
        <v>13</v>
      </c>
      <c r="E7445" s="1">
        <v>1</v>
      </c>
      <c r="F7445" s="1">
        <v>0</v>
      </c>
      <c r="G7445">
        <f>VLOOKUP(C7445,reference!$A$1:$E$310,5,FALSE)</f>
        <v>5316010</v>
      </c>
      <c r="H7445" t="str">
        <f>VLOOKUP(C7445,reference!$A$1:$E$310,4,FALSE)</f>
        <v>KATIKUTANA</v>
      </c>
      <c r="I7445" t="str">
        <f>VLOOKUP($D7445,reference!$G$1:$H$25,2,FALSE)</f>
        <v>Pertanian lahan kering  campur semak / kebun campur</v>
      </c>
      <c r="J7445" t="str">
        <f>VLOOKUP($E7445,reference!$G$1:$H$25,2,FALSE)</f>
        <v>Hutan lahan kering primer</v>
      </c>
      <c r="K7445" t="str">
        <f t="shared" si="116"/>
        <v>Non Irigasi</v>
      </c>
      <c r="L7445" t="s">
        <v>327</v>
      </c>
    </row>
    <row r="7446" spans="1:12" x14ac:dyDescent="0.25">
      <c r="A7446" s="1">
        <v>7445</v>
      </c>
      <c r="B7446" s="3">
        <v>3213</v>
      </c>
      <c r="C7446" s="1">
        <v>255</v>
      </c>
      <c r="D7446" s="1">
        <v>13</v>
      </c>
      <c r="E7446" s="1">
        <v>11</v>
      </c>
      <c r="F7446" s="1">
        <v>0</v>
      </c>
      <c r="G7446">
        <f>VLOOKUP(C7446,reference!$A$1:$E$310,5,FALSE)</f>
        <v>5316011</v>
      </c>
      <c r="H7446" t="str">
        <f>VLOOKUP(C7446,reference!$A$1:$E$310,4,FALSE)</f>
        <v>KATIKUTANA SELATAN</v>
      </c>
      <c r="I7446" t="str">
        <f>VLOOKUP($D7446,reference!$G$1:$H$25,2,FALSE)</f>
        <v>Pertanian lahan kering  campur semak / kebun campur</v>
      </c>
      <c r="J7446" t="str">
        <f>VLOOKUP($E7446,reference!$G$1:$H$25,2,FALSE)</f>
        <v>Savanna / Padang rumput</v>
      </c>
      <c r="K7446" t="str">
        <f t="shared" si="116"/>
        <v>Non Irigasi</v>
      </c>
      <c r="L7446" t="s">
        <v>327</v>
      </c>
    </row>
    <row r="7447" spans="1:12" x14ac:dyDescent="0.25">
      <c r="A7447" s="1">
        <v>7446</v>
      </c>
      <c r="B7447" s="3">
        <v>151</v>
      </c>
      <c r="C7447" s="1">
        <v>8</v>
      </c>
      <c r="D7447" s="1">
        <v>9</v>
      </c>
      <c r="E7447" s="1">
        <v>11</v>
      </c>
      <c r="F7447" s="1">
        <v>0</v>
      </c>
      <c r="G7447">
        <f>VLOOKUP(C7447,reference!$A$1:$E$310,5,FALSE)</f>
        <v>5302011</v>
      </c>
      <c r="H7447" t="str">
        <f>VLOOKUP(C7447,reference!$A$1:$E$310,4,FALSE)</f>
        <v>NGGAHA ORIANGU</v>
      </c>
      <c r="I7447" t="str">
        <f>VLOOKUP($D7447,reference!$G$1:$H$25,2,FALSE)</f>
        <v>Semak belukar</v>
      </c>
      <c r="J7447" t="str">
        <f>VLOOKUP($E7447,reference!$G$1:$H$25,2,FALSE)</f>
        <v>Savanna / Padang rumput</v>
      </c>
      <c r="K7447" t="str">
        <f t="shared" si="116"/>
        <v>Non Irigasi</v>
      </c>
      <c r="L7447" t="s">
        <v>327</v>
      </c>
    </row>
    <row r="7448" spans="1:12" x14ac:dyDescent="0.25">
      <c r="A7448" s="1">
        <v>7447</v>
      </c>
      <c r="B7448" s="3">
        <v>3</v>
      </c>
      <c r="C7448" s="1">
        <v>49</v>
      </c>
      <c r="D7448" s="1">
        <v>9</v>
      </c>
      <c r="E7448" s="1">
        <v>16</v>
      </c>
      <c r="F7448" s="1">
        <v>0</v>
      </c>
      <c r="G7448">
        <f>VLOOKUP(C7448,reference!$A$1:$E$310,5,FALSE)</f>
        <v>5303182</v>
      </c>
      <c r="H7448" t="str">
        <f>VLOOKUP(C7448,reference!$A$1:$E$310,4,FALSE)</f>
        <v>AMFOANG TENGAH</v>
      </c>
      <c r="I7448" t="str">
        <f>VLOOKUP($D7448,reference!$G$1:$H$25,2,FALSE)</f>
        <v>Semak belukar</v>
      </c>
      <c r="J7448" t="str">
        <f>VLOOKUP($E7448,reference!$G$1:$H$25,2,FALSE)</f>
        <v>Pemukiman</v>
      </c>
      <c r="K7448" t="str">
        <f t="shared" si="116"/>
        <v>Non Irigasi</v>
      </c>
      <c r="L7448" t="s">
        <v>327</v>
      </c>
    </row>
    <row r="7449" spans="1:12" x14ac:dyDescent="0.25">
      <c r="A7449" s="1">
        <v>7448</v>
      </c>
      <c r="B7449" s="3">
        <v>8</v>
      </c>
      <c r="C7449" s="1">
        <v>72</v>
      </c>
      <c r="D7449" s="1">
        <v>11</v>
      </c>
      <c r="E7449" s="1">
        <v>14</v>
      </c>
      <c r="F7449" s="1">
        <v>0</v>
      </c>
      <c r="G7449">
        <f>VLOOKUP(C7449,reference!$A$1:$E$310,5,FALSE)</f>
        <v>5304080</v>
      </c>
      <c r="H7449" t="str">
        <f>VLOOKUP(C7449,reference!$A$1:$E$310,4,FALSE)</f>
        <v>AMANUBAN TIMUR</v>
      </c>
      <c r="I7449" t="str">
        <f>VLOOKUP($D7449,reference!$G$1:$H$25,2,FALSE)</f>
        <v>Savanna / Padang rumput</v>
      </c>
      <c r="J7449" t="str">
        <f>VLOOKUP($E7449,reference!$G$1:$H$25,2,FALSE)</f>
        <v>Sawah</v>
      </c>
      <c r="K7449" t="str">
        <f t="shared" si="116"/>
        <v>Non Irigasi</v>
      </c>
      <c r="L7449" t="s">
        <v>327</v>
      </c>
    </row>
    <row r="7450" spans="1:12" x14ac:dyDescent="0.25">
      <c r="A7450" s="1">
        <v>7449</v>
      </c>
      <c r="B7450" s="3">
        <v>22</v>
      </c>
      <c r="C7450" s="1">
        <v>74</v>
      </c>
      <c r="D7450" s="1">
        <v>1</v>
      </c>
      <c r="E7450" s="1">
        <v>9</v>
      </c>
      <c r="F7450" s="1">
        <v>0</v>
      </c>
      <c r="G7450">
        <f>VLOOKUP(C7450,reference!$A$1:$E$310,5,FALSE)</f>
        <v>5304082</v>
      </c>
      <c r="H7450" t="str">
        <f>VLOOKUP(C7450,reference!$A$1:$E$310,4,FALSE)</f>
        <v>FATUKOPA</v>
      </c>
      <c r="I7450" t="str">
        <f>VLOOKUP($D7450,reference!$G$1:$H$25,2,FALSE)</f>
        <v>Hutan lahan kering primer</v>
      </c>
      <c r="J7450" t="str">
        <f>VLOOKUP($E7450,reference!$G$1:$H$25,2,FALSE)</f>
        <v>Semak belukar</v>
      </c>
      <c r="K7450" t="str">
        <f t="shared" si="116"/>
        <v>Non Irigasi</v>
      </c>
      <c r="L7450" t="s">
        <v>328</v>
      </c>
    </row>
    <row r="7451" spans="1:12" x14ac:dyDescent="0.25">
      <c r="A7451" s="1">
        <v>7450</v>
      </c>
      <c r="B7451" s="3">
        <v>6</v>
      </c>
      <c r="C7451" s="1">
        <v>74</v>
      </c>
      <c r="D7451" s="1">
        <v>1</v>
      </c>
      <c r="E7451" s="1">
        <v>16</v>
      </c>
      <c r="F7451" s="1">
        <v>0</v>
      </c>
      <c r="G7451">
        <f>VLOOKUP(C7451,reference!$A$1:$E$310,5,FALSE)</f>
        <v>5304082</v>
      </c>
      <c r="H7451" t="str">
        <f>VLOOKUP(C7451,reference!$A$1:$E$310,4,FALSE)</f>
        <v>FATUKOPA</v>
      </c>
      <c r="I7451" t="str">
        <f>VLOOKUP($D7451,reference!$G$1:$H$25,2,FALSE)</f>
        <v>Hutan lahan kering primer</v>
      </c>
      <c r="J7451" t="str">
        <f>VLOOKUP($E7451,reference!$G$1:$H$25,2,FALSE)</f>
        <v>Pemukiman</v>
      </c>
      <c r="K7451" t="str">
        <f t="shared" si="116"/>
        <v>Non Irigasi</v>
      </c>
      <c r="L7451" t="s">
        <v>328</v>
      </c>
    </row>
    <row r="7452" spans="1:12" x14ac:dyDescent="0.25">
      <c r="A7452" s="1">
        <v>7451</v>
      </c>
      <c r="B7452" s="3">
        <v>623</v>
      </c>
      <c r="C7452" s="1">
        <v>72</v>
      </c>
      <c r="D7452" s="1">
        <v>2</v>
      </c>
      <c r="E7452" s="1">
        <v>2</v>
      </c>
      <c r="F7452" s="1">
        <v>0</v>
      </c>
      <c r="G7452">
        <f>VLOOKUP(C7452,reference!$A$1:$E$310,5,FALSE)</f>
        <v>5304080</v>
      </c>
      <c r="H7452" t="str">
        <f>VLOOKUP(C7452,reference!$A$1:$E$310,4,FALSE)</f>
        <v>AMANUBAN TIMUR</v>
      </c>
      <c r="I7452" t="str">
        <f>VLOOKUP($D7452,reference!$G$1:$H$25,2,FALSE)</f>
        <v>Hutan lahan kering sekunder / bekas tebangan</v>
      </c>
      <c r="J7452" t="str">
        <f>VLOOKUP($E7452,reference!$G$1:$H$25,2,FALSE)</f>
        <v>Hutan lahan kering sekunder / bekas tebangan</v>
      </c>
      <c r="K7452" t="str">
        <f t="shared" si="116"/>
        <v>Non Irigasi</v>
      </c>
      <c r="L7452" t="s">
        <v>327</v>
      </c>
    </row>
    <row r="7453" spans="1:12" x14ac:dyDescent="0.25">
      <c r="A7453" s="1">
        <v>7452</v>
      </c>
      <c r="B7453" s="3">
        <v>20</v>
      </c>
      <c r="C7453" s="1">
        <v>293</v>
      </c>
      <c r="D7453" s="1">
        <v>13</v>
      </c>
      <c r="E7453" s="1">
        <v>20</v>
      </c>
      <c r="F7453" s="1">
        <v>0</v>
      </c>
      <c r="G7453">
        <f>VLOOKUP(C7453,reference!$A$1:$E$310,5,FALSE)</f>
        <v>5321020</v>
      </c>
      <c r="H7453" t="str">
        <f>VLOOKUP(C7453,reference!$A$1:$E$310,4,FALSE)</f>
        <v>MALAKA BARAT</v>
      </c>
      <c r="I7453" t="str">
        <f>VLOOKUP($D7453,reference!$G$1:$H$25,2,FALSE)</f>
        <v>Pertanian lahan kering  campur semak / kebun campur</v>
      </c>
      <c r="J7453" t="str">
        <f>VLOOKUP($E7453,reference!$G$1:$H$25,2,FALSE)</f>
        <v>Tubuh air</v>
      </c>
      <c r="K7453" t="str">
        <f t="shared" si="116"/>
        <v>Non Irigasi</v>
      </c>
      <c r="L7453" t="s">
        <v>327</v>
      </c>
    </row>
    <row r="7454" spans="1:12" x14ac:dyDescent="0.25">
      <c r="A7454" s="1">
        <v>7453</v>
      </c>
      <c r="B7454" s="3">
        <v>71</v>
      </c>
      <c r="C7454" s="1">
        <v>298</v>
      </c>
      <c r="D7454" s="1">
        <v>6</v>
      </c>
      <c r="E7454" s="1">
        <v>15</v>
      </c>
      <c r="F7454" s="1">
        <v>0</v>
      </c>
      <c r="G7454">
        <f>VLOOKUP(C7454,reference!$A$1:$E$310,5,FALSE)</f>
        <v>5321070</v>
      </c>
      <c r="H7454" t="str">
        <f>VLOOKUP(C7454,reference!$A$1:$E$310,4,FALSE)</f>
        <v>MALAKA TENGAH</v>
      </c>
      <c r="I7454" t="str">
        <f>VLOOKUP($D7454,reference!$G$1:$H$25,2,FALSE)</f>
        <v>Hutan mangrove sekunder</v>
      </c>
      <c r="J7454" t="str">
        <f>VLOOKUP($E7454,reference!$G$1:$H$25,2,FALSE)</f>
        <v>Tambak</v>
      </c>
      <c r="K7454" t="str">
        <f t="shared" si="116"/>
        <v>Non Irigasi</v>
      </c>
      <c r="L7454" t="s">
        <v>328</v>
      </c>
    </row>
    <row r="7455" spans="1:12" x14ac:dyDescent="0.25">
      <c r="A7455" s="1">
        <v>7454</v>
      </c>
      <c r="B7455" s="3">
        <v>441</v>
      </c>
      <c r="C7455" s="1">
        <v>255</v>
      </c>
      <c r="D7455" s="1">
        <v>13</v>
      </c>
      <c r="E7455" s="1">
        <v>14</v>
      </c>
      <c r="F7455" s="1">
        <v>0</v>
      </c>
      <c r="G7455">
        <f>VLOOKUP(C7455,reference!$A$1:$E$310,5,FALSE)</f>
        <v>5316011</v>
      </c>
      <c r="H7455" t="str">
        <f>VLOOKUP(C7455,reference!$A$1:$E$310,4,FALSE)</f>
        <v>KATIKUTANA SELATAN</v>
      </c>
      <c r="I7455" t="str">
        <f>VLOOKUP($D7455,reference!$G$1:$H$25,2,FALSE)</f>
        <v>Pertanian lahan kering  campur semak / kebun campur</v>
      </c>
      <c r="J7455" t="str">
        <f>VLOOKUP($E7455,reference!$G$1:$H$25,2,FALSE)</f>
        <v>Sawah</v>
      </c>
      <c r="K7455" t="str">
        <f t="shared" si="116"/>
        <v>Non Irigasi</v>
      </c>
      <c r="L7455" t="s">
        <v>327</v>
      </c>
    </row>
    <row r="7456" spans="1:12" x14ac:dyDescent="0.25">
      <c r="A7456" s="1">
        <v>7455</v>
      </c>
      <c r="B7456" s="3">
        <v>19</v>
      </c>
      <c r="C7456" s="1">
        <v>257</v>
      </c>
      <c r="D7456" s="1">
        <v>13</v>
      </c>
      <c r="E7456" s="1">
        <v>9</v>
      </c>
      <c r="F7456" s="1">
        <v>0</v>
      </c>
      <c r="G7456">
        <f>VLOOKUP(C7456,reference!$A$1:$E$310,5,FALSE)</f>
        <v>5316030</v>
      </c>
      <c r="H7456" t="str">
        <f>VLOOKUP(C7456,reference!$A$1:$E$310,4,FALSE)</f>
        <v>UMBU RATU NGGAY</v>
      </c>
      <c r="I7456" t="str">
        <f>VLOOKUP($D7456,reference!$G$1:$H$25,2,FALSE)</f>
        <v>Pertanian lahan kering  campur semak / kebun campur</v>
      </c>
      <c r="J7456" t="str">
        <f>VLOOKUP($E7456,reference!$G$1:$H$25,2,FALSE)</f>
        <v>Semak belukar</v>
      </c>
      <c r="K7456" t="str">
        <f t="shared" si="116"/>
        <v>Non Irigasi</v>
      </c>
      <c r="L7456" t="s">
        <v>327</v>
      </c>
    </row>
    <row r="7457" spans="1:12" x14ac:dyDescent="0.25">
      <c r="A7457" s="1">
        <v>7456</v>
      </c>
      <c r="B7457" s="3">
        <v>88</v>
      </c>
      <c r="C7457" s="1">
        <v>7</v>
      </c>
      <c r="D7457" s="1">
        <v>18</v>
      </c>
      <c r="E7457" s="1">
        <v>14</v>
      </c>
      <c r="F7457" s="1">
        <v>0</v>
      </c>
      <c r="G7457">
        <f>VLOOKUP(C7457,reference!$A$1:$E$310,5,FALSE)</f>
        <v>5302010</v>
      </c>
      <c r="H7457" t="str">
        <f>VLOOKUP(C7457,reference!$A$1:$E$310,4,FALSE)</f>
        <v>LEWA</v>
      </c>
      <c r="I7457" t="str">
        <f>VLOOKUP($D7457,reference!$G$1:$H$25,2,FALSE)</f>
        <v>Lahan terbuka</v>
      </c>
      <c r="J7457" t="str">
        <f>VLOOKUP($E7457,reference!$G$1:$H$25,2,FALSE)</f>
        <v>Sawah</v>
      </c>
      <c r="K7457" t="str">
        <f t="shared" si="116"/>
        <v>Non Irigasi</v>
      </c>
      <c r="L7457" t="s">
        <v>327</v>
      </c>
    </row>
    <row r="7458" spans="1:12" x14ac:dyDescent="0.25">
      <c r="A7458" s="1">
        <v>7457</v>
      </c>
      <c r="B7458" s="3">
        <v>47</v>
      </c>
      <c r="C7458" s="1">
        <v>48</v>
      </c>
      <c r="D7458" s="1">
        <v>0</v>
      </c>
      <c r="E7458" s="1">
        <v>0</v>
      </c>
      <c r="F7458" s="1">
        <v>0</v>
      </c>
      <c r="G7458">
        <f>VLOOKUP(C7458,reference!$A$1:$E$310,5,FALSE)</f>
        <v>5303181</v>
      </c>
      <c r="H7458" t="str">
        <f>VLOOKUP(C7458,reference!$A$1:$E$310,4,FALSE)</f>
        <v>AMFOANG BARAT DAYA</v>
      </c>
      <c r="I7458" t="str">
        <f>VLOOKUP($D7458,reference!$G$1:$H$25,2,FALSE)</f>
        <v>No data</v>
      </c>
      <c r="J7458" t="str">
        <f>VLOOKUP($E7458,reference!$G$1:$H$25,2,FALSE)</f>
        <v>No data</v>
      </c>
      <c r="K7458" t="str">
        <f t="shared" si="116"/>
        <v>Non Irigasi</v>
      </c>
      <c r="L7458" t="s">
        <v>327</v>
      </c>
    </row>
    <row r="7459" spans="1:12" x14ac:dyDescent="0.25">
      <c r="A7459" s="1">
        <v>7458</v>
      </c>
      <c r="B7459" s="3">
        <v>3</v>
      </c>
      <c r="C7459" s="1">
        <v>48</v>
      </c>
      <c r="D7459" s="1">
        <v>0</v>
      </c>
      <c r="E7459" s="1">
        <v>14</v>
      </c>
      <c r="F7459" s="1">
        <v>0</v>
      </c>
      <c r="G7459">
        <f>VLOOKUP(C7459,reference!$A$1:$E$310,5,FALSE)</f>
        <v>5303181</v>
      </c>
      <c r="H7459" t="str">
        <f>VLOOKUP(C7459,reference!$A$1:$E$310,4,FALSE)</f>
        <v>AMFOANG BARAT DAYA</v>
      </c>
      <c r="I7459" t="str">
        <f>VLOOKUP($D7459,reference!$G$1:$H$25,2,FALSE)</f>
        <v>No data</v>
      </c>
      <c r="J7459" t="str">
        <f>VLOOKUP($E7459,reference!$G$1:$H$25,2,FALSE)</f>
        <v>Sawah</v>
      </c>
      <c r="K7459" t="str">
        <f t="shared" si="116"/>
        <v>Non Irigasi</v>
      </c>
      <c r="L7459" t="s">
        <v>327</v>
      </c>
    </row>
    <row r="7460" spans="1:12" x14ac:dyDescent="0.25">
      <c r="A7460" s="1">
        <v>7459</v>
      </c>
      <c r="B7460" s="3">
        <v>2</v>
      </c>
      <c r="C7460" s="1">
        <v>47</v>
      </c>
      <c r="D7460" s="1">
        <v>18</v>
      </c>
      <c r="E7460" s="1">
        <v>20</v>
      </c>
      <c r="F7460" s="1">
        <v>0</v>
      </c>
      <c r="G7460">
        <f>VLOOKUP(C7460,reference!$A$1:$E$310,5,FALSE)</f>
        <v>5303180</v>
      </c>
      <c r="H7460" t="str">
        <f>VLOOKUP(C7460,reference!$A$1:$E$310,4,FALSE)</f>
        <v>AMFOANG SELATAN</v>
      </c>
      <c r="I7460" t="str">
        <f>VLOOKUP($D7460,reference!$G$1:$H$25,2,FALSE)</f>
        <v>Lahan terbuka</v>
      </c>
      <c r="J7460" t="str">
        <f>VLOOKUP($E7460,reference!$G$1:$H$25,2,FALSE)</f>
        <v>Tubuh air</v>
      </c>
      <c r="K7460" t="str">
        <f t="shared" si="116"/>
        <v>Non Irigasi</v>
      </c>
      <c r="L7460" t="s">
        <v>327</v>
      </c>
    </row>
    <row r="7461" spans="1:12" x14ac:dyDescent="0.25">
      <c r="A7461" s="1">
        <v>7460</v>
      </c>
      <c r="B7461" s="3">
        <v>1</v>
      </c>
      <c r="C7461" s="1">
        <v>298</v>
      </c>
      <c r="D7461" s="1">
        <v>18</v>
      </c>
      <c r="E7461" s="1">
        <v>14</v>
      </c>
      <c r="F7461" s="1">
        <v>0</v>
      </c>
      <c r="G7461">
        <f>VLOOKUP(C7461,reference!$A$1:$E$310,5,FALSE)</f>
        <v>5321070</v>
      </c>
      <c r="H7461" t="str">
        <f>VLOOKUP(C7461,reference!$A$1:$E$310,4,FALSE)</f>
        <v>MALAKA TENGAH</v>
      </c>
      <c r="I7461" t="str">
        <f>VLOOKUP($D7461,reference!$G$1:$H$25,2,FALSE)</f>
        <v>Lahan terbuka</v>
      </c>
      <c r="J7461" t="str">
        <f>VLOOKUP($E7461,reference!$G$1:$H$25,2,FALSE)</f>
        <v>Sawah</v>
      </c>
      <c r="K7461" t="str">
        <f t="shared" si="116"/>
        <v>Non Irigasi</v>
      </c>
      <c r="L7461" t="s">
        <v>327</v>
      </c>
    </row>
    <row r="7462" spans="1:12" x14ac:dyDescent="0.25">
      <c r="A7462" s="1">
        <v>7461</v>
      </c>
      <c r="B7462" s="3">
        <v>59</v>
      </c>
      <c r="C7462" s="1">
        <v>293</v>
      </c>
      <c r="D7462" s="1">
        <v>6</v>
      </c>
      <c r="E7462" s="1">
        <v>14</v>
      </c>
      <c r="F7462" s="1">
        <v>0</v>
      </c>
      <c r="G7462">
        <f>VLOOKUP(C7462,reference!$A$1:$E$310,5,FALSE)</f>
        <v>5321020</v>
      </c>
      <c r="H7462" t="str">
        <f>VLOOKUP(C7462,reference!$A$1:$E$310,4,FALSE)</f>
        <v>MALAKA BARAT</v>
      </c>
      <c r="I7462" t="str">
        <f>VLOOKUP($D7462,reference!$G$1:$H$25,2,FALSE)</f>
        <v>Hutan mangrove sekunder</v>
      </c>
      <c r="J7462" t="str">
        <f>VLOOKUP($E7462,reference!$G$1:$H$25,2,FALSE)</f>
        <v>Sawah</v>
      </c>
      <c r="K7462" t="str">
        <f t="shared" si="116"/>
        <v>Non Irigasi</v>
      </c>
      <c r="L7462" t="s">
        <v>328</v>
      </c>
    </row>
    <row r="7463" spans="1:12" x14ac:dyDescent="0.25">
      <c r="A7463" s="1">
        <v>7462</v>
      </c>
      <c r="B7463" s="3">
        <v>561</v>
      </c>
      <c r="C7463" s="1">
        <v>293</v>
      </c>
      <c r="D7463" s="1">
        <v>6</v>
      </c>
      <c r="E7463" s="1">
        <v>15</v>
      </c>
      <c r="F7463" s="1">
        <v>0</v>
      </c>
      <c r="G7463">
        <f>VLOOKUP(C7463,reference!$A$1:$E$310,5,FALSE)</f>
        <v>5321020</v>
      </c>
      <c r="H7463" t="str">
        <f>VLOOKUP(C7463,reference!$A$1:$E$310,4,FALSE)</f>
        <v>MALAKA BARAT</v>
      </c>
      <c r="I7463" t="str">
        <f>VLOOKUP($D7463,reference!$G$1:$H$25,2,FALSE)</f>
        <v>Hutan mangrove sekunder</v>
      </c>
      <c r="J7463" t="str">
        <f>VLOOKUP($E7463,reference!$G$1:$H$25,2,FALSE)</f>
        <v>Tambak</v>
      </c>
      <c r="K7463" t="str">
        <f t="shared" si="116"/>
        <v>Non Irigasi</v>
      </c>
      <c r="L7463" t="s">
        <v>328</v>
      </c>
    </row>
    <row r="7464" spans="1:12" x14ac:dyDescent="0.25">
      <c r="A7464" s="1">
        <v>7463</v>
      </c>
      <c r="B7464" s="3">
        <v>1</v>
      </c>
      <c r="C7464" s="1">
        <v>261</v>
      </c>
      <c r="D7464" s="1">
        <v>9</v>
      </c>
      <c r="E7464" s="1">
        <v>0</v>
      </c>
      <c r="F7464" s="1">
        <v>0</v>
      </c>
      <c r="G7464">
        <f>VLOOKUP(C7464,reference!$A$1:$E$310,5,FALSE)</f>
        <v>5317020</v>
      </c>
      <c r="H7464" t="str">
        <f>VLOOKUP(C7464,reference!$A$1:$E$310,4,FALSE)</f>
        <v>KODI</v>
      </c>
      <c r="I7464" t="str">
        <f>VLOOKUP($D7464,reference!$G$1:$H$25,2,FALSE)</f>
        <v>Semak belukar</v>
      </c>
      <c r="J7464" t="str">
        <f>VLOOKUP($E7464,reference!$G$1:$H$25,2,FALSE)</f>
        <v>No data</v>
      </c>
      <c r="K7464" t="str">
        <f t="shared" si="116"/>
        <v>Non Irigasi</v>
      </c>
      <c r="L7464" t="s">
        <v>327</v>
      </c>
    </row>
    <row r="7465" spans="1:12" x14ac:dyDescent="0.25">
      <c r="A7465" s="1">
        <v>7464</v>
      </c>
      <c r="B7465" s="3">
        <v>3</v>
      </c>
      <c r="C7465" s="1">
        <v>261</v>
      </c>
      <c r="D7465" s="1">
        <v>9</v>
      </c>
      <c r="E7465" s="1">
        <v>20</v>
      </c>
      <c r="F7465" s="1">
        <v>0</v>
      </c>
      <c r="G7465">
        <f>VLOOKUP(C7465,reference!$A$1:$E$310,5,FALSE)</f>
        <v>5317020</v>
      </c>
      <c r="H7465" t="str">
        <f>VLOOKUP(C7465,reference!$A$1:$E$310,4,FALSE)</f>
        <v>KODI</v>
      </c>
      <c r="I7465" t="str">
        <f>VLOOKUP($D7465,reference!$G$1:$H$25,2,FALSE)</f>
        <v>Semak belukar</v>
      </c>
      <c r="J7465" t="str">
        <f>VLOOKUP($E7465,reference!$G$1:$H$25,2,FALSE)</f>
        <v>Tubuh air</v>
      </c>
      <c r="K7465" t="str">
        <f t="shared" si="116"/>
        <v>Non Irigasi</v>
      </c>
      <c r="L7465" t="s">
        <v>327</v>
      </c>
    </row>
    <row r="7466" spans="1:12" x14ac:dyDescent="0.25">
      <c r="A7466" s="1">
        <v>7465</v>
      </c>
      <c r="B7466" s="3">
        <v>3</v>
      </c>
      <c r="C7466" s="1">
        <v>259</v>
      </c>
      <c r="D7466" s="1">
        <v>9</v>
      </c>
      <c r="E7466" s="1">
        <v>20</v>
      </c>
      <c r="F7466" s="1">
        <v>0</v>
      </c>
      <c r="G7466">
        <f>VLOOKUP(C7466,reference!$A$1:$E$310,5,FALSE)</f>
        <v>5317010</v>
      </c>
      <c r="H7466" t="str">
        <f>VLOOKUP(C7466,reference!$A$1:$E$310,4,FALSE)</f>
        <v>KODI BANGEDO</v>
      </c>
      <c r="I7466" t="str">
        <f>VLOOKUP($D7466,reference!$G$1:$H$25,2,FALSE)</f>
        <v>Semak belukar</v>
      </c>
      <c r="J7466" t="str">
        <f>VLOOKUP($E7466,reference!$G$1:$H$25,2,FALSE)</f>
        <v>Tubuh air</v>
      </c>
      <c r="K7466" t="str">
        <f t="shared" si="116"/>
        <v>Non Irigasi</v>
      </c>
      <c r="L7466" t="s">
        <v>327</v>
      </c>
    </row>
    <row r="7467" spans="1:12" x14ac:dyDescent="0.25">
      <c r="A7467" s="1">
        <v>7466</v>
      </c>
      <c r="B7467" s="3">
        <v>1</v>
      </c>
      <c r="C7467" s="1">
        <v>259</v>
      </c>
      <c r="D7467" s="1">
        <v>1</v>
      </c>
      <c r="E7467" s="1">
        <v>11</v>
      </c>
      <c r="F7467" s="1">
        <v>0</v>
      </c>
      <c r="G7467">
        <f>VLOOKUP(C7467,reference!$A$1:$E$310,5,FALSE)</f>
        <v>5317010</v>
      </c>
      <c r="H7467" t="str">
        <f>VLOOKUP(C7467,reference!$A$1:$E$310,4,FALSE)</f>
        <v>KODI BANGEDO</v>
      </c>
      <c r="I7467" t="str">
        <f>VLOOKUP($D7467,reference!$G$1:$H$25,2,FALSE)</f>
        <v>Hutan lahan kering primer</v>
      </c>
      <c r="J7467" t="str">
        <f>VLOOKUP($E7467,reference!$G$1:$H$25,2,FALSE)</f>
        <v>Savanna / Padang rumput</v>
      </c>
      <c r="K7467" t="str">
        <f t="shared" si="116"/>
        <v>Non Irigasi</v>
      </c>
      <c r="L7467" t="s">
        <v>328</v>
      </c>
    </row>
    <row r="7468" spans="1:12" x14ac:dyDescent="0.25">
      <c r="A7468" s="1">
        <v>7467</v>
      </c>
      <c r="B7468" s="3">
        <v>5</v>
      </c>
      <c r="C7468" s="1">
        <v>265</v>
      </c>
      <c r="D7468" s="1">
        <v>14</v>
      </c>
      <c r="E7468" s="1">
        <v>13</v>
      </c>
      <c r="F7468" s="1">
        <v>0</v>
      </c>
      <c r="G7468">
        <f>VLOOKUP(C7468,reference!$A$1:$E$310,5,FALSE)</f>
        <v>5317060</v>
      </c>
      <c r="H7468" t="str">
        <f>VLOOKUP(C7468,reference!$A$1:$E$310,4,FALSE)</f>
        <v>WEWEWA TIMUR</v>
      </c>
      <c r="I7468" t="str">
        <f>VLOOKUP($D7468,reference!$G$1:$H$25,2,FALSE)</f>
        <v>Sawah</v>
      </c>
      <c r="J7468" t="str">
        <f>VLOOKUP($E7468,reference!$G$1:$H$25,2,FALSE)</f>
        <v>Pertanian lahan kering  campur semak / kebun campur</v>
      </c>
      <c r="K7468" t="str">
        <f t="shared" si="116"/>
        <v>Non Irigasi</v>
      </c>
      <c r="L7468" t="s">
        <v>327</v>
      </c>
    </row>
    <row r="7469" spans="1:12" x14ac:dyDescent="0.25">
      <c r="A7469" s="1">
        <v>7468</v>
      </c>
      <c r="B7469" s="3">
        <v>1</v>
      </c>
      <c r="C7469" s="1">
        <v>4</v>
      </c>
      <c r="D7469" s="1">
        <v>13</v>
      </c>
      <c r="E7469" s="1">
        <v>2</v>
      </c>
      <c r="F7469" s="1">
        <v>1</v>
      </c>
      <c r="G7469">
        <f>VLOOKUP(C7469,reference!$A$1:$E$310,5,FALSE)</f>
        <v>5301050</v>
      </c>
      <c r="H7469" t="str">
        <f>VLOOKUP(C7469,reference!$A$1:$E$310,4,FALSE)</f>
        <v>LOLI</v>
      </c>
      <c r="I7469" t="str">
        <f>VLOOKUP($D7469,reference!$G$1:$H$25,2,FALSE)</f>
        <v>Pertanian lahan kering  campur semak / kebun campur</v>
      </c>
      <c r="J7469" t="str">
        <f>VLOOKUP($E7469,reference!$G$1:$H$25,2,FALSE)</f>
        <v>Hutan lahan kering sekunder / bekas tebangan</v>
      </c>
      <c r="K7469" t="str">
        <f t="shared" si="116"/>
        <v>Buffer Irigasi</v>
      </c>
      <c r="L7469" t="s">
        <v>327</v>
      </c>
    </row>
    <row r="7470" spans="1:12" x14ac:dyDescent="0.25">
      <c r="A7470" s="1">
        <v>7469</v>
      </c>
      <c r="B7470" s="3">
        <v>8</v>
      </c>
      <c r="C7470" s="1">
        <v>4</v>
      </c>
      <c r="D7470" s="1">
        <v>13</v>
      </c>
      <c r="E7470" s="1">
        <v>14</v>
      </c>
      <c r="F7470" s="1">
        <v>1</v>
      </c>
      <c r="G7470">
        <f>VLOOKUP(C7470,reference!$A$1:$E$310,5,FALSE)</f>
        <v>5301050</v>
      </c>
      <c r="H7470" t="str">
        <f>VLOOKUP(C7470,reference!$A$1:$E$310,4,FALSE)</f>
        <v>LOLI</v>
      </c>
      <c r="I7470" t="str">
        <f>VLOOKUP($D7470,reference!$G$1:$H$25,2,FALSE)</f>
        <v>Pertanian lahan kering  campur semak / kebun campur</v>
      </c>
      <c r="J7470" t="str">
        <f>VLOOKUP($E7470,reference!$G$1:$H$25,2,FALSE)</f>
        <v>Sawah</v>
      </c>
      <c r="K7470" t="str">
        <f t="shared" si="116"/>
        <v>Buffer Irigasi</v>
      </c>
      <c r="L7470" t="s">
        <v>327</v>
      </c>
    </row>
    <row r="7471" spans="1:12" x14ac:dyDescent="0.25">
      <c r="A7471" s="1">
        <v>7470</v>
      </c>
      <c r="B7471" s="3">
        <v>109</v>
      </c>
      <c r="C7471" s="1">
        <v>254</v>
      </c>
      <c r="D7471" s="1">
        <v>13</v>
      </c>
      <c r="E7471" s="1">
        <v>13</v>
      </c>
      <c r="F7471" s="1">
        <v>0</v>
      </c>
      <c r="G7471">
        <f>VLOOKUP(C7471,reference!$A$1:$E$310,5,FALSE)</f>
        <v>5316010</v>
      </c>
      <c r="H7471" t="str">
        <f>VLOOKUP(C7471,reference!$A$1:$E$310,4,FALSE)</f>
        <v>KATIKUTANA</v>
      </c>
      <c r="I7471" t="str">
        <f>VLOOKUP($D7471,reference!$G$1:$H$25,2,FALSE)</f>
        <v>Pertanian lahan kering  campur semak / kebun campur</v>
      </c>
      <c r="J7471" t="str">
        <f>VLOOKUP($E7471,reference!$G$1:$H$25,2,FALSE)</f>
        <v>Pertanian lahan kering  campur semak / kebun campur</v>
      </c>
      <c r="K7471" t="str">
        <f t="shared" si="116"/>
        <v>Non Irigasi</v>
      </c>
      <c r="L7471" t="s">
        <v>327</v>
      </c>
    </row>
    <row r="7472" spans="1:12" x14ac:dyDescent="0.25">
      <c r="A7472" s="1">
        <v>7471</v>
      </c>
      <c r="B7472" s="3">
        <v>277</v>
      </c>
      <c r="C7472" s="1">
        <v>255</v>
      </c>
      <c r="D7472" s="1">
        <v>13</v>
      </c>
      <c r="E7472" s="1">
        <v>16</v>
      </c>
      <c r="F7472" s="1">
        <v>0</v>
      </c>
      <c r="G7472">
        <f>VLOOKUP(C7472,reference!$A$1:$E$310,5,FALSE)</f>
        <v>5316011</v>
      </c>
      <c r="H7472" t="str">
        <f>VLOOKUP(C7472,reference!$A$1:$E$310,4,FALSE)</f>
        <v>KATIKUTANA SELATAN</v>
      </c>
      <c r="I7472" t="str">
        <f>VLOOKUP($D7472,reference!$G$1:$H$25,2,FALSE)</f>
        <v>Pertanian lahan kering  campur semak / kebun campur</v>
      </c>
      <c r="J7472" t="str">
        <f>VLOOKUP($E7472,reference!$G$1:$H$25,2,FALSE)</f>
        <v>Pemukiman</v>
      </c>
      <c r="K7472" t="str">
        <f t="shared" si="116"/>
        <v>Non Irigasi</v>
      </c>
      <c r="L7472" t="s">
        <v>327</v>
      </c>
    </row>
    <row r="7473" spans="1:12" x14ac:dyDescent="0.25">
      <c r="A7473" s="1">
        <v>7472</v>
      </c>
      <c r="B7473" s="3">
        <v>31</v>
      </c>
      <c r="C7473" s="1">
        <v>255</v>
      </c>
      <c r="D7473" s="1">
        <v>14</v>
      </c>
      <c r="E7473" s="1">
        <v>11</v>
      </c>
      <c r="F7473" s="1">
        <v>0</v>
      </c>
      <c r="G7473">
        <f>VLOOKUP(C7473,reference!$A$1:$E$310,5,FALSE)</f>
        <v>5316011</v>
      </c>
      <c r="H7473" t="str">
        <f>VLOOKUP(C7473,reference!$A$1:$E$310,4,FALSE)</f>
        <v>KATIKUTANA SELATAN</v>
      </c>
      <c r="I7473" t="str">
        <f>VLOOKUP($D7473,reference!$G$1:$H$25,2,FALSE)</f>
        <v>Sawah</v>
      </c>
      <c r="J7473" t="str">
        <f>VLOOKUP($E7473,reference!$G$1:$H$25,2,FALSE)</f>
        <v>Savanna / Padang rumput</v>
      </c>
      <c r="K7473" t="str">
        <f t="shared" si="116"/>
        <v>Non Irigasi</v>
      </c>
      <c r="L7473" t="s">
        <v>327</v>
      </c>
    </row>
    <row r="7474" spans="1:12" x14ac:dyDescent="0.25">
      <c r="A7474" s="1">
        <v>7473</v>
      </c>
      <c r="B7474" s="3">
        <v>117</v>
      </c>
      <c r="C7474" s="1">
        <v>260</v>
      </c>
      <c r="D7474" s="1">
        <v>2</v>
      </c>
      <c r="E7474" s="1">
        <v>11</v>
      </c>
      <c r="F7474" s="1">
        <v>0</v>
      </c>
      <c r="G7474">
        <f>VLOOKUP(C7474,reference!$A$1:$E$310,5,FALSE)</f>
        <v>5317011</v>
      </c>
      <c r="H7474" t="str">
        <f>VLOOKUP(C7474,reference!$A$1:$E$310,4,FALSE)</f>
        <v>KODI BALAGHAR</v>
      </c>
      <c r="I7474" t="str">
        <f>VLOOKUP($D7474,reference!$G$1:$H$25,2,FALSE)</f>
        <v>Hutan lahan kering sekunder / bekas tebangan</v>
      </c>
      <c r="J7474" t="str">
        <f>VLOOKUP($E7474,reference!$G$1:$H$25,2,FALSE)</f>
        <v>Savanna / Padang rumput</v>
      </c>
      <c r="K7474" t="str">
        <f t="shared" si="116"/>
        <v>Non Irigasi</v>
      </c>
      <c r="L7474" t="s">
        <v>328</v>
      </c>
    </row>
    <row r="7475" spans="1:12" x14ac:dyDescent="0.25">
      <c r="A7475" s="1">
        <v>7474</v>
      </c>
      <c r="B7475" s="3">
        <v>1532</v>
      </c>
      <c r="C7475" s="1">
        <v>255</v>
      </c>
      <c r="D7475" s="1">
        <v>13</v>
      </c>
      <c r="E7475" s="1">
        <v>13</v>
      </c>
      <c r="F7475" s="1">
        <v>0</v>
      </c>
      <c r="G7475">
        <f>VLOOKUP(C7475,reference!$A$1:$E$310,5,FALSE)</f>
        <v>5316011</v>
      </c>
      <c r="H7475" t="str">
        <f>VLOOKUP(C7475,reference!$A$1:$E$310,4,FALSE)</f>
        <v>KATIKUTANA SELATAN</v>
      </c>
      <c r="I7475" t="str">
        <f>VLOOKUP($D7475,reference!$G$1:$H$25,2,FALSE)</f>
        <v>Pertanian lahan kering  campur semak / kebun campur</v>
      </c>
      <c r="J7475" t="str">
        <f>VLOOKUP($E7475,reference!$G$1:$H$25,2,FALSE)</f>
        <v>Pertanian lahan kering  campur semak / kebun campur</v>
      </c>
      <c r="K7475" t="str">
        <f t="shared" si="116"/>
        <v>Non Irigasi</v>
      </c>
      <c r="L7475" t="s">
        <v>327</v>
      </c>
    </row>
    <row r="7476" spans="1:12" x14ac:dyDescent="0.25">
      <c r="A7476" s="1">
        <v>7475</v>
      </c>
      <c r="B7476" s="3">
        <v>88</v>
      </c>
      <c r="C7476" s="1">
        <v>48</v>
      </c>
      <c r="D7476" s="1">
        <v>12</v>
      </c>
      <c r="E7476" s="1">
        <v>14</v>
      </c>
      <c r="F7476" s="1">
        <v>0</v>
      </c>
      <c r="G7476">
        <f>VLOOKUP(C7476,reference!$A$1:$E$310,5,FALSE)</f>
        <v>5303181</v>
      </c>
      <c r="H7476" t="str">
        <f>VLOOKUP(C7476,reference!$A$1:$E$310,4,FALSE)</f>
        <v>AMFOANG BARAT DAYA</v>
      </c>
      <c r="I7476" t="str">
        <f>VLOOKUP($D7476,reference!$G$1:$H$25,2,FALSE)</f>
        <v>Pertanian lahan kering</v>
      </c>
      <c r="J7476" t="str">
        <f>VLOOKUP($E7476,reference!$G$1:$H$25,2,FALSE)</f>
        <v>Sawah</v>
      </c>
      <c r="K7476" t="str">
        <f t="shared" si="116"/>
        <v>Non Irigasi</v>
      </c>
      <c r="L7476" t="s">
        <v>327</v>
      </c>
    </row>
    <row r="7477" spans="1:12" x14ac:dyDescent="0.25">
      <c r="A7477" s="1">
        <v>7476</v>
      </c>
      <c r="B7477" s="3">
        <v>50</v>
      </c>
      <c r="C7477" s="1">
        <v>56</v>
      </c>
      <c r="D7477" s="1">
        <v>2</v>
      </c>
      <c r="E7477" s="1">
        <v>12</v>
      </c>
      <c r="F7477" s="1">
        <v>0</v>
      </c>
      <c r="G7477">
        <f>VLOOKUP(C7477,reference!$A$1:$E$310,5,FALSE)</f>
        <v>5304013</v>
      </c>
      <c r="H7477" t="str">
        <f>VLOOKUP(C7477,reference!$A$1:$E$310,4,FALSE)</f>
        <v>NUNBENA</v>
      </c>
      <c r="I7477" t="str">
        <f>VLOOKUP($D7477,reference!$G$1:$H$25,2,FALSE)</f>
        <v>Hutan lahan kering sekunder / bekas tebangan</v>
      </c>
      <c r="J7477" t="str">
        <f>VLOOKUP($E7477,reference!$G$1:$H$25,2,FALSE)</f>
        <v>Pertanian lahan kering</v>
      </c>
      <c r="K7477" t="str">
        <f t="shared" si="116"/>
        <v>Non Irigasi</v>
      </c>
      <c r="L7477" t="s">
        <v>328</v>
      </c>
    </row>
    <row r="7478" spans="1:12" x14ac:dyDescent="0.25">
      <c r="A7478" s="1">
        <v>7477</v>
      </c>
      <c r="B7478" s="3">
        <v>304</v>
      </c>
      <c r="C7478" s="1">
        <v>74</v>
      </c>
      <c r="D7478" s="1">
        <v>1</v>
      </c>
      <c r="E7478" s="1">
        <v>2</v>
      </c>
      <c r="F7478" s="1">
        <v>0</v>
      </c>
      <c r="G7478">
        <f>VLOOKUP(C7478,reference!$A$1:$E$310,5,FALSE)</f>
        <v>5304082</v>
      </c>
      <c r="H7478" t="str">
        <f>VLOOKUP(C7478,reference!$A$1:$E$310,4,FALSE)</f>
        <v>FATUKOPA</v>
      </c>
      <c r="I7478" t="str">
        <f>VLOOKUP($D7478,reference!$G$1:$H$25,2,FALSE)</f>
        <v>Hutan lahan kering primer</v>
      </c>
      <c r="J7478" t="str">
        <f>VLOOKUP($E7478,reference!$G$1:$H$25,2,FALSE)</f>
        <v>Hutan lahan kering sekunder / bekas tebangan</v>
      </c>
      <c r="K7478" t="str">
        <f t="shared" si="116"/>
        <v>Non Irigasi</v>
      </c>
      <c r="L7478" t="s">
        <v>329</v>
      </c>
    </row>
    <row r="7479" spans="1:12" x14ac:dyDescent="0.25">
      <c r="A7479" s="1">
        <v>7478</v>
      </c>
      <c r="B7479" s="3">
        <v>200</v>
      </c>
      <c r="C7479" s="1">
        <v>72</v>
      </c>
      <c r="D7479" s="1">
        <v>1</v>
      </c>
      <c r="E7479" s="1">
        <v>2</v>
      </c>
      <c r="F7479" s="1">
        <v>0</v>
      </c>
      <c r="G7479">
        <f>VLOOKUP(C7479,reference!$A$1:$E$310,5,FALSE)</f>
        <v>5304080</v>
      </c>
      <c r="H7479" t="str">
        <f>VLOOKUP(C7479,reference!$A$1:$E$310,4,FALSE)</f>
        <v>AMANUBAN TIMUR</v>
      </c>
      <c r="I7479" t="str">
        <f>VLOOKUP($D7479,reference!$G$1:$H$25,2,FALSE)</f>
        <v>Hutan lahan kering primer</v>
      </c>
      <c r="J7479" t="str">
        <f>VLOOKUP($E7479,reference!$G$1:$H$25,2,FALSE)</f>
        <v>Hutan lahan kering sekunder / bekas tebangan</v>
      </c>
      <c r="K7479" t="str">
        <f t="shared" si="116"/>
        <v>Non Irigasi</v>
      </c>
      <c r="L7479" t="s">
        <v>329</v>
      </c>
    </row>
    <row r="7480" spans="1:12" x14ac:dyDescent="0.25">
      <c r="A7480" s="1">
        <v>7479</v>
      </c>
      <c r="B7480" s="3">
        <v>139</v>
      </c>
      <c r="C7480" s="1">
        <v>293</v>
      </c>
      <c r="D7480" s="1">
        <v>14</v>
      </c>
      <c r="E7480" s="1">
        <v>16</v>
      </c>
      <c r="F7480" s="1">
        <v>0</v>
      </c>
      <c r="G7480">
        <f>VLOOKUP(C7480,reference!$A$1:$E$310,5,FALSE)</f>
        <v>5321020</v>
      </c>
      <c r="H7480" t="str">
        <f>VLOOKUP(C7480,reference!$A$1:$E$310,4,FALSE)</f>
        <v>MALAKA BARAT</v>
      </c>
      <c r="I7480" t="str">
        <f>VLOOKUP($D7480,reference!$G$1:$H$25,2,FALSE)</f>
        <v>Sawah</v>
      </c>
      <c r="J7480" t="str">
        <f>VLOOKUP($E7480,reference!$G$1:$H$25,2,FALSE)</f>
        <v>Pemukiman</v>
      </c>
      <c r="K7480" t="str">
        <f t="shared" si="116"/>
        <v>Non Irigasi</v>
      </c>
      <c r="L7480" t="s">
        <v>327</v>
      </c>
    </row>
    <row r="7481" spans="1:12" x14ac:dyDescent="0.25">
      <c r="A7481" s="1">
        <v>7480</v>
      </c>
      <c r="B7481" s="3">
        <v>5</v>
      </c>
      <c r="C7481" s="1">
        <v>259</v>
      </c>
      <c r="D7481" s="1">
        <v>13</v>
      </c>
      <c r="E7481" s="1">
        <v>20</v>
      </c>
      <c r="F7481" s="1">
        <v>0</v>
      </c>
      <c r="G7481">
        <f>VLOOKUP(C7481,reference!$A$1:$E$310,5,FALSE)</f>
        <v>5317010</v>
      </c>
      <c r="H7481" t="str">
        <f>VLOOKUP(C7481,reference!$A$1:$E$310,4,FALSE)</f>
        <v>KODI BANGEDO</v>
      </c>
      <c r="I7481" t="str">
        <f>VLOOKUP($D7481,reference!$G$1:$H$25,2,FALSE)</f>
        <v>Pertanian lahan kering  campur semak / kebun campur</v>
      </c>
      <c r="J7481" t="str">
        <f>VLOOKUP($E7481,reference!$G$1:$H$25,2,FALSE)</f>
        <v>Tubuh air</v>
      </c>
      <c r="K7481" t="str">
        <f t="shared" si="116"/>
        <v>Non Irigasi</v>
      </c>
      <c r="L7481" t="s">
        <v>327</v>
      </c>
    </row>
    <row r="7482" spans="1:12" x14ac:dyDescent="0.25">
      <c r="A7482" s="1">
        <v>7481</v>
      </c>
      <c r="B7482" s="3">
        <v>375</v>
      </c>
      <c r="C7482" s="1">
        <v>260</v>
      </c>
      <c r="D7482" s="1">
        <v>2</v>
      </c>
      <c r="E7482" s="1">
        <v>13</v>
      </c>
      <c r="F7482" s="1">
        <v>0</v>
      </c>
      <c r="G7482">
        <f>VLOOKUP(C7482,reference!$A$1:$E$310,5,FALSE)</f>
        <v>5317011</v>
      </c>
      <c r="H7482" t="str">
        <f>VLOOKUP(C7482,reference!$A$1:$E$310,4,FALSE)</f>
        <v>KODI BALAGHAR</v>
      </c>
      <c r="I7482" t="str">
        <f>VLOOKUP($D7482,reference!$G$1:$H$25,2,FALSE)</f>
        <v>Hutan lahan kering sekunder / bekas tebangan</v>
      </c>
      <c r="J7482" t="str">
        <f>VLOOKUP($E7482,reference!$G$1:$H$25,2,FALSE)</f>
        <v>Pertanian lahan kering  campur semak / kebun campur</v>
      </c>
      <c r="K7482" t="str">
        <f t="shared" si="116"/>
        <v>Non Irigasi</v>
      </c>
      <c r="L7482" t="s">
        <v>328</v>
      </c>
    </row>
    <row r="7483" spans="1:12" x14ac:dyDescent="0.25">
      <c r="A7483" s="1">
        <v>7482</v>
      </c>
      <c r="B7483" s="3">
        <v>37</v>
      </c>
      <c r="C7483" s="1">
        <v>265</v>
      </c>
      <c r="D7483" s="1">
        <v>12</v>
      </c>
      <c r="E7483" s="1">
        <v>14</v>
      </c>
      <c r="F7483" s="1">
        <v>0</v>
      </c>
      <c r="G7483">
        <f>VLOOKUP(C7483,reference!$A$1:$E$310,5,FALSE)</f>
        <v>5317060</v>
      </c>
      <c r="H7483" t="str">
        <f>VLOOKUP(C7483,reference!$A$1:$E$310,4,FALSE)</f>
        <v>WEWEWA TIMUR</v>
      </c>
      <c r="I7483" t="str">
        <f>VLOOKUP($D7483,reference!$G$1:$H$25,2,FALSE)</f>
        <v>Pertanian lahan kering</v>
      </c>
      <c r="J7483" t="str">
        <f>VLOOKUP($E7483,reference!$G$1:$H$25,2,FALSE)</f>
        <v>Sawah</v>
      </c>
      <c r="K7483" t="str">
        <f t="shared" si="116"/>
        <v>Non Irigasi</v>
      </c>
      <c r="L7483" t="s">
        <v>327</v>
      </c>
    </row>
    <row r="7484" spans="1:12" x14ac:dyDescent="0.25">
      <c r="A7484" s="1">
        <v>7483</v>
      </c>
      <c r="B7484" s="3">
        <v>68</v>
      </c>
      <c r="C7484" s="1">
        <v>254</v>
      </c>
      <c r="D7484" s="1">
        <v>18</v>
      </c>
      <c r="E7484" s="1">
        <v>13</v>
      </c>
      <c r="F7484" s="1">
        <v>0</v>
      </c>
      <c r="G7484">
        <f>VLOOKUP(C7484,reference!$A$1:$E$310,5,FALSE)</f>
        <v>5316010</v>
      </c>
      <c r="H7484" t="str">
        <f>VLOOKUP(C7484,reference!$A$1:$E$310,4,FALSE)</f>
        <v>KATIKUTANA</v>
      </c>
      <c r="I7484" t="str">
        <f>VLOOKUP($D7484,reference!$G$1:$H$25,2,FALSE)</f>
        <v>Lahan terbuka</v>
      </c>
      <c r="J7484" t="str">
        <f>VLOOKUP($E7484,reference!$G$1:$H$25,2,FALSE)</f>
        <v>Pertanian lahan kering  campur semak / kebun campur</v>
      </c>
      <c r="K7484" t="str">
        <f t="shared" si="116"/>
        <v>Non Irigasi</v>
      </c>
      <c r="L7484" t="s">
        <v>327</v>
      </c>
    </row>
    <row r="7485" spans="1:12" x14ac:dyDescent="0.25">
      <c r="A7485" s="1">
        <v>7484</v>
      </c>
      <c r="B7485" s="3">
        <v>270</v>
      </c>
      <c r="C7485" s="1">
        <v>47</v>
      </c>
      <c r="D7485" s="1">
        <v>2</v>
      </c>
      <c r="E7485" s="1">
        <v>20</v>
      </c>
      <c r="F7485" s="1">
        <v>0</v>
      </c>
      <c r="G7485">
        <f>VLOOKUP(C7485,reference!$A$1:$E$310,5,FALSE)</f>
        <v>5303180</v>
      </c>
      <c r="H7485" t="str">
        <f>VLOOKUP(C7485,reference!$A$1:$E$310,4,FALSE)</f>
        <v>AMFOANG SELATAN</v>
      </c>
      <c r="I7485" t="str">
        <f>VLOOKUP($D7485,reference!$G$1:$H$25,2,FALSE)</f>
        <v>Hutan lahan kering sekunder / bekas tebangan</v>
      </c>
      <c r="J7485" t="str">
        <f>VLOOKUP($E7485,reference!$G$1:$H$25,2,FALSE)</f>
        <v>Tubuh air</v>
      </c>
      <c r="K7485" t="str">
        <f t="shared" si="116"/>
        <v>Non Irigasi</v>
      </c>
      <c r="L7485" t="s">
        <v>328</v>
      </c>
    </row>
    <row r="7486" spans="1:12" x14ac:dyDescent="0.25">
      <c r="A7486" s="1">
        <v>7485</v>
      </c>
      <c r="B7486" s="3">
        <v>63</v>
      </c>
      <c r="C7486" s="1">
        <v>47</v>
      </c>
      <c r="D7486" s="1">
        <v>2</v>
      </c>
      <c r="E7486" s="1">
        <v>18</v>
      </c>
      <c r="F7486" s="1">
        <v>0</v>
      </c>
      <c r="G7486">
        <f>VLOOKUP(C7486,reference!$A$1:$E$310,5,FALSE)</f>
        <v>5303180</v>
      </c>
      <c r="H7486" t="str">
        <f>VLOOKUP(C7486,reference!$A$1:$E$310,4,FALSE)</f>
        <v>AMFOANG SELATAN</v>
      </c>
      <c r="I7486" t="str">
        <f>VLOOKUP($D7486,reference!$G$1:$H$25,2,FALSE)</f>
        <v>Hutan lahan kering sekunder / bekas tebangan</v>
      </c>
      <c r="J7486" t="str">
        <f>VLOOKUP($E7486,reference!$G$1:$H$25,2,FALSE)</f>
        <v>Lahan terbuka</v>
      </c>
      <c r="K7486" t="str">
        <f t="shared" si="116"/>
        <v>Non Irigasi</v>
      </c>
      <c r="L7486" t="s">
        <v>328</v>
      </c>
    </row>
    <row r="7487" spans="1:12" x14ac:dyDescent="0.25">
      <c r="A7487" s="1">
        <v>7486</v>
      </c>
      <c r="B7487" s="3">
        <v>1019</v>
      </c>
      <c r="C7487" s="1">
        <v>49</v>
      </c>
      <c r="D7487" s="1">
        <v>13</v>
      </c>
      <c r="E7487" s="1">
        <v>11</v>
      </c>
      <c r="F7487" s="1">
        <v>0</v>
      </c>
      <c r="G7487">
        <f>VLOOKUP(C7487,reference!$A$1:$E$310,5,FALSE)</f>
        <v>5303182</v>
      </c>
      <c r="H7487" t="str">
        <f>VLOOKUP(C7487,reference!$A$1:$E$310,4,FALSE)</f>
        <v>AMFOANG TENGAH</v>
      </c>
      <c r="I7487" t="str">
        <f>VLOOKUP($D7487,reference!$G$1:$H$25,2,FALSE)</f>
        <v>Pertanian lahan kering  campur semak / kebun campur</v>
      </c>
      <c r="J7487" t="str">
        <f>VLOOKUP($E7487,reference!$G$1:$H$25,2,FALSE)</f>
        <v>Savanna / Padang rumput</v>
      </c>
      <c r="K7487" t="str">
        <f t="shared" si="116"/>
        <v>Non Irigasi</v>
      </c>
      <c r="L7487" t="s">
        <v>327</v>
      </c>
    </row>
    <row r="7488" spans="1:12" x14ac:dyDescent="0.25">
      <c r="A7488" s="1">
        <v>7487</v>
      </c>
      <c r="B7488" s="3">
        <v>9337</v>
      </c>
      <c r="C7488" s="1">
        <v>82</v>
      </c>
      <c r="D7488" s="1">
        <v>2</v>
      </c>
      <c r="E7488" s="1">
        <v>13</v>
      </c>
      <c r="F7488" s="1">
        <v>0</v>
      </c>
      <c r="G7488">
        <f>VLOOKUP(C7488,reference!$A$1:$E$310,5,FALSE)</f>
        <v>5304110</v>
      </c>
      <c r="H7488" t="str">
        <f>VLOOKUP(C7488,reference!$A$1:$E$310,4,FALSE)</f>
        <v>AMANATUN UTARA</v>
      </c>
      <c r="I7488" t="str">
        <f>VLOOKUP($D7488,reference!$G$1:$H$25,2,FALSE)</f>
        <v>Hutan lahan kering sekunder / bekas tebangan</v>
      </c>
      <c r="J7488" t="str">
        <f>VLOOKUP($E7488,reference!$G$1:$H$25,2,FALSE)</f>
        <v>Pertanian lahan kering  campur semak / kebun campur</v>
      </c>
      <c r="K7488" t="str">
        <f t="shared" si="116"/>
        <v>Non Irigasi</v>
      </c>
      <c r="L7488" t="s">
        <v>328</v>
      </c>
    </row>
    <row r="7489" spans="1:12" x14ac:dyDescent="0.25">
      <c r="A7489" s="1">
        <v>7488</v>
      </c>
      <c r="B7489" s="3">
        <v>129</v>
      </c>
      <c r="C7489" s="1">
        <v>82</v>
      </c>
      <c r="D7489" s="1">
        <v>2</v>
      </c>
      <c r="E7489" s="1">
        <v>20</v>
      </c>
      <c r="F7489" s="1">
        <v>0</v>
      </c>
      <c r="G7489">
        <f>VLOOKUP(C7489,reference!$A$1:$E$310,5,FALSE)</f>
        <v>5304110</v>
      </c>
      <c r="H7489" t="str">
        <f>VLOOKUP(C7489,reference!$A$1:$E$310,4,FALSE)</f>
        <v>AMANATUN UTARA</v>
      </c>
      <c r="I7489" t="str">
        <f>VLOOKUP($D7489,reference!$G$1:$H$25,2,FALSE)</f>
        <v>Hutan lahan kering sekunder / bekas tebangan</v>
      </c>
      <c r="J7489" t="str">
        <f>VLOOKUP($E7489,reference!$G$1:$H$25,2,FALSE)</f>
        <v>Tubuh air</v>
      </c>
      <c r="K7489" t="str">
        <f t="shared" si="116"/>
        <v>Non Irigasi</v>
      </c>
      <c r="L7489" t="s">
        <v>328</v>
      </c>
    </row>
    <row r="7490" spans="1:12" x14ac:dyDescent="0.25">
      <c r="A7490" s="1">
        <v>7489</v>
      </c>
      <c r="B7490" s="3">
        <v>14</v>
      </c>
      <c r="C7490" s="1">
        <v>259</v>
      </c>
      <c r="D7490" s="1">
        <v>0</v>
      </c>
      <c r="E7490" s="1">
        <v>0</v>
      </c>
      <c r="F7490" s="1">
        <v>0</v>
      </c>
      <c r="G7490">
        <f>VLOOKUP(C7490,reference!$A$1:$E$310,5,FALSE)</f>
        <v>5317010</v>
      </c>
      <c r="H7490" t="str">
        <f>VLOOKUP(C7490,reference!$A$1:$E$310,4,FALSE)</f>
        <v>KODI BANGEDO</v>
      </c>
      <c r="I7490" t="str">
        <f>VLOOKUP($D7490,reference!$G$1:$H$25,2,FALSE)</f>
        <v>No data</v>
      </c>
      <c r="J7490" t="str">
        <f>VLOOKUP($E7490,reference!$G$1:$H$25,2,FALSE)</f>
        <v>No data</v>
      </c>
      <c r="K7490" t="str">
        <f t="shared" si="116"/>
        <v>Non Irigasi</v>
      </c>
      <c r="L7490" t="s">
        <v>327</v>
      </c>
    </row>
    <row r="7491" spans="1:12" x14ac:dyDescent="0.25">
      <c r="A7491" s="1">
        <v>7490</v>
      </c>
      <c r="B7491" s="3">
        <v>1</v>
      </c>
      <c r="C7491" s="1">
        <v>259</v>
      </c>
      <c r="D7491" s="1">
        <v>0</v>
      </c>
      <c r="E7491" s="1">
        <v>13</v>
      </c>
      <c r="F7491" s="1">
        <v>0</v>
      </c>
      <c r="G7491">
        <f>VLOOKUP(C7491,reference!$A$1:$E$310,5,FALSE)</f>
        <v>5317010</v>
      </c>
      <c r="H7491" t="str">
        <f>VLOOKUP(C7491,reference!$A$1:$E$310,4,FALSE)</f>
        <v>KODI BANGEDO</v>
      </c>
      <c r="I7491" t="str">
        <f>VLOOKUP($D7491,reference!$G$1:$H$25,2,FALSE)</f>
        <v>No data</v>
      </c>
      <c r="J7491" t="str">
        <f>VLOOKUP($E7491,reference!$G$1:$H$25,2,FALSE)</f>
        <v>Pertanian lahan kering  campur semak / kebun campur</v>
      </c>
      <c r="K7491" t="str">
        <f t="shared" ref="K7491:K7554" si="117">IF(F7491=0,"Non Irigasi","Buffer Irigasi")</f>
        <v>Non Irigasi</v>
      </c>
      <c r="L7491" t="s">
        <v>327</v>
      </c>
    </row>
    <row r="7492" spans="1:12" x14ac:dyDescent="0.25">
      <c r="A7492" s="1">
        <v>7491</v>
      </c>
      <c r="B7492" s="3">
        <v>4</v>
      </c>
      <c r="C7492" s="1">
        <v>259</v>
      </c>
      <c r="D7492" s="1">
        <v>1</v>
      </c>
      <c r="E7492" s="1">
        <v>13</v>
      </c>
      <c r="F7492" s="1">
        <v>0</v>
      </c>
      <c r="G7492">
        <f>VLOOKUP(C7492,reference!$A$1:$E$310,5,FALSE)</f>
        <v>5317010</v>
      </c>
      <c r="H7492" t="str">
        <f>VLOOKUP(C7492,reference!$A$1:$E$310,4,FALSE)</f>
        <v>KODI BANGEDO</v>
      </c>
      <c r="I7492" t="str">
        <f>VLOOKUP($D7492,reference!$G$1:$H$25,2,FALSE)</f>
        <v>Hutan lahan kering primer</v>
      </c>
      <c r="J7492" t="str">
        <f>VLOOKUP($E7492,reference!$G$1:$H$25,2,FALSE)</f>
        <v>Pertanian lahan kering  campur semak / kebun campur</v>
      </c>
      <c r="K7492" t="str">
        <f t="shared" si="117"/>
        <v>Non Irigasi</v>
      </c>
      <c r="L7492" t="s">
        <v>328</v>
      </c>
    </row>
    <row r="7493" spans="1:12" x14ac:dyDescent="0.25">
      <c r="A7493" s="1">
        <v>7492</v>
      </c>
      <c r="B7493" s="3">
        <v>1</v>
      </c>
      <c r="C7493" s="1">
        <v>265</v>
      </c>
      <c r="D7493" s="1">
        <v>1</v>
      </c>
      <c r="E7493" s="1">
        <v>12</v>
      </c>
      <c r="F7493" s="1">
        <v>0</v>
      </c>
      <c r="G7493">
        <f>VLOOKUP(C7493,reference!$A$1:$E$310,5,FALSE)</f>
        <v>5317060</v>
      </c>
      <c r="H7493" t="str">
        <f>VLOOKUP(C7493,reference!$A$1:$E$310,4,FALSE)</f>
        <v>WEWEWA TIMUR</v>
      </c>
      <c r="I7493" t="str">
        <f>VLOOKUP($D7493,reference!$G$1:$H$25,2,FALSE)</f>
        <v>Hutan lahan kering primer</v>
      </c>
      <c r="J7493" t="str">
        <f>VLOOKUP($E7493,reference!$G$1:$H$25,2,FALSE)</f>
        <v>Pertanian lahan kering</v>
      </c>
      <c r="K7493" t="str">
        <f t="shared" si="117"/>
        <v>Non Irigasi</v>
      </c>
      <c r="L7493" t="s">
        <v>328</v>
      </c>
    </row>
    <row r="7494" spans="1:12" x14ac:dyDescent="0.25">
      <c r="A7494" s="1">
        <v>7493</v>
      </c>
      <c r="B7494" s="3">
        <v>935</v>
      </c>
      <c r="C7494" s="1">
        <v>255</v>
      </c>
      <c r="D7494" s="1">
        <v>18</v>
      </c>
      <c r="E7494" s="1">
        <v>13</v>
      </c>
      <c r="F7494" s="1">
        <v>0</v>
      </c>
      <c r="G7494">
        <f>VLOOKUP(C7494,reference!$A$1:$E$310,5,FALSE)</f>
        <v>5316011</v>
      </c>
      <c r="H7494" t="str">
        <f>VLOOKUP(C7494,reference!$A$1:$E$310,4,FALSE)</f>
        <v>KATIKUTANA SELATAN</v>
      </c>
      <c r="I7494" t="str">
        <f>VLOOKUP($D7494,reference!$G$1:$H$25,2,FALSE)</f>
        <v>Lahan terbuka</v>
      </c>
      <c r="J7494" t="str">
        <f>VLOOKUP($E7494,reference!$G$1:$H$25,2,FALSE)</f>
        <v>Pertanian lahan kering  campur semak / kebun campur</v>
      </c>
      <c r="K7494" t="str">
        <f t="shared" si="117"/>
        <v>Non Irigasi</v>
      </c>
      <c r="L7494" t="s">
        <v>327</v>
      </c>
    </row>
    <row r="7495" spans="1:12" x14ac:dyDescent="0.25">
      <c r="A7495" s="1">
        <v>7494</v>
      </c>
      <c r="B7495" s="3">
        <v>172</v>
      </c>
      <c r="C7495" s="1">
        <v>255</v>
      </c>
      <c r="D7495" s="1">
        <v>18</v>
      </c>
      <c r="E7495" s="1">
        <v>14</v>
      </c>
      <c r="F7495" s="1">
        <v>0</v>
      </c>
      <c r="G7495">
        <f>VLOOKUP(C7495,reference!$A$1:$E$310,5,FALSE)</f>
        <v>5316011</v>
      </c>
      <c r="H7495" t="str">
        <f>VLOOKUP(C7495,reference!$A$1:$E$310,4,FALSE)</f>
        <v>KATIKUTANA SELATAN</v>
      </c>
      <c r="I7495" t="str">
        <f>VLOOKUP($D7495,reference!$G$1:$H$25,2,FALSE)</f>
        <v>Lahan terbuka</v>
      </c>
      <c r="J7495" t="str">
        <f>VLOOKUP($E7495,reference!$G$1:$H$25,2,FALSE)</f>
        <v>Sawah</v>
      </c>
      <c r="K7495" t="str">
        <f t="shared" si="117"/>
        <v>Non Irigasi</v>
      </c>
      <c r="L7495" t="s">
        <v>327</v>
      </c>
    </row>
    <row r="7496" spans="1:12" x14ac:dyDescent="0.25">
      <c r="A7496" s="1">
        <v>7495</v>
      </c>
      <c r="B7496" s="3">
        <v>99</v>
      </c>
      <c r="C7496" s="1">
        <v>255</v>
      </c>
      <c r="D7496" s="1">
        <v>14</v>
      </c>
      <c r="E7496" s="1">
        <v>13</v>
      </c>
      <c r="F7496" s="1">
        <v>0</v>
      </c>
      <c r="G7496">
        <f>VLOOKUP(C7496,reference!$A$1:$E$310,5,FALSE)</f>
        <v>5316011</v>
      </c>
      <c r="H7496" t="str">
        <f>VLOOKUP(C7496,reference!$A$1:$E$310,4,FALSE)</f>
        <v>KATIKUTANA SELATAN</v>
      </c>
      <c r="I7496" t="str">
        <f>VLOOKUP($D7496,reference!$G$1:$H$25,2,FALSE)</f>
        <v>Sawah</v>
      </c>
      <c r="J7496" t="str">
        <f>VLOOKUP($E7496,reference!$G$1:$H$25,2,FALSE)</f>
        <v>Pertanian lahan kering  campur semak / kebun campur</v>
      </c>
      <c r="K7496" t="str">
        <f t="shared" si="117"/>
        <v>Non Irigasi</v>
      </c>
      <c r="L7496" t="s">
        <v>327</v>
      </c>
    </row>
    <row r="7497" spans="1:12" x14ac:dyDescent="0.25">
      <c r="A7497" s="1">
        <v>7496</v>
      </c>
      <c r="B7497" s="3">
        <v>15</v>
      </c>
      <c r="C7497" s="1">
        <v>256</v>
      </c>
      <c r="D7497" s="1">
        <v>14</v>
      </c>
      <c r="E7497" s="1">
        <v>13</v>
      </c>
      <c r="F7497" s="1">
        <v>0</v>
      </c>
      <c r="G7497">
        <f>VLOOKUP(C7497,reference!$A$1:$E$310,5,FALSE)</f>
        <v>5316020</v>
      </c>
      <c r="H7497" t="str">
        <f>VLOOKUP(C7497,reference!$A$1:$E$310,4,FALSE)</f>
        <v>UMBU RATU NGGAY BARAT</v>
      </c>
      <c r="I7497" t="str">
        <f>VLOOKUP($D7497,reference!$G$1:$H$25,2,FALSE)</f>
        <v>Sawah</v>
      </c>
      <c r="J7497" t="str">
        <f>VLOOKUP($E7497,reference!$G$1:$H$25,2,FALSE)</f>
        <v>Pertanian lahan kering  campur semak / kebun campur</v>
      </c>
      <c r="K7497" t="str">
        <f t="shared" si="117"/>
        <v>Non Irigasi</v>
      </c>
      <c r="L7497" t="s">
        <v>327</v>
      </c>
    </row>
    <row r="7498" spans="1:12" x14ac:dyDescent="0.25">
      <c r="A7498" s="1">
        <v>7497</v>
      </c>
      <c r="B7498" s="3">
        <v>13</v>
      </c>
      <c r="C7498" s="1">
        <v>256</v>
      </c>
      <c r="D7498" s="1">
        <v>14</v>
      </c>
      <c r="E7498" s="1">
        <v>9</v>
      </c>
      <c r="F7498" s="1">
        <v>0</v>
      </c>
      <c r="G7498">
        <f>VLOOKUP(C7498,reference!$A$1:$E$310,5,FALSE)</f>
        <v>5316020</v>
      </c>
      <c r="H7498" t="str">
        <f>VLOOKUP(C7498,reference!$A$1:$E$310,4,FALSE)</f>
        <v>UMBU RATU NGGAY BARAT</v>
      </c>
      <c r="I7498" t="str">
        <f>VLOOKUP($D7498,reference!$G$1:$H$25,2,FALSE)</f>
        <v>Sawah</v>
      </c>
      <c r="J7498" t="str">
        <f>VLOOKUP($E7498,reference!$G$1:$H$25,2,FALSE)</f>
        <v>Semak belukar</v>
      </c>
      <c r="K7498" t="str">
        <f t="shared" si="117"/>
        <v>Non Irigasi</v>
      </c>
      <c r="L7498" t="s">
        <v>327</v>
      </c>
    </row>
    <row r="7499" spans="1:12" x14ac:dyDescent="0.25">
      <c r="A7499" s="1">
        <v>7498</v>
      </c>
      <c r="B7499" s="3">
        <v>1696</v>
      </c>
      <c r="C7499" s="1">
        <v>56</v>
      </c>
      <c r="D7499" s="1">
        <v>2</v>
      </c>
      <c r="E7499" s="1">
        <v>9</v>
      </c>
      <c r="F7499" s="1">
        <v>0</v>
      </c>
      <c r="G7499">
        <f>VLOOKUP(C7499,reference!$A$1:$E$310,5,FALSE)</f>
        <v>5304013</v>
      </c>
      <c r="H7499" t="str">
        <f>VLOOKUP(C7499,reference!$A$1:$E$310,4,FALSE)</f>
        <v>NUNBENA</v>
      </c>
      <c r="I7499" t="str">
        <f>VLOOKUP($D7499,reference!$G$1:$H$25,2,FALSE)</f>
        <v>Hutan lahan kering sekunder / bekas tebangan</v>
      </c>
      <c r="J7499" t="str">
        <f>VLOOKUP($E7499,reference!$G$1:$H$25,2,FALSE)</f>
        <v>Semak belukar</v>
      </c>
      <c r="K7499" t="str">
        <f t="shared" si="117"/>
        <v>Non Irigasi</v>
      </c>
      <c r="L7499" t="s">
        <v>328</v>
      </c>
    </row>
    <row r="7500" spans="1:12" x14ac:dyDescent="0.25">
      <c r="A7500" s="1">
        <v>7499</v>
      </c>
      <c r="B7500" s="3">
        <v>2</v>
      </c>
      <c r="C7500" s="1">
        <v>56</v>
      </c>
      <c r="D7500" s="1">
        <v>18</v>
      </c>
      <c r="E7500" s="1">
        <v>12</v>
      </c>
      <c r="F7500" s="1">
        <v>0</v>
      </c>
      <c r="G7500">
        <f>VLOOKUP(C7500,reference!$A$1:$E$310,5,FALSE)</f>
        <v>5304013</v>
      </c>
      <c r="H7500" t="str">
        <f>VLOOKUP(C7500,reference!$A$1:$E$310,4,FALSE)</f>
        <v>NUNBENA</v>
      </c>
      <c r="I7500" t="str">
        <f>VLOOKUP($D7500,reference!$G$1:$H$25,2,FALSE)</f>
        <v>Lahan terbuka</v>
      </c>
      <c r="J7500" t="str">
        <f>VLOOKUP($E7500,reference!$G$1:$H$25,2,FALSE)</f>
        <v>Pertanian lahan kering</v>
      </c>
      <c r="K7500" t="str">
        <f t="shared" si="117"/>
        <v>Non Irigasi</v>
      </c>
      <c r="L7500" t="s">
        <v>327</v>
      </c>
    </row>
    <row r="7501" spans="1:12" x14ac:dyDescent="0.25">
      <c r="A7501" s="1">
        <v>7500</v>
      </c>
      <c r="B7501" s="3">
        <v>4</v>
      </c>
      <c r="C7501" s="1">
        <v>72</v>
      </c>
      <c r="D7501" s="1">
        <v>1</v>
      </c>
      <c r="E7501" s="1">
        <v>9</v>
      </c>
      <c r="F7501" s="1">
        <v>0</v>
      </c>
      <c r="G7501">
        <f>VLOOKUP(C7501,reference!$A$1:$E$310,5,FALSE)</f>
        <v>5304080</v>
      </c>
      <c r="H7501" t="str">
        <f>VLOOKUP(C7501,reference!$A$1:$E$310,4,FALSE)</f>
        <v>AMANUBAN TIMUR</v>
      </c>
      <c r="I7501" t="str">
        <f>VLOOKUP($D7501,reference!$G$1:$H$25,2,FALSE)</f>
        <v>Hutan lahan kering primer</v>
      </c>
      <c r="J7501" t="str">
        <f>VLOOKUP($E7501,reference!$G$1:$H$25,2,FALSE)</f>
        <v>Semak belukar</v>
      </c>
      <c r="K7501" t="str">
        <f t="shared" si="117"/>
        <v>Non Irigasi</v>
      </c>
      <c r="L7501" t="s">
        <v>328</v>
      </c>
    </row>
    <row r="7502" spans="1:12" x14ac:dyDescent="0.25">
      <c r="A7502" s="1">
        <v>7501</v>
      </c>
      <c r="B7502" s="3">
        <v>905</v>
      </c>
      <c r="C7502" s="1">
        <v>82</v>
      </c>
      <c r="D7502" s="1">
        <v>2</v>
      </c>
      <c r="E7502" s="1">
        <v>2</v>
      </c>
      <c r="F7502" s="1">
        <v>0</v>
      </c>
      <c r="G7502">
        <f>VLOOKUP(C7502,reference!$A$1:$E$310,5,FALSE)</f>
        <v>5304110</v>
      </c>
      <c r="H7502" t="str">
        <f>VLOOKUP(C7502,reference!$A$1:$E$310,4,FALSE)</f>
        <v>AMANATUN UTARA</v>
      </c>
      <c r="I7502" t="str">
        <f>VLOOKUP($D7502,reference!$G$1:$H$25,2,FALSE)</f>
        <v>Hutan lahan kering sekunder / bekas tebangan</v>
      </c>
      <c r="J7502" t="str">
        <f>VLOOKUP($E7502,reference!$G$1:$H$25,2,FALSE)</f>
        <v>Hutan lahan kering sekunder / bekas tebangan</v>
      </c>
      <c r="K7502" t="str">
        <f t="shared" si="117"/>
        <v>Non Irigasi</v>
      </c>
      <c r="L7502" t="s">
        <v>327</v>
      </c>
    </row>
    <row r="7503" spans="1:12" x14ac:dyDescent="0.25">
      <c r="A7503" s="1">
        <v>7502</v>
      </c>
      <c r="B7503" s="3">
        <v>5</v>
      </c>
      <c r="C7503" s="1">
        <v>4</v>
      </c>
      <c r="D7503" s="1">
        <v>13</v>
      </c>
      <c r="E7503" s="1">
        <v>13</v>
      </c>
      <c r="F7503" s="1">
        <v>1</v>
      </c>
      <c r="G7503">
        <f>VLOOKUP(C7503,reference!$A$1:$E$310,5,FALSE)</f>
        <v>5301050</v>
      </c>
      <c r="H7503" t="str">
        <f>VLOOKUP(C7503,reference!$A$1:$E$310,4,FALSE)</f>
        <v>LOLI</v>
      </c>
      <c r="I7503" t="str">
        <f>VLOOKUP($D7503,reference!$G$1:$H$25,2,FALSE)</f>
        <v>Pertanian lahan kering  campur semak / kebun campur</v>
      </c>
      <c r="J7503" t="str">
        <f>VLOOKUP($E7503,reference!$G$1:$H$25,2,FALSE)</f>
        <v>Pertanian lahan kering  campur semak / kebun campur</v>
      </c>
      <c r="K7503" t="str">
        <f t="shared" si="117"/>
        <v>Buffer Irigasi</v>
      </c>
      <c r="L7503" t="s">
        <v>327</v>
      </c>
    </row>
    <row r="7504" spans="1:12" x14ac:dyDescent="0.25">
      <c r="A7504" s="1">
        <v>7503</v>
      </c>
      <c r="B7504" s="3">
        <v>92</v>
      </c>
      <c r="C7504" s="1">
        <v>255</v>
      </c>
      <c r="D7504" s="1">
        <v>14</v>
      </c>
      <c r="E7504" s="1">
        <v>16</v>
      </c>
      <c r="F7504" s="1">
        <v>0</v>
      </c>
      <c r="G7504">
        <f>VLOOKUP(C7504,reference!$A$1:$E$310,5,FALSE)</f>
        <v>5316011</v>
      </c>
      <c r="H7504" t="str">
        <f>VLOOKUP(C7504,reference!$A$1:$E$310,4,FALSE)</f>
        <v>KATIKUTANA SELATAN</v>
      </c>
      <c r="I7504" t="str">
        <f>VLOOKUP($D7504,reference!$G$1:$H$25,2,FALSE)</f>
        <v>Sawah</v>
      </c>
      <c r="J7504" t="str">
        <f>VLOOKUP($E7504,reference!$G$1:$H$25,2,FALSE)</f>
        <v>Pemukiman</v>
      </c>
      <c r="K7504" t="str">
        <f t="shared" si="117"/>
        <v>Non Irigasi</v>
      </c>
      <c r="L7504" t="s">
        <v>327</v>
      </c>
    </row>
    <row r="7505" spans="1:12" x14ac:dyDescent="0.25">
      <c r="A7505" s="1">
        <v>7504</v>
      </c>
      <c r="B7505" s="3">
        <v>37</v>
      </c>
      <c r="C7505" s="1">
        <v>257</v>
      </c>
      <c r="D7505" s="1">
        <v>14</v>
      </c>
      <c r="E7505" s="1">
        <v>11</v>
      </c>
      <c r="F7505" s="1">
        <v>0</v>
      </c>
      <c r="G7505">
        <f>VLOOKUP(C7505,reference!$A$1:$E$310,5,FALSE)</f>
        <v>5316030</v>
      </c>
      <c r="H7505" t="str">
        <f>VLOOKUP(C7505,reference!$A$1:$E$310,4,FALSE)</f>
        <v>UMBU RATU NGGAY</v>
      </c>
      <c r="I7505" t="str">
        <f>VLOOKUP($D7505,reference!$G$1:$H$25,2,FALSE)</f>
        <v>Sawah</v>
      </c>
      <c r="J7505" t="str">
        <f>VLOOKUP($E7505,reference!$G$1:$H$25,2,FALSE)</f>
        <v>Savanna / Padang rumput</v>
      </c>
      <c r="K7505" t="str">
        <f t="shared" si="117"/>
        <v>Non Irigasi</v>
      </c>
      <c r="L7505" t="s">
        <v>327</v>
      </c>
    </row>
    <row r="7506" spans="1:12" x14ac:dyDescent="0.25">
      <c r="A7506" s="1">
        <v>7505</v>
      </c>
      <c r="B7506" s="3">
        <v>54</v>
      </c>
      <c r="C7506" s="1">
        <v>23</v>
      </c>
      <c r="D7506" s="1">
        <v>6</v>
      </c>
      <c r="E7506" s="1">
        <v>12</v>
      </c>
      <c r="F7506" s="1">
        <v>0</v>
      </c>
      <c r="G7506">
        <f>VLOOKUP(C7506,reference!$A$1:$E$310,5,FALSE)</f>
        <v>5302060</v>
      </c>
      <c r="H7506" t="str">
        <f>VLOOKUP(C7506,reference!$A$1:$E$310,4,FALSE)</f>
        <v>PANDAWAI</v>
      </c>
      <c r="I7506" t="str">
        <f>VLOOKUP($D7506,reference!$G$1:$H$25,2,FALSE)</f>
        <v>Hutan mangrove sekunder</v>
      </c>
      <c r="J7506" t="str">
        <f>VLOOKUP($E7506,reference!$G$1:$H$25,2,FALSE)</f>
        <v>Pertanian lahan kering</v>
      </c>
      <c r="K7506" t="str">
        <f t="shared" si="117"/>
        <v>Non Irigasi</v>
      </c>
      <c r="L7506" t="s">
        <v>328</v>
      </c>
    </row>
    <row r="7507" spans="1:12" x14ac:dyDescent="0.25">
      <c r="A7507" s="1">
        <v>7506</v>
      </c>
      <c r="B7507" s="3">
        <v>652</v>
      </c>
      <c r="C7507" s="1">
        <v>56</v>
      </c>
      <c r="D7507" s="1">
        <v>9</v>
      </c>
      <c r="E7507" s="1">
        <v>9</v>
      </c>
      <c r="F7507" s="1">
        <v>0</v>
      </c>
      <c r="G7507">
        <f>VLOOKUP(C7507,reference!$A$1:$E$310,5,FALSE)</f>
        <v>5304013</v>
      </c>
      <c r="H7507" t="str">
        <f>VLOOKUP(C7507,reference!$A$1:$E$310,4,FALSE)</f>
        <v>NUNBENA</v>
      </c>
      <c r="I7507" t="str">
        <f>VLOOKUP($D7507,reference!$G$1:$H$25,2,FALSE)</f>
        <v>Semak belukar</v>
      </c>
      <c r="J7507" t="str">
        <f>VLOOKUP($E7507,reference!$G$1:$H$25,2,FALSE)</f>
        <v>Semak belukar</v>
      </c>
      <c r="K7507" t="str">
        <f t="shared" si="117"/>
        <v>Non Irigasi</v>
      </c>
      <c r="L7507" t="s">
        <v>327</v>
      </c>
    </row>
    <row r="7508" spans="1:12" x14ac:dyDescent="0.25">
      <c r="A7508" s="1">
        <v>7507</v>
      </c>
      <c r="B7508" s="3">
        <v>35</v>
      </c>
      <c r="C7508" s="1">
        <v>54</v>
      </c>
      <c r="D7508" s="1">
        <v>1</v>
      </c>
      <c r="E7508" s="1">
        <v>14</v>
      </c>
      <c r="F7508" s="1">
        <v>0</v>
      </c>
      <c r="G7508">
        <f>VLOOKUP(C7508,reference!$A$1:$E$310,5,FALSE)</f>
        <v>5304011</v>
      </c>
      <c r="H7508" t="str">
        <f>VLOOKUP(C7508,reference!$A$1:$E$310,4,FALSE)</f>
        <v>FATUMNASI</v>
      </c>
      <c r="I7508" t="str">
        <f>VLOOKUP($D7508,reference!$G$1:$H$25,2,FALSE)</f>
        <v>Hutan lahan kering primer</v>
      </c>
      <c r="J7508" t="str">
        <f>VLOOKUP($E7508,reference!$G$1:$H$25,2,FALSE)</f>
        <v>Sawah</v>
      </c>
      <c r="K7508" t="str">
        <f t="shared" si="117"/>
        <v>Non Irigasi</v>
      </c>
      <c r="L7508" t="s">
        <v>328</v>
      </c>
    </row>
    <row r="7509" spans="1:12" x14ac:dyDescent="0.25">
      <c r="A7509" s="1">
        <v>7508</v>
      </c>
      <c r="B7509" s="3">
        <v>42</v>
      </c>
      <c r="C7509" s="1">
        <v>293</v>
      </c>
      <c r="D7509" s="1">
        <v>12</v>
      </c>
      <c r="E7509" s="1">
        <v>16</v>
      </c>
      <c r="F7509" s="1">
        <v>0</v>
      </c>
      <c r="G7509">
        <f>VLOOKUP(C7509,reference!$A$1:$E$310,5,FALSE)</f>
        <v>5321020</v>
      </c>
      <c r="H7509" t="str">
        <f>VLOOKUP(C7509,reference!$A$1:$E$310,4,FALSE)</f>
        <v>MALAKA BARAT</v>
      </c>
      <c r="I7509" t="str">
        <f>VLOOKUP($D7509,reference!$G$1:$H$25,2,FALSE)</f>
        <v>Pertanian lahan kering</v>
      </c>
      <c r="J7509" t="str">
        <f>VLOOKUP($E7509,reference!$G$1:$H$25,2,FALSE)</f>
        <v>Pemukiman</v>
      </c>
      <c r="K7509" t="str">
        <f t="shared" si="117"/>
        <v>Non Irigasi</v>
      </c>
      <c r="L7509" t="s">
        <v>327</v>
      </c>
    </row>
    <row r="7510" spans="1:12" x14ac:dyDescent="0.25">
      <c r="A7510" s="1">
        <v>7509</v>
      </c>
      <c r="B7510" s="3">
        <v>69</v>
      </c>
      <c r="C7510" s="1">
        <v>72</v>
      </c>
      <c r="D7510" s="1">
        <v>11</v>
      </c>
      <c r="E7510" s="1">
        <v>2</v>
      </c>
      <c r="F7510" s="1">
        <v>0</v>
      </c>
      <c r="G7510">
        <f>VLOOKUP(C7510,reference!$A$1:$E$310,5,FALSE)</f>
        <v>5304080</v>
      </c>
      <c r="H7510" t="str">
        <f>VLOOKUP(C7510,reference!$A$1:$E$310,4,FALSE)</f>
        <v>AMANUBAN TIMUR</v>
      </c>
      <c r="I7510" t="str">
        <f>VLOOKUP($D7510,reference!$G$1:$H$25,2,FALSE)</f>
        <v>Savanna / Padang rumput</v>
      </c>
      <c r="J7510" t="str">
        <f>VLOOKUP($E7510,reference!$G$1:$H$25,2,FALSE)</f>
        <v>Hutan lahan kering sekunder / bekas tebangan</v>
      </c>
      <c r="K7510" t="str">
        <f t="shared" si="117"/>
        <v>Non Irigasi</v>
      </c>
      <c r="L7510" t="s">
        <v>327</v>
      </c>
    </row>
    <row r="7511" spans="1:12" x14ac:dyDescent="0.25">
      <c r="A7511" s="1">
        <v>7510</v>
      </c>
      <c r="B7511" s="3">
        <v>19</v>
      </c>
      <c r="C7511" s="1">
        <v>294</v>
      </c>
      <c r="D7511" s="1">
        <v>13</v>
      </c>
      <c r="E7511" s="1">
        <v>13</v>
      </c>
      <c r="F7511" s="1">
        <v>0</v>
      </c>
      <c r="G7511">
        <f>VLOOKUP(C7511,reference!$A$1:$E$310,5,FALSE)</f>
        <v>5321030</v>
      </c>
      <c r="H7511" t="str">
        <f>VLOOKUP(C7511,reference!$A$1:$E$310,4,FALSE)</f>
        <v>WELIMAN</v>
      </c>
      <c r="I7511" t="str">
        <f>VLOOKUP($D7511,reference!$G$1:$H$25,2,FALSE)</f>
        <v>Pertanian lahan kering  campur semak / kebun campur</v>
      </c>
      <c r="J7511" t="str">
        <f>VLOOKUP($E7511,reference!$G$1:$H$25,2,FALSE)</f>
        <v>Pertanian lahan kering  campur semak / kebun campur</v>
      </c>
      <c r="K7511" t="str">
        <f t="shared" si="117"/>
        <v>Non Irigasi</v>
      </c>
      <c r="L7511" t="s">
        <v>327</v>
      </c>
    </row>
    <row r="7512" spans="1:12" x14ac:dyDescent="0.25">
      <c r="A7512" s="1">
        <v>7511</v>
      </c>
      <c r="B7512" s="3">
        <v>2</v>
      </c>
      <c r="C7512" s="1">
        <v>259</v>
      </c>
      <c r="D7512" s="1">
        <v>13</v>
      </c>
      <c r="E7512" s="1">
        <v>0</v>
      </c>
      <c r="F7512" s="1">
        <v>0</v>
      </c>
      <c r="G7512">
        <f>VLOOKUP(C7512,reference!$A$1:$E$310,5,FALSE)</f>
        <v>5317010</v>
      </c>
      <c r="H7512" t="str">
        <f>VLOOKUP(C7512,reference!$A$1:$E$310,4,FALSE)</f>
        <v>KODI BANGEDO</v>
      </c>
      <c r="I7512" t="str">
        <f>VLOOKUP($D7512,reference!$G$1:$H$25,2,FALSE)</f>
        <v>Pertanian lahan kering  campur semak / kebun campur</v>
      </c>
      <c r="J7512" t="str">
        <f>VLOOKUP($E7512,reference!$G$1:$H$25,2,FALSE)</f>
        <v>No data</v>
      </c>
      <c r="K7512" t="str">
        <f t="shared" si="117"/>
        <v>Non Irigasi</v>
      </c>
      <c r="L7512" t="s">
        <v>327</v>
      </c>
    </row>
    <row r="7513" spans="1:12" x14ac:dyDescent="0.25">
      <c r="A7513" s="1">
        <v>7512</v>
      </c>
      <c r="B7513" s="3">
        <v>55</v>
      </c>
      <c r="C7513" s="1">
        <v>265</v>
      </c>
      <c r="D7513" s="1">
        <v>12</v>
      </c>
      <c r="E7513" s="1">
        <v>1</v>
      </c>
      <c r="F7513" s="1">
        <v>0</v>
      </c>
      <c r="G7513">
        <f>VLOOKUP(C7513,reference!$A$1:$E$310,5,FALSE)</f>
        <v>5317060</v>
      </c>
      <c r="H7513" t="str">
        <f>VLOOKUP(C7513,reference!$A$1:$E$310,4,FALSE)</f>
        <v>WEWEWA TIMUR</v>
      </c>
      <c r="I7513" t="str">
        <f>VLOOKUP($D7513,reference!$G$1:$H$25,2,FALSE)</f>
        <v>Pertanian lahan kering</v>
      </c>
      <c r="J7513" t="str">
        <f>VLOOKUP($E7513,reference!$G$1:$H$25,2,FALSE)</f>
        <v>Hutan lahan kering primer</v>
      </c>
      <c r="K7513" t="str">
        <f t="shared" si="117"/>
        <v>Non Irigasi</v>
      </c>
      <c r="L7513" t="s">
        <v>327</v>
      </c>
    </row>
    <row r="7514" spans="1:12" x14ac:dyDescent="0.25">
      <c r="A7514" s="1">
        <v>7513</v>
      </c>
      <c r="B7514" s="3">
        <v>37</v>
      </c>
      <c r="C7514" s="1">
        <v>255</v>
      </c>
      <c r="D7514" s="1">
        <v>18</v>
      </c>
      <c r="E7514" s="1">
        <v>16</v>
      </c>
      <c r="F7514" s="1">
        <v>0</v>
      </c>
      <c r="G7514">
        <f>VLOOKUP(C7514,reference!$A$1:$E$310,5,FALSE)</f>
        <v>5316011</v>
      </c>
      <c r="H7514" t="str">
        <f>VLOOKUP(C7514,reference!$A$1:$E$310,4,FALSE)</f>
        <v>KATIKUTANA SELATAN</v>
      </c>
      <c r="I7514" t="str">
        <f>VLOOKUP($D7514,reference!$G$1:$H$25,2,FALSE)</f>
        <v>Lahan terbuka</v>
      </c>
      <c r="J7514" t="str">
        <f>VLOOKUP($E7514,reference!$G$1:$H$25,2,FALSE)</f>
        <v>Pemukiman</v>
      </c>
      <c r="K7514" t="str">
        <f t="shared" si="117"/>
        <v>Non Irigasi</v>
      </c>
      <c r="L7514" t="s">
        <v>327</v>
      </c>
    </row>
    <row r="7515" spans="1:12" x14ac:dyDescent="0.25">
      <c r="A7515" s="1">
        <v>7514</v>
      </c>
      <c r="B7515" s="3">
        <v>12</v>
      </c>
      <c r="C7515" s="1">
        <v>23</v>
      </c>
      <c r="D7515" s="1">
        <v>12</v>
      </c>
      <c r="E7515" s="1">
        <v>5</v>
      </c>
      <c r="F7515" s="1">
        <v>0</v>
      </c>
      <c r="G7515">
        <f>VLOOKUP(C7515,reference!$A$1:$E$310,5,FALSE)</f>
        <v>5302060</v>
      </c>
      <c r="H7515" t="str">
        <f>VLOOKUP(C7515,reference!$A$1:$E$310,4,FALSE)</f>
        <v>PANDAWAI</v>
      </c>
      <c r="I7515" t="str">
        <f>VLOOKUP($D7515,reference!$G$1:$H$25,2,FALSE)</f>
        <v>Pertanian lahan kering</v>
      </c>
      <c r="J7515" t="str">
        <f>VLOOKUP($E7515,reference!$G$1:$H$25,2,FALSE)</f>
        <v>Hutan mangrove primer</v>
      </c>
      <c r="K7515" t="str">
        <f t="shared" si="117"/>
        <v>Non Irigasi</v>
      </c>
      <c r="L7515" t="s">
        <v>327</v>
      </c>
    </row>
    <row r="7516" spans="1:12" x14ac:dyDescent="0.25">
      <c r="A7516" s="1">
        <v>7515</v>
      </c>
      <c r="B7516" s="3">
        <v>75</v>
      </c>
      <c r="C7516" s="1">
        <v>23</v>
      </c>
      <c r="D7516" s="1">
        <v>10</v>
      </c>
      <c r="E7516" s="1">
        <v>5</v>
      </c>
      <c r="F7516" s="1">
        <v>0</v>
      </c>
      <c r="G7516">
        <f>VLOOKUP(C7516,reference!$A$1:$E$310,5,FALSE)</f>
        <v>5302060</v>
      </c>
      <c r="H7516" t="str">
        <f>VLOOKUP(C7516,reference!$A$1:$E$310,4,FALSE)</f>
        <v>PANDAWAI</v>
      </c>
      <c r="I7516" t="str">
        <f>VLOOKUP($D7516,reference!$G$1:$H$25,2,FALSE)</f>
        <v>Semak belukar rawa</v>
      </c>
      <c r="J7516" t="str">
        <f>VLOOKUP($E7516,reference!$G$1:$H$25,2,FALSE)</f>
        <v>Hutan mangrove primer</v>
      </c>
      <c r="K7516" t="str">
        <f t="shared" si="117"/>
        <v>Non Irigasi</v>
      </c>
      <c r="L7516" t="s">
        <v>327</v>
      </c>
    </row>
    <row r="7517" spans="1:12" x14ac:dyDescent="0.25">
      <c r="A7517" s="1">
        <v>7516</v>
      </c>
      <c r="B7517" s="3">
        <v>4</v>
      </c>
      <c r="C7517" s="1">
        <v>293</v>
      </c>
      <c r="D7517" s="1">
        <v>20</v>
      </c>
      <c r="E7517" s="1">
        <v>16</v>
      </c>
      <c r="F7517" s="1">
        <v>0</v>
      </c>
      <c r="G7517">
        <f>VLOOKUP(C7517,reference!$A$1:$E$310,5,FALSE)</f>
        <v>5321020</v>
      </c>
      <c r="H7517" t="str">
        <f>VLOOKUP(C7517,reference!$A$1:$E$310,4,FALSE)</f>
        <v>MALAKA BARAT</v>
      </c>
      <c r="I7517" t="str">
        <f>VLOOKUP($D7517,reference!$G$1:$H$25,2,FALSE)</f>
        <v>Tubuh air</v>
      </c>
      <c r="J7517" t="str">
        <f>VLOOKUP($E7517,reference!$G$1:$H$25,2,FALSE)</f>
        <v>Pemukiman</v>
      </c>
      <c r="K7517" t="str">
        <f t="shared" si="117"/>
        <v>Non Irigasi</v>
      </c>
      <c r="L7517" t="s">
        <v>327</v>
      </c>
    </row>
    <row r="7518" spans="1:12" x14ac:dyDescent="0.25">
      <c r="A7518" s="1">
        <v>7517</v>
      </c>
      <c r="B7518" s="3">
        <v>1</v>
      </c>
      <c r="C7518" s="1">
        <v>265</v>
      </c>
      <c r="D7518" s="1">
        <v>12</v>
      </c>
      <c r="E7518" s="1">
        <v>2</v>
      </c>
      <c r="F7518" s="1">
        <v>0</v>
      </c>
      <c r="G7518">
        <f>VLOOKUP(C7518,reference!$A$1:$E$310,5,FALSE)</f>
        <v>5317060</v>
      </c>
      <c r="H7518" t="str">
        <f>VLOOKUP(C7518,reference!$A$1:$E$310,4,FALSE)</f>
        <v>WEWEWA TIMUR</v>
      </c>
      <c r="I7518" t="str">
        <f>VLOOKUP($D7518,reference!$G$1:$H$25,2,FALSE)</f>
        <v>Pertanian lahan kering</v>
      </c>
      <c r="J7518" t="str">
        <f>VLOOKUP($E7518,reference!$G$1:$H$25,2,FALSE)</f>
        <v>Hutan lahan kering sekunder / bekas tebangan</v>
      </c>
      <c r="K7518" t="str">
        <f t="shared" si="117"/>
        <v>Non Irigasi</v>
      </c>
      <c r="L7518" t="s">
        <v>327</v>
      </c>
    </row>
    <row r="7519" spans="1:12" x14ac:dyDescent="0.25">
      <c r="A7519" s="1">
        <v>7518</v>
      </c>
      <c r="B7519" s="3">
        <v>11</v>
      </c>
      <c r="C7519" s="1">
        <v>265</v>
      </c>
      <c r="D7519" s="1">
        <v>12</v>
      </c>
      <c r="E7519" s="1">
        <v>16</v>
      </c>
      <c r="F7519" s="1">
        <v>0</v>
      </c>
      <c r="G7519">
        <f>VLOOKUP(C7519,reference!$A$1:$E$310,5,FALSE)</f>
        <v>5317060</v>
      </c>
      <c r="H7519" t="str">
        <f>VLOOKUP(C7519,reference!$A$1:$E$310,4,FALSE)</f>
        <v>WEWEWA TIMUR</v>
      </c>
      <c r="I7519" t="str">
        <f>VLOOKUP($D7519,reference!$G$1:$H$25,2,FALSE)</f>
        <v>Pertanian lahan kering</v>
      </c>
      <c r="J7519" t="str">
        <f>VLOOKUP($E7519,reference!$G$1:$H$25,2,FALSE)</f>
        <v>Pemukiman</v>
      </c>
      <c r="K7519" t="str">
        <f t="shared" si="117"/>
        <v>Non Irigasi</v>
      </c>
      <c r="L7519" t="s">
        <v>327</v>
      </c>
    </row>
    <row r="7520" spans="1:12" x14ac:dyDescent="0.25">
      <c r="A7520" s="1">
        <v>7519</v>
      </c>
      <c r="B7520" s="3">
        <v>42</v>
      </c>
      <c r="C7520" s="1">
        <v>265</v>
      </c>
      <c r="D7520" s="1">
        <v>12</v>
      </c>
      <c r="E7520" s="1">
        <v>11</v>
      </c>
      <c r="F7520" s="1">
        <v>0</v>
      </c>
      <c r="G7520">
        <f>VLOOKUP(C7520,reference!$A$1:$E$310,5,FALSE)</f>
        <v>5317060</v>
      </c>
      <c r="H7520" t="str">
        <f>VLOOKUP(C7520,reference!$A$1:$E$310,4,FALSE)</f>
        <v>WEWEWA TIMUR</v>
      </c>
      <c r="I7520" t="str">
        <f>VLOOKUP($D7520,reference!$G$1:$H$25,2,FALSE)</f>
        <v>Pertanian lahan kering</v>
      </c>
      <c r="J7520" t="str">
        <f>VLOOKUP($E7520,reference!$G$1:$H$25,2,FALSE)</f>
        <v>Savanna / Padang rumput</v>
      </c>
      <c r="K7520" t="str">
        <f t="shared" si="117"/>
        <v>Non Irigasi</v>
      </c>
      <c r="L7520" t="s">
        <v>327</v>
      </c>
    </row>
    <row r="7521" spans="1:12" x14ac:dyDescent="0.25">
      <c r="A7521" s="1">
        <v>7520</v>
      </c>
      <c r="B7521" s="3">
        <v>2</v>
      </c>
      <c r="C7521" s="1">
        <v>4</v>
      </c>
      <c r="D7521" s="1">
        <v>14</v>
      </c>
      <c r="E7521" s="1">
        <v>13</v>
      </c>
      <c r="F7521" s="1">
        <v>1</v>
      </c>
      <c r="G7521">
        <f>VLOOKUP(C7521,reference!$A$1:$E$310,5,FALSE)</f>
        <v>5301050</v>
      </c>
      <c r="H7521" t="str">
        <f>VLOOKUP(C7521,reference!$A$1:$E$310,4,FALSE)</f>
        <v>LOLI</v>
      </c>
      <c r="I7521" t="str">
        <f>VLOOKUP($D7521,reference!$G$1:$H$25,2,FALSE)</f>
        <v>Sawah</v>
      </c>
      <c r="J7521" t="str">
        <f>VLOOKUP($E7521,reference!$G$1:$H$25,2,FALSE)</f>
        <v>Pertanian lahan kering  campur semak / kebun campur</v>
      </c>
      <c r="K7521" t="str">
        <f t="shared" si="117"/>
        <v>Buffer Irigasi</v>
      </c>
      <c r="L7521" t="s">
        <v>327</v>
      </c>
    </row>
    <row r="7522" spans="1:12" x14ac:dyDescent="0.25">
      <c r="A7522" s="1">
        <v>7521</v>
      </c>
      <c r="B7522" s="3">
        <v>1116</v>
      </c>
      <c r="C7522" s="1">
        <v>257</v>
      </c>
      <c r="D7522" s="1">
        <v>1</v>
      </c>
      <c r="E7522" s="1">
        <v>2</v>
      </c>
      <c r="F7522" s="1">
        <v>0</v>
      </c>
      <c r="G7522">
        <f>VLOOKUP(C7522,reference!$A$1:$E$310,5,FALSE)</f>
        <v>5316030</v>
      </c>
      <c r="H7522" t="str">
        <f>VLOOKUP(C7522,reference!$A$1:$E$310,4,FALSE)</f>
        <v>UMBU RATU NGGAY</v>
      </c>
      <c r="I7522" t="str">
        <f>VLOOKUP($D7522,reference!$G$1:$H$25,2,FALSE)</f>
        <v>Hutan lahan kering primer</v>
      </c>
      <c r="J7522" t="str">
        <f>VLOOKUP($E7522,reference!$G$1:$H$25,2,FALSE)</f>
        <v>Hutan lahan kering sekunder / bekas tebangan</v>
      </c>
      <c r="K7522" t="str">
        <f t="shared" si="117"/>
        <v>Non Irigasi</v>
      </c>
      <c r="L7522" t="s">
        <v>329</v>
      </c>
    </row>
    <row r="7523" spans="1:12" x14ac:dyDescent="0.25">
      <c r="A7523" s="1">
        <v>7522</v>
      </c>
      <c r="B7523" s="3">
        <v>11</v>
      </c>
      <c r="C7523" s="1">
        <v>257</v>
      </c>
      <c r="D7523" s="1">
        <v>18</v>
      </c>
      <c r="E7523" s="1">
        <v>13</v>
      </c>
      <c r="F7523" s="1">
        <v>0</v>
      </c>
      <c r="G7523">
        <f>VLOOKUP(C7523,reference!$A$1:$E$310,5,FALSE)</f>
        <v>5316030</v>
      </c>
      <c r="H7523" t="str">
        <f>VLOOKUP(C7523,reference!$A$1:$E$310,4,FALSE)</f>
        <v>UMBU RATU NGGAY</v>
      </c>
      <c r="I7523" t="str">
        <f>VLOOKUP($D7523,reference!$G$1:$H$25,2,FALSE)</f>
        <v>Lahan terbuka</v>
      </c>
      <c r="J7523" t="str">
        <f>VLOOKUP($E7523,reference!$G$1:$H$25,2,FALSE)</f>
        <v>Pertanian lahan kering  campur semak / kebun campur</v>
      </c>
      <c r="K7523" t="str">
        <f t="shared" si="117"/>
        <v>Non Irigasi</v>
      </c>
      <c r="L7523" t="s">
        <v>327</v>
      </c>
    </row>
    <row r="7524" spans="1:12" x14ac:dyDescent="0.25">
      <c r="A7524" s="1">
        <v>7523</v>
      </c>
      <c r="B7524" s="3">
        <v>2216</v>
      </c>
      <c r="C7524" s="1">
        <v>72</v>
      </c>
      <c r="D7524" s="1">
        <v>11</v>
      </c>
      <c r="E7524" s="1">
        <v>11</v>
      </c>
      <c r="F7524" s="1">
        <v>0</v>
      </c>
      <c r="G7524">
        <f>VLOOKUP(C7524,reference!$A$1:$E$310,5,FALSE)</f>
        <v>5304080</v>
      </c>
      <c r="H7524" t="str">
        <f>VLOOKUP(C7524,reference!$A$1:$E$310,4,FALSE)</f>
        <v>AMANUBAN TIMUR</v>
      </c>
      <c r="I7524" t="str">
        <f>VLOOKUP($D7524,reference!$G$1:$H$25,2,FALSE)</f>
        <v>Savanna / Padang rumput</v>
      </c>
      <c r="J7524" t="str">
        <f>VLOOKUP($E7524,reference!$G$1:$H$25,2,FALSE)</f>
        <v>Savanna / Padang rumput</v>
      </c>
      <c r="K7524" t="str">
        <f t="shared" si="117"/>
        <v>Non Irigasi</v>
      </c>
      <c r="L7524" t="s">
        <v>327</v>
      </c>
    </row>
    <row r="7525" spans="1:12" x14ac:dyDescent="0.25">
      <c r="A7525" s="1">
        <v>7524</v>
      </c>
      <c r="B7525" s="3">
        <v>6964</v>
      </c>
      <c r="C7525" s="1">
        <v>83</v>
      </c>
      <c r="D7525" s="1">
        <v>2</v>
      </c>
      <c r="E7525" s="1">
        <v>13</v>
      </c>
      <c r="F7525" s="1">
        <v>0</v>
      </c>
      <c r="G7525">
        <f>VLOOKUP(C7525,reference!$A$1:$E$310,5,FALSE)</f>
        <v>5304111</v>
      </c>
      <c r="H7525" t="str">
        <f>VLOOKUP(C7525,reference!$A$1:$E$310,4,FALSE)</f>
        <v>TOIANAS</v>
      </c>
      <c r="I7525" t="str">
        <f>VLOOKUP($D7525,reference!$G$1:$H$25,2,FALSE)</f>
        <v>Hutan lahan kering sekunder / bekas tebangan</v>
      </c>
      <c r="J7525" t="str">
        <f>VLOOKUP($E7525,reference!$G$1:$H$25,2,FALSE)</f>
        <v>Pertanian lahan kering  campur semak / kebun campur</v>
      </c>
      <c r="K7525" t="str">
        <f t="shared" si="117"/>
        <v>Non Irigasi</v>
      </c>
      <c r="L7525" t="s">
        <v>328</v>
      </c>
    </row>
    <row r="7526" spans="1:12" x14ac:dyDescent="0.25">
      <c r="A7526" s="1">
        <v>7525</v>
      </c>
      <c r="B7526" s="3">
        <v>17</v>
      </c>
      <c r="C7526" s="1">
        <v>293</v>
      </c>
      <c r="D7526" s="1">
        <v>12</v>
      </c>
      <c r="E7526" s="1">
        <v>15</v>
      </c>
      <c r="F7526" s="1">
        <v>0</v>
      </c>
      <c r="G7526">
        <f>VLOOKUP(C7526,reference!$A$1:$E$310,5,FALSE)</f>
        <v>5321020</v>
      </c>
      <c r="H7526" t="str">
        <f>VLOOKUP(C7526,reference!$A$1:$E$310,4,FALSE)</f>
        <v>MALAKA BARAT</v>
      </c>
      <c r="I7526" t="str">
        <f>VLOOKUP($D7526,reference!$G$1:$H$25,2,FALSE)</f>
        <v>Pertanian lahan kering</v>
      </c>
      <c r="J7526" t="str">
        <f>VLOOKUP($E7526,reference!$G$1:$H$25,2,FALSE)</f>
        <v>Tambak</v>
      </c>
      <c r="K7526" t="str">
        <f t="shared" si="117"/>
        <v>Non Irigasi</v>
      </c>
      <c r="L7526" t="s">
        <v>327</v>
      </c>
    </row>
    <row r="7527" spans="1:12" x14ac:dyDescent="0.25">
      <c r="A7527" s="1">
        <v>7526</v>
      </c>
      <c r="B7527" s="3">
        <v>245</v>
      </c>
      <c r="C7527" s="1">
        <v>293</v>
      </c>
      <c r="D7527" s="1">
        <v>5</v>
      </c>
      <c r="E7527" s="1">
        <v>15</v>
      </c>
      <c r="F7527" s="1">
        <v>0</v>
      </c>
      <c r="G7527">
        <f>VLOOKUP(C7527,reference!$A$1:$E$310,5,FALSE)</f>
        <v>5321020</v>
      </c>
      <c r="H7527" t="str">
        <f>VLOOKUP(C7527,reference!$A$1:$E$310,4,FALSE)</f>
        <v>MALAKA BARAT</v>
      </c>
      <c r="I7527" t="str">
        <f>VLOOKUP($D7527,reference!$G$1:$H$25,2,FALSE)</f>
        <v>Hutan mangrove primer</v>
      </c>
      <c r="J7527" t="str">
        <f>VLOOKUP($E7527,reference!$G$1:$H$25,2,FALSE)</f>
        <v>Tambak</v>
      </c>
      <c r="K7527" t="str">
        <f t="shared" si="117"/>
        <v>Non Irigasi</v>
      </c>
      <c r="L7527" t="s">
        <v>328</v>
      </c>
    </row>
    <row r="7528" spans="1:12" x14ac:dyDescent="0.25">
      <c r="A7528" s="1">
        <v>7527</v>
      </c>
      <c r="B7528" s="3">
        <v>7130</v>
      </c>
      <c r="C7528" s="1">
        <v>260</v>
      </c>
      <c r="D7528" s="1">
        <v>13</v>
      </c>
      <c r="E7528" s="1">
        <v>13</v>
      </c>
      <c r="F7528" s="1">
        <v>0</v>
      </c>
      <c r="G7528">
        <f>VLOOKUP(C7528,reference!$A$1:$E$310,5,FALSE)</f>
        <v>5317011</v>
      </c>
      <c r="H7528" t="str">
        <f>VLOOKUP(C7528,reference!$A$1:$E$310,4,FALSE)</f>
        <v>KODI BALAGHAR</v>
      </c>
      <c r="I7528" t="str">
        <f>VLOOKUP($D7528,reference!$G$1:$H$25,2,FALSE)</f>
        <v>Pertanian lahan kering  campur semak / kebun campur</v>
      </c>
      <c r="J7528" t="str">
        <f>VLOOKUP($E7528,reference!$G$1:$H$25,2,FALSE)</f>
        <v>Pertanian lahan kering  campur semak / kebun campur</v>
      </c>
      <c r="K7528" t="str">
        <f t="shared" si="117"/>
        <v>Non Irigasi</v>
      </c>
      <c r="L7528" t="s">
        <v>327</v>
      </c>
    </row>
    <row r="7529" spans="1:12" x14ac:dyDescent="0.25">
      <c r="A7529" s="1">
        <v>7528</v>
      </c>
      <c r="B7529" s="3">
        <v>776</v>
      </c>
      <c r="C7529" s="1">
        <v>5</v>
      </c>
      <c r="D7529" s="1">
        <v>14</v>
      </c>
      <c r="E7529" s="1">
        <v>14</v>
      </c>
      <c r="F7529" s="1">
        <v>0</v>
      </c>
      <c r="G7529">
        <f>VLOOKUP(C7529,reference!$A$1:$E$310,5,FALSE)</f>
        <v>5301060</v>
      </c>
      <c r="H7529" t="str">
        <f>VLOOKUP(C7529,reference!$A$1:$E$310,4,FALSE)</f>
        <v>KOTA WAIKABUBAK</v>
      </c>
      <c r="I7529" t="str">
        <f>VLOOKUP($D7529,reference!$G$1:$H$25,2,FALSE)</f>
        <v>Sawah</v>
      </c>
      <c r="J7529" t="str">
        <f>VLOOKUP($E7529,reference!$G$1:$H$25,2,FALSE)</f>
        <v>Sawah</v>
      </c>
      <c r="K7529" t="str">
        <f t="shared" si="117"/>
        <v>Non Irigasi</v>
      </c>
      <c r="L7529" t="s">
        <v>327</v>
      </c>
    </row>
    <row r="7530" spans="1:12" x14ac:dyDescent="0.25">
      <c r="A7530" s="1">
        <v>7529</v>
      </c>
      <c r="B7530" s="3">
        <v>166</v>
      </c>
      <c r="C7530" s="1">
        <v>5</v>
      </c>
      <c r="D7530" s="1">
        <v>14</v>
      </c>
      <c r="E7530" s="1">
        <v>16</v>
      </c>
      <c r="F7530" s="1">
        <v>0</v>
      </c>
      <c r="G7530">
        <f>VLOOKUP(C7530,reference!$A$1:$E$310,5,FALSE)</f>
        <v>5301060</v>
      </c>
      <c r="H7530" t="str">
        <f>VLOOKUP(C7530,reference!$A$1:$E$310,4,FALSE)</f>
        <v>KOTA WAIKABUBAK</v>
      </c>
      <c r="I7530" t="str">
        <f>VLOOKUP($D7530,reference!$G$1:$H$25,2,FALSE)</f>
        <v>Sawah</v>
      </c>
      <c r="J7530" t="str">
        <f>VLOOKUP($E7530,reference!$G$1:$H$25,2,FALSE)</f>
        <v>Pemukiman</v>
      </c>
      <c r="K7530" t="str">
        <f t="shared" si="117"/>
        <v>Non Irigasi</v>
      </c>
      <c r="L7530" t="s">
        <v>327</v>
      </c>
    </row>
    <row r="7531" spans="1:12" x14ac:dyDescent="0.25">
      <c r="A7531" s="1">
        <v>7530</v>
      </c>
      <c r="B7531" s="3">
        <v>315</v>
      </c>
      <c r="C7531" s="1">
        <v>4</v>
      </c>
      <c r="D7531" s="1">
        <v>14</v>
      </c>
      <c r="E7531" s="1">
        <v>16</v>
      </c>
      <c r="F7531" s="1">
        <v>0</v>
      </c>
      <c r="G7531">
        <f>VLOOKUP(C7531,reference!$A$1:$E$310,5,FALSE)</f>
        <v>5301050</v>
      </c>
      <c r="H7531" t="str">
        <f>VLOOKUP(C7531,reference!$A$1:$E$310,4,FALSE)</f>
        <v>LOLI</v>
      </c>
      <c r="I7531" t="str">
        <f>VLOOKUP($D7531,reference!$G$1:$H$25,2,FALSE)</f>
        <v>Sawah</v>
      </c>
      <c r="J7531" t="str">
        <f>VLOOKUP($E7531,reference!$G$1:$H$25,2,FALSE)</f>
        <v>Pemukiman</v>
      </c>
      <c r="K7531" t="str">
        <f t="shared" si="117"/>
        <v>Non Irigasi</v>
      </c>
      <c r="L7531" t="s">
        <v>327</v>
      </c>
    </row>
    <row r="7532" spans="1:12" x14ac:dyDescent="0.25">
      <c r="A7532" s="1">
        <v>7531</v>
      </c>
      <c r="B7532" s="3">
        <v>2</v>
      </c>
      <c r="C7532" s="1">
        <v>254</v>
      </c>
      <c r="D7532" s="1">
        <v>18</v>
      </c>
      <c r="E7532" s="1">
        <v>1</v>
      </c>
      <c r="F7532" s="1">
        <v>0</v>
      </c>
      <c r="G7532">
        <f>VLOOKUP(C7532,reference!$A$1:$E$310,5,FALSE)</f>
        <v>5316010</v>
      </c>
      <c r="H7532" t="str">
        <f>VLOOKUP(C7532,reference!$A$1:$E$310,4,FALSE)</f>
        <v>KATIKUTANA</v>
      </c>
      <c r="I7532" t="str">
        <f>VLOOKUP($D7532,reference!$G$1:$H$25,2,FALSE)</f>
        <v>Lahan terbuka</v>
      </c>
      <c r="J7532" t="str">
        <f>VLOOKUP($E7532,reference!$G$1:$H$25,2,FALSE)</f>
        <v>Hutan lahan kering primer</v>
      </c>
      <c r="K7532" t="str">
        <f t="shared" si="117"/>
        <v>Non Irigasi</v>
      </c>
      <c r="L7532" t="s">
        <v>327</v>
      </c>
    </row>
    <row r="7533" spans="1:12" x14ac:dyDescent="0.25">
      <c r="A7533" s="1">
        <v>7532</v>
      </c>
      <c r="B7533" s="3">
        <v>60</v>
      </c>
      <c r="C7533" s="1">
        <v>23</v>
      </c>
      <c r="D7533" s="1">
        <v>18</v>
      </c>
      <c r="E7533" s="1">
        <v>12</v>
      </c>
      <c r="F7533" s="1">
        <v>0</v>
      </c>
      <c r="G7533">
        <f>VLOOKUP(C7533,reference!$A$1:$E$310,5,FALSE)</f>
        <v>5302060</v>
      </c>
      <c r="H7533" t="str">
        <f>VLOOKUP(C7533,reference!$A$1:$E$310,4,FALSE)</f>
        <v>PANDAWAI</v>
      </c>
      <c r="I7533" t="str">
        <f>VLOOKUP($D7533,reference!$G$1:$H$25,2,FALSE)</f>
        <v>Lahan terbuka</v>
      </c>
      <c r="J7533" t="str">
        <f>VLOOKUP($E7533,reference!$G$1:$H$25,2,FALSE)</f>
        <v>Pertanian lahan kering</v>
      </c>
      <c r="K7533" t="str">
        <f t="shared" si="117"/>
        <v>Non Irigasi</v>
      </c>
      <c r="L7533" t="s">
        <v>327</v>
      </c>
    </row>
    <row r="7534" spans="1:12" x14ac:dyDescent="0.25">
      <c r="A7534" s="1">
        <v>7533</v>
      </c>
      <c r="B7534" s="3">
        <v>338</v>
      </c>
      <c r="C7534" s="1">
        <v>23</v>
      </c>
      <c r="D7534" s="1">
        <v>10</v>
      </c>
      <c r="E7534" s="1">
        <v>12</v>
      </c>
      <c r="F7534" s="1">
        <v>0</v>
      </c>
      <c r="G7534">
        <f>VLOOKUP(C7534,reference!$A$1:$E$310,5,FALSE)</f>
        <v>5302060</v>
      </c>
      <c r="H7534" t="str">
        <f>VLOOKUP(C7534,reference!$A$1:$E$310,4,FALSE)</f>
        <v>PANDAWAI</v>
      </c>
      <c r="I7534" t="str">
        <f>VLOOKUP($D7534,reference!$G$1:$H$25,2,FALSE)</f>
        <v>Semak belukar rawa</v>
      </c>
      <c r="J7534" t="str">
        <f>VLOOKUP($E7534,reference!$G$1:$H$25,2,FALSE)</f>
        <v>Pertanian lahan kering</v>
      </c>
      <c r="K7534" t="str">
        <f t="shared" si="117"/>
        <v>Non Irigasi</v>
      </c>
      <c r="L7534" t="s">
        <v>327</v>
      </c>
    </row>
    <row r="7535" spans="1:12" x14ac:dyDescent="0.25">
      <c r="A7535" s="1">
        <v>7534</v>
      </c>
      <c r="B7535" s="3">
        <v>479</v>
      </c>
      <c r="C7535" s="1">
        <v>72</v>
      </c>
      <c r="D7535" s="1">
        <v>11</v>
      </c>
      <c r="E7535" s="1">
        <v>16</v>
      </c>
      <c r="F7535" s="1">
        <v>0</v>
      </c>
      <c r="G7535">
        <f>VLOOKUP(C7535,reference!$A$1:$E$310,5,FALSE)</f>
        <v>5304080</v>
      </c>
      <c r="H7535" t="str">
        <f>VLOOKUP(C7535,reference!$A$1:$E$310,4,FALSE)</f>
        <v>AMANUBAN TIMUR</v>
      </c>
      <c r="I7535" t="str">
        <f>VLOOKUP($D7535,reference!$G$1:$H$25,2,FALSE)</f>
        <v>Savanna / Padang rumput</v>
      </c>
      <c r="J7535" t="str">
        <f>VLOOKUP($E7535,reference!$G$1:$H$25,2,FALSE)</f>
        <v>Pemukiman</v>
      </c>
      <c r="K7535" t="str">
        <f t="shared" si="117"/>
        <v>Non Irigasi</v>
      </c>
      <c r="L7535" t="s">
        <v>327</v>
      </c>
    </row>
    <row r="7536" spans="1:12" x14ac:dyDescent="0.25">
      <c r="A7536" s="1">
        <v>7535</v>
      </c>
      <c r="B7536" s="3">
        <v>15</v>
      </c>
      <c r="C7536" s="1">
        <v>5</v>
      </c>
      <c r="D7536" s="1">
        <v>14</v>
      </c>
      <c r="E7536" s="1">
        <v>14</v>
      </c>
      <c r="F7536" s="1">
        <v>1</v>
      </c>
      <c r="G7536">
        <f>VLOOKUP(C7536,reference!$A$1:$E$310,5,FALSE)</f>
        <v>5301060</v>
      </c>
      <c r="H7536" t="str">
        <f>VLOOKUP(C7536,reference!$A$1:$E$310,4,FALSE)</f>
        <v>KOTA WAIKABUBAK</v>
      </c>
      <c r="I7536" t="str">
        <f>VLOOKUP($D7536,reference!$G$1:$H$25,2,FALSE)</f>
        <v>Sawah</v>
      </c>
      <c r="J7536" t="str">
        <f>VLOOKUP($E7536,reference!$G$1:$H$25,2,FALSE)</f>
        <v>Sawah</v>
      </c>
      <c r="K7536" t="str">
        <f t="shared" si="117"/>
        <v>Buffer Irigasi</v>
      </c>
      <c r="L7536" t="s">
        <v>327</v>
      </c>
    </row>
    <row r="7537" spans="1:12" x14ac:dyDescent="0.25">
      <c r="A7537" s="1">
        <v>7536</v>
      </c>
      <c r="B7537" s="3">
        <v>10</v>
      </c>
      <c r="C7537" s="1">
        <v>5</v>
      </c>
      <c r="D7537" s="1">
        <v>11</v>
      </c>
      <c r="E7537" s="1">
        <v>1</v>
      </c>
      <c r="F7537" s="1">
        <v>0</v>
      </c>
      <c r="G7537">
        <f>VLOOKUP(C7537,reference!$A$1:$E$310,5,FALSE)</f>
        <v>5301060</v>
      </c>
      <c r="H7537" t="str">
        <f>VLOOKUP(C7537,reference!$A$1:$E$310,4,FALSE)</f>
        <v>KOTA WAIKABUBAK</v>
      </c>
      <c r="I7537" t="str">
        <f>VLOOKUP($D7537,reference!$G$1:$H$25,2,FALSE)</f>
        <v>Savanna / Padang rumput</v>
      </c>
      <c r="J7537" t="str">
        <f>VLOOKUP($E7537,reference!$G$1:$H$25,2,FALSE)</f>
        <v>Hutan lahan kering primer</v>
      </c>
      <c r="K7537" t="str">
        <f t="shared" si="117"/>
        <v>Non Irigasi</v>
      </c>
      <c r="L7537" t="s">
        <v>327</v>
      </c>
    </row>
    <row r="7538" spans="1:12" x14ac:dyDescent="0.25">
      <c r="A7538" s="1">
        <v>7537</v>
      </c>
      <c r="B7538" s="3">
        <v>36</v>
      </c>
      <c r="C7538" s="1">
        <v>257</v>
      </c>
      <c r="D7538" s="1">
        <v>14</v>
      </c>
      <c r="E7538" s="1">
        <v>13</v>
      </c>
      <c r="F7538" s="1">
        <v>0</v>
      </c>
      <c r="G7538">
        <f>VLOOKUP(C7538,reference!$A$1:$E$310,5,FALSE)</f>
        <v>5316030</v>
      </c>
      <c r="H7538" t="str">
        <f>VLOOKUP(C7538,reference!$A$1:$E$310,4,FALSE)</f>
        <v>UMBU RATU NGGAY</v>
      </c>
      <c r="I7538" t="str">
        <f>VLOOKUP($D7538,reference!$G$1:$H$25,2,FALSE)</f>
        <v>Sawah</v>
      </c>
      <c r="J7538" t="str">
        <f>VLOOKUP($E7538,reference!$G$1:$H$25,2,FALSE)</f>
        <v>Pertanian lahan kering  campur semak / kebun campur</v>
      </c>
      <c r="K7538" t="str">
        <f t="shared" si="117"/>
        <v>Non Irigasi</v>
      </c>
      <c r="L7538" t="s">
        <v>327</v>
      </c>
    </row>
    <row r="7539" spans="1:12" x14ac:dyDescent="0.25">
      <c r="A7539" s="1">
        <v>7538</v>
      </c>
      <c r="B7539" s="3">
        <v>345</v>
      </c>
      <c r="C7539" s="1">
        <v>7</v>
      </c>
      <c r="D7539" s="1">
        <v>14</v>
      </c>
      <c r="E7539" s="1">
        <v>16</v>
      </c>
      <c r="F7539" s="1">
        <v>0</v>
      </c>
      <c r="G7539">
        <f>VLOOKUP(C7539,reference!$A$1:$E$310,5,FALSE)</f>
        <v>5302010</v>
      </c>
      <c r="H7539" t="str">
        <f>VLOOKUP(C7539,reference!$A$1:$E$310,4,FALSE)</f>
        <v>LEWA</v>
      </c>
      <c r="I7539" t="str">
        <f>VLOOKUP($D7539,reference!$G$1:$H$25,2,FALSE)</f>
        <v>Sawah</v>
      </c>
      <c r="J7539" t="str">
        <f>VLOOKUP($E7539,reference!$G$1:$H$25,2,FALSE)</f>
        <v>Pemukiman</v>
      </c>
      <c r="K7539" t="str">
        <f t="shared" si="117"/>
        <v>Non Irigasi</v>
      </c>
      <c r="L7539" t="s">
        <v>327</v>
      </c>
    </row>
    <row r="7540" spans="1:12" x14ac:dyDescent="0.25">
      <c r="A7540" s="1">
        <v>7539</v>
      </c>
      <c r="B7540" s="3">
        <v>27</v>
      </c>
      <c r="C7540" s="1">
        <v>7</v>
      </c>
      <c r="D7540" s="1">
        <v>14</v>
      </c>
      <c r="E7540" s="1">
        <v>20</v>
      </c>
      <c r="F7540" s="1">
        <v>0</v>
      </c>
      <c r="G7540">
        <f>VLOOKUP(C7540,reference!$A$1:$E$310,5,FALSE)</f>
        <v>5302010</v>
      </c>
      <c r="H7540" t="str">
        <f>VLOOKUP(C7540,reference!$A$1:$E$310,4,FALSE)</f>
        <v>LEWA</v>
      </c>
      <c r="I7540" t="str">
        <f>VLOOKUP($D7540,reference!$G$1:$H$25,2,FALSE)</f>
        <v>Sawah</v>
      </c>
      <c r="J7540" t="str">
        <f>VLOOKUP($E7540,reference!$G$1:$H$25,2,FALSE)</f>
        <v>Tubuh air</v>
      </c>
      <c r="K7540" t="str">
        <f t="shared" si="117"/>
        <v>Non Irigasi</v>
      </c>
      <c r="L7540" t="s">
        <v>327</v>
      </c>
    </row>
    <row r="7541" spans="1:12" x14ac:dyDescent="0.25">
      <c r="A7541" s="1">
        <v>7540</v>
      </c>
      <c r="B7541" s="3">
        <v>3</v>
      </c>
      <c r="C7541" s="1">
        <v>23</v>
      </c>
      <c r="D7541" s="1">
        <v>5</v>
      </c>
      <c r="E7541" s="1">
        <v>12</v>
      </c>
      <c r="F7541" s="1">
        <v>0</v>
      </c>
      <c r="G7541">
        <f>VLOOKUP(C7541,reference!$A$1:$E$310,5,FALSE)</f>
        <v>5302060</v>
      </c>
      <c r="H7541" t="str">
        <f>VLOOKUP(C7541,reference!$A$1:$E$310,4,FALSE)</f>
        <v>PANDAWAI</v>
      </c>
      <c r="I7541" t="str">
        <f>VLOOKUP($D7541,reference!$G$1:$H$25,2,FALSE)</f>
        <v>Hutan mangrove primer</v>
      </c>
      <c r="J7541" t="str">
        <f>VLOOKUP($E7541,reference!$G$1:$H$25,2,FALSE)</f>
        <v>Pertanian lahan kering</v>
      </c>
      <c r="K7541" t="str">
        <f t="shared" si="117"/>
        <v>Non Irigasi</v>
      </c>
      <c r="L7541" t="s">
        <v>328</v>
      </c>
    </row>
    <row r="7542" spans="1:12" x14ac:dyDescent="0.25">
      <c r="A7542" s="1">
        <v>7541</v>
      </c>
      <c r="B7542" s="3">
        <v>15</v>
      </c>
      <c r="C7542" s="1">
        <v>265</v>
      </c>
      <c r="D7542" s="1">
        <v>1</v>
      </c>
      <c r="E7542" s="1">
        <v>11</v>
      </c>
      <c r="F7542" s="1">
        <v>0</v>
      </c>
      <c r="G7542">
        <f>VLOOKUP(C7542,reference!$A$1:$E$310,5,FALSE)</f>
        <v>5317060</v>
      </c>
      <c r="H7542" t="str">
        <f>VLOOKUP(C7542,reference!$A$1:$E$310,4,FALSE)</f>
        <v>WEWEWA TIMUR</v>
      </c>
      <c r="I7542" t="str">
        <f>VLOOKUP($D7542,reference!$G$1:$H$25,2,FALSE)</f>
        <v>Hutan lahan kering primer</v>
      </c>
      <c r="J7542" t="str">
        <f>VLOOKUP($E7542,reference!$G$1:$H$25,2,FALSE)</f>
        <v>Savanna / Padang rumput</v>
      </c>
      <c r="K7542" t="str">
        <f t="shared" si="117"/>
        <v>Non Irigasi</v>
      </c>
      <c r="L7542" t="s">
        <v>328</v>
      </c>
    </row>
    <row r="7543" spans="1:12" x14ac:dyDescent="0.25">
      <c r="A7543" s="1">
        <v>7542</v>
      </c>
      <c r="B7543" s="3">
        <v>1</v>
      </c>
      <c r="C7543" s="1">
        <v>265</v>
      </c>
      <c r="D7543" s="1">
        <v>1</v>
      </c>
      <c r="E7543" s="1">
        <v>14</v>
      </c>
      <c r="F7543" s="1">
        <v>0</v>
      </c>
      <c r="G7543">
        <f>VLOOKUP(C7543,reference!$A$1:$E$310,5,FALSE)</f>
        <v>5317060</v>
      </c>
      <c r="H7543" t="str">
        <f>VLOOKUP(C7543,reference!$A$1:$E$310,4,FALSE)</f>
        <v>WEWEWA TIMUR</v>
      </c>
      <c r="I7543" t="str">
        <f>VLOOKUP($D7543,reference!$G$1:$H$25,2,FALSE)</f>
        <v>Hutan lahan kering primer</v>
      </c>
      <c r="J7543" t="str">
        <f>VLOOKUP($E7543,reference!$G$1:$H$25,2,FALSE)</f>
        <v>Sawah</v>
      </c>
      <c r="K7543" t="str">
        <f t="shared" si="117"/>
        <v>Non Irigasi</v>
      </c>
      <c r="L7543" t="s">
        <v>328</v>
      </c>
    </row>
    <row r="7544" spans="1:12" x14ac:dyDescent="0.25">
      <c r="A7544" s="1">
        <v>7543</v>
      </c>
      <c r="B7544" s="3">
        <v>16</v>
      </c>
      <c r="C7544" s="1">
        <v>5</v>
      </c>
      <c r="D7544" s="1">
        <v>14</v>
      </c>
      <c r="E7544" s="1">
        <v>13</v>
      </c>
      <c r="F7544" s="1">
        <v>0</v>
      </c>
      <c r="G7544">
        <f>VLOOKUP(C7544,reference!$A$1:$E$310,5,FALSE)</f>
        <v>5301060</v>
      </c>
      <c r="H7544" t="str">
        <f>VLOOKUP(C7544,reference!$A$1:$E$310,4,FALSE)</f>
        <v>KOTA WAIKABUBAK</v>
      </c>
      <c r="I7544" t="str">
        <f>VLOOKUP($D7544,reference!$G$1:$H$25,2,FALSE)</f>
        <v>Sawah</v>
      </c>
      <c r="J7544" t="str">
        <f>VLOOKUP($E7544,reference!$G$1:$H$25,2,FALSE)</f>
        <v>Pertanian lahan kering  campur semak / kebun campur</v>
      </c>
      <c r="K7544" t="str">
        <f t="shared" si="117"/>
        <v>Non Irigasi</v>
      </c>
      <c r="L7544" t="s">
        <v>327</v>
      </c>
    </row>
    <row r="7545" spans="1:12" x14ac:dyDescent="0.25">
      <c r="A7545" s="1">
        <v>7544</v>
      </c>
      <c r="B7545" s="3">
        <v>74</v>
      </c>
      <c r="C7545" s="1">
        <v>5</v>
      </c>
      <c r="D7545" s="1">
        <v>11</v>
      </c>
      <c r="E7545" s="1">
        <v>14</v>
      </c>
      <c r="F7545" s="1">
        <v>0</v>
      </c>
      <c r="G7545">
        <f>VLOOKUP(C7545,reference!$A$1:$E$310,5,FALSE)</f>
        <v>5301060</v>
      </c>
      <c r="H7545" t="str">
        <f>VLOOKUP(C7545,reference!$A$1:$E$310,4,FALSE)</f>
        <v>KOTA WAIKABUBAK</v>
      </c>
      <c r="I7545" t="str">
        <f>VLOOKUP($D7545,reference!$G$1:$H$25,2,FALSE)</f>
        <v>Savanna / Padang rumput</v>
      </c>
      <c r="J7545" t="str">
        <f>VLOOKUP($E7545,reference!$G$1:$H$25,2,FALSE)</f>
        <v>Sawah</v>
      </c>
      <c r="K7545" t="str">
        <f t="shared" si="117"/>
        <v>Non Irigasi</v>
      </c>
      <c r="L7545" t="s">
        <v>327</v>
      </c>
    </row>
    <row r="7546" spans="1:12" x14ac:dyDescent="0.25">
      <c r="A7546" s="1">
        <v>7545</v>
      </c>
      <c r="B7546" s="3">
        <v>136</v>
      </c>
      <c r="C7546" s="1">
        <v>4</v>
      </c>
      <c r="D7546" s="1">
        <v>11</v>
      </c>
      <c r="E7546" s="1">
        <v>14</v>
      </c>
      <c r="F7546" s="1">
        <v>0</v>
      </c>
      <c r="G7546">
        <f>VLOOKUP(C7546,reference!$A$1:$E$310,5,FALSE)</f>
        <v>5301050</v>
      </c>
      <c r="H7546" t="str">
        <f>VLOOKUP(C7546,reference!$A$1:$E$310,4,FALSE)</f>
        <v>LOLI</v>
      </c>
      <c r="I7546" t="str">
        <f>VLOOKUP($D7546,reference!$G$1:$H$25,2,FALSE)</f>
        <v>Savanna / Padang rumput</v>
      </c>
      <c r="J7546" t="str">
        <f>VLOOKUP($E7546,reference!$G$1:$H$25,2,FALSE)</f>
        <v>Sawah</v>
      </c>
      <c r="K7546" t="str">
        <f t="shared" si="117"/>
        <v>Non Irigasi</v>
      </c>
      <c r="L7546" t="s">
        <v>327</v>
      </c>
    </row>
    <row r="7547" spans="1:12" x14ac:dyDescent="0.25">
      <c r="A7547" s="1">
        <v>7546</v>
      </c>
      <c r="B7547" s="3">
        <v>2</v>
      </c>
      <c r="C7547" s="1">
        <v>254</v>
      </c>
      <c r="D7547" s="1">
        <v>11</v>
      </c>
      <c r="E7547" s="1">
        <v>11</v>
      </c>
      <c r="F7547" s="1">
        <v>0</v>
      </c>
      <c r="G7547">
        <f>VLOOKUP(C7547,reference!$A$1:$E$310,5,FALSE)</f>
        <v>5316010</v>
      </c>
      <c r="H7547" t="str">
        <f>VLOOKUP(C7547,reference!$A$1:$E$310,4,FALSE)</f>
        <v>KATIKUTANA</v>
      </c>
      <c r="I7547" t="str">
        <f>VLOOKUP($D7547,reference!$G$1:$H$25,2,FALSE)</f>
        <v>Savanna / Padang rumput</v>
      </c>
      <c r="J7547" t="str">
        <f>VLOOKUP($E7547,reference!$G$1:$H$25,2,FALSE)</f>
        <v>Savanna / Padang rumput</v>
      </c>
      <c r="K7547" t="str">
        <f t="shared" si="117"/>
        <v>Non Irigasi</v>
      </c>
      <c r="L7547" t="s">
        <v>327</v>
      </c>
    </row>
    <row r="7548" spans="1:12" x14ac:dyDescent="0.25">
      <c r="A7548" s="1">
        <v>7547</v>
      </c>
      <c r="B7548" s="3">
        <v>15</v>
      </c>
      <c r="C7548" s="1">
        <v>257</v>
      </c>
      <c r="D7548" s="1">
        <v>14</v>
      </c>
      <c r="E7548" s="1">
        <v>2</v>
      </c>
      <c r="F7548" s="1">
        <v>0</v>
      </c>
      <c r="G7548">
        <f>VLOOKUP(C7548,reference!$A$1:$E$310,5,FALSE)</f>
        <v>5316030</v>
      </c>
      <c r="H7548" t="str">
        <f>VLOOKUP(C7548,reference!$A$1:$E$310,4,FALSE)</f>
        <v>UMBU RATU NGGAY</v>
      </c>
      <c r="I7548" t="str">
        <f>VLOOKUP($D7548,reference!$G$1:$H$25,2,FALSE)</f>
        <v>Sawah</v>
      </c>
      <c r="J7548" t="str">
        <f>VLOOKUP($E7548,reference!$G$1:$H$25,2,FALSE)</f>
        <v>Hutan lahan kering sekunder / bekas tebangan</v>
      </c>
      <c r="K7548" t="str">
        <f t="shared" si="117"/>
        <v>Non Irigasi</v>
      </c>
      <c r="L7548" t="s">
        <v>327</v>
      </c>
    </row>
    <row r="7549" spans="1:12" x14ac:dyDescent="0.25">
      <c r="A7549" s="1">
        <v>7548</v>
      </c>
      <c r="B7549" s="3">
        <v>231</v>
      </c>
      <c r="C7549" s="1">
        <v>23</v>
      </c>
      <c r="D7549" s="1">
        <v>5</v>
      </c>
      <c r="E7549" s="1">
        <v>5</v>
      </c>
      <c r="F7549" s="1">
        <v>0</v>
      </c>
      <c r="G7549">
        <f>VLOOKUP(C7549,reference!$A$1:$E$310,5,FALSE)</f>
        <v>5302060</v>
      </c>
      <c r="H7549" t="str">
        <f>VLOOKUP(C7549,reference!$A$1:$E$310,4,FALSE)</f>
        <v>PANDAWAI</v>
      </c>
      <c r="I7549" t="str">
        <f>VLOOKUP($D7549,reference!$G$1:$H$25,2,FALSE)</f>
        <v>Hutan mangrove primer</v>
      </c>
      <c r="J7549" t="str">
        <f>VLOOKUP($E7549,reference!$G$1:$H$25,2,FALSE)</f>
        <v>Hutan mangrove primer</v>
      </c>
      <c r="K7549" t="str">
        <f t="shared" si="117"/>
        <v>Non Irigasi</v>
      </c>
      <c r="L7549" t="s">
        <v>327</v>
      </c>
    </row>
    <row r="7550" spans="1:12" x14ac:dyDescent="0.25">
      <c r="A7550" s="1">
        <v>7549</v>
      </c>
      <c r="B7550" s="3">
        <v>85</v>
      </c>
      <c r="C7550" s="1">
        <v>48</v>
      </c>
      <c r="D7550" s="1">
        <v>12</v>
      </c>
      <c r="E7550" s="1">
        <v>16</v>
      </c>
      <c r="F7550" s="1">
        <v>0</v>
      </c>
      <c r="G7550">
        <f>VLOOKUP(C7550,reference!$A$1:$E$310,5,FALSE)</f>
        <v>5303181</v>
      </c>
      <c r="H7550" t="str">
        <f>VLOOKUP(C7550,reference!$A$1:$E$310,4,FALSE)</f>
        <v>AMFOANG BARAT DAYA</v>
      </c>
      <c r="I7550" t="str">
        <f>VLOOKUP($D7550,reference!$G$1:$H$25,2,FALSE)</f>
        <v>Pertanian lahan kering</v>
      </c>
      <c r="J7550" t="str">
        <f>VLOOKUP($E7550,reference!$G$1:$H$25,2,FALSE)</f>
        <v>Pemukiman</v>
      </c>
      <c r="K7550" t="str">
        <f t="shared" si="117"/>
        <v>Non Irigasi</v>
      </c>
      <c r="L7550" t="s">
        <v>327</v>
      </c>
    </row>
    <row r="7551" spans="1:12" x14ac:dyDescent="0.25">
      <c r="A7551" s="1">
        <v>7550</v>
      </c>
      <c r="B7551" s="3">
        <v>7</v>
      </c>
      <c r="C7551" s="1">
        <v>48</v>
      </c>
      <c r="D7551" s="1">
        <v>12</v>
      </c>
      <c r="E7551" s="1">
        <v>1</v>
      </c>
      <c r="F7551" s="1">
        <v>0</v>
      </c>
      <c r="G7551">
        <f>VLOOKUP(C7551,reference!$A$1:$E$310,5,FALSE)</f>
        <v>5303181</v>
      </c>
      <c r="H7551" t="str">
        <f>VLOOKUP(C7551,reference!$A$1:$E$310,4,FALSE)</f>
        <v>AMFOANG BARAT DAYA</v>
      </c>
      <c r="I7551" t="str">
        <f>VLOOKUP($D7551,reference!$G$1:$H$25,2,FALSE)</f>
        <v>Pertanian lahan kering</v>
      </c>
      <c r="J7551" t="str">
        <f>VLOOKUP($E7551,reference!$G$1:$H$25,2,FALSE)</f>
        <v>Hutan lahan kering primer</v>
      </c>
      <c r="K7551" t="str">
        <f t="shared" si="117"/>
        <v>Non Irigasi</v>
      </c>
      <c r="L7551" t="s">
        <v>327</v>
      </c>
    </row>
    <row r="7552" spans="1:12" x14ac:dyDescent="0.25">
      <c r="A7552" s="1">
        <v>7551</v>
      </c>
      <c r="B7552" s="3">
        <v>9</v>
      </c>
      <c r="C7552" s="1">
        <v>5</v>
      </c>
      <c r="D7552" s="1">
        <v>14</v>
      </c>
      <c r="E7552" s="1">
        <v>2</v>
      </c>
      <c r="F7552" s="1">
        <v>0</v>
      </c>
      <c r="G7552">
        <f>VLOOKUP(C7552,reference!$A$1:$E$310,5,FALSE)</f>
        <v>5301060</v>
      </c>
      <c r="H7552" t="str">
        <f>VLOOKUP(C7552,reference!$A$1:$E$310,4,FALSE)</f>
        <v>KOTA WAIKABUBAK</v>
      </c>
      <c r="I7552" t="str">
        <f>VLOOKUP($D7552,reference!$G$1:$H$25,2,FALSE)</f>
        <v>Sawah</v>
      </c>
      <c r="J7552" t="str">
        <f>VLOOKUP($E7552,reference!$G$1:$H$25,2,FALSE)</f>
        <v>Hutan lahan kering sekunder / bekas tebangan</v>
      </c>
      <c r="K7552" t="str">
        <f t="shared" si="117"/>
        <v>Non Irigasi</v>
      </c>
      <c r="L7552" t="s">
        <v>327</v>
      </c>
    </row>
    <row r="7553" spans="1:12" x14ac:dyDescent="0.25">
      <c r="A7553" s="1">
        <v>7552</v>
      </c>
      <c r="B7553" s="3">
        <v>192</v>
      </c>
      <c r="C7553" s="1">
        <v>4</v>
      </c>
      <c r="D7553" s="1">
        <v>11</v>
      </c>
      <c r="E7553" s="1">
        <v>2</v>
      </c>
      <c r="F7553" s="1">
        <v>0</v>
      </c>
      <c r="G7553">
        <f>VLOOKUP(C7553,reference!$A$1:$E$310,5,FALSE)</f>
        <v>5301050</v>
      </c>
      <c r="H7553" t="str">
        <f>VLOOKUP(C7553,reference!$A$1:$E$310,4,FALSE)</f>
        <v>LOLI</v>
      </c>
      <c r="I7553" t="str">
        <f>VLOOKUP($D7553,reference!$G$1:$H$25,2,FALSE)</f>
        <v>Savanna / Padang rumput</v>
      </c>
      <c r="J7553" t="str">
        <f>VLOOKUP($E7553,reference!$G$1:$H$25,2,FALSE)</f>
        <v>Hutan lahan kering sekunder / bekas tebangan</v>
      </c>
      <c r="K7553" t="str">
        <f t="shared" si="117"/>
        <v>Non Irigasi</v>
      </c>
      <c r="L7553" t="s">
        <v>327</v>
      </c>
    </row>
    <row r="7554" spans="1:12" x14ac:dyDescent="0.25">
      <c r="A7554" s="1">
        <v>7553</v>
      </c>
      <c r="B7554" s="3">
        <v>374</v>
      </c>
      <c r="C7554" s="1">
        <v>5</v>
      </c>
      <c r="D7554" s="1">
        <v>11</v>
      </c>
      <c r="E7554" s="1">
        <v>11</v>
      </c>
      <c r="F7554" s="1">
        <v>0</v>
      </c>
      <c r="G7554">
        <f>VLOOKUP(C7554,reference!$A$1:$E$310,5,FALSE)</f>
        <v>5301060</v>
      </c>
      <c r="H7554" t="str">
        <f>VLOOKUP(C7554,reference!$A$1:$E$310,4,FALSE)</f>
        <v>KOTA WAIKABUBAK</v>
      </c>
      <c r="I7554" t="str">
        <f>VLOOKUP($D7554,reference!$G$1:$H$25,2,FALSE)</f>
        <v>Savanna / Padang rumput</v>
      </c>
      <c r="J7554" t="str">
        <f>VLOOKUP($E7554,reference!$G$1:$H$25,2,FALSE)</f>
        <v>Savanna / Padang rumput</v>
      </c>
      <c r="K7554" t="str">
        <f t="shared" si="117"/>
        <v>Non Irigasi</v>
      </c>
      <c r="L7554" t="s">
        <v>327</v>
      </c>
    </row>
    <row r="7555" spans="1:12" x14ac:dyDescent="0.25">
      <c r="A7555" s="1">
        <v>7554</v>
      </c>
      <c r="B7555" s="3">
        <v>73</v>
      </c>
      <c r="C7555" s="1">
        <v>5</v>
      </c>
      <c r="D7555" s="1">
        <v>11</v>
      </c>
      <c r="E7555" s="1">
        <v>16</v>
      </c>
      <c r="F7555" s="1">
        <v>0</v>
      </c>
      <c r="G7555">
        <f>VLOOKUP(C7555,reference!$A$1:$E$310,5,FALSE)</f>
        <v>5301060</v>
      </c>
      <c r="H7555" t="str">
        <f>VLOOKUP(C7555,reference!$A$1:$E$310,4,FALSE)</f>
        <v>KOTA WAIKABUBAK</v>
      </c>
      <c r="I7555" t="str">
        <f>VLOOKUP($D7555,reference!$G$1:$H$25,2,FALSE)</f>
        <v>Savanna / Padang rumput</v>
      </c>
      <c r="J7555" t="str">
        <f>VLOOKUP($E7555,reference!$G$1:$H$25,2,FALSE)</f>
        <v>Pemukiman</v>
      </c>
      <c r="K7555" t="str">
        <f t="shared" ref="K7555:K7618" si="118">IF(F7555=0,"Non Irigasi","Buffer Irigasi")</f>
        <v>Non Irigasi</v>
      </c>
      <c r="L7555" t="s">
        <v>327</v>
      </c>
    </row>
    <row r="7556" spans="1:12" x14ac:dyDescent="0.25">
      <c r="A7556" s="1">
        <v>7555</v>
      </c>
      <c r="B7556" s="3">
        <v>1</v>
      </c>
      <c r="C7556" s="1">
        <v>254</v>
      </c>
      <c r="D7556" s="1">
        <v>11</v>
      </c>
      <c r="E7556" s="1">
        <v>14</v>
      </c>
      <c r="F7556" s="1">
        <v>0</v>
      </c>
      <c r="G7556">
        <f>VLOOKUP(C7556,reference!$A$1:$E$310,5,FALSE)</f>
        <v>5316010</v>
      </c>
      <c r="H7556" t="str">
        <f>VLOOKUP(C7556,reference!$A$1:$E$310,4,FALSE)</f>
        <v>KATIKUTANA</v>
      </c>
      <c r="I7556" t="str">
        <f>VLOOKUP($D7556,reference!$G$1:$H$25,2,FALSE)</f>
        <v>Savanna / Padang rumput</v>
      </c>
      <c r="J7556" t="str">
        <f>VLOOKUP($E7556,reference!$G$1:$H$25,2,FALSE)</f>
        <v>Sawah</v>
      </c>
      <c r="K7556" t="str">
        <f t="shared" si="118"/>
        <v>Non Irigasi</v>
      </c>
      <c r="L7556" t="s">
        <v>327</v>
      </c>
    </row>
    <row r="7557" spans="1:12" x14ac:dyDescent="0.25">
      <c r="A7557" s="1">
        <v>7556</v>
      </c>
      <c r="B7557" s="3">
        <v>7</v>
      </c>
      <c r="C7557" s="1">
        <v>254</v>
      </c>
      <c r="D7557" s="1">
        <v>11</v>
      </c>
      <c r="E7557" s="1">
        <v>9</v>
      </c>
      <c r="F7557" s="1">
        <v>0</v>
      </c>
      <c r="G7557">
        <f>VLOOKUP(C7557,reference!$A$1:$E$310,5,FALSE)</f>
        <v>5316010</v>
      </c>
      <c r="H7557" t="str">
        <f>VLOOKUP(C7557,reference!$A$1:$E$310,4,FALSE)</f>
        <v>KATIKUTANA</v>
      </c>
      <c r="I7557" t="str">
        <f>VLOOKUP($D7557,reference!$G$1:$H$25,2,FALSE)</f>
        <v>Savanna / Padang rumput</v>
      </c>
      <c r="J7557" t="str">
        <f>VLOOKUP($E7557,reference!$G$1:$H$25,2,FALSE)</f>
        <v>Semak belukar</v>
      </c>
      <c r="K7557" t="str">
        <f t="shared" si="118"/>
        <v>Non Irigasi</v>
      </c>
      <c r="L7557" t="s">
        <v>327</v>
      </c>
    </row>
    <row r="7558" spans="1:12" x14ac:dyDescent="0.25">
      <c r="A7558" s="1">
        <v>7557</v>
      </c>
      <c r="B7558" s="3">
        <v>428</v>
      </c>
      <c r="C7558" s="1">
        <v>255</v>
      </c>
      <c r="D7558" s="1">
        <v>13</v>
      </c>
      <c r="E7558" s="1">
        <v>1</v>
      </c>
      <c r="F7558" s="1">
        <v>0</v>
      </c>
      <c r="G7558">
        <f>VLOOKUP(C7558,reference!$A$1:$E$310,5,FALSE)</f>
        <v>5316011</v>
      </c>
      <c r="H7558" t="str">
        <f>VLOOKUP(C7558,reference!$A$1:$E$310,4,FALSE)</f>
        <v>KATIKUTANA SELATAN</v>
      </c>
      <c r="I7558" t="str">
        <f>VLOOKUP($D7558,reference!$G$1:$H$25,2,FALSE)</f>
        <v>Pertanian lahan kering  campur semak / kebun campur</v>
      </c>
      <c r="J7558" t="str">
        <f>VLOOKUP($E7558,reference!$G$1:$H$25,2,FALSE)</f>
        <v>Hutan lahan kering primer</v>
      </c>
      <c r="K7558" t="str">
        <f t="shared" si="118"/>
        <v>Non Irigasi</v>
      </c>
      <c r="L7558" t="s">
        <v>327</v>
      </c>
    </row>
    <row r="7559" spans="1:12" x14ac:dyDescent="0.25">
      <c r="A7559" s="1">
        <v>7558</v>
      </c>
      <c r="B7559" s="3">
        <v>43</v>
      </c>
      <c r="C7559" s="1">
        <v>257</v>
      </c>
      <c r="D7559" s="1">
        <v>2</v>
      </c>
      <c r="E7559" s="1">
        <v>9</v>
      </c>
      <c r="F7559" s="1">
        <v>0</v>
      </c>
      <c r="G7559">
        <f>VLOOKUP(C7559,reference!$A$1:$E$310,5,FALSE)</f>
        <v>5316030</v>
      </c>
      <c r="H7559" t="str">
        <f>VLOOKUP(C7559,reference!$A$1:$E$310,4,FALSE)</f>
        <v>UMBU RATU NGGAY</v>
      </c>
      <c r="I7559" t="str">
        <f>VLOOKUP($D7559,reference!$G$1:$H$25,2,FALSE)</f>
        <v>Hutan lahan kering sekunder / bekas tebangan</v>
      </c>
      <c r="J7559" t="str">
        <f>VLOOKUP($E7559,reference!$G$1:$H$25,2,FALSE)</f>
        <v>Semak belukar</v>
      </c>
      <c r="K7559" t="str">
        <f t="shared" si="118"/>
        <v>Non Irigasi</v>
      </c>
      <c r="L7559" t="s">
        <v>328</v>
      </c>
    </row>
    <row r="7560" spans="1:12" x14ac:dyDescent="0.25">
      <c r="A7560" s="1">
        <v>7559</v>
      </c>
      <c r="B7560" s="3">
        <v>190</v>
      </c>
      <c r="C7560" s="1">
        <v>257</v>
      </c>
      <c r="D7560" s="1">
        <v>14</v>
      </c>
      <c r="E7560" s="1">
        <v>14</v>
      </c>
      <c r="F7560" s="1">
        <v>0</v>
      </c>
      <c r="G7560">
        <f>VLOOKUP(C7560,reference!$A$1:$E$310,5,FALSE)</f>
        <v>5316030</v>
      </c>
      <c r="H7560" t="str">
        <f>VLOOKUP(C7560,reference!$A$1:$E$310,4,FALSE)</f>
        <v>UMBU RATU NGGAY</v>
      </c>
      <c r="I7560" t="str">
        <f>VLOOKUP($D7560,reference!$G$1:$H$25,2,FALSE)</f>
        <v>Sawah</v>
      </c>
      <c r="J7560" t="str">
        <f>VLOOKUP($E7560,reference!$G$1:$H$25,2,FALSE)</f>
        <v>Sawah</v>
      </c>
      <c r="K7560" t="str">
        <f t="shared" si="118"/>
        <v>Non Irigasi</v>
      </c>
      <c r="L7560" t="s">
        <v>327</v>
      </c>
    </row>
    <row r="7561" spans="1:12" x14ac:dyDescent="0.25">
      <c r="A7561" s="1">
        <v>7560</v>
      </c>
      <c r="B7561" s="3">
        <v>1080</v>
      </c>
      <c r="C7561" s="1">
        <v>49</v>
      </c>
      <c r="D7561" s="1">
        <v>2</v>
      </c>
      <c r="E7561" s="1">
        <v>12</v>
      </c>
      <c r="F7561" s="1">
        <v>0</v>
      </c>
      <c r="G7561">
        <f>VLOOKUP(C7561,reference!$A$1:$E$310,5,FALSE)</f>
        <v>5303182</v>
      </c>
      <c r="H7561" t="str">
        <f>VLOOKUP(C7561,reference!$A$1:$E$310,4,FALSE)</f>
        <v>AMFOANG TENGAH</v>
      </c>
      <c r="I7561" t="str">
        <f>VLOOKUP($D7561,reference!$G$1:$H$25,2,FALSE)</f>
        <v>Hutan lahan kering sekunder / bekas tebangan</v>
      </c>
      <c r="J7561" t="str">
        <f>VLOOKUP($E7561,reference!$G$1:$H$25,2,FALSE)</f>
        <v>Pertanian lahan kering</v>
      </c>
      <c r="K7561" t="str">
        <f t="shared" si="118"/>
        <v>Non Irigasi</v>
      </c>
      <c r="L7561" t="s">
        <v>328</v>
      </c>
    </row>
    <row r="7562" spans="1:12" x14ac:dyDescent="0.25">
      <c r="A7562" s="1">
        <v>7561</v>
      </c>
      <c r="B7562" s="3">
        <v>17</v>
      </c>
      <c r="C7562" s="1">
        <v>56</v>
      </c>
      <c r="D7562" s="1">
        <v>9</v>
      </c>
      <c r="E7562" s="1">
        <v>16</v>
      </c>
      <c r="F7562" s="1">
        <v>0</v>
      </c>
      <c r="G7562">
        <f>VLOOKUP(C7562,reference!$A$1:$E$310,5,FALSE)</f>
        <v>5304013</v>
      </c>
      <c r="H7562" t="str">
        <f>VLOOKUP(C7562,reference!$A$1:$E$310,4,FALSE)</f>
        <v>NUNBENA</v>
      </c>
      <c r="I7562" t="str">
        <f>VLOOKUP($D7562,reference!$G$1:$H$25,2,FALSE)</f>
        <v>Semak belukar</v>
      </c>
      <c r="J7562" t="str">
        <f>VLOOKUP($E7562,reference!$G$1:$H$25,2,FALSE)</f>
        <v>Pemukiman</v>
      </c>
      <c r="K7562" t="str">
        <f t="shared" si="118"/>
        <v>Non Irigasi</v>
      </c>
      <c r="L7562" t="s">
        <v>327</v>
      </c>
    </row>
    <row r="7563" spans="1:12" x14ac:dyDescent="0.25">
      <c r="A7563" s="1">
        <v>7562</v>
      </c>
      <c r="B7563" s="3">
        <v>838</v>
      </c>
      <c r="C7563" s="1">
        <v>56</v>
      </c>
      <c r="D7563" s="1">
        <v>11</v>
      </c>
      <c r="E7563" s="1">
        <v>9</v>
      </c>
      <c r="F7563" s="1">
        <v>0</v>
      </c>
      <c r="G7563">
        <f>VLOOKUP(C7563,reference!$A$1:$E$310,5,FALSE)</f>
        <v>5304013</v>
      </c>
      <c r="H7563" t="str">
        <f>VLOOKUP(C7563,reference!$A$1:$E$310,4,FALSE)</f>
        <v>NUNBENA</v>
      </c>
      <c r="I7563" t="str">
        <f>VLOOKUP($D7563,reference!$G$1:$H$25,2,FALSE)</f>
        <v>Savanna / Padang rumput</v>
      </c>
      <c r="J7563" t="str">
        <f>VLOOKUP($E7563,reference!$G$1:$H$25,2,FALSE)</f>
        <v>Semak belukar</v>
      </c>
      <c r="K7563" t="str">
        <f t="shared" si="118"/>
        <v>Non Irigasi</v>
      </c>
      <c r="L7563" t="s">
        <v>327</v>
      </c>
    </row>
    <row r="7564" spans="1:12" x14ac:dyDescent="0.25">
      <c r="A7564" s="1">
        <v>7563</v>
      </c>
      <c r="B7564" s="3">
        <v>646</v>
      </c>
      <c r="C7564" s="1">
        <v>72</v>
      </c>
      <c r="D7564" s="1">
        <v>2</v>
      </c>
      <c r="E7564" s="1">
        <v>16</v>
      </c>
      <c r="F7564" s="1">
        <v>0</v>
      </c>
      <c r="G7564">
        <f>VLOOKUP(C7564,reference!$A$1:$E$310,5,FALSE)</f>
        <v>5304080</v>
      </c>
      <c r="H7564" t="str">
        <f>VLOOKUP(C7564,reference!$A$1:$E$310,4,FALSE)</f>
        <v>AMANUBAN TIMUR</v>
      </c>
      <c r="I7564" t="str">
        <f>VLOOKUP($D7564,reference!$G$1:$H$25,2,FALSE)</f>
        <v>Hutan lahan kering sekunder / bekas tebangan</v>
      </c>
      <c r="J7564" t="str">
        <f>VLOOKUP($E7564,reference!$G$1:$H$25,2,FALSE)</f>
        <v>Pemukiman</v>
      </c>
      <c r="K7564" t="str">
        <f t="shared" si="118"/>
        <v>Non Irigasi</v>
      </c>
      <c r="L7564" t="s">
        <v>328</v>
      </c>
    </row>
    <row r="7565" spans="1:12" x14ac:dyDescent="0.25">
      <c r="A7565" s="1">
        <v>7564</v>
      </c>
      <c r="B7565" s="3">
        <v>13</v>
      </c>
      <c r="C7565" s="1">
        <v>293</v>
      </c>
      <c r="D7565" s="1">
        <v>12</v>
      </c>
      <c r="E7565" s="1">
        <v>20</v>
      </c>
      <c r="F7565" s="1">
        <v>0</v>
      </c>
      <c r="G7565">
        <f>VLOOKUP(C7565,reference!$A$1:$E$310,5,FALSE)</f>
        <v>5321020</v>
      </c>
      <c r="H7565" t="str">
        <f>VLOOKUP(C7565,reference!$A$1:$E$310,4,FALSE)</f>
        <v>MALAKA BARAT</v>
      </c>
      <c r="I7565" t="str">
        <f>VLOOKUP($D7565,reference!$G$1:$H$25,2,FALSE)</f>
        <v>Pertanian lahan kering</v>
      </c>
      <c r="J7565" t="str">
        <f>VLOOKUP($E7565,reference!$G$1:$H$25,2,FALSE)</f>
        <v>Tubuh air</v>
      </c>
      <c r="K7565" t="str">
        <f t="shared" si="118"/>
        <v>Non Irigasi</v>
      </c>
      <c r="L7565" t="s">
        <v>327</v>
      </c>
    </row>
    <row r="7566" spans="1:12" x14ac:dyDescent="0.25">
      <c r="A7566" s="1">
        <v>7565</v>
      </c>
      <c r="B7566" s="3">
        <v>327</v>
      </c>
      <c r="C7566" s="1">
        <v>260</v>
      </c>
      <c r="D7566" s="1">
        <v>13</v>
      </c>
      <c r="E7566" s="1">
        <v>2</v>
      </c>
      <c r="F7566" s="1">
        <v>0</v>
      </c>
      <c r="G7566">
        <f>VLOOKUP(C7566,reference!$A$1:$E$310,5,FALSE)</f>
        <v>5317011</v>
      </c>
      <c r="H7566" t="str">
        <f>VLOOKUP(C7566,reference!$A$1:$E$310,4,FALSE)</f>
        <v>KODI BALAGHAR</v>
      </c>
      <c r="I7566" t="str">
        <f>VLOOKUP($D7566,reference!$G$1:$H$25,2,FALSE)</f>
        <v>Pertanian lahan kering  campur semak / kebun campur</v>
      </c>
      <c r="J7566" t="str">
        <f>VLOOKUP($E7566,reference!$G$1:$H$25,2,FALSE)</f>
        <v>Hutan lahan kering sekunder / bekas tebangan</v>
      </c>
      <c r="K7566" t="str">
        <f t="shared" si="118"/>
        <v>Non Irigasi</v>
      </c>
      <c r="L7566" t="s">
        <v>327</v>
      </c>
    </row>
    <row r="7567" spans="1:12" x14ac:dyDescent="0.25">
      <c r="A7567" s="1">
        <v>7566</v>
      </c>
      <c r="B7567" s="3">
        <v>24</v>
      </c>
      <c r="C7567" s="1">
        <v>4</v>
      </c>
      <c r="D7567" s="1">
        <v>11</v>
      </c>
      <c r="E7567" s="1">
        <v>13</v>
      </c>
      <c r="F7567" s="1">
        <v>0</v>
      </c>
      <c r="G7567">
        <f>VLOOKUP(C7567,reference!$A$1:$E$310,5,FALSE)</f>
        <v>5301050</v>
      </c>
      <c r="H7567" t="str">
        <f>VLOOKUP(C7567,reference!$A$1:$E$310,4,FALSE)</f>
        <v>LOLI</v>
      </c>
      <c r="I7567" t="str">
        <f>VLOOKUP($D7567,reference!$G$1:$H$25,2,FALSE)</f>
        <v>Savanna / Padang rumput</v>
      </c>
      <c r="J7567" t="str">
        <f>VLOOKUP($E7567,reference!$G$1:$H$25,2,FALSE)</f>
        <v>Pertanian lahan kering  campur semak / kebun campur</v>
      </c>
      <c r="K7567" t="str">
        <f t="shared" si="118"/>
        <v>Non Irigasi</v>
      </c>
      <c r="L7567" t="s">
        <v>327</v>
      </c>
    </row>
    <row r="7568" spans="1:12" x14ac:dyDescent="0.25">
      <c r="A7568" s="1">
        <v>7567</v>
      </c>
      <c r="B7568" s="3">
        <v>408</v>
      </c>
      <c r="C7568" s="1">
        <v>4</v>
      </c>
      <c r="D7568" s="1">
        <v>11</v>
      </c>
      <c r="E7568" s="1">
        <v>11</v>
      </c>
      <c r="F7568" s="1">
        <v>0</v>
      </c>
      <c r="G7568">
        <f>VLOOKUP(C7568,reference!$A$1:$E$310,5,FALSE)</f>
        <v>5301050</v>
      </c>
      <c r="H7568" t="str">
        <f>VLOOKUP(C7568,reference!$A$1:$E$310,4,FALSE)</f>
        <v>LOLI</v>
      </c>
      <c r="I7568" t="str">
        <f>VLOOKUP($D7568,reference!$G$1:$H$25,2,FALSE)</f>
        <v>Savanna / Padang rumput</v>
      </c>
      <c r="J7568" t="str">
        <f>VLOOKUP($E7568,reference!$G$1:$H$25,2,FALSE)</f>
        <v>Savanna / Padang rumput</v>
      </c>
      <c r="K7568" t="str">
        <f t="shared" si="118"/>
        <v>Non Irigasi</v>
      </c>
      <c r="L7568" t="s">
        <v>327</v>
      </c>
    </row>
    <row r="7569" spans="1:12" x14ac:dyDescent="0.25">
      <c r="A7569" s="1">
        <v>7568</v>
      </c>
      <c r="B7569" s="3">
        <v>31</v>
      </c>
      <c r="C7569" s="1">
        <v>4</v>
      </c>
      <c r="D7569" s="1">
        <v>11</v>
      </c>
      <c r="E7569" s="1">
        <v>16</v>
      </c>
      <c r="F7569" s="1">
        <v>0</v>
      </c>
      <c r="G7569">
        <f>VLOOKUP(C7569,reference!$A$1:$E$310,5,FALSE)</f>
        <v>5301050</v>
      </c>
      <c r="H7569" t="str">
        <f>VLOOKUP(C7569,reference!$A$1:$E$310,4,FALSE)</f>
        <v>LOLI</v>
      </c>
      <c r="I7569" t="str">
        <f>VLOOKUP($D7569,reference!$G$1:$H$25,2,FALSE)</f>
        <v>Savanna / Padang rumput</v>
      </c>
      <c r="J7569" t="str">
        <f>VLOOKUP($E7569,reference!$G$1:$H$25,2,FALSE)</f>
        <v>Pemukiman</v>
      </c>
      <c r="K7569" t="str">
        <f t="shared" si="118"/>
        <v>Non Irigasi</v>
      </c>
      <c r="L7569" t="s">
        <v>327</v>
      </c>
    </row>
    <row r="7570" spans="1:12" x14ac:dyDescent="0.25">
      <c r="A7570" s="1">
        <v>7569</v>
      </c>
      <c r="B7570" s="3">
        <v>65</v>
      </c>
      <c r="C7570" s="1">
        <v>256</v>
      </c>
      <c r="D7570" s="1">
        <v>18</v>
      </c>
      <c r="E7570" s="1">
        <v>14</v>
      </c>
      <c r="F7570" s="1">
        <v>0</v>
      </c>
      <c r="G7570">
        <f>VLOOKUP(C7570,reference!$A$1:$E$310,5,FALSE)</f>
        <v>5316020</v>
      </c>
      <c r="H7570" t="str">
        <f>VLOOKUP(C7570,reference!$A$1:$E$310,4,FALSE)</f>
        <v>UMBU RATU NGGAY BARAT</v>
      </c>
      <c r="I7570" t="str">
        <f>VLOOKUP($D7570,reference!$G$1:$H$25,2,FALSE)</f>
        <v>Lahan terbuka</v>
      </c>
      <c r="J7570" t="str">
        <f>VLOOKUP($E7570,reference!$G$1:$H$25,2,FALSE)</f>
        <v>Sawah</v>
      </c>
      <c r="K7570" t="str">
        <f t="shared" si="118"/>
        <v>Non Irigasi</v>
      </c>
      <c r="L7570" t="s">
        <v>327</v>
      </c>
    </row>
    <row r="7571" spans="1:12" x14ac:dyDescent="0.25">
      <c r="A7571" s="1">
        <v>7570</v>
      </c>
      <c r="B7571" s="3">
        <v>31</v>
      </c>
      <c r="C7571" s="1">
        <v>7</v>
      </c>
      <c r="D7571" s="1">
        <v>9</v>
      </c>
      <c r="E7571" s="1">
        <v>11</v>
      </c>
      <c r="F7571" s="1">
        <v>1</v>
      </c>
      <c r="G7571">
        <f>VLOOKUP(C7571,reference!$A$1:$E$310,5,FALSE)</f>
        <v>5302010</v>
      </c>
      <c r="H7571" t="str">
        <f>VLOOKUP(C7571,reference!$A$1:$E$310,4,FALSE)</f>
        <v>LEWA</v>
      </c>
      <c r="I7571" t="str">
        <f>VLOOKUP($D7571,reference!$G$1:$H$25,2,FALSE)</f>
        <v>Semak belukar</v>
      </c>
      <c r="J7571" t="str">
        <f>VLOOKUP($E7571,reference!$G$1:$H$25,2,FALSE)</f>
        <v>Savanna / Padang rumput</v>
      </c>
      <c r="K7571" t="str">
        <f t="shared" si="118"/>
        <v>Buffer Irigasi</v>
      </c>
      <c r="L7571" t="s">
        <v>327</v>
      </c>
    </row>
    <row r="7572" spans="1:12" x14ac:dyDescent="0.25">
      <c r="A7572" s="1">
        <v>7571</v>
      </c>
      <c r="B7572" s="3">
        <v>4</v>
      </c>
      <c r="C7572" s="1">
        <v>49</v>
      </c>
      <c r="D7572" s="1">
        <v>13</v>
      </c>
      <c r="E7572" s="1">
        <v>12</v>
      </c>
      <c r="F7572" s="1">
        <v>0</v>
      </c>
      <c r="G7572">
        <f>VLOOKUP(C7572,reference!$A$1:$E$310,5,FALSE)</f>
        <v>5303182</v>
      </c>
      <c r="H7572" t="str">
        <f>VLOOKUP(C7572,reference!$A$1:$E$310,4,FALSE)</f>
        <v>AMFOANG TENGAH</v>
      </c>
      <c r="I7572" t="str">
        <f>VLOOKUP($D7572,reference!$G$1:$H$25,2,FALSE)</f>
        <v>Pertanian lahan kering  campur semak / kebun campur</v>
      </c>
      <c r="J7572" t="str">
        <f>VLOOKUP($E7572,reference!$G$1:$H$25,2,FALSE)</f>
        <v>Pertanian lahan kering</v>
      </c>
      <c r="K7572" t="str">
        <f t="shared" si="118"/>
        <v>Non Irigasi</v>
      </c>
      <c r="L7572" t="s">
        <v>327</v>
      </c>
    </row>
    <row r="7573" spans="1:12" x14ac:dyDescent="0.25">
      <c r="A7573" s="1">
        <v>7572</v>
      </c>
      <c r="B7573" s="3">
        <v>6912</v>
      </c>
      <c r="C7573" s="1">
        <v>72</v>
      </c>
      <c r="D7573" s="1">
        <v>2</v>
      </c>
      <c r="E7573" s="1">
        <v>13</v>
      </c>
      <c r="F7573" s="1">
        <v>0</v>
      </c>
      <c r="G7573">
        <f>VLOOKUP(C7573,reference!$A$1:$E$310,5,FALSE)</f>
        <v>5304080</v>
      </c>
      <c r="H7573" t="str">
        <f>VLOOKUP(C7573,reference!$A$1:$E$310,4,FALSE)</f>
        <v>AMANUBAN TIMUR</v>
      </c>
      <c r="I7573" t="str">
        <f>VLOOKUP($D7573,reference!$G$1:$H$25,2,FALSE)</f>
        <v>Hutan lahan kering sekunder / bekas tebangan</v>
      </c>
      <c r="J7573" t="str">
        <f>VLOOKUP($E7573,reference!$G$1:$H$25,2,FALSE)</f>
        <v>Pertanian lahan kering  campur semak / kebun campur</v>
      </c>
      <c r="K7573" t="str">
        <f t="shared" si="118"/>
        <v>Non Irigasi</v>
      </c>
      <c r="L7573" t="s">
        <v>328</v>
      </c>
    </row>
    <row r="7574" spans="1:12" x14ac:dyDescent="0.25">
      <c r="A7574" s="1">
        <v>7573</v>
      </c>
      <c r="B7574" s="3">
        <v>21</v>
      </c>
      <c r="C7574" s="1">
        <v>84</v>
      </c>
      <c r="D7574" s="1">
        <v>9</v>
      </c>
      <c r="E7574" s="1">
        <v>13</v>
      </c>
      <c r="F7574" s="1">
        <v>0</v>
      </c>
      <c r="G7574">
        <f>VLOOKUP(C7574,reference!$A$1:$E$310,5,FALSE)</f>
        <v>5304112</v>
      </c>
      <c r="H7574" t="str">
        <f>VLOOKUP(C7574,reference!$A$1:$E$310,4,FALSE)</f>
        <v>KOKBAUN</v>
      </c>
      <c r="I7574" t="str">
        <f>VLOOKUP($D7574,reference!$G$1:$H$25,2,FALSE)</f>
        <v>Semak belukar</v>
      </c>
      <c r="J7574" t="str">
        <f>VLOOKUP($E7574,reference!$G$1:$H$25,2,FALSE)</f>
        <v>Pertanian lahan kering  campur semak / kebun campur</v>
      </c>
      <c r="K7574" t="str">
        <f t="shared" si="118"/>
        <v>Non Irigasi</v>
      </c>
      <c r="L7574" t="s">
        <v>327</v>
      </c>
    </row>
    <row r="7575" spans="1:12" x14ac:dyDescent="0.25">
      <c r="A7575" s="1">
        <v>7574</v>
      </c>
      <c r="B7575" s="3">
        <v>15</v>
      </c>
      <c r="C7575" s="1">
        <v>265</v>
      </c>
      <c r="D7575" s="1">
        <v>12</v>
      </c>
      <c r="E7575" s="1">
        <v>9</v>
      </c>
      <c r="F7575" s="1">
        <v>0</v>
      </c>
      <c r="G7575">
        <f>VLOOKUP(C7575,reference!$A$1:$E$310,5,FALSE)</f>
        <v>5317060</v>
      </c>
      <c r="H7575" t="str">
        <f>VLOOKUP(C7575,reference!$A$1:$E$310,4,FALSE)</f>
        <v>WEWEWA TIMUR</v>
      </c>
      <c r="I7575" t="str">
        <f>VLOOKUP($D7575,reference!$G$1:$H$25,2,FALSE)</f>
        <v>Pertanian lahan kering</v>
      </c>
      <c r="J7575" t="str">
        <f>VLOOKUP($E7575,reference!$G$1:$H$25,2,FALSE)</f>
        <v>Semak belukar</v>
      </c>
      <c r="K7575" t="str">
        <f t="shared" si="118"/>
        <v>Non Irigasi</v>
      </c>
      <c r="L7575" t="s">
        <v>327</v>
      </c>
    </row>
    <row r="7576" spans="1:12" x14ac:dyDescent="0.25">
      <c r="A7576" s="1">
        <v>7575</v>
      </c>
      <c r="B7576" s="3">
        <v>4</v>
      </c>
      <c r="C7576" s="1">
        <v>255</v>
      </c>
      <c r="D7576" s="1">
        <v>11</v>
      </c>
      <c r="E7576" s="1">
        <v>9</v>
      </c>
      <c r="F7576" s="1">
        <v>0</v>
      </c>
      <c r="G7576">
        <f>VLOOKUP(C7576,reference!$A$1:$E$310,5,FALSE)</f>
        <v>5316011</v>
      </c>
      <c r="H7576" t="str">
        <f>VLOOKUP(C7576,reference!$A$1:$E$310,4,FALSE)</f>
        <v>KATIKUTANA SELATAN</v>
      </c>
      <c r="I7576" t="str">
        <f>VLOOKUP($D7576,reference!$G$1:$H$25,2,FALSE)</f>
        <v>Savanna / Padang rumput</v>
      </c>
      <c r="J7576" t="str">
        <f>VLOOKUP($E7576,reference!$G$1:$H$25,2,FALSE)</f>
        <v>Semak belukar</v>
      </c>
      <c r="K7576" t="str">
        <f t="shared" si="118"/>
        <v>Non Irigasi</v>
      </c>
      <c r="L7576" t="s">
        <v>327</v>
      </c>
    </row>
    <row r="7577" spans="1:12" x14ac:dyDescent="0.25">
      <c r="A7577" s="1">
        <v>7576</v>
      </c>
      <c r="B7577" s="3">
        <v>5</v>
      </c>
      <c r="C7577" s="1">
        <v>23</v>
      </c>
      <c r="D7577" s="1">
        <v>18</v>
      </c>
      <c r="E7577" s="1">
        <v>5</v>
      </c>
      <c r="F7577" s="1">
        <v>0</v>
      </c>
      <c r="G7577">
        <f>VLOOKUP(C7577,reference!$A$1:$E$310,5,FALSE)</f>
        <v>5302060</v>
      </c>
      <c r="H7577" t="str">
        <f>VLOOKUP(C7577,reference!$A$1:$E$310,4,FALSE)</f>
        <v>PANDAWAI</v>
      </c>
      <c r="I7577" t="str">
        <f>VLOOKUP($D7577,reference!$G$1:$H$25,2,FALSE)</f>
        <v>Lahan terbuka</v>
      </c>
      <c r="J7577" t="str">
        <f>VLOOKUP($E7577,reference!$G$1:$H$25,2,FALSE)</f>
        <v>Hutan mangrove primer</v>
      </c>
      <c r="K7577" t="str">
        <f t="shared" si="118"/>
        <v>Non Irigasi</v>
      </c>
      <c r="L7577" t="s">
        <v>327</v>
      </c>
    </row>
    <row r="7578" spans="1:12" x14ac:dyDescent="0.25">
      <c r="A7578" s="1">
        <v>7577</v>
      </c>
      <c r="B7578" s="3">
        <v>1174</v>
      </c>
      <c r="C7578" s="1">
        <v>23</v>
      </c>
      <c r="D7578" s="1">
        <v>11</v>
      </c>
      <c r="E7578" s="1">
        <v>12</v>
      </c>
      <c r="F7578" s="1">
        <v>0</v>
      </c>
      <c r="G7578">
        <f>VLOOKUP(C7578,reference!$A$1:$E$310,5,FALSE)</f>
        <v>5302060</v>
      </c>
      <c r="H7578" t="str">
        <f>VLOOKUP(C7578,reference!$A$1:$E$310,4,FALSE)</f>
        <v>PANDAWAI</v>
      </c>
      <c r="I7578" t="str">
        <f>VLOOKUP($D7578,reference!$G$1:$H$25,2,FALSE)</f>
        <v>Savanna / Padang rumput</v>
      </c>
      <c r="J7578" t="str">
        <f>VLOOKUP($E7578,reference!$G$1:$H$25,2,FALSE)</f>
        <v>Pertanian lahan kering</v>
      </c>
      <c r="K7578" t="str">
        <f t="shared" si="118"/>
        <v>Non Irigasi</v>
      </c>
      <c r="L7578" t="s">
        <v>327</v>
      </c>
    </row>
    <row r="7579" spans="1:12" x14ac:dyDescent="0.25">
      <c r="A7579" s="1">
        <v>7578</v>
      </c>
      <c r="B7579" s="3">
        <v>30178</v>
      </c>
      <c r="C7579" s="1">
        <v>23</v>
      </c>
      <c r="D7579" s="1">
        <v>11</v>
      </c>
      <c r="E7579" s="1">
        <v>11</v>
      </c>
      <c r="F7579" s="1">
        <v>0</v>
      </c>
      <c r="G7579">
        <f>VLOOKUP(C7579,reference!$A$1:$E$310,5,FALSE)</f>
        <v>5302060</v>
      </c>
      <c r="H7579" t="str">
        <f>VLOOKUP(C7579,reference!$A$1:$E$310,4,FALSE)</f>
        <v>PANDAWAI</v>
      </c>
      <c r="I7579" t="str">
        <f>VLOOKUP($D7579,reference!$G$1:$H$25,2,FALSE)</f>
        <v>Savanna / Padang rumput</v>
      </c>
      <c r="J7579" t="str">
        <f>VLOOKUP($E7579,reference!$G$1:$H$25,2,FALSE)</f>
        <v>Savanna / Padang rumput</v>
      </c>
      <c r="K7579" t="str">
        <f t="shared" si="118"/>
        <v>Non Irigasi</v>
      </c>
      <c r="L7579" t="s">
        <v>327</v>
      </c>
    </row>
    <row r="7580" spans="1:12" x14ac:dyDescent="0.25">
      <c r="A7580" s="1">
        <v>7579</v>
      </c>
      <c r="B7580" s="3">
        <v>4</v>
      </c>
      <c r="C7580" s="1">
        <v>56</v>
      </c>
      <c r="D7580" s="1">
        <v>11</v>
      </c>
      <c r="E7580" s="1">
        <v>18</v>
      </c>
      <c r="F7580" s="1">
        <v>0</v>
      </c>
      <c r="G7580">
        <f>VLOOKUP(C7580,reference!$A$1:$E$310,5,FALSE)</f>
        <v>5304013</v>
      </c>
      <c r="H7580" t="str">
        <f>VLOOKUP(C7580,reference!$A$1:$E$310,4,FALSE)</f>
        <v>NUNBENA</v>
      </c>
      <c r="I7580" t="str">
        <f>VLOOKUP($D7580,reference!$G$1:$H$25,2,FALSE)</f>
        <v>Savanna / Padang rumput</v>
      </c>
      <c r="J7580" t="str">
        <f>VLOOKUP($E7580,reference!$G$1:$H$25,2,FALSE)</f>
        <v>Lahan terbuka</v>
      </c>
      <c r="K7580" t="str">
        <f t="shared" si="118"/>
        <v>Non Irigasi</v>
      </c>
      <c r="L7580" t="s">
        <v>327</v>
      </c>
    </row>
    <row r="7581" spans="1:12" x14ac:dyDescent="0.25">
      <c r="A7581" s="1">
        <v>7580</v>
      </c>
      <c r="B7581" s="3">
        <v>61</v>
      </c>
      <c r="C7581" s="1">
        <v>54</v>
      </c>
      <c r="D7581" s="1">
        <v>13</v>
      </c>
      <c r="E7581" s="1">
        <v>9</v>
      </c>
      <c r="F7581" s="1">
        <v>0</v>
      </c>
      <c r="G7581">
        <f>VLOOKUP(C7581,reference!$A$1:$E$310,5,FALSE)</f>
        <v>5304011</v>
      </c>
      <c r="H7581" t="str">
        <f>VLOOKUP(C7581,reference!$A$1:$E$310,4,FALSE)</f>
        <v>FATUMNASI</v>
      </c>
      <c r="I7581" t="str">
        <f>VLOOKUP($D7581,reference!$G$1:$H$25,2,FALSE)</f>
        <v>Pertanian lahan kering  campur semak / kebun campur</v>
      </c>
      <c r="J7581" t="str">
        <f>VLOOKUP($E7581,reference!$G$1:$H$25,2,FALSE)</f>
        <v>Semak belukar</v>
      </c>
      <c r="K7581" t="str">
        <f t="shared" si="118"/>
        <v>Non Irigasi</v>
      </c>
      <c r="L7581" t="s">
        <v>327</v>
      </c>
    </row>
    <row r="7582" spans="1:12" x14ac:dyDescent="0.25">
      <c r="A7582" s="1">
        <v>7581</v>
      </c>
      <c r="B7582" s="3">
        <v>1071</v>
      </c>
      <c r="C7582" s="1">
        <v>58</v>
      </c>
      <c r="D7582" s="1">
        <v>11</v>
      </c>
      <c r="E7582" s="1">
        <v>11</v>
      </c>
      <c r="F7582" s="1">
        <v>0</v>
      </c>
      <c r="G7582">
        <f>VLOOKUP(C7582,reference!$A$1:$E$310,5,FALSE)</f>
        <v>5304021</v>
      </c>
      <c r="H7582" t="str">
        <f>VLOOKUP(C7582,reference!$A$1:$E$310,4,FALSE)</f>
        <v>POLEN</v>
      </c>
      <c r="I7582" t="str">
        <f>VLOOKUP($D7582,reference!$G$1:$H$25,2,FALSE)</f>
        <v>Savanna / Padang rumput</v>
      </c>
      <c r="J7582" t="str">
        <f>VLOOKUP($E7582,reference!$G$1:$H$25,2,FALSE)</f>
        <v>Savanna / Padang rumput</v>
      </c>
      <c r="K7582" t="str">
        <f t="shared" si="118"/>
        <v>Non Irigasi</v>
      </c>
      <c r="L7582" t="s">
        <v>327</v>
      </c>
    </row>
    <row r="7583" spans="1:12" x14ac:dyDescent="0.25">
      <c r="A7583" s="1">
        <v>7582</v>
      </c>
      <c r="B7583" s="3">
        <v>79</v>
      </c>
      <c r="C7583" s="1">
        <v>72</v>
      </c>
      <c r="D7583" s="1">
        <v>2</v>
      </c>
      <c r="E7583" s="1">
        <v>14</v>
      </c>
      <c r="F7583" s="1">
        <v>0</v>
      </c>
      <c r="G7583">
        <f>VLOOKUP(C7583,reference!$A$1:$E$310,5,FALSE)</f>
        <v>5304080</v>
      </c>
      <c r="H7583" t="str">
        <f>VLOOKUP(C7583,reference!$A$1:$E$310,4,FALSE)</f>
        <v>AMANUBAN TIMUR</v>
      </c>
      <c r="I7583" t="str">
        <f>VLOOKUP($D7583,reference!$G$1:$H$25,2,FALSE)</f>
        <v>Hutan lahan kering sekunder / bekas tebangan</v>
      </c>
      <c r="J7583" t="str">
        <f>VLOOKUP($E7583,reference!$G$1:$H$25,2,FALSE)</f>
        <v>Sawah</v>
      </c>
      <c r="K7583" t="str">
        <f t="shared" si="118"/>
        <v>Non Irigasi</v>
      </c>
      <c r="L7583" t="s">
        <v>328</v>
      </c>
    </row>
    <row r="7584" spans="1:12" x14ac:dyDescent="0.25">
      <c r="A7584" s="1">
        <v>7583</v>
      </c>
      <c r="B7584" s="3">
        <v>8</v>
      </c>
      <c r="C7584" s="1">
        <v>83</v>
      </c>
      <c r="D7584" s="1">
        <v>2</v>
      </c>
      <c r="E7584" s="1">
        <v>11</v>
      </c>
      <c r="F7584" s="1">
        <v>0</v>
      </c>
      <c r="G7584">
        <f>VLOOKUP(C7584,reference!$A$1:$E$310,5,FALSE)</f>
        <v>5304111</v>
      </c>
      <c r="H7584" t="str">
        <f>VLOOKUP(C7584,reference!$A$1:$E$310,4,FALSE)</f>
        <v>TOIANAS</v>
      </c>
      <c r="I7584" t="str">
        <f>VLOOKUP($D7584,reference!$G$1:$H$25,2,FALSE)</f>
        <v>Hutan lahan kering sekunder / bekas tebangan</v>
      </c>
      <c r="J7584" t="str">
        <f>VLOOKUP($E7584,reference!$G$1:$H$25,2,FALSE)</f>
        <v>Savanna / Padang rumput</v>
      </c>
      <c r="K7584" t="str">
        <f t="shared" si="118"/>
        <v>Non Irigasi</v>
      </c>
      <c r="L7584" t="s">
        <v>328</v>
      </c>
    </row>
    <row r="7585" spans="1:12" x14ac:dyDescent="0.25">
      <c r="A7585" s="1">
        <v>7584</v>
      </c>
      <c r="B7585" s="3">
        <v>8</v>
      </c>
      <c r="C7585" s="1">
        <v>260</v>
      </c>
      <c r="D7585" s="1">
        <v>2</v>
      </c>
      <c r="E7585" s="1">
        <v>12</v>
      </c>
      <c r="F7585" s="1">
        <v>0</v>
      </c>
      <c r="G7585">
        <f>VLOOKUP(C7585,reference!$A$1:$E$310,5,FALSE)</f>
        <v>5317011</v>
      </c>
      <c r="H7585" t="str">
        <f>VLOOKUP(C7585,reference!$A$1:$E$310,4,FALSE)</f>
        <v>KODI BALAGHAR</v>
      </c>
      <c r="I7585" t="str">
        <f>VLOOKUP($D7585,reference!$G$1:$H$25,2,FALSE)</f>
        <v>Hutan lahan kering sekunder / bekas tebangan</v>
      </c>
      <c r="J7585" t="str">
        <f>VLOOKUP($E7585,reference!$G$1:$H$25,2,FALSE)</f>
        <v>Pertanian lahan kering</v>
      </c>
      <c r="K7585" t="str">
        <f t="shared" si="118"/>
        <v>Non Irigasi</v>
      </c>
      <c r="L7585" t="s">
        <v>328</v>
      </c>
    </row>
    <row r="7586" spans="1:12" x14ac:dyDescent="0.25">
      <c r="A7586" s="1">
        <v>7585</v>
      </c>
      <c r="B7586" s="3">
        <v>915</v>
      </c>
      <c r="C7586" s="1">
        <v>255</v>
      </c>
      <c r="D7586" s="1">
        <v>2</v>
      </c>
      <c r="E7586" s="1">
        <v>11</v>
      </c>
      <c r="F7586" s="1">
        <v>0</v>
      </c>
      <c r="G7586">
        <f>VLOOKUP(C7586,reference!$A$1:$E$310,5,FALSE)</f>
        <v>5316011</v>
      </c>
      <c r="H7586" t="str">
        <f>VLOOKUP(C7586,reference!$A$1:$E$310,4,FALSE)</f>
        <v>KATIKUTANA SELATAN</v>
      </c>
      <c r="I7586" t="str">
        <f>VLOOKUP($D7586,reference!$G$1:$H$25,2,FALSE)</f>
        <v>Hutan lahan kering sekunder / bekas tebangan</v>
      </c>
      <c r="J7586" t="str">
        <f>VLOOKUP($E7586,reference!$G$1:$H$25,2,FALSE)</f>
        <v>Savanna / Padang rumput</v>
      </c>
      <c r="K7586" t="str">
        <f t="shared" si="118"/>
        <v>Non Irigasi</v>
      </c>
      <c r="L7586" t="s">
        <v>328</v>
      </c>
    </row>
    <row r="7587" spans="1:12" x14ac:dyDescent="0.25">
      <c r="A7587" s="1">
        <v>7586</v>
      </c>
      <c r="B7587" s="3">
        <v>2013</v>
      </c>
      <c r="C7587" s="1">
        <v>255</v>
      </c>
      <c r="D7587" s="1">
        <v>18</v>
      </c>
      <c r="E7587" s="1">
        <v>11</v>
      </c>
      <c r="F7587" s="1">
        <v>0</v>
      </c>
      <c r="G7587">
        <f>VLOOKUP(C7587,reference!$A$1:$E$310,5,FALSE)</f>
        <v>5316011</v>
      </c>
      <c r="H7587" t="str">
        <f>VLOOKUP(C7587,reference!$A$1:$E$310,4,FALSE)</f>
        <v>KATIKUTANA SELATAN</v>
      </c>
      <c r="I7587" t="str">
        <f>VLOOKUP($D7587,reference!$G$1:$H$25,2,FALSE)</f>
        <v>Lahan terbuka</v>
      </c>
      <c r="J7587" t="str">
        <f>VLOOKUP($E7587,reference!$G$1:$H$25,2,FALSE)</f>
        <v>Savanna / Padang rumput</v>
      </c>
      <c r="K7587" t="str">
        <f t="shared" si="118"/>
        <v>Non Irigasi</v>
      </c>
      <c r="L7587" t="s">
        <v>327</v>
      </c>
    </row>
    <row r="7588" spans="1:12" x14ac:dyDescent="0.25">
      <c r="A7588" s="1">
        <v>7587</v>
      </c>
      <c r="B7588" s="3">
        <v>23</v>
      </c>
      <c r="C7588" s="1">
        <v>255</v>
      </c>
      <c r="D7588" s="1">
        <v>16</v>
      </c>
      <c r="E7588" s="1">
        <v>14</v>
      </c>
      <c r="F7588" s="1">
        <v>0</v>
      </c>
      <c r="G7588">
        <f>VLOOKUP(C7588,reference!$A$1:$E$310,5,FALSE)</f>
        <v>5316011</v>
      </c>
      <c r="H7588" t="str">
        <f>VLOOKUP(C7588,reference!$A$1:$E$310,4,FALSE)</f>
        <v>KATIKUTANA SELATAN</v>
      </c>
      <c r="I7588" t="str">
        <f>VLOOKUP($D7588,reference!$G$1:$H$25,2,FALSE)</f>
        <v>Pemukiman</v>
      </c>
      <c r="J7588" t="str">
        <f>VLOOKUP($E7588,reference!$G$1:$H$25,2,FALSE)</f>
        <v>Sawah</v>
      </c>
      <c r="K7588" t="str">
        <f t="shared" si="118"/>
        <v>Non Irigasi</v>
      </c>
      <c r="L7588" t="s">
        <v>327</v>
      </c>
    </row>
    <row r="7589" spans="1:12" x14ac:dyDescent="0.25">
      <c r="A7589" s="1">
        <v>7588</v>
      </c>
      <c r="B7589" s="3">
        <v>8823</v>
      </c>
      <c r="C7589" s="1">
        <v>47</v>
      </c>
      <c r="D7589" s="1">
        <v>2</v>
      </c>
      <c r="E7589" s="1">
        <v>2</v>
      </c>
      <c r="F7589" s="1">
        <v>0</v>
      </c>
      <c r="G7589">
        <f>VLOOKUP(C7589,reference!$A$1:$E$310,5,FALSE)</f>
        <v>5303180</v>
      </c>
      <c r="H7589" t="str">
        <f>VLOOKUP(C7589,reference!$A$1:$E$310,4,FALSE)</f>
        <v>AMFOANG SELATAN</v>
      </c>
      <c r="I7589" t="str">
        <f>VLOOKUP($D7589,reference!$G$1:$H$25,2,FALSE)</f>
        <v>Hutan lahan kering sekunder / bekas tebangan</v>
      </c>
      <c r="J7589" t="str">
        <f>VLOOKUP($E7589,reference!$G$1:$H$25,2,FALSE)</f>
        <v>Hutan lahan kering sekunder / bekas tebangan</v>
      </c>
      <c r="K7589" t="str">
        <f t="shared" si="118"/>
        <v>Non Irigasi</v>
      </c>
      <c r="L7589" t="s">
        <v>327</v>
      </c>
    </row>
    <row r="7590" spans="1:12" x14ac:dyDescent="0.25">
      <c r="A7590" s="1">
        <v>7589</v>
      </c>
      <c r="B7590" s="3">
        <v>9</v>
      </c>
      <c r="C7590" s="1">
        <v>56</v>
      </c>
      <c r="D7590" s="1">
        <v>18</v>
      </c>
      <c r="E7590" s="1">
        <v>11</v>
      </c>
      <c r="F7590" s="1">
        <v>0</v>
      </c>
      <c r="G7590">
        <f>VLOOKUP(C7590,reference!$A$1:$E$310,5,FALSE)</f>
        <v>5304013</v>
      </c>
      <c r="H7590" t="str">
        <f>VLOOKUP(C7590,reference!$A$1:$E$310,4,FALSE)</f>
        <v>NUNBENA</v>
      </c>
      <c r="I7590" t="str">
        <f>VLOOKUP($D7590,reference!$G$1:$H$25,2,FALSE)</f>
        <v>Lahan terbuka</v>
      </c>
      <c r="J7590" t="str">
        <f>VLOOKUP($E7590,reference!$G$1:$H$25,2,FALSE)</f>
        <v>Savanna / Padang rumput</v>
      </c>
      <c r="K7590" t="str">
        <f t="shared" si="118"/>
        <v>Non Irigasi</v>
      </c>
      <c r="L7590" t="s">
        <v>327</v>
      </c>
    </row>
    <row r="7591" spans="1:12" x14ac:dyDescent="0.25">
      <c r="A7591" s="1">
        <v>7590</v>
      </c>
      <c r="B7591" s="3">
        <v>8</v>
      </c>
      <c r="C7591" s="1">
        <v>54</v>
      </c>
      <c r="D7591" s="1">
        <v>13</v>
      </c>
      <c r="E7591" s="1">
        <v>1</v>
      </c>
      <c r="F7591" s="1">
        <v>0</v>
      </c>
      <c r="G7591">
        <f>VLOOKUP(C7591,reference!$A$1:$E$310,5,FALSE)</f>
        <v>5304011</v>
      </c>
      <c r="H7591" t="str">
        <f>VLOOKUP(C7591,reference!$A$1:$E$310,4,FALSE)</f>
        <v>FATUMNASI</v>
      </c>
      <c r="I7591" t="str">
        <f>VLOOKUP($D7591,reference!$G$1:$H$25,2,FALSE)</f>
        <v>Pertanian lahan kering  campur semak / kebun campur</v>
      </c>
      <c r="J7591" t="str">
        <f>VLOOKUP($E7591,reference!$G$1:$H$25,2,FALSE)</f>
        <v>Hutan lahan kering primer</v>
      </c>
      <c r="K7591" t="str">
        <f t="shared" si="118"/>
        <v>Non Irigasi</v>
      </c>
      <c r="L7591" t="s">
        <v>327</v>
      </c>
    </row>
    <row r="7592" spans="1:12" x14ac:dyDescent="0.25">
      <c r="A7592" s="1">
        <v>7591</v>
      </c>
      <c r="B7592" s="3">
        <v>47</v>
      </c>
      <c r="C7592" s="1">
        <v>58</v>
      </c>
      <c r="D7592" s="1">
        <v>13</v>
      </c>
      <c r="E7592" s="1">
        <v>16</v>
      </c>
      <c r="F7592" s="1">
        <v>0</v>
      </c>
      <c r="G7592">
        <f>VLOOKUP(C7592,reference!$A$1:$E$310,5,FALSE)</f>
        <v>5304021</v>
      </c>
      <c r="H7592" t="str">
        <f>VLOOKUP(C7592,reference!$A$1:$E$310,4,FALSE)</f>
        <v>POLEN</v>
      </c>
      <c r="I7592" t="str">
        <f>VLOOKUP($D7592,reference!$G$1:$H$25,2,FALSE)</f>
        <v>Pertanian lahan kering  campur semak / kebun campur</v>
      </c>
      <c r="J7592" t="str">
        <f>VLOOKUP($E7592,reference!$G$1:$H$25,2,FALSE)</f>
        <v>Pemukiman</v>
      </c>
      <c r="K7592" t="str">
        <f t="shared" si="118"/>
        <v>Non Irigasi</v>
      </c>
      <c r="L7592" t="s">
        <v>327</v>
      </c>
    </row>
    <row r="7593" spans="1:12" x14ac:dyDescent="0.25">
      <c r="A7593" s="1">
        <v>7592</v>
      </c>
      <c r="B7593" s="3">
        <v>1</v>
      </c>
      <c r="C7593" s="1">
        <v>84</v>
      </c>
      <c r="D7593" s="1">
        <v>2</v>
      </c>
      <c r="E7593" s="1">
        <v>11</v>
      </c>
      <c r="F7593" s="1">
        <v>0</v>
      </c>
      <c r="G7593">
        <f>VLOOKUP(C7593,reference!$A$1:$E$310,5,FALSE)</f>
        <v>5304112</v>
      </c>
      <c r="H7593" t="str">
        <f>VLOOKUP(C7593,reference!$A$1:$E$310,4,FALSE)</f>
        <v>KOKBAUN</v>
      </c>
      <c r="I7593" t="str">
        <f>VLOOKUP($D7593,reference!$G$1:$H$25,2,FALSE)</f>
        <v>Hutan lahan kering sekunder / bekas tebangan</v>
      </c>
      <c r="J7593" t="str">
        <f>VLOOKUP($E7593,reference!$G$1:$H$25,2,FALSE)</f>
        <v>Savanna / Padang rumput</v>
      </c>
      <c r="K7593" t="str">
        <f t="shared" si="118"/>
        <v>Non Irigasi</v>
      </c>
      <c r="L7593" t="s">
        <v>328</v>
      </c>
    </row>
    <row r="7594" spans="1:12" x14ac:dyDescent="0.25">
      <c r="A7594" s="1">
        <v>7593</v>
      </c>
      <c r="B7594" s="3">
        <v>8995</v>
      </c>
      <c r="C7594" s="1">
        <v>255</v>
      </c>
      <c r="D7594" s="1">
        <v>2</v>
      </c>
      <c r="E7594" s="1">
        <v>1</v>
      </c>
      <c r="F7594" s="1">
        <v>0</v>
      </c>
      <c r="G7594">
        <f>VLOOKUP(C7594,reference!$A$1:$E$310,5,FALSE)</f>
        <v>5316011</v>
      </c>
      <c r="H7594" t="str">
        <f>VLOOKUP(C7594,reference!$A$1:$E$310,4,FALSE)</f>
        <v>KATIKUTANA SELATAN</v>
      </c>
      <c r="I7594" t="str">
        <f>VLOOKUP($D7594,reference!$G$1:$H$25,2,FALSE)</f>
        <v>Hutan lahan kering sekunder / bekas tebangan</v>
      </c>
      <c r="J7594" t="str">
        <f>VLOOKUP($E7594,reference!$G$1:$H$25,2,FALSE)</f>
        <v>Hutan lahan kering primer</v>
      </c>
      <c r="K7594" t="str">
        <f t="shared" si="118"/>
        <v>Non Irigasi</v>
      </c>
      <c r="L7594" t="s">
        <v>327</v>
      </c>
    </row>
    <row r="7595" spans="1:12" x14ac:dyDescent="0.25">
      <c r="A7595" s="1">
        <v>7594</v>
      </c>
      <c r="B7595" s="3">
        <v>13</v>
      </c>
      <c r="C7595" s="1">
        <v>255</v>
      </c>
      <c r="D7595" s="1">
        <v>13</v>
      </c>
      <c r="E7595" s="1">
        <v>20</v>
      </c>
      <c r="F7595" s="1">
        <v>0</v>
      </c>
      <c r="G7595">
        <f>VLOOKUP(C7595,reference!$A$1:$E$310,5,FALSE)</f>
        <v>5316011</v>
      </c>
      <c r="H7595" t="str">
        <f>VLOOKUP(C7595,reference!$A$1:$E$310,4,FALSE)</f>
        <v>KATIKUTANA SELATAN</v>
      </c>
      <c r="I7595" t="str">
        <f>VLOOKUP($D7595,reference!$G$1:$H$25,2,FALSE)</f>
        <v>Pertanian lahan kering  campur semak / kebun campur</v>
      </c>
      <c r="J7595" t="str">
        <f>VLOOKUP($E7595,reference!$G$1:$H$25,2,FALSE)</f>
        <v>Tubuh air</v>
      </c>
      <c r="K7595" t="str">
        <f t="shared" si="118"/>
        <v>Non Irigasi</v>
      </c>
      <c r="L7595" t="s">
        <v>327</v>
      </c>
    </row>
    <row r="7596" spans="1:12" x14ac:dyDescent="0.25">
      <c r="A7596" s="1">
        <v>7595</v>
      </c>
      <c r="B7596" s="3">
        <v>2</v>
      </c>
      <c r="C7596" s="1">
        <v>257</v>
      </c>
      <c r="D7596" s="1">
        <v>9</v>
      </c>
      <c r="E7596" s="1">
        <v>13</v>
      </c>
      <c r="F7596" s="1">
        <v>0</v>
      </c>
      <c r="G7596">
        <f>VLOOKUP(C7596,reference!$A$1:$E$310,5,FALSE)</f>
        <v>5316030</v>
      </c>
      <c r="H7596" t="str">
        <f>VLOOKUP(C7596,reference!$A$1:$E$310,4,FALSE)</f>
        <v>UMBU RATU NGGAY</v>
      </c>
      <c r="I7596" t="str">
        <f>VLOOKUP($D7596,reference!$G$1:$H$25,2,FALSE)</f>
        <v>Semak belukar</v>
      </c>
      <c r="J7596" t="str">
        <f>VLOOKUP($E7596,reference!$G$1:$H$25,2,FALSE)</f>
        <v>Pertanian lahan kering  campur semak / kebun campur</v>
      </c>
      <c r="K7596" t="str">
        <f t="shared" si="118"/>
        <v>Non Irigasi</v>
      </c>
      <c r="L7596" t="s">
        <v>327</v>
      </c>
    </row>
    <row r="7597" spans="1:12" x14ac:dyDescent="0.25">
      <c r="A7597" s="1">
        <v>7596</v>
      </c>
      <c r="B7597" s="3">
        <v>95</v>
      </c>
      <c r="C7597" s="1">
        <v>23</v>
      </c>
      <c r="D7597" s="1">
        <v>12</v>
      </c>
      <c r="E7597" s="1">
        <v>11</v>
      </c>
      <c r="F7597" s="1">
        <v>0</v>
      </c>
      <c r="G7597">
        <f>VLOOKUP(C7597,reference!$A$1:$E$310,5,FALSE)</f>
        <v>5302060</v>
      </c>
      <c r="H7597" t="str">
        <f>VLOOKUP(C7597,reference!$A$1:$E$310,4,FALSE)</f>
        <v>PANDAWAI</v>
      </c>
      <c r="I7597" t="str">
        <f>VLOOKUP($D7597,reference!$G$1:$H$25,2,FALSE)</f>
        <v>Pertanian lahan kering</v>
      </c>
      <c r="J7597" t="str">
        <f>VLOOKUP($E7597,reference!$G$1:$H$25,2,FALSE)</f>
        <v>Savanna / Padang rumput</v>
      </c>
      <c r="K7597" t="str">
        <f t="shared" si="118"/>
        <v>Non Irigasi</v>
      </c>
      <c r="L7597" t="s">
        <v>327</v>
      </c>
    </row>
    <row r="7598" spans="1:12" x14ac:dyDescent="0.25">
      <c r="A7598" s="1">
        <v>7597</v>
      </c>
      <c r="B7598" s="3">
        <v>17</v>
      </c>
      <c r="C7598" s="1">
        <v>48</v>
      </c>
      <c r="D7598" s="1">
        <v>18</v>
      </c>
      <c r="E7598" s="1">
        <v>14</v>
      </c>
      <c r="F7598" s="1">
        <v>0</v>
      </c>
      <c r="G7598">
        <f>VLOOKUP(C7598,reference!$A$1:$E$310,5,FALSE)</f>
        <v>5303181</v>
      </c>
      <c r="H7598" t="str">
        <f>VLOOKUP(C7598,reference!$A$1:$E$310,4,FALSE)</f>
        <v>AMFOANG BARAT DAYA</v>
      </c>
      <c r="I7598" t="str">
        <f>VLOOKUP($D7598,reference!$G$1:$H$25,2,FALSE)</f>
        <v>Lahan terbuka</v>
      </c>
      <c r="J7598" t="str">
        <f>VLOOKUP($E7598,reference!$G$1:$H$25,2,FALSE)</f>
        <v>Sawah</v>
      </c>
      <c r="K7598" t="str">
        <f t="shared" si="118"/>
        <v>Non Irigasi</v>
      </c>
      <c r="L7598" t="s">
        <v>327</v>
      </c>
    </row>
    <row r="7599" spans="1:12" x14ac:dyDescent="0.25">
      <c r="A7599" s="1">
        <v>7598</v>
      </c>
      <c r="B7599" s="3">
        <v>482</v>
      </c>
      <c r="C7599" s="1">
        <v>48</v>
      </c>
      <c r="D7599" s="1">
        <v>18</v>
      </c>
      <c r="E7599" s="1">
        <v>20</v>
      </c>
      <c r="F7599" s="1">
        <v>0</v>
      </c>
      <c r="G7599">
        <f>VLOOKUP(C7599,reference!$A$1:$E$310,5,FALSE)</f>
        <v>5303181</v>
      </c>
      <c r="H7599" t="str">
        <f>VLOOKUP(C7599,reference!$A$1:$E$310,4,FALSE)</f>
        <v>AMFOANG BARAT DAYA</v>
      </c>
      <c r="I7599" t="str">
        <f>VLOOKUP($D7599,reference!$G$1:$H$25,2,FALSE)</f>
        <v>Lahan terbuka</v>
      </c>
      <c r="J7599" t="str">
        <f>VLOOKUP($E7599,reference!$G$1:$H$25,2,FALSE)</f>
        <v>Tubuh air</v>
      </c>
      <c r="K7599" t="str">
        <f t="shared" si="118"/>
        <v>Non Irigasi</v>
      </c>
      <c r="L7599" t="s">
        <v>327</v>
      </c>
    </row>
    <row r="7600" spans="1:12" x14ac:dyDescent="0.25">
      <c r="A7600" s="1">
        <v>7599</v>
      </c>
      <c r="B7600" s="3">
        <v>70</v>
      </c>
      <c r="C7600" s="1">
        <v>54</v>
      </c>
      <c r="D7600" s="1">
        <v>13</v>
      </c>
      <c r="E7600" s="1">
        <v>14</v>
      </c>
      <c r="F7600" s="1">
        <v>0</v>
      </c>
      <c r="G7600">
        <f>VLOOKUP(C7600,reference!$A$1:$E$310,5,FALSE)</f>
        <v>5304011</v>
      </c>
      <c r="H7600" t="str">
        <f>VLOOKUP(C7600,reference!$A$1:$E$310,4,FALSE)</f>
        <v>FATUMNASI</v>
      </c>
      <c r="I7600" t="str">
        <f>VLOOKUP($D7600,reference!$G$1:$H$25,2,FALSE)</f>
        <v>Pertanian lahan kering  campur semak / kebun campur</v>
      </c>
      <c r="J7600" t="str">
        <f>VLOOKUP($E7600,reference!$G$1:$H$25,2,FALSE)</f>
        <v>Sawah</v>
      </c>
      <c r="K7600" t="str">
        <f t="shared" si="118"/>
        <v>Non Irigasi</v>
      </c>
      <c r="L7600" t="s">
        <v>327</v>
      </c>
    </row>
    <row r="7601" spans="1:12" x14ac:dyDescent="0.25">
      <c r="A7601" s="1">
        <v>7600</v>
      </c>
      <c r="B7601" s="3">
        <v>57</v>
      </c>
      <c r="C7601" s="1">
        <v>54</v>
      </c>
      <c r="D7601" s="1">
        <v>13</v>
      </c>
      <c r="E7601" s="1">
        <v>16</v>
      </c>
      <c r="F7601" s="1">
        <v>0</v>
      </c>
      <c r="G7601">
        <f>VLOOKUP(C7601,reference!$A$1:$E$310,5,FALSE)</f>
        <v>5304011</v>
      </c>
      <c r="H7601" t="str">
        <f>VLOOKUP(C7601,reference!$A$1:$E$310,4,FALSE)</f>
        <v>FATUMNASI</v>
      </c>
      <c r="I7601" t="str">
        <f>VLOOKUP($D7601,reference!$G$1:$H$25,2,FALSE)</f>
        <v>Pertanian lahan kering  campur semak / kebun campur</v>
      </c>
      <c r="J7601" t="str">
        <f>VLOOKUP($E7601,reference!$G$1:$H$25,2,FALSE)</f>
        <v>Pemukiman</v>
      </c>
      <c r="K7601" t="str">
        <f t="shared" si="118"/>
        <v>Non Irigasi</v>
      </c>
      <c r="L7601" t="s">
        <v>327</v>
      </c>
    </row>
    <row r="7602" spans="1:12" x14ac:dyDescent="0.25">
      <c r="A7602" s="1">
        <v>7601</v>
      </c>
      <c r="B7602" s="3">
        <v>5</v>
      </c>
      <c r="C7602" s="1">
        <v>84</v>
      </c>
      <c r="D7602" s="1">
        <v>9</v>
      </c>
      <c r="E7602" s="1">
        <v>11</v>
      </c>
      <c r="F7602" s="1">
        <v>0</v>
      </c>
      <c r="G7602">
        <f>VLOOKUP(C7602,reference!$A$1:$E$310,5,FALSE)</f>
        <v>5304112</v>
      </c>
      <c r="H7602" t="str">
        <f>VLOOKUP(C7602,reference!$A$1:$E$310,4,FALSE)</f>
        <v>KOKBAUN</v>
      </c>
      <c r="I7602" t="str">
        <f>VLOOKUP($D7602,reference!$G$1:$H$25,2,FALSE)</f>
        <v>Semak belukar</v>
      </c>
      <c r="J7602" t="str">
        <f>VLOOKUP($E7602,reference!$G$1:$H$25,2,FALSE)</f>
        <v>Savanna / Padang rumput</v>
      </c>
      <c r="K7602" t="str">
        <f t="shared" si="118"/>
        <v>Non Irigasi</v>
      </c>
      <c r="L7602" t="s">
        <v>327</v>
      </c>
    </row>
    <row r="7603" spans="1:12" x14ac:dyDescent="0.25">
      <c r="A7603" s="1">
        <v>7602</v>
      </c>
      <c r="B7603" s="3">
        <v>658</v>
      </c>
      <c r="C7603" s="1">
        <v>260</v>
      </c>
      <c r="D7603" s="1">
        <v>13</v>
      </c>
      <c r="E7603" s="1">
        <v>11</v>
      </c>
      <c r="F7603" s="1">
        <v>0</v>
      </c>
      <c r="G7603">
        <f>VLOOKUP(C7603,reference!$A$1:$E$310,5,FALSE)</f>
        <v>5317011</v>
      </c>
      <c r="H7603" t="str">
        <f>VLOOKUP(C7603,reference!$A$1:$E$310,4,FALSE)</f>
        <v>KODI BALAGHAR</v>
      </c>
      <c r="I7603" t="str">
        <f>VLOOKUP($D7603,reference!$G$1:$H$25,2,FALSE)</f>
        <v>Pertanian lahan kering  campur semak / kebun campur</v>
      </c>
      <c r="J7603" t="str">
        <f>VLOOKUP($E7603,reference!$G$1:$H$25,2,FALSE)</f>
        <v>Savanna / Padang rumput</v>
      </c>
      <c r="K7603" t="str">
        <f t="shared" si="118"/>
        <v>Non Irigasi</v>
      </c>
      <c r="L7603" t="s">
        <v>327</v>
      </c>
    </row>
    <row r="7604" spans="1:12" x14ac:dyDescent="0.25">
      <c r="A7604" s="1">
        <v>7603</v>
      </c>
      <c r="B7604" s="3">
        <v>12</v>
      </c>
      <c r="C7604" s="1">
        <v>265</v>
      </c>
      <c r="D7604" s="1">
        <v>12</v>
      </c>
      <c r="E7604" s="1">
        <v>12</v>
      </c>
      <c r="F7604" s="1">
        <v>0</v>
      </c>
      <c r="G7604">
        <f>VLOOKUP(C7604,reference!$A$1:$E$310,5,FALSE)</f>
        <v>5317060</v>
      </c>
      <c r="H7604" t="str">
        <f>VLOOKUP(C7604,reference!$A$1:$E$310,4,FALSE)</f>
        <v>WEWEWA TIMUR</v>
      </c>
      <c r="I7604" t="str">
        <f>VLOOKUP($D7604,reference!$G$1:$H$25,2,FALSE)</f>
        <v>Pertanian lahan kering</v>
      </c>
      <c r="J7604" t="str">
        <f>VLOOKUP($E7604,reference!$G$1:$H$25,2,FALSE)</f>
        <v>Pertanian lahan kering</v>
      </c>
      <c r="K7604" t="str">
        <f t="shared" si="118"/>
        <v>Non Irigasi</v>
      </c>
      <c r="L7604" t="s">
        <v>327</v>
      </c>
    </row>
    <row r="7605" spans="1:12" x14ac:dyDescent="0.25">
      <c r="A7605" s="1">
        <v>7604</v>
      </c>
      <c r="B7605" s="3">
        <v>126</v>
      </c>
      <c r="C7605" s="1">
        <v>255</v>
      </c>
      <c r="D7605" s="1">
        <v>13</v>
      </c>
      <c r="E7605" s="1">
        <v>2</v>
      </c>
      <c r="F7605" s="1">
        <v>0</v>
      </c>
      <c r="G7605">
        <f>VLOOKUP(C7605,reference!$A$1:$E$310,5,FALSE)</f>
        <v>5316011</v>
      </c>
      <c r="H7605" t="str">
        <f>VLOOKUP(C7605,reference!$A$1:$E$310,4,FALSE)</f>
        <v>KATIKUTANA SELATAN</v>
      </c>
      <c r="I7605" t="str">
        <f>VLOOKUP($D7605,reference!$G$1:$H$25,2,FALSE)</f>
        <v>Pertanian lahan kering  campur semak / kebun campur</v>
      </c>
      <c r="J7605" t="str">
        <f>VLOOKUP($E7605,reference!$G$1:$H$25,2,FALSE)</f>
        <v>Hutan lahan kering sekunder / bekas tebangan</v>
      </c>
      <c r="K7605" t="str">
        <f t="shared" si="118"/>
        <v>Non Irigasi</v>
      </c>
      <c r="L7605" t="s">
        <v>327</v>
      </c>
    </row>
    <row r="7606" spans="1:12" x14ac:dyDescent="0.25">
      <c r="A7606" s="1">
        <v>7605</v>
      </c>
      <c r="B7606" s="3">
        <v>103</v>
      </c>
      <c r="C7606" s="1">
        <v>257</v>
      </c>
      <c r="D7606" s="1">
        <v>11</v>
      </c>
      <c r="E7606" s="1">
        <v>14</v>
      </c>
      <c r="F7606" s="1">
        <v>0</v>
      </c>
      <c r="G7606">
        <f>VLOOKUP(C7606,reference!$A$1:$E$310,5,FALSE)</f>
        <v>5316030</v>
      </c>
      <c r="H7606" t="str">
        <f>VLOOKUP(C7606,reference!$A$1:$E$310,4,FALSE)</f>
        <v>UMBU RATU NGGAY</v>
      </c>
      <c r="I7606" t="str">
        <f>VLOOKUP($D7606,reference!$G$1:$H$25,2,FALSE)</f>
        <v>Savanna / Padang rumput</v>
      </c>
      <c r="J7606" t="str">
        <f>VLOOKUP($E7606,reference!$G$1:$H$25,2,FALSE)</f>
        <v>Sawah</v>
      </c>
      <c r="K7606" t="str">
        <f t="shared" si="118"/>
        <v>Non Irigasi</v>
      </c>
      <c r="L7606" t="s">
        <v>327</v>
      </c>
    </row>
    <row r="7607" spans="1:12" x14ac:dyDescent="0.25">
      <c r="A7607" s="1">
        <v>7606</v>
      </c>
      <c r="B7607" s="3">
        <v>4</v>
      </c>
      <c r="C7607" s="1">
        <v>28</v>
      </c>
      <c r="D7607" s="1">
        <v>12</v>
      </c>
      <c r="E7607" s="1">
        <v>6</v>
      </c>
      <c r="F7607" s="1">
        <v>0</v>
      </c>
      <c r="G7607">
        <f>VLOOKUP(C7607,reference!$A$1:$E$310,5,FALSE)</f>
        <v>5302081</v>
      </c>
      <c r="H7607" t="str">
        <f>VLOOKUP(C7607,reference!$A$1:$E$310,4,FALSE)</f>
        <v>KANATANG</v>
      </c>
      <c r="I7607" t="str">
        <f>VLOOKUP($D7607,reference!$G$1:$H$25,2,FALSE)</f>
        <v>Pertanian lahan kering</v>
      </c>
      <c r="J7607" t="str">
        <f>VLOOKUP($E7607,reference!$G$1:$H$25,2,FALSE)</f>
        <v>Hutan mangrove sekunder</v>
      </c>
      <c r="K7607" t="str">
        <f t="shared" si="118"/>
        <v>Non Irigasi</v>
      </c>
      <c r="L7607" t="s">
        <v>327</v>
      </c>
    </row>
    <row r="7608" spans="1:12" x14ac:dyDescent="0.25">
      <c r="A7608" s="1">
        <v>7607</v>
      </c>
      <c r="B7608" s="3">
        <v>13</v>
      </c>
      <c r="C7608" s="1">
        <v>23</v>
      </c>
      <c r="D7608" s="1">
        <v>0</v>
      </c>
      <c r="E7608" s="1">
        <v>5</v>
      </c>
      <c r="F7608" s="1">
        <v>0</v>
      </c>
      <c r="G7608">
        <f>VLOOKUP(C7608,reference!$A$1:$E$310,5,FALSE)</f>
        <v>5302060</v>
      </c>
      <c r="H7608" t="str">
        <f>VLOOKUP(C7608,reference!$A$1:$E$310,4,FALSE)</f>
        <v>PANDAWAI</v>
      </c>
      <c r="I7608" t="str">
        <f>VLOOKUP($D7608,reference!$G$1:$H$25,2,FALSE)</f>
        <v>No data</v>
      </c>
      <c r="J7608" t="str">
        <f>VLOOKUP($E7608,reference!$G$1:$H$25,2,FALSE)</f>
        <v>Hutan mangrove primer</v>
      </c>
      <c r="K7608" t="str">
        <f t="shared" si="118"/>
        <v>Non Irigasi</v>
      </c>
      <c r="L7608" t="s">
        <v>327</v>
      </c>
    </row>
    <row r="7609" spans="1:12" x14ac:dyDescent="0.25">
      <c r="A7609" s="1">
        <v>7608</v>
      </c>
      <c r="B7609" s="3">
        <v>64</v>
      </c>
      <c r="C7609" s="1">
        <v>48</v>
      </c>
      <c r="D7609" s="1">
        <v>18</v>
      </c>
      <c r="E7609" s="1">
        <v>1</v>
      </c>
      <c r="F7609" s="1">
        <v>0</v>
      </c>
      <c r="G7609">
        <f>VLOOKUP(C7609,reference!$A$1:$E$310,5,FALSE)</f>
        <v>5303181</v>
      </c>
      <c r="H7609" t="str">
        <f>VLOOKUP(C7609,reference!$A$1:$E$310,4,FALSE)</f>
        <v>AMFOANG BARAT DAYA</v>
      </c>
      <c r="I7609" t="str">
        <f>VLOOKUP($D7609,reference!$G$1:$H$25,2,FALSE)</f>
        <v>Lahan terbuka</v>
      </c>
      <c r="J7609" t="str">
        <f>VLOOKUP($E7609,reference!$G$1:$H$25,2,FALSE)</f>
        <v>Hutan lahan kering primer</v>
      </c>
      <c r="K7609" t="str">
        <f t="shared" si="118"/>
        <v>Non Irigasi</v>
      </c>
      <c r="L7609" t="s">
        <v>327</v>
      </c>
    </row>
    <row r="7610" spans="1:12" x14ac:dyDescent="0.25">
      <c r="A7610" s="1">
        <v>7609</v>
      </c>
      <c r="B7610" s="3">
        <v>476</v>
      </c>
      <c r="C7610" s="1">
        <v>58</v>
      </c>
      <c r="D7610" s="1">
        <v>11</v>
      </c>
      <c r="E7610" s="1">
        <v>2</v>
      </c>
      <c r="F7610" s="1">
        <v>0</v>
      </c>
      <c r="G7610">
        <f>VLOOKUP(C7610,reference!$A$1:$E$310,5,FALSE)</f>
        <v>5304021</v>
      </c>
      <c r="H7610" t="str">
        <f>VLOOKUP(C7610,reference!$A$1:$E$310,4,FALSE)</f>
        <v>POLEN</v>
      </c>
      <c r="I7610" t="str">
        <f>VLOOKUP($D7610,reference!$G$1:$H$25,2,FALSE)</f>
        <v>Savanna / Padang rumput</v>
      </c>
      <c r="J7610" t="str">
        <f>VLOOKUP($E7610,reference!$G$1:$H$25,2,FALSE)</f>
        <v>Hutan lahan kering sekunder / bekas tebangan</v>
      </c>
      <c r="K7610" t="str">
        <f t="shared" si="118"/>
        <v>Non Irigasi</v>
      </c>
      <c r="L7610" t="s">
        <v>327</v>
      </c>
    </row>
    <row r="7611" spans="1:12" x14ac:dyDescent="0.25">
      <c r="A7611" s="1">
        <v>7610</v>
      </c>
      <c r="B7611" s="3">
        <v>1</v>
      </c>
      <c r="C7611" s="1">
        <v>90</v>
      </c>
      <c r="D7611" s="1">
        <v>11</v>
      </c>
      <c r="E7611" s="1">
        <v>2</v>
      </c>
      <c r="F7611" s="1">
        <v>0</v>
      </c>
      <c r="G7611">
        <f>VLOOKUP(C7611,reference!$A$1:$E$310,5,FALSE)</f>
        <v>5305021</v>
      </c>
      <c r="H7611" t="str">
        <f>VLOOKUP(C7611,reference!$A$1:$E$310,4,FALSE)</f>
        <v>NOEMUTI</v>
      </c>
      <c r="I7611" t="str">
        <f>VLOOKUP($D7611,reference!$G$1:$H$25,2,FALSE)</f>
        <v>Savanna / Padang rumput</v>
      </c>
      <c r="J7611" t="str">
        <f>VLOOKUP($E7611,reference!$G$1:$H$25,2,FALSE)</f>
        <v>Hutan lahan kering sekunder / bekas tebangan</v>
      </c>
      <c r="K7611" t="str">
        <f t="shared" si="118"/>
        <v>Non Irigasi</v>
      </c>
      <c r="L7611" t="s">
        <v>327</v>
      </c>
    </row>
    <row r="7612" spans="1:12" x14ac:dyDescent="0.25">
      <c r="A7612" s="1">
        <v>7611</v>
      </c>
      <c r="B7612" s="3">
        <v>3</v>
      </c>
      <c r="C7612" s="1">
        <v>90</v>
      </c>
      <c r="D7612" s="1">
        <v>16</v>
      </c>
      <c r="E7612" s="1">
        <v>14</v>
      </c>
      <c r="F7612" s="1">
        <v>0</v>
      </c>
      <c r="G7612">
        <f>VLOOKUP(C7612,reference!$A$1:$E$310,5,FALSE)</f>
        <v>5305021</v>
      </c>
      <c r="H7612" t="str">
        <f>VLOOKUP(C7612,reference!$A$1:$E$310,4,FALSE)</f>
        <v>NOEMUTI</v>
      </c>
      <c r="I7612" t="str">
        <f>VLOOKUP($D7612,reference!$G$1:$H$25,2,FALSE)</f>
        <v>Pemukiman</v>
      </c>
      <c r="J7612" t="str">
        <f>VLOOKUP($E7612,reference!$G$1:$H$25,2,FALSE)</f>
        <v>Sawah</v>
      </c>
      <c r="K7612" t="str">
        <f t="shared" si="118"/>
        <v>Non Irigasi</v>
      </c>
      <c r="L7612" t="s">
        <v>327</v>
      </c>
    </row>
    <row r="7613" spans="1:12" x14ac:dyDescent="0.25">
      <c r="A7613" s="1">
        <v>7612</v>
      </c>
      <c r="B7613" s="3">
        <v>531</v>
      </c>
      <c r="C7613" s="1">
        <v>263</v>
      </c>
      <c r="D7613" s="1">
        <v>18</v>
      </c>
      <c r="E7613" s="1">
        <v>11</v>
      </c>
      <c r="F7613" s="1">
        <v>0</v>
      </c>
      <c r="G7613">
        <f>VLOOKUP(C7613,reference!$A$1:$E$310,5,FALSE)</f>
        <v>5317040</v>
      </c>
      <c r="H7613" t="str">
        <f>VLOOKUP(C7613,reference!$A$1:$E$310,4,FALSE)</f>
        <v>WEWEWA SELATAN</v>
      </c>
      <c r="I7613" t="str">
        <f>VLOOKUP($D7613,reference!$G$1:$H$25,2,FALSE)</f>
        <v>Lahan terbuka</v>
      </c>
      <c r="J7613" t="str">
        <f>VLOOKUP($E7613,reference!$G$1:$H$25,2,FALSE)</f>
        <v>Savanna / Padang rumput</v>
      </c>
      <c r="K7613" t="str">
        <f t="shared" si="118"/>
        <v>Non Irigasi</v>
      </c>
      <c r="L7613" t="s">
        <v>327</v>
      </c>
    </row>
    <row r="7614" spans="1:12" x14ac:dyDescent="0.25">
      <c r="A7614" s="1">
        <v>7613</v>
      </c>
      <c r="B7614" s="3">
        <v>3</v>
      </c>
      <c r="C7614" s="1">
        <v>7</v>
      </c>
      <c r="D7614" s="1">
        <v>14</v>
      </c>
      <c r="E7614" s="1">
        <v>16</v>
      </c>
      <c r="F7614" s="1">
        <v>1</v>
      </c>
      <c r="G7614">
        <f>VLOOKUP(C7614,reference!$A$1:$E$310,5,FALSE)</f>
        <v>5302010</v>
      </c>
      <c r="H7614" t="str">
        <f>VLOOKUP(C7614,reference!$A$1:$E$310,4,FALSE)</f>
        <v>LEWA</v>
      </c>
      <c r="I7614" t="str">
        <f>VLOOKUP($D7614,reference!$G$1:$H$25,2,FALSE)</f>
        <v>Sawah</v>
      </c>
      <c r="J7614" t="str">
        <f>VLOOKUP($E7614,reference!$G$1:$H$25,2,FALSE)</f>
        <v>Pemukiman</v>
      </c>
      <c r="K7614" t="str">
        <f t="shared" si="118"/>
        <v>Buffer Irigasi</v>
      </c>
      <c r="L7614" t="s">
        <v>327</v>
      </c>
    </row>
    <row r="7615" spans="1:12" x14ac:dyDescent="0.25">
      <c r="A7615" s="1">
        <v>7614</v>
      </c>
      <c r="B7615" s="3">
        <v>23</v>
      </c>
      <c r="C7615" s="1">
        <v>23</v>
      </c>
      <c r="D7615" s="1">
        <v>12</v>
      </c>
      <c r="E7615" s="1">
        <v>2</v>
      </c>
      <c r="F7615" s="1">
        <v>0</v>
      </c>
      <c r="G7615">
        <f>VLOOKUP(C7615,reference!$A$1:$E$310,5,FALSE)</f>
        <v>5302060</v>
      </c>
      <c r="H7615" t="str">
        <f>VLOOKUP(C7615,reference!$A$1:$E$310,4,FALSE)</f>
        <v>PANDAWAI</v>
      </c>
      <c r="I7615" t="str">
        <f>VLOOKUP($D7615,reference!$G$1:$H$25,2,FALSE)</f>
        <v>Pertanian lahan kering</v>
      </c>
      <c r="J7615" t="str">
        <f>VLOOKUP($E7615,reference!$G$1:$H$25,2,FALSE)</f>
        <v>Hutan lahan kering sekunder / bekas tebangan</v>
      </c>
      <c r="K7615" t="str">
        <f t="shared" si="118"/>
        <v>Non Irigasi</v>
      </c>
      <c r="L7615" t="s">
        <v>327</v>
      </c>
    </row>
    <row r="7616" spans="1:12" x14ac:dyDescent="0.25">
      <c r="A7616" s="1">
        <v>7615</v>
      </c>
      <c r="B7616" s="3">
        <v>406</v>
      </c>
      <c r="C7616" s="1">
        <v>74</v>
      </c>
      <c r="D7616" s="1">
        <v>11</v>
      </c>
      <c r="E7616" s="1">
        <v>13</v>
      </c>
      <c r="F7616" s="1">
        <v>0</v>
      </c>
      <c r="G7616">
        <f>VLOOKUP(C7616,reference!$A$1:$E$310,5,FALSE)</f>
        <v>5304082</v>
      </c>
      <c r="H7616" t="str">
        <f>VLOOKUP(C7616,reference!$A$1:$E$310,4,FALSE)</f>
        <v>FATUKOPA</v>
      </c>
      <c r="I7616" t="str">
        <f>VLOOKUP($D7616,reference!$G$1:$H$25,2,FALSE)</f>
        <v>Savanna / Padang rumput</v>
      </c>
      <c r="J7616" t="str">
        <f>VLOOKUP($E7616,reference!$G$1:$H$25,2,FALSE)</f>
        <v>Pertanian lahan kering  campur semak / kebun campur</v>
      </c>
      <c r="K7616" t="str">
        <f t="shared" si="118"/>
        <v>Non Irigasi</v>
      </c>
      <c r="L7616" t="s">
        <v>327</v>
      </c>
    </row>
    <row r="7617" spans="1:12" x14ac:dyDescent="0.25">
      <c r="A7617" s="1">
        <v>7616</v>
      </c>
      <c r="B7617" s="3">
        <v>983</v>
      </c>
      <c r="C7617" s="1">
        <v>260</v>
      </c>
      <c r="D7617" s="1">
        <v>18</v>
      </c>
      <c r="E7617" s="1">
        <v>11</v>
      </c>
      <c r="F7617" s="1">
        <v>0</v>
      </c>
      <c r="G7617">
        <f>VLOOKUP(C7617,reference!$A$1:$E$310,5,FALSE)</f>
        <v>5317011</v>
      </c>
      <c r="H7617" t="str">
        <f>VLOOKUP(C7617,reference!$A$1:$E$310,4,FALSE)</f>
        <v>KODI BALAGHAR</v>
      </c>
      <c r="I7617" t="str">
        <f>VLOOKUP($D7617,reference!$G$1:$H$25,2,FALSE)</f>
        <v>Lahan terbuka</v>
      </c>
      <c r="J7617" t="str">
        <f>VLOOKUP($E7617,reference!$G$1:$H$25,2,FALSE)</f>
        <v>Savanna / Padang rumput</v>
      </c>
      <c r="K7617" t="str">
        <f t="shared" si="118"/>
        <v>Non Irigasi</v>
      </c>
      <c r="L7617" t="s">
        <v>327</v>
      </c>
    </row>
    <row r="7618" spans="1:12" x14ac:dyDescent="0.25">
      <c r="A7618" s="1">
        <v>7617</v>
      </c>
      <c r="B7618" s="3">
        <v>239</v>
      </c>
      <c r="C7618" s="1">
        <v>5</v>
      </c>
      <c r="D7618" s="1">
        <v>11</v>
      </c>
      <c r="E7618" s="1">
        <v>2</v>
      </c>
      <c r="F7618" s="1">
        <v>0</v>
      </c>
      <c r="G7618">
        <f>VLOOKUP(C7618,reference!$A$1:$E$310,5,FALSE)</f>
        <v>5301060</v>
      </c>
      <c r="H7618" t="str">
        <f>VLOOKUP(C7618,reference!$A$1:$E$310,4,FALSE)</f>
        <v>KOTA WAIKABUBAK</v>
      </c>
      <c r="I7618" t="str">
        <f>VLOOKUP($D7618,reference!$G$1:$H$25,2,FALSE)</f>
        <v>Savanna / Padang rumput</v>
      </c>
      <c r="J7618" t="str">
        <f>VLOOKUP($E7618,reference!$G$1:$H$25,2,FALSE)</f>
        <v>Hutan lahan kering sekunder / bekas tebangan</v>
      </c>
      <c r="K7618" t="str">
        <f t="shared" si="118"/>
        <v>Non Irigasi</v>
      </c>
      <c r="L7618" t="s">
        <v>327</v>
      </c>
    </row>
    <row r="7619" spans="1:12" x14ac:dyDescent="0.25">
      <c r="A7619" s="1">
        <v>7618</v>
      </c>
      <c r="B7619" s="3">
        <v>5</v>
      </c>
      <c r="C7619" s="1">
        <v>7</v>
      </c>
      <c r="D7619" s="1">
        <v>14</v>
      </c>
      <c r="E7619" s="1">
        <v>11</v>
      </c>
      <c r="F7619" s="1">
        <v>1</v>
      </c>
      <c r="G7619">
        <f>VLOOKUP(C7619,reference!$A$1:$E$310,5,FALSE)</f>
        <v>5302010</v>
      </c>
      <c r="H7619" t="str">
        <f>VLOOKUP(C7619,reference!$A$1:$E$310,4,FALSE)</f>
        <v>LEWA</v>
      </c>
      <c r="I7619" t="str">
        <f>VLOOKUP($D7619,reference!$G$1:$H$25,2,FALSE)</f>
        <v>Sawah</v>
      </c>
      <c r="J7619" t="str">
        <f>VLOOKUP($E7619,reference!$G$1:$H$25,2,FALSE)</f>
        <v>Savanna / Padang rumput</v>
      </c>
      <c r="K7619" t="str">
        <f t="shared" ref="K7619:K7682" si="119">IF(F7619=0,"Non Irigasi","Buffer Irigasi")</f>
        <v>Buffer Irigasi</v>
      </c>
      <c r="L7619" t="s">
        <v>327</v>
      </c>
    </row>
    <row r="7620" spans="1:12" x14ac:dyDescent="0.25">
      <c r="A7620" s="1">
        <v>7619</v>
      </c>
      <c r="B7620" s="3">
        <v>186</v>
      </c>
      <c r="C7620" s="1">
        <v>48</v>
      </c>
      <c r="D7620" s="1">
        <v>2</v>
      </c>
      <c r="E7620" s="1">
        <v>20</v>
      </c>
      <c r="F7620" s="1">
        <v>0</v>
      </c>
      <c r="G7620">
        <f>VLOOKUP(C7620,reference!$A$1:$E$310,5,FALSE)</f>
        <v>5303181</v>
      </c>
      <c r="H7620" t="str">
        <f>VLOOKUP(C7620,reference!$A$1:$E$310,4,FALSE)</f>
        <v>AMFOANG BARAT DAYA</v>
      </c>
      <c r="I7620" t="str">
        <f>VLOOKUP($D7620,reference!$G$1:$H$25,2,FALSE)</f>
        <v>Hutan lahan kering sekunder / bekas tebangan</v>
      </c>
      <c r="J7620" t="str">
        <f>VLOOKUP($E7620,reference!$G$1:$H$25,2,FALSE)</f>
        <v>Tubuh air</v>
      </c>
      <c r="K7620" t="str">
        <f t="shared" si="119"/>
        <v>Non Irigasi</v>
      </c>
      <c r="L7620" t="s">
        <v>328</v>
      </c>
    </row>
    <row r="7621" spans="1:12" x14ac:dyDescent="0.25">
      <c r="A7621" s="1">
        <v>7620</v>
      </c>
      <c r="B7621" s="3">
        <v>1</v>
      </c>
      <c r="C7621" s="1">
        <v>48</v>
      </c>
      <c r="D7621" s="1">
        <v>12</v>
      </c>
      <c r="E7621" s="1">
        <v>20</v>
      </c>
      <c r="F7621" s="1">
        <v>0</v>
      </c>
      <c r="G7621">
        <f>VLOOKUP(C7621,reference!$A$1:$E$310,5,FALSE)</f>
        <v>5303181</v>
      </c>
      <c r="H7621" t="str">
        <f>VLOOKUP(C7621,reference!$A$1:$E$310,4,FALSE)</f>
        <v>AMFOANG BARAT DAYA</v>
      </c>
      <c r="I7621" t="str">
        <f>VLOOKUP($D7621,reference!$G$1:$H$25,2,FALSE)</f>
        <v>Pertanian lahan kering</v>
      </c>
      <c r="J7621" t="str">
        <f>VLOOKUP($E7621,reference!$G$1:$H$25,2,FALSE)</f>
        <v>Tubuh air</v>
      </c>
      <c r="K7621" t="str">
        <f t="shared" si="119"/>
        <v>Non Irigasi</v>
      </c>
      <c r="L7621" t="s">
        <v>327</v>
      </c>
    </row>
    <row r="7622" spans="1:12" x14ac:dyDescent="0.25">
      <c r="A7622" s="1">
        <v>7621</v>
      </c>
      <c r="B7622" s="3">
        <v>57</v>
      </c>
      <c r="C7622" s="1">
        <v>83</v>
      </c>
      <c r="D7622" s="1">
        <v>9</v>
      </c>
      <c r="E7622" s="1">
        <v>11</v>
      </c>
      <c r="F7622" s="1">
        <v>0</v>
      </c>
      <c r="G7622">
        <f>VLOOKUP(C7622,reference!$A$1:$E$310,5,FALSE)</f>
        <v>5304111</v>
      </c>
      <c r="H7622" t="str">
        <f>VLOOKUP(C7622,reference!$A$1:$E$310,4,FALSE)</f>
        <v>TOIANAS</v>
      </c>
      <c r="I7622" t="str">
        <f>VLOOKUP($D7622,reference!$G$1:$H$25,2,FALSE)</f>
        <v>Semak belukar</v>
      </c>
      <c r="J7622" t="str">
        <f>VLOOKUP($E7622,reference!$G$1:$H$25,2,FALSE)</f>
        <v>Savanna / Padang rumput</v>
      </c>
      <c r="K7622" t="str">
        <f t="shared" si="119"/>
        <v>Non Irigasi</v>
      </c>
      <c r="L7622" t="s">
        <v>327</v>
      </c>
    </row>
    <row r="7623" spans="1:12" x14ac:dyDescent="0.25">
      <c r="A7623" s="1">
        <v>7622</v>
      </c>
      <c r="B7623" s="3">
        <v>85</v>
      </c>
      <c r="C7623" s="1">
        <v>5</v>
      </c>
      <c r="D7623" s="1">
        <v>11</v>
      </c>
      <c r="E7623" s="1">
        <v>13</v>
      </c>
      <c r="F7623" s="1">
        <v>0</v>
      </c>
      <c r="G7623">
        <f>VLOOKUP(C7623,reference!$A$1:$E$310,5,FALSE)</f>
        <v>5301060</v>
      </c>
      <c r="H7623" t="str">
        <f>VLOOKUP(C7623,reference!$A$1:$E$310,4,FALSE)</f>
        <v>KOTA WAIKABUBAK</v>
      </c>
      <c r="I7623" t="str">
        <f>VLOOKUP($D7623,reference!$G$1:$H$25,2,FALSE)</f>
        <v>Savanna / Padang rumput</v>
      </c>
      <c r="J7623" t="str">
        <f>VLOOKUP($E7623,reference!$G$1:$H$25,2,FALSE)</f>
        <v>Pertanian lahan kering  campur semak / kebun campur</v>
      </c>
      <c r="K7623" t="str">
        <f t="shared" si="119"/>
        <v>Non Irigasi</v>
      </c>
      <c r="L7623" t="s">
        <v>327</v>
      </c>
    </row>
    <row r="7624" spans="1:12" x14ac:dyDescent="0.25">
      <c r="A7624" s="1">
        <v>7623</v>
      </c>
      <c r="B7624" s="3">
        <v>49</v>
      </c>
      <c r="C7624" s="1">
        <v>255</v>
      </c>
      <c r="D7624" s="1">
        <v>18</v>
      </c>
      <c r="E7624" s="1">
        <v>1</v>
      </c>
      <c r="F7624" s="1">
        <v>0</v>
      </c>
      <c r="G7624">
        <f>VLOOKUP(C7624,reference!$A$1:$E$310,5,FALSE)</f>
        <v>5316011</v>
      </c>
      <c r="H7624" t="str">
        <f>VLOOKUP(C7624,reference!$A$1:$E$310,4,FALSE)</f>
        <v>KATIKUTANA SELATAN</v>
      </c>
      <c r="I7624" t="str">
        <f>VLOOKUP($D7624,reference!$G$1:$H$25,2,FALSE)</f>
        <v>Lahan terbuka</v>
      </c>
      <c r="J7624" t="str">
        <f>VLOOKUP($E7624,reference!$G$1:$H$25,2,FALSE)</f>
        <v>Hutan lahan kering primer</v>
      </c>
      <c r="K7624" t="str">
        <f t="shared" si="119"/>
        <v>Non Irigasi</v>
      </c>
      <c r="L7624" t="s">
        <v>327</v>
      </c>
    </row>
    <row r="7625" spans="1:12" x14ac:dyDescent="0.25">
      <c r="A7625" s="1">
        <v>7624</v>
      </c>
      <c r="B7625" s="3">
        <v>5</v>
      </c>
      <c r="C7625" s="1">
        <v>7</v>
      </c>
      <c r="D7625" s="1">
        <v>18</v>
      </c>
      <c r="E7625" s="1">
        <v>11</v>
      </c>
      <c r="F7625" s="1">
        <v>1</v>
      </c>
      <c r="G7625">
        <f>VLOOKUP(C7625,reference!$A$1:$E$310,5,FALSE)</f>
        <v>5302010</v>
      </c>
      <c r="H7625" t="str">
        <f>VLOOKUP(C7625,reference!$A$1:$E$310,4,FALSE)</f>
        <v>LEWA</v>
      </c>
      <c r="I7625" t="str">
        <f>VLOOKUP($D7625,reference!$G$1:$H$25,2,FALSE)</f>
        <v>Lahan terbuka</v>
      </c>
      <c r="J7625" t="str">
        <f>VLOOKUP($E7625,reference!$G$1:$H$25,2,FALSE)</f>
        <v>Savanna / Padang rumput</v>
      </c>
      <c r="K7625" t="str">
        <f t="shared" si="119"/>
        <v>Buffer Irigasi</v>
      </c>
      <c r="L7625" t="s">
        <v>327</v>
      </c>
    </row>
    <row r="7626" spans="1:12" x14ac:dyDescent="0.25">
      <c r="A7626" s="1">
        <v>7625</v>
      </c>
      <c r="B7626" s="3">
        <v>23</v>
      </c>
      <c r="C7626" s="1">
        <v>23</v>
      </c>
      <c r="D7626" s="1">
        <v>12</v>
      </c>
      <c r="E7626" s="1">
        <v>16</v>
      </c>
      <c r="F7626" s="1">
        <v>0</v>
      </c>
      <c r="G7626">
        <f>VLOOKUP(C7626,reference!$A$1:$E$310,5,FALSE)</f>
        <v>5302060</v>
      </c>
      <c r="H7626" t="str">
        <f>VLOOKUP(C7626,reference!$A$1:$E$310,4,FALSE)</f>
        <v>PANDAWAI</v>
      </c>
      <c r="I7626" t="str">
        <f>VLOOKUP($D7626,reference!$G$1:$H$25,2,FALSE)</f>
        <v>Pertanian lahan kering</v>
      </c>
      <c r="J7626" t="str">
        <f>VLOOKUP($E7626,reference!$G$1:$H$25,2,FALSE)</f>
        <v>Pemukiman</v>
      </c>
      <c r="K7626" t="str">
        <f t="shared" si="119"/>
        <v>Non Irigasi</v>
      </c>
      <c r="L7626" t="s">
        <v>327</v>
      </c>
    </row>
    <row r="7627" spans="1:12" x14ac:dyDescent="0.25">
      <c r="A7627" s="1">
        <v>7626</v>
      </c>
      <c r="B7627" s="3">
        <v>34</v>
      </c>
      <c r="C7627" s="1">
        <v>48</v>
      </c>
      <c r="D7627" s="1">
        <v>18</v>
      </c>
      <c r="E7627" s="1">
        <v>2</v>
      </c>
      <c r="F7627" s="1">
        <v>0</v>
      </c>
      <c r="G7627">
        <f>VLOOKUP(C7627,reference!$A$1:$E$310,5,FALSE)</f>
        <v>5303181</v>
      </c>
      <c r="H7627" t="str">
        <f>VLOOKUP(C7627,reference!$A$1:$E$310,4,FALSE)</f>
        <v>AMFOANG BARAT DAYA</v>
      </c>
      <c r="I7627" t="str">
        <f>VLOOKUP($D7627,reference!$G$1:$H$25,2,FALSE)</f>
        <v>Lahan terbuka</v>
      </c>
      <c r="J7627" t="str">
        <f>VLOOKUP($E7627,reference!$G$1:$H$25,2,FALSE)</f>
        <v>Hutan lahan kering sekunder / bekas tebangan</v>
      </c>
      <c r="K7627" t="str">
        <f t="shared" si="119"/>
        <v>Non Irigasi</v>
      </c>
      <c r="L7627" t="s">
        <v>327</v>
      </c>
    </row>
    <row r="7628" spans="1:12" x14ac:dyDescent="0.25">
      <c r="A7628" s="1">
        <v>7627</v>
      </c>
      <c r="B7628" s="3">
        <v>47</v>
      </c>
      <c r="C7628" s="1">
        <v>56</v>
      </c>
      <c r="D7628" s="1">
        <v>18</v>
      </c>
      <c r="E7628" s="1">
        <v>9</v>
      </c>
      <c r="F7628" s="1">
        <v>0</v>
      </c>
      <c r="G7628">
        <f>VLOOKUP(C7628,reference!$A$1:$E$310,5,FALSE)</f>
        <v>5304013</v>
      </c>
      <c r="H7628" t="str">
        <f>VLOOKUP(C7628,reference!$A$1:$E$310,4,FALSE)</f>
        <v>NUNBENA</v>
      </c>
      <c r="I7628" t="str">
        <f>VLOOKUP($D7628,reference!$G$1:$H$25,2,FALSE)</f>
        <v>Lahan terbuka</v>
      </c>
      <c r="J7628" t="str">
        <f>VLOOKUP($E7628,reference!$G$1:$H$25,2,FALSE)</f>
        <v>Semak belukar</v>
      </c>
      <c r="K7628" t="str">
        <f t="shared" si="119"/>
        <v>Non Irigasi</v>
      </c>
      <c r="L7628" t="s">
        <v>327</v>
      </c>
    </row>
    <row r="7629" spans="1:12" x14ac:dyDescent="0.25">
      <c r="A7629" s="1">
        <v>7628</v>
      </c>
      <c r="B7629" s="3">
        <v>98</v>
      </c>
      <c r="C7629" s="1">
        <v>54</v>
      </c>
      <c r="D7629" s="1">
        <v>2</v>
      </c>
      <c r="E7629" s="1">
        <v>13</v>
      </c>
      <c r="F7629" s="1">
        <v>0</v>
      </c>
      <c r="G7629">
        <f>VLOOKUP(C7629,reference!$A$1:$E$310,5,FALSE)</f>
        <v>5304011</v>
      </c>
      <c r="H7629" t="str">
        <f>VLOOKUP(C7629,reference!$A$1:$E$310,4,FALSE)</f>
        <v>FATUMNASI</v>
      </c>
      <c r="I7629" t="str">
        <f>VLOOKUP($D7629,reference!$G$1:$H$25,2,FALSE)</f>
        <v>Hutan lahan kering sekunder / bekas tebangan</v>
      </c>
      <c r="J7629" t="str">
        <f>VLOOKUP($E7629,reference!$G$1:$H$25,2,FALSE)</f>
        <v>Pertanian lahan kering  campur semak / kebun campur</v>
      </c>
      <c r="K7629" t="str">
        <f t="shared" si="119"/>
        <v>Non Irigasi</v>
      </c>
      <c r="L7629" t="s">
        <v>328</v>
      </c>
    </row>
    <row r="7630" spans="1:12" x14ac:dyDescent="0.25">
      <c r="A7630" s="1">
        <v>7629</v>
      </c>
      <c r="B7630" s="3">
        <v>22</v>
      </c>
      <c r="C7630" s="1">
        <v>83</v>
      </c>
      <c r="D7630" s="1">
        <v>9</v>
      </c>
      <c r="E7630" s="1">
        <v>13</v>
      </c>
      <c r="F7630" s="1">
        <v>0</v>
      </c>
      <c r="G7630">
        <f>VLOOKUP(C7630,reference!$A$1:$E$310,5,FALSE)</f>
        <v>5304111</v>
      </c>
      <c r="H7630" t="str">
        <f>VLOOKUP(C7630,reference!$A$1:$E$310,4,FALSE)</f>
        <v>TOIANAS</v>
      </c>
      <c r="I7630" t="str">
        <f>VLOOKUP($D7630,reference!$G$1:$H$25,2,FALSE)</f>
        <v>Semak belukar</v>
      </c>
      <c r="J7630" t="str">
        <f>VLOOKUP($E7630,reference!$G$1:$H$25,2,FALSE)</f>
        <v>Pertanian lahan kering  campur semak / kebun campur</v>
      </c>
      <c r="K7630" t="str">
        <f t="shared" si="119"/>
        <v>Non Irigasi</v>
      </c>
      <c r="L7630" t="s">
        <v>327</v>
      </c>
    </row>
    <row r="7631" spans="1:12" x14ac:dyDescent="0.25">
      <c r="A7631" s="1">
        <v>7630</v>
      </c>
      <c r="B7631" s="3">
        <v>65</v>
      </c>
      <c r="C7631" s="1">
        <v>265</v>
      </c>
      <c r="D7631" s="1">
        <v>13</v>
      </c>
      <c r="E7631" s="1">
        <v>18</v>
      </c>
      <c r="F7631" s="1">
        <v>0</v>
      </c>
      <c r="G7631">
        <f>VLOOKUP(C7631,reference!$A$1:$E$310,5,FALSE)</f>
        <v>5317060</v>
      </c>
      <c r="H7631" t="str">
        <f>VLOOKUP(C7631,reference!$A$1:$E$310,4,FALSE)</f>
        <v>WEWEWA TIMUR</v>
      </c>
      <c r="I7631" t="str">
        <f>VLOOKUP($D7631,reference!$G$1:$H$25,2,FALSE)</f>
        <v>Pertanian lahan kering  campur semak / kebun campur</v>
      </c>
      <c r="J7631" t="str">
        <f>VLOOKUP($E7631,reference!$G$1:$H$25,2,FALSE)</f>
        <v>Lahan terbuka</v>
      </c>
      <c r="K7631" t="str">
        <f t="shared" si="119"/>
        <v>Non Irigasi</v>
      </c>
      <c r="L7631" t="s">
        <v>327</v>
      </c>
    </row>
    <row r="7632" spans="1:12" x14ac:dyDescent="0.25">
      <c r="A7632" s="1">
        <v>7631</v>
      </c>
      <c r="B7632" s="3">
        <v>123</v>
      </c>
      <c r="C7632" s="1">
        <v>5</v>
      </c>
      <c r="D7632" s="1">
        <v>16</v>
      </c>
      <c r="E7632" s="1">
        <v>16</v>
      </c>
      <c r="F7632" s="1">
        <v>0</v>
      </c>
      <c r="G7632">
        <f>VLOOKUP(C7632,reference!$A$1:$E$310,5,FALSE)</f>
        <v>5301060</v>
      </c>
      <c r="H7632" t="str">
        <f>VLOOKUP(C7632,reference!$A$1:$E$310,4,FALSE)</f>
        <v>KOTA WAIKABUBAK</v>
      </c>
      <c r="I7632" t="str">
        <f>VLOOKUP($D7632,reference!$G$1:$H$25,2,FALSE)</f>
        <v>Pemukiman</v>
      </c>
      <c r="J7632" t="str">
        <f>VLOOKUP($E7632,reference!$G$1:$H$25,2,FALSE)</f>
        <v>Pemukiman</v>
      </c>
      <c r="K7632" t="str">
        <f t="shared" si="119"/>
        <v>Non Irigasi</v>
      </c>
      <c r="L7632" t="s">
        <v>327</v>
      </c>
    </row>
    <row r="7633" spans="1:12" x14ac:dyDescent="0.25">
      <c r="A7633" s="1">
        <v>7632</v>
      </c>
      <c r="B7633" s="3">
        <v>60</v>
      </c>
      <c r="C7633" s="1">
        <v>255</v>
      </c>
      <c r="D7633" s="1">
        <v>2</v>
      </c>
      <c r="E7633" s="1">
        <v>2</v>
      </c>
      <c r="F7633" s="1">
        <v>0</v>
      </c>
      <c r="G7633">
        <f>VLOOKUP(C7633,reference!$A$1:$E$310,5,FALSE)</f>
        <v>5316011</v>
      </c>
      <c r="H7633" t="str">
        <f>VLOOKUP(C7633,reference!$A$1:$E$310,4,FALSE)</f>
        <v>KATIKUTANA SELATAN</v>
      </c>
      <c r="I7633" t="str">
        <f>VLOOKUP($D7633,reference!$G$1:$H$25,2,FALSE)</f>
        <v>Hutan lahan kering sekunder / bekas tebangan</v>
      </c>
      <c r="J7633" t="str">
        <f>VLOOKUP($E7633,reference!$G$1:$H$25,2,FALSE)</f>
        <v>Hutan lahan kering sekunder / bekas tebangan</v>
      </c>
      <c r="K7633" t="str">
        <f t="shared" si="119"/>
        <v>Non Irigasi</v>
      </c>
      <c r="L7633" t="s">
        <v>327</v>
      </c>
    </row>
    <row r="7634" spans="1:12" x14ac:dyDescent="0.25">
      <c r="A7634" s="1">
        <v>7633</v>
      </c>
      <c r="B7634" s="3">
        <v>1</v>
      </c>
      <c r="C7634" s="1">
        <v>28</v>
      </c>
      <c r="D7634" s="1">
        <v>0</v>
      </c>
      <c r="E7634" s="1">
        <v>6</v>
      </c>
      <c r="F7634" s="1">
        <v>0</v>
      </c>
      <c r="G7634">
        <f>VLOOKUP(C7634,reference!$A$1:$E$310,5,FALSE)</f>
        <v>5302081</v>
      </c>
      <c r="H7634" t="str">
        <f>VLOOKUP(C7634,reference!$A$1:$E$310,4,FALSE)</f>
        <v>KANATANG</v>
      </c>
      <c r="I7634" t="str">
        <f>VLOOKUP($D7634,reference!$G$1:$H$25,2,FALSE)</f>
        <v>No data</v>
      </c>
      <c r="J7634" t="str">
        <f>VLOOKUP($E7634,reference!$G$1:$H$25,2,FALSE)</f>
        <v>Hutan mangrove sekunder</v>
      </c>
      <c r="K7634" t="str">
        <f t="shared" si="119"/>
        <v>Non Irigasi</v>
      </c>
      <c r="L7634" t="s">
        <v>327</v>
      </c>
    </row>
    <row r="7635" spans="1:12" x14ac:dyDescent="0.25">
      <c r="A7635" s="1">
        <v>7634</v>
      </c>
      <c r="B7635" s="3">
        <v>4</v>
      </c>
      <c r="C7635" s="1">
        <v>25</v>
      </c>
      <c r="D7635" s="1">
        <v>0</v>
      </c>
      <c r="E7635" s="1">
        <v>0</v>
      </c>
      <c r="F7635" s="1">
        <v>0</v>
      </c>
      <c r="G7635">
        <f>VLOOKUP(C7635,reference!$A$1:$E$310,5,FALSE)</f>
        <v>5302070</v>
      </c>
      <c r="H7635" t="str">
        <f>VLOOKUP(C7635,reference!$A$1:$E$310,4,FALSE)</f>
        <v>KOTA WAINGAPU</v>
      </c>
      <c r="I7635" t="str">
        <f>VLOOKUP($D7635,reference!$G$1:$H$25,2,FALSE)</f>
        <v>No data</v>
      </c>
      <c r="J7635" t="str">
        <f>VLOOKUP($E7635,reference!$G$1:$H$25,2,FALSE)</f>
        <v>No data</v>
      </c>
      <c r="K7635" t="str">
        <f t="shared" si="119"/>
        <v>Non Irigasi</v>
      </c>
      <c r="L7635" t="s">
        <v>327</v>
      </c>
    </row>
    <row r="7636" spans="1:12" x14ac:dyDescent="0.25">
      <c r="A7636" s="1">
        <v>7635</v>
      </c>
      <c r="B7636" s="3">
        <v>5</v>
      </c>
      <c r="C7636" s="1">
        <v>26</v>
      </c>
      <c r="D7636" s="1">
        <v>0</v>
      </c>
      <c r="E7636" s="1">
        <v>0</v>
      </c>
      <c r="F7636" s="1">
        <v>0</v>
      </c>
      <c r="G7636">
        <f>VLOOKUP(C7636,reference!$A$1:$E$310,5,FALSE)</f>
        <v>5302071</v>
      </c>
      <c r="H7636" t="str">
        <f>VLOOKUP(C7636,reference!$A$1:$E$310,4,FALSE)</f>
        <v>KAMBERA</v>
      </c>
      <c r="I7636" t="str">
        <f>VLOOKUP($D7636,reference!$G$1:$H$25,2,FALSE)</f>
        <v>No data</v>
      </c>
      <c r="J7636" t="str">
        <f>VLOOKUP($E7636,reference!$G$1:$H$25,2,FALSE)</f>
        <v>No data</v>
      </c>
      <c r="K7636" t="str">
        <f t="shared" si="119"/>
        <v>Non Irigasi</v>
      </c>
      <c r="L7636" t="s">
        <v>327</v>
      </c>
    </row>
    <row r="7637" spans="1:12" x14ac:dyDescent="0.25">
      <c r="A7637" s="1">
        <v>7636</v>
      </c>
      <c r="B7637" s="3">
        <v>149</v>
      </c>
      <c r="C7637" s="1">
        <v>23</v>
      </c>
      <c r="D7637" s="1">
        <v>11</v>
      </c>
      <c r="E7637" s="1">
        <v>16</v>
      </c>
      <c r="F7637" s="1">
        <v>0</v>
      </c>
      <c r="G7637">
        <f>VLOOKUP(C7637,reference!$A$1:$E$310,5,FALSE)</f>
        <v>5302060</v>
      </c>
      <c r="H7637" t="str">
        <f>VLOOKUP(C7637,reference!$A$1:$E$310,4,FALSE)</f>
        <v>PANDAWAI</v>
      </c>
      <c r="I7637" t="str">
        <f>VLOOKUP($D7637,reference!$G$1:$H$25,2,FALSE)</f>
        <v>Savanna / Padang rumput</v>
      </c>
      <c r="J7637" t="str">
        <f>VLOOKUP($E7637,reference!$G$1:$H$25,2,FALSE)</f>
        <v>Pemukiman</v>
      </c>
      <c r="K7637" t="str">
        <f t="shared" si="119"/>
        <v>Non Irigasi</v>
      </c>
      <c r="L7637" t="s">
        <v>327</v>
      </c>
    </row>
    <row r="7638" spans="1:12" x14ac:dyDescent="0.25">
      <c r="A7638" s="1">
        <v>7637</v>
      </c>
      <c r="B7638" s="3">
        <v>10</v>
      </c>
      <c r="C7638" s="1">
        <v>48</v>
      </c>
      <c r="D7638" s="1">
        <v>0</v>
      </c>
      <c r="E7638" s="1">
        <v>20</v>
      </c>
      <c r="F7638" s="1">
        <v>0</v>
      </c>
      <c r="G7638">
        <f>VLOOKUP(C7638,reference!$A$1:$E$310,5,FALSE)</f>
        <v>5303181</v>
      </c>
      <c r="H7638" t="str">
        <f>VLOOKUP(C7638,reference!$A$1:$E$310,4,FALSE)</f>
        <v>AMFOANG BARAT DAYA</v>
      </c>
      <c r="I7638" t="str">
        <f>VLOOKUP($D7638,reference!$G$1:$H$25,2,FALSE)</f>
        <v>No data</v>
      </c>
      <c r="J7638" t="str">
        <f>VLOOKUP($E7638,reference!$G$1:$H$25,2,FALSE)</f>
        <v>Tubuh air</v>
      </c>
      <c r="K7638" t="str">
        <f t="shared" si="119"/>
        <v>Non Irigasi</v>
      </c>
      <c r="L7638" t="s">
        <v>327</v>
      </c>
    </row>
    <row r="7639" spans="1:12" x14ac:dyDescent="0.25">
      <c r="A7639" s="1">
        <v>7638</v>
      </c>
      <c r="B7639" s="3">
        <v>27</v>
      </c>
      <c r="C7639" s="1">
        <v>58</v>
      </c>
      <c r="D7639" s="1">
        <v>2</v>
      </c>
      <c r="E7639" s="1">
        <v>18</v>
      </c>
      <c r="F7639" s="1">
        <v>0</v>
      </c>
      <c r="G7639">
        <f>VLOOKUP(C7639,reference!$A$1:$E$310,5,FALSE)</f>
        <v>5304021</v>
      </c>
      <c r="H7639" t="str">
        <f>VLOOKUP(C7639,reference!$A$1:$E$310,4,FALSE)</f>
        <v>POLEN</v>
      </c>
      <c r="I7639" t="str">
        <f>VLOOKUP($D7639,reference!$G$1:$H$25,2,FALSE)</f>
        <v>Hutan lahan kering sekunder / bekas tebangan</v>
      </c>
      <c r="J7639" t="str">
        <f>VLOOKUP($E7639,reference!$G$1:$H$25,2,FALSE)</f>
        <v>Lahan terbuka</v>
      </c>
      <c r="K7639" t="str">
        <f t="shared" si="119"/>
        <v>Non Irigasi</v>
      </c>
      <c r="L7639" t="s">
        <v>328</v>
      </c>
    </row>
    <row r="7640" spans="1:12" x14ac:dyDescent="0.25">
      <c r="A7640" s="1">
        <v>7639</v>
      </c>
      <c r="B7640" s="3">
        <v>1013</v>
      </c>
      <c r="C7640" s="1">
        <v>74</v>
      </c>
      <c r="D7640" s="1">
        <v>11</v>
      </c>
      <c r="E7640" s="1">
        <v>11</v>
      </c>
      <c r="F7640" s="1">
        <v>0</v>
      </c>
      <c r="G7640">
        <f>VLOOKUP(C7640,reference!$A$1:$E$310,5,FALSE)</f>
        <v>5304082</v>
      </c>
      <c r="H7640" t="str">
        <f>VLOOKUP(C7640,reference!$A$1:$E$310,4,FALSE)</f>
        <v>FATUKOPA</v>
      </c>
      <c r="I7640" t="str">
        <f>VLOOKUP($D7640,reference!$G$1:$H$25,2,FALSE)</f>
        <v>Savanna / Padang rumput</v>
      </c>
      <c r="J7640" t="str">
        <f>VLOOKUP($E7640,reference!$G$1:$H$25,2,FALSE)</f>
        <v>Savanna / Padang rumput</v>
      </c>
      <c r="K7640" t="str">
        <f t="shared" si="119"/>
        <v>Non Irigasi</v>
      </c>
      <c r="L7640" t="s">
        <v>327</v>
      </c>
    </row>
    <row r="7641" spans="1:12" x14ac:dyDescent="0.25">
      <c r="A7641" s="1">
        <v>7640</v>
      </c>
      <c r="B7641" s="3">
        <v>12</v>
      </c>
      <c r="C7641" s="1">
        <v>259</v>
      </c>
      <c r="D7641" s="1">
        <v>2</v>
      </c>
      <c r="E7641" s="1">
        <v>20</v>
      </c>
      <c r="F7641" s="1">
        <v>0</v>
      </c>
      <c r="G7641">
        <f>VLOOKUP(C7641,reference!$A$1:$E$310,5,FALSE)</f>
        <v>5317010</v>
      </c>
      <c r="H7641" t="str">
        <f>VLOOKUP(C7641,reference!$A$1:$E$310,4,FALSE)</f>
        <v>KODI BANGEDO</v>
      </c>
      <c r="I7641" t="str">
        <f>VLOOKUP($D7641,reference!$G$1:$H$25,2,FALSE)</f>
        <v>Hutan lahan kering sekunder / bekas tebangan</v>
      </c>
      <c r="J7641" t="str">
        <f>VLOOKUP($E7641,reference!$G$1:$H$25,2,FALSE)</f>
        <v>Tubuh air</v>
      </c>
      <c r="K7641" t="str">
        <f t="shared" si="119"/>
        <v>Non Irigasi</v>
      </c>
      <c r="L7641" t="s">
        <v>328</v>
      </c>
    </row>
    <row r="7642" spans="1:12" x14ac:dyDescent="0.25">
      <c r="A7642" s="1">
        <v>7641</v>
      </c>
      <c r="B7642" s="3">
        <v>47</v>
      </c>
      <c r="C7642" s="1">
        <v>255</v>
      </c>
      <c r="D7642" s="1">
        <v>11</v>
      </c>
      <c r="E7642" s="1">
        <v>14</v>
      </c>
      <c r="F7642" s="1">
        <v>0</v>
      </c>
      <c r="G7642">
        <f>VLOOKUP(C7642,reference!$A$1:$E$310,5,FALSE)</f>
        <v>5316011</v>
      </c>
      <c r="H7642" t="str">
        <f>VLOOKUP(C7642,reference!$A$1:$E$310,4,FALSE)</f>
        <v>KATIKUTANA SELATAN</v>
      </c>
      <c r="I7642" t="str">
        <f>VLOOKUP($D7642,reference!$G$1:$H$25,2,FALSE)</f>
        <v>Savanna / Padang rumput</v>
      </c>
      <c r="J7642" t="str">
        <f>VLOOKUP($E7642,reference!$G$1:$H$25,2,FALSE)</f>
        <v>Sawah</v>
      </c>
      <c r="K7642" t="str">
        <f t="shared" si="119"/>
        <v>Non Irigasi</v>
      </c>
      <c r="L7642" t="s">
        <v>327</v>
      </c>
    </row>
    <row r="7643" spans="1:12" x14ac:dyDescent="0.25">
      <c r="A7643" s="1">
        <v>7642</v>
      </c>
      <c r="B7643" s="3">
        <v>1</v>
      </c>
      <c r="C7643" s="1">
        <v>255</v>
      </c>
      <c r="D7643" s="1">
        <v>11</v>
      </c>
      <c r="E7643" s="1">
        <v>2</v>
      </c>
      <c r="F7643" s="1">
        <v>0</v>
      </c>
      <c r="G7643">
        <f>VLOOKUP(C7643,reference!$A$1:$E$310,5,FALSE)</f>
        <v>5316011</v>
      </c>
      <c r="H7643" t="str">
        <f>VLOOKUP(C7643,reference!$A$1:$E$310,4,FALSE)</f>
        <v>KATIKUTANA SELATAN</v>
      </c>
      <c r="I7643" t="str">
        <f>VLOOKUP($D7643,reference!$G$1:$H$25,2,FALSE)</f>
        <v>Savanna / Padang rumput</v>
      </c>
      <c r="J7643" t="str">
        <f>VLOOKUP($E7643,reference!$G$1:$H$25,2,FALSE)</f>
        <v>Hutan lahan kering sekunder / bekas tebangan</v>
      </c>
      <c r="K7643" t="str">
        <f t="shared" si="119"/>
        <v>Non Irigasi</v>
      </c>
      <c r="L7643" t="s">
        <v>327</v>
      </c>
    </row>
    <row r="7644" spans="1:12" x14ac:dyDescent="0.25">
      <c r="A7644" s="1">
        <v>7643</v>
      </c>
      <c r="B7644" s="3">
        <v>296</v>
      </c>
      <c r="C7644" s="1">
        <v>7</v>
      </c>
      <c r="D7644" s="1">
        <v>14</v>
      </c>
      <c r="E7644" s="1">
        <v>14</v>
      </c>
      <c r="F7644" s="1">
        <v>1</v>
      </c>
      <c r="G7644">
        <f>VLOOKUP(C7644,reference!$A$1:$E$310,5,FALSE)</f>
        <v>5302010</v>
      </c>
      <c r="H7644" t="str">
        <f>VLOOKUP(C7644,reference!$A$1:$E$310,4,FALSE)</f>
        <v>LEWA</v>
      </c>
      <c r="I7644" t="str">
        <f>VLOOKUP($D7644,reference!$G$1:$H$25,2,FALSE)</f>
        <v>Sawah</v>
      </c>
      <c r="J7644" t="str">
        <f>VLOOKUP($E7644,reference!$G$1:$H$25,2,FALSE)</f>
        <v>Sawah</v>
      </c>
      <c r="K7644" t="str">
        <f t="shared" si="119"/>
        <v>Buffer Irigasi</v>
      </c>
      <c r="L7644" t="s">
        <v>327</v>
      </c>
    </row>
    <row r="7645" spans="1:12" x14ac:dyDescent="0.25">
      <c r="A7645" s="1">
        <v>7644</v>
      </c>
      <c r="B7645" s="3">
        <v>4</v>
      </c>
      <c r="C7645" s="1">
        <v>26</v>
      </c>
      <c r="D7645" s="1">
        <v>0</v>
      </c>
      <c r="E7645" s="1">
        <v>6</v>
      </c>
      <c r="F7645" s="1">
        <v>0</v>
      </c>
      <c r="G7645">
        <f>VLOOKUP(C7645,reference!$A$1:$E$310,5,FALSE)</f>
        <v>5302071</v>
      </c>
      <c r="H7645" t="str">
        <f>VLOOKUP(C7645,reference!$A$1:$E$310,4,FALSE)</f>
        <v>KAMBERA</v>
      </c>
      <c r="I7645" t="str">
        <f>VLOOKUP($D7645,reference!$G$1:$H$25,2,FALSE)</f>
        <v>No data</v>
      </c>
      <c r="J7645" t="str">
        <f>VLOOKUP($E7645,reference!$G$1:$H$25,2,FALSE)</f>
        <v>Hutan mangrove sekunder</v>
      </c>
      <c r="K7645" t="str">
        <f t="shared" si="119"/>
        <v>Non Irigasi</v>
      </c>
      <c r="L7645" t="s">
        <v>327</v>
      </c>
    </row>
    <row r="7646" spans="1:12" x14ac:dyDescent="0.25">
      <c r="A7646" s="1">
        <v>7645</v>
      </c>
      <c r="B7646" s="3">
        <v>42</v>
      </c>
      <c r="C7646" s="1">
        <v>26</v>
      </c>
      <c r="D7646" s="1">
        <v>13</v>
      </c>
      <c r="E7646" s="1">
        <v>6</v>
      </c>
      <c r="F7646" s="1">
        <v>0</v>
      </c>
      <c r="G7646">
        <f>VLOOKUP(C7646,reference!$A$1:$E$310,5,FALSE)</f>
        <v>5302071</v>
      </c>
      <c r="H7646" t="str">
        <f>VLOOKUP(C7646,reference!$A$1:$E$310,4,FALSE)</f>
        <v>KAMBERA</v>
      </c>
      <c r="I7646" t="str">
        <f>VLOOKUP($D7646,reference!$G$1:$H$25,2,FALSE)</f>
        <v>Pertanian lahan kering  campur semak / kebun campur</v>
      </c>
      <c r="J7646" t="str">
        <f>VLOOKUP($E7646,reference!$G$1:$H$25,2,FALSE)</f>
        <v>Hutan mangrove sekunder</v>
      </c>
      <c r="K7646" t="str">
        <f t="shared" si="119"/>
        <v>Non Irigasi</v>
      </c>
      <c r="L7646" t="s">
        <v>327</v>
      </c>
    </row>
    <row r="7647" spans="1:12" x14ac:dyDescent="0.25">
      <c r="A7647" s="1">
        <v>7646</v>
      </c>
      <c r="B7647" s="3">
        <v>623</v>
      </c>
      <c r="C7647" s="1">
        <v>58</v>
      </c>
      <c r="D7647" s="1">
        <v>2</v>
      </c>
      <c r="E7647" s="1">
        <v>1</v>
      </c>
      <c r="F7647" s="1">
        <v>0</v>
      </c>
      <c r="G7647">
        <f>VLOOKUP(C7647,reference!$A$1:$E$310,5,FALSE)</f>
        <v>5304021</v>
      </c>
      <c r="H7647" t="str">
        <f>VLOOKUP(C7647,reference!$A$1:$E$310,4,FALSE)</f>
        <v>POLEN</v>
      </c>
      <c r="I7647" t="str">
        <f>VLOOKUP($D7647,reference!$G$1:$H$25,2,FALSE)</f>
        <v>Hutan lahan kering sekunder / bekas tebangan</v>
      </c>
      <c r="J7647" t="str">
        <f>VLOOKUP($E7647,reference!$G$1:$H$25,2,FALSE)</f>
        <v>Hutan lahan kering primer</v>
      </c>
      <c r="K7647" t="str">
        <f t="shared" si="119"/>
        <v>Non Irigasi</v>
      </c>
      <c r="L7647" t="s">
        <v>327</v>
      </c>
    </row>
    <row r="7648" spans="1:12" x14ac:dyDescent="0.25">
      <c r="A7648" s="1">
        <v>7647</v>
      </c>
      <c r="B7648" s="3">
        <v>1038</v>
      </c>
      <c r="C7648" s="1">
        <v>71</v>
      </c>
      <c r="D7648" s="1">
        <v>2</v>
      </c>
      <c r="E7648" s="1">
        <v>9</v>
      </c>
      <c r="F7648" s="1">
        <v>0</v>
      </c>
      <c r="G7648">
        <f>VLOOKUP(C7648,reference!$A$1:$E$310,5,FALSE)</f>
        <v>5304072</v>
      </c>
      <c r="H7648" t="str">
        <f>VLOOKUP(C7648,reference!$A$1:$E$310,4,FALSE)</f>
        <v>OENINO</v>
      </c>
      <c r="I7648" t="str">
        <f>VLOOKUP($D7648,reference!$G$1:$H$25,2,FALSE)</f>
        <v>Hutan lahan kering sekunder / bekas tebangan</v>
      </c>
      <c r="J7648" t="str">
        <f>VLOOKUP($E7648,reference!$G$1:$H$25,2,FALSE)</f>
        <v>Semak belukar</v>
      </c>
      <c r="K7648" t="str">
        <f t="shared" si="119"/>
        <v>Non Irigasi</v>
      </c>
      <c r="L7648" t="s">
        <v>328</v>
      </c>
    </row>
    <row r="7649" spans="1:12" x14ac:dyDescent="0.25">
      <c r="A7649" s="1">
        <v>7648</v>
      </c>
      <c r="B7649" s="3">
        <v>221</v>
      </c>
      <c r="C7649" s="1">
        <v>71</v>
      </c>
      <c r="D7649" s="1">
        <v>18</v>
      </c>
      <c r="E7649" s="1">
        <v>20</v>
      </c>
      <c r="F7649" s="1">
        <v>0</v>
      </c>
      <c r="G7649">
        <f>VLOOKUP(C7649,reference!$A$1:$E$310,5,FALSE)</f>
        <v>5304072</v>
      </c>
      <c r="H7649" t="str">
        <f>VLOOKUP(C7649,reference!$A$1:$E$310,4,FALSE)</f>
        <v>OENINO</v>
      </c>
      <c r="I7649" t="str">
        <f>VLOOKUP($D7649,reference!$G$1:$H$25,2,FALSE)</f>
        <v>Lahan terbuka</v>
      </c>
      <c r="J7649" t="str">
        <f>VLOOKUP($E7649,reference!$G$1:$H$25,2,FALSE)</f>
        <v>Tubuh air</v>
      </c>
      <c r="K7649" t="str">
        <f t="shared" si="119"/>
        <v>Non Irigasi</v>
      </c>
      <c r="L7649" t="s">
        <v>327</v>
      </c>
    </row>
    <row r="7650" spans="1:12" x14ac:dyDescent="0.25">
      <c r="A7650" s="1">
        <v>7649</v>
      </c>
      <c r="B7650" s="3">
        <v>28</v>
      </c>
      <c r="C7650" s="1">
        <v>74</v>
      </c>
      <c r="D7650" s="1">
        <v>2</v>
      </c>
      <c r="E7650" s="1">
        <v>12</v>
      </c>
      <c r="F7650" s="1">
        <v>0</v>
      </c>
      <c r="G7650">
        <f>VLOOKUP(C7650,reference!$A$1:$E$310,5,FALSE)</f>
        <v>5304082</v>
      </c>
      <c r="H7650" t="str">
        <f>VLOOKUP(C7650,reference!$A$1:$E$310,4,FALSE)</f>
        <v>FATUKOPA</v>
      </c>
      <c r="I7650" t="str">
        <f>VLOOKUP($D7650,reference!$G$1:$H$25,2,FALSE)</f>
        <v>Hutan lahan kering sekunder / bekas tebangan</v>
      </c>
      <c r="J7650" t="str">
        <f>VLOOKUP($E7650,reference!$G$1:$H$25,2,FALSE)</f>
        <v>Pertanian lahan kering</v>
      </c>
      <c r="K7650" t="str">
        <f t="shared" si="119"/>
        <v>Non Irigasi</v>
      </c>
      <c r="L7650" t="s">
        <v>328</v>
      </c>
    </row>
    <row r="7651" spans="1:12" x14ac:dyDescent="0.25">
      <c r="A7651" s="1">
        <v>7650</v>
      </c>
      <c r="B7651" s="3">
        <v>4</v>
      </c>
      <c r="C7651" s="1">
        <v>260</v>
      </c>
      <c r="D7651" s="1">
        <v>2</v>
      </c>
      <c r="E7651" s="1">
        <v>20</v>
      </c>
      <c r="F7651" s="1">
        <v>0</v>
      </c>
      <c r="G7651">
        <f>VLOOKUP(C7651,reference!$A$1:$E$310,5,FALSE)</f>
        <v>5317011</v>
      </c>
      <c r="H7651" t="str">
        <f>VLOOKUP(C7651,reference!$A$1:$E$310,4,FALSE)</f>
        <v>KODI BALAGHAR</v>
      </c>
      <c r="I7651" t="str">
        <f>VLOOKUP($D7651,reference!$G$1:$H$25,2,FALSE)</f>
        <v>Hutan lahan kering sekunder / bekas tebangan</v>
      </c>
      <c r="J7651" t="str">
        <f>VLOOKUP($E7651,reference!$G$1:$H$25,2,FALSE)</f>
        <v>Tubuh air</v>
      </c>
      <c r="K7651" t="str">
        <f t="shared" si="119"/>
        <v>Non Irigasi</v>
      </c>
      <c r="L7651" t="s">
        <v>328</v>
      </c>
    </row>
    <row r="7652" spans="1:12" x14ac:dyDescent="0.25">
      <c r="A7652" s="1">
        <v>7651</v>
      </c>
      <c r="B7652" s="3">
        <v>2</v>
      </c>
      <c r="C7652" s="1">
        <v>259</v>
      </c>
      <c r="D7652" s="1">
        <v>2</v>
      </c>
      <c r="E7652" s="1">
        <v>16</v>
      </c>
      <c r="F7652" s="1">
        <v>0</v>
      </c>
      <c r="G7652">
        <f>VLOOKUP(C7652,reference!$A$1:$E$310,5,FALSE)</f>
        <v>5317010</v>
      </c>
      <c r="H7652" t="str">
        <f>VLOOKUP(C7652,reference!$A$1:$E$310,4,FALSE)</f>
        <v>KODI BANGEDO</v>
      </c>
      <c r="I7652" t="str">
        <f>VLOOKUP($D7652,reference!$G$1:$H$25,2,FALSE)</f>
        <v>Hutan lahan kering sekunder / bekas tebangan</v>
      </c>
      <c r="J7652" t="str">
        <f>VLOOKUP($E7652,reference!$G$1:$H$25,2,FALSE)</f>
        <v>Pemukiman</v>
      </c>
      <c r="K7652" t="str">
        <f t="shared" si="119"/>
        <v>Non Irigasi</v>
      </c>
      <c r="L7652" t="s">
        <v>328</v>
      </c>
    </row>
    <row r="7653" spans="1:12" x14ac:dyDescent="0.25">
      <c r="A7653" s="1">
        <v>7652</v>
      </c>
      <c r="B7653" s="3">
        <v>686</v>
      </c>
      <c r="C7653" s="1">
        <v>7</v>
      </c>
      <c r="D7653" s="1">
        <v>11</v>
      </c>
      <c r="E7653" s="1">
        <v>16</v>
      </c>
      <c r="F7653" s="1">
        <v>0</v>
      </c>
      <c r="G7653">
        <f>VLOOKUP(C7653,reference!$A$1:$E$310,5,FALSE)</f>
        <v>5302010</v>
      </c>
      <c r="H7653" t="str">
        <f>VLOOKUP(C7653,reference!$A$1:$E$310,4,FALSE)</f>
        <v>LEWA</v>
      </c>
      <c r="I7653" t="str">
        <f>VLOOKUP($D7653,reference!$G$1:$H$25,2,FALSE)</f>
        <v>Savanna / Padang rumput</v>
      </c>
      <c r="J7653" t="str">
        <f>VLOOKUP($E7653,reference!$G$1:$H$25,2,FALSE)</f>
        <v>Pemukiman</v>
      </c>
      <c r="K7653" t="str">
        <f t="shared" si="119"/>
        <v>Non Irigasi</v>
      </c>
      <c r="L7653" t="s">
        <v>327</v>
      </c>
    </row>
    <row r="7654" spans="1:12" x14ac:dyDescent="0.25">
      <c r="A7654" s="1">
        <v>7653</v>
      </c>
      <c r="B7654" s="3">
        <v>684</v>
      </c>
      <c r="C7654" s="1">
        <v>25</v>
      </c>
      <c r="D7654" s="1">
        <v>16</v>
      </c>
      <c r="E7654" s="1">
        <v>16</v>
      </c>
      <c r="F7654" s="1">
        <v>0</v>
      </c>
      <c r="G7654">
        <f>VLOOKUP(C7654,reference!$A$1:$E$310,5,FALSE)</f>
        <v>5302070</v>
      </c>
      <c r="H7654" t="str">
        <f>VLOOKUP(C7654,reference!$A$1:$E$310,4,FALSE)</f>
        <v>KOTA WAINGAPU</v>
      </c>
      <c r="I7654" t="str">
        <f>VLOOKUP($D7654,reference!$G$1:$H$25,2,FALSE)</f>
        <v>Pemukiman</v>
      </c>
      <c r="J7654" t="str">
        <f>VLOOKUP($E7654,reference!$G$1:$H$25,2,FALSE)</f>
        <v>Pemukiman</v>
      </c>
      <c r="K7654" t="str">
        <f t="shared" si="119"/>
        <v>Non Irigasi</v>
      </c>
      <c r="L7654" t="s">
        <v>327</v>
      </c>
    </row>
    <row r="7655" spans="1:12" x14ac:dyDescent="0.25">
      <c r="A7655" s="1">
        <v>7654</v>
      </c>
      <c r="B7655" s="3">
        <v>36</v>
      </c>
      <c r="C7655" s="1">
        <v>48</v>
      </c>
      <c r="D7655" s="1">
        <v>13</v>
      </c>
      <c r="E7655" s="1">
        <v>20</v>
      </c>
      <c r="F7655" s="1">
        <v>0</v>
      </c>
      <c r="G7655">
        <f>VLOOKUP(C7655,reference!$A$1:$E$310,5,FALSE)</f>
        <v>5303181</v>
      </c>
      <c r="H7655" t="str">
        <f>VLOOKUP(C7655,reference!$A$1:$E$310,4,FALSE)</f>
        <v>AMFOANG BARAT DAYA</v>
      </c>
      <c r="I7655" t="str">
        <f>VLOOKUP($D7655,reference!$G$1:$H$25,2,FALSE)</f>
        <v>Pertanian lahan kering  campur semak / kebun campur</v>
      </c>
      <c r="J7655" t="str">
        <f>VLOOKUP($E7655,reference!$G$1:$H$25,2,FALSE)</f>
        <v>Tubuh air</v>
      </c>
      <c r="K7655" t="str">
        <f t="shared" si="119"/>
        <v>Non Irigasi</v>
      </c>
      <c r="L7655" t="s">
        <v>327</v>
      </c>
    </row>
    <row r="7656" spans="1:12" x14ac:dyDescent="0.25">
      <c r="A7656" s="1">
        <v>7655</v>
      </c>
      <c r="B7656" s="3">
        <v>178</v>
      </c>
      <c r="C7656" s="1">
        <v>48</v>
      </c>
      <c r="D7656" s="1">
        <v>13</v>
      </c>
      <c r="E7656" s="1">
        <v>16</v>
      </c>
      <c r="F7656" s="1">
        <v>0</v>
      </c>
      <c r="G7656">
        <f>VLOOKUP(C7656,reference!$A$1:$E$310,5,FALSE)</f>
        <v>5303181</v>
      </c>
      <c r="H7656" t="str">
        <f>VLOOKUP(C7656,reference!$A$1:$E$310,4,FALSE)</f>
        <v>AMFOANG BARAT DAYA</v>
      </c>
      <c r="I7656" t="str">
        <f>VLOOKUP($D7656,reference!$G$1:$H$25,2,FALSE)</f>
        <v>Pertanian lahan kering  campur semak / kebun campur</v>
      </c>
      <c r="J7656" t="str">
        <f>VLOOKUP($E7656,reference!$G$1:$H$25,2,FALSE)</f>
        <v>Pemukiman</v>
      </c>
      <c r="K7656" t="str">
        <f t="shared" si="119"/>
        <v>Non Irigasi</v>
      </c>
      <c r="L7656" t="s">
        <v>327</v>
      </c>
    </row>
    <row r="7657" spans="1:12" x14ac:dyDescent="0.25">
      <c r="A7657" s="1">
        <v>7656</v>
      </c>
      <c r="B7657" s="3">
        <v>147</v>
      </c>
      <c r="C7657" s="1">
        <v>48</v>
      </c>
      <c r="D7657" s="1">
        <v>2</v>
      </c>
      <c r="E7657" s="1">
        <v>13</v>
      </c>
      <c r="F7657" s="1">
        <v>0</v>
      </c>
      <c r="G7657">
        <f>VLOOKUP(C7657,reference!$A$1:$E$310,5,FALSE)</f>
        <v>5303181</v>
      </c>
      <c r="H7657" t="str">
        <f>VLOOKUP(C7657,reference!$A$1:$E$310,4,FALSE)</f>
        <v>AMFOANG BARAT DAYA</v>
      </c>
      <c r="I7657" t="str">
        <f>VLOOKUP($D7657,reference!$G$1:$H$25,2,FALSE)</f>
        <v>Hutan lahan kering sekunder / bekas tebangan</v>
      </c>
      <c r="J7657" t="str">
        <f>VLOOKUP($E7657,reference!$G$1:$H$25,2,FALSE)</f>
        <v>Pertanian lahan kering  campur semak / kebun campur</v>
      </c>
      <c r="K7657" t="str">
        <f t="shared" si="119"/>
        <v>Non Irigasi</v>
      </c>
      <c r="L7657" t="s">
        <v>328</v>
      </c>
    </row>
    <row r="7658" spans="1:12" x14ac:dyDescent="0.25">
      <c r="A7658" s="1">
        <v>7657</v>
      </c>
      <c r="B7658" s="3">
        <v>22</v>
      </c>
      <c r="C7658" s="1">
        <v>48</v>
      </c>
      <c r="D7658" s="1">
        <v>18</v>
      </c>
      <c r="E7658" s="1">
        <v>9</v>
      </c>
      <c r="F7658" s="1">
        <v>0</v>
      </c>
      <c r="G7658">
        <f>VLOOKUP(C7658,reference!$A$1:$E$310,5,FALSE)</f>
        <v>5303181</v>
      </c>
      <c r="H7658" t="str">
        <f>VLOOKUP(C7658,reference!$A$1:$E$310,4,FALSE)</f>
        <v>AMFOANG BARAT DAYA</v>
      </c>
      <c r="I7658" t="str">
        <f>VLOOKUP($D7658,reference!$G$1:$H$25,2,FALSE)</f>
        <v>Lahan terbuka</v>
      </c>
      <c r="J7658" t="str">
        <f>VLOOKUP($E7658,reference!$G$1:$H$25,2,FALSE)</f>
        <v>Semak belukar</v>
      </c>
      <c r="K7658" t="str">
        <f t="shared" si="119"/>
        <v>Non Irigasi</v>
      </c>
      <c r="L7658" t="s">
        <v>327</v>
      </c>
    </row>
    <row r="7659" spans="1:12" x14ac:dyDescent="0.25">
      <c r="A7659" s="1">
        <v>7658</v>
      </c>
      <c r="B7659" s="3">
        <v>24</v>
      </c>
      <c r="C7659" s="1">
        <v>263</v>
      </c>
      <c r="D7659" s="1">
        <v>18</v>
      </c>
      <c r="E7659" s="1">
        <v>14</v>
      </c>
      <c r="F7659" s="1">
        <v>0</v>
      </c>
      <c r="G7659">
        <f>VLOOKUP(C7659,reference!$A$1:$E$310,5,FALSE)</f>
        <v>5317040</v>
      </c>
      <c r="H7659" t="str">
        <f>VLOOKUP(C7659,reference!$A$1:$E$310,4,FALSE)</f>
        <v>WEWEWA SELATAN</v>
      </c>
      <c r="I7659" t="str">
        <f>VLOOKUP($D7659,reference!$G$1:$H$25,2,FALSE)</f>
        <v>Lahan terbuka</v>
      </c>
      <c r="J7659" t="str">
        <f>VLOOKUP($E7659,reference!$G$1:$H$25,2,FALSE)</f>
        <v>Sawah</v>
      </c>
      <c r="K7659" t="str">
        <f t="shared" si="119"/>
        <v>Non Irigasi</v>
      </c>
      <c r="L7659" t="s">
        <v>327</v>
      </c>
    </row>
    <row r="7660" spans="1:12" x14ac:dyDescent="0.25">
      <c r="A7660" s="1">
        <v>7659</v>
      </c>
      <c r="B7660" s="3">
        <v>7</v>
      </c>
      <c r="C7660" s="1">
        <v>255</v>
      </c>
      <c r="D7660" s="1">
        <v>11</v>
      </c>
      <c r="E7660" s="1">
        <v>1</v>
      </c>
      <c r="F7660" s="1">
        <v>0</v>
      </c>
      <c r="G7660">
        <f>VLOOKUP(C7660,reference!$A$1:$E$310,5,FALSE)</f>
        <v>5316011</v>
      </c>
      <c r="H7660" t="str">
        <f>VLOOKUP(C7660,reference!$A$1:$E$310,4,FALSE)</f>
        <v>KATIKUTANA SELATAN</v>
      </c>
      <c r="I7660" t="str">
        <f>VLOOKUP($D7660,reference!$G$1:$H$25,2,FALSE)</f>
        <v>Savanna / Padang rumput</v>
      </c>
      <c r="J7660" t="str">
        <f>VLOOKUP($E7660,reference!$G$1:$H$25,2,FALSE)</f>
        <v>Hutan lahan kering primer</v>
      </c>
      <c r="K7660" t="str">
        <f t="shared" si="119"/>
        <v>Non Irigasi</v>
      </c>
      <c r="L7660" t="s">
        <v>327</v>
      </c>
    </row>
    <row r="7661" spans="1:12" x14ac:dyDescent="0.25">
      <c r="A7661" s="1">
        <v>7660</v>
      </c>
      <c r="B7661" s="3">
        <v>99</v>
      </c>
      <c r="C7661" s="1">
        <v>28</v>
      </c>
      <c r="D7661" s="1">
        <v>16</v>
      </c>
      <c r="E7661" s="1">
        <v>16</v>
      </c>
      <c r="F7661" s="1">
        <v>0</v>
      </c>
      <c r="G7661">
        <f>VLOOKUP(C7661,reference!$A$1:$E$310,5,FALSE)</f>
        <v>5302081</v>
      </c>
      <c r="H7661" t="str">
        <f>VLOOKUP(C7661,reference!$A$1:$E$310,4,FALSE)</f>
        <v>KANATANG</v>
      </c>
      <c r="I7661" t="str">
        <f>VLOOKUP($D7661,reference!$G$1:$H$25,2,FALSE)</f>
        <v>Pemukiman</v>
      </c>
      <c r="J7661" t="str">
        <f>VLOOKUP($E7661,reference!$G$1:$H$25,2,FALSE)</f>
        <v>Pemukiman</v>
      </c>
      <c r="K7661" t="str">
        <f t="shared" si="119"/>
        <v>Non Irigasi</v>
      </c>
      <c r="L7661" t="s">
        <v>327</v>
      </c>
    </row>
    <row r="7662" spans="1:12" x14ac:dyDescent="0.25">
      <c r="A7662" s="1">
        <v>7661</v>
      </c>
      <c r="B7662" s="3">
        <v>46</v>
      </c>
      <c r="C7662" s="1">
        <v>28</v>
      </c>
      <c r="D7662" s="1">
        <v>16</v>
      </c>
      <c r="E7662" s="1">
        <v>14</v>
      </c>
      <c r="F7662" s="1">
        <v>0</v>
      </c>
      <c r="G7662">
        <f>VLOOKUP(C7662,reference!$A$1:$E$310,5,FALSE)</f>
        <v>5302081</v>
      </c>
      <c r="H7662" t="str">
        <f>VLOOKUP(C7662,reference!$A$1:$E$310,4,FALSE)</f>
        <v>KANATANG</v>
      </c>
      <c r="I7662" t="str">
        <f>VLOOKUP($D7662,reference!$G$1:$H$25,2,FALSE)</f>
        <v>Pemukiman</v>
      </c>
      <c r="J7662" t="str">
        <f>VLOOKUP($E7662,reference!$G$1:$H$25,2,FALSE)</f>
        <v>Sawah</v>
      </c>
      <c r="K7662" t="str">
        <f t="shared" si="119"/>
        <v>Non Irigasi</v>
      </c>
      <c r="L7662" t="s">
        <v>327</v>
      </c>
    </row>
    <row r="7663" spans="1:12" x14ac:dyDescent="0.25">
      <c r="A7663" s="1">
        <v>7662</v>
      </c>
      <c r="B7663" s="3">
        <v>14</v>
      </c>
      <c r="C7663" s="1">
        <v>28</v>
      </c>
      <c r="D7663" s="1">
        <v>16</v>
      </c>
      <c r="E7663" s="1">
        <v>5</v>
      </c>
      <c r="F7663" s="1">
        <v>0</v>
      </c>
      <c r="G7663">
        <f>VLOOKUP(C7663,reference!$A$1:$E$310,5,FALSE)</f>
        <v>5302081</v>
      </c>
      <c r="H7663" t="str">
        <f>VLOOKUP(C7663,reference!$A$1:$E$310,4,FALSE)</f>
        <v>KANATANG</v>
      </c>
      <c r="I7663" t="str">
        <f>VLOOKUP($D7663,reference!$G$1:$H$25,2,FALSE)</f>
        <v>Pemukiman</v>
      </c>
      <c r="J7663" t="str">
        <f>VLOOKUP($E7663,reference!$G$1:$H$25,2,FALSE)</f>
        <v>Hutan mangrove primer</v>
      </c>
      <c r="K7663" t="str">
        <f t="shared" si="119"/>
        <v>Non Irigasi</v>
      </c>
      <c r="L7663" t="s">
        <v>327</v>
      </c>
    </row>
    <row r="7664" spans="1:12" x14ac:dyDescent="0.25">
      <c r="A7664" s="1">
        <v>7663</v>
      </c>
      <c r="B7664" s="3">
        <v>3</v>
      </c>
      <c r="C7664" s="1">
        <v>25</v>
      </c>
      <c r="D7664" s="1">
        <v>16</v>
      </c>
      <c r="E7664" s="1">
        <v>6</v>
      </c>
      <c r="F7664" s="1">
        <v>0</v>
      </c>
      <c r="G7664">
        <f>VLOOKUP(C7664,reference!$A$1:$E$310,5,FALSE)</f>
        <v>5302070</v>
      </c>
      <c r="H7664" t="str">
        <f>VLOOKUP(C7664,reference!$A$1:$E$310,4,FALSE)</f>
        <v>KOTA WAINGAPU</v>
      </c>
      <c r="I7664" t="str">
        <f>VLOOKUP($D7664,reference!$G$1:$H$25,2,FALSE)</f>
        <v>Pemukiman</v>
      </c>
      <c r="J7664" t="str">
        <f>VLOOKUP($E7664,reference!$G$1:$H$25,2,FALSE)</f>
        <v>Hutan mangrove sekunder</v>
      </c>
      <c r="K7664" t="str">
        <f t="shared" si="119"/>
        <v>Non Irigasi</v>
      </c>
      <c r="L7664" t="s">
        <v>327</v>
      </c>
    </row>
    <row r="7665" spans="1:12" x14ac:dyDescent="0.25">
      <c r="A7665" s="1">
        <v>7664</v>
      </c>
      <c r="B7665" s="3">
        <v>1</v>
      </c>
      <c r="C7665" s="1">
        <v>26</v>
      </c>
      <c r="D7665" s="1">
        <v>0</v>
      </c>
      <c r="E7665" s="1">
        <v>20</v>
      </c>
      <c r="F7665" s="1">
        <v>0</v>
      </c>
      <c r="G7665">
        <f>VLOOKUP(C7665,reference!$A$1:$E$310,5,FALSE)</f>
        <v>5302071</v>
      </c>
      <c r="H7665" t="str">
        <f>VLOOKUP(C7665,reference!$A$1:$E$310,4,FALSE)</f>
        <v>KAMBERA</v>
      </c>
      <c r="I7665" t="str">
        <f>VLOOKUP($D7665,reference!$G$1:$H$25,2,FALSE)</f>
        <v>No data</v>
      </c>
      <c r="J7665" t="str">
        <f>VLOOKUP($E7665,reference!$G$1:$H$25,2,FALSE)</f>
        <v>Tubuh air</v>
      </c>
      <c r="K7665" t="str">
        <f t="shared" si="119"/>
        <v>Non Irigasi</v>
      </c>
      <c r="L7665" t="s">
        <v>327</v>
      </c>
    </row>
    <row r="7666" spans="1:12" x14ac:dyDescent="0.25">
      <c r="A7666" s="1">
        <v>7665</v>
      </c>
      <c r="B7666" s="3">
        <v>198</v>
      </c>
      <c r="C7666" s="1">
        <v>26</v>
      </c>
      <c r="D7666" s="1">
        <v>13</v>
      </c>
      <c r="E7666" s="1">
        <v>14</v>
      </c>
      <c r="F7666" s="1">
        <v>0</v>
      </c>
      <c r="G7666">
        <f>VLOOKUP(C7666,reference!$A$1:$E$310,5,FALSE)</f>
        <v>5302071</v>
      </c>
      <c r="H7666" t="str">
        <f>VLOOKUP(C7666,reference!$A$1:$E$310,4,FALSE)</f>
        <v>KAMBERA</v>
      </c>
      <c r="I7666" t="str">
        <f>VLOOKUP($D7666,reference!$G$1:$H$25,2,FALSE)</f>
        <v>Pertanian lahan kering  campur semak / kebun campur</v>
      </c>
      <c r="J7666" t="str">
        <f>VLOOKUP($E7666,reference!$G$1:$H$25,2,FALSE)</f>
        <v>Sawah</v>
      </c>
      <c r="K7666" t="str">
        <f t="shared" si="119"/>
        <v>Non Irigasi</v>
      </c>
      <c r="L7666" t="s">
        <v>327</v>
      </c>
    </row>
    <row r="7667" spans="1:12" x14ac:dyDescent="0.25">
      <c r="A7667" s="1">
        <v>7666</v>
      </c>
      <c r="B7667" s="3">
        <v>70</v>
      </c>
      <c r="C7667" s="1">
        <v>26</v>
      </c>
      <c r="D7667" s="1">
        <v>5</v>
      </c>
      <c r="E7667" s="1">
        <v>6</v>
      </c>
      <c r="F7667" s="1">
        <v>0</v>
      </c>
      <c r="G7667">
        <f>VLOOKUP(C7667,reference!$A$1:$E$310,5,FALSE)</f>
        <v>5302071</v>
      </c>
      <c r="H7667" t="str">
        <f>VLOOKUP(C7667,reference!$A$1:$E$310,4,FALSE)</f>
        <v>KAMBERA</v>
      </c>
      <c r="I7667" t="str">
        <f>VLOOKUP($D7667,reference!$G$1:$H$25,2,FALSE)</f>
        <v>Hutan mangrove primer</v>
      </c>
      <c r="J7667" t="str">
        <f>VLOOKUP($E7667,reference!$G$1:$H$25,2,FALSE)</f>
        <v>Hutan mangrove sekunder</v>
      </c>
      <c r="K7667" t="str">
        <f t="shared" si="119"/>
        <v>Non Irigasi</v>
      </c>
      <c r="L7667" t="s">
        <v>329</v>
      </c>
    </row>
    <row r="7668" spans="1:12" x14ac:dyDescent="0.25">
      <c r="A7668" s="1">
        <v>7667</v>
      </c>
      <c r="B7668" s="3">
        <v>257</v>
      </c>
      <c r="C7668" s="1">
        <v>48</v>
      </c>
      <c r="D7668" s="1">
        <v>13</v>
      </c>
      <c r="E7668" s="1">
        <v>12</v>
      </c>
      <c r="F7668" s="1">
        <v>0</v>
      </c>
      <c r="G7668">
        <f>VLOOKUP(C7668,reference!$A$1:$E$310,5,FALSE)</f>
        <v>5303181</v>
      </c>
      <c r="H7668" t="str">
        <f>VLOOKUP(C7668,reference!$A$1:$E$310,4,FALSE)</f>
        <v>AMFOANG BARAT DAYA</v>
      </c>
      <c r="I7668" t="str">
        <f>VLOOKUP($D7668,reference!$G$1:$H$25,2,FALSE)</f>
        <v>Pertanian lahan kering  campur semak / kebun campur</v>
      </c>
      <c r="J7668" t="str">
        <f>VLOOKUP($E7668,reference!$G$1:$H$25,2,FALSE)</f>
        <v>Pertanian lahan kering</v>
      </c>
      <c r="K7668" t="str">
        <f t="shared" si="119"/>
        <v>Non Irigasi</v>
      </c>
      <c r="L7668" t="s">
        <v>327</v>
      </c>
    </row>
    <row r="7669" spans="1:12" x14ac:dyDescent="0.25">
      <c r="A7669" s="1">
        <v>7668</v>
      </c>
      <c r="B7669" s="3">
        <v>7</v>
      </c>
      <c r="C7669" s="1">
        <v>56</v>
      </c>
      <c r="D7669" s="1">
        <v>16</v>
      </c>
      <c r="E7669" s="1">
        <v>9</v>
      </c>
      <c r="F7669" s="1">
        <v>0</v>
      </c>
      <c r="G7669">
        <f>VLOOKUP(C7669,reference!$A$1:$E$310,5,FALSE)</f>
        <v>5304013</v>
      </c>
      <c r="H7669" t="str">
        <f>VLOOKUP(C7669,reference!$A$1:$E$310,4,FALSE)</f>
        <v>NUNBENA</v>
      </c>
      <c r="I7669" t="str">
        <f>VLOOKUP($D7669,reference!$G$1:$H$25,2,FALSE)</f>
        <v>Pemukiman</v>
      </c>
      <c r="J7669" t="str">
        <f>VLOOKUP($E7669,reference!$G$1:$H$25,2,FALSE)</f>
        <v>Semak belukar</v>
      </c>
      <c r="K7669" t="str">
        <f t="shared" si="119"/>
        <v>Non Irigasi</v>
      </c>
      <c r="L7669" t="s">
        <v>327</v>
      </c>
    </row>
    <row r="7670" spans="1:12" x14ac:dyDescent="0.25">
      <c r="A7670" s="1">
        <v>7669</v>
      </c>
      <c r="B7670" s="3">
        <v>55</v>
      </c>
      <c r="C7670" s="1">
        <v>260</v>
      </c>
      <c r="D7670" s="1">
        <v>0</v>
      </c>
      <c r="E7670" s="1">
        <v>13</v>
      </c>
      <c r="F7670" s="1">
        <v>0</v>
      </c>
      <c r="G7670">
        <f>VLOOKUP(C7670,reference!$A$1:$E$310,5,FALSE)</f>
        <v>5317011</v>
      </c>
      <c r="H7670" t="str">
        <f>VLOOKUP(C7670,reference!$A$1:$E$310,4,FALSE)</f>
        <v>KODI BALAGHAR</v>
      </c>
      <c r="I7670" t="str">
        <f>VLOOKUP($D7670,reference!$G$1:$H$25,2,FALSE)</f>
        <v>No data</v>
      </c>
      <c r="J7670" t="str">
        <f>VLOOKUP($E7670,reference!$G$1:$H$25,2,FALSE)</f>
        <v>Pertanian lahan kering  campur semak / kebun campur</v>
      </c>
      <c r="K7670" t="str">
        <f t="shared" si="119"/>
        <v>Non Irigasi</v>
      </c>
      <c r="L7670" t="s">
        <v>327</v>
      </c>
    </row>
    <row r="7671" spans="1:12" x14ac:dyDescent="0.25">
      <c r="A7671" s="1">
        <v>7670</v>
      </c>
      <c r="B7671" s="3">
        <v>51</v>
      </c>
      <c r="C7671" s="1">
        <v>260</v>
      </c>
      <c r="D7671" s="1">
        <v>13</v>
      </c>
      <c r="E7671" s="1">
        <v>20</v>
      </c>
      <c r="F7671" s="1">
        <v>0</v>
      </c>
      <c r="G7671">
        <f>VLOOKUP(C7671,reference!$A$1:$E$310,5,FALSE)</f>
        <v>5317011</v>
      </c>
      <c r="H7671" t="str">
        <f>VLOOKUP(C7671,reference!$A$1:$E$310,4,FALSE)</f>
        <v>KODI BALAGHAR</v>
      </c>
      <c r="I7671" t="str">
        <f>VLOOKUP($D7671,reference!$G$1:$H$25,2,FALSE)</f>
        <v>Pertanian lahan kering  campur semak / kebun campur</v>
      </c>
      <c r="J7671" t="str">
        <f>VLOOKUP($E7671,reference!$G$1:$H$25,2,FALSE)</f>
        <v>Tubuh air</v>
      </c>
      <c r="K7671" t="str">
        <f t="shared" si="119"/>
        <v>Non Irigasi</v>
      </c>
      <c r="L7671" t="s">
        <v>327</v>
      </c>
    </row>
    <row r="7672" spans="1:12" x14ac:dyDescent="0.25">
      <c r="A7672" s="1">
        <v>7671</v>
      </c>
      <c r="B7672" s="3">
        <v>93</v>
      </c>
      <c r="C7672" s="1">
        <v>255</v>
      </c>
      <c r="D7672" s="1">
        <v>2</v>
      </c>
      <c r="E7672" s="1">
        <v>14</v>
      </c>
      <c r="F7672" s="1">
        <v>0</v>
      </c>
      <c r="G7672">
        <f>VLOOKUP(C7672,reference!$A$1:$E$310,5,FALSE)</f>
        <v>5316011</v>
      </c>
      <c r="H7672" t="str">
        <f>VLOOKUP(C7672,reference!$A$1:$E$310,4,FALSE)</f>
        <v>KATIKUTANA SELATAN</v>
      </c>
      <c r="I7672" t="str">
        <f>VLOOKUP($D7672,reference!$G$1:$H$25,2,FALSE)</f>
        <v>Hutan lahan kering sekunder / bekas tebangan</v>
      </c>
      <c r="J7672" t="str">
        <f>VLOOKUP($E7672,reference!$G$1:$H$25,2,FALSE)</f>
        <v>Sawah</v>
      </c>
      <c r="K7672" t="str">
        <f t="shared" si="119"/>
        <v>Non Irigasi</v>
      </c>
      <c r="L7672" t="s">
        <v>328</v>
      </c>
    </row>
    <row r="7673" spans="1:12" x14ac:dyDescent="0.25">
      <c r="A7673" s="1">
        <v>7672</v>
      </c>
      <c r="B7673" s="3">
        <v>37</v>
      </c>
      <c r="C7673" s="1">
        <v>257</v>
      </c>
      <c r="D7673" s="1">
        <v>1</v>
      </c>
      <c r="E7673" s="1">
        <v>14</v>
      </c>
      <c r="F7673" s="1">
        <v>0</v>
      </c>
      <c r="G7673">
        <f>VLOOKUP(C7673,reference!$A$1:$E$310,5,FALSE)</f>
        <v>5316030</v>
      </c>
      <c r="H7673" t="str">
        <f>VLOOKUP(C7673,reference!$A$1:$E$310,4,FALSE)</f>
        <v>UMBU RATU NGGAY</v>
      </c>
      <c r="I7673" t="str">
        <f>VLOOKUP($D7673,reference!$G$1:$H$25,2,FALSE)</f>
        <v>Hutan lahan kering primer</v>
      </c>
      <c r="J7673" t="str">
        <f>VLOOKUP($E7673,reference!$G$1:$H$25,2,FALSE)</f>
        <v>Sawah</v>
      </c>
      <c r="K7673" t="str">
        <f t="shared" si="119"/>
        <v>Non Irigasi</v>
      </c>
      <c r="L7673" t="s">
        <v>328</v>
      </c>
    </row>
    <row r="7674" spans="1:12" x14ac:dyDescent="0.25">
      <c r="A7674" s="1">
        <v>7673</v>
      </c>
      <c r="B7674" s="3">
        <v>80</v>
      </c>
      <c r="C7674" s="1">
        <v>7</v>
      </c>
      <c r="D7674" s="1">
        <v>11</v>
      </c>
      <c r="E7674" s="1">
        <v>14</v>
      </c>
      <c r="F7674" s="1">
        <v>1</v>
      </c>
      <c r="G7674">
        <f>VLOOKUP(C7674,reference!$A$1:$E$310,5,FALSE)</f>
        <v>5302010</v>
      </c>
      <c r="H7674" t="str">
        <f>VLOOKUP(C7674,reference!$A$1:$E$310,4,FALSE)</f>
        <v>LEWA</v>
      </c>
      <c r="I7674" t="str">
        <f>VLOOKUP($D7674,reference!$G$1:$H$25,2,FALSE)</f>
        <v>Savanna / Padang rumput</v>
      </c>
      <c r="J7674" t="str">
        <f>VLOOKUP($E7674,reference!$G$1:$H$25,2,FALSE)</f>
        <v>Sawah</v>
      </c>
      <c r="K7674" t="str">
        <f t="shared" si="119"/>
        <v>Buffer Irigasi</v>
      </c>
      <c r="L7674" t="s">
        <v>327</v>
      </c>
    </row>
    <row r="7675" spans="1:12" x14ac:dyDescent="0.25">
      <c r="A7675" s="1">
        <v>7674</v>
      </c>
      <c r="B7675" s="3">
        <v>8</v>
      </c>
      <c r="C7675" s="1">
        <v>28</v>
      </c>
      <c r="D7675" s="1">
        <v>16</v>
      </c>
      <c r="E7675" s="1">
        <v>11</v>
      </c>
      <c r="F7675" s="1">
        <v>0</v>
      </c>
      <c r="G7675">
        <f>VLOOKUP(C7675,reference!$A$1:$E$310,5,FALSE)</f>
        <v>5302081</v>
      </c>
      <c r="H7675" t="str">
        <f>VLOOKUP(C7675,reference!$A$1:$E$310,4,FALSE)</f>
        <v>KANATANG</v>
      </c>
      <c r="I7675" t="str">
        <f>VLOOKUP($D7675,reference!$G$1:$H$25,2,FALSE)</f>
        <v>Pemukiman</v>
      </c>
      <c r="J7675" t="str">
        <f>VLOOKUP($E7675,reference!$G$1:$H$25,2,FALSE)</f>
        <v>Savanna / Padang rumput</v>
      </c>
      <c r="K7675" t="str">
        <f t="shared" si="119"/>
        <v>Non Irigasi</v>
      </c>
      <c r="L7675" t="s">
        <v>327</v>
      </c>
    </row>
    <row r="7676" spans="1:12" x14ac:dyDescent="0.25">
      <c r="A7676" s="1">
        <v>7675</v>
      </c>
      <c r="B7676" s="3">
        <v>22</v>
      </c>
      <c r="C7676" s="1">
        <v>25</v>
      </c>
      <c r="D7676" s="1">
        <v>16</v>
      </c>
      <c r="E7676" s="1">
        <v>5</v>
      </c>
      <c r="F7676" s="1">
        <v>0</v>
      </c>
      <c r="G7676">
        <f>VLOOKUP(C7676,reference!$A$1:$E$310,5,FALSE)</f>
        <v>5302070</v>
      </c>
      <c r="H7676" t="str">
        <f>VLOOKUP(C7676,reference!$A$1:$E$310,4,FALSE)</f>
        <v>KOTA WAINGAPU</v>
      </c>
      <c r="I7676" t="str">
        <f>VLOOKUP($D7676,reference!$G$1:$H$25,2,FALSE)</f>
        <v>Pemukiman</v>
      </c>
      <c r="J7676" t="str">
        <f>VLOOKUP($E7676,reference!$G$1:$H$25,2,FALSE)</f>
        <v>Hutan mangrove primer</v>
      </c>
      <c r="K7676" t="str">
        <f t="shared" si="119"/>
        <v>Non Irigasi</v>
      </c>
      <c r="L7676" t="s">
        <v>327</v>
      </c>
    </row>
    <row r="7677" spans="1:12" x14ac:dyDescent="0.25">
      <c r="A7677" s="1">
        <v>7676</v>
      </c>
      <c r="B7677" s="3">
        <v>270</v>
      </c>
      <c r="C7677" s="1">
        <v>48</v>
      </c>
      <c r="D7677" s="1">
        <v>13</v>
      </c>
      <c r="E7677" s="1">
        <v>2</v>
      </c>
      <c r="F7677" s="1">
        <v>0</v>
      </c>
      <c r="G7677">
        <f>VLOOKUP(C7677,reference!$A$1:$E$310,5,FALSE)</f>
        <v>5303181</v>
      </c>
      <c r="H7677" t="str">
        <f>VLOOKUP(C7677,reference!$A$1:$E$310,4,FALSE)</f>
        <v>AMFOANG BARAT DAYA</v>
      </c>
      <c r="I7677" t="str">
        <f>VLOOKUP($D7677,reference!$G$1:$H$25,2,FALSE)</f>
        <v>Pertanian lahan kering  campur semak / kebun campur</v>
      </c>
      <c r="J7677" t="str">
        <f>VLOOKUP($E7677,reference!$G$1:$H$25,2,FALSE)</f>
        <v>Hutan lahan kering sekunder / bekas tebangan</v>
      </c>
      <c r="K7677" t="str">
        <f t="shared" si="119"/>
        <v>Non Irigasi</v>
      </c>
      <c r="L7677" t="s">
        <v>327</v>
      </c>
    </row>
    <row r="7678" spans="1:12" x14ac:dyDescent="0.25">
      <c r="A7678" s="1">
        <v>7677</v>
      </c>
      <c r="B7678" s="3">
        <v>1</v>
      </c>
      <c r="C7678" s="1">
        <v>260</v>
      </c>
      <c r="D7678" s="1">
        <v>18</v>
      </c>
      <c r="E7678" s="1">
        <v>2</v>
      </c>
      <c r="F7678" s="1">
        <v>0</v>
      </c>
      <c r="G7678">
        <f>VLOOKUP(C7678,reference!$A$1:$E$310,5,FALSE)</f>
        <v>5317011</v>
      </c>
      <c r="H7678" t="str">
        <f>VLOOKUP(C7678,reference!$A$1:$E$310,4,FALSE)</f>
        <v>KODI BALAGHAR</v>
      </c>
      <c r="I7678" t="str">
        <f>VLOOKUP($D7678,reference!$G$1:$H$25,2,FALSE)</f>
        <v>Lahan terbuka</v>
      </c>
      <c r="J7678" t="str">
        <f>VLOOKUP($E7678,reference!$G$1:$H$25,2,FALSE)</f>
        <v>Hutan lahan kering sekunder / bekas tebangan</v>
      </c>
      <c r="K7678" t="str">
        <f t="shared" si="119"/>
        <v>Non Irigasi</v>
      </c>
      <c r="L7678" t="s">
        <v>327</v>
      </c>
    </row>
    <row r="7679" spans="1:12" x14ac:dyDescent="0.25">
      <c r="A7679" s="1">
        <v>7678</v>
      </c>
      <c r="B7679" s="3">
        <v>20</v>
      </c>
      <c r="C7679" s="1">
        <v>7</v>
      </c>
      <c r="D7679" s="1">
        <v>11</v>
      </c>
      <c r="E7679" s="1">
        <v>16</v>
      </c>
      <c r="F7679" s="1">
        <v>1</v>
      </c>
      <c r="G7679">
        <f>VLOOKUP(C7679,reference!$A$1:$E$310,5,FALSE)</f>
        <v>5302010</v>
      </c>
      <c r="H7679" t="str">
        <f>VLOOKUP(C7679,reference!$A$1:$E$310,4,FALSE)</f>
        <v>LEWA</v>
      </c>
      <c r="I7679" t="str">
        <f>VLOOKUP($D7679,reference!$G$1:$H$25,2,FALSE)</f>
        <v>Savanna / Padang rumput</v>
      </c>
      <c r="J7679" t="str">
        <f>VLOOKUP($E7679,reference!$G$1:$H$25,2,FALSE)</f>
        <v>Pemukiman</v>
      </c>
      <c r="K7679" t="str">
        <f t="shared" si="119"/>
        <v>Buffer Irigasi</v>
      </c>
      <c r="L7679" t="s">
        <v>327</v>
      </c>
    </row>
    <row r="7680" spans="1:12" x14ac:dyDescent="0.25">
      <c r="A7680" s="1">
        <v>7679</v>
      </c>
      <c r="B7680" s="3">
        <v>1</v>
      </c>
      <c r="C7680" s="1">
        <v>25</v>
      </c>
      <c r="D7680" s="1">
        <v>13</v>
      </c>
      <c r="E7680" s="1">
        <v>14</v>
      </c>
      <c r="F7680" s="1">
        <v>0</v>
      </c>
      <c r="G7680">
        <f>VLOOKUP(C7680,reference!$A$1:$E$310,5,FALSE)</f>
        <v>5302070</v>
      </c>
      <c r="H7680" t="str">
        <f>VLOOKUP(C7680,reference!$A$1:$E$310,4,FALSE)</f>
        <v>KOTA WAINGAPU</v>
      </c>
      <c r="I7680" t="str">
        <f>VLOOKUP($D7680,reference!$G$1:$H$25,2,FALSE)</f>
        <v>Pertanian lahan kering  campur semak / kebun campur</v>
      </c>
      <c r="J7680" t="str">
        <f>VLOOKUP($E7680,reference!$G$1:$H$25,2,FALSE)</f>
        <v>Sawah</v>
      </c>
      <c r="K7680" t="str">
        <f t="shared" si="119"/>
        <v>Non Irigasi</v>
      </c>
      <c r="L7680" t="s">
        <v>327</v>
      </c>
    </row>
    <row r="7681" spans="1:12" x14ac:dyDescent="0.25">
      <c r="A7681" s="1">
        <v>7680</v>
      </c>
      <c r="B7681" s="3">
        <v>299</v>
      </c>
      <c r="C7681" s="1">
        <v>23</v>
      </c>
      <c r="D7681" s="1">
        <v>6</v>
      </c>
      <c r="E7681" s="1">
        <v>6</v>
      </c>
      <c r="F7681" s="1">
        <v>0</v>
      </c>
      <c r="G7681">
        <f>VLOOKUP(C7681,reference!$A$1:$E$310,5,FALSE)</f>
        <v>5302060</v>
      </c>
      <c r="H7681" t="str">
        <f>VLOOKUP(C7681,reference!$A$1:$E$310,4,FALSE)</f>
        <v>PANDAWAI</v>
      </c>
      <c r="I7681" t="str">
        <f>VLOOKUP($D7681,reference!$G$1:$H$25,2,FALSE)</f>
        <v>Hutan mangrove sekunder</v>
      </c>
      <c r="J7681" t="str">
        <f>VLOOKUP($E7681,reference!$G$1:$H$25,2,FALSE)</f>
        <v>Hutan mangrove sekunder</v>
      </c>
      <c r="K7681" t="str">
        <f t="shared" si="119"/>
        <v>Non Irigasi</v>
      </c>
      <c r="L7681" t="s">
        <v>327</v>
      </c>
    </row>
    <row r="7682" spans="1:12" x14ac:dyDescent="0.25">
      <c r="A7682" s="1">
        <v>7681</v>
      </c>
      <c r="B7682" s="3">
        <v>6</v>
      </c>
      <c r="C7682" s="1">
        <v>293</v>
      </c>
      <c r="D7682" s="1">
        <v>5</v>
      </c>
      <c r="E7682" s="1">
        <v>0</v>
      </c>
      <c r="F7682" s="1">
        <v>0</v>
      </c>
      <c r="G7682">
        <f>VLOOKUP(C7682,reference!$A$1:$E$310,5,FALSE)</f>
        <v>5321020</v>
      </c>
      <c r="H7682" t="str">
        <f>VLOOKUP(C7682,reference!$A$1:$E$310,4,FALSE)</f>
        <v>MALAKA BARAT</v>
      </c>
      <c r="I7682" t="str">
        <f>VLOOKUP($D7682,reference!$G$1:$H$25,2,FALSE)</f>
        <v>Hutan mangrove primer</v>
      </c>
      <c r="J7682" t="str">
        <f>VLOOKUP($E7682,reference!$G$1:$H$25,2,FALSE)</f>
        <v>No data</v>
      </c>
      <c r="K7682" t="str">
        <f t="shared" si="119"/>
        <v>Non Irigasi</v>
      </c>
      <c r="L7682" t="s">
        <v>328</v>
      </c>
    </row>
    <row r="7683" spans="1:12" x14ac:dyDescent="0.25">
      <c r="A7683" s="1">
        <v>7682</v>
      </c>
      <c r="B7683" s="3">
        <v>53</v>
      </c>
      <c r="C7683" s="1">
        <v>260</v>
      </c>
      <c r="D7683" s="1">
        <v>0</v>
      </c>
      <c r="E7683" s="1">
        <v>0</v>
      </c>
      <c r="F7683" s="1">
        <v>0</v>
      </c>
      <c r="G7683">
        <f>VLOOKUP(C7683,reference!$A$1:$E$310,5,FALSE)</f>
        <v>5317011</v>
      </c>
      <c r="H7683" t="str">
        <f>VLOOKUP(C7683,reference!$A$1:$E$310,4,FALSE)</f>
        <v>KODI BALAGHAR</v>
      </c>
      <c r="I7683" t="str">
        <f>VLOOKUP($D7683,reference!$G$1:$H$25,2,FALSE)</f>
        <v>No data</v>
      </c>
      <c r="J7683" t="str">
        <f>VLOOKUP($E7683,reference!$G$1:$H$25,2,FALSE)</f>
        <v>No data</v>
      </c>
      <c r="K7683" t="str">
        <f t="shared" ref="K7683:K7746" si="120">IF(F7683=0,"Non Irigasi","Buffer Irigasi")</f>
        <v>Non Irigasi</v>
      </c>
      <c r="L7683" t="s">
        <v>327</v>
      </c>
    </row>
    <row r="7684" spans="1:12" x14ac:dyDescent="0.25">
      <c r="A7684" s="1">
        <v>7683</v>
      </c>
      <c r="B7684" s="3">
        <v>19</v>
      </c>
      <c r="C7684" s="1">
        <v>4</v>
      </c>
      <c r="D7684" s="1">
        <v>16</v>
      </c>
      <c r="E7684" s="1">
        <v>16</v>
      </c>
      <c r="F7684" s="1">
        <v>0</v>
      </c>
      <c r="G7684">
        <f>VLOOKUP(C7684,reference!$A$1:$E$310,5,FALSE)</f>
        <v>5301050</v>
      </c>
      <c r="H7684" t="str">
        <f>VLOOKUP(C7684,reference!$A$1:$E$310,4,FALSE)</f>
        <v>LOLI</v>
      </c>
      <c r="I7684" t="str">
        <f>VLOOKUP($D7684,reference!$G$1:$H$25,2,FALSE)</f>
        <v>Pemukiman</v>
      </c>
      <c r="J7684" t="str">
        <f>VLOOKUP($E7684,reference!$G$1:$H$25,2,FALSE)</f>
        <v>Pemukiman</v>
      </c>
      <c r="K7684" t="str">
        <f t="shared" si="120"/>
        <v>Non Irigasi</v>
      </c>
      <c r="L7684" t="s">
        <v>327</v>
      </c>
    </row>
    <row r="7685" spans="1:12" x14ac:dyDescent="0.25">
      <c r="A7685" s="1">
        <v>7684</v>
      </c>
      <c r="B7685" s="3">
        <v>7</v>
      </c>
      <c r="C7685" s="1">
        <v>25</v>
      </c>
      <c r="D7685" s="1">
        <v>16</v>
      </c>
      <c r="E7685" s="1">
        <v>14</v>
      </c>
      <c r="F7685" s="1">
        <v>0</v>
      </c>
      <c r="G7685">
        <f>VLOOKUP(C7685,reference!$A$1:$E$310,5,FALSE)</f>
        <v>5302070</v>
      </c>
      <c r="H7685" t="str">
        <f>VLOOKUP(C7685,reference!$A$1:$E$310,4,FALSE)</f>
        <v>KOTA WAINGAPU</v>
      </c>
      <c r="I7685" t="str">
        <f>VLOOKUP($D7685,reference!$G$1:$H$25,2,FALSE)</f>
        <v>Pemukiman</v>
      </c>
      <c r="J7685" t="str">
        <f>VLOOKUP($E7685,reference!$G$1:$H$25,2,FALSE)</f>
        <v>Sawah</v>
      </c>
      <c r="K7685" t="str">
        <f t="shared" si="120"/>
        <v>Non Irigasi</v>
      </c>
      <c r="L7685" t="s">
        <v>327</v>
      </c>
    </row>
    <row r="7686" spans="1:12" x14ac:dyDescent="0.25">
      <c r="A7686" s="1">
        <v>7685</v>
      </c>
      <c r="B7686" s="3">
        <v>14</v>
      </c>
      <c r="C7686" s="1">
        <v>25</v>
      </c>
      <c r="D7686" s="1">
        <v>16</v>
      </c>
      <c r="E7686" s="1">
        <v>15</v>
      </c>
      <c r="F7686" s="1">
        <v>0</v>
      </c>
      <c r="G7686">
        <f>VLOOKUP(C7686,reference!$A$1:$E$310,5,FALSE)</f>
        <v>5302070</v>
      </c>
      <c r="H7686" t="str">
        <f>VLOOKUP(C7686,reference!$A$1:$E$310,4,FALSE)</f>
        <v>KOTA WAINGAPU</v>
      </c>
      <c r="I7686" t="str">
        <f>VLOOKUP($D7686,reference!$G$1:$H$25,2,FALSE)</f>
        <v>Pemukiman</v>
      </c>
      <c r="J7686" t="str">
        <f>VLOOKUP($E7686,reference!$G$1:$H$25,2,FALSE)</f>
        <v>Tambak</v>
      </c>
      <c r="K7686" t="str">
        <f t="shared" si="120"/>
        <v>Non Irigasi</v>
      </c>
      <c r="L7686" t="s">
        <v>327</v>
      </c>
    </row>
    <row r="7687" spans="1:12" x14ac:dyDescent="0.25">
      <c r="A7687" s="1">
        <v>7686</v>
      </c>
      <c r="B7687" s="3">
        <v>3</v>
      </c>
      <c r="C7687" s="1">
        <v>74</v>
      </c>
      <c r="D7687" s="1">
        <v>11</v>
      </c>
      <c r="E7687" s="1">
        <v>2</v>
      </c>
      <c r="F7687" s="1">
        <v>0</v>
      </c>
      <c r="G7687">
        <f>VLOOKUP(C7687,reference!$A$1:$E$310,5,FALSE)</f>
        <v>5304082</v>
      </c>
      <c r="H7687" t="str">
        <f>VLOOKUP(C7687,reference!$A$1:$E$310,4,FALSE)</f>
        <v>FATUKOPA</v>
      </c>
      <c r="I7687" t="str">
        <f>VLOOKUP($D7687,reference!$G$1:$H$25,2,FALSE)</f>
        <v>Savanna / Padang rumput</v>
      </c>
      <c r="J7687" t="str">
        <f>VLOOKUP($E7687,reference!$G$1:$H$25,2,FALSE)</f>
        <v>Hutan lahan kering sekunder / bekas tebangan</v>
      </c>
      <c r="K7687" t="str">
        <f t="shared" si="120"/>
        <v>Non Irigasi</v>
      </c>
      <c r="L7687" t="s">
        <v>327</v>
      </c>
    </row>
    <row r="7688" spans="1:12" x14ac:dyDescent="0.25">
      <c r="A7688" s="1">
        <v>7687</v>
      </c>
      <c r="B7688" s="3">
        <v>20</v>
      </c>
      <c r="C7688" s="1">
        <v>260</v>
      </c>
      <c r="D7688" s="1">
        <v>13</v>
      </c>
      <c r="E7688" s="1">
        <v>0</v>
      </c>
      <c r="F7688" s="1">
        <v>0</v>
      </c>
      <c r="G7688">
        <f>VLOOKUP(C7688,reference!$A$1:$E$310,5,FALSE)</f>
        <v>5317011</v>
      </c>
      <c r="H7688" t="str">
        <f>VLOOKUP(C7688,reference!$A$1:$E$310,4,FALSE)</f>
        <v>KODI BALAGHAR</v>
      </c>
      <c r="I7688" t="str">
        <f>VLOOKUP($D7688,reference!$G$1:$H$25,2,FALSE)</f>
        <v>Pertanian lahan kering  campur semak / kebun campur</v>
      </c>
      <c r="J7688" t="str">
        <f>VLOOKUP($E7688,reference!$G$1:$H$25,2,FALSE)</f>
        <v>No data</v>
      </c>
      <c r="K7688" t="str">
        <f t="shared" si="120"/>
        <v>Non Irigasi</v>
      </c>
      <c r="L7688" t="s">
        <v>327</v>
      </c>
    </row>
    <row r="7689" spans="1:12" x14ac:dyDescent="0.25">
      <c r="A7689" s="1">
        <v>7688</v>
      </c>
      <c r="B7689" s="3">
        <v>1</v>
      </c>
      <c r="C7689" s="1">
        <v>4</v>
      </c>
      <c r="D7689" s="1">
        <v>11</v>
      </c>
      <c r="E7689" s="1">
        <v>1</v>
      </c>
      <c r="F7689" s="1">
        <v>0</v>
      </c>
      <c r="G7689">
        <f>VLOOKUP(C7689,reference!$A$1:$E$310,5,FALSE)</f>
        <v>5301050</v>
      </c>
      <c r="H7689" t="str">
        <f>VLOOKUP(C7689,reference!$A$1:$E$310,4,FALSE)</f>
        <v>LOLI</v>
      </c>
      <c r="I7689" t="str">
        <f>VLOOKUP($D7689,reference!$G$1:$H$25,2,FALSE)</f>
        <v>Savanna / Padang rumput</v>
      </c>
      <c r="J7689" t="str">
        <f>VLOOKUP($E7689,reference!$G$1:$H$25,2,FALSE)</f>
        <v>Hutan lahan kering primer</v>
      </c>
      <c r="K7689" t="str">
        <f t="shared" si="120"/>
        <v>Non Irigasi</v>
      </c>
      <c r="L7689" t="s">
        <v>327</v>
      </c>
    </row>
    <row r="7690" spans="1:12" x14ac:dyDescent="0.25">
      <c r="A7690" s="1">
        <v>7689</v>
      </c>
      <c r="B7690" s="3">
        <v>779</v>
      </c>
      <c r="C7690" s="1">
        <v>256</v>
      </c>
      <c r="D7690" s="1">
        <v>18</v>
      </c>
      <c r="E7690" s="1">
        <v>9</v>
      </c>
      <c r="F7690" s="1">
        <v>0</v>
      </c>
      <c r="G7690">
        <f>VLOOKUP(C7690,reference!$A$1:$E$310,5,FALSE)</f>
        <v>5316020</v>
      </c>
      <c r="H7690" t="str">
        <f>VLOOKUP(C7690,reference!$A$1:$E$310,4,FALSE)</f>
        <v>UMBU RATU NGGAY BARAT</v>
      </c>
      <c r="I7690" t="str">
        <f>VLOOKUP($D7690,reference!$G$1:$H$25,2,FALSE)</f>
        <v>Lahan terbuka</v>
      </c>
      <c r="J7690" t="str">
        <f>VLOOKUP($E7690,reference!$G$1:$H$25,2,FALSE)</f>
        <v>Semak belukar</v>
      </c>
      <c r="K7690" t="str">
        <f t="shared" si="120"/>
        <v>Non Irigasi</v>
      </c>
      <c r="L7690" t="s">
        <v>327</v>
      </c>
    </row>
    <row r="7691" spans="1:12" x14ac:dyDescent="0.25">
      <c r="A7691" s="1">
        <v>7690</v>
      </c>
      <c r="B7691" s="3">
        <v>1</v>
      </c>
      <c r="C7691" s="1">
        <v>56</v>
      </c>
      <c r="D7691" s="1">
        <v>16</v>
      </c>
      <c r="E7691" s="1">
        <v>20</v>
      </c>
      <c r="F7691" s="1">
        <v>0</v>
      </c>
      <c r="G7691">
        <f>VLOOKUP(C7691,reference!$A$1:$E$310,5,FALSE)</f>
        <v>5304013</v>
      </c>
      <c r="H7691" t="str">
        <f>VLOOKUP(C7691,reference!$A$1:$E$310,4,FALSE)</f>
        <v>NUNBENA</v>
      </c>
      <c r="I7691" t="str">
        <f>VLOOKUP($D7691,reference!$G$1:$H$25,2,FALSE)</f>
        <v>Pemukiman</v>
      </c>
      <c r="J7691" t="str">
        <f>VLOOKUP($E7691,reference!$G$1:$H$25,2,FALSE)</f>
        <v>Tubuh air</v>
      </c>
      <c r="K7691" t="str">
        <f t="shared" si="120"/>
        <v>Non Irigasi</v>
      </c>
      <c r="L7691" t="s">
        <v>327</v>
      </c>
    </row>
    <row r="7692" spans="1:12" x14ac:dyDescent="0.25">
      <c r="A7692" s="1">
        <v>7691</v>
      </c>
      <c r="B7692" s="3">
        <v>429</v>
      </c>
      <c r="C7692" s="1">
        <v>83</v>
      </c>
      <c r="D7692" s="1">
        <v>2</v>
      </c>
      <c r="E7692" s="1">
        <v>16</v>
      </c>
      <c r="F7692" s="1">
        <v>0</v>
      </c>
      <c r="G7692">
        <f>VLOOKUP(C7692,reference!$A$1:$E$310,5,FALSE)</f>
        <v>5304111</v>
      </c>
      <c r="H7692" t="str">
        <f>VLOOKUP(C7692,reference!$A$1:$E$310,4,FALSE)</f>
        <v>TOIANAS</v>
      </c>
      <c r="I7692" t="str">
        <f>VLOOKUP($D7692,reference!$G$1:$H$25,2,FALSE)</f>
        <v>Hutan lahan kering sekunder / bekas tebangan</v>
      </c>
      <c r="J7692" t="str">
        <f>VLOOKUP($E7692,reference!$G$1:$H$25,2,FALSE)</f>
        <v>Pemukiman</v>
      </c>
      <c r="K7692" t="str">
        <f t="shared" si="120"/>
        <v>Non Irigasi</v>
      </c>
      <c r="L7692" t="s">
        <v>328</v>
      </c>
    </row>
    <row r="7693" spans="1:12" x14ac:dyDescent="0.25">
      <c r="A7693" s="1">
        <v>7692</v>
      </c>
      <c r="B7693" s="3">
        <v>2267</v>
      </c>
      <c r="C7693" s="1">
        <v>1</v>
      </c>
      <c r="D7693" s="1">
        <v>13</v>
      </c>
      <c r="E7693" s="1">
        <v>11</v>
      </c>
      <c r="F7693" s="1">
        <v>0</v>
      </c>
      <c r="G7693">
        <f>VLOOKUP(C7693,reference!$A$1:$E$310,5,FALSE)</f>
        <v>5301021</v>
      </c>
      <c r="H7693" t="str">
        <f>VLOOKUP(C7693,reference!$A$1:$E$310,4,FALSE)</f>
        <v>LAMBOYA</v>
      </c>
      <c r="I7693" t="str">
        <f>VLOOKUP($D7693,reference!$G$1:$H$25,2,FALSE)</f>
        <v>Pertanian lahan kering  campur semak / kebun campur</v>
      </c>
      <c r="J7693" t="str">
        <f>VLOOKUP($E7693,reference!$G$1:$H$25,2,FALSE)</f>
        <v>Savanna / Padang rumput</v>
      </c>
      <c r="K7693" t="str">
        <f t="shared" si="120"/>
        <v>Non Irigasi</v>
      </c>
      <c r="L7693" t="s">
        <v>327</v>
      </c>
    </row>
    <row r="7694" spans="1:12" x14ac:dyDescent="0.25">
      <c r="A7694" s="1">
        <v>7693</v>
      </c>
      <c r="B7694" s="3">
        <v>1</v>
      </c>
      <c r="C7694" s="1">
        <v>25</v>
      </c>
      <c r="D7694" s="1">
        <v>0</v>
      </c>
      <c r="E7694" s="1">
        <v>16</v>
      </c>
      <c r="F7694" s="1">
        <v>0</v>
      </c>
      <c r="G7694">
        <f>VLOOKUP(C7694,reference!$A$1:$E$310,5,FALSE)</f>
        <v>5302070</v>
      </c>
      <c r="H7694" t="str">
        <f>VLOOKUP(C7694,reference!$A$1:$E$310,4,FALSE)</f>
        <v>KOTA WAINGAPU</v>
      </c>
      <c r="I7694" t="str">
        <f>VLOOKUP($D7694,reference!$G$1:$H$25,2,FALSE)</f>
        <v>No data</v>
      </c>
      <c r="J7694" t="str">
        <f>VLOOKUP($E7694,reference!$G$1:$H$25,2,FALSE)</f>
        <v>Pemukiman</v>
      </c>
      <c r="K7694" t="str">
        <f t="shared" si="120"/>
        <v>Non Irigasi</v>
      </c>
      <c r="L7694" t="s">
        <v>327</v>
      </c>
    </row>
    <row r="7695" spans="1:12" x14ac:dyDescent="0.25">
      <c r="A7695" s="1">
        <v>7694</v>
      </c>
      <c r="B7695" s="3">
        <v>498</v>
      </c>
      <c r="C7695" s="1">
        <v>26</v>
      </c>
      <c r="D7695" s="1">
        <v>16</v>
      </c>
      <c r="E7695" s="1">
        <v>16</v>
      </c>
      <c r="F7695" s="1">
        <v>0</v>
      </c>
      <c r="G7695">
        <f>VLOOKUP(C7695,reference!$A$1:$E$310,5,FALSE)</f>
        <v>5302071</v>
      </c>
      <c r="H7695" t="str">
        <f>VLOOKUP(C7695,reference!$A$1:$E$310,4,FALSE)</f>
        <v>KAMBERA</v>
      </c>
      <c r="I7695" t="str">
        <f>VLOOKUP($D7695,reference!$G$1:$H$25,2,FALSE)</f>
        <v>Pemukiman</v>
      </c>
      <c r="J7695" t="str">
        <f>VLOOKUP($E7695,reference!$G$1:$H$25,2,FALSE)</f>
        <v>Pemukiman</v>
      </c>
      <c r="K7695" t="str">
        <f t="shared" si="120"/>
        <v>Non Irigasi</v>
      </c>
      <c r="L7695" t="s">
        <v>327</v>
      </c>
    </row>
    <row r="7696" spans="1:12" x14ac:dyDescent="0.25">
      <c r="A7696" s="1">
        <v>7695</v>
      </c>
      <c r="B7696" s="3">
        <v>3</v>
      </c>
      <c r="C7696" s="1">
        <v>26</v>
      </c>
      <c r="D7696" s="1">
        <v>16</v>
      </c>
      <c r="E7696" s="1">
        <v>14</v>
      </c>
      <c r="F7696" s="1">
        <v>0</v>
      </c>
      <c r="G7696">
        <f>VLOOKUP(C7696,reference!$A$1:$E$310,5,FALSE)</f>
        <v>5302071</v>
      </c>
      <c r="H7696" t="str">
        <f>VLOOKUP(C7696,reference!$A$1:$E$310,4,FALSE)</f>
        <v>KAMBERA</v>
      </c>
      <c r="I7696" t="str">
        <f>VLOOKUP($D7696,reference!$G$1:$H$25,2,FALSE)</f>
        <v>Pemukiman</v>
      </c>
      <c r="J7696" t="str">
        <f>VLOOKUP($E7696,reference!$G$1:$H$25,2,FALSE)</f>
        <v>Sawah</v>
      </c>
      <c r="K7696" t="str">
        <f t="shared" si="120"/>
        <v>Non Irigasi</v>
      </c>
      <c r="L7696" t="s">
        <v>327</v>
      </c>
    </row>
    <row r="7697" spans="1:12" x14ac:dyDescent="0.25">
      <c r="A7697" s="1">
        <v>7696</v>
      </c>
      <c r="B7697" s="3">
        <v>260</v>
      </c>
      <c r="C7697" s="1">
        <v>48</v>
      </c>
      <c r="D7697" s="1">
        <v>13</v>
      </c>
      <c r="E7697" s="1">
        <v>13</v>
      </c>
      <c r="F7697" s="1">
        <v>0</v>
      </c>
      <c r="G7697">
        <f>VLOOKUP(C7697,reference!$A$1:$E$310,5,FALSE)</f>
        <v>5303181</v>
      </c>
      <c r="H7697" t="str">
        <f>VLOOKUP(C7697,reference!$A$1:$E$310,4,FALSE)</f>
        <v>AMFOANG BARAT DAYA</v>
      </c>
      <c r="I7697" t="str">
        <f>VLOOKUP($D7697,reference!$G$1:$H$25,2,FALSE)</f>
        <v>Pertanian lahan kering  campur semak / kebun campur</v>
      </c>
      <c r="J7697" t="str">
        <f>VLOOKUP($E7697,reference!$G$1:$H$25,2,FALSE)</f>
        <v>Pertanian lahan kering  campur semak / kebun campur</v>
      </c>
      <c r="K7697" t="str">
        <f t="shared" si="120"/>
        <v>Non Irigasi</v>
      </c>
      <c r="L7697" t="s">
        <v>327</v>
      </c>
    </row>
    <row r="7698" spans="1:12" x14ac:dyDescent="0.25">
      <c r="A7698" s="1">
        <v>7697</v>
      </c>
      <c r="B7698" s="3">
        <v>1</v>
      </c>
      <c r="C7698" s="1">
        <v>260</v>
      </c>
      <c r="D7698" s="1">
        <v>2</v>
      </c>
      <c r="E7698" s="1">
        <v>16</v>
      </c>
      <c r="F7698" s="1">
        <v>0</v>
      </c>
      <c r="G7698">
        <f>VLOOKUP(C7698,reference!$A$1:$E$310,5,FALSE)</f>
        <v>5317011</v>
      </c>
      <c r="H7698" t="str">
        <f>VLOOKUP(C7698,reference!$A$1:$E$310,4,FALSE)</f>
        <v>KODI BALAGHAR</v>
      </c>
      <c r="I7698" t="str">
        <f>VLOOKUP($D7698,reference!$G$1:$H$25,2,FALSE)</f>
        <v>Hutan lahan kering sekunder / bekas tebangan</v>
      </c>
      <c r="J7698" t="str">
        <f>VLOOKUP($E7698,reference!$G$1:$H$25,2,FALSE)</f>
        <v>Pemukiman</v>
      </c>
      <c r="K7698" t="str">
        <f t="shared" si="120"/>
        <v>Non Irigasi</v>
      </c>
      <c r="L7698" t="s">
        <v>328</v>
      </c>
    </row>
    <row r="7699" spans="1:12" x14ac:dyDescent="0.25">
      <c r="A7699" s="1">
        <v>7698</v>
      </c>
      <c r="B7699" s="3">
        <v>145</v>
      </c>
      <c r="C7699" s="1">
        <v>260</v>
      </c>
      <c r="D7699" s="1">
        <v>13</v>
      </c>
      <c r="E7699" s="1">
        <v>16</v>
      </c>
      <c r="F7699" s="1">
        <v>0</v>
      </c>
      <c r="G7699">
        <f>VLOOKUP(C7699,reference!$A$1:$E$310,5,FALSE)</f>
        <v>5317011</v>
      </c>
      <c r="H7699" t="str">
        <f>VLOOKUP(C7699,reference!$A$1:$E$310,4,FALSE)</f>
        <v>KODI BALAGHAR</v>
      </c>
      <c r="I7699" t="str">
        <f>VLOOKUP($D7699,reference!$G$1:$H$25,2,FALSE)</f>
        <v>Pertanian lahan kering  campur semak / kebun campur</v>
      </c>
      <c r="J7699" t="str">
        <f>VLOOKUP($E7699,reference!$G$1:$H$25,2,FALSE)</f>
        <v>Pemukiman</v>
      </c>
      <c r="K7699" t="str">
        <f t="shared" si="120"/>
        <v>Non Irigasi</v>
      </c>
      <c r="L7699" t="s">
        <v>327</v>
      </c>
    </row>
    <row r="7700" spans="1:12" x14ac:dyDescent="0.25">
      <c r="A7700" s="1">
        <v>7699</v>
      </c>
      <c r="B7700" s="3">
        <v>79</v>
      </c>
      <c r="C7700" s="1">
        <v>263</v>
      </c>
      <c r="D7700" s="1">
        <v>18</v>
      </c>
      <c r="E7700" s="1">
        <v>2</v>
      </c>
      <c r="F7700" s="1">
        <v>0</v>
      </c>
      <c r="G7700">
        <f>VLOOKUP(C7700,reference!$A$1:$E$310,5,FALSE)</f>
        <v>5317040</v>
      </c>
      <c r="H7700" t="str">
        <f>VLOOKUP(C7700,reference!$A$1:$E$310,4,FALSE)</f>
        <v>WEWEWA SELATAN</v>
      </c>
      <c r="I7700" t="str">
        <f>VLOOKUP($D7700,reference!$G$1:$H$25,2,FALSE)</f>
        <v>Lahan terbuka</v>
      </c>
      <c r="J7700" t="str">
        <f>VLOOKUP($E7700,reference!$G$1:$H$25,2,FALSE)</f>
        <v>Hutan lahan kering sekunder / bekas tebangan</v>
      </c>
      <c r="K7700" t="str">
        <f t="shared" si="120"/>
        <v>Non Irigasi</v>
      </c>
      <c r="L7700" t="s">
        <v>327</v>
      </c>
    </row>
    <row r="7701" spans="1:12" x14ac:dyDescent="0.25">
      <c r="A7701" s="1">
        <v>7700</v>
      </c>
      <c r="B7701" s="3">
        <v>71</v>
      </c>
      <c r="C7701" s="1">
        <v>256</v>
      </c>
      <c r="D7701" s="1">
        <v>18</v>
      </c>
      <c r="E7701" s="1">
        <v>2</v>
      </c>
      <c r="F7701" s="1">
        <v>0</v>
      </c>
      <c r="G7701">
        <f>VLOOKUP(C7701,reference!$A$1:$E$310,5,FALSE)</f>
        <v>5316020</v>
      </c>
      <c r="H7701" t="str">
        <f>VLOOKUP(C7701,reference!$A$1:$E$310,4,FALSE)</f>
        <v>UMBU RATU NGGAY BARAT</v>
      </c>
      <c r="I7701" t="str">
        <f>VLOOKUP($D7701,reference!$G$1:$H$25,2,FALSE)</f>
        <v>Lahan terbuka</v>
      </c>
      <c r="J7701" t="str">
        <f>VLOOKUP($E7701,reference!$G$1:$H$25,2,FALSE)</f>
        <v>Hutan lahan kering sekunder / bekas tebangan</v>
      </c>
      <c r="K7701" t="str">
        <f t="shared" si="120"/>
        <v>Non Irigasi</v>
      </c>
      <c r="L7701" t="s">
        <v>327</v>
      </c>
    </row>
    <row r="7702" spans="1:12" x14ac:dyDescent="0.25">
      <c r="A7702" s="1">
        <v>7701</v>
      </c>
      <c r="B7702" s="3">
        <v>225</v>
      </c>
      <c r="C7702" s="1">
        <v>26</v>
      </c>
      <c r="D7702" s="1">
        <v>13</v>
      </c>
      <c r="E7702" s="1">
        <v>16</v>
      </c>
      <c r="F7702" s="1">
        <v>0</v>
      </c>
      <c r="G7702">
        <f>VLOOKUP(C7702,reference!$A$1:$E$310,5,FALSE)</f>
        <v>5302071</v>
      </c>
      <c r="H7702" t="str">
        <f>VLOOKUP(C7702,reference!$A$1:$E$310,4,FALSE)</f>
        <v>KAMBERA</v>
      </c>
      <c r="I7702" t="str">
        <f>VLOOKUP($D7702,reference!$G$1:$H$25,2,FALSE)</f>
        <v>Pertanian lahan kering  campur semak / kebun campur</v>
      </c>
      <c r="J7702" t="str">
        <f>VLOOKUP($E7702,reference!$G$1:$H$25,2,FALSE)</f>
        <v>Pemukiman</v>
      </c>
      <c r="K7702" t="str">
        <f t="shared" si="120"/>
        <v>Non Irigasi</v>
      </c>
      <c r="L7702" t="s">
        <v>327</v>
      </c>
    </row>
    <row r="7703" spans="1:12" x14ac:dyDescent="0.25">
      <c r="A7703" s="1">
        <v>7702</v>
      </c>
      <c r="B7703" s="3">
        <v>3</v>
      </c>
      <c r="C7703" s="1">
        <v>23</v>
      </c>
      <c r="D7703" s="1">
        <v>0</v>
      </c>
      <c r="E7703" s="1">
        <v>6</v>
      </c>
      <c r="F7703" s="1">
        <v>0</v>
      </c>
      <c r="G7703">
        <f>VLOOKUP(C7703,reference!$A$1:$E$310,5,FALSE)</f>
        <v>5302060</v>
      </c>
      <c r="H7703" t="str">
        <f>VLOOKUP(C7703,reference!$A$1:$E$310,4,FALSE)</f>
        <v>PANDAWAI</v>
      </c>
      <c r="I7703" t="str">
        <f>VLOOKUP($D7703,reference!$G$1:$H$25,2,FALSE)</f>
        <v>No data</v>
      </c>
      <c r="J7703" t="str">
        <f>VLOOKUP($E7703,reference!$G$1:$H$25,2,FALSE)</f>
        <v>Hutan mangrove sekunder</v>
      </c>
      <c r="K7703" t="str">
        <f t="shared" si="120"/>
        <v>Non Irigasi</v>
      </c>
      <c r="L7703" t="s">
        <v>327</v>
      </c>
    </row>
    <row r="7704" spans="1:12" x14ac:dyDescent="0.25">
      <c r="A7704" s="1">
        <v>7703</v>
      </c>
      <c r="B7704" s="3">
        <v>41</v>
      </c>
      <c r="C7704" s="1">
        <v>23</v>
      </c>
      <c r="D7704" s="1">
        <v>12</v>
      </c>
      <c r="E7704" s="1">
        <v>6</v>
      </c>
      <c r="F7704" s="1">
        <v>0</v>
      </c>
      <c r="G7704">
        <f>VLOOKUP(C7704,reference!$A$1:$E$310,5,FALSE)</f>
        <v>5302060</v>
      </c>
      <c r="H7704" t="str">
        <f>VLOOKUP(C7704,reference!$A$1:$E$310,4,FALSE)</f>
        <v>PANDAWAI</v>
      </c>
      <c r="I7704" t="str">
        <f>VLOOKUP($D7704,reference!$G$1:$H$25,2,FALSE)</f>
        <v>Pertanian lahan kering</v>
      </c>
      <c r="J7704" t="str">
        <f>VLOOKUP($E7704,reference!$G$1:$H$25,2,FALSE)</f>
        <v>Hutan mangrove sekunder</v>
      </c>
      <c r="K7704" t="str">
        <f t="shared" si="120"/>
        <v>Non Irigasi</v>
      </c>
      <c r="L7704" t="s">
        <v>327</v>
      </c>
    </row>
    <row r="7705" spans="1:12" x14ac:dyDescent="0.25">
      <c r="A7705" s="1">
        <v>7704</v>
      </c>
      <c r="B7705" s="3">
        <v>7</v>
      </c>
      <c r="C7705" s="1">
        <v>48</v>
      </c>
      <c r="D7705" s="1">
        <v>13</v>
      </c>
      <c r="E7705" s="1">
        <v>0</v>
      </c>
      <c r="F7705" s="1">
        <v>0</v>
      </c>
      <c r="G7705">
        <f>VLOOKUP(C7705,reference!$A$1:$E$310,5,FALSE)</f>
        <v>5303181</v>
      </c>
      <c r="H7705" t="str">
        <f>VLOOKUP(C7705,reference!$A$1:$E$310,4,FALSE)</f>
        <v>AMFOANG BARAT DAYA</v>
      </c>
      <c r="I7705" t="str">
        <f>VLOOKUP($D7705,reference!$G$1:$H$25,2,FALSE)</f>
        <v>Pertanian lahan kering  campur semak / kebun campur</v>
      </c>
      <c r="J7705" t="str">
        <f>VLOOKUP($E7705,reference!$G$1:$H$25,2,FALSE)</f>
        <v>No data</v>
      </c>
      <c r="K7705" t="str">
        <f t="shared" si="120"/>
        <v>Non Irigasi</v>
      </c>
      <c r="L7705" t="s">
        <v>327</v>
      </c>
    </row>
    <row r="7706" spans="1:12" x14ac:dyDescent="0.25">
      <c r="A7706" s="1">
        <v>7705</v>
      </c>
      <c r="B7706" s="3">
        <v>26</v>
      </c>
      <c r="C7706" s="1">
        <v>49</v>
      </c>
      <c r="D7706" s="1">
        <v>9</v>
      </c>
      <c r="E7706" s="1">
        <v>14</v>
      </c>
      <c r="F7706" s="1">
        <v>0</v>
      </c>
      <c r="G7706">
        <f>VLOOKUP(C7706,reference!$A$1:$E$310,5,FALSE)</f>
        <v>5303182</v>
      </c>
      <c r="H7706" t="str">
        <f>VLOOKUP(C7706,reference!$A$1:$E$310,4,FALSE)</f>
        <v>AMFOANG TENGAH</v>
      </c>
      <c r="I7706" t="str">
        <f>VLOOKUP($D7706,reference!$G$1:$H$25,2,FALSE)</f>
        <v>Semak belukar</v>
      </c>
      <c r="J7706" t="str">
        <f>VLOOKUP($E7706,reference!$G$1:$H$25,2,FALSE)</f>
        <v>Sawah</v>
      </c>
      <c r="K7706" t="str">
        <f t="shared" si="120"/>
        <v>Non Irigasi</v>
      </c>
      <c r="L7706" t="s">
        <v>327</v>
      </c>
    </row>
    <row r="7707" spans="1:12" x14ac:dyDescent="0.25">
      <c r="A7707" s="1">
        <v>7706</v>
      </c>
      <c r="B7707" s="3">
        <v>5801</v>
      </c>
      <c r="C7707" s="1">
        <v>71</v>
      </c>
      <c r="D7707" s="1">
        <v>2</v>
      </c>
      <c r="E7707" s="1">
        <v>2</v>
      </c>
      <c r="F7707" s="1">
        <v>0</v>
      </c>
      <c r="G7707">
        <f>VLOOKUP(C7707,reference!$A$1:$E$310,5,FALSE)</f>
        <v>5304072</v>
      </c>
      <c r="H7707" t="str">
        <f>VLOOKUP(C7707,reference!$A$1:$E$310,4,FALSE)</f>
        <v>OENINO</v>
      </c>
      <c r="I7707" t="str">
        <f>VLOOKUP($D7707,reference!$G$1:$H$25,2,FALSE)</f>
        <v>Hutan lahan kering sekunder / bekas tebangan</v>
      </c>
      <c r="J7707" t="str">
        <f>VLOOKUP($E7707,reference!$G$1:$H$25,2,FALSE)</f>
        <v>Hutan lahan kering sekunder / bekas tebangan</v>
      </c>
      <c r="K7707" t="str">
        <f t="shared" si="120"/>
        <v>Non Irigasi</v>
      </c>
      <c r="L7707" t="s">
        <v>327</v>
      </c>
    </row>
    <row r="7708" spans="1:12" x14ac:dyDescent="0.25">
      <c r="A7708" s="1">
        <v>7707</v>
      </c>
      <c r="B7708" s="3">
        <v>1238</v>
      </c>
      <c r="C7708" s="1">
        <v>23</v>
      </c>
      <c r="D7708" s="1">
        <v>12</v>
      </c>
      <c r="E7708" s="1">
        <v>14</v>
      </c>
      <c r="F7708" s="1">
        <v>0</v>
      </c>
      <c r="G7708">
        <f>VLOOKUP(C7708,reference!$A$1:$E$310,5,FALSE)</f>
        <v>5302060</v>
      </c>
      <c r="H7708" t="str">
        <f>VLOOKUP(C7708,reference!$A$1:$E$310,4,FALSE)</f>
        <v>PANDAWAI</v>
      </c>
      <c r="I7708" t="str">
        <f>VLOOKUP($D7708,reference!$G$1:$H$25,2,FALSE)</f>
        <v>Pertanian lahan kering</v>
      </c>
      <c r="J7708" t="str">
        <f>VLOOKUP($E7708,reference!$G$1:$H$25,2,FALSE)</f>
        <v>Sawah</v>
      </c>
      <c r="K7708" t="str">
        <f t="shared" si="120"/>
        <v>Non Irigasi</v>
      </c>
      <c r="L7708" t="s">
        <v>327</v>
      </c>
    </row>
    <row r="7709" spans="1:12" x14ac:dyDescent="0.25">
      <c r="A7709" s="1">
        <v>7708</v>
      </c>
      <c r="B7709" s="3">
        <v>1</v>
      </c>
      <c r="C7709" s="1">
        <v>51</v>
      </c>
      <c r="D7709" s="1">
        <v>1</v>
      </c>
      <c r="E7709" s="1">
        <v>2</v>
      </c>
      <c r="F7709" s="1">
        <v>0</v>
      </c>
      <c r="G7709">
        <f>VLOOKUP(C7709,reference!$A$1:$E$310,5,FALSE)</f>
        <v>5303191</v>
      </c>
      <c r="H7709" t="str">
        <f>VLOOKUP(C7709,reference!$A$1:$E$310,4,FALSE)</f>
        <v>AMFOANG BARAT LAUT</v>
      </c>
      <c r="I7709" t="str">
        <f>VLOOKUP($D7709,reference!$G$1:$H$25,2,FALSE)</f>
        <v>Hutan lahan kering primer</v>
      </c>
      <c r="J7709" t="str">
        <f>VLOOKUP($E7709,reference!$G$1:$H$25,2,FALSE)</f>
        <v>Hutan lahan kering sekunder / bekas tebangan</v>
      </c>
      <c r="K7709" t="str">
        <f t="shared" si="120"/>
        <v>Non Irigasi</v>
      </c>
      <c r="L7709" t="s">
        <v>329</v>
      </c>
    </row>
    <row r="7710" spans="1:12" x14ac:dyDescent="0.25">
      <c r="A7710" s="1">
        <v>7709</v>
      </c>
      <c r="B7710" s="3">
        <v>13</v>
      </c>
      <c r="C7710" s="1">
        <v>55</v>
      </c>
      <c r="D7710" s="1">
        <v>2</v>
      </c>
      <c r="E7710" s="1">
        <v>18</v>
      </c>
      <c r="F7710" s="1">
        <v>0</v>
      </c>
      <c r="G7710">
        <f>VLOOKUP(C7710,reference!$A$1:$E$310,5,FALSE)</f>
        <v>5304012</v>
      </c>
      <c r="H7710" t="str">
        <f>VLOOKUP(C7710,reference!$A$1:$E$310,4,FALSE)</f>
        <v>TOBU</v>
      </c>
      <c r="I7710" t="str">
        <f>VLOOKUP($D7710,reference!$G$1:$H$25,2,FALSE)</f>
        <v>Hutan lahan kering sekunder / bekas tebangan</v>
      </c>
      <c r="J7710" t="str">
        <f>VLOOKUP($E7710,reference!$G$1:$H$25,2,FALSE)</f>
        <v>Lahan terbuka</v>
      </c>
      <c r="K7710" t="str">
        <f t="shared" si="120"/>
        <v>Non Irigasi</v>
      </c>
      <c r="L7710" t="s">
        <v>328</v>
      </c>
    </row>
    <row r="7711" spans="1:12" x14ac:dyDescent="0.25">
      <c r="A7711" s="1">
        <v>7710</v>
      </c>
      <c r="B7711" s="3">
        <v>71</v>
      </c>
      <c r="C7711" s="1">
        <v>71</v>
      </c>
      <c r="D7711" s="1">
        <v>18</v>
      </c>
      <c r="E7711" s="1">
        <v>14</v>
      </c>
      <c r="F7711" s="1">
        <v>0</v>
      </c>
      <c r="G7711">
        <f>VLOOKUP(C7711,reference!$A$1:$E$310,5,FALSE)</f>
        <v>5304072</v>
      </c>
      <c r="H7711" t="str">
        <f>VLOOKUP(C7711,reference!$A$1:$E$310,4,FALSE)</f>
        <v>OENINO</v>
      </c>
      <c r="I7711" t="str">
        <f>VLOOKUP($D7711,reference!$G$1:$H$25,2,FALSE)</f>
        <v>Lahan terbuka</v>
      </c>
      <c r="J7711" t="str">
        <f>VLOOKUP($E7711,reference!$G$1:$H$25,2,FALSE)</f>
        <v>Sawah</v>
      </c>
      <c r="K7711" t="str">
        <f t="shared" si="120"/>
        <v>Non Irigasi</v>
      </c>
      <c r="L7711" t="s">
        <v>327</v>
      </c>
    </row>
    <row r="7712" spans="1:12" x14ac:dyDescent="0.25">
      <c r="A7712" s="1">
        <v>7711</v>
      </c>
      <c r="B7712" s="3">
        <v>2073</v>
      </c>
      <c r="C7712" s="1">
        <v>292</v>
      </c>
      <c r="D7712" s="1">
        <v>16</v>
      </c>
      <c r="E7712" s="1">
        <v>14</v>
      </c>
      <c r="F7712" s="1">
        <v>0</v>
      </c>
      <c r="G7712">
        <f>VLOOKUP(C7712,reference!$A$1:$E$310,5,FALSE)</f>
        <v>5321010</v>
      </c>
      <c r="H7712" t="str">
        <f>VLOOKUP(C7712,reference!$A$1:$E$310,4,FALSE)</f>
        <v>WEWIKU</v>
      </c>
      <c r="I7712" t="str">
        <f>VLOOKUP($D7712,reference!$G$1:$H$25,2,FALSE)</f>
        <v>Pemukiman</v>
      </c>
      <c r="J7712" t="str">
        <f>VLOOKUP($E7712,reference!$G$1:$H$25,2,FALSE)</f>
        <v>Sawah</v>
      </c>
      <c r="K7712" t="str">
        <f t="shared" si="120"/>
        <v>Non Irigasi</v>
      </c>
      <c r="L7712" t="s">
        <v>327</v>
      </c>
    </row>
    <row r="7713" spans="1:12" x14ac:dyDescent="0.25">
      <c r="A7713" s="1">
        <v>7712</v>
      </c>
      <c r="B7713" s="3">
        <v>146</v>
      </c>
      <c r="C7713" s="1">
        <v>293</v>
      </c>
      <c r="D7713" s="1">
        <v>9</v>
      </c>
      <c r="E7713" s="1">
        <v>15</v>
      </c>
      <c r="F7713" s="1">
        <v>0</v>
      </c>
      <c r="G7713">
        <f>VLOOKUP(C7713,reference!$A$1:$E$310,5,FALSE)</f>
        <v>5321020</v>
      </c>
      <c r="H7713" t="str">
        <f>VLOOKUP(C7713,reference!$A$1:$E$310,4,FALSE)</f>
        <v>MALAKA BARAT</v>
      </c>
      <c r="I7713" t="str">
        <f>VLOOKUP($D7713,reference!$G$1:$H$25,2,FALSE)</f>
        <v>Semak belukar</v>
      </c>
      <c r="J7713" t="str">
        <f>VLOOKUP($E7713,reference!$G$1:$H$25,2,FALSE)</f>
        <v>Tambak</v>
      </c>
      <c r="K7713" t="str">
        <f t="shared" si="120"/>
        <v>Non Irigasi</v>
      </c>
      <c r="L7713" t="s">
        <v>327</v>
      </c>
    </row>
    <row r="7714" spans="1:12" x14ac:dyDescent="0.25">
      <c r="A7714" s="1">
        <v>7713</v>
      </c>
      <c r="B7714" s="3">
        <v>829</v>
      </c>
      <c r="C7714" s="1">
        <v>8</v>
      </c>
      <c r="D7714" s="1">
        <v>11</v>
      </c>
      <c r="E7714" s="1">
        <v>14</v>
      </c>
      <c r="F7714" s="1">
        <v>0</v>
      </c>
      <c r="G7714">
        <f>VLOOKUP(C7714,reference!$A$1:$E$310,5,FALSE)</f>
        <v>5302011</v>
      </c>
      <c r="H7714" t="str">
        <f>VLOOKUP(C7714,reference!$A$1:$E$310,4,FALSE)</f>
        <v>NGGAHA ORIANGU</v>
      </c>
      <c r="I7714" t="str">
        <f>VLOOKUP($D7714,reference!$G$1:$H$25,2,FALSE)</f>
        <v>Savanna / Padang rumput</v>
      </c>
      <c r="J7714" t="str">
        <f>VLOOKUP($E7714,reference!$G$1:$H$25,2,FALSE)</f>
        <v>Sawah</v>
      </c>
      <c r="K7714" t="str">
        <f t="shared" si="120"/>
        <v>Non Irigasi</v>
      </c>
      <c r="L7714" t="s">
        <v>327</v>
      </c>
    </row>
    <row r="7715" spans="1:12" x14ac:dyDescent="0.25">
      <c r="A7715" s="1">
        <v>7714</v>
      </c>
      <c r="B7715" s="3">
        <v>609</v>
      </c>
      <c r="C7715" s="1">
        <v>53</v>
      </c>
      <c r="D7715" s="1">
        <v>2</v>
      </c>
      <c r="E7715" s="1">
        <v>1</v>
      </c>
      <c r="F7715" s="1">
        <v>0</v>
      </c>
      <c r="G7715">
        <f>VLOOKUP(C7715,reference!$A$1:$E$310,5,FALSE)</f>
        <v>5304010</v>
      </c>
      <c r="H7715" t="str">
        <f>VLOOKUP(C7715,reference!$A$1:$E$310,4,FALSE)</f>
        <v>MOLLO UTARA</v>
      </c>
      <c r="I7715" t="str">
        <f>VLOOKUP($D7715,reference!$G$1:$H$25,2,FALSE)</f>
        <v>Hutan lahan kering sekunder / bekas tebangan</v>
      </c>
      <c r="J7715" t="str">
        <f>VLOOKUP($E7715,reference!$G$1:$H$25,2,FALSE)</f>
        <v>Hutan lahan kering primer</v>
      </c>
      <c r="K7715" t="str">
        <f t="shared" si="120"/>
        <v>Non Irigasi</v>
      </c>
      <c r="L7715" t="s">
        <v>327</v>
      </c>
    </row>
    <row r="7716" spans="1:12" x14ac:dyDescent="0.25">
      <c r="A7716" s="1">
        <v>7715</v>
      </c>
      <c r="B7716" s="3">
        <v>649</v>
      </c>
      <c r="C7716" s="1">
        <v>58</v>
      </c>
      <c r="D7716" s="1">
        <v>1</v>
      </c>
      <c r="E7716" s="1">
        <v>1</v>
      </c>
      <c r="F7716" s="1">
        <v>0</v>
      </c>
      <c r="G7716">
        <f>VLOOKUP(C7716,reference!$A$1:$E$310,5,FALSE)</f>
        <v>5304021</v>
      </c>
      <c r="H7716" t="str">
        <f>VLOOKUP(C7716,reference!$A$1:$E$310,4,FALSE)</f>
        <v>POLEN</v>
      </c>
      <c r="I7716" t="str">
        <f>VLOOKUP($D7716,reference!$G$1:$H$25,2,FALSE)</f>
        <v>Hutan lahan kering primer</v>
      </c>
      <c r="J7716" t="str">
        <f>VLOOKUP($E7716,reference!$G$1:$H$25,2,FALSE)</f>
        <v>Hutan lahan kering primer</v>
      </c>
      <c r="K7716" t="str">
        <f t="shared" si="120"/>
        <v>Non Irigasi</v>
      </c>
      <c r="L7716" t="s">
        <v>327</v>
      </c>
    </row>
    <row r="7717" spans="1:12" x14ac:dyDescent="0.25">
      <c r="A7717" s="1">
        <v>7716</v>
      </c>
      <c r="B7717" s="3">
        <v>30</v>
      </c>
      <c r="C7717" s="1">
        <v>71</v>
      </c>
      <c r="D7717" s="1">
        <v>18</v>
      </c>
      <c r="E7717" s="1">
        <v>2</v>
      </c>
      <c r="F7717" s="1">
        <v>0</v>
      </c>
      <c r="G7717">
        <f>VLOOKUP(C7717,reference!$A$1:$E$310,5,FALSE)</f>
        <v>5304072</v>
      </c>
      <c r="H7717" t="str">
        <f>VLOOKUP(C7717,reference!$A$1:$E$310,4,FALSE)</f>
        <v>OENINO</v>
      </c>
      <c r="I7717" t="str">
        <f>VLOOKUP($D7717,reference!$G$1:$H$25,2,FALSE)</f>
        <v>Lahan terbuka</v>
      </c>
      <c r="J7717" t="str">
        <f>VLOOKUP($E7717,reference!$G$1:$H$25,2,FALSE)</f>
        <v>Hutan lahan kering sekunder / bekas tebangan</v>
      </c>
      <c r="K7717" t="str">
        <f t="shared" si="120"/>
        <v>Non Irigasi</v>
      </c>
      <c r="L7717" t="s">
        <v>327</v>
      </c>
    </row>
    <row r="7718" spans="1:12" x14ac:dyDescent="0.25">
      <c r="A7718" s="1">
        <v>7717</v>
      </c>
      <c r="B7718" s="3">
        <v>148</v>
      </c>
      <c r="C7718" s="1">
        <v>74</v>
      </c>
      <c r="D7718" s="1">
        <v>11</v>
      </c>
      <c r="E7718" s="1">
        <v>16</v>
      </c>
      <c r="F7718" s="1">
        <v>0</v>
      </c>
      <c r="G7718">
        <f>VLOOKUP(C7718,reference!$A$1:$E$310,5,FALSE)</f>
        <v>5304082</v>
      </c>
      <c r="H7718" t="str">
        <f>VLOOKUP(C7718,reference!$A$1:$E$310,4,FALSE)</f>
        <v>FATUKOPA</v>
      </c>
      <c r="I7718" t="str">
        <f>VLOOKUP($D7718,reference!$G$1:$H$25,2,FALSE)</f>
        <v>Savanna / Padang rumput</v>
      </c>
      <c r="J7718" t="str">
        <f>VLOOKUP($E7718,reference!$G$1:$H$25,2,FALSE)</f>
        <v>Pemukiman</v>
      </c>
      <c r="K7718" t="str">
        <f t="shared" si="120"/>
        <v>Non Irigasi</v>
      </c>
      <c r="L7718" t="s">
        <v>327</v>
      </c>
    </row>
    <row r="7719" spans="1:12" x14ac:dyDescent="0.25">
      <c r="A7719" s="1">
        <v>7718</v>
      </c>
      <c r="B7719" s="3">
        <v>18</v>
      </c>
      <c r="C7719" s="1">
        <v>293</v>
      </c>
      <c r="D7719" s="1">
        <v>0</v>
      </c>
      <c r="E7719" s="1">
        <v>0</v>
      </c>
      <c r="F7719" s="1">
        <v>0</v>
      </c>
      <c r="G7719">
        <f>VLOOKUP(C7719,reference!$A$1:$E$310,5,FALSE)</f>
        <v>5321020</v>
      </c>
      <c r="H7719" t="str">
        <f>VLOOKUP(C7719,reference!$A$1:$E$310,4,FALSE)</f>
        <v>MALAKA BARAT</v>
      </c>
      <c r="I7719" t="str">
        <f>VLOOKUP($D7719,reference!$G$1:$H$25,2,FALSE)</f>
        <v>No data</v>
      </c>
      <c r="J7719" t="str">
        <f>VLOOKUP($E7719,reference!$G$1:$H$25,2,FALSE)</f>
        <v>No data</v>
      </c>
      <c r="K7719" t="str">
        <f t="shared" si="120"/>
        <v>Non Irigasi</v>
      </c>
      <c r="L7719" t="s">
        <v>327</v>
      </c>
    </row>
    <row r="7720" spans="1:12" x14ac:dyDescent="0.25">
      <c r="A7720" s="1">
        <v>7719</v>
      </c>
      <c r="B7720" s="3">
        <v>7</v>
      </c>
      <c r="C7720" s="1">
        <v>255</v>
      </c>
      <c r="D7720" s="1">
        <v>11</v>
      </c>
      <c r="E7720" s="1">
        <v>11</v>
      </c>
      <c r="F7720" s="1">
        <v>0</v>
      </c>
      <c r="G7720">
        <f>VLOOKUP(C7720,reference!$A$1:$E$310,5,FALSE)</f>
        <v>5316011</v>
      </c>
      <c r="H7720" t="str">
        <f>VLOOKUP(C7720,reference!$A$1:$E$310,4,FALSE)</f>
        <v>KATIKUTANA SELATAN</v>
      </c>
      <c r="I7720" t="str">
        <f>VLOOKUP($D7720,reference!$G$1:$H$25,2,FALSE)</f>
        <v>Savanna / Padang rumput</v>
      </c>
      <c r="J7720" t="str">
        <f>VLOOKUP($E7720,reference!$G$1:$H$25,2,FALSE)</f>
        <v>Savanna / Padang rumput</v>
      </c>
      <c r="K7720" t="str">
        <f t="shared" si="120"/>
        <v>Non Irigasi</v>
      </c>
      <c r="L7720" t="s">
        <v>327</v>
      </c>
    </row>
    <row r="7721" spans="1:12" x14ac:dyDescent="0.25">
      <c r="A7721" s="1">
        <v>7720</v>
      </c>
      <c r="B7721" s="3">
        <v>343</v>
      </c>
      <c r="C7721" s="1">
        <v>48</v>
      </c>
      <c r="D7721" s="1">
        <v>2</v>
      </c>
      <c r="E7721" s="1">
        <v>11</v>
      </c>
      <c r="F7721" s="1">
        <v>0</v>
      </c>
      <c r="G7721">
        <f>VLOOKUP(C7721,reference!$A$1:$E$310,5,FALSE)</f>
        <v>5303181</v>
      </c>
      <c r="H7721" t="str">
        <f>VLOOKUP(C7721,reference!$A$1:$E$310,4,FALSE)</f>
        <v>AMFOANG BARAT DAYA</v>
      </c>
      <c r="I7721" t="str">
        <f>VLOOKUP($D7721,reference!$G$1:$H$25,2,FALSE)</f>
        <v>Hutan lahan kering sekunder / bekas tebangan</v>
      </c>
      <c r="J7721" t="str">
        <f>VLOOKUP($E7721,reference!$G$1:$H$25,2,FALSE)</f>
        <v>Savanna / Padang rumput</v>
      </c>
      <c r="K7721" t="str">
        <f t="shared" si="120"/>
        <v>Non Irigasi</v>
      </c>
      <c r="L7721" t="s">
        <v>328</v>
      </c>
    </row>
    <row r="7722" spans="1:12" x14ac:dyDescent="0.25">
      <c r="A7722" s="1">
        <v>7721</v>
      </c>
      <c r="B7722" s="3">
        <v>5</v>
      </c>
      <c r="C7722" s="1">
        <v>83</v>
      </c>
      <c r="D7722" s="1">
        <v>13</v>
      </c>
      <c r="E7722" s="1">
        <v>13</v>
      </c>
      <c r="F7722" s="1">
        <v>0</v>
      </c>
      <c r="G7722">
        <f>VLOOKUP(C7722,reference!$A$1:$E$310,5,FALSE)</f>
        <v>5304111</v>
      </c>
      <c r="H7722" t="str">
        <f>VLOOKUP(C7722,reference!$A$1:$E$310,4,FALSE)</f>
        <v>TOIANAS</v>
      </c>
      <c r="I7722" t="str">
        <f>VLOOKUP($D7722,reference!$G$1:$H$25,2,FALSE)</f>
        <v>Pertanian lahan kering  campur semak / kebun campur</v>
      </c>
      <c r="J7722" t="str">
        <f>VLOOKUP($E7722,reference!$G$1:$H$25,2,FALSE)</f>
        <v>Pertanian lahan kering  campur semak / kebun campur</v>
      </c>
      <c r="K7722" t="str">
        <f t="shared" si="120"/>
        <v>Non Irigasi</v>
      </c>
      <c r="L7722" t="s">
        <v>327</v>
      </c>
    </row>
    <row r="7723" spans="1:12" x14ac:dyDescent="0.25">
      <c r="A7723" s="1">
        <v>7722</v>
      </c>
      <c r="B7723" s="3">
        <v>690</v>
      </c>
      <c r="C7723" s="1">
        <v>83</v>
      </c>
      <c r="D7723" s="1">
        <v>13</v>
      </c>
      <c r="E7723" s="1">
        <v>14</v>
      </c>
      <c r="F7723" s="1">
        <v>0</v>
      </c>
      <c r="G7723">
        <f>VLOOKUP(C7723,reference!$A$1:$E$310,5,FALSE)</f>
        <v>5304111</v>
      </c>
      <c r="H7723" t="str">
        <f>VLOOKUP(C7723,reference!$A$1:$E$310,4,FALSE)</f>
        <v>TOIANAS</v>
      </c>
      <c r="I7723" t="str">
        <f>VLOOKUP($D7723,reference!$G$1:$H$25,2,FALSE)</f>
        <v>Pertanian lahan kering  campur semak / kebun campur</v>
      </c>
      <c r="J7723" t="str">
        <f>VLOOKUP($E7723,reference!$G$1:$H$25,2,FALSE)</f>
        <v>Sawah</v>
      </c>
      <c r="K7723" t="str">
        <f t="shared" si="120"/>
        <v>Non Irigasi</v>
      </c>
      <c r="L7723" t="s">
        <v>327</v>
      </c>
    </row>
    <row r="7724" spans="1:12" x14ac:dyDescent="0.25">
      <c r="A7724" s="1">
        <v>7723</v>
      </c>
      <c r="B7724" s="3">
        <v>1881</v>
      </c>
      <c r="C7724" s="1">
        <v>1</v>
      </c>
      <c r="D7724" s="1">
        <v>13</v>
      </c>
      <c r="E7724" s="1">
        <v>13</v>
      </c>
      <c r="F7724" s="1">
        <v>0</v>
      </c>
      <c r="G7724">
        <f>VLOOKUP(C7724,reference!$A$1:$E$310,5,FALSE)</f>
        <v>5301021</v>
      </c>
      <c r="H7724" t="str">
        <f>VLOOKUP(C7724,reference!$A$1:$E$310,4,FALSE)</f>
        <v>LAMBOYA</v>
      </c>
      <c r="I7724" t="str">
        <f>VLOOKUP($D7724,reference!$G$1:$H$25,2,FALSE)</f>
        <v>Pertanian lahan kering  campur semak / kebun campur</v>
      </c>
      <c r="J7724" t="str">
        <f>VLOOKUP($E7724,reference!$G$1:$H$25,2,FALSE)</f>
        <v>Pertanian lahan kering  campur semak / kebun campur</v>
      </c>
      <c r="K7724" t="str">
        <f t="shared" si="120"/>
        <v>Non Irigasi</v>
      </c>
      <c r="L7724" t="s">
        <v>327</v>
      </c>
    </row>
    <row r="7725" spans="1:12" x14ac:dyDescent="0.25">
      <c r="A7725" s="1">
        <v>7724</v>
      </c>
      <c r="B7725" s="3">
        <v>8</v>
      </c>
      <c r="C7725" s="1">
        <v>23</v>
      </c>
      <c r="D7725" s="1">
        <v>6</v>
      </c>
      <c r="E7725" s="1">
        <v>14</v>
      </c>
      <c r="F7725" s="1">
        <v>0</v>
      </c>
      <c r="G7725">
        <f>VLOOKUP(C7725,reference!$A$1:$E$310,5,FALSE)</f>
        <v>5302060</v>
      </c>
      <c r="H7725" t="str">
        <f>VLOOKUP(C7725,reference!$A$1:$E$310,4,FALSE)</f>
        <v>PANDAWAI</v>
      </c>
      <c r="I7725" t="str">
        <f>VLOOKUP($D7725,reference!$G$1:$H$25,2,FALSE)</f>
        <v>Hutan mangrove sekunder</v>
      </c>
      <c r="J7725" t="str">
        <f>VLOOKUP($E7725,reference!$G$1:$H$25,2,FALSE)</f>
        <v>Sawah</v>
      </c>
      <c r="K7725" t="str">
        <f t="shared" si="120"/>
        <v>Non Irigasi</v>
      </c>
      <c r="L7725" t="s">
        <v>328</v>
      </c>
    </row>
    <row r="7726" spans="1:12" x14ac:dyDescent="0.25">
      <c r="A7726" s="1">
        <v>7725</v>
      </c>
      <c r="B7726" s="3">
        <v>13</v>
      </c>
      <c r="C7726" s="1">
        <v>74</v>
      </c>
      <c r="D7726" s="1">
        <v>1</v>
      </c>
      <c r="E7726" s="1">
        <v>11</v>
      </c>
      <c r="F7726" s="1">
        <v>0</v>
      </c>
      <c r="G7726">
        <f>VLOOKUP(C7726,reference!$A$1:$E$310,5,FALSE)</f>
        <v>5304082</v>
      </c>
      <c r="H7726" t="str">
        <f>VLOOKUP(C7726,reference!$A$1:$E$310,4,FALSE)</f>
        <v>FATUKOPA</v>
      </c>
      <c r="I7726" t="str">
        <f>VLOOKUP($D7726,reference!$G$1:$H$25,2,FALSE)</f>
        <v>Hutan lahan kering primer</v>
      </c>
      <c r="J7726" t="str">
        <f>VLOOKUP($E7726,reference!$G$1:$H$25,2,FALSE)</f>
        <v>Savanna / Padang rumput</v>
      </c>
      <c r="K7726" t="str">
        <f t="shared" si="120"/>
        <v>Non Irigasi</v>
      </c>
      <c r="L7726" t="s">
        <v>328</v>
      </c>
    </row>
    <row r="7727" spans="1:12" x14ac:dyDescent="0.25">
      <c r="A7727" s="1">
        <v>7726</v>
      </c>
      <c r="B7727" s="3">
        <v>2</v>
      </c>
      <c r="C7727" s="1">
        <v>293</v>
      </c>
      <c r="D7727" s="1">
        <v>9</v>
      </c>
      <c r="E7727" s="1">
        <v>0</v>
      </c>
      <c r="F7727" s="1">
        <v>0</v>
      </c>
      <c r="G7727">
        <f>VLOOKUP(C7727,reference!$A$1:$E$310,5,FALSE)</f>
        <v>5321020</v>
      </c>
      <c r="H7727" t="str">
        <f>VLOOKUP(C7727,reference!$A$1:$E$310,4,FALSE)</f>
        <v>MALAKA BARAT</v>
      </c>
      <c r="I7727" t="str">
        <f>VLOOKUP($D7727,reference!$G$1:$H$25,2,FALSE)</f>
        <v>Semak belukar</v>
      </c>
      <c r="J7727" t="str">
        <f>VLOOKUP($E7727,reference!$G$1:$H$25,2,FALSE)</f>
        <v>No data</v>
      </c>
      <c r="K7727" t="str">
        <f t="shared" si="120"/>
        <v>Non Irigasi</v>
      </c>
      <c r="L7727" t="s">
        <v>327</v>
      </c>
    </row>
    <row r="7728" spans="1:12" x14ac:dyDescent="0.25">
      <c r="A7728" s="1">
        <v>7727</v>
      </c>
      <c r="B7728" s="3">
        <v>188</v>
      </c>
      <c r="C7728" s="1">
        <v>260</v>
      </c>
      <c r="D7728" s="1">
        <v>18</v>
      </c>
      <c r="E7728" s="1">
        <v>13</v>
      </c>
      <c r="F7728" s="1">
        <v>0</v>
      </c>
      <c r="G7728">
        <f>VLOOKUP(C7728,reference!$A$1:$E$310,5,FALSE)</f>
        <v>5317011</v>
      </c>
      <c r="H7728" t="str">
        <f>VLOOKUP(C7728,reference!$A$1:$E$310,4,FALSE)</f>
        <v>KODI BALAGHAR</v>
      </c>
      <c r="I7728" t="str">
        <f>VLOOKUP($D7728,reference!$G$1:$H$25,2,FALSE)</f>
        <v>Lahan terbuka</v>
      </c>
      <c r="J7728" t="str">
        <f>VLOOKUP($E7728,reference!$G$1:$H$25,2,FALSE)</f>
        <v>Pertanian lahan kering  campur semak / kebun campur</v>
      </c>
      <c r="K7728" t="str">
        <f t="shared" si="120"/>
        <v>Non Irigasi</v>
      </c>
      <c r="L7728" t="s">
        <v>327</v>
      </c>
    </row>
    <row r="7729" spans="1:12" x14ac:dyDescent="0.25">
      <c r="A7729" s="1">
        <v>7728</v>
      </c>
      <c r="B7729" s="3">
        <v>5</v>
      </c>
      <c r="C7729" s="1">
        <v>23</v>
      </c>
      <c r="D7729" s="1">
        <v>11</v>
      </c>
      <c r="E7729" s="1">
        <v>6</v>
      </c>
      <c r="F7729" s="1">
        <v>0</v>
      </c>
      <c r="G7729">
        <f>VLOOKUP(C7729,reference!$A$1:$E$310,5,FALSE)</f>
        <v>5302060</v>
      </c>
      <c r="H7729" t="str">
        <f>VLOOKUP(C7729,reference!$A$1:$E$310,4,FALSE)</f>
        <v>PANDAWAI</v>
      </c>
      <c r="I7729" t="str">
        <f>VLOOKUP($D7729,reference!$G$1:$H$25,2,FALSE)</f>
        <v>Savanna / Padang rumput</v>
      </c>
      <c r="J7729" t="str">
        <f>VLOOKUP($E7729,reference!$G$1:$H$25,2,FALSE)</f>
        <v>Hutan mangrove sekunder</v>
      </c>
      <c r="K7729" t="str">
        <f t="shared" si="120"/>
        <v>Non Irigasi</v>
      </c>
      <c r="L7729" t="s">
        <v>327</v>
      </c>
    </row>
    <row r="7730" spans="1:12" x14ac:dyDescent="0.25">
      <c r="A7730" s="1">
        <v>7729</v>
      </c>
      <c r="B7730" s="3">
        <v>12</v>
      </c>
      <c r="C7730" s="1">
        <v>55</v>
      </c>
      <c r="D7730" s="1">
        <v>2</v>
      </c>
      <c r="E7730" s="1">
        <v>20</v>
      </c>
      <c r="F7730" s="1">
        <v>0</v>
      </c>
      <c r="G7730">
        <f>VLOOKUP(C7730,reference!$A$1:$E$310,5,FALSE)</f>
        <v>5304012</v>
      </c>
      <c r="H7730" t="str">
        <f>VLOOKUP(C7730,reference!$A$1:$E$310,4,FALSE)</f>
        <v>TOBU</v>
      </c>
      <c r="I7730" t="str">
        <f>VLOOKUP($D7730,reference!$G$1:$H$25,2,FALSE)</f>
        <v>Hutan lahan kering sekunder / bekas tebangan</v>
      </c>
      <c r="J7730" t="str">
        <f>VLOOKUP($E7730,reference!$G$1:$H$25,2,FALSE)</f>
        <v>Tubuh air</v>
      </c>
      <c r="K7730" t="str">
        <f t="shared" si="120"/>
        <v>Non Irigasi</v>
      </c>
      <c r="L7730" t="s">
        <v>328</v>
      </c>
    </row>
    <row r="7731" spans="1:12" x14ac:dyDescent="0.25">
      <c r="A7731" s="1">
        <v>7730</v>
      </c>
      <c r="B7731" s="3">
        <v>438</v>
      </c>
      <c r="C7731" s="1">
        <v>71</v>
      </c>
      <c r="D7731" s="1">
        <v>2</v>
      </c>
      <c r="E7731" s="1">
        <v>20</v>
      </c>
      <c r="F7731" s="1">
        <v>0</v>
      </c>
      <c r="G7731">
        <f>VLOOKUP(C7731,reference!$A$1:$E$310,5,FALSE)</f>
        <v>5304072</v>
      </c>
      <c r="H7731" t="str">
        <f>VLOOKUP(C7731,reference!$A$1:$E$310,4,FALSE)</f>
        <v>OENINO</v>
      </c>
      <c r="I7731" t="str">
        <f>VLOOKUP($D7731,reference!$G$1:$H$25,2,FALSE)</f>
        <v>Hutan lahan kering sekunder / bekas tebangan</v>
      </c>
      <c r="J7731" t="str">
        <f>VLOOKUP($E7731,reference!$G$1:$H$25,2,FALSE)</f>
        <v>Tubuh air</v>
      </c>
      <c r="K7731" t="str">
        <f t="shared" si="120"/>
        <v>Non Irigasi</v>
      </c>
      <c r="L7731" t="s">
        <v>328</v>
      </c>
    </row>
    <row r="7732" spans="1:12" x14ac:dyDescent="0.25">
      <c r="A7732" s="1">
        <v>7731</v>
      </c>
      <c r="B7732" s="3">
        <v>13</v>
      </c>
      <c r="C7732" s="1">
        <v>5</v>
      </c>
      <c r="D7732" s="1">
        <v>11</v>
      </c>
      <c r="E7732" s="1">
        <v>9</v>
      </c>
      <c r="F7732" s="1">
        <v>0</v>
      </c>
      <c r="G7732">
        <f>VLOOKUP(C7732,reference!$A$1:$E$310,5,FALSE)</f>
        <v>5301060</v>
      </c>
      <c r="H7732" t="str">
        <f>VLOOKUP(C7732,reference!$A$1:$E$310,4,FALSE)</f>
        <v>KOTA WAIKABUBAK</v>
      </c>
      <c r="I7732" t="str">
        <f>VLOOKUP($D7732,reference!$G$1:$H$25,2,FALSE)</f>
        <v>Savanna / Padang rumput</v>
      </c>
      <c r="J7732" t="str">
        <f>VLOOKUP($E7732,reference!$G$1:$H$25,2,FALSE)</f>
        <v>Semak belukar</v>
      </c>
      <c r="K7732" t="str">
        <f t="shared" si="120"/>
        <v>Non Irigasi</v>
      </c>
      <c r="L7732" t="s">
        <v>327</v>
      </c>
    </row>
    <row r="7733" spans="1:12" x14ac:dyDescent="0.25">
      <c r="A7733" s="1">
        <v>7732</v>
      </c>
      <c r="B7733" s="3">
        <v>7</v>
      </c>
      <c r="C7733" s="1">
        <v>256</v>
      </c>
      <c r="D7733" s="1">
        <v>14</v>
      </c>
      <c r="E7733" s="1">
        <v>20</v>
      </c>
      <c r="F7733" s="1">
        <v>0</v>
      </c>
      <c r="G7733">
        <f>VLOOKUP(C7733,reference!$A$1:$E$310,5,FALSE)</f>
        <v>5316020</v>
      </c>
      <c r="H7733" t="str">
        <f>VLOOKUP(C7733,reference!$A$1:$E$310,4,FALSE)</f>
        <v>UMBU RATU NGGAY BARAT</v>
      </c>
      <c r="I7733" t="str">
        <f>VLOOKUP($D7733,reference!$G$1:$H$25,2,FALSE)</f>
        <v>Sawah</v>
      </c>
      <c r="J7733" t="str">
        <f>VLOOKUP($E7733,reference!$G$1:$H$25,2,FALSE)</f>
        <v>Tubuh air</v>
      </c>
      <c r="K7733" t="str">
        <f t="shared" si="120"/>
        <v>Non Irigasi</v>
      </c>
      <c r="L7733" t="s">
        <v>327</v>
      </c>
    </row>
    <row r="7734" spans="1:12" x14ac:dyDescent="0.25">
      <c r="A7734" s="1">
        <v>7733</v>
      </c>
      <c r="B7734" s="3">
        <v>22</v>
      </c>
      <c r="C7734" s="1">
        <v>48</v>
      </c>
      <c r="D7734" s="1">
        <v>13</v>
      </c>
      <c r="E7734" s="1">
        <v>9</v>
      </c>
      <c r="F7734" s="1">
        <v>0</v>
      </c>
      <c r="G7734">
        <f>VLOOKUP(C7734,reference!$A$1:$E$310,5,FALSE)</f>
        <v>5303181</v>
      </c>
      <c r="H7734" t="str">
        <f>VLOOKUP(C7734,reference!$A$1:$E$310,4,FALSE)</f>
        <v>AMFOANG BARAT DAYA</v>
      </c>
      <c r="I7734" t="str">
        <f>VLOOKUP($D7734,reference!$G$1:$H$25,2,FALSE)</f>
        <v>Pertanian lahan kering  campur semak / kebun campur</v>
      </c>
      <c r="J7734" t="str">
        <f>VLOOKUP($E7734,reference!$G$1:$H$25,2,FALSE)</f>
        <v>Semak belukar</v>
      </c>
      <c r="K7734" t="str">
        <f t="shared" si="120"/>
        <v>Non Irigasi</v>
      </c>
      <c r="L7734" t="s">
        <v>327</v>
      </c>
    </row>
    <row r="7735" spans="1:12" x14ac:dyDescent="0.25">
      <c r="A7735" s="1">
        <v>7734</v>
      </c>
      <c r="B7735" s="3">
        <v>42</v>
      </c>
      <c r="C7735" s="1">
        <v>83</v>
      </c>
      <c r="D7735" s="1">
        <v>2</v>
      </c>
      <c r="E7735" s="1">
        <v>14</v>
      </c>
      <c r="F7735" s="1">
        <v>0</v>
      </c>
      <c r="G7735">
        <f>VLOOKUP(C7735,reference!$A$1:$E$310,5,FALSE)</f>
        <v>5304111</v>
      </c>
      <c r="H7735" t="str">
        <f>VLOOKUP(C7735,reference!$A$1:$E$310,4,FALSE)</f>
        <v>TOIANAS</v>
      </c>
      <c r="I7735" t="str">
        <f>VLOOKUP($D7735,reference!$G$1:$H$25,2,FALSE)</f>
        <v>Hutan lahan kering sekunder / bekas tebangan</v>
      </c>
      <c r="J7735" t="str">
        <f>VLOOKUP($E7735,reference!$G$1:$H$25,2,FALSE)</f>
        <v>Sawah</v>
      </c>
      <c r="K7735" t="str">
        <f t="shared" si="120"/>
        <v>Non Irigasi</v>
      </c>
      <c r="L7735" t="s">
        <v>328</v>
      </c>
    </row>
    <row r="7736" spans="1:12" x14ac:dyDescent="0.25">
      <c r="A7736" s="1">
        <v>7735</v>
      </c>
      <c r="B7736" s="3">
        <v>138</v>
      </c>
      <c r="C7736" s="1">
        <v>292</v>
      </c>
      <c r="D7736" s="1">
        <v>13</v>
      </c>
      <c r="E7736" s="1">
        <v>13</v>
      </c>
      <c r="F7736" s="1">
        <v>0</v>
      </c>
      <c r="G7736">
        <f>VLOOKUP(C7736,reference!$A$1:$E$310,5,FALSE)</f>
        <v>5321010</v>
      </c>
      <c r="H7736" t="str">
        <f>VLOOKUP(C7736,reference!$A$1:$E$310,4,FALSE)</f>
        <v>WEWIKU</v>
      </c>
      <c r="I7736" t="str">
        <f>VLOOKUP($D7736,reference!$G$1:$H$25,2,FALSE)</f>
        <v>Pertanian lahan kering  campur semak / kebun campur</v>
      </c>
      <c r="J7736" t="str">
        <f>VLOOKUP($E7736,reference!$G$1:$H$25,2,FALSE)</f>
        <v>Pertanian lahan kering  campur semak / kebun campur</v>
      </c>
      <c r="K7736" t="str">
        <f t="shared" si="120"/>
        <v>Non Irigasi</v>
      </c>
      <c r="L7736" t="s">
        <v>327</v>
      </c>
    </row>
    <row r="7737" spans="1:12" x14ac:dyDescent="0.25">
      <c r="A7737" s="1">
        <v>7736</v>
      </c>
      <c r="B7737" s="3">
        <v>2385</v>
      </c>
      <c r="C7737" s="1">
        <v>47</v>
      </c>
      <c r="D7737" s="1">
        <v>2</v>
      </c>
      <c r="E7737" s="1">
        <v>13</v>
      </c>
      <c r="F7737" s="1">
        <v>0</v>
      </c>
      <c r="G7737">
        <f>VLOOKUP(C7737,reference!$A$1:$E$310,5,FALSE)</f>
        <v>5303180</v>
      </c>
      <c r="H7737" t="str">
        <f>VLOOKUP(C7737,reference!$A$1:$E$310,4,FALSE)</f>
        <v>AMFOANG SELATAN</v>
      </c>
      <c r="I7737" t="str">
        <f>VLOOKUP($D7737,reference!$G$1:$H$25,2,FALSE)</f>
        <v>Hutan lahan kering sekunder / bekas tebangan</v>
      </c>
      <c r="J7737" t="str">
        <f>VLOOKUP($E7737,reference!$G$1:$H$25,2,FALSE)</f>
        <v>Pertanian lahan kering  campur semak / kebun campur</v>
      </c>
      <c r="K7737" t="str">
        <f t="shared" si="120"/>
        <v>Non Irigasi</v>
      </c>
      <c r="L7737" t="s">
        <v>328</v>
      </c>
    </row>
    <row r="7738" spans="1:12" x14ac:dyDescent="0.25">
      <c r="A7738" s="1">
        <v>7737</v>
      </c>
      <c r="B7738" s="3">
        <v>66</v>
      </c>
      <c r="C7738" s="1">
        <v>58</v>
      </c>
      <c r="D7738" s="1">
        <v>1</v>
      </c>
      <c r="E7738" s="1">
        <v>9</v>
      </c>
      <c r="F7738" s="1">
        <v>0</v>
      </c>
      <c r="G7738">
        <f>VLOOKUP(C7738,reference!$A$1:$E$310,5,FALSE)</f>
        <v>5304021</v>
      </c>
      <c r="H7738" t="str">
        <f>VLOOKUP(C7738,reference!$A$1:$E$310,4,FALSE)</f>
        <v>POLEN</v>
      </c>
      <c r="I7738" t="str">
        <f>VLOOKUP($D7738,reference!$G$1:$H$25,2,FALSE)</f>
        <v>Hutan lahan kering primer</v>
      </c>
      <c r="J7738" t="str">
        <f>VLOOKUP($E7738,reference!$G$1:$H$25,2,FALSE)</f>
        <v>Semak belukar</v>
      </c>
      <c r="K7738" t="str">
        <f t="shared" si="120"/>
        <v>Non Irigasi</v>
      </c>
      <c r="L7738" t="s">
        <v>328</v>
      </c>
    </row>
    <row r="7739" spans="1:12" x14ac:dyDescent="0.25">
      <c r="A7739" s="1">
        <v>7738</v>
      </c>
      <c r="B7739" s="3">
        <v>2431</v>
      </c>
      <c r="C7739" s="1">
        <v>292</v>
      </c>
      <c r="D7739" s="1">
        <v>13</v>
      </c>
      <c r="E7739" s="1">
        <v>14</v>
      </c>
      <c r="F7739" s="1">
        <v>0</v>
      </c>
      <c r="G7739">
        <f>VLOOKUP(C7739,reference!$A$1:$E$310,5,FALSE)</f>
        <v>5321010</v>
      </c>
      <c r="H7739" t="str">
        <f>VLOOKUP(C7739,reference!$A$1:$E$310,4,FALSE)</f>
        <v>WEWIKU</v>
      </c>
      <c r="I7739" t="str">
        <f>VLOOKUP($D7739,reference!$G$1:$H$25,2,FALSE)</f>
        <v>Pertanian lahan kering  campur semak / kebun campur</v>
      </c>
      <c r="J7739" t="str">
        <f>VLOOKUP($E7739,reference!$G$1:$H$25,2,FALSE)</f>
        <v>Sawah</v>
      </c>
      <c r="K7739" t="str">
        <f t="shared" si="120"/>
        <v>Non Irigasi</v>
      </c>
      <c r="L7739" t="s">
        <v>327</v>
      </c>
    </row>
    <row r="7740" spans="1:12" x14ac:dyDescent="0.25">
      <c r="A7740" s="1">
        <v>7739</v>
      </c>
      <c r="B7740" s="3">
        <v>19</v>
      </c>
      <c r="C7740" s="1">
        <v>4</v>
      </c>
      <c r="D7740" s="1">
        <v>12</v>
      </c>
      <c r="E7740" s="1">
        <v>16</v>
      </c>
      <c r="F7740" s="1">
        <v>0</v>
      </c>
      <c r="G7740">
        <f>VLOOKUP(C7740,reference!$A$1:$E$310,5,FALSE)</f>
        <v>5301050</v>
      </c>
      <c r="H7740" t="str">
        <f>VLOOKUP(C7740,reference!$A$1:$E$310,4,FALSE)</f>
        <v>LOLI</v>
      </c>
      <c r="I7740" t="str">
        <f>VLOOKUP($D7740,reference!$G$1:$H$25,2,FALSE)</f>
        <v>Pertanian lahan kering</v>
      </c>
      <c r="J7740" t="str">
        <f>VLOOKUP($E7740,reference!$G$1:$H$25,2,FALSE)</f>
        <v>Pemukiman</v>
      </c>
      <c r="K7740" t="str">
        <f t="shared" si="120"/>
        <v>Non Irigasi</v>
      </c>
      <c r="L7740" t="s">
        <v>327</v>
      </c>
    </row>
    <row r="7741" spans="1:12" x14ac:dyDescent="0.25">
      <c r="A7741" s="1">
        <v>7740</v>
      </c>
      <c r="B7741" s="3">
        <v>14</v>
      </c>
      <c r="C7741" s="1">
        <v>4</v>
      </c>
      <c r="D7741" s="1">
        <v>11</v>
      </c>
      <c r="E7741" s="1">
        <v>9</v>
      </c>
      <c r="F7741" s="1">
        <v>0</v>
      </c>
      <c r="G7741">
        <f>VLOOKUP(C7741,reference!$A$1:$E$310,5,FALSE)</f>
        <v>5301050</v>
      </c>
      <c r="H7741" t="str">
        <f>VLOOKUP(C7741,reference!$A$1:$E$310,4,FALSE)</f>
        <v>LOLI</v>
      </c>
      <c r="I7741" t="str">
        <f>VLOOKUP($D7741,reference!$G$1:$H$25,2,FALSE)</f>
        <v>Savanna / Padang rumput</v>
      </c>
      <c r="J7741" t="str">
        <f>VLOOKUP($E7741,reference!$G$1:$H$25,2,FALSE)</f>
        <v>Semak belukar</v>
      </c>
      <c r="K7741" t="str">
        <f t="shared" si="120"/>
        <v>Non Irigasi</v>
      </c>
      <c r="L7741" t="s">
        <v>327</v>
      </c>
    </row>
    <row r="7742" spans="1:12" x14ac:dyDescent="0.25">
      <c r="A7742" s="1">
        <v>7741</v>
      </c>
      <c r="B7742" s="3">
        <v>8</v>
      </c>
      <c r="C7742" s="1">
        <v>48</v>
      </c>
      <c r="D7742" s="1">
        <v>13</v>
      </c>
      <c r="E7742" s="1">
        <v>14</v>
      </c>
      <c r="F7742" s="1">
        <v>0</v>
      </c>
      <c r="G7742">
        <f>VLOOKUP(C7742,reference!$A$1:$E$310,5,FALSE)</f>
        <v>5303181</v>
      </c>
      <c r="H7742" t="str">
        <f>VLOOKUP(C7742,reference!$A$1:$E$310,4,FALSE)</f>
        <v>AMFOANG BARAT DAYA</v>
      </c>
      <c r="I7742" t="str">
        <f>VLOOKUP($D7742,reference!$G$1:$H$25,2,FALSE)</f>
        <v>Pertanian lahan kering  campur semak / kebun campur</v>
      </c>
      <c r="J7742" t="str">
        <f>VLOOKUP($E7742,reference!$G$1:$H$25,2,FALSE)</f>
        <v>Sawah</v>
      </c>
      <c r="K7742" t="str">
        <f t="shared" si="120"/>
        <v>Non Irigasi</v>
      </c>
      <c r="L7742" t="s">
        <v>327</v>
      </c>
    </row>
    <row r="7743" spans="1:12" x14ac:dyDescent="0.25">
      <c r="A7743" s="1">
        <v>7742</v>
      </c>
      <c r="B7743" s="3">
        <v>15</v>
      </c>
      <c r="C7743" s="1">
        <v>49</v>
      </c>
      <c r="D7743" s="1">
        <v>2</v>
      </c>
      <c r="E7743" s="1">
        <v>13</v>
      </c>
      <c r="F7743" s="1">
        <v>0</v>
      </c>
      <c r="G7743">
        <f>VLOOKUP(C7743,reference!$A$1:$E$310,5,FALSE)</f>
        <v>5303182</v>
      </c>
      <c r="H7743" t="str">
        <f>VLOOKUP(C7743,reference!$A$1:$E$310,4,FALSE)</f>
        <v>AMFOANG TENGAH</v>
      </c>
      <c r="I7743" t="str">
        <f>VLOOKUP($D7743,reference!$G$1:$H$25,2,FALSE)</f>
        <v>Hutan lahan kering sekunder / bekas tebangan</v>
      </c>
      <c r="J7743" t="str">
        <f>VLOOKUP($E7743,reference!$G$1:$H$25,2,FALSE)</f>
        <v>Pertanian lahan kering  campur semak / kebun campur</v>
      </c>
      <c r="K7743" t="str">
        <f t="shared" si="120"/>
        <v>Non Irigasi</v>
      </c>
      <c r="L7743" t="s">
        <v>328</v>
      </c>
    </row>
    <row r="7744" spans="1:12" x14ac:dyDescent="0.25">
      <c r="A7744" s="1">
        <v>7743</v>
      </c>
      <c r="B7744" s="3">
        <v>9</v>
      </c>
      <c r="C7744" s="1">
        <v>256</v>
      </c>
      <c r="D7744" s="1">
        <v>13</v>
      </c>
      <c r="E7744" s="1">
        <v>20</v>
      </c>
      <c r="F7744" s="1">
        <v>0</v>
      </c>
      <c r="G7744">
        <f>VLOOKUP(C7744,reference!$A$1:$E$310,5,FALSE)</f>
        <v>5316020</v>
      </c>
      <c r="H7744" t="str">
        <f>VLOOKUP(C7744,reference!$A$1:$E$310,4,FALSE)</f>
        <v>UMBU RATU NGGAY BARAT</v>
      </c>
      <c r="I7744" t="str">
        <f>VLOOKUP($D7744,reference!$G$1:$H$25,2,FALSE)</f>
        <v>Pertanian lahan kering  campur semak / kebun campur</v>
      </c>
      <c r="J7744" t="str">
        <f>VLOOKUP($E7744,reference!$G$1:$H$25,2,FALSE)</f>
        <v>Tubuh air</v>
      </c>
      <c r="K7744" t="str">
        <f t="shared" si="120"/>
        <v>Non Irigasi</v>
      </c>
      <c r="L7744" t="s">
        <v>327</v>
      </c>
    </row>
    <row r="7745" spans="1:12" x14ac:dyDescent="0.25">
      <c r="A7745" s="1">
        <v>7744</v>
      </c>
      <c r="B7745" s="3">
        <v>194</v>
      </c>
      <c r="C7745" s="1">
        <v>1</v>
      </c>
      <c r="D7745" s="1">
        <v>9</v>
      </c>
      <c r="E7745" s="1">
        <v>1</v>
      </c>
      <c r="F7745" s="1">
        <v>0</v>
      </c>
      <c r="G7745">
        <f>VLOOKUP(C7745,reference!$A$1:$E$310,5,FALSE)</f>
        <v>5301021</v>
      </c>
      <c r="H7745" t="str">
        <f>VLOOKUP(C7745,reference!$A$1:$E$310,4,FALSE)</f>
        <v>LAMBOYA</v>
      </c>
      <c r="I7745" t="str">
        <f>VLOOKUP($D7745,reference!$G$1:$H$25,2,FALSE)</f>
        <v>Semak belukar</v>
      </c>
      <c r="J7745" t="str">
        <f>VLOOKUP($E7745,reference!$G$1:$H$25,2,FALSE)</f>
        <v>Hutan lahan kering primer</v>
      </c>
      <c r="K7745" t="str">
        <f t="shared" si="120"/>
        <v>Non Irigasi</v>
      </c>
      <c r="L7745" t="s">
        <v>327</v>
      </c>
    </row>
    <row r="7746" spans="1:12" x14ac:dyDescent="0.25">
      <c r="A7746" s="1">
        <v>7745</v>
      </c>
      <c r="B7746" s="3">
        <v>478</v>
      </c>
      <c r="C7746" s="1">
        <v>1</v>
      </c>
      <c r="D7746" s="1">
        <v>13</v>
      </c>
      <c r="E7746" s="1">
        <v>1</v>
      </c>
      <c r="F7746" s="1">
        <v>0</v>
      </c>
      <c r="G7746">
        <f>VLOOKUP(C7746,reference!$A$1:$E$310,5,FALSE)</f>
        <v>5301021</v>
      </c>
      <c r="H7746" t="str">
        <f>VLOOKUP(C7746,reference!$A$1:$E$310,4,FALSE)</f>
        <v>LAMBOYA</v>
      </c>
      <c r="I7746" t="str">
        <f>VLOOKUP($D7746,reference!$G$1:$H$25,2,FALSE)</f>
        <v>Pertanian lahan kering  campur semak / kebun campur</v>
      </c>
      <c r="J7746" t="str">
        <f>VLOOKUP($E7746,reference!$G$1:$H$25,2,FALSE)</f>
        <v>Hutan lahan kering primer</v>
      </c>
      <c r="K7746" t="str">
        <f t="shared" si="120"/>
        <v>Non Irigasi</v>
      </c>
      <c r="L7746" t="s">
        <v>327</v>
      </c>
    </row>
    <row r="7747" spans="1:12" x14ac:dyDescent="0.25">
      <c r="A7747" s="1">
        <v>7746</v>
      </c>
      <c r="B7747" s="3">
        <v>59</v>
      </c>
      <c r="C7747" s="1">
        <v>4</v>
      </c>
      <c r="D7747" s="1">
        <v>12</v>
      </c>
      <c r="E7747" s="1">
        <v>14</v>
      </c>
      <c r="F7747" s="1">
        <v>0</v>
      </c>
      <c r="G7747">
        <f>VLOOKUP(C7747,reference!$A$1:$E$310,5,FALSE)</f>
        <v>5301050</v>
      </c>
      <c r="H7747" t="str">
        <f>VLOOKUP(C7747,reference!$A$1:$E$310,4,FALSE)</f>
        <v>LOLI</v>
      </c>
      <c r="I7747" t="str">
        <f>VLOOKUP($D7747,reference!$G$1:$H$25,2,FALSE)</f>
        <v>Pertanian lahan kering</v>
      </c>
      <c r="J7747" t="str">
        <f>VLOOKUP($E7747,reference!$G$1:$H$25,2,FALSE)</f>
        <v>Sawah</v>
      </c>
      <c r="K7747" t="str">
        <f t="shared" ref="K7747:K7810" si="121">IF(F7747=0,"Non Irigasi","Buffer Irigasi")</f>
        <v>Non Irigasi</v>
      </c>
      <c r="L7747" t="s">
        <v>327</v>
      </c>
    </row>
    <row r="7748" spans="1:12" x14ac:dyDescent="0.25">
      <c r="A7748" s="1">
        <v>7747</v>
      </c>
      <c r="B7748" s="3">
        <v>1</v>
      </c>
      <c r="C7748" s="1">
        <v>255</v>
      </c>
      <c r="D7748" s="1">
        <v>11</v>
      </c>
      <c r="E7748" s="1">
        <v>16</v>
      </c>
      <c r="F7748" s="1">
        <v>0</v>
      </c>
      <c r="G7748">
        <f>VLOOKUP(C7748,reference!$A$1:$E$310,5,FALSE)</f>
        <v>5316011</v>
      </c>
      <c r="H7748" t="str">
        <f>VLOOKUP(C7748,reference!$A$1:$E$310,4,FALSE)</f>
        <v>KATIKUTANA SELATAN</v>
      </c>
      <c r="I7748" t="str">
        <f>VLOOKUP($D7748,reference!$G$1:$H$25,2,FALSE)</f>
        <v>Savanna / Padang rumput</v>
      </c>
      <c r="J7748" t="str">
        <f>VLOOKUP($E7748,reference!$G$1:$H$25,2,FALSE)</f>
        <v>Pemukiman</v>
      </c>
      <c r="K7748" t="str">
        <f t="shared" si="121"/>
        <v>Non Irigasi</v>
      </c>
      <c r="L7748" t="s">
        <v>327</v>
      </c>
    </row>
    <row r="7749" spans="1:12" x14ac:dyDescent="0.25">
      <c r="A7749" s="1">
        <v>7748</v>
      </c>
      <c r="B7749" s="3">
        <v>38</v>
      </c>
      <c r="C7749" s="1">
        <v>256</v>
      </c>
      <c r="D7749" s="1">
        <v>13</v>
      </c>
      <c r="E7749" s="1">
        <v>1</v>
      </c>
      <c r="F7749" s="1">
        <v>0</v>
      </c>
      <c r="G7749">
        <f>VLOOKUP(C7749,reference!$A$1:$E$310,5,FALSE)</f>
        <v>5316020</v>
      </c>
      <c r="H7749" t="str">
        <f>VLOOKUP(C7749,reference!$A$1:$E$310,4,FALSE)</f>
        <v>UMBU RATU NGGAY BARAT</v>
      </c>
      <c r="I7749" t="str">
        <f>VLOOKUP($D7749,reference!$G$1:$H$25,2,FALSE)</f>
        <v>Pertanian lahan kering  campur semak / kebun campur</v>
      </c>
      <c r="J7749" t="str">
        <f>VLOOKUP($E7749,reference!$G$1:$H$25,2,FALSE)</f>
        <v>Hutan lahan kering primer</v>
      </c>
      <c r="K7749" t="str">
        <f t="shared" si="121"/>
        <v>Non Irigasi</v>
      </c>
      <c r="L7749" t="s">
        <v>327</v>
      </c>
    </row>
    <row r="7750" spans="1:12" x14ac:dyDescent="0.25">
      <c r="A7750" s="1">
        <v>7749</v>
      </c>
      <c r="B7750" s="3">
        <v>1</v>
      </c>
      <c r="C7750" s="1">
        <v>23</v>
      </c>
      <c r="D7750" s="1">
        <v>12</v>
      </c>
      <c r="E7750" s="1">
        <v>13</v>
      </c>
      <c r="F7750" s="1">
        <v>0</v>
      </c>
      <c r="G7750">
        <f>VLOOKUP(C7750,reference!$A$1:$E$310,5,FALSE)</f>
        <v>5302060</v>
      </c>
      <c r="H7750" t="str">
        <f>VLOOKUP(C7750,reference!$A$1:$E$310,4,FALSE)</f>
        <v>PANDAWAI</v>
      </c>
      <c r="I7750" t="str">
        <f>VLOOKUP($D7750,reference!$G$1:$H$25,2,FALSE)</f>
        <v>Pertanian lahan kering</v>
      </c>
      <c r="J7750" t="str">
        <f>VLOOKUP($E7750,reference!$G$1:$H$25,2,FALSE)</f>
        <v>Pertanian lahan kering  campur semak / kebun campur</v>
      </c>
      <c r="K7750" t="str">
        <f t="shared" si="121"/>
        <v>Non Irigasi</v>
      </c>
      <c r="L7750" t="s">
        <v>327</v>
      </c>
    </row>
    <row r="7751" spans="1:12" x14ac:dyDescent="0.25">
      <c r="A7751" s="1">
        <v>7750</v>
      </c>
      <c r="B7751" s="3">
        <v>1265</v>
      </c>
      <c r="C7751" s="1">
        <v>53</v>
      </c>
      <c r="D7751" s="1">
        <v>2</v>
      </c>
      <c r="E7751" s="1">
        <v>9</v>
      </c>
      <c r="F7751" s="1">
        <v>0</v>
      </c>
      <c r="G7751">
        <f>VLOOKUP(C7751,reference!$A$1:$E$310,5,FALSE)</f>
        <v>5304010</v>
      </c>
      <c r="H7751" t="str">
        <f>VLOOKUP(C7751,reference!$A$1:$E$310,4,FALSE)</f>
        <v>MOLLO UTARA</v>
      </c>
      <c r="I7751" t="str">
        <f>VLOOKUP($D7751,reference!$G$1:$H$25,2,FALSE)</f>
        <v>Hutan lahan kering sekunder / bekas tebangan</v>
      </c>
      <c r="J7751" t="str">
        <f>VLOOKUP($E7751,reference!$G$1:$H$25,2,FALSE)</f>
        <v>Semak belukar</v>
      </c>
      <c r="K7751" t="str">
        <f t="shared" si="121"/>
        <v>Non Irigasi</v>
      </c>
      <c r="L7751" t="s">
        <v>328</v>
      </c>
    </row>
    <row r="7752" spans="1:12" x14ac:dyDescent="0.25">
      <c r="A7752" s="1">
        <v>7751</v>
      </c>
      <c r="B7752" s="3">
        <v>34</v>
      </c>
      <c r="C7752" s="1">
        <v>74</v>
      </c>
      <c r="D7752" s="1">
        <v>16</v>
      </c>
      <c r="E7752" s="1">
        <v>11</v>
      </c>
      <c r="F7752" s="1">
        <v>0</v>
      </c>
      <c r="G7752">
        <f>VLOOKUP(C7752,reference!$A$1:$E$310,5,FALSE)</f>
        <v>5304082</v>
      </c>
      <c r="H7752" t="str">
        <f>VLOOKUP(C7752,reference!$A$1:$E$310,4,FALSE)</f>
        <v>FATUKOPA</v>
      </c>
      <c r="I7752" t="str">
        <f>VLOOKUP($D7752,reference!$G$1:$H$25,2,FALSE)</f>
        <v>Pemukiman</v>
      </c>
      <c r="J7752" t="str">
        <f>VLOOKUP($E7752,reference!$G$1:$H$25,2,FALSE)</f>
        <v>Savanna / Padang rumput</v>
      </c>
      <c r="K7752" t="str">
        <f t="shared" si="121"/>
        <v>Non Irigasi</v>
      </c>
      <c r="L7752" t="s">
        <v>327</v>
      </c>
    </row>
    <row r="7753" spans="1:12" x14ac:dyDescent="0.25">
      <c r="A7753" s="1">
        <v>7752</v>
      </c>
      <c r="B7753" s="3">
        <v>603</v>
      </c>
      <c r="C7753" s="1">
        <v>82</v>
      </c>
      <c r="D7753" s="1">
        <v>2</v>
      </c>
      <c r="E7753" s="1">
        <v>16</v>
      </c>
      <c r="F7753" s="1">
        <v>0</v>
      </c>
      <c r="G7753">
        <f>VLOOKUP(C7753,reference!$A$1:$E$310,5,FALSE)</f>
        <v>5304110</v>
      </c>
      <c r="H7753" t="str">
        <f>VLOOKUP(C7753,reference!$A$1:$E$310,4,FALSE)</f>
        <v>AMANATUN UTARA</v>
      </c>
      <c r="I7753" t="str">
        <f>VLOOKUP($D7753,reference!$G$1:$H$25,2,FALSE)</f>
        <v>Hutan lahan kering sekunder / bekas tebangan</v>
      </c>
      <c r="J7753" t="str">
        <f>VLOOKUP($E7753,reference!$G$1:$H$25,2,FALSE)</f>
        <v>Pemukiman</v>
      </c>
      <c r="K7753" t="str">
        <f t="shared" si="121"/>
        <v>Non Irigasi</v>
      </c>
      <c r="L7753" t="s">
        <v>328</v>
      </c>
    </row>
    <row r="7754" spans="1:12" x14ac:dyDescent="0.25">
      <c r="A7754" s="1">
        <v>7753</v>
      </c>
      <c r="B7754" s="3">
        <v>11</v>
      </c>
      <c r="C7754" s="1">
        <v>1</v>
      </c>
      <c r="D7754" s="1">
        <v>2</v>
      </c>
      <c r="E7754" s="1">
        <v>1</v>
      </c>
      <c r="F7754" s="1">
        <v>0</v>
      </c>
      <c r="G7754">
        <f>VLOOKUP(C7754,reference!$A$1:$E$310,5,FALSE)</f>
        <v>5301021</v>
      </c>
      <c r="H7754" t="str">
        <f>VLOOKUP(C7754,reference!$A$1:$E$310,4,FALSE)</f>
        <v>LAMBOYA</v>
      </c>
      <c r="I7754" t="str">
        <f>VLOOKUP($D7754,reference!$G$1:$H$25,2,FALSE)</f>
        <v>Hutan lahan kering sekunder / bekas tebangan</v>
      </c>
      <c r="J7754" t="str">
        <f>VLOOKUP($E7754,reference!$G$1:$H$25,2,FALSE)</f>
        <v>Hutan lahan kering primer</v>
      </c>
      <c r="K7754" t="str">
        <f t="shared" si="121"/>
        <v>Non Irigasi</v>
      </c>
      <c r="L7754" t="s">
        <v>327</v>
      </c>
    </row>
    <row r="7755" spans="1:12" x14ac:dyDescent="0.25">
      <c r="A7755" s="1">
        <v>7754</v>
      </c>
      <c r="B7755" s="3">
        <v>1</v>
      </c>
      <c r="C7755" s="1">
        <v>4</v>
      </c>
      <c r="D7755" s="1">
        <v>12</v>
      </c>
      <c r="E7755" s="1">
        <v>2</v>
      </c>
      <c r="F7755" s="1">
        <v>0</v>
      </c>
      <c r="G7755">
        <f>VLOOKUP(C7755,reference!$A$1:$E$310,5,FALSE)</f>
        <v>5301050</v>
      </c>
      <c r="H7755" t="str">
        <f>VLOOKUP(C7755,reference!$A$1:$E$310,4,FALSE)</f>
        <v>LOLI</v>
      </c>
      <c r="I7755" t="str">
        <f>VLOOKUP($D7755,reference!$G$1:$H$25,2,FALSE)</f>
        <v>Pertanian lahan kering</v>
      </c>
      <c r="J7755" t="str">
        <f>VLOOKUP($E7755,reference!$G$1:$H$25,2,FALSE)</f>
        <v>Hutan lahan kering sekunder / bekas tebangan</v>
      </c>
      <c r="K7755" t="str">
        <f t="shared" si="121"/>
        <v>Non Irigasi</v>
      </c>
      <c r="L7755" t="s">
        <v>327</v>
      </c>
    </row>
    <row r="7756" spans="1:12" x14ac:dyDescent="0.25">
      <c r="A7756" s="1">
        <v>7755</v>
      </c>
      <c r="B7756" s="3">
        <v>72</v>
      </c>
      <c r="C7756" s="1">
        <v>256</v>
      </c>
      <c r="D7756" s="1">
        <v>18</v>
      </c>
      <c r="E7756" s="1">
        <v>11</v>
      </c>
      <c r="F7756" s="1">
        <v>0</v>
      </c>
      <c r="G7756">
        <f>VLOOKUP(C7756,reference!$A$1:$E$310,5,FALSE)</f>
        <v>5316020</v>
      </c>
      <c r="H7756" t="str">
        <f>VLOOKUP(C7756,reference!$A$1:$E$310,4,FALSE)</f>
        <v>UMBU RATU NGGAY BARAT</v>
      </c>
      <c r="I7756" t="str">
        <f>VLOOKUP($D7756,reference!$G$1:$H$25,2,FALSE)</f>
        <v>Lahan terbuka</v>
      </c>
      <c r="J7756" t="str">
        <f>VLOOKUP($E7756,reference!$G$1:$H$25,2,FALSE)</f>
        <v>Savanna / Padang rumput</v>
      </c>
      <c r="K7756" t="str">
        <f t="shared" si="121"/>
        <v>Non Irigasi</v>
      </c>
      <c r="L7756" t="s">
        <v>327</v>
      </c>
    </row>
    <row r="7757" spans="1:12" x14ac:dyDescent="0.25">
      <c r="A7757" s="1">
        <v>7756</v>
      </c>
      <c r="B7757" s="3">
        <v>447</v>
      </c>
      <c r="C7757" s="1">
        <v>255</v>
      </c>
      <c r="D7757" s="1">
        <v>13</v>
      </c>
      <c r="E7757" s="1">
        <v>9</v>
      </c>
      <c r="F7757" s="1">
        <v>0</v>
      </c>
      <c r="G7757">
        <f>VLOOKUP(C7757,reference!$A$1:$E$310,5,FALSE)</f>
        <v>5316011</v>
      </c>
      <c r="H7757" t="str">
        <f>VLOOKUP(C7757,reference!$A$1:$E$310,4,FALSE)</f>
        <v>KATIKUTANA SELATAN</v>
      </c>
      <c r="I7757" t="str">
        <f>VLOOKUP($D7757,reference!$G$1:$H$25,2,FALSE)</f>
        <v>Pertanian lahan kering  campur semak / kebun campur</v>
      </c>
      <c r="J7757" t="str">
        <f>VLOOKUP($E7757,reference!$G$1:$H$25,2,FALSE)</f>
        <v>Semak belukar</v>
      </c>
      <c r="K7757" t="str">
        <f t="shared" si="121"/>
        <v>Non Irigasi</v>
      </c>
      <c r="L7757" t="s">
        <v>327</v>
      </c>
    </row>
    <row r="7758" spans="1:12" x14ac:dyDescent="0.25">
      <c r="A7758" s="1">
        <v>7757</v>
      </c>
      <c r="B7758" s="3">
        <v>1</v>
      </c>
      <c r="C7758" s="1">
        <v>23</v>
      </c>
      <c r="D7758" s="1">
        <v>12</v>
      </c>
      <c r="E7758" s="1">
        <v>0</v>
      </c>
      <c r="F7758" s="1">
        <v>0</v>
      </c>
      <c r="G7758">
        <f>VLOOKUP(C7758,reference!$A$1:$E$310,5,FALSE)</f>
        <v>5302060</v>
      </c>
      <c r="H7758" t="str">
        <f>VLOOKUP(C7758,reference!$A$1:$E$310,4,FALSE)</f>
        <v>PANDAWAI</v>
      </c>
      <c r="I7758" t="str">
        <f>VLOOKUP($D7758,reference!$G$1:$H$25,2,FALSE)</f>
        <v>Pertanian lahan kering</v>
      </c>
      <c r="J7758" t="str">
        <f>VLOOKUP($E7758,reference!$G$1:$H$25,2,FALSE)</f>
        <v>No data</v>
      </c>
      <c r="K7758" t="str">
        <f t="shared" si="121"/>
        <v>Non Irigasi</v>
      </c>
      <c r="L7758" t="s">
        <v>327</v>
      </c>
    </row>
    <row r="7759" spans="1:12" x14ac:dyDescent="0.25">
      <c r="A7759" s="1">
        <v>7758</v>
      </c>
      <c r="B7759" s="3">
        <v>3171</v>
      </c>
      <c r="C7759" s="1">
        <v>23</v>
      </c>
      <c r="D7759" s="1">
        <v>18</v>
      </c>
      <c r="E7759" s="1">
        <v>11</v>
      </c>
      <c r="F7759" s="1">
        <v>0</v>
      </c>
      <c r="G7759">
        <f>VLOOKUP(C7759,reference!$A$1:$E$310,5,FALSE)</f>
        <v>5302060</v>
      </c>
      <c r="H7759" t="str">
        <f>VLOOKUP(C7759,reference!$A$1:$E$310,4,FALSE)</f>
        <v>PANDAWAI</v>
      </c>
      <c r="I7759" t="str">
        <f>VLOOKUP($D7759,reference!$G$1:$H$25,2,FALSE)</f>
        <v>Lahan terbuka</v>
      </c>
      <c r="J7759" t="str">
        <f>VLOOKUP($E7759,reference!$G$1:$H$25,2,FALSE)</f>
        <v>Savanna / Padang rumput</v>
      </c>
      <c r="K7759" t="str">
        <f t="shared" si="121"/>
        <v>Non Irigasi</v>
      </c>
      <c r="L7759" t="s">
        <v>327</v>
      </c>
    </row>
    <row r="7760" spans="1:12" x14ac:dyDescent="0.25">
      <c r="A7760" s="1">
        <v>7759</v>
      </c>
      <c r="B7760" s="3">
        <v>87</v>
      </c>
      <c r="C7760" s="1">
        <v>263</v>
      </c>
      <c r="D7760" s="1">
        <v>18</v>
      </c>
      <c r="E7760" s="1">
        <v>12</v>
      </c>
      <c r="F7760" s="1">
        <v>0</v>
      </c>
      <c r="G7760">
        <f>VLOOKUP(C7760,reference!$A$1:$E$310,5,FALSE)</f>
        <v>5317040</v>
      </c>
      <c r="H7760" t="str">
        <f>VLOOKUP(C7760,reference!$A$1:$E$310,4,FALSE)</f>
        <v>WEWEWA SELATAN</v>
      </c>
      <c r="I7760" t="str">
        <f>VLOOKUP($D7760,reference!$G$1:$H$25,2,FALSE)</f>
        <v>Lahan terbuka</v>
      </c>
      <c r="J7760" t="str">
        <f>VLOOKUP($E7760,reference!$G$1:$H$25,2,FALSE)</f>
        <v>Pertanian lahan kering</v>
      </c>
      <c r="K7760" t="str">
        <f t="shared" si="121"/>
        <v>Non Irigasi</v>
      </c>
      <c r="L7760" t="s">
        <v>327</v>
      </c>
    </row>
    <row r="7761" spans="1:12" x14ac:dyDescent="0.25">
      <c r="A7761" s="1">
        <v>7760</v>
      </c>
      <c r="B7761" s="3">
        <v>7</v>
      </c>
      <c r="C7761" s="1">
        <v>263</v>
      </c>
      <c r="D7761" s="1">
        <v>20</v>
      </c>
      <c r="E7761" s="1">
        <v>9</v>
      </c>
      <c r="F7761" s="1">
        <v>0</v>
      </c>
      <c r="G7761">
        <f>VLOOKUP(C7761,reference!$A$1:$E$310,5,FALSE)</f>
        <v>5317040</v>
      </c>
      <c r="H7761" t="str">
        <f>VLOOKUP(C7761,reference!$A$1:$E$310,4,FALSE)</f>
        <v>WEWEWA SELATAN</v>
      </c>
      <c r="I7761" t="str">
        <f>VLOOKUP($D7761,reference!$G$1:$H$25,2,FALSE)</f>
        <v>Tubuh air</v>
      </c>
      <c r="J7761" t="str">
        <f>VLOOKUP($E7761,reference!$G$1:$H$25,2,FALSE)</f>
        <v>Semak belukar</v>
      </c>
      <c r="K7761" t="str">
        <f t="shared" si="121"/>
        <v>Non Irigasi</v>
      </c>
      <c r="L7761" t="s">
        <v>327</v>
      </c>
    </row>
    <row r="7762" spans="1:12" x14ac:dyDescent="0.25">
      <c r="A7762" s="1">
        <v>7761</v>
      </c>
      <c r="B7762" s="3">
        <v>19</v>
      </c>
      <c r="C7762" s="1">
        <v>263</v>
      </c>
      <c r="D7762" s="1">
        <v>20</v>
      </c>
      <c r="E7762" s="1">
        <v>20</v>
      </c>
      <c r="F7762" s="1">
        <v>0</v>
      </c>
      <c r="G7762">
        <f>VLOOKUP(C7762,reference!$A$1:$E$310,5,FALSE)</f>
        <v>5317040</v>
      </c>
      <c r="H7762" t="str">
        <f>VLOOKUP(C7762,reference!$A$1:$E$310,4,FALSE)</f>
        <v>WEWEWA SELATAN</v>
      </c>
      <c r="I7762" t="str">
        <f>VLOOKUP($D7762,reference!$G$1:$H$25,2,FALSE)</f>
        <v>Tubuh air</v>
      </c>
      <c r="J7762" t="str">
        <f>VLOOKUP($E7762,reference!$G$1:$H$25,2,FALSE)</f>
        <v>Tubuh air</v>
      </c>
      <c r="K7762" t="str">
        <f t="shared" si="121"/>
        <v>Non Irigasi</v>
      </c>
      <c r="L7762" t="s">
        <v>327</v>
      </c>
    </row>
    <row r="7763" spans="1:12" x14ac:dyDescent="0.25">
      <c r="A7763" s="1">
        <v>7762</v>
      </c>
      <c r="B7763" s="3">
        <v>43</v>
      </c>
      <c r="C7763" s="1">
        <v>1</v>
      </c>
      <c r="D7763" s="1">
        <v>9</v>
      </c>
      <c r="E7763" s="1">
        <v>11</v>
      </c>
      <c r="F7763" s="1">
        <v>0</v>
      </c>
      <c r="G7763">
        <f>VLOOKUP(C7763,reference!$A$1:$E$310,5,FALSE)</f>
        <v>5301021</v>
      </c>
      <c r="H7763" t="str">
        <f>VLOOKUP(C7763,reference!$A$1:$E$310,4,FALSE)</f>
        <v>LAMBOYA</v>
      </c>
      <c r="I7763" t="str">
        <f>VLOOKUP($D7763,reference!$G$1:$H$25,2,FALSE)</f>
        <v>Semak belukar</v>
      </c>
      <c r="J7763" t="str">
        <f>VLOOKUP($E7763,reference!$G$1:$H$25,2,FALSE)</f>
        <v>Savanna / Padang rumput</v>
      </c>
      <c r="K7763" t="str">
        <f t="shared" si="121"/>
        <v>Non Irigasi</v>
      </c>
      <c r="L7763" t="s">
        <v>327</v>
      </c>
    </row>
    <row r="7764" spans="1:12" x14ac:dyDescent="0.25">
      <c r="A7764" s="1">
        <v>7763</v>
      </c>
      <c r="B7764" s="3">
        <v>949</v>
      </c>
      <c r="C7764" s="1">
        <v>26</v>
      </c>
      <c r="D7764" s="1">
        <v>14</v>
      </c>
      <c r="E7764" s="1">
        <v>14</v>
      </c>
      <c r="F7764" s="1">
        <v>0</v>
      </c>
      <c r="G7764">
        <f>VLOOKUP(C7764,reference!$A$1:$E$310,5,FALSE)</f>
        <v>5302071</v>
      </c>
      <c r="H7764" t="str">
        <f>VLOOKUP(C7764,reference!$A$1:$E$310,4,FALSE)</f>
        <v>KAMBERA</v>
      </c>
      <c r="I7764" t="str">
        <f>VLOOKUP($D7764,reference!$G$1:$H$25,2,FALSE)</f>
        <v>Sawah</v>
      </c>
      <c r="J7764" t="str">
        <f>VLOOKUP($E7764,reference!$G$1:$H$25,2,FALSE)</f>
        <v>Sawah</v>
      </c>
      <c r="K7764" t="str">
        <f t="shared" si="121"/>
        <v>Non Irigasi</v>
      </c>
      <c r="L7764" t="s">
        <v>327</v>
      </c>
    </row>
    <row r="7765" spans="1:12" x14ac:dyDescent="0.25">
      <c r="A7765" s="1">
        <v>7764</v>
      </c>
      <c r="B7765" s="3">
        <v>11</v>
      </c>
      <c r="C7765" s="1">
        <v>26</v>
      </c>
      <c r="D7765" s="1">
        <v>13</v>
      </c>
      <c r="E7765" s="1">
        <v>20</v>
      </c>
      <c r="F7765" s="1">
        <v>0</v>
      </c>
      <c r="G7765">
        <f>VLOOKUP(C7765,reference!$A$1:$E$310,5,FALSE)</f>
        <v>5302071</v>
      </c>
      <c r="H7765" t="str">
        <f>VLOOKUP(C7765,reference!$A$1:$E$310,4,FALSE)</f>
        <v>KAMBERA</v>
      </c>
      <c r="I7765" t="str">
        <f>VLOOKUP($D7765,reference!$G$1:$H$25,2,FALSE)</f>
        <v>Pertanian lahan kering  campur semak / kebun campur</v>
      </c>
      <c r="J7765" t="str">
        <f>VLOOKUP($E7765,reference!$G$1:$H$25,2,FALSE)</f>
        <v>Tubuh air</v>
      </c>
      <c r="K7765" t="str">
        <f t="shared" si="121"/>
        <v>Non Irigasi</v>
      </c>
      <c r="L7765" t="s">
        <v>327</v>
      </c>
    </row>
    <row r="7766" spans="1:12" x14ac:dyDescent="0.25">
      <c r="A7766" s="1">
        <v>7765</v>
      </c>
      <c r="B7766" s="3">
        <v>299</v>
      </c>
      <c r="C7766" s="1">
        <v>53</v>
      </c>
      <c r="D7766" s="1">
        <v>13</v>
      </c>
      <c r="E7766" s="1">
        <v>9</v>
      </c>
      <c r="F7766" s="1">
        <v>0</v>
      </c>
      <c r="G7766">
        <f>VLOOKUP(C7766,reference!$A$1:$E$310,5,FALSE)</f>
        <v>5304010</v>
      </c>
      <c r="H7766" t="str">
        <f>VLOOKUP(C7766,reference!$A$1:$E$310,4,FALSE)</f>
        <v>MOLLO UTARA</v>
      </c>
      <c r="I7766" t="str">
        <f>VLOOKUP($D7766,reference!$G$1:$H$25,2,FALSE)</f>
        <v>Pertanian lahan kering  campur semak / kebun campur</v>
      </c>
      <c r="J7766" t="str">
        <f>VLOOKUP($E7766,reference!$G$1:$H$25,2,FALSE)</f>
        <v>Semak belukar</v>
      </c>
      <c r="K7766" t="str">
        <f t="shared" si="121"/>
        <v>Non Irigasi</v>
      </c>
      <c r="L7766" t="s">
        <v>327</v>
      </c>
    </row>
    <row r="7767" spans="1:12" x14ac:dyDescent="0.25">
      <c r="A7767" s="1">
        <v>7766</v>
      </c>
      <c r="B7767" s="3">
        <v>52</v>
      </c>
      <c r="C7767" s="1">
        <v>293</v>
      </c>
      <c r="D7767" s="1">
        <v>6</v>
      </c>
      <c r="E7767" s="1">
        <v>6</v>
      </c>
      <c r="F7767" s="1">
        <v>0</v>
      </c>
      <c r="G7767">
        <f>VLOOKUP(C7767,reference!$A$1:$E$310,5,FALSE)</f>
        <v>5321020</v>
      </c>
      <c r="H7767" t="str">
        <f>VLOOKUP(C7767,reference!$A$1:$E$310,4,FALSE)</f>
        <v>MALAKA BARAT</v>
      </c>
      <c r="I7767" t="str">
        <f>VLOOKUP($D7767,reference!$G$1:$H$25,2,FALSE)</f>
        <v>Hutan mangrove sekunder</v>
      </c>
      <c r="J7767" t="str">
        <f>VLOOKUP($E7767,reference!$G$1:$H$25,2,FALSE)</f>
        <v>Hutan mangrove sekunder</v>
      </c>
      <c r="K7767" t="str">
        <f t="shared" si="121"/>
        <v>Non Irigasi</v>
      </c>
      <c r="L7767" t="s">
        <v>327</v>
      </c>
    </row>
    <row r="7768" spans="1:12" x14ac:dyDescent="0.25">
      <c r="A7768" s="1">
        <v>7767</v>
      </c>
      <c r="B7768" s="3">
        <v>12</v>
      </c>
      <c r="C7768" s="1">
        <v>293</v>
      </c>
      <c r="D7768" s="1">
        <v>6</v>
      </c>
      <c r="E7768" s="1">
        <v>20</v>
      </c>
      <c r="F7768" s="1">
        <v>0</v>
      </c>
      <c r="G7768">
        <f>VLOOKUP(C7768,reference!$A$1:$E$310,5,FALSE)</f>
        <v>5321020</v>
      </c>
      <c r="H7768" t="str">
        <f>VLOOKUP(C7768,reference!$A$1:$E$310,4,FALSE)</f>
        <v>MALAKA BARAT</v>
      </c>
      <c r="I7768" t="str">
        <f>VLOOKUP($D7768,reference!$G$1:$H$25,2,FALSE)</f>
        <v>Hutan mangrove sekunder</v>
      </c>
      <c r="J7768" t="str">
        <f>VLOOKUP($E7768,reference!$G$1:$H$25,2,FALSE)</f>
        <v>Tubuh air</v>
      </c>
      <c r="K7768" t="str">
        <f t="shared" si="121"/>
        <v>Non Irigasi</v>
      </c>
      <c r="L7768" t="s">
        <v>328</v>
      </c>
    </row>
    <row r="7769" spans="1:12" x14ac:dyDescent="0.25">
      <c r="A7769" s="1">
        <v>7768</v>
      </c>
      <c r="B7769" s="3">
        <v>34</v>
      </c>
      <c r="C7769" s="1">
        <v>5</v>
      </c>
      <c r="D7769" s="1">
        <v>1</v>
      </c>
      <c r="E7769" s="1">
        <v>11</v>
      </c>
      <c r="F7769" s="1">
        <v>0</v>
      </c>
      <c r="G7769">
        <f>VLOOKUP(C7769,reference!$A$1:$E$310,5,FALSE)</f>
        <v>5301060</v>
      </c>
      <c r="H7769" t="str">
        <f>VLOOKUP(C7769,reference!$A$1:$E$310,4,FALSE)</f>
        <v>KOTA WAIKABUBAK</v>
      </c>
      <c r="I7769" t="str">
        <f>VLOOKUP($D7769,reference!$G$1:$H$25,2,FALSE)</f>
        <v>Hutan lahan kering primer</v>
      </c>
      <c r="J7769" t="str">
        <f>VLOOKUP($E7769,reference!$G$1:$H$25,2,FALSE)</f>
        <v>Savanna / Padang rumput</v>
      </c>
      <c r="K7769" t="str">
        <f t="shared" si="121"/>
        <v>Non Irigasi</v>
      </c>
      <c r="L7769" t="s">
        <v>328</v>
      </c>
    </row>
    <row r="7770" spans="1:12" x14ac:dyDescent="0.25">
      <c r="A7770" s="1">
        <v>7769</v>
      </c>
      <c r="B7770" s="3">
        <v>19</v>
      </c>
      <c r="C7770" s="1">
        <v>7</v>
      </c>
      <c r="D7770" s="1">
        <v>11</v>
      </c>
      <c r="E7770" s="1">
        <v>11</v>
      </c>
      <c r="F7770" s="1">
        <v>1</v>
      </c>
      <c r="G7770">
        <f>VLOOKUP(C7770,reference!$A$1:$E$310,5,FALSE)</f>
        <v>5302010</v>
      </c>
      <c r="H7770" t="str">
        <f>VLOOKUP(C7770,reference!$A$1:$E$310,4,FALSE)</f>
        <v>LEWA</v>
      </c>
      <c r="I7770" t="str">
        <f>VLOOKUP($D7770,reference!$G$1:$H$25,2,FALSE)</f>
        <v>Savanna / Padang rumput</v>
      </c>
      <c r="J7770" t="str">
        <f>VLOOKUP($E7770,reference!$G$1:$H$25,2,FALSE)</f>
        <v>Savanna / Padang rumput</v>
      </c>
      <c r="K7770" t="str">
        <f t="shared" si="121"/>
        <v>Buffer Irigasi</v>
      </c>
      <c r="L7770" t="s">
        <v>327</v>
      </c>
    </row>
    <row r="7771" spans="1:12" x14ac:dyDescent="0.25">
      <c r="A7771" s="1">
        <v>7770</v>
      </c>
      <c r="B7771" s="3">
        <v>86</v>
      </c>
      <c r="C7771" s="1">
        <v>25</v>
      </c>
      <c r="D7771" s="1">
        <v>11</v>
      </c>
      <c r="E7771" s="1">
        <v>16</v>
      </c>
      <c r="F7771" s="1">
        <v>0</v>
      </c>
      <c r="G7771">
        <f>VLOOKUP(C7771,reference!$A$1:$E$310,5,FALSE)</f>
        <v>5302070</v>
      </c>
      <c r="H7771" t="str">
        <f>VLOOKUP(C7771,reference!$A$1:$E$310,4,FALSE)</f>
        <v>KOTA WAINGAPU</v>
      </c>
      <c r="I7771" t="str">
        <f>VLOOKUP($D7771,reference!$G$1:$H$25,2,FALSE)</f>
        <v>Savanna / Padang rumput</v>
      </c>
      <c r="J7771" t="str">
        <f>VLOOKUP($E7771,reference!$G$1:$H$25,2,FALSE)</f>
        <v>Pemukiman</v>
      </c>
      <c r="K7771" t="str">
        <f t="shared" si="121"/>
        <v>Non Irigasi</v>
      </c>
      <c r="L7771" t="s">
        <v>327</v>
      </c>
    </row>
    <row r="7772" spans="1:12" x14ac:dyDescent="0.25">
      <c r="A7772" s="1">
        <v>7771</v>
      </c>
      <c r="B7772" s="3">
        <v>4</v>
      </c>
      <c r="C7772" s="1">
        <v>26</v>
      </c>
      <c r="D7772" s="1">
        <v>23</v>
      </c>
      <c r="E7772" s="1">
        <v>14</v>
      </c>
      <c r="F7772" s="1">
        <v>0</v>
      </c>
      <c r="G7772">
        <f>VLOOKUP(C7772,reference!$A$1:$E$310,5,FALSE)</f>
        <v>5302071</v>
      </c>
      <c r="H7772" t="str">
        <f>VLOOKUP(C7772,reference!$A$1:$E$310,4,FALSE)</f>
        <v>KAMBERA</v>
      </c>
      <c r="I7772" t="str">
        <f>VLOOKUP($D7772,reference!$G$1:$H$25,2,FALSE)</f>
        <v>Bandara</v>
      </c>
      <c r="J7772" t="str">
        <f>VLOOKUP($E7772,reference!$G$1:$H$25,2,FALSE)</f>
        <v>Sawah</v>
      </c>
      <c r="K7772" t="str">
        <f t="shared" si="121"/>
        <v>Non Irigasi</v>
      </c>
      <c r="L7772" t="s">
        <v>327</v>
      </c>
    </row>
    <row r="7773" spans="1:12" x14ac:dyDescent="0.25">
      <c r="A7773" s="1">
        <v>7772</v>
      </c>
      <c r="B7773" s="3">
        <v>72</v>
      </c>
      <c r="C7773" s="1">
        <v>26</v>
      </c>
      <c r="D7773" s="1">
        <v>23</v>
      </c>
      <c r="E7773" s="1">
        <v>23</v>
      </c>
      <c r="F7773" s="1">
        <v>0</v>
      </c>
      <c r="G7773">
        <f>VLOOKUP(C7773,reference!$A$1:$E$310,5,FALSE)</f>
        <v>5302071</v>
      </c>
      <c r="H7773" t="str">
        <f>VLOOKUP(C7773,reference!$A$1:$E$310,4,FALSE)</f>
        <v>KAMBERA</v>
      </c>
      <c r="I7773" t="str">
        <f>VLOOKUP($D7773,reference!$G$1:$H$25,2,FALSE)</f>
        <v>Bandara</v>
      </c>
      <c r="J7773" t="str">
        <f>VLOOKUP($E7773,reference!$G$1:$H$25,2,FALSE)</f>
        <v>Bandara</v>
      </c>
      <c r="K7773" t="str">
        <f t="shared" si="121"/>
        <v>Non Irigasi</v>
      </c>
      <c r="L7773" t="s">
        <v>327</v>
      </c>
    </row>
    <row r="7774" spans="1:12" x14ac:dyDescent="0.25">
      <c r="A7774" s="1">
        <v>7773</v>
      </c>
      <c r="B7774" s="3">
        <v>68</v>
      </c>
      <c r="C7774" s="1">
        <v>26</v>
      </c>
      <c r="D7774" s="1">
        <v>11</v>
      </c>
      <c r="E7774" s="1">
        <v>20</v>
      </c>
      <c r="F7774" s="1">
        <v>0</v>
      </c>
      <c r="G7774">
        <f>VLOOKUP(C7774,reference!$A$1:$E$310,5,FALSE)</f>
        <v>5302071</v>
      </c>
      <c r="H7774" t="str">
        <f>VLOOKUP(C7774,reference!$A$1:$E$310,4,FALSE)</f>
        <v>KAMBERA</v>
      </c>
      <c r="I7774" t="str">
        <f>VLOOKUP($D7774,reference!$G$1:$H$25,2,FALSE)</f>
        <v>Savanna / Padang rumput</v>
      </c>
      <c r="J7774" t="str">
        <f>VLOOKUP($E7774,reference!$G$1:$H$25,2,FALSE)</f>
        <v>Tubuh air</v>
      </c>
      <c r="K7774" t="str">
        <f t="shared" si="121"/>
        <v>Non Irigasi</v>
      </c>
      <c r="L7774" t="s">
        <v>327</v>
      </c>
    </row>
    <row r="7775" spans="1:12" x14ac:dyDescent="0.25">
      <c r="A7775" s="1">
        <v>7774</v>
      </c>
      <c r="B7775" s="3">
        <v>4274</v>
      </c>
      <c r="C7775" s="1">
        <v>53</v>
      </c>
      <c r="D7775" s="1">
        <v>2</v>
      </c>
      <c r="E7775" s="1">
        <v>13</v>
      </c>
      <c r="F7775" s="1">
        <v>0</v>
      </c>
      <c r="G7775">
        <f>VLOOKUP(C7775,reference!$A$1:$E$310,5,FALSE)</f>
        <v>5304010</v>
      </c>
      <c r="H7775" t="str">
        <f>VLOOKUP(C7775,reference!$A$1:$E$310,4,FALSE)</f>
        <v>MOLLO UTARA</v>
      </c>
      <c r="I7775" t="str">
        <f>VLOOKUP($D7775,reference!$G$1:$H$25,2,FALSE)</f>
        <v>Hutan lahan kering sekunder / bekas tebangan</v>
      </c>
      <c r="J7775" t="str">
        <f>VLOOKUP($E7775,reference!$G$1:$H$25,2,FALSE)</f>
        <v>Pertanian lahan kering  campur semak / kebun campur</v>
      </c>
      <c r="K7775" t="str">
        <f t="shared" si="121"/>
        <v>Non Irigasi</v>
      </c>
      <c r="L7775" t="s">
        <v>328</v>
      </c>
    </row>
    <row r="7776" spans="1:12" x14ac:dyDescent="0.25">
      <c r="A7776" s="1">
        <v>7775</v>
      </c>
      <c r="B7776" s="3">
        <v>3</v>
      </c>
      <c r="C7776" s="1">
        <v>263</v>
      </c>
      <c r="D7776" s="1">
        <v>20</v>
      </c>
      <c r="E7776" s="1">
        <v>11</v>
      </c>
      <c r="F7776" s="1">
        <v>0</v>
      </c>
      <c r="G7776">
        <f>VLOOKUP(C7776,reference!$A$1:$E$310,5,FALSE)</f>
        <v>5317040</v>
      </c>
      <c r="H7776" t="str">
        <f>VLOOKUP(C7776,reference!$A$1:$E$310,4,FALSE)</f>
        <v>WEWEWA SELATAN</v>
      </c>
      <c r="I7776" t="str">
        <f>VLOOKUP($D7776,reference!$G$1:$H$25,2,FALSE)</f>
        <v>Tubuh air</v>
      </c>
      <c r="J7776" t="str">
        <f>VLOOKUP($E7776,reference!$G$1:$H$25,2,FALSE)</f>
        <v>Savanna / Padang rumput</v>
      </c>
      <c r="K7776" t="str">
        <f t="shared" si="121"/>
        <v>Non Irigasi</v>
      </c>
      <c r="L7776" t="s">
        <v>327</v>
      </c>
    </row>
    <row r="7777" spans="1:12" x14ac:dyDescent="0.25">
      <c r="A7777" s="1">
        <v>7776</v>
      </c>
      <c r="B7777" s="3">
        <v>7</v>
      </c>
      <c r="C7777" s="1">
        <v>5</v>
      </c>
      <c r="D7777" s="1">
        <v>11</v>
      </c>
      <c r="E7777" s="1">
        <v>12</v>
      </c>
      <c r="F7777" s="1">
        <v>0</v>
      </c>
      <c r="G7777">
        <f>VLOOKUP(C7777,reference!$A$1:$E$310,5,FALSE)</f>
        <v>5301060</v>
      </c>
      <c r="H7777" t="str">
        <f>VLOOKUP(C7777,reference!$A$1:$E$310,4,FALSE)</f>
        <v>KOTA WAIKABUBAK</v>
      </c>
      <c r="I7777" t="str">
        <f>VLOOKUP($D7777,reference!$G$1:$H$25,2,FALSE)</f>
        <v>Savanna / Padang rumput</v>
      </c>
      <c r="J7777" t="str">
        <f>VLOOKUP($E7777,reference!$G$1:$H$25,2,FALSE)</f>
        <v>Pertanian lahan kering</v>
      </c>
      <c r="K7777" t="str">
        <f t="shared" si="121"/>
        <v>Non Irigasi</v>
      </c>
      <c r="L7777" t="s">
        <v>327</v>
      </c>
    </row>
    <row r="7778" spans="1:12" x14ac:dyDescent="0.25">
      <c r="A7778" s="1">
        <v>7777</v>
      </c>
      <c r="B7778" s="3">
        <v>18</v>
      </c>
      <c r="C7778" s="1">
        <v>26</v>
      </c>
      <c r="D7778" s="1">
        <v>11</v>
      </c>
      <c r="E7778" s="1">
        <v>23</v>
      </c>
      <c r="F7778" s="1">
        <v>0</v>
      </c>
      <c r="G7778">
        <f>VLOOKUP(C7778,reference!$A$1:$E$310,5,FALSE)</f>
        <v>5302071</v>
      </c>
      <c r="H7778" t="str">
        <f>VLOOKUP(C7778,reference!$A$1:$E$310,4,FALSE)</f>
        <v>KAMBERA</v>
      </c>
      <c r="I7778" t="str">
        <f>VLOOKUP($D7778,reference!$G$1:$H$25,2,FALSE)</f>
        <v>Savanna / Padang rumput</v>
      </c>
      <c r="J7778" t="str">
        <f>VLOOKUP($E7778,reference!$G$1:$H$25,2,FALSE)</f>
        <v>Bandara</v>
      </c>
      <c r="K7778" t="str">
        <f t="shared" si="121"/>
        <v>Non Irigasi</v>
      </c>
      <c r="L7778" t="s">
        <v>327</v>
      </c>
    </row>
    <row r="7779" spans="1:12" x14ac:dyDescent="0.25">
      <c r="A7779" s="1">
        <v>7778</v>
      </c>
      <c r="B7779" s="3">
        <v>26</v>
      </c>
      <c r="C7779" s="1">
        <v>49</v>
      </c>
      <c r="D7779" s="1">
        <v>13</v>
      </c>
      <c r="E7779" s="1">
        <v>14</v>
      </c>
      <c r="F7779" s="1">
        <v>0</v>
      </c>
      <c r="G7779">
        <f>VLOOKUP(C7779,reference!$A$1:$E$310,5,FALSE)</f>
        <v>5303182</v>
      </c>
      <c r="H7779" t="str">
        <f>VLOOKUP(C7779,reference!$A$1:$E$310,4,FALSE)</f>
        <v>AMFOANG TENGAH</v>
      </c>
      <c r="I7779" t="str">
        <f>VLOOKUP($D7779,reference!$G$1:$H$25,2,FALSE)</f>
        <v>Pertanian lahan kering  campur semak / kebun campur</v>
      </c>
      <c r="J7779" t="str">
        <f>VLOOKUP($E7779,reference!$G$1:$H$25,2,FALSE)</f>
        <v>Sawah</v>
      </c>
      <c r="K7779" t="str">
        <f t="shared" si="121"/>
        <v>Non Irigasi</v>
      </c>
      <c r="L7779" t="s">
        <v>327</v>
      </c>
    </row>
    <row r="7780" spans="1:12" x14ac:dyDescent="0.25">
      <c r="A7780" s="1">
        <v>7779</v>
      </c>
      <c r="B7780" s="3">
        <v>197</v>
      </c>
      <c r="C7780" s="1">
        <v>53</v>
      </c>
      <c r="D7780" s="1">
        <v>2</v>
      </c>
      <c r="E7780" s="1">
        <v>11</v>
      </c>
      <c r="F7780" s="1">
        <v>0</v>
      </c>
      <c r="G7780">
        <f>VLOOKUP(C7780,reference!$A$1:$E$310,5,FALSE)</f>
        <v>5304010</v>
      </c>
      <c r="H7780" t="str">
        <f>VLOOKUP(C7780,reference!$A$1:$E$310,4,FALSE)</f>
        <v>MOLLO UTARA</v>
      </c>
      <c r="I7780" t="str">
        <f>VLOOKUP($D7780,reference!$G$1:$H$25,2,FALSE)</f>
        <v>Hutan lahan kering sekunder / bekas tebangan</v>
      </c>
      <c r="J7780" t="str">
        <f>VLOOKUP($E7780,reference!$G$1:$H$25,2,FALSE)</f>
        <v>Savanna / Padang rumput</v>
      </c>
      <c r="K7780" t="str">
        <f t="shared" si="121"/>
        <v>Non Irigasi</v>
      </c>
      <c r="L7780" t="s">
        <v>328</v>
      </c>
    </row>
    <row r="7781" spans="1:12" x14ac:dyDescent="0.25">
      <c r="A7781" s="1">
        <v>7780</v>
      </c>
      <c r="B7781" s="3">
        <v>6</v>
      </c>
      <c r="C7781" s="1">
        <v>74</v>
      </c>
      <c r="D7781" s="1">
        <v>16</v>
      </c>
      <c r="E7781" s="1">
        <v>13</v>
      </c>
      <c r="F7781" s="1">
        <v>0</v>
      </c>
      <c r="G7781">
        <f>VLOOKUP(C7781,reference!$A$1:$E$310,5,FALSE)</f>
        <v>5304082</v>
      </c>
      <c r="H7781" t="str">
        <f>VLOOKUP(C7781,reference!$A$1:$E$310,4,FALSE)</f>
        <v>FATUKOPA</v>
      </c>
      <c r="I7781" t="str">
        <f>VLOOKUP($D7781,reference!$G$1:$H$25,2,FALSE)</f>
        <v>Pemukiman</v>
      </c>
      <c r="J7781" t="str">
        <f>VLOOKUP($E7781,reference!$G$1:$H$25,2,FALSE)</f>
        <v>Pertanian lahan kering  campur semak / kebun campur</v>
      </c>
      <c r="K7781" t="str">
        <f t="shared" si="121"/>
        <v>Non Irigasi</v>
      </c>
      <c r="L7781" t="s">
        <v>327</v>
      </c>
    </row>
    <row r="7782" spans="1:12" x14ac:dyDescent="0.25">
      <c r="A7782" s="1">
        <v>7781</v>
      </c>
      <c r="B7782" s="3">
        <v>611</v>
      </c>
      <c r="C7782" s="1">
        <v>292</v>
      </c>
      <c r="D7782" s="1">
        <v>16</v>
      </c>
      <c r="E7782" s="1">
        <v>16</v>
      </c>
      <c r="F7782" s="1">
        <v>0</v>
      </c>
      <c r="G7782">
        <f>VLOOKUP(C7782,reference!$A$1:$E$310,5,FALSE)</f>
        <v>5321010</v>
      </c>
      <c r="H7782" t="str">
        <f>VLOOKUP(C7782,reference!$A$1:$E$310,4,FALSE)</f>
        <v>WEWIKU</v>
      </c>
      <c r="I7782" t="str">
        <f>VLOOKUP($D7782,reference!$G$1:$H$25,2,FALSE)</f>
        <v>Pemukiman</v>
      </c>
      <c r="J7782" t="str">
        <f>VLOOKUP($E7782,reference!$G$1:$H$25,2,FALSE)</f>
        <v>Pemukiman</v>
      </c>
      <c r="K7782" t="str">
        <f t="shared" si="121"/>
        <v>Non Irigasi</v>
      </c>
      <c r="L7782" t="s">
        <v>327</v>
      </c>
    </row>
    <row r="7783" spans="1:12" x14ac:dyDescent="0.25">
      <c r="A7783" s="1">
        <v>7782</v>
      </c>
      <c r="B7783" s="3">
        <v>80</v>
      </c>
      <c r="C7783" s="1">
        <v>293</v>
      </c>
      <c r="D7783" s="1">
        <v>0</v>
      </c>
      <c r="E7783" s="1">
        <v>6</v>
      </c>
      <c r="F7783" s="1">
        <v>0</v>
      </c>
      <c r="G7783">
        <f>VLOOKUP(C7783,reference!$A$1:$E$310,5,FALSE)</f>
        <v>5321020</v>
      </c>
      <c r="H7783" t="str">
        <f>VLOOKUP(C7783,reference!$A$1:$E$310,4,FALSE)</f>
        <v>MALAKA BARAT</v>
      </c>
      <c r="I7783" t="str">
        <f>VLOOKUP($D7783,reference!$G$1:$H$25,2,FALSE)</f>
        <v>No data</v>
      </c>
      <c r="J7783" t="str">
        <f>VLOOKUP($E7783,reference!$G$1:$H$25,2,FALSE)</f>
        <v>Hutan mangrove sekunder</v>
      </c>
      <c r="K7783" t="str">
        <f t="shared" si="121"/>
        <v>Non Irigasi</v>
      </c>
      <c r="L7783" t="s">
        <v>327</v>
      </c>
    </row>
    <row r="7784" spans="1:12" x14ac:dyDescent="0.25">
      <c r="A7784" s="1">
        <v>7783</v>
      </c>
      <c r="B7784" s="3">
        <v>173</v>
      </c>
      <c r="C7784" s="1">
        <v>5</v>
      </c>
      <c r="D7784" s="1">
        <v>13</v>
      </c>
      <c r="E7784" s="1">
        <v>12</v>
      </c>
      <c r="F7784" s="1">
        <v>0</v>
      </c>
      <c r="G7784">
        <f>VLOOKUP(C7784,reference!$A$1:$E$310,5,FALSE)</f>
        <v>5301060</v>
      </c>
      <c r="H7784" t="str">
        <f>VLOOKUP(C7784,reference!$A$1:$E$310,4,FALSE)</f>
        <v>KOTA WAIKABUBAK</v>
      </c>
      <c r="I7784" t="str">
        <f>VLOOKUP($D7784,reference!$G$1:$H$25,2,FALSE)</f>
        <v>Pertanian lahan kering  campur semak / kebun campur</v>
      </c>
      <c r="J7784" t="str">
        <f>VLOOKUP($E7784,reference!$G$1:$H$25,2,FALSE)</f>
        <v>Pertanian lahan kering</v>
      </c>
      <c r="K7784" t="str">
        <f t="shared" si="121"/>
        <v>Non Irigasi</v>
      </c>
      <c r="L7784" t="s">
        <v>327</v>
      </c>
    </row>
    <row r="7785" spans="1:12" x14ac:dyDescent="0.25">
      <c r="A7785" s="1">
        <v>7784</v>
      </c>
      <c r="B7785" s="3">
        <v>18</v>
      </c>
      <c r="C7785" s="1">
        <v>5</v>
      </c>
      <c r="D7785" s="1">
        <v>1</v>
      </c>
      <c r="E7785" s="1">
        <v>1</v>
      </c>
      <c r="F7785" s="1">
        <v>0</v>
      </c>
      <c r="G7785">
        <f>VLOOKUP(C7785,reference!$A$1:$E$310,5,FALSE)</f>
        <v>5301060</v>
      </c>
      <c r="H7785" t="str">
        <f>VLOOKUP(C7785,reference!$A$1:$E$310,4,FALSE)</f>
        <v>KOTA WAIKABUBAK</v>
      </c>
      <c r="I7785" t="str">
        <f>VLOOKUP($D7785,reference!$G$1:$H$25,2,FALSE)</f>
        <v>Hutan lahan kering primer</v>
      </c>
      <c r="J7785" t="str">
        <f>VLOOKUP($E7785,reference!$G$1:$H$25,2,FALSE)</f>
        <v>Hutan lahan kering primer</v>
      </c>
      <c r="K7785" t="str">
        <f t="shared" si="121"/>
        <v>Non Irigasi</v>
      </c>
      <c r="L7785" t="s">
        <v>327</v>
      </c>
    </row>
    <row r="7786" spans="1:12" x14ac:dyDescent="0.25">
      <c r="A7786" s="1">
        <v>7785</v>
      </c>
      <c r="B7786" s="3">
        <v>51</v>
      </c>
      <c r="C7786" s="1">
        <v>5</v>
      </c>
      <c r="D7786" s="1">
        <v>2</v>
      </c>
      <c r="E7786" s="1">
        <v>1</v>
      </c>
      <c r="F7786" s="1">
        <v>0</v>
      </c>
      <c r="G7786">
        <f>VLOOKUP(C7786,reference!$A$1:$E$310,5,FALSE)</f>
        <v>5301060</v>
      </c>
      <c r="H7786" t="str">
        <f>VLOOKUP(C7786,reference!$A$1:$E$310,4,FALSE)</f>
        <v>KOTA WAIKABUBAK</v>
      </c>
      <c r="I7786" t="str">
        <f>VLOOKUP($D7786,reference!$G$1:$H$25,2,FALSE)</f>
        <v>Hutan lahan kering sekunder / bekas tebangan</v>
      </c>
      <c r="J7786" t="str">
        <f>VLOOKUP($E7786,reference!$G$1:$H$25,2,FALSE)</f>
        <v>Hutan lahan kering primer</v>
      </c>
      <c r="K7786" t="str">
        <f t="shared" si="121"/>
        <v>Non Irigasi</v>
      </c>
      <c r="L7786" t="s">
        <v>327</v>
      </c>
    </row>
    <row r="7787" spans="1:12" x14ac:dyDescent="0.25">
      <c r="A7787" s="1">
        <v>7786</v>
      </c>
      <c r="B7787" s="3">
        <v>494</v>
      </c>
      <c r="C7787" s="1">
        <v>26</v>
      </c>
      <c r="D7787" s="1">
        <v>12</v>
      </c>
      <c r="E7787" s="1">
        <v>16</v>
      </c>
      <c r="F7787" s="1">
        <v>0</v>
      </c>
      <c r="G7787">
        <f>VLOOKUP(C7787,reference!$A$1:$E$310,5,FALSE)</f>
        <v>5302071</v>
      </c>
      <c r="H7787" t="str">
        <f>VLOOKUP(C7787,reference!$A$1:$E$310,4,FALSE)</f>
        <v>KAMBERA</v>
      </c>
      <c r="I7787" t="str">
        <f>VLOOKUP($D7787,reference!$G$1:$H$25,2,FALSE)</f>
        <v>Pertanian lahan kering</v>
      </c>
      <c r="J7787" t="str">
        <f>VLOOKUP($E7787,reference!$G$1:$H$25,2,FALSE)</f>
        <v>Pemukiman</v>
      </c>
      <c r="K7787" t="str">
        <f t="shared" si="121"/>
        <v>Non Irigasi</v>
      </c>
      <c r="L7787" t="s">
        <v>327</v>
      </c>
    </row>
    <row r="7788" spans="1:12" x14ac:dyDescent="0.25">
      <c r="A7788" s="1">
        <v>7787</v>
      </c>
      <c r="B7788" s="3">
        <v>6</v>
      </c>
      <c r="C7788" s="1">
        <v>26</v>
      </c>
      <c r="D7788" s="1">
        <v>14</v>
      </c>
      <c r="E7788" s="1">
        <v>23</v>
      </c>
      <c r="F7788" s="1">
        <v>0</v>
      </c>
      <c r="G7788">
        <f>VLOOKUP(C7788,reference!$A$1:$E$310,5,FALSE)</f>
        <v>5302071</v>
      </c>
      <c r="H7788" t="str">
        <f>VLOOKUP(C7788,reference!$A$1:$E$310,4,FALSE)</f>
        <v>KAMBERA</v>
      </c>
      <c r="I7788" t="str">
        <f>VLOOKUP($D7788,reference!$G$1:$H$25,2,FALSE)</f>
        <v>Sawah</v>
      </c>
      <c r="J7788" t="str">
        <f>VLOOKUP($E7788,reference!$G$1:$H$25,2,FALSE)</f>
        <v>Bandara</v>
      </c>
      <c r="K7788" t="str">
        <f t="shared" si="121"/>
        <v>Non Irigasi</v>
      </c>
      <c r="L7788" t="s">
        <v>327</v>
      </c>
    </row>
    <row r="7789" spans="1:12" x14ac:dyDescent="0.25">
      <c r="A7789" s="1">
        <v>7788</v>
      </c>
      <c r="B7789" s="3">
        <v>668</v>
      </c>
      <c r="C7789" s="1">
        <v>71</v>
      </c>
      <c r="D7789" s="1">
        <v>2</v>
      </c>
      <c r="E7789" s="1">
        <v>14</v>
      </c>
      <c r="F7789" s="1">
        <v>0</v>
      </c>
      <c r="G7789">
        <f>VLOOKUP(C7789,reference!$A$1:$E$310,5,FALSE)</f>
        <v>5304072</v>
      </c>
      <c r="H7789" t="str">
        <f>VLOOKUP(C7789,reference!$A$1:$E$310,4,FALSE)</f>
        <v>OENINO</v>
      </c>
      <c r="I7789" t="str">
        <f>VLOOKUP($D7789,reference!$G$1:$H$25,2,FALSE)</f>
        <v>Hutan lahan kering sekunder / bekas tebangan</v>
      </c>
      <c r="J7789" t="str">
        <f>VLOOKUP($E7789,reference!$G$1:$H$25,2,FALSE)</f>
        <v>Sawah</v>
      </c>
      <c r="K7789" t="str">
        <f t="shared" si="121"/>
        <v>Non Irigasi</v>
      </c>
      <c r="L7789" t="s">
        <v>328</v>
      </c>
    </row>
    <row r="7790" spans="1:12" x14ac:dyDescent="0.25">
      <c r="A7790" s="1">
        <v>7789</v>
      </c>
      <c r="B7790" s="3">
        <v>101</v>
      </c>
      <c r="C7790" s="1">
        <v>83</v>
      </c>
      <c r="D7790" s="1">
        <v>2</v>
      </c>
      <c r="E7790" s="1">
        <v>2</v>
      </c>
      <c r="F7790" s="1">
        <v>0</v>
      </c>
      <c r="G7790">
        <f>VLOOKUP(C7790,reference!$A$1:$E$310,5,FALSE)</f>
        <v>5304111</v>
      </c>
      <c r="H7790" t="str">
        <f>VLOOKUP(C7790,reference!$A$1:$E$310,4,FALSE)</f>
        <v>TOIANAS</v>
      </c>
      <c r="I7790" t="str">
        <f>VLOOKUP($D7790,reference!$G$1:$H$25,2,FALSE)</f>
        <v>Hutan lahan kering sekunder / bekas tebangan</v>
      </c>
      <c r="J7790" t="str">
        <f>VLOOKUP($E7790,reference!$G$1:$H$25,2,FALSE)</f>
        <v>Hutan lahan kering sekunder / bekas tebangan</v>
      </c>
      <c r="K7790" t="str">
        <f t="shared" si="121"/>
        <v>Non Irigasi</v>
      </c>
      <c r="L7790" t="s">
        <v>327</v>
      </c>
    </row>
    <row r="7791" spans="1:12" x14ac:dyDescent="0.25">
      <c r="A7791" s="1">
        <v>7790</v>
      </c>
      <c r="B7791" s="3">
        <v>2</v>
      </c>
      <c r="C7791" s="1">
        <v>4</v>
      </c>
      <c r="D7791" s="1">
        <v>13</v>
      </c>
      <c r="E7791" s="1">
        <v>20</v>
      </c>
      <c r="F7791" s="1">
        <v>0</v>
      </c>
      <c r="G7791">
        <f>VLOOKUP(C7791,reference!$A$1:$E$310,5,FALSE)</f>
        <v>5301050</v>
      </c>
      <c r="H7791" t="str">
        <f>VLOOKUP(C7791,reference!$A$1:$E$310,4,FALSE)</f>
        <v>LOLI</v>
      </c>
      <c r="I7791" t="str">
        <f>VLOOKUP($D7791,reference!$G$1:$H$25,2,FALSE)</f>
        <v>Pertanian lahan kering  campur semak / kebun campur</v>
      </c>
      <c r="J7791" t="str">
        <f>VLOOKUP($E7791,reference!$G$1:$H$25,2,FALSE)</f>
        <v>Tubuh air</v>
      </c>
      <c r="K7791" t="str">
        <f t="shared" si="121"/>
        <v>Non Irigasi</v>
      </c>
      <c r="L7791" t="s">
        <v>327</v>
      </c>
    </row>
    <row r="7792" spans="1:12" x14ac:dyDescent="0.25">
      <c r="A7792" s="1">
        <v>7791</v>
      </c>
      <c r="B7792" s="3">
        <v>116</v>
      </c>
      <c r="C7792" s="1">
        <v>256</v>
      </c>
      <c r="D7792" s="1">
        <v>2</v>
      </c>
      <c r="E7792" s="1">
        <v>1</v>
      </c>
      <c r="F7792" s="1">
        <v>0</v>
      </c>
      <c r="G7792">
        <f>VLOOKUP(C7792,reference!$A$1:$E$310,5,FALSE)</f>
        <v>5316020</v>
      </c>
      <c r="H7792" t="str">
        <f>VLOOKUP(C7792,reference!$A$1:$E$310,4,FALSE)</f>
        <v>UMBU RATU NGGAY BARAT</v>
      </c>
      <c r="I7792" t="str">
        <f>VLOOKUP($D7792,reference!$G$1:$H$25,2,FALSE)</f>
        <v>Hutan lahan kering sekunder / bekas tebangan</v>
      </c>
      <c r="J7792" t="str">
        <f>VLOOKUP($E7792,reference!$G$1:$H$25,2,FALSE)</f>
        <v>Hutan lahan kering primer</v>
      </c>
      <c r="K7792" t="str">
        <f t="shared" si="121"/>
        <v>Non Irigasi</v>
      </c>
      <c r="L7792" t="s">
        <v>327</v>
      </c>
    </row>
    <row r="7793" spans="1:12" x14ac:dyDescent="0.25">
      <c r="A7793" s="1">
        <v>7792</v>
      </c>
      <c r="B7793" s="3">
        <v>75</v>
      </c>
      <c r="C7793" s="1">
        <v>26</v>
      </c>
      <c r="D7793" s="1">
        <v>5</v>
      </c>
      <c r="E7793" s="1">
        <v>5</v>
      </c>
      <c r="F7793" s="1">
        <v>0</v>
      </c>
      <c r="G7793">
        <f>VLOOKUP(C7793,reference!$A$1:$E$310,5,FALSE)</f>
        <v>5302071</v>
      </c>
      <c r="H7793" t="str">
        <f>VLOOKUP(C7793,reference!$A$1:$E$310,4,FALSE)</f>
        <v>KAMBERA</v>
      </c>
      <c r="I7793" t="str">
        <f>VLOOKUP($D7793,reference!$G$1:$H$25,2,FALSE)</f>
        <v>Hutan mangrove primer</v>
      </c>
      <c r="J7793" t="str">
        <f>VLOOKUP($E7793,reference!$G$1:$H$25,2,FALSE)</f>
        <v>Hutan mangrove primer</v>
      </c>
      <c r="K7793" t="str">
        <f t="shared" si="121"/>
        <v>Non Irigasi</v>
      </c>
      <c r="L7793" t="s">
        <v>327</v>
      </c>
    </row>
    <row r="7794" spans="1:12" x14ac:dyDescent="0.25">
      <c r="A7794" s="1">
        <v>7793</v>
      </c>
      <c r="B7794" s="3">
        <v>55</v>
      </c>
      <c r="C7794" s="1">
        <v>48</v>
      </c>
      <c r="D7794" s="1">
        <v>13</v>
      </c>
      <c r="E7794" s="1">
        <v>11</v>
      </c>
      <c r="F7794" s="1">
        <v>0</v>
      </c>
      <c r="G7794">
        <f>VLOOKUP(C7794,reference!$A$1:$E$310,5,FALSE)</f>
        <v>5303181</v>
      </c>
      <c r="H7794" t="str">
        <f>VLOOKUP(C7794,reference!$A$1:$E$310,4,FALSE)</f>
        <v>AMFOANG BARAT DAYA</v>
      </c>
      <c r="I7794" t="str">
        <f>VLOOKUP($D7794,reference!$G$1:$H$25,2,FALSE)</f>
        <v>Pertanian lahan kering  campur semak / kebun campur</v>
      </c>
      <c r="J7794" t="str">
        <f>VLOOKUP($E7794,reference!$G$1:$H$25,2,FALSE)</f>
        <v>Savanna / Padang rumput</v>
      </c>
      <c r="K7794" t="str">
        <f t="shared" si="121"/>
        <v>Non Irigasi</v>
      </c>
      <c r="L7794" t="s">
        <v>327</v>
      </c>
    </row>
    <row r="7795" spans="1:12" x14ac:dyDescent="0.25">
      <c r="A7795" s="1">
        <v>7794</v>
      </c>
      <c r="B7795" s="3">
        <v>308</v>
      </c>
      <c r="C7795" s="1">
        <v>48</v>
      </c>
      <c r="D7795" s="1">
        <v>1</v>
      </c>
      <c r="E7795" s="1">
        <v>1</v>
      </c>
      <c r="F7795" s="1">
        <v>0</v>
      </c>
      <c r="G7795">
        <f>VLOOKUP(C7795,reference!$A$1:$E$310,5,FALSE)</f>
        <v>5303181</v>
      </c>
      <c r="H7795" t="str">
        <f>VLOOKUP(C7795,reference!$A$1:$E$310,4,FALSE)</f>
        <v>AMFOANG BARAT DAYA</v>
      </c>
      <c r="I7795" t="str">
        <f>VLOOKUP($D7795,reference!$G$1:$H$25,2,FALSE)</f>
        <v>Hutan lahan kering primer</v>
      </c>
      <c r="J7795" t="str">
        <f>VLOOKUP($E7795,reference!$G$1:$H$25,2,FALSE)</f>
        <v>Hutan lahan kering primer</v>
      </c>
      <c r="K7795" t="str">
        <f t="shared" si="121"/>
        <v>Non Irigasi</v>
      </c>
      <c r="L7795" t="s">
        <v>327</v>
      </c>
    </row>
    <row r="7796" spans="1:12" x14ac:dyDescent="0.25">
      <c r="A7796" s="1">
        <v>7795</v>
      </c>
      <c r="B7796" s="3">
        <v>1274</v>
      </c>
      <c r="C7796" s="1">
        <v>53</v>
      </c>
      <c r="D7796" s="1">
        <v>2</v>
      </c>
      <c r="E7796" s="1">
        <v>16</v>
      </c>
      <c r="F7796" s="1">
        <v>0</v>
      </c>
      <c r="G7796">
        <f>VLOOKUP(C7796,reference!$A$1:$E$310,5,FALSE)</f>
        <v>5304010</v>
      </c>
      <c r="H7796" t="str">
        <f>VLOOKUP(C7796,reference!$A$1:$E$310,4,FALSE)</f>
        <v>MOLLO UTARA</v>
      </c>
      <c r="I7796" t="str">
        <f>VLOOKUP($D7796,reference!$G$1:$H$25,2,FALSE)</f>
        <v>Hutan lahan kering sekunder / bekas tebangan</v>
      </c>
      <c r="J7796" t="str">
        <f>VLOOKUP($E7796,reference!$G$1:$H$25,2,FALSE)</f>
        <v>Pemukiman</v>
      </c>
      <c r="K7796" t="str">
        <f t="shared" si="121"/>
        <v>Non Irigasi</v>
      </c>
      <c r="L7796" t="s">
        <v>328</v>
      </c>
    </row>
    <row r="7797" spans="1:12" x14ac:dyDescent="0.25">
      <c r="A7797" s="1">
        <v>7796</v>
      </c>
      <c r="B7797" s="3">
        <v>1704</v>
      </c>
      <c r="C7797" s="1">
        <v>1</v>
      </c>
      <c r="D7797" s="1">
        <v>13</v>
      </c>
      <c r="E7797" s="1">
        <v>2</v>
      </c>
      <c r="F7797" s="1">
        <v>0</v>
      </c>
      <c r="G7797">
        <f>VLOOKUP(C7797,reference!$A$1:$E$310,5,FALSE)</f>
        <v>5301021</v>
      </c>
      <c r="H7797" t="str">
        <f>VLOOKUP(C7797,reference!$A$1:$E$310,4,FALSE)</f>
        <v>LAMBOYA</v>
      </c>
      <c r="I7797" t="str">
        <f>VLOOKUP($D7797,reference!$G$1:$H$25,2,FALSE)</f>
        <v>Pertanian lahan kering  campur semak / kebun campur</v>
      </c>
      <c r="J7797" t="str">
        <f>VLOOKUP($E7797,reference!$G$1:$H$25,2,FALSE)</f>
        <v>Hutan lahan kering sekunder / bekas tebangan</v>
      </c>
      <c r="K7797" t="str">
        <f t="shared" si="121"/>
        <v>Non Irigasi</v>
      </c>
      <c r="L7797" t="s">
        <v>327</v>
      </c>
    </row>
    <row r="7798" spans="1:12" x14ac:dyDescent="0.25">
      <c r="A7798" s="1">
        <v>7797</v>
      </c>
      <c r="B7798" s="3">
        <v>1</v>
      </c>
      <c r="C7798" s="1">
        <v>4</v>
      </c>
      <c r="D7798" s="1">
        <v>13</v>
      </c>
      <c r="E7798" s="1">
        <v>18</v>
      </c>
      <c r="F7798" s="1">
        <v>0</v>
      </c>
      <c r="G7798">
        <f>VLOOKUP(C7798,reference!$A$1:$E$310,5,FALSE)</f>
        <v>5301050</v>
      </c>
      <c r="H7798" t="str">
        <f>VLOOKUP(C7798,reference!$A$1:$E$310,4,FALSE)</f>
        <v>LOLI</v>
      </c>
      <c r="I7798" t="str">
        <f>VLOOKUP($D7798,reference!$G$1:$H$25,2,FALSE)</f>
        <v>Pertanian lahan kering  campur semak / kebun campur</v>
      </c>
      <c r="J7798" t="str">
        <f>VLOOKUP($E7798,reference!$G$1:$H$25,2,FALSE)</f>
        <v>Lahan terbuka</v>
      </c>
      <c r="K7798" t="str">
        <f t="shared" si="121"/>
        <v>Non Irigasi</v>
      </c>
      <c r="L7798" t="s">
        <v>327</v>
      </c>
    </row>
    <row r="7799" spans="1:12" x14ac:dyDescent="0.25">
      <c r="A7799" s="1">
        <v>7798</v>
      </c>
      <c r="B7799" s="3">
        <v>48</v>
      </c>
      <c r="C7799" s="1">
        <v>257</v>
      </c>
      <c r="D7799" s="1">
        <v>11</v>
      </c>
      <c r="E7799" s="1">
        <v>9</v>
      </c>
      <c r="F7799" s="1">
        <v>0</v>
      </c>
      <c r="G7799">
        <f>VLOOKUP(C7799,reference!$A$1:$E$310,5,FALSE)</f>
        <v>5316030</v>
      </c>
      <c r="H7799" t="str">
        <f>VLOOKUP(C7799,reference!$A$1:$E$310,4,FALSE)</f>
        <v>UMBU RATU NGGAY</v>
      </c>
      <c r="I7799" t="str">
        <f>VLOOKUP($D7799,reference!$G$1:$H$25,2,FALSE)</f>
        <v>Savanna / Padang rumput</v>
      </c>
      <c r="J7799" t="str">
        <f>VLOOKUP($E7799,reference!$G$1:$H$25,2,FALSE)</f>
        <v>Semak belukar</v>
      </c>
      <c r="K7799" t="str">
        <f t="shared" si="121"/>
        <v>Non Irigasi</v>
      </c>
      <c r="L7799" t="s">
        <v>327</v>
      </c>
    </row>
    <row r="7800" spans="1:12" x14ac:dyDescent="0.25">
      <c r="A7800" s="1">
        <v>7799</v>
      </c>
      <c r="B7800" s="3">
        <v>1164</v>
      </c>
      <c r="C7800" s="1">
        <v>7</v>
      </c>
      <c r="D7800" s="1">
        <v>2</v>
      </c>
      <c r="E7800" s="1">
        <v>2</v>
      </c>
      <c r="F7800" s="1">
        <v>0</v>
      </c>
      <c r="G7800">
        <f>VLOOKUP(C7800,reference!$A$1:$E$310,5,FALSE)</f>
        <v>5302010</v>
      </c>
      <c r="H7800" t="str">
        <f>VLOOKUP(C7800,reference!$A$1:$E$310,4,FALSE)</f>
        <v>LEWA</v>
      </c>
      <c r="I7800" t="str">
        <f>VLOOKUP($D7800,reference!$G$1:$H$25,2,FALSE)</f>
        <v>Hutan lahan kering sekunder / bekas tebangan</v>
      </c>
      <c r="J7800" t="str">
        <f>VLOOKUP($E7800,reference!$G$1:$H$25,2,FALSE)</f>
        <v>Hutan lahan kering sekunder / bekas tebangan</v>
      </c>
      <c r="K7800" t="str">
        <f t="shared" si="121"/>
        <v>Non Irigasi</v>
      </c>
      <c r="L7800" t="s">
        <v>327</v>
      </c>
    </row>
    <row r="7801" spans="1:12" x14ac:dyDescent="0.25">
      <c r="A7801" s="1">
        <v>7800</v>
      </c>
      <c r="B7801" s="3">
        <v>15</v>
      </c>
      <c r="C7801" s="1">
        <v>26</v>
      </c>
      <c r="D7801" s="1">
        <v>16</v>
      </c>
      <c r="E7801" s="1">
        <v>16</v>
      </c>
      <c r="F7801" s="1">
        <v>1</v>
      </c>
      <c r="G7801">
        <f>VLOOKUP(C7801,reference!$A$1:$E$310,5,FALSE)</f>
        <v>5302071</v>
      </c>
      <c r="H7801" t="str">
        <f>VLOOKUP(C7801,reference!$A$1:$E$310,4,FALSE)</f>
        <v>KAMBERA</v>
      </c>
      <c r="I7801" t="str">
        <f>VLOOKUP($D7801,reference!$G$1:$H$25,2,FALSE)</f>
        <v>Pemukiman</v>
      </c>
      <c r="J7801" t="str">
        <f>VLOOKUP($E7801,reference!$G$1:$H$25,2,FALSE)</f>
        <v>Pemukiman</v>
      </c>
      <c r="K7801" t="str">
        <f t="shared" si="121"/>
        <v>Buffer Irigasi</v>
      </c>
      <c r="L7801" t="s">
        <v>327</v>
      </c>
    </row>
    <row r="7802" spans="1:12" x14ac:dyDescent="0.25">
      <c r="A7802" s="1">
        <v>7801</v>
      </c>
      <c r="B7802" s="3">
        <v>82</v>
      </c>
      <c r="C7802" s="1">
        <v>23</v>
      </c>
      <c r="D7802" s="1">
        <v>12</v>
      </c>
      <c r="E7802" s="1">
        <v>14</v>
      </c>
      <c r="F7802" s="1">
        <v>1</v>
      </c>
      <c r="G7802">
        <f>VLOOKUP(C7802,reference!$A$1:$E$310,5,FALSE)</f>
        <v>5302060</v>
      </c>
      <c r="H7802" t="str">
        <f>VLOOKUP(C7802,reference!$A$1:$E$310,4,FALSE)</f>
        <v>PANDAWAI</v>
      </c>
      <c r="I7802" t="str">
        <f>VLOOKUP($D7802,reference!$G$1:$H$25,2,FALSE)</f>
        <v>Pertanian lahan kering</v>
      </c>
      <c r="J7802" t="str">
        <f>VLOOKUP($E7802,reference!$G$1:$H$25,2,FALSE)</f>
        <v>Sawah</v>
      </c>
      <c r="K7802" t="str">
        <f t="shared" si="121"/>
        <v>Buffer Irigasi</v>
      </c>
      <c r="L7802" t="s">
        <v>327</v>
      </c>
    </row>
    <row r="7803" spans="1:12" x14ac:dyDescent="0.25">
      <c r="A7803" s="1">
        <v>7802</v>
      </c>
      <c r="B7803" s="3">
        <v>28</v>
      </c>
      <c r="C7803" s="1">
        <v>49</v>
      </c>
      <c r="D7803" s="1">
        <v>13</v>
      </c>
      <c r="E7803" s="1">
        <v>16</v>
      </c>
      <c r="F7803" s="1">
        <v>0</v>
      </c>
      <c r="G7803">
        <f>VLOOKUP(C7803,reference!$A$1:$E$310,5,FALSE)</f>
        <v>5303182</v>
      </c>
      <c r="H7803" t="str">
        <f>VLOOKUP(C7803,reference!$A$1:$E$310,4,FALSE)</f>
        <v>AMFOANG TENGAH</v>
      </c>
      <c r="I7803" t="str">
        <f>VLOOKUP($D7803,reference!$G$1:$H$25,2,FALSE)</f>
        <v>Pertanian lahan kering  campur semak / kebun campur</v>
      </c>
      <c r="J7803" t="str">
        <f>VLOOKUP($E7803,reference!$G$1:$H$25,2,FALSE)</f>
        <v>Pemukiman</v>
      </c>
      <c r="K7803" t="str">
        <f t="shared" si="121"/>
        <v>Non Irigasi</v>
      </c>
      <c r="L7803" t="s">
        <v>327</v>
      </c>
    </row>
    <row r="7804" spans="1:12" x14ac:dyDescent="0.25">
      <c r="A7804" s="1">
        <v>7803</v>
      </c>
      <c r="B7804" s="3">
        <v>945</v>
      </c>
      <c r="C7804" s="1">
        <v>53</v>
      </c>
      <c r="D7804" s="1">
        <v>13</v>
      </c>
      <c r="E7804" s="1">
        <v>11</v>
      </c>
      <c r="F7804" s="1">
        <v>0</v>
      </c>
      <c r="G7804">
        <f>VLOOKUP(C7804,reference!$A$1:$E$310,5,FALSE)</f>
        <v>5304010</v>
      </c>
      <c r="H7804" t="str">
        <f>VLOOKUP(C7804,reference!$A$1:$E$310,4,FALSE)</f>
        <v>MOLLO UTARA</v>
      </c>
      <c r="I7804" t="str">
        <f>VLOOKUP($D7804,reference!$G$1:$H$25,2,FALSE)</f>
        <v>Pertanian lahan kering  campur semak / kebun campur</v>
      </c>
      <c r="J7804" t="str">
        <f>VLOOKUP($E7804,reference!$G$1:$H$25,2,FALSE)</f>
        <v>Savanna / Padang rumput</v>
      </c>
      <c r="K7804" t="str">
        <f t="shared" si="121"/>
        <v>Non Irigasi</v>
      </c>
      <c r="L7804" t="s">
        <v>327</v>
      </c>
    </row>
    <row r="7805" spans="1:12" x14ac:dyDescent="0.25">
      <c r="A7805" s="1">
        <v>7804</v>
      </c>
      <c r="B7805" s="3">
        <v>59</v>
      </c>
      <c r="C7805" s="1">
        <v>53</v>
      </c>
      <c r="D7805" s="1">
        <v>13</v>
      </c>
      <c r="E7805" s="1">
        <v>13</v>
      </c>
      <c r="F7805" s="1">
        <v>0</v>
      </c>
      <c r="G7805">
        <f>VLOOKUP(C7805,reference!$A$1:$E$310,5,FALSE)</f>
        <v>5304010</v>
      </c>
      <c r="H7805" t="str">
        <f>VLOOKUP(C7805,reference!$A$1:$E$310,4,FALSE)</f>
        <v>MOLLO UTARA</v>
      </c>
      <c r="I7805" t="str">
        <f>VLOOKUP($D7805,reference!$G$1:$H$25,2,FALSE)</f>
        <v>Pertanian lahan kering  campur semak / kebun campur</v>
      </c>
      <c r="J7805" t="str">
        <f>VLOOKUP($E7805,reference!$G$1:$H$25,2,FALSE)</f>
        <v>Pertanian lahan kering  campur semak / kebun campur</v>
      </c>
      <c r="K7805" t="str">
        <f t="shared" si="121"/>
        <v>Non Irigasi</v>
      </c>
      <c r="L7805" t="s">
        <v>327</v>
      </c>
    </row>
    <row r="7806" spans="1:12" x14ac:dyDescent="0.25">
      <c r="A7806" s="1">
        <v>7805</v>
      </c>
      <c r="B7806" s="3">
        <v>527</v>
      </c>
      <c r="C7806" s="1">
        <v>72</v>
      </c>
      <c r="D7806" s="1">
        <v>2</v>
      </c>
      <c r="E7806" s="1">
        <v>11</v>
      </c>
      <c r="F7806" s="1">
        <v>0</v>
      </c>
      <c r="G7806">
        <f>VLOOKUP(C7806,reference!$A$1:$E$310,5,FALSE)</f>
        <v>5304080</v>
      </c>
      <c r="H7806" t="str">
        <f>VLOOKUP(C7806,reference!$A$1:$E$310,4,FALSE)</f>
        <v>AMANUBAN TIMUR</v>
      </c>
      <c r="I7806" t="str">
        <f>VLOOKUP($D7806,reference!$G$1:$H$25,2,FALSE)</f>
        <v>Hutan lahan kering sekunder / bekas tebangan</v>
      </c>
      <c r="J7806" t="str">
        <f>VLOOKUP($E7806,reference!$G$1:$H$25,2,FALSE)</f>
        <v>Savanna / Padang rumput</v>
      </c>
      <c r="K7806" t="str">
        <f t="shared" si="121"/>
        <v>Non Irigasi</v>
      </c>
      <c r="L7806" t="s">
        <v>328</v>
      </c>
    </row>
    <row r="7807" spans="1:12" x14ac:dyDescent="0.25">
      <c r="A7807" s="1">
        <v>7806</v>
      </c>
      <c r="B7807" s="3">
        <v>2</v>
      </c>
      <c r="C7807" s="1">
        <v>293</v>
      </c>
      <c r="D7807" s="1">
        <v>13</v>
      </c>
      <c r="E7807" s="1">
        <v>16</v>
      </c>
      <c r="F7807" s="1">
        <v>0</v>
      </c>
      <c r="G7807">
        <f>VLOOKUP(C7807,reference!$A$1:$E$310,5,FALSE)</f>
        <v>5321020</v>
      </c>
      <c r="H7807" t="str">
        <f>VLOOKUP(C7807,reference!$A$1:$E$310,4,FALSE)</f>
        <v>MALAKA BARAT</v>
      </c>
      <c r="I7807" t="str">
        <f>VLOOKUP($D7807,reference!$G$1:$H$25,2,FALSE)</f>
        <v>Pertanian lahan kering  campur semak / kebun campur</v>
      </c>
      <c r="J7807" t="str">
        <f>VLOOKUP($E7807,reference!$G$1:$H$25,2,FALSE)</f>
        <v>Pemukiman</v>
      </c>
      <c r="K7807" t="str">
        <f t="shared" si="121"/>
        <v>Non Irigasi</v>
      </c>
      <c r="L7807" t="s">
        <v>327</v>
      </c>
    </row>
    <row r="7808" spans="1:12" x14ac:dyDescent="0.25">
      <c r="A7808" s="1">
        <v>7807</v>
      </c>
      <c r="B7808" s="3">
        <v>136</v>
      </c>
      <c r="C7808" s="1">
        <v>293</v>
      </c>
      <c r="D7808" s="1">
        <v>9</v>
      </c>
      <c r="E7808" s="1">
        <v>6</v>
      </c>
      <c r="F7808" s="1">
        <v>0</v>
      </c>
      <c r="G7808">
        <f>VLOOKUP(C7808,reference!$A$1:$E$310,5,FALSE)</f>
        <v>5321020</v>
      </c>
      <c r="H7808" t="str">
        <f>VLOOKUP(C7808,reference!$A$1:$E$310,4,FALSE)</f>
        <v>MALAKA BARAT</v>
      </c>
      <c r="I7808" t="str">
        <f>VLOOKUP($D7808,reference!$G$1:$H$25,2,FALSE)</f>
        <v>Semak belukar</v>
      </c>
      <c r="J7808" t="str">
        <f>VLOOKUP($E7808,reference!$G$1:$H$25,2,FALSE)</f>
        <v>Hutan mangrove sekunder</v>
      </c>
      <c r="K7808" t="str">
        <f t="shared" si="121"/>
        <v>Non Irigasi</v>
      </c>
      <c r="L7808" t="s">
        <v>327</v>
      </c>
    </row>
    <row r="7809" spans="1:12" x14ac:dyDescent="0.25">
      <c r="A7809" s="1">
        <v>7808</v>
      </c>
      <c r="B7809" s="3">
        <v>9</v>
      </c>
      <c r="C7809" s="1">
        <v>263</v>
      </c>
      <c r="D7809" s="1">
        <v>20</v>
      </c>
      <c r="E7809" s="1">
        <v>2</v>
      </c>
      <c r="F7809" s="1">
        <v>0</v>
      </c>
      <c r="G7809">
        <f>VLOOKUP(C7809,reference!$A$1:$E$310,5,FALSE)</f>
        <v>5317040</v>
      </c>
      <c r="H7809" t="str">
        <f>VLOOKUP(C7809,reference!$A$1:$E$310,4,FALSE)</f>
        <v>WEWEWA SELATAN</v>
      </c>
      <c r="I7809" t="str">
        <f>VLOOKUP($D7809,reference!$G$1:$H$25,2,FALSE)</f>
        <v>Tubuh air</v>
      </c>
      <c r="J7809" t="str">
        <f>VLOOKUP($E7809,reference!$G$1:$H$25,2,FALSE)</f>
        <v>Hutan lahan kering sekunder / bekas tebangan</v>
      </c>
      <c r="K7809" t="str">
        <f t="shared" si="121"/>
        <v>Non Irigasi</v>
      </c>
      <c r="L7809" t="s">
        <v>327</v>
      </c>
    </row>
    <row r="7810" spans="1:12" x14ac:dyDescent="0.25">
      <c r="A7810" s="1">
        <v>7809</v>
      </c>
      <c r="B7810" s="3">
        <v>651</v>
      </c>
      <c r="C7810" s="1">
        <v>1</v>
      </c>
      <c r="D7810" s="1">
        <v>13</v>
      </c>
      <c r="E7810" s="1">
        <v>9</v>
      </c>
      <c r="F7810" s="1">
        <v>0</v>
      </c>
      <c r="G7810">
        <f>VLOOKUP(C7810,reference!$A$1:$E$310,5,FALSE)</f>
        <v>5301021</v>
      </c>
      <c r="H7810" t="str">
        <f>VLOOKUP(C7810,reference!$A$1:$E$310,4,FALSE)</f>
        <v>LAMBOYA</v>
      </c>
      <c r="I7810" t="str">
        <f>VLOOKUP($D7810,reference!$G$1:$H$25,2,FALSE)</f>
        <v>Pertanian lahan kering  campur semak / kebun campur</v>
      </c>
      <c r="J7810" t="str">
        <f>VLOOKUP($E7810,reference!$G$1:$H$25,2,FALSE)</f>
        <v>Semak belukar</v>
      </c>
      <c r="K7810" t="str">
        <f t="shared" si="121"/>
        <v>Non Irigasi</v>
      </c>
      <c r="L7810" t="s">
        <v>327</v>
      </c>
    </row>
    <row r="7811" spans="1:12" x14ac:dyDescent="0.25">
      <c r="A7811" s="1">
        <v>7810</v>
      </c>
      <c r="B7811" s="3">
        <v>5</v>
      </c>
      <c r="C7811" s="1">
        <v>7</v>
      </c>
      <c r="D7811" s="1">
        <v>14</v>
      </c>
      <c r="E7811" s="1">
        <v>2</v>
      </c>
      <c r="F7811" s="1">
        <v>0</v>
      </c>
      <c r="G7811">
        <f>VLOOKUP(C7811,reference!$A$1:$E$310,5,FALSE)</f>
        <v>5302010</v>
      </c>
      <c r="H7811" t="str">
        <f>VLOOKUP(C7811,reference!$A$1:$E$310,4,FALSE)</f>
        <v>LEWA</v>
      </c>
      <c r="I7811" t="str">
        <f>VLOOKUP($D7811,reference!$G$1:$H$25,2,FALSE)</f>
        <v>Sawah</v>
      </c>
      <c r="J7811" t="str">
        <f>VLOOKUP($E7811,reference!$G$1:$H$25,2,FALSE)</f>
        <v>Hutan lahan kering sekunder / bekas tebangan</v>
      </c>
      <c r="K7811" t="str">
        <f t="shared" ref="K7811:K7874" si="122">IF(F7811=0,"Non Irigasi","Buffer Irigasi")</f>
        <v>Non Irigasi</v>
      </c>
      <c r="L7811" t="s">
        <v>327</v>
      </c>
    </row>
    <row r="7812" spans="1:12" x14ac:dyDescent="0.25">
      <c r="A7812" s="1">
        <v>7811</v>
      </c>
      <c r="B7812" s="3">
        <v>137</v>
      </c>
      <c r="C7812" s="1">
        <v>25</v>
      </c>
      <c r="D7812" s="1">
        <v>12</v>
      </c>
      <c r="E7812" s="1">
        <v>16</v>
      </c>
      <c r="F7812" s="1">
        <v>0</v>
      </c>
      <c r="G7812">
        <f>VLOOKUP(C7812,reference!$A$1:$E$310,5,FALSE)</f>
        <v>5302070</v>
      </c>
      <c r="H7812" t="str">
        <f>VLOOKUP(C7812,reference!$A$1:$E$310,4,FALSE)</f>
        <v>KOTA WAINGAPU</v>
      </c>
      <c r="I7812" t="str">
        <f>VLOOKUP($D7812,reference!$G$1:$H$25,2,FALSE)</f>
        <v>Pertanian lahan kering</v>
      </c>
      <c r="J7812" t="str">
        <f>VLOOKUP($E7812,reference!$G$1:$H$25,2,FALSE)</f>
        <v>Pemukiman</v>
      </c>
      <c r="K7812" t="str">
        <f t="shared" si="122"/>
        <v>Non Irigasi</v>
      </c>
      <c r="L7812" t="s">
        <v>327</v>
      </c>
    </row>
    <row r="7813" spans="1:12" x14ac:dyDescent="0.25">
      <c r="A7813" s="1">
        <v>7812</v>
      </c>
      <c r="B7813" s="3">
        <v>81</v>
      </c>
      <c r="C7813" s="1">
        <v>53</v>
      </c>
      <c r="D7813" s="1">
        <v>2</v>
      </c>
      <c r="E7813" s="1">
        <v>20</v>
      </c>
      <c r="F7813" s="1">
        <v>0</v>
      </c>
      <c r="G7813">
        <f>VLOOKUP(C7813,reference!$A$1:$E$310,5,FALSE)</f>
        <v>5304010</v>
      </c>
      <c r="H7813" t="str">
        <f>VLOOKUP(C7813,reference!$A$1:$E$310,4,FALSE)</f>
        <v>MOLLO UTARA</v>
      </c>
      <c r="I7813" t="str">
        <f>VLOOKUP($D7813,reference!$G$1:$H$25,2,FALSE)</f>
        <v>Hutan lahan kering sekunder / bekas tebangan</v>
      </c>
      <c r="J7813" t="str">
        <f>VLOOKUP($E7813,reference!$G$1:$H$25,2,FALSE)</f>
        <v>Tubuh air</v>
      </c>
      <c r="K7813" t="str">
        <f t="shared" si="122"/>
        <v>Non Irigasi</v>
      </c>
      <c r="L7813" t="s">
        <v>328</v>
      </c>
    </row>
    <row r="7814" spans="1:12" x14ac:dyDescent="0.25">
      <c r="A7814" s="1">
        <v>7813</v>
      </c>
      <c r="B7814" s="3">
        <v>5</v>
      </c>
      <c r="C7814" s="1">
        <v>1</v>
      </c>
      <c r="D7814" s="1">
        <v>13</v>
      </c>
      <c r="E7814" s="1">
        <v>20</v>
      </c>
      <c r="F7814" s="1">
        <v>0</v>
      </c>
      <c r="G7814">
        <f>VLOOKUP(C7814,reference!$A$1:$E$310,5,FALSE)</f>
        <v>5301021</v>
      </c>
      <c r="H7814" t="str">
        <f>VLOOKUP(C7814,reference!$A$1:$E$310,4,FALSE)</f>
        <v>LAMBOYA</v>
      </c>
      <c r="I7814" t="str">
        <f>VLOOKUP($D7814,reference!$G$1:$H$25,2,FALSE)</f>
        <v>Pertanian lahan kering  campur semak / kebun campur</v>
      </c>
      <c r="J7814" t="str">
        <f>VLOOKUP($E7814,reference!$G$1:$H$25,2,FALSE)</f>
        <v>Tubuh air</v>
      </c>
      <c r="K7814" t="str">
        <f t="shared" si="122"/>
        <v>Non Irigasi</v>
      </c>
      <c r="L7814" t="s">
        <v>327</v>
      </c>
    </row>
    <row r="7815" spans="1:12" x14ac:dyDescent="0.25">
      <c r="A7815" s="1">
        <v>7814</v>
      </c>
      <c r="B7815" s="3">
        <v>15817</v>
      </c>
      <c r="C7815" s="1">
        <v>25</v>
      </c>
      <c r="D7815" s="1">
        <v>11</v>
      </c>
      <c r="E7815" s="1">
        <v>11</v>
      </c>
      <c r="F7815" s="1">
        <v>0</v>
      </c>
      <c r="G7815">
        <f>VLOOKUP(C7815,reference!$A$1:$E$310,5,FALSE)</f>
        <v>5302070</v>
      </c>
      <c r="H7815" t="str">
        <f>VLOOKUP(C7815,reference!$A$1:$E$310,4,FALSE)</f>
        <v>KOTA WAINGAPU</v>
      </c>
      <c r="I7815" t="str">
        <f>VLOOKUP($D7815,reference!$G$1:$H$25,2,FALSE)</f>
        <v>Savanna / Padang rumput</v>
      </c>
      <c r="J7815" t="str">
        <f>VLOOKUP($E7815,reference!$G$1:$H$25,2,FALSE)</f>
        <v>Savanna / Padang rumput</v>
      </c>
      <c r="K7815" t="str">
        <f t="shared" si="122"/>
        <v>Non Irigasi</v>
      </c>
      <c r="L7815" t="s">
        <v>327</v>
      </c>
    </row>
    <row r="7816" spans="1:12" x14ac:dyDescent="0.25">
      <c r="A7816" s="1">
        <v>7815</v>
      </c>
      <c r="B7816" s="3">
        <v>45</v>
      </c>
      <c r="C7816" s="1">
        <v>26</v>
      </c>
      <c r="D7816" s="1">
        <v>12</v>
      </c>
      <c r="E7816" s="1">
        <v>16</v>
      </c>
      <c r="F7816" s="1">
        <v>1</v>
      </c>
      <c r="G7816">
        <f>VLOOKUP(C7816,reference!$A$1:$E$310,5,FALSE)</f>
        <v>5302071</v>
      </c>
      <c r="H7816" t="str">
        <f>VLOOKUP(C7816,reference!$A$1:$E$310,4,FALSE)</f>
        <v>KAMBERA</v>
      </c>
      <c r="I7816" t="str">
        <f>VLOOKUP($D7816,reference!$G$1:$H$25,2,FALSE)</f>
        <v>Pertanian lahan kering</v>
      </c>
      <c r="J7816" t="str">
        <f>VLOOKUP($E7816,reference!$G$1:$H$25,2,FALSE)</f>
        <v>Pemukiman</v>
      </c>
      <c r="K7816" t="str">
        <f t="shared" si="122"/>
        <v>Buffer Irigasi</v>
      </c>
      <c r="L7816" t="s">
        <v>327</v>
      </c>
    </row>
    <row r="7817" spans="1:12" x14ac:dyDescent="0.25">
      <c r="A7817" s="1">
        <v>7816</v>
      </c>
      <c r="B7817" s="3">
        <v>74</v>
      </c>
      <c r="C7817" s="1">
        <v>26</v>
      </c>
      <c r="D7817" s="1">
        <v>14</v>
      </c>
      <c r="E7817" s="1">
        <v>16</v>
      </c>
      <c r="F7817" s="1">
        <v>0</v>
      </c>
      <c r="G7817">
        <f>VLOOKUP(C7817,reference!$A$1:$E$310,5,FALSE)</f>
        <v>5302071</v>
      </c>
      <c r="H7817" t="str">
        <f>VLOOKUP(C7817,reference!$A$1:$E$310,4,FALSE)</f>
        <v>KAMBERA</v>
      </c>
      <c r="I7817" t="str">
        <f>VLOOKUP($D7817,reference!$G$1:$H$25,2,FALSE)</f>
        <v>Sawah</v>
      </c>
      <c r="J7817" t="str">
        <f>VLOOKUP($E7817,reference!$G$1:$H$25,2,FALSE)</f>
        <v>Pemukiman</v>
      </c>
      <c r="K7817" t="str">
        <f t="shared" si="122"/>
        <v>Non Irigasi</v>
      </c>
      <c r="L7817" t="s">
        <v>327</v>
      </c>
    </row>
    <row r="7818" spans="1:12" x14ac:dyDescent="0.25">
      <c r="A7818" s="1">
        <v>7817</v>
      </c>
      <c r="B7818" s="3">
        <v>19</v>
      </c>
      <c r="C7818" s="1">
        <v>26</v>
      </c>
      <c r="D7818" s="1">
        <v>11</v>
      </c>
      <c r="E7818" s="1">
        <v>5</v>
      </c>
      <c r="F7818" s="1">
        <v>0</v>
      </c>
      <c r="G7818">
        <f>VLOOKUP(C7818,reference!$A$1:$E$310,5,FALSE)</f>
        <v>5302071</v>
      </c>
      <c r="H7818" t="str">
        <f>VLOOKUP(C7818,reference!$A$1:$E$310,4,FALSE)</f>
        <v>KAMBERA</v>
      </c>
      <c r="I7818" t="str">
        <f>VLOOKUP($D7818,reference!$G$1:$H$25,2,FALSE)</f>
        <v>Savanna / Padang rumput</v>
      </c>
      <c r="J7818" t="str">
        <f>VLOOKUP($E7818,reference!$G$1:$H$25,2,FALSE)</f>
        <v>Hutan mangrove primer</v>
      </c>
      <c r="K7818" t="str">
        <f t="shared" si="122"/>
        <v>Non Irigasi</v>
      </c>
      <c r="L7818" t="s">
        <v>327</v>
      </c>
    </row>
    <row r="7819" spans="1:12" x14ac:dyDescent="0.25">
      <c r="A7819" s="1">
        <v>7818</v>
      </c>
      <c r="B7819" s="3">
        <v>12</v>
      </c>
      <c r="C7819" s="1">
        <v>53</v>
      </c>
      <c r="D7819" s="1">
        <v>13</v>
      </c>
      <c r="E7819" s="1">
        <v>16</v>
      </c>
      <c r="F7819" s="1">
        <v>0</v>
      </c>
      <c r="G7819">
        <f>VLOOKUP(C7819,reference!$A$1:$E$310,5,FALSE)</f>
        <v>5304010</v>
      </c>
      <c r="H7819" t="str">
        <f>VLOOKUP(C7819,reference!$A$1:$E$310,4,FALSE)</f>
        <v>MOLLO UTARA</v>
      </c>
      <c r="I7819" t="str">
        <f>VLOOKUP($D7819,reference!$G$1:$H$25,2,FALSE)</f>
        <v>Pertanian lahan kering  campur semak / kebun campur</v>
      </c>
      <c r="J7819" t="str">
        <f>VLOOKUP($E7819,reference!$G$1:$H$25,2,FALSE)</f>
        <v>Pemukiman</v>
      </c>
      <c r="K7819" t="str">
        <f t="shared" si="122"/>
        <v>Non Irigasi</v>
      </c>
      <c r="L7819" t="s">
        <v>327</v>
      </c>
    </row>
    <row r="7820" spans="1:12" x14ac:dyDescent="0.25">
      <c r="A7820" s="1">
        <v>7819</v>
      </c>
      <c r="B7820" s="3">
        <v>802</v>
      </c>
      <c r="C7820" s="1">
        <v>2</v>
      </c>
      <c r="D7820" s="1">
        <v>2</v>
      </c>
      <c r="E7820" s="1">
        <v>1</v>
      </c>
      <c r="F7820" s="1">
        <v>0</v>
      </c>
      <c r="G7820">
        <f>VLOOKUP(C7820,reference!$A$1:$E$310,5,FALSE)</f>
        <v>5301022</v>
      </c>
      <c r="H7820" t="str">
        <f>VLOOKUP(C7820,reference!$A$1:$E$310,4,FALSE)</f>
        <v>WANOKAKA</v>
      </c>
      <c r="I7820" t="str">
        <f>VLOOKUP($D7820,reference!$G$1:$H$25,2,FALSE)</f>
        <v>Hutan lahan kering sekunder / bekas tebangan</v>
      </c>
      <c r="J7820" t="str">
        <f>VLOOKUP($E7820,reference!$G$1:$H$25,2,FALSE)</f>
        <v>Hutan lahan kering primer</v>
      </c>
      <c r="K7820" t="str">
        <f t="shared" si="122"/>
        <v>Non Irigasi</v>
      </c>
      <c r="L7820" t="s">
        <v>327</v>
      </c>
    </row>
    <row r="7821" spans="1:12" x14ac:dyDescent="0.25">
      <c r="A7821" s="1">
        <v>7820</v>
      </c>
      <c r="B7821" s="3">
        <v>9</v>
      </c>
      <c r="C7821" s="1">
        <v>7</v>
      </c>
      <c r="D7821" s="1">
        <v>2</v>
      </c>
      <c r="E7821" s="1">
        <v>2</v>
      </c>
      <c r="F7821" s="1">
        <v>1</v>
      </c>
      <c r="G7821">
        <f>VLOOKUP(C7821,reference!$A$1:$E$310,5,FALSE)</f>
        <v>5302010</v>
      </c>
      <c r="H7821" t="str">
        <f>VLOOKUP(C7821,reference!$A$1:$E$310,4,FALSE)</f>
        <v>LEWA</v>
      </c>
      <c r="I7821" t="str">
        <f>VLOOKUP($D7821,reference!$G$1:$H$25,2,FALSE)</f>
        <v>Hutan lahan kering sekunder / bekas tebangan</v>
      </c>
      <c r="J7821" t="str">
        <f>VLOOKUP($E7821,reference!$G$1:$H$25,2,FALSE)</f>
        <v>Hutan lahan kering sekunder / bekas tebangan</v>
      </c>
      <c r="K7821" t="str">
        <f t="shared" si="122"/>
        <v>Buffer Irigasi</v>
      </c>
      <c r="L7821" t="s">
        <v>327</v>
      </c>
    </row>
    <row r="7822" spans="1:12" x14ac:dyDescent="0.25">
      <c r="A7822" s="1">
        <v>7821</v>
      </c>
      <c r="B7822" s="3">
        <v>3204</v>
      </c>
      <c r="C7822" s="1">
        <v>25</v>
      </c>
      <c r="D7822" s="1">
        <v>11</v>
      </c>
      <c r="E7822" s="1">
        <v>2</v>
      </c>
      <c r="F7822" s="1">
        <v>0</v>
      </c>
      <c r="G7822">
        <f>VLOOKUP(C7822,reference!$A$1:$E$310,5,FALSE)</f>
        <v>5302070</v>
      </c>
      <c r="H7822" t="str">
        <f>VLOOKUP(C7822,reference!$A$1:$E$310,4,FALSE)</f>
        <v>KOTA WAINGAPU</v>
      </c>
      <c r="I7822" t="str">
        <f>VLOOKUP($D7822,reference!$G$1:$H$25,2,FALSE)</f>
        <v>Savanna / Padang rumput</v>
      </c>
      <c r="J7822" t="str">
        <f>VLOOKUP($E7822,reference!$G$1:$H$25,2,FALSE)</f>
        <v>Hutan lahan kering sekunder / bekas tebangan</v>
      </c>
      <c r="K7822" t="str">
        <f t="shared" si="122"/>
        <v>Non Irigasi</v>
      </c>
      <c r="L7822" t="s">
        <v>327</v>
      </c>
    </row>
    <row r="7823" spans="1:12" x14ac:dyDescent="0.25">
      <c r="A7823" s="1">
        <v>7822</v>
      </c>
      <c r="B7823" s="3">
        <v>223</v>
      </c>
      <c r="C7823" s="1">
        <v>49</v>
      </c>
      <c r="D7823" s="1">
        <v>11</v>
      </c>
      <c r="E7823" s="1">
        <v>9</v>
      </c>
      <c r="F7823" s="1">
        <v>0</v>
      </c>
      <c r="G7823">
        <f>VLOOKUP(C7823,reference!$A$1:$E$310,5,FALSE)</f>
        <v>5303182</v>
      </c>
      <c r="H7823" t="str">
        <f>VLOOKUP(C7823,reference!$A$1:$E$310,4,FALSE)</f>
        <v>AMFOANG TENGAH</v>
      </c>
      <c r="I7823" t="str">
        <f>VLOOKUP($D7823,reference!$G$1:$H$25,2,FALSE)</f>
        <v>Savanna / Padang rumput</v>
      </c>
      <c r="J7823" t="str">
        <f>VLOOKUP($E7823,reference!$G$1:$H$25,2,FALSE)</f>
        <v>Semak belukar</v>
      </c>
      <c r="K7823" t="str">
        <f t="shared" si="122"/>
        <v>Non Irigasi</v>
      </c>
      <c r="L7823" t="s">
        <v>327</v>
      </c>
    </row>
    <row r="7824" spans="1:12" x14ac:dyDescent="0.25">
      <c r="A7824" s="1">
        <v>7823</v>
      </c>
      <c r="B7824" s="3">
        <v>2514</v>
      </c>
      <c r="C7824" s="1">
        <v>71</v>
      </c>
      <c r="D7824" s="1">
        <v>2</v>
      </c>
      <c r="E7824" s="1">
        <v>13</v>
      </c>
      <c r="F7824" s="1">
        <v>0</v>
      </c>
      <c r="G7824">
        <f>VLOOKUP(C7824,reference!$A$1:$E$310,5,FALSE)</f>
        <v>5304072</v>
      </c>
      <c r="H7824" t="str">
        <f>VLOOKUP(C7824,reference!$A$1:$E$310,4,FALSE)</f>
        <v>OENINO</v>
      </c>
      <c r="I7824" t="str">
        <f>VLOOKUP($D7824,reference!$G$1:$H$25,2,FALSE)</f>
        <v>Hutan lahan kering sekunder / bekas tebangan</v>
      </c>
      <c r="J7824" t="str">
        <f>VLOOKUP($E7824,reference!$G$1:$H$25,2,FALSE)</f>
        <v>Pertanian lahan kering  campur semak / kebun campur</v>
      </c>
      <c r="K7824" t="str">
        <f t="shared" si="122"/>
        <v>Non Irigasi</v>
      </c>
      <c r="L7824" t="s">
        <v>328</v>
      </c>
    </row>
    <row r="7825" spans="1:12" x14ac:dyDescent="0.25">
      <c r="A7825" s="1">
        <v>7824</v>
      </c>
      <c r="B7825" s="3">
        <v>4</v>
      </c>
      <c r="C7825" s="1">
        <v>71</v>
      </c>
      <c r="D7825" s="1">
        <v>18</v>
      </c>
      <c r="E7825" s="1">
        <v>13</v>
      </c>
      <c r="F7825" s="1">
        <v>0</v>
      </c>
      <c r="G7825">
        <f>VLOOKUP(C7825,reference!$A$1:$E$310,5,FALSE)</f>
        <v>5304072</v>
      </c>
      <c r="H7825" t="str">
        <f>VLOOKUP(C7825,reference!$A$1:$E$310,4,FALSE)</f>
        <v>OENINO</v>
      </c>
      <c r="I7825" t="str">
        <f>VLOOKUP($D7825,reference!$G$1:$H$25,2,FALSE)</f>
        <v>Lahan terbuka</v>
      </c>
      <c r="J7825" t="str">
        <f>VLOOKUP($E7825,reference!$G$1:$H$25,2,FALSE)</f>
        <v>Pertanian lahan kering  campur semak / kebun campur</v>
      </c>
      <c r="K7825" t="str">
        <f t="shared" si="122"/>
        <v>Non Irigasi</v>
      </c>
      <c r="L7825" t="s">
        <v>327</v>
      </c>
    </row>
    <row r="7826" spans="1:12" x14ac:dyDescent="0.25">
      <c r="A7826" s="1">
        <v>7825</v>
      </c>
      <c r="B7826" s="3">
        <v>1883</v>
      </c>
      <c r="C7826" s="1">
        <v>1</v>
      </c>
      <c r="D7826" s="1">
        <v>13</v>
      </c>
      <c r="E7826" s="1">
        <v>14</v>
      </c>
      <c r="F7826" s="1">
        <v>0</v>
      </c>
      <c r="G7826">
        <f>VLOOKUP(C7826,reference!$A$1:$E$310,5,FALSE)</f>
        <v>5301021</v>
      </c>
      <c r="H7826" t="str">
        <f>VLOOKUP(C7826,reference!$A$1:$E$310,4,FALSE)</f>
        <v>LAMBOYA</v>
      </c>
      <c r="I7826" t="str">
        <f>VLOOKUP($D7826,reference!$G$1:$H$25,2,FALSE)</f>
        <v>Pertanian lahan kering  campur semak / kebun campur</v>
      </c>
      <c r="J7826" t="str">
        <f>VLOOKUP($E7826,reference!$G$1:$H$25,2,FALSE)</f>
        <v>Sawah</v>
      </c>
      <c r="K7826" t="str">
        <f t="shared" si="122"/>
        <v>Non Irigasi</v>
      </c>
      <c r="L7826" t="s">
        <v>327</v>
      </c>
    </row>
    <row r="7827" spans="1:12" x14ac:dyDescent="0.25">
      <c r="A7827" s="1">
        <v>7826</v>
      </c>
      <c r="B7827" s="3">
        <v>2</v>
      </c>
      <c r="C7827" s="1">
        <v>5</v>
      </c>
      <c r="D7827" s="1">
        <v>18</v>
      </c>
      <c r="E7827" s="1">
        <v>1</v>
      </c>
      <c r="F7827" s="1">
        <v>0</v>
      </c>
      <c r="G7827">
        <f>VLOOKUP(C7827,reference!$A$1:$E$310,5,FALSE)</f>
        <v>5301060</v>
      </c>
      <c r="H7827" t="str">
        <f>VLOOKUP(C7827,reference!$A$1:$E$310,4,FALSE)</f>
        <v>KOTA WAIKABUBAK</v>
      </c>
      <c r="I7827" t="str">
        <f>VLOOKUP($D7827,reference!$G$1:$H$25,2,FALSE)</f>
        <v>Lahan terbuka</v>
      </c>
      <c r="J7827" t="str">
        <f>VLOOKUP($E7827,reference!$G$1:$H$25,2,FALSE)</f>
        <v>Hutan lahan kering primer</v>
      </c>
      <c r="K7827" t="str">
        <f t="shared" si="122"/>
        <v>Non Irigasi</v>
      </c>
      <c r="L7827" t="s">
        <v>327</v>
      </c>
    </row>
    <row r="7828" spans="1:12" x14ac:dyDescent="0.25">
      <c r="A7828" s="1">
        <v>7827</v>
      </c>
      <c r="B7828" s="3">
        <v>17</v>
      </c>
      <c r="C7828" s="1">
        <v>26</v>
      </c>
      <c r="D7828" s="1">
        <v>12</v>
      </c>
      <c r="E7828" s="1">
        <v>14</v>
      </c>
      <c r="F7828" s="1">
        <v>0</v>
      </c>
      <c r="G7828">
        <f>VLOOKUP(C7828,reference!$A$1:$E$310,5,FALSE)</f>
        <v>5302071</v>
      </c>
      <c r="H7828" t="str">
        <f>VLOOKUP(C7828,reference!$A$1:$E$310,4,FALSE)</f>
        <v>KAMBERA</v>
      </c>
      <c r="I7828" t="str">
        <f>VLOOKUP($D7828,reference!$G$1:$H$25,2,FALSE)</f>
        <v>Pertanian lahan kering</v>
      </c>
      <c r="J7828" t="str">
        <f>VLOOKUP($E7828,reference!$G$1:$H$25,2,FALSE)</f>
        <v>Sawah</v>
      </c>
      <c r="K7828" t="str">
        <f t="shared" si="122"/>
        <v>Non Irigasi</v>
      </c>
      <c r="L7828" t="s">
        <v>327</v>
      </c>
    </row>
    <row r="7829" spans="1:12" x14ac:dyDescent="0.25">
      <c r="A7829" s="1">
        <v>7828</v>
      </c>
      <c r="B7829" s="3">
        <v>4</v>
      </c>
      <c r="C7829" s="1">
        <v>26</v>
      </c>
      <c r="D7829" s="1">
        <v>5</v>
      </c>
      <c r="E7829" s="1">
        <v>20</v>
      </c>
      <c r="F7829" s="1">
        <v>0</v>
      </c>
      <c r="G7829">
        <f>VLOOKUP(C7829,reference!$A$1:$E$310,5,FALSE)</f>
        <v>5302071</v>
      </c>
      <c r="H7829" t="str">
        <f>VLOOKUP(C7829,reference!$A$1:$E$310,4,FALSE)</f>
        <v>KAMBERA</v>
      </c>
      <c r="I7829" t="str">
        <f>VLOOKUP($D7829,reference!$G$1:$H$25,2,FALSE)</f>
        <v>Hutan mangrove primer</v>
      </c>
      <c r="J7829" t="str">
        <f>VLOOKUP($E7829,reference!$G$1:$H$25,2,FALSE)</f>
        <v>Tubuh air</v>
      </c>
      <c r="K7829" t="str">
        <f t="shared" si="122"/>
        <v>Non Irigasi</v>
      </c>
      <c r="L7829" t="s">
        <v>328</v>
      </c>
    </row>
    <row r="7830" spans="1:12" x14ac:dyDescent="0.25">
      <c r="A7830" s="1">
        <v>7829</v>
      </c>
      <c r="B7830" s="3">
        <v>33</v>
      </c>
      <c r="C7830" s="1">
        <v>293</v>
      </c>
      <c r="D7830" s="1">
        <v>13</v>
      </c>
      <c r="E7830" s="1">
        <v>5</v>
      </c>
      <c r="F7830" s="1">
        <v>0</v>
      </c>
      <c r="G7830">
        <f>VLOOKUP(C7830,reference!$A$1:$E$310,5,FALSE)</f>
        <v>5321020</v>
      </c>
      <c r="H7830" t="str">
        <f>VLOOKUP(C7830,reference!$A$1:$E$310,4,FALSE)</f>
        <v>MALAKA BARAT</v>
      </c>
      <c r="I7830" t="str">
        <f>VLOOKUP($D7830,reference!$G$1:$H$25,2,FALSE)</f>
        <v>Pertanian lahan kering  campur semak / kebun campur</v>
      </c>
      <c r="J7830" t="str">
        <f>VLOOKUP($E7830,reference!$G$1:$H$25,2,FALSE)</f>
        <v>Hutan mangrove primer</v>
      </c>
      <c r="K7830" t="str">
        <f t="shared" si="122"/>
        <v>Non Irigasi</v>
      </c>
      <c r="L7830" t="s">
        <v>327</v>
      </c>
    </row>
    <row r="7831" spans="1:12" x14ac:dyDescent="0.25">
      <c r="A7831" s="1">
        <v>7830</v>
      </c>
      <c r="B7831" s="3">
        <v>308</v>
      </c>
      <c r="C7831" s="1">
        <v>2</v>
      </c>
      <c r="D7831" s="1">
        <v>1</v>
      </c>
      <c r="E7831" s="1">
        <v>11</v>
      </c>
      <c r="F7831" s="1">
        <v>0</v>
      </c>
      <c r="G7831">
        <f>VLOOKUP(C7831,reference!$A$1:$E$310,5,FALSE)</f>
        <v>5301022</v>
      </c>
      <c r="H7831" t="str">
        <f>VLOOKUP(C7831,reference!$A$1:$E$310,4,FALSE)</f>
        <v>WANOKAKA</v>
      </c>
      <c r="I7831" t="str">
        <f>VLOOKUP($D7831,reference!$G$1:$H$25,2,FALSE)</f>
        <v>Hutan lahan kering primer</v>
      </c>
      <c r="J7831" t="str">
        <f>VLOOKUP($E7831,reference!$G$1:$H$25,2,FALSE)</f>
        <v>Savanna / Padang rumput</v>
      </c>
      <c r="K7831" t="str">
        <f t="shared" si="122"/>
        <v>Non Irigasi</v>
      </c>
      <c r="L7831" t="s">
        <v>328</v>
      </c>
    </row>
    <row r="7832" spans="1:12" x14ac:dyDescent="0.25">
      <c r="A7832" s="1">
        <v>7831</v>
      </c>
      <c r="B7832" s="3">
        <v>32</v>
      </c>
      <c r="C7832" s="1">
        <v>8</v>
      </c>
      <c r="D7832" s="1">
        <v>11</v>
      </c>
      <c r="E7832" s="1">
        <v>20</v>
      </c>
      <c r="F7832" s="1">
        <v>0</v>
      </c>
      <c r="G7832">
        <f>VLOOKUP(C7832,reference!$A$1:$E$310,5,FALSE)</f>
        <v>5302011</v>
      </c>
      <c r="H7832" t="str">
        <f>VLOOKUP(C7832,reference!$A$1:$E$310,4,FALSE)</f>
        <v>NGGAHA ORIANGU</v>
      </c>
      <c r="I7832" t="str">
        <f>VLOOKUP($D7832,reference!$G$1:$H$25,2,FALSE)</f>
        <v>Savanna / Padang rumput</v>
      </c>
      <c r="J7832" t="str">
        <f>VLOOKUP($E7832,reference!$G$1:$H$25,2,FALSE)</f>
        <v>Tubuh air</v>
      </c>
      <c r="K7832" t="str">
        <f t="shared" si="122"/>
        <v>Non Irigasi</v>
      </c>
      <c r="L7832" t="s">
        <v>327</v>
      </c>
    </row>
    <row r="7833" spans="1:12" x14ac:dyDescent="0.25">
      <c r="A7833" s="1">
        <v>7832</v>
      </c>
      <c r="B7833" s="3">
        <v>63</v>
      </c>
      <c r="C7833" s="1">
        <v>8</v>
      </c>
      <c r="D7833" s="1">
        <v>14</v>
      </c>
      <c r="E7833" s="1">
        <v>11</v>
      </c>
      <c r="F7833" s="1">
        <v>0</v>
      </c>
      <c r="G7833">
        <f>VLOOKUP(C7833,reference!$A$1:$E$310,5,FALSE)</f>
        <v>5302011</v>
      </c>
      <c r="H7833" t="str">
        <f>VLOOKUP(C7833,reference!$A$1:$E$310,4,FALSE)</f>
        <v>NGGAHA ORIANGU</v>
      </c>
      <c r="I7833" t="str">
        <f>VLOOKUP($D7833,reference!$G$1:$H$25,2,FALSE)</f>
        <v>Sawah</v>
      </c>
      <c r="J7833" t="str">
        <f>VLOOKUP($E7833,reference!$G$1:$H$25,2,FALSE)</f>
        <v>Savanna / Padang rumput</v>
      </c>
      <c r="K7833" t="str">
        <f t="shared" si="122"/>
        <v>Non Irigasi</v>
      </c>
      <c r="L7833" t="s">
        <v>327</v>
      </c>
    </row>
    <row r="7834" spans="1:12" x14ac:dyDescent="0.25">
      <c r="A7834" s="1">
        <v>7833</v>
      </c>
      <c r="B7834" s="3">
        <v>853</v>
      </c>
      <c r="C7834" s="1">
        <v>23</v>
      </c>
      <c r="D7834" s="1">
        <v>11</v>
      </c>
      <c r="E7834" s="1">
        <v>14</v>
      </c>
      <c r="F7834" s="1">
        <v>0</v>
      </c>
      <c r="G7834">
        <f>VLOOKUP(C7834,reference!$A$1:$E$310,5,FALSE)</f>
        <v>5302060</v>
      </c>
      <c r="H7834" t="str">
        <f>VLOOKUP(C7834,reference!$A$1:$E$310,4,FALSE)</f>
        <v>PANDAWAI</v>
      </c>
      <c r="I7834" t="str">
        <f>VLOOKUP($D7834,reference!$G$1:$H$25,2,FALSE)</f>
        <v>Savanna / Padang rumput</v>
      </c>
      <c r="J7834" t="str">
        <f>VLOOKUP($E7834,reference!$G$1:$H$25,2,FALSE)</f>
        <v>Sawah</v>
      </c>
      <c r="K7834" t="str">
        <f t="shared" si="122"/>
        <v>Non Irigasi</v>
      </c>
      <c r="L7834" t="s">
        <v>327</v>
      </c>
    </row>
    <row r="7835" spans="1:12" x14ac:dyDescent="0.25">
      <c r="A7835" s="1">
        <v>7834</v>
      </c>
      <c r="B7835" s="3">
        <v>369</v>
      </c>
      <c r="C7835" s="1">
        <v>71</v>
      </c>
      <c r="D7835" s="1">
        <v>2</v>
      </c>
      <c r="E7835" s="1">
        <v>16</v>
      </c>
      <c r="F7835" s="1">
        <v>0</v>
      </c>
      <c r="G7835">
        <f>VLOOKUP(C7835,reference!$A$1:$E$310,5,FALSE)</f>
        <v>5304072</v>
      </c>
      <c r="H7835" t="str">
        <f>VLOOKUP(C7835,reference!$A$1:$E$310,4,FALSE)</f>
        <v>OENINO</v>
      </c>
      <c r="I7835" t="str">
        <f>VLOOKUP($D7835,reference!$G$1:$H$25,2,FALSE)</f>
        <v>Hutan lahan kering sekunder / bekas tebangan</v>
      </c>
      <c r="J7835" t="str">
        <f>VLOOKUP($E7835,reference!$G$1:$H$25,2,FALSE)</f>
        <v>Pemukiman</v>
      </c>
      <c r="K7835" t="str">
        <f t="shared" si="122"/>
        <v>Non Irigasi</v>
      </c>
      <c r="L7835" t="s">
        <v>328</v>
      </c>
    </row>
    <row r="7836" spans="1:12" x14ac:dyDescent="0.25">
      <c r="A7836" s="1">
        <v>7835</v>
      </c>
      <c r="B7836" s="3">
        <v>27</v>
      </c>
      <c r="C7836" s="1">
        <v>293</v>
      </c>
      <c r="D7836" s="1">
        <v>5</v>
      </c>
      <c r="E7836" s="1">
        <v>14</v>
      </c>
      <c r="F7836" s="1">
        <v>0</v>
      </c>
      <c r="G7836">
        <f>VLOOKUP(C7836,reference!$A$1:$E$310,5,FALSE)</f>
        <v>5321020</v>
      </c>
      <c r="H7836" t="str">
        <f>VLOOKUP(C7836,reference!$A$1:$E$310,4,FALSE)</f>
        <v>MALAKA BARAT</v>
      </c>
      <c r="I7836" t="str">
        <f>VLOOKUP($D7836,reference!$G$1:$H$25,2,FALSE)</f>
        <v>Hutan mangrove primer</v>
      </c>
      <c r="J7836" t="str">
        <f>VLOOKUP($E7836,reference!$G$1:$H$25,2,FALSE)</f>
        <v>Sawah</v>
      </c>
      <c r="K7836" t="str">
        <f t="shared" si="122"/>
        <v>Non Irigasi</v>
      </c>
      <c r="L7836" t="s">
        <v>328</v>
      </c>
    </row>
    <row r="7837" spans="1:12" x14ac:dyDescent="0.25">
      <c r="A7837" s="1">
        <v>7836</v>
      </c>
      <c r="B7837" s="3">
        <v>2</v>
      </c>
      <c r="C7837" s="1">
        <v>293</v>
      </c>
      <c r="D7837" s="1">
        <v>5</v>
      </c>
      <c r="E7837" s="1">
        <v>20</v>
      </c>
      <c r="F7837" s="1">
        <v>0</v>
      </c>
      <c r="G7837">
        <f>VLOOKUP(C7837,reference!$A$1:$E$310,5,FALSE)</f>
        <v>5321020</v>
      </c>
      <c r="H7837" t="str">
        <f>VLOOKUP(C7837,reference!$A$1:$E$310,4,FALSE)</f>
        <v>MALAKA BARAT</v>
      </c>
      <c r="I7837" t="str">
        <f>VLOOKUP($D7837,reference!$G$1:$H$25,2,FALSE)</f>
        <v>Hutan mangrove primer</v>
      </c>
      <c r="J7837" t="str">
        <f>VLOOKUP($E7837,reference!$G$1:$H$25,2,FALSE)</f>
        <v>Tubuh air</v>
      </c>
      <c r="K7837" t="str">
        <f t="shared" si="122"/>
        <v>Non Irigasi</v>
      </c>
      <c r="L7837" t="s">
        <v>328</v>
      </c>
    </row>
    <row r="7838" spans="1:12" x14ac:dyDescent="0.25">
      <c r="A7838" s="1">
        <v>7837</v>
      </c>
      <c r="B7838" s="3">
        <v>7</v>
      </c>
      <c r="C7838" s="1">
        <v>2</v>
      </c>
      <c r="D7838" s="1">
        <v>18</v>
      </c>
      <c r="E7838" s="1">
        <v>2</v>
      </c>
      <c r="F7838" s="1">
        <v>0</v>
      </c>
      <c r="G7838">
        <f>VLOOKUP(C7838,reference!$A$1:$E$310,5,FALSE)</f>
        <v>5301022</v>
      </c>
      <c r="H7838" t="str">
        <f>VLOOKUP(C7838,reference!$A$1:$E$310,4,FALSE)</f>
        <v>WANOKAKA</v>
      </c>
      <c r="I7838" t="str">
        <f>VLOOKUP($D7838,reference!$G$1:$H$25,2,FALSE)</f>
        <v>Lahan terbuka</v>
      </c>
      <c r="J7838" t="str">
        <f>VLOOKUP($E7838,reference!$G$1:$H$25,2,FALSE)</f>
        <v>Hutan lahan kering sekunder / bekas tebangan</v>
      </c>
      <c r="K7838" t="str">
        <f t="shared" si="122"/>
        <v>Non Irigasi</v>
      </c>
      <c r="L7838" t="s">
        <v>327</v>
      </c>
    </row>
    <row r="7839" spans="1:12" x14ac:dyDescent="0.25">
      <c r="A7839" s="1">
        <v>7838</v>
      </c>
      <c r="B7839" s="3">
        <v>156</v>
      </c>
      <c r="C7839" s="1">
        <v>2</v>
      </c>
      <c r="D7839" s="1">
        <v>18</v>
      </c>
      <c r="E7839" s="1">
        <v>11</v>
      </c>
      <c r="F7839" s="1">
        <v>0</v>
      </c>
      <c r="G7839">
        <f>VLOOKUP(C7839,reference!$A$1:$E$310,5,FALSE)</f>
        <v>5301022</v>
      </c>
      <c r="H7839" t="str">
        <f>VLOOKUP(C7839,reference!$A$1:$E$310,4,FALSE)</f>
        <v>WANOKAKA</v>
      </c>
      <c r="I7839" t="str">
        <f>VLOOKUP($D7839,reference!$G$1:$H$25,2,FALSE)</f>
        <v>Lahan terbuka</v>
      </c>
      <c r="J7839" t="str">
        <f>VLOOKUP($E7839,reference!$G$1:$H$25,2,FALSE)</f>
        <v>Savanna / Padang rumput</v>
      </c>
      <c r="K7839" t="str">
        <f t="shared" si="122"/>
        <v>Non Irigasi</v>
      </c>
      <c r="L7839" t="s">
        <v>327</v>
      </c>
    </row>
    <row r="7840" spans="1:12" x14ac:dyDescent="0.25">
      <c r="A7840" s="1">
        <v>7839</v>
      </c>
      <c r="B7840" s="3">
        <v>6</v>
      </c>
      <c r="C7840" s="1">
        <v>2</v>
      </c>
      <c r="D7840" s="1">
        <v>18</v>
      </c>
      <c r="E7840" s="1">
        <v>1</v>
      </c>
      <c r="F7840" s="1">
        <v>0</v>
      </c>
      <c r="G7840">
        <f>VLOOKUP(C7840,reference!$A$1:$E$310,5,FALSE)</f>
        <v>5301022</v>
      </c>
      <c r="H7840" t="str">
        <f>VLOOKUP(C7840,reference!$A$1:$E$310,4,FALSE)</f>
        <v>WANOKAKA</v>
      </c>
      <c r="I7840" t="str">
        <f>VLOOKUP($D7840,reference!$G$1:$H$25,2,FALSE)</f>
        <v>Lahan terbuka</v>
      </c>
      <c r="J7840" t="str">
        <f>VLOOKUP($E7840,reference!$G$1:$H$25,2,FALSE)</f>
        <v>Hutan lahan kering primer</v>
      </c>
      <c r="K7840" t="str">
        <f t="shared" si="122"/>
        <v>Non Irigasi</v>
      </c>
      <c r="L7840" t="s">
        <v>327</v>
      </c>
    </row>
    <row r="7841" spans="1:12" x14ac:dyDescent="0.25">
      <c r="A7841" s="1">
        <v>7840</v>
      </c>
      <c r="B7841" s="3">
        <v>988</v>
      </c>
      <c r="C7841" s="1">
        <v>2</v>
      </c>
      <c r="D7841" s="1">
        <v>13</v>
      </c>
      <c r="E7841" s="1">
        <v>1</v>
      </c>
      <c r="F7841" s="1">
        <v>0</v>
      </c>
      <c r="G7841">
        <f>VLOOKUP(C7841,reference!$A$1:$E$310,5,FALSE)</f>
        <v>5301022</v>
      </c>
      <c r="H7841" t="str">
        <f>VLOOKUP(C7841,reference!$A$1:$E$310,4,FALSE)</f>
        <v>WANOKAKA</v>
      </c>
      <c r="I7841" t="str">
        <f>VLOOKUP($D7841,reference!$G$1:$H$25,2,FALSE)</f>
        <v>Pertanian lahan kering  campur semak / kebun campur</v>
      </c>
      <c r="J7841" t="str">
        <f>VLOOKUP($E7841,reference!$G$1:$H$25,2,FALSE)</f>
        <v>Hutan lahan kering primer</v>
      </c>
      <c r="K7841" t="str">
        <f t="shared" si="122"/>
        <v>Non Irigasi</v>
      </c>
      <c r="L7841" t="s">
        <v>327</v>
      </c>
    </row>
    <row r="7842" spans="1:12" x14ac:dyDescent="0.25">
      <c r="A7842" s="1">
        <v>7841</v>
      </c>
      <c r="B7842" s="3">
        <v>168</v>
      </c>
      <c r="C7842" s="1">
        <v>7</v>
      </c>
      <c r="D7842" s="1">
        <v>2</v>
      </c>
      <c r="E7842" s="1">
        <v>14</v>
      </c>
      <c r="F7842" s="1">
        <v>0</v>
      </c>
      <c r="G7842">
        <f>VLOOKUP(C7842,reference!$A$1:$E$310,5,FALSE)</f>
        <v>5302010</v>
      </c>
      <c r="H7842" t="str">
        <f>VLOOKUP(C7842,reference!$A$1:$E$310,4,FALSE)</f>
        <v>LEWA</v>
      </c>
      <c r="I7842" t="str">
        <f>VLOOKUP($D7842,reference!$G$1:$H$25,2,FALSE)</f>
        <v>Hutan lahan kering sekunder / bekas tebangan</v>
      </c>
      <c r="J7842" t="str">
        <f>VLOOKUP($E7842,reference!$G$1:$H$25,2,FALSE)</f>
        <v>Sawah</v>
      </c>
      <c r="K7842" t="str">
        <f t="shared" si="122"/>
        <v>Non Irigasi</v>
      </c>
      <c r="L7842" t="s">
        <v>328</v>
      </c>
    </row>
    <row r="7843" spans="1:12" x14ac:dyDescent="0.25">
      <c r="A7843" s="1">
        <v>7842</v>
      </c>
      <c r="B7843" s="3">
        <v>1</v>
      </c>
      <c r="C7843" s="1">
        <v>26</v>
      </c>
      <c r="D7843" s="1">
        <v>13</v>
      </c>
      <c r="E7843" s="1">
        <v>5</v>
      </c>
      <c r="F7843" s="1">
        <v>0</v>
      </c>
      <c r="G7843">
        <f>VLOOKUP(C7843,reference!$A$1:$E$310,5,FALSE)</f>
        <v>5302071</v>
      </c>
      <c r="H7843" t="str">
        <f>VLOOKUP(C7843,reference!$A$1:$E$310,4,FALSE)</f>
        <v>KAMBERA</v>
      </c>
      <c r="I7843" t="str">
        <f>VLOOKUP($D7843,reference!$G$1:$H$25,2,FALSE)</f>
        <v>Pertanian lahan kering  campur semak / kebun campur</v>
      </c>
      <c r="J7843" t="str">
        <f>VLOOKUP($E7843,reference!$G$1:$H$25,2,FALSE)</f>
        <v>Hutan mangrove primer</v>
      </c>
      <c r="K7843" t="str">
        <f t="shared" si="122"/>
        <v>Non Irigasi</v>
      </c>
      <c r="L7843" t="s">
        <v>327</v>
      </c>
    </row>
    <row r="7844" spans="1:12" x14ac:dyDescent="0.25">
      <c r="A7844" s="1">
        <v>7843</v>
      </c>
      <c r="B7844" s="3">
        <v>87</v>
      </c>
      <c r="C7844" s="1">
        <v>56</v>
      </c>
      <c r="D7844" s="1">
        <v>13</v>
      </c>
      <c r="E7844" s="1">
        <v>2</v>
      </c>
      <c r="F7844" s="1">
        <v>0</v>
      </c>
      <c r="G7844">
        <f>VLOOKUP(C7844,reference!$A$1:$E$310,5,FALSE)</f>
        <v>5304013</v>
      </c>
      <c r="H7844" t="str">
        <f>VLOOKUP(C7844,reference!$A$1:$E$310,4,FALSE)</f>
        <v>NUNBENA</v>
      </c>
      <c r="I7844" t="str">
        <f>VLOOKUP($D7844,reference!$G$1:$H$25,2,FALSE)</f>
        <v>Pertanian lahan kering  campur semak / kebun campur</v>
      </c>
      <c r="J7844" t="str">
        <f>VLOOKUP($E7844,reference!$G$1:$H$25,2,FALSE)</f>
        <v>Hutan lahan kering sekunder / bekas tebangan</v>
      </c>
      <c r="K7844" t="str">
        <f t="shared" si="122"/>
        <v>Non Irigasi</v>
      </c>
      <c r="L7844" t="s">
        <v>327</v>
      </c>
    </row>
    <row r="7845" spans="1:12" x14ac:dyDescent="0.25">
      <c r="A7845" s="1">
        <v>7844</v>
      </c>
      <c r="B7845" s="3">
        <v>16</v>
      </c>
      <c r="C7845" s="1">
        <v>263</v>
      </c>
      <c r="D7845" s="1">
        <v>18</v>
      </c>
      <c r="E7845" s="1">
        <v>1</v>
      </c>
      <c r="F7845" s="1">
        <v>0</v>
      </c>
      <c r="G7845">
        <f>VLOOKUP(C7845,reference!$A$1:$E$310,5,FALSE)</f>
        <v>5317040</v>
      </c>
      <c r="H7845" t="str">
        <f>VLOOKUP(C7845,reference!$A$1:$E$310,4,FALSE)</f>
        <v>WEWEWA SELATAN</v>
      </c>
      <c r="I7845" t="str">
        <f>VLOOKUP($D7845,reference!$G$1:$H$25,2,FALSE)</f>
        <v>Lahan terbuka</v>
      </c>
      <c r="J7845" t="str">
        <f>VLOOKUP($E7845,reference!$G$1:$H$25,2,FALSE)</f>
        <v>Hutan lahan kering primer</v>
      </c>
      <c r="K7845" t="str">
        <f t="shared" si="122"/>
        <v>Non Irigasi</v>
      </c>
      <c r="L7845" t="s">
        <v>327</v>
      </c>
    </row>
    <row r="7846" spans="1:12" x14ac:dyDescent="0.25">
      <c r="A7846" s="1">
        <v>7845</v>
      </c>
      <c r="B7846" s="3">
        <v>2305</v>
      </c>
      <c r="C7846" s="1">
        <v>2</v>
      </c>
      <c r="D7846" s="1">
        <v>13</v>
      </c>
      <c r="E7846" s="1">
        <v>2</v>
      </c>
      <c r="F7846" s="1">
        <v>0</v>
      </c>
      <c r="G7846">
        <f>VLOOKUP(C7846,reference!$A$1:$E$310,5,FALSE)</f>
        <v>5301022</v>
      </c>
      <c r="H7846" t="str">
        <f>VLOOKUP(C7846,reference!$A$1:$E$310,4,FALSE)</f>
        <v>WANOKAKA</v>
      </c>
      <c r="I7846" t="str">
        <f>VLOOKUP($D7846,reference!$G$1:$H$25,2,FALSE)</f>
        <v>Pertanian lahan kering  campur semak / kebun campur</v>
      </c>
      <c r="J7846" t="str">
        <f>VLOOKUP($E7846,reference!$G$1:$H$25,2,FALSE)</f>
        <v>Hutan lahan kering sekunder / bekas tebangan</v>
      </c>
      <c r="K7846" t="str">
        <f t="shared" si="122"/>
        <v>Non Irigasi</v>
      </c>
      <c r="L7846" t="s">
        <v>327</v>
      </c>
    </row>
    <row r="7847" spans="1:12" x14ac:dyDescent="0.25">
      <c r="A7847" s="1">
        <v>7846</v>
      </c>
      <c r="B7847" s="3">
        <v>1243</v>
      </c>
      <c r="C7847" s="1">
        <v>2</v>
      </c>
      <c r="D7847" s="1">
        <v>13</v>
      </c>
      <c r="E7847" s="1">
        <v>14</v>
      </c>
      <c r="F7847" s="1">
        <v>0</v>
      </c>
      <c r="G7847">
        <f>VLOOKUP(C7847,reference!$A$1:$E$310,5,FALSE)</f>
        <v>5301022</v>
      </c>
      <c r="H7847" t="str">
        <f>VLOOKUP(C7847,reference!$A$1:$E$310,4,FALSE)</f>
        <v>WANOKAKA</v>
      </c>
      <c r="I7847" t="str">
        <f>VLOOKUP($D7847,reference!$G$1:$H$25,2,FALSE)</f>
        <v>Pertanian lahan kering  campur semak / kebun campur</v>
      </c>
      <c r="J7847" t="str">
        <f>VLOOKUP($E7847,reference!$G$1:$H$25,2,FALSE)</f>
        <v>Sawah</v>
      </c>
      <c r="K7847" t="str">
        <f t="shared" si="122"/>
        <v>Non Irigasi</v>
      </c>
      <c r="L7847" t="s">
        <v>327</v>
      </c>
    </row>
    <row r="7848" spans="1:12" x14ac:dyDescent="0.25">
      <c r="A7848" s="1">
        <v>7847</v>
      </c>
      <c r="B7848" s="3">
        <v>307</v>
      </c>
      <c r="C7848" s="1">
        <v>8</v>
      </c>
      <c r="D7848" s="1">
        <v>14</v>
      </c>
      <c r="E7848" s="1">
        <v>14</v>
      </c>
      <c r="F7848" s="1">
        <v>0</v>
      </c>
      <c r="G7848">
        <f>VLOOKUP(C7848,reference!$A$1:$E$310,5,FALSE)</f>
        <v>5302011</v>
      </c>
      <c r="H7848" t="str">
        <f>VLOOKUP(C7848,reference!$A$1:$E$310,4,FALSE)</f>
        <v>NGGAHA ORIANGU</v>
      </c>
      <c r="I7848" t="str">
        <f>VLOOKUP($D7848,reference!$G$1:$H$25,2,FALSE)</f>
        <v>Sawah</v>
      </c>
      <c r="J7848" t="str">
        <f>VLOOKUP($E7848,reference!$G$1:$H$25,2,FALSE)</f>
        <v>Sawah</v>
      </c>
      <c r="K7848" t="str">
        <f t="shared" si="122"/>
        <v>Non Irigasi</v>
      </c>
      <c r="L7848" t="s">
        <v>327</v>
      </c>
    </row>
    <row r="7849" spans="1:12" x14ac:dyDescent="0.25">
      <c r="A7849" s="1">
        <v>7848</v>
      </c>
      <c r="B7849" s="3">
        <v>87</v>
      </c>
      <c r="C7849" s="1">
        <v>26</v>
      </c>
      <c r="D7849" s="1">
        <v>11</v>
      </c>
      <c r="E7849" s="1">
        <v>16</v>
      </c>
      <c r="F7849" s="1">
        <v>0</v>
      </c>
      <c r="G7849">
        <f>VLOOKUP(C7849,reference!$A$1:$E$310,5,FALSE)</f>
        <v>5302071</v>
      </c>
      <c r="H7849" t="str">
        <f>VLOOKUP(C7849,reference!$A$1:$E$310,4,FALSE)</f>
        <v>KAMBERA</v>
      </c>
      <c r="I7849" t="str">
        <f>VLOOKUP($D7849,reference!$G$1:$H$25,2,FALSE)</f>
        <v>Savanna / Padang rumput</v>
      </c>
      <c r="J7849" t="str">
        <f>VLOOKUP($E7849,reference!$G$1:$H$25,2,FALSE)</f>
        <v>Pemukiman</v>
      </c>
      <c r="K7849" t="str">
        <f t="shared" si="122"/>
        <v>Non Irigasi</v>
      </c>
      <c r="L7849" t="s">
        <v>327</v>
      </c>
    </row>
    <row r="7850" spans="1:12" x14ac:dyDescent="0.25">
      <c r="A7850" s="1">
        <v>7849</v>
      </c>
      <c r="B7850" s="3">
        <v>1</v>
      </c>
      <c r="C7850" s="1">
        <v>26</v>
      </c>
      <c r="D7850" s="1">
        <v>0</v>
      </c>
      <c r="E7850" s="1">
        <v>5</v>
      </c>
      <c r="F7850" s="1">
        <v>0</v>
      </c>
      <c r="G7850">
        <f>VLOOKUP(C7850,reference!$A$1:$E$310,5,FALSE)</f>
        <v>5302071</v>
      </c>
      <c r="H7850" t="str">
        <f>VLOOKUP(C7850,reference!$A$1:$E$310,4,FALSE)</f>
        <v>KAMBERA</v>
      </c>
      <c r="I7850" t="str">
        <f>VLOOKUP($D7850,reference!$G$1:$H$25,2,FALSE)</f>
        <v>No data</v>
      </c>
      <c r="J7850" t="str">
        <f>VLOOKUP($E7850,reference!$G$1:$H$25,2,FALSE)</f>
        <v>Hutan mangrove primer</v>
      </c>
      <c r="K7850" t="str">
        <f t="shared" si="122"/>
        <v>Non Irigasi</v>
      </c>
      <c r="L7850" t="s">
        <v>327</v>
      </c>
    </row>
    <row r="7851" spans="1:12" x14ac:dyDescent="0.25">
      <c r="A7851" s="1">
        <v>7850</v>
      </c>
      <c r="B7851" s="3">
        <v>3</v>
      </c>
      <c r="C7851" s="1">
        <v>48</v>
      </c>
      <c r="D7851" s="1">
        <v>1</v>
      </c>
      <c r="E7851" s="1">
        <v>20</v>
      </c>
      <c r="F7851" s="1">
        <v>0</v>
      </c>
      <c r="G7851">
        <f>VLOOKUP(C7851,reference!$A$1:$E$310,5,FALSE)</f>
        <v>5303181</v>
      </c>
      <c r="H7851" t="str">
        <f>VLOOKUP(C7851,reference!$A$1:$E$310,4,FALSE)</f>
        <v>AMFOANG BARAT DAYA</v>
      </c>
      <c r="I7851" t="str">
        <f>VLOOKUP($D7851,reference!$G$1:$H$25,2,FALSE)</f>
        <v>Hutan lahan kering primer</v>
      </c>
      <c r="J7851" t="str">
        <f>VLOOKUP($E7851,reference!$G$1:$H$25,2,FALSE)</f>
        <v>Tubuh air</v>
      </c>
      <c r="K7851" t="str">
        <f t="shared" si="122"/>
        <v>Non Irigasi</v>
      </c>
      <c r="L7851" t="s">
        <v>328</v>
      </c>
    </row>
    <row r="7852" spans="1:12" x14ac:dyDescent="0.25">
      <c r="A7852" s="1">
        <v>7851</v>
      </c>
      <c r="B7852" s="3">
        <v>682</v>
      </c>
      <c r="C7852" s="1">
        <v>56</v>
      </c>
      <c r="D7852" s="1">
        <v>13</v>
      </c>
      <c r="E7852" s="1">
        <v>11</v>
      </c>
      <c r="F7852" s="1">
        <v>0</v>
      </c>
      <c r="G7852">
        <f>VLOOKUP(C7852,reference!$A$1:$E$310,5,FALSE)</f>
        <v>5304013</v>
      </c>
      <c r="H7852" t="str">
        <f>VLOOKUP(C7852,reference!$A$1:$E$310,4,FALSE)</f>
        <v>NUNBENA</v>
      </c>
      <c r="I7852" t="str">
        <f>VLOOKUP($D7852,reference!$G$1:$H$25,2,FALSE)</f>
        <v>Pertanian lahan kering  campur semak / kebun campur</v>
      </c>
      <c r="J7852" t="str">
        <f>VLOOKUP($E7852,reference!$G$1:$H$25,2,FALSE)</f>
        <v>Savanna / Padang rumput</v>
      </c>
      <c r="K7852" t="str">
        <f t="shared" si="122"/>
        <v>Non Irigasi</v>
      </c>
      <c r="L7852" t="s">
        <v>327</v>
      </c>
    </row>
    <row r="7853" spans="1:12" x14ac:dyDescent="0.25">
      <c r="A7853" s="1">
        <v>7852</v>
      </c>
      <c r="B7853" s="3">
        <v>55</v>
      </c>
      <c r="C7853" s="1">
        <v>58</v>
      </c>
      <c r="D7853" s="1">
        <v>18</v>
      </c>
      <c r="E7853" s="1">
        <v>14</v>
      </c>
      <c r="F7853" s="1">
        <v>0</v>
      </c>
      <c r="G7853">
        <f>VLOOKUP(C7853,reference!$A$1:$E$310,5,FALSE)</f>
        <v>5304021</v>
      </c>
      <c r="H7853" t="str">
        <f>VLOOKUP(C7853,reference!$A$1:$E$310,4,FALSE)</f>
        <v>POLEN</v>
      </c>
      <c r="I7853" t="str">
        <f>VLOOKUP($D7853,reference!$G$1:$H$25,2,FALSE)</f>
        <v>Lahan terbuka</v>
      </c>
      <c r="J7853" t="str">
        <f>VLOOKUP($E7853,reference!$G$1:$H$25,2,FALSE)</f>
        <v>Sawah</v>
      </c>
      <c r="K7853" t="str">
        <f t="shared" si="122"/>
        <v>Non Irigasi</v>
      </c>
      <c r="L7853" t="s">
        <v>327</v>
      </c>
    </row>
    <row r="7854" spans="1:12" x14ac:dyDescent="0.25">
      <c r="A7854" s="1">
        <v>7853</v>
      </c>
      <c r="B7854" s="3">
        <v>360</v>
      </c>
      <c r="C7854" s="1">
        <v>293</v>
      </c>
      <c r="D7854" s="1">
        <v>5</v>
      </c>
      <c r="E7854" s="1">
        <v>5</v>
      </c>
      <c r="F7854" s="1">
        <v>0</v>
      </c>
      <c r="G7854">
        <f>VLOOKUP(C7854,reference!$A$1:$E$310,5,FALSE)</f>
        <v>5321020</v>
      </c>
      <c r="H7854" t="str">
        <f>VLOOKUP(C7854,reference!$A$1:$E$310,4,FALSE)</f>
        <v>MALAKA BARAT</v>
      </c>
      <c r="I7854" t="str">
        <f>VLOOKUP($D7854,reference!$G$1:$H$25,2,FALSE)</f>
        <v>Hutan mangrove primer</v>
      </c>
      <c r="J7854" t="str">
        <f>VLOOKUP($E7854,reference!$G$1:$H$25,2,FALSE)</f>
        <v>Hutan mangrove primer</v>
      </c>
      <c r="K7854" t="str">
        <f t="shared" si="122"/>
        <v>Non Irigasi</v>
      </c>
      <c r="L7854" t="s">
        <v>327</v>
      </c>
    </row>
    <row r="7855" spans="1:12" x14ac:dyDescent="0.25">
      <c r="A7855" s="1">
        <v>7854</v>
      </c>
      <c r="B7855" s="3">
        <v>2678</v>
      </c>
      <c r="C7855" s="1">
        <v>2</v>
      </c>
      <c r="D7855" s="1">
        <v>13</v>
      </c>
      <c r="E7855" s="1">
        <v>11</v>
      </c>
      <c r="F7855" s="1">
        <v>0</v>
      </c>
      <c r="G7855">
        <f>VLOOKUP(C7855,reference!$A$1:$E$310,5,FALSE)</f>
        <v>5301022</v>
      </c>
      <c r="H7855" t="str">
        <f>VLOOKUP(C7855,reference!$A$1:$E$310,4,FALSE)</f>
        <v>WANOKAKA</v>
      </c>
      <c r="I7855" t="str">
        <f>VLOOKUP($D7855,reference!$G$1:$H$25,2,FALSE)</f>
        <v>Pertanian lahan kering  campur semak / kebun campur</v>
      </c>
      <c r="J7855" t="str">
        <f>VLOOKUP($E7855,reference!$G$1:$H$25,2,FALSE)</f>
        <v>Savanna / Padang rumput</v>
      </c>
      <c r="K7855" t="str">
        <f t="shared" si="122"/>
        <v>Non Irigasi</v>
      </c>
      <c r="L7855" t="s">
        <v>327</v>
      </c>
    </row>
    <row r="7856" spans="1:12" x14ac:dyDescent="0.25">
      <c r="A7856" s="1">
        <v>7855</v>
      </c>
      <c r="B7856" s="3">
        <v>13</v>
      </c>
      <c r="C7856" s="1">
        <v>25</v>
      </c>
      <c r="D7856" s="1">
        <v>9</v>
      </c>
      <c r="E7856" s="1">
        <v>11</v>
      </c>
      <c r="F7856" s="1">
        <v>0</v>
      </c>
      <c r="G7856">
        <f>VLOOKUP(C7856,reference!$A$1:$E$310,5,FALSE)</f>
        <v>5302070</v>
      </c>
      <c r="H7856" t="str">
        <f>VLOOKUP(C7856,reference!$A$1:$E$310,4,FALSE)</f>
        <v>KOTA WAINGAPU</v>
      </c>
      <c r="I7856" t="str">
        <f>VLOOKUP($D7856,reference!$G$1:$H$25,2,FALSE)</f>
        <v>Semak belukar</v>
      </c>
      <c r="J7856" t="str">
        <f>VLOOKUP($E7856,reference!$G$1:$H$25,2,FALSE)</f>
        <v>Savanna / Padang rumput</v>
      </c>
      <c r="K7856" t="str">
        <f t="shared" si="122"/>
        <v>Non Irigasi</v>
      </c>
      <c r="L7856" t="s">
        <v>327</v>
      </c>
    </row>
    <row r="7857" spans="1:12" x14ac:dyDescent="0.25">
      <c r="A7857" s="1">
        <v>7856</v>
      </c>
      <c r="B7857" s="3">
        <v>7</v>
      </c>
      <c r="C7857" s="1">
        <v>26</v>
      </c>
      <c r="D7857" s="1">
        <v>23</v>
      </c>
      <c r="E7857" s="1">
        <v>11</v>
      </c>
      <c r="F7857" s="1">
        <v>0</v>
      </c>
      <c r="G7857">
        <f>VLOOKUP(C7857,reference!$A$1:$E$310,5,FALSE)</f>
        <v>5302071</v>
      </c>
      <c r="H7857" t="str">
        <f>VLOOKUP(C7857,reference!$A$1:$E$310,4,FALSE)</f>
        <v>KAMBERA</v>
      </c>
      <c r="I7857" t="str">
        <f>VLOOKUP($D7857,reference!$G$1:$H$25,2,FALSE)</f>
        <v>Bandara</v>
      </c>
      <c r="J7857" t="str">
        <f>VLOOKUP($E7857,reference!$G$1:$H$25,2,FALSE)</f>
        <v>Savanna / Padang rumput</v>
      </c>
      <c r="K7857" t="str">
        <f t="shared" si="122"/>
        <v>Non Irigasi</v>
      </c>
      <c r="L7857" t="s">
        <v>327</v>
      </c>
    </row>
    <row r="7858" spans="1:12" x14ac:dyDescent="0.25">
      <c r="A7858" s="1">
        <v>7857</v>
      </c>
      <c r="B7858" s="3">
        <v>147</v>
      </c>
      <c r="C7858" s="1">
        <v>23</v>
      </c>
      <c r="D7858" s="1">
        <v>10</v>
      </c>
      <c r="E7858" s="1">
        <v>11</v>
      </c>
      <c r="F7858" s="1">
        <v>0</v>
      </c>
      <c r="G7858">
        <f>VLOOKUP(C7858,reference!$A$1:$E$310,5,FALSE)</f>
        <v>5302060</v>
      </c>
      <c r="H7858" t="str">
        <f>VLOOKUP(C7858,reference!$A$1:$E$310,4,FALSE)</f>
        <v>PANDAWAI</v>
      </c>
      <c r="I7858" t="str">
        <f>VLOOKUP($D7858,reference!$G$1:$H$25,2,FALSE)</f>
        <v>Semak belukar rawa</v>
      </c>
      <c r="J7858" t="str">
        <f>VLOOKUP($E7858,reference!$G$1:$H$25,2,FALSE)</f>
        <v>Savanna / Padang rumput</v>
      </c>
      <c r="K7858" t="str">
        <f t="shared" si="122"/>
        <v>Non Irigasi</v>
      </c>
      <c r="L7858" t="s">
        <v>327</v>
      </c>
    </row>
    <row r="7859" spans="1:12" x14ac:dyDescent="0.25">
      <c r="A7859" s="1">
        <v>7858</v>
      </c>
      <c r="B7859" s="3">
        <v>10</v>
      </c>
      <c r="C7859" s="1">
        <v>293</v>
      </c>
      <c r="D7859" s="1">
        <v>16</v>
      </c>
      <c r="E7859" s="1">
        <v>6</v>
      </c>
      <c r="F7859" s="1">
        <v>0</v>
      </c>
      <c r="G7859">
        <f>VLOOKUP(C7859,reference!$A$1:$E$310,5,FALSE)</f>
        <v>5321020</v>
      </c>
      <c r="H7859" t="str">
        <f>VLOOKUP(C7859,reference!$A$1:$E$310,4,FALSE)</f>
        <v>MALAKA BARAT</v>
      </c>
      <c r="I7859" t="str">
        <f>VLOOKUP($D7859,reference!$G$1:$H$25,2,FALSE)</f>
        <v>Pemukiman</v>
      </c>
      <c r="J7859" t="str">
        <f>VLOOKUP($E7859,reference!$G$1:$H$25,2,FALSE)</f>
        <v>Hutan mangrove sekunder</v>
      </c>
      <c r="K7859" t="str">
        <f t="shared" si="122"/>
        <v>Non Irigasi</v>
      </c>
      <c r="L7859" t="s">
        <v>327</v>
      </c>
    </row>
    <row r="7860" spans="1:12" x14ac:dyDescent="0.25">
      <c r="A7860" s="1">
        <v>7859</v>
      </c>
      <c r="B7860" s="3">
        <v>70</v>
      </c>
      <c r="C7860" s="1">
        <v>292</v>
      </c>
      <c r="D7860" s="1">
        <v>16</v>
      </c>
      <c r="E7860" s="1">
        <v>6</v>
      </c>
      <c r="F7860" s="1">
        <v>0</v>
      </c>
      <c r="G7860">
        <f>VLOOKUP(C7860,reference!$A$1:$E$310,5,FALSE)</f>
        <v>5321010</v>
      </c>
      <c r="H7860" t="str">
        <f>VLOOKUP(C7860,reference!$A$1:$E$310,4,FALSE)</f>
        <v>WEWIKU</v>
      </c>
      <c r="I7860" t="str">
        <f>VLOOKUP($D7860,reference!$G$1:$H$25,2,FALSE)</f>
        <v>Pemukiman</v>
      </c>
      <c r="J7860" t="str">
        <f>VLOOKUP($E7860,reference!$G$1:$H$25,2,FALSE)</f>
        <v>Hutan mangrove sekunder</v>
      </c>
      <c r="K7860" t="str">
        <f t="shared" si="122"/>
        <v>Non Irigasi</v>
      </c>
      <c r="L7860" t="s">
        <v>327</v>
      </c>
    </row>
    <row r="7861" spans="1:12" x14ac:dyDescent="0.25">
      <c r="A7861" s="1">
        <v>7860</v>
      </c>
      <c r="B7861" s="3">
        <v>238</v>
      </c>
      <c r="C7861" s="1">
        <v>1</v>
      </c>
      <c r="D7861" s="1">
        <v>13</v>
      </c>
      <c r="E7861" s="1">
        <v>7</v>
      </c>
      <c r="F7861" s="1">
        <v>0</v>
      </c>
      <c r="G7861">
        <f>VLOOKUP(C7861,reference!$A$1:$E$310,5,FALSE)</f>
        <v>5301021</v>
      </c>
      <c r="H7861" t="str">
        <f>VLOOKUP(C7861,reference!$A$1:$E$310,4,FALSE)</f>
        <v>LAMBOYA</v>
      </c>
      <c r="I7861" t="str">
        <f>VLOOKUP($D7861,reference!$G$1:$H$25,2,FALSE)</f>
        <v>Pertanian lahan kering  campur semak / kebun campur</v>
      </c>
      <c r="J7861" t="str">
        <f>VLOOKUP($E7861,reference!$G$1:$H$25,2,FALSE)</f>
        <v>Hutan tanaman</v>
      </c>
      <c r="K7861" t="str">
        <f t="shared" si="122"/>
        <v>Non Irigasi</v>
      </c>
      <c r="L7861" t="s">
        <v>327</v>
      </c>
    </row>
    <row r="7862" spans="1:12" x14ac:dyDescent="0.25">
      <c r="A7862" s="1">
        <v>7861</v>
      </c>
      <c r="B7862" s="3">
        <v>1</v>
      </c>
      <c r="C7862" s="1">
        <v>2</v>
      </c>
      <c r="D7862" s="1">
        <v>18</v>
      </c>
      <c r="E7862" s="1">
        <v>14</v>
      </c>
      <c r="F7862" s="1">
        <v>0</v>
      </c>
      <c r="G7862">
        <f>VLOOKUP(C7862,reference!$A$1:$E$310,5,FALSE)</f>
        <v>5301022</v>
      </c>
      <c r="H7862" t="str">
        <f>VLOOKUP(C7862,reference!$A$1:$E$310,4,FALSE)</f>
        <v>WANOKAKA</v>
      </c>
      <c r="I7862" t="str">
        <f>VLOOKUP($D7862,reference!$G$1:$H$25,2,FALSE)</f>
        <v>Lahan terbuka</v>
      </c>
      <c r="J7862" t="str">
        <f>VLOOKUP($E7862,reference!$G$1:$H$25,2,FALSE)</f>
        <v>Sawah</v>
      </c>
      <c r="K7862" t="str">
        <f t="shared" si="122"/>
        <v>Non Irigasi</v>
      </c>
      <c r="L7862" t="s">
        <v>327</v>
      </c>
    </row>
    <row r="7863" spans="1:12" x14ac:dyDescent="0.25">
      <c r="A7863" s="1">
        <v>7862</v>
      </c>
      <c r="B7863" s="3">
        <v>4451</v>
      </c>
      <c r="C7863" s="1">
        <v>9</v>
      </c>
      <c r="D7863" s="1">
        <v>11</v>
      </c>
      <c r="E7863" s="1">
        <v>11</v>
      </c>
      <c r="F7863" s="1">
        <v>0</v>
      </c>
      <c r="G7863">
        <f>VLOOKUP(C7863,reference!$A$1:$E$310,5,FALSE)</f>
        <v>5302012</v>
      </c>
      <c r="H7863" t="str">
        <f>VLOOKUP(C7863,reference!$A$1:$E$310,4,FALSE)</f>
        <v>LEWA TIDAHU</v>
      </c>
      <c r="I7863" t="str">
        <f>VLOOKUP($D7863,reference!$G$1:$H$25,2,FALSE)</f>
        <v>Savanna / Padang rumput</v>
      </c>
      <c r="J7863" t="str">
        <f>VLOOKUP($E7863,reference!$G$1:$H$25,2,FALSE)</f>
        <v>Savanna / Padang rumput</v>
      </c>
      <c r="K7863" t="str">
        <f t="shared" si="122"/>
        <v>Non Irigasi</v>
      </c>
      <c r="L7863" t="s">
        <v>327</v>
      </c>
    </row>
    <row r="7864" spans="1:12" x14ac:dyDescent="0.25">
      <c r="A7864" s="1">
        <v>7863</v>
      </c>
      <c r="B7864" s="3">
        <v>4209</v>
      </c>
      <c r="C7864" s="1">
        <v>26</v>
      </c>
      <c r="D7864" s="1">
        <v>11</v>
      </c>
      <c r="E7864" s="1">
        <v>11</v>
      </c>
      <c r="F7864" s="1">
        <v>0</v>
      </c>
      <c r="G7864">
        <f>VLOOKUP(C7864,reference!$A$1:$E$310,5,FALSE)</f>
        <v>5302071</v>
      </c>
      <c r="H7864" t="str">
        <f>VLOOKUP(C7864,reference!$A$1:$E$310,4,FALSE)</f>
        <v>KAMBERA</v>
      </c>
      <c r="I7864" t="str">
        <f>VLOOKUP($D7864,reference!$G$1:$H$25,2,FALSE)</f>
        <v>Savanna / Padang rumput</v>
      </c>
      <c r="J7864" t="str">
        <f>VLOOKUP($E7864,reference!$G$1:$H$25,2,FALSE)</f>
        <v>Savanna / Padang rumput</v>
      </c>
      <c r="K7864" t="str">
        <f t="shared" si="122"/>
        <v>Non Irigasi</v>
      </c>
      <c r="L7864" t="s">
        <v>327</v>
      </c>
    </row>
    <row r="7865" spans="1:12" x14ac:dyDescent="0.25">
      <c r="A7865" s="1">
        <v>7864</v>
      </c>
      <c r="B7865" s="3">
        <v>146</v>
      </c>
      <c r="C7865" s="1">
        <v>26</v>
      </c>
      <c r="D7865" s="1">
        <v>11</v>
      </c>
      <c r="E7865" s="1">
        <v>14</v>
      </c>
      <c r="F7865" s="1">
        <v>0</v>
      </c>
      <c r="G7865">
        <f>VLOOKUP(C7865,reference!$A$1:$E$310,5,FALSE)</f>
        <v>5302071</v>
      </c>
      <c r="H7865" t="str">
        <f>VLOOKUP(C7865,reference!$A$1:$E$310,4,FALSE)</f>
        <v>KAMBERA</v>
      </c>
      <c r="I7865" t="str">
        <f>VLOOKUP($D7865,reference!$G$1:$H$25,2,FALSE)</f>
        <v>Savanna / Padang rumput</v>
      </c>
      <c r="J7865" t="str">
        <f>VLOOKUP($E7865,reference!$G$1:$H$25,2,FALSE)</f>
        <v>Sawah</v>
      </c>
      <c r="K7865" t="str">
        <f t="shared" si="122"/>
        <v>Non Irigasi</v>
      </c>
      <c r="L7865" t="s">
        <v>327</v>
      </c>
    </row>
    <row r="7866" spans="1:12" x14ac:dyDescent="0.25">
      <c r="A7866" s="1">
        <v>7865</v>
      </c>
      <c r="B7866" s="3">
        <v>6</v>
      </c>
      <c r="C7866" s="1">
        <v>23</v>
      </c>
      <c r="D7866" s="1">
        <v>0</v>
      </c>
      <c r="E7866" s="1">
        <v>20</v>
      </c>
      <c r="F7866" s="1">
        <v>0</v>
      </c>
      <c r="G7866">
        <f>VLOOKUP(C7866,reference!$A$1:$E$310,5,FALSE)</f>
        <v>5302060</v>
      </c>
      <c r="H7866" t="str">
        <f>VLOOKUP(C7866,reference!$A$1:$E$310,4,FALSE)</f>
        <v>PANDAWAI</v>
      </c>
      <c r="I7866" t="str">
        <f>VLOOKUP($D7866,reference!$G$1:$H$25,2,FALSE)</f>
        <v>No data</v>
      </c>
      <c r="J7866" t="str">
        <f>VLOOKUP($E7866,reference!$G$1:$H$25,2,FALSE)</f>
        <v>Tubuh air</v>
      </c>
      <c r="K7866" t="str">
        <f t="shared" si="122"/>
        <v>Non Irigasi</v>
      </c>
      <c r="L7866" t="s">
        <v>327</v>
      </c>
    </row>
    <row r="7867" spans="1:12" x14ac:dyDescent="0.25">
      <c r="A7867" s="1">
        <v>7866</v>
      </c>
      <c r="B7867" s="3">
        <v>808</v>
      </c>
      <c r="C7867" s="1">
        <v>47</v>
      </c>
      <c r="D7867" s="1">
        <v>13</v>
      </c>
      <c r="E7867" s="1">
        <v>13</v>
      </c>
      <c r="F7867" s="1">
        <v>0</v>
      </c>
      <c r="G7867">
        <f>VLOOKUP(C7867,reference!$A$1:$E$310,5,FALSE)</f>
        <v>5303180</v>
      </c>
      <c r="H7867" t="str">
        <f>VLOOKUP(C7867,reference!$A$1:$E$310,4,FALSE)</f>
        <v>AMFOANG SELATAN</v>
      </c>
      <c r="I7867" t="str">
        <f>VLOOKUP($D7867,reference!$G$1:$H$25,2,FALSE)</f>
        <v>Pertanian lahan kering  campur semak / kebun campur</v>
      </c>
      <c r="J7867" t="str">
        <f>VLOOKUP($E7867,reference!$G$1:$H$25,2,FALSE)</f>
        <v>Pertanian lahan kering  campur semak / kebun campur</v>
      </c>
      <c r="K7867" t="str">
        <f t="shared" si="122"/>
        <v>Non Irigasi</v>
      </c>
      <c r="L7867" t="s">
        <v>327</v>
      </c>
    </row>
    <row r="7868" spans="1:12" x14ac:dyDescent="0.25">
      <c r="A7868" s="1">
        <v>7867</v>
      </c>
      <c r="B7868" s="3">
        <v>64</v>
      </c>
      <c r="C7868" s="1">
        <v>56</v>
      </c>
      <c r="D7868" s="1">
        <v>13</v>
      </c>
      <c r="E7868" s="1">
        <v>16</v>
      </c>
      <c r="F7868" s="1">
        <v>0</v>
      </c>
      <c r="G7868">
        <f>VLOOKUP(C7868,reference!$A$1:$E$310,5,FALSE)</f>
        <v>5304013</v>
      </c>
      <c r="H7868" t="str">
        <f>VLOOKUP(C7868,reference!$A$1:$E$310,4,FALSE)</f>
        <v>NUNBENA</v>
      </c>
      <c r="I7868" t="str">
        <f>VLOOKUP($D7868,reference!$G$1:$H$25,2,FALSE)</f>
        <v>Pertanian lahan kering  campur semak / kebun campur</v>
      </c>
      <c r="J7868" t="str">
        <f>VLOOKUP($E7868,reference!$G$1:$H$25,2,FALSE)</f>
        <v>Pemukiman</v>
      </c>
      <c r="K7868" t="str">
        <f t="shared" si="122"/>
        <v>Non Irigasi</v>
      </c>
      <c r="L7868" t="s">
        <v>327</v>
      </c>
    </row>
    <row r="7869" spans="1:12" x14ac:dyDescent="0.25">
      <c r="A7869" s="1">
        <v>7868</v>
      </c>
      <c r="B7869" s="3">
        <v>24</v>
      </c>
      <c r="C7869" s="1">
        <v>293</v>
      </c>
      <c r="D7869" s="1">
        <v>13</v>
      </c>
      <c r="E7869" s="1">
        <v>15</v>
      </c>
      <c r="F7869" s="1">
        <v>0</v>
      </c>
      <c r="G7869">
        <f>VLOOKUP(C7869,reference!$A$1:$E$310,5,FALSE)</f>
        <v>5321020</v>
      </c>
      <c r="H7869" t="str">
        <f>VLOOKUP(C7869,reference!$A$1:$E$310,4,FALSE)</f>
        <v>MALAKA BARAT</v>
      </c>
      <c r="I7869" t="str">
        <f>VLOOKUP($D7869,reference!$G$1:$H$25,2,FALSE)</f>
        <v>Pertanian lahan kering  campur semak / kebun campur</v>
      </c>
      <c r="J7869" t="str">
        <f>VLOOKUP($E7869,reference!$G$1:$H$25,2,FALSE)</f>
        <v>Tambak</v>
      </c>
      <c r="K7869" t="str">
        <f t="shared" si="122"/>
        <v>Non Irigasi</v>
      </c>
      <c r="L7869" t="s">
        <v>327</v>
      </c>
    </row>
    <row r="7870" spans="1:12" x14ac:dyDescent="0.25">
      <c r="A7870" s="1">
        <v>7869</v>
      </c>
      <c r="B7870" s="3">
        <v>9</v>
      </c>
      <c r="C7870" s="1">
        <v>293</v>
      </c>
      <c r="D7870" s="1">
        <v>9</v>
      </c>
      <c r="E7870" s="1">
        <v>20</v>
      </c>
      <c r="F7870" s="1">
        <v>0</v>
      </c>
      <c r="G7870">
        <f>VLOOKUP(C7870,reference!$A$1:$E$310,5,FALSE)</f>
        <v>5321020</v>
      </c>
      <c r="H7870" t="str">
        <f>VLOOKUP(C7870,reference!$A$1:$E$310,4,FALSE)</f>
        <v>MALAKA BARAT</v>
      </c>
      <c r="I7870" t="str">
        <f>VLOOKUP($D7870,reference!$G$1:$H$25,2,FALSE)</f>
        <v>Semak belukar</v>
      </c>
      <c r="J7870" t="str">
        <f>VLOOKUP($E7870,reference!$G$1:$H$25,2,FALSE)</f>
        <v>Tubuh air</v>
      </c>
      <c r="K7870" t="str">
        <f t="shared" si="122"/>
        <v>Non Irigasi</v>
      </c>
      <c r="L7870" t="s">
        <v>327</v>
      </c>
    </row>
    <row r="7871" spans="1:12" x14ac:dyDescent="0.25">
      <c r="A7871" s="1">
        <v>7870</v>
      </c>
      <c r="B7871" s="3">
        <v>1339</v>
      </c>
      <c r="C7871" s="1">
        <v>9</v>
      </c>
      <c r="D7871" s="1">
        <v>11</v>
      </c>
      <c r="E7871" s="1">
        <v>2</v>
      </c>
      <c r="F7871" s="1">
        <v>0</v>
      </c>
      <c r="G7871">
        <f>VLOOKUP(C7871,reference!$A$1:$E$310,5,FALSE)</f>
        <v>5302012</v>
      </c>
      <c r="H7871" t="str">
        <f>VLOOKUP(C7871,reference!$A$1:$E$310,4,FALSE)</f>
        <v>LEWA TIDAHU</v>
      </c>
      <c r="I7871" t="str">
        <f>VLOOKUP($D7871,reference!$G$1:$H$25,2,FALSE)</f>
        <v>Savanna / Padang rumput</v>
      </c>
      <c r="J7871" t="str">
        <f>VLOOKUP($E7871,reference!$G$1:$H$25,2,FALSE)</f>
        <v>Hutan lahan kering sekunder / bekas tebangan</v>
      </c>
      <c r="K7871" t="str">
        <f t="shared" si="122"/>
        <v>Non Irigasi</v>
      </c>
      <c r="L7871" t="s">
        <v>327</v>
      </c>
    </row>
    <row r="7872" spans="1:12" x14ac:dyDescent="0.25">
      <c r="A7872" s="1">
        <v>7871</v>
      </c>
      <c r="B7872" s="3">
        <v>3</v>
      </c>
      <c r="C7872" s="1">
        <v>26</v>
      </c>
      <c r="D7872" s="1">
        <v>12</v>
      </c>
      <c r="E7872" s="1">
        <v>14</v>
      </c>
      <c r="F7872" s="1">
        <v>1</v>
      </c>
      <c r="G7872">
        <f>VLOOKUP(C7872,reference!$A$1:$E$310,5,FALSE)</f>
        <v>5302071</v>
      </c>
      <c r="H7872" t="str">
        <f>VLOOKUP(C7872,reference!$A$1:$E$310,4,FALSE)</f>
        <v>KAMBERA</v>
      </c>
      <c r="I7872" t="str">
        <f>VLOOKUP($D7872,reference!$G$1:$H$25,2,FALSE)</f>
        <v>Pertanian lahan kering</v>
      </c>
      <c r="J7872" t="str">
        <f>VLOOKUP($E7872,reference!$G$1:$H$25,2,FALSE)</f>
        <v>Sawah</v>
      </c>
      <c r="K7872" t="str">
        <f t="shared" si="122"/>
        <v>Buffer Irigasi</v>
      </c>
      <c r="L7872" t="s">
        <v>327</v>
      </c>
    </row>
    <row r="7873" spans="1:12" x14ac:dyDescent="0.25">
      <c r="A7873" s="1">
        <v>7872</v>
      </c>
      <c r="B7873" s="3">
        <v>175</v>
      </c>
      <c r="C7873" s="1">
        <v>26</v>
      </c>
      <c r="D7873" s="1">
        <v>14</v>
      </c>
      <c r="E7873" s="1">
        <v>14</v>
      </c>
      <c r="F7873" s="1">
        <v>1</v>
      </c>
      <c r="G7873">
        <f>VLOOKUP(C7873,reference!$A$1:$E$310,5,FALSE)</f>
        <v>5302071</v>
      </c>
      <c r="H7873" t="str">
        <f>VLOOKUP(C7873,reference!$A$1:$E$310,4,FALSE)</f>
        <v>KAMBERA</v>
      </c>
      <c r="I7873" t="str">
        <f>VLOOKUP($D7873,reference!$G$1:$H$25,2,FALSE)</f>
        <v>Sawah</v>
      </c>
      <c r="J7873" t="str">
        <f>VLOOKUP($E7873,reference!$G$1:$H$25,2,FALSE)</f>
        <v>Sawah</v>
      </c>
      <c r="K7873" t="str">
        <f t="shared" si="122"/>
        <v>Buffer Irigasi</v>
      </c>
      <c r="L7873" t="s">
        <v>327</v>
      </c>
    </row>
    <row r="7874" spans="1:12" x14ac:dyDescent="0.25">
      <c r="A7874" s="1">
        <v>7873</v>
      </c>
      <c r="B7874" s="3">
        <v>18</v>
      </c>
      <c r="C7874" s="1">
        <v>26</v>
      </c>
      <c r="D7874" s="1">
        <v>14</v>
      </c>
      <c r="E7874" s="1">
        <v>11</v>
      </c>
      <c r="F7874" s="1">
        <v>0</v>
      </c>
      <c r="G7874">
        <f>VLOOKUP(C7874,reference!$A$1:$E$310,5,FALSE)</f>
        <v>5302071</v>
      </c>
      <c r="H7874" t="str">
        <f>VLOOKUP(C7874,reference!$A$1:$E$310,4,FALSE)</f>
        <v>KAMBERA</v>
      </c>
      <c r="I7874" t="str">
        <f>VLOOKUP($D7874,reference!$G$1:$H$25,2,FALSE)</f>
        <v>Sawah</v>
      </c>
      <c r="J7874" t="str">
        <f>VLOOKUP($E7874,reference!$G$1:$H$25,2,FALSE)</f>
        <v>Savanna / Padang rumput</v>
      </c>
      <c r="K7874" t="str">
        <f t="shared" si="122"/>
        <v>Non Irigasi</v>
      </c>
      <c r="L7874" t="s">
        <v>327</v>
      </c>
    </row>
    <row r="7875" spans="1:12" x14ac:dyDescent="0.25">
      <c r="A7875" s="1">
        <v>7874</v>
      </c>
      <c r="B7875" s="3">
        <v>1</v>
      </c>
      <c r="C7875" s="1">
        <v>23</v>
      </c>
      <c r="D7875" s="1">
        <v>5</v>
      </c>
      <c r="E7875" s="1">
        <v>6</v>
      </c>
      <c r="F7875" s="1">
        <v>0</v>
      </c>
      <c r="G7875">
        <f>VLOOKUP(C7875,reference!$A$1:$E$310,5,FALSE)</f>
        <v>5302060</v>
      </c>
      <c r="H7875" t="str">
        <f>VLOOKUP(C7875,reference!$A$1:$E$310,4,FALSE)</f>
        <v>PANDAWAI</v>
      </c>
      <c r="I7875" t="str">
        <f>VLOOKUP($D7875,reference!$G$1:$H$25,2,FALSE)</f>
        <v>Hutan mangrove primer</v>
      </c>
      <c r="J7875" t="str">
        <f>VLOOKUP($E7875,reference!$G$1:$H$25,2,FALSE)</f>
        <v>Hutan mangrove sekunder</v>
      </c>
      <c r="K7875" t="str">
        <f t="shared" ref="K7875:K7938" si="123">IF(F7875=0,"Non Irigasi","Buffer Irigasi")</f>
        <v>Non Irigasi</v>
      </c>
      <c r="L7875" t="s">
        <v>329</v>
      </c>
    </row>
    <row r="7876" spans="1:12" x14ac:dyDescent="0.25">
      <c r="A7876" s="1">
        <v>7875</v>
      </c>
      <c r="B7876" s="3">
        <v>1075</v>
      </c>
      <c r="C7876" s="1">
        <v>53</v>
      </c>
      <c r="D7876" s="1">
        <v>9</v>
      </c>
      <c r="E7876" s="1">
        <v>9</v>
      </c>
      <c r="F7876" s="1">
        <v>0</v>
      </c>
      <c r="G7876">
        <f>VLOOKUP(C7876,reference!$A$1:$E$310,5,FALSE)</f>
        <v>5304010</v>
      </c>
      <c r="H7876" t="str">
        <f>VLOOKUP(C7876,reference!$A$1:$E$310,4,FALSE)</f>
        <v>MOLLO UTARA</v>
      </c>
      <c r="I7876" t="str">
        <f>VLOOKUP($D7876,reference!$G$1:$H$25,2,FALSE)</f>
        <v>Semak belukar</v>
      </c>
      <c r="J7876" t="str">
        <f>VLOOKUP($E7876,reference!$G$1:$H$25,2,FALSE)</f>
        <v>Semak belukar</v>
      </c>
      <c r="K7876" t="str">
        <f t="shared" si="123"/>
        <v>Non Irigasi</v>
      </c>
      <c r="L7876" t="s">
        <v>327</v>
      </c>
    </row>
    <row r="7877" spans="1:12" x14ac:dyDescent="0.25">
      <c r="A7877" s="1">
        <v>7876</v>
      </c>
      <c r="B7877" s="3">
        <v>14</v>
      </c>
      <c r="C7877" s="1">
        <v>53</v>
      </c>
      <c r="D7877" s="1">
        <v>2</v>
      </c>
      <c r="E7877" s="1">
        <v>18</v>
      </c>
      <c r="F7877" s="1">
        <v>0</v>
      </c>
      <c r="G7877">
        <f>VLOOKUP(C7877,reference!$A$1:$E$310,5,FALSE)</f>
        <v>5304010</v>
      </c>
      <c r="H7877" t="str">
        <f>VLOOKUP(C7877,reference!$A$1:$E$310,4,FALSE)</f>
        <v>MOLLO UTARA</v>
      </c>
      <c r="I7877" t="str">
        <f>VLOOKUP($D7877,reference!$G$1:$H$25,2,FALSE)</f>
        <v>Hutan lahan kering sekunder / bekas tebangan</v>
      </c>
      <c r="J7877" t="str">
        <f>VLOOKUP($E7877,reference!$G$1:$H$25,2,FALSE)</f>
        <v>Lahan terbuka</v>
      </c>
      <c r="K7877" t="str">
        <f t="shared" si="123"/>
        <v>Non Irigasi</v>
      </c>
      <c r="L7877" t="s">
        <v>328</v>
      </c>
    </row>
    <row r="7878" spans="1:12" x14ac:dyDescent="0.25">
      <c r="A7878" s="1">
        <v>7877</v>
      </c>
      <c r="B7878" s="3">
        <v>1</v>
      </c>
      <c r="C7878" s="1">
        <v>293</v>
      </c>
      <c r="D7878" s="1">
        <v>9</v>
      </c>
      <c r="E7878" s="1">
        <v>14</v>
      </c>
      <c r="F7878" s="1">
        <v>0</v>
      </c>
      <c r="G7878">
        <f>VLOOKUP(C7878,reference!$A$1:$E$310,5,FALSE)</f>
        <v>5321020</v>
      </c>
      <c r="H7878" t="str">
        <f>VLOOKUP(C7878,reference!$A$1:$E$310,4,FALSE)</f>
        <v>MALAKA BARAT</v>
      </c>
      <c r="I7878" t="str">
        <f>VLOOKUP($D7878,reference!$G$1:$H$25,2,FALSE)</f>
        <v>Semak belukar</v>
      </c>
      <c r="J7878" t="str">
        <f>VLOOKUP($E7878,reference!$G$1:$H$25,2,FALSE)</f>
        <v>Sawah</v>
      </c>
      <c r="K7878" t="str">
        <f t="shared" si="123"/>
        <v>Non Irigasi</v>
      </c>
      <c r="L7878" t="s">
        <v>327</v>
      </c>
    </row>
    <row r="7879" spans="1:12" x14ac:dyDescent="0.25">
      <c r="A7879" s="1">
        <v>7878</v>
      </c>
      <c r="B7879" s="3">
        <v>1</v>
      </c>
      <c r="C7879" s="1">
        <v>1</v>
      </c>
      <c r="D7879" s="1">
        <v>2</v>
      </c>
      <c r="E7879" s="1">
        <v>11</v>
      </c>
      <c r="F7879" s="1">
        <v>0</v>
      </c>
      <c r="G7879">
        <f>VLOOKUP(C7879,reference!$A$1:$E$310,5,FALSE)</f>
        <v>5301021</v>
      </c>
      <c r="H7879" t="str">
        <f>VLOOKUP(C7879,reference!$A$1:$E$310,4,FALSE)</f>
        <v>LAMBOYA</v>
      </c>
      <c r="I7879" t="str">
        <f>VLOOKUP($D7879,reference!$G$1:$H$25,2,FALSE)</f>
        <v>Hutan lahan kering sekunder / bekas tebangan</v>
      </c>
      <c r="J7879" t="str">
        <f>VLOOKUP($E7879,reference!$G$1:$H$25,2,FALSE)</f>
        <v>Savanna / Padang rumput</v>
      </c>
      <c r="K7879" t="str">
        <f t="shared" si="123"/>
        <v>Non Irigasi</v>
      </c>
      <c r="L7879" t="s">
        <v>328</v>
      </c>
    </row>
    <row r="7880" spans="1:12" x14ac:dyDescent="0.25">
      <c r="A7880" s="1">
        <v>7879</v>
      </c>
      <c r="B7880" s="3">
        <v>1945</v>
      </c>
      <c r="C7880" s="1">
        <v>9</v>
      </c>
      <c r="D7880" s="1">
        <v>11</v>
      </c>
      <c r="E7880" s="1">
        <v>1</v>
      </c>
      <c r="F7880" s="1">
        <v>0</v>
      </c>
      <c r="G7880">
        <f>VLOOKUP(C7880,reference!$A$1:$E$310,5,FALSE)</f>
        <v>5302012</v>
      </c>
      <c r="H7880" t="str">
        <f>VLOOKUP(C7880,reference!$A$1:$E$310,4,FALSE)</f>
        <v>LEWA TIDAHU</v>
      </c>
      <c r="I7880" t="str">
        <f>VLOOKUP($D7880,reference!$G$1:$H$25,2,FALSE)</f>
        <v>Savanna / Padang rumput</v>
      </c>
      <c r="J7880" t="str">
        <f>VLOOKUP($E7880,reference!$G$1:$H$25,2,FALSE)</f>
        <v>Hutan lahan kering primer</v>
      </c>
      <c r="K7880" t="str">
        <f t="shared" si="123"/>
        <v>Non Irigasi</v>
      </c>
      <c r="L7880" t="s">
        <v>327</v>
      </c>
    </row>
    <row r="7881" spans="1:12" x14ac:dyDescent="0.25">
      <c r="A7881" s="1">
        <v>7880</v>
      </c>
      <c r="B7881" s="3">
        <v>2022</v>
      </c>
      <c r="C7881" s="1">
        <v>9</v>
      </c>
      <c r="D7881" s="1">
        <v>2</v>
      </c>
      <c r="E7881" s="1">
        <v>2</v>
      </c>
      <c r="F7881" s="1">
        <v>0</v>
      </c>
      <c r="G7881">
        <f>VLOOKUP(C7881,reference!$A$1:$E$310,5,FALSE)</f>
        <v>5302012</v>
      </c>
      <c r="H7881" t="str">
        <f>VLOOKUP(C7881,reference!$A$1:$E$310,4,FALSE)</f>
        <v>LEWA TIDAHU</v>
      </c>
      <c r="I7881" t="str">
        <f>VLOOKUP($D7881,reference!$G$1:$H$25,2,FALSE)</f>
        <v>Hutan lahan kering sekunder / bekas tebangan</v>
      </c>
      <c r="J7881" t="str">
        <f>VLOOKUP($E7881,reference!$G$1:$H$25,2,FALSE)</f>
        <v>Hutan lahan kering sekunder / bekas tebangan</v>
      </c>
      <c r="K7881" t="str">
        <f t="shared" si="123"/>
        <v>Non Irigasi</v>
      </c>
      <c r="L7881" t="s">
        <v>327</v>
      </c>
    </row>
    <row r="7882" spans="1:12" x14ac:dyDescent="0.25">
      <c r="A7882" s="1">
        <v>7881</v>
      </c>
      <c r="B7882" s="3">
        <v>11</v>
      </c>
      <c r="C7882" s="1">
        <v>26</v>
      </c>
      <c r="D7882" s="1">
        <v>14</v>
      </c>
      <c r="E7882" s="1">
        <v>16</v>
      </c>
      <c r="F7882" s="1">
        <v>1</v>
      </c>
      <c r="G7882">
        <f>VLOOKUP(C7882,reference!$A$1:$E$310,5,FALSE)</f>
        <v>5302071</v>
      </c>
      <c r="H7882" t="str">
        <f>VLOOKUP(C7882,reference!$A$1:$E$310,4,FALSE)</f>
        <v>KAMBERA</v>
      </c>
      <c r="I7882" t="str">
        <f>VLOOKUP($D7882,reference!$G$1:$H$25,2,FALSE)</f>
        <v>Sawah</v>
      </c>
      <c r="J7882" t="str">
        <f>VLOOKUP($E7882,reference!$G$1:$H$25,2,FALSE)</f>
        <v>Pemukiman</v>
      </c>
      <c r="K7882" t="str">
        <f t="shared" si="123"/>
        <v>Buffer Irigasi</v>
      </c>
      <c r="L7882" t="s">
        <v>327</v>
      </c>
    </row>
    <row r="7883" spans="1:12" x14ac:dyDescent="0.25">
      <c r="A7883" s="1">
        <v>7882</v>
      </c>
      <c r="B7883" s="3">
        <v>6</v>
      </c>
      <c r="C7883" s="1">
        <v>26</v>
      </c>
      <c r="D7883" s="1">
        <v>23</v>
      </c>
      <c r="E7883" s="1">
        <v>23</v>
      </c>
      <c r="F7883" s="1">
        <v>1</v>
      </c>
      <c r="G7883">
        <f>VLOOKUP(C7883,reference!$A$1:$E$310,5,FALSE)</f>
        <v>5302071</v>
      </c>
      <c r="H7883" t="str">
        <f>VLOOKUP(C7883,reference!$A$1:$E$310,4,FALSE)</f>
        <v>KAMBERA</v>
      </c>
      <c r="I7883" t="str">
        <f>VLOOKUP($D7883,reference!$G$1:$H$25,2,FALSE)</f>
        <v>Bandara</v>
      </c>
      <c r="J7883" t="str">
        <f>VLOOKUP($E7883,reference!$G$1:$H$25,2,FALSE)</f>
        <v>Bandara</v>
      </c>
      <c r="K7883" t="str">
        <f t="shared" si="123"/>
        <v>Buffer Irigasi</v>
      </c>
      <c r="L7883" t="s">
        <v>327</v>
      </c>
    </row>
    <row r="7884" spans="1:12" x14ac:dyDescent="0.25">
      <c r="A7884" s="1">
        <v>7883</v>
      </c>
      <c r="B7884" s="3">
        <v>203</v>
      </c>
      <c r="C7884" s="1">
        <v>53</v>
      </c>
      <c r="D7884" s="1">
        <v>9</v>
      </c>
      <c r="E7884" s="1">
        <v>18</v>
      </c>
      <c r="F7884" s="1">
        <v>0</v>
      </c>
      <c r="G7884">
        <f>VLOOKUP(C7884,reference!$A$1:$E$310,5,FALSE)</f>
        <v>5304010</v>
      </c>
      <c r="H7884" t="str">
        <f>VLOOKUP(C7884,reference!$A$1:$E$310,4,FALSE)</f>
        <v>MOLLO UTARA</v>
      </c>
      <c r="I7884" t="str">
        <f>VLOOKUP($D7884,reference!$G$1:$H$25,2,FALSE)</f>
        <v>Semak belukar</v>
      </c>
      <c r="J7884" t="str">
        <f>VLOOKUP($E7884,reference!$G$1:$H$25,2,FALSE)</f>
        <v>Lahan terbuka</v>
      </c>
      <c r="K7884" t="str">
        <f t="shared" si="123"/>
        <v>Non Irigasi</v>
      </c>
      <c r="L7884" t="s">
        <v>327</v>
      </c>
    </row>
    <row r="7885" spans="1:12" x14ac:dyDescent="0.25">
      <c r="A7885" s="1">
        <v>7884</v>
      </c>
      <c r="B7885" s="3">
        <v>30</v>
      </c>
      <c r="C7885" s="1">
        <v>53</v>
      </c>
      <c r="D7885" s="1">
        <v>9</v>
      </c>
      <c r="E7885" s="1">
        <v>1</v>
      </c>
      <c r="F7885" s="1">
        <v>0</v>
      </c>
      <c r="G7885">
        <f>VLOOKUP(C7885,reference!$A$1:$E$310,5,FALSE)</f>
        <v>5304010</v>
      </c>
      <c r="H7885" t="str">
        <f>VLOOKUP(C7885,reference!$A$1:$E$310,4,FALSE)</f>
        <v>MOLLO UTARA</v>
      </c>
      <c r="I7885" t="str">
        <f>VLOOKUP($D7885,reference!$G$1:$H$25,2,FALSE)</f>
        <v>Semak belukar</v>
      </c>
      <c r="J7885" t="str">
        <f>VLOOKUP($E7885,reference!$G$1:$H$25,2,FALSE)</f>
        <v>Hutan lahan kering primer</v>
      </c>
      <c r="K7885" t="str">
        <f t="shared" si="123"/>
        <v>Non Irigasi</v>
      </c>
      <c r="L7885" t="s">
        <v>327</v>
      </c>
    </row>
    <row r="7886" spans="1:12" x14ac:dyDescent="0.25">
      <c r="A7886" s="1">
        <v>7885</v>
      </c>
      <c r="B7886" s="3">
        <v>219</v>
      </c>
      <c r="C7886" s="1">
        <v>25</v>
      </c>
      <c r="D7886" s="1">
        <v>11</v>
      </c>
      <c r="E7886" s="1">
        <v>14</v>
      </c>
      <c r="F7886" s="1">
        <v>0</v>
      </c>
      <c r="G7886">
        <f>VLOOKUP(C7886,reference!$A$1:$E$310,5,FALSE)</f>
        <v>5302070</v>
      </c>
      <c r="H7886" t="str">
        <f>VLOOKUP(C7886,reference!$A$1:$E$310,4,FALSE)</f>
        <v>KOTA WAINGAPU</v>
      </c>
      <c r="I7886" t="str">
        <f>VLOOKUP($D7886,reference!$G$1:$H$25,2,FALSE)</f>
        <v>Savanna / Padang rumput</v>
      </c>
      <c r="J7886" t="str">
        <f>VLOOKUP($E7886,reference!$G$1:$H$25,2,FALSE)</f>
        <v>Sawah</v>
      </c>
      <c r="K7886" t="str">
        <f t="shared" si="123"/>
        <v>Non Irigasi</v>
      </c>
      <c r="L7886" t="s">
        <v>327</v>
      </c>
    </row>
    <row r="7887" spans="1:12" x14ac:dyDescent="0.25">
      <c r="A7887" s="1">
        <v>7886</v>
      </c>
      <c r="B7887" s="3">
        <v>2</v>
      </c>
      <c r="C7887" s="1">
        <v>26</v>
      </c>
      <c r="D7887" s="1">
        <v>5</v>
      </c>
      <c r="E7887" s="1">
        <v>14</v>
      </c>
      <c r="F7887" s="1">
        <v>0</v>
      </c>
      <c r="G7887">
        <f>VLOOKUP(C7887,reference!$A$1:$E$310,5,FALSE)</f>
        <v>5302071</v>
      </c>
      <c r="H7887" t="str">
        <f>VLOOKUP(C7887,reference!$A$1:$E$310,4,FALSE)</f>
        <v>KAMBERA</v>
      </c>
      <c r="I7887" t="str">
        <f>VLOOKUP($D7887,reference!$G$1:$H$25,2,FALSE)</f>
        <v>Hutan mangrove primer</v>
      </c>
      <c r="J7887" t="str">
        <f>VLOOKUP($E7887,reference!$G$1:$H$25,2,FALSE)</f>
        <v>Sawah</v>
      </c>
      <c r="K7887" t="str">
        <f t="shared" si="123"/>
        <v>Non Irigasi</v>
      </c>
      <c r="L7887" t="s">
        <v>328</v>
      </c>
    </row>
    <row r="7888" spans="1:12" x14ac:dyDescent="0.25">
      <c r="A7888" s="1">
        <v>7887</v>
      </c>
      <c r="B7888" s="3">
        <v>4</v>
      </c>
      <c r="C7888" s="1">
        <v>23</v>
      </c>
      <c r="D7888" s="1">
        <v>5</v>
      </c>
      <c r="E7888" s="1">
        <v>14</v>
      </c>
      <c r="F7888" s="1">
        <v>0</v>
      </c>
      <c r="G7888">
        <f>VLOOKUP(C7888,reference!$A$1:$E$310,5,FALSE)</f>
        <v>5302060</v>
      </c>
      <c r="H7888" t="str">
        <f>VLOOKUP(C7888,reference!$A$1:$E$310,4,FALSE)</f>
        <v>PANDAWAI</v>
      </c>
      <c r="I7888" t="str">
        <f>VLOOKUP($D7888,reference!$G$1:$H$25,2,FALSE)</f>
        <v>Hutan mangrove primer</v>
      </c>
      <c r="J7888" t="str">
        <f>VLOOKUP($E7888,reference!$G$1:$H$25,2,FALSE)</f>
        <v>Sawah</v>
      </c>
      <c r="K7888" t="str">
        <f t="shared" si="123"/>
        <v>Non Irigasi</v>
      </c>
      <c r="L7888" t="s">
        <v>328</v>
      </c>
    </row>
    <row r="7889" spans="1:12" x14ac:dyDescent="0.25">
      <c r="A7889" s="1">
        <v>7888</v>
      </c>
      <c r="B7889" s="3">
        <v>9</v>
      </c>
      <c r="C7889" s="1">
        <v>23</v>
      </c>
      <c r="D7889" s="1">
        <v>12</v>
      </c>
      <c r="E7889" s="1">
        <v>16</v>
      </c>
      <c r="F7889" s="1">
        <v>1</v>
      </c>
      <c r="G7889">
        <f>VLOOKUP(C7889,reference!$A$1:$E$310,5,FALSE)</f>
        <v>5302060</v>
      </c>
      <c r="H7889" t="str">
        <f>VLOOKUP(C7889,reference!$A$1:$E$310,4,FALSE)</f>
        <v>PANDAWAI</v>
      </c>
      <c r="I7889" t="str">
        <f>VLOOKUP($D7889,reference!$G$1:$H$25,2,FALSE)</f>
        <v>Pertanian lahan kering</v>
      </c>
      <c r="J7889" t="str">
        <f>VLOOKUP($E7889,reference!$G$1:$H$25,2,FALSE)</f>
        <v>Pemukiman</v>
      </c>
      <c r="K7889" t="str">
        <f t="shared" si="123"/>
        <v>Buffer Irigasi</v>
      </c>
      <c r="L7889" t="s">
        <v>327</v>
      </c>
    </row>
    <row r="7890" spans="1:12" x14ac:dyDescent="0.25">
      <c r="A7890" s="1">
        <v>7889</v>
      </c>
      <c r="B7890" s="3">
        <v>5</v>
      </c>
      <c r="C7890" s="1">
        <v>293</v>
      </c>
      <c r="D7890" s="1">
        <v>0</v>
      </c>
      <c r="E7890" s="1">
        <v>15</v>
      </c>
      <c r="F7890" s="1">
        <v>0</v>
      </c>
      <c r="G7890">
        <f>VLOOKUP(C7890,reference!$A$1:$E$310,5,FALSE)</f>
        <v>5321020</v>
      </c>
      <c r="H7890" t="str">
        <f>VLOOKUP(C7890,reference!$A$1:$E$310,4,FALSE)</f>
        <v>MALAKA BARAT</v>
      </c>
      <c r="I7890" t="str">
        <f>VLOOKUP($D7890,reference!$G$1:$H$25,2,FALSE)</f>
        <v>No data</v>
      </c>
      <c r="J7890" t="str">
        <f>VLOOKUP($E7890,reference!$G$1:$H$25,2,FALSE)</f>
        <v>Tambak</v>
      </c>
      <c r="K7890" t="str">
        <f t="shared" si="123"/>
        <v>Non Irigasi</v>
      </c>
      <c r="L7890" t="s">
        <v>327</v>
      </c>
    </row>
    <row r="7891" spans="1:12" x14ac:dyDescent="0.25">
      <c r="A7891" s="1">
        <v>7890</v>
      </c>
      <c r="B7891" s="3">
        <v>184</v>
      </c>
      <c r="C7891" s="1">
        <v>1</v>
      </c>
      <c r="D7891" s="1">
        <v>1</v>
      </c>
      <c r="E7891" s="1">
        <v>11</v>
      </c>
      <c r="F7891" s="1">
        <v>0</v>
      </c>
      <c r="G7891">
        <f>VLOOKUP(C7891,reference!$A$1:$E$310,5,FALSE)</f>
        <v>5301021</v>
      </c>
      <c r="H7891" t="str">
        <f>VLOOKUP(C7891,reference!$A$1:$E$310,4,FALSE)</f>
        <v>LAMBOYA</v>
      </c>
      <c r="I7891" t="str">
        <f>VLOOKUP($D7891,reference!$G$1:$H$25,2,FALSE)</f>
        <v>Hutan lahan kering primer</v>
      </c>
      <c r="J7891" t="str">
        <f>VLOOKUP($E7891,reference!$G$1:$H$25,2,FALSE)</f>
        <v>Savanna / Padang rumput</v>
      </c>
      <c r="K7891" t="str">
        <f t="shared" si="123"/>
        <v>Non Irigasi</v>
      </c>
      <c r="L7891" t="s">
        <v>328</v>
      </c>
    </row>
    <row r="7892" spans="1:12" x14ac:dyDescent="0.25">
      <c r="A7892" s="1">
        <v>7891</v>
      </c>
      <c r="B7892" s="3">
        <v>7</v>
      </c>
      <c r="C7892" s="1">
        <v>2</v>
      </c>
      <c r="D7892" s="1">
        <v>2</v>
      </c>
      <c r="E7892" s="1">
        <v>14</v>
      </c>
      <c r="F7892" s="1">
        <v>0</v>
      </c>
      <c r="G7892">
        <f>VLOOKUP(C7892,reference!$A$1:$E$310,5,FALSE)</f>
        <v>5301022</v>
      </c>
      <c r="H7892" t="str">
        <f>VLOOKUP(C7892,reference!$A$1:$E$310,4,FALSE)</f>
        <v>WANOKAKA</v>
      </c>
      <c r="I7892" t="str">
        <f>VLOOKUP($D7892,reference!$G$1:$H$25,2,FALSE)</f>
        <v>Hutan lahan kering sekunder / bekas tebangan</v>
      </c>
      <c r="J7892" t="str">
        <f>VLOOKUP($E7892,reference!$G$1:$H$25,2,FALSE)</f>
        <v>Sawah</v>
      </c>
      <c r="K7892" t="str">
        <f t="shared" si="123"/>
        <v>Non Irigasi</v>
      </c>
      <c r="L7892" t="s">
        <v>328</v>
      </c>
    </row>
    <row r="7893" spans="1:12" x14ac:dyDescent="0.25">
      <c r="A7893" s="1">
        <v>7892</v>
      </c>
      <c r="B7893" s="3">
        <v>1</v>
      </c>
      <c r="C7893" s="1">
        <v>23</v>
      </c>
      <c r="D7893" s="1">
        <v>5</v>
      </c>
      <c r="E7893" s="1">
        <v>20</v>
      </c>
      <c r="F7893" s="1">
        <v>0</v>
      </c>
      <c r="G7893">
        <f>VLOOKUP(C7893,reference!$A$1:$E$310,5,FALSE)</f>
        <v>5302060</v>
      </c>
      <c r="H7893" t="str">
        <f>VLOOKUP(C7893,reference!$A$1:$E$310,4,FALSE)</f>
        <v>PANDAWAI</v>
      </c>
      <c r="I7893" t="str">
        <f>VLOOKUP($D7893,reference!$G$1:$H$25,2,FALSE)</f>
        <v>Hutan mangrove primer</v>
      </c>
      <c r="J7893" t="str">
        <f>VLOOKUP($E7893,reference!$G$1:$H$25,2,FALSE)</f>
        <v>Tubuh air</v>
      </c>
      <c r="K7893" t="str">
        <f t="shared" si="123"/>
        <v>Non Irigasi</v>
      </c>
      <c r="L7893" t="s">
        <v>328</v>
      </c>
    </row>
    <row r="7894" spans="1:12" x14ac:dyDescent="0.25">
      <c r="A7894" s="1">
        <v>7893</v>
      </c>
      <c r="B7894" s="3">
        <v>17</v>
      </c>
      <c r="C7894" s="1">
        <v>58</v>
      </c>
      <c r="D7894" s="1">
        <v>1</v>
      </c>
      <c r="E7894" s="1">
        <v>20</v>
      </c>
      <c r="F7894" s="1">
        <v>0</v>
      </c>
      <c r="G7894">
        <f>VLOOKUP(C7894,reference!$A$1:$E$310,5,FALSE)</f>
        <v>5304021</v>
      </c>
      <c r="H7894" t="str">
        <f>VLOOKUP(C7894,reference!$A$1:$E$310,4,FALSE)</f>
        <v>POLEN</v>
      </c>
      <c r="I7894" t="str">
        <f>VLOOKUP($D7894,reference!$G$1:$H$25,2,FALSE)</f>
        <v>Hutan lahan kering primer</v>
      </c>
      <c r="J7894" t="str">
        <f>VLOOKUP($E7894,reference!$G$1:$H$25,2,FALSE)</f>
        <v>Tubuh air</v>
      </c>
      <c r="K7894" t="str">
        <f t="shared" si="123"/>
        <v>Non Irigasi</v>
      </c>
      <c r="L7894" t="s">
        <v>328</v>
      </c>
    </row>
    <row r="7895" spans="1:12" x14ac:dyDescent="0.25">
      <c r="A7895" s="1">
        <v>7894</v>
      </c>
      <c r="B7895" s="3">
        <v>37</v>
      </c>
      <c r="C7895" s="1">
        <v>293</v>
      </c>
      <c r="D7895" s="1">
        <v>16</v>
      </c>
      <c r="E7895" s="1">
        <v>15</v>
      </c>
      <c r="F7895" s="1">
        <v>0</v>
      </c>
      <c r="G7895">
        <f>VLOOKUP(C7895,reference!$A$1:$E$310,5,FALSE)</f>
        <v>5321020</v>
      </c>
      <c r="H7895" t="str">
        <f>VLOOKUP(C7895,reference!$A$1:$E$310,4,FALSE)</f>
        <v>MALAKA BARAT</v>
      </c>
      <c r="I7895" t="str">
        <f>VLOOKUP($D7895,reference!$G$1:$H$25,2,FALSE)</f>
        <v>Pemukiman</v>
      </c>
      <c r="J7895" t="str">
        <f>VLOOKUP($E7895,reference!$G$1:$H$25,2,FALSE)</f>
        <v>Tambak</v>
      </c>
      <c r="K7895" t="str">
        <f t="shared" si="123"/>
        <v>Non Irigasi</v>
      </c>
      <c r="L7895" t="s">
        <v>327</v>
      </c>
    </row>
    <row r="7896" spans="1:12" x14ac:dyDescent="0.25">
      <c r="A7896" s="1">
        <v>7895</v>
      </c>
      <c r="B7896" s="3">
        <v>519</v>
      </c>
      <c r="C7896" s="1">
        <v>1</v>
      </c>
      <c r="D7896" s="1">
        <v>1</v>
      </c>
      <c r="E7896" s="1">
        <v>1</v>
      </c>
      <c r="F7896" s="1">
        <v>0</v>
      </c>
      <c r="G7896">
        <f>VLOOKUP(C7896,reference!$A$1:$E$310,5,FALSE)</f>
        <v>5301021</v>
      </c>
      <c r="H7896" t="str">
        <f>VLOOKUP(C7896,reference!$A$1:$E$310,4,FALSE)</f>
        <v>LAMBOYA</v>
      </c>
      <c r="I7896" t="str">
        <f>VLOOKUP($D7896,reference!$G$1:$H$25,2,FALSE)</f>
        <v>Hutan lahan kering primer</v>
      </c>
      <c r="J7896" t="str">
        <f>VLOOKUP($E7896,reference!$G$1:$H$25,2,FALSE)</f>
        <v>Hutan lahan kering primer</v>
      </c>
      <c r="K7896" t="str">
        <f t="shared" si="123"/>
        <v>Non Irigasi</v>
      </c>
      <c r="L7896" t="s">
        <v>327</v>
      </c>
    </row>
    <row r="7897" spans="1:12" x14ac:dyDescent="0.25">
      <c r="A7897" s="1">
        <v>7896</v>
      </c>
      <c r="B7897" s="3">
        <v>304</v>
      </c>
      <c r="C7897" s="1">
        <v>1</v>
      </c>
      <c r="D7897" s="1">
        <v>13</v>
      </c>
      <c r="E7897" s="1">
        <v>12</v>
      </c>
      <c r="F7897" s="1">
        <v>0</v>
      </c>
      <c r="G7897">
        <f>VLOOKUP(C7897,reference!$A$1:$E$310,5,FALSE)</f>
        <v>5301021</v>
      </c>
      <c r="H7897" t="str">
        <f>VLOOKUP(C7897,reference!$A$1:$E$310,4,FALSE)</f>
        <v>LAMBOYA</v>
      </c>
      <c r="I7897" t="str">
        <f>VLOOKUP($D7897,reference!$G$1:$H$25,2,FALSE)</f>
        <v>Pertanian lahan kering  campur semak / kebun campur</v>
      </c>
      <c r="J7897" t="str">
        <f>VLOOKUP($E7897,reference!$G$1:$H$25,2,FALSE)</f>
        <v>Pertanian lahan kering</v>
      </c>
      <c r="K7897" t="str">
        <f t="shared" si="123"/>
        <v>Non Irigasi</v>
      </c>
      <c r="L7897" t="s">
        <v>327</v>
      </c>
    </row>
    <row r="7898" spans="1:12" x14ac:dyDescent="0.25">
      <c r="A7898" s="1">
        <v>7897</v>
      </c>
      <c r="B7898" s="3">
        <v>445</v>
      </c>
      <c r="C7898" s="1">
        <v>2</v>
      </c>
      <c r="D7898" s="1">
        <v>13</v>
      </c>
      <c r="E7898" s="1">
        <v>9</v>
      </c>
      <c r="F7898" s="1">
        <v>0</v>
      </c>
      <c r="G7898">
        <f>VLOOKUP(C7898,reference!$A$1:$E$310,5,FALSE)</f>
        <v>5301022</v>
      </c>
      <c r="H7898" t="str">
        <f>VLOOKUP(C7898,reference!$A$1:$E$310,4,FALSE)</f>
        <v>WANOKAKA</v>
      </c>
      <c r="I7898" t="str">
        <f>VLOOKUP($D7898,reference!$G$1:$H$25,2,FALSE)</f>
        <v>Pertanian lahan kering  campur semak / kebun campur</v>
      </c>
      <c r="J7898" t="str">
        <f>VLOOKUP($E7898,reference!$G$1:$H$25,2,FALSE)</f>
        <v>Semak belukar</v>
      </c>
      <c r="K7898" t="str">
        <f t="shared" si="123"/>
        <v>Non Irigasi</v>
      </c>
      <c r="L7898" t="s">
        <v>327</v>
      </c>
    </row>
    <row r="7899" spans="1:12" x14ac:dyDescent="0.25">
      <c r="A7899" s="1">
        <v>7898</v>
      </c>
      <c r="B7899" s="3">
        <v>1436</v>
      </c>
      <c r="C7899" s="1">
        <v>9</v>
      </c>
      <c r="D7899" s="1">
        <v>2</v>
      </c>
      <c r="E7899" s="1">
        <v>11</v>
      </c>
      <c r="F7899" s="1">
        <v>0</v>
      </c>
      <c r="G7899">
        <f>VLOOKUP(C7899,reference!$A$1:$E$310,5,FALSE)</f>
        <v>5302012</v>
      </c>
      <c r="H7899" t="str">
        <f>VLOOKUP(C7899,reference!$A$1:$E$310,4,FALSE)</f>
        <v>LEWA TIDAHU</v>
      </c>
      <c r="I7899" t="str">
        <f>VLOOKUP($D7899,reference!$G$1:$H$25,2,FALSE)</f>
        <v>Hutan lahan kering sekunder / bekas tebangan</v>
      </c>
      <c r="J7899" t="str">
        <f>VLOOKUP($E7899,reference!$G$1:$H$25,2,FALSE)</f>
        <v>Savanna / Padang rumput</v>
      </c>
      <c r="K7899" t="str">
        <f t="shared" si="123"/>
        <v>Non Irigasi</v>
      </c>
      <c r="L7899" t="s">
        <v>328</v>
      </c>
    </row>
    <row r="7900" spans="1:12" x14ac:dyDescent="0.25">
      <c r="A7900" s="1">
        <v>7899</v>
      </c>
      <c r="B7900" s="3">
        <v>450</v>
      </c>
      <c r="C7900" s="1">
        <v>9</v>
      </c>
      <c r="D7900" s="1">
        <v>1</v>
      </c>
      <c r="E7900" s="1">
        <v>2</v>
      </c>
      <c r="F7900" s="1">
        <v>0</v>
      </c>
      <c r="G7900">
        <f>VLOOKUP(C7900,reference!$A$1:$E$310,5,FALSE)</f>
        <v>5302012</v>
      </c>
      <c r="H7900" t="str">
        <f>VLOOKUP(C7900,reference!$A$1:$E$310,4,FALSE)</f>
        <v>LEWA TIDAHU</v>
      </c>
      <c r="I7900" t="str">
        <f>VLOOKUP($D7900,reference!$G$1:$H$25,2,FALSE)</f>
        <v>Hutan lahan kering primer</v>
      </c>
      <c r="J7900" t="str">
        <f>VLOOKUP($E7900,reference!$G$1:$H$25,2,FALSE)</f>
        <v>Hutan lahan kering sekunder / bekas tebangan</v>
      </c>
      <c r="K7900" t="str">
        <f t="shared" si="123"/>
        <v>Non Irigasi</v>
      </c>
      <c r="L7900" t="s">
        <v>329</v>
      </c>
    </row>
    <row r="7901" spans="1:12" x14ac:dyDescent="0.25">
      <c r="A7901" s="1">
        <v>7900</v>
      </c>
      <c r="B7901" s="3">
        <v>4010</v>
      </c>
      <c r="C7901" s="1">
        <v>9</v>
      </c>
      <c r="D7901" s="1">
        <v>9</v>
      </c>
      <c r="E7901" s="1">
        <v>11</v>
      </c>
      <c r="F7901" s="1">
        <v>0</v>
      </c>
      <c r="G7901">
        <f>VLOOKUP(C7901,reference!$A$1:$E$310,5,FALSE)</f>
        <v>5302012</v>
      </c>
      <c r="H7901" t="str">
        <f>VLOOKUP(C7901,reference!$A$1:$E$310,4,FALSE)</f>
        <v>LEWA TIDAHU</v>
      </c>
      <c r="I7901" t="str">
        <f>VLOOKUP($D7901,reference!$G$1:$H$25,2,FALSE)</f>
        <v>Semak belukar</v>
      </c>
      <c r="J7901" t="str">
        <f>VLOOKUP($E7901,reference!$G$1:$H$25,2,FALSE)</f>
        <v>Savanna / Padang rumput</v>
      </c>
      <c r="K7901" t="str">
        <f t="shared" si="123"/>
        <v>Non Irigasi</v>
      </c>
      <c r="L7901" t="s">
        <v>327</v>
      </c>
    </row>
    <row r="7902" spans="1:12" x14ac:dyDescent="0.25">
      <c r="A7902" s="1">
        <v>7901</v>
      </c>
      <c r="B7902" s="3">
        <v>26</v>
      </c>
      <c r="C7902" s="1">
        <v>25</v>
      </c>
      <c r="D7902" s="1">
        <v>11</v>
      </c>
      <c r="E7902" s="1">
        <v>20</v>
      </c>
      <c r="F7902" s="1">
        <v>0</v>
      </c>
      <c r="G7902">
        <f>VLOOKUP(C7902,reference!$A$1:$E$310,5,FALSE)</f>
        <v>5302070</v>
      </c>
      <c r="H7902" t="str">
        <f>VLOOKUP(C7902,reference!$A$1:$E$310,4,FALSE)</f>
        <v>KOTA WAINGAPU</v>
      </c>
      <c r="I7902" t="str">
        <f>VLOOKUP($D7902,reference!$G$1:$H$25,2,FALSE)</f>
        <v>Savanna / Padang rumput</v>
      </c>
      <c r="J7902" t="str">
        <f>VLOOKUP($E7902,reference!$G$1:$H$25,2,FALSE)</f>
        <v>Tubuh air</v>
      </c>
      <c r="K7902" t="str">
        <f t="shared" si="123"/>
        <v>Non Irigasi</v>
      </c>
      <c r="L7902" t="s">
        <v>327</v>
      </c>
    </row>
    <row r="7903" spans="1:12" x14ac:dyDescent="0.25">
      <c r="A7903" s="1">
        <v>7902</v>
      </c>
      <c r="B7903" s="3">
        <v>96</v>
      </c>
      <c r="C7903" s="1">
        <v>23</v>
      </c>
      <c r="D7903" s="1">
        <v>11</v>
      </c>
      <c r="E7903" s="1">
        <v>14</v>
      </c>
      <c r="F7903" s="1">
        <v>1</v>
      </c>
      <c r="G7903">
        <f>VLOOKUP(C7903,reference!$A$1:$E$310,5,FALSE)</f>
        <v>5302060</v>
      </c>
      <c r="H7903" t="str">
        <f>VLOOKUP(C7903,reference!$A$1:$E$310,4,FALSE)</f>
        <v>PANDAWAI</v>
      </c>
      <c r="I7903" t="str">
        <f>VLOOKUP($D7903,reference!$G$1:$H$25,2,FALSE)</f>
        <v>Savanna / Padang rumput</v>
      </c>
      <c r="J7903" t="str">
        <f>VLOOKUP($E7903,reference!$G$1:$H$25,2,FALSE)</f>
        <v>Sawah</v>
      </c>
      <c r="K7903" t="str">
        <f t="shared" si="123"/>
        <v>Buffer Irigasi</v>
      </c>
      <c r="L7903" t="s">
        <v>327</v>
      </c>
    </row>
    <row r="7904" spans="1:12" x14ac:dyDescent="0.25">
      <c r="A7904" s="1">
        <v>7903</v>
      </c>
      <c r="B7904" s="3">
        <v>18</v>
      </c>
      <c r="C7904" s="1">
        <v>53</v>
      </c>
      <c r="D7904" s="1">
        <v>2</v>
      </c>
      <c r="E7904" s="1">
        <v>14</v>
      </c>
      <c r="F7904" s="1">
        <v>0</v>
      </c>
      <c r="G7904">
        <f>VLOOKUP(C7904,reference!$A$1:$E$310,5,FALSE)</f>
        <v>5304010</v>
      </c>
      <c r="H7904" t="str">
        <f>VLOOKUP(C7904,reference!$A$1:$E$310,4,FALSE)</f>
        <v>MOLLO UTARA</v>
      </c>
      <c r="I7904" t="str">
        <f>VLOOKUP($D7904,reference!$G$1:$H$25,2,FALSE)</f>
        <v>Hutan lahan kering sekunder / bekas tebangan</v>
      </c>
      <c r="J7904" t="str">
        <f>VLOOKUP($E7904,reference!$G$1:$H$25,2,FALSE)</f>
        <v>Sawah</v>
      </c>
      <c r="K7904" t="str">
        <f t="shared" si="123"/>
        <v>Non Irigasi</v>
      </c>
      <c r="L7904" t="s">
        <v>328</v>
      </c>
    </row>
    <row r="7905" spans="1:12" x14ac:dyDescent="0.25">
      <c r="A7905" s="1">
        <v>7904</v>
      </c>
      <c r="B7905" s="3">
        <v>20</v>
      </c>
      <c r="C7905" s="1">
        <v>293</v>
      </c>
      <c r="D7905" s="1">
        <v>9</v>
      </c>
      <c r="E7905" s="1">
        <v>5</v>
      </c>
      <c r="F7905" s="1">
        <v>0</v>
      </c>
      <c r="G7905">
        <f>VLOOKUP(C7905,reference!$A$1:$E$310,5,FALSE)</f>
        <v>5321020</v>
      </c>
      <c r="H7905" t="str">
        <f>VLOOKUP(C7905,reference!$A$1:$E$310,4,FALSE)</f>
        <v>MALAKA BARAT</v>
      </c>
      <c r="I7905" t="str">
        <f>VLOOKUP($D7905,reference!$G$1:$H$25,2,FALSE)</f>
        <v>Semak belukar</v>
      </c>
      <c r="J7905" t="str">
        <f>VLOOKUP($E7905,reference!$G$1:$H$25,2,FALSE)</f>
        <v>Hutan mangrove primer</v>
      </c>
      <c r="K7905" t="str">
        <f t="shared" si="123"/>
        <v>Non Irigasi</v>
      </c>
      <c r="L7905" t="s">
        <v>327</v>
      </c>
    </row>
    <row r="7906" spans="1:12" x14ac:dyDescent="0.25">
      <c r="A7906" s="1">
        <v>7905</v>
      </c>
      <c r="B7906" s="3">
        <v>1</v>
      </c>
      <c r="C7906" s="1">
        <v>293</v>
      </c>
      <c r="D7906" s="1">
        <v>0</v>
      </c>
      <c r="E7906" s="1">
        <v>20</v>
      </c>
      <c r="F7906" s="1">
        <v>0</v>
      </c>
      <c r="G7906">
        <f>VLOOKUP(C7906,reference!$A$1:$E$310,5,FALSE)</f>
        <v>5321020</v>
      </c>
      <c r="H7906" t="str">
        <f>VLOOKUP(C7906,reference!$A$1:$E$310,4,FALSE)</f>
        <v>MALAKA BARAT</v>
      </c>
      <c r="I7906" t="str">
        <f>VLOOKUP($D7906,reference!$G$1:$H$25,2,FALSE)</f>
        <v>No data</v>
      </c>
      <c r="J7906" t="str">
        <f>VLOOKUP($E7906,reference!$G$1:$H$25,2,FALSE)</f>
        <v>Tubuh air</v>
      </c>
      <c r="K7906" t="str">
        <f t="shared" si="123"/>
        <v>Non Irigasi</v>
      </c>
      <c r="L7906" t="s">
        <v>327</v>
      </c>
    </row>
    <row r="7907" spans="1:12" x14ac:dyDescent="0.25">
      <c r="A7907" s="1">
        <v>7906</v>
      </c>
      <c r="B7907" s="3">
        <v>3</v>
      </c>
      <c r="C7907" s="1">
        <v>263</v>
      </c>
      <c r="D7907" s="1">
        <v>18</v>
      </c>
      <c r="E7907" s="1">
        <v>13</v>
      </c>
      <c r="F7907" s="1">
        <v>0</v>
      </c>
      <c r="G7907">
        <f>VLOOKUP(C7907,reference!$A$1:$E$310,5,FALSE)</f>
        <v>5317040</v>
      </c>
      <c r="H7907" t="str">
        <f>VLOOKUP(C7907,reference!$A$1:$E$310,4,FALSE)</f>
        <v>WEWEWA SELATAN</v>
      </c>
      <c r="I7907" t="str">
        <f>VLOOKUP($D7907,reference!$G$1:$H$25,2,FALSE)</f>
        <v>Lahan terbuka</v>
      </c>
      <c r="J7907" t="str">
        <f>VLOOKUP($E7907,reference!$G$1:$H$25,2,FALSE)</f>
        <v>Pertanian lahan kering  campur semak / kebun campur</v>
      </c>
      <c r="K7907" t="str">
        <f t="shared" si="123"/>
        <v>Non Irigasi</v>
      </c>
      <c r="L7907" t="s">
        <v>327</v>
      </c>
    </row>
    <row r="7908" spans="1:12" x14ac:dyDescent="0.25">
      <c r="A7908" s="1">
        <v>7907</v>
      </c>
      <c r="B7908" s="3">
        <v>379</v>
      </c>
      <c r="C7908" s="1">
        <v>9</v>
      </c>
      <c r="D7908" s="1">
        <v>1</v>
      </c>
      <c r="E7908" s="1">
        <v>11</v>
      </c>
      <c r="F7908" s="1">
        <v>0</v>
      </c>
      <c r="G7908">
        <f>VLOOKUP(C7908,reference!$A$1:$E$310,5,FALSE)</f>
        <v>5302012</v>
      </c>
      <c r="H7908" t="str">
        <f>VLOOKUP(C7908,reference!$A$1:$E$310,4,FALSE)</f>
        <v>LEWA TIDAHU</v>
      </c>
      <c r="I7908" t="str">
        <f>VLOOKUP($D7908,reference!$G$1:$H$25,2,FALSE)</f>
        <v>Hutan lahan kering primer</v>
      </c>
      <c r="J7908" t="str">
        <f>VLOOKUP($E7908,reference!$G$1:$H$25,2,FALSE)</f>
        <v>Savanna / Padang rumput</v>
      </c>
      <c r="K7908" t="str">
        <f t="shared" si="123"/>
        <v>Non Irigasi</v>
      </c>
      <c r="L7908" t="s">
        <v>328</v>
      </c>
    </row>
    <row r="7909" spans="1:12" x14ac:dyDescent="0.25">
      <c r="A7909" s="1">
        <v>7908</v>
      </c>
      <c r="B7909" s="3">
        <v>3145</v>
      </c>
      <c r="C7909" s="1">
        <v>9</v>
      </c>
      <c r="D7909" s="1">
        <v>9</v>
      </c>
      <c r="E7909" s="1">
        <v>1</v>
      </c>
      <c r="F7909" s="1">
        <v>0</v>
      </c>
      <c r="G7909">
        <f>VLOOKUP(C7909,reference!$A$1:$E$310,5,FALSE)</f>
        <v>5302012</v>
      </c>
      <c r="H7909" t="str">
        <f>VLOOKUP(C7909,reference!$A$1:$E$310,4,FALSE)</f>
        <v>LEWA TIDAHU</v>
      </c>
      <c r="I7909" t="str">
        <f>VLOOKUP($D7909,reference!$G$1:$H$25,2,FALSE)</f>
        <v>Semak belukar</v>
      </c>
      <c r="J7909" t="str">
        <f>VLOOKUP($E7909,reference!$G$1:$H$25,2,FALSE)</f>
        <v>Hutan lahan kering primer</v>
      </c>
      <c r="K7909" t="str">
        <f t="shared" si="123"/>
        <v>Non Irigasi</v>
      </c>
      <c r="L7909" t="s">
        <v>327</v>
      </c>
    </row>
    <row r="7910" spans="1:12" x14ac:dyDescent="0.25">
      <c r="A7910" s="1">
        <v>7909</v>
      </c>
      <c r="B7910" s="3">
        <v>63</v>
      </c>
      <c r="C7910" s="1">
        <v>26</v>
      </c>
      <c r="D7910" s="1">
        <v>11</v>
      </c>
      <c r="E7910" s="1">
        <v>14</v>
      </c>
      <c r="F7910" s="1">
        <v>1</v>
      </c>
      <c r="G7910">
        <f>VLOOKUP(C7910,reference!$A$1:$E$310,5,FALSE)</f>
        <v>5302071</v>
      </c>
      <c r="H7910" t="str">
        <f>VLOOKUP(C7910,reference!$A$1:$E$310,4,FALSE)</f>
        <v>KAMBERA</v>
      </c>
      <c r="I7910" t="str">
        <f>VLOOKUP($D7910,reference!$G$1:$H$25,2,FALSE)</f>
        <v>Savanna / Padang rumput</v>
      </c>
      <c r="J7910" t="str">
        <f>VLOOKUP($E7910,reference!$G$1:$H$25,2,FALSE)</f>
        <v>Sawah</v>
      </c>
      <c r="K7910" t="str">
        <f t="shared" si="123"/>
        <v>Buffer Irigasi</v>
      </c>
      <c r="L7910" t="s">
        <v>327</v>
      </c>
    </row>
    <row r="7911" spans="1:12" x14ac:dyDescent="0.25">
      <c r="A7911" s="1">
        <v>7910</v>
      </c>
      <c r="B7911" s="3">
        <v>37</v>
      </c>
      <c r="C7911" s="1">
        <v>23</v>
      </c>
      <c r="D7911" s="1">
        <v>11</v>
      </c>
      <c r="E7911" s="1">
        <v>16</v>
      </c>
      <c r="F7911" s="1">
        <v>1</v>
      </c>
      <c r="G7911">
        <f>VLOOKUP(C7911,reference!$A$1:$E$310,5,FALSE)</f>
        <v>5302060</v>
      </c>
      <c r="H7911" t="str">
        <f>VLOOKUP(C7911,reference!$A$1:$E$310,4,FALSE)</f>
        <v>PANDAWAI</v>
      </c>
      <c r="I7911" t="str">
        <f>VLOOKUP($D7911,reference!$G$1:$H$25,2,FALSE)</f>
        <v>Savanna / Padang rumput</v>
      </c>
      <c r="J7911" t="str">
        <f>VLOOKUP($E7911,reference!$G$1:$H$25,2,FALSE)</f>
        <v>Pemukiman</v>
      </c>
      <c r="K7911" t="str">
        <f t="shared" si="123"/>
        <v>Buffer Irigasi</v>
      </c>
      <c r="L7911" t="s">
        <v>327</v>
      </c>
    </row>
    <row r="7912" spans="1:12" x14ac:dyDescent="0.25">
      <c r="A7912" s="1">
        <v>7911</v>
      </c>
      <c r="B7912" s="3">
        <v>649</v>
      </c>
      <c r="C7912" s="1">
        <v>47</v>
      </c>
      <c r="D7912" s="1">
        <v>13</v>
      </c>
      <c r="E7912" s="1">
        <v>11</v>
      </c>
      <c r="F7912" s="1">
        <v>0</v>
      </c>
      <c r="G7912">
        <f>VLOOKUP(C7912,reference!$A$1:$E$310,5,FALSE)</f>
        <v>5303180</v>
      </c>
      <c r="H7912" t="str">
        <f>VLOOKUP(C7912,reference!$A$1:$E$310,4,FALSE)</f>
        <v>AMFOANG SELATAN</v>
      </c>
      <c r="I7912" t="str">
        <f>VLOOKUP($D7912,reference!$G$1:$H$25,2,FALSE)</f>
        <v>Pertanian lahan kering  campur semak / kebun campur</v>
      </c>
      <c r="J7912" t="str">
        <f>VLOOKUP($E7912,reference!$G$1:$H$25,2,FALSE)</f>
        <v>Savanna / Padang rumput</v>
      </c>
      <c r="K7912" t="str">
        <f t="shared" si="123"/>
        <v>Non Irigasi</v>
      </c>
      <c r="L7912" t="s">
        <v>327</v>
      </c>
    </row>
    <row r="7913" spans="1:12" x14ac:dyDescent="0.25">
      <c r="A7913" s="1">
        <v>7912</v>
      </c>
      <c r="B7913" s="3">
        <v>1101</v>
      </c>
      <c r="C7913" s="1">
        <v>53</v>
      </c>
      <c r="D7913" s="1">
        <v>9</v>
      </c>
      <c r="E7913" s="1">
        <v>2</v>
      </c>
      <c r="F7913" s="1">
        <v>0</v>
      </c>
      <c r="G7913">
        <f>VLOOKUP(C7913,reference!$A$1:$E$310,5,FALSE)</f>
        <v>5304010</v>
      </c>
      <c r="H7913" t="str">
        <f>VLOOKUP(C7913,reference!$A$1:$E$310,4,FALSE)</f>
        <v>MOLLO UTARA</v>
      </c>
      <c r="I7913" t="str">
        <f>VLOOKUP($D7913,reference!$G$1:$H$25,2,FALSE)</f>
        <v>Semak belukar</v>
      </c>
      <c r="J7913" t="str">
        <f>VLOOKUP($E7913,reference!$G$1:$H$25,2,FALSE)</f>
        <v>Hutan lahan kering sekunder / bekas tebangan</v>
      </c>
      <c r="K7913" t="str">
        <f t="shared" si="123"/>
        <v>Non Irigasi</v>
      </c>
      <c r="L7913" t="s">
        <v>327</v>
      </c>
    </row>
    <row r="7914" spans="1:12" x14ac:dyDescent="0.25">
      <c r="A7914" s="1">
        <v>7913</v>
      </c>
      <c r="B7914" s="3">
        <v>575</v>
      </c>
      <c r="C7914" s="1">
        <v>53</v>
      </c>
      <c r="D7914" s="1">
        <v>13</v>
      </c>
      <c r="E7914" s="1">
        <v>2</v>
      </c>
      <c r="F7914" s="1">
        <v>0</v>
      </c>
      <c r="G7914">
        <f>VLOOKUP(C7914,reference!$A$1:$E$310,5,FALSE)</f>
        <v>5304010</v>
      </c>
      <c r="H7914" t="str">
        <f>VLOOKUP(C7914,reference!$A$1:$E$310,4,FALSE)</f>
        <v>MOLLO UTARA</v>
      </c>
      <c r="I7914" t="str">
        <f>VLOOKUP($D7914,reference!$G$1:$H$25,2,FALSE)</f>
        <v>Pertanian lahan kering  campur semak / kebun campur</v>
      </c>
      <c r="J7914" t="str">
        <f>VLOOKUP($E7914,reference!$G$1:$H$25,2,FALSE)</f>
        <v>Hutan lahan kering sekunder / bekas tebangan</v>
      </c>
      <c r="K7914" t="str">
        <f t="shared" si="123"/>
        <v>Non Irigasi</v>
      </c>
      <c r="L7914" t="s">
        <v>327</v>
      </c>
    </row>
    <row r="7915" spans="1:12" x14ac:dyDescent="0.25">
      <c r="A7915" s="1">
        <v>7914</v>
      </c>
      <c r="B7915" s="3">
        <v>1</v>
      </c>
      <c r="C7915" s="1">
        <v>58</v>
      </c>
      <c r="D7915" s="1">
        <v>11</v>
      </c>
      <c r="E7915" s="1">
        <v>16</v>
      </c>
      <c r="F7915" s="1">
        <v>0</v>
      </c>
      <c r="G7915">
        <f>VLOOKUP(C7915,reference!$A$1:$E$310,5,FALSE)</f>
        <v>5304021</v>
      </c>
      <c r="H7915" t="str">
        <f>VLOOKUP(C7915,reference!$A$1:$E$310,4,FALSE)</f>
        <v>POLEN</v>
      </c>
      <c r="I7915" t="str">
        <f>VLOOKUP($D7915,reference!$G$1:$H$25,2,FALSE)</f>
        <v>Savanna / Padang rumput</v>
      </c>
      <c r="J7915" t="str">
        <f>VLOOKUP($E7915,reference!$G$1:$H$25,2,FALSE)</f>
        <v>Pemukiman</v>
      </c>
      <c r="K7915" t="str">
        <f t="shared" si="123"/>
        <v>Non Irigasi</v>
      </c>
      <c r="L7915" t="s">
        <v>327</v>
      </c>
    </row>
    <row r="7916" spans="1:12" x14ac:dyDescent="0.25">
      <c r="A7916" s="1">
        <v>7915</v>
      </c>
      <c r="B7916" s="3">
        <v>630</v>
      </c>
      <c r="C7916" s="1">
        <v>83</v>
      </c>
      <c r="D7916" s="1">
        <v>12</v>
      </c>
      <c r="E7916" s="1">
        <v>13</v>
      </c>
      <c r="F7916" s="1">
        <v>0</v>
      </c>
      <c r="G7916">
        <f>VLOOKUP(C7916,reference!$A$1:$E$310,5,FALSE)</f>
        <v>5304111</v>
      </c>
      <c r="H7916" t="str">
        <f>VLOOKUP(C7916,reference!$A$1:$E$310,4,FALSE)</f>
        <v>TOIANAS</v>
      </c>
      <c r="I7916" t="str">
        <f>VLOOKUP($D7916,reference!$G$1:$H$25,2,FALSE)</f>
        <v>Pertanian lahan kering</v>
      </c>
      <c r="J7916" t="str">
        <f>VLOOKUP($E7916,reference!$G$1:$H$25,2,FALSE)</f>
        <v>Pertanian lahan kering  campur semak / kebun campur</v>
      </c>
      <c r="K7916" t="str">
        <f t="shared" si="123"/>
        <v>Non Irigasi</v>
      </c>
      <c r="L7916" t="s">
        <v>327</v>
      </c>
    </row>
    <row r="7917" spans="1:12" x14ac:dyDescent="0.25">
      <c r="A7917" s="1">
        <v>7916</v>
      </c>
      <c r="B7917" s="3">
        <v>3</v>
      </c>
      <c r="C7917" s="1">
        <v>292</v>
      </c>
      <c r="D7917" s="1">
        <v>2</v>
      </c>
      <c r="E7917" s="1">
        <v>14</v>
      </c>
      <c r="F7917" s="1">
        <v>0</v>
      </c>
      <c r="G7917">
        <f>VLOOKUP(C7917,reference!$A$1:$E$310,5,FALSE)</f>
        <v>5321010</v>
      </c>
      <c r="H7917" t="str">
        <f>VLOOKUP(C7917,reference!$A$1:$E$310,4,FALSE)</f>
        <v>WEWIKU</v>
      </c>
      <c r="I7917" t="str">
        <f>VLOOKUP($D7917,reference!$G$1:$H$25,2,FALSE)</f>
        <v>Hutan lahan kering sekunder / bekas tebangan</v>
      </c>
      <c r="J7917" t="str">
        <f>VLOOKUP($E7917,reference!$G$1:$H$25,2,FALSE)</f>
        <v>Sawah</v>
      </c>
      <c r="K7917" t="str">
        <f t="shared" si="123"/>
        <v>Non Irigasi</v>
      </c>
      <c r="L7917" t="s">
        <v>328</v>
      </c>
    </row>
    <row r="7918" spans="1:12" x14ac:dyDescent="0.25">
      <c r="A7918" s="1">
        <v>7917</v>
      </c>
      <c r="B7918" s="3">
        <v>374</v>
      </c>
      <c r="C7918" s="1">
        <v>2</v>
      </c>
      <c r="D7918" s="1">
        <v>13</v>
      </c>
      <c r="E7918" s="1">
        <v>16</v>
      </c>
      <c r="F7918" s="1">
        <v>0</v>
      </c>
      <c r="G7918">
        <f>VLOOKUP(C7918,reference!$A$1:$E$310,5,FALSE)</f>
        <v>5301022</v>
      </c>
      <c r="H7918" t="str">
        <f>VLOOKUP(C7918,reference!$A$1:$E$310,4,FALSE)</f>
        <v>WANOKAKA</v>
      </c>
      <c r="I7918" t="str">
        <f>VLOOKUP($D7918,reference!$G$1:$H$25,2,FALSE)</f>
        <v>Pertanian lahan kering  campur semak / kebun campur</v>
      </c>
      <c r="J7918" t="str">
        <f>VLOOKUP($E7918,reference!$G$1:$H$25,2,FALSE)</f>
        <v>Pemukiman</v>
      </c>
      <c r="K7918" t="str">
        <f t="shared" si="123"/>
        <v>Non Irigasi</v>
      </c>
      <c r="L7918" t="s">
        <v>327</v>
      </c>
    </row>
    <row r="7919" spans="1:12" x14ac:dyDescent="0.25">
      <c r="A7919" s="1">
        <v>7918</v>
      </c>
      <c r="B7919" s="3">
        <v>370</v>
      </c>
      <c r="C7919" s="1">
        <v>255</v>
      </c>
      <c r="D7919" s="1">
        <v>2</v>
      </c>
      <c r="E7919" s="1">
        <v>9</v>
      </c>
      <c r="F7919" s="1">
        <v>0</v>
      </c>
      <c r="G7919">
        <f>VLOOKUP(C7919,reference!$A$1:$E$310,5,FALSE)</f>
        <v>5316011</v>
      </c>
      <c r="H7919" t="str">
        <f>VLOOKUP(C7919,reference!$A$1:$E$310,4,FALSE)</f>
        <v>KATIKUTANA SELATAN</v>
      </c>
      <c r="I7919" t="str">
        <f>VLOOKUP($D7919,reference!$G$1:$H$25,2,FALSE)</f>
        <v>Hutan lahan kering sekunder / bekas tebangan</v>
      </c>
      <c r="J7919" t="str">
        <f>VLOOKUP($E7919,reference!$G$1:$H$25,2,FALSE)</f>
        <v>Semak belukar</v>
      </c>
      <c r="K7919" t="str">
        <f t="shared" si="123"/>
        <v>Non Irigasi</v>
      </c>
      <c r="L7919" t="s">
        <v>328</v>
      </c>
    </row>
    <row r="7920" spans="1:12" x14ac:dyDescent="0.25">
      <c r="A7920" s="1">
        <v>7919</v>
      </c>
      <c r="B7920" s="3">
        <v>3</v>
      </c>
      <c r="C7920" s="1">
        <v>9</v>
      </c>
      <c r="D7920" s="1">
        <v>1</v>
      </c>
      <c r="E7920" s="1">
        <v>9</v>
      </c>
      <c r="F7920" s="1">
        <v>0</v>
      </c>
      <c r="G7920">
        <f>VLOOKUP(C7920,reference!$A$1:$E$310,5,FALSE)</f>
        <v>5302012</v>
      </c>
      <c r="H7920" t="str">
        <f>VLOOKUP(C7920,reference!$A$1:$E$310,4,FALSE)</f>
        <v>LEWA TIDAHU</v>
      </c>
      <c r="I7920" t="str">
        <f>VLOOKUP($D7920,reference!$G$1:$H$25,2,FALSE)</f>
        <v>Hutan lahan kering primer</v>
      </c>
      <c r="J7920" t="str">
        <f>VLOOKUP($E7920,reference!$G$1:$H$25,2,FALSE)</f>
        <v>Semak belukar</v>
      </c>
      <c r="K7920" t="str">
        <f t="shared" si="123"/>
        <v>Non Irigasi</v>
      </c>
      <c r="L7920" t="s">
        <v>328</v>
      </c>
    </row>
    <row r="7921" spans="1:12" x14ac:dyDescent="0.25">
      <c r="A7921" s="1">
        <v>7920</v>
      </c>
      <c r="B7921" s="3">
        <v>82</v>
      </c>
      <c r="C7921" s="1">
        <v>9</v>
      </c>
      <c r="D7921" s="1">
        <v>18</v>
      </c>
      <c r="E7921" s="1">
        <v>1</v>
      </c>
      <c r="F7921" s="1">
        <v>0</v>
      </c>
      <c r="G7921">
        <f>VLOOKUP(C7921,reference!$A$1:$E$310,5,FALSE)</f>
        <v>5302012</v>
      </c>
      <c r="H7921" t="str">
        <f>VLOOKUP(C7921,reference!$A$1:$E$310,4,FALSE)</f>
        <v>LEWA TIDAHU</v>
      </c>
      <c r="I7921" t="str">
        <f>VLOOKUP($D7921,reference!$G$1:$H$25,2,FALSE)</f>
        <v>Lahan terbuka</v>
      </c>
      <c r="J7921" t="str">
        <f>VLOOKUP($E7921,reference!$G$1:$H$25,2,FALSE)</f>
        <v>Hutan lahan kering primer</v>
      </c>
      <c r="K7921" t="str">
        <f t="shared" si="123"/>
        <v>Non Irigasi</v>
      </c>
      <c r="L7921" t="s">
        <v>327</v>
      </c>
    </row>
    <row r="7922" spans="1:12" x14ac:dyDescent="0.25">
      <c r="A7922" s="1">
        <v>7921</v>
      </c>
      <c r="B7922" s="3">
        <v>3105</v>
      </c>
      <c r="C7922" s="1">
        <v>9</v>
      </c>
      <c r="D7922" s="1">
        <v>18</v>
      </c>
      <c r="E7922" s="1">
        <v>11</v>
      </c>
      <c r="F7922" s="1">
        <v>0</v>
      </c>
      <c r="G7922">
        <f>VLOOKUP(C7922,reference!$A$1:$E$310,5,FALSE)</f>
        <v>5302012</v>
      </c>
      <c r="H7922" t="str">
        <f>VLOOKUP(C7922,reference!$A$1:$E$310,4,FALSE)</f>
        <v>LEWA TIDAHU</v>
      </c>
      <c r="I7922" t="str">
        <f>VLOOKUP($D7922,reference!$G$1:$H$25,2,FALSE)</f>
        <v>Lahan terbuka</v>
      </c>
      <c r="J7922" t="str">
        <f>VLOOKUP($E7922,reference!$G$1:$H$25,2,FALSE)</f>
        <v>Savanna / Padang rumput</v>
      </c>
      <c r="K7922" t="str">
        <f t="shared" si="123"/>
        <v>Non Irigasi</v>
      </c>
      <c r="L7922" t="s">
        <v>327</v>
      </c>
    </row>
    <row r="7923" spans="1:12" x14ac:dyDescent="0.25">
      <c r="A7923" s="1">
        <v>7922</v>
      </c>
      <c r="B7923" s="3">
        <v>125</v>
      </c>
      <c r="C7923" s="1">
        <v>7</v>
      </c>
      <c r="D7923" s="1">
        <v>2</v>
      </c>
      <c r="E7923" s="1">
        <v>13</v>
      </c>
      <c r="F7923" s="1">
        <v>0</v>
      </c>
      <c r="G7923">
        <f>VLOOKUP(C7923,reference!$A$1:$E$310,5,FALSE)</f>
        <v>5302010</v>
      </c>
      <c r="H7923" t="str">
        <f>VLOOKUP(C7923,reference!$A$1:$E$310,4,FALSE)</f>
        <v>LEWA</v>
      </c>
      <c r="I7923" t="str">
        <f>VLOOKUP($D7923,reference!$G$1:$H$25,2,FALSE)</f>
        <v>Hutan lahan kering sekunder / bekas tebangan</v>
      </c>
      <c r="J7923" t="str">
        <f>VLOOKUP($E7923,reference!$G$1:$H$25,2,FALSE)</f>
        <v>Pertanian lahan kering  campur semak / kebun campur</v>
      </c>
      <c r="K7923" t="str">
        <f t="shared" si="123"/>
        <v>Non Irigasi</v>
      </c>
      <c r="L7923" t="s">
        <v>328</v>
      </c>
    </row>
    <row r="7924" spans="1:12" x14ac:dyDescent="0.25">
      <c r="A7924" s="1">
        <v>7923</v>
      </c>
      <c r="B7924" s="3">
        <v>208</v>
      </c>
      <c r="C7924" s="1">
        <v>53</v>
      </c>
      <c r="D7924" s="1">
        <v>9</v>
      </c>
      <c r="E7924" s="1">
        <v>11</v>
      </c>
      <c r="F7924" s="1">
        <v>0</v>
      </c>
      <c r="G7924">
        <f>VLOOKUP(C7924,reference!$A$1:$E$310,5,FALSE)</f>
        <v>5304010</v>
      </c>
      <c r="H7924" t="str">
        <f>VLOOKUP(C7924,reference!$A$1:$E$310,4,FALSE)</f>
        <v>MOLLO UTARA</v>
      </c>
      <c r="I7924" t="str">
        <f>VLOOKUP($D7924,reference!$G$1:$H$25,2,FALSE)</f>
        <v>Semak belukar</v>
      </c>
      <c r="J7924" t="str">
        <f>VLOOKUP($E7924,reference!$G$1:$H$25,2,FALSE)</f>
        <v>Savanna / Padang rumput</v>
      </c>
      <c r="K7924" t="str">
        <f t="shared" si="123"/>
        <v>Non Irigasi</v>
      </c>
      <c r="L7924" t="s">
        <v>327</v>
      </c>
    </row>
    <row r="7925" spans="1:12" x14ac:dyDescent="0.25">
      <c r="A7925" s="1">
        <v>7924</v>
      </c>
      <c r="B7925" s="3">
        <v>1454</v>
      </c>
      <c r="C7925" s="1">
        <v>260</v>
      </c>
      <c r="D7925" s="1">
        <v>13</v>
      </c>
      <c r="E7925" s="1">
        <v>9</v>
      </c>
      <c r="F7925" s="1">
        <v>0</v>
      </c>
      <c r="G7925">
        <f>VLOOKUP(C7925,reference!$A$1:$E$310,5,FALSE)</f>
        <v>5317011</v>
      </c>
      <c r="H7925" t="str">
        <f>VLOOKUP(C7925,reference!$A$1:$E$310,4,FALSE)</f>
        <v>KODI BALAGHAR</v>
      </c>
      <c r="I7925" t="str">
        <f>VLOOKUP($D7925,reference!$G$1:$H$25,2,FALSE)</f>
        <v>Pertanian lahan kering  campur semak / kebun campur</v>
      </c>
      <c r="J7925" t="str">
        <f>VLOOKUP($E7925,reference!$G$1:$H$25,2,FALSE)</f>
        <v>Semak belukar</v>
      </c>
      <c r="K7925" t="str">
        <f t="shared" si="123"/>
        <v>Non Irigasi</v>
      </c>
      <c r="L7925" t="s">
        <v>327</v>
      </c>
    </row>
    <row r="7926" spans="1:12" x14ac:dyDescent="0.25">
      <c r="A7926" s="1">
        <v>7925</v>
      </c>
      <c r="B7926" s="3">
        <v>2</v>
      </c>
      <c r="C7926" s="1">
        <v>263</v>
      </c>
      <c r="D7926" s="1">
        <v>18</v>
      </c>
      <c r="E7926" s="1">
        <v>9</v>
      </c>
      <c r="F7926" s="1">
        <v>0</v>
      </c>
      <c r="G7926">
        <f>VLOOKUP(C7926,reference!$A$1:$E$310,5,FALSE)</f>
        <v>5317040</v>
      </c>
      <c r="H7926" t="str">
        <f>VLOOKUP(C7926,reference!$A$1:$E$310,4,FALSE)</f>
        <v>WEWEWA SELATAN</v>
      </c>
      <c r="I7926" t="str">
        <f>VLOOKUP($D7926,reference!$G$1:$H$25,2,FALSE)</f>
        <v>Lahan terbuka</v>
      </c>
      <c r="J7926" t="str">
        <f>VLOOKUP($E7926,reference!$G$1:$H$25,2,FALSE)</f>
        <v>Semak belukar</v>
      </c>
      <c r="K7926" t="str">
        <f t="shared" si="123"/>
        <v>Non Irigasi</v>
      </c>
      <c r="L7926" t="s">
        <v>327</v>
      </c>
    </row>
    <row r="7927" spans="1:12" x14ac:dyDescent="0.25">
      <c r="A7927" s="1">
        <v>7926</v>
      </c>
      <c r="B7927" s="3">
        <v>269</v>
      </c>
      <c r="C7927" s="1">
        <v>255</v>
      </c>
      <c r="D7927" s="1">
        <v>1</v>
      </c>
      <c r="E7927" s="1">
        <v>11</v>
      </c>
      <c r="F7927" s="1">
        <v>0</v>
      </c>
      <c r="G7927">
        <f>VLOOKUP(C7927,reference!$A$1:$E$310,5,FALSE)</f>
        <v>5316011</v>
      </c>
      <c r="H7927" t="str">
        <f>VLOOKUP(C7927,reference!$A$1:$E$310,4,FALSE)</f>
        <v>KATIKUTANA SELATAN</v>
      </c>
      <c r="I7927" t="str">
        <f>VLOOKUP($D7927,reference!$G$1:$H$25,2,FALSE)</f>
        <v>Hutan lahan kering primer</v>
      </c>
      <c r="J7927" t="str">
        <f>VLOOKUP($E7927,reference!$G$1:$H$25,2,FALSE)</f>
        <v>Savanna / Padang rumput</v>
      </c>
      <c r="K7927" t="str">
        <f t="shared" si="123"/>
        <v>Non Irigasi</v>
      </c>
      <c r="L7927" t="s">
        <v>328</v>
      </c>
    </row>
    <row r="7928" spans="1:12" x14ac:dyDescent="0.25">
      <c r="A7928" s="1">
        <v>7927</v>
      </c>
      <c r="B7928" s="3">
        <v>22</v>
      </c>
      <c r="C7928" s="1">
        <v>26</v>
      </c>
      <c r="D7928" s="1">
        <v>12</v>
      </c>
      <c r="E7928" s="1">
        <v>11</v>
      </c>
      <c r="F7928" s="1">
        <v>0</v>
      </c>
      <c r="G7928">
        <f>VLOOKUP(C7928,reference!$A$1:$E$310,5,FALSE)</f>
        <v>5302071</v>
      </c>
      <c r="H7928" t="str">
        <f>VLOOKUP(C7928,reference!$A$1:$E$310,4,FALSE)</f>
        <v>KAMBERA</v>
      </c>
      <c r="I7928" t="str">
        <f>VLOOKUP($D7928,reference!$G$1:$H$25,2,FALSE)</f>
        <v>Pertanian lahan kering</v>
      </c>
      <c r="J7928" t="str">
        <f>VLOOKUP($E7928,reference!$G$1:$H$25,2,FALSE)</f>
        <v>Savanna / Padang rumput</v>
      </c>
      <c r="K7928" t="str">
        <f t="shared" si="123"/>
        <v>Non Irigasi</v>
      </c>
      <c r="L7928" t="s">
        <v>327</v>
      </c>
    </row>
    <row r="7929" spans="1:12" x14ac:dyDescent="0.25">
      <c r="A7929" s="1">
        <v>7928</v>
      </c>
      <c r="B7929" s="3">
        <v>2</v>
      </c>
      <c r="C7929" s="1">
        <v>58</v>
      </c>
      <c r="D7929" s="1">
        <v>1</v>
      </c>
      <c r="E7929" s="1">
        <v>13</v>
      </c>
      <c r="F7929" s="1">
        <v>0</v>
      </c>
      <c r="G7929">
        <f>VLOOKUP(C7929,reference!$A$1:$E$310,5,FALSE)</f>
        <v>5304021</v>
      </c>
      <c r="H7929" t="str">
        <f>VLOOKUP(C7929,reference!$A$1:$E$310,4,FALSE)</f>
        <v>POLEN</v>
      </c>
      <c r="I7929" t="str">
        <f>VLOOKUP($D7929,reference!$G$1:$H$25,2,FALSE)</f>
        <v>Hutan lahan kering primer</v>
      </c>
      <c r="J7929" t="str">
        <f>VLOOKUP($E7929,reference!$G$1:$H$25,2,FALSE)</f>
        <v>Pertanian lahan kering  campur semak / kebun campur</v>
      </c>
      <c r="K7929" t="str">
        <f t="shared" si="123"/>
        <v>Non Irigasi</v>
      </c>
      <c r="L7929" t="s">
        <v>328</v>
      </c>
    </row>
    <row r="7930" spans="1:12" x14ac:dyDescent="0.25">
      <c r="A7930" s="1">
        <v>7929</v>
      </c>
      <c r="B7930" s="3">
        <v>10</v>
      </c>
      <c r="C7930" s="1">
        <v>292</v>
      </c>
      <c r="D7930" s="1">
        <v>12</v>
      </c>
      <c r="E7930" s="1">
        <v>13</v>
      </c>
      <c r="F7930" s="1">
        <v>0</v>
      </c>
      <c r="G7930">
        <f>VLOOKUP(C7930,reference!$A$1:$E$310,5,FALSE)</f>
        <v>5321010</v>
      </c>
      <c r="H7930" t="str">
        <f>VLOOKUP(C7930,reference!$A$1:$E$310,4,FALSE)</f>
        <v>WEWIKU</v>
      </c>
      <c r="I7930" t="str">
        <f>VLOOKUP($D7930,reference!$G$1:$H$25,2,FALSE)</f>
        <v>Pertanian lahan kering</v>
      </c>
      <c r="J7930" t="str">
        <f>VLOOKUP($E7930,reference!$G$1:$H$25,2,FALSE)</f>
        <v>Pertanian lahan kering  campur semak / kebun campur</v>
      </c>
      <c r="K7930" t="str">
        <f t="shared" si="123"/>
        <v>Non Irigasi</v>
      </c>
      <c r="L7930" t="s">
        <v>327</v>
      </c>
    </row>
    <row r="7931" spans="1:12" x14ac:dyDescent="0.25">
      <c r="A7931" s="1">
        <v>7930</v>
      </c>
      <c r="B7931" s="3">
        <v>441</v>
      </c>
      <c r="C7931" s="1">
        <v>292</v>
      </c>
      <c r="D7931" s="1">
        <v>12</v>
      </c>
      <c r="E7931" s="1">
        <v>14</v>
      </c>
      <c r="F7931" s="1">
        <v>0</v>
      </c>
      <c r="G7931">
        <f>VLOOKUP(C7931,reference!$A$1:$E$310,5,FALSE)</f>
        <v>5321010</v>
      </c>
      <c r="H7931" t="str">
        <f>VLOOKUP(C7931,reference!$A$1:$E$310,4,FALSE)</f>
        <v>WEWIKU</v>
      </c>
      <c r="I7931" t="str">
        <f>VLOOKUP($D7931,reference!$G$1:$H$25,2,FALSE)</f>
        <v>Pertanian lahan kering</v>
      </c>
      <c r="J7931" t="str">
        <f>VLOOKUP($E7931,reference!$G$1:$H$25,2,FALSE)</f>
        <v>Sawah</v>
      </c>
      <c r="K7931" t="str">
        <f t="shared" si="123"/>
        <v>Non Irigasi</v>
      </c>
      <c r="L7931" t="s">
        <v>327</v>
      </c>
    </row>
    <row r="7932" spans="1:12" x14ac:dyDescent="0.25">
      <c r="A7932" s="1">
        <v>7931</v>
      </c>
      <c r="B7932" s="3">
        <v>4</v>
      </c>
      <c r="C7932" s="1">
        <v>293</v>
      </c>
      <c r="D7932" s="1">
        <v>14</v>
      </c>
      <c r="E7932" s="1">
        <v>15</v>
      </c>
      <c r="F7932" s="1">
        <v>0</v>
      </c>
      <c r="G7932">
        <f>VLOOKUP(C7932,reference!$A$1:$E$310,5,FALSE)</f>
        <v>5321020</v>
      </c>
      <c r="H7932" t="str">
        <f>VLOOKUP(C7932,reference!$A$1:$E$310,4,FALSE)</f>
        <v>MALAKA BARAT</v>
      </c>
      <c r="I7932" t="str">
        <f>VLOOKUP($D7932,reference!$G$1:$H$25,2,FALSE)</f>
        <v>Sawah</v>
      </c>
      <c r="J7932" t="str">
        <f>VLOOKUP($E7932,reference!$G$1:$H$25,2,FALSE)</f>
        <v>Tambak</v>
      </c>
      <c r="K7932" t="str">
        <f t="shared" si="123"/>
        <v>Non Irigasi</v>
      </c>
      <c r="L7932" t="s">
        <v>327</v>
      </c>
    </row>
    <row r="7933" spans="1:12" x14ac:dyDescent="0.25">
      <c r="A7933" s="1">
        <v>7932</v>
      </c>
      <c r="B7933" s="3">
        <v>12831</v>
      </c>
      <c r="C7933" s="1">
        <v>255</v>
      </c>
      <c r="D7933" s="1">
        <v>1</v>
      </c>
      <c r="E7933" s="1">
        <v>1</v>
      </c>
      <c r="F7933" s="1">
        <v>0</v>
      </c>
      <c r="G7933">
        <f>VLOOKUP(C7933,reference!$A$1:$E$310,5,FALSE)</f>
        <v>5316011</v>
      </c>
      <c r="H7933" t="str">
        <f>VLOOKUP(C7933,reference!$A$1:$E$310,4,FALSE)</f>
        <v>KATIKUTANA SELATAN</v>
      </c>
      <c r="I7933" t="str">
        <f>VLOOKUP($D7933,reference!$G$1:$H$25,2,FALSE)</f>
        <v>Hutan lahan kering primer</v>
      </c>
      <c r="J7933" t="str">
        <f>VLOOKUP($E7933,reference!$G$1:$H$25,2,FALSE)</f>
        <v>Hutan lahan kering primer</v>
      </c>
      <c r="K7933" t="str">
        <f t="shared" si="123"/>
        <v>Non Irigasi</v>
      </c>
      <c r="L7933" t="s">
        <v>327</v>
      </c>
    </row>
    <row r="7934" spans="1:12" x14ac:dyDescent="0.25">
      <c r="A7934" s="1">
        <v>7933</v>
      </c>
      <c r="B7934" s="3">
        <v>67</v>
      </c>
      <c r="C7934" s="1">
        <v>48</v>
      </c>
      <c r="D7934" s="1">
        <v>9</v>
      </c>
      <c r="E7934" s="1">
        <v>13</v>
      </c>
      <c r="F7934" s="1">
        <v>0</v>
      </c>
      <c r="G7934">
        <f>VLOOKUP(C7934,reference!$A$1:$E$310,5,FALSE)</f>
        <v>5303181</v>
      </c>
      <c r="H7934" t="str">
        <f>VLOOKUP(C7934,reference!$A$1:$E$310,4,FALSE)</f>
        <v>AMFOANG BARAT DAYA</v>
      </c>
      <c r="I7934" t="str">
        <f>VLOOKUP($D7934,reference!$G$1:$H$25,2,FALSE)</f>
        <v>Semak belukar</v>
      </c>
      <c r="J7934" t="str">
        <f>VLOOKUP($E7934,reference!$G$1:$H$25,2,FALSE)</f>
        <v>Pertanian lahan kering  campur semak / kebun campur</v>
      </c>
      <c r="K7934" t="str">
        <f t="shared" si="123"/>
        <v>Non Irigasi</v>
      </c>
      <c r="L7934" t="s">
        <v>327</v>
      </c>
    </row>
    <row r="7935" spans="1:12" x14ac:dyDescent="0.25">
      <c r="A7935" s="1">
        <v>7934</v>
      </c>
      <c r="B7935" s="3">
        <v>1</v>
      </c>
      <c r="C7935" s="1">
        <v>58</v>
      </c>
      <c r="D7935" s="1">
        <v>1</v>
      </c>
      <c r="E7935" s="1">
        <v>11</v>
      </c>
      <c r="F7935" s="1">
        <v>0</v>
      </c>
      <c r="G7935">
        <f>VLOOKUP(C7935,reference!$A$1:$E$310,5,FALSE)</f>
        <v>5304021</v>
      </c>
      <c r="H7935" t="str">
        <f>VLOOKUP(C7935,reference!$A$1:$E$310,4,FALSE)</f>
        <v>POLEN</v>
      </c>
      <c r="I7935" t="str">
        <f>VLOOKUP($D7935,reference!$G$1:$H$25,2,FALSE)</f>
        <v>Hutan lahan kering primer</v>
      </c>
      <c r="J7935" t="str">
        <f>VLOOKUP($E7935,reference!$G$1:$H$25,2,FALSE)</f>
        <v>Savanna / Padang rumput</v>
      </c>
      <c r="K7935" t="str">
        <f t="shared" si="123"/>
        <v>Non Irigasi</v>
      </c>
      <c r="L7935" t="s">
        <v>328</v>
      </c>
    </row>
    <row r="7936" spans="1:12" x14ac:dyDescent="0.25">
      <c r="A7936" s="1">
        <v>7935</v>
      </c>
      <c r="B7936" s="3">
        <v>4</v>
      </c>
      <c r="C7936" s="1">
        <v>58</v>
      </c>
      <c r="D7936" s="1">
        <v>18</v>
      </c>
      <c r="E7936" s="1">
        <v>16</v>
      </c>
      <c r="F7936" s="1">
        <v>0</v>
      </c>
      <c r="G7936">
        <f>VLOOKUP(C7936,reference!$A$1:$E$310,5,FALSE)</f>
        <v>5304021</v>
      </c>
      <c r="H7936" t="str">
        <f>VLOOKUP(C7936,reference!$A$1:$E$310,4,FALSE)</f>
        <v>POLEN</v>
      </c>
      <c r="I7936" t="str">
        <f>VLOOKUP($D7936,reference!$G$1:$H$25,2,FALSE)</f>
        <v>Lahan terbuka</v>
      </c>
      <c r="J7936" t="str">
        <f>VLOOKUP($E7936,reference!$G$1:$H$25,2,FALSE)</f>
        <v>Pemukiman</v>
      </c>
      <c r="K7936" t="str">
        <f t="shared" si="123"/>
        <v>Non Irigasi</v>
      </c>
      <c r="L7936" t="s">
        <v>327</v>
      </c>
    </row>
    <row r="7937" spans="1:12" x14ac:dyDescent="0.25">
      <c r="A7937" s="1">
        <v>7936</v>
      </c>
      <c r="B7937" s="3">
        <v>352</v>
      </c>
      <c r="C7937" s="1">
        <v>260</v>
      </c>
      <c r="D7937" s="1">
        <v>13</v>
      </c>
      <c r="E7937" s="1">
        <v>12</v>
      </c>
      <c r="F7937" s="1">
        <v>0</v>
      </c>
      <c r="G7937">
        <f>VLOOKUP(C7937,reference!$A$1:$E$310,5,FALSE)</f>
        <v>5317011</v>
      </c>
      <c r="H7937" t="str">
        <f>VLOOKUP(C7937,reference!$A$1:$E$310,4,FALSE)</f>
        <v>KODI BALAGHAR</v>
      </c>
      <c r="I7937" t="str">
        <f>VLOOKUP($D7937,reference!$G$1:$H$25,2,FALSE)</f>
        <v>Pertanian lahan kering  campur semak / kebun campur</v>
      </c>
      <c r="J7937" t="str">
        <f>VLOOKUP($E7937,reference!$G$1:$H$25,2,FALSE)</f>
        <v>Pertanian lahan kering</v>
      </c>
      <c r="K7937" t="str">
        <f t="shared" si="123"/>
        <v>Non Irigasi</v>
      </c>
      <c r="L7937" t="s">
        <v>327</v>
      </c>
    </row>
    <row r="7938" spans="1:12" x14ac:dyDescent="0.25">
      <c r="A7938" s="1">
        <v>7937</v>
      </c>
      <c r="B7938" s="3">
        <v>29</v>
      </c>
      <c r="C7938" s="1">
        <v>260</v>
      </c>
      <c r="D7938" s="1">
        <v>18</v>
      </c>
      <c r="E7938" s="1">
        <v>12</v>
      </c>
      <c r="F7938" s="1">
        <v>0</v>
      </c>
      <c r="G7938">
        <f>VLOOKUP(C7938,reference!$A$1:$E$310,5,FALSE)</f>
        <v>5317011</v>
      </c>
      <c r="H7938" t="str">
        <f>VLOOKUP(C7938,reference!$A$1:$E$310,4,FALSE)</f>
        <v>KODI BALAGHAR</v>
      </c>
      <c r="I7938" t="str">
        <f>VLOOKUP($D7938,reference!$G$1:$H$25,2,FALSE)</f>
        <v>Lahan terbuka</v>
      </c>
      <c r="J7938" t="str">
        <f>VLOOKUP($E7938,reference!$G$1:$H$25,2,FALSE)</f>
        <v>Pertanian lahan kering</v>
      </c>
      <c r="K7938" t="str">
        <f t="shared" si="123"/>
        <v>Non Irigasi</v>
      </c>
      <c r="L7938" t="s">
        <v>327</v>
      </c>
    </row>
    <row r="7939" spans="1:12" x14ac:dyDescent="0.25">
      <c r="A7939" s="1">
        <v>7938</v>
      </c>
      <c r="B7939" s="3">
        <v>3</v>
      </c>
      <c r="C7939" s="1">
        <v>7</v>
      </c>
      <c r="D7939" s="1">
        <v>2</v>
      </c>
      <c r="E7939" s="1">
        <v>16</v>
      </c>
      <c r="F7939" s="1">
        <v>0</v>
      </c>
      <c r="G7939">
        <f>VLOOKUP(C7939,reference!$A$1:$E$310,5,FALSE)</f>
        <v>5302010</v>
      </c>
      <c r="H7939" t="str">
        <f>VLOOKUP(C7939,reference!$A$1:$E$310,4,FALSE)</f>
        <v>LEWA</v>
      </c>
      <c r="I7939" t="str">
        <f>VLOOKUP($D7939,reference!$G$1:$H$25,2,FALSE)</f>
        <v>Hutan lahan kering sekunder / bekas tebangan</v>
      </c>
      <c r="J7939" t="str">
        <f>VLOOKUP($E7939,reference!$G$1:$H$25,2,FALSE)</f>
        <v>Pemukiman</v>
      </c>
      <c r="K7939" t="str">
        <f t="shared" ref="K7939:K8002" si="124">IF(F7939=0,"Non Irigasi","Buffer Irigasi")</f>
        <v>Non Irigasi</v>
      </c>
      <c r="L7939" t="s">
        <v>328</v>
      </c>
    </row>
    <row r="7940" spans="1:12" x14ac:dyDescent="0.25">
      <c r="A7940" s="1">
        <v>7939</v>
      </c>
      <c r="B7940" s="3">
        <v>2461</v>
      </c>
      <c r="C7940" s="1">
        <v>53</v>
      </c>
      <c r="D7940" s="1">
        <v>2</v>
      </c>
      <c r="E7940" s="1">
        <v>2</v>
      </c>
      <c r="F7940" s="1">
        <v>0</v>
      </c>
      <c r="G7940">
        <f>VLOOKUP(C7940,reference!$A$1:$E$310,5,FALSE)</f>
        <v>5304010</v>
      </c>
      <c r="H7940" t="str">
        <f>VLOOKUP(C7940,reference!$A$1:$E$310,4,FALSE)</f>
        <v>MOLLO UTARA</v>
      </c>
      <c r="I7940" t="str">
        <f>VLOOKUP($D7940,reference!$G$1:$H$25,2,FALSE)</f>
        <v>Hutan lahan kering sekunder / bekas tebangan</v>
      </c>
      <c r="J7940" t="str">
        <f>VLOOKUP($E7940,reference!$G$1:$H$25,2,FALSE)</f>
        <v>Hutan lahan kering sekunder / bekas tebangan</v>
      </c>
      <c r="K7940" t="str">
        <f t="shared" si="124"/>
        <v>Non Irigasi</v>
      </c>
      <c r="L7940" t="s">
        <v>327</v>
      </c>
    </row>
    <row r="7941" spans="1:12" x14ac:dyDescent="0.25">
      <c r="A7941" s="1">
        <v>7940</v>
      </c>
      <c r="B7941" s="3">
        <v>1</v>
      </c>
      <c r="C7941" s="1">
        <v>292</v>
      </c>
      <c r="D7941" s="1">
        <v>2</v>
      </c>
      <c r="E7941" s="1">
        <v>13</v>
      </c>
      <c r="F7941" s="1">
        <v>0</v>
      </c>
      <c r="G7941">
        <f>VLOOKUP(C7941,reference!$A$1:$E$310,5,FALSE)</f>
        <v>5321010</v>
      </c>
      <c r="H7941" t="str">
        <f>VLOOKUP(C7941,reference!$A$1:$E$310,4,FALSE)</f>
        <v>WEWIKU</v>
      </c>
      <c r="I7941" t="str">
        <f>VLOOKUP($D7941,reference!$G$1:$H$25,2,FALSE)</f>
        <v>Hutan lahan kering sekunder / bekas tebangan</v>
      </c>
      <c r="J7941" t="str">
        <f>VLOOKUP($E7941,reference!$G$1:$H$25,2,FALSE)</f>
        <v>Pertanian lahan kering  campur semak / kebun campur</v>
      </c>
      <c r="K7941" t="str">
        <f t="shared" si="124"/>
        <v>Non Irigasi</v>
      </c>
      <c r="L7941" t="s">
        <v>328</v>
      </c>
    </row>
    <row r="7942" spans="1:12" x14ac:dyDescent="0.25">
      <c r="A7942" s="1">
        <v>7941</v>
      </c>
      <c r="B7942" s="3">
        <v>32</v>
      </c>
      <c r="C7942" s="1">
        <v>26</v>
      </c>
      <c r="D7942" s="1">
        <v>11</v>
      </c>
      <c r="E7942" s="1">
        <v>11</v>
      </c>
      <c r="F7942" s="1">
        <v>1</v>
      </c>
      <c r="G7942">
        <f>VLOOKUP(C7942,reference!$A$1:$E$310,5,FALSE)</f>
        <v>5302071</v>
      </c>
      <c r="H7942" t="str">
        <f>VLOOKUP(C7942,reference!$A$1:$E$310,4,FALSE)</f>
        <v>KAMBERA</v>
      </c>
      <c r="I7942" t="str">
        <f>VLOOKUP($D7942,reference!$G$1:$H$25,2,FALSE)</f>
        <v>Savanna / Padang rumput</v>
      </c>
      <c r="J7942" t="str">
        <f>VLOOKUP($E7942,reference!$G$1:$H$25,2,FALSE)</f>
        <v>Savanna / Padang rumput</v>
      </c>
      <c r="K7942" t="str">
        <f t="shared" si="124"/>
        <v>Buffer Irigasi</v>
      </c>
      <c r="L7942" t="s">
        <v>327</v>
      </c>
    </row>
    <row r="7943" spans="1:12" x14ac:dyDescent="0.25">
      <c r="A7943" s="1">
        <v>7942</v>
      </c>
      <c r="B7943" s="3">
        <v>135</v>
      </c>
      <c r="C7943" s="1">
        <v>48</v>
      </c>
      <c r="D7943" s="1">
        <v>13</v>
      </c>
      <c r="E7943" s="1">
        <v>1</v>
      </c>
      <c r="F7943" s="1">
        <v>0</v>
      </c>
      <c r="G7943">
        <f>VLOOKUP(C7943,reference!$A$1:$E$310,5,FALSE)</f>
        <v>5303181</v>
      </c>
      <c r="H7943" t="str">
        <f>VLOOKUP(C7943,reference!$A$1:$E$310,4,FALSE)</f>
        <v>AMFOANG BARAT DAYA</v>
      </c>
      <c r="I7943" t="str">
        <f>VLOOKUP($D7943,reference!$G$1:$H$25,2,FALSE)</f>
        <v>Pertanian lahan kering  campur semak / kebun campur</v>
      </c>
      <c r="J7943" t="str">
        <f>VLOOKUP($E7943,reference!$G$1:$H$25,2,FALSE)</f>
        <v>Hutan lahan kering primer</v>
      </c>
      <c r="K7943" t="str">
        <f t="shared" si="124"/>
        <v>Non Irigasi</v>
      </c>
      <c r="L7943" t="s">
        <v>327</v>
      </c>
    </row>
    <row r="7944" spans="1:12" x14ac:dyDescent="0.25">
      <c r="A7944" s="1">
        <v>7943</v>
      </c>
      <c r="B7944" s="3">
        <v>3</v>
      </c>
      <c r="C7944" s="1">
        <v>47</v>
      </c>
      <c r="D7944" s="1">
        <v>13</v>
      </c>
      <c r="E7944" s="1">
        <v>12</v>
      </c>
      <c r="F7944" s="1">
        <v>0</v>
      </c>
      <c r="G7944">
        <f>VLOOKUP(C7944,reference!$A$1:$E$310,5,FALSE)</f>
        <v>5303180</v>
      </c>
      <c r="H7944" t="str">
        <f>VLOOKUP(C7944,reference!$A$1:$E$310,4,FALSE)</f>
        <v>AMFOANG SELATAN</v>
      </c>
      <c r="I7944" t="str">
        <f>VLOOKUP($D7944,reference!$G$1:$H$25,2,FALSE)</f>
        <v>Pertanian lahan kering  campur semak / kebun campur</v>
      </c>
      <c r="J7944" t="str">
        <f>VLOOKUP($E7944,reference!$G$1:$H$25,2,FALSE)</f>
        <v>Pertanian lahan kering</v>
      </c>
      <c r="K7944" t="str">
        <f t="shared" si="124"/>
        <v>Non Irigasi</v>
      </c>
      <c r="L7944" t="s">
        <v>327</v>
      </c>
    </row>
    <row r="7945" spans="1:12" x14ac:dyDescent="0.25">
      <c r="A7945" s="1">
        <v>7944</v>
      </c>
      <c r="B7945" s="3">
        <v>10</v>
      </c>
      <c r="C7945" s="1">
        <v>53</v>
      </c>
      <c r="D7945" s="1">
        <v>18</v>
      </c>
      <c r="E7945" s="1">
        <v>18</v>
      </c>
      <c r="F7945" s="1">
        <v>0</v>
      </c>
      <c r="G7945">
        <f>VLOOKUP(C7945,reference!$A$1:$E$310,5,FALSE)</f>
        <v>5304010</v>
      </c>
      <c r="H7945" t="str">
        <f>VLOOKUP(C7945,reference!$A$1:$E$310,4,FALSE)</f>
        <v>MOLLO UTARA</v>
      </c>
      <c r="I7945" t="str">
        <f>VLOOKUP($D7945,reference!$G$1:$H$25,2,FALSE)</f>
        <v>Lahan terbuka</v>
      </c>
      <c r="J7945" t="str">
        <f>VLOOKUP($E7945,reference!$G$1:$H$25,2,FALSE)</f>
        <v>Lahan terbuka</v>
      </c>
      <c r="K7945" t="str">
        <f t="shared" si="124"/>
        <v>Non Irigasi</v>
      </c>
      <c r="L7945" t="s">
        <v>327</v>
      </c>
    </row>
    <row r="7946" spans="1:12" x14ac:dyDescent="0.25">
      <c r="A7946" s="1">
        <v>7945</v>
      </c>
      <c r="B7946" s="3">
        <v>19</v>
      </c>
      <c r="C7946" s="1">
        <v>83</v>
      </c>
      <c r="D7946" s="1">
        <v>2</v>
      </c>
      <c r="E7946" s="1">
        <v>12</v>
      </c>
      <c r="F7946" s="1">
        <v>0</v>
      </c>
      <c r="G7946">
        <f>VLOOKUP(C7946,reference!$A$1:$E$310,5,FALSE)</f>
        <v>5304111</v>
      </c>
      <c r="H7946" t="str">
        <f>VLOOKUP(C7946,reference!$A$1:$E$310,4,FALSE)</f>
        <v>TOIANAS</v>
      </c>
      <c r="I7946" t="str">
        <f>VLOOKUP($D7946,reference!$G$1:$H$25,2,FALSE)</f>
        <v>Hutan lahan kering sekunder / bekas tebangan</v>
      </c>
      <c r="J7946" t="str">
        <f>VLOOKUP($E7946,reference!$G$1:$H$25,2,FALSE)</f>
        <v>Pertanian lahan kering</v>
      </c>
      <c r="K7946" t="str">
        <f t="shared" si="124"/>
        <v>Non Irigasi</v>
      </c>
      <c r="L7946" t="s">
        <v>328</v>
      </c>
    </row>
    <row r="7947" spans="1:12" x14ac:dyDescent="0.25">
      <c r="A7947" s="1">
        <v>7946</v>
      </c>
      <c r="B7947" s="3">
        <v>2</v>
      </c>
      <c r="C7947" s="1">
        <v>293</v>
      </c>
      <c r="D7947" s="1">
        <v>15</v>
      </c>
      <c r="E7947" s="1">
        <v>14</v>
      </c>
      <c r="F7947" s="1">
        <v>0</v>
      </c>
      <c r="G7947">
        <f>VLOOKUP(C7947,reference!$A$1:$E$310,5,FALSE)</f>
        <v>5321020</v>
      </c>
      <c r="H7947" t="str">
        <f>VLOOKUP(C7947,reference!$A$1:$E$310,4,FALSE)</f>
        <v>MALAKA BARAT</v>
      </c>
      <c r="I7947" t="str">
        <f>VLOOKUP($D7947,reference!$G$1:$H$25,2,FALSE)</f>
        <v>Tambak</v>
      </c>
      <c r="J7947" t="str">
        <f>VLOOKUP($E7947,reference!$G$1:$H$25,2,FALSE)</f>
        <v>Sawah</v>
      </c>
      <c r="K7947" t="str">
        <f t="shared" si="124"/>
        <v>Non Irigasi</v>
      </c>
      <c r="L7947" t="s">
        <v>327</v>
      </c>
    </row>
    <row r="7948" spans="1:12" x14ac:dyDescent="0.25">
      <c r="A7948" s="1">
        <v>7947</v>
      </c>
      <c r="B7948" s="3">
        <v>4</v>
      </c>
      <c r="C7948" s="1">
        <v>7</v>
      </c>
      <c r="D7948" s="1">
        <v>14</v>
      </c>
      <c r="E7948" s="1">
        <v>13</v>
      </c>
      <c r="F7948" s="1">
        <v>0</v>
      </c>
      <c r="G7948">
        <f>VLOOKUP(C7948,reference!$A$1:$E$310,5,FALSE)</f>
        <v>5302010</v>
      </c>
      <c r="H7948" t="str">
        <f>VLOOKUP(C7948,reference!$A$1:$E$310,4,FALSE)</f>
        <v>LEWA</v>
      </c>
      <c r="I7948" t="str">
        <f>VLOOKUP($D7948,reference!$G$1:$H$25,2,FALSE)</f>
        <v>Sawah</v>
      </c>
      <c r="J7948" t="str">
        <f>VLOOKUP($E7948,reference!$G$1:$H$25,2,FALSE)</f>
        <v>Pertanian lahan kering  campur semak / kebun campur</v>
      </c>
      <c r="K7948" t="str">
        <f t="shared" si="124"/>
        <v>Non Irigasi</v>
      </c>
      <c r="L7948" t="s">
        <v>327</v>
      </c>
    </row>
    <row r="7949" spans="1:12" x14ac:dyDescent="0.25">
      <c r="A7949" s="1">
        <v>7948</v>
      </c>
      <c r="B7949" s="3">
        <v>75</v>
      </c>
      <c r="C7949" s="1">
        <v>23</v>
      </c>
      <c r="D7949" s="1">
        <v>10</v>
      </c>
      <c r="E7949" s="1">
        <v>20</v>
      </c>
      <c r="F7949" s="1">
        <v>0</v>
      </c>
      <c r="G7949">
        <f>VLOOKUP(C7949,reference!$A$1:$E$310,5,FALSE)</f>
        <v>5302060</v>
      </c>
      <c r="H7949" t="str">
        <f>VLOOKUP(C7949,reference!$A$1:$E$310,4,FALSE)</f>
        <v>PANDAWAI</v>
      </c>
      <c r="I7949" t="str">
        <f>VLOOKUP($D7949,reference!$G$1:$H$25,2,FALSE)</f>
        <v>Semak belukar rawa</v>
      </c>
      <c r="J7949" t="str">
        <f>VLOOKUP($E7949,reference!$G$1:$H$25,2,FALSE)</f>
        <v>Tubuh air</v>
      </c>
      <c r="K7949" t="str">
        <f t="shared" si="124"/>
        <v>Non Irigasi</v>
      </c>
      <c r="L7949" t="s">
        <v>327</v>
      </c>
    </row>
    <row r="7950" spans="1:12" x14ac:dyDescent="0.25">
      <c r="A7950" s="1">
        <v>7949</v>
      </c>
      <c r="B7950" s="3">
        <v>185</v>
      </c>
      <c r="C7950" s="1">
        <v>48</v>
      </c>
      <c r="D7950" s="1">
        <v>9</v>
      </c>
      <c r="E7950" s="1">
        <v>20</v>
      </c>
      <c r="F7950" s="1">
        <v>0</v>
      </c>
      <c r="G7950">
        <f>VLOOKUP(C7950,reference!$A$1:$E$310,5,FALSE)</f>
        <v>5303181</v>
      </c>
      <c r="H7950" t="str">
        <f>VLOOKUP(C7950,reference!$A$1:$E$310,4,FALSE)</f>
        <v>AMFOANG BARAT DAYA</v>
      </c>
      <c r="I7950" t="str">
        <f>VLOOKUP($D7950,reference!$G$1:$H$25,2,FALSE)</f>
        <v>Semak belukar</v>
      </c>
      <c r="J7950" t="str">
        <f>VLOOKUP($E7950,reference!$G$1:$H$25,2,FALSE)</f>
        <v>Tubuh air</v>
      </c>
      <c r="K7950" t="str">
        <f t="shared" si="124"/>
        <v>Non Irigasi</v>
      </c>
      <c r="L7950" t="s">
        <v>327</v>
      </c>
    </row>
    <row r="7951" spans="1:12" x14ac:dyDescent="0.25">
      <c r="A7951" s="1">
        <v>7950</v>
      </c>
      <c r="B7951" s="3">
        <v>14</v>
      </c>
      <c r="C7951" s="1">
        <v>49</v>
      </c>
      <c r="D7951" s="1">
        <v>18</v>
      </c>
      <c r="E7951" s="1">
        <v>11</v>
      </c>
      <c r="F7951" s="1">
        <v>0</v>
      </c>
      <c r="G7951">
        <f>VLOOKUP(C7951,reference!$A$1:$E$310,5,FALSE)</f>
        <v>5303182</v>
      </c>
      <c r="H7951" t="str">
        <f>VLOOKUP(C7951,reference!$A$1:$E$310,4,FALSE)</f>
        <v>AMFOANG TENGAH</v>
      </c>
      <c r="I7951" t="str">
        <f>VLOOKUP($D7951,reference!$G$1:$H$25,2,FALSE)</f>
        <v>Lahan terbuka</v>
      </c>
      <c r="J7951" t="str">
        <f>VLOOKUP($E7951,reference!$G$1:$H$25,2,FALSE)</f>
        <v>Savanna / Padang rumput</v>
      </c>
      <c r="K7951" t="str">
        <f t="shared" si="124"/>
        <v>Non Irigasi</v>
      </c>
      <c r="L7951" t="s">
        <v>327</v>
      </c>
    </row>
    <row r="7952" spans="1:12" x14ac:dyDescent="0.25">
      <c r="A7952" s="1">
        <v>7951</v>
      </c>
      <c r="B7952" s="3">
        <v>481</v>
      </c>
      <c r="C7952" s="1">
        <v>53</v>
      </c>
      <c r="D7952" s="1">
        <v>18</v>
      </c>
      <c r="E7952" s="1">
        <v>20</v>
      </c>
      <c r="F7952" s="1">
        <v>0</v>
      </c>
      <c r="G7952">
        <f>VLOOKUP(C7952,reference!$A$1:$E$310,5,FALSE)</f>
        <v>5304010</v>
      </c>
      <c r="H7952" t="str">
        <f>VLOOKUP(C7952,reference!$A$1:$E$310,4,FALSE)</f>
        <v>MOLLO UTARA</v>
      </c>
      <c r="I7952" t="str">
        <f>VLOOKUP($D7952,reference!$G$1:$H$25,2,FALSE)</f>
        <v>Lahan terbuka</v>
      </c>
      <c r="J7952" t="str">
        <f>VLOOKUP($E7952,reference!$G$1:$H$25,2,FALSE)</f>
        <v>Tubuh air</v>
      </c>
      <c r="K7952" t="str">
        <f t="shared" si="124"/>
        <v>Non Irigasi</v>
      </c>
      <c r="L7952" t="s">
        <v>327</v>
      </c>
    </row>
    <row r="7953" spans="1:12" x14ac:dyDescent="0.25">
      <c r="A7953" s="1">
        <v>7952</v>
      </c>
      <c r="B7953" s="3">
        <v>22</v>
      </c>
      <c r="C7953" s="1">
        <v>293</v>
      </c>
      <c r="D7953" s="1">
        <v>16</v>
      </c>
      <c r="E7953" s="1">
        <v>5</v>
      </c>
      <c r="F7953" s="1">
        <v>0</v>
      </c>
      <c r="G7953">
        <f>VLOOKUP(C7953,reference!$A$1:$E$310,5,FALSE)</f>
        <v>5321020</v>
      </c>
      <c r="H7953" t="str">
        <f>VLOOKUP(C7953,reference!$A$1:$E$310,4,FALSE)</f>
        <v>MALAKA BARAT</v>
      </c>
      <c r="I7953" t="str">
        <f>VLOOKUP($D7953,reference!$G$1:$H$25,2,FALSE)</f>
        <v>Pemukiman</v>
      </c>
      <c r="J7953" t="str">
        <f>VLOOKUP($E7953,reference!$G$1:$H$25,2,FALSE)</f>
        <v>Hutan mangrove primer</v>
      </c>
      <c r="K7953" t="str">
        <f t="shared" si="124"/>
        <v>Non Irigasi</v>
      </c>
      <c r="L7953" t="s">
        <v>327</v>
      </c>
    </row>
    <row r="7954" spans="1:12" x14ac:dyDescent="0.25">
      <c r="A7954" s="1">
        <v>7953</v>
      </c>
      <c r="B7954" s="3">
        <v>79</v>
      </c>
      <c r="C7954" s="1">
        <v>293</v>
      </c>
      <c r="D7954" s="1">
        <v>15</v>
      </c>
      <c r="E7954" s="1">
        <v>15</v>
      </c>
      <c r="F7954" s="1">
        <v>0</v>
      </c>
      <c r="G7954">
        <f>VLOOKUP(C7954,reference!$A$1:$E$310,5,FALSE)</f>
        <v>5321020</v>
      </c>
      <c r="H7954" t="str">
        <f>VLOOKUP(C7954,reference!$A$1:$E$310,4,FALSE)</f>
        <v>MALAKA BARAT</v>
      </c>
      <c r="I7954" t="str">
        <f>VLOOKUP($D7954,reference!$G$1:$H$25,2,FALSE)</f>
        <v>Tambak</v>
      </c>
      <c r="J7954" t="str">
        <f>VLOOKUP($E7954,reference!$G$1:$H$25,2,FALSE)</f>
        <v>Tambak</v>
      </c>
      <c r="K7954" t="str">
        <f t="shared" si="124"/>
        <v>Non Irigasi</v>
      </c>
      <c r="L7954" t="s">
        <v>327</v>
      </c>
    </row>
    <row r="7955" spans="1:12" x14ac:dyDescent="0.25">
      <c r="A7955" s="1">
        <v>7954</v>
      </c>
      <c r="B7955" s="3">
        <v>1</v>
      </c>
      <c r="C7955" s="1">
        <v>263</v>
      </c>
      <c r="D7955" s="1">
        <v>20</v>
      </c>
      <c r="E7955" s="1">
        <v>14</v>
      </c>
      <c r="F7955" s="1">
        <v>0</v>
      </c>
      <c r="G7955">
        <f>VLOOKUP(C7955,reference!$A$1:$E$310,5,FALSE)</f>
        <v>5317040</v>
      </c>
      <c r="H7955" t="str">
        <f>VLOOKUP(C7955,reference!$A$1:$E$310,4,FALSE)</f>
        <v>WEWEWA SELATAN</v>
      </c>
      <c r="I7955" t="str">
        <f>VLOOKUP($D7955,reference!$G$1:$H$25,2,FALSE)</f>
        <v>Tubuh air</v>
      </c>
      <c r="J7955" t="str">
        <f>VLOOKUP($E7955,reference!$G$1:$H$25,2,FALSE)</f>
        <v>Sawah</v>
      </c>
      <c r="K7955" t="str">
        <f t="shared" si="124"/>
        <v>Non Irigasi</v>
      </c>
      <c r="L7955" t="s">
        <v>327</v>
      </c>
    </row>
    <row r="7956" spans="1:12" x14ac:dyDescent="0.25">
      <c r="A7956" s="1">
        <v>7955</v>
      </c>
      <c r="B7956" s="3">
        <v>646</v>
      </c>
      <c r="C7956" s="1">
        <v>3</v>
      </c>
      <c r="D7956" s="1">
        <v>1</v>
      </c>
      <c r="E7956" s="1">
        <v>1</v>
      </c>
      <c r="F7956" s="1">
        <v>0</v>
      </c>
      <c r="G7956">
        <f>VLOOKUP(C7956,reference!$A$1:$E$310,5,FALSE)</f>
        <v>5301023</v>
      </c>
      <c r="H7956" t="str">
        <f>VLOOKUP(C7956,reference!$A$1:$E$310,4,FALSE)</f>
        <v>LABOYA BARAT</v>
      </c>
      <c r="I7956" t="str">
        <f>VLOOKUP($D7956,reference!$G$1:$H$25,2,FALSE)</f>
        <v>Hutan lahan kering primer</v>
      </c>
      <c r="J7956" t="str">
        <f>VLOOKUP($E7956,reference!$G$1:$H$25,2,FALSE)</f>
        <v>Hutan lahan kering primer</v>
      </c>
      <c r="K7956" t="str">
        <f t="shared" si="124"/>
        <v>Non Irigasi</v>
      </c>
      <c r="L7956" t="s">
        <v>327</v>
      </c>
    </row>
    <row r="7957" spans="1:12" x14ac:dyDescent="0.25">
      <c r="A7957" s="1">
        <v>7956</v>
      </c>
      <c r="B7957" s="3">
        <v>124</v>
      </c>
      <c r="C7957" s="1">
        <v>255</v>
      </c>
      <c r="D7957" s="1">
        <v>18</v>
      </c>
      <c r="E7957" s="1">
        <v>9</v>
      </c>
      <c r="F7957" s="1">
        <v>0</v>
      </c>
      <c r="G7957">
        <f>VLOOKUP(C7957,reference!$A$1:$E$310,5,FALSE)</f>
        <v>5316011</v>
      </c>
      <c r="H7957" t="str">
        <f>VLOOKUP(C7957,reference!$A$1:$E$310,4,FALSE)</f>
        <v>KATIKUTANA SELATAN</v>
      </c>
      <c r="I7957" t="str">
        <f>VLOOKUP($D7957,reference!$G$1:$H$25,2,FALSE)</f>
        <v>Lahan terbuka</v>
      </c>
      <c r="J7957" t="str">
        <f>VLOOKUP($E7957,reference!$G$1:$H$25,2,FALSE)</f>
        <v>Semak belukar</v>
      </c>
      <c r="K7957" t="str">
        <f t="shared" si="124"/>
        <v>Non Irigasi</v>
      </c>
      <c r="L7957" t="s">
        <v>327</v>
      </c>
    </row>
    <row r="7958" spans="1:12" x14ac:dyDescent="0.25">
      <c r="A7958" s="1">
        <v>7957</v>
      </c>
      <c r="B7958" s="3">
        <v>5</v>
      </c>
      <c r="C7958" s="1">
        <v>48</v>
      </c>
      <c r="D7958" s="1">
        <v>0</v>
      </c>
      <c r="E7958" s="1">
        <v>13</v>
      </c>
      <c r="F7958" s="1">
        <v>0</v>
      </c>
      <c r="G7958">
        <f>VLOOKUP(C7958,reference!$A$1:$E$310,5,FALSE)</f>
        <v>5303181</v>
      </c>
      <c r="H7958" t="str">
        <f>VLOOKUP(C7958,reference!$A$1:$E$310,4,FALSE)</f>
        <v>AMFOANG BARAT DAYA</v>
      </c>
      <c r="I7958" t="str">
        <f>VLOOKUP($D7958,reference!$G$1:$H$25,2,FALSE)</f>
        <v>No data</v>
      </c>
      <c r="J7958" t="str">
        <f>VLOOKUP($E7958,reference!$G$1:$H$25,2,FALSE)</f>
        <v>Pertanian lahan kering  campur semak / kebun campur</v>
      </c>
      <c r="K7958" t="str">
        <f t="shared" si="124"/>
        <v>Non Irigasi</v>
      </c>
      <c r="L7958" t="s">
        <v>327</v>
      </c>
    </row>
    <row r="7959" spans="1:12" x14ac:dyDescent="0.25">
      <c r="A7959" s="1">
        <v>7958</v>
      </c>
      <c r="B7959" s="3">
        <v>41</v>
      </c>
      <c r="C7959" s="1">
        <v>53</v>
      </c>
      <c r="D7959" s="1">
        <v>9</v>
      </c>
      <c r="E7959" s="1">
        <v>20</v>
      </c>
      <c r="F7959" s="1">
        <v>0</v>
      </c>
      <c r="G7959">
        <f>VLOOKUP(C7959,reference!$A$1:$E$310,5,FALSE)</f>
        <v>5304010</v>
      </c>
      <c r="H7959" t="str">
        <f>VLOOKUP(C7959,reference!$A$1:$E$310,4,FALSE)</f>
        <v>MOLLO UTARA</v>
      </c>
      <c r="I7959" t="str">
        <f>VLOOKUP($D7959,reference!$G$1:$H$25,2,FALSE)</f>
        <v>Semak belukar</v>
      </c>
      <c r="J7959" t="str">
        <f>VLOOKUP($E7959,reference!$G$1:$H$25,2,FALSE)</f>
        <v>Tubuh air</v>
      </c>
      <c r="K7959" t="str">
        <f t="shared" si="124"/>
        <v>Non Irigasi</v>
      </c>
      <c r="L7959" t="s">
        <v>327</v>
      </c>
    </row>
    <row r="7960" spans="1:12" x14ac:dyDescent="0.25">
      <c r="A7960" s="1">
        <v>7959</v>
      </c>
      <c r="B7960" s="3">
        <v>82</v>
      </c>
      <c r="C7960" s="1">
        <v>293</v>
      </c>
      <c r="D7960" s="1">
        <v>6</v>
      </c>
      <c r="E7960" s="1">
        <v>5</v>
      </c>
      <c r="F7960" s="1">
        <v>0</v>
      </c>
      <c r="G7960">
        <f>VLOOKUP(C7960,reference!$A$1:$E$310,5,FALSE)</f>
        <v>5321020</v>
      </c>
      <c r="H7960" t="str">
        <f>VLOOKUP(C7960,reference!$A$1:$E$310,4,FALSE)</f>
        <v>MALAKA BARAT</v>
      </c>
      <c r="I7960" t="str">
        <f>VLOOKUP($D7960,reference!$G$1:$H$25,2,FALSE)</f>
        <v>Hutan mangrove sekunder</v>
      </c>
      <c r="J7960" t="str">
        <f>VLOOKUP($E7960,reference!$G$1:$H$25,2,FALSE)</f>
        <v>Hutan mangrove primer</v>
      </c>
      <c r="K7960" t="str">
        <f t="shared" si="124"/>
        <v>Non Irigasi</v>
      </c>
      <c r="L7960" t="s">
        <v>327</v>
      </c>
    </row>
    <row r="7961" spans="1:12" x14ac:dyDescent="0.25">
      <c r="A7961" s="1">
        <v>7960</v>
      </c>
      <c r="B7961" s="3">
        <v>215</v>
      </c>
      <c r="C7961" s="1">
        <v>265</v>
      </c>
      <c r="D7961" s="1">
        <v>9</v>
      </c>
      <c r="E7961" s="1">
        <v>11</v>
      </c>
      <c r="F7961" s="1">
        <v>0</v>
      </c>
      <c r="G7961">
        <f>VLOOKUP(C7961,reference!$A$1:$E$310,5,FALSE)</f>
        <v>5317060</v>
      </c>
      <c r="H7961" t="str">
        <f>VLOOKUP(C7961,reference!$A$1:$E$310,4,FALSE)</f>
        <v>WEWEWA TIMUR</v>
      </c>
      <c r="I7961" t="str">
        <f>VLOOKUP($D7961,reference!$G$1:$H$25,2,FALSE)</f>
        <v>Semak belukar</v>
      </c>
      <c r="J7961" t="str">
        <f>VLOOKUP($E7961,reference!$G$1:$H$25,2,FALSE)</f>
        <v>Savanna / Padang rumput</v>
      </c>
      <c r="K7961" t="str">
        <f t="shared" si="124"/>
        <v>Non Irigasi</v>
      </c>
      <c r="L7961" t="s">
        <v>327</v>
      </c>
    </row>
    <row r="7962" spans="1:12" x14ac:dyDescent="0.25">
      <c r="A7962" s="1">
        <v>7961</v>
      </c>
      <c r="B7962" s="3">
        <v>112</v>
      </c>
      <c r="C7962" s="1">
        <v>265</v>
      </c>
      <c r="D7962" s="1">
        <v>9</v>
      </c>
      <c r="E7962" s="1">
        <v>1</v>
      </c>
      <c r="F7962" s="1">
        <v>0</v>
      </c>
      <c r="G7962">
        <f>VLOOKUP(C7962,reference!$A$1:$E$310,5,FALSE)</f>
        <v>5317060</v>
      </c>
      <c r="H7962" t="str">
        <f>VLOOKUP(C7962,reference!$A$1:$E$310,4,FALSE)</f>
        <v>WEWEWA TIMUR</v>
      </c>
      <c r="I7962" t="str">
        <f>VLOOKUP($D7962,reference!$G$1:$H$25,2,FALSE)</f>
        <v>Semak belukar</v>
      </c>
      <c r="J7962" t="str">
        <f>VLOOKUP($E7962,reference!$G$1:$H$25,2,FALSE)</f>
        <v>Hutan lahan kering primer</v>
      </c>
      <c r="K7962" t="str">
        <f t="shared" si="124"/>
        <v>Non Irigasi</v>
      </c>
      <c r="L7962" t="s">
        <v>327</v>
      </c>
    </row>
    <row r="7963" spans="1:12" x14ac:dyDescent="0.25">
      <c r="A7963" s="1">
        <v>7962</v>
      </c>
      <c r="B7963" s="3">
        <v>618</v>
      </c>
      <c r="C7963" s="1">
        <v>48</v>
      </c>
      <c r="D7963" s="1">
        <v>9</v>
      </c>
      <c r="E7963" s="1">
        <v>1</v>
      </c>
      <c r="F7963" s="1">
        <v>0</v>
      </c>
      <c r="G7963">
        <f>VLOOKUP(C7963,reference!$A$1:$E$310,5,FALSE)</f>
        <v>5303181</v>
      </c>
      <c r="H7963" t="str">
        <f>VLOOKUP(C7963,reference!$A$1:$E$310,4,FALSE)</f>
        <v>AMFOANG BARAT DAYA</v>
      </c>
      <c r="I7963" t="str">
        <f>VLOOKUP($D7963,reference!$G$1:$H$25,2,FALSE)</f>
        <v>Semak belukar</v>
      </c>
      <c r="J7963" t="str">
        <f>VLOOKUP($E7963,reference!$G$1:$H$25,2,FALSE)</f>
        <v>Hutan lahan kering primer</v>
      </c>
      <c r="K7963" t="str">
        <f t="shared" si="124"/>
        <v>Non Irigasi</v>
      </c>
      <c r="L7963" t="s">
        <v>327</v>
      </c>
    </row>
    <row r="7964" spans="1:12" x14ac:dyDescent="0.25">
      <c r="A7964" s="1">
        <v>7963</v>
      </c>
      <c r="B7964" s="3">
        <v>2</v>
      </c>
      <c r="C7964" s="1">
        <v>58</v>
      </c>
      <c r="D7964" s="1">
        <v>1</v>
      </c>
      <c r="E7964" s="1">
        <v>2</v>
      </c>
      <c r="F7964" s="1">
        <v>0</v>
      </c>
      <c r="G7964">
        <f>VLOOKUP(C7964,reference!$A$1:$E$310,5,FALSE)</f>
        <v>5304021</v>
      </c>
      <c r="H7964" t="str">
        <f>VLOOKUP(C7964,reference!$A$1:$E$310,4,FALSE)</f>
        <v>POLEN</v>
      </c>
      <c r="I7964" t="str">
        <f>VLOOKUP($D7964,reference!$G$1:$H$25,2,FALSE)</f>
        <v>Hutan lahan kering primer</v>
      </c>
      <c r="J7964" t="str">
        <f>VLOOKUP($E7964,reference!$G$1:$H$25,2,FALSE)</f>
        <v>Hutan lahan kering sekunder / bekas tebangan</v>
      </c>
      <c r="K7964" t="str">
        <f t="shared" si="124"/>
        <v>Non Irigasi</v>
      </c>
      <c r="L7964" t="s">
        <v>329</v>
      </c>
    </row>
    <row r="7965" spans="1:12" x14ac:dyDescent="0.25">
      <c r="A7965" s="1">
        <v>7964</v>
      </c>
      <c r="B7965" s="3">
        <v>15</v>
      </c>
      <c r="C7965" s="1">
        <v>58</v>
      </c>
      <c r="D7965" s="1">
        <v>18</v>
      </c>
      <c r="E7965" s="1">
        <v>13</v>
      </c>
      <c r="F7965" s="1">
        <v>0</v>
      </c>
      <c r="G7965">
        <f>VLOOKUP(C7965,reference!$A$1:$E$310,5,FALSE)</f>
        <v>5304021</v>
      </c>
      <c r="H7965" t="str">
        <f>VLOOKUP(C7965,reference!$A$1:$E$310,4,FALSE)</f>
        <v>POLEN</v>
      </c>
      <c r="I7965" t="str">
        <f>VLOOKUP($D7965,reference!$G$1:$H$25,2,FALSE)</f>
        <v>Lahan terbuka</v>
      </c>
      <c r="J7965" t="str">
        <f>VLOOKUP($E7965,reference!$G$1:$H$25,2,FALSE)</f>
        <v>Pertanian lahan kering  campur semak / kebun campur</v>
      </c>
      <c r="K7965" t="str">
        <f t="shared" si="124"/>
        <v>Non Irigasi</v>
      </c>
      <c r="L7965" t="s">
        <v>327</v>
      </c>
    </row>
    <row r="7966" spans="1:12" x14ac:dyDescent="0.25">
      <c r="A7966" s="1">
        <v>7965</v>
      </c>
      <c r="B7966" s="3">
        <v>1</v>
      </c>
      <c r="C7966" s="1">
        <v>293</v>
      </c>
      <c r="D7966" s="1">
        <v>0</v>
      </c>
      <c r="E7966" s="1">
        <v>5</v>
      </c>
      <c r="F7966" s="1">
        <v>0</v>
      </c>
      <c r="G7966">
        <f>VLOOKUP(C7966,reference!$A$1:$E$310,5,FALSE)</f>
        <v>5321020</v>
      </c>
      <c r="H7966" t="str">
        <f>VLOOKUP(C7966,reference!$A$1:$E$310,4,FALSE)</f>
        <v>MALAKA BARAT</v>
      </c>
      <c r="I7966" t="str">
        <f>VLOOKUP($D7966,reference!$G$1:$H$25,2,FALSE)</f>
        <v>No data</v>
      </c>
      <c r="J7966" t="str">
        <f>VLOOKUP($E7966,reference!$G$1:$H$25,2,FALSE)</f>
        <v>Hutan mangrove primer</v>
      </c>
      <c r="K7966" t="str">
        <f t="shared" si="124"/>
        <v>Non Irigasi</v>
      </c>
      <c r="L7966" t="s">
        <v>327</v>
      </c>
    </row>
    <row r="7967" spans="1:12" x14ac:dyDescent="0.25">
      <c r="A7967" s="1">
        <v>7966</v>
      </c>
      <c r="B7967" s="3">
        <v>2433</v>
      </c>
      <c r="C7967" s="1">
        <v>3</v>
      </c>
      <c r="D7967" s="1">
        <v>13</v>
      </c>
      <c r="E7967" s="1">
        <v>13</v>
      </c>
      <c r="F7967" s="1">
        <v>0</v>
      </c>
      <c r="G7967">
        <f>VLOOKUP(C7967,reference!$A$1:$E$310,5,FALSE)</f>
        <v>5301023</v>
      </c>
      <c r="H7967" t="str">
        <f>VLOOKUP(C7967,reference!$A$1:$E$310,4,FALSE)</f>
        <v>LABOYA BARAT</v>
      </c>
      <c r="I7967" t="str">
        <f>VLOOKUP($D7967,reference!$G$1:$H$25,2,FALSE)</f>
        <v>Pertanian lahan kering  campur semak / kebun campur</v>
      </c>
      <c r="J7967" t="str">
        <f>VLOOKUP($E7967,reference!$G$1:$H$25,2,FALSE)</f>
        <v>Pertanian lahan kering  campur semak / kebun campur</v>
      </c>
      <c r="K7967" t="str">
        <f t="shared" si="124"/>
        <v>Non Irigasi</v>
      </c>
      <c r="L7967" t="s">
        <v>327</v>
      </c>
    </row>
    <row r="7968" spans="1:12" x14ac:dyDescent="0.25">
      <c r="A7968" s="1">
        <v>7967</v>
      </c>
      <c r="B7968" s="3">
        <v>28</v>
      </c>
      <c r="C7968" s="1">
        <v>265</v>
      </c>
      <c r="D7968" s="1">
        <v>9</v>
      </c>
      <c r="E7968" s="1">
        <v>9</v>
      </c>
      <c r="F7968" s="1">
        <v>0</v>
      </c>
      <c r="G7968">
        <f>VLOOKUP(C7968,reference!$A$1:$E$310,5,FALSE)</f>
        <v>5317060</v>
      </c>
      <c r="H7968" t="str">
        <f>VLOOKUP(C7968,reference!$A$1:$E$310,4,FALSE)</f>
        <v>WEWEWA TIMUR</v>
      </c>
      <c r="I7968" t="str">
        <f>VLOOKUP($D7968,reference!$G$1:$H$25,2,FALSE)</f>
        <v>Semak belukar</v>
      </c>
      <c r="J7968" t="str">
        <f>VLOOKUP($E7968,reference!$G$1:$H$25,2,FALSE)</f>
        <v>Semak belukar</v>
      </c>
      <c r="K7968" t="str">
        <f t="shared" si="124"/>
        <v>Non Irigasi</v>
      </c>
      <c r="L7968" t="s">
        <v>327</v>
      </c>
    </row>
    <row r="7969" spans="1:12" x14ac:dyDescent="0.25">
      <c r="A7969" s="1">
        <v>7968</v>
      </c>
      <c r="B7969" s="3">
        <v>36</v>
      </c>
      <c r="C7969" s="1">
        <v>48</v>
      </c>
      <c r="D7969" s="1">
        <v>16</v>
      </c>
      <c r="E7969" s="1">
        <v>16</v>
      </c>
      <c r="F7969" s="1">
        <v>0</v>
      </c>
      <c r="G7969">
        <f>VLOOKUP(C7969,reference!$A$1:$E$310,5,FALSE)</f>
        <v>5303181</v>
      </c>
      <c r="H7969" t="str">
        <f>VLOOKUP(C7969,reference!$A$1:$E$310,4,FALSE)</f>
        <v>AMFOANG BARAT DAYA</v>
      </c>
      <c r="I7969" t="str">
        <f>VLOOKUP($D7969,reference!$G$1:$H$25,2,FALSE)</f>
        <v>Pemukiman</v>
      </c>
      <c r="J7969" t="str">
        <f>VLOOKUP($E7969,reference!$G$1:$H$25,2,FALSE)</f>
        <v>Pemukiman</v>
      </c>
      <c r="K7969" t="str">
        <f t="shared" si="124"/>
        <v>Non Irigasi</v>
      </c>
      <c r="L7969" t="s">
        <v>327</v>
      </c>
    </row>
    <row r="7970" spans="1:12" x14ac:dyDescent="0.25">
      <c r="A7970" s="1">
        <v>7969</v>
      </c>
      <c r="B7970" s="3">
        <v>69</v>
      </c>
      <c r="C7970" s="1">
        <v>48</v>
      </c>
      <c r="D7970" s="1">
        <v>9</v>
      </c>
      <c r="E7970" s="1">
        <v>9</v>
      </c>
      <c r="F7970" s="1">
        <v>0</v>
      </c>
      <c r="G7970">
        <f>VLOOKUP(C7970,reference!$A$1:$E$310,5,FALSE)</f>
        <v>5303181</v>
      </c>
      <c r="H7970" t="str">
        <f>VLOOKUP(C7970,reference!$A$1:$E$310,4,FALSE)</f>
        <v>AMFOANG BARAT DAYA</v>
      </c>
      <c r="I7970" t="str">
        <f>VLOOKUP($D7970,reference!$G$1:$H$25,2,FALSE)</f>
        <v>Semak belukar</v>
      </c>
      <c r="J7970" t="str">
        <f>VLOOKUP($E7970,reference!$G$1:$H$25,2,FALSE)</f>
        <v>Semak belukar</v>
      </c>
      <c r="K7970" t="str">
        <f t="shared" si="124"/>
        <v>Non Irigasi</v>
      </c>
      <c r="L7970" t="s">
        <v>327</v>
      </c>
    </row>
    <row r="7971" spans="1:12" x14ac:dyDescent="0.25">
      <c r="A7971" s="1">
        <v>7970</v>
      </c>
      <c r="B7971" s="3">
        <v>29</v>
      </c>
      <c r="C7971" s="1">
        <v>56</v>
      </c>
      <c r="D7971" s="1">
        <v>13</v>
      </c>
      <c r="E7971" s="1">
        <v>20</v>
      </c>
      <c r="F7971" s="1">
        <v>0</v>
      </c>
      <c r="G7971">
        <f>VLOOKUP(C7971,reference!$A$1:$E$310,5,FALSE)</f>
        <v>5304013</v>
      </c>
      <c r="H7971" t="str">
        <f>VLOOKUP(C7971,reference!$A$1:$E$310,4,FALSE)</f>
        <v>NUNBENA</v>
      </c>
      <c r="I7971" t="str">
        <f>VLOOKUP($D7971,reference!$G$1:$H$25,2,FALSE)</f>
        <v>Pertanian lahan kering  campur semak / kebun campur</v>
      </c>
      <c r="J7971" t="str">
        <f>VLOOKUP($E7971,reference!$G$1:$H$25,2,FALSE)</f>
        <v>Tubuh air</v>
      </c>
      <c r="K7971" t="str">
        <f t="shared" si="124"/>
        <v>Non Irigasi</v>
      </c>
      <c r="L7971" t="s">
        <v>327</v>
      </c>
    </row>
    <row r="7972" spans="1:12" x14ac:dyDescent="0.25">
      <c r="A7972" s="1">
        <v>7971</v>
      </c>
      <c r="B7972" s="3">
        <v>25</v>
      </c>
      <c r="C7972" s="1">
        <v>82</v>
      </c>
      <c r="D7972" s="1">
        <v>2</v>
      </c>
      <c r="E7972" s="1">
        <v>12</v>
      </c>
      <c r="F7972" s="1">
        <v>0</v>
      </c>
      <c r="G7972">
        <f>VLOOKUP(C7972,reference!$A$1:$E$310,5,FALSE)</f>
        <v>5304110</v>
      </c>
      <c r="H7972" t="str">
        <f>VLOOKUP(C7972,reference!$A$1:$E$310,4,FALSE)</f>
        <v>AMANATUN UTARA</v>
      </c>
      <c r="I7972" t="str">
        <f>VLOOKUP($D7972,reference!$G$1:$H$25,2,FALSE)</f>
        <v>Hutan lahan kering sekunder / bekas tebangan</v>
      </c>
      <c r="J7972" t="str">
        <f>VLOOKUP($E7972,reference!$G$1:$H$25,2,FALSE)</f>
        <v>Pertanian lahan kering</v>
      </c>
      <c r="K7972" t="str">
        <f t="shared" si="124"/>
        <v>Non Irigasi</v>
      </c>
      <c r="L7972" t="s">
        <v>328</v>
      </c>
    </row>
    <row r="7973" spans="1:12" x14ac:dyDescent="0.25">
      <c r="A7973" s="1">
        <v>7972</v>
      </c>
      <c r="B7973" s="3">
        <v>55</v>
      </c>
      <c r="C7973" s="1">
        <v>83</v>
      </c>
      <c r="D7973" s="1">
        <v>13</v>
      </c>
      <c r="E7973" s="1">
        <v>16</v>
      </c>
      <c r="F7973" s="1">
        <v>0</v>
      </c>
      <c r="G7973">
        <f>VLOOKUP(C7973,reference!$A$1:$E$310,5,FALSE)</f>
        <v>5304111</v>
      </c>
      <c r="H7973" t="str">
        <f>VLOOKUP(C7973,reference!$A$1:$E$310,4,FALSE)</f>
        <v>TOIANAS</v>
      </c>
      <c r="I7973" t="str">
        <f>VLOOKUP($D7973,reference!$G$1:$H$25,2,FALSE)</f>
        <v>Pertanian lahan kering  campur semak / kebun campur</v>
      </c>
      <c r="J7973" t="str">
        <f>VLOOKUP($E7973,reference!$G$1:$H$25,2,FALSE)</f>
        <v>Pemukiman</v>
      </c>
      <c r="K7973" t="str">
        <f t="shared" si="124"/>
        <v>Non Irigasi</v>
      </c>
      <c r="L7973" t="s">
        <v>327</v>
      </c>
    </row>
    <row r="7974" spans="1:12" x14ac:dyDescent="0.25">
      <c r="A7974" s="1">
        <v>7973</v>
      </c>
      <c r="B7974" s="3">
        <v>13</v>
      </c>
      <c r="C7974" s="1">
        <v>293</v>
      </c>
      <c r="D7974" s="1">
        <v>15</v>
      </c>
      <c r="E7974" s="1">
        <v>5</v>
      </c>
      <c r="F7974" s="1">
        <v>0</v>
      </c>
      <c r="G7974">
        <f>VLOOKUP(C7974,reference!$A$1:$E$310,5,FALSE)</f>
        <v>5321020</v>
      </c>
      <c r="H7974" t="str">
        <f>VLOOKUP(C7974,reference!$A$1:$E$310,4,FALSE)</f>
        <v>MALAKA BARAT</v>
      </c>
      <c r="I7974" t="str">
        <f>VLOOKUP($D7974,reference!$G$1:$H$25,2,FALSE)</f>
        <v>Tambak</v>
      </c>
      <c r="J7974" t="str">
        <f>VLOOKUP($E7974,reference!$G$1:$H$25,2,FALSE)</f>
        <v>Hutan mangrove primer</v>
      </c>
      <c r="K7974" t="str">
        <f t="shared" si="124"/>
        <v>Non Irigasi</v>
      </c>
      <c r="L7974" t="s">
        <v>327</v>
      </c>
    </row>
    <row r="7975" spans="1:12" x14ac:dyDescent="0.25">
      <c r="A7975" s="1">
        <v>7974</v>
      </c>
      <c r="B7975" s="3">
        <v>618</v>
      </c>
      <c r="C7975" s="1">
        <v>8</v>
      </c>
      <c r="D7975" s="1">
        <v>11</v>
      </c>
      <c r="E7975" s="1">
        <v>2</v>
      </c>
      <c r="F7975" s="1">
        <v>0</v>
      </c>
      <c r="G7975">
        <f>VLOOKUP(C7975,reference!$A$1:$E$310,5,FALSE)</f>
        <v>5302011</v>
      </c>
      <c r="H7975" t="str">
        <f>VLOOKUP(C7975,reference!$A$1:$E$310,4,FALSE)</f>
        <v>NGGAHA ORIANGU</v>
      </c>
      <c r="I7975" t="str">
        <f>VLOOKUP($D7975,reference!$G$1:$H$25,2,FALSE)</f>
        <v>Savanna / Padang rumput</v>
      </c>
      <c r="J7975" t="str">
        <f>VLOOKUP($E7975,reference!$G$1:$H$25,2,FALSE)</f>
        <v>Hutan lahan kering sekunder / bekas tebangan</v>
      </c>
      <c r="K7975" t="str">
        <f t="shared" si="124"/>
        <v>Non Irigasi</v>
      </c>
      <c r="L7975" t="s">
        <v>327</v>
      </c>
    </row>
    <row r="7976" spans="1:12" x14ac:dyDescent="0.25">
      <c r="A7976" s="1">
        <v>7975</v>
      </c>
      <c r="B7976" s="3">
        <v>775</v>
      </c>
      <c r="C7976" s="1">
        <v>25</v>
      </c>
      <c r="D7976" s="1">
        <v>11</v>
      </c>
      <c r="E7976" s="1">
        <v>1</v>
      </c>
      <c r="F7976" s="1">
        <v>0</v>
      </c>
      <c r="G7976">
        <f>VLOOKUP(C7976,reference!$A$1:$E$310,5,FALSE)</f>
        <v>5302070</v>
      </c>
      <c r="H7976" t="str">
        <f>VLOOKUP(C7976,reference!$A$1:$E$310,4,FALSE)</f>
        <v>KOTA WAINGAPU</v>
      </c>
      <c r="I7976" t="str">
        <f>VLOOKUP($D7976,reference!$G$1:$H$25,2,FALSE)</f>
        <v>Savanna / Padang rumput</v>
      </c>
      <c r="J7976" t="str">
        <f>VLOOKUP($E7976,reference!$G$1:$H$25,2,FALSE)</f>
        <v>Hutan lahan kering primer</v>
      </c>
      <c r="K7976" t="str">
        <f t="shared" si="124"/>
        <v>Non Irigasi</v>
      </c>
      <c r="L7976" t="s">
        <v>327</v>
      </c>
    </row>
    <row r="7977" spans="1:12" x14ac:dyDescent="0.25">
      <c r="A7977" s="1">
        <v>7976</v>
      </c>
      <c r="B7977" s="3">
        <v>3</v>
      </c>
      <c r="C7977" s="1">
        <v>23</v>
      </c>
      <c r="D7977" s="1">
        <v>0</v>
      </c>
      <c r="E7977" s="1">
        <v>18</v>
      </c>
      <c r="F7977" s="1">
        <v>0</v>
      </c>
      <c r="G7977">
        <f>VLOOKUP(C7977,reference!$A$1:$E$310,5,FALSE)</f>
        <v>5302060</v>
      </c>
      <c r="H7977" t="str">
        <f>VLOOKUP(C7977,reference!$A$1:$E$310,4,FALSE)</f>
        <v>PANDAWAI</v>
      </c>
      <c r="I7977" t="str">
        <f>VLOOKUP($D7977,reference!$G$1:$H$25,2,FALSE)</f>
        <v>No data</v>
      </c>
      <c r="J7977" t="str">
        <f>VLOOKUP($E7977,reference!$G$1:$H$25,2,FALSE)</f>
        <v>Lahan terbuka</v>
      </c>
      <c r="K7977" t="str">
        <f t="shared" si="124"/>
        <v>Non Irigasi</v>
      </c>
      <c r="L7977" t="s">
        <v>327</v>
      </c>
    </row>
    <row r="7978" spans="1:12" x14ac:dyDescent="0.25">
      <c r="A7978" s="1">
        <v>7977</v>
      </c>
      <c r="B7978" s="3">
        <v>23</v>
      </c>
      <c r="C7978" s="1">
        <v>53</v>
      </c>
      <c r="D7978" s="1">
        <v>18</v>
      </c>
      <c r="E7978" s="1">
        <v>9</v>
      </c>
      <c r="F7978" s="1">
        <v>0</v>
      </c>
      <c r="G7978">
        <f>VLOOKUP(C7978,reference!$A$1:$E$310,5,FALSE)</f>
        <v>5304010</v>
      </c>
      <c r="H7978" t="str">
        <f>VLOOKUP(C7978,reference!$A$1:$E$310,4,FALSE)</f>
        <v>MOLLO UTARA</v>
      </c>
      <c r="I7978" t="str">
        <f>VLOOKUP($D7978,reference!$G$1:$H$25,2,FALSE)</f>
        <v>Lahan terbuka</v>
      </c>
      <c r="J7978" t="str">
        <f>VLOOKUP($E7978,reference!$G$1:$H$25,2,FALSE)</f>
        <v>Semak belukar</v>
      </c>
      <c r="K7978" t="str">
        <f t="shared" si="124"/>
        <v>Non Irigasi</v>
      </c>
      <c r="L7978" t="s">
        <v>327</v>
      </c>
    </row>
    <row r="7979" spans="1:12" x14ac:dyDescent="0.25">
      <c r="A7979" s="1">
        <v>7978</v>
      </c>
      <c r="B7979" s="3">
        <v>167</v>
      </c>
      <c r="C7979" s="1">
        <v>53</v>
      </c>
      <c r="D7979" s="1">
        <v>9</v>
      </c>
      <c r="E7979" s="1">
        <v>16</v>
      </c>
      <c r="F7979" s="1">
        <v>0</v>
      </c>
      <c r="G7979">
        <f>VLOOKUP(C7979,reference!$A$1:$E$310,5,FALSE)</f>
        <v>5304010</v>
      </c>
      <c r="H7979" t="str">
        <f>VLOOKUP(C7979,reference!$A$1:$E$310,4,FALSE)</f>
        <v>MOLLO UTARA</v>
      </c>
      <c r="I7979" t="str">
        <f>VLOOKUP($D7979,reference!$G$1:$H$25,2,FALSE)</f>
        <v>Semak belukar</v>
      </c>
      <c r="J7979" t="str">
        <f>VLOOKUP($E7979,reference!$G$1:$H$25,2,FALSE)</f>
        <v>Pemukiman</v>
      </c>
      <c r="K7979" t="str">
        <f t="shared" si="124"/>
        <v>Non Irigasi</v>
      </c>
      <c r="L7979" t="s">
        <v>327</v>
      </c>
    </row>
    <row r="7980" spans="1:12" x14ac:dyDescent="0.25">
      <c r="A7980" s="1">
        <v>7979</v>
      </c>
      <c r="B7980" s="3">
        <v>5</v>
      </c>
      <c r="C7980" s="1">
        <v>71</v>
      </c>
      <c r="D7980" s="1">
        <v>18</v>
      </c>
      <c r="E7980" s="1">
        <v>9</v>
      </c>
      <c r="F7980" s="1">
        <v>0</v>
      </c>
      <c r="G7980">
        <f>VLOOKUP(C7980,reference!$A$1:$E$310,5,FALSE)</f>
        <v>5304072</v>
      </c>
      <c r="H7980" t="str">
        <f>VLOOKUP(C7980,reference!$A$1:$E$310,4,FALSE)</f>
        <v>OENINO</v>
      </c>
      <c r="I7980" t="str">
        <f>VLOOKUP($D7980,reference!$G$1:$H$25,2,FALSE)</f>
        <v>Lahan terbuka</v>
      </c>
      <c r="J7980" t="str">
        <f>VLOOKUP($E7980,reference!$G$1:$H$25,2,FALSE)</f>
        <v>Semak belukar</v>
      </c>
      <c r="K7980" t="str">
        <f t="shared" si="124"/>
        <v>Non Irigasi</v>
      </c>
      <c r="L7980" t="s">
        <v>327</v>
      </c>
    </row>
    <row r="7981" spans="1:12" x14ac:dyDescent="0.25">
      <c r="A7981" s="1">
        <v>7980</v>
      </c>
      <c r="B7981" s="3">
        <v>3821</v>
      </c>
      <c r="C7981" s="1">
        <v>3</v>
      </c>
      <c r="D7981" s="1">
        <v>13</v>
      </c>
      <c r="E7981" s="1">
        <v>11</v>
      </c>
      <c r="F7981" s="1">
        <v>0</v>
      </c>
      <c r="G7981">
        <f>VLOOKUP(C7981,reference!$A$1:$E$310,5,FALSE)</f>
        <v>5301023</v>
      </c>
      <c r="H7981" t="str">
        <f>VLOOKUP(C7981,reference!$A$1:$E$310,4,FALSE)</f>
        <v>LABOYA BARAT</v>
      </c>
      <c r="I7981" t="str">
        <f>VLOOKUP($D7981,reference!$G$1:$H$25,2,FALSE)</f>
        <v>Pertanian lahan kering  campur semak / kebun campur</v>
      </c>
      <c r="J7981" t="str">
        <f>VLOOKUP($E7981,reference!$G$1:$H$25,2,FALSE)</f>
        <v>Savanna / Padang rumput</v>
      </c>
      <c r="K7981" t="str">
        <f t="shared" si="124"/>
        <v>Non Irigasi</v>
      </c>
      <c r="L7981" t="s">
        <v>327</v>
      </c>
    </row>
    <row r="7982" spans="1:12" x14ac:dyDescent="0.25">
      <c r="A7982" s="1">
        <v>7981</v>
      </c>
      <c r="B7982" s="3">
        <v>16</v>
      </c>
      <c r="C7982" s="1">
        <v>8</v>
      </c>
      <c r="D7982" s="1">
        <v>18</v>
      </c>
      <c r="E7982" s="1">
        <v>14</v>
      </c>
      <c r="F7982" s="1">
        <v>0</v>
      </c>
      <c r="G7982">
        <f>VLOOKUP(C7982,reference!$A$1:$E$310,5,FALSE)</f>
        <v>5302011</v>
      </c>
      <c r="H7982" t="str">
        <f>VLOOKUP(C7982,reference!$A$1:$E$310,4,FALSE)</f>
        <v>NGGAHA ORIANGU</v>
      </c>
      <c r="I7982" t="str">
        <f>VLOOKUP($D7982,reference!$G$1:$H$25,2,FALSE)</f>
        <v>Lahan terbuka</v>
      </c>
      <c r="J7982" t="str">
        <f>VLOOKUP($E7982,reference!$G$1:$H$25,2,FALSE)</f>
        <v>Sawah</v>
      </c>
      <c r="K7982" t="str">
        <f t="shared" si="124"/>
        <v>Non Irigasi</v>
      </c>
      <c r="L7982" t="s">
        <v>327</v>
      </c>
    </row>
    <row r="7983" spans="1:12" x14ac:dyDescent="0.25">
      <c r="A7983" s="1">
        <v>7982</v>
      </c>
      <c r="B7983" s="3">
        <v>595</v>
      </c>
      <c r="C7983" s="1">
        <v>8</v>
      </c>
      <c r="D7983" s="1">
        <v>18</v>
      </c>
      <c r="E7983" s="1">
        <v>11</v>
      </c>
      <c r="F7983" s="1">
        <v>0</v>
      </c>
      <c r="G7983">
        <f>VLOOKUP(C7983,reference!$A$1:$E$310,5,FALSE)</f>
        <v>5302011</v>
      </c>
      <c r="H7983" t="str">
        <f>VLOOKUP(C7983,reference!$A$1:$E$310,4,FALSE)</f>
        <v>NGGAHA ORIANGU</v>
      </c>
      <c r="I7983" t="str">
        <f>VLOOKUP($D7983,reference!$G$1:$H$25,2,FALSE)</f>
        <v>Lahan terbuka</v>
      </c>
      <c r="J7983" t="str">
        <f>VLOOKUP($E7983,reference!$G$1:$H$25,2,FALSE)</f>
        <v>Savanna / Padang rumput</v>
      </c>
      <c r="K7983" t="str">
        <f t="shared" si="124"/>
        <v>Non Irigasi</v>
      </c>
      <c r="L7983" t="s">
        <v>327</v>
      </c>
    </row>
    <row r="7984" spans="1:12" x14ac:dyDescent="0.25">
      <c r="A7984" s="1">
        <v>7983</v>
      </c>
      <c r="B7984" s="3">
        <v>224</v>
      </c>
      <c r="C7984" s="1">
        <v>23</v>
      </c>
      <c r="D7984" s="1">
        <v>18</v>
      </c>
      <c r="E7984" s="1">
        <v>18</v>
      </c>
      <c r="F7984" s="1">
        <v>0</v>
      </c>
      <c r="G7984">
        <f>VLOOKUP(C7984,reference!$A$1:$E$310,5,FALSE)</f>
        <v>5302060</v>
      </c>
      <c r="H7984" t="str">
        <f>VLOOKUP(C7984,reference!$A$1:$E$310,4,FALSE)</f>
        <v>PANDAWAI</v>
      </c>
      <c r="I7984" t="str">
        <f>VLOOKUP($D7984,reference!$G$1:$H$25,2,FALSE)</f>
        <v>Lahan terbuka</v>
      </c>
      <c r="J7984" t="str">
        <f>VLOOKUP($E7984,reference!$G$1:$H$25,2,FALSE)</f>
        <v>Lahan terbuka</v>
      </c>
      <c r="K7984" t="str">
        <f t="shared" si="124"/>
        <v>Non Irigasi</v>
      </c>
      <c r="L7984" t="s">
        <v>327</v>
      </c>
    </row>
    <row r="7985" spans="1:12" x14ac:dyDescent="0.25">
      <c r="A7985" s="1">
        <v>7984</v>
      </c>
      <c r="B7985" s="3">
        <v>3</v>
      </c>
      <c r="C7985" s="1">
        <v>48</v>
      </c>
      <c r="D7985" s="1">
        <v>16</v>
      </c>
      <c r="E7985" s="1">
        <v>1</v>
      </c>
      <c r="F7985" s="1">
        <v>0</v>
      </c>
      <c r="G7985">
        <f>VLOOKUP(C7985,reference!$A$1:$E$310,5,FALSE)</f>
        <v>5303181</v>
      </c>
      <c r="H7985" t="str">
        <f>VLOOKUP(C7985,reference!$A$1:$E$310,4,FALSE)</f>
        <v>AMFOANG BARAT DAYA</v>
      </c>
      <c r="I7985" t="str">
        <f>VLOOKUP($D7985,reference!$G$1:$H$25,2,FALSE)</f>
        <v>Pemukiman</v>
      </c>
      <c r="J7985" t="str">
        <f>VLOOKUP($E7985,reference!$G$1:$H$25,2,FALSE)</f>
        <v>Hutan lahan kering primer</v>
      </c>
      <c r="K7985" t="str">
        <f t="shared" si="124"/>
        <v>Non Irigasi</v>
      </c>
      <c r="L7985" t="s">
        <v>327</v>
      </c>
    </row>
    <row r="7986" spans="1:12" x14ac:dyDescent="0.25">
      <c r="A7986" s="1">
        <v>7985</v>
      </c>
      <c r="B7986" s="3">
        <v>17</v>
      </c>
      <c r="C7986" s="1">
        <v>56</v>
      </c>
      <c r="D7986" s="1">
        <v>9</v>
      </c>
      <c r="E7986" s="1">
        <v>20</v>
      </c>
      <c r="F7986" s="1">
        <v>0</v>
      </c>
      <c r="G7986">
        <f>VLOOKUP(C7986,reference!$A$1:$E$310,5,FALSE)</f>
        <v>5304013</v>
      </c>
      <c r="H7986" t="str">
        <f>VLOOKUP(C7986,reference!$A$1:$E$310,4,FALSE)</f>
        <v>NUNBENA</v>
      </c>
      <c r="I7986" t="str">
        <f>VLOOKUP($D7986,reference!$G$1:$H$25,2,FALSE)</f>
        <v>Semak belukar</v>
      </c>
      <c r="J7986" t="str">
        <f>VLOOKUP($E7986,reference!$G$1:$H$25,2,FALSE)</f>
        <v>Tubuh air</v>
      </c>
      <c r="K7986" t="str">
        <f t="shared" si="124"/>
        <v>Non Irigasi</v>
      </c>
      <c r="L7986" t="s">
        <v>327</v>
      </c>
    </row>
    <row r="7987" spans="1:12" x14ac:dyDescent="0.25">
      <c r="A7987" s="1">
        <v>7986</v>
      </c>
      <c r="B7987" s="3">
        <v>2062</v>
      </c>
      <c r="C7987" s="1">
        <v>3</v>
      </c>
      <c r="D7987" s="1">
        <v>13</v>
      </c>
      <c r="E7987" s="1">
        <v>2</v>
      </c>
      <c r="F7987" s="1">
        <v>0</v>
      </c>
      <c r="G7987">
        <f>VLOOKUP(C7987,reference!$A$1:$E$310,5,FALSE)</f>
        <v>5301023</v>
      </c>
      <c r="H7987" t="str">
        <f>VLOOKUP(C7987,reference!$A$1:$E$310,4,FALSE)</f>
        <v>LABOYA BARAT</v>
      </c>
      <c r="I7987" t="str">
        <f>VLOOKUP($D7987,reference!$G$1:$H$25,2,FALSE)</f>
        <v>Pertanian lahan kering  campur semak / kebun campur</v>
      </c>
      <c r="J7987" t="str">
        <f>VLOOKUP($E7987,reference!$G$1:$H$25,2,FALSE)</f>
        <v>Hutan lahan kering sekunder / bekas tebangan</v>
      </c>
      <c r="K7987" t="str">
        <f t="shared" si="124"/>
        <v>Non Irigasi</v>
      </c>
      <c r="L7987" t="s">
        <v>327</v>
      </c>
    </row>
    <row r="7988" spans="1:12" x14ac:dyDescent="0.25">
      <c r="A7988" s="1">
        <v>7987</v>
      </c>
      <c r="B7988" s="3">
        <v>109</v>
      </c>
      <c r="C7988" s="1">
        <v>3</v>
      </c>
      <c r="D7988" s="1">
        <v>9</v>
      </c>
      <c r="E7988" s="1">
        <v>11</v>
      </c>
      <c r="F7988" s="1">
        <v>0</v>
      </c>
      <c r="G7988">
        <f>VLOOKUP(C7988,reference!$A$1:$E$310,5,FALSE)</f>
        <v>5301023</v>
      </c>
      <c r="H7988" t="str">
        <f>VLOOKUP(C7988,reference!$A$1:$E$310,4,FALSE)</f>
        <v>LABOYA BARAT</v>
      </c>
      <c r="I7988" t="str">
        <f>VLOOKUP($D7988,reference!$G$1:$H$25,2,FALSE)</f>
        <v>Semak belukar</v>
      </c>
      <c r="J7988" t="str">
        <f>VLOOKUP($E7988,reference!$G$1:$H$25,2,FALSE)</f>
        <v>Savanna / Padang rumput</v>
      </c>
      <c r="K7988" t="str">
        <f t="shared" si="124"/>
        <v>Non Irigasi</v>
      </c>
      <c r="L7988" t="s">
        <v>327</v>
      </c>
    </row>
    <row r="7989" spans="1:12" x14ac:dyDescent="0.25">
      <c r="A7989" s="1">
        <v>7988</v>
      </c>
      <c r="B7989" s="3">
        <v>1302</v>
      </c>
      <c r="C7989" s="1">
        <v>2</v>
      </c>
      <c r="D7989" s="1">
        <v>1</v>
      </c>
      <c r="E7989" s="1">
        <v>1</v>
      </c>
      <c r="F7989" s="1">
        <v>0</v>
      </c>
      <c r="G7989">
        <f>VLOOKUP(C7989,reference!$A$1:$E$310,5,FALSE)</f>
        <v>5301022</v>
      </c>
      <c r="H7989" t="str">
        <f>VLOOKUP(C7989,reference!$A$1:$E$310,4,FALSE)</f>
        <v>WANOKAKA</v>
      </c>
      <c r="I7989" t="str">
        <f>VLOOKUP($D7989,reference!$G$1:$H$25,2,FALSE)</f>
        <v>Hutan lahan kering primer</v>
      </c>
      <c r="J7989" t="str">
        <f>VLOOKUP($E7989,reference!$G$1:$H$25,2,FALSE)</f>
        <v>Hutan lahan kering primer</v>
      </c>
      <c r="K7989" t="str">
        <f t="shared" si="124"/>
        <v>Non Irigasi</v>
      </c>
      <c r="L7989" t="s">
        <v>327</v>
      </c>
    </row>
    <row r="7990" spans="1:12" x14ac:dyDescent="0.25">
      <c r="A7990" s="1">
        <v>7989</v>
      </c>
      <c r="B7990" s="3">
        <v>1910</v>
      </c>
      <c r="C7990" s="1">
        <v>71</v>
      </c>
      <c r="D7990" s="1">
        <v>2</v>
      </c>
      <c r="E7990" s="1">
        <v>11</v>
      </c>
      <c r="F7990" s="1">
        <v>0</v>
      </c>
      <c r="G7990">
        <f>VLOOKUP(C7990,reference!$A$1:$E$310,5,FALSE)</f>
        <v>5304072</v>
      </c>
      <c r="H7990" t="str">
        <f>VLOOKUP(C7990,reference!$A$1:$E$310,4,FALSE)</f>
        <v>OENINO</v>
      </c>
      <c r="I7990" t="str">
        <f>VLOOKUP($D7990,reference!$G$1:$H$25,2,FALSE)</f>
        <v>Hutan lahan kering sekunder / bekas tebangan</v>
      </c>
      <c r="J7990" t="str">
        <f>VLOOKUP($E7990,reference!$G$1:$H$25,2,FALSE)</f>
        <v>Savanna / Padang rumput</v>
      </c>
      <c r="K7990" t="str">
        <f t="shared" si="124"/>
        <v>Non Irigasi</v>
      </c>
      <c r="L7990" t="s">
        <v>328</v>
      </c>
    </row>
    <row r="7991" spans="1:12" x14ac:dyDescent="0.25">
      <c r="A7991" s="1">
        <v>7990</v>
      </c>
      <c r="B7991" s="3">
        <v>218</v>
      </c>
      <c r="C7991" s="1">
        <v>292</v>
      </c>
      <c r="D7991" s="1">
        <v>13</v>
      </c>
      <c r="E7991" s="1">
        <v>16</v>
      </c>
      <c r="F7991" s="1">
        <v>0</v>
      </c>
      <c r="G7991">
        <f>VLOOKUP(C7991,reference!$A$1:$E$310,5,FALSE)</f>
        <v>5321010</v>
      </c>
      <c r="H7991" t="str">
        <f>VLOOKUP(C7991,reference!$A$1:$E$310,4,FALSE)</f>
        <v>WEWIKU</v>
      </c>
      <c r="I7991" t="str">
        <f>VLOOKUP($D7991,reference!$G$1:$H$25,2,FALSE)</f>
        <v>Pertanian lahan kering  campur semak / kebun campur</v>
      </c>
      <c r="J7991" t="str">
        <f>VLOOKUP($E7991,reference!$G$1:$H$25,2,FALSE)</f>
        <v>Pemukiman</v>
      </c>
      <c r="K7991" t="str">
        <f t="shared" si="124"/>
        <v>Non Irigasi</v>
      </c>
      <c r="L7991" t="s">
        <v>327</v>
      </c>
    </row>
    <row r="7992" spans="1:12" x14ac:dyDescent="0.25">
      <c r="A7992" s="1">
        <v>7991</v>
      </c>
      <c r="B7992" s="3">
        <v>76</v>
      </c>
      <c r="C7992" s="1">
        <v>3</v>
      </c>
      <c r="D7992" s="1">
        <v>9</v>
      </c>
      <c r="E7992" s="1">
        <v>13</v>
      </c>
      <c r="F7992" s="1">
        <v>0</v>
      </c>
      <c r="G7992">
        <f>VLOOKUP(C7992,reference!$A$1:$E$310,5,FALSE)</f>
        <v>5301023</v>
      </c>
      <c r="H7992" t="str">
        <f>VLOOKUP(C7992,reference!$A$1:$E$310,4,FALSE)</f>
        <v>LABOYA BARAT</v>
      </c>
      <c r="I7992" t="str">
        <f>VLOOKUP($D7992,reference!$G$1:$H$25,2,FALSE)</f>
        <v>Semak belukar</v>
      </c>
      <c r="J7992" t="str">
        <f>VLOOKUP($E7992,reference!$G$1:$H$25,2,FALSE)</f>
        <v>Pertanian lahan kering  campur semak / kebun campur</v>
      </c>
      <c r="K7992" t="str">
        <f t="shared" si="124"/>
        <v>Non Irigasi</v>
      </c>
      <c r="L7992" t="s">
        <v>327</v>
      </c>
    </row>
    <row r="7993" spans="1:12" x14ac:dyDescent="0.25">
      <c r="A7993" s="1">
        <v>7992</v>
      </c>
      <c r="B7993" s="3">
        <v>53</v>
      </c>
      <c r="C7993" s="1">
        <v>23</v>
      </c>
      <c r="D7993" s="1">
        <v>9</v>
      </c>
      <c r="E7993" s="1">
        <v>14</v>
      </c>
      <c r="F7993" s="1">
        <v>0</v>
      </c>
      <c r="G7993">
        <f>VLOOKUP(C7993,reference!$A$1:$E$310,5,FALSE)</f>
        <v>5302060</v>
      </c>
      <c r="H7993" t="str">
        <f>VLOOKUP(C7993,reference!$A$1:$E$310,4,FALSE)</f>
        <v>PANDAWAI</v>
      </c>
      <c r="I7993" t="str">
        <f>VLOOKUP($D7993,reference!$G$1:$H$25,2,FALSE)</f>
        <v>Semak belukar</v>
      </c>
      <c r="J7993" t="str">
        <f>VLOOKUP($E7993,reference!$G$1:$H$25,2,FALSE)</f>
        <v>Sawah</v>
      </c>
      <c r="K7993" t="str">
        <f t="shared" si="124"/>
        <v>Non Irigasi</v>
      </c>
      <c r="L7993" t="s">
        <v>327</v>
      </c>
    </row>
    <row r="7994" spans="1:12" x14ac:dyDescent="0.25">
      <c r="A7994" s="1">
        <v>7993</v>
      </c>
      <c r="B7994" s="3">
        <v>237</v>
      </c>
      <c r="C7994" s="1">
        <v>23</v>
      </c>
      <c r="D7994" s="1">
        <v>9</v>
      </c>
      <c r="E7994" s="1">
        <v>11</v>
      </c>
      <c r="F7994" s="1">
        <v>0</v>
      </c>
      <c r="G7994">
        <f>VLOOKUP(C7994,reference!$A$1:$E$310,5,FALSE)</f>
        <v>5302060</v>
      </c>
      <c r="H7994" t="str">
        <f>VLOOKUP(C7994,reference!$A$1:$E$310,4,FALSE)</f>
        <v>PANDAWAI</v>
      </c>
      <c r="I7994" t="str">
        <f>VLOOKUP($D7994,reference!$G$1:$H$25,2,FALSE)</f>
        <v>Semak belukar</v>
      </c>
      <c r="J7994" t="str">
        <f>VLOOKUP($E7994,reference!$G$1:$H$25,2,FALSE)</f>
        <v>Savanna / Padang rumput</v>
      </c>
      <c r="K7994" t="str">
        <f t="shared" si="124"/>
        <v>Non Irigasi</v>
      </c>
      <c r="L7994" t="s">
        <v>327</v>
      </c>
    </row>
    <row r="7995" spans="1:12" x14ac:dyDescent="0.25">
      <c r="A7995" s="1">
        <v>7994</v>
      </c>
      <c r="B7995" s="3">
        <v>20</v>
      </c>
      <c r="C7995" s="1">
        <v>53</v>
      </c>
      <c r="D7995" s="1">
        <v>13</v>
      </c>
      <c r="E7995" s="1">
        <v>20</v>
      </c>
      <c r="F7995" s="1">
        <v>0</v>
      </c>
      <c r="G7995">
        <f>VLOOKUP(C7995,reference!$A$1:$E$310,5,FALSE)</f>
        <v>5304010</v>
      </c>
      <c r="H7995" t="str">
        <f>VLOOKUP(C7995,reference!$A$1:$E$310,4,FALSE)</f>
        <v>MOLLO UTARA</v>
      </c>
      <c r="I7995" t="str">
        <f>VLOOKUP($D7995,reference!$G$1:$H$25,2,FALSE)</f>
        <v>Pertanian lahan kering  campur semak / kebun campur</v>
      </c>
      <c r="J7995" t="str">
        <f>VLOOKUP($E7995,reference!$G$1:$H$25,2,FALSE)</f>
        <v>Tubuh air</v>
      </c>
      <c r="K7995" t="str">
        <f t="shared" si="124"/>
        <v>Non Irigasi</v>
      </c>
      <c r="L7995" t="s">
        <v>327</v>
      </c>
    </row>
    <row r="7996" spans="1:12" x14ac:dyDescent="0.25">
      <c r="A7996" s="1">
        <v>7995</v>
      </c>
      <c r="B7996" s="3">
        <v>818</v>
      </c>
      <c r="C7996" s="1">
        <v>3</v>
      </c>
      <c r="D7996" s="1">
        <v>13</v>
      </c>
      <c r="E7996" s="1">
        <v>1</v>
      </c>
      <c r="F7996" s="1">
        <v>0</v>
      </c>
      <c r="G7996">
        <f>VLOOKUP(C7996,reference!$A$1:$E$310,5,FALSE)</f>
        <v>5301023</v>
      </c>
      <c r="H7996" t="str">
        <f>VLOOKUP(C7996,reference!$A$1:$E$310,4,FALSE)</f>
        <v>LABOYA BARAT</v>
      </c>
      <c r="I7996" t="str">
        <f>VLOOKUP($D7996,reference!$G$1:$H$25,2,FALSE)</f>
        <v>Pertanian lahan kering  campur semak / kebun campur</v>
      </c>
      <c r="J7996" t="str">
        <f>VLOOKUP($E7996,reference!$G$1:$H$25,2,FALSE)</f>
        <v>Hutan lahan kering primer</v>
      </c>
      <c r="K7996" t="str">
        <f t="shared" si="124"/>
        <v>Non Irigasi</v>
      </c>
      <c r="L7996" t="s">
        <v>327</v>
      </c>
    </row>
    <row r="7997" spans="1:12" x14ac:dyDescent="0.25">
      <c r="A7997" s="1">
        <v>7996</v>
      </c>
      <c r="B7997" s="3">
        <v>77</v>
      </c>
      <c r="C7997" s="1">
        <v>1</v>
      </c>
      <c r="D7997" s="1">
        <v>1</v>
      </c>
      <c r="E7997" s="1">
        <v>9</v>
      </c>
      <c r="F7997" s="1">
        <v>0</v>
      </c>
      <c r="G7997">
        <f>VLOOKUP(C7997,reference!$A$1:$E$310,5,FALSE)</f>
        <v>5301021</v>
      </c>
      <c r="H7997" t="str">
        <f>VLOOKUP(C7997,reference!$A$1:$E$310,4,FALSE)</f>
        <v>LAMBOYA</v>
      </c>
      <c r="I7997" t="str">
        <f>VLOOKUP($D7997,reference!$G$1:$H$25,2,FALSE)</f>
        <v>Hutan lahan kering primer</v>
      </c>
      <c r="J7997" t="str">
        <f>VLOOKUP($E7997,reference!$G$1:$H$25,2,FALSE)</f>
        <v>Semak belukar</v>
      </c>
      <c r="K7997" t="str">
        <f t="shared" si="124"/>
        <v>Non Irigasi</v>
      </c>
      <c r="L7997" t="s">
        <v>328</v>
      </c>
    </row>
    <row r="7998" spans="1:12" x14ac:dyDescent="0.25">
      <c r="A7998" s="1">
        <v>7997</v>
      </c>
      <c r="B7998" s="3">
        <v>2</v>
      </c>
      <c r="C7998" s="1">
        <v>2</v>
      </c>
      <c r="D7998" s="1">
        <v>13</v>
      </c>
      <c r="E7998" s="1">
        <v>12</v>
      </c>
      <c r="F7998" s="1">
        <v>0</v>
      </c>
      <c r="G7998">
        <f>VLOOKUP(C7998,reference!$A$1:$E$310,5,FALSE)</f>
        <v>5301022</v>
      </c>
      <c r="H7998" t="str">
        <f>VLOOKUP(C7998,reference!$A$1:$E$310,4,FALSE)</f>
        <v>WANOKAKA</v>
      </c>
      <c r="I7998" t="str">
        <f>VLOOKUP($D7998,reference!$G$1:$H$25,2,FALSE)</f>
        <v>Pertanian lahan kering  campur semak / kebun campur</v>
      </c>
      <c r="J7998" t="str">
        <f>VLOOKUP($E7998,reference!$G$1:$H$25,2,FALSE)</f>
        <v>Pertanian lahan kering</v>
      </c>
      <c r="K7998" t="str">
        <f t="shared" si="124"/>
        <v>Non Irigasi</v>
      </c>
      <c r="L7998" t="s">
        <v>327</v>
      </c>
    </row>
    <row r="7999" spans="1:12" x14ac:dyDescent="0.25">
      <c r="A7999" s="1">
        <v>7998</v>
      </c>
      <c r="B7999" s="3">
        <v>14</v>
      </c>
      <c r="C7999" s="1">
        <v>260</v>
      </c>
      <c r="D7999" s="1">
        <v>13</v>
      </c>
      <c r="E7999" s="1">
        <v>14</v>
      </c>
      <c r="F7999" s="1">
        <v>0</v>
      </c>
      <c r="G7999">
        <f>VLOOKUP(C7999,reference!$A$1:$E$310,5,FALSE)</f>
        <v>5317011</v>
      </c>
      <c r="H7999" t="str">
        <f>VLOOKUP(C7999,reference!$A$1:$E$310,4,FALSE)</f>
        <v>KODI BALAGHAR</v>
      </c>
      <c r="I7999" t="str">
        <f>VLOOKUP($D7999,reference!$G$1:$H$25,2,FALSE)</f>
        <v>Pertanian lahan kering  campur semak / kebun campur</v>
      </c>
      <c r="J7999" t="str">
        <f>VLOOKUP($E7999,reference!$G$1:$H$25,2,FALSE)</f>
        <v>Sawah</v>
      </c>
      <c r="K7999" t="str">
        <f t="shared" si="124"/>
        <v>Non Irigasi</v>
      </c>
      <c r="L7999" t="s">
        <v>327</v>
      </c>
    </row>
    <row r="8000" spans="1:12" x14ac:dyDescent="0.25">
      <c r="A8000" s="1">
        <v>7999</v>
      </c>
      <c r="B8000" s="3">
        <v>1</v>
      </c>
      <c r="C8000" s="1">
        <v>2</v>
      </c>
      <c r="D8000" s="1">
        <v>2</v>
      </c>
      <c r="E8000" s="1">
        <v>2</v>
      </c>
      <c r="F8000" s="1">
        <v>0</v>
      </c>
      <c r="G8000">
        <f>VLOOKUP(C8000,reference!$A$1:$E$310,5,FALSE)</f>
        <v>5301022</v>
      </c>
      <c r="H8000" t="str">
        <f>VLOOKUP(C8000,reference!$A$1:$E$310,4,FALSE)</f>
        <v>WANOKAKA</v>
      </c>
      <c r="I8000" t="str">
        <f>VLOOKUP($D8000,reference!$G$1:$H$25,2,FALSE)</f>
        <v>Hutan lahan kering sekunder / bekas tebangan</v>
      </c>
      <c r="J8000" t="str">
        <f>VLOOKUP($E8000,reference!$G$1:$H$25,2,FALSE)</f>
        <v>Hutan lahan kering sekunder / bekas tebangan</v>
      </c>
      <c r="K8000" t="str">
        <f t="shared" si="124"/>
        <v>Non Irigasi</v>
      </c>
      <c r="L8000" t="s">
        <v>327</v>
      </c>
    </row>
    <row r="8001" spans="1:12" x14ac:dyDescent="0.25">
      <c r="A8001" s="1">
        <v>8000</v>
      </c>
      <c r="B8001" s="3">
        <v>129</v>
      </c>
      <c r="C8001" s="1">
        <v>8</v>
      </c>
      <c r="D8001" s="1">
        <v>11</v>
      </c>
      <c r="E8001" s="1">
        <v>9</v>
      </c>
      <c r="F8001" s="1">
        <v>0</v>
      </c>
      <c r="G8001">
        <f>VLOOKUP(C8001,reference!$A$1:$E$310,5,FALSE)</f>
        <v>5302011</v>
      </c>
      <c r="H8001" t="str">
        <f>VLOOKUP(C8001,reference!$A$1:$E$310,4,FALSE)</f>
        <v>NGGAHA ORIANGU</v>
      </c>
      <c r="I8001" t="str">
        <f>VLOOKUP($D8001,reference!$G$1:$H$25,2,FALSE)</f>
        <v>Savanna / Padang rumput</v>
      </c>
      <c r="J8001" t="str">
        <f>VLOOKUP($E8001,reference!$G$1:$H$25,2,FALSE)</f>
        <v>Semak belukar</v>
      </c>
      <c r="K8001" t="str">
        <f t="shared" si="124"/>
        <v>Non Irigasi</v>
      </c>
      <c r="L8001" t="s">
        <v>327</v>
      </c>
    </row>
    <row r="8002" spans="1:12" x14ac:dyDescent="0.25">
      <c r="A8002" s="1">
        <v>8001</v>
      </c>
      <c r="B8002" s="3">
        <v>5</v>
      </c>
      <c r="C8002" s="1">
        <v>23</v>
      </c>
      <c r="D8002" s="1">
        <v>10</v>
      </c>
      <c r="E8002" s="1">
        <v>14</v>
      </c>
      <c r="F8002" s="1">
        <v>0</v>
      </c>
      <c r="G8002">
        <f>VLOOKUP(C8002,reference!$A$1:$E$310,5,FALSE)</f>
        <v>5302060</v>
      </c>
      <c r="H8002" t="str">
        <f>VLOOKUP(C8002,reference!$A$1:$E$310,4,FALSE)</f>
        <v>PANDAWAI</v>
      </c>
      <c r="I8002" t="str">
        <f>VLOOKUP($D8002,reference!$G$1:$H$25,2,FALSE)</f>
        <v>Semak belukar rawa</v>
      </c>
      <c r="J8002" t="str">
        <f>VLOOKUP($E8002,reference!$G$1:$H$25,2,FALSE)</f>
        <v>Sawah</v>
      </c>
      <c r="K8002" t="str">
        <f t="shared" si="124"/>
        <v>Non Irigasi</v>
      </c>
      <c r="L8002" t="s">
        <v>327</v>
      </c>
    </row>
    <row r="8003" spans="1:12" x14ac:dyDescent="0.25">
      <c r="A8003" s="1">
        <v>8002</v>
      </c>
      <c r="B8003" s="3">
        <v>66</v>
      </c>
      <c r="C8003" s="1">
        <v>48</v>
      </c>
      <c r="D8003" s="1">
        <v>9</v>
      </c>
      <c r="E8003" s="1">
        <v>2</v>
      </c>
      <c r="F8003" s="1">
        <v>0</v>
      </c>
      <c r="G8003">
        <f>VLOOKUP(C8003,reference!$A$1:$E$310,5,FALSE)</f>
        <v>5303181</v>
      </c>
      <c r="H8003" t="str">
        <f>VLOOKUP(C8003,reference!$A$1:$E$310,4,FALSE)</f>
        <v>AMFOANG BARAT DAYA</v>
      </c>
      <c r="I8003" t="str">
        <f>VLOOKUP($D8003,reference!$G$1:$H$25,2,FALSE)</f>
        <v>Semak belukar</v>
      </c>
      <c r="J8003" t="str">
        <f>VLOOKUP($E8003,reference!$G$1:$H$25,2,FALSE)</f>
        <v>Hutan lahan kering sekunder / bekas tebangan</v>
      </c>
      <c r="K8003" t="str">
        <f t="shared" ref="K8003:K8066" si="125">IF(F8003=0,"Non Irigasi","Buffer Irigasi")</f>
        <v>Non Irigasi</v>
      </c>
      <c r="L8003" t="s">
        <v>327</v>
      </c>
    </row>
    <row r="8004" spans="1:12" x14ac:dyDescent="0.25">
      <c r="A8004" s="1">
        <v>8003</v>
      </c>
      <c r="B8004" s="3">
        <v>21</v>
      </c>
      <c r="C8004" s="1">
        <v>53</v>
      </c>
      <c r="D8004" s="1">
        <v>18</v>
      </c>
      <c r="E8004" s="1">
        <v>2</v>
      </c>
      <c r="F8004" s="1">
        <v>0</v>
      </c>
      <c r="G8004">
        <f>VLOOKUP(C8004,reference!$A$1:$E$310,5,FALSE)</f>
        <v>5304010</v>
      </c>
      <c r="H8004" t="str">
        <f>VLOOKUP(C8004,reference!$A$1:$E$310,4,FALSE)</f>
        <v>MOLLO UTARA</v>
      </c>
      <c r="I8004" t="str">
        <f>VLOOKUP($D8004,reference!$G$1:$H$25,2,FALSE)</f>
        <v>Lahan terbuka</v>
      </c>
      <c r="J8004" t="str">
        <f>VLOOKUP($E8004,reference!$G$1:$H$25,2,FALSE)</f>
        <v>Hutan lahan kering sekunder / bekas tebangan</v>
      </c>
      <c r="K8004" t="str">
        <f t="shared" si="125"/>
        <v>Non Irigasi</v>
      </c>
      <c r="L8004" t="s">
        <v>327</v>
      </c>
    </row>
    <row r="8005" spans="1:12" x14ac:dyDescent="0.25">
      <c r="A8005" s="1">
        <v>8004</v>
      </c>
      <c r="B8005" s="3">
        <v>4</v>
      </c>
      <c r="C8005" s="1">
        <v>58</v>
      </c>
      <c r="D8005" s="1">
        <v>18</v>
      </c>
      <c r="E8005" s="1">
        <v>2</v>
      </c>
      <c r="F8005" s="1">
        <v>0</v>
      </c>
      <c r="G8005">
        <f>VLOOKUP(C8005,reference!$A$1:$E$310,5,FALSE)</f>
        <v>5304021</v>
      </c>
      <c r="H8005" t="str">
        <f>VLOOKUP(C8005,reference!$A$1:$E$310,4,FALSE)</f>
        <v>POLEN</v>
      </c>
      <c r="I8005" t="str">
        <f>VLOOKUP($D8005,reference!$G$1:$H$25,2,FALSE)</f>
        <v>Lahan terbuka</v>
      </c>
      <c r="J8005" t="str">
        <f>VLOOKUP($E8005,reference!$G$1:$H$25,2,FALSE)</f>
        <v>Hutan lahan kering sekunder / bekas tebangan</v>
      </c>
      <c r="K8005" t="str">
        <f t="shared" si="125"/>
        <v>Non Irigasi</v>
      </c>
      <c r="L8005" t="s">
        <v>327</v>
      </c>
    </row>
    <row r="8006" spans="1:12" x14ac:dyDescent="0.25">
      <c r="A8006" s="1">
        <v>8005</v>
      </c>
      <c r="B8006" s="3">
        <v>69</v>
      </c>
      <c r="C8006" s="1">
        <v>3</v>
      </c>
      <c r="D8006" s="1">
        <v>2</v>
      </c>
      <c r="E8006" s="1">
        <v>1</v>
      </c>
      <c r="F8006" s="1">
        <v>0</v>
      </c>
      <c r="G8006">
        <f>VLOOKUP(C8006,reference!$A$1:$E$310,5,FALSE)</f>
        <v>5301023</v>
      </c>
      <c r="H8006" t="str">
        <f>VLOOKUP(C8006,reference!$A$1:$E$310,4,FALSE)</f>
        <v>LABOYA BARAT</v>
      </c>
      <c r="I8006" t="str">
        <f>VLOOKUP($D8006,reference!$G$1:$H$25,2,FALSE)</f>
        <v>Hutan lahan kering sekunder / bekas tebangan</v>
      </c>
      <c r="J8006" t="str">
        <f>VLOOKUP($E8006,reference!$G$1:$H$25,2,FALSE)</f>
        <v>Hutan lahan kering primer</v>
      </c>
      <c r="K8006" t="str">
        <f t="shared" si="125"/>
        <v>Non Irigasi</v>
      </c>
      <c r="L8006" t="s">
        <v>327</v>
      </c>
    </row>
    <row r="8007" spans="1:12" x14ac:dyDescent="0.25">
      <c r="A8007" s="1">
        <v>8006</v>
      </c>
      <c r="B8007" s="3">
        <v>61</v>
      </c>
      <c r="C8007" s="1">
        <v>3</v>
      </c>
      <c r="D8007" s="1">
        <v>1</v>
      </c>
      <c r="E8007" s="1">
        <v>11</v>
      </c>
      <c r="F8007" s="1">
        <v>0</v>
      </c>
      <c r="G8007">
        <f>VLOOKUP(C8007,reference!$A$1:$E$310,5,FALSE)</f>
        <v>5301023</v>
      </c>
      <c r="H8007" t="str">
        <f>VLOOKUP(C8007,reference!$A$1:$E$310,4,FALSE)</f>
        <v>LABOYA BARAT</v>
      </c>
      <c r="I8007" t="str">
        <f>VLOOKUP($D8007,reference!$G$1:$H$25,2,FALSE)</f>
        <v>Hutan lahan kering primer</v>
      </c>
      <c r="J8007" t="str">
        <f>VLOOKUP($E8007,reference!$G$1:$H$25,2,FALSE)</f>
        <v>Savanna / Padang rumput</v>
      </c>
      <c r="K8007" t="str">
        <f t="shared" si="125"/>
        <v>Non Irigasi</v>
      </c>
      <c r="L8007" t="s">
        <v>328</v>
      </c>
    </row>
    <row r="8008" spans="1:12" x14ac:dyDescent="0.25">
      <c r="A8008" s="1">
        <v>8007</v>
      </c>
      <c r="B8008" s="3">
        <v>1543</v>
      </c>
      <c r="C8008" s="1">
        <v>53</v>
      </c>
      <c r="D8008" s="1">
        <v>9</v>
      </c>
      <c r="E8008" s="1">
        <v>13</v>
      </c>
      <c r="F8008" s="1">
        <v>0</v>
      </c>
      <c r="G8008">
        <f>VLOOKUP(C8008,reference!$A$1:$E$310,5,FALSE)</f>
        <v>5304010</v>
      </c>
      <c r="H8008" t="str">
        <f>VLOOKUP(C8008,reference!$A$1:$E$310,4,FALSE)</f>
        <v>MOLLO UTARA</v>
      </c>
      <c r="I8008" t="str">
        <f>VLOOKUP($D8008,reference!$G$1:$H$25,2,FALSE)</f>
        <v>Semak belukar</v>
      </c>
      <c r="J8008" t="str">
        <f>VLOOKUP($E8008,reference!$G$1:$H$25,2,FALSE)</f>
        <v>Pertanian lahan kering  campur semak / kebun campur</v>
      </c>
      <c r="K8008" t="str">
        <f t="shared" si="125"/>
        <v>Non Irigasi</v>
      </c>
      <c r="L8008" t="s">
        <v>327</v>
      </c>
    </row>
    <row r="8009" spans="1:12" x14ac:dyDescent="0.25">
      <c r="A8009" s="1">
        <v>8008</v>
      </c>
      <c r="B8009" s="3">
        <v>7</v>
      </c>
      <c r="C8009" s="1">
        <v>3</v>
      </c>
      <c r="D8009" s="1">
        <v>9</v>
      </c>
      <c r="E8009" s="1">
        <v>9</v>
      </c>
      <c r="F8009" s="1">
        <v>0</v>
      </c>
      <c r="G8009">
        <f>VLOOKUP(C8009,reference!$A$1:$E$310,5,FALSE)</f>
        <v>5301023</v>
      </c>
      <c r="H8009" t="str">
        <f>VLOOKUP(C8009,reference!$A$1:$E$310,4,FALSE)</f>
        <v>LABOYA BARAT</v>
      </c>
      <c r="I8009" t="str">
        <f>VLOOKUP($D8009,reference!$G$1:$H$25,2,FALSE)</f>
        <v>Semak belukar</v>
      </c>
      <c r="J8009" t="str">
        <f>VLOOKUP($E8009,reference!$G$1:$H$25,2,FALSE)</f>
        <v>Semak belukar</v>
      </c>
      <c r="K8009" t="str">
        <f t="shared" si="125"/>
        <v>Non Irigasi</v>
      </c>
      <c r="L8009" t="s">
        <v>327</v>
      </c>
    </row>
    <row r="8010" spans="1:12" x14ac:dyDescent="0.25">
      <c r="A8010" s="1">
        <v>8009</v>
      </c>
      <c r="B8010" s="3">
        <v>128</v>
      </c>
      <c r="C8010" s="1">
        <v>3</v>
      </c>
      <c r="D8010" s="1">
        <v>1</v>
      </c>
      <c r="E8010" s="1">
        <v>2</v>
      </c>
      <c r="F8010" s="1">
        <v>0</v>
      </c>
      <c r="G8010">
        <f>VLOOKUP(C8010,reference!$A$1:$E$310,5,FALSE)</f>
        <v>5301023</v>
      </c>
      <c r="H8010" t="str">
        <f>VLOOKUP(C8010,reference!$A$1:$E$310,4,FALSE)</f>
        <v>LABOYA BARAT</v>
      </c>
      <c r="I8010" t="str">
        <f>VLOOKUP($D8010,reference!$G$1:$H$25,2,FALSE)</f>
        <v>Hutan lahan kering primer</v>
      </c>
      <c r="J8010" t="str">
        <f>VLOOKUP($E8010,reference!$G$1:$H$25,2,FALSE)</f>
        <v>Hutan lahan kering sekunder / bekas tebangan</v>
      </c>
      <c r="K8010" t="str">
        <f t="shared" si="125"/>
        <v>Non Irigasi</v>
      </c>
      <c r="L8010" t="s">
        <v>329</v>
      </c>
    </row>
    <row r="8011" spans="1:12" x14ac:dyDescent="0.25">
      <c r="A8011" s="1">
        <v>8010</v>
      </c>
      <c r="B8011" s="3">
        <v>4</v>
      </c>
      <c r="C8011" s="1">
        <v>8</v>
      </c>
      <c r="D8011" s="1">
        <v>14</v>
      </c>
      <c r="E8011" s="1">
        <v>2</v>
      </c>
      <c r="F8011" s="1">
        <v>0</v>
      </c>
      <c r="G8011">
        <f>VLOOKUP(C8011,reference!$A$1:$E$310,5,FALSE)</f>
        <v>5302011</v>
      </c>
      <c r="H8011" t="str">
        <f>VLOOKUP(C8011,reference!$A$1:$E$310,4,FALSE)</f>
        <v>NGGAHA ORIANGU</v>
      </c>
      <c r="I8011" t="str">
        <f>VLOOKUP($D8011,reference!$G$1:$H$25,2,FALSE)</f>
        <v>Sawah</v>
      </c>
      <c r="J8011" t="str">
        <f>VLOOKUP($E8011,reference!$G$1:$H$25,2,FALSE)</f>
        <v>Hutan lahan kering sekunder / bekas tebangan</v>
      </c>
      <c r="K8011" t="str">
        <f t="shared" si="125"/>
        <v>Non Irigasi</v>
      </c>
      <c r="L8011" t="s">
        <v>327</v>
      </c>
    </row>
    <row r="8012" spans="1:12" x14ac:dyDescent="0.25">
      <c r="A8012" s="1">
        <v>8011</v>
      </c>
      <c r="B8012" s="3">
        <v>2</v>
      </c>
      <c r="C8012" s="1">
        <v>23</v>
      </c>
      <c r="D8012" s="1">
        <v>18</v>
      </c>
      <c r="E8012" s="1">
        <v>14</v>
      </c>
      <c r="F8012" s="1">
        <v>0</v>
      </c>
      <c r="G8012">
        <f>VLOOKUP(C8012,reference!$A$1:$E$310,5,FALSE)</f>
        <v>5302060</v>
      </c>
      <c r="H8012" t="str">
        <f>VLOOKUP(C8012,reference!$A$1:$E$310,4,FALSE)</f>
        <v>PANDAWAI</v>
      </c>
      <c r="I8012" t="str">
        <f>VLOOKUP($D8012,reference!$G$1:$H$25,2,FALSE)</f>
        <v>Lahan terbuka</v>
      </c>
      <c r="J8012" t="str">
        <f>VLOOKUP($E8012,reference!$G$1:$H$25,2,FALSE)</f>
        <v>Sawah</v>
      </c>
      <c r="K8012" t="str">
        <f t="shared" si="125"/>
        <v>Non Irigasi</v>
      </c>
      <c r="L8012" t="s">
        <v>327</v>
      </c>
    </row>
    <row r="8013" spans="1:12" x14ac:dyDescent="0.25">
      <c r="A8013" s="1">
        <v>8012</v>
      </c>
      <c r="B8013" s="3">
        <v>610</v>
      </c>
      <c r="C8013" s="1">
        <v>47</v>
      </c>
      <c r="D8013" s="1">
        <v>2</v>
      </c>
      <c r="E8013" s="1">
        <v>16</v>
      </c>
      <c r="F8013" s="1">
        <v>0</v>
      </c>
      <c r="G8013">
        <f>VLOOKUP(C8013,reference!$A$1:$E$310,5,FALSE)</f>
        <v>5303180</v>
      </c>
      <c r="H8013" t="str">
        <f>VLOOKUP(C8013,reference!$A$1:$E$310,4,FALSE)</f>
        <v>AMFOANG SELATAN</v>
      </c>
      <c r="I8013" t="str">
        <f>VLOOKUP($D8013,reference!$G$1:$H$25,2,FALSE)</f>
        <v>Hutan lahan kering sekunder / bekas tebangan</v>
      </c>
      <c r="J8013" t="str">
        <f>VLOOKUP($E8013,reference!$G$1:$H$25,2,FALSE)</f>
        <v>Pemukiman</v>
      </c>
      <c r="K8013" t="str">
        <f t="shared" si="125"/>
        <v>Non Irigasi</v>
      </c>
      <c r="L8013" t="s">
        <v>328</v>
      </c>
    </row>
    <row r="8014" spans="1:12" x14ac:dyDescent="0.25">
      <c r="A8014" s="1">
        <v>8013</v>
      </c>
      <c r="B8014" s="3">
        <v>487</v>
      </c>
      <c r="C8014" s="1">
        <v>49</v>
      </c>
      <c r="D8014" s="1">
        <v>18</v>
      </c>
      <c r="E8014" s="1">
        <v>9</v>
      </c>
      <c r="F8014" s="1">
        <v>0</v>
      </c>
      <c r="G8014">
        <f>VLOOKUP(C8014,reference!$A$1:$E$310,5,FALSE)</f>
        <v>5303182</v>
      </c>
      <c r="H8014" t="str">
        <f>VLOOKUP(C8014,reference!$A$1:$E$310,4,FALSE)</f>
        <v>AMFOANG TENGAH</v>
      </c>
      <c r="I8014" t="str">
        <f>VLOOKUP($D8014,reference!$G$1:$H$25,2,FALSE)</f>
        <v>Lahan terbuka</v>
      </c>
      <c r="J8014" t="str">
        <f>VLOOKUP($E8014,reference!$G$1:$H$25,2,FALSE)</f>
        <v>Semak belukar</v>
      </c>
      <c r="K8014" t="str">
        <f t="shared" si="125"/>
        <v>Non Irigasi</v>
      </c>
      <c r="L8014" t="s">
        <v>327</v>
      </c>
    </row>
    <row r="8015" spans="1:12" x14ac:dyDescent="0.25">
      <c r="A8015" s="1">
        <v>8014</v>
      </c>
      <c r="B8015" s="3">
        <v>33</v>
      </c>
      <c r="C8015" s="1">
        <v>53</v>
      </c>
      <c r="D8015" s="1">
        <v>18</v>
      </c>
      <c r="E8015" s="1">
        <v>13</v>
      </c>
      <c r="F8015" s="1">
        <v>0</v>
      </c>
      <c r="G8015">
        <f>VLOOKUP(C8015,reference!$A$1:$E$310,5,FALSE)</f>
        <v>5304010</v>
      </c>
      <c r="H8015" t="str">
        <f>VLOOKUP(C8015,reference!$A$1:$E$310,4,FALSE)</f>
        <v>MOLLO UTARA</v>
      </c>
      <c r="I8015" t="str">
        <f>VLOOKUP($D8015,reference!$G$1:$H$25,2,FALSE)</f>
        <v>Lahan terbuka</v>
      </c>
      <c r="J8015" t="str">
        <f>VLOOKUP($E8015,reference!$G$1:$H$25,2,FALSE)</f>
        <v>Pertanian lahan kering  campur semak / kebun campur</v>
      </c>
      <c r="K8015" t="str">
        <f t="shared" si="125"/>
        <v>Non Irigasi</v>
      </c>
      <c r="L8015" t="s">
        <v>327</v>
      </c>
    </row>
    <row r="8016" spans="1:12" x14ac:dyDescent="0.25">
      <c r="A8016" s="1">
        <v>8015</v>
      </c>
      <c r="B8016" s="3">
        <v>12</v>
      </c>
      <c r="C8016" s="1">
        <v>3</v>
      </c>
      <c r="D8016" s="1">
        <v>9</v>
      </c>
      <c r="E8016" s="1">
        <v>2</v>
      </c>
      <c r="F8016" s="1">
        <v>0</v>
      </c>
      <c r="G8016">
        <f>VLOOKUP(C8016,reference!$A$1:$E$310,5,FALSE)</f>
        <v>5301023</v>
      </c>
      <c r="H8016" t="str">
        <f>VLOOKUP(C8016,reference!$A$1:$E$310,4,FALSE)</f>
        <v>LABOYA BARAT</v>
      </c>
      <c r="I8016" t="str">
        <f>VLOOKUP($D8016,reference!$G$1:$H$25,2,FALSE)</f>
        <v>Semak belukar</v>
      </c>
      <c r="J8016" t="str">
        <f>VLOOKUP($E8016,reference!$G$1:$H$25,2,FALSE)</f>
        <v>Hutan lahan kering sekunder / bekas tebangan</v>
      </c>
      <c r="K8016" t="str">
        <f t="shared" si="125"/>
        <v>Non Irigasi</v>
      </c>
      <c r="L8016" t="s">
        <v>327</v>
      </c>
    </row>
    <row r="8017" spans="1:12" x14ac:dyDescent="0.25">
      <c r="A8017" s="1">
        <v>8016</v>
      </c>
      <c r="B8017" s="3">
        <v>2</v>
      </c>
      <c r="C8017" s="1">
        <v>8</v>
      </c>
      <c r="D8017" s="1">
        <v>14</v>
      </c>
      <c r="E8017" s="1">
        <v>9</v>
      </c>
      <c r="F8017" s="1">
        <v>0</v>
      </c>
      <c r="G8017">
        <f>VLOOKUP(C8017,reference!$A$1:$E$310,5,FALSE)</f>
        <v>5302011</v>
      </c>
      <c r="H8017" t="str">
        <f>VLOOKUP(C8017,reference!$A$1:$E$310,4,FALSE)</f>
        <v>NGGAHA ORIANGU</v>
      </c>
      <c r="I8017" t="str">
        <f>VLOOKUP($D8017,reference!$G$1:$H$25,2,FALSE)</f>
        <v>Sawah</v>
      </c>
      <c r="J8017" t="str">
        <f>VLOOKUP($E8017,reference!$G$1:$H$25,2,FALSE)</f>
        <v>Semak belukar</v>
      </c>
      <c r="K8017" t="str">
        <f t="shared" si="125"/>
        <v>Non Irigasi</v>
      </c>
      <c r="L8017" t="s">
        <v>327</v>
      </c>
    </row>
    <row r="8018" spans="1:12" x14ac:dyDescent="0.25">
      <c r="A8018" s="1">
        <v>8017</v>
      </c>
      <c r="B8018" s="3">
        <v>225</v>
      </c>
      <c r="C8018" s="1">
        <v>83</v>
      </c>
      <c r="D8018" s="1">
        <v>12</v>
      </c>
      <c r="E8018" s="1">
        <v>14</v>
      </c>
      <c r="F8018" s="1">
        <v>0</v>
      </c>
      <c r="G8018">
        <f>VLOOKUP(C8018,reference!$A$1:$E$310,5,FALSE)</f>
        <v>5304111</v>
      </c>
      <c r="H8018" t="str">
        <f>VLOOKUP(C8018,reference!$A$1:$E$310,4,FALSE)</f>
        <v>TOIANAS</v>
      </c>
      <c r="I8018" t="str">
        <f>VLOOKUP($D8018,reference!$G$1:$H$25,2,FALSE)</f>
        <v>Pertanian lahan kering</v>
      </c>
      <c r="J8018" t="str">
        <f>VLOOKUP($E8018,reference!$G$1:$H$25,2,FALSE)</f>
        <v>Sawah</v>
      </c>
      <c r="K8018" t="str">
        <f t="shared" si="125"/>
        <v>Non Irigasi</v>
      </c>
      <c r="L8018" t="s">
        <v>327</v>
      </c>
    </row>
    <row r="8019" spans="1:12" x14ac:dyDescent="0.25">
      <c r="A8019" s="1">
        <v>8018</v>
      </c>
      <c r="B8019" s="3">
        <v>150</v>
      </c>
      <c r="C8019" s="1">
        <v>83</v>
      </c>
      <c r="D8019" s="1">
        <v>12</v>
      </c>
      <c r="E8019" s="1">
        <v>16</v>
      </c>
      <c r="F8019" s="1">
        <v>0</v>
      </c>
      <c r="G8019">
        <f>VLOOKUP(C8019,reference!$A$1:$E$310,5,FALSE)</f>
        <v>5304111</v>
      </c>
      <c r="H8019" t="str">
        <f>VLOOKUP(C8019,reference!$A$1:$E$310,4,FALSE)</f>
        <v>TOIANAS</v>
      </c>
      <c r="I8019" t="str">
        <f>VLOOKUP($D8019,reference!$G$1:$H$25,2,FALSE)</f>
        <v>Pertanian lahan kering</v>
      </c>
      <c r="J8019" t="str">
        <f>VLOOKUP($E8019,reference!$G$1:$H$25,2,FALSE)</f>
        <v>Pemukiman</v>
      </c>
      <c r="K8019" t="str">
        <f t="shared" si="125"/>
        <v>Non Irigasi</v>
      </c>
      <c r="L8019" t="s">
        <v>327</v>
      </c>
    </row>
    <row r="8020" spans="1:12" x14ac:dyDescent="0.25">
      <c r="A8020" s="1">
        <v>8019</v>
      </c>
      <c r="B8020" s="3">
        <v>1394</v>
      </c>
      <c r="C8020" s="1">
        <v>2</v>
      </c>
      <c r="D8020" s="1">
        <v>13</v>
      </c>
      <c r="E8020" s="1">
        <v>13</v>
      </c>
      <c r="F8020" s="1">
        <v>0</v>
      </c>
      <c r="G8020">
        <f>VLOOKUP(C8020,reference!$A$1:$E$310,5,FALSE)</f>
        <v>5301022</v>
      </c>
      <c r="H8020" t="str">
        <f>VLOOKUP(C8020,reference!$A$1:$E$310,4,FALSE)</f>
        <v>WANOKAKA</v>
      </c>
      <c r="I8020" t="str">
        <f>VLOOKUP($D8020,reference!$G$1:$H$25,2,FALSE)</f>
        <v>Pertanian lahan kering  campur semak / kebun campur</v>
      </c>
      <c r="J8020" t="str">
        <f>VLOOKUP($E8020,reference!$G$1:$H$25,2,FALSE)</f>
        <v>Pertanian lahan kering  campur semak / kebun campur</v>
      </c>
      <c r="K8020" t="str">
        <f t="shared" si="125"/>
        <v>Non Irigasi</v>
      </c>
      <c r="L8020" t="s">
        <v>327</v>
      </c>
    </row>
    <row r="8021" spans="1:12" x14ac:dyDescent="0.25">
      <c r="A8021" s="1">
        <v>8020</v>
      </c>
      <c r="B8021" s="3">
        <v>30</v>
      </c>
      <c r="C8021" s="1">
        <v>3</v>
      </c>
      <c r="D8021" s="1">
        <v>2</v>
      </c>
      <c r="E8021" s="1">
        <v>11</v>
      </c>
      <c r="F8021" s="1">
        <v>0</v>
      </c>
      <c r="G8021">
        <f>VLOOKUP(C8021,reference!$A$1:$E$310,5,FALSE)</f>
        <v>5301023</v>
      </c>
      <c r="H8021" t="str">
        <f>VLOOKUP(C8021,reference!$A$1:$E$310,4,FALSE)</f>
        <v>LABOYA BARAT</v>
      </c>
      <c r="I8021" t="str">
        <f>VLOOKUP($D8021,reference!$G$1:$H$25,2,FALSE)</f>
        <v>Hutan lahan kering sekunder / bekas tebangan</v>
      </c>
      <c r="J8021" t="str">
        <f>VLOOKUP($E8021,reference!$G$1:$H$25,2,FALSE)</f>
        <v>Savanna / Padang rumput</v>
      </c>
      <c r="K8021" t="str">
        <f t="shared" si="125"/>
        <v>Non Irigasi</v>
      </c>
      <c r="L8021" t="s">
        <v>328</v>
      </c>
    </row>
    <row r="8022" spans="1:12" x14ac:dyDescent="0.25">
      <c r="A8022" s="1">
        <v>8021</v>
      </c>
      <c r="B8022" s="3">
        <v>179</v>
      </c>
      <c r="C8022" s="1">
        <v>2</v>
      </c>
      <c r="D8022" s="1">
        <v>2</v>
      </c>
      <c r="E8022" s="1">
        <v>11</v>
      </c>
      <c r="F8022" s="1">
        <v>0</v>
      </c>
      <c r="G8022">
        <f>VLOOKUP(C8022,reference!$A$1:$E$310,5,FALSE)</f>
        <v>5301022</v>
      </c>
      <c r="H8022" t="str">
        <f>VLOOKUP(C8022,reference!$A$1:$E$310,4,FALSE)</f>
        <v>WANOKAKA</v>
      </c>
      <c r="I8022" t="str">
        <f>VLOOKUP($D8022,reference!$G$1:$H$25,2,FALSE)</f>
        <v>Hutan lahan kering sekunder / bekas tebangan</v>
      </c>
      <c r="J8022" t="str">
        <f>VLOOKUP($E8022,reference!$G$1:$H$25,2,FALSE)</f>
        <v>Savanna / Padang rumput</v>
      </c>
      <c r="K8022" t="str">
        <f t="shared" si="125"/>
        <v>Non Irigasi</v>
      </c>
      <c r="L8022" t="s">
        <v>328</v>
      </c>
    </row>
    <row r="8023" spans="1:12" x14ac:dyDescent="0.25">
      <c r="A8023" s="1">
        <v>8022</v>
      </c>
      <c r="B8023" s="3">
        <v>2</v>
      </c>
      <c r="C8023" s="1">
        <v>26</v>
      </c>
      <c r="D8023" s="1">
        <v>14</v>
      </c>
      <c r="E8023" s="1">
        <v>11</v>
      </c>
      <c r="F8023" s="1">
        <v>1</v>
      </c>
      <c r="G8023">
        <f>VLOOKUP(C8023,reference!$A$1:$E$310,5,FALSE)</f>
        <v>5302071</v>
      </c>
      <c r="H8023" t="str">
        <f>VLOOKUP(C8023,reference!$A$1:$E$310,4,FALSE)</f>
        <v>KAMBERA</v>
      </c>
      <c r="I8023" t="str">
        <f>VLOOKUP($D8023,reference!$G$1:$H$25,2,FALSE)</f>
        <v>Sawah</v>
      </c>
      <c r="J8023" t="str">
        <f>VLOOKUP($E8023,reference!$G$1:$H$25,2,FALSE)</f>
        <v>Savanna / Padang rumput</v>
      </c>
      <c r="K8023" t="str">
        <f t="shared" si="125"/>
        <v>Buffer Irigasi</v>
      </c>
      <c r="L8023" t="s">
        <v>327</v>
      </c>
    </row>
    <row r="8024" spans="1:12" x14ac:dyDescent="0.25">
      <c r="A8024" s="1">
        <v>8023</v>
      </c>
      <c r="B8024" s="3">
        <v>850</v>
      </c>
      <c r="C8024" s="1">
        <v>3</v>
      </c>
      <c r="D8024" s="1">
        <v>13</v>
      </c>
      <c r="E8024" s="1">
        <v>9</v>
      </c>
      <c r="F8024" s="1">
        <v>0</v>
      </c>
      <c r="G8024">
        <f>VLOOKUP(C8024,reference!$A$1:$E$310,5,FALSE)</f>
        <v>5301023</v>
      </c>
      <c r="H8024" t="str">
        <f>VLOOKUP(C8024,reference!$A$1:$E$310,4,FALSE)</f>
        <v>LABOYA BARAT</v>
      </c>
      <c r="I8024" t="str">
        <f>VLOOKUP($D8024,reference!$G$1:$H$25,2,FALSE)</f>
        <v>Pertanian lahan kering  campur semak / kebun campur</v>
      </c>
      <c r="J8024" t="str">
        <f>VLOOKUP($E8024,reference!$G$1:$H$25,2,FALSE)</f>
        <v>Semak belukar</v>
      </c>
      <c r="K8024" t="str">
        <f t="shared" si="125"/>
        <v>Non Irigasi</v>
      </c>
      <c r="L8024" t="s">
        <v>327</v>
      </c>
    </row>
    <row r="8025" spans="1:12" x14ac:dyDescent="0.25">
      <c r="A8025" s="1">
        <v>8024</v>
      </c>
      <c r="B8025" s="3">
        <v>70</v>
      </c>
      <c r="C8025" s="1">
        <v>9</v>
      </c>
      <c r="D8025" s="1">
        <v>18</v>
      </c>
      <c r="E8025" s="1">
        <v>2</v>
      </c>
      <c r="F8025" s="1">
        <v>0</v>
      </c>
      <c r="G8025">
        <f>VLOOKUP(C8025,reference!$A$1:$E$310,5,FALSE)</f>
        <v>5302012</v>
      </c>
      <c r="H8025" t="str">
        <f>VLOOKUP(C8025,reference!$A$1:$E$310,4,FALSE)</f>
        <v>LEWA TIDAHU</v>
      </c>
      <c r="I8025" t="str">
        <f>VLOOKUP($D8025,reference!$G$1:$H$25,2,FALSE)</f>
        <v>Lahan terbuka</v>
      </c>
      <c r="J8025" t="str">
        <f>VLOOKUP($E8025,reference!$G$1:$H$25,2,FALSE)</f>
        <v>Hutan lahan kering sekunder / bekas tebangan</v>
      </c>
      <c r="K8025" t="str">
        <f t="shared" si="125"/>
        <v>Non Irigasi</v>
      </c>
      <c r="L8025" t="s">
        <v>327</v>
      </c>
    </row>
    <row r="8026" spans="1:12" x14ac:dyDescent="0.25">
      <c r="A8026" s="1">
        <v>8025</v>
      </c>
      <c r="B8026" s="3">
        <v>239</v>
      </c>
      <c r="C8026" s="1">
        <v>23</v>
      </c>
      <c r="D8026" s="1">
        <v>14</v>
      </c>
      <c r="E8026" s="1">
        <v>14</v>
      </c>
      <c r="F8026" s="1">
        <v>0</v>
      </c>
      <c r="G8026">
        <f>VLOOKUP(C8026,reference!$A$1:$E$310,5,FALSE)</f>
        <v>5302060</v>
      </c>
      <c r="H8026" t="str">
        <f>VLOOKUP(C8026,reference!$A$1:$E$310,4,FALSE)</f>
        <v>PANDAWAI</v>
      </c>
      <c r="I8026" t="str">
        <f>VLOOKUP($D8026,reference!$G$1:$H$25,2,FALSE)</f>
        <v>Sawah</v>
      </c>
      <c r="J8026" t="str">
        <f>VLOOKUP($E8026,reference!$G$1:$H$25,2,FALSE)</f>
        <v>Sawah</v>
      </c>
      <c r="K8026" t="str">
        <f t="shared" si="125"/>
        <v>Non Irigasi</v>
      </c>
      <c r="L8026" t="s">
        <v>327</v>
      </c>
    </row>
    <row r="8027" spans="1:12" x14ac:dyDescent="0.25">
      <c r="A8027" s="1">
        <v>8026</v>
      </c>
      <c r="B8027" s="3">
        <v>1</v>
      </c>
      <c r="C8027" s="1">
        <v>23</v>
      </c>
      <c r="D8027" s="1">
        <v>12</v>
      </c>
      <c r="E8027" s="1">
        <v>18</v>
      </c>
      <c r="F8027" s="1">
        <v>0</v>
      </c>
      <c r="G8027">
        <f>VLOOKUP(C8027,reference!$A$1:$E$310,5,FALSE)</f>
        <v>5302060</v>
      </c>
      <c r="H8027" t="str">
        <f>VLOOKUP(C8027,reference!$A$1:$E$310,4,FALSE)</f>
        <v>PANDAWAI</v>
      </c>
      <c r="I8027" t="str">
        <f>VLOOKUP($D8027,reference!$G$1:$H$25,2,FALSE)</f>
        <v>Pertanian lahan kering</v>
      </c>
      <c r="J8027" t="str">
        <f>VLOOKUP($E8027,reference!$G$1:$H$25,2,FALSE)</f>
        <v>Lahan terbuka</v>
      </c>
      <c r="K8027" t="str">
        <f t="shared" si="125"/>
        <v>Non Irigasi</v>
      </c>
      <c r="L8027" t="s">
        <v>327</v>
      </c>
    </row>
    <row r="8028" spans="1:12" x14ac:dyDescent="0.25">
      <c r="A8028" s="1">
        <v>8027</v>
      </c>
      <c r="B8028" s="3">
        <v>23</v>
      </c>
      <c r="C8028" s="1">
        <v>23</v>
      </c>
      <c r="D8028" s="1">
        <v>14</v>
      </c>
      <c r="E8028" s="1">
        <v>18</v>
      </c>
      <c r="F8028" s="1">
        <v>0</v>
      </c>
      <c r="G8028">
        <f>VLOOKUP(C8028,reference!$A$1:$E$310,5,FALSE)</f>
        <v>5302060</v>
      </c>
      <c r="H8028" t="str">
        <f>VLOOKUP(C8028,reference!$A$1:$E$310,4,FALSE)</f>
        <v>PANDAWAI</v>
      </c>
      <c r="I8028" t="str">
        <f>VLOOKUP($D8028,reference!$G$1:$H$25,2,FALSE)</f>
        <v>Sawah</v>
      </c>
      <c r="J8028" t="str">
        <f>VLOOKUP($E8028,reference!$G$1:$H$25,2,FALSE)</f>
        <v>Lahan terbuka</v>
      </c>
      <c r="K8028" t="str">
        <f t="shared" si="125"/>
        <v>Non Irigasi</v>
      </c>
      <c r="L8028" t="s">
        <v>327</v>
      </c>
    </row>
    <row r="8029" spans="1:12" x14ac:dyDescent="0.25">
      <c r="A8029" s="1">
        <v>8028</v>
      </c>
      <c r="B8029" s="3">
        <v>4</v>
      </c>
      <c r="C8029" s="1">
        <v>260</v>
      </c>
      <c r="D8029" s="1">
        <v>13</v>
      </c>
      <c r="E8029" s="1">
        <v>18</v>
      </c>
      <c r="F8029" s="1">
        <v>0</v>
      </c>
      <c r="G8029">
        <f>VLOOKUP(C8029,reference!$A$1:$E$310,5,FALSE)</f>
        <v>5317011</v>
      </c>
      <c r="H8029" t="str">
        <f>VLOOKUP(C8029,reference!$A$1:$E$310,4,FALSE)</f>
        <v>KODI BALAGHAR</v>
      </c>
      <c r="I8029" t="str">
        <f>VLOOKUP($D8029,reference!$G$1:$H$25,2,FALSE)</f>
        <v>Pertanian lahan kering  campur semak / kebun campur</v>
      </c>
      <c r="J8029" t="str">
        <f>VLOOKUP($E8029,reference!$G$1:$H$25,2,FALSE)</f>
        <v>Lahan terbuka</v>
      </c>
      <c r="K8029" t="str">
        <f t="shared" si="125"/>
        <v>Non Irigasi</v>
      </c>
      <c r="L8029" t="s">
        <v>327</v>
      </c>
    </row>
    <row r="8030" spans="1:12" x14ac:dyDescent="0.25">
      <c r="A8030" s="1">
        <v>8029</v>
      </c>
      <c r="B8030" s="3">
        <v>14</v>
      </c>
      <c r="C8030" s="1">
        <v>260</v>
      </c>
      <c r="D8030" s="1">
        <v>20</v>
      </c>
      <c r="E8030" s="1">
        <v>20</v>
      </c>
      <c r="F8030" s="1">
        <v>0</v>
      </c>
      <c r="G8030">
        <f>VLOOKUP(C8030,reference!$A$1:$E$310,5,FALSE)</f>
        <v>5317011</v>
      </c>
      <c r="H8030" t="str">
        <f>VLOOKUP(C8030,reference!$A$1:$E$310,4,FALSE)</f>
        <v>KODI BALAGHAR</v>
      </c>
      <c r="I8030" t="str">
        <f>VLOOKUP($D8030,reference!$G$1:$H$25,2,FALSE)</f>
        <v>Tubuh air</v>
      </c>
      <c r="J8030" t="str">
        <f>VLOOKUP($E8030,reference!$G$1:$H$25,2,FALSE)</f>
        <v>Tubuh air</v>
      </c>
      <c r="K8030" t="str">
        <f t="shared" si="125"/>
        <v>Non Irigasi</v>
      </c>
      <c r="L8030" t="s">
        <v>327</v>
      </c>
    </row>
    <row r="8031" spans="1:12" x14ac:dyDescent="0.25">
      <c r="A8031" s="1">
        <v>8030</v>
      </c>
      <c r="B8031" s="3">
        <v>22</v>
      </c>
      <c r="C8031" s="1">
        <v>2</v>
      </c>
      <c r="D8031" s="1">
        <v>1</v>
      </c>
      <c r="E8031" s="1">
        <v>9</v>
      </c>
      <c r="F8031" s="1">
        <v>0</v>
      </c>
      <c r="G8031">
        <f>VLOOKUP(C8031,reference!$A$1:$E$310,5,FALSE)</f>
        <v>5301022</v>
      </c>
      <c r="H8031" t="str">
        <f>VLOOKUP(C8031,reference!$A$1:$E$310,4,FALSE)</f>
        <v>WANOKAKA</v>
      </c>
      <c r="I8031" t="str">
        <f>VLOOKUP($D8031,reference!$G$1:$H$25,2,FALSE)</f>
        <v>Hutan lahan kering primer</v>
      </c>
      <c r="J8031" t="str">
        <f>VLOOKUP($E8031,reference!$G$1:$H$25,2,FALSE)</f>
        <v>Semak belukar</v>
      </c>
      <c r="K8031" t="str">
        <f t="shared" si="125"/>
        <v>Non Irigasi</v>
      </c>
      <c r="L8031" t="s">
        <v>328</v>
      </c>
    </row>
    <row r="8032" spans="1:12" x14ac:dyDescent="0.25">
      <c r="A8032" s="1">
        <v>8031</v>
      </c>
      <c r="B8032" s="3">
        <v>20</v>
      </c>
      <c r="C8032" s="1">
        <v>3</v>
      </c>
      <c r="D8032" s="1">
        <v>9</v>
      </c>
      <c r="E8032" s="1">
        <v>1</v>
      </c>
      <c r="F8032" s="1">
        <v>0</v>
      </c>
      <c r="G8032">
        <f>VLOOKUP(C8032,reference!$A$1:$E$310,5,FALSE)</f>
        <v>5301023</v>
      </c>
      <c r="H8032" t="str">
        <f>VLOOKUP(C8032,reference!$A$1:$E$310,4,FALSE)</f>
        <v>LABOYA BARAT</v>
      </c>
      <c r="I8032" t="str">
        <f>VLOOKUP($D8032,reference!$G$1:$H$25,2,FALSE)</f>
        <v>Semak belukar</v>
      </c>
      <c r="J8032" t="str">
        <f>VLOOKUP($E8032,reference!$G$1:$H$25,2,FALSE)</f>
        <v>Hutan lahan kering primer</v>
      </c>
      <c r="K8032" t="str">
        <f t="shared" si="125"/>
        <v>Non Irigasi</v>
      </c>
      <c r="L8032" t="s">
        <v>327</v>
      </c>
    </row>
    <row r="8033" spans="1:12" x14ac:dyDescent="0.25">
      <c r="A8033" s="1">
        <v>8032</v>
      </c>
      <c r="B8033" s="3">
        <v>14</v>
      </c>
      <c r="C8033" s="1">
        <v>292</v>
      </c>
      <c r="D8033" s="1">
        <v>16</v>
      </c>
      <c r="E8033" s="1">
        <v>15</v>
      </c>
      <c r="F8033" s="1">
        <v>0</v>
      </c>
      <c r="G8033">
        <f>VLOOKUP(C8033,reference!$A$1:$E$310,5,FALSE)</f>
        <v>5321010</v>
      </c>
      <c r="H8033" t="str">
        <f>VLOOKUP(C8033,reference!$A$1:$E$310,4,FALSE)</f>
        <v>WEWIKU</v>
      </c>
      <c r="I8033" t="str">
        <f>VLOOKUP($D8033,reference!$G$1:$H$25,2,FALSE)</f>
        <v>Pemukiman</v>
      </c>
      <c r="J8033" t="str">
        <f>VLOOKUP($E8033,reference!$G$1:$H$25,2,FALSE)</f>
        <v>Tambak</v>
      </c>
      <c r="K8033" t="str">
        <f t="shared" si="125"/>
        <v>Non Irigasi</v>
      </c>
      <c r="L8033" t="s">
        <v>327</v>
      </c>
    </row>
    <row r="8034" spans="1:12" x14ac:dyDescent="0.25">
      <c r="A8034" s="1">
        <v>8033</v>
      </c>
      <c r="B8034" s="3">
        <v>1</v>
      </c>
      <c r="C8034" s="1">
        <v>7</v>
      </c>
      <c r="D8034" s="1">
        <v>18</v>
      </c>
      <c r="E8034" s="1">
        <v>16</v>
      </c>
      <c r="F8034" s="1">
        <v>0</v>
      </c>
      <c r="G8034">
        <f>VLOOKUP(C8034,reference!$A$1:$E$310,5,FALSE)</f>
        <v>5302010</v>
      </c>
      <c r="H8034" t="str">
        <f>VLOOKUP(C8034,reference!$A$1:$E$310,4,FALSE)</f>
        <v>LEWA</v>
      </c>
      <c r="I8034" t="str">
        <f>VLOOKUP($D8034,reference!$G$1:$H$25,2,FALSE)</f>
        <v>Lahan terbuka</v>
      </c>
      <c r="J8034" t="str">
        <f>VLOOKUP($E8034,reference!$G$1:$H$25,2,FALSE)</f>
        <v>Pemukiman</v>
      </c>
      <c r="K8034" t="str">
        <f t="shared" si="125"/>
        <v>Non Irigasi</v>
      </c>
      <c r="L8034" t="s">
        <v>327</v>
      </c>
    </row>
    <row r="8035" spans="1:12" x14ac:dyDescent="0.25">
      <c r="A8035" s="1">
        <v>8034</v>
      </c>
      <c r="B8035" s="3">
        <v>83</v>
      </c>
      <c r="C8035" s="1">
        <v>292</v>
      </c>
      <c r="D8035" s="1">
        <v>15</v>
      </c>
      <c r="E8035" s="1">
        <v>15</v>
      </c>
      <c r="F8035" s="1">
        <v>0</v>
      </c>
      <c r="G8035">
        <f>VLOOKUP(C8035,reference!$A$1:$E$310,5,FALSE)</f>
        <v>5321010</v>
      </c>
      <c r="H8035" t="str">
        <f>VLOOKUP(C8035,reference!$A$1:$E$310,4,FALSE)</f>
        <v>WEWIKU</v>
      </c>
      <c r="I8035" t="str">
        <f>VLOOKUP($D8035,reference!$G$1:$H$25,2,FALSE)</f>
        <v>Tambak</v>
      </c>
      <c r="J8035" t="str">
        <f>VLOOKUP($E8035,reference!$G$1:$H$25,2,FALSE)</f>
        <v>Tambak</v>
      </c>
      <c r="K8035" t="str">
        <f t="shared" si="125"/>
        <v>Non Irigasi</v>
      </c>
      <c r="L8035" t="s">
        <v>327</v>
      </c>
    </row>
    <row r="8036" spans="1:12" x14ac:dyDescent="0.25">
      <c r="A8036" s="1">
        <v>8035</v>
      </c>
      <c r="B8036" s="3">
        <v>165</v>
      </c>
      <c r="C8036" s="1">
        <v>260</v>
      </c>
      <c r="D8036" s="1">
        <v>9</v>
      </c>
      <c r="E8036" s="1">
        <v>9</v>
      </c>
      <c r="F8036" s="1">
        <v>0</v>
      </c>
      <c r="G8036">
        <f>VLOOKUP(C8036,reference!$A$1:$E$310,5,FALSE)</f>
        <v>5317011</v>
      </c>
      <c r="H8036" t="str">
        <f>VLOOKUP(C8036,reference!$A$1:$E$310,4,FALSE)</f>
        <v>KODI BALAGHAR</v>
      </c>
      <c r="I8036" t="str">
        <f>VLOOKUP($D8036,reference!$G$1:$H$25,2,FALSE)</f>
        <v>Semak belukar</v>
      </c>
      <c r="J8036" t="str">
        <f>VLOOKUP($E8036,reference!$G$1:$H$25,2,FALSE)</f>
        <v>Semak belukar</v>
      </c>
      <c r="K8036" t="str">
        <f t="shared" si="125"/>
        <v>Non Irigasi</v>
      </c>
      <c r="L8036" t="s">
        <v>327</v>
      </c>
    </row>
    <row r="8037" spans="1:12" x14ac:dyDescent="0.25">
      <c r="A8037" s="1">
        <v>8036</v>
      </c>
      <c r="B8037" s="3">
        <v>120</v>
      </c>
      <c r="C8037" s="1">
        <v>23</v>
      </c>
      <c r="D8037" s="1">
        <v>21</v>
      </c>
      <c r="E8037" s="1">
        <v>14</v>
      </c>
      <c r="F8037" s="1">
        <v>0</v>
      </c>
      <c r="G8037">
        <f>VLOOKUP(C8037,reference!$A$1:$E$310,5,FALSE)</f>
        <v>5302060</v>
      </c>
      <c r="H8037" t="str">
        <f>VLOOKUP(C8037,reference!$A$1:$E$310,4,FALSE)</f>
        <v>PANDAWAI</v>
      </c>
      <c r="I8037" t="str">
        <f>VLOOKUP($D8037,reference!$G$1:$H$25,2,FALSE)</f>
        <v>Rawa</v>
      </c>
      <c r="J8037" t="str">
        <f>VLOOKUP($E8037,reference!$G$1:$H$25,2,FALSE)</f>
        <v>Sawah</v>
      </c>
      <c r="K8037" t="str">
        <f t="shared" si="125"/>
        <v>Non Irigasi</v>
      </c>
      <c r="L8037" t="s">
        <v>327</v>
      </c>
    </row>
    <row r="8038" spans="1:12" x14ac:dyDescent="0.25">
      <c r="A8038" s="1">
        <v>8037</v>
      </c>
      <c r="B8038" s="3">
        <v>1</v>
      </c>
      <c r="C8038" s="1">
        <v>53</v>
      </c>
      <c r="D8038" s="1">
        <v>1</v>
      </c>
      <c r="E8038" s="1">
        <v>13</v>
      </c>
      <c r="F8038" s="1">
        <v>0</v>
      </c>
      <c r="G8038">
        <f>VLOOKUP(C8038,reference!$A$1:$E$310,5,FALSE)</f>
        <v>5304010</v>
      </c>
      <c r="H8038" t="str">
        <f>VLOOKUP(C8038,reference!$A$1:$E$310,4,FALSE)</f>
        <v>MOLLO UTARA</v>
      </c>
      <c r="I8038" t="str">
        <f>VLOOKUP($D8038,reference!$G$1:$H$25,2,FALSE)</f>
        <v>Hutan lahan kering primer</v>
      </c>
      <c r="J8038" t="str">
        <f>VLOOKUP($E8038,reference!$G$1:$H$25,2,FALSE)</f>
        <v>Pertanian lahan kering  campur semak / kebun campur</v>
      </c>
      <c r="K8038" t="str">
        <f t="shared" si="125"/>
        <v>Non Irigasi</v>
      </c>
      <c r="L8038" t="s">
        <v>328</v>
      </c>
    </row>
    <row r="8039" spans="1:12" x14ac:dyDescent="0.25">
      <c r="A8039" s="1">
        <v>8038</v>
      </c>
      <c r="B8039" s="3">
        <v>1</v>
      </c>
      <c r="C8039" s="1">
        <v>55</v>
      </c>
      <c r="D8039" s="1">
        <v>1</v>
      </c>
      <c r="E8039" s="1">
        <v>20</v>
      </c>
      <c r="F8039" s="1">
        <v>0</v>
      </c>
      <c r="G8039">
        <f>VLOOKUP(C8039,reference!$A$1:$E$310,5,FALSE)</f>
        <v>5304012</v>
      </c>
      <c r="H8039" t="str">
        <f>VLOOKUP(C8039,reference!$A$1:$E$310,4,FALSE)</f>
        <v>TOBU</v>
      </c>
      <c r="I8039" t="str">
        <f>VLOOKUP($D8039,reference!$G$1:$H$25,2,FALSE)</f>
        <v>Hutan lahan kering primer</v>
      </c>
      <c r="J8039" t="str">
        <f>VLOOKUP($E8039,reference!$G$1:$H$25,2,FALSE)</f>
        <v>Tubuh air</v>
      </c>
      <c r="K8039" t="str">
        <f t="shared" si="125"/>
        <v>Non Irigasi</v>
      </c>
      <c r="L8039" t="s">
        <v>328</v>
      </c>
    </row>
    <row r="8040" spans="1:12" x14ac:dyDescent="0.25">
      <c r="A8040" s="1">
        <v>8039</v>
      </c>
      <c r="B8040" s="3">
        <v>1</v>
      </c>
      <c r="C8040" s="1">
        <v>292</v>
      </c>
      <c r="D8040" s="1">
        <v>15</v>
      </c>
      <c r="E8040" s="1">
        <v>14</v>
      </c>
      <c r="F8040" s="1">
        <v>0</v>
      </c>
      <c r="G8040">
        <f>VLOOKUP(C8040,reference!$A$1:$E$310,5,FALSE)</f>
        <v>5321010</v>
      </c>
      <c r="H8040" t="str">
        <f>VLOOKUP(C8040,reference!$A$1:$E$310,4,FALSE)</f>
        <v>WEWIKU</v>
      </c>
      <c r="I8040" t="str">
        <f>VLOOKUP($D8040,reference!$G$1:$H$25,2,FALSE)</f>
        <v>Tambak</v>
      </c>
      <c r="J8040" t="str">
        <f>VLOOKUP($E8040,reference!$G$1:$H$25,2,FALSE)</f>
        <v>Sawah</v>
      </c>
      <c r="K8040" t="str">
        <f t="shared" si="125"/>
        <v>Non Irigasi</v>
      </c>
      <c r="L8040" t="s">
        <v>327</v>
      </c>
    </row>
    <row r="8041" spans="1:12" x14ac:dyDescent="0.25">
      <c r="A8041" s="1">
        <v>8040</v>
      </c>
      <c r="B8041" s="3">
        <v>14</v>
      </c>
      <c r="C8041" s="1">
        <v>260</v>
      </c>
      <c r="D8041" s="1">
        <v>20</v>
      </c>
      <c r="E8041" s="1">
        <v>2</v>
      </c>
      <c r="F8041" s="1">
        <v>0</v>
      </c>
      <c r="G8041">
        <f>VLOOKUP(C8041,reference!$A$1:$E$310,5,FALSE)</f>
        <v>5317011</v>
      </c>
      <c r="H8041" t="str">
        <f>VLOOKUP(C8041,reference!$A$1:$E$310,4,FALSE)</f>
        <v>KODI BALAGHAR</v>
      </c>
      <c r="I8041" t="str">
        <f>VLOOKUP($D8041,reference!$G$1:$H$25,2,FALSE)</f>
        <v>Tubuh air</v>
      </c>
      <c r="J8041" t="str">
        <f>VLOOKUP($E8041,reference!$G$1:$H$25,2,FALSE)</f>
        <v>Hutan lahan kering sekunder / bekas tebangan</v>
      </c>
      <c r="K8041" t="str">
        <f t="shared" si="125"/>
        <v>Non Irigasi</v>
      </c>
      <c r="L8041" t="s">
        <v>327</v>
      </c>
    </row>
    <row r="8042" spans="1:12" x14ac:dyDescent="0.25">
      <c r="A8042" s="1">
        <v>8041</v>
      </c>
      <c r="B8042" s="3">
        <v>47</v>
      </c>
      <c r="C8042" s="1">
        <v>45</v>
      </c>
      <c r="D8042" s="1">
        <v>0</v>
      </c>
      <c r="E8042" s="1">
        <v>20</v>
      </c>
      <c r="F8042" s="1">
        <v>0</v>
      </c>
      <c r="G8042">
        <f>VLOOKUP(C8042,reference!$A$1:$E$310,5,FALSE)</f>
        <v>5303162</v>
      </c>
      <c r="H8042" t="str">
        <f>VLOOKUP(C8042,reference!$A$1:$E$310,4,FALSE)</f>
        <v>FATULEU BARAT</v>
      </c>
      <c r="I8042" t="str">
        <f>VLOOKUP($D8042,reference!$G$1:$H$25,2,FALSE)</f>
        <v>No data</v>
      </c>
      <c r="J8042" t="str">
        <f>VLOOKUP($E8042,reference!$G$1:$H$25,2,FALSE)</f>
        <v>Tubuh air</v>
      </c>
      <c r="K8042" t="str">
        <f t="shared" si="125"/>
        <v>Non Irigasi</v>
      </c>
      <c r="L8042" t="s">
        <v>327</v>
      </c>
    </row>
    <row r="8043" spans="1:12" x14ac:dyDescent="0.25">
      <c r="A8043" s="1">
        <v>8042</v>
      </c>
      <c r="B8043" s="3">
        <v>1</v>
      </c>
      <c r="C8043" s="1">
        <v>55</v>
      </c>
      <c r="D8043" s="1">
        <v>1</v>
      </c>
      <c r="E8043" s="1">
        <v>13</v>
      </c>
      <c r="F8043" s="1">
        <v>0</v>
      </c>
      <c r="G8043">
        <f>VLOOKUP(C8043,reference!$A$1:$E$310,5,FALSE)</f>
        <v>5304012</v>
      </c>
      <c r="H8043" t="str">
        <f>VLOOKUP(C8043,reference!$A$1:$E$310,4,FALSE)</f>
        <v>TOBU</v>
      </c>
      <c r="I8043" t="str">
        <f>VLOOKUP($D8043,reference!$G$1:$H$25,2,FALSE)</f>
        <v>Hutan lahan kering primer</v>
      </c>
      <c r="J8043" t="str">
        <f>VLOOKUP($E8043,reference!$G$1:$H$25,2,FALSE)</f>
        <v>Pertanian lahan kering  campur semak / kebun campur</v>
      </c>
      <c r="K8043" t="str">
        <f t="shared" si="125"/>
        <v>Non Irigasi</v>
      </c>
      <c r="L8043" t="s">
        <v>328</v>
      </c>
    </row>
    <row r="8044" spans="1:12" x14ac:dyDescent="0.25">
      <c r="A8044" s="1">
        <v>8043</v>
      </c>
      <c r="B8044" s="3">
        <v>1</v>
      </c>
      <c r="C8044" s="1">
        <v>292</v>
      </c>
      <c r="D8044" s="1">
        <v>15</v>
      </c>
      <c r="E8044" s="1">
        <v>16</v>
      </c>
      <c r="F8044" s="1">
        <v>0</v>
      </c>
      <c r="G8044">
        <f>VLOOKUP(C8044,reference!$A$1:$E$310,5,FALSE)</f>
        <v>5321010</v>
      </c>
      <c r="H8044" t="str">
        <f>VLOOKUP(C8044,reference!$A$1:$E$310,4,FALSE)</f>
        <v>WEWIKU</v>
      </c>
      <c r="I8044" t="str">
        <f>VLOOKUP($D8044,reference!$G$1:$H$25,2,FALSE)</f>
        <v>Tambak</v>
      </c>
      <c r="J8044" t="str">
        <f>VLOOKUP($E8044,reference!$G$1:$H$25,2,FALSE)</f>
        <v>Pemukiman</v>
      </c>
      <c r="K8044" t="str">
        <f t="shared" si="125"/>
        <v>Non Irigasi</v>
      </c>
      <c r="L8044" t="s">
        <v>327</v>
      </c>
    </row>
    <row r="8045" spans="1:12" x14ac:dyDescent="0.25">
      <c r="A8045" s="1">
        <v>8044</v>
      </c>
      <c r="B8045" s="3">
        <v>22</v>
      </c>
      <c r="C8045" s="1">
        <v>255</v>
      </c>
      <c r="D8045" s="1">
        <v>1</v>
      </c>
      <c r="E8045" s="1">
        <v>2</v>
      </c>
      <c r="F8045" s="1">
        <v>0</v>
      </c>
      <c r="G8045">
        <f>VLOOKUP(C8045,reference!$A$1:$E$310,5,FALSE)</f>
        <v>5316011</v>
      </c>
      <c r="H8045" t="str">
        <f>VLOOKUP(C8045,reference!$A$1:$E$310,4,FALSE)</f>
        <v>KATIKUTANA SELATAN</v>
      </c>
      <c r="I8045" t="str">
        <f>VLOOKUP($D8045,reference!$G$1:$H$25,2,FALSE)</f>
        <v>Hutan lahan kering primer</v>
      </c>
      <c r="J8045" t="str">
        <f>VLOOKUP($E8045,reference!$G$1:$H$25,2,FALSE)</f>
        <v>Hutan lahan kering sekunder / bekas tebangan</v>
      </c>
      <c r="K8045" t="str">
        <f t="shared" si="125"/>
        <v>Non Irigasi</v>
      </c>
      <c r="L8045" t="s">
        <v>329</v>
      </c>
    </row>
    <row r="8046" spans="1:12" x14ac:dyDescent="0.25">
      <c r="A8046" s="1">
        <v>8045</v>
      </c>
      <c r="B8046" s="3">
        <v>16209</v>
      </c>
      <c r="C8046" s="1">
        <v>45</v>
      </c>
      <c r="D8046" s="1">
        <v>2</v>
      </c>
      <c r="E8046" s="1">
        <v>2</v>
      </c>
      <c r="F8046" s="1">
        <v>0</v>
      </c>
      <c r="G8046">
        <f>VLOOKUP(C8046,reference!$A$1:$E$310,5,FALSE)</f>
        <v>5303162</v>
      </c>
      <c r="H8046" t="str">
        <f>VLOOKUP(C8046,reference!$A$1:$E$310,4,FALSE)</f>
        <v>FATULEU BARAT</v>
      </c>
      <c r="I8046" t="str">
        <f>VLOOKUP($D8046,reference!$G$1:$H$25,2,FALSE)</f>
        <v>Hutan lahan kering sekunder / bekas tebangan</v>
      </c>
      <c r="J8046" t="str">
        <f>VLOOKUP($E8046,reference!$G$1:$H$25,2,FALSE)</f>
        <v>Hutan lahan kering sekunder / bekas tebangan</v>
      </c>
      <c r="K8046" t="str">
        <f t="shared" si="125"/>
        <v>Non Irigasi</v>
      </c>
      <c r="L8046" t="s">
        <v>327</v>
      </c>
    </row>
    <row r="8047" spans="1:12" x14ac:dyDescent="0.25">
      <c r="A8047" s="1">
        <v>8046</v>
      </c>
      <c r="B8047" s="3">
        <v>87</v>
      </c>
      <c r="C8047" s="1">
        <v>48</v>
      </c>
      <c r="D8047" s="1">
        <v>9</v>
      </c>
      <c r="E8047" s="1">
        <v>12</v>
      </c>
      <c r="F8047" s="1">
        <v>0</v>
      </c>
      <c r="G8047">
        <f>VLOOKUP(C8047,reference!$A$1:$E$310,5,FALSE)</f>
        <v>5303181</v>
      </c>
      <c r="H8047" t="str">
        <f>VLOOKUP(C8047,reference!$A$1:$E$310,4,FALSE)</f>
        <v>AMFOANG BARAT DAYA</v>
      </c>
      <c r="I8047" t="str">
        <f>VLOOKUP($D8047,reference!$G$1:$H$25,2,FALSE)</f>
        <v>Semak belukar</v>
      </c>
      <c r="J8047" t="str">
        <f>VLOOKUP($E8047,reference!$G$1:$H$25,2,FALSE)</f>
        <v>Pertanian lahan kering</v>
      </c>
      <c r="K8047" t="str">
        <f t="shared" si="125"/>
        <v>Non Irigasi</v>
      </c>
      <c r="L8047" t="s">
        <v>327</v>
      </c>
    </row>
    <row r="8048" spans="1:12" x14ac:dyDescent="0.25">
      <c r="A8048" s="1">
        <v>8047</v>
      </c>
      <c r="B8048" s="3">
        <v>81</v>
      </c>
      <c r="C8048" s="1">
        <v>47</v>
      </c>
      <c r="D8048" s="1">
        <v>13</v>
      </c>
      <c r="E8048" s="1">
        <v>2</v>
      </c>
      <c r="F8048" s="1">
        <v>0</v>
      </c>
      <c r="G8048">
        <f>VLOOKUP(C8048,reference!$A$1:$E$310,5,FALSE)</f>
        <v>5303180</v>
      </c>
      <c r="H8048" t="str">
        <f>VLOOKUP(C8048,reference!$A$1:$E$310,4,FALSE)</f>
        <v>AMFOANG SELATAN</v>
      </c>
      <c r="I8048" t="str">
        <f>VLOOKUP($D8048,reference!$G$1:$H$25,2,FALSE)</f>
        <v>Pertanian lahan kering  campur semak / kebun campur</v>
      </c>
      <c r="J8048" t="str">
        <f>VLOOKUP($E8048,reference!$G$1:$H$25,2,FALSE)</f>
        <v>Hutan lahan kering sekunder / bekas tebangan</v>
      </c>
      <c r="K8048" t="str">
        <f t="shared" si="125"/>
        <v>Non Irigasi</v>
      </c>
      <c r="L8048" t="s">
        <v>327</v>
      </c>
    </row>
    <row r="8049" spans="1:12" x14ac:dyDescent="0.25">
      <c r="A8049" s="1">
        <v>8048</v>
      </c>
      <c r="B8049" s="3">
        <v>8</v>
      </c>
      <c r="C8049" s="1">
        <v>48</v>
      </c>
      <c r="D8049" s="1">
        <v>18</v>
      </c>
      <c r="E8049" s="1">
        <v>13</v>
      </c>
      <c r="F8049" s="1">
        <v>0</v>
      </c>
      <c r="G8049">
        <f>VLOOKUP(C8049,reference!$A$1:$E$310,5,FALSE)</f>
        <v>5303181</v>
      </c>
      <c r="H8049" t="str">
        <f>VLOOKUP(C8049,reference!$A$1:$E$310,4,FALSE)</f>
        <v>AMFOANG BARAT DAYA</v>
      </c>
      <c r="I8049" t="str">
        <f>VLOOKUP($D8049,reference!$G$1:$H$25,2,FALSE)</f>
        <v>Lahan terbuka</v>
      </c>
      <c r="J8049" t="str">
        <f>VLOOKUP($E8049,reference!$G$1:$H$25,2,FALSE)</f>
        <v>Pertanian lahan kering  campur semak / kebun campur</v>
      </c>
      <c r="K8049" t="str">
        <f t="shared" si="125"/>
        <v>Non Irigasi</v>
      </c>
      <c r="L8049" t="s">
        <v>327</v>
      </c>
    </row>
    <row r="8050" spans="1:12" x14ac:dyDescent="0.25">
      <c r="A8050" s="1">
        <v>8049</v>
      </c>
      <c r="B8050" s="3">
        <v>2</v>
      </c>
      <c r="C8050" s="1">
        <v>56</v>
      </c>
      <c r="D8050" s="1">
        <v>18</v>
      </c>
      <c r="E8050" s="1">
        <v>16</v>
      </c>
      <c r="F8050" s="1">
        <v>0</v>
      </c>
      <c r="G8050">
        <f>VLOOKUP(C8050,reference!$A$1:$E$310,5,FALSE)</f>
        <v>5304013</v>
      </c>
      <c r="H8050" t="str">
        <f>VLOOKUP(C8050,reference!$A$1:$E$310,4,FALSE)</f>
        <v>NUNBENA</v>
      </c>
      <c r="I8050" t="str">
        <f>VLOOKUP($D8050,reference!$G$1:$H$25,2,FALSE)</f>
        <v>Lahan terbuka</v>
      </c>
      <c r="J8050" t="str">
        <f>VLOOKUP($E8050,reference!$G$1:$H$25,2,FALSE)</f>
        <v>Pemukiman</v>
      </c>
      <c r="K8050" t="str">
        <f t="shared" si="125"/>
        <v>Non Irigasi</v>
      </c>
      <c r="L8050" t="s">
        <v>327</v>
      </c>
    </row>
    <row r="8051" spans="1:12" x14ac:dyDescent="0.25">
      <c r="A8051" s="1">
        <v>8050</v>
      </c>
      <c r="B8051" s="3">
        <v>16</v>
      </c>
      <c r="C8051" s="1">
        <v>53</v>
      </c>
      <c r="D8051" s="1">
        <v>13</v>
      </c>
      <c r="E8051" s="1">
        <v>14</v>
      </c>
      <c r="F8051" s="1">
        <v>0</v>
      </c>
      <c r="G8051">
        <f>VLOOKUP(C8051,reference!$A$1:$E$310,5,FALSE)</f>
        <v>5304010</v>
      </c>
      <c r="H8051" t="str">
        <f>VLOOKUP(C8051,reference!$A$1:$E$310,4,FALSE)</f>
        <v>MOLLO UTARA</v>
      </c>
      <c r="I8051" t="str">
        <f>VLOOKUP($D8051,reference!$G$1:$H$25,2,FALSE)</f>
        <v>Pertanian lahan kering  campur semak / kebun campur</v>
      </c>
      <c r="J8051" t="str">
        <f>VLOOKUP($E8051,reference!$G$1:$H$25,2,FALSE)</f>
        <v>Sawah</v>
      </c>
      <c r="K8051" t="str">
        <f t="shared" si="125"/>
        <v>Non Irigasi</v>
      </c>
      <c r="L8051" t="s">
        <v>327</v>
      </c>
    </row>
    <row r="8052" spans="1:12" x14ac:dyDescent="0.25">
      <c r="A8052" s="1">
        <v>8051</v>
      </c>
      <c r="B8052" s="3">
        <v>159</v>
      </c>
      <c r="C8052" s="1">
        <v>3</v>
      </c>
      <c r="D8052" s="1">
        <v>13</v>
      </c>
      <c r="E8052" s="1">
        <v>16</v>
      </c>
      <c r="F8052" s="1">
        <v>0</v>
      </c>
      <c r="G8052">
        <f>VLOOKUP(C8052,reference!$A$1:$E$310,5,FALSE)</f>
        <v>5301023</v>
      </c>
      <c r="H8052" t="str">
        <f>VLOOKUP(C8052,reference!$A$1:$E$310,4,FALSE)</f>
        <v>LABOYA BARAT</v>
      </c>
      <c r="I8052" t="str">
        <f>VLOOKUP($D8052,reference!$G$1:$H$25,2,FALSE)</f>
        <v>Pertanian lahan kering  campur semak / kebun campur</v>
      </c>
      <c r="J8052" t="str">
        <f>VLOOKUP($E8052,reference!$G$1:$H$25,2,FALSE)</f>
        <v>Pemukiman</v>
      </c>
      <c r="K8052" t="str">
        <f t="shared" si="125"/>
        <v>Non Irigasi</v>
      </c>
      <c r="L8052" t="s">
        <v>327</v>
      </c>
    </row>
    <row r="8053" spans="1:12" x14ac:dyDescent="0.25">
      <c r="A8053" s="1">
        <v>8052</v>
      </c>
      <c r="B8053" s="3">
        <v>673</v>
      </c>
      <c r="C8053" s="1">
        <v>255</v>
      </c>
      <c r="D8053" s="1">
        <v>9</v>
      </c>
      <c r="E8053" s="1">
        <v>9</v>
      </c>
      <c r="F8053" s="1">
        <v>0</v>
      </c>
      <c r="G8053">
        <f>VLOOKUP(C8053,reference!$A$1:$E$310,5,FALSE)</f>
        <v>5316011</v>
      </c>
      <c r="H8053" t="str">
        <f>VLOOKUP(C8053,reference!$A$1:$E$310,4,FALSE)</f>
        <v>KATIKUTANA SELATAN</v>
      </c>
      <c r="I8053" t="str">
        <f>VLOOKUP($D8053,reference!$G$1:$H$25,2,FALSE)</f>
        <v>Semak belukar</v>
      </c>
      <c r="J8053" t="str">
        <f>VLOOKUP($E8053,reference!$G$1:$H$25,2,FALSE)</f>
        <v>Semak belukar</v>
      </c>
      <c r="K8053" t="str">
        <f t="shared" si="125"/>
        <v>Non Irigasi</v>
      </c>
      <c r="L8053" t="s">
        <v>327</v>
      </c>
    </row>
    <row r="8054" spans="1:12" x14ac:dyDescent="0.25">
      <c r="A8054" s="1">
        <v>8053</v>
      </c>
      <c r="B8054" s="3">
        <v>1</v>
      </c>
      <c r="C8054" s="1">
        <v>45</v>
      </c>
      <c r="D8054" s="1">
        <v>13</v>
      </c>
      <c r="E8054" s="1">
        <v>13</v>
      </c>
      <c r="F8054" s="1">
        <v>0</v>
      </c>
      <c r="G8054">
        <f>VLOOKUP(C8054,reference!$A$1:$E$310,5,FALSE)</f>
        <v>5303162</v>
      </c>
      <c r="H8054" t="str">
        <f>VLOOKUP(C8054,reference!$A$1:$E$310,4,FALSE)</f>
        <v>FATULEU BARAT</v>
      </c>
      <c r="I8054" t="str">
        <f>VLOOKUP($D8054,reference!$G$1:$H$25,2,FALSE)</f>
        <v>Pertanian lahan kering  campur semak / kebun campur</v>
      </c>
      <c r="J8054" t="str">
        <f>VLOOKUP($E8054,reference!$G$1:$H$25,2,FALSE)</f>
        <v>Pertanian lahan kering  campur semak / kebun campur</v>
      </c>
      <c r="K8054" t="str">
        <f t="shared" si="125"/>
        <v>Non Irigasi</v>
      </c>
      <c r="L8054" t="s">
        <v>327</v>
      </c>
    </row>
    <row r="8055" spans="1:12" x14ac:dyDescent="0.25">
      <c r="A8055" s="1">
        <v>8054</v>
      </c>
      <c r="B8055" s="3">
        <v>1</v>
      </c>
      <c r="C8055" s="1">
        <v>45</v>
      </c>
      <c r="D8055" s="1">
        <v>18</v>
      </c>
      <c r="E8055" s="1">
        <v>13</v>
      </c>
      <c r="F8055" s="1">
        <v>0</v>
      </c>
      <c r="G8055">
        <f>VLOOKUP(C8055,reference!$A$1:$E$310,5,FALSE)</f>
        <v>5303162</v>
      </c>
      <c r="H8055" t="str">
        <f>VLOOKUP(C8055,reference!$A$1:$E$310,4,FALSE)</f>
        <v>FATULEU BARAT</v>
      </c>
      <c r="I8055" t="str">
        <f>VLOOKUP($D8055,reference!$G$1:$H$25,2,FALSE)</f>
        <v>Lahan terbuka</v>
      </c>
      <c r="J8055" t="str">
        <f>VLOOKUP($E8055,reference!$G$1:$H$25,2,FALSE)</f>
        <v>Pertanian lahan kering  campur semak / kebun campur</v>
      </c>
      <c r="K8055" t="str">
        <f t="shared" si="125"/>
        <v>Non Irigasi</v>
      </c>
      <c r="L8055" t="s">
        <v>327</v>
      </c>
    </row>
    <row r="8056" spans="1:12" x14ac:dyDescent="0.25">
      <c r="A8056" s="1">
        <v>8055</v>
      </c>
      <c r="B8056" s="3">
        <v>268</v>
      </c>
      <c r="C8056" s="1">
        <v>45</v>
      </c>
      <c r="D8056" s="1">
        <v>18</v>
      </c>
      <c r="E8056" s="1">
        <v>20</v>
      </c>
      <c r="F8056" s="1">
        <v>0</v>
      </c>
      <c r="G8056">
        <f>VLOOKUP(C8056,reference!$A$1:$E$310,5,FALSE)</f>
        <v>5303162</v>
      </c>
      <c r="H8056" t="str">
        <f>VLOOKUP(C8056,reference!$A$1:$E$310,4,FALSE)</f>
        <v>FATULEU BARAT</v>
      </c>
      <c r="I8056" t="str">
        <f>VLOOKUP($D8056,reference!$G$1:$H$25,2,FALSE)</f>
        <v>Lahan terbuka</v>
      </c>
      <c r="J8056" t="str">
        <f>VLOOKUP($E8056,reference!$G$1:$H$25,2,FALSE)</f>
        <v>Tubuh air</v>
      </c>
      <c r="K8056" t="str">
        <f t="shared" si="125"/>
        <v>Non Irigasi</v>
      </c>
      <c r="L8056" t="s">
        <v>327</v>
      </c>
    </row>
    <row r="8057" spans="1:12" x14ac:dyDescent="0.25">
      <c r="A8057" s="1">
        <v>8056</v>
      </c>
      <c r="B8057" s="3">
        <v>25</v>
      </c>
      <c r="C8057" s="1">
        <v>48</v>
      </c>
      <c r="D8057" s="1">
        <v>9</v>
      </c>
      <c r="E8057" s="1">
        <v>14</v>
      </c>
      <c r="F8057" s="1">
        <v>0</v>
      </c>
      <c r="G8057">
        <f>VLOOKUP(C8057,reference!$A$1:$E$310,5,FALSE)</f>
        <v>5303181</v>
      </c>
      <c r="H8057" t="str">
        <f>VLOOKUP(C8057,reference!$A$1:$E$310,4,FALSE)</f>
        <v>AMFOANG BARAT DAYA</v>
      </c>
      <c r="I8057" t="str">
        <f>VLOOKUP($D8057,reference!$G$1:$H$25,2,FALSE)</f>
        <v>Semak belukar</v>
      </c>
      <c r="J8057" t="str">
        <f>VLOOKUP($E8057,reference!$G$1:$H$25,2,FALSE)</f>
        <v>Sawah</v>
      </c>
      <c r="K8057" t="str">
        <f t="shared" si="125"/>
        <v>Non Irigasi</v>
      </c>
      <c r="L8057" t="s">
        <v>327</v>
      </c>
    </row>
    <row r="8058" spans="1:12" x14ac:dyDescent="0.25">
      <c r="A8058" s="1">
        <v>8057</v>
      </c>
      <c r="B8058" s="3">
        <v>787</v>
      </c>
      <c r="C8058" s="1">
        <v>71</v>
      </c>
      <c r="D8058" s="1">
        <v>11</v>
      </c>
      <c r="E8058" s="1">
        <v>11</v>
      </c>
      <c r="F8058" s="1">
        <v>0</v>
      </c>
      <c r="G8058">
        <f>VLOOKUP(C8058,reference!$A$1:$E$310,5,FALSE)</f>
        <v>5304072</v>
      </c>
      <c r="H8058" t="str">
        <f>VLOOKUP(C8058,reference!$A$1:$E$310,4,FALSE)</f>
        <v>OENINO</v>
      </c>
      <c r="I8058" t="str">
        <f>VLOOKUP($D8058,reference!$G$1:$H$25,2,FALSE)</f>
        <v>Savanna / Padang rumput</v>
      </c>
      <c r="J8058" t="str">
        <f>VLOOKUP($E8058,reference!$G$1:$H$25,2,FALSE)</f>
        <v>Savanna / Padang rumput</v>
      </c>
      <c r="K8058" t="str">
        <f t="shared" si="125"/>
        <v>Non Irigasi</v>
      </c>
      <c r="L8058" t="s">
        <v>327</v>
      </c>
    </row>
    <row r="8059" spans="1:12" x14ac:dyDescent="0.25">
      <c r="A8059" s="1">
        <v>8058</v>
      </c>
      <c r="B8059" s="3">
        <v>774</v>
      </c>
      <c r="C8059" s="1">
        <v>3</v>
      </c>
      <c r="D8059" s="1">
        <v>13</v>
      </c>
      <c r="E8059" s="1">
        <v>14</v>
      </c>
      <c r="F8059" s="1">
        <v>0</v>
      </c>
      <c r="G8059">
        <f>VLOOKUP(C8059,reference!$A$1:$E$310,5,FALSE)</f>
        <v>5301023</v>
      </c>
      <c r="H8059" t="str">
        <f>VLOOKUP(C8059,reference!$A$1:$E$310,4,FALSE)</f>
        <v>LABOYA BARAT</v>
      </c>
      <c r="I8059" t="str">
        <f>VLOOKUP($D8059,reference!$G$1:$H$25,2,FALSE)</f>
        <v>Pertanian lahan kering  campur semak / kebun campur</v>
      </c>
      <c r="J8059" t="str">
        <f>VLOOKUP($E8059,reference!$G$1:$H$25,2,FALSE)</f>
        <v>Sawah</v>
      </c>
      <c r="K8059" t="str">
        <f t="shared" si="125"/>
        <v>Non Irigasi</v>
      </c>
      <c r="L8059" t="s">
        <v>327</v>
      </c>
    </row>
    <row r="8060" spans="1:12" x14ac:dyDescent="0.25">
      <c r="A8060" s="1">
        <v>8059</v>
      </c>
      <c r="B8060" s="3">
        <v>11</v>
      </c>
      <c r="C8060" s="1">
        <v>23</v>
      </c>
      <c r="D8060" s="1">
        <v>9</v>
      </c>
      <c r="E8060" s="1">
        <v>18</v>
      </c>
      <c r="F8060" s="1">
        <v>0</v>
      </c>
      <c r="G8060">
        <f>VLOOKUP(C8060,reference!$A$1:$E$310,5,FALSE)</f>
        <v>5302060</v>
      </c>
      <c r="H8060" t="str">
        <f>VLOOKUP(C8060,reference!$A$1:$E$310,4,FALSE)</f>
        <v>PANDAWAI</v>
      </c>
      <c r="I8060" t="str">
        <f>VLOOKUP($D8060,reference!$G$1:$H$25,2,FALSE)</f>
        <v>Semak belukar</v>
      </c>
      <c r="J8060" t="str">
        <f>VLOOKUP($E8060,reference!$G$1:$H$25,2,FALSE)</f>
        <v>Lahan terbuka</v>
      </c>
      <c r="K8060" t="str">
        <f t="shared" si="125"/>
        <v>Non Irigasi</v>
      </c>
      <c r="L8060" t="s">
        <v>327</v>
      </c>
    </row>
    <row r="8061" spans="1:12" x14ac:dyDescent="0.25">
      <c r="A8061" s="1">
        <v>8060</v>
      </c>
      <c r="B8061" s="3">
        <v>35</v>
      </c>
      <c r="C8061" s="1">
        <v>45</v>
      </c>
      <c r="D8061" s="1">
        <v>18</v>
      </c>
      <c r="E8061" s="1">
        <v>2</v>
      </c>
      <c r="F8061" s="1">
        <v>0</v>
      </c>
      <c r="G8061">
        <f>VLOOKUP(C8061,reference!$A$1:$E$310,5,FALSE)</f>
        <v>5303162</v>
      </c>
      <c r="H8061" t="str">
        <f>VLOOKUP(C8061,reference!$A$1:$E$310,4,FALSE)</f>
        <v>FATULEU BARAT</v>
      </c>
      <c r="I8061" t="str">
        <f>VLOOKUP($D8061,reference!$G$1:$H$25,2,FALSE)</f>
        <v>Lahan terbuka</v>
      </c>
      <c r="J8061" t="str">
        <f>VLOOKUP($E8061,reference!$G$1:$H$25,2,FALSE)</f>
        <v>Hutan lahan kering sekunder / bekas tebangan</v>
      </c>
      <c r="K8061" t="str">
        <f t="shared" si="125"/>
        <v>Non Irigasi</v>
      </c>
      <c r="L8061" t="s">
        <v>327</v>
      </c>
    </row>
    <row r="8062" spans="1:12" x14ac:dyDescent="0.25">
      <c r="A8062" s="1">
        <v>8061</v>
      </c>
      <c r="B8062" s="3">
        <v>8</v>
      </c>
      <c r="C8062" s="1">
        <v>53</v>
      </c>
      <c r="D8062" s="1">
        <v>18</v>
      </c>
      <c r="E8062" s="1">
        <v>11</v>
      </c>
      <c r="F8062" s="1">
        <v>0</v>
      </c>
      <c r="G8062">
        <f>VLOOKUP(C8062,reference!$A$1:$E$310,5,FALSE)</f>
        <v>5304010</v>
      </c>
      <c r="H8062" t="str">
        <f>VLOOKUP(C8062,reference!$A$1:$E$310,4,FALSE)</f>
        <v>MOLLO UTARA</v>
      </c>
      <c r="I8062" t="str">
        <f>VLOOKUP($D8062,reference!$G$1:$H$25,2,FALSE)</f>
        <v>Lahan terbuka</v>
      </c>
      <c r="J8062" t="str">
        <f>VLOOKUP($E8062,reference!$G$1:$H$25,2,FALSE)</f>
        <v>Savanna / Padang rumput</v>
      </c>
      <c r="K8062" t="str">
        <f t="shared" si="125"/>
        <v>Non Irigasi</v>
      </c>
      <c r="L8062" t="s">
        <v>327</v>
      </c>
    </row>
    <row r="8063" spans="1:12" x14ac:dyDescent="0.25">
      <c r="A8063" s="1">
        <v>8062</v>
      </c>
      <c r="B8063" s="3">
        <v>195</v>
      </c>
      <c r="C8063" s="1">
        <v>292</v>
      </c>
      <c r="D8063" s="1">
        <v>5</v>
      </c>
      <c r="E8063" s="1">
        <v>15</v>
      </c>
      <c r="F8063" s="1">
        <v>0</v>
      </c>
      <c r="G8063">
        <f>VLOOKUP(C8063,reference!$A$1:$E$310,5,FALSE)</f>
        <v>5321010</v>
      </c>
      <c r="H8063" t="str">
        <f>VLOOKUP(C8063,reference!$A$1:$E$310,4,FALSE)</f>
        <v>WEWIKU</v>
      </c>
      <c r="I8063" t="str">
        <f>VLOOKUP($D8063,reference!$G$1:$H$25,2,FALSE)</f>
        <v>Hutan mangrove primer</v>
      </c>
      <c r="J8063" t="str">
        <f>VLOOKUP($E8063,reference!$G$1:$H$25,2,FALSE)</f>
        <v>Tambak</v>
      </c>
      <c r="K8063" t="str">
        <f t="shared" si="125"/>
        <v>Non Irigasi</v>
      </c>
      <c r="L8063" t="s">
        <v>328</v>
      </c>
    </row>
    <row r="8064" spans="1:12" x14ac:dyDescent="0.25">
      <c r="A8064" s="1">
        <v>8063</v>
      </c>
      <c r="B8064" s="3">
        <v>1</v>
      </c>
      <c r="C8064" s="1">
        <v>292</v>
      </c>
      <c r="D8064" s="1">
        <v>15</v>
      </c>
      <c r="E8064" s="1">
        <v>5</v>
      </c>
      <c r="F8064" s="1">
        <v>0</v>
      </c>
      <c r="G8064">
        <f>VLOOKUP(C8064,reference!$A$1:$E$310,5,FALSE)</f>
        <v>5321010</v>
      </c>
      <c r="H8064" t="str">
        <f>VLOOKUP(C8064,reference!$A$1:$E$310,4,FALSE)</f>
        <v>WEWIKU</v>
      </c>
      <c r="I8064" t="str">
        <f>VLOOKUP($D8064,reference!$G$1:$H$25,2,FALSE)</f>
        <v>Tambak</v>
      </c>
      <c r="J8064" t="str">
        <f>VLOOKUP($E8064,reference!$G$1:$H$25,2,FALSE)</f>
        <v>Hutan mangrove primer</v>
      </c>
      <c r="K8064" t="str">
        <f t="shared" si="125"/>
        <v>Non Irigasi</v>
      </c>
      <c r="L8064" t="s">
        <v>327</v>
      </c>
    </row>
    <row r="8065" spans="1:12" x14ac:dyDescent="0.25">
      <c r="A8065" s="1">
        <v>8064</v>
      </c>
      <c r="B8065" s="3">
        <v>2</v>
      </c>
      <c r="C8065" s="1">
        <v>260</v>
      </c>
      <c r="D8065" s="1">
        <v>0</v>
      </c>
      <c r="E8065" s="1">
        <v>9</v>
      </c>
      <c r="F8065" s="1">
        <v>0</v>
      </c>
      <c r="G8065">
        <f>VLOOKUP(C8065,reference!$A$1:$E$310,5,FALSE)</f>
        <v>5317011</v>
      </c>
      <c r="H8065" t="str">
        <f>VLOOKUP(C8065,reference!$A$1:$E$310,4,FALSE)</f>
        <v>KODI BALAGHAR</v>
      </c>
      <c r="I8065" t="str">
        <f>VLOOKUP($D8065,reference!$G$1:$H$25,2,FALSE)</f>
        <v>No data</v>
      </c>
      <c r="J8065" t="str">
        <f>VLOOKUP($E8065,reference!$G$1:$H$25,2,FALSE)</f>
        <v>Semak belukar</v>
      </c>
      <c r="K8065" t="str">
        <f t="shared" si="125"/>
        <v>Non Irigasi</v>
      </c>
      <c r="L8065" t="s">
        <v>327</v>
      </c>
    </row>
    <row r="8066" spans="1:12" x14ac:dyDescent="0.25">
      <c r="A8066" s="1">
        <v>8065</v>
      </c>
      <c r="B8066" s="3">
        <v>1</v>
      </c>
      <c r="C8066" s="1">
        <v>3</v>
      </c>
      <c r="D8066" s="1">
        <v>18</v>
      </c>
      <c r="E8066" s="1">
        <v>11</v>
      </c>
      <c r="F8066" s="1">
        <v>0</v>
      </c>
      <c r="G8066">
        <f>VLOOKUP(C8066,reference!$A$1:$E$310,5,FALSE)</f>
        <v>5301023</v>
      </c>
      <c r="H8066" t="str">
        <f>VLOOKUP(C8066,reference!$A$1:$E$310,4,FALSE)</f>
        <v>LABOYA BARAT</v>
      </c>
      <c r="I8066" t="str">
        <f>VLOOKUP($D8066,reference!$G$1:$H$25,2,FALSE)</f>
        <v>Lahan terbuka</v>
      </c>
      <c r="J8066" t="str">
        <f>VLOOKUP($E8066,reference!$G$1:$H$25,2,FALSE)</f>
        <v>Savanna / Padang rumput</v>
      </c>
      <c r="K8066" t="str">
        <f t="shared" si="125"/>
        <v>Non Irigasi</v>
      </c>
      <c r="L8066" t="s">
        <v>327</v>
      </c>
    </row>
    <row r="8067" spans="1:12" x14ac:dyDescent="0.25">
      <c r="A8067" s="1">
        <v>8066</v>
      </c>
      <c r="B8067" s="3">
        <v>206</v>
      </c>
      <c r="C8067" s="1">
        <v>255</v>
      </c>
      <c r="D8067" s="1">
        <v>9</v>
      </c>
      <c r="E8067" s="1">
        <v>2</v>
      </c>
      <c r="F8067" s="1">
        <v>0</v>
      </c>
      <c r="G8067">
        <f>VLOOKUP(C8067,reference!$A$1:$E$310,5,FALSE)</f>
        <v>5316011</v>
      </c>
      <c r="H8067" t="str">
        <f>VLOOKUP(C8067,reference!$A$1:$E$310,4,FALSE)</f>
        <v>KATIKUTANA SELATAN</v>
      </c>
      <c r="I8067" t="str">
        <f>VLOOKUP($D8067,reference!$G$1:$H$25,2,FALSE)</f>
        <v>Semak belukar</v>
      </c>
      <c r="J8067" t="str">
        <f>VLOOKUP($E8067,reference!$G$1:$H$25,2,FALSE)</f>
        <v>Hutan lahan kering sekunder / bekas tebangan</v>
      </c>
      <c r="K8067" t="str">
        <f t="shared" ref="K8067:K8130" si="126">IF(F8067=0,"Non Irigasi","Buffer Irigasi")</f>
        <v>Non Irigasi</v>
      </c>
      <c r="L8067" t="s">
        <v>327</v>
      </c>
    </row>
    <row r="8068" spans="1:12" x14ac:dyDescent="0.25">
      <c r="A8068" s="1">
        <v>8067</v>
      </c>
      <c r="B8068" s="3">
        <v>2780</v>
      </c>
      <c r="C8068" s="1">
        <v>9</v>
      </c>
      <c r="D8068" s="1">
        <v>11</v>
      </c>
      <c r="E8068" s="1">
        <v>14</v>
      </c>
      <c r="F8068" s="1">
        <v>0</v>
      </c>
      <c r="G8068">
        <f>VLOOKUP(C8068,reference!$A$1:$E$310,5,FALSE)</f>
        <v>5302012</v>
      </c>
      <c r="H8068" t="str">
        <f>VLOOKUP(C8068,reference!$A$1:$E$310,4,FALSE)</f>
        <v>LEWA TIDAHU</v>
      </c>
      <c r="I8068" t="str">
        <f>VLOOKUP($D8068,reference!$G$1:$H$25,2,FALSE)</f>
        <v>Savanna / Padang rumput</v>
      </c>
      <c r="J8068" t="str">
        <f>VLOOKUP($E8068,reference!$G$1:$H$25,2,FALSE)</f>
        <v>Sawah</v>
      </c>
      <c r="K8068" t="str">
        <f t="shared" si="126"/>
        <v>Non Irigasi</v>
      </c>
      <c r="L8068" t="s">
        <v>327</v>
      </c>
    </row>
    <row r="8069" spans="1:12" x14ac:dyDescent="0.25">
      <c r="A8069" s="1">
        <v>8068</v>
      </c>
      <c r="B8069" s="3">
        <v>1646</v>
      </c>
      <c r="C8069" s="1">
        <v>9</v>
      </c>
      <c r="D8069" s="1">
        <v>14</v>
      </c>
      <c r="E8069" s="1">
        <v>14</v>
      </c>
      <c r="F8069" s="1">
        <v>0</v>
      </c>
      <c r="G8069">
        <f>VLOOKUP(C8069,reference!$A$1:$E$310,5,FALSE)</f>
        <v>5302012</v>
      </c>
      <c r="H8069" t="str">
        <f>VLOOKUP(C8069,reference!$A$1:$E$310,4,FALSE)</f>
        <v>LEWA TIDAHU</v>
      </c>
      <c r="I8069" t="str">
        <f>VLOOKUP($D8069,reference!$G$1:$H$25,2,FALSE)</f>
        <v>Sawah</v>
      </c>
      <c r="J8069" t="str">
        <f>VLOOKUP($E8069,reference!$G$1:$H$25,2,FALSE)</f>
        <v>Sawah</v>
      </c>
      <c r="K8069" t="str">
        <f t="shared" si="126"/>
        <v>Non Irigasi</v>
      </c>
      <c r="L8069" t="s">
        <v>327</v>
      </c>
    </row>
    <row r="8070" spans="1:12" x14ac:dyDescent="0.25">
      <c r="A8070" s="1">
        <v>8069</v>
      </c>
      <c r="B8070" s="3">
        <v>65</v>
      </c>
      <c r="C8070" s="1">
        <v>25</v>
      </c>
      <c r="D8070" s="1">
        <v>18</v>
      </c>
      <c r="E8070" s="1">
        <v>2</v>
      </c>
      <c r="F8070" s="1">
        <v>0</v>
      </c>
      <c r="G8070">
        <f>VLOOKUP(C8070,reference!$A$1:$E$310,5,FALSE)</f>
        <v>5302070</v>
      </c>
      <c r="H8070" t="str">
        <f>VLOOKUP(C8070,reference!$A$1:$E$310,4,FALSE)</f>
        <v>KOTA WAINGAPU</v>
      </c>
      <c r="I8070" t="str">
        <f>VLOOKUP($D8070,reference!$G$1:$H$25,2,FALSE)</f>
        <v>Lahan terbuka</v>
      </c>
      <c r="J8070" t="str">
        <f>VLOOKUP($E8070,reference!$G$1:$H$25,2,FALSE)</f>
        <v>Hutan lahan kering sekunder / bekas tebangan</v>
      </c>
      <c r="K8070" t="str">
        <f t="shared" si="126"/>
        <v>Non Irigasi</v>
      </c>
      <c r="L8070" t="s">
        <v>327</v>
      </c>
    </row>
    <row r="8071" spans="1:12" x14ac:dyDescent="0.25">
      <c r="A8071" s="1">
        <v>8070</v>
      </c>
      <c r="B8071" s="3">
        <v>453</v>
      </c>
      <c r="C8071" s="1">
        <v>25</v>
      </c>
      <c r="D8071" s="1">
        <v>18</v>
      </c>
      <c r="E8071" s="1">
        <v>11</v>
      </c>
      <c r="F8071" s="1">
        <v>0</v>
      </c>
      <c r="G8071">
        <f>VLOOKUP(C8071,reference!$A$1:$E$310,5,FALSE)</f>
        <v>5302070</v>
      </c>
      <c r="H8071" t="str">
        <f>VLOOKUP(C8071,reference!$A$1:$E$310,4,FALSE)</f>
        <v>KOTA WAINGAPU</v>
      </c>
      <c r="I8071" t="str">
        <f>VLOOKUP($D8071,reference!$G$1:$H$25,2,FALSE)</f>
        <v>Lahan terbuka</v>
      </c>
      <c r="J8071" t="str">
        <f>VLOOKUP($E8071,reference!$G$1:$H$25,2,FALSE)</f>
        <v>Savanna / Padang rumput</v>
      </c>
      <c r="K8071" t="str">
        <f t="shared" si="126"/>
        <v>Non Irigasi</v>
      </c>
      <c r="L8071" t="s">
        <v>327</v>
      </c>
    </row>
    <row r="8072" spans="1:12" x14ac:dyDescent="0.25">
      <c r="A8072" s="1">
        <v>8071</v>
      </c>
      <c r="B8072" s="3">
        <v>112</v>
      </c>
      <c r="C8072" s="1">
        <v>45</v>
      </c>
      <c r="D8072" s="1">
        <v>0</v>
      </c>
      <c r="E8072" s="1">
        <v>0</v>
      </c>
      <c r="F8072" s="1">
        <v>0</v>
      </c>
      <c r="G8072">
        <f>VLOOKUP(C8072,reference!$A$1:$E$310,5,FALSE)</f>
        <v>5303162</v>
      </c>
      <c r="H8072" t="str">
        <f>VLOOKUP(C8072,reference!$A$1:$E$310,4,FALSE)</f>
        <v>FATULEU BARAT</v>
      </c>
      <c r="I8072" t="str">
        <f>VLOOKUP($D8072,reference!$G$1:$H$25,2,FALSE)</f>
        <v>No data</v>
      </c>
      <c r="J8072" t="str">
        <f>VLOOKUP($E8072,reference!$G$1:$H$25,2,FALSE)</f>
        <v>No data</v>
      </c>
      <c r="K8072" t="str">
        <f t="shared" si="126"/>
        <v>Non Irigasi</v>
      </c>
      <c r="L8072" t="s">
        <v>327</v>
      </c>
    </row>
    <row r="8073" spans="1:12" x14ac:dyDescent="0.25">
      <c r="A8073" s="1">
        <v>8072</v>
      </c>
      <c r="B8073" s="3">
        <v>10</v>
      </c>
      <c r="C8073" s="1">
        <v>45</v>
      </c>
      <c r="D8073" s="1">
        <v>0</v>
      </c>
      <c r="E8073" s="1">
        <v>9</v>
      </c>
      <c r="F8073" s="1">
        <v>0</v>
      </c>
      <c r="G8073">
        <f>VLOOKUP(C8073,reference!$A$1:$E$310,5,FALSE)</f>
        <v>5303162</v>
      </c>
      <c r="H8073" t="str">
        <f>VLOOKUP(C8073,reference!$A$1:$E$310,4,FALSE)</f>
        <v>FATULEU BARAT</v>
      </c>
      <c r="I8073" t="str">
        <f>VLOOKUP($D8073,reference!$G$1:$H$25,2,FALSE)</f>
        <v>No data</v>
      </c>
      <c r="J8073" t="str">
        <f>VLOOKUP($E8073,reference!$G$1:$H$25,2,FALSE)</f>
        <v>Semak belukar</v>
      </c>
      <c r="K8073" t="str">
        <f t="shared" si="126"/>
        <v>Non Irigasi</v>
      </c>
      <c r="L8073" t="s">
        <v>327</v>
      </c>
    </row>
    <row r="8074" spans="1:12" x14ac:dyDescent="0.25">
      <c r="A8074" s="1">
        <v>8073</v>
      </c>
      <c r="B8074" s="3">
        <v>137</v>
      </c>
      <c r="C8074" s="1">
        <v>292</v>
      </c>
      <c r="D8074" s="1">
        <v>5</v>
      </c>
      <c r="E8074" s="1">
        <v>5</v>
      </c>
      <c r="F8074" s="1">
        <v>0</v>
      </c>
      <c r="G8074">
        <f>VLOOKUP(C8074,reference!$A$1:$E$310,5,FALSE)</f>
        <v>5321010</v>
      </c>
      <c r="H8074" t="str">
        <f>VLOOKUP(C8074,reference!$A$1:$E$310,4,FALSE)</f>
        <v>WEWIKU</v>
      </c>
      <c r="I8074" t="str">
        <f>VLOOKUP($D8074,reference!$G$1:$H$25,2,FALSE)</f>
        <v>Hutan mangrove primer</v>
      </c>
      <c r="J8074" t="str">
        <f>VLOOKUP($E8074,reference!$G$1:$H$25,2,FALSE)</f>
        <v>Hutan mangrove primer</v>
      </c>
      <c r="K8074" t="str">
        <f t="shared" si="126"/>
        <v>Non Irigasi</v>
      </c>
      <c r="L8074" t="s">
        <v>327</v>
      </c>
    </row>
    <row r="8075" spans="1:12" x14ac:dyDescent="0.25">
      <c r="A8075" s="1">
        <v>8074</v>
      </c>
      <c r="B8075" s="3">
        <v>1</v>
      </c>
      <c r="C8075" s="1">
        <v>260</v>
      </c>
      <c r="D8075" s="1">
        <v>20</v>
      </c>
      <c r="E8075" s="1">
        <v>11</v>
      </c>
      <c r="F8075" s="1">
        <v>0</v>
      </c>
      <c r="G8075">
        <f>VLOOKUP(C8075,reference!$A$1:$E$310,5,FALSE)</f>
        <v>5317011</v>
      </c>
      <c r="H8075" t="str">
        <f>VLOOKUP(C8075,reference!$A$1:$E$310,4,FALSE)</f>
        <v>KODI BALAGHAR</v>
      </c>
      <c r="I8075" t="str">
        <f>VLOOKUP($D8075,reference!$G$1:$H$25,2,FALSE)</f>
        <v>Tubuh air</v>
      </c>
      <c r="J8075" t="str">
        <f>VLOOKUP($E8075,reference!$G$1:$H$25,2,FALSE)</f>
        <v>Savanna / Padang rumput</v>
      </c>
      <c r="K8075" t="str">
        <f t="shared" si="126"/>
        <v>Non Irigasi</v>
      </c>
      <c r="L8075" t="s">
        <v>327</v>
      </c>
    </row>
    <row r="8076" spans="1:12" x14ac:dyDescent="0.25">
      <c r="A8076" s="1">
        <v>8075</v>
      </c>
      <c r="B8076" s="3">
        <v>1839</v>
      </c>
      <c r="C8076" s="1">
        <v>9</v>
      </c>
      <c r="D8076" s="1">
        <v>9</v>
      </c>
      <c r="E8076" s="1">
        <v>2</v>
      </c>
      <c r="F8076" s="1">
        <v>0</v>
      </c>
      <c r="G8076">
        <f>VLOOKUP(C8076,reference!$A$1:$E$310,5,FALSE)</f>
        <v>5302012</v>
      </c>
      <c r="H8076" t="str">
        <f>VLOOKUP(C8076,reference!$A$1:$E$310,4,FALSE)</f>
        <v>LEWA TIDAHU</v>
      </c>
      <c r="I8076" t="str">
        <f>VLOOKUP($D8076,reference!$G$1:$H$25,2,FALSE)</f>
        <v>Semak belukar</v>
      </c>
      <c r="J8076" t="str">
        <f>VLOOKUP($E8076,reference!$G$1:$H$25,2,FALSE)</f>
        <v>Hutan lahan kering sekunder / bekas tebangan</v>
      </c>
      <c r="K8076" t="str">
        <f t="shared" si="126"/>
        <v>Non Irigasi</v>
      </c>
      <c r="L8076" t="s">
        <v>327</v>
      </c>
    </row>
    <row r="8077" spans="1:12" x14ac:dyDescent="0.25">
      <c r="A8077" s="1">
        <v>8076</v>
      </c>
      <c r="B8077" s="3">
        <v>3803</v>
      </c>
      <c r="C8077" s="1">
        <v>45</v>
      </c>
      <c r="D8077" s="1">
        <v>2</v>
      </c>
      <c r="E8077" s="1">
        <v>9</v>
      </c>
      <c r="F8077" s="1">
        <v>0</v>
      </c>
      <c r="G8077">
        <f>VLOOKUP(C8077,reference!$A$1:$E$310,5,FALSE)</f>
        <v>5303162</v>
      </c>
      <c r="H8077" t="str">
        <f>VLOOKUP(C8077,reference!$A$1:$E$310,4,FALSE)</f>
        <v>FATULEU BARAT</v>
      </c>
      <c r="I8077" t="str">
        <f>VLOOKUP($D8077,reference!$G$1:$H$25,2,FALSE)</f>
        <v>Hutan lahan kering sekunder / bekas tebangan</v>
      </c>
      <c r="J8077" t="str">
        <f>VLOOKUP($E8077,reference!$G$1:$H$25,2,FALSE)</f>
        <v>Semak belukar</v>
      </c>
      <c r="K8077" t="str">
        <f t="shared" si="126"/>
        <v>Non Irigasi</v>
      </c>
      <c r="L8077" t="s">
        <v>328</v>
      </c>
    </row>
    <row r="8078" spans="1:12" x14ac:dyDescent="0.25">
      <c r="A8078" s="1">
        <v>8077</v>
      </c>
      <c r="B8078" s="3">
        <v>553</v>
      </c>
      <c r="C8078" s="1">
        <v>3</v>
      </c>
      <c r="D8078" s="1">
        <v>7</v>
      </c>
      <c r="E8078" s="1">
        <v>7</v>
      </c>
      <c r="F8078" s="1">
        <v>0</v>
      </c>
      <c r="G8078">
        <f>VLOOKUP(C8078,reference!$A$1:$E$310,5,FALSE)</f>
        <v>5301023</v>
      </c>
      <c r="H8078" t="str">
        <f>VLOOKUP(C8078,reference!$A$1:$E$310,4,FALSE)</f>
        <v>LABOYA BARAT</v>
      </c>
      <c r="I8078" t="str">
        <f>VLOOKUP($D8078,reference!$G$1:$H$25,2,FALSE)</f>
        <v>Hutan tanaman</v>
      </c>
      <c r="J8078" t="str">
        <f>VLOOKUP($E8078,reference!$G$1:$H$25,2,FALSE)</f>
        <v>Hutan tanaman</v>
      </c>
      <c r="K8078" t="str">
        <f t="shared" si="126"/>
        <v>Non Irigasi</v>
      </c>
      <c r="L8078" t="s">
        <v>327</v>
      </c>
    </row>
    <row r="8079" spans="1:12" x14ac:dyDescent="0.25">
      <c r="A8079" s="1">
        <v>8078</v>
      </c>
      <c r="B8079" s="3">
        <v>15</v>
      </c>
      <c r="C8079" s="1">
        <v>3</v>
      </c>
      <c r="D8079" s="1">
        <v>7</v>
      </c>
      <c r="E8079" s="1">
        <v>9</v>
      </c>
      <c r="F8079" s="1">
        <v>0</v>
      </c>
      <c r="G8079">
        <f>VLOOKUP(C8079,reference!$A$1:$E$310,5,FALSE)</f>
        <v>5301023</v>
      </c>
      <c r="H8079" t="str">
        <f>VLOOKUP(C8079,reference!$A$1:$E$310,4,FALSE)</f>
        <v>LABOYA BARAT</v>
      </c>
      <c r="I8079" t="str">
        <f>VLOOKUP($D8079,reference!$G$1:$H$25,2,FALSE)</f>
        <v>Hutan tanaman</v>
      </c>
      <c r="J8079" t="str">
        <f>VLOOKUP($E8079,reference!$G$1:$H$25,2,FALSE)</f>
        <v>Semak belukar</v>
      </c>
      <c r="K8079" t="str">
        <f t="shared" si="126"/>
        <v>Non Irigasi</v>
      </c>
      <c r="L8079" t="s">
        <v>327</v>
      </c>
    </row>
    <row r="8080" spans="1:12" x14ac:dyDescent="0.25">
      <c r="A8080" s="1">
        <v>8079</v>
      </c>
      <c r="B8080" s="3">
        <v>90</v>
      </c>
      <c r="C8080" s="1">
        <v>8</v>
      </c>
      <c r="D8080" s="1">
        <v>11</v>
      </c>
      <c r="E8080" s="1">
        <v>16</v>
      </c>
      <c r="F8080" s="1">
        <v>0</v>
      </c>
      <c r="G8080">
        <f>VLOOKUP(C8080,reference!$A$1:$E$310,5,FALSE)</f>
        <v>5302011</v>
      </c>
      <c r="H8080" t="str">
        <f>VLOOKUP(C8080,reference!$A$1:$E$310,4,FALSE)</f>
        <v>NGGAHA ORIANGU</v>
      </c>
      <c r="I8080" t="str">
        <f>VLOOKUP($D8080,reference!$G$1:$H$25,2,FALSE)</f>
        <v>Savanna / Padang rumput</v>
      </c>
      <c r="J8080" t="str">
        <f>VLOOKUP($E8080,reference!$G$1:$H$25,2,FALSE)</f>
        <v>Pemukiman</v>
      </c>
      <c r="K8080" t="str">
        <f t="shared" si="126"/>
        <v>Non Irigasi</v>
      </c>
      <c r="L8080" t="s">
        <v>327</v>
      </c>
    </row>
    <row r="8081" spans="1:12" x14ac:dyDescent="0.25">
      <c r="A8081" s="1">
        <v>8080</v>
      </c>
      <c r="B8081" s="3">
        <v>10</v>
      </c>
      <c r="C8081" s="1">
        <v>23</v>
      </c>
      <c r="D8081" s="1">
        <v>14</v>
      </c>
      <c r="E8081" s="1">
        <v>11</v>
      </c>
      <c r="F8081" s="1">
        <v>0</v>
      </c>
      <c r="G8081">
        <f>VLOOKUP(C8081,reference!$A$1:$E$310,5,FALSE)</f>
        <v>5302060</v>
      </c>
      <c r="H8081" t="str">
        <f>VLOOKUP(C8081,reference!$A$1:$E$310,4,FALSE)</f>
        <v>PANDAWAI</v>
      </c>
      <c r="I8081" t="str">
        <f>VLOOKUP($D8081,reference!$G$1:$H$25,2,FALSE)</f>
        <v>Sawah</v>
      </c>
      <c r="J8081" t="str">
        <f>VLOOKUP($E8081,reference!$G$1:$H$25,2,FALSE)</f>
        <v>Savanna / Padang rumput</v>
      </c>
      <c r="K8081" t="str">
        <f t="shared" si="126"/>
        <v>Non Irigasi</v>
      </c>
      <c r="L8081" t="s">
        <v>327</v>
      </c>
    </row>
    <row r="8082" spans="1:12" x14ac:dyDescent="0.25">
      <c r="A8082" s="1">
        <v>8081</v>
      </c>
      <c r="B8082" s="3">
        <v>626</v>
      </c>
      <c r="C8082" s="1">
        <v>45</v>
      </c>
      <c r="D8082" s="1">
        <v>2</v>
      </c>
      <c r="E8082" s="1">
        <v>20</v>
      </c>
      <c r="F8082" s="1">
        <v>0</v>
      </c>
      <c r="G8082">
        <f>VLOOKUP(C8082,reference!$A$1:$E$310,5,FALSE)</f>
        <v>5303162</v>
      </c>
      <c r="H8082" t="str">
        <f>VLOOKUP(C8082,reference!$A$1:$E$310,4,FALSE)</f>
        <v>FATULEU BARAT</v>
      </c>
      <c r="I8082" t="str">
        <f>VLOOKUP($D8082,reference!$G$1:$H$25,2,FALSE)</f>
        <v>Hutan lahan kering sekunder / bekas tebangan</v>
      </c>
      <c r="J8082" t="str">
        <f>VLOOKUP($E8082,reference!$G$1:$H$25,2,FALSE)</f>
        <v>Tubuh air</v>
      </c>
      <c r="K8082" t="str">
        <f t="shared" si="126"/>
        <v>Non Irigasi</v>
      </c>
      <c r="L8082" t="s">
        <v>328</v>
      </c>
    </row>
    <row r="8083" spans="1:12" x14ac:dyDescent="0.25">
      <c r="A8083" s="1">
        <v>8082</v>
      </c>
      <c r="B8083" s="3">
        <v>618</v>
      </c>
      <c r="C8083" s="1">
        <v>2</v>
      </c>
      <c r="D8083" s="1">
        <v>14</v>
      </c>
      <c r="E8083" s="1">
        <v>14</v>
      </c>
      <c r="F8083" s="1">
        <v>0</v>
      </c>
      <c r="G8083">
        <f>VLOOKUP(C8083,reference!$A$1:$E$310,5,FALSE)</f>
        <v>5301022</v>
      </c>
      <c r="H8083" t="str">
        <f>VLOOKUP(C8083,reference!$A$1:$E$310,4,FALSE)</f>
        <v>WANOKAKA</v>
      </c>
      <c r="I8083" t="str">
        <f>VLOOKUP($D8083,reference!$G$1:$H$25,2,FALSE)</f>
        <v>Sawah</v>
      </c>
      <c r="J8083" t="str">
        <f>VLOOKUP($E8083,reference!$G$1:$H$25,2,FALSE)</f>
        <v>Sawah</v>
      </c>
      <c r="K8083" t="str">
        <f t="shared" si="126"/>
        <v>Non Irigasi</v>
      </c>
      <c r="L8083" t="s">
        <v>327</v>
      </c>
    </row>
    <row r="8084" spans="1:12" x14ac:dyDescent="0.25">
      <c r="A8084" s="1">
        <v>8083</v>
      </c>
      <c r="B8084" s="3">
        <v>116</v>
      </c>
      <c r="C8084" s="1">
        <v>8</v>
      </c>
      <c r="D8084" s="1">
        <v>13</v>
      </c>
      <c r="E8084" s="1">
        <v>2</v>
      </c>
      <c r="F8084" s="1">
        <v>0</v>
      </c>
      <c r="G8084">
        <f>VLOOKUP(C8084,reference!$A$1:$E$310,5,FALSE)</f>
        <v>5302011</v>
      </c>
      <c r="H8084" t="str">
        <f>VLOOKUP(C8084,reference!$A$1:$E$310,4,FALSE)</f>
        <v>NGGAHA ORIANGU</v>
      </c>
      <c r="I8084" t="str">
        <f>VLOOKUP($D8084,reference!$G$1:$H$25,2,FALSE)</f>
        <v>Pertanian lahan kering  campur semak / kebun campur</v>
      </c>
      <c r="J8084" t="str">
        <f>VLOOKUP($E8084,reference!$G$1:$H$25,2,FALSE)</f>
        <v>Hutan lahan kering sekunder / bekas tebangan</v>
      </c>
      <c r="K8084" t="str">
        <f t="shared" si="126"/>
        <v>Non Irigasi</v>
      </c>
      <c r="L8084" t="s">
        <v>327</v>
      </c>
    </row>
    <row r="8085" spans="1:12" x14ac:dyDescent="0.25">
      <c r="A8085" s="1">
        <v>8084</v>
      </c>
      <c r="B8085" s="3">
        <v>1713</v>
      </c>
      <c r="C8085" s="1">
        <v>8</v>
      </c>
      <c r="D8085" s="1">
        <v>13</v>
      </c>
      <c r="E8085" s="1">
        <v>11</v>
      </c>
      <c r="F8085" s="1">
        <v>0</v>
      </c>
      <c r="G8085">
        <f>VLOOKUP(C8085,reference!$A$1:$E$310,5,FALSE)</f>
        <v>5302011</v>
      </c>
      <c r="H8085" t="str">
        <f>VLOOKUP(C8085,reference!$A$1:$E$310,4,FALSE)</f>
        <v>NGGAHA ORIANGU</v>
      </c>
      <c r="I8085" t="str">
        <f>VLOOKUP($D8085,reference!$G$1:$H$25,2,FALSE)</f>
        <v>Pertanian lahan kering  campur semak / kebun campur</v>
      </c>
      <c r="J8085" t="str">
        <f>VLOOKUP($E8085,reference!$G$1:$H$25,2,FALSE)</f>
        <v>Savanna / Padang rumput</v>
      </c>
      <c r="K8085" t="str">
        <f t="shared" si="126"/>
        <v>Non Irigasi</v>
      </c>
      <c r="L8085" t="s">
        <v>327</v>
      </c>
    </row>
    <row r="8086" spans="1:12" x14ac:dyDescent="0.25">
      <c r="A8086" s="1">
        <v>8085</v>
      </c>
      <c r="B8086" s="3">
        <v>6</v>
      </c>
      <c r="C8086" s="1">
        <v>23</v>
      </c>
      <c r="D8086" s="1">
        <v>21</v>
      </c>
      <c r="E8086" s="1">
        <v>11</v>
      </c>
      <c r="F8086" s="1">
        <v>0</v>
      </c>
      <c r="G8086">
        <f>VLOOKUP(C8086,reference!$A$1:$E$310,5,FALSE)</f>
        <v>5302060</v>
      </c>
      <c r="H8086" t="str">
        <f>VLOOKUP(C8086,reference!$A$1:$E$310,4,FALSE)</f>
        <v>PANDAWAI</v>
      </c>
      <c r="I8086" t="str">
        <f>VLOOKUP($D8086,reference!$G$1:$H$25,2,FALSE)</f>
        <v>Rawa</v>
      </c>
      <c r="J8086" t="str">
        <f>VLOOKUP($E8086,reference!$G$1:$H$25,2,FALSE)</f>
        <v>Savanna / Padang rumput</v>
      </c>
      <c r="K8086" t="str">
        <f t="shared" si="126"/>
        <v>Non Irigasi</v>
      </c>
      <c r="L8086" t="s">
        <v>327</v>
      </c>
    </row>
    <row r="8087" spans="1:12" x14ac:dyDescent="0.25">
      <c r="A8087" s="1">
        <v>8086</v>
      </c>
      <c r="B8087" s="3">
        <v>4</v>
      </c>
      <c r="C8087" s="1">
        <v>260</v>
      </c>
      <c r="D8087" s="1">
        <v>9</v>
      </c>
      <c r="E8087" s="1">
        <v>0</v>
      </c>
      <c r="F8087" s="1">
        <v>0</v>
      </c>
      <c r="G8087">
        <f>VLOOKUP(C8087,reference!$A$1:$E$310,5,FALSE)</f>
        <v>5317011</v>
      </c>
      <c r="H8087" t="str">
        <f>VLOOKUP(C8087,reference!$A$1:$E$310,4,FALSE)</f>
        <v>KODI BALAGHAR</v>
      </c>
      <c r="I8087" t="str">
        <f>VLOOKUP($D8087,reference!$G$1:$H$25,2,FALSE)</f>
        <v>Semak belukar</v>
      </c>
      <c r="J8087" t="str">
        <f>VLOOKUP($E8087,reference!$G$1:$H$25,2,FALSE)</f>
        <v>No data</v>
      </c>
      <c r="K8087" t="str">
        <f t="shared" si="126"/>
        <v>Non Irigasi</v>
      </c>
      <c r="L8087" t="s">
        <v>327</v>
      </c>
    </row>
    <row r="8088" spans="1:12" x14ac:dyDescent="0.25">
      <c r="A8088" s="1">
        <v>8087</v>
      </c>
      <c r="B8088" s="3">
        <v>10</v>
      </c>
      <c r="C8088" s="1">
        <v>260</v>
      </c>
      <c r="D8088" s="1">
        <v>7</v>
      </c>
      <c r="E8088" s="1">
        <v>7</v>
      </c>
      <c r="F8088" s="1">
        <v>0</v>
      </c>
      <c r="G8088">
        <f>VLOOKUP(C8088,reference!$A$1:$E$310,5,FALSE)</f>
        <v>5317011</v>
      </c>
      <c r="H8088" t="str">
        <f>VLOOKUP(C8088,reference!$A$1:$E$310,4,FALSE)</f>
        <v>KODI BALAGHAR</v>
      </c>
      <c r="I8088" t="str">
        <f>VLOOKUP($D8088,reference!$G$1:$H$25,2,FALSE)</f>
        <v>Hutan tanaman</v>
      </c>
      <c r="J8088" t="str">
        <f>VLOOKUP($E8088,reference!$G$1:$H$25,2,FALSE)</f>
        <v>Hutan tanaman</v>
      </c>
      <c r="K8088" t="str">
        <f t="shared" si="126"/>
        <v>Non Irigasi</v>
      </c>
      <c r="L8088" t="s">
        <v>327</v>
      </c>
    </row>
    <row r="8089" spans="1:12" x14ac:dyDescent="0.25">
      <c r="A8089" s="1">
        <v>8088</v>
      </c>
      <c r="B8089" s="3">
        <v>51</v>
      </c>
      <c r="C8089" s="1">
        <v>3</v>
      </c>
      <c r="D8089" s="1">
        <v>7</v>
      </c>
      <c r="E8089" s="1">
        <v>11</v>
      </c>
      <c r="F8089" s="1">
        <v>0</v>
      </c>
      <c r="G8089">
        <f>VLOOKUP(C8089,reference!$A$1:$E$310,5,FALSE)</f>
        <v>5301023</v>
      </c>
      <c r="H8089" t="str">
        <f>VLOOKUP(C8089,reference!$A$1:$E$310,4,FALSE)</f>
        <v>LABOYA BARAT</v>
      </c>
      <c r="I8089" t="str">
        <f>VLOOKUP($D8089,reference!$G$1:$H$25,2,FALSE)</f>
        <v>Hutan tanaman</v>
      </c>
      <c r="J8089" t="str">
        <f>VLOOKUP($E8089,reference!$G$1:$H$25,2,FALSE)</f>
        <v>Savanna / Padang rumput</v>
      </c>
      <c r="K8089" t="str">
        <f t="shared" si="126"/>
        <v>Non Irigasi</v>
      </c>
      <c r="L8089" t="s">
        <v>327</v>
      </c>
    </row>
    <row r="8090" spans="1:12" x14ac:dyDescent="0.25">
      <c r="A8090" s="1">
        <v>8089</v>
      </c>
      <c r="B8090" s="3">
        <v>1</v>
      </c>
      <c r="C8090" s="1">
        <v>255</v>
      </c>
      <c r="D8090" s="1">
        <v>13</v>
      </c>
      <c r="E8090" s="1">
        <v>12</v>
      </c>
      <c r="F8090" s="1">
        <v>0</v>
      </c>
      <c r="G8090">
        <f>VLOOKUP(C8090,reference!$A$1:$E$310,5,FALSE)</f>
        <v>5316011</v>
      </c>
      <c r="H8090" t="str">
        <f>VLOOKUP(C8090,reference!$A$1:$E$310,4,FALSE)</f>
        <v>KATIKUTANA SELATAN</v>
      </c>
      <c r="I8090" t="str">
        <f>VLOOKUP($D8090,reference!$G$1:$H$25,2,FALSE)</f>
        <v>Pertanian lahan kering  campur semak / kebun campur</v>
      </c>
      <c r="J8090" t="str">
        <f>VLOOKUP($E8090,reference!$G$1:$H$25,2,FALSE)</f>
        <v>Pertanian lahan kering</v>
      </c>
      <c r="K8090" t="str">
        <f t="shared" si="126"/>
        <v>Non Irigasi</v>
      </c>
      <c r="L8090" t="s">
        <v>327</v>
      </c>
    </row>
    <row r="8091" spans="1:12" x14ac:dyDescent="0.25">
      <c r="A8091" s="1">
        <v>8090</v>
      </c>
      <c r="B8091" s="3">
        <v>12</v>
      </c>
      <c r="C8091" s="1">
        <v>260</v>
      </c>
      <c r="D8091" s="1">
        <v>13</v>
      </c>
      <c r="E8091" s="1">
        <v>7</v>
      </c>
      <c r="F8091" s="1">
        <v>0</v>
      </c>
      <c r="G8091">
        <f>VLOOKUP(C8091,reference!$A$1:$E$310,5,FALSE)</f>
        <v>5317011</v>
      </c>
      <c r="H8091" t="str">
        <f>VLOOKUP(C8091,reference!$A$1:$E$310,4,FALSE)</f>
        <v>KODI BALAGHAR</v>
      </c>
      <c r="I8091" t="str">
        <f>VLOOKUP($D8091,reference!$G$1:$H$25,2,FALSE)</f>
        <v>Pertanian lahan kering  campur semak / kebun campur</v>
      </c>
      <c r="J8091" t="str">
        <f>VLOOKUP($E8091,reference!$G$1:$H$25,2,FALSE)</f>
        <v>Hutan tanaman</v>
      </c>
      <c r="K8091" t="str">
        <f t="shared" si="126"/>
        <v>Non Irigasi</v>
      </c>
      <c r="L8091" t="s">
        <v>327</v>
      </c>
    </row>
    <row r="8092" spans="1:12" x14ac:dyDescent="0.25">
      <c r="A8092" s="1">
        <v>8091</v>
      </c>
      <c r="B8092" s="3">
        <v>7</v>
      </c>
      <c r="C8092" s="1">
        <v>260</v>
      </c>
      <c r="D8092" s="1">
        <v>7</v>
      </c>
      <c r="E8092" s="1">
        <v>9</v>
      </c>
      <c r="F8092" s="1">
        <v>0</v>
      </c>
      <c r="G8092">
        <f>VLOOKUP(C8092,reference!$A$1:$E$310,5,FALSE)</f>
        <v>5317011</v>
      </c>
      <c r="H8092" t="str">
        <f>VLOOKUP(C8092,reference!$A$1:$E$310,4,FALSE)</f>
        <v>KODI BALAGHAR</v>
      </c>
      <c r="I8092" t="str">
        <f>VLOOKUP($D8092,reference!$G$1:$H$25,2,FALSE)</f>
        <v>Hutan tanaman</v>
      </c>
      <c r="J8092" t="str">
        <f>VLOOKUP($E8092,reference!$G$1:$H$25,2,FALSE)</f>
        <v>Semak belukar</v>
      </c>
      <c r="K8092" t="str">
        <f t="shared" si="126"/>
        <v>Non Irigasi</v>
      </c>
      <c r="L8092" t="s">
        <v>327</v>
      </c>
    </row>
    <row r="8093" spans="1:12" x14ac:dyDescent="0.25">
      <c r="A8093" s="1">
        <v>8092</v>
      </c>
      <c r="B8093" s="3">
        <v>52</v>
      </c>
      <c r="C8093" s="1">
        <v>3</v>
      </c>
      <c r="D8093" s="1">
        <v>2</v>
      </c>
      <c r="E8093" s="1">
        <v>13</v>
      </c>
      <c r="F8093" s="1">
        <v>0</v>
      </c>
      <c r="G8093">
        <f>VLOOKUP(C8093,reference!$A$1:$E$310,5,FALSE)</f>
        <v>5301023</v>
      </c>
      <c r="H8093" t="str">
        <f>VLOOKUP(C8093,reference!$A$1:$E$310,4,FALSE)</f>
        <v>LABOYA BARAT</v>
      </c>
      <c r="I8093" t="str">
        <f>VLOOKUP($D8093,reference!$G$1:$H$25,2,FALSE)</f>
        <v>Hutan lahan kering sekunder / bekas tebangan</v>
      </c>
      <c r="J8093" t="str">
        <f>VLOOKUP($E8093,reference!$G$1:$H$25,2,FALSE)</f>
        <v>Pertanian lahan kering  campur semak / kebun campur</v>
      </c>
      <c r="K8093" t="str">
        <f t="shared" si="126"/>
        <v>Non Irigasi</v>
      </c>
      <c r="L8093" t="s">
        <v>328</v>
      </c>
    </row>
    <row r="8094" spans="1:12" x14ac:dyDescent="0.25">
      <c r="A8094" s="1">
        <v>8093</v>
      </c>
      <c r="B8094" s="3">
        <v>3</v>
      </c>
      <c r="C8094" s="1">
        <v>3</v>
      </c>
      <c r="D8094" s="1">
        <v>1</v>
      </c>
      <c r="E8094" s="1">
        <v>9</v>
      </c>
      <c r="F8094" s="1">
        <v>0</v>
      </c>
      <c r="G8094">
        <f>VLOOKUP(C8094,reference!$A$1:$E$310,5,FALSE)</f>
        <v>5301023</v>
      </c>
      <c r="H8094" t="str">
        <f>VLOOKUP(C8094,reference!$A$1:$E$310,4,FALSE)</f>
        <v>LABOYA BARAT</v>
      </c>
      <c r="I8094" t="str">
        <f>VLOOKUP($D8094,reference!$G$1:$H$25,2,FALSE)</f>
        <v>Hutan lahan kering primer</v>
      </c>
      <c r="J8094" t="str">
        <f>VLOOKUP($E8094,reference!$G$1:$H$25,2,FALSE)</f>
        <v>Semak belukar</v>
      </c>
      <c r="K8094" t="str">
        <f t="shared" si="126"/>
        <v>Non Irigasi</v>
      </c>
      <c r="L8094" t="s">
        <v>328</v>
      </c>
    </row>
    <row r="8095" spans="1:12" x14ac:dyDescent="0.25">
      <c r="A8095" s="1">
        <v>8094</v>
      </c>
      <c r="B8095" s="3">
        <v>134</v>
      </c>
      <c r="C8095" s="1">
        <v>255</v>
      </c>
      <c r="D8095" s="1">
        <v>1</v>
      </c>
      <c r="E8095" s="1">
        <v>12</v>
      </c>
      <c r="F8095" s="1">
        <v>0</v>
      </c>
      <c r="G8095">
        <f>VLOOKUP(C8095,reference!$A$1:$E$310,5,FALSE)</f>
        <v>5316011</v>
      </c>
      <c r="H8095" t="str">
        <f>VLOOKUP(C8095,reference!$A$1:$E$310,4,FALSE)</f>
        <v>KATIKUTANA SELATAN</v>
      </c>
      <c r="I8095" t="str">
        <f>VLOOKUP($D8095,reference!$G$1:$H$25,2,FALSE)</f>
        <v>Hutan lahan kering primer</v>
      </c>
      <c r="J8095" t="str">
        <f>VLOOKUP($E8095,reference!$G$1:$H$25,2,FALSE)</f>
        <v>Pertanian lahan kering</v>
      </c>
      <c r="K8095" t="str">
        <f t="shared" si="126"/>
        <v>Non Irigasi</v>
      </c>
      <c r="L8095" t="s">
        <v>328</v>
      </c>
    </row>
    <row r="8096" spans="1:12" x14ac:dyDescent="0.25">
      <c r="A8096" s="1">
        <v>8095</v>
      </c>
      <c r="B8096" s="3">
        <v>183</v>
      </c>
      <c r="C8096" s="1">
        <v>255</v>
      </c>
      <c r="D8096" s="1">
        <v>9</v>
      </c>
      <c r="E8096" s="1">
        <v>1</v>
      </c>
      <c r="F8096" s="1">
        <v>0</v>
      </c>
      <c r="G8096">
        <f>VLOOKUP(C8096,reference!$A$1:$E$310,5,FALSE)</f>
        <v>5316011</v>
      </c>
      <c r="H8096" t="str">
        <f>VLOOKUP(C8096,reference!$A$1:$E$310,4,FALSE)</f>
        <v>KATIKUTANA SELATAN</v>
      </c>
      <c r="I8096" t="str">
        <f>VLOOKUP($D8096,reference!$G$1:$H$25,2,FALSE)</f>
        <v>Semak belukar</v>
      </c>
      <c r="J8096" t="str">
        <f>VLOOKUP($E8096,reference!$G$1:$H$25,2,FALSE)</f>
        <v>Hutan lahan kering primer</v>
      </c>
      <c r="K8096" t="str">
        <f t="shared" si="126"/>
        <v>Non Irigasi</v>
      </c>
      <c r="L8096" t="s">
        <v>327</v>
      </c>
    </row>
    <row r="8097" spans="1:12" x14ac:dyDescent="0.25">
      <c r="A8097" s="1">
        <v>8096</v>
      </c>
      <c r="B8097" s="3">
        <v>47</v>
      </c>
      <c r="C8097" s="1">
        <v>58</v>
      </c>
      <c r="D8097" s="1">
        <v>2</v>
      </c>
      <c r="E8097" s="1">
        <v>12</v>
      </c>
      <c r="F8097" s="1">
        <v>0</v>
      </c>
      <c r="G8097">
        <f>VLOOKUP(C8097,reference!$A$1:$E$310,5,FALSE)</f>
        <v>5304021</v>
      </c>
      <c r="H8097" t="str">
        <f>VLOOKUP(C8097,reference!$A$1:$E$310,4,FALSE)</f>
        <v>POLEN</v>
      </c>
      <c r="I8097" t="str">
        <f>VLOOKUP($D8097,reference!$G$1:$H$25,2,FALSE)</f>
        <v>Hutan lahan kering sekunder / bekas tebangan</v>
      </c>
      <c r="J8097" t="str">
        <f>VLOOKUP($E8097,reference!$G$1:$H$25,2,FALSE)</f>
        <v>Pertanian lahan kering</v>
      </c>
      <c r="K8097" t="str">
        <f t="shared" si="126"/>
        <v>Non Irigasi</v>
      </c>
      <c r="L8097" t="s">
        <v>328</v>
      </c>
    </row>
    <row r="8098" spans="1:12" x14ac:dyDescent="0.25">
      <c r="A8098" s="1">
        <v>8097</v>
      </c>
      <c r="B8098" s="3">
        <v>46</v>
      </c>
      <c r="C8098" s="1">
        <v>292</v>
      </c>
      <c r="D8098" s="1">
        <v>13</v>
      </c>
      <c r="E8098" s="1">
        <v>15</v>
      </c>
      <c r="F8098" s="1">
        <v>0</v>
      </c>
      <c r="G8098">
        <f>VLOOKUP(C8098,reference!$A$1:$E$310,5,FALSE)</f>
        <v>5321010</v>
      </c>
      <c r="H8098" t="str">
        <f>VLOOKUP(C8098,reference!$A$1:$E$310,4,FALSE)</f>
        <v>WEWIKU</v>
      </c>
      <c r="I8098" t="str">
        <f>VLOOKUP($D8098,reference!$G$1:$H$25,2,FALSE)</f>
        <v>Pertanian lahan kering  campur semak / kebun campur</v>
      </c>
      <c r="J8098" t="str">
        <f>VLOOKUP($E8098,reference!$G$1:$H$25,2,FALSE)</f>
        <v>Tambak</v>
      </c>
      <c r="K8098" t="str">
        <f t="shared" si="126"/>
        <v>Non Irigasi</v>
      </c>
      <c r="L8098" t="s">
        <v>327</v>
      </c>
    </row>
    <row r="8099" spans="1:12" x14ac:dyDescent="0.25">
      <c r="A8099" s="1">
        <v>8098</v>
      </c>
      <c r="B8099" s="3">
        <v>2</v>
      </c>
      <c r="C8099" s="1">
        <v>260</v>
      </c>
      <c r="D8099" s="1">
        <v>20</v>
      </c>
      <c r="E8099" s="1">
        <v>9</v>
      </c>
      <c r="F8099" s="1">
        <v>0</v>
      </c>
      <c r="G8099">
        <f>VLOOKUP(C8099,reference!$A$1:$E$310,5,FALSE)</f>
        <v>5317011</v>
      </c>
      <c r="H8099" t="str">
        <f>VLOOKUP(C8099,reference!$A$1:$E$310,4,FALSE)</f>
        <v>KODI BALAGHAR</v>
      </c>
      <c r="I8099" t="str">
        <f>VLOOKUP($D8099,reference!$G$1:$H$25,2,FALSE)</f>
        <v>Tubuh air</v>
      </c>
      <c r="J8099" t="str">
        <f>VLOOKUP($E8099,reference!$G$1:$H$25,2,FALSE)</f>
        <v>Semak belukar</v>
      </c>
      <c r="K8099" t="str">
        <f t="shared" si="126"/>
        <v>Non Irigasi</v>
      </c>
      <c r="L8099" t="s">
        <v>327</v>
      </c>
    </row>
    <row r="8100" spans="1:12" x14ac:dyDescent="0.25">
      <c r="A8100" s="1">
        <v>8099</v>
      </c>
      <c r="B8100" s="3">
        <v>10</v>
      </c>
      <c r="C8100" s="1">
        <v>45</v>
      </c>
      <c r="D8100" s="1">
        <v>0</v>
      </c>
      <c r="E8100" s="1">
        <v>2</v>
      </c>
      <c r="F8100" s="1">
        <v>0</v>
      </c>
      <c r="G8100">
        <f>VLOOKUP(C8100,reference!$A$1:$E$310,5,FALSE)</f>
        <v>5303162</v>
      </c>
      <c r="H8100" t="str">
        <f>VLOOKUP(C8100,reference!$A$1:$E$310,4,FALSE)</f>
        <v>FATULEU BARAT</v>
      </c>
      <c r="I8100" t="str">
        <f>VLOOKUP($D8100,reference!$G$1:$H$25,2,FALSE)</f>
        <v>No data</v>
      </c>
      <c r="J8100" t="str">
        <f>VLOOKUP($E8100,reference!$G$1:$H$25,2,FALSE)</f>
        <v>Hutan lahan kering sekunder / bekas tebangan</v>
      </c>
      <c r="K8100" t="str">
        <f t="shared" si="126"/>
        <v>Non Irigasi</v>
      </c>
      <c r="L8100" t="s">
        <v>327</v>
      </c>
    </row>
    <row r="8101" spans="1:12" x14ac:dyDescent="0.25">
      <c r="A8101" s="1">
        <v>8100</v>
      </c>
      <c r="B8101" s="3">
        <v>32</v>
      </c>
      <c r="C8101" s="1">
        <v>53</v>
      </c>
      <c r="D8101" s="1">
        <v>9</v>
      </c>
      <c r="E8101" s="1">
        <v>14</v>
      </c>
      <c r="F8101" s="1">
        <v>0</v>
      </c>
      <c r="G8101">
        <f>VLOOKUP(C8101,reference!$A$1:$E$310,5,FALSE)</f>
        <v>5304010</v>
      </c>
      <c r="H8101" t="str">
        <f>VLOOKUP(C8101,reference!$A$1:$E$310,4,FALSE)</f>
        <v>MOLLO UTARA</v>
      </c>
      <c r="I8101" t="str">
        <f>VLOOKUP($D8101,reference!$G$1:$H$25,2,FALSE)</f>
        <v>Semak belukar</v>
      </c>
      <c r="J8101" t="str">
        <f>VLOOKUP($E8101,reference!$G$1:$H$25,2,FALSE)</f>
        <v>Sawah</v>
      </c>
      <c r="K8101" t="str">
        <f t="shared" si="126"/>
        <v>Non Irigasi</v>
      </c>
      <c r="L8101" t="s">
        <v>327</v>
      </c>
    </row>
    <row r="8102" spans="1:12" x14ac:dyDescent="0.25">
      <c r="A8102" s="1">
        <v>8101</v>
      </c>
      <c r="B8102" s="3">
        <v>31</v>
      </c>
      <c r="C8102" s="1">
        <v>71</v>
      </c>
      <c r="D8102" s="1">
        <v>11</v>
      </c>
      <c r="E8102" s="1">
        <v>9</v>
      </c>
      <c r="F8102" s="1">
        <v>0</v>
      </c>
      <c r="G8102">
        <f>VLOOKUP(C8102,reference!$A$1:$E$310,5,FALSE)</f>
        <v>5304072</v>
      </c>
      <c r="H8102" t="str">
        <f>VLOOKUP(C8102,reference!$A$1:$E$310,4,FALSE)</f>
        <v>OENINO</v>
      </c>
      <c r="I8102" t="str">
        <f>VLOOKUP($D8102,reference!$G$1:$H$25,2,FALSE)</f>
        <v>Savanna / Padang rumput</v>
      </c>
      <c r="J8102" t="str">
        <f>VLOOKUP($E8102,reference!$G$1:$H$25,2,FALSE)</f>
        <v>Semak belukar</v>
      </c>
      <c r="K8102" t="str">
        <f t="shared" si="126"/>
        <v>Non Irigasi</v>
      </c>
      <c r="L8102" t="s">
        <v>327</v>
      </c>
    </row>
    <row r="8103" spans="1:12" x14ac:dyDescent="0.25">
      <c r="A8103" s="1">
        <v>8102</v>
      </c>
      <c r="B8103" s="3">
        <v>233</v>
      </c>
      <c r="C8103" s="1">
        <v>260</v>
      </c>
      <c r="D8103" s="1">
        <v>10</v>
      </c>
      <c r="E8103" s="1">
        <v>13</v>
      </c>
      <c r="F8103" s="1">
        <v>0</v>
      </c>
      <c r="G8103">
        <f>VLOOKUP(C8103,reference!$A$1:$E$310,5,FALSE)</f>
        <v>5317011</v>
      </c>
      <c r="H8103" t="str">
        <f>VLOOKUP(C8103,reference!$A$1:$E$310,4,FALSE)</f>
        <v>KODI BALAGHAR</v>
      </c>
      <c r="I8103" t="str">
        <f>VLOOKUP($D8103,reference!$G$1:$H$25,2,FALSE)</f>
        <v>Semak belukar rawa</v>
      </c>
      <c r="J8103" t="str">
        <f>VLOOKUP($E8103,reference!$G$1:$H$25,2,FALSE)</f>
        <v>Pertanian lahan kering  campur semak / kebun campur</v>
      </c>
      <c r="K8103" t="str">
        <f t="shared" si="126"/>
        <v>Non Irigasi</v>
      </c>
      <c r="L8103" t="s">
        <v>327</v>
      </c>
    </row>
    <row r="8104" spans="1:12" x14ac:dyDescent="0.25">
      <c r="A8104" s="1">
        <v>8103</v>
      </c>
      <c r="B8104" s="3">
        <v>543</v>
      </c>
      <c r="C8104" s="1">
        <v>255</v>
      </c>
      <c r="D8104" s="1">
        <v>1</v>
      </c>
      <c r="E8104" s="1">
        <v>9</v>
      </c>
      <c r="F8104" s="1">
        <v>0</v>
      </c>
      <c r="G8104">
        <f>VLOOKUP(C8104,reference!$A$1:$E$310,5,FALSE)</f>
        <v>5316011</v>
      </c>
      <c r="H8104" t="str">
        <f>VLOOKUP(C8104,reference!$A$1:$E$310,4,FALSE)</f>
        <v>KATIKUTANA SELATAN</v>
      </c>
      <c r="I8104" t="str">
        <f>VLOOKUP($D8104,reference!$G$1:$H$25,2,FALSE)</f>
        <v>Hutan lahan kering primer</v>
      </c>
      <c r="J8104" t="str">
        <f>VLOOKUP($E8104,reference!$G$1:$H$25,2,FALSE)</f>
        <v>Semak belukar</v>
      </c>
      <c r="K8104" t="str">
        <f t="shared" si="126"/>
        <v>Non Irigasi</v>
      </c>
      <c r="L8104" t="s">
        <v>328</v>
      </c>
    </row>
    <row r="8105" spans="1:12" x14ac:dyDescent="0.25">
      <c r="A8105" s="1">
        <v>8104</v>
      </c>
      <c r="B8105" s="3">
        <v>472</v>
      </c>
      <c r="C8105" s="1">
        <v>23</v>
      </c>
      <c r="D8105" s="1">
        <v>11</v>
      </c>
      <c r="E8105" s="1">
        <v>18</v>
      </c>
      <c r="F8105" s="1">
        <v>0</v>
      </c>
      <c r="G8105">
        <f>VLOOKUP(C8105,reference!$A$1:$E$310,5,FALSE)</f>
        <v>5302060</v>
      </c>
      <c r="H8105" t="str">
        <f>VLOOKUP(C8105,reference!$A$1:$E$310,4,FALSE)</f>
        <v>PANDAWAI</v>
      </c>
      <c r="I8105" t="str">
        <f>VLOOKUP($D8105,reference!$G$1:$H$25,2,FALSE)</f>
        <v>Savanna / Padang rumput</v>
      </c>
      <c r="J8105" t="str">
        <f>VLOOKUP($E8105,reference!$G$1:$H$25,2,FALSE)</f>
        <v>Lahan terbuka</v>
      </c>
      <c r="K8105" t="str">
        <f t="shared" si="126"/>
        <v>Non Irigasi</v>
      </c>
      <c r="L8105" t="s">
        <v>327</v>
      </c>
    </row>
    <row r="8106" spans="1:12" x14ac:dyDescent="0.25">
      <c r="A8106" s="1">
        <v>8105</v>
      </c>
      <c r="B8106" s="3">
        <v>232</v>
      </c>
      <c r="C8106" s="1">
        <v>72</v>
      </c>
      <c r="D8106" s="1">
        <v>18</v>
      </c>
      <c r="E8106" s="1">
        <v>11</v>
      </c>
      <c r="F8106" s="1">
        <v>0</v>
      </c>
      <c r="G8106">
        <f>VLOOKUP(C8106,reference!$A$1:$E$310,5,FALSE)</f>
        <v>5304080</v>
      </c>
      <c r="H8106" t="str">
        <f>VLOOKUP(C8106,reference!$A$1:$E$310,4,FALSE)</f>
        <v>AMANUBAN TIMUR</v>
      </c>
      <c r="I8106" t="str">
        <f>VLOOKUP($D8106,reference!$G$1:$H$25,2,FALSE)</f>
        <v>Lahan terbuka</v>
      </c>
      <c r="J8106" t="str">
        <f>VLOOKUP($E8106,reference!$G$1:$H$25,2,FALSE)</f>
        <v>Savanna / Padang rumput</v>
      </c>
      <c r="K8106" t="str">
        <f t="shared" si="126"/>
        <v>Non Irigasi</v>
      </c>
      <c r="L8106" t="s">
        <v>327</v>
      </c>
    </row>
    <row r="8107" spans="1:12" x14ac:dyDescent="0.25">
      <c r="A8107" s="1">
        <v>8106</v>
      </c>
      <c r="B8107" s="3">
        <v>38</v>
      </c>
      <c r="C8107" s="1">
        <v>3</v>
      </c>
      <c r="D8107" s="1">
        <v>1</v>
      </c>
      <c r="E8107" s="1">
        <v>13</v>
      </c>
      <c r="F8107" s="1">
        <v>0</v>
      </c>
      <c r="G8107">
        <f>VLOOKUP(C8107,reference!$A$1:$E$310,5,FALSE)</f>
        <v>5301023</v>
      </c>
      <c r="H8107" t="str">
        <f>VLOOKUP(C8107,reference!$A$1:$E$310,4,FALSE)</f>
        <v>LABOYA BARAT</v>
      </c>
      <c r="I8107" t="str">
        <f>VLOOKUP($D8107,reference!$G$1:$H$25,2,FALSE)</f>
        <v>Hutan lahan kering primer</v>
      </c>
      <c r="J8107" t="str">
        <f>VLOOKUP($E8107,reference!$G$1:$H$25,2,FALSE)</f>
        <v>Pertanian lahan kering  campur semak / kebun campur</v>
      </c>
      <c r="K8107" t="str">
        <f t="shared" si="126"/>
        <v>Non Irigasi</v>
      </c>
      <c r="L8107" t="s">
        <v>328</v>
      </c>
    </row>
    <row r="8108" spans="1:12" x14ac:dyDescent="0.25">
      <c r="A8108" s="1">
        <v>8107</v>
      </c>
      <c r="B8108" s="3">
        <v>13</v>
      </c>
      <c r="C8108" s="1">
        <v>3</v>
      </c>
      <c r="D8108" s="1">
        <v>2</v>
      </c>
      <c r="E8108" s="1">
        <v>9</v>
      </c>
      <c r="F8108" s="1">
        <v>0</v>
      </c>
      <c r="G8108">
        <f>VLOOKUP(C8108,reference!$A$1:$E$310,5,FALSE)</f>
        <v>5301023</v>
      </c>
      <c r="H8108" t="str">
        <f>VLOOKUP(C8108,reference!$A$1:$E$310,4,FALSE)</f>
        <v>LABOYA BARAT</v>
      </c>
      <c r="I8108" t="str">
        <f>VLOOKUP($D8108,reference!$G$1:$H$25,2,FALSE)</f>
        <v>Hutan lahan kering sekunder / bekas tebangan</v>
      </c>
      <c r="J8108" t="str">
        <f>VLOOKUP($E8108,reference!$G$1:$H$25,2,FALSE)</f>
        <v>Semak belukar</v>
      </c>
      <c r="K8108" t="str">
        <f t="shared" si="126"/>
        <v>Non Irigasi</v>
      </c>
      <c r="L8108" t="s">
        <v>328</v>
      </c>
    </row>
    <row r="8109" spans="1:12" x14ac:dyDescent="0.25">
      <c r="A8109" s="1">
        <v>8108</v>
      </c>
      <c r="B8109" s="3">
        <v>162</v>
      </c>
      <c r="C8109" s="1">
        <v>255</v>
      </c>
      <c r="D8109" s="1">
        <v>2</v>
      </c>
      <c r="E8109" s="1">
        <v>12</v>
      </c>
      <c r="F8109" s="1">
        <v>0</v>
      </c>
      <c r="G8109">
        <f>VLOOKUP(C8109,reference!$A$1:$E$310,5,FALSE)</f>
        <v>5316011</v>
      </c>
      <c r="H8109" t="str">
        <f>VLOOKUP(C8109,reference!$A$1:$E$310,4,FALSE)</f>
        <v>KATIKUTANA SELATAN</v>
      </c>
      <c r="I8109" t="str">
        <f>VLOOKUP($D8109,reference!$G$1:$H$25,2,FALSE)</f>
        <v>Hutan lahan kering sekunder / bekas tebangan</v>
      </c>
      <c r="J8109" t="str">
        <f>VLOOKUP($E8109,reference!$G$1:$H$25,2,FALSE)</f>
        <v>Pertanian lahan kering</v>
      </c>
      <c r="K8109" t="str">
        <f t="shared" si="126"/>
        <v>Non Irigasi</v>
      </c>
      <c r="L8109" t="s">
        <v>328</v>
      </c>
    </row>
    <row r="8110" spans="1:12" x14ac:dyDescent="0.25">
      <c r="A8110" s="1">
        <v>8109</v>
      </c>
      <c r="B8110" s="3">
        <v>64</v>
      </c>
      <c r="C8110" s="1">
        <v>71</v>
      </c>
      <c r="D8110" s="1">
        <v>2</v>
      </c>
      <c r="E8110" s="1">
        <v>12</v>
      </c>
      <c r="F8110" s="1">
        <v>0</v>
      </c>
      <c r="G8110">
        <f>VLOOKUP(C8110,reference!$A$1:$E$310,5,FALSE)</f>
        <v>5304072</v>
      </c>
      <c r="H8110" t="str">
        <f>VLOOKUP(C8110,reference!$A$1:$E$310,4,FALSE)</f>
        <v>OENINO</v>
      </c>
      <c r="I8110" t="str">
        <f>VLOOKUP($D8110,reference!$G$1:$H$25,2,FALSE)</f>
        <v>Hutan lahan kering sekunder / bekas tebangan</v>
      </c>
      <c r="J8110" t="str">
        <f>VLOOKUP($E8110,reference!$G$1:$H$25,2,FALSE)</f>
        <v>Pertanian lahan kering</v>
      </c>
      <c r="K8110" t="str">
        <f t="shared" si="126"/>
        <v>Non Irigasi</v>
      </c>
      <c r="L8110" t="s">
        <v>328</v>
      </c>
    </row>
    <row r="8111" spans="1:12" x14ac:dyDescent="0.25">
      <c r="A8111" s="1">
        <v>8110</v>
      </c>
      <c r="B8111" s="3">
        <v>1</v>
      </c>
      <c r="C8111" s="1">
        <v>260</v>
      </c>
      <c r="D8111" s="1">
        <v>7</v>
      </c>
      <c r="E8111" s="1">
        <v>16</v>
      </c>
      <c r="F8111" s="1">
        <v>0</v>
      </c>
      <c r="G8111">
        <f>VLOOKUP(C8111,reference!$A$1:$E$310,5,FALSE)</f>
        <v>5317011</v>
      </c>
      <c r="H8111" t="str">
        <f>VLOOKUP(C8111,reference!$A$1:$E$310,4,FALSE)</f>
        <v>KODI BALAGHAR</v>
      </c>
      <c r="I8111" t="str">
        <f>VLOOKUP($D8111,reference!$G$1:$H$25,2,FALSE)</f>
        <v>Hutan tanaman</v>
      </c>
      <c r="J8111" t="str">
        <f>VLOOKUP($E8111,reference!$G$1:$H$25,2,FALSE)</f>
        <v>Pemukiman</v>
      </c>
      <c r="K8111" t="str">
        <f t="shared" si="126"/>
        <v>Non Irigasi</v>
      </c>
      <c r="L8111" t="s">
        <v>327</v>
      </c>
    </row>
    <row r="8112" spans="1:12" x14ac:dyDescent="0.25">
      <c r="A8112" s="1">
        <v>8111</v>
      </c>
      <c r="B8112" s="3">
        <v>186</v>
      </c>
      <c r="C8112" s="1">
        <v>45</v>
      </c>
      <c r="D8112" s="1">
        <v>18</v>
      </c>
      <c r="E8112" s="1">
        <v>9</v>
      </c>
      <c r="F8112" s="1">
        <v>0</v>
      </c>
      <c r="G8112">
        <f>VLOOKUP(C8112,reference!$A$1:$E$310,5,FALSE)</f>
        <v>5303162</v>
      </c>
      <c r="H8112" t="str">
        <f>VLOOKUP(C8112,reference!$A$1:$E$310,4,FALSE)</f>
        <v>FATULEU BARAT</v>
      </c>
      <c r="I8112" t="str">
        <f>VLOOKUP($D8112,reference!$G$1:$H$25,2,FALSE)</f>
        <v>Lahan terbuka</v>
      </c>
      <c r="J8112" t="str">
        <f>VLOOKUP($E8112,reference!$G$1:$H$25,2,FALSE)</f>
        <v>Semak belukar</v>
      </c>
      <c r="K8112" t="str">
        <f t="shared" si="126"/>
        <v>Non Irigasi</v>
      </c>
      <c r="L8112" t="s">
        <v>327</v>
      </c>
    </row>
    <row r="8113" spans="1:12" x14ac:dyDescent="0.25">
      <c r="A8113" s="1">
        <v>8112</v>
      </c>
      <c r="B8113" s="3">
        <v>1</v>
      </c>
      <c r="C8113" s="1">
        <v>49</v>
      </c>
      <c r="D8113" s="1">
        <v>13</v>
      </c>
      <c r="E8113" s="1">
        <v>13</v>
      </c>
      <c r="F8113" s="1">
        <v>0</v>
      </c>
      <c r="G8113">
        <f>VLOOKUP(C8113,reference!$A$1:$E$310,5,FALSE)</f>
        <v>5303182</v>
      </c>
      <c r="H8113" t="str">
        <f>VLOOKUP(C8113,reference!$A$1:$E$310,4,FALSE)</f>
        <v>AMFOANG TENGAH</v>
      </c>
      <c r="I8113" t="str">
        <f>VLOOKUP($D8113,reference!$G$1:$H$25,2,FALSE)</f>
        <v>Pertanian lahan kering  campur semak / kebun campur</v>
      </c>
      <c r="J8113" t="str">
        <f>VLOOKUP($E8113,reference!$G$1:$H$25,2,FALSE)</f>
        <v>Pertanian lahan kering  campur semak / kebun campur</v>
      </c>
      <c r="K8113" t="str">
        <f t="shared" si="126"/>
        <v>Non Irigasi</v>
      </c>
      <c r="L8113" t="s">
        <v>327</v>
      </c>
    </row>
    <row r="8114" spans="1:12" x14ac:dyDescent="0.25">
      <c r="A8114" s="1">
        <v>8113</v>
      </c>
      <c r="B8114" s="3">
        <v>28</v>
      </c>
      <c r="C8114" s="1">
        <v>56</v>
      </c>
      <c r="D8114" s="1">
        <v>9</v>
      </c>
      <c r="E8114" s="1">
        <v>13</v>
      </c>
      <c r="F8114" s="1">
        <v>0</v>
      </c>
      <c r="G8114">
        <f>VLOOKUP(C8114,reference!$A$1:$E$310,5,FALSE)</f>
        <v>5304013</v>
      </c>
      <c r="H8114" t="str">
        <f>VLOOKUP(C8114,reference!$A$1:$E$310,4,FALSE)</f>
        <v>NUNBENA</v>
      </c>
      <c r="I8114" t="str">
        <f>VLOOKUP($D8114,reference!$G$1:$H$25,2,FALSE)</f>
        <v>Semak belukar</v>
      </c>
      <c r="J8114" t="str">
        <f>VLOOKUP($E8114,reference!$G$1:$H$25,2,FALSE)</f>
        <v>Pertanian lahan kering  campur semak / kebun campur</v>
      </c>
      <c r="K8114" t="str">
        <f t="shared" si="126"/>
        <v>Non Irigasi</v>
      </c>
      <c r="L8114" t="s">
        <v>327</v>
      </c>
    </row>
    <row r="8115" spans="1:12" x14ac:dyDescent="0.25">
      <c r="A8115" s="1">
        <v>8114</v>
      </c>
      <c r="B8115" s="3">
        <v>134</v>
      </c>
      <c r="C8115" s="1">
        <v>71</v>
      </c>
      <c r="D8115" s="1">
        <v>11</v>
      </c>
      <c r="E8115" s="1">
        <v>16</v>
      </c>
      <c r="F8115" s="1">
        <v>0</v>
      </c>
      <c r="G8115">
        <f>VLOOKUP(C8115,reference!$A$1:$E$310,5,FALSE)</f>
        <v>5304072</v>
      </c>
      <c r="H8115" t="str">
        <f>VLOOKUP(C8115,reference!$A$1:$E$310,4,FALSE)</f>
        <v>OENINO</v>
      </c>
      <c r="I8115" t="str">
        <f>VLOOKUP($D8115,reference!$G$1:$H$25,2,FALSE)</f>
        <v>Savanna / Padang rumput</v>
      </c>
      <c r="J8115" t="str">
        <f>VLOOKUP($E8115,reference!$G$1:$H$25,2,FALSE)</f>
        <v>Pemukiman</v>
      </c>
      <c r="K8115" t="str">
        <f t="shared" si="126"/>
        <v>Non Irigasi</v>
      </c>
      <c r="L8115" t="s">
        <v>327</v>
      </c>
    </row>
    <row r="8116" spans="1:12" x14ac:dyDescent="0.25">
      <c r="A8116" s="1">
        <v>8115</v>
      </c>
      <c r="B8116" s="3">
        <v>4</v>
      </c>
      <c r="C8116" s="1">
        <v>292</v>
      </c>
      <c r="D8116" s="1">
        <v>0</v>
      </c>
      <c r="E8116" s="1">
        <v>0</v>
      </c>
      <c r="F8116" s="1">
        <v>0</v>
      </c>
      <c r="G8116">
        <f>VLOOKUP(C8116,reference!$A$1:$E$310,5,FALSE)</f>
        <v>5321010</v>
      </c>
      <c r="H8116" t="str">
        <f>VLOOKUP(C8116,reference!$A$1:$E$310,4,FALSE)</f>
        <v>WEWIKU</v>
      </c>
      <c r="I8116" t="str">
        <f>VLOOKUP($D8116,reference!$G$1:$H$25,2,FALSE)</f>
        <v>No data</v>
      </c>
      <c r="J8116" t="str">
        <f>VLOOKUP($E8116,reference!$G$1:$H$25,2,FALSE)</f>
        <v>No data</v>
      </c>
      <c r="K8116" t="str">
        <f t="shared" si="126"/>
        <v>Non Irigasi</v>
      </c>
      <c r="L8116" t="s">
        <v>327</v>
      </c>
    </row>
    <row r="8117" spans="1:12" x14ac:dyDescent="0.25">
      <c r="A8117" s="1">
        <v>8116</v>
      </c>
      <c r="B8117" s="3">
        <v>5</v>
      </c>
      <c r="C8117" s="1">
        <v>292</v>
      </c>
      <c r="D8117" s="1">
        <v>5</v>
      </c>
      <c r="E8117" s="1">
        <v>0</v>
      </c>
      <c r="F8117" s="1">
        <v>0</v>
      </c>
      <c r="G8117">
        <f>VLOOKUP(C8117,reference!$A$1:$E$310,5,FALSE)</f>
        <v>5321010</v>
      </c>
      <c r="H8117" t="str">
        <f>VLOOKUP(C8117,reference!$A$1:$E$310,4,FALSE)</f>
        <v>WEWIKU</v>
      </c>
      <c r="I8117" t="str">
        <f>VLOOKUP($D8117,reference!$G$1:$H$25,2,FALSE)</f>
        <v>Hutan mangrove primer</v>
      </c>
      <c r="J8117" t="str">
        <f>VLOOKUP($E8117,reference!$G$1:$H$25,2,FALSE)</f>
        <v>No data</v>
      </c>
      <c r="K8117" t="str">
        <f t="shared" si="126"/>
        <v>Non Irigasi</v>
      </c>
      <c r="L8117" t="s">
        <v>328</v>
      </c>
    </row>
    <row r="8118" spans="1:12" x14ac:dyDescent="0.25">
      <c r="A8118" s="1">
        <v>8117</v>
      </c>
      <c r="B8118" s="3">
        <v>15</v>
      </c>
      <c r="C8118" s="1">
        <v>260</v>
      </c>
      <c r="D8118" s="1">
        <v>10</v>
      </c>
      <c r="E8118" s="1">
        <v>9</v>
      </c>
      <c r="F8118" s="1">
        <v>0</v>
      </c>
      <c r="G8118">
        <f>VLOOKUP(C8118,reference!$A$1:$E$310,5,FALSE)</f>
        <v>5317011</v>
      </c>
      <c r="H8118" t="str">
        <f>VLOOKUP(C8118,reference!$A$1:$E$310,4,FALSE)</f>
        <v>KODI BALAGHAR</v>
      </c>
      <c r="I8118" t="str">
        <f>VLOOKUP($D8118,reference!$G$1:$H$25,2,FALSE)</f>
        <v>Semak belukar rawa</v>
      </c>
      <c r="J8118" t="str">
        <f>VLOOKUP($E8118,reference!$G$1:$H$25,2,FALSE)</f>
        <v>Semak belukar</v>
      </c>
      <c r="K8118" t="str">
        <f t="shared" si="126"/>
        <v>Non Irigasi</v>
      </c>
      <c r="L8118" t="s">
        <v>327</v>
      </c>
    </row>
    <row r="8119" spans="1:12" x14ac:dyDescent="0.25">
      <c r="A8119" s="1">
        <v>8118</v>
      </c>
      <c r="B8119" s="3">
        <v>6</v>
      </c>
      <c r="C8119" s="1">
        <v>3</v>
      </c>
      <c r="D8119" s="1">
        <v>7</v>
      </c>
      <c r="E8119" s="1">
        <v>16</v>
      </c>
      <c r="F8119" s="1">
        <v>0</v>
      </c>
      <c r="G8119">
        <f>VLOOKUP(C8119,reference!$A$1:$E$310,5,FALSE)</f>
        <v>5301023</v>
      </c>
      <c r="H8119" t="str">
        <f>VLOOKUP(C8119,reference!$A$1:$E$310,4,FALSE)</f>
        <v>LABOYA BARAT</v>
      </c>
      <c r="I8119" t="str">
        <f>VLOOKUP($D8119,reference!$G$1:$H$25,2,FALSE)</f>
        <v>Hutan tanaman</v>
      </c>
      <c r="J8119" t="str">
        <f>VLOOKUP($E8119,reference!$G$1:$H$25,2,FALSE)</f>
        <v>Pemukiman</v>
      </c>
      <c r="K8119" t="str">
        <f t="shared" si="126"/>
        <v>Non Irigasi</v>
      </c>
      <c r="L8119" t="s">
        <v>327</v>
      </c>
    </row>
    <row r="8120" spans="1:12" x14ac:dyDescent="0.25">
      <c r="A8120" s="1">
        <v>8119</v>
      </c>
      <c r="B8120" s="3">
        <v>1</v>
      </c>
      <c r="C8120" s="1">
        <v>256</v>
      </c>
      <c r="D8120" s="1">
        <v>9</v>
      </c>
      <c r="E8120" s="1">
        <v>1</v>
      </c>
      <c r="F8120" s="1">
        <v>0</v>
      </c>
      <c r="G8120">
        <f>VLOOKUP(C8120,reference!$A$1:$E$310,5,FALSE)</f>
        <v>5316020</v>
      </c>
      <c r="H8120" t="str">
        <f>VLOOKUP(C8120,reference!$A$1:$E$310,4,FALSE)</f>
        <v>UMBU RATU NGGAY BARAT</v>
      </c>
      <c r="I8120" t="str">
        <f>VLOOKUP($D8120,reference!$G$1:$H$25,2,FALSE)</f>
        <v>Semak belukar</v>
      </c>
      <c r="J8120" t="str">
        <f>VLOOKUP($E8120,reference!$G$1:$H$25,2,FALSE)</f>
        <v>Hutan lahan kering primer</v>
      </c>
      <c r="K8120" t="str">
        <f t="shared" si="126"/>
        <v>Non Irigasi</v>
      </c>
      <c r="L8120" t="s">
        <v>327</v>
      </c>
    </row>
    <row r="8121" spans="1:12" x14ac:dyDescent="0.25">
      <c r="A8121" s="1">
        <v>8120</v>
      </c>
      <c r="B8121" s="3">
        <v>24</v>
      </c>
      <c r="C8121" s="1">
        <v>9</v>
      </c>
      <c r="D8121" s="1">
        <v>14</v>
      </c>
      <c r="E8121" s="1">
        <v>11</v>
      </c>
      <c r="F8121" s="1">
        <v>0</v>
      </c>
      <c r="G8121">
        <f>VLOOKUP(C8121,reference!$A$1:$E$310,5,FALSE)</f>
        <v>5302012</v>
      </c>
      <c r="H8121" t="str">
        <f>VLOOKUP(C8121,reference!$A$1:$E$310,4,FALSE)</f>
        <v>LEWA TIDAHU</v>
      </c>
      <c r="I8121" t="str">
        <f>VLOOKUP($D8121,reference!$G$1:$H$25,2,FALSE)</f>
        <v>Sawah</v>
      </c>
      <c r="J8121" t="str">
        <f>VLOOKUP($E8121,reference!$G$1:$H$25,2,FALSE)</f>
        <v>Savanna / Padang rumput</v>
      </c>
      <c r="K8121" t="str">
        <f t="shared" si="126"/>
        <v>Non Irigasi</v>
      </c>
      <c r="L8121" t="s">
        <v>327</v>
      </c>
    </row>
    <row r="8122" spans="1:12" x14ac:dyDescent="0.25">
      <c r="A8122" s="1">
        <v>8121</v>
      </c>
      <c r="B8122" s="3">
        <v>30829</v>
      </c>
      <c r="C8122" s="1">
        <v>16</v>
      </c>
      <c r="D8122" s="1">
        <v>11</v>
      </c>
      <c r="E8122" s="1">
        <v>11</v>
      </c>
      <c r="F8122" s="1">
        <v>0</v>
      </c>
      <c r="G8122">
        <f>VLOOKUP(C8122,reference!$A$1:$E$310,5,FALSE)</f>
        <v>5302033</v>
      </c>
      <c r="H8122" t="str">
        <f>VLOOKUP(C8122,reference!$A$1:$E$310,4,FALSE)</f>
        <v>KAHAUNGU ETI</v>
      </c>
      <c r="I8122" t="str">
        <f>VLOOKUP($D8122,reference!$G$1:$H$25,2,FALSE)</f>
        <v>Savanna / Padang rumput</v>
      </c>
      <c r="J8122" t="str">
        <f>VLOOKUP($E8122,reference!$G$1:$H$25,2,FALSE)</f>
        <v>Savanna / Padang rumput</v>
      </c>
      <c r="K8122" t="str">
        <f t="shared" si="126"/>
        <v>Non Irigasi</v>
      </c>
      <c r="L8122" t="s">
        <v>327</v>
      </c>
    </row>
    <row r="8123" spans="1:12" x14ac:dyDescent="0.25">
      <c r="A8123" s="1">
        <v>8122</v>
      </c>
      <c r="B8123" s="3">
        <v>476</v>
      </c>
      <c r="C8123" s="1">
        <v>46</v>
      </c>
      <c r="D8123" s="1">
        <v>13</v>
      </c>
      <c r="E8123" s="1">
        <v>13</v>
      </c>
      <c r="F8123" s="1">
        <v>0</v>
      </c>
      <c r="G8123">
        <f>VLOOKUP(C8123,reference!$A$1:$E$310,5,FALSE)</f>
        <v>5303170</v>
      </c>
      <c r="H8123" t="str">
        <f>VLOOKUP(C8123,reference!$A$1:$E$310,4,FALSE)</f>
        <v>TAKARI</v>
      </c>
      <c r="I8123" t="str">
        <f>VLOOKUP($D8123,reference!$G$1:$H$25,2,FALSE)</f>
        <v>Pertanian lahan kering  campur semak / kebun campur</v>
      </c>
      <c r="J8123" t="str">
        <f>VLOOKUP($E8123,reference!$G$1:$H$25,2,FALSE)</f>
        <v>Pertanian lahan kering  campur semak / kebun campur</v>
      </c>
      <c r="K8123" t="str">
        <f t="shared" si="126"/>
        <v>Non Irigasi</v>
      </c>
      <c r="L8123" t="s">
        <v>327</v>
      </c>
    </row>
    <row r="8124" spans="1:12" x14ac:dyDescent="0.25">
      <c r="A8124" s="1">
        <v>8123</v>
      </c>
      <c r="B8124" s="3">
        <v>430</v>
      </c>
      <c r="C8124" s="1">
        <v>46</v>
      </c>
      <c r="D8124" s="1">
        <v>2</v>
      </c>
      <c r="E8124" s="1">
        <v>13</v>
      </c>
      <c r="F8124" s="1">
        <v>0</v>
      </c>
      <c r="G8124">
        <f>VLOOKUP(C8124,reference!$A$1:$E$310,5,FALSE)</f>
        <v>5303170</v>
      </c>
      <c r="H8124" t="str">
        <f>VLOOKUP(C8124,reference!$A$1:$E$310,4,FALSE)</f>
        <v>TAKARI</v>
      </c>
      <c r="I8124" t="str">
        <f>VLOOKUP($D8124,reference!$G$1:$H$25,2,FALSE)</f>
        <v>Hutan lahan kering sekunder / bekas tebangan</v>
      </c>
      <c r="J8124" t="str">
        <f>VLOOKUP($E8124,reference!$G$1:$H$25,2,FALSE)</f>
        <v>Pertanian lahan kering  campur semak / kebun campur</v>
      </c>
      <c r="K8124" t="str">
        <f t="shared" si="126"/>
        <v>Non Irigasi</v>
      </c>
      <c r="L8124" t="s">
        <v>328</v>
      </c>
    </row>
    <row r="8125" spans="1:12" x14ac:dyDescent="0.25">
      <c r="A8125" s="1">
        <v>8124</v>
      </c>
      <c r="B8125" s="3">
        <v>2680</v>
      </c>
      <c r="C8125" s="1">
        <v>46</v>
      </c>
      <c r="D8125" s="1">
        <v>2</v>
      </c>
      <c r="E8125" s="1">
        <v>12</v>
      </c>
      <c r="F8125" s="1">
        <v>0</v>
      </c>
      <c r="G8125">
        <f>VLOOKUP(C8125,reference!$A$1:$E$310,5,FALSE)</f>
        <v>5303170</v>
      </c>
      <c r="H8125" t="str">
        <f>VLOOKUP(C8125,reference!$A$1:$E$310,4,FALSE)</f>
        <v>TAKARI</v>
      </c>
      <c r="I8125" t="str">
        <f>VLOOKUP($D8125,reference!$G$1:$H$25,2,FALSE)</f>
        <v>Hutan lahan kering sekunder / bekas tebangan</v>
      </c>
      <c r="J8125" t="str">
        <f>VLOOKUP($E8125,reference!$G$1:$H$25,2,FALSE)</f>
        <v>Pertanian lahan kering</v>
      </c>
      <c r="K8125" t="str">
        <f t="shared" si="126"/>
        <v>Non Irigasi</v>
      </c>
      <c r="L8125" t="s">
        <v>328</v>
      </c>
    </row>
    <row r="8126" spans="1:12" x14ac:dyDescent="0.25">
      <c r="A8126" s="1">
        <v>8125</v>
      </c>
      <c r="B8126" s="3">
        <v>110</v>
      </c>
      <c r="C8126" s="1">
        <v>3</v>
      </c>
      <c r="D8126" s="1">
        <v>7</v>
      </c>
      <c r="E8126" s="1">
        <v>13</v>
      </c>
      <c r="F8126" s="1">
        <v>0</v>
      </c>
      <c r="G8126">
        <f>VLOOKUP(C8126,reference!$A$1:$E$310,5,FALSE)</f>
        <v>5301023</v>
      </c>
      <c r="H8126" t="str">
        <f>VLOOKUP(C8126,reference!$A$1:$E$310,4,FALSE)</f>
        <v>LABOYA BARAT</v>
      </c>
      <c r="I8126" t="str">
        <f>VLOOKUP($D8126,reference!$G$1:$H$25,2,FALSE)</f>
        <v>Hutan tanaman</v>
      </c>
      <c r="J8126" t="str">
        <f>VLOOKUP($E8126,reference!$G$1:$H$25,2,FALSE)</f>
        <v>Pertanian lahan kering  campur semak / kebun campur</v>
      </c>
      <c r="K8126" t="str">
        <f t="shared" si="126"/>
        <v>Non Irigasi</v>
      </c>
      <c r="L8126" t="s">
        <v>327</v>
      </c>
    </row>
    <row r="8127" spans="1:12" x14ac:dyDescent="0.25">
      <c r="A8127" s="1">
        <v>8126</v>
      </c>
      <c r="B8127" s="3">
        <v>27852</v>
      </c>
      <c r="C8127" s="1">
        <v>24</v>
      </c>
      <c r="D8127" s="1">
        <v>11</v>
      </c>
      <c r="E8127" s="1">
        <v>11</v>
      </c>
      <c r="F8127" s="1">
        <v>0</v>
      </c>
      <c r="G8127">
        <f>VLOOKUP(C8127,reference!$A$1:$E$310,5,FALSE)</f>
        <v>5302061</v>
      </c>
      <c r="H8127" t="str">
        <f>VLOOKUP(C8127,reference!$A$1:$E$310,4,FALSE)</f>
        <v>KAMBATA MAPAMBUHANG</v>
      </c>
      <c r="I8127" t="str">
        <f>VLOOKUP($D8127,reference!$G$1:$H$25,2,FALSE)</f>
        <v>Savanna / Padang rumput</v>
      </c>
      <c r="J8127" t="str">
        <f>VLOOKUP($E8127,reference!$G$1:$H$25,2,FALSE)</f>
        <v>Savanna / Padang rumput</v>
      </c>
      <c r="K8127" t="str">
        <f t="shared" si="126"/>
        <v>Non Irigasi</v>
      </c>
      <c r="L8127" t="s">
        <v>327</v>
      </c>
    </row>
    <row r="8128" spans="1:12" x14ac:dyDescent="0.25">
      <c r="A8128" s="1">
        <v>8127</v>
      </c>
      <c r="B8128" s="3">
        <v>1459</v>
      </c>
      <c r="C8128" s="1">
        <v>46</v>
      </c>
      <c r="D8128" s="1">
        <v>13</v>
      </c>
      <c r="E8128" s="1">
        <v>12</v>
      </c>
      <c r="F8128" s="1">
        <v>0</v>
      </c>
      <c r="G8128">
        <f>VLOOKUP(C8128,reference!$A$1:$E$310,5,FALSE)</f>
        <v>5303170</v>
      </c>
      <c r="H8128" t="str">
        <f>VLOOKUP(C8128,reference!$A$1:$E$310,4,FALSE)</f>
        <v>TAKARI</v>
      </c>
      <c r="I8128" t="str">
        <f>VLOOKUP($D8128,reference!$G$1:$H$25,2,FALSE)</f>
        <v>Pertanian lahan kering  campur semak / kebun campur</v>
      </c>
      <c r="J8128" t="str">
        <f>VLOOKUP($E8128,reference!$G$1:$H$25,2,FALSE)</f>
        <v>Pertanian lahan kering</v>
      </c>
      <c r="K8128" t="str">
        <f t="shared" si="126"/>
        <v>Non Irigasi</v>
      </c>
      <c r="L8128" t="s">
        <v>327</v>
      </c>
    </row>
    <row r="8129" spans="1:12" x14ac:dyDescent="0.25">
      <c r="A8129" s="1">
        <v>8128</v>
      </c>
      <c r="B8129" s="3">
        <v>1957</v>
      </c>
      <c r="C8129" s="1">
        <v>46</v>
      </c>
      <c r="D8129" s="1">
        <v>2</v>
      </c>
      <c r="E8129" s="1">
        <v>11</v>
      </c>
      <c r="F8129" s="1">
        <v>0</v>
      </c>
      <c r="G8129">
        <f>VLOOKUP(C8129,reference!$A$1:$E$310,5,FALSE)</f>
        <v>5303170</v>
      </c>
      <c r="H8129" t="str">
        <f>VLOOKUP(C8129,reference!$A$1:$E$310,4,FALSE)</f>
        <v>TAKARI</v>
      </c>
      <c r="I8129" t="str">
        <f>VLOOKUP($D8129,reference!$G$1:$H$25,2,FALSE)</f>
        <v>Hutan lahan kering sekunder / bekas tebangan</v>
      </c>
      <c r="J8129" t="str">
        <f>VLOOKUP($E8129,reference!$G$1:$H$25,2,FALSE)</f>
        <v>Savanna / Padang rumput</v>
      </c>
      <c r="K8129" t="str">
        <f t="shared" si="126"/>
        <v>Non Irigasi</v>
      </c>
      <c r="L8129" t="s">
        <v>328</v>
      </c>
    </row>
    <row r="8130" spans="1:12" x14ac:dyDescent="0.25">
      <c r="A8130" s="1">
        <v>8129</v>
      </c>
      <c r="B8130" s="3">
        <v>12</v>
      </c>
      <c r="C8130" s="1">
        <v>60</v>
      </c>
      <c r="D8130" s="1">
        <v>2</v>
      </c>
      <c r="E8130" s="1">
        <v>20</v>
      </c>
      <c r="F8130" s="1">
        <v>0</v>
      </c>
      <c r="G8130">
        <f>VLOOKUP(C8130,reference!$A$1:$E$310,5,FALSE)</f>
        <v>5304023</v>
      </c>
      <c r="H8130" t="str">
        <f>VLOOKUP(C8130,reference!$A$1:$E$310,4,FALSE)</f>
        <v>MOLLO TENGAH</v>
      </c>
      <c r="I8130" t="str">
        <f>VLOOKUP($D8130,reference!$G$1:$H$25,2,FALSE)</f>
        <v>Hutan lahan kering sekunder / bekas tebangan</v>
      </c>
      <c r="J8130" t="str">
        <f>VLOOKUP($E8130,reference!$G$1:$H$25,2,FALSE)</f>
        <v>Tubuh air</v>
      </c>
      <c r="K8130" t="str">
        <f t="shared" si="126"/>
        <v>Non Irigasi</v>
      </c>
      <c r="L8130" t="s">
        <v>328</v>
      </c>
    </row>
    <row r="8131" spans="1:12" x14ac:dyDescent="0.25">
      <c r="A8131" s="1">
        <v>8130</v>
      </c>
      <c r="B8131" s="3">
        <v>36</v>
      </c>
      <c r="C8131" s="1">
        <v>83</v>
      </c>
      <c r="D8131" s="1">
        <v>16</v>
      </c>
      <c r="E8131" s="1">
        <v>14</v>
      </c>
      <c r="F8131" s="1">
        <v>0</v>
      </c>
      <c r="G8131">
        <f>VLOOKUP(C8131,reference!$A$1:$E$310,5,FALSE)</f>
        <v>5304111</v>
      </c>
      <c r="H8131" t="str">
        <f>VLOOKUP(C8131,reference!$A$1:$E$310,4,FALSE)</f>
        <v>TOIANAS</v>
      </c>
      <c r="I8131" t="str">
        <f>VLOOKUP($D8131,reference!$G$1:$H$25,2,FALSE)</f>
        <v>Pemukiman</v>
      </c>
      <c r="J8131" t="str">
        <f>VLOOKUP($E8131,reference!$G$1:$H$25,2,FALSE)</f>
        <v>Sawah</v>
      </c>
      <c r="K8131" t="str">
        <f t="shared" ref="K8131:K8194" si="127">IF(F8131=0,"Non Irigasi","Buffer Irigasi")</f>
        <v>Non Irigasi</v>
      </c>
      <c r="L8131" t="s">
        <v>327</v>
      </c>
    </row>
    <row r="8132" spans="1:12" x14ac:dyDescent="0.25">
      <c r="A8132" s="1">
        <v>8131</v>
      </c>
      <c r="B8132" s="3">
        <v>37</v>
      </c>
      <c r="C8132" s="1">
        <v>3</v>
      </c>
      <c r="D8132" s="1">
        <v>13</v>
      </c>
      <c r="E8132" s="1">
        <v>7</v>
      </c>
      <c r="F8132" s="1">
        <v>0</v>
      </c>
      <c r="G8132">
        <f>VLOOKUP(C8132,reference!$A$1:$E$310,5,FALSE)</f>
        <v>5301023</v>
      </c>
      <c r="H8132" t="str">
        <f>VLOOKUP(C8132,reference!$A$1:$E$310,4,FALSE)</f>
        <v>LABOYA BARAT</v>
      </c>
      <c r="I8132" t="str">
        <f>VLOOKUP($D8132,reference!$G$1:$H$25,2,FALSE)</f>
        <v>Pertanian lahan kering  campur semak / kebun campur</v>
      </c>
      <c r="J8132" t="str">
        <f>VLOOKUP($E8132,reference!$G$1:$H$25,2,FALSE)</f>
        <v>Hutan tanaman</v>
      </c>
      <c r="K8132" t="str">
        <f t="shared" si="127"/>
        <v>Non Irigasi</v>
      </c>
      <c r="L8132" t="s">
        <v>327</v>
      </c>
    </row>
    <row r="8133" spans="1:12" x14ac:dyDescent="0.25">
      <c r="A8133" s="1">
        <v>8132</v>
      </c>
      <c r="B8133" s="3">
        <v>4372</v>
      </c>
      <c r="C8133" s="1">
        <v>46</v>
      </c>
      <c r="D8133" s="1">
        <v>13</v>
      </c>
      <c r="E8133" s="1">
        <v>11</v>
      </c>
      <c r="F8133" s="1">
        <v>0</v>
      </c>
      <c r="G8133">
        <f>VLOOKUP(C8133,reference!$A$1:$E$310,5,FALSE)</f>
        <v>5303170</v>
      </c>
      <c r="H8133" t="str">
        <f>VLOOKUP(C8133,reference!$A$1:$E$310,4,FALSE)</f>
        <v>TAKARI</v>
      </c>
      <c r="I8133" t="str">
        <f>VLOOKUP($D8133,reference!$G$1:$H$25,2,FALSE)</f>
        <v>Pertanian lahan kering  campur semak / kebun campur</v>
      </c>
      <c r="J8133" t="str">
        <f>VLOOKUP($E8133,reference!$G$1:$H$25,2,FALSE)</f>
        <v>Savanna / Padang rumput</v>
      </c>
      <c r="K8133" t="str">
        <f t="shared" si="127"/>
        <v>Non Irigasi</v>
      </c>
      <c r="L8133" t="s">
        <v>327</v>
      </c>
    </row>
    <row r="8134" spans="1:12" x14ac:dyDescent="0.25">
      <c r="A8134" s="1">
        <v>8133</v>
      </c>
      <c r="B8134" s="3">
        <v>46</v>
      </c>
      <c r="C8134" s="1">
        <v>60</v>
      </c>
      <c r="D8134" s="1">
        <v>2</v>
      </c>
      <c r="E8134" s="1">
        <v>9</v>
      </c>
      <c r="F8134" s="1">
        <v>0</v>
      </c>
      <c r="G8134">
        <f>VLOOKUP(C8134,reference!$A$1:$E$310,5,FALSE)</f>
        <v>5304023</v>
      </c>
      <c r="H8134" t="str">
        <f>VLOOKUP(C8134,reference!$A$1:$E$310,4,FALSE)</f>
        <v>MOLLO TENGAH</v>
      </c>
      <c r="I8134" t="str">
        <f>VLOOKUP($D8134,reference!$G$1:$H$25,2,FALSE)</f>
        <v>Hutan lahan kering sekunder / bekas tebangan</v>
      </c>
      <c r="J8134" t="str">
        <f>VLOOKUP($E8134,reference!$G$1:$H$25,2,FALSE)</f>
        <v>Semak belukar</v>
      </c>
      <c r="K8134" t="str">
        <f t="shared" si="127"/>
        <v>Non Irigasi</v>
      </c>
      <c r="L8134" t="s">
        <v>328</v>
      </c>
    </row>
    <row r="8135" spans="1:12" x14ac:dyDescent="0.25">
      <c r="A8135" s="1">
        <v>8134</v>
      </c>
      <c r="B8135" s="3">
        <v>1713</v>
      </c>
      <c r="C8135" s="1">
        <v>60</v>
      </c>
      <c r="D8135" s="1">
        <v>2</v>
      </c>
      <c r="E8135" s="1">
        <v>13</v>
      </c>
      <c r="F8135" s="1">
        <v>0</v>
      </c>
      <c r="G8135">
        <f>VLOOKUP(C8135,reference!$A$1:$E$310,5,FALSE)</f>
        <v>5304023</v>
      </c>
      <c r="H8135" t="str">
        <f>VLOOKUP(C8135,reference!$A$1:$E$310,4,FALSE)</f>
        <v>MOLLO TENGAH</v>
      </c>
      <c r="I8135" t="str">
        <f>VLOOKUP($D8135,reference!$G$1:$H$25,2,FALSE)</f>
        <v>Hutan lahan kering sekunder / bekas tebangan</v>
      </c>
      <c r="J8135" t="str">
        <f>VLOOKUP($E8135,reference!$G$1:$H$25,2,FALSE)</f>
        <v>Pertanian lahan kering  campur semak / kebun campur</v>
      </c>
      <c r="K8135" t="str">
        <f t="shared" si="127"/>
        <v>Non Irigasi</v>
      </c>
      <c r="L8135" t="s">
        <v>328</v>
      </c>
    </row>
    <row r="8136" spans="1:12" x14ac:dyDescent="0.25">
      <c r="A8136" s="1">
        <v>8135</v>
      </c>
      <c r="B8136" s="3">
        <v>110</v>
      </c>
      <c r="C8136" s="1">
        <v>60</v>
      </c>
      <c r="D8136" s="1">
        <v>2</v>
      </c>
      <c r="E8136" s="1">
        <v>14</v>
      </c>
      <c r="F8136" s="1">
        <v>0</v>
      </c>
      <c r="G8136">
        <f>VLOOKUP(C8136,reference!$A$1:$E$310,5,FALSE)</f>
        <v>5304023</v>
      </c>
      <c r="H8136" t="str">
        <f>VLOOKUP(C8136,reference!$A$1:$E$310,4,FALSE)</f>
        <v>MOLLO TENGAH</v>
      </c>
      <c r="I8136" t="str">
        <f>VLOOKUP($D8136,reference!$G$1:$H$25,2,FALSE)</f>
        <v>Hutan lahan kering sekunder / bekas tebangan</v>
      </c>
      <c r="J8136" t="str">
        <f>VLOOKUP($E8136,reference!$G$1:$H$25,2,FALSE)</f>
        <v>Sawah</v>
      </c>
      <c r="K8136" t="str">
        <f t="shared" si="127"/>
        <v>Non Irigasi</v>
      </c>
      <c r="L8136" t="s">
        <v>328</v>
      </c>
    </row>
    <row r="8137" spans="1:12" x14ac:dyDescent="0.25">
      <c r="A8137" s="1">
        <v>8136</v>
      </c>
      <c r="B8137" s="3">
        <v>65</v>
      </c>
      <c r="C8137" s="1">
        <v>83</v>
      </c>
      <c r="D8137" s="1">
        <v>16</v>
      </c>
      <c r="E8137" s="1">
        <v>16</v>
      </c>
      <c r="F8137" s="1">
        <v>0</v>
      </c>
      <c r="G8137">
        <f>VLOOKUP(C8137,reference!$A$1:$E$310,5,FALSE)</f>
        <v>5304111</v>
      </c>
      <c r="H8137" t="str">
        <f>VLOOKUP(C8137,reference!$A$1:$E$310,4,FALSE)</f>
        <v>TOIANAS</v>
      </c>
      <c r="I8137" t="str">
        <f>VLOOKUP($D8137,reference!$G$1:$H$25,2,FALSE)</f>
        <v>Pemukiman</v>
      </c>
      <c r="J8137" t="str">
        <f>VLOOKUP($E8137,reference!$G$1:$H$25,2,FALSE)</f>
        <v>Pemukiman</v>
      </c>
      <c r="K8137" t="str">
        <f t="shared" si="127"/>
        <v>Non Irigasi</v>
      </c>
      <c r="L8137" t="s">
        <v>327</v>
      </c>
    </row>
    <row r="8138" spans="1:12" x14ac:dyDescent="0.25">
      <c r="A8138" s="1">
        <v>8137</v>
      </c>
      <c r="B8138" s="3">
        <v>1487</v>
      </c>
      <c r="C8138" s="1">
        <v>60</v>
      </c>
      <c r="D8138" s="1">
        <v>2</v>
      </c>
      <c r="E8138" s="1">
        <v>2</v>
      </c>
      <c r="F8138" s="1">
        <v>0</v>
      </c>
      <c r="G8138">
        <f>VLOOKUP(C8138,reference!$A$1:$E$310,5,FALSE)</f>
        <v>5304023</v>
      </c>
      <c r="H8138" t="str">
        <f>VLOOKUP(C8138,reference!$A$1:$E$310,4,FALSE)</f>
        <v>MOLLO TENGAH</v>
      </c>
      <c r="I8138" t="str">
        <f>VLOOKUP($D8138,reference!$G$1:$H$25,2,FALSE)</f>
        <v>Hutan lahan kering sekunder / bekas tebangan</v>
      </c>
      <c r="J8138" t="str">
        <f>VLOOKUP($E8138,reference!$G$1:$H$25,2,FALSE)</f>
        <v>Hutan lahan kering sekunder / bekas tebangan</v>
      </c>
      <c r="K8138" t="str">
        <f t="shared" si="127"/>
        <v>Non Irigasi</v>
      </c>
      <c r="L8138" t="s">
        <v>327</v>
      </c>
    </row>
    <row r="8139" spans="1:12" x14ac:dyDescent="0.25">
      <c r="A8139" s="1">
        <v>8138</v>
      </c>
      <c r="B8139" s="3">
        <v>133</v>
      </c>
      <c r="C8139" s="1">
        <v>255</v>
      </c>
      <c r="D8139" s="1">
        <v>9</v>
      </c>
      <c r="E8139" s="1">
        <v>11</v>
      </c>
      <c r="F8139" s="1">
        <v>0</v>
      </c>
      <c r="G8139">
        <f>VLOOKUP(C8139,reference!$A$1:$E$310,5,FALSE)</f>
        <v>5316011</v>
      </c>
      <c r="H8139" t="str">
        <f>VLOOKUP(C8139,reference!$A$1:$E$310,4,FALSE)</f>
        <v>KATIKUTANA SELATAN</v>
      </c>
      <c r="I8139" t="str">
        <f>VLOOKUP($D8139,reference!$G$1:$H$25,2,FALSE)</f>
        <v>Semak belukar</v>
      </c>
      <c r="J8139" t="str">
        <f>VLOOKUP($E8139,reference!$G$1:$H$25,2,FALSE)</f>
        <v>Savanna / Padang rumput</v>
      </c>
      <c r="K8139" t="str">
        <f t="shared" si="127"/>
        <v>Non Irigasi</v>
      </c>
      <c r="L8139" t="s">
        <v>327</v>
      </c>
    </row>
    <row r="8140" spans="1:12" x14ac:dyDescent="0.25">
      <c r="A8140" s="1">
        <v>8139</v>
      </c>
      <c r="B8140" s="3">
        <v>211</v>
      </c>
      <c r="C8140" s="1">
        <v>26</v>
      </c>
      <c r="D8140" s="1">
        <v>11</v>
      </c>
      <c r="E8140" s="1">
        <v>2</v>
      </c>
      <c r="F8140" s="1">
        <v>0</v>
      </c>
      <c r="G8140">
        <f>VLOOKUP(C8140,reference!$A$1:$E$310,5,FALSE)</f>
        <v>5302071</v>
      </c>
      <c r="H8140" t="str">
        <f>VLOOKUP(C8140,reference!$A$1:$E$310,4,FALSE)</f>
        <v>KAMBERA</v>
      </c>
      <c r="I8140" t="str">
        <f>VLOOKUP($D8140,reference!$G$1:$H$25,2,FALSE)</f>
        <v>Savanna / Padang rumput</v>
      </c>
      <c r="J8140" t="str">
        <f>VLOOKUP($E8140,reference!$G$1:$H$25,2,FALSE)</f>
        <v>Hutan lahan kering sekunder / bekas tebangan</v>
      </c>
      <c r="K8140" t="str">
        <f t="shared" si="127"/>
        <v>Non Irigasi</v>
      </c>
      <c r="L8140" t="s">
        <v>327</v>
      </c>
    </row>
    <row r="8141" spans="1:12" x14ac:dyDescent="0.25">
      <c r="A8141" s="1">
        <v>8140</v>
      </c>
      <c r="B8141" s="3">
        <v>2264</v>
      </c>
      <c r="C8141" s="1">
        <v>23</v>
      </c>
      <c r="D8141" s="1">
        <v>11</v>
      </c>
      <c r="E8141" s="1">
        <v>1</v>
      </c>
      <c r="F8141" s="1">
        <v>0</v>
      </c>
      <c r="G8141">
        <f>VLOOKUP(C8141,reference!$A$1:$E$310,5,FALSE)</f>
        <v>5302060</v>
      </c>
      <c r="H8141" t="str">
        <f>VLOOKUP(C8141,reference!$A$1:$E$310,4,FALSE)</f>
        <v>PANDAWAI</v>
      </c>
      <c r="I8141" t="str">
        <f>VLOOKUP($D8141,reference!$G$1:$H$25,2,FALSE)</f>
        <v>Savanna / Padang rumput</v>
      </c>
      <c r="J8141" t="str">
        <f>VLOOKUP($E8141,reference!$G$1:$H$25,2,FALSE)</f>
        <v>Hutan lahan kering primer</v>
      </c>
      <c r="K8141" t="str">
        <f t="shared" si="127"/>
        <v>Non Irigasi</v>
      </c>
      <c r="L8141" t="s">
        <v>327</v>
      </c>
    </row>
    <row r="8142" spans="1:12" x14ac:dyDescent="0.25">
      <c r="A8142" s="1">
        <v>8141</v>
      </c>
      <c r="B8142" s="3">
        <v>5</v>
      </c>
      <c r="C8142" s="1">
        <v>260</v>
      </c>
      <c r="D8142" s="1">
        <v>10</v>
      </c>
      <c r="E8142" s="1">
        <v>0</v>
      </c>
      <c r="F8142" s="1">
        <v>0</v>
      </c>
      <c r="G8142">
        <f>VLOOKUP(C8142,reference!$A$1:$E$310,5,FALSE)</f>
        <v>5317011</v>
      </c>
      <c r="H8142" t="str">
        <f>VLOOKUP(C8142,reference!$A$1:$E$310,4,FALSE)</f>
        <v>KODI BALAGHAR</v>
      </c>
      <c r="I8142" t="str">
        <f>VLOOKUP($D8142,reference!$G$1:$H$25,2,FALSE)</f>
        <v>Semak belukar rawa</v>
      </c>
      <c r="J8142" t="str">
        <f>VLOOKUP($E8142,reference!$G$1:$H$25,2,FALSE)</f>
        <v>No data</v>
      </c>
      <c r="K8142" t="str">
        <f t="shared" si="127"/>
        <v>Non Irigasi</v>
      </c>
      <c r="L8142" t="s">
        <v>327</v>
      </c>
    </row>
    <row r="8143" spans="1:12" x14ac:dyDescent="0.25">
      <c r="A8143" s="1">
        <v>8142</v>
      </c>
      <c r="B8143" s="3">
        <v>290</v>
      </c>
      <c r="C8143" s="1">
        <v>1</v>
      </c>
      <c r="D8143" s="1">
        <v>13</v>
      </c>
      <c r="E8143" s="1">
        <v>16</v>
      </c>
      <c r="F8143" s="1">
        <v>0</v>
      </c>
      <c r="G8143">
        <f>VLOOKUP(C8143,reference!$A$1:$E$310,5,FALSE)</f>
        <v>5301021</v>
      </c>
      <c r="H8143" t="str">
        <f>VLOOKUP(C8143,reference!$A$1:$E$310,4,FALSE)</f>
        <v>LAMBOYA</v>
      </c>
      <c r="I8143" t="str">
        <f>VLOOKUP($D8143,reference!$G$1:$H$25,2,FALSE)</f>
        <v>Pertanian lahan kering  campur semak / kebun campur</v>
      </c>
      <c r="J8143" t="str">
        <f>VLOOKUP($E8143,reference!$G$1:$H$25,2,FALSE)</f>
        <v>Pemukiman</v>
      </c>
      <c r="K8143" t="str">
        <f t="shared" si="127"/>
        <v>Non Irigasi</v>
      </c>
      <c r="L8143" t="s">
        <v>327</v>
      </c>
    </row>
    <row r="8144" spans="1:12" x14ac:dyDescent="0.25">
      <c r="A8144" s="1">
        <v>8143</v>
      </c>
      <c r="B8144" s="3">
        <v>3</v>
      </c>
      <c r="C8144" s="1">
        <v>23</v>
      </c>
      <c r="D8144" s="1">
        <v>18</v>
      </c>
      <c r="E8144" s="1">
        <v>6</v>
      </c>
      <c r="F8144" s="1">
        <v>0</v>
      </c>
      <c r="G8144">
        <f>VLOOKUP(C8144,reference!$A$1:$E$310,5,FALSE)</f>
        <v>5302060</v>
      </c>
      <c r="H8144" t="str">
        <f>VLOOKUP(C8144,reference!$A$1:$E$310,4,FALSE)</f>
        <v>PANDAWAI</v>
      </c>
      <c r="I8144" t="str">
        <f>VLOOKUP($D8144,reference!$G$1:$H$25,2,FALSE)</f>
        <v>Lahan terbuka</v>
      </c>
      <c r="J8144" t="str">
        <f>VLOOKUP($E8144,reference!$G$1:$H$25,2,FALSE)</f>
        <v>Hutan mangrove sekunder</v>
      </c>
      <c r="K8144" t="str">
        <f t="shared" si="127"/>
        <v>Non Irigasi</v>
      </c>
      <c r="L8144" t="s">
        <v>327</v>
      </c>
    </row>
    <row r="8145" spans="1:12" x14ac:dyDescent="0.25">
      <c r="A8145" s="1">
        <v>8144</v>
      </c>
      <c r="B8145" s="3">
        <v>2</v>
      </c>
      <c r="C8145" s="1">
        <v>72</v>
      </c>
      <c r="D8145" s="1">
        <v>18</v>
      </c>
      <c r="E8145" s="1">
        <v>16</v>
      </c>
      <c r="F8145" s="1">
        <v>0</v>
      </c>
      <c r="G8145">
        <f>VLOOKUP(C8145,reference!$A$1:$E$310,5,FALSE)</f>
        <v>5304080</v>
      </c>
      <c r="H8145" t="str">
        <f>VLOOKUP(C8145,reference!$A$1:$E$310,4,FALSE)</f>
        <v>AMANUBAN TIMUR</v>
      </c>
      <c r="I8145" t="str">
        <f>VLOOKUP($D8145,reference!$G$1:$H$25,2,FALSE)</f>
        <v>Lahan terbuka</v>
      </c>
      <c r="J8145" t="str">
        <f>VLOOKUP($E8145,reference!$G$1:$H$25,2,FALSE)</f>
        <v>Pemukiman</v>
      </c>
      <c r="K8145" t="str">
        <f t="shared" si="127"/>
        <v>Non Irigasi</v>
      </c>
      <c r="L8145" t="s">
        <v>327</v>
      </c>
    </row>
    <row r="8146" spans="1:12" x14ac:dyDescent="0.25">
      <c r="A8146" s="1">
        <v>8145</v>
      </c>
      <c r="B8146" s="3">
        <v>52</v>
      </c>
      <c r="C8146" s="1">
        <v>9</v>
      </c>
      <c r="D8146" s="1">
        <v>14</v>
      </c>
      <c r="E8146" s="1">
        <v>16</v>
      </c>
      <c r="F8146" s="1">
        <v>0</v>
      </c>
      <c r="G8146">
        <f>VLOOKUP(C8146,reference!$A$1:$E$310,5,FALSE)</f>
        <v>5302012</v>
      </c>
      <c r="H8146" t="str">
        <f>VLOOKUP(C8146,reference!$A$1:$E$310,4,FALSE)</f>
        <v>LEWA TIDAHU</v>
      </c>
      <c r="I8146" t="str">
        <f>VLOOKUP($D8146,reference!$G$1:$H$25,2,FALSE)</f>
        <v>Sawah</v>
      </c>
      <c r="J8146" t="str">
        <f>VLOOKUP($E8146,reference!$G$1:$H$25,2,FALSE)</f>
        <v>Pemukiman</v>
      </c>
      <c r="K8146" t="str">
        <f t="shared" si="127"/>
        <v>Non Irigasi</v>
      </c>
      <c r="L8146" t="s">
        <v>327</v>
      </c>
    </row>
    <row r="8147" spans="1:12" x14ac:dyDescent="0.25">
      <c r="A8147" s="1">
        <v>8146</v>
      </c>
      <c r="B8147" s="3">
        <v>553</v>
      </c>
      <c r="C8147" s="1">
        <v>23</v>
      </c>
      <c r="D8147" s="1">
        <v>11</v>
      </c>
      <c r="E8147" s="1">
        <v>9</v>
      </c>
      <c r="F8147" s="1">
        <v>0</v>
      </c>
      <c r="G8147">
        <f>VLOOKUP(C8147,reference!$A$1:$E$310,5,FALSE)</f>
        <v>5302060</v>
      </c>
      <c r="H8147" t="str">
        <f>VLOOKUP(C8147,reference!$A$1:$E$310,4,FALSE)</f>
        <v>PANDAWAI</v>
      </c>
      <c r="I8147" t="str">
        <f>VLOOKUP($D8147,reference!$G$1:$H$25,2,FALSE)</f>
        <v>Savanna / Padang rumput</v>
      </c>
      <c r="J8147" t="str">
        <f>VLOOKUP($E8147,reference!$G$1:$H$25,2,FALSE)</f>
        <v>Semak belukar</v>
      </c>
      <c r="K8147" t="str">
        <f t="shared" si="127"/>
        <v>Non Irigasi</v>
      </c>
      <c r="L8147" t="s">
        <v>327</v>
      </c>
    </row>
    <row r="8148" spans="1:12" x14ac:dyDescent="0.25">
      <c r="A8148" s="1">
        <v>8147</v>
      </c>
      <c r="B8148" s="3">
        <v>4</v>
      </c>
      <c r="C8148" s="1">
        <v>49</v>
      </c>
      <c r="D8148" s="1">
        <v>9</v>
      </c>
      <c r="E8148" s="1">
        <v>12</v>
      </c>
      <c r="F8148" s="1">
        <v>0</v>
      </c>
      <c r="G8148">
        <f>VLOOKUP(C8148,reference!$A$1:$E$310,5,FALSE)</f>
        <v>5303182</v>
      </c>
      <c r="H8148" t="str">
        <f>VLOOKUP(C8148,reference!$A$1:$E$310,4,FALSE)</f>
        <v>AMFOANG TENGAH</v>
      </c>
      <c r="I8148" t="str">
        <f>VLOOKUP($D8148,reference!$G$1:$H$25,2,FALSE)</f>
        <v>Semak belukar</v>
      </c>
      <c r="J8148" t="str">
        <f>VLOOKUP($E8148,reference!$G$1:$H$25,2,FALSE)</f>
        <v>Pertanian lahan kering</v>
      </c>
      <c r="K8148" t="str">
        <f t="shared" si="127"/>
        <v>Non Irigasi</v>
      </c>
      <c r="L8148" t="s">
        <v>327</v>
      </c>
    </row>
    <row r="8149" spans="1:12" x14ac:dyDescent="0.25">
      <c r="A8149" s="1">
        <v>8148</v>
      </c>
      <c r="B8149" s="3">
        <v>1890</v>
      </c>
      <c r="C8149" s="1">
        <v>60</v>
      </c>
      <c r="D8149" s="1">
        <v>2</v>
      </c>
      <c r="E8149" s="1">
        <v>11</v>
      </c>
      <c r="F8149" s="1">
        <v>0</v>
      </c>
      <c r="G8149">
        <f>VLOOKUP(C8149,reference!$A$1:$E$310,5,FALSE)</f>
        <v>5304023</v>
      </c>
      <c r="H8149" t="str">
        <f>VLOOKUP(C8149,reference!$A$1:$E$310,4,FALSE)</f>
        <v>MOLLO TENGAH</v>
      </c>
      <c r="I8149" t="str">
        <f>VLOOKUP($D8149,reference!$G$1:$H$25,2,FALSE)</f>
        <v>Hutan lahan kering sekunder / bekas tebangan</v>
      </c>
      <c r="J8149" t="str">
        <f>VLOOKUP($E8149,reference!$G$1:$H$25,2,FALSE)</f>
        <v>Savanna / Padang rumput</v>
      </c>
      <c r="K8149" t="str">
        <f t="shared" si="127"/>
        <v>Non Irigasi</v>
      </c>
      <c r="L8149" t="s">
        <v>328</v>
      </c>
    </row>
    <row r="8150" spans="1:12" x14ac:dyDescent="0.25">
      <c r="A8150" s="1">
        <v>8149</v>
      </c>
      <c r="B8150" s="3">
        <v>6</v>
      </c>
      <c r="C8150" s="1">
        <v>2</v>
      </c>
      <c r="D8150" s="1">
        <v>14</v>
      </c>
      <c r="E8150" s="1">
        <v>16</v>
      </c>
      <c r="F8150" s="1">
        <v>0</v>
      </c>
      <c r="G8150">
        <f>VLOOKUP(C8150,reference!$A$1:$E$310,5,FALSE)</f>
        <v>5301022</v>
      </c>
      <c r="H8150" t="str">
        <f>VLOOKUP(C8150,reference!$A$1:$E$310,4,FALSE)</f>
        <v>WANOKAKA</v>
      </c>
      <c r="I8150" t="str">
        <f>VLOOKUP($D8150,reference!$G$1:$H$25,2,FALSE)</f>
        <v>Sawah</v>
      </c>
      <c r="J8150" t="str">
        <f>VLOOKUP($E8150,reference!$G$1:$H$25,2,FALSE)</f>
        <v>Pemukiman</v>
      </c>
      <c r="K8150" t="str">
        <f t="shared" si="127"/>
        <v>Non Irigasi</v>
      </c>
      <c r="L8150" t="s">
        <v>327</v>
      </c>
    </row>
    <row r="8151" spans="1:12" x14ac:dyDescent="0.25">
      <c r="A8151" s="1">
        <v>8150</v>
      </c>
      <c r="B8151" s="3">
        <v>211</v>
      </c>
      <c r="C8151" s="1">
        <v>9</v>
      </c>
      <c r="D8151" s="1">
        <v>2</v>
      </c>
      <c r="E8151" s="1">
        <v>1</v>
      </c>
      <c r="F8151" s="1">
        <v>0</v>
      </c>
      <c r="G8151">
        <f>VLOOKUP(C8151,reference!$A$1:$E$310,5,FALSE)</f>
        <v>5302012</v>
      </c>
      <c r="H8151" t="str">
        <f>VLOOKUP(C8151,reference!$A$1:$E$310,4,FALSE)</f>
        <v>LEWA TIDAHU</v>
      </c>
      <c r="I8151" t="str">
        <f>VLOOKUP($D8151,reference!$G$1:$H$25,2,FALSE)</f>
        <v>Hutan lahan kering sekunder / bekas tebangan</v>
      </c>
      <c r="J8151" t="str">
        <f>VLOOKUP($E8151,reference!$G$1:$H$25,2,FALSE)</f>
        <v>Hutan lahan kering primer</v>
      </c>
      <c r="K8151" t="str">
        <f t="shared" si="127"/>
        <v>Non Irigasi</v>
      </c>
      <c r="L8151" t="s">
        <v>327</v>
      </c>
    </row>
    <row r="8152" spans="1:12" x14ac:dyDescent="0.25">
      <c r="A8152" s="1">
        <v>8151</v>
      </c>
      <c r="B8152" s="3">
        <v>138</v>
      </c>
      <c r="C8152" s="1">
        <v>9</v>
      </c>
      <c r="D8152" s="1">
        <v>11</v>
      </c>
      <c r="E8152" s="1">
        <v>16</v>
      </c>
      <c r="F8152" s="1">
        <v>0</v>
      </c>
      <c r="G8152">
        <f>VLOOKUP(C8152,reference!$A$1:$E$310,5,FALSE)</f>
        <v>5302012</v>
      </c>
      <c r="H8152" t="str">
        <f>VLOOKUP(C8152,reference!$A$1:$E$310,4,FALSE)</f>
        <v>LEWA TIDAHU</v>
      </c>
      <c r="I8152" t="str">
        <f>VLOOKUP($D8152,reference!$G$1:$H$25,2,FALSE)</f>
        <v>Savanna / Padang rumput</v>
      </c>
      <c r="J8152" t="str">
        <f>VLOOKUP($E8152,reference!$G$1:$H$25,2,FALSE)</f>
        <v>Pemukiman</v>
      </c>
      <c r="K8152" t="str">
        <f t="shared" si="127"/>
        <v>Non Irigasi</v>
      </c>
      <c r="L8152" t="s">
        <v>327</v>
      </c>
    </row>
    <row r="8153" spans="1:12" x14ac:dyDescent="0.25">
      <c r="A8153" s="1">
        <v>8152</v>
      </c>
      <c r="B8153" s="3">
        <v>9</v>
      </c>
      <c r="C8153" s="1">
        <v>23</v>
      </c>
      <c r="D8153" s="1">
        <v>9</v>
      </c>
      <c r="E8153" s="1">
        <v>9</v>
      </c>
      <c r="F8153" s="1">
        <v>0</v>
      </c>
      <c r="G8153">
        <f>VLOOKUP(C8153,reference!$A$1:$E$310,5,FALSE)</f>
        <v>5302060</v>
      </c>
      <c r="H8153" t="str">
        <f>VLOOKUP(C8153,reference!$A$1:$E$310,4,FALSE)</f>
        <v>PANDAWAI</v>
      </c>
      <c r="I8153" t="str">
        <f>VLOOKUP($D8153,reference!$G$1:$H$25,2,FALSE)</f>
        <v>Semak belukar</v>
      </c>
      <c r="J8153" t="str">
        <f>VLOOKUP($E8153,reference!$G$1:$H$25,2,FALSE)</f>
        <v>Semak belukar</v>
      </c>
      <c r="K8153" t="str">
        <f t="shared" si="127"/>
        <v>Non Irigasi</v>
      </c>
      <c r="L8153" t="s">
        <v>327</v>
      </c>
    </row>
    <row r="8154" spans="1:12" x14ac:dyDescent="0.25">
      <c r="A8154" s="1">
        <v>8153</v>
      </c>
      <c r="B8154" s="3">
        <v>47</v>
      </c>
      <c r="C8154" s="1">
        <v>8</v>
      </c>
      <c r="D8154" s="1">
        <v>13</v>
      </c>
      <c r="E8154" s="1">
        <v>14</v>
      </c>
      <c r="F8154" s="1">
        <v>0</v>
      </c>
      <c r="G8154">
        <f>VLOOKUP(C8154,reference!$A$1:$E$310,5,FALSE)</f>
        <v>5302011</v>
      </c>
      <c r="H8154" t="str">
        <f>VLOOKUP(C8154,reference!$A$1:$E$310,4,FALSE)</f>
        <v>NGGAHA ORIANGU</v>
      </c>
      <c r="I8154" t="str">
        <f>VLOOKUP($D8154,reference!$G$1:$H$25,2,FALSE)</f>
        <v>Pertanian lahan kering  campur semak / kebun campur</v>
      </c>
      <c r="J8154" t="str">
        <f>VLOOKUP($E8154,reference!$G$1:$H$25,2,FALSE)</f>
        <v>Sawah</v>
      </c>
      <c r="K8154" t="str">
        <f t="shared" si="127"/>
        <v>Non Irigasi</v>
      </c>
      <c r="L8154" t="s">
        <v>327</v>
      </c>
    </row>
    <row r="8155" spans="1:12" x14ac:dyDescent="0.25">
      <c r="A8155" s="1">
        <v>8154</v>
      </c>
      <c r="B8155" s="3">
        <v>18</v>
      </c>
      <c r="C8155" s="1">
        <v>23</v>
      </c>
      <c r="D8155" s="1">
        <v>9</v>
      </c>
      <c r="E8155" s="1">
        <v>6</v>
      </c>
      <c r="F8155" s="1">
        <v>0</v>
      </c>
      <c r="G8155">
        <f>VLOOKUP(C8155,reference!$A$1:$E$310,5,FALSE)</f>
        <v>5302060</v>
      </c>
      <c r="H8155" t="str">
        <f>VLOOKUP(C8155,reference!$A$1:$E$310,4,FALSE)</f>
        <v>PANDAWAI</v>
      </c>
      <c r="I8155" t="str">
        <f>VLOOKUP($D8155,reference!$G$1:$H$25,2,FALSE)</f>
        <v>Semak belukar</v>
      </c>
      <c r="J8155" t="str">
        <f>VLOOKUP($E8155,reference!$G$1:$H$25,2,FALSE)</f>
        <v>Hutan mangrove sekunder</v>
      </c>
      <c r="K8155" t="str">
        <f t="shared" si="127"/>
        <v>Non Irigasi</v>
      </c>
      <c r="L8155" t="s">
        <v>327</v>
      </c>
    </row>
    <row r="8156" spans="1:12" x14ac:dyDescent="0.25">
      <c r="A8156" s="1">
        <v>8155</v>
      </c>
      <c r="B8156" s="3">
        <v>218</v>
      </c>
      <c r="C8156" s="1">
        <v>45</v>
      </c>
      <c r="D8156" s="1">
        <v>2</v>
      </c>
      <c r="E8156" s="1">
        <v>16</v>
      </c>
      <c r="F8156" s="1">
        <v>0</v>
      </c>
      <c r="G8156">
        <f>VLOOKUP(C8156,reference!$A$1:$E$310,5,FALSE)</f>
        <v>5303162</v>
      </c>
      <c r="H8156" t="str">
        <f>VLOOKUP(C8156,reference!$A$1:$E$310,4,FALSE)</f>
        <v>FATULEU BARAT</v>
      </c>
      <c r="I8156" t="str">
        <f>VLOOKUP($D8156,reference!$G$1:$H$25,2,FALSE)</f>
        <v>Hutan lahan kering sekunder / bekas tebangan</v>
      </c>
      <c r="J8156" t="str">
        <f>VLOOKUP($E8156,reference!$G$1:$H$25,2,FALSE)</f>
        <v>Pemukiman</v>
      </c>
      <c r="K8156" t="str">
        <f t="shared" si="127"/>
        <v>Non Irigasi</v>
      </c>
      <c r="L8156" t="s">
        <v>328</v>
      </c>
    </row>
    <row r="8157" spans="1:12" x14ac:dyDescent="0.25">
      <c r="A8157" s="1">
        <v>8156</v>
      </c>
      <c r="B8157" s="3">
        <v>486</v>
      </c>
      <c r="C8157" s="1">
        <v>46</v>
      </c>
      <c r="D8157" s="1">
        <v>13</v>
      </c>
      <c r="E8157" s="1">
        <v>14</v>
      </c>
      <c r="F8157" s="1">
        <v>0</v>
      </c>
      <c r="G8157">
        <f>VLOOKUP(C8157,reference!$A$1:$E$310,5,FALSE)</f>
        <v>5303170</v>
      </c>
      <c r="H8157" t="str">
        <f>VLOOKUP(C8157,reference!$A$1:$E$310,4,FALSE)</f>
        <v>TAKARI</v>
      </c>
      <c r="I8157" t="str">
        <f>VLOOKUP($D8157,reference!$G$1:$H$25,2,FALSE)</f>
        <v>Pertanian lahan kering  campur semak / kebun campur</v>
      </c>
      <c r="J8157" t="str">
        <f>VLOOKUP($E8157,reference!$G$1:$H$25,2,FALSE)</f>
        <v>Sawah</v>
      </c>
      <c r="K8157" t="str">
        <f t="shared" si="127"/>
        <v>Non Irigasi</v>
      </c>
      <c r="L8157" t="s">
        <v>327</v>
      </c>
    </row>
    <row r="8158" spans="1:12" x14ac:dyDescent="0.25">
      <c r="A8158" s="1">
        <v>8157</v>
      </c>
      <c r="B8158" s="3">
        <v>14</v>
      </c>
      <c r="C8158" s="1">
        <v>2</v>
      </c>
      <c r="D8158" s="1">
        <v>14</v>
      </c>
      <c r="E8158" s="1">
        <v>1</v>
      </c>
      <c r="F8158" s="1">
        <v>0</v>
      </c>
      <c r="G8158">
        <f>VLOOKUP(C8158,reference!$A$1:$E$310,5,FALSE)</f>
        <v>5301022</v>
      </c>
      <c r="H8158" t="str">
        <f>VLOOKUP(C8158,reference!$A$1:$E$310,4,FALSE)</f>
        <v>WANOKAKA</v>
      </c>
      <c r="I8158" t="str">
        <f>VLOOKUP($D8158,reference!$G$1:$H$25,2,FALSE)</f>
        <v>Sawah</v>
      </c>
      <c r="J8158" t="str">
        <f>VLOOKUP($E8158,reference!$G$1:$H$25,2,FALSE)</f>
        <v>Hutan lahan kering primer</v>
      </c>
      <c r="K8158" t="str">
        <f t="shared" si="127"/>
        <v>Non Irigasi</v>
      </c>
      <c r="L8158" t="s">
        <v>327</v>
      </c>
    </row>
    <row r="8159" spans="1:12" x14ac:dyDescent="0.25">
      <c r="A8159" s="1">
        <v>8158</v>
      </c>
      <c r="B8159" s="3">
        <v>890</v>
      </c>
      <c r="C8159" s="1">
        <v>16</v>
      </c>
      <c r="D8159" s="1">
        <v>11</v>
      </c>
      <c r="E8159" s="1">
        <v>14</v>
      </c>
      <c r="F8159" s="1">
        <v>0</v>
      </c>
      <c r="G8159">
        <f>VLOOKUP(C8159,reference!$A$1:$E$310,5,FALSE)</f>
        <v>5302033</v>
      </c>
      <c r="H8159" t="str">
        <f>VLOOKUP(C8159,reference!$A$1:$E$310,4,FALSE)</f>
        <v>KAHAUNGU ETI</v>
      </c>
      <c r="I8159" t="str">
        <f>VLOOKUP($D8159,reference!$G$1:$H$25,2,FALSE)</f>
        <v>Savanna / Padang rumput</v>
      </c>
      <c r="J8159" t="str">
        <f>VLOOKUP($E8159,reference!$G$1:$H$25,2,FALSE)</f>
        <v>Sawah</v>
      </c>
      <c r="K8159" t="str">
        <f t="shared" si="127"/>
        <v>Non Irigasi</v>
      </c>
      <c r="L8159" t="s">
        <v>327</v>
      </c>
    </row>
    <row r="8160" spans="1:12" x14ac:dyDescent="0.25">
      <c r="A8160" s="1">
        <v>8159</v>
      </c>
      <c r="B8160" s="3">
        <v>147</v>
      </c>
      <c r="C8160" s="1">
        <v>22</v>
      </c>
      <c r="D8160" s="1">
        <v>11</v>
      </c>
      <c r="E8160" s="1">
        <v>6</v>
      </c>
      <c r="F8160" s="1">
        <v>0</v>
      </c>
      <c r="G8160">
        <f>VLOOKUP(C8160,reference!$A$1:$E$310,5,FALSE)</f>
        <v>5302052</v>
      </c>
      <c r="H8160" t="str">
        <f>VLOOKUP(C8160,reference!$A$1:$E$310,4,FALSE)</f>
        <v>UMALULU</v>
      </c>
      <c r="I8160" t="str">
        <f>VLOOKUP($D8160,reference!$G$1:$H$25,2,FALSE)</f>
        <v>Savanna / Padang rumput</v>
      </c>
      <c r="J8160" t="str">
        <f>VLOOKUP($E8160,reference!$G$1:$H$25,2,FALSE)</f>
        <v>Hutan mangrove sekunder</v>
      </c>
      <c r="K8160" t="str">
        <f t="shared" si="127"/>
        <v>Non Irigasi</v>
      </c>
      <c r="L8160" t="s">
        <v>327</v>
      </c>
    </row>
    <row r="8161" spans="1:12" x14ac:dyDescent="0.25">
      <c r="A8161" s="1">
        <v>8160</v>
      </c>
      <c r="B8161" s="3">
        <v>2</v>
      </c>
      <c r="C8161" s="1">
        <v>45</v>
      </c>
      <c r="D8161" s="1">
        <v>0</v>
      </c>
      <c r="E8161" s="1">
        <v>16</v>
      </c>
      <c r="F8161" s="1">
        <v>0</v>
      </c>
      <c r="G8161">
        <f>VLOOKUP(C8161,reference!$A$1:$E$310,5,FALSE)</f>
        <v>5303162</v>
      </c>
      <c r="H8161" t="str">
        <f>VLOOKUP(C8161,reference!$A$1:$E$310,4,FALSE)</f>
        <v>FATULEU BARAT</v>
      </c>
      <c r="I8161" t="str">
        <f>VLOOKUP($D8161,reference!$G$1:$H$25,2,FALSE)</f>
        <v>No data</v>
      </c>
      <c r="J8161" t="str">
        <f>VLOOKUP($E8161,reference!$G$1:$H$25,2,FALSE)</f>
        <v>Pemukiman</v>
      </c>
      <c r="K8161" t="str">
        <f t="shared" si="127"/>
        <v>Non Irigasi</v>
      </c>
      <c r="L8161" t="s">
        <v>327</v>
      </c>
    </row>
    <row r="8162" spans="1:12" x14ac:dyDescent="0.25">
      <c r="A8162" s="1">
        <v>8161</v>
      </c>
      <c r="B8162" s="3">
        <v>5</v>
      </c>
      <c r="C8162" s="1">
        <v>22</v>
      </c>
      <c r="D8162" s="1">
        <v>9</v>
      </c>
      <c r="E8162" s="1">
        <v>11</v>
      </c>
      <c r="F8162" s="1">
        <v>0</v>
      </c>
      <c r="G8162">
        <f>VLOOKUP(C8162,reference!$A$1:$E$310,5,FALSE)</f>
        <v>5302052</v>
      </c>
      <c r="H8162" t="str">
        <f>VLOOKUP(C8162,reference!$A$1:$E$310,4,FALSE)</f>
        <v>UMALULU</v>
      </c>
      <c r="I8162" t="str">
        <f>VLOOKUP($D8162,reference!$G$1:$H$25,2,FALSE)</f>
        <v>Semak belukar</v>
      </c>
      <c r="J8162" t="str">
        <f>VLOOKUP($E8162,reference!$G$1:$H$25,2,FALSE)</f>
        <v>Savanna / Padang rumput</v>
      </c>
      <c r="K8162" t="str">
        <f t="shared" si="127"/>
        <v>Non Irigasi</v>
      </c>
      <c r="L8162" t="s">
        <v>327</v>
      </c>
    </row>
    <row r="8163" spans="1:12" x14ac:dyDescent="0.25">
      <c r="A8163" s="1">
        <v>8162</v>
      </c>
      <c r="B8163" s="3">
        <v>17089</v>
      </c>
      <c r="C8163" s="1">
        <v>22</v>
      </c>
      <c r="D8163" s="1">
        <v>11</v>
      </c>
      <c r="E8163" s="1">
        <v>11</v>
      </c>
      <c r="F8163" s="1">
        <v>0</v>
      </c>
      <c r="G8163">
        <f>VLOOKUP(C8163,reference!$A$1:$E$310,5,FALSE)</f>
        <v>5302052</v>
      </c>
      <c r="H8163" t="str">
        <f>VLOOKUP(C8163,reference!$A$1:$E$310,4,FALSE)</f>
        <v>UMALULU</v>
      </c>
      <c r="I8163" t="str">
        <f>VLOOKUP($D8163,reference!$G$1:$H$25,2,FALSE)</f>
        <v>Savanna / Padang rumput</v>
      </c>
      <c r="J8163" t="str">
        <f>VLOOKUP($E8163,reference!$G$1:$H$25,2,FALSE)</f>
        <v>Savanna / Padang rumput</v>
      </c>
      <c r="K8163" t="str">
        <f t="shared" si="127"/>
        <v>Non Irigasi</v>
      </c>
      <c r="L8163" t="s">
        <v>327</v>
      </c>
    </row>
    <row r="8164" spans="1:12" x14ac:dyDescent="0.25">
      <c r="A8164" s="1">
        <v>8163</v>
      </c>
      <c r="B8164" s="3">
        <v>273</v>
      </c>
      <c r="C8164" s="1">
        <v>22</v>
      </c>
      <c r="D8164" s="1">
        <v>6</v>
      </c>
      <c r="E8164" s="1">
        <v>6</v>
      </c>
      <c r="F8164" s="1">
        <v>0</v>
      </c>
      <c r="G8164">
        <f>VLOOKUP(C8164,reference!$A$1:$E$310,5,FALSE)</f>
        <v>5302052</v>
      </c>
      <c r="H8164" t="str">
        <f>VLOOKUP(C8164,reference!$A$1:$E$310,4,FALSE)</f>
        <v>UMALULU</v>
      </c>
      <c r="I8164" t="str">
        <f>VLOOKUP($D8164,reference!$G$1:$H$25,2,FALSE)</f>
        <v>Hutan mangrove sekunder</v>
      </c>
      <c r="J8164" t="str">
        <f>VLOOKUP($E8164,reference!$G$1:$H$25,2,FALSE)</f>
        <v>Hutan mangrove sekunder</v>
      </c>
      <c r="K8164" t="str">
        <f t="shared" si="127"/>
        <v>Non Irigasi</v>
      </c>
      <c r="L8164" t="s">
        <v>327</v>
      </c>
    </row>
    <row r="8165" spans="1:12" x14ac:dyDescent="0.25">
      <c r="A8165" s="1">
        <v>8164</v>
      </c>
      <c r="B8165" s="3">
        <v>600</v>
      </c>
      <c r="C8165" s="1">
        <v>46</v>
      </c>
      <c r="D8165" s="1">
        <v>9</v>
      </c>
      <c r="E8165" s="1">
        <v>13</v>
      </c>
      <c r="F8165" s="1">
        <v>0</v>
      </c>
      <c r="G8165">
        <f>VLOOKUP(C8165,reference!$A$1:$E$310,5,FALSE)</f>
        <v>5303170</v>
      </c>
      <c r="H8165" t="str">
        <f>VLOOKUP(C8165,reference!$A$1:$E$310,4,FALSE)</f>
        <v>TAKARI</v>
      </c>
      <c r="I8165" t="str">
        <f>VLOOKUP($D8165,reference!$G$1:$H$25,2,FALSE)</f>
        <v>Semak belukar</v>
      </c>
      <c r="J8165" t="str">
        <f>VLOOKUP($E8165,reference!$G$1:$H$25,2,FALSE)</f>
        <v>Pertanian lahan kering  campur semak / kebun campur</v>
      </c>
      <c r="K8165" t="str">
        <f t="shared" si="127"/>
        <v>Non Irigasi</v>
      </c>
      <c r="L8165" t="s">
        <v>327</v>
      </c>
    </row>
    <row r="8166" spans="1:12" x14ac:dyDescent="0.25">
      <c r="A8166" s="1">
        <v>8165</v>
      </c>
      <c r="B8166" s="3">
        <v>345</v>
      </c>
      <c r="C8166" s="1">
        <v>60</v>
      </c>
      <c r="D8166" s="1">
        <v>2</v>
      </c>
      <c r="E8166" s="1">
        <v>16</v>
      </c>
      <c r="F8166" s="1">
        <v>0</v>
      </c>
      <c r="G8166">
        <f>VLOOKUP(C8166,reference!$A$1:$E$310,5,FALSE)</f>
        <v>5304023</v>
      </c>
      <c r="H8166" t="str">
        <f>VLOOKUP(C8166,reference!$A$1:$E$310,4,FALSE)</f>
        <v>MOLLO TENGAH</v>
      </c>
      <c r="I8166" t="str">
        <f>VLOOKUP($D8166,reference!$G$1:$H$25,2,FALSE)</f>
        <v>Hutan lahan kering sekunder / bekas tebangan</v>
      </c>
      <c r="J8166" t="str">
        <f>VLOOKUP($E8166,reference!$G$1:$H$25,2,FALSE)</f>
        <v>Pemukiman</v>
      </c>
      <c r="K8166" t="str">
        <f t="shared" si="127"/>
        <v>Non Irigasi</v>
      </c>
      <c r="L8166" t="s">
        <v>328</v>
      </c>
    </row>
    <row r="8167" spans="1:12" x14ac:dyDescent="0.25">
      <c r="A8167" s="1">
        <v>8166</v>
      </c>
      <c r="B8167" s="3">
        <v>3</v>
      </c>
      <c r="C8167" s="1">
        <v>8</v>
      </c>
      <c r="D8167" s="1">
        <v>13</v>
      </c>
      <c r="E8167" s="1">
        <v>16</v>
      </c>
      <c r="F8167" s="1">
        <v>0</v>
      </c>
      <c r="G8167">
        <f>VLOOKUP(C8167,reference!$A$1:$E$310,5,FALSE)</f>
        <v>5302011</v>
      </c>
      <c r="H8167" t="str">
        <f>VLOOKUP(C8167,reference!$A$1:$E$310,4,FALSE)</f>
        <v>NGGAHA ORIANGU</v>
      </c>
      <c r="I8167" t="str">
        <f>VLOOKUP($D8167,reference!$G$1:$H$25,2,FALSE)</f>
        <v>Pertanian lahan kering  campur semak / kebun campur</v>
      </c>
      <c r="J8167" t="str">
        <f>VLOOKUP($E8167,reference!$G$1:$H$25,2,FALSE)</f>
        <v>Pemukiman</v>
      </c>
      <c r="K8167" t="str">
        <f t="shared" si="127"/>
        <v>Non Irigasi</v>
      </c>
      <c r="L8167" t="s">
        <v>327</v>
      </c>
    </row>
    <row r="8168" spans="1:12" x14ac:dyDescent="0.25">
      <c r="A8168" s="1">
        <v>8167</v>
      </c>
      <c r="B8168" s="3">
        <v>3</v>
      </c>
      <c r="C8168" s="1">
        <v>26</v>
      </c>
      <c r="D8168" s="1">
        <v>11</v>
      </c>
      <c r="E8168" s="1">
        <v>20</v>
      </c>
      <c r="F8168" s="1">
        <v>1</v>
      </c>
      <c r="G8168">
        <f>VLOOKUP(C8168,reference!$A$1:$E$310,5,FALSE)</f>
        <v>5302071</v>
      </c>
      <c r="H8168" t="str">
        <f>VLOOKUP(C8168,reference!$A$1:$E$310,4,FALSE)</f>
        <v>KAMBERA</v>
      </c>
      <c r="I8168" t="str">
        <f>VLOOKUP($D8168,reference!$G$1:$H$25,2,FALSE)</f>
        <v>Savanna / Padang rumput</v>
      </c>
      <c r="J8168" t="str">
        <f>VLOOKUP($E8168,reference!$G$1:$H$25,2,FALSE)</f>
        <v>Tubuh air</v>
      </c>
      <c r="K8168" t="str">
        <f t="shared" si="127"/>
        <v>Buffer Irigasi</v>
      </c>
      <c r="L8168" t="s">
        <v>327</v>
      </c>
    </row>
    <row r="8169" spans="1:12" x14ac:dyDescent="0.25">
      <c r="A8169" s="1">
        <v>8168</v>
      </c>
      <c r="B8169" s="3">
        <v>2</v>
      </c>
      <c r="C8169" s="1">
        <v>22</v>
      </c>
      <c r="D8169" s="1">
        <v>9</v>
      </c>
      <c r="E8169" s="1">
        <v>6</v>
      </c>
      <c r="F8169" s="1">
        <v>0</v>
      </c>
      <c r="G8169">
        <f>VLOOKUP(C8169,reference!$A$1:$E$310,5,FALSE)</f>
        <v>5302052</v>
      </c>
      <c r="H8169" t="str">
        <f>VLOOKUP(C8169,reference!$A$1:$E$310,4,FALSE)</f>
        <v>UMALULU</v>
      </c>
      <c r="I8169" t="str">
        <f>VLOOKUP($D8169,reference!$G$1:$H$25,2,FALSE)</f>
        <v>Semak belukar</v>
      </c>
      <c r="J8169" t="str">
        <f>VLOOKUP($E8169,reference!$G$1:$H$25,2,FALSE)</f>
        <v>Hutan mangrove sekunder</v>
      </c>
      <c r="K8169" t="str">
        <f t="shared" si="127"/>
        <v>Non Irigasi</v>
      </c>
      <c r="L8169" t="s">
        <v>327</v>
      </c>
    </row>
    <row r="8170" spans="1:12" x14ac:dyDescent="0.25">
      <c r="A8170" s="1">
        <v>8169</v>
      </c>
      <c r="B8170" s="3">
        <v>165</v>
      </c>
      <c r="C8170" s="1">
        <v>22</v>
      </c>
      <c r="D8170" s="1">
        <v>18</v>
      </c>
      <c r="E8170" s="1">
        <v>18</v>
      </c>
      <c r="F8170" s="1">
        <v>0</v>
      </c>
      <c r="G8170">
        <f>VLOOKUP(C8170,reference!$A$1:$E$310,5,FALSE)</f>
        <v>5302052</v>
      </c>
      <c r="H8170" t="str">
        <f>VLOOKUP(C8170,reference!$A$1:$E$310,4,FALSE)</f>
        <v>UMALULU</v>
      </c>
      <c r="I8170" t="str">
        <f>VLOOKUP($D8170,reference!$G$1:$H$25,2,FALSE)</f>
        <v>Lahan terbuka</v>
      </c>
      <c r="J8170" t="str">
        <f>VLOOKUP($E8170,reference!$G$1:$H$25,2,FALSE)</f>
        <v>Lahan terbuka</v>
      </c>
      <c r="K8170" t="str">
        <f t="shared" si="127"/>
        <v>Non Irigasi</v>
      </c>
      <c r="L8170" t="s">
        <v>327</v>
      </c>
    </row>
    <row r="8171" spans="1:12" x14ac:dyDescent="0.25">
      <c r="A8171" s="1">
        <v>8170</v>
      </c>
      <c r="B8171" s="3">
        <v>15</v>
      </c>
      <c r="C8171" s="1">
        <v>58</v>
      </c>
      <c r="D8171" s="1">
        <v>18</v>
      </c>
      <c r="E8171" s="1">
        <v>11</v>
      </c>
      <c r="F8171" s="1">
        <v>0</v>
      </c>
      <c r="G8171">
        <f>VLOOKUP(C8171,reference!$A$1:$E$310,5,FALSE)</f>
        <v>5304021</v>
      </c>
      <c r="H8171" t="str">
        <f>VLOOKUP(C8171,reference!$A$1:$E$310,4,FALSE)</f>
        <v>POLEN</v>
      </c>
      <c r="I8171" t="str">
        <f>VLOOKUP($D8171,reference!$G$1:$H$25,2,FALSE)</f>
        <v>Lahan terbuka</v>
      </c>
      <c r="J8171" t="str">
        <f>VLOOKUP($E8171,reference!$G$1:$H$25,2,FALSE)</f>
        <v>Savanna / Padang rumput</v>
      </c>
      <c r="K8171" t="str">
        <f t="shared" si="127"/>
        <v>Non Irigasi</v>
      </c>
      <c r="L8171" t="s">
        <v>327</v>
      </c>
    </row>
    <row r="8172" spans="1:12" x14ac:dyDescent="0.25">
      <c r="A8172" s="1">
        <v>8171</v>
      </c>
      <c r="B8172" s="3">
        <v>1</v>
      </c>
      <c r="C8172" s="1">
        <v>292</v>
      </c>
      <c r="D8172" s="1">
        <v>5</v>
      </c>
      <c r="E8172" s="1">
        <v>14</v>
      </c>
      <c r="F8172" s="1">
        <v>0</v>
      </c>
      <c r="G8172">
        <f>VLOOKUP(C8172,reference!$A$1:$E$310,5,FALSE)</f>
        <v>5321010</v>
      </c>
      <c r="H8172" t="str">
        <f>VLOOKUP(C8172,reference!$A$1:$E$310,4,FALSE)</f>
        <v>WEWIKU</v>
      </c>
      <c r="I8172" t="str">
        <f>VLOOKUP($D8172,reference!$G$1:$H$25,2,FALSE)</f>
        <v>Hutan mangrove primer</v>
      </c>
      <c r="J8172" t="str">
        <f>VLOOKUP($E8172,reference!$G$1:$H$25,2,FALSE)</f>
        <v>Sawah</v>
      </c>
      <c r="K8172" t="str">
        <f t="shared" si="127"/>
        <v>Non Irigasi</v>
      </c>
      <c r="L8172" t="s">
        <v>328</v>
      </c>
    </row>
    <row r="8173" spans="1:12" x14ac:dyDescent="0.25">
      <c r="A8173" s="1">
        <v>8172</v>
      </c>
      <c r="B8173" s="3">
        <v>1</v>
      </c>
      <c r="C8173" s="1">
        <v>292</v>
      </c>
      <c r="D8173" s="1">
        <v>0</v>
      </c>
      <c r="E8173" s="1">
        <v>5</v>
      </c>
      <c r="F8173" s="1">
        <v>0</v>
      </c>
      <c r="G8173">
        <f>VLOOKUP(C8173,reference!$A$1:$E$310,5,FALSE)</f>
        <v>5321010</v>
      </c>
      <c r="H8173" t="str">
        <f>VLOOKUP(C8173,reference!$A$1:$E$310,4,FALSE)</f>
        <v>WEWIKU</v>
      </c>
      <c r="I8173" t="str">
        <f>VLOOKUP($D8173,reference!$G$1:$H$25,2,FALSE)</f>
        <v>No data</v>
      </c>
      <c r="J8173" t="str">
        <f>VLOOKUP($E8173,reference!$G$1:$H$25,2,FALSE)</f>
        <v>Hutan mangrove primer</v>
      </c>
      <c r="K8173" t="str">
        <f t="shared" si="127"/>
        <v>Non Irigasi</v>
      </c>
      <c r="L8173" t="s">
        <v>327</v>
      </c>
    </row>
    <row r="8174" spans="1:12" x14ac:dyDescent="0.25">
      <c r="A8174" s="1">
        <v>8173</v>
      </c>
      <c r="B8174" s="3">
        <v>1</v>
      </c>
      <c r="C8174" s="1">
        <v>260</v>
      </c>
      <c r="D8174" s="1">
        <v>0</v>
      </c>
      <c r="E8174" s="1">
        <v>20</v>
      </c>
      <c r="F8174" s="1">
        <v>0</v>
      </c>
      <c r="G8174">
        <f>VLOOKUP(C8174,reference!$A$1:$E$310,5,FALSE)</f>
        <v>5317011</v>
      </c>
      <c r="H8174" t="str">
        <f>VLOOKUP(C8174,reference!$A$1:$E$310,4,FALSE)</f>
        <v>KODI BALAGHAR</v>
      </c>
      <c r="I8174" t="str">
        <f>VLOOKUP($D8174,reference!$G$1:$H$25,2,FALSE)</f>
        <v>No data</v>
      </c>
      <c r="J8174" t="str">
        <f>VLOOKUP($E8174,reference!$G$1:$H$25,2,FALSE)</f>
        <v>Tubuh air</v>
      </c>
      <c r="K8174" t="str">
        <f t="shared" si="127"/>
        <v>Non Irigasi</v>
      </c>
      <c r="L8174" t="s">
        <v>327</v>
      </c>
    </row>
    <row r="8175" spans="1:12" x14ac:dyDescent="0.25">
      <c r="A8175" s="1">
        <v>8174</v>
      </c>
      <c r="B8175" s="3">
        <v>96</v>
      </c>
      <c r="C8175" s="1">
        <v>9</v>
      </c>
      <c r="D8175" s="1">
        <v>9</v>
      </c>
      <c r="E8175" s="1">
        <v>14</v>
      </c>
      <c r="F8175" s="1">
        <v>0</v>
      </c>
      <c r="G8175">
        <f>VLOOKUP(C8175,reference!$A$1:$E$310,5,FALSE)</f>
        <v>5302012</v>
      </c>
      <c r="H8175" t="str">
        <f>VLOOKUP(C8175,reference!$A$1:$E$310,4,FALSE)</f>
        <v>LEWA TIDAHU</v>
      </c>
      <c r="I8175" t="str">
        <f>VLOOKUP($D8175,reference!$G$1:$H$25,2,FALSE)</f>
        <v>Semak belukar</v>
      </c>
      <c r="J8175" t="str">
        <f>VLOOKUP($E8175,reference!$G$1:$H$25,2,FALSE)</f>
        <v>Sawah</v>
      </c>
      <c r="K8175" t="str">
        <f t="shared" si="127"/>
        <v>Non Irigasi</v>
      </c>
      <c r="L8175" t="s">
        <v>327</v>
      </c>
    </row>
    <row r="8176" spans="1:12" x14ac:dyDescent="0.25">
      <c r="A8176" s="1">
        <v>8175</v>
      </c>
      <c r="B8176" s="3">
        <v>25</v>
      </c>
      <c r="C8176" s="1">
        <v>22</v>
      </c>
      <c r="D8176" s="1">
        <v>18</v>
      </c>
      <c r="E8176" s="1">
        <v>6</v>
      </c>
      <c r="F8176" s="1">
        <v>0</v>
      </c>
      <c r="G8176">
        <f>VLOOKUP(C8176,reference!$A$1:$E$310,5,FALSE)</f>
        <v>5302052</v>
      </c>
      <c r="H8176" t="str">
        <f>VLOOKUP(C8176,reference!$A$1:$E$310,4,FALSE)</f>
        <v>UMALULU</v>
      </c>
      <c r="I8176" t="str">
        <f>VLOOKUP($D8176,reference!$G$1:$H$25,2,FALSE)</f>
        <v>Lahan terbuka</v>
      </c>
      <c r="J8176" t="str">
        <f>VLOOKUP($E8176,reference!$G$1:$H$25,2,FALSE)</f>
        <v>Hutan mangrove sekunder</v>
      </c>
      <c r="K8176" t="str">
        <f t="shared" si="127"/>
        <v>Non Irigasi</v>
      </c>
      <c r="L8176" t="s">
        <v>327</v>
      </c>
    </row>
    <row r="8177" spans="1:12" x14ac:dyDescent="0.25">
      <c r="A8177" s="1">
        <v>8176</v>
      </c>
      <c r="B8177" s="3">
        <v>25</v>
      </c>
      <c r="C8177" s="1">
        <v>22</v>
      </c>
      <c r="D8177" s="1">
        <v>6</v>
      </c>
      <c r="E8177" s="1">
        <v>18</v>
      </c>
      <c r="F8177" s="1">
        <v>0</v>
      </c>
      <c r="G8177">
        <f>VLOOKUP(C8177,reference!$A$1:$E$310,5,FALSE)</f>
        <v>5302052</v>
      </c>
      <c r="H8177" t="str">
        <f>VLOOKUP(C8177,reference!$A$1:$E$310,4,FALSE)</f>
        <v>UMALULU</v>
      </c>
      <c r="I8177" t="str">
        <f>VLOOKUP($D8177,reference!$G$1:$H$25,2,FALSE)</f>
        <v>Hutan mangrove sekunder</v>
      </c>
      <c r="J8177" t="str">
        <f>VLOOKUP($E8177,reference!$G$1:$H$25,2,FALSE)</f>
        <v>Lahan terbuka</v>
      </c>
      <c r="K8177" t="str">
        <f t="shared" si="127"/>
        <v>Non Irigasi</v>
      </c>
      <c r="L8177" t="s">
        <v>328</v>
      </c>
    </row>
    <row r="8178" spans="1:12" x14ac:dyDescent="0.25">
      <c r="A8178" s="1">
        <v>8177</v>
      </c>
      <c r="B8178" s="3">
        <v>346</v>
      </c>
      <c r="C8178" s="1">
        <v>53</v>
      </c>
      <c r="D8178" s="1">
        <v>11</v>
      </c>
      <c r="E8178" s="1">
        <v>2</v>
      </c>
      <c r="F8178" s="1">
        <v>0</v>
      </c>
      <c r="G8178">
        <f>VLOOKUP(C8178,reference!$A$1:$E$310,5,FALSE)</f>
        <v>5304010</v>
      </c>
      <c r="H8178" t="str">
        <f>VLOOKUP(C8178,reference!$A$1:$E$310,4,FALSE)</f>
        <v>MOLLO UTARA</v>
      </c>
      <c r="I8178" t="str">
        <f>VLOOKUP($D8178,reference!$G$1:$H$25,2,FALSE)</f>
        <v>Savanna / Padang rumput</v>
      </c>
      <c r="J8178" t="str">
        <f>VLOOKUP($E8178,reference!$G$1:$H$25,2,FALSE)</f>
        <v>Hutan lahan kering sekunder / bekas tebangan</v>
      </c>
      <c r="K8178" t="str">
        <f t="shared" si="127"/>
        <v>Non Irigasi</v>
      </c>
      <c r="L8178" t="s">
        <v>327</v>
      </c>
    </row>
    <row r="8179" spans="1:12" x14ac:dyDescent="0.25">
      <c r="A8179" s="1">
        <v>8178</v>
      </c>
      <c r="B8179" s="3">
        <v>74</v>
      </c>
      <c r="C8179" s="1">
        <v>22</v>
      </c>
      <c r="D8179" s="1">
        <v>18</v>
      </c>
      <c r="E8179" s="1">
        <v>11</v>
      </c>
      <c r="F8179" s="1">
        <v>0</v>
      </c>
      <c r="G8179">
        <f>VLOOKUP(C8179,reference!$A$1:$E$310,5,FALSE)</f>
        <v>5302052</v>
      </c>
      <c r="H8179" t="str">
        <f>VLOOKUP(C8179,reference!$A$1:$E$310,4,FALSE)</f>
        <v>UMALULU</v>
      </c>
      <c r="I8179" t="str">
        <f>VLOOKUP($D8179,reference!$G$1:$H$25,2,FALSE)</f>
        <v>Lahan terbuka</v>
      </c>
      <c r="J8179" t="str">
        <f>VLOOKUP($E8179,reference!$G$1:$H$25,2,FALSE)</f>
        <v>Savanna / Padang rumput</v>
      </c>
      <c r="K8179" t="str">
        <f t="shared" si="127"/>
        <v>Non Irigasi</v>
      </c>
      <c r="L8179" t="s">
        <v>327</v>
      </c>
    </row>
    <row r="8180" spans="1:12" x14ac:dyDescent="0.25">
      <c r="A8180" s="1">
        <v>8179</v>
      </c>
      <c r="B8180" s="3">
        <v>5</v>
      </c>
      <c r="C8180" s="1">
        <v>22</v>
      </c>
      <c r="D8180" s="1">
        <v>6</v>
      </c>
      <c r="E8180" s="1">
        <v>11</v>
      </c>
      <c r="F8180" s="1">
        <v>0</v>
      </c>
      <c r="G8180">
        <f>VLOOKUP(C8180,reference!$A$1:$E$310,5,FALSE)</f>
        <v>5302052</v>
      </c>
      <c r="H8180" t="str">
        <f>VLOOKUP(C8180,reference!$A$1:$E$310,4,FALSE)</f>
        <v>UMALULU</v>
      </c>
      <c r="I8180" t="str">
        <f>VLOOKUP($D8180,reference!$G$1:$H$25,2,FALSE)</f>
        <v>Hutan mangrove sekunder</v>
      </c>
      <c r="J8180" t="str">
        <f>VLOOKUP($E8180,reference!$G$1:$H$25,2,FALSE)</f>
        <v>Savanna / Padang rumput</v>
      </c>
      <c r="K8180" t="str">
        <f t="shared" si="127"/>
        <v>Non Irigasi</v>
      </c>
      <c r="L8180" t="s">
        <v>328</v>
      </c>
    </row>
    <row r="8181" spans="1:12" x14ac:dyDescent="0.25">
      <c r="A8181" s="1">
        <v>8180</v>
      </c>
      <c r="B8181" s="3">
        <v>21324</v>
      </c>
      <c r="C8181" s="1">
        <v>46</v>
      </c>
      <c r="D8181" s="1">
        <v>2</v>
      </c>
      <c r="E8181" s="1">
        <v>2</v>
      </c>
      <c r="F8181" s="1">
        <v>0</v>
      </c>
      <c r="G8181">
        <f>VLOOKUP(C8181,reference!$A$1:$E$310,5,FALSE)</f>
        <v>5303170</v>
      </c>
      <c r="H8181" t="str">
        <f>VLOOKUP(C8181,reference!$A$1:$E$310,4,FALSE)</f>
        <v>TAKARI</v>
      </c>
      <c r="I8181" t="str">
        <f>VLOOKUP($D8181,reference!$G$1:$H$25,2,FALSE)</f>
        <v>Hutan lahan kering sekunder / bekas tebangan</v>
      </c>
      <c r="J8181" t="str">
        <f>VLOOKUP($E8181,reference!$G$1:$H$25,2,FALSE)</f>
        <v>Hutan lahan kering sekunder / bekas tebangan</v>
      </c>
      <c r="K8181" t="str">
        <f t="shared" si="127"/>
        <v>Non Irigasi</v>
      </c>
      <c r="L8181" t="s">
        <v>327</v>
      </c>
    </row>
    <row r="8182" spans="1:12" x14ac:dyDescent="0.25">
      <c r="A8182" s="1">
        <v>8181</v>
      </c>
      <c r="B8182" s="3">
        <v>1433</v>
      </c>
      <c r="C8182" s="1">
        <v>53</v>
      </c>
      <c r="D8182" s="1">
        <v>11</v>
      </c>
      <c r="E8182" s="1">
        <v>11</v>
      </c>
      <c r="F8182" s="1">
        <v>0</v>
      </c>
      <c r="G8182">
        <f>VLOOKUP(C8182,reference!$A$1:$E$310,5,FALSE)</f>
        <v>5304010</v>
      </c>
      <c r="H8182" t="str">
        <f>VLOOKUP(C8182,reference!$A$1:$E$310,4,FALSE)</f>
        <v>MOLLO UTARA</v>
      </c>
      <c r="I8182" t="str">
        <f>VLOOKUP($D8182,reference!$G$1:$H$25,2,FALSE)</f>
        <v>Savanna / Padang rumput</v>
      </c>
      <c r="J8182" t="str">
        <f>VLOOKUP($E8182,reference!$G$1:$H$25,2,FALSE)</f>
        <v>Savanna / Padang rumput</v>
      </c>
      <c r="K8182" t="str">
        <f t="shared" si="127"/>
        <v>Non Irigasi</v>
      </c>
      <c r="L8182" t="s">
        <v>327</v>
      </c>
    </row>
    <row r="8183" spans="1:12" x14ac:dyDescent="0.25">
      <c r="A8183" s="1">
        <v>8182</v>
      </c>
      <c r="B8183" s="3">
        <v>546</v>
      </c>
      <c r="C8183" s="1">
        <v>23</v>
      </c>
      <c r="D8183" s="1">
        <v>11</v>
      </c>
      <c r="E8183" s="1">
        <v>2</v>
      </c>
      <c r="F8183" s="1">
        <v>0</v>
      </c>
      <c r="G8183">
        <f>VLOOKUP(C8183,reference!$A$1:$E$310,5,FALSE)</f>
        <v>5302060</v>
      </c>
      <c r="H8183" t="str">
        <f>VLOOKUP(C8183,reference!$A$1:$E$310,4,FALSE)</f>
        <v>PANDAWAI</v>
      </c>
      <c r="I8183" t="str">
        <f>VLOOKUP($D8183,reference!$G$1:$H$25,2,FALSE)</f>
        <v>Savanna / Padang rumput</v>
      </c>
      <c r="J8183" t="str">
        <f>VLOOKUP($E8183,reference!$G$1:$H$25,2,FALSE)</f>
        <v>Hutan lahan kering sekunder / bekas tebangan</v>
      </c>
      <c r="K8183" t="str">
        <f t="shared" si="127"/>
        <v>Non Irigasi</v>
      </c>
      <c r="L8183" t="s">
        <v>327</v>
      </c>
    </row>
    <row r="8184" spans="1:12" x14ac:dyDescent="0.25">
      <c r="A8184" s="1">
        <v>8183</v>
      </c>
      <c r="B8184" s="3">
        <v>761</v>
      </c>
      <c r="C8184" s="1">
        <v>45</v>
      </c>
      <c r="D8184" s="1">
        <v>2</v>
      </c>
      <c r="E8184" s="1">
        <v>14</v>
      </c>
      <c r="F8184" s="1">
        <v>0</v>
      </c>
      <c r="G8184">
        <f>VLOOKUP(C8184,reference!$A$1:$E$310,5,FALSE)</f>
        <v>5303162</v>
      </c>
      <c r="H8184" t="str">
        <f>VLOOKUP(C8184,reference!$A$1:$E$310,4,FALSE)</f>
        <v>FATULEU BARAT</v>
      </c>
      <c r="I8184" t="str">
        <f>VLOOKUP($D8184,reference!$G$1:$H$25,2,FALSE)</f>
        <v>Hutan lahan kering sekunder / bekas tebangan</v>
      </c>
      <c r="J8184" t="str">
        <f>VLOOKUP($E8184,reference!$G$1:$H$25,2,FALSE)</f>
        <v>Sawah</v>
      </c>
      <c r="K8184" t="str">
        <f t="shared" si="127"/>
        <v>Non Irigasi</v>
      </c>
      <c r="L8184" t="s">
        <v>328</v>
      </c>
    </row>
    <row r="8185" spans="1:12" x14ac:dyDescent="0.25">
      <c r="A8185" s="1">
        <v>8184</v>
      </c>
      <c r="B8185" s="3">
        <v>4221</v>
      </c>
      <c r="C8185" s="1">
        <v>80</v>
      </c>
      <c r="D8185" s="1">
        <v>2</v>
      </c>
      <c r="E8185" s="1">
        <v>13</v>
      </c>
      <c r="F8185" s="1">
        <v>0</v>
      </c>
      <c r="G8185">
        <f>VLOOKUP(C8185,reference!$A$1:$E$310,5,FALSE)</f>
        <v>5304103</v>
      </c>
      <c r="H8185" t="str">
        <f>VLOOKUP(C8185,reference!$A$1:$E$310,4,FALSE)</f>
        <v>NOEBANA</v>
      </c>
      <c r="I8185" t="str">
        <f>VLOOKUP($D8185,reference!$G$1:$H$25,2,FALSE)</f>
        <v>Hutan lahan kering sekunder / bekas tebangan</v>
      </c>
      <c r="J8185" t="str">
        <f>VLOOKUP($E8185,reference!$G$1:$H$25,2,FALSE)</f>
        <v>Pertanian lahan kering  campur semak / kebun campur</v>
      </c>
      <c r="K8185" t="str">
        <f t="shared" si="127"/>
        <v>Non Irigasi</v>
      </c>
      <c r="L8185" t="s">
        <v>328</v>
      </c>
    </row>
    <row r="8186" spans="1:12" x14ac:dyDescent="0.25">
      <c r="A8186" s="1">
        <v>8185</v>
      </c>
      <c r="B8186" s="3">
        <v>3876</v>
      </c>
      <c r="C8186" s="1">
        <v>22</v>
      </c>
      <c r="D8186" s="1">
        <v>11</v>
      </c>
      <c r="E8186" s="1">
        <v>18</v>
      </c>
      <c r="F8186" s="1">
        <v>0</v>
      </c>
      <c r="G8186">
        <f>VLOOKUP(C8186,reference!$A$1:$E$310,5,FALSE)</f>
        <v>5302052</v>
      </c>
      <c r="H8186" t="str">
        <f>VLOOKUP(C8186,reference!$A$1:$E$310,4,FALSE)</f>
        <v>UMALULU</v>
      </c>
      <c r="I8186" t="str">
        <f>VLOOKUP($D8186,reference!$G$1:$H$25,2,FALSE)</f>
        <v>Savanna / Padang rumput</v>
      </c>
      <c r="J8186" t="str">
        <f>VLOOKUP($E8186,reference!$G$1:$H$25,2,FALSE)</f>
        <v>Lahan terbuka</v>
      </c>
      <c r="K8186" t="str">
        <f t="shared" si="127"/>
        <v>Non Irigasi</v>
      </c>
      <c r="L8186" t="s">
        <v>327</v>
      </c>
    </row>
    <row r="8187" spans="1:12" x14ac:dyDescent="0.25">
      <c r="A8187" s="1">
        <v>8186</v>
      </c>
      <c r="B8187" s="3">
        <v>2257</v>
      </c>
      <c r="C8187" s="1">
        <v>46</v>
      </c>
      <c r="D8187" s="1">
        <v>9</v>
      </c>
      <c r="E8187" s="1">
        <v>2</v>
      </c>
      <c r="F8187" s="1">
        <v>0</v>
      </c>
      <c r="G8187">
        <f>VLOOKUP(C8187,reference!$A$1:$E$310,5,FALSE)</f>
        <v>5303170</v>
      </c>
      <c r="H8187" t="str">
        <f>VLOOKUP(C8187,reference!$A$1:$E$310,4,FALSE)</f>
        <v>TAKARI</v>
      </c>
      <c r="I8187" t="str">
        <f>VLOOKUP($D8187,reference!$G$1:$H$25,2,FALSE)</f>
        <v>Semak belukar</v>
      </c>
      <c r="J8187" t="str">
        <f>VLOOKUP($E8187,reference!$G$1:$H$25,2,FALSE)</f>
        <v>Hutan lahan kering sekunder / bekas tebangan</v>
      </c>
      <c r="K8187" t="str">
        <f t="shared" si="127"/>
        <v>Non Irigasi</v>
      </c>
      <c r="L8187" t="s">
        <v>327</v>
      </c>
    </row>
    <row r="8188" spans="1:12" x14ac:dyDescent="0.25">
      <c r="A8188" s="1">
        <v>8187</v>
      </c>
      <c r="B8188" s="3">
        <v>123</v>
      </c>
      <c r="C8188" s="1">
        <v>80</v>
      </c>
      <c r="D8188" s="1">
        <v>2</v>
      </c>
      <c r="E8188" s="1">
        <v>20</v>
      </c>
      <c r="F8188" s="1">
        <v>0</v>
      </c>
      <c r="G8188">
        <f>VLOOKUP(C8188,reference!$A$1:$E$310,5,FALSE)</f>
        <v>5304103</v>
      </c>
      <c r="H8188" t="str">
        <f>VLOOKUP(C8188,reference!$A$1:$E$310,4,FALSE)</f>
        <v>NOEBANA</v>
      </c>
      <c r="I8188" t="str">
        <f>VLOOKUP($D8188,reference!$G$1:$H$25,2,FALSE)</f>
        <v>Hutan lahan kering sekunder / bekas tebangan</v>
      </c>
      <c r="J8188" t="str">
        <f>VLOOKUP($E8188,reference!$G$1:$H$25,2,FALSE)</f>
        <v>Tubuh air</v>
      </c>
      <c r="K8188" t="str">
        <f t="shared" si="127"/>
        <v>Non Irigasi</v>
      </c>
      <c r="L8188" t="s">
        <v>328</v>
      </c>
    </row>
    <row r="8189" spans="1:12" x14ac:dyDescent="0.25">
      <c r="A8189" s="1">
        <v>8188</v>
      </c>
      <c r="B8189" s="3">
        <v>52</v>
      </c>
      <c r="C8189" s="1">
        <v>47</v>
      </c>
      <c r="D8189" s="1">
        <v>18</v>
      </c>
      <c r="E8189" s="1">
        <v>2</v>
      </c>
      <c r="F8189" s="1">
        <v>0</v>
      </c>
      <c r="G8189">
        <f>VLOOKUP(C8189,reference!$A$1:$E$310,5,FALSE)</f>
        <v>5303180</v>
      </c>
      <c r="H8189" t="str">
        <f>VLOOKUP(C8189,reference!$A$1:$E$310,4,FALSE)</f>
        <v>AMFOANG SELATAN</v>
      </c>
      <c r="I8189" t="str">
        <f>VLOOKUP($D8189,reference!$G$1:$H$25,2,FALSE)</f>
        <v>Lahan terbuka</v>
      </c>
      <c r="J8189" t="str">
        <f>VLOOKUP($E8189,reference!$G$1:$H$25,2,FALSE)</f>
        <v>Hutan lahan kering sekunder / bekas tebangan</v>
      </c>
      <c r="K8189" t="str">
        <f t="shared" si="127"/>
        <v>Non Irigasi</v>
      </c>
      <c r="L8189" t="s">
        <v>327</v>
      </c>
    </row>
    <row r="8190" spans="1:12" x14ac:dyDescent="0.25">
      <c r="A8190" s="1">
        <v>8189</v>
      </c>
      <c r="B8190" s="3">
        <v>107</v>
      </c>
      <c r="C8190" s="1">
        <v>46</v>
      </c>
      <c r="D8190" s="1">
        <v>13</v>
      </c>
      <c r="E8190" s="1">
        <v>2</v>
      </c>
      <c r="F8190" s="1">
        <v>0</v>
      </c>
      <c r="G8190">
        <f>VLOOKUP(C8190,reference!$A$1:$E$310,5,FALSE)</f>
        <v>5303170</v>
      </c>
      <c r="H8190" t="str">
        <f>VLOOKUP(C8190,reference!$A$1:$E$310,4,FALSE)</f>
        <v>TAKARI</v>
      </c>
      <c r="I8190" t="str">
        <f>VLOOKUP($D8190,reference!$G$1:$H$25,2,FALSE)</f>
        <v>Pertanian lahan kering  campur semak / kebun campur</v>
      </c>
      <c r="J8190" t="str">
        <f>VLOOKUP($E8190,reference!$G$1:$H$25,2,FALSE)</f>
        <v>Hutan lahan kering sekunder / bekas tebangan</v>
      </c>
      <c r="K8190" t="str">
        <f t="shared" si="127"/>
        <v>Non Irigasi</v>
      </c>
      <c r="L8190" t="s">
        <v>327</v>
      </c>
    </row>
    <row r="8191" spans="1:12" x14ac:dyDescent="0.25">
      <c r="A8191" s="1">
        <v>8190</v>
      </c>
      <c r="B8191" s="3">
        <v>121</v>
      </c>
      <c r="C8191" s="1">
        <v>82</v>
      </c>
      <c r="D8191" s="1">
        <v>18</v>
      </c>
      <c r="E8191" s="1">
        <v>20</v>
      </c>
      <c r="F8191" s="1">
        <v>0</v>
      </c>
      <c r="G8191">
        <f>VLOOKUP(C8191,reference!$A$1:$E$310,5,FALSE)</f>
        <v>5304110</v>
      </c>
      <c r="H8191" t="str">
        <f>VLOOKUP(C8191,reference!$A$1:$E$310,4,FALSE)</f>
        <v>AMANATUN UTARA</v>
      </c>
      <c r="I8191" t="str">
        <f>VLOOKUP($D8191,reference!$G$1:$H$25,2,FALSE)</f>
        <v>Lahan terbuka</v>
      </c>
      <c r="J8191" t="str">
        <f>VLOOKUP($E8191,reference!$G$1:$H$25,2,FALSE)</f>
        <v>Tubuh air</v>
      </c>
      <c r="K8191" t="str">
        <f t="shared" si="127"/>
        <v>Non Irigasi</v>
      </c>
      <c r="L8191" t="s">
        <v>327</v>
      </c>
    </row>
    <row r="8192" spans="1:12" x14ac:dyDescent="0.25">
      <c r="A8192" s="1">
        <v>8191</v>
      </c>
      <c r="B8192" s="3">
        <v>8</v>
      </c>
      <c r="C8192" s="1">
        <v>82</v>
      </c>
      <c r="D8192" s="1">
        <v>18</v>
      </c>
      <c r="E8192" s="1">
        <v>13</v>
      </c>
      <c r="F8192" s="1">
        <v>0</v>
      </c>
      <c r="G8192">
        <f>VLOOKUP(C8192,reference!$A$1:$E$310,5,FALSE)</f>
        <v>5304110</v>
      </c>
      <c r="H8192" t="str">
        <f>VLOOKUP(C8192,reference!$A$1:$E$310,4,FALSE)</f>
        <v>AMANATUN UTARA</v>
      </c>
      <c r="I8192" t="str">
        <f>VLOOKUP($D8192,reference!$G$1:$H$25,2,FALSE)</f>
        <v>Lahan terbuka</v>
      </c>
      <c r="J8192" t="str">
        <f>VLOOKUP($E8192,reference!$G$1:$H$25,2,FALSE)</f>
        <v>Pertanian lahan kering  campur semak / kebun campur</v>
      </c>
      <c r="K8192" t="str">
        <f t="shared" si="127"/>
        <v>Non Irigasi</v>
      </c>
      <c r="L8192" t="s">
        <v>327</v>
      </c>
    </row>
    <row r="8193" spans="1:12" x14ac:dyDescent="0.25">
      <c r="A8193" s="1">
        <v>8192</v>
      </c>
      <c r="B8193" s="3">
        <v>148</v>
      </c>
      <c r="C8193" s="1">
        <v>83</v>
      </c>
      <c r="D8193" s="1">
        <v>18</v>
      </c>
      <c r="E8193" s="1">
        <v>20</v>
      </c>
      <c r="F8193" s="1">
        <v>0</v>
      </c>
      <c r="G8193">
        <f>VLOOKUP(C8193,reference!$A$1:$E$310,5,FALSE)</f>
        <v>5304111</v>
      </c>
      <c r="H8193" t="str">
        <f>VLOOKUP(C8193,reference!$A$1:$E$310,4,FALSE)</f>
        <v>TOIANAS</v>
      </c>
      <c r="I8193" t="str">
        <f>VLOOKUP($D8193,reference!$G$1:$H$25,2,FALSE)</f>
        <v>Lahan terbuka</v>
      </c>
      <c r="J8193" t="str">
        <f>VLOOKUP($E8193,reference!$G$1:$H$25,2,FALSE)</f>
        <v>Tubuh air</v>
      </c>
      <c r="K8193" t="str">
        <f t="shared" si="127"/>
        <v>Non Irigasi</v>
      </c>
      <c r="L8193" t="s">
        <v>327</v>
      </c>
    </row>
    <row r="8194" spans="1:12" x14ac:dyDescent="0.25">
      <c r="A8194" s="1">
        <v>8193</v>
      </c>
      <c r="B8194" s="3">
        <v>1306</v>
      </c>
      <c r="C8194" s="1">
        <v>16</v>
      </c>
      <c r="D8194" s="1">
        <v>11</v>
      </c>
      <c r="E8194" s="1">
        <v>2</v>
      </c>
      <c r="F8194" s="1">
        <v>0</v>
      </c>
      <c r="G8194">
        <f>VLOOKUP(C8194,reference!$A$1:$E$310,5,FALSE)</f>
        <v>5302033</v>
      </c>
      <c r="H8194" t="str">
        <f>VLOOKUP(C8194,reference!$A$1:$E$310,4,FALSE)</f>
        <v>KAHAUNGU ETI</v>
      </c>
      <c r="I8194" t="str">
        <f>VLOOKUP($D8194,reference!$G$1:$H$25,2,FALSE)</f>
        <v>Savanna / Padang rumput</v>
      </c>
      <c r="J8194" t="str">
        <f>VLOOKUP($E8194,reference!$G$1:$H$25,2,FALSE)</f>
        <v>Hutan lahan kering sekunder / bekas tebangan</v>
      </c>
      <c r="K8194" t="str">
        <f t="shared" si="127"/>
        <v>Non Irigasi</v>
      </c>
      <c r="L8194" t="s">
        <v>327</v>
      </c>
    </row>
    <row r="8195" spans="1:12" x14ac:dyDescent="0.25">
      <c r="A8195" s="1">
        <v>8194</v>
      </c>
      <c r="B8195" s="3">
        <v>184</v>
      </c>
      <c r="C8195" s="1">
        <v>53</v>
      </c>
      <c r="D8195" s="1">
        <v>11</v>
      </c>
      <c r="E8195" s="1">
        <v>16</v>
      </c>
      <c r="F8195" s="1">
        <v>0</v>
      </c>
      <c r="G8195">
        <f>VLOOKUP(C8195,reference!$A$1:$E$310,5,FALSE)</f>
        <v>5304010</v>
      </c>
      <c r="H8195" t="str">
        <f>VLOOKUP(C8195,reference!$A$1:$E$310,4,FALSE)</f>
        <v>MOLLO UTARA</v>
      </c>
      <c r="I8195" t="str">
        <f>VLOOKUP($D8195,reference!$G$1:$H$25,2,FALSE)</f>
        <v>Savanna / Padang rumput</v>
      </c>
      <c r="J8195" t="str">
        <f>VLOOKUP($E8195,reference!$G$1:$H$25,2,FALSE)</f>
        <v>Pemukiman</v>
      </c>
      <c r="K8195" t="str">
        <f t="shared" ref="K8195:K8258" si="128">IF(F8195=0,"Non Irigasi","Buffer Irigasi")</f>
        <v>Non Irigasi</v>
      </c>
      <c r="L8195" t="s">
        <v>327</v>
      </c>
    </row>
    <row r="8196" spans="1:12" x14ac:dyDescent="0.25">
      <c r="A8196" s="1">
        <v>8195</v>
      </c>
      <c r="B8196" s="3">
        <v>133</v>
      </c>
      <c r="C8196" s="1">
        <v>9</v>
      </c>
      <c r="D8196" s="1">
        <v>9</v>
      </c>
      <c r="E8196" s="1">
        <v>16</v>
      </c>
      <c r="F8196" s="1">
        <v>0</v>
      </c>
      <c r="G8196">
        <f>VLOOKUP(C8196,reference!$A$1:$E$310,5,FALSE)</f>
        <v>5302012</v>
      </c>
      <c r="H8196" t="str">
        <f>VLOOKUP(C8196,reference!$A$1:$E$310,4,FALSE)</f>
        <v>LEWA TIDAHU</v>
      </c>
      <c r="I8196" t="str">
        <f>VLOOKUP($D8196,reference!$G$1:$H$25,2,FALSE)</f>
        <v>Semak belukar</v>
      </c>
      <c r="J8196" t="str">
        <f>VLOOKUP($E8196,reference!$G$1:$H$25,2,FALSE)</f>
        <v>Pemukiman</v>
      </c>
      <c r="K8196" t="str">
        <f t="shared" si="128"/>
        <v>Non Irigasi</v>
      </c>
      <c r="L8196" t="s">
        <v>327</v>
      </c>
    </row>
    <row r="8197" spans="1:12" x14ac:dyDescent="0.25">
      <c r="A8197" s="1">
        <v>8196</v>
      </c>
      <c r="B8197" s="3">
        <v>21</v>
      </c>
      <c r="C8197" s="1">
        <v>83</v>
      </c>
      <c r="D8197" s="1">
        <v>18</v>
      </c>
      <c r="E8197" s="1">
        <v>13</v>
      </c>
      <c r="F8197" s="1">
        <v>0</v>
      </c>
      <c r="G8197">
        <f>VLOOKUP(C8197,reference!$A$1:$E$310,5,FALSE)</f>
        <v>5304111</v>
      </c>
      <c r="H8197" t="str">
        <f>VLOOKUP(C8197,reference!$A$1:$E$310,4,FALSE)</f>
        <v>TOIANAS</v>
      </c>
      <c r="I8197" t="str">
        <f>VLOOKUP($D8197,reference!$G$1:$H$25,2,FALSE)</f>
        <v>Lahan terbuka</v>
      </c>
      <c r="J8197" t="str">
        <f>VLOOKUP($E8197,reference!$G$1:$H$25,2,FALSE)</f>
        <v>Pertanian lahan kering  campur semak / kebun campur</v>
      </c>
      <c r="K8197" t="str">
        <f t="shared" si="128"/>
        <v>Non Irigasi</v>
      </c>
      <c r="L8197" t="s">
        <v>327</v>
      </c>
    </row>
    <row r="8198" spans="1:12" x14ac:dyDescent="0.25">
      <c r="A8198" s="1">
        <v>8197</v>
      </c>
      <c r="B8198" s="3">
        <v>9</v>
      </c>
      <c r="C8198" s="1">
        <v>83</v>
      </c>
      <c r="D8198" s="1">
        <v>18</v>
      </c>
      <c r="E8198" s="1">
        <v>14</v>
      </c>
      <c r="F8198" s="1">
        <v>0</v>
      </c>
      <c r="G8198">
        <f>VLOOKUP(C8198,reference!$A$1:$E$310,5,FALSE)</f>
        <v>5304111</v>
      </c>
      <c r="H8198" t="str">
        <f>VLOOKUP(C8198,reference!$A$1:$E$310,4,FALSE)</f>
        <v>TOIANAS</v>
      </c>
      <c r="I8198" t="str">
        <f>VLOOKUP($D8198,reference!$G$1:$H$25,2,FALSE)</f>
        <v>Lahan terbuka</v>
      </c>
      <c r="J8198" t="str">
        <f>VLOOKUP($E8198,reference!$G$1:$H$25,2,FALSE)</f>
        <v>Sawah</v>
      </c>
      <c r="K8198" t="str">
        <f t="shared" si="128"/>
        <v>Non Irigasi</v>
      </c>
      <c r="L8198" t="s">
        <v>327</v>
      </c>
    </row>
    <row r="8199" spans="1:12" x14ac:dyDescent="0.25">
      <c r="A8199" s="1">
        <v>8198</v>
      </c>
      <c r="B8199" s="3">
        <v>3</v>
      </c>
      <c r="C8199" s="1">
        <v>292</v>
      </c>
      <c r="D8199" s="1">
        <v>16</v>
      </c>
      <c r="E8199" s="1">
        <v>5</v>
      </c>
      <c r="F8199" s="1">
        <v>0</v>
      </c>
      <c r="G8199">
        <f>VLOOKUP(C8199,reference!$A$1:$E$310,5,FALSE)</f>
        <v>5321010</v>
      </c>
      <c r="H8199" t="str">
        <f>VLOOKUP(C8199,reference!$A$1:$E$310,4,FALSE)</f>
        <v>WEWIKU</v>
      </c>
      <c r="I8199" t="str">
        <f>VLOOKUP($D8199,reference!$G$1:$H$25,2,FALSE)</f>
        <v>Pemukiman</v>
      </c>
      <c r="J8199" t="str">
        <f>VLOOKUP($E8199,reference!$G$1:$H$25,2,FALSE)</f>
        <v>Hutan mangrove primer</v>
      </c>
      <c r="K8199" t="str">
        <f t="shared" si="128"/>
        <v>Non Irigasi</v>
      </c>
      <c r="L8199" t="s">
        <v>327</v>
      </c>
    </row>
    <row r="8200" spans="1:12" x14ac:dyDescent="0.25">
      <c r="A8200" s="1">
        <v>8199</v>
      </c>
      <c r="B8200" s="3">
        <v>1</v>
      </c>
      <c r="C8200" s="1">
        <v>292</v>
      </c>
      <c r="D8200" s="1">
        <v>13</v>
      </c>
      <c r="E8200" s="1">
        <v>5</v>
      </c>
      <c r="F8200" s="1">
        <v>0</v>
      </c>
      <c r="G8200">
        <f>VLOOKUP(C8200,reference!$A$1:$E$310,5,FALSE)</f>
        <v>5321010</v>
      </c>
      <c r="H8200" t="str">
        <f>VLOOKUP(C8200,reference!$A$1:$E$310,4,FALSE)</f>
        <v>WEWIKU</v>
      </c>
      <c r="I8200" t="str">
        <f>VLOOKUP($D8200,reference!$G$1:$H$25,2,FALSE)</f>
        <v>Pertanian lahan kering  campur semak / kebun campur</v>
      </c>
      <c r="J8200" t="str">
        <f>VLOOKUP($E8200,reference!$G$1:$H$25,2,FALSE)</f>
        <v>Hutan mangrove primer</v>
      </c>
      <c r="K8200" t="str">
        <f t="shared" si="128"/>
        <v>Non Irigasi</v>
      </c>
      <c r="L8200" t="s">
        <v>327</v>
      </c>
    </row>
    <row r="8201" spans="1:12" x14ac:dyDescent="0.25">
      <c r="A8201" s="1">
        <v>8200</v>
      </c>
      <c r="B8201" s="3">
        <v>10</v>
      </c>
      <c r="C8201" s="1">
        <v>9</v>
      </c>
      <c r="D8201" s="1">
        <v>9</v>
      </c>
      <c r="E8201" s="1">
        <v>9</v>
      </c>
      <c r="F8201" s="1">
        <v>0</v>
      </c>
      <c r="G8201">
        <f>VLOOKUP(C8201,reference!$A$1:$E$310,5,FALSE)</f>
        <v>5302012</v>
      </c>
      <c r="H8201" t="str">
        <f>VLOOKUP(C8201,reference!$A$1:$E$310,4,FALSE)</f>
        <v>LEWA TIDAHU</v>
      </c>
      <c r="I8201" t="str">
        <f>VLOOKUP($D8201,reference!$G$1:$H$25,2,FALSE)</f>
        <v>Semak belukar</v>
      </c>
      <c r="J8201" t="str">
        <f>VLOOKUP($E8201,reference!$G$1:$H$25,2,FALSE)</f>
        <v>Semak belukar</v>
      </c>
      <c r="K8201" t="str">
        <f t="shared" si="128"/>
        <v>Non Irigasi</v>
      </c>
      <c r="L8201" t="s">
        <v>327</v>
      </c>
    </row>
    <row r="8202" spans="1:12" x14ac:dyDescent="0.25">
      <c r="A8202" s="1">
        <v>8201</v>
      </c>
      <c r="B8202" s="3">
        <v>772</v>
      </c>
      <c r="C8202" s="1">
        <v>8</v>
      </c>
      <c r="D8202" s="1">
        <v>2</v>
      </c>
      <c r="E8202" s="1">
        <v>11</v>
      </c>
      <c r="F8202" s="1">
        <v>0</v>
      </c>
      <c r="G8202">
        <f>VLOOKUP(C8202,reference!$A$1:$E$310,5,FALSE)</f>
        <v>5302011</v>
      </c>
      <c r="H8202" t="str">
        <f>VLOOKUP(C8202,reference!$A$1:$E$310,4,FALSE)</f>
        <v>NGGAHA ORIANGU</v>
      </c>
      <c r="I8202" t="str">
        <f>VLOOKUP($D8202,reference!$G$1:$H$25,2,FALSE)</f>
        <v>Hutan lahan kering sekunder / bekas tebangan</v>
      </c>
      <c r="J8202" t="str">
        <f>VLOOKUP($E8202,reference!$G$1:$H$25,2,FALSE)</f>
        <v>Savanna / Padang rumput</v>
      </c>
      <c r="K8202" t="str">
        <f t="shared" si="128"/>
        <v>Non Irigasi</v>
      </c>
      <c r="L8202" t="s">
        <v>328</v>
      </c>
    </row>
    <row r="8203" spans="1:12" x14ac:dyDescent="0.25">
      <c r="A8203" s="1">
        <v>8202</v>
      </c>
      <c r="B8203" s="3">
        <v>1190</v>
      </c>
      <c r="C8203" s="1">
        <v>8</v>
      </c>
      <c r="D8203" s="1">
        <v>2</v>
      </c>
      <c r="E8203" s="1">
        <v>2</v>
      </c>
      <c r="F8203" s="1">
        <v>0</v>
      </c>
      <c r="G8203">
        <f>VLOOKUP(C8203,reference!$A$1:$E$310,5,FALSE)</f>
        <v>5302011</v>
      </c>
      <c r="H8203" t="str">
        <f>VLOOKUP(C8203,reference!$A$1:$E$310,4,FALSE)</f>
        <v>NGGAHA ORIANGU</v>
      </c>
      <c r="I8203" t="str">
        <f>VLOOKUP($D8203,reference!$G$1:$H$25,2,FALSE)</f>
        <v>Hutan lahan kering sekunder / bekas tebangan</v>
      </c>
      <c r="J8203" t="str">
        <f>VLOOKUP($E8203,reference!$G$1:$H$25,2,FALSE)</f>
        <v>Hutan lahan kering sekunder / bekas tebangan</v>
      </c>
      <c r="K8203" t="str">
        <f t="shared" si="128"/>
        <v>Non Irigasi</v>
      </c>
      <c r="L8203" t="s">
        <v>327</v>
      </c>
    </row>
    <row r="8204" spans="1:12" x14ac:dyDescent="0.25">
      <c r="A8204" s="1">
        <v>8203</v>
      </c>
      <c r="B8204" s="3">
        <v>58</v>
      </c>
      <c r="C8204" s="1">
        <v>72</v>
      </c>
      <c r="D8204" s="1">
        <v>12</v>
      </c>
      <c r="E8204" s="1">
        <v>13</v>
      </c>
      <c r="F8204" s="1">
        <v>0</v>
      </c>
      <c r="G8204">
        <f>VLOOKUP(C8204,reference!$A$1:$E$310,5,FALSE)</f>
        <v>5304080</v>
      </c>
      <c r="H8204" t="str">
        <f>VLOOKUP(C8204,reference!$A$1:$E$310,4,FALSE)</f>
        <v>AMANUBAN TIMUR</v>
      </c>
      <c r="I8204" t="str">
        <f>VLOOKUP($D8204,reference!$G$1:$H$25,2,FALSE)</f>
        <v>Pertanian lahan kering</v>
      </c>
      <c r="J8204" t="str">
        <f>VLOOKUP($E8204,reference!$G$1:$H$25,2,FALSE)</f>
        <v>Pertanian lahan kering  campur semak / kebun campur</v>
      </c>
      <c r="K8204" t="str">
        <f t="shared" si="128"/>
        <v>Non Irigasi</v>
      </c>
      <c r="L8204" t="s">
        <v>327</v>
      </c>
    </row>
    <row r="8205" spans="1:12" x14ac:dyDescent="0.25">
      <c r="A8205" s="1">
        <v>8204</v>
      </c>
      <c r="B8205" s="3">
        <v>153</v>
      </c>
      <c r="C8205" s="1">
        <v>3</v>
      </c>
      <c r="D8205" s="1">
        <v>2</v>
      </c>
      <c r="E8205" s="1">
        <v>2</v>
      </c>
      <c r="F8205" s="1">
        <v>0</v>
      </c>
      <c r="G8205">
        <f>VLOOKUP(C8205,reference!$A$1:$E$310,5,FALSE)</f>
        <v>5301023</v>
      </c>
      <c r="H8205" t="str">
        <f>VLOOKUP(C8205,reference!$A$1:$E$310,4,FALSE)</f>
        <v>LABOYA BARAT</v>
      </c>
      <c r="I8205" t="str">
        <f>VLOOKUP($D8205,reference!$G$1:$H$25,2,FALSE)</f>
        <v>Hutan lahan kering sekunder / bekas tebangan</v>
      </c>
      <c r="J8205" t="str">
        <f>VLOOKUP($E8205,reference!$G$1:$H$25,2,FALSE)</f>
        <v>Hutan lahan kering sekunder / bekas tebangan</v>
      </c>
      <c r="K8205" t="str">
        <f t="shared" si="128"/>
        <v>Non Irigasi</v>
      </c>
      <c r="L8205" t="s">
        <v>327</v>
      </c>
    </row>
    <row r="8206" spans="1:12" x14ac:dyDescent="0.25">
      <c r="A8206" s="1">
        <v>8205</v>
      </c>
      <c r="B8206" s="3">
        <v>484</v>
      </c>
      <c r="C8206" s="1">
        <v>46</v>
      </c>
      <c r="D8206" s="1">
        <v>2</v>
      </c>
      <c r="E8206" s="1">
        <v>16</v>
      </c>
      <c r="F8206" s="1">
        <v>0</v>
      </c>
      <c r="G8206">
        <f>VLOOKUP(C8206,reference!$A$1:$E$310,5,FALSE)</f>
        <v>5303170</v>
      </c>
      <c r="H8206" t="str">
        <f>VLOOKUP(C8206,reference!$A$1:$E$310,4,FALSE)</f>
        <v>TAKARI</v>
      </c>
      <c r="I8206" t="str">
        <f>VLOOKUP($D8206,reference!$G$1:$H$25,2,FALSE)</f>
        <v>Hutan lahan kering sekunder / bekas tebangan</v>
      </c>
      <c r="J8206" t="str">
        <f>VLOOKUP($E8206,reference!$G$1:$H$25,2,FALSE)</f>
        <v>Pemukiman</v>
      </c>
      <c r="K8206" t="str">
        <f t="shared" si="128"/>
        <v>Non Irigasi</v>
      </c>
      <c r="L8206" t="s">
        <v>328</v>
      </c>
    </row>
    <row r="8207" spans="1:12" x14ac:dyDescent="0.25">
      <c r="A8207" s="1">
        <v>8206</v>
      </c>
      <c r="B8207" s="3">
        <v>2</v>
      </c>
      <c r="C8207" s="1">
        <v>53</v>
      </c>
      <c r="D8207" s="1">
        <v>11</v>
      </c>
      <c r="E8207" s="1">
        <v>9</v>
      </c>
      <c r="F8207" s="1">
        <v>0</v>
      </c>
      <c r="G8207">
        <f>VLOOKUP(C8207,reference!$A$1:$E$310,5,FALSE)</f>
        <v>5304010</v>
      </c>
      <c r="H8207" t="str">
        <f>VLOOKUP(C8207,reference!$A$1:$E$310,4,FALSE)</f>
        <v>MOLLO UTARA</v>
      </c>
      <c r="I8207" t="str">
        <f>VLOOKUP($D8207,reference!$G$1:$H$25,2,FALSE)</f>
        <v>Savanna / Padang rumput</v>
      </c>
      <c r="J8207" t="str">
        <f>VLOOKUP($E8207,reference!$G$1:$H$25,2,FALSE)</f>
        <v>Semak belukar</v>
      </c>
      <c r="K8207" t="str">
        <f t="shared" si="128"/>
        <v>Non Irigasi</v>
      </c>
      <c r="L8207" t="s">
        <v>327</v>
      </c>
    </row>
    <row r="8208" spans="1:12" x14ac:dyDescent="0.25">
      <c r="A8208" s="1">
        <v>8207</v>
      </c>
      <c r="B8208" s="3">
        <v>6</v>
      </c>
      <c r="C8208" s="1">
        <v>53</v>
      </c>
      <c r="D8208" s="1">
        <v>11</v>
      </c>
      <c r="E8208" s="1">
        <v>13</v>
      </c>
      <c r="F8208" s="1">
        <v>0</v>
      </c>
      <c r="G8208">
        <f>VLOOKUP(C8208,reference!$A$1:$E$310,5,FALSE)</f>
        <v>5304010</v>
      </c>
      <c r="H8208" t="str">
        <f>VLOOKUP(C8208,reference!$A$1:$E$310,4,FALSE)</f>
        <v>MOLLO UTARA</v>
      </c>
      <c r="I8208" t="str">
        <f>VLOOKUP($D8208,reference!$G$1:$H$25,2,FALSE)</f>
        <v>Savanna / Padang rumput</v>
      </c>
      <c r="J8208" t="str">
        <f>VLOOKUP($E8208,reference!$G$1:$H$25,2,FALSE)</f>
        <v>Pertanian lahan kering  campur semak / kebun campur</v>
      </c>
      <c r="K8208" t="str">
        <f t="shared" si="128"/>
        <v>Non Irigasi</v>
      </c>
      <c r="L8208" t="s">
        <v>327</v>
      </c>
    </row>
    <row r="8209" spans="1:12" x14ac:dyDescent="0.25">
      <c r="A8209" s="1">
        <v>8208</v>
      </c>
      <c r="B8209" s="3">
        <v>17</v>
      </c>
      <c r="C8209" s="1">
        <v>83</v>
      </c>
      <c r="D8209" s="1">
        <v>2</v>
      </c>
      <c r="E8209" s="1">
        <v>20</v>
      </c>
      <c r="F8209" s="1">
        <v>0</v>
      </c>
      <c r="G8209">
        <f>VLOOKUP(C8209,reference!$A$1:$E$310,5,FALSE)</f>
        <v>5304111</v>
      </c>
      <c r="H8209" t="str">
        <f>VLOOKUP(C8209,reference!$A$1:$E$310,4,FALSE)</f>
        <v>TOIANAS</v>
      </c>
      <c r="I8209" t="str">
        <f>VLOOKUP($D8209,reference!$G$1:$H$25,2,FALSE)</f>
        <v>Hutan lahan kering sekunder / bekas tebangan</v>
      </c>
      <c r="J8209" t="str">
        <f>VLOOKUP($E8209,reference!$G$1:$H$25,2,FALSE)</f>
        <v>Tubuh air</v>
      </c>
      <c r="K8209" t="str">
        <f t="shared" si="128"/>
        <v>Non Irigasi</v>
      </c>
      <c r="L8209" t="s">
        <v>328</v>
      </c>
    </row>
    <row r="8210" spans="1:12" x14ac:dyDescent="0.25">
      <c r="A8210" s="1">
        <v>8209</v>
      </c>
      <c r="B8210" s="3">
        <v>2</v>
      </c>
      <c r="C8210" s="1">
        <v>292</v>
      </c>
      <c r="D8210" s="1">
        <v>14</v>
      </c>
      <c r="E8210" s="1">
        <v>5</v>
      </c>
      <c r="F8210" s="1">
        <v>0</v>
      </c>
      <c r="G8210">
        <f>VLOOKUP(C8210,reference!$A$1:$E$310,5,FALSE)</f>
        <v>5321010</v>
      </c>
      <c r="H8210" t="str">
        <f>VLOOKUP(C8210,reference!$A$1:$E$310,4,FALSE)</f>
        <v>WEWIKU</v>
      </c>
      <c r="I8210" t="str">
        <f>VLOOKUP($D8210,reference!$G$1:$H$25,2,FALSE)</f>
        <v>Sawah</v>
      </c>
      <c r="J8210" t="str">
        <f>VLOOKUP($E8210,reference!$G$1:$H$25,2,FALSE)</f>
        <v>Hutan mangrove primer</v>
      </c>
      <c r="K8210" t="str">
        <f t="shared" si="128"/>
        <v>Non Irigasi</v>
      </c>
      <c r="L8210" t="s">
        <v>327</v>
      </c>
    </row>
    <row r="8211" spans="1:12" x14ac:dyDescent="0.25">
      <c r="A8211" s="1">
        <v>8210</v>
      </c>
      <c r="B8211" s="3">
        <v>33</v>
      </c>
      <c r="C8211" s="1">
        <v>22</v>
      </c>
      <c r="D8211" s="1">
        <v>6</v>
      </c>
      <c r="E8211" s="1">
        <v>20</v>
      </c>
      <c r="F8211" s="1">
        <v>0</v>
      </c>
      <c r="G8211">
        <f>VLOOKUP(C8211,reference!$A$1:$E$310,5,FALSE)</f>
        <v>5302052</v>
      </c>
      <c r="H8211" t="str">
        <f>VLOOKUP(C8211,reference!$A$1:$E$310,4,FALSE)</f>
        <v>UMALULU</v>
      </c>
      <c r="I8211" t="str">
        <f>VLOOKUP($D8211,reference!$G$1:$H$25,2,FALSE)</f>
        <v>Hutan mangrove sekunder</v>
      </c>
      <c r="J8211" t="str">
        <f>VLOOKUP($E8211,reference!$G$1:$H$25,2,FALSE)</f>
        <v>Tubuh air</v>
      </c>
      <c r="K8211" t="str">
        <f t="shared" si="128"/>
        <v>Non Irigasi</v>
      </c>
      <c r="L8211" t="s">
        <v>328</v>
      </c>
    </row>
    <row r="8212" spans="1:12" x14ac:dyDescent="0.25">
      <c r="A8212" s="1">
        <v>8211</v>
      </c>
      <c r="B8212" s="3">
        <v>40</v>
      </c>
      <c r="C8212" s="1">
        <v>46</v>
      </c>
      <c r="D8212" s="1">
        <v>13</v>
      </c>
      <c r="E8212" s="1">
        <v>9</v>
      </c>
      <c r="F8212" s="1">
        <v>0</v>
      </c>
      <c r="G8212">
        <f>VLOOKUP(C8212,reference!$A$1:$E$310,5,FALSE)</f>
        <v>5303170</v>
      </c>
      <c r="H8212" t="str">
        <f>VLOOKUP(C8212,reference!$A$1:$E$310,4,FALSE)</f>
        <v>TAKARI</v>
      </c>
      <c r="I8212" t="str">
        <f>VLOOKUP($D8212,reference!$G$1:$H$25,2,FALSE)</f>
        <v>Pertanian lahan kering  campur semak / kebun campur</v>
      </c>
      <c r="J8212" t="str">
        <f>VLOOKUP($E8212,reference!$G$1:$H$25,2,FALSE)</f>
        <v>Semak belukar</v>
      </c>
      <c r="K8212" t="str">
        <f t="shared" si="128"/>
        <v>Non Irigasi</v>
      </c>
      <c r="L8212" t="s">
        <v>327</v>
      </c>
    </row>
    <row r="8213" spans="1:12" x14ac:dyDescent="0.25">
      <c r="A8213" s="1">
        <v>8212</v>
      </c>
      <c r="B8213" s="3">
        <v>5489</v>
      </c>
      <c r="C8213" s="1">
        <v>59</v>
      </c>
      <c r="D8213" s="1">
        <v>2</v>
      </c>
      <c r="E8213" s="1">
        <v>2</v>
      </c>
      <c r="F8213" s="1">
        <v>0</v>
      </c>
      <c r="G8213">
        <f>VLOOKUP(C8213,reference!$A$1:$E$310,5,FALSE)</f>
        <v>5304022</v>
      </c>
      <c r="H8213" t="str">
        <f>VLOOKUP(C8213,reference!$A$1:$E$310,4,FALSE)</f>
        <v>MOLLO BARAT</v>
      </c>
      <c r="I8213" t="str">
        <f>VLOOKUP($D8213,reference!$G$1:$H$25,2,FALSE)</f>
        <v>Hutan lahan kering sekunder / bekas tebangan</v>
      </c>
      <c r="J8213" t="str">
        <f>VLOOKUP($E8213,reference!$G$1:$H$25,2,FALSE)</f>
        <v>Hutan lahan kering sekunder / bekas tebangan</v>
      </c>
      <c r="K8213" t="str">
        <f t="shared" si="128"/>
        <v>Non Irigasi</v>
      </c>
      <c r="L8213" t="s">
        <v>327</v>
      </c>
    </row>
    <row r="8214" spans="1:12" x14ac:dyDescent="0.25">
      <c r="A8214" s="1">
        <v>8213</v>
      </c>
      <c r="B8214" s="3">
        <v>10</v>
      </c>
      <c r="C8214" s="1">
        <v>83</v>
      </c>
      <c r="D8214" s="1">
        <v>12</v>
      </c>
      <c r="E8214" s="1">
        <v>20</v>
      </c>
      <c r="F8214" s="1">
        <v>0</v>
      </c>
      <c r="G8214">
        <f>VLOOKUP(C8214,reference!$A$1:$E$310,5,FALSE)</f>
        <v>5304111</v>
      </c>
      <c r="H8214" t="str">
        <f>VLOOKUP(C8214,reference!$A$1:$E$310,4,FALSE)</f>
        <v>TOIANAS</v>
      </c>
      <c r="I8214" t="str">
        <f>VLOOKUP($D8214,reference!$G$1:$H$25,2,FALSE)</f>
        <v>Pertanian lahan kering</v>
      </c>
      <c r="J8214" t="str">
        <f>VLOOKUP($E8214,reference!$G$1:$H$25,2,FALSE)</f>
        <v>Tubuh air</v>
      </c>
      <c r="K8214" t="str">
        <f t="shared" si="128"/>
        <v>Non Irigasi</v>
      </c>
      <c r="L8214" t="s">
        <v>327</v>
      </c>
    </row>
    <row r="8215" spans="1:12" x14ac:dyDescent="0.25">
      <c r="A8215" s="1">
        <v>8214</v>
      </c>
      <c r="B8215" s="3">
        <v>121</v>
      </c>
      <c r="C8215" s="1">
        <v>292</v>
      </c>
      <c r="D8215" s="1">
        <v>14</v>
      </c>
      <c r="E8215" s="1">
        <v>14</v>
      </c>
      <c r="F8215" s="1">
        <v>0</v>
      </c>
      <c r="G8215">
        <f>VLOOKUP(C8215,reference!$A$1:$E$310,5,FALSE)</f>
        <v>5321010</v>
      </c>
      <c r="H8215" t="str">
        <f>VLOOKUP(C8215,reference!$A$1:$E$310,4,FALSE)</f>
        <v>WEWIKU</v>
      </c>
      <c r="I8215" t="str">
        <f>VLOOKUP($D8215,reference!$G$1:$H$25,2,FALSE)</f>
        <v>Sawah</v>
      </c>
      <c r="J8215" t="str">
        <f>VLOOKUP($E8215,reference!$G$1:$H$25,2,FALSE)</f>
        <v>Sawah</v>
      </c>
      <c r="K8215" t="str">
        <f t="shared" si="128"/>
        <v>Non Irigasi</v>
      </c>
      <c r="L8215" t="s">
        <v>327</v>
      </c>
    </row>
    <row r="8216" spans="1:12" x14ac:dyDescent="0.25">
      <c r="A8216" s="1">
        <v>8215</v>
      </c>
      <c r="B8216" s="3">
        <v>105</v>
      </c>
      <c r="C8216" s="1">
        <v>80</v>
      </c>
      <c r="D8216" s="1">
        <v>18</v>
      </c>
      <c r="E8216" s="1">
        <v>20</v>
      </c>
      <c r="F8216" s="1">
        <v>0</v>
      </c>
      <c r="G8216">
        <f>VLOOKUP(C8216,reference!$A$1:$E$310,5,FALSE)</f>
        <v>5304103</v>
      </c>
      <c r="H8216" t="str">
        <f>VLOOKUP(C8216,reference!$A$1:$E$310,4,FALSE)</f>
        <v>NOEBANA</v>
      </c>
      <c r="I8216" t="str">
        <f>VLOOKUP($D8216,reference!$G$1:$H$25,2,FALSE)</f>
        <v>Lahan terbuka</v>
      </c>
      <c r="J8216" t="str">
        <f>VLOOKUP($E8216,reference!$G$1:$H$25,2,FALSE)</f>
        <v>Tubuh air</v>
      </c>
      <c r="K8216" t="str">
        <f t="shared" si="128"/>
        <v>Non Irigasi</v>
      </c>
      <c r="L8216" t="s">
        <v>327</v>
      </c>
    </row>
    <row r="8217" spans="1:12" x14ac:dyDescent="0.25">
      <c r="A8217" s="1">
        <v>8216</v>
      </c>
      <c r="B8217" s="3">
        <v>134</v>
      </c>
      <c r="C8217" s="1">
        <v>81</v>
      </c>
      <c r="D8217" s="1">
        <v>18</v>
      </c>
      <c r="E8217" s="1">
        <v>20</v>
      </c>
      <c r="F8217" s="1">
        <v>0</v>
      </c>
      <c r="G8217">
        <f>VLOOKUP(C8217,reference!$A$1:$E$310,5,FALSE)</f>
        <v>5304104</v>
      </c>
      <c r="H8217" t="str">
        <f>VLOOKUP(C8217,reference!$A$1:$E$310,4,FALSE)</f>
        <v>SANTIAN</v>
      </c>
      <c r="I8217" t="str">
        <f>VLOOKUP($D8217,reference!$G$1:$H$25,2,FALSE)</f>
        <v>Lahan terbuka</v>
      </c>
      <c r="J8217" t="str">
        <f>VLOOKUP($E8217,reference!$G$1:$H$25,2,FALSE)</f>
        <v>Tubuh air</v>
      </c>
      <c r="K8217" t="str">
        <f t="shared" si="128"/>
        <v>Non Irigasi</v>
      </c>
      <c r="L8217" t="s">
        <v>327</v>
      </c>
    </row>
    <row r="8218" spans="1:12" x14ac:dyDescent="0.25">
      <c r="A8218" s="1">
        <v>8217</v>
      </c>
      <c r="B8218" s="3">
        <v>8</v>
      </c>
      <c r="C8218" s="1">
        <v>81</v>
      </c>
      <c r="D8218" s="1">
        <v>18</v>
      </c>
      <c r="E8218" s="1">
        <v>13</v>
      </c>
      <c r="F8218" s="1">
        <v>0</v>
      </c>
      <c r="G8218">
        <f>VLOOKUP(C8218,reference!$A$1:$E$310,5,FALSE)</f>
        <v>5304104</v>
      </c>
      <c r="H8218" t="str">
        <f>VLOOKUP(C8218,reference!$A$1:$E$310,4,FALSE)</f>
        <v>SANTIAN</v>
      </c>
      <c r="I8218" t="str">
        <f>VLOOKUP($D8218,reference!$G$1:$H$25,2,FALSE)</f>
        <v>Lahan terbuka</v>
      </c>
      <c r="J8218" t="str">
        <f>VLOOKUP($E8218,reference!$G$1:$H$25,2,FALSE)</f>
        <v>Pertanian lahan kering  campur semak / kebun campur</v>
      </c>
      <c r="K8218" t="str">
        <f t="shared" si="128"/>
        <v>Non Irigasi</v>
      </c>
      <c r="L8218" t="s">
        <v>327</v>
      </c>
    </row>
    <row r="8219" spans="1:12" x14ac:dyDescent="0.25">
      <c r="A8219" s="1">
        <v>8218</v>
      </c>
      <c r="B8219" s="3">
        <v>90</v>
      </c>
      <c r="C8219" s="1">
        <v>81</v>
      </c>
      <c r="D8219" s="1">
        <v>2</v>
      </c>
      <c r="E8219" s="1">
        <v>20</v>
      </c>
      <c r="F8219" s="1">
        <v>0</v>
      </c>
      <c r="G8219">
        <f>VLOOKUP(C8219,reference!$A$1:$E$310,5,FALSE)</f>
        <v>5304104</v>
      </c>
      <c r="H8219" t="str">
        <f>VLOOKUP(C8219,reference!$A$1:$E$310,4,FALSE)</f>
        <v>SANTIAN</v>
      </c>
      <c r="I8219" t="str">
        <f>VLOOKUP($D8219,reference!$G$1:$H$25,2,FALSE)</f>
        <v>Hutan lahan kering sekunder / bekas tebangan</v>
      </c>
      <c r="J8219" t="str">
        <f>VLOOKUP($E8219,reference!$G$1:$H$25,2,FALSE)</f>
        <v>Tubuh air</v>
      </c>
      <c r="K8219" t="str">
        <f t="shared" si="128"/>
        <v>Non Irigasi</v>
      </c>
      <c r="L8219" t="s">
        <v>328</v>
      </c>
    </row>
    <row r="8220" spans="1:12" x14ac:dyDescent="0.25">
      <c r="A8220" s="1">
        <v>8219</v>
      </c>
      <c r="B8220" s="3">
        <v>4133</v>
      </c>
      <c r="C8220" s="1">
        <v>81</v>
      </c>
      <c r="D8220" s="1">
        <v>2</v>
      </c>
      <c r="E8220" s="1">
        <v>13</v>
      </c>
      <c r="F8220" s="1">
        <v>0</v>
      </c>
      <c r="G8220">
        <f>VLOOKUP(C8220,reference!$A$1:$E$310,5,FALSE)</f>
        <v>5304104</v>
      </c>
      <c r="H8220" t="str">
        <f>VLOOKUP(C8220,reference!$A$1:$E$310,4,FALSE)</f>
        <v>SANTIAN</v>
      </c>
      <c r="I8220" t="str">
        <f>VLOOKUP($D8220,reference!$G$1:$H$25,2,FALSE)</f>
        <v>Hutan lahan kering sekunder / bekas tebangan</v>
      </c>
      <c r="J8220" t="str">
        <f>VLOOKUP($E8220,reference!$G$1:$H$25,2,FALSE)</f>
        <v>Pertanian lahan kering  campur semak / kebun campur</v>
      </c>
      <c r="K8220" t="str">
        <f t="shared" si="128"/>
        <v>Non Irigasi</v>
      </c>
      <c r="L8220" t="s">
        <v>328</v>
      </c>
    </row>
    <row r="8221" spans="1:12" x14ac:dyDescent="0.25">
      <c r="A8221" s="1">
        <v>8220</v>
      </c>
      <c r="B8221" s="3">
        <v>3315</v>
      </c>
      <c r="C8221" s="1">
        <v>73</v>
      </c>
      <c r="D8221" s="1">
        <v>2</v>
      </c>
      <c r="E8221" s="1">
        <v>13</v>
      </c>
      <c r="F8221" s="1">
        <v>0</v>
      </c>
      <c r="G8221">
        <f>VLOOKUP(C8221,reference!$A$1:$E$310,5,FALSE)</f>
        <v>5304081</v>
      </c>
      <c r="H8221" t="str">
        <f>VLOOKUP(C8221,reference!$A$1:$E$310,4,FALSE)</f>
        <v>FAUTMOLO</v>
      </c>
      <c r="I8221" t="str">
        <f>VLOOKUP($D8221,reference!$G$1:$H$25,2,FALSE)</f>
        <v>Hutan lahan kering sekunder / bekas tebangan</v>
      </c>
      <c r="J8221" t="str">
        <f>VLOOKUP($E8221,reference!$G$1:$H$25,2,FALSE)</f>
        <v>Pertanian lahan kering  campur semak / kebun campur</v>
      </c>
      <c r="K8221" t="str">
        <f t="shared" si="128"/>
        <v>Non Irigasi</v>
      </c>
      <c r="L8221" t="s">
        <v>328</v>
      </c>
    </row>
    <row r="8222" spans="1:12" x14ac:dyDescent="0.25">
      <c r="A8222" s="1">
        <v>8221</v>
      </c>
      <c r="B8222" s="3">
        <v>452</v>
      </c>
      <c r="C8222" s="1">
        <v>75</v>
      </c>
      <c r="D8222" s="1">
        <v>2</v>
      </c>
      <c r="E8222" s="1">
        <v>11</v>
      </c>
      <c r="F8222" s="1">
        <v>0</v>
      </c>
      <c r="G8222">
        <f>VLOOKUP(C8222,reference!$A$1:$E$310,5,FALSE)</f>
        <v>5304090</v>
      </c>
      <c r="H8222" t="str">
        <f>VLOOKUP(C8222,reference!$A$1:$E$310,4,FALSE)</f>
        <v>KIE</v>
      </c>
      <c r="I8222" t="str">
        <f>VLOOKUP($D8222,reference!$G$1:$H$25,2,FALSE)</f>
        <v>Hutan lahan kering sekunder / bekas tebangan</v>
      </c>
      <c r="J8222" t="str">
        <f>VLOOKUP($E8222,reference!$G$1:$H$25,2,FALSE)</f>
        <v>Savanna / Padang rumput</v>
      </c>
      <c r="K8222" t="str">
        <f t="shared" si="128"/>
        <v>Non Irigasi</v>
      </c>
      <c r="L8222" t="s">
        <v>328</v>
      </c>
    </row>
    <row r="8223" spans="1:12" x14ac:dyDescent="0.25">
      <c r="A8223" s="1">
        <v>8222</v>
      </c>
      <c r="B8223" s="3">
        <v>61</v>
      </c>
      <c r="C8223" s="1">
        <v>73</v>
      </c>
      <c r="D8223" s="1">
        <v>2</v>
      </c>
      <c r="E8223" s="1">
        <v>20</v>
      </c>
      <c r="F8223" s="1">
        <v>0</v>
      </c>
      <c r="G8223">
        <f>VLOOKUP(C8223,reference!$A$1:$E$310,5,FALSE)</f>
        <v>5304081</v>
      </c>
      <c r="H8223" t="str">
        <f>VLOOKUP(C8223,reference!$A$1:$E$310,4,FALSE)</f>
        <v>FAUTMOLO</v>
      </c>
      <c r="I8223" t="str">
        <f>VLOOKUP($D8223,reference!$G$1:$H$25,2,FALSE)</f>
        <v>Hutan lahan kering sekunder / bekas tebangan</v>
      </c>
      <c r="J8223" t="str">
        <f>VLOOKUP($E8223,reference!$G$1:$H$25,2,FALSE)</f>
        <v>Tubuh air</v>
      </c>
      <c r="K8223" t="str">
        <f t="shared" si="128"/>
        <v>Non Irigasi</v>
      </c>
      <c r="L8223" t="s">
        <v>328</v>
      </c>
    </row>
    <row r="8224" spans="1:12" x14ac:dyDescent="0.25">
      <c r="A8224" s="1">
        <v>8223</v>
      </c>
      <c r="B8224" s="3">
        <v>1561</v>
      </c>
      <c r="C8224" s="1">
        <v>59</v>
      </c>
      <c r="D8224" s="1">
        <v>2</v>
      </c>
      <c r="E8224" s="1">
        <v>11</v>
      </c>
      <c r="F8224" s="1">
        <v>0</v>
      </c>
      <c r="G8224">
        <f>VLOOKUP(C8224,reference!$A$1:$E$310,5,FALSE)</f>
        <v>5304022</v>
      </c>
      <c r="H8224" t="str">
        <f>VLOOKUP(C8224,reference!$A$1:$E$310,4,FALSE)</f>
        <v>MOLLO BARAT</v>
      </c>
      <c r="I8224" t="str">
        <f>VLOOKUP($D8224,reference!$G$1:$H$25,2,FALSE)</f>
        <v>Hutan lahan kering sekunder / bekas tebangan</v>
      </c>
      <c r="J8224" t="str">
        <f>VLOOKUP($E8224,reference!$G$1:$H$25,2,FALSE)</f>
        <v>Savanna / Padang rumput</v>
      </c>
      <c r="K8224" t="str">
        <f t="shared" si="128"/>
        <v>Non Irigasi</v>
      </c>
      <c r="L8224" t="s">
        <v>328</v>
      </c>
    </row>
    <row r="8225" spans="1:12" x14ac:dyDescent="0.25">
      <c r="A8225" s="1">
        <v>8224</v>
      </c>
      <c r="B8225" s="3">
        <v>11</v>
      </c>
      <c r="C8225" s="1">
        <v>22</v>
      </c>
      <c r="D8225" s="1">
        <v>12</v>
      </c>
      <c r="E8225" s="1">
        <v>6</v>
      </c>
      <c r="F8225" s="1">
        <v>0</v>
      </c>
      <c r="G8225">
        <f>VLOOKUP(C8225,reference!$A$1:$E$310,5,FALSE)</f>
        <v>5302052</v>
      </c>
      <c r="H8225" t="str">
        <f>VLOOKUP(C8225,reference!$A$1:$E$310,4,FALSE)</f>
        <v>UMALULU</v>
      </c>
      <c r="I8225" t="str">
        <f>VLOOKUP($D8225,reference!$G$1:$H$25,2,FALSE)</f>
        <v>Pertanian lahan kering</v>
      </c>
      <c r="J8225" t="str">
        <f>VLOOKUP($E8225,reference!$G$1:$H$25,2,FALSE)</f>
        <v>Hutan mangrove sekunder</v>
      </c>
      <c r="K8225" t="str">
        <f t="shared" si="128"/>
        <v>Non Irigasi</v>
      </c>
      <c r="L8225" t="s">
        <v>327</v>
      </c>
    </row>
    <row r="8226" spans="1:12" x14ac:dyDescent="0.25">
      <c r="A8226" s="1">
        <v>8225</v>
      </c>
      <c r="B8226" s="3">
        <v>999</v>
      </c>
      <c r="C8226" s="1">
        <v>45</v>
      </c>
      <c r="D8226" s="1">
        <v>11</v>
      </c>
      <c r="E8226" s="1">
        <v>2</v>
      </c>
      <c r="F8226" s="1">
        <v>0</v>
      </c>
      <c r="G8226">
        <f>VLOOKUP(C8226,reference!$A$1:$E$310,5,FALSE)</f>
        <v>5303162</v>
      </c>
      <c r="H8226" t="str">
        <f>VLOOKUP(C8226,reference!$A$1:$E$310,4,FALSE)</f>
        <v>FATULEU BARAT</v>
      </c>
      <c r="I8226" t="str">
        <f>VLOOKUP($D8226,reference!$G$1:$H$25,2,FALSE)</f>
        <v>Savanna / Padang rumput</v>
      </c>
      <c r="J8226" t="str">
        <f>VLOOKUP($E8226,reference!$G$1:$H$25,2,FALSE)</f>
        <v>Hutan lahan kering sekunder / bekas tebangan</v>
      </c>
      <c r="K8226" t="str">
        <f t="shared" si="128"/>
        <v>Non Irigasi</v>
      </c>
      <c r="L8226" t="s">
        <v>327</v>
      </c>
    </row>
    <row r="8227" spans="1:12" x14ac:dyDescent="0.25">
      <c r="A8227" s="1">
        <v>8226</v>
      </c>
      <c r="B8227" s="3">
        <v>573</v>
      </c>
      <c r="C8227" s="1">
        <v>45</v>
      </c>
      <c r="D8227" s="1">
        <v>11</v>
      </c>
      <c r="E8227" s="1">
        <v>11</v>
      </c>
      <c r="F8227" s="1">
        <v>0</v>
      </c>
      <c r="G8227">
        <f>VLOOKUP(C8227,reference!$A$1:$E$310,5,FALSE)</f>
        <v>5303162</v>
      </c>
      <c r="H8227" t="str">
        <f>VLOOKUP(C8227,reference!$A$1:$E$310,4,FALSE)</f>
        <v>FATULEU BARAT</v>
      </c>
      <c r="I8227" t="str">
        <f>VLOOKUP($D8227,reference!$G$1:$H$25,2,FALSE)</f>
        <v>Savanna / Padang rumput</v>
      </c>
      <c r="J8227" t="str">
        <f>VLOOKUP($E8227,reference!$G$1:$H$25,2,FALSE)</f>
        <v>Savanna / Padang rumput</v>
      </c>
      <c r="K8227" t="str">
        <f t="shared" si="128"/>
        <v>Non Irigasi</v>
      </c>
      <c r="L8227" t="s">
        <v>327</v>
      </c>
    </row>
    <row r="8228" spans="1:12" x14ac:dyDescent="0.25">
      <c r="A8228" s="1">
        <v>8227</v>
      </c>
      <c r="B8228" s="3">
        <v>2</v>
      </c>
      <c r="C8228" s="1">
        <v>49</v>
      </c>
      <c r="D8228" s="1">
        <v>13</v>
      </c>
      <c r="E8228" s="1">
        <v>20</v>
      </c>
      <c r="F8228" s="1">
        <v>0</v>
      </c>
      <c r="G8228">
        <f>VLOOKUP(C8228,reference!$A$1:$E$310,5,FALSE)</f>
        <v>5303182</v>
      </c>
      <c r="H8228" t="str">
        <f>VLOOKUP(C8228,reference!$A$1:$E$310,4,FALSE)</f>
        <v>AMFOANG TENGAH</v>
      </c>
      <c r="I8228" t="str">
        <f>VLOOKUP($D8228,reference!$G$1:$H$25,2,FALSE)</f>
        <v>Pertanian lahan kering  campur semak / kebun campur</v>
      </c>
      <c r="J8228" t="str">
        <f>VLOOKUP($E8228,reference!$G$1:$H$25,2,FALSE)</f>
        <v>Tubuh air</v>
      </c>
      <c r="K8228" t="str">
        <f t="shared" si="128"/>
        <v>Non Irigasi</v>
      </c>
      <c r="L8228" t="s">
        <v>327</v>
      </c>
    </row>
    <row r="8229" spans="1:12" x14ac:dyDescent="0.25">
      <c r="A8229" s="1">
        <v>8228</v>
      </c>
      <c r="B8229" s="3">
        <v>1782</v>
      </c>
      <c r="C8229" s="1">
        <v>59</v>
      </c>
      <c r="D8229" s="1">
        <v>18</v>
      </c>
      <c r="E8229" s="1">
        <v>20</v>
      </c>
      <c r="F8229" s="1">
        <v>0</v>
      </c>
      <c r="G8229">
        <f>VLOOKUP(C8229,reference!$A$1:$E$310,5,FALSE)</f>
        <v>5304022</v>
      </c>
      <c r="H8229" t="str">
        <f>VLOOKUP(C8229,reference!$A$1:$E$310,4,FALSE)</f>
        <v>MOLLO BARAT</v>
      </c>
      <c r="I8229" t="str">
        <f>VLOOKUP($D8229,reference!$G$1:$H$25,2,FALSE)</f>
        <v>Lahan terbuka</v>
      </c>
      <c r="J8229" t="str">
        <f>VLOOKUP($E8229,reference!$G$1:$H$25,2,FALSE)</f>
        <v>Tubuh air</v>
      </c>
      <c r="K8229" t="str">
        <f t="shared" si="128"/>
        <v>Non Irigasi</v>
      </c>
      <c r="L8229" t="s">
        <v>327</v>
      </c>
    </row>
    <row r="8230" spans="1:12" x14ac:dyDescent="0.25">
      <c r="A8230" s="1">
        <v>8229</v>
      </c>
      <c r="B8230" s="3">
        <v>5578</v>
      </c>
      <c r="C8230" s="1">
        <v>75</v>
      </c>
      <c r="D8230" s="1">
        <v>2</v>
      </c>
      <c r="E8230" s="1">
        <v>13</v>
      </c>
      <c r="F8230" s="1">
        <v>0</v>
      </c>
      <c r="G8230">
        <f>VLOOKUP(C8230,reference!$A$1:$E$310,5,FALSE)</f>
        <v>5304090</v>
      </c>
      <c r="H8230" t="str">
        <f>VLOOKUP(C8230,reference!$A$1:$E$310,4,FALSE)</f>
        <v>KIE</v>
      </c>
      <c r="I8230" t="str">
        <f>VLOOKUP($D8230,reference!$G$1:$H$25,2,FALSE)</f>
        <v>Hutan lahan kering sekunder / bekas tebangan</v>
      </c>
      <c r="J8230" t="str">
        <f>VLOOKUP($E8230,reference!$G$1:$H$25,2,FALSE)</f>
        <v>Pertanian lahan kering  campur semak / kebun campur</v>
      </c>
      <c r="K8230" t="str">
        <f t="shared" si="128"/>
        <v>Non Irigasi</v>
      </c>
      <c r="L8230" t="s">
        <v>328</v>
      </c>
    </row>
    <row r="8231" spans="1:12" x14ac:dyDescent="0.25">
      <c r="A8231" s="1">
        <v>8230</v>
      </c>
      <c r="B8231" s="3">
        <v>21</v>
      </c>
      <c r="C8231" s="1">
        <v>2</v>
      </c>
      <c r="D8231" s="1">
        <v>13</v>
      </c>
      <c r="E8231" s="1">
        <v>17</v>
      </c>
      <c r="F8231" s="1">
        <v>0</v>
      </c>
      <c r="G8231">
        <f>VLOOKUP(C8231,reference!$A$1:$E$310,5,FALSE)</f>
        <v>5301022</v>
      </c>
      <c r="H8231" t="str">
        <f>VLOOKUP(C8231,reference!$A$1:$E$310,4,FALSE)</f>
        <v>WANOKAKA</v>
      </c>
      <c r="I8231" t="str">
        <f>VLOOKUP($D8231,reference!$G$1:$H$25,2,FALSE)</f>
        <v>Pertanian lahan kering  campur semak / kebun campur</v>
      </c>
      <c r="J8231" t="str">
        <f>VLOOKUP($E8231,reference!$G$1:$H$25,2,FALSE)</f>
        <v>Transmigrasi</v>
      </c>
      <c r="K8231" t="str">
        <f t="shared" si="128"/>
        <v>Non Irigasi</v>
      </c>
      <c r="L8231" t="s">
        <v>327</v>
      </c>
    </row>
    <row r="8232" spans="1:12" x14ac:dyDescent="0.25">
      <c r="A8232" s="1">
        <v>8231</v>
      </c>
      <c r="B8232" s="3">
        <v>78</v>
      </c>
      <c r="C8232" s="1">
        <v>22</v>
      </c>
      <c r="D8232" s="1">
        <v>6</v>
      </c>
      <c r="E8232" s="1">
        <v>14</v>
      </c>
      <c r="F8232" s="1">
        <v>0</v>
      </c>
      <c r="G8232">
        <f>VLOOKUP(C8232,reference!$A$1:$E$310,5,FALSE)</f>
        <v>5302052</v>
      </c>
      <c r="H8232" t="str">
        <f>VLOOKUP(C8232,reference!$A$1:$E$310,4,FALSE)</f>
        <v>UMALULU</v>
      </c>
      <c r="I8232" t="str">
        <f>VLOOKUP($D8232,reference!$G$1:$H$25,2,FALSE)</f>
        <v>Hutan mangrove sekunder</v>
      </c>
      <c r="J8232" t="str">
        <f>VLOOKUP($E8232,reference!$G$1:$H$25,2,FALSE)</f>
        <v>Sawah</v>
      </c>
      <c r="K8232" t="str">
        <f t="shared" si="128"/>
        <v>Non Irigasi</v>
      </c>
      <c r="L8232" t="s">
        <v>328</v>
      </c>
    </row>
    <row r="8233" spans="1:12" x14ac:dyDescent="0.25">
      <c r="A8233" s="1">
        <v>8232</v>
      </c>
      <c r="B8233" s="3">
        <v>472</v>
      </c>
      <c r="C8233" s="1">
        <v>22</v>
      </c>
      <c r="D8233" s="1">
        <v>12</v>
      </c>
      <c r="E8233" s="1">
        <v>14</v>
      </c>
      <c r="F8233" s="1">
        <v>0</v>
      </c>
      <c r="G8233">
        <f>VLOOKUP(C8233,reference!$A$1:$E$310,5,FALSE)</f>
        <v>5302052</v>
      </c>
      <c r="H8233" t="str">
        <f>VLOOKUP(C8233,reference!$A$1:$E$310,4,FALSE)</f>
        <v>UMALULU</v>
      </c>
      <c r="I8233" t="str">
        <f>VLOOKUP($D8233,reference!$G$1:$H$25,2,FALSE)</f>
        <v>Pertanian lahan kering</v>
      </c>
      <c r="J8233" t="str">
        <f>VLOOKUP($E8233,reference!$G$1:$H$25,2,FALSE)</f>
        <v>Sawah</v>
      </c>
      <c r="K8233" t="str">
        <f t="shared" si="128"/>
        <v>Non Irigasi</v>
      </c>
      <c r="L8233" t="s">
        <v>327</v>
      </c>
    </row>
    <row r="8234" spans="1:12" x14ac:dyDescent="0.25">
      <c r="A8234" s="1">
        <v>8233</v>
      </c>
      <c r="B8234" s="3">
        <v>2</v>
      </c>
      <c r="C8234" s="1">
        <v>22</v>
      </c>
      <c r="D8234" s="1">
        <v>6</v>
      </c>
      <c r="E8234" s="1">
        <v>2</v>
      </c>
      <c r="F8234" s="1">
        <v>0</v>
      </c>
      <c r="G8234">
        <f>VLOOKUP(C8234,reference!$A$1:$E$310,5,FALSE)</f>
        <v>5302052</v>
      </c>
      <c r="H8234" t="str">
        <f>VLOOKUP(C8234,reference!$A$1:$E$310,4,FALSE)</f>
        <v>UMALULU</v>
      </c>
      <c r="I8234" t="str">
        <f>VLOOKUP($D8234,reference!$G$1:$H$25,2,FALSE)</f>
        <v>Hutan mangrove sekunder</v>
      </c>
      <c r="J8234" t="str">
        <f>VLOOKUP($E8234,reference!$G$1:$H$25,2,FALSE)</f>
        <v>Hutan lahan kering sekunder / bekas tebangan</v>
      </c>
      <c r="K8234" t="str">
        <f t="shared" si="128"/>
        <v>Non Irigasi</v>
      </c>
      <c r="L8234" t="s">
        <v>327</v>
      </c>
    </row>
    <row r="8235" spans="1:12" x14ac:dyDescent="0.25">
      <c r="A8235" s="1">
        <v>8234</v>
      </c>
      <c r="B8235" s="3">
        <v>25</v>
      </c>
      <c r="C8235" s="1">
        <v>59</v>
      </c>
      <c r="D8235" s="1">
        <v>9</v>
      </c>
      <c r="E8235" s="1">
        <v>20</v>
      </c>
      <c r="F8235" s="1">
        <v>0</v>
      </c>
      <c r="G8235">
        <f>VLOOKUP(C8235,reference!$A$1:$E$310,5,FALSE)</f>
        <v>5304022</v>
      </c>
      <c r="H8235" t="str">
        <f>VLOOKUP(C8235,reference!$A$1:$E$310,4,FALSE)</f>
        <v>MOLLO BARAT</v>
      </c>
      <c r="I8235" t="str">
        <f>VLOOKUP($D8235,reference!$G$1:$H$25,2,FALSE)</f>
        <v>Semak belukar</v>
      </c>
      <c r="J8235" t="str">
        <f>VLOOKUP($E8235,reference!$G$1:$H$25,2,FALSE)</f>
        <v>Tubuh air</v>
      </c>
      <c r="K8235" t="str">
        <f t="shared" si="128"/>
        <v>Non Irigasi</v>
      </c>
      <c r="L8235" t="s">
        <v>327</v>
      </c>
    </row>
    <row r="8236" spans="1:12" x14ac:dyDescent="0.25">
      <c r="A8236" s="1">
        <v>8235</v>
      </c>
      <c r="B8236" s="3">
        <v>2</v>
      </c>
      <c r="C8236" s="1">
        <v>3</v>
      </c>
      <c r="D8236" s="1">
        <v>6</v>
      </c>
      <c r="E8236" s="1">
        <v>2</v>
      </c>
      <c r="F8236" s="1">
        <v>0</v>
      </c>
      <c r="G8236">
        <f>VLOOKUP(C8236,reference!$A$1:$E$310,5,FALSE)</f>
        <v>5301023</v>
      </c>
      <c r="H8236" t="str">
        <f>VLOOKUP(C8236,reference!$A$1:$E$310,4,FALSE)</f>
        <v>LABOYA BARAT</v>
      </c>
      <c r="I8236" t="str">
        <f>VLOOKUP($D8236,reference!$G$1:$H$25,2,FALSE)</f>
        <v>Hutan mangrove sekunder</v>
      </c>
      <c r="J8236" t="str">
        <f>VLOOKUP($E8236,reference!$G$1:$H$25,2,FALSE)</f>
        <v>Hutan lahan kering sekunder / bekas tebangan</v>
      </c>
      <c r="K8236" t="str">
        <f t="shared" si="128"/>
        <v>Non Irigasi</v>
      </c>
      <c r="L8236" t="s">
        <v>327</v>
      </c>
    </row>
    <row r="8237" spans="1:12" x14ac:dyDescent="0.25">
      <c r="A8237" s="1">
        <v>8236</v>
      </c>
      <c r="B8237" s="3">
        <v>3</v>
      </c>
      <c r="C8237" s="1">
        <v>2</v>
      </c>
      <c r="D8237" s="1">
        <v>13</v>
      </c>
      <c r="E8237" s="1">
        <v>20</v>
      </c>
      <c r="F8237" s="1">
        <v>0</v>
      </c>
      <c r="G8237">
        <f>VLOOKUP(C8237,reference!$A$1:$E$310,5,FALSE)</f>
        <v>5301022</v>
      </c>
      <c r="H8237" t="str">
        <f>VLOOKUP(C8237,reference!$A$1:$E$310,4,FALSE)</f>
        <v>WANOKAKA</v>
      </c>
      <c r="I8237" t="str">
        <f>VLOOKUP($D8237,reference!$G$1:$H$25,2,FALSE)</f>
        <v>Pertanian lahan kering  campur semak / kebun campur</v>
      </c>
      <c r="J8237" t="str">
        <f>VLOOKUP($E8237,reference!$G$1:$H$25,2,FALSE)</f>
        <v>Tubuh air</v>
      </c>
      <c r="K8237" t="str">
        <f t="shared" si="128"/>
        <v>Non Irigasi</v>
      </c>
      <c r="L8237" t="s">
        <v>327</v>
      </c>
    </row>
    <row r="8238" spans="1:12" x14ac:dyDescent="0.25">
      <c r="A8238" s="1">
        <v>8237</v>
      </c>
      <c r="B8238" s="3">
        <v>2340</v>
      </c>
      <c r="C8238" s="1">
        <v>22</v>
      </c>
      <c r="D8238" s="1">
        <v>11</v>
      </c>
      <c r="E8238" s="1">
        <v>2</v>
      </c>
      <c r="F8238" s="1">
        <v>0</v>
      </c>
      <c r="G8238">
        <f>VLOOKUP(C8238,reference!$A$1:$E$310,5,FALSE)</f>
        <v>5302052</v>
      </c>
      <c r="H8238" t="str">
        <f>VLOOKUP(C8238,reference!$A$1:$E$310,4,FALSE)</f>
        <v>UMALULU</v>
      </c>
      <c r="I8238" t="str">
        <f>VLOOKUP($D8238,reference!$G$1:$H$25,2,FALSE)</f>
        <v>Savanna / Padang rumput</v>
      </c>
      <c r="J8238" t="str">
        <f>VLOOKUP($E8238,reference!$G$1:$H$25,2,FALSE)</f>
        <v>Hutan lahan kering sekunder / bekas tebangan</v>
      </c>
      <c r="K8238" t="str">
        <f t="shared" si="128"/>
        <v>Non Irigasi</v>
      </c>
      <c r="L8238" t="s">
        <v>327</v>
      </c>
    </row>
    <row r="8239" spans="1:12" x14ac:dyDescent="0.25">
      <c r="A8239" s="1">
        <v>8238</v>
      </c>
      <c r="B8239" s="3">
        <v>915</v>
      </c>
      <c r="C8239" s="1">
        <v>59</v>
      </c>
      <c r="D8239" s="1">
        <v>9</v>
      </c>
      <c r="E8239" s="1">
        <v>2</v>
      </c>
      <c r="F8239" s="1">
        <v>0</v>
      </c>
      <c r="G8239">
        <f>VLOOKUP(C8239,reference!$A$1:$E$310,5,FALSE)</f>
        <v>5304022</v>
      </c>
      <c r="H8239" t="str">
        <f>VLOOKUP(C8239,reference!$A$1:$E$310,4,FALSE)</f>
        <v>MOLLO BARAT</v>
      </c>
      <c r="I8239" t="str">
        <f>VLOOKUP($D8239,reference!$G$1:$H$25,2,FALSE)</f>
        <v>Semak belukar</v>
      </c>
      <c r="J8239" t="str">
        <f>VLOOKUP($E8239,reference!$G$1:$H$25,2,FALSE)</f>
        <v>Hutan lahan kering sekunder / bekas tebangan</v>
      </c>
      <c r="K8239" t="str">
        <f t="shared" si="128"/>
        <v>Non Irigasi</v>
      </c>
      <c r="L8239" t="s">
        <v>327</v>
      </c>
    </row>
    <row r="8240" spans="1:12" x14ac:dyDescent="0.25">
      <c r="A8240" s="1">
        <v>8239</v>
      </c>
      <c r="B8240" s="3">
        <v>176</v>
      </c>
      <c r="C8240" s="1">
        <v>75</v>
      </c>
      <c r="D8240" s="1">
        <v>2</v>
      </c>
      <c r="E8240" s="1">
        <v>20</v>
      </c>
      <c r="F8240" s="1">
        <v>0</v>
      </c>
      <c r="G8240">
        <f>VLOOKUP(C8240,reference!$A$1:$E$310,5,FALSE)</f>
        <v>5304090</v>
      </c>
      <c r="H8240" t="str">
        <f>VLOOKUP(C8240,reference!$A$1:$E$310,4,FALSE)</f>
        <v>KIE</v>
      </c>
      <c r="I8240" t="str">
        <f>VLOOKUP($D8240,reference!$G$1:$H$25,2,FALSE)</f>
        <v>Hutan lahan kering sekunder / bekas tebangan</v>
      </c>
      <c r="J8240" t="str">
        <f>VLOOKUP($E8240,reference!$G$1:$H$25,2,FALSE)</f>
        <v>Tubuh air</v>
      </c>
      <c r="K8240" t="str">
        <f t="shared" si="128"/>
        <v>Non Irigasi</v>
      </c>
      <c r="L8240" t="s">
        <v>328</v>
      </c>
    </row>
    <row r="8241" spans="1:12" x14ac:dyDescent="0.25">
      <c r="A8241" s="1">
        <v>8240</v>
      </c>
      <c r="B8241" s="3">
        <v>304</v>
      </c>
      <c r="C8241" s="1">
        <v>81</v>
      </c>
      <c r="D8241" s="1">
        <v>2</v>
      </c>
      <c r="E8241" s="1">
        <v>16</v>
      </c>
      <c r="F8241" s="1">
        <v>0</v>
      </c>
      <c r="G8241">
        <f>VLOOKUP(C8241,reference!$A$1:$E$310,5,FALSE)</f>
        <v>5304104</v>
      </c>
      <c r="H8241" t="str">
        <f>VLOOKUP(C8241,reference!$A$1:$E$310,4,FALSE)</f>
        <v>SANTIAN</v>
      </c>
      <c r="I8241" t="str">
        <f>VLOOKUP($D8241,reference!$G$1:$H$25,2,FALSE)</f>
        <v>Hutan lahan kering sekunder / bekas tebangan</v>
      </c>
      <c r="J8241" t="str">
        <f>VLOOKUP($E8241,reference!$G$1:$H$25,2,FALSE)</f>
        <v>Pemukiman</v>
      </c>
      <c r="K8241" t="str">
        <f t="shared" si="128"/>
        <v>Non Irigasi</v>
      </c>
      <c r="L8241" t="s">
        <v>328</v>
      </c>
    </row>
    <row r="8242" spans="1:12" x14ac:dyDescent="0.25">
      <c r="A8242" s="1">
        <v>8241</v>
      </c>
      <c r="B8242" s="3">
        <v>15</v>
      </c>
      <c r="C8242" s="1">
        <v>292</v>
      </c>
      <c r="D8242" s="1">
        <v>18</v>
      </c>
      <c r="E8242" s="1">
        <v>20</v>
      </c>
      <c r="F8242" s="1">
        <v>0</v>
      </c>
      <c r="G8242">
        <f>VLOOKUP(C8242,reference!$A$1:$E$310,5,FALSE)</f>
        <v>5321010</v>
      </c>
      <c r="H8242" t="str">
        <f>VLOOKUP(C8242,reference!$A$1:$E$310,4,FALSE)</f>
        <v>WEWIKU</v>
      </c>
      <c r="I8242" t="str">
        <f>VLOOKUP($D8242,reference!$G$1:$H$25,2,FALSE)</f>
        <v>Lahan terbuka</v>
      </c>
      <c r="J8242" t="str">
        <f>VLOOKUP($E8242,reference!$G$1:$H$25,2,FALSE)</f>
        <v>Tubuh air</v>
      </c>
      <c r="K8242" t="str">
        <f t="shared" si="128"/>
        <v>Non Irigasi</v>
      </c>
      <c r="L8242" t="s">
        <v>327</v>
      </c>
    </row>
    <row r="8243" spans="1:12" x14ac:dyDescent="0.25">
      <c r="A8243" s="1">
        <v>8242</v>
      </c>
      <c r="B8243" s="3">
        <v>10</v>
      </c>
      <c r="C8243" s="1">
        <v>3</v>
      </c>
      <c r="D8243" s="1">
        <v>13</v>
      </c>
      <c r="E8243" s="1">
        <v>6</v>
      </c>
      <c r="F8243" s="1">
        <v>0</v>
      </c>
      <c r="G8243">
        <f>VLOOKUP(C8243,reference!$A$1:$E$310,5,FALSE)</f>
        <v>5301023</v>
      </c>
      <c r="H8243" t="str">
        <f>VLOOKUP(C8243,reference!$A$1:$E$310,4,FALSE)</f>
        <v>LABOYA BARAT</v>
      </c>
      <c r="I8243" t="str">
        <f>VLOOKUP($D8243,reference!$G$1:$H$25,2,FALSE)</f>
        <v>Pertanian lahan kering  campur semak / kebun campur</v>
      </c>
      <c r="J8243" t="str">
        <f>VLOOKUP($E8243,reference!$G$1:$H$25,2,FALSE)</f>
        <v>Hutan mangrove sekunder</v>
      </c>
      <c r="K8243" t="str">
        <f t="shared" si="128"/>
        <v>Non Irigasi</v>
      </c>
      <c r="L8243" t="s">
        <v>327</v>
      </c>
    </row>
    <row r="8244" spans="1:12" x14ac:dyDescent="0.25">
      <c r="A8244" s="1">
        <v>8243</v>
      </c>
      <c r="B8244" s="3">
        <v>13</v>
      </c>
      <c r="C8244" s="1">
        <v>3</v>
      </c>
      <c r="D8244" s="1">
        <v>6</v>
      </c>
      <c r="E8244" s="1">
        <v>6</v>
      </c>
      <c r="F8244" s="1">
        <v>0</v>
      </c>
      <c r="G8244">
        <f>VLOOKUP(C8244,reference!$A$1:$E$310,5,FALSE)</f>
        <v>5301023</v>
      </c>
      <c r="H8244" t="str">
        <f>VLOOKUP(C8244,reference!$A$1:$E$310,4,FALSE)</f>
        <v>LABOYA BARAT</v>
      </c>
      <c r="I8244" t="str">
        <f>VLOOKUP($D8244,reference!$G$1:$H$25,2,FALSE)</f>
        <v>Hutan mangrove sekunder</v>
      </c>
      <c r="J8244" t="str">
        <f>VLOOKUP($E8244,reference!$G$1:$H$25,2,FALSE)</f>
        <v>Hutan mangrove sekunder</v>
      </c>
      <c r="K8244" t="str">
        <f t="shared" si="128"/>
        <v>Non Irigasi</v>
      </c>
      <c r="L8244" t="s">
        <v>327</v>
      </c>
    </row>
    <row r="8245" spans="1:12" x14ac:dyDescent="0.25">
      <c r="A8245" s="1">
        <v>8244</v>
      </c>
      <c r="B8245" s="3">
        <v>1</v>
      </c>
      <c r="C8245" s="1">
        <v>3</v>
      </c>
      <c r="D8245" s="1">
        <v>6</v>
      </c>
      <c r="E8245" s="1">
        <v>14</v>
      </c>
      <c r="F8245" s="1">
        <v>0</v>
      </c>
      <c r="G8245">
        <f>VLOOKUP(C8245,reference!$A$1:$E$310,5,FALSE)</f>
        <v>5301023</v>
      </c>
      <c r="H8245" t="str">
        <f>VLOOKUP(C8245,reference!$A$1:$E$310,4,FALSE)</f>
        <v>LABOYA BARAT</v>
      </c>
      <c r="I8245" t="str">
        <f>VLOOKUP($D8245,reference!$G$1:$H$25,2,FALSE)</f>
        <v>Hutan mangrove sekunder</v>
      </c>
      <c r="J8245" t="str">
        <f>VLOOKUP($E8245,reference!$G$1:$H$25,2,FALSE)</f>
        <v>Sawah</v>
      </c>
      <c r="K8245" t="str">
        <f t="shared" si="128"/>
        <v>Non Irigasi</v>
      </c>
      <c r="L8245" t="s">
        <v>328</v>
      </c>
    </row>
    <row r="8246" spans="1:12" x14ac:dyDescent="0.25">
      <c r="A8246" s="1">
        <v>8245</v>
      </c>
      <c r="B8246" s="3">
        <v>40</v>
      </c>
      <c r="C8246" s="1">
        <v>2</v>
      </c>
      <c r="D8246" s="1">
        <v>13</v>
      </c>
      <c r="E8246" s="1">
        <v>6</v>
      </c>
      <c r="F8246" s="1">
        <v>0</v>
      </c>
      <c r="G8246">
        <f>VLOOKUP(C8246,reference!$A$1:$E$310,5,FALSE)</f>
        <v>5301022</v>
      </c>
      <c r="H8246" t="str">
        <f>VLOOKUP(C8246,reference!$A$1:$E$310,4,FALSE)</f>
        <v>WANOKAKA</v>
      </c>
      <c r="I8246" t="str">
        <f>VLOOKUP($D8246,reference!$G$1:$H$25,2,FALSE)</f>
        <v>Pertanian lahan kering  campur semak / kebun campur</v>
      </c>
      <c r="J8246" t="str">
        <f>VLOOKUP($E8246,reference!$G$1:$H$25,2,FALSE)</f>
        <v>Hutan mangrove sekunder</v>
      </c>
      <c r="K8246" t="str">
        <f t="shared" si="128"/>
        <v>Non Irigasi</v>
      </c>
      <c r="L8246" t="s">
        <v>327</v>
      </c>
    </row>
    <row r="8247" spans="1:12" x14ac:dyDescent="0.25">
      <c r="A8247" s="1">
        <v>8246</v>
      </c>
      <c r="B8247" s="3">
        <v>20</v>
      </c>
      <c r="C8247" s="1">
        <v>2</v>
      </c>
      <c r="D8247" s="1">
        <v>14</v>
      </c>
      <c r="E8247" s="1">
        <v>20</v>
      </c>
      <c r="F8247" s="1">
        <v>0</v>
      </c>
      <c r="G8247">
        <f>VLOOKUP(C8247,reference!$A$1:$E$310,5,FALSE)</f>
        <v>5301022</v>
      </c>
      <c r="H8247" t="str">
        <f>VLOOKUP(C8247,reference!$A$1:$E$310,4,FALSE)</f>
        <v>WANOKAKA</v>
      </c>
      <c r="I8247" t="str">
        <f>VLOOKUP($D8247,reference!$G$1:$H$25,2,FALSE)</f>
        <v>Sawah</v>
      </c>
      <c r="J8247" t="str">
        <f>VLOOKUP($E8247,reference!$G$1:$H$25,2,FALSE)</f>
        <v>Tubuh air</v>
      </c>
      <c r="K8247" t="str">
        <f t="shared" si="128"/>
        <v>Non Irigasi</v>
      </c>
      <c r="L8247" t="s">
        <v>327</v>
      </c>
    </row>
    <row r="8248" spans="1:12" x14ac:dyDescent="0.25">
      <c r="A8248" s="1">
        <v>8247</v>
      </c>
      <c r="B8248" s="3">
        <v>1307</v>
      </c>
      <c r="C8248" s="1">
        <v>16</v>
      </c>
      <c r="D8248" s="1">
        <v>11</v>
      </c>
      <c r="E8248" s="1">
        <v>18</v>
      </c>
      <c r="F8248" s="1">
        <v>0</v>
      </c>
      <c r="G8248">
        <f>VLOOKUP(C8248,reference!$A$1:$E$310,5,FALSE)</f>
        <v>5302033</v>
      </c>
      <c r="H8248" t="str">
        <f>VLOOKUP(C8248,reference!$A$1:$E$310,4,FALSE)</f>
        <v>KAHAUNGU ETI</v>
      </c>
      <c r="I8248" t="str">
        <f>VLOOKUP($D8248,reference!$G$1:$H$25,2,FALSE)</f>
        <v>Savanna / Padang rumput</v>
      </c>
      <c r="J8248" t="str">
        <f>VLOOKUP($E8248,reference!$G$1:$H$25,2,FALSE)</f>
        <v>Lahan terbuka</v>
      </c>
      <c r="K8248" t="str">
        <f t="shared" si="128"/>
        <v>Non Irigasi</v>
      </c>
      <c r="L8248" t="s">
        <v>327</v>
      </c>
    </row>
    <row r="8249" spans="1:12" x14ac:dyDescent="0.25">
      <c r="A8249" s="1">
        <v>8248</v>
      </c>
      <c r="B8249" s="3">
        <v>18</v>
      </c>
      <c r="C8249" s="1">
        <v>22</v>
      </c>
      <c r="D8249" s="1">
        <v>12</v>
      </c>
      <c r="E8249" s="1">
        <v>2</v>
      </c>
      <c r="F8249" s="1">
        <v>0</v>
      </c>
      <c r="G8249">
        <f>VLOOKUP(C8249,reference!$A$1:$E$310,5,FALSE)</f>
        <v>5302052</v>
      </c>
      <c r="H8249" t="str">
        <f>VLOOKUP(C8249,reference!$A$1:$E$310,4,FALSE)</f>
        <v>UMALULU</v>
      </c>
      <c r="I8249" t="str">
        <f>VLOOKUP($D8249,reference!$G$1:$H$25,2,FALSE)</f>
        <v>Pertanian lahan kering</v>
      </c>
      <c r="J8249" t="str">
        <f>VLOOKUP($E8249,reference!$G$1:$H$25,2,FALSE)</f>
        <v>Hutan lahan kering sekunder / bekas tebangan</v>
      </c>
      <c r="K8249" t="str">
        <f t="shared" si="128"/>
        <v>Non Irigasi</v>
      </c>
      <c r="L8249" t="s">
        <v>327</v>
      </c>
    </row>
    <row r="8250" spans="1:12" x14ac:dyDescent="0.25">
      <c r="A8250" s="1">
        <v>8249</v>
      </c>
      <c r="B8250" s="3">
        <v>1739</v>
      </c>
      <c r="C8250" s="1">
        <v>60</v>
      </c>
      <c r="D8250" s="1">
        <v>11</v>
      </c>
      <c r="E8250" s="1">
        <v>2</v>
      </c>
      <c r="F8250" s="1">
        <v>0</v>
      </c>
      <c r="G8250">
        <f>VLOOKUP(C8250,reference!$A$1:$E$310,5,FALSE)</f>
        <v>5304023</v>
      </c>
      <c r="H8250" t="str">
        <f>VLOOKUP(C8250,reference!$A$1:$E$310,4,FALSE)</f>
        <v>MOLLO TENGAH</v>
      </c>
      <c r="I8250" t="str">
        <f>VLOOKUP($D8250,reference!$G$1:$H$25,2,FALSE)</f>
        <v>Savanna / Padang rumput</v>
      </c>
      <c r="J8250" t="str">
        <f>VLOOKUP($E8250,reference!$G$1:$H$25,2,FALSE)</f>
        <v>Hutan lahan kering sekunder / bekas tebangan</v>
      </c>
      <c r="K8250" t="str">
        <f t="shared" si="128"/>
        <v>Non Irigasi</v>
      </c>
      <c r="L8250" t="s">
        <v>327</v>
      </c>
    </row>
    <row r="8251" spans="1:12" x14ac:dyDescent="0.25">
      <c r="A8251" s="1">
        <v>8250</v>
      </c>
      <c r="B8251" s="3">
        <v>2356</v>
      </c>
      <c r="C8251" s="1">
        <v>60</v>
      </c>
      <c r="D8251" s="1">
        <v>11</v>
      </c>
      <c r="E8251" s="1">
        <v>11</v>
      </c>
      <c r="F8251" s="1">
        <v>0</v>
      </c>
      <c r="G8251">
        <f>VLOOKUP(C8251,reference!$A$1:$E$310,5,FALSE)</f>
        <v>5304023</v>
      </c>
      <c r="H8251" t="str">
        <f>VLOOKUP(C8251,reference!$A$1:$E$310,4,FALSE)</f>
        <v>MOLLO TENGAH</v>
      </c>
      <c r="I8251" t="str">
        <f>VLOOKUP($D8251,reference!$G$1:$H$25,2,FALSE)</f>
        <v>Savanna / Padang rumput</v>
      </c>
      <c r="J8251" t="str">
        <f>VLOOKUP($E8251,reference!$G$1:$H$25,2,FALSE)</f>
        <v>Savanna / Padang rumput</v>
      </c>
      <c r="K8251" t="str">
        <f t="shared" si="128"/>
        <v>Non Irigasi</v>
      </c>
      <c r="L8251" t="s">
        <v>327</v>
      </c>
    </row>
    <row r="8252" spans="1:12" x14ac:dyDescent="0.25">
      <c r="A8252" s="1">
        <v>8251</v>
      </c>
      <c r="B8252" s="3">
        <v>24</v>
      </c>
      <c r="C8252" s="1">
        <v>292</v>
      </c>
      <c r="D8252" s="1">
        <v>12</v>
      </c>
      <c r="E8252" s="1">
        <v>20</v>
      </c>
      <c r="F8252" s="1">
        <v>0</v>
      </c>
      <c r="G8252">
        <f>VLOOKUP(C8252,reference!$A$1:$E$310,5,FALSE)</f>
        <v>5321010</v>
      </c>
      <c r="H8252" t="str">
        <f>VLOOKUP(C8252,reference!$A$1:$E$310,4,FALSE)</f>
        <v>WEWIKU</v>
      </c>
      <c r="I8252" t="str">
        <f>VLOOKUP($D8252,reference!$G$1:$H$25,2,FALSE)</f>
        <v>Pertanian lahan kering</v>
      </c>
      <c r="J8252" t="str">
        <f>VLOOKUP($E8252,reference!$G$1:$H$25,2,FALSE)</f>
        <v>Tubuh air</v>
      </c>
      <c r="K8252" t="str">
        <f t="shared" si="128"/>
        <v>Non Irigasi</v>
      </c>
      <c r="L8252" t="s">
        <v>327</v>
      </c>
    </row>
    <row r="8253" spans="1:12" x14ac:dyDescent="0.25">
      <c r="A8253" s="1">
        <v>8252</v>
      </c>
      <c r="B8253" s="3">
        <v>35</v>
      </c>
      <c r="C8253" s="1">
        <v>3</v>
      </c>
      <c r="D8253" s="1">
        <v>0</v>
      </c>
      <c r="E8253" s="1">
        <v>2</v>
      </c>
      <c r="F8253" s="1">
        <v>0</v>
      </c>
      <c r="G8253">
        <f>VLOOKUP(C8253,reference!$A$1:$E$310,5,FALSE)</f>
        <v>5301023</v>
      </c>
      <c r="H8253" t="str">
        <f>VLOOKUP(C8253,reference!$A$1:$E$310,4,FALSE)</f>
        <v>LABOYA BARAT</v>
      </c>
      <c r="I8253" t="str">
        <f>VLOOKUP($D8253,reference!$G$1:$H$25,2,FALSE)</f>
        <v>No data</v>
      </c>
      <c r="J8253" t="str">
        <f>VLOOKUP($E8253,reference!$G$1:$H$25,2,FALSE)</f>
        <v>Hutan lahan kering sekunder / bekas tebangan</v>
      </c>
      <c r="K8253" t="str">
        <f t="shared" si="128"/>
        <v>Non Irigasi</v>
      </c>
      <c r="L8253" t="s">
        <v>327</v>
      </c>
    </row>
    <row r="8254" spans="1:12" x14ac:dyDescent="0.25">
      <c r="A8254" s="1">
        <v>8253</v>
      </c>
      <c r="B8254" s="3">
        <v>13</v>
      </c>
      <c r="C8254" s="1">
        <v>3</v>
      </c>
      <c r="D8254" s="1">
        <v>5</v>
      </c>
      <c r="E8254" s="1">
        <v>6</v>
      </c>
      <c r="F8254" s="1">
        <v>0</v>
      </c>
      <c r="G8254">
        <f>VLOOKUP(C8254,reference!$A$1:$E$310,5,FALSE)</f>
        <v>5301023</v>
      </c>
      <c r="H8254" t="str">
        <f>VLOOKUP(C8254,reference!$A$1:$E$310,4,FALSE)</f>
        <v>LABOYA BARAT</v>
      </c>
      <c r="I8254" t="str">
        <f>VLOOKUP($D8254,reference!$G$1:$H$25,2,FALSE)</f>
        <v>Hutan mangrove primer</v>
      </c>
      <c r="J8254" t="str">
        <f>VLOOKUP($E8254,reference!$G$1:$H$25,2,FALSE)</f>
        <v>Hutan mangrove sekunder</v>
      </c>
      <c r="K8254" t="str">
        <f t="shared" si="128"/>
        <v>Non Irigasi</v>
      </c>
      <c r="L8254" t="s">
        <v>329</v>
      </c>
    </row>
    <row r="8255" spans="1:12" x14ac:dyDescent="0.25">
      <c r="A8255" s="1">
        <v>8254</v>
      </c>
      <c r="B8255" s="3">
        <v>8</v>
      </c>
      <c r="C8255" s="1">
        <v>2</v>
      </c>
      <c r="D8255" s="1">
        <v>14</v>
      </c>
      <c r="E8255" s="1">
        <v>2</v>
      </c>
      <c r="F8255" s="1">
        <v>0</v>
      </c>
      <c r="G8255">
        <f>VLOOKUP(C8255,reference!$A$1:$E$310,5,FALSE)</f>
        <v>5301022</v>
      </c>
      <c r="H8255" t="str">
        <f>VLOOKUP(C8255,reference!$A$1:$E$310,4,FALSE)</f>
        <v>WANOKAKA</v>
      </c>
      <c r="I8255" t="str">
        <f>VLOOKUP($D8255,reference!$G$1:$H$25,2,FALSE)</f>
        <v>Sawah</v>
      </c>
      <c r="J8255" t="str">
        <f>VLOOKUP($E8255,reference!$G$1:$H$25,2,FALSE)</f>
        <v>Hutan lahan kering sekunder / bekas tebangan</v>
      </c>
      <c r="K8255" t="str">
        <f t="shared" si="128"/>
        <v>Non Irigasi</v>
      </c>
      <c r="L8255" t="s">
        <v>327</v>
      </c>
    </row>
    <row r="8256" spans="1:12" x14ac:dyDescent="0.25">
      <c r="A8256" s="1">
        <v>8255</v>
      </c>
      <c r="B8256" s="3">
        <v>45</v>
      </c>
      <c r="C8256" s="1">
        <v>2</v>
      </c>
      <c r="D8256" s="1">
        <v>14</v>
      </c>
      <c r="E8256" s="1">
        <v>6</v>
      </c>
      <c r="F8256" s="1">
        <v>0</v>
      </c>
      <c r="G8256">
        <f>VLOOKUP(C8256,reference!$A$1:$E$310,5,FALSE)</f>
        <v>5301022</v>
      </c>
      <c r="H8256" t="str">
        <f>VLOOKUP(C8256,reference!$A$1:$E$310,4,FALSE)</f>
        <v>WANOKAKA</v>
      </c>
      <c r="I8256" t="str">
        <f>VLOOKUP($D8256,reference!$G$1:$H$25,2,FALSE)</f>
        <v>Sawah</v>
      </c>
      <c r="J8256" t="str">
        <f>VLOOKUP($E8256,reference!$G$1:$H$25,2,FALSE)</f>
        <v>Hutan mangrove sekunder</v>
      </c>
      <c r="K8256" t="str">
        <f t="shared" si="128"/>
        <v>Non Irigasi</v>
      </c>
      <c r="L8256" t="s">
        <v>327</v>
      </c>
    </row>
    <row r="8257" spans="1:12" x14ac:dyDescent="0.25">
      <c r="A8257" s="1">
        <v>8256</v>
      </c>
      <c r="B8257" s="3">
        <v>1580</v>
      </c>
      <c r="C8257" s="1">
        <v>46</v>
      </c>
      <c r="D8257" s="1">
        <v>9</v>
      </c>
      <c r="E8257" s="1">
        <v>11</v>
      </c>
      <c r="F8257" s="1">
        <v>0</v>
      </c>
      <c r="G8257">
        <f>VLOOKUP(C8257,reference!$A$1:$E$310,5,FALSE)</f>
        <v>5303170</v>
      </c>
      <c r="H8257" t="str">
        <f>VLOOKUP(C8257,reference!$A$1:$E$310,4,FALSE)</f>
        <v>TAKARI</v>
      </c>
      <c r="I8257" t="str">
        <f>VLOOKUP($D8257,reference!$G$1:$H$25,2,FALSE)</f>
        <v>Semak belukar</v>
      </c>
      <c r="J8257" t="str">
        <f>VLOOKUP($E8257,reference!$G$1:$H$25,2,FALSE)</f>
        <v>Savanna / Padang rumput</v>
      </c>
      <c r="K8257" t="str">
        <f t="shared" si="128"/>
        <v>Non Irigasi</v>
      </c>
      <c r="L8257" t="s">
        <v>327</v>
      </c>
    </row>
    <row r="8258" spans="1:12" x14ac:dyDescent="0.25">
      <c r="A8258" s="1">
        <v>8257</v>
      </c>
      <c r="B8258" s="3">
        <v>152</v>
      </c>
      <c r="C8258" s="1">
        <v>59</v>
      </c>
      <c r="D8258" s="1">
        <v>9</v>
      </c>
      <c r="E8258" s="1">
        <v>11</v>
      </c>
      <c r="F8258" s="1">
        <v>0</v>
      </c>
      <c r="G8258">
        <f>VLOOKUP(C8258,reference!$A$1:$E$310,5,FALSE)</f>
        <v>5304022</v>
      </c>
      <c r="H8258" t="str">
        <f>VLOOKUP(C8258,reference!$A$1:$E$310,4,FALSE)</f>
        <v>MOLLO BARAT</v>
      </c>
      <c r="I8258" t="str">
        <f>VLOOKUP($D8258,reference!$G$1:$H$25,2,FALSE)</f>
        <v>Semak belukar</v>
      </c>
      <c r="J8258" t="str">
        <f>VLOOKUP($E8258,reference!$G$1:$H$25,2,FALSE)</f>
        <v>Savanna / Padang rumput</v>
      </c>
      <c r="K8258" t="str">
        <f t="shared" si="128"/>
        <v>Non Irigasi</v>
      </c>
      <c r="L8258" t="s">
        <v>327</v>
      </c>
    </row>
    <row r="8259" spans="1:12" x14ac:dyDescent="0.25">
      <c r="A8259" s="1">
        <v>8258</v>
      </c>
      <c r="B8259" s="3">
        <v>44</v>
      </c>
      <c r="C8259" s="1">
        <v>292</v>
      </c>
      <c r="D8259" s="1">
        <v>13</v>
      </c>
      <c r="E8259" s="1">
        <v>20</v>
      </c>
      <c r="F8259" s="1">
        <v>0</v>
      </c>
      <c r="G8259">
        <f>VLOOKUP(C8259,reference!$A$1:$E$310,5,FALSE)</f>
        <v>5321010</v>
      </c>
      <c r="H8259" t="str">
        <f>VLOOKUP(C8259,reference!$A$1:$E$310,4,FALSE)</f>
        <v>WEWIKU</v>
      </c>
      <c r="I8259" t="str">
        <f>VLOOKUP($D8259,reference!$G$1:$H$25,2,FALSE)</f>
        <v>Pertanian lahan kering  campur semak / kebun campur</v>
      </c>
      <c r="J8259" t="str">
        <f>VLOOKUP($E8259,reference!$G$1:$H$25,2,FALSE)</f>
        <v>Tubuh air</v>
      </c>
      <c r="K8259" t="str">
        <f t="shared" ref="K8259:K8322" si="129">IF(F8259=0,"Non Irigasi","Buffer Irigasi")</f>
        <v>Non Irigasi</v>
      </c>
      <c r="L8259" t="s">
        <v>327</v>
      </c>
    </row>
    <row r="8260" spans="1:12" x14ac:dyDescent="0.25">
      <c r="A8260" s="1">
        <v>8259</v>
      </c>
      <c r="B8260" s="3">
        <v>55</v>
      </c>
      <c r="C8260" s="1">
        <v>255</v>
      </c>
      <c r="D8260" s="1">
        <v>2</v>
      </c>
      <c r="E8260" s="1">
        <v>13</v>
      </c>
      <c r="F8260" s="1">
        <v>0</v>
      </c>
      <c r="G8260">
        <f>VLOOKUP(C8260,reference!$A$1:$E$310,5,FALSE)</f>
        <v>5316011</v>
      </c>
      <c r="H8260" t="str">
        <f>VLOOKUP(C8260,reference!$A$1:$E$310,4,FALSE)</f>
        <v>KATIKUTANA SELATAN</v>
      </c>
      <c r="I8260" t="str">
        <f>VLOOKUP($D8260,reference!$G$1:$H$25,2,FALSE)</f>
        <v>Hutan lahan kering sekunder / bekas tebangan</v>
      </c>
      <c r="J8260" t="str">
        <f>VLOOKUP($E8260,reference!$G$1:$H$25,2,FALSE)</f>
        <v>Pertanian lahan kering  campur semak / kebun campur</v>
      </c>
      <c r="K8260" t="str">
        <f t="shared" si="129"/>
        <v>Non Irigasi</v>
      </c>
      <c r="L8260" t="s">
        <v>328</v>
      </c>
    </row>
    <row r="8261" spans="1:12" x14ac:dyDescent="0.25">
      <c r="A8261" s="1">
        <v>8260</v>
      </c>
      <c r="B8261" s="3">
        <v>62</v>
      </c>
      <c r="C8261" s="1">
        <v>59</v>
      </c>
      <c r="D8261" s="1">
        <v>13</v>
      </c>
      <c r="E8261" s="1">
        <v>2</v>
      </c>
      <c r="F8261" s="1">
        <v>0</v>
      </c>
      <c r="G8261">
        <f>VLOOKUP(C8261,reference!$A$1:$E$310,5,FALSE)</f>
        <v>5304022</v>
      </c>
      <c r="H8261" t="str">
        <f>VLOOKUP(C8261,reference!$A$1:$E$310,4,FALSE)</f>
        <v>MOLLO BARAT</v>
      </c>
      <c r="I8261" t="str">
        <f>VLOOKUP($D8261,reference!$G$1:$H$25,2,FALSE)</f>
        <v>Pertanian lahan kering  campur semak / kebun campur</v>
      </c>
      <c r="J8261" t="str">
        <f>VLOOKUP($E8261,reference!$G$1:$H$25,2,FALSE)</f>
        <v>Hutan lahan kering sekunder / bekas tebangan</v>
      </c>
      <c r="K8261" t="str">
        <f t="shared" si="129"/>
        <v>Non Irigasi</v>
      </c>
      <c r="L8261" t="s">
        <v>327</v>
      </c>
    </row>
    <row r="8262" spans="1:12" x14ac:dyDescent="0.25">
      <c r="A8262" s="1">
        <v>8261</v>
      </c>
      <c r="B8262" s="3">
        <v>188</v>
      </c>
      <c r="C8262" s="1">
        <v>60</v>
      </c>
      <c r="D8262" s="1">
        <v>11</v>
      </c>
      <c r="E8262" s="1">
        <v>16</v>
      </c>
      <c r="F8262" s="1">
        <v>0</v>
      </c>
      <c r="G8262">
        <f>VLOOKUP(C8262,reference!$A$1:$E$310,5,FALSE)</f>
        <v>5304023</v>
      </c>
      <c r="H8262" t="str">
        <f>VLOOKUP(C8262,reference!$A$1:$E$310,4,FALSE)</f>
        <v>MOLLO TENGAH</v>
      </c>
      <c r="I8262" t="str">
        <f>VLOOKUP($D8262,reference!$G$1:$H$25,2,FALSE)</f>
        <v>Savanna / Padang rumput</v>
      </c>
      <c r="J8262" t="str">
        <f>VLOOKUP($E8262,reference!$G$1:$H$25,2,FALSE)</f>
        <v>Pemukiman</v>
      </c>
      <c r="K8262" t="str">
        <f t="shared" si="129"/>
        <v>Non Irigasi</v>
      </c>
      <c r="L8262" t="s">
        <v>327</v>
      </c>
    </row>
    <row r="8263" spans="1:12" x14ac:dyDescent="0.25">
      <c r="A8263" s="1">
        <v>8262</v>
      </c>
      <c r="B8263" s="3">
        <v>7</v>
      </c>
      <c r="C8263" s="1">
        <v>3</v>
      </c>
      <c r="D8263" s="1">
        <v>5</v>
      </c>
      <c r="E8263" s="1">
        <v>2</v>
      </c>
      <c r="F8263" s="1">
        <v>0</v>
      </c>
      <c r="G8263">
        <f>VLOOKUP(C8263,reference!$A$1:$E$310,5,FALSE)</f>
        <v>5301023</v>
      </c>
      <c r="H8263" t="str">
        <f>VLOOKUP(C8263,reference!$A$1:$E$310,4,FALSE)</f>
        <v>LABOYA BARAT</v>
      </c>
      <c r="I8263" t="str">
        <f>VLOOKUP($D8263,reference!$G$1:$H$25,2,FALSE)</f>
        <v>Hutan mangrove primer</v>
      </c>
      <c r="J8263" t="str">
        <f>VLOOKUP($E8263,reference!$G$1:$H$25,2,FALSE)</f>
        <v>Hutan lahan kering sekunder / bekas tebangan</v>
      </c>
      <c r="K8263" t="str">
        <f t="shared" si="129"/>
        <v>Non Irigasi</v>
      </c>
      <c r="L8263" t="s">
        <v>329</v>
      </c>
    </row>
    <row r="8264" spans="1:12" x14ac:dyDescent="0.25">
      <c r="A8264" s="1">
        <v>8263</v>
      </c>
      <c r="B8264" s="3">
        <v>4</v>
      </c>
      <c r="C8264" s="1">
        <v>8</v>
      </c>
      <c r="D8264" s="1">
        <v>13</v>
      </c>
      <c r="E8264" s="1">
        <v>1</v>
      </c>
      <c r="F8264" s="1">
        <v>0</v>
      </c>
      <c r="G8264">
        <f>VLOOKUP(C8264,reference!$A$1:$E$310,5,FALSE)</f>
        <v>5302011</v>
      </c>
      <c r="H8264" t="str">
        <f>VLOOKUP(C8264,reference!$A$1:$E$310,4,FALSE)</f>
        <v>NGGAHA ORIANGU</v>
      </c>
      <c r="I8264" t="str">
        <f>VLOOKUP($D8264,reference!$G$1:$H$25,2,FALSE)</f>
        <v>Pertanian lahan kering  campur semak / kebun campur</v>
      </c>
      <c r="J8264" t="str">
        <f>VLOOKUP($E8264,reference!$G$1:$H$25,2,FALSE)</f>
        <v>Hutan lahan kering primer</v>
      </c>
      <c r="K8264" t="str">
        <f t="shared" si="129"/>
        <v>Non Irigasi</v>
      </c>
      <c r="L8264" t="s">
        <v>327</v>
      </c>
    </row>
    <row r="8265" spans="1:12" x14ac:dyDescent="0.25">
      <c r="A8265" s="1">
        <v>8264</v>
      </c>
      <c r="B8265" s="3">
        <v>2908</v>
      </c>
      <c r="C8265" s="1">
        <v>45</v>
      </c>
      <c r="D8265" s="1">
        <v>2</v>
      </c>
      <c r="E8265" s="1">
        <v>11</v>
      </c>
      <c r="F8265" s="1">
        <v>0</v>
      </c>
      <c r="G8265">
        <f>VLOOKUP(C8265,reference!$A$1:$E$310,5,FALSE)</f>
        <v>5303162</v>
      </c>
      <c r="H8265" t="str">
        <f>VLOOKUP(C8265,reference!$A$1:$E$310,4,FALSE)</f>
        <v>FATULEU BARAT</v>
      </c>
      <c r="I8265" t="str">
        <f>VLOOKUP($D8265,reference!$G$1:$H$25,2,FALSE)</f>
        <v>Hutan lahan kering sekunder / bekas tebangan</v>
      </c>
      <c r="J8265" t="str">
        <f>VLOOKUP($E8265,reference!$G$1:$H$25,2,FALSE)</f>
        <v>Savanna / Padang rumput</v>
      </c>
      <c r="K8265" t="str">
        <f t="shared" si="129"/>
        <v>Non Irigasi</v>
      </c>
      <c r="L8265" t="s">
        <v>328</v>
      </c>
    </row>
    <row r="8266" spans="1:12" x14ac:dyDescent="0.25">
      <c r="A8266" s="1">
        <v>8265</v>
      </c>
      <c r="B8266" s="3">
        <v>2884</v>
      </c>
      <c r="C8266" s="1">
        <v>46</v>
      </c>
      <c r="D8266" s="1">
        <v>2</v>
      </c>
      <c r="E8266" s="1">
        <v>9</v>
      </c>
      <c r="F8266" s="1">
        <v>0</v>
      </c>
      <c r="G8266">
        <f>VLOOKUP(C8266,reference!$A$1:$E$310,5,FALSE)</f>
        <v>5303170</v>
      </c>
      <c r="H8266" t="str">
        <f>VLOOKUP(C8266,reference!$A$1:$E$310,4,FALSE)</f>
        <v>TAKARI</v>
      </c>
      <c r="I8266" t="str">
        <f>VLOOKUP($D8266,reference!$G$1:$H$25,2,FALSE)</f>
        <v>Hutan lahan kering sekunder / bekas tebangan</v>
      </c>
      <c r="J8266" t="str">
        <f>VLOOKUP($E8266,reference!$G$1:$H$25,2,FALSE)</f>
        <v>Semak belukar</v>
      </c>
      <c r="K8266" t="str">
        <f t="shared" si="129"/>
        <v>Non Irigasi</v>
      </c>
      <c r="L8266" t="s">
        <v>328</v>
      </c>
    </row>
    <row r="8267" spans="1:12" x14ac:dyDescent="0.25">
      <c r="A8267" s="1">
        <v>8266</v>
      </c>
      <c r="B8267" s="3">
        <v>301</v>
      </c>
      <c r="C8267" s="1">
        <v>59</v>
      </c>
      <c r="D8267" s="1">
        <v>13</v>
      </c>
      <c r="E8267" s="1">
        <v>11</v>
      </c>
      <c r="F8267" s="1">
        <v>0</v>
      </c>
      <c r="G8267">
        <f>VLOOKUP(C8267,reference!$A$1:$E$310,5,FALSE)</f>
        <v>5304022</v>
      </c>
      <c r="H8267" t="str">
        <f>VLOOKUP(C8267,reference!$A$1:$E$310,4,FALSE)</f>
        <v>MOLLO BARAT</v>
      </c>
      <c r="I8267" t="str">
        <f>VLOOKUP($D8267,reference!$G$1:$H$25,2,FALSE)</f>
        <v>Pertanian lahan kering  campur semak / kebun campur</v>
      </c>
      <c r="J8267" t="str">
        <f>VLOOKUP($E8267,reference!$G$1:$H$25,2,FALSE)</f>
        <v>Savanna / Padang rumput</v>
      </c>
      <c r="K8267" t="str">
        <f t="shared" si="129"/>
        <v>Non Irigasi</v>
      </c>
      <c r="L8267" t="s">
        <v>327</v>
      </c>
    </row>
    <row r="8268" spans="1:12" x14ac:dyDescent="0.25">
      <c r="A8268" s="1">
        <v>8267</v>
      </c>
      <c r="B8268" s="3">
        <v>23</v>
      </c>
      <c r="C8268" s="1">
        <v>60</v>
      </c>
      <c r="D8268" s="1">
        <v>11</v>
      </c>
      <c r="E8268" s="1">
        <v>13</v>
      </c>
      <c r="F8268" s="1">
        <v>0</v>
      </c>
      <c r="G8268">
        <f>VLOOKUP(C8268,reference!$A$1:$E$310,5,FALSE)</f>
        <v>5304023</v>
      </c>
      <c r="H8268" t="str">
        <f>VLOOKUP(C8268,reference!$A$1:$E$310,4,FALSE)</f>
        <v>MOLLO TENGAH</v>
      </c>
      <c r="I8268" t="str">
        <f>VLOOKUP($D8268,reference!$G$1:$H$25,2,FALSE)</f>
        <v>Savanna / Padang rumput</v>
      </c>
      <c r="J8268" t="str">
        <f>VLOOKUP($E8268,reference!$G$1:$H$25,2,FALSE)</f>
        <v>Pertanian lahan kering  campur semak / kebun campur</v>
      </c>
      <c r="K8268" t="str">
        <f t="shared" si="129"/>
        <v>Non Irigasi</v>
      </c>
      <c r="L8268" t="s">
        <v>327</v>
      </c>
    </row>
    <row r="8269" spans="1:12" x14ac:dyDescent="0.25">
      <c r="A8269" s="1">
        <v>8268</v>
      </c>
      <c r="B8269" s="3">
        <v>6</v>
      </c>
      <c r="C8269" s="1">
        <v>3</v>
      </c>
      <c r="D8269" s="1">
        <v>6</v>
      </c>
      <c r="E8269" s="1">
        <v>20</v>
      </c>
      <c r="F8269" s="1">
        <v>0</v>
      </c>
      <c r="G8269">
        <f>VLOOKUP(C8269,reference!$A$1:$E$310,5,FALSE)</f>
        <v>5301023</v>
      </c>
      <c r="H8269" t="str">
        <f>VLOOKUP(C8269,reference!$A$1:$E$310,4,FALSE)</f>
        <v>LABOYA BARAT</v>
      </c>
      <c r="I8269" t="str">
        <f>VLOOKUP($D8269,reference!$G$1:$H$25,2,FALSE)</f>
        <v>Hutan mangrove sekunder</v>
      </c>
      <c r="J8269" t="str">
        <f>VLOOKUP($E8269,reference!$G$1:$H$25,2,FALSE)</f>
        <v>Tubuh air</v>
      </c>
      <c r="K8269" t="str">
        <f t="shared" si="129"/>
        <v>Non Irigasi</v>
      </c>
      <c r="L8269" t="s">
        <v>328</v>
      </c>
    </row>
    <row r="8270" spans="1:12" x14ac:dyDescent="0.25">
      <c r="A8270" s="1">
        <v>8269</v>
      </c>
      <c r="B8270" s="3">
        <v>98</v>
      </c>
      <c r="C8270" s="1">
        <v>25</v>
      </c>
      <c r="D8270" s="1">
        <v>2</v>
      </c>
      <c r="E8270" s="1">
        <v>11</v>
      </c>
      <c r="F8270" s="1">
        <v>0</v>
      </c>
      <c r="G8270">
        <f>VLOOKUP(C8270,reference!$A$1:$E$310,5,FALSE)</f>
        <v>5302070</v>
      </c>
      <c r="H8270" t="str">
        <f>VLOOKUP(C8270,reference!$A$1:$E$310,4,FALSE)</f>
        <v>KOTA WAINGAPU</v>
      </c>
      <c r="I8270" t="str">
        <f>VLOOKUP($D8270,reference!$G$1:$H$25,2,FALSE)</f>
        <v>Hutan lahan kering sekunder / bekas tebangan</v>
      </c>
      <c r="J8270" t="str">
        <f>VLOOKUP($E8270,reference!$G$1:$H$25,2,FALSE)</f>
        <v>Savanna / Padang rumput</v>
      </c>
      <c r="K8270" t="str">
        <f t="shared" si="129"/>
        <v>Non Irigasi</v>
      </c>
      <c r="L8270" t="s">
        <v>328</v>
      </c>
    </row>
    <row r="8271" spans="1:12" x14ac:dyDescent="0.25">
      <c r="A8271" s="1">
        <v>8270</v>
      </c>
      <c r="B8271" s="3">
        <v>3</v>
      </c>
      <c r="C8271" s="1">
        <v>59</v>
      </c>
      <c r="D8271" s="1">
        <v>9</v>
      </c>
      <c r="E8271" s="1">
        <v>9</v>
      </c>
      <c r="F8271" s="1">
        <v>0</v>
      </c>
      <c r="G8271">
        <f>VLOOKUP(C8271,reference!$A$1:$E$310,5,FALSE)</f>
        <v>5304022</v>
      </c>
      <c r="H8271" t="str">
        <f>VLOOKUP(C8271,reference!$A$1:$E$310,4,FALSE)</f>
        <v>MOLLO BARAT</v>
      </c>
      <c r="I8271" t="str">
        <f>VLOOKUP($D8271,reference!$G$1:$H$25,2,FALSE)</f>
        <v>Semak belukar</v>
      </c>
      <c r="J8271" t="str">
        <f>VLOOKUP($E8271,reference!$G$1:$H$25,2,FALSE)</f>
        <v>Semak belukar</v>
      </c>
      <c r="K8271" t="str">
        <f t="shared" si="129"/>
        <v>Non Irigasi</v>
      </c>
      <c r="L8271" t="s">
        <v>327</v>
      </c>
    </row>
    <row r="8272" spans="1:12" x14ac:dyDescent="0.25">
      <c r="A8272" s="1">
        <v>8271</v>
      </c>
      <c r="B8272" s="3">
        <v>44</v>
      </c>
      <c r="C8272" s="1">
        <v>60</v>
      </c>
      <c r="D8272" s="1">
        <v>11</v>
      </c>
      <c r="E8272" s="1">
        <v>9</v>
      </c>
      <c r="F8272" s="1">
        <v>0</v>
      </c>
      <c r="G8272">
        <f>VLOOKUP(C8272,reference!$A$1:$E$310,5,FALSE)</f>
        <v>5304023</v>
      </c>
      <c r="H8272" t="str">
        <f>VLOOKUP(C8272,reference!$A$1:$E$310,4,FALSE)</f>
        <v>MOLLO TENGAH</v>
      </c>
      <c r="I8272" t="str">
        <f>VLOOKUP($D8272,reference!$G$1:$H$25,2,FALSE)</f>
        <v>Savanna / Padang rumput</v>
      </c>
      <c r="J8272" t="str">
        <f>VLOOKUP($E8272,reference!$G$1:$H$25,2,FALSE)</f>
        <v>Semak belukar</v>
      </c>
      <c r="K8272" t="str">
        <f t="shared" si="129"/>
        <v>Non Irigasi</v>
      </c>
      <c r="L8272" t="s">
        <v>327</v>
      </c>
    </row>
    <row r="8273" spans="1:12" x14ac:dyDescent="0.25">
      <c r="A8273" s="1">
        <v>8272</v>
      </c>
      <c r="B8273" s="3">
        <v>58</v>
      </c>
      <c r="C8273" s="1">
        <v>3</v>
      </c>
      <c r="D8273" s="1">
        <v>0</v>
      </c>
      <c r="E8273" s="1">
        <v>0</v>
      </c>
      <c r="F8273" s="1">
        <v>0</v>
      </c>
      <c r="G8273">
        <f>VLOOKUP(C8273,reference!$A$1:$E$310,5,FALSE)</f>
        <v>5301023</v>
      </c>
      <c r="H8273" t="str">
        <f>VLOOKUP(C8273,reference!$A$1:$E$310,4,FALSE)</f>
        <v>LABOYA BARAT</v>
      </c>
      <c r="I8273" t="str">
        <f>VLOOKUP($D8273,reference!$G$1:$H$25,2,FALSE)</f>
        <v>No data</v>
      </c>
      <c r="J8273" t="str">
        <f>VLOOKUP($E8273,reference!$G$1:$H$25,2,FALSE)</f>
        <v>No data</v>
      </c>
      <c r="K8273" t="str">
        <f t="shared" si="129"/>
        <v>Non Irigasi</v>
      </c>
      <c r="L8273" t="s">
        <v>327</v>
      </c>
    </row>
    <row r="8274" spans="1:12" x14ac:dyDescent="0.25">
      <c r="A8274" s="1">
        <v>8273</v>
      </c>
      <c r="B8274" s="3">
        <v>11</v>
      </c>
      <c r="C8274" s="1">
        <v>2</v>
      </c>
      <c r="D8274" s="1">
        <v>14</v>
      </c>
      <c r="E8274" s="1">
        <v>18</v>
      </c>
      <c r="F8274" s="1">
        <v>0</v>
      </c>
      <c r="G8274">
        <f>VLOOKUP(C8274,reference!$A$1:$E$310,5,FALSE)</f>
        <v>5301022</v>
      </c>
      <c r="H8274" t="str">
        <f>VLOOKUP(C8274,reference!$A$1:$E$310,4,FALSE)</f>
        <v>WANOKAKA</v>
      </c>
      <c r="I8274" t="str">
        <f>VLOOKUP($D8274,reference!$G$1:$H$25,2,FALSE)</f>
        <v>Sawah</v>
      </c>
      <c r="J8274" t="str">
        <f>VLOOKUP($E8274,reference!$G$1:$H$25,2,FALSE)</f>
        <v>Lahan terbuka</v>
      </c>
      <c r="K8274" t="str">
        <f t="shared" si="129"/>
        <v>Non Irigasi</v>
      </c>
      <c r="L8274" t="s">
        <v>327</v>
      </c>
    </row>
    <row r="8275" spans="1:12" x14ac:dyDescent="0.25">
      <c r="A8275" s="1">
        <v>8274</v>
      </c>
      <c r="B8275" s="3">
        <v>329</v>
      </c>
      <c r="C8275" s="1">
        <v>25</v>
      </c>
      <c r="D8275" s="1">
        <v>2</v>
      </c>
      <c r="E8275" s="1">
        <v>1</v>
      </c>
      <c r="F8275" s="1">
        <v>0</v>
      </c>
      <c r="G8275">
        <f>VLOOKUP(C8275,reference!$A$1:$E$310,5,FALSE)</f>
        <v>5302070</v>
      </c>
      <c r="H8275" t="str">
        <f>VLOOKUP(C8275,reference!$A$1:$E$310,4,FALSE)</f>
        <v>KOTA WAINGAPU</v>
      </c>
      <c r="I8275" t="str">
        <f>VLOOKUP($D8275,reference!$G$1:$H$25,2,FALSE)</f>
        <v>Hutan lahan kering sekunder / bekas tebangan</v>
      </c>
      <c r="J8275" t="str">
        <f>VLOOKUP($E8275,reference!$G$1:$H$25,2,FALSE)</f>
        <v>Hutan lahan kering primer</v>
      </c>
      <c r="K8275" t="str">
        <f t="shared" si="129"/>
        <v>Non Irigasi</v>
      </c>
      <c r="L8275" t="s">
        <v>327</v>
      </c>
    </row>
    <row r="8276" spans="1:12" x14ac:dyDescent="0.25">
      <c r="A8276" s="1">
        <v>8275</v>
      </c>
      <c r="B8276" s="3">
        <v>359</v>
      </c>
      <c r="C8276" s="1">
        <v>46</v>
      </c>
      <c r="D8276" s="1">
        <v>13</v>
      </c>
      <c r="E8276" s="1">
        <v>16</v>
      </c>
      <c r="F8276" s="1">
        <v>0</v>
      </c>
      <c r="G8276">
        <f>VLOOKUP(C8276,reference!$A$1:$E$310,5,FALSE)</f>
        <v>5303170</v>
      </c>
      <c r="H8276" t="str">
        <f>VLOOKUP(C8276,reference!$A$1:$E$310,4,FALSE)</f>
        <v>TAKARI</v>
      </c>
      <c r="I8276" t="str">
        <f>VLOOKUP($D8276,reference!$G$1:$H$25,2,FALSE)</f>
        <v>Pertanian lahan kering  campur semak / kebun campur</v>
      </c>
      <c r="J8276" t="str">
        <f>VLOOKUP($E8276,reference!$G$1:$H$25,2,FALSE)</f>
        <v>Pemukiman</v>
      </c>
      <c r="K8276" t="str">
        <f t="shared" si="129"/>
        <v>Non Irigasi</v>
      </c>
      <c r="L8276" t="s">
        <v>327</v>
      </c>
    </row>
    <row r="8277" spans="1:12" x14ac:dyDescent="0.25">
      <c r="A8277" s="1">
        <v>8276</v>
      </c>
      <c r="B8277" s="3">
        <v>2</v>
      </c>
      <c r="C8277" s="1">
        <v>46</v>
      </c>
      <c r="D8277" s="1">
        <v>18</v>
      </c>
      <c r="E8277" s="1">
        <v>9</v>
      </c>
      <c r="F8277" s="1">
        <v>0</v>
      </c>
      <c r="G8277">
        <f>VLOOKUP(C8277,reference!$A$1:$E$310,5,FALSE)</f>
        <v>5303170</v>
      </c>
      <c r="H8277" t="str">
        <f>VLOOKUP(C8277,reference!$A$1:$E$310,4,FALSE)</f>
        <v>TAKARI</v>
      </c>
      <c r="I8277" t="str">
        <f>VLOOKUP($D8277,reference!$G$1:$H$25,2,FALSE)</f>
        <v>Lahan terbuka</v>
      </c>
      <c r="J8277" t="str">
        <f>VLOOKUP($E8277,reference!$G$1:$H$25,2,FALSE)</f>
        <v>Semak belukar</v>
      </c>
      <c r="K8277" t="str">
        <f t="shared" si="129"/>
        <v>Non Irigasi</v>
      </c>
      <c r="L8277" t="s">
        <v>327</v>
      </c>
    </row>
    <row r="8278" spans="1:12" x14ac:dyDescent="0.25">
      <c r="A8278" s="1">
        <v>8277</v>
      </c>
      <c r="B8278" s="3">
        <v>2</v>
      </c>
      <c r="C8278" s="1">
        <v>59</v>
      </c>
      <c r="D8278" s="1">
        <v>18</v>
      </c>
      <c r="E8278" s="1">
        <v>9</v>
      </c>
      <c r="F8278" s="1">
        <v>0</v>
      </c>
      <c r="G8278">
        <f>VLOOKUP(C8278,reference!$A$1:$E$310,5,FALSE)</f>
        <v>5304022</v>
      </c>
      <c r="H8278" t="str">
        <f>VLOOKUP(C8278,reference!$A$1:$E$310,4,FALSE)</f>
        <v>MOLLO BARAT</v>
      </c>
      <c r="I8278" t="str">
        <f>VLOOKUP($D8278,reference!$G$1:$H$25,2,FALSE)</f>
        <v>Lahan terbuka</v>
      </c>
      <c r="J8278" t="str">
        <f>VLOOKUP($E8278,reference!$G$1:$H$25,2,FALSE)</f>
        <v>Semak belukar</v>
      </c>
      <c r="K8278" t="str">
        <f t="shared" si="129"/>
        <v>Non Irigasi</v>
      </c>
      <c r="L8278" t="s">
        <v>327</v>
      </c>
    </row>
    <row r="8279" spans="1:12" x14ac:dyDescent="0.25">
      <c r="A8279" s="1">
        <v>8278</v>
      </c>
      <c r="B8279" s="3">
        <v>3887</v>
      </c>
      <c r="C8279" s="1">
        <v>75</v>
      </c>
      <c r="D8279" s="1">
        <v>2</v>
      </c>
      <c r="E8279" s="1">
        <v>2</v>
      </c>
      <c r="F8279" s="1">
        <v>0</v>
      </c>
      <c r="G8279">
        <f>VLOOKUP(C8279,reference!$A$1:$E$310,5,FALSE)</f>
        <v>5304090</v>
      </c>
      <c r="H8279" t="str">
        <f>VLOOKUP(C8279,reference!$A$1:$E$310,4,FALSE)</f>
        <v>KIE</v>
      </c>
      <c r="I8279" t="str">
        <f>VLOOKUP($D8279,reference!$G$1:$H$25,2,FALSE)</f>
        <v>Hutan lahan kering sekunder / bekas tebangan</v>
      </c>
      <c r="J8279" t="str">
        <f>VLOOKUP($E8279,reference!$G$1:$H$25,2,FALSE)</f>
        <v>Hutan lahan kering sekunder / bekas tebangan</v>
      </c>
      <c r="K8279" t="str">
        <f t="shared" si="129"/>
        <v>Non Irigasi</v>
      </c>
      <c r="L8279" t="s">
        <v>327</v>
      </c>
    </row>
    <row r="8280" spans="1:12" x14ac:dyDescent="0.25">
      <c r="A8280" s="1">
        <v>8279</v>
      </c>
      <c r="B8280" s="3">
        <v>1</v>
      </c>
      <c r="C8280" s="1">
        <v>3</v>
      </c>
      <c r="D8280" s="1">
        <v>6</v>
      </c>
      <c r="E8280" s="1">
        <v>9</v>
      </c>
      <c r="F8280" s="1">
        <v>0</v>
      </c>
      <c r="G8280">
        <f>VLOOKUP(C8280,reference!$A$1:$E$310,5,FALSE)</f>
        <v>5301023</v>
      </c>
      <c r="H8280" t="str">
        <f>VLOOKUP(C8280,reference!$A$1:$E$310,4,FALSE)</f>
        <v>LABOYA BARAT</v>
      </c>
      <c r="I8280" t="str">
        <f>VLOOKUP($D8280,reference!$G$1:$H$25,2,FALSE)</f>
        <v>Hutan mangrove sekunder</v>
      </c>
      <c r="J8280" t="str">
        <f>VLOOKUP($E8280,reference!$G$1:$H$25,2,FALSE)</f>
        <v>Semak belukar</v>
      </c>
      <c r="K8280" t="str">
        <f t="shared" si="129"/>
        <v>Non Irigasi</v>
      </c>
      <c r="L8280" t="s">
        <v>328</v>
      </c>
    </row>
    <row r="8281" spans="1:12" x14ac:dyDescent="0.25">
      <c r="A8281" s="1">
        <v>8280</v>
      </c>
      <c r="B8281" s="3">
        <v>9</v>
      </c>
      <c r="C8281" s="1">
        <v>3</v>
      </c>
      <c r="D8281" s="1">
        <v>13</v>
      </c>
      <c r="E8281" s="1">
        <v>12</v>
      </c>
      <c r="F8281" s="1">
        <v>0</v>
      </c>
      <c r="G8281">
        <f>VLOOKUP(C8281,reference!$A$1:$E$310,5,FALSE)</f>
        <v>5301023</v>
      </c>
      <c r="H8281" t="str">
        <f>VLOOKUP(C8281,reference!$A$1:$E$310,4,FALSE)</f>
        <v>LABOYA BARAT</v>
      </c>
      <c r="I8281" t="str">
        <f>VLOOKUP($D8281,reference!$G$1:$H$25,2,FALSE)</f>
        <v>Pertanian lahan kering  campur semak / kebun campur</v>
      </c>
      <c r="J8281" t="str">
        <f>VLOOKUP($E8281,reference!$G$1:$H$25,2,FALSE)</f>
        <v>Pertanian lahan kering</v>
      </c>
      <c r="K8281" t="str">
        <f t="shared" si="129"/>
        <v>Non Irigasi</v>
      </c>
      <c r="L8281" t="s">
        <v>327</v>
      </c>
    </row>
    <row r="8282" spans="1:12" x14ac:dyDescent="0.25">
      <c r="A8282" s="1">
        <v>8281</v>
      </c>
      <c r="B8282" s="3">
        <v>8</v>
      </c>
      <c r="C8282" s="1">
        <v>2</v>
      </c>
      <c r="D8282" s="1">
        <v>0</v>
      </c>
      <c r="E8282" s="1">
        <v>2</v>
      </c>
      <c r="F8282" s="1">
        <v>0</v>
      </c>
      <c r="G8282">
        <f>VLOOKUP(C8282,reference!$A$1:$E$310,5,FALSE)</f>
        <v>5301022</v>
      </c>
      <c r="H8282" t="str">
        <f>VLOOKUP(C8282,reference!$A$1:$E$310,4,FALSE)</f>
        <v>WANOKAKA</v>
      </c>
      <c r="I8282" t="str">
        <f>VLOOKUP($D8282,reference!$G$1:$H$25,2,FALSE)</f>
        <v>No data</v>
      </c>
      <c r="J8282" t="str">
        <f>VLOOKUP($E8282,reference!$G$1:$H$25,2,FALSE)</f>
        <v>Hutan lahan kering sekunder / bekas tebangan</v>
      </c>
      <c r="K8282" t="str">
        <f t="shared" si="129"/>
        <v>Non Irigasi</v>
      </c>
      <c r="L8282" t="s">
        <v>327</v>
      </c>
    </row>
    <row r="8283" spans="1:12" x14ac:dyDescent="0.25">
      <c r="A8283" s="1">
        <v>8282</v>
      </c>
      <c r="B8283" s="3">
        <v>245</v>
      </c>
      <c r="C8283" s="1">
        <v>22</v>
      </c>
      <c r="D8283" s="1">
        <v>11</v>
      </c>
      <c r="E8283" s="1">
        <v>14</v>
      </c>
      <c r="F8283" s="1">
        <v>0</v>
      </c>
      <c r="G8283">
        <f>VLOOKUP(C8283,reference!$A$1:$E$310,5,FALSE)</f>
        <v>5302052</v>
      </c>
      <c r="H8283" t="str">
        <f>VLOOKUP(C8283,reference!$A$1:$E$310,4,FALSE)</f>
        <v>UMALULU</v>
      </c>
      <c r="I8283" t="str">
        <f>VLOOKUP($D8283,reference!$G$1:$H$25,2,FALSE)</f>
        <v>Savanna / Padang rumput</v>
      </c>
      <c r="J8283" t="str">
        <f>VLOOKUP($E8283,reference!$G$1:$H$25,2,FALSE)</f>
        <v>Sawah</v>
      </c>
      <c r="K8283" t="str">
        <f t="shared" si="129"/>
        <v>Non Irigasi</v>
      </c>
      <c r="L8283" t="s">
        <v>327</v>
      </c>
    </row>
    <row r="8284" spans="1:12" x14ac:dyDescent="0.25">
      <c r="A8284" s="1">
        <v>8283</v>
      </c>
      <c r="B8284" s="3">
        <v>229</v>
      </c>
      <c r="C8284" s="1">
        <v>59</v>
      </c>
      <c r="D8284" s="1">
        <v>18</v>
      </c>
      <c r="E8284" s="1">
        <v>2</v>
      </c>
      <c r="F8284" s="1">
        <v>0</v>
      </c>
      <c r="G8284">
        <f>VLOOKUP(C8284,reference!$A$1:$E$310,5,FALSE)</f>
        <v>5304022</v>
      </c>
      <c r="H8284" t="str">
        <f>VLOOKUP(C8284,reference!$A$1:$E$310,4,FALSE)</f>
        <v>MOLLO BARAT</v>
      </c>
      <c r="I8284" t="str">
        <f>VLOOKUP($D8284,reference!$G$1:$H$25,2,FALSE)</f>
        <v>Lahan terbuka</v>
      </c>
      <c r="J8284" t="str">
        <f>VLOOKUP($E8284,reference!$G$1:$H$25,2,FALSE)</f>
        <v>Hutan lahan kering sekunder / bekas tebangan</v>
      </c>
      <c r="K8284" t="str">
        <f t="shared" si="129"/>
        <v>Non Irigasi</v>
      </c>
      <c r="L8284" t="s">
        <v>327</v>
      </c>
    </row>
    <row r="8285" spans="1:12" x14ac:dyDescent="0.25">
      <c r="A8285" s="1">
        <v>8284</v>
      </c>
      <c r="B8285" s="3">
        <v>10</v>
      </c>
      <c r="C8285" s="1">
        <v>80</v>
      </c>
      <c r="D8285" s="1">
        <v>18</v>
      </c>
      <c r="E8285" s="1">
        <v>13</v>
      </c>
      <c r="F8285" s="1">
        <v>0</v>
      </c>
      <c r="G8285">
        <f>VLOOKUP(C8285,reference!$A$1:$E$310,5,FALSE)</f>
        <v>5304103</v>
      </c>
      <c r="H8285" t="str">
        <f>VLOOKUP(C8285,reference!$A$1:$E$310,4,FALSE)</f>
        <v>NOEBANA</v>
      </c>
      <c r="I8285" t="str">
        <f>VLOOKUP($D8285,reference!$G$1:$H$25,2,FALSE)</f>
        <v>Lahan terbuka</v>
      </c>
      <c r="J8285" t="str">
        <f>VLOOKUP($E8285,reference!$G$1:$H$25,2,FALSE)</f>
        <v>Pertanian lahan kering  campur semak / kebun campur</v>
      </c>
      <c r="K8285" t="str">
        <f t="shared" si="129"/>
        <v>Non Irigasi</v>
      </c>
      <c r="L8285" t="s">
        <v>327</v>
      </c>
    </row>
    <row r="8286" spans="1:12" x14ac:dyDescent="0.25">
      <c r="A8286" s="1">
        <v>8285</v>
      </c>
      <c r="B8286" s="3">
        <v>2</v>
      </c>
      <c r="C8286" s="1">
        <v>2</v>
      </c>
      <c r="D8286" s="1">
        <v>0</v>
      </c>
      <c r="E8286" s="1">
        <v>18</v>
      </c>
      <c r="F8286" s="1">
        <v>0</v>
      </c>
      <c r="G8286">
        <f>VLOOKUP(C8286,reference!$A$1:$E$310,5,FALSE)</f>
        <v>5301022</v>
      </c>
      <c r="H8286" t="str">
        <f>VLOOKUP(C8286,reference!$A$1:$E$310,4,FALSE)</f>
        <v>WANOKAKA</v>
      </c>
      <c r="I8286" t="str">
        <f>VLOOKUP($D8286,reference!$G$1:$H$25,2,FALSE)</f>
        <v>No data</v>
      </c>
      <c r="J8286" t="str">
        <f>VLOOKUP($E8286,reference!$G$1:$H$25,2,FALSE)</f>
        <v>Lahan terbuka</v>
      </c>
      <c r="K8286" t="str">
        <f t="shared" si="129"/>
        <v>Non Irigasi</v>
      </c>
      <c r="L8286" t="s">
        <v>327</v>
      </c>
    </row>
    <row r="8287" spans="1:12" x14ac:dyDescent="0.25">
      <c r="A8287" s="1">
        <v>8286</v>
      </c>
      <c r="B8287" s="3">
        <v>5</v>
      </c>
      <c r="C8287" s="1">
        <v>2</v>
      </c>
      <c r="D8287" s="1">
        <v>0</v>
      </c>
      <c r="E8287" s="1">
        <v>6</v>
      </c>
      <c r="F8287" s="1">
        <v>0</v>
      </c>
      <c r="G8287">
        <f>VLOOKUP(C8287,reference!$A$1:$E$310,5,FALSE)</f>
        <v>5301022</v>
      </c>
      <c r="H8287" t="str">
        <f>VLOOKUP(C8287,reference!$A$1:$E$310,4,FALSE)</f>
        <v>WANOKAKA</v>
      </c>
      <c r="I8287" t="str">
        <f>VLOOKUP($D8287,reference!$G$1:$H$25,2,FALSE)</f>
        <v>No data</v>
      </c>
      <c r="J8287" t="str">
        <f>VLOOKUP($E8287,reference!$G$1:$H$25,2,FALSE)</f>
        <v>Hutan mangrove sekunder</v>
      </c>
      <c r="K8287" t="str">
        <f t="shared" si="129"/>
        <v>Non Irigasi</v>
      </c>
      <c r="L8287" t="s">
        <v>327</v>
      </c>
    </row>
    <row r="8288" spans="1:12" x14ac:dyDescent="0.25">
      <c r="A8288" s="1">
        <v>8287</v>
      </c>
      <c r="B8288" s="3">
        <v>31</v>
      </c>
      <c r="C8288" s="1">
        <v>2</v>
      </c>
      <c r="D8288" s="1">
        <v>2</v>
      </c>
      <c r="E8288" s="1">
        <v>9</v>
      </c>
      <c r="F8288" s="1">
        <v>0</v>
      </c>
      <c r="G8288">
        <f>VLOOKUP(C8288,reference!$A$1:$E$310,5,FALSE)</f>
        <v>5301022</v>
      </c>
      <c r="H8288" t="str">
        <f>VLOOKUP(C8288,reference!$A$1:$E$310,4,FALSE)</f>
        <v>WANOKAKA</v>
      </c>
      <c r="I8288" t="str">
        <f>VLOOKUP($D8288,reference!$G$1:$H$25,2,FALSE)</f>
        <v>Hutan lahan kering sekunder / bekas tebangan</v>
      </c>
      <c r="J8288" t="str">
        <f>VLOOKUP($E8288,reference!$G$1:$H$25,2,FALSE)</f>
        <v>Semak belukar</v>
      </c>
      <c r="K8288" t="str">
        <f t="shared" si="129"/>
        <v>Non Irigasi</v>
      </c>
      <c r="L8288" t="s">
        <v>328</v>
      </c>
    </row>
    <row r="8289" spans="1:12" x14ac:dyDescent="0.25">
      <c r="A8289" s="1">
        <v>8288</v>
      </c>
      <c r="B8289" s="3">
        <v>43</v>
      </c>
      <c r="C8289" s="1">
        <v>45</v>
      </c>
      <c r="D8289" s="1">
        <v>2</v>
      </c>
      <c r="E8289" s="1">
        <v>0</v>
      </c>
      <c r="F8289" s="1">
        <v>0</v>
      </c>
      <c r="G8289">
        <f>VLOOKUP(C8289,reference!$A$1:$E$310,5,FALSE)</f>
        <v>5303162</v>
      </c>
      <c r="H8289" t="str">
        <f>VLOOKUP(C8289,reference!$A$1:$E$310,4,FALSE)</f>
        <v>FATULEU BARAT</v>
      </c>
      <c r="I8289" t="str">
        <f>VLOOKUP($D8289,reference!$G$1:$H$25,2,FALSE)</f>
        <v>Hutan lahan kering sekunder / bekas tebangan</v>
      </c>
      <c r="J8289" t="str">
        <f>VLOOKUP($E8289,reference!$G$1:$H$25,2,FALSE)</f>
        <v>No data</v>
      </c>
      <c r="K8289" t="str">
        <f t="shared" si="129"/>
        <v>Non Irigasi</v>
      </c>
      <c r="L8289" t="s">
        <v>328</v>
      </c>
    </row>
    <row r="8290" spans="1:12" x14ac:dyDescent="0.25">
      <c r="A8290" s="1">
        <v>8289</v>
      </c>
      <c r="B8290" s="3">
        <v>212</v>
      </c>
      <c r="C8290" s="1">
        <v>46</v>
      </c>
      <c r="D8290" s="1">
        <v>18</v>
      </c>
      <c r="E8290" s="1">
        <v>11</v>
      </c>
      <c r="F8290" s="1">
        <v>0</v>
      </c>
      <c r="G8290">
        <f>VLOOKUP(C8290,reference!$A$1:$E$310,5,FALSE)</f>
        <v>5303170</v>
      </c>
      <c r="H8290" t="str">
        <f>VLOOKUP(C8290,reference!$A$1:$E$310,4,FALSE)</f>
        <v>TAKARI</v>
      </c>
      <c r="I8290" t="str">
        <f>VLOOKUP($D8290,reference!$G$1:$H$25,2,FALSE)</f>
        <v>Lahan terbuka</v>
      </c>
      <c r="J8290" t="str">
        <f>VLOOKUP($E8290,reference!$G$1:$H$25,2,FALSE)</f>
        <v>Savanna / Padang rumput</v>
      </c>
      <c r="K8290" t="str">
        <f t="shared" si="129"/>
        <v>Non Irigasi</v>
      </c>
      <c r="L8290" t="s">
        <v>327</v>
      </c>
    </row>
    <row r="8291" spans="1:12" x14ac:dyDescent="0.25">
      <c r="A8291" s="1">
        <v>8290</v>
      </c>
      <c r="B8291" s="3">
        <v>145</v>
      </c>
      <c r="C8291" s="1">
        <v>75</v>
      </c>
      <c r="D8291" s="1">
        <v>2</v>
      </c>
      <c r="E8291" s="1">
        <v>1</v>
      </c>
      <c r="F8291" s="1">
        <v>0</v>
      </c>
      <c r="G8291">
        <f>VLOOKUP(C8291,reference!$A$1:$E$310,5,FALSE)</f>
        <v>5304090</v>
      </c>
      <c r="H8291" t="str">
        <f>VLOOKUP(C8291,reference!$A$1:$E$310,4,FALSE)</f>
        <v>KIE</v>
      </c>
      <c r="I8291" t="str">
        <f>VLOOKUP($D8291,reference!$G$1:$H$25,2,FALSE)</f>
        <v>Hutan lahan kering sekunder / bekas tebangan</v>
      </c>
      <c r="J8291" t="str">
        <f>VLOOKUP($E8291,reference!$G$1:$H$25,2,FALSE)</f>
        <v>Hutan lahan kering primer</v>
      </c>
      <c r="K8291" t="str">
        <f t="shared" si="129"/>
        <v>Non Irigasi</v>
      </c>
      <c r="L8291" t="s">
        <v>327</v>
      </c>
    </row>
    <row r="8292" spans="1:12" x14ac:dyDescent="0.25">
      <c r="A8292" s="1">
        <v>8291</v>
      </c>
      <c r="B8292" s="3">
        <v>10</v>
      </c>
      <c r="C8292" s="1">
        <v>81</v>
      </c>
      <c r="D8292" s="1">
        <v>2</v>
      </c>
      <c r="E8292" s="1">
        <v>12</v>
      </c>
      <c r="F8292" s="1">
        <v>0</v>
      </c>
      <c r="G8292">
        <f>VLOOKUP(C8292,reference!$A$1:$E$310,5,FALSE)</f>
        <v>5304104</v>
      </c>
      <c r="H8292" t="str">
        <f>VLOOKUP(C8292,reference!$A$1:$E$310,4,FALSE)</f>
        <v>SANTIAN</v>
      </c>
      <c r="I8292" t="str">
        <f>VLOOKUP($D8292,reference!$G$1:$H$25,2,FALSE)</f>
        <v>Hutan lahan kering sekunder / bekas tebangan</v>
      </c>
      <c r="J8292" t="str">
        <f>VLOOKUP($E8292,reference!$G$1:$H$25,2,FALSE)</f>
        <v>Pertanian lahan kering</v>
      </c>
      <c r="K8292" t="str">
        <f t="shared" si="129"/>
        <v>Non Irigasi</v>
      </c>
      <c r="L8292" t="s">
        <v>328</v>
      </c>
    </row>
    <row r="8293" spans="1:12" x14ac:dyDescent="0.25">
      <c r="A8293" s="1">
        <v>8292</v>
      </c>
      <c r="B8293" s="3">
        <v>797</v>
      </c>
      <c r="C8293" s="1">
        <v>25</v>
      </c>
      <c r="D8293" s="1">
        <v>1</v>
      </c>
      <c r="E8293" s="1">
        <v>1</v>
      </c>
      <c r="F8293" s="1">
        <v>0</v>
      </c>
      <c r="G8293">
        <f>VLOOKUP(C8293,reference!$A$1:$E$310,5,FALSE)</f>
        <v>5302070</v>
      </c>
      <c r="H8293" t="str">
        <f>VLOOKUP(C8293,reference!$A$1:$E$310,4,FALSE)</f>
        <v>KOTA WAINGAPU</v>
      </c>
      <c r="I8293" t="str">
        <f>VLOOKUP($D8293,reference!$G$1:$H$25,2,FALSE)</f>
        <v>Hutan lahan kering primer</v>
      </c>
      <c r="J8293" t="str">
        <f>VLOOKUP($E8293,reference!$G$1:$H$25,2,FALSE)</f>
        <v>Hutan lahan kering primer</v>
      </c>
      <c r="K8293" t="str">
        <f t="shared" si="129"/>
        <v>Non Irigasi</v>
      </c>
      <c r="L8293" t="s">
        <v>327</v>
      </c>
    </row>
    <row r="8294" spans="1:12" x14ac:dyDescent="0.25">
      <c r="A8294" s="1">
        <v>8293</v>
      </c>
      <c r="B8294" s="3">
        <v>395</v>
      </c>
      <c r="C8294" s="1">
        <v>59</v>
      </c>
      <c r="D8294" s="1">
        <v>18</v>
      </c>
      <c r="E8294" s="1">
        <v>11</v>
      </c>
      <c r="F8294" s="1">
        <v>0</v>
      </c>
      <c r="G8294">
        <f>VLOOKUP(C8294,reference!$A$1:$E$310,5,FALSE)</f>
        <v>5304022</v>
      </c>
      <c r="H8294" t="str">
        <f>VLOOKUP(C8294,reference!$A$1:$E$310,4,FALSE)</f>
        <v>MOLLO BARAT</v>
      </c>
      <c r="I8294" t="str">
        <f>VLOOKUP($D8294,reference!$G$1:$H$25,2,FALSE)</f>
        <v>Lahan terbuka</v>
      </c>
      <c r="J8294" t="str">
        <f>VLOOKUP($E8294,reference!$G$1:$H$25,2,FALSE)</f>
        <v>Savanna / Padang rumput</v>
      </c>
      <c r="K8294" t="str">
        <f t="shared" si="129"/>
        <v>Non Irigasi</v>
      </c>
      <c r="L8294" t="s">
        <v>327</v>
      </c>
    </row>
    <row r="8295" spans="1:12" x14ac:dyDescent="0.25">
      <c r="A8295" s="1">
        <v>8294</v>
      </c>
      <c r="B8295" s="3">
        <v>59</v>
      </c>
      <c r="C8295" s="1">
        <v>80</v>
      </c>
      <c r="D8295" s="1">
        <v>2</v>
      </c>
      <c r="E8295" s="1">
        <v>2</v>
      </c>
      <c r="F8295" s="1">
        <v>0</v>
      </c>
      <c r="G8295">
        <f>VLOOKUP(C8295,reference!$A$1:$E$310,5,FALSE)</f>
        <v>5304103</v>
      </c>
      <c r="H8295" t="str">
        <f>VLOOKUP(C8295,reference!$A$1:$E$310,4,FALSE)</f>
        <v>NOEBANA</v>
      </c>
      <c r="I8295" t="str">
        <f>VLOOKUP($D8295,reference!$G$1:$H$25,2,FALSE)</f>
        <v>Hutan lahan kering sekunder / bekas tebangan</v>
      </c>
      <c r="J8295" t="str">
        <f>VLOOKUP($E8295,reference!$G$1:$H$25,2,FALSE)</f>
        <v>Hutan lahan kering sekunder / bekas tebangan</v>
      </c>
      <c r="K8295" t="str">
        <f t="shared" si="129"/>
        <v>Non Irigasi</v>
      </c>
      <c r="L8295" t="s">
        <v>327</v>
      </c>
    </row>
    <row r="8296" spans="1:12" x14ac:dyDescent="0.25">
      <c r="A8296" s="1">
        <v>8295</v>
      </c>
      <c r="B8296" s="3">
        <v>13</v>
      </c>
      <c r="C8296" s="1">
        <v>83</v>
      </c>
      <c r="D8296" s="1">
        <v>12</v>
      </c>
      <c r="E8296" s="1">
        <v>2</v>
      </c>
      <c r="F8296" s="1">
        <v>0</v>
      </c>
      <c r="G8296">
        <f>VLOOKUP(C8296,reference!$A$1:$E$310,5,FALSE)</f>
        <v>5304111</v>
      </c>
      <c r="H8296" t="str">
        <f>VLOOKUP(C8296,reference!$A$1:$E$310,4,FALSE)</f>
        <v>TOIANAS</v>
      </c>
      <c r="I8296" t="str">
        <f>VLOOKUP($D8296,reference!$G$1:$H$25,2,FALSE)</f>
        <v>Pertanian lahan kering</v>
      </c>
      <c r="J8296" t="str">
        <f>VLOOKUP($E8296,reference!$G$1:$H$25,2,FALSE)</f>
        <v>Hutan lahan kering sekunder / bekas tebangan</v>
      </c>
      <c r="K8296" t="str">
        <f t="shared" si="129"/>
        <v>Non Irigasi</v>
      </c>
      <c r="L8296" t="s">
        <v>327</v>
      </c>
    </row>
    <row r="8297" spans="1:12" x14ac:dyDescent="0.25">
      <c r="A8297" s="1">
        <v>8296</v>
      </c>
      <c r="B8297" s="3">
        <v>10</v>
      </c>
      <c r="C8297" s="1">
        <v>292</v>
      </c>
      <c r="D8297" s="1">
        <v>12</v>
      </c>
      <c r="E8297" s="1">
        <v>16</v>
      </c>
      <c r="F8297" s="1">
        <v>0</v>
      </c>
      <c r="G8297">
        <f>VLOOKUP(C8297,reference!$A$1:$E$310,5,FALSE)</f>
        <v>5321010</v>
      </c>
      <c r="H8297" t="str">
        <f>VLOOKUP(C8297,reference!$A$1:$E$310,4,FALSE)</f>
        <v>WEWIKU</v>
      </c>
      <c r="I8297" t="str">
        <f>VLOOKUP($D8297,reference!$G$1:$H$25,2,FALSE)</f>
        <v>Pertanian lahan kering</v>
      </c>
      <c r="J8297" t="str">
        <f>VLOOKUP($E8297,reference!$G$1:$H$25,2,FALSE)</f>
        <v>Pemukiman</v>
      </c>
      <c r="K8297" t="str">
        <f t="shared" si="129"/>
        <v>Non Irigasi</v>
      </c>
      <c r="L8297" t="s">
        <v>327</v>
      </c>
    </row>
    <row r="8298" spans="1:12" x14ac:dyDescent="0.25">
      <c r="A8298" s="1">
        <v>8297</v>
      </c>
      <c r="B8298" s="3">
        <v>13</v>
      </c>
      <c r="C8298" s="1">
        <v>3</v>
      </c>
      <c r="D8298" s="1">
        <v>0</v>
      </c>
      <c r="E8298" s="1">
        <v>11</v>
      </c>
      <c r="F8298" s="1">
        <v>0</v>
      </c>
      <c r="G8298">
        <f>VLOOKUP(C8298,reference!$A$1:$E$310,5,FALSE)</f>
        <v>5301023</v>
      </c>
      <c r="H8298" t="str">
        <f>VLOOKUP(C8298,reference!$A$1:$E$310,4,FALSE)</f>
        <v>LABOYA BARAT</v>
      </c>
      <c r="I8298" t="str">
        <f>VLOOKUP($D8298,reference!$G$1:$H$25,2,FALSE)</f>
        <v>No data</v>
      </c>
      <c r="J8298" t="str">
        <f>VLOOKUP($E8298,reference!$G$1:$H$25,2,FALSE)</f>
        <v>Savanna / Padang rumput</v>
      </c>
      <c r="K8298" t="str">
        <f t="shared" si="129"/>
        <v>Non Irigasi</v>
      </c>
      <c r="L8298" t="s">
        <v>327</v>
      </c>
    </row>
    <row r="8299" spans="1:12" x14ac:dyDescent="0.25">
      <c r="A8299" s="1">
        <v>8298</v>
      </c>
      <c r="B8299" s="3">
        <v>48</v>
      </c>
      <c r="C8299" s="1">
        <v>2</v>
      </c>
      <c r="D8299" s="1">
        <v>0</v>
      </c>
      <c r="E8299" s="1">
        <v>0</v>
      </c>
      <c r="F8299" s="1">
        <v>0</v>
      </c>
      <c r="G8299">
        <f>VLOOKUP(C8299,reference!$A$1:$E$310,5,FALSE)</f>
        <v>5301022</v>
      </c>
      <c r="H8299" t="str">
        <f>VLOOKUP(C8299,reference!$A$1:$E$310,4,FALSE)</f>
        <v>WANOKAKA</v>
      </c>
      <c r="I8299" t="str">
        <f>VLOOKUP($D8299,reference!$G$1:$H$25,2,FALSE)</f>
        <v>No data</v>
      </c>
      <c r="J8299" t="str">
        <f>VLOOKUP($E8299,reference!$G$1:$H$25,2,FALSE)</f>
        <v>No data</v>
      </c>
      <c r="K8299" t="str">
        <f t="shared" si="129"/>
        <v>Non Irigasi</v>
      </c>
      <c r="L8299" t="s">
        <v>327</v>
      </c>
    </row>
    <row r="8300" spans="1:12" x14ac:dyDescent="0.25">
      <c r="A8300" s="1">
        <v>8299</v>
      </c>
      <c r="B8300" s="3">
        <v>11</v>
      </c>
      <c r="C8300" s="1">
        <v>2</v>
      </c>
      <c r="D8300" s="1">
        <v>2</v>
      </c>
      <c r="E8300" s="1">
        <v>13</v>
      </c>
      <c r="F8300" s="1">
        <v>0</v>
      </c>
      <c r="G8300">
        <f>VLOOKUP(C8300,reference!$A$1:$E$310,5,FALSE)</f>
        <v>5301022</v>
      </c>
      <c r="H8300" t="str">
        <f>VLOOKUP(C8300,reference!$A$1:$E$310,4,FALSE)</f>
        <v>WANOKAKA</v>
      </c>
      <c r="I8300" t="str">
        <f>VLOOKUP($D8300,reference!$G$1:$H$25,2,FALSE)</f>
        <v>Hutan lahan kering sekunder / bekas tebangan</v>
      </c>
      <c r="J8300" t="str">
        <f>VLOOKUP($E8300,reference!$G$1:$H$25,2,FALSE)</f>
        <v>Pertanian lahan kering  campur semak / kebun campur</v>
      </c>
      <c r="K8300" t="str">
        <f t="shared" si="129"/>
        <v>Non Irigasi</v>
      </c>
      <c r="L8300" t="s">
        <v>328</v>
      </c>
    </row>
    <row r="8301" spans="1:12" x14ac:dyDescent="0.25">
      <c r="A8301" s="1">
        <v>8300</v>
      </c>
      <c r="B8301" s="3">
        <v>641</v>
      </c>
      <c r="C8301" s="1">
        <v>9</v>
      </c>
      <c r="D8301" s="1">
        <v>1</v>
      </c>
      <c r="E8301" s="1">
        <v>1</v>
      </c>
      <c r="F8301" s="1">
        <v>0</v>
      </c>
      <c r="G8301">
        <f>VLOOKUP(C8301,reference!$A$1:$E$310,5,FALSE)</f>
        <v>5302012</v>
      </c>
      <c r="H8301" t="str">
        <f>VLOOKUP(C8301,reference!$A$1:$E$310,4,FALSE)</f>
        <v>LEWA TIDAHU</v>
      </c>
      <c r="I8301" t="str">
        <f>VLOOKUP($D8301,reference!$G$1:$H$25,2,FALSE)</f>
        <v>Hutan lahan kering primer</v>
      </c>
      <c r="J8301" t="str">
        <f>VLOOKUP($E8301,reference!$G$1:$H$25,2,FALSE)</f>
        <v>Hutan lahan kering primer</v>
      </c>
      <c r="K8301" t="str">
        <f t="shared" si="129"/>
        <v>Non Irigasi</v>
      </c>
      <c r="L8301" t="s">
        <v>327</v>
      </c>
    </row>
    <row r="8302" spans="1:12" x14ac:dyDescent="0.25">
      <c r="A8302" s="1">
        <v>8301</v>
      </c>
      <c r="B8302" s="3">
        <v>33</v>
      </c>
      <c r="C8302" s="1">
        <v>8</v>
      </c>
      <c r="D8302" s="1">
        <v>2</v>
      </c>
      <c r="E8302" s="1">
        <v>1</v>
      </c>
      <c r="F8302" s="1">
        <v>0</v>
      </c>
      <c r="G8302">
        <f>VLOOKUP(C8302,reference!$A$1:$E$310,5,FALSE)</f>
        <v>5302011</v>
      </c>
      <c r="H8302" t="str">
        <f>VLOOKUP(C8302,reference!$A$1:$E$310,4,FALSE)</f>
        <v>NGGAHA ORIANGU</v>
      </c>
      <c r="I8302" t="str">
        <f>VLOOKUP($D8302,reference!$G$1:$H$25,2,FALSE)</f>
        <v>Hutan lahan kering sekunder / bekas tebangan</v>
      </c>
      <c r="J8302" t="str">
        <f>VLOOKUP($E8302,reference!$G$1:$H$25,2,FALSE)</f>
        <v>Hutan lahan kering primer</v>
      </c>
      <c r="K8302" t="str">
        <f t="shared" si="129"/>
        <v>Non Irigasi</v>
      </c>
      <c r="L8302" t="s">
        <v>327</v>
      </c>
    </row>
    <row r="8303" spans="1:12" x14ac:dyDescent="0.25">
      <c r="A8303" s="1">
        <v>8302</v>
      </c>
      <c r="B8303" s="3">
        <v>10</v>
      </c>
      <c r="C8303" s="1">
        <v>59</v>
      </c>
      <c r="D8303" s="1">
        <v>13</v>
      </c>
      <c r="E8303" s="1">
        <v>20</v>
      </c>
      <c r="F8303" s="1">
        <v>0</v>
      </c>
      <c r="G8303">
        <f>VLOOKUP(C8303,reference!$A$1:$E$310,5,FALSE)</f>
        <v>5304022</v>
      </c>
      <c r="H8303" t="str">
        <f>VLOOKUP(C8303,reference!$A$1:$E$310,4,FALSE)</f>
        <v>MOLLO BARAT</v>
      </c>
      <c r="I8303" t="str">
        <f>VLOOKUP($D8303,reference!$G$1:$H$25,2,FALSE)</f>
        <v>Pertanian lahan kering  campur semak / kebun campur</v>
      </c>
      <c r="J8303" t="str">
        <f>VLOOKUP($E8303,reference!$G$1:$H$25,2,FALSE)</f>
        <v>Tubuh air</v>
      </c>
      <c r="K8303" t="str">
        <f t="shared" si="129"/>
        <v>Non Irigasi</v>
      </c>
      <c r="L8303" t="s">
        <v>327</v>
      </c>
    </row>
    <row r="8304" spans="1:12" x14ac:dyDescent="0.25">
      <c r="A8304" s="1">
        <v>8303</v>
      </c>
      <c r="B8304" s="3">
        <v>2</v>
      </c>
      <c r="C8304" s="1">
        <v>3</v>
      </c>
      <c r="D8304" s="1">
        <v>0</v>
      </c>
      <c r="E8304" s="1">
        <v>9</v>
      </c>
      <c r="F8304" s="1">
        <v>0</v>
      </c>
      <c r="G8304">
        <f>VLOOKUP(C8304,reference!$A$1:$E$310,5,FALSE)</f>
        <v>5301023</v>
      </c>
      <c r="H8304" t="str">
        <f>VLOOKUP(C8304,reference!$A$1:$E$310,4,FALSE)</f>
        <v>LABOYA BARAT</v>
      </c>
      <c r="I8304" t="str">
        <f>VLOOKUP($D8304,reference!$G$1:$H$25,2,FALSE)</f>
        <v>No data</v>
      </c>
      <c r="J8304" t="str">
        <f>VLOOKUP($E8304,reference!$G$1:$H$25,2,FALSE)</f>
        <v>Semak belukar</v>
      </c>
      <c r="K8304" t="str">
        <f t="shared" si="129"/>
        <v>Non Irigasi</v>
      </c>
      <c r="L8304" t="s">
        <v>327</v>
      </c>
    </row>
    <row r="8305" spans="1:12" x14ac:dyDescent="0.25">
      <c r="A8305" s="1">
        <v>8304</v>
      </c>
      <c r="B8305" s="3">
        <v>1</v>
      </c>
      <c r="C8305" s="1">
        <v>2</v>
      </c>
      <c r="D8305" s="1">
        <v>13</v>
      </c>
      <c r="E8305" s="1">
        <v>18</v>
      </c>
      <c r="F8305" s="1">
        <v>0</v>
      </c>
      <c r="G8305">
        <f>VLOOKUP(C8305,reference!$A$1:$E$310,5,FALSE)</f>
        <v>5301022</v>
      </c>
      <c r="H8305" t="str">
        <f>VLOOKUP(C8305,reference!$A$1:$E$310,4,FALSE)</f>
        <v>WANOKAKA</v>
      </c>
      <c r="I8305" t="str">
        <f>VLOOKUP($D8305,reference!$G$1:$H$25,2,FALSE)</f>
        <v>Pertanian lahan kering  campur semak / kebun campur</v>
      </c>
      <c r="J8305" t="str">
        <f>VLOOKUP($E8305,reference!$G$1:$H$25,2,FALSE)</f>
        <v>Lahan terbuka</v>
      </c>
      <c r="K8305" t="str">
        <f t="shared" si="129"/>
        <v>Non Irigasi</v>
      </c>
      <c r="L8305" t="s">
        <v>327</v>
      </c>
    </row>
    <row r="8306" spans="1:12" x14ac:dyDescent="0.25">
      <c r="A8306" s="1">
        <v>8305</v>
      </c>
      <c r="B8306" s="3">
        <v>11</v>
      </c>
      <c r="C8306" s="1">
        <v>2</v>
      </c>
      <c r="D8306" s="1">
        <v>13</v>
      </c>
      <c r="E8306" s="1">
        <v>0</v>
      </c>
      <c r="F8306" s="1">
        <v>0</v>
      </c>
      <c r="G8306">
        <f>VLOOKUP(C8306,reference!$A$1:$E$310,5,FALSE)</f>
        <v>5301022</v>
      </c>
      <c r="H8306" t="str">
        <f>VLOOKUP(C8306,reference!$A$1:$E$310,4,FALSE)</f>
        <v>WANOKAKA</v>
      </c>
      <c r="I8306" t="str">
        <f>VLOOKUP($D8306,reference!$G$1:$H$25,2,FALSE)</f>
        <v>Pertanian lahan kering  campur semak / kebun campur</v>
      </c>
      <c r="J8306" t="str">
        <f>VLOOKUP($E8306,reference!$G$1:$H$25,2,FALSE)</f>
        <v>No data</v>
      </c>
      <c r="K8306" t="str">
        <f t="shared" si="129"/>
        <v>Non Irigasi</v>
      </c>
      <c r="L8306" t="s">
        <v>327</v>
      </c>
    </row>
    <row r="8307" spans="1:12" x14ac:dyDescent="0.25">
      <c r="A8307" s="1">
        <v>8306</v>
      </c>
      <c r="B8307" s="3">
        <v>107</v>
      </c>
      <c r="C8307" s="1">
        <v>9</v>
      </c>
      <c r="D8307" s="1">
        <v>12</v>
      </c>
      <c r="E8307" s="1">
        <v>16</v>
      </c>
      <c r="F8307" s="1">
        <v>0</v>
      </c>
      <c r="G8307">
        <f>VLOOKUP(C8307,reference!$A$1:$E$310,5,FALSE)</f>
        <v>5302012</v>
      </c>
      <c r="H8307" t="str">
        <f>VLOOKUP(C8307,reference!$A$1:$E$310,4,FALSE)</f>
        <v>LEWA TIDAHU</v>
      </c>
      <c r="I8307" t="str">
        <f>VLOOKUP($D8307,reference!$G$1:$H$25,2,FALSE)</f>
        <v>Pertanian lahan kering</v>
      </c>
      <c r="J8307" t="str">
        <f>VLOOKUP($E8307,reference!$G$1:$H$25,2,FALSE)</f>
        <v>Pemukiman</v>
      </c>
      <c r="K8307" t="str">
        <f t="shared" si="129"/>
        <v>Non Irigasi</v>
      </c>
      <c r="L8307" t="s">
        <v>327</v>
      </c>
    </row>
    <row r="8308" spans="1:12" x14ac:dyDescent="0.25">
      <c r="A8308" s="1">
        <v>8307</v>
      </c>
      <c r="B8308" s="3">
        <v>37</v>
      </c>
      <c r="C8308" s="1">
        <v>8</v>
      </c>
      <c r="D8308" s="1">
        <v>9</v>
      </c>
      <c r="E8308" s="1">
        <v>2</v>
      </c>
      <c r="F8308" s="1">
        <v>0</v>
      </c>
      <c r="G8308">
        <f>VLOOKUP(C8308,reference!$A$1:$E$310,5,FALSE)</f>
        <v>5302011</v>
      </c>
      <c r="H8308" t="str">
        <f>VLOOKUP(C8308,reference!$A$1:$E$310,4,FALSE)</f>
        <v>NGGAHA ORIANGU</v>
      </c>
      <c r="I8308" t="str">
        <f>VLOOKUP($D8308,reference!$G$1:$H$25,2,FALSE)</f>
        <v>Semak belukar</v>
      </c>
      <c r="J8308" t="str">
        <f>VLOOKUP($E8308,reference!$G$1:$H$25,2,FALSE)</f>
        <v>Hutan lahan kering sekunder / bekas tebangan</v>
      </c>
      <c r="K8308" t="str">
        <f t="shared" si="129"/>
        <v>Non Irigasi</v>
      </c>
      <c r="L8308" t="s">
        <v>327</v>
      </c>
    </row>
    <row r="8309" spans="1:12" x14ac:dyDescent="0.25">
      <c r="A8309" s="1">
        <v>8308</v>
      </c>
      <c r="B8309" s="3">
        <v>3143</v>
      </c>
      <c r="C8309" s="1">
        <v>24</v>
      </c>
      <c r="D8309" s="1">
        <v>11</v>
      </c>
      <c r="E8309" s="1">
        <v>1</v>
      </c>
      <c r="F8309" s="1">
        <v>0</v>
      </c>
      <c r="G8309">
        <f>VLOOKUP(C8309,reference!$A$1:$E$310,5,FALSE)</f>
        <v>5302061</v>
      </c>
      <c r="H8309" t="str">
        <f>VLOOKUP(C8309,reference!$A$1:$E$310,4,FALSE)</f>
        <v>KAMBATA MAPAMBUHANG</v>
      </c>
      <c r="I8309" t="str">
        <f>VLOOKUP($D8309,reference!$G$1:$H$25,2,FALSE)</f>
        <v>Savanna / Padang rumput</v>
      </c>
      <c r="J8309" t="str">
        <f>VLOOKUP($E8309,reference!$G$1:$H$25,2,FALSE)</f>
        <v>Hutan lahan kering primer</v>
      </c>
      <c r="K8309" t="str">
        <f t="shared" si="129"/>
        <v>Non Irigasi</v>
      </c>
      <c r="L8309" t="s">
        <v>327</v>
      </c>
    </row>
    <row r="8310" spans="1:12" x14ac:dyDescent="0.25">
      <c r="A8310" s="1">
        <v>8309</v>
      </c>
      <c r="B8310" s="3">
        <v>2</v>
      </c>
      <c r="C8310" s="1">
        <v>53</v>
      </c>
      <c r="D8310" s="1">
        <v>18</v>
      </c>
      <c r="E8310" s="1">
        <v>14</v>
      </c>
      <c r="F8310" s="1">
        <v>0</v>
      </c>
      <c r="G8310">
        <f>VLOOKUP(C8310,reference!$A$1:$E$310,5,FALSE)</f>
        <v>5304010</v>
      </c>
      <c r="H8310" t="str">
        <f>VLOOKUP(C8310,reference!$A$1:$E$310,4,FALSE)</f>
        <v>MOLLO UTARA</v>
      </c>
      <c r="I8310" t="str">
        <f>VLOOKUP($D8310,reference!$G$1:$H$25,2,FALSE)</f>
        <v>Lahan terbuka</v>
      </c>
      <c r="J8310" t="str">
        <f>VLOOKUP($E8310,reference!$G$1:$H$25,2,FALSE)</f>
        <v>Sawah</v>
      </c>
      <c r="K8310" t="str">
        <f t="shared" si="129"/>
        <v>Non Irigasi</v>
      </c>
      <c r="L8310" t="s">
        <v>327</v>
      </c>
    </row>
    <row r="8311" spans="1:12" x14ac:dyDescent="0.25">
      <c r="A8311" s="1">
        <v>8310</v>
      </c>
      <c r="B8311" s="3">
        <v>12</v>
      </c>
      <c r="C8311" s="1">
        <v>3</v>
      </c>
      <c r="D8311" s="1">
        <v>13</v>
      </c>
      <c r="E8311" s="1">
        <v>0</v>
      </c>
      <c r="F8311" s="1">
        <v>0</v>
      </c>
      <c r="G8311">
        <f>VLOOKUP(C8311,reference!$A$1:$E$310,5,FALSE)</f>
        <v>5301023</v>
      </c>
      <c r="H8311" t="str">
        <f>VLOOKUP(C8311,reference!$A$1:$E$310,4,FALSE)</f>
        <v>LABOYA BARAT</v>
      </c>
      <c r="I8311" t="str">
        <f>VLOOKUP($D8311,reference!$G$1:$H$25,2,FALSE)</f>
        <v>Pertanian lahan kering  campur semak / kebun campur</v>
      </c>
      <c r="J8311" t="str">
        <f>VLOOKUP($E8311,reference!$G$1:$H$25,2,FALSE)</f>
        <v>No data</v>
      </c>
      <c r="K8311" t="str">
        <f t="shared" si="129"/>
        <v>Non Irigasi</v>
      </c>
      <c r="L8311" t="s">
        <v>327</v>
      </c>
    </row>
    <row r="8312" spans="1:12" x14ac:dyDescent="0.25">
      <c r="A8312" s="1">
        <v>8311</v>
      </c>
      <c r="B8312" s="3">
        <v>31</v>
      </c>
      <c r="C8312" s="1">
        <v>9</v>
      </c>
      <c r="D8312" s="1">
        <v>12</v>
      </c>
      <c r="E8312" s="1">
        <v>11</v>
      </c>
      <c r="F8312" s="1">
        <v>0</v>
      </c>
      <c r="G8312">
        <f>VLOOKUP(C8312,reference!$A$1:$E$310,5,FALSE)</f>
        <v>5302012</v>
      </c>
      <c r="H8312" t="str">
        <f>VLOOKUP(C8312,reference!$A$1:$E$310,4,FALSE)</f>
        <v>LEWA TIDAHU</v>
      </c>
      <c r="I8312" t="str">
        <f>VLOOKUP($D8312,reference!$G$1:$H$25,2,FALSE)</f>
        <v>Pertanian lahan kering</v>
      </c>
      <c r="J8312" t="str">
        <f>VLOOKUP($E8312,reference!$G$1:$H$25,2,FALSE)</f>
        <v>Savanna / Padang rumput</v>
      </c>
      <c r="K8312" t="str">
        <f t="shared" si="129"/>
        <v>Non Irigasi</v>
      </c>
      <c r="L8312" t="s">
        <v>327</v>
      </c>
    </row>
    <row r="8313" spans="1:12" x14ac:dyDescent="0.25">
      <c r="A8313" s="1">
        <v>8312</v>
      </c>
      <c r="B8313" s="3">
        <v>24</v>
      </c>
      <c r="C8313" s="1">
        <v>22</v>
      </c>
      <c r="D8313" s="1">
        <v>12</v>
      </c>
      <c r="E8313" s="1">
        <v>14</v>
      </c>
      <c r="F8313" s="1">
        <v>1</v>
      </c>
      <c r="G8313">
        <f>VLOOKUP(C8313,reference!$A$1:$E$310,5,FALSE)</f>
        <v>5302052</v>
      </c>
      <c r="H8313" t="str">
        <f>VLOOKUP(C8313,reference!$A$1:$E$310,4,FALSE)</f>
        <v>UMALULU</v>
      </c>
      <c r="I8313" t="str">
        <f>VLOOKUP($D8313,reference!$G$1:$H$25,2,FALSE)</f>
        <v>Pertanian lahan kering</v>
      </c>
      <c r="J8313" t="str">
        <f>VLOOKUP($E8313,reference!$G$1:$H$25,2,FALSE)</f>
        <v>Sawah</v>
      </c>
      <c r="K8313" t="str">
        <f t="shared" si="129"/>
        <v>Buffer Irigasi</v>
      </c>
      <c r="L8313" t="s">
        <v>327</v>
      </c>
    </row>
    <row r="8314" spans="1:12" x14ac:dyDescent="0.25">
      <c r="A8314" s="1">
        <v>8313</v>
      </c>
      <c r="B8314" s="3">
        <v>57</v>
      </c>
      <c r="C8314" s="1">
        <v>59</v>
      </c>
      <c r="D8314" s="1">
        <v>13</v>
      </c>
      <c r="E8314" s="1">
        <v>14</v>
      </c>
      <c r="F8314" s="1">
        <v>0</v>
      </c>
      <c r="G8314">
        <f>VLOOKUP(C8314,reference!$A$1:$E$310,5,FALSE)</f>
        <v>5304022</v>
      </c>
      <c r="H8314" t="str">
        <f>VLOOKUP(C8314,reference!$A$1:$E$310,4,FALSE)</f>
        <v>MOLLO BARAT</v>
      </c>
      <c r="I8314" t="str">
        <f>VLOOKUP($D8314,reference!$G$1:$H$25,2,FALSE)</f>
        <v>Pertanian lahan kering  campur semak / kebun campur</v>
      </c>
      <c r="J8314" t="str">
        <f>VLOOKUP($E8314,reference!$G$1:$H$25,2,FALSE)</f>
        <v>Sawah</v>
      </c>
      <c r="K8314" t="str">
        <f t="shared" si="129"/>
        <v>Non Irigasi</v>
      </c>
      <c r="L8314" t="s">
        <v>327</v>
      </c>
    </row>
    <row r="8315" spans="1:12" x14ac:dyDescent="0.25">
      <c r="A8315" s="1">
        <v>8314</v>
      </c>
      <c r="B8315" s="3">
        <v>294</v>
      </c>
      <c r="C8315" s="1">
        <v>59</v>
      </c>
      <c r="D8315" s="1">
        <v>18</v>
      </c>
      <c r="E8315" s="1">
        <v>14</v>
      </c>
      <c r="F8315" s="1">
        <v>0</v>
      </c>
      <c r="G8315">
        <f>VLOOKUP(C8315,reference!$A$1:$E$310,5,FALSE)</f>
        <v>5304022</v>
      </c>
      <c r="H8315" t="str">
        <f>VLOOKUP(C8315,reference!$A$1:$E$310,4,FALSE)</f>
        <v>MOLLO BARAT</v>
      </c>
      <c r="I8315" t="str">
        <f>VLOOKUP($D8315,reference!$G$1:$H$25,2,FALSE)</f>
        <v>Lahan terbuka</v>
      </c>
      <c r="J8315" t="str">
        <f>VLOOKUP($E8315,reference!$G$1:$H$25,2,FALSE)</f>
        <v>Sawah</v>
      </c>
      <c r="K8315" t="str">
        <f t="shared" si="129"/>
        <v>Non Irigasi</v>
      </c>
      <c r="L8315" t="s">
        <v>327</v>
      </c>
    </row>
    <row r="8316" spans="1:12" x14ac:dyDescent="0.25">
      <c r="A8316" s="1">
        <v>8315</v>
      </c>
      <c r="B8316" s="3">
        <v>529</v>
      </c>
      <c r="C8316" s="1">
        <v>59</v>
      </c>
      <c r="D8316" s="1">
        <v>11</v>
      </c>
      <c r="E8316" s="1">
        <v>2</v>
      </c>
      <c r="F8316" s="1">
        <v>0</v>
      </c>
      <c r="G8316">
        <f>VLOOKUP(C8316,reference!$A$1:$E$310,5,FALSE)</f>
        <v>5304022</v>
      </c>
      <c r="H8316" t="str">
        <f>VLOOKUP(C8316,reference!$A$1:$E$310,4,FALSE)</f>
        <v>MOLLO BARAT</v>
      </c>
      <c r="I8316" t="str">
        <f>VLOOKUP($D8316,reference!$G$1:$H$25,2,FALSE)</f>
        <v>Savanna / Padang rumput</v>
      </c>
      <c r="J8316" t="str">
        <f>VLOOKUP($E8316,reference!$G$1:$H$25,2,FALSE)</f>
        <v>Hutan lahan kering sekunder / bekas tebangan</v>
      </c>
      <c r="K8316" t="str">
        <f t="shared" si="129"/>
        <v>Non Irigasi</v>
      </c>
      <c r="L8316" t="s">
        <v>327</v>
      </c>
    </row>
    <row r="8317" spans="1:12" x14ac:dyDescent="0.25">
      <c r="A8317" s="1">
        <v>8316</v>
      </c>
      <c r="B8317" s="3">
        <v>3</v>
      </c>
      <c r="C8317" s="1">
        <v>3</v>
      </c>
      <c r="D8317" s="1">
        <v>0</v>
      </c>
      <c r="E8317" s="1">
        <v>14</v>
      </c>
      <c r="F8317" s="1">
        <v>0</v>
      </c>
      <c r="G8317">
        <f>VLOOKUP(C8317,reference!$A$1:$E$310,5,FALSE)</f>
        <v>5301023</v>
      </c>
      <c r="H8317" t="str">
        <f>VLOOKUP(C8317,reference!$A$1:$E$310,4,FALSE)</f>
        <v>LABOYA BARAT</v>
      </c>
      <c r="I8317" t="str">
        <f>VLOOKUP($D8317,reference!$G$1:$H$25,2,FALSE)</f>
        <v>No data</v>
      </c>
      <c r="J8317" t="str">
        <f>VLOOKUP($E8317,reference!$G$1:$H$25,2,FALSE)</f>
        <v>Sawah</v>
      </c>
      <c r="K8317" t="str">
        <f t="shared" si="129"/>
        <v>Non Irigasi</v>
      </c>
      <c r="L8317" t="s">
        <v>327</v>
      </c>
    </row>
    <row r="8318" spans="1:12" x14ac:dyDescent="0.25">
      <c r="A8318" s="1">
        <v>8317</v>
      </c>
      <c r="B8318" s="3">
        <v>13</v>
      </c>
      <c r="C8318" s="1">
        <v>9</v>
      </c>
      <c r="D8318" s="1">
        <v>12</v>
      </c>
      <c r="E8318" s="1">
        <v>14</v>
      </c>
      <c r="F8318" s="1">
        <v>0</v>
      </c>
      <c r="G8318">
        <f>VLOOKUP(C8318,reference!$A$1:$E$310,5,FALSE)</f>
        <v>5302012</v>
      </c>
      <c r="H8318" t="str">
        <f>VLOOKUP(C8318,reference!$A$1:$E$310,4,FALSE)</f>
        <v>LEWA TIDAHU</v>
      </c>
      <c r="I8318" t="str">
        <f>VLOOKUP($D8318,reference!$G$1:$H$25,2,FALSE)</f>
        <v>Pertanian lahan kering</v>
      </c>
      <c r="J8318" t="str">
        <f>VLOOKUP($E8318,reference!$G$1:$H$25,2,FALSE)</f>
        <v>Sawah</v>
      </c>
      <c r="K8318" t="str">
        <f t="shared" si="129"/>
        <v>Non Irigasi</v>
      </c>
      <c r="L8318" t="s">
        <v>327</v>
      </c>
    </row>
    <row r="8319" spans="1:12" x14ac:dyDescent="0.25">
      <c r="A8319" s="1">
        <v>8318</v>
      </c>
      <c r="B8319" s="3">
        <v>3776</v>
      </c>
      <c r="C8319" s="1">
        <v>59</v>
      </c>
      <c r="D8319" s="1">
        <v>11</v>
      </c>
      <c r="E8319" s="1">
        <v>11</v>
      </c>
      <c r="F8319" s="1">
        <v>0</v>
      </c>
      <c r="G8319">
        <f>VLOOKUP(C8319,reference!$A$1:$E$310,5,FALSE)</f>
        <v>5304022</v>
      </c>
      <c r="H8319" t="str">
        <f>VLOOKUP(C8319,reference!$A$1:$E$310,4,FALSE)</f>
        <v>MOLLO BARAT</v>
      </c>
      <c r="I8319" t="str">
        <f>VLOOKUP($D8319,reference!$G$1:$H$25,2,FALSE)</f>
        <v>Savanna / Padang rumput</v>
      </c>
      <c r="J8319" t="str">
        <f>VLOOKUP($E8319,reference!$G$1:$H$25,2,FALSE)</f>
        <v>Savanna / Padang rumput</v>
      </c>
      <c r="K8319" t="str">
        <f t="shared" si="129"/>
        <v>Non Irigasi</v>
      </c>
      <c r="L8319" t="s">
        <v>327</v>
      </c>
    </row>
    <row r="8320" spans="1:12" x14ac:dyDescent="0.25">
      <c r="A8320" s="1">
        <v>8319</v>
      </c>
      <c r="B8320" s="3">
        <v>4</v>
      </c>
      <c r="C8320" s="1">
        <v>3</v>
      </c>
      <c r="D8320" s="1">
        <v>0</v>
      </c>
      <c r="E8320" s="1">
        <v>13</v>
      </c>
      <c r="F8320" s="1">
        <v>0</v>
      </c>
      <c r="G8320">
        <f>VLOOKUP(C8320,reference!$A$1:$E$310,5,FALSE)</f>
        <v>5301023</v>
      </c>
      <c r="H8320" t="str">
        <f>VLOOKUP(C8320,reference!$A$1:$E$310,4,FALSE)</f>
        <v>LABOYA BARAT</v>
      </c>
      <c r="I8320" t="str">
        <f>VLOOKUP($D8320,reference!$G$1:$H$25,2,FALSE)</f>
        <v>No data</v>
      </c>
      <c r="J8320" t="str">
        <f>VLOOKUP($E8320,reference!$G$1:$H$25,2,FALSE)</f>
        <v>Pertanian lahan kering  campur semak / kebun campur</v>
      </c>
      <c r="K8320" t="str">
        <f t="shared" si="129"/>
        <v>Non Irigasi</v>
      </c>
      <c r="L8320" t="s">
        <v>327</v>
      </c>
    </row>
    <row r="8321" spans="1:12" x14ac:dyDescent="0.25">
      <c r="A8321" s="1">
        <v>8320</v>
      </c>
      <c r="B8321" s="3">
        <v>17</v>
      </c>
      <c r="C8321" s="1">
        <v>9</v>
      </c>
      <c r="D8321" s="1">
        <v>18</v>
      </c>
      <c r="E8321" s="1">
        <v>16</v>
      </c>
      <c r="F8321" s="1">
        <v>0</v>
      </c>
      <c r="G8321">
        <f>VLOOKUP(C8321,reference!$A$1:$E$310,5,FALSE)</f>
        <v>5302012</v>
      </c>
      <c r="H8321" t="str">
        <f>VLOOKUP(C8321,reference!$A$1:$E$310,4,FALSE)</f>
        <v>LEWA TIDAHU</v>
      </c>
      <c r="I8321" t="str">
        <f>VLOOKUP($D8321,reference!$G$1:$H$25,2,FALSE)</f>
        <v>Lahan terbuka</v>
      </c>
      <c r="J8321" t="str">
        <f>VLOOKUP($E8321,reference!$G$1:$H$25,2,FALSE)</f>
        <v>Pemukiman</v>
      </c>
      <c r="K8321" t="str">
        <f t="shared" si="129"/>
        <v>Non Irigasi</v>
      </c>
      <c r="L8321" t="s">
        <v>327</v>
      </c>
    </row>
    <row r="8322" spans="1:12" x14ac:dyDescent="0.25">
      <c r="A8322" s="1">
        <v>8321</v>
      </c>
      <c r="B8322" s="3">
        <v>31</v>
      </c>
      <c r="C8322" s="1">
        <v>7</v>
      </c>
      <c r="D8322" s="1">
        <v>2</v>
      </c>
      <c r="E8322" s="1">
        <v>9</v>
      </c>
      <c r="F8322" s="1">
        <v>0</v>
      </c>
      <c r="G8322">
        <f>VLOOKUP(C8322,reference!$A$1:$E$310,5,FALSE)</f>
        <v>5302010</v>
      </c>
      <c r="H8322" t="str">
        <f>VLOOKUP(C8322,reference!$A$1:$E$310,4,FALSE)</f>
        <v>LEWA</v>
      </c>
      <c r="I8322" t="str">
        <f>VLOOKUP($D8322,reference!$G$1:$H$25,2,FALSE)</f>
        <v>Hutan lahan kering sekunder / bekas tebangan</v>
      </c>
      <c r="J8322" t="str">
        <f>VLOOKUP($E8322,reference!$G$1:$H$25,2,FALSE)</f>
        <v>Semak belukar</v>
      </c>
      <c r="K8322" t="str">
        <f t="shared" si="129"/>
        <v>Non Irigasi</v>
      </c>
      <c r="L8322" t="s">
        <v>328</v>
      </c>
    </row>
    <row r="8323" spans="1:12" x14ac:dyDescent="0.25">
      <c r="A8323" s="1">
        <v>8322</v>
      </c>
      <c r="B8323" s="3">
        <v>72</v>
      </c>
      <c r="C8323" s="1">
        <v>46</v>
      </c>
      <c r="D8323" s="1">
        <v>13</v>
      </c>
      <c r="E8323" s="1">
        <v>20</v>
      </c>
      <c r="F8323" s="1">
        <v>0</v>
      </c>
      <c r="G8323">
        <f>VLOOKUP(C8323,reference!$A$1:$E$310,5,FALSE)</f>
        <v>5303170</v>
      </c>
      <c r="H8323" t="str">
        <f>VLOOKUP(C8323,reference!$A$1:$E$310,4,FALSE)</f>
        <v>TAKARI</v>
      </c>
      <c r="I8323" t="str">
        <f>VLOOKUP($D8323,reference!$G$1:$H$25,2,FALSE)</f>
        <v>Pertanian lahan kering  campur semak / kebun campur</v>
      </c>
      <c r="J8323" t="str">
        <f>VLOOKUP($E8323,reference!$G$1:$H$25,2,FALSE)</f>
        <v>Tubuh air</v>
      </c>
      <c r="K8323" t="str">
        <f t="shared" ref="K8323:K8386" si="130">IF(F8323=0,"Non Irigasi","Buffer Irigasi")</f>
        <v>Non Irigasi</v>
      </c>
      <c r="L8323" t="s">
        <v>327</v>
      </c>
    </row>
    <row r="8324" spans="1:12" x14ac:dyDescent="0.25">
      <c r="A8324" s="1">
        <v>8323</v>
      </c>
      <c r="B8324" s="3">
        <v>4</v>
      </c>
      <c r="C8324" s="1">
        <v>7</v>
      </c>
      <c r="D8324" s="1">
        <v>11</v>
      </c>
      <c r="E8324" s="1">
        <v>9</v>
      </c>
      <c r="F8324" s="1">
        <v>0</v>
      </c>
      <c r="G8324">
        <f>VLOOKUP(C8324,reference!$A$1:$E$310,5,FALSE)</f>
        <v>5302010</v>
      </c>
      <c r="H8324" t="str">
        <f>VLOOKUP(C8324,reference!$A$1:$E$310,4,FALSE)</f>
        <v>LEWA</v>
      </c>
      <c r="I8324" t="str">
        <f>VLOOKUP($D8324,reference!$G$1:$H$25,2,FALSE)</f>
        <v>Savanna / Padang rumput</v>
      </c>
      <c r="J8324" t="str">
        <f>VLOOKUP($E8324,reference!$G$1:$H$25,2,FALSE)</f>
        <v>Semak belukar</v>
      </c>
      <c r="K8324" t="str">
        <f t="shared" si="130"/>
        <v>Non Irigasi</v>
      </c>
      <c r="L8324" t="s">
        <v>327</v>
      </c>
    </row>
    <row r="8325" spans="1:12" x14ac:dyDescent="0.25">
      <c r="A8325" s="1">
        <v>8324</v>
      </c>
      <c r="B8325" s="3">
        <v>483</v>
      </c>
      <c r="C8325" s="1">
        <v>24</v>
      </c>
      <c r="D8325" s="1">
        <v>11</v>
      </c>
      <c r="E8325" s="1">
        <v>9</v>
      </c>
      <c r="F8325" s="1">
        <v>0</v>
      </c>
      <c r="G8325">
        <f>VLOOKUP(C8325,reference!$A$1:$E$310,5,FALSE)</f>
        <v>5302061</v>
      </c>
      <c r="H8325" t="str">
        <f>VLOOKUP(C8325,reference!$A$1:$E$310,4,FALSE)</f>
        <v>KAMBATA MAPAMBUHANG</v>
      </c>
      <c r="I8325" t="str">
        <f>VLOOKUP($D8325,reference!$G$1:$H$25,2,FALSE)</f>
        <v>Savanna / Padang rumput</v>
      </c>
      <c r="J8325" t="str">
        <f>VLOOKUP($E8325,reference!$G$1:$H$25,2,FALSE)</f>
        <v>Semak belukar</v>
      </c>
      <c r="K8325" t="str">
        <f t="shared" si="130"/>
        <v>Non Irigasi</v>
      </c>
      <c r="L8325" t="s">
        <v>327</v>
      </c>
    </row>
    <row r="8326" spans="1:12" x14ac:dyDescent="0.25">
      <c r="A8326" s="1">
        <v>8325</v>
      </c>
      <c r="B8326" s="3">
        <v>109</v>
      </c>
      <c r="C8326" s="1">
        <v>45</v>
      </c>
      <c r="D8326" s="1">
        <v>9</v>
      </c>
      <c r="E8326" s="1">
        <v>14</v>
      </c>
      <c r="F8326" s="1">
        <v>0</v>
      </c>
      <c r="G8326">
        <f>VLOOKUP(C8326,reference!$A$1:$E$310,5,FALSE)</f>
        <v>5303162</v>
      </c>
      <c r="H8326" t="str">
        <f>VLOOKUP(C8326,reference!$A$1:$E$310,4,FALSE)</f>
        <v>FATULEU BARAT</v>
      </c>
      <c r="I8326" t="str">
        <f>VLOOKUP($D8326,reference!$G$1:$H$25,2,FALSE)</f>
        <v>Semak belukar</v>
      </c>
      <c r="J8326" t="str">
        <f>VLOOKUP($E8326,reference!$G$1:$H$25,2,FALSE)</f>
        <v>Sawah</v>
      </c>
      <c r="K8326" t="str">
        <f t="shared" si="130"/>
        <v>Non Irigasi</v>
      </c>
      <c r="L8326" t="s">
        <v>327</v>
      </c>
    </row>
    <row r="8327" spans="1:12" x14ac:dyDescent="0.25">
      <c r="A8327" s="1">
        <v>8326</v>
      </c>
      <c r="B8327" s="3">
        <v>82</v>
      </c>
      <c r="C8327" s="1">
        <v>45</v>
      </c>
      <c r="D8327" s="1">
        <v>9</v>
      </c>
      <c r="E8327" s="1">
        <v>20</v>
      </c>
      <c r="F8327" s="1">
        <v>0</v>
      </c>
      <c r="G8327">
        <f>VLOOKUP(C8327,reference!$A$1:$E$310,5,FALSE)</f>
        <v>5303162</v>
      </c>
      <c r="H8327" t="str">
        <f>VLOOKUP(C8327,reference!$A$1:$E$310,4,FALSE)</f>
        <v>FATULEU BARAT</v>
      </c>
      <c r="I8327" t="str">
        <f>VLOOKUP($D8327,reference!$G$1:$H$25,2,FALSE)</f>
        <v>Semak belukar</v>
      </c>
      <c r="J8327" t="str">
        <f>VLOOKUP($E8327,reference!$G$1:$H$25,2,FALSE)</f>
        <v>Tubuh air</v>
      </c>
      <c r="K8327" t="str">
        <f t="shared" si="130"/>
        <v>Non Irigasi</v>
      </c>
      <c r="L8327" t="s">
        <v>327</v>
      </c>
    </row>
    <row r="8328" spans="1:12" x14ac:dyDescent="0.25">
      <c r="A8328" s="1">
        <v>8327</v>
      </c>
      <c r="B8328" s="3">
        <v>90</v>
      </c>
      <c r="C8328" s="1">
        <v>59</v>
      </c>
      <c r="D8328" s="1">
        <v>2</v>
      </c>
      <c r="E8328" s="1">
        <v>9</v>
      </c>
      <c r="F8328" s="1">
        <v>0</v>
      </c>
      <c r="G8328">
        <f>VLOOKUP(C8328,reference!$A$1:$E$310,5,FALSE)</f>
        <v>5304022</v>
      </c>
      <c r="H8328" t="str">
        <f>VLOOKUP(C8328,reference!$A$1:$E$310,4,FALSE)</f>
        <v>MOLLO BARAT</v>
      </c>
      <c r="I8328" t="str">
        <f>VLOOKUP($D8328,reference!$G$1:$H$25,2,FALSE)</f>
        <v>Hutan lahan kering sekunder / bekas tebangan</v>
      </c>
      <c r="J8328" t="str">
        <f>VLOOKUP($E8328,reference!$G$1:$H$25,2,FALSE)</f>
        <v>Semak belukar</v>
      </c>
      <c r="K8328" t="str">
        <f t="shared" si="130"/>
        <v>Non Irigasi</v>
      </c>
      <c r="L8328" t="s">
        <v>328</v>
      </c>
    </row>
    <row r="8329" spans="1:12" x14ac:dyDescent="0.25">
      <c r="A8329" s="1">
        <v>8328</v>
      </c>
      <c r="B8329" s="3">
        <v>1771</v>
      </c>
      <c r="C8329" s="1">
        <v>75</v>
      </c>
      <c r="D8329" s="1">
        <v>2</v>
      </c>
      <c r="E8329" s="1">
        <v>9</v>
      </c>
      <c r="F8329" s="1">
        <v>0</v>
      </c>
      <c r="G8329">
        <f>VLOOKUP(C8329,reference!$A$1:$E$310,5,FALSE)</f>
        <v>5304090</v>
      </c>
      <c r="H8329" t="str">
        <f>VLOOKUP(C8329,reference!$A$1:$E$310,4,FALSE)</f>
        <v>KIE</v>
      </c>
      <c r="I8329" t="str">
        <f>VLOOKUP($D8329,reference!$G$1:$H$25,2,FALSE)</f>
        <v>Hutan lahan kering sekunder / bekas tebangan</v>
      </c>
      <c r="J8329" t="str">
        <f>VLOOKUP($E8329,reference!$G$1:$H$25,2,FALSE)</f>
        <v>Semak belukar</v>
      </c>
      <c r="K8329" t="str">
        <f t="shared" si="130"/>
        <v>Non Irigasi</v>
      </c>
      <c r="L8329" t="s">
        <v>328</v>
      </c>
    </row>
    <row r="8330" spans="1:12" x14ac:dyDescent="0.25">
      <c r="A8330" s="1">
        <v>8329</v>
      </c>
      <c r="B8330" s="3">
        <v>1921</v>
      </c>
      <c r="C8330" s="1">
        <v>45</v>
      </c>
      <c r="D8330" s="1">
        <v>2</v>
      </c>
      <c r="E8330" s="1">
        <v>12</v>
      </c>
      <c r="F8330" s="1">
        <v>0</v>
      </c>
      <c r="G8330">
        <f>VLOOKUP(C8330,reference!$A$1:$E$310,5,FALSE)</f>
        <v>5303162</v>
      </c>
      <c r="H8330" t="str">
        <f>VLOOKUP(C8330,reference!$A$1:$E$310,4,FALSE)</f>
        <v>FATULEU BARAT</v>
      </c>
      <c r="I8330" t="str">
        <f>VLOOKUP($D8330,reference!$G$1:$H$25,2,FALSE)</f>
        <v>Hutan lahan kering sekunder / bekas tebangan</v>
      </c>
      <c r="J8330" t="str">
        <f>VLOOKUP($E8330,reference!$G$1:$H$25,2,FALSE)</f>
        <v>Pertanian lahan kering</v>
      </c>
      <c r="K8330" t="str">
        <f t="shared" si="130"/>
        <v>Non Irigasi</v>
      </c>
      <c r="L8330" t="s">
        <v>328</v>
      </c>
    </row>
    <row r="8331" spans="1:12" x14ac:dyDescent="0.25">
      <c r="A8331" s="1">
        <v>8330</v>
      </c>
      <c r="B8331" s="3">
        <v>1298</v>
      </c>
      <c r="C8331" s="1">
        <v>45</v>
      </c>
      <c r="D8331" s="1">
        <v>9</v>
      </c>
      <c r="E8331" s="1">
        <v>2</v>
      </c>
      <c r="F8331" s="1">
        <v>0</v>
      </c>
      <c r="G8331">
        <f>VLOOKUP(C8331,reference!$A$1:$E$310,5,FALSE)</f>
        <v>5303162</v>
      </c>
      <c r="H8331" t="str">
        <f>VLOOKUP(C8331,reference!$A$1:$E$310,4,FALSE)</f>
        <v>FATULEU BARAT</v>
      </c>
      <c r="I8331" t="str">
        <f>VLOOKUP($D8331,reference!$G$1:$H$25,2,FALSE)</f>
        <v>Semak belukar</v>
      </c>
      <c r="J8331" t="str">
        <f>VLOOKUP($E8331,reference!$G$1:$H$25,2,FALSE)</f>
        <v>Hutan lahan kering sekunder / bekas tebangan</v>
      </c>
      <c r="K8331" t="str">
        <f t="shared" si="130"/>
        <v>Non Irigasi</v>
      </c>
      <c r="L8331" t="s">
        <v>327</v>
      </c>
    </row>
    <row r="8332" spans="1:12" x14ac:dyDescent="0.25">
      <c r="A8332" s="1">
        <v>8331</v>
      </c>
      <c r="B8332" s="3">
        <v>37</v>
      </c>
      <c r="C8332" s="1">
        <v>59</v>
      </c>
      <c r="D8332" s="1">
        <v>9</v>
      </c>
      <c r="E8332" s="1">
        <v>16</v>
      </c>
      <c r="F8332" s="1">
        <v>0</v>
      </c>
      <c r="G8332">
        <f>VLOOKUP(C8332,reference!$A$1:$E$310,5,FALSE)</f>
        <v>5304022</v>
      </c>
      <c r="H8332" t="str">
        <f>VLOOKUP(C8332,reference!$A$1:$E$310,4,FALSE)</f>
        <v>MOLLO BARAT</v>
      </c>
      <c r="I8332" t="str">
        <f>VLOOKUP($D8332,reference!$G$1:$H$25,2,FALSE)</f>
        <v>Semak belukar</v>
      </c>
      <c r="J8332" t="str">
        <f>VLOOKUP($E8332,reference!$G$1:$H$25,2,FALSE)</f>
        <v>Pemukiman</v>
      </c>
      <c r="K8332" t="str">
        <f t="shared" si="130"/>
        <v>Non Irigasi</v>
      </c>
      <c r="L8332" t="s">
        <v>327</v>
      </c>
    </row>
    <row r="8333" spans="1:12" x14ac:dyDescent="0.25">
      <c r="A8333" s="1">
        <v>8332</v>
      </c>
      <c r="B8333" s="3">
        <v>8</v>
      </c>
      <c r="C8333" s="1">
        <v>60</v>
      </c>
      <c r="D8333" s="1">
        <v>2</v>
      </c>
      <c r="E8333" s="1">
        <v>1</v>
      </c>
      <c r="F8333" s="1">
        <v>0</v>
      </c>
      <c r="G8333">
        <f>VLOOKUP(C8333,reference!$A$1:$E$310,5,FALSE)</f>
        <v>5304023</v>
      </c>
      <c r="H8333" t="str">
        <f>VLOOKUP(C8333,reference!$A$1:$E$310,4,FALSE)</f>
        <v>MOLLO TENGAH</v>
      </c>
      <c r="I8333" t="str">
        <f>VLOOKUP($D8333,reference!$G$1:$H$25,2,FALSE)</f>
        <v>Hutan lahan kering sekunder / bekas tebangan</v>
      </c>
      <c r="J8333" t="str">
        <f>VLOOKUP($E8333,reference!$G$1:$H$25,2,FALSE)</f>
        <v>Hutan lahan kering primer</v>
      </c>
      <c r="K8333" t="str">
        <f t="shared" si="130"/>
        <v>Non Irigasi</v>
      </c>
      <c r="L8333" t="s">
        <v>327</v>
      </c>
    </row>
    <row r="8334" spans="1:12" x14ac:dyDescent="0.25">
      <c r="A8334" s="1">
        <v>8333</v>
      </c>
      <c r="B8334" s="3">
        <v>3630</v>
      </c>
      <c r="C8334" s="1">
        <v>64</v>
      </c>
      <c r="D8334" s="1">
        <v>2</v>
      </c>
      <c r="E8334" s="1">
        <v>13</v>
      </c>
      <c r="F8334" s="1">
        <v>0</v>
      </c>
      <c r="G8334">
        <f>VLOOKUP(C8334,reference!$A$1:$E$310,5,FALSE)</f>
        <v>5304042</v>
      </c>
      <c r="H8334" t="str">
        <f>VLOOKUP(C8334,reference!$A$1:$E$310,4,FALSE)</f>
        <v>KUATNANA</v>
      </c>
      <c r="I8334" t="str">
        <f>VLOOKUP($D8334,reference!$G$1:$H$25,2,FALSE)</f>
        <v>Hutan lahan kering sekunder / bekas tebangan</v>
      </c>
      <c r="J8334" t="str">
        <f>VLOOKUP($E8334,reference!$G$1:$H$25,2,FALSE)</f>
        <v>Pertanian lahan kering  campur semak / kebun campur</v>
      </c>
      <c r="K8334" t="str">
        <f t="shared" si="130"/>
        <v>Non Irigasi</v>
      </c>
      <c r="L8334" t="s">
        <v>328</v>
      </c>
    </row>
    <row r="8335" spans="1:12" x14ac:dyDescent="0.25">
      <c r="A8335" s="1">
        <v>8334</v>
      </c>
      <c r="B8335" s="3">
        <v>46</v>
      </c>
      <c r="C8335" s="1">
        <v>64</v>
      </c>
      <c r="D8335" s="1">
        <v>2</v>
      </c>
      <c r="E8335" s="1">
        <v>20</v>
      </c>
      <c r="F8335" s="1">
        <v>0</v>
      </c>
      <c r="G8335">
        <f>VLOOKUP(C8335,reference!$A$1:$E$310,5,FALSE)</f>
        <v>5304042</v>
      </c>
      <c r="H8335" t="str">
        <f>VLOOKUP(C8335,reference!$A$1:$E$310,4,FALSE)</f>
        <v>KUATNANA</v>
      </c>
      <c r="I8335" t="str">
        <f>VLOOKUP($D8335,reference!$G$1:$H$25,2,FALSE)</f>
        <v>Hutan lahan kering sekunder / bekas tebangan</v>
      </c>
      <c r="J8335" t="str">
        <f>VLOOKUP($E8335,reference!$G$1:$H$25,2,FALSE)</f>
        <v>Tubuh air</v>
      </c>
      <c r="K8335" t="str">
        <f t="shared" si="130"/>
        <v>Non Irigasi</v>
      </c>
      <c r="L8335" t="s">
        <v>328</v>
      </c>
    </row>
    <row r="8336" spans="1:12" x14ac:dyDescent="0.25">
      <c r="A8336" s="1">
        <v>8335</v>
      </c>
      <c r="B8336" s="3">
        <v>2417</v>
      </c>
      <c r="C8336" s="1">
        <v>64</v>
      </c>
      <c r="D8336" s="1">
        <v>2</v>
      </c>
      <c r="E8336" s="1">
        <v>9</v>
      </c>
      <c r="F8336" s="1">
        <v>0</v>
      </c>
      <c r="G8336">
        <f>VLOOKUP(C8336,reference!$A$1:$E$310,5,FALSE)</f>
        <v>5304042</v>
      </c>
      <c r="H8336" t="str">
        <f>VLOOKUP(C8336,reference!$A$1:$E$310,4,FALSE)</f>
        <v>KUATNANA</v>
      </c>
      <c r="I8336" t="str">
        <f>VLOOKUP($D8336,reference!$G$1:$H$25,2,FALSE)</f>
        <v>Hutan lahan kering sekunder / bekas tebangan</v>
      </c>
      <c r="J8336" t="str">
        <f>VLOOKUP($E8336,reference!$G$1:$H$25,2,FALSE)</f>
        <v>Semak belukar</v>
      </c>
      <c r="K8336" t="str">
        <f t="shared" si="130"/>
        <v>Non Irigasi</v>
      </c>
      <c r="L8336" t="s">
        <v>328</v>
      </c>
    </row>
    <row r="8337" spans="1:12" x14ac:dyDescent="0.25">
      <c r="A8337" s="1">
        <v>8336</v>
      </c>
      <c r="B8337" s="3">
        <v>215</v>
      </c>
      <c r="C8337" s="1">
        <v>71</v>
      </c>
      <c r="D8337" s="1">
        <v>9</v>
      </c>
      <c r="E8337" s="1">
        <v>9</v>
      </c>
      <c r="F8337" s="1">
        <v>0</v>
      </c>
      <c r="G8337">
        <f>VLOOKUP(C8337,reference!$A$1:$E$310,5,FALSE)</f>
        <v>5304072</v>
      </c>
      <c r="H8337" t="str">
        <f>VLOOKUP(C8337,reference!$A$1:$E$310,4,FALSE)</f>
        <v>OENINO</v>
      </c>
      <c r="I8337" t="str">
        <f>VLOOKUP($D8337,reference!$G$1:$H$25,2,FALSE)</f>
        <v>Semak belukar</v>
      </c>
      <c r="J8337" t="str">
        <f>VLOOKUP($E8337,reference!$G$1:$H$25,2,FALSE)</f>
        <v>Semak belukar</v>
      </c>
      <c r="K8337" t="str">
        <f t="shared" si="130"/>
        <v>Non Irigasi</v>
      </c>
      <c r="L8337" t="s">
        <v>327</v>
      </c>
    </row>
    <row r="8338" spans="1:12" x14ac:dyDescent="0.25">
      <c r="A8338" s="1">
        <v>8337</v>
      </c>
      <c r="B8338" s="3">
        <v>5</v>
      </c>
      <c r="C8338" s="1">
        <v>73</v>
      </c>
      <c r="D8338" s="1">
        <v>2</v>
      </c>
      <c r="E8338" s="1">
        <v>11</v>
      </c>
      <c r="F8338" s="1">
        <v>0</v>
      </c>
      <c r="G8338">
        <f>VLOOKUP(C8338,reference!$A$1:$E$310,5,FALSE)</f>
        <v>5304081</v>
      </c>
      <c r="H8338" t="str">
        <f>VLOOKUP(C8338,reference!$A$1:$E$310,4,FALSE)</f>
        <v>FAUTMOLO</v>
      </c>
      <c r="I8338" t="str">
        <f>VLOOKUP($D8338,reference!$G$1:$H$25,2,FALSE)</f>
        <v>Hutan lahan kering sekunder / bekas tebangan</v>
      </c>
      <c r="J8338" t="str">
        <f>VLOOKUP($E8338,reference!$G$1:$H$25,2,FALSE)</f>
        <v>Savanna / Padang rumput</v>
      </c>
      <c r="K8338" t="str">
        <f t="shared" si="130"/>
        <v>Non Irigasi</v>
      </c>
      <c r="L8338" t="s">
        <v>328</v>
      </c>
    </row>
    <row r="8339" spans="1:12" x14ac:dyDescent="0.25">
      <c r="A8339" s="1">
        <v>8338</v>
      </c>
      <c r="B8339" s="3">
        <v>128</v>
      </c>
      <c r="C8339" s="1">
        <v>73</v>
      </c>
      <c r="D8339" s="1">
        <v>2</v>
      </c>
      <c r="E8339" s="1">
        <v>2</v>
      </c>
      <c r="F8339" s="1">
        <v>0</v>
      </c>
      <c r="G8339">
        <f>VLOOKUP(C8339,reference!$A$1:$E$310,5,FALSE)</f>
        <v>5304081</v>
      </c>
      <c r="H8339" t="str">
        <f>VLOOKUP(C8339,reference!$A$1:$E$310,4,FALSE)</f>
        <v>FAUTMOLO</v>
      </c>
      <c r="I8339" t="str">
        <f>VLOOKUP($D8339,reference!$G$1:$H$25,2,FALSE)</f>
        <v>Hutan lahan kering sekunder / bekas tebangan</v>
      </c>
      <c r="J8339" t="str">
        <f>VLOOKUP($E8339,reference!$G$1:$H$25,2,FALSE)</f>
        <v>Hutan lahan kering sekunder / bekas tebangan</v>
      </c>
      <c r="K8339" t="str">
        <f t="shared" si="130"/>
        <v>Non Irigasi</v>
      </c>
      <c r="L8339" t="s">
        <v>327</v>
      </c>
    </row>
    <row r="8340" spans="1:12" x14ac:dyDescent="0.25">
      <c r="A8340" s="1">
        <v>8339</v>
      </c>
      <c r="B8340" s="3">
        <v>6442</v>
      </c>
      <c r="C8340" s="1">
        <v>78</v>
      </c>
      <c r="D8340" s="1">
        <v>2</v>
      </c>
      <c r="E8340" s="1">
        <v>13</v>
      </c>
      <c r="F8340" s="1">
        <v>0</v>
      </c>
      <c r="G8340">
        <f>VLOOKUP(C8340,reference!$A$1:$E$310,5,FALSE)</f>
        <v>5304101</v>
      </c>
      <c r="H8340" t="str">
        <f>VLOOKUP(C8340,reference!$A$1:$E$310,4,FALSE)</f>
        <v>BOKING</v>
      </c>
      <c r="I8340" t="str">
        <f>VLOOKUP($D8340,reference!$G$1:$H$25,2,FALSE)</f>
        <v>Hutan lahan kering sekunder / bekas tebangan</v>
      </c>
      <c r="J8340" t="str">
        <f>VLOOKUP($E8340,reference!$G$1:$H$25,2,FALSE)</f>
        <v>Pertanian lahan kering  campur semak / kebun campur</v>
      </c>
      <c r="K8340" t="str">
        <f t="shared" si="130"/>
        <v>Non Irigasi</v>
      </c>
      <c r="L8340" t="s">
        <v>328</v>
      </c>
    </row>
    <row r="8341" spans="1:12" x14ac:dyDescent="0.25">
      <c r="A8341" s="1">
        <v>8340</v>
      </c>
      <c r="B8341" s="3">
        <v>46</v>
      </c>
      <c r="C8341" s="1">
        <v>255</v>
      </c>
      <c r="D8341" s="1">
        <v>1</v>
      </c>
      <c r="E8341" s="1">
        <v>14</v>
      </c>
      <c r="F8341" s="1">
        <v>0</v>
      </c>
      <c r="G8341">
        <f>VLOOKUP(C8341,reference!$A$1:$E$310,5,FALSE)</f>
        <v>5316011</v>
      </c>
      <c r="H8341" t="str">
        <f>VLOOKUP(C8341,reference!$A$1:$E$310,4,FALSE)</f>
        <v>KATIKUTANA SELATAN</v>
      </c>
      <c r="I8341" t="str">
        <f>VLOOKUP($D8341,reference!$G$1:$H$25,2,FALSE)</f>
        <v>Hutan lahan kering primer</v>
      </c>
      <c r="J8341" t="str">
        <f>VLOOKUP($E8341,reference!$G$1:$H$25,2,FALSE)</f>
        <v>Sawah</v>
      </c>
      <c r="K8341" t="str">
        <f t="shared" si="130"/>
        <v>Non Irigasi</v>
      </c>
      <c r="L8341" t="s">
        <v>328</v>
      </c>
    </row>
    <row r="8342" spans="1:12" x14ac:dyDescent="0.25">
      <c r="A8342" s="1">
        <v>8341</v>
      </c>
      <c r="B8342" s="3">
        <v>9584</v>
      </c>
      <c r="C8342" s="1">
        <v>45</v>
      </c>
      <c r="D8342" s="1">
        <v>2</v>
      </c>
      <c r="E8342" s="1">
        <v>1</v>
      </c>
      <c r="F8342" s="1">
        <v>0</v>
      </c>
      <c r="G8342">
        <f>VLOOKUP(C8342,reference!$A$1:$E$310,5,FALSE)</f>
        <v>5303162</v>
      </c>
      <c r="H8342" t="str">
        <f>VLOOKUP(C8342,reference!$A$1:$E$310,4,FALSE)</f>
        <v>FATULEU BARAT</v>
      </c>
      <c r="I8342" t="str">
        <f>VLOOKUP($D8342,reference!$G$1:$H$25,2,FALSE)</f>
        <v>Hutan lahan kering sekunder / bekas tebangan</v>
      </c>
      <c r="J8342" t="str">
        <f>VLOOKUP($E8342,reference!$G$1:$H$25,2,FALSE)</f>
        <v>Hutan lahan kering primer</v>
      </c>
      <c r="K8342" t="str">
        <f t="shared" si="130"/>
        <v>Non Irigasi</v>
      </c>
      <c r="L8342" t="s">
        <v>327</v>
      </c>
    </row>
    <row r="8343" spans="1:12" x14ac:dyDescent="0.25">
      <c r="A8343" s="1">
        <v>8342</v>
      </c>
      <c r="B8343" s="3">
        <v>1001</v>
      </c>
      <c r="C8343" s="1">
        <v>71</v>
      </c>
      <c r="D8343" s="1">
        <v>9</v>
      </c>
      <c r="E8343" s="1">
        <v>2</v>
      </c>
      <c r="F8343" s="1">
        <v>0</v>
      </c>
      <c r="G8343">
        <f>VLOOKUP(C8343,reference!$A$1:$E$310,5,FALSE)</f>
        <v>5304072</v>
      </c>
      <c r="H8343" t="str">
        <f>VLOOKUP(C8343,reference!$A$1:$E$310,4,FALSE)</f>
        <v>OENINO</v>
      </c>
      <c r="I8343" t="str">
        <f>VLOOKUP($D8343,reference!$G$1:$H$25,2,FALSE)</f>
        <v>Semak belukar</v>
      </c>
      <c r="J8343" t="str">
        <f>VLOOKUP($E8343,reference!$G$1:$H$25,2,FALSE)</f>
        <v>Hutan lahan kering sekunder / bekas tebangan</v>
      </c>
      <c r="K8343" t="str">
        <f t="shared" si="130"/>
        <v>Non Irigasi</v>
      </c>
      <c r="L8343" t="s">
        <v>327</v>
      </c>
    </row>
    <row r="8344" spans="1:12" x14ac:dyDescent="0.25">
      <c r="A8344" s="1">
        <v>8343</v>
      </c>
      <c r="B8344" s="3">
        <v>92</v>
      </c>
      <c r="C8344" s="1">
        <v>255</v>
      </c>
      <c r="D8344" s="1">
        <v>0</v>
      </c>
      <c r="E8344" s="1">
        <v>1</v>
      </c>
      <c r="F8344" s="1">
        <v>0</v>
      </c>
      <c r="G8344">
        <f>VLOOKUP(C8344,reference!$A$1:$E$310,5,FALSE)</f>
        <v>5316011</v>
      </c>
      <c r="H8344" t="str">
        <f>VLOOKUP(C8344,reference!$A$1:$E$310,4,FALSE)</f>
        <v>KATIKUTANA SELATAN</v>
      </c>
      <c r="I8344" t="str">
        <f>VLOOKUP($D8344,reference!$G$1:$H$25,2,FALSE)</f>
        <v>No data</v>
      </c>
      <c r="J8344" t="str">
        <f>VLOOKUP($E8344,reference!$G$1:$H$25,2,FALSE)</f>
        <v>Hutan lahan kering primer</v>
      </c>
      <c r="K8344" t="str">
        <f t="shared" si="130"/>
        <v>Non Irigasi</v>
      </c>
      <c r="L8344" t="s">
        <v>327</v>
      </c>
    </row>
    <row r="8345" spans="1:12" x14ac:dyDescent="0.25">
      <c r="A8345" s="1">
        <v>8344</v>
      </c>
      <c r="B8345" s="3">
        <v>598</v>
      </c>
      <c r="C8345" s="1">
        <v>46</v>
      </c>
      <c r="D8345" s="1">
        <v>18</v>
      </c>
      <c r="E8345" s="1">
        <v>20</v>
      </c>
      <c r="F8345" s="1">
        <v>0</v>
      </c>
      <c r="G8345">
        <f>VLOOKUP(C8345,reference!$A$1:$E$310,5,FALSE)</f>
        <v>5303170</v>
      </c>
      <c r="H8345" t="str">
        <f>VLOOKUP(C8345,reference!$A$1:$E$310,4,FALSE)</f>
        <v>TAKARI</v>
      </c>
      <c r="I8345" t="str">
        <f>VLOOKUP($D8345,reference!$G$1:$H$25,2,FALSE)</f>
        <v>Lahan terbuka</v>
      </c>
      <c r="J8345" t="str">
        <f>VLOOKUP($E8345,reference!$G$1:$H$25,2,FALSE)</f>
        <v>Tubuh air</v>
      </c>
      <c r="K8345" t="str">
        <f t="shared" si="130"/>
        <v>Non Irigasi</v>
      </c>
      <c r="L8345" t="s">
        <v>327</v>
      </c>
    </row>
    <row r="8346" spans="1:12" x14ac:dyDescent="0.25">
      <c r="A8346" s="1">
        <v>8345</v>
      </c>
      <c r="B8346" s="3">
        <v>62</v>
      </c>
      <c r="C8346" s="1">
        <v>53</v>
      </c>
      <c r="D8346" s="1">
        <v>11</v>
      </c>
      <c r="E8346" s="1">
        <v>12</v>
      </c>
      <c r="F8346" s="1">
        <v>0</v>
      </c>
      <c r="G8346">
        <f>VLOOKUP(C8346,reference!$A$1:$E$310,5,FALSE)</f>
        <v>5304010</v>
      </c>
      <c r="H8346" t="str">
        <f>VLOOKUP(C8346,reference!$A$1:$E$310,4,FALSE)</f>
        <v>MOLLO UTARA</v>
      </c>
      <c r="I8346" t="str">
        <f>VLOOKUP($D8346,reference!$G$1:$H$25,2,FALSE)</f>
        <v>Savanna / Padang rumput</v>
      </c>
      <c r="J8346" t="str">
        <f>VLOOKUP($E8346,reference!$G$1:$H$25,2,FALSE)</f>
        <v>Pertanian lahan kering</v>
      </c>
      <c r="K8346" t="str">
        <f t="shared" si="130"/>
        <v>Non Irigasi</v>
      </c>
      <c r="L8346" t="s">
        <v>327</v>
      </c>
    </row>
    <row r="8347" spans="1:12" x14ac:dyDescent="0.25">
      <c r="A8347" s="1">
        <v>8346</v>
      </c>
      <c r="B8347" s="3">
        <v>2016</v>
      </c>
      <c r="C8347" s="1">
        <v>69</v>
      </c>
      <c r="D8347" s="1">
        <v>2</v>
      </c>
      <c r="E8347" s="1">
        <v>2</v>
      </c>
      <c r="F8347" s="1">
        <v>0</v>
      </c>
      <c r="G8347">
        <f>VLOOKUP(C8347,reference!$A$1:$E$310,5,FALSE)</f>
        <v>5304070</v>
      </c>
      <c r="H8347" t="str">
        <f>VLOOKUP(C8347,reference!$A$1:$E$310,4,FALSE)</f>
        <v>AMANUBAN TENGAH</v>
      </c>
      <c r="I8347" t="str">
        <f>VLOOKUP($D8347,reference!$G$1:$H$25,2,FALSE)</f>
        <v>Hutan lahan kering sekunder / bekas tebangan</v>
      </c>
      <c r="J8347" t="str">
        <f>VLOOKUP($E8347,reference!$G$1:$H$25,2,FALSE)</f>
        <v>Hutan lahan kering sekunder / bekas tebangan</v>
      </c>
      <c r="K8347" t="str">
        <f t="shared" si="130"/>
        <v>Non Irigasi</v>
      </c>
      <c r="L8347" t="s">
        <v>327</v>
      </c>
    </row>
    <row r="8348" spans="1:12" x14ac:dyDescent="0.25">
      <c r="A8348" s="1">
        <v>8347</v>
      </c>
      <c r="B8348" s="3">
        <v>172</v>
      </c>
      <c r="C8348" s="1">
        <v>73</v>
      </c>
      <c r="D8348" s="1">
        <v>2</v>
      </c>
      <c r="E8348" s="1">
        <v>16</v>
      </c>
      <c r="F8348" s="1">
        <v>0</v>
      </c>
      <c r="G8348">
        <f>VLOOKUP(C8348,reference!$A$1:$E$310,5,FALSE)</f>
        <v>5304081</v>
      </c>
      <c r="H8348" t="str">
        <f>VLOOKUP(C8348,reference!$A$1:$E$310,4,FALSE)</f>
        <v>FAUTMOLO</v>
      </c>
      <c r="I8348" t="str">
        <f>VLOOKUP($D8348,reference!$G$1:$H$25,2,FALSE)</f>
        <v>Hutan lahan kering sekunder / bekas tebangan</v>
      </c>
      <c r="J8348" t="str">
        <f>VLOOKUP($E8348,reference!$G$1:$H$25,2,FALSE)</f>
        <v>Pemukiman</v>
      </c>
      <c r="K8348" t="str">
        <f t="shared" si="130"/>
        <v>Non Irigasi</v>
      </c>
      <c r="L8348" t="s">
        <v>328</v>
      </c>
    </row>
    <row r="8349" spans="1:12" x14ac:dyDescent="0.25">
      <c r="A8349" s="1">
        <v>8348</v>
      </c>
      <c r="B8349" s="3">
        <v>12</v>
      </c>
      <c r="C8349" s="1">
        <v>2</v>
      </c>
      <c r="D8349" s="1">
        <v>14</v>
      </c>
      <c r="E8349" s="1">
        <v>13</v>
      </c>
      <c r="F8349" s="1">
        <v>0</v>
      </c>
      <c r="G8349">
        <f>VLOOKUP(C8349,reference!$A$1:$E$310,5,FALSE)</f>
        <v>5301022</v>
      </c>
      <c r="H8349" t="str">
        <f>VLOOKUP(C8349,reference!$A$1:$E$310,4,FALSE)</f>
        <v>WANOKAKA</v>
      </c>
      <c r="I8349" t="str">
        <f>VLOOKUP($D8349,reference!$G$1:$H$25,2,FALSE)</f>
        <v>Sawah</v>
      </c>
      <c r="J8349" t="str">
        <f>VLOOKUP($E8349,reference!$G$1:$H$25,2,FALSE)</f>
        <v>Pertanian lahan kering  campur semak / kebun campur</v>
      </c>
      <c r="K8349" t="str">
        <f t="shared" si="130"/>
        <v>Non Irigasi</v>
      </c>
      <c r="L8349" t="s">
        <v>327</v>
      </c>
    </row>
    <row r="8350" spans="1:12" x14ac:dyDescent="0.25">
      <c r="A8350" s="1">
        <v>8349</v>
      </c>
      <c r="B8350" s="3">
        <v>92</v>
      </c>
      <c r="C8350" s="1">
        <v>255</v>
      </c>
      <c r="D8350" s="1">
        <v>0</v>
      </c>
      <c r="E8350" s="1">
        <v>0</v>
      </c>
      <c r="F8350" s="1">
        <v>0</v>
      </c>
      <c r="G8350">
        <f>VLOOKUP(C8350,reference!$A$1:$E$310,5,FALSE)</f>
        <v>5316011</v>
      </c>
      <c r="H8350" t="str">
        <f>VLOOKUP(C8350,reference!$A$1:$E$310,4,FALSE)</f>
        <v>KATIKUTANA SELATAN</v>
      </c>
      <c r="I8350" t="str">
        <f>VLOOKUP($D8350,reference!$G$1:$H$25,2,FALSE)</f>
        <v>No data</v>
      </c>
      <c r="J8350" t="str">
        <f>VLOOKUP($E8350,reference!$G$1:$H$25,2,FALSE)</f>
        <v>No data</v>
      </c>
      <c r="K8350" t="str">
        <f t="shared" si="130"/>
        <v>Non Irigasi</v>
      </c>
      <c r="L8350" t="s">
        <v>327</v>
      </c>
    </row>
    <row r="8351" spans="1:12" x14ac:dyDescent="0.25">
      <c r="A8351" s="1">
        <v>8350</v>
      </c>
      <c r="B8351" s="3">
        <v>150</v>
      </c>
      <c r="C8351" s="1">
        <v>24</v>
      </c>
      <c r="D8351" s="1">
        <v>11</v>
      </c>
      <c r="E8351" s="1">
        <v>20</v>
      </c>
      <c r="F8351" s="1">
        <v>0</v>
      </c>
      <c r="G8351">
        <f>VLOOKUP(C8351,reference!$A$1:$E$310,5,FALSE)</f>
        <v>5302061</v>
      </c>
      <c r="H8351" t="str">
        <f>VLOOKUP(C8351,reference!$A$1:$E$310,4,FALSE)</f>
        <v>KAMBATA MAPAMBUHANG</v>
      </c>
      <c r="I8351" t="str">
        <f>VLOOKUP($D8351,reference!$G$1:$H$25,2,FALSE)</f>
        <v>Savanna / Padang rumput</v>
      </c>
      <c r="J8351" t="str">
        <f>VLOOKUP($E8351,reference!$G$1:$H$25,2,FALSE)</f>
        <v>Tubuh air</v>
      </c>
      <c r="K8351" t="str">
        <f t="shared" si="130"/>
        <v>Non Irigasi</v>
      </c>
      <c r="L8351" t="s">
        <v>327</v>
      </c>
    </row>
    <row r="8352" spans="1:12" x14ac:dyDescent="0.25">
      <c r="A8352" s="1">
        <v>8351</v>
      </c>
      <c r="B8352" s="3">
        <v>55</v>
      </c>
      <c r="C8352" s="1">
        <v>60</v>
      </c>
      <c r="D8352" s="1">
        <v>11</v>
      </c>
      <c r="E8352" s="1">
        <v>14</v>
      </c>
      <c r="F8352" s="1">
        <v>0</v>
      </c>
      <c r="G8352">
        <f>VLOOKUP(C8352,reference!$A$1:$E$310,5,FALSE)</f>
        <v>5304023</v>
      </c>
      <c r="H8352" t="str">
        <f>VLOOKUP(C8352,reference!$A$1:$E$310,4,FALSE)</f>
        <v>MOLLO TENGAH</v>
      </c>
      <c r="I8352" t="str">
        <f>VLOOKUP($D8352,reference!$G$1:$H$25,2,FALSE)</f>
        <v>Savanna / Padang rumput</v>
      </c>
      <c r="J8352" t="str">
        <f>VLOOKUP($E8352,reference!$G$1:$H$25,2,FALSE)</f>
        <v>Sawah</v>
      </c>
      <c r="K8352" t="str">
        <f t="shared" si="130"/>
        <v>Non Irigasi</v>
      </c>
      <c r="L8352" t="s">
        <v>327</v>
      </c>
    </row>
    <row r="8353" spans="1:12" x14ac:dyDescent="0.25">
      <c r="A8353" s="1">
        <v>8352</v>
      </c>
      <c r="B8353" s="3">
        <v>294</v>
      </c>
      <c r="C8353" s="1">
        <v>292</v>
      </c>
      <c r="D8353" s="1">
        <v>13</v>
      </c>
      <c r="E8353" s="1">
        <v>12</v>
      </c>
      <c r="F8353" s="1">
        <v>0</v>
      </c>
      <c r="G8353">
        <f>VLOOKUP(C8353,reference!$A$1:$E$310,5,FALSE)</f>
        <v>5321010</v>
      </c>
      <c r="H8353" t="str">
        <f>VLOOKUP(C8353,reference!$A$1:$E$310,4,FALSE)</f>
        <v>WEWIKU</v>
      </c>
      <c r="I8353" t="str">
        <f>VLOOKUP($D8353,reference!$G$1:$H$25,2,FALSE)</f>
        <v>Pertanian lahan kering  campur semak / kebun campur</v>
      </c>
      <c r="J8353" t="str">
        <f>VLOOKUP($E8353,reference!$G$1:$H$25,2,FALSE)</f>
        <v>Pertanian lahan kering</v>
      </c>
      <c r="K8353" t="str">
        <f t="shared" si="130"/>
        <v>Non Irigasi</v>
      </c>
      <c r="L8353" t="s">
        <v>327</v>
      </c>
    </row>
    <row r="8354" spans="1:12" x14ac:dyDescent="0.25">
      <c r="A8354" s="1">
        <v>8353</v>
      </c>
      <c r="B8354" s="3">
        <v>27</v>
      </c>
      <c r="C8354" s="1">
        <v>2</v>
      </c>
      <c r="D8354" s="1">
        <v>0</v>
      </c>
      <c r="E8354" s="1">
        <v>1</v>
      </c>
      <c r="F8354" s="1">
        <v>0</v>
      </c>
      <c r="G8354">
        <f>VLOOKUP(C8354,reference!$A$1:$E$310,5,FALSE)</f>
        <v>5301022</v>
      </c>
      <c r="H8354" t="str">
        <f>VLOOKUP(C8354,reference!$A$1:$E$310,4,FALSE)</f>
        <v>WANOKAKA</v>
      </c>
      <c r="I8354" t="str">
        <f>VLOOKUP($D8354,reference!$G$1:$H$25,2,FALSE)</f>
        <v>No data</v>
      </c>
      <c r="J8354" t="str">
        <f>VLOOKUP($E8354,reference!$G$1:$H$25,2,FALSE)</f>
        <v>Hutan lahan kering primer</v>
      </c>
      <c r="K8354" t="str">
        <f t="shared" si="130"/>
        <v>Non Irigasi</v>
      </c>
      <c r="L8354" t="s">
        <v>327</v>
      </c>
    </row>
    <row r="8355" spans="1:12" x14ac:dyDescent="0.25">
      <c r="A8355" s="1">
        <v>8354</v>
      </c>
      <c r="B8355" s="3">
        <v>21</v>
      </c>
      <c r="C8355" s="1">
        <v>45</v>
      </c>
      <c r="D8355" s="1">
        <v>11</v>
      </c>
      <c r="E8355" s="1">
        <v>14</v>
      </c>
      <c r="F8355" s="1">
        <v>0</v>
      </c>
      <c r="G8355">
        <f>VLOOKUP(C8355,reference!$A$1:$E$310,5,FALSE)</f>
        <v>5303162</v>
      </c>
      <c r="H8355" t="str">
        <f>VLOOKUP(C8355,reference!$A$1:$E$310,4,FALSE)</f>
        <v>FATULEU BARAT</v>
      </c>
      <c r="I8355" t="str">
        <f>VLOOKUP($D8355,reference!$G$1:$H$25,2,FALSE)</f>
        <v>Savanna / Padang rumput</v>
      </c>
      <c r="J8355" t="str">
        <f>VLOOKUP($E8355,reference!$G$1:$H$25,2,FALSE)</f>
        <v>Sawah</v>
      </c>
      <c r="K8355" t="str">
        <f t="shared" si="130"/>
        <v>Non Irigasi</v>
      </c>
      <c r="L8355" t="s">
        <v>327</v>
      </c>
    </row>
    <row r="8356" spans="1:12" x14ac:dyDescent="0.25">
      <c r="A8356" s="1">
        <v>8355</v>
      </c>
      <c r="B8356" s="3">
        <v>77</v>
      </c>
      <c r="C8356" s="1">
        <v>47</v>
      </c>
      <c r="D8356" s="1">
        <v>9</v>
      </c>
      <c r="E8356" s="1">
        <v>2</v>
      </c>
      <c r="F8356" s="1">
        <v>0</v>
      </c>
      <c r="G8356">
        <f>VLOOKUP(C8356,reference!$A$1:$E$310,5,FALSE)</f>
        <v>5303180</v>
      </c>
      <c r="H8356" t="str">
        <f>VLOOKUP(C8356,reference!$A$1:$E$310,4,FALSE)</f>
        <v>AMFOANG SELATAN</v>
      </c>
      <c r="I8356" t="str">
        <f>VLOOKUP($D8356,reference!$G$1:$H$25,2,FALSE)</f>
        <v>Semak belukar</v>
      </c>
      <c r="J8356" t="str">
        <f>VLOOKUP($E8356,reference!$G$1:$H$25,2,FALSE)</f>
        <v>Hutan lahan kering sekunder / bekas tebangan</v>
      </c>
      <c r="K8356" t="str">
        <f t="shared" si="130"/>
        <v>Non Irigasi</v>
      </c>
      <c r="L8356" t="s">
        <v>327</v>
      </c>
    </row>
    <row r="8357" spans="1:12" x14ac:dyDescent="0.25">
      <c r="A8357" s="1">
        <v>8356</v>
      </c>
      <c r="B8357" s="3">
        <v>244</v>
      </c>
      <c r="C8357" s="1">
        <v>46</v>
      </c>
      <c r="D8357" s="1">
        <v>2</v>
      </c>
      <c r="E8357" s="1">
        <v>20</v>
      </c>
      <c r="F8357" s="1">
        <v>0</v>
      </c>
      <c r="G8357">
        <f>VLOOKUP(C8357,reference!$A$1:$E$310,5,FALSE)</f>
        <v>5303170</v>
      </c>
      <c r="H8357" t="str">
        <f>VLOOKUP(C8357,reference!$A$1:$E$310,4,FALSE)</f>
        <v>TAKARI</v>
      </c>
      <c r="I8357" t="str">
        <f>VLOOKUP($D8357,reference!$G$1:$H$25,2,FALSE)</f>
        <v>Hutan lahan kering sekunder / bekas tebangan</v>
      </c>
      <c r="J8357" t="str">
        <f>VLOOKUP($E8357,reference!$G$1:$H$25,2,FALSE)</f>
        <v>Tubuh air</v>
      </c>
      <c r="K8357" t="str">
        <f t="shared" si="130"/>
        <v>Non Irigasi</v>
      </c>
      <c r="L8357" t="s">
        <v>328</v>
      </c>
    </row>
    <row r="8358" spans="1:12" x14ac:dyDescent="0.25">
      <c r="A8358" s="1">
        <v>8357</v>
      </c>
      <c r="B8358" s="3">
        <v>6</v>
      </c>
      <c r="C8358" s="1">
        <v>255</v>
      </c>
      <c r="D8358" s="1">
        <v>2</v>
      </c>
      <c r="E8358" s="1">
        <v>16</v>
      </c>
      <c r="F8358" s="1">
        <v>0</v>
      </c>
      <c r="G8358">
        <f>VLOOKUP(C8358,reference!$A$1:$E$310,5,FALSE)</f>
        <v>5316011</v>
      </c>
      <c r="H8358" t="str">
        <f>VLOOKUP(C8358,reference!$A$1:$E$310,4,FALSE)</f>
        <v>KATIKUTANA SELATAN</v>
      </c>
      <c r="I8358" t="str">
        <f>VLOOKUP($D8358,reference!$G$1:$H$25,2,FALSE)</f>
        <v>Hutan lahan kering sekunder / bekas tebangan</v>
      </c>
      <c r="J8358" t="str">
        <f>VLOOKUP($E8358,reference!$G$1:$H$25,2,FALSE)</f>
        <v>Pemukiman</v>
      </c>
      <c r="K8358" t="str">
        <f t="shared" si="130"/>
        <v>Non Irigasi</v>
      </c>
      <c r="L8358" t="s">
        <v>328</v>
      </c>
    </row>
    <row r="8359" spans="1:12" x14ac:dyDescent="0.25">
      <c r="A8359" s="1">
        <v>8358</v>
      </c>
      <c r="B8359" s="3">
        <v>10</v>
      </c>
      <c r="C8359" s="1">
        <v>255</v>
      </c>
      <c r="D8359" s="1">
        <v>1</v>
      </c>
      <c r="E8359" s="1">
        <v>16</v>
      </c>
      <c r="F8359" s="1">
        <v>0</v>
      </c>
      <c r="G8359">
        <f>VLOOKUP(C8359,reference!$A$1:$E$310,5,FALSE)</f>
        <v>5316011</v>
      </c>
      <c r="H8359" t="str">
        <f>VLOOKUP(C8359,reference!$A$1:$E$310,4,FALSE)</f>
        <v>KATIKUTANA SELATAN</v>
      </c>
      <c r="I8359" t="str">
        <f>VLOOKUP($D8359,reference!$G$1:$H$25,2,FALSE)</f>
        <v>Hutan lahan kering primer</v>
      </c>
      <c r="J8359" t="str">
        <f>VLOOKUP($E8359,reference!$G$1:$H$25,2,FALSE)</f>
        <v>Pemukiman</v>
      </c>
      <c r="K8359" t="str">
        <f t="shared" si="130"/>
        <v>Non Irigasi</v>
      </c>
      <c r="L8359" t="s">
        <v>328</v>
      </c>
    </row>
    <row r="8360" spans="1:12" x14ac:dyDescent="0.25">
      <c r="A8360" s="1">
        <v>8359</v>
      </c>
      <c r="B8360" s="3">
        <v>38</v>
      </c>
      <c r="C8360" s="1">
        <v>9</v>
      </c>
      <c r="D8360" s="1">
        <v>11</v>
      </c>
      <c r="E8360" s="1">
        <v>9</v>
      </c>
      <c r="F8360" s="1">
        <v>0</v>
      </c>
      <c r="G8360">
        <f>VLOOKUP(C8360,reference!$A$1:$E$310,5,FALSE)</f>
        <v>5302012</v>
      </c>
      <c r="H8360" t="str">
        <f>VLOOKUP(C8360,reference!$A$1:$E$310,4,FALSE)</f>
        <v>LEWA TIDAHU</v>
      </c>
      <c r="I8360" t="str">
        <f>VLOOKUP($D8360,reference!$G$1:$H$25,2,FALSE)</f>
        <v>Savanna / Padang rumput</v>
      </c>
      <c r="J8360" t="str">
        <f>VLOOKUP($E8360,reference!$G$1:$H$25,2,FALSE)</f>
        <v>Semak belukar</v>
      </c>
      <c r="K8360" t="str">
        <f t="shared" si="130"/>
        <v>Non Irigasi</v>
      </c>
      <c r="L8360" t="s">
        <v>327</v>
      </c>
    </row>
    <row r="8361" spans="1:12" x14ac:dyDescent="0.25">
      <c r="A8361" s="1">
        <v>8360</v>
      </c>
      <c r="B8361" s="3">
        <v>1685</v>
      </c>
      <c r="C8361" s="1">
        <v>24</v>
      </c>
      <c r="D8361" s="1">
        <v>11</v>
      </c>
      <c r="E8361" s="1">
        <v>2</v>
      </c>
      <c r="F8361" s="1">
        <v>0</v>
      </c>
      <c r="G8361">
        <f>VLOOKUP(C8361,reference!$A$1:$E$310,5,FALSE)</f>
        <v>5302061</v>
      </c>
      <c r="H8361" t="str">
        <f>VLOOKUP(C8361,reference!$A$1:$E$310,4,FALSE)</f>
        <v>KAMBATA MAPAMBUHANG</v>
      </c>
      <c r="I8361" t="str">
        <f>VLOOKUP($D8361,reference!$G$1:$H$25,2,FALSE)</f>
        <v>Savanna / Padang rumput</v>
      </c>
      <c r="J8361" t="str">
        <f>VLOOKUP($E8361,reference!$G$1:$H$25,2,FALSE)</f>
        <v>Hutan lahan kering sekunder / bekas tebangan</v>
      </c>
      <c r="K8361" t="str">
        <f t="shared" si="130"/>
        <v>Non Irigasi</v>
      </c>
      <c r="L8361" t="s">
        <v>327</v>
      </c>
    </row>
    <row r="8362" spans="1:12" x14ac:dyDescent="0.25">
      <c r="A8362" s="1">
        <v>8361</v>
      </c>
      <c r="B8362" s="3">
        <v>413</v>
      </c>
      <c r="C8362" s="1">
        <v>47</v>
      </c>
      <c r="D8362" s="1">
        <v>1</v>
      </c>
      <c r="E8362" s="1">
        <v>1</v>
      </c>
      <c r="F8362" s="1">
        <v>0</v>
      </c>
      <c r="G8362">
        <f>VLOOKUP(C8362,reference!$A$1:$E$310,5,FALSE)</f>
        <v>5303180</v>
      </c>
      <c r="H8362" t="str">
        <f>VLOOKUP(C8362,reference!$A$1:$E$310,4,FALSE)</f>
        <v>AMFOANG SELATAN</v>
      </c>
      <c r="I8362" t="str">
        <f>VLOOKUP($D8362,reference!$G$1:$H$25,2,FALSE)</f>
        <v>Hutan lahan kering primer</v>
      </c>
      <c r="J8362" t="str">
        <f>VLOOKUP($E8362,reference!$G$1:$H$25,2,FALSE)</f>
        <v>Hutan lahan kering primer</v>
      </c>
      <c r="K8362" t="str">
        <f t="shared" si="130"/>
        <v>Non Irigasi</v>
      </c>
      <c r="L8362" t="s">
        <v>327</v>
      </c>
    </row>
    <row r="8363" spans="1:12" x14ac:dyDescent="0.25">
      <c r="A8363" s="1">
        <v>8362</v>
      </c>
      <c r="B8363" s="3">
        <v>208</v>
      </c>
      <c r="C8363" s="1">
        <v>47</v>
      </c>
      <c r="D8363" s="1">
        <v>9</v>
      </c>
      <c r="E8363" s="1">
        <v>11</v>
      </c>
      <c r="F8363" s="1">
        <v>0</v>
      </c>
      <c r="G8363">
        <f>VLOOKUP(C8363,reference!$A$1:$E$310,5,FALSE)</f>
        <v>5303180</v>
      </c>
      <c r="H8363" t="str">
        <f>VLOOKUP(C8363,reference!$A$1:$E$310,4,FALSE)</f>
        <v>AMFOANG SELATAN</v>
      </c>
      <c r="I8363" t="str">
        <f>VLOOKUP($D8363,reference!$G$1:$H$25,2,FALSE)</f>
        <v>Semak belukar</v>
      </c>
      <c r="J8363" t="str">
        <f>VLOOKUP($E8363,reference!$G$1:$H$25,2,FALSE)</f>
        <v>Savanna / Padang rumput</v>
      </c>
      <c r="K8363" t="str">
        <f t="shared" si="130"/>
        <v>Non Irigasi</v>
      </c>
      <c r="L8363" t="s">
        <v>327</v>
      </c>
    </row>
    <row r="8364" spans="1:12" x14ac:dyDescent="0.25">
      <c r="A8364" s="1">
        <v>8363</v>
      </c>
      <c r="B8364" s="3">
        <v>28</v>
      </c>
      <c r="C8364" s="1">
        <v>71</v>
      </c>
      <c r="D8364" s="1">
        <v>9</v>
      </c>
      <c r="E8364" s="1">
        <v>13</v>
      </c>
      <c r="F8364" s="1">
        <v>0</v>
      </c>
      <c r="G8364">
        <f>VLOOKUP(C8364,reference!$A$1:$E$310,5,FALSE)</f>
        <v>5304072</v>
      </c>
      <c r="H8364" t="str">
        <f>VLOOKUP(C8364,reference!$A$1:$E$310,4,FALSE)</f>
        <v>OENINO</v>
      </c>
      <c r="I8364" t="str">
        <f>VLOOKUP($D8364,reference!$G$1:$H$25,2,FALSE)</f>
        <v>Semak belukar</v>
      </c>
      <c r="J8364" t="str">
        <f>VLOOKUP($E8364,reference!$G$1:$H$25,2,FALSE)</f>
        <v>Pertanian lahan kering  campur semak / kebun campur</v>
      </c>
      <c r="K8364" t="str">
        <f t="shared" si="130"/>
        <v>Non Irigasi</v>
      </c>
      <c r="L8364" t="s">
        <v>327</v>
      </c>
    </row>
    <row r="8365" spans="1:12" x14ac:dyDescent="0.25">
      <c r="A8365" s="1">
        <v>8364</v>
      </c>
      <c r="B8365" s="3">
        <v>27</v>
      </c>
      <c r="C8365" s="1">
        <v>71</v>
      </c>
      <c r="D8365" s="1">
        <v>9</v>
      </c>
      <c r="E8365" s="1">
        <v>16</v>
      </c>
      <c r="F8365" s="1">
        <v>0</v>
      </c>
      <c r="G8365">
        <f>VLOOKUP(C8365,reference!$A$1:$E$310,5,FALSE)</f>
        <v>5304072</v>
      </c>
      <c r="H8365" t="str">
        <f>VLOOKUP(C8365,reference!$A$1:$E$310,4,FALSE)</f>
        <v>OENINO</v>
      </c>
      <c r="I8365" t="str">
        <f>VLOOKUP($D8365,reference!$G$1:$H$25,2,FALSE)</f>
        <v>Semak belukar</v>
      </c>
      <c r="J8365" t="str">
        <f>VLOOKUP($E8365,reference!$G$1:$H$25,2,FALSE)</f>
        <v>Pemukiman</v>
      </c>
      <c r="K8365" t="str">
        <f t="shared" si="130"/>
        <v>Non Irigasi</v>
      </c>
      <c r="L8365" t="s">
        <v>327</v>
      </c>
    </row>
    <row r="8366" spans="1:12" x14ac:dyDescent="0.25">
      <c r="A8366" s="1">
        <v>8365</v>
      </c>
      <c r="B8366" s="3">
        <v>77</v>
      </c>
      <c r="C8366" s="1">
        <v>9</v>
      </c>
      <c r="D8366" s="1">
        <v>9</v>
      </c>
      <c r="E8366" s="1">
        <v>12</v>
      </c>
      <c r="F8366" s="1">
        <v>0</v>
      </c>
      <c r="G8366">
        <f>VLOOKUP(C8366,reference!$A$1:$E$310,5,FALSE)</f>
        <v>5302012</v>
      </c>
      <c r="H8366" t="str">
        <f>VLOOKUP(C8366,reference!$A$1:$E$310,4,FALSE)</f>
        <v>LEWA TIDAHU</v>
      </c>
      <c r="I8366" t="str">
        <f>VLOOKUP($D8366,reference!$G$1:$H$25,2,FALSE)</f>
        <v>Semak belukar</v>
      </c>
      <c r="J8366" t="str">
        <f>VLOOKUP($E8366,reference!$G$1:$H$25,2,FALSE)</f>
        <v>Pertanian lahan kering</v>
      </c>
      <c r="K8366" t="str">
        <f t="shared" si="130"/>
        <v>Non Irigasi</v>
      </c>
      <c r="L8366" t="s">
        <v>327</v>
      </c>
    </row>
    <row r="8367" spans="1:12" x14ac:dyDescent="0.25">
      <c r="A8367" s="1">
        <v>8366</v>
      </c>
      <c r="B8367" s="3">
        <v>451</v>
      </c>
      <c r="C8367" s="1">
        <v>69</v>
      </c>
      <c r="D8367" s="1">
        <v>2</v>
      </c>
      <c r="E8367" s="1">
        <v>16</v>
      </c>
      <c r="F8367" s="1">
        <v>0</v>
      </c>
      <c r="G8367">
        <f>VLOOKUP(C8367,reference!$A$1:$E$310,5,FALSE)</f>
        <v>5304070</v>
      </c>
      <c r="H8367" t="str">
        <f>VLOOKUP(C8367,reference!$A$1:$E$310,4,FALSE)</f>
        <v>AMANUBAN TENGAH</v>
      </c>
      <c r="I8367" t="str">
        <f>VLOOKUP($D8367,reference!$G$1:$H$25,2,FALSE)</f>
        <v>Hutan lahan kering sekunder / bekas tebangan</v>
      </c>
      <c r="J8367" t="str">
        <f>VLOOKUP($E8367,reference!$G$1:$H$25,2,FALSE)</f>
        <v>Pemukiman</v>
      </c>
      <c r="K8367" t="str">
        <f t="shared" si="130"/>
        <v>Non Irigasi</v>
      </c>
      <c r="L8367" t="s">
        <v>328</v>
      </c>
    </row>
    <row r="8368" spans="1:12" x14ac:dyDescent="0.25">
      <c r="A8368" s="1">
        <v>8367</v>
      </c>
      <c r="B8368" s="3">
        <v>2672</v>
      </c>
      <c r="C8368" s="1">
        <v>69</v>
      </c>
      <c r="D8368" s="1">
        <v>2</v>
      </c>
      <c r="E8368" s="1">
        <v>13</v>
      </c>
      <c r="F8368" s="1">
        <v>0</v>
      </c>
      <c r="G8368">
        <f>VLOOKUP(C8368,reference!$A$1:$E$310,5,FALSE)</f>
        <v>5304070</v>
      </c>
      <c r="H8368" t="str">
        <f>VLOOKUP(C8368,reference!$A$1:$E$310,4,FALSE)</f>
        <v>AMANUBAN TENGAH</v>
      </c>
      <c r="I8368" t="str">
        <f>VLOOKUP($D8368,reference!$G$1:$H$25,2,FALSE)</f>
        <v>Hutan lahan kering sekunder / bekas tebangan</v>
      </c>
      <c r="J8368" t="str">
        <f>VLOOKUP($E8368,reference!$G$1:$H$25,2,FALSE)</f>
        <v>Pertanian lahan kering  campur semak / kebun campur</v>
      </c>
      <c r="K8368" t="str">
        <f t="shared" si="130"/>
        <v>Non Irigasi</v>
      </c>
      <c r="L8368" t="s">
        <v>328</v>
      </c>
    </row>
    <row r="8369" spans="1:12" x14ac:dyDescent="0.25">
      <c r="A8369" s="1">
        <v>8368</v>
      </c>
      <c r="B8369" s="3">
        <v>23</v>
      </c>
      <c r="C8369" s="1">
        <v>69</v>
      </c>
      <c r="D8369" s="1">
        <v>2</v>
      </c>
      <c r="E8369" s="1">
        <v>20</v>
      </c>
      <c r="F8369" s="1">
        <v>0</v>
      </c>
      <c r="G8369">
        <f>VLOOKUP(C8369,reference!$A$1:$E$310,5,FALSE)</f>
        <v>5304070</v>
      </c>
      <c r="H8369" t="str">
        <f>VLOOKUP(C8369,reference!$A$1:$E$310,4,FALSE)</f>
        <v>AMANUBAN TENGAH</v>
      </c>
      <c r="I8369" t="str">
        <f>VLOOKUP($D8369,reference!$G$1:$H$25,2,FALSE)</f>
        <v>Hutan lahan kering sekunder / bekas tebangan</v>
      </c>
      <c r="J8369" t="str">
        <f>VLOOKUP($E8369,reference!$G$1:$H$25,2,FALSE)</f>
        <v>Tubuh air</v>
      </c>
      <c r="K8369" t="str">
        <f t="shared" si="130"/>
        <v>Non Irigasi</v>
      </c>
      <c r="L8369" t="s">
        <v>328</v>
      </c>
    </row>
    <row r="8370" spans="1:12" x14ac:dyDescent="0.25">
      <c r="A8370" s="1">
        <v>8369</v>
      </c>
      <c r="B8370" s="3">
        <v>386</v>
      </c>
      <c r="C8370" s="1">
        <v>2</v>
      </c>
      <c r="D8370" s="1">
        <v>13</v>
      </c>
      <c r="E8370" s="1">
        <v>7</v>
      </c>
      <c r="F8370" s="1">
        <v>0</v>
      </c>
      <c r="G8370">
        <f>VLOOKUP(C8370,reference!$A$1:$E$310,5,FALSE)</f>
        <v>5301022</v>
      </c>
      <c r="H8370" t="str">
        <f>VLOOKUP(C8370,reference!$A$1:$E$310,4,FALSE)</f>
        <v>WANOKAKA</v>
      </c>
      <c r="I8370" t="str">
        <f>VLOOKUP($D8370,reference!$G$1:$H$25,2,FALSE)</f>
        <v>Pertanian lahan kering  campur semak / kebun campur</v>
      </c>
      <c r="J8370" t="str">
        <f>VLOOKUP($E8370,reference!$G$1:$H$25,2,FALSE)</f>
        <v>Hutan tanaman</v>
      </c>
      <c r="K8370" t="str">
        <f t="shared" si="130"/>
        <v>Non Irigasi</v>
      </c>
      <c r="L8370" t="s">
        <v>327</v>
      </c>
    </row>
    <row r="8371" spans="1:12" x14ac:dyDescent="0.25">
      <c r="A8371" s="1">
        <v>8370</v>
      </c>
      <c r="B8371" s="3">
        <v>4</v>
      </c>
      <c r="C8371" s="1">
        <v>2</v>
      </c>
      <c r="D8371" s="1">
        <v>0</v>
      </c>
      <c r="E8371" s="1">
        <v>9</v>
      </c>
      <c r="F8371" s="1">
        <v>0</v>
      </c>
      <c r="G8371">
        <f>VLOOKUP(C8371,reference!$A$1:$E$310,5,FALSE)</f>
        <v>5301022</v>
      </c>
      <c r="H8371" t="str">
        <f>VLOOKUP(C8371,reference!$A$1:$E$310,4,FALSE)</f>
        <v>WANOKAKA</v>
      </c>
      <c r="I8371" t="str">
        <f>VLOOKUP($D8371,reference!$G$1:$H$25,2,FALSE)</f>
        <v>No data</v>
      </c>
      <c r="J8371" t="str">
        <f>VLOOKUP($E8371,reference!$G$1:$H$25,2,FALSE)</f>
        <v>Semak belukar</v>
      </c>
      <c r="K8371" t="str">
        <f t="shared" si="130"/>
        <v>Non Irigasi</v>
      </c>
      <c r="L8371" t="s">
        <v>327</v>
      </c>
    </row>
    <row r="8372" spans="1:12" x14ac:dyDescent="0.25">
      <c r="A8372" s="1">
        <v>8371</v>
      </c>
      <c r="B8372" s="3">
        <v>1</v>
      </c>
      <c r="C8372" s="1">
        <v>2</v>
      </c>
      <c r="D8372" s="1">
        <v>0</v>
      </c>
      <c r="E8372" s="1">
        <v>11</v>
      </c>
      <c r="F8372" s="1">
        <v>0</v>
      </c>
      <c r="G8372">
        <f>VLOOKUP(C8372,reference!$A$1:$E$310,5,FALSE)</f>
        <v>5301022</v>
      </c>
      <c r="H8372" t="str">
        <f>VLOOKUP(C8372,reference!$A$1:$E$310,4,FALSE)</f>
        <v>WANOKAKA</v>
      </c>
      <c r="I8372" t="str">
        <f>VLOOKUP($D8372,reference!$G$1:$H$25,2,FALSE)</f>
        <v>No data</v>
      </c>
      <c r="J8372" t="str">
        <f>VLOOKUP($E8372,reference!$G$1:$H$25,2,FALSE)</f>
        <v>Savanna / Padang rumput</v>
      </c>
      <c r="K8372" t="str">
        <f t="shared" si="130"/>
        <v>Non Irigasi</v>
      </c>
      <c r="L8372" t="s">
        <v>327</v>
      </c>
    </row>
    <row r="8373" spans="1:12" x14ac:dyDescent="0.25">
      <c r="A8373" s="1">
        <v>8372</v>
      </c>
      <c r="B8373" s="3">
        <v>617</v>
      </c>
      <c r="C8373" s="1">
        <v>64</v>
      </c>
      <c r="D8373" s="1">
        <v>9</v>
      </c>
      <c r="E8373" s="1">
        <v>9</v>
      </c>
      <c r="F8373" s="1">
        <v>0</v>
      </c>
      <c r="G8373">
        <f>VLOOKUP(C8373,reference!$A$1:$E$310,5,FALSE)</f>
        <v>5304042</v>
      </c>
      <c r="H8373" t="str">
        <f>VLOOKUP(C8373,reference!$A$1:$E$310,4,FALSE)</f>
        <v>KUATNANA</v>
      </c>
      <c r="I8373" t="str">
        <f>VLOOKUP($D8373,reference!$G$1:$H$25,2,FALSE)</f>
        <v>Semak belukar</v>
      </c>
      <c r="J8373" t="str">
        <f>VLOOKUP($E8373,reference!$G$1:$H$25,2,FALSE)</f>
        <v>Semak belukar</v>
      </c>
      <c r="K8373" t="str">
        <f t="shared" si="130"/>
        <v>Non Irigasi</v>
      </c>
      <c r="L8373" t="s">
        <v>327</v>
      </c>
    </row>
    <row r="8374" spans="1:12" x14ac:dyDescent="0.25">
      <c r="A8374" s="1">
        <v>8373</v>
      </c>
      <c r="B8374" s="3">
        <v>6</v>
      </c>
      <c r="C8374" s="1">
        <v>69</v>
      </c>
      <c r="D8374" s="1">
        <v>9</v>
      </c>
      <c r="E8374" s="1">
        <v>9</v>
      </c>
      <c r="F8374" s="1">
        <v>0</v>
      </c>
      <c r="G8374">
        <f>VLOOKUP(C8374,reference!$A$1:$E$310,5,FALSE)</f>
        <v>5304070</v>
      </c>
      <c r="H8374" t="str">
        <f>VLOOKUP(C8374,reference!$A$1:$E$310,4,FALSE)</f>
        <v>AMANUBAN TENGAH</v>
      </c>
      <c r="I8374" t="str">
        <f>VLOOKUP($D8374,reference!$G$1:$H$25,2,FALSE)</f>
        <v>Semak belukar</v>
      </c>
      <c r="J8374" t="str">
        <f>VLOOKUP($E8374,reference!$G$1:$H$25,2,FALSE)</f>
        <v>Semak belukar</v>
      </c>
      <c r="K8374" t="str">
        <f t="shared" si="130"/>
        <v>Non Irigasi</v>
      </c>
      <c r="L8374" t="s">
        <v>327</v>
      </c>
    </row>
    <row r="8375" spans="1:12" x14ac:dyDescent="0.25">
      <c r="A8375" s="1">
        <v>8374</v>
      </c>
      <c r="B8375" s="3">
        <v>25</v>
      </c>
      <c r="C8375" s="1">
        <v>69</v>
      </c>
      <c r="D8375" s="1">
        <v>9</v>
      </c>
      <c r="E8375" s="1">
        <v>13</v>
      </c>
      <c r="F8375" s="1">
        <v>0</v>
      </c>
      <c r="G8375">
        <f>VLOOKUP(C8375,reference!$A$1:$E$310,5,FALSE)</f>
        <v>5304070</v>
      </c>
      <c r="H8375" t="str">
        <f>VLOOKUP(C8375,reference!$A$1:$E$310,4,FALSE)</f>
        <v>AMANUBAN TENGAH</v>
      </c>
      <c r="I8375" t="str">
        <f>VLOOKUP($D8375,reference!$G$1:$H$25,2,FALSE)</f>
        <v>Semak belukar</v>
      </c>
      <c r="J8375" t="str">
        <f>VLOOKUP($E8375,reference!$G$1:$H$25,2,FALSE)</f>
        <v>Pertanian lahan kering  campur semak / kebun campur</v>
      </c>
      <c r="K8375" t="str">
        <f t="shared" si="130"/>
        <v>Non Irigasi</v>
      </c>
      <c r="L8375" t="s">
        <v>327</v>
      </c>
    </row>
    <row r="8376" spans="1:12" x14ac:dyDescent="0.25">
      <c r="A8376" s="1">
        <v>8375</v>
      </c>
      <c r="B8376" s="3">
        <v>1</v>
      </c>
      <c r="C8376" s="1">
        <v>69</v>
      </c>
      <c r="D8376" s="1">
        <v>9</v>
      </c>
      <c r="E8376" s="1">
        <v>16</v>
      </c>
      <c r="F8376" s="1">
        <v>0</v>
      </c>
      <c r="G8376">
        <f>VLOOKUP(C8376,reference!$A$1:$E$310,5,FALSE)</f>
        <v>5304070</v>
      </c>
      <c r="H8376" t="str">
        <f>VLOOKUP(C8376,reference!$A$1:$E$310,4,FALSE)</f>
        <v>AMANUBAN TENGAH</v>
      </c>
      <c r="I8376" t="str">
        <f>VLOOKUP($D8376,reference!$G$1:$H$25,2,FALSE)</f>
        <v>Semak belukar</v>
      </c>
      <c r="J8376" t="str">
        <f>VLOOKUP($E8376,reference!$G$1:$H$25,2,FALSE)</f>
        <v>Pemukiman</v>
      </c>
      <c r="K8376" t="str">
        <f t="shared" si="130"/>
        <v>Non Irigasi</v>
      </c>
      <c r="L8376" t="s">
        <v>327</v>
      </c>
    </row>
    <row r="8377" spans="1:12" x14ac:dyDescent="0.25">
      <c r="A8377" s="1">
        <v>8376</v>
      </c>
      <c r="B8377" s="3">
        <v>16</v>
      </c>
      <c r="C8377" s="1">
        <v>9</v>
      </c>
      <c r="D8377" s="1">
        <v>2</v>
      </c>
      <c r="E8377" s="1">
        <v>9</v>
      </c>
      <c r="F8377" s="1">
        <v>0</v>
      </c>
      <c r="G8377">
        <f>VLOOKUP(C8377,reference!$A$1:$E$310,5,FALSE)</f>
        <v>5302012</v>
      </c>
      <c r="H8377" t="str">
        <f>VLOOKUP(C8377,reference!$A$1:$E$310,4,FALSE)</f>
        <v>LEWA TIDAHU</v>
      </c>
      <c r="I8377" t="str">
        <f>VLOOKUP($D8377,reference!$G$1:$H$25,2,FALSE)</f>
        <v>Hutan lahan kering sekunder / bekas tebangan</v>
      </c>
      <c r="J8377" t="str">
        <f>VLOOKUP($E8377,reference!$G$1:$H$25,2,FALSE)</f>
        <v>Semak belukar</v>
      </c>
      <c r="K8377" t="str">
        <f t="shared" si="130"/>
        <v>Non Irigasi</v>
      </c>
      <c r="L8377" t="s">
        <v>328</v>
      </c>
    </row>
    <row r="8378" spans="1:12" x14ac:dyDescent="0.25">
      <c r="A8378" s="1">
        <v>8377</v>
      </c>
      <c r="B8378" s="3">
        <v>4650</v>
      </c>
      <c r="C8378" s="1">
        <v>10</v>
      </c>
      <c r="D8378" s="1">
        <v>11</v>
      </c>
      <c r="E8378" s="1">
        <v>11</v>
      </c>
      <c r="F8378" s="1">
        <v>0</v>
      </c>
      <c r="G8378">
        <f>VLOOKUP(C8378,reference!$A$1:$E$310,5,FALSE)</f>
        <v>5302013</v>
      </c>
      <c r="H8378" t="str">
        <f>VLOOKUP(C8378,reference!$A$1:$E$310,4,FALSE)</f>
        <v>KATALA HAMU LINGU</v>
      </c>
      <c r="I8378" t="str">
        <f>VLOOKUP($D8378,reference!$G$1:$H$25,2,FALSE)</f>
        <v>Savanna / Padang rumput</v>
      </c>
      <c r="J8378" t="str">
        <f>VLOOKUP($E8378,reference!$G$1:$H$25,2,FALSE)</f>
        <v>Savanna / Padang rumput</v>
      </c>
      <c r="K8378" t="str">
        <f t="shared" si="130"/>
        <v>Non Irigasi</v>
      </c>
      <c r="L8378" t="s">
        <v>327</v>
      </c>
    </row>
    <row r="8379" spans="1:12" x14ac:dyDescent="0.25">
      <c r="A8379" s="1">
        <v>8378</v>
      </c>
      <c r="B8379" s="3">
        <v>39</v>
      </c>
      <c r="C8379" s="1">
        <v>22</v>
      </c>
      <c r="D8379" s="1">
        <v>11</v>
      </c>
      <c r="E8379" s="1">
        <v>14</v>
      </c>
      <c r="F8379" s="1">
        <v>1</v>
      </c>
      <c r="G8379">
        <f>VLOOKUP(C8379,reference!$A$1:$E$310,5,FALSE)</f>
        <v>5302052</v>
      </c>
      <c r="H8379" t="str">
        <f>VLOOKUP(C8379,reference!$A$1:$E$310,4,FALSE)</f>
        <v>UMALULU</v>
      </c>
      <c r="I8379" t="str">
        <f>VLOOKUP($D8379,reference!$G$1:$H$25,2,FALSE)</f>
        <v>Savanna / Padang rumput</v>
      </c>
      <c r="J8379" t="str">
        <f>VLOOKUP($E8379,reference!$G$1:$H$25,2,FALSE)</f>
        <v>Sawah</v>
      </c>
      <c r="K8379" t="str">
        <f t="shared" si="130"/>
        <v>Buffer Irigasi</v>
      </c>
      <c r="L8379" t="s">
        <v>327</v>
      </c>
    </row>
    <row r="8380" spans="1:12" x14ac:dyDescent="0.25">
      <c r="A8380" s="1">
        <v>8379</v>
      </c>
      <c r="B8380" s="3">
        <v>5</v>
      </c>
      <c r="C8380" s="1">
        <v>47</v>
      </c>
      <c r="D8380" s="1">
        <v>1</v>
      </c>
      <c r="E8380" s="1">
        <v>13</v>
      </c>
      <c r="F8380" s="1">
        <v>0</v>
      </c>
      <c r="G8380">
        <f>VLOOKUP(C8380,reference!$A$1:$E$310,5,FALSE)</f>
        <v>5303180</v>
      </c>
      <c r="H8380" t="str">
        <f>VLOOKUP(C8380,reference!$A$1:$E$310,4,FALSE)</f>
        <v>AMFOANG SELATAN</v>
      </c>
      <c r="I8380" t="str">
        <f>VLOOKUP($D8380,reference!$G$1:$H$25,2,FALSE)</f>
        <v>Hutan lahan kering primer</v>
      </c>
      <c r="J8380" t="str">
        <f>VLOOKUP($E8380,reference!$G$1:$H$25,2,FALSE)</f>
        <v>Pertanian lahan kering  campur semak / kebun campur</v>
      </c>
      <c r="K8380" t="str">
        <f t="shared" si="130"/>
        <v>Non Irigasi</v>
      </c>
      <c r="L8380" t="s">
        <v>328</v>
      </c>
    </row>
    <row r="8381" spans="1:12" x14ac:dyDescent="0.25">
      <c r="A8381" s="1">
        <v>8380</v>
      </c>
      <c r="B8381" s="3">
        <v>4</v>
      </c>
      <c r="C8381" s="1">
        <v>2</v>
      </c>
      <c r="D8381" s="1">
        <v>0</v>
      </c>
      <c r="E8381" s="1">
        <v>14</v>
      </c>
      <c r="F8381" s="1">
        <v>0</v>
      </c>
      <c r="G8381">
        <f>VLOOKUP(C8381,reference!$A$1:$E$310,5,FALSE)</f>
        <v>5301022</v>
      </c>
      <c r="H8381" t="str">
        <f>VLOOKUP(C8381,reference!$A$1:$E$310,4,FALSE)</f>
        <v>WANOKAKA</v>
      </c>
      <c r="I8381" t="str">
        <f>VLOOKUP($D8381,reference!$G$1:$H$25,2,FALSE)</f>
        <v>No data</v>
      </c>
      <c r="J8381" t="str">
        <f>VLOOKUP($E8381,reference!$G$1:$H$25,2,FALSE)</f>
        <v>Sawah</v>
      </c>
      <c r="K8381" t="str">
        <f t="shared" si="130"/>
        <v>Non Irigasi</v>
      </c>
      <c r="L8381" t="s">
        <v>327</v>
      </c>
    </row>
    <row r="8382" spans="1:12" x14ac:dyDescent="0.25">
      <c r="A8382" s="1">
        <v>8381</v>
      </c>
      <c r="B8382" s="3">
        <v>3</v>
      </c>
      <c r="C8382" s="1">
        <v>7</v>
      </c>
      <c r="D8382" s="1">
        <v>18</v>
      </c>
      <c r="E8382" s="1">
        <v>2</v>
      </c>
      <c r="F8382" s="1">
        <v>0</v>
      </c>
      <c r="G8382">
        <f>VLOOKUP(C8382,reference!$A$1:$E$310,5,FALSE)</f>
        <v>5302010</v>
      </c>
      <c r="H8382" t="str">
        <f>VLOOKUP(C8382,reference!$A$1:$E$310,4,FALSE)</f>
        <v>LEWA</v>
      </c>
      <c r="I8382" t="str">
        <f>VLOOKUP($D8382,reference!$G$1:$H$25,2,FALSE)</f>
        <v>Lahan terbuka</v>
      </c>
      <c r="J8382" t="str">
        <f>VLOOKUP($E8382,reference!$G$1:$H$25,2,FALSE)</f>
        <v>Hutan lahan kering sekunder / bekas tebangan</v>
      </c>
      <c r="K8382" t="str">
        <f t="shared" si="130"/>
        <v>Non Irigasi</v>
      </c>
      <c r="L8382" t="s">
        <v>327</v>
      </c>
    </row>
    <row r="8383" spans="1:12" x14ac:dyDescent="0.25">
      <c r="A8383" s="1">
        <v>8382</v>
      </c>
      <c r="B8383" s="3">
        <v>1746</v>
      </c>
      <c r="C8383" s="1">
        <v>10</v>
      </c>
      <c r="D8383" s="1">
        <v>18</v>
      </c>
      <c r="E8383" s="1">
        <v>11</v>
      </c>
      <c r="F8383" s="1">
        <v>0</v>
      </c>
      <c r="G8383">
        <f>VLOOKUP(C8383,reference!$A$1:$E$310,5,FALSE)</f>
        <v>5302013</v>
      </c>
      <c r="H8383" t="str">
        <f>VLOOKUP(C8383,reference!$A$1:$E$310,4,FALSE)</f>
        <v>KATALA HAMU LINGU</v>
      </c>
      <c r="I8383" t="str">
        <f>VLOOKUP($D8383,reference!$G$1:$H$25,2,FALSE)</f>
        <v>Lahan terbuka</v>
      </c>
      <c r="J8383" t="str">
        <f>VLOOKUP($E8383,reference!$G$1:$H$25,2,FALSE)</f>
        <v>Savanna / Padang rumput</v>
      </c>
      <c r="K8383" t="str">
        <f t="shared" si="130"/>
        <v>Non Irigasi</v>
      </c>
      <c r="L8383" t="s">
        <v>327</v>
      </c>
    </row>
    <row r="8384" spans="1:12" x14ac:dyDescent="0.25">
      <c r="A8384" s="1">
        <v>8383</v>
      </c>
      <c r="B8384" s="3">
        <v>253</v>
      </c>
      <c r="C8384" s="1">
        <v>10</v>
      </c>
      <c r="D8384" s="1">
        <v>11</v>
      </c>
      <c r="E8384" s="1">
        <v>1</v>
      </c>
      <c r="F8384" s="1">
        <v>0</v>
      </c>
      <c r="G8384">
        <f>VLOOKUP(C8384,reference!$A$1:$E$310,5,FALSE)</f>
        <v>5302013</v>
      </c>
      <c r="H8384" t="str">
        <f>VLOOKUP(C8384,reference!$A$1:$E$310,4,FALSE)</f>
        <v>KATALA HAMU LINGU</v>
      </c>
      <c r="I8384" t="str">
        <f>VLOOKUP($D8384,reference!$G$1:$H$25,2,FALSE)</f>
        <v>Savanna / Padang rumput</v>
      </c>
      <c r="J8384" t="str">
        <f>VLOOKUP($E8384,reference!$G$1:$H$25,2,FALSE)</f>
        <v>Hutan lahan kering primer</v>
      </c>
      <c r="K8384" t="str">
        <f t="shared" si="130"/>
        <v>Non Irigasi</v>
      </c>
      <c r="L8384" t="s">
        <v>327</v>
      </c>
    </row>
    <row r="8385" spans="1:12" x14ac:dyDescent="0.25">
      <c r="A8385" s="1">
        <v>8384</v>
      </c>
      <c r="B8385" s="3">
        <v>25</v>
      </c>
      <c r="C8385" s="1">
        <v>1</v>
      </c>
      <c r="D8385" s="1">
        <v>0</v>
      </c>
      <c r="E8385" s="1">
        <v>0</v>
      </c>
      <c r="F8385" s="1">
        <v>0</v>
      </c>
      <c r="G8385">
        <f>VLOOKUP(C8385,reference!$A$1:$E$310,5,FALSE)</f>
        <v>5301021</v>
      </c>
      <c r="H8385" t="str">
        <f>VLOOKUP(C8385,reference!$A$1:$E$310,4,FALSE)</f>
        <v>LAMBOYA</v>
      </c>
      <c r="I8385" t="str">
        <f>VLOOKUP($D8385,reference!$G$1:$H$25,2,FALSE)</f>
        <v>No data</v>
      </c>
      <c r="J8385" t="str">
        <f>VLOOKUP($E8385,reference!$G$1:$H$25,2,FALSE)</f>
        <v>No data</v>
      </c>
      <c r="K8385" t="str">
        <f t="shared" si="130"/>
        <v>Non Irigasi</v>
      </c>
      <c r="L8385" t="s">
        <v>327</v>
      </c>
    </row>
    <row r="8386" spans="1:12" x14ac:dyDescent="0.25">
      <c r="A8386" s="1">
        <v>8385</v>
      </c>
      <c r="B8386" s="3">
        <v>965</v>
      </c>
      <c r="C8386" s="1">
        <v>10</v>
      </c>
      <c r="D8386" s="1">
        <v>11</v>
      </c>
      <c r="E8386" s="1">
        <v>2</v>
      </c>
      <c r="F8386" s="1">
        <v>0</v>
      </c>
      <c r="G8386">
        <f>VLOOKUP(C8386,reference!$A$1:$E$310,5,FALSE)</f>
        <v>5302013</v>
      </c>
      <c r="H8386" t="str">
        <f>VLOOKUP(C8386,reference!$A$1:$E$310,4,FALSE)</f>
        <v>KATALA HAMU LINGU</v>
      </c>
      <c r="I8386" t="str">
        <f>VLOOKUP($D8386,reference!$G$1:$H$25,2,FALSE)</f>
        <v>Savanna / Padang rumput</v>
      </c>
      <c r="J8386" t="str">
        <f>VLOOKUP($E8386,reference!$G$1:$H$25,2,FALSE)</f>
        <v>Hutan lahan kering sekunder / bekas tebangan</v>
      </c>
      <c r="K8386" t="str">
        <f t="shared" si="130"/>
        <v>Non Irigasi</v>
      </c>
      <c r="L8386" t="s">
        <v>327</v>
      </c>
    </row>
    <row r="8387" spans="1:12" x14ac:dyDescent="0.25">
      <c r="A8387" s="1">
        <v>8386</v>
      </c>
      <c r="B8387" s="3">
        <v>12</v>
      </c>
      <c r="C8387" s="1">
        <v>10</v>
      </c>
      <c r="D8387" s="1">
        <v>18</v>
      </c>
      <c r="E8387" s="1">
        <v>1</v>
      </c>
      <c r="F8387" s="1">
        <v>0</v>
      </c>
      <c r="G8387">
        <f>VLOOKUP(C8387,reference!$A$1:$E$310,5,FALSE)</f>
        <v>5302013</v>
      </c>
      <c r="H8387" t="str">
        <f>VLOOKUP(C8387,reference!$A$1:$E$310,4,FALSE)</f>
        <v>KATALA HAMU LINGU</v>
      </c>
      <c r="I8387" t="str">
        <f>VLOOKUP($D8387,reference!$G$1:$H$25,2,FALSE)</f>
        <v>Lahan terbuka</v>
      </c>
      <c r="J8387" t="str">
        <f>VLOOKUP($E8387,reference!$G$1:$H$25,2,FALSE)</f>
        <v>Hutan lahan kering primer</v>
      </c>
      <c r="K8387" t="str">
        <f t="shared" ref="K8387:K8450" si="131">IF(F8387=0,"Non Irigasi","Buffer Irigasi")</f>
        <v>Non Irigasi</v>
      </c>
      <c r="L8387" t="s">
        <v>327</v>
      </c>
    </row>
    <row r="8388" spans="1:12" x14ac:dyDescent="0.25">
      <c r="A8388" s="1">
        <v>8387</v>
      </c>
      <c r="B8388" s="3">
        <v>2104</v>
      </c>
      <c r="C8388" s="1">
        <v>10</v>
      </c>
      <c r="D8388" s="1">
        <v>2</v>
      </c>
      <c r="E8388" s="1">
        <v>11</v>
      </c>
      <c r="F8388" s="1">
        <v>0</v>
      </c>
      <c r="G8388">
        <f>VLOOKUP(C8388,reference!$A$1:$E$310,5,FALSE)</f>
        <v>5302013</v>
      </c>
      <c r="H8388" t="str">
        <f>VLOOKUP(C8388,reference!$A$1:$E$310,4,FALSE)</f>
        <v>KATALA HAMU LINGU</v>
      </c>
      <c r="I8388" t="str">
        <f>VLOOKUP($D8388,reference!$G$1:$H$25,2,FALSE)</f>
        <v>Hutan lahan kering sekunder / bekas tebangan</v>
      </c>
      <c r="J8388" t="str">
        <f>VLOOKUP($E8388,reference!$G$1:$H$25,2,FALSE)</f>
        <v>Savanna / Padang rumput</v>
      </c>
      <c r="K8388" t="str">
        <f t="shared" si="131"/>
        <v>Non Irigasi</v>
      </c>
      <c r="L8388" t="s">
        <v>328</v>
      </c>
    </row>
    <row r="8389" spans="1:12" x14ac:dyDescent="0.25">
      <c r="A8389" s="1">
        <v>8388</v>
      </c>
      <c r="B8389" s="3">
        <v>250</v>
      </c>
      <c r="C8389" s="1">
        <v>64</v>
      </c>
      <c r="D8389" s="1">
        <v>9</v>
      </c>
      <c r="E8389" s="1">
        <v>2</v>
      </c>
      <c r="F8389" s="1">
        <v>0</v>
      </c>
      <c r="G8389">
        <f>VLOOKUP(C8389,reference!$A$1:$E$310,5,FALSE)</f>
        <v>5304042</v>
      </c>
      <c r="H8389" t="str">
        <f>VLOOKUP(C8389,reference!$A$1:$E$310,4,FALSE)</f>
        <v>KUATNANA</v>
      </c>
      <c r="I8389" t="str">
        <f>VLOOKUP($D8389,reference!$G$1:$H$25,2,FALSE)</f>
        <v>Semak belukar</v>
      </c>
      <c r="J8389" t="str">
        <f>VLOOKUP($E8389,reference!$G$1:$H$25,2,FALSE)</f>
        <v>Hutan lahan kering sekunder / bekas tebangan</v>
      </c>
      <c r="K8389" t="str">
        <f t="shared" si="131"/>
        <v>Non Irigasi</v>
      </c>
      <c r="L8389" t="s">
        <v>327</v>
      </c>
    </row>
    <row r="8390" spans="1:12" x14ac:dyDescent="0.25">
      <c r="A8390" s="1">
        <v>8389</v>
      </c>
      <c r="B8390" s="3">
        <v>11</v>
      </c>
      <c r="C8390" s="1">
        <v>292</v>
      </c>
      <c r="D8390" s="1">
        <v>12</v>
      </c>
      <c r="E8390" s="1">
        <v>12</v>
      </c>
      <c r="F8390" s="1">
        <v>0</v>
      </c>
      <c r="G8390">
        <f>VLOOKUP(C8390,reference!$A$1:$E$310,5,FALSE)</f>
        <v>5321010</v>
      </c>
      <c r="H8390" t="str">
        <f>VLOOKUP(C8390,reference!$A$1:$E$310,4,FALSE)</f>
        <v>WEWIKU</v>
      </c>
      <c r="I8390" t="str">
        <f>VLOOKUP($D8390,reference!$G$1:$H$25,2,FALSE)</f>
        <v>Pertanian lahan kering</v>
      </c>
      <c r="J8390" t="str">
        <f>VLOOKUP($E8390,reference!$G$1:$H$25,2,FALSE)</f>
        <v>Pertanian lahan kering</v>
      </c>
      <c r="K8390" t="str">
        <f t="shared" si="131"/>
        <v>Non Irigasi</v>
      </c>
      <c r="L8390" t="s">
        <v>327</v>
      </c>
    </row>
    <row r="8391" spans="1:12" x14ac:dyDescent="0.25">
      <c r="A8391" s="1">
        <v>8390</v>
      </c>
      <c r="B8391" s="3">
        <v>5</v>
      </c>
      <c r="C8391" s="1">
        <v>1</v>
      </c>
      <c r="D8391" s="1">
        <v>13</v>
      </c>
      <c r="E8391" s="1">
        <v>0</v>
      </c>
      <c r="F8391" s="1">
        <v>0</v>
      </c>
      <c r="G8391">
        <f>VLOOKUP(C8391,reference!$A$1:$E$310,5,FALSE)</f>
        <v>5301021</v>
      </c>
      <c r="H8391" t="str">
        <f>VLOOKUP(C8391,reference!$A$1:$E$310,4,FALSE)</f>
        <v>LAMBOYA</v>
      </c>
      <c r="I8391" t="str">
        <f>VLOOKUP($D8391,reference!$G$1:$H$25,2,FALSE)</f>
        <v>Pertanian lahan kering  campur semak / kebun campur</v>
      </c>
      <c r="J8391" t="str">
        <f>VLOOKUP($E8391,reference!$G$1:$H$25,2,FALSE)</f>
        <v>No data</v>
      </c>
      <c r="K8391" t="str">
        <f t="shared" si="131"/>
        <v>Non Irigasi</v>
      </c>
      <c r="L8391" t="s">
        <v>327</v>
      </c>
    </row>
    <row r="8392" spans="1:12" x14ac:dyDescent="0.25">
      <c r="A8392" s="1">
        <v>8391</v>
      </c>
      <c r="B8392" s="3">
        <v>8</v>
      </c>
      <c r="C8392" s="1">
        <v>1</v>
      </c>
      <c r="D8392" s="1">
        <v>0</v>
      </c>
      <c r="E8392" s="1">
        <v>13</v>
      </c>
      <c r="F8392" s="1">
        <v>0</v>
      </c>
      <c r="G8392">
        <f>VLOOKUP(C8392,reference!$A$1:$E$310,5,FALSE)</f>
        <v>5301021</v>
      </c>
      <c r="H8392" t="str">
        <f>VLOOKUP(C8392,reference!$A$1:$E$310,4,FALSE)</f>
        <v>LAMBOYA</v>
      </c>
      <c r="I8392" t="str">
        <f>VLOOKUP($D8392,reference!$G$1:$H$25,2,FALSE)</f>
        <v>No data</v>
      </c>
      <c r="J8392" t="str">
        <f>VLOOKUP($E8392,reference!$G$1:$H$25,2,FALSE)</f>
        <v>Pertanian lahan kering  campur semak / kebun campur</v>
      </c>
      <c r="K8392" t="str">
        <f t="shared" si="131"/>
        <v>Non Irigasi</v>
      </c>
      <c r="L8392" t="s">
        <v>327</v>
      </c>
    </row>
    <row r="8393" spans="1:12" x14ac:dyDescent="0.25">
      <c r="A8393" s="1">
        <v>8392</v>
      </c>
      <c r="B8393" s="3">
        <v>3</v>
      </c>
      <c r="C8393" s="1">
        <v>1</v>
      </c>
      <c r="D8393" s="1">
        <v>0</v>
      </c>
      <c r="E8393" s="1">
        <v>14</v>
      </c>
      <c r="F8393" s="1">
        <v>0</v>
      </c>
      <c r="G8393">
        <f>VLOOKUP(C8393,reference!$A$1:$E$310,5,FALSE)</f>
        <v>5301021</v>
      </c>
      <c r="H8393" t="str">
        <f>VLOOKUP(C8393,reference!$A$1:$E$310,4,FALSE)</f>
        <v>LAMBOYA</v>
      </c>
      <c r="I8393" t="str">
        <f>VLOOKUP($D8393,reference!$G$1:$H$25,2,FALSE)</f>
        <v>No data</v>
      </c>
      <c r="J8393" t="str">
        <f>VLOOKUP($E8393,reference!$G$1:$H$25,2,FALSE)</f>
        <v>Sawah</v>
      </c>
      <c r="K8393" t="str">
        <f t="shared" si="131"/>
        <v>Non Irigasi</v>
      </c>
      <c r="L8393" t="s">
        <v>327</v>
      </c>
    </row>
    <row r="8394" spans="1:12" x14ac:dyDescent="0.25">
      <c r="A8394" s="1">
        <v>8393</v>
      </c>
      <c r="B8394" s="3">
        <v>28</v>
      </c>
      <c r="C8394" s="1">
        <v>255</v>
      </c>
      <c r="D8394" s="1">
        <v>1</v>
      </c>
      <c r="E8394" s="1">
        <v>0</v>
      </c>
      <c r="F8394" s="1">
        <v>0</v>
      </c>
      <c r="G8394">
        <f>VLOOKUP(C8394,reference!$A$1:$E$310,5,FALSE)</f>
        <v>5316011</v>
      </c>
      <c r="H8394" t="str">
        <f>VLOOKUP(C8394,reference!$A$1:$E$310,4,FALSE)</f>
        <v>KATIKUTANA SELATAN</v>
      </c>
      <c r="I8394" t="str">
        <f>VLOOKUP($D8394,reference!$G$1:$H$25,2,FALSE)</f>
        <v>Hutan lahan kering primer</v>
      </c>
      <c r="J8394" t="str">
        <f>VLOOKUP($E8394,reference!$G$1:$H$25,2,FALSE)</f>
        <v>No data</v>
      </c>
      <c r="K8394" t="str">
        <f t="shared" si="131"/>
        <v>Non Irigasi</v>
      </c>
      <c r="L8394" t="s">
        <v>328</v>
      </c>
    </row>
    <row r="8395" spans="1:12" x14ac:dyDescent="0.25">
      <c r="A8395" s="1">
        <v>8394</v>
      </c>
      <c r="B8395" s="3">
        <v>2</v>
      </c>
      <c r="C8395" s="1">
        <v>255</v>
      </c>
      <c r="D8395" s="1">
        <v>2</v>
      </c>
      <c r="E8395" s="1">
        <v>20</v>
      </c>
      <c r="F8395" s="1">
        <v>0</v>
      </c>
      <c r="G8395">
        <f>VLOOKUP(C8395,reference!$A$1:$E$310,5,FALSE)</f>
        <v>5316011</v>
      </c>
      <c r="H8395" t="str">
        <f>VLOOKUP(C8395,reference!$A$1:$E$310,4,FALSE)</f>
        <v>KATIKUTANA SELATAN</v>
      </c>
      <c r="I8395" t="str">
        <f>VLOOKUP($D8395,reference!$G$1:$H$25,2,FALSE)</f>
        <v>Hutan lahan kering sekunder / bekas tebangan</v>
      </c>
      <c r="J8395" t="str">
        <f>VLOOKUP($E8395,reference!$G$1:$H$25,2,FALSE)</f>
        <v>Tubuh air</v>
      </c>
      <c r="K8395" t="str">
        <f t="shared" si="131"/>
        <v>Non Irigasi</v>
      </c>
      <c r="L8395" t="s">
        <v>328</v>
      </c>
    </row>
    <row r="8396" spans="1:12" x14ac:dyDescent="0.25">
      <c r="A8396" s="1">
        <v>8395</v>
      </c>
      <c r="B8396" s="3">
        <v>47</v>
      </c>
      <c r="C8396" s="1">
        <v>10</v>
      </c>
      <c r="D8396" s="1">
        <v>18</v>
      </c>
      <c r="E8396" s="1">
        <v>2</v>
      </c>
      <c r="F8396" s="1">
        <v>0</v>
      </c>
      <c r="G8396">
        <f>VLOOKUP(C8396,reference!$A$1:$E$310,5,FALSE)</f>
        <v>5302013</v>
      </c>
      <c r="H8396" t="str">
        <f>VLOOKUP(C8396,reference!$A$1:$E$310,4,FALSE)</f>
        <v>KATALA HAMU LINGU</v>
      </c>
      <c r="I8396" t="str">
        <f>VLOOKUP($D8396,reference!$G$1:$H$25,2,FALSE)</f>
        <v>Lahan terbuka</v>
      </c>
      <c r="J8396" t="str">
        <f>VLOOKUP($E8396,reference!$G$1:$H$25,2,FALSE)</f>
        <v>Hutan lahan kering sekunder / bekas tebangan</v>
      </c>
      <c r="K8396" t="str">
        <f t="shared" si="131"/>
        <v>Non Irigasi</v>
      </c>
      <c r="L8396" t="s">
        <v>327</v>
      </c>
    </row>
    <row r="8397" spans="1:12" x14ac:dyDescent="0.25">
      <c r="A8397" s="1">
        <v>8396</v>
      </c>
      <c r="B8397" s="3">
        <v>8678</v>
      </c>
      <c r="C8397" s="1">
        <v>10</v>
      </c>
      <c r="D8397" s="1">
        <v>2</v>
      </c>
      <c r="E8397" s="1">
        <v>2</v>
      </c>
      <c r="F8397" s="1">
        <v>0</v>
      </c>
      <c r="G8397">
        <f>VLOOKUP(C8397,reference!$A$1:$E$310,5,FALSE)</f>
        <v>5302013</v>
      </c>
      <c r="H8397" t="str">
        <f>VLOOKUP(C8397,reference!$A$1:$E$310,4,FALSE)</f>
        <v>KATALA HAMU LINGU</v>
      </c>
      <c r="I8397" t="str">
        <f>VLOOKUP($D8397,reference!$G$1:$H$25,2,FALSE)</f>
        <v>Hutan lahan kering sekunder / bekas tebangan</v>
      </c>
      <c r="J8397" t="str">
        <f>VLOOKUP($E8397,reference!$G$1:$H$25,2,FALSE)</f>
        <v>Hutan lahan kering sekunder / bekas tebangan</v>
      </c>
      <c r="K8397" t="str">
        <f t="shared" si="131"/>
        <v>Non Irigasi</v>
      </c>
      <c r="L8397" t="s">
        <v>327</v>
      </c>
    </row>
    <row r="8398" spans="1:12" x14ac:dyDescent="0.25">
      <c r="A8398" s="1">
        <v>8397</v>
      </c>
      <c r="B8398" s="3">
        <v>224</v>
      </c>
      <c r="C8398" s="1">
        <v>75</v>
      </c>
      <c r="D8398" s="1">
        <v>9</v>
      </c>
      <c r="E8398" s="1">
        <v>9</v>
      </c>
      <c r="F8398" s="1">
        <v>0</v>
      </c>
      <c r="G8398">
        <f>VLOOKUP(C8398,reference!$A$1:$E$310,5,FALSE)</f>
        <v>5304090</v>
      </c>
      <c r="H8398" t="str">
        <f>VLOOKUP(C8398,reference!$A$1:$E$310,4,FALSE)</f>
        <v>KIE</v>
      </c>
      <c r="I8398" t="str">
        <f>VLOOKUP($D8398,reference!$G$1:$H$25,2,FALSE)</f>
        <v>Semak belukar</v>
      </c>
      <c r="J8398" t="str">
        <f>VLOOKUP($E8398,reference!$G$1:$H$25,2,FALSE)</f>
        <v>Semak belukar</v>
      </c>
      <c r="K8398" t="str">
        <f t="shared" si="131"/>
        <v>Non Irigasi</v>
      </c>
      <c r="L8398" t="s">
        <v>327</v>
      </c>
    </row>
    <row r="8399" spans="1:12" x14ac:dyDescent="0.25">
      <c r="A8399" s="1">
        <v>8398</v>
      </c>
      <c r="B8399" s="3">
        <v>36</v>
      </c>
      <c r="C8399" s="1">
        <v>73</v>
      </c>
      <c r="D8399" s="1">
        <v>9</v>
      </c>
      <c r="E8399" s="1">
        <v>13</v>
      </c>
      <c r="F8399" s="1">
        <v>0</v>
      </c>
      <c r="G8399">
        <f>VLOOKUP(C8399,reference!$A$1:$E$310,5,FALSE)</f>
        <v>5304081</v>
      </c>
      <c r="H8399" t="str">
        <f>VLOOKUP(C8399,reference!$A$1:$E$310,4,FALSE)</f>
        <v>FAUTMOLO</v>
      </c>
      <c r="I8399" t="str">
        <f>VLOOKUP($D8399,reference!$G$1:$H$25,2,FALSE)</f>
        <v>Semak belukar</v>
      </c>
      <c r="J8399" t="str">
        <f>VLOOKUP($E8399,reference!$G$1:$H$25,2,FALSE)</f>
        <v>Pertanian lahan kering  campur semak / kebun campur</v>
      </c>
      <c r="K8399" t="str">
        <f t="shared" si="131"/>
        <v>Non Irigasi</v>
      </c>
      <c r="L8399" t="s">
        <v>327</v>
      </c>
    </row>
    <row r="8400" spans="1:12" x14ac:dyDescent="0.25">
      <c r="A8400" s="1">
        <v>8399</v>
      </c>
      <c r="B8400" s="3">
        <v>77</v>
      </c>
      <c r="C8400" s="1">
        <v>78</v>
      </c>
      <c r="D8400" s="1">
        <v>12</v>
      </c>
      <c r="E8400" s="1">
        <v>16</v>
      </c>
      <c r="F8400" s="1">
        <v>0</v>
      </c>
      <c r="G8400">
        <f>VLOOKUP(C8400,reference!$A$1:$E$310,5,FALSE)</f>
        <v>5304101</v>
      </c>
      <c r="H8400" t="str">
        <f>VLOOKUP(C8400,reference!$A$1:$E$310,4,FALSE)</f>
        <v>BOKING</v>
      </c>
      <c r="I8400" t="str">
        <f>VLOOKUP($D8400,reference!$G$1:$H$25,2,FALSE)</f>
        <v>Pertanian lahan kering</v>
      </c>
      <c r="J8400" t="str">
        <f>VLOOKUP($E8400,reference!$G$1:$H$25,2,FALSE)</f>
        <v>Pemukiman</v>
      </c>
      <c r="K8400" t="str">
        <f t="shared" si="131"/>
        <v>Non Irigasi</v>
      </c>
      <c r="L8400" t="s">
        <v>327</v>
      </c>
    </row>
    <row r="8401" spans="1:12" x14ac:dyDescent="0.25">
      <c r="A8401" s="1">
        <v>8400</v>
      </c>
      <c r="B8401" s="3">
        <v>22</v>
      </c>
      <c r="C8401" s="1">
        <v>83</v>
      </c>
      <c r="D8401" s="1">
        <v>12</v>
      </c>
      <c r="E8401" s="1">
        <v>12</v>
      </c>
      <c r="F8401" s="1">
        <v>0</v>
      </c>
      <c r="G8401">
        <f>VLOOKUP(C8401,reference!$A$1:$E$310,5,FALSE)</f>
        <v>5304111</v>
      </c>
      <c r="H8401" t="str">
        <f>VLOOKUP(C8401,reference!$A$1:$E$310,4,FALSE)</f>
        <v>TOIANAS</v>
      </c>
      <c r="I8401" t="str">
        <f>VLOOKUP($D8401,reference!$G$1:$H$25,2,FALSE)</f>
        <v>Pertanian lahan kering</v>
      </c>
      <c r="J8401" t="str">
        <f>VLOOKUP($E8401,reference!$G$1:$H$25,2,FALSE)</f>
        <v>Pertanian lahan kering</v>
      </c>
      <c r="K8401" t="str">
        <f t="shared" si="131"/>
        <v>Non Irigasi</v>
      </c>
      <c r="L8401" t="s">
        <v>327</v>
      </c>
    </row>
    <row r="8402" spans="1:12" x14ac:dyDescent="0.25">
      <c r="A8402" s="1">
        <v>8401</v>
      </c>
      <c r="B8402" s="3">
        <v>1</v>
      </c>
      <c r="C8402" s="1">
        <v>255</v>
      </c>
      <c r="D8402" s="1">
        <v>0</v>
      </c>
      <c r="E8402" s="1">
        <v>20</v>
      </c>
      <c r="F8402" s="1">
        <v>0</v>
      </c>
      <c r="G8402">
        <f>VLOOKUP(C8402,reference!$A$1:$E$310,5,FALSE)</f>
        <v>5316011</v>
      </c>
      <c r="H8402" t="str">
        <f>VLOOKUP(C8402,reference!$A$1:$E$310,4,FALSE)</f>
        <v>KATIKUTANA SELATAN</v>
      </c>
      <c r="I8402" t="str">
        <f>VLOOKUP($D8402,reference!$G$1:$H$25,2,FALSE)</f>
        <v>No data</v>
      </c>
      <c r="J8402" t="str">
        <f>VLOOKUP($E8402,reference!$G$1:$H$25,2,FALSE)</f>
        <v>Tubuh air</v>
      </c>
      <c r="K8402" t="str">
        <f t="shared" si="131"/>
        <v>Non Irigasi</v>
      </c>
      <c r="L8402" t="s">
        <v>327</v>
      </c>
    </row>
    <row r="8403" spans="1:12" x14ac:dyDescent="0.25">
      <c r="A8403" s="1">
        <v>8402</v>
      </c>
      <c r="B8403" s="3">
        <v>2</v>
      </c>
      <c r="C8403" s="1">
        <v>25</v>
      </c>
      <c r="D8403" s="1">
        <v>1</v>
      </c>
      <c r="E8403" s="1">
        <v>11</v>
      </c>
      <c r="F8403" s="1">
        <v>0</v>
      </c>
      <c r="G8403">
        <f>VLOOKUP(C8403,reference!$A$1:$E$310,5,FALSE)</f>
        <v>5302070</v>
      </c>
      <c r="H8403" t="str">
        <f>VLOOKUP(C8403,reference!$A$1:$E$310,4,FALSE)</f>
        <v>KOTA WAINGAPU</v>
      </c>
      <c r="I8403" t="str">
        <f>VLOOKUP($D8403,reference!$G$1:$H$25,2,FALSE)</f>
        <v>Hutan lahan kering primer</v>
      </c>
      <c r="J8403" t="str">
        <f>VLOOKUP($E8403,reference!$G$1:$H$25,2,FALSE)</f>
        <v>Savanna / Padang rumput</v>
      </c>
      <c r="K8403" t="str">
        <f t="shared" si="131"/>
        <v>Non Irigasi</v>
      </c>
      <c r="L8403" t="s">
        <v>328</v>
      </c>
    </row>
    <row r="8404" spans="1:12" x14ac:dyDescent="0.25">
      <c r="A8404" s="1">
        <v>8403</v>
      </c>
      <c r="B8404" s="3">
        <v>113</v>
      </c>
      <c r="C8404" s="1">
        <v>24</v>
      </c>
      <c r="D8404" s="1">
        <v>12</v>
      </c>
      <c r="E8404" s="1">
        <v>11</v>
      </c>
      <c r="F8404" s="1">
        <v>0</v>
      </c>
      <c r="G8404">
        <f>VLOOKUP(C8404,reference!$A$1:$E$310,5,FALSE)</f>
        <v>5302061</v>
      </c>
      <c r="H8404" t="str">
        <f>VLOOKUP(C8404,reference!$A$1:$E$310,4,FALSE)</f>
        <v>KAMBATA MAPAMBUHANG</v>
      </c>
      <c r="I8404" t="str">
        <f>VLOOKUP($D8404,reference!$G$1:$H$25,2,FALSE)</f>
        <v>Pertanian lahan kering</v>
      </c>
      <c r="J8404" t="str">
        <f>VLOOKUP($E8404,reference!$G$1:$H$25,2,FALSE)</f>
        <v>Savanna / Padang rumput</v>
      </c>
      <c r="K8404" t="str">
        <f t="shared" si="131"/>
        <v>Non Irigasi</v>
      </c>
      <c r="L8404" t="s">
        <v>327</v>
      </c>
    </row>
    <row r="8405" spans="1:12" x14ac:dyDescent="0.25">
      <c r="A8405" s="1">
        <v>8404</v>
      </c>
      <c r="B8405" s="3">
        <v>23</v>
      </c>
      <c r="C8405" s="1">
        <v>47</v>
      </c>
      <c r="D8405" s="1">
        <v>9</v>
      </c>
      <c r="E8405" s="1">
        <v>13</v>
      </c>
      <c r="F8405" s="1">
        <v>0</v>
      </c>
      <c r="G8405">
        <f>VLOOKUP(C8405,reference!$A$1:$E$310,5,FALSE)</f>
        <v>5303180</v>
      </c>
      <c r="H8405" t="str">
        <f>VLOOKUP(C8405,reference!$A$1:$E$310,4,FALSE)</f>
        <v>AMFOANG SELATAN</v>
      </c>
      <c r="I8405" t="str">
        <f>VLOOKUP($D8405,reference!$G$1:$H$25,2,FALSE)</f>
        <v>Semak belukar</v>
      </c>
      <c r="J8405" t="str">
        <f>VLOOKUP($E8405,reference!$G$1:$H$25,2,FALSE)</f>
        <v>Pertanian lahan kering  campur semak / kebun campur</v>
      </c>
      <c r="K8405" t="str">
        <f t="shared" si="131"/>
        <v>Non Irigasi</v>
      </c>
      <c r="L8405" t="s">
        <v>327</v>
      </c>
    </row>
    <row r="8406" spans="1:12" x14ac:dyDescent="0.25">
      <c r="A8406" s="1">
        <v>8405</v>
      </c>
      <c r="B8406" s="3">
        <v>161</v>
      </c>
      <c r="C8406" s="1">
        <v>59</v>
      </c>
      <c r="D8406" s="1">
        <v>2</v>
      </c>
      <c r="E8406" s="1">
        <v>16</v>
      </c>
      <c r="F8406" s="1">
        <v>0</v>
      </c>
      <c r="G8406">
        <f>VLOOKUP(C8406,reference!$A$1:$E$310,5,FALSE)</f>
        <v>5304022</v>
      </c>
      <c r="H8406" t="str">
        <f>VLOOKUP(C8406,reference!$A$1:$E$310,4,FALSE)</f>
        <v>MOLLO BARAT</v>
      </c>
      <c r="I8406" t="str">
        <f>VLOOKUP($D8406,reference!$G$1:$H$25,2,FALSE)</f>
        <v>Hutan lahan kering sekunder / bekas tebangan</v>
      </c>
      <c r="J8406" t="str">
        <f>VLOOKUP($E8406,reference!$G$1:$H$25,2,FALSE)</f>
        <v>Pemukiman</v>
      </c>
      <c r="K8406" t="str">
        <f t="shared" si="131"/>
        <v>Non Irigasi</v>
      </c>
      <c r="L8406" t="s">
        <v>328</v>
      </c>
    </row>
    <row r="8407" spans="1:12" x14ac:dyDescent="0.25">
      <c r="A8407" s="1">
        <v>8406</v>
      </c>
      <c r="B8407" s="3">
        <v>657</v>
      </c>
      <c r="C8407" s="1">
        <v>69</v>
      </c>
      <c r="D8407" s="1">
        <v>2</v>
      </c>
      <c r="E8407" s="1">
        <v>9</v>
      </c>
      <c r="F8407" s="1">
        <v>0</v>
      </c>
      <c r="G8407">
        <f>VLOOKUP(C8407,reference!$A$1:$E$310,5,FALSE)</f>
        <v>5304070</v>
      </c>
      <c r="H8407" t="str">
        <f>VLOOKUP(C8407,reference!$A$1:$E$310,4,FALSE)</f>
        <v>AMANUBAN TENGAH</v>
      </c>
      <c r="I8407" t="str">
        <f>VLOOKUP($D8407,reference!$G$1:$H$25,2,FALSE)</f>
        <v>Hutan lahan kering sekunder / bekas tebangan</v>
      </c>
      <c r="J8407" t="str">
        <f>VLOOKUP($E8407,reference!$G$1:$H$25,2,FALSE)</f>
        <v>Semak belukar</v>
      </c>
      <c r="K8407" t="str">
        <f t="shared" si="131"/>
        <v>Non Irigasi</v>
      </c>
      <c r="L8407" t="s">
        <v>328</v>
      </c>
    </row>
    <row r="8408" spans="1:12" x14ac:dyDescent="0.25">
      <c r="A8408" s="1">
        <v>8407</v>
      </c>
      <c r="B8408" s="3">
        <v>4</v>
      </c>
      <c r="C8408" s="1">
        <v>75</v>
      </c>
      <c r="D8408" s="1">
        <v>9</v>
      </c>
      <c r="E8408" s="1">
        <v>20</v>
      </c>
      <c r="F8408" s="1">
        <v>0</v>
      </c>
      <c r="G8408">
        <f>VLOOKUP(C8408,reference!$A$1:$E$310,5,FALSE)</f>
        <v>5304090</v>
      </c>
      <c r="H8408" t="str">
        <f>VLOOKUP(C8408,reference!$A$1:$E$310,4,FALSE)</f>
        <v>KIE</v>
      </c>
      <c r="I8408" t="str">
        <f>VLOOKUP($D8408,reference!$G$1:$H$25,2,FALSE)</f>
        <v>Semak belukar</v>
      </c>
      <c r="J8408" t="str">
        <f>VLOOKUP($E8408,reference!$G$1:$H$25,2,FALSE)</f>
        <v>Tubuh air</v>
      </c>
      <c r="K8408" t="str">
        <f t="shared" si="131"/>
        <v>Non Irigasi</v>
      </c>
      <c r="L8408" t="s">
        <v>327</v>
      </c>
    </row>
    <row r="8409" spans="1:12" x14ac:dyDescent="0.25">
      <c r="A8409" s="1">
        <v>8408</v>
      </c>
      <c r="B8409" s="3">
        <v>9</v>
      </c>
      <c r="C8409" s="1">
        <v>73</v>
      </c>
      <c r="D8409" s="1">
        <v>9</v>
      </c>
      <c r="E8409" s="1">
        <v>20</v>
      </c>
      <c r="F8409" s="1">
        <v>0</v>
      </c>
      <c r="G8409">
        <f>VLOOKUP(C8409,reference!$A$1:$E$310,5,FALSE)</f>
        <v>5304081</v>
      </c>
      <c r="H8409" t="str">
        <f>VLOOKUP(C8409,reference!$A$1:$E$310,4,FALSE)</f>
        <v>FAUTMOLO</v>
      </c>
      <c r="I8409" t="str">
        <f>VLOOKUP($D8409,reference!$G$1:$H$25,2,FALSE)</f>
        <v>Semak belukar</v>
      </c>
      <c r="J8409" t="str">
        <f>VLOOKUP($E8409,reference!$G$1:$H$25,2,FALSE)</f>
        <v>Tubuh air</v>
      </c>
      <c r="K8409" t="str">
        <f t="shared" si="131"/>
        <v>Non Irigasi</v>
      </c>
      <c r="L8409" t="s">
        <v>327</v>
      </c>
    </row>
    <row r="8410" spans="1:12" x14ac:dyDescent="0.25">
      <c r="A8410" s="1">
        <v>8409</v>
      </c>
      <c r="B8410" s="3">
        <v>967</v>
      </c>
      <c r="C8410" s="1">
        <v>78</v>
      </c>
      <c r="D8410" s="1">
        <v>12</v>
      </c>
      <c r="E8410" s="1">
        <v>12</v>
      </c>
      <c r="F8410" s="1">
        <v>0</v>
      </c>
      <c r="G8410">
        <f>VLOOKUP(C8410,reference!$A$1:$E$310,5,FALSE)</f>
        <v>5304101</v>
      </c>
      <c r="H8410" t="str">
        <f>VLOOKUP(C8410,reference!$A$1:$E$310,4,FALSE)</f>
        <v>BOKING</v>
      </c>
      <c r="I8410" t="str">
        <f>VLOOKUP($D8410,reference!$G$1:$H$25,2,FALSE)</f>
        <v>Pertanian lahan kering</v>
      </c>
      <c r="J8410" t="str">
        <f>VLOOKUP($E8410,reference!$G$1:$H$25,2,FALSE)</f>
        <v>Pertanian lahan kering</v>
      </c>
      <c r="K8410" t="str">
        <f t="shared" si="131"/>
        <v>Non Irigasi</v>
      </c>
      <c r="L8410" t="s">
        <v>327</v>
      </c>
    </row>
    <row r="8411" spans="1:12" x14ac:dyDescent="0.25">
      <c r="A8411" s="1">
        <v>8410</v>
      </c>
      <c r="B8411" s="3">
        <v>2</v>
      </c>
      <c r="C8411" s="1">
        <v>292</v>
      </c>
      <c r="D8411" s="1">
        <v>13</v>
      </c>
      <c r="E8411" s="1">
        <v>0</v>
      </c>
      <c r="F8411" s="1">
        <v>0</v>
      </c>
      <c r="G8411">
        <f>VLOOKUP(C8411,reference!$A$1:$E$310,5,FALSE)</f>
        <v>5321010</v>
      </c>
      <c r="H8411" t="str">
        <f>VLOOKUP(C8411,reference!$A$1:$E$310,4,FALSE)</f>
        <v>WEWIKU</v>
      </c>
      <c r="I8411" t="str">
        <f>VLOOKUP($D8411,reference!$G$1:$H$25,2,FALSE)</f>
        <v>Pertanian lahan kering  campur semak / kebun campur</v>
      </c>
      <c r="J8411" t="str">
        <f>VLOOKUP($E8411,reference!$G$1:$H$25,2,FALSE)</f>
        <v>No data</v>
      </c>
      <c r="K8411" t="str">
        <f t="shared" si="131"/>
        <v>Non Irigasi</v>
      </c>
      <c r="L8411" t="s">
        <v>327</v>
      </c>
    </row>
    <row r="8412" spans="1:12" x14ac:dyDescent="0.25">
      <c r="A8412" s="1">
        <v>8411</v>
      </c>
      <c r="B8412" s="3">
        <v>18</v>
      </c>
      <c r="C8412" s="1">
        <v>22</v>
      </c>
      <c r="D8412" s="1">
        <v>18</v>
      </c>
      <c r="E8412" s="1">
        <v>14</v>
      </c>
      <c r="F8412" s="1">
        <v>0</v>
      </c>
      <c r="G8412">
        <f>VLOOKUP(C8412,reference!$A$1:$E$310,5,FALSE)</f>
        <v>5302052</v>
      </c>
      <c r="H8412" t="str">
        <f>VLOOKUP(C8412,reference!$A$1:$E$310,4,FALSE)</f>
        <v>UMALULU</v>
      </c>
      <c r="I8412" t="str">
        <f>VLOOKUP($D8412,reference!$G$1:$H$25,2,FALSE)</f>
        <v>Lahan terbuka</v>
      </c>
      <c r="J8412" t="str">
        <f>VLOOKUP($E8412,reference!$G$1:$H$25,2,FALSE)</f>
        <v>Sawah</v>
      </c>
      <c r="K8412" t="str">
        <f t="shared" si="131"/>
        <v>Non Irigasi</v>
      </c>
      <c r="L8412" t="s">
        <v>327</v>
      </c>
    </row>
    <row r="8413" spans="1:12" x14ac:dyDescent="0.25">
      <c r="A8413" s="1">
        <v>8412</v>
      </c>
      <c r="B8413" s="3">
        <v>106</v>
      </c>
      <c r="C8413" s="1">
        <v>73</v>
      </c>
      <c r="D8413" s="1">
        <v>2</v>
      </c>
      <c r="E8413" s="1">
        <v>9</v>
      </c>
      <c r="F8413" s="1">
        <v>0</v>
      </c>
      <c r="G8413">
        <f>VLOOKUP(C8413,reference!$A$1:$E$310,5,FALSE)</f>
        <v>5304081</v>
      </c>
      <c r="H8413" t="str">
        <f>VLOOKUP(C8413,reference!$A$1:$E$310,4,FALSE)</f>
        <v>FAUTMOLO</v>
      </c>
      <c r="I8413" t="str">
        <f>VLOOKUP($D8413,reference!$G$1:$H$25,2,FALSE)</f>
        <v>Hutan lahan kering sekunder / bekas tebangan</v>
      </c>
      <c r="J8413" t="str">
        <f>VLOOKUP($E8413,reference!$G$1:$H$25,2,FALSE)</f>
        <v>Semak belukar</v>
      </c>
      <c r="K8413" t="str">
        <f t="shared" si="131"/>
        <v>Non Irigasi</v>
      </c>
      <c r="L8413" t="s">
        <v>328</v>
      </c>
    </row>
    <row r="8414" spans="1:12" x14ac:dyDescent="0.25">
      <c r="A8414" s="1">
        <v>8413</v>
      </c>
      <c r="B8414" s="3">
        <v>494</v>
      </c>
      <c r="C8414" s="1">
        <v>73</v>
      </c>
      <c r="D8414" s="1">
        <v>9</v>
      </c>
      <c r="E8414" s="1">
        <v>9</v>
      </c>
      <c r="F8414" s="1">
        <v>0</v>
      </c>
      <c r="G8414">
        <f>VLOOKUP(C8414,reference!$A$1:$E$310,5,FALSE)</f>
        <v>5304081</v>
      </c>
      <c r="H8414" t="str">
        <f>VLOOKUP(C8414,reference!$A$1:$E$310,4,FALSE)</f>
        <v>FAUTMOLO</v>
      </c>
      <c r="I8414" t="str">
        <f>VLOOKUP($D8414,reference!$G$1:$H$25,2,FALSE)</f>
        <v>Semak belukar</v>
      </c>
      <c r="J8414" t="str">
        <f>VLOOKUP($E8414,reference!$G$1:$H$25,2,FALSE)</f>
        <v>Semak belukar</v>
      </c>
      <c r="K8414" t="str">
        <f t="shared" si="131"/>
        <v>Non Irigasi</v>
      </c>
      <c r="L8414" t="s">
        <v>327</v>
      </c>
    </row>
    <row r="8415" spans="1:12" x14ac:dyDescent="0.25">
      <c r="A8415" s="1">
        <v>8414</v>
      </c>
      <c r="B8415" s="3">
        <v>382</v>
      </c>
      <c r="C8415" s="1">
        <v>78</v>
      </c>
      <c r="D8415" s="1">
        <v>2</v>
      </c>
      <c r="E8415" s="1">
        <v>16</v>
      </c>
      <c r="F8415" s="1">
        <v>0</v>
      </c>
      <c r="G8415">
        <f>VLOOKUP(C8415,reference!$A$1:$E$310,5,FALSE)</f>
        <v>5304101</v>
      </c>
      <c r="H8415" t="str">
        <f>VLOOKUP(C8415,reference!$A$1:$E$310,4,FALSE)</f>
        <v>BOKING</v>
      </c>
      <c r="I8415" t="str">
        <f>VLOOKUP($D8415,reference!$G$1:$H$25,2,FALSE)</f>
        <v>Hutan lahan kering sekunder / bekas tebangan</v>
      </c>
      <c r="J8415" t="str">
        <f>VLOOKUP($E8415,reference!$G$1:$H$25,2,FALSE)</f>
        <v>Pemukiman</v>
      </c>
      <c r="K8415" t="str">
        <f t="shared" si="131"/>
        <v>Non Irigasi</v>
      </c>
      <c r="L8415" t="s">
        <v>328</v>
      </c>
    </row>
    <row r="8416" spans="1:12" x14ac:dyDescent="0.25">
      <c r="A8416" s="1">
        <v>8415</v>
      </c>
      <c r="B8416" s="3">
        <v>4</v>
      </c>
      <c r="C8416" s="1">
        <v>255</v>
      </c>
      <c r="D8416" s="1">
        <v>0</v>
      </c>
      <c r="E8416" s="1">
        <v>12</v>
      </c>
      <c r="F8416" s="1">
        <v>0</v>
      </c>
      <c r="G8416">
        <f>VLOOKUP(C8416,reference!$A$1:$E$310,5,FALSE)</f>
        <v>5316011</v>
      </c>
      <c r="H8416" t="str">
        <f>VLOOKUP(C8416,reference!$A$1:$E$310,4,FALSE)</f>
        <v>KATIKUTANA SELATAN</v>
      </c>
      <c r="I8416" t="str">
        <f>VLOOKUP($D8416,reference!$G$1:$H$25,2,FALSE)</f>
        <v>No data</v>
      </c>
      <c r="J8416" t="str">
        <f>VLOOKUP($E8416,reference!$G$1:$H$25,2,FALSE)</f>
        <v>Pertanian lahan kering</v>
      </c>
      <c r="K8416" t="str">
        <f t="shared" si="131"/>
        <v>Non Irigasi</v>
      </c>
      <c r="L8416" t="s">
        <v>327</v>
      </c>
    </row>
    <row r="8417" spans="1:12" x14ac:dyDescent="0.25">
      <c r="A8417" s="1">
        <v>8416</v>
      </c>
      <c r="B8417" s="3">
        <v>4</v>
      </c>
      <c r="C8417" s="1">
        <v>53</v>
      </c>
      <c r="D8417" s="1">
        <v>11</v>
      </c>
      <c r="E8417" s="1">
        <v>14</v>
      </c>
      <c r="F8417" s="1">
        <v>0</v>
      </c>
      <c r="G8417">
        <f>VLOOKUP(C8417,reference!$A$1:$E$310,5,FALSE)</f>
        <v>5304010</v>
      </c>
      <c r="H8417" t="str">
        <f>VLOOKUP(C8417,reference!$A$1:$E$310,4,FALSE)</f>
        <v>MOLLO UTARA</v>
      </c>
      <c r="I8417" t="str">
        <f>VLOOKUP($D8417,reference!$G$1:$H$25,2,FALSE)</f>
        <v>Savanna / Padang rumput</v>
      </c>
      <c r="J8417" t="str">
        <f>VLOOKUP($E8417,reference!$G$1:$H$25,2,FALSE)</f>
        <v>Sawah</v>
      </c>
      <c r="K8417" t="str">
        <f t="shared" si="131"/>
        <v>Non Irigasi</v>
      </c>
      <c r="L8417" t="s">
        <v>327</v>
      </c>
    </row>
    <row r="8418" spans="1:12" x14ac:dyDescent="0.25">
      <c r="A8418" s="1">
        <v>8417</v>
      </c>
      <c r="B8418" s="3">
        <v>268</v>
      </c>
      <c r="C8418" s="1">
        <v>78</v>
      </c>
      <c r="D8418" s="1">
        <v>12</v>
      </c>
      <c r="E8418" s="1">
        <v>13</v>
      </c>
      <c r="F8418" s="1">
        <v>0</v>
      </c>
      <c r="G8418">
        <f>VLOOKUP(C8418,reference!$A$1:$E$310,5,FALSE)</f>
        <v>5304101</v>
      </c>
      <c r="H8418" t="str">
        <f>VLOOKUP(C8418,reference!$A$1:$E$310,4,FALSE)</f>
        <v>BOKING</v>
      </c>
      <c r="I8418" t="str">
        <f>VLOOKUP($D8418,reference!$G$1:$H$25,2,FALSE)</f>
        <v>Pertanian lahan kering</v>
      </c>
      <c r="J8418" t="str">
        <f>VLOOKUP($E8418,reference!$G$1:$H$25,2,FALSE)</f>
        <v>Pertanian lahan kering  campur semak / kebun campur</v>
      </c>
      <c r="K8418" t="str">
        <f t="shared" si="131"/>
        <v>Non Irigasi</v>
      </c>
      <c r="L8418" t="s">
        <v>327</v>
      </c>
    </row>
    <row r="8419" spans="1:12" x14ac:dyDescent="0.25">
      <c r="A8419" s="1">
        <v>8418</v>
      </c>
      <c r="B8419" s="3">
        <v>7</v>
      </c>
      <c r="C8419" s="1">
        <v>1</v>
      </c>
      <c r="D8419" s="1">
        <v>0</v>
      </c>
      <c r="E8419" s="1">
        <v>7</v>
      </c>
      <c r="F8419" s="1">
        <v>0</v>
      </c>
      <c r="G8419">
        <f>VLOOKUP(C8419,reference!$A$1:$E$310,5,FALSE)</f>
        <v>5301021</v>
      </c>
      <c r="H8419" t="str">
        <f>VLOOKUP(C8419,reference!$A$1:$E$310,4,FALSE)</f>
        <v>LAMBOYA</v>
      </c>
      <c r="I8419" t="str">
        <f>VLOOKUP($D8419,reference!$G$1:$H$25,2,FALSE)</f>
        <v>No data</v>
      </c>
      <c r="J8419" t="str">
        <f>VLOOKUP($E8419,reference!$G$1:$H$25,2,FALSE)</f>
        <v>Hutan tanaman</v>
      </c>
      <c r="K8419" t="str">
        <f t="shared" si="131"/>
        <v>Non Irigasi</v>
      </c>
      <c r="L8419" t="s">
        <v>327</v>
      </c>
    </row>
    <row r="8420" spans="1:12" x14ac:dyDescent="0.25">
      <c r="A8420" s="1">
        <v>8419</v>
      </c>
      <c r="B8420" s="3">
        <v>672</v>
      </c>
      <c r="C8420" s="1">
        <v>9</v>
      </c>
      <c r="D8420" s="1">
        <v>11</v>
      </c>
      <c r="E8420" s="1">
        <v>12</v>
      </c>
      <c r="F8420" s="1">
        <v>0</v>
      </c>
      <c r="G8420">
        <f>VLOOKUP(C8420,reference!$A$1:$E$310,5,FALSE)</f>
        <v>5302012</v>
      </c>
      <c r="H8420" t="str">
        <f>VLOOKUP(C8420,reference!$A$1:$E$310,4,FALSE)</f>
        <v>LEWA TIDAHU</v>
      </c>
      <c r="I8420" t="str">
        <f>VLOOKUP($D8420,reference!$G$1:$H$25,2,FALSE)</f>
        <v>Savanna / Padang rumput</v>
      </c>
      <c r="J8420" t="str">
        <f>VLOOKUP($E8420,reference!$G$1:$H$25,2,FALSE)</f>
        <v>Pertanian lahan kering</v>
      </c>
      <c r="K8420" t="str">
        <f t="shared" si="131"/>
        <v>Non Irigasi</v>
      </c>
      <c r="L8420" t="s">
        <v>327</v>
      </c>
    </row>
    <row r="8421" spans="1:12" x14ac:dyDescent="0.25">
      <c r="A8421" s="1">
        <v>8420</v>
      </c>
      <c r="B8421" s="3">
        <v>168</v>
      </c>
      <c r="C8421" s="1">
        <v>10</v>
      </c>
      <c r="D8421" s="1">
        <v>11</v>
      </c>
      <c r="E8421" s="1">
        <v>14</v>
      </c>
      <c r="F8421" s="1">
        <v>0</v>
      </c>
      <c r="G8421">
        <f>VLOOKUP(C8421,reference!$A$1:$E$310,5,FALSE)</f>
        <v>5302013</v>
      </c>
      <c r="H8421" t="str">
        <f>VLOOKUP(C8421,reference!$A$1:$E$310,4,FALSE)</f>
        <v>KATALA HAMU LINGU</v>
      </c>
      <c r="I8421" t="str">
        <f>VLOOKUP($D8421,reference!$G$1:$H$25,2,FALSE)</f>
        <v>Savanna / Padang rumput</v>
      </c>
      <c r="J8421" t="str">
        <f>VLOOKUP($E8421,reference!$G$1:$H$25,2,FALSE)</f>
        <v>Sawah</v>
      </c>
      <c r="K8421" t="str">
        <f t="shared" si="131"/>
        <v>Non Irigasi</v>
      </c>
      <c r="L8421" t="s">
        <v>327</v>
      </c>
    </row>
    <row r="8422" spans="1:12" x14ac:dyDescent="0.25">
      <c r="A8422" s="1">
        <v>8421</v>
      </c>
      <c r="B8422" s="3">
        <v>13</v>
      </c>
      <c r="C8422" s="1">
        <v>60</v>
      </c>
      <c r="D8422" s="1">
        <v>11</v>
      </c>
      <c r="E8422" s="1">
        <v>12</v>
      </c>
      <c r="F8422" s="1">
        <v>0</v>
      </c>
      <c r="G8422">
        <f>VLOOKUP(C8422,reference!$A$1:$E$310,5,FALSE)</f>
        <v>5304023</v>
      </c>
      <c r="H8422" t="str">
        <f>VLOOKUP(C8422,reference!$A$1:$E$310,4,FALSE)</f>
        <v>MOLLO TENGAH</v>
      </c>
      <c r="I8422" t="str">
        <f>VLOOKUP($D8422,reference!$G$1:$H$25,2,FALSE)</f>
        <v>Savanna / Padang rumput</v>
      </c>
      <c r="J8422" t="str">
        <f>VLOOKUP($E8422,reference!$G$1:$H$25,2,FALSE)</f>
        <v>Pertanian lahan kering</v>
      </c>
      <c r="K8422" t="str">
        <f t="shared" si="131"/>
        <v>Non Irigasi</v>
      </c>
      <c r="L8422" t="s">
        <v>327</v>
      </c>
    </row>
    <row r="8423" spans="1:12" x14ac:dyDescent="0.25">
      <c r="A8423" s="1">
        <v>8422</v>
      </c>
      <c r="B8423" s="3">
        <v>1</v>
      </c>
      <c r="C8423" s="1">
        <v>78</v>
      </c>
      <c r="D8423" s="1">
        <v>13</v>
      </c>
      <c r="E8423" s="1">
        <v>12</v>
      </c>
      <c r="F8423" s="1">
        <v>0</v>
      </c>
      <c r="G8423">
        <f>VLOOKUP(C8423,reference!$A$1:$E$310,5,FALSE)</f>
        <v>5304101</v>
      </c>
      <c r="H8423" t="str">
        <f>VLOOKUP(C8423,reference!$A$1:$E$310,4,FALSE)</f>
        <v>BOKING</v>
      </c>
      <c r="I8423" t="str">
        <f>VLOOKUP($D8423,reference!$G$1:$H$25,2,FALSE)</f>
        <v>Pertanian lahan kering  campur semak / kebun campur</v>
      </c>
      <c r="J8423" t="str">
        <f>VLOOKUP($E8423,reference!$G$1:$H$25,2,FALSE)</f>
        <v>Pertanian lahan kering</v>
      </c>
      <c r="K8423" t="str">
        <f t="shared" si="131"/>
        <v>Non Irigasi</v>
      </c>
      <c r="L8423" t="s">
        <v>327</v>
      </c>
    </row>
    <row r="8424" spans="1:12" x14ac:dyDescent="0.25">
      <c r="A8424" s="1">
        <v>8423</v>
      </c>
      <c r="B8424" s="3">
        <v>136</v>
      </c>
      <c r="C8424" s="1">
        <v>255</v>
      </c>
      <c r="D8424" s="1">
        <v>9</v>
      </c>
      <c r="E8424" s="1">
        <v>14</v>
      </c>
      <c r="F8424" s="1">
        <v>0</v>
      </c>
      <c r="G8424">
        <f>VLOOKUP(C8424,reference!$A$1:$E$310,5,FALSE)</f>
        <v>5316011</v>
      </c>
      <c r="H8424" t="str">
        <f>VLOOKUP(C8424,reference!$A$1:$E$310,4,FALSE)</f>
        <v>KATIKUTANA SELATAN</v>
      </c>
      <c r="I8424" t="str">
        <f>VLOOKUP($D8424,reference!$G$1:$H$25,2,FALSE)</f>
        <v>Semak belukar</v>
      </c>
      <c r="J8424" t="str">
        <f>VLOOKUP($E8424,reference!$G$1:$H$25,2,FALSE)</f>
        <v>Sawah</v>
      </c>
      <c r="K8424" t="str">
        <f t="shared" si="131"/>
        <v>Non Irigasi</v>
      </c>
      <c r="L8424" t="s">
        <v>327</v>
      </c>
    </row>
    <row r="8425" spans="1:12" x14ac:dyDescent="0.25">
      <c r="A8425" s="1">
        <v>8424</v>
      </c>
      <c r="B8425" s="3">
        <v>467</v>
      </c>
      <c r="C8425" s="1">
        <v>22</v>
      </c>
      <c r="D8425" s="1">
        <v>11</v>
      </c>
      <c r="E8425" s="1">
        <v>12</v>
      </c>
      <c r="F8425" s="1">
        <v>0</v>
      </c>
      <c r="G8425">
        <f>VLOOKUP(C8425,reference!$A$1:$E$310,5,FALSE)</f>
        <v>5302052</v>
      </c>
      <c r="H8425" t="str">
        <f>VLOOKUP(C8425,reference!$A$1:$E$310,4,FALSE)</f>
        <v>UMALULU</v>
      </c>
      <c r="I8425" t="str">
        <f>VLOOKUP($D8425,reference!$G$1:$H$25,2,FALSE)</f>
        <v>Savanna / Padang rumput</v>
      </c>
      <c r="J8425" t="str">
        <f>VLOOKUP($E8425,reference!$G$1:$H$25,2,FALSE)</f>
        <v>Pertanian lahan kering</v>
      </c>
      <c r="K8425" t="str">
        <f t="shared" si="131"/>
        <v>Non Irigasi</v>
      </c>
      <c r="L8425" t="s">
        <v>327</v>
      </c>
    </row>
    <row r="8426" spans="1:12" x14ac:dyDescent="0.25">
      <c r="A8426" s="1">
        <v>8425</v>
      </c>
      <c r="B8426" s="3">
        <v>14</v>
      </c>
      <c r="C8426" s="1">
        <v>22</v>
      </c>
      <c r="D8426" s="1">
        <v>6</v>
      </c>
      <c r="E8426" s="1">
        <v>12</v>
      </c>
      <c r="F8426" s="1">
        <v>0</v>
      </c>
      <c r="G8426">
        <f>VLOOKUP(C8426,reference!$A$1:$E$310,5,FALSE)</f>
        <v>5302052</v>
      </c>
      <c r="H8426" t="str">
        <f>VLOOKUP(C8426,reference!$A$1:$E$310,4,FALSE)</f>
        <v>UMALULU</v>
      </c>
      <c r="I8426" t="str">
        <f>VLOOKUP($D8426,reference!$G$1:$H$25,2,FALSE)</f>
        <v>Hutan mangrove sekunder</v>
      </c>
      <c r="J8426" t="str">
        <f>VLOOKUP($E8426,reference!$G$1:$H$25,2,FALSE)</f>
        <v>Pertanian lahan kering</v>
      </c>
      <c r="K8426" t="str">
        <f t="shared" si="131"/>
        <v>Non Irigasi</v>
      </c>
      <c r="L8426" t="s">
        <v>328</v>
      </c>
    </row>
    <row r="8427" spans="1:12" x14ac:dyDescent="0.25">
      <c r="A8427" s="1">
        <v>8426</v>
      </c>
      <c r="B8427" s="3">
        <v>3</v>
      </c>
      <c r="C8427" s="1">
        <v>45</v>
      </c>
      <c r="D8427" s="1">
        <v>18</v>
      </c>
      <c r="E8427" s="1">
        <v>1</v>
      </c>
      <c r="F8427" s="1">
        <v>0</v>
      </c>
      <c r="G8427">
        <f>VLOOKUP(C8427,reference!$A$1:$E$310,5,FALSE)</f>
        <v>5303162</v>
      </c>
      <c r="H8427" t="str">
        <f>VLOOKUP(C8427,reference!$A$1:$E$310,4,FALSE)</f>
        <v>FATULEU BARAT</v>
      </c>
      <c r="I8427" t="str">
        <f>VLOOKUP($D8427,reference!$G$1:$H$25,2,FALSE)</f>
        <v>Lahan terbuka</v>
      </c>
      <c r="J8427" t="str">
        <f>VLOOKUP($E8427,reference!$G$1:$H$25,2,FALSE)</f>
        <v>Hutan lahan kering primer</v>
      </c>
      <c r="K8427" t="str">
        <f t="shared" si="131"/>
        <v>Non Irigasi</v>
      </c>
      <c r="L8427" t="s">
        <v>327</v>
      </c>
    </row>
    <row r="8428" spans="1:12" x14ac:dyDescent="0.25">
      <c r="A8428" s="1">
        <v>8427</v>
      </c>
      <c r="B8428" s="3">
        <v>123</v>
      </c>
      <c r="C8428" s="1">
        <v>80</v>
      </c>
      <c r="D8428" s="1">
        <v>2</v>
      </c>
      <c r="E8428" s="1">
        <v>9</v>
      </c>
      <c r="F8428" s="1">
        <v>0</v>
      </c>
      <c r="G8428">
        <f>VLOOKUP(C8428,reference!$A$1:$E$310,5,FALSE)</f>
        <v>5304103</v>
      </c>
      <c r="H8428" t="str">
        <f>VLOOKUP(C8428,reference!$A$1:$E$310,4,FALSE)</f>
        <v>NOEBANA</v>
      </c>
      <c r="I8428" t="str">
        <f>VLOOKUP($D8428,reference!$G$1:$H$25,2,FALSE)</f>
        <v>Hutan lahan kering sekunder / bekas tebangan</v>
      </c>
      <c r="J8428" t="str">
        <f>VLOOKUP($E8428,reference!$G$1:$H$25,2,FALSE)</f>
        <v>Semak belukar</v>
      </c>
      <c r="K8428" t="str">
        <f t="shared" si="131"/>
        <v>Non Irigasi</v>
      </c>
      <c r="L8428" t="s">
        <v>328</v>
      </c>
    </row>
    <row r="8429" spans="1:12" x14ac:dyDescent="0.25">
      <c r="A8429" s="1">
        <v>8428</v>
      </c>
      <c r="B8429" s="3">
        <v>11</v>
      </c>
      <c r="C8429" s="1">
        <v>2</v>
      </c>
      <c r="D8429" s="1">
        <v>0</v>
      </c>
      <c r="E8429" s="1">
        <v>7</v>
      </c>
      <c r="F8429" s="1">
        <v>0</v>
      </c>
      <c r="G8429">
        <f>VLOOKUP(C8429,reference!$A$1:$E$310,5,FALSE)</f>
        <v>5301022</v>
      </c>
      <c r="H8429" t="str">
        <f>VLOOKUP(C8429,reference!$A$1:$E$310,4,FALSE)</f>
        <v>WANOKAKA</v>
      </c>
      <c r="I8429" t="str">
        <f>VLOOKUP($D8429,reference!$G$1:$H$25,2,FALSE)</f>
        <v>No data</v>
      </c>
      <c r="J8429" t="str">
        <f>VLOOKUP($E8429,reference!$G$1:$H$25,2,FALSE)</f>
        <v>Hutan tanaman</v>
      </c>
      <c r="K8429" t="str">
        <f t="shared" si="131"/>
        <v>Non Irigasi</v>
      </c>
      <c r="L8429" t="s">
        <v>327</v>
      </c>
    </row>
    <row r="8430" spans="1:12" x14ac:dyDescent="0.25">
      <c r="A8430" s="1">
        <v>8429</v>
      </c>
      <c r="B8430" s="3">
        <v>559</v>
      </c>
      <c r="C8430" s="1">
        <v>22</v>
      </c>
      <c r="D8430" s="1">
        <v>12</v>
      </c>
      <c r="E8430" s="1">
        <v>12</v>
      </c>
      <c r="F8430" s="1">
        <v>0</v>
      </c>
      <c r="G8430">
        <f>VLOOKUP(C8430,reference!$A$1:$E$310,5,FALSE)</f>
        <v>5302052</v>
      </c>
      <c r="H8430" t="str">
        <f>VLOOKUP(C8430,reference!$A$1:$E$310,4,FALSE)</f>
        <v>UMALULU</v>
      </c>
      <c r="I8430" t="str">
        <f>VLOOKUP($D8430,reference!$G$1:$H$25,2,FALSE)</f>
        <v>Pertanian lahan kering</v>
      </c>
      <c r="J8430" t="str">
        <f>VLOOKUP($E8430,reference!$G$1:$H$25,2,FALSE)</f>
        <v>Pertanian lahan kering</v>
      </c>
      <c r="K8430" t="str">
        <f t="shared" si="131"/>
        <v>Non Irigasi</v>
      </c>
      <c r="L8430" t="s">
        <v>327</v>
      </c>
    </row>
    <row r="8431" spans="1:12" x14ac:dyDescent="0.25">
      <c r="A8431" s="1">
        <v>8430</v>
      </c>
      <c r="B8431" s="3">
        <v>214</v>
      </c>
      <c r="C8431" s="1">
        <v>45</v>
      </c>
      <c r="D8431" s="1">
        <v>2</v>
      </c>
      <c r="E8431" s="1">
        <v>13</v>
      </c>
      <c r="F8431" s="1">
        <v>0</v>
      </c>
      <c r="G8431">
        <f>VLOOKUP(C8431,reference!$A$1:$E$310,5,FALSE)</f>
        <v>5303162</v>
      </c>
      <c r="H8431" t="str">
        <f>VLOOKUP(C8431,reference!$A$1:$E$310,4,FALSE)</f>
        <v>FATULEU BARAT</v>
      </c>
      <c r="I8431" t="str">
        <f>VLOOKUP($D8431,reference!$G$1:$H$25,2,FALSE)</f>
        <v>Hutan lahan kering sekunder / bekas tebangan</v>
      </c>
      <c r="J8431" t="str">
        <f>VLOOKUP($E8431,reference!$G$1:$H$25,2,FALSE)</f>
        <v>Pertanian lahan kering  campur semak / kebun campur</v>
      </c>
      <c r="K8431" t="str">
        <f t="shared" si="131"/>
        <v>Non Irigasi</v>
      </c>
      <c r="L8431" t="s">
        <v>328</v>
      </c>
    </row>
    <row r="8432" spans="1:12" x14ac:dyDescent="0.25">
      <c r="A8432" s="1">
        <v>8431</v>
      </c>
      <c r="B8432" s="3">
        <v>117</v>
      </c>
      <c r="C8432" s="1">
        <v>64</v>
      </c>
      <c r="D8432" s="1">
        <v>9</v>
      </c>
      <c r="E8432" s="1">
        <v>12</v>
      </c>
      <c r="F8432" s="1">
        <v>0</v>
      </c>
      <c r="G8432">
        <f>VLOOKUP(C8432,reference!$A$1:$E$310,5,FALSE)</f>
        <v>5304042</v>
      </c>
      <c r="H8432" t="str">
        <f>VLOOKUP(C8432,reference!$A$1:$E$310,4,FALSE)</f>
        <v>KUATNANA</v>
      </c>
      <c r="I8432" t="str">
        <f>VLOOKUP($D8432,reference!$G$1:$H$25,2,FALSE)</f>
        <v>Semak belukar</v>
      </c>
      <c r="J8432" t="str">
        <f>VLOOKUP($E8432,reference!$G$1:$H$25,2,FALSE)</f>
        <v>Pertanian lahan kering</v>
      </c>
      <c r="K8432" t="str">
        <f t="shared" si="131"/>
        <v>Non Irigasi</v>
      </c>
      <c r="L8432" t="s">
        <v>327</v>
      </c>
    </row>
    <row r="8433" spans="1:12" x14ac:dyDescent="0.25">
      <c r="A8433" s="1">
        <v>8432</v>
      </c>
      <c r="B8433" s="3">
        <v>2</v>
      </c>
      <c r="C8433" s="1">
        <v>80</v>
      </c>
      <c r="D8433" s="1">
        <v>9</v>
      </c>
      <c r="E8433" s="1">
        <v>20</v>
      </c>
      <c r="F8433" s="1">
        <v>0</v>
      </c>
      <c r="G8433">
        <f>VLOOKUP(C8433,reference!$A$1:$E$310,5,FALSE)</f>
        <v>5304103</v>
      </c>
      <c r="H8433" t="str">
        <f>VLOOKUP(C8433,reference!$A$1:$E$310,4,FALSE)</f>
        <v>NOEBANA</v>
      </c>
      <c r="I8433" t="str">
        <f>VLOOKUP($D8433,reference!$G$1:$H$25,2,FALSE)</f>
        <v>Semak belukar</v>
      </c>
      <c r="J8433" t="str">
        <f>VLOOKUP($E8433,reference!$G$1:$H$25,2,FALSE)</f>
        <v>Tubuh air</v>
      </c>
      <c r="K8433" t="str">
        <f t="shared" si="131"/>
        <v>Non Irigasi</v>
      </c>
      <c r="L8433" t="s">
        <v>327</v>
      </c>
    </row>
    <row r="8434" spans="1:12" x14ac:dyDescent="0.25">
      <c r="A8434" s="1">
        <v>8433</v>
      </c>
      <c r="B8434" s="3">
        <v>4</v>
      </c>
      <c r="C8434" s="1">
        <v>1</v>
      </c>
      <c r="D8434" s="1">
        <v>0</v>
      </c>
      <c r="E8434" s="1">
        <v>11</v>
      </c>
      <c r="F8434" s="1">
        <v>0</v>
      </c>
      <c r="G8434">
        <f>VLOOKUP(C8434,reference!$A$1:$E$310,5,FALSE)</f>
        <v>5301021</v>
      </c>
      <c r="H8434" t="str">
        <f>VLOOKUP(C8434,reference!$A$1:$E$310,4,FALSE)</f>
        <v>LAMBOYA</v>
      </c>
      <c r="I8434" t="str">
        <f>VLOOKUP($D8434,reference!$G$1:$H$25,2,FALSE)</f>
        <v>No data</v>
      </c>
      <c r="J8434" t="str">
        <f>VLOOKUP($E8434,reference!$G$1:$H$25,2,FALSE)</f>
        <v>Savanna / Padang rumput</v>
      </c>
      <c r="K8434" t="str">
        <f t="shared" si="131"/>
        <v>Non Irigasi</v>
      </c>
      <c r="L8434" t="s">
        <v>327</v>
      </c>
    </row>
    <row r="8435" spans="1:12" x14ac:dyDescent="0.25">
      <c r="A8435" s="1">
        <v>8434</v>
      </c>
      <c r="B8435" s="3">
        <v>6</v>
      </c>
      <c r="C8435" s="1">
        <v>10</v>
      </c>
      <c r="D8435" s="1">
        <v>11</v>
      </c>
      <c r="E8435" s="1">
        <v>20</v>
      </c>
      <c r="F8435" s="1">
        <v>0</v>
      </c>
      <c r="G8435">
        <f>VLOOKUP(C8435,reference!$A$1:$E$310,5,FALSE)</f>
        <v>5302013</v>
      </c>
      <c r="H8435" t="str">
        <f>VLOOKUP(C8435,reference!$A$1:$E$310,4,FALSE)</f>
        <v>KATALA HAMU LINGU</v>
      </c>
      <c r="I8435" t="str">
        <f>VLOOKUP($D8435,reference!$G$1:$H$25,2,FALSE)</f>
        <v>Savanna / Padang rumput</v>
      </c>
      <c r="J8435" t="str">
        <f>VLOOKUP($E8435,reference!$G$1:$H$25,2,FALSE)</f>
        <v>Tubuh air</v>
      </c>
      <c r="K8435" t="str">
        <f t="shared" si="131"/>
        <v>Non Irigasi</v>
      </c>
      <c r="L8435" t="s">
        <v>327</v>
      </c>
    </row>
    <row r="8436" spans="1:12" x14ac:dyDescent="0.25">
      <c r="A8436" s="1">
        <v>8435</v>
      </c>
      <c r="B8436" s="3">
        <v>7</v>
      </c>
      <c r="C8436" s="1">
        <v>23</v>
      </c>
      <c r="D8436" s="1">
        <v>18</v>
      </c>
      <c r="E8436" s="1">
        <v>16</v>
      </c>
      <c r="F8436" s="1">
        <v>0</v>
      </c>
      <c r="G8436">
        <f>VLOOKUP(C8436,reference!$A$1:$E$310,5,FALSE)</f>
        <v>5302060</v>
      </c>
      <c r="H8436" t="str">
        <f>VLOOKUP(C8436,reference!$A$1:$E$310,4,FALSE)</f>
        <v>PANDAWAI</v>
      </c>
      <c r="I8436" t="str">
        <f>VLOOKUP($D8436,reference!$G$1:$H$25,2,FALSE)</f>
        <v>Lahan terbuka</v>
      </c>
      <c r="J8436" t="str">
        <f>VLOOKUP($E8436,reference!$G$1:$H$25,2,FALSE)</f>
        <v>Pemukiman</v>
      </c>
      <c r="K8436" t="str">
        <f t="shared" si="131"/>
        <v>Non Irigasi</v>
      </c>
      <c r="L8436" t="s">
        <v>327</v>
      </c>
    </row>
    <row r="8437" spans="1:12" x14ac:dyDescent="0.25">
      <c r="A8437" s="1">
        <v>8436</v>
      </c>
      <c r="B8437" s="3">
        <v>16</v>
      </c>
      <c r="C8437" s="1">
        <v>22</v>
      </c>
      <c r="D8437" s="1">
        <v>11</v>
      </c>
      <c r="E8437" s="1">
        <v>20</v>
      </c>
      <c r="F8437" s="1">
        <v>0</v>
      </c>
      <c r="G8437">
        <f>VLOOKUP(C8437,reference!$A$1:$E$310,5,FALSE)</f>
        <v>5302052</v>
      </c>
      <c r="H8437" t="str">
        <f>VLOOKUP(C8437,reference!$A$1:$E$310,4,FALSE)</f>
        <v>UMALULU</v>
      </c>
      <c r="I8437" t="str">
        <f>VLOOKUP($D8437,reference!$G$1:$H$25,2,FALSE)</f>
        <v>Savanna / Padang rumput</v>
      </c>
      <c r="J8437" t="str">
        <f>VLOOKUP($E8437,reference!$G$1:$H$25,2,FALSE)</f>
        <v>Tubuh air</v>
      </c>
      <c r="K8437" t="str">
        <f t="shared" si="131"/>
        <v>Non Irigasi</v>
      </c>
      <c r="L8437" t="s">
        <v>327</v>
      </c>
    </row>
    <row r="8438" spans="1:12" x14ac:dyDescent="0.25">
      <c r="A8438" s="1">
        <v>8437</v>
      </c>
      <c r="B8438" s="3">
        <v>7</v>
      </c>
      <c r="C8438" s="1">
        <v>64</v>
      </c>
      <c r="D8438" s="1">
        <v>9</v>
      </c>
      <c r="E8438" s="1">
        <v>13</v>
      </c>
      <c r="F8438" s="1">
        <v>0</v>
      </c>
      <c r="G8438">
        <f>VLOOKUP(C8438,reference!$A$1:$E$310,5,FALSE)</f>
        <v>5304042</v>
      </c>
      <c r="H8438" t="str">
        <f>VLOOKUP(C8438,reference!$A$1:$E$310,4,FALSE)</f>
        <v>KUATNANA</v>
      </c>
      <c r="I8438" t="str">
        <f>VLOOKUP($D8438,reference!$G$1:$H$25,2,FALSE)</f>
        <v>Semak belukar</v>
      </c>
      <c r="J8438" t="str">
        <f>VLOOKUP($E8438,reference!$G$1:$H$25,2,FALSE)</f>
        <v>Pertanian lahan kering  campur semak / kebun campur</v>
      </c>
      <c r="K8438" t="str">
        <f t="shared" si="131"/>
        <v>Non Irigasi</v>
      </c>
      <c r="L8438" t="s">
        <v>327</v>
      </c>
    </row>
    <row r="8439" spans="1:12" x14ac:dyDescent="0.25">
      <c r="A8439" s="1">
        <v>8438</v>
      </c>
      <c r="B8439" s="3">
        <v>5</v>
      </c>
      <c r="C8439" s="1">
        <v>80</v>
      </c>
      <c r="D8439" s="1">
        <v>9</v>
      </c>
      <c r="E8439" s="1">
        <v>9</v>
      </c>
      <c r="F8439" s="1">
        <v>0</v>
      </c>
      <c r="G8439">
        <f>VLOOKUP(C8439,reference!$A$1:$E$310,5,FALSE)</f>
        <v>5304103</v>
      </c>
      <c r="H8439" t="str">
        <f>VLOOKUP(C8439,reference!$A$1:$E$310,4,FALSE)</f>
        <v>NOEBANA</v>
      </c>
      <c r="I8439" t="str">
        <f>VLOOKUP($D8439,reference!$G$1:$H$25,2,FALSE)</f>
        <v>Semak belukar</v>
      </c>
      <c r="J8439" t="str">
        <f>VLOOKUP($E8439,reference!$G$1:$H$25,2,FALSE)</f>
        <v>Semak belukar</v>
      </c>
      <c r="K8439" t="str">
        <f t="shared" si="131"/>
        <v>Non Irigasi</v>
      </c>
      <c r="L8439" t="s">
        <v>327</v>
      </c>
    </row>
    <row r="8440" spans="1:12" x14ac:dyDescent="0.25">
      <c r="A8440" s="1">
        <v>8439</v>
      </c>
      <c r="B8440" s="3">
        <v>350</v>
      </c>
      <c r="C8440" s="1">
        <v>9</v>
      </c>
      <c r="D8440" s="1">
        <v>2</v>
      </c>
      <c r="E8440" s="1">
        <v>14</v>
      </c>
      <c r="F8440" s="1">
        <v>0</v>
      </c>
      <c r="G8440">
        <f>VLOOKUP(C8440,reference!$A$1:$E$310,5,FALSE)</f>
        <v>5302012</v>
      </c>
      <c r="H8440" t="str">
        <f>VLOOKUP(C8440,reference!$A$1:$E$310,4,FALSE)</f>
        <v>LEWA TIDAHU</v>
      </c>
      <c r="I8440" t="str">
        <f>VLOOKUP($D8440,reference!$G$1:$H$25,2,FALSE)</f>
        <v>Hutan lahan kering sekunder / bekas tebangan</v>
      </c>
      <c r="J8440" t="str">
        <f>VLOOKUP($E8440,reference!$G$1:$H$25,2,FALSE)</f>
        <v>Sawah</v>
      </c>
      <c r="K8440" t="str">
        <f t="shared" si="131"/>
        <v>Non Irigasi</v>
      </c>
      <c r="L8440" t="s">
        <v>328</v>
      </c>
    </row>
    <row r="8441" spans="1:12" x14ac:dyDescent="0.25">
      <c r="A8441" s="1">
        <v>8440</v>
      </c>
      <c r="B8441" s="3">
        <v>1</v>
      </c>
      <c r="C8441" s="1">
        <v>9</v>
      </c>
      <c r="D8441" s="1">
        <v>2</v>
      </c>
      <c r="E8441" s="1">
        <v>16</v>
      </c>
      <c r="F8441" s="1">
        <v>0</v>
      </c>
      <c r="G8441">
        <f>VLOOKUP(C8441,reference!$A$1:$E$310,5,FALSE)</f>
        <v>5302012</v>
      </c>
      <c r="H8441" t="str">
        <f>VLOOKUP(C8441,reference!$A$1:$E$310,4,FALSE)</f>
        <v>LEWA TIDAHU</v>
      </c>
      <c r="I8441" t="str">
        <f>VLOOKUP($D8441,reference!$G$1:$H$25,2,FALSE)</f>
        <v>Hutan lahan kering sekunder / bekas tebangan</v>
      </c>
      <c r="J8441" t="str">
        <f>VLOOKUP($E8441,reference!$G$1:$H$25,2,FALSE)</f>
        <v>Pemukiman</v>
      </c>
      <c r="K8441" t="str">
        <f t="shared" si="131"/>
        <v>Non Irigasi</v>
      </c>
      <c r="L8441" t="s">
        <v>328</v>
      </c>
    </row>
    <row r="8442" spans="1:12" x14ac:dyDescent="0.25">
      <c r="A8442" s="1">
        <v>8441</v>
      </c>
      <c r="B8442" s="3">
        <v>60</v>
      </c>
      <c r="C8442" s="1">
        <v>60</v>
      </c>
      <c r="D8442" s="1">
        <v>11</v>
      </c>
      <c r="E8442" s="1">
        <v>20</v>
      </c>
      <c r="F8442" s="1">
        <v>0</v>
      </c>
      <c r="G8442">
        <f>VLOOKUP(C8442,reference!$A$1:$E$310,5,FALSE)</f>
        <v>5304023</v>
      </c>
      <c r="H8442" t="str">
        <f>VLOOKUP(C8442,reference!$A$1:$E$310,4,FALSE)</f>
        <v>MOLLO TENGAH</v>
      </c>
      <c r="I8442" t="str">
        <f>VLOOKUP($D8442,reference!$G$1:$H$25,2,FALSE)</f>
        <v>Savanna / Padang rumput</v>
      </c>
      <c r="J8442" t="str">
        <f>VLOOKUP($E8442,reference!$G$1:$H$25,2,FALSE)</f>
        <v>Tubuh air</v>
      </c>
      <c r="K8442" t="str">
        <f t="shared" si="131"/>
        <v>Non Irigasi</v>
      </c>
      <c r="L8442" t="s">
        <v>327</v>
      </c>
    </row>
    <row r="8443" spans="1:12" x14ac:dyDescent="0.25">
      <c r="A8443" s="1">
        <v>8442</v>
      </c>
      <c r="B8443" s="3">
        <v>155</v>
      </c>
      <c r="C8443" s="1">
        <v>78</v>
      </c>
      <c r="D8443" s="1">
        <v>2</v>
      </c>
      <c r="E8443" s="1">
        <v>12</v>
      </c>
      <c r="F8443" s="1">
        <v>0</v>
      </c>
      <c r="G8443">
        <f>VLOOKUP(C8443,reference!$A$1:$E$310,5,FALSE)</f>
        <v>5304101</v>
      </c>
      <c r="H8443" t="str">
        <f>VLOOKUP(C8443,reference!$A$1:$E$310,4,FALSE)</f>
        <v>BOKING</v>
      </c>
      <c r="I8443" t="str">
        <f>VLOOKUP($D8443,reference!$G$1:$H$25,2,FALSE)</f>
        <v>Hutan lahan kering sekunder / bekas tebangan</v>
      </c>
      <c r="J8443" t="str">
        <f>VLOOKUP($E8443,reference!$G$1:$H$25,2,FALSE)</f>
        <v>Pertanian lahan kering</v>
      </c>
      <c r="K8443" t="str">
        <f t="shared" si="131"/>
        <v>Non Irigasi</v>
      </c>
      <c r="L8443" t="s">
        <v>328</v>
      </c>
    </row>
    <row r="8444" spans="1:12" x14ac:dyDescent="0.25">
      <c r="A8444" s="1">
        <v>8443</v>
      </c>
      <c r="B8444" s="3">
        <v>47</v>
      </c>
      <c r="C8444" s="1">
        <v>22</v>
      </c>
      <c r="D8444" s="1">
        <v>18</v>
      </c>
      <c r="E8444" s="1">
        <v>12</v>
      </c>
      <c r="F8444" s="1">
        <v>0</v>
      </c>
      <c r="G8444">
        <f>VLOOKUP(C8444,reference!$A$1:$E$310,5,FALSE)</f>
        <v>5302052</v>
      </c>
      <c r="H8444" t="str">
        <f>VLOOKUP(C8444,reference!$A$1:$E$310,4,FALSE)</f>
        <v>UMALULU</v>
      </c>
      <c r="I8444" t="str">
        <f>VLOOKUP($D8444,reference!$G$1:$H$25,2,FALSE)</f>
        <v>Lahan terbuka</v>
      </c>
      <c r="J8444" t="str">
        <f>VLOOKUP($E8444,reference!$G$1:$H$25,2,FALSE)</f>
        <v>Pertanian lahan kering</v>
      </c>
      <c r="K8444" t="str">
        <f t="shared" si="131"/>
        <v>Non Irigasi</v>
      </c>
      <c r="L8444" t="s">
        <v>327</v>
      </c>
    </row>
    <row r="8445" spans="1:12" x14ac:dyDescent="0.25">
      <c r="A8445" s="1">
        <v>8444</v>
      </c>
      <c r="B8445" s="3">
        <v>24</v>
      </c>
      <c r="C8445" s="1">
        <v>57</v>
      </c>
      <c r="D8445" s="1">
        <v>11</v>
      </c>
      <c r="E8445" s="1">
        <v>20</v>
      </c>
      <c r="F8445" s="1">
        <v>0</v>
      </c>
      <c r="G8445">
        <f>VLOOKUP(C8445,reference!$A$1:$E$310,5,FALSE)</f>
        <v>5304020</v>
      </c>
      <c r="H8445" t="str">
        <f>VLOOKUP(C8445,reference!$A$1:$E$310,4,FALSE)</f>
        <v>MOLLO SELATAN</v>
      </c>
      <c r="I8445" t="str">
        <f>VLOOKUP($D8445,reference!$G$1:$H$25,2,FALSE)</f>
        <v>Savanna / Padang rumput</v>
      </c>
      <c r="J8445" t="str">
        <f>VLOOKUP($E8445,reference!$G$1:$H$25,2,FALSE)</f>
        <v>Tubuh air</v>
      </c>
      <c r="K8445" t="str">
        <f t="shared" si="131"/>
        <v>Non Irigasi</v>
      </c>
      <c r="L8445" t="s">
        <v>327</v>
      </c>
    </row>
    <row r="8446" spans="1:12" x14ac:dyDescent="0.25">
      <c r="A8446" s="1">
        <v>8445</v>
      </c>
      <c r="B8446" s="3">
        <v>936</v>
      </c>
      <c r="C8446" s="1">
        <v>57</v>
      </c>
      <c r="D8446" s="1">
        <v>11</v>
      </c>
      <c r="E8446" s="1">
        <v>2</v>
      </c>
      <c r="F8446" s="1">
        <v>0</v>
      </c>
      <c r="G8446">
        <f>VLOOKUP(C8446,reference!$A$1:$E$310,5,FALSE)</f>
        <v>5304020</v>
      </c>
      <c r="H8446" t="str">
        <f>VLOOKUP(C8446,reference!$A$1:$E$310,4,FALSE)</f>
        <v>MOLLO SELATAN</v>
      </c>
      <c r="I8446" t="str">
        <f>VLOOKUP($D8446,reference!$G$1:$H$25,2,FALSE)</f>
        <v>Savanna / Padang rumput</v>
      </c>
      <c r="J8446" t="str">
        <f>VLOOKUP($E8446,reference!$G$1:$H$25,2,FALSE)</f>
        <v>Hutan lahan kering sekunder / bekas tebangan</v>
      </c>
      <c r="K8446" t="str">
        <f t="shared" si="131"/>
        <v>Non Irigasi</v>
      </c>
      <c r="L8446" t="s">
        <v>327</v>
      </c>
    </row>
    <row r="8447" spans="1:12" x14ac:dyDescent="0.25">
      <c r="A8447" s="1">
        <v>8446</v>
      </c>
      <c r="B8447" s="3">
        <v>9</v>
      </c>
      <c r="C8447" s="1">
        <v>10</v>
      </c>
      <c r="D8447" s="1">
        <v>11</v>
      </c>
      <c r="E8447" s="1">
        <v>16</v>
      </c>
      <c r="F8447" s="1">
        <v>0</v>
      </c>
      <c r="G8447">
        <f>VLOOKUP(C8447,reference!$A$1:$E$310,5,FALSE)</f>
        <v>5302013</v>
      </c>
      <c r="H8447" t="str">
        <f>VLOOKUP(C8447,reference!$A$1:$E$310,4,FALSE)</f>
        <v>KATALA HAMU LINGU</v>
      </c>
      <c r="I8447" t="str">
        <f>VLOOKUP($D8447,reference!$G$1:$H$25,2,FALSE)</f>
        <v>Savanna / Padang rumput</v>
      </c>
      <c r="J8447" t="str">
        <f>VLOOKUP($E8447,reference!$G$1:$H$25,2,FALSE)</f>
        <v>Pemukiman</v>
      </c>
      <c r="K8447" t="str">
        <f t="shared" si="131"/>
        <v>Non Irigasi</v>
      </c>
      <c r="L8447" t="s">
        <v>327</v>
      </c>
    </row>
    <row r="8448" spans="1:12" x14ac:dyDescent="0.25">
      <c r="A8448" s="1">
        <v>8447</v>
      </c>
      <c r="B8448" s="3">
        <v>5243</v>
      </c>
      <c r="C8448" s="1">
        <v>16</v>
      </c>
      <c r="D8448" s="1">
        <v>11</v>
      </c>
      <c r="E8448" s="1">
        <v>9</v>
      </c>
      <c r="F8448" s="1">
        <v>0</v>
      </c>
      <c r="G8448">
        <f>VLOOKUP(C8448,reference!$A$1:$E$310,5,FALSE)</f>
        <v>5302033</v>
      </c>
      <c r="H8448" t="str">
        <f>VLOOKUP(C8448,reference!$A$1:$E$310,4,FALSE)</f>
        <v>KAHAUNGU ETI</v>
      </c>
      <c r="I8448" t="str">
        <f>VLOOKUP($D8448,reference!$G$1:$H$25,2,FALSE)</f>
        <v>Savanna / Padang rumput</v>
      </c>
      <c r="J8448" t="str">
        <f>VLOOKUP($E8448,reference!$G$1:$H$25,2,FALSE)</f>
        <v>Semak belukar</v>
      </c>
      <c r="K8448" t="str">
        <f t="shared" si="131"/>
        <v>Non Irigasi</v>
      </c>
      <c r="L8448" t="s">
        <v>327</v>
      </c>
    </row>
    <row r="8449" spans="1:12" x14ac:dyDescent="0.25">
      <c r="A8449" s="1">
        <v>8448</v>
      </c>
      <c r="B8449" s="3">
        <v>112</v>
      </c>
      <c r="C8449" s="1">
        <v>59</v>
      </c>
      <c r="D8449" s="1">
        <v>18</v>
      </c>
      <c r="E8449" s="1">
        <v>13</v>
      </c>
      <c r="F8449" s="1">
        <v>0</v>
      </c>
      <c r="G8449">
        <f>VLOOKUP(C8449,reference!$A$1:$E$310,5,FALSE)</f>
        <v>5304022</v>
      </c>
      <c r="H8449" t="str">
        <f>VLOOKUP(C8449,reference!$A$1:$E$310,4,FALSE)</f>
        <v>MOLLO BARAT</v>
      </c>
      <c r="I8449" t="str">
        <f>VLOOKUP($D8449,reference!$G$1:$H$25,2,FALSE)</f>
        <v>Lahan terbuka</v>
      </c>
      <c r="J8449" t="str">
        <f>VLOOKUP($E8449,reference!$G$1:$H$25,2,FALSE)</f>
        <v>Pertanian lahan kering  campur semak / kebun campur</v>
      </c>
      <c r="K8449" t="str">
        <f t="shared" si="131"/>
        <v>Non Irigasi</v>
      </c>
      <c r="L8449" t="s">
        <v>327</v>
      </c>
    </row>
    <row r="8450" spans="1:12" x14ac:dyDescent="0.25">
      <c r="A8450" s="1">
        <v>8449</v>
      </c>
      <c r="B8450" s="3">
        <v>372</v>
      </c>
      <c r="C8450" s="1">
        <v>59</v>
      </c>
      <c r="D8450" s="1">
        <v>2</v>
      </c>
      <c r="E8450" s="1">
        <v>14</v>
      </c>
      <c r="F8450" s="1">
        <v>0</v>
      </c>
      <c r="G8450">
        <f>VLOOKUP(C8450,reference!$A$1:$E$310,5,FALSE)</f>
        <v>5304022</v>
      </c>
      <c r="H8450" t="str">
        <f>VLOOKUP(C8450,reference!$A$1:$E$310,4,FALSE)</f>
        <v>MOLLO BARAT</v>
      </c>
      <c r="I8450" t="str">
        <f>VLOOKUP($D8450,reference!$G$1:$H$25,2,FALSE)</f>
        <v>Hutan lahan kering sekunder / bekas tebangan</v>
      </c>
      <c r="J8450" t="str">
        <f>VLOOKUP($E8450,reference!$G$1:$H$25,2,FALSE)</f>
        <v>Sawah</v>
      </c>
      <c r="K8450" t="str">
        <f t="shared" si="131"/>
        <v>Non Irigasi</v>
      </c>
      <c r="L8450" t="s">
        <v>328</v>
      </c>
    </row>
    <row r="8451" spans="1:12" x14ac:dyDescent="0.25">
      <c r="A8451" s="1">
        <v>8450</v>
      </c>
      <c r="B8451" s="3">
        <v>1095</v>
      </c>
      <c r="C8451" s="1">
        <v>59</v>
      </c>
      <c r="D8451" s="1">
        <v>2</v>
      </c>
      <c r="E8451" s="1">
        <v>13</v>
      </c>
      <c r="F8451" s="1">
        <v>0</v>
      </c>
      <c r="G8451">
        <f>VLOOKUP(C8451,reference!$A$1:$E$310,5,FALSE)</f>
        <v>5304022</v>
      </c>
      <c r="H8451" t="str">
        <f>VLOOKUP(C8451,reference!$A$1:$E$310,4,FALSE)</f>
        <v>MOLLO BARAT</v>
      </c>
      <c r="I8451" t="str">
        <f>VLOOKUP($D8451,reference!$G$1:$H$25,2,FALSE)</f>
        <v>Hutan lahan kering sekunder / bekas tebangan</v>
      </c>
      <c r="J8451" t="str">
        <f>VLOOKUP($E8451,reference!$G$1:$H$25,2,FALSE)</f>
        <v>Pertanian lahan kering  campur semak / kebun campur</v>
      </c>
      <c r="K8451" t="str">
        <f t="shared" ref="K8451:K8514" si="132">IF(F8451=0,"Non Irigasi","Buffer Irigasi")</f>
        <v>Non Irigasi</v>
      </c>
      <c r="L8451" t="s">
        <v>328</v>
      </c>
    </row>
    <row r="8452" spans="1:12" x14ac:dyDescent="0.25">
      <c r="A8452" s="1">
        <v>8451</v>
      </c>
      <c r="B8452" s="3">
        <v>1</v>
      </c>
      <c r="C8452" s="1">
        <v>60</v>
      </c>
      <c r="D8452" s="1">
        <v>18</v>
      </c>
      <c r="E8452" s="1">
        <v>11</v>
      </c>
      <c r="F8452" s="1">
        <v>0</v>
      </c>
      <c r="G8452">
        <f>VLOOKUP(C8452,reference!$A$1:$E$310,5,FALSE)</f>
        <v>5304023</v>
      </c>
      <c r="H8452" t="str">
        <f>VLOOKUP(C8452,reference!$A$1:$E$310,4,FALSE)</f>
        <v>MOLLO TENGAH</v>
      </c>
      <c r="I8452" t="str">
        <f>VLOOKUP($D8452,reference!$G$1:$H$25,2,FALSE)</f>
        <v>Lahan terbuka</v>
      </c>
      <c r="J8452" t="str">
        <f>VLOOKUP($E8452,reference!$G$1:$H$25,2,FALSE)</f>
        <v>Savanna / Padang rumput</v>
      </c>
      <c r="K8452" t="str">
        <f t="shared" si="132"/>
        <v>Non Irigasi</v>
      </c>
      <c r="L8452" t="s">
        <v>327</v>
      </c>
    </row>
    <row r="8453" spans="1:12" x14ac:dyDescent="0.25">
      <c r="A8453" s="1">
        <v>8452</v>
      </c>
      <c r="B8453" s="3">
        <v>19</v>
      </c>
      <c r="C8453" s="1">
        <v>60</v>
      </c>
      <c r="D8453" s="1">
        <v>18</v>
      </c>
      <c r="E8453" s="1">
        <v>20</v>
      </c>
      <c r="F8453" s="1">
        <v>0</v>
      </c>
      <c r="G8453">
        <f>VLOOKUP(C8453,reference!$A$1:$E$310,5,FALSE)</f>
        <v>5304023</v>
      </c>
      <c r="H8453" t="str">
        <f>VLOOKUP(C8453,reference!$A$1:$E$310,4,FALSE)</f>
        <v>MOLLO TENGAH</v>
      </c>
      <c r="I8453" t="str">
        <f>VLOOKUP($D8453,reference!$G$1:$H$25,2,FALSE)</f>
        <v>Lahan terbuka</v>
      </c>
      <c r="J8453" t="str">
        <f>VLOOKUP($E8453,reference!$G$1:$H$25,2,FALSE)</f>
        <v>Tubuh air</v>
      </c>
      <c r="K8453" t="str">
        <f t="shared" si="132"/>
        <v>Non Irigasi</v>
      </c>
      <c r="L8453" t="s">
        <v>327</v>
      </c>
    </row>
    <row r="8454" spans="1:12" x14ac:dyDescent="0.25">
      <c r="A8454" s="1">
        <v>8453</v>
      </c>
      <c r="B8454" s="3">
        <v>78</v>
      </c>
      <c r="C8454" s="1">
        <v>64</v>
      </c>
      <c r="D8454" s="1">
        <v>2</v>
      </c>
      <c r="E8454" s="1">
        <v>11</v>
      </c>
      <c r="F8454" s="1">
        <v>0</v>
      </c>
      <c r="G8454">
        <f>VLOOKUP(C8454,reference!$A$1:$E$310,5,FALSE)</f>
        <v>5304042</v>
      </c>
      <c r="H8454" t="str">
        <f>VLOOKUP(C8454,reference!$A$1:$E$310,4,FALSE)</f>
        <v>KUATNANA</v>
      </c>
      <c r="I8454" t="str">
        <f>VLOOKUP($D8454,reference!$G$1:$H$25,2,FALSE)</f>
        <v>Hutan lahan kering sekunder / bekas tebangan</v>
      </c>
      <c r="J8454" t="str">
        <f>VLOOKUP($E8454,reference!$G$1:$H$25,2,FALSE)</f>
        <v>Savanna / Padang rumput</v>
      </c>
      <c r="K8454" t="str">
        <f t="shared" si="132"/>
        <v>Non Irigasi</v>
      </c>
      <c r="L8454" t="s">
        <v>328</v>
      </c>
    </row>
    <row r="8455" spans="1:12" x14ac:dyDescent="0.25">
      <c r="A8455" s="1">
        <v>8454</v>
      </c>
      <c r="B8455" s="3">
        <v>182</v>
      </c>
      <c r="C8455" s="1">
        <v>64</v>
      </c>
      <c r="D8455" s="1">
        <v>2</v>
      </c>
      <c r="E8455" s="1">
        <v>14</v>
      </c>
      <c r="F8455" s="1">
        <v>0</v>
      </c>
      <c r="G8455">
        <f>VLOOKUP(C8455,reference!$A$1:$E$310,5,FALSE)</f>
        <v>5304042</v>
      </c>
      <c r="H8455" t="str">
        <f>VLOOKUP(C8455,reference!$A$1:$E$310,4,FALSE)</f>
        <v>KUATNANA</v>
      </c>
      <c r="I8455" t="str">
        <f>VLOOKUP($D8455,reference!$G$1:$H$25,2,FALSE)</f>
        <v>Hutan lahan kering sekunder / bekas tebangan</v>
      </c>
      <c r="J8455" t="str">
        <f>VLOOKUP($E8455,reference!$G$1:$H$25,2,FALSE)</f>
        <v>Sawah</v>
      </c>
      <c r="K8455" t="str">
        <f t="shared" si="132"/>
        <v>Non Irigasi</v>
      </c>
      <c r="L8455" t="s">
        <v>328</v>
      </c>
    </row>
    <row r="8456" spans="1:12" x14ac:dyDescent="0.25">
      <c r="A8456" s="1">
        <v>8455</v>
      </c>
      <c r="B8456" s="3">
        <v>1</v>
      </c>
      <c r="C8456" s="1">
        <v>75</v>
      </c>
      <c r="D8456" s="1">
        <v>9</v>
      </c>
      <c r="E8456" s="1">
        <v>2</v>
      </c>
      <c r="F8456" s="1">
        <v>0</v>
      </c>
      <c r="G8456">
        <f>VLOOKUP(C8456,reference!$A$1:$E$310,5,FALSE)</f>
        <v>5304090</v>
      </c>
      <c r="H8456" t="str">
        <f>VLOOKUP(C8456,reference!$A$1:$E$310,4,FALSE)</f>
        <v>KIE</v>
      </c>
      <c r="I8456" t="str">
        <f>VLOOKUP($D8456,reference!$G$1:$H$25,2,FALSE)</f>
        <v>Semak belukar</v>
      </c>
      <c r="J8456" t="str">
        <f>VLOOKUP($E8456,reference!$G$1:$H$25,2,FALSE)</f>
        <v>Hutan lahan kering sekunder / bekas tebangan</v>
      </c>
      <c r="K8456" t="str">
        <f t="shared" si="132"/>
        <v>Non Irigasi</v>
      </c>
      <c r="L8456" t="s">
        <v>327</v>
      </c>
    </row>
    <row r="8457" spans="1:12" x14ac:dyDescent="0.25">
      <c r="A8457" s="1">
        <v>8456</v>
      </c>
      <c r="B8457" s="3">
        <v>5</v>
      </c>
      <c r="C8457" s="1">
        <v>73</v>
      </c>
      <c r="D8457" s="1">
        <v>9</v>
      </c>
      <c r="E8457" s="1">
        <v>16</v>
      </c>
      <c r="F8457" s="1">
        <v>0</v>
      </c>
      <c r="G8457">
        <f>VLOOKUP(C8457,reference!$A$1:$E$310,5,FALSE)</f>
        <v>5304081</v>
      </c>
      <c r="H8457" t="str">
        <f>VLOOKUP(C8457,reference!$A$1:$E$310,4,FALSE)</f>
        <v>FAUTMOLO</v>
      </c>
      <c r="I8457" t="str">
        <f>VLOOKUP($D8457,reference!$G$1:$H$25,2,FALSE)</f>
        <v>Semak belukar</v>
      </c>
      <c r="J8457" t="str">
        <f>VLOOKUP($E8457,reference!$G$1:$H$25,2,FALSE)</f>
        <v>Pemukiman</v>
      </c>
      <c r="K8457" t="str">
        <f t="shared" si="132"/>
        <v>Non Irigasi</v>
      </c>
      <c r="L8457" t="s">
        <v>327</v>
      </c>
    </row>
    <row r="8458" spans="1:12" x14ac:dyDescent="0.25">
      <c r="A8458" s="1">
        <v>8457</v>
      </c>
      <c r="B8458" s="3">
        <v>9</v>
      </c>
      <c r="C8458" s="1">
        <v>77</v>
      </c>
      <c r="D8458" s="1">
        <v>9</v>
      </c>
      <c r="E8458" s="1">
        <v>20</v>
      </c>
      <c r="F8458" s="1">
        <v>0</v>
      </c>
      <c r="G8458">
        <f>VLOOKUP(C8458,reference!$A$1:$E$310,5,FALSE)</f>
        <v>5304100</v>
      </c>
      <c r="H8458" t="str">
        <f>VLOOKUP(C8458,reference!$A$1:$E$310,4,FALSE)</f>
        <v>AMANATUN SELATAN</v>
      </c>
      <c r="I8458" t="str">
        <f>VLOOKUP($D8458,reference!$G$1:$H$25,2,FALSE)</f>
        <v>Semak belukar</v>
      </c>
      <c r="J8458" t="str">
        <f>VLOOKUP($E8458,reference!$G$1:$H$25,2,FALSE)</f>
        <v>Tubuh air</v>
      </c>
      <c r="K8458" t="str">
        <f t="shared" si="132"/>
        <v>Non Irigasi</v>
      </c>
      <c r="L8458" t="s">
        <v>327</v>
      </c>
    </row>
    <row r="8459" spans="1:12" x14ac:dyDescent="0.25">
      <c r="A8459" s="1">
        <v>8458</v>
      </c>
      <c r="B8459" s="3">
        <v>299</v>
      </c>
      <c r="C8459" s="1">
        <v>77</v>
      </c>
      <c r="D8459" s="1">
        <v>9</v>
      </c>
      <c r="E8459" s="1">
        <v>9</v>
      </c>
      <c r="F8459" s="1">
        <v>0</v>
      </c>
      <c r="G8459">
        <f>VLOOKUP(C8459,reference!$A$1:$E$310,5,FALSE)</f>
        <v>5304100</v>
      </c>
      <c r="H8459" t="str">
        <f>VLOOKUP(C8459,reference!$A$1:$E$310,4,FALSE)</f>
        <v>AMANATUN SELATAN</v>
      </c>
      <c r="I8459" t="str">
        <f>VLOOKUP($D8459,reference!$G$1:$H$25,2,FALSE)</f>
        <v>Semak belukar</v>
      </c>
      <c r="J8459" t="str">
        <f>VLOOKUP($E8459,reference!$G$1:$H$25,2,FALSE)</f>
        <v>Semak belukar</v>
      </c>
      <c r="K8459" t="str">
        <f t="shared" si="132"/>
        <v>Non Irigasi</v>
      </c>
      <c r="L8459" t="s">
        <v>327</v>
      </c>
    </row>
    <row r="8460" spans="1:12" x14ac:dyDescent="0.25">
      <c r="A8460" s="1">
        <v>8459</v>
      </c>
      <c r="B8460" s="3">
        <v>9777</v>
      </c>
      <c r="C8460" s="1">
        <v>10</v>
      </c>
      <c r="D8460" s="1">
        <v>9</v>
      </c>
      <c r="E8460" s="1">
        <v>11</v>
      </c>
      <c r="F8460" s="1">
        <v>0</v>
      </c>
      <c r="G8460">
        <f>VLOOKUP(C8460,reference!$A$1:$E$310,5,FALSE)</f>
        <v>5302013</v>
      </c>
      <c r="H8460" t="str">
        <f>VLOOKUP(C8460,reference!$A$1:$E$310,4,FALSE)</f>
        <v>KATALA HAMU LINGU</v>
      </c>
      <c r="I8460" t="str">
        <f>VLOOKUP($D8460,reference!$G$1:$H$25,2,FALSE)</f>
        <v>Semak belukar</v>
      </c>
      <c r="J8460" t="str">
        <f>VLOOKUP($E8460,reference!$G$1:$H$25,2,FALSE)</f>
        <v>Savanna / Padang rumput</v>
      </c>
      <c r="K8460" t="str">
        <f t="shared" si="132"/>
        <v>Non Irigasi</v>
      </c>
      <c r="L8460" t="s">
        <v>327</v>
      </c>
    </row>
    <row r="8461" spans="1:12" x14ac:dyDescent="0.25">
      <c r="A8461" s="1">
        <v>8460</v>
      </c>
      <c r="B8461" s="3">
        <v>68</v>
      </c>
      <c r="C8461" s="1">
        <v>22</v>
      </c>
      <c r="D8461" s="1">
        <v>12</v>
      </c>
      <c r="E8461" s="1">
        <v>12</v>
      </c>
      <c r="F8461" s="1">
        <v>1</v>
      </c>
      <c r="G8461">
        <f>VLOOKUP(C8461,reference!$A$1:$E$310,5,FALSE)</f>
        <v>5302052</v>
      </c>
      <c r="H8461" t="str">
        <f>VLOOKUP(C8461,reference!$A$1:$E$310,4,FALSE)</f>
        <v>UMALULU</v>
      </c>
      <c r="I8461" t="str">
        <f>VLOOKUP($D8461,reference!$G$1:$H$25,2,FALSE)</f>
        <v>Pertanian lahan kering</v>
      </c>
      <c r="J8461" t="str">
        <f>VLOOKUP($E8461,reference!$G$1:$H$25,2,FALSE)</f>
        <v>Pertanian lahan kering</v>
      </c>
      <c r="K8461" t="str">
        <f t="shared" si="132"/>
        <v>Buffer Irigasi</v>
      </c>
      <c r="L8461" t="s">
        <v>327</v>
      </c>
    </row>
    <row r="8462" spans="1:12" x14ac:dyDescent="0.25">
      <c r="A8462" s="1">
        <v>8461</v>
      </c>
      <c r="B8462" s="3">
        <v>1567</v>
      </c>
      <c r="C8462" s="1">
        <v>46</v>
      </c>
      <c r="D8462" s="1">
        <v>2</v>
      </c>
      <c r="E8462" s="1">
        <v>1</v>
      </c>
      <c r="F8462" s="1">
        <v>0</v>
      </c>
      <c r="G8462">
        <f>VLOOKUP(C8462,reference!$A$1:$E$310,5,FALSE)</f>
        <v>5303170</v>
      </c>
      <c r="H8462" t="str">
        <f>VLOOKUP(C8462,reference!$A$1:$E$310,4,FALSE)</f>
        <v>TAKARI</v>
      </c>
      <c r="I8462" t="str">
        <f>VLOOKUP($D8462,reference!$G$1:$H$25,2,FALSE)</f>
        <v>Hutan lahan kering sekunder / bekas tebangan</v>
      </c>
      <c r="J8462" t="str">
        <f>VLOOKUP($E8462,reference!$G$1:$H$25,2,FALSE)</f>
        <v>Hutan lahan kering primer</v>
      </c>
      <c r="K8462" t="str">
        <f t="shared" si="132"/>
        <v>Non Irigasi</v>
      </c>
      <c r="L8462" t="s">
        <v>327</v>
      </c>
    </row>
    <row r="8463" spans="1:12" x14ac:dyDescent="0.25">
      <c r="A8463" s="1">
        <v>8462</v>
      </c>
      <c r="B8463" s="3">
        <v>85</v>
      </c>
      <c r="C8463" s="1">
        <v>47</v>
      </c>
      <c r="D8463" s="1">
        <v>9</v>
      </c>
      <c r="E8463" s="1">
        <v>1</v>
      </c>
      <c r="F8463" s="1">
        <v>0</v>
      </c>
      <c r="G8463">
        <f>VLOOKUP(C8463,reference!$A$1:$E$310,5,FALSE)</f>
        <v>5303180</v>
      </c>
      <c r="H8463" t="str">
        <f>VLOOKUP(C8463,reference!$A$1:$E$310,4,FALSE)</f>
        <v>AMFOANG SELATAN</v>
      </c>
      <c r="I8463" t="str">
        <f>VLOOKUP($D8463,reference!$G$1:$H$25,2,FALSE)</f>
        <v>Semak belukar</v>
      </c>
      <c r="J8463" t="str">
        <f>VLOOKUP($E8463,reference!$G$1:$H$25,2,FALSE)</f>
        <v>Hutan lahan kering primer</v>
      </c>
      <c r="K8463" t="str">
        <f t="shared" si="132"/>
        <v>Non Irigasi</v>
      </c>
      <c r="L8463" t="s">
        <v>327</v>
      </c>
    </row>
    <row r="8464" spans="1:12" x14ac:dyDescent="0.25">
      <c r="A8464" s="1">
        <v>8463</v>
      </c>
      <c r="B8464" s="3">
        <v>33</v>
      </c>
      <c r="C8464" s="1">
        <v>46</v>
      </c>
      <c r="D8464" s="1">
        <v>9</v>
      </c>
      <c r="E8464" s="1">
        <v>20</v>
      </c>
      <c r="F8464" s="1">
        <v>0</v>
      </c>
      <c r="G8464">
        <f>VLOOKUP(C8464,reference!$A$1:$E$310,5,FALSE)</f>
        <v>5303170</v>
      </c>
      <c r="H8464" t="str">
        <f>VLOOKUP(C8464,reference!$A$1:$E$310,4,FALSE)</f>
        <v>TAKARI</v>
      </c>
      <c r="I8464" t="str">
        <f>VLOOKUP($D8464,reference!$G$1:$H$25,2,FALSE)</f>
        <v>Semak belukar</v>
      </c>
      <c r="J8464" t="str">
        <f>VLOOKUP($E8464,reference!$G$1:$H$25,2,FALSE)</f>
        <v>Tubuh air</v>
      </c>
      <c r="K8464" t="str">
        <f t="shared" si="132"/>
        <v>Non Irigasi</v>
      </c>
      <c r="L8464" t="s">
        <v>327</v>
      </c>
    </row>
    <row r="8465" spans="1:12" x14ac:dyDescent="0.25">
      <c r="A8465" s="1">
        <v>8464</v>
      </c>
      <c r="B8465" s="3">
        <v>37</v>
      </c>
      <c r="C8465" s="1">
        <v>57</v>
      </c>
      <c r="D8465" s="1">
        <v>18</v>
      </c>
      <c r="E8465" s="1">
        <v>2</v>
      </c>
      <c r="F8465" s="1">
        <v>0</v>
      </c>
      <c r="G8465">
        <f>VLOOKUP(C8465,reference!$A$1:$E$310,5,FALSE)</f>
        <v>5304020</v>
      </c>
      <c r="H8465" t="str">
        <f>VLOOKUP(C8465,reference!$A$1:$E$310,4,FALSE)</f>
        <v>MOLLO SELATAN</v>
      </c>
      <c r="I8465" t="str">
        <f>VLOOKUP($D8465,reference!$G$1:$H$25,2,FALSE)</f>
        <v>Lahan terbuka</v>
      </c>
      <c r="J8465" t="str">
        <f>VLOOKUP($E8465,reference!$G$1:$H$25,2,FALSE)</f>
        <v>Hutan lahan kering sekunder / bekas tebangan</v>
      </c>
      <c r="K8465" t="str">
        <f t="shared" si="132"/>
        <v>Non Irigasi</v>
      </c>
      <c r="L8465" t="s">
        <v>327</v>
      </c>
    </row>
    <row r="8466" spans="1:12" x14ac:dyDescent="0.25">
      <c r="A8466" s="1">
        <v>8465</v>
      </c>
      <c r="B8466" s="3">
        <v>5</v>
      </c>
      <c r="C8466" s="1">
        <v>73</v>
      </c>
      <c r="D8466" s="1">
        <v>9</v>
      </c>
      <c r="E8466" s="1">
        <v>2</v>
      </c>
      <c r="F8466" s="1">
        <v>0</v>
      </c>
      <c r="G8466">
        <f>VLOOKUP(C8466,reference!$A$1:$E$310,5,FALSE)</f>
        <v>5304081</v>
      </c>
      <c r="H8466" t="str">
        <f>VLOOKUP(C8466,reference!$A$1:$E$310,4,FALSE)</f>
        <v>FAUTMOLO</v>
      </c>
      <c r="I8466" t="str">
        <f>VLOOKUP($D8466,reference!$G$1:$H$25,2,FALSE)</f>
        <v>Semak belukar</v>
      </c>
      <c r="J8466" t="str">
        <f>VLOOKUP($E8466,reference!$G$1:$H$25,2,FALSE)</f>
        <v>Hutan lahan kering sekunder / bekas tebangan</v>
      </c>
      <c r="K8466" t="str">
        <f t="shared" si="132"/>
        <v>Non Irigasi</v>
      </c>
      <c r="L8466" t="s">
        <v>327</v>
      </c>
    </row>
    <row r="8467" spans="1:12" x14ac:dyDescent="0.25">
      <c r="A8467" s="1">
        <v>8466</v>
      </c>
      <c r="B8467" s="3">
        <v>2</v>
      </c>
      <c r="C8467" s="1">
        <v>255</v>
      </c>
      <c r="D8467" s="1">
        <v>0</v>
      </c>
      <c r="E8467" s="1">
        <v>11</v>
      </c>
      <c r="F8467" s="1">
        <v>0</v>
      </c>
      <c r="G8467">
        <f>VLOOKUP(C8467,reference!$A$1:$E$310,5,FALSE)</f>
        <v>5316011</v>
      </c>
      <c r="H8467" t="str">
        <f>VLOOKUP(C8467,reference!$A$1:$E$310,4,FALSE)</f>
        <v>KATIKUTANA SELATAN</v>
      </c>
      <c r="I8467" t="str">
        <f>VLOOKUP($D8467,reference!$G$1:$H$25,2,FALSE)</f>
        <v>No data</v>
      </c>
      <c r="J8467" t="str">
        <f>VLOOKUP($E8467,reference!$G$1:$H$25,2,FALSE)</f>
        <v>Savanna / Padang rumput</v>
      </c>
      <c r="K8467" t="str">
        <f t="shared" si="132"/>
        <v>Non Irigasi</v>
      </c>
      <c r="L8467" t="s">
        <v>327</v>
      </c>
    </row>
    <row r="8468" spans="1:12" x14ac:dyDescent="0.25">
      <c r="A8468" s="1">
        <v>8467</v>
      </c>
      <c r="B8468" s="3">
        <v>3</v>
      </c>
      <c r="C8468" s="1">
        <v>255</v>
      </c>
      <c r="D8468" s="1">
        <v>9</v>
      </c>
      <c r="E8468" s="1">
        <v>0</v>
      </c>
      <c r="F8468" s="1">
        <v>0</v>
      </c>
      <c r="G8468">
        <f>VLOOKUP(C8468,reference!$A$1:$E$310,5,FALSE)</f>
        <v>5316011</v>
      </c>
      <c r="H8468" t="str">
        <f>VLOOKUP(C8468,reference!$A$1:$E$310,4,FALSE)</f>
        <v>KATIKUTANA SELATAN</v>
      </c>
      <c r="I8468" t="str">
        <f>VLOOKUP($D8468,reference!$G$1:$H$25,2,FALSE)</f>
        <v>Semak belukar</v>
      </c>
      <c r="J8468" t="str">
        <f>VLOOKUP($E8468,reference!$G$1:$H$25,2,FALSE)</f>
        <v>No data</v>
      </c>
      <c r="K8468" t="str">
        <f t="shared" si="132"/>
        <v>Non Irigasi</v>
      </c>
      <c r="L8468" t="s">
        <v>327</v>
      </c>
    </row>
    <row r="8469" spans="1:12" x14ac:dyDescent="0.25">
      <c r="A8469" s="1">
        <v>8468</v>
      </c>
      <c r="B8469" s="3">
        <v>1018</v>
      </c>
      <c r="C8469" s="1">
        <v>10</v>
      </c>
      <c r="D8469" s="1">
        <v>9</v>
      </c>
      <c r="E8469" s="1">
        <v>2</v>
      </c>
      <c r="F8469" s="1">
        <v>0</v>
      </c>
      <c r="G8469">
        <f>VLOOKUP(C8469,reference!$A$1:$E$310,5,FALSE)</f>
        <v>5302013</v>
      </c>
      <c r="H8469" t="str">
        <f>VLOOKUP(C8469,reference!$A$1:$E$310,4,FALSE)</f>
        <v>KATALA HAMU LINGU</v>
      </c>
      <c r="I8469" t="str">
        <f>VLOOKUP($D8469,reference!$G$1:$H$25,2,FALSE)</f>
        <v>Semak belukar</v>
      </c>
      <c r="J8469" t="str">
        <f>VLOOKUP($E8469,reference!$G$1:$H$25,2,FALSE)</f>
        <v>Hutan lahan kering sekunder / bekas tebangan</v>
      </c>
      <c r="K8469" t="str">
        <f t="shared" si="132"/>
        <v>Non Irigasi</v>
      </c>
      <c r="L8469" t="s">
        <v>327</v>
      </c>
    </row>
    <row r="8470" spans="1:12" x14ac:dyDescent="0.25">
      <c r="A8470" s="1">
        <v>8469</v>
      </c>
      <c r="B8470" s="3">
        <v>39</v>
      </c>
      <c r="C8470" s="1">
        <v>23</v>
      </c>
      <c r="D8470" s="1">
        <v>18</v>
      </c>
      <c r="E8470" s="1">
        <v>17</v>
      </c>
      <c r="F8470" s="1">
        <v>0</v>
      </c>
      <c r="G8470">
        <f>VLOOKUP(C8470,reference!$A$1:$E$310,5,FALSE)</f>
        <v>5302060</v>
      </c>
      <c r="H8470" t="str">
        <f>VLOOKUP(C8470,reference!$A$1:$E$310,4,FALSE)</f>
        <v>PANDAWAI</v>
      </c>
      <c r="I8470" t="str">
        <f>VLOOKUP($D8470,reference!$G$1:$H$25,2,FALSE)</f>
        <v>Lahan terbuka</v>
      </c>
      <c r="J8470" t="str">
        <f>VLOOKUP($E8470,reference!$G$1:$H$25,2,FALSE)</f>
        <v>Transmigrasi</v>
      </c>
      <c r="K8470" t="str">
        <f t="shared" si="132"/>
        <v>Non Irigasi</v>
      </c>
      <c r="L8470" t="s">
        <v>327</v>
      </c>
    </row>
    <row r="8471" spans="1:12" x14ac:dyDescent="0.25">
      <c r="A8471" s="1">
        <v>8470</v>
      </c>
      <c r="B8471" s="3">
        <v>21</v>
      </c>
      <c r="C8471" s="1">
        <v>22</v>
      </c>
      <c r="D8471" s="1">
        <v>6</v>
      </c>
      <c r="E8471" s="1">
        <v>14</v>
      </c>
      <c r="F8471" s="1">
        <v>1</v>
      </c>
      <c r="G8471">
        <f>VLOOKUP(C8471,reference!$A$1:$E$310,5,FALSE)</f>
        <v>5302052</v>
      </c>
      <c r="H8471" t="str">
        <f>VLOOKUP(C8471,reference!$A$1:$E$310,4,FALSE)</f>
        <v>UMALULU</v>
      </c>
      <c r="I8471" t="str">
        <f>VLOOKUP($D8471,reference!$G$1:$H$25,2,FALSE)</f>
        <v>Hutan mangrove sekunder</v>
      </c>
      <c r="J8471" t="str">
        <f>VLOOKUP($E8471,reference!$G$1:$H$25,2,FALSE)</f>
        <v>Sawah</v>
      </c>
      <c r="K8471" t="str">
        <f t="shared" si="132"/>
        <v>Buffer Irigasi</v>
      </c>
      <c r="L8471" t="s">
        <v>328</v>
      </c>
    </row>
    <row r="8472" spans="1:12" x14ac:dyDescent="0.25">
      <c r="A8472" s="1">
        <v>8471</v>
      </c>
      <c r="B8472" s="3">
        <v>1957</v>
      </c>
      <c r="C8472" s="1">
        <v>46</v>
      </c>
      <c r="D8472" s="1">
        <v>2</v>
      </c>
      <c r="E8472" s="1">
        <v>14</v>
      </c>
      <c r="F8472" s="1">
        <v>0</v>
      </c>
      <c r="G8472">
        <f>VLOOKUP(C8472,reference!$A$1:$E$310,5,FALSE)</f>
        <v>5303170</v>
      </c>
      <c r="H8472" t="str">
        <f>VLOOKUP(C8472,reference!$A$1:$E$310,4,FALSE)</f>
        <v>TAKARI</v>
      </c>
      <c r="I8472" t="str">
        <f>VLOOKUP($D8472,reference!$G$1:$H$25,2,FALSE)</f>
        <v>Hutan lahan kering sekunder / bekas tebangan</v>
      </c>
      <c r="J8472" t="str">
        <f>VLOOKUP($E8472,reference!$G$1:$H$25,2,FALSE)</f>
        <v>Sawah</v>
      </c>
      <c r="K8472" t="str">
        <f t="shared" si="132"/>
        <v>Non Irigasi</v>
      </c>
      <c r="L8472" t="s">
        <v>328</v>
      </c>
    </row>
    <row r="8473" spans="1:12" x14ac:dyDescent="0.25">
      <c r="A8473" s="1">
        <v>8472</v>
      </c>
      <c r="B8473" s="3">
        <v>406</v>
      </c>
      <c r="C8473" s="1">
        <v>57</v>
      </c>
      <c r="D8473" s="1">
        <v>18</v>
      </c>
      <c r="E8473" s="1">
        <v>20</v>
      </c>
      <c r="F8473" s="1">
        <v>0</v>
      </c>
      <c r="G8473">
        <f>VLOOKUP(C8473,reference!$A$1:$E$310,5,FALSE)</f>
        <v>5304020</v>
      </c>
      <c r="H8473" t="str">
        <f>VLOOKUP(C8473,reference!$A$1:$E$310,4,FALSE)</f>
        <v>MOLLO SELATAN</v>
      </c>
      <c r="I8473" t="str">
        <f>VLOOKUP($D8473,reference!$G$1:$H$25,2,FALSE)</f>
        <v>Lahan terbuka</v>
      </c>
      <c r="J8473" t="str">
        <f>VLOOKUP($E8473,reference!$G$1:$H$25,2,FALSE)</f>
        <v>Tubuh air</v>
      </c>
      <c r="K8473" t="str">
        <f t="shared" si="132"/>
        <v>Non Irigasi</v>
      </c>
      <c r="L8473" t="s">
        <v>327</v>
      </c>
    </row>
    <row r="8474" spans="1:12" x14ac:dyDescent="0.25">
      <c r="A8474" s="1">
        <v>8473</v>
      </c>
      <c r="B8474" s="3">
        <v>751</v>
      </c>
      <c r="C8474" s="1">
        <v>77</v>
      </c>
      <c r="D8474" s="1">
        <v>2</v>
      </c>
      <c r="E8474" s="1">
        <v>9</v>
      </c>
      <c r="F8474" s="1">
        <v>0</v>
      </c>
      <c r="G8474">
        <f>VLOOKUP(C8474,reference!$A$1:$E$310,5,FALSE)</f>
        <v>5304100</v>
      </c>
      <c r="H8474" t="str">
        <f>VLOOKUP(C8474,reference!$A$1:$E$310,4,FALSE)</f>
        <v>AMANATUN SELATAN</v>
      </c>
      <c r="I8474" t="str">
        <f>VLOOKUP($D8474,reference!$G$1:$H$25,2,FALSE)</f>
        <v>Hutan lahan kering sekunder / bekas tebangan</v>
      </c>
      <c r="J8474" t="str">
        <f>VLOOKUP($E8474,reference!$G$1:$H$25,2,FALSE)</f>
        <v>Semak belukar</v>
      </c>
      <c r="K8474" t="str">
        <f t="shared" si="132"/>
        <v>Non Irigasi</v>
      </c>
      <c r="L8474" t="s">
        <v>328</v>
      </c>
    </row>
    <row r="8475" spans="1:12" x14ac:dyDescent="0.25">
      <c r="A8475" s="1">
        <v>8474</v>
      </c>
      <c r="B8475" s="3">
        <v>17</v>
      </c>
      <c r="C8475" s="1">
        <v>9</v>
      </c>
      <c r="D8475" s="1">
        <v>1</v>
      </c>
      <c r="E8475" s="1">
        <v>12</v>
      </c>
      <c r="F8475" s="1">
        <v>0</v>
      </c>
      <c r="G8475">
        <f>VLOOKUP(C8475,reference!$A$1:$E$310,5,FALSE)</f>
        <v>5302012</v>
      </c>
      <c r="H8475" t="str">
        <f>VLOOKUP(C8475,reference!$A$1:$E$310,4,FALSE)</f>
        <v>LEWA TIDAHU</v>
      </c>
      <c r="I8475" t="str">
        <f>VLOOKUP($D8475,reference!$G$1:$H$25,2,FALSE)</f>
        <v>Hutan lahan kering primer</v>
      </c>
      <c r="J8475" t="str">
        <f>VLOOKUP($E8475,reference!$G$1:$H$25,2,FALSE)</f>
        <v>Pertanian lahan kering</v>
      </c>
      <c r="K8475" t="str">
        <f t="shared" si="132"/>
        <v>Non Irigasi</v>
      </c>
      <c r="L8475" t="s">
        <v>328</v>
      </c>
    </row>
    <row r="8476" spans="1:12" x14ac:dyDescent="0.25">
      <c r="A8476" s="1">
        <v>8475</v>
      </c>
      <c r="B8476" s="3">
        <v>354</v>
      </c>
      <c r="C8476" s="1">
        <v>16</v>
      </c>
      <c r="D8476" s="1">
        <v>18</v>
      </c>
      <c r="E8476" s="1">
        <v>11</v>
      </c>
      <c r="F8476" s="1">
        <v>0</v>
      </c>
      <c r="G8476">
        <f>VLOOKUP(C8476,reference!$A$1:$E$310,5,FALSE)</f>
        <v>5302033</v>
      </c>
      <c r="H8476" t="str">
        <f>VLOOKUP(C8476,reference!$A$1:$E$310,4,FALSE)</f>
        <v>KAHAUNGU ETI</v>
      </c>
      <c r="I8476" t="str">
        <f>VLOOKUP($D8476,reference!$G$1:$H$25,2,FALSE)</f>
        <v>Lahan terbuka</v>
      </c>
      <c r="J8476" t="str">
        <f>VLOOKUP($E8476,reference!$G$1:$H$25,2,FALSE)</f>
        <v>Savanna / Padang rumput</v>
      </c>
      <c r="K8476" t="str">
        <f t="shared" si="132"/>
        <v>Non Irigasi</v>
      </c>
      <c r="L8476" t="s">
        <v>327</v>
      </c>
    </row>
    <row r="8477" spans="1:12" x14ac:dyDescent="0.25">
      <c r="A8477" s="1">
        <v>8476</v>
      </c>
      <c r="B8477" s="3">
        <v>36</v>
      </c>
      <c r="C8477" s="1">
        <v>81</v>
      </c>
      <c r="D8477" s="1">
        <v>2</v>
      </c>
      <c r="E8477" s="1">
        <v>1</v>
      </c>
      <c r="F8477" s="1">
        <v>0</v>
      </c>
      <c r="G8477">
        <f>VLOOKUP(C8477,reference!$A$1:$E$310,5,FALSE)</f>
        <v>5304104</v>
      </c>
      <c r="H8477" t="str">
        <f>VLOOKUP(C8477,reference!$A$1:$E$310,4,FALSE)</f>
        <v>SANTIAN</v>
      </c>
      <c r="I8477" t="str">
        <f>VLOOKUP($D8477,reference!$G$1:$H$25,2,FALSE)</f>
        <v>Hutan lahan kering sekunder / bekas tebangan</v>
      </c>
      <c r="J8477" t="str">
        <f>VLOOKUP($E8477,reference!$G$1:$H$25,2,FALSE)</f>
        <v>Hutan lahan kering primer</v>
      </c>
      <c r="K8477" t="str">
        <f t="shared" si="132"/>
        <v>Non Irigasi</v>
      </c>
      <c r="L8477" t="s">
        <v>327</v>
      </c>
    </row>
    <row r="8478" spans="1:12" x14ac:dyDescent="0.25">
      <c r="A8478" s="1">
        <v>8477</v>
      </c>
      <c r="B8478" s="3">
        <v>2</v>
      </c>
      <c r="C8478" s="1">
        <v>255</v>
      </c>
      <c r="D8478" s="1">
        <v>0</v>
      </c>
      <c r="E8478" s="1">
        <v>14</v>
      </c>
      <c r="F8478" s="1">
        <v>0</v>
      </c>
      <c r="G8478">
        <f>VLOOKUP(C8478,reference!$A$1:$E$310,5,FALSE)</f>
        <v>5316011</v>
      </c>
      <c r="H8478" t="str">
        <f>VLOOKUP(C8478,reference!$A$1:$E$310,4,FALSE)</f>
        <v>KATIKUTANA SELATAN</v>
      </c>
      <c r="I8478" t="str">
        <f>VLOOKUP($D8478,reference!$G$1:$H$25,2,FALSE)</f>
        <v>No data</v>
      </c>
      <c r="J8478" t="str">
        <f>VLOOKUP($E8478,reference!$G$1:$H$25,2,FALSE)</f>
        <v>Sawah</v>
      </c>
      <c r="K8478" t="str">
        <f t="shared" si="132"/>
        <v>Non Irigasi</v>
      </c>
      <c r="L8478" t="s">
        <v>327</v>
      </c>
    </row>
    <row r="8479" spans="1:12" x14ac:dyDescent="0.25">
      <c r="A8479" s="1">
        <v>8478</v>
      </c>
      <c r="B8479" s="3">
        <v>178</v>
      </c>
      <c r="C8479" s="1">
        <v>45</v>
      </c>
      <c r="D8479" s="1">
        <v>12</v>
      </c>
      <c r="E8479" s="1">
        <v>2</v>
      </c>
      <c r="F8479" s="1">
        <v>0</v>
      </c>
      <c r="G8479">
        <f>VLOOKUP(C8479,reference!$A$1:$E$310,5,FALSE)</f>
        <v>5303162</v>
      </c>
      <c r="H8479" t="str">
        <f>VLOOKUP(C8479,reference!$A$1:$E$310,4,FALSE)</f>
        <v>FATULEU BARAT</v>
      </c>
      <c r="I8479" t="str">
        <f>VLOOKUP($D8479,reference!$G$1:$H$25,2,FALSE)</f>
        <v>Pertanian lahan kering</v>
      </c>
      <c r="J8479" t="str">
        <f>VLOOKUP($E8479,reference!$G$1:$H$25,2,FALSE)</f>
        <v>Hutan lahan kering sekunder / bekas tebangan</v>
      </c>
      <c r="K8479" t="str">
        <f t="shared" si="132"/>
        <v>Non Irigasi</v>
      </c>
      <c r="L8479" t="s">
        <v>327</v>
      </c>
    </row>
    <row r="8480" spans="1:12" x14ac:dyDescent="0.25">
      <c r="A8480" s="1">
        <v>8479</v>
      </c>
      <c r="B8480" s="3">
        <v>1</v>
      </c>
      <c r="C8480" s="1">
        <v>47</v>
      </c>
      <c r="D8480" s="1">
        <v>2</v>
      </c>
      <c r="E8480" s="1">
        <v>14</v>
      </c>
      <c r="F8480" s="1">
        <v>0</v>
      </c>
      <c r="G8480">
        <f>VLOOKUP(C8480,reference!$A$1:$E$310,5,FALSE)</f>
        <v>5303180</v>
      </c>
      <c r="H8480" t="str">
        <f>VLOOKUP(C8480,reference!$A$1:$E$310,4,FALSE)</f>
        <v>AMFOANG SELATAN</v>
      </c>
      <c r="I8480" t="str">
        <f>VLOOKUP($D8480,reference!$G$1:$H$25,2,FALSE)</f>
        <v>Hutan lahan kering sekunder / bekas tebangan</v>
      </c>
      <c r="J8480" t="str">
        <f>VLOOKUP($E8480,reference!$G$1:$H$25,2,FALSE)</f>
        <v>Sawah</v>
      </c>
      <c r="K8480" t="str">
        <f t="shared" si="132"/>
        <v>Non Irigasi</v>
      </c>
      <c r="L8480" t="s">
        <v>328</v>
      </c>
    </row>
    <row r="8481" spans="1:12" x14ac:dyDescent="0.25">
      <c r="A8481" s="1">
        <v>8480</v>
      </c>
      <c r="B8481" s="3">
        <v>62</v>
      </c>
      <c r="C8481" s="1">
        <v>78</v>
      </c>
      <c r="D8481" s="1">
        <v>2</v>
      </c>
      <c r="E8481" s="1">
        <v>1</v>
      </c>
      <c r="F8481" s="1">
        <v>0</v>
      </c>
      <c r="G8481">
        <f>VLOOKUP(C8481,reference!$A$1:$E$310,5,FALSE)</f>
        <v>5304101</v>
      </c>
      <c r="H8481" t="str">
        <f>VLOOKUP(C8481,reference!$A$1:$E$310,4,FALSE)</f>
        <v>BOKING</v>
      </c>
      <c r="I8481" t="str">
        <f>VLOOKUP($D8481,reference!$G$1:$H$25,2,FALSE)</f>
        <v>Hutan lahan kering sekunder / bekas tebangan</v>
      </c>
      <c r="J8481" t="str">
        <f>VLOOKUP($E8481,reference!$G$1:$H$25,2,FALSE)</f>
        <v>Hutan lahan kering primer</v>
      </c>
      <c r="K8481" t="str">
        <f t="shared" si="132"/>
        <v>Non Irigasi</v>
      </c>
      <c r="L8481" t="s">
        <v>327</v>
      </c>
    </row>
    <row r="8482" spans="1:12" x14ac:dyDescent="0.25">
      <c r="A8482" s="1">
        <v>8481</v>
      </c>
      <c r="B8482" s="3">
        <v>3</v>
      </c>
      <c r="C8482" s="1">
        <v>255</v>
      </c>
      <c r="D8482" s="1">
        <v>0</v>
      </c>
      <c r="E8482" s="1">
        <v>2</v>
      </c>
      <c r="F8482" s="1">
        <v>0</v>
      </c>
      <c r="G8482">
        <f>VLOOKUP(C8482,reference!$A$1:$E$310,5,FALSE)</f>
        <v>5316011</v>
      </c>
      <c r="H8482" t="str">
        <f>VLOOKUP(C8482,reference!$A$1:$E$310,4,FALSE)</f>
        <v>KATIKUTANA SELATAN</v>
      </c>
      <c r="I8482" t="str">
        <f>VLOOKUP($D8482,reference!$G$1:$H$25,2,FALSE)</f>
        <v>No data</v>
      </c>
      <c r="J8482" t="str">
        <f>VLOOKUP($E8482,reference!$G$1:$H$25,2,FALSE)</f>
        <v>Hutan lahan kering sekunder / bekas tebangan</v>
      </c>
      <c r="K8482" t="str">
        <f t="shared" si="132"/>
        <v>Non Irigasi</v>
      </c>
      <c r="L8482" t="s">
        <v>327</v>
      </c>
    </row>
    <row r="8483" spans="1:12" x14ac:dyDescent="0.25">
      <c r="A8483" s="1">
        <v>8482</v>
      </c>
      <c r="B8483" s="3">
        <v>563</v>
      </c>
      <c r="C8483" s="1">
        <v>45</v>
      </c>
      <c r="D8483" s="1">
        <v>12</v>
      </c>
      <c r="E8483" s="1">
        <v>14</v>
      </c>
      <c r="F8483" s="1">
        <v>0</v>
      </c>
      <c r="G8483">
        <f>VLOOKUP(C8483,reference!$A$1:$E$310,5,FALSE)</f>
        <v>5303162</v>
      </c>
      <c r="H8483" t="str">
        <f>VLOOKUP(C8483,reference!$A$1:$E$310,4,FALSE)</f>
        <v>FATULEU BARAT</v>
      </c>
      <c r="I8483" t="str">
        <f>VLOOKUP($D8483,reference!$G$1:$H$25,2,FALSE)</f>
        <v>Pertanian lahan kering</v>
      </c>
      <c r="J8483" t="str">
        <f>VLOOKUP($E8483,reference!$G$1:$H$25,2,FALSE)</f>
        <v>Sawah</v>
      </c>
      <c r="K8483" t="str">
        <f t="shared" si="132"/>
        <v>Non Irigasi</v>
      </c>
      <c r="L8483" t="s">
        <v>327</v>
      </c>
    </row>
    <row r="8484" spans="1:12" x14ac:dyDescent="0.25">
      <c r="A8484" s="1">
        <v>8483</v>
      </c>
      <c r="B8484" s="3">
        <v>167</v>
      </c>
      <c r="C8484" s="1">
        <v>45</v>
      </c>
      <c r="D8484" s="1">
        <v>12</v>
      </c>
      <c r="E8484" s="1">
        <v>11</v>
      </c>
      <c r="F8484" s="1">
        <v>0</v>
      </c>
      <c r="G8484">
        <f>VLOOKUP(C8484,reference!$A$1:$E$310,5,FALSE)</f>
        <v>5303162</v>
      </c>
      <c r="H8484" t="str">
        <f>VLOOKUP(C8484,reference!$A$1:$E$310,4,FALSE)</f>
        <v>FATULEU BARAT</v>
      </c>
      <c r="I8484" t="str">
        <f>VLOOKUP($D8484,reference!$G$1:$H$25,2,FALSE)</f>
        <v>Pertanian lahan kering</v>
      </c>
      <c r="J8484" t="str">
        <f>VLOOKUP($E8484,reference!$G$1:$H$25,2,FALSE)</f>
        <v>Savanna / Padang rumput</v>
      </c>
      <c r="K8484" t="str">
        <f t="shared" si="132"/>
        <v>Non Irigasi</v>
      </c>
      <c r="L8484" t="s">
        <v>327</v>
      </c>
    </row>
    <row r="8485" spans="1:12" x14ac:dyDescent="0.25">
      <c r="A8485" s="1">
        <v>8484</v>
      </c>
      <c r="B8485" s="3">
        <v>19</v>
      </c>
      <c r="C8485" s="1">
        <v>46</v>
      </c>
      <c r="D8485" s="1">
        <v>2</v>
      </c>
      <c r="E8485" s="1">
        <v>18</v>
      </c>
      <c r="F8485" s="1">
        <v>0</v>
      </c>
      <c r="G8485">
        <f>VLOOKUP(C8485,reference!$A$1:$E$310,5,FALSE)</f>
        <v>5303170</v>
      </c>
      <c r="H8485" t="str">
        <f>VLOOKUP(C8485,reference!$A$1:$E$310,4,FALSE)</f>
        <v>TAKARI</v>
      </c>
      <c r="I8485" t="str">
        <f>VLOOKUP($D8485,reference!$G$1:$H$25,2,FALSE)</f>
        <v>Hutan lahan kering sekunder / bekas tebangan</v>
      </c>
      <c r="J8485" t="str">
        <f>VLOOKUP($E8485,reference!$G$1:$H$25,2,FALSE)</f>
        <v>Lahan terbuka</v>
      </c>
      <c r="K8485" t="str">
        <f t="shared" si="132"/>
        <v>Non Irigasi</v>
      </c>
      <c r="L8485" t="s">
        <v>328</v>
      </c>
    </row>
    <row r="8486" spans="1:12" x14ac:dyDescent="0.25">
      <c r="A8486" s="1">
        <v>8485</v>
      </c>
      <c r="B8486" s="3">
        <v>131</v>
      </c>
      <c r="C8486" s="1">
        <v>59</v>
      </c>
      <c r="D8486" s="1">
        <v>11</v>
      </c>
      <c r="E8486" s="1">
        <v>14</v>
      </c>
      <c r="F8486" s="1">
        <v>0</v>
      </c>
      <c r="G8486">
        <f>VLOOKUP(C8486,reference!$A$1:$E$310,5,FALSE)</f>
        <v>5304022</v>
      </c>
      <c r="H8486" t="str">
        <f>VLOOKUP(C8486,reference!$A$1:$E$310,4,FALSE)</f>
        <v>MOLLO BARAT</v>
      </c>
      <c r="I8486" t="str">
        <f>VLOOKUP($D8486,reference!$G$1:$H$25,2,FALSE)</f>
        <v>Savanna / Padang rumput</v>
      </c>
      <c r="J8486" t="str">
        <f>VLOOKUP($E8486,reference!$G$1:$H$25,2,FALSE)</f>
        <v>Sawah</v>
      </c>
      <c r="K8486" t="str">
        <f t="shared" si="132"/>
        <v>Non Irigasi</v>
      </c>
      <c r="L8486" t="s">
        <v>327</v>
      </c>
    </row>
    <row r="8487" spans="1:12" x14ac:dyDescent="0.25">
      <c r="A8487" s="1">
        <v>8486</v>
      </c>
      <c r="B8487" s="3">
        <v>58</v>
      </c>
      <c r="C8487" s="1">
        <v>81</v>
      </c>
      <c r="D8487" s="1">
        <v>1</v>
      </c>
      <c r="E8487" s="1">
        <v>1</v>
      </c>
      <c r="F8487" s="1">
        <v>0</v>
      </c>
      <c r="G8487">
        <f>VLOOKUP(C8487,reference!$A$1:$E$310,5,FALSE)</f>
        <v>5304104</v>
      </c>
      <c r="H8487" t="str">
        <f>VLOOKUP(C8487,reference!$A$1:$E$310,4,FALSE)</f>
        <v>SANTIAN</v>
      </c>
      <c r="I8487" t="str">
        <f>VLOOKUP($D8487,reference!$G$1:$H$25,2,FALSE)</f>
        <v>Hutan lahan kering primer</v>
      </c>
      <c r="J8487" t="str">
        <f>VLOOKUP($E8487,reference!$G$1:$H$25,2,FALSE)</f>
        <v>Hutan lahan kering primer</v>
      </c>
      <c r="K8487" t="str">
        <f t="shared" si="132"/>
        <v>Non Irigasi</v>
      </c>
      <c r="L8487" t="s">
        <v>327</v>
      </c>
    </row>
    <row r="8488" spans="1:12" x14ac:dyDescent="0.25">
      <c r="A8488" s="1">
        <v>8487</v>
      </c>
      <c r="B8488" s="3">
        <v>47</v>
      </c>
      <c r="C8488" s="1">
        <v>78</v>
      </c>
      <c r="D8488" s="1">
        <v>1</v>
      </c>
      <c r="E8488" s="1">
        <v>1</v>
      </c>
      <c r="F8488" s="1">
        <v>0</v>
      </c>
      <c r="G8488">
        <f>VLOOKUP(C8488,reference!$A$1:$E$310,5,FALSE)</f>
        <v>5304101</v>
      </c>
      <c r="H8488" t="str">
        <f>VLOOKUP(C8488,reference!$A$1:$E$310,4,FALSE)</f>
        <v>BOKING</v>
      </c>
      <c r="I8488" t="str">
        <f>VLOOKUP($D8488,reference!$G$1:$H$25,2,FALSE)</f>
        <v>Hutan lahan kering primer</v>
      </c>
      <c r="J8488" t="str">
        <f>VLOOKUP($E8488,reference!$G$1:$H$25,2,FALSE)</f>
        <v>Hutan lahan kering primer</v>
      </c>
      <c r="K8488" t="str">
        <f t="shared" si="132"/>
        <v>Non Irigasi</v>
      </c>
      <c r="L8488" t="s">
        <v>327</v>
      </c>
    </row>
    <row r="8489" spans="1:12" x14ac:dyDescent="0.25">
      <c r="A8489" s="1">
        <v>8488</v>
      </c>
      <c r="B8489" s="3">
        <v>5</v>
      </c>
      <c r="C8489" s="1">
        <v>255</v>
      </c>
      <c r="D8489" s="1">
        <v>0</v>
      </c>
      <c r="E8489" s="1">
        <v>9</v>
      </c>
      <c r="F8489" s="1">
        <v>0</v>
      </c>
      <c r="G8489">
        <f>VLOOKUP(C8489,reference!$A$1:$E$310,5,FALSE)</f>
        <v>5316011</v>
      </c>
      <c r="H8489" t="str">
        <f>VLOOKUP(C8489,reference!$A$1:$E$310,4,FALSE)</f>
        <v>KATIKUTANA SELATAN</v>
      </c>
      <c r="I8489" t="str">
        <f>VLOOKUP($D8489,reference!$G$1:$H$25,2,FALSE)</f>
        <v>No data</v>
      </c>
      <c r="J8489" t="str">
        <f>VLOOKUP($E8489,reference!$G$1:$H$25,2,FALSE)</f>
        <v>Semak belukar</v>
      </c>
      <c r="K8489" t="str">
        <f t="shared" si="132"/>
        <v>Non Irigasi</v>
      </c>
      <c r="L8489" t="s">
        <v>327</v>
      </c>
    </row>
    <row r="8490" spans="1:12" x14ac:dyDescent="0.25">
      <c r="A8490" s="1">
        <v>8489</v>
      </c>
      <c r="B8490" s="3">
        <v>48</v>
      </c>
      <c r="C8490" s="1">
        <v>10</v>
      </c>
      <c r="D8490" s="1">
        <v>9</v>
      </c>
      <c r="E8490" s="1">
        <v>16</v>
      </c>
      <c r="F8490" s="1">
        <v>0</v>
      </c>
      <c r="G8490">
        <f>VLOOKUP(C8490,reference!$A$1:$E$310,5,FALSE)</f>
        <v>5302013</v>
      </c>
      <c r="H8490" t="str">
        <f>VLOOKUP(C8490,reference!$A$1:$E$310,4,FALSE)</f>
        <v>KATALA HAMU LINGU</v>
      </c>
      <c r="I8490" t="str">
        <f>VLOOKUP($D8490,reference!$G$1:$H$25,2,FALSE)</f>
        <v>Semak belukar</v>
      </c>
      <c r="J8490" t="str">
        <f>VLOOKUP($E8490,reference!$G$1:$H$25,2,FALSE)</f>
        <v>Pemukiman</v>
      </c>
      <c r="K8490" t="str">
        <f t="shared" si="132"/>
        <v>Non Irigasi</v>
      </c>
      <c r="L8490" t="s">
        <v>327</v>
      </c>
    </row>
    <row r="8491" spans="1:12" x14ac:dyDescent="0.25">
      <c r="A8491" s="1">
        <v>8490</v>
      </c>
      <c r="B8491" s="3">
        <v>659</v>
      </c>
      <c r="C8491" s="1">
        <v>10</v>
      </c>
      <c r="D8491" s="1">
        <v>9</v>
      </c>
      <c r="E8491" s="1">
        <v>14</v>
      </c>
      <c r="F8491" s="1">
        <v>0</v>
      </c>
      <c r="G8491">
        <f>VLOOKUP(C8491,reference!$A$1:$E$310,5,FALSE)</f>
        <v>5302013</v>
      </c>
      <c r="H8491" t="str">
        <f>VLOOKUP(C8491,reference!$A$1:$E$310,4,FALSE)</f>
        <v>KATALA HAMU LINGU</v>
      </c>
      <c r="I8491" t="str">
        <f>VLOOKUP($D8491,reference!$G$1:$H$25,2,FALSE)</f>
        <v>Semak belukar</v>
      </c>
      <c r="J8491" t="str">
        <f>VLOOKUP($E8491,reference!$G$1:$H$25,2,FALSE)</f>
        <v>Sawah</v>
      </c>
      <c r="K8491" t="str">
        <f t="shared" si="132"/>
        <v>Non Irigasi</v>
      </c>
      <c r="L8491" t="s">
        <v>327</v>
      </c>
    </row>
    <row r="8492" spans="1:12" x14ac:dyDescent="0.25">
      <c r="A8492" s="1">
        <v>8491</v>
      </c>
      <c r="B8492" s="3">
        <v>2449</v>
      </c>
      <c r="C8492" s="1">
        <v>57</v>
      </c>
      <c r="D8492" s="1">
        <v>2</v>
      </c>
      <c r="E8492" s="1">
        <v>2</v>
      </c>
      <c r="F8492" s="1">
        <v>0</v>
      </c>
      <c r="G8492">
        <f>VLOOKUP(C8492,reference!$A$1:$E$310,5,FALSE)</f>
        <v>5304020</v>
      </c>
      <c r="H8492" t="str">
        <f>VLOOKUP(C8492,reference!$A$1:$E$310,4,FALSE)</f>
        <v>MOLLO SELATAN</v>
      </c>
      <c r="I8492" t="str">
        <f>VLOOKUP($D8492,reference!$G$1:$H$25,2,FALSE)</f>
        <v>Hutan lahan kering sekunder / bekas tebangan</v>
      </c>
      <c r="J8492" t="str">
        <f>VLOOKUP($E8492,reference!$G$1:$H$25,2,FALSE)</f>
        <v>Hutan lahan kering sekunder / bekas tebangan</v>
      </c>
      <c r="K8492" t="str">
        <f t="shared" si="132"/>
        <v>Non Irigasi</v>
      </c>
      <c r="L8492" t="s">
        <v>327</v>
      </c>
    </row>
    <row r="8493" spans="1:12" x14ac:dyDescent="0.25">
      <c r="A8493" s="1">
        <v>8492</v>
      </c>
      <c r="B8493" s="3">
        <v>120</v>
      </c>
      <c r="C8493" s="1">
        <v>16</v>
      </c>
      <c r="D8493" s="1">
        <v>11</v>
      </c>
      <c r="E8493" s="1">
        <v>16</v>
      </c>
      <c r="F8493" s="1">
        <v>0</v>
      </c>
      <c r="G8493">
        <f>VLOOKUP(C8493,reference!$A$1:$E$310,5,FALSE)</f>
        <v>5302033</v>
      </c>
      <c r="H8493" t="str">
        <f>VLOOKUP(C8493,reference!$A$1:$E$310,4,FALSE)</f>
        <v>KAHAUNGU ETI</v>
      </c>
      <c r="I8493" t="str">
        <f>VLOOKUP($D8493,reference!$G$1:$H$25,2,FALSE)</f>
        <v>Savanna / Padang rumput</v>
      </c>
      <c r="J8493" t="str">
        <f>VLOOKUP($E8493,reference!$G$1:$H$25,2,FALSE)</f>
        <v>Pemukiman</v>
      </c>
      <c r="K8493" t="str">
        <f t="shared" si="132"/>
        <v>Non Irigasi</v>
      </c>
      <c r="L8493" t="s">
        <v>327</v>
      </c>
    </row>
    <row r="8494" spans="1:12" x14ac:dyDescent="0.25">
      <c r="A8494" s="1">
        <v>8493</v>
      </c>
      <c r="B8494" s="3">
        <v>2617</v>
      </c>
      <c r="C8494" s="1">
        <v>77</v>
      </c>
      <c r="D8494" s="1">
        <v>2</v>
      </c>
      <c r="E8494" s="1">
        <v>13</v>
      </c>
      <c r="F8494" s="1">
        <v>0</v>
      </c>
      <c r="G8494">
        <f>VLOOKUP(C8494,reference!$A$1:$E$310,5,FALSE)</f>
        <v>5304100</v>
      </c>
      <c r="H8494" t="str">
        <f>VLOOKUP(C8494,reference!$A$1:$E$310,4,FALSE)</f>
        <v>AMANATUN SELATAN</v>
      </c>
      <c r="I8494" t="str">
        <f>VLOOKUP($D8494,reference!$G$1:$H$25,2,FALSE)</f>
        <v>Hutan lahan kering sekunder / bekas tebangan</v>
      </c>
      <c r="J8494" t="str">
        <f>VLOOKUP($E8494,reference!$G$1:$H$25,2,FALSE)</f>
        <v>Pertanian lahan kering  campur semak / kebun campur</v>
      </c>
      <c r="K8494" t="str">
        <f t="shared" si="132"/>
        <v>Non Irigasi</v>
      </c>
      <c r="L8494" t="s">
        <v>328</v>
      </c>
    </row>
    <row r="8495" spans="1:12" x14ac:dyDescent="0.25">
      <c r="A8495" s="1">
        <v>8494</v>
      </c>
      <c r="B8495" s="3">
        <v>1250</v>
      </c>
      <c r="C8495" s="1">
        <v>57</v>
      </c>
      <c r="D8495" s="1">
        <v>11</v>
      </c>
      <c r="E8495" s="1">
        <v>11</v>
      </c>
      <c r="F8495" s="1">
        <v>0</v>
      </c>
      <c r="G8495">
        <f>VLOOKUP(C8495,reference!$A$1:$E$310,5,FALSE)</f>
        <v>5304020</v>
      </c>
      <c r="H8495" t="str">
        <f>VLOOKUP(C8495,reference!$A$1:$E$310,4,FALSE)</f>
        <v>MOLLO SELATAN</v>
      </c>
      <c r="I8495" t="str">
        <f>VLOOKUP($D8495,reference!$G$1:$H$25,2,FALSE)</f>
        <v>Savanna / Padang rumput</v>
      </c>
      <c r="J8495" t="str">
        <f>VLOOKUP($E8495,reference!$G$1:$H$25,2,FALSE)</f>
        <v>Savanna / Padang rumput</v>
      </c>
      <c r="K8495" t="str">
        <f t="shared" si="132"/>
        <v>Non Irigasi</v>
      </c>
      <c r="L8495" t="s">
        <v>327</v>
      </c>
    </row>
    <row r="8496" spans="1:12" x14ac:dyDescent="0.25">
      <c r="A8496" s="1">
        <v>8495</v>
      </c>
      <c r="B8496" s="3">
        <v>423</v>
      </c>
      <c r="C8496" s="1">
        <v>10</v>
      </c>
      <c r="D8496" s="1">
        <v>9</v>
      </c>
      <c r="E8496" s="1">
        <v>1</v>
      </c>
      <c r="F8496" s="1">
        <v>0</v>
      </c>
      <c r="G8496">
        <f>VLOOKUP(C8496,reference!$A$1:$E$310,5,FALSE)</f>
        <v>5302013</v>
      </c>
      <c r="H8496" t="str">
        <f>VLOOKUP(C8496,reference!$A$1:$E$310,4,FALSE)</f>
        <v>KATALA HAMU LINGU</v>
      </c>
      <c r="I8496" t="str">
        <f>VLOOKUP($D8496,reference!$G$1:$H$25,2,FALSE)</f>
        <v>Semak belukar</v>
      </c>
      <c r="J8496" t="str">
        <f>VLOOKUP($E8496,reference!$G$1:$H$25,2,FALSE)</f>
        <v>Hutan lahan kering primer</v>
      </c>
      <c r="K8496" t="str">
        <f t="shared" si="132"/>
        <v>Non Irigasi</v>
      </c>
      <c r="L8496" t="s">
        <v>327</v>
      </c>
    </row>
    <row r="8497" spans="1:12" x14ac:dyDescent="0.25">
      <c r="A8497" s="1">
        <v>8496</v>
      </c>
      <c r="B8497" s="3">
        <v>5</v>
      </c>
      <c r="C8497" s="1">
        <v>24</v>
      </c>
      <c r="D8497" s="1">
        <v>11</v>
      </c>
      <c r="E8497" s="1">
        <v>14</v>
      </c>
      <c r="F8497" s="1">
        <v>0</v>
      </c>
      <c r="G8497">
        <f>VLOOKUP(C8497,reference!$A$1:$E$310,5,FALSE)</f>
        <v>5302061</v>
      </c>
      <c r="H8497" t="str">
        <f>VLOOKUP(C8497,reference!$A$1:$E$310,4,FALSE)</f>
        <v>KAMBATA MAPAMBUHANG</v>
      </c>
      <c r="I8497" t="str">
        <f>VLOOKUP($D8497,reference!$G$1:$H$25,2,FALSE)</f>
        <v>Savanna / Padang rumput</v>
      </c>
      <c r="J8497" t="str">
        <f>VLOOKUP($E8497,reference!$G$1:$H$25,2,FALSE)</f>
        <v>Sawah</v>
      </c>
      <c r="K8497" t="str">
        <f t="shared" si="132"/>
        <v>Non Irigasi</v>
      </c>
      <c r="L8497" t="s">
        <v>327</v>
      </c>
    </row>
    <row r="8498" spans="1:12" x14ac:dyDescent="0.25">
      <c r="A8498" s="1">
        <v>8497</v>
      </c>
      <c r="B8498" s="3">
        <v>35</v>
      </c>
      <c r="C8498" s="1">
        <v>45</v>
      </c>
      <c r="D8498" s="1">
        <v>12</v>
      </c>
      <c r="E8498" s="1">
        <v>16</v>
      </c>
      <c r="F8498" s="1">
        <v>0</v>
      </c>
      <c r="G8498">
        <f>VLOOKUP(C8498,reference!$A$1:$E$310,5,FALSE)</f>
        <v>5303162</v>
      </c>
      <c r="H8498" t="str">
        <f>VLOOKUP(C8498,reference!$A$1:$E$310,4,FALSE)</f>
        <v>FATULEU BARAT</v>
      </c>
      <c r="I8498" t="str">
        <f>VLOOKUP($D8498,reference!$G$1:$H$25,2,FALSE)</f>
        <v>Pertanian lahan kering</v>
      </c>
      <c r="J8498" t="str">
        <f>VLOOKUP($E8498,reference!$G$1:$H$25,2,FALSE)</f>
        <v>Pemukiman</v>
      </c>
      <c r="K8498" t="str">
        <f t="shared" si="132"/>
        <v>Non Irigasi</v>
      </c>
      <c r="L8498" t="s">
        <v>327</v>
      </c>
    </row>
    <row r="8499" spans="1:12" x14ac:dyDescent="0.25">
      <c r="A8499" s="1">
        <v>8498</v>
      </c>
      <c r="B8499" s="3">
        <v>47</v>
      </c>
      <c r="C8499" s="1">
        <v>59</v>
      </c>
      <c r="D8499" s="1">
        <v>11</v>
      </c>
      <c r="E8499" s="1">
        <v>9</v>
      </c>
      <c r="F8499" s="1">
        <v>0</v>
      </c>
      <c r="G8499">
        <f>VLOOKUP(C8499,reference!$A$1:$E$310,5,FALSE)</f>
        <v>5304022</v>
      </c>
      <c r="H8499" t="str">
        <f>VLOOKUP(C8499,reference!$A$1:$E$310,4,FALSE)</f>
        <v>MOLLO BARAT</v>
      </c>
      <c r="I8499" t="str">
        <f>VLOOKUP($D8499,reference!$G$1:$H$25,2,FALSE)</f>
        <v>Savanna / Padang rumput</v>
      </c>
      <c r="J8499" t="str">
        <f>VLOOKUP($E8499,reference!$G$1:$H$25,2,FALSE)</f>
        <v>Semak belukar</v>
      </c>
      <c r="K8499" t="str">
        <f t="shared" si="132"/>
        <v>Non Irigasi</v>
      </c>
      <c r="L8499" t="s">
        <v>327</v>
      </c>
    </row>
    <row r="8500" spans="1:12" x14ac:dyDescent="0.25">
      <c r="A8500" s="1">
        <v>8499</v>
      </c>
      <c r="B8500" s="3">
        <v>65</v>
      </c>
      <c r="C8500" s="1">
        <v>59</v>
      </c>
      <c r="D8500" s="1">
        <v>2</v>
      </c>
      <c r="E8500" s="1">
        <v>20</v>
      </c>
      <c r="F8500" s="1">
        <v>0</v>
      </c>
      <c r="G8500">
        <f>VLOOKUP(C8500,reference!$A$1:$E$310,5,FALSE)</f>
        <v>5304022</v>
      </c>
      <c r="H8500" t="str">
        <f>VLOOKUP(C8500,reference!$A$1:$E$310,4,FALSE)</f>
        <v>MOLLO BARAT</v>
      </c>
      <c r="I8500" t="str">
        <f>VLOOKUP($D8500,reference!$G$1:$H$25,2,FALSE)</f>
        <v>Hutan lahan kering sekunder / bekas tebangan</v>
      </c>
      <c r="J8500" t="str">
        <f>VLOOKUP($E8500,reference!$G$1:$H$25,2,FALSE)</f>
        <v>Tubuh air</v>
      </c>
      <c r="K8500" t="str">
        <f t="shared" si="132"/>
        <v>Non Irigasi</v>
      </c>
      <c r="L8500" t="s">
        <v>328</v>
      </c>
    </row>
    <row r="8501" spans="1:12" x14ac:dyDescent="0.25">
      <c r="A8501" s="1">
        <v>8500</v>
      </c>
      <c r="B8501" s="3">
        <v>128</v>
      </c>
      <c r="C8501" s="1">
        <v>59</v>
      </c>
      <c r="D8501" s="1">
        <v>11</v>
      </c>
      <c r="E8501" s="1">
        <v>16</v>
      </c>
      <c r="F8501" s="1">
        <v>0</v>
      </c>
      <c r="G8501">
        <f>VLOOKUP(C8501,reference!$A$1:$E$310,5,FALSE)</f>
        <v>5304022</v>
      </c>
      <c r="H8501" t="str">
        <f>VLOOKUP(C8501,reference!$A$1:$E$310,4,FALSE)</f>
        <v>MOLLO BARAT</v>
      </c>
      <c r="I8501" t="str">
        <f>VLOOKUP($D8501,reference!$G$1:$H$25,2,FALSE)</f>
        <v>Savanna / Padang rumput</v>
      </c>
      <c r="J8501" t="str">
        <f>VLOOKUP($E8501,reference!$G$1:$H$25,2,FALSE)</f>
        <v>Pemukiman</v>
      </c>
      <c r="K8501" t="str">
        <f t="shared" si="132"/>
        <v>Non Irigasi</v>
      </c>
      <c r="L8501" t="s">
        <v>327</v>
      </c>
    </row>
    <row r="8502" spans="1:12" x14ac:dyDescent="0.25">
      <c r="A8502" s="1">
        <v>8501</v>
      </c>
      <c r="B8502" s="3">
        <v>252</v>
      </c>
      <c r="C8502" s="1">
        <v>57</v>
      </c>
      <c r="D8502" s="1">
        <v>11</v>
      </c>
      <c r="E8502" s="1">
        <v>9</v>
      </c>
      <c r="F8502" s="1">
        <v>0</v>
      </c>
      <c r="G8502">
        <f>VLOOKUP(C8502,reference!$A$1:$E$310,5,FALSE)</f>
        <v>5304020</v>
      </c>
      <c r="H8502" t="str">
        <f>VLOOKUP(C8502,reference!$A$1:$E$310,4,FALSE)</f>
        <v>MOLLO SELATAN</v>
      </c>
      <c r="I8502" t="str">
        <f>VLOOKUP($D8502,reference!$G$1:$H$25,2,FALSE)</f>
        <v>Savanna / Padang rumput</v>
      </c>
      <c r="J8502" t="str">
        <f>VLOOKUP($E8502,reference!$G$1:$H$25,2,FALSE)</f>
        <v>Semak belukar</v>
      </c>
      <c r="K8502" t="str">
        <f t="shared" si="132"/>
        <v>Non Irigasi</v>
      </c>
      <c r="L8502" t="s">
        <v>327</v>
      </c>
    </row>
    <row r="8503" spans="1:12" x14ac:dyDescent="0.25">
      <c r="A8503" s="1">
        <v>8502</v>
      </c>
      <c r="B8503" s="3">
        <v>14</v>
      </c>
      <c r="C8503" s="1">
        <v>64</v>
      </c>
      <c r="D8503" s="1">
        <v>9</v>
      </c>
      <c r="E8503" s="1">
        <v>16</v>
      </c>
      <c r="F8503" s="1">
        <v>0</v>
      </c>
      <c r="G8503">
        <f>VLOOKUP(C8503,reference!$A$1:$E$310,5,FALSE)</f>
        <v>5304042</v>
      </c>
      <c r="H8503" t="str">
        <f>VLOOKUP(C8503,reference!$A$1:$E$310,4,FALSE)</f>
        <v>KUATNANA</v>
      </c>
      <c r="I8503" t="str">
        <f>VLOOKUP($D8503,reference!$G$1:$H$25,2,FALSE)</f>
        <v>Semak belukar</v>
      </c>
      <c r="J8503" t="str">
        <f>VLOOKUP($E8503,reference!$G$1:$H$25,2,FALSE)</f>
        <v>Pemukiman</v>
      </c>
      <c r="K8503" t="str">
        <f t="shared" si="132"/>
        <v>Non Irigasi</v>
      </c>
      <c r="L8503" t="s">
        <v>327</v>
      </c>
    </row>
    <row r="8504" spans="1:12" x14ac:dyDescent="0.25">
      <c r="A8504" s="1">
        <v>8503</v>
      </c>
      <c r="B8504" s="3">
        <v>1070</v>
      </c>
      <c r="C8504" s="1">
        <v>77</v>
      </c>
      <c r="D8504" s="1">
        <v>2</v>
      </c>
      <c r="E8504" s="1">
        <v>12</v>
      </c>
      <c r="F8504" s="1">
        <v>0</v>
      </c>
      <c r="G8504">
        <f>VLOOKUP(C8504,reference!$A$1:$E$310,5,FALSE)</f>
        <v>5304100</v>
      </c>
      <c r="H8504" t="str">
        <f>VLOOKUP(C8504,reference!$A$1:$E$310,4,FALSE)</f>
        <v>AMANATUN SELATAN</v>
      </c>
      <c r="I8504" t="str">
        <f>VLOOKUP($D8504,reference!$G$1:$H$25,2,FALSE)</f>
        <v>Hutan lahan kering sekunder / bekas tebangan</v>
      </c>
      <c r="J8504" t="str">
        <f>VLOOKUP($E8504,reference!$G$1:$H$25,2,FALSE)</f>
        <v>Pertanian lahan kering</v>
      </c>
      <c r="K8504" t="str">
        <f t="shared" si="132"/>
        <v>Non Irigasi</v>
      </c>
      <c r="L8504" t="s">
        <v>328</v>
      </c>
    </row>
    <row r="8505" spans="1:12" x14ac:dyDescent="0.25">
      <c r="A8505" s="1">
        <v>8504</v>
      </c>
      <c r="B8505" s="3">
        <v>1538</v>
      </c>
      <c r="C8505" s="1">
        <v>57</v>
      </c>
      <c r="D8505" s="1">
        <v>2</v>
      </c>
      <c r="E8505" s="1">
        <v>9</v>
      </c>
      <c r="F8505" s="1">
        <v>0</v>
      </c>
      <c r="G8505">
        <f>VLOOKUP(C8505,reference!$A$1:$E$310,5,FALSE)</f>
        <v>5304020</v>
      </c>
      <c r="H8505" t="str">
        <f>VLOOKUP(C8505,reference!$A$1:$E$310,4,FALSE)</f>
        <v>MOLLO SELATAN</v>
      </c>
      <c r="I8505" t="str">
        <f>VLOOKUP($D8505,reference!$G$1:$H$25,2,FALSE)</f>
        <v>Hutan lahan kering sekunder / bekas tebangan</v>
      </c>
      <c r="J8505" t="str">
        <f>VLOOKUP($E8505,reference!$G$1:$H$25,2,FALSE)</f>
        <v>Semak belukar</v>
      </c>
      <c r="K8505" t="str">
        <f t="shared" si="132"/>
        <v>Non Irigasi</v>
      </c>
      <c r="L8505" t="s">
        <v>328</v>
      </c>
    </row>
    <row r="8506" spans="1:12" x14ac:dyDescent="0.25">
      <c r="A8506" s="1">
        <v>8505</v>
      </c>
      <c r="B8506" s="3">
        <v>1093</v>
      </c>
      <c r="C8506" s="1">
        <v>57</v>
      </c>
      <c r="D8506" s="1">
        <v>2</v>
      </c>
      <c r="E8506" s="1">
        <v>11</v>
      </c>
      <c r="F8506" s="1">
        <v>0</v>
      </c>
      <c r="G8506">
        <f>VLOOKUP(C8506,reference!$A$1:$E$310,5,FALSE)</f>
        <v>5304020</v>
      </c>
      <c r="H8506" t="str">
        <f>VLOOKUP(C8506,reference!$A$1:$E$310,4,FALSE)</f>
        <v>MOLLO SELATAN</v>
      </c>
      <c r="I8506" t="str">
        <f>VLOOKUP($D8506,reference!$G$1:$H$25,2,FALSE)</f>
        <v>Hutan lahan kering sekunder / bekas tebangan</v>
      </c>
      <c r="J8506" t="str">
        <f>VLOOKUP($E8506,reference!$G$1:$H$25,2,FALSE)</f>
        <v>Savanna / Padang rumput</v>
      </c>
      <c r="K8506" t="str">
        <f t="shared" si="132"/>
        <v>Non Irigasi</v>
      </c>
      <c r="L8506" t="s">
        <v>328</v>
      </c>
    </row>
    <row r="8507" spans="1:12" x14ac:dyDescent="0.25">
      <c r="A8507" s="1">
        <v>8506</v>
      </c>
      <c r="B8507" s="3">
        <v>79</v>
      </c>
      <c r="C8507" s="1">
        <v>73</v>
      </c>
      <c r="D8507" s="1">
        <v>2</v>
      </c>
      <c r="E8507" s="1">
        <v>12</v>
      </c>
      <c r="F8507" s="1">
        <v>0</v>
      </c>
      <c r="G8507">
        <f>VLOOKUP(C8507,reference!$A$1:$E$310,5,FALSE)</f>
        <v>5304081</v>
      </c>
      <c r="H8507" t="str">
        <f>VLOOKUP(C8507,reference!$A$1:$E$310,4,FALSE)</f>
        <v>FAUTMOLO</v>
      </c>
      <c r="I8507" t="str">
        <f>VLOOKUP($D8507,reference!$G$1:$H$25,2,FALSE)</f>
        <v>Hutan lahan kering sekunder / bekas tebangan</v>
      </c>
      <c r="J8507" t="str">
        <f>VLOOKUP($E8507,reference!$G$1:$H$25,2,FALSE)</f>
        <v>Pertanian lahan kering</v>
      </c>
      <c r="K8507" t="str">
        <f t="shared" si="132"/>
        <v>Non Irigasi</v>
      </c>
      <c r="L8507" t="s">
        <v>328</v>
      </c>
    </row>
    <row r="8508" spans="1:12" x14ac:dyDescent="0.25">
      <c r="A8508" s="1">
        <v>8507</v>
      </c>
      <c r="B8508" s="3">
        <v>12</v>
      </c>
      <c r="C8508" s="1">
        <v>73</v>
      </c>
      <c r="D8508" s="1">
        <v>9</v>
      </c>
      <c r="E8508" s="1">
        <v>12</v>
      </c>
      <c r="F8508" s="1">
        <v>0</v>
      </c>
      <c r="G8508">
        <f>VLOOKUP(C8508,reference!$A$1:$E$310,5,FALSE)</f>
        <v>5304081</v>
      </c>
      <c r="H8508" t="str">
        <f>VLOOKUP(C8508,reference!$A$1:$E$310,4,FALSE)</f>
        <v>FAUTMOLO</v>
      </c>
      <c r="I8508" t="str">
        <f>VLOOKUP($D8508,reference!$G$1:$H$25,2,FALSE)</f>
        <v>Semak belukar</v>
      </c>
      <c r="J8508" t="str">
        <f>VLOOKUP($E8508,reference!$G$1:$H$25,2,FALSE)</f>
        <v>Pertanian lahan kering</v>
      </c>
      <c r="K8508" t="str">
        <f t="shared" si="132"/>
        <v>Non Irigasi</v>
      </c>
      <c r="L8508" t="s">
        <v>327</v>
      </c>
    </row>
    <row r="8509" spans="1:12" x14ac:dyDescent="0.25">
      <c r="A8509" s="1">
        <v>8508</v>
      </c>
      <c r="B8509" s="3">
        <v>3</v>
      </c>
      <c r="C8509" s="1">
        <v>80</v>
      </c>
      <c r="D8509" s="1">
        <v>2</v>
      </c>
      <c r="E8509" s="1">
        <v>12</v>
      </c>
      <c r="F8509" s="1">
        <v>0</v>
      </c>
      <c r="G8509">
        <f>VLOOKUP(C8509,reference!$A$1:$E$310,5,FALSE)</f>
        <v>5304103</v>
      </c>
      <c r="H8509" t="str">
        <f>VLOOKUP(C8509,reference!$A$1:$E$310,4,FALSE)</f>
        <v>NOEBANA</v>
      </c>
      <c r="I8509" t="str">
        <f>VLOOKUP($D8509,reference!$G$1:$H$25,2,FALSE)</f>
        <v>Hutan lahan kering sekunder / bekas tebangan</v>
      </c>
      <c r="J8509" t="str">
        <f>VLOOKUP($E8509,reference!$G$1:$H$25,2,FALSE)</f>
        <v>Pertanian lahan kering</v>
      </c>
      <c r="K8509" t="str">
        <f t="shared" si="132"/>
        <v>Non Irigasi</v>
      </c>
      <c r="L8509" t="s">
        <v>328</v>
      </c>
    </row>
    <row r="8510" spans="1:12" x14ac:dyDescent="0.25">
      <c r="A8510" s="1">
        <v>8509</v>
      </c>
      <c r="B8510" s="3">
        <v>2152</v>
      </c>
      <c r="C8510" s="1">
        <v>77</v>
      </c>
      <c r="D8510" s="1">
        <v>2</v>
      </c>
      <c r="E8510" s="1">
        <v>2</v>
      </c>
      <c r="F8510" s="1">
        <v>0</v>
      </c>
      <c r="G8510">
        <f>VLOOKUP(C8510,reference!$A$1:$E$310,5,FALSE)</f>
        <v>5304100</v>
      </c>
      <c r="H8510" t="str">
        <f>VLOOKUP(C8510,reference!$A$1:$E$310,4,FALSE)</f>
        <v>AMANATUN SELATAN</v>
      </c>
      <c r="I8510" t="str">
        <f>VLOOKUP($D8510,reference!$G$1:$H$25,2,FALSE)</f>
        <v>Hutan lahan kering sekunder / bekas tebangan</v>
      </c>
      <c r="J8510" t="str">
        <f>VLOOKUP($E8510,reference!$G$1:$H$25,2,FALSE)</f>
        <v>Hutan lahan kering sekunder / bekas tebangan</v>
      </c>
      <c r="K8510" t="str">
        <f t="shared" si="132"/>
        <v>Non Irigasi</v>
      </c>
      <c r="L8510" t="s">
        <v>327</v>
      </c>
    </row>
    <row r="8511" spans="1:12" x14ac:dyDescent="0.25">
      <c r="A8511" s="1">
        <v>8510</v>
      </c>
      <c r="B8511" s="3">
        <v>494</v>
      </c>
      <c r="C8511" s="1">
        <v>64</v>
      </c>
      <c r="D8511" s="1">
        <v>2</v>
      </c>
      <c r="E8511" s="1">
        <v>2</v>
      </c>
      <c r="F8511" s="1">
        <v>0</v>
      </c>
      <c r="G8511">
        <f>VLOOKUP(C8511,reference!$A$1:$E$310,5,FALSE)</f>
        <v>5304042</v>
      </c>
      <c r="H8511" t="str">
        <f>VLOOKUP(C8511,reference!$A$1:$E$310,4,FALSE)</f>
        <v>KUATNANA</v>
      </c>
      <c r="I8511" t="str">
        <f>VLOOKUP($D8511,reference!$G$1:$H$25,2,FALSE)</f>
        <v>Hutan lahan kering sekunder / bekas tebangan</v>
      </c>
      <c r="J8511" t="str">
        <f>VLOOKUP($E8511,reference!$G$1:$H$25,2,FALSE)</f>
        <v>Hutan lahan kering sekunder / bekas tebangan</v>
      </c>
      <c r="K8511" t="str">
        <f t="shared" si="132"/>
        <v>Non Irigasi</v>
      </c>
      <c r="L8511" t="s">
        <v>327</v>
      </c>
    </row>
    <row r="8512" spans="1:12" x14ac:dyDescent="0.25">
      <c r="A8512" s="1">
        <v>8511</v>
      </c>
      <c r="B8512" s="3">
        <v>60</v>
      </c>
      <c r="C8512" s="1">
        <v>81</v>
      </c>
      <c r="D8512" s="1">
        <v>9</v>
      </c>
      <c r="E8512" s="1">
        <v>13</v>
      </c>
      <c r="F8512" s="1">
        <v>0</v>
      </c>
      <c r="G8512">
        <f>VLOOKUP(C8512,reference!$A$1:$E$310,5,FALSE)</f>
        <v>5304104</v>
      </c>
      <c r="H8512" t="str">
        <f>VLOOKUP(C8512,reference!$A$1:$E$310,4,FALSE)</f>
        <v>SANTIAN</v>
      </c>
      <c r="I8512" t="str">
        <f>VLOOKUP($D8512,reference!$G$1:$H$25,2,FALSE)</f>
        <v>Semak belukar</v>
      </c>
      <c r="J8512" t="str">
        <f>VLOOKUP($E8512,reference!$G$1:$H$25,2,FALSE)</f>
        <v>Pertanian lahan kering  campur semak / kebun campur</v>
      </c>
      <c r="K8512" t="str">
        <f t="shared" si="132"/>
        <v>Non Irigasi</v>
      </c>
      <c r="L8512" t="s">
        <v>327</v>
      </c>
    </row>
    <row r="8513" spans="1:12" x14ac:dyDescent="0.25">
      <c r="A8513" s="1">
        <v>8512</v>
      </c>
      <c r="B8513" s="3">
        <v>7</v>
      </c>
      <c r="C8513" s="1">
        <v>45</v>
      </c>
      <c r="D8513" s="1">
        <v>16</v>
      </c>
      <c r="E8513" s="1">
        <v>9</v>
      </c>
      <c r="F8513" s="1">
        <v>0</v>
      </c>
      <c r="G8513">
        <f>VLOOKUP(C8513,reference!$A$1:$E$310,5,FALSE)</f>
        <v>5303162</v>
      </c>
      <c r="H8513" t="str">
        <f>VLOOKUP(C8513,reference!$A$1:$E$310,4,FALSE)</f>
        <v>FATULEU BARAT</v>
      </c>
      <c r="I8513" t="str">
        <f>VLOOKUP($D8513,reference!$G$1:$H$25,2,FALSE)</f>
        <v>Pemukiman</v>
      </c>
      <c r="J8513" t="str">
        <f>VLOOKUP($E8513,reference!$G$1:$H$25,2,FALSE)</f>
        <v>Semak belukar</v>
      </c>
      <c r="K8513" t="str">
        <f t="shared" si="132"/>
        <v>Non Irigasi</v>
      </c>
      <c r="L8513" t="s">
        <v>327</v>
      </c>
    </row>
    <row r="8514" spans="1:12" x14ac:dyDescent="0.25">
      <c r="A8514" s="1">
        <v>8513</v>
      </c>
      <c r="B8514" s="3">
        <v>298</v>
      </c>
      <c r="C8514" s="1">
        <v>45</v>
      </c>
      <c r="D8514" s="1">
        <v>9</v>
      </c>
      <c r="E8514" s="1">
        <v>9</v>
      </c>
      <c r="F8514" s="1">
        <v>0</v>
      </c>
      <c r="G8514">
        <f>VLOOKUP(C8514,reference!$A$1:$E$310,5,FALSE)</f>
        <v>5303162</v>
      </c>
      <c r="H8514" t="str">
        <f>VLOOKUP(C8514,reference!$A$1:$E$310,4,FALSE)</f>
        <v>FATULEU BARAT</v>
      </c>
      <c r="I8514" t="str">
        <f>VLOOKUP($D8514,reference!$G$1:$H$25,2,FALSE)</f>
        <v>Semak belukar</v>
      </c>
      <c r="J8514" t="str">
        <f>VLOOKUP($E8514,reference!$G$1:$H$25,2,FALSE)</f>
        <v>Semak belukar</v>
      </c>
      <c r="K8514" t="str">
        <f t="shared" si="132"/>
        <v>Non Irigasi</v>
      </c>
      <c r="L8514" t="s">
        <v>327</v>
      </c>
    </row>
    <row r="8515" spans="1:12" x14ac:dyDescent="0.25">
      <c r="A8515" s="1">
        <v>8514</v>
      </c>
      <c r="B8515" s="3">
        <v>36</v>
      </c>
      <c r="C8515" s="1">
        <v>77</v>
      </c>
      <c r="D8515" s="1">
        <v>9</v>
      </c>
      <c r="E8515" s="1">
        <v>12</v>
      </c>
      <c r="F8515" s="1">
        <v>0</v>
      </c>
      <c r="G8515">
        <f>VLOOKUP(C8515,reference!$A$1:$E$310,5,FALSE)</f>
        <v>5304100</v>
      </c>
      <c r="H8515" t="str">
        <f>VLOOKUP(C8515,reference!$A$1:$E$310,4,FALSE)</f>
        <v>AMANATUN SELATAN</v>
      </c>
      <c r="I8515" t="str">
        <f>VLOOKUP($D8515,reference!$G$1:$H$25,2,FALSE)</f>
        <v>Semak belukar</v>
      </c>
      <c r="J8515" t="str">
        <f>VLOOKUP($E8515,reference!$G$1:$H$25,2,FALSE)</f>
        <v>Pertanian lahan kering</v>
      </c>
      <c r="K8515" t="str">
        <f t="shared" ref="K8515:K8578" si="133">IF(F8515=0,"Non Irigasi","Buffer Irigasi")</f>
        <v>Non Irigasi</v>
      </c>
      <c r="L8515" t="s">
        <v>327</v>
      </c>
    </row>
    <row r="8516" spans="1:12" x14ac:dyDescent="0.25">
      <c r="A8516" s="1">
        <v>8515</v>
      </c>
      <c r="B8516" s="3">
        <v>121</v>
      </c>
      <c r="C8516" s="1">
        <v>45</v>
      </c>
      <c r="D8516" s="1">
        <v>16</v>
      </c>
      <c r="E8516" s="1">
        <v>16</v>
      </c>
      <c r="F8516" s="1">
        <v>0</v>
      </c>
      <c r="G8516">
        <f>VLOOKUP(C8516,reference!$A$1:$E$310,5,FALSE)</f>
        <v>5303162</v>
      </c>
      <c r="H8516" t="str">
        <f>VLOOKUP(C8516,reference!$A$1:$E$310,4,FALSE)</f>
        <v>FATULEU BARAT</v>
      </c>
      <c r="I8516" t="str">
        <f>VLOOKUP($D8516,reference!$G$1:$H$25,2,FALSE)</f>
        <v>Pemukiman</v>
      </c>
      <c r="J8516" t="str">
        <f>VLOOKUP($E8516,reference!$G$1:$H$25,2,FALSE)</f>
        <v>Pemukiman</v>
      </c>
      <c r="K8516" t="str">
        <f t="shared" si="133"/>
        <v>Non Irigasi</v>
      </c>
      <c r="L8516" t="s">
        <v>327</v>
      </c>
    </row>
    <row r="8517" spans="1:12" x14ac:dyDescent="0.25">
      <c r="A8517" s="1">
        <v>8516</v>
      </c>
      <c r="B8517" s="3">
        <v>11</v>
      </c>
      <c r="C8517" s="1">
        <v>10</v>
      </c>
      <c r="D8517" s="1">
        <v>2</v>
      </c>
      <c r="E8517" s="1">
        <v>14</v>
      </c>
      <c r="F8517" s="1">
        <v>0</v>
      </c>
      <c r="G8517">
        <f>VLOOKUP(C8517,reference!$A$1:$E$310,5,FALSE)</f>
        <v>5302013</v>
      </c>
      <c r="H8517" t="str">
        <f>VLOOKUP(C8517,reference!$A$1:$E$310,4,FALSE)</f>
        <v>KATALA HAMU LINGU</v>
      </c>
      <c r="I8517" t="str">
        <f>VLOOKUP($D8517,reference!$G$1:$H$25,2,FALSE)</f>
        <v>Hutan lahan kering sekunder / bekas tebangan</v>
      </c>
      <c r="J8517" t="str">
        <f>VLOOKUP($E8517,reference!$G$1:$H$25,2,FALSE)</f>
        <v>Sawah</v>
      </c>
      <c r="K8517" t="str">
        <f t="shared" si="133"/>
        <v>Non Irigasi</v>
      </c>
      <c r="L8517" t="s">
        <v>328</v>
      </c>
    </row>
    <row r="8518" spans="1:12" x14ac:dyDescent="0.25">
      <c r="A8518" s="1">
        <v>8517</v>
      </c>
      <c r="B8518" s="3">
        <v>73</v>
      </c>
      <c r="C8518" s="1">
        <v>45</v>
      </c>
      <c r="D8518" s="1">
        <v>16</v>
      </c>
      <c r="E8518" s="1">
        <v>2</v>
      </c>
      <c r="F8518" s="1">
        <v>0</v>
      </c>
      <c r="G8518">
        <f>VLOOKUP(C8518,reference!$A$1:$E$310,5,FALSE)</f>
        <v>5303162</v>
      </c>
      <c r="H8518" t="str">
        <f>VLOOKUP(C8518,reference!$A$1:$E$310,4,FALSE)</f>
        <v>FATULEU BARAT</v>
      </c>
      <c r="I8518" t="str">
        <f>VLOOKUP($D8518,reference!$G$1:$H$25,2,FALSE)</f>
        <v>Pemukiman</v>
      </c>
      <c r="J8518" t="str">
        <f>VLOOKUP($E8518,reference!$G$1:$H$25,2,FALSE)</f>
        <v>Hutan lahan kering sekunder / bekas tebangan</v>
      </c>
      <c r="K8518" t="str">
        <f t="shared" si="133"/>
        <v>Non Irigasi</v>
      </c>
      <c r="L8518" t="s">
        <v>327</v>
      </c>
    </row>
    <row r="8519" spans="1:12" x14ac:dyDescent="0.25">
      <c r="A8519" s="1">
        <v>8518</v>
      </c>
      <c r="B8519" s="3">
        <v>4</v>
      </c>
      <c r="C8519" s="1">
        <v>75</v>
      </c>
      <c r="D8519" s="1">
        <v>9</v>
      </c>
      <c r="E8519" s="1">
        <v>13</v>
      </c>
      <c r="F8519" s="1">
        <v>0</v>
      </c>
      <c r="G8519">
        <f>VLOOKUP(C8519,reference!$A$1:$E$310,5,FALSE)</f>
        <v>5304090</v>
      </c>
      <c r="H8519" t="str">
        <f>VLOOKUP(C8519,reference!$A$1:$E$310,4,FALSE)</f>
        <v>KIE</v>
      </c>
      <c r="I8519" t="str">
        <f>VLOOKUP($D8519,reference!$G$1:$H$25,2,FALSE)</f>
        <v>Semak belukar</v>
      </c>
      <c r="J8519" t="str">
        <f>VLOOKUP($E8519,reference!$G$1:$H$25,2,FALSE)</f>
        <v>Pertanian lahan kering  campur semak / kebun campur</v>
      </c>
      <c r="K8519" t="str">
        <f t="shared" si="133"/>
        <v>Non Irigasi</v>
      </c>
      <c r="L8519" t="s">
        <v>327</v>
      </c>
    </row>
    <row r="8520" spans="1:12" x14ac:dyDescent="0.25">
      <c r="A8520" s="1">
        <v>8519</v>
      </c>
      <c r="B8520" s="3">
        <v>677</v>
      </c>
      <c r="C8520" s="1">
        <v>75</v>
      </c>
      <c r="D8520" s="1">
        <v>2</v>
      </c>
      <c r="E8520" s="1">
        <v>12</v>
      </c>
      <c r="F8520" s="1">
        <v>0</v>
      </c>
      <c r="G8520">
        <f>VLOOKUP(C8520,reference!$A$1:$E$310,5,FALSE)</f>
        <v>5304090</v>
      </c>
      <c r="H8520" t="str">
        <f>VLOOKUP(C8520,reference!$A$1:$E$310,4,FALSE)</f>
        <v>KIE</v>
      </c>
      <c r="I8520" t="str">
        <f>VLOOKUP($D8520,reference!$G$1:$H$25,2,FALSE)</f>
        <v>Hutan lahan kering sekunder / bekas tebangan</v>
      </c>
      <c r="J8520" t="str">
        <f>VLOOKUP($E8520,reference!$G$1:$H$25,2,FALSE)</f>
        <v>Pertanian lahan kering</v>
      </c>
      <c r="K8520" t="str">
        <f t="shared" si="133"/>
        <v>Non Irigasi</v>
      </c>
      <c r="L8520" t="s">
        <v>328</v>
      </c>
    </row>
    <row r="8521" spans="1:12" x14ac:dyDescent="0.25">
      <c r="A8521" s="1">
        <v>8520</v>
      </c>
      <c r="B8521" s="3">
        <v>115</v>
      </c>
      <c r="C8521" s="1">
        <v>75</v>
      </c>
      <c r="D8521" s="1">
        <v>2</v>
      </c>
      <c r="E8521" s="1">
        <v>16</v>
      </c>
      <c r="F8521" s="1">
        <v>0</v>
      </c>
      <c r="G8521">
        <f>VLOOKUP(C8521,reference!$A$1:$E$310,5,FALSE)</f>
        <v>5304090</v>
      </c>
      <c r="H8521" t="str">
        <f>VLOOKUP(C8521,reference!$A$1:$E$310,4,FALSE)</f>
        <v>KIE</v>
      </c>
      <c r="I8521" t="str">
        <f>VLOOKUP($D8521,reference!$G$1:$H$25,2,FALSE)</f>
        <v>Hutan lahan kering sekunder / bekas tebangan</v>
      </c>
      <c r="J8521" t="str">
        <f>VLOOKUP($E8521,reference!$G$1:$H$25,2,FALSE)</f>
        <v>Pemukiman</v>
      </c>
      <c r="K8521" t="str">
        <f t="shared" si="133"/>
        <v>Non Irigasi</v>
      </c>
      <c r="L8521" t="s">
        <v>328</v>
      </c>
    </row>
    <row r="8522" spans="1:12" x14ac:dyDescent="0.25">
      <c r="A8522" s="1">
        <v>8521</v>
      </c>
      <c r="B8522" s="3">
        <v>5</v>
      </c>
      <c r="C8522" s="1">
        <v>255</v>
      </c>
      <c r="D8522" s="1">
        <v>1</v>
      </c>
      <c r="E8522" s="1">
        <v>20</v>
      </c>
      <c r="F8522" s="1">
        <v>0</v>
      </c>
      <c r="G8522">
        <f>VLOOKUP(C8522,reference!$A$1:$E$310,5,FALSE)</f>
        <v>5316011</v>
      </c>
      <c r="H8522" t="str">
        <f>VLOOKUP(C8522,reference!$A$1:$E$310,4,FALSE)</f>
        <v>KATIKUTANA SELATAN</v>
      </c>
      <c r="I8522" t="str">
        <f>VLOOKUP($D8522,reference!$G$1:$H$25,2,FALSE)</f>
        <v>Hutan lahan kering primer</v>
      </c>
      <c r="J8522" t="str">
        <f>VLOOKUP($E8522,reference!$G$1:$H$25,2,FALSE)</f>
        <v>Tubuh air</v>
      </c>
      <c r="K8522" t="str">
        <f t="shared" si="133"/>
        <v>Non Irigasi</v>
      </c>
      <c r="L8522" t="s">
        <v>328</v>
      </c>
    </row>
    <row r="8523" spans="1:12" x14ac:dyDescent="0.25">
      <c r="A8523" s="1">
        <v>8522</v>
      </c>
      <c r="B8523" s="3">
        <v>2580</v>
      </c>
      <c r="C8523" s="1">
        <v>46</v>
      </c>
      <c r="D8523" s="1">
        <v>11</v>
      </c>
      <c r="E8523" s="1">
        <v>11</v>
      </c>
      <c r="F8523" s="1">
        <v>0</v>
      </c>
      <c r="G8523">
        <f>VLOOKUP(C8523,reference!$A$1:$E$310,5,FALSE)</f>
        <v>5303170</v>
      </c>
      <c r="H8523" t="str">
        <f>VLOOKUP(C8523,reference!$A$1:$E$310,4,FALSE)</f>
        <v>TAKARI</v>
      </c>
      <c r="I8523" t="str">
        <f>VLOOKUP($D8523,reference!$G$1:$H$25,2,FALSE)</f>
        <v>Savanna / Padang rumput</v>
      </c>
      <c r="J8523" t="str">
        <f>VLOOKUP($E8523,reference!$G$1:$H$25,2,FALSE)</f>
        <v>Savanna / Padang rumput</v>
      </c>
      <c r="K8523" t="str">
        <f t="shared" si="133"/>
        <v>Non Irigasi</v>
      </c>
      <c r="L8523" t="s">
        <v>327</v>
      </c>
    </row>
    <row r="8524" spans="1:12" x14ac:dyDescent="0.25">
      <c r="A8524" s="1">
        <v>8523</v>
      </c>
      <c r="B8524" s="3">
        <v>72</v>
      </c>
      <c r="C8524" s="1">
        <v>78</v>
      </c>
      <c r="D8524" s="1">
        <v>2</v>
      </c>
      <c r="E8524" s="1">
        <v>20</v>
      </c>
      <c r="F8524" s="1">
        <v>0</v>
      </c>
      <c r="G8524">
        <f>VLOOKUP(C8524,reference!$A$1:$E$310,5,FALSE)</f>
        <v>5304101</v>
      </c>
      <c r="H8524" t="str">
        <f>VLOOKUP(C8524,reference!$A$1:$E$310,4,FALSE)</f>
        <v>BOKING</v>
      </c>
      <c r="I8524" t="str">
        <f>VLOOKUP($D8524,reference!$G$1:$H$25,2,FALSE)</f>
        <v>Hutan lahan kering sekunder / bekas tebangan</v>
      </c>
      <c r="J8524" t="str">
        <f>VLOOKUP($E8524,reference!$G$1:$H$25,2,FALSE)</f>
        <v>Tubuh air</v>
      </c>
      <c r="K8524" t="str">
        <f t="shared" si="133"/>
        <v>Non Irigasi</v>
      </c>
      <c r="L8524" t="s">
        <v>328</v>
      </c>
    </row>
    <row r="8525" spans="1:12" x14ac:dyDescent="0.25">
      <c r="A8525" s="1">
        <v>8524</v>
      </c>
      <c r="B8525" s="3">
        <v>11</v>
      </c>
      <c r="C8525" s="1">
        <v>78</v>
      </c>
      <c r="D8525" s="1">
        <v>0</v>
      </c>
      <c r="E8525" s="1">
        <v>12</v>
      </c>
      <c r="F8525" s="1">
        <v>0</v>
      </c>
      <c r="G8525">
        <f>VLOOKUP(C8525,reference!$A$1:$E$310,5,FALSE)</f>
        <v>5304101</v>
      </c>
      <c r="H8525" t="str">
        <f>VLOOKUP(C8525,reference!$A$1:$E$310,4,FALSE)</f>
        <v>BOKING</v>
      </c>
      <c r="I8525" t="str">
        <f>VLOOKUP($D8525,reference!$G$1:$H$25,2,FALSE)</f>
        <v>No data</v>
      </c>
      <c r="J8525" t="str">
        <f>VLOOKUP($E8525,reference!$G$1:$H$25,2,FALSE)</f>
        <v>Pertanian lahan kering</v>
      </c>
      <c r="K8525" t="str">
        <f t="shared" si="133"/>
        <v>Non Irigasi</v>
      </c>
      <c r="L8525" t="s">
        <v>327</v>
      </c>
    </row>
    <row r="8526" spans="1:12" x14ac:dyDescent="0.25">
      <c r="A8526" s="1">
        <v>8525</v>
      </c>
      <c r="B8526" s="3">
        <v>5</v>
      </c>
      <c r="C8526" s="1">
        <v>60</v>
      </c>
      <c r="D8526" s="1">
        <v>18</v>
      </c>
      <c r="E8526" s="1">
        <v>2</v>
      </c>
      <c r="F8526" s="1">
        <v>0</v>
      </c>
      <c r="G8526">
        <f>VLOOKUP(C8526,reference!$A$1:$E$310,5,FALSE)</f>
        <v>5304023</v>
      </c>
      <c r="H8526" t="str">
        <f>VLOOKUP(C8526,reference!$A$1:$E$310,4,FALSE)</f>
        <v>MOLLO TENGAH</v>
      </c>
      <c r="I8526" t="str">
        <f>VLOOKUP($D8526,reference!$G$1:$H$25,2,FALSE)</f>
        <v>Lahan terbuka</v>
      </c>
      <c r="J8526" t="str">
        <f>VLOOKUP($E8526,reference!$G$1:$H$25,2,FALSE)</f>
        <v>Hutan lahan kering sekunder / bekas tebangan</v>
      </c>
      <c r="K8526" t="str">
        <f t="shared" si="133"/>
        <v>Non Irigasi</v>
      </c>
      <c r="L8526" t="s">
        <v>327</v>
      </c>
    </row>
    <row r="8527" spans="1:12" x14ac:dyDescent="0.25">
      <c r="A8527" s="1">
        <v>8526</v>
      </c>
      <c r="B8527" s="3">
        <v>947</v>
      </c>
      <c r="C8527" s="1">
        <v>57</v>
      </c>
      <c r="D8527" s="1">
        <v>2</v>
      </c>
      <c r="E8527" s="1">
        <v>16</v>
      </c>
      <c r="F8527" s="1">
        <v>0</v>
      </c>
      <c r="G8527">
        <f>VLOOKUP(C8527,reference!$A$1:$E$310,5,FALSE)</f>
        <v>5304020</v>
      </c>
      <c r="H8527" t="str">
        <f>VLOOKUP(C8527,reference!$A$1:$E$310,4,FALSE)</f>
        <v>MOLLO SELATAN</v>
      </c>
      <c r="I8527" t="str">
        <f>VLOOKUP($D8527,reference!$G$1:$H$25,2,FALSE)</f>
        <v>Hutan lahan kering sekunder / bekas tebangan</v>
      </c>
      <c r="J8527" t="str">
        <f>VLOOKUP($E8527,reference!$G$1:$H$25,2,FALSE)</f>
        <v>Pemukiman</v>
      </c>
      <c r="K8527" t="str">
        <f t="shared" si="133"/>
        <v>Non Irigasi</v>
      </c>
      <c r="L8527" t="s">
        <v>328</v>
      </c>
    </row>
    <row r="8528" spans="1:12" x14ac:dyDescent="0.25">
      <c r="A8528" s="1">
        <v>8527</v>
      </c>
      <c r="B8528" s="3">
        <v>5</v>
      </c>
      <c r="C8528" s="1">
        <v>57</v>
      </c>
      <c r="D8528" s="1">
        <v>2</v>
      </c>
      <c r="E8528" s="1">
        <v>18</v>
      </c>
      <c r="F8528" s="1">
        <v>0</v>
      </c>
      <c r="G8528">
        <f>VLOOKUP(C8528,reference!$A$1:$E$310,5,FALSE)</f>
        <v>5304020</v>
      </c>
      <c r="H8528" t="str">
        <f>VLOOKUP(C8528,reference!$A$1:$E$310,4,FALSE)</f>
        <v>MOLLO SELATAN</v>
      </c>
      <c r="I8528" t="str">
        <f>VLOOKUP($D8528,reference!$G$1:$H$25,2,FALSE)</f>
        <v>Hutan lahan kering sekunder / bekas tebangan</v>
      </c>
      <c r="J8528" t="str">
        <f>VLOOKUP($E8528,reference!$G$1:$H$25,2,FALSE)</f>
        <v>Lahan terbuka</v>
      </c>
      <c r="K8528" t="str">
        <f t="shared" si="133"/>
        <v>Non Irigasi</v>
      </c>
      <c r="L8528" t="s">
        <v>328</v>
      </c>
    </row>
    <row r="8529" spans="1:12" x14ac:dyDescent="0.25">
      <c r="A8529" s="1">
        <v>8528</v>
      </c>
      <c r="B8529" s="3">
        <v>226</v>
      </c>
      <c r="C8529" s="1">
        <v>75</v>
      </c>
      <c r="D8529" s="1">
        <v>9</v>
      </c>
      <c r="E8529" s="1">
        <v>12</v>
      </c>
      <c r="F8529" s="1">
        <v>0</v>
      </c>
      <c r="G8529">
        <f>VLOOKUP(C8529,reference!$A$1:$E$310,5,FALSE)</f>
        <v>5304090</v>
      </c>
      <c r="H8529" t="str">
        <f>VLOOKUP(C8529,reference!$A$1:$E$310,4,FALSE)</f>
        <v>KIE</v>
      </c>
      <c r="I8529" t="str">
        <f>VLOOKUP($D8529,reference!$G$1:$H$25,2,FALSE)</f>
        <v>Semak belukar</v>
      </c>
      <c r="J8529" t="str">
        <f>VLOOKUP($E8529,reference!$G$1:$H$25,2,FALSE)</f>
        <v>Pertanian lahan kering</v>
      </c>
      <c r="K8529" t="str">
        <f t="shared" si="133"/>
        <v>Non Irigasi</v>
      </c>
      <c r="L8529" t="s">
        <v>327</v>
      </c>
    </row>
    <row r="8530" spans="1:12" x14ac:dyDescent="0.25">
      <c r="A8530" s="1">
        <v>8529</v>
      </c>
      <c r="B8530" s="3">
        <v>68</v>
      </c>
      <c r="C8530" s="1">
        <v>22</v>
      </c>
      <c r="D8530" s="1">
        <v>11</v>
      </c>
      <c r="E8530" s="1">
        <v>11</v>
      </c>
      <c r="F8530" s="1">
        <v>1</v>
      </c>
      <c r="G8530">
        <f>VLOOKUP(C8530,reference!$A$1:$E$310,5,FALSE)</f>
        <v>5302052</v>
      </c>
      <c r="H8530" t="str">
        <f>VLOOKUP(C8530,reference!$A$1:$E$310,4,FALSE)</f>
        <v>UMALULU</v>
      </c>
      <c r="I8530" t="str">
        <f>VLOOKUP($D8530,reference!$G$1:$H$25,2,FALSE)</f>
        <v>Savanna / Padang rumput</v>
      </c>
      <c r="J8530" t="str">
        <f>VLOOKUP($E8530,reference!$G$1:$H$25,2,FALSE)</f>
        <v>Savanna / Padang rumput</v>
      </c>
      <c r="K8530" t="str">
        <f t="shared" si="133"/>
        <v>Buffer Irigasi</v>
      </c>
      <c r="L8530" t="s">
        <v>327</v>
      </c>
    </row>
    <row r="8531" spans="1:12" x14ac:dyDescent="0.25">
      <c r="A8531" s="1">
        <v>8530</v>
      </c>
      <c r="B8531" s="3">
        <v>813</v>
      </c>
      <c r="C8531" s="1">
        <v>57</v>
      </c>
      <c r="D8531" s="1">
        <v>2</v>
      </c>
      <c r="E8531" s="1">
        <v>14</v>
      </c>
      <c r="F8531" s="1">
        <v>0</v>
      </c>
      <c r="G8531">
        <f>VLOOKUP(C8531,reference!$A$1:$E$310,5,FALSE)</f>
        <v>5304020</v>
      </c>
      <c r="H8531" t="str">
        <f>VLOOKUP(C8531,reference!$A$1:$E$310,4,FALSE)</f>
        <v>MOLLO SELATAN</v>
      </c>
      <c r="I8531" t="str">
        <f>VLOOKUP($D8531,reference!$G$1:$H$25,2,FALSE)</f>
        <v>Hutan lahan kering sekunder / bekas tebangan</v>
      </c>
      <c r="J8531" t="str">
        <f>VLOOKUP($E8531,reference!$G$1:$H$25,2,FALSE)</f>
        <v>Sawah</v>
      </c>
      <c r="K8531" t="str">
        <f t="shared" si="133"/>
        <v>Non Irigasi</v>
      </c>
      <c r="L8531" t="s">
        <v>328</v>
      </c>
    </row>
    <row r="8532" spans="1:12" x14ac:dyDescent="0.25">
      <c r="A8532" s="1">
        <v>8531</v>
      </c>
      <c r="B8532" s="3">
        <v>741</v>
      </c>
      <c r="C8532" s="1">
        <v>57</v>
      </c>
      <c r="D8532" s="1">
        <v>2</v>
      </c>
      <c r="E8532" s="1">
        <v>13</v>
      </c>
      <c r="F8532" s="1">
        <v>0</v>
      </c>
      <c r="G8532">
        <f>VLOOKUP(C8532,reference!$A$1:$E$310,5,FALSE)</f>
        <v>5304020</v>
      </c>
      <c r="H8532" t="str">
        <f>VLOOKUP(C8532,reference!$A$1:$E$310,4,FALSE)</f>
        <v>MOLLO SELATAN</v>
      </c>
      <c r="I8532" t="str">
        <f>VLOOKUP($D8532,reference!$G$1:$H$25,2,FALSE)</f>
        <v>Hutan lahan kering sekunder / bekas tebangan</v>
      </c>
      <c r="J8532" t="str">
        <f>VLOOKUP($E8532,reference!$G$1:$H$25,2,FALSE)</f>
        <v>Pertanian lahan kering  campur semak / kebun campur</v>
      </c>
      <c r="K8532" t="str">
        <f t="shared" si="133"/>
        <v>Non Irigasi</v>
      </c>
      <c r="L8532" t="s">
        <v>328</v>
      </c>
    </row>
    <row r="8533" spans="1:12" x14ac:dyDescent="0.25">
      <c r="A8533" s="1">
        <v>8532</v>
      </c>
      <c r="B8533" s="3">
        <v>5</v>
      </c>
      <c r="C8533" s="1">
        <v>45</v>
      </c>
      <c r="D8533" s="1">
        <v>0</v>
      </c>
      <c r="E8533" s="1">
        <v>14</v>
      </c>
      <c r="F8533" s="1">
        <v>0</v>
      </c>
      <c r="G8533">
        <f>VLOOKUP(C8533,reference!$A$1:$E$310,5,FALSE)</f>
        <v>5303162</v>
      </c>
      <c r="H8533" t="str">
        <f>VLOOKUP(C8533,reference!$A$1:$E$310,4,FALSE)</f>
        <v>FATULEU BARAT</v>
      </c>
      <c r="I8533" t="str">
        <f>VLOOKUP($D8533,reference!$G$1:$H$25,2,FALSE)</f>
        <v>No data</v>
      </c>
      <c r="J8533" t="str">
        <f>VLOOKUP($E8533,reference!$G$1:$H$25,2,FALSE)</f>
        <v>Sawah</v>
      </c>
      <c r="K8533" t="str">
        <f t="shared" si="133"/>
        <v>Non Irigasi</v>
      </c>
      <c r="L8533" t="s">
        <v>327</v>
      </c>
    </row>
    <row r="8534" spans="1:12" x14ac:dyDescent="0.25">
      <c r="A8534" s="1">
        <v>8533</v>
      </c>
      <c r="B8534" s="3">
        <v>16</v>
      </c>
      <c r="C8534" s="1">
        <v>45</v>
      </c>
      <c r="D8534" s="1">
        <v>16</v>
      </c>
      <c r="E8534" s="1">
        <v>14</v>
      </c>
      <c r="F8534" s="1">
        <v>0</v>
      </c>
      <c r="G8534">
        <f>VLOOKUP(C8534,reference!$A$1:$E$310,5,FALSE)</f>
        <v>5303162</v>
      </c>
      <c r="H8534" t="str">
        <f>VLOOKUP(C8534,reference!$A$1:$E$310,4,FALSE)</f>
        <v>FATULEU BARAT</v>
      </c>
      <c r="I8534" t="str">
        <f>VLOOKUP($D8534,reference!$G$1:$H$25,2,FALSE)</f>
        <v>Pemukiman</v>
      </c>
      <c r="J8534" t="str">
        <f>VLOOKUP($E8534,reference!$G$1:$H$25,2,FALSE)</f>
        <v>Sawah</v>
      </c>
      <c r="K8534" t="str">
        <f t="shared" si="133"/>
        <v>Non Irigasi</v>
      </c>
      <c r="L8534" t="s">
        <v>327</v>
      </c>
    </row>
    <row r="8535" spans="1:12" x14ac:dyDescent="0.25">
      <c r="A8535" s="1">
        <v>8534</v>
      </c>
      <c r="B8535" s="3">
        <v>6</v>
      </c>
      <c r="C8535" s="1">
        <v>45</v>
      </c>
      <c r="D8535" s="1">
        <v>16</v>
      </c>
      <c r="E8535" s="1">
        <v>20</v>
      </c>
      <c r="F8535" s="1">
        <v>0</v>
      </c>
      <c r="G8535">
        <f>VLOOKUP(C8535,reference!$A$1:$E$310,5,FALSE)</f>
        <v>5303162</v>
      </c>
      <c r="H8535" t="str">
        <f>VLOOKUP(C8535,reference!$A$1:$E$310,4,FALSE)</f>
        <v>FATULEU BARAT</v>
      </c>
      <c r="I8535" t="str">
        <f>VLOOKUP($D8535,reference!$G$1:$H$25,2,FALSE)</f>
        <v>Pemukiman</v>
      </c>
      <c r="J8535" t="str">
        <f>VLOOKUP($E8535,reference!$G$1:$H$25,2,FALSE)</f>
        <v>Tubuh air</v>
      </c>
      <c r="K8535" t="str">
        <f t="shared" si="133"/>
        <v>Non Irigasi</v>
      </c>
      <c r="L8535" t="s">
        <v>327</v>
      </c>
    </row>
    <row r="8536" spans="1:12" x14ac:dyDescent="0.25">
      <c r="A8536" s="1">
        <v>8535</v>
      </c>
      <c r="B8536" s="3">
        <v>339</v>
      </c>
      <c r="C8536" s="1">
        <v>46</v>
      </c>
      <c r="D8536" s="1">
        <v>11</v>
      </c>
      <c r="E8536" s="1">
        <v>2</v>
      </c>
      <c r="F8536" s="1">
        <v>0</v>
      </c>
      <c r="G8536">
        <f>VLOOKUP(C8536,reference!$A$1:$E$310,5,FALSE)</f>
        <v>5303170</v>
      </c>
      <c r="H8536" t="str">
        <f>VLOOKUP(C8536,reference!$A$1:$E$310,4,FALSE)</f>
        <v>TAKARI</v>
      </c>
      <c r="I8536" t="str">
        <f>VLOOKUP($D8536,reference!$G$1:$H$25,2,FALSE)</f>
        <v>Savanna / Padang rumput</v>
      </c>
      <c r="J8536" t="str">
        <f>VLOOKUP($E8536,reference!$G$1:$H$25,2,FALSE)</f>
        <v>Hutan lahan kering sekunder / bekas tebangan</v>
      </c>
      <c r="K8536" t="str">
        <f t="shared" si="133"/>
        <v>Non Irigasi</v>
      </c>
      <c r="L8536" t="s">
        <v>327</v>
      </c>
    </row>
    <row r="8537" spans="1:12" x14ac:dyDescent="0.25">
      <c r="A8537" s="1">
        <v>8536</v>
      </c>
      <c r="B8537" s="3">
        <v>137</v>
      </c>
      <c r="C8537" s="1">
        <v>78</v>
      </c>
      <c r="D8537" s="1">
        <v>9</v>
      </c>
      <c r="E8537" s="1">
        <v>13</v>
      </c>
      <c r="F8537" s="1">
        <v>0</v>
      </c>
      <c r="G8537">
        <f>VLOOKUP(C8537,reference!$A$1:$E$310,5,FALSE)</f>
        <v>5304101</v>
      </c>
      <c r="H8537" t="str">
        <f>VLOOKUP(C8537,reference!$A$1:$E$310,4,FALSE)</f>
        <v>BOKING</v>
      </c>
      <c r="I8537" t="str">
        <f>VLOOKUP($D8537,reference!$G$1:$H$25,2,FALSE)</f>
        <v>Semak belukar</v>
      </c>
      <c r="J8537" t="str">
        <f>VLOOKUP($E8537,reference!$G$1:$H$25,2,FALSE)</f>
        <v>Pertanian lahan kering  campur semak / kebun campur</v>
      </c>
      <c r="K8537" t="str">
        <f t="shared" si="133"/>
        <v>Non Irigasi</v>
      </c>
      <c r="L8537" t="s">
        <v>327</v>
      </c>
    </row>
    <row r="8538" spans="1:12" x14ac:dyDescent="0.25">
      <c r="A8538" s="1">
        <v>8537</v>
      </c>
      <c r="B8538" s="3">
        <v>11</v>
      </c>
      <c r="C8538" s="1">
        <v>78</v>
      </c>
      <c r="D8538" s="1">
        <v>9</v>
      </c>
      <c r="E8538" s="1">
        <v>20</v>
      </c>
      <c r="F8538" s="1">
        <v>0</v>
      </c>
      <c r="G8538">
        <f>VLOOKUP(C8538,reference!$A$1:$E$310,5,FALSE)</f>
        <v>5304101</v>
      </c>
      <c r="H8538" t="str">
        <f>VLOOKUP(C8538,reference!$A$1:$E$310,4,FALSE)</f>
        <v>BOKING</v>
      </c>
      <c r="I8538" t="str">
        <f>VLOOKUP($D8538,reference!$G$1:$H$25,2,FALSE)</f>
        <v>Semak belukar</v>
      </c>
      <c r="J8538" t="str">
        <f>VLOOKUP($E8538,reference!$G$1:$H$25,2,FALSE)</f>
        <v>Tubuh air</v>
      </c>
      <c r="K8538" t="str">
        <f t="shared" si="133"/>
        <v>Non Irigasi</v>
      </c>
      <c r="L8538" t="s">
        <v>327</v>
      </c>
    </row>
    <row r="8539" spans="1:12" x14ac:dyDescent="0.25">
      <c r="A8539" s="1">
        <v>8538</v>
      </c>
      <c r="B8539" s="3">
        <v>1</v>
      </c>
      <c r="C8539" s="1">
        <v>2</v>
      </c>
      <c r="D8539" s="1">
        <v>0</v>
      </c>
      <c r="E8539" s="1">
        <v>13</v>
      </c>
      <c r="F8539" s="1">
        <v>0</v>
      </c>
      <c r="G8539">
        <f>VLOOKUP(C8539,reference!$A$1:$E$310,5,FALSE)</f>
        <v>5301022</v>
      </c>
      <c r="H8539" t="str">
        <f>VLOOKUP(C8539,reference!$A$1:$E$310,4,FALSE)</f>
        <v>WANOKAKA</v>
      </c>
      <c r="I8539" t="str">
        <f>VLOOKUP($D8539,reference!$G$1:$H$25,2,FALSE)</f>
        <v>No data</v>
      </c>
      <c r="J8539" t="str">
        <f>VLOOKUP($E8539,reference!$G$1:$H$25,2,FALSE)</f>
        <v>Pertanian lahan kering  campur semak / kebun campur</v>
      </c>
      <c r="K8539" t="str">
        <f t="shared" si="133"/>
        <v>Non Irigasi</v>
      </c>
      <c r="L8539" t="s">
        <v>327</v>
      </c>
    </row>
    <row r="8540" spans="1:12" x14ac:dyDescent="0.25">
      <c r="A8540" s="1">
        <v>8539</v>
      </c>
      <c r="B8540" s="3">
        <v>135</v>
      </c>
      <c r="C8540" s="1">
        <v>57</v>
      </c>
      <c r="D8540" s="1">
        <v>11</v>
      </c>
      <c r="E8540" s="1">
        <v>13</v>
      </c>
      <c r="F8540" s="1">
        <v>0</v>
      </c>
      <c r="G8540">
        <f>VLOOKUP(C8540,reference!$A$1:$E$310,5,FALSE)</f>
        <v>5304020</v>
      </c>
      <c r="H8540" t="str">
        <f>VLOOKUP(C8540,reference!$A$1:$E$310,4,FALSE)</f>
        <v>MOLLO SELATAN</v>
      </c>
      <c r="I8540" t="str">
        <f>VLOOKUP($D8540,reference!$G$1:$H$25,2,FALSE)</f>
        <v>Savanna / Padang rumput</v>
      </c>
      <c r="J8540" t="str">
        <f>VLOOKUP($E8540,reference!$G$1:$H$25,2,FALSE)</f>
        <v>Pertanian lahan kering  campur semak / kebun campur</v>
      </c>
      <c r="K8540" t="str">
        <f t="shared" si="133"/>
        <v>Non Irigasi</v>
      </c>
      <c r="L8540" t="s">
        <v>327</v>
      </c>
    </row>
    <row r="8541" spans="1:12" x14ac:dyDescent="0.25">
      <c r="A8541" s="1">
        <v>8540</v>
      </c>
      <c r="B8541" s="3">
        <v>8</v>
      </c>
      <c r="C8541" s="1">
        <v>81</v>
      </c>
      <c r="D8541" s="1">
        <v>2</v>
      </c>
      <c r="E8541" s="1">
        <v>2</v>
      </c>
      <c r="F8541" s="1">
        <v>0</v>
      </c>
      <c r="G8541">
        <f>VLOOKUP(C8541,reference!$A$1:$E$310,5,FALSE)</f>
        <v>5304104</v>
      </c>
      <c r="H8541" t="str">
        <f>VLOOKUP(C8541,reference!$A$1:$E$310,4,FALSE)</f>
        <v>SANTIAN</v>
      </c>
      <c r="I8541" t="str">
        <f>VLOOKUP($D8541,reference!$G$1:$H$25,2,FALSE)</f>
        <v>Hutan lahan kering sekunder / bekas tebangan</v>
      </c>
      <c r="J8541" t="str">
        <f>VLOOKUP($E8541,reference!$G$1:$H$25,2,FALSE)</f>
        <v>Hutan lahan kering sekunder / bekas tebangan</v>
      </c>
      <c r="K8541" t="str">
        <f t="shared" si="133"/>
        <v>Non Irigasi</v>
      </c>
      <c r="L8541" t="s">
        <v>327</v>
      </c>
    </row>
    <row r="8542" spans="1:12" x14ac:dyDescent="0.25">
      <c r="A8542" s="1">
        <v>8541</v>
      </c>
      <c r="B8542" s="3">
        <v>3</v>
      </c>
      <c r="C8542" s="1">
        <v>81</v>
      </c>
      <c r="D8542" s="1">
        <v>9</v>
      </c>
      <c r="E8542" s="1">
        <v>20</v>
      </c>
      <c r="F8542" s="1">
        <v>0</v>
      </c>
      <c r="G8542">
        <f>VLOOKUP(C8542,reference!$A$1:$E$310,5,FALSE)</f>
        <v>5304104</v>
      </c>
      <c r="H8542" t="str">
        <f>VLOOKUP(C8542,reference!$A$1:$E$310,4,FALSE)</f>
        <v>SANTIAN</v>
      </c>
      <c r="I8542" t="str">
        <f>VLOOKUP($D8542,reference!$G$1:$H$25,2,FALSE)</f>
        <v>Semak belukar</v>
      </c>
      <c r="J8542" t="str">
        <f>VLOOKUP($E8542,reference!$G$1:$H$25,2,FALSE)</f>
        <v>Tubuh air</v>
      </c>
      <c r="K8542" t="str">
        <f t="shared" si="133"/>
        <v>Non Irigasi</v>
      </c>
      <c r="L8542" t="s">
        <v>327</v>
      </c>
    </row>
    <row r="8543" spans="1:12" x14ac:dyDescent="0.25">
      <c r="A8543" s="1">
        <v>8542</v>
      </c>
      <c r="B8543" s="3">
        <v>1004</v>
      </c>
      <c r="C8543" s="1">
        <v>59</v>
      </c>
      <c r="D8543" s="1">
        <v>2</v>
      </c>
      <c r="E8543" s="1">
        <v>12</v>
      </c>
      <c r="F8543" s="1">
        <v>0</v>
      </c>
      <c r="G8543">
        <f>VLOOKUP(C8543,reference!$A$1:$E$310,5,FALSE)</f>
        <v>5304022</v>
      </c>
      <c r="H8543" t="str">
        <f>VLOOKUP(C8543,reference!$A$1:$E$310,4,FALSE)</f>
        <v>MOLLO BARAT</v>
      </c>
      <c r="I8543" t="str">
        <f>VLOOKUP($D8543,reference!$G$1:$H$25,2,FALSE)</f>
        <v>Hutan lahan kering sekunder / bekas tebangan</v>
      </c>
      <c r="J8543" t="str">
        <f>VLOOKUP($E8543,reference!$G$1:$H$25,2,FALSE)</f>
        <v>Pertanian lahan kering</v>
      </c>
      <c r="K8543" t="str">
        <f t="shared" si="133"/>
        <v>Non Irigasi</v>
      </c>
      <c r="L8543" t="s">
        <v>328</v>
      </c>
    </row>
    <row r="8544" spans="1:12" x14ac:dyDescent="0.25">
      <c r="A8544" s="1">
        <v>8543</v>
      </c>
      <c r="B8544" s="3">
        <v>90</v>
      </c>
      <c r="C8544" s="1">
        <v>57</v>
      </c>
      <c r="D8544" s="1">
        <v>18</v>
      </c>
      <c r="E8544" s="1">
        <v>11</v>
      </c>
      <c r="F8544" s="1">
        <v>0</v>
      </c>
      <c r="G8544">
        <f>VLOOKUP(C8544,reference!$A$1:$E$310,5,FALSE)</f>
        <v>5304020</v>
      </c>
      <c r="H8544" t="str">
        <f>VLOOKUP(C8544,reference!$A$1:$E$310,4,FALSE)</f>
        <v>MOLLO SELATAN</v>
      </c>
      <c r="I8544" t="str">
        <f>VLOOKUP($D8544,reference!$G$1:$H$25,2,FALSE)</f>
        <v>Lahan terbuka</v>
      </c>
      <c r="J8544" t="str">
        <f>VLOOKUP($E8544,reference!$G$1:$H$25,2,FALSE)</f>
        <v>Savanna / Padang rumput</v>
      </c>
      <c r="K8544" t="str">
        <f t="shared" si="133"/>
        <v>Non Irigasi</v>
      </c>
      <c r="L8544" t="s">
        <v>327</v>
      </c>
    </row>
    <row r="8545" spans="1:12" x14ac:dyDescent="0.25">
      <c r="A8545" s="1">
        <v>8544</v>
      </c>
      <c r="B8545" s="3">
        <v>1290</v>
      </c>
      <c r="C8545" s="1">
        <v>77</v>
      </c>
      <c r="D8545" s="1">
        <v>2</v>
      </c>
      <c r="E8545" s="1">
        <v>11</v>
      </c>
      <c r="F8545" s="1">
        <v>0</v>
      </c>
      <c r="G8545">
        <f>VLOOKUP(C8545,reference!$A$1:$E$310,5,FALSE)</f>
        <v>5304100</v>
      </c>
      <c r="H8545" t="str">
        <f>VLOOKUP(C8545,reference!$A$1:$E$310,4,FALSE)</f>
        <v>AMANATUN SELATAN</v>
      </c>
      <c r="I8545" t="str">
        <f>VLOOKUP($D8545,reference!$G$1:$H$25,2,FALSE)</f>
        <v>Hutan lahan kering sekunder / bekas tebangan</v>
      </c>
      <c r="J8545" t="str">
        <f>VLOOKUP($E8545,reference!$G$1:$H$25,2,FALSE)</f>
        <v>Savanna / Padang rumput</v>
      </c>
      <c r="K8545" t="str">
        <f t="shared" si="133"/>
        <v>Non Irigasi</v>
      </c>
      <c r="L8545" t="s">
        <v>328</v>
      </c>
    </row>
    <row r="8546" spans="1:12" x14ac:dyDescent="0.25">
      <c r="A8546" s="1">
        <v>8545</v>
      </c>
      <c r="B8546" s="3">
        <v>302</v>
      </c>
      <c r="C8546" s="1">
        <v>22</v>
      </c>
      <c r="D8546" s="1">
        <v>11</v>
      </c>
      <c r="E8546" s="1">
        <v>9</v>
      </c>
      <c r="F8546" s="1">
        <v>0</v>
      </c>
      <c r="G8546">
        <f>VLOOKUP(C8546,reference!$A$1:$E$310,5,FALSE)</f>
        <v>5302052</v>
      </c>
      <c r="H8546" t="str">
        <f>VLOOKUP(C8546,reference!$A$1:$E$310,4,FALSE)</f>
        <v>UMALULU</v>
      </c>
      <c r="I8546" t="str">
        <f>VLOOKUP($D8546,reference!$G$1:$H$25,2,FALSE)</f>
        <v>Savanna / Padang rumput</v>
      </c>
      <c r="J8546" t="str">
        <f>VLOOKUP($E8546,reference!$G$1:$H$25,2,FALSE)</f>
        <v>Semak belukar</v>
      </c>
      <c r="K8546" t="str">
        <f t="shared" si="133"/>
        <v>Non Irigasi</v>
      </c>
      <c r="L8546" t="s">
        <v>327</v>
      </c>
    </row>
    <row r="8547" spans="1:12" x14ac:dyDescent="0.25">
      <c r="A8547" s="1">
        <v>8546</v>
      </c>
      <c r="B8547" s="3">
        <v>19</v>
      </c>
      <c r="C8547" s="1">
        <v>45</v>
      </c>
      <c r="D8547" s="1">
        <v>12</v>
      </c>
      <c r="E8547" s="1">
        <v>20</v>
      </c>
      <c r="F8547" s="1">
        <v>0</v>
      </c>
      <c r="G8547">
        <f>VLOOKUP(C8547,reference!$A$1:$E$310,5,FALSE)</f>
        <v>5303162</v>
      </c>
      <c r="H8547" t="str">
        <f>VLOOKUP(C8547,reference!$A$1:$E$310,4,FALSE)</f>
        <v>FATULEU BARAT</v>
      </c>
      <c r="I8547" t="str">
        <f>VLOOKUP($D8547,reference!$G$1:$H$25,2,FALSE)</f>
        <v>Pertanian lahan kering</v>
      </c>
      <c r="J8547" t="str">
        <f>VLOOKUP($E8547,reference!$G$1:$H$25,2,FALSE)</f>
        <v>Tubuh air</v>
      </c>
      <c r="K8547" t="str">
        <f t="shared" si="133"/>
        <v>Non Irigasi</v>
      </c>
      <c r="L8547" t="s">
        <v>327</v>
      </c>
    </row>
    <row r="8548" spans="1:12" x14ac:dyDescent="0.25">
      <c r="A8548" s="1">
        <v>8547</v>
      </c>
      <c r="B8548" s="3">
        <v>3</v>
      </c>
      <c r="C8548" s="1">
        <v>22</v>
      </c>
      <c r="D8548" s="1">
        <v>12</v>
      </c>
      <c r="E8548" s="1">
        <v>9</v>
      </c>
      <c r="F8548" s="1">
        <v>0</v>
      </c>
      <c r="G8548">
        <f>VLOOKUP(C8548,reference!$A$1:$E$310,5,FALSE)</f>
        <v>5302052</v>
      </c>
      <c r="H8548" t="str">
        <f>VLOOKUP(C8548,reference!$A$1:$E$310,4,FALSE)</f>
        <v>UMALULU</v>
      </c>
      <c r="I8548" t="str">
        <f>VLOOKUP($D8548,reference!$G$1:$H$25,2,FALSE)</f>
        <v>Pertanian lahan kering</v>
      </c>
      <c r="J8548" t="str">
        <f>VLOOKUP($E8548,reference!$G$1:$H$25,2,FALSE)</f>
        <v>Semak belukar</v>
      </c>
      <c r="K8548" t="str">
        <f t="shared" si="133"/>
        <v>Non Irigasi</v>
      </c>
      <c r="L8548" t="s">
        <v>327</v>
      </c>
    </row>
    <row r="8549" spans="1:12" x14ac:dyDescent="0.25">
      <c r="A8549" s="1">
        <v>8548</v>
      </c>
      <c r="B8549" s="3">
        <v>399</v>
      </c>
      <c r="C8549" s="1">
        <v>78</v>
      </c>
      <c r="D8549" s="1">
        <v>2</v>
      </c>
      <c r="E8549" s="1">
        <v>2</v>
      </c>
      <c r="F8549" s="1">
        <v>0</v>
      </c>
      <c r="G8549">
        <f>VLOOKUP(C8549,reference!$A$1:$E$310,5,FALSE)</f>
        <v>5304101</v>
      </c>
      <c r="H8549" t="str">
        <f>VLOOKUP(C8549,reference!$A$1:$E$310,4,FALSE)</f>
        <v>BOKING</v>
      </c>
      <c r="I8549" t="str">
        <f>VLOOKUP($D8549,reference!$G$1:$H$25,2,FALSE)</f>
        <v>Hutan lahan kering sekunder / bekas tebangan</v>
      </c>
      <c r="J8549" t="str">
        <f>VLOOKUP($E8549,reference!$G$1:$H$25,2,FALSE)</f>
        <v>Hutan lahan kering sekunder / bekas tebangan</v>
      </c>
      <c r="K8549" t="str">
        <f t="shared" si="133"/>
        <v>Non Irigasi</v>
      </c>
      <c r="L8549" t="s">
        <v>327</v>
      </c>
    </row>
    <row r="8550" spans="1:12" x14ac:dyDescent="0.25">
      <c r="A8550" s="1">
        <v>8549</v>
      </c>
      <c r="B8550" s="3">
        <v>368</v>
      </c>
      <c r="C8550" s="1">
        <v>77</v>
      </c>
      <c r="D8550" s="1">
        <v>2</v>
      </c>
      <c r="E8550" s="1">
        <v>16</v>
      </c>
      <c r="F8550" s="1">
        <v>0</v>
      </c>
      <c r="G8550">
        <f>VLOOKUP(C8550,reference!$A$1:$E$310,5,FALSE)</f>
        <v>5304100</v>
      </c>
      <c r="H8550" t="str">
        <f>VLOOKUP(C8550,reference!$A$1:$E$310,4,FALSE)</f>
        <v>AMANATUN SELATAN</v>
      </c>
      <c r="I8550" t="str">
        <f>VLOOKUP($D8550,reference!$G$1:$H$25,2,FALSE)</f>
        <v>Hutan lahan kering sekunder / bekas tebangan</v>
      </c>
      <c r="J8550" t="str">
        <f>VLOOKUP($E8550,reference!$G$1:$H$25,2,FALSE)</f>
        <v>Pemukiman</v>
      </c>
      <c r="K8550" t="str">
        <f t="shared" si="133"/>
        <v>Non Irigasi</v>
      </c>
      <c r="L8550" t="s">
        <v>328</v>
      </c>
    </row>
    <row r="8551" spans="1:12" x14ac:dyDescent="0.25">
      <c r="A8551" s="1">
        <v>8550</v>
      </c>
      <c r="B8551" s="3">
        <v>45</v>
      </c>
      <c r="C8551" s="1">
        <v>78</v>
      </c>
      <c r="D8551" s="1">
        <v>2</v>
      </c>
      <c r="E8551" s="1">
        <v>11</v>
      </c>
      <c r="F8551" s="1">
        <v>0</v>
      </c>
      <c r="G8551">
        <f>VLOOKUP(C8551,reference!$A$1:$E$310,5,FALSE)</f>
        <v>5304101</v>
      </c>
      <c r="H8551" t="str">
        <f>VLOOKUP(C8551,reference!$A$1:$E$310,4,FALSE)</f>
        <v>BOKING</v>
      </c>
      <c r="I8551" t="str">
        <f>VLOOKUP($D8551,reference!$G$1:$H$25,2,FALSE)</f>
        <v>Hutan lahan kering sekunder / bekas tebangan</v>
      </c>
      <c r="J8551" t="str">
        <f>VLOOKUP($E8551,reference!$G$1:$H$25,2,FALSE)</f>
        <v>Savanna / Padang rumput</v>
      </c>
      <c r="K8551" t="str">
        <f t="shared" si="133"/>
        <v>Non Irigasi</v>
      </c>
      <c r="L8551" t="s">
        <v>328</v>
      </c>
    </row>
    <row r="8552" spans="1:12" x14ac:dyDescent="0.25">
      <c r="A8552" s="1">
        <v>8551</v>
      </c>
      <c r="B8552" s="3">
        <v>7</v>
      </c>
      <c r="C8552" s="1">
        <v>10</v>
      </c>
      <c r="D8552" s="1">
        <v>18</v>
      </c>
      <c r="E8552" s="1">
        <v>14</v>
      </c>
      <c r="F8552" s="1">
        <v>0</v>
      </c>
      <c r="G8552">
        <f>VLOOKUP(C8552,reference!$A$1:$E$310,5,FALSE)</f>
        <v>5302013</v>
      </c>
      <c r="H8552" t="str">
        <f>VLOOKUP(C8552,reference!$A$1:$E$310,4,FALSE)</f>
        <v>KATALA HAMU LINGU</v>
      </c>
      <c r="I8552" t="str">
        <f>VLOOKUP($D8552,reference!$G$1:$H$25,2,FALSE)</f>
        <v>Lahan terbuka</v>
      </c>
      <c r="J8552" t="str">
        <f>VLOOKUP($E8552,reference!$G$1:$H$25,2,FALSE)</f>
        <v>Sawah</v>
      </c>
      <c r="K8552" t="str">
        <f t="shared" si="133"/>
        <v>Non Irigasi</v>
      </c>
      <c r="L8552" t="s">
        <v>327</v>
      </c>
    </row>
    <row r="8553" spans="1:12" x14ac:dyDescent="0.25">
      <c r="A8553" s="1">
        <v>8552</v>
      </c>
      <c r="B8553" s="3">
        <v>45</v>
      </c>
      <c r="C8553" s="1">
        <v>16</v>
      </c>
      <c r="D8553" s="1">
        <v>9</v>
      </c>
      <c r="E8553" s="1">
        <v>9</v>
      </c>
      <c r="F8553" s="1">
        <v>0</v>
      </c>
      <c r="G8553">
        <f>VLOOKUP(C8553,reference!$A$1:$E$310,5,FALSE)</f>
        <v>5302033</v>
      </c>
      <c r="H8553" t="str">
        <f>VLOOKUP(C8553,reference!$A$1:$E$310,4,FALSE)</f>
        <v>KAHAUNGU ETI</v>
      </c>
      <c r="I8553" t="str">
        <f>VLOOKUP($D8553,reference!$G$1:$H$25,2,FALSE)</f>
        <v>Semak belukar</v>
      </c>
      <c r="J8553" t="str">
        <f>VLOOKUP($E8553,reference!$G$1:$H$25,2,FALSE)</f>
        <v>Semak belukar</v>
      </c>
      <c r="K8553" t="str">
        <f t="shared" si="133"/>
        <v>Non Irigasi</v>
      </c>
      <c r="L8553" t="s">
        <v>327</v>
      </c>
    </row>
    <row r="8554" spans="1:12" x14ac:dyDescent="0.25">
      <c r="A8554" s="1">
        <v>8553</v>
      </c>
      <c r="B8554" s="3">
        <v>6</v>
      </c>
      <c r="C8554" s="1">
        <v>16</v>
      </c>
      <c r="D8554" s="1">
        <v>9</v>
      </c>
      <c r="E8554" s="1">
        <v>18</v>
      </c>
      <c r="F8554" s="1">
        <v>0</v>
      </c>
      <c r="G8554">
        <f>VLOOKUP(C8554,reference!$A$1:$E$310,5,FALSE)</f>
        <v>5302033</v>
      </c>
      <c r="H8554" t="str">
        <f>VLOOKUP(C8554,reference!$A$1:$E$310,4,FALSE)</f>
        <v>KAHAUNGU ETI</v>
      </c>
      <c r="I8554" t="str">
        <f>VLOOKUP($D8554,reference!$G$1:$H$25,2,FALSE)</f>
        <v>Semak belukar</v>
      </c>
      <c r="J8554" t="str">
        <f>VLOOKUP($E8554,reference!$G$1:$H$25,2,FALSE)</f>
        <v>Lahan terbuka</v>
      </c>
      <c r="K8554" t="str">
        <f t="shared" si="133"/>
        <v>Non Irigasi</v>
      </c>
      <c r="L8554" t="s">
        <v>327</v>
      </c>
    </row>
    <row r="8555" spans="1:12" x14ac:dyDescent="0.25">
      <c r="A8555" s="1">
        <v>8554</v>
      </c>
      <c r="B8555" s="3">
        <v>29</v>
      </c>
      <c r="C8555" s="1">
        <v>59</v>
      </c>
      <c r="D8555" s="1">
        <v>11</v>
      </c>
      <c r="E8555" s="1">
        <v>20</v>
      </c>
      <c r="F8555" s="1">
        <v>0</v>
      </c>
      <c r="G8555">
        <f>VLOOKUP(C8555,reference!$A$1:$E$310,5,FALSE)</f>
        <v>5304022</v>
      </c>
      <c r="H8555" t="str">
        <f>VLOOKUP(C8555,reference!$A$1:$E$310,4,FALSE)</f>
        <v>MOLLO BARAT</v>
      </c>
      <c r="I8555" t="str">
        <f>VLOOKUP($D8555,reference!$G$1:$H$25,2,FALSE)</f>
        <v>Savanna / Padang rumput</v>
      </c>
      <c r="J8555" t="str">
        <f>VLOOKUP($E8555,reference!$G$1:$H$25,2,FALSE)</f>
        <v>Tubuh air</v>
      </c>
      <c r="K8555" t="str">
        <f t="shared" si="133"/>
        <v>Non Irigasi</v>
      </c>
      <c r="L8555" t="s">
        <v>327</v>
      </c>
    </row>
    <row r="8556" spans="1:12" x14ac:dyDescent="0.25">
      <c r="A8556" s="1">
        <v>8555</v>
      </c>
      <c r="B8556" s="3">
        <v>208</v>
      </c>
      <c r="C8556" s="1">
        <v>64</v>
      </c>
      <c r="D8556" s="1">
        <v>2</v>
      </c>
      <c r="E8556" s="1">
        <v>16</v>
      </c>
      <c r="F8556" s="1">
        <v>0</v>
      </c>
      <c r="G8556">
        <f>VLOOKUP(C8556,reference!$A$1:$E$310,5,FALSE)</f>
        <v>5304042</v>
      </c>
      <c r="H8556" t="str">
        <f>VLOOKUP(C8556,reference!$A$1:$E$310,4,FALSE)</f>
        <v>KUATNANA</v>
      </c>
      <c r="I8556" t="str">
        <f>VLOOKUP($D8556,reference!$G$1:$H$25,2,FALSE)</f>
        <v>Hutan lahan kering sekunder / bekas tebangan</v>
      </c>
      <c r="J8556" t="str">
        <f>VLOOKUP($E8556,reference!$G$1:$H$25,2,FALSE)</f>
        <v>Pemukiman</v>
      </c>
      <c r="K8556" t="str">
        <f t="shared" si="133"/>
        <v>Non Irigasi</v>
      </c>
      <c r="L8556" t="s">
        <v>328</v>
      </c>
    </row>
    <row r="8557" spans="1:12" x14ac:dyDescent="0.25">
      <c r="A8557" s="1">
        <v>8556</v>
      </c>
      <c r="B8557" s="3">
        <v>779</v>
      </c>
      <c r="C8557" s="1">
        <v>24</v>
      </c>
      <c r="D8557" s="1">
        <v>18</v>
      </c>
      <c r="E8557" s="1">
        <v>11</v>
      </c>
      <c r="F8557" s="1">
        <v>0</v>
      </c>
      <c r="G8557">
        <f>VLOOKUP(C8557,reference!$A$1:$E$310,5,FALSE)</f>
        <v>5302061</v>
      </c>
      <c r="H8557" t="str">
        <f>VLOOKUP(C8557,reference!$A$1:$E$310,4,FALSE)</f>
        <v>KAMBATA MAPAMBUHANG</v>
      </c>
      <c r="I8557" t="str">
        <f>VLOOKUP($D8557,reference!$G$1:$H$25,2,FALSE)</f>
        <v>Lahan terbuka</v>
      </c>
      <c r="J8557" t="str">
        <f>VLOOKUP($E8557,reference!$G$1:$H$25,2,FALSE)</f>
        <v>Savanna / Padang rumput</v>
      </c>
      <c r="K8557" t="str">
        <f t="shared" si="133"/>
        <v>Non Irigasi</v>
      </c>
      <c r="L8557" t="s">
        <v>327</v>
      </c>
    </row>
    <row r="8558" spans="1:12" x14ac:dyDescent="0.25">
      <c r="A8558" s="1">
        <v>8557</v>
      </c>
      <c r="B8558" s="3">
        <v>19</v>
      </c>
      <c r="C8558" s="1">
        <v>22</v>
      </c>
      <c r="D8558" s="1">
        <v>12</v>
      </c>
      <c r="E8558" s="1">
        <v>11</v>
      </c>
      <c r="F8558" s="1">
        <v>0</v>
      </c>
      <c r="G8558">
        <f>VLOOKUP(C8558,reference!$A$1:$E$310,5,FALSE)</f>
        <v>5302052</v>
      </c>
      <c r="H8558" t="str">
        <f>VLOOKUP(C8558,reference!$A$1:$E$310,4,FALSE)</f>
        <v>UMALULU</v>
      </c>
      <c r="I8558" t="str">
        <f>VLOOKUP($D8558,reference!$G$1:$H$25,2,FALSE)</f>
        <v>Pertanian lahan kering</v>
      </c>
      <c r="J8558" t="str">
        <f>VLOOKUP($E8558,reference!$G$1:$H$25,2,FALSE)</f>
        <v>Savanna / Padang rumput</v>
      </c>
      <c r="K8558" t="str">
        <f t="shared" si="133"/>
        <v>Non Irigasi</v>
      </c>
      <c r="L8558" t="s">
        <v>327</v>
      </c>
    </row>
    <row r="8559" spans="1:12" x14ac:dyDescent="0.25">
      <c r="A8559" s="1">
        <v>8558</v>
      </c>
      <c r="B8559" s="3">
        <v>325</v>
      </c>
      <c r="C8559" s="1">
        <v>64</v>
      </c>
      <c r="D8559" s="1">
        <v>13</v>
      </c>
      <c r="E8559" s="1">
        <v>16</v>
      </c>
      <c r="F8559" s="1">
        <v>0</v>
      </c>
      <c r="G8559">
        <f>VLOOKUP(C8559,reference!$A$1:$E$310,5,FALSE)</f>
        <v>5304042</v>
      </c>
      <c r="H8559" t="str">
        <f>VLOOKUP(C8559,reference!$A$1:$E$310,4,FALSE)</f>
        <v>KUATNANA</v>
      </c>
      <c r="I8559" t="str">
        <f>VLOOKUP($D8559,reference!$G$1:$H$25,2,FALSE)</f>
        <v>Pertanian lahan kering  campur semak / kebun campur</v>
      </c>
      <c r="J8559" t="str">
        <f>VLOOKUP($E8559,reference!$G$1:$H$25,2,FALSE)</f>
        <v>Pemukiman</v>
      </c>
      <c r="K8559" t="str">
        <f t="shared" si="133"/>
        <v>Non Irigasi</v>
      </c>
      <c r="L8559" t="s">
        <v>327</v>
      </c>
    </row>
    <row r="8560" spans="1:12" x14ac:dyDescent="0.25">
      <c r="A8560" s="1">
        <v>8559</v>
      </c>
      <c r="B8560" s="3">
        <v>17</v>
      </c>
      <c r="C8560" s="1">
        <v>24</v>
      </c>
      <c r="D8560" s="1">
        <v>18</v>
      </c>
      <c r="E8560" s="1">
        <v>1</v>
      </c>
      <c r="F8560" s="1">
        <v>0</v>
      </c>
      <c r="G8560">
        <f>VLOOKUP(C8560,reference!$A$1:$E$310,5,FALSE)</f>
        <v>5302061</v>
      </c>
      <c r="H8560" t="str">
        <f>VLOOKUP(C8560,reference!$A$1:$E$310,4,FALSE)</f>
        <v>KAMBATA MAPAMBUHANG</v>
      </c>
      <c r="I8560" t="str">
        <f>VLOOKUP($D8560,reference!$G$1:$H$25,2,FALSE)</f>
        <v>Lahan terbuka</v>
      </c>
      <c r="J8560" t="str">
        <f>VLOOKUP($E8560,reference!$G$1:$H$25,2,FALSE)</f>
        <v>Hutan lahan kering primer</v>
      </c>
      <c r="K8560" t="str">
        <f t="shared" si="133"/>
        <v>Non Irigasi</v>
      </c>
      <c r="L8560" t="s">
        <v>327</v>
      </c>
    </row>
    <row r="8561" spans="1:12" x14ac:dyDescent="0.25">
      <c r="A8561" s="1">
        <v>8560</v>
      </c>
      <c r="B8561" s="3">
        <v>7</v>
      </c>
      <c r="C8561" s="1">
        <v>78</v>
      </c>
      <c r="D8561" s="1">
        <v>16</v>
      </c>
      <c r="E8561" s="1">
        <v>13</v>
      </c>
      <c r="F8561" s="1">
        <v>0</v>
      </c>
      <c r="G8561">
        <f>VLOOKUP(C8561,reference!$A$1:$E$310,5,FALSE)</f>
        <v>5304101</v>
      </c>
      <c r="H8561" t="str">
        <f>VLOOKUP(C8561,reference!$A$1:$E$310,4,FALSE)</f>
        <v>BOKING</v>
      </c>
      <c r="I8561" t="str">
        <f>VLOOKUP($D8561,reference!$G$1:$H$25,2,FALSE)</f>
        <v>Pemukiman</v>
      </c>
      <c r="J8561" t="str">
        <f>VLOOKUP($E8561,reference!$G$1:$H$25,2,FALSE)</f>
        <v>Pertanian lahan kering  campur semak / kebun campur</v>
      </c>
      <c r="K8561" t="str">
        <f t="shared" si="133"/>
        <v>Non Irigasi</v>
      </c>
      <c r="L8561" t="s">
        <v>327</v>
      </c>
    </row>
    <row r="8562" spans="1:12" x14ac:dyDescent="0.25">
      <c r="A8562" s="1">
        <v>8561</v>
      </c>
      <c r="B8562" s="3">
        <v>217</v>
      </c>
      <c r="C8562" s="1">
        <v>57</v>
      </c>
      <c r="D8562" s="1">
        <v>11</v>
      </c>
      <c r="E8562" s="1">
        <v>16</v>
      </c>
      <c r="F8562" s="1">
        <v>0</v>
      </c>
      <c r="G8562">
        <f>VLOOKUP(C8562,reference!$A$1:$E$310,5,FALSE)</f>
        <v>5304020</v>
      </c>
      <c r="H8562" t="str">
        <f>VLOOKUP(C8562,reference!$A$1:$E$310,4,FALSE)</f>
        <v>MOLLO SELATAN</v>
      </c>
      <c r="I8562" t="str">
        <f>VLOOKUP($D8562,reference!$G$1:$H$25,2,FALSE)</f>
        <v>Savanna / Padang rumput</v>
      </c>
      <c r="J8562" t="str">
        <f>VLOOKUP($E8562,reference!$G$1:$H$25,2,FALSE)</f>
        <v>Pemukiman</v>
      </c>
      <c r="K8562" t="str">
        <f t="shared" si="133"/>
        <v>Non Irigasi</v>
      </c>
      <c r="L8562" t="s">
        <v>327</v>
      </c>
    </row>
    <row r="8563" spans="1:12" x14ac:dyDescent="0.25">
      <c r="A8563" s="1">
        <v>8562</v>
      </c>
      <c r="B8563" s="3">
        <v>1034</v>
      </c>
      <c r="C8563" s="1">
        <v>62</v>
      </c>
      <c r="D8563" s="1">
        <v>2</v>
      </c>
      <c r="E8563" s="1">
        <v>9</v>
      </c>
      <c r="F8563" s="1">
        <v>0</v>
      </c>
      <c r="G8563">
        <f>VLOOKUP(C8563,reference!$A$1:$E$310,5,FALSE)</f>
        <v>5304040</v>
      </c>
      <c r="H8563" t="str">
        <f>VLOOKUP(C8563,reference!$A$1:$E$310,4,FALSE)</f>
        <v>AMANUBAN BARAT</v>
      </c>
      <c r="I8563" t="str">
        <f>VLOOKUP($D8563,reference!$G$1:$H$25,2,FALSE)</f>
        <v>Hutan lahan kering sekunder / bekas tebangan</v>
      </c>
      <c r="J8563" t="str">
        <f>VLOOKUP($E8563,reference!$G$1:$H$25,2,FALSE)</f>
        <v>Semak belukar</v>
      </c>
      <c r="K8563" t="str">
        <f t="shared" si="133"/>
        <v>Non Irigasi</v>
      </c>
      <c r="L8563" t="s">
        <v>328</v>
      </c>
    </row>
    <row r="8564" spans="1:12" x14ac:dyDescent="0.25">
      <c r="A8564" s="1">
        <v>8563</v>
      </c>
      <c r="B8564" s="3">
        <v>4233</v>
      </c>
      <c r="C8564" s="1">
        <v>62</v>
      </c>
      <c r="D8564" s="1">
        <v>2</v>
      </c>
      <c r="E8564" s="1">
        <v>13</v>
      </c>
      <c r="F8564" s="1">
        <v>0</v>
      </c>
      <c r="G8564">
        <f>VLOOKUP(C8564,reference!$A$1:$E$310,5,FALSE)</f>
        <v>5304040</v>
      </c>
      <c r="H8564" t="str">
        <f>VLOOKUP(C8564,reference!$A$1:$E$310,4,FALSE)</f>
        <v>AMANUBAN BARAT</v>
      </c>
      <c r="I8564" t="str">
        <f>VLOOKUP($D8564,reference!$G$1:$H$25,2,FALSE)</f>
        <v>Hutan lahan kering sekunder / bekas tebangan</v>
      </c>
      <c r="J8564" t="str">
        <f>VLOOKUP($E8564,reference!$G$1:$H$25,2,FALSE)</f>
        <v>Pertanian lahan kering  campur semak / kebun campur</v>
      </c>
      <c r="K8564" t="str">
        <f t="shared" si="133"/>
        <v>Non Irigasi</v>
      </c>
      <c r="L8564" t="s">
        <v>328</v>
      </c>
    </row>
    <row r="8565" spans="1:12" x14ac:dyDescent="0.25">
      <c r="A8565" s="1">
        <v>8564</v>
      </c>
      <c r="B8565" s="3">
        <v>36</v>
      </c>
      <c r="C8565" s="1">
        <v>78</v>
      </c>
      <c r="D8565" s="1">
        <v>16</v>
      </c>
      <c r="E8565" s="1">
        <v>16</v>
      </c>
      <c r="F8565" s="1">
        <v>0</v>
      </c>
      <c r="G8565">
        <f>VLOOKUP(C8565,reference!$A$1:$E$310,5,FALSE)</f>
        <v>5304101</v>
      </c>
      <c r="H8565" t="str">
        <f>VLOOKUP(C8565,reference!$A$1:$E$310,4,FALSE)</f>
        <v>BOKING</v>
      </c>
      <c r="I8565" t="str">
        <f>VLOOKUP($D8565,reference!$G$1:$H$25,2,FALSE)</f>
        <v>Pemukiman</v>
      </c>
      <c r="J8565" t="str">
        <f>VLOOKUP($E8565,reference!$G$1:$H$25,2,FALSE)</f>
        <v>Pemukiman</v>
      </c>
      <c r="K8565" t="str">
        <f t="shared" si="133"/>
        <v>Non Irigasi</v>
      </c>
      <c r="L8565" t="s">
        <v>327</v>
      </c>
    </row>
    <row r="8566" spans="1:12" x14ac:dyDescent="0.25">
      <c r="A8566" s="1">
        <v>8565</v>
      </c>
      <c r="B8566" s="3">
        <v>11</v>
      </c>
      <c r="C8566" s="1">
        <v>64</v>
      </c>
      <c r="D8566" s="1">
        <v>13</v>
      </c>
      <c r="E8566" s="1">
        <v>13</v>
      </c>
      <c r="F8566" s="1">
        <v>0</v>
      </c>
      <c r="G8566">
        <f>VLOOKUP(C8566,reference!$A$1:$E$310,5,FALSE)</f>
        <v>5304042</v>
      </c>
      <c r="H8566" t="str">
        <f>VLOOKUP(C8566,reference!$A$1:$E$310,4,FALSE)</f>
        <v>KUATNANA</v>
      </c>
      <c r="I8566" t="str">
        <f>VLOOKUP($D8566,reference!$G$1:$H$25,2,FALSE)</f>
        <v>Pertanian lahan kering  campur semak / kebun campur</v>
      </c>
      <c r="J8566" t="str">
        <f>VLOOKUP($E8566,reference!$G$1:$H$25,2,FALSE)</f>
        <v>Pertanian lahan kering  campur semak / kebun campur</v>
      </c>
      <c r="K8566" t="str">
        <f t="shared" si="133"/>
        <v>Non Irigasi</v>
      </c>
      <c r="L8566" t="s">
        <v>327</v>
      </c>
    </row>
    <row r="8567" spans="1:12" x14ac:dyDescent="0.25">
      <c r="A8567" s="1">
        <v>8566</v>
      </c>
      <c r="B8567" s="3">
        <v>1</v>
      </c>
      <c r="C8567" s="1">
        <v>22</v>
      </c>
      <c r="D8567" s="1">
        <v>12</v>
      </c>
      <c r="E8567" s="1">
        <v>11</v>
      </c>
      <c r="F8567" s="1">
        <v>1</v>
      </c>
      <c r="G8567">
        <f>VLOOKUP(C8567,reference!$A$1:$E$310,5,FALSE)</f>
        <v>5302052</v>
      </c>
      <c r="H8567" t="str">
        <f>VLOOKUP(C8567,reference!$A$1:$E$310,4,FALSE)</f>
        <v>UMALULU</v>
      </c>
      <c r="I8567" t="str">
        <f>VLOOKUP($D8567,reference!$G$1:$H$25,2,FALSE)</f>
        <v>Pertanian lahan kering</v>
      </c>
      <c r="J8567" t="str">
        <f>VLOOKUP($E8567,reference!$G$1:$H$25,2,FALSE)</f>
        <v>Savanna / Padang rumput</v>
      </c>
      <c r="K8567" t="str">
        <f t="shared" si="133"/>
        <v>Buffer Irigasi</v>
      </c>
      <c r="L8567" t="s">
        <v>327</v>
      </c>
    </row>
    <row r="8568" spans="1:12" x14ac:dyDescent="0.25">
      <c r="A8568" s="1">
        <v>8567</v>
      </c>
      <c r="B8568" s="3">
        <v>2</v>
      </c>
      <c r="C8568" s="1">
        <v>57</v>
      </c>
      <c r="D8568" s="1">
        <v>18</v>
      </c>
      <c r="E8568" s="1">
        <v>16</v>
      </c>
      <c r="F8568" s="1">
        <v>0</v>
      </c>
      <c r="G8568">
        <f>VLOOKUP(C8568,reference!$A$1:$E$310,5,FALSE)</f>
        <v>5304020</v>
      </c>
      <c r="H8568" t="str">
        <f>VLOOKUP(C8568,reference!$A$1:$E$310,4,FALSE)</f>
        <v>MOLLO SELATAN</v>
      </c>
      <c r="I8568" t="str">
        <f>VLOOKUP($D8568,reference!$G$1:$H$25,2,FALSE)</f>
        <v>Lahan terbuka</v>
      </c>
      <c r="J8568" t="str">
        <f>VLOOKUP($E8568,reference!$G$1:$H$25,2,FALSE)</f>
        <v>Pemukiman</v>
      </c>
      <c r="K8568" t="str">
        <f t="shared" si="133"/>
        <v>Non Irigasi</v>
      </c>
      <c r="L8568" t="s">
        <v>327</v>
      </c>
    </row>
    <row r="8569" spans="1:12" x14ac:dyDescent="0.25">
      <c r="A8569" s="1">
        <v>8568</v>
      </c>
      <c r="B8569" s="3">
        <v>396</v>
      </c>
      <c r="C8569" s="1">
        <v>59</v>
      </c>
      <c r="D8569" s="1">
        <v>9</v>
      </c>
      <c r="E8569" s="1">
        <v>12</v>
      </c>
      <c r="F8569" s="1">
        <v>0</v>
      </c>
      <c r="G8569">
        <f>VLOOKUP(C8569,reference!$A$1:$E$310,5,FALSE)</f>
        <v>5304022</v>
      </c>
      <c r="H8569" t="str">
        <f>VLOOKUP(C8569,reference!$A$1:$E$310,4,FALSE)</f>
        <v>MOLLO BARAT</v>
      </c>
      <c r="I8569" t="str">
        <f>VLOOKUP($D8569,reference!$G$1:$H$25,2,FALSE)</f>
        <v>Semak belukar</v>
      </c>
      <c r="J8569" t="str">
        <f>VLOOKUP($E8569,reference!$G$1:$H$25,2,FALSE)</f>
        <v>Pertanian lahan kering</v>
      </c>
      <c r="K8569" t="str">
        <f t="shared" si="133"/>
        <v>Non Irigasi</v>
      </c>
      <c r="L8569" t="s">
        <v>327</v>
      </c>
    </row>
    <row r="8570" spans="1:12" x14ac:dyDescent="0.25">
      <c r="A8570" s="1">
        <v>8569</v>
      </c>
      <c r="B8570" s="3">
        <v>93</v>
      </c>
      <c r="C8570" s="1">
        <v>78</v>
      </c>
      <c r="D8570" s="1">
        <v>18</v>
      </c>
      <c r="E8570" s="1">
        <v>20</v>
      </c>
      <c r="F8570" s="1">
        <v>0</v>
      </c>
      <c r="G8570">
        <f>VLOOKUP(C8570,reference!$A$1:$E$310,5,FALSE)</f>
        <v>5304101</v>
      </c>
      <c r="H8570" t="str">
        <f>VLOOKUP(C8570,reference!$A$1:$E$310,4,FALSE)</f>
        <v>BOKING</v>
      </c>
      <c r="I8570" t="str">
        <f>VLOOKUP($D8570,reference!$G$1:$H$25,2,FALSE)</f>
        <v>Lahan terbuka</v>
      </c>
      <c r="J8570" t="str">
        <f>VLOOKUP($E8570,reference!$G$1:$H$25,2,FALSE)</f>
        <v>Tubuh air</v>
      </c>
      <c r="K8570" t="str">
        <f t="shared" si="133"/>
        <v>Non Irigasi</v>
      </c>
      <c r="L8570" t="s">
        <v>327</v>
      </c>
    </row>
    <row r="8571" spans="1:12" x14ac:dyDescent="0.25">
      <c r="A8571" s="1">
        <v>8570</v>
      </c>
      <c r="B8571" s="3">
        <v>16</v>
      </c>
      <c r="C8571" s="1">
        <v>78</v>
      </c>
      <c r="D8571" s="1">
        <v>18</v>
      </c>
      <c r="E8571" s="1">
        <v>13</v>
      </c>
      <c r="F8571" s="1">
        <v>0</v>
      </c>
      <c r="G8571">
        <f>VLOOKUP(C8571,reference!$A$1:$E$310,5,FALSE)</f>
        <v>5304101</v>
      </c>
      <c r="H8571" t="str">
        <f>VLOOKUP(C8571,reference!$A$1:$E$310,4,FALSE)</f>
        <v>BOKING</v>
      </c>
      <c r="I8571" t="str">
        <f>VLOOKUP($D8571,reference!$G$1:$H$25,2,FALSE)</f>
        <v>Lahan terbuka</v>
      </c>
      <c r="J8571" t="str">
        <f>VLOOKUP($E8571,reference!$G$1:$H$25,2,FALSE)</f>
        <v>Pertanian lahan kering  campur semak / kebun campur</v>
      </c>
      <c r="K8571" t="str">
        <f t="shared" si="133"/>
        <v>Non Irigasi</v>
      </c>
      <c r="L8571" t="s">
        <v>327</v>
      </c>
    </row>
    <row r="8572" spans="1:12" x14ac:dyDescent="0.25">
      <c r="A8572" s="1">
        <v>8571</v>
      </c>
      <c r="B8572" s="3">
        <v>459</v>
      </c>
      <c r="C8572" s="1">
        <v>57</v>
      </c>
      <c r="D8572" s="1">
        <v>11</v>
      </c>
      <c r="E8572" s="1">
        <v>12</v>
      </c>
      <c r="F8572" s="1">
        <v>0</v>
      </c>
      <c r="G8572">
        <f>VLOOKUP(C8572,reference!$A$1:$E$310,5,FALSE)</f>
        <v>5304020</v>
      </c>
      <c r="H8572" t="str">
        <f>VLOOKUP(C8572,reference!$A$1:$E$310,4,FALSE)</f>
        <v>MOLLO SELATAN</v>
      </c>
      <c r="I8572" t="str">
        <f>VLOOKUP($D8572,reference!$G$1:$H$25,2,FALSE)</f>
        <v>Savanna / Padang rumput</v>
      </c>
      <c r="J8572" t="str">
        <f>VLOOKUP($E8572,reference!$G$1:$H$25,2,FALSE)</f>
        <v>Pertanian lahan kering</v>
      </c>
      <c r="K8572" t="str">
        <f t="shared" si="133"/>
        <v>Non Irigasi</v>
      </c>
      <c r="L8572" t="s">
        <v>327</v>
      </c>
    </row>
    <row r="8573" spans="1:12" x14ac:dyDescent="0.25">
      <c r="A8573" s="1">
        <v>8572</v>
      </c>
      <c r="B8573" s="3">
        <v>11</v>
      </c>
      <c r="C8573" s="1">
        <v>46</v>
      </c>
      <c r="D8573" s="1">
        <v>11</v>
      </c>
      <c r="E8573" s="1">
        <v>1</v>
      </c>
      <c r="F8573" s="1">
        <v>0</v>
      </c>
      <c r="G8573">
        <f>VLOOKUP(C8573,reference!$A$1:$E$310,5,FALSE)</f>
        <v>5303170</v>
      </c>
      <c r="H8573" t="str">
        <f>VLOOKUP(C8573,reference!$A$1:$E$310,4,FALSE)</f>
        <v>TAKARI</v>
      </c>
      <c r="I8573" t="str">
        <f>VLOOKUP($D8573,reference!$G$1:$H$25,2,FALSE)</f>
        <v>Savanna / Padang rumput</v>
      </c>
      <c r="J8573" t="str">
        <f>VLOOKUP($E8573,reference!$G$1:$H$25,2,FALSE)</f>
        <v>Hutan lahan kering primer</v>
      </c>
      <c r="K8573" t="str">
        <f t="shared" si="133"/>
        <v>Non Irigasi</v>
      </c>
      <c r="L8573" t="s">
        <v>327</v>
      </c>
    </row>
    <row r="8574" spans="1:12" x14ac:dyDescent="0.25">
      <c r="A8574" s="1">
        <v>8573</v>
      </c>
      <c r="B8574" s="3">
        <v>25</v>
      </c>
      <c r="C8574" s="1">
        <v>57</v>
      </c>
      <c r="D8574" s="1">
        <v>2</v>
      </c>
      <c r="E8574" s="1">
        <v>12</v>
      </c>
      <c r="F8574" s="1">
        <v>0</v>
      </c>
      <c r="G8574">
        <f>VLOOKUP(C8574,reference!$A$1:$E$310,5,FALSE)</f>
        <v>5304020</v>
      </c>
      <c r="H8574" t="str">
        <f>VLOOKUP(C8574,reference!$A$1:$E$310,4,FALSE)</f>
        <v>MOLLO SELATAN</v>
      </c>
      <c r="I8574" t="str">
        <f>VLOOKUP($D8574,reference!$G$1:$H$25,2,FALSE)</f>
        <v>Hutan lahan kering sekunder / bekas tebangan</v>
      </c>
      <c r="J8574" t="str">
        <f>VLOOKUP($E8574,reference!$G$1:$H$25,2,FALSE)</f>
        <v>Pertanian lahan kering</v>
      </c>
      <c r="K8574" t="str">
        <f t="shared" si="133"/>
        <v>Non Irigasi</v>
      </c>
      <c r="L8574" t="s">
        <v>328</v>
      </c>
    </row>
    <row r="8575" spans="1:12" x14ac:dyDescent="0.25">
      <c r="A8575" s="1">
        <v>8574</v>
      </c>
      <c r="B8575" s="3">
        <v>26</v>
      </c>
      <c r="C8575" s="1">
        <v>78</v>
      </c>
      <c r="D8575" s="1">
        <v>16</v>
      </c>
      <c r="E8575" s="1">
        <v>12</v>
      </c>
      <c r="F8575" s="1">
        <v>0</v>
      </c>
      <c r="G8575">
        <f>VLOOKUP(C8575,reference!$A$1:$E$310,5,FALSE)</f>
        <v>5304101</v>
      </c>
      <c r="H8575" t="str">
        <f>VLOOKUP(C8575,reference!$A$1:$E$310,4,FALSE)</f>
        <v>BOKING</v>
      </c>
      <c r="I8575" t="str">
        <f>VLOOKUP($D8575,reference!$G$1:$H$25,2,FALSE)</f>
        <v>Pemukiman</v>
      </c>
      <c r="J8575" t="str">
        <f>VLOOKUP($E8575,reference!$G$1:$H$25,2,FALSE)</f>
        <v>Pertanian lahan kering</v>
      </c>
      <c r="K8575" t="str">
        <f t="shared" si="133"/>
        <v>Non Irigasi</v>
      </c>
      <c r="L8575" t="s">
        <v>327</v>
      </c>
    </row>
    <row r="8576" spans="1:12" x14ac:dyDescent="0.25">
      <c r="A8576" s="1">
        <v>8575</v>
      </c>
      <c r="B8576" s="3">
        <v>96</v>
      </c>
      <c r="C8576" s="1">
        <v>64</v>
      </c>
      <c r="D8576" s="1">
        <v>12</v>
      </c>
      <c r="E8576" s="1">
        <v>11</v>
      </c>
      <c r="F8576" s="1">
        <v>0</v>
      </c>
      <c r="G8576">
        <f>VLOOKUP(C8576,reference!$A$1:$E$310,5,FALSE)</f>
        <v>5304042</v>
      </c>
      <c r="H8576" t="str">
        <f>VLOOKUP(C8576,reference!$A$1:$E$310,4,FALSE)</f>
        <v>KUATNANA</v>
      </c>
      <c r="I8576" t="str">
        <f>VLOOKUP($D8576,reference!$G$1:$H$25,2,FALSE)</f>
        <v>Pertanian lahan kering</v>
      </c>
      <c r="J8576" t="str">
        <f>VLOOKUP($E8576,reference!$G$1:$H$25,2,FALSE)</f>
        <v>Savanna / Padang rumput</v>
      </c>
      <c r="K8576" t="str">
        <f t="shared" si="133"/>
        <v>Non Irigasi</v>
      </c>
      <c r="L8576" t="s">
        <v>327</v>
      </c>
    </row>
    <row r="8577" spans="1:12" x14ac:dyDescent="0.25">
      <c r="A8577" s="1">
        <v>8576</v>
      </c>
      <c r="B8577" s="3">
        <v>2</v>
      </c>
      <c r="C8577" s="1">
        <v>71</v>
      </c>
      <c r="D8577" s="1">
        <v>13</v>
      </c>
      <c r="E8577" s="1">
        <v>16</v>
      </c>
      <c r="F8577" s="1">
        <v>0</v>
      </c>
      <c r="G8577">
        <f>VLOOKUP(C8577,reference!$A$1:$E$310,5,FALSE)</f>
        <v>5304072</v>
      </c>
      <c r="H8577" t="str">
        <f>VLOOKUP(C8577,reference!$A$1:$E$310,4,FALSE)</f>
        <v>OENINO</v>
      </c>
      <c r="I8577" t="str">
        <f>VLOOKUP($D8577,reference!$G$1:$H$25,2,FALSE)</f>
        <v>Pertanian lahan kering  campur semak / kebun campur</v>
      </c>
      <c r="J8577" t="str">
        <f>VLOOKUP($E8577,reference!$G$1:$H$25,2,FALSE)</f>
        <v>Pemukiman</v>
      </c>
      <c r="K8577" t="str">
        <f t="shared" si="133"/>
        <v>Non Irigasi</v>
      </c>
      <c r="L8577" t="s">
        <v>327</v>
      </c>
    </row>
    <row r="8578" spans="1:12" x14ac:dyDescent="0.25">
      <c r="A8578" s="1">
        <v>8577</v>
      </c>
      <c r="B8578" s="3">
        <v>2</v>
      </c>
      <c r="C8578" s="1">
        <v>255</v>
      </c>
      <c r="D8578" s="1">
        <v>2</v>
      </c>
      <c r="E8578" s="1">
        <v>0</v>
      </c>
      <c r="F8578" s="1">
        <v>0</v>
      </c>
      <c r="G8578">
        <f>VLOOKUP(C8578,reference!$A$1:$E$310,5,FALSE)</f>
        <v>5316011</v>
      </c>
      <c r="H8578" t="str">
        <f>VLOOKUP(C8578,reference!$A$1:$E$310,4,FALSE)</f>
        <v>KATIKUTANA SELATAN</v>
      </c>
      <c r="I8578" t="str">
        <f>VLOOKUP($D8578,reference!$G$1:$H$25,2,FALSE)</f>
        <v>Hutan lahan kering sekunder / bekas tebangan</v>
      </c>
      <c r="J8578" t="str">
        <f>VLOOKUP($E8578,reference!$G$1:$H$25,2,FALSE)</f>
        <v>No data</v>
      </c>
      <c r="K8578" t="str">
        <f t="shared" si="133"/>
        <v>Non Irigasi</v>
      </c>
      <c r="L8578" t="s">
        <v>328</v>
      </c>
    </row>
    <row r="8579" spans="1:12" x14ac:dyDescent="0.25">
      <c r="A8579" s="1">
        <v>8578</v>
      </c>
      <c r="B8579" s="3">
        <v>1013</v>
      </c>
      <c r="C8579" s="1">
        <v>45</v>
      </c>
      <c r="D8579" s="1">
        <v>9</v>
      </c>
      <c r="E8579" s="1">
        <v>11</v>
      </c>
      <c r="F8579" s="1">
        <v>0</v>
      </c>
      <c r="G8579">
        <f>VLOOKUP(C8579,reference!$A$1:$E$310,5,FALSE)</f>
        <v>5303162</v>
      </c>
      <c r="H8579" t="str">
        <f>VLOOKUP(C8579,reference!$A$1:$E$310,4,FALSE)</f>
        <v>FATULEU BARAT</v>
      </c>
      <c r="I8579" t="str">
        <f>VLOOKUP($D8579,reference!$G$1:$H$25,2,FALSE)</f>
        <v>Semak belukar</v>
      </c>
      <c r="J8579" t="str">
        <f>VLOOKUP($E8579,reference!$G$1:$H$25,2,FALSE)</f>
        <v>Savanna / Padang rumput</v>
      </c>
      <c r="K8579" t="str">
        <f t="shared" ref="K8579:K8642" si="134">IF(F8579=0,"Non Irigasi","Buffer Irigasi")</f>
        <v>Non Irigasi</v>
      </c>
      <c r="L8579" t="s">
        <v>327</v>
      </c>
    </row>
    <row r="8580" spans="1:12" x14ac:dyDescent="0.25">
      <c r="A8580" s="1">
        <v>8579</v>
      </c>
      <c r="B8580" s="3">
        <v>12</v>
      </c>
      <c r="C8580" s="1">
        <v>64</v>
      </c>
      <c r="D8580" s="1">
        <v>12</v>
      </c>
      <c r="E8580" s="1">
        <v>9</v>
      </c>
      <c r="F8580" s="1">
        <v>0</v>
      </c>
      <c r="G8580">
        <f>VLOOKUP(C8580,reference!$A$1:$E$310,5,FALSE)</f>
        <v>5304042</v>
      </c>
      <c r="H8580" t="str">
        <f>VLOOKUP(C8580,reference!$A$1:$E$310,4,FALSE)</f>
        <v>KUATNANA</v>
      </c>
      <c r="I8580" t="str">
        <f>VLOOKUP($D8580,reference!$G$1:$H$25,2,FALSE)</f>
        <v>Pertanian lahan kering</v>
      </c>
      <c r="J8580" t="str">
        <f>VLOOKUP($E8580,reference!$G$1:$H$25,2,FALSE)</f>
        <v>Semak belukar</v>
      </c>
      <c r="K8580" t="str">
        <f t="shared" si="134"/>
        <v>Non Irigasi</v>
      </c>
      <c r="L8580" t="s">
        <v>327</v>
      </c>
    </row>
    <row r="8581" spans="1:12" x14ac:dyDescent="0.25">
      <c r="A8581" s="1">
        <v>8580</v>
      </c>
      <c r="B8581" s="3">
        <v>33</v>
      </c>
      <c r="C8581" s="1">
        <v>45</v>
      </c>
      <c r="D8581" s="1">
        <v>18</v>
      </c>
      <c r="E8581" s="1">
        <v>14</v>
      </c>
      <c r="F8581" s="1">
        <v>0</v>
      </c>
      <c r="G8581">
        <f>VLOOKUP(C8581,reference!$A$1:$E$310,5,FALSE)</f>
        <v>5303162</v>
      </c>
      <c r="H8581" t="str">
        <f>VLOOKUP(C8581,reference!$A$1:$E$310,4,FALSE)</f>
        <v>FATULEU BARAT</v>
      </c>
      <c r="I8581" t="str">
        <f>VLOOKUP($D8581,reference!$G$1:$H$25,2,FALSE)</f>
        <v>Lahan terbuka</v>
      </c>
      <c r="J8581" t="str">
        <f>VLOOKUP($E8581,reference!$G$1:$H$25,2,FALSE)</f>
        <v>Sawah</v>
      </c>
      <c r="K8581" t="str">
        <f t="shared" si="134"/>
        <v>Non Irigasi</v>
      </c>
      <c r="L8581" t="s">
        <v>327</v>
      </c>
    </row>
    <row r="8582" spans="1:12" x14ac:dyDescent="0.25">
      <c r="A8582" s="1">
        <v>8581</v>
      </c>
      <c r="B8582" s="3">
        <v>13</v>
      </c>
      <c r="C8582" s="1">
        <v>57</v>
      </c>
      <c r="D8582" s="1">
        <v>2</v>
      </c>
      <c r="E8582" s="1">
        <v>20</v>
      </c>
      <c r="F8582" s="1">
        <v>0</v>
      </c>
      <c r="G8582">
        <f>VLOOKUP(C8582,reference!$A$1:$E$310,5,FALSE)</f>
        <v>5304020</v>
      </c>
      <c r="H8582" t="str">
        <f>VLOOKUP(C8582,reference!$A$1:$E$310,4,FALSE)</f>
        <v>MOLLO SELATAN</v>
      </c>
      <c r="I8582" t="str">
        <f>VLOOKUP($D8582,reference!$G$1:$H$25,2,FALSE)</f>
        <v>Hutan lahan kering sekunder / bekas tebangan</v>
      </c>
      <c r="J8582" t="str">
        <f>VLOOKUP($E8582,reference!$G$1:$H$25,2,FALSE)</f>
        <v>Tubuh air</v>
      </c>
      <c r="K8582" t="str">
        <f t="shared" si="134"/>
        <v>Non Irigasi</v>
      </c>
      <c r="L8582" t="s">
        <v>328</v>
      </c>
    </row>
    <row r="8583" spans="1:12" x14ac:dyDescent="0.25">
      <c r="A8583" s="1">
        <v>8582</v>
      </c>
      <c r="B8583" s="3">
        <v>2</v>
      </c>
      <c r="C8583" s="1">
        <v>57</v>
      </c>
      <c r="D8583" s="1">
        <v>18</v>
      </c>
      <c r="E8583" s="1">
        <v>9</v>
      </c>
      <c r="F8583" s="1">
        <v>0</v>
      </c>
      <c r="G8583">
        <f>VLOOKUP(C8583,reference!$A$1:$E$310,5,FALSE)</f>
        <v>5304020</v>
      </c>
      <c r="H8583" t="str">
        <f>VLOOKUP(C8583,reference!$A$1:$E$310,4,FALSE)</f>
        <v>MOLLO SELATAN</v>
      </c>
      <c r="I8583" t="str">
        <f>VLOOKUP($D8583,reference!$G$1:$H$25,2,FALSE)</f>
        <v>Lahan terbuka</v>
      </c>
      <c r="J8583" t="str">
        <f>VLOOKUP($E8583,reference!$G$1:$H$25,2,FALSE)</f>
        <v>Semak belukar</v>
      </c>
      <c r="K8583" t="str">
        <f t="shared" si="134"/>
        <v>Non Irigasi</v>
      </c>
      <c r="L8583" t="s">
        <v>327</v>
      </c>
    </row>
    <row r="8584" spans="1:12" x14ac:dyDescent="0.25">
      <c r="A8584" s="1">
        <v>8583</v>
      </c>
      <c r="B8584" s="3">
        <v>53</v>
      </c>
      <c r="C8584" s="1">
        <v>61</v>
      </c>
      <c r="D8584" s="1">
        <v>11</v>
      </c>
      <c r="E8584" s="1">
        <v>13</v>
      </c>
      <c r="F8584" s="1">
        <v>0</v>
      </c>
      <c r="G8584">
        <f>VLOOKUP(C8584,reference!$A$1:$E$310,5,FALSE)</f>
        <v>5304030</v>
      </c>
      <c r="H8584" t="str">
        <f>VLOOKUP(C8584,reference!$A$1:$E$310,4,FALSE)</f>
        <v>KOTA SOE</v>
      </c>
      <c r="I8584" t="str">
        <f>VLOOKUP($D8584,reference!$G$1:$H$25,2,FALSE)</f>
        <v>Savanna / Padang rumput</v>
      </c>
      <c r="J8584" t="str">
        <f>VLOOKUP($E8584,reference!$G$1:$H$25,2,FALSE)</f>
        <v>Pertanian lahan kering  campur semak / kebun campur</v>
      </c>
      <c r="K8584" t="str">
        <f t="shared" si="134"/>
        <v>Non Irigasi</v>
      </c>
      <c r="L8584" t="s">
        <v>327</v>
      </c>
    </row>
    <row r="8585" spans="1:12" x14ac:dyDescent="0.25">
      <c r="A8585" s="1">
        <v>8584</v>
      </c>
      <c r="B8585" s="3">
        <v>1</v>
      </c>
      <c r="C8585" s="1">
        <v>45</v>
      </c>
      <c r="D8585" s="1">
        <v>18</v>
      </c>
      <c r="E8585" s="1">
        <v>16</v>
      </c>
      <c r="F8585" s="1">
        <v>0</v>
      </c>
      <c r="G8585">
        <f>VLOOKUP(C8585,reference!$A$1:$E$310,5,FALSE)</f>
        <v>5303162</v>
      </c>
      <c r="H8585" t="str">
        <f>VLOOKUP(C8585,reference!$A$1:$E$310,4,FALSE)</f>
        <v>FATULEU BARAT</v>
      </c>
      <c r="I8585" t="str">
        <f>VLOOKUP($D8585,reference!$G$1:$H$25,2,FALSE)</f>
        <v>Lahan terbuka</v>
      </c>
      <c r="J8585" t="str">
        <f>VLOOKUP($E8585,reference!$G$1:$H$25,2,FALSE)</f>
        <v>Pemukiman</v>
      </c>
      <c r="K8585" t="str">
        <f t="shared" si="134"/>
        <v>Non Irigasi</v>
      </c>
      <c r="L8585" t="s">
        <v>327</v>
      </c>
    </row>
    <row r="8586" spans="1:12" x14ac:dyDescent="0.25">
      <c r="A8586" s="1">
        <v>8585</v>
      </c>
      <c r="B8586" s="3">
        <v>314</v>
      </c>
      <c r="C8586" s="1">
        <v>61</v>
      </c>
      <c r="D8586" s="1">
        <v>11</v>
      </c>
      <c r="E8586" s="1">
        <v>16</v>
      </c>
      <c r="F8586" s="1">
        <v>0</v>
      </c>
      <c r="G8586">
        <f>VLOOKUP(C8586,reference!$A$1:$E$310,5,FALSE)</f>
        <v>5304030</v>
      </c>
      <c r="H8586" t="str">
        <f>VLOOKUP(C8586,reference!$A$1:$E$310,4,FALSE)</f>
        <v>KOTA SOE</v>
      </c>
      <c r="I8586" t="str">
        <f>VLOOKUP($D8586,reference!$G$1:$H$25,2,FALSE)</f>
        <v>Savanna / Padang rumput</v>
      </c>
      <c r="J8586" t="str">
        <f>VLOOKUP($E8586,reference!$G$1:$H$25,2,FALSE)</f>
        <v>Pemukiman</v>
      </c>
      <c r="K8586" t="str">
        <f t="shared" si="134"/>
        <v>Non Irigasi</v>
      </c>
      <c r="L8586" t="s">
        <v>327</v>
      </c>
    </row>
    <row r="8587" spans="1:12" x14ac:dyDescent="0.25">
      <c r="A8587" s="1">
        <v>8586</v>
      </c>
      <c r="B8587" s="3">
        <v>53</v>
      </c>
      <c r="C8587" s="1">
        <v>9</v>
      </c>
      <c r="D8587" s="1">
        <v>18</v>
      </c>
      <c r="E8587" s="1">
        <v>14</v>
      </c>
      <c r="F8587" s="1">
        <v>0</v>
      </c>
      <c r="G8587">
        <f>VLOOKUP(C8587,reference!$A$1:$E$310,5,FALSE)</f>
        <v>5302012</v>
      </c>
      <c r="H8587" t="str">
        <f>VLOOKUP(C8587,reference!$A$1:$E$310,4,FALSE)</f>
        <v>LEWA TIDAHU</v>
      </c>
      <c r="I8587" t="str">
        <f>VLOOKUP($D8587,reference!$G$1:$H$25,2,FALSE)</f>
        <v>Lahan terbuka</v>
      </c>
      <c r="J8587" t="str">
        <f>VLOOKUP($E8587,reference!$G$1:$H$25,2,FALSE)</f>
        <v>Sawah</v>
      </c>
      <c r="K8587" t="str">
        <f t="shared" si="134"/>
        <v>Non Irigasi</v>
      </c>
      <c r="L8587" t="s">
        <v>327</v>
      </c>
    </row>
    <row r="8588" spans="1:12" x14ac:dyDescent="0.25">
      <c r="A8588" s="1">
        <v>8587</v>
      </c>
      <c r="B8588" s="3">
        <v>7</v>
      </c>
      <c r="C8588" s="1">
        <v>10</v>
      </c>
      <c r="D8588" s="1">
        <v>9</v>
      </c>
      <c r="E8588" s="1">
        <v>20</v>
      </c>
      <c r="F8588" s="1">
        <v>0</v>
      </c>
      <c r="G8588">
        <f>VLOOKUP(C8588,reference!$A$1:$E$310,5,FALSE)</f>
        <v>5302013</v>
      </c>
      <c r="H8588" t="str">
        <f>VLOOKUP(C8588,reference!$A$1:$E$310,4,FALSE)</f>
        <v>KATALA HAMU LINGU</v>
      </c>
      <c r="I8588" t="str">
        <f>VLOOKUP($D8588,reference!$G$1:$H$25,2,FALSE)</f>
        <v>Semak belukar</v>
      </c>
      <c r="J8588" t="str">
        <f>VLOOKUP($E8588,reference!$G$1:$H$25,2,FALSE)</f>
        <v>Tubuh air</v>
      </c>
      <c r="K8588" t="str">
        <f t="shared" si="134"/>
        <v>Non Irigasi</v>
      </c>
      <c r="L8588" t="s">
        <v>327</v>
      </c>
    </row>
    <row r="8589" spans="1:12" x14ac:dyDescent="0.25">
      <c r="A8589" s="1">
        <v>8588</v>
      </c>
      <c r="B8589" s="3">
        <v>38</v>
      </c>
      <c r="C8589" s="1">
        <v>64</v>
      </c>
      <c r="D8589" s="1">
        <v>16</v>
      </c>
      <c r="E8589" s="1">
        <v>16</v>
      </c>
      <c r="F8589" s="1">
        <v>0</v>
      </c>
      <c r="G8589">
        <f>VLOOKUP(C8589,reference!$A$1:$E$310,5,FALSE)</f>
        <v>5304042</v>
      </c>
      <c r="H8589" t="str">
        <f>VLOOKUP(C8589,reference!$A$1:$E$310,4,FALSE)</f>
        <v>KUATNANA</v>
      </c>
      <c r="I8589" t="str">
        <f>VLOOKUP($D8589,reference!$G$1:$H$25,2,FALSE)</f>
        <v>Pemukiman</v>
      </c>
      <c r="J8589" t="str">
        <f>VLOOKUP($E8589,reference!$G$1:$H$25,2,FALSE)</f>
        <v>Pemukiman</v>
      </c>
      <c r="K8589" t="str">
        <f t="shared" si="134"/>
        <v>Non Irigasi</v>
      </c>
      <c r="L8589" t="s">
        <v>327</v>
      </c>
    </row>
    <row r="8590" spans="1:12" x14ac:dyDescent="0.25">
      <c r="A8590" s="1">
        <v>8589</v>
      </c>
      <c r="B8590" s="3">
        <v>5</v>
      </c>
      <c r="C8590" s="1">
        <v>78</v>
      </c>
      <c r="D8590" s="1">
        <v>18</v>
      </c>
      <c r="E8590" s="1">
        <v>12</v>
      </c>
      <c r="F8590" s="1">
        <v>0</v>
      </c>
      <c r="G8590">
        <f>VLOOKUP(C8590,reference!$A$1:$E$310,5,FALSE)</f>
        <v>5304101</v>
      </c>
      <c r="H8590" t="str">
        <f>VLOOKUP(C8590,reference!$A$1:$E$310,4,FALSE)</f>
        <v>BOKING</v>
      </c>
      <c r="I8590" t="str">
        <f>VLOOKUP($D8590,reference!$G$1:$H$25,2,FALSE)</f>
        <v>Lahan terbuka</v>
      </c>
      <c r="J8590" t="str">
        <f>VLOOKUP($E8590,reference!$G$1:$H$25,2,FALSE)</f>
        <v>Pertanian lahan kering</v>
      </c>
      <c r="K8590" t="str">
        <f t="shared" si="134"/>
        <v>Non Irigasi</v>
      </c>
      <c r="L8590" t="s">
        <v>327</v>
      </c>
    </row>
    <row r="8591" spans="1:12" x14ac:dyDescent="0.25">
      <c r="A8591" s="1">
        <v>8590</v>
      </c>
      <c r="B8591" s="3">
        <v>30</v>
      </c>
      <c r="C8591" s="1">
        <v>45</v>
      </c>
      <c r="D8591" s="1">
        <v>9</v>
      </c>
      <c r="E8591" s="1">
        <v>1</v>
      </c>
      <c r="F8591" s="1">
        <v>0</v>
      </c>
      <c r="G8591">
        <f>VLOOKUP(C8591,reference!$A$1:$E$310,5,FALSE)</f>
        <v>5303162</v>
      </c>
      <c r="H8591" t="str">
        <f>VLOOKUP(C8591,reference!$A$1:$E$310,4,FALSE)</f>
        <v>FATULEU BARAT</v>
      </c>
      <c r="I8591" t="str">
        <f>VLOOKUP($D8591,reference!$G$1:$H$25,2,FALSE)</f>
        <v>Semak belukar</v>
      </c>
      <c r="J8591" t="str">
        <f>VLOOKUP($E8591,reference!$G$1:$H$25,2,FALSE)</f>
        <v>Hutan lahan kering primer</v>
      </c>
      <c r="K8591" t="str">
        <f t="shared" si="134"/>
        <v>Non Irigasi</v>
      </c>
      <c r="L8591" t="s">
        <v>327</v>
      </c>
    </row>
    <row r="8592" spans="1:12" x14ac:dyDescent="0.25">
      <c r="A8592" s="1">
        <v>8591</v>
      </c>
      <c r="B8592" s="3">
        <v>162</v>
      </c>
      <c r="C8592" s="1">
        <v>61</v>
      </c>
      <c r="D8592" s="1">
        <v>11</v>
      </c>
      <c r="E8592" s="1">
        <v>12</v>
      </c>
      <c r="F8592" s="1">
        <v>0</v>
      </c>
      <c r="G8592">
        <f>VLOOKUP(C8592,reference!$A$1:$E$310,5,FALSE)</f>
        <v>5304030</v>
      </c>
      <c r="H8592" t="str">
        <f>VLOOKUP(C8592,reference!$A$1:$E$310,4,FALSE)</f>
        <v>KOTA SOE</v>
      </c>
      <c r="I8592" t="str">
        <f>VLOOKUP($D8592,reference!$G$1:$H$25,2,FALSE)</f>
        <v>Savanna / Padang rumput</v>
      </c>
      <c r="J8592" t="str">
        <f>VLOOKUP($E8592,reference!$G$1:$H$25,2,FALSE)</f>
        <v>Pertanian lahan kering</v>
      </c>
      <c r="K8592" t="str">
        <f t="shared" si="134"/>
        <v>Non Irigasi</v>
      </c>
      <c r="L8592" t="s">
        <v>327</v>
      </c>
    </row>
    <row r="8593" spans="1:12" x14ac:dyDescent="0.25">
      <c r="A8593" s="1">
        <v>8592</v>
      </c>
      <c r="B8593" s="3">
        <v>2</v>
      </c>
      <c r="C8593" s="1">
        <v>45</v>
      </c>
      <c r="D8593" s="1">
        <v>18</v>
      </c>
      <c r="E8593" s="1">
        <v>12</v>
      </c>
      <c r="F8593" s="1">
        <v>0</v>
      </c>
      <c r="G8593">
        <f>VLOOKUP(C8593,reference!$A$1:$E$310,5,FALSE)</f>
        <v>5303162</v>
      </c>
      <c r="H8593" t="str">
        <f>VLOOKUP(C8593,reference!$A$1:$E$310,4,FALSE)</f>
        <v>FATULEU BARAT</v>
      </c>
      <c r="I8593" t="str">
        <f>VLOOKUP($D8593,reference!$G$1:$H$25,2,FALSE)</f>
        <v>Lahan terbuka</v>
      </c>
      <c r="J8593" t="str">
        <f>VLOOKUP($E8593,reference!$G$1:$H$25,2,FALSE)</f>
        <v>Pertanian lahan kering</v>
      </c>
      <c r="K8593" t="str">
        <f t="shared" si="134"/>
        <v>Non Irigasi</v>
      </c>
      <c r="L8593" t="s">
        <v>327</v>
      </c>
    </row>
    <row r="8594" spans="1:12" x14ac:dyDescent="0.25">
      <c r="A8594" s="1">
        <v>8593</v>
      </c>
      <c r="B8594" s="3">
        <v>10</v>
      </c>
      <c r="C8594" s="1">
        <v>57</v>
      </c>
      <c r="D8594" s="1">
        <v>11</v>
      </c>
      <c r="E8594" s="1">
        <v>14</v>
      </c>
      <c r="F8594" s="1">
        <v>0</v>
      </c>
      <c r="G8594">
        <f>VLOOKUP(C8594,reference!$A$1:$E$310,5,FALSE)</f>
        <v>5304020</v>
      </c>
      <c r="H8594" t="str">
        <f>VLOOKUP(C8594,reference!$A$1:$E$310,4,FALSE)</f>
        <v>MOLLO SELATAN</v>
      </c>
      <c r="I8594" t="str">
        <f>VLOOKUP($D8594,reference!$G$1:$H$25,2,FALSE)</f>
        <v>Savanna / Padang rumput</v>
      </c>
      <c r="J8594" t="str">
        <f>VLOOKUP($E8594,reference!$G$1:$H$25,2,FALSE)</f>
        <v>Sawah</v>
      </c>
      <c r="K8594" t="str">
        <f t="shared" si="134"/>
        <v>Non Irigasi</v>
      </c>
      <c r="L8594" t="s">
        <v>327</v>
      </c>
    </row>
    <row r="8595" spans="1:12" x14ac:dyDescent="0.25">
      <c r="A8595" s="1">
        <v>8594</v>
      </c>
      <c r="B8595" s="3">
        <v>223</v>
      </c>
      <c r="C8595" s="1">
        <v>23</v>
      </c>
      <c r="D8595" s="1">
        <v>11</v>
      </c>
      <c r="E8595" s="1">
        <v>13</v>
      </c>
      <c r="F8595" s="1">
        <v>0</v>
      </c>
      <c r="G8595">
        <f>VLOOKUP(C8595,reference!$A$1:$E$310,5,FALSE)</f>
        <v>5302060</v>
      </c>
      <c r="H8595" t="str">
        <f>VLOOKUP(C8595,reference!$A$1:$E$310,4,FALSE)</f>
        <v>PANDAWAI</v>
      </c>
      <c r="I8595" t="str">
        <f>VLOOKUP($D8595,reference!$G$1:$H$25,2,FALSE)</f>
        <v>Savanna / Padang rumput</v>
      </c>
      <c r="J8595" t="str">
        <f>VLOOKUP($E8595,reference!$G$1:$H$25,2,FALSE)</f>
        <v>Pertanian lahan kering  campur semak / kebun campur</v>
      </c>
      <c r="K8595" t="str">
        <f t="shared" si="134"/>
        <v>Non Irigasi</v>
      </c>
      <c r="L8595" t="s">
        <v>327</v>
      </c>
    </row>
    <row r="8596" spans="1:12" x14ac:dyDescent="0.25">
      <c r="A8596" s="1">
        <v>8595</v>
      </c>
      <c r="B8596" s="3">
        <v>1</v>
      </c>
      <c r="C8596" s="1">
        <v>44</v>
      </c>
      <c r="D8596" s="1">
        <v>11</v>
      </c>
      <c r="E8596" s="1">
        <v>2</v>
      </c>
      <c r="F8596" s="1">
        <v>0</v>
      </c>
      <c r="G8596">
        <f>VLOOKUP(C8596,reference!$A$1:$E$310,5,FALSE)</f>
        <v>5303161</v>
      </c>
      <c r="H8596" t="str">
        <f>VLOOKUP(C8596,reference!$A$1:$E$310,4,FALSE)</f>
        <v>FATULEU TENGAH</v>
      </c>
      <c r="I8596" t="str">
        <f>VLOOKUP($D8596,reference!$G$1:$H$25,2,FALSE)</f>
        <v>Savanna / Padang rumput</v>
      </c>
      <c r="J8596" t="str">
        <f>VLOOKUP($E8596,reference!$G$1:$H$25,2,FALSE)</f>
        <v>Hutan lahan kering sekunder / bekas tebangan</v>
      </c>
      <c r="K8596" t="str">
        <f t="shared" si="134"/>
        <v>Non Irigasi</v>
      </c>
      <c r="L8596" t="s">
        <v>327</v>
      </c>
    </row>
    <row r="8597" spans="1:12" x14ac:dyDescent="0.25">
      <c r="A8597" s="1">
        <v>8596</v>
      </c>
      <c r="B8597" s="3">
        <v>1</v>
      </c>
      <c r="C8597" s="1">
        <v>44</v>
      </c>
      <c r="D8597" s="1">
        <v>2</v>
      </c>
      <c r="E8597" s="1">
        <v>20</v>
      </c>
      <c r="F8597" s="1">
        <v>0</v>
      </c>
      <c r="G8597">
        <f>VLOOKUP(C8597,reference!$A$1:$E$310,5,FALSE)</f>
        <v>5303161</v>
      </c>
      <c r="H8597" t="str">
        <f>VLOOKUP(C8597,reference!$A$1:$E$310,4,FALSE)</f>
        <v>FATULEU TENGAH</v>
      </c>
      <c r="I8597" t="str">
        <f>VLOOKUP($D8597,reference!$G$1:$H$25,2,FALSE)</f>
        <v>Hutan lahan kering sekunder / bekas tebangan</v>
      </c>
      <c r="J8597" t="str">
        <f>VLOOKUP($E8597,reference!$G$1:$H$25,2,FALSE)</f>
        <v>Tubuh air</v>
      </c>
      <c r="K8597" t="str">
        <f t="shared" si="134"/>
        <v>Non Irigasi</v>
      </c>
      <c r="L8597" t="s">
        <v>328</v>
      </c>
    </row>
    <row r="8598" spans="1:12" x14ac:dyDescent="0.25">
      <c r="A8598" s="1">
        <v>8597</v>
      </c>
      <c r="B8598" s="3">
        <v>310</v>
      </c>
      <c r="C8598" s="1">
        <v>10</v>
      </c>
      <c r="D8598" s="1">
        <v>12</v>
      </c>
      <c r="E8598" s="1">
        <v>14</v>
      </c>
      <c r="F8598" s="1">
        <v>0</v>
      </c>
      <c r="G8598">
        <f>VLOOKUP(C8598,reference!$A$1:$E$310,5,FALSE)</f>
        <v>5302013</v>
      </c>
      <c r="H8598" t="str">
        <f>VLOOKUP(C8598,reference!$A$1:$E$310,4,FALSE)</f>
        <v>KATALA HAMU LINGU</v>
      </c>
      <c r="I8598" t="str">
        <f>VLOOKUP($D8598,reference!$G$1:$H$25,2,FALSE)</f>
        <v>Pertanian lahan kering</v>
      </c>
      <c r="J8598" t="str">
        <f>VLOOKUP($E8598,reference!$G$1:$H$25,2,FALSE)</f>
        <v>Sawah</v>
      </c>
      <c r="K8598" t="str">
        <f t="shared" si="134"/>
        <v>Non Irigasi</v>
      </c>
      <c r="L8598" t="s">
        <v>327</v>
      </c>
    </row>
    <row r="8599" spans="1:12" x14ac:dyDescent="0.25">
      <c r="A8599" s="1">
        <v>8598</v>
      </c>
      <c r="B8599" s="3">
        <v>1242</v>
      </c>
      <c r="C8599" s="1">
        <v>24</v>
      </c>
      <c r="D8599" s="1">
        <v>9</v>
      </c>
      <c r="E8599" s="1">
        <v>11</v>
      </c>
      <c r="F8599" s="1">
        <v>0</v>
      </c>
      <c r="G8599">
        <f>VLOOKUP(C8599,reference!$A$1:$E$310,5,FALSE)</f>
        <v>5302061</v>
      </c>
      <c r="H8599" t="str">
        <f>VLOOKUP(C8599,reference!$A$1:$E$310,4,FALSE)</f>
        <v>KAMBATA MAPAMBUHANG</v>
      </c>
      <c r="I8599" t="str">
        <f>VLOOKUP($D8599,reference!$G$1:$H$25,2,FALSE)</f>
        <v>Semak belukar</v>
      </c>
      <c r="J8599" t="str">
        <f>VLOOKUP($E8599,reference!$G$1:$H$25,2,FALSE)</f>
        <v>Savanna / Padang rumput</v>
      </c>
      <c r="K8599" t="str">
        <f t="shared" si="134"/>
        <v>Non Irigasi</v>
      </c>
      <c r="L8599" t="s">
        <v>327</v>
      </c>
    </row>
    <row r="8600" spans="1:12" x14ac:dyDescent="0.25">
      <c r="A8600" s="1">
        <v>8599</v>
      </c>
      <c r="B8600" s="3">
        <v>16</v>
      </c>
      <c r="C8600" s="1">
        <v>45</v>
      </c>
      <c r="D8600" s="1">
        <v>11</v>
      </c>
      <c r="E8600" s="1">
        <v>1</v>
      </c>
      <c r="F8600" s="1">
        <v>0</v>
      </c>
      <c r="G8600">
        <f>VLOOKUP(C8600,reference!$A$1:$E$310,5,FALSE)</f>
        <v>5303162</v>
      </c>
      <c r="H8600" t="str">
        <f>VLOOKUP(C8600,reference!$A$1:$E$310,4,FALSE)</f>
        <v>FATULEU BARAT</v>
      </c>
      <c r="I8600" t="str">
        <f>VLOOKUP($D8600,reference!$G$1:$H$25,2,FALSE)</f>
        <v>Savanna / Padang rumput</v>
      </c>
      <c r="J8600" t="str">
        <f>VLOOKUP($E8600,reference!$G$1:$H$25,2,FALSE)</f>
        <v>Hutan lahan kering primer</v>
      </c>
      <c r="K8600" t="str">
        <f t="shared" si="134"/>
        <v>Non Irigasi</v>
      </c>
      <c r="L8600" t="s">
        <v>327</v>
      </c>
    </row>
    <row r="8601" spans="1:12" x14ac:dyDescent="0.25">
      <c r="A8601" s="1">
        <v>8600</v>
      </c>
      <c r="B8601" s="3">
        <v>55</v>
      </c>
      <c r="C8601" s="1">
        <v>46</v>
      </c>
      <c r="D8601" s="1">
        <v>11</v>
      </c>
      <c r="E8601" s="1">
        <v>20</v>
      </c>
      <c r="F8601" s="1">
        <v>0</v>
      </c>
      <c r="G8601">
        <f>VLOOKUP(C8601,reference!$A$1:$E$310,5,FALSE)</f>
        <v>5303170</v>
      </c>
      <c r="H8601" t="str">
        <f>VLOOKUP(C8601,reference!$A$1:$E$310,4,FALSE)</f>
        <v>TAKARI</v>
      </c>
      <c r="I8601" t="str">
        <f>VLOOKUP($D8601,reference!$G$1:$H$25,2,FALSE)</f>
        <v>Savanna / Padang rumput</v>
      </c>
      <c r="J8601" t="str">
        <f>VLOOKUP($E8601,reference!$G$1:$H$25,2,FALSE)</f>
        <v>Tubuh air</v>
      </c>
      <c r="K8601" t="str">
        <f t="shared" si="134"/>
        <v>Non Irigasi</v>
      </c>
      <c r="L8601" t="s">
        <v>327</v>
      </c>
    </row>
    <row r="8602" spans="1:12" x14ac:dyDescent="0.25">
      <c r="A8602" s="1">
        <v>8601</v>
      </c>
      <c r="B8602" s="3">
        <v>12</v>
      </c>
      <c r="C8602" s="1">
        <v>44</v>
      </c>
      <c r="D8602" s="1">
        <v>9</v>
      </c>
      <c r="E8602" s="1">
        <v>20</v>
      </c>
      <c r="F8602" s="1">
        <v>0</v>
      </c>
      <c r="G8602">
        <f>VLOOKUP(C8602,reference!$A$1:$E$310,5,FALSE)</f>
        <v>5303161</v>
      </c>
      <c r="H8602" t="str">
        <f>VLOOKUP(C8602,reference!$A$1:$E$310,4,FALSE)</f>
        <v>FATULEU TENGAH</v>
      </c>
      <c r="I8602" t="str">
        <f>VLOOKUP($D8602,reference!$G$1:$H$25,2,FALSE)</f>
        <v>Semak belukar</v>
      </c>
      <c r="J8602" t="str">
        <f>VLOOKUP($E8602,reference!$G$1:$H$25,2,FALSE)</f>
        <v>Tubuh air</v>
      </c>
      <c r="K8602" t="str">
        <f t="shared" si="134"/>
        <v>Non Irigasi</v>
      </c>
      <c r="L8602" t="s">
        <v>327</v>
      </c>
    </row>
    <row r="8603" spans="1:12" x14ac:dyDescent="0.25">
      <c r="A8603" s="1">
        <v>8602</v>
      </c>
      <c r="B8603" s="3">
        <v>1105</v>
      </c>
      <c r="C8603" s="1">
        <v>44</v>
      </c>
      <c r="D8603" s="1">
        <v>9</v>
      </c>
      <c r="E8603" s="1">
        <v>11</v>
      </c>
      <c r="F8603" s="1">
        <v>0</v>
      </c>
      <c r="G8603">
        <f>VLOOKUP(C8603,reference!$A$1:$E$310,5,FALSE)</f>
        <v>5303161</v>
      </c>
      <c r="H8603" t="str">
        <f>VLOOKUP(C8603,reference!$A$1:$E$310,4,FALSE)</f>
        <v>FATULEU TENGAH</v>
      </c>
      <c r="I8603" t="str">
        <f>VLOOKUP($D8603,reference!$G$1:$H$25,2,FALSE)</f>
        <v>Semak belukar</v>
      </c>
      <c r="J8603" t="str">
        <f>VLOOKUP($E8603,reference!$G$1:$H$25,2,FALSE)</f>
        <v>Savanna / Padang rumput</v>
      </c>
      <c r="K8603" t="str">
        <f t="shared" si="134"/>
        <v>Non Irigasi</v>
      </c>
      <c r="L8603" t="s">
        <v>327</v>
      </c>
    </row>
    <row r="8604" spans="1:12" x14ac:dyDescent="0.25">
      <c r="A8604" s="1">
        <v>8603</v>
      </c>
      <c r="B8604" s="3">
        <v>1</v>
      </c>
      <c r="C8604" s="1">
        <v>57</v>
      </c>
      <c r="D8604" s="1">
        <v>18</v>
      </c>
      <c r="E8604" s="1">
        <v>12</v>
      </c>
      <c r="F8604" s="1">
        <v>0</v>
      </c>
      <c r="G8604">
        <f>VLOOKUP(C8604,reference!$A$1:$E$310,5,FALSE)</f>
        <v>5304020</v>
      </c>
      <c r="H8604" t="str">
        <f>VLOOKUP(C8604,reference!$A$1:$E$310,4,FALSE)</f>
        <v>MOLLO SELATAN</v>
      </c>
      <c r="I8604" t="str">
        <f>VLOOKUP($D8604,reference!$G$1:$H$25,2,FALSE)</f>
        <v>Lahan terbuka</v>
      </c>
      <c r="J8604" t="str">
        <f>VLOOKUP($E8604,reference!$G$1:$H$25,2,FALSE)</f>
        <v>Pertanian lahan kering</v>
      </c>
      <c r="K8604" t="str">
        <f t="shared" si="134"/>
        <v>Non Irigasi</v>
      </c>
      <c r="L8604" t="s">
        <v>327</v>
      </c>
    </row>
    <row r="8605" spans="1:12" x14ac:dyDescent="0.25">
      <c r="A8605" s="1">
        <v>8604</v>
      </c>
      <c r="B8605" s="3">
        <v>33</v>
      </c>
      <c r="C8605" s="1">
        <v>57</v>
      </c>
      <c r="D8605" s="1">
        <v>18</v>
      </c>
      <c r="E8605" s="1">
        <v>14</v>
      </c>
      <c r="F8605" s="1">
        <v>0</v>
      </c>
      <c r="G8605">
        <f>VLOOKUP(C8605,reference!$A$1:$E$310,5,FALSE)</f>
        <v>5304020</v>
      </c>
      <c r="H8605" t="str">
        <f>VLOOKUP(C8605,reference!$A$1:$E$310,4,FALSE)</f>
        <v>MOLLO SELATAN</v>
      </c>
      <c r="I8605" t="str">
        <f>VLOOKUP($D8605,reference!$G$1:$H$25,2,FALSE)</f>
        <v>Lahan terbuka</v>
      </c>
      <c r="J8605" t="str">
        <f>VLOOKUP($E8605,reference!$G$1:$H$25,2,FALSE)</f>
        <v>Sawah</v>
      </c>
      <c r="K8605" t="str">
        <f t="shared" si="134"/>
        <v>Non Irigasi</v>
      </c>
      <c r="L8605" t="s">
        <v>327</v>
      </c>
    </row>
    <row r="8606" spans="1:12" x14ac:dyDescent="0.25">
      <c r="A8606" s="1">
        <v>8605</v>
      </c>
      <c r="B8606" s="3">
        <v>1088</v>
      </c>
      <c r="C8606" s="1">
        <v>57</v>
      </c>
      <c r="D8606" s="1">
        <v>2</v>
      </c>
      <c r="E8606" s="1">
        <v>1</v>
      </c>
      <c r="F8606" s="1">
        <v>0</v>
      </c>
      <c r="G8606">
        <f>VLOOKUP(C8606,reference!$A$1:$E$310,5,FALSE)</f>
        <v>5304020</v>
      </c>
      <c r="H8606" t="str">
        <f>VLOOKUP(C8606,reference!$A$1:$E$310,4,FALSE)</f>
        <v>MOLLO SELATAN</v>
      </c>
      <c r="I8606" t="str">
        <f>VLOOKUP($D8606,reference!$G$1:$H$25,2,FALSE)</f>
        <v>Hutan lahan kering sekunder / bekas tebangan</v>
      </c>
      <c r="J8606" t="str">
        <f>VLOOKUP($E8606,reference!$G$1:$H$25,2,FALSE)</f>
        <v>Hutan lahan kering primer</v>
      </c>
      <c r="K8606" t="str">
        <f t="shared" si="134"/>
        <v>Non Irigasi</v>
      </c>
      <c r="L8606" t="s">
        <v>327</v>
      </c>
    </row>
    <row r="8607" spans="1:12" x14ac:dyDescent="0.25">
      <c r="A8607" s="1">
        <v>8606</v>
      </c>
      <c r="B8607" s="3">
        <v>255</v>
      </c>
      <c r="C8607" s="1">
        <v>62</v>
      </c>
      <c r="D8607" s="1">
        <v>13</v>
      </c>
      <c r="E8607" s="1">
        <v>13</v>
      </c>
      <c r="F8607" s="1">
        <v>0</v>
      </c>
      <c r="G8607">
        <f>VLOOKUP(C8607,reference!$A$1:$E$310,5,FALSE)</f>
        <v>5304040</v>
      </c>
      <c r="H8607" t="str">
        <f>VLOOKUP(C8607,reference!$A$1:$E$310,4,FALSE)</f>
        <v>AMANUBAN BARAT</v>
      </c>
      <c r="I8607" t="str">
        <f>VLOOKUP($D8607,reference!$G$1:$H$25,2,FALSE)</f>
        <v>Pertanian lahan kering  campur semak / kebun campur</v>
      </c>
      <c r="J8607" t="str">
        <f>VLOOKUP($E8607,reference!$G$1:$H$25,2,FALSE)</f>
        <v>Pertanian lahan kering  campur semak / kebun campur</v>
      </c>
      <c r="K8607" t="str">
        <f t="shared" si="134"/>
        <v>Non Irigasi</v>
      </c>
      <c r="L8607" t="s">
        <v>327</v>
      </c>
    </row>
    <row r="8608" spans="1:12" x14ac:dyDescent="0.25">
      <c r="A8608" s="1">
        <v>8607</v>
      </c>
      <c r="B8608" s="3">
        <v>1131</v>
      </c>
      <c r="C8608" s="1">
        <v>24</v>
      </c>
      <c r="D8608" s="1">
        <v>9</v>
      </c>
      <c r="E8608" s="1">
        <v>1</v>
      </c>
      <c r="F8608" s="1">
        <v>0</v>
      </c>
      <c r="G8608">
        <f>VLOOKUP(C8608,reference!$A$1:$E$310,5,FALSE)</f>
        <v>5302061</v>
      </c>
      <c r="H8608" t="str">
        <f>VLOOKUP(C8608,reference!$A$1:$E$310,4,FALSE)</f>
        <v>KAMBATA MAPAMBUHANG</v>
      </c>
      <c r="I8608" t="str">
        <f>VLOOKUP($D8608,reference!$G$1:$H$25,2,FALSE)</f>
        <v>Semak belukar</v>
      </c>
      <c r="J8608" t="str">
        <f>VLOOKUP($E8608,reference!$G$1:$H$25,2,FALSE)</f>
        <v>Hutan lahan kering primer</v>
      </c>
      <c r="K8608" t="str">
        <f t="shared" si="134"/>
        <v>Non Irigasi</v>
      </c>
      <c r="L8608" t="s">
        <v>327</v>
      </c>
    </row>
    <row r="8609" spans="1:12" x14ac:dyDescent="0.25">
      <c r="A8609" s="1">
        <v>8608</v>
      </c>
      <c r="B8609" s="3">
        <v>17</v>
      </c>
      <c r="C8609" s="1">
        <v>44</v>
      </c>
      <c r="D8609" s="1">
        <v>11</v>
      </c>
      <c r="E8609" s="1">
        <v>11</v>
      </c>
      <c r="F8609" s="1">
        <v>0</v>
      </c>
      <c r="G8609">
        <f>VLOOKUP(C8609,reference!$A$1:$E$310,5,FALSE)</f>
        <v>5303161</v>
      </c>
      <c r="H8609" t="str">
        <f>VLOOKUP(C8609,reference!$A$1:$E$310,4,FALSE)</f>
        <v>FATULEU TENGAH</v>
      </c>
      <c r="I8609" t="str">
        <f>VLOOKUP($D8609,reference!$G$1:$H$25,2,FALSE)</f>
        <v>Savanna / Padang rumput</v>
      </c>
      <c r="J8609" t="str">
        <f>VLOOKUP($E8609,reference!$G$1:$H$25,2,FALSE)</f>
        <v>Savanna / Padang rumput</v>
      </c>
      <c r="K8609" t="str">
        <f t="shared" si="134"/>
        <v>Non Irigasi</v>
      </c>
      <c r="L8609" t="s">
        <v>327</v>
      </c>
    </row>
    <row r="8610" spans="1:12" x14ac:dyDescent="0.25">
      <c r="A8610" s="1">
        <v>8609</v>
      </c>
      <c r="B8610" s="3">
        <v>1</v>
      </c>
      <c r="C8610" s="1">
        <v>78</v>
      </c>
      <c r="D8610" s="1">
        <v>0</v>
      </c>
      <c r="E8610" s="1">
        <v>20</v>
      </c>
      <c r="F8610" s="1">
        <v>0</v>
      </c>
      <c r="G8610">
        <f>VLOOKUP(C8610,reference!$A$1:$E$310,5,FALSE)</f>
        <v>5304101</v>
      </c>
      <c r="H8610" t="str">
        <f>VLOOKUP(C8610,reference!$A$1:$E$310,4,FALSE)</f>
        <v>BOKING</v>
      </c>
      <c r="I8610" t="str">
        <f>VLOOKUP($D8610,reference!$G$1:$H$25,2,FALSE)</f>
        <v>No data</v>
      </c>
      <c r="J8610" t="str">
        <f>VLOOKUP($E8610,reference!$G$1:$H$25,2,FALSE)</f>
        <v>Tubuh air</v>
      </c>
      <c r="K8610" t="str">
        <f t="shared" si="134"/>
        <v>Non Irigasi</v>
      </c>
      <c r="L8610" t="s">
        <v>327</v>
      </c>
    </row>
    <row r="8611" spans="1:12" x14ac:dyDescent="0.25">
      <c r="A8611" s="1">
        <v>8610</v>
      </c>
      <c r="B8611" s="3">
        <v>17</v>
      </c>
      <c r="C8611" s="1">
        <v>9</v>
      </c>
      <c r="D8611" s="1">
        <v>9</v>
      </c>
      <c r="E8611" s="1">
        <v>0</v>
      </c>
      <c r="F8611" s="1">
        <v>0</v>
      </c>
      <c r="G8611">
        <f>VLOOKUP(C8611,reference!$A$1:$E$310,5,FALSE)</f>
        <v>5302012</v>
      </c>
      <c r="H8611" t="str">
        <f>VLOOKUP(C8611,reference!$A$1:$E$310,4,FALSE)</f>
        <v>LEWA TIDAHU</v>
      </c>
      <c r="I8611" t="str">
        <f>VLOOKUP($D8611,reference!$G$1:$H$25,2,FALSE)</f>
        <v>Semak belukar</v>
      </c>
      <c r="J8611" t="str">
        <f>VLOOKUP($E8611,reference!$G$1:$H$25,2,FALSE)</f>
        <v>No data</v>
      </c>
      <c r="K8611" t="str">
        <f t="shared" si="134"/>
        <v>Non Irigasi</v>
      </c>
      <c r="L8611" t="s">
        <v>327</v>
      </c>
    </row>
    <row r="8612" spans="1:12" x14ac:dyDescent="0.25">
      <c r="A8612" s="1">
        <v>8611</v>
      </c>
      <c r="B8612" s="3">
        <v>13</v>
      </c>
      <c r="C8612" s="1">
        <v>22</v>
      </c>
      <c r="D8612" s="1">
        <v>11</v>
      </c>
      <c r="E8612" s="1">
        <v>12</v>
      </c>
      <c r="F8612" s="1">
        <v>1</v>
      </c>
      <c r="G8612">
        <f>VLOOKUP(C8612,reference!$A$1:$E$310,5,FALSE)</f>
        <v>5302052</v>
      </c>
      <c r="H8612" t="str">
        <f>VLOOKUP(C8612,reference!$A$1:$E$310,4,FALSE)</f>
        <v>UMALULU</v>
      </c>
      <c r="I8612" t="str">
        <f>VLOOKUP($D8612,reference!$G$1:$H$25,2,FALSE)</f>
        <v>Savanna / Padang rumput</v>
      </c>
      <c r="J8612" t="str">
        <f>VLOOKUP($E8612,reference!$G$1:$H$25,2,FALSE)</f>
        <v>Pertanian lahan kering</v>
      </c>
      <c r="K8612" t="str">
        <f t="shared" si="134"/>
        <v>Buffer Irigasi</v>
      </c>
      <c r="L8612" t="s">
        <v>327</v>
      </c>
    </row>
    <row r="8613" spans="1:12" x14ac:dyDescent="0.25">
      <c r="A8613" s="1">
        <v>8612</v>
      </c>
      <c r="B8613" s="3">
        <v>11</v>
      </c>
      <c r="C8613" s="1">
        <v>45</v>
      </c>
      <c r="D8613" s="1">
        <v>11</v>
      </c>
      <c r="E8613" s="1">
        <v>20</v>
      </c>
      <c r="F8613" s="1">
        <v>0</v>
      </c>
      <c r="G8613">
        <f>VLOOKUP(C8613,reference!$A$1:$E$310,5,FALSE)</f>
        <v>5303162</v>
      </c>
      <c r="H8613" t="str">
        <f>VLOOKUP(C8613,reference!$A$1:$E$310,4,FALSE)</f>
        <v>FATULEU BARAT</v>
      </c>
      <c r="I8613" t="str">
        <f>VLOOKUP($D8613,reference!$G$1:$H$25,2,FALSE)</f>
        <v>Savanna / Padang rumput</v>
      </c>
      <c r="J8613" t="str">
        <f>VLOOKUP($E8613,reference!$G$1:$H$25,2,FALSE)</f>
        <v>Tubuh air</v>
      </c>
      <c r="K8613" t="str">
        <f t="shared" si="134"/>
        <v>Non Irigasi</v>
      </c>
      <c r="L8613" t="s">
        <v>327</v>
      </c>
    </row>
    <row r="8614" spans="1:12" x14ac:dyDescent="0.25">
      <c r="A8614" s="1">
        <v>8613</v>
      </c>
      <c r="B8614" s="3">
        <v>7</v>
      </c>
      <c r="C8614" s="1">
        <v>59</v>
      </c>
      <c r="D8614" s="1">
        <v>18</v>
      </c>
      <c r="E8614" s="1">
        <v>12</v>
      </c>
      <c r="F8614" s="1">
        <v>0</v>
      </c>
      <c r="G8614">
        <f>VLOOKUP(C8614,reference!$A$1:$E$310,5,FALSE)</f>
        <v>5304022</v>
      </c>
      <c r="H8614" t="str">
        <f>VLOOKUP(C8614,reference!$A$1:$E$310,4,FALSE)</f>
        <v>MOLLO BARAT</v>
      </c>
      <c r="I8614" t="str">
        <f>VLOOKUP($D8614,reference!$G$1:$H$25,2,FALSE)</f>
        <v>Lahan terbuka</v>
      </c>
      <c r="J8614" t="str">
        <f>VLOOKUP($E8614,reference!$G$1:$H$25,2,FALSE)</f>
        <v>Pertanian lahan kering</v>
      </c>
      <c r="K8614" t="str">
        <f t="shared" si="134"/>
        <v>Non Irigasi</v>
      </c>
      <c r="L8614" t="s">
        <v>327</v>
      </c>
    </row>
    <row r="8615" spans="1:12" x14ac:dyDescent="0.25">
      <c r="A8615" s="1">
        <v>8614</v>
      </c>
      <c r="B8615" s="3">
        <v>2</v>
      </c>
      <c r="C8615" s="1">
        <v>57</v>
      </c>
      <c r="D8615" s="1">
        <v>11</v>
      </c>
      <c r="E8615" s="1">
        <v>1</v>
      </c>
      <c r="F8615" s="1">
        <v>0</v>
      </c>
      <c r="G8615">
        <f>VLOOKUP(C8615,reference!$A$1:$E$310,5,FALSE)</f>
        <v>5304020</v>
      </c>
      <c r="H8615" t="str">
        <f>VLOOKUP(C8615,reference!$A$1:$E$310,4,FALSE)</f>
        <v>MOLLO SELATAN</v>
      </c>
      <c r="I8615" t="str">
        <f>VLOOKUP($D8615,reference!$G$1:$H$25,2,FALSE)</f>
        <v>Savanna / Padang rumput</v>
      </c>
      <c r="J8615" t="str">
        <f>VLOOKUP($E8615,reference!$G$1:$H$25,2,FALSE)</f>
        <v>Hutan lahan kering primer</v>
      </c>
      <c r="K8615" t="str">
        <f t="shared" si="134"/>
        <v>Non Irigasi</v>
      </c>
      <c r="L8615" t="s">
        <v>327</v>
      </c>
    </row>
    <row r="8616" spans="1:12" x14ac:dyDescent="0.25">
      <c r="A8616" s="1">
        <v>8615</v>
      </c>
      <c r="B8616" s="3">
        <v>855</v>
      </c>
      <c r="C8616" s="1">
        <v>61</v>
      </c>
      <c r="D8616" s="1">
        <v>2</v>
      </c>
      <c r="E8616" s="1">
        <v>13</v>
      </c>
      <c r="F8616" s="1">
        <v>0</v>
      </c>
      <c r="G8616">
        <f>VLOOKUP(C8616,reference!$A$1:$E$310,5,FALSE)</f>
        <v>5304030</v>
      </c>
      <c r="H8616" t="str">
        <f>VLOOKUP(C8616,reference!$A$1:$E$310,4,FALSE)</f>
        <v>KOTA SOE</v>
      </c>
      <c r="I8616" t="str">
        <f>VLOOKUP($D8616,reference!$G$1:$H$25,2,FALSE)</f>
        <v>Hutan lahan kering sekunder / bekas tebangan</v>
      </c>
      <c r="J8616" t="str">
        <f>VLOOKUP($E8616,reference!$G$1:$H$25,2,FALSE)</f>
        <v>Pertanian lahan kering  campur semak / kebun campur</v>
      </c>
      <c r="K8616" t="str">
        <f t="shared" si="134"/>
        <v>Non Irigasi</v>
      </c>
      <c r="L8616" t="s">
        <v>328</v>
      </c>
    </row>
    <row r="8617" spans="1:12" x14ac:dyDescent="0.25">
      <c r="A8617" s="1">
        <v>8616</v>
      </c>
      <c r="B8617" s="3">
        <v>147</v>
      </c>
      <c r="C8617" s="1">
        <v>61</v>
      </c>
      <c r="D8617" s="1">
        <v>2</v>
      </c>
      <c r="E8617" s="1">
        <v>11</v>
      </c>
      <c r="F8617" s="1">
        <v>0</v>
      </c>
      <c r="G8617">
        <f>VLOOKUP(C8617,reference!$A$1:$E$310,5,FALSE)</f>
        <v>5304030</v>
      </c>
      <c r="H8617" t="str">
        <f>VLOOKUP(C8617,reference!$A$1:$E$310,4,FALSE)</f>
        <v>KOTA SOE</v>
      </c>
      <c r="I8617" t="str">
        <f>VLOOKUP($D8617,reference!$G$1:$H$25,2,FALSE)</f>
        <v>Hutan lahan kering sekunder / bekas tebangan</v>
      </c>
      <c r="J8617" t="str">
        <f>VLOOKUP($E8617,reference!$G$1:$H$25,2,FALSE)</f>
        <v>Savanna / Padang rumput</v>
      </c>
      <c r="K8617" t="str">
        <f t="shared" si="134"/>
        <v>Non Irigasi</v>
      </c>
      <c r="L8617" t="s">
        <v>328</v>
      </c>
    </row>
    <row r="8618" spans="1:12" x14ac:dyDescent="0.25">
      <c r="A8618" s="1">
        <v>8617</v>
      </c>
      <c r="B8618" s="3">
        <v>4</v>
      </c>
      <c r="C8618" s="1">
        <v>78</v>
      </c>
      <c r="D8618" s="1">
        <v>0</v>
      </c>
      <c r="E8618" s="1">
        <v>13</v>
      </c>
      <c r="F8618" s="1">
        <v>0</v>
      </c>
      <c r="G8618">
        <f>VLOOKUP(C8618,reference!$A$1:$E$310,5,FALSE)</f>
        <v>5304101</v>
      </c>
      <c r="H8618" t="str">
        <f>VLOOKUP(C8618,reference!$A$1:$E$310,4,FALSE)</f>
        <v>BOKING</v>
      </c>
      <c r="I8618" t="str">
        <f>VLOOKUP($D8618,reference!$G$1:$H$25,2,FALSE)</f>
        <v>No data</v>
      </c>
      <c r="J8618" t="str">
        <f>VLOOKUP($E8618,reference!$G$1:$H$25,2,FALSE)</f>
        <v>Pertanian lahan kering  campur semak / kebun campur</v>
      </c>
      <c r="K8618" t="str">
        <f t="shared" si="134"/>
        <v>Non Irigasi</v>
      </c>
      <c r="L8618" t="s">
        <v>327</v>
      </c>
    </row>
    <row r="8619" spans="1:12" x14ac:dyDescent="0.25">
      <c r="A8619" s="1">
        <v>8618</v>
      </c>
      <c r="B8619" s="3">
        <v>78</v>
      </c>
      <c r="C8619" s="1">
        <v>9</v>
      </c>
      <c r="D8619" s="1">
        <v>0</v>
      </c>
      <c r="E8619" s="1">
        <v>0</v>
      </c>
      <c r="F8619" s="1">
        <v>0</v>
      </c>
      <c r="G8619">
        <f>VLOOKUP(C8619,reference!$A$1:$E$310,5,FALSE)</f>
        <v>5302012</v>
      </c>
      <c r="H8619" t="str">
        <f>VLOOKUP(C8619,reference!$A$1:$E$310,4,FALSE)</f>
        <v>LEWA TIDAHU</v>
      </c>
      <c r="I8619" t="str">
        <f>VLOOKUP($D8619,reference!$G$1:$H$25,2,FALSE)</f>
        <v>No data</v>
      </c>
      <c r="J8619" t="str">
        <f>VLOOKUP($E8619,reference!$G$1:$H$25,2,FALSE)</f>
        <v>No data</v>
      </c>
      <c r="K8619" t="str">
        <f t="shared" si="134"/>
        <v>Non Irigasi</v>
      </c>
      <c r="L8619" t="s">
        <v>327</v>
      </c>
    </row>
    <row r="8620" spans="1:12" x14ac:dyDescent="0.25">
      <c r="A8620" s="1">
        <v>8619</v>
      </c>
      <c r="B8620" s="3">
        <v>33</v>
      </c>
      <c r="C8620" s="1">
        <v>10</v>
      </c>
      <c r="D8620" s="1">
        <v>12</v>
      </c>
      <c r="E8620" s="1">
        <v>11</v>
      </c>
      <c r="F8620" s="1">
        <v>0</v>
      </c>
      <c r="G8620">
        <f>VLOOKUP(C8620,reference!$A$1:$E$310,5,FALSE)</f>
        <v>5302013</v>
      </c>
      <c r="H8620" t="str">
        <f>VLOOKUP(C8620,reference!$A$1:$E$310,4,FALSE)</f>
        <v>KATALA HAMU LINGU</v>
      </c>
      <c r="I8620" t="str">
        <f>VLOOKUP($D8620,reference!$G$1:$H$25,2,FALSE)</f>
        <v>Pertanian lahan kering</v>
      </c>
      <c r="J8620" t="str">
        <f>VLOOKUP($E8620,reference!$G$1:$H$25,2,FALSE)</f>
        <v>Savanna / Padang rumput</v>
      </c>
      <c r="K8620" t="str">
        <f t="shared" si="134"/>
        <v>Non Irigasi</v>
      </c>
      <c r="L8620" t="s">
        <v>327</v>
      </c>
    </row>
    <row r="8621" spans="1:12" x14ac:dyDescent="0.25">
      <c r="A8621" s="1">
        <v>8620</v>
      </c>
      <c r="B8621" s="3">
        <v>40</v>
      </c>
      <c r="C8621" s="1">
        <v>22</v>
      </c>
      <c r="D8621" s="1">
        <v>12</v>
      </c>
      <c r="E8621" s="1">
        <v>16</v>
      </c>
      <c r="F8621" s="1">
        <v>0</v>
      </c>
      <c r="G8621">
        <f>VLOOKUP(C8621,reference!$A$1:$E$310,5,FALSE)</f>
        <v>5302052</v>
      </c>
      <c r="H8621" t="str">
        <f>VLOOKUP(C8621,reference!$A$1:$E$310,4,FALSE)</f>
        <v>UMALULU</v>
      </c>
      <c r="I8621" t="str">
        <f>VLOOKUP($D8621,reference!$G$1:$H$25,2,FALSE)</f>
        <v>Pertanian lahan kering</v>
      </c>
      <c r="J8621" t="str">
        <f>VLOOKUP($E8621,reference!$G$1:$H$25,2,FALSE)</f>
        <v>Pemukiman</v>
      </c>
      <c r="K8621" t="str">
        <f t="shared" si="134"/>
        <v>Non Irigasi</v>
      </c>
      <c r="L8621" t="s">
        <v>327</v>
      </c>
    </row>
    <row r="8622" spans="1:12" x14ac:dyDescent="0.25">
      <c r="A8622" s="1">
        <v>8621</v>
      </c>
      <c r="B8622" s="3">
        <v>10</v>
      </c>
      <c r="C8622" s="1">
        <v>10</v>
      </c>
      <c r="D8622" s="1">
        <v>12</v>
      </c>
      <c r="E8622" s="1">
        <v>16</v>
      </c>
      <c r="F8622" s="1">
        <v>0</v>
      </c>
      <c r="G8622">
        <f>VLOOKUP(C8622,reference!$A$1:$E$310,5,FALSE)</f>
        <v>5302013</v>
      </c>
      <c r="H8622" t="str">
        <f>VLOOKUP(C8622,reference!$A$1:$E$310,4,FALSE)</f>
        <v>KATALA HAMU LINGU</v>
      </c>
      <c r="I8622" t="str">
        <f>VLOOKUP($D8622,reference!$G$1:$H$25,2,FALSE)</f>
        <v>Pertanian lahan kering</v>
      </c>
      <c r="J8622" t="str">
        <f>VLOOKUP($E8622,reference!$G$1:$H$25,2,FALSE)</f>
        <v>Pemukiman</v>
      </c>
      <c r="K8622" t="str">
        <f t="shared" si="134"/>
        <v>Non Irigasi</v>
      </c>
      <c r="L8622" t="s">
        <v>327</v>
      </c>
    </row>
    <row r="8623" spans="1:12" x14ac:dyDescent="0.25">
      <c r="A8623" s="1">
        <v>8622</v>
      </c>
      <c r="B8623" s="3">
        <v>32</v>
      </c>
      <c r="C8623" s="1">
        <v>22</v>
      </c>
      <c r="D8623" s="1">
        <v>14</v>
      </c>
      <c r="E8623" s="1">
        <v>12</v>
      </c>
      <c r="F8623" s="1">
        <v>0</v>
      </c>
      <c r="G8623">
        <f>VLOOKUP(C8623,reference!$A$1:$E$310,5,FALSE)</f>
        <v>5302052</v>
      </c>
      <c r="H8623" t="str">
        <f>VLOOKUP(C8623,reference!$A$1:$E$310,4,FALSE)</f>
        <v>UMALULU</v>
      </c>
      <c r="I8623" t="str">
        <f>VLOOKUP($D8623,reference!$G$1:$H$25,2,FALSE)</f>
        <v>Sawah</v>
      </c>
      <c r="J8623" t="str">
        <f>VLOOKUP($E8623,reference!$G$1:$H$25,2,FALSE)</f>
        <v>Pertanian lahan kering</v>
      </c>
      <c r="K8623" t="str">
        <f t="shared" si="134"/>
        <v>Non Irigasi</v>
      </c>
      <c r="L8623" t="s">
        <v>327</v>
      </c>
    </row>
    <row r="8624" spans="1:12" x14ac:dyDescent="0.25">
      <c r="A8624" s="1">
        <v>8623</v>
      </c>
      <c r="B8624" s="3">
        <v>533</v>
      </c>
      <c r="C8624" s="1">
        <v>62</v>
      </c>
      <c r="D8624" s="1">
        <v>2</v>
      </c>
      <c r="E8624" s="1">
        <v>11</v>
      </c>
      <c r="F8624" s="1">
        <v>0</v>
      </c>
      <c r="G8624">
        <f>VLOOKUP(C8624,reference!$A$1:$E$310,5,FALSE)</f>
        <v>5304040</v>
      </c>
      <c r="H8624" t="str">
        <f>VLOOKUP(C8624,reference!$A$1:$E$310,4,FALSE)</f>
        <v>AMANUBAN BARAT</v>
      </c>
      <c r="I8624" t="str">
        <f>VLOOKUP($D8624,reference!$G$1:$H$25,2,FALSE)</f>
        <v>Hutan lahan kering sekunder / bekas tebangan</v>
      </c>
      <c r="J8624" t="str">
        <f>VLOOKUP($E8624,reference!$G$1:$H$25,2,FALSE)</f>
        <v>Savanna / Padang rumput</v>
      </c>
      <c r="K8624" t="str">
        <f t="shared" si="134"/>
        <v>Non Irigasi</v>
      </c>
      <c r="L8624" t="s">
        <v>328</v>
      </c>
    </row>
    <row r="8625" spans="1:12" x14ac:dyDescent="0.25">
      <c r="A8625" s="1">
        <v>8624</v>
      </c>
      <c r="B8625" s="3">
        <v>4211</v>
      </c>
      <c r="C8625" s="1">
        <v>79</v>
      </c>
      <c r="D8625" s="1">
        <v>2</v>
      </c>
      <c r="E8625" s="1">
        <v>13</v>
      </c>
      <c r="F8625" s="1">
        <v>0</v>
      </c>
      <c r="G8625">
        <f>VLOOKUP(C8625,reference!$A$1:$E$310,5,FALSE)</f>
        <v>5304102</v>
      </c>
      <c r="H8625" t="str">
        <f>VLOOKUP(C8625,reference!$A$1:$E$310,4,FALSE)</f>
        <v>NUNKOLO</v>
      </c>
      <c r="I8625" t="str">
        <f>VLOOKUP($D8625,reference!$G$1:$H$25,2,FALSE)</f>
        <v>Hutan lahan kering sekunder / bekas tebangan</v>
      </c>
      <c r="J8625" t="str">
        <f>VLOOKUP($E8625,reference!$G$1:$H$25,2,FALSE)</f>
        <v>Pertanian lahan kering  campur semak / kebun campur</v>
      </c>
      <c r="K8625" t="str">
        <f t="shared" si="134"/>
        <v>Non Irigasi</v>
      </c>
      <c r="L8625" t="s">
        <v>328</v>
      </c>
    </row>
    <row r="8626" spans="1:12" x14ac:dyDescent="0.25">
      <c r="A8626" s="1">
        <v>8625</v>
      </c>
      <c r="B8626" s="3">
        <v>384</v>
      </c>
      <c r="C8626" s="1">
        <v>79</v>
      </c>
      <c r="D8626" s="1">
        <v>2</v>
      </c>
      <c r="E8626" s="1">
        <v>11</v>
      </c>
      <c r="F8626" s="1">
        <v>0</v>
      </c>
      <c r="G8626">
        <f>VLOOKUP(C8626,reference!$A$1:$E$310,5,FALSE)</f>
        <v>5304102</v>
      </c>
      <c r="H8626" t="str">
        <f>VLOOKUP(C8626,reference!$A$1:$E$310,4,FALSE)</f>
        <v>NUNKOLO</v>
      </c>
      <c r="I8626" t="str">
        <f>VLOOKUP($D8626,reference!$G$1:$H$25,2,FALSE)</f>
        <v>Hutan lahan kering sekunder / bekas tebangan</v>
      </c>
      <c r="J8626" t="str">
        <f>VLOOKUP($E8626,reference!$G$1:$H$25,2,FALSE)</f>
        <v>Savanna / Padang rumput</v>
      </c>
      <c r="K8626" t="str">
        <f t="shared" si="134"/>
        <v>Non Irigasi</v>
      </c>
      <c r="L8626" t="s">
        <v>328</v>
      </c>
    </row>
    <row r="8627" spans="1:12" x14ac:dyDescent="0.25">
      <c r="A8627" s="1">
        <v>8626</v>
      </c>
      <c r="B8627" s="3">
        <v>43</v>
      </c>
      <c r="C8627" s="1">
        <v>9</v>
      </c>
      <c r="D8627" s="1">
        <v>0</v>
      </c>
      <c r="E8627" s="1">
        <v>1</v>
      </c>
      <c r="F8627" s="1">
        <v>0</v>
      </c>
      <c r="G8627">
        <f>VLOOKUP(C8627,reference!$A$1:$E$310,5,FALSE)</f>
        <v>5302012</v>
      </c>
      <c r="H8627" t="str">
        <f>VLOOKUP(C8627,reference!$A$1:$E$310,4,FALSE)</f>
        <v>LEWA TIDAHU</v>
      </c>
      <c r="I8627" t="str">
        <f>VLOOKUP($D8627,reference!$G$1:$H$25,2,FALSE)</f>
        <v>No data</v>
      </c>
      <c r="J8627" t="str">
        <f>VLOOKUP($E8627,reference!$G$1:$H$25,2,FALSE)</f>
        <v>Hutan lahan kering primer</v>
      </c>
      <c r="K8627" t="str">
        <f t="shared" si="134"/>
        <v>Non Irigasi</v>
      </c>
      <c r="L8627" t="s">
        <v>327</v>
      </c>
    </row>
    <row r="8628" spans="1:12" x14ac:dyDescent="0.25">
      <c r="A8628" s="1">
        <v>8627</v>
      </c>
      <c r="B8628" s="3">
        <v>207</v>
      </c>
      <c r="C8628" s="1">
        <v>22</v>
      </c>
      <c r="D8628" s="1">
        <v>11</v>
      </c>
      <c r="E8628" s="1">
        <v>16</v>
      </c>
      <c r="F8628" s="1">
        <v>0</v>
      </c>
      <c r="G8628">
        <f>VLOOKUP(C8628,reference!$A$1:$E$310,5,FALSE)</f>
        <v>5302052</v>
      </c>
      <c r="H8628" t="str">
        <f>VLOOKUP(C8628,reference!$A$1:$E$310,4,FALSE)</f>
        <v>UMALULU</v>
      </c>
      <c r="I8628" t="str">
        <f>VLOOKUP($D8628,reference!$G$1:$H$25,2,FALSE)</f>
        <v>Savanna / Padang rumput</v>
      </c>
      <c r="J8628" t="str">
        <f>VLOOKUP($E8628,reference!$G$1:$H$25,2,FALSE)</f>
        <v>Pemukiman</v>
      </c>
      <c r="K8628" t="str">
        <f t="shared" si="134"/>
        <v>Non Irigasi</v>
      </c>
      <c r="L8628" t="s">
        <v>327</v>
      </c>
    </row>
    <row r="8629" spans="1:12" x14ac:dyDescent="0.25">
      <c r="A8629" s="1">
        <v>8628</v>
      </c>
      <c r="B8629" s="3">
        <v>519</v>
      </c>
      <c r="C8629" s="1">
        <v>61</v>
      </c>
      <c r="D8629" s="1">
        <v>2</v>
      </c>
      <c r="E8629" s="1">
        <v>16</v>
      </c>
      <c r="F8629" s="1">
        <v>0</v>
      </c>
      <c r="G8629">
        <f>VLOOKUP(C8629,reference!$A$1:$E$310,5,FALSE)</f>
        <v>5304030</v>
      </c>
      <c r="H8629" t="str">
        <f>VLOOKUP(C8629,reference!$A$1:$E$310,4,FALSE)</f>
        <v>KOTA SOE</v>
      </c>
      <c r="I8629" t="str">
        <f>VLOOKUP($D8629,reference!$G$1:$H$25,2,FALSE)</f>
        <v>Hutan lahan kering sekunder / bekas tebangan</v>
      </c>
      <c r="J8629" t="str">
        <f>VLOOKUP($E8629,reference!$G$1:$H$25,2,FALSE)</f>
        <v>Pemukiman</v>
      </c>
      <c r="K8629" t="str">
        <f t="shared" si="134"/>
        <v>Non Irigasi</v>
      </c>
      <c r="L8629" t="s">
        <v>328</v>
      </c>
    </row>
    <row r="8630" spans="1:12" x14ac:dyDescent="0.25">
      <c r="A8630" s="1">
        <v>8629</v>
      </c>
      <c r="B8630" s="3">
        <v>12</v>
      </c>
      <c r="C8630" s="1">
        <v>22</v>
      </c>
      <c r="D8630" s="1">
        <v>11</v>
      </c>
      <c r="E8630" s="1">
        <v>16</v>
      </c>
      <c r="F8630" s="1">
        <v>1</v>
      </c>
      <c r="G8630">
        <f>VLOOKUP(C8630,reference!$A$1:$E$310,5,FALSE)</f>
        <v>5302052</v>
      </c>
      <c r="H8630" t="str">
        <f>VLOOKUP(C8630,reference!$A$1:$E$310,4,FALSE)</f>
        <v>UMALULU</v>
      </c>
      <c r="I8630" t="str">
        <f>VLOOKUP($D8630,reference!$G$1:$H$25,2,FALSE)</f>
        <v>Savanna / Padang rumput</v>
      </c>
      <c r="J8630" t="str">
        <f>VLOOKUP($E8630,reference!$G$1:$H$25,2,FALSE)</f>
        <v>Pemukiman</v>
      </c>
      <c r="K8630" t="str">
        <f t="shared" si="134"/>
        <v>Buffer Irigasi</v>
      </c>
      <c r="L8630" t="s">
        <v>327</v>
      </c>
    </row>
    <row r="8631" spans="1:12" x14ac:dyDescent="0.25">
      <c r="A8631" s="1">
        <v>8630</v>
      </c>
      <c r="B8631" s="3">
        <v>1</v>
      </c>
      <c r="C8631" s="1">
        <v>22</v>
      </c>
      <c r="D8631" s="1">
        <v>12</v>
      </c>
      <c r="E8631" s="1">
        <v>16</v>
      </c>
      <c r="F8631" s="1">
        <v>1</v>
      </c>
      <c r="G8631">
        <f>VLOOKUP(C8631,reference!$A$1:$E$310,5,FALSE)</f>
        <v>5302052</v>
      </c>
      <c r="H8631" t="str">
        <f>VLOOKUP(C8631,reference!$A$1:$E$310,4,FALSE)</f>
        <v>UMALULU</v>
      </c>
      <c r="I8631" t="str">
        <f>VLOOKUP($D8631,reference!$G$1:$H$25,2,FALSE)</f>
        <v>Pertanian lahan kering</v>
      </c>
      <c r="J8631" t="str">
        <f>VLOOKUP($E8631,reference!$G$1:$H$25,2,FALSE)</f>
        <v>Pemukiman</v>
      </c>
      <c r="K8631" t="str">
        <f t="shared" si="134"/>
        <v>Buffer Irigasi</v>
      </c>
      <c r="L8631" t="s">
        <v>327</v>
      </c>
    </row>
    <row r="8632" spans="1:12" x14ac:dyDescent="0.25">
      <c r="A8632" s="1">
        <v>8631</v>
      </c>
      <c r="B8632" s="3">
        <v>14</v>
      </c>
      <c r="C8632" s="1">
        <v>22</v>
      </c>
      <c r="D8632" s="1">
        <v>14</v>
      </c>
      <c r="E8632" s="1">
        <v>12</v>
      </c>
      <c r="F8632" s="1">
        <v>1</v>
      </c>
      <c r="G8632">
        <f>VLOOKUP(C8632,reference!$A$1:$E$310,5,FALSE)</f>
        <v>5302052</v>
      </c>
      <c r="H8632" t="str">
        <f>VLOOKUP(C8632,reference!$A$1:$E$310,4,FALSE)</f>
        <v>UMALULU</v>
      </c>
      <c r="I8632" t="str">
        <f>VLOOKUP($D8632,reference!$G$1:$H$25,2,FALSE)</f>
        <v>Sawah</v>
      </c>
      <c r="J8632" t="str">
        <f>VLOOKUP($E8632,reference!$G$1:$H$25,2,FALSE)</f>
        <v>Pertanian lahan kering</v>
      </c>
      <c r="K8632" t="str">
        <f t="shared" si="134"/>
        <v>Buffer Irigasi</v>
      </c>
      <c r="L8632" t="s">
        <v>327</v>
      </c>
    </row>
    <row r="8633" spans="1:12" x14ac:dyDescent="0.25">
      <c r="A8633" s="1">
        <v>8632</v>
      </c>
      <c r="B8633" s="3">
        <v>1058</v>
      </c>
      <c r="C8633" s="1">
        <v>44</v>
      </c>
      <c r="D8633" s="1">
        <v>2</v>
      </c>
      <c r="E8633" s="1">
        <v>11</v>
      </c>
      <c r="F8633" s="1">
        <v>0</v>
      </c>
      <c r="G8633">
        <f>VLOOKUP(C8633,reference!$A$1:$E$310,5,FALSE)</f>
        <v>5303161</v>
      </c>
      <c r="H8633" t="str">
        <f>VLOOKUP(C8633,reference!$A$1:$E$310,4,FALSE)</f>
        <v>FATULEU TENGAH</v>
      </c>
      <c r="I8633" t="str">
        <f>VLOOKUP($D8633,reference!$G$1:$H$25,2,FALSE)</f>
        <v>Hutan lahan kering sekunder / bekas tebangan</v>
      </c>
      <c r="J8633" t="str">
        <f>VLOOKUP($E8633,reference!$G$1:$H$25,2,FALSE)</f>
        <v>Savanna / Padang rumput</v>
      </c>
      <c r="K8633" t="str">
        <f t="shared" si="134"/>
        <v>Non Irigasi</v>
      </c>
      <c r="L8633" t="s">
        <v>328</v>
      </c>
    </row>
    <row r="8634" spans="1:12" x14ac:dyDescent="0.25">
      <c r="A8634" s="1">
        <v>8633</v>
      </c>
      <c r="B8634" s="3">
        <v>2591</v>
      </c>
      <c r="C8634" s="1">
        <v>69</v>
      </c>
      <c r="D8634" s="1">
        <v>13</v>
      </c>
      <c r="E8634" s="1">
        <v>2</v>
      </c>
      <c r="F8634" s="1">
        <v>0</v>
      </c>
      <c r="G8634">
        <f>VLOOKUP(C8634,reference!$A$1:$E$310,5,FALSE)</f>
        <v>5304070</v>
      </c>
      <c r="H8634" t="str">
        <f>VLOOKUP(C8634,reference!$A$1:$E$310,4,FALSE)</f>
        <v>AMANUBAN TENGAH</v>
      </c>
      <c r="I8634" t="str">
        <f>VLOOKUP($D8634,reference!$G$1:$H$25,2,FALSE)</f>
        <v>Pertanian lahan kering  campur semak / kebun campur</v>
      </c>
      <c r="J8634" t="str">
        <f>VLOOKUP($E8634,reference!$G$1:$H$25,2,FALSE)</f>
        <v>Hutan lahan kering sekunder / bekas tebangan</v>
      </c>
      <c r="K8634" t="str">
        <f t="shared" si="134"/>
        <v>Non Irigasi</v>
      </c>
      <c r="L8634" t="s">
        <v>327</v>
      </c>
    </row>
    <row r="8635" spans="1:12" x14ac:dyDescent="0.25">
      <c r="A8635" s="1">
        <v>8634</v>
      </c>
      <c r="B8635" s="3">
        <v>18</v>
      </c>
      <c r="C8635" s="1">
        <v>45</v>
      </c>
      <c r="D8635" s="1">
        <v>0</v>
      </c>
      <c r="E8635" s="1">
        <v>12</v>
      </c>
      <c r="F8635" s="1">
        <v>0</v>
      </c>
      <c r="G8635">
        <f>VLOOKUP(C8635,reference!$A$1:$E$310,5,FALSE)</f>
        <v>5303162</v>
      </c>
      <c r="H8635" t="str">
        <f>VLOOKUP(C8635,reference!$A$1:$E$310,4,FALSE)</f>
        <v>FATULEU BARAT</v>
      </c>
      <c r="I8635" t="str">
        <f>VLOOKUP($D8635,reference!$G$1:$H$25,2,FALSE)</f>
        <v>No data</v>
      </c>
      <c r="J8635" t="str">
        <f>VLOOKUP($E8635,reference!$G$1:$H$25,2,FALSE)</f>
        <v>Pertanian lahan kering</v>
      </c>
      <c r="K8635" t="str">
        <f t="shared" si="134"/>
        <v>Non Irigasi</v>
      </c>
      <c r="L8635" t="s">
        <v>327</v>
      </c>
    </row>
    <row r="8636" spans="1:12" x14ac:dyDescent="0.25">
      <c r="A8636" s="1">
        <v>8635</v>
      </c>
      <c r="B8636" s="3">
        <v>1</v>
      </c>
      <c r="C8636" s="1">
        <v>59</v>
      </c>
      <c r="D8636" s="1">
        <v>9</v>
      </c>
      <c r="E8636" s="1">
        <v>13</v>
      </c>
      <c r="F8636" s="1">
        <v>0</v>
      </c>
      <c r="G8636">
        <f>VLOOKUP(C8636,reference!$A$1:$E$310,5,FALSE)</f>
        <v>5304022</v>
      </c>
      <c r="H8636" t="str">
        <f>VLOOKUP(C8636,reference!$A$1:$E$310,4,FALSE)</f>
        <v>MOLLO BARAT</v>
      </c>
      <c r="I8636" t="str">
        <f>VLOOKUP($D8636,reference!$G$1:$H$25,2,FALSE)</f>
        <v>Semak belukar</v>
      </c>
      <c r="J8636" t="str">
        <f>VLOOKUP($E8636,reference!$G$1:$H$25,2,FALSE)</f>
        <v>Pertanian lahan kering  campur semak / kebun campur</v>
      </c>
      <c r="K8636" t="str">
        <f t="shared" si="134"/>
        <v>Non Irigasi</v>
      </c>
      <c r="L8636" t="s">
        <v>327</v>
      </c>
    </row>
    <row r="8637" spans="1:12" x14ac:dyDescent="0.25">
      <c r="A8637" s="1">
        <v>8636</v>
      </c>
      <c r="B8637" s="3">
        <v>78</v>
      </c>
      <c r="C8637" s="1">
        <v>59</v>
      </c>
      <c r="D8637" s="1">
        <v>11</v>
      </c>
      <c r="E8637" s="1">
        <v>12</v>
      </c>
      <c r="F8637" s="1">
        <v>0</v>
      </c>
      <c r="G8637">
        <f>VLOOKUP(C8637,reference!$A$1:$E$310,5,FALSE)</f>
        <v>5304022</v>
      </c>
      <c r="H8637" t="str">
        <f>VLOOKUP(C8637,reference!$A$1:$E$310,4,FALSE)</f>
        <v>MOLLO BARAT</v>
      </c>
      <c r="I8637" t="str">
        <f>VLOOKUP($D8637,reference!$G$1:$H$25,2,FALSE)</f>
        <v>Savanna / Padang rumput</v>
      </c>
      <c r="J8637" t="str">
        <f>VLOOKUP($E8637,reference!$G$1:$H$25,2,FALSE)</f>
        <v>Pertanian lahan kering</v>
      </c>
      <c r="K8637" t="str">
        <f t="shared" si="134"/>
        <v>Non Irigasi</v>
      </c>
      <c r="L8637" t="s">
        <v>327</v>
      </c>
    </row>
    <row r="8638" spans="1:12" x14ac:dyDescent="0.25">
      <c r="A8638" s="1">
        <v>8637</v>
      </c>
      <c r="B8638" s="3">
        <v>871</v>
      </c>
      <c r="C8638" s="1">
        <v>62</v>
      </c>
      <c r="D8638" s="1">
        <v>2</v>
      </c>
      <c r="E8638" s="1">
        <v>2</v>
      </c>
      <c r="F8638" s="1">
        <v>0</v>
      </c>
      <c r="G8638">
        <f>VLOOKUP(C8638,reference!$A$1:$E$310,5,FALSE)</f>
        <v>5304040</v>
      </c>
      <c r="H8638" t="str">
        <f>VLOOKUP(C8638,reference!$A$1:$E$310,4,FALSE)</f>
        <v>AMANUBAN BARAT</v>
      </c>
      <c r="I8638" t="str">
        <f>VLOOKUP($D8638,reference!$G$1:$H$25,2,FALSE)</f>
        <v>Hutan lahan kering sekunder / bekas tebangan</v>
      </c>
      <c r="J8638" t="str">
        <f>VLOOKUP($E8638,reference!$G$1:$H$25,2,FALSE)</f>
        <v>Hutan lahan kering sekunder / bekas tebangan</v>
      </c>
      <c r="K8638" t="str">
        <f t="shared" si="134"/>
        <v>Non Irigasi</v>
      </c>
      <c r="L8638" t="s">
        <v>327</v>
      </c>
    </row>
    <row r="8639" spans="1:12" x14ac:dyDescent="0.25">
      <c r="A8639" s="1">
        <v>8638</v>
      </c>
      <c r="B8639" s="3">
        <v>15</v>
      </c>
      <c r="C8639" s="1">
        <v>16</v>
      </c>
      <c r="D8639" s="1">
        <v>11</v>
      </c>
      <c r="E8639" s="1">
        <v>12</v>
      </c>
      <c r="F8639" s="1">
        <v>0</v>
      </c>
      <c r="G8639">
        <f>VLOOKUP(C8639,reference!$A$1:$E$310,5,FALSE)</f>
        <v>5302033</v>
      </c>
      <c r="H8639" t="str">
        <f>VLOOKUP(C8639,reference!$A$1:$E$310,4,FALSE)</f>
        <v>KAHAUNGU ETI</v>
      </c>
      <c r="I8639" t="str">
        <f>VLOOKUP($D8639,reference!$G$1:$H$25,2,FALSE)</f>
        <v>Savanna / Padang rumput</v>
      </c>
      <c r="J8639" t="str">
        <f>VLOOKUP($E8639,reference!$G$1:$H$25,2,FALSE)</f>
        <v>Pertanian lahan kering</v>
      </c>
      <c r="K8639" t="str">
        <f t="shared" si="134"/>
        <v>Non Irigasi</v>
      </c>
      <c r="L8639" t="s">
        <v>327</v>
      </c>
    </row>
    <row r="8640" spans="1:12" x14ac:dyDescent="0.25">
      <c r="A8640" s="1">
        <v>8639</v>
      </c>
      <c r="B8640" s="3">
        <v>4</v>
      </c>
      <c r="C8640" s="1">
        <v>44</v>
      </c>
      <c r="D8640" s="1">
        <v>11</v>
      </c>
      <c r="E8640" s="1">
        <v>20</v>
      </c>
      <c r="F8640" s="1">
        <v>0</v>
      </c>
      <c r="G8640">
        <f>VLOOKUP(C8640,reference!$A$1:$E$310,5,FALSE)</f>
        <v>5303161</v>
      </c>
      <c r="H8640" t="str">
        <f>VLOOKUP(C8640,reference!$A$1:$E$310,4,FALSE)</f>
        <v>FATULEU TENGAH</v>
      </c>
      <c r="I8640" t="str">
        <f>VLOOKUP($D8640,reference!$G$1:$H$25,2,FALSE)</f>
        <v>Savanna / Padang rumput</v>
      </c>
      <c r="J8640" t="str">
        <f>VLOOKUP($E8640,reference!$G$1:$H$25,2,FALSE)</f>
        <v>Tubuh air</v>
      </c>
      <c r="K8640" t="str">
        <f t="shared" si="134"/>
        <v>Non Irigasi</v>
      </c>
      <c r="L8640" t="s">
        <v>327</v>
      </c>
    </row>
    <row r="8641" spans="1:12" x14ac:dyDescent="0.25">
      <c r="A8641" s="1">
        <v>8640</v>
      </c>
      <c r="B8641" s="3">
        <v>1</v>
      </c>
      <c r="C8641" s="1">
        <v>64</v>
      </c>
      <c r="D8641" s="1">
        <v>12</v>
      </c>
      <c r="E8641" s="1">
        <v>13</v>
      </c>
      <c r="F8641" s="1">
        <v>0</v>
      </c>
      <c r="G8641">
        <f>VLOOKUP(C8641,reference!$A$1:$E$310,5,FALSE)</f>
        <v>5304042</v>
      </c>
      <c r="H8641" t="str">
        <f>VLOOKUP(C8641,reference!$A$1:$E$310,4,FALSE)</f>
        <v>KUATNANA</v>
      </c>
      <c r="I8641" t="str">
        <f>VLOOKUP($D8641,reference!$G$1:$H$25,2,FALSE)</f>
        <v>Pertanian lahan kering</v>
      </c>
      <c r="J8641" t="str">
        <f>VLOOKUP($E8641,reference!$G$1:$H$25,2,FALSE)</f>
        <v>Pertanian lahan kering  campur semak / kebun campur</v>
      </c>
      <c r="K8641" t="str">
        <f t="shared" si="134"/>
        <v>Non Irigasi</v>
      </c>
      <c r="L8641" t="s">
        <v>327</v>
      </c>
    </row>
    <row r="8642" spans="1:12" x14ac:dyDescent="0.25">
      <c r="A8642" s="1">
        <v>8641</v>
      </c>
      <c r="B8642" s="3">
        <v>290</v>
      </c>
      <c r="C8642" s="1">
        <v>22</v>
      </c>
      <c r="D8642" s="1">
        <v>14</v>
      </c>
      <c r="E8642" s="1">
        <v>14</v>
      </c>
      <c r="F8642" s="1">
        <v>0</v>
      </c>
      <c r="G8642">
        <f>VLOOKUP(C8642,reference!$A$1:$E$310,5,FALSE)</f>
        <v>5302052</v>
      </c>
      <c r="H8642" t="str">
        <f>VLOOKUP(C8642,reference!$A$1:$E$310,4,FALSE)</f>
        <v>UMALULU</v>
      </c>
      <c r="I8642" t="str">
        <f>VLOOKUP($D8642,reference!$G$1:$H$25,2,FALSE)</f>
        <v>Sawah</v>
      </c>
      <c r="J8642" t="str">
        <f>VLOOKUP($E8642,reference!$G$1:$H$25,2,FALSE)</f>
        <v>Sawah</v>
      </c>
      <c r="K8642" t="str">
        <f t="shared" si="134"/>
        <v>Non Irigasi</v>
      </c>
      <c r="L8642" t="s">
        <v>327</v>
      </c>
    </row>
    <row r="8643" spans="1:12" x14ac:dyDescent="0.25">
      <c r="A8643" s="1">
        <v>8642</v>
      </c>
      <c r="B8643" s="3">
        <v>16</v>
      </c>
      <c r="C8643" s="1">
        <v>22</v>
      </c>
      <c r="D8643" s="1">
        <v>14</v>
      </c>
      <c r="E8643" s="1">
        <v>6</v>
      </c>
      <c r="F8643" s="1">
        <v>0</v>
      </c>
      <c r="G8643">
        <f>VLOOKUP(C8643,reference!$A$1:$E$310,5,FALSE)</f>
        <v>5302052</v>
      </c>
      <c r="H8643" t="str">
        <f>VLOOKUP(C8643,reference!$A$1:$E$310,4,FALSE)</f>
        <v>UMALULU</v>
      </c>
      <c r="I8643" t="str">
        <f>VLOOKUP($D8643,reference!$G$1:$H$25,2,FALSE)</f>
        <v>Sawah</v>
      </c>
      <c r="J8643" t="str">
        <f>VLOOKUP($E8643,reference!$G$1:$H$25,2,FALSE)</f>
        <v>Hutan mangrove sekunder</v>
      </c>
      <c r="K8643" t="str">
        <f t="shared" ref="K8643:K8706" si="135">IF(F8643=0,"Non Irigasi","Buffer Irigasi")</f>
        <v>Non Irigasi</v>
      </c>
      <c r="L8643" t="s">
        <v>327</v>
      </c>
    </row>
    <row r="8644" spans="1:12" x14ac:dyDescent="0.25">
      <c r="A8644" s="1">
        <v>8643</v>
      </c>
      <c r="B8644" s="3">
        <v>586</v>
      </c>
      <c r="C8644" s="1">
        <v>61</v>
      </c>
      <c r="D8644" s="1">
        <v>16</v>
      </c>
      <c r="E8644" s="1">
        <v>16</v>
      </c>
      <c r="F8644" s="1">
        <v>0</v>
      </c>
      <c r="G8644">
        <f>VLOOKUP(C8644,reference!$A$1:$E$310,5,FALSE)</f>
        <v>5304030</v>
      </c>
      <c r="H8644" t="str">
        <f>VLOOKUP(C8644,reference!$A$1:$E$310,4,FALSE)</f>
        <v>KOTA SOE</v>
      </c>
      <c r="I8644" t="str">
        <f>VLOOKUP($D8644,reference!$G$1:$H$25,2,FALSE)</f>
        <v>Pemukiman</v>
      </c>
      <c r="J8644" t="str">
        <f>VLOOKUP($E8644,reference!$G$1:$H$25,2,FALSE)</f>
        <v>Pemukiman</v>
      </c>
      <c r="K8644" t="str">
        <f t="shared" si="135"/>
        <v>Non Irigasi</v>
      </c>
      <c r="L8644" t="s">
        <v>327</v>
      </c>
    </row>
    <row r="8645" spans="1:12" x14ac:dyDescent="0.25">
      <c r="A8645" s="1">
        <v>8644</v>
      </c>
      <c r="B8645" s="3">
        <v>5006</v>
      </c>
      <c r="C8645" s="1">
        <v>64</v>
      </c>
      <c r="D8645" s="1">
        <v>13</v>
      </c>
      <c r="E8645" s="1">
        <v>2</v>
      </c>
      <c r="F8645" s="1">
        <v>0</v>
      </c>
      <c r="G8645">
        <f>VLOOKUP(C8645,reference!$A$1:$E$310,5,FALSE)</f>
        <v>5304042</v>
      </c>
      <c r="H8645" t="str">
        <f>VLOOKUP(C8645,reference!$A$1:$E$310,4,FALSE)</f>
        <v>KUATNANA</v>
      </c>
      <c r="I8645" t="str">
        <f>VLOOKUP($D8645,reference!$G$1:$H$25,2,FALSE)</f>
        <v>Pertanian lahan kering  campur semak / kebun campur</v>
      </c>
      <c r="J8645" t="str">
        <f>VLOOKUP($E8645,reference!$G$1:$H$25,2,FALSE)</f>
        <v>Hutan lahan kering sekunder / bekas tebangan</v>
      </c>
      <c r="K8645" t="str">
        <f t="shared" si="135"/>
        <v>Non Irigasi</v>
      </c>
      <c r="L8645" t="s">
        <v>327</v>
      </c>
    </row>
    <row r="8646" spans="1:12" x14ac:dyDescent="0.25">
      <c r="A8646" s="1">
        <v>8645</v>
      </c>
      <c r="B8646" s="3">
        <v>1525</v>
      </c>
      <c r="C8646" s="1">
        <v>75</v>
      </c>
      <c r="D8646" s="1">
        <v>13</v>
      </c>
      <c r="E8646" s="1">
        <v>2</v>
      </c>
      <c r="F8646" s="1">
        <v>0</v>
      </c>
      <c r="G8646">
        <f>VLOOKUP(C8646,reference!$A$1:$E$310,5,FALSE)</f>
        <v>5304090</v>
      </c>
      <c r="H8646" t="str">
        <f>VLOOKUP(C8646,reference!$A$1:$E$310,4,FALSE)</f>
        <v>KIE</v>
      </c>
      <c r="I8646" t="str">
        <f>VLOOKUP($D8646,reference!$G$1:$H$25,2,FALSE)</f>
        <v>Pertanian lahan kering  campur semak / kebun campur</v>
      </c>
      <c r="J8646" t="str">
        <f>VLOOKUP($E8646,reference!$G$1:$H$25,2,FALSE)</f>
        <v>Hutan lahan kering sekunder / bekas tebangan</v>
      </c>
      <c r="K8646" t="str">
        <f t="shared" si="135"/>
        <v>Non Irigasi</v>
      </c>
      <c r="L8646" t="s">
        <v>327</v>
      </c>
    </row>
    <row r="8647" spans="1:12" x14ac:dyDescent="0.25">
      <c r="A8647" s="1">
        <v>8646</v>
      </c>
      <c r="B8647" s="3">
        <v>70</v>
      </c>
      <c r="C8647" s="1">
        <v>46</v>
      </c>
      <c r="D8647" s="1">
        <v>9</v>
      </c>
      <c r="E8647" s="1">
        <v>16</v>
      </c>
      <c r="F8647" s="1">
        <v>0</v>
      </c>
      <c r="G8647">
        <f>VLOOKUP(C8647,reference!$A$1:$E$310,5,FALSE)</f>
        <v>5303170</v>
      </c>
      <c r="H8647" t="str">
        <f>VLOOKUP(C8647,reference!$A$1:$E$310,4,FALSE)</f>
        <v>TAKARI</v>
      </c>
      <c r="I8647" t="str">
        <f>VLOOKUP($D8647,reference!$G$1:$H$25,2,FALSE)</f>
        <v>Semak belukar</v>
      </c>
      <c r="J8647" t="str">
        <f>VLOOKUP($E8647,reference!$G$1:$H$25,2,FALSE)</f>
        <v>Pemukiman</v>
      </c>
      <c r="K8647" t="str">
        <f t="shared" si="135"/>
        <v>Non Irigasi</v>
      </c>
      <c r="L8647" t="s">
        <v>327</v>
      </c>
    </row>
    <row r="8648" spans="1:12" x14ac:dyDescent="0.25">
      <c r="A8648" s="1">
        <v>8647</v>
      </c>
      <c r="B8648" s="3">
        <v>554</v>
      </c>
      <c r="C8648" s="1">
        <v>75</v>
      </c>
      <c r="D8648" s="1">
        <v>13</v>
      </c>
      <c r="E8648" s="1">
        <v>13</v>
      </c>
      <c r="F8648" s="1">
        <v>0</v>
      </c>
      <c r="G8648">
        <f>VLOOKUP(C8648,reference!$A$1:$E$310,5,FALSE)</f>
        <v>5304090</v>
      </c>
      <c r="H8648" t="str">
        <f>VLOOKUP(C8648,reference!$A$1:$E$310,4,FALSE)</f>
        <v>KIE</v>
      </c>
      <c r="I8648" t="str">
        <f>VLOOKUP($D8648,reference!$G$1:$H$25,2,FALSE)</f>
        <v>Pertanian lahan kering  campur semak / kebun campur</v>
      </c>
      <c r="J8648" t="str">
        <f>VLOOKUP($E8648,reference!$G$1:$H$25,2,FALSE)</f>
        <v>Pertanian lahan kering  campur semak / kebun campur</v>
      </c>
      <c r="K8648" t="str">
        <f t="shared" si="135"/>
        <v>Non Irigasi</v>
      </c>
      <c r="L8648" t="s">
        <v>327</v>
      </c>
    </row>
    <row r="8649" spans="1:12" x14ac:dyDescent="0.25">
      <c r="A8649" s="1">
        <v>8648</v>
      </c>
      <c r="B8649" s="3">
        <v>1022</v>
      </c>
      <c r="C8649" s="1">
        <v>75</v>
      </c>
      <c r="D8649" s="1">
        <v>13</v>
      </c>
      <c r="E8649" s="1">
        <v>9</v>
      </c>
      <c r="F8649" s="1">
        <v>0</v>
      </c>
      <c r="G8649">
        <f>VLOOKUP(C8649,reference!$A$1:$E$310,5,FALSE)</f>
        <v>5304090</v>
      </c>
      <c r="H8649" t="str">
        <f>VLOOKUP(C8649,reference!$A$1:$E$310,4,FALSE)</f>
        <v>KIE</v>
      </c>
      <c r="I8649" t="str">
        <f>VLOOKUP($D8649,reference!$G$1:$H$25,2,FALSE)</f>
        <v>Pertanian lahan kering  campur semak / kebun campur</v>
      </c>
      <c r="J8649" t="str">
        <f>VLOOKUP($E8649,reference!$G$1:$H$25,2,FALSE)</f>
        <v>Semak belukar</v>
      </c>
      <c r="K8649" t="str">
        <f t="shared" si="135"/>
        <v>Non Irigasi</v>
      </c>
      <c r="L8649" t="s">
        <v>327</v>
      </c>
    </row>
    <row r="8650" spans="1:12" x14ac:dyDescent="0.25">
      <c r="A8650" s="1">
        <v>8649</v>
      </c>
      <c r="B8650" s="3">
        <v>300</v>
      </c>
      <c r="C8650" s="1">
        <v>79</v>
      </c>
      <c r="D8650" s="1">
        <v>2</v>
      </c>
      <c r="E8650" s="1">
        <v>12</v>
      </c>
      <c r="F8650" s="1">
        <v>0</v>
      </c>
      <c r="G8650">
        <f>VLOOKUP(C8650,reference!$A$1:$E$310,5,FALSE)</f>
        <v>5304102</v>
      </c>
      <c r="H8650" t="str">
        <f>VLOOKUP(C8650,reference!$A$1:$E$310,4,FALSE)</f>
        <v>NUNKOLO</v>
      </c>
      <c r="I8650" t="str">
        <f>VLOOKUP($D8650,reference!$G$1:$H$25,2,FALSE)</f>
        <v>Hutan lahan kering sekunder / bekas tebangan</v>
      </c>
      <c r="J8650" t="str">
        <f>VLOOKUP($E8650,reference!$G$1:$H$25,2,FALSE)</f>
        <v>Pertanian lahan kering</v>
      </c>
      <c r="K8650" t="str">
        <f t="shared" si="135"/>
        <v>Non Irigasi</v>
      </c>
      <c r="L8650" t="s">
        <v>328</v>
      </c>
    </row>
    <row r="8651" spans="1:12" x14ac:dyDescent="0.25">
      <c r="A8651" s="1">
        <v>8650</v>
      </c>
      <c r="B8651" s="3">
        <v>126</v>
      </c>
      <c r="C8651" s="1">
        <v>22</v>
      </c>
      <c r="D8651" s="1">
        <v>14</v>
      </c>
      <c r="E8651" s="1">
        <v>16</v>
      </c>
      <c r="F8651" s="1">
        <v>0</v>
      </c>
      <c r="G8651">
        <f>VLOOKUP(C8651,reference!$A$1:$E$310,5,FALSE)</f>
        <v>5302052</v>
      </c>
      <c r="H8651" t="str">
        <f>VLOOKUP(C8651,reference!$A$1:$E$310,4,FALSE)</f>
        <v>UMALULU</v>
      </c>
      <c r="I8651" t="str">
        <f>VLOOKUP($D8651,reference!$G$1:$H$25,2,FALSE)</f>
        <v>Sawah</v>
      </c>
      <c r="J8651" t="str">
        <f>VLOOKUP($E8651,reference!$G$1:$H$25,2,FALSE)</f>
        <v>Pemukiman</v>
      </c>
      <c r="K8651" t="str">
        <f t="shared" si="135"/>
        <v>Non Irigasi</v>
      </c>
      <c r="L8651" t="s">
        <v>327</v>
      </c>
    </row>
    <row r="8652" spans="1:12" x14ac:dyDescent="0.25">
      <c r="A8652" s="1">
        <v>8651</v>
      </c>
      <c r="B8652" s="3">
        <v>6</v>
      </c>
      <c r="C8652" s="1">
        <v>22</v>
      </c>
      <c r="D8652" s="1">
        <v>14</v>
      </c>
      <c r="E8652" s="1">
        <v>6</v>
      </c>
      <c r="F8652" s="1">
        <v>1</v>
      </c>
      <c r="G8652">
        <f>VLOOKUP(C8652,reference!$A$1:$E$310,5,FALSE)</f>
        <v>5302052</v>
      </c>
      <c r="H8652" t="str">
        <f>VLOOKUP(C8652,reference!$A$1:$E$310,4,FALSE)</f>
        <v>UMALULU</v>
      </c>
      <c r="I8652" t="str">
        <f>VLOOKUP($D8652,reference!$G$1:$H$25,2,FALSE)</f>
        <v>Sawah</v>
      </c>
      <c r="J8652" t="str">
        <f>VLOOKUP($E8652,reference!$G$1:$H$25,2,FALSE)</f>
        <v>Hutan mangrove sekunder</v>
      </c>
      <c r="K8652" t="str">
        <f t="shared" si="135"/>
        <v>Buffer Irigasi</v>
      </c>
      <c r="L8652" t="s">
        <v>327</v>
      </c>
    </row>
    <row r="8653" spans="1:12" x14ac:dyDescent="0.25">
      <c r="A8653" s="1">
        <v>8652</v>
      </c>
      <c r="B8653" s="3">
        <v>231</v>
      </c>
      <c r="C8653" s="1">
        <v>46</v>
      </c>
      <c r="D8653" s="1">
        <v>9</v>
      </c>
      <c r="E8653" s="1">
        <v>14</v>
      </c>
      <c r="F8653" s="1">
        <v>0</v>
      </c>
      <c r="G8653">
        <f>VLOOKUP(C8653,reference!$A$1:$E$310,5,FALSE)</f>
        <v>5303170</v>
      </c>
      <c r="H8653" t="str">
        <f>VLOOKUP(C8653,reference!$A$1:$E$310,4,FALSE)</f>
        <v>TAKARI</v>
      </c>
      <c r="I8653" t="str">
        <f>VLOOKUP($D8653,reference!$G$1:$H$25,2,FALSE)</f>
        <v>Semak belukar</v>
      </c>
      <c r="J8653" t="str">
        <f>VLOOKUP($E8653,reference!$G$1:$H$25,2,FALSE)</f>
        <v>Sawah</v>
      </c>
      <c r="K8653" t="str">
        <f t="shared" si="135"/>
        <v>Non Irigasi</v>
      </c>
      <c r="L8653" t="s">
        <v>327</v>
      </c>
    </row>
    <row r="8654" spans="1:12" x14ac:dyDescent="0.25">
      <c r="A8654" s="1">
        <v>8653</v>
      </c>
      <c r="B8654" s="3">
        <v>20</v>
      </c>
      <c r="C8654" s="1">
        <v>61</v>
      </c>
      <c r="D8654" s="1">
        <v>16</v>
      </c>
      <c r="E8654" s="1">
        <v>12</v>
      </c>
      <c r="F8654" s="1">
        <v>0</v>
      </c>
      <c r="G8654">
        <f>VLOOKUP(C8654,reference!$A$1:$E$310,5,FALSE)</f>
        <v>5304030</v>
      </c>
      <c r="H8654" t="str">
        <f>VLOOKUP(C8654,reference!$A$1:$E$310,4,FALSE)</f>
        <v>KOTA SOE</v>
      </c>
      <c r="I8654" t="str">
        <f>VLOOKUP($D8654,reference!$G$1:$H$25,2,FALSE)</f>
        <v>Pemukiman</v>
      </c>
      <c r="J8654" t="str">
        <f>VLOOKUP($E8654,reference!$G$1:$H$25,2,FALSE)</f>
        <v>Pertanian lahan kering</v>
      </c>
      <c r="K8654" t="str">
        <f t="shared" si="135"/>
        <v>Non Irigasi</v>
      </c>
      <c r="L8654" t="s">
        <v>327</v>
      </c>
    </row>
    <row r="8655" spans="1:12" x14ac:dyDescent="0.25">
      <c r="A8655" s="1">
        <v>8654</v>
      </c>
      <c r="B8655" s="3">
        <v>177</v>
      </c>
      <c r="C8655" s="1">
        <v>62</v>
      </c>
      <c r="D8655" s="1">
        <v>2</v>
      </c>
      <c r="E8655" s="1">
        <v>14</v>
      </c>
      <c r="F8655" s="1">
        <v>0</v>
      </c>
      <c r="G8655">
        <f>VLOOKUP(C8655,reference!$A$1:$E$310,5,FALSE)</f>
        <v>5304040</v>
      </c>
      <c r="H8655" t="str">
        <f>VLOOKUP(C8655,reference!$A$1:$E$310,4,FALSE)</f>
        <v>AMANUBAN BARAT</v>
      </c>
      <c r="I8655" t="str">
        <f>VLOOKUP($D8655,reference!$G$1:$H$25,2,FALSE)</f>
        <v>Hutan lahan kering sekunder / bekas tebangan</v>
      </c>
      <c r="J8655" t="str">
        <f>VLOOKUP($E8655,reference!$G$1:$H$25,2,FALSE)</f>
        <v>Sawah</v>
      </c>
      <c r="K8655" t="str">
        <f t="shared" si="135"/>
        <v>Non Irigasi</v>
      </c>
      <c r="L8655" t="s">
        <v>328</v>
      </c>
    </row>
    <row r="8656" spans="1:12" x14ac:dyDescent="0.25">
      <c r="A8656" s="1">
        <v>8655</v>
      </c>
      <c r="B8656" s="3">
        <v>10</v>
      </c>
      <c r="C8656" s="1">
        <v>10</v>
      </c>
      <c r="D8656" s="1">
        <v>12</v>
      </c>
      <c r="E8656" s="1">
        <v>2</v>
      </c>
      <c r="F8656" s="1">
        <v>0</v>
      </c>
      <c r="G8656">
        <f>VLOOKUP(C8656,reference!$A$1:$E$310,5,FALSE)</f>
        <v>5302013</v>
      </c>
      <c r="H8656" t="str">
        <f>VLOOKUP(C8656,reference!$A$1:$E$310,4,FALSE)</f>
        <v>KATALA HAMU LINGU</v>
      </c>
      <c r="I8656" t="str">
        <f>VLOOKUP($D8656,reference!$G$1:$H$25,2,FALSE)</f>
        <v>Pertanian lahan kering</v>
      </c>
      <c r="J8656" t="str">
        <f>VLOOKUP($E8656,reference!$G$1:$H$25,2,FALSE)</f>
        <v>Hutan lahan kering sekunder / bekas tebangan</v>
      </c>
      <c r="K8656" t="str">
        <f t="shared" si="135"/>
        <v>Non Irigasi</v>
      </c>
      <c r="L8656" t="s">
        <v>327</v>
      </c>
    </row>
    <row r="8657" spans="1:12" x14ac:dyDescent="0.25">
      <c r="A8657" s="1">
        <v>8656</v>
      </c>
      <c r="B8657" s="3">
        <v>67</v>
      </c>
      <c r="C8657" s="1">
        <v>59</v>
      </c>
      <c r="D8657" s="1">
        <v>18</v>
      </c>
      <c r="E8657" s="1">
        <v>16</v>
      </c>
      <c r="F8657" s="1">
        <v>0</v>
      </c>
      <c r="G8657">
        <f>VLOOKUP(C8657,reference!$A$1:$E$310,5,FALSE)</f>
        <v>5304022</v>
      </c>
      <c r="H8657" t="str">
        <f>VLOOKUP(C8657,reference!$A$1:$E$310,4,FALSE)</f>
        <v>MOLLO BARAT</v>
      </c>
      <c r="I8657" t="str">
        <f>VLOOKUP($D8657,reference!$G$1:$H$25,2,FALSE)</f>
        <v>Lahan terbuka</v>
      </c>
      <c r="J8657" t="str">
        <f>VLOOKUP($E8657,reference!$G$1:$H$25,2,FALSE)</f>
        <v>Pemukiman</v>
      </c>
      <c r="K8657" t="str">
        <f t="shared" si="135"/>
        <v>Non Irigasi</v>
      </c>
      <c r="L8657" t="s">
        <v>327</v>
      </c>
    </row>
    <row r="8658" spans="1:12" x14ac:dyDescent="0.25">
      <c r="A8658" s="1">
        <v>8657</v>
      </c>
      <c r="B8658" s="3">
        <v>450</v>
      </c>
      <c r="C8658" s="1">
        <v>64</v>
      </c>
      <c r="D8658" s="1">
        <v>13</v>
      </c>
      <c r="E8658" s="1">
        <v>9</v>
      </c>
      <c r="F8658" s="1">
        <v>0</v>
      </c>
      <c r="G8658">
        <f>VLOOKUP(C8658,reference!$A$1:$E$310,5,FALSE)</f>
        <v>5304042</v>
      </c>
      <c r="H8658" t="str">
        <f>VLOOKUP(C8658,reference!$A$1:$E$310,4,FALSE)</f>
        <v>KUATNANA</v>
      </c>
      <c r="I8658" t="str">
        <f>VLOOKUP($D8658,reference!$G$1:$H$25,2,FALSE)</f>
        <v>Pertanian lahan kering  campur semak / kebun campur</v>
      </c>
      <c r="J8658" t="str">
        <f>VLOOKUP($E8658,reference!$G$1:$H$25,2,FALSE)</f>
        <v>Semak belukar</v>
      </c>
      <c r="K8658" t="str">
        <f t="shared" si="135"/>
        <v>Non Irigasi</v>
      </c>
      <c r="L8658" t="s">
        <v>327</v>
      </c>
    </row>
    <row r="8659" spans="1:12" x14ac:dyDescent="0.25">
      <c r="A8659" s="1">
        <v>8658</v>
      </c>
      <c r="B8659" s="3">
        <v>59</v>
      </c>
      <c r="C8659" s="1">
        <v>22</v>
      </c>
      <c r="D8659" s="1">
        <v>14</v>
      </c>
      <c r="E8659" s="1">
        <v>14</v>
      </c>
      <c r="F8659" s="1">
        <v>1</v>
      </c>
      <c r="G8659">
        <f>VLOOKUP(C8659,reference!$A$1:$E$310,5,FALSE)</f>
        <v>5302052</v>
      </c>
      <c r="H8659" t="str">
        <f>VLOOKUP(C8659,reference!$A$1:$E$310,4,FALSE)</f>
        <v>UMALULU</v>
      </c>
      <c r="I8659" t="str">
        <f>VLOOKUP($D8659,reference!$G$1:$H$25,2,FALSE)</f>
        <v>Sawah</v>
      </c>
      <c r="J8659" t="str">
        <f>VLOOKUP($E8659,reference!$G$1:$H$25,2,FALSE)</f>
        <v>Sawah</v>
      </c>
      <c r="K8659" t="str">
        <f t="shared" si="135"/>
        <v>Buffer Irigasi</v>
      </c>
      <c r="L8659" t="s">
        <v>327</v>
      </c>
    </row>
    <row r="8660" spans="1:12" x14ac:dyDescent="0.25">
      <c r="A8660" s="1">
        <v>8659</v>
      </c>
      <c r="B8660" s="3">
        <v>131</v>
      </c>
      <c r="C8660" s="1">
        <v>16</v>
      </c>
      <c r="D8660" s="1">
        <v>11</v>
      </c>
      <c r="E8660" s="1">
        <v>13</v>
      </c>
      <c r="F8660" s="1">
        <v>0</v>
      </c>
      <c r="G8660">
        <f>VLOOKUP(C8660,reference!$A$1:$E$310,5,FALSE)</f>
        <v>5302033</v>
      </c>
      <c r="H8660" t="str">
        <f>VLOOKUP(C8660,reference!$A$1:$E$310,4,FALSE)</f>
        <v>KAHAUNGU ETI</v>
      </c>
      <c r="I8660" t="str">
        <f>VLOOKUP($D8660,reference!$G$1:$H$25,2,FALSE)</f>
        <v>Savanna / Padang rumput</v>
      </c>
      <c r="J8660" t="str">
        <f>VLOOKUP($E8660,reference!$G$1:$H$25,2,FALSE)</f>
        <v>Pertanian lahan kering  campur semak / kebun campur</v>
      </c>
      <c r="K8660" t="str">
        <f t="shared" si="135"/>
        <v>Non Irigasi</v>
      </c>
      <c r="L8660" t="s">
        <v>327</v>
      </c>
    </row>
    <row r="8661" spans="1:12" x14ac:dyDescent="0.25">
      <c r="A8661" s="1">
        <v>8660</v>
      </c>
      <c r="B8661" s="3">
        <v>77</v>
      </c>
      <c r="C8661" s="1">
        <v>57</v>
      </c>
      <c r="D8661" s="1">
        <v>16</v>
      </c>
      <c r="E8661" s="1">
        <v>16</v>
      </c>
      <c r="F8661" s="1">
        <v>0</v>
      </c>
      <c r="G8661">
        <f>VLOOKUP(C8661,reference!$A$1:$E$310,5,FALSE)</f>
        <v>5304020</v>
      </c>
      <c r="H8661" t="str">
        <f>VLOOKUP(C8661,reference!$A$1:$E$310,4,FALSE)</f>
        <v>MOLLO SELATAN</v>
      </c>
      <c r="I8661" t="str">
        <f>VLOOKUP($D8661,reference!$G$1:$H$25,2,FALSE)</f>
        <v>Pemukiman</v>
      </c>
      <c r="J8661" t="str">
        <f>VLOOKUP($E8661,reference!$G$1:$H$25,2,FALSE)</f>
        <v>Pemukiman</v>
      </c>
      <c r="K8661" t="str">
        <f t="shared" si="135"/>
        <v>Non Irigasi</v>
      </c>
      <c r="L8661" t="s">
        <v>327</v>
      </c>
    </row>
    <row r="8662" spans="1:12" x14ac:dyDescent="0.25">
      <c r="A8662" s="1">
        <v>8661</v>
      </c>
      <c r="B8662" s="3">
        <v>3</v>
      </c>
      <c r="C8662" s="1">
        <v>57</v>
      </c>
      <c r="D8662" s="1">
        <v>16</v>
      </c>
      <c r="E8662" s="1">
        <v>12</v>
      </c>
      <c r="F8662" s="1">
        <v>0</v>
      </c>
      <c r="G8662">
        <f>VLOOKUP(C8662,reference!$A$1:$E$310,5,FALSE)</f>
        <v>5304020</v>
      </c>
      <c r="H8662" t="str">
        <f>VLOOKUP(C8662,reference!$A$1:$E$310,4,FALSE)</f>
        <v>MOLLO SELATAN</v>
      </c>
      <c r="I8662" t="str">
        <f>VLOOKUP($D8662,reference!$G$1:$H$25,2,FALSE)</f>
        <v>Pemukiman</v>
      </c>
      <c r="J8662" t="str">
        <f>VLOOKUP($E8662,reference!$G$1:$H$25,2,FALSE)</f>
        <v>Pertanian lahan kering</v>
      </c>
      <c r="K8662" t="str">
        <f t="shared" si="135"/>
        <v>Non Irigasi</v>
      </c>
      <c r="L8662" t="s">
        <v>327</v>
      </c>
    </row>
    <row r="8663" spans="1:12" x14ac:dyDescent="0.25">
      <c r="A8663" s="1">
        <v>8662</v>
      </c>
      <c r="B8663" s="3">
        <v>1</v>
      </c>
      <c r="C8663" s="1">
        <v>61</v>
      </c>
      <c r="D8663" s="1">
        <v>2</v>
      </c>
      <c r="E8663" s="1">
        <v>14</v>
      </c>
      <c r="F8663" s="1">
        <v>0</v>
      </c>
      <c r="G8663">
        <f>VLOOKUP(C8663,reference!$A$1:$E$310,5,FALSE)</f>
        <v>5304030</v>
      </c>
      <c r="H8663" t="str">
        <f>VLOOKUP(C8663,reference!$A$1:$E$310,4,FALSE)</f>
        <v>KOTA SOE</v>
      </c>
      <c r="I8663" t="str">
        <f>VLOOKUP($D8663,reference!$G$1:$H$25,2,FALSE)</f>
        <v>Hutan lahan kering sekunder / bekas tebangan</v>
      </c>
      <c r="J8663" t="str">
        <f>VLOOKUP($E8663,reference!$G$1:$H$25,2,FALSE)</f>
        <v>Sawah</v>
      </c>
      <c r="K8663" t="str">
        <f t="shared" si="135"/>
        <v>Non Irigasi</v>
      </c>
      <c r="L8663" t="s">
        <v>328</v>
      </c>
    </row>
    <row r="8664" spans="1:12" x14ac:dyDescent="0.25">
      <c r="A8664" s="1">
        <v>8663</v>
      </c>
      <c r="B8664" s="3">
        <v>1173</v>
      </c>
      <c r="C8664" s="1">
        <v>79</v>
      </c>
      <c r="D8664" s="1">
        <v>2</v>
      </c>
      <c r="E8664" s="1">
        <v>2</v>
      </c>
      <c r="F8664" s="1">
        <v>0</v>
      </c>
      <c r="G8664">
        <f>VLOOKUP(C8664,reference!$A$1:$E$310,5,FALSE)</f>
        <v>5304102</v>
      </c>
      <c r="H8664" t="str">
        <f>VLOOKUP(C8664,reference!$A$1:$E$310,4,FALSE)</f>
        <v>NUNKOLO</v>
      </c>
      <c r="I8664" t="str">
        <f>VLOOKUP($D8664,reference!$G$1:$H$25,2,FALSE)</f>
        <v>Hutan lahan kering sekunder / bekas tebangan</v>
      </c>
      <c r="J8664" t="str">
        <f>VLOOKUP($E8664,reference!$G$1:$H$25,2,FALSE)</f>
        <v>Hutan lahan kering sekunder / bekas tebangan</v>
      </c>
      <c r="K8664" t="str">
        <f t="shared" si="135"/>
        <v>Non Irigasi</v>
      </c>
      <c r="L8664" t="s">
        <v>327</v>
      </c>
    </row>
    <row r="8665" spans="1:12" x14ac:dyDescent="0.25">
      <c r="A8665" s="1">
        <v>8664</v>
      </c>
      <c r="B8665" s="3">
        <v>349</v>
      </c>
      <c r="C8665" s="1">
        <v>79</v>
      </c>
      <c r="D8665" s="1">
        <v>2</v>
      </c>
      <c r="E8665" s="1">
        <v>9</v>
      </c>
      <c r="F8665" s="1">
        <v>0</v>
      </c>
      <c r="G8665">
        <f>VLOOKUP(C8665,reference!$A$1:$E$310,5,FALSE)</f>
        <v>5304102</v>
      </c>
      <c r="H8665" t="str">
        <f>VLOOKUP(C8665,reference!$A$1:$E$310,4,FALSE)</f>
        <v>NUNKOLO</v>
      </c>
      <c r="I8665" t="str">
        <f>VLOOKUP($D8665,reference!$G$1:$H$25,2,FALSE)</f>
        <v>Hutan lahan kering sekunder / bekas tebangan</v>
      </c>
      <c r="J8665" t="str">
        <f>VLOOKUP($E8665,reference!$G$1:$H$25,2,FALSE)</f>
        <v>Semak belukar</v>
      </c>
      <c r="K8665" t="str">
        <f t="shared" si="135"/>
        <v>Non Irigasi</v>
      </c>
      <c r="L8665" t="s">
        <v>328</v>
      </c>
    </row>
    <row r="8666" spans="1:12" x14ac:dyDescent="0.25">
      <c r="A8666" s="1">
        <v>8665</v>
      </c>
      <c r="B8666" s="3">
        <v>15</v>
      </c>
      <c r="C8666" s="1">
        <v>78</v>
      </c>
      <c r="D8666" s="1">
        <v>2</v>
      </c>
      <c r="E8666" s="1">
        <v>9</v>
      </c>
      <c r="F8666" s="1">
        <v>0</v>
      </c>
      <c r="G8666">
        <f>VLOOKUP(C8666,reference!$A$1:$E$310,5,FALSE)</f>
        <v>5304101</v>
      </c>
      <c r="H8666" t="str">
        <f>VLOOKUP(C8666,reference!$A$1:$E$310,4,FALSE)</f>
        <v>BOKING</v>
      </c>
      <c r="I8666" t="str">
        <f>VLOOKUP($D8666,reference!$G$1:$H$25,2,FALSE)</f>
        <v>Hutan lahan kering sekunder / bekas tebangan</v>
      </c>
      <c r="J8666" t="str">
        <f>VLOOKUP($E8666,reference!$G$1:$H$25,2,FALSE)</f>
        <v>Semak belukar</v>
      </c>
      <c r="K8666" t="str">
        <f t="shared" si="135"/>
        <v>Non Irigasi</v>
      </c>
      <c r="L8666" t="s">
        <v>328</v>
      </c>
    </row>
    <row r="8667" spans="1:12" x14ac:dyDescent="0.25">
      <c r="A8667" s="1">
        <v>8666</v>
      </c>
      <c r="B8667" s="3">
        <v>14175</v>
      </c>
      <c r="C8667" s="1">
        <v>11</v>
      </c>
      <c r="D8667" s="1">
        <v>11</v>
      </c>
      <c r="E8667" s="1">
        <v>11</v>
      </c>
      <c r="F8667" s="1">
        <v>0</v>
      </c>
      <c r="G8667">
        <f>VLOOKUP(C8667,reference!$A$1:$E$310,5,FALSE)</f>
        <v>5302020</v>
      </c>
      <c r="H8667" t="str">
        <f>VLOOKUP(C8667,reference!$A$1:$E$310,4,FALSE)</f>
        <v>TABUNDUNG</v>
      </c>
      <c r="I8667" t="str">
        <f>VLOOKUP($D8667,reference!$G$1:$H$25,2,FALSE)</f>
        <v>Savanna / Padang rumput</v>
      </c>
      <c r="J8667" t="str">
        <f>VLOOKUP($E8667,reference!$G$1:$H$25,2,FALSE)</f>
        <v>Savanna / Padang rumput</v>
      </c>
      <c r="K8667" t="str">
        <f t="shared" si="135"/>
        <v>Non Irigasi</v>
      </c>
      <c r="L8667" t="s">
        <v>327</v>
      </c>
    </row>
    <row r="8668" spans="1:12" x14ac:dyDescent="0.25">
      <c r="A8668" s="1">
        <v>8667</v>
      </c>
      <c r="B8668" s="3">
        <v>149</v>
      </c>
      <c r="C8668" s="1">
        <v>79</v>
      </c>
      <c r="D8668" s="1">
        <v>2</v>
      </c>
      <c r="E8668" s="1">
        <v>16</v>
      </c>
      <c r="F8668" s="1">
        <v>0</v>
      </c>
      <c r="G8668">
        <f>VLOOKUP(C8668,reference!$A$1:$E$310,5,FALSE)</f>
        <v>5304102</v>
      </c>
      <c r="H8668" t="str">
        <f>VLOOKUP(C8668,reference!$A$1:$E$310,4,FALSE)</f>
        <v>NUNKOLO</v>
      </c>
      <c r="I8668" t="str">
        <f>VLOOKUP($D8668,reference!$G$1:$H$25,2,FALSE)</f>
        <v>Hutan lahan kering sekunder / bekas tebangan</v>
      </c>
      <c r="J8668" t="str">
        <f>VLOOKUP($E8668,reference!$G$1:$H$25,2,FALSE)</f>
        <v>Pemukiman</v>
      </c>
      <c r="K8668" t="str">
        <f t="shared" si="135"/>
        <v>Non Irigasi</v>
      </c>
      <c r="L8668" t="s">
        <v>328</v>
      </c>
    </row>
    <row r="8669" spans="1:12" x14ac:dyDescent="0.25">
      <c r="A8669" s="1">
        <v>8668</v>
      </c>
      <c r="B8669" s="3">
        <v>21</v>
      </c>
      <c r="C8669" s="1">
        <v>22</v>
      </c>
      <c r="D8669" s="1">
        <v>14</v>
      </c>
      <c r="E8669" s="1">
        <v>16</v>
      </c>
      <c r="F8669" s="1">
        <v>1</v>
      </c>
      <c r="G8669">
        <f>VLOOKUP(C8669,reference!$A$1:$E$310,5,FALSE)</f>
        <v>5302052</v>
      </c>
      <c r="H8669" t="str">
        <f>VLOOKUP(C8669,reference!$A$1:$E$310,4,FALSE)</f>
        <v>UMALULU</v>
      </c>
      <c r="I8669" t="str">
        <f>VLOOKUP($D8669,reference!$G$1:$H$25,2,FALSE)</f>
        <v>Sawah</v>
      </c>
      <c r="J8669" t="str">
        <f>VLOOKUP($E8669,reference!$G$1:$H$25,2,FALSE)</f>
        <v>Pemukiman</v>
      </c>
      <c r="K8669" t="str">
        <f t="shared" si="135"/>
        <v>Buffer Irigasi</v>
      </c>
      <c r="L8669" t="s">
        <v>327</v>
      </c>
    </row>
    <row r="8670" spans="1:12" x14ac:dyDescent="0.25">
      <c r="A8670" s="1">
        <v>8669</v>
      </c>
      <c r="B8670" s="3">
        <v>879</v>
      </c>
      <c r="C8670" s="1">
        <v>62</v>
      </c>
      <c r="D8670" s="1">
        <v>2</v>
      </c>
      <c r="E8670" s="1">
        <v>16</v>
      </c>
      <c r="F8670" s="1">
        <v>0</v>
      </c>
      <c r="G8670">
        <f>VLOOKUP(C8670,reference!$A$1:$E$310,5,FALSE)</f>
        <v>5304040</v>
      </c>
      <c r="H8670" t="str">
        <f>VLOOKUP(C8670,reference!$A$1:$E$310,4,FALSE)</f>
        <v>AMANUBAN BARAT</v>
      </c>
      <c r="I8670" t="str">
        <f>VLOOKUP($D8670,reference!$G$1:$H$25,2,FALSE)</f>
        <v>Hutan lahan kering sekunder / bekas tebangan</v>
      </c>
      <c r="J8670" t="str">
        <f>VLOOKUP($E8670,reference!$G$1:$H$25,2,FALSE)</f>
        <v>Pemukiman</v>
      </c>
      <c r="K8670" t="str">
        <f t="shared" si="135"/>
        <v>Non Irigasi</v>
      </c>
      <c r="L8670" t="s">
        <v>328</v>
      </c>
    </row>
    <row r="8671" spans="1:12" x14ac:dyDescent="0.25">
      <c r="A8671" s="1">
        <v>8670</v>
      </c>
      <c r="B8671" s="3">
        <v>213</v>
      </c>
      <c r="C8671" s="1">
        <v>78</v>
      </c>
      <c r="D8671" s="1">
        <v>1</v>
      </c>
      <c r="E8671" s="1">
        <v>2</v>
      </c>
      <c r="F8671" s="1">
        <v>0</v>
      </c>
      <c r="G8671">
        <f>VLOOKUP(C8671,reference!$A$1:$E$310,5,FALSE)</f>
        <v>5304101</v>
      </c>
      <c r="H8671" t="str">
        <f>VLOOKUP(C8671,reference!$A$1:$E$310,4,FALSE)</f>
        <v>BOKING</v>
      </c>
      <c r="I8671" t="str">
        <f>VLOOKUP($D8671,reference!$G$1:$H$25,2,FALSE)</f>
        <v>Hutan lahan kering primer</v>
      </c>
      <c r="J8671" t="str">
        <f>VLOOKUP($E8671,reference!$G$1:$H$25,2,FALSE)</f>
        <v>Hutan lahan kering sekunder / bekas tebangan</v>
      </c>
      <c r="K8671" t="str">
        <f t="shared" si="135"/>
        <v>Non Irigasi</v>
      </c>
      <c r="L8671" t="s">
        <v>329</v>
      </c>
    </row>
    <row r="8672" spans="1:12" x14ac:dyDescent="0.25">
      <c r="A8672" s="1">
        <v>8671</v>
      </c>
      <c r="B8672" s="3">
        <v>1</v>
      </c>
      <c r="C8672" s="1">
        <v>9</v>
      </c>
      <c r="D8672" s="1">
        <v>0</v>
      </c>
      <c r="E8672" s="1">
        <v>9</v>
      </c>
      <c r="F8672" s="1">
        <v>0</v>
      </c>
      <c r="G8672">
        <f>VLOOKUP(C8672,reference!$A$1:$E$310,5,FALSE)</f>
        <v>5302012</v>
      </c>
      <c r="H8672" t="str">
        <f>VLOOKUP(C8672,reference!$A$1:$E$310,4,FALSE)</f>
        <v>LEWA TIDAHU</v>
      </c>
      <c r="I8672" t="str">
        <f>VLOOKUP($D8672,reference!$G$1:$H$25,2,FALSE)</f>
        <v>No data</v>
      </c>
      <c r="J8672" t="str">
        <f>VLOOKUP($E8672,reference!$G$1:$H$25,2,FALSE)</f>
        <v>Semak belukar</v>
      </c>
      <c r="K8672" t="str">
        <f t="shared" si="135"/>
        <v>Non Irigasi</v>
      </c>
      <c r="L8672" t="s">
        <v>327</v>
      </c>
    </row>
    <row r="8673" spans="1:12" x14ac:dyDescent="0.25">
      <c r="A8673" s="1">
        <v>8672</v>
      </c>
      <c r="B8673" s="3">
        <v>5</v>
      </c>
      <c r="C8673" s="1">
        <v>8</v>
      </c>
      <c r="D8673" s="1">
        <v>9</v>
      </c>
      <c r="E8673" s="1">
        <v>1</v>
      </c>
      <c r="F8673" s="1">
        <v>0</v>
      </c>
      <c r="G8673">
        <f>VLOOKUP(C8673,reference!$A$1:$E$310,5,FALSE)</f>
        <v>5302011</v>
      </c>
      <c r="H8673" t="str">
        <f>VLOOKUP(C8673,reference!$A$1:$E$310,4,FALSE)</f>
        <v>NGGAHA ORIANGU</v>
      </c>
      <c r="I8673" t="str">
        <f>VLOOKUP($D8673,reference!$G$1:$H$25,2,FALSE)</f>
        <v>Semak belukar</v>
      </c>
      <c r="J8673" t="str">
        <f>VLOOKUP($E8673,reference!$G$1:$H$25,2,FALSE)</f>
        <v>Hutan lahan kering primer</v>
      </c>
      <c r="K8673" t="str">
        <f t="shared" si="135"/>
        <v>Non Irigasi</v>
      </c>
      <c r="L8673" t="s">
        <v>327</v>
      </c>
    </row>
    <row r="8674" spans="1:12" x14ac:dyDescent="0.25">
      <c r="A8674" s="1">
        <v>8673</v>
      </c>
      <c r="B8674" s="3">
        <v>15</v>
      </c>
      <c r="C8674" s="1">
        <v>77</v>
      </c>
      <c r="D8674" s="1">
        <v>2</v>
      </c>
      <c r="E8674" s="1">
        <v>1</v>
      </c>
      <c r="F8674" s="1">
        <v>0</v>
      </c>
      <c r="G8674">
        <f>VLOOKUP(C8674,reference!$A$1:$E$310,5,FALSE)</f>
        <v>5304100</v>
      </c>
      <c r="H8674" t="str">
        <f>VLOOKUP(C8674,reference!$A$1:$E$310,4,FALSE)</f>
        <v>AMANATUN SELATAN</v>
      </c>
      <c r="I8674" t="str">
        <f>VLOOKUP($D8674,reference!$G$1:$H$25,2,FALSE)</f>
        <v>Hutan lahan kering sekunder / bekas tebangan</v>
      </c>
      <c r="J8674" t="str">
        <f>VLOOKUP($E8674,reference!$G$1:$H$25,2,FALSE)</f>
        <v>Hutan lahan kering primer</v>
      </c>
      <c r="K8674" t="str">
        <f t="shared" si="135"/>
        <v>Non Irigasi</v>
      </c>
      <c r="L8674" t="s">
        <v>327</v>
      </c>
    </row>
    <row r="8675" spans="1:12" x14ac:dyDescent="0.25">
      <c r="A8675" s="1">
        <v>8674</v>
      </c>
      <c r="B8675" s="3">
        <v>2084</v>
      </c>
      <c r="C8675" s="1">
        <v>44</v>
      </c>
      <c r="D8675" s="1">
        <v>2</v>
      </c>
      <c r="E8675" s="1">
        <v>2</v>
      </c>
      <c r="F8675" s="1">
        <v>0</v>
      </c>
      <c r="G8675">
        <f>VLOOKUP(C8675,reference!$A$1:$E$310,5,FALSE)</f>
        <v>5303161</v>
      </c>
      <c r="H8675" t="str">
        <f>VLOOKUP(C8675,reference!$A$1:$E$310,4,FALSE)</f>
        <v>FATULEU TENGAH</v>
      </c>
      <c r="I8675" t="str">
        <f>VLOOKUP($D8675,reference!$G$1:$H$25,2,FALSE)</f>
        <v>Hutan lahan kering sekunder / bekas tebangan</v>
      </c>
      <c r="J8675" t="str">
        <f>VLOOKUP($E8675,reference!$G$1:$H$25,2,FALSE)</f>
        <v>Hutan lahan kering sekunder / bekas tebangan</v>
      </c>
      <c r="K8675" t="str">
        <f t="shared" si="135"/>
        <v>Non Irigasi</v>
      </c>
      <c r="L8675" t="s">
        <v>327</v>
      </c>
    </row>
    <row r="8676" spans="1:12" x14ac:dyDescent="0.25">
      <c r="A8676" s="1">
        <v>8675</v>
      </c>
      <c r="B8676" s="3">
        <v>5</v>
      </c>
      <c r="C8676" s="1">
        <v>57</v>
      </c>
      <c r="D8676" s="1">
        <v>1</v>
      </c>
      <c r="E8676" s="1">
        <v>2</v>
      </c>
      <c r="F8676" s="1">
        <v>0</v>
      </c>
      <c r="G8676">
        <f>VLOOKUP(C8676,reference!$A$1:$E$310,5,FALSE)</f>
        <v>5304020</v>
      </c>
      <c r="H8676" t="str">
        <f>VLOOKUP(C8676,reference!$A$1:$E$310,4,FALSE)</f>
        <v>MOLLO SELATAN</v>
      </c>
      <c r="I8676" t="str">
        <f>VLOOKUP($D8676,reference!$G$1:$H$25,2,FALSE)</f>
        <v>Hutan lahan kering primer</v>
      </c>
      <c r="J8676" t="str">
        <f>VLOOKUP($E8676,reference!$G$1:$H$25,2,FALSE)</f>
        <v>Hutan lahan kering sekunder / bekas tebangan</v>
      </c>
      <c r="K8676" t="str">
        <f t="shared" si="135"/>
        <v>Non Irigasi</v>
      </c>
      <c r="L8676" t="s">
        <v>329</v>
      </c>
    </row>
    <row r="8677" spans="1:12" x14ac:dyDescent="0.25">
      <c r="A8677" s="1">
        <v>8676</v>
      </c>
      <c r="B8677" s="3">
        <v>65</v>
      </c>
      <c r="C8677" s="1">
        <v>57</v>
      </c>
      <c r="D8677" s="1">
        <v>1</v>
      </c>
      <c r="E8677" s="1">
        <v>1</v>
      </c>
      <c r="F8677" s="1">
        <v>0</v>
      </c>
      <c r="G8677">
        <f>VLOOKUP(C8677,reference!$A$1:$E$310,5,FALSE)</f>
        <v>5304020</v>
      </c>
      <c r="H8677" t="str">
        <f>VLOOKUP(C8677,reference!$A$1:$E$310,4,FALSE)</f>
        <v>MOLLO SELATAN</v>
      </c>
      <c r="I8677" t="str">
        <f>VLOOKUP($D8677,reference!$G$1:$H$25,2,FALSE)</f>
        <v>Hutan lahan kering primer</v>
      </c>
      <c r="J8677" t="str">
        <f>VLOOKUP($E8677,reference!$G$1:$H$25,2,FALSE)</f>
        <v>Hutan lahan kering primer</v>
      </c>
      <c r="K8677" t="str">
        <f t="shared" si="135"/>
        <v>Non Irigasi</v>
      </c>
      <c r="L8677" t="s">
        <v>327</v>
      </c>
    </row>
    <row r="8678" spans="1:12" x14ac:dyDescent="0.25">
      <c r="A8678" s="1">
        <v>8677</v>
      </c>
      <c r="B8678" s="3">
        <v>8</v>
      </c>
      <c r="C8678" s="1">
        <v>61</v>
      </c>
      <c r="D8678" s="1">
        <v>16</v>
      </c>
      <c r="E8678" s="1">
        <v>13</v>
      </c>
      <c r="F8678" s="1">
        <v>0</v>
      </c>
      <c r="G8678">
        <f>VLOOKUP(C8678,reference!$A$1:$E$310,5,FALSE)</f>
        <v>5304030</v>
      </c>
      <c r="H8678" t="str">
        <f>VLOOKUP(C8678,reference!$A$1:$E$310,4,FALSE)</f>
        <v>KOTA SOE</v>
      </c>
      <c r="I8678" t="str">
        <f>VLOOKUP($D8678,reference!$G$1:$H$25,2,FALSE)</f>
        <v>Pemukiman</v>
      </c>
      <c r="J8678" t="str">
        <f>VLOOKUP($E8678,reference!$G$1:$H$25,2,FALSE)</f>
        <v>Pertanian lahan kering  campur semak / kebun campur</v>
      </c>
      <c r="K8678" t="str">
        <f t="shared" si="135"/>
        <v>Non Irigasi</v>
      </c>
      <c r="L8678" t="s">
        <v>327</v>
      </c>
    </row>
    <row r="8679" spans="1:12" x14ac:dyDescent="0.25">
      <c r="A8679" s="1">
        <v>8678</v>
      </c>
      <c r="B8679" s="3">
        <v>43</v>
      </c>
      <c r="C8679" s="1">
        <v>10</v>
      </c>
      <c r="D8679" s="1">
        <v>14</v>
      </c>
      <c r="E8679" s="1">
        <v>11</v>
      </c>
      <c r="F8679" s="1">
        <v>0</v>
      </c>
      <c r="G8679">
        <f>VLOOKUP(C8679,reference!$A$1:$E$310,5,FALSE)</f>
        <v>5302013</v>
      </c>
      <c r="H8679" t="str">
        <f>VLOOKUP(C8679,reference!$A$1:$E$310,4,FALSE)</f>
        <v>KATALA HAMU LINGU</v>
      </c>
      <c r="I8679" t="str">
        <f>VLOOKUP($D8679,reference!$G$1:$H$25,2,FALSE)</f>
        <v>Sawah</v>
      </c>
      <c r="J8679" t="str">
        <f>VLOOKUP($E8679,reference!$G$1:$H$25,2,FALSE)</f>
        <v>Savanna / Padang rumput</v>
      </c>
      <c r="K8679" t="str">
        <f t="shared" si="135"/>
        <v>Non Irigasi</v>
      </c>
      <c r="L8679" t="s">
        <v>327</v>
      </c>
    </row>
    <row r="8680" spans="1:12" x14ac:dyDescent="0.25">
      <c r="A8680" s="1">
        <v>8679</v>
      </c>
      <c r="B8680" s="3">
        <v>1693</v>
      </c>
      <c r="C8680" s="1">
        <v>15</v>
      </c>
      <c r="D8680" s="1">
        <v>11</v>
      </c>
      <c r="E8680" s="1">
        <v>1</v>
      </c>
      <c r="F8680" s="1">
        <v>0</v>
      </c>
      <c r="G8680">
        <f>VLOOKUP(C8680,reference!$A$1:$E$310,5,FALSE)</f>
        <v>5302032</v>
      </c>
      <c r="H8680" t="str">
        <f>VLOOKUP(C8680,reference!$A$1:$E$310,4,FALSE)</f>
        <v>MATAWAI LA PAWU</v>
      </c>
      <c r="I8680" t="str">
        <f>VLOOKUP($D8680,reference!$G$1:$H$25,2,FALSE)</f>
        <v>Savanna / Padang rumput</v>
      </c>
      <c r="J8680" t="str">
        <f>VLOOKUP($E8680,reference!$G$1:$H$25,2,FALSE)</f>
        <v>Hutan lahan kering primer</v>
      </c>
      <c r="K8680" t="str">
        <f t="shared" si="135"/>
        <v>Non Irigasi</v>
      </c>
      <c r="L8680" t="s">
        <v>327</v>
      </c>
    </row>
    <row r="8681" spans="1:12" x14ac:dyDescent="0.25">
      <c r="A8681" s="1">
        <v>8680</v>
      </c>
      <c r="B8681" s="3">
        <v>14787</v>
      </c>
      <c r="C8681" s="1">
        <v>15</v>
      </c>
      <c r="D8681" s="1">
        <v>11</v>
      </c>
      <c r="E8681" s="1">
        <v>11</v>
      </c>
      <c r="F8681" s="1">
        <v>0</v>
      </c>
      <c r="G8681">
        <f>VLOOKUP(C8681,reference!$A$1:$E$310,5,FALSE)</f>
        <v>5302032</v>
      </c>
      <c r="H8681" t="str">
        <f>VLOOKUP(C8681,reference!$A$1:$E$310,4,FALSE)</f>
        <v>MATAWAI LA PAWU</v>
      </c>
      <c r="I8681" t="str">
        <f>VLOOKUP($D8681,reference!$G$1:$H$25,2,FALSE)</f>
        <v>Savanna / Padang rumput</v>
      </c>
      <c r="J8681" t="str">
        <f>VLOOKUP($E8681,reference!$G$1:$H$25,2,FALSE)</f>
        <v>Savanna / Padang rumput</v>
      </c>
      <c r="K8681" t="str">
        <f t="shared" si="135"/>
        <v>Non Irigasi</v>
      </c>
      <c r="L8681" t="s">
        <v>327</v>
      </c>
    </row>
    <row r="8682" spans="1:12" x14ac:dyDescent="0.25">
      <c r="A8682" s="1">
        <v>8681</v>
      </c>
      <c r="B8682" s="3">
        <v>1</v>
      </c>
      <c r="C8682" s="1">
        <v>78</v>
      </c>
      <c r="D8682" s="1">
        <v>0</v>
      </c>
      <c r="E8682" s="1">
        <v>0</v>
      </c>
      <c r="F8682" s="1">
        <v>0</v>
      </c>
      <c r="G8682">
        <f>VLOOKUP(C8682,reference!$A$1:$E$310,5,FALSE)</f>
        <v>5304101</v>
      </c>
      <c r="H8682" t="str">
        <f>VLOOKUP(C8682,reference!$A$1:$E$310,4,FALSE)</f>
        <v>BOKING</v>
      </c>
      <c r="I8682" t="str">
        <f>VLOOKUP($D8682,reference!$G$1:$H$25,2,FALSE)</f>
        <v>No data</v>
      </c>
      <c r="J8682" t="str">
        <f>VLOOKUP($E8682,reference!$G$1:$H$25,2,FALSE)</f>
        <v>No data</v>
      </c>
      <c r="K8682" t="str">
        <f t="shared" si="135"/>
        <v>Non Irigasi</v>
      </c>
      <c r="L8682" t="s">
        <v>327</v>
      </c>
    </row>
    <row r="8683" spans="1:12" x14ac:dyDescent="0.25">
      <c r="A8683" s="1">
        <v>8682</v>
      </c>
      <c r="B8683" s="3">
        <v>3</v>
      </c>
      <c r="C8683" s="1">
        <v>61</v>
      </c>
      <c r="D8683" s="1">
        <v>16</v>
      </c>
      <c r="E8683" s="1">
        <v>2</v>
      </c>
      <c r="F8683" s="1">
        <v>0</v>
      </c>
      <c r="G8683">
        <f>VLOOKUP(C8683,reference!$A$1:$E$310,5,FALSE)</f>
        <v>5304030</v>
      </c>
      <c r="H8683" t="str">
        <f>VLOOKUP(C8683,reference!$A$1:$E$310,4,FALSE)</f>
        <v>KOTA SOE</v>
      </c>
      <c r="I8683" t="str">
        <f>VLOOKUP($D8683,reference!$G$1:$H$25,2,FALSE)</f>
        <v>Pemukiman</v>
      </c>
      <c r="J8683" t="str">
        <f>VLOOKUP($E8683,reference!$G$1:$H$25,2,FALSE)</f>
        <v>Hutan lahan kering sekunder / bekas tebangan</v>
      </c>
      <c r="K8683" t="str">
        <f t="shared" si="135"/>
        <v>Non Irigasi</v>
      </c>
      <c r="L8683" t="s">
        <v>327</v>
      </c>
    </row>
    <row r="8684" spans="1:12" x14ac:dyDescent="0.25">
      <c r="A8684" s="1">
        <v>8683</v>
      </c>
      <c r="B8684" s="3">
        <v>37</v>
      </c>
      <c r="C8684" s="1">
        <v>62</v>
      </c>
      <c r="D8684" s="1">
        <v>2</v>
      </c>
      <c r="E8684" s="1">
        <v>7</v>
      </c>
      <c r="F8684" s="1">
        <v>0</v>
      </c>
      <c r="G8684">
        <f>VLOOKUP(C8684,reference!$A$1:$E$310,5,FALSE)</f>
        <v>5304040</v>
      </c>
      <c r="H8684" t="str">
        <f>VLOOKUP(C8684,reference!$A$1:$E$310,4,FALSE)</f>
        <v>AMANUBAN BARAT</v>
      </c>
      <c r="I8684" t="str">
        <f>VLOOKUP($D8684,reference!$G$1:$H$25,2,FALSE)</f>
        <v>Hutan lahan kering sekunder / bekas tebangan</v>
      </c>
      <c r="J8684" t="str">
        <f>VLOOKUP($E8684,reference!$G$1:$H$25,2,FALSE)</f>
        <v>Hutan tanaman</v>
      </c>
      <c r="K8684" t="str">
        <f t="shared" si="135"/>
        <v>Non Irigasi</v>
      </c>
      <c r="L8684" t="s">
        <v>328</v>
      </c>
    </row>
    <row r="8685" spans="1:12" x14ac:dyDescent="0.25">
      <c r="A8685" s="1">
        <v>8684</v>
      </c>
      <c r="B8685" s="3">
        <v>561</v>
      </c>
      <c r="C8685" s="1">
        <v>15</v>
      </c>
      <c r="D8685" s="1">
        <v>11</v>
      </c>
      <c r="E8685" s="1">
        <v>2</v>
      </c>
      <c r="F8685" s="1">
        <v>0</v>
      </c>
      <c r="G8685">
        <f>VLOOKUP(C8685,reference!$A$1:$E$310,5,FALSE)</f>
        <v>5302032</v>
      </c>
      <c r="H8685" t="str">
        <f>VLOOKUP(C8685,reference!$A$1:$E$310,4,FALSE)</f>
        <v>MATAWAI LA PAWU</v>
      </c>
      <c r="I8685" t="str">
        <f>VLOOKUP($D8685,reference!$G$1:$H$25,2,FALSE)</f>
        <v>Savanna / Padang rumput</v>
      </c>
      <c r="J8685" t="str">
        <f>VLOOKUP($E8685,reference!$G$1:$H$25,2,FALSE)</f>
        <v>Hutan lahan kering sekunder / bekas tebangan</v>
      </c>
      <c r="K8685" t="str">
        <f t="shared" si="135"/>
        <v>Non Irigasi</v>
      </c>
      <c r="L8685" t="s">
        <v>327</v>
      </c>
    </row>
    <row r="8686" spans="1:12" x14ac:dyDescent="0.25">
      <c r="A8686" s="1">
        <v>8685</v>
      </c>
      <c r="B8686" s="3">
        <v>18</v>
      </c>
      <c r="C8686" s="1">
        <v>45</v>
      </c>
      <c r="D8686" s="1">
        <v>2</v>
      </c>
      <c r="E8686" s="1">
        <v>18</v>
      </c>
      <c r="F8686" s="1">
        <v>0</v>
      </c>
      <c r="G8686">
        <f>VLOOKUP(C8686,reference!$A$1:$E$310,5,FALSE)</f>
        <v>5303162</v>
      </c>
      <c r="H8686" t="str">
        <f>VLOOKUP(C8686,reference!$A$1:$E$310,4,FALSE)</f>
        <v>FATULEU BARAT</v>
      </c>
      <c r="I8686" t="str">
        <f>VLOOKUP($D8686,reference!$G$1:$H$25,2,FALSE)</f>
        <v>Hutan lahan kering sekunder / bekas tebangan</v>
      </c>
      <c r="J8686" t="str">
        <f>VLOOKUP($E8686,reference!$G$1:$H$25,2,FALSE)</f>
        <v>Lahan terbuka</v>
      </c>
      <c r="K8686" t="str">
        <f t="shared" si="135"/>
        <v>Non Irigasi</v>
      </c>
      <c r="L8686" t="s">
        <v>328</v>
      </c>
    </row>
    <row r="8687" spans="1:12" x14ac:dyDescent="0.25">
      <c r="A8687" s="1">
        <v>8686</v>
      </c>
      <c r="B8687" s="3">
        <v>1158</v>
      </c>
      <c r="C8687" s="1">
        <v>44</v>
      </c>
      <c r="D8687" s="1">
        <v>2</v>
      </c>
      <c r="E8687" s="1">
        <v>12</v>
      </c>
      <c r="F8687" s="1">
        <v>0</v>
      </c>
      <c r="G8687">
        <f>VLOOKUP(C8687,reference!$A$1:$E$310,5,FALSE)</f>
        <v>5303161</v>
      </c>
      <c r="H8687" t="str">
        <f>VLOOKUP(C8687,reference!$A$1:$E$310,4,FALSE)</f>
        <v>FATULEU TENGAH</v>
      </c>
      <c r="I8687" t="str">
        <f>VLOOKUP($D8687,reference!$G$1:$H$25,2,FALSE)</f>
        <v>Hutan lahan kering sekunder / bekas tebangan</v>
      </c>
      <c r="J8687" t="str">
        <f>VLOOKUP($E8687,reference!$G$1:$H$25,2,FALSE)</f>
        <v>Pertanian lahan kering</v>
      </c>
      <c r="K8687" t="str">
        <f t="shared" si="135"/>
        <v>Non Irigasi</v>
      </c>
      <c r="L8687" t="s">
        <v>328</v>
      </c>
    </row>
    <row r="8688" spans="1:12" x14ac:dyDescent="0.25">
      <c r="A8688" s="1">
        <v>8687</v>
      </c>
      <c r="B8688" s="3">
        <v>13</v>
      </c>
      <c r="C8688" s="1">
        <v>57</v>
      </c>
      <c r="D8688" s="1">
        <v>1</v>
      </c>
      <c r="E8688" s="1">
        <v>13</v>
      </c>
      <c r="F8688" s="1">
        <v>0</v>
      </c>
      <c r="G8688">
        <f>VLOOKUP(C8688,reference!$A$1:$E$310,5,FALSE)</f>
        <v>5304020</v>
      </c>
      <c r="H8688" t="str">
        <f>VLOOKUP(C8688,reference!$A$1:$E$310,4,FALSE)</f>
        <v>MOLLO SELATAN</v>
      </c>
      <c r="I8688" t="str">
        <f>VLOOKUP($D8688,reference!$G$1:$H$25,2,FALSE)</f>
        <v>Hutan lahan kering primer</v>
      </c>
      <c r="J8688" t="str">
        <f>VLOOKUP($E8688,reference!$G$1:$H$25,2,FALSE)</f>
        <v>Pertanian lahan kering  campur semak / kebun campur</v>
      </c>
      <c r="K8688" t="str">
        <f t="shared" si="135"/>
        <v>Non Irigasi</v>
      </c>
      <c r="L8688" t="s">
        <v>328</v>
      </c>
    </row>
    <row r="8689" spans="1:12" x14ac:dyDescent="0.25">
      <c r="A8689" s="1">
        <v>8688</v>
      </c>
      <c r="B8689" s="3">
        <v>2</v>
      </c>
      <c r="C8689" s="1">
        <v>45</v>
      </c>
      <c r="D8689" s="1">
        <v>0</v>
      </c>
      <c r="E8689" s="1">
        <v>11</v>
      </c>
      <c r="F8689" s="1">
        <v>0</v>
      </c>
      <c r="G8689">
        <f>VLOOKUP(C8689,reference!$A$1:$E$310,5,FALSE)</f>
        <v>5303162</v>
      </c>
      <c r="H8689" t="str">
        <f>VLOOKUP(C8689,reference!$A$1:$E$310,4,FALSE)</f>
        <v>FATULEU BARAT</v>
      </c>
      <c r="I8689" t="str">
        <f>VLOOKUP($D8689,reference!$G$1:$H$25,2,FALSE)</f>
        <v>No data</v>
      </c>
      <c r="J8689" t="str">
        <f>VLOOKUP($E8689,reference!$G$1:$H$25,2,FALSE)</f>
        <v>Savanna / Padang rumput</v>
      </c>
      <c r="K8689" t="str">
        <f t="shared" si="135"/>
        <v>Non Irigasi</v>
      </c>
      <c r="L8689" t="s">
        <v>327</v>
      </c>
    </row>
    <row r="8690" spans="1:12" x14ac:dyDescent="0.25">
      <c r="A8690" s="1">
        <v>8689</v>
      </c>
      <c r="B8690" s="3">
        <v>112</v>
      </c>
      <c r="C8690" s="1">
        <v>10</v>
      </c>
      <c r="D8690" s="1">
        <v>13</v>
      </c>
      <c r="E8690" s="1">
        <v>11</v>
      </c>
      <c r="F8690" s="1">
        <v>0</v>
      </c>
      <c r="G8690">
        <f>VLOOKUP(C8690,reference!$A$1:$E$310,5,FALSE)</f>
        <v>5302013</v>
      </c>
      <c r="H8690" t="str">
        <f>VLOOKUP(C8690,reference!$A$1:$E$310,4,FALSE)</f>
        <v>KATALA HAMU LINGU</v>
      </c>
      <c r="I8690" t="str">
        <f>VLOOKUP($D8690,reference!$G$1:$H$25,2,FALSE)</f>
        <v>Pertanian lahan kering  campur semak / kebun campur</v>
      </c>
      <c r="J8690" t="str">
        <f>VLOOKUP($E8690,reference!$G$1:$H$25,2,FALSE)</f>
        <v>Savanna / Padang rumput</v>
      </c>
      <c r="K8690" t="str">
        <f t="shared" si="135"/>
        <v>Non Irigasi</v>
      </c>
      <c r="L8690" t="s">
        <v>327</v>
      </c>
    </row>
    <row r="8691" spans="1:12" x14ac:dyDescent="0.25">
      <c r="A8691" s="1">
        <v>8690</v>
      </c>
      <c r="B8691" s="3">
        <v>2840</v>
      </c>
      <c r="C8691" s="1">
        <v>11</v>
      </c>
      <c r="D8691" s="1">
        <v>11</v>
      </c>
      <c r="E8691" s="1">
        <v>1</v>
      </c>
      <c r="F8691" s="1">
        <v>0</v>
      </c>
      <c r="G8691">
        <f>VLOOKUP(C8691,reference!$A$1:$E$310,5,FALSE)</f>
        <v>5302020</v>
      </c>
      <c r="H8691" t="str">
        <f>VLOOKUP(C8691,reference!$A$1:$E$310,4,FALSE)</f>
        <v>TABUNDUNG</v>
      </c>
      <c r="I8691" t="str">
        <f>VLOOKUP($D8691,reference!$G$1:$H$25,2,FALSE)</f>
        <v>Savanna / Padang rumput</v>
      </c>
      <c r="J8691" t="str">
        <f>VLOOKUP($E8691,reference!$G$1:$H$25,2,FALSE)</f>
        <v>Hutan lahan kering primer</v>
      </c>
      <c r="K8691" t="str">
        <f t="shared" si="135"/>
        <v>Non Irigasi</v>
      </c>
      <c r="L8691" t="s">
        <v>327</v>
      </c>
    </row>
    <row r="8692" spans="1:12" x14ac:dyDescent="0.25">
      <c r="A8692" s="1">
        <v>8691</v>
      </c>
      <c r="B8692" s="3">
        <v>64</v>
      </c>
      <c r="C8692" s="1">
        <v>61</v>
      </c>
      <c r="D8692" s="1">
        <v>2</v>
      </c>
      <c r="E8692" s="1">
        <v>2</v>
      </c>
      <c r="F8692" s="1">
        <v>0</v>
      </c>
      <c r="G8692">
        <f>VLOOKUP(C8692,reference!$A$1:$E$310,5,FALSE)</f>
        <v>5304030</v>
      </c>
      <c r="H8692" t="str">
        <f>VLOOKUP(C8692,reference!$A$1:$E$310,4,FALSE)</f>
        <v>KOTA SOE</v>
      </c>
      <c r="I8692" t="str">
        <f>VLOOKUP($D8692,reference!$G$1:$H$25,2,FALSE)</f>
        <v>Hutan lahan kering sekunder / bekas tebangan</v>
      </c>
      <c r="J8692" t="str">
        <f>VLOOKUP($E8692,reference!$G$1:$H$25,2,FALSE)</f>
        <v>Hutan lahan kering sekunder / bekas tebangan</v>
      </c>
      <c r="K8692" t="str">
        <f t="shared" si="135"/>
        <v>Non Irigasi</v>
      </c>
      <c r="L8692" t="s">
        <v>327</v>
      </c>
    </row>
    <row r="8693" spans="1:12" x14ac:dyDescent="0.25">
      <c r="A8693" s="1">
        <v>8692</v>
      </c>
      <c r="B8693" s="3">
        <v>29</v>
      </c>
      <c r="C8693" s="1">
        <v>62</v>
      </c>
      <c r="D8693" s="1">
        <v>11</v>
      </c>
      <c r="E8693" s="1">
        <v>9</v>
      </c>
      <c r="F8693" s="1">
        <v>0</v>
      </c>
      <c r="G8693">
        <f>VLOOKUP(C8693,reference!$A$1:$E$310,5,FALSE)</f>
        <v>5304040</v>
      </c>
      <c r="H8693" t="str">
        <f>VLOOKUP(C8693,reference!$A$1:$E$310,4,FALSE)</f>
        <v>AMANUBAN BARAT</v>
      </c>
      <c r="I8693" t="str">
        <f>VLOOKUP($D8693,reference!$G$1:$H$25,2,FALSE)</f>
        <v>Savanna / Padang rumput</v>
      </c>
      <c r="J8693" t="str">
        <f>VLOOKUP($E8693,reference!$G$1:$H$25,2,FALSE)</f>
        <v>Semak belukar</v>
      </c>
      <c r="K8693" t="str">
        <f t="shared" si="135"/>
        <v>Non Irigasi</v>
      </c>
      <c r="L8693" t="s">
        <v>327</v>
      </c>
    </row>
    <row r="8694" spans="1:12" x14ac:dyDescent="0.25">
      <c r="A8694" s="1">
        <v>8693</v>
      </c>
      <c r="B8694" s="3">
        <v>4472</v>
      </c>
      <c r="C8694" s="1">
        <v>11</v>
      </c>
      <c r="D8694" s="1">
        <v>9</v>
      </c>
      <c r="E8694" s="1">
        <v>11</v>
      </c>
      <c r="F8694" s="1">
        <v>0</v>
      </c>
      <c r="G8694">
        <f>VLOOKUP(C8694,reference!$A$1:$E$310,5,FALSE)</f>
        <v>5302020</v>
      </c>
      <c r="H8694" t="str">
        <f>VLOOKUP(C8694,reference!$A$1:$E$310,4,FALSE)</f>
        <v>TABUNDUNG</v>
      </c>
      <c r="I8694" t="str">
        <f>VLOOKUP($D8694,reference!$G$1:$H$25,2,FALSE)</f>
        <v>Semak belukar</v>
      </c>
      <c r="J8694" t="str">
        <f>VLOOKUP($E8694,reference!$G$1:$H$25,2,FALSE)</f>
        <v>Savanna / Padang rumput</v>
      </c>
      <c r="K8694" t="str">
        <f t="shared" si="135"/>
        <v>Non Irigasi</v>
      </c>
      <c r="L8694" t="s">
        <v>327</v>
      </c>
    </row>
    <row r="8695" spans="1:12" x14ac:dyDescent="0.25">
      <c r="A8695" s="1">
        <v>8694</v>
      </c>
      <c r="B8695" s="3">
        <v>2716</v>
      </c>
      <c r="C8695" s="1">
        <v>11</v>
      </c>
      <c r="D8695" s="1">
        <v>9</v>
      </c>
      <c r="E8695" s="1">
        <v>2</v>
      </c>
      <c r="F8695" s="1">
        <v>0</v>
      </c>
      <c r="G8695">
        <f>VLOOKUP(C8695,reference!$A$1:$E$310,5,FALSE)</f>
        <v>5302020</v>
      </c>
      <c r="H8695" t="str">
        <f>VLOOKUP(C8695,reference!$A$1:$E$310,4,FALSE)</f>
        <v>TABUNDUNG</v>
      </c>
      <c r="I8695" t="str">
        <f>VLOOKUP($D8695,reference!$G$1:$H$25,2,FALSE)</f>
        <v>Semak belukar</v>
      </c>
      <c r="J8695" t="str">
        <f>VLOOKUP($E8695,reference!$G$1:$H$25,2,FALSE)</f>
        <v>Hutan lahan kering sekunder / bekas tebangan</v>
      </c>
      <c r="K8695" t="str">
        <f t="shared" si="135"/>
        <v>Non Irigasi</v>
      </c>
      <c r="L8695" t="s">
        <v>327</v>
      </c>
    </row>
    <row r="8696" spans="1:12" x14ac:dyDescent="0.25">
      <c r="A8696" s="1">
        <v>8695</v>
      </c>
      <c r="B8696" s="3">
        <v>199</v>
      </c>
      <c r="C8696" s="1">
        <v>62</v>
      </c>
      <c r="D8696" s="1">
        <v>11</v>
      </c>
      <c r="E8696" s="1">
        <v>13</v>
      </c>
      <c r="F8696" s="1">
        <v>0</v>
      </c>
      <c r="G8696">
        <f>VLOOKUP(C8696,reference!$A$1:$E$310,5,FALSE)</f>
        <v>5304040</v>
      </c>
      <c r="H8696" t="str">
        <f>VLOOKUP(C8696,reference!$A$1:$E$310,4,FALSE)</f>
        <v>AMANUBAN BARAT</v>
      </c>
      <c r="I8696" t="str">
        <f>VLOOKUP($D8696,reference!$G$1:$H$25,2,FALSE)</f>
        <v>Savanna / Padang rumput</v>
      </c>
      <c r="J8696" t="str">
        <f>VLOOKUP($E8696,reference!$G$1:$H$25,2,FALSE)</f>
        <v>Pertanian lahan kering  campur semak / kebun campur</v>
      </c>
      <c r="K8696" t="str">
        <f t="shared" si="135"/>
        <v>Non Irigasi</v>
      </c>
      <c r="L8696" t="s">
        <v>327</v>
      </c>
    </row>
    <row r="8697" spans="1:12" x14ac:dyDescent="0.25">
      <c r="A8697" s="1">
        <v>8696</v>
      </c>
      <c r="B8697" s="3">
        <v>83</v>
      </c>
      <c r="C8697" s="1">
        <v>62</v>
      </c>
      <c r="D8697" s="1">
        <v>11</v>
      </c>
      <c r="E8697" s="1">
        <v>7</v>
      </c>
      <c r="F8697" s="1">
        <v>0</v>
      </c>
      <c r="G8697">
        <f>VLOOKUP(C8697,reference!$A$1:$E$310,5,FALSE)</f>
        <v>5304040</v>
      </c>
      <c r="H8697" t="str">
        <f>VLOOKUP(C8697,reference!$A$1:$E$310,4,FALSE)</f>
        <v>AMANUBAN BARAT</v>
      </c>
      <c r="I8697" t="str">
        <f>VLOOKUP($D8697,reference!$G$1:$H$25,2,FALSE)</f>
        <v>Savanna / Padang rumput</v>
      </c>
      <c r="J8697" t="str">
        <f>VLOOKUP($E8697,reference!$G$1:$H$25,2,FALSE)</f>
        <v>Hutan tanaman</v>
      </c>
      <c r="K8697" t="str">
        <f t="shared" si="135"/>
        <v>Non Irigasi</v>
      </c>
      <c r="L8697" t="s">
        <v>327</v>
      </c>
    </row>
    <row r="8698" spans="1:12" x14ac:dyDescent="0.25">
      <c r="A8698" s="1">
        <v>8697</v>
      </c>
      <c r="B8698" s="3">
        <v>2</v>
      </c>
      <c r="C8698" s="1">
        <v>78</v>
      </c>
      <c r="D8698" s="1">
        <v>1</v>
      </c>
      <c r="E8698" s="1">
        <v>13</v>
      </c>
      <c r="F8698" s="1">
        <v>0</v>
      </c>
      <c r="G8698">
        <f>VLOOKUP(C8698,reference!$A$1:$E$310,5,FALSE)</f>
        <v>5304101</v>
      </c>
      <c r="H8698" t="str">
        <f>VLOOKUP(C8698,reference!$A$1:$E$310,4,FALSE)</f>
        <v>BOKING</v>
      </c>
      <c r="I8698" t="str">
        <f>VLOOKUP($D8698,reference!$G$1:$H$25,2,FALSE)</f>
        <v>Hutan lahan kering primer</v>
      </c>
      <c r="J8698" t="str">
        <f>VLOOKUP($E8698,reference!$G$1:$H$25,2,FALSE)</f>
        <v>Pertanian lahan kering  campur semak / kebun campur</v>
      </c>
      <c r="K8698" t="str">
        <f t="shared" si="135"/>
        <v>Non Irigasi</v>
      </c>
      <c r="L8698" t="s">
        <v>328</v>
      </c>
    </row>
    <row r="8699" spans="1:12" x14ac:dyDescent="0.25">
      <c r="A8699" s="1">
        <v>8698</v>
      </c>
      <c r="B8699" s="3">
        <v>4097</v>
      </c>
      <c r="C8699" s="1">
        <v>11</v>
      </c>
      <c r="D8699" s="1">
        <v>9</v>
      </c>
      <c r="E8699" s="1">
        <v>1</v>
      </c>
      <c r="F8699" s="1">
        <v>0</v>
      </c>
      <c r="G8699">
        <f>VLOOKUP(C8699,reference!$A$1:$E$310,5,FALSE)</f>
        <v>5302020</v>
      </c>
      <c r="H8699" t="str">
        <f>VLOOKUP(C8699,reference!$A$1:$E$310,4,FALSE)</f>
        <v>TABUNDUNG</v>
      </c>
      <c r="I8699" t="str">
        <f>VLOOKUP($D8699,reference!$G$1:$H$25,2,FALSE)</f>
        <v>Semak belukar</v>
      </c>
      <c r="J8699" t="str">
        <f>VLOOKUP($E8699,reference!$G$1:$H$25,2,FALSE)</f>
        <v>Hutan lahan kering primer</v>
      </c>
      <c r="K8699" t="str">
        <f t="shared" si="135"/>
        <v>Non Irigasi</v>
      </c>
      <c r="L8699" t="s">
        <v>327</v>
      </c>
    </row>
    <row r="8700" spans="1:12" x14ac:dyDescent="0.25">
      <c r="A8700" s="1">
        <v>8699</v>
      </c>
      <c r="B8700" s="3">
        <v>840</v>
      </c>
      <c r="C8700" s="1">
        <v>22</v>
      </c>
      <c r="D8700" s="1">
        <v>11</v>
      </c>
      <c r="E8700" s="1">
        <v>1</v>
      </c>
      <c r="F8700" s="1">
        <v>0</v>
      </c>
      <c r="G8700">
        <f>VLOOKUP(C8700,reference!$A$1:$E$310,5,FALSE)</f>
        <v>5302052</v>
      </c>
      <c r="H8700" t="str">
        <f>VLOOKUP(C8700,reference!$A$1:$E$310,4,FALSE)</f>
        <v>UMALULU</v>
      </c>
      <c r="I8700" t="str">
        <f>VLOOKUP($D8700,reference!$G$1:$H$25,2,FALSE)</f>
        <v>Savanna / Padang rumput</v>
      </c>
      <c r="J8700" t="str">
        <f>VLOOKUP($E8700,reference!$G$1:$H$25,2,FALSE)</f>
        <v>Hutan lahan kering primer</v>
      </c>
      <c r="K8700" t="str">
        <f t="shared" si="135"/>
        <v>Non Irigasi</v>
      </c>
      <c r="L8700" t="s">
        <v>327</v>
      </c>
    </row>
    <row r="8701" spans="1:12" x14ac:dyDescent="0.25">
      <c r="A8701" s="1">
        <v>8700</v>
      </c>
      <c r="B8701" s="3">
        <v>1</v>
      </c>
      <c r="C8701" s="1">
        <v>9</v>
      </c>
      <c r="D8701" s="1">
        <v>9</v>
      </c>
      <c r="E8701" s="1">
        <v>18</v>
      </c>
      <c r="F8701" s="1">
        <v>0</v>
      </c>
      <c r="G8701">
        <f>VLOOKUP(C8701,reference!$A$1:$E$310,5,FALSE)</f>
        <v>5302012</v>
      </c>
      <c r="H8701" t="str">
        <f>VLOOKUP(C8701,reference!$A$1:$E$310,4,FALSE)</f>
        <v>LEWA TIDAHU</v>
      </c>
      <c r="I8701" t="str">
        <f>VLOOKUP($D8701,reference!$G$1:$H$25,2,FALSE)</f>
        <v>Semak belukar</v>
      </c>
      <c r="J8701" t="str">
        <f>VLOOKUP($E8701,reference!$G$1:$H$25,2,FALSE)</f>
        <v>Lahan terbuka</v>
      </c>
      <c r="K8701" t="str">
        <f t="shared" si="135"/>
        <v>Non Irigasi</v>
      </c>
      <c r="L8701" t="s">
        <v>327</v>
      </c>
    </row>
    <row r="8702" spans="1:12" x14ac:dyDescent="0.25">
      <c r="A8702" s="1">
        <v>8701</v>
      </c>
      <c r="B8702" s="3">
        <v>527</v>
      </c>
      <c r="C8702" s="1">
        <v>11</v>
      </c>
      <c r="D8702" s="1">
        <v>18</v>
      </c>
      <c r="E8702" s="1">
        <v>1</v>
      </c>
      <c r="F8702" s="1">
        <v>0</v>
      </c>
      <c r="G8702">
        <f>VLOOKUP(C8702,reference!$A$1:$E$310,5,FALSE)</f>
        <v>5302020</v>
      </c>
      <c r="H8702" t="str">
        <f>VLOOKUP(C8702,reference!$A$1:$E$310,4,FALSE)</f>
        <v>TABUNDUNG</v>
      </c>
      <c r="I8702" t="str">
        <f>VLOOKUP($D8702,reference!$G$1:$H$25,2,FALSE)</f>
        <v>Lahan terbuka</v>
      </c>
      <c r="J8702" t="str">
        <f>VLOOKUP($E8702,reference!$G$1:$H$25,2,FALSE)</f>
        <v>Hutan lahan kering primer</v>
      </c>
      <c r="K8702" t="str">
        <f t="shared" si="135"/>
        <v>Non Irigasi</v>
      </c>
      <c r="L8702" t="s">
        <v>327</v>
      </c>
    </row>
    <row r="8703" spans="1:12" x14ac:dyDescent="0.25">
      <c r="A8703" s="1">
        <v>8702</v>
      </c>
      <c r="B8703" s="3">
        <v>4391</v>
      </c>
      <c r="C8703" s="1">
        <v>11</v>
      </c>
      <c r="D8703" s="1">
        <v>18</v>
      </c>
      <c r="E8703" s="1">
        <v>11</v>
      </c>
      <c r="F8703" s="1">
        <v>0</v>
      </c>
      <c r="G8703">
        <f>VLOOKUP(C8703,reference!$A$1:$E$310,5,FALSE)</f>
        <v>5302020</v>
      </c>
      <c r="H8703" t="str">
        <f>VLOOKUP(C8703,reference!$A$1:$E$310,4,FALSE)</f>
        <v>TABUNDUNG</v>
      </c>
      <c r="I8703" t="str">
        <f>VLOOKUP($D8703,reference!$G$1:$H$25,2,FALSE)</f>
        <v>Lahan terbuka</v>
      </c>
      <c r="J8703" t="str">
        <f>VLOOKUP($E8703,reference!$G$1:$H$25,2,FALSE)</f>
        <v>Savanna / Padang rumput</v>
      </c>
      <c r="K8703" t="str">
        <f t="shared" si="135"/>
        <v>Non Irigasi</v>
      </c>
      <c r="L8703" t="s">
        <v>327</v>
      </c>
    </row>
    <row r="8704" spans="1:12" x14ac:dyDescent="0.25">
      <c r="A8704" s="1">
        <v>8703</v>
      </c>
      <c r="B8704" s="3">
        <v>71</v>
      </c>
      <c r="C8704" s="1">
        <v>62</v>
      </c>
      <c r="D8704" s="1">
        <v>9</v>
      </c>
      <c r="E8704" s="1">
        <v>9</v>
      </c>
      <c r="F8704" s="1">
        <v>0</v>
      </c>
      <c r="G8704">
        <f>VLOOKUP(C8704,reference!$A$1:$E$310,5,FALSE)</f>
        <v>5304040</v>
      </c>
      <c r="H8704" t="str">
        <f>VLOOKUP(C8704,reference!$A$1:$E$310,4,FALSE)</f>
        <v>AMANUBAN BARAT</v>
      </c>
      <c r="I8704" t="str">
        <f>VLOOKUP($D8704,reference!$G$1:$H$25,2,FALSE)</f>
        <v>Semak belukar</v>
      </c>
      <c r="J8704" t="str">
        <f>VLOOKUP($E8704,reference!$G$1:$H$25,2,FALSE)</f>
        <v>Semak belukar</v>
      </c>
      <c r="K8704" t="str">
        <f t="shared" si="135"/>
        <v>Non Irigasi</v>
      </c>
      <c r="L8704" t="s">
        <v>327</v>
      </c>
    </row>
    <row r="8705" spans="1:12" x14ac:dyDescent="0.25">
      <c r="A8705" s="1">
        <v>8704</v>
      </c>
      <c r="B8705" s="3">
        <v>61</v>
      </c>
      <c r="C8705" s="1">
        <v>62</v>
      </c>
      <c r="D8705" s="1">
        <v>13</v>
      </c>
      <c r="E8705" s="1">
        <v>9</v>
      </c>
      <c r="F8705" s="1">
        <v>0</v>
      </c>
      <c r="G8705">
        <f>VLOOKUP(C8705,reference!$A$1:$E$310,5,FALSE)</f>
        <v>5304040</v>
      </c>
      <c r="H8705" t="str">
        <f>VLOOKUP(C8705,reference!$A$1:$E$310,4,FALSE)</f>
        <v>AMANUBAN BARAT</v>
      </c>
      <c r="I8705" t="str">
        <f>VLOOKUP($D8705,reference!$G$1:$H$25,2,FALSE)</f>
        <v>Pertanian lahan kering  campur semak / kebun campur</v>
      </c>
      <c r="J8705" t="str">
        <f>VLOOKUP($E8705,reference!$G$1:$H$25,2,FALSE)</f>
        <v>Semak belukar</v>
      </c>
      <c r="K8705" t="str">
        <f t="shared" si="135"/>
        <v>Non Irigasi</v>
      </c>
      <c r="L8705" t="s">
        <v>327</v>
      </c>
    </row>
    <row r="8706" spans="1:12" x14ac:dyDescent="0.25">
      <c r="A8706" s="1">
        <v>8705</v>
      </c>
      <c r="B8706" s="3">
        <v>5016</v>
      </c>
      <c r="C8706" s="1">
        <v>11</v>
      </c>
      <c r="D8706" s="1">
        <v>2</v>
      </c>
      <c r="E8706" s="1">
        <v>2</v>
      </c>
      <c r="F8706" s="1">
        <v>0</v>
      </c>
      <c r="G8706">
        <f>VLOOKUP(C8706,reference!$A$1:$E$310,5,FALSE)</f>
        <v>5302020</v>
      </c>
      <c r="H8706" t="str">
        <f>VLOOKUP(C8706,reference!$A$1:$E$310,4,FALSE)</f>
        <v>TABUNDUNG</v>
      </c>
      <c r="I8706" t="str">
        <f>VLOOKUP($D8706,reference!$G$1:$H$25,2,FALSE)</f>
        <v>Hutan lahan kering sekunder / bekas tebangan</v>
      </c>
      <c r="J8706" t="str">
        <f>VLOOKUP($E8706,reference!$G$1:$H$25,2,FALSE)</f>
        <v>Hutan lahan kering sekunder / bekas tebangan</v>
      </c>
      <c r="K8706" t="str">
        <f t="shared" si="135"/>
        <v>Non Irigasi</v>
      </c>
      <c r="L8706" t="s">
        <v>327</v>
      </c>
    </row>
    <row r="8707" spans="1:12" x14ac:dyDescent="0.25">
      <c r="A8707" s="1">
        <v>8706</v>
      </c>
      <c r="B8707" s="3">
        <v>767</v>
      </c>
      <c r="C8707" s="1">
        <v>11</v>
      </c>
      <c r="D8707" s="1">
        <v>2</v>
      </c>
      <c r="E8707" s="1">
        <v>11</v>
      </c>
      <c r="F8707" s="1">
        <v>0</v>
      </c>
      <c r="G8707">
        <f>VLOOKUP(C8707,reference!$A$1:$E$310,5,FALSE)</f>
        <v>5302020</v>
      </c>
      <c r="H8707" t="str">
        <f>VLOOKUP(C8707,reference!$A$1:$E$310,4,FALSE)</f>
        <v>TABUNDUNG</v>
      </c>
      <c r="I8707" t="str">
        <f>VLOOKUP($D8707,reference!$G$1:$H$25,2,FALSE)</f>
        <v>Hutan lahan kering sekunder / bekas tebangan</v>
      </c>
      <c r="J8707" t="str">
        <f>VLOOKUP($E8707,reference!$G$1:$H$25,2,FALSE)</f>
        <v>Savanna / Padang rumput</v>
      </c>
      <c r="K8707" t="str">
        <f t="shared" ref="K8707:K8770" si="136">IF(F8707=0,"Non Irigasi","Buffer Irigasi")</f>
        <v>Non Irigasi</v>
      </c>
      <c r="L8707" t="s">
        <v>328</v>
      </c>
    </row>
    <row r="8708" spans="1:12" x14ac:dyDescent="0.25">
      <c r="A8708" s="1">
        <v>8707</v>
      </c>
      <c r="B8708" s="3">
        <v>5091</v>
      </c>
      <c r="C8708" s="1">
        <v>44</v>
      </c>
      <c r="D8708" s="1">
        <v>2</v>
      </c>
      <c r="E8708" s="1">
        <v>1</v>
      </c>
      <c r="F8708" s="1">
        <v>0</v>
      </c>
      <c r="G8708">
        <f>VLOOKUP(C8708,reference!$A$1:$E$310,5,FALSE)</f>
        <v>5303161</v>
      </c>
      <c r="H8708" t="str">
        <f>VLOOKUP(C8708,reference!$A$1:$E$310,4,FALSE)</f>
        <v>FATULEU TENGAH</v>
      </c>
      <c r="I8708" t="str">
        <f>VLOOKUP($D8708,reference!$G$1:$H$25,2,FALSE)</f>
        <v>Hutan lahan kering sekunder / bekas tebangan</v>
      </c>
      <c r="J8708" t="str">
        <f>VLOOKUP($E8708,reference!$G$1:$H$25,2,FALSE)</f>
        <v>Hutan lahan kering primer</v>
      </c>
      <c r="K8708" t="str">
        <f t="shared" si="136"/>
        <v>Non Irigasi</v>
      </c>
      <c r="L8708" t="s">
        <v>327</v>
      </c>
    </row>
    <row r="8709" spans="1:12" x14ac:dyDescent="0.25">
      <c r="A8709" s="1">
        <v>8708</v>
      </c>
      <c r="B8709" s="3">
        <v>14</v>
      </c>
      <c r="C8709" s="1">
        <v>44</v>
      </c>
      <c r="D8709" s="1">
        <v>9</v>
      </c>
      <c r="E8709" s="1">
        <v>1</v>
      </c>
      <c r="F8709" s="1">
        <v>0</v>
      </c>
      <c r="G8709">
        <f>VLOOKUP(C8709,reference!$A$1:$E$310,5,FALSE)</f>
        <v>5303161</v>
      </c>
      <c r="H8709" t="str">
        <f>VLOOKUP(C8709,reference!$A$1:$E$310,4,FALSE)</f>
        <v>FATULEU TENGAH</v>
      </c>
      <c r="I8709" t="str">
        <f>VLOOKUP($D8709,reference!$G$1:$H$25,2,FALSE)</f>
        <v>Semak belukar</v>
      </c>
      <c r="J8709" t="str">
        <f>VLOOKUP($E8709,reference!$G$1:$H$25,2,FALSE)</f>
        <v>Hutan lahan kering primer</v>
      </c>
      <c r="K8709" t="str">
        <f t="shared" si="136"/>
        <v>Non Irigasi</v>
      </c>
      <c r="L8709" t="s">
        <v>327</v>
      </c>
    </row>
    <row r="8710" spans="1:12" x14ac:dyDescent="0.25">
      <c r="A8710" s="1">
        <v>8709</v>
      </c>
      <c r="B8710" s="3">
        <v>136</v>
      </c>
      <c r="C8710" s="1">
        <v>62</v>
      </c>
      <c r="D8710" s="1">
        <v>9</v>
      </c>
      <c r="E8710" s="1">
        <v>2</v>
      </c>
      <c r="F8710" s="1">
        <v>0</v>
      </c>
      <c r="G8710">
        <f>VLOOKUP(C8710,reference!$A$1:$E$310,5,FALSE)</f>
        <v>5304040</v>
      </c>
      <c r="H8710" t="str">
        <f>VLOOKUP(C8710,reference!$A$1:$E$310,4,FALSE)</f>
        <v>AMANUBAN BARAT</v>
      </c>
      <c r="I8710" t="str">
        <f>VLOOKUP($D8710,reference!$G$1:$H$25,2,FALSE)</f>
        <v>Semak belukar</v>
      </c>
      <c r="J8710" t="str">
        <f>VLOOKUP($E8710,reference!$G$1:$H$25,2,FALSE)</f>
        <v>Hutan lahan kering sekunder / bekas tebangan</v>
      </c>
      <c r="K8710" t="str">
        <f t="shared" si="136"/>
        <v>Non Irigasi</v>
      </c>
      <c r="L8710" t="s">
        <v>327</v>
      </c>
    </row>
    <row r="8711" spans="1:12" x14ac:dyDescent="0.25">
      <c r="A8711" s="1">
        <v>8710</v>
      </c>
      <c r="B8711" s="3">
        <v>1629</v>
      </c>
      <c r="C8711" s="1">
        <v>62</v>
      </c>
      <c r="D8711" s="1">
        <v>13</v>
      </c>
      <c r="E8711" s="1">
        <v>2</v>
      </c>
      <c r="F8711" s="1">
        <v>0</v>
      </c>
      <c r="G8711">
        <f>VLOOKUP(C8711,reference!$A$1:$E$310,5,FALSE)</f>
        <v>5304040</v>
      </c>
      <c r="H8711" t="str">
        <f>VLOOKUP(C8711,reference!$A$1:$E$310,4,FALSE)</f>
        <v>AMANUBAN BARAT</v>
      </c>
      <c r="I8711" t="str">
        <f>VLOOKUP($D8711,reference!$G$1:$H$25,2,FALSE)</f>
        <v>Pertanian lahan kering  campur semak / kebun campur</v>
      </c>
      <c r="J8711" t="str">
        <f>VLOOKUP($E8711,reference!$G$1:$H$25,2,FALSE)</f>
        <v>Hutan lahan kering sekunder / bekas tebangan</v>
      </c>
      <c r="K8711" t="str">
        <f t="shared" si="136"/>
        <v>Non Irigasi</v>
      </c>
      <c r="L8711" t="s">
        <v>327</v>
      </c>
    </row>
    <row r="8712" spans="1:12" x14ac:dyDescent="0.25">
      <c r="A8712" s="1">
        <v>8711</v>
      </c>
      <c r="B8712" s="3">
        <v>30</v>
      </c>
      <c r="C8712" s="1">
        <v>78</v>
      </c>
      <c r="D8712" s="1">
        <v>18</v>
      </c>
      <c r="E8712" s="1">
        <v>2</v>
      </c>
      <c r="F8712" s="1">
        <v>0</v>
      </c>
      <c r="G8712">
        <f>VLOOKUP(C8712,reference!$A$1:$E$310,5,FALSE)</f>
        <v>5304101</v>
      </c>
      <c r="H8712" t="str">
        <f>VLOOKUP(C8712,reference!$A$1:$E$310,4,FALSE)</f>
        <v>BOKING</v>
      </c>
      <c r="I8712" t="str">
        <f>VLOOKUP($D8712,reference!$G$1:$H$25,2,FALSE)</f>
        <v>Lahan terbuka</v>
      </c>
      <c r="J8712" t="str">
        <f>VLOOKUP($E8712,reference!$G$1:$H$25,2,FALSE)</f>
        <v>Hutan lahan kering sekunder / bekas tebangan</v>
      </c>
      <c r="K8712" t="str">
        <f t="shared" si="136"/>
        <v>Non Irigasi</v>
      </c>
      <c r="L8712" t="s">
        <v>327</v>
      </c>
    </row>
    <row r="8713" spans="1:12" x14ac:dyDescent="0.25">
      <c r="A8713" s="1">
        <v>8712</v>
      </c>
      <c r="B8713" s="3">
        <v>39</v>
      </c>
      <c r="C8713" s="1">
        <v>64</v>
      </c>
      <c r="D8713" s="1">
        <v>13</v>
      </c>
      <c r="E8713" s="1">
        <v>20</v>
      </c>
      <c r="F8713" s="1">
        <v>0</v>
      </c>
      <c r="G8713">
        <f>VLOOKUP(C8713,reference!$A$1:$E$310,5,FALSE)</f>
        <v>5304042</v>
      </c>
      <c r="H8713" t="str">
        <f>VLOOKUP(C8713,reference!$A$1:$E$310,4,FALSE)</f>
        <v>KUATNANA</v>
      </c>
      <c r="I8713" t="str">
        <f>VLOOKUP($D8713,reference!$G$1:$H$25,2,FALSE)</f>
        <v>Pertanian lahan kering  campur semak / kebun campur</v>
      </c>
      <c r="J8713" t="str">
        <f>VLOOKUP($E8713,reference!$G$1:$H$25,2,FALSE)</f>
        <v>Tubuh air</v>
      </c>
      <c r="K8713" t="str">
        <f t="shared" si="136"/>
        <v>Non Irigasi</v>
      </c>
      <c r="L8713" t="s">
        <v>327</v>
      </c>
    </row>
    <row r="8714" spans="1:12" x14ac:dyDescent="0.25">
      <c r="A8714" s="1">
        <v>8713</v>
      </c>
      <c r="B8714" s="3">
        <v>1893</v>
      </c>
      <c r="C8714" s="1">
        <v>16</v>
      </c>
      <c r="D8714" s="1">
        <v>11</v>
      </c>
      <c r="E8714" s="1">
        <v>1</v>
      </c>
      <c r="F8714" s="1">
        <v>0</v>
      </c>
      <c r="G8714">
        <f>VLOOKUP(C8714,reference!$A$1:$E$310,5,FALSE)</f>
        <v>5302033</v>
      </c>
      <c r="H8714" t="str">
        <f>VLOOKUP(C8714,reference!$A$1:$E$310,4,FALSE)</f>
        <v>KAHAUNGU ETI</v>
      </c>
      <c r="I8714" t="str">
        <f>VLOOKUP($D8714,reference!$G$1:$H$25,2,FALSE)</f>
        <v>Savanna / Padang rumput</v>
      </c>
      <c r="J8714" t="str">
        <f>VLOOKUP($E8714,reference!$G$1:$H$25,2,FALSE)</f>
        <v>Hutan lahan kering primer</v>
      </c>
      <c r="K8714" t="str">
        <f t="shared" si="136"/>
        <v>Non Irigasi</v>
      </c>
      <c r="L8714" t="s">
        <v>327</v>
      </c>
    </row>
    <row r="8715" spans="1:12" x14ac:dyDescent="0.25">
      <c r="A8715" s="1">
        <v>8714</v>
      </c>
      <c r="B8715" s="3">
        <v>296</v>
      </c>
      <c r="C8715" s="1">
        <v>63</v>
      </c>
      <c r="D8715" s="1">
        <v>2</v>
      </c>
      <c r="E8715" s="1">
        <v>11</v>
      </c>
      <c r="F8715" s="1">
        <v>0</v>
      </c>
      <c r="G8715">
        <f>VLOOKUP(C8715,reference!$A$1:$E$310,5,FALSE)</f>
        <v>5304041</v>
      </c>
      <c r="H8715" t="str">
        <f>VLOOKUP(C8715,reference!$A$1:$E$310,4,FALSE)</f>
        <v>BATU PUTIH</v>
      </c>
      <c r="I8715" t="str">
        <f>VLOOKUP($D8715,reference!$G$1:$H$25,2,FALSE)</f>
        <v>Hutan lahan kering sekunder / bekas tebangan</v>
      </c>
      <c r="J8715" t="str">
        <f>VLOOKUP($E8715,reference!$G$1:$H$25,2,FALSE)</f>
        <v>Savanna / Padang rumput</v>
      </c>
      <c r="K8715" t="str">
        <f t="shared" si="136"/>
        <v>Non Irigasi</v>
      </c>
      <c r="L8715" t="s">
        <v>328</v>
      </c>
    </row>
    <row r="8716" spans="1:12" x14ac:dyDescent="0.25">
      <c r="A8716" s="1">
        <v>8715</v>
      </c>
      <c r="B8716" s="3">
        <v>13</v>
      </c>
      <c r="C8716" s="1">
        <v>62</v>
      </c>
      <c r="D8716" s="1">
        <v>16</v>
      </c>
      <c r="E8716" s="1">
        <v>13</v>
      </c>
      <c r="F8716" s="1">
        <v>0</v>
      </c>
      <c r="G8716">
        <f>VLOOKUP(C8716,reference!$A$1:$E$310,5,FALSE)</f>
        <v>5304040</v>
      </c>
      <c r="H8716" t="str">
        <f>VLOOKUP(C8716,reference!$A$1:$E$310,4,FALSE)</f>
        <v>AMANUBAN BARAT</v>
      </c>
      <c r="I8716" t="str">
        <f>VLOOKUP($D8716,reference!$G$1:$H$25,2,FALSE)</f>
        <v>Pemukiman</v>
      </c>
      <c r="J8716" t="str">
        <f>VLOOKUP($E8716,reference!$G$1:$H$25,2,FALSE)</f>
        <v>Pertanian lahan kering  campur semak / kebun campur</v>
      </c>
      <c r="K8716" t="str">
        <f t="shared" si="136"/>
        <v>Non Irigasi</v>
      </c>
      <c r="L8716" t="s">
        <v>327</v>
      </c>
    </row>
    <row r="8717" spans="1:12" x14ac:dyDescent="0.25">
      <c r="A8717" s="1">
        <v>8716</v>
      </c>
      <c r="B8717" s="3">
        <v>157</v>
      </c>
      <c r="C8717" s="1">
        <v>62</v>
      </c>
      <c r="D8717" s="1">
        <v>11</v>
      </c>
      <c r="E8717" s="1">
        <v>16</v>
      </c>
      <c r="F8717" s="1">
        <v>0</v>
      </c>
      <c r="G8717">
        <f>VLOOKUP(C8717,reference!$A$1:$E$310,5,FALSE)</f>
        <v>5304040</v>
      </c>
      <c r="H8717" t="str">
        <f>VLOOKUP(C8717,reference!$A$1:$E$310,4,FALSE)</f>
        <v>AMANUBAN BARAT</v>
      </c>
      <c r="I8717" t="str">
        <f>VLOOKUP($D8717,reference!$G$1:$H$25,2,FALSE)</f>
        <v>Savanna / Padang rumput</v>
      </c>
      <c r="J8717" t="str">
        <f>VLOOKUP($E8717,reference!$G$1:$H$25,2,FALSE)</f>
        <v>Pemukiman</v>
      </c>
      <c r="K8717" t="str">
        <f t="shared" si="136"/>
        <v>Non Irigasi</v>
      </c>
      <c r="L8717" t="s">
        <v>327</v>
      </c>
    </row>
    <row r="8718" spans="1:12" x14ac:dyDescent="0.25">
      <c r="A8718" s="1">
        <v>8717</v>
      </c>
      <c r="B8718" s="3">
        <v>48</v>
      </c>
      <c r="C8718" s="1">
        <v>75</v>
      </c>
      <c r="D8718" s="1">
        <v>13</v>
      </c>
      <c r="E8718" s="1">
        <v>20</v>
      </c>
      <c r="F8718" s="1">
        <v>0</v>
      </c>
      <c r="G8718">
        <f>VLOOKUP(C8718,reference!$A$1:$E$310,5,FALSE)</f>
        <v>5304090</v>
      </c>
      <c r="H8718" t="str">
        <f>VLOOKUP(C8718,reference!$A$1:$E$310,4,FALSE)</f>
        <v>KIE</v>
      </c>
      <c r="I8718" t="str">
        <f>VLOOKUP($D8718,reference!$G$1:$H$25,2,FALSE)</f>
        <v>Pertanian lahan kering  campur semak / kebun campur</v>
      </c>
      <c r="J8718" t="str">
        <f>VLOOKUP($E8718,reference!$G$1:$H$25,2,FALSE)</f>
        <v>Tubuh air</v>
      </c>
      <c r="K8718" t="str">
        <f t="shared" si="136"/>
        <v>Non Irigasi</v>
      </c>
      <c r="L8718" t="s">
        <v>327</v>
      </c>
    </row>
    <row r="8719" spans="1:12" x14ac:dyDescent="0.25">
      <c r="A8719" s="1">
        <v>8718</v>
      </c>
      <c r="B8719" s="3">
        <v>140</v>
      </c>
      <c r="C8719" s="1">
        <v>62</v>
      </c>
      <c r="D8719" s="1">
        <v>16</v>
      </c>
      <c r="E8719" s="1">
        <v>16</v>
      </c>
      <c r="F8719" s="1">
        <v>0</v>
      </c>
      <c r="G8719">
        <f>VLOOKUP(C8719,reference!$A$1:$E$310,5,FALSE)</f>
        <v>5304040</v>
      </c>
      <c r="H8719" t="str">
        <f>VLOOKUP(C8719,reference!$A$1:$E$310,4,FALSE)</f>
        <v>AMANUBAN BARAT</v>
      </c>
      <c r="I8719" t="str">
        <f>VLOOKUP($D8719,reference!$G$1:$H$25,2,FALSE)</f>
        <v>Pemukiman</v>
      </c>
      <c r="J8719" t="str">
        <f>VLOOKUP($E8719,reference!$G$1:$H$25,2,FALSE)</f>
        <v>Pemukiman</v>
      </c>
      <c r="K8719" t="str">
        <f t="shared" si="136"/>
        <v>Non Irigasi</v>
      </c>
      <c r="L8719" t="s">
        <v>327</v>
      </c>
    </row>
    <row r="8720" spans="1:12" x14ac:dyDescent="0.25">
      <c r="A8720" s="1">
        <v>8719</v>
      </c>
      <c r="B8720" s="3">
        <v>26</v>
      </c>
      <c r="C8720" s="1">
        <v>79</v>
      </c>
      <c r="D8720" s="1">
        <v>18</v>
      </c>
      <c r="E8720" s="1">
        <v>2</v>
      </c>
      <c r="F8720" s="1">
        <v>0</v>
      </c>
      <c r="G8720">
        <f>VLOOKUP(C8720,reference!$A$1:$E$310,5,FALSE)</f>
        <v>5304102</v>
      </c>
      <c r="H8720" t="str">
        <f>VLOOKUP(C8720,reference!$A$1:$E$310,4,FALSE)</f>
        <v>NUNKOLO</v>
      </c>
      <c r="I8720" t="str">
        <f>VLOOKUP($D8720,reference!$G$1:$H$25,2,FALSE)</f>
        <v>Lahan terbuka</v>
      </c>
      <c r="J8720" t="str">
        <f>VLOOKUP($E8720,reference!$G$1:$H$25,2,FALSE)</f>
        <v>Hutan lahan kering sekunder / bekas tebangan</v>
      </c>
      <c r="K8720" t="str">
        <f t="shared" si="136"/>
        <v>Non Irigasi</v>
      </c>
      <c r="L8720" t="s">
        <v>327</v>
      </c>
    </row>
    <row r="8721" spans="1:12" x14ac:dyDescent="0.25">
      <c r="A8721" s="1">
        <v>8720</v>
      </c>
      <c r="B8721" s="3">
        <v>1</v>
      </c>
      <c r="C8721" s="1">
        <v>78</v>
      </c>
      <c r="D8721" s="1">
        <v>1</v>
      </c>
      <c r="E8721" s="1">
        <v>0</v>
      </c>
      <c r="F8721" s="1">
        <v>0</v>
      </c>
      <c r="G8721">
        <f>VLOOKUP(C8721,reference!$A$1:$E$310,5,FALSE)</f>
        <v>5304101</v>
      </c>
      <c r="H8721" t="str">
        <f>VLOOKUP(C8721,reference!$A$1:$E$310,4,FALSE)</f>
        <v>BOKING</v>
      </c>
      <c r="I8721" t="str">
        <f>VLOOKUP($D8721,reference!$G$1:$H$25,2,FALSE)</f>
        <v>Hutan lahan kering primer</v>
      </c>
      <c r="J8721" t="str">
        <f>VLOOKUP($E8721,reference!$G$1:$H$25,2,FALSE)</f>
        <v>No data</v>
      </c>
      <c r="K8721" t="str">
        <f t="shared" si="136"/>
        <v>Non Irigasi</v>
      </c>
      <c r="L8721" t="s">
        <v>328</v>
      </c>
    </row>
    <row r="8722" spans="1:12" x14ac:dyDescent="0.25">
      <c r="A8722" s="1">
        <v>8721</v>
      </c>
      <c r="B8722" s="3">
        <v>10</v>
      </c>
      <c r="C8722" s="1">
        <v>57</v>
      </c>
      <c r="D8722" s="1">
        <v>14</v>
      </c>
      <c r="E8722" s="1">
        <v>16</v>
      </c>
      <c r="F8722" s="1">
        <v>0</v>
      </c>
      <c r="G8722">
        <f>VLOOKUP(C8722,reference!$A$1:$E$310,5,FALSE)</f>
        <v>5304020</v>
      </c>
      <c r="H8722" t="str">
        <f>VLOOKUP(C8722,reference!$A$1:$E$310,4,FALSE)</f>
        <v>MOLLO SELATAN</v>
      </c>
      <c r="I8722" t="str">
        <f>VLOOKUP($D8722,reference!$G$1:$H$25,2,FALSE)</f>
        <v>Sawah</v>
      </c>
      <c r="J8722" t="str">
        <f>VLOOKUP($E8722,reference!$G$1:$H$25,2,FALSE)</f>
        <v>Pemukiman</v>
      </c>
      <c r="K8722" t="str">
        <f t="shared" si="136"/>
        <v>Non Irigasi</v>
      </c>
      <c r="L8722" t="s">
        <v>327</v>
      </c>
    </row>
    <row r="8723" spans="1:12" x14ac:dyDescent="0.25">
      <c r="A8723" s="1">
        <v>8722</v>
      </c>
      <c r="B8723" s="3">
        <v>175</v>
      </c>
      <c r="C8723" s="1">
        <v>57</v>
      </c>
      <c r="D8723" s="1">
        <v>14</v>
      </c>
      <c r="E8723" s="1">
        <v>14</v>
      </c>
      <c r="F8723" s="1">
        <v>0</v>
      </c>
      <c r="G8723">
        <f>VLOOKUP(C8723,reference!$A$1:$E$310,5,FALSE)</f>
        <v>5304020</v>
      </c>
      <c r="H8723" t="str">
        <f>VLOOKUP(C8723,reference!$A$1:$E$310,4,FALSE)</f>
        <v>MOLLO SELATAN</v>
      </c>
      <c r="I8723" t="str">
        <f>VLOOKUP($D8723,reference!$G$1:$H$25,2,FALSE)</f>
        <v>Sawah</v>
      </c>
      <c r="J8723" t="str">
        <f>VLOOKUP($E8723,reference!$G$1:$H$25,2,FALSE)</f>
        <v>Sawah</v>
      </c>
      <c r="K8723" t="str">
        <f t="shared" si="136"/>
        <v>Non Irigasi</v>
      </c>
      <c r="L8723" t="s">
        <v>327</v>
      </c>
    </row>
    <row r="8724" spans="1:12" x14ac:dyDescent="0.25">
      <c r="A8724" s="1">
        <v>8723</v>
      </c>
      <c r="B8724" s="3">
        <v>37</v>
      </c>
      <c r="C8724" s="1">
        <v>62</v>
      </c>
      <c r="D8724" s="1">
        <v>11</v>
      </c>
      <c r="E8724" s="1">
        <v>11</v>
      </c>
      <c r="F8724" s="1">
        <v>0</v>
      </c>
      <c r="G8724">
        <f>VLOOKUP(C8724,reference!$A$1:$E$310,5,FALSE)</f>
        <v>5304040</v>
      </c>
      <c r="H8724" t="str">
        <f>VLOOKUP(C8724,reference!$A$1:$E$310,4,FALSE)</f>
        <v>AMANUBAN BARAT</v>
      </c>
      <c r="I8724" t="str">
        <f>VLOOKUP($D8724,reference!$G$1:$H$25,2,FALSE)</f>
        <v>Savanna / Padang rumput</v>
      </c>
      <c r="J8724" t="str">
        <f>VLOOKUP($E8724,reference!$G$1:$H$25,2,FALSE)</f>
        <v>Savanna / Padang rumput</v>
      </c>
      <c r="K8724" t="str">
        <f t="shared" si="136"/>
        <v>Non Irigasi</v>
      </c>
      <c r="L8724" t="s">
        <v>327</v>
      </c>
    </row>
    <row r="8725" spans="1:12" x14ac:dyDescent="0.25">
      <c r="A8725" s="1">
        <v>8724</v>
      </c>
      <c r="B8725" s="3">
        <v>1820</v>
      </c>
      <c r="C8725" s="1">
        <v>63</v>
      </c>
      <c r="D8725" s="1">
        <v>2</v>
      </c>
      <c r="E8725" s="1">
        <v>13</v>
      </c>
      <c r="F8725" s="1">
        <v>0</v>
      </c>
      <c r="G8725">
        <f>VLOOKUP(C8725,reference!$A$1:$E$310,5,FALSE)</f>
        <v>5304041</v>
      </c>
      <c r="H8725" t="str">
        <f>VLOOKUP(C8725,reference!$A$1:$E$310,4,FALSE)</f>
        <v>BATU PUTIH</v>
      </c>
      <c r="I8725" t="str">
        <f>VLOOKUP($D8725,reference!$G$1:$H$25,2,FALSE)</f>
        <v>Hutan lahan kering sekunder / bekas tebangan</v>
      </c>
      <c r="J8725" t="str">
        <f>VLOOKUP($E8725,reference!$G$1:$H$25,2,FALSE)</f>
        <v>Pertanian lahan kering  campur semak / kebun campur</v>
      </c>
      <c r="K8725" t="str">
        <f t="shared" si="136"/>
        <v>Non Irigasi</v>
      </c>
      <c r="L8725" t="s">
        <v>328</v>
      </c>
    </row>
    <row r="8726" spans="1:12" x14ac:dyDescent="0.25">
      <c r="A8726" s="1">
        <v>8725</v>
      </c>
      <c r="B8726" s="3">
        <v>2</v>
      </c>
      <c r="C8726" s="1">
        <v>62</v>
      </c>
      <c r="D8726" s="1">
        <v>9</v>
      </c>
      <c r="E8726" s="1">
        <v>13</v>
      </c>
      <c r="F8726" s="1">
        <v>0</v>
      </c>
      <c r="G8726">
        <f>VLOOKUP(C8726,reference!$A$1:$E$310,5,FALSE)</f>
        <v>5304040</v>
      </c>
      <c r="H8726" t="str">
        <f>VLOOKUP(C8726,reference!$A$1:$E$310,4,FALSE)</f>
        <v>AMANUBAN BARAT</v>
      </c>
      <c r="I8726" t="str">
        <f>VLOOKUP($D8726,reference!$G$1:$H$25,2,FALSE)</f>
        <v>Semak belukar</v>
      </c>
      <c r="J8726" t="str">
        <f>VLOOKUP($E8726,reference!$G$1:$H$25,2,FALSE)</f>
        <v>Pertanian lahan kering  campur semak / kebun campur</v>
      </c>
      <c r="K8726" t="str">
        <f t="shared" si="136"/>
        <v>Non Irigasi</v>
      </c>
      <c r="L8726" t="s">
        <v>327</v>
      </c>
    </row>
    <row r="8727" spans="1:12" x14ac:dyDescent="0.25">
      <c r="A8727" s="1">
        <v>8726</v>
      </c>
      <c r="B8727" s="3">
        <v>6</v>
      </c>
      <c r="C8727" s="1">
        <v>16</v>
      </c>
      <c r="D8727" s="1">
        <v>18</v>
      </c>
      <c r="E8727" s="1">
        <v>14</v>
      </c>
      <c r="F8727" s="1">
        <v>0</v>
      </c>
      <c r="G8727">
        <f>VLOOKUP(C8727,reference!$A$1:$E$310,5,FALSE)</f>
        <v>5302033</v>
      </c>
      <c r="H8727" t="str">
        <f>VLOOKUP(C8727,reference!$A$1:$E$310,4,FALSE)</f>
        <v>KAHAUNGU ETI</v>
      </c>
      <c r="I8727" t="str">
        <f>VLOOKUP($D8727,reference!$G$1:$H$25,2,FALSE)</f>
        <v>Lahan terbuka</v>
      </c>
      <c r="J8727" t="str">
        <f>VLOOKUP($E8727,reference!$G$1:$H$25,2,FALSE)</f>
        <v>Sawah</v>
      </c>
      <c r="K8727" t="str">
        <f t="shared" si="136"/>
        <v>Non Irigasi</v>
      </c>
      <c r="L8727" t="s">
        <v>327</v>
      </c>
    </row>
    <row r="8728" spans="1:12" x14ac:dyDescent="0.25">
      <c r="A8728" s="1">
        <v>8727</v>
      </c>
      <c r="B8728" s="3">
        <v>444</v>
      </c>
      <c r="C8728" s="1">
        <v>63</v>
      </c>
      <c r="D8728" s="1">
        <v>2</v>
      </c>
      <c r="E8728" s="1">
        <v>14</v>
      </c>
      <c r="F8728" s="1">
        <v>0</v>
      </c>
      <c r="G8728">
        <f>VLOOKUP(C8728,reference!$A$1:$E$310,5,FALSE)</f>
        <v>5304041</v>
      </c>
      <c r="H8728" t="str">
        <f>VLOOKUP(C8728,reference!$A$1:$E$310,4,FALSE)</f>
        <v>BATU PUTIH</v>
      </c>
      <c r="I8728" t="str">
        <f>VLOOKUP($D8728,reference!$G$1:$H$25,2,FALSE)</f>
        <v>Hutan lahan kering sekunder / bekas tebangan</v>
      </c>
      <c r="J8728" t="str">
        <f>VLOOKUP($E8728,reference!$G$1:$H$25,2,FALSE)</f>
        <v>Sawah</v>
      </c>
      <c r="K8728" t="str">
        <f t="shared" si="136"/>
        <v>Non Irigasi</v>
      </c>
      <c r="L8728" t="s">
        <v>328</v>
      </c>
    </row>
    <row r="8729" spans="1:12" x14ac:dyDescent="0.25">
      <c r="A8729" s="1">
        <v>8728</v>
      </c>
      <c r="B8729" s="3">
        <v>6</v>
      </c>
      <c r="C8729" s="1">
        <v>62</v>
      </c>
      <c r="D8729" s="1">
        <v>16</v>
      </c>
      <c r="E8729" s="1">
        <v>2</v>
      </c>
      <c r="F8729" s="1">
        <v>0</v>
      </c>
      <c r="G8729">
        <f>VLOOKUP(C8729,reference!$A$1:$E$310,5,FALSE)</f>
        <v>5304040</v>
      </c>
      <c r="H8729" t="str">
        <f>VLOOKUP(C8729,reference!$A$1:$E$310,4,FALSE)</f>
        <v>AMANUBAN BARAT</v>
      </c>
      <c r="I8729" t="str">
        <f>VLOOKUP($D8729,reference!$G$1:$H$25,2,FALSE)</f>
        <v>Pemukiman</v>
      </c>
      <c r="J8729" t="str">
        <f>VLOOKUP($E8729,reference!$G$1:$H$25,2,FALSE)</f>
        <v>Hutan lahan kering sekunder / bekas tebangan</v>
      </c>
      <c r="K8729" t="str">
        <f t="shared" si="136"/>
        <v>Non Irigasi</v>
      </c>
      <c r="L8729" t="s">
        <v>327</v>
      </c>
    </row>
    <row r="8730" spans="1:12" x14ac:dyDescent="0.25">
      <c r="A8730" s="1">
        <v>8729</v>
      </c>
      <c r="B8730" s="3">
        <v>7327</v>
      </c>
      <c r="C8730" s="1">
        <v>43</v>
      </c>
      <c r="D8730" s="1">
        <v>2</v>
      </c>
      <c r="E8730" s="1">
        <v>12</v>
      </c>
      <c r="F8730" s="1">
        <v>0</v>
      </c>
      <c r="G8730">
        <f>VLOOKUP(C8730,reference!$A$1:$E$310,5,FALSE)</f>
        <v>5303160</v>
      </c>
      <c r="H8730" t="str">
        <f>VLOOKUP(C8730,reference!$A$1:$E$310,4,FALSE)</f>
        <v>FATULEU</v>
      </c>
      <c r="I8730" t="str">
        <f>VLOOKUP($D8730,reference!$G$1:$H$25,2,FALSE)</f>
        <v>Hutan lahan kering sekunder / bekas tebangan</v>
      </c>
      <c r="J8730" t="str">
        <f>VLOOKUP($E8730,reference!$G$1:$H$25,2,FALSE)</f>
        <v>Pertanian lahan kering</v>
      </c>
      <c r="K8730" t="str">
        <f t="shared" si="136"/>
        <v>Non Irigasi</v>
      </c>
      <c r="L8730" t="s">
        <v>328</v>
      </c>
    </row>
    <row r="8731" spans="1:12" x14ac:dyDescent="0.25">
      <c r="A8731" s="1">
        <v>8730</v>
      </c>
      <c r="B8731" s="3">
        <v>478</v>
      </c>
      <c r="C8731" s="1">
        <v>63</v>
      </c>
      <c r="D8731" s="1">
        <v>14</v>
      </c>
      <c r="E8731" s="1">
        <v>14</v>
      </c>
      <c r="F8731" s="1">
        <v>0</v>
      </c>
      <c r="G8731">
        <f>VLOOKUP(C8731,reference!$A$1:$E$310,5,FALSE)</f>
        <v>5304041</v>
      </c>
      <c r="H8731" t="str">
        <f>VLOOKUP(C8731,reference!$A$1:$E$310,4,FALSE)</f>
        <v>BATU PUTIH</v>
      </c>
      <c r="I8731" t="str">
        <f>VLOOKUP($D8731,reference!$G$1:$H$25,2,FALSE)</f>
        <v>Sawah</v>
      </c>
      <c r="J8731" t="str">
        <f>VLOOKUP($E8731,reference!$G$1:$H$25,2,FALSE)</f>
        <v>Sawah</v>
      </c>
      <c r="K8731" t="str">
        <f t="shared" si="136"/>
        <v>Non Irigasi</v>
      </c>
      <c r="L8731" t="s">
        <v>327</v>
      </c>
    </row>
    <row r="8732" spans="1:12" x14ac:dyDescent="0.25">
      <c r="A8732" s="1">
        <v>8731</v>
      </c>
      <c r="B8732" s="3">
        <v>3</v>
      </c>
      <c r="C8732" s="1">
        <v>22</v>
      </c>
      <c r="D8732" s="1">
        <v>0</v>
      </c>
      <c r="E8732" s="1">
        <v>12</v>
      </c>
      <c r="F8732" s="1">
        <v>0</v>
      </c>
      <c r="G8732">
        <f>VLOOKUP(C8732,reference!$A$1:$E$310,5,FALSE)</f>
        <v>5302052</v>
      </c>
      <c r="H8732" t="str">
        <f>VLOOKUP(C8732,reference!$A$1:$E$310,4,FALSE)</f>
        <v>UMALULU</v>
      </c>
      <c r="I8732" t="str">
        <f>VLOOKUP($D8732,reference!$G$1:$H$25,2,FALSE)</f>
        <v>No data</v>
      </c>
      <c r="J8732" t="str">
        <f>VLOOKUP($E8732,reference!$G$1:$H$25,2,FALSE)</f>
        <v>Pertanian lahan kering</v>
      </c>
      <c r="K8732" t="str">
        <f t="shared" si="136"/>
        <v>Non Irigasi</v>
      </c>
      <c r="L8732" t="s">
        <v>327</v>
      </c>
    </row>
    <row r="8733" spans="1:12" x14ac:dyDescent="0.25">
      <c r="A8733" s="1">
        <v>8732</v>
      </c>
      <c r="B8733" s="3">
        <v>38</v>
      </c>
      <c r="C8733" s="1">
        <v>79</v>
      </c>
      <c r="D8733" s="1">
        <v>18</v>
      </c>
      <c r="E8733" s="1">
        <v>13</v>
      </c>
      <c r="F8733" s="1">
        <v>0</v>
      </c>
      <c r="G8733">
        <f>VLOOKUP(C8733,reference!$A$1:$E$310,5,FALSE)</f>
        <v>5304102</v>
      </c>
      <c r="H8733" t="str">
        <f>VLOOKUP(C8733,reference!$A$1:$E$310,4,FALSE)</f>
        <v>NUNKOLO</v>
      </c>
      <c r="I8733" t="str">
        <f>VLOOKUP($D8733,reference!$G$1:$H$25,2,FALSE)</f>
        <v>Lahan terbuka</v>
      </c>
      <c r="J8733" t="str">
        <f>VLOOKUP($E8733,reference!$G$1:$H$25,2,FALSE)</f>
        <v>Pertanian lahan kering  campur semak / kebun campur</v>
      </c>
      <c r="K8733" t="str">
        <f t="shared" si="136"/>
        <v>Non Irigasi</v>
      </c>
      <c r="L8733" t="s">
        <v>327</v>
      </c>
    </row>
    <row r="8734" spans="1:12" x14ac:dyDescent="0.25">
      <c r="A8734" s="1">
        <v>8733</v>
      </c>
      <c r="B8734" s="3">
        <v>2</v>
      </c>
      <c r="C8734" s="1">
        <v>22</v>
      </c>
      <c r="D8734" s="1">
        <v>0</v>
      </c>
      <c r="E8734" s="1">
        <v>16</v>
      </c>
      <c r="F8734" s="1">
        <v>0</v>
      </c>
      <c r="G8734">
        <f>VLOOKUP(C8734,reference!$A$1:$E$310,5,FALSE)</f>
        <v>5302052</v>
      </c>
      <c r="H8734" t="str">
        <f>VLOOKUP(C8734,reference!$A$1:$E$310,4,FALSE)</f>
        <v>UMALULU</v>
      </c>
      <c r="I8734" t="str">
        <f>VLOOKUP($D8734,reference!$G$1:$H$25,2,FALSE)</f>
        <v>No data</v>
      </c>
      <c r="J8734" t="str">
        <f>VLOOKUP($E8734,reference!$G$1:$H$25,2,FALSE)</f>
        <v>Pemukiman</v>
      </c>
      <c r="K8734" t="str">
        <f t="shared" si="136"/>
        <v>Non Irigasi</v>
      </c>
      <c r="L8734" t="s">
        <v>327</v>
      </c>
    </row>
    <row r="8735" spans="1:12" x14ac:dyDescent="0.25">
      <c r="A8735" s="1">
        <v>8734</v>
      </c>
      <c r="B8735" s="3">
        <v>71</v>
      </c>
      <c r="C8735" s="1">
        <v>62</v>
      </c>
      <c r="D8735" s="1">
        <v>13</v>
      </c>
      <c r="E8735" s="1">
        <v>18</v>
      </c>
      <c r="F8735" s="1">
        <v>0</v>
      </c>
      <c r="G8735">
        <f>VLOOKUP(C8735,reference!$A$1:$E$310,5,FALSE)</f>
        <v>5304040</v>
      </c>
      <c r="H8735" t="str">
        <f>VLOOKUP(C8735,reference!$A$1:$E$310,4,FALSE)</f>
        <v>AMANUBAN BARAT</v>
      </c>
      <c r="I8735" t="str">
        <f>VLOOKUP($D8735,reference!$G$1:$H$25,2,FALSE)</f>
        <v>Pertanian lahan kering  campur semak / kebun campur</v>
      </c>
      <c r="J8735" t="str">
        <f>VLOOKUP($E8735,reference!$G$1:$H$25,2,FALSE)</f>
        <v>Lahan terbuka</v>
      </c>
      <c r="K8735" t="str">
        <f t="shared" si="136"/>
        <v>Non Irigasi</v>
      </c>
      <c r="L8735" t="s">
        <v>327</v>
      </c>
    </row>
    <row r="8736" spans="1:12" x14ac:dyDescent="0.25">
      <c r="A8736" s="1">
        <v>8735</v>
      </c>
      <c r="B8736" s="3">
        <v>16</v>
      </c>
      <c r="C8736" s="1">
        <v>79</v>
      </c>
      <c r="D8736" s="1">
        <v>0</v>
      </c>
      <c r="E8736" s="1">
        <v>0</v>
      </c>
      <c r="F8736" s="1">
        <v>0</v>
      </c>
      <c r="G8736">
        <f>VLOOKUP(C8736,reference!$A$1:$E$310,5,FALSE)</f>
        <v>5304102</v>
      </c>
      <c r="H8736" t="str">
        <f>VLOOKUP(C8736,reference!$A$1:$E$310,4,FALSE)</f>
        <v>NUNKOLO</v>
      </c>
      <c r="I8736" t="str">
        <f>VLOOKUP($D8736,reference!$G$1:$H$25,2,FALSE)</f>
        <v>No data</v>
      </c>
      <c r="J8736" t="str">
        <f>VLOOKUP($E8736,reference!$G$1:$H$25,2,FALSE)</f>
        <v>No data</v>
      </c>
      <c r="K8736" t="str">
        <f t="shared" si="136"/>
        <v>Non Irigasi</v>
      </c>
      <c r="L8736" t="s">
        <v>327</v>
      </c>
    </row>
    <row r="8737" spans="1:12" x14ac:dyDescent="0.25">
      <c r="A8737" s="1">
        <v>8736</v>
      </c>
      <c r="B8737" s="3">
        <v>27</v>
      </c>
      <c r="C8737" s="1">
        <v>44</v>
      </c>
      <c r="D8737" s="1">
        <v>9</v>
      </c>
      <c r="E8737" s="1">
        <v>2</v>
      </c>
      <c r="F8737" s="1">
        <v>0</v>
      </c>
      <c r="G8737">
        <f>VLOOKUP(C8737,reference!$A$1:$E$310,5,FALSE)</f>
        <v>5303161</v>
      </c>
      <c r="H8737" t="str">
        <f>VLOOKUP(C8737,reference!$A$1:$E$310,4,FALSE)</f>
        <v>FATULEU TENGAH</v>
      </c>
      <c r="I8737" t="str">
        <f>VLOOKUP($D8737,reference!$G$1:$H$25,2,FALSE)</f>
        <v>Semak belukar</v>
      </c>
      <c r="J8737" t="str">
        <f>VLOOKUP($E8737,reference!$G$1:$H$25,2,FALSE)</f>
        <v>Hutan lahan kering sekunder / bekas tebangan</v>
      </c>
      <c r="K8737" t="str">
        <f t="shared" si="136"/>
        <v>Non Irigasi</v>
      </c>
      <c r="L8737" t="s">
        <v>327</v>
      </c>
    </row>
    <row r="8738" spans="1:12" x14ac:dyDescent="0.25">
      <c r="A8738" s="1">
        <v>8737</v>
      </c>
      <c r="B8738" s="3">
        <v>652</v>
      </c>
      <c r="C8738" s="1">
        <v>63</v>
      </c>
      <c r="D8738" s="1">
        <v>2</v>
      </c>
      <c r="E8738" s="1">
        <v>16</v>
      </c>
      <c r="F8738" s="1">
        <v>0</v>
      </c>
      <c r="G8738">
        <f>VLOOKUP(C8738,reference!$A$1:$E$310,5,FALSE)</f>
        <v>5304041</v>
      </c>
      <c r="H8738" t="str">
        <f>VLOOKUP(C8738,reference!$A$1:$E$310,4,FALSE)</f>
        <v>BATU PUTIH</v>
      </c>
      <c r="I8738" t="str">
        <f>VLOOKUP($D8738,reference!$G$1:$H$25,2,FALSE)</f>
        <v>Hutan lahan kering sekunder / bekas tebangan</v>
      </c>
      <c r="J8738" t="str">
        <f>VLOOKUP($E8738,reference!$G$1:$H$25,2,FALSE)</f>
        <v>Pemukiman</v>
      </c>
      <c r="K8738" t="str">
        <f t="shared" si="136"/>
        <v>Non Irigasi</v>
      </c>
      <c r="L8738" t="s">
        <v>328</v>
      </c>
    </row>
    <row r="8739" spans="1:12" x14ac:dyDescent="0.25">
      <c r="A8739" s="1">
        <v>8738</v>
      </c>
      <c r="B8739" s="3">
        <v>108</v>
      </c>
      <c r="C8739" s="1">
        <v>62</v>
      </c>
      <c r="D8739" s="1">
        <v>13</v>
      </c>
      <c r="E8739" s="1">
        <v>11</v>
      </c>
      <c r="F8739" s="1">
        <v>0</v>
      </c>
      <c r="G8739">
        <f>VLOOKUP(C8739,reference!$A$1:$E$310,5,FALSE)</f>
        <v>5304040</v>
      </c>
      <c r="H8739" t="str">
        <f>VLOOKUP(C8739,reference!$A$1:$E$310,4,FALSE)</f>
        <v>AMANUBAN BARAT</v>
      </c>
      <c r="I8739" t="str">
        <f>VLOOKUP($D8739,reference!$G$1:$H$25,2,FALSE)</f>
        <v>Pertanian lahan kering  campur semak / kebun campur</v>
      </c>
      <c r="J8739" t="str">
        <f>VLOOKUP($E8739,reference!$G$1:$H$25,2,FALSE)</f>
        <v>Savanna / Padang rumput</v>
      </c>
      <c r="K8739" t="str">
        <f t="shared" si="136"/>
        <v>Non Irigasi</v>
      </c>
      <c r="L8739" t="s">
        <v>327</v>
      </c>
    </row>
    <row r="8740" spans="1:12" x14ac:dyDescent="0.25">
      <c r="A8740" s="1">
        <v>8739</v>
      </c>
      <c r="B8740" s="3">
        <v>138</v>
      </c>
      <c r="C8740" s="1">
        <v>79</v>
      </c>
      <c r="D8740" s="1">
        <v>18</v>
      </c>
      <c r="E8740" s="1">
        <v>20</v>
      </c>
      <c r="F8740" s="1">
        <v>0</v>
      </c>
      <c r="G8740">
        <f>VLOOKUP(C8740,reference!$A$1:$E$310,5,FALSE)</f>
        <v>5304102</v>
      </c>
      <c r="H8740" t="str">
        <f>VLOOKUP(C8740,reference!$A$1:$E$310,4,FALSE)</f>
        <v>NUNKOLO</v>
      </c>
      <c r="I8740" t="str">
        <f>VLOOKUP($D8740,reference!$G$1:$H$25,2,FALSE)</f>
        <v>Lahan terbuka</v>
      </c>
      <c r="J8740" t="str">
        <f>VLOOKUP($E8740,reference!$G$1:$H$25,2,FALSE)</f>
        <v>Tubuh air</v>
      </c>
      <c r="K8740" t="str">
        <f t="shared" si="136"/>
        <v>Non Irigasi</v>
      </c>
      <c r="L8740" t="s">
        <v>327</v>
      </c>
    </row>
    <row r="8741" spans="1:12" x14ac:dyDescent="0.25">
      <c r="A8741" s="1">
        <v>8740</v>
      </c>
      <c r="B8741" s="3">
        <v>91</v>
      </c>
      <c r="C8741" s="1">
        <v>46</v>
      </c>
      <c r="D8741" s="1">
        <v>18</v>
      </c>
      <c r="E8741" s="1">
        <v>14</v>
      </c>
      <c r="F8741" s="1">
        <v>0</v>
      </c>
      <c r="G8741">
        <f>VLOOKUP(C8741,reference!$A$1:$E$310,5,FALSE)</f>
        <v>5303170</v>
      </c>
      <c r="H8741" t="str">
        <f>VLOOKUP(C8741,reference!$A$1:$E$310,4,FALSE)</f>
        <v>TAKARI</v>
      </c>
      <c r="I8741" t="str">
        <f>VLOOKUP($D8741,reference!$G$1:$H$25,2,FALSE)</f>
        <v>Lahan terbuka</v>
      </c>
      <c r="J8741" t="str">
        <f>VLOOKUP($E8741,reference!$G$1:$H$25,2,FALSE)</f>
        <v>Sawah</v>
      </c>
      <c r="K8741" t="str">
        <f t="shared" si="136"/>
        <v>Non Irigasi</v>
      </c>
      <c r="L8741" t="s">
        <v>327</v>
      </c>
    </row>
    <row r="8742" spans="1:12" x14ac:dyDescent="0.25">
      <c r="A8742" s="1">
        <v>8741</v>
      </c>
      <c r="B8742" s="3">
        <v>15</v>
      </c>
      <c r="C8742" s="1">
        <v>59</v>
      </c>
      <c r="D8742" s="1">
        <v>11</v>
      </c>
      <c r="E8742" s="1">
        <v>13</v>
      </c>
      <c r="F8742" s="1">
        <v>0</v>
      </c>
      <c r="G8742">
        <f>VLOOKUP(C8742,reference!$A$1:$E$310,5,FALSE)</f>
        <v>5304022</v>
      </c>
      <c r="H8742" t="str">
        <f>VLOOKUP(C8742,reference!$A$1:$E$310,4,FALSE)</f>
        <v>MOLLO BARAT</v>
      </c>
      <c r="I8742" t="str">
        <f>VLOOKUP($D8742,reference!$G$1:$H$25,2,FALSE)</f>
        <v>Savanna / Padang rumput</v>
      </c>
      <c r="J8742" t="str">
        <f>VLOOKUP($E8742,reference!$G$1:$H$25,2,FALSE)</f>
        <v>Pertanian lahan kering  campur semak / kebun campur</v>
      </c>
      <c r="K8742" t="str">
        <f t="shared" si="136"/>
        <v>Non Irigasi</v>
      </c>
      <c r="L8742" t="s">
        <v>327</v>
      </c>
    </row>
    <row r="8743" spans="1:12" x14ac:dyDescent="0.25">
      <c r="A8743" s="1">
        <v>8742</v>
      </c>
      <c r="B8743" s="3">
        <v>6570</v>
      </c>
      <c r="C8743" s="1">
        <v>43</v>
      </c>
      <c r="D8743" s="1">
        <v>2</v>
      </c>
      <c r="E8743" s="1">
        <v>2</v>
      </c>
      <c r="F8743" s="1">
        <v>0</v>
      </c>
      <c r="G8743">
        <f>VLOOKUP(C8743,reference!$A$1:$E$310,5,FALSE)</f>
        <v>5303160</v>
      </c>
      <c r="H8743" t="str">
        <f>VLOOKUP(C8743,reference!$A$1:$E$310,4,FALSE)</f>
        <v>FATULEU</v>
      </c>
      <c r="I8743" t="str">
        <f>VLOOKUP($D8743,reference!$G$1:$H$25,2,FALSE)</f>
        <v>Hutan lahan kering sekunder / bekas tebangan</v>
      </c>
      <c r="J8743" t="str">
        <f>VLOOKUP($E8743,reference!$G$1:$H$25,2,FALSE)</f>
        <v>Hutan lahan kering sekunder / bekas tebangan</v>
      </c>
      <c r="K8743" t="str">
        <f t="shared" si="136"/>
        <v>Non Irigasi</v>
      </c>
      <c r="L8743" t="s">
        <v>327</v>
      </c>
    </row>
    <row r="8744" spans="1:12" x14ac:dyDescent="0.25">
      <c r="A8744" s="1">
        <v>8743</v>
      </c>
      <c r="B8744" s="3">
        <v>7</v>
      </c>
      <c r="C8744" s="1">
        <v>62</v>
      </c>
      <c r="D8744" s="1">
        <v>2</v>
      </c>
      <c r="E8744" s="1">
        <v>18</v>
      </c>
      <c r="F8744" s="1">
        <v>0</v>
      </c>
      <c r="G8744">
        <f>VLOOKUP(C8744,reference!$A$1:$E$310,5,FALSE)</f>
        <v>5304040</v>
      </c>
      <c r="H8744" t="str">
        <f>VLOOKUP(C8744,reference!$A$1:$E$310,4,FALSE)</f>
        <v>AMANUBAN BARAT</v>
      </c>
      <c r="I8744" t="str">
        <f>VLOOKUP($D8744,reference!$G$1:$H$25,2,FALSE)</f>
        <v>Hutan lahan kering sekunder / bekas tebangan</v>
      </c>
      <c r="J8744" t="str">
        <f>VLOOKUP($E8744,reference!$G$1:$H$25,2,FALSE)</f>
        <v>Lahan terbuka</v>
      </c>
      <c r="K8744" t="str">
        <f t="shared" si="136"/>
        <v>Non Irigasi</v>
      </c>
      <c r="L8744" t="s">
        <v>328</v>
      </c>
    </row>
    <row r="8745" spans="1:12" x14ac:dyDescent="0.25">
      <c r="A8745" s="1">
        <v>8744</v>
      </c>
      <c r="B8745" s="3">
        <v>34</v>
      </c>
      <c r="C8745" s="1">
        <v>79</v>
      </c>
      <c r="D8745" s="1">
        <v>2</v>
      </c>
      <c r="E8745" s="1">
        <v>20</v>
      </c>
      <c r="F8745" s="1">
        <v>0</v>
      </c>
      <c r="G8745">
        <f>VLOOKUP(C8745,reference!$A$1:$E$310,5,FALSE)</f>
        <v>5304102</v>
      </c>
      <c r="H8745" t="str">
        <f>VLOOKUP(C8745,reference!$A$1:$E$310,4,FALSE)</f>
        <v>NUNKOLO</v>
      </c>
      <c r="I8745" t="str">
        <f>VLOOKUP($D8745,reference!$G$1:$H$25,2,FALSE)</f>
        <v>Hutan lahan kering sekunder / bekas tebangan</v>
      </c>
      <c r="J8745" t="str">
        <f>VLOOKUP($E8745,reference!$G$1:$H$25,2,FALSE)</f>
        <v>Tubuh air</v>
      </c>
      <c r="K8745" t="str">
        <f t="shared" si="136"/>
        <v>Non Irigasi</v>
      </c>
      <c r="L8745" t="s">
        <v>328</v>
      </c>
    </row>
    <row r="8746" spans="1:12" x14ac:dyDescent="0.25">
      <c r="A8746" s="1">
        <v>8745</v>
      </c>
      <c r="B8746" s="3">
        <v>3</v>
      </c>
      <c r="C8746" s="1">
        <v>79</v>
      </c>
      <c r="D8746" s="1">
        <v>2</v>
      </c>
      <c r="E8746" s="1">
        <v>0</v>
      </c>
      <c r="F8746" s="1">
        <v>0</v>
      </c>
      <c r="G8746">
        <f>VLOOKUP(C8746,reference!$A$1:$E$310,5,FALSE)</f>
        <v>5304102</v>
      </c>
      <c r="H8746" t="str">
        <f>VLOOKUP(C8746,reference!$A$1:$E$310,4,FALSE)</f>
        <v>NUNKOLO</v>
      </c>
      <c r="I8746" t="str">
        <f>VLOOKUP($D8746,reference!$G$1:$H$25,2,FALSE)</f>
        <v>Hutan lahan kering sekunder / bekas tebangan</v>
      </c>
      <c r="J8746" t="str">
        <f>VLOOKUP($E8746,reference!$G$1:$H$25,2,FALSE)</f>
        <v>No data</v>
      </c>
      <c r="K8746" t="str">
        <f t="shared" si="136"/>
        <v>Non Irigasi</v>
      </c>
      <c r="L8746" t="s">
        <v>328</v>
      </c>
    </row>
    <row r="8747" spans="1:12" x14ac:dyDescent="0.25">
      <c r="A8747" s="1">
        <v>8746</v>
      </c>
      <c r="B8747" s="3">
        <v>17</v>
      </c>
      <c r="C8747" s="1">
        <v>15</v>
      </c>
      <c r="D8747" s="1">
        <v>11</v>
      </c>
      <c r="E8747" s="1">
        <v>16</v>
      </c>
      <c r="F8747" s="1">
        <v>0</v>
      </c>
      <c r="G8747">
        <f>VLOOKUP(C8747,reference!$A$1:$E$310,5,FALSE)</f>
        <v>5302032</v>
      </c>
      <c r="H8747" t="str">
        <f>VLOOKUP(C8747,reference!$A$1:$E$310,4,FALSE)</f>
        <v>MATAWAI LA PAWU</v>
      </c>
      <c r="I8747" t="str">
        <f>VLOOKUP($D8747,reference!$G$1:$H$25,2,FALSE)</f>
        <v>Savanna / Padang rumput</v>
      </c>
      <c r="J8747" t="str">
        <f>VLOOKUP($E8747,reference!$G$1:$H$25,2,FALSE)</f>
        <v>Pemukiman</v>
      </c>
      <c r="K8747" t="str">
        <f t="shared" si="136"/>
        <v>Non Irigasi</v>
      </c>
      <c r="L8747" t="s">
        <v>327</v>
      </c>
    </row>
    <row r="8748" spans="1:12" x14ac:dyDescent="0.25">
      <c r="A8748" s="1">
        <v>8747</v>
      </c>
      <c r="B8748" s="3">
        <v>76</v>
      </c>
      <c r="C8748" s="1">
        <v>63</v>
      </c>
      <c r="D8748" s="1">
        <v>14</v>
      </c>
      <c r="E8748" s="1">
        <v>16</v>
      </c>
      <c r="F8748" s="1">
        <v>0</v>
      </c>
      <c r="G8748">
        <f>VLOOKUP(C8748,reference!$A$1:$E$310,5,FALSE)</f>
        <v>5304041</v>
      </c>
      <c r="H8748" t="str">
        <f>VLOOKUP(C8748,reference!$A$1:$E$310,4,FALSE)</f>
        <v>BATU PUTIH</v>
      </c>
      <c r="I8748" t="str">
        <f>VLOOKUP($D8748,reference!$G$1:$H$25,2,FALSE)</f>
        <v>Sawah</v>
      </c>
      <c r="J8748" t="str">
        <f>VLOOKUP($E8748,reference!$G$1:$H$25,2,FALSE)</f>
        <v>Pemukiman</v>
      </c>
      <c r="K8748" t="str">
        <f t="shared" si="136"/>
        <v>Non Irigasi</v>
      </c>
      <c r="L8748" t="s">
        <v>327</v>
      </c>
    </row>
    <row r="8749" spans="1:12" x14ac:dyDescent="0.25">
      <c r="A8749" s="1">
        <v>8748</v>
      </c>
      <c r="B8749" s="3">
        <v>574</v>
      </c>
      <c r="C8749" s="1">
        <v>45</v>
      </c>
      <c r="D8749" s="1">
        <v>9</v>
      </c>
      <c r="E8749" s="1">
        <v>12</v>
      </c>
      <c r="F8749" s="1">
        <v>0</v>
      </c>
      <c r="G8749">
        <f>VLOOKUP(C8749,reference!$A$1:$E$310,5,FALSE)</f>
        <v>5303162</v>
      </c>
      <c r="H8749" t="str">
        <f>VLOOKUP(C8749,reference!$A$1:$E$310,4,FALSE)</f>
        <v>FATULEU BARAT</v>
      </c>
      <c r="I8749" t="str">
        <f>VLOOKUP($D8749,reference!$G$1:$H$25,2,FALSE)</f>
        <v>Semak belukar</v>
      </c>
      <c r="J8749" t="str">
        <f>VLOOKUP($E8749,reference!$G$1:$H$25,2,FALSE)</f>
        <v>Pertanian lahan kering</v>
      </c>
      <c r="K8749" t="str">
        <f t="shared" si="136"/>
        <v>Non Irigasi</v>
      </c>
      <c r="L8749" t="s">
        <v>327</v>
      </c>
    </row>
    <row r="8750" spans="1:12" x14ac:dyDescent="0.25">
      <c r="A8750" s="1">
        <v>8749</v>
      </c>
      <c r="B8750" s="3">
        <v>4</v>
      </c>
      <c r="C8750" s="1">
        <v>62</v>
      </c>
      <c r="D8750" s="1">
        <v>11</v>
      </c>
      <c r="E8750" s="1">
        <v>2</v>
      </c>
      <c r="F8750" s="1">
        <v>0</v>
      </c>
      <c r="G8750">
        <f>VLOOKUP(C8750,reference!$A$1:$E$310,5,FALSE)</f>
        <v>5304040</v>
      </c>
      <c r="H8750" t="str">
        <f>VLOOKUP(C8750,reference!$A$1:$E$310,4,FALSE)</f>
        <v>AMANUBAN BARAT</v>
      </c>
      <c r="I8750" t="str">
        <f>VLOOKUP($D8750,reference!$G$1:$H$25,2,FALSE)</f>
        <v>Savanna / Padang rumput</v>
      </c>
      <c r="J8750" t="str">
        <f>VLOOKUP($E8750,reference!$G$1:$H$25,2,FALSE)</f>
        <v>Hutan lahan kering sekunder / bekas tebangan</v>
      </c>
      <c r="K8750" t="str">
        <f t="shared" si="136"/>
        <v>Non Irigasi</v>
      </c>
      <c r="L8750" t="s">
        <v>327</v>
      </c>
    </row>
    <row r="8751" spans="1:12" x14ac:dyDescent="0.25">
      <c r="A8751" s="1">
        <v>8750</v>
      </c>
      <c r="B8751" s="3">
        <v>15</v>
      </c>
      <c r="C8751" s="1">
        <v>9</v>
      </c>
      <c r="D8751" s="1">
        <v>0</v>
      </c>
      <c r="E8751" s="1">
        <v>11</v>
      </c>
      <c r="F8751" s="1">
        <v>0</v>
      </c>
      <c r="G8751">
        <f>VLOOKUP(C8751,reference!$A$1:$E$310,5,FALSE)</f>
        <v>5302012</v>
      </c>
      <c r="H8751" t="str">
        <f>VLOOKUP(C8751,reference!$A$1:$E$310,4,FALSE)</f>
        <v>LEWA TIDAHU</v>
      </c>
      <c r="I8751" t="str">
        <f>VLOOKUP($D8751,reference!$G$1:$H$25,2,FALSE)</f>
        <v>No data</v>
      </c>
      <c r="J8751" t="str">
        <f>VLOOKUP($E8751,reference!$G$1:$H$25,2,FALSE)</f>
        <v>Savanna / Padang rumput</v>
      </c>
      <c r="K8751" t="str">
        <f t="shared" si="136"/>
        <v>Non Irigasi</v>
      </c>
      <c r="L8751" t="s">
        <v>327</v>
      </c>
    </row>
    <row r="8752" spans="1:12" x14ac:dyDescent="0.25">
      <c r="A8752" s="1">
        <v>8751</v>
      </c>
      <c r="B8752" s="3">
        <v>3</v>
      </c>
      <c r="C8752" s="1">
        <v>62</v>
      </c>
      <c r="D8752" s="1">
        <v>2</v>
      </c>
      <c r="E8752" s="1">
        <v>12</v>
      </c>
      <c r="F8752" s="1">
        <v>0</v>
      </c>
      <c r="G8752">
        <f>VLOOKUP(C8752,reference!$A$1:$E$310,5,FALSE)</f>
        <v>5304040</v>
      </c>
      <c r="H8752" t="str">
        <f>VLOOKUP(C8752,reference!$A$1:$E$310,4,FALSE)</f>
        <v>AMANUBAN BARAT</v>
      </c>
      <c r="I8752" t="str">
        <f>VLOOKUP($D8752,reference!$G$1:$H$25,2,FALSE)</f>
        <v>Hutan lahan kering sekunder / bekas tebangan</v>
      </c>
      <c r="J8752" t="str">
        <f>VLOOKUP($E8752,reference!$G$1:$H$25,2,FALSE)</f>
        <v>Pertanian lahan kering</v>
      </c>
      <c r="K8752" t="str">
        <f t="shared" si="136"/>
        <v>Non Irigasi</v>
      </c>
      <c r="L8752" t="s">
        <v>328</v>
      </c>
    </row>
    <row r="8753" spans="1:12" x14ac:dyDescent="0.25">
      <c r="A8753" s="1">
        <v>8752</v>
      </c>
      <c r="B8753" s="3">
        <v>150</v>
      </c>
      <c r="C8753" s="1">
        <v>62</v>
      </c>
      <c r="D8753" s="1">
        <v>13</v>
      </c>
      <c r="E8753" s="1">
        <v>12</v>
      </c>
      <c r="F8753" s="1">
        <v>0</v>
      </c>
      <c r="G8753">
        <f>VLOOKUP(C8753,reference!$A$1:$E$310,5,FALSE)</f>
        <v>5304040</v>
      </c>
      <c r="H8753" t="str">
        <f>VLOOKUP(C8753,reference!$A$1:$E$310,4,FALSE)</f>
        <v>AMANUBAN BARAT</v>
      </c>
      <c r="I8753" t="str">
        <f>VLOOKUP($D8753,reference!$G$1:$H$25,2,FALSE)</f>
        <v>Pertanian lahan kering  campur semak / kebun campur</v>
      </c>
      <c r="J8753" t="str">
        <f>VLOOKUP($E8753,reference!$G$1:$H$25,2,FALSE)</f>
        <v>Pertanian lahan kering</v>
      </c>
      <c r="K8753" t="str">
        <f t="shared" si="136"/>
        <v>Non Irigasi</v>
      </c>
      <c r="L8753" t="s">
        <v>327</v>
      </c>
    </row>
    <row r="8754" spans="1:12" x14ac:dyDescent="0.25">
      <c r="A8754" s="1">
        <v>8753</v>
      </c>
      <c r="B8754" s="3">
        <v>45</v>
      </c>
      <c r="C8754" s="1">
        <v>64</v>
      </c>
      <c r="D8754" s="1">
        <v>18</v>
      </c>
      <c r="E8754" s="1">
        <v>2</v>
      </c>
      <c r="F8754" s="1">
        <v>0</v>
      </c>
      <c r="G8754">
        <f>VLOOKUP(C8754,reference!$A$1:$E$310,5,FALSE)</f>
        <v>5304042</v>
      </c>
      <c r="H8754" t="str">
        <f>VLOOKUP(C8754,reference!$A$1:$E$310,4,FALSE)</f>
        <v>KUATNANA</v>
      </c>
      <c r="I8754" t="str">
        <f>VLOOKUP($D8754,reference!$G$1:$H$25,2,FALSE)</f>
        <v>Lahan terbuka</v>
      </c>
      <c r="J8754" t="str">
        <f>VLOOKUP($E8754,reference!$G$1:$H$25,2,FALSE)</f>
        <v>Hutan lahan kering sekunder / bekas tebangan</v>
      </c>
      <c r="K8754" t="str">
        <f t="shared" si="136"/>
        <v>Non Irigasi</v>
      </c>
      <c r="L8754" t="s">
        <v>327</v>
      </c>
    </row>
    <row r="8755" spans="1:12" x14ac:dyDescent="0.25">
      <c r="A8755" s="1">
        <v>8754</v>
      </c>
      <c r="B8755" s="3">
        <v>221</v>
      </c>
      <c r="C8755" s="1">
        <v>63</v>
      </c>
      <c r="D8755" s="1">
        <v>2</v>
      </c>
      <c r="E8755" s="1">
        <v>12</v>
      </c>
      <c r="F8755" s="1">
        <v>0</v>
      </c>
      <c r="G8755">
        <f>VLOOKUP(C8755,reference!$A$1:$E$310,5,FALSE)</f>
        <v>5304041</v>
      </c>
      <c r="H8755" t="str">
        <f>VLOOKUP(C8755,reference!$A$1:$E$310,4,FALSE)</f>
        <v>BATU PUTIH</v>
      </c>
      <c r="I8755" t="str">
        <f>VLOOKUP($D8755,reference!$G$1:$H$25,2,FALSE)</f>
        <v>Hutan lahan kering sekunder / bekas tebangan</v>
      </c>
      <c r="J8755" t="str">
        <f>VLOOKUP($E8755,reference!$G$1:$H$25,2,FALSE)</f>
        <v>Pertanian lahan kering</v>
      </c>
      <c r="K8755" t="str">
        <f t="shared" si="136"/>
        <v>Non Irigasi</v>
      </c>
      <c r="L8755" t="s">
        <v>328</v>
      </c>
    </row>
    <row r="8756" spans="1:12" x14ac:dyDescent="0.25">
      <c r="A8756" s="1">
        <v>8755</v>
      </c>
      <c r="B8756" s="3">
        <v>98</v>
      </c>
      <c r="C8756" s="1">
        <v>64</v>
      </c>
      <c r="D8756" s="1">
        <v>18</v>
      </c>
      <c r="E8756" s="1">
        <v>20</v>
      </c>
      <c r="F8756" s="1">
        <v>0</v>
      </c>
      <c r="G8756">
        <f>VLOOKUP(C8756,reference!$A$1:$E$310,5,FALSE)</f>
        <v>5304042</v>
      </c>
      <c r="H8756" t="str">
        <f>VLOOKUP(C8756,reference!$A$1:$E$310,4,FALSE)</f>
        <v>KUATNANA</v>
      </c>
      <c r="I8756" t="str">
        <f>VLOOKUP($D8756,reference!$G$1:$H$25,2,FALSE)</f>
        <v>Lahan terbuka</v>
      </c>
      <c r="J8756" t="str">
        <f>VLOOKUP($E8756,reference!$G$1:$H$25,2,FALSE)</f>
        <v>Tubuh air</v>
      </c>
      <c r="K8756" t="str">
        <f t="shared" si="136"/>
        <v>Non Irigasi</v>
      </c>
      <c r="L8756" t="s">
        <v>327</v>
      </c>
    </row>
    <row r="8757" spans="1:12" x14ac:dyDescent="0.25">
      <c r="A8757" s="1">
        <v>8756</v>
      </c>
      <c r="B8757" s="3">
        <v>39</v>
      </c>
      <c r="C8757" s="1">
        <v>57</v>
      </c>
      <c r="D8757" s="1">
        <v>9</v>
      </c>
      <c r="E8757" s="1">
        <v>2</v>
      </c>
      <c r="F8757" s="1">
        <v>0</v>
      </c>
      <c r="G8757">
        <f>VLOOKUP(C8757,reference!$A$1:$E$310,5,FALSE)</f>
        <v>5304020</v>
      </c>
      <c r="H8757" t="str">
        <f>VLOOKUP(C8757,reference!$A$1:$E$310,4,FALSE)</f>
        <v>MOLLO SELATAN</v>
      </c>
      <c r="I8757" t="str">
        <f>VLOOKUP($D8757,reference!$G$1:$H$25,2,FALSE)</f>
        <v>Semak belukar</v>
      </c>
      <c r="J8757" t="str">
        <f>VLOOKUP($E8757,reference!$G$1:$H$25,2,FALSE)</f>
        <v>Hutan lahan kering sekunder / bekas tebangan</v>
      </c>
      <c r="K8757" t="str">
        <f t="shared" si="136"/>
        <v>Non Irigasi</v>
      </c>
      <c r="L8757" t="s">
        <v>327</v>
      </c>
    </row>
    <row r="8758" spans="1:12" x14ac:dyDescent="0.25">
      <c r="A8758" s="1">
        <v>8757</v>
      </c>
      <c r="B8758" s="3">
        <v>1130</v>
      </c>
      <c r="C8758" s="1">
        <v>63</v>
      </c>
      <c r="D8758" s="1">
        <v>2</v>
      </c>
      <c r="E8758" s="1">
        <v>9</v>
      </c>
      <c r="F8758" s="1">
        <v>0</v>
      </c>
      <c r="G8758">
        <f>VLOOKUP(C8758,reference!$A$1:$E$310,5,FALSE)</f>
        <v>5304041</v>
      </c>
      <c r="H8758" t="str">
        <f>VLOOKUP(C8758,reference!$A$1:$E$310,4,FALSE)</f>
        <v>BATU PUTIH</v>
      </c>
      <c r="I8758" t="str">
        <f>VLOOKUP($D8758,reference!$G$1:$H$25,2,FALSE)</f>
        <v>Hutan lahan kering sekunder / bekas tebangan</v>
      </c>
      <c r="J8758" t="str">
        <f>VLOOKUP($E8758,reference!$G$1:$H$25,2,FALSE)</f>
        <v>Semak belukar</v>
      </c>
      <c r="K8758" t="str">
        <f t="shared" si="136"/>
        <v>Non Irigasi</v>
      </c>
      <c r="L8758" t="s">
        <v>328</v>
      </c>
    </row>
    <row r="8759" spans="1:12" x14ac:dyDescent="0.25">
      <c r="A8759" s="1">
        <v>8758</v>
      </c>
      <c r="B8759" s="3">
        <v>33</v>
      </c>
      <c r="C8759" s="1">
        <v>62</v>
      </c>
      <c r="D8759" s="1">
        <v>2</v>
      </c>
      <c r="E8759" s="1">
        <v>21</v>
      </c>
      <c r="F8759" s="1">
        <v>0</v>
      </c>
      <c r="G8759">
        <f>VLOOKUP(C8759,reference!$A$1:$E$310,5,FALSE)</f>
        <v>5304040</v>
      </c>
      <c r="H8759" t="str">
        <f>VLOOKUP(C8759,reference!$A$1:$E$310,4,FALSE)</f>
        <v>AMANUBAN BARAT</v>
      </c>
      <c r="I8759" t="str">
        <f>VLOOKUP($D8759,reference!$G$1:$H$25,2,FALSE)</f>
        <v>Hutan lahan kering sekunder / bekas tebangan</v>
      </c>
      <c r="J8759" t="str">
        <f>VLOOKUP($E8759,reference!$G$1:$H$25,2,FALSE)</f>
        <v>Rawa</v>
      </c>
      <c r="K8759" t="str">
        <f t="shared" si="136"/>
        <v>Non Irigasi</v>
      </c>
      <c r="L8759" t="s">
        <v>328</v>
      </c>
    </row>
    <row r="8760" spans="1:12" x14ac:dyDescent="0.25">
      <c r="A8760" s="1">
        <v>8759</v>
      </c>
      <c r="B8760" s="3">
        <v>716</v>
      </c>
      <c r="C8760" s="1">
        <v>44</v>
      </c>
      <c r="D8760" s="1">
        <v>2</v>
      </c>
      <c r="E8760" s="1">
        <v>16</v>
      </c>
      <c r="F8760" s="1">
        <v>0</v>
      </c>
      <c r="G8760">
        <f>VLOOKUP(C8760,reference!$A$1:$E$310,5,FALSE)</f>
        <v>5303161</v>
      </c>
      <c r="H8760" t="str">
        <f>VLOOKUP(C8760,reference!$A$1:$E$310,4,FALSE)</f>
        <v>FATULEU TENGAH</v>
      </c>
      <c r="I8760" t="str">
        <f>VLOOKUP($D8760,reference!$G$1:$H$25,2,FALSE)</f>
        <v>Hutan lahan kering sekunder / bekas tebangan</v>
      </c>
      <c r="J8760" t="str">
        <f>VLOOKUP($E8760,reference!$G$1:$H$25,2,FALSE)</f>
        <v>Pemukiman</v>
      </c>
      <c r="K8760" t="str">
        <f t="shared" si="136"/>
        <v>Non Irigasi</v>
      </c>
      <c r="L8760" t="s">
        <v>328</v>
      </c>
    </row>
    <row r="8761" spans="1:12" x14ac:dyDescent="0.25">
      <c r="A8761" s="1">
        <v>8760</v>
      </c>
      <c r="B8761" s="3">
        <v>102</v>
      </c>
      <c r="C8761" s="1">
        <v>57</v>
      </c>
      <c r="D8761" s="1">
        <v>9</v>
      </c>
      <c r="E8761" s="1">
        <v>11</v>
      </c>
      <c r="F8761" s="1">
        <v>0</v>
      </c>
      <c r="G8761">
        <f>VLOOKUP(C8761,reference!$A$1:$E$310,5,FALSE)</f>
        <v>5304020</v>
      </c>
      <c r="H8761" t="str">
        <f>VLOOKUP(C8761,reference!$A$1:$E$310,4,FALSE)</f>
        <v>MOLLO SELATAN</v>
      </c>
      <c r="I8761" t="str">
        <f>VLOOKUP($D8761,reference!$G$1:$H$25,2,FALSE)</f>
        <v>Semak belukar</v>
      </c>
      <c r="J8761" t="str">
        <f>VLOOKUP($E8761,reference!$G$1:$H$25,2,FALSE)</f>
        <v>Savanna / Padang rumput</v>
      </c>
      <c r="K8761" t="str">
        <f t="shared" si="136"/>
        <v>Non Irigasi</v>
      </c>
      <c r="L8761" t="s">
        <v>327</v>
      </c>
    </row>
    <row r="8762" spans="1:12" x14ac:dyDescent="0.25">
      <c r="A8762" s="1">
        <v>8761</v>
      </c>
      <c r="B8762" s="3">
        <v>5</v>
      </c>
      <c r="C8762" s="1">
        <v>79</v>
      </c>
      <c r="D8762" s="1">
        <v>18</v>
      </c>
      <c r="E8762" s="1">
        <v>12</v>
      </c>
      <c r="F8762" s="1">
        <v>0</v>
      </c>
      <c r="G8762">
        <f>VLOOKUP(C8762,reference!$A$1:$E$310,5,FALSE)</f>
        <v>5304102</v>
      </c>
      <c r="H8762" t="str">
        <f>VLOOKUP(C8762,reference!$A$1:$E$310,4,FALSE)</f>
        <v>NUNKOLO</v>
      </c>
      <c r="I8762" t="str">
        <f>VLOOKUP($D8762,reference!$G$1:$H$25,2,FALSE)</f>
        <v>Lahan terbuka</v>
      </c>
      <c r="J8762" t="str">
        <f>VLOOKUP($E8762,reference!$G$1:$H$25,2,FALSE)</f>
        <v>Pertanian lahan kering</v>
      </c>
      <c r="K8762" t="str">
        <f t="shared" si="136"/>
        <v>Non Irigasi</v>
      </c>
      <c r="L8762" t="s">
        <v>327</v>
      </c>
    </row>
    <row r="8763" spans="1:12" x14ac:dyDescent="0.25">
      <c r="A8763" s="1">
        <v>8762</v>
      </c>
      <c r="B8763" s="3">
        <v>763</v>
      </c>
      <c r="C8763" s="1">
        <v>45</v>
      </c>
      <c r="D8763" s="1">
        <v>1</v>
      </c>
      <c r="E8763" s="1">
        <v>1</v>
      </c>
      <c r="F8763" s="1">
        <v>0</v>
      </c>
      <c r="G8763">
        <f>VLOOKUP(C8763,reference!$A$1:$E$310,5,FALSE)</f>
        <v>5303162</v>
      </c>
      <c r="H8763" t="str">
        <f>VLOOKUP(C8763,reference!$A$1:$E$310,4,FALSE)</f>
        <v>FATULEU BARAT</v>
      </c>
      <c r="I8763" t="str">
        <f>VLOOKUP($D8763,reference!$G$1:$H$25,2,FALSE)</f>
        <v>Hutan lahan kering primer</v>
      </c>
      <c r="J8763" t="str">
        <f>VLOOKUP($E8763,reference!$G$1:$H$25,2,FALSE)</f>
        <v>Hutan lahan kering primer</v>
      </c>
      <c r="K8763" t="str">
        <f t="shared" si="136"/>
        <v>Non Irigasi</v>
      </c>
      <c r="L8763" t="s">
        <v>327</v>
      </c>
    </row>
    <row r="8764" spans="1:12" x14ac:dyDescent="0.25">
      <c r="A8764" s="1">
        <v>8763</v>
      </c>
      <c r="B8764" s="3">
        <v>3174</v>
      </c>
      <c r="C8764" s="1">
        <v>63</v>
      </c>
      <c r="D8764" s="1">
        <v>2</v>
      </c>
      <c r="E8764" s="1">
        <v>2</v>
      </c>
      <c r="F8764" s="1">
        <v>0</v>
      </c>
      <c r="G8764">
        <f>VLOOKUP(C8764,reference!$A$1:$E$310,5,FALSE)</f>
        <v>5304041</v>
      </c>
      <c r="H8764" t="str">
        <f>VLOOKUP(C8764,reference!$A$1:$E$310,4,FALSE)</f>
        <v>BATU PUTIH</v>
      </c>
      <c r="I8764" t="str">
        <f>VLOOKUP($D8764,reference!$G$1:$H$25,2,FALSE)</f>
        <v>Hutan lahan kering sekunder / bekas tebangan</v>
      </c>
      <c r="J8764" t="str">
        <f>VLOOKUP($E8764,reference!$G$1:$H$25,2,FALSE)</f>
        <v>Hutan lahan kering sekunder / bekas tebangan</v>
      </c>
      <c r="K8764" t="str">
        <f t="shared" si="136"/>
        <v>Non Irigasi</v>
      </c>
      <c r="L8764" t="s">
        <v>327</v>
      </c>
    </row>
    <row r="8765" spans="1:12" x14ac:dyDescent="0.25">
      <c r="A8765" s="1">
        <v>8764</v>
      </c>
      <c r="B8765" s="3">
        <v>47</v>
      </c>
      <c r="C8765" s="1">
        <v>64</v>
      </c>
      <c r="D8765" s="1">
        <v>13</v>
      </c>
      <c r="E8765" s="1">
        <v>12</v>
      </c>
      <c r="F8765" s="1">
        <v>0</v>
      </c>
      <c r="G8765">
        <f>VLOOKUP(C8765,reference!$A$1:$E$310,5,FALSE)</f>
        <v>5304042</v>
      </c>
      <c r="H8765" t="str">
        <f>VLOOKUP(C8765,reference!$A$1:$E$310,4,FALSE)</f>
        <v>KUATNANA</v>
      </c>
      <c r="I8765" t="str">
        <f>VLOOKUP($D8765,reference!$G$1:$H$25,2,FALSE)</f>
        <v>Pertanian lahan kering  campur semak / kebun campur</v>
      </c>
      <c r="J8765" t="str">
        <f>VLOOKUP($E8765,reference!$G$1:$H$25,2,FALSE)</f>
        <v>Pertanian lahan kering</v>
      </c>
      <c r="K8765" t="str">
        <f t="shared" si="136"/>
        <v>Non Irigasi</v>
      </c>
      <c r="L8765" t="s">
        <v>327</v>
      </c>
    </row>
    <row r="8766" spans="1:12" x14ac:dyDescent="0.25">
      <c r="A8766" s="1">
        <v>8765</v>
      </c>
      <c r="B8766" s="3">
        <v>2708</v>
      </c>
      <c r="C8766" s="1">
        <v>44</v>
      </c>
      <c r="D8766" s="1">
        <v>2</v>
      </c>
      <c r="E8766" s="1">
        <v>9</v>
      </c>
      <c r="F8766" s="1">
        <v>0</v>
      </c>
      <c r="G8766">
        <f>VLOOKUP(C8766,reference!$A$1:$E$310,5,FALSE)</f>
        <v>5303161</v>
      </c>
      <c r="H8766" t="str">
        <f>VLOOKUP(C8766,reference!$A$1:$E$310,4,FALSE)</f>
        <v>FATULEU TENGAH</v>
      </c>
      <c r="I8766" t="str">
        <f>VLOOKUP($D8766,reference!$G$1:$H$25,2,FALSE)</f>
        <v>Hutan lahan kering sekunder / bekas tebangan</v>
      </c>
      <c r="J8766" t="str">
        <f>VLOOKUP($E8766,reference!$G$1:$H$25,2,FALSE)</f>
        <v>Semak belukar</v>
      </c>
      <c r="K8766" t="str">
        <f t="shared" si="136"/>
        <v>Non Irigasi</v>
      </c>
      <c r="L8766" t="s">
        <v>328</v>
      </c>
    </row>
    <row r="8767" spans="1:12" x14ac:dyDescent="0.25">
      <c r="A8767" s="1">
        <v>8766</v>
      </c>
      <c r="B8767" s="3">
        <v>182</v>
      </c>
      <c r="C8767" s="1">
        <v>57</v>
      </c>
      <c r="D8767" s="1">
        <v>9</v>
      </c>
      <c r="E8767" s="1">
        <v>9</v>
      </c>
      <c r="F8767" s="1">
        <v>0</v>
      </c>
      <c r="G8767">
        <f>VLOOKUP(C8767,reference!$A$1:$E$310,5,FALSE)</f>
        <v>5304020</v>
      </c>
      <c r="H8767" t="str">
        <f>VLOOKUP(C8767,reference!$A$1:$E$310,4,FALSE)</f>
        <v>MOLLO SELATAN</v>
      </c>
      <c r="I8767" t="str">
        <f>VLOOKUP($D8767,reference!$G$1:$H$25,2,FALSE)</f>
        <v>Semak belukar</v>
      </c>
      <c r="J8767" t="str">
        <f>VLOOKUP($E8767,reference!$G$1:$H$25,2,FALSE)</f>
        <v>Semak belukar</v>
      </c>
      <c r="K8767" t="str">
        <f t="shared" si="136"/>
        <v>Non Irigasi</v>
      </c>
      <c r="L8767" t="s">
        <v>327</v>
      </c>
    </row>
    <row r="8768" spans="1:12" x14ac:dyDescent="0.25">
      <c r="A8768" s="1">
        <v>8767</v>
      </c>
      <c r="B8768" s="3">
        <v>133</v>
      </c>
      <c r="C8768" s="1">
        <v>63</v>
      </c>
      <c r="D8768" s="1">
        <v>9</v>
      </c>
      <c r="E8768" s="1">
        <v>2</v>
      </c>
      <c r="F8768" s="1">
        <v>0</v>
      </c>
      <c r="G8768">
        <f>VLOOKUP(C8768,reference!$A$1:$E$310,5,FALSE)</f>
        <v>5304041</v>
      </c>
      <c r="H8768" t="str">
        <f>VLOOKUP(C8768,reference!$A$1:$E$310,4,FALSE)</f>
        <v>BATU PUTIH</v>
      </c>
      <c r="I8768" t="str">
        <f>VLOOKUP($D8768,reference!$G$1:$H$25,2,FALSE)</f>
        <v>Semak belukar</v>
      </c>
      <c r="J8768" t="str">
        <f>VLOOKUP($E8768,reference!$G$1:$H$25,2,FALSE)</f>
        <v>Hutan lahan kering sekunder / bekas tebangan</v>
      </c>
      <c r="K8768" t="str">
        <f t="shared" si="136"/>
        <v>Non Irigasi</v>
      </c>
      <c r="L8768" t="s">
        <v>327</v>
      </c>
    </row>
    <row r="8769" spans="1:12" x14ac:dyDescent="0.25">
      <c r="A8769" s="1">
        <v>8768</v>
      </c>
      <c r="B8769" s="3">
        <v>3258</v>
      </c>
      <c r="C8769" s="1">
        <v>11</v>
      </c>
      <c r="D8769" s="1">
        <v>11</v>
      </c>
      <c r="E8769" s="1">
        <v>2</v>
      </c>
      <c r="F8769" s="1">
        <v>0</v>
      </c>
      <c r="G8769">
        <f>VLOOKUP(C8769,reference!$A$1:$E$310,5,FALSE)</f>
        <v>5302020</v>
      </c>
      <c r="H8769" t="str">
        <f>VLOOKUP(C8769,reference!$A$1:$E$310,4,FALSE)</f>
        <v>TABUNDUNG</v>
      </c>
      <c r="I8769" t="str">
        <f>VLOOKUP($D8769,reference!$G$1:$H$25,2,FALSE)</f>
        <v>Savanna / Padang rumput</v>
      </c>
      <c r="J8769" t="str">
        <f>VLOOKUP($E8769,reference!$G$1:$H$25,2,FALSE)</f>
        <v>Hutan lahan kering sekunder / bekas tebangan</v>
      </c>
      <c r="K8769" t="str">
        <f t="shared" si="136"/>
        <v>Non Irigasi</v>
      </c>
      <c r="L8769" t="s">
        <v>327</v>
      </c>
    </row>
    <row r="8770" spans="1:12" x14ac:dyDescent="0.25">
      <c r="A8770" s="1">
        <v>8769</v>
      </c>
      <c r="B8770" s="3">
        <v>216</v>
      </c>
      <c r="C8770" s="1">
        <v>63</v>
      </c>
      <c r="D8770" s="1">
        <v>14</v>
      </c>
      <c r="E8770" s="1">
        <v>2</v>
      </c>
      <c r="F8770" s="1">
        <v>0</v>
      </c>
      <c r="G8770">
        <f>VLOOKUP(C8770,reference!$A$1:$E$310,5,FALSE)</f>
        <v>5304041</v>
      </c>
      <c r="H8770" t="str">
        <f>VLOOKUP(C8770,reference!$A$1:$E$310,4,FALSE)</f>
        <v>BATU PUTIH</v>
      </c>
      <c r="I8770" t="str">
        <f>VLOOKUP($D8770,reference!$G$1:$H$25,2,FALSE)</f>
        <v>Sawah</v>
      </c>
      <c r="J8770" t="str">
        <f>VLOOKUP($E8770,reference!$G$1:$H$25,2,FALSE)</f>
        <v>Hutan lahan kering sekunder / bekas tebangan</v>
      </c>
      <c r="K8770" t="str">
        <f t="shared" si="136"/>
        <v>Non Irigasi</v>
      </c>
      <c r="L8770" t="s">
        <v>327</v>
      </c>
    </row>
    <row r="8771" spans="1:12" x14ac:dyDescent="0.25">
      <c r="A8771" s="1">
        <v>8770</v>
      </c>
      <c r="B8771" s="3">
        <v>47</v>
      </c>
      <c r="C8771" s="1">
        <v>59</v>
      </c>
      <c r="D8771" s="1">
        <v>14</v>
      </c>
      <c r="E8771" s="1">
        <v>14</v>
      </c>
      <c r="F8771" s="1">
        <v>0</v>
      </c>
      <c r="G8771">
        <f>VLOOKUP(C8771,reference!$A$1:$E$310,5,FALSE)</f>
        <v>5304022</v>
      </c>
      <c r="H8771" t="str">
        <f>VLOOKUP(C8771,reference!$A$1:$E$310,4,FALSE)</f>
        <v>MOLLO BARAT</v>
      </c>
      <c r="I8771" t="str">
        <f>VLOOKUP($D8771,reference!$G$1:$H$25,2,FALSE)</f>
        <v>Sawah</v>
      </c>
      <c r="J8771" t="str">
        <f>VLOOKUP($E8771,reference!$G$1:$H$25,2,FALSE)</f>
        <v>Sawah</v>
      </c>
      <c r="K8771" t="str">
        <f t="shared" ref="K8771:K8834" si="137">IF(F8771=0,"Non Irigasi","Buffer Irigasi")</f>
        <v>Non Irigasi</v>
      </c>
      <c r="L8771" t="s">
        <v>327</v>
      </c>
    </row>
    <row r="8772" spans="1:12" x14ac:dyDescent="0.25">
      <c r="A8772" s="1">
        <v>8771</v>
      </c>
      <c r="B8772" s="3">
        <v>343</v>
      </c>
      <c r="C8772" s="1">
        <v>63</v>
      </c>
      <c r="D8772" s="1">
        <v>9</v>
      </c>
      <c r="E8772" s="1">
        <v>9</v>
      </c>
      <c r="F8772" s="1">
        <v>0</v>
      </c>
      <c r="G8772">
        <f>VLOOKUP(C8772,reference!$A$1:$E$310,5,FALSE)</f>
        <v>5304041</v>
      </c>
      <c r="H8772" t="str">
        <f>VLOOKUP(C8772,reference!$A$1:$E$310,4,FALSE)</f>
        <v>BATU PUTIH</v>
      </c>
      <c r="I8772" t="str">
        <f>VLOOKUP($D8772,reference!$G$1:$H$25,2,FALSE)</f>
        <v>Semak belukar</v>
      </c>
      <c r="J8772" t="str">
        <f>VLOOKUP($E8772,reference!$G$1:$H$25,2,FALSE)</f>
        <v>Semak belukar</v>
      </c>
      <c r="K8772" t="str">
        <f t="shared" si="137"/>
        <v>Non Irigasi</v>
      </c>
      <c r="L8772" t="s">
        <v>327</v>
      </c>
    </row>
    <row r="8773" spans="1:12" x14ac:dyDescent="0.25">
      <c r="A8773" s="1">
        <v>8772</v>
      </c>
      <c r="B8773" s="3">
        <v>165</v>
      </c>
      <c r="C8773" s="1">
        <v>63</v>
      </c>
      <c r="D8773" s="1">
        <v>14</v>
      </c>
      <c r="E8773" s="1">
        <v>9</v>
      </c>
      <c r="F8773" s="1">
        <v>0</v>
      </c>
      <c r="G8773">
        <f>VLOOKUP(C8773,reference!$A$1:$E$310,5,FALSE)</f>
        <v>5304041</v>
      </c>
      <c r="H8773" t="str">
        <f>VLOOKUP(C8773,reference!$A$1:$E$310,4,FALSE)</f>
        <v>BATU PUTIH</v>
      </c>
      <c r="I8773" t="str">
        <f>VLOOKUP($D8773,reference!$G$1:$H$25,2,FALSE)</f>
        <v>Sawah</v>
      </c>
      <c r="J8773" t="str">
        <f>VLOOKUP($E8773,reference!$G$1:$H$25,2,FALSE)</f>
        <v>Semak belukar</v>
      </c>
      <c r="K8773" t="str">
        <f t="shared" si="137"/>
        <v>Non Irigasi</v>
      </c>
      <c r="L8773" t="s">
        <v>327</v>
      </c>
    </row>
    <row r="8774" spans="1:12" x14ac:dyDescent="0.25">
      <c r="A8774" s="1">
        <v>8773</v>
      </c>
      <c r="B8774" s="3">
        <v>3</v>
      </c>
      <c r="C8774" s="1">
        <v>45</v>
      </c>
      <c r="D8774" s="1">
        <v>1</v>
      </c>
      <c r="E8774" s="1">
        <v>20</v>
      </c>
      <c r="F8774" s="1">
        <v>0</v>
      </c>
      <c r="G8774">
        <f>VLOOKUP(C8774,reference!$A$1:$E$310,5,FALSE)</f>
        <v>5303162</v>
      </c>
      <c r="H8774" t="str">
        <f>VLOOKUP(C8774,reference!$A$1:$E$310,4,FALSE)</f>
        <v>FATULEU BARAT</v>
      </c>
      <c r="I8774" t="str">
        <f>VLOOKUP($D8774,reference!$G$1:$H$25,2,FALSE)</f>
        <v>Hutan lahan kering primer</v>
      </c>
      <c r="J8774" t="str">
        <f>VLOOKUP($E8774,reference!$G$1:$H$25,2,FALSE)</f>
        <v>Tubuh air</v>
      </c>
      <c r="K8774" t="str">
        <f t="shared" si="137"/>
        <v>Non Irigasi</v>
      </c>
      <c r="L8774" t="s">
        <v>328</v>
      </c>
    </row>
    <row r="8775" spans="1:12" x14ac:dyDescent="0.25">
      <c r="A8775" s="1">
        <v>8774</v>
      </c>
      <c r="B8775" s="3">
        <v>4</v>
      </c>
      <c r="C8775" s="1">
        <v>75</v>
      </c>
      <c r="D8775" s="1">
        <v>13</v>
      </c>
      <c r="E8775" s="1">
        <v>11</v>
      </c>
      <c r="F8775" s="1">
        <v>0</v>
      </c>
      <c r="G8775">
        <f>VLOOKUP(C8775,reference!$A$1:$E$310,5,FALSE)</f>
        <v>5304090</v>
      </c>
      <c r="H8775" t="str">
        <f>VLOOKUP(C8775,reference!$A$1:$E$310,4,FALSE)</f>
        <v>KIE</v>
      </c>
      <c r="I8775" t="str">
        <f>VLOOKUP($D8775,reference!$G$1:$H$25,2,FALSE)</f>
        <v>Pertanian lahan kering  campur semak / kebun campur</v>
      </c>
      <c r="J8775" t="str">
        <f>VLOOKUP($E8775,reference!$G$1:$H$25,2,FALSE)</f>
        <v>Savanna / Padang rumput</v>
      </c>
      <c r="K8775" t="str">
        <f t="shared" si="137"/>
        <v>Non Irigasi</v>
      </c>
      <c r="L8775" t="s">
        <v>327</v>
      </c>
    </row>
    <row r="8776" spans="1:12" x14ac:dyDescent="0.25">
      <c r="A8776" s="1">
        <v>8775</v>
      </c>
      <c r="B8776" s="3">
        <v>623</v>
      </c>
      <c r="C8776" s="1">
        <v>9</v>
      </c>
      <c r="D8776" s="1">
        <v>13</v>
      </c>
      <c r="E8776" s="1">
        <v>11</v>
      </c>
      <c r="F8776" s="1">
        <v>0</v>
      </c>
      <c r="G8776">
        <f>VLOOKUP(C8776,reference!$A$1:$E$310,5,FALSE)</f>
        <v>5302012</v>
      </c>
      <c r="H8776" t="str">
        <f>VLOOKUP(C8776,reference!$A$1:$E$310,4,FALSE)</f>
        <v>LEWA TIDAHU</v>
      </c>
      <c r="I8776" t="str">
        <f>VLOOKUP($D8776,reference!$G$1:$H$25,2,FALSE)</f>
        <v>Pertanian lahan kering  campur semak / kebun campur</v>
      </c>
      <c r="J8776" t="str">
        <f>VLOOKUP($E8776,reference!$G$1:$H$25,2,FALSE)</f>
        <v>Savanna / Padang rumput</v>
      </c>
      <c r="K8776" t="str">
        <f t="shared" si="137"/>
        <v>Non Irigasi</v>
      </c>
      <c r="L8776" t="s">
        <v>327</v>
      </c>
    </row>
    <row r="8777" spans="1:12" x14ac:dyDescent="0.25">
      <c r="A8777" s="1">
        <v>8776</v>
      </c>
      <c r="B8777" s="3">
        <v>3</v>
      </c>
      <c r="C8777" s="1">
        <v>63</v>
      </c>
      <c r="D8777" s="1">
        <v>14</v>
      </c>
      <c r="E8777" s="1">
        <v>12</v>
      </c>
      <c r="F8777" s="1">
        <v>0</v>
      </c>
      <c r="G8777">
        <f>VLOOKUP(C8777,reference!$A$1:$E$310,5,FALSE)</f>
        <v>5304041</v>
      </c>
      <c r="H8777" t="str">
        <f>VLOOKUP(C8777,reference!$A$1:$E$310,4,FALSE)</f>
        <v>BATU PUTIH</v>
      </c>
      <c r="I8777" t="str">
        <f>VLOOKUP($D8777,reference!$G$1:$H$25,2,FALSE)</f>
        <v>Sawah</v>
      </c>
      <c r="J8777" t="str">
        <f>VLOOKUP($E8777,reference!$G$1:$H$25,2,FALSE)</f>
        <v>Pertanian lahan kering</v>
      </c>
      <c r="K8777" t="str">
        <f t="shared" si="137"/>
        <v>Non Irigasi</v>
      </c>
      <c r="L8777" t="s">
        <v>327</v>
      </c>
    </row>
    <row r="8778" spans="1:12" x14ac:dyDescent="0.25">
      <c r="A8778" s="1">
        <v>8777</v>
      </c>
      <c r="B8778" s="3">
        <v>177</v>
      </c>
      <c r="C8778" s="1">
        <v>11</v>
      </c>
      <c r="D8778" s="1">
        <v>18</v>
      </c>
      <c r="E8778" s="1">
        <v>2</v>
      </c>
      <c r="F8778" s="1">
        <v>0</v>
      </c>
      <c r="G8778">
        <f>VLOOKUP(C8778,reference!$A$1:$E$310,5,FALSE)</f>
        <v>5302020</v>
      </c>
      <c r="H8778" t="str">
        <f>VLOOKUP(C8778,reference!$A$1:$E$310,4,FALSE)</f>
        <v>TABUNDUNG</v>
      </c>
      <c r="I8778" t="str">
        <f>VLOOKUP($D8778,reference!$G$1:$H$25,2,FALSE)</f>
        <v>Lahan terbuka</v>
      </c>
      <c r="J8778" t="str">
        <f>VLOOKUP($E8778,reference!$G$1:$H$25,2,FALSE)</f>
        <v>Hutan lahan kering sekunder / bekas tebangan</v>
      </c>
      <c r="K8778" t="str">
        <f t="shared" si="137"/>
        <v>Non Irigasi</v>
      </c>
      <c r="L8778" t="s">
        <v>327</v>
      </c>
    </row>
    <row r="8779" spans="1:12" x14ac:dyDescent="0.25">
      <c r="A8779" s="1">
        <v>8778</v>
      </c>
      <c r="B8779" s="3">
        <v>1</v>
      </c>
      <c r="C8779" s="1">
        <v>24</v>
      </c>
      <c r="D8779" s="1">
        <v>18</v>
      </c>
      <c r="E8779" s="1">
        <v>2</v>
      </c>
      <c r="F8779" s="1">
        <v>0</v>
      </c>
      <c r="G8779">
        <f>VLOOKUP(C8779,reference!$A$1:$E$310,5,FALSE)</f>
        <v>5302061</v>
      </c>
      <c r="H8779" t="str">
        <f>VLOOKUP(C8779,reference!$A$1:$E$310,4,FALSE)</f>
        <v>KAMBATA MAPAMBUHANG</v>
      </c>
      <c r="I8779" t="str">
        <f>VLOOKUP($D8779,reference!$G$1:$H$25,2,FALSE)</f>
        <v>Lahan terbuka</v>
      </c>
      <c r="J8779" t="str">
        <f>VLOOKUP($E8779,reference!$G$1:$H$25,2,FALSE)</f>
        <v>Hutan lahan kering sekunder / bekas tebangan</v>
      </c>
      <c r="K8779" t="str">
        <f t="shared" si="137"/>
        <v>Non Irigasi</v>
      </c>
      <c r="L8779" t="s">
        <v>327</v>
      </c>
    </row>
    <row r="8780" spans="1:12" x14ac:dyDescent="0.25">
      <c r="A8780" s="1">
        <v>8779</v>
      </c>
      <c r="B8780" s="3">
        <v>85</v>
      </c>
      <c r="C8780" s="1">
        <v>63</v>
      </c>
      <c r="D8780" s="1">
        <v>9</v>
      </c>
      <c r="E8780" s="1">
        <v>11</v>
      </c>
      <c r="F8780" s="1">
        <v>0</v>
      </c>
      <c r="G8780">
        <f>VLOOKUP(C8780,reference!$A$1:$E$310,5,FALSE)</f>
        <v>5304041</v>
      </c>
      <c r="H8780" t="str">
        <f>VLOOKUP(C8780,reference!$A$1:$E$310,4,FALSE)</f>
        <v>BATU PUTIH</v>
      </c>
      <c r="I8780" t="str">
        <f>VLOOKUP($D8780,reference!$G$1:$H$25,2,FALSE)</f>
        <v>Semak belukar</v>
      </c>
      <c r="J8780" t="str">
        <f>VLOOKUP($E8780,reference!$G$1:$H$25,2,FALSE)</f>
        <v>Savanna / Padang rumput</v>
      </c>
      <c r="K8780" t="str">
        <f t="shared" si="137"/>
        <v>Non Irigasi</v>
      </c>
      <c r="L8780" t="s">
        <v>327</v>
      </c>
    </row>
    <row r="8781" spans="1:12" x14ac:dyDescent="0.25">
      <c r="A8781" s="1">
        <v>8780</v>
      </c>
      <c r="B8781" s="3">
        <v>11</v>
      </c>
      <c r="C8781" s="1">
        <v>9</v>
      </c>
      <c r="D8781" s="1">
        <v>11</v>
      </c>
      <c r="E8781" s="1">
        <v>20</v>
      </c>
      <c r="F8781" s="1">
        <v>0</v>
      </c>
      <c r="G8781">
        <f>VLOOKUP(C8781,reference!$A$1:$E$310,5,FALSE)</f>
        <v>5302012</v>
      </c>
      <c r="H8781" t="str">
        <f>VLOOKUP(C8781,reference!$A$1:$E$310,4,FALSE)</f>
        <v>LEWA TIDAHU</v>
      </c>
      <c r="I8781" t="str">
        <f>VLOOKUP($D8781,reference!$G$1:$H$25,2,FALSE)</f>
        <v>Savanna / Padang rumput</v>
      </c>
      <c r="J8781" t="str">
        <f>VLOOKUP($E8781,reference!$G$1:$H$25,2,FALSE)</f>
        <v>Tubuh air</v>
      </c>
      <c r="K8781" t="str">
        <f t="shared" si="137"/>
        <v>Non Irigasi</v>
      </c>
      <c r="L8781" t="s">
        <v>327</v>
      </c>
    </row>
    <row r="8782" spans="1:12" x14ac:dyDescent="0.25">
      <c r="A8782" s="1">
        <v>8781</v>
      </c>
      <c r="B8782" s="3">
        <v>40</v>
      </c>
      <c r="C8782" s="1">
        <v>9</v>
      </c>
      <c r="D8782" s="1">
        <v>11</v>
      </c>
      <c r="E8782" s="1">
        <v>6</v>
      </c>
      <c r="F8782" s="1">
        <v>0</v>
      </c>
      <c r="G8782">
        <f>VLOOKUP(C8782,reference!$A$1:$E$310,5,FALSE)</f>
        <v>5302012</v>
      </c>
      <c r="H8782" t="str">
        <f>VLOOKUP(C8782,reference!$A$1:$E$310,4,FALSE)</f>
        <v>LEWA TIDAHU</v>
      </c>
      <c r="I8782" t="str">
        <f>VLOOKUP($D8782,reference!$G$1:$H$25,2,FALSE)</f>
        <v>Savanna / Padang rumput</v>
      </c>
      <c r="J8782" t="str">
        <f>VLOOKUP($E8782,reference!$G$1:$H$25,2,FALSE)</f>
        <v>Hutan mangrove sekunder</v>
      </c>
      <c r="K8782" t="str">
        <f t="shared" si="137"/>
        <v>Non Irigasi</v>
      </c>
      <c r="L8782" t="s">
        <v>327</v>
      </c>
    </row>
    <row r="8783" spans="1:12" x14ac:dyDescent="0.25">
      <c r="A8783" s="1">
        <v>8782</v>
      </c>
      <c r="B8783" s="3">
        <v>3</v>
      </c>
      <c r="C8783" s="1">
        <v>9</v>
      </c>
      <c r="D8783" s="1">
        <v>13</v>
      </c>
      <c r="E8783" s="1">
        <v>14</v>
      </c>
      <c r="F8783" s="1">
        <v>0</v>
      </c>
      <c r="G8783">
        <f>VLOOKUP(C8783,reference!$A$1:$E$310,5,FALSE)</f>
        <v>5302012</v>
      </c>
      <c r="H8783" t="str">
        <f>VLOOKUP(C8783,reference!$A$1:$E$310,4,FALSE)</f>
        <v>LEWA TIDAHU</v>
      </c>
      <c r="I8783" t="str">
        <f>VLOOKUP($D8783,reference!$G$1:$H$25,2,FALSE)</f>
        <v>Pertanian lahan kering  campur semak / kebun campur</v>
      </c>
      <c r="J8783" t="str">
        <f>VLOOKUP($E8783,reference!$G$1:$H$25,2,FALSE)</f>
        <v>Sawah</v>
      </c>
      <c r="K8783" t="str">
        <f t="shared" si="137"/>
        <v>Non Irigasi</v>
      </c>
      <c r="L8783" t="s">
        <v>327</v>
      </c>
    </row>
    <row r="8784" spans="1:12" x14ac:dyDescent="0.25">
      <c r="A8784" s="1">
        <v>8783</v>
      </c>
      <c r="B8784" s="3">
        <v>5</v>
      </c>
      <c r="C8784" s="1">
        <v>46</v>
      </c>
      <c r="D8784" s="1">
        <v>11</v>
      </c>
      <c r="E8784" s="1">
        <v>14</v>
      </c>
      <c r="F8784" s="1">
        <v>0</v>
      </c>
      <c r="G8784">
        <f>VLOOKUP(C8784,reference!$A$1:$E$310,5,FALSE)</f>
        <v>5303170</v>
      </c>
      <c r="H8784" t="str">
        <f>VLOOKUP(C8784,reference!$A$1:$E$310,4,FALSE)</f>
        <v>TAKARI</v>
      </c>
      <c r="I8784" t="str">
        <f>VLOOKUP($D8784,reference!$G$1:$H$25,2,FALSE)</f>
        <v>Savanna / Padang rumput</v>
      </c>
      <c r="J8784" t="str">
        <f>VLOOKUP($E8784,reference!$G$1:$H$25,2,FALSE)</f>
        <v>Sawah</v>
      </c>
      <c r="K8784" t="str">
        <f t="shared" si="137"/>
        <v>Non Irigasi</v>
      </c>
      <c r="L8784" t="s">
        <v>327</v>
      </c>
    </row>
    <row r="8785" spans="1:12" x14ac:dyDescent="0.25">
      <c r="A8785" s="1">
        <v>8784</v>
      </c>
      <c r="B8785" s="3">
        <v>7</v>
      </c>
      <c r="C8785" s="1">
        <v>9</v>
      </c>
      <c r="D8785" s="1">
        <v>0</v>
      </c>
      <c r="E8785" s="1">
        <v>18</v>
      </c>
      <c r="F8785" s="1">
        <v>0</v>
      </c>
      <c r="G8785">
        <f>VLOOKUP(C8785,reference!$A$1:$E$310,5,FALSE)</f>
        <v>5302012</v>
      </c>
      <c r="H8785" t="str">
        <f>VLOOKUP(C8785,reference!$A$1:$E$310,4,FALSE)</f>
        <v>LEWA TIDAHU</v>
      </c>
      <c r="I8785" t="str">
        <f>VLOOKUP($D8785,reference!$G$1:$H$25,2,FALSE)</f>
        <v>No data</v>
      </c>
      <c r="J8785" t="str">
        <f>VLOOKUP($E8785,reference!$G$1:$H$25,2,FALSE)</f>
        <v>Lahan terbuka</v>
      </c>
      <c r="K8785" t="str">
        <f t="shared" si="137"/>
        <v>Non Irigasi</v>
      </c>
      <c r="L8785" t="s">
        <v>327</v>
      </c>
    </row>
    <row r="8786" spans="1:12" x14ac:dyDescent="0.25">
      <c r="A8786" s="1">
        <v>8785</v>
      </c>
      <c r="B8786" s="3">
        <v>27</v>
      </c>
      <c r="C8786" s="1">
        <v>9</v>
      </c>
      <c r="D8786" s="1">
        <v>11</v>
      </c>
      <c r="E8786" s="1">
        <v>18</v>
      </c>
      <c r="F8786" s="1">
        <v>0</v>
      </c>
      <c r="G8786">
        <f>VLOOKUP(C8786,reference!$A$1:$E$310,5,FALSE)</f>
        <v>5302012</v>
      </c>
      <c r="H8786" t="str">
        <f>VLOOKUP(C8786,reference!$A$1:$E$310,4,FALSE)</f>
        <v>LEWA TIDAHU</v>
      </c>
      <c r="I8786" t="str">
        <f>VLOOKUP($D8786,reference!$G$1:$H$25,2,FALSE)</f>
        <v>Savanna / Padang rumput</v>
      </c>
      <c r="J8786" t="str">
        <f>VLOOKUP($E8786,reference!$G$1:$H$25,2,FALSE)</f>
        <v>Lahan terbuka</v>
      </c>
      <c r="K8786" t="str">
        <f t="shared" si="137"/>
        <v>Non Irigasi</v>
      </c>
      <c r="L8786" t="s">
        <v>327</v>
      </c>
    </row>
    <row r="8787" spans="1:12" x14ac:dyDescent="0.25">
      <c r="A8787" s="1">
        <v>8786</v>
      </c>
      <c r="B8787" s="3">
        <v>26</v>
      </c>
      <c r="C8787" s="1">
        <v>9</v>
      </c>
      <c r="D8787" s="1">
        <v>13</v>
      </c>
      <c r="E8787" s="1">
        <v>2</v>
      </c>
      <c r="F8787" s="1">
        <v>0</v>
      </c>
      <c r="G8787">
        <f>VLOOKUP(C8787,reference!$A$1:$E$310,5,FALSE)</f>
        <v>5302012</v>
      </c>
      <c r="H8787" t="str">
        <f>VLOOKUP(C8787,reference!$A$1:$E$310,4,FALSE)</f>
        <v>LEWA TIDAHU</v>
      </c>
      <c r="I8787" t="str">
        <f>VLOOKUP($D8787,reference!$G$1:$H$25,2,FALSE)</f>
        <v>Pertanian lahan kering  campur semak / kebun campur</v>
      </c>
      <c r="J8787" t="str">
        <f>VLOOKUP($E8787,reference!$G$1:$H$25,2,FALSE)</f>
        <v>Hutan lahan kering sekunder / bekas tebangan</v>
      </c>
      <c r="K8787" t="str">
        <f t="shared" si="137"/>
        <v>Non Irigasi</v>
      </c>
      <c r="L8787" t="s">
        <v>327</v>
      </c>
    </row>
    <row r="8788" spans="1:12" x14ac:dyDescent="0.25">
      <c r="A8788" s="1">
        <v>8787</v>
      </c>
      <c r="B8788" s="3">
        <v>468</v>
      </c>
      <c r="C8788" s="1">
        <v>46</v>
      </c>
      <c r="D8788" s="1">
        <v>9</v>
      </c>
      <c r="E8788" s="1">
        <v>9</v>
      </c>
      <c r="F8788" s="1">
        <v>0</v>
      </c>
      <c r="G8788">
        <f>VLOOKUP(C8788,reference!$A$1:$E$310,5,FALSE)</f>
        <v>5303170</v>
      </c>
      <c r="H8788" t="str">
        <f>VLOOKUP(C8788,reference!$A$1:$E$310,4,FALSE)</f>
        <v>TAKARI</v>
      </c>
      <c r="I8788" t="str">
        <f>VLOOKUP($D8788,reference!$G$1:$H$25,2,FALSE)</f>
        <v>Semak belukar</v>
      </c>
      <c r="J8788" t="str">
        <f>VLOOKUP($E8788,reference!$G$1:$H$25,2,FALSE)</f>
        <v>Semak belukar</v>
      </c>
      <c r="K8788" t="str">
        <f t="shared" si="137"/>
        <v>Non Irigasi</v>
      </c>
      <c r="L8788" t="s">
        <v>327</v>
      </c>
    </row>
    <row r="8789" spans="1:12" x14ac:dyDescent="0.25">
      <c r="A8789" s="1">
        <v>8788</v>
      </c>
      <c r="B8789" s="3">
        <v>747</v>
      </c>
      <c r="C8789" s="1">
        <v>21</v>
      </c>
      <c r="D8789" s="1">
        <v>11</v>
      </c>
      <c r="E8789" s="1">
        <v>12</v>
      </c>
      <c r="F8789" s="1">
        <v>0</v>
      </c>
      <c r="G8789">
        <f>VLOOKUP(C8789,reference!$A$1:$E$310,5,FALSE)</f>
        <v>5302051</v>
      </c>
      <c r="H8789" t="str">
        <f>VLOOKUP(C8789,reference!$A$1:$E$310,4,FALSE)</f>
        <v>RINDI</v>
      </c>
      <c r="I8789" t="str">
        <f>VLOOKUP($D8789,reference!$G$1:$H$25,2,FALSE)</f>
        <v>Savanna / Padang rumput</v>
      </c>
      <c r="J8789" t="str">
        <f>VLOOKUP($E8789,reference!$G$1:$H$25,2,FALSE)</f>
        <v>Pertanian lahan kering</v>
      </c>
      <c r="K8789" t="str">
        <f t="shared" si="137"/>
        <v>Non Irigasi</v>
      </c>
      <c r="L8789" t="s">
        <v>327</v>
      </c>
    </row>
    <row r="8790" spans="1:12" x14ac:dyDescent="0.25">
      <c r="A8790" s="1">
        <v>8789</v>
      </c>
      <c r="B8790" s="3">
        <v>24</v>
      </c>
      <c r="C8790" s="1">
        <v>62</v>
      </c>
      <c r="D8790" s="1">
        <v>9</v>
      </c>
      <c r="E8790" s="1">
        <v>11</v>
      </c>
      <c r="F8790" s="1">
        <v>0</v>
      </c>
      <c r="G8790">
        <f>VLOOKUP(C8790,reference!$A$1:$E$310,5,FALSE)</f>
        <v>5304040</v>
      </c>
      <c r="H8790" t="str">
        <f>VLOOKUP(C8790,reference!$A$1:$E$310,4,FALSE)</f>
        <v>AMANUBAN BARAT</v>
      </c>
      <c r="I8790" t="str">
        <f>VLOOKUP($D8790,reference!$G$1:$H$25,2,FALSE)</f>
        <v>Semak belukar</v>
      </c>
      <c r="J8790" t="str">
        <f>VLOOKUP($E8790,reference!$G$1:$H$25,2,FALSE)</f>
        <v>Savanna / Padang rumput</v>
      </c>
      <c r="K8790" t="str">
        <f t="shared" si="137"/>
        <v>Non Irigasi</v>
      </c>
      <c r="L8790" t="s">
        <v>327</v>
      </c>
    </row>
    <row r="8791" spans="1:12" x14ac:dyDescent="0.25">
      <c r="A8791" s="1">
        <v>8790</v>
      </c>
      <c r="B8791" s="3">
        <v>19</v>
      </c>
      <c r="C8791" s="1">
        <v>64</v>
      </c>
      <c r="D8791" s="1">
        <v>18</v>
      </c>
      <c r="E8791" s="1">
        <v>9</v>
      </c>
      <c r="F8791" s="1">
        <v>0</v>
      </c>
      <c r="G8791">
        <f>VLOOKUP(C8791,reference!$A$1:$E$310,5,FALSE)</f>
        <v>5304042</v>
      </c>
      <c r="H8791" t="str">
        <f>VLOOKUP(C8791,reference!$A$1:$E$310,4,FALSE)</f>
        <v>KUATNANA</v>
      </c>
      <c r="I8791" t="str">
        <f>VLOOKUP($D8791,reference!$G$1:$H$25,2,FALSE)</f>
        <v>Lahan terbuka</v>
      </c>
      <c r="J8791" t="str">
        <f>VLOOKUP($E8791,reference!$G$1:$H$25,2,FALSE)</f>
        <v>Semak belukar</v>
      </c>
      <c r="K8791" t="str">
        <f t="shared" si="137"/>
        <v>Non Irigasi</v>
      </c>
      <c r="L8791" t="s">
        <v>327</v>
      </c>
    </row>
    <row r="8792" spans="1:12" x14ac:dyDescent="0.25">
      <c r="A8792" s="1">
        <v>8791</v>
      </c>
      <c r="B8792" s="3">
        <v>14</v>
      </c>
      <c r="C8792" s="1">
        <v>62</v>
      </c>
      <c r="D8792" s="1">
        <v>18</v>
      </c>
      <c r="E8792" s="1">
        <v>13</v>
      </c>
      <c r="F8792" s="1">
        <v>0</v>
      </c>
      <c r="G8792">
        <f>VLOOKUP(C8792,reference!$A$1:$E$310,5,FALSE)</f>
        <v>5304040</v>
      </c>
      <c r="H8792" t="str">
        <f>VLOOKUP(C8792,reference!$A$1:$E$310,4,FALSE)</f>
        <v>AMANUBAN BARAT</v>
      </c>
      <c r="I8792" t="str">
        <f>VLOOKUP($D8792,reference!$G$1:$H$25,2,FALSE)</f>
        <v>Lahan terbuka</v>
      </c>
      <c r="J8792" t="str">
        <f>VLOOKUP($E8792,reference!$G$1:$H$25,2,FALSE)</f>
        <v>Pertanian lahan kering  campur semak / kebun campur</v>
      </c>
      <c r="K8792" t="str">
        <f t="shared" si="137"/>
        <v>Non Irigasi</v>
      </c>
      <c r="L8792" t="s">
        <v>327</v>
      </c>
    </row>
    <row r="8793" spans="1:12" x14ac:dyDescent="0.25">
      <c r="A8793" s="1">
        <v>8792</v>
      </c>
      <c r="B8793" s="3">
        <v>1</v>
      </c>
      <c r="C8793" s="1">
        <v>64</v>
      </c>
      <c r="D8793" s="1">
        <v>13</v>
      </c>
      <c r="E8793" s="1">
        <v>11</v>
      </c>
      <c r="F8793" s="1">
        <v>0</v>
      </c>
      <c r="G8793">
        <f>VLOOKUP(C8793,reference!$A$1:$E$310,5,FALSE)</f>
        <v>5304042</v>
      </c>
      <c r="H8793" t="str">
        <f>VLOOKUP(C8793,reference!$A$1:$E$310,4,FALSE)</f>
        <v>KUATNANA</v>
      </c>
      <c r="I8793" t="str">
        <f>VLOOKUP($D8793,reference!$G$1:$H$25,2,FALSE)</f>
        <v>Pertanian lahan kering  campur semak / kebun campur</v>
      </c>
      <c r="J8793" t="str">
        <f>VLOOKUP($E8793,reference!$G$1:$H$25,2,FALSE)</f>
        <v>Savanna / Padang rumput</v>
      </c>
      <c r="K8793" t="str">
        <f t="shared" si="137"/>
        <v>Non Irigasi</v>
      </c>
      <c r="L8793" t="s">
        <v>327</v>
      </c>
    </row>
    <row r="8794" spans="1:12" x14ac:dyDescent="0.25">
      <c r="A8794" s="1">
        <v>8793</v>
      </c>
      <c r="B8794" s="3">
        <v>192</v>
      </c>
      <c r="C8794" s="1">
        <v>21</v>
      </c>
      <c r="D8794" s="1">
        <v>12</v>
      </c>
      <c r="E8794" s="1">
        <v>12</v>
      </c>
      <c r="F8794" s="1">
        <v>0</v>
      </c>
      <c r="G8794">
        <f>VLOOKUP(C8794,reference!$A$1:$E$310,5,FALSE)</f>
        <v>5302051</v>
      </c>
      <c r="H8794" t="str">
        <f>VLOOKUP(C8794,reference!$A$1:$E$310,4,FALSE)</f>
        <v>RINDI</v>
      </c>
      <c r="I8794" t="str">
        <f>VLOOKUP($D8794,reference!$G$1:$H$25,2,FALSE)</f>
        <v>Pertanian lahan kering</v>
      </c>
      <c r="J8794" t="str">
        <f>VLOOKUP($E8794,reference!$G$1:$H$25,2,FALSE)</f>
        <v>Pertanian lahan kering</v>
      </c>
      <c r="K8794" t="str">
        <f t="shared" si="137"/>
        <v>Non Irigasi</v>
      </c>
      <c r="L8794" t="s">
        <v>327</v>
      </c>
    </row>
    <row r="8795" spans="1:12" x14ac:dyDescent="0.25">
      <c r="A8795" s="1">
        <v>8794</v>
      </c>
      <c r="B8795" s="3">
        <v>2</v>
      </c>
      <c r="C8795" s="1">
        <v>62</v>
      </c>
      <c r="D8795" s="1">
        <v>2</v>
      </c>
      <c r="E8795" s="1">
        <v>20</v>
      </c>
      <c r="F8795" s="1">
        <v>0</v>
      </c>
      <c r="G8795">
        <f>VLOOKUP(C8795,reference!$A$1:$E$310,5,FALSE)</f>
        <v>5304040</v>
      </c>
      <c r="H8795" t="str">
        <f>VLOOKUP(C8795,reference!$A$1:$E$310,4,FALSE)</f>
        <v>AMANUBAN BARAT</v>
      </c>
      <c r="I8795" t="str">
        <f>VLOOKUP($D8795,reference!$G$1:$H$25,2,FALSE)</f>
        <v>Hutan lahan kering sekunder / bekas tebangan</v>
      </c>
      <c r="J8795" t="str">
        <f>VLOOKUP($E8795,reference!$G$1:$H$25,2,FALSE)</f>
        <v>Tubuh air</v>
      </c>
      <c r="K8795" t="str">
        <f t="shared" si="137"/>
        <v>Non Irigasi</v>
      </c>
      <c r="L8795" t="s">
        <v>328</v>
      </c>
    </row>
    <row r="8796" spans="1:12" x14ac:dyDescent="0.25">
      <c r="A8796" s="1">
        <v>8795</v>
      </c>
      <c r="B8796" s="3">
        <v>12</v>
      </c>
      <c r="C8796" s="1">
        <v>62</v>
      </c>
      <c r="D8796" s="1">
        <v>18</v>
      </c>
      <c r="E8796" s="1">
        <v>21</v>
      </c>
      <c r="F8796" s="1">
        <v>0</v>
      </c>
      <c r="G8796">
        <f>VLOOKUP(C8796,reference!$A$1:$E$310,5,FALSE)</f>
        <v>5304040</v>
      </c>
      <c r="H8796" t="str">
        <f>VLOOKUP(C8796,reference!$A$1:$E$310,4,FALSE)</f>
        <v>AMANUBAN BARAT</v>
      </c>
      <c r="I8796" t="str">
        <f>VLOOKUP($D8796,reference!$G$1:$H$25,2,FALSE)</f>
        <v>Lahan terbuka</v>
      </c>
      <c r="J8796" t="str">
        <f>VLOOKUP($E8796,reference!$G$1:$H$25,2,FALSE)</f>
        <v>Rawa</v>
      </c>
      <c r="K8796" t="str">
        <f t="shared" si="137"/>
        <v>Non Irigasi</v>
      </c>
      <c r="L8796" t="s">
        <v>327</v>
      </c>
    </row>
    <row r="8797" spans="1:12" x14ac:dyDescent="0.25">
      <c r="A8797" s="1">
        <v>8796</v>
      </c>
      <c r="B8797" s="3">
        <v>764</v>
      </c>
      <c r="C8797" s="1">
        <v>11</v>
      </c>
      <c r="D8797" s="1">
        <v>11</v>
      </c>
      <c r="E8797" s="1">
        <v>14</v>
      </c>
      <c r="F8797" s="1">
        <v>0</v>
      </c>
      <c r="G8797">
        <f>VLOOKUP(C8797,reference!$A$1:$E$310,5,FALSE)</f>
        <v>5302020</v>
      </c>
      <c r="H8797" t="str">
        <f>VLOOKUP(C8797,reference!$A$1:$E$310,4,FALSE)</f>
        <v>TABUNDUNG</v>
      </c>
      <c r="I8797" t="str">
        <f>VLOOKUP($D8797,reference!$G$1:$H$25,2,FALSE)</f>
        <v>Savanna / Padang rumput</v>
      </c>
      <c r="J8797" t="str">
        <f>VLOOKUP($E8797,reference!$G$1:$H$25,2,FALSE)</f>
        <v>Sawah</v>
      </c>
      <c r="K8797" t="str">
        <f t="shared" si="137"/>
        <v>Non Irigasi</v>
      </c>
      <c r="L8797" t="s">
        <v>327</v>
      </c>
    </row>
    <row r="8798" spans="1:12" x14ac:dyDescent="0.25">
      <c r="A8798" s="1">
        <v>8797</v>
      </c>
      <c r="B8798" s="3">
        <v>2</v>
      </c>
      <c r="C8798" s="1">
        <v>21</v>
      </c>
      <c r="D8798" s="1">
        <v>0</v>
      </c>
      <c r="E8798" s="1">
        <v>0</v>
      </c>
      <c r="F8798" s="1">
        <v>0</v>
      </c>
      <c r="G8798">
        <f>VLOOKUP(C8798,reference!$A$1:$E$310,5,FALSE)</f>
        <v>5302051</v>
      </c>
      <c r="H8798" t="str">
        <f>VLOOKUP(C8798,reference!$A$1:$E$310,4,FALSE)</f>
        <v>RINDI</v>
      </c>
      <c r="I8798" t="str">
        <f>VLOOKUP($D8798,reference!$G$1:$H$25,2,FALSE)</f>
        <v>No data</v>
      </c>
      <c r="J8798" t="str">
        <f>VLOOKUP($E8798,reference!$G$1:$H$25,2,FALSE)</f>
        <v>No data</v>
      </c>
      <c r="K8798" t="str">
        <f t="shared" si="137"/>
        <v>Non Irigasi</v>
      </c>
      <c r="L8798" t="s">
        <v>327</v>
      </c>
    </row>
    <row r="8799" spans="1:12" x14ac:dyDescent="0.25">
      <c r="A8799" s="1">
        <v>8798</v>
      </c>
      <c r="B8799" s="3">
        <v>34</v>
      </c>
      <c r="C8799" s="1">
        <v>46</v>
      </c>
      <c r="D8799" s="1">
        <v>11</v>
      </c>
      <c r="E8799" s="1">
        <v>9</v>
      </c>
      <c r="F8799" s="1">
        <v>0</v>
      </c>
      <c r="G8799">
        <f>VLOOKUP(C8799,reference!$A$1:$E$310,5,FALSE)</f>
        <v>5303170</v>
      </c>
      <c r="H8799" t="str">
        <f>VLOOKUP(C8799,reference!$A$1:$E$310,4,FALSE)</f>
        <v>TAKARI</v>
      </c>
      <c r="I8799" t="str">
        <f>VLOOKUP($D8799,reference!$G$1:$H$25,2,FALSE)</f>
        <v>Savanna / Padang rumput</v>
      </c>
      <c r="J8799" t="str">
        <f>VLOOKUP($E8799,reference!$G$1:$H$25,2,FALSE)</f>
        <v>Semak belukar</v>
      </c>
      <c r="K8799" t="str">
        <f t="shared" si="137"/>
        <v>Non Irigasi</v>
      </c>
      <c r="L8799" t="s">
        <v>327</v>
      </c>
    </row>
    <row r="8800" spans="1:12" x14ac:dyDescent="0.25">
      <c r="A8800" s="1">
        <v>8799</v>
      </c>
      <c r="B8800" s="3">
        <v>87</v>
      </c>
      <c r="C8800" s="1">
        <v>63</v>
      </c>
      <c r="D8800" s="1">
        <v>18</v>
      </c>
      <c r="E8800" s="1">
        <v>13</v>
      </c>
      <c r="F8800" s="1">
        <v>0</v>
      </c>
      <c r="G8800">
        <f>VLOOKUP(C8800,reference!$A$1:$E$310,5,FALSE)</f>
        <v>5304041</v>
      </c>
      <c r="H8800" t="str">
        <f>VLOOKUP(C8800,reference!$A$1:$E$310,4,FALSE)</f>
        <v>BATU PUTIH</v>
      </c>
      <c r="I8800" t="str">
        <f>VLOOKUP($D8800,reference!$G$1:$H$25,2,FALSE)</f>
        <v>Lahan terbuka</v>
      </c>
      <c r="J8800" t="str">
        <f>VLOOKUP($E8800,reference!$G$1:$H$25,2,FALSE)</f>
        <v>Pertanian lahan kering  campur semak / kebun campur</v>
      </c>
      <c r="K8800" t="str">
        <f t="shared" si="137"/>
        <v>Non Irigasi</v>
      </c>
      <c r="L8800" t="s">
        <v>327</v>
      </c>
    </row>
    <row r="8801" spans="1:12" x14ac:dyDescent="0.25">
      <c r="A8801" s="1">
        <v>8800</v>
      </c>
      <c r="B8801" s="3">
        <v>4</v>
      </c>
      <c r="C8801" s="1">
        <v>21</v>
      </c>
      <c r="D8801" s="1">
        <v>6</v>
      </c>
      <c r="E8801" s="1">
        <v>0</v>
      </c>
      <c r="F8801" s="1">
        <v>0</v>
      </c>
      <c r="G8801">
        <f>VLOOKUP(C8801,reference!$A$1:$E$310,5,FALSE)</f>
        <v>5302051</v>
      </c>
      <c r="H8801" t="str">
        <f>VLOOKUP(C8801,reference!$A$1:$E$310,4,FALSE)</f>
        <v>RINDI</v>
      </c>
      <c r="I8801" t="str">
        <f>VLOOKUP($D8801,reference!$G$1:$H$25,2,FALSE)</f>
        <v>Hutan mangrove sekunder</v>
      </c>
      <c r="J8801" t="str">
        <f>VLOOKUP($E8801,reference!$G$1:$H$25,2,FALSE)</f>
        <v>No data</v>
      </c>
      <c r="K8801" t="str">
        <f t="shared" si="137"/>
        <v>Non Irigasi</v>
      </c>
      <c r="L8801" t="s">
        <v>328</v>
      </c>
    </row>
    <row r="8802" spans="1:12" x14ac:dyDescent="0.25">
      <c r="A8802" s="1">
        <v>8801</v>
      </c>
      <c r="B8802" s="3">
        <v>342</v>
      </c>
      <c r="C8802" s="1">
        <v>21</v>
      </c>
      <c r="D8802" s="1">
        <v>6</v>
      </c>
      <c r="E8802" s="1">
        <v>6</v>
      </c>
      <c r="F8802" s="1">
        <v>0</v>
      </c>
      <c r="G8802">
        <f>VLOOKUP(C8802,reference!$A$1:$E$310,5,FALSE)</f>
        <v>5302051</v>
      </c>
      <c r="H8802" t="str">
        <f>VLOOKUP(C8802,reference!$A$1:$E$310,4,FALSE)</f>
        <v>RINDI</v>
      </c>
      <c r="I8802" t="str">
        <f>VLOOKUP($D8802,reference!$G$1:$H$25,2,FALSE)</f>
        <v>Hutan mangrove sekunder</v>
      </c>
      <c r="J8802" t="str">
        <f>VLOOKUP($E8802,reference!$G$1:$H$25,2,FALSE)</f>
        <v>Hutan mangrove sekunder</v>
      </c>
      <c r="K8802" t="str">
        <f t="shared" si="137"/>
        <v>Non Irigasi</v>
      </c>
      <c r="L8802" t="s">
        <v>327</v>
      </c>
    </row>
    <row r="8803" spans="1:12" x14ac:dyDescent="0.25">
      <c r="A8803" s="1">
        <v>8802</v>
      </c>
      <c r="B8803" s="3">
        <v>8</v>
      </c>
      <c r="C8803" s="1">
        <v>79</v>
      </c>
      <c r="D8803" s="1">
        <v>0</v>
      </c>
      <c r="E8803" s="1">
        <v>13</v>
      </c>
      <c r="F8803" s="1">
        <v>0</v>
      </c>
      <c r="G8803">
        <f>VLOOKUP(C8803,reference!$A$1:$E$310,5,FALSE)</f>
        <v>5304102</v>
      </c>
      <c r="H8803" t="str">
        <f>VLOOKUP(C8803,reference!$A$1:$E$310,4,FALSE)</f>
        <v>NUNKOLO</v>
      </c>
      <c r="I8803" t="str">
        <f>VLOOKUP($D8803,reference!$G$1:$H$25,2,FALSE)</f>
        <v>No data</v>
      </c>
      <c r="J8803" t="str">
        <f>VLOOKUP($E8803,reference!$G$1:$H$25,2,FALSE)</f>
        <v>Pertanian lahan kering  campur semak / kebun campur</v>
      </c>
      <c r="K8803" t="str">
        <f t="shared" si="137"/>
        <v>Non Irigasi</v>
      </c>
      <c r="L8803" t="s">
        <v>327</v>
      </c>
    </row>
    <row r="8804" spans="1:12" x14ac:dyDescent="0.25">
      <c r="A8804" s="1">
        <v>8803</v>
      </c>
      <c r="B8804" s="3">
        <v>21</v>
      </c>
      <c r="C8804" s="1">
        <v>10</v>
      </c>
      <c r="D8804" s="1">
        <v>2</v>
      </c>
      <c r="E8804" s="1">
        <v>1</v>
      </c>
      <c r="F8804" s="1">
        <v>0</v>
      </c>
      <c r="G8804">
        <f>VLOOKUP(C8804,reference!$A$1:$E$310,5,FALSE)</f>
        <v>5302013</v>
      </c>
      <c r="H8804" t="str">
        <f>VLOOKUP(C8804,reference!$A$1:$E$310,4,FALSE)</f>
        <v>KATALA HAMU LINGU</v>
      </c>
      <c r="I8804" t="str">
        <f>VLOOKUP($D8804,reference!$G$1:$H$25,2,FALSE)</f>
        <v>Hutan lahan kering sekunder / bekas tebangan</v>
      </c>
      <c r="J8804" t="str">
        <f>VLOOKUP($E8804,reference!$G$1:$H$25,2,FALSE)</f>
        <v>Hutan lahan kering primer</v>
      </c>
      <c r="K8804" t="str">
        <f t="shared" si="137"/>
        <v>Non Irigasi</v>
      </c>
      <c r="L8804" t="s">
        <v>327</v>
      </c>
    </row>
    <row r="8805" spans="1:12" x14ac:dyDescent="0.25">
      <c r="A8805" s="1">
        <v>8804</v>
      </c>
      <c r="B8805" s="3">
        <v>116</v>
      </c>
      <c r="C8805" s="1">
        <v>21</v>
      </c>
      <c r="D8805" s="1">
        <v>12</v>
      </c>
      <c r="E8805" s="1">
        <v>14</v>
      </c>
      <c r="F8805" s="1">
        <v>0</v>
      </c>
      <c r="G8805">
        <f>VLOOKUP(C8805,reference!$A$1:$E$310,5,FALSE)</f>
        <v>5302051</v>
      </c>
      <c r="H8805" t="str">
        <f>VLOOKUP(C8805,reference!$A$1:$E$310,4,FALSE)</f>
        <v>RINDI</v>
      </c>
      <c r="I8805" t="str">
        <f>VLOOKUP($D8805,reference!$G$1:$H$25,2,FALSE)</f>
        <v>Pertanian lahan kering</v>
      </c>
      <c r="J8805" t="str">
        <f>VLOOKUP($E8805,reference!$G$1:$H$25,2,FALSE)</f>
        <v>Sawah</v>
      </c>
      <c r="K8805" t="str">
        <f t="shared" si="137"/>
        <v>Non Irigasi</v>
      </c>
      <c r="L8805" t="s">
        <v>327</v>
      </c>
    </row>
    <row r="8806" spans="1:12" x14ac:dyDescent="0.25">
      <c r="A8806" s="1">
        <v>8805</v>
      </c>
      <c r="B8806" s="3">
        <v>1</v>
      </c>
      <c r="C8806" s="1">
        <v>21</v>
      </c>
      <c r="D8806" s="1">
        <v>6</v>
      </c>
      <c r="E8806" s="1">
        <v>12</v>
      </c>
      <c r="F8806" s="1">
        <v>0</v>
      </c>
      <c r="G8806">
        <f>VLOOKUP(C8806,reference!$A$1:$E$310,5,FALSE)</f>
        <v>5302051</v>
      </c>
      <c r="H8806" t="str">
        <f>VLOOKUP(C8806,reference!$A$1:$E$310,4,FALSE)</f>
        <v>RINDI</v>
      </c>
      <c r="I8806" t="str">
        <f>VLOOKUP($D8806,reference!$G$1:$H$25,2,FALSE)</f>
        <v>Hutan mangrove sekunder</v>
      </c>
      <c r="J8806" t="str">
        <f>VLOOKUP($E8806,reference!$G$1:$H$25,2,FALSE)</f>
        <v>Pertanian lahan kering</v>
      </c>
      <c r="K8806" t="str">
        <f t="shared" si="137"/>
        <v>Non Irigasi</v>
      </c>
      <c r="L8806" t="s">
        <v>328</v>
      </c>
    </row>
    <row r="8807" spans="1:12" x14ac:dyDescent="0.25">
      <c r="A8807" s="1">
        <v>8806</v>
      </c>
      <c r="B8807" s="3">
        <v>1</v>
      </c>
      <c r="C8807" s="1">
        <v>75</v>
      </c>
      <c r="D8807" s="1">
        <v>13</v>
      </c>
      <c r="E8807" s="1">
        <v>16</v>
      </c>
      <c r="F8807" s="1">
        <v>0</v>
      </c>
      <c r="G8807">
        <f>VLOOKUP(C8807,reference!$A$1:$E$310,5,FALSE)</f>
        <v>5304090</v>
      </c>
      <c r="H8807" t="str">
        <f>VLOOKUP(C8807,reference!$A$1:$E$310,4,FALSE)</f>
        <v>KIE</v>
      </c>
      <c r="I8807" t="str">
        <f>VLOOKUP($D8807,reference!$G$1:$H$25,2,FALSE)</f>
        <v>Pertanian lahan kering  campur semak / kebun campur</v>
      </c>
      <c r="J8807" t="str">
        <f>VLOOKUP($E8807,reference!$G$1:$H$25,2,FALSE)</f>
        <v>Pemukiman</v>
      </c>
      <c r="K8807" t="str">
        <f t="shared" si="137"/>
        <v>Non Irigasi</v>
      </c>
      <c r="L8807" t="s">
        <v>327</v>
      </c>
    </row>
    <row r="8808" spans="1:12" x14ac:dyDescent="0.25">
      <c r="A8808" s="1">
        <v>8807</v>
      </c>
      <c r="B8808" s="3">
        <v>369</v>
      </c>
      <c r="C8808" s="1">
        <v>44</v>
      </c>
      <c r="D8808" s="1">
        <v>1</v>
      </c>
      <c r="E8808" s="1">
        <v>1</v>
      </c>
      <c r="F8808" s="1">
        <v>0</v>
      </c>
      <c r="G8808">
        <f>VLOOKUP(C8808,reference!$A$1:$E$310,5,FALSE)</f>
        <v>5303161</v>
      </c>
      <c r="H8808" t="str">
        <f>VLOOKUP(C8808,reference!$A$1:$E$310,4,FALSE)</f>
        <v>FATULEU TENGAH</v>
      </c>
      <c r="I8808" t="str">
        <f>VLOOKUP($D8808,reference!$G$1:$H$25,2,FALSE)</f>
        <v>Hutan lahan kering primer</v>
      </c>
      <c r="J8808" t="str">
        <f>VLOOKUP($E8808,reference!$G$1:$H$25,2,FALSE)</f>
        <v>Hutan lahan kering primer</v>
      </c>
      <c r="K8808" t="str">
        <f t="shared" si="137"/>
        <v>Non Irigasi</v>
      </c>
      <c r="L8808" t="s">
        <v>327</v>
      </c>
    </row>
    <row r="8809" spans="1:12" x14ac:dyDescent="0.25">
      <c r="A8809" s="1">
        <v>8808</v>
      </c>
      <c r="B8809" s="3">
        <v>17357</v>
      </c>
      <c r="C8809" s="1">
        <v>21</v>
      </c>
      <c r="D8809" s="1">
        <v>11</v>
      </c>
      <c r="E8809" s="1">
        <v>11</v>
      </c>
      <c r="F8809" s="1">
        <v>0</v>
      </c>
      <c r="G8809">
        <f>VLOOKUP(C8809,reference!$A$1:$E$310,5,FALSE)</f>
        <v>5302051</v>
      </c>
      <c r="H8809" t="str">
        <f>VLOOKUP(C8809,reference!$A$1:$E$310,4,FALSE)</f>
        <v>RINDI</v>
      </c>
      <c r="I8809" t="str">
        <f>VLOOKUP($D8809,reference!$G$1:$H$25,2,FALSE)</f>
        <v>Savanna / Padang rumput</v>
      </c>
      <c r="J8809" t="str">
        <f>VLOOKUP($E8809,reference!$G$1:$H$25,2,FALSE)</f>
        <v>Savanna / Padang rumput</v>
      </c>
      <c r="K8809" t="str">
        <f t="shared" si="137"/>
        <v>Non Irigasi</v>
      </c>
      <c r="L8809" t="s">
        <v>327</v>
      </c>
    </row>
    <row r="8810" spans="1:12" x14ac:dyDescent="0.25">
      <c r="A8810" s="1">
        <v>8809</v>
      </c>
      <c r="B8810" s="3">
        <v>2458</v>
      </c>
      <c r="C8810" s="1">
        <v>43</v>
      </c>
      <c r="D8810" s="1">
        <v>2</v>
      </c>
      <c r="E8810" s="1">
        <v>9</v>
      </c>
      <c r="F8810" s="1">
        <v>0</v>
      </c>
      <c r="G8810">
        <f>VLOOKUP(C8810,reference!$A$1:$E$310,5,FALSE)</f>
        <v>5303160</v>
      </c>
      <c r="H8810" t="str">
        <f>VLOOKUP(C8810,reference!$A$1:$E$310,4,FALSE)</f>
        <v>FATULEU</v>
      </c>
      <c r="I8810" t="str">
        <f>VLOOKUP($D8810,reference!$G$1:$H$25,2,FALSE)</f>
        <v>Hutan lahan kering sekunder / bekas tebangan</v>
      </c>
      <c r="J8810" t="str">
        <f>VLOOKUP($E8810,reference!$G$1:$H$25,2,FALSE)</f>
        <v>Semak belukar</v>
      </c>
      <c r="K8810" t="str">
        <f t="shared" si="137"/>
        <v>Non Irigasi</v>
      </c>
      <c r="L8810" t="s">
        <v>328</v>
      </c>
    </row>
    <row r="8811" spans="1:12" x14ac:dyDescent="0.25">
      <c r="A8811" s="1">
        <v>8810</v>
      </c>
      <c r="B8811" s="3">
        <v>469</v>
      </c>
      <c r="C8811" s="1">
        <v>43</v>
      </c>
      <c r="D8811" s="1">
        <v>9</v>
      </c>
      <c r="E8811" s="1">
        <v>2</v>
      </c>
      <c r="F8811" s="1">
        <v>0</v>
      </c>
      <c r="G8811">
        <f>VLOOKUP(C8811,reference!$A$1:$E$310,5,FALSE)</f>
        <v>5303160</v>
      </c>
      <c r="H8811" t="str">
        <f>VLOOKUP(C8811,reference!$A$1:$E$310,4,FALSE)</f>
        <v>FATULEU</v>
      </c>
      <c r="I8811" t="str">
        <f>VLOOKUP($D8811,reference!$G$1:$H$25,2,FALSE)</f>
        <v>Semak belukar</v>
      </c>
      <c r="J8811" t="str">
        <f>VLOOKUP($E8811,reference!$G$1:$H$25,2,FALSE)</f>
        <v>Hutan lahan kering sekunder / bekas tebangan</v>
      </c>
      <c r="K8811" t="str">
        <f t="shared" si="137"/>
        <v>Non Irigasi</v>
      </c>
      <c r="L8811" t="s">
        <v>327</v>
      </c>
    </row>
    <row r="8812" spans="1:12" x14ac:dyDescent="0.25">
      <c r="A8812" s="1">
        <v>8811</v>
      </c>
      <c r="B8812" s="3">
        <v>3687</v>
      </c>
      <c r="C8812" s="1">
        <v>66</v>
      </c>
      <c r="D8812" s="1">
        <v>2</v>
      </c>
      <c r="E8812" s="1">
        <v>13</v>
      </c>
      <c r="F8812" s="1">
        <v>0</v>
      </c>
      <c r="G8812">
        <f>VLOOKUP(C8812,reference!$A$1:$E$310,5,FALSE)</f>
        <v>5304051</v>
      </c>
      <c r="H8812" t="str">
        <f>VLOOKUP(C8812,reference!$A$1:$E$310,4,FALSE)</f>
        <v>NOEBEBA</v>
      </c>
      <c r="I8812" t="str">
        <f>VLOOKUP($D8812,reference!$G$1:$H$25,2,FALSE)</f>
        <v>Hutan lahan kering sekunder / bekas tebangan</v>
      </c>
      <c r="J8812" t="str">
        <f>VLOOKUP($E8812,reference!$G$1:$H$25,2,FALSE)</f>
        <v>Pertanian lahan kering  campur semak / kebun campur</v>
      </c>
      <c r="K8812" t="str">
        <f t="shared" si="137"/>
        <v>Non Irigasi</v>
      </c>
      <c r="L8812" t="s">
        <v>328</v>
      </c>
    </row>
    <row r="8813" spans="1:12" x14ac:dyDescent="0.25">
      <c r="A8813" s="1">
        <v>8812</v>
      </c>
      <c r="B8813" s="3">
        <v>17</v>
      </c>
      <c r="C8813" s="1">
        <v>16</v>
      </c>
      <c r="D8813" s="1">
        <v>16</v>
      </c>
      <c r="E8813" s="1">
        <v>2</v>
      </c>
      <c r="F8813" s="1">
        <v>0</v>
      </c>
      <c r="G8813">
        <f>VLOOKUP(C8813,reference!$A$1:$E$310,5,FALSE)</f>
        <v>5302033</v>
      </c>
      <c r="H8813" t="str">
        <f>VLOOKUP(C8813,reference!$A$1:$E$310,4,FALSE)</f>
        <v>KAHAUNGU ETI</v>
      </c>
      <c r="I8813" t="str">
        <f>VLOOKUP($D8813,reference!$G$1:$H$25,2,FALSE)</f>
        <v>Pemukiman</v>
      </c>
      <c r="J8813" t="str">
        <f>VLOOKUP($E8813,reference!$G$1:$H$25,2,FALSE)</f>
        <v>Hutan lahan kering sekunder / bekas tebangan</v>
      </c>
      <c r="K8813" t="str">
        <f t="shared" si="137"/>
        <v>Non Irigasi</v>
      </c>
      <c r="L8813" t="s">
        <v>327</v>
      </c>
    </row>
    <row r="8814" spans="1:12" x14ac:dyDescent="0.25">
      <c r="A8814" s="1">
        <v>8813</v>
      </c>
      <c r="B8814" s="3">
        <v>4</v>
      </c>
      <c r="C8814" s="1">
        <v>21</v>
      </c>
      <c r="D8814" s="1">
        <v>12</v>
      </c>
      <c r="E8814" s="1">
        <v>6</v>
      </c>
      <c r="F8814" s="1">
        <v>0</v>
      </c>
      <c r="G8814">
        <f>VLOOKUP(C8814,reference!$A$1:$E$310,5,FALSE)</f>
        <v>5302051</v>
      </c>
      <c r="H8814" t="str">
        <f>VLOOKUP(C8814,reference!$A$1:$E$310,4,FALSE)</f>
        <v>RINDI</v>
      </c>
      <c r="I8814" t="str">
        <f>VLOOKUP($D8814,reference!$G$1:$H$25,2,FALSE)</f>
        <v>Pertanian lahan kering</v>
      </c>
      <c r="J8814" t="str">
        <f>VLOOKUP($E8814,reference!$G$1:$H$25,2,FALSE)</f>
        <v>Hutan mangrove sekunder</v>
      </c>
      <c r="K8814" t="str">
        <f t="shared" si="137"/>
        <v>Non Irigasi</v>
      </c>
      <c r="L8814" t="s">
        <v>327</v>
      </c>
    </row>
    <row r="8815" spans="1:12" x14ac:dyDescent="0.25">
      <c r="A8815" s="1">
        <v>8814</v>
      </c>
      <c r="B8815" s="3">
        <v>3</v>
      </c>
      <c r="C8815" s="1">
        <v>46</v>
      </c>
      <c r="D8815" s="1">
        <v>14</v>
      </c>
      <c r="E8815" s="1">
        <v>14</v>
      </c>
      <c r="F8815" s="1">
        <v>0</v>
      </c>
      <c r="G8815">
        <f>VLOOKUP(C8815,reference!$A$1:$E$310,5,FALSE)</f>
        <v>5303170</v>
      </c>
      <c r="H8815" t="str">
        <f>VLOOKUP(C8815,reference!$A$1:$E$310,4,FALSE)</f>
        <v>TAKARI</v>
      </c>
      <c r="I8815" t="str">
        <f>VLOOKUP($D8815,reference!$G$1:$H$25,2,FALSE)</f>
        <v>Sawah</v>
      </c>
      <c r="J8815" t="str">
        <f>VLOOKUP($E8815,reference!$G$1:$H$25,2,FALSE)</f>
        <v>Sawah</v>
      </c>
      <c r="K8815" t="str">
        <f t="shared" si="137"/>
        <v>Non Irigasi</v>
      </c>
      <c r="L8815" t="s">
        <v>327</v>
      </c>
    </row>
    <row r="8816" spans="1:12" x14ac:dyDescent="0.25">
      <c r="A8816" s="1">
        <v>8815</v>
      </c>
      <c r="B8816" s="3">
        <v>87</v>
      </c>
      <c r="C8816" s="1">
        <v>46</v>
      </c>
      <c r="D8816" s="1">
        <v>14</v>
      </c>
      <c r="E8816" s="1">
        <v>12</v>
      </c>
      <c r="F8816" s="1">
        <v>0</v>
      </c>
      <c r="G8816">
        <f>VLOOKUP(C8816,reference!$A$1:$E$310,5,FALSE)</f>
        <v>5303170</v>
      </c>
      <c r="H8816" t="str">
        <f>VLOOKUP(C8816,reference!$A$1:$E$310,4,FALSE)</f>
        <v>TAKARI</v>
      </c>
      <c r="I8816" t="str">
        <f>VLOOKUP($D8816,reference!$G$1:$H$25,2,FALSE)</f>
        <v>Sawah</v>
      </c>
      <c r="J8816" t="str">
        <f>VLOOKUP($E8816,reference!$G$1:$H$25,2,FALSE)</f>
        <v>Pertanian lahan kering</v>
      </c>
      <c r="K8816" t="str">
        <f t="shared" si="137"/>
        <v>Non Irigasi</v>
      </c>
      <c r="L8816" t="s">
        <v>327</v>
      </c>
    </row>
    <row r="8817" spans="1:12" x14ac:dyDescent="0.25">
      <c r="A8817" s="1">
        <v>8816</v>
      </c>
      <c r="B8817" s="3">
        <v>1779</v>
      </c>
      <c r="C8817" s="1">
        <v>66</v>
      </c>
      <c r="D8817" s="1">
        <v>2</v>
      </c>
      <c r="E8817" s="1">
        <v>9</v>
      </c>
      <c r="F8817" s="1">
        <v>0</v>
      </c>
      <c r="G8817">
        <f>VLOOKUP(C8817,reference!$A$1:$E$310,5,FALSE)</f>
        <v>5304051</v>
      </c>
      <c r="H8817" t="str">
        <f>VLOOKUP(C8817,reference!$A$1:$E$310,4,FALSE)</f>
        <v>NOEBEBA</v>
      </c>
      <c r="I8817" t="str">
        <f>VLOOKUP($D8817,reference!$G$1:$H$25,2,FALSE)</f>
        <v>Hutan lahan kering sekunder / bekas tebangan</v>
      </c>
      <c r="J8817" t="str">
        <f>VLOOKUP($E8817,reference!$G$1:$H$25,2,FALSE)</f>
        <v>Semak belukar</v>
      </c>
      <c r="K8817" t="str">
        <f t="shared" si="137"/>
        <v>Non Irigasi</v>
      </c>
      <c r="L8817" t="s">
        <v>328</v>
      </c>
    </row>
    <row r="8818" spans="1:12" x14ac:dyDescent="0.25">
      <c r="A8818" s="1">
        <v>8817</v>
      </c>
      <c r="B8818" s="3">
        <v>4217</v>
      </c>
      <c r="C8818" s="1">
        <v>66</v>
      </c>
      <c r="D8818" s="1">
        <v>2</v>
      </c>
      <c r="E8818" s="1">
        <v>2</v>
      </c>
      <c r="F8818" s="1">
        <v>0</v>
      </c>
      <c r="G8818">
        <f>VLOOKUP(C8818,reference!$A$1:$E$310,5,FALSE)</f>
        <v>5304051</v>
      </c>
      <c r="H8818" t="str">
        <f>VLOOKUP(C8818,reference!$A$1:$E$310,4,FALSE)</f>
        <v>NOEBEBA</v>
      </c>
      <c r="I8818" t="str">
        <f>VLOOKUP($D8818,reference!$G$1:$H$25,2,FALSE)</f>
        <v>Hutan lahan kering sekunder / bekas tebangan</v>
      </c>
      <c r="J8818" t="str">
        <f>VLOOKUP($E8818,reference!$G$1:$H$25,2,FALSE)</f>
        <v>Hutan lahan kering sekunder / bekas tebangan</v>
      </c>
      <c r="K8818" t="str">
        <f t="shared" si="137"/>
        <v>Non Irigasi</v>
      </c>
      <c r="L8818" t="s">
        <v>327</v>
      </c>
    </row>
    <row r="8819" spans="1:12" x14ac:dyDescent="0.25">
      <c r="A8819" s="1">
        <v>8818</v>
      </c>
      <c r="B8819" s="3">
        <v>234</v>
      </c>
      <c r="C8819" s="1">
        <v>66</v>
      </c>
      <c r="D8819" s="1">
        <v>2</v>
      </c>
      <c r="E8819" s="1">
        <v>16</v>
      </c>
      <c r="F8819" s="1">
        <v>0</v>
      </c>
      <c r="G8819">
        <f>VLOOKUP(C8819,reference!$A$1:$E$310,5,FALSE)</f>
        <v>5304051</v>
      </c>
      <c r="H8819" t="str">
        <f>VLOOKUP(C8819,reference!$A$1:$E$310,4,FALSE)</f>
        <v>NOEBEBA</v>
      </c>
      <c r="I8819" t="str">
        <f>VLOOKUP($D8819,reference!$G$1:$H$25,2,FALSE)</f>
        <v>Hutan lahan kering sekunder / bekas tebangan</v>
      </c>
      <c r="J8819" t="str">
        <f>VLOOKUP($E8819,reference!$G$1:$H$25,2,FALSE)</f>
        <v>Pemukiman</v>
      </c>
      <c r="K8819" t="str">
        <f t="shared" si="137"/>
        <v>Non Irigasi</v>
      </c>
      <c r="L8819" t="s">
        <v>328</v>
      </c>
    </row>
    <row r="8820" spans="1:12" x14ac:dyDescent="0.25">
      <c r="A8820" s="1">
        <v>8819</v>
      </c>
      <c r="B8820" s="3">
        <v>1077</v>
      </c>
      <c r="C8820" s="1">
        <v>43</v>
      </c>
      <c r="D8820" s="1">
        <v>9</v>
      </c>
      <c r="E8820" s="1">
        <v>11</v>
      </c>
      <c r="F8820" s="1">
        <v>0</v>
      </c>
      <c r="G8820">
        <f>VLOOKUP(C8820,reference!$A$1:$E$310,5,FALSE)</f>
        <v>5303160</v>
      </c>
      <c r="H8820" t="str">
        <f>VLOOKUP(C8820,reference!$A$1:$E$310,4,FALSE)</f>
        <v>FATULEU</v>
      </c>
      <c r="I8820" t="str">
        <f>VLOOKUP($D8820,reference!$G$1:$H$25,2,FALSE)</f>
        <v>Semak belukar</v>
      </c>
      <c r="J8820" t="str">
        <f>VLOOKUP($E8820,reference!$G$1:$H$25,2,FALSE)</f>
        <v>Savanna / Padang rumput</v>
      </c>
      <c r="K8820" t="str">
        <f t="shared" si="137"/>
        <v>Non Irigasi</v>
      </c>
      <c r="L8820" t="s">
        <v>327</v>
      </c>
    </row>
    <row r="8821" spans="1:12" x14ac:dyDescent="0.25">
      <c r="A8821" s="1">
        <v>8820</v>
      </c>
      <c r="B8821" s="3">
        <v>1900</v>
      </c>
      <c r="C8821" s="1">
        <v>43</v>
      </c>
      <c r="D8821" s="1">
        <v>2</v>
      </c>
      <c r="E8821" s="1">
        <v>11</v>
      </c>
      <c r="F8821" s="1">
        <v>0</v>
      </c>
      <c r="G8821">
        <f>VLOOKUP(C8821,reference!$A$1:$E$310,5,FALSE)</f>
        <v>5303160</v>
      </c>
      <c r="H8821" t="str">
        <f>VLOOKUP(C8821,reference!$A$1:$E$310,4,FALSE)</f>
        <v>FATULEU</v>
      </c>
      <c r="I8821" t="str">
        <f>VLOOKUP($D8821,reference!$G$1:$H$25,2,FALSE)</f>
        <v>Hutan lahan kering sekunder / bekas tebangan</v>
      </c>
      <c r="J8821" t="str">
        <f>VLOOKUP($E8821,reference!$G$1:$H$25,2,FALSE)</f>
        <v>Savanna / Padang rumput</v>
      </c>
      <c r="K8821" t="str">
        <f t="shared" si="137"/>
        <v>Non Irigasi</v>
      </c>
      <c r="L8821" t="s">
        <v>328</v>
      </c>
    </row>
    <row r="8822" spans="1:12" x14ac:dyDescent="0.25">
      <c r="A8822" s="1">
        <v>8821</v>
      </c>
      <c r="B8822" s="3">
        <v>4793</v>
      </c>
      <c r="C8822" s="1">
        <v>76</v>
      </c>
      <c r="D8822" s="1">
        <v>2</v>
      </c>
      <c r="E8822" s="1">
        <v>13</v>
      </c>
      <c r="F8822" s="1">
        <v>0</v>
      </c>
      <c r="G8822">
        <f>VLOOKUP(C8822,reference!$A$1:$E$310,5,FALSE)</f>
        <v>5304091</v>
      </c>
      <c r="H8822" t="str">
        <f>VLOOKUP(C8822,reference!$A$1:$E$310,4,FALSE)</f>
        <v>KOT'OLIN</v>
      </c>
      <c r="I8822" t="str">
        <f>VLOOKUP($D8822,reference!$G$1:$H$25,2,FALSE)</f>
        <v>Hutan lahan kering sekunder / bekas tebangan</v>
      </c>
      <c r="J8822" t="str">
        <f>VLOOKUP($E8822,reference!$G$1:$H$25,2,FALSE)</f>
        <v>Pertanian lahan kering  campur semak / kebun campur</v>
      </c>
      <c r="K8822" t="str">
        <f t="shared" si="137"/>
        <v>Non Irigasi</v>
      </c>
      <c r="L8822" t="s">
        <v>328</v>
      </c>
    </row>
    <row r="8823" spans="1:12" x14ac:dyDescent="0.25">
      <c r="A8823" s="1">
        <v>8822</v>
      </c>
      <c r="B8823" s="3">
        <v>111</v>
      </c>
      <c r="C8823" s="1">
        <v>9</v>
      </c>
      <c r="D8823" s="1">
        <v>13</v>
      </c>
      <c r="E8823" s="1">
        <v>1</v>
      </c>
      <c r="F8823" s="1">
        <v>0</v>
      </c>
      <c r="G8823">
        <f>VLOOKUP(C8823,reference!$A$1:$E$310,5,FALSE)</f>
        <v>5302012</v>
      </c>
      <c r="H8823" t="str">
        <f>VLOOKUP(C8823,reference!$A$1:$E$310,4,FALSE)</f>
        <v>LEWA TIDAHU</v>
      </c>
      <c r="I8823" t="str">
        <f>VLOOKUP($D8823,reference!$G$1:$H$25,2,FALSE)</f>
        <v>Pertanian lahan kering  campur semak / kebun campur</v>
      </c>
      <c r="J8823" t="str">
        <f>VLOOKUP($E8823,reference!$G$1:$H$25,2,FALSE)</f>
        <v>Hutan lahan kering primer</v>
      </c>
      <c r="K8823" t="str">
        <f t="shared" si="137"/>
        <v>Non Irigasi</v>
      </c>
      <c r="L8823" t="s">
        <v>327</v>
      </c>
    </row>
    <row r="8824" spans="1:12" x14ac:dyDescent="0.25">
      <c r="A8824" s="1">
        <v>8823</v>
      </c>
      <c r="B8824" s="3">
        <v>4</v>
      </c>
      <c r="C8824" s="1">
        <v>62</v>
      </c>
      <c r="D8824" s="1">
        <v>18</v>
      </c>
      <c r="E8824" s="1">
        <v>20</v>
      </c>
      <c r="F8824" s="1">
        <v>0</v>
      </c>
      <c r="G8824">
        <f>VLOOKUP(C8824,reference!$A$1:$E$310,5,FALSE)</f>
        <v>5304040</v>
      </c>
      <c r="H8824" t="str">
        <f>VLOOKUP(C8824,reference!$A$1:$E$310,4,FALSE)</f>
        <v>AMANUBAN BARAT</v>
      </c>
      <c r="I8824" t="str">
        <f>VLOOKUP($D8824,reference!$G$1:$H$25,2,FALSE)</f>
        <v>Lahan terbuka</v>
      </c>
      <c r="J8824" t="str">
        <f>VLOOKUP($E8824,reference!$G$1:$H$25,2,FALSE)</f>
        <v>Tubuh air</v>
      </c>
      <c r="K8824" t="str">
        <f t="shared" si="137"/>
        <v>Non Irigasi</v>
      </c>
      <c r="L8824" t="s">
        <v>327</v>
      </c>
    </row>
    <row r="8825" spans="1:12" x14ac:dyDescent="0.25">
      <c r="A8825" s="1">
        <v>8824</v>
      </c>
      <c r="B8825" s="3">
        <v>52</v>
      </c>
      <c r="C8825" s="1">
        <v>10</v>
      </c>
      <c r="D8825" s="1">
        <v>13</v>
      </c>
      <c r="E8825" s="1">
        <v>1</v>
      </c>
      <c r="F8825" s="1">
        <v>0</v>
      </c>
      <c r="G8825">
        <f>VLOOKUP(C8825,reference!$A$1:$E$310,5,FALSE)</f>
        <v>5302013</v>
      </c>
      <c r="H8825" t="str">
        <f>VLOOKUP(C8825,reference!$A$1:$E$310,4,FALSE)</f>
        <v>KATALA HAMU LINGU</v>
      </c>
      <c r="I8825" t="str">
        <f>VLOOKUP($D8825,reference!$G$1:$H$25,2,FALSE)</f>
        <v>Pertanian lahan kering  campur semak / kebun campur</v>
      </c>
      <c r="J8825" t="str">
        <f>VLOOKUP($E8825,reference!$G$1:$H$25,2,FALSE)</f>
        <v>Hutan lahan kering primer</v>
      </c>
      <c r="K8825" t="str">
        <f t="shared" si="137"/>
        <v>Non Irigasi</v>
      </c>
      <c r="L8825" t="s">
        <v>327</v>
      </c>
    </row>
    <row r="8826" spans="1:12" x14ac:dyDescent="0.25">
      <c r="A8826" s="1">
        <v>8825</v>
      </c>
      <c r="B8826" s="3">
        <v>36</v>
      </c>
      <c r="C8826" s="1">
        <v>11</v>
      </c>
      <c r="D8826" s="1">
        <v>11</v>
      </c>
      <c r="E8826" s="1">
        <v>13</v>
      </c>
      <c r="F8826" s="1">
        <v>0</v>
      </c>
      <c r="G8826">
        <f>VLOOKUP(C8826,reference!$A$1:$E$310,5,FALSE)</f>
        <v>5302020</v>
      </c>
      <c r="H8826" t="str">
        <f>VLOOKUP(C8826,reference!$A$1:$E$310,4,FALSE)</f>
        <v>TABUNDUNG</v>
      </c>
      <c r="I8826" t="str">
        <f>VLOOKUP($D8826,reference!$G$1:$H$25,2,FALSE)</f>
        <v>Savanna / Padang rumput</v>
      </c>
      <c r="J8826" t="str">
        <f>VLOOKUP($E8826,reference!$G$1:$H$25,2,FALSE)</f>
        <v>Pertanian lahan kering  campur semak / kebun campur</v>
      </c>
      <c r="K8826" t="str">
        <f t="shared" si="137"/>
        <v>Non Irigasi</v>
      </c>
      <c r="L8826" t="s">
        <v>327</v>
      </c>
    </row>
    <row r="8827" spans="1:12" x14ac:dyDescent="0.25">
      <c r="A8827" s="1">
        <v>8826</v>
      </c>
      <c r="B8827" s="3">
        <v>493</v>
      </c>
      <c r="C8827" s="1">
        <v>21</v>
      </c>
      <c r="D8827" s="1">
        <v>11</v>
      </c>
      <c r="E8827" s="1">
        <v>14</v>
      </c>
      <c r="F8827" s="1">
        <v>0</v>
      </c>
      <c r="G8827">
        <f>VLOOKUP(C8827,reference!$A$1:$E$310,5,FALSE)</f>
        <v>5302051</v>
      </c>
      <c r="H8827" t="str">
        <f>VLOOKUP(C8827,reference!$A$1:$E$310,4,FALSE)</f>
        <v>RINDI</v>
      </c>
      <c r="I8827" t="str">
        <f>VLOOKUP($D8827,reference!$G$1:$H$25,2,FALSE)</f>
        <v>Savanna / Padang rumput</v>
      </c>
      <c r="J8827" t="str">
        <f>VLOOKUP($E8827,reference!$G$1:$H$25,2,FALSE)</f>
        <v>Sawah</v>
      </c>
      <c r="K8827" t="str">
        <f t="shared" si="137"/>
        <v>Non Irigasi</v>
      </c>
      <c r="L8827" t="s">
        <v>327</v>
      </c>
    </row>
    <row r="8828" spans="1:12" x14ac:dyDescent="0.25">
      <c r="A8828" s="1">
        <v>8827</v>
      </c>
      <c r="B8828" s="3">
        <v>1</v>
      </c>
      <c r="C8828" s="1">
        <v>46</v>
      </c>
      <c r="D8828" s="1">
        <v>14</v>
      </c>
      <c r="E8828" s="1">
        <v>11</v>
      </c>
      <c r="F8828" s="1">
        <v>0</v>
      </c>
      <c r="G8828">
        <f>VLOOKUP(C8828,reference!$A$1:$E$310,5,FALSE)</f>
        <v>5303170</v>
      </c>
      <c r="H8828" t="str">
        <f>VLOOKUP(C8828,reference!$A$1:$E$310,4,FALSE)</f>
        <v>TAKARI</v>
      </c>
      <c r="I8828" t="str">
        <f>VLOOKUP($D8828,reference!$G$1:$H$25,2,FALSE)</f>
        <v>Sawah</v>
      </c>
      <c r="J8828" t="str">
        <f>VLOOKUP($E8828,reference!$G$1:$H$25,2,FALSE)</f>
        <v>Savanna / Padang rumput</v>
      </c>
      <c r="K8828" t="str">
        <f t="shared" si="137"/>
        <v>Non Irigasi</v>
      </c>
      <c r="L8828" t="s">
        <v>327</v>
      </c>
    </row>
    <row r="8829" spans="1:12" x14ac:dyDescent="0.25">
      <c r="A8829" s="1">
        <v>8828</v>
      </c>
      <c r="B8829" s="3">
        <v>49</v>
      </c>
      <c r="C8829" s="1">
        <v>21</v>
      </c>
      <c r="D8829" s="1">
        <v>11</v>
      </c>
      <c r="E8829" s="1">
        <v>6</v>
      </c>
      <c r="F8829" s="1">
        <v>0</v>
      </c>
      <c r="G8829">
        <f>VLOOKUP(C8829,reference!$A$1:$E$310,5,FALSE)</f>
        <v>5302051</v>
      </c>
      <c r="H8829" t="str">
        <f>VLOOKUP(C8829,reference!$A$1:$E$310,4,FALSE)</f>
        <v>RINDI</v>
      </c>
      <c r="I8829" t="str">
        <f>VLOOKUP($D8829,reference!$G$1:$H$25,2,FALSE)</f>
        <v>Savanna / Padang rumput</v>
      </c>
      <c r="J8829" t="str">
        <f>VLOOKUP($E8829,reference!$G$1:$H$25,2,FALSE)</f>
        <v>Hutan mangrove sekunder</v>
      </c>
      <c r="K8829" t="str">
        <f t="shared" si="137"/>
        <v>Non Irigasi</v>
      </c>
      <c r="L8829" t="s">
        <v>327</v>
      </c>
    </row>
    <row r="8830" spans="1:12" x14ac:dyDescent="0.25">
      <c r="A8830" s="1">
        <v>8829</v>
      </c>
      <c r="B8830" s="3">
        <v>46</v>
      </c>
      <c r="C8830" s="1">
        <v>63</v>
      </c>
      <c r="D8830" s="1">
        <v>18</v>
      </c>
      <c r="E8830" s="1">
        <v>21</v>
      </c>
      <c r="F8830" s="1">
        <v>0</v>
      </c>
      <c r="G8830">
        <f>VLOOKUP(C8830,reference!$A$1:$E$310,5,FALSE)</f>
        <v>5304041</v>
      </c>
      <c r="H8830" t="str">
        <f>VLOOKUP(C8830,reference!$A$1:$E$310,4,FALSE)</f>
        <v>BATU PUTIH</v>
      </c>
      <c r="I8830" t="str">
        <f>VLOOKUP($D8830,reference!$G$1:$H$25,2,FALSE)</f>
        <v>Lahan terbuka</v>
      </c>
      <c r="J8830" t="str">
        <f>VLOOKUP($E8830,reference!$G$1:$H$25,2,FALSE)</f>
        <v>Rawa</v>
      </c>
      <c r="K8830" t="str">
        <f t="shared" si="137"/>
        <v>Non Irigasi</v>
      </c>
      <c r="L8830" t="s">
        <v>327</v>
      </c>
    </row>
    <row r="8831" spans="1:12" x14ac:dyDescent="0.25">
      <c r="A8831" s="1">
        <v>8830</v>
      </c>
      <c r="B8831" s="3">
        <v>994</v>
      </c>
      <c r="C8831" s="1">
        <v>66</v>
      </c>
      <c r="D8831" s="1">
        <v>2</v>
      </c>
      <c r="E8831" s="1">
        <v>11</v>
      </c>
      <c r="F8831" s="1">
        <v>0</v>
      </c>
      <c r="G8831">
        <f>VLOOKUP(C8831,reference!$A$1:$E$310,5,FALSE)</f>
        <v>5304051</v>
      </c>
      <c r="H8831" t="str">
        <f>VLOOKUP(C8831,reference!$A$1:$E$310,4,FALSE)</f>
        <v>NOEBEBA</v>
      </c>
      <c r="I8831" t="str">
        <f>VLOOKUP($D8831,reference!$G$1:$H$25,2,FALSE)</f>
        <v>Hutan lahan kering sekunder / bekas tebangan</v>
      </c>
      <c r="J8831" t="str">
        <f>VLOOKUP($E8831,reference!$G$1:$H$25,2,FALSE)</f>
        <v>Savanna / Padang rumput</v>
      </c>
      <c r="K8831" t="str">
        <f t="shared" si="137"/>
        <v>Non Irigasi</v>
      </c>
      <c r="L8831" t="s">
        <v>328</v>
      </c>
    </row>
    <row r="8832" spans="1:12" x14ac:dyDescent="0.25">
      <c r="A8832" s="1">
        <v>8831</v>
      </c>
      <c r="B8832" s="3">
        <v>259</v>
      </c>
      <c r="C8832" s="1">
        <v>66</v>
      </c>
      <c r="D8832" s="1">
        <v>13</v>
      </c>
      <c r="E8832" s="1">
        <v>13</v>
      </c>
      <c r="F8832" s="1">
        <v>0</v>
      </c>
      <c r="G8832">
        <f>VLOOKUP(C8832,reference!$A$1:$E$310,5,FALSE)</f>
        <v>5304051</v>
      </c>
      <c r="H8832" t="str">
        <f>VLOOKUP(C8832,reference!$A$1:$E$310,4,FALSE)</f>
        <v>NOEBEBA</v>
      </c>
      <c r="I8832" t="str">
        <f>VLOOKUP($D8832,reference!$G$1:$H$25,2,FALSE)</f>
        <v>Pertanian lahan kering  campur semak / kebun campur</v>
      </c>
      <c r="J8832" t="str">
        <f>VLOOKUP($E8832,reference!$G$1:$H$25,2,FALSE)</f>
        <v>Pertanian lahan kering  campur semak / kebun campur</v>
      </c>
      <c r="K8832" t="str">
        <f t="shared" si="137"/>
        <v>Non Irigasi</v>
      </c>
      <c r="L8832" t="s">
        <v>327</v>
      </c>
    </row>
    <row r="8833" spans="1:12" x14ac:dyDescent="0.25">
      <c r="A8833" s="1">
        <v>8832</v>
      </c>
      <c r="B8833" s="3">
        <v>153</v>
      </c>
      <c r="C8833" s="1">
        <v>66</v>
      </c>
      <c r="D8833" s="1">
        <v>13</v>
      </c>
      <c r="E8833" s="1">
        <v>2</v>
      </c>
      <c r="F8833" s="1">
        <v>0</v>
      </c>
      <c r="G8833">
        <f>VLOOKUP(C8833,reference!$A$1:$E$310,5,FALSE)</f>
        <v>5304051</v>
      </c>
      <c r="H8833" t="str">
        <f>VLOOKUP(C8833,reference!$A$1:$E$310,4,FALSE)</f>
        <v>NOEBEBA</v>
      </c>
      <c r="I8833" t="str">
        <f>VLOOKUP($D8833,reference!$G$1:$H$25,2,FALSE)</f>
        <v>Pertanian lahan kering  campur semak / kebun campur</v>
      </c>
      <c r="J8833" t="str">
        <f>VLOOKUP($E8833,reference!$G$1:$H$25,2,FALSE)</f>
        <v>Hutan lahan kering sekunder / bekas tebangan</v>
      </c>
      <c r="K8833" t="str">
        <f t="shared" si="137"/>
        <v>Non Irigasi</v>
      </c>
      <c r="L8833" t="s">
        <v>327</v>
      </c>
    </row>
    <row r="8834" spans="1:12" x14ac:dyDescent="0.25">
      <c r="A8834" s="1">
        <v>8833</v>
      </c>
      <c r="B8834" s="3">
        <v>7</v>
      </c>
      <c r="C8834" s="1">
        <v>62</v>
      </c>
      <c r="D8834" s="1">
        <v>13</v>
      </c>
      <c r="E8834" s="1">
        <v>20</v>
      </c>
      <c r="F8834" s="1">
        <v>0</v>
      </c>
      <c r="G8834">
        <f>VLOOKUP(C8834,reference!$A$1:$E$310,5,FALSE)</f>
        <v>5304040</v>
      </c>
      <c r="H8834" t="str">
        <f>VLOOKUP(C8834,reference!$A$1:$E$310,4,FALSE)</f>
        <v>AMANUBAN BARAT</v>
      </c>
      <c r="I8834" t="str">
        <f>VLOOKUP($D8834,reference!$G$1:$H$25,2,FALSE)</f>
        <v>Pertanian lahan kering  campur semak / kebun campur</v>
      </c>
      <c r="J8834" t="str">
        <f>VLOOKUP($E8834,reference!$G$1:$H$25,2,FALSE)</f>
        <v>Tubuh air</v>
      </c>
      <c r="K8834" t="str">
        <f t="shared" si="137"/>
        <v>Non Irigasi</v>
      </c>
      <c r="L8834" t="s">
        <v>327</v>
      </c>
    </row>
    <row r="8835" spans="1:12" x14ac:dyDescent="0.25">
      <c r="A8835" s="1">
        <v>8834</v>
      </c>
      <c r="B8835" s="3">
        <v>66</v>
      </c>
      <c r="C8835" s="1">
        <v>66</v>
      </c>
      <c r="D8835" s="1">
        <v>13</v>
      </c>
      <c r="E8835" s="1">
        <v>11</v>
      </c>
      <c r="F8835" s="1">
        <v>0</v>
      </c>
      <c r="G8835">
        <f>VLOOKUP(C8835,reference!$A$1:$E$310,5,FALSE)</f>
        <v>5304051</v>
      </c>
      <c r="H8835" t="str">
        <f>VLOOKUP(C8835,reference!$A$1:$E$310,4,FALSE)</f>
        <v>NOEBEBA</v>
      </c>
      <c r="I8835" t="str">
        <f>VLOOKUP($D8835,reference!$G$1:$H$25,2,FALSE)</f>
        <v>Pertanian lahan kering  campur semak / kebun campur</v>
      </c>
      <c r="J8835" t="str">
        <f>VLOOKUP($E8835,reference!$G$1:$H$25,2,FALSE)</f>
        <v>Savanna / Padang rumput</v>
      </c>
      <c r="K8835" t="str">
        <f t="shared" ref="K8835:K8898" si="138">IF(F8835=0,"Non Irigasi","Buffer Irigasi")</f>
        <v>Non Irigasi</v>
      </c>
      <c r="L8835" t="s">
        <v>327</v>
      </c>
    </row>
    <row r="8836" spans="1:12" x14ac:dyDescent="0.25">
      <c r="A8836" s="1">
        <v>8835</v>
      </c>
      <c r="B8836" s="3">
        <v>20</v>
      </c>
      <c r="C8836" s="1">
        <v>21</v>
      </c>
      <c r="D8836" s="1">
        <v>12</v>
      </c>
      <c r="E8836" s="1">
        <v>11</v>
      </c>
      <c r="F8836" s="1">
        <v>0</v>
      </c>
      <c r="G8836">
        <f>VLOOKUP(C8836,reference!$A$1:$E$310,5,FALSE)</f>
        <v>5302051</v>
      </c>
      <c r="H8836" t="str">
        <f>VLOOKUP(C8836,reference!$A$1:$E$310,4,FALSE)</f>
        <v>RINDI</v>
      </c>
      <c r="I8836" t="str">
        <f>VLOOKUP($D8836,reference!$G$1:$H$25,2,FALSE)</f>
        <v>Pertanian lahan kering</v>
      </c>
      <c r="J8836" t="str">
        <f>VLOOKUP($E8836,reference!$G$1:$H$25,2,FALSE)</f>
        <v>Savanna / Padang rumput</v>
      </c>
      <c r="K8836" t="str">
        <f t="shared" si="138"/>
        <v>Non Irigasi</v>
      </c>
      <c r="L8836" t="s">
        <v>327</v>
      </c>
    </row>
    <row r="8837" spans="1:12" x14ac:dyDescent="0.25">
      <c r="A8837" s="1">
        <v>8836</v>
      </c>
      <c r="B8837" s="3">
        <v>2</v>
      </c>
      <c r="C8837" s="1">
        <v>66</v>
      </c>
      <c r="D8837" s="1">
        <v>13</v>
      </c>
      <c r="E8837" s="1">
        <v>20</v>
      </c>
      <c r="F8837" s="1">
        <v>0</v>
      </c>
      <c r="G8837">
        <f>VLOOKUP(C8837,reference!$A$1:$E$310,5,FALSE)</f>
        <v>5304051</v>
      </c>
      <c r="H8837" t="str">
        <f>VLOOKUP(C8837,reference!$A$1:$E$310,4,FALSE)</f>
        <v>NOEBEBA</v>
      </c>
      <c r="I8837" t="str">
        <f>VLOOKUP($D8837,reference!$G$1:$H$25,2,FALSE)</f>
        <v>Pertanian lahan kering  campur semak / kebun campur</v>
      </c>
      <c r="J8837" t="str">
        <f>VLOOKUP($E8837,reference!$G$1:$H$25,2,FALSE)</f>
        <v>Tubuh air</v>
      </c>
      <c r="K8837" t="str">
        <f t="shared" si="138"/>
        <v>Non Irigasi</v>
      </c>
      <c r="L8837" t="s">
        <v>327</v>
      </c>
    </row>
    <row r="8838" spans="1:12" x14ac:dyDescent="0.25">
      <c r="A8838" s="1">
        <v>8837</v>
      </c>
      <c r="B8838" s="3">
        <v>32</v>
      </c>
      <c r="C8838" s="1">
        <v>79</v>
      </c>
      <c r="D8838" s="1">
        <v>16</v>
      </c>
      <c r="E8838" s="1">
        <v>20</v>
      </c>
      <c r="F8838" s="1">
        <v>0</v>
      </c>
      <c r="G8838">
        <f>VLOOKUP(C8838,reference!$A$1:$E$310,5,FALSE)</f>
        <v>5304102</v>
      </c>
      <c r="H8838" t="str">
        <f>VLOOKUP(C8838,reference!$A$1:$E$310,4,FALSE)</f>
        <v>NUNKOLO</v>
      </c>
      <c r="I8838" t="str">
        <f>VLOOKUP($D8838,reference!$G$1:$H$25,2,FALSE)</f>
        <v>Pemukiman</v>
      </c>
      <c r="J8838" t="str">
        <f>VLOOKUP($E8838,reference!$G$1:$H$25,2,FALSE)</f>
        <v>Tubuh air</v>
      </c>
      <c r="K8838" t="str">
        <f t="shared" si="138"/>
        <v>Non Irigasi</v>
      </c>
      <c r="L8838" t="s">
        <v>327</v>
      </c>
    </row>
    <row r="8839" spans="1:12" x14ac:dyDescent="0.25">
      <c r="A8839" s="1">
        <v>8838</v>
      </c>
      <c r="B8839" s="3">
        <v>9</v>
      </c>
      <c r="C8839" s="1">
        <v>79</v>
      </c>
      <c r="D8839" s="1">
        <v>16</v>
      </c>
      <c r="E8839" s="1">
        <v>2</v>
      </c>
      <c r="F8839" s="1">
        <v>0</v>
      </c>
      <c r="G8839">
        <f>VLOOKUP(C8839,reference!$A$1:$E$310,5,FALSE)</f>
        <v>5304102</v>
      </c>
      <c r="H8839" t="str">
        <f>VLOOKUP(C8839,reference!$A$1:$E$310,4,FALSE)</f>
        <v>NUNKOLO</v>
      </c>
      <c r="I8839" t="str">
        <f>VLOOKUP($D8839,reference!$G$1:$H$25,2,FALSE)</f>
        <v>Pemukiman</v>
      </c>
      <c r="J8839" t="str">
        <f>VLOOKUP($E8839,reference!$G$1:$H$25,2,FALSE)</f>
        <v>Hutan lahan kering sekunder / bekas tebangan</v>
      </c>
      <c r="K8839" t="str">
        <f t="shared" si="138"/>
        <v>Non Irigasi</v>
      </c>
      <c r="L8839" t="s">
        <v>327</v>
      </c>
    </row>
    <row r="8840" spans="1:12" x14ac:dyDescent="0.25">
      <c r="A8840" s="1">
        <v>8839</v>
      </c>
      <c r="B8840" s="3">
        <v>1</v>
      </c>
      <c r="C8840" s="1">
        <v>16</v>
      </c>
      <c r="D8840" s="1">
        <v>16</v>
      </c>
      <c r="E8840" s="1">
        <v>11</v>
      </c>
      <c r="F8840" s="1">
        <v>0</v>
      </c>
      <c r="G8840">
        <f>VLOOKUP(C8840,reference!$A$1:$E$310,5,FALSE)</f>
        <v>5302033</v>
      </c>
      <c r="H8840" t="str">
        <f>VLOOKUP(C8840,reference!$A$1:$E$310,4,FALSE)</f>
        <v>KAHAUNGU ETI</v>
      </c>
      <c r="I8840" t="str">
        <f>VLOOKUP($D8840,reference!$G$1:$H$25,2,FALSE)</f>
        <v>Pemukiman</v>
      </c>
      <c r="J8840" t="str">
        <f>VLOOKUP($E8840,reference!$G$1:$H$25,2,FALSE)</f>
        <v>Savanna / Padang rumput</v>
      </c>
      <c r="K8840" t="str">
        <f t="shared" si="138"/>
        <v>Non Irigasi</v>
      </c>
      <c r="L8840" t="s">
        <v>327</v>
      </c>
    </row>
    <row r="8841" spans="1:12" x14ac:dyDescent="0.25">
      <c r="A8841" s="1">
        <v>8840</v>
      </c>
      <c r="B8841" s="3">
        <v>12</v>
      </c>
      <c r="C8841" s="1">
        <v>21</v>
      </c>
      <c r="D8841" s="1">
        <v>6</v>
      </c>
      <c r="E8841" s="1">
        <v>11</v>
      </c>
      <c r="F8841" s="1">
        <v>0</v>
      </c>
      <c r="G8841">
        <f>VLOOKUP(C8841,reference!$A$1:$E$310,5,FALSE)</f>
        <v>5302051</v>
      </c>
      <c r="H8841" t="str">
        <f>VLOOKUP(C8841,reference!$A$1:$E$310,4,FALSE)</f>
        <v>RINDI</v>
      </c>
      <c r="I8841" t="str">
        <f>VLOOKUP($D8841,reference!$G$1:$H$25,2,FALSE)</f>
        <v>Hutan mangrove sekunder</v>
      </c>
      <c r="J8841" t="str">
        <f>VLOOKUP($E8841,reference!$G$1:$H$25,2,FALSE)</f>
        <v>Savanna / Padang rumput</v>
      </c>
      <c r="K8841" t="str">
        <f t="shared" si="138"/>
        <v>Non Irigasi</v>
      </c>
      <c r="L8841" t="s">
        <v>328</v>
      </c>
    </row>
    <row r="8842" spans="1:12" x14ac:dyDescent="0.25">
      <c r="A8842" s="1">
        <v>8841</v>
      </c>
      <c r="B8842" s="3">
        <v>74</v>
      </c>
      <c r="C8842" s="1">
        <v>63</v>
      </c>
      <c r="D8842" s="1">
        <v>2</v>
      </c>
      <c r="E8842" s="1">
        <v>7</v>
      </c>
      <c r="F8842" s="1">
        <v>0</v>
      </c>
      <c r="G8842">
        <f>VLOOKUP(C8842,reference!$A$1:$E$310,5,FALSE)</f>
        <v>5304041</v>
      </c>
      <c r="H8842" t="str">
        <f>VLOOKUP(C8842,reference!$A$1:$E$310,4,FALSE)</f>
        <v>BATU PUTIH</v>
      </c>
      <c r="I8842" t="str">
        <f>VLOOKUP($D8842,reference!$G$1:$H$25,2,FALSE)</f>
        <v>Hutan lahan kering sekunder / bekas tebangan</v>
      </c>
      <c r="J8842" t="str">
        <f>VLOOKUP($E8842,reference!$G$1:$H$25,2,FALSE)</f>
        <v>Hutan tanaman</v>
      </c>
      <c r="K8842" t="str">
        <f t="shared" si="138"/>
        <v>Non Irigasi</v>
      </c>
      <c r="L8842" t="s">
        <v>328</v>
      </c>
    </row>
    <row r="8843" spans="1:12" x14ac:dyDescent="0.25">
      <c r="A8843" s="1">
        <v>8842</v>
      </c>
      <c r="B8843" s="3">
        <v>2024</v>
      </c>
      <c r="C8843" s="1">
        <v>66</v>
      </c>
      <c r="D8843" s="1">
        <v>9</v>
      </c>
      <c r="E8843" s="1">
        <v>11</v>
      </c>
      <c r="F8843" s="1">
        <v>0</v>
      </c>
      <c r="G8843">
        <f>VLOOKUP(C8843,reference!$A$1:$E$310,5,FALSE)</f>
        <v>5304051</v>
      </c>
      <c r="H8843" t="str">
        <f>VLOOKUP(C8843,reference!$A$1:$E$310,4,FALSE)</f>
        <v>NOEBEBA</v>
      </c>
      <c r="I8843" t="str">
        <f>VLOOKUP($D8843,reference!$G$1:$H$25,2,FALSE)</f>
        <v>Semak belukar</v>
      </c>
      <c r="J8843" t="str">
        <f>VLOOKUP($E8843,reference!$G$1:$H$25,2,FALSE)</f>
        <v>Savanna / Padang rumput</v>
      </c>
      <c r="K8843" t="str">
        <f t="shared" si="138"/>
        <v>Non Irigasi</v>
      </c>
      <c r="L8843" t="s">
        <v>327</v>
      </c>
    </row>
    <row r="8844" spans="1:12" x14ac:dyDescent="0.25">
      <c r="A8844" s="1">
        <v>8843</v>
      </c>
      <c r="B8844" s="3">
        <v>922</v>
      </c>
      <c r="C8844" s="1">
        <v>66</v>
      </c>
      <c r="D8844" s="1">
        <v>9</v>
      </c>
      <c r="E8844" s="1">
        <v>2</v>
      </c>
      <c r="F8844" s="1">
        <v>0</v>
      </c>
      <c r="G8844">
        <f>VLOOKUP(C8844,reference!$A$1:$E$310,5,FALSE)</f>
        <v>5304051</v>
      </c>
      <c r="H8844" t="str">
        <f>VLOOKUP(C8844,reference!$A$1:$E$310,4,FALSE)</f>
        <v>NOEBEBA</v>
      </c>
      <c r="I8844" t="str">
        <f>VLOOKUP($D8844,reference!$G$1:$H$25,2,FALSE)</f>
        <v>Semak belukar</v>
      </c>
      <c r="J8844" t="str">
        <f>VLOOKUP($E8844,reference!$G$1:$H$25,2,FALSE)</f>
        <v>Hutan lahan kering sekunder / bekas tebangan</v>
      </c>
      <c r="K8844" t="str">
        <f t="shared" si="138"/>
        <v>Non Irigasi</v>
      </c>
      <c r="L8844" t="s">
        <v>327</v>
      </c>
    </row>
    <row r="8845" spans="1:12" x14ac:dyDescent="0.25">
      <c r="A8845" s="1">
        <v>8844</v>
      </c>
      <c r="B8845" s="3">
        <v>1597</v>
      </c>
      <c r="C8845" s="1">
        <v>67</v>
      </c>
      <c r="D8845" s="1">
        <v>13</v>
      </c>
      <c r="E8845" s="1">
        <v>2</v>
      </c>
      <c r="F8845" s="1">
        <v>0</v>
      </c>
      <c r="G8845">
        <f>VLOOKUP(C8845,reference!$A$1:$E$310,5,FALSE)</f>
        <v>5304060</v>
      </c>
      <c r="H8845" t="str">
        <f>VLOOKUP(C8845,reference!$A$1:$E$310,4,FALSE)</f>
        <v>KUAN FATU</v>
      </c>
      <c r="I8845" t="str">
        <f>VLOOKUP($D8845,reference!$G$1:$H$25,2,FALSE)</f>
        <v>Pertanian lahan kering  campur semak / kebun campur</v>
      </c>
      <c r="J8845" t="str">
        <f>VLOOKUP($E8845,reference!$G$1:$H$25,2,FALSE)</f>
        <v>Hutan lahan kering sekunder / bekas tebangan</v>
      </c>
      <c r="K8845" t="str">
        <f t="shared" si="138"/>
        <v>Non Irigasi</v>
      </c>
      <c r="L8845" t="s">
        <v>327</v>
      </c>
    </row>
    <row r="8846" spans="1:12" x14ac:dyDescent="0.25">
      <c r="A8846" s="1">
        <v>8845</v>
      </c>
      <c r="B8846" s="3">
        <v>21</v>
      </c>
      <c r="C8846" s="1">
        <v>24</v>
      </c>
      <c r="D8846" s="1">
        <v>18</v>
      </c>
      <c r="E8846" s="1">
        <v>9</v>
      </c>
      <c r="F8846" s="1">
        <v>0</v>
      </c>
      <c r="G8846">
        <f>VLOOKUP(C8846,reference!$A$1:$E$310,5,FALSE)</f>
        <v>5302061</v>
      </c>
      <c r="H8846" t="str">
        <f>VLOOKUP(C8846,reference!$A$1:$E$310,4,FALSE)</f>
        <v>KAMBATA MAPAMBUHANG</v>
      </c>
      <c r="I8846" t="str">
        <f>VLOOKUP($D8846,reference!$G$1:$H$25,2,FALSE)</f>
        <v>Lahan terbuka</v>
      </c>
      <c r="J8846" t="str">
        <f>VLOOKUP($E8846,reference!$G$1:$H$25,2,FALSE)</f>
        <v>Semak belukar</v>
      </c>
      <c r="K8846" t="str">
        <f t="shared" si="138"/>
        <v>Non Irigasi</v>
      </c>
      <c r="L8846" t="s">
        <v>327</v>
      </c>
    </row>
    <row r="8847" spans="1:12" x14ac:dyDescent="0.25">
      <c r="A8847" s="1">
        <v>8846</v>
      </c>
      <c r="B8847" s="3">
        <v>6</v>
      </c>
      <c r="C8847" s="1">
        <v>79</v>
      </c>
      <c r="D8847" s="1">
        <v>16</v>
      </c>
      <c r="E8847" s="1">
        <v>9</v>
      </c>
      <c r="F8847" s="1">
        <v>0</v>
      </c>
      <c r="G8847">
        <f>VLOOKUP(C8847,reference!$A$1:$E$310,5,FALSE)</f>
        <v>5304102</v>
      </c>
      <c r="H8847" t="str">
        <f>VLOOKUP(C8847,reference!$A$1:$E$310,4,FALSE)</f>
        <v>NUNKOLO</v>
      </c>
      <c r="I8847" t="str">
        <f>VLOOKUP($D8847,reference!$G$1:$H$25,2,FALSE)</f>
        <v>Pemukiman</v>
      </c>
      <c r="J8847" t="str">
        <f>VLOOKUP($E8847,reference!$G$1:$H$25,2,FALSE)</f>
        <v>Semak belukar</v>
      </c>
      <c r="K8847" t="str">
        <f t="shared" si="138"/>
        <v>Non Irigasi</v>
      </c>
      <c r="L8847" t="s">
        <v>327</v>
      </c>
    </row>
    <row r="8848" spans="1:12" x14ac:dyDescent="0.25">
      <c r="A8848" s="1">
        <v>8847</v>
      </c>
      <c r="B8848" s="3">
        <v>12</v>
      </c>
      <c r="C8848" s="1">
        <v>63</v>
      </c>
      <c r="D8848" s="1">
        <v>2</v>
      </c>
      <c r="E8848" s="1">
        <v>21</v>
      </c>
      <c r="F8848" s="1">
        <v>0</v>
      </c>
      <c r="G8848">
        <f>VLOOKUP(C8848,reference!$A$1:$E$310,5,FALSE)</f>
        <v>5304041</v>
      </c>
      <c r="H8848" t="str">
        <f>VLOOKUP(C8848,reference!$A$1:$E$310,4,FALSE)</f>
        <v>BATU PUTIH</v>
      </c>
      <c r="I8848" t="str">
        <f>VLOOKUP($D8848,reference!$G$1:$H$25,2,FALSE)</f>
        <v>Hutan lahan kering sekunder / bekas tebangan</v>
      </c>
      <c r="J8848" t="str">
        <f>VLOOKUP($E8848,reference!$G$1:$H$25,2,FALSE)</f>
        <v>Rawa</v>
      </c>
      <c r="K8848" t="str">
        <f t="shared" si="138"/>
        <v>Non Irigasi</v>
      </c>
      <c r="L8848" t="s">
        <v>328</v>
      </c>
    </row>
    <row r="8849" spans="1:12" x14ac:dyDescent="0.25">
      <c r="A8849" s="1">
        <v>8848</v>
      </c>
      <c r="B8849" s="3">
        <v>2</v>
      </c>
      <c r="C8849" s="1">
        <v>79</v>
      </c>
      <c r="D8849" s="1">
        <v>0</v>
      </c>
      <c r="E8849" s="1">
        <v>20</v>
      </c>
      <c r="F8849" s="1">
        <v>0</v>
      </c>
      <c r="G8849">
        <f>VLOOKUP(C8849,reference!$A$1:$E$310,5,FALSE)</f>
        <v>5304102</v>
      </c>
      <c r="H8849" t="str">
        <f>VLOOKUP(C8849,reference!$A$1:$E$310,4,FALSE)</f>
        <v>NUNKOLO</v>
      </c>
      <c r="I8849" t="str">
        <f>VLOOKUP($D8849,reference!$G$1:$H$25,2,FALSE)</f>
        <v>No data</v>
      </c>
      <c r="J8849" t="str">
        <f>VLOOKUP($E8849,reference!$G$1:$H$25,2,FALSE)</f>
        <v>Tubuh air</v>
      </c>
      <c r="K8849" t="str">
        <f t="shared" si="138"/>
        <v>Non Irigasi</v>
      </c>
      <c r="L8849" t="s">
        <v>327</v>
      </c>
    </row>
    <row r="8850" spans="1:12" x14ac:dyDescent="0.25">
      <c r="A8850" s="1">
        <v>8849</v>
      </c>
      <c r="B8850" s="3">
        <v>570</v>
      </c>
      <c r="C8850" s="1">
        <v>45</v>
      </c>
      <c r="D8850" s="1">
        <v>1</v>
      </c>
      <c r="E8850" s="1">
        <v>2</v>
      </c>
      <c r="F8850" s="1">
        <v>0</v>
      </c>
      <c r="G8850">
        <f>VLOOKUP(C8850,reference!$A$1:$E$310,5,FALSE)</f>
        <v>5303162</v>
      </c>
      <c r="H8850" t="str">
        <f>VLOOKUP(C8850,reference!$A$1:$E$310,4,FALSE)</f>
        <v>FATULEU BARAT</v>
      </c>
      <c r="I8850" t="str">
        <f>VLOOKUP($D8850,reference!$G$1:$H$25,2,FALSE)</f>
        <v>Hutan lahan kering primer</v>
      </c>
      <c r="J8850" t="str">
        <f>VLOOKUP($E8850,reference!$G$1:$H$25,2,FALSE)</f>
        <v>Hutan lahan kering sekunder / bekas tebangan</v>
      </c>
      <c r="K8850" t="str">
        <f t="shared" si="138"/>
        <v>Non Irigasi</v>
      </c>
      <c r="L8850" t="s">
        <v>329</v>
      </c>
    </row>
    <row r="8851" spans="1:12" x14ac:dyDescent="0.25">
      <c r="A8851" s="1">
        <v>8850</v>
      </c>
      <c r="B8851" s="3">
        <v>4489</v>
      </c>
      <c r="C8851" s="1">
        <v>70</v>
      </c>
      <c r="D8851" s="1">
        <v>2</v>
      </c>
      <c r="E8851" s="1">
        <v>13</v>
      </c>
      <c r="F8851" s="1">
        <v>0</v>
      </c>
      <c r="G8851">
        <f>VLOOKUP(C8851,reference!$A$1:$E$310,5,FALSE)</f>
        <v>5304071</v>
      </c>
      <c r="H8851" t="str">
        <f>VLOOKUP(C8851,reference!$A$1:$E$310,4,FALSE)</f>
        <v>KOLBANO</v>
      </c>
      <c r="I8851" t="str">
        <f>VLOOKUP($D8851,reference!$G$1:$H$25,2,FALSE)</f>
        <v>Hutan lahan kering sekunder / bekas tebangan</v>
      </c>
      <c r="J8851" t="str">
        <f>VLOOKUP($E8851,reference!$G$1:$H$25,2,FALSE)</f>
        <v>Pertanian lahan kering  campur semak / kebun campur</v>
      </c>
      <c r="K8851" t="str">
        <f t="shared" si="138"/>
        <v>Non Irigasi</v>
      </c>
      <c r="L8851" t="s">
        <v>328</v>
      </c>
    </row>
    <row r="8852" spans="1:12" x14ac:dyDescent="0.25">
      <c r="A8852" s="1">
        <v>8851</v>
      </c>
      <c r="B8852" s="3">
        <v>8</v>
      </c>
      <c r="C8852" s="1">
        <v>79</v>
      </c>
      <c r="D8852" s="1">
        <v>16</v>
      </c>
      <c r="E8852" s="1">
        <v>0</v>
      </c>
      <c r="F8852" s="1">
        <v>0</v>
      </c>
      <c r="G8852">
        <f>VLOOKUP(C8852,reference!$A$1:$E$310,5,FALSE)</f>
        <v>5304102</v>
      </c>
      <c r="H8852" t="str">
        <f>VLOOKUP(C8852,reference!$A$1:$E$310,4,FALSE)</f>
        <v>NUNKOLO</v>
      </c>
      <c r="I8852" t="str">
        <f>VLOOKUP($D8852,reference!$G$1:$H$25,2,FALSE)</f>
        <v>Pemukiman</v>
      </c>
      <c r="J8852" t="str">
        <f>VLOOKUP($E8852,reference!$G$1:$H$25,2,FALSE)</f>
        <v>No data</v>
      </c>
      <c r="K8852" t="str">
        <f t="shared" si="138"/>
        <v>Non Irigasi</v>
      </c>
      <c r="L8852" t="s">
        <v>327</v>
      </c>
    </row>
    <row r="8853" spans="1:12" x14ac:dyDescent="0.25">
      <c r="A8853" s="1">
        <v>8852</v>
      </c>
      <c r="B8853" s="3">
        <v>68</v>
      </c>
      <c r="C8853" s="1">
        <v>63</v>
      </c>
      <c r="D8853" s="1">
        <v>14</v>
      </c>
      <c r="E8853" s="1">
        <v>13</v>
      </c>
      <c r="F8853" s="1">
        <v>0</v>
      </c>
      <c r="G8853">
        <f>VLOOKUP(C8853,reference!$A$1:$E$310,5,FALSE)</f>
        <v>5304041</v>
      </c>
      <c r="H8853" t="str">
        <f>VLOOKUP(C8853,reference!$A$1:$E$310,4,FALSE)</f>
        <v>BATU PUTIH</v>
      </c>
      <c r="I8853" t="str">
        <f>VLOOKUP($D8853,reference!$G$1:$H$25,2,FALSE)</f>
        <v>Sawah</v>
      </c>
      <c r="J8853" t="str">
        <f>VLOOKUP($E8853,reference!$G$1:$H$25,2,FALSE)</f>
        <v>Pertanian lahan kering  campur semak / kebun campur</v>
      </c>
      <c r="K8853" t="str">
        <f t="shared" si="138"/>
        <v>Non Irigasi</v>
      </c>
      <c r="L8853" t="s">
        <v>327</v>
      </c>
    </row>
    <row r="8854" spans="1:12" x14ac:dyDescent="0.25">
      <c r="A8854" s="1">
        <v>8853</v>
      </c>
      <c r="B8854" s="3">
        <v>47</v>
      </c>
      <c r="C8854" s="1">
        <v>63</v>
      </c>
      <c r="D8854" s="1">
        <v>18</v>
      </c>
      <c r="E8854" s="1">
        <v>2</v>
      </c>
      <c r="F8854" s="1">
        <v>0</v>
      </c>
      <c r="G8854">
        <f>VLOOKUP(C8854,reference!$A$1:$E$310,5,FALSE)</f>
        <v>5304041</v>
      </c>
      <c r="H8854" t="str">
        <f>VLOOKUP(C8854,reference!$A$1:$E$310,4,FALSE)</f>
        <v>BATU PUTIH</v>
      </c>
      <c r="I8854" t="str">
        <f>VLOOKUP($D8854,reference!$G$1:$H$25,2,FALSE)</f>
        <v>Lahan terbuka</v>
      </c>
      <c r="J8854" t="str">
        <f>VLOOKUP($E8854,reference!$G$1:$H$25,2,FALSE)</f>
        <v>Hutan lahan kering sekunder / bekas tebangan</v>
      </c>
      <c r="K8854" t="str">
        <f t="shared" si="138"/>
        <v>Non Irigasi</v>
      </c>
      <c r="L8854" t="s">
        <v>327</v>
      </c>
    </row>
    <row r="8855" spans="1:12" x14ac:dyDescent="0.25">
      <c r="A8855" s="1">
        <v>8854</v>
      </c>
      <c r="B8855" s="3">
        <v>1</v>
      </c>
      <c r="C8855" s="1">
        <v>62</v>
      </c>
      <c r="D8855" s="1">
        <v>18</v>
      </c>
      <c r="E8855" s="1">
        <v>2</v>
      </c>
      <c r="F8855" s="1">
        <v>0</v>
      </c>
      <c r="G8855">
        <f>VLOOKUP(C8855,reference!$A$1:$E$310,5,FALSE)</f>
        <v>5304040</v>
      </c>
      <c r="H8855" t="str">
        <f>VLOOKUP(C8855,reference!$A$1:$E$310,4,FALSE)</f>
        <v>AMANUBAN BARAT</v>
      </c>
      <c r="I8855" t="str">
        <f>VLOOKUP($D8855,reference!$G$1:$H$25,2,FALSE)</f>
        <v>Lahan terbuka</v>
      </c>
      <c r="J8855" t="str">
        <f>VLOOKUP($E8855,reference!$G$1:$H$25,2,FALSE)</f>
        <v>Hutan lahan kering sekunder / bekas tebangan</v>
      </c>
      <c r="K8855" t="str">
        <f t="shared" si="138"/>
        <v>Non Irigasi</v>
      </c>
      <c r="L8855" t="s">
        <v>327</v>
      </c>
    </row>
    <row r="8856" spans="1:12" x14ac:dyDescent="0.25">
      <c r="A8856" s="1">
        <v>8855</v>
      </c>
      <c r="B8856" s="3">
        <v>5</v>
      </c>
      <c r="C8856" s="1">
        <v>66</v>
      </c>
      <c r="D8856" s="1">
        <v>13</v>
      </c>
      <c r="E8856" s="1">
        <v>18</v>
      </c>
      <c r="F8856" s="1">
        <v>0</v>
      </c>
      <c r="G8856">
        <f>VLOOKUP(C8856,reference!$A$1:$E$310,5,FALSE)</f>
        <v>5304051</v>
      </c>
      <c r="H8856" t="str">
        <f>VLOOKUP(C8856,reference!$A$1:$E$310,4,FALSE)</f>
        <v>NOEBEBA</v>
      </c>
      <c r="I8856" t="str">
        <f>VLOOKUP($D8856,reference!$G$1:$H$25,2,FALSE)</f>
        <v>Pertanian lahan kering  campur semak / kebun campur</v>
      </c>
      <c r="J8856" t="str">
        <f>VLOOKUP($E8856,reference!$G$1:$H$25,2,FALSE)</f>
        <v>Lahan terbuka</v>
      </c>
      <c r="K8856" t="str">
        <f t="shared" si="138"/>
        <v>Non Irigasi</v>
      </c>
      <c r="L8856" t="s">
        <v>327</v>
      </c>
    </row>
    <row r="8857" spans="1:12" x14ac:dyDescent="0.25">
      <c r="A8857" s="1">
        <v>8856</v>
      </c>
      <c r="B8857" s="3">
        <v>181</v>
      </c>
      <c r="C8857" s="1">
        <v>76</v>
      </c>
      <c r="D8857" s="1">
        <v>2</v>
      </c>
      <c r="E8857" s="1">
        <v>2</v>
      </c>
      <c r="F8857" s="1">
        <v>0</v>
      </c>
      <c r="G8857">
        <f>VLOOKUP(C8857,reference!$A$1:$E$310,5,FALSE)</f>
        <v>5304091</v>
      </c>
      <c r="H8857" t="str">
        <f>VLOOKUP(C8857,reference!$A$1:$E$310,4,FALSE)</f>
        <v>KOT'OLIN</v>
      </c>
      <c r="I8857" t="str">
        <f>VLOOKUP($D8857,reference!$G$1:$H$25,2,FALSE)</f>
        <v>Hutan lahan kering sekunder / bekas tebangan</v>
      </c>
      <c r="J8857" t="str">
        <f>VLOOKUP($E8857,reference!$G$1:$H$25,2,FALSE)</f>
        <v>Hutan lahan kering sekunder / bekas tebangan</v>
      </c>
      <c r="K8857" t="str">
        <f t="shared" si="138"/>
        <v>Non Irigasi</v>
      </c>
      <c r="L8857" t="s">
        <v>327</v>
      </c>
    </row>
    <row r="8858" spans="1:12" x14ac:dyDescent="0.25">
      <c r="A8858" s="1">
        <v>8857</v>
      </c>
      <c r="B8858" s="3">
        <v>3351</v>
      </c>
      <c r="C8858" s="1">
        <v>21</v>
      </c>
      <c r="D8858" s="1">
        <v>11</v>
      </c>
      <c r="E8858" s="1">
        <v>2</v>
      </c>
      <c r="F8858" s="1">
        <v>0</v>
      </c>
      <c r="G8858">
        <f>VLOOKUP(C8858,reference!$A$1:$E$310,5,FALSE)</f>
        <v>5302051</v>
      </c>
      <c r="H8858" t="str">
        <f>VLOOKUP(C8858,reference!$A$1:$E$310,4,FALSE)</f>
        <v>RINDI</v>
      </c>
      <c r="I8858" t="str">
        <f>VLOOKUP($D8858,reference!$G$1:$H$25,2,FALSE)</f>
        <v>Savanna / Padang rumput</v>
      </c>
      <c r="J8858" t="str">
        <f>VLOOKUP($E8858,reference!$G$1:$H$25,2,FALSE)</f>
        <v>Hutan lahan kering sekunder / bekas tebangan</v>
      </c>
      <c r="K8858" t="str">
        <f t="shared" si="138"/>
        <v>Non Irigasi</v>
      </c>
      <c r="L8858" t="s">
        <v>327</v>
      </c>
    </row>
    <row r="8859" spans="1:12" x14ac:dyDescent="0.25">
      <c r="A8859" s="1">
        <v>8858</v>
      </c>
      <c r="B8859" s="3">
        <v>892</v>
      </c>
      <c r="C8859" s="1">
        <v>43</v>
      </c>
      <c r="D8859" s="1">
        <v>2</v>
      </c>
      <c r="E8859" s="1">
        <v>16</v>
      </c>
      <c r="F8859" s="1">
        <v>0</v>
      </c>
      <c r="G8859">
        <f>VLOOKUP(C8859,reference!$A$1:$E$310,5,FALSE)</f>
        <v>5303160</v>
      </c>
      <c r="H8859" t="str">
        <f>VLOOKUP(C8859,reference!$A$1:$E$310,4,FALSE)</f>
        <v>FATULEU</v>
      </c>
      <c r="I8859" t="str">
        <f>VLOOKUP($D8859,reference!$G$1:$H$25,2,FALSE)</f>
        <v>Hutan lahan kering sekunder / bekas tebangan</v>
      </c>
      <c r="J8859" t="str">
        <f>VLOOKUP($E8859,reference!$G$1:$H$25,2,FALSE)</f>
        <v>Pemukiman</v>
      </c>
      <c r="K8859" t="str">
        <f t="shared" si="138"/>
        <v>Non Irigasi</v>
      </c>
      <c r="L8859" t="s">
        <v>328</v>
      </c>
    </row>
    <row r="8860" spans="1:12" x14ac:dyDescent="0.25">
      <c r="A8860" s="1">
        <v>8859</v>
      </c>
      <c r="B8860" s="3">
        <v>6</v>
      </c>
      <c r="C8860" s="1">
        <v>66</v>
      </c>
      <c r="D8860" s="1">
        <v>13</v>
      </c>
      <c r="E8860" s="1">
        <v>9</v>
      </c>
      <c r="F8860" s="1">
        <v>0</v>
      </c>
      <c r="G8860">
        <f>VLOOKUP(C8860,reference!$A$1:$E$310,5,FALSE)</f>
        <v>5304051</v>
      </c>
      <c r="H8860" t="str">
        <f>VLOOKUP(C8860,reference!$A$1:$E$310,4,FALSE)</f>
        <v>NOEBEBA</v>
      </c>
      <c r="I8860" t="str">
        <f>VLOOKUP($D8860,reference!$G$1:$H$25,2,FALSE)</f>
        <v>Pertanian lahan kering  campur semak / kebun campur</v>
      </c>
      <c r="J8860" t="str">
        <f>VLOOKUP($E8860,reference!$G$1:$H$25,2,FALSE)</f>
        <v>Semak belukar</v>
      </c>
      <c r="K8860" t="str">
        <f t="shared" si="138"/>
        <v>Non Irigasi</v>
      </c>
      <c r="L8860" t="s">
        <v>327</v>
      </c>
    </row>
    <row r="8861" spans="1:12" x14ac:dyDescent="0.25">
      <c r="A8861" s="1">
        <v>8860</v>
      </c>
      <c r="B8861" s="3">
        <v>53</v>
      </c>
      <c r="C8861" s="1">
        <v>10</v>
      </c>
      <c r="D8861" s="1">
        <v>0</v>
      </c>
      <c r="E8861" s="1">
        <v>0</v>
      </c>
      <c r="F8861" s="1">
        <v>0</v>
      </c>
      <c r="G8861">
        <f>VLOOKUP(C8861,reference!$A$1:$E$310,5,FALSE)</f>
        <v>5302013</v>
      </c>
      <c r="H8861" t="str">
        <f>VLOOKUP(C8861,reference!$A$1:$E$310,4,FALSE)</f>
        <v>KATALA HAMU LINGU</v>
      </c>
      <c r="I8861" t="str">
        <f>VLOOKUP($D8861,reference!$G$1:$H$25,2,FALSE)</f>
        <v>No data</v>
      </c>
      <c r="J8861" t="str">
        <f>VLOOKUP($E8861,reference!$G$1:$H$25,2,FALSE)</f>
        <v>No data</v>
      </c>
      <c r="K8861" t="str">
        <f t="shared" si="138"/>
        <v>Non Irigasi</v>
      </c>
      <c r="L8861" t="s">
        <v>327</v>
      </c>
    </row>
    <row r="8862" spans="1:12" x14ac:dyDescent="0.25">
      <c r="A8862" s="1">
        <v>8861</v>
      </c>
      <c r="B8862" s="3">
        <v>37</v>
      </c>
      <c r="C8862" s="1">
        <v>10</v>
      </c>
      <c r="D8862" s="1">
        <v>0</v>
      </c>
      <c r="E8862" s="1">
        <v>2</v>
      </c>
      <c r="F8862" s="1">
        <v>0</v>
      </c>
      <c r="G8862">
        <f>VLOOKUP(C8862,reference!$A$1:$E$310,5,FALSE)</f>
        <v>5302013</v>
      </c>
      <c r="H8862" t="str">
        <f>VLOOKUP(C8862,reference!$A$1:$E$310,4,FALSE)</f>
        <v>KATALA HAMU LINGU</v>
      </c>
      <c r="I8862" t="str">
        <f>VLOOKUP($D8862,reference!$G$1:$H$25,2,FALSE)</f>
        <v>No data</v>
      </c>
      <c r="J8862" t="str">
        <f>VLOOKUP($E8862,reference!$G$1:$H$25,2,FALSE)</f>
        <v>Hutan lahan kering sekunder / bekas tebangan</v>
      </c>
      <c r="K8862" t="str">
        <f t="shared" si="138"/>
        <v>Non Irigasi</v>
      </c>
      <c r="L8862" t="s">
        <v>327</v>
      </c>
    </row>
    <row r="8863" spans="1:12" x14ac:dyDescent="0.25">
      <c r="A8863" s="1">
        <v>8862</v>
      </c>
      <c r="B8863" s="3">
        <v>2</v>
      </c>
      <c r="C8863" s="1">
        <v>45</v>
      </c>
      <c r="D8863" s="1">
        <v>9</v>
      </c>
      <c r="E8863" s="1">
        <v>16</v>
      </c>
      <c r="F8863" s="1">
        <v>0</v>
      </c>
      <c r="G8863">
        <f>VLOOKUP(C8863,reference!$A$1:$E$310,5,FALSE)</f>
        <v>5303162</v>
      </c>
      <c r="H8863" t="str">
        <f>VLOOKUP(C8863,reference!$A$1:$E$310,4,FALSE)</f>
        <v>FATULEU BARAT</v>
      </c>
      <c r="I8863" t="str">
        <f>VLOOKUP($D8863,reference!$G$1:$H$25,2,FALSE)</f>
        <v>Semak belukar</v>
      </c>
      <c r="J8863" t="str">
        <f>VLOOKUP($E8863,reference!$G$1:$H$25,2,FALSE)</f>
        <v>Pemukiman</v>
      </c>
      <c r="K8863" t="str">
        <f t="shared" si="138"/>
        <v>Non Irigasi</v>
      </c>
      <c r="L8863" t="s">
        <v>327</v>
      </c>
    </row>
    <row r="8864" spans="1:12" x14ac:dyDescent="0.25">
      <c r="A8864" s="1">
        <v>8863</v>
      </c>
      <c r="B8864" s="3">
        <v>3</v>
      </c>
      <c r="C8864" s="1">
        <v>63</v>
      </c>
      <c r="D8864" s="1">
        <v>18</v>
      </c>
      <c r="E8864" s="1">
        <v>7</v>
      </c>
      <c r="F8864" s="1">
        <v>0</v>
      </c>
      <c r="G8864">
        <f>VLOOKUP(C8864,reference!$A$1:$E$310,5,FALSE)</f>
        <v>5304041</v>
      </c>
      <c r="H8864" t="str">
        <f>VLOOKUP(C8864,reference!$A$1:$E$310,4,FALSE)</f>
        <v>BATU PUTIH</v>
      </c>
      <c r="I8864" t="str">
        <f>VLOOKUP($D8864,reference!$G$1:$H$25,2,FALSE)</f>
        <v>Lahan terbuka</v>
      </c>
      <c r="J8864" t="str">
        <f>VLOOKUP($E8864,reference!$G$1:$H$25,2,FALSE)</f>
        <v>Hutan tanaman</v>
      </c>
      <c r="K8864" t="str">
        <f t="shared" si="138"/>
        <v>Non Irigasi</v>
      </c>
      <c r="L8864" t="s">
        <v>327</v>
      </c>
    </row>
    <row r="8865" spans="1:12" x14ac:dyDescent="0.25">
      <c r="A8865" s="1">
        <v>8864</v>
      </c>
      <c r="B8865" s="3">
        <v>60</v>
      </c>
      <c r="C8865" s="1">
        <v>76</v>
      </c>
      <c r="D8865" s="1">
        <v>2</v>
      </c>
      <c r="E8865" s="1">
        <v>12</v>
      </c>
      <c r="F8865" s="1">
        <v>0</v>
      </c>
      <c r="G8865">
        <f>VLOOKUP(C8865,reference!$A$1:$E$310,5,FALSE)</f>
        <v>5304091</v>
      </c>
      <c r="H8865" t="str">
        <f>VLOOKUP(C8865,reference!$A$1:$E$310,4,FALSE)</f>
        <v>KOT'OLIN</v>
      </c>
      <c r="I8865" t="str">
        <f>VLOOKUP($D8865,reference!$G$1:$H$25,2,FALSE)</f>
        <v>Hutan lahan kering sekunder / bekas tebangan</v>
      </c>
      <c r="J8865" t="str">
        <f>VLOOKUP($E8865,reference!$G$1:$H$25,2,FALSE)</f>
        <v>Pertanian lahan kering</v>
      </c>
      <c r="K8865" t="str">
        <f t="shared" si="138"/>
        <v>Non Irigasi</v>
      </c>
      <c r="L8865" t="s">
        <v>328</v>
      </c>
    </row>
    <row r="8866" spans="1:12" x14ac:dyDescent="0.25">
      <c r="A8866" s="1">
        <v>8865</v>
      </c>
      <c r="B8866" s="3">
        <v>1</v>
      </c>
      <c r="C8866" s="1">
        <v>79</v>
      </c>
      <c r="D8866" s="1">
        <v>16</v>
      </c>
      <c r="E8866" s="1">
        <v>13</v>
      </c>
      <c r="F8866" s="1">
        <v>0</v>
      </c>
      <c r="G8866">
        <f>VLOOKUP(C8866,reference!$A$1:$E$310,5,FALSE)</f>
        <v>5304102</v>
      </c>
      <c r="H8866" t="str">
        <f>VLOOKUP(C8866,reference!$A$1:$E$310,4,FALSE)</f>
        <v>NUNKOLO</v>
      </c>
      <c r="I8866" t="str">
        <f>VLOOKUP($D8866,reference!$G$1:$H$25,2,FALSE)</f>
        <v>Pemukiman</v>
      </c>
      <c r="J8866" t="str">
        <f>VLOOKUP($E8866,reference!$G$1:$H$25,2,FALSE)</f>
        <v>Pertanian lahan kering  campur semak / kebun campur</v>
      </c>
      <c r="K8866" t="str">
        <f t="shared" si="138"/>
        <v>Non Irigasi</v>
      </c>
      <c r="L8866" t="s">
        <v>327</v>
      </c>
    </row>
    <row r="8867" spans="1:12" x14ac:dyDescent="0.25">
      <c r="A8867" s="1">
        <v>8866</v>
      </c>
      <c r="B8867" s="3">
        <v>3</v>
      </c>
      <c r="C8867" s="1">
        <v>21</v>
      </c>
      <c r="D8867" s="1">
        <v>0</v>
      </c>
      <c r="E8867" s="1">
        <v>6</v>
      </c>
      <c r="F8867" s="1">
        <v>0</v>
      </c>
      <c r="G8867">
        <f>VLOOKUP(C8867,reference!$A$1:$E$310,5,FALSE)</f>
        <v>5302051</v>
      </c>
      <c r="H8867" t="str">
        <f>VLOOKUP(C8867,reference!$A$1:$E$310,4,FALSE)</f>
        <v>RINDI</v>
      </c>
      <c r="I8867" t="str">
        <f>VLOOKUP($D8867,reference!$G$1:$H$25,2,FALSE)</f>
        <v>No data</v>
      </c>
      <c r="J8867" t="str">
        <f>VLOOKUP($E8867,reference!$G$1:$H$25,2,FALSE)</f>
        <v>Hutan mangrove sekunder</v>
      </c>
      <c r="K8867" t="str">
        <f t="shared" si="138"/>
        <v>Non Irigasi</v>
      </c>
      <c r="L8867" t="s">
        <v>327</v>
      </c>
    </row>
    <row r="8868" spans="1:12" x14ac:dyDescent="0.25">
      <c r="A8868" s="1">
        <v>8867</v>
      </c>
      <c r="B8868" s="3">
        <v>265</v>
      </c>
      <c r="C8868" s="1">
        <v>66</v>
      </c>
      <c r="D8868" s="1">
        <v>18</v>
      </c>
      <c r="E8868" s="1">
        <v>20</v>
      </c>
      <c r="F8868" s="1">
        <v>0</v>
      </c>
      <c r="G8868">
        <f>VLOOKUP(C8868,reference!$A$1:$E$310,5,FALSE)</f>
        <v>5304051</v>
      </c>
      <c r="H8868" t="str">
        <f>VLOOKUP(C8868,reference!$A$1:$E$310,4,FALSE)</f>
        <v>NOEBEBA</v>
      </c>
      <c r="I8868" t="str">
        <f>VLOOKUP($D8868,reference!$G$1:$H$25,2,FALSE)</f>
        <v>Lahan terbuka</v>
      </c>
      <c r="J8868" t="str">
        <f>VLOOKUP($E8868,reference!$G$1:$H$25,2,FALSE)</f>
        <v>Tubuh air</v>
      </c>
      <c r="K8868" t="str">
        <f t="shared" si="138"/>
        <v>Non Irigasi</v>
      </c>
      <c r="L8868" t="s">
        <v>327</v>
      </c>
    </row>
    <row r="8869" spans="1:12" x14ac:dyDescent="0.25">
      <c r="A8869" s="1">
        <v>8868</v>
      </c>
      <c r="B8869" s="3">
        <v>25</v>
      </c>
      <c r="C8869" s="1">
        <v>21</v>
      </c>
      <c r="D8869" s="1">
        <v>18</v>
      </c>
      <c r="E8869" s="1">
        <v>6</v>
      </c>
      <c r="F8869" s="1">
        <v>0</v>
      </c>
      <c r="G8869">
        <f>VLOOKUP(C8869,reference!$A$1:$E$310,5,FALSE)</f>
        <v>5302051</v>
      </c>
      <c r="H8869" t="str">
        <f>VLOOKUP(C8869,reference!$A$1:$E$310,4,FALSE)</f>
        <v>RINDI</v>
      </c>
      <c r="I8869" t="str">
        <f>VLOOKUP($D8869,reference!$G$1:$H$25,2,FALSE)</f>
        <v>Lahan terbuka</v>
      </c>
      <c r="J8869" t="str">
        <f>VLOOKUP($E8869,reference!$G$1:$H$25,2,FALSE)</f>
        <v>Hutan mangrove sekunder</v>
      </c>
      <c r="K8869" t="str">
        <f t="shared" si="138"/>
        <v>Non Irigasi</v>
      </c>
      <c r="L8869" t="s">
        <v>327</v>
      </c>
    </row>
    <row r="8870" spans="1:12" x14ac:dyDescent="0.25">
      <c r="A8870" s="1">
        <v>8869</v>
      </c>
      <c r="B8870" s="3">
        <v>84</v>
      </c>
      <c r="C8870" s="1">
        <v>63</v>
      </c>
      <c r="D8870" s="1">
        <v>18</v>
      </c>
      <c r="E8870" s="1">
        <v>14</v>
      </c>
      <c r="F8870" s="1">
        <v>0</v>
      </c>
      <c r="G8870">
        <f>VLOOKUP(C8870,reference!$A$1:$E$310,5,FALSE)</f>
        <v>5304041</v>
      </c>
      <c r="H8870" t="str">
        <f>VLOOKUP(C8870,reference!$A$1:$E$310,4,FALSE)</f>
        <v>BATU PUTIH</v>
      </c>
      <c r="I8870" t="str">
        <f>VLOOKUP($D8870,reference!$G$1:$H$25,2,FALSE)</f>
        <v>Lahan terbuka</v>
      </c>
      <c r="J8870" t="str">
        <f>VLOOKUP($E8870,reference!$G$1:$H$25,2,FALSE)</f>
        <v>Sawah</v>
      </c>
      <c r="K8870" t="str">
        <f t="shared" si="138"/>
        <v>Non Irigasi</v>
      </c>
      <c r="L8870" t="s">
        <v>327</v>
      </c>
    </row>
    <row r="8871" spans="1:12" x14ac:dyDescent="0.25">
      <c r="A8871" s="1">
        <v>8870</v>
      </c>
      <c r="B8871" s="3">
        <v>528</v>
      </c>
      <c r="C8871" s="1">
        <v>66</v>
      </c>
      <c r="D8871" s="1">
        <v>9</v>
      </c>
      <c r="E8871" s="1">
        <v>13</v>
      </c>
      <c r="F8871" s="1">
        <v>0</v>
      </c>
      <c r="G8871">
        <f>VLOOKUP(C8871,reference!$A$1:$E$310,5,FALSE)</f>
        <v>5304051</v>
      </c>
      <c r="H8871" t="str">
        <f>VLOOKUP(C8871,reference!$A$1:$E$310,4,FALSE)</f>
        <v>NOEBEBA</v>
      </c>
      <c r="I8871" t="str">
        <f>VLOOKUP($D8871,reference!$G$1:$H$25,2,FALSE)</f>
        <v>Semak belukar</v>
      </c>
      <c r="J8871" t="str">
        <f>VLOOKUP($E8871,reference!$G$1:$H$25,2,FALSE)</f>
        <v>Pertanian lahan kering  campur semak / kebun campur</v>
      </c>
      <c r="K8871" t="str">
        <f t="shared" si="138"/>
        <v>Non Irigasi</v>
      </c>
      <c r="L8871" t="s">
        <v>327</v>
      </c>
    </row>
    <row r="8872" spans="1:12" x14ac:dyDescent="0.25">
      <c r="A8872" s="1">
        <v>8871</v>
      </c>
      <c r="B8872" s="3">
        <v>4</v>
      </c>
      <c r="C8872" s="1">
        <v>21</v>
      </c>
      <c r="D8872" s="1">
        <v>11</v>
      </c>
      <c r="E8872" s="1">
        <v>0</v>
      </c>
      <c r="F8872" s="1">
        <v>0</v>
      </c>
      <c r="G8872">
        <f>VLOOKUP(C8872,reference!$A$1:$E$310,5,FALSE)</f>
        <v>5302051</v>
      </c>
      <c r="H8872" t="str">
        <f>VLOOKUP(C8872,reference!$A$1:$E$310,4,FALSE)</f>
        <v>RINDI</v>
      </c>
      <c r="I8872" t="str">
        <f>VLOOKUP($D8872,reference!$G$1:$H$25,2,FALSE)</f>
        <v>Savanna / Padang rumput</v>
      </c>
      <c r="J8872" t="str">
        <f>VLOOKUP($E8872,reference!$G$1:$H$25,2,FALSE)</f>
        <v>No data</v>
      </c>
      <c r="K8872" t="str">
        <f t="shared" si="138"/>
        <v>Non Irigasi</v>
      </c>
      <c r="L8872" t="s">
        <v>327</v>
      </c>
    </row>
    <row r="8873" spans="1:12" x14ac:dyDescent="0.25">
      <c r="A8873" s="1">
        <v>8872</v>
      </c>
      <c r="B8873" s="3">
        <v>1455</v>
      </c>
      <c r="C8873" s="1">
        <v>21</v>
      </c>
      <c r="D8873" s="1">
        <v>18</v>
      </c>
      <c r="E8873" s="1">
        <v>11</v>
      </c>
      <c r="F8873" s="1">
        <v>0</v>
      </c>
      <c r="G8873">
        <f>VLOOKUP(C8873,reference!$A$1:$E$310,5,FALSE)</f>
        <v>5302051</v>
      </c>
      <c r="H8873" t="str">
        <f>VLOOKUP(C8873,reference!$A$1:$E$310,4,FALSE)</f>
        <v>RINDI</v>
      </c>
      <c r="I8873" t="str">
        <f>VLOOKUP($D8873,reference!$G$1:$H$25,2,FALSE)</f>
        <v>Lahan terbuka</v>
      </c>
      <c r="J8873" t="str">
        <f>VLOOKUP($E8873,reference!$G$1:$H$25,2,FALSE)</f>
        <v>Savanna / Padang rumput</v>
      </c>
      <c r="K8873" t="str">
        <f t="shared" si="138"/>
        <v>Non Irigasi</v>
      </c>
      <c r="L8873" t="s">
        <v>327</v>
      </c>
    </row>
    <row r="8874" spans="1:12" x14ac:dyDescent="0.25">
      <c r="A8874" s="1">
        <v>8873</v>
      </c>
      <c r="B8874" s="3">
        <v>14</v>
      </c>
      <c r="C8874" s="1">
        <v>66</v>
      </c>
      <c r="D8874" s="1">
        <v>18</v>
      </c>
      <c r="E8874" s="1">
        <v>11</v>
      </c>
      <c r="F8874" s="1">
        <v>0</v>
      </c>
      <c r="G8874">
        <f>VLOOKUP(C8874,reference!$A$1:$E$310,5,FALSE)</f>
        <v>5304051</v>
      </c>
      <c r="H8874" t="str">
        <f>VLOOKUP(C8874,reference!$A$1:$E$310,4,FALSE)</f>
        <v>NOEBEBA</v>
      </c>
      <c r="I8874" t="str">
        <f>VLOOKUP($D8874,reference!$G$1:$H$25,2,FALSE)</f>
        <v>Lahan terbuka</v>
      </c>
      <c r="J8874" t="str">
        <f>VLOOKUP($E8874,reference!$G$1:$H$25,2,FALSE)</f>
        <v>Savanna / Padang rumput</v>
      </c>
      <c r="K8874" t="str">
        <f t="shared" si="138"/>
        <v>Non Irigasi</v>
      </c>
      <c r="L8874" t="s">
        <v>327</v>
      </c>
    </row>
    <row r="8875" spans="1:12" x14ac:dyDescent="0.25">
      <c r="A8875" s="1">
        <v>8874</v>
      </c>
      <c r="B8875" s="3">
        <v>30</v>
      </c>
      <c r="C8875" s="1">
        <v>76</v>
      </c>
      <c r="D8875" s="1">
        <v>2</v>
      </c>
      <c r="E8875" s="1">
        <v>18</v>
      </c>
      <c r="F8875" s="1">
        <v>0</v>
      </c>
      <c r="G8875">
        <f>VLOOKUP(C8875,reference!$A$1:$E$310,5,FALSE)</f>
        <v>5304091</v>
      </c>
      <c r="H8875" t="str">
        <f>VLOOKUP(C8875,reference!$A$1:$E$310,4,FALSE)</f>
        <v>KOT'OLIN</v>
      </c>
      <c r="I8875" t="str">
        <f>VLOOKUP($D8875,reference!$G$1:$H$25,2,FALSE)</f>
        <v>Hutan lahan kering sekunder / bekas tebangan</v>
      </c>
      <c r="J8875" t="str">
        <f>VLOOKUP($E8875,reference!$G$1:$H$25,2,FALSE)</f>
        <v>Lahan terbuka</v>
      </c>
      <c r="K8875" t="str">
        <f t="shared" si="138"/>
        <v>Non Irigasi</v>
      </c>
      <c r="L8875" t="s">
        <v>328</v>
      </c>
    </row>
    <row r="8876" spans="1:12" x14ac:dyDescent="0.25">
      <c r="A8876" s="1">
        <v>8875</v>
      </c>
      <c r="B8876" s="3">
        <v>7</v>
      </c>
      <c r="C8876" s="1">
        <v>9</v>
      </c>
      <c r="D8876" s="1">
        <v>13</v>
      </c>
      <c r="E8876" s="1">
        <v>0</v>
      </c>
      <c r="F8876" s="1">
        <v>0</v>
      </c>
      <c r="G8876">
        <f>VLOOKUP(C8876,reference!$A$1:$E$310,5,FALSE)</f>
        <v>5302012</v>
      </c>
      <c r="H8876" t="str">
        <f>VLOOKUP(C8876,reference!$A$1:$E$310,4,FALSE)</f>
        <v>LEWA TIDAHU</v>
      </c>
      <c r="I8876" t="str">
        <f>VLOOKUP($D8876,reference!$G$1:$H$25,2,FALSE)</f>
        <v>Pertanian lahan kering  campur semak / kebun campur</v>
      </c>
      <c r="J8876" t="str">
        <f>VLOOKUP($E8876,reference!$G$1:$H$25,2,FALSE)</f>
        <v>No data</v>
      </c>
      <c r="K8876" t="str">
        <f t="shared" si="138"/>
        <v>Non Irigasi</v>
      </c>
      <c r="L8876" t="s">
        <v>327</v>
      </c>
    </row>
    <row r="8877" spans="1:12" x14ac:dyDescent="0.25">
      <c r="A8877" s="1">
        <v>8876</v>
      </c>
      <c r="B8877" s="3">
        <v>348</v>
      </c>
      <c r="C8877" s="1">
        <v>11</v>
      </c>
      <c r="D8877" s="1">
        <v>9</v>
      </c>
      <c r="E8877" s="1">
        <v>14</v>
      </c>
      <c r="F8877" s="1">
        <v>0</v>
      </c>
      <c r="G8877">
        <f>VLOOKUP(C8877,reference!$A$1:$E$310,5,FALSE)</f>
        <v>5302020</v>
      </c>
      <c r="H8877" t="str">
        <f>VLOOKUP(C8877,reference!$A$1:$E$310,4,FALSE)</f>
        <v>TABUNDUNG</v>
      </c>
      <c r="I8877" t="str">
        <f>VLOOKUP($D8877,reference!$G$1:$H$25,2,FALSE)</f>
        <v>Semak belukar</v>
      </c>
      <c r="J8877" t="str">
        <f>VLOOKUP($E8877,reference!$G$1:$H$25,2,FALSE)</f>
        <v>Sawah</v>
      </c>
      <c r="K8877" t="str">
        <f t="shared" si="138"/>
        <v>Non Irigasi</v>
      </c>
      <c r="L8877" t="s">
        <v>327</v>
      </c>
    </row>
    <row r="8878" spans="1:12" x14ac:dyDescent="0.25">
      <c r="A8878" s="1">
        <v>8877</v>
      </c>
      <c r="B8878" s="3">
        <v>196</v>
      </c>
      <c r="C8878" s="1">
        <v>43</v>
      </c>
      <c r="D8878" s="1">
        <v>2</v>
      </c>
      <c r="E8878" s="1">
        <v>14</v>
      </c>
      <c r="F8878" s="1">
        <v>0</v>
      </c>
      <c r="G8878">
        <f>VLOOKUP(C8878,reference!$A$1:$E$310,5,FALSE)</f>
        <v>5303160</v>
      </c>
      <c r="H8878" t="str">
        <f>VLOOKUP(C8878,reference!$A$1:$E$310,4,FALSE)</f>
        <v>FATULEU</v>
      </c>
      <c r="I8878" t="str">
        <f>VLOOKUP($D8878,reference!$G$1:$H$25,2,FALSE)</f>
        <v>Hutan lahan kering sekunder / bekas tebangan</v>
      </c>
      <c r="J8878" t="str">
        <f>VLOOKUP($E8878,reference!$G$1:$H$25,2,FALSE)</f>
        <v>Sawah</v>
      </c>
      <c r="K8878" t="str">
        <f t="shared" si="138"/>
        <v>Non Irigasi</v>
      </c>
      <c r="L8878" t="s">
        <v>328</v>
      </c>
    </row>
    <row r="8879" spans="1:12" x14ac:dyDescent="0.25">
      <c r="A8879" s="1">
        <v>8878</v>
      </c>
      <c r="B8879" s="3">
        <v>31</v>
      </c>
      <c r="C8879" s="1">
        <v>65</v>
      </c>
      <c r="D8879" s="1">
        <v>2</v>
      </c>
      <c r="E8879" s="1">
        <v>21</v>
      </c>
      <c r="F8879" s="1">
        <v>0</v>
      </c>
      <c r="G8879">
        <f>VLOOKUP(C8879,reference!$A$1:$E$310,5,FALSE)</f>
        <v>5304050</v>
      </c>
      <c r="H8879" t="str">
        <f>VLOOKUP(C8879,reference!$A$1:$E$310,4,FALSE)</f>
        <v>AMANUBAN SELATAN</v>
      </c>
      <c r="I8879" t="str">
        <f>VLOOKUP($D8879,reference!$G$1:$H$25,2,FALSE)</f>
        <v>Hutan lahan kering sekunder / bekas tebangan</v>
      </c>
      <c r="J8879" t="str">
        <f>VLOOKUP($E8879,reference!$G$1:$H$25,2,FALSE)</f>
        <v>Rawa</v>
      </c>
      <c r="K8879" t="str">
        <f t="shared" si="138"/>
        <v>Non Irigasi</v>
      </c>
      <c r="L8879" t="s">
        <v>328</v>
      </c>
    </row>
    <row r="8880" spans="1:12" x14ac:dyDescent="0.25">
      <c r="A8880" s="1">
        <v>8879</v>
      </c>
      <c r="B8880" s="3">
        <v>4728</v>
      </c>
      <c r="C8880" s="1">
        <v>65</v>
      </c>
      <c r="D8880" s="1">
        <v>2</v>
      </c>
      <c r="E8880" s="1">
        <v>2</v>
      </c>
      <c r="F8880" s="1">
        <v>0</v>
      </c>
      <c r="G8880">
        <f>VLOOKUP(C8880,reference!$A$1:$E$310,5,FALSE)</f>
        <v>5304050</v>
      </c>
      <c r="H8880" t="str">
        <f>VLOOKUP(C8880,reference!$A$1:$E$310,4,FALSE)</f>
        <v>AMANUBAN SELATAN</v>
      </c>
      <c r="I8880" t="str">
        <f>VLOOKUP($D8880,reference!$G$1:$H$25,2,FALSE)</f>
        <v>Hutan lahan kering sekunder / bekas tebangan</v>
      </c>
      <c r="J8880" t="str">
        <f>VLOOKUP($E8880,reference!$G$1:$H$25,2,FALSE)</f>
        <v>Hutan lahan kering sekunder / bekas tebangan</v>
      </c>
      <c r="K8880" t="str">
        <f t="shared" si="138"/>
        <v>Non Irigasi</v>
      </c>
      <c r="L8880" t="s">
        <v>327</v>
      </c>
    </row>
    <row r="8881" spans="1:12" x14ac:dyDescent="0.25">
      <c r="A8881" s="1">
        <v>8880</v>
      </c>
      <c r="B8881" s="3">
        <v>47</v>
      </c>
      <c r="C8881" s="1">
        <v>66</v>
      </c>
      <c r="D8881" s="1">
        <v>18</v>
      </c>
      <c r="E8881" s="1">
        <v>2</v>
      </c>
      <c r="F8881" s="1">
        <v>0</v>
      </c>
      <c r="G8881">
        <f>VLOOKUP(C8881,reference!$A$1:$E$310,5,FALSE)</f>
        <v>5304051</v>
      </c>
      <c r="H8881" t="str">
        <f>VLOOKUP(C8881,reference!$A$1:$E$310,4,FALSE)</f>
        <v>NOEBEBA</v>
      </c>
      <c r="I8881" t="str">
        <f>VLOOKUP($D8881,reference!$G$1:$H$25,2,FALSE)</f>
        <v>Lahan terbuka</v>
      </c>
      <c r="J8881" t="str">
        <f>VLOOKUP($E8881,reference!$G$1:$H$25,2,FALSE)</f>
        <v>Hutan lahan kering sekunder / bekas tebangan</v>
      </c>
      <c r="K8881" t="str">
        <f t="shared" si="138"/>
        <v>Non Irigasi</v>
      </c>
      <c r="L8881" t="s">
        <v>327</v>
      </c>
    </row>
    <row r="8882" spans="1:12" x14ac:dyDescent="0.25">
      <c r="A8882" s="1">
        <v>8881</v>
      </c>
      <c r="B8882" s="3">
        <v>78</v>
      </c>
      <c r="C8882" s="1">
        <v>10</v>
      </c>
      <c r="D8882" s="1">
        <v>2</v>
      </c>
      <c r="E8882" s="1">
        <v>12</v>
      </c>
      <c r="F8882" s="1">
        <v>0</v>
      </c>
      <c r="G8882">
        <f>VLOOKUP(C8882,reference!$A$1:$E$310,5,FALSE)</f>
        <v>5302013</v>
      </c>
      <c r="H8882" t="str">
        <f>VLOOKUP(C8882,reference!$A$1:$E$310,4,FALSE)</f>
        <v>KATALA HAMU LINGU</v>
      </c>
      <c r="I8882" t="str">
        <f>VLOOKUP($D8882,reference!$G$1:$H$25,2,FALSE)</f>
        <v>Hutan lahan kering sekunder / bekas tebangan</v>
      </c>
      <c r="J8882" t="str">
        <f>VLOOKUP($E8882,reference!$G$1:$H$25,2,FALSE)</f>
        <v>Pertanian lahan kering</v>
      </c>
      <c r="K8882" t="str">
        <f t="shared" si="138"/>
        <v>Non Irigasi</v>
      </c>
      <c r="L8882" t="s">
        <v>328</v>
      </c>
    </row>
    <row r="8883" spans="1:12" x14ac:dyDescent="0.25">
      <c r="A8883" s="1">
        <v>8882</v>
      </c>
      <c r="B8883" s="3">
        <v>3051</v>
      </c>
      <c r="C8883" s="1">
        <v>65</v>
      </c>
      <c r="D8883" s="1">
        <v>2</v>
      </c>
      <c r="E8883" s="1">
        <v>13</v>
      </c>
      <c r="F8883" s="1">
        <v>0</v>
      </c>
      <c r="G8883">
        <f>VLOOKUP(C8883,reference!$A$1:$E$310,5,FALSE)</f>
        <v>5304050</v>
      </c>
      <c r="H8883" t="str">
        <f>VLOOKUP(C8883,reference!$A$1:$E$310,4,FALSE)</f>
        <v>AMANUBAN SELATAN</v>
      </c>
      <c r="I8883" t="str">
        <f>VLOOKUP($D8883,reference!$G$1:$H$25,2,FALSE)</f>
        <v>Hutan lahan kering sekunder / bekas tebangan</v>
      </c>
      <c r="J8883" t="str">
        <f>VLOOKUP($E8883,reference!$G$1:$H$25,2,FALSE)</f>
        <v>Pertanian lahan kering  campur semak / kebun campur</v>
      </c>
      <c r="K8883" t="str">
        <f t="shared" si="138"/>
        <v>Non Irigasi</v>
      </c>
      <c r="L8883" t="s">
        <v>328</v>
      </c>
    </row>
    <row r="8884" spans="1:12" x14ac:dyDescent="0.25">
      <c r="A8884" s="1">
        <v>8883</v>
      </c>
      <c r="B8884" s="3">
        <v>126</v>
      </c>
      <c r="C8884" s="1">
        <v>66</v>
      </c>
      <c r="D8884" s="1">
        <v>9</v>
      </c>
      <c r="E8884" s="1">
        <v>16</v>
      </c>
      <c r="F8884" s="1">
        <v>0</v>
      </c>
      <c r="G8884">
        <f>VLOOKUP(C8884,reference!$A$1:$E$310,5,FALSE)</f>
        <v>5304051</v>
      </c>
      <c r="H8884" t="str">
        <f>VLOOKUP(C8884,reference!$A$1:$E$310,4,FALSE)</f>
        <v>NOEBEBA</v>
      </c>
      <c r="I8884" t="str">
        <f>VLOOKUP($D8884,reference!$G$1:$H$25,2,FALSE)</f>
        <v>Semak belukar</v>
      </c>
      <c r="J8884" t="str">
        <f>VLOOKUP($E8884,reference!$G$1:$H$25,2,FALSE)</f>
        <v>Pemukiman</v>
      </c>
      <c r="K8884" t="str">
        <f t="shared" si="138"/>
        <v>Non Irigasi</v>
      </c>
      <c r="L8884" t="s">
        <v>327</v>
      </c>
    </row>
    <row r="8885" spans="1:12" x14ac:dyDescent="0.25">
      <c r="A8885" s="1">
        <v>8884</v>
      </c>
      <c r="B8885" s="3">
        <v>22</v>
      </c>
      <c r="C8885" s="1">
        <v>76</v>
      </c>
      <c r="D8885" s="1">
        <v>2</v>
      </c>
      <c r="E8885" s="1">
        <v>16</v>
      </c>
      <c r="F8885" s="1">
        <v>0</v>
      </c>
      <c r="G8885">
        <f>VLOOKUP(C8885,reference!$A$1:$E$310,5,FALSE)</f>
        <v>5304091</v>
      </c>
      <c r="H8885" t="str">
        <f>VLOOKUP(C8885,reference!$A$1:$E$310,4,FALSE)</f>
        <v>KOT'OLIN</v>
      </c>
      <c r="I8885" t="str">
        <f>VLOOKUP($D8885,reference!$G$1:$H$25,2,FALSE)</f>
        <v>Hutan lahan kering sekunder / bekas tebangan</v>
      </c>
      <c r="J8885" t="str">
        <f>VLOOKUP($E8885,reference!$G$1:$H$25,2,FALSE)</f>
        <v>Pemukiman</v>
      </c>
      <c r="K8885" t="str">
        <f t="shared" si="138"/>
        <v>Non Irigasi</v>
      </c>
      <c r="L8885" t="s">
        <v>328</v>
      </c>
    </row>
    <row r="8886" spans="1:12" x14ac:dyDescent="0.25">
      <c r="A8886" s="1">
        <v>8885</v>
      </c>
      <c r="B8886" s="3">
        <v>88</v>
      </c>
      <c r="C8886" s="1">
        <v>11</v>
      </c>
      <c r="D8886" s="1">
        <v>2</v>
      </c>
      <c r="E8886" s="1">
        <v>14</v>
      </c>
      <c r="F8886" s="1">
        <v>0</v>
      </c>
      <c r="G8886">
        <f>VLOOKUP(C8886,reference!$A$1:$E$310,5,FALSE)</f>
        <v>5302020</v>
      </c>
      <c r="H8886" t="str">
        <f>VLOOKUP(C8886,reference!$A$1:$E$310,4,FALSE)</f>
        <v>TABUNDUNG</v>
      </c>
      <c r="I8886" t="str">
        <f>VLOOKUP($D8886,reference!$G$1:$H$25,2,FALSE)</f>
        <v>Hutan lahan kering sekunder / bekas tebangan</v>
      </c>
      <c r="J8886" t="str">
        <f>VLOOKUP($E8886,reference!$G$1:$H$25,2,FALSE)</f>
        <v>Sawah</v>
      </c>
      <c r="K8886" t="str">
        <f t="shared" si="138"/>
        <v>Non Irigasi</v>
      </c>
      <c r="L8886" t="s">
        <v>328</v>
      </c>
    </row>
    <row r="8887" spans="1:12" x14ac:dyDescent="0.25">
      <c r="A8887" s="1">
        <v>8886</v>
      </c>
      <c r="B8887" s="3">
        <v>50</v>
      </c>
      <c r="C8887" s="1">
        <v>66</v>
      </c>
      <c r="D8887" s="1">
        <v>13</v>
      </c>
      <c r="E8887" s="1">
        <v>16</v>
      </c>
      <c r="F8887" s="1">
        <v>0</v>
      </c>
      <c r="G8887">
        <f>VLOOKUP(C8887,reference!$A$1:$E$310,5,FALSE)</f>
        <v>5304051</v>
      </c>
      <c r="H8887" t="str">
        <f>VLOOKUP(C8887,reference!$A$1:$E$310,4,FALSE)</f>
        <v>NOEBEBA</v>
      </c>
      <c r="I8887" t="str">
        <f>VLOOKUP($D8887,reference!$G$1:$H$25,2,FALSE)</f>
        <v>Pertanian lahan kering  campur semak / kebun campur</v>
      </c>
      <c r="J8887" t="str">
        <f>VLOOKUP($E8887,reference!$G$1:$H$25,2,FALSE)</f>
        <v>Pemukiman</v>
      </c>
      <c r="K8887" t="str">
        <f t="shared" si="138"/>
        <v>Non Irigasi</v>
      </c>
      <c r="L8887" t="s">
        <v>327</v>
      </c>
    </row>
    <row r="8888" spans="1:12" x14ac:dyDescent="0.25">
      <c r="A8888" s="1">
        <v>8887</v>
      </c>
      <c r="B8888" s="3">
        <v>3</v>
      </c>
      <c r="C8888" s="1">
        <v>9</v>
      </c>
      <c r="D8888" s="1">
        <v>0</v>
      </c>
      <c r="E8888" s="1">
        <v>13</v>
      </c>
      <c r="F8888" s="1">
        <v>0</v>
      </c>
      <c r="G8888">
        <f>VLOOKUP(C8888,reference!$A$1:$E$310,5,FALSE)</f>
        <v>5302012</v>
      </c>
      <c r="H8888" t="str">
        <f>VLOOKUP(C8888,reference!$A$1:$E$310,4,FALSE)</f>
        <v>LEWA TIDAHU</v>
      </c>
      <c r="I8888" t="str">
        <f>VLOOKUP($D8888,reference!$G$1:$H$25,2,FALSE)</f>
        <v>No data</v>
      </c>
      <c r="J8888" t="str">
        <f>VLOOKUP($E8888,reference!$G$1:$H$25,2,FALSE)</f>
        <v>Pertanian lahan kering  campur semak / kebun campur</v>
      </c>
      <c r="K8888" t="str">
        <f t="shared" si="138"/>
        <v>Non Irigasi</v>
      </c>
      <c r="L8888" t="s">
        <v>327</v>
      </c>
    </row>
    <row r="8889" spans="1:12" x14ac:dyDescent="0.25">
      <c r="A8889" s="1">
        <v>8888</v>
      </c>
      <c r="B8889" s="3">
        <v>4</v>
      </c>
      <c r="C8889" s="1">
        <v>9</v>
      </c>
      <c r="D8889" s="1">
        <v>13</v>
      </c>
      <c r="E8889" s="1">
        <v>13</v>
      </c>
      <c r="F8889" s="1">
        <v>0</v>
      </c>
      <c r="G8889">
        <f>VLOOKUP(C8889,reference!$A$1:$E$310,5,FALSE)</f>
        <v>5302012</v>
      </c>
      <c r="H8889" t="str">
        <f>VLOOKUP(C8889,reference!$A$1:$E$310,4,FALSE)</f>
        <v>LEWA TIDAHU</v>
      </c>
      <c r="I8889" t="str">
        <f>VLOOKUP($D8889,reference!$G$1:$H$25,2,FALSE)</f>
        <v>Pertanian lahan kering  campur semak / kebun campur</v>
      </c>
      <c r="J8889" t="str">
        <f>VLOOKUP($E8889,reference!$G$1:$H$25,2,FALSE)</f>
        <v>Pertanian lahan kering  campur semak / kebun campur</v>
      </c>
      <c r="K8889" t="str">
        <f t="shared" si="138"/>
        <v>Non Irigasi</v>
      </c>
      <c r="L8889" t="s">
        <v>327</v>
      </c>
    </row>
    <row r="8890" spans="1:12" x14ac:dyDescent="0.25">
      <c r="A8890" s="1">
        <v>8889</v>
      </c>
      <c r="B8890" s="3">
        <v>446</v>
      </c>
      <c r="C8890" s="1">
        <v>65</v>
      </c>
      <c r="D8890" s="1">
        <v>2</v>
      </c>
      <c r="E8890" s="1">
        <v>11</v>
      </c>
      <c r="F8890" s="1">
        <v>0</v>
      </c>
      <c r="G8890">
        <f>VLOOKUP(C8890,reference!$A$1:$E$310,5,FALSE)</f>
        <v>5304050</v>
      </c>
      <c r="H8890" t="str">
        <f>VLOOKUP(C8890,reference!$A$1:$E$310,4,FALSE)</f>
        <v>AMANUBAN SELATAN</v>
      </c>
      <c r="I8890" t="str">
        <f>VLOOKUP($D8890,reference!$G$1:$H$25,2,FALSE)</f>
        <v>Hutan lahan kering sekunder / bekas tebangan</v>
      </c>
      <c r="J8890" t="str">
        <f>VLOOKUP($E8890,reference!$G$1:$H$25,2,FALSE)</f>
        <v>Savanna / Padang rumput</v>
      </c>
      <c r="K8890" t="str">
        <f t="shared" si="138"/>
        <v>Non Irigasi</v>
      </c>
      <c r="L8890" t="s">
        <v>328</v>
      </c>
    </row>
    <row r="8891" spans="1:12" x14ac:dyDescent="0.25">
      <c r="A8891" s="1">
        <v>8890</v>
      </c>
      <c r="B8891" s="3">
        <v>7</v>
      </c>
      <c r="C8891" s="1">
        <v>66</v>
      </c>
      <c r="D8891" s="1">
        <v>1</v>
      </c>
      <c r="E8891" s="1">
        <v>9</v>
      </c>
      <c r="F8891" s="1">
        <v>0</v>
      </c>
      <c r="G8891">
        <f>VLOOKUP(C8891,reference!$A$1:$E$310,5,FALSE)</f>
        <v>5304051</v>
      </c>
      <c r="H8891" t="str">
        <f>VLOOKUP(C8891,reference!$A$1:$E$310,4,FALSE)</f>
        <v>NOEBEBA</v>
      </c>
      <c r="I8891" t="str">
        <f>VLOOKUP($D8891,reference!$G$1:$H$25,2,FALSE)</f>
        <v>Hutan lahan kering primer</v>
      </c>
      <c r="J8891" t="str">
        <f>VLOOKUP($E8891,reference!$G$1:$H$25,2,FALSE)</f>
        <v>Semak belukar</v>
      </c>
      <c r="K8891" t="str">
        <f t="shared" si="138"/>
        <v>Non Irigasi</v>
      </c>
      <c r="L8891" t="s">
        <v>328</v>
      </c>
    </row>
    <row r="8892" spans="1:12" x14ac:dyDescent="0.25">
      <c r="A8892" s="1">
        <v>8891</v>
      </c>
      <c r="B8892" s="3">
        <v>2020</v>
      </c>
      <c r="C8892" s="1">
        <v>66</v>
      </c>
      <c r="D8892" s="1">
        <v>1</v>
      </c>
      <c r="E8892" s="1">
        <v>2</v>
      </c>
      <c r="F8892" s="1">
        <v>0</v>
      </c>
      <c r="G8892">
        <f>VLOOKUP(C8892,reference!$A$1:$E$310,5,FALSE)</f>
        <v>5304051</v>
      </c>
      <c r="H8892" t="str">
        <f>VLOOKUP(C8892,reference!$A$1:$E$310,4,FALSE)</f>
        <v>NOEBEBA</v>
      </c>
      <c r="I8892" t="str">
        <f>VLOOKUP($D8892,reference!$G$1:$H$25,2,FALSE)</f>
        <v>Hutan lahan kering primer</v>
      </c>
      <c r="J8892" t="str">
        <f>VLOOKUP($E8892,reference!$G$1:$H$25,2,FALSE)</f>
        <v>Hutan lahan kering sekunder / bekas tebangan</v>
      </c>
      <c r="K8892" t="str">
        <f t="shared" si="138"/>
        <v>Non Irigasi</v>
      </c>
      <c r="L8892" t="s">
        <v>329</v>
      </c>
    </row>
    <row r="8893" spans="1:12" x14ac:dyDescent="0.25">
      <c r="A8893" s="1">
        <v>8892</v>
      </c>
      <c r="B8893" s="3">
        <v>1</v>
      </c>
      <c r="C8893" s="1">
        <v>64</v>
      </c>
      <c r="D8893" s="1">
        <v>9</v>
      </c>
      <c r="E8893" s="1">
        <v>11</v>
      </c>
      <c r="F8893" s="1">
        <v>0</v>
      </c>
      <c r="G8893">
        <f>VLOOKUP(C8893,reference!$A$1:$E$310,5,FALSE)</f>
        <v>5304042</v>
      </c>
      <c r="H8893" t="str">
        <f>VLOOKUP(C8893,reference!$A$1:$E$310,4,FALSE)</f>
        <v>KUATNANA</v>
      </c>
      <c r="I8893" t="str">
        <f>VLOOKUP($D8893,reference!$G$1:$H$25,2,FALSE)</f>
        <v>Semak belukar</v>
      </c>
      <c r="J8893" t="str">
        <f>VLOOKUP($E8893,reference!$G$1:$H$25,2,FALSE)</f>
        <v>Savanna / Padang rumput</v>
      </c>
      <c r="K8893" t="str">
        <f t="shared" si="138"/>
        <v>Non Irigasi</v>
      </c>
      <c r="L8893" t="s">
        <v>327</v>
      </c>
    </row>
    <row r="8894" spans="1:12" x14ac:dyDescent="0.25">
      <c r="A8894" s="1">
        <v>8893</v>
      </c>
      <c r="B8894" s="3">
        <v>69</v>
      </c>
      <c r="C8894" s="1">
        <v>65</v>
      </c>
      <c r="D8894" s="1">
        <v>18</v>
      </c>
      <c r="E8894" s="1">
        <v>21</v>
      </c>
      <c r="F8894" s="1">
        <v>0</v>
      </c>
      <c r="G8894">
        <f>VLOOKUP(C8894,reference!$A$1:$E$310,5,FALSE)</f>
        <v>5304050</v>
      </c>
      <c r="H8894" t="str">
        <f>VLOOKUP(C8894,reference!$A$1:$E$310,4,FALSE)</f>
        <v>AMANUBAN SELATAN</v>
      </c>
      <c r="I8894" t="str">
        <f>VLOOKUP($D8894,reference!$G$1:$H$25,2,FALSE)</f>
        <v>Lahan terbuka</v>
      </c>
      <c r="J8894" t="str">
        <f>VLOOKUP($E8894,reference!$G$1:$H$25,2,FALSE)</f>
        <v>Rawa</v>
      </c>
      <c r="K8894" t="str">
        <f t="shared" si="138"/>
        <v>Non Irigasi</v>
      </c>
      <c r="L8894" t="s">
        <v>327</v>
      </c>
    </row>
    <row r="8895" spans="1:12" x14ac:dyDescent="0.25">
      <c r="A8895" s="1">
        <v>8894</v>
      </c>
      <c r="B8895" s="3">
        <v>446</v>
      </c>
      <c r="C8895" s="1">
        <v>76</v>
      </c>
      <c r="D8895" s="1">
        <v>2</v>
      </c>
      <c r="E8895" s="1">
        <v>9</v>
      </c>
      <c r="F8895" s="1">
        <v>0</v>
      </c>
      <c r="G8895">
        <f>VLOOKUP(C8895,reference!$A$1:$E$310,5,FALSE)</f>
        <v>5304091</v>
      </c>
      <c r="H8895" t="str">
        <f>VLOOKUP(C8895,reference!$A$1:$E$310,4,FALSE)</f>
        <v>KOT'OLIN</v>
      </c>
      <c r="I8895" t="str">
        <f>VLOOKUP($D8895,reference!$G$1:$H$25,2,FALSE)</f>
        <v>Hutan lahan kering sekunder / bekas tebangan</v>
      </c>
      <c r="J8895" t="str">
        <f>VLOOKUP($E8895,reference!$G$1:$H$25,2,FALSE)</f>
        <v>Semak belukar</v>
      </c>
      <c r="K8895" t="str">
        <f t="shared" si="138"/>
        <v>Non Irigasi</v>
      </c>
      <c r="L8895" t="s">
        <v>328</v>
      </c>
    </row>
    <row r="8896" spans="1:12" x14ac:dyDescent="0.25">
      <c r="A8896" s="1">
        <v>8895</v>
      </c>
      <c r="B8896" s="3">
        <v>107</v>
      </c>
      <c r="C8896" s="1">
        <v>11</v>
      </c>
      <c r="D8896" s="1">
        <v>11</v>
      </c>
      <c r="E8896" s="1">
        <v>12</v>
      </c>
      <c r="F8896" s="1">
        <v>0</v>
      </c>
      <c r="G8896">
        <f>VLOOKUP(C8896,reference!$A$1:$E$310,5,FALSE)</f>
        <v>5302020</v>
      </c>
      <c r="H8896" t="str">
        <f>VLOOKUP(C8896,reference!$A$1:$E$310,4,FALSE)</f>
        <v>TABUNDUNG</v>
      </c>
      <c r="I8896" t="str">
        <f>VLOOKUP($D8896,reference!$G$1:$H$25,2,FALSE)</f>
        <v>Savanna / Padang rumput</v>
      </c>
      <c r="J8896" t="str">
        <f>VLOOKUP($E8896,reference!$G$1:$H$25,2,FALSE)</f>
        <v>Pertanian lahan kering</v>
      </c>
      <c r="K8896" t="str">
        <f t="shared" si="138"/>
        <v>Non Irigasi</v>
      </c>
      <c r="L8896" t="s">
        <v>327</v>
      </c>
    </row>
    <row r="8897" spans="1:12" x14ac:dyDescent="0.25">
      <c r="A8897" s="1">
        <v>8896</v>
      </c>
      <c r="B8897" s="3">
        <v>1673</v>
      </c>
      <c r="C8897" s="1">
        <v>22</v>
      </c>
      <c r="D8897" s="1">
        <v>1</v>
      </c>
      <c r="E8897" s="1">
        <v>1</v>
      </c>
      <c r="F8897" s="1">
        <v>0</v>
      </c>
      <c r="G8897">
        <f>VLOOKUP(C8897,reference!$A$1:$E$310,5,FALSE)</f>
        <v>5302052</v>
      </c>
      <c r="H8897" t="str">
        <f>VLOOKUP(C8897,reference!$A$1:$E$310,4,FALSE)</f>
        <v>UMALULU</v>
      </c>
      <c r="I8897" t="str">
        <f>VLOOKUP($D8897,reference!$G$1:$H$25,2,FALSE)</f>
        <v>Hutan lahan kering primer</v>
      </c>
      <c r="J8897" t="str">
        <f>VLOOKUP($E8897,reference!$G$1:$H$25,2,FALSE)</f>
        <v>Hutan lahan kering primer</v>
      </c>
      <c r="K8897" t="str">
        <f t="shared" si="138"/>
        <v>Non Irigasi</v>
      </c>
      <c r="L8897" t="s">
        <v>327</v>
      </c>
    </row>
    <row r="8898" spans="1:12" x14ac:dyDescent="0.25">
      <c r="A8898" s="1">
        <v>8897</v>
      </c>
      <c r="B8898" s="3">
        <v>89</v>
      </c>
      <c r="C8898" s="1">
        <v>66</v>
      </c>
      <c r="D8898" s="1">
        <v>1</v>
      </c>
      <c r="E8898" s="1">
        <v>13</v>
      </c>
      <c r="F8898" s="1">
        <v>0</v>
      </c>
      <c r="G8898">
        <f>VLOOKUP(C8898,reference!$A$1:$E$310,5,FALSE)</f>
        <v>5304051</v>
      </c>
      <c r="H8898" t="str">
        <f>VLOOKUP(C8898,reference!$A$1:$E$310,4,FALSE)</f>
        <v>NOEBEBA</v>
      </c>
      <c r="I8898" t="str">
        <f>VLOOKUP($D8898,reference!$G$1:$H$25,2,FALSE)</f>
        <v>Hutan lahan kering primer</v>
      </c>
      <c r="J8898" t="str">
        <f>VLOOKUP($E8898,reference!$G$1:$H$25,2,FALSE)</f>
        <v>Pertanian lahan kering  campur semak / kebun campur</v>
      </c>
      <c r="K8898" t="str">
        <f t="shared" si="138"/>
        <v>Non Irigasi</v>
      </c>
      <c r="L8898" t="s">
        <v>328</v>
      </c>
    </row>
    <row r="8899" spans="1:12" x14ac:dyDescent="0.25">
      <c r="A8899" s="1">
        <v>8898</v>
      </c>
      <c r="B8899" s="3">
        <v>2227</v>
      </c>
      <c r="C8899" s="1">
        <v>70</v>
      </c>
      <c r="D8899" s="1">
        <v>2</v>
      </c>
      <c r="E8899" s="1">
        <v>2</v>
      </c>
      <c r="F8899" s="1">
        <v>0</v>
      </c>
      <c r="G8899">
        <f>VLOOKUP(C8899,reference!$A$1:$E$310,5,FALSE)</f>
        <v>5304071</v>
      </c>
      <c r="H8899" t="str">
        <f>VLOOKUP(C8899,reference!$A$1:$E$310,4,FALSE)</f>
        <v>KOLBANO</v>
      </c>
      <c r="I8899" t="str">
        <f>VLOOKUP($D8899,reference!$G$1:$H$25,2,FALSE)</f>
        <v>Hutan lahan kering sekunder / bekas tebangan</v>
      </c>
      <c r="J8899" t="str">
        <f>VLOOKUP($E8899,reference!$G$1:$H$25,2,FALSE)</f>
        <v>Hutan lahan kering sekunder / bekas tebangan</v>
      </c>
      <c r="K8899" t="str">
        <f t="shared" ref="K8899:K8962" si="139">IF(F8899=0,"Non Irigasi","Buffer Irigasi")</f>
        <v>Non Irigasi</v>
      </c>
      <c r="L8899" t="s">
        <v>327</v>
      </c>
    </row>
    <row r="8900" spans="1:12" x14ac:dyDescent="0.25">
      <c r="A8900" s="1">
        <v>8899</v>
      </c>
      <c r="B8900" s="3">
        <v>76</v>
      </c>
      <c r="C8900" s="1">
        <v>42</v>
      </c>
      <c r="D8900" s="1">
        <v>0</v>
      </c>
      <c r="E8900" s="1">
        <v>0</v>
      </c>
      <c r="F8900" s="1">
        <v>0</v>
      </c>
      <c r="G8900">
        <f>VLOOKUP(C8900,reference!$A$1:$E$310,5,FALSE)</f>
        <v>5303150</v>
      </c>
      <c r="H8900" t="str">
        <f>VLOOKUP(C8900,reference!$A$1:$E$310,4,FALSE)</f>
        <v>SULAMU</v>
      </c>
      <c r="I8900" t="str">
        <f>VLOOKUP($D8900,reference!$G$1:$H$25,2,FALSE)</f>
        <v>No data</v>
      </c>
      <c r="J8900" t="str">
        <f>VLOOKUP($E8900,reference!$G$1:$H$25,2,FALSE)</f>
        <v>No data</v>
      </c>
      <c r="K8900" t="str">
        <f t="shared" si="139"/>
        <v>Non Irigasi</v>
      </c>
      <c r="L8900" t="s">
        <v>327</v>
      </c>
    </row>
    <row r="8901" spans="1:12" x14ac:dyDescent="0.25">
      <c r="A8901" s="1">
        <v>8900</v>
      </c>
      <c r="B8901" s="3">
        <v>19</v>
      </c>
      <c r="C8901" s="1">
        <v>42</v>
      </c>
      <c r="D8901" s="1">
        <v>2</v>
      </c>
      <c r="E8901" s="1">
        <v>20</v>
      </c>
      <c r="F8901" s="1">
        <v>0</v>
      </c>
      <c r="G8901">
        <f>VLOOKUP(C8901,reference!$A$1:$E$310,5,FALSE)</f>
        <v>5303150</v>
      </c>
      <c r="H8901" t="str">
        <f>VLOOKUP(C8901,reference!$A$1:$E$310,4,FALSE)</f>
        <v>SULAMU</v>
      </c>
      <c r="I8901" t="str">
        <f>VLOOKUP($D8901,reference!$G$1:$H$25,2,FALSE)</f>
        <v>Hutan lahan kering sekunder / bekas tebangan</v>
      </c>
      <c r="J8901" t="str">
        <f>VLOOKUP($E8901,reference!$G$1:$H$25,2,FALSE)</f>
        <v>Tubuh air</v>
      </c>
      <c r="K8901" t="str">
        <f t="shared" si="139"/>
        <v>Non Irigasi</v>
      </c>
      <c r="L8901" t="s">
        <v>328</v>
      </c>
    </row>
    <row r="8902" spans="1:12" x14ac:dyDescent="0.25">
      <c r="A8902" s="1">
        <v>8901</v>
      </c>
      <c r="B8902" s="3">
        <v>7</v>
      </c>
      <c r="C8902" s="1">
        <v>42</v>
      </c>
      <c r="D8902" s="1">
        <v>9</v>
      </c>
      <c r="E8902" s="1">
        <v>20</v>
      </c>
      <c r="F8902" s="1">
        <v>0</v>
      </c>
      <c r="G8902">
        <f>VLOOKUP(C8902,reference!$A$1:$E$310,5,FALSE)</f>
        <v>5303150</v>
      </c>
      <c r="H8902" t="str">
        <f>VLOOKUP(C8902,reference!$A$1:$E$310,4,FALSE)</f>
        <v>SULAMU</v>
      </c>
      <c r="I8902" t="str">
        <f>VLOOKUP($D8902,reference!$G$1:$H$25,2,FALSE)</f>
        <v>Semak belukar</v>
      </c>
      <c r="J8902" t="str">
        <f>VLOOKUP($E8902,reference!$G$1:$H$25,2,FALSE)</f>
        <v>Tubuh air</v>
      </c>
      <c r="K8902" t="str">
        <f t="shared" si="139"/>
        <v>Non Irigasi</v>
      </c>
      <c r="L8902" t="s">
        <v>327</v>
      </c>
    </row>
    <row r="8903" spans="1:12" x14ac:dyDescent="0.25">
      <c r="A8903" s="1">
        <v>8902</v>
      </c>
      <c r="B8903" s="3">
        <v>1600</v>
      </c>
      <c r="C8903" s="1">
        <v>65</v>
      </c>
      <c r="D8903" s="1">
        <v>2</v>
      </c>
      <c r="E8903" s="1">
        <v>14</v>
      </c>
      <c r="F8903" s="1">
        <v>0</v>
      </c>
      <c r="G8903">
        <f>VLOOKUP(C8903,reference!$A$1:$E$310,5,FALSE)</f>
        <v>5304050</v>
      </c>
      <c r="H8903" t="str">
        <f>VLOOKUP(C8903,reference!$A$1:$E$310,4,FALSE)</f>
        <v>AMANUBAN SELATAN</v>
      </c>
      <c r="I8903" t="str">
        <f>VLOOKUP($D8903,reference!$G$1:$H$25,2,FALSE)</f>
        <v>Hutan lahan kering sekunder / bekas tebangan</v>
      </c>
      <c r="J8903" t="str">
        <f>VLOOKUP($E8903,reference!$G$1:$H$25,2,FALSE)</f>
        <v>Sawah</v>
      </c>
      <c r="K8903" t="str">
        <f t="shared" si="139"/>
        <v>Non Irigasi</v>
      </c>
      <c r="L8903" t="s">
        <v>328</v>
      </c>
    </row>
    <row r="8904" spans="1:12" x14ac:dyDescent="0.25">
      <c r="A8904" s="1">
        <v>8903</v>
      </c>
      <c r="B8904" s="3">
        <v>29</v>
      </c>
      <c r="C8904" s="1">
        <v>67</v>
      </c>
      <c r="D8904" s="1">
        <v>13</v>
      </c>
      <c r="E8904" s="1">
        <v>9</v>
      </c>
      <c r="F8904" s="1">
        <v>0</v>
      </c>
      <c r="G8904">
        <f>VLOOKUP(C8904,reference!$A$1:$E$310,5,FALSE)</f>
        <v>5304060</v>
      </c>
      <c r="H8904" t="str">
        <f>VLOOKUP(C8904,reference!$A$1:$E$310,4,FALSE)</f>
        <v>KUAN FATU</v>
      </c>
      <c r="I8904" t="str">
        <f>VLOOKUP($D8904,reference!$G$1:$H$25,2,FALSE)</f>
        <v>Pertanian lahan kering  campur semak / kebun campur</v>
      </c>
      <c r="J8904" t="str">
        <f>VLOOKUP($E8904,reference!$G$1:$H$25,2,FALSE)</f>
        <v>Semak belukar</v>
      </c>
      <c r="K8904" t="str">
        <f t="shared" si="139"/>
        <v>Non Irigasi</v>
      </c>
      <c r="L8904" t="s">
        <v>327</v>
      </c>
    </row>
    <row r="8905" spans="1:12" x14ac:dyDescent="0.25">
      <c r="A8905" s="1">
        <v>8904</v>
      </c>
      <c r="B8905" s="3">
        <v>15</v>
      </c>
      <c r="C8905" s="1">
        <v>42</v>
      </c>
      <c r="D8905" s="1">
        <v>0</v>
      </c>
      <c r="E8905" s="1">
        <v>12</v>
      </c>
      <c r="F8905" s="1">
        <v>0</v>
      </c>
      <c r="G8905">
        <f>VLOOKUP(C8905,reference!$A$1:$E$310,5,FALSE)</f>
        <v>5303150</v>
      </c>
      <c r="H8905" t="str">
        <f>VLOOKUP(C8905,reference!$A$1:$E$310,4,FALSE)</f>
        <v>SULAMU</v>
      </c>
      <c r="I8905" t="str">
        <f>VLOOKUP($D8905,reference!$G$1:$H$25,2,FALSE)</f>
        <v>No data</v>
      </c>
      <c r="J8905" t="str">
        <f>VLOOKUP($E8905,reference!$G$1:$H$25,2,FALSE)</f>
        <v>Pertanian lahan kering</v>
      </c>
      <c r="K8905" t="str">
        <f t="shared" si="139"/>
        <v>Non Irigasi</v>
      </c>
      <c r="L8905" t="s">
        <v>327</v>
      </c>
    </row>
    <row r="8906" spans="1:12" x14ac:dyDescent="0.25">
      <c r="A8906" s="1">
        <v>8905</v>
      </c>
      <c r="B8906" s="3">
        <v>175</v>
      </c>
      <c r="C8906" s="1">
        <v>42</v>
      </c>
      <c r="D8906" s="1">
        <v>9</v>
      </c>
      <c r="E8906" s="1">
        <v>12</v>
      </c>
      <c r="F8906" s="1">
        <v>0</v>
      </c>
      <c r="G8906">
        <f>VLOOKUP(C8906,reference!$A$1:$E$310,5,FALSE)</f>
        <v>5303150</v>
      </c>
      <c r="H8906" t="str">
        <f>VLOOKUP(C8906,reference!$A$1:$E$310,4,FALSE)</f>
        <v>SULAMU</v>
      </c>
      <c r="I8906" t="str">
        <f>VLOOKUP($D8906,reference!$G$1:$H$25,2,FALSE)</f>
        <v>Semak belukar</v>
      </c>
      <c r="J8906" t="str">
        <f>VLOOKUP($E8906,reference!$G$1:$H$25,2,FALSE)</f>
        <v>Pertanian lahan kering</v>
      </c>
      <c r="K8906" t="str">
        <f t="shared" si="139"/>
        <v>Non Irigasi</v>
      </c>
      <c r="L8906" t="s">
        <v>327</v>
      </c>
    </row>
    <row r="8907" spans="1:12" x14ac:dyDescent="0.25">
      <c r="A8907" s="1">
        <v>8906</v>
      </c>
      <c r="B8907" s="3">
        <v>23</v>
      </c>
      <c r="C8907" s="1">
        <v>44</v>
      </c>
      <c r="D8907" s="1">
        <v>9</v>
      </c>
      <c r="E8907" s="1">
        <v>9</v>
      </c>
      <c r="F8907" s="1">
        <v>0</v>
      </c>
      <c r="G8907">
        <f>VLOOKUP(C8907,reference!$A$1:$E$310,5,FALSE)</f>
        <v>5303161</v>
      </c>
      <c r="H8907" t="str">
        <f>VLOOKUP(C8907,reference!$A$1:$E$310,4,FALSE)</f>
        <v>FATULEU TENGAH</v>
      </c>
      <c r="I8907" t="str">
        <f>VLOOKUP($D8907,reference!$G$1:$H$25,2,FALSE)</f>
        <v>Semak belukar</v>
      </c>
      <c r="J8907" t="str">
        <f>VLOOKUP($E8907,reference!$G$1:$H$25,2,FALSE)</f>
        <v>Semak belukar</v>
      </c>
      <c r="K8907" t="str">
        <f t="shared" si="139"/>
        <v>Non Irigasi</v>
      </c>
      <c r="L8907" t="s">
        <v>327</v>
      </c>
    </row>
    <row r="8908" spans="1:12" x14ac:dyDescent="0.25">
      <c r="A8908" s="1">
        <v>8907</v>
      </c>
      <c r="B8908" s="3">
        <v>96</v>
      </c>
      <c r="C8908" s="1">
        <v>65</v>
      </c>
      <c r="D8908" s="1">
        <v>18</v>
      </c>
      <c r="E8908" s="1">
        <v>14</v>
      </c>
      <c r="F8908" s="1">
        <v>0</v>
      </c>
      <c r="G8908">
        <f>VLOOKUP(C8908,reference!$A$1:$E$310,5,FALSE)</f>
        <v>5304050</v>
      </c>
      <c r="H8908" t="str">
        <f>VLOOKUP(C8908,reference!$A$1:$E$310,4,FALSE)</f>
        <v>AMANUBAN SELATAN</v>
      </c>
      <c r="I8908" t="str">
        <f>VLOOKUP($D8908,reference!$G$1:$H$25,2,FALSE)</f>
        <v>Lahan terbuka</v>
      </c>
      <c r="J8908" t="str">
        <f>VLOOKUP($E8908,reference!$G$1:$H$25,2,FALSE)</f>
        <v>Sawah</v>
      </c>
      <c r="K8908" t="str">
        <f t="shared" si="139"/>
        <v>Non Irigasi</v>
      </c>
      <c r="L8908" t="s">
        <v>327</v>
      </c>
    </row>
    <row r="8909" spans="1:12" x14ac:dyDescent="0.25">
      <c r="A8909" s="1">
        <v>8908</v>
      </c>
      <c r="B8909" s="3">
        <v>1284</v>
      </c>
      <c r="C8909" s="1">
        <v>70</v>
      </c>
      <c r="D8909" s="1">
        <v>2</v>
      </c>
      <c r="E8909" s="1">
        <v>11</v>
      </c>
      <c r="F8909" s="1">
        <v>0</v>
      </c>
      <c r="G8909">
        <f>VLOOKUP(C8909,reference!$A$1:$E$310,5,FALSE)</f>
        <v>5304071</v>
      </c>
      <c r="H8909" t="str">
        <f>VLOOKUP(C8909,reference!$A$1:$E$310,4,FALSE)</f>
        <v>KOLBANO</v>
      </c>
      <c r="I8909" t="str">
        <f>VLOOKUP($D8909,reference!$G$1:$H$25,2,FALSE)</f>
        <v>Hutan lahan kering sekunder / bekas tebangan</v>
      </c>
      <c r="J8909" t="str">
        <f>VLOOKUP($E8909,reference!$G$1:$H$25,2,FALSE)</f>
        <v>Savanna / Padang rumput</v>
      </c>
      <c r="K8909" t="str">
        <f t="shared" si="139"/>
        <v>Non Irigasi</v>
      </c>
      <c r="L8909" t="s">
        <v>328</v>
      </c>
    </row>
    <row r="8910" spans="1:12" x14ac:dyDescent="0.25">
      <c r="A8910" s="1">
        <v>8909</v>
      </c>
      <c r="B8910" s="3">
        <v>2</v>
      </c>
      <c r="C8910" s="1">
        <v>22</v>
      </c>
      <c r="D8910" s="1">
        <v>1</v>
      </c>
      <c r="E8910" s="1">
        <v>2</v>
      </c>
      <c r="F8910" s="1">
        <v>0</v>
      </c>
      <c r="G8910">
        <f>VLOOKUP(C8910,reference!$A$1:$E$310,5,FALSE)</f>
        <v>5302052</v>
      </c>
      <c r="H8910" t="str">
        <f>VLOOKUP(C8910,reference!$A$1:$E$310,4,FALSE)</f>
        <v>UMALULU</v>
      </c>
      <c r="I8910" t="str">
        <f>VLOOKUP($D8910,reference!$G$1:$H$25,2,FALSE)</f>
        <v>Hutan lahan kering primer</v>
      </c>
      <c r="J8910" t="str">
        <f>VLOOKUP($E8910,reference!$G$1:$H$25,2,FALSE)</f>
        <v>Hutan lahan kering sekunder / bekas tebangan</v>
      </c>
      <c r="K8910" t="str">
        <f t="shared" si="139"/>
        <v>Non Irigasi</v>
      </c>
      <c r="L8910" t="s">
        <v>329</v>
      </c>
    </row>
    <row r="8911" spans="1:12" x14ac:dyDescent="0.25">
      <c r="A8911" s="1">
        <v>8910</v>
      </c>
      <c r="B8911" s="3">
        <v>608</v>
      </c>
      <c r="C8911" s="1">
        <v>21</v>
      </c>
      <c r="D8911" s="1">
        <v>9</v>
      </c>
      <c r="E8911" s="1">
        <v>11</v>
      </c>
      <c r="F8911" s="1">
        <v>0</v>
      </c>
      <c r="G8911">
        <f>VLOOKUP(C8911,reference!$A$1:$E$310,5,FALSE)</f>
        <v>5302051</v>
      </c>
      <c r="H8911" t="str">
        <f>VLOOKUP(C8911,reference!$A$1:$E$310,4,FALSE)</f>
        <v>RINDI</v>
      </c>
      <c r="I8911" t="str">
        <f>VLOOKUP($D8911,reference!$G$1:$H$25,2,FALSE)</f>
        <v>Semak belukar</v>
      </c>
      <c r="J8911" t="str">
        <f>VLOOKUP($E8911,reference!$G$1:$H$25,2,FALSE)</f>
        <v>Savanna / Padang rumput</v>
      </c>
      <c r="K8911" t="str">
        <f t="shared" si="139"/>
        <v>Non Irigasi</v>
      </c>
      <c r="L8911" t="s">
        <v>327</v>
      </c>
    </row>
    <row r="8912" spans="1:12" x14ac:dyDescent="0.25">
      <c r="A8912" s="1">
        <v>8911</v>
      </c>
      <c r="B8912" s="3">
        <v>484</v>
      </c>
      <c r="C8912" s="1">
        <v>42</v>
      </c>
      <c r="D8912" s="1">
        <v>2</v>
      </c>
      <c r="E8912" s="1">
        <v>12</v>
      </c>
      <c r="F8912" s="1">
        <v>0</v>
      </c>
      <c r="G8912">
        <f>VLOOKUP(C8912,reference!$A$1:$E$310,5,FALSE)</f>
        <v>5303150</v>
      </c>
      <c r="H8912" t="str">
        <f>VLOOKUP(C8912,reference!$A$1:$E$310,4,FALSE)</f>
        <v>SULAMU</v>
      </c>
      <c r="I8912" t="str">
        <f>VLOOKUP($D8912,reference!$G$1:$H$25,2,FALSE)</f>
        <v>Hutan lahan kering sekunder / bekas tebangan</v>
      </c>
      <c r="J8912" t="str">
        <f>VLOOKUP($E8912,reference!$G$1:$H$25,2,FALSE)</f>
        <v>Pertanian lahan kering</v>
      </c>
      <c r="K8912" t="str">
        <f t="shared" si="139"/>
        <v>Non Irigasi</v>
      </c>
      <c r="L8912" t="s">
        <v>328</v>
      </c>
    </row>
    <row r="8913" spans="1:12" x14ac:dyDescent="0.25">
      <c r="A8913" s="1">
        <v>8912</v>
      </c>
      <c r="B8913" s="3">
        <v>6</v>
      </c>
      <c r="C8913" s="1">
        <v>42</v>
      </c>
      <c r="D8913" s="1">
        <v>2</v>
      </c>
      <c r="E8913" s="1">
        <v>0</v>
      </c>
      <c r="F8913" s="1">
        <v>0</v>
      </c>
      <c r="G8913">
        <f>VLOOKUP(C8913,reference!$A$1:$E$310,5,FALSE)</f>
        <v>5303150</v>
      </c>
      <c r="H8913" t="str">
        <f>VLOOKUP(C8913,reference!$A$1:$E$310,4,FALSE)</f>
        <v>SULAMU</v>
      </c>
      <c r="I8913" t="str">
        <f>VLOOKUP($D8913,reference!$G$1:$H$25,2,FALSE)</f>
        <v>Hutan lahan kering sekunder / bekas tebangan</v>
      </c>
      <c r="J8913" t="str">
        <f>VLOOKUP($E8913,reference!$G$1:$H$25,2,FALSE)</f>
        <v>No data</v>
      </c>
      <c r="K8913" t="str">
        <f t="shared" si="139"/>
        <v>Non Irigasi</v>
      </c>
      <c r="L8913" t="s">
        <v>328</v>
      </c>
    </row>
    <row r="8914" spans="1:12" x14ac:dyDescent="0.25">
      <c r="A8914" s="1">
        <v>8913</v>
      </c>
      <c r="B8914" s="3">
        <v>757</v>
      </c>
      <c r="C8914" s="1">
        <v>42</v>
      </c>
      <c r="D8914" s="1">
        <v>9</v>
      </c>
      <c r="E8914" s="1">
        <v>9</v>
      </c>
      <c r="F8914" s="1">
        <v>0</v>
      </c>
      <c r="G8914">
        <f>VLOOKUP(C8914,reference!$A$1:$E$310,5,FALSE)</f>
        <v>5303150</v>
      </c>
      <c r="H8914" t="str">
        <f>VLOOKUP(C8914,reference!$A$1:$E$310,4,FALSE)</f>
        <v>SULAMU</v>
      </c>
      <c r="I8914" t="str">
        <f>VLOOKUP($D8914,reference!$G$1:$H$25,2,FALSE)</f>
        <v>Semak belukar</v>
      </c>
      <c r="J8914" t="str">
        <f>VLOOKUP($E8914,reference!$G$1:$H$25,2,FALSE)</f>
        <v>Semak belukar</v>
      </c>
      <c r="K8914" t="str">
        <f t="shared" si="139"/>
        <v>Non Irigasi</v>
      </c>
      <c r="L8914" t="s">
        <v>327</v>
      </c>
    </row>
    <row r="8915" spans="1:12" x14ac:dyDescent="0.25">
      <c r="A8915" s="1">
        <v>8914</v>
      </c>
      <c r="B8915" s="3">
        <v>1137</v>
      </c>
      <c r="C8915" s="1">
        <v>42</v>
      </c>
      <c r="D8915" s="1">
        <v>2</v>
      </c>
      <c r="E8915" s="1">
        <v>9</v>
      </c>
      <c r="F8915" s="1">
        <v>0</v>
      </c>
      <c r="G8915">
        <f>VLOOKUP(C8915,reference!$A$1:$E$310,5,FALSE)</f>
        <v>5303150</v>
      </c>
      <c r="H8915" t="str">
        <f>VLOOKUP(C8915,reference!$A$1:$E$310,4,FALSE)</f>
        <v>SULAMU</v>
      </c>
      <c r="I8915" t="str">
        <f>VLOOKUP($D8915,reference!$G$1:$H$25,2,FALSE)</f>
        <v>Hutan lahan kering sekunder / bekas tebangan</v>
      </c>
      <c r="J8915" t="str">
        <f>VLOOKUP($E8915,reference!$G$1:$H$25,2,FALSE)</f>
        <v>Semak belukar</v>
      </c>
      <c r="K8915" t="str">
        <f t="shared" si="139"/>
        <v>Non Irigasi</v>
      </c>
      <c r="L8915" t="s">
        <v>328</v>
      </c>
    </row>
    <row r="8916" spans="1:12" x14ac:dyDescent="0.25">
      <c r="A8916" s="1">
        <v>8915</v>
      </c>
      <c r="B8916" s="3">
        <v>97</v>
      </c>
      <c r="C8916" s="1">
        <v>42</v>
      </c>
      <c r="D8916" s="1">
        <v>9</v>
      </c>
      <c r="E8916" s="1">
        <v>14</v>
      </c>
      <c r="F8916" s="1">
        <v>0</v>
      </c>
      <c r="G8916">
        <f>VLOOKUP(C8916,reference!$A$1:$E$310,5,FALSE)</f>
        <v>5303150</v>
      </c>
      <c r="H8916" t="str">
        <f>VLOOKUP(C8916,reference!$A$1:$E$310,4,FALSE)</f>
        <v>SULAMU</v>
      </c>
      <c r="I8916" t="str">
        <f>VLOOKUP($D8916,reference!$G$1:$H$25,2,FALSE)</f>
        <v>Semak belukar</v>
      </c>
      <c r="J8916" t="str">
        <f>VLOOKUP($E8916,reference!$G$1:$H$25,2,FALSE)</f>
        <v>Sawah</v>
      </c>
      <c r="K8916" t="str">
        <f t="shared" si="139"/>
        <v>Non Irigasi</v>
      </c>
      <c r="L8916" t="s">
        <v>327</v>
      </c>
    </row>
    <row r="8917" spans="1:12" x14ac:dyDescent="0.25">
      <c r="A8917" s="1">
        <v>8916</v>
      </c>
      <c r="B8917" s="3">
        <v>194</v>
      </c>
      <c r="C8917" s="1">
        <v>46</v>
      </c>
      <c r="D8917" s="1">
        <v>11</v>
      </c>
      <c r="E8917" s="1">
        <v>12</v>
      </c>
      <c r="F8917" s="1">
        <v>0</v>
      </c>
      <c r="G8917">
        <f>VLOOKUP(C8917,reference!$A$1:$E$310,5,FALSE)</f>
        <v>5303170</v>
      </c>
      <c r="H8917" t="str">
        <f>VLOOKUP(C8917,reference!$A$1:$E$310,4,FALSE)</f>
        <v>TAKARI</v>
      </c>
      <c r="I8917" t="str">
        <f>VLOOKUP($D8917,reference!$G$1:$H$25,2,FALSE)</f>
        <v>Savanna / Padang rumput</v>
      </c>
      <c r="J8917" t="str">
        <f>VLOOKUP($E8917,reference!$G$1:$H$25,2,FALSE)</f>
        <v>Pertanian lahan kering</v>
      </c>
      <c r="K8917" t="str">
        <f t="shared" si="139"/>
        <v>Non Irigasi</v>
      </c>
      <c r="L8917" t="s">
        <v>327</v>
      </c>
    </row>
    <row r="8918" spans="1:12" x14ac:dyDescent="0.25">
      <c r="A8918" s="1">
        <v>8917</v>
      </c>
      <c r="B8918" s="3">
        <v>4</v>
      </c>
      <c r="C8918" s="1">
        <v>67</v>
      </c>
      <c r="D8918" s="1">
        <v>18</v>
      </c>
      <c r="E8918" s="1">
        <v>2</v>
      </c>
      <c r="F8918" s="1">
        <v>0</v>
      </c>
      <c r="G8918">
        <f>VLOOKUP(C8918,reference!$A$1:$E$310,5,FALSE)</f>
        <v>5304060</v>
      </c>
      <c r="H8918" t="str">
        <f>VLOOKUP(C8918,reference!$A$1:$E$310,4,FALSE)</f>
        <v>KUAN FATU</v>
      </c>
      <c r="I8918" t="str">
        <f>VLOOKUP($D8918,reference!$G$1:$H$25,2,FALSE)</f>
        <v>Lahan terbuka</v>
      </c>
      <c r="J8918" t="str">
        <f>VLOOKUP($E8918,reference!$G$1:$H$25,2,FALSE)</f>
        <v>Hutan lahan kering sekunder / bekas tebangan</v>
      </c>
      <c r="K8918" t="str">
        <f t="shared" si="139"/>
        <v>Non Irigasi</v>
      </c>
      <c r="L8918" t="s">
        <v>327</v>
      </c>
    </row>
    <row r="8919" spans="1:12" x14ac:dyDescent="0.25">
      <c r="A8919" s="1">
        <v>8918</v>
      </c>
      <c r="B8919" s="3">
        <v>4574</v>
      </c>
      <c r="C8919" s="1">
        <v>67</v>
      </c>
      <c r="D8919" s="1">
        <v>2</v>
      </c>
      <c r="E8919" s="1">
        <v>2</v>
      </c>
      <c r="F8919" s="1">
        <v>0</v>
      </c>
      <c r="G8919">
        <f>VLOOKUP(C8919,reference!$A$1:$E$310,5,FALSE)</f>
        <v>5304060</v>
      </c>
      <c r="H8919" t="str">
        <f>VLOOKUP(C8919,reference!$A$1:$E$310,4,FALSE)</f>
        <v>KUAN FATU</v>
      </c>
      <c r="I8919" t="str">
        <f>VLOOKUP($D8919,reference!$G$1:$H$25,2,FALSE)</f>
        <v>Hutan lahan kering sekunder / bekas tebangan</v>
      </c>
      <c r="J8919" t="str">
        <f>VLOOKUP($E8919,reference!$G$1:$H$25,2,FALSE)</f>
        <v>Hutan lahan kering sekunder / bekas tebangan</v>
      </c>
      <c r="K8919" t="str">
        <f t="shared" si="139"/>
        <v>Non Irigasi</v>
      </c>
      <c r="L8919" t="s">
        <v>327</v>
      </c>
    </row>
    <row r="8920" spans="1:12" x14ac:dyDescent="0.25">
      <c r="A8920" s="1">
        <v>8919</v>
      </c>
      <c r="B8920" s="3">
        <v>15</v>
      </c>
      <c r="C8920" s="1">
        <v>76</v>
      </c>
      <c r="D8920" s="1">
        <v>2</v>
      </c>
      <c r="E8920" s="1">
        <v>11</v>
      </c>
      <c r="F8920" s="1">
        <v>0</v>
      </c>
      <c r="G8920">
        <f>VLOOKUP(C8920,reference!$A$1:$E$310,5,FALSE)</f>
        <v>5304091</v>
      </c>
      <c r="H8920" t="str">
        <f>VLOOKUP(C8920,reference!$A$1:$E$310,4,FALSE)</f>
        <v>KOT'OLIN</v>
      </c>
      <c r="I8920" t="str">
        <f>VLOOKUP($D8920,reference!$G$1:$H$25,2,FALSE)</f>
        <v>Hutan lahan kering sekunder / bekas tebangan</v>
      </c>
      <c r="J8920" t="str">
        <f>VLOOKUP($E8920,reference!$G$1:$H$25,2,FALSE)</f>
        <v>Savanna / Padang rumput</v>
      </c>
      <c r="K8920" t="str">
        <f t="shared" si="139"/>
        <v>Non Irigasi</v>
      </c>
      <c r="L8920" t="s">
        <v>328</v>
      </c>
    </row>
    <row r="8921" spans="1:12" x14ac:dyDescent="0.25">
      <c r="A8921" s="1">
        <v>8920</v>
      </c>
      <c r="B8921" s="3">
        <v>25</v>
      </c>
      <c r="C8921" s="1">
        <v>79</v>
      </c>
      <c r="D8921" s="1">
        <v>2</v>
      </c>
      <c r="E8921" s="1">
        <v>14</v>
      </c>
      <c r="F8921" s="1">
        <v>0</v>
      </c>
      <c r="G8921">
        <f>VLOOKUP(C8921,reference!$A$1:$E$310,5,FALSE)</f>
        <v>5304102</v>
      </c>
      <c r="H8921" t="str">
        <f>VLOOKUP(C8921,reference!$A$1:$E$310,4,FALSE)</f>
        <v>NUNKOLO</v>
      </c>
      <c r="I8921" t="str">
        <f>VLOOKUP($D8921,reference!$G$1:$H$25,2,FALSE)</f>
        <v>Hutan lahan kering sekunder / bekas tebangan</v>
      </c>
      <c r="J8921" t="str">
        <f>VLOOKUP($E8921,reference!$G$1:$H$25,2,FALSE)</f>
        <v>Sawah</v>
      </c>
      <c r="K8921" t="str">
        <f t="shared" si="139"/>
        <v>Non Irigasi</v>
      </c>
      <c r="L8921" t="s">
        <v>328</v>
      </c>
    </row>
    <row r="8922" spans="1:12" x14ac:dyDescent="0.25">
      <c r="A8922" s="1">
        <v>8921</v>
      </c>
      <c r="B8922" s="3">
        <v>174</v>
      </c>
      <c r="C8922" s="1">
        <v>67</v>
      </c>
      <c r="D8922" s="1">
        <v>18</v>
      </c>
      <c r="E8922" s="1">
        <v>20</v>
      </c>
      <c r="F8922" s="1">
        <v>0</v>
      </c>
      <c r="G8922">
        <f>VLOOKUP(C8922,reference!$A$1:$E$310,5,FALSE)</f>
        <v>5304060</v>
      </c>
      <c r="H8922" t="str">
        <f>VLOOKUP(C8922,reference!$A$1:$E$310,4,FALSE)</f>
        <v>KUAN FATU</v>
      </c>
      <c r="I8922" t="str">
        <f>VLOOKUP($D8922,reference!$G$1:$H$25,2,FALSE)</f>
        <v>Lahan terbuka</v>
      </c>
      <c r="J8922" t="str">
        <f>VLOOKUP($E8922,reference!$G$1:$H$25,2,FALSE)</f>
        <v>Tubuh air</v>
      </c>
      <c r="K8922" t="str">
        <f t="shared" si="139"/>
        <v>Non Irigasi</v>
      </c>
      <c r="L8922" t="s">
        <v>327</v>
      </c>
    </row>
    <row r="8923" spans="1:12" x14ac:dyDescent="0.25">
      <c r="A8923" s="1">
        <v>8922</v>
      </c>
      <c r="B8923" s="3">
        <v>64</v>
      </c>
      <c r="C8923" s="1">
        <v>21</v>
      </c>
      <c r="D8923" s="1">
        <v>9</v>
      </c>
      <c r="E8923" s="1">
        <v>6</v>
      </c>
      <c r="F8923" s="1">
        <v>0</v>
      </c>
      <c r="G8923">
        <f>VLOOKUP(C8923,reference!$A$1:$E$310,5,FALSE)</f>
        <v>5302051</v>
      </c>
      <c r="H8923" t="str">
        <f>VLOOKUP(C8923,reference!$A$1:$E$310,4,FALSE)</f>
        <v>RINDI</v>
      </c>
      <c r="I8923" t="str">
        <f>VLOOKUP($D8923,reference!$G$1:$H$25,2,FALSE)</f>
        <v>Semak belukar</v>
      </c>
      <c r="J8923" t="str">
        <f>VLOOKUP($E8923,reference!$G$1:$H$25,2,FALSE)</f>
        <v>Hutan mangrove sekunder</v>
      </c>
      <c r="K8923" t="str">
        <f t="shared" si="139"/>
        <v>Non Irigasi</v>
      </c>
      <c r="L8923" t="s">
        <v>327</v>
      </c>
    </row>
    <row r="8924" spans="1:12" x14ac:dyDescent="0.25">
      <c r="A8924" s="1">
        <v>8923</v>
      </c>
      <c r="B8924" s="3">
        <v>26</v>
      </c>
      <c r="C8924" s="1">
        <v>76</v>
      </c>
      <c r="D8924" s="1">
        <v>2</v>
      </c>
      <c r="E8924" s="1">
        <v>20</v>
      </c>
      <c r="F8924" s="1">
        <v>0</v>
      </c>
      <c r="G8924">
        <f>VLOOKUP(C8924,reference!$A$1:$E$310,5,FALSE)</f>
        <v>5304091</v>
      </c>
      <c r="H8924" t="str">
        <f>VLOOKUP(C8924,reference!$A$1:$E$310,4,FALSE)</f>
        <v>KOT'OLIN</v>
      </c>
      <c r="I8924" t="str">
        <f>VLOOKUP($D8924,reference!$G$1:$H$25,2,FALSE)</f>
        <v>Hutan lahan kering sekunder / bekas tebangan</v>
      </c>
      <c r="J8924" t="str">
        <f>VLOOKUP($E8924,reference!$G$1:$H$25,2,FALSE)</f>
        <v>Tubuh air</v>
      </c>
      <c r="K8924" t="str">
        <f t="shared" si="139"/>
        <v>Non Irigasi</v>
      </c>
      <c r="L8924" t="s">
        <v>328</v>
      </c>
    </row>
    <row r="8925" spans="1:12" x14ac:dyDescent="0.25">
      <c r="A8925" s="1">
        <v>8924</v>
      </c>
      <c r="B8925" s="3">
        <v>11</v>
      </c>
      <c r="C8925" s="1">
        <v>10</v>
      </c>
      <c r="D8925" s="1">
        <v>2</v>
      </c>
      <c r="E8925" s="1">
        <v>0</v>
      </c>
      <c r="F8925" s="1">
        <v>0</v>
      </c>
      <c r="G8925">
        <f>VLOOKUP(C8925,reference!$A$1:$E$310,5,FALSE)</f>
        <v>5302013</v>
      </c>
      <c r="H8925" t="str">
        <f>VLOOKUP(C8925,reference!$A$1:$E$310,4,FALSE)</f>
        <v>KATALA HAMU LINGU</v>
      </c>
      <c r="I8925" t="str">
        <f>VLOOKUP($D8925,reference!$G$1:$H$25,2,FALSE)</f>
        <v>Hutan lahan kering sekunder / bekas tebangan</v>
      </c>
      <c r="J8925" t="str">
        <f>VLOOKUP($E8925,reference!$G$1:$H$25,2,FALSE)</f>
        <v>No data</v>
      </c>
      <c r="K8925" t="str">
        <f t="shared" si="139"/>
        <v>Non Irigasi</v>
      </c>
      <c r="L8925" t="s">
        <v>328</v>
      </c>
    </row>
    <row r="8926" spans="1:12" x14ac:dyDescent="0.25">
      <c r="A8926" s="1">
        <v>8925</v>
      </c>
      <c r="B8926" s="3">
        <v>8</v>
      </c>
      <c r="C8926" s="1">
        <v>21</v>
      </c>
      <c r="D8926" s="1">
        <v>6</v>
      </c>
      <c r="E8926" s="1">
        <v>18</v>
      </c>
      <c r="F8926" s="1">
        <v>0</v>
      </c>
      <c r="G8926">
        <f>VLOOKUP(C8926,reference!$A$1:$E$310,5,FALSE)</f>
        <v>5302051</v>
      </c>
      <c r="H8926" t="str">
        <f>VLOOKUP(C8926,reference!$A$1:$E$310,4,FALSE)</f>
        <v>RINDI</v>
      </c>
      <c r="I8926" t="str">
        <f>VLOOKUP($D8926,reference!$G$1:$H$25,2,FALSE)</f>
        <v>Hutan mangrove sekunder</v>
      </c>
      <c r="J8926" t="str">
        <f>VLOOKUP($E8926,reference!$G$1:$H$25,2,FALSE)</f>
        <v>Lahan terbuka</v>
      </c>
      <c r="K8926" t="str">
        <f t="shared" si="139"/>
        <v>Non Irigasi</v>
      </c>
      <c r="L8926" t="s">
        <v>328</v>
      </c>
    </row>
    <row r="8927" spans="1:12" x14ac:dyDescent="0.25">
      <c r="A8927" s="1">
        <v>8926</v>
      </c>
      <c r="B8927" s="3">
        <v>108</v>
      </c>
      <c r="C8927" s="1">
        <v>63</v>
      </c>
      <c r="D8927" s="1">
        <v>11</v>
      </c>
      <c r="E8927" s="1">
        <v>9</v>
      </c>
      <c r="F8927" s="1">
        <v>0</v>
      </c>
      <c r="G8927">
        <f>VLOOKUP(C8927,reference!$A$1:$E$310,5,FALSE)</f>
        <v>5304041</v>
      </c>
      <c r="H8927" t="str">
        <f>VLOOKUP(C8927,reference!$A$1:$E$310,4,FALSE)</f>
        <v>BATU PUTIH</v>
      </c>
      <c r="I8927" t="str">
        <f>VLOOKUP($D8927,reference!$G$1:$H$25,2,FALSE)</f>
        <v>Savanna / Padang rumput</v>
      </c>
      <c r="J8927" t="str">
        <f>VLOOKUP($E8927,reference!$G$1:$H$25,2,FALSE)</f>
        <v>Semak belukar</v>
      </c>
      <c r="K8927" t="str">
        <f t="shared" si="139"/>
        <v>Non Irigasi</v>
      </c>
      <c r="L8927" t="s">
        <v>327</v>
      </c>
    </row>
    <row r="8928" spans="1:12" x14ac:dyDescent="0.25">
      <c r="A8928" s="1">
        <v>8927</v>
      </c>
      <c r="B8928" s="3">
        <v>35</v>
      </c>
      <c r="C8928" s="1">
        <v>67</v>
      </c>
      <c r="D8928" s="1">
        <v>2</v>
      </c>
      <c r="E8928" s="1">
        <v>20</v>
      </c>
      <c r="F8928" s="1">
        <v>0</v>
      </c>
      <c r="G8928">
        <f>VLOOKUP(C8928,reference!$A$1:$E$310,5,FALSE)</f>
        <v>5304060</v>
      </c>
      <c r="H8928" t="str">
        <f>VLOOKUP(C8928,reference!$A$1:$E$310,4,FALSE)</f>
        <v>KUAN FATU</v>
      </c>
      <c r="I8928" t="str">
        <f>VLOOKUP($D8928,reference!$G$1:$H$25,2,FALSE)</f>
        <v>Hutan lahan kering sekunder / bekas tebangan</v>
      </c>
      <c r="J8928" t="str">
        <f>VLOOKUP($E8928,reference!$G$1:$H$25,2,FALSE)</f>
        <v>Tubuh air</v>
      </c>
      <c r="K8928" t="str">
        <f t="shared" si="139"/>
        <v>Non Irigasi</v>
      </c>
      <c r="L8928" t="s">
        <v>328</v>
      </c>
    </row>
    <row r="8929" spans="1:12" x14ac:dyDescent="0.25">
      <c r="A8929" s="1">
        <v>8928</v>
      </c>
      <c r="B8929" s="3">
        <v>14</v>
      </c>
      <c r="C8929" s="1">
        <v>21</v>
      </c>
      <c r="D8929" s="1">
        <v>9</v>
      </c>
      <c r="E8929" s="1">
        <v>18</v>
      </c>
      <c r="F8929" s="1">
        <v>0</v>
      </c>
      <c r="G8929">
        <f>VLOOKUP(C8929,reference!$A$1:$E$310,5,FALSE)</f>
        <v>5302051</v>
      </c>
      <c r="H8929" t="str">
        <f>VLOOKUP(C8929,reference!$A$1:$E$310,4,FALSE)</f>
        <v>RINDI</v>
      </c>
      <c r="I8929" t="str">
        <f>VLOOKUP($D8929,reference!$G$1:$H$25,2,FALSE)</f>
        <v>Semak belukar</v>
      </c>
      <c r="J8929" t="str">
        <f>VLOOKUP($E8929,reference!$G$1:$H$25,2,FALSE)</f>
        <v>Lahan terbuka</v>
      </c>
      <c r="K8929" t="str">
        <f t="shared" si="139"/>
        <v>Non Irigasi</v>
      </c>
      <c r="L8929" t="s">
        <v>327</v>
      </c>
    </row>
    <row r="8930" spans="1:12" x14ac:dyDescent="0.25">
      <c r="A8930" s="1">
        <v>8929</v>
      </c>
      <c r="B8930" s="3">
        <v>330</v>
      </c>
      <c r="C8930" s="1">
        <v>63</v>
      </c>
      <c r="D8930" s="1">
        <v>18</v>
      </c>
      <c r="E8930" s="1">
        <v>20</v>
      </c>
      <c r="F8930" s="1">
        <v>0</v>
      </c>
      <c r="G8930">
        <f>VLOOKUP(C8930,reference!$A$1:$E$310,5,FALSE)</f>
        <v>5304041</v>
      </c>
      <c r="H8930" t="str">
        <f>VLOOKUP(C8930,reference!$A$1:$E$310,4,FALSE)</f>
        <v>BATU PUTIH</v>
      </c>
      <c r="I8930" t="str">
        <f>VLOOKUP($D8930,reference!$G$1:$H$25,2,FALSE)</f>
        <v>Lahan terbuka</v>
      </c>
      <c r="J8930" t="str">
        <f>VLOOKUP($E8930,reference!$G$1:$H$25,2,FALSE)</f>
        <v>Tubuh air</v>
      </c>
      <c r="K8930" t="str">
        <f t="shared" si="139"/>
        <v>Non Irigasi</v>
      </c>
      <c r="L8930" t="s">
        <v>327</v>
      </c>
    </row>
    <row r="8931" spans="1:12" x14ac:dyDescent="0.25">
      <c r="A8931" s="1">
        <v>8930</v>
      </c>
      <c r="B8931" s="3">
        <v>34</v>
      </c>
      <c r="C8931" s="1">
        <v>65</v>
      </c>
      <c r="D8931" s="1">
        <v>18</v>
      </c>
      <c r="E8931" s="1">
        <v>2</v>
      </c>
      <c r="F8931" s="1">
        <v>0</v>
      </c>
      <c r="G8931">
        <f>VLOOKUP(C8931,reference!$A$1:$E$310,5,FALSE)</f>
        <v>5304050</v>
      </c>
      <c r="H8931" t="str">
        <f>VLOOKUP(C8931,reference!$A$1:$E$310,4,FALSE)</f>
        <v>AMANUBAN SELATAN</v>
      </c>
      <c r="I8931" t="str">
        <f>VLOOKUP($D8931,reference!$G$1:$H$25,2,FALSE)</f>
        <v>Lahan terbuka</v>
      </c>
      <c r="J8931" t="str">
        <f>VLOOKUP($E8931,reference!$G$1:$H$25,2,FALSE)</f>
        <v>Hutan lahan kering sekunder / bekas tebangan</v>
      </c>
      <c r="K8931" t="str">
        <f t="shared" si="139"/>
        <v>Non Irigasi</v>
      </c>
      <c r="L8931" t="s">
        <v>327</v>
      </c>
    </row>
    <row r="8932" spans="1:12" x14ac:dyDescent="0.25">
      <c r="A8932" s="1">
        <v>8931</v>
      </c>
      <c r="B8932" s="3">
        <v>108</v>
      </c>
      <c r="C8932" s="1">
        <v>66</v>
      </c>
      <c r="D8932" s="1">
        <v>1</v>
      </c>
      <c r="E8932" s="1">
        <v>11</v>
      </c>
      <c r="F8932" s="1">
        <v>0</v>
      </c>
      <c r="G8932">
        <f>VLOOKUP(C8932,reference!$A$1:$E$310,5,FALSE)</f>
        <v>5304051</v>
      </c>
      <c r="H8932" t="str">
        <f>VLOOKUP(C8932,reference!$A$1:$E$310,4,FALSE)</f>
        <v>NOEBEBA</v>
      </c>
      <c r="I8932" t="str">
        <f>VLOOKUP($D8932,reference!$G$1:$H$25,2,FALSE)</f>
        <v>Hutan lahan kering primer</v>
      </c>
      <c r="J8932" t="str">
        <f>VLOOKUP($E8932,reference!$G$1:$H$25,2,FALSE)</f>
        <v>Savanna / Padang rumput</v>
      </c>
      <c r="K8932" t="str">
        <f t="shared" si="139"/>
        <v>Non Irigasi</v>
      </c>
      <c r="L8932" t="s">
        <v>328</v>
      </c>
    </row>
    <row r="8933" spans="1:12" x14ac:dyDescent="0.25">
      <c r="A8933" s="1">
        <v>8932</v>
      </c>
      <c r="B8933" s="3">
        <v>445</v>
      </c>
      <c r="C8933" s="1">
        <v>43</v>
      </c>
      <c r="D8933" s="1">
        <v>9</v>
      </c>
      <c r="E8933" s="1">
        <v>12</v>
      </c>
      <c r="F8933" s="1">
        <v>0</v>
      </c>
      <c r="G8933">
        <f>VLOOKUP(C8933,reference!$A$1:$E$310,5,FALSE)</f>
        <v>5303160</v>
      </c>
      <c r="H8933" t="str">
        <f>VLOOKUP(C8933,reference!$A$1:$E$310,4,FALSE)</f>
        <v>FATULEU</v>
      </c>
      <c r="I8933" t="str">
        <f>VLOOKUP($D8933,reference!$G$1:$H$25,2,FALSE)</f>
        <v>Semak belukar</v>
      </c>
      <c r="J8933" t="str">
        <f>VLOOKUP($E8933,reference!$G$1:$H$25,2,FALSE)</f>
        <v>Pertanian lahan kering</v>
      </c>
      <c r="K8933" t="str">
        <f t="shared" si="139"/>
        <v>Non Irigasi</v>
      </c>
      <c r="L8933" t="s">
        <v>327</v>
      </c>
    </row>
    <row r="8934" spans="1:12" x14ac:dyDescent="0.25">
      <c r="A8934" s="1">
        <v>8933</v>
      </c>
      <c r="B8934" s="3">
        <v>682</v>
      </c>
      <c r="C8934" s="1">
        <v>65</v>
      </c>
      <c r="D8934" s="1">
        <v>2</v>
      </c>
      <c r="E8934" s="1">
        <v>16</v>
      </c>
      <c r="F8934" s="1">
        <v>0</v>
      </c>
      <c r="G8934">
        <f>VLOOKUP(C8934,reference!$A$1:$E$310,5,FALSE)</f>
        <v>5304050</v>
      </c>
      <c r="H8934" t="str">
        <f>VLOOKUP(C8934,reference!$A$1:$E$310,4,FALSE)</f>
        <v>AMANUBAN SELATAN</v>
      </c>
      <c r="I8934" t="str">
        <f>VLOOKUP($D8934,reference!$G$1:$H$25,2,FALSE)</f>
        <v>Hutan lahan kering sekunder / bekas tebangan</v>
      </c>
      <c r="J8934" t="str">
        <f>VLOOKUP($E8934,reference!$G$1:$H$25,2,FALSE)</f>
        <v>Pemukiman</v>
      </c>
      <c r="K8934" t="str">
        <f t="shared" si="139"/>
        <v>Non Irigasi</v>
      </c>
      <c r="L8934" t="s">
        <v>328</v>
      </c>
    </row>
    <row r="8935" spans="1:12" x14ac:dyDescent="0.25">
      <c r="A8935" s="1">
        <v>8934</v>
      </c>
      <c r="B8935" s="3">
        <v>509</v>
      </c>
      <c r="C8935" s="1">
        <v>67</v>
      </c>
      <c r="D8935" s="1">
        <v>2</v>
      </c>
      <c r="E8935" s="1">
        <v>9</v>
      </c>
      <c r="F8935" s="1">
        <v>0</v>
      </c>
      <c r="G8935">
        <f>VLOOKUP(C8935,reference!$A$1:$E$310,5,FALSE)</f>
        <v>5304060</v>
      </c>
      <c r="H8935" t="str">
        <f>VLOOKUP(C8935,reference!$A$1:$E$310,4,FALSE)</f>
        <v>KUAN FATU</v>
      </c>
      <c r="I8935" t="str">
        <f>VLOOKUP($D8935,reference!$G$1:$H$25,2,FALSE)</f>
        <v>Hutan lahan kering sekunder / bekas tebangan</v>
      </c>
      <c r="J8935" t="str">
        <f>VLOOKUP($E8935,reference!$G$1:$H$25,2,FALSE)</f>
        <v>Semak belukar</v>
      </c>
      <c r="K8935" t="str">
        <f t="shared" si="139"/>
        <v>Non Irigasi</v>
      </c>
      <c r="L8935" t="s">
        <v>328</v>
      </c>
    </row>
    <row r="8936" spans="1:12" x14ac:dyDescent="0.25">
      <c r="A8936" s="1">
        <v>8935</v>
      </c>
      <c r="B8936" s="3">
        <v>151</v>
      </c>
      <c r="C8936" s="1">
        <v>21</v>
      </c>
      <c r="D8936" s="1">
        <v>11</v>
      </c>
      <c r="E8936" s="1">
        <v>9</v>
      </c>
      <c r="F8936" s="1">
        <v>0</v>
      </c>
      <c r="G8936">
        <f>VLOOKUP(C8936,reference!$A$1:$E$310,5,FALSE)</f>
        <v>5302051</v>
      </c>
      <c r="H8936" t="str">
        <f>VLOOKUP(C8936,reference!$A$1:$E$310,4,FALSE)</f>
        <v>RINDI</v>
      </c>
      <c r="I8936" t="str">
        <f>VLOOKUP($D8936,reference!$G$1:$H$25,2,FALSE)</f>
        <v>Savanna / Padang rumput</v>
      </c>
      <c r="J8936" t="str">
        <f>VLOOKUP($E8936,reference!$G$1:$H$25,2,FALSE)</f>
        <v>Semak belukar</v>
      </c>
      <c r="K8936" t="str">
        <f t="shared" si="139"/>
        <v>Non Irigasi</v>
      </c>
      <c r="L8936" t="s">
        <v>327</v>
      </c>
    </row>
    <row r="8937" spans="1:12" x14ac:dyDescent="0.25">
      <c r="A8937" s="1">
        <v>8936</v>
      </c>
      <c r="B8937" s="3">
        <v>2835</v>
      </c>
      <c r="C8937" s="1">
        <v>42</v>
      </c>
      <c r="D8937" s="1">
        <v>2</v>
      </c>
      <c r="E8937" s="1">
        <v>1</v>
      </c>
      <c r="F8937" s="1">
        <v>0</v>
      </c>
      <c r="G8937">
        <f>VLOOKUP(C8937,reference!$A$1:$E$310,5,FALSE)</f>
        <v>5303150</v>
      </c>
      <c r="H8937" t="str">
        <f>VLOOKUP(C8937,reference!$A$1:$E$310,4,FALSE)</f>
        <v>SULAMU</v>
      </c>
      <c r="I8937" t="str">
        <f>VLOOKUP($D8937,reference!$G$1:$H$25,2,FALSE)</f>
        <v>Hutan lahan kering sekunder / bekas tebangan</v>
      </c>
      <c r="J8937" t="str">
        <f>VLOOKUP($E8937,reference!$G$1:$H$25,2,FALSE)</f>
        <v>Hutan lahan kering primer</v>
      </c>
      <c r="K8937" t="str">
        <f t="shared" si="139"/>
        <v>Non Irigasi</v>
      </c>
      <c r="L8937" t="s">
        <v>327</v>
      </c>
    </row>
    <row r="8938" spans="1:12" x14ac:dyDescent="0.25">
      <c r="A8938" s="1">
        <v>8937</v>
      </c>
      <c r="B8938" s="3">
        <v>143</v>
      </c>
      <c r="C8938" s="1">
        <v>22</v>
      </c>
      <c r="D8938" s="1">
        <v>11</v>
      </c>
      <c r="E8938" s="1">
        <v>13</v>
      </c>
      <c r="F8938" s="1">
        <v>0</v>
      </c>
      <c r="G8938">
        <f>VLOOKUP(C8938,reference!$A$1:$E$310,5,FALSE)</f>
        <v>5302052</v>
      </c>
      <c r="H8938" t="str">
        <f>VLOOKUP(C8938,reference!$A$1:$E$310,4,FALSE)</f>
        <v>UMALULU</v>
      </c>
      <c r="I8938" t="str">
        <f>VLOOKUP($D8938,reference!$G$1:$H$25,2,FALSE)</f>
        <v>Savanna / Padang rumput</v>
      </c>
      <c r="J8938" t="str">
        <f>VLOOKUP($E8938,reference!$G$1:$H$25,2,FALSE)</f>
        <v>Pertanian lahan kering  campur semak / kebun campur</v>
      </c>
      <c r="K8938" t="str">
        <f t="shared" si="139"/>
        <v>Non Irigasi</v>
      </c>
      <c r="L8938" t="s">
        <v>327</v>
      </c>
    </row>
    <row r="8939" spans="1:12" x14ac:dyDescent="0.25">
      <c r="A8939" s="1">
        <v>8938</v>
      </c>
      <c r="B8939" s="3">
        <v>167</v>
      </c>
      <c r="C8939" s="1">
        <v>21</v>
      </c>
      <c r="D8939" s="1">
        <v>9</v>
      </c>
      <c r="E8939" s="1">
        <v>2</v>
      </c>
      <c r="F8939" s="1">
        <v>0</v>
      </c>
      <c r="G8939">
        <f>VLOOKUP(C8939,reference!$A$1:$E$310,5,FALSE)</f>
        <v>5302051</v>
      </c>
      <c r="H8939" t="str">
        <f>VLOOKUP(C8939,reference!$A$1:$E$310,4,FALSE)</f>
        <v>RINDI</v>
      </c>
      <c r="I8939" t="str">
        <f>VLOOKUP($D8939,reference!$G$1:$H$25,2,FALSE)</f>
        <v>Semak belukar</v>
      </c>
      <c r="J8939" t="str">
        <f>VLOOKUP($E8939,reference!$G$1:$H$25,2,FALSE)</f>
        <v>Hutan lahan kering sekunder / bekas tebangan</v>
      </c>
      <c r="K8939" t="str">
        <f t="shared" si="139"/>
        <v>Non Irigasi</v>
      </c>
      <c r="L8939" t="s">
        <v>327</v>
      </c>
    </row>
    <row r="8940" spans="1:12" x14ac:dyDescent="0.25">
      <c r="A8940" s="1">
        <v>8939</v>
      </c>
      <c r="B8940" s="3">
        <v>3787</v>
      </c>
      <c r="C8940" s="1">
        <v>42</v>
      </c>
      <c r="D8940" s="1">
        <v>2</v>
      </c>
      <c r="E8940" s="1">
        <v>2</v>
      </c>
      <c r="F8940" s="1">
        <v>0</v>
      </c>
      <c r="G8940">
        <f>VLOOKUP(C8940,reference!$A$1:$E$310,5,FALSE)</f>
        <v>5303150</v>
      </c>
      <c r="H8940" t="str">
        <f>VLOOKUP(C8940,reference!$A$1:$E$310,4,FALSE)</f>
        <v>SULAMU</v>
      </c>
      <c r="I8940" t="str">
        <f>VLOOKUP($D8940,reference!$G$1:$H$25,2,FALSE)</f>
        <v>Hutan lahan kering sekunder / bekas tebangan</v>
      </c>
      <c r="J8940" t="str">
        <f>VLOOKUP($E8940,reference!$G$1:$H$25,2,FALSE)</f>
        <v>Hutan lahan kering sekunder / bekas tebangan</v>
      </c>
      <c r="K8940" t="str">
        <f t="shared" si="139"/>
        <v>Non Irigasi</v>
      </c>
      <c r="L8940" t="s">
        <v>327</v>
      </c>
    </row>
    <row r="8941" spans="1:12" x14ac:dyDescent="0.25">
      <c r="A8941" s="1">
        <v>8940</v>
      </c>
      <c r="B8941" s="3">
        <v>1009</v>
      </c>
      <c r="C8941" s="1">
        <v>42</v>
      </c>
      <c r="D8941" s="1">
        <v>9</v>
      </c>
      <c r="E8941" s="1">
        <v>2</v>
      </c>
      <c r="F8941" s="1">
        <v>0</v>
      </c>
      <c r="G8941">
        <f>VLOOKUP(C8941,reference!$A$1:$E$310,5,FALSE)</f>
        <v>5303150</v>
      </c>
      <c r="H8941" t="str">
        <f>VLOOKUP(C8941,reference!$A$1:$E$310,4,FALSE)</f>
        <v>SULAMU</v>
      </c>
      <c r="I8941" t="str">
        <f>VLOOKUP($D8941,reference!$G$1:$H$25,2,FALSE)</f>
        <v>Semak belukar</v>
      </c>
      <c r="J8941" t="str">
        <f>VLOOKUP($E8941,reference!$G$1:$H$25,2,FALSE)</f>
        <v>Hutan lahan kering sekunder / bekas tebangan</v>
      </c>
      <c r="K8941" t="str">
        <f t="shared" si="139"/>
        <v>Non Irigasi</v>
      </c>
      <c r="L8941" t="s">
        <v>327</v>
      </c>
    </row>
    <row r="8942" spans="1:12" x14ac:dyDescent="0.25">
      <c r="A8942" s="1">
        <v>8941</v>
      </c>
      <c r="B8942" s="3">
        <v>70</v>
      </c>
      <c r="C8942" s="1">
        <v>42</v>
      </c>
      <c r="D8942" s="1">
        <v>1</v>
      </c>
      <c r="E8942" s="1">
        <v>2</v>
      </c>
      <c r="F8942" s="1">
        <v>0</v>
      </c>
      <c r="G8942">
        <f>VLOOKUP(C8942,reference!$A$1:$E$310,5,FALSE)</f>
        <v>5303150</v>
      </c>
      <c r="H8942" t="str">
        <f>VLOOKUP(C8942,reference!$A$1:$E$310,4,FALSE)</f>
        <v>SULAMU</v>
      </c>
      <c r="I8942" t="str">
        <f>VLOOKUP($D8942,reference!$G$1:$H$25,2,FALSE)</f>
        <v>Hutan lahan kering primer</v>
      </c>
      <c r="J8942" t="str">
        <f>VLOOKUP($E8942,reference!$G$1:$H$25,2,FALSE)</f>
        <v>Hutan lahan kering sekunder / bekas tebangan</v>
      </c>
      <c r="K8942" t="str">
        <f t="shared" si="139"/>
        <v>Non Irigasi</v>
      </c>
      <c r="L8942" t="s">
        <v>329</v>
      </c>
    </row>
    <row r="8943" spans="1:12" x14ac:dyDescent="0.25">
      <c r="A8943" s="1">
        <v>8942</v>
      </c>
      <c r="B8943" s="3">
        <v>18</v>
      </c>
      <c r="C8943" s="1">
        <v>22</v>
      </c>
      <c r="D8943" s="1">
        <v>1</v>
      </c>
      <c r="E8943" s="1">
        <v>11</v>
      </c>
      <c r="F8943" s="1">
        <v>0</v>
      </c>
      <c r="G8943">
        <f>VLOOKUP(C8943,reference!$A$1:$E$310,5,FALSE)</f>
        <v>5302052</v>
      </c>
      <c r="H8943" t="str">
        <f>VLOOKUP(C8943,reference!$A$1:$E$310,4,FALSE)</f>
        <v>UMALULU</v>
      </c>
      <c r="I8943" t="str">
        <f>VLOOKUP($D8943,reference!$G$1:$H$25,2,FALSE)</f>
        <v>Hutan lahan kering primer</v>
      </c>
      <c r="J8943" t="str">
        <f>VLOOKUP($E8943,reference!$G$1:$H$25,2,FALSE)</f>
        <v>Savanna / Padang rumput</v>
      </c>
      <c r="K8943" t="str">
        <f t="shared" si="139"/>
        <v>Non Irigasi</v>
      </c>
      <c r="L8943" t="s">
        <v>328</v>
      </c>
    </row>
    <row r="8944" spans="1:12" x14ac:dyDescent="0.25">
      <c r="A8944" s="1">
        <v>8943</v>
      </c>
      <c r="B8944" s="3">
        <v>6</v>
      </c>
      <c r="C8944" s="1">
        <v>63</v>
      </c>
      <c r="D8944" s="1">
        <v>11</v>
      </c>
      <c r="E8944" s="1">
        <v>16</v>
      </c>
      <c r="F8944" s="1">
        <v>0</v>
      </c>
      <c r="G8944">
        <f>VLOOKUP(C8944,reference!$A$1:$E$310,5,FALSE)</f>
        <v>5304041</v>
      </c>
      <c r="H8944" t="str">
        <f>VLOOKUP(C8944,reference!$A$1:$E$310,4,FALSE)</f>
        <v>BATU PUTIH</v>
      </c>
      <c r="I8944" t="str">
        <f>VLOOKUP($D8944,reference!$G$1:$H$25,2,FALSE)</f>
        <v>Savanna / Padang rumput</v>
      </c>
      <c r="J8944" t="str">
        <f>VLOOKUP($E8944,reference!$G$1:$H$25,2,FALSE)</f>
        <v>Pemukiman</v>
      </c>
      <c r="K8944" t="str">
        <f t="shared" si="139"/>
        <v>Non Irigasi</v>
      </c>
      <c r="L8944" t="s">
        <v>327</v>
      </c>
    </row>
    <row r="8945" spans="1:12" x14ac:dyDescent="0.25">
      <c r="A8945" s="1">
        <v>8944</v>
      </c>
      <c r="B8945" s="3">
        <v>8</v>
      </c>
      <c r="C8945" s="1">
        <v>65</v>
      </c>
      <c r="D8945" s="1">
        <v>18</v>
      </c>
      <c r="E8945" s="1">
        <v>13</v>
      </c>
      <c r="F8945" s="1">
        <v>0</v>
      </c>
      <c r="G8945">
        <f>VLOOKUP(C8945,reference!$A$1:$E$310,5,FALSE)</f>
        <v>5304050</v>
      </c>
      <c r="H8945" t="str">
        <f>VLOOKUP(C8945,reference!$A$1:$E$310,4,FALSE)</f>
        <v>AMANUBAN SELATAN</v>
      </c>
      <c r="I8945" t="str">
        <f>VLOOKUP($D8945,reference!$G$1:$H$25,2,FALSE)</f>
        <v>Lahan terbuka</v>
      </c>
      <c r="J8945" t="str">
        <f>VLOOKUP($E8945,reference!$G$1:$H$25,2,FALSE)</f>
        <v>Pertanian lahan kering  campur semak / kebun campur</v>
      </c>
      <c r="K8945" t="str">
        <f t="shared" si="139"/>
        <v>Non Irigasi</v>
      </c>
      <c r="L8945" t="s">
        <v>327</v>
      </c>
    </row>
    <row r="8946" spans="1:12" x14ac:dyDescent="0.25">
      <c r="A8946" s="1">
        <v>8945</v>
      </c>
      <c r="B8946" s="3">
        <v>1183</v>
      </c>
      <c r="C8946" s="1">
        <v>70</v>
      </c>
      <c r="D8946" s="1">
        <v>2</v>
      </c>
      <c r="E8946" s="1">
        <v>16</v>
      </c>
      <c r="F8946" s="1">
        <v>0</v>
      </c>
      <c r="G8946">
        <f>VLOOKUP(C8946,reference!$A$1:$E$310,5,FALSE)</f>
        <v>5304071</v>
      </c>
      <c r="H8946" t="str">
        <f>VLOOKUP(C8946,reference!$A$1:$E$310,4,FALSE)</f>
        <v>KOLBANO</v>
      </c>
      <c r="I8946" t="str">
        <f>VLOOKUP($D8946,reference!$G$1:$H$25,2,FALSE)</f>
        <v>Hutan lahan kering sekunder / bekas tebangan</v>
      </c>
      <c r="J8946" t="str">
        <f>VLOOKUP($E8946,reference!$G$1:$H$25,2,FALSE)</f>
        <v>Pemukiman</v>
      </c>
      <c r="K8946" t="str">
        <f t="shared" si="139"/>
        <v>Non Irigasi</v>
      </c>
      <c r="L8946" t="s">
        <v>328</v>
      </c>
    </row>
    <row r="8947" spans="1:12" x14ac:dyDescent="0.25">
      <c r="A8947" s="1">
        <v>8946</v>
      </c>
      <c r="B8947" s="3">
        <v>32</v>
      </c>
      <c r="C8947" s="1">
        <v>45</v>
      </c>
      <c r="D8947" s="1">
        <v>9</v>
      </c>
      <c r="E8947" s="1">
        <v>13</v>
      </c>
      <c r="F8947" s="1">
        <v>0</v>
      </c>
      <c r="G8947">
        <f>VLOOKUP(C8947,reference!$A$1:$E$310,5,FALSE)</f>
        <v>5303162</v>
      </c>
      <c r="H8947" t="str">
        <f>VLOOKUP(C8947,reference!$A$1:$E$310,4,FALSE)</f>
        <v>FATULEU BARAT</v>
      </c>
      <c r="I8947" t="str">
        <f>VLOOKUP($D8947,reference!$G$1:$H$25,2,FALSE)</f>
        <v>Semak belukar</v>
      </c>
      <c r="J8947" t="str">
        <f>VLOOKUP($E8947,reference!$G$1:$H$25,2,FALSE)</f>
        <v>Pertanian lahan kering  campur semak / kebun campur</v>
      </c>
      <c r="K8947" t="str">
        <f t="shared" si="139"/>
        <v>Non Irigasi</v>
      </c>
      <c r="L8947" t="s">
        <v>327</v>
      </c>
    </row>
    <row r="8948" spans="1:12" x14ac:dyDescent="0.25">
      <c r="A8948" s="1">
        <v>8947</v>
      </c>
      <c r="B8948" s="3">
        <v>190</v>
      </c>
      <c r="C8948" s="1">
        <v>43</v>
      </c>
      <c r="D8948" s="1">
        <v>9</v>
      </c>
      <c r="E8948" s="1">
        <v>9</v>
      </c>
      <c r="F8948" s="1">
        <v>0</v>
      </c>
      <c r="G8948">
        <f>VLOOKUP(C8948,reference!$A$1:$E$310,5,FALSE)</f>
        <v>5303160</v>
      </c>
      <c r="H8948" t="str">
        <f>VLOOKUP(C8948,reference!$A$1:$E$310,4,FALSE)</f>
        <v>FATULEU</v>
      </c>
      <c r="I8948" t="str">
        <f>VLOOKUP($D8948,reference!$G$1:$H$25,2,FALSE)</f>
        <v>Semak belukar</v>
      </c>
      <c r="J8948" t="str">
        <f>VLOOKUP($E8948,reference!$G$1:$H$25,2,FALSE)</f>
        <v>Semak belukar</v>
      </c>
      <c r="K8948" t="str">
        <f t="shared" si="139"/>
        <v>Non Irigasi</v>
      </c>
      <c r="L8948" t="s">
        <v>327</v>
      </c>
    </row>
    <row r="8949" spans="1:12" x14ac:dyDescent="0.25">
      <c r="A8949" s="1">
        <v>8948</v>
      </c>
      <c r="B8949" s="3">
        <v>2</v>
      </c>
      <c r="C8949" s="1">
        <v>67</v>
      </c>
      <c r="D8949" s="1">
        <v>18</v>
      </c>
      <c r="E8949" s="1">
        <v>11</v>
      </c>
      <c r="F8949" s="1">
        <v>0</v>
      </c>
      <c r="G8949">
        <f>VLOOKUP(C8949,reference!$A$1:$E$310,5,FALSE)</f>
        <v>5304060</v>
      </c>
      <c r="H8949" t="str">
        <f>VLOOKUP(C8949,reference!$A$1:$E$310,4,FALSE)</f>
        <v>KUAN FATU</v>
      </c>
      <c r="I8949" t="str">
        <f>VLOOKUP($D8949,reference!$G$1:$H$25,2,FALSE)</f>
        <v>Lahan terbuka</v>
      </c>
      <c r="J8949" t="str">
        <f>VLOOKUP($E8949,reference!$G$1:$H$25,2,FALSE)</f>
        <v>Savanna / Padang rumput</v>
      </c>
      <c r="K8949" t="str">
        <f t="shared" si="139"/>
        <v>Non Irigasi</v>
      </c>
      <c r="L8949" t="s">
        <v>327</v>
      </c>
    </row>
    <row r="8950" spans="1:12" x14ac:dyDescent="0.25">
      <c r="A8950" s="1">
        <v>8949</v>
      </c>
      <c r="B8950" s="3">
        <v>5410</v>
      </c>
      <c r="C8950" s="1">
        <v>67</v>
      </c>
      <c r="D8950" s="1">
        <v>2</v>
      </c>
      <c r="E8950" s="1">
        <v>13</v>
      </c>
      <c r="F8950" s="1">
        <v>0</v>
      </c>
      <c r="G8950">
        <f>VLOOKUP(C8950,reference!$A$1:$E$310,5,FALSE)</f>
        <v>5304060</v>
      </c>
      <c r="H8950" t="str">
        <f>VLOOKUP(C8950,reference!$A$1:$E$310,4,FALSE)</f>
        <v>KUAN FATU</v>
      </c>
      <c r="I8950" t="str">
        <f>VLOOKUP($D8950,reference!$G$1:$H$25,2,FALSE)</f>
        <v>Hutan lahan kering sekunder / bekas tebangan</v>
      </c>
      <c r="J8950" t="str">
        <f>VLOOKUP($E8950,reference!$G$1:$H$25,2,FALSE)</f>
        <v>Pertanian lahan kering  campur semak / kebun campur</v>
      </c>
      <c r="K8950" t="str">
        <f t="shared" si="139"/>
        <v>Non Irigasi</v>
      </c>
      <c r="L8950" t="s">
        <v>328</v>
      </c>
    </row>
    <row r="8951" spans="1:12" x14ac:dyDescent="0.25">
      <c r="A8951" s="1">
        <v>8950</v>
      </c>
      <c r="B8951" s="3">
        <v>141</v>
      </c>
      <c r="C8951" s="1">
        <v>65</v>
      </c>
      <c r="D8951" s="1">
        <v>1</v>
      </c>
      <c r="E8951" s="1">
        <v>13</v>
      </c>
      <c r="F8951" s="1">
        <v>0</v>
      </c>
      <c r="G8951">
        <f>VLOOKUP(C8951,reference!$A$1:$E$310,5,FALSE)</f>
        <v>5304050</v>
      </c>
      <c r="H8951" t="str">
        <f>VLOOKUP(C8951,reference!$A$1:$E$310,4,FALSE)</f>
        <v>AMANUBAN SELATAN</v>
      </c>
      <c r="I8951" t="str">
        <f>VLOOKUP($D8951,reference!$G$1:$H$25,2,FALSE)</f>
        <v>Hutan lahan kering primer</v>
      </c>
      <c r="J8951" t="str">
        <f>VLOOKUP($E8951,reference!$G$1:$H$25,2,FALSE)</f>
        <v>Pertanian lahan kering  campur semak / kebun campur</v>
      </c>
      <c r="K8951" t="str">
        <f t="shared" si="139"/>
        <v>Non Irigasi</v>
      </c>
      <c r="L8951" t="s">
        <v>328</v>
      </c>
    </row>
    <row r="8952" spans="1:12" x14ac:dyDescent="0.25">
      <c r="A8952" s="1">
        <v>8951</v>
      </c>
      <c r="B8952" s="3">
        <v>1</v>
      </c>
      <c r="C8952" s="1">
        <v>21</v>
      </c>
      <c r="D8952" s="1">
        <v>0</v>
      </c>
      <c r="E8952" s="1">
        <v>11</v>
      </c>
      <c r="F8952" s="1">
        <v>0</v>
      </c>
      <c r="G8952">
        <f>VLOOKUP(C8952,reference!$A$1:$E$310,5,FALSE)</f>
        <v>5302051</v>
      </c>
      <c r="H8952" t="str">
        <f>VLOOKUP(C8952,reference!$A$1:$E$310,4,FALSE)</f>
        <v>RINDI</v>
      </c>
      <c r="I8952" t="str">
        <f>VLOOKUP($D8952,reference!$G$1:$H$25,2,FALSE)</f>
        <v>No data</v>
      </c>
      <c r="J8952" t="str">
        <f>VLOOKUP($E8952,reference!$G$1:$H$25,2,FALSE)</f>
        <v>Savanna / Padang rumput</v>
      </c>
      <c r="K8952" t="str">
        <f t="shared" si="139"/>
        <v>Non Irigasi</v>
      </c>
      <c r="L8952" t="s">
        <v>327</v>
      </c>
    </row>
    <row r="8953" spans="1:12" x14ac:dyDescent="0.25">
      <c r="A8953" s="1">
        <v>8952</v>
      </c>
      <c r="B8953" s="3">
        <v>1</v>
      </c>
      <c r="C8953" s="1">
        <v>76</v>
      </c>
      <c r="D8953" s="1">
        <v>0</v>
      </c>
      <c r="E8953" s="1">
        <v>20</v>
      </c>
      <c r="F8953" s="1">
        <v>0</v>
      </c>
      <c r="G8953">
        <f>VLOOKUP(C8953,reference!$A$1:$E$310,5,FALSE)</f>
        <v>5304091</v>
      </c>
      <c r="H8953" t="str">
        <f>VLOOKUP(C8953,reference!$A$1:$E$310,4,FALSE)</f>
        <v>KOT'OLIN</v>
      </c>
      <c r="I8953" t="str">
        <f>VLOOKUP($D8953,reference!$G$1:$H$25,2,FALSE)</f>
        <v>No data</v>
      </c>
      <c r="J8953" t="str">
        <f>VLOOKUP($E8953,reference!$G$1:$H$25,2,FALSE)</f>
        <v>Tubuh air</v>
      </c>
      <c r="K8953" t="str">
        <f t="shared" si="139"/>
        <v>Non Irigasi</v>
      </c>
      <c r="L8953" t="s">
        <v>327</v>
      </c>
    </row>
    <row r="8954" spans="1:12" x14ac:dyDescent="0.25">
      <c r="A8954" s="1">
        <v>8953</v>
      </c>
      <c r="B8954" s="3">
        <v>2208</v>
      </c>
      <c r="C8954" s="1">
        <v>42</v>
      </c>
      <c r="D8954" s="1">
        <v>9</v>
      </c>
      <c r="E8954" s="1">
        <v>11</v>
      </c>
      <c r="F8954" s="1">
        <v>0</v>
      </c>
      <c r="G8954">
        <f>VLOOKUP(C8954,reference!$A$1:$E$310,5,FALSE)</f>
        <v>5303150</v>
      </c>
      <c r="H8954" t="str">
        <f>VLOOKUP(C8954,reference!$A$1:$E$310,4,FALSE)</f>
        <v>SULAMU</v>
      </c>
      <c r="I8954" t="str">
        <f>VLOOKUP($D8954,reference!$G$1:$H$25,2,FALSE)</f>
        <v>Semak belukar</v>
      </c>
      <c r="J8954" t="str">
        <f>VLOOKUP($E8954,reference!$G$1:$H$25,2,FALSE)</f>
        <v>Savanna / Padang rumput</v>
      </c>
      <c r="K8954" t="str">
        <f t="shared" si="139"/>
        <v>Non Irigasi</v>
      </c>
      <c r="L8954" t="s">
        <v>327</v>
      </c>
    </row>
    <row r="8955" spans="1:12" x14ac:dyDescent="0.25">
      <c r="A8955" s="1">
        <v>8954</v>
      </c>
      <c r="B8955" s="3">
        <v>3</v>
      </c>
      <c r="C8955" s="1">
        <v>66</v>
      </c>
      <c r="D8955" s="1">
        <v>18</v>
      </c>
      <c r="E8955" s="1">
        <v>16</v>
      </c>
      <c r="F8955" s="1">
        <v>0</v>
      </c>
      <c r="G8955">
        <f>VLOOKUP(C8955,reference!$A$1:$E$310,5,FALSE)</f>
        <v>5304051</v>
      </c>
      <c r="H8955" t="str">
        <f>VLOOKUP(C8955,reference!$A$1:$E$310,4,FALSE)</f>
        <v>NOEBEBA</v>
      </c>
      <c r="I8955" t="str">
        <f>VLOOKUP($D8955,reference!$G$1:$H$25,2,FALSE)</f>
        <v>Lahan terbuka</v>
      </c>
      <c r="J8955" t="str">
        <f>VLOOKUP($E8955,reference!$G$1:$H$25,2,FALSE)</f>
        <v>Pemukiman</v>
      </c>
      <c r="K8955" t="str">
        <f t="shared" si="139"/>
        <v>Non Irigasi</v>
      </c>
      <c r="L8955" t="s">
        <v>327</v>
      </c>
    </row>
    <row r="8956" spans="1:12" x14ac:dyDescent="0.25">
      <c r="A8956" s="1">
        <v>8955</v>
      </c>
      <c r="B8956" s="3">
        <v>6</v>
      </c>
      <c r="C8956" s="1">
        <v>76</v>
      </c>
      <c r="D8956" s="1">
        <v>2</v>
      </c>
      <c r="E8956" s="1">
        <v>0</v>
      </c>
      <c r="F8956" s="1">
        <v>0</v>
      </c>
      <c r="G8956">
        <f>VLOOKUP(C8956,reference!$A$1:$E$310,5,FALSE)</f>
        <v>5304091</v>
      </c>
      <c r="H8956" t="str">
        <f>VLOOKUP(C8956,reference!$A$1:$E$310,4,FALSE)</f>
        <v>KOT'OLIN</v>
      </c>
      <c r="I8956" t="str">
        <f>VLOOKUP($D8956,reference!$G$1:$H$25,2,FALSE)</f>
        <v>Hutan lahan kering sekunder / bekas tebangan</v>
      </c>
      <c r="J8956" t="str">
        <f>VLOOKUP($E8956,reference!$G$1:$H$25,2,FALSE)</f>
        <v>No data</v>
      </c>
      <c r="K8956" t="str">
        <f t="shared" si="139"/>
        <v>Non Irigasi</v>
      </c>
      <c r="L8956" t="s">
        <v>328</v>
      </c>
    </row>
    <row r="8957" spans="1:12" x14ac:dyDescent="0.25">
      <c r="A8957" s="1">
        <v>8956</v>
      </c>
      <c r="B8957" s="3">
        <v>5</v>
      </c>
      <c r="C8957" s="1">
        <v>76</v>
      </c>
      <c r="D8957" s="1">
        <v>0</v>
      </c>
      <c r="E8957" s="1">
        <v>0</v>
      </c>
      <c r="F8957" s="1">
        <v>0</v>
      </c>
      <c r="G8957">
        <f>VLOOKUP(C8957,reference!$A$1:$E$310,5,FALSE)</f>
        <v>5304091</v>
      </c>
      <c r="H8957" t="str">
        <f>VLOOKUP(C8957,reference!$A$1:$E$310,4,FALSE)</f>
        <v>KOT'OLIN</v>
      </c>
      <c r="I8957" t="str">
        <f>VLOOKUP($D8957,reference!$G$1:$H$25,2,FALSE)</f>
        <v>No data</v>
      </c>
      <c r="J8957" t="str">
        <f>VLOOKUP($E8957,reference!$G$1:$H$25,2,FALSE)</f>
        <v>No data</v>
      </c>
      <c r="K8957" t="str">
        <f t="shared" si="139"/>
        <v>Non Irigasi</v>
      </c>
      <c r="L8957" t="s">
        <v>327</v>
      </c>
    </row>
    <row r="8958" spans="1:12" x14ac:dyDescent="0.25">
      <c r="A8958" s="1">
        <v>8957</v>
      </c>
      <c r="B8958" s="3">
        <v>168</v>
      </c>
      <c r="C8958" s="1">
        <v>11</v>
      </c>
      <c r="D8958" s="1">
        <v>13</v>
      </c>
      <c r="E8958" s="1">
        <v>2</v>
      </c>
      <c r="F8958" s="1">
        <v>0</v>
      </c>
      <c r="G8958">
        <f>VLOOKUP(C8958,reference!$A$1:$E$310,5,FALSE)</f>
        <v>5302020</v>
      </c>
      <c r="H8958" t="str">
        <f>VLOOKUP(C8958,reference!$A$1:$E$310,4,FALSE)</f>
        <v>TABUNDUNG</v>
      </c>
      <c r="I8958" t="str">
        <f>VLOOKUP($D8958,reference!$G$1:$H$25,2,FALSE)</f>
        <v>Pertanian lahan kering  campur semak / kebun campur</v>
      </c>
      <c r="J8958" t="str">
        <f>VLOOKUP($E8958,reference!$G$1:$H$25,2,FALSE)</f>
        <v>Hutan lahan kering sekunder / bekas tebangan</v>
      </c>
      <c r="K8958" t="str">
        <f t="shared" si="139"/>
        <v>Non Irigasi</v>
      </c>
      <c r="L8958" t="s">
        <v>327</v>
      </c>
    </row>
    <row r="8959" spans="1:12" x14ac:dyDescent="0.25">
      <c r="A8959" s="1">
        <v>8958</v>
      </c>
      <c r="B8959" s="3">
        <v>35</v>
      </c>
      <c r="C8959" s="1">
        <v>11</v>
      </c>
      <c r="D8959" s="1">
        <v>13</v>
      </c>
      <c r="E8959" s="1">
        <v>11</v>
      </c>
      <c r="F8959" s="1">
        <v>0</v>
      </c>
      <c r="G8959">
        <f>VLOOKUP(C8959,reference!$A$1:$E$310,5,FALSE)</f>
        <v>5302020</v>
      </c>
      <c r="H8959" t="str">
        <f>VLOOKUP(C8959,reference!$A$1:$E$310,4,FALSE)</f>
        <v>TABUNDUNG</v>
      </c>
      <c r="I8959" t="str">
        <f>VLOOKUP($D8959,reference!$G$1:$H$25,2,FALSE)</f>
        <v>Pertanian lahan kering  campur semak / kebun campur</v>
      </c>
      <c r="J8959" t="str">
        <f>VLOOKUP($E8959,reference!$G$1:$H$25,2,FALSE)</f>
        <v>Savanna / Padang rumput</v>
      </c>
      <c r="K8959" t="str">
        <f t="shared" si="139"/>
        <v>Non Irigasi</v>
      </c>
      <c r="L8959" t="s">
        <v>327</v>
      </c>
    </row>
    <row r="8960" spans="1:12" x14ac:dyDescent="0.25">
      <c r="A8960" s="1">
        <v>8959</v>
      </c>
      <c r="B8960" s="3">
        <v>313</v>
      </c>
      <c r="C8960" s="1">
        <v>11</v>
      </c>
      <c r="D8960" s="1">
        <v>13</v>
      </c>
      <c r="E8960" s="1">
        <v>14</v>
      </c>
      <c r="F8960" s="1">
        <v>0</v>
      </c>
      <c r="G8960">
        <f>VLOOKUP(C8960,reference!$A$1:$E$310,5,FALSE)</f>
        <v>5302020</v>
      </c>
      <c r="H8960" t="str">
        <f>VLOOKUP(C8960,reference!$A$1:$E$310,4,FALSE)</f>
        <v>TABUNDUNG</v>
      </c>
      <c r="I8960" t="str">
        <f>VLOOKUP($D8960,reference!$G$1:$H$25,2,FALSE)</f>
        <v>Pertanian lahan kering  campur semak / kebun campur</v>
      </c>
      <c r="J8960" t="str">
        <f>VLOOKUP($E8960,reference!$G$1:$H$25,2,FALSE)</f>
        <v>Sawah</v>
      </c>
      <c r="K8960" t="str">
        <f t="shared" si="139"/>
        <v>Non Irigasi</v>
      </c>
      <c r="L8960" t="s">
        <v>327</v>
      </c>
    </row>
    <row r="8961" spans="1:12" x14ac:dyDescent="0.25">
      <c r="A8961" s="1">
        <v>8960</v>
      </c>
      <c r="B8961" s="3">
        <v>60</v>
      </c>
      <c r="C8961" s="1">
        <v>42</v>
      </c>
      <c r="D8961" s="1">
        <v>18</v>
      </c>
      <c r="E8961" s="1">
        <v>2</v>
      </c>
      <c r="F8961" s="1">
        <v>0</v>
      </c>
      <c r="G8961">
        <f>VLOOKUP(C8961,reference!$A$1:$E$310,5,FALSE)</f>
        <v>5303150</v>
      </c>
      <c r="H8961" t="str">
        <f>VLOOKUP(C8961,reference!$A$1:$E$310,4,FALSE)</f>
        <v>SULAMU</v>
      </c>
      <c r="I8961" t="str">
        <f>VLOOKUP($D8961,reference!$G$1:$H$25,2,FALSE)</f>
        <v>Lahan terbuka</v>
      </c>
      <c r="J8961" t="str">
        <f>VLOOKUP($E8961,reference!$G$1:$H$25,2,FALSE)</f>
        <v>Hutan lahan kering sekunder / bekas tebangan</v>
      </c>
      <c r="K8961" t="str">
        <f t="shared" si="139"/>
        <v>Non Irigasi</v>
      </c>
      <c r="L8961" t="s">
        <v>327</v>
      </c>
    </row>
    <row r="8962" spans="1:12" x14ac:dyDescent="0.25">
      <c r="A8962" s="1">
        <v>8961</v>
      </c>
      <c r="B8962" s="3">
        <v>116</v>
      </c>
      <c r="C8962" s="1">
        <v>42</v>
      </c>
      <c r="D8962" s="1">
        <v>18</v>
      </c>
      <c r="E8962" s="1">
        <v>20</v>
      </c>
      <c r="F8962" s="1">
        <v>0</v>
      </c>
      <c r="G8962">
        <f>VLOOKUP(C8962,reference!$A$1:$E$310,5,FALSE)</f>
        <v>5303150</v>
      </c>
      <c r="H8962" t="str">
        <f>VLOOKUP(C8962,reference!$A$1:$E$310,4,FALSE)</f>
        <v>SULAMU</v>
      </c>
      <c r="I8962" t="str">
        <f>VLOOKUP($D8962,reference!$G$1:$H$25,2,FALSE)</f>
        <v>Lahan terbuka</v>
      </c>
      <c r="J8962" t="str">
        <f>VLOOKUP($E8962,reference!$G$1:$H$25,2,FALSE)</f>
        <v>Tubuh air</v>
      </c>
      <c r="K8962" t="str">
        <f t="shared" si="139"/>
        <v>Non Irigasi</v>
      </c>
      <c r="L8962" t="s">
        <v>327</v>
      </c>
    </row>
    <row r="8963" spans="1:12" x14ac:dyDescent="0.25">
      <c r="A8963" s="1">
        <v>8962</v>
      </c>
      <c r="B8963" s="3">
        <v>1</v>
      </c>
      <c r="C8963" s="1">
        <v>63</v>
      </c>
      <c r="D8963" s="1">
        <v>11</v>
      </c>
      <c r="E8963" s="1">
        <v>2</v>
      </c>
      <c r="F8963" s="1">
        <v>0</v>
      </c>
      <c r="G8963">
        <f>VLOOKUP(C8963,reference!$A$1:$E$310,5,FALSE)</f>
        <v>5304041</v>
      </c>
      <c r="H8963" t="str">
        <f>VLOOKUP(C8963,reference!$A$1:$E$310,4,FALSE)</f>
        <v>BATU PUTIH</v>
      </c>
      <c r="I8963" t="str">
        <f>VLOOKUP($D8963,reference!$G$1:$H$25,2,FALSE)</f>
        <v>Savanna / Padang rumput</v>
      </c>
      <c r="J8963" t="str">
        <f>VLOOKUP($E8963,reference!$G$1:$H$25,2,FALSE)</f>
        <v>Hutan lahan kering sekunder / bekas tebangan</v>
      </c>
      <c r="K8963" t="str">
        <f t="shared" ref="K8963:K9026" si="140">IF(F8963=0,"Non Irigasi","Buffer Irigasi")</f>
        <v>Non Irigasi</v>
      </c>
      <c r="L8963" t="s">
        <v>327</v>
      </c>
    </row>
    <row r="8964" spans="1:12" x14ac:dyDescent="0.25">
      <c r="A8964" s="1">
        <v>8963</v>
      </c>
      <c r="B8964" s="3">
        <v>36</v>
      </c>
      <c r="C8964" s="1">
        <v>10</v>
      </c>
      <c r="D8964" s="1">
        <v>2</v>
      </c>
      <c r="E8964" s="1">
        <v>5</v>
      </c>
      <c r="F8964" s="1">
        <v>0</v>
      </c>
      <c r="G8964">
        <f>VLOOKUP(C8964,reference!$A$1:$E$310,5,FALSE)</f>
        <v>5302013</v>
      </c>
      <c r="H8964" t="str">
        <f>VLOOKUP(C8964,reference!$A$1:$E$310,4,FALSE)</f>
        <v>KATALA HAMU LINGU</v>
      </c>
      <c r="I8964" t="str">
        <f>VLOOKUP($D8964,reference!$G$1:$H$25,2,FALSE)</f>
        <v>Hutan lahan kering sekunder / bekas tebangan</v>
      </c>
      <c r="J8964" t="str">
        <f>VLOOKUP($E8964,reference!$G$1:$H$25,2,FALSE)</f>
        <v>Hutan mangrove primer</v>
      </c>
      <c r="K8964" t="str">
        <f t="shared" si="140"/>
        <v>Non Irigasi</v>
      </c>
      <c r="L8964" t="s">
        <v>327</v>
      </c>
    </row>
    <row r="8965" spans="1:12" x14ac:dyDescent="0.25">
      <c r="A8965" s="1">
        <v>8964</v>
      </c>
      <c r="B8965" s="3">
        <v>29</v>
      </c>
      <c r="C8965" s="1">
        <v>11</v>
      </c>
      <c r="D8965" s="1">
        <v>11</v>
      </c>
      <c r="E8965" s="1">
        <v>16</v>
      </c>
      <c r="F8965" s="1">
        <v>0</v>
      </c>
      <c r="G8965">
        <f>VLOOKUP(C8965,reference!$A$1:$E$310,5,FALSE)</f>
        <v>5302020</v>
      </c>
      <c r="H8965" t="str">
        <f>VLOOKUP(C8965,reference!$A$1:$E$310,4,FALSE)</f>
        <v>TABUNDUNG</v>
      </c>
      <c r="I8965" t="str">
        <f>VLOOKUP($D8965,reference!$G$1:$H$25,2,FALSE)</f>
        <v>Savanna / Padang rumput</v>
      </c>
      <c r="J8965" t="str">
        <f>VLOOKUP($E8965,reference!$G$1:$H$25,2,FALSE)</f>
        <v>Pemukiman</v>
      </c>
      <c r="K8965" t="str">
        <f t="shared" si="140"/>
        <v>Non Irigasi</v>
      </c>
      <c r="L8965" t="s">
        <v>327</v>
      </c>
    </row>
    <row r="8966" spans="1:12" x14ac:dyDescent="0.25">
      <c r="A8966" s="1">
        <v>8965</v>
      </c>
      <c r="B8966" s="3">
        <v>539</v>
      </c>
      <c r="C8966" s="1">
        <v>42</v>
      </c>
      <c r="D8966" s="1">
        <v>2</v>
      </c>
      <c r="E8966" s="1">
        <v>11</v>
      </c>
      <c r="F8966" s="1">
        <v>0</v>
      </c>
      <c r="G8966">
        <f>VLOOKUP(C8966,reference!$A$1:$E$310,5,FALSE)</f>
        <v>5303150</v>
      </c>
      <c r="H8966" t="str">
        <f>VLOOKUP(C8966,reference!$A$1:$E$310,4,FALSE)</f>
        <v>SULAMU</v>
      </c>
      <c r="I8966" t="str">
        <f>VLOOKUP($D8966,reference!$G$1:$H$25,2,FALSE)</f>
        <v>Hutan lahan kering sekunder / bekas tebangan</v>
      </c>
      <c r="J8966" t="str">
        <f>VLOOKUP($E8966,reference!$G$1:$H$25,2,FALSE)</f>
        <v>Savanna / Padang rumput</v>
      </c>
      <c r="K8966" t="str">
        <f t="shared" si="140"/>
        <v>Non Irigasi</v>
      </c>
      <c r="L8966" t="s">
        <v>328</v>
      </c>
    </row>
    <row r="8967" spans="1:12" x14ac:dyDescent="0.25">
      <c r="A8967" s="1">
        <v>8966</v>
      </c>
      <c r="B8967" s="3">
        <v>177</v>
      </c>
      <c r="C8967" s="1">
        <v>15</v>
      </c>
      <c r="D8967" s="1">
        <v>18</v>
      </c>
      <c r="E8967" s="1">
        <v>11</v>
      </c>
      <c r="F8967" s="1">
        <v>0</v>
      </c>
      <c r="G8967">
        <f>VLOOKUP(C8967,reference!$A$1:$E$310,5,FALSE)</f>
        <v>5302032</v>
      </c>
      <c r="H8967" t="str">
        <f>VLOOKUP(C8967,reference!$A$1:$E$310,4,FALSE)</f>
        <v>MATAWAI LA PAWU</v>
      </c>
      <c r="I8967" t="str">
        <f>VLOOKUP($D8967,reference!$G$1:$H$25,2,FALSE)</f>
        <v>Lahan terbuka</v>
      </c>
      <c r="J8967" t="str">
        <f>VLOOKUP($E8967,reference!$G$1:$H$25,2,FALSE)</f>
        <v>Savanna / Padang rumput</v>
      </c>
      <c r="K8967" t="str">
        <f t="shared" si="140"/>
        <v>Non Irigasi</v>
      </c>
      <c r="L8967" t="s">
        <v>327</v>
      </c>
    </row>
    <row r="8968" spans="1:12" x14ac:dyDescent="0.25">
      <c r="A8968" s="1">
        <v>8967</v>
      </c>
      <c r="B8968" s="3">
        <v>696</v>
      </c>
      <c r="C8968" s="1">
        <v>16</v>
      </c>
      <c r="D8968" s="1">
        <v>1</v>
      </c>
      <c r="E8968" s="1">
        <v>1</v>
      </c>
      <c r="F8968" s="1">
        <v>0</v>
      </c>
      <c r="G8968">
        <f>VLOOKUP(C8968,reference!$A$1:$E$310,5,FALSE)</f>
        <v>5302033</v>
      </c>
      <c r="H8968" t="str">
        <f>VLOOKUP(C8968,reference!$A$1:$E$310,4,FALSE)</f>
        <v>KAHAUNGU ETI</v>
      </c>
      <c r="I8968" t="str">
        <f>VLOOKUP($D8968,reference!$G$1:$H$25,2,FALSE)</f>
        <v>Hutan lahan kering primer</v>
      </c>
      <c r="J8968" t="str">
        <f>VLOOKUP($E8968,reference!$G$1:$H$25,2,FALSE)</f>
        <v>Hutan lahan kering primer</v>
      </c>
      <c r="K8968" t="str">
        <f t="shared" si="140"/>
        <v>Non Irigasi</v>
      </c>
      <c r="L8968" t="s">
        <v>327</v>
      </c>
    </row>
    <row r="8969" spans="1:12" x14ac:dyDescent="0.25">
      <c r="A8969" s="1">
        <v>8968</v>
      </c>
      <c r="B8969" s="3">
        <v>683</v>
      </c>
      <c r="C8969" s="1">
        <v>21</v>
      </c>
      <c r="D8969" s="1">
        <v>11</v>
      </c>
      <c r="E8969" s="1">
        <v>18</v>
      </c>
      <c r="F8969" s="1">
        <v>0</v>
      </c>
      <c r="G8969">
        <f>VLOOKUP(C8969,reference!$A$1:$E$310,5,FALSE)</f>
        <v>5302051</v>
      </c>
      <c r="H8969" t="str">
        <f>VLOOKUP(C8969,reference!$A$1:$E$310,4,FALSE)</f>
        <v>RINDI</v>
      </c>
      <c r="I8969" t="str">
        <f>VLOOKUP($D8969,reference!$G$1:$H$25,2,FALSE)</f>
        <v>Savanna / Padang rumput</v>
      </c>
      <c r="J8969" t="str">
        <f>VLOOKUP($E8969,reference!$G$1:$H$25,2,FALSE)</f>
        <v>Lahan terbuka</v>
      </c>
      <c r="K8969" t="str">
        <f t="shared" si="140"/>
        <v>Non Irigasi</v>
      </c>
      <c r="L8969" t="s">
        <v>327</v>
      </c>
    </row>
    <row r="8970" spans="1:12" x14ac:dyDescent="0.25">
      <c r="A8970" s="1">
        <v>8969</v>
      </c>
      <c r="B8970" s="3">
        <v>62</v>
      </c>
      <c r="C8970" s="1">
        <v>59</v>
      </c>
      <c r="D8970" s="1">
        <v>13</v>
      </c>
      <c r="E8970" s="1">
        <v>13</v>
      </c>
      <c r="F8970" s="1">
        <v>0</v>
      </c>
      <c r="G8970">
        <f>VLOOKUP(C8970,reference!$A$1:$E$310,5,FALSE)</f>
        <v>5304022</v>
      </c>
      <c r="H8970" t="str">
        <f>VLOOKUP(C8970,reference!$A$1:$E$310,4,FALSE)</f>
        <v>MOLLO BARAT</v>
      </c>
      <c r="I8970" t="str">
        <f>VLOOKUP($D8970,reference!$G$1:$H$25,2,FALSE)</f>
        <v>Pertanian lahan kering  campur semak / kebun campur</v>
      </c>
      <c r="J8970" t="str">
        <f>VLOOKUP($E8970,reference!$G$1:$H$25,2,FALSE)</f>
        <v>Pertanian lahan kering  campur semak / kebun campur</v>
      </c>
      <c r="K8970" t="str">
        <f t="shared" si="140"/>
        <v>Non Irigasi</v>
      </c>
      <c r="L8970" t="s">
        <v>327</v>
      </c>
    </row>
    <row r="8971" spans="1:12" x14ac:dyDescent="0.25">
      <c r="A8971" s="1">
        <v>8970</v>
      </c>
      <c r="B8971" s="3">
        <v>27</v>
      </c>
      <c r="C8971" s="1">
        <v>66</v>
      </c>
      <c r="D8971" s="1">
        <v>2</v>
      </c>
      <c r="E8971" s="1">
        <v>20</v>
      </c>
      <c r="F8971" s="1">
        <v>0</v>
      </c>
      <c r="G8971">
        <f>VLOOKUP(C8971,reference!$A$1:$E$310,5,FALSE)</f>
        <v>5304051</v>
      </c>
      <c r="H8971" t="str">
        <f>VLOOKUP(C8971,reference!$A$1:$E$310,4,FALSE)</f>
        <v>NOEBEBA</v>
      </c>
      <c r="I8971" t="str">
        <f>VLOOKUP($D8971,reference!$G$1:$H$25,2,FALSE)</f>
        <v>Hutan lahan kering sekunder / bekas tebangan</v>
      </c>
      <c r="J8971" t="str">
        <f>VLOOKUP($E8971,reference!$G$1:$H$25,2,FALSE)</f>
        <v>Tubuh air</v>
      </c>
      <c r="K8971" t="str">
        <f t="shared" si="140"/>
        <v>Non Irigasi</v>
      </c>
      <c r="L8971" t="s">
        <v>328</v>
      </c>
    </row>
    <row r="8972" spans="1:12" x14ac:dyDescent="0.25">
      <c r="A8972" s="1">
        <v>8971</v>
      </c>
      <c r="B8972" s="3">
        <v>7</v>
      </c>
      <c r="C8972" s="1">
        <v>11</v>
      </c>
      <c r="D8972" s="1">
        <v>2</v>
      </c>
      <c r="E8972" s="1">
        <v>5</v>
      </c>
      <c r="F8972" s="1">
        <v>0</v>
      </c>
      <c r="G8972">
        <f>VLOOKUP(C8972,reference!$A$1:$E$310,5,FALSE)</f>
        <v>5302020</v>
      </c>
      <c r="H8972" t="str">
        <f>VLOOKUP(C8972,reference!$A$1:$E$310,4,FALSE)</f>
        <v>TABUNDUNG</v>
      </c>
      <c r="I8972" t="str">
        <f>VLOOKUP($D8972,reference!$G$1:$H$25,2,FALSE)</f>
        <v>Hutan lahan kering sekunder / bekas tebangan</v>
      </c>
      <c r="J8972" t="str">
        <f>VLOOKUP($E8972,reference!$G$1:$H$25,2,FALSE)</f>
        <v>Hutan mangrove primer</v>
      </c>
      <c r="K8972" t="str">
        <f t="shared" si="140"/>
        <v>Non Irigasi</v>
      </c>
      <c r="L8972" t="s">
        <v>327</v>
      </c>
    </row>
    <row r="8973" spans="1:12" x14ac:dyDescent="0.25">
      <c r="A8973" s="1">
        <v>8972</v>
      </c>
      <c r="B8973" s="3">
        <v>1113</v>
      </c>
      <c r="C8973" s="1">
        <v>15</v>
      </c>
      <c r="D8973" s="1">
        <v>11</v>
      </c>
      <c r="E8973" s="1">
        <v>9</v>
      </c>
      <c r="F8973" s="1">
        <v>0</v>
      </c>
      <c r="G8973">
        <f>VLOOKUP(C8973,reference!$A$1:$E$310,5,FALSE)</f>
        <v>5302032</v>
      </c>
      <c r="H8973" t="str">
        <f>VLOOKUP(C8973,reference!$A$1:$E$310,4,FALSE)</f>
        <v>MATAWAI LA PAWU</v>
      </c>
      <c r="I8973" t="str">
        <f>VLOOKUP($D8973,reference!$G$1:$H$25,2,FALSE)</f>
        <v>Savanna / Padang rumput</v>
      </c>
      <c r="J8973" t="str">
        <f>VLOOKUP($E8973,reference!$G$1:$H$25,2,FALSE)</f>
        <v>Semak belukar</v>
      </c>
      <c r="K8973" t="str">
        <f t="shared" si="140"/>
        <v>Non Irigasi</v>
      </c>
      <c r="L8973" t="s">
        <v>327</v>
      </c>
    </row>
    <row r="8974" spans="1:12" x14ac:dyDescent="0.25">
      <c r="A8974" s="1">
        <v>8973</v>
      </c>
      <c r="B8974" s="3">
        <v>239</v>
      </c>
      <c r="C8974" s="1">
        <v>42</v>
      </c>
      <c r="D8974" s="1">
        <v>2</v>
      </c>
      <c r="E8974" s="1">
        <v>13</v>
      </c>
      <c r="F8974" s="1">
        <v>0</v>
      </c>
      <c r="G8974">
        <f>VLOOKUP(C8974,reference!$A$1:$E$310,5,FALSE)</f>
        <v>5303150</v>
      </c>
      <c r="H8974" t="str">
        <f>VLOOKUP(C8974,reference!$A$1:$E$310,4,FALSE)</f>
        <v>SULAMU</v>
      </c>
      <c r="I8974" t="str">
        <f>VLOOKUP($D8974,reference!$G$1:$H$25,2,FALSE)</f>
        <v>Hutan lahan kering sekunder / bekas tebangan</v>
      </c>
      <c r="J8974" t="str">
        <f>VLOOKUP($E8974,reference!$G$1:$H$25,2,FALSE)</f>
        <v>Pertanian lahan kering  campur semak / kebun campur</v>
      </c>
      <c r="K8974" t="str">
        <f t="shared" si="140"/>
        <v>Non Irigasi</v>
      </c>
      <c r="L8974" t="s">
        <v>328</v>
      </c>
    </row>
    <row r="8975" spans="1:12" x14ac:dyDescent="0.25">
      <c r="A8975" s="1">
        <v>8974</v>
      </c>
      <c r="B8975" s="3">
        <v>1</v>
      </c>
      <c r="C8975" s="1">
        <v>65</v>
      </c>
      <c r="D8975" s="1">
        <v>1</v>
      </c>
      <c r="E8975" s="1">
        <v>16</v>
      </c>
      <c r="F8975" s="1">
        <v>0</v>
      </c>
      <c r="G8975">
        <f>VLOOKUP(C8975,reference!$A$1:$E$310,5,FALSE)</f>
        <v>5304050</v>
      </c>
      <c r="H8975" t="str">
        <f>VLOOKUP(C8975,reference!$A$1:$E$310,4,FALSE)</f>
        <v>AMANUBAN SELATAN</v>
      </c>
      <c r="I8975" t="str">
        <f>VLOOKUP($D8975,reference!$G$1:$H$25,2,FALSE)</f>
        <v>Hutan lahan kering primer</v>
      </c>
      <c r="J8975" t="str">
        <f>VLOOKUP($E8975,reference!$G$1:$H$25,2,FALSE)</f>
        <v>Pemukiman</v>
      </c>
      <c r="K8975" t="str">
        <f t="shared" si="140"/>
        <v>Non Irigasi</v>
      </c>
      <c r="L8975" t="s">
        <v>328</v>
      </c>
    </row>
    <row r="8976" spans="1:12" x14ac:dyDescent="0.25">
      <c r="A8976" s="1">
        <v>8975</v>
      </c>
      <c r="B8976" s="3">
        <v>194</v>
      </c>
      <c r="C8976" s="1">
        <v>65</v>
      </c>
      <c r="D8976" s="1">
        <v>1</v>
      </c>
      <c r="E8976" s="1">
        <v>9</v>
      </c>
      <c r="F8976" s="1">
        <v>0</v>
      </c>
      <c r="G8976">
        <f>VLOOKUP(C8976,reference!$A$1:$E$310,5,FALSE)</f>
        <v>5304050</v>
      </c>
      <c r="H8976" t="str">
        <f>VLOOKUP(C8976,reference!$A$1:$E$310,4,FALSE)</f>
        <v>AMANUBAN SELATAN</v>
      </c>
      <c r="I8976" t="str">
        <f>VLOOKUP($D8976,reference!$G$1:$H$25,2,FALSE)</f>
        <v>Hutan lahan kering primer</v>
      </c>
      <c r="J8976" t="str">
        <f>VLOOKUP($E8976,reference!$G$1:$H$25,2,FALSE)</f>
        <v>Semak belukar</v>
      </c>
      <c r="K8976" t="str">
        <f t="shared" si="140"/>
        <v>Non Irigasi</v>
      </c>
      <c r="L8976" t="s">
        <v>328</v>
      </c>
    </row>
    <row r="8977" spans="1:12" x14ac:dyDescent="0.25">
      <c r="A8977" s="1">
        <v>8976</v>
      </c>
      <c r="B8977" s="3">
        <v>88</v>
      </c>
      <c r="C8977" s="1">
        <v>66</v>
      </c>
      <c r="D8977" s="1">
        <v>12</v>
      </c>
      <c r="E8977" s="1">
        <v>11</v>
      </c>
      <c r="F8977" s="1">
        <v>0</v>
      </c>
      <c r="G8977">
        <f>VLOOKUP(C8977,reference!$A$1:$E$310,5,FALSE)</f>
        <v>5304051</v>
      </c>
      <c r="H8977" t="str">
        <f>VLOOKUP(C8977,reference!$A$1:$E$310,4,FALSE)</f>
        <v>NOEBEBA</v>
      </c>
      <c r="I8977" t="str">
        <f>VLOOKUP($D8977,reference!$G$1:$H$25,2,FALSE)</f>
        <v>Pertanian lahan kering</v>
      </c>
      <c r="J8977" t="str">
        <f>VLOOKUP($E8977,reference!$G$1:$H$25,2,FALSE)</f>
        <v>Savanna / Padang rumput</v>
      </c>
      <c r="K8977" t="str">
        <f t="shared" si="140"/>
        <v>Non Irigasi</v>
      </c>
      <c r="L8977" t="s">
        <v>327</v>
      </c>
    </row>
    <row r="8978" spans="1:12" x14ac:dyDescent="0.25">
      <c r="A8978" s="1">
        <v>8977</v>
      </c>
      <c r="B8978" s="3">
        <v>75</v>
      </c>
      <c r="C8978" s="1">
        <v>76</v>
      </c>
      <c r="D8978" s="1">
        <v>18</v>
      </c>
      <c r="E8978" s="1">
        <v>20</v>
      </c>
      <c r="F8978" s="1">
        <v>0</v>
      </c>
      <c r="G8978">
        <f>VLOOKUP(C8978,reference!$A$1:$E$310,5,FALSE)</f>
        <v>5304091</v>
      </c>
      <c r="H8978" t="str">
        <f>VLOOKUP(C8978,reference!$A$1:$E$310,4,FALSE)</f>
        <v>KOT'OLIN</v>
      </c>
      <c r="I8978" t="str">
        <f>VLOOKUP($D8978,reference!$G$1:$H$25,2,FALSE)</f>
        <v>Lahan terbuka</v>
      </c>
      <c r="J8978" t="str">
        <f>VLOOKUP($E8978,reference!$G$1:$H$25,2,FALSE)</f>
        <v>Tubuh air</v>
      </c>
      <c r="K8978" t="str">
        <f t="shared" si="140"/>
        <v>Non Irigasi</v>
      </c>
      <c r="L8978" t="s">
        <v>327</v>
      </c>
    </row>
    <row r="8979" spans="1:12" x14ac:dyDescent="0.25">
      <c r="A8979" s="1">
        <v>8978</v>
      </c>
      <c r="B8979" s="3">
        <v>5</v>
      </c>
      <c r="C8979" s="1">
        <v>10</v>
      </c>
      <c r="D8979" s="1">
        <v>2</v>
      </c>
      <c r="E8979" s="1">
        <v>20</v>
      </c>
      <c r="F8979" s="1">
        <v>0</v>
      </c>
      <c r="G8979">
        <f>VLOOKUP(C8979,reference!$A$1:$E$310,5,FALSE)</f>
        <v>5302013</v>
      </c>
      <c r="H8979" t="str">
        <f>VLOOKUP(C8979,reference!$A$1:$E$310,4,FALSE)</f>
        <v>KATALA HAMU LINGU</v>
      </c>
      <c r="I8979" t="str">
        <f>VLOOKUP($D8979,reference!$G$1:$H$25,2,FALSE)</f>
        <v>Hutan lahan kering sekunder / bekas tebangan</v>
      </c>
      <c r="J8979" t="str">
        <f>VLOOKUP($E8979,reference!$G$1:$H$25,2,FALSE)</f>
        <v>Tubuh air</v>
      </c>
      <c r="K8979" t="str">
        <f t="shared" si="140"/>
        <v>Non Irigasi</v>
      </c>
      <c r="L8979" t="s">
        <v>328</v>
      </c>
    </row>
    <row r="8980" spans="1:12" x14ac:dyDescent="0.25">
      <c r="A8980" s="1">
        <v>8979</v>
      </c>
      <c r="B8980" s="3">
        <v>25</v>
      </c>
      <c r="C8980" s="1">
        <v>76</v>
      </c>
      <c r="D8980" s="1">
        <v>18</v>
      </c>
      <c r="E8980" s="1">
        <v>13</v>
      </c>
      <c r="F8980" s="1">
        <v>0</v>
      </c>
      <c r="G8980">
        <f>VLOOKUP(C8980,reference!$A$1:$E$310,5,FALSE)</f>
        <v>5304091</v>
      </c>
      <c r="H8980" t="str">
        <f>VLOOKUP(C8980,reference!$A$1:$E$310,4,FALSE)</f>
        <v>KOT'OLIN</v>
      </c>
      <c r="I8980" t="str">
        <f>VLOOKUP($D8980,reference!$G$1:$H$25,2,FALSE)</f>
        <v>Lahan terbuka</v>
      </c>
      <c r="J8980" t="str">
        <f>VLOOKUP($E8980,reference!$G$1:$H$25,2,FALSE)</f>
        <v>Pertanian lahan kering  campur semak / kebun campur</v>
      </c>
      <c r="K8980" t="str">
        <f t="shared" si="140"/>
        <v>Non Irigasi</v>
      </c>
      <c r="L8980" t="s">
        <v>327</v>
      </c>
    </row>
    <row r="8981" spans="1:12" x14ac:dyDescent="0.25">
      <c r="A8981" s="1">
        <v>8980</v>
      </c>
      <c r="B8981" s="3">
        <v>827</v>
      </c>
      <c r="C8981" s="1">
        <v>42</v>
      </c>
      <c r="D8981" s="1">
        <v>12</v>
      </c>
      <c r="E8981" s="1">
        <v>11</v>
      </c>
      <c r="F8981" s="1">
        <v>0</v>
      </c>
      <c r="G8981">
        <f>VLOOKUP(C8981,reference!$A$1:$E$310,5,FALSE)</f>
        <v>5303150</v>
      </c>
      <c r="H8981" t="str">
        <f>VLOOKUP(C8981,reference!$A$1:$E$310,4,FALSE)</f>
        <v>SULAMU</v>
      </c>
      <c r="I8981" t="str">
        <f>VLOOKUP($D8981,reference!$G$1:$H$25,2,FALSE)</f>
        <v>Pertanian lahan kering</v>
      </c>
      <c r="J8981" t="str">
        <f>VLOOKUP($E8981,reference!$G$1:$H$25,2,FALSE)</f>
        <v>Savanna / Padang rumput</v>
      </c>
      <c r="K8981" t="str">
        <f t="shared" si="140"/>
        <v>Non Irigasi</v>
      </c>
      <c r="L8981" t="s">
        <v>327</v>
      </c>
    </row>
    <row r="8982" spans="1:12" x14ac:dyDescent="0.25">
      <c r="A8982" s="1">
        <v>8981</v>
      </c>
      <c r="B8982" s="3">
        <v>2404</v>
      </c>
      <c r="C8982" s="1">
        <v>65</v>
      </c>
      <c r="D8982" s="1">
        <v>2</v>
      </c>
      <c r="E8982" s="1">
        <v>9</v>
      </c>
      <c r="F8982" s="1">
        <v>0</v>
      </c>
      <c r="G8982">
        <f>VLOOKUP(C8982,reference!$A$1:$E$310,5,FALSE)</f>
        <v>5304050</v>
      </c>
      <c r="H8982" t="str">
        <f>VLOOKUP(C8982,reference!$A$1:$E$310,4,FALSE)</f>
        <v>AMANUBAN SELATAN</v>
      </c>
      <c r="I8982" t="str">
        <f>VLOOKUP($D8982,reference!$G$1:$H$25,2,FALSE)</f>
        <v>Hutan lahan kering sekunder / bekas tebangan</v>
      </c>
      <c r="J8982" t="str">
        <f>VLOOKUP($E8982,reference!$G$1:$H$25,2,FALSE)</f>
        <v>Semak belukar</v>
      </c>
      <c r="K8982" t="str">
        <f t="shared" si="140"/>
        <v>Non Irigasi</v>
      </c>
      <c r="L8982" t="s">
        <v>328</v>
      </c>
    </row>
    <row r="8983" spans="1:12" x14ac:dyDescent="0.25">
      <c r="A8983" s="1">
        <v>8982</v>
      </c>
      <c r="B8983" s="3">
        <v>1</v>
      </c>
      <c r="C8983" s="1">
        <v>10</v>
      </c>
      <c r="D8983" s="1">
        <v>0</v>
      </c>
      <c r="E8983" s="1">
        <v>20</v>
      </c>
      <c r="F8983" s="1">
        <v>0</v>
      </c>
      <c r="G8983">
        <f>VLOOKUP(C8983,reference!$A$1:$E$310,5,FALSE)</f>
        <v>5302013</v>
      </c>
      <c r="H8983" t="str">
        <f>VLOOKUP(C8983,reference!$A$1:$E$310,4,FALSE)</f>
        <v>KATALA HAMU LINGU</v>
      </c>
      <c r="I8983" t="str">
        <f>VLOOKUP($D8983,reference!$G$1:$H$25,2,FALSE)</f>
        <v>No data</v>
      </c>
      <c r="J8983" t="str">
        <f>VLOOKUP($E8983,reference!$G$1:$H$25,2,FALSE)</f>
        <v>Tubuh air</v>
      </c>
      <c r="K8983" t="str">
        <f t="shared" si="140"/>
        <v>Non Irigasi</v>
      </c>
      <c r="L8983" t="s">
        <v>327</v>
      </c>
    </row>
    <row r="8984" spans="1:12" x14ac:dyDescent="0.25">
      <c r="A8984" s="1">
        <v>8983</v>
      </c>
      <c r="B8984" s="3">
        <v>20</v>
      </c>
      <c r="C8984" s="1">
        <v>11</v>
      </c>
      <c r="D8984" s="1">
        <v>2</v>
      </c>
      <c r="E8984" s="1">
        <v>20</v>
      </c>
      <c r="F8984" s="1">
        <v>0</v>
      </c>
      <c r="G8984">
        <f>VLOOKUP(C8984,reference!$A$1:$E$310,5,FALSE)</f>
        <v>5302020</v>
      </c>
      <c r="H8984" t="str">
        <f>VLOOKUP(C8984,reference!$A$1:$E$310,4,FALSE)</f>
        <v>TABUNDUNG</v>
      </c>
      <c r="I8984" t="str">
        <f>VLOOKUP($D8984,reference!$G$1:$H$25,2,FALSE)</f>
        <v>Hutan lahan kering sekunder / bekas tebangan</v>
      </c>
      <c r="J8984" t="str">
        <f>VLOOKUP($E8984,reference!$G$1:$H$25,2,FALSE)</f>
        <v>Tubuh air</v>
      </c>
      <c r="K8984" t="str">
        <f t="shared" si="140"/>
        <v>Non Irigasi</v>
      </c>
      <c r="L8984" t="s">
        <v>328</v>
      </c>
    </row>
    <row r="8985" spans="1:12" x14ac:dyDescent="0.25">
      <c r="A8985" s="1">
        <v>8984</v>
      </c>
      <c r="B8985" s="3">
        <v>1864</v>
      </c>
      <c r="C8985" s="1">
        <v>15</v>
      </c>
      <c r="D8985" s="1">
        <v>9</v>
      </c>
      <c r="E8985" s="1">
        <v>2</v>
      </c>
      <c r="F8985" s="1">
        <v>0</v>
      </c>
      <c r="G8985">
        <f>VLOOKUP(C8985,reference!$A$1:$E$310,5,FALSE)</f>
        <v>5302032</v>
      </c>
      <c r="H8985" t="str">
        <f>VLOOKUP(C8985,reference!$A$1:$E$310,4,FALSE)</f>
        <v>MATAWAI LA PAWU</v>
      </c>
      <c r="I8985" t="str">
        <f>VLOOKUP($D8985,reference!$G$1:$H$25,2,FALSE)</f>
        <v>Semak belukar</v>
      </c>
      <c r="J8985" t="str">
        <f>VLOOKUP($E8985,reference!$G$1:$H$25,2,FALSE)</f>
        <v>Hutan lahan kering sekunder / bekas tebangan</v>
      </c>
      <c r="K8985" t="str">
        <f t="shared" si="140"/>
        <v>Non Irigasi</v>
      </c>
      <c r="L8985" t="s">
        <v>327</v>
      </c>
    </row>
    <row r="8986" spans="1:12" x14ac:dyDescent="0.25">
      <c r="A8986" s="1">
        <v>8985</v>
      </c>
      <c r="B8986" s="3">
        <v>1491</v>
      </c>
      <c r="C8986" s="1">
        <v>42</v>
      </c>
      <c r="D8986" s="1">
        <v>12</v>
      </c>
      <c r="E8986" s="1">
        <v>2</v>
      </c>
      <c r="F8986" s="1">
        <v>0</v>
      </c>
      <c r="G8986">
        <f>VLOOKUP(C8986,reference!$A$1:$E$310,5,FALSE)</f>
        <v>5303150</v>
      </c>
      <c r="H8986" t="str">
        <f>VLOOKUP(C8986,reference!$A$1:$E$310,4,FALSE)</f>
        <v>SULAMU</v>
      </c>
      <c r="I8986" t="str">
        <f>VLOOKUP($D8986,reference!$G$1:$H$25,2,FALSE)</f>
        <v>Pertanian lahan kering</v>
      </c>
      <c r="J8986" t="str">
        <f>VLOOKUP($E8986,reference!$G$1:$H$25,2,FALSE)</f>
        <v>Hutan lahan kering sekunder / bekas tebangan</v>
      </c>
      <c r="K8986" t="str">
        <f t="shared" si="140"/>
        <v>Non Irigasi</v>
      </c>
      <c r="L8986" t="s">
        <v>327</v>
      </c>
    </row>
    <row r="8987" spans="1:12" x14ac:dyDescent="0.25">
      <c r="A8987" s="1">
        <v>8986</v>
      </c>
      <c r="B8987" s="3">
        <v>1900</v>
      </c>
      <c r="C8987" s="1">
        <v>65</v>
      </c>
      <c r="D8987" s="1">
        <v>1</v>
      </c>
      <c r="E8987" s="1">
        <v>2</v>
      </c>
      <c r="F8987" s="1">
        <v>0</v>
      </c>
      <c r="G8987">
        <f>VLOOKUP(C8987,reference!$A$1:$E$310,5,FALSE)</f>
        <v>5304050</v>
      </c>
      <c r="H8987" t="str">
        <f>VLOOKUP(C8987,reference!$A$1:$E$310,4,FALSE)</f>
        <v>AMANUBAN SELATAN</v>
      </c>
      <c r="I8987" t="str">
        <f>VLOOKUP($D8987,reference!$G$1:$H$25,2,FALSE)</f>
        <v>Hutan lahan kering primer</v>
      </c>
      <c r="J8987" t="str">
        <f>VLOOKUP($E8987,reference!$G$1:$H$25,2,FALSE)</f>
        <v>Hutan lahan kering sekunder / bekas tebangan</v>
      </c>
      <c r="K8987" t="str">
        <f t="shared" si="140"/>
        <v>Non Irigasi</v>
      </c>
      <c r="L8987" t="s">
        <v>329</v>
      </c>
    </row>
    <row r="8988" spans="1:12" x14ac:dyDescent="0.25">
      <c r="A8988" s="1">
        <v>8987</v>
      </c>
      <c r="B8988" s="3">
        <v>36</v>
      </c>
      <c r="C8988" s="1">
        <v>67</v>
      </c>
      <c r="D8988" s="1">
        <v>2</v>
      </c>
      <c r="E8988" s="1">
        <v>11</v>
      </c>
      <c r="F8988" s="1">
        <v>0</v>
      </c>
      <c r="G8988">
        <f>VLOOKUP(C8988,reference!$A$1:$E$310,5,FALSE)</f>
        <v>5304060</v>
      </c>
      <c r="H8988" t="str">
        <f>VLOOKUP(C8988,reference!$A$1:$E$310,4,FALSE)</f>
        <v>KUAN FATU</v>
      </c>
      <c r="I8988" t="str">
        <f>VLOOKUP($D8988,reference!$G$1:$H$25,2,FALSE)</f>
        <v>Hutan lahan kering sekunder / bekas tebangan</v>
      </c>
      <c r="J8988" t="str">
        <f>VLOOKUP($E8988,reference!$G$1:$H$25,2,FALSE)</f>
        <v>Savanna / Padang rumput</v>
      </c>
      <c r="K8988" t="str">
        <f t="shared" si="140"/>
        <v>Non Irigasi</v>
      </c>
      <c r="L8988" t="s">
        <v>328</v>
      </c>
    </row>
    <row r="8989" spans="1:12" x14ac:dyDescent="0.25">
      <c r="A8989" s="1">
        <v>8988</v>
      </c>
      <c r="B8989" s="3">
        <v>193</v>
      </c>
      <c r="C8989" s="1">
        <v>42</v>
      </c>
      <c r="D8989" s="1">
        <v>2</v>
      </c>
      <c r="E8989" s="1">
        <v>14</v>
      </c>
      <c r="F8989" s="1">
        <v>0</v>
      </c>
      <c r="G8989">
        <f>VLOOKUP(C8989,reference!$A$1:$E$310,5,FALSE)</f>
        <v>5303150</v>
      </c>
      <c r="H8989" t="str">
        <f>VLOOKUP(C8989,reference!$A$1:$E$310,4,FALSE)</f>
        <v>SULAMU</v>
      </c>
      <c r="I8989" t="str">
        <f>VLOOKUP($D8989,reference!$G$1:$H$25,2,FALSE)</f>
        <v>Hutan lahan kering sekunder / bekas tebangan</v>
      </c>
      <c r="J8989" t="str">
        <f>VLOOKUP($E8989,reference!$G$1:$H$25,2,FALSE)</f>
        <v>Sawah</v>
      </c>
      <c r="K8989" t="str">
        <f t="shared" si="140"/>
        <v>Non Irigasi</v>
      </c>
      <c r="L8989" t="s">
        <v>328</v>
      </c>
    </row>
    <row r="8990" spans="1:12" x14ac:dyDescent="0.25">
      <c r="A8990" s="1">
        <v>8989</v>
      </c>
      <c r="B8990" s="3">
        <v>2818</v>
      </c>
      <c r="C8990" s="1">
        <v>43</v>
      </c>
      <c r="D8990" s="1">
        <v>12</v>
      </c>
      <c r="E8990" s="1">
        <v>11</v>
      </c>
      <c r="F8990" s="1">
        <v>0</v>
      </c>
      <c r="G8990">
        <f>VLOOKUP(C8990,reference!$A$1:$E$310,5,FALSE)</f>
        <v>5303160</v>
      </c>
      <c r="H8990" t="str">
        <f>VLOOKUP(C8990,reference!$A$1:$E$310,4,FALSE)</f>
        <v>FATULEU</v>
      </c>
      <c r="I8990" t="str">
        <f>VLOOKUP($D8990,reference!$G$1:$H$25,2,FALSE)</f>
        <v>Pertanian lahan kering</v>
      </c>
      <c r="J8990" t="str">
        <f>VLOOKUP($E8990,reference!$G$1:$H$25,2,FALSE)</f>
        <v>Savanna / Padang rumput</v>
      </c>
      <c r="K8990" t="str">
        <f t="shared" si="140"/>
        <v>Non Irigasi</v>
      </c>
      <c r="L8990" t="s">
        <v>327</v>
      </c>
    </row>
    <row r="8991" spans="1:12" x14ac:dyDescent="0.25">
      <c r="A8991" s="1">
        <v>8990</v>
      </c>
      <c r="B8991" s="3">
        <v>32</v>
      </c>
      <c r="C8991" s="1">
        <v>66</v>
      </c>
      <c r="D8991" s="1">
        <v>12</v>
      </c>
      <c r="E8991" s="1">
        <v>2</v>
      </c>
      <c r="F8991" s="1">
        <v>0</v>
      </c>
      <c r="G8991">
        <f>VLOOKUP(C8991,reference!$A$1:$E$310,5,FALSE)</f>
        <v>5304051</v>
      </c>
      <c r="H8991" t="str">
        <f>VLOOKUP(C8991,reference!$A$1:$E$310,4,FALSE)</f>
        <v>NOEBEBA</v>
      </c>
      <c r="I8991" t="str">
        <f>VLOOKUP($D8991,reference!$G$1:$H$25,2,FALSE)</f>
        <v>Pertanian lahan kering</v>
      </c>
      <c r="J8991" t="str">
        <f>VLOOKUP($E8991,reference!$G$1:$H$25,2,FALSE)</f>
        <v>Hutan lahan kering sekunder / bekas tebangan</v>
      </c>
      <c r="K8991" t="str">
        <f t="shared" si="140"/>
        <v>Non Irigasi</v>
      </c>
      <c r="L8991" t="s">
        <v>327</v>
      </c>
    </row>
    <row r="8992" spans="1:12" x14ac:dyDescent="0.25">
      <c r="A8992" s="1">
        <v>8991</v>
      </c>
      <c r="B8992" s="3">
        <v>12</v>
      </c>
      <c r="C8992" s="1">
        <v>11</v>
      </c>
      <c r="D8992" s="1">
        <v>0</v>
      </c>
      <c r="E8992" s="1">
        <v>20</v>
      </c>
      <c r="F8992" s="1">
        <v>0</v>
      </c>
      <c r="G8992">
        <f>VLOOKUP(C8992,reference!$A$1:$E$310,5,FALSE)</f>
        <v>5302020</v>
      </c>
      <c r="H8992" t="str">
        <f>VLOOKUP(C8992,reference!$A$1:$E$310,4,FALSE)</f>
        <v>TABUNDUNG</v>
      </c>
      <c r="I8992" t="str">
        <f>VLOOKUP($D8992,reference!$G$1:$H$25,2,FALSE)</f>
        <v>No data</v>
      </c>
      <c r="J8992" t="str">
        <f>VLOOKUP($E8992,reference!$G$1:$H$25,2,FALSE)</f>
        <v>Tubuh air</v>
      </c>
      <c r="K8992" t="str">
        <f t="shared" si="140"/>
        <v>Non Irigasi</v>
      </c>
      <c r="L8992" t="s">
        <v>327</v>
      </c>
    </row>
    <row r="8993" spans="1:12" x14ac:dyDescent="0.25">
      <c r="A8993" s="1">
        <v>8992</v>
      </c>
      <c r="B8993" s="3">
        <v>58</v>
      </c>
      <c r="C8993" s="1">
        <v>44</v>
      </c>
      <c r="D8993" s="1">
        <v>9</v>
      </c>
      <c r="E8993" s="1">
        <v>12</v>
      </c>
      <c r="F8993" s="1">
        <v>0</v>
      </c>
      <c r="G8993">
        <f>VLOOKUP(C8993,reference!$A$1:$E$310,5,FALSE)</f>
        <v>5303161</v>
      </c>
      <c r="H8993" t="str">
        <f>VLOOKUP(C8993,reference!$A$1:$E$310,4,FALSE)</f>
        <v>FATULEU TENGAH</v>
      </c>
      <c r="I8993" t="str">
        <f>VLOOKUP($D8993,reference!$G$1:$H$25,2,FALSE)</f>
        <v>Semak belukar</v>
      </c>
      <c r="J8993" t="str">
        <f>VLOOKUP($E8993,reference!$G$1:$H$25,2,FALSE)</f>
        <v>Pertanian lahan kering</v>
      </c>
      <c r="K8993" t="str">
        <f t="shared" si="140"/>
        <v>Non Irigasi</v>
      </c>
      <c r="L8993" t="s">
        <v>327</v>
      </c>
    </row>
    <row r="8994" spans="1:12" x14ac:dyDescent="0.25">
      <c r="A8994" s="1">
        <v>8993</v>
      </c>
      <c r="B8994" s="3">
        <v>148</v>
      </c>
      <c r="C8994" s="1">
        <v>43</v>
      </c>
      <c r="D8994" s="1">
        <v>9</v>
      </c>
      <c r="E8994" s="1">
        <v>16</v>
      </c>
      <c r="F8994" s="1">
        <v>0</v>
      </c>
      <c r="G8994">
        <f>VLOOKUP(C8994,reference!$A$1:$E$310,5,FALSE)</f>
        <v>5303160</v>
      </c>
      <c r="H8994" t="str">
        <f>VLOOKUP(C8994,reference!$A$1:$E$310,4,FALSE)</f>
        <v>FATULEU</v>
      </c>
      <c r="I8994" t="str">
        <f>VLOOKUP($D8994,reference!$G$1:$H$25,2,FALSE)</f>
        <v>Semak belukar</v>
      </c>
      <c r="J8994" t="str">
        <f>VLOOKUP($E8994,reference!$G$1:$H$25,2,FALSE)</f>
        <v>Pemukiman</v>
      </c>
      <c r="K8994" t="str">
        <f t="shared" si="140"/>
        <v>Non Irigasi</v>
      </c>
      <c r="L8994" t="s">
        <v>327</v>
      </c>
    </row>
    <row r="8995" spans="1:12" x14ac:dyDescent="0.25">
      <c r="A8995" s="1">
        <v>8994</v>
      </c>
      <c r="B8995" s="3">
        <v>91</v>
      </c>
      <c r="C8995" s="1">
        <v>11</v>
      </c>
      <c r="D8995" s="1">
        <v>0</v>
      </c>
      <c r="E8995" s="1">
        <v>0</v>
      </c>
      <c r="F8995" s="1">
        <v>0</v>
      </c>
      <c r="G8995">
        <f>VLOOKUP(C8995,reference!$A$1:$E$310,5,FALSE)</f>
        <v>5302020</v>
      </c>
      <c r="H8995" t="str">
        <f>VLOOKUP(C8995,reference!$A$1:$E$310,4,FALSE)</f>
        <v>TABUNDUNG</v>
      </c>
      <c r="I8995" t="str">
        <f>VLOOKUP($D8995,reference!$G$1:$H$25,2,FALSE)</f>
        <v>No data</v>
      </c>
      <c r="J8995" t="str">
        <f>VLOOKUP($E8995,reference!$G$1:$H$25,2,FALSE)</f>
        <v>No data</v>
      </c>
      <c r="K8995" t="str">
        <f t="shared" si="140"/>
        <v>Non Irigasi</v>
      </c>
      <c r="L8995" t="s">
        <v>327</v>
      </c>
    </row>
    <row r="8996" spans="1:12" x14ac:dyDescent="0.25">
      <c r="A8996" s="1">
        <v>8995</v>
      </c>
      <c r="B8996" s="3">
        <v>358</v>
      </c>
      <c r="C8996" s="1">
        <v>65</v>
      </c>
      <c r="D8996" s="1">
        <v>2</v>
      </c>
      <c r="E8996" s="1">
        <v>12</v>
      </c>
      <c r="F8996" s="1">
        <v>0</v>
      </c>
      <c r="G8996">
        <f>VLOOKUP(C8996,reference!$A$1:$E$310,5,FALSE)</f>
        <v>5304050</v>
      </c>
      <c r="H8996" t="str">
        <f>VLOOKUP(C8996,reference!$A$1:$E$310,4,FALSE)</f>
        <v>AMANUBAN SELATAN</v>
      </c>
      <c r="I8996" t="str">
        <f>VLOOKUP($D8996,reference!$G$1:$H$25,2,FALSE)</f>
        <v>Hutan lahan kering sekunder / bekas tebangan</v>
      </c>
      <c r="J8996" t="str">
        <f>VLOOKUP($E8996,reference!$G$1:$H$25,2,FALSE)</f>
        <v>Pertanian lahan kering</v>
      </c>
      <c r="K8996" t="str">
        <f t="shared" si="140"/>
        <v>Non Irigasi</v>
      </c>
      <c r="L8996" t="s">
        <v>328</v>
      </c>
    </row>
    <row r="8997" spans="1:12" x14ac:dyDescent="0.25">
      <c r="A8997" s="1">
        <v>8996</v>
      </c>
      <c r="B8997" s="3">
        <v>808</v>
      </c>
      <c r="C8997" s="1">
        <v>42</v>
      </c>
      <c r="D8997" s="1">
        <v>12</v>
      </c>
      <c r="E8997" s="1">
        <v>12</v>
      </c>
      <c r="F8997" s="1">
        <v>0</v>
      </c>
      <c r="G8997">
        <f>VLOOKUP(C8997,reference!$A$1:$E$310,5,FALSE)</f>
        <v>5303150</v>
      </c>
      <c r="H8997" t="str">
        <f>VLOOKUP(C8997,reference!$A$1:$E$310,4,FALSE)</f>
        <v>SULAMU</v>
      </c>
      <c r="I8997" t="str">
        <f>VLOOKUP($D8997,reference!$G$1:$H$25,2,FALSE)</f>
        <v>Pertanian lahan kering</v>
      </c>
      <c r="J8997" t="str">
        <f>VLOOKUP($E8997,reference!$G$1:$H$25,2,FALSE)</f>
        <v>Pertanian lahan kering</v>
      </c>
      <c r="K8997" t="str">
        <f t="shared" si="140"/>
        <v>Non Irigasi</v>
      </c>
      <c r="L8997" t="s">
        <v>327</v>
      </c>
    </row>
    <row r="8998" spans="1:12" x14ac:dyDescent="0.25">
      <c r="A8998" s="1">
        <v>8997</v>
      </c>
      <c r="B8998" s="3">
        <v>43</v>
      </c>
      <c r="C8998" s="1">
        <v>42</v>
      </c>
      <c r="D8998" s="1">
        <v>12</v>
      </c>
      <c r="E8998" s="1">
        <v>20</v>
      </c>
      <c r="F8998" s="1">
        <v>0</v>
      </c>
      <c r="G8998">
        <f>VLOOKUP(C8998,reference!$A$1:$E$310,5,FALSE)</f>
        <v>5303150</v>
      </c>
      <c r="H8998" t="str">
        <f>VLOOKUP(C8998,reference!$A$1:$E$310,4,FALSE)</f>
        <v>SULAMU</v>
      </c>
      <c r="I8998" t="str">
        <f>VLOOKUP($D8998,reference!$G$1:$H$25,2,FALSE)</f>
        <v>Pertanian lahan kering</v>
      </c>
      <c r="J8998" t="str">
        <f>VLOOKUP($E8998,reference!$G$1:$H$25,2,FALSE)</f>
        <v>Tubuh air</v>
      </c>
      <c r="K8998" t="str">
        <f t="shared" si="140"/>
        <v>Non Irigasi</v>
      </c>
      <c r="L8998" t="s">
        <v>327</v>
      </c>
    </row>
    <row r="8999" spans="1:12" x14ac:dyDescent="0.25">
      <c r="A8999" s="1">
        <v>8998</v>
      </c>
      <c r="B8999" s="3">
        <v>11</v>
      </c>
      <c r="C8999" s="1">
        <v>63</v>
      </c>
      <c r="D8999" s="1">
        <v>2</v>
      </c>
      <c r="E8999" s="1">
        <v>20</v>
      </c>
      <c r="F8999" s="1">
        <v>0</v>
      </c>
      <c r="G8999">
        <f>VLOOKUP(C8999,reference!$A$1:$E$310,5,FALSE)</f>
        <v>5304041</v>
      </c>
      <c r="H8999" t="str">
        <f>VLOOKUP(C8999,reference!$A$1:$E$310,4,FALSE)</f>
        <v>BATU PUTIH</v>
      </c>
      <c r="I8999" t="str">
        <f>VLOOKUP($D8999,reference!$G$1:$H$25,2,FALSE)</f>
        <v>Hutan lahan kering sekunder / bekas tebangan</v>
      </c>
      <c r="J8999" t="str">
        <f>VLOOKUP($E8999,reference!$G$1:$H$25,2,FALSE)</f>
        <v>Tubuh air</v>
      </c>
      <c r="K8999" t="str">
        <f t="shared" si="140"/>
        <v>Non Irigasi</v>
      </c>
      <c r="L8999" t="s">
        <v>328</v>
      </c>
    </row>
    <row r="9000" spans="1:12" x14ac:dyDescent="0.25">
      <c r="A9000" s="1">
        <v>8999</v>
      </c>
      <c r="B9000" s="3">
        <v>1417</v>
      </c>
      <c r="C9000" s="1">
        <v>11</v>
      </c>
      <c r="D9000" s="1">
        <v>9</v>
      </c>
      <c r="E9000" s="1">
        <v>9</v>
      </c>
      <c r="F9000" s="1">
        <v>0</v>
      </c>
      <c r="G9000">
        <f>VLOOKUP(C9000,reference!$A$1:$E$310,5,FALSE)</f>
        <v>5302020</v>
      </c>
      <c r="H9000" t="str">
        <f>VLOOKUP(C9000,reference!$A$1:$E$310,4,FALSE)</f>
        <v>TABUNDUNG</v>
      </c>
      <c r="I9000" t="str">
        <f>VLOOKUP($D9000,reference!$G$1:$H$25,2,FALSE)</f>
        <v>Semak belukar</v>
      </c>
      <c r="J9000" t="str">
        <f>VLOOKUP($E9000,reference!$G$1:$H$25,2,FALSE)</f>
        <v>Semak belukar</v>
      </c>
      <c r="K9000" t="str">
        <f t="shared" si="140"/>
        <v>Non Irigasi</v>
      </c>
      <c r="L9000" t="s">
        <v>327</v>
      </c>
    </row>
    <row r="9001" spans="1:12" x14ac:dyDescent="0.25">
      <c r="A9001" s="1">
        <v>9000</v>
      </c>
      <c r="B9001" s="3">
        <v>228</v>
      </c>
      <c r="C9001" s="1">
        <v>11</v>
      </c>
      <c r="D9001" s="1">
        <v>11</v>
      </c>
      <c r="E9001" s="1">
        <v>9</v>
      </c>
      <c r="F9001" s="1">
        <v>0</v>
      </c>
      <c r="G9001">
        <f>VLOOKUP(C9001,reference!$A$1:$E$310,5,FALSE)</f>
        <v>5302020</v>
      </c>
      <c r="H9001" t="str">
        <f>VLOOKUP(C9001,reference!$A$1:$E$310,4,FALSE)</f>
        <v>TABUNDUNG</v>
      </c>
      <c r="I9001" t="str">
        <f>VLOOKUP($D9001,reference!$G$1:$H$25,2,FALSE)</f>
        <v>Savanna / Padang rumput</v>
      </c>
      <c r="J9001" t="str">
        <f>VLOOKUP($E9001,reference!$G$1:$H$25,2,FALSE)</f>
        <v>Semak belukar</v>
      </c>
      <c r="K9001" t="str">
        <f t="shared" si="140"/>
        <v>Non Irigasi</v>
      </c>
      <c r="L9001" t="s">
        <v>327</v>
      </c>
    </row>
    <row r="9002" spans="1:12" x14ac:dyDescent="0.25">
      <c r="A9002" s="1">
        <v>9001</v>
      </c>
      <c r="B9002" s="3">
        <v>2471</v>
      </c>
      <c r="C9002" s="1">
        <v>15</v>
      </c>
      <c r="D9002" s="1">
        <v>9</v>
      </c>
      <c r="E9002" s="1">
        <v>11</v>
      </c>
      <c r="F9002" s="1">
        <v>0</v>
      </c>
      <c r="G9002">
        <f>VLOOKUP(C9002,reference!$A$1:$E$310,5,FALSE)</f>
        <v>5302032</v>
      </c>
      <c r="H9002" t="str">
        <f>VLOOKUP(C9002,reference!$A$1:$E$310,4,FALSE)</f>
        <v>MATAWAI LA PAWU</v>
      </c>
      <c r="I9002" t="str">
        <f>VLOOKUP($D9002,reference!$G$1:$H$25,2,FALSE)</f>
        <v>Semak belukar</v>
      </c>
      <c r="J9002" t="str">
        <f>VLOOKUP($E9002,reference!$G$1:$H$25,2,FALSE)</f>
        <v>Savanna / Padang rumput</v>
      </c>
      <c r="K9002" t="str">
        <f t="shared" si="140"/>
        <v>Non Irigasi</v>
      </c>
      <c r="L9002" t="s">
        <v>327</v>
      </c>
    </row>
    <row r="9003" spans="1:12" x14ac:dyDescent="0.25">
      <c r="A9003" s="1">
        <v>9002</v>
      </c>
      <c r="B9003" s="3">
        <v>1</v>
      </c>
      <c r="C9003" s="1">
        <v>16</v>
      </c>
      <c r="D9003" s="1">
        <v>1</v>
      </c>
      <c r="E9003" s="1">
        <v>11</v>
      </c>
      <c r="F9003" s="1">
        <v>0</v>
      </c>
      <c r="G9003">
        <f>VLOOKUP(C9003,reference!$A$1:$E$310,5,FALSE)</f>
        <v>5302033</v>
      </c>
      <c r="H9003" t="str">
        <f>VLOOKUP(C9003,reference!$A$1:$E$310,4,FALSE)</f>
        <v>KAHAUNGU ETI</v>
      </c>
      <c r="I9003" t="str">
        <f>VLOOKUP($D9003,reference!$G$1:$H$25,2,FALSE)</f>
        <v>Hutan lahan kering primer</v>
      </c>
      <c r="J9003" t="str">
        <f>VLOOKUP($E9003,reference!$G$1:$H$25,2,FALSE)</f>
        <v>Savanna / Padang rumput</v>
      </c>
      <c r="K9003" t="str">
        <f t="shared" si="140"/>
        <v>Non Irigasi</v>
      </c>
      <c r="L9003" t="s">
        <v>328</v>
      </c>
    </row>
    <row r="9004" spans="1:12" x14ac:dyDescent="0.25">
      <c r="A9004" s="1">
        <v>9003</v>
      </c>
      <c r="B9004" s="3">
        <v>37</v>
      </c>
      <c r="C9004" s="1">
        <v>11</v>
      </c>
      <c r="D9004" s="1">
        <v>13</v>
      </c>
      <c r="E9004" s="1">
        <v>13</v>
      </c>
      <c r="F9004" s="1">
        <v>0</v>
      </c>
      <c r="G9004">
        <f>VLOOKUP(C9004,reference!$A$1:$E$310,5,FALSE)</f>
        <v>5302020</v>
      </c>
      <c r="H9004" t="str">
        <f>VLOOKUP(C9004,reference!$A$1:$E$310,4,FALSE)</f>
        <v>TABUNDUNG</v>
      </c>
      <c r="I9004" t="str">
        <f>VLOOKUP($D9004,reference!$G$1:$H$25,2,FALSE)</f>
        <v>Pertanian lahan kering  campur semak / kebun campur</v>
      </c>
      <c r="J9004" t="str">
        <f>VLOOKUP($E9004,reference!$G$1:$H$25,2,FALSE)</f>
        <v>Pertanian lahan kering  campur semak / kebun campur</v>
      </c>
      <c r="K9004" t="str">
        <f t="shared" si="140"/>
        <v>Non Irigasi</v>
      </c>
      <c r="L9004" t="s">
        <v>327</v>
      </c>
    </row>
    <row r="9005" spans="1:12" x14ac:dyDescent="0.25">
      <c r="A9005" s="1">
        <v>9004</v>
      </c>
      <c r="B9005" s="3">
        <v>399</v>
      </c>
      <c r="C9005" s="1">
        <v>42</v>
      </c>
      <c r="D9005" s="1">
        <v>12</v>
      </c>
      <c r="E9005" s="1">
        <v>9</v>
      </c>
      <c r="F9005" s="1">
        <v>0</v>
      </c>
      <c r="G9005">
        <f>VLOOKUP(C9005,reference!$A$1:$E$310,5,FALSE)</f>
        <v>5303150</v>
      </c>
      <c r="H9005" t="str">
        <f>VLOOKUP(C9005,reference!$A$1:$E$310,4,FALSE)</f>
        <v>SULAMU</v>
      </c>
      <c r="I9005" t="str">
        <f>VLOOKUP($D9005,reference!$G$1:$H$25,2,FALSE)</f>
        <v>Pertanian lahan kering</v>
      </c>
      <c r="J9005" t="str">
        <f>VLOOKUP($E9005,reference!$G$1:$H$25,2,FALSE)</f>
        <v>Semak belukar</v>
      </c>
      <c r="K9005" t="str">
        <f t="shared" si="140"/>
        <v>Non Irigasi</v>
      </c>
      <c r="L9005" t="s">
        <v>327</v>
      </c>
    </row>
    <row r="9006" spans="1:12" x14ac:dyDescent="0.25">
      <c r="A9006" s="1">
        <v>9005</v>
      </c>
      <c r="B9006" s="3">
        <v>11</v>
      </c>
      <c r="C9006" s="1">
        <v>46</v>
      </c>
      <c r="D9006" s="1">
        <v>14</v>
      </c>
      <c r="E9006" s="1">
        <v>16</v>
      </c>
      <c r="F9006" s="1">
        <v>0</v>
      </c>
      <c r="G9006">
        <f>VLOOKUP(C9006,reference!$A$1:$E$310,5,FALSE)</f>
        <v>5303170</v>
      </c>
      <c r="H9006" t="str">
        <f>VLOOKUP(C9006,reference!$A$1:$E$310,4,FALSE)</f>
        <v>TAKARI</v>
      </c>
      <c r="I9006" t="str">
        <f>VLOOKUP($D9006,reference!$G$1:$H$25,2,FALSE)</f>
        <v>Sawah</v>
      </c>
      <c r="J9006" t="str">
        <f>VLOOKUP($E9006,reference!$G$1:$H$25,2,FALSE)</f>
        <v>Pemukiman</v>
      </c>
      <c r="K9006" t="str">
        <f t="shared" si="140"/>
        <v>Non Irigasi</v>
      </c>
      <c r="L9006" t="s">
        <v>327</v>
      </c>
    </row>
    <row r="9007" spans="1:12" x14ac:dyDescent="0.25">
      <c r="A9007" s="1">
        <v>9006</v>
      </c>
      <c r="B9007" s="3">
        <v>241</v>
      </c>
      <c r="C9007" s="1">
        <v>11</v>
      </c>
      <c r="D9007" s="1">
        <v>2</v>
      </c>
      <c r="E9007" s="1">
        <v>13</v>
      </c>
      <c r="F9007" s="1">
        <v>0</v>
      </c>
      <c r="G9007">
        <f>VLOOKUP(C9007,reference!$A$1:$E$310,5,FALSE)</f>
        <v>5302020</v>
      </c>
      <c r="H9007" t="str">
        <f>VLOOKUP(C9007,reference!$A$1:$E$310,4,FALSE)</f>
        <v>TABUNDUNG</v>
      </c>
      <c r="I9007" t="str">
        <f>VLOOKUP($D9007,reference!$G$1:$H$25,2,FALSE)</f>
        <v>Hutan lahan kering sekunder / bekas tebangan</v>
      </c>
      <c r="J9007" t="str">
        <f>VLOOKUP($E9007,reference!$G$1:$H$25,2,FALSE)</f>
        <v>Pertanian lahan kering  campur semak / kebun campur</v>
      </c>
      <c r="K9007" t="str">
        <f t="shared" si="140"/>
        <v>Non Irigasi</v>
      </c>
      <c r="L9007" t="s">
        <v>328</v>
      </c>
    </row>
    <row r="9008" spans="1:12" x14ac:dyDescent="0.25">
      <c r="A9008" s="1">
        <v>9007</v>
      </c>
      <c r="B9008" s="3">
        <v>335</v>
      </c>
      <c r="C9008" s="1">
        <v>11</v>
      </c>
      <c r="D9008" s="1">
        <v>9</v>
      </c>
      <c r="E9008" s="1">
        <v>12</v>
      </c>
      <c r="F9008" s="1">
        <v>0</v>
      </c>
      <c r="G9008">
        <f>VLOOKUP(C9008,reference!$A$1:$E$310,5,FALSE)</f>
        <v>5302020</v>
      </c>
      <c r="H9008" t="str">
        <f>VLOOKUP(C9008,reference!$A$1:$E$310,4,FALSE)</f>
        <v>TABUNDUNG</v>
      </c>
      <c r="I9008" t="str">
        <f>VLOOKUP($D9008,reference!$G$1:$H$25,2,FALSE)</f>
        <v>Semak belukar</v>
      </c>
      <c r="J9008" t="str">
        <f>VLOOKUP($E9008,reference!$G$1:$H$25,2,FALSE)</f>
        <v>Pertanian lahan kering</v>
      </c>
      <c r="K9008" t="str">
        <f t="shared" si="140"/>
        <v>Non Irigasi</v>
      </c>
      <c r="L9008" t="s">
        <v>327</v>
      </c>
    </row>
    <row r="9009" spans="1:12" x14ac:dyDescent="0.25">
      <c r="A9009" s="1">
        <v>9008</v>
      </c>
      <c r="B9009" s="3">
        <v>16</v>
      </c>
      <c r="C9009" s="1">
        <v>43</v>
      </c>
      <c r="D9009" s="1">
        <v>16</v>
      </c>
      <c r="E9009" s="1">
        <v>16</v>
      </c>
      <c r="F9009" s="1">
        <v>0</v>
      </c>
      <c r="G9009">
        <f>VLOOKUP(C9009,reference!$A$1:$E$310,5,FALSE)</f>
        <v>5303160</v>
      </c>
      <c r="H9009" t="str">
        <f>VLOOKUP(C9009,reference!$A$1:$E$310,4,FALSE)</f>
        <v>FATULEU</v>
      </c>
      <c r="I9009" t="str">
        <f>VLOOKUP($D9009,reference!$G$1:$H$25,2,FALSE)</f>
        <v>Pemukiman</v>
      </c>
      <c r="J9009" t="str">
        <f>VLOOKUP($E9009,reference!$G$1:$H$25,2,FALSE)</f>
        <v>Pemukiman</v>
      </c>
      <c r="K9009" t="str">
        <f t="shared" si="140"/>
        <v>Non Irigasi</v>
      </c>
      <c r="L9009" t="s">
        <v>327</v>
      </c>
    </row>
    <row r="9010" spans="1:12" x14ac:dyDescent="0.25">
      <c r="A9010" s="1">
        <v>9009</v>
      </c>
      <c r="B9010" s="3">
        <v>436</v>
      </c>
      <c r="C9010" s="1">
        <v>43</v>
      </c>
      <c r="D9010" s="1">
        <v>12</v>
      </c>
      <c r="E9010" s="1">
        <v>16</v>
      </c>
      <c r="F9010" s="1">
        <v>0</v>
      </c>
      <c r="G9010">
        <f>VLOOKUP(C9010,reference!$A$1:$E$310,5,FALSE)</f>
        <v>5303160</v>
      </c>
      <c r="H9010" t="str">
        <f>VLOOKUP(C9010,reference!$A$1:$E$310,4,FALSE)</f>
        <v>FATULEU</v>
      </c>
      <c r="I9010" t="str">
        <f>VLOOKUP($D9010,reference!$G$1:$H$25,2,FALSE)</f>
        <v>Pertanian lahan kering</v>
      </c>
      <c r="J9010" t="str">
        <f>VLOOKUP($E9010,reference!$G$1:$H$25,2,FALSE)</f>
        <v>Pemukiman</v>
      </c>
      <c r="K9010" t="str">
        <f t="shared" si="140"/>
        <v>Non Irigasi</v>
      </c>
      <c r="L9010" t="s">
        <v>327</v>
      </c>
    </row>
    <row r="9011" spans="1:12" x14ac:dyDescent="0.25">
      <c r="A9011" s="1">
        <v>9010</v>
      </c>
      <c r="B9011" s="3">
        <v>102</v>
      </c>
      <c r="C9011" s="1">
        <v>65</v>
      </c>
      <c r="D9011" s="1">
        <v>1</v>
      </c>
      <c r="E9011" s="1">
        <v>11</v>
      </c>
      <c r="F9011" s="1">
        <v>0</v>
      </c>
      <c r="G9011">
        <f>VLOOKUP(C9011,reference!$A$1:$E$310,5,FALSE)</f>
        <v>5304050</v>
      </c>
      <c r="H9011" t="str">
        <f>VLOOKUP(C9011,reference!$A$1:$E$310,4,FALSE)</f>
        <v>AMANUBAN SELATAN</v>
      </c>
      <c r="I9011" t="str">
        <f>VLOOKUP($D9011,reference!$G$1:$H$25,2,FALSE)</f>
        <v>Hutan lahan kering primer</v>
      </c>
      <c r="J9011" t="str">
        <f>VLOOKUP($E9011,reference!$G$1:$H$25,2,FALSE)</f>
        <v>Savanna / Padang rumput</v>
      </c>
      <c r="K9011" t="str">
        <f t="shared" si="140"/>
        <v>Non Irigasi</v>
      </c>
      <c r="L9011" t="s">
        <v>328</v>
      </c>
    </row>
    <row r="9012" spans="1:12" x14ac:dyDescent="0.25">
      <c r="A9012" s="1">
        <v>9011</v>
      </c>
      <c r="B9012" s="3">
        <v>67</v>
      </c>
      <c r="C9012" s="1">
        <v>66</v>
      </c>
      <c r="D9012" s="1">
        <v>2</v>
      </c>
      <c r="E9012" s="1">
        <v>18</v>
      </c>
      <c r="F9012" s="1">
        <v>0</v>
      </c>
      <c r="G9012">
        <f>VLOOKUP(C9012,reference!$A$1:$E$310,5,FALSE)</f>
        <v>5304051</v>
      </c>
      <c r="H9012" t="str">
        <f>VLOOKUP(C9012,reference!$A$1:$E$310,4,FALSE)</f>
        <v>NOEBEBA</v>
      </c>
      <c r="I9012" t="str">
        <f>VLOOKUP($D9012,reference!$G$1:$H$25,2,FALSE)</f>
        <v>Hutan lahan kering sekunder / bekas tebangan</v>
      </c>
      <c r="J9012" t="str">
        <f>VLOOKUP($E9012,reference!$G$1:$H$25,2,FALSE)</f>
        <v>Lahan terbuka</v>
      </c>
      <c r="K9012" t="str">
        <f t="shared" si="140"/>
        <v>Non Irigasi</v>
      </c>
      <c r="L9012" t="s">
        <v>328</v>
      </c>
    </row>
    <row r="9013" spans="1:12" x14ac:dyDescent="0.25">
      <c r="A9013" s="1">
        <v>9012</v>
      </c>
      <c r="B9013" s="3">
        <v>52</v>
      </c>
      <c r="C9013" s="1">
        <v>16</v>
      </c>
      <c r="D9013" s="1">
        <v>2</v>
      </c>
      <c r="E9013" s="1">
        <v>1</v>
      </c>
      <c r="F9013" s="1">
        <v>0</v>
      </c>
      <c r="G9013">
        <f>VLOOKUP(C9013,reference!$A$1:$E$310,5,FALSE)</f>
        <v>5302033</v>
      </c>
      <c r="H9013" t="str">
        <f>VLOOKUP(C9013,reference!$A$1:$E$310,4,FALSE)</f>
        <v>KAHAUNGU ETI</v>
      </c>
      <c r="I9013" t="str">
        <f>VLOOKUP($D9013,reference!$G$1:$H$25,2,FALSE)</f>
        <v>Hutan lahan kering sekunder / bekas tebangan</v>
      </c>
      <c r="J9013" t="str">
        <f>VLOOKUP($E9013,reference!$G$1:$H$25,2,FALSE)</f>
        <v>Hutan lahan kering primer</v>
      </c>
      <c r="K9013" t="str">
        <f t="shared" si="140"/>
        <v>Non Irigasi</v>
      </c>
      <c r="L9013" t="s">
        <v>327</v>
      </c>
    </row>
    <row r="9014" spans="1:12" x14ac:dyDescent="0.25">
      <c r="A9014" s="1">
        <v>9013</v>
      </c>
      <c r="B9014" s="3">
        <v>10</v>
      </c>
      <c r="C9014" s="1">
        <v>43</v>
      </c>
      <c r="D9014" s="1">
        <v>16</v>
      </c>
      <c r="E9014" s="1">
        <v>11</v>
      </c>
      <c r="F9014" s="1">
        <v>0</v>
      </c>
      <c r="G9014">
        <f>VLOOKUP(C9014,reference!$A$1:$E$310,5,FALSE)</f>
        <v>5303160</v>
      </c>
      <c r="H9014" t="str">
        <f>VLOOKUP(C9014,reference!$A$1:$E$310,4,FALSE)</f>
        <v>FATULEU</v>
      </c>
      <c r="I9014" t="str">
        <f>VLOOKUP($D9014,reference!$G$1:$H$25,2,FALSE)</f>
        <v>Pemukiman</v>
      </c>
      <c r="J9014" t="str">
        <f>VLOOKUP($E9014,reference!$G$1:$H$25,2,FALSE)</f>
        <v>Savanna / Padang rumput</v>
      </c>
      <c r="K9014" t="str">
        <f t="shared" si="140"/>
        <v>Non Irigasi</v>
      </c>
      <c r="L9014" t="s">
        <v>327</v>
      </c>
    </row>
    <row r="9015" spans="1:12" x14ac:dyDescent="0.25">
      <c r="A9015" s="1">
        <v>9014</v>
      </c>
      <c r="B9015" s="3">
        <v>12</v>
      </c>
      <c r="C9015" s="1">
        <v>46</v>
      </c>
      <c r="D9015" s="1">
        <v>2</v>
      </c>
      <c r="E9015" s="1">
        <v>8</v>
      </c>
      <c r="F9015" s="1">
        <v>0</v>
      </c>
      <c r="G9015">
        <f>VLOOKUP(C9015,reference!$A$1:$E$310,5,FALSE)</f>
        <v>5303170</v>
      </c>
      <c r="H9015" t="str">
        <f>VLOOKUP(C9015,reference!$A$1:$E$310,4,FALSE)</f>
        <v>TAKARI</v>
      </c>
      <c r="I9015" t="str">
        <f>VLOOKUP($D9015,reference!$G$1:$H$25,2,FALSE)</f>
        <v>Hutan lahan kering sekunder / bekas tebangan</v>
      </c>
      <c r="J9015" t="str">
        <f>VLOOKUP($E9015,reference!$G$1:$H$25,2,FALSE)</f>
        <v>Perkebunan</v>
      </c>
      <c r="K9015" t="str">
        <f t="shared" si="140"/>
        <v>Non Irigasi</v>
      </c>
      <c r="L9015" t="s">
        <v>328</v>
      </c>
    </row>
    <row r="9016" spans="1:12" x14ac:dyDescent="0.25">
      <c r="A9016" s="1">
        <v>9015</v>
      </c>
      <c r="B9016" s="3">
        <v>18</v>
      </c>
      <c r="C9016" s="1">
        <v>46</v>
      </c>
      <c r="D9016" s="1">
        <v>13</v>
      </c>
      <c r="E9016" s="1">
        <v>8</v>
      </c>
      <c r="F9016" s="1">
        <v>0</v>
      </c>
      <c r="G9016">
        <f>VLOOKUP(C9016,reference!$A$1:$E$310,5,FALSE)</f>
        <v>5303170</v>
      </c>
      <c r="H9016" t="str">
        <f>VLOOKUP(C9016,reference!$A$1:$E$310,4,FALSE)</f>
        <v>TAKARI</v>
      </c>
      <c r="I9016" t="str">
        <f>VLOOKUP($D9016,reference!$G$1:$H$25,2,FALSE)</f>
        <v>Pertanian lahan kering  campur semak / kebun campur</v>
      </c>
      <c r="J9016" t="str">
        <f>VLOOKUP($E9016,reference!$G$1:$H$25,2,FALSE)</f>
        <v>Perkebunan</v>
      </c>
      <c r="K9016" t="str">
        <f t="shared" si="140"/>
        <v>Non Irigasi</v>
      </c>
      <c r="L9016" t="s">
        <v>327</v>
      </c>
    </row>
    <row r="9017" spans="1:12" x14ac:dyDescent="0.25">
      <c r="A9017" s="1">
        <v>9016</v>
      </c>
      <c r="B9017" s="3">
        <v>5</v>
      </c>
      <c r="C9017" s="1">
        <v>66</v>
      </c>
      <c r="D9017" s="1">
        <v>18</v>
      </c>
      <c r="E9017" s="1">
        <v>9</v>
      </c>
      <c r="F9017" s="1">
        <v>0</v>
      </c>
      <c r="G9017">
        <f>VLOOKUP(C9017,reference!$A$1:$E$310,5,FALSE)</f>
        <v>5304051</v>
      </c>
      <c r="H9017" t="str">
        <f>VLOOKUP(C9017,reference!$A$1:$E$310,4,FALSE)</f>
        <v>NOEBEBA</v>
      </c>
      <c r="I9017" t="str">
        <f>VLOOKUP($D9017,reference!$G$1:$H$25,2,FALSE)</f>
        <v>Lahan terbuka</v>
      </c>
      <c r="J9017" t="str">
        <f>VLOOKUP($E9017,reference!$G$1:$H$25,2,FALSE)</f>
        <v>Semak belukar</v>
      </c>
      <c r="K9017" t="str">
        <f t="shared" si="140"/>
        <v>Non Irigasi</v>
      </c>
      <c r="L9017" t="s">
        <v>327</v>
      </c>
    </row>
    <row r="9018" spans="1:12" x14ac:dyDescent="0.25">
      <c r="A9018" s="1">
        <v>9017</v>
      </c>
      <c r="B9018" s="3">
        <v>455</v>
      </c>
      <c r="C9018" s="1">
        <v>66</v>
      </c>
      <c r="D9018" s="1">
        <v>9</v>
      </c>
      <c r="E9018" s="1">
        <v>9</v>
      </c>
      <c r="F9018" s="1">
        <v>0</v>
      </c>
      <c r="G9018">
        <f>VLOOKUP(C9018,reference!$A$1:$E$310,5,FALSE)</f>
        <v>5304051</v>
      </c>
      <c r="H9018" t="str">
        <f>VLOOKUP(C9018,reference!$A$1:$E$310,4,FALSE)</f>
        <v>NOEBEBA</v>
      </c>
      <c r="I9018" t="str">
        <f>VLOOKUP($D9018,reference!$G$1:$H$25,2,FALSE)</f>
        <v>Semak belukar</v>
      </c>
      <c r="J9018" t="str">
        <f>VLOOKUP($E9018,reference!$G$1:$H$25,2,FALSE)</f>
        <v>Semak belukar</v>
      </c>
      <c r="K9018" t="str">
        <f t="shared" si="140"/>
        <v>Non Irigasi</v>
      </c>
      <c r="L9018" t="s">
        <v>327</v>
      </c>
    </row>
    <row r="9019" spans="1:12" x14ac:dyDescent="0.25">
      <c r="A9019" s="1">
        <v>9018</v>
      </c>
      <c r="B9019" s="3">
        <v>206</v>
      </c>
      <c r="C9019" s="1">
        <v>67</v>
      </c>
      <c r="D9019" s="1">
        <v>9</v>
      </c>
      <c r="E9019" s="1">
        <v>2</v>
      </c>
      <c r="F9019" s="1">
        <v>0</v>
      </c>
      <c r="G9019">
        <f>VLOOKUP(C9019,reference!$A$1:$E$310,5,FALSE)</f>
        <v>5304060</v>
      </c>
      <c r="H9019" t="str">
        <f>VLOOKUP(C9019,reference!$A$1:$E$310,4,FALSE)</f>
        <v>KUAN FATU</v>
      </c>
      <c r="I9019" t="str">
        <f>VLOOKUP($D9019,reference!$G$1:$H$25,2,FALSE)</f>
        <v>Semak belukar</v>
      </c>
      <c r="J9019" t="str">
        <f>VLOOKUP($E9019,reference!$G$1:$H$25,2,FALSE)</f>
        <v>Hutan lahan kering sekunder / bekas tebangan</v>
      </c>
      <c r="K9019" t="str">
        <f t="shared" si="140"/>
        <v>Non Irigasi</v>
      </c>
      <c r="L9019" t="s">
        <v>327</v>
      </c>
    </row>
    <row r="9020" spans="1:12" x14ac:dyDescent="0.25">
      <c r="A9020" s="1">
        <v>9019</v>
      </c>
      <c r="B9020" s="3">
        <v>22</v>
      </c>
      <c r="C9020" s="1">
        <v>11</v>
      </c>
      <c r="D9020" s="1">
        <v>0</v>
      </c>
      <c r="E9020" s="1">
        <v>2</v>
      </c>
      <c r="F9020" s="1">
        <v>0</v>
      </c>
      <c r="G9020">
        <f>VLOOKUP(C9020,reference!$A$1:$E$310,5,FALSE)</f>
        <v>5302020</v>
      </c>
      <c r="H9020" t="str">
        <f>VLOOKUP(C9020,reference!$A$1:$E$310,4,FALSE)</f>
        <v>TABUNDUNG</v>
      </c>
      <c r="I9020" t="str">
        <f>VLOOKUP($D9020,reference!$G$1:$H$25,2,FALSE)</f>
        <v>No data</v>
      </c>
      <c r="J9020" t="str">
        <f>VLOOKUP($E9020,reference!$G$1:$H$25,2,FALSE)</f>
        <v>Hutan lahan kering sekunder / bekas tebangan</v>
      </c>
      <c r="K9020" t="str">
        <f t="shared" si="140"/>
        <v>Non Irigasi</v>
      </c>
      <c r="L9020" t="s">
        <v>327</v>
      </c>
    </row>
    <row r="9021" spans="1:12" x14ac:dyDescent="0.25">
      <c r="A9021" s="1">
        <v>9020</v>
      </c>
      <c r="B9021" s="3">
        <v>31</v>
      </c>
      <c r="C9021" s="1">
        <v>63</v>
      </c>
      <c r="D9021" s="1">
        <v>18</v>
      </c>
      <c r="E9021" s="1">
        <v>16</v>
      </c>
      <c r="F9021" s="1">
        <v>0</v>
      </c>
      <c r="G9021">
        <f>VLOOKUP(C9021,reference!$A$1:$E$310,5,FALSE)</f>
        <v>5304041</v>
      </c>
      <c r="H9021" t="str">
        <f>VLOOKUP(C9021,reference!$A$1:$E$310,4,FALSE)</f>
        <v>BATU PUTIH</v>
      </c>
      <c r="I9021" t="str">
        <f>VLOOKUP($D9021,reference!$G$1:$H$25,2,FALSE)</f>
        <v>Lahan terbuka</v>
      </c>
      <c r="J9021" t="str">
        <f>VLOOKUP($E9021,reference!$G$1:$H$25,2,FALSE)</f>
        <v>Pemukiman</v>
      </c>
      <c r="K9021" t="str">
        <f t="shared" si="140"/>
        <v>Non Irigasi</v>
      </c>
      <c r="L9021" t="s">
        <v>327</v>
      </c>
    </row>
    <row r="9022" spans="1:12" x14ac:dyDescent="0.25">
      <c r="A9022" s="1">
        <v>9021</v>
      </c>
      <c r="B9022" s="3">
        <v>49</v>
      </c>
      <c r="C9022" s="1">
        <v>42</v>
      </c>
      <c r="D9022" s="1">
        <v>0</v>
      </c>
      <c r="E9022" s="1">
        <v>11</v>
      </c>
      <c r="F9022" s="1">
        <v>0</v>
      </c>
      <c r="G9022">
        <f>VLOOKUP(C9022,reference!$A$1:$E$310,5,FALSE)</f>
        <v>5303150</v>
      </c>
      <c r="H9022" t="str">
        <f>VLOOKUP(C9022,reference!$A$1:$E$310,4,FALSE)</f>
        <v>SULAMU</v>
      </c>
      <c r="I9022" t="str">
        <f>VLOOKUP($D9022,reference!$G$1:$H$25,2,FALSE)</f>
        <v>No data</v>
      </c>
      <c r="J9022" t="str">
        <f>VLOOKUP($E9022,reference!$G$1:$H$25,2,FALSE)</f>
        <v>Savanna / Padang rumput</v>
      </c>
      <c r="K9022" t="str">
        <f t="shared" si="140"/>
        <v>Non Irigasi</v>
      </c>
      <c r="L9022" t="s">
        <v>327</v>
      </c>
    </row>
    <row r="9023" spans="1:12" x14ac:dyDescent="0.25">
      <c r="A9023" s="1">
        <v>9022</v>
      </c>
      <c r="B9023" s="3">
        <v>1</v>
      </c>
      <c r="C9023" s="1">
        <v>46</v>
      </c>
      <c r="D9023" s="1">
        <v>18</v>
      </c>
      <c r="E9023" s="1">
        <v>13</v>
      </c>
      <c r="F9023" s="1">
        <v>0</v>
      </c>
      <c r="G9023">
        <f>VLOOKUP(C9023,reference!$A$1:$E$310,5,FALSE)</f>
        <v>5303170</v>
      </c>
      <c r="H9023" t="str">
        <f>VLOOKUP(C9023,reference!$A$1:$E$310,4,FALSE)</f>
        <v>TAKARI</v>
      </c>
      <c r="I9023" t="str">
        <f>VLOOKUP($D9023,reference!$G$1:$H$25,2,FALSE)</f>
        <v>Lahan terbuka</v>
      </c>
      <c r="J9023" t="str">
        <f>VLOOKUP($E9023,reference!$G$1:$H$25,2,FALSE)</f>
        <v>Pertanian lahan kering  campur semak / kebun campur</v>
      </c>
      <c r="K9023" t="str">
        <f t="shared" si="140"/>
        <v>Non Irigasi</v>
      </c>
      <c r="L9023" t="s">
        <v>327</v>
      </c>
    </row>
    <row r="9024" spans="1:12" x14ac:dyDescent="0.25">
      <c r="A9024" s="1">
        <v>9023</v>
      </c>
      <c r="B9024" s="3">
        <v>4959</v>
      </c>
      <c r="C9024" s="1">
        <v>21</v>
      </c>
      <c r="D9024" s="1">
        <v>13</v>
      </c>
      <c r="E9024" s="1">
        <v>11</v>
      </c>
      <c r="F9024" s="1">
        <v>0</v>
      </c>
      <c r="G9024">
        <f>VLOOKUP(C9024,reference!$A$1:$E$310,5,FALSE)</f>
        <v>5302051</v>
      </c>
      <c r="H9024" t="str">
        <f>VLOOKUP(C9024,reference!$A$1:$E$310,4,FALSE)</f>
        <v>RINDI</v>
      </c>
      <c r="I9024" t="str">
        <f>VLOOKUP($D9024,reference!$G$1:$H$25,2,FALSE)</f>
        <v>Pertanian lahan kering  campur semak / kebun campur</v>
      </c>
      <c r="J9024" t="str">
        <f>VLOOKUP($E9024,reference!$G$1:$H$25,2,FALSE)</f>
        <v>Savanna / Padang rumput</v>
      </c>
      <c r="K9024" t="str">
        <f t="shared" si="140"/>
        <v>Non Irigasi</v>
      </c>
      <c r="L9024" t="s">
        <v>327</v>
      </c>
    </row>
    <row r="9025" spans="1:12" x14ac:dyDescent="0.25">
      <c r="A9025" s="1">
        <v>9024</v>
      </c>
      <c r="B9025" s="3">
        <v>73</v>
      </c>
      <c r="C9025" s="1">
        <v>46</v>
      </c>
      <c r="D9025" s="1">
        <v>9</v>
      </c>
      <c r="E9025" s="1">
        <v>12</v>
      </c>
      <c r="F9025" s="1">
        <v>0</v>
      </c>
      <c r="G9025">
        <f>VLOOKUP(C9025,reference!$A$1:$E$310,5,FALSE)</f>
        <v>5303170</v>
      </c>
      <c r="H9025" t="str">
        <f>VLOOKUP(C9025,reference!$A$1:$E$310,4,FALSE)</f>
        <v>TAKARI</v>
      </c>
      <c r="I9025" t="str">
        <f>VLOOKUP($D9025,reference!$G$1:$H$25,2,FALSE)</f>
        <v>Semak belukar</v>
      </c>
      <c r="J9025" t="str">
        <f>VLOOKUP($E9025,reference!$G$1:$H$25,2,FALSE)</f>
        <v>Pertanian lahan kering</v>
      </c>
      <c r="K9025" t="str">
        <f t="shared" si="140"/>
        <v>Non Irigasi</v>
      </c>
      <c r="L9025" t="s">
        <v>327</v>
      </c>
    </row>
    <row r="9026" spans="1:12" x14ac:dyDescent="0.25">
      <c r="A9026" s="1">
        <v>9025</v>
      </c>
      <c r="B9026" s="3">
        <v>23</v>
      </c>
      <c r="C9026" s="1">
        <v>11</v>
      </c>
      <c r="D9026" s="1">
        <v>18</v>
      </c>
      <c r="E9026" s="1">
        <v>9</v>
      </c>
      <c r="F9026" s="1">
        <v>0</v>
      </c>
      <c r="G9026">
        <f>VLOOKUP(C9026,reference!$A$1:$E$310,5,FALSE)</f>
        <v>5302020</v>
      </c>
      <c r="H9026" t="str">
        <f>VLOOKUP(C9026,reference!$A$1:$E$310,4,FALSE)</f>
        <v>TABUNDUNG</v>
      </c>
      <c r="I9026" t="str">
        <f>VLOOKUP($D9026,reference!$G$1:$H$25,2,FALSE)</f>
        <v>Lahan terbuka</v>
      </c>
      <c r="J9026" t="str">
        <f>VLOOKUP($E9026,reference!$G$1:$H$25,2,FALSE)</f>
        <v>Semak belukar</v>
      </c>
      <c r="K9026" t="str">
        <f t="shared" si="140"/>
        <v>Non Irigasi</v>
      </c>
      <c r="L9026" t="s">
        <v>327</v>
      </c>
    </row>
    <row r="9027" spans="1:12" x14ac:dyDescent="0.25">
      <c r="A9027" s="1">
        <v>9026</v>
      </c>
      <c r="B9027" s="3">
        <v>31</v>
      </c>
      <c r="C9027" s="1">
        <v>16</v>
      </c>
      <c r="D9027" s="1">
        <v>2</v>
      </c>
      <c r="E9027" s="1">
        <v>9</v>
      </c>
      <c r="F9027" s="1">
        <v>0</v>
      </c>
      <c r="G9027">
        <f>VLOOKUP(C9027,reference!$A$1:$E$310,5,FALSE)</f>
        <v>5302033</v>
      </c>
      <c r="H9027" t="str">
        <f>VLOOKUP(C9027,reference!$A$1:$E$310,4,FALSE)</f>
        <v>KAHAUNGU ETI</v>
      </c>
      <c r="I9027" t="str">
        <f>VLOOKUP($D9027,reference!$G$1:$H$25,2,FALSE)</f>
        <v>Hutan lahan kering sekunder / bekas tebangan</v>
      </c>
      <c r="J9027" t="str">
        <f>VLOOKUP($E9027,reference!$G$1:$H$25,2,FALSE)</f>
        <v>Semak belukar</v>
      </c>
      <c r="K9027" t="str">
        <f t="shared" ref="K9027:K9090" si="141">IF(F9027=0,"Non Irigasi","Buffer Irigasi")</f>
        <v>Non Irigasi</v>
      </c>
      <c r="L9027" t="s">
        <v>328</v>
      </c>
    </row>
    <row r="9028" spans="1:12" x14ac:dyDescent="0.25">
      <c r="A9028" s="1">
        <v>9027</v>
      </c>
      <c r="B9028" s="3">
        <v>1656</v>
      </c>
      <c r="C9028" s="1">
        <v>43</v>
      </c>
      <c r="D9028" s="1">
        <v>12</v>
      </c>
      <c r="E9028" s="1">
        <v>9</v>
      </c>
      <c r="F9028" s="1">
        <v>0</v>
      </c>
      <c r="G9028">
        <f>VLOOKUP(C9028,reference!$A$1:$E$310,5,FALSE)</f>
        <v>5303160</v>
      </c>
      <c r="H9028" t="str">
        <f>VLOOKUP(C9028,reference!$A$1:$E$310,4,FALSE)</f>
        <v>FATULEU</v>
      </c>
      <c r="I9028" t="str">
        <f>VLOOKUP($D9028,reference!$G$1:$H$25,2,FALSE)</f>
        <v>Pertanian lahan kering</v>
      </c>
      <c r="J9028" t="str">
        <f>VLOOKUP($E9028,reference!$G$1:$H$25,2,FALSE)</f>
        <v>Semak belukar</v>
      </c>
      <c r="K9028" t="str">
        <f t="shared" si="141"/>
        <v>Non Irigasi</v>
      </c>
      <c r="L9028" t="s">
        <v>327</v>
      </c>
    </row>
    <row r="9029" spans="1:12" x14ac:dyDescent="0.25">
      <c r="A9029" s="1">
        <v>9028</v>
      </c>
      <c r="B9029" s="3">
        <v>2</v>
      </c>
      <c r="C9029" s="1">
        <v>46</v>
      </c>
      <c r="D9029" s="1">
        <v>18</v>
      </c>
      <c r="E9029" s="1">
        <v>2</v>
      </c>
      <c r="F9029" s="1">
        <v>0</v>
      </c>
      <c r="G9029">
        <f>VLOOKUP(C9029,reference!$A$1:$E$310,5,FALSE)</f>
        <v>5303170</v>
      </c>
      <c r="H9029" t="str">
        <f>VLOOKUP(C9029,reference!$A$1:$E$310,4,FALSE)</f>
        <v>TAKARI</v>
      </c>
      <c r="I9029" t="str">
        <f>VLOOKUP($D9029,reference!$G$1:$H$25,2,FALSE)</f>
        <v>Lahan terbuka</v>
      </c>
      <c r="J9029" t="str">
        <f>VLOOKUP($E9029,reference!$G$1:$H$25,2,FALSE)</f>
        <v>Hutan lahan kering sekunder / bekas tebangan</v>
      </c>
      <c r="K9029" t="str">
        <f t="shared" si="141"/>
        <v>Non Irigasi</v>
      </c>
      <c r="L9029" t="s">
        <v>327</v>
      </c>
    </row>
    <row r="9030" spans="1:12" x14ac:dyDescent="0.25">
      <c r="A9030" s="1">
        <v>9029</v>
      </c>
      <c r="B9030" s="3">
        <v>17</v>
      </c>
      <c r="C9030" s="1">
        <v>66</v>
      </c>
      <c r="D9030" s="1">
        <v>9</v>
      </c>
      <c r="E9030" s="1">
        <v>20</v>
      </c>
      <c r="F9030" s="1">
        <v>0</v>
      </c>
      <c r="G9030">
        <f>VLOOKUP(C9030,reference!$A$1:$E$310,5,FALSE)</f>
        <v>5304051</v>
      </c>
      <c r="H9030" t="str">
        <f>VLOOKUP(C9030,reference!$A$1:$E$310,4,FALSE)</f>
        <v>NOEBEBA</v>
      </c>
      <c r="I9030" t="str">
        <f>VLOOKUP($D9030,reference!$G$1:$H$25,2,FALSE)</f>
        <v>Semak belukar</v>
      </c>
      <c r="J9030" t="str">
        <f>VLOOKUP($E9030,reference!$G$1:$H$25,2,FALSE)</f>
        <v>Tubuh air</v>
      </c>
      <c r="K9030" t="str">
        <f t="shared" si="141"/>
        <v>Non Irigasi</v>
      </c>
      <c r="L9030" t="s">
        <v>327</v>
      </c>
    </row>
    <row r="9031" spans="1:12" x14ac:dyDescent="0.25">
      <c r="A9031" s="1">
        <v>9030</v>
      </c>
      <c r="B9031" s="3">
        <v>2</v>
      </c>
      <c r="C9031" s="1">
        <v>46</v>
      </c>
      <c r="D9031" s="1">
        <v>18</v>
      </c>
      <c r="E9031" s="1">
        <v>16</v>
      </c>
      <c r="F9031" s="1">
        <v>0</v>
      </c>
      <c r="G9031">
        <f>VLOOKUP(C9031,reference!$A$1:$E$310,5,FALSE)</f>
        <v>5303170</v>
      </c>
      <c r="H9031" t="str">
        <f>VLOOKUP(C9031,reference!$A$1:$E$310,4,FALSE)</f>
        <v>TAKARI</v>
      </c>
      <c r="I9031" t="str">
        <f>VLOOKUP($D9031,reference!$G$1:$H$25,2,FALSE)</f>
        <v>Lahan terbuka</v>
      </c>
      <c r="J9031" t="str">
        <f>VLOOKUP($E9031,reference!$G$1:$H$25,2,FALSE)</f>
        <v>Pemukiman</v>
      </c>
      <c r="K9031" t="str">
        <f t="shared" si="141"/>
        <v>Non Irigasi</v>
      </c>
      <c r="L9031" t="s">
        <v>327</v>
      </c>
    </row>
    <row r="9032" spans="1:12" x14ac:dyDescent="0.25">
      <c r="A9032" s="1">
        <v>9031</v>
      </c>
      <c r="B9032" s="3">
        <v>746</v>
      </c>
      <c r="C9032" s="1">
        <v>46</v>
      </c>
      <c r="D9032" s="1">
        <v>9</v>
      </c>
      <c r="E9032" s="1">
        <v>7</v>
      </c>
      <c r="F9032" s="1">
        <v>0</v>
      </c>
      <c r="G9032">
        <f>VLOOKUP(C9032,reference!$A$1:$E$310,5,FALSE)</f>
        <v>5303170</v>
      </c>
      <c r="H9032" t="str">
        <f>VLOOKUP(C9032,reference!$A$1:$E$310,4,FALSE)</f>
        <v>TAKARI</v>
      </c>
      <c r="I9032" t="str">
        <f>VLOOKUP($D9032,reference!$G$1:$H$25,2,FALSE)</f>
        <v>Semak belukar</v>
      </c>
      <c r="J9032" t="str">
        <f>VLOOKUP($E9032,reference!$G$1:$H$25,2,FALSE)</f>
        <v>Hutan tanaman</v>
      </c>
      <c r="K9032" t="str">
        <f t="shared" si="141"/>
        <v>Non Irigasi</v>
      </c>
      <c r="L9032" t="s">
        <v>327</v>
      </c>
    </row>
    <row r="9033" spans="1:12" x14ac:dyDescent="0.25">
      <c r="A9033" s="1">
        <v>9032</v>
      </c>
      <c r="B9033" s="3">
        <v>100</v>
      </c>
      <c r="C9033" s="1">
        <v>70</v>
      </c>
      <c r="D9033" s="1">
        <v>2</v>
      </c>
      <c r="E9033" s="1">
        <v>12</v>
      </c>
      <c r="F9033" s="1">
        <v>0</v>
      </c>
      <c r="G9033">
        <f>VLOOKUP(C9033,reference!$A$1:$E$310,5,FALSE)</f>
        <v>5304071</v>
      </c>
      <c r="H9033" t="str">
        <f>VLOOKUP(C9033,reference!$A$1:$E$310,4,FALSE)</f>
        <v>KOLBANO</v>
      </c>
      <c r="I9033" t="str">
        <f>VLOOKUP($D9033,reference!$G$1:$H$25,2,FALSE)</f>
        <v>Hutan lahan kering sekunder / bekas tebangan</v>
      </c>
      <c r="J9033" t="str">
        <f>VLOOKUP($E9033,reference!$G$1:$H$25,2,FALSE)</f>
        <v>Pertanian lahan kering</v>
      </c>
      <c r="K9033" t="str">
        <f t="shared" si="141"/>
        <v>Non Irigasi</v>
      </c>
      <c r="L9033" t="s">
        <v>328</v>
      </c>
    </row>
    <row r="9034" spans="1:12" x14ac:dyDescent="0.25">
      <c r="A9034" s="1">
        <v>9033</v>
      </c>
      <c r="B9034" s="3">
        <v>10</v>
      </c>
      <c r="C9034" s="1">
        <v>11</v>
      </c>
      <c r="D9034" s="1">
        <v>18</v>
      </c>
      <c r="E9034" s="1">
        <v>14</v>
      </c>
      <c r="F9034" s="1">
        <v>0</v>
      </c>
      <c r="G9034">
        <f>VLOOKUP(C9034,reference!$A$1:$E$310,5,FALSE)</f>
        <v>5302020</v>
      </c>
      <c r="H9034" t="str">
        <f>VLOOKUP(C9034,reference!$A$1:$E$310,4,FALSE)</f>
        <v>TABUNDUNG</v>
      </c>
      <c r="I9034" t="str">
        <f>VLOOKUP($D9034,reference!$G$1:$H$25,2,FALSE)</f>
        <v>Lahan terbuka</v>
      </c>
      <c r="J9034" t="str">
        <f>VLOOKUP($E9034,reference!$G$1:$H$25,2,FALSE)</f>
        <v>Sawah</v>
      </c>
      <c r="K9034" t="str">
        <f t="shared" si="141"/>
        <v>Non Irigasi</v>
      </c>
      <c r="L9034" t="s">
        <v>327</v>
      </c>
    </row>
    <row r="9035" spans="1:12" x14ac:dyDescent="0.25">
      <c r="A9035" s="1">
        <v>9034</v>
      </c>
      <c r="B9035" s="3">
        <v>6</v>
      </c>
      <c r="C9035" s="1">
        <v>21</v>
      </c>
      <c r="D9035" s="1">
        <v>11</v>
      </c>
      <c r="E9035" s="1">
        <v>11</v>
      </c>
      <c r="F9035" s="1">
        <v>1</v>
      </c>
      <c r="G9035">
        <f>VLOOKUP(C9035,reference!$A$1:$E$310,5,FALSE)</f>
        <v>5302051</v>
      </c>
      <c r="H9035" t="str">
        <f>VLOOKUP(C9035,reference!$A$1:$E$310,4,FALSE)</f>
        <v>RINDI</v>
      </c>
      <c r="I9035" t="str">
        <f>VLOOKUP($D9035,reference!$G$1:$H$25,2,FALSE)</f>
        <v>Savanna / Padang rumput</v>
      </c>
      <c r="J9035" t="str">
        <f>VLOOKUP($E9035,reference!$G$1:$H$25,2,FALSE)</f>
        <v>Savanna / Padang rumput</v>
      </c>
      <c r="K9035" t="str">
        <f t="shared" si="141"/>
        <v>Buffer Irigasi</v>
      </c>
      <c r="L9035" t="s">
        <v>327</v>
      </c>
    </row>
    <row r="9036" spans="1:12" x14ac:dyDescent="0.25">
      <c r="A9036" s="1">
        <v>9035</v>
      </c>
      <c r="B9036" s="3">
        <v>51</v>
      </c>
      <c r="C9036" s="1">
        <v>21</v>
      </c>
      <c r="D9036" s="1">
        <v>13</v>
      </c>
      <c r="E9036" s="1">
        <v>11</v>
      </c>
      <c r="F9036" s="1">
        <v>1</v>
      </c>
      <c r="G9036">
        <f>VLOOKUP(C9036,reference!$A$1:$E$310,5,FALSE)</f>
        <v>5302051</v>
      </c>
      <c r="H9036" t="str">
        <f>VLOOKUP(C9036,reference!$A$1:$E$310,4,FALSE)</f>
        <v>RINDI</v>
      </c>
      <c r="I9036" t="str">
        <f>VLOOKUP($D9036,reference!$G$1:$H$25,2,FALSE)</f>
        <v>Pertanian lahan kering  campur semak / kebun campur</v>
      </c>
      <c r="J9036" t="str">
        <f>VLOOKUP($E9036,reference!$G$1:$H$25,2,FALSE)</f>
        <v>Savanna / Padang rumput</v>
      </c>
      <c r="K9036" t="str">
        <f t="shared" si="141"/>
        <v>Buffer Irigasi</v>
      </c>
      <c r="L9036" t="s">
        <v>327</v>
      </c>
    </row>
    <row r="9037" spans="1:12" x14ac:dyDescent="0.25">
      <c r="A9037" s="1">
        <v>9036</v>
      </c>
      <c r="B9037" s="3">
        <v>5</v>
      </c>
      <c r="C9037" s="1">
        <v>63</v>
      </c>
      <c r="D9037" s="1">
        <v>9</v>
      </c>
      <c r="E9037" s="1">
        <v>20</v>
      </c>
      <c r="F9037" s="1">
        <v>0</v>
      </c>
      <c r="G9037">
        <f>VLOOKUP(C9037,reference!$A$1:$E$310,5,FALSE)</f>
        <v>5304041</v>
      </c>
      <c r="H9037" t="str">
        <f>VLOOKUP(C9037,reference!$A$1:$E$310,4,FALSE)</f>
        <v>BATU PUTIH</v>
      </c>
      <c r="I9037" t="str">
        <f>VLOOKUP($D9037,reference!$G$1:$H$25,2,FALSE)</f>
        <v>Semak belukar</v>
      </c>
      <c r="J9037" t="str">
        <f>VLOOKUP($E9037,reference!$G$1:$H$25,2,FALSE)</f>
        <v>Tubuh air</v>
      </c>
      <c r="K9037" t="str">
        <f t="shared" si="141"/>
        <v>Non Irigasi</v>
      </c>
      <c r="L9037" t="s">
        <v>327</v>
      </c>
    </row>
    <row r="9038" spans="1:12" x14ac:dyDescent="0.25">
      <c r="A9038" s="1">
        <v>9037</v>
      </c>
      <c r="B9038" s="3">
        <v>5</v>
      </c>
      <c r="C9038" s="1">
        <v>63</v>
      </c>
      <c r="D9038" s="1">
        <v>18</v>
      </c>
      <c r="E9038" s="1">
        <v>12</v>
      </c>
      <c r="F9038" s="1">
        <v>0</v>
      </c>
      <c r="G9038">
        <f>VLOOKUP(C9038,reference!$A$1:$E$310,5,FALSE)</f>
        <v>5304041</v>
      </c>
      <c r="H9038" t="str">
        <f>VLOOKUP(C9038,reference!$A$1:$E$310,4,FALSE)</f>
        <v>BATU PUTIH</v>
      </c>
      <c r="I9038" t="str">
        <f>VLOOKUP($D9038,reference!$G$1:$H$25,2,FALSE)</f>
        <v>Lahan terbuka</v>
      </c>
      <c r="J9038" t="str">
        <f>VLOOKUP($E9038,reference!$G$1:$H$25,2,FALSE)</f>
        <v>Pertanian lahan kering</v>
      </c>
      <c r="K9038" t="str">
        <f t="shared" si="141"/>
        <v>Non Irigasi</v>
      </c>
      <c r="L9038" t="s">
        <v>327</v>
      </c>
    </row>
    <row r="9039" spans="1:12" x14ac:dyDescent="0.25">
      <c r="A9039" s="1">
        <v>9038</v>
      </c>
      <c r="B9039" s="3">
        <v>47</v>
      </c>
      <c r="C9039" s="1">
        <v>70</v>
      </c>
      <c r="D9039" s="1">
        <v>18</v>
      </c>
      <c r="E9039" s="1">
        <v>20</v>
      </c>
      <c r="F9039" s="1">
        <v>0</v>
      </c>
      <c r="G9039">
        <f>VLOOKUP(C9039,reference!$A$1:$E$310,5,FALSE)</f>
        <v>5304071</v>
      </c>
      <c r="H9039" t="str">
        <f>VLOOKUP(C9039,reference!$A$1:$E$310,4,FALSE)</f>
        <v>KOLBANO</v>
      </c>
      <c r="I9039" t="str">
        <f>VLOOKUP($D9039,reference!$G$1:$H$25,2,FALSE)</f>
        <v>Lahan terbuka</v>
      </c>
      <c r="J9039" t="str">
        <f>VLOOKUP($E9039,reference!$G$1:$H$25,2,FALSE)</f>
        <v>Tubuh air</v>
      </c>
      <c r="K9039" t="str">
        <f t="shared" si="141"/>
        <v>Non Irigasi</v>
      </c>
      <c r="L9039" t="s">
        <v>327</v>
      </c>
    </row>
    <row r="9040" spans="1:12" x14ac:dyDescent="0.25">
      <c r="A9040" s="1">
        <v>9039</v>
      </c>
      <c r="B9040" s="3">
        <v>31</v>
      </c>
      <c r="C9040" s="1">
        <v>11</v>
      </c>
      <c r="D9040" s="1">
        <v>2</v>
      </c>
      <c r="E9040" s="1">
        <v>6</v>
      </c>
      <c r="F9040" s="1">
        <v>0</v>
      </c>
      <c r="G9040">
        <f>VLOOKUP(C9040,reference!$A$1:$E$310,5,FALSE)</f>
        <v>5302020</v>
      </c>
      <c r="H9040" t="str">
        <f>VLOOKUP(C9040,reference!$A$1:$E$310,4,FALSE)</f>
        <v>TABUNDUNG</v>
      </c>
      <c r="I9040" t="str">
        <f>VLOOKUP($D9040,reference!$G$1:$H$25,2,FALSE)</f>
        <v>Hutan lahan kering sekunder / bekas tebangan</v>
      </c>
      <c r="J9040" t="str">
        <f>VLOOKUP($E9040,reference!$G$1:$H$25,2,FALSE)</f>
        <v>Hutan mangrove sekunder</v>
      </c>
      <c r="K9040" t="str">
        <f t="shared" si="141"/>
        <v>Non Irigasi</v>
      </c>
      <c r="L9040" t="s">
        <v>327</v>
      </c>
    </row>
    <row r="9041" spans="1:12" x14ac:dyDescent="0.25">
      <c r="A9041" s="1">
        <v>9040</v>
      </c>
      <c r="B9041" s="3">
        <v>54</v>
      </c>
      <c r="C9041" s="1">
        <v>42</v>
      </c>
      <c r="D9041" s="1">
        <v>12</v>
      </c>
      <c r="E9041" s="1">
        <v>1</v>
      </c>
      <c r="F9041" s="1">
        <v>0</v>
      </c>
      <c r="G9041">
        <f>VLOOKUP(C9041,reference!$A$1:$E$310,5,FALSE)</f>
        <v>5303150</v>
      </c>
      <c r="H9041" t="str">
        <f>VLOOKUP(C9041,reference!$A$1:$E$310,4,FALSE)</f>
        <v>SULAMU</v>
      </c>
      <c r="I9041" t="str">
        <f>VLOOKUP($D9041,reference!$G$1:$H$25,2,FALSE)</f>
        <v>Pertanian lahan kering</v>
      </c>
      <c r="J9041" t="str">
        <f>VLOOKUP($E9041,reference!$G$1:$H$25,2,FALSE)</f>
        <v>Hutan lahan kering primer</v>
      </c>
      <c r="K9041" t="str">
        <f t="shared" si="141"/>
        <v>Non Irigasi</v>
      </c>
      <c r="L9041" t="s">
        <v>327</v>
      </c>
    </row>
    <row r="9042" spans="1:12" x14ac:dyDescent="0.25">
      <c r="A9042" s="1">
        <v>9041</v>
      </c>
      <c r="B9042" s="3">
        <v>298</v>
      </c>
      <c r="C9042" s="1">
        <v>67</v>
      </c>
      <c r="D9042" s="1">
        <v>9</v>
      </c>
      <c r="E9042" s="1">
        <v>9</v>
      </c>
      <c r="F9042" s="1">
        <v>0</v>
      </c>
      <c r="G9042">
        <f>VLOOKUP(C9042,reference!$A$1:$E$310,5,FALSE)</f>
        <v>5304060</v>
      </c>
      <c r="H9042" t="str">
        <f>VLOOKUP(C9042,reference!$A$1:$E$310,4,FALSE)</f>
        <v>KUAN FATU</v>
      </c>
      <c r="I9042" t="str">
        <f>VLOOKUP($D9042,reference!$G$1:$H$25,2,FALSE)</f>
        <v>Semak belukar</v>
      </c>
      <c r="J9042" t="str">
        <f>VLOOKUP($E9042,reference!$G$1:$H$25,2,FALSE)</f>
        <v>Semak belukar</v>
      </c>
      <c r="K9042" t="str">
        <f t="shared" si="141"/>
        <v>Non Irigasi</v>
      </c>
      <c r="L9042" t="s">
        <v>327</v>
      </c>
    </row>
    <row r="9043" spans="1:12" x14ac:dyDescent="0.25">
      <c r="A9043" s="1">
        <v>9042</v>
      </c>
      <c r="B9043" s="3">
        <v>40</v>
      </c>
      <c r="C9043" s="1">
        <v>70</v>
      </c>
      <c r="D9043" s="1">
        <v>2</v>
      </c>
      <c r="E9043" s="1">
        <v>20</v>
      </c>
      <c r="F9043" s="1">
        <v>0</v>
      </c>
      <c r="G9043">
        <f>VLOOKUP(C9043,reference!$A$1:$E$310,5,FALSE)</f>
        <v>5304071</v>
      </c>
      <c r="H9043" t="str">
        <f>VLOOKUP(C9043,reference!$A$1:$E$310,4,FALSE)</f>
        <v>KOLBANO</v>
      </c>
      <c r="I9043" t="str">
        <f>VLOOKUP($D9043,reference!$G$1:$H$25,2,FALSE)</f>
        <v>Hutan lahan kering sekunder / bekas tebangan</v>
      </c>
      <c r="J9043" t="str">
        <f>VLOOKUP($E9043,reference!$G$1:$H$25,2,FALSE)</f>
        <v>Tubuh air</v>
      </c>
      <c r="K9043" t="str">
        <f t="shared" si="141"/>
        <v>Non Irigasi</v>
      </c>
      <c r="L9043" t="s">
        <v>328</v>
      </c>
    </row>
    <row r="9044" spans="1:12" x14ac:dyDescent="0.25">
      <c r="A9044" s="1">
        <v>9043</v>
      </c>
      <c r="B9044" s="3">
        <v>3</v>
      </c>
      <c r="C9044" s="1">
        <v>66</v>
      </c>
      <c r="D9044" s="1">
        <v>1</v>
      </c>
      <c r="E9044" s="1">
        <v>20</v>
      </c>
      <c r="F9044" s="1">
        <v>0</v>
      </c>
      <c r="G9044">
        <f>VLOOKUP(C9044,reference!$A$1:$E$310,5,FALSE)</f>
        <v>5304051</v>
      </c>
      <c r="H9044" t="str">
        <f>VLOOKUP(C9044,reference!$A$1:$E$310,4,FALSE)</f>
        <v>NOEBEBA</v>
      </c>
      <c r="I9044" t="str">
        <f>VLOOKUP($D9044,reference!$G$1:$H$25,2,FALSE)</f>
        <v>Hutan lahan kering primer</v>
      </c>
      <c r="J9044" t="str">
        <f>VLOOKUP($E9044,reference!$G$1:$H$25,2,FALSE)</f>
        <v>Tubuh air</v>
      </c>
      <c r="K9044" t="str">
        <f t="shared" si="141"/>
        <v>Non Irigasi</v>
      </c>
      <c r="L9044" t="s">
        <v>328</v>
      </c>
    </row>
    <row r="9045" spans="1:12" x14ac:dyDescent="0.25">
      <c r="A9045" s="1">
        <v>9044</v>
      </c>
      <c r="B9045" s="3">
        <v>1272</v>
      </c>
      <c r="C9045" s="1">
        <v>13</v>
      </c>
      <c r="D9045" s="1">
        <v>1</v>
      </c>
      <c r="E9045" s="1">
        <v>1</v>
      </c>
      <c r="F9045" s="1">
        <v>0</v>
      </c>
      <c r="G9045">
        <f>VLOOKUP(C9045,reference!$A$1:$E$310,5,FALSE)</f>
        <v>5302030</v>
      </c>
      <c r="H9045" t="str">
        <f>VLOOKUP(C9045,reference!$A$1:$E$310,4,FALSE)</f>
        <v>PABERIWAI</v>
      </c>
      <c r="I9045" t="str">
        <f>VLOOKUP($D9045,reference!$G$1:$H$25,2,FALSE)</f>
        <v>Hutan lahan kering primer</v>
      </c>
      <c r="J9045" t="str">
        <f>VLOOKUP($E9045,reference!$G$1:$H$25,2,FALSE)</f>
        <v>Hutan lahan kering primer</v>
      </c>
      <c r="K9045" t="str">
        <f t="shared" si="141"/>
        <v>Non Irigasi</v>
      </c>
      <c r="L9045" t="s">
        <v>327</v>
      </c>
    </row>
    <row r="9046" spans="1:12" x14ac:dyDescent="0.25">
      <c r="A9046" s="1">
        <v>9045</v>
      </c>
      <c r="B9046" s="3">
        <v>100</v>
      </c>
      <c r="C9046" s="1">
        <v>43</v>
      </c>
      <c r="D9046" s="1">
        <v>2</v>
      </c>
      <c r="E9046" s="1">
        <v>1</v>
      </c>
      <c r="F9046" s="1">
        <v>0</v>
      </c>
      <c r="G9046">
        <f>VLOOKUP(C9046,reference!$A$1:$E$310,5,FALSE)</f>
        <v>5303160</v>
      </c>
      <c r="H9046" t="str">
        <f>VLOOKUP(C9046,reference!$A$1:$E$310,4,FALSE)</f>
        <v>FATULEU</v>
      </c>
      <c r="I9046" t="str">
        <f>VLOOKUP($D9046,reference!$G$1:$H$25,2,FALSE)</f>
        <v>Hutan lahan kering sekunder / bekas tebangan</v>
      </c>
      <c r="J9046" t="str">
        <f>VLOOKUP($E9046,reference!$G$1:$H$25,2,FALSE)</f>
        <v>Hutan lahan kering primer</v>
      </c>
      <c r="K9046" t="str">
        <f t="shared" si="141"/>
        <v>Non Irigasi</v>
      </c>
      <c r="L9046" t="s">
        <v>327</v>
      </c>
    </row>
    <row r="9047" spans="1:12" x14ac:dyDescent="0.25">
      <c r="A9047" s="1">
        <v>9046</v>
      </c>
      <c r="B9047" s="3">
        <v>2</v>
      </c>
      <c r="C9047" s="1">
        <v>63</v>
      </c>
      <c r="D9047" s="1">
        <v>18</v>
      </c>
      <c r="E9047" s="1">
        <v>9</v>
      </c>
      <c r="F9047" s="1">
        <v>0</v>
      </c>
      <c r="G9047">
        <f>VLOOKUP(C9047,reference!$A$1:$E$310,5,FALSE)</f>
        <v>5304041</v>
      </c>
      <c r="H9047" t="str">
        <f>VLOOKUP(C9047,reference!$A$1:$E$310,4,FALSE)</f>
        <v>BATU PUTIH</v>
      </c>
      <c r="I9047" t="str">
        <f>VLOOKUP($D9047,reference!$G$1:$H$25,2,FALSE)</f>
        <v>Lahan terbuka</v>
      </c>
      <c r="J9047" t="str">
        <f>VLOOKUP($E9047,reference!$G$1:$H$25,2,FALSE)</f>
        <v>Semak belukar</v>
      </c>
      <c r="K9047" t="str">
        <f t="shared" si="141"/>
        <v>Non Irigasi</v>
      </c>
      <c r="L9047" t="s">
        <v>327</v>
      </c>
    </row>
    <row r="9048" spans="1:12" x14ac:dyDescent="0.25">
      <c r="A9048" s="1">
        <v>9047</v>
      </c>
      <c r="B9048" s="3">
        <v>75</v>
      </c>
      <c r="C9048" s="1">
        <v>65</v>
      </c>
      <c r="D9048" s="1">
        <v>14</v>
      </c>
      <c r="E9048" s="1">
        <v>16</v>
      </c>
      <c r="F9048" s="1">
        <v>0</v>
      </c>
      <c r="G9048">
        <f>VLOOKUP(C9048,reference!$A$1:$E$310,5,FALSE)</f>
        <v>5304050</v>
      </c>
      <c r="H9048" t="str">
        <f>VLOOKUP(C9048,reference!$A$1:$E$310,4,FALSE)</f>
        <v>AMANUBAN SELATAN</v>
      </c>
      <c r="I9048" t="str">
        <f>VLOOKUP($D9048,reference!$G$1:$H$25,2,FALSE)</f>
        <v>Sawah</v>
      </c>
      <c r="J9048" t="str">
        <f>VLOOKUP($E9048,reference!$G$1:$H$25,2,FALSE)</f>
        <v>Pemukiman</v>
      </c>
      <c r="K9048" t="str">
        <f t="shared" si="141"/>
        <v>Non Irigasi</v>
      </c>
      <c r="L9048" t="s">
        <v>327</v>
      </c>
    </row>
    <row r="9049" spans="1:12" x14ac:dyDescent="0.25">
      <c r="A9049" s="1">
        <v>9048</v>
      </c>
      <c r="B9049" s="3">
        <v>45</v>
      </c>
      <c r="C9049" s="1">
        <v>65</v>
      </c>
      <c r="D9049" s="1">
        <v>14</v>
      </c>
      <c r="E9049" s="1">
        <v>13</v>
      </c>
      <c r="F9049" s="1">
        <v>0</v>
      </c>
      <c r="G9049">
        <f>VLOOKUP(C9049,reference!$A$1:$E$310,5,FALSE)</f>
        <v>5304050</v>
      </c>
      <c r="H9049" t="str">
        <f>VLOOKUP(C9049,reference!$A$1:$E$310,4,FALSE)</f>
        <v>AMANUBAN SELATAN</v>
      </c>
      <c r="I9049" t="str">
        <f>VLOOKUP($D9049,reference!$G$1:$H$25,2,FALSE)</f>
        <v>Sawah</v>
      </c>
      <c r="J9049" t="str">
        <f>VLOOKUP($E9049,reference!$G$1:$H$25,2,FALSE)</f>
        <v>Pertanian lahan kering  campur semak / kebun campur</v>
      </c>
      <c r="K9049" t="str">
        <f t="shared" si="141"/>
        <v>Non Irigasi</v>
      </c>
      <c r="L9049" t="s">
        <v>327</v>
      </c>
    </row>
    <row r="9050" spans="1:12" x14ac:dyDescent="0.25">
      <c r="A9050" s="1">
        <v>9049</v>
      </c>
      <c r="B9050" s="3">
        <v>16</v>
      </c>
      <c r="C9050" s="1">
        <v>42</v>
      </c>
      <c r="D9050" s="1">
        <v>2</v>
      </c>
      <c r="E9050" s="1">
        <v>16</v>
      </c>
      <c r="F9050" s="1">
        <v>0</v>
      </c>
      <c r="G9050">
        <f>VLOOKUP(C9050,reference!$A$1:$E$310,5,FALSE)</f>
        <v>5303150</v>
      </c>
      <c r="H9050" t="str">
        <f>VLOOKUP(C9050,reference!$A$1:$E$310,4,FALSE)</f>
        <v>SULAMU</v>
      </c>
      <c r="I9050" t="str">
        <f>VLOOKUP($D9050,reference!$G$1:$H$25,2,FALSE)</f>
        <v>Hutan lahan kering sekunder / bekas tebangan</v>
      </c>
      <c r="J9050" t="str">
        <f>VLOOKUP($E9050,reference!$G$1:$H$25,2,FALSE)</f>
        <v>Pemukiman</v>
      </c>
      <c r="K9050" t="str">
        <f t="shared" si="141"/>
        <v>Non Irigasi</v>
      </c>
      <c r="L9050" t="s">
        <v>328</v>
      </c>
    </row>
    <row r="9051" spans="1:12" x14ac:dyDescent="0.25">
      <c r="A9051" s="1">
        <v>9050</v>
      </c>
      <c r="B9051" s="3">
        <v>65</v>
      </c>
      <c r="C9051" s="1">
        <v>42</v>
      </c>
      <c r="D9051" s="1">
        <v>18</v>
      </c>
      <c r="E9051" s="1">
        <v>9</v>
      </c>
      <c r="F9051" s="1">
        <v>0</v>
      </c>
      <c r="G9051">
        <f>VLOOKUP(C9051,reference!$A$1:$E$310,5,FALSE)</f>
        <v>5303150</v>
      </c>
      <c r="H9051" t="str">
        <f>VLOOKUP(C9051,reference!$A$1:$E$310,4,FALSE)</f>
        <v>SULAMU</v>
      </c>
      <c r="I9051" t="str">
        <f>VLOOKUP($D9051,reference!$G$1:$H$25,2,FALSE)</f>
        <v>Lahan terbuka</v>
      </c>
      <c r="J9051" t="str">
        <f>VLOOKUP($E9051,reference!$G$1:$H$25,2,FALSE)</f>
        <v>Semak belukar</v>
      </c>
      <c r="K9051" t="str">
        <f t="shared" si="141"/>
        <v>Non Irigasi</v>
      </c>
      <c r="L9051" t="s">
        <v>327</v>
      </c>
    </row>
    <row r="9052" spans="1:12" x14ac:dyDescent="0.25">
      <c r="A9052" s="1">
        <v>9051</v>
      </c>
      <c r="B9052" s="3">
        <v>230</v>
      </c>
      <c r="C9052" s="1">
        <v>39</v>
      </c>
      <c r="D9052" s="1">
        <v>2</v>
      </c>
      <c r="E9052" s="1">
        <v>1</v>
      </c>
      <c r="F9052" s="1">
        <v>0</v>
      </c>
      <c r="G9052">
        <f>VLOOKUP(C9052,reference!$A$1:$E$310,5,FALSE)</f>
        <v>5303140</v>
      </c>
      <c r="H9052" t="str">
        <f>VLOOKUP(C9052,reference!$A$1:$E$310,4,FALSE)</f>
        <v>KUPANG TIMUR</v>
      </c>
      <c r="I9052" t="str">
        <f>VLOOKUP($D9052,reference!$G$1:$H$25,2,FALSE)</f>
        <v>Hutan lahan kering sekunder / bekas tebangan</v>
      </c>
      <c r="J9052" t="str">
        <f>VLOOKUP($E9052,reference!$G$1:$H$25,2,FALSE)</f>
        <v>Hutan lahan kering primer</v>
      </c>
      <c r="K9052" t="str">
        <f t="shared" si="141"/>
        <v>Non Irigasi</v>
      </c>
      <c r="L9052" t="s">
        <v>327</v>
      </c>
    </row>
    <row r="9053" spans="1:12" x14ac:dyDescent="0.25">
      <c r="A9053" s="1">
        <v>9052</v>
      </c>
      <c r="B9053" s="3">
        <v>876</v>
      </c>
      <c r="C9053" s="1">
        <v>46</v>
      </c>
      <c r="D9053" s="1">
        <v>2</v>
      </c>
      <c r="E9053" s="1">
        <v>7</v>
      </c>
      <c r="F9053" s="1">
        <v>0</v>
      </c>
      <c r="G9053">
        <f>VLOOKUP(C9053,reference!$A$1:$E$310,5,FALSE)</f>
        <v>5303170</v>
      </c>
      <c r="H9053" t="str">
        <f>VLOOKUP(C9053,reference!$A$1:$E$310,4,FALSE)</f>
        <v>TAKARI</v>
      </c>
      <c r="I9053" t="str">
        <f>VLOOKUP($D9053,reference!$G$1:$H$25,2,FALSE)</f>
        <v>Hutan lahan kering sekunder / bekas tebangan</v>
      </c>
      <c r="J9053" t="str">
        <f>VLOOKUP($E9053,reference!$G$1:$H$25,2,FALSE)</f>
        <v>Hutan tanaman</v>
      </c>
      <c r="K9053" t="str">
        <f t="shared" si="141"/>
        <v>Non Irigasi</v>
      </c>
      <c r="L9053" t="s">
        <v>328</v>
      </c>
    </row>
    <row r="9054" spans="1:12" x14ac:dyDescent="0.25">
      <c r="A9054" s="1">
        <v>9053</v>
      </c>
      <c r="B9054" s="3">
        <v>3</v>
      </c>
      <c r="C9054" s="1">
        <v>63</v>
      </c>
      <c r="D9054" s="1">
        <v>9</v>
      </c>
      <c r="E9054" s="1">
        <v>7</v>
      </c>
      <c r="F9054" s="1">
        <v>0</v>
      </c>
      <c r="G9054">
        <f>VLOOKUP(C9054,reference!$A$1:$E$310,5,FALSE)</f>
        <v>5304041</v>
      </c>
      <c r="H9054" t="str">
        <f>VLOOKUP(C9054,reference!$A$1:$E$310,4,FALSE)</f>
        <v>BATU PUTIH</v>
      </c>
      <c r="I9054" t="str">
        <f>VLOOKUP($D9054,reference!$G$1:$H$25,2,FALSE)</f>
        <v>Semak belukar</v>
      </c>
      <c r="J9054" t="str">
        <f>VLOOKUP($E9054,reference!$G$1:$H$25,2,FALSE)</f>
        <v>Hutan tanaman</v>
      </c>
      <c r="K9054" t="str">
        <f t="shared" si="141"/>
        <v>Non Irigasi</v>
      </c>
      <c r="L9054" t="s">
        <v>327</v>
      </c>
    </row>
    <row r="9055" spans="1:12" x14ac:dyDescent="0.25">
      <c r="A9055" s="1">
        <v>9054</v>
      </c>
      <c r="B9055" s="3">
        <v>1424</v>
      </c>
      <c r="C9055" s="1">
        <v>65</v>
      </c>
      <c r="D9055" s="1">
        <v>14</v>
      </c>
      <c r="E9055" s="1">
        <v>14</v>
      </c>
      <c r="F9055" s="1">
        <v>0</v>
      </c>
      <c r="G9055">
        <f>VLOOKUP(C9055,reference!$A$1:$E$310,5,FALSE)</f>
        <v>5304050</v>
      </c>
      <c r="H9055" t="str">
        <f>VLOOKUP(C9055,reference!$A$1:$E$310,4,FALSE)</f>
        <v>AMANUBAN SELATAN</v>
      </c>
      <c r="I9055" t="str">
        <f>VLOOKUP($D9055,reference!$G$1:$H$25,2,FALSE)</f>
        <v>Sawah</v>
      </c>
      <c r="J9055" t="str">
        <f>VLOOKUP($E9055,reference!$G$1:$H$25,2,FALSE)</f>
        <v>Sawah</v>
      </c>
      <c r="K9055" t="str">
        <f t="shared" si="141"/>
        <v>Non Irigasi</v>
      </c>
      <c r="L9055" t="s">
        <v>327</v>
      </c>
    </row>
    <row r="9056" spans="1:12" x14ac:dyDescent="0.25">
      <c r="A9056" s="1">
        <v>9055</v>
      </c>
      <c r="B9056" s="3">
        <v>137</v>
      </c>
      <c r="C9056" s="1">
        <v>65</v>
      </c>
      <c r="D9056" s="1">
        <v>2</v>
      </c>
      <c r="E9056" s="1">
        <v>20</v>
      </c>
      <c r="F9056" s="1">
        <v>0</v>
      </c>
      <c r="G9056">
        <f>VLOOKUP(C9056,reference!$A$1:$E$310,5,FALSE)</f>
        <v>5304050</v>
      </c>
      <c r="H9056" t="str">
        <f>VLOOKUP(C9056,reference!$A$1:$E$310,4,FALSE)</f>
        <v>AMANUBAN SELATAN</v>
      </c>
      <c r="I9056" t="str">
        <f>VLOOKUP($D9056,reference!$G$1:$H$25,2,FALSE)</f>
        <v>Hutan lahan kering sekunder / bekas tebangan</v>
      </c>
      <c r="J9056" t="str">
        <f>VLOOKUP($E9056,reference!$G$1:$H$25,2,FALSE)</f>
        <v>Tubuh air</v>
      </c>
      <c r="K9056" t="str">
        <f t="shared" si="141"/>
        <v>Non Irigasi</v>
      </c>
      <c r="L9056" t="s">
        <v>328</v>
      </c>
    </row>
    <row r="9057" spans="1:12" x14ac:dyDescent="0.25">
      <c r="A9057" s="1">
        <v>9056</v>
      </c>
      <c r="B9057" s="3">
        <v>1</v>
      </c>
      <c r="C9057" s="1">
        <v>70</v>
      </c>
      <c r="D9057" s="1">
        <v>18</v>
      </c>
      <c r="E9057" s="1">
        <v>11</v>
      </c>
      <c r="F9057" s="1">
        <v>0</v>
      </c>
      <c r="G9057">
        <f>VLOOKUP(C9057,reference!$A$1:$E$310,5,FALSE)</f>
        <v>5304071</v>
      </c>
      <c r="H9057" t="str">
        <f>VLOOKUP(C9057,reference!$A$1:$E$310,4,FALSE)</f>
        <v>KOLBANO</v>
      </c>
      <c r="I9057" t="str">
        <f>VLOOKUP($D9057,reference!$G$1:$H$25,2,FALSE)</f>
        <v>Lahan terbuka</v>
      </c>
      <c r="J9057" t="str">
        <f>VLOOKUP($E9057,reference!$G$1:$H$25,2,FALSE)</f>
        <v>Savanna / Padang rumput</v>
      </c>
      <c r="K9057" t="str">
        <f t="shared" si="141"/>
        <v>Non Irigasi</v>
      </c>
      <c r="L9057" t="s">
        <v>327</v>
      </c>
    </row>
    <row r="9058" spans="1:12" x14ac:dyDescent="0.25">
      <c r="A9058" s="1">
        <v>9057</v>
      </c>
      <c r="B9058" s="3">
        <v>5</v>
      </c>
      <c r="C9058" s="1">
        <v>16</v>
      </c>
      <c r="D9058" s="1">
        <v>1</v>
      </c>
      <c r="E9058" s="1">
        <v>9</v>
      </c>
      <c r="F9058" s="1">
        <v>0</v>
      </c>
      <c r="G9058">
        <f>VLOOKUP(C9058,reference!$A$1:$E$310,5,FALSE)</f>
        <v>5302033</v>
      </c>
      <c r="H9058" t="str">
        <f>VLOOKUP(C9058,reference!$A$1:$E$310,4,FALSE)</f>
        <v>KAHAUNGU ETI</v>
      </c>
      <c r="I9058" t="str">
        <f>VLOOKUP($D9058,reference!$G$1:$H$25,2,FALSE)</f>
        <v>Hutan lahan kering primer</v>
      </c>
      <c r="J9058" t="str">
        <f>VLOOKUP($E9058,reference!$G$1:$H$25,2,FALSE)</f>
        <v>Semak belukar</v>
      </c>
      <c r="K9058" t="str">
        <f t="shared" si="141"/>
        <v>Non Irigasi</v>
      </c>
      <c r="L9058" t="s">
        <v>328</v>
      </c>
    </row>
    <row r="9059" spans="1:12" x14ac:dyDescent="0.25">
      <c r="A9059" s="1">
        <v>9058</v>
      </c>
      <c r="B9059" s="3">
        <v>198</v>
      </c>
      <c r="C9059" s="1">
        <v>21</v>
      </c>
      <c r="D9059" s="1">
        <v>16</v>
      </c>
      <c r="E9059" s="1">
        <v>11</v>
      </c>
      <c r="F9059" s="1">
        <v>0</v>
      </c>
      <c r="G9059">
        <f>VLOOKUP(C9059,reference!$A$1:$E$310,5,FALSE)</f>
        <v>5302051</v>
      </c>
      <c r="H9059" t="str">
        <f>VLOOKUP(C9059,reference!$A$1:$E$310,4,FALSE)</f>
        <v>RINDI</v>
      </c>
      <c r="I9059" t="str">
        <f>VLOOKUP($D9059,reference!$G$1:$H$25,2,FALSE)</f>
        <v>Pemukiman</v>
      </c>
      <c r="J9059" t="str">
        <f>VLOOKUP($E9059,reference!$G$1:$H$25,2,FALSE)</f>
        <v>Savanna / Padang rumput</v>
      </c>
      <c r="K9059" t="str">
        <f t="shared" si="141"/>
        <v>Non Irigasi</v>
      </c>
      <c r="L9059" t="s">
        <v>327</v>
      </c>
    </row>
    <row r="9060" spans="1:12" x14ac:dyDescent="0.25">
      <c r="A9060" s="1">
        <v>9059</v>
      </c>
      <c r="B9060" s="3">
        <v>332</v>
      </c>
      <c r="C9060" s="1">
        <v>42</v>
      </c>
      <c r="D9060" s="1">
        <v>18</v>
      </c>
      <c r="E9060" s="1">
        <v>11</v>
      </c>
      <c r="F9060" s="1">
        <v>0</v>
      </c>
      <c r="G9060">
        <f>VLOOKUP(C9060,reference!$A$1:$E$310,5,FALSE)</f>
        <v>5303150</v>
      </c>
      <c r="H9060" t="str">
        <f>VLOOKUP(C9060,reference!$A$1:$E$310,4,FALSE)</f>
        <v>SULAMU</v>
      </c>
      <c r="I9060" t="str">
        <f>VLOOKUP($D9060,reference!$G$1:$H$25,2,FALSE)</f>
        <v>Lahan terbuka</v>
      </c>
      <c r="J9060" t="str">
        <f>VLOOKUP($E9060,reference!$G$1:$H$25,2,FALSE)</f>
        <v>Savanna / Padang rumput</v>
      </c>
      <c r="K9060" t="str">
        <f t="shared" si="141"/>
        <v>Non Irigasi</v>
      </c>
      <c r="L9060" t="s">
        <v>327</v>
      </c>
    </row>
    <row r="9061" spans="1:12" x14ac:dyDescent="0.25">
      <c r="A9061" s="1">
        <v>9060</v>
      </c>
      <c r="B9061" s="3">
        <v>1</v>
      </c>
      <c r="C9061" s="1">
        <v>65</v>
      </c>
      <c r="D9061" s="1">
        <v>1</v>
      </c>
      <c r="E9061" s="1">
        <v>20</v>
      </c>
      <c r="F9061" s="1">
        <v>0</v>
      </c>
      <c r="G9061">
        <f>VLOOKUP(C9061,reference!$A$1:$E$310,5,FALSE)</f>
        <v>5304050</v>
      </c>
      <c r="H9061" t="str">
        <f>VLOOKUP(C9061,reference!$A$1:$E$310,4,FALSE)</f>
        <v>AMANUBAN SELATAN</v>
      </c>
      <c r="I9061" t="str">
        <f>VLOOKUP($D9061,reference!$G$1:$H$25,2,FALSE)</f>
        <v>Hutan lahan kering primer</v>
      </c>
      <c r="J9061" t="str">
        <f>VLOOKUP($E9061,reference!$G$1:$H$25,2,FALSE)</f>
        <v>Tubuh air</v>
      </c>
      <c r="K9061" t="str">
        <f t="shared" si="141"/>
        <v>Non Irigasi</v>
      </c>
      <c r="L9061" t="s">
        <v>328</v>
      </c>
    </row>
    <row r="9062" spans="1:12" x14ac:dyDescent="0.25">
      <c r="A9062" s="1">
        <v>9061</v>
      </c>
      <c r="B9062" s="3">
        <v>202</v>
      </c>
      <c r="C9062" s="1">
        <v>70</v>
      </c>
      <c r="D9062" s="1">
        <v>2</v>
      </c>
      <c r="E9062" s="1">
        <v>14</v>
      </c>
      <c r="F9062" s="1">
        <v>0</v>
      </c>
      <c r="G9062">
        <f>VLOOKUP(C9062,reference!$A$1:$E$310,5,FALSE)</f>
        <v>5304071</v>
      </c>
      <c r="H9062" t="str">
        <f>VLOOKUP(C9062,reference!$A$1:$E$310,4,FALSE)</f>
        <v>KOLBANO</v>
      </c>
      <c r="I9062" t="str">
        <f>VLOOKUP($D9062,reference!$G$1:$H$25,2,FALSE)</f>
        <v>Hutan lahan kering sekunder / bekas tebangan</v>
      </c>
      <c r="J9062" t="str">
        <f>VLOOKUP($E9062,reference!$G$1:$H$25,2,FALSE)</f>
        <v>Sawah</v>
      </c>
      <c r="K9062" t="str">
        <f t="shared" si="141"/>
        <v>Non Irigasi</v>
      </c>
      <c r="L9062" t="s">
        <v>328</v>
      </c>
    </row>
    <row r="9063" spans="1:12" x14ac:dyDescent="0.25">
      <c r="A9063" s="1">
        <v>9062</v>
      </c>
      <c r="B9063" s="3">
        <v>13</v>
      </c>
      <c r="C9063" s="1">
        <v>11</v>
      </c>
      <c r="D9063" s="1">
        <v>2</v>
      </c>
      <c r="E9063" s="1">
        <v>0</v>
      </c>
      <c r="F9063" s="1">
        <v>0</v>
      </c>
      <c r="G9063">
        <f>VLOOKUP(C9063,reference!$A$1:$E$310,5,FALSE)</f>
        <v>5302020</v>
      </c>
      <c r="H9063" t="str">
        <f>VLOOKUP(C9063,reference!$A$1:$E$310,4,FALSE)</f>
        <v>TABUNDUNG</v>
      </c>
      <c r="I9063" t="str">
        <f>VLOOKUP($D9063,reference!$G$1:$H$25,2,FALSE)</f>
        <v>Hutan lahan kering sekunder / bekas tebangan</v>
      </c>
      <c r="J9063" t="str">
        <f>VLOOKUP($E9063,reference!$G$1:$H$25,2,FALSE)</f>
        <v>No data</v>
      </c>
      <c r="K9063" t="str">
        <f t="shared" si="141"/>
        <v>Non Irigasi</v>
      </c>
      <c r="L9063" t="s">
        <v>328</v>
      </c>
    </row>
    <row r="9064" spans="1:12" x14ac:dyDescent="0.25">
      <c r="A9064" s="1">
        <v>9063</v>
      </c>
      <c r="B9064" s="3">
        <v>84</v>
      </c>
      <c r="C9064" s="1">
        <v>21</v>
      </c>
      <c r="D9064" s="1">
        <v>16</v>
      </c>
      <c r="E9064" s="1">
        <v>16</v>
      </c>
      <c r="F9064" s="1">
        <v>0</v>
      </c>
      <c r="G9064">
        <f>VLOOKUP(C9064,reference!$A$1:$E$310,5,FALSE)</f>
        <v>5302051</v>
      </c>
      <c r="H9064" t="str">
        <f>VLOOKUP(C9064,reference!$A$1:$E$310,4,FALSE)</f>
        <v>RINDI</v>
      </c>
      <c r="I9064" t="str">
        <f>VLOOKUP($D9064,reference!$G$1:$H$25,2,FALSE)</f>
        <v>Pemukiman</v>
      </c>
      <c r="J9064" t="str">
        <f>VLOOKUP($E9064,reference!$G$1:$H$25,2,FALSE)</f>
        <v>Pemukiman</v>
      </c>
      <c r="K9064" t="str">
        <f t="shared" si="141"/>
        <v>Non Irigasi</v>
      </c>
      <c r="L9064" t="s">
        <v>327</v>
      </c>
    </row>
    <row r="9065" spans="1:12" x14ac:dyDescent="0.25">
      <c r="A9065" s="1">
        <v>9064</v>
      </c>
      <c r="B9065" s="3">
        <v>7</v>
      </c>
      <c r="C9065" s="1">
        <v>70</v>
      </c>
      <c r="D9065" s="1">
        <v>18</v>
      </c>
      <c r="E9065" s="1">
        <v>14</v>
      </c>
      <c r="F9065" s="1">
        <v>0</v>
      </c>
      <c r="G9065">
        <f>VLOOKUP(C9065,reference!$A$1:$E$310,5,FALSE)</f>
        <v>5304071</v>
      </c>
      <c r="H9065" t="str">
        <f>VLOOKUP(C9065,reference!$A$1:$E$310,4,FALSE)</f>
        <v>KOLBANO</v>
      </c>
      <c r="I9065" t="str">
        <f>VLOOKUP($D9065,reference!$G$1:$H$25,2,FALSE)</f>
        <v>Lahan terbuka</v>
      </c>
      <c r="J9065" t="str">
        <f>VLOOKUP($E9065,reference!$G$1:$H$25,2,FALSE)</f>
        <v>Sawah</v>
      </c>
      <c r="K9065" t="str">
        <f t="shared" si="141"/>
        <v>Non Irigasi</v>
      </c>
      <c r="L9065" t="s">
        <v>327</v>
      </c>
    </row>
    <row r="9066" spans="1:12" x14ac:dyDescent="0.25">
      <c r="A9066" s="1">
        <v>9065</v>
      </c>
      <c r="B9066" s="3">
        <v>435</v>
      </c>
      <c r="C9066" s="1">
        <v>13</v>
      </c>
      <c r="D9066" s="1">
        <v>11</v>
      </c>
      <c r="E9066" s="1">
        <v>1</v>
      </c>
      <c r="F9066" s="1">
        <v>0</v>
      </c>
      <c r="G9066">
        <f>VLOOKUP(C9066,reference!$A$1:$E$310,5,FALSE)</f>
        <v>5302030</v>
      </c>
      <c r="H9066" t="str">
        <f>VLOOKUP(C9066,reference!$A$1:$E$310,4,FALSE)</f>
        <v>PABERIWAI</v>
      </c>
      <c r="I9066" t="str">
        <f>VLOOKUP($D9066,reference!$G$1:$H$25,2,FALSE)</f>
        <v>Savanna / Padang rumput</v>
      </c>
      <c r="J9066" t="str">
        <f>VLOOKUP($E9066,reference!$G$1:$H$25,2,FALSE)</f>
        <v>Hutan lahan kering primer</v>
      </c>
      <c r="K9066" t="str">
        <f t="shared" si="141"/>
        <v>Non Irigasi</v>
      </c>
      <c r="L9066" t="s">
        <v>327</v>
      </c>
    </row>
    <row r="9067" spans="1:12" x14ac:dyDescent="0.25">
      <c r="A9067" s="1">
        <v>9066</v>
      </c>
      <c r="B9067" s="3">
        <v>48</v>
      </c>
      <c r="C9067" s="1">
        <v>65</v>
      </c>
      <c r="D9067" s="1">
        <v>18</v>
      </c>
      <c r="E9067" s="1">
        <v>9</v>
      </c>
      <c r="F9067" s="1">
        <v>0</v>
      </c>
      <c r="G9067">
        <f>VLOOKUP(C9067,reference!$A$1:$E$310,5,FALSE)</f>
        <v>5304050</v>
      </c>
      <c r="H9067" t="str">
        <f>VLOOKUP(C9067,reference!$A$1:$E$310,4,FALSE)</f>
        <v>AMANUBAN SELATAN</v>
      </c>
      <c r="I9067" t="str">
        <f>VLOOKUP($D9067,reference!$G$1:$H$25,2,FALSE)</f>
        <v>Lahan terbuka</v>
      </c>
      <c r="J9067" t="str">
        <f>VLOOKUP($E9067,reference!$G$1:$H$25,2,FALSE)</f>
        <v>Semak belukar</v>
      </c>
      <c r="K9067" t="str">
        <f t="shared" si="141"/>
        <v>Non Irigasi</v>
      </c>
      <c r="L9067" t="s">
        <v>327</v>
      </c>
    </row>
    <row r="9068" spans="1:12" x14ac:dyDescent="0.25">
      <c r="A9068" s="1">
        <v>9067</v>
      </c>
      <c r="B9068" s="3">
        <v>70</v>
      </c>
      <c r="C9068" s="1">
        <v>66</v>
      </c>
      <c r="D9068" s="1">
        <v>14</v>
      </c>
      <c r="E9068" s="1">
        <v>13</v>
      </c>
      <c r="F9068" s="1">
        <v>0</v>
      </c>
      <c r="G9068">
        <f>VLOOKUP(C9068,reference!$A$1:$E$310,5,FALSE)</f>
        <v>5304051</v>
      </c>
      <c r="H9068" t="str">
        <f>VLOOKUP(C9068,reference!$A$1:$E$310,4,FALSE)</f>
        <v>NOEBEBA</v>
      </c>
      <c r="I9068" t="str">
        <f>VLOOKUP($D9068,reference!$G$1:$H$25,2,FALSE)</f>
        <v>Sawah</v>
      </c>
      <c r="J9068" t="str">
        <f>VLOOKUP($E9068,reference!$G$1:$H$25,2,FALSE)</f>
        <v>Pertanian lahan kering  campur semak / kebun campur</v>
      </c>
      <c r="K9068" t="str">
        <f t="shared" si="141"/>
        <v>Non Irigasi</v>
      </c>
      <c r="L9068" t="s">
        <v>327</v>
      </c>
    </row>
    <row r="9069" spans="1:12" x14ac:dyDescent="0.25">
      <c r="A9069" s="1">
        <v>9068</v>
      </c>
      <c r="B9069" s="3">
        <v>3596</v>
      </c>
      <c r="C9069" s="1">
        <v>15</v>
      </c>
      <c r="D9069" s="1">
        <v>9</v>
      </c>
      <c r="E9069" s="1">
        <v>9</v>
      </c>
      <c r="F9069" s="1">
        <v>0</v>
      </c>
      <c r="G9069">
        <f>VLOOKUP(C9069,reference!$A$1:$E$310,5,FALSE)</f>
        <v>5302032</v>
      </c>
      <c r="H9069" t="str">
        <f>VLOOKUP(C9069,reference!$A$1:$E$310,4,FALSE)</f>
        <v>MATAWAI LA PAWU</v>
      </c>
      <c r="I9069" t="str">
        <f>VLOOKUP($D9069,reference!$G$1:$H$25,2,FALSE)</f>
        <v>Semak belukar</v>
      </c>
      <c r="J9069" t="str">
        <f>VLOOKUP($E9069,reference!$G$1:$H$25,2,FALSE)</f>
        <v>Semak belukar</v>
      </c>
      <c r="K9069" t="str">
        <f t="shared" si="141"/>
        <v>Non Irigasi</v>
      </c>
      <c r="L9069" t="s">
        <v>327</v>
      </c>
    </row>
    <row r="9070" spans="1:12" x14ac:dyDescent="0.25">
      <c r="A9070" s="1">
        <v>9069</v>
      </c>
      <c r="B9070" s="3">
        <v>1766</v>
      </c>
      <c r="C9070" s="1">
        <v>13</v>
      </c>
      <c r="D9070" s="1">
        <v>11</v>
      </c>
      <c r="E9070" s="1">
        <v>2</v>
      </c>
      <c r="F9070" s="1">
        <v>0</v>
      </c>
      <c r="G9070">
        <f>VLOOKUP(C9070,reference!$A$1:$E$310,5,FALSE)</f>
        <v>5302030</v>
      </c>
      <c r="H9070" t="str">
        <f>VLOOKUP(C9070,reference!$A$1:$E$310,4,FALSE)</f>
        <v>PABERIWAI</v>
      </c>
      <c r="I9070" t="str">
        <f>VLOOKUP($D9070,reference!$G$1:$H$25,2,FALSE)</f>
        <v>Savanna / Padang rumput</v>
      </c>
      <c r="J9070" t="str">
        <f>VLOOKUP($E9070,reference!$G$1:$H$25,2,FALSE)</f>
        <v>Hutan lahan kering sekunder / bekas tebangan</v>
      </c>
      <c r="K9070" t="str">
        <f t="shared" si="141"/>
        <v>Non Irigasi</v>
      </c>
      <c r="L9070" t="s">
        <v>327</v>
      </c>
    </row>
    <row r="9071" spans="1:12" x14ac:dyDescent="0.25">
      <c r="A9071" s="1">
        <v>9070</v>
      </c>
      <c r="B9071" s="3">
        <v>2</v>
      </c>
      <c r="C9071" s="1">
        <v>21</v>
      </c>
      <c r="D9071" s="1">
        <v>11</v>
      </c>
      <c r="E9071" s="1">
        <v>16</v>
      </c>
      <c r="F9071" s="1">
        <v>0</v>
      </c>
      <c r="G9071">
        <f>VLOOKUP(C9071,reference!$A$1:$E$310,5,FALSE)</f>
        <v>5302051</v>
      </c>
      <c r="H9071" t="str">
        <f>VLOOKUP(C9071,reference!$A$1:$E$310,4,FALSE)</f>
        <v>RINDI</v>
      </c>
      <c r="I9071" t="str">
        <f>VLOOKUP($D9071,reference!$G$1:$H$25,2,FALSE)</f>
        <v>Savanna / Padang rumput</v>
      </c>
      <c r="J9071" t="str">
        <f>VLOOKUP($E9071,reference!$G$1:$H$25,2,FALSE)</f>
        <v>Pemukiman</v>
      </c>
      <c r="K9071" t="str">
        <f t="shared" si="141"/>
        <v>Non Irigasi</v>
      </c>
      <c r="L9071" t="s">
        <v>327</v>
      </c>
    </row>
    <row r="9072" spans="1:12" x14ac:dyDescent="0.25">
      <c r="A9072" s="1">
        <v>9071</v>
      </c>
      <c r="B9072" s="3">
        <v>56</v>
      </c>
      <c r="C9072" s="1">
        <v>66</v>
      </c>
      <c r="D9072" s="1">
        <v>14</v>
      </c>
      <c r="E9072" s="1">
        <v>20</v>
      </c>
      <c r="F9072" s="1">
        <v>0</v>
      </c>
      <c r="G9072">
        <f>VLOOKUP(C9072,reference!$A$1:$E$310,5,FALSE)</f>
        <v>5304051</v>
      </c>
      <c r="H9072" t="str">
        <f>VLOOKUP(C9072,reference!$A$1:$E$310,4,FALSE)</f>
        <v>NOEBEBA</v>
      </c>
      <c r="I9072" t="str">
        <f>VLOOKUP($D9072,reference!$G$1:$H$25,2,FALSE)</f>
        <v>Sawah</v>
      </c>
      <c r="J9072" t="str">
        <f>VLOOKUP($E9072,reference!$G$1:$H$25,2,FALSE)</f>
        <v>Tubuh air</v>
      </c>
      <c r="K9072" t="str">
        <f t="shared" si="141"/>
        <v>Non Irigasi</v>
      </c>
      <c r="L9072" t="s">
        <v>327</v>
      </c>
    </row>
    <row r="9073" spans="1:12" x14ac:dyDescent="0.25">
      <c r="A9073" s="1">
        <v>9072</v>
      </c>
      <c r="B9073" s="3">
        <v>173</v>
      </c>
      <c r="C9073" s="1">
        <v>21</v>
      </c>
      <c r="D9073" s="1">
        <v>18</v>
      </c>
      <c r="E9073" s="1">
        <v>14</v>
      </c>
      <c r="F9073" s="1">
        <v>0</v>
      </c>
      <c r="G9073">
        <f>VLOOKUP(C9073,reference!$A$1:$E$310,5,FALSE)</f>
        <v>5302051</v>
      </c>
      <c r="H9073" t="str">
        <f>VLOOKUP(C9073,reference!$A$1:$E$310,4,FALSE)</f>
        <v>RINDI</v>
      </c>
      <c r="I9073" t="str">
        <f>VLOOKUP($D9073,reference!$G$1:$H$25,2,FALSE)</f>
        <v>Lahan terbuka</v>
      </c>
      <c r="J9073" t="str">
        <f>VLOOKUP($E9073,reference!$G$1:$H$25,2,FALSE)</f>
        <v>Sawah</v>
      </c>
      <c r="K9073" t="str">
        <f t="shared" si="141"/>
        <v>Non Irigasi</v>
      </c>
      <c r="L9073" t="s">
        <v>327</v>
      </c>
    </row>
    <row r="9074" spans="1:12" x14ac:dyDescent="0.25">
      <c r="A9074" s="1">
        <v>9073</v>
      </c>
      <c r="B9074" s="3">
        <v>20</v>
      </c>
      <c r="C9074" s="1">
        <v>42</v>
      </c>
      <c r="D9074" s="1">
        <v>12</v>
      </c>
      <c r="E9074" s="1">
        <v>18</v>
      </c>
      <c r="F9074" s="1">
        <v>0</v>
      </c>
      <c r="G9074">
        <f>VLOOKUP(C9074,reference!$A$1:$E$310,5,FALSE)</f>
        <v>5303150</v>
      </c>
      <c r="H9074" t="str">
        <f>VLOOKUP(C9074,reference!$A$1:$E$310,4,FALSE)</f>
        <v>SULAMU</v>
      </c>
      <c r="I9074" t="str">
        <f>VLOOKUP($D9074,reference!$G$1:$H$25,2,FALSE)</f>
        <v>Pertanian lahan kering</v>
      </c>
      <c r="J9074" t="str">
        <f>VLOOKUP($E9074,reference!$G$1:$H$25,2,FALSE)</f>
        <v>Lahan terbuka</v>
      </c>
      <c r="K9074" t="str">
        <f t="shared" si="141"/>
        <v>Non Irigasi</v>
      </c>
      <c r="L9074" t="s">
        <v>327</v>
      </c>
    </row>
    <row r="9075" spans="1:12" x14ac:dyDescent="0.25">
      <c r="A9075" s="1">
        <v>9074</v>
      </c>
      <c r="B9075" s="3">
        <v>193</v>
      </c>
      <c r="C9075" s="1">
        <v>66</v>
      </c>
      <c r="D9075" s="1">
        <v>14</v>
      </c>
      <c r="E9075" s="1">
        <v>14</v>
      </c>
      <c r="F9075" s="1">
        <v>0</v>
      </c>
      <c r="G9075">
        <f>VLOOKUP(C9075,reference!$A$1:$E$310,5,FALSE)</f>
        <v>5304051</v>
      </c>
      <c r="H9075" t="str">
        <f>VLOOKUP(C9075,reference!$A$1:$E$310,4,FALSE)</f>
        <v>NOEBEBA</v>
      </c>
      <c r="I9075" t="str">
        <f>VLOOKUP($D9075,reference!$G$1:$H$25,2,FALSE)</f>
        <v>Sawah</v>
      </c>
      <c r="J9075" t="str">
        <f>VLOOKUP($E9075,reference!$G$1:$H$25,2,FALSE)</f>
        <v>Sawah</v>
      </c>
      <c r="K9075" t="str">
        <f t="shared" si="141"/>
        <v>Non Irigasi</v>
      </c>
      <c r="L9075" t="s">
        <v>327</v>
      </c>
    </row>
    <row r="9076" spans="1:12" x14ac:dyDescent="0.25">
      <c r="A9076" s="1">
        <v>9075</v>
      </c>
      <c r="B9076" s="3">
        <v>15</v>
      </c>
      <c r="C9076" s="1">
        <v>66</v>
      </c>
      <c r="D9076" s="1">
        <v>1</v>
      </c>
      <c r="E9076" s="1">
        <v>14</v>
      </c>
      <c r="F9076" s="1">
        <v>0</v>
      </c>
      <c r="G9076">
        <f>VLOOKUP(C9076,reference!$A$1:$E$310,5,FALSE)</f>
        <v>5304051</v>
      </c>
      <c r="H9076" t="str">
        <f>VLOOKUP(C9076,reference!$A$1:$E$310,4,FALSE)</f>
        <v>NOEBEBA</v>
      </c>
      <c r="I9076" t="str">
        <f>VLOOKUP($D9076,reference!$G$1:$H$25,2,FALSE)</f>
        <v>Hutan lahan kering primer</v>
      </c>
      <c r="J9076" t="str">
        <f>VLOOKUP($E9076,reference!$G$1:$H$25,2,FALSE)</f>
        <v>Sawah</v>
      </c>
      <c r="K9076" t="str">
        <f t="shared" si="141"/>
        <v>Non Irigasi</v>
      </c>
      <c r="L9076" t="s">
        <v>328</v>
      </c>
    </row>
    <row r="9077" spans="1:12" x14ac:dyDescent="0.25">
      <c r="A9077" s="1">
        <v>9076</v>
      </c>
      <c r="B9077" s="3">
        <v>10573</v>
      </c>
      <c r="C9077" s="1">
        <v>13</v>
      </c>
      <c r="D9077" s="1">
        <v>11</v>
      </c>
      <c r="E9077" s="1">
        <v>11</v>
      </c>
      <c r="F9077" s="1">
        <v>0</v>
      </c>
      <c r="G9077">
        <f>VLOOKUP(C9077,reference!$A$1:$E$310,5,FALSE)</f>
        <v>5302030</v>
      </c>
      <c r="H9077" t="str">
        <f>VLOOKUP(C9077,reference!$A$1:$E$310,4,FALSE)</f>
        <v>PABERIWAI</v>
      </c>
      <c r="I9077" t="str">
        <f>VLOOKUP($D9077,reference!$G$1:$H$25,2,FALSE)</f>
        <v>Savanna / Padang rumput</v>
      </c>
      <c r="J9077" t="str">
        <f>VLOOKUP($E9077,reference!$G$1:$H$25,2,FALSE)</f>
        <v>Savanna / Padang rumput</v>
      </c>
      <c r="K9077" t="str">
        <f t="shared" si="141"/>
        <v>Non Irigasi</v>
      </c>
      <c r="L9077" t="s">
        <v>327</v>
      </c>
    </row>
    <row r="9078" spans="1:12" x14ac:dyDescent="0.25">
      <c r="A9078" s="1">
        <v>9077</v>
      </c>
      <c r="B9078" s="3">
        <v>2362</v>
      </c>
      <c r="C9078" s="1">
        <v>21</v>
      </c>
      <c r="D9078" s="1">
        <v>13</v>
      </c>
      <c r="E9078" s="1">
        <v>14</v>
      </c>
      <c r="F9078" s="1">
        <v>0</v>
      </c>
      <c r="G9078">
        <f>VLOOKUP(C9078,reference!$A$1:$E$310,5,FALSE)</f>
        <v>5302051</v>
      </c>
      <c r="H9078" t="str">
        <f>VLOOKUP(C9078,reference!$A$1:$E$310,4,FALSE)</f>
        <v>RINDI</v>
      </c>
      <c r="I9078" t="str">
        <f>VLOOKUP($D9078,reference!$G$1:$H$25,2,FALSE)</f>
        <v>Pertanian lahan kering  campur semak / kebun campur</v>
      </c>
      <c r="J9078" t="str">
        <f>VLOOKUP($E9078,reference!$G$1:$H$25,2,FALSE)</f>
        <v>Sawah</v>
      </c>
      <c r="K9078" t="str">
        <f t="shared" si="141"/>
        <v>Non Irigasi</v>
      </c>
      <c r="L9078" t="s">
        <v>327</v>
      </c>
    </row>
    <row r="9079" spans="1:12" x14ac:dyDescent="0.25">
      <c r="A9079" s="1">
        <v>9078</v>
      </c>
      <c r="B9079" s="3">
        <v>15</v>
      </c>
      <c r="C9079" s="1">
        <v>67</v>
      </c>
      <c r="D9079" s="1">
        <v>9</v>
      </c>
      <c r="E9079" s="1">
        <v>13</v>
      </c>
      <c r="F9079" s="1">
        <v>0</v>
      </c>
      <c r="G9079">
        <f>VLOOKUP(C9079,reference!$A$1:$E$310,5,FALSE)</f>
        <v>5304060</v>
      </c>
      <c r="H9079" t="str">
        <f>VLOOKUP(C9079,reference!$A$1:$E$310,4,FALSE)</f>
        <v>KUAN FATU</v>
      </c>
      <c r="I9079" t="str">
        <f>VLOOKUP($D9079,reference!$G$1:$H$25,2,FALSE)</f>
        <v>Semak belukar</v>
      </c>
      <c r="J9079" t="str">
        <f>VLOOKUP($E9079,reference!$G$1:$H$25,2,FALSE)</f>
        <v>Pertanian lahan kering  campur semak / kebun campur</v>
      </c>
      <c r="K9079" t="str">
        <f t="shared" si="141"/>
        <v>Non Irigasi</v>
      </c>
      <c r="L9079" t="s">
        <v>327</v>
      </c>
    </row>
    <row r="9080" spans="1:12" x14ac:dyDescent="0.25">
      <c r="A9080" s="1">
        <v>9079</v>
      </c>
      <c r="B9080" s="3">
        <v>94</v>
      </c>
      <c r="C9080" s="1">
        <v>76</v>
      </c>
      <c r="D9080" s="1">
        <v>0</v>
      </c>
      <c r="E9080" s="1">
        <v>13</v>
      </c>
      <c r="F9080" s="1">
        <v>0</v>
      </c>
      <c r="G9080">
        <f>VLOOKUP(C9080,reference!$A$1:$E$310,5,FALSE)</f>
        <v>5304091</v>
      </c>
      <c r="H9080" t="str">
        <f>VLOOKUP(C9080,reference!$A$1:$E$310,4,FALSE)</f>
        <v>KOT'OLIN</v>
      </c>
      <c r="I9080" t="str">
        <f>VLOOKUP($D9080,reference!$G$1:$H$25,2,FALSE)</f>
        <v>No data</v>
      </c>
      <c r="J9080" t="str">
        <f>VLOOKUP($E9080,reference!$G$1:$H$25,2,FALSE)</f>
        <v>Pertanian lahan kering  campur semak / kebun campur</v>
      </c>
      <c r="K9080" t="str">
        <f t="shared" si="141"/>
        <v>Non Irigasi</v>
      </c>
      <c r="L9080" t="s">
        <v>327</v>
      </c>
    </row>
    <row r="9081" spans="1:12" x14ac:dyDescent="0.25">
      <c r="A9081" s="1">
        <v>9080</v>
      </c>
      <c r="B9081" s="3">
        <v>22</v>
      </c>
      <c r="C9081" s="1">
        <v>21</v>
      </c>
      <c r="D9081" s="1">
        <v>16</v>
      </c>
      <c r="E9081" s="1">
        <v>14</v>
      </c>
      <c r="F9081" s="1">
        <v>0</v>
      </c>
      <c r="G9081">
        <f>VLOOKUP(C9081,reference!$A$1:$E$310,5,FALSE)</f>
        <v>5302051</v>
      </c>
      <c r="H9081" t="str">
        <f>VLOOKUP(C9081,reference!$A$1:$E$310,4,FALSE)</f>
        <v>RINDI</v>
      </c>
      <c r="I9081" t="str">
        <f>VLOOKUP($D9081,reference!$G$1:$H$25,2,FALSE)</f>
        <v>Pemukiman</v>
      </c>
      <c r="J9081" t="str">
        <f>VLOOKUP($E9081,reference!$G$1:$H$25,2,FALSE)</f>
        <v>Sawah</v>
      </c>
      <c r="K9081" t="str">
        <f t="shared" si="141"/>
        <v>Non Irigasi</v>
      </c>
      <c r="L9081" t="s">
        <v>327</v>
      </c>
    </row>
    <row r="9082" spans="1:12" x14ac:dyDescent="0.25">
      <c r="A9082" s="1">
        <v>9081</v>
      </c>
      <c r="B9082" s="3">
        <v>19</v>
      </c>
      <c r="C9082" s="1">
        <v>46</v>
      </c>
      <c r="D9082" s="1">
        <v>13</v>
      </c>
      <c r="E9082" s="1">
        <v>7</v>
      </c>
      <c r="F9082" s="1">
        <v>0</v>
      </c>
      <c r="G9082">
        <f>VLOOKUP(C9082,reference!$A$1:$E$310,5,FALSE)</f>
        <v>5303170</v>
      </c>
      <c r="H9082" t="str">
        <f>VLOOKUP(C9082,reference!$A$1:$E$310,4,FALSE)</f>
        <v>TAKARI</v>
      </c>
      <c r="I9082" t="str">
        <f>VLOOKUP($D9082,reference!$G$1:$H$25,2,FALSE)</f>
        <v>Pertanian lahan kering  campur semak / kebun campur</v>
      </c>
      <c r="J9082" t="str">
        <f>VLOOKUP($E9082,reference!$G$1:$H$25,2,FALSE)</f>
        <v>Hutan tanaman</v>
      </c>
      <c r="K9082" t="str">
        <f t="shared" si="141"/>
        <v>Non Irigasi</v>
      </c>
      <c r="L9082" t="s">
        <v>327</v>
      </c>
    </row>
    <row r="9083" spans="1:12" x14ac:dyDescent="0.25">
      <c r="A9083" s="1">
        <v>9082</v>
      </c>
      <c r="B9083" s="3">
        <v>854</v>
      </c>
      <c r="C9083" s="1">
        <v>21</v>
      </c>
      <c r="D9083" s="1">
        <v>13</v>
      </c>
      <c r="E9083" s="1">
        <v>2</v>
      </c>
      <c r="F9083" s="1">
        <v>0</v>
      </c>
      <c r="G9083">
        <f>VLOOKUP(C9083,reference!$A$1:$E$310,5,FALSE)</f>
        <v>5302051</v>
      </c>
      <c r="H9083" t="str">
        <f>VLOOKUP(C9083,reference!$A$1:$E$310,4,FALSE)</f>
        <v>RINDI</v>
      </c>
      <c r="I9083" t="str">
        <f>VLOOKUP($D9083,reference!$G$1:$H$25,2,FALSE)</f>
        <v>Pertanian lahan kering  campur semak / kebun campur</v>
      </c>
      <c r="J9083" t="str">
        <f>VLOOKUP($E9083,reference!$G$1:$H$25,2,FALSE)</f>
        <v>Hutan lahan kering sekunder / bekas tebangan</v>
      </c>
      <c r="K9083" t="str">
        <f t="shared" si="141"/>
        <v>Non Irigasi</v>
      </c>
      <c r="L9083" t="s">
        <v>327</v>
      </c>
    </row>
    <row r="9084" spans="1:12" x14ac:dyDescent="0.25">
      <c r="A9084" s="1">
        <v>9083</v>
      </c>
      <c r="B9084" s="3">
        <v>536</v>
      </c>
      <c r="C9084" s="1">
        <v>43</v>
      </c>
      <c r="D9084" s="1">
        <v>2</v>
      </c>
      <c r="E9084" s="1">
        <v>13</v>
      </c>
      <c r="F9084" s="1">
        <v>0</v>
      </c>
      <c r="G9084">
        <f>VLOOKUP(C9084,reference!$A$1:$E$310,5,FALSE)</f>
        <v>5303160</v>
      </c>
      <c r="H9084" t="str">
        <f>VLOOKUP(C9084,reference!$A$1:$E$310,4,FALSE)</f>
        <v>FATULEU</v>
      </c>
      <c r="I9084" t="str">
        <f>VLOOKUP($D9084,reference!$G$1:$H$25,2,FALSE)</f>
        <v>Hutan lahan kering sekunder / bekas tebangan</v>
      </c>
      <c r="J9084" t="str">
        <f>VLOOKUP($E9084,reference!$G$1:$H$25,2,FALSE)</f>
        <v>Pertanian lahan kering  campur semak / kebun campur</v>
      </c>
      <c r="K9084" t="str">
        <f t="shared" si="141"/>
        <v>Non Irigasi</v>
      </c>
      <c r="L9084" t="s">
        <v>328</v>
      </c>
    </row>
    <row r="9085" spans="1:12" x14ac:dyDescent="0.25">
      <c r="A9085" s="1">
        <v>9084</v>
      </c>
      <c r="B9085" s="3">
        <v>13</v>
      </c>
      <c r="C9085" s="1">
        <v>21</v>
      </c>
      <c r="D9085" s="1">
        <v>13</v>
      </c>
      <c r="E9085" s="1">
        <v>16</v>
      </c>
      <c r="F9085" s="1">
        <v>0</v>
      </c>
      <c r="G9085">
        <f>VLOOKUP(C9085,reference!$A$1:$E$310,5,FALSE)</f>
        <v>5302051</v>
      </c>
      <c r="H9085" t="str">
        <f>VLOOKUP(C9085,reference!$A$1:$E$310,4,FALSE)</f>
        <v>RINDI</v>
      </c>
      <c r="I9085" t="str">
        <f>VLOOKUP($D9085,reference!$G$1:$H$25,2,FALSE)</f>
        <v>Pertanian lahan kering  campur semak / kebun campur</v>
      </c>
      <c r="J9085" t="str">
        <f>VLOOKUP($E9085,reference!$G$1:$H$25,2,FALSE)</f>
        <v>Pemukiman</v>
      </c>
      <c r="K9085" t="str">
        <f t="shared" si="141"/>
        <v>Non Irigasi</v>
      </c>
      <c r="L9085" t="s">
        <v>327</v>
      </c>
    </row>
    <row r="9086" spans="1:12" x14ac:dyDescent="0.25">
      <c r="A9086" s="1">
        <v>9085</v>
      </c>
      <c r="B9086" s="3">
        <v>40</v>
      </c>
      <c r="C9086" s="1">
        <v>21</v>
      </c>
      <c r="D9086" s="1">
        <v>18</v>
      </c>
      <c r="E9086" s="1">
        <v>11</v>
      </c>
      <c r="F9086" s="1">
        <v>1</v>
      </c>
      <c r="G9086">
        <f>VLOOKUP(C9086,reference!$A$1:$E$310,5,FALSE)</f>
        <v>5302051</v>
      </c>
      <c r="H9086" t="str">
        <f>VLOOKUP(C9086,reference!$A$1:$E$310,4,FALSE)</f>
        <v>RINDI</v>
      </c>
      <c r="I9086" t="str">
        <f>VLOOKUP($D9086,reference!$G$1:$H$25,2,FALSE)</f>
        <v>Lahan terbuka</v>
      </c>
      <c r="J9086" t="str">
        <f>VLOOKUP($E9086,reference!$G$1:$H$25,2,FALSE)</f>
        <v>Savanna / Padang rumput</v>
      </c>
      <c r="K9086" t="str">
        <f t="shared" si="141"/>
        <v>Buffer Irigasi</v>
      </c>
      <c r="L9086" t="s">
        <v>327</v>
      </c>
    </row>
    <row r="9087" spans="1:12" x14ac:dyDescent="0.25">
      <c r="A9087" s="1">
        <v>9086</v>
      </c>
      <c r="B9087" s="3">
        <v>1352</v>
      </c>
      <c r="C9087" s="1">
        <v>42</v>
      </c>
      <c r="D9087" s="1">
        <v>12</v>
      </c>
      <c r="E9087" s="1">
        <v>14</v>
      </c>
      <c r="F9087" s="1">
        <v>0</v>
      </c>
      <c r="G9087">
        <f>VLOOKUP(C9087,reference!$A$1:$E$310,5,FALSE)</f>
        <v>5303150</v>
      </c>
      <c r="H9087" t="str">
        <f>VLOOKUP(C9087,reference!$A$1:$E$310,4,FALSE)</f>
        <v>SULAMU</v>
      </c>
      <c r="I9087" t="str">
        <f>VLOOKUP($D9087,reference!$G$1:$H$25,2,FALSE)</f>
        <v>Pertanian lahan kering</v>
      </c>
      <c r="J9087" t="str">
        <f>VLOOKUP($E9087,reference!$G$1:$H$25,2,FALSE)</f>
        <v>Sawah</v>
      </c>
      <c r="K9087" t="str">
        <f t="shared" si="141"/>
        <v>Non Irigasi</v>
      </c>
      <c r="L9087" t="s">
        <v>327</v>
      </c>
    </row>
    <row r="9088" spans="1:12" x14ac:dyDescent="0.25">
      <c r="A9088" s="1">
        <v>9087</v>
      </c>
      <c r="B9088" s="3">
        <v>8</v>
      </c>
      <c r="C9088" s="1">
        <v>67</v>
      </c>
      <c r="D9088" s="1">
        <v>9</v>
      </c>
      <c r="E9088" s="1">
        <v>20</v>
      </c>
      <c r="F9088" s="1">
        <v>0</v>
      </c>
      <c r="G9088">
        <f>VLOOKUP(C9088,reference!$A$1:$E$310,5,FALSE)</f>
        <v>5304060</v>
      </c>
      <c r="H9088" t="str">
        <f>VLOOKUP(C9088,reference!$A$1:$E$310,4,FALSE)</f>
        <v>KUAN FATU</v>
      </c>
      <c r="I9088" t="str">
        <f>VLOOKUP($D9088,reference!$G$1:$H$25,2,FALSE)</f>
        <v>Semak belukar</v>
      </c>
      <c r="J9088" t="str">
        <f>VLOOKUP($E9088,reference!$G$1:$H$25,2,FALSE)</f>
        <v>Tubuh air</v>
      </c>
      <c r="K9088" t="str">
        <f t="shared" si="141"/>
        <v>Non Irigasi</v>
      </c>
      <c r="L9088" t="s">
        <v>327</v>
      </c>
    </row>
    <row r="9089" spans="1:12" x14ac:dyDescent="0.25">
      <c r="A9089" s="1">
        <v>9088</v>
      </c>
      <c r="B9089" s="3">
        <v>635</v>
      </c>
      <c r="C9089" s="1">
        <v>67</v>
      </c>
      <c r="D9089" s="1">
        <v>2</v>
      </c>
      <c r="E9089" s="1">
        <v>16</v>
      </c>
      <c r="F9089" s="1">
        <v>0</v>
      </c>
      <c r="G9089">
        <f>VLOOKUP(C9089,reference!$A$1:$E$310,5,FALSE)</f>
        <v>5304060</v>
      </c>
      <c r="H9089" t="str">
        <f>VLOOKUP(C9089,reference!$A$1:$E$310,4,FALSE)</f>
        <v>KUAN FATU</v>
      </c>
      <c r="I9089" t="str">
        <f>VLOOKUP($D9089,reference!$G$1:$H$25,2,FALSE)</f>
        <v>Hutan lahan kering sekunder / bekas tebangan</v>
      </c>
      <c r="J9089" t="str">
        <f>VLOOKUP($E9089,reference!$G$1:$H$25,2,FALSE)</f>
        <v>Pemukiman</v>
      </c>
      <c r="K9089" t="str">
        <f t="shared" si="141"/>
        <v>Non Irigasi</v>
      </c>
      <c r="L9089" t="s">
        <v>328</v>
      </c>
    </row>
    <row r="9090" spans="1:12" x14ac:dyDescent="0.25">
      <c r="A9090" s="1">
        <v>9089</v>
      </c>
      <c r="B9090" s="3">
        <v>124</v>
      </c>
      <c r="C9090" s="1">
        <v>43</v>
      </c>
      <c r="D9090" s="1">
        <v>18</v>
      </c>
      <c r="E9090" s="1">
        <v>20</v>
      </c>
      <c r="F9090" s="1">
        <v>0</v>
      </c>
      <c r="G9090">
        <f>VLOOKUP(C9090,reference!$A$1:$E$310,5,FALSE)</f>
        <v>5303160</v>
      </c>
      <c r="H9090" t="str">
        <f>VLOOKUP(C9090,reference!$A$1:$E$310,4,FALSE)</f>
        <v>FATULEU</v>
      </c>
      <c r="I9090" t="str">
        <f>VLOOKUP($D9090,reference!$G$1:$H$25,2,FALSE)</f>
        <v>Lahan terbuka</v>
      </c>
      <c r="J9090" t="str">
        <f>VLOOKUP($E9090,reference!$G$1:$H$25,2,FALSE)</f>
        <v>Tubuh air</v>
      </c>
      <c r="K9090" t="str">
        <f t="shared" si="141"/>
        <v>Non Irigasi</v>
      </c>
      <c r="L9090" t="s">
        <v>327</v>
      </c>
    </row>
    <row r="9091" spans="1:12" x14ac:dyDescent="0.25">
      <c r="A9091" s="1">
        <v>9090</v>
      </c>
      <c r="B9091" s="3">
        <v>312</v>
      </c>
      <c r="C9091" s="1">
        <v>13</v>
      </c>
      <c r="D9091" s="1">
        <v>2</v>
      </c>
      <c r="E9091" s="1">
        <v>1</v>
      </c>
      <c r="F9091" s="1">
        <v>0</v>
      </c>
      <c r="G9091">
        <f>VLOOKUP(C9091,reference!$A$1:$E$310,5,FALSE)</f>
        <v>5302030</v>
      </c>
      <c r="H9091" t="str">
        <f>VLOOKUP(C9091,reference!$A$1:$E$310,4,FALSE)</f>
        <v>PABERIWAI</v>
      </c>
      <c r="I9091" t="str">
        <f>VLOOKUP($D9091,reference!$G$1:$H$25,2,FALSE)</f>
        <v>Hutan lahan kering sekunder / bekas tebangan</v>
      </c>
      <c r="J9091" t="str">
        <f>VLOOKUP($E9091,reference!$G$1:$H$25,2,FALSE)</f>
        <v>Hutan lahan kering primer</v>
      </c>
      <c r="K9091" t="str">
        <f t="shared" ref="K9091:K9154" si="142">IF(F9091=0,"Non Irigasi","Buffer Irigasi")</f>
        <v>Non Irigasi</v>
      </c>
      <c r="L9091" t="s">
        <v>327</v>
      </c>
    </row>
    <row r="9092" spans="1:12" x14ac:dyDescent="0.25">
      <c r="A9092" s="1">
        <v>9091</v>
      </c>
      <c r="B9092" s="3">
        <v>94</v>
      </c>
      <c r="C9092" s="1">
        <v>21</v>
      </c>
      <c r="D9092" s="1">
        <v>18</v>
      </c>
      <c r="E9092" s="1">
        <v>2</v>
      </c>
      <c r="F9092" s="1">
        <v>0</v>
      </c>
      <c r="G9092">
        <f>VLOOKUP(C9092,reference!$A$1:$E$310,5,FALSE)</f>
        <v>5302051</v>
      </c>
      <c r="H9092" t="str">
        <f>VLOOKUP(C9092,reference!$A$1:$E$310,4,FALSE)</f>
        <v>RINDI</v>
      </c>
      <c r="I9092" t="str">
        <f>VLOOKUP($D9092,reference!$G$1:$H$25,2,FALSE)</f>
        <v>Lahan terbuka</v>
      </c>
      <c r="J9092" t="str">
        <f>VLOOKUP($E9092,reference!$G$1:$H$25,2,FALSE)</f>
        <v>Hutan lahan kering sekunder / bekas tebangan</v>
      </c>
      <c r="K9092" t="str">
        <f t="shared" si="142"/>
        <v>Non Irigasi</v>
      </c>
      <c r="L9092" t="s">
        <v>327</v>
      </c>
    </row>
    <row r="9093" spans="1:12" x14ac:dyDescent="0.25">
      <c r="A9093" s="1">
        <v>9092</v>
      </c>
      <c r="B9093" s="3">
        <v>1</v>
      </c>
      <c r="C9093" s="1">
        <v>43</v>
      </c>
      <c r="D9093" s="1">
        <v>9</v>
      </c>
      <c r="E9093" s="1">
        <v>1</v>
      </c>
      <c r="F9093" s="1">
        <v>0</v>
      </c>
      <c r="G9093">
        <f>VLOOKUP(C9093,reference!$A$1:$E$310,5,FALSE)</f>
        <v>5303160</v>
      </c>
      <c r="H9093" t="str">
        <f>VLOOKUP(C9093,reference!$A$1:$E$310,4,FALSE)</f>
        <v>FATULEU</v>
      </c>
      <c r="I9093" t="str">
        <f>VLOOKUP($D9093,reference!$G$1:$H$25,2,FALSE)</f>
        <v>Semak belukar</v>
      </c>
      <c r="J9093" t="str">
        <f>VLOOKUP($E9093,reference!$G$1:$H$25,2,FALSE)</f>
        <v>Hutan lahan kering primer</v>
      </c>
      <c r="K9093" t="str">
        <f t="shared" si="142"/>
        <v>Non Irigasi</v>
      </c>
      <c r="L9093" t="s">
        <v>327</v>
      </c>
    </row>
    <row r="9094" spans="1:12" x14ac:dyDescent="0.25">
      <c r="A9094" s="1">
        <v>9093</v>
      </c>
      <c r="B9094" s="3">
        <v>15</v>
      </c>
      <c r="C9094" s="1">
        <v>65</v>
      </c>
      <c r="D9094" s="1">
        <v>14</v>
      </c>
      <c r="E9094" s="1">
        <v>20</v>
      </c>
      <c r="F9094" s="1">
        <v>0</v>
      </c>
      <c r="G9094">
        <f>VLOOKUP(C9094,reference!$A$1:$E$310,5,FALSE)</f>
        <v>5304050</v>
      </c>
      <c r="H9094" t="str">
        <f>VLOOKUP(C9094,reference!$A$1:$E$310,4,FALSE)</f>
        <v>AMANUBAN SELATAN</v>
      </c>
      <c r="I9094" t="str">
        <f>VLOOKUP($D9094,reference!$G$1:$H$25,2,FALSE)</f>
        <v>Sawah</v>
      </c>
      <c r="J9094" t="str">
        <f>VLOOKUP($E9094,reference!$G$1:$H$25,2,FALSE)</f>
        <v>Tubuh air</v>
      </c>
      <c r="K9094" t="str">
        <f t="shared" si="142"/>
        <v>Non Irigasi</v>
      </c>
      <c r="L9094" t="s">
        <v>327</v>
      </c>
    </row>
    <row r="9095" spans="1:12" x14ac:dyDescent="0.25">
      <c r="A9095" s="1">
        <v>9094</v>
      </c>
      <c r="B9095" s="3">
        <v>49</v>
      </c>
      <c r="C9095" s="1">
        <v>66</v>
      </c>
      <c r="D9095" s="1">
        <v>2</v>
      </c>
      <c r="E9095" s="1">
        <v>14</v>
      </c>
      <c r="F9095" s="1">
        <v>0</v>
      </c>
      <c r="G9095">
        <f>VLOOKUP(C9095,reference!$A$1:$E$310,5,FALSE)</f>
        <v>5304051</v>
      </c>
      <c r="H9095" t="str">
        <f>VLOOKUP(C9095,reference!$A$1:$E$310,4,FALSE)</f>
        <v>NOEBEBA</v>
      </c>
      <c r="I9095" t="str">
        <f>VLOOKUP($D9095,reference!$G$1:$H$25,2,FALSE)</f>
        <v>Hutan lahan kering sekunder / bekas tebangan</v>
      </c>
      <c r="J9095" t="str">
        <f>VLOOKUP($E9095,reference!$G$1:$H$25,2,FALSE)</f>
        <v>Sawah</v>
      </c>
      <c r="K9095" t="str">
        <f t="shared" si="142"/>
        <v>Non Irigasi</v>
      </c>
      <c r="L9095" t="s">
        <v>328</v>
      </c>
    </row>
    <row r="9096" spans="1:12" x14ac:dyDescent="0.25">
      <c r="A9096" s="1">
        <v>9095</v>
      </c>
      <c r="B9096" s="3">
        <v>3223</v>
      </c>
      <c r="C9096" s="1">
        <v>13</v>
      </c>
      <c r="D9096" s="1">
        <v>11</v>
      </c>
      <c r="E9096" s="1">
        <v>9</v>
      </c>
      <c r="F9096" s="1">
        <v>0</v>
      </c>
      <c r="G9096">
        <f>VLOOKUP(C9096,reference!$A$1:$E$310,5,FALSE)</f>
        <v>5302030</v>
      </c>
      <c r="H9096" t="str">
        <f>VLOOKUP(C9096,reference!$A$1:$E$310,4,FALSE)</f>
        <v>PABERIWAI</v>
      </c>
      <c r="I9096" t="str">
        <f>VLOOKUP($D9096,reference!$G$1:$H$25,2,FALSE)</f>
        <v>Savanna / Padang rumput</v>
      </c>
      <c r="J9096" t="str">
        <f>VLOOKUP($E9096,reference!$G$1:$H$25,2,FALSE)</f>
        <v>Semak belukar</v>
      </c>
      <c r="K9096" t="str">
        <f t="shared" si="142"/>
        <v>Non Irigasi</v>
      </c>
      <c r="L9096" t="s">
        <v>327</v>
      </c>
    </row>
    <row r="9097" spans="1:12" x14ac:dyDescent="0.25">
      <c r="A9097" s="1">
        <v>9096</v>
      </c>
      <c r="B9097" s="3">
        <v>48</v>
      </c>
      <c r="C9097" s="1">
        <v>13</v>
      </c>
      <c r="D9097" s="1">
        <v>1</v>
      </c>
      <c r="E9097" s="1">
        <v>11</v>
      </c>
      <c r="F9097" s="1">
        <v>0</v>
      </c>
      <c r="G9097">
        <f>VLOOKUP(C9097,reference!$A$1:$E$310,5,FALSE)</f>
        <v>5302030</v>
      </c>
      <c r="H9097" t="str">
        <f>VLOOKUP(C9097,reference!$A$1:$E$310,4,FALSE)</f>
        <v>PABERIWAI</v>
      </c>
      <c r="I9097" t="str">
        <f>VLOOKUP($D9097,reference!$G$1:$H$25,2,FALSE)</f>
        <v>Hutan lahan kering primer</v>
      </c>
      <c r="J9097" t="str">
        <f>VLOOKUP($E9097,reference!$G$1:$H$25,2,FALSE)</f>
        <v>Savanna / Padang rumput</v>
      </c>
      <c r="K9097" t="str">
        <f t="shared" si="142"/>
        <v>Non Irigasi</v>
      </c>
      <c r="L9097" t="s">
        <v>328</v>
      </c>
    </row>
    <row r="9098" spans="1:12" x14ac:dyDescent="0.25">
      <c r="A9098" s="1">
        <v>9097</v>
      </c>
      <c r="B9098" s="3">
        <v>7</v>
      </c>
      <c r="C9098" s="1">
        <v>21</v>
      </c>
      <c r="D9098" s="1">
        <v>11</v>
      </c>
      <c r="E9098" s="1">
        <v>14</v>
      </c>
      <c r="F9098" s="1">
        <v>1</v>
      </c>
      <c r="G9098">
        <f>VLOOKUP(C9098,reference!$A$1:$E$310,5,FALSE)</f>
        <v>5302051</v>
      </c>
      <c r="H9098" t="str">
        <f>VLOOKUP(C9098,reference!$A$1:$E$310,4,FALSE)</f>
        <v>RINDI</v>
      </c>
      <c r="I9098" t="str">
        <f>VLOOKUP($D9098,reference!$G$1:$H$25,2,FALSE)</f>
        <v>Savanna / Padang rumput</v>
      </c>
      <c r="J9098" t="str">
        <f>VLOOKUP($E9098,reference!$G$1:$H$25,2,FALSE)</f>
        <v>Sawah</v>
      </c>
      <c r="K9098" t="str">
        <f t="shared" si="142"/>
        <v>Buffer Irigasi</v>
      </c>
      <c r="L9098" t="s">
        <v>327</v>
      </c>
    </row>
    <row r="9099" spans="1:12" x14ac:dyDescent="0.25">
      <c r="A9099" s="1">
        <v>9098</v>
      </c>
      <c r="B9099" s="3">
        <v>236</v>
      </c>
      <c r="C9099" s="1">
        <v>43</v>
      </c>
      <c r="D9099" s="1">
        <v>9</v>
      </c>
      <c r="E9099" s="1">
        <v>13</v>
      </c>
      <c r="F9099" s="1">
        <v>0</v>
      </c>
      <c r="G9099">
        <f>VLOOKUP(C9099,reference!$A$1:$E$310,5,FALSE)</f>
        <v>5303160</v>
      </c>
      <c r="H9099" t="str">
        <f>VLOOKUP(C9099,reference!$A$1:$E$310,4,FALSE)</f>
        <v>FATULEU</v>
      </c>
      <c r="I9099" t="str">
        <f>VLOOKUP($D9099,reference!$G$1:$H$25,2,FALSE)</f>
        <v>Semak belukar</v>
      </c>
      <c r="J9099" t="str">
        <f>VLOOKUP($E9099,reference!$G$1:$H$25,2,FALSE)</f>
        <v>Pertanian lahan kering  campur semak / kebun campur</v>
      </c>
      <c r="K9099" t="str">
        <f t="shared" si="142"/>
        <v>Non Irigasi</v>
      </c>
      <c r="L9099" t="s">
        <v>327</v>
      </c>
    </row>
    <row r="9100" spans="1:12" x14ac:dyDescent="0.25">
      <c r="A9100" s="1">
        <v>9099</v>
      </c>
      <c r="B9100" s="3">
        <v>756</v>
      </c>
      <c r="C9100" s="1">
        <v>65</v>
      </c>
      <c r="D9100" s="1">
        <v>18</v>
      </c>
      <c r="E9100" s="1">
        <v>20</v>
      </c>
      <c r="F9100" s="1">
        <v>0</v>
      </c>
      <c r="G9100">
        <f>VLOOKUP(C9100,reference!$A$1:$E$310,5,FALSE)</f>
        <v>5304050</v>
      </c>
      <c r="H9100" t="str">
        <f>VLOOKUP(C9100,reference!$A$1:$E$310,4,FALSE)</f>
        <v>AMANUBAN SELATAN</v>
      </c>
      <c r="I9100" t="str">
        <f>VLOOKUP($D9100,reference!$G$1:$H$25,2,FALSE)</f>
        <v>Lahan terbuka</v>
      </c>
      <c r="J9100" t="str">
        <f>VLOOKUP($E9100,reference!$G$1:$H$25,2,FALSE)</f>
        <v>Tubuh air</v>
      </c>
      <c r="K9100" t="str">
        <f t="shared" si="142"/>
        <v>Non Irigasi</v>
      </c>
      <c r="L9100" t="s">
        <v>327</v>
      </c>
    </row>
    <row r="9101" spans="1:12" x14ac:dyDescent="0.25">
      <c r="A9101" s="1">
        <v>9100</v>
      </c>
      <c r="B9101" s="3">
        <v>10</v>
      </c>
      <c r="C9101" s="1">
        <v>13</v>
      </c>
      <c r="D9101" s="1">
        <v>2</v>
      </c>
      <c r="E9101" s="1">
        <v>9</v>
      </c>
      <c r="F9101" s="1">
        <v>0</v>
      </c>
      <c r="G9101">
        <f>VLOOKUP(C9101,reference!$A$1:$E$310,5,FALSE)</f>
        <v>5302030</v>
      </c>
      <c r="H9101" t="str">
        <f>VLOOKUP(C9101,reference!$A$1:$E$310,4,FALSE)</f>
        <v>PABERIWAI</v>
      </c>
      <c r="I9101" t="str">
        <f>VLOOKUP($D9101,reference!$G$1:$H$25,2,FALSE)</f>
        <v>Hutan lahan kering sekunder / bekas tebangan</v>
      </c>
      <c r="J9101" t="str">
        <f>VLOOKUP($E9101,reference!$G$1:$H$25,2,FALSE)</f>
        <v>Semak belukar</v>
      </c>
      <c r="K9101" t="str">
        <f t="shared" si="142"/>
        <v>Non Irigasi</v>
      </c>
      <c r="L9101" t="s">
        <v>328</v>
      </c>
    </row>
    <row r="9102" spans="1:12" x14ac:dyDescent="0.25">
      <c r="A9102" s="1">
        <v>9101</v>
      </c>
      <c r="B9102" s="3">
        <v>8</v>
      </c>
      <c r="C9102" s="1">
        <v>42</v>
      </c>
      <c r="D9102" s="1">
        <v>18</v>
      </c>
      <c r="E9102" s="1">
        <v>12</v>
      </c>
      <c r="F9102" s="1">
        <v>0</v>
      </c>
      <c r="G9102">
        <f>VLOOKUP(C9102,reference!$A$1:$E$310,5,FALSE)</f>
        <v>5303150</v>
      </c>
      <c r="H9102" t="str">
        <f>VLOOKUP(C9102,reference!$A$1:$E$310,4,FALSE)</f>
        <v>SULAMU</v>
      </c>
      <c r="I9102" t="str">
        <f>VLOOKUP($D9102,reference!$G$1:$H$25,2,FALSE)</f>
        <v>Lahan terbuka</v>
      </c>
      <c r="J9102" t="str">
        <f>VLOOKUP($E9102,reference!$G$1:$H$25,2,FALSE)</f>
        <v>Pertanian lahan kering</v>
      </c>
      <c r="K9102" t="str">
        <f t="shared" si="142"/>
        <v>Non Irigasi</v>
      </c>
      <c r="L9102" t="s">
        <v>327</v>
      </c>
    </row>
    <row r="9103" spans="1:12" x14ac:dyDescent="0.25">
      <c r="A9103" s="1">
        <v>9102</v>
      </c>
      <c r="B9103" s="3">
        <v>161</v>
      </c>
      <c r="C9103" s="1">
        <v>39</v>
      </c>
      <c r="D9103" s="1">
        <v>2</v>
      </c>
      <c r="E9103" s="1">
        <v>13</v>
      </c>
      <c r="F9103" s="1">
        <v>0</v>
      </c>
      <c r="G9103">
        <f>VLOOKUP(C9103,reference!$A$1:$E$310,5,FALSE)</f>
        <v>5303140</v>
      </c>
      <c r="H9103" t="str">
        <f>VLOOKUP(C9103,reference!$A$1:$E$310,4,FALSE)</f>
        <v>KUPANG TIMUR</v>
      </c>
      <c r="I9103" t="str">
        <f>VLOOKUP($D9103,reference!$G$1:$H$25,2,FALSE)</f>
        <v>Hutan lahan kering sekunder / bekas tebangan</v>
      </c>
      <c r="J9103" t="str">
        <f>VLOOKUP($E9103,reference!$G$1:$H$25,2,FALSE)</f>
        <v>Pertanian lahan kering  campur semak / kebun campur</v>
      </c>
      <c r="K9103" t="str">
        <f t="shared" si="142"/>
        <v>Non Irigasi</v>
      </c>
      <c r="L9103" t="s">
        <v>328</v>
      </c>
    </row>
    <row r="9104" spans="1:12" x14ac:dyDescent="0.25">
      <c r="A9104" s="1">
        <v>9103</v>
      </c>
      <c r="B9104" s="3">
        <v>70</v>
      </c>
      <c r="C9104" s="1">
        <v>65</v>
      </c>
      <c r="D9104" s="1">
        <v>18</v>
      </c>
      <c r="E9104" s="1">
        <v>12</v>
      </c>
      <c r="F9104" s="1">
        <v>0</v>
      </c>
      <c r="G9104">
        <f>VLOOKUP(C9104,reference!$A$1:$E$310,5,FALSE)</f>
        <v>5304050</v>
      </c>
      <c r="H9104" t="str">
        <f>VLOOKUP(C9104,reference!$A$1:$E$310,4,FALSE)</f>
        <v>AMANUBAN SELATAN</v>
      </c>
      <c r="I9104" t="str">
        <f>VLOOKUP($D9104,reference!$G$1:$H$25,2,FALSE)</f>
        <v>Lahan terbuka</v>
      </c>
      <c r="J9104" t="str">
        <f>VLOOKUP($E9104,reference!$G$1:$H$25,2,FALSE)</f>
        <v>Pertanian lahan kering</v>
      </c>
      <c r="K9104" t="str">
        <f t="shared" si="142"/>
        <v>Non Irigasi</v>
      </c>
      <c r="L9104" t="s">
        <v>327</v>
      </c>
    </row>
    <row r="9105" spans="1:12" x14ac:dyDescent="0.25">
      <c r="A9105" s="1">
        <v>9104</v>
      </c>
      <c r="B9105" s="3">
        <v>700</v>
      </c>
      <c r="C9105" s="1">
        <v>42</v>
      </c>
      <c r="D9105" s="1">
        <v>12</v>
      </c>
      <c r="E9105" s="1">
        <v>16</v>
      </c>
      <c r="F9105" s="1">
        <v>0</v>
      </c>
      <c r="G9105">
        <f>VLOOKUP(C9105,reference!$A$1:$E$310,5,FALSE)</f>
        <v>5303150</v>
      </c>
      <c r="H9105" t="str">
        <f>VLOOKUP(C9105,reference!$A$1:$E$310,4,FALSE)</f>
        <v>SULAMU</v>
      </c>
      <c r="I9105" t="str">
        <f>VLOOKUP($D9105,reference!$G$1:$H$25,2,FALSE)</f>
        <v>Pertanian lahan kering</v>
      </c>
      <c r="J9105" t="str">
        <f>VLOOKUP($E9105,reference!$G$1:$H$25,2,FALSE)</f>
        <v>Pemukiman</v>
      </c>
      <c r="K9105" t="str">
        <f t="shared" si="142"/>
        <v>Non Irigasi</v>
      </c>
      <c r="L9105" t="s">
        <v>327</v>
      </c>
    </row>
    <row r="9106" spans="1:12" x14ac:dyDescent="0.25">
      <c r="A9106" s="1">
        <v>9105</v>
      </c>
      <c r="B9106" s="3">
        <v>666</v>
      </c>
      <c r="C9106" s="1">
        <v>42</v>
      </c>
      <c r="D9106" s="1">
        <v>14</v>
      </c>
      <c r="E9106" s="1">
        <v>14</v>
      </c>
      <c r="F9106" s="1">
        <v>0</v>
      </c>
      <c r="G9106">
        <f>VLOOKUP(C9106,reference!$A$1:$E$310,5,FALSE)</f>
        <v>5303150</v>
      </c>
      <c r="H9106" t="str">
        <f>VLOOKUP(C9106,reference!$A$1:$E$310,4,FALSE)</f>
        <v>SULAMU</v>
      </c>
      <c r="I9106" t="str">
        <f>VLOOKUP($D9106,reference!$G$1:$H$25,2,FALSE)</f>
        <v>Sawah</v>
      </c>
      <c r="J9106" t="str">
        <f>VLOOKUP($E9106,reference!$G$1:$H$25,2,FALSE)</f>
        <v>Sawah</v>
      </c>
      <c r="K9106" t="str">
        <f t="shared" si="142"/>
        <v>Non Irigasi</v>
      </c>
      <c r="L9106" t="s">
        <v>327</v>
      </c>
    </row>
    <row r="9107" spans="1:12" x14ac:dyDescent="0.25">
      <c r="A9107" s="1">
        <v>9106</v>
      </c>
      <c r="B9107" s="3">
        <v>7</v>
      </c>
      <c r="C9107" s="1">
        <v>43</v>
      </c>
      <c r="D9107" s="1">
        <v>9</v>
      </c>
      <c r="E9107" s="1">
        <v>20</v>
      </c>
      <c r="F9107" s="1">
        <v>0</v>
      </c>
      <c r="G9107">
        <f>VLOOKUP(C9107,reference!$A$1:$E$310,5,FALSE)</f>
        <v>5303160</v>
      </c>
      <c r="H9107" t="str">
        <f>VLOOKUP(C9107,reference!$A$1:$E$310,4,FALSE)</f>
        <v>FATULEU</v>
      </c>
      <c r="I9107" t="str">
        <f>VLOOKUP($D9107,reference!$G$1:$H$25,2,FALSE)</f>
        <v>Semak belukar</v>
      </c>
      <c r="J9107" t="str">
        <f>VLOOKUP($E9107,reference!$G$1:$H$25,2,FALSE)</f>
        <v>Tubuh air</v>
      </c>
      <c r="K9107" t="str">
        <f t="shared" si="142"/>
        <v>Non Irigasi</v>
      </c>
      <c r="L9107" t="s">
        <v>327</v>
      </c>
    </row>
    <row r="9108" spans="1:12" x14ac:dyDescent="0.25">
      <c r="A9108" s="1">
        <v>9107</v>
      </c>
      <c r="B9108" s="3">
        <v>60</v>
      </c>
      <c r="C9108" s="1">
        <v>21</v>
      </c>
      <c r="D9108" s="1">
        <v>13</v>
      </c>
      <c r="E9108" s="1">
        <v>14</v>
      </c>
      <c r="F9108" s="1">
        <v>1</v>
      </c>
      <c r="G9108">
        <f>VLOOKUP(C9108,reference!$A$1:$E$310,5,FALSE)</f>
        <v>5302051</v>
      </c>
      <c r="H9108" t="str">
        <f>VLOOKUP(C9108,reference!$A$1:$E$310,4,FALSE)</f>
        <v>RINDI</v>
      </c>
      <c r="I9108" t="str">
        <f>VLOOKUP($D9108,reference!$G$1:$H$25,2,FALSE)</f>
        <v>Pertanian lahan kering  campur semak / kebun campur</v>
      </c>
      <c r="J9108" t="str">
        <f>VLOOKUP($E9108,reference!$G$1:$H$25,2,FALSE)</f>
        <v>Sawah</v>
      </c>
      <c r="K9108" t="str">
        <f t="shared" si="142"/>
        <v>Buffer Irigasi</v>
      </c>
      <c r="L9108" t="s">
        <v>327</v>
      </c>
    </row>
    <row r="9109" spans="1:12" x14ac:dyDescent="0.25">
      <c r="A9109" s="1">
        <v>9108</v>
      </c>
      <c r="B9109" s="3">
        <v>179</v>
      </c>
      <c r="C9109" s="1">
        <v>42</v>
      </c>
      <c r="D9109" s="1">
        <v>16</v>
      </c>
      <c r="E9109" s="1">
        <v>16</v>
      </c>
      <c r="F9109" s="1">
        <v>0</v>
      </c>
      <c r="G9109">
        <f>VLOOKUP(C9109,reference!$A$1:$E$310,5,FALSE)</f>
        <v>5303150</v>
      </c>
      <c r="H9109" t="str">
        <f>VLOOKUP(C9109,reference!$A$1:$E$310,4,FALSE)</f>
        <v>SULAMU</v>
      </c>
      <c r="I9109" t="str">
        <f>VLOOKUP($D9109,reference!$G$1:$H$25,2,FALSE)</f>
        <v>Pemukiman</v>
      </c>
      <c r="J9109" t="str">
        <f>VLOOKUP($E9109,reference!$G$1:$H$25,2,FALSE)</f>
        <v>Pemukiman</v>
      </c>
      <c r="K9109" t="str">
        <f t="shared" si="142"/>
        <v>Non Irigasi</v>
      </c>
      <c r="L9109" t="s">
        <v>327</v>
      </c>
    </row>
    <row r="9110" spans="1:12" x14ac:dyDescent="0.25">
      <c r="A9110" s="1">
        <v>9109</v>
      </c>
      <c r="B9110" s="3">
        <v>61</v>
      </c>
      <c r="C9110" s="1">
        <v>42</v>
      </c>
      <c r="D9110" s="1">
        <v>9</v>
      </c>
      <c r="E9110" s="1">
        <v>13</v>
      </c>
      <c r="F9110" s="1">
        <v>0</v>
      </c>
      <c r="G9110">
        <f>VLOOKUP(C9110,reference!$A$1:$E$310,5,FALSE)</f>
        <v>5303150</v>
      </c>
      <c r="H9110" t="str">
        <f>VLOOKUP(C9110,reference!$A$1:$E$310,4,FALSE)</f>
        <v>SULAMU</v>
      </c>
      <c r="I9110" t="str">
        <f>VLOOKUP($D9110,reference!$G$1:$H$25,2,FALSE)</f>
        <v>Semak belukar</v>
      </c>
      <c r="J9110" t="str">
        <f>VLOOKUP($E9110,reference!$G$1:$H$25,2,FALSE)</f>
        <v>Pertanian lahan kering  campur semak / kebun campur</v>
      </c>
      <c r="K9110" t="str">
        <f t="shared" si="142"/>
        <v>Non Irigasi</v>
      </c>
      <c r="L9110" t="s">
        <v>327</v>
      </c>
    </row>
    <row r="9111" spans="1:12" x14ac:dyDescent="0.25">
      <c r="A9111" s="1">
        <v>9110</v>
      </c>
      <c r="B9111" s="3">
        <v>18</v>
      </c>
      <c r="C9111" s="1">
        <v>46</v>
      </c>
      <c r="D9111" s="1">
        <v>20</v>
      </c>
      <c r="E9111" s="1">
        <v>20</v>
      </c>
      <c r="F9111" s="1">
        <v>0</v>
      </c>
      <c r="G9111">
        <f>VLOOKUP(C9111,reference!$A$1:$E$310,5,FALSE)</f>
        <v>5303170</v>
      </c>
      <c r="H9111" t="str">
        <f>VLOOKUP(C9111,reference!$A$1:$E$310,4,FALSE)</f>
        <v>TAKARI</v>
      </c>
      <c r="I9111" t="str">
        <f>VLOOKUP($D9111,reference!$G$1:$H$25,2,FALSE)</f>
        <v>Tubuh air</v>
      </c>
      <c r="J9111" t="str">
        <f>VLOOKUP($E9111,reference!$G$1:$H$25,2,FALSE)</f>
        <v>Tubuh air</v>
      </c>
      <c r="K9111" t="str">
        <f t="shared" si="142"/>
        <v>Non Irigasi</v>
      </c>
      <c r="L9111" t="s">
        <v>327</v>
      </c>
    </row>
    <row r="9112" spans="1:12" x14ac:dyDescent="0.25">
      <c r="A9112" s="1">
        <v>9111</v>
      </c>
      <c r="B9112" s="3">
        <v>48</v>
      </c>
      <c r="C9112" s="1">
        <v>11</v>
      </c>
      <c r="D9112" s="1">
        <v>2</v>
      </c>
      <c r="E9112" s="1">
        <v>9</v>
      </c>
      <c r="F9112" s="1">
        <v>0</v>
      </c>
      <c r="G9112">
        <f>VLOOKUP(C9112,reference!$A$1:$E$310,5,FALSE)</f>
        <v>5302020</v>
      </c>
      <c r="H9112" t="str">
        <f>VLOOKUP(C9112,reference!$A$1:$E$310,4,FALSE)</f>
        <v>TABUNDUNG</v>
      </c>
      <c r="I9112" t="str">
        <f>VLOOKUP($D9112,reference!$G$1:$H$25,2,FALSE)</f>
        <v>Hutan lahan kering sekunder / bekas tebangan</v>
      </c>
      <c r="J9112" t="str">
        <f>VLOOKUP($E9112,reference!$G$1:$H$25,2,FALSE)</f>
        <v>Semak belukar</v>
      </c>
      <c r="K9112" t="str">
        <f t="shared" si="142"/>
        <v>Non Irigasi</v>
      </c>
      <c r="L9112" t="s">
        <v>328</v>
      </c>
    </row>
    <row r="9113" spans="1:12" x14ac:dyDescent="0.25">
      <c r="A9113" s="1">
        <v>9112</v>
      </c>
      <c r="B9113" s="3">
        <v>64</v>
      </c>
      <c r="C9113" s="1">
        <v>11</v>
      </c>
      <c r="D9113" s="1">
        <v>1</v>
      </c>
      <c r="E9113" s="1">
        <v>9</v>
      </c>
      <c r="F9113" s="1">
        <v>0</v>
      </c>
      <c r="G9113">
        <f>VLOOKUP(C9113,reference!$A$1:$E$310,5,FALSE)</f>
        <v>5302020</v>
      </c>
      <c r="H9113" t="str">
        <f>VLOOKUP(C9113,reference!$A$1:$E$310,4,FALSE)</f>
        <v>TABUNDUNG</v>
      </c>
      <c r="I9113" t="str">
        <f>VLOOKUP($D9113,reference!$G$1:$H$25,2,FALSE)</f>
        <v>Hutan lahan kering primer</v>
      </c>
      <c r="J9113" t="str">
        <f>VLOOKUP($E9113,reference!$G$1:$H$25,2,FALSE)</f>
        <v>Semak belukar</v>
      </c>
      <c r="K9113" t="str">
        <f t="shared" si="142"/>
        <v>Non Irigasi</v>
      </c>
      <c r="L9113" t="s">
        <v>328</v>
      </c>
    </row>
    <row r="9114" spans="1:12" x14ac:dyDescent="0.25">
      <c r="A9114" s="1">
        <v>9113</v>
      </c>
      <c r="B9114" s="3">
        <v>4</v>
      </c>
      <c r="C9114" s="1">
        <v>46</v>
      </c>
      <c r="D9114" s="1">
        <v>20</v>
      </c>
      <c r="E9114" s="1">
        <v>7</v>
      </c>
      <c r="F9114" s="1">
        <v>0</v>
      </c>
      <c r="G9114">
        <f>VLOOKUP(C9114,reference!$A$1:$E$310,5,FALSE)</f>
        <v>5303170</v>
      </c>
      <c r="H9114" t="str">
        <f>VLOOKUP(C9114,reference!$A$1:$E$310,4,FALSE)</f>
        <v>TAKARI</v>
      </c>
      <c r="I9114" t="str">
        <f>VLOOKUP($D9114,reference!$G$1:$H$25,2,FALSE)</f>
        <v>Tubuh air</v>
      </c>
      <c r="J9114" t="str">
        <f>VLOOKUP($E9114,reference!$G$1:$H$25,2,FALSE)</f>
        <v>Hutan tanaman</v>
      </c>
      <c r="K9114" t="str">
        <f t="shared" si="142"/>
        <v>Non Irigasi</v>
      </c>
      <c r="L9114" t="s">
        <v>327</v>
      </c>
    </row>
    <row r="9115" spans="1:12" x14ac:dyDescent="0.25">
      <c r="A9115" s="1">
        <v>9114</v>
      </c>
      <c r="B9115" s="3">
        <v>3154</v>
      </c>
      <c r="C9115" s="1">
        <v>11</v>
      </c>
      <c r="D9115" s="1">
        <v>2</v>
      </c>
      <c r="E9115" s="1">
        <v>1</v>
      </c>
      <c r="F9115" s="1">
        <v>0</v>
      </c>
      <c r="G9115">
        <f>VLOOKUP(C9115,reference!$A$1:$E$310,5,FALSE)</f>
        <v>5302020</v>
      </c>
      <c r="H9115" t="str">
        <f>VLOOKUP(C9115,reference!$A$1:$E$310,4,FALSE)</f>
        <v>TABUNDUNG</v>
      </c>
      <c r="I9115" t="str">
        <f>VLOOKUP($D9115,reference!$G$1:$H$25,2,FALSE)</f>
        <v>Hutan lahan kering sekunder / bekas tebangan</v>
      </c>
      <c r="J9115" t="str">
        <f>VLOOKUP($E9115,reference!$G$1:$H$25,2,FALSE)</f>
        <v>Hutan lahan kering primer</v>
      </c>
      <c r="K9115" t="str">
        <f t="shared" si="142"/>
        <v>Non Irigasi</v>
      </c>
      <c r="L9115" t="s">
        <v>327</v>
      </c>
    </row>
    <row r="9116" spans="1:12" x14ac:dyDescent="0.25">
      <c r="A9116" s="1">
        <v>9115</v>
      </c>
      <c r="B9116" s="3">
        <v>2502</v>
      </c>
      <c r="C9116" s="1">
        <v>11</v>
      </c>
      <c r="D9116" s="1">
        <v>1</v>
      </c>
      <c r="E9116" s="1">
        <v>1</v>
      </c>
      <c r="F9116" s="1">
        <v>0</v>
      </c>
      <c r="G9116">
        <f>VLOOKUP(C9116,reference!$A$1:$E$310,5,FALSE)</f>
        <v>5302020</v>
      </c>
      <c r="H9116" t="str">
        <f>VLOOKUP(C9116,reference!$A$1:$E$310,4,FALSE)</f>
        <v>TABUNDUNG</v>
      </c>
      <c r="I9116" t="str">
        <f>VLOOKUP($D9116,reference!$G$1:$H$25,2,FALSE)</f>
        <v>Hutan lahan kering primer</v>
      </c>
      <c r="J9116" t="str">
        <f>VLOOKUP($E9116,reference!$G$1:$H$25,2,FALSE)</f>
        <v>Hutan lahan kering primer</v>
      </c>
      <c r="K9116" t="str">
        <f t="shared" si="142"/>
        <v>Non Irigasi</v>
      </c>
      <c r="L9116" t="s">
        <v>327</v>
      </c>
    </row>
    <row r="9117" spans="1:12" x14ac:dyDescent="0.25">
      <c r="A9117" s="1">
        <v>9116</v>
      </c>
      <c r="B9117" s="3">
        <v>40</v>
      </c>
      <c r="C9117" s="1">
        <v>43</v>
      </c>
      <c r="D9117" s="1">
        <v>9</v>
      </c>
      <c r="E9117" s="1">
        <v>7</v>
      </c>
      <c r="F9117" s="1">
        <v>0</v>
      </c>
      <c r="G9117">
        <f>VLOOKUP(C9117,reference!$A$1:$E$310,5,FALSE)</f>
        <v>5303160</v>
      </c>
      <c r="H9117" t="str">
        <f>VLOOKUP(C9117,reference!$A$1:$E$310,4,FALSE)</f>
        <v>FATULEU</v>
      </c>
      <c r="I9117" t="str">
        <f>VLOOKUP($D9117,reference!$G$1:$H$25,2,FALSE)</f>
        <v>Semak belukar</v>
      </c>
      <c r="J9117" t="str">
        <f>VLOOKUP($E9117,reference!$G$1:$H$25,2,FALSE)</f>
        <v>Hutan tanaman</v>
      </c>
      <c r="K9117" t="str">
        <f t="shared" si="142"/>
        <v>Non Irigasi</v>
      </c>
      <c r="L9117" t="s">
        <v>327</v>
      </c>
    </row>
    <row r="9118" spans="1:12" x14ac:dyDescent="0.25">
      <c r="A9118" s="1">
        <v>9117</v>
      </c>
      <c r="B9118" s="3">
        <v>1</v>
      </c>
      <c r="C9118" s="1">
        <v>66</v>
      </c>
      <c r="D9118" s="1">
        <v>14</v>
      </c>
      <c r="E9118" s="1">
        <v>11</v>
      </c>
      <c r="F9118" s="1">
        <v>0</v>
      </c>
      <c r="G9118">
        <f>VLOOKUP(C9118,reference!$A$1:$E$310,5,FALSE)</f>
        <v>5304051</v>
      </c>
      <c r="H9118" t="str">
        <f>VLOOKUP(C9118,reference!$A$1:$E$310,4,FALSE)</f>
        <v>NOEBEBA</v>
      </c>
      <c r="I9118" t="str">
        <f>VLOOKUP($D9118,reference!$G$1:$H$25,2,FALSE)</f>
        <v>Sawah</v>
      </c>
      <c r="J9118" t="str">
        <f>VLOOKUP($E9118,reference!$G$1:$H$25,2,FALSE)</f>
        <v>Savanna / Padang rumput</v>
      </c>
      <c r="K9118" t="str">
        <f t="shared" si="142"/>
        <v>Non Irigasi</v>
      </c>
      <c r="L9118" t="s">
        <v>327</v>
      </c>
    </row>
    <row r="9119" spans="1:12" x14ac:dyDescent="0.25">
      <c r="A9119" s="1">
        <v>9118</v>
      </c>
      <c r="B9119" s="3">
        <v>150</v>
      </c>
      <c r="C9119" s="1">
        <v>66</v>
      </c>
      <c r="D9119" s="1">
        <v>2</v>
      </c>
      <c r="E9119" s="1">
        <v>12</v>
      </c>
      <c r="F9119" s="1">
        <v>0</v>
      </c>
      <c r="G9119">
        <f>VLOOKUP(C9119,reference!$A$1:$E$310,5,FALSE)</f>
        <v>5304051</v>
      </c>
      <c r="H9119" t="str">
        <f>VLOOKUP(C9119,reference!$A$1:$E$310,4,FALSE)</f>
        <v>NOEBEBA</v>
      </c>
      <c r="I9119" t="str">
        <f>VLOOKUP($D9119,reference!$G$1:$H$25,2,FALSE)</f>
        <v>Hutan lahan kering sekunder / bekas tebangan</v>
      </c>
      <c r="J9119" t="str">
        <f>VLOOKUP($E9119,reference!$G$1:$H$25,2,FALSE)</f>
        <v>Pertanian lahan kering</v>
      </c>
      <c r="K9119" t="str">
        <f t="shared" si="142"/>
        <v>Non Irigasi</v>
      </c>
      <c r="L9119" t="s">
        <v>328</v>
      </c>
    </row>
    <row r="9120" spans="1:12" x14ac:dyDescent="0.25">
      <c r="A9120" s="1">
        <v>9119</v>
      </c>
      <c r="B9120" s="3">
        <v>2541</v>
      </c>
      <c r="C9120" s="1">
        <v>21</v>
      </c>
      <c r="D9120" s="1">
        <v>13</v>
      </c>
      <c r="E9120" s="1">
        <v>12</v>
      </c>
      <c r="F9120" s="1">
        <v>0</v>
      </c>
      <c r="G9120">
        <f>VLOOKUP(C9120,reference!$A$1:$E$310,5,FALSE)</f>
        <v>5302051</v>
      </c>
      <c r="H9120" t="str">
        <f>VLOOKUP(C9120,reference!$A$1:$E$310,4,FALSE)</f>
        <v>RINDI</v>
      </c>
      <c r="I9120" t="str">
        <f>VLOOKUP($D9120,reference!$G$1:$H$25,2,FALSE)</f>
        <v>Pertanian lahan kering  campur semak / kebun campur</v>
      </c>
      <c r="J9120" t="str">
        <f>VLOOKUP($E9120,reference!$G$1:$H$25,2,FALSE)</f>
        <v>Pertanian lahan kering</v>
      </c>
      <c r="K9120" t="str">
        <f t="shared" si="142"/>
        <v>Non Irigasi</v>
      </c>
      <c r="L9120" t="s">
        <v>327</v>
      </c>
    </row>
    <row r="9121" spans="1:12" x14ac:dyDescent="0.25">
      <c r="A9121" s="1">
        <v>9120</v>
      </c>
      <c r="B9121" s="3">
        <v>163</v>
      </c>
      <c r="C9121" s="1">
        <v>21</v>
      </c>
      <c r="D9121" s="1">
        <v>5</v>
      </c>
      <c r="E9121" s="1">
        <v>6</v>
      </c>
      <c r="F9121" s="1">
        <v>0</v>
      </c>
      <c r="G9121">
        <f>VLOOKUP(C9121,reference!$A$1:$E$310,5,FALSE)</f>
        <v>5302051</v>
      </c>
      <c r="H9121" t="str">
        <f>VLOOKUP(C9121,reference!$A$1:$E$310,4,FALSE)</f>
        <v>RINDI</v>
      </c>
      <c r="I9121" t="str">
        <f>VLOOKUP($D9121,reference!$G$1:$H$25,2,FALSE)</f>
        <v>Hutan mangrove primer</v>
      </c>
      <c r="J9121" t="str">
        <f>VLOOKUP($E9121,reference!$G$1:$H$25,2,FALSE)</f>
        <v>Hutan mangrove sekunder</v>
      </c>
      <c r="K9121" t="str">
        <f t="shared" si="142"/>
        <v>Non Irigasi</v>
      </c>
      <c r="L9121" t="s">
        <v>329</v>
      </c>
    </row>
    <row r="9122" spans="1:12" x14ac:dyDescent="0.25">
      <c r="A9122" s="1">
        <v>9121</v>
      </c>
      <c r="B9122" s="3">
        <v>2</v>
      </c>
      <c r="C9122" s="1">
        <v>42</v>
      </c>
      <c r="D9122" s="1">
        <v>14</v>
      </c>
      <c r="E9122" s="1">
        <v>16</v>
      </c>
      <c r="F9122" s="1">
        <v>0</v>
      </c>
      <c r="G9122">
        <f>VLOOKUP(C9122,reference!$A$1:$E$310,5,FALSE)</f>
        <v>5303150</v>
      </c>
      <c r="H9122" t="str">
        <f>VLOOKUP(C9122,reference!$A$1:$E$310,4,FALSE)</f>
        <v>SULAMU</v>
      </c>
      <c r="I9122" t="str">
        <f>VLOOKUP($D9122,reference!$G$1:$H$25,2,FALSE)</f>
        <v>Sawah</v>
      </c>
      <c r="J9122" t="str">
        <f>VLOOKUP($E9122,reference!$G$1:$H$25,2,FALSE)</f>
        <v>Pemukiman</v>
      </c>
      <c r="K9122" t="str">
        <f t="shared" si="142"/>
        <v>Non Irigasi</v>
      </c>
      <c r="L9122" t="s">
        <v>327</v>
      </c>
    </row>
    <row r="9123" spans="1:12" x14ac:dyDescent="0.25">
      <c r="A9123" s="1">
        <v>9122</v>
      </c>
      <c r="B9123" s="3">
        <v>1250</v>
      </c>
      <c r="C9123" s="1">
        <v>70</v>
      </c>
      <c r="D9123" s="1">
        <v>2</v>
      </c>
      <c r="E9123" s="1">
        <v>9</v>
      </c>
      <c r="F9123" s="1">
        <v>0</v>
      </c>
      <c r="G9123">
        <f>VLOOKUP(C9123,reference!$A$1:$E$310,5,FALSE)</f>
        <v>5304071</v>
      </c>
      <c r="H9123" t="str">
        <f>VLOOKUP(C9123,reference!$A$1:$E$310,4,FALSE)</f>
        <v>KOLBANO</v>
      </c>
      <c r="I9123" t="str">
        <f>VLOOKUP($D9123,reference!$G$1:$H$25,2,FALSE)</f>
        <v>Hutan lahan kering sekunder / bekas tebangan</v>
      </c>
      <c r="J9123" t="str">
        <f>VLOOKUP($E9123,reference!$G$1:$H$25,2,FALSE)</f>
        <v>Semak belukar</v>
      </c>
      <c r="K9123" t="str">
        <f t="shared" si="142"/>
        <v>Non Irigasi</v>
      </c>
      <c r="L9123" t="s">
        <v>328</v>
      </c>
    </row>
    <row r="9124" spans="1:12" x14ac:dyDescent="0.25">
      <c r="A9124" s="1">
        <v>9123</v>
      </c>
      <c r="B9124" s="3">
        <v>13</v>
      </c>
      <c r="C9124" s="1">
        <v>70</v>
      </c>
      <c r="D9124" s="1">
        <v>0</v>
      </c>
      <c r="E9124" s="1">
        <v>0</v>
      </c>
      <c r="F9124" s="1">
        <v>0</v>
      </c>
      <c r="G9124">
        <f>VLOOKUP(C9124,reference!$A$1:$E$310,5,FALSE)</f>
        <v>5304071</v>
      </c>
      <c r="H9124" t="str">
        <f>VLOOKUP(C9124,reference!$A$1:$E$310,4,FALSE)</f>
        <v>KOLBANO</v>
      </c>
      <c r="I9124" t="str">
        <f>VLOOKUP($D9124,reference!$G$1:$H$25,2,FALSE)</f>
        <v>No data</v>
      </c>
      <c r="J9124" t="str">
        <f>VLOOKUP($E9124,reference!$G$1:$H$25,2,FALSE)</f>
        <v>No data</v>
      </c>
      <c r="K9124" t="str">
        <f t="shared" si="142"/>
        <v>Non Irigasi</v>
      </c>
      <c r="L9124" t="s">
        <v>327</v>
      </c>
    </row>
    <row r="9125" spans="1:12" x14ac:dyDescent="0.25">
      <c r="A9125" s="1">
        <v>9124</v>
      </c>
      <c r="B9125" s="3">
        <v>28</v>
      </c>
      <c r="C9125" s="1">
        <v>13</v>
      </c>
      <c r="D9125" s="1">
        <v>1</v>
      </c>
      <c r="E9125" s="1">
        <v>2</v>
      </c>
      <c r="F9125" s="1">
        <v>0</v>
      </c>
      <c r="G9125">
        <f>VLOOKUP(C9125,reference!$A$1:$E$310,5,FALSE)</f>
        <v>5302030</v>
      </c>
      <c r="H9125" t="str">
        <f>VLOOKUP(C9125,reference!$A$1:$E$310,4,FALSE)</f>
        <v>PABERIWAI</v>
      </c>
      <c r="I9125" t="str">
        <f>VLOOKUP($D9125,reference!$G$1:$H$25,2,FALSE)</f>
        <v>Hutan lahan kering primer</v>
      </c>
      <c r="J9125" t="str">
        <f>VLOOKUP($E9125,reference!$G$1:$H$25,2,FALSE)</f>
        <v>Hutan lahan kering sekunder / bekas tebangan</v>
      </c>
      <c r="K9125" t="str">
        <f t="shared" si="142"/>
        <v>Non Irigasi</v>
      </c>
      <c r="L9125" t="s">
        <v>329</v>
      </c>
    </row>
    <row r="9126" spans="1:12" x14ac:dyDescent="0.25">
      <c r="A9126" s="1">
        <v>9125</v>
      </c>
      <c r="B9126" s="3">
        <v>13</v>
      </c>
      <c r="C9126" s="1">
        <v>65</v>
      </c>
      <c r="D9126" s="1">
        <v>9</v>
      </c>
      <c r="E9126" s="1">
        <v>20</v>
      </c>
      <c r="F9126" s="1">
        <v>0</v>
      </c>
      <c r="G9126">
        <f>VLOOKUP(C9126,reference!$A$1:$E$310,5,FALSE)</f>
        <v>5304050</v>
      </c>
      <c r="H9126" t="str">
        <f>VLOOKUP(C9126,reference!$A$1:$E$310,4,FALSE)</f>
        <v>AMANUBAN SELATAN</v>
      </c>
      <c r="I9126" t="str">
        <f>VLOOKUP($D9126,reference!$G$1:$H$25,2,FALSE)</f>
        <v>Semak belukar</v>
      </c>
      <c r="J9126" t="str">
        <f>VLOOKUP($E9126,reference!$G$1:$H$25,2,FALSE)</f>
        <v>Tubuh air</v>
      </c>
      <c r="K9126" t="str">
        <f t="shared" si="142"/>
        <v>Non Irigasi</v>
      </c>
      <c r="L9126" t="s">
        <v>327</v>
      </c>
    </row>
    <row r="9127" spans="1:12" x14ac:dyDescent="0.25">
      <c r="A9127" s="1">
        <v>9126</v>
      </c>
      <c r="B9127" s="3">
        <v>197</v>
      </c>
      <c r="C9127" s="1">
        <v>42</v>
      </c>
      <c r="D9127" s="1">
        <v>14</v>
      </c>
      <c r="E9127" s="1">
        <v>15</v>
      </c>
      <c r="F9127" s="1">
        <v>0</v>
      </c>
      <c r="G9127">
        <f>VLOOKUP(C9127,reference!$A$1:$E$310,5,FALSE)</f>
        <v>5303150</v>
      </c>
      <c r="H9127" t="str">
        <f>VLOOKUP(C9127,reference!$A$1:$E$310,4,FALSE)</f>
        <v>SULAMU</v>
      </c>
      <c r="I9127" t="str">
        <f>VLOOKUP($D9127,reference!$G$1:$H$25,2,FALSE)</f>
        <v>Sawah</v>
      </c>
      <c r="J9127" t="str">
        <f>VLOOKUP($E9127,reference!$G$1:$H$25,2,FALSE)</f>
        <v>Tambak</v>
      </c>
      <c r="K9127" t="str">
        <f t="shared" si="142"/>
        <v>Non Irigasi</v>
      </c>
      <c r="L9127" t="s">
        <v>327</v>
      </c>
    </row>
    <row r="9128" spans="1:12" x14ac:dyDescent="0.25">
      <c r="A9128" s="1">
        <v>9127</v>
      </c>
      <c r="B9128" s="3">
        <v>18</v>
      </c>
      <c r="C9128" s="1">
        <v>42</v>
      </c>
      <c r="D9128" s="1">
        <v>14</v>
      </c>
      <c r="E9128" s="1">
        <v>2</v>
      </c>
      <c r="F9128" s="1">
        <v>0</v>
      </c>
      <c r="G9128">
        <f>VLOOKUP(C9128,reference!$A$1:$E$310,5,FALSE)</f>
        <v>5303150</v>
      </c>
      <c r="H9128" t="str">
        <f>VLOOKUP(C9128,reference!$A$1:$E$310,4,FALSE)</f>
        <v>SULAMU</v>
      </c>
      <c r="I9128" t="str">
        <f>VLOOKUP($D9128,reference!$G$1:$H$25,2,FALSE)</f>
        <v>Sawah</v>
      </c>
      <c r="J9128" t="str">
        <f>VLOOKUP($E9128,reference!$G$1:$H$25,2,FALSE)</f>
        <v>Hutan lahan kering sekunder / bekas tebangan</v>
      </c>
      <c r="K9128" t="str">
        <f t="shared" si="142"/>
        <v>Non Irigasi</v>
      </c>
      <c r="L9128" t="s">
        <v>327</v>
      </c>
    </row>
    <row r="9129" spans="1:12" x14ac:dyDescent="0.25">
      <c r="A9129" s="1">
        <v>9128</v>
      </c>
      <c r="B9129" s="3">
        <v>2</v>
      </c>
      <c r="C9129" s="1">
        <v>42</v>
      </c>
      <c r="D9129" s="1">
        <v>16</v>
      </c>
      <c r="E9129" s="1">
        <v>14</v>
      </c>
      <c r="F9129" s="1">
        <v>0</v>
      </c>
      <c r="G9129">
        <f>VLOOKUP(C9129,reference!$A$1:$E$310,5,FALSE)</f>
        <v>5303150</v>
      </c>
      <c r="H9129" t="str">
        <f>VLOOKUP(C9129,reference!$A$1:$E$310,4,FALSE)</f>
        <v>SULAMU</v>
      </c>
      <c r="I9129" t="str">
        <f>VLOOKUP($D9129,reference!$G$1:$H$25,2,FALSE)</f>
        <v>Pemukiman</v>
      </c>
      <c r="J9129" t="str">
        <f>VLOOKUP($E9129,reference!$G$1:$H$25,2,FALSE)</f>
        <v>Sawah</v>
      </c>
      <c r="K9129" t="str">
        <f t="shared" si="142"/>
        <v>Non Irigasi</v>
      </c>
      <c r="L9129" t="s">
        <v>327</v>
      </c>
    </row>
    <row r="9130" spans="1:12" x14ac:dyDescent="0.25">
      <c r="A9130" s="1">
        <v>9129</v>
      </c>
      <c r="B9130" s="3">
        <v>2</v>
      </c>
      <c r="C9130" s="1">
        <v>42</v>
      </c>
      <c r="D9130" s="1">
        <v>16</v>
      </c>
      <c r="E9130" s="1">
        <v>2</v>
      </c>
      <c r="F9130" s="1">
        <v>0</v>
      </c>
      <c r="G9130">
        <f>VLOOKUP(C9130,reference!$A$1:$E$310,5,FALSE)</f>
        <v>5303150</v>
      </c>
      <c r="H9130" t="str">
        <f>VLOOKUP(C9130,reference!$A$1:$E$310,4,FALSE)</f>
        <v>SULAMU</v>
      </c>
      <c r="I9130" t="str">
        <f>VLOOKUP($D9130,reference!$G$1:$H$25,2,FALSE)</f>
        <v>Pemukiman</v>
      </c>
      <c r="J9130" t="str">
        <f>VLOOKUP($E9130,reference!$G$1:$H$25,2,FALSE)</f>
        <v>Hutan lahan kering sekunder / bekas tebangan</v>
      </c>
      <c r="K9130" t="str">
        <f t="shared" si="142"/>
        <v>Non Irigasi</v>
      </c>
      <c r="L9130" t="s">
        <v>327</v>
      </c>
    </row>
    <row r="9131" spans="1:12" x14ac:dyDescent="0.25">
      <c r="A9131" s="1">
        <v>9130</v>
      </c>
      <c r="B9131" s="3">
        <v>1938</v>
      </c>
      <c r="C9131" s="1">
        <v>65</v>
      </c>
      <c r="D9131" s="1">
        <v>9</v>
      </c>
      <c r="E9131" s="1">
        <v>13</v>
      </c>
      <c r="F9131" s="1">
        <v>0</v>
      </c>
      <c r="G9131">
        <f>VLOOKUP(C9131,reference!$A$1:$E$310,5,FALSE)</f>
        <v>5304050</v>
      </c>
      <c r="H9131" t="str">
        <f>VLOOKUP(C9131,reference!$A$1:$E$310,4,FALSE)</f>
        <v>AMANUBAN SELATAN</v>
      </c>
      <c r="I9131" t="str">
        <f>VLOOKUP($D9131,reference!$G$1:$H$25,2,FALSE)</f>
        <v>Semak belukar</v>
      </c>
      <c r="J9131" t="str">
        <f>VLOOKUP($E9131,reference!$G$1:$H$25,2,FALSE)</f>
        <v>Pertanian lahan kering  campur semak / kebun campur</v>
      </c>
      <c r="K9131" t="str">
        <f t="shared" si="142"/>
        <v>Non Irigasi</v>
      </c>
      <c r="L9131" t="s">
        <v>327</v>
      </c>
    </row>
    <row r="9132" spans="1:12" x14ac:dyDescent="0.25">
      <c r="A9132" s="1">
        <v>9131</v>
      </c>
      <c r="B9132" s="3">
        <v>1</v>
      </c>
      <c r="C9132" s="1">
        <v>66</v>
      </c>
      <c r="D9132" s="1">
        <v>14</v>
      </c>
      <c r="E9132" s="1">
        <v>2</v>
      </c>
      <c r="F9132" s="1">
        <v>0</v>
      </c>
      <c r="G9132">
        <f>VLOOKUP(C9132,reference!$A$1:$E$310,5,FALSE)</f>
        <v>5304051</v>
      </c>
      <c r="H9132" t="str">
        <f>VLOOKUP(C9132,reference!$A$1:$E$310,4,FALSE)</f>
        <v>NOEBEBA</v>
      </c>
      <c r="I9132" t="str">
        <f>VLOOKUP($D9132,reference!$G$1:$H$25,2,FALSE)</f>
        <v>Sawah</v>
      </c>
      <c r="J9132" t="str">
        <f>VLOOKUP($E9132,reference!$G$1:$H$25,2,FALSE)</f>
        <v>Hutan lahan kering sekunder / bekas tebangan</v>
      </c>
      <c r="K9132" t="str">
        <f t="shared" si="142"/>
        <v>Non Irigasi</v>
      </c>
      <c r="L9132" t="s">
        <v>327</v>
      </c>
    </row>
    <row r="9133" spans="1:12" x14ac:dyDescent="0.25">
      <c r="A9133" s="1">
        <v>9132</v>
      </c>
      <c r="B9133" s="3">
        <v>9</v>
      </c>
      <c r="C9133" s="1">
        <v>42</v>
      </c>
      <c r="D9133" s="1">
        <v>12</v>
      </c>
      <c r="E9133" s="1">
        <v>15</v>
      </c>
      <c r="F9133" s="1">
        <v>0</v>
      </c>
      <c r="G9133">
        <f>VLOOKUP(C9133,reference!$A$1:$E$310,5,FALSE)</f>
        <v>5303150</v>
      </c>
      <c r="H9133" t="str">
        <f>VLOOKUP(C9133,reference!$A$1:$E$310,4,FALSE)</f>
        <v>SULAMU</v>
      </c>
      <c r="I9133" t="str">
        <f>VLOOKUP($D9133,reference!$G$1:$H$25,2,FALSE)</f>
        <v>Pertanian lahan kering</v>
      </c>
      <c r="J9133" t="str">
        <f>VLOOKUP($E9133,reference!$G$1:$H$25,2,FALSE)</f>
        <v>Tambak</v>
      </c>
      <c r="K9133" t="str">
        <f t="shared" si="142"/>
        <v>Non Irigasi</v>
      </c>
      <c r="L9133" t="s">
        <v>327</v>
      </c>
    </row>
    <row r="9134" spans="1:12" x14ac:dyDescent="0.25">
      <c r="A9134" s="1">
        <v>9133</v>
      </c>
      <c r="B9134" s="3">
        <v>21</v>
      </c>
      <c r="C9134" s="1">
        <v>46</v>
      </c>
      <c r="D9134" s="1">
        <v>12</v>
      </c>
      <c r="E9134" s="1">
        <v>9</v>
      </c>
      <c r="F9134" s="1">
        <v>0</v>
      </c>
      <c r="G9134">
        <f>VLOOKUP(C9134,reference!$A$1:$E$310,5,FALSE)</f>
        <v>5303170</v>
      </c>
      <c r="H9134" t="str">
        <f>VLOOKUP(C9134,reference!$A$1:$E$310,4,FALSE)</f>
        <v>TAKARI</v>
      </c>
      <c r="I9134" t="str">
        <f>VLOOKUP($D9134,reference!$G$1:$H$25,2,FALSE)</f>
        <v>Pertanian lahan kering</v>
      </c>
      <c r="J9134" t="str">
        <f>VLOOKUP($E9134,reference!$G$1:$H$25,2,FALSE)</f>
        <v>Semak belukar</v>
      </c>
      <c r="K9134" t="str">
        <f t="shared" si="142"/>
        <v>Non Irigasi</v>
      </c>
      <c r="L9134" t="s">
        <v>327</v>
      </c>
    </row>
    <row r="9135" spans="1:12" x14ac:dyDescent="0.25">
      <c r="A9135" s="1">
        <v>9134</v>
      </c>
      <c r="B9135" s="3">
        <v>6</v>
      </c>
      <c r="C9135" s="1">
        <v>70</v>
      </c>
      <c r="D9135" s="1">
        <v>0</v>
      </c>
      <c r="E9135" s="1">
        <v>11</v>
      </c>
      <c r="F9135" s="1">
        <v>0</v>
      </c>
      <c r="G9135">
        <f>VLOOKUP(C9135,reference!$A$1:$E$310,5,FALSE)</f>
        <v>5304071</v>
      </c>
      <c r="H9135" t="str">
        <f>VLOOKUP(C9135,reference!$A$1:$E$310,4,FALSE)</f>
        <v>KOLBANO</v>
      </c>
      <c r="I9135" t="str">
        <f>VLOOKUP($D9135,reference!$G$1:$H$25,2,FALSE)</f>
        <v>No data</v>
      </c>
      <c r="J9135" t="str">
        <f>VLOOKUP($E9135,reference!$G$1:$H$25,2,FALSE)</f>
        <v>Savanna / Padang rumput</v>
      </c>
      <c r="K9135" t="str">
        <f t="shared" si="142"/>
        <v>Non Irigasi</v>
      </c>
      <c r="L9135" t="s">
        <v>327</v>
      </c>
    </row>
    <row r="9136" spans="1:12" x14ac:dyDescent="0.25">
      <c r="A9136" s="1">
        <v>9135</v>
      </c>
      <c r="B9136" s="3">
        <v>1</v>
      </c>
      <c r="C9136" s="1">
        <v>70</v>
      </c>
      <c r="D9136" s="1">
        <v>0</v>
      </c>
      <c r="E9136" s="1">
        <v>14</v>
      </c>
      <c r="F9136" s="1">
        <v>0</v>
      </c>
      <c r="G9136">
        <f>VLOOKUP(C9136,reference!$A$1:$E$310,5,FALSE)</f>
        <v>5304071</v>
      </c>
      <c r="H9136" t="str">
        <f>VLOOKUP(C9136,reference!$A$1:$E$310,4,FALSE)</f>
        <v>KOLBANO</v>
      </c>
      <c r="I9136" t="str">
        <f>VLOOKUP($D9136,reference!$G$1:$H$25,2,FALSE)</f>
        <v>No data</v>
      </c>
      <c r="J9136" t="str">
        <f>VLOOKUP($E9136,reference!$G$1:$H$25,2,FALSE)</f>
        <v>Sawah</v>
      </c>
      <c r="K9136" t="str">
        <f t="shared" si="142"/>
        <v>Non Irigasi</v>
      </c>
      <c r="L9136" t="s">
        <v>327</v>
      </c>
    </row>
    <row r="9137" spans="1:12" x14ac:dyDescent="0.25">
      <c r="A9137" s="1">
        <v>9136</v>
      </c>
      <c r="B9137" s="3">
        <v>35</v>
      </c>
      <c r="C9137" s="1">
        <v>21</v>
      </c>
      <c r="D9137" s="1">
        <v>13</v>
      </c>
      <c r="E9137" s="1">
        <v>20</v>
      </c>
      <c r="F9137" s="1">
        <v>0</v>
      </c>
      <c r="G9137">
        <f>VLOOKUP(C9137,reference!$A$1:$E$310,5,FALSE)</f>
        <v>5302051</v>
      </c>
      <c r="H9137" t="str">
        <f>VLOOKUP(C9137,reference!$A$1:$E$310,4,FALSE)</f>
        <v>RINDI</v>
      </c>
      <c r="I9137" t="str">
        <f>VLOOKUP($D9137,reference!$G$1:$H$25,2,FALSE)</f>
        <v>Pertanian lahan kering  campur semak / kebun campur</v>
      </c>
      <c r="J9137" t="str">
        <f>VLOOKUP($E9137,reference!$G$1:$H$25,2,FALSE)</f>
        <v>Tubuh air</v>
      </c>
      <c r="K9137" t="str">
        <f t="shared" si="142"/>
        <v>Non Irigasi</v>
      </c>
      <c r="L9137" t="s">
        <v>327</v>
      </c>
    </row>
    <row r="9138" spans="1:12" x14ac:dyDescent="0.25">
      <c r="A9138" s="1">
        <v>9137</v>
      </c>
      <c r="B9138" s="3">
        <v>10</v>
      </c>
      <c r="C9138" s="1">
        <v>42</v>
      </c>
      <c r="D9138" s="1">
        <v>6</v>
      </c>
      <c r="E9138" s="1">
        <v>15</v>
      </c>
      <c r="F9138" s="1">
        <v>0</v>
      </c>
      <c r="G9138">
        <f>VLOOKUP(C9138,reference!$A$1:$E$310,5,FALSE)</f>
        <v>5303150</v>
      </c>
      <c r="H9138" t="str">
        <f>VLOOKUP(C9138,reference!$A$1:$E$310,4,FALSE)</f>
        <v>SULAMU</v>
      </c>
      <c r="I9138" t="str">
        <f>VLOOKUP($D9138,reference!$G$1:$H$25,2,FALSE)</f>
        <v>Hutan mangrove sekunder</v>
      </c>
      <c r="J9138" t="str">
        <f>VLOOKUP($E9138,reference!$G$1:$H$25,2,FALSE)</f>
        <v>Tambak</v>
      </c>
      <c r="K9138" t="str">
        <f t="shared" si="142"/>
        <v>Non Irigasi</v>
      </c>
      <c r="L9138" t="s">
        <v>328</v>
      </c>
    </row>
    <row r="9139" spans="1:12" x14ac:dyDescent="0.25">
      <c r="A9139" s="1">
        <v>9138</v>
      </c>
      <c r="B9139" s="3">
        <v>39</v>
      </c>
      <c r="C9139" s="1">
        <v>65</v>
      </c>
      <c r="D9139" s="1">
        <v>14</v>
      </c>
      <c r="E9139" s="1">
        <v>2</v>
      </c>
      <c r="F9139" s="1">
        <v>0</v>
      </c>
      <c r="G9139">
        <f>VLOOKUP(C9139,reference!$A$1:$E$310,5,FALSE)</f>
        <v>5304050</v>
      </c>
      <c r="H9139" t="str">
        <f>VLOOKUP(C9139,reference!$A$1:$E$310,4,FALSE)</f>
        <v>AMANUBAN SELATAN</v>
      </c>
      <c r="I9139" t="str">
        <f>VLOOKUP($D9139,reference!$G$1:$H$25,2,FALSE)</f>
        <v>Sawah</v>
      </c>
      <c r="J9139" t="str">
        <f>VLOOKUP($E9139,reference!$G$1:$H$25,2,FALSE)</f>
        <v>Hutan lahan kering sekunder / bekas tebangan</v>
      </c>
      <c r="K9139" t="str">
        <f t="shared" si="142"/>
        <v>Non Irigasi</v>
      </c>
      <c r="L9139" t="s">
        <v>327</v>
      </c>
    </row>
    <row r="9140" spans="1:12" x14ac:dyDescent="0.25">
      <c r="A9140" s="1">
        <v>9139</v>
      </c>
      <c r="B9140" s="3">
        <v>111</v>
      </c>
      <c r="C9140" s="1">
        <v>42</v>
      </c>
      <c r="D9140" s="1">
        <v>9</v>
      </c>
      <c r="E9140" s="1">
        <v>16</v>
      </c>
      <c r="F9140" s="1">
        <v>0</v>
      </c>
      <c r="G9140">
        <f>VLOOKUP(C9140,reference!$A$1:$E$310,5,FALSE)</f>
        <v>5303150</v>
      </c>
      <c r="H9140" t="str">
        <f>VLOOKUP(C9140,reference!$A$1:$E$310,4,FALSE)</f>
        <v>SULAMU</v>
      </c>
      <c r="I9140" t="str">
        <f>VLOOKUP($D9140,reference!$G$1:$H$25,2,FALSE)</f>
        <v>Semak belukar</v>
      </c>
      <c r="J9140" t="str">
        <f>VLOOKUP($E9140,reference!$G$1:$H$25,2,FALSE)</f>
        <v>Pemukiman</v>
      </c>
      <c r="K9140" t="str">
        <f t="shared" si="142"/>
        <v>Non Irigasi</v>
      </c>
      <c r="L9140" t="s">
        <v>327</v>
      </c>
    </row>
    <row r="9141" spans="1:12" x14ac:dyDescent="0.25">
      <c r="A9141" s="1">
        <v>9140</v>
      </c>
      <c r="B9141" s="3">
        <v>121</v>
      </c>
      <c r="C9141" s="1">
        <v>42</v>
      </c>
      <c r="D9141" s="1">
        <v>12</v>
      </c>
      <c r="E9141" s="1">
        <v>7</v>
      </c>
      <c r="F9141" s="1">
        <v>0</v>
      </c>
      <c r="G9141">
        <f>VLOOKUP(C9141,reference!$A$1:$E$310,5,FALSE)</f>
        <v>5303150</v>
      </c>
      <c r="H9141" t="str">
        <f>VLOOKUP(C9141,reference!$A$1:$E$310,4,FALSE)</f>
        <v>SULAMU</v>
      </c>
      <c r="I9141" t="str">
        <f>VLOOKUP($D9141,reference!$G$1:$H$25,2,FALSE)</f>
        <v>Pertanian lahan kering</v>
      </c>
      <c r="J9141" t="str">
        <f>VLOOKUP($E9141,reference!$G$1:$H$25,2,FALSE)</f>
        <v>Hutan tanaman</v>
      </c>
      <c r="K9141" t="str">
        <f t="shared" si="142"/>
        <v>Non Irigasi</v>
      </c>
      <c r="L9141" t="s">
        <v>327</v>
      </c>
    </row>
    <row r="9142" spans="1:12" x14ac:dyDescent="0.25">
      <c r="A9142" s="1">
        <v>9141</v>
      </c>
      <c r="B9142" s="3">
        <v>318</v>
      </c>
      <c r="C9142" s="1">
        <v>39</v>
      </c>
      <c r="D9142" s="1">
        <v>9</v>
      </c>
      <c r="E9142" s="1">
        <v>9</v>
      </c>
      <c r="F9142" s="1">
        <v>0</v>
      </c>
      <c r="G9142">
        <f>VLOOKUP(C9142,reference!$A$1:$E$310,5,FALSE)</f>
        <v>5303140</v>
      </c>
      <c r="H9142" t="str">
        <f>VLOOKUP(C9142,reference!$A$1:$E$310,4,FALSE)</f>
        <v>KUPANG TIMUR</v>
      </c>
      <c r="I9142" t="str">
        <f>VLOOKUP($D9142,reference!$G$1:$H$25,2,FALSE)</f>
        <v>Semak belukar</v>
      </c>
      <c r="J9142" t="str">
        <f>VLOOKUP($E9142,reference!$G$1:$H$25,2,FALSE)</f>
        <v>Semak belukar</v>
      </c>
      <c r="K9142" t="str">
        <f t="shared" si="142"/>
        <v>Non Irigasi</v>
      </c>
      <c r="L9142" t="s">
        <v>327</v>
      </c>
    </row>
    <row r="9143" spans="1:12" x14ac:dyDescent="0.25">
      <c r="A9143" s="1">
        <v>9142</v>
      </c>
      <c r="B9143" s="3">
        <v>280</v>
      </c>
      <c r="C9143" s="1">
        <v>39</v>
      </c>
      <c r="D9143" s="1">
        <v>2</v>
      </c>
      <c r="E9143" s="1">
        <v>9</v>
      </c>
      <c r="F9143" s="1">
        <v>0</v>
      </c>
      <c r="G9143">
        <f>VLOOKUP(C9143,reference!$A$1:$E$310,5,FALSE)</f>
        <v>5303140</v>
      </c>
      <c r="H9143" t="str">
        <f>VLOOKUP(C9143,reference!$A$1:$E$310,4,FALSE)</f>
        <v>KUPANG TIMUR</v>
      </c>
      <c r="I9143" t="str">
        <f>VLOOKUP($D9143,reference!$G$1:$H$25,2,FALSE)</f>
        <v>Hutan lahan kering sekunder / bekas tebangan</v>
      </c>
      <c r="J9143" t="str">
        <f>VLOOKUP($E9143,reference!$G$1:$H$25,2,FALSE)</f>
        <v>Semak belukar</v>
      </c>
      <c r="K9143" t="str">
        <f t="shared" si="142"/>
        <v>Non Irigasi</v>
      </c>
      <c r="L9143" t="s">
        <v>328</v>
      </c>
    </row>
    <row r="9144" spans="1:12" x14ac:dyDescent="0.25">
      <c r="A9144" s="1">
        <v>9143</v>
      </c>
      <c r="B9144" s="3">
        <v>52</v>
      </c>
      <c r="C9144" s="1">
        <v>46</v>
      </c>
      <c r="D9144" s="1">
        <v>12</v>
      </c>
      <c r="E9144" s="1">
        <v>11</v>
      </c>
      <c r="F9144" s="1">
        <v>0</v>
      </c>
      <c r="G9144">
        <f>VLOOKUP(C9144,reference!$A$1:$E$310,5,FALSE)</f>
        <v>5303170</v>
      </c>
      <c r="H9144" t="str">
        <f>VLOOKUP(C9144,reference!$A$1:$E$310,4,FALSE)</f>
        <v>TAKARI</v>
      </c>
      <c r="I9144" t="str">
        <f>VLOOKUP($D9144,reference!$G$1:$H$25,2,FALSE)</f>
        <v>Pertanian lahan kering</v>
      </c>
      <c r="J9144" t="str">
        <f>VLOOKUP($E9144,reference!$G$1:$H$25,2,FALSE)</f>
        <v>Savanna / Padang rumput</v>
      </c>
      <c r="K9144" t="str">
        <f t="shared" si="142"/>
        <v>Non Irigasi</v>
      </c>
      <c r="L9144" t="s">
        <v>327</v>
      </c>
    </row>
    <row r="9145" spans="1:12" x14ac:dyDescent="0.25">
      <c r="A9145" s="1">
        <v>9144</v>
      </c>
      <c r="B9145" s="3">
        <v>40</v>
      </c>
      <c r="C9145" s="1">
        <v>42</v>
      </c>
      <c r="D9145" s="1">
        <v>6</v>
      </c>
      <c r="E9145" s="1">
        <v>6</v>
      </c>
      <c r="F9145" s="1">
        <v>0</v>
      </c>
      <c r="G9145">
        <f>VLOOKUP(C9145,reference!$A$1:$E$310,5,FALSE)</f>
        <v>5303150</v>
      </c>
      <c r="H9145" t="str">
        <f>VLOOKUP(C9145,reference!$A$1:$E$310,4,FALSE)</f>
        <v>SULAMU</v>
      </c>
      <c r="I9145" t="str">
        <f>VLOOKUP($D9145,reference!$G$1:$H$25,2,FALSE)</f>
        <v>Hutan mangrove sekunder</v>
      </c>
      <c r="J9145" t="str">
        <f>VLOOKUP($E9145,reference!$G$1:$H$25,2,FALSE)</f>
        <v>Hutan mangrove sekunder</v>
      </c>
      <c r="K9145" t="str">
        <f t="shared" si="142"/>
        <v>Non Irigasi</v>
      </c>
      <c r="L9145" t="s">
        <v>327</v>
      </c>
    </row>
    <row r="9146" spans="1:12" x14ac:dyDescent="0.25">
      <c r="A9146" s="1">
        <v>9145</v>
      </c>
      <c r="B9146" s="3">
        <v>307</v>
      </c>
      <c r="C9146" s="1">
        <v>65</v>
      </c>
      <c r="D9146" s="1">
        <v>1</v>
      </c>
      <c r="E9146" s="1">
        <v>1</v>
      </c>
      <c r="F9146" s="1">
        <v>0</v>
      </c>
      <c r="G9146">
        <f>VLOOKUP(C9146,reference!$A$1:$E$310,5,FALSE)</f>
        <v>5304050</v>
      </c>
      <c r="H9146" t="str">
        <f>VLOOKUP(C9146,reference!$A$1:$E$310,4,FALSE)</f>
        <v>AMANUBAN SELATAN</v>
      </c>
      <c r="I9146" t="str">
        <f>VLOOKUP($D9146,reference!$G$1:$H$25,2,FALSE)</f>
        <v>Hutan lahan kering primer</v>
      </c>
      <c r="J9146" t="str">
        <f>VLOOKUP($E9146,reference!$G$1:$H$25,2,FALSE)</f>
        <v>Hutan lahan kering primer</v>
      </c>
      <c r="K9146" t="str">
        <f t="shared" si="142"/>
        <v>Non Irigasi</v>
      </c>
      <c r="L9146" t="s">
        <v>327</v>
      </c>
    </row>
    <row r="9147" spans="1:12" x14ac:dyDescent="0.25">
      <c r="A9147" s="1">
        <v>9146</v>
      </c>
      <c r="B9147" s="3">
        <v>1</v>
      </c>
      <c r="C9147" s="1">
        <v>70</v>
      </c>
      <c r="D9147" s="1">
        <v>0</v>
      </c>
      <c r="E9147" s="1">
        <v>13</v>
      </c>
      <c r="F9147" s="1">
        <v>0</v>
      </c>
      <c r="G9147">
        <f>VLOOKUP(C9147,reference!$A$1:$E$310,5,FALSE)</f>
        <v>5304071</v>
      </c>
      <c r="H9147" t="str">
        <f>VLOOKUP(C9147,reference!$A$1:$E$310,4,FALSE)</f>
        <v>KOLBANO</v>
      </c>
      <c r="I9147" t="str">
        <f>VLOOKUP($D9147,reference!$G$1:$H$25,2,FALSE)</f>
        <v>No data</v>
      </c>
      <c r="J9147" t="str">
        <f>VLOOKUP($E9147,reference!$G$1:$H$25,2,FALSE)</f>
        <v>Pertanian lahan kering  campur semak / kebun campur</v>
      </c>
      <c r="K9147" t="str">
        <f t="shared" si="142"/>
        <v>Non Irigasi</v>
      </c>
      <c r="L9147" t="s">
        <v>327</v>
      </c>
    </row>
    <row r="9148" spans="1:12" x14ac:dyDescent="0.25">
      <c r="A9148" s="1">
        <v>9147</v>
      </c>
      <c r="B9148" s="3">
        <v>168</v>
      </c>
      <c r="C9148" s="1">
        <v>12</v>
      </c>
      <c r="D9148" s="1">
        <v>9</v>
      </c>
      <c r="E9148" s="1">
        <v>1</v>
      </c>
      <c r="F9148" s="1">
        <v>0</v>
      </c>
      <c r="G9148">
        <f>VLOOKUP(C9148,reference!$A$1:$E$310,5,FALSE)</f>
        <v>5302021</v>
      </c>
      <c r="H9148" t="str">
        <f>VLOOKUP(C9148,reference!$A$1:$E$310,4,FALSE)</f>
        <v>PINUPAHAR</v>
      </c>
      <c r="I9148" t="str">
        <f>VLOOKUP($D9148,reference!$G$1:$H$25,2,FALSE)</f>
        <v>Semak belukar</v>
      </c>
      <c r="J9148" t="str">
        <f>VLOOKUP($E9148,reference!$G$1:$H$25,2,FALSE)</f>
        <v>Hutan lahan kering primer</v>
      </c>
      <c r="K9148" t="str">
        <f t="shared" si="142"/>
        <v>Non Irigasi</v>
      </c>
      <c r="L9148" t="s">
        <v>327</v>
      </c>
    </row>
    <row r="9149" spans="1:12" x14ac:dyDescent="0.25">
      <c r="A9149" s="1">
        <v>9148</v>
      </c>
      <c r="B9149" s="3">
        <v>190</v>
      </c>
      <c r="C9149" s="1">
        <v>12</v>
      </c>
      <c r="D9149" s="1">
        <v>11</v>
      </c>
      <c r="E9149" s="1">
        <v>11</v>
      </c>
      <c r="F9149" s="1">
        <v>0</v>
      </c>
      <c r="G9149">
        <f>VLOOKUP(C9149,reference!$A$1:$E$310,5,FALSE)</f>
        <v>5302021</v>
      </c>
      <c r="H9149" t="str">
        <f>VLOOKUP(C9149,reference!$A$1:$E$310,4,FALSE)</f>
        <v>PINUPAHAR</v>
      </c>
      <c r="I9149" t="str">
        <f>VLOOKUP($D9149,reference!$G$1:$H$25,2,FALSE)</f>
        <v>Savanna / Padang rumput</v>
      </c>
      <c r="J9149" t="str">
        <f>VLOOKUP($E9149,reference!$G$1:$H$25,2,FALSE)</f>
        <v>Savanna / Padang rumput</v>
      </c>
      <c r="K9149" t="str">
        <f t="shared" si="142"/>
        <v>Non Irigasi</v>
      </c>
      <c r="L9149" t="s">
        <v>327</v>
      </c>
    </row>
    <row r="9150" spans="1:12" x14ac:dyDescent="0.25">
      <c r="A9150" s="1">
        <v>9149</v>
      </c>
      <c r="B9150" s="3">
        <v>51</v>
      </c>
      <c r="C9150" s="1">
        <v>12</v>
      </c>
      <c r="D9150" s="1">
        <v>18</v>
      </c>
      <c r="E9150" s="1">
        <v>11</v>
      </c>
      <c r="F9150" s="1">
        <v>0</v>
      </c>
      <c r="G9150">
        <f>VLOOKUP(C9150,reference!$A$1:$E$310,5,FALSE)</f>
        <v>5302021</v>
      </c>
      <c r="H9150" t="str">
        <f>VLOOKUP(C9150,reference!$A$1:$E$310,4,FALSE)</f>
        <v>PINUPAHAR</v>
      </c>
      <c r="I9150" t="str">
        <f>VLOOKUP($D9150,reference!$G$1:$H$25,2,FALSE)</f>
        <v>Lahan terbuka</v>
      </c>
      <c r="J9150" t="str">
        <f>VLOOKUP($E9150,reference!$G$1:$H$25,2,FALSE)</f>
        <v>Savanna / Padang rumput</v>
      </c>
      <c r="K9150" t="str">
        <f t="shared" si="142"/>
        <v>Non Irigasi</v>
      </c>
      <c r="L9150" t="s">
        <v>327</v>
      </c>
    </row>
    <row r="9151" spans="1:12" x14ac:dyDescent="0.25">
      <c r="A9151" s="1">
        <v>9150</v>
      </c>
      <c r="B9151" s="3">
        <v>1</v>
      </c>
      <c r="C9151" s="1">
        <v>42</v>
      </c>
      <c r="D9151" s="1">
        <v>14</v>
      </c>
      <c r="E9151" s="1">
        <v>12</v>
      </c>
      <c r="F9151" s="1">
        <v>0</v>
      </c>
      <c r="G9151">
        <f>VLOOKUP(C9151,reference!$A$1:$E$310,5,FALSE)</f>
        <v>5303150</v>
      </c>
      <c r="H9151" t="str">
        <f>VLOOKUP(C9151,reference!$A$1:$E$310,4,FALSE)</f>
        <v>SULAMU</v>
      </c>
      <c r="I9151" t="str">
        <f>VLOOKUP($D9151,reference!$G$1:$H$25,2,FALSE)</f>
        <v>Sawah</v>
      </c>
      <c r="J9151" t="str">
        <f>VLOOKUP($E9151,reference!$G$1:$H$25,2,FALSE)</f>
        <v>Pertanian lahan kering</v>
      </c>
      <c r="K9151" t="str">
        <f t="shared" si="142"/>
        <v>Non Irigasi</v>
      </c>
      <c r="L9151" t="s">
        <v>327</v>
      </c>
    </row>
    <row r="9152" spans="1:12" x14ac:dyDescent="0.25">
      <c r="A9152" s="1">
        <v>9151</v>
      </c>
      <c r="B9152" s="3">
        <v>29</v>
      </c>
      <c r="C9152" s="1">
        <v>42</v>
      </c>
      <c r="D9152" s="1">
        <v>0</v>
      </c>
      <c r="E9152" s="1">
        <v>6</v>
      </c>
      <c r="F9152" s="1">
        <v>0</v>
      </c>
      <c r="G9152">
        <f>VLOOKUP(C9152,reference!$A$1:$E$310,5,FALSE)</f>
        <v>5303150</v>
      </c>
      <c r="H9152" t="str">
        <f>VLOOKUP(C9152,reference!$A$1:$E$310,4,FALSE)</f>
        <v>SULAMU</v>
      </c>
      <c r="I9152" t="str">
        <f>VLOOKUP($D9152,reference!$G$1:$H$25,2,FALSE)</f>
        <v>No data</v>
      </c>
      <c r="J9152" t="str">
        <f>VLOOKUP($E9152,reference!$G$1:$H$25,2,FALSE)</f>
        <v>Hutan mangrove sekunder</v>
      </c>
      <c r="K9152" t="str">
        <f t="shared" si="142"/>
        <v>Non Irigasi</v>
      </c>
      <c r="L9152" t="s">
        <v>327</v>
      </c>
    </row>
    <row r="9153" spans="1:12" x14ac:dyDescent="0.25">
      <c r="A9153" s="1">
        <v>9152</v>
      </c>
      <c r="B9153" s="3">
        <v>1</v>
      </c>
      <c r="C9153" s="1">
        <v>42</v>
      </c>
      <c r="D9153" s="1">
        <v>0</v>
      </c>
      <c r="E9153" s="1">
        <v>16</v>
      </c>
      <c r="F9153" s="1">
        <v>0</v>
      </c>
      <c r="G9153">
        <f>VLOOKUP(C9153,reference!$A$1:$E$310,5,FALSE)</f>
        <v>5303150</v>
      </c>
      <c r="H9153" t="str">
        <f>VLOOKUP(C9153,reference!$A$1:$E$310,4,FALSE)</f>
        <v>SULAMU</v>
      </c>
      <c r="I9153" t="str">
        <f>VLOOKUP($D9153,reference!$G$1:$H$25,2,FALSE)</f>
        <v>No data</v>
      </c>
      <c r="J9153" t="str">
        <f>VLOOKUP($E9153,reference!$G$1:$H$25,2,FALSE)</f>
        <v>Pemukiman</v>
      </c>
      <c r="K9153" t="str">
        <f t="shared" si="142"/>
        <v>Non Irigasi</v>
      </c>
      <c r="L9153" t="s">
        <v>327</v>
      </c>
    </row>
    <row r="9154" spans="1:12" x14ac:dyDescent="0.25">
      <c r="A9154" s="1">
        <v>9153</v>
      </c>
      <c r="B9154" s="3">
        <v>5</v>
      </c>
      <c r="C9154" s="1">
        <v>65</v>
      </c>
      <c r="D9154" s="1">
        <v>1</v>
      </c>
      <c r="E9154" s="1">
        <v>12</v>
      </c>
      <c r="F9154" s="1">
        <v>0</v>
      </c>
      <c r="G9154">
        <f>VLOOKUP(C9154,reference!$A$1:$E$310,5,FALSE)</f>
        <v>5304050</v>
      </c>
      <c r="H9154" t="str">
        <f>VLOOKUP(C9154,reference!$A$1:$E$310,4,FALSE)</f>
        <v>AMANUBAN SELATAN</v>
      </c>
      <c r="I9154" t="str">
        <f>VLOOKUP($D9154,reference!$G$1:$H$25,2,FALSE)</f>
        <v>Hutan lahan kering primer</v>
      </c>
      <c r="J9154" t="str">
        <f>VLOOKUP($E9154,reference!$G$1:$H$25,2,FALSE)</f>
        <v>Pertanian lahan kering</v>
      </c>
      <c r="K9154" t="str">
        <f t="shared" si="142"/>
        <v>Non Irigasi</v>
      </c>
      <c r="L9154" t="s">
        <v>328</v>
      </c>
    </row>
    <row r="9155" spans="1:12" x14ac:dyDescent="0.25">
      <c r="A9155" s="1">
        <v>9154</v>
      </c>
      <c r="B9155" s="3">
        <v>547</v>
      </c>
      <c r="C9155" s="1">
        <v>12</v>
      </c>
      <c r="D9155" s="1">
        <v>9</v>
      </c>
      <c r="E9155" s="1">
        <v>11</v>
      </c>
      <c r="F9155" s="1">
        <v>0</v>
      </c>
      <c r="G9155">
        <f>VLOOKUP(C9155,reference!$A$1:$E$310,5,FALSE)</f>
        <v>5302021</v>
      </c>
      <c r="H9155" t="str">
        <f>VLOOKUP(C9155,reference!$A$1:$E$310,4,FALSE)</f>
        <v>PINUPAHAR</v>
      </c>
      <c r="I9155" t="str">
        <f>VLOOKUP($D9155,reference!$G$1:$H$25,2,FALSE)</f>
        <v>Semak belukar</v>
      </c>
      <c r="J9155" t="str">
        <f>VLOOKUP($E9155,reference!$G$1:$H$25,2,FALSE)</f>
        <v>Savanna / Padang rumput</v>
      </c>
      <c r="K9155" t="str">
        <f t="shared" ref="K9155:K9218" si="143">IF(F9155=0,"Non Irigasi","Buffer Irigasi")</f>
        <v>Non Irigasi</v>
      </c>
      <c r="L9155" t="s">
        <v>327</v>
      </c>
    </row>
    <row r="9156" spans="1:12" x14ac:dyDescent="0.25">
      <c r="A9156" s="1">
        <v>9155</v>
      </c>
      <c r="B9156" s="3">
        <v>30</v>
      </c>
      <c r="C9156" s="1">
        <v>42</v>
      </c>
      <c r="D9156" s="1">
        <v>16</v>
      </c>
      <c r="E9156" s="1">
        <v>21</v>
      </c>
      <c r="F9156" s="1">
        <v>0</v>
      </c>
      <c r="G9156">
        <f>VLOOKUP(C9156,reference!$A$1:$E$310,5,FALSE)</f>
        <v>5303150</v>
      </c>
      <c r="H9156" t="str">
        <f>VLOOKUP(C9156,reference!$A$1:$E$310,4,FALSE)</f>
        <v>SULAMU</v>
      </c>
      <c r="I9156" t="str">
        <f>VLOOKUP($D9156,reference!$G$1:$H$25,2,FALSE)</f>
        <v>Pemukiman</v>
      </c>
      <c r="J9156" t="str">
        <f>VLOOKUP($E9156,reference!$G$1:$H$25,2,FALSE)</f>
        <v>Rawa</v>
      </c>
      <c r="K9156" t="str">
        <f t="shared" si="143"/>
        <v>Non Irigasi</v>
      </c>
      <c r="L9156" t="s">
        <v>327</v>
      </c>
    </row>
    <row r="9157" spans="1:12" x14ac:dyDescent="0.25">
      <c r="A9157" s="1">
        <v>9156</v>
      </c>
      <c r="B9157" s="3">
        <v>6</v>
      </c>
      <c r="C9157" s="1">
        <v>42</v>
      </c>
      <c r="D9157" s="1">
        <v>16</v>
      </c>
      <c r="E9157" s="1">
        <v>13</v>
      </c>
      <c r="F9157" s="1">
        <v>0</v>
      </c>
      <c r="G9157">
        <f>VLOOKUP(C9157,reference!$A$1:$E$310,5,FALSE)</f>
        <v>5303150</v>
      </c>
      <c r="H9157" t="str">
        <f>VLOOKUP(C9157,reference!$A$1:$E$310,4,FALSE)</f>
        <v>SULAMU</v>
      </c>
      <c r="I9157" t="str">
        <f>VLOOKUP($D9157,reference!$G$1:$H$25,2,FALSE)</f>
        <v>Pemukiman</v>
      </c>
      <c r="J9157" t="str">
        <f>VLOOKUP($E9157,reference!$G$1:$H$25,2,FALSE)</f>
        <v>Pertanian lahan kering  campur semak / kebun campur</v>
      </c>
      <c r="K9157" t="str">
        <f t="shared" si="143"/>
        <v>Non Irigasi</v>
      </c>
      <c r="L9157" t="s">
        <v>327</v>
      </c>
    </row>
    <row r="9158" spans="1:12" x14ac:dyDescent="0.25">
      <c r="A9158" s="1">
        <v>9157</v>
      </c>
      <c r="B9158" s="3">
        <v>5</v>
      </c>
      <c r="C9158" s="1">
        <v>42</v>
      </c>
      <c r="D9158" s="1">
        <v>0</v>
      </c>
      <c r="E9158" s="1">
        <v>13</v>
      </c>
      <c r="F9158" s="1">
        <v>0</v>
      </c>
      <c r="G9158">
        <f>VLOOKUP(C9158,reference!$A$1:$E$310,5,FALSE)</f>
        <v>5303150</v>
      </c>
      <c r="H9158" t="str">
        <f>VLOOKUP(C9158,reference!$A$1:$E$310,4,FALSE)</f>
        <v>SULAMU</v>
      </c>
      <c r="I9158" t="str">
        <f>VLOOKUP($D9158,reference!$G$1:$H$25,2,FALSE)</f>
        <v>No data</v>
      </c>
      <c r="J9158" t="str">
        <f>VLOOKUP($E9158,reference!$G$1:$H$25,2,FALSE)</f>
        <v>Pertanian lahan kering  campur semak / kebun campur</v>
      </c>
      <c r="K9158" t="str">
        <f t="shared" si="143"/>
        <v>Non Irigasi</v>
      </c>
      <c r="L9158" t="s">
        <v>327</v>
      </c>
    </row>
    <row r="9159" spans="1:12" x14ac:dyDescent="0.25">
      <c r="A9159" s="1">
        <v>9158</v>
      </c>
      <c r="B9159" s="3">
        <v>3</v>
      </c>
      <c r="C9159" s="1">
        <v>42</v>
      </c>
      <c r="D9159" s="1">
        <v>2</v>
      </c>
      <c r="E9159" s="1">
        <v>7</v>
      </c>
      <c r="F9159" s="1">
        <v>0</v>
      </c>
      <c r="G9159">
        <f>VLOOKUP(C9159,reference!$A$1:$E$310,5,FALSE)</f>
        <v>5303150</v>
      </c>
      <c r="H9159" t="str">
        <f>VLOOKUP(C9159,reference!$A$1:$E$310,4,FALSE)</f>
        <v>SULAMU</v>
      </c>
      <c r="I9159" t="str">
        <f>VLOOKUP($D9159,reference!$G$1:$H$25,2,FALSE)</f>
        <v>Hutan lahan kering sekunder / bekas tebangan</v>
      </c>
      <c r="J9159" t="str">
        <f>VLOOKUP($E9159,reference!$G$1:$H$25,2,FALSE)</f>
        <v>Hutan tanaman</v>
      </c>
      <c r="K9159" t="str">
        <f t="shared" si="143"/>
        <v>Non Irigasi</v>
      </c>
      <c r="L9159" t="s">
        <v>328</v>
      </c>
    </row>
    <row r="9160" spans="1:12" x14ac:dyDescent="0.25">
      <c r="A9160" s="1">
        <v>9159</v>
      </c>
      <c r="B9160" s="3">
        <v>2</v>
      </c>
      <c r="C9160" s="1">
        <v>42</v>
      </c>
      <c r="D9160" s="1">
        <v>2</v>
      </c>
      <c r="E9160" s="1">
        <v>21</v>
      </c>
      <c r="F9160" s="1">
        <v>0</v>
      </c>
      <c r="G9160">
        <f>VLOOKUP(C9160,reference!$A$1:$E$310,5,FALSE)</f>
        <v>5303150</v>
      </c>
      <c r="H9160" t="str">
        <f>VLOOKUP(C9160,reference!$A$1:$E$310,4,FALSE)</f>
        <v>SULAMU</v>
      </c>
      <c r="I9160" t="str">
        <f>VLOOKUP($D9160,reference!$G$1:$H$25,2,FALSE)</f>
        <v>Hutan lahan kering sekunder / bekas tebangan</v>
      </c>
      <c r="J9160" t="str">
        <f>VLOOKUP($E9160,reference!$G$1:$H$25,2,FALSE)</f>
        <v>Rawa</v>
      </c>
      <c r="K9160" t="str">
        <f t="shared" si="143"/>
        <v>Non Irigasi</v>
      </c>
      <c r="L9160" t="s">
        <v>328</v>
      </c>
    </row>
    <row r="9161" spans="1:12" x14ac:dyDescent="0.25">
      <c r="A9161" s="1">
        <v>9160</v>
      </c>
      <c r="B9161" s="3">
        <v>4</v>
      </c>
      <c r="C9161" s="1">
        <v>42</v>
      </c>
      <c r="D9161" s="1">
        <v>0</v>
      </c>
      <c r="E9161" s="1">
        <v>15</v>
      </c>
      <c r="F9161" s="1">
        <v>0</v>
      </c>
      <c r="G9161">
        <f>VLOOKUP(C9161,reference!$A$1:$E$310,5,FALSE)</f>
        <v>5303150</v>
      </c>
      <c r="H9161" t="str">
        <f>VLOOKUP(C9161,reference!$A$1:$E$310,4,FALSE)</f>
        <v>SULAMU</v>
      </c>
      <c r="I9161" t="str">
        <f>VLOOKUP($D9161,reference!$G$1:$H$25,2,FALSE)</f>
        <v>No data</v>
      </c>
      <c r="J9161" t="str">
        <f>VLOOKUP($E9161,reference!$G$1:$H$25,2,FALSE)</f>
        <v>Tambak</v>
      </c>
      <c r="K9161" t="str">
        <f t="shared" si="143"/>
        <v>Non Irigasi</v>
      </c>
      <c r="L9161" t="s">
        <v>327</v>
      </c>
    </row>
    <row r="9162" spans="1:12" x14ac:dyDescent="0.25">
      <c r="A9162" s="1">
        <v>9161</v>
      </c>
      <c r="B9162" s="3">
        <v>2</v>
      </c>
      <c r="C9162" s="1">
        <v>42</v>
      </c>
      <c r="D9162" s="1">
        <v>9</v>
      </c>
      <c r="E9162" s="1">
        <v>19</v>
      </c>
      <c r="F9162" s="1">
        <v>0</v>
      </c>
      <c r="G9162">
        <f>VLOOKUP(C9162,reference!$A$1:$E$310,5,FALSE)</f>
        <v>5303150</v>
      </c>
      <c r="H9162" t="str">
        <f>VLOOKUP(C9162,reference!$A$1:$E$310,4,FALSE)</f>
        <v>SULAMU</v>
      </c>
      <c r="I9162" t="str">
        <f>VLOOKUP($D9162,reference!$G$1:$H$25,2,FALSE)</f>
        <v>Semak belukar</v>
      </c>
      <c r="J9162" t="str">
        <f>VLOOKUP($E9162,reference!$G$1:$H$25,2,FALSE)</f>
        <v>Pertambangan</v>
      </c>
      <c r="K9162" t="str">
        <f t="shared" si="143"/>
        <v>Non Irigasi</v>
      </c>
      <c r="L9162" t="s">
        <v>327</v>
      </c>
    </row>
    <row r="9163" spans="1:12" x14ac:dyDescent="0.25">
      <c r="A9163" s="1">
        <v>9162</v>
      </c>
      <c r="B9163" s="3">
        <v>77</v>
      </c>
      <c r="C9163" s="1">
        <v>13</v>
      </c>
      <c r="D9163" s="1">
        <v>11</v>
      </c>
      <c r="E9163" s="1">
        <v>14</v>
      </c>
      <c r="F9163" s="1">
        <v>0</v>
      </c>
      <c r="G9163">
        <f>VLOOKUP(C9163,reference!$A$1:$E$310,5,FALSE)</f>
        <v>5302030</v>
      </c>
      <c r="H9163" t="str">
        <f>VLOOKUP(C9163,reference!$A$1:$E$310,4,FALSE)</f>
        <v>PABERIWAI</v>
      </c>
      <c r="I9163" t="str">
        <f>VLOOKUP($D9163,reference!$G$1:$H$25,2,FALSE)</f>
        <v>Savanna / Padang rumput</v>
      </c>
      <c r="J9163" t="str">
        <f>VLOOKUP($E9163,reference!$G$1:$H$25,2,FALSE)</f>
        <v>Sawah</v>
      </c>
      <c r="K9163" t="str">
        <f t="shared" si="143"/>
        <v>Non Irigasi</v>
      </c>
      <c r="L9163" t="s">
        <v>327</v>
      </c>
    </row>
    <row r="9164" spans="1:12" x14ac:dyDescent="0.25">
      <c r="A9164" s="1">
        <v>9163</v>
      </c>
      <c r="B9164" s="3">
        <v>75</v>
      </c>
      <c r="C9164" s="1">
        <v>42</v>
      </c>
      <c r="D9164" s="1">
        <v>13</v>
      </c>
      <c r="E9164" s="1">
        <v>16</v>
      </c>
      <c r="F9164" s="1">
        <v>0</v>
      </c>
      <c r="G9164">
        <f>VLOOKUP(C9164,reference!$A$1:$E$310,5,FALSE)</f>
        <v>5303150</v>
      </c>
      <c r="H9164" t="str">
        <f>VLOOKUP(C9164,reference!$A$1:$E$310,4,FALSE)</f>
        <v>SULAMU</v>
      </c>
      <c r="I9164" t="str">
        <f>VLOOKUP($D9164,reference!$G$1:$H$25,2,FALSE)</f>
        <v>Pertanian lahan kering  campur semak / kebun campur</v>
      </c>
      <c r="J9164" t="str">
        <f>VLOOKUP($E9164,reference!$G$1:$H$25,2,FALSE)</f>
        <v>Pemukiman</v>
      </c>
      <c r="K9164" t="str">
        <f t="shared" si="143"/>
        <v>Non Irigasi</v>
      </c>
      <c r="L9164" t="s">
        <v>327</v>
      </c>
    </row>
    <row r="9165" spans="1:12" x14ac:dyDescent="0.25">
      <c r="A9165" s="1">
        <v>9164</v>
      </c>
      <c r="B9165" s="3">
        <v>3</v>
      </c>
      <c r="C9165" s="1">
        <v>42</v>
      </c>
      <c r="D9165" s="1">
        <v>13</v>
      </c>
      <c r="E9165" s="1">
        <v>19</v>
      </c>
      <c r="F9165" s="1">
        <v>0</v>
      </c>
      <c r="G9165">
        <f>VLOOKUP(C9165,reference!$A$1:$E$310,5,FALSE)</f>
        <v>5303150</v>
      </c>
      <c r="H9165" t="str">
        <f>VLOOKUP(C9165,reference!$A$1:$E$310,4,FALSE)</f>
        <v>SULAMU</v>
      </c>
      <c r="I9165" t="str">
        <f>VLOOKUP($D9165,reference!$G$1:$H$25,2,FALSE)</f>
        <v>Pertanian lahan kering  campur semak / kebun campur</v>
      </c>
      <c r="J9165" t="str">
        <f>VLOOKUP($E9165,reference!$G$1:$H$25,2,FALSE)</f>
        <v>Pertambangan</v>
      </c>
      <c r="K9165" t="str">
        <f t="shared" si="143"/>
        <v>Non Irigasi</v>
      </c>
      <c r="L9165" t="s">
        <v>327</v>
      </c>
    </row>
    <row r="9166" spans="1:12" x14ac:dyDescent="0.25">
      <c r="A9166" s="1">
        <v>9165</v>
      </c>
      <c r="B9166" s="3">
        <v>426</v>
      </c>
      <c r="C9166" s="1">
        <v>43</v>
      </c>
      <c r="D9166" s="1">
        <v>2</v>
      </c>
      <c r="E9166" s="1">
        <v>7</v>
      </c>
      <c r="F9166" s="1">
        <v>0</v>
      </c>
      <c r="G9166">
        <f>VLOOKUP(C9166,reference!$A$1:$E$310,5,FALSE)</f>
        <v>5303160</v>
      </c>
      <c r="H9166" t="str">
        <f>VLOOKUP(C9166,reference!$A$1:$E$310,4,FALSE)</f>
        <v>FATULEU</v>
      </c>
      <c r="I9166" t="str">
        <f>VLOOKUP($D9166,reference!$G$1:$H$25,2,FALSE)</f>
        <v>Hutan lahan kering sekunder / bekas tebangan</v>
      </c>
      <c r="J9166" t="str">
        <f>VLOOKUP($E9166,reference!$G$1:$H$25,2,FALSE)</f>
        <v>Hutan tanaman</v>
      </c>
      <c r="K9166" t="str">
        <f t="shared" si="143"/>
        <v>Non Irigasi</v>
      </c>
      <c r="L9166" t="s">
        <v>328</v>
      </c>
    </row>
    <row r="9167" spans="1:12" x14ac:dyDescent="0.25">
      <c r="A9167" s="1">
        <v>9166</v>
      </c>
      <c r="B9167" s="3">
        <v>11</v>
      </c>
      <c r="C9167" s="1">
        <v>42</v>
      </c>
      <c r="D9167" s="1">
        <v>9</v>
      </c>
      <c r="E9167" s="1">
        <v>0</v>
      </c>
      <c r="F9167" s="1">
        <v>0</v>
      </c>
      <c r="G9167">
        <f>VLOOKUP(C9167,reference!$A$1:$E$310,5,FALSE)</f>
        <v>5303150</v>
      </c>
      <c r="H9167" t="str">
        <f>VLOOKUP(C9167,reference!$A$1:$E$310,4,FALSE)</f>
        <v>SULAMU</v>
      </c>
      <c r="I9167" t="str">
        <f>VLOOKUP($D9167,reference!$G$1:$H$25,2,FALSE)</f>
        <v>Semak belukar</v>
      </c>
      <c r="J9167" t="str">
        <f>VLOOKUP($E9167,reference!$G$1:$H$25,2,FALSE)</f>
        <v>No data</v>
      </c>
      <c r="K9167" t="str">
        <f t="shared" si="143"/>
        <v>Non Irigasi</v>
      </c>
      <c r="L9167" t="s">
        <v>327</v>
      </c>
    </row>
    <row r="9168" spans="1:12" x14ac:dyDescent="0.25">
      <c r="A9168" s="1">
        <v>9167</v>
      </c>
      <c r="B9168" s="3">
        <v>3</v>
      </c>
      <c r="C9168" s="1">
        <v>42</v>
      </c>
      <c r="D9168" s="1">
        <v>0</v>
      </c>
      <c r="E9168" s="1">
        <v>2</v>
      </c>
      <c r="F9168" s="1">
        <v>0</v>
      </c>
      <c r="G9168">
        <f>VLOOKUP(C9168,reference!$A$1:$E$310,5,FALSE)</f>
        <v>5303150</v>
      </c>
      <c r="H9168" t="str">
        <f>VLOOKUP(C9168,reference!$A$1:$E$310,4,FALSE)</f>
        <v>SULAMU</v>
      </c>
      <c r="I9168" t="str">
        <f>VLOOKUP($D9168,reference!$G$1:$H$25,2,FALSE)</f>
        <v>No data</v>
      </c>
      <c r="J9168" t="str">
        <f>VLOOKUP($E9168,reference!$G$1:$H$25,2,FALSE)</f>
        <v>Hutan lahan kering sekunder / bekas tebangan</v>
      </c>
      <c r="K9168" t="str">
        <f t="shared" si="143"/>
        <v>Non Irigasi</v>
      </c>
      <c r="L9168" t="s">
        <v>327</v>
      </c>
    </row>
    <row r="9169" spans="1:12" x14ac:dyDescent="0.25">
      <c r="A9169" s="1">
        <v>9168</v>
      </c>
      <c r="B9169" s="3">
        <v>4</v>
      </c>
      <c r="C9169" s="1">
        <v>42</v>
      </c>
      <c r="D9169" s="1">
        <v>2</v>
      </c>
      <c r="E9169" s="1">
        <v>5</v>
      </c>
      <c r="F9169" s="1">
        <v>0</v>
      </c>
      <c r="G9169">
        <f>VLOOKUP(C9169,reference!$A$1:$E$310,5,FALSE)</f>
        <v>5303150</v>
      </c>
      <c r="H9169" t="str">
        <f>VLOOKUP(C9169,reference!$A$1:$E$310,4,FALSE)</f>
        <v>SULAMU</v>
      </c>
      <c r="I9169" t="str">
        <f>VLOOKUP($D9169,reference!$G$1:$H$25,2,FALSE)</f>
        <v>Hutan lahan kering sekunder / bekas tebangan</v>
      </c>
      <c r="J9169" t="str">
        <f>VLOOKUP($E9169,reference!$G$1:$H$25,2,FALSE)</f>
        <v>Hutan mangrove primer</v>
      </c>
      <c r="K9169" t="str">
        <f t="shared" si="143"/>
        <v>Non Irigasi</v>
      </c>
      <c r="L9169" t="s">
        <v>327</v>
      </c>
    </row>
    <row r="9170" spans="1:12" x14ac:dyDescent="0.25">
      <c r="A9170" s="1">
        <v>9169</v>
      </c>
      <c r="B9170" s="3">
        <v>6</v>
      </c>
      <c r="C9170" s="1">
        <v>43</v>
      </c>
      <c r="D9170" s="1">
        <v>18</v>
      </c>
      <c r="E9170" s="1">
        <v>2</v>
      </c>
      <c r="F9170" s="1">
        <v>0</v>
      </c>
      <c r="G9170">
        <f>VLOOKUP(C9170,reference!$A$1:$E$310,5,FALSE)</f>
        <v>5303160</v>
      </c>
      <c r="H9170" t="str">
        <f>VLOOKUP(C9170,reference!$A$1:$E$310,4,FALSE)</f>
        <v>FATULEU</v>
      </c>
      <c r="I9170" t="str">
        <f>VLOOKUP($D9170,reference!$G$1:$H$25,2,FALSE)</f>
        <v>Lahan terbuka</v>
      </c>
      <c r="J9170" t="str">
        <f>VLOOKUP($E9170,reference!$G$1:$H$25,2,FALSE)</f>
        <v>Hutan lahan kering sekunder / bekas tebangan</v>
      </c>
      <c r="K9170" t="str">
        <f t="shared" si="143"/>
        <v>Non Irigasi</v>
      </c>
      <c r="L9170" t="s">
        <v>327</v>
      </c>
    </row>
    <row r="9171" spans="1:12" x14ac:dyDescent="0.25">
      <c r="A9171" s="1">
        <v>9170</v>
      </c>
      <c r="B9171" s="3">
        <v>3</v>
      </c>
      <c r="C9171" s="1">
        <v>42</v>
      </c>
      <c r="D9171" s="1">
        <v>16</v>
      </c>
      <c r="E9171" s="1">
        <v>12</v>
      </c>
      <c r="F9171" s="1">
        <v>0</v>
      </c>
      <c r="G9171">
        <f>VLOOKUP(C9171,reference!$A$1:$E$310,5,FALSE)</f>
        <v>5303150</v>
      </c>
      <c r="H9171" t="str">
        <f>VLOOKUP(C9171,reference!$A$1:$E$310,4,FALSE)</f>
        <v>SULAMU</v>
      </c>
      <c r="I9171" t="str">
        <f>VLOOKUP($D9171,reference!$G$1:$H$25,2,FALSE)</f>
        <v>Pemukiman</v>
      </c>
      <c r="J9171" t="str">
        <f>VLOOKUP($E9171,reference!$G$1:$H$25,2,FALSE)</f>
        <v>Pertanian lahan kering</v>
      </c>
      <c r="K9171" t="str">
        <f t="shared" si="143"/>
        <v>Non Irigasi</v>
      </c>
      <c r="L9171" t="s">
        <v>327</v>
      </c>
    </row>
    <row r="9172" spans="1:12" x14ac:dyDescent="0.25">
      <c r="A9172" s="1">
        <v>9171</v>
      </c>
      <c r="B9172" s="3">
        <v>2</v>
      </c>
      <c r="C9172" s="1">
        <v>42</v>
      </c>
      <c r="D9172" s="1">
        <v>16</v>
      </c>
      <c r="E9172" s="1">
        <v>5</v>
      </c>
      <c r="F9172" s="1">
        <v>0</v>
      </c>
      <c r="G9172">
        <f>VLOOKUP(C9172,reference!$A$1:$E$310,5,FALSE)</f>
        <v>5303150</v>
      </c>
      <c r="H9172" t="str">
        <f>VLOOKUP(C9172,reference!$A$1:$E$310,4,FALSE)</f>
        <v>SULAMU</v>
      </c>
      <c r="I9172" t="str">
        <f>VLOOKUP($D9172,reference!$G$1:$H$25,2,FALSE)</f>
        <v>Pemukiman</v>
      </c>
      <c r="J9172" t="str">
        <f>VLOOKUP($E9172,reference!$G$1:$H$25,2,FALSE)</f>
        <v>Hutan mangrove primer</v>
      </c>
      <c r="K9172" t="str">
        <f t="shared" si="143"/>
        <v>Non Irigasi</v>
      </c>
      <c r="L9172" t="s">
        <v>327</v>
      </c>
    </row>
    <row r="9173" spans="1:12" x14ac:dyDescent="0.25">
      <c r="A9173" s="1">
        <v>9172</v>
      </c>
      <c r="B9173" s="3">
        <v>60</v>
      </c>
      <c r="C9173" s="1">
        <v>42</v>
      </c>
      <c r="D9173" s="1">
        <v>14</v>
      </c>
      <c r="E9173" s="1">
        <v>6</v>
      </c>
      <c r="F9173" s="1">
        <v>0</v>
      </c>
      <c r="G9173">
        <f>VLOOKUP(C9173,reference!$A$1:$E$310,5,FALSE)</f>
        <v>5303150</v>
      </c>
      <c r="H9173" t="str">
        <f>VLOOKUP(C9173,reference!$A$1:$E$310,4,FALSE)</f>
        <v>SULAMU</v>
      </c>
      <c r="I9173" t="str">
        <f>VLOOKUP($D9173,reference!$G$1:$H$25,2,FALSE)</f>
        <v>Sawah</v>
      </c>
      <c r="J9173" t="str">
        <f>VLOOKUP($E9173,reference!$G$1:$H$25,2,FALSE)</f>
        <v>Hutan mangrove sekunder</v>
      </c>
      <c r="K9173" t="str">
        <f t="shared" si="143"/>
        <v>Non Irigasi</v>
      </c>
      <c r="L9173" t="s">
        <v>327</v>
      </c>
    </row>
    <row r="9174" spans="1:12" x14ac:dyDescent="0.25">
      <c r="A9174" s="1">
        <v>9173</v>
      </c>
      <c r="B9174" s="3">
        <v>2</v>
      </c>
      <c r="C9174" s="1">
        <v>42</v>
      </c>
      <c r="D9174" s="1">
        <v>0</v>
      </c>
      <c r="E9174" s="1">
        <v>5</v>
      </c>
      <c r="F9174" s="1">
        <v>0</v>
      </c>
      <c r="G9174">
        <f>VLOOKUP(C9174,reference!$A$1:$E$310,5,FALSE)</f>
        <v>5303150</v>
      </c>
      <c r="H9174" t="str">
        <f>VLOOKUP(C9174,reference!$A$1:$E$310,4,FALSE)</f>
        <v>SULAMU</v>
      </c>
      <c r="I9174" t="str">
        <f>VLOOKUP($D9174,reference!$G$1:$H$25,2,FALSE)</f>
        <v>No data</v>
      </c>
      <c r="J9174" t="str">
        <f>VLOOKUP($E9174,reference!$G$1:$H$25,2,FALSE)</f>
        <v>Hutan mangrove primer</v>
      </c>
      <c r="K9174" t="str">
        <f t="shared" si="143"/>
        <v>Non Irigasi</v>
      </c>
      <c r="L9174" t="s">
        <v>327</v>
      </c>
    </row>
    <row r="9175" spans="1:12" x14ac:dyDescent="0.25">
      <c r="A9175" s="1">
        <v>9174</v>
      </c>
      <c r="B9175" s="3">
        <v>1</v>
      </c>
      <c r="C9175" s="1">
        <v>42</v>
      </c>
      <c r="D9175" s="1">
        <v>0</v>
      </c>
      <c r="E9175" s="1">
        <v>21</v>
      </c>
      <c r="F9175" s="1">
        <v>0</v>
      </c>
      <c r="G9175">
        <f>VLOOKUP(C9175,reference!$A$1:$E$310,5,FALSE)</f>
        <v>5303150</v>
      </c>
      <c r="H9175" t="str">
        <f>VLOOKUP(C9175,reference!$A$1:$E$310,4,FALSE)</f>
        <v>SULAMU</v>
      </c>
      <c r="I9175" t="str">
        <f>VLOOKUP($D9175,reference!$G$1:$H$25,2,FALSE)</f>
        <v>No data</v>
      </c>
      <c r="J9175" t="str">
        <f>VLOOKUP($E9175,reference!$G$1:$H$25,2,FALSE)</f>
        <v>Rawa</v>
      </c>
      <c r="K9175" t="str">
        <f t="shared" si="143"/>
        <v>Non Irigasi</v>
      </c>
      <c r="L9175" t="s">
        <v>327</v>
      </c>
    </row>
    <row r="9176" spans="1:12" x14ac:dyDescent="0.25">
      <c r="A9176" s="1">
        <v>9175</v>
      </c>
      <c r="B9176" s="3">
        <v>32</v>
      </c>
      <c r="C9176" s="1">
        <v>65</v>
      </c>
      <c r="D9176" s="1">
        <v>2</v>
      </c>
      <c r="E9176" s="1">
        <v>1</v>
      </c>
      <c r="F9176" s="1">
        <v>0</v>
      </c>
      <c r="G9176">
        <f>VLOOKUP(C9176,reference!$A$1:$E$310,5,FALSE)</f>
        <v>5304050</v>
      </c>
      <c r="H9176" t="str">
        <f>VLOOKUP(C9176,reference!$A$1:$E$310,4,FALSE)</f>
        <v>AMANUBAN SELATAN</v>
      </c>
      <c r="I9176" t="str">
        <f>VLOOKUP($D9176,reference!$G$1:$H$25,2,FALSE)</f>
        <v>Hutan lahan kering sekunder / bekas tebangan</v>
      </c>
      <c r="J9176" t="str">
        <f>VLOOKUP($E9176,reference!$G$1:$H$25,2,FALSE)</f>
        <v>Hutan lahan kering primer</v>
      </c>
      <c r="K9176" t="str">
        <f t="shared" si="143"/>
        <v>Non Irigasi</v>
      </c>
      <c r="L9176" t="s">
        <v>327</v>
      </c>
    </row>
    <row r="9177" spans="1:12" x14ac:dyDescent="0.25">
      <c r="A9177" s="1">
        <v>9176</v>
      </c>
      <c r="B9177" s="3">
        <v>717</v>
      </c>
      <c r="C9177" s="1">
        <v>12</v>
      </c>
      <c r="D9177" s="1">
        <v>9</v>
      </c>
      <c r="E9177" s="1">
        <v>9</v>
      </c>
      <c r="F9177" s="1">
        <v>0</v>
      </c>
      <c r="G9177">
        <f>VLOOKUP(C9177,reference!$A$1:$E$310,5,FALSE)</f>
        <v>5302021</v>
      </c>
      <c r="H9177" t="str">
        <f>VLOOKUP(C9177,reference!$A$1:$E$310,4,FALSE)</f>
        <v>PINUPAHAR</v>
      </c>
      <c r="I9177" t="str">
        <f>VLOOKUP($D9177,reference!$G$1:$H$25,2,FALSE)</f>
        <v>Semak belukar</v>
      </c>
      <c r="J9177" t="str">
        <f>VLOOKUP($E9177,reference!$G$1:$H$25,2,FALSE)</f>
        <v>Semak belukar</v>
      </c>
      <c r="K9177" t="str">
        <f t="shared" si="143"/>
        <v>Non Irigasi</v>
      </c>
      <c r="L9177" t="s">
        <v>327</v>
      </c>
    </row>
    <row r="9178" spans="1:12" x14ac:dyDescent="0.25">
      <c r="A9178" s="1">
        <v>9177</v>
      </c>
      <c r="B9178" s="3">
        <v>2</v>
      </c>
      <c r="C9178" s="1">
        <v>42</v>
      </c>
      <c r="D9178" s="1">
        <v>0</v>
      </c>
      <c r="E9178" s="1">
        <v>9</v>
      </c>
      <c r="F9178" s="1">
        <v>0</v>
      </c>
      <c r="G9178">
        <f>VLOOKUP(C9178,reference!$A$1:$E$310,5,FALSE)</f>
        <v>5303150</v>
      </c>
      <c r="H9178" t="str">
        <f>VLOOKUP(C9178,reference!$A$1:$E$310,4,FALSE)</f>
        <v>SULAMU</v>
      </c>
      <c r="I9178" t="str">
        <f>VLOOKUP($D9178,reference!$G$1:$H$25,2,FALSE)</f>
        <v>No data</v>
      </c>
      <c r="J9178" t="str">
        <f>VLOOKUP($E9178,reference!$G$1:$H$25,2,FALSE)</f>
        <v>Semak belukar</v>
      </c>
      <c r="K9178" t="str">
        <f t="shared" si="143"/>
        <v>Non Irigasi</v>
      </c>
      <c r="L9178" t="s">
        <v>327</v>
      </c>
    </row>
    <row r="9179" spans="1:12" x14ac:dyDescent="0.25">
      <c r="A9179" s="1">
        <v>9178</v>
      </c>
      <c r="B9179" s="3">
        <v>5</v>
      </c>
      <c r="C9179" s="1">
        <v>66</v>
      </c>
      <c r="D9179" s="1">
        <v>14</v>
      </c>
      <c r="E9179" s="1">
        <v>9</v>
      </c>
      <c r="F9179" s="1">
        <v>0</v>
      </c>
      <c r="G9179">
        <f>VLOOKUP(C9179,reference!$A$1:$E$310,5,FALSE)</f>
        <v>5304051</v>
      </c>
      <c r="H9179" t="str">
        <f>VLOOKUP(C9179,reference!$A$1:$E$310,4,FALSE)</f>
        <v>NOEBEBA</v>
      </c>
      <c r="I9179" t="str">
        <f>VLOOKUP($D9179,reference!$G$1:$H$25,2,FALSE)</f>
        <v>Sawah</v>
      </c>
      <c r="J9179" t="str">
        <f>VLOOKUP($E9179,reference!$G$1:$H$25,2,FALSE)</f>
        <v>Semak belukar</v>
      </c>
      <c r="K9179" t="str">
        <f t="shared" si="143"/>
        <v>Non Irigasi</v>
      </c>
      <c r="L9179" t="s">
        <v>327</v>
      </c>
    </row>
    <row r="9180" spans="1:12" x14ac:dyDescent="0.25">
      <c r="A9180" s="1">
        <v>9179</v>
      </c>
      <c r="B9180" s="3">
        <v>12</v>
      </c>
      <c r="C9180" s="1">
        <v>11</v>
      </c>
      <c r="D9180" s="1">
        <v>9</v>
      </c>
      <c r="E9180" s="1">
        <v>13</v>
      </c>
      <c r="F9180" s="1">
        <v>0</v>
      </c>
      <c r="G9180">
        <f>VLOOKUP(C9180,reference!$A$1:$E$310,5,FALSE)</f>
        <v>5302020</v>
      </c>
      <c r="H9180" t="str">
        <f>VLOOKUP(C9180,reference!$A$1:$E$310,4,FALSE)</f>
        <v>TABUNDUNG</v>
      </c>
      <c r="I9180" t="str">
        <f>VLOOKUP($D9180,reference!$G$1:$H$25,2,FALSE)</f>
        <v>Semak belukar</v>
      </c>
      <c r="J9180" t="str">
        <f>VLOOKUP($E9180,reference!$G$1:$H$25,2,FALSE)</f>
        <v>Pertanian lahan kering  campur semak / kebun campur</v>
      </c>
      <c r="K9180" t="str">
        <f t="shared" si="143"/>
        <v>Non Irigasi</v>
      </c>
      <c r="L9180" t="s">
        <v>327</v>
      </c>
    </row>
    <row r="9181" spans="1:12" x14ac:dyDescent="0.25">
      <c r="A9181" s="1">
        <v>9180</v>
      </c>
      <c r="B9181" s="3">
        <v>135</v>
      </c>
      <c r="C9181" s="1">
        <v>42</v>
      </c>
      <c r="D9181" s="1">
        <v>13</v>
      </c>
      <c r="E9181" s="1">
        <v>14</v>
      </c>
      <c r="F9181" s="1">
        <v>0</v>
      </c>
      <c r="G9181">
        <f>VLOOKUP(C9181,reference!$A$1:$E$310,5,FALSE)</f>
        <v>5303150</v>
      </c>
      <c r="H9181" t="str">
        <f>VLOOKUP(C9181,reference!$A$1:$E$310,4,FALSE)</f>
        <v>SULAMU</v>
      </c>
      <c r="I9181" t="str">
        <f>VLOOKUP($D9181,reference!$G$1:$H$25,2,FALSE)</f>
        <v>Pertanian lahan kering  campur semak / kebun campur</v>
      </c>
      <c r="J9181" t="str">
        <f>VLOOKUP($E9181,reference!$G$1:$H$25,2,FALSE)</f>
        <v>Sawah</v>
      </c>
      <c r="K9181" t="str">
        <f t="shared" si="143"/>
        <v>Non Irigasi</v>
      </c>
      <c r="L9181" t="s">
        <v>327</v>
      </c>
    </row>
    <row r="9182" spans="1:12" x14ac:dyDescent="0.25">
      <c r="A9182" s="1">
        <v>9181</v>
      </c>
      <c r="B9182" s="3">
        <v>2</v>
      </c>
      <c r="C9182" s="1">
        <v>42</v>
      </c>
      <c r="D9182" s="1">
        <v>13</v>
      </c>
      <c r="E9182" s="1">
        <v>9</v>
      </c>
      <c r="F9182" s="1">
        <v>0</v>
      </c>
      <c r="G9182">
        <f>VLOOKUP(C9182,reference!$A$1:$E$310,5,FALSE)</f>
        <v>5303150</v>
      </c>
      <c r="H9182" t="str">
        <f>VLOOKUP(C9182,reference!$A$1:$E$310,4,FALSE)</f>
        <v>SULAMU</v>
      </c>
      <c r="I9182" t="str">
        <f>VLOOKUP($D9182,reference!$G$1:$H$25,2,FALSE)</f>
        <v>Pertanian lahan kering  campur semak / kebun campur</v>
      </c>
      <c r="J9182" t="str">
        <f>VLOOKUP($E9182,reference!$G$1:$H$25,2,FALSE)</f>
        <v>Semak belukar</v>
      </c>
      <c r="K9182" t="str">
        <f t="shared" si="143"/>
        <v>Non Irigasi</v>
      </c>
      <c r="L9182" t="s">
        <v>327</v>
      </c>
    </row>
    <row r="9183" spans="1:12" x14ac:dyDescent="0.25">
      <c r="A9183" s="1">
        <v>9182</v>
      </c>
      <c r="B9183" s="3">
        <v>1729</v>
      </c>
      <c r="C9183" s="1">
        <v>15</v>
      </c>
      <c r="D9183" s="1">
        <v>9</v>
      </c>
      <c r="E9183" s="1">
        <v>1</v>
      </c>
      <c r="F9183" s="1">
        <v>0</v>
      </c>
      <c r="G9183">
        <f>VLOOKUP(C9183,reference!$A$1:$E$310,5,FALSE)</f>
        <v>5302032</v>
      </c>
      <c r="H9183" t="str">
        <f>VLOOKUP(C9183,reference!$A$1:$E$310,4,FALSE)</f>
        <v>MATAWAI LA PAWU</v>
      </c>
      <c r="I9183" t="str">
        <f>VLOOKUP($D9183,reference!$G$1:$H$25,2,FALSE)</f>
        <v>Semak belukar</v>
      </c>
      <c r="J9183" t="str">
        <f>VLOOKUP($E9183,reference!$G$1:$H$25,2,FALSE)</f>
        <v>Hutan lahan kering primer</v>
      </c>
      <c r="K9183" t="str">
        <f t="shared" si="143"/>
        <v>Non Irigasi</v>
      </c>
      <c r="L9183" t="s">
        <v>327</v>
      </c>
    </row>
    <row r="9184" spans="1:12" x14ac:dyDescent="0.25">
      <c r="A9184" s="1">
        <v>9183</v>
      </c>
      <c r="B9184" s="3">
        <v>33</v>
      </c>
      <c r="C9184" s="1">
        <v>42</v>
      </c>
      <c r="D9184" s="1">
        <v>21</v>
      </c>
      <c r="E9184" s="1">
        <v>14</v>
      </c>
      <c r="F9184" s="1">
        <v>0</v>
      </c>
      <c r="G9184">
        <f>VLOOKUP(C9184,reference!$A$1:$E$310,5,FALSE)</f>
        <v>5303150</v>
      </c>
      <c r="H9184" t="str">
        <f>VLOOKUP(C9184,reference!$A$1:$E$310,4,FALSE)</f>
        <v>SULAMU</v>
      </c>
      <c r="I9184" t="str">
        <f>VLOOKUP($D9184,reference!$G$1:$H$25,2,FALSE)</f>
        <v>Rawa</v>
      </c>
      <c r="J9184" t="str">
        <f>VLOOKUP($E9184,reference!$G$1:$H$25,2,FALSE)</f>
        <v>Sawah</v>
      </c>
      <c r="K9184" t="str">
        <f t="shared" si="143"/>
        <v>Non Irigasi</v>
      </c>
      <c r="L9184" t="s">
        <v>327</v>
      </c>
    </row>
    <row r="9185" spans="1:12" x14ac:dyDescent="0.25">
      <c r="A9185" s="1">
        <v>9184</v>
      </c>
      <c r="B9185" s="3">
        <v>581</v>
      </c>
      <c r="C9185" s="1">
        <v>42</v>
      </c>
      <c r="D9185" s="1">
        <v>21</v>
      </c>
      <c r="E9185" s="1">
        <v>15</v>
      </c>
      <c r="F9185" s="1">
        <v>0</v>
      </c>
      <c r="G9185">
        <f>VLOOKUP(C9185,reference!$A$1:$E$310,5,FALSE)</f>
        <v>5303150</v>
      </c>
      <c r="H9185" t="str">
        <f>VLOOKUP(C9185,reference!$A$1:$E$310,4,FALSE)</f>
        <v>SULAMU</v>
      </c>
      <c r="I9185" t="str">
        <f>VLOOKUP($D9185,reference!$G$1:$H$25,2,FALSE)</f>
        <v>Rawa</v>
      </c>
      <c r="J9185" t="str">
        <f>VLOOKUP($E9185,reference!$G$1:$H$25,2,FALSE)</f>
        <v>Tambak</v>
      </c>
      <c r="K9185" t="str">
        <f t="shared" si="143"/>
        <v>Non Irigasi</v>
      </c>
      <c r="L9185" t="s">
        <v>327</v>
      </c>
    </row>
    <row r="9186" spans="1:12" x14ac:dyDescent="0.25">
      <c r="A9186" s="1">
        <v>9185</v>
      </c>
      <c r="B9186" s="3">
        <v>12</v>
      </c>
      <c r="C9186" s="1">
        <v>39</v>
      </c>
      <c r="D9186" s="1">
        <v>9</v>
      </c>
      <c r="E9186" s="1">
        <v>13</v>
      </c>
      <c r="F9186" s="1">
        <v>0</v>
      </c>
      <c r="G9186">
        <f>VLOOKUP(C9186,reference!$A$1:$E$310,5,FALSE)</f>
        <v>5303140</v>
      </c>
      <c r="H9186" t="str">
        <f>VLOOKUP(C9186,reference!$A$1:$E$310,4,FALSE)</f>
        <v>KUPANG TIMUR</v>
      </c>
      <c r="I9186" t="str">
        <f>VLOOKUP($D9186,reference!$G$1:$H$25,2,FALSE)</f>
        <v>Semak belukar</v>
      </c>
      <c r="J9186" t="str">
        <f>VLOOKUP($E9186,reference!$G$1:$H$25,2,FALSE)</f>
        <v>Pertanian lahan kering  campur semak / kebun campur</v>
      </c>
      <c r="K9186" t="str">
        <f t="shared" si="143"/>
        <v>Non Irigasi</v>
      </c>
      <c r="L9186" t="s">
        <v>327</v>
      </c>
    </row>
    <row r="9187" spans="1:12" x14ac:dyDescent="0.25">
      <c r="A9187" s="1">
        <v>9186</v>
      </c>
      <c r="B9187" s="3">
        <v>778</v>
      </c>
      <c r="C9187" s="1">
        <v>21</v>
      </c>
      <c r="D9187" s="1">
        <v>18</v>
      </c>
      <c r="E9187" s="1">
        <v>18</v>
      </c>
      <c r="F9187" s="1">
        <v>0</v>
      </c>
      <c r="G9187">
        <f>VLOOKUP(C9187,reference!$A$1:$E$310,5,FALSE)</f>
        <v>5302051</v>
      </c>
      <c r="H9187" t="str">
        <f>VLOOKUP(C9187,reference!$A$1:$E$310,4,FALSE)</f>
        <v>RINDI</v>
      </c>
      <c r="I9187" t="str">
        <f>VLOOKUP($D9187,reference!$G$1:$H$25,2,FALSE)</f>
        <v>Lahan terbuka</v>
      </c>
      <c r="J9187" t="str">
        <f>VLOOKUP($E9187,reference!$G$1:$H$25,2,FALSE)</f>
        <v>Lahan terbuka</v>
      </c>
      <c r="K9187" t="str">
        <f t="shared" si="143"/>
        <v>Non Irigasi</v>
      </c>
      <c r="L9187" t="s">
        <v>327</v>
      </c>
    </row>
    <row r="9188" spans="1:12" x14ac:dyDescent="0.25">
      <c r="A9188" s="1">
        <v>9187</v>
      </c>
      <c r="B9188" s="3">
        <v>11</v>
      </c>
      <c r="C9188" s="1">
        <v>21</v>
      </c>
      <c r="D9188" s="1">
        <v>5</v>
      </c>
      <c r="E9188" s="1">
        <v>11</v>
      </c>
      <c r="F9188" s="1">
        <v>0</v>
      </c>
      <c r="G9188">
        <f>VLOOKUP(C9188,reference!$A$1:$E$310,5,FALSE)</f>
        <v>5302051</v>
      </c>
      <c r="H9188" t="str">
        <f>VLOOKUP(C9188,reference!$A$1:$E$310,4,FALSE)</f>
        <v>RINDI</v>
      </c>
      <c r="I9188" t="str">
        <f>VLOOKUP($D9188,reference!$G$1:$H$25,2,FALSE)</f>
        <v>Hutan mangrove primer</v>
      </c>
      <c r="J9188" t="str">
        <f>VLOOKUP($E9188,reference!$G$1:$H$25,2,FALSE)</f>
        <v>Savanna / Padang rumput</v>
      </c>
      <c r="K9188" t="str">
        <f t="shared" si="143"/>
        <v>Non Irigasi</v>
      </c>
      <c r="L9188" t="s">
        <v>328</v>
      </c>
    </row>
    <row r="9189" spans="1:12" x14ac:dyDescent="0.25">
      <c r="A9189" s="1">
        <v>9188</v>
      </c>
      <c r="B9189" s="3">
        <v>362</v>
      </c>
      <c r="C9189" s="1">
        <v>39</v>
      </c>
      <c r="D9189" s="1">
        <v>13</v>
      </c>
      <c r="E9189" s="1">
        <v>16</v>
      </c>
      <c r="F9189" s="1">
        <v>0</v>
      </c>
      <c r="G9189">
        <f>VLOOKUP(C9189,reference!$A$1:$E$310,5,FALSE)</f>
        <v>5303140</v>
      </c>
      <c r="H9189" t="str">
        <f>VLOOKUP(C9189,reference!$A$1:$E$310,4,FALSE)</f>
        <v>KUPANG TIMUR</v>
      </c>
      <c r="I9189" t="str">
        <f>VLOOKUP($D9189,reference!$G$1:$H$25,2,FALSE)</f>
        <v>Pertanian lahan kering  campur semak / kebun campur</v>
      </c>
      <c r="J9189" t="str">
        <f>VLOOKUP($E9189,reference!$G$1:$H$25,2,FALSE)</f>
        <v>Pemukiman</v>
      </c>
      <c r="K9189" t="str">
        <f t="shared" si="143"/>
        <v>Non Irigasi</v>
      </c>
      <c r="L9189" t="s">
        <v>327</v>
      </c>
    </row>
    <row r="9190" spans="1:12" x14ac:dyDescent="0.25">
      <c r="A9190" s="1">
        <v>9189</v>
      </c>
      <c r="B9190" s="3">
        <v>402</v>
      </c>
      <c r="C9190" s="1">
        <v>39</v>
      </c>
      <c r="D9190" s="1">
        <v>13</v>
      </c>
      <c r="E9190" s="1">
        <v>13</v>
      </c>
      <c r="F9190" s="1">
        <v>0</v>
      </c>
      <c r="G9190">
        <f>VLOOKUP(C9190,reference!$A$1:$E$310,5,FALSE)</f>
        <v>5303140</v>
      </c>
      <c r="H9190" t="str">
        <f>VLOOKUP(C9190,reference!$A$1:$E$310,4,FALSE)</f>
        <v>KUPANG TIMUR</v>
      </c>
      <c r="I9190" t="str">
        <f>VLOOKUP($D9190,reference!$G$1:$H$25,2,FALSE)</f>
        <v>Pertanian lahan kering  campur semak / kebun campur</v>
      </c>
      <c r="J9190" t="str">
        <f>VLOOKUP($E9190,reference!$G$1:$H$25,2,FALSE)</f>
        <v>Pertanian lahan kering  campur semak / kebun campur</v>
      </c>
      <c r="K9190" t="str">
        <f t="shared" si="143"/>
        <v>Non Irigasi</v>
      </c>
      <c r="L9190" t="s">
        <v>327</v>
      </c>
    </row>
    <row r="9191" spans="1:12" x14ac:dyDescent="0.25">
      <c r="A9191" s="1">
        <v>9190</v>
      </c>
      <c r="B9191" s="3">
        <v>1</v>
      </c>
      <c r="C9191" s="1">
        <v>39</v>
      </c>
      <c r="D9191" s="1">
        <v>2</v>
      </c>
      <c r="E9191" s="1">
        <v>2</v>
      </c>
      <c r="F9191" s="1">
        <v>0</v>
      </c>
      <c r="G9191">
        <f>VLOOKUP(C9191,reference!$A$1:$E$310,5,FALSE)</f>
        <v>5303140</v>
      </c>
      <c r="H9191" t="str">
        <f>VLOOKUP(C9191,reference!$A$1:$E$310,4,FALSE)</f>
        <v>KUPANG TIMUR</v>
      </c>
      <c r="I9191" t="str">
        <f>VLOOKUP($D9191,reference!$G$1:$H$25,2,FALSE)</f>
        <v>Hutan lahan kering sekunder / bekas tebangan</v>
      </c>
      <c r="J9191" t="str">
        <f>VLOOKUP($E9191,reference!$G$1:$H$25,2,FALSE)</f>
        <v>Hutan lahan kering sekunder / bekas tebangan</v>
      </c>
      <c r="K9191" t="str">
        <f t="shared" si="143"/>
        <v>Non Irigasi</v>
      </c>
      <c r="L9191" t="s">
        <v>327</v>
      </c>
    </row>
    <row r="9192" spans="1:12" x14ac:dyDescent="0.25">
      <c r="A9192" s="1">
        <v>9191</v>
      </c>
      <c r="B9192" s="3">
        <v>6</v>
      </c>
      <c r="C9192" s="1">
        <v>65</v>
      </c>
      <c r="D9192" s="1">
        <v>18</v>
      </c>
      <c r="E9192" s="1">
        <v>18</v>
      </c>
      <c r="F9192" s="1">
        <v>0</v>
      </c>
      <c r="G9192">
        <f>VLOOKUP(C9192,reference!$A$1:$E$310,5,FALSE)</f>
        <v>5304050</v>
      </c>
      <c r="H9192" t="str">
        <f>VLOOKUP(C9192,reference!$A$1:$E$310,4,FALSE)</f>
        <v>AMANUBAN SELATAN</v>
      </c>
      <c r="I9192" t="str">
        <f>VLOOKUP($D9192,reference!$G$1:$H$25,2,FALSE)</f>
        <v>Lahan terbuka</v>
      </c>
      <c r="J9192" t="str">
        <f>VLOOKUP($E9192,reference!$G$1:$H$25,2,FALSE)</f>
        <v>Lahan terbuka</v>
      </c>
      <c r="K9192" t="str">
        <f t="shared" si="143"/>
        <v>Non Irigasi</v>
      </c>
      <c r="L9192" t="s">
        <v>327</v>
      </c>
    </row>
    <row r="9193" spans="1:12" x14ac:dyDescent="0.25">
      <c r="A9193" s="1">
        <v>9192</v>
      </c>
      <c r="B9193" s="3">
        <v>13</v>
      </c>
      <c r="C9193" s="1">
        <v>11</v>
      </c>
      <c r="D9193" s="1">
        <v>0</v>
      </c>
      <c r="E9193" s="1">
        <v>18</v>
      </c>
      <c r="F9193" s="1">
        <v>0</v>
      </c>
      <c r="G9193">
        <f>VLOOKUP(C9193,reference!$A$1:$E$310,5,FALSE)</f>
        <v>5302020</v>
      </c>
      <c r="H9193" t="str">
        <f>VLOOKUP(C9193,reference!$A$1:$E$310,4,FALSE)</f>
        <v>TABUNDUNG</v>
      </c>
      <c r="I9193" t="str">
        <f>VLOOKUP($D9193,reference!$G$1:$H$25,2,FALSE)</f>
        <v>No data</v>
      </c>
      <c r="J9193" t="str">
        <f>VLOOKUP($E9193,reference!$G$1:$H$25,2,FALSE)</f>
        <v>Lahan terbuka</v>
      </c>
      <c r="K9193" t="str">
        <f t="shared" si="143"/>
        <v>Non Irigasi</v>
      </c>
      <c r="L9193" t="s">
        <v>327</v>
      </c>
    </row>
    <row r="9194" spans="1:12" x14ac:dyDescent="0.25">
      <c r="A9194" s="1">
        <v>9193</v>
      </c>
      <c r="B9194" s="3">
        <v>9</v>
      </c>
      <c r="C9194" s="1">
        <v>11</v>
      </c>
      <c r="D9194" s="1">
        <v>9</v>
      </c>
      <c r="E9194" s="1">
        <v>18</v>
      </c>
      <c r="F9194" s="1">
        <v>0</v>
      </c>
      <c r="G9194">
        <f>VLOOKUP(C9194,reference!$A$1:$E$310,5,FALSE)</f>
        <v>5302020</v>
      </c>
      <c r="H9194" t="str">
        <f>VLOOKUP(C9194,reference!$A$1:$E$310,4,FALSE)</f>
        <v>TABUNDUNG</v>
      </c>
      <c r="I9194" t="str">
        <f>VLOOKUP($D9194,reference!$G$1:$H$25,2,FALSE)</f>
        <v>Semak belukar</v>
      </c>
      <c r="J9194" t="str">
        <f>VLOOKUP($E9194,reference!$G$1:$H$25,2,FALSE)</f>
        <v>Lahan terbuka</v>
      </c>
      <c r="K9194" t="str">
        <f t="shared" si="143"/>
        <v>Non Irigasi</v>
      </c>
      <c r="L9194" t="s">
        <v>327</v>
      </c>
    </row>
    <row r="9195" spans="1:12" x14ac:dyDescent="0.25">
      <c r="A9195" s="1">
        <v>9194</v>
      </c>
      <c r="B9195" s="3">
        <v>2405</v>
      </c>
      <c r="C9195" s="1">
        <v>39</v>
      </c>
      <c r="D9195" s="1">
        <v>13</v>
      </c>
      <c r="E9195" s="1">
        <v>14</v>
      </c>
      <c r="F9195" s="1">
        <v>0</v>
      </c>
      <c r="G9195">
        <f>VLOOKUP(C9195,reference!$A$1:$E$310,5,FALSE)</f>
        <v>5303140</v>
      </c>
      <c r="H9195" t="str">
        <f>VLOOKUP(C9195,reference!$A$1:$E$310,4,FALSE)</f>
        <v>KUPANG TIMUR</v>
      </c>
      <c r="I9195" t="str">
        <f>VLOOKUP($D9195,reference!$G$1:$H$25,2,FALSE)</f>
        <v>Pertanian lahan kering  campur semak / kebun campur</v>
      </c>
      <c r="J9195" t="str">
        <f>VLOOKUP($E9195,reference!$G$1:$H$25,2,FALSE)</f>
        <v>Sawah</v>
      </c>
      <c r="K9195" t="str">
        <f t="shared" si="143"/>
        <v>Non Irigasi</v>
      </c>
      <c r="L9195" t="s">
        <v>327</v>
      </c>
    </row>
    <row r="9196" spans="1:12" x14ac:dyDescent="0.25">
      <c r="A9196" s="1">
        <v>9195</v>
      </c>
      <c r="B9196" s="3">
        <v>15</v>
      </c>
      <c r="C9196" s="1">
        <v>39</v>
      </c>
      <c r="D9196" s="1">
        <v>13</v>
      </c>
      <c r="E9196" s="1">
        <v>9</v>
      </c>
      <c r="F9196" s="1">
        <v>0</v>
      </c>
      <c r="G9196">
        <f>VLOOKUP(C9196,reference!$A$1:$E$310,5,FALSE)</f>
        <v>5303140</v>
      </c>
      <c r="H9196" t="str">
        <f>VLOOKUP(C9196,reference!$A$1:$E$310,4,FALSE)</f>
        <v>KUPANG TIMUR</v>
      </c>
      <c r="I9196" t="str">
        <f>VLOOKUP($D9196,reference!$G$1:$H$25,2,FALSE)</f>
        <v>Pertanian lahan kering  campur semak / kebun campur</v>
      </c>
      <c r="J9196" t="str">
        <f>VLOOKUP($E9196,reference!$G$1:$H$25,2,FALSE)</f>
        <v>Semak belukar</v>
      </c>
      <c r="K9196" t="str">
        <f t="shared" si="143"/>
        <v>Non Irigasi</v>
      </c>
      <c r="L9196" t="s">
        <v>327</v>
      </c>
    </row>
    <row r="9197" spans="1:12" x14ac:dyDescent="0.25">
      <c r="A9197" s="1">
        <v>9196</v>
      </c>
      <c r="B9197" s="3">
        <v>1181</v>
      </c>
      <c r="C9197" s="1">
        <v>39</v>
      </c>
      <c r="D9197" s="1">
        <v>13</v>
      </c>
      <c r="E9197" s="1">
        <v>2</v>
      </c>
      <c r="F9197" s="1">
        <v>0</v>
      </c>
      <c r="G9197">
        <f>VLOOKUP(C9197,reference!$A$1:$E$310,5,FALSE)</f>
        <v>5303140</v>
      </c>
      <c r="H9197" t="str">
        <f>VLOOKUP(C9197,reference!$A$1:$E$310,4,FALSE)</f>
        <v>KUPANG TIMUR</v>
      </c>
      <c r="I9197" t="str">
        <f>VLOOKUP($D9197,reference!$G$1:$H$25,2,FALSE)</f>
        <v>Pertanian lahan kering  campur semak / kebun campur</v>
      </c>
      <c r="J9197" t="str">
        <f>VLOOKUP($E9197,reference!$G$1:$H$25,2,FALSE)</f>
        <v>Hutan lahan kering sekunder / bekas tebangan</v>
      </c>
      <c r="K9197" t="str">
        <f t="shared" si="143"/>
        <v>Non Irigasi</v>
      </c>
      <c r="L9197" t="s">
        <v>327</v>
      </c>
    </row>
    <row r="9198" spans="1:12" x14ac:dyDescent="0.25">
      <c r="A9198" s="1">
        <v>9197</v>
      </c>
      <c r="B9198" s="3">
        <v>477</v>
      </c>
      <c r="C9198" s="1">
        <v>43</v>
      </c>
      <c r="D9198" s="1">
        <v>13</v>
      </c>
      <c r="E9198" s="1">
        <v>16</v>
      </c>
      <c r="F9198" s="1">
        <v>0</v>
      </c>
      <c r="G9198">
        <f>VLOOKUP(C9198,reference!$A$1:$E$310,5,FALSE)</f>
        <v>5303160</v>
      </c>
      <c r="H9198" t="str">
        <f>VLOOKUP(C9198,reference!$A$1:$E$310,4,FALSE)</f>
        <v>FATULEU</v>
      </c>
      <c r="I9198" t="str">
        <f>VLOOKUP($D9198,reference!$G$1:$H$25,2,FALSE)</f>
        <v>Pertanian lahan kering  campur semak / kebun campur</v>
      </c>
      <c r="J9198" t="str">
        <f>VLOOKUP($E9198,reference!$G$1:$H$25,2,FALSE)</f>
        <v>Pemukiman</v>
      </c>
      <c r="K9198" t="str">
        <f t="shared" si="143"/>
        <v>Non Irigasi</v>
      </c>
      <c r="L9198" t="s">
        <v>327</v>
      </c>
    </row>
    <row r="9199" spans="1:12" x14ac:dyDescent="0.25">
      <c r="A9199" s="1">
        <v>9198</v>
      </c>
      <c r="B9199" s="3">
        <v>53</v>
      </c>
      <c r="C9199" s="1">
        <v>11</v>
      </c>
      <c r="D9199" s="1">
        <v>1</v>
      </c>
      <c r="E9199" s="1">
        <v>11</v>
      </c>
      <c r="F9199" s="1">
        <v>0</v>
      </c>
      <c r="G9199">
        <f>VLOOKUP(C9199,reference!$A$1:$E$310,5,FALSE)</f>
        <v>5302020</v>
      </c>
      <c r="H9199" t="str">
        <f>VLOOKUP(C9199,reference!$A$1:$E$310,4,FALSE)</f>
        <v>TABUNDUNG</v>
      </c>
      <c r="I9199" t="str">
        <f>VLOOKUP($D9199,reference!$G$1:$H$25,2,FALSE)</f>
        <v>Hutan lahan kering primer</v>
      </c>
      <c r="J9199" t="str">
        <f>VLOOKUP($E9199,reference!$G$1:$H$25,2,FALSE)</f>
        <v>Savanna / Padang rumput</v>
      </c>
      <c r="K9199" t="str">
        <f t="shared" si="143"/>
        <v>Non Irigasi</v>
      </c>
      <c r="L9199" t="s">
        <v>328</v>
      </c>
    </row>
    <row r="9200" spans="1:12" x14ac:dyDescent="0.25">
      <c r="A9200" s="1">
        <v>9199</v>
      </c>
      <c r="B9200" s="3">
        <v>792</v>
      </c>
      <c r="C9200" s="1">
        <v>21</v>
      </c>
      <c r="D9200" s="1">
        <v>11</v>
      </c>
      <c r="E9200" s="1">
        <v>1</v>
      </c>
      <c r="F9200" s="1">
        <v>0</v>
      </c>
      <c r="G9200">
        <f>VLOOKUP(C9200,reference!$A$1:$E$310,5,FALSE)</f>
        <v>5302051</v>
      </c>
      <c r="H9200" t="str">
        <f>VLOOKUP(C9200,reference!$A$1:$E$310,4,FALSE)</f>
        <v>RINDI</v>
      </c>
      <c r="I9200" t="str">
        <f>VLOOKUP($D9200,reference!$G$1:$H$25,2,FALSE)</f>
        <v>Savanna / Padang rumput</v>
      </c>
      <c r="J9200" t="str">
        <f>VLOOKUP($E9200,reference!$G$1:$H$25,2,FALSE)</f>
        <v>Hutan lahan kering primer</v>
      </c>
      <c r="K9200" t="str">
        <f t="shared" si="143"/>
        <v>Non Irigasi</v>
      </c>
      <c r="L9200" t="s">
        <v>327</v>
      </c>
    </row>
    <row r="9201" spans="1:12" x14ac:dyDescent="0.25">
      <c r="A9201" s="1">
        <v>9200</v>
      </c>
      <c r="B9201" s="3">
        <v>22</v>
      </c>
      <c r="C9201" s="1">
        <v>42</v>
      </c>
      <c r="D9201" s="1">
        <v>15</v>
      </c>
      <c r="E9201" s="1">
        <v>14</v>
      </c>
      <c r="F9201" s="1">
        <v>0</v>
      </c>
      <c r="G9201">
        <f>VLOOKUP(C9201,reference!$A$1:$E$310,5,FALSE)</f>
        <v>5303150</v>
      </c>
      <c r="H9201" t="str">
        <f>VLOOKUP(C9201,reference!$A$1:$E$310,4,FALSE)</f>
        <v>SULAMU</v>
      </c>
      <c r="I9201" t="str">
        <f>VLOOKUP($D9201,reference!$G$1:$H$25,2,FALSE)</f>
        <v>Tambak</v>
      </c>
      <c r="J9201" t="str">
        <f>VLOOKUP($E9201,reference!$G$1:$H$25,2,FALSE)</f>
        <v>Sawah</v>
      </c>
      <c r="K9201" t="str">
        <f t="shared" si="143"/>
        <v>Non Irigasi</v>
      </c>
      <c r="L9201" t="s">
        <v>327</v>
      </c>
    </row>
    <row r="9202" spans="1:12" x14ac:dyDescent="0.25">
      <c r="A9202" s="1">
        <v>9201</v>
      </c>
      <c r="B9202" s="3">
        <v>3118</v>
      </c>
      <c r="C9202" s="1">
        <v>43</v>
      </c>
      <c r="D9202" s="1">
        <v>13</v>
      </c>
      <c r="E9202" s="1">
        <v>13</v>
      </c>
      <c r="F9202" s="1">
        <v>0</v>
      </c>
      <c r="G9202">
        <f>VLOOKUP(C9202,reference!$A$1:$E$310,5,FALSE)</f>
        <v>5303160</v>
      </c>
      <c r="H9202" t="str">
        <f>VLOOKUP(C9202,reference!$A$1:$E$310,4,FALSE)</f>
        <v>FATULEU</v>
      </c>
      <c r="I9202" t="str">
        <f>VLOOKUP($D9202,reference!$G$1:$H$25,2,FALSE)</f>
        <v>Pertanian lahan kering  campur semak / kebun campur</v>
      </c>
      <c r="J9202" t="str">
        <f>VLOOKUP($E9202,reference!$G$1:$H$25,2,FALSE)</f>
        <v>Pertanian lahan kering  campur semak / kebun campur</v>
      </c>
      <c r="K9202" t="str">
        <f t="shared" si="143"/>
        <v>Non Irigasi</v>
      </c>
      <c r="L9202" t="s">
        <v>327</v>
      </c>
    </row>
    <row r="9203" spans="1:12" x14ac:dyDescent="0.25">
      <c r="A9203" s="1">
        <v>9202</v>
      </c>
      <c r="B9203" s="3">
        <v>6</v>
      </c>
      <c r="C9203" s="1">
        <v>43</v>
      </c>
      <c r="D9203" s="1">
        <v>13</v>
      </c>
      <c r="E9203" s="1">
        <v>2</v>
      </c>
      <c r="F9203" s="1">
        <v>0</v>
      </c>
      <c r="G9203">
        <f>VLOOKUP(C9203,reference!$A$1:$E$310,5,FALSE)</f>
        <v>5303160</v>
      </c>
      <c r="H9203" t="str">
        <f>VLOOKUP(C9203,reference!$A$1:$E$310,4,FALSE)</f>
        <v>FATULEU</v>
      </c>
      <c r="I9203" t="str">
        <f>VLOOKUP($D9203,reference!$G$1:$H$25,2,FALSE)</f>
        <v>Pertanian lahan kering  campur semak / kebun campur</v>
      </c>
      <c r="J9203" t="str">
        <f>VLOOKUP($E9203,reference!$G$1:$H$25,2,FALSE)</f>
        <v>Hutan lahan kering sekunder / bekas tebangan</v>
      </c>
      <c r="K9203" t="str">
        <f t="shared" si="143"/>
        <v>Non Irigasi</v>
      </c>
      <c r="L9203" t="s">
        <v>327</v>
      </c>
    </row>
    <row r="9204" spans="1:12" x14ac:dyDescent="0.25">
      <c r="A9204" s="1">
        <v>9203</v>
      </c>
      <c r="B9204" s="3">
        <v>93</v>
      </c>
      <c r="C9204" s="1">
        <v>43</v>
      </c>
      <c r="D9204" s="1">
        <v>13</v>
      </c>
      <c r="E9204" s="1">
        <v>11</v>
      </c>
      <c r="F9204" s="1">
        <v>0</v>
      </c>
      <c r="G9204">
        <f>VLOOKUP(C9204,reference!$A$1:$E$310,5,FALSE)</f>
        <v>5303160</v>
      </c>
      <c r="H9204" t="str">
        <f>VLOOKUP(C9204,reference!$A$1:$E$310,4,FALSE)</f>
        <v>FATULEU</v>
      </c>
      <c r="I9204" t="str">
        <f>VLOOKUP($D9204,reference!$G$1:$H$25,2,FALSE)</f>
        <v>Pertanian lahan kering  campur semak / kebun campur</v>
      </c>
      <c r="J9204" t="str">
        <f>VLOOKUP($E9204,reference!$G$1:$H$25,2,FALSE)</f>
        <v>Savanna / Padang rumput</v>
      </c>
      <c r="K9204" t="str">
        <f t="shared" si="143"/>
        <v>Non Irigasi</v>
      </c>
      <c r="L9204" t="s">
        <v>327</v>
      </c>
    </row>
    <row r="9205" spans="1:12" x14ac:dyDescent="0.25">
      <c r="A9205" s="1">
        <v>9204</v>
      </c>
      <c r="B9205" s="3">
        <v>246</v>
      </c>
      <c r="C9205" s="1">
        <v>42</v>
      </c>
      <c r="D9205" s="1">
        <v>15</v>
      </c>
      <c r="E9205" s="1">
        <v>15</v>
      </c>
      <c r="F9205" s="1">
        <v>0</v>
      </c>
      <c r="G9205">
        <f>VLOOKUP(C9205,reference!$A$1:$E$310,5,FALSE)</f>
        <v>5303150</v>
      </c>
      <c r="H9205" t="str">
        <f>VLOOKUP(C9205,reference!$A$1:$E$310,4,FALSE)</f>
        <v>SULAMU</v>
      </c>
      <c r="I9205" t="str">
        <f>VLOOKUP($D9205,reference!$G$1:$H$25,2,FALSE)</f>
        <v>Tambak</v>
      </c>
      <c r="J9205" t="str">
        <f>VLOOKUP($E9205,reference!$G$1:$H$25,2,FALSE)</f>
        <v>Tambak</v>
      </c>
      <c r="K9205" t="str">
        <f t="shared" si="143"/>
        <v>Non Irigasi</v>
      </c>
      <c r="L9205" t="s">
        <v>327</v>
      </c>
    </row>
    <row r="9206" spans="1:12" x14ac:dyDescent="0.25">
      <c r="A9206" s="1">
        <v>9205</v>
      </c>
      <c r="B9206" s="3">
        <v>29</v>
      </c>
      <c r="C9206" s="1">
        <v>43</v>
      </c>
      <c r="D9206" s="1">
        <v>12</v>
      </c>
      <c r="E9206" s="1">
        <v>2</v>
      </c>
      <c r="F9206" s="1">
        <v>0</v>
      </c>
      <c r="G9206">
        <f>VLOOKUP(C9206,reference!$A$1:$E$310,5,FALSE)</f>
        <v>5303160</v>
      </c>
      <c r="H9206" t="str">
        <f>VLOOKUP(C9206,reference!$A$1:$E$310,4,FALSE)</f>
        <v>FATULEU</v>
      </c>
      <c r="I9206" t="str">
        <f>VLOOKUP($D9206,reference!$G$1:$H$25,2,FALSE)</f>
        <v>Pertanian lahan kering</v>
      </c>
      <c r="J9206" t="str">
        <f>VLOOKUP($E9206,reference!$G$1:$H$25,2,FALSE)</f>
        <v>Hutan lahan kering sekunder / bekas tebangan</v>
      </c>
      <c r="K9206" t="str">
        <f t="shared" si="143"/>
        <v>Non Irigasi</v>
      </c>
      <c r="L9206" t="s">
        <v>327</v>
      </c>
    </row>
    <row r="9207" spans="1:12" x14ac:dyDescent="0.25">
      <c r="A9207" s="1">
        <v>9206</v>
      </c>
      <c r="B9207" s="3">
        <v>1</v>
      </c>
      <c r="C9207" s="1">
        <v>11</v>
      </c>
      <c r="D9207" s="1">
        <v>1</v>
      </c>
      <c r="E9207" s="1">
        <v>2</v>
      </c>
      <c r="F9207" s="1">
        <v>0</v>
      </c>
      <c r="G9207">
        <f>VLOOKUP(C9207,reference!$A$1:$E$310,5,FALSE)</f>
        <v>5302020</v>
      </c>
      <c r="H9207" t="str">
        <f>VLOOKUP(C9207,reference!$A$1:$E$310,4,FALSE)</f>
        <v>TABUNDUNG</v>
      </c>
      <c r="I9207" t="str">
        <f>VLOOKUP($D9207,reference!$G$1:$H$25,2,FALSE)</f>
        <v>Hutan lahan kering primer</v>
      </c>
      <c r="J9207" t="str">
        <f>VLOOKUP($E9207,reference!$G$1:$H$25,2,FALSE)</f>
        <v>Hutan lahan kering sekunder / bekas tebangan</v>
      </c>
      <c r="K9207" t="str">
        <f t="shared" si="143"/>
        <v>Non Irigasi</v>
      </c>
      <c r="L9207" t="s">
        <v>329</v>
      </c>
    </row>
    <row r="9208" spans="1:12" x14ac:dyDescent="0.25">
      <c r="A9208" s="1">
        <v>9207</v>
      </c>
      <c r="B9208" s="3">
        <v>5</v>
      </c>
      <c r="C9208" s="1">
        <v>42</v>
      </c>
      <c r="D9208" s="1">
        <v>0</v>
      </c>
      <c r="E9208" s="1">
        <v>14</v>
      </c>
      <c r="F9208" s="1">
        <v>0</v>
      </c>
      <c r="G9208">
        <f>VLOOKUP(C9208,reference!$A$1:$E$310,5,FALSE)</f>
        <v>5303150</v>
      </c>
      <c r="H9208" t="str">
        <f>VLOOKUP(C9208,reference!$A$1:$E$310,4,FALSE)</f>
        <v>SULAMU</v>
      </c>
      <c r="I9208" t="str">
        <f>VLOOKUP($D9208,reference!$G$1:$H$25,2,FALSE)</f>
        <v>No data</v>
      </c>
      <c r="J9208" t="str">
        <f>VLOOKUP($E9208,reference!$G$1:$H$25,2,FALSE)</f>
        <v>Sawah</v>
      </c>
      <c r="K9208" t="str">
        <f t="shared" si="143"/>
        <v>Non Irigasi</v>
      </c>
      <c r="L9208" t="s">
        <v>327</v>
      </c>
    </row>
    <row r="9209" spans="1:12" x14ac:dyDescent="0.25">
      <c r="A9209" s="1">
        <v>9208</v>
      </c>
      <c r="B9209" s="3">
        <v>1</v>
      </c>
      <c r="C9209" s="1">
        <v>42</v>
      </c>
      <c r="D9209" s="1">
        <v>12</v>
      </c>
      <c r="E9209" s="1">
        <v>6</v>
      </c>
      <c r="F9209" s="1">
        <v>0</v>
      </c>
      <c r="G9209">
        <f>VLOOKUP(C9209,reference!$A$1:$E$310,5,FALSE)</f>
        <v>5303150</v>
      </c>
      <c r="H9209" t="str">
        <f>VLOOKUP(C9209,reference!$A$1:$E$310,4,FALSE)</f>
        <v>SULAMU</v>
      </c>
      <c r="I9209" t="str">
        <f>VLOOKUP($D9209,reference!$G$1:$H$25,2,FALSE)</f>
        <v>Pertanian lahan kering</v>
      </c>
      <c r="J9209" t="str">
        <f>VLOOKUP($E9209,reference!$G$1:$H$25,2,FALSE)</f>
        <v>Hutan mangrove sekunder</v>
      </c>
      <c r="K9209" t="str">
        <f t="shared" si="143"/>
        <v>Non Irigasi</v>
      </c>
      <c r="L9209" t="s">
        <v>327</v>
      </c>
    </row>
    <row r="9210" spans="1:12" x14ac:dyDescent="0.25">
      <c r="A9210" s="1">
        <v>9209</v>
      </c>
      <c r="B9210" s="3">
        <v>7</v>
      </c>
      <c r="C9210" s="1">
        <v>42</v>
      </c>
      <c r="D9210" s="1">
        <v>15</v>
      </c>
      <c r="E9210" s="1">
        <v>6</v>
      </c>
      <c r="F9210" s="1">
        <v>0</v>
      </c>
      <c r="G9210">
        <f>VLOOKUP(C9210,reference!$A$1:$E$310,5,FALSE)</f>
        <v>5303150</v>
      </c>
      <c r="H9210" t="str">
        <f>VLOOKUP(C9210,reference!$A$1:$E$310,4,FALSE)</f>
        <v>SULAMU</v>
      </c>
      <c r="I9210" t="str">
        <f>VLOOKUP($D9210,reference!$G$1:$H$25,2,FALSE)</f>
        <v>Tambak</v>
      </c>
      <c r="J9210" t="str">
        <f>VLOOKUP($E9210,reference!$G$1:$H$25,2,FALSE)</f>
        <v>Hutan mangrove sekunder</v>
      </c>
      <c r="K9210" t="str">
        <f t="shared" si="143"/>
        <v>Non Irigasi</v>
      </c>
      <c r="L9210" t="s">
        <v>327</v>
      </c>
    </row>
    <row r="9211" spans="1:12" x14ac:dyDescent="0.25">
      <c r="A9211" s="1">
        <v>9210</v>
      </c>
      <c r="B9211" s="3">
        <v>27</v>
      </c>
      <c r="C9211" s="1">
        <v>43</v>
      </c>
      <c r="D9211" s="1">
        <v>13</v>
      </c>
      <c r="E9211" s="1">
        <v>12</v>
      </c>
      <c r="F9211" s="1">
        <v>0</v>
      </c>
      <c r="G9211">
        <f>VLOOKUP(C9211,reference!$A$1:$E$310,5,FALSE)</f>
        <v>5303160</v>
      </c>
      <c r="H9211" t="str">
        <f>VLOOKUP(C9211,reference!$A$1:$E$310,4,FALSE)</f>
        <v>FATULEU</v>
      </c>
      <c r="I9211" t="str">
        <f>VLOOKUP($D9211,reference!$G$1:$H$25,2,FALSE)</f>
        <v>Pertanian lahan kering  campur semak / kebun campur</v>
      </c>
      <c r="J9211" t="str">
        <f>VLOOKUP($E9211,reference!$G$1:$H$25,2,FALSE)</f>
        <v>Pertanian lahan kering</v>
      </c>
      <c r="K9211" t="str">
        <f t="shared" si="143"/>
        <v>Non Irigasi</v>
      </c>
      <c r="L9211" t="s">
        <v>327</v>
      </c>
    </row>
    <row r="9212" spans="1:12" x14ac:dyDescent="0.25">
      <c r="A9212" s="1">
        <v>9211</v>
      </c>
      <c r="B9212" s="3">
        <v>8</v>
      </c>
      <c r="C9212" s="1">
        <v>65</v>
      </c>
      <c r="D9212" s="1">
        <v>2</v>
      </c>
      <c r="E9212" s="1">
        <v>18</v>
      </c>
      <c r="F9212" s="1">
        <v>0</v>
      </c>
      <c r="G9212">
        <f>VLOOKUP(C9212,reference!$A$1:$E$310,5,FALSE)</f>
        <v>5304050</v>
      </c>
      <c r="H9212" t="str">
        <f>VLOOKUP(C9212,reference!$A$1:$E$310,4,FALSE)</f>
        <v>AMANUBAN SELATAN</v>
      </c>
      <c r="I9212" t="str">
        <f>VLOOKUP($D9212,reference!$G$1:$H$25,2,FALSE)</f>
        <v>Hutan lahan kering sekunder / bekas tebangan</v>
      </c>
      <c r="J9212" t="str">
        <f>VLOOKUP($E9212,reference!$G$1:$H$25,2,FALSE)</f>
        <v>Lahan terbuka</v>
      </c>
      <c r="K9212" t="str">
        <f t="shared" si="143"/>
        <v>Non Irigasi</v>
      </c>
      <c r="L9212" t="s">
        <v>328</v>
      </c>
    </row>
    <row r="9213" spans="1:12" x14ac:dyDescent="0.25">
      <c r="A9213" s="1">
        <v>9212</v>
      </c>
      <c r="B9213" s="3">
        <v>313</v>
      </c>
      <c r="C9213" s="1">
        <v>65</v>
      </c>
      <c r="D9213" s="1">
        <v>9</v>
      </c>
      <c r="E9213" s="1">
        <v>16</v>
      </c>
      <c r="F9213" s="1">
        <v>0</v>
      </c>
      <c r="G9213">
        <f>VLOOKUP(C9213,reference!$A$1:$E$310,5,FALSE)</f>
        <v>5304050</v>
      </c>
      <c r="H9213" t="str">
        <f>VLOOKUP(C9213,reference!$A$1:$E$310,4,FALSE)</f>
        <v>AMANUBAN SELATAN</v>
      </c>
      <c r="I9213" t="str">
        <f>VLOOKUP($D9213,reference!$G$1:$H$25,2,FALSE)</f>
        <v>Semak belukar</v>
      </c>
      <c r="J9213" t="str">
        <f>VLOOKUP($E9213,reference!$G$1:$H$25,2,FALSE)</f>
        <v>Pemukiman</v>
      </c>
      <c r="K9213" t="str">
        <f t="shared" si="143"/>
        <v>Non Irigasi</v>
      </c>
      <c r="L9213" t="s">
        <v>327</v>
      </c>
    </row>
    <row r="9214" spans="1:12" x14ac:dyDescent="0.25">
      <c r="A9214" s="1">
        <v>9213</v>
      </c>
      <c r="B9214" s="3">
        <v>49</v>
      </c>
      <c r="C9214" s="1">
        <v>13</v>
      </c>
      <c r="D9214" s="1">
        <v>2</v>
      </c>
      <c r="E9214" s="1">
        <v>11</v>
      </c>
      <c r="F9214" s="1">
        <v>0</v>
      </c>
      <c r="G9214">
        <f>VLOOKUP(C9214,reference!$A$1:$E$310,5,FALSE)</f>
        <v>5302030</v>
      </c>
      <c r="H9214" t="str">
        <f>VLOOKUP(C9214,reference!$A$1:$E$310,4,FALSE)</f>
        <v>PABERIWAI</v>
      </c>
      <c r="I9214" t="str">
        <f>VLOOKUP($D9214,reference!$G$1:$H$25,2,FALSE)</f>
        <v>Hutan lahan kering sekunder / bekas tebangan</v>
      </c>
      <c r="J9214" t="str">
        <f>VLOOKUP($E9214,reference!$G$1:$H$25,2,FALSE)</f>
        <v>Savanna / Padang rumput</v>
      </c>
      <c r="K9214" t="str">
        <f t="shared" si="143"/>
        <v>Non Irigasi</v>
      </c>
      <c r="L9214" t="s">
        <v>328</v>
      </c>
    </row>
    <row r="9215" spans="1:12" x14ac:dyDescent="0.25">
      <c r="A9215" s="1">
        <v>9214</v>
      </c>
      <c r="B9215" s="3">
        <v>67</v>
      </c>
      <c r="C9215" s="1">
        <v>42</v>
      </c>
      <c r="D9215" s="1">
        <v>5</v>
      </c>
      <c r="E9215" s="1">
        <v>6</v>
      </c>
      <c r="F9215" s="1">
        <v>0</v>
      </c>
      <c r="G9215">
        <f>VLOOKUP(C9215,reference!$A$1:$E$310,5,FALSE)</f>
        <v>5303150</v>
      </c>
      <c r="H9215" t="str">
        <f>VLOOKUP(C9215,reference!$A$1:$E$310,4,FALSE)</f>
        <v>SULAMU</v>
      </c>
      <c r="I9215" t="str">
        <f>VLOOKUP($D9215,reference!$G$1:$H$25,2,FALSE)</f>
        <v>Hutan mangrove primer</v>
      </c>
      <c r="J9215" t="str">
        <f>VLOOKUP($E9215,reference!$G$1:$H$25,2,FALSE)</f>
        <v>Hutan mangrove sekunder</v>
      </c>
      <c r="K9215" t="str">
        <f t="shared" si="143"/>
        <v>Non Irigasi</v>
      </c>
      <c r="L9215" t="s">
        <v>329</v>
      </c>
    </row>
    <row r="9216" spans="1:12" x14ac:dyDescent="0.25">
      <c r="A9216" s="1">
        <v>9215</v>
      </c>
      <c r="B9216" s="3">
        <v>33</v>
      </c>
      <c r="C9216" s="1">
        <v>42</v>
      </c>
      <c r="D9216" s="1">
        <v>21</v>
      </c>
      <c r="E9216" s="1">
        <v>6</v>
      </c>
      <c r="F9216" s="1">
        <v>0</v>
      </c>
      <c r="G9216">
        <f>VLOOKUP(C9216,reference!$A$1:$E$310,5,FALSE)</f>
        <v>5303150</v>
      </c>
      <c r="H9216" t="str">
        <f>VLOOKUP(C9216,reference!$A$1:$E$310,4,FALSE)</f>
        <v>SULAMU</v>
      </c>
      <c r="I9216" t="str">
        <f>VLOOKUP($D9216,reference!$G$1:$H$25,2,FALSE)</f>
        <v>Rawa</v>
      </c>
      <c r="J9216" t="str">
        <f>VLOOKUP($E9216,reference!$G$1:$H$25,2,FALSE)</f>
        <v>Hutan mangrove sekunder</v>
      </c>
      <c r="K9216" t="str">
        <f t="shared" si="143"/>
        <v>Non Irigasi</v>
      </c>
      <c r="L9216" t="s">
        <v>327</v>
      </c>
    </row>
    <row r="9217" spans="1:12" x14ac:dyDescent="0.25">
      <c r="A9217" s="1">
        <v>9216</v>
      </c>
      <c r="B9217" s="3">
        <v>6</v>
      </c>
      <c r="C9217" s="1">
        <v>42</v>
      </c>
      <c r="D9217" s="1">
        <v>5</v>
      </c>
      <c r="E9217" s="1">
        <v>15</v>
      </c>
      <c r="F9217" s="1">
        <v>0</v>
      </c>
      <c r="G9217">
        <f>VLOOKUP(C9217,reference!$A$1:$E$310,5,FALSE)</f>
        <v>5303150</v>
      </c>
      <c r="H9217" t="str">
        <f>VLOOKUP(C9217,reference!$A$1:$E$310,4,FALSE)</f>
        <v>SULAMU</v>
      </c>
      <c r="I9217" t="str">
        <f>VLOOKUP($D9217,reference!$G$1:$H$25,2,FALSE)</f>
        <v>Hutan mangrove primer</v>
      </c>
      <c r="J9217" t="str">
        <f>VLOOKUP($E9217,reference!$G$1:$H$25,2,FALSE)</f>
        <v>Tambak</v>
      </c>
      <c r="K9217" t="str">
        <f t="shared" si="143"/>
        <v>Non Irigasi</v>
      </c>
      <c r="L9217" t="s">
        <v>328</v>
      </c>
    </row>
    <row r="9218" spans="1:12" x14ac:dyDescent="0.25">
      <c r="A9218" s="1">
        <v>9217</v>
      </c>
      <c r="B9218" s="3">
        <v>1167</v>
      </c>
      <c r="C9218" s="1">
        <v>65</v>
      </c>
      <c r="D9218" s="1">
        <v>9</v>
      </c>
      <c r="E9218" s="1">
        <v>11</v>
      </c>
      <c r="F9218" s="1">
        <v>0</v>
      </c>
      <c r="G9218">
        <f>VLOOKUP(C9218,reference!$A$1:$E$310,5,FALSE)</f>
        <v>5304050</v>
      </c>
      <c r="H9218" t="str">
        <f>VLOOKUP(C9218,reference!$A$1:$E$310,4,FALSE)</f>
        <v>AMANUBAN SELATAN</v>
      </c>
      <c r="I9218" t="str">
        <f>VLOOKUP($D9218,reference!$G$1:$H$25,2,FALSE)</f>
        <v>Semak belukar</v>
      </c>
      <c r="J9218" t="str">
        <f>VLOOKUP($E9218,reference!$G$1:$H$25,2,FALSE)</f>
        <v>Savanna / Padang rumput</v>
      </c>
      <c r="K9218" t="str">
        <f t="shared" si="143"/>
        <v>Non Irigasi</v>
      </c>
      <c r="L9218" t="s">
        <v>327</v>
      </c>
    </row>
    <row r="9219" spans="1:12" x14ac:dyDescent="0.25">
      <c r="A9219" s="1">
        <v>9218</v>
      </c>
      <c r="B9219" s="3">
        <v>2</v>
      </c>
      <c r="C9219" s="1">
        <v>67</v>
      </c>
      <c r="D9219" s="1">
        <v>18</v>
      </c>
      <c r="E9219" s="1">
        <v>9</v>
      </c>
      <c r="F9219" s="1">
        <v>0</v>
      </c>
      <c r="G9219">
        <f>VLOOKUP(C9219,reference!$A$1:$E$310,5,FALSE)</f>
        <v>5304060</v>
      </c>
      <c r="H9219" t="str">
        <f>VLOOKUP(C9219,reference!$A$1:$E$310,4,FALSE)</f>
        <v>KUAN FATU</v>
      </c>
      <c r="I9219" t="str">
        <f>VLOOKUP($D9219,reference!$G$1:$H$25,2,FALSE)</f>
        <v>Lahan terbuka</v>
      </c>
      <c r="J9219" t="str">
        <f>VLOOKUP($E9219,reference!$G$1:$H$25,2,FALSE)</f>
        <v>Semak belukar</v>
      </c>
      <c r="K9219" t="str">
        <f t="shared" ref="K9219:K9282" si="144">IF(F9219=0,"Non Irigasi","Buffer Irigasi")</f>
        <v>Non Irigasi</v>
      </c>
      <c r="L9219" t="s">
        <v>327</v>
      </c>
    </row>
    <row r="9220" spans="1:12" x14ac:dyDescent="0.25">
      <c r="A9220" s="1">
        <v>9219</v>
      </c>
      <c r="B9220" s="3">
        <v>40</v>
      </c>
      <c r="C9220" s="1">
        <v>15</v>
      </c>
      <c r="D9220" s="1">
        <v>9</v>
      </c>
      <c r="E9220" s="1">
        <v>16</v>
      </c>
      <c r="F9220" s="1">
        <v>0</v>
      </c>
      <c r="G9220">
        <f>VLOOKUP(C9220,reference!$A$1:$E$310,5,FALSE)</f>
        <v>5302032</v>
      </c>
      <c r="H9220" t="str">
        <f>VLOOKUP(C9220,reference!$A$1:$E$310,4,FALSE)</f>
        <v>MATAWAI LA PAWU</v>
      </c>
      <c r="I9220" t="str">
        <f>VLOOKUP($D9220,reference!$G$1:$H$25,2,FALSE)</f>
        <v>Semak belukar</v>
      </c>
      <c r="J9220" t="str">
        <f>VLOOKUP($E9220,reference!$G$1:$H$25,2,FALSE)</f>
        <v>Pemukiman</v>
      </c>
      <c r="K9220" t="str">
        <f t="shared" si="144"/>
        <v>Non Irigasi</v>
      </c>
      <c r="L9220" t="s">
        <v>327</v>
      </c>
    </row>
    <row r="9221" spans="1:12" x14ac:dyDescent="0.25">
      <c r="A9221" s="1">
        <v>9220</v>
      </c>
      <c r="B9221" s="3">
        <v>536</v>
      </c>
      <c r="C9221" s="1">
        <v>40</v>
      </c>
      <c r="D9221" s="1">
        <v>9</v>
      </c>
      <c r="E9221" s="1">
        <v>2</v>
      </c>
      <c r="F9221" s="1">
        <v>0</v>
      </c>
      <c r="G9221">
        <f>VLOOKUP(C9221,reference!$A$1:$E$310,5,FALSE)</f>
        <v>5303141</v>
      </c>
      <c r="H9221" t="str">
        <f>VLOOKUP(C9221,reference!$A$1:$E$310,4,FALSE)</f>
        <v>AMABI OEFETO TIMUR</v>
      </c>
      <c r="I9221" t="str">
        <f>VLOOKUP($D9221,reference!$G$1:$H$25,2,FALSE)</f>
        <v>Semak belukar</v>
      </c>
      <c r="J9221" t="str">
        <f>VLOOKUP($E9221,reference!$G$1:$H$25,2,FALSE)</f>
        <v>Hutan lahan kering sekunder / bekas tebangan</v>
      </c>
      <c r="K9221" t="str">
        <f t="shared" si="144"/>
        <v>Non Irigasi</v>
      </c>
      <c r="L9221" t="s">
        <v>327</v>
      </c>
    </row>
    <row r="9222" spans="1:12" x14ac:dyDescent="0.25">
      <c r="A9222" s="1">
        <v>9221</v>
      </c>
      <c r="B9222" s="3">
        <v>2420</v>
      </c>
      <c r="C9222" s="1">
        <v>65</v>
      </c>
      <c r="D9222" s="1">
        <v>9</v>
      </c>
      <c r="E9222" s="1">
        <v>2</v>
      </c>
      <c r="F9222" s="1">
        <v>0</v>
      </c>
      <c r="G9222">
        <f>VLOOKUP(C9222,reference!$A$1:$E$310,5,FALSE)</f>
        <v>5304050</v>
      </c>
      <c r="H9222" t="str">
        <f>VLOOKUP(C9222,reference!$A$1:$E$310,4,FALSE)</f>
        <v>AMANUBAN SELATAN</v>
      </c>
      <c r="I9222" t="str">
        <f>VLOOKUP($D9222,reference!$G$1:$H$25,2,FALSE)</f>
        <v>Semak belukar</v>
      </c>
      <c r="J9222" t="str">
        <f>VLOOKUP($E9222,reference!$G$1:$H$25,2,FALSE)</f>
        <v>Hutan lahan kering sekunder / bekas tebangan</v>
      </c>
      <c r="K9222" t="str">
        <f t="shared" si="144"/>
        <v>Non Irigasi</v>
      </c>
      <c r="L9222" t="s">
        <v>327</v>
      </c>
    </row>
    <row r="9223" spans="1:12" x14ac:dyDescent="0.25">
      <c r="A9223" s="1">
        <v>9222</v>
      </c>
      <c r="B9223" s="3">
        <v>5</v>
      </c>
      <c r="C9223" s="1">
        <v>11</v>
      </c>
      <c r="D9223" s="1">
        <v>0</v>
      </c>
      <c r="E9223" s="1">
        <v>12</v>
      </c>
      <c r="F9223" s="1">
        <v>0</v>
      </c>
      <c r="G9223">
        <f>VLOOKUP(C9223,reference!$A$1:$E$310,5,FALSE)</f>
        <v>5302020</v>
      </c>
      <c r="H9223" t="str">
        <f>VLOOKUP(C9223,reference!$A$1:$E$310,4,FALSE)</f>
        <v>TABUNDUNG</v>
      </c>
      <c r="I9223" t="str">
        <f>VLOOKUP($D9223,reference!$G$1:$H$25,2,FALSE)</f>
        <v>No data</v>
      </c>
      <c r="J9223" t="str">
        <f>VLOOKUP($E9223,reference!$G$1:$H$25,2,FALSE)</f>
        <v>Pertanian lahan kering</v>
      </c>
      <c r="K9223" t="str">
        <f t="shared" si="144"/>
        <v>Non Irigasi</v>
      </c>
      <c r="L9223" t="s">
        <v>327</v>
      </c>
    </row>
    <row r="9224" spans="1:12" x14ac:dyDescent="0.25">
      <c r="A9224" s="1">
        <v>9223</v>
      </c>
      <c r="B9224" s="3">
        <v>913</v>
      </c>
      <c r="C9224" s="1">
        <v>17</v>
      </c>
      <c r="D9224" s="1">
        <v>11</v>
      </c>
      <c r="E9224" s="1">
        <v>2</v>
      </c>
      <c r="F9224" s="1">
        <v>0</v>
      </c>
      <c r="G9224">
        <f>VLOOKUP(C9224,reference!$A$1:$E$310,5,FALSE)</f>
        <v>5302034</v>
      </c>
      <c r="H9224" t="str">
        <f>VLOOKUP(C9224,reference!$A$1:$E$310,4,FALSE)</f>
        <v>MAHU</v>
      </c>
      <c r="I9224" t="str">
        <f>VLOOKUP($D9224,reference!$G$1:$H$25,2,FALSE)</f>
        <v>Savanna / Padang rumput</v>
      </c>
      <c r="J9224" t="str">
        <f>VLOOKUP($E9224,reference!$G$1:$H$25,2,FALSE)</f>
        <v>Hutan lahan kering sekunder / bekas tebangan</v>
      </c>
      <c r="K9224" t="str">
        <f t="shared" si="144"/>
        <v>Non Irigasi</v>
      </c>
      <c r="L9224" t="s">
        <v>327</v>
      </c>
    </row>
    <row r="9225" spans="1:12" x14ac:dyDescent="0.25">
      <c r="A9225" s="1">
        <v>9224</v>
      </c>
      <c r="B9225" s="3">
        <v>1100</v>
      </c>
      <c r="C9225" s="1">
        <v>17</v>
      </c>
      <c r="D9225" s="1">
        <v>11</v>
      </c>
      <c r="E9225" s="1">
        <v>9</v>
      </c>
      <c r="F9225" s="1">
        <v>0</v>
      </c>
      <c r="G9225">
        <f>VLOOKUP(C9225,reference!$A$1:$E$310,5,FALSE)</f>
        <v>5302034</v>
      </c>
      <c r="H9225" t="str">
        <f>VLOOKUP(C9225,reference!$A$1:$E$310,4,FALSE)</f>
        <v>MAHU</v>
      </c>
      <c r="I9225" t="str">
        <f>VLOOKUP($D9225,reference!$G$1:$H$25,2,FALSE)</f>
        <v>Savanna / Padang rumput</v>
      </c>
      <c r="J9225" t="str">
        <f>VLOOKUP($E9225,reference!$G$1:$H$25,2,FALSE)</f>
        <v>Semak belukar</v>
      </c>
      <c r="K9225" t="str">
        <f t="shared" si="144"/>
        <v>Non Irigasi</v>
      </c>
      <c r="L9225" t="s">
        <v>327</v>
      </c>
    </row>
    <row r="9226" spans="1:12" x14ac:dyDescent="0.25">
      <c r="A9226" s="1">
        <v>9225</v>
      </c>
      <c r="B9226" s="3">
        <v>185</v>
      </c>
      <c r="C9226" s="1">
        <v>39</v>
      </c>
      <c r="D9226" s="1">
        <v>21</v>
      </c>
      <c r="E9226" s="1">
        <v>14</v>
      </c>
      <c r="F9226" s="1">
        <v>0</v>
      </c>
      <c r="G9226">
        <f>VLOOKUP(C9226,reference!$A$1:$E$310,5,FALSE)</f>
        <v>5303140</v>
      </c>
      <c r="H9226" t="str">
        <f>VLOOKUP(C9226,reference!$A$1:$E$310,4,FALSE)</f>
        <v>KUPANG TIMUR</v>
      </c>
      <c r="I9226" t="str">
        <f>VLOOKUP($D9226,reference!$G$1:$H$25,2,FALSE)</f>
        <v>Rawa</v>
      </c>
      <c r="J9226" t="str">
        <f>VLOOKUP($E9226,reference!$G$1:$H$25,2,FALSE)</f>
        <v>Sawah</v>
      </c>
      <c r="K9226" t="str">
        <f t="shared" si="144"/>
        <v>Non Irigasi</v>
      </c>
      <c r="L9226" t="s">
        <v>327</v>
      </c>
    </row>
    <row r="9227" spans="1:12" x14ac:dyDescent="0.25">
      <c r="A9227" s="1">
        <v>9226</v>
      </c>
      <c r="B9227" s="3">
        <v>102</v>
      </c>
      <c r="C9227" s="1">
        <v>43</v>
      </c>
      <c r="D9227" s="1">
        <v>13</v>
      </c>
      <c r="E9227" s="1">
        <v>14</v>
      </c>
      <c r="F9227" s="1">
        <v>0</v>
      </c>
      <c r="G9227">
        <f>VLOOKUP(C9227,reference!$A$1:$E$310,5,FALSE)</f>
        <v>5303160</v>
      </c>
      <c r="H9227" t="str">
        <f>VLOOKUP(C9227,reference!$A$1:$E$310,4,FALSE)</f>
        <v>FATULEU</v>
      </c>
      <c r="I9227" t="str">
        <f>VLOOKUP($D9227,reference!$G$1:$H$25,2,FALSE)</f>
        <v>Pertanian lahan kering  campur semak / kebun campur</v>
      </c>
      <c r="J9227" t="str">
        <f>VLOOKUP($E9227,reference!$G$1:$H$25,2,FALSE)</f>
        <v>Sawah</v>
      </c>
      <c r="K9227" t="str">
        <f t="shared" si="144"/>
        <v>Non Irigasi</v>
      </c>
      <c r="L9227" t="s">
        <v>327</v>
      </c>
    </row>
    <row r="9228" spans="1:12" x14ac:dyDescent="0.25">
      <c r="A9228" s="1">
        <v>9227</v>
      </c>
      <c r="B9228" s="3">
        <v>416</v>
      </c>
      <c r="C9228" s="1">
        <v>40</v>
      </c>
      <c r="D9228" s="1">
        <v>9</v>
      </c>
      <c r="E9228" s="1">
        <v>11</v>
      </c>
      <c r="F9228" s="1">
        <v>0</v>
      </c>
      <c r="G9228">
        <f>VLOOKUP(C9228,reference!$A$1:$E$310,5,FALSE)</f>
        <v>5303141</v>
      </c>
      <c r="H9228" t="str">
        <f>VLOOKUP(C9228,reference!$A$1:$E$310,4,FALSE)</f>
        <v>AMABI OEFETO TIMUR</v>
      </c>
      <c r="I9228" t="str">
        <f>VLOOKUP($D9228,reference!$G$1:$H$25,2,FALSE)</f>
        <v>Semak belukar</v>
      </c>
      <c r="J9228" t="str">
        <f>VLOOKUP($E9228,reference!$G$1:$H$25,2,FALSE)</f>
        <v>Savanna / Padang rumput</v>
      </c>
      <c r="K9228" t="str">
        <f t="shared" si="144"/>
        <v>Non Irigasi</v>
      </c>
      <c r="L9228" t="s">
        <v>327</v>
      </c>
    </row>
    <row r="9229" spans="1:12" x14ac:dyDescent="0.25">
      <c r="A9229" s="1">
        <v>9228</v>
      </c>
      <c r="B9229" s="3">
        <v>23</v>
      </c>
      <c r="C9229" s="1">
        <v>12</v>
      </c>
      <c r="D9229" s="1">
        <v>1</v>
      </c>
      <c r="E9229" s="1">
        <v>11</v>
      </c>
      <c r="F9229" s="1">
        <v>0</v>
      </c>
      <c r="G9229">
        <f>VLOOKUP(C9229,reference!$A$1:$E$310,5,FALSE)</f>
        <v>5302021</v>
      </c>
      <c r="H9229" t="str">
        <f>VLOOKUP(C9229,reference!$A$1:$E$310,4,FALSE)</f>
        <v>PINUPAHAR</v>
      </c>
      <c r="I9229" t="str">
        <f>VLOOKUP($D9229,reference!$G$1:$H$25,2,FALSE)</f>
        <v>Hutan lahan kering primer</v>
      </c>
      <c r="J9229" t="str">
        <f>VLOOKUP($E9229,reference!$G$1:$H$25,2,FALSE)</f>
        <v>Savanna / Padang rumput</v>
      </c>
      <c r="K9229" t="str">
        <f t="shared" si="144"/>
        <v>Non Irigasi</v>
      </c>
      <c r="L9229" t="s">
        <v>328</v>
      </c>
    </row>
    <row r="9230" spans="1:12" x14ac:dyDescent="0.25">
      <c r="A9230" s="1">
        <v>9229</v>
      </c>
      <c r="B9230" s="3">
        <v>2668</v>
      </c>
      <c r="C9230" s="1">
        <v>12</v>
      </c>
      <c r="D9230" s="1">
        <v>1</v>
      </c>
      <c r="E9230" s="1">
        <v>1</v>
      </c>
      <c r="F9230" s="1">
        <v>0</v>
      </c>
      <c r="G9230">
        <f>VLOOKUP(C9230,reference!$A$1:$E$310,5,FALSE)</f>
        <v>5302021</v>
      </c>
      <c r="H9230" t="str">
        <f>VLOOKUP(C9230,reference!$A$1:$E$310,4,FALSE)</f>
        <v>PINUPAHAR</v>
      </c>
      <c r="I9230" t="str">
        <f>VLOOKUP($D9230,reference!$G$1:$H$25,2,FALSE)</f>
        <v>Hutan lahan kering primer</v>
      </c>
      <c r="J9230" t="str">
        <f>VLOOKUP($E9230,reference!$G$1:$H$25,2,FALSE)</f>
        <v>Hutan lahan kering primer</v>
      </c>
      <c r="K9230" t="str">
        <f t="shared" si="144"/>
        <v>Non Irigasi</v>
      </c>
      <c r="L9230" t="s">
        <v>327</v>
      </c>
    </row>
    <row r="9231" spans="1:12" x14ac:dyDescent="0.25">
      <c r="A9231" s="1">
        <v>9230</v>
      </c>
      <c r="B9231" s="3">
        <v>9</v>
      </c>
      <c r="C9231" s="1">
        <v>12</v>
      </c>
      <c r="D9231" s="1">
        <v>11</v>
      </c>
      <c r="E9231" s="1">
        <v>9</v>
      </c>
      <c r="F9231" s="1">
        <v>0</v>
      </c>
      <c r="G9231">
        <f>VLOOKUP(C9231,reference!$A$1:$E$310,5,FALSE)</f>
        <v>5302021</v>
      </c>
      <c r="H9231" t="str">
        <f>VLOOKUP(C9231,reference!$A$1:$E$310,4,FALSE)</f>
        <v>PINUPAHAR</v>
      </c>
      <c r="I9231" t="str">
        <f>VLOOKUP($D9231,reference!$G$1:$H$25,2,FALSE)</f>
        <v>Savanna / Padang rumput</v>
      </c>
      <c r="J9231" t="str">
        <f>VLOOKUP($E9231,reference!$G$1:$H$25,2,FALSE)</f>
        <v>Semak belukar</v>
      </c>
      <c r="K9231" t="str">
        <f t="shared" si="144"/>
        <v>Non Irigasi</v>
      </c>
      <c r="L9231" t="s">
        <v>327</v>
      </c>
    </row>
    <row r="9232" spans="1:12" x14ac:dyDescent="0.25">
      <c r="A9232" s="1">
        <v>9231</v>
      </c>
      <c r="B9232" s="3">
        <v>1911</v>
      </c>
      <c r="C9232" s="1">
        <v>39</v>
      </c>
      <c r="D9232" s="1">
        <v>21</v>
      </c>
      <c r="E9232" s="1">
        <v>15</v>
      </c>
      <c r="F9232" s="1">
        <v>0</v>
      </c>
      <c r="G9232">
        <f>VLOOKUP(C9232,reference!$A$1:$E$310,5,FALSE)</f>
        <v>5303140</v>
      </c>
      <c r="H9232" t="str">
        <f>VLOOKUP(C9232,reference!$A$1:$E$310,4,FALSE)</f>
        <v>KUPANG TIMUR</v>
      </c>
      <c r="I9232" t="str">
        <f>VLOOKUP($D9232,reference!$G$1:$H$25,2,FALSE)</f>
        <v>Rawa</v>
      </c>
      <c r="J9232" t="str">
        <f>VLOOKUP($E9232,reference!$G$1:$H$25,2,FALSE)</f>
        <v>Tambak</v>
      </c>
      <c r="K9232" t="str">
        <f t="shared" si="144"/>
        <v>Non Irigasi</v>
      </c>
      <c r="L9232" t="s">
        <v>327</v>
      </c>
    </row>
    <row r="9233" spans="1:12" x14ac:dyDescent="0.25">
      <c r="A9233" s="1">
        <v>9232</v>
      </c>
      <c r="B9233" s="3">
        <v>509</v>
      </c>
      <c r="C9233" s="1">
        <v>40</v>
      </c>
      <c r="D9233" s="1">
        <v>9</v>
      </c>
      <c r="E9233" s="1">
        <v>12</v>
      </c>
      <c r="F9233" s="1">
        <v>0</v>
      </c>
      <c r="G9233">
        <f>VLOOKUP(C9233,reference!$A$1:$E$310,5,FALSE)</f>
        <v>5303141</v>
      </c>
      <c r="H9233" t="str">
        <f>VLOOKUP(C9233,reference!$A$1:$E$310,4,FALSE)</f>
        <v>AMABI OEFETO TIMUR</v>
      </c>
      <c r="I9233" t="str">
        <f>VLOOKUP($D9233,reference!$G$1:$H$25,2,FALSE)</f>
        <v>Semak belukar</v>
      </c>
      <c r="J9233" t="str">
        <f>VLOOKUP($E9233,reference!$G$1:$H$25,2,FALSE)</f>
        <v>Pertanian lahan kering</v>
      </c>
      <c r="K9233" t="str">
        <f t="shared" si="144"/>
        <v>Non Irigasi</v>
      </c>
      <c r="L9233" t="s">
        <v>327</v>
      </c>
    </row>
    <row r="9234" spans="1:12" x14ac:dyDescent="0.25">
      <c r="A9234" s="1">
        <v>9233</v>
      </c>
      <c r="B9234" s="3">
        <v>8</v>
      </c>
      <c r="C9234" s="1">
        <v>12</v>
      </c>
      <c r="D9234" s="1">
        <v>1</v>
      </c>
      <c r="E9234" s="1">
        <v>9</v>
      </c>
      <c r="F9234" s="1">
        <v>0</v>
      </c>
      <c r="G9234">
        <f>VLOOKUP(C9234,reference!$A$1:$E$310,5,FALSE)</f>
        <v>5302021</v>
      </c>
      <c r="H9234" t="str">
        <f>VLOOKUP(C9234,reference!$A$1:$E$310,4,FALSE)</f>
        <v>PINUPAHAR</v>
      </c>
      <c r="I9234" t="str">
        <f>VLOOKUP($D9234,reference!$G$1:$H$25,2,FALSE)</f>
        <v>Hutan lahan kering primer</v>
      </c>
      <c r="J9234" t="str">
        <f>VLOOKUP($E9234,reference!$G$1:$H$25,2,FALSE)</f>
        <v>Semak belukar</v>
      </c>
      <c r="K9234" t="str">
        <f t="shared" si="144"/>
        <v>Non Irigasi</v>
      </c>
      <c r="L9234" t="s">
        <v>328</v>
      </c>
    </row>
    <row r="9235" spans="1:12" x14ac:dyDescent="0.25">
      <c r="A9235" s="1">
        <v>9234</v>
      </c>
      <c r="B9235" s="3">
        <v>865</v>
      </c>
      <c r="C9235" s="1">
        <v>17</v>
      </c>
      <c r="D9235" s="1">
        <v>11</v>
      </c>
      <c r="E9235" s="1">
        <v>1</v>
      </c>
      <c r="F9235" s="1">
        <v>0</v>
      </c>
      <c r="G9235">
        <f>VLOOKUP(C9235,reference!$A$1:$E$310,5,FALSE)</f>
        <v>5302034</v>
      </c>
      <c r="H9235" t="str">
        <f>VLOOKUP(C9235,reference!$A$1:$E$310,4,FALSE)</f>
        <v>MAHU</v>
      </c>
      <c r="I9235" t="str">
        <f>VLOOKUP($D9235,reference!$G$1:$H$25,2,FALSE)</f>
        <v>Savanna / Padang rumput</v>
      </c>
      <c r="J9235" t="str">
        <f>VLOOKUP($E9235,reference!$G$1:$H$25,2,FALSE)</f>
        <v>Hutan lahan kering primer</v>
      </c>
      <c r="K9235" t="str">
        <f t="shared" si="144"/>
        <v>Non Irigasi</v>
      </c>
      <c r="L9235" t="s">
        <v>327</v>
      </c>
    </row>
    <row r="9236" spans="1:12" x14ac:dyDescent="0.25">
      <c r="A9236" s="1">
        <v>9235</v>
      </c>
      <c r="B9236" s="3">
        <v>8576</v>
      </c>
      <c r="C9236" s="1">
        <v>17</v>
      </c>
      <c r="D9236" s="1">
        <v>11</v>
      </c>
      <c r="E9236" s="1">
        <v>11</v>
      </c>
      <c r="F9236" s="1">
        <v>0</v>
      </c>
      <c r="G9236">
        <f>VLOOKUP(C9236,reference!$A$1:$E$310,5,FALSE)</f>
        <v>5302034</v>
      </c>
      <c r="H9236" t="str">
        <f>VLOOKUP(C9236,reference!$A$1:$E$310,4,FALSE)</f>
        <v>MAHU</v>
      </c>
      <c r="I9236" t="str">
        <f>VLOOKUP($D9236,reference!$G$1:$H$25,2,FALSE)</f>
        <v>Savanna / Padang rumput</v>
      </c>
      <c r="J9236" t="str">
        <f>VLOOKUP($E9236,reference!$G$1:$H$25,2,FALSE)</f>
        <v>Savanna / Padang rumput</v>
      </c>
      <c r="K9236" t="str">
        <f t="shared" si="144"/>
        <v>Non Irigasi</v>
      </c>
      <c r="L9236" t="s">
        <v>327</v>
      </c>
    </row>
    <row r="9237" spans="1:12" x14ac:dyDescent="0.25">
      <c r="A9237" s="1">
        <v>9236</v>
      </c>
      <c r="B9237" s="3">
        <v>3</v>
      </c>
      <c r="C9237" s="1">
        <v>43</v>
      </c>
      <c r="D9237" s="1">
        <v>2</v>
      </c>
      <c r="E9237" s="1">
        <v>18</v>
      </c>
      <c r="F9237" s="1">
        <v>0</v>
      </c>
      <c r="G9237">
        <f>VLOOKUP(C9237,reference!$A$1:$E$310,5,FALSE)</f>
        <v>5303160</v>
      </c>
      <c r="H9237" t="str">
        <f>VLOOKUP(C9237,reference!$A$1:$E$310,4,FALSE)</f>
        <v>FATULEU</v>
      </c>
      <c r="I9237" t="str">
        <f>VLOOKUP($D9237,reference!$G$1:$H$25,2,FALSE)</f>
        <v>Hutan lahan kering sekunder / bekas tebangan</v>
      </c>
      <c r="J9237" t="str">
        <f>VLOOKUP($E9237,reference!$G$1:$H$25,2,FALSE)</f>
        <v>Lahan terbuka</v>
      </c>
      <c r="K9237" t="str">
        <f t="shared" si="144"/>
        <v>Non Irigasi</v>
      </c>
      <c r="L9237" t="s">
        <v>328</v>
      </c>
    </row>
    <row r="9238" spans="1:12" x14ac:dyDescent="0.25">
      <c r="A9238" s="1">
        <v>9237</v>
      </c>
      <c r="B9238" s="3">
        <v>206</v>
      </c>
      <c r="C9238" s="1">
        <v>40</v>
      </c>
      <c r="D9238" s="1">
        <v>18</v>
      </c>
      <c r="E9238" s="1">
        <v>20</v>
      </c>
      <c r="F9238" s="1">
        <v>0</v>
      </c>
      <c r="G9238">
        <f>VLOOKUP(C9238,reference!$A$1:$E$310,5,FALSE)</f>
        <v>5303141</v>
      </c>
      <c r="H9238" t="str">
        <f>VLOOKUP(C9238,reference!$A$1:$E$310,4,FALSE)</f>
        <v>AMABI OEFETO TIMUR</v>
      </c>
      <c r="I9238" t="str">
        <f>VLOOKUP($D9238,reference!$G$1:$H$25,2,FALSE)</f>
        <v>Lahan terbuka</v>
      </c>
      <c r="J9238" t="str">
        <f>VLOOKUP($E9238,reference!$G$1:$H$25,2,FALSE)</f>
        <v>Tubuh air</v>
      </c>
      <c r="K9238" t="str">
        <f t="shared" si="144"/>
        <v>Non Irigasi</v>
      </c>
      <c r="L9238" t="s">
        <v>327</v>
      </c>
    </row>
    <row r="9239" spans="1:12" x14ac:dyDescent="0.25">
      <c r="A9239" s="1">
        <v>9238</v>
      </c>
      <c r="B9239" s="3">
        <v>621</v>
      </c>
      <c r="C9239" s="1">
        <v>21</v>
      </c>
      <c r="D9239" s="1">
        <v>13</v>
      </c>
      <c r="E9239" s="1">
        <v>1</v>
      </c>
      <c r="F9239" s="1">
        <v>0</v>
      </c>
      <c r="G9239">
        <f>VLOOKUP(C9239,reference!$A$1:$E$310,5,FALSE)</f>
        <v>5302051</v>
      </c>
      <c r="H9239" t="str">
        <f>VLOOKUP(C9239,reference!$A$1:$E$310,4,FALSE)</f>
        <v>RINDI</v>
      </c>
      <c r="I9239" t="str">
        <f>VLOOKUP($D9239,reference!$G$1:$H$25,2,FALSE)</f>
        <v>Pertanian lahan kering  campur semak / kebun campur</v>
      </c>
      <c r="J9239" t="str">
        <f>VLOOKUP($E9239,reference!$G$1:$H$25,2,FALSE)</f>
        <v>Hutan lahan kering primer</v>
      </c>
      <c r="K9239" t="str">
        <f t="shared" si="144"/>
        <v>Non Irigasi</v>
      </c>
      <c r="L9239" t="s">
        <v>327</v>
      </c>
    </row>
    <row r="9240" spans="1:12" x14ac:dyDescent="0.25">
      <c r="A9240" s="1">
        <v>9239</v>
      </c>
      <c r="B9240" s="3">
        <v>22</v>
      </c>
      <c r="C9240" s="1">
        <v>40</v>
      </c>
      <c r="D9240" s="1">
        <v>9</v>
      </c>
      <c r="E9240" s="1">
        <v>9</v>
      </c>
      <c r="F9240" s="1">
        <v>0</v>
      </c>
      <c r="G9240">
        <f>VLOOKUP(C9240,reference!$A$1:$E$310,5,FALSE)</f>
        <v>5303141</v>
      </c>
      <c r="H9240" t="str">
        <f>VLOOKUP(C9240,reference!$A$1:$E$310,4,FALSE)</f>
        <v>AMABI OEFETO TIMUR</v>
      </c>
      <c r="I9240" t="str">
        <f>VLOOKUP($D9240,reference!$G$1:$H$25,2,FALSE)</f>
        <v>Semak belukar</v>
      </c>
      <c r="J9240" t="str">
        <f>VLOOKUP($E9240,reference!$G$1:$H$25,2,FALSE)</f>
        <v>Semak belukar</v>
      </c>
      <c r="K9240" t="str">
        <f t="shared" si="144"/>
        <v>Non Irigasi</v>
      </c>
      <c r="L9240" t="s">
        <v>327</v>
      </c>
    </row>
    <row r="9241" spans="1:12" x14ac:dyDescent="0.25">
      <c r="A9241" s="1">
        <v>9240</v>
      </c>
      <c r="B9241" s="3">
        <v>654</v>
      </c>
      <c r="C9241" s="1">
        <v>12</v>
      </c>
      <c r="D9241" s="1">
        <v>12</v>
      </c>
      <c r="E9241" s="1">
        <v>9</v>
      </c>
      <c r="F9241" s="1">
        <v>0</v>
      </c>
      <c r="G9241">
        <f>VLOOKUP(C9241,reference!$A$1:$E$310,5,FALSE)</f>
        <v>5302021</v>
      </c>
      <c r="H9241" t="str">
        <f>VLOOKUP(C9241,reference!$A$1:$E$310,4,FALSE)</f>
        <v>PINUPAHAR</v>
      </c>
      <c r="I9241" t="str">
        <f>VLOOKUP($D9241,reference!$G$1:$H$25,2,FALSE)</f>
        <v>Pertanian lahan kering</v>
      </c>
      <c r="J9241" t="str">
        <f>VLOOKUP($E9241,reference!$G$1:$H$25,2,FALSE)</f>
        <v>Semak belukar</v>
      </c>
      <c r="K9241" t="str">
        <f t="shared" si="144"/>
        <v>Non Irigasi</v>
      </c>
      <c r="L9241" t="s">
        <v>327</v>
      </c>
    </row>
    <row r="9242" spans="1:12" x14ac:dyDescent="0.25">
      <c r="A9242" s="1">
        <v>9241</v>
      </c>
      <c r="B9242" s="3">
        <v>457</v>
      </c>
      <c r="C9242" s="1">
        <v>15</v>
      </c>
      <c r="D9242" s="1">
        <v>11</v>
      </c>
      <c r="E9242" s="1">
        <v>12</v>
      </c>
      <c r="F9242" s="1">
        <v>0</v>
      </c>
      <c r="G9242">
        <f>VLOOKUP(C9242,reference!$A$1:$E$310,5,FALSE)</f>
        <v>5302032</v>
      </c>
      <c r="H9242" t="str">
        <f>VLOOKUP(C9242,reference!$A$1:$E$310,4,FALSE)</f>
        <v>MATAWAI LA PAWU</v>
      </c>
      <c r="I9242" t="str">
        <f>VLOOKUP($D9242,reference!$G$1:$H$25,2,FALSE)</f>
        <v>Savanna / Padang rumput</v>
      </c>
      <c r="J9242" t="str">
        <f>VLOOKUP($E9242,reference!$G$1:$H$25,2,FALSE)</f>
        <v>Pertanian lahan kering</v>
      </c>
      <c r="K9242" t="str">
        <f t="shared" si="144"/>
        <v>Non Irigasi</v>
      </c>
      <c r="L9242" t="s">
        <v>327</v>
      </c>
    </row>
    <row r="9243" spans="1:12" x14ac:dyDescent="0.25">
      <c r="A9243" s="1">
        <v>9242</v>
      </c>
      <c r="B9243" s="3">
        <v>1</v>
      </c>
      <c r="C9243" s="1">
        <v>42</v>
      </c>
      <c r="D9243" s="1">
        <v>5</v>
      </c>
      <c r="E9243" s="1">
        <v>0</v>
      </c>
      <c r="F9243" s="1">
        <v>0</v>
      </c>
      <c r="G9243">
        <f>VLOOKUP(C9243,reference!$A$1:$E$310,5,FALSE)</f>
        <v>5303150</v>
      </c>
      <c r="H9243" t="str">
        <f>VLOOKUP(C9243,reference!$A$1:$E$310,4,FALSE)</f>
        <v>SULAMU</v>
      </c>
      <c r="I9243" t="str">
        <f>VLOOKUP($D9243,reference!$G$1:$H$25,2,FALSE)</f>
        <v>Hutan mangrove primer</v>
      </c>
      <c r="J9243" t="str">
        <f>VLOOKUP($E9243,reference!$G$1:$H$25,2,FALSE)</f>
        <v>No data</v>
      </c>
      <c r="K9243" t="str">
        <f t="shared" si="144"/>
        <v>Non Irigasi</v>
      </c>
      <c r="L9243" t="s">
        <v>328</v>
      </c>
    </row>
    <row r="9244" spans="1:12" x14ac:dyDescent="0.25">
      <c r="A9244" s="1">
        <v>9243</v>
      </c>
      <c r="B9244" s="3">
        <v>1861</v>
      </c>
      <c r="C9244" s="1">
        <v>40</v>
      </c>
      <c r="D9244" s="1">
        <v>2</v>
      </c>
      <c r="E9244" s="1">
        <v>2</v>
      </c>
      <c r="F9244" s="1">
        <v>0</v>
      </c>
      <c r="G9244">
        <f>VLOOKUP(C9244,reference!$A$1:$E$310,5,FALSE)</f>
        <v>5303141</v>
      </c>
      <c r="H9244" t="str">
        <f>VLOOKUP(C9244,reference!$A$1:$E$310,4,FALSE)</f>
        <v>AMABI OEFETO TIMUR</v>
      </c>
      <c r="I9244" t="str">
        <f>VLOOKUP($D9244,reference!$G$1:$H$25,2,FALSE)</f>
        <v>Hutan lahan kering sekunder / bekas tebangan</v>
      </c>
      <c r="J9244" t="str">
        <f>VLOOKUP($E9244,reference!$G$1:$H$25,2,FALSE)</f>
        <v>Hutan lahan kering sekunder / bekas tebangan</v>
      </c>
      <c r="K9244" t="str">
        <f t="shared" si="144"/>
        <v>Non Irigasi</v>
      </c>
      <c r="L9244" t="s">
        <v>327</v>
      </c>
    </row>
    <row r="9245" spans="1:12" x14ac:dyDescent="0.25">
      <c r="A9245" s="1">
        <v>9244</v>
      </c>
      <c r="B9245" s="3">
        <v>700</v>
      </c>
      <c r="C9245" s="1">
        <v>40</v>
      </c>
      <c r="D9245" s="1">
        <v>2</v>
      </c>
      <c r="E9245" s="1">
        <v>9</v>
      </c>
      <c r="F9245" s="1">
        <v>0</v>
      </c>
      <c r="G9245">
        <f>VLOOKUP(C9245,reference!$A$1:$E$310,5,FALSE)</f>
        <v>5303141</v>
      </c>
      <c r="H9245" t="str">
        <f>VLOOKUP(C9245,reference!$A$1:$E$310,4,FALSE)</f>
        <v>AMABI OEFETO TIMUR</v>
      </c>
      <c r="I9245" t="str">
        <f>VLOOKUP($D9245,reference!$G$1:$H$25,2,FALSE)</f>
        <v>Hutan lahan kering sekunder / bekas tebangan</v>
      </c>
      <c r="J9245" t="str">
        <f>VLOOKUP($E9245,reference!$G$1:$H$25,2,FALSE)</f>
        <v>Semak belukar</v>
      </c>
      <c r="K9245" t="str">
        <f t="shared" si="144"/>
        <v>Non Irigasi</v>
      </c>
      <c r="L9245" t="s">
        <v>328</v>
      </c>
    </row>
    <row r="9246" spans="1:12" x14ac:dyDescent="0.25">
      <c r="A9246" s="1">
        <v>9245</v>
      </c>
      <c r="B9246" s="3">
        <v>40</v>
      </c>
      <c r="C9246" s="1">
        <v>40</v>
      </c>
      <c r="D9246" s="1">
        <v>9</v>
      </c>
      <c r="E9246" s="1">
        <v>20</v>
      </c>
      <c r="F9246" s="1">
        <v>0</v>
      </c>
      <c r="G9246">
        <f>VLOOKUP(C9246,reference!$A$1:$E$310,5,FALSE)</f>
        <v>5303141</v>
      </c>
      <c r="H9246" t="str">
        <f>VLOOKUP(C9246,reference!$A$1:$E$310,4,FALSE)</f>
        <v>AMABI OEFETO TIMUR</v>
      </c>
      <c r="I9246" t="str">
        <f>VLOOKUP($D9246,reference!$G$1:$H$25,2,FALSE)</f>
        <v>Semak belukar</v>
      </c>
      <c r="J9246" t="str">
        <f>VLOOKUP($E9246,reference!$G$1:$H$25,2,FALSE)</f>
        <v>Tubuh air</v>
      </c>
      <c r="K9246" t="str">
        <f t="shared" si="144"/>
        <v>Non Irigasi</v>
      </c>
      <c r="L9246" t="s">
        <v>327</v>
      </c>
    </row>
    <row r="9247" spans="1:12" x14ac:dyDescent="0.25">
      <c r="A9247" s="1">
        <v>9246</v>
      </c>
      <c r="B9247" s="3">
        <v>1962</v>
      </c>
      <c r="C9247" s="1">
        <v>12</v>
      </c>
      <c r="D9247" s="1">
        <v>12</v>
      </c>
      <c r="E9247" s="1">
        <v>1</v>
      </c>
      <c r="F9247" s="1">
        <v>0</v>
      </c>
      <c r="G9247">
        <f>VLOOKUP(C9247,reference!$A$1:$E$310,5,FALSE)</f>
        <v>5302021</v>
      </c>
      <c r="H9247" t="str">
        <f>VLOOKUP(C9247,reference!$A$1:$E$310,4,FALSE)</f>
        <v>PINUPAHAR</v>
      </c>
      <c r="I9247" t="str">
        <f>VLOOKUP($D9247,reference!$G$1:$H$25,2,FALSE)</f>
        <v>Pertanian lahan kering</v>
      </c>
      <c r="J9247" t="str">
        <f>VLOOKUP($E9247,reference!$G$1:$H$25,2,FALSE)</f>
        <v>Hutan lahan kering primer</v>
      </c>
      <c r="K9247" t="str">
        <f t="shared" si="144"/>
        <v>Non Irigasi</v>
      </c>
      <c r="L9247" t="s">
        <v>327</v>
      </c>
    </row>
    <row r="9248" spans="1:12" x14ac:dyDescent="0.25">
      <c r="A9248" s="1">
        <v>9247</v>
      </c>
      <c r="B9248" s="3">
        <v>57</v>
      </c>
      <c r="C9248" s="1">
        <v>12</v>
      </c>
      <c r="D9248" s="1">
        <v>12</v>
      </c>
      <c r="E9248" s="1">
        <v>11</v>
      </c>
      <c r="F9248" s="1">
        <v>0</v>
      </c>
      <c r="G9248">
        <f>VLOOKUP(C9248,reference!$A$1:$E$310,5,FALSE)</f>
        <v>5302021</v>
      </c>
      <c r="H9248" t="str">
        <f>VLOOKUP(C9248,reference!$A$1:$E$310,4,FALSE)</f>
        <v>PINUPAHAR</v>
      </c>
      <c r="I9248" t="str">
        <f>VLOOKUP($D9248,reference!$G$1:$H$25,2,FALSE)</f>
        <v>Pertanian lahan kering</v>
      </c>
      <c r="J9248" t="str">
        <f>VLOOKUP($E9248,reference!$G$1:$H$25,2,FALSE)</f>
        <v>Savanna / Padang rumput</v>
      </c>
      <c r="K9248" t="str">
        <f t="shared" si="144"/>
        <v>Non Irigasi</v>
      </c>
      <c r="L9248" t="s">
        <v>327</v>
      </c>
    </row>
    <row r="9249" spans="1:12" x14ac:dyDescent="0.25">
      <c r="A9249" s="1">
        <v>9248</v>
      </c>
      <c r="B9249" s="3">
        <v>1412</v>
      </c>
      <c r="C9249" s="1">
        <v>17</v>
      </c>
      <c r="D9249" s="1">
        <v>13</v>
      </c>
      <c r="E9249" s="1">
        <v>1</v>
      </c>
      <c r="F9249" s="1">
        <v>0</v>
      </c>
      <c r="G9249">
        <f>VLOOKUP(C9249,reference!$A$1:$E$310,5,FALSE)</f>
        <v>5302034</v>
      </c>
      <c r="H9249" t="str">
        <f>VLOOKUP(C9249,reference!$A$1:$E$310,4,FALSE)</f>
        <v>MAHU</v>
      </c>
      <c r="I9249" t="str">
        <f>VLOOKUP($D9249,reference!$G$1:$H$25,2,FALSE)</f>
        <v>Pertanian lahan kering  campur semak / kebun campur</v>
      </c>
      <c r="J9249" t="str">
        <f>VLOOKUP($E9249,reference!$G$1:$H$25,2,FALSE)</f>
        <v>Hutan lahan kering primer</v>
      </c>
      <c r="K9249" t="str">
        <f t="shared" si="144"/>
        <v>Non Irigasi</v>
      </c>
      <c r="L9249" t="s">
        <v>327</v>
      </c>
    </row>
    <row r="9250" spans="1:12" x14ac:dyDescent="0.25">
      <c r="A9250" s="1">
        <v>9249</v>
      </c>
      <c r="B9250" s="3">
        <v>7</v>
      </c>
      <c r="C9250" s="1">
        <v>21</v>
      </c>
      <c r="D9250" s="1">
        <v>16</v>
      </c>
      <c r="E9250" s="1">
        <v>2</v>
      </c>
      <c r="F9250" s="1">
        <v>0</v>
      </c>
      <c r="G9250">
        <f>VLOOKUP(C9250,reference!$A$1:$E$310,5,FALSE)</f>
        <v>5302051</v>
      </c>
      <c r="H9250" t="str">
        <f>VLOOKUP(C9250,reference!$A$1:$E$310,4,FALSE)</f>
        <v>RINDI</v>
      </c>
      <c r="I9250" t="str">
        <f>VLOOKUP($D9250,reference!$G$1:$H$25,2,FALSE)</f>
        <v>Pemukiman</v>
      </c>
      <c r="J9250" t="str">
        <f>VLOOKUP($E9250,reference!$G$1:$H$25,2,FALSE)</f>
        <v>Hutan lahan kering sekunder / bekas tebangan</v>
      </c>
      <c r="K9250" t="str">
        <f t="shared" si="144"/>
        <v>Non Irigasi</v>
      </c>
      <c r="L9250" t="s">
        <v>327</v>
      </c>
    </row>
    <row r="9251" spans="1:12" x14ac:dyDescent="0.25">
      <c r="A9251" s="1">
        <v>9250</v>
      </c>
      <c r="B9251" s="3">
        <v>705</v>
      </c>
      <c r="C9251" s="1">
        <v>40</v>
      </c>
      <c r="D9251" s="1">
        <v>2</v>
      </c>
      <c r="E9251" s="1">
        <v>14</v>
      </c>
      <c r="F9251" s="1">
        <v>0</v>
      </c>
      <c r="G9251">
        <f>VLOOKUP(C9251,reference!$A$1:$E$310,5,FALSE)</f>
        <v>5303141</v>
      </c>
      <c r="H9251" t="str">
        <f>VLOOKUP(C9251,reference!$A$1:$E$310,4,FALSE)</f>
        <v>AMABI OEFETO TIMUR</v>
      </c>
      <c r="I9251" t="str">
        <f>VLOOKUP($D9251,reference!$G$1:$H$25,2,FALSE)</f>
        <v>Hutan lahan kering sekunder / bekas tebangan</v>
      </c>
      <c r="J9251" t="str">
        <f>VLOOKUP($E9251,reference!$G$1:$H$25,2,FALSE)</f>
        <v>Sawah</v>
      </c>
      <c r="K9251" t="str">
        <f t="shared" si="144"/>
        <v>Non Irigasi</v>
      </c>
      <c r="L9251" t="s">
        <v>328</v>
      </c>
    </row>
    <row r="9252" spans="1:12" x14ac:dyDescent="0.25">
      <c r="A9252" s="1">
        <v>9251</v>
      </c>
      <c r="B9252" s="3">
        <v>254</v>
      </c>
      <c r="C9252" s="1">
        <v>65</v>
      </c>
      <c r="D9252" s="1">
        <v>9</v>
      </c>
      <c r="E9252" s="1">
        <v>9</v>
      </c>
      <c r="F9252" s="1">
        <v>0</v>
      </c>
      <c r="G9252">
        <f>VLOOKUP(C9252,reference!$A$1:$E$310,5,FALSE)</f>
        <v>5304050</v>
      </c>
      <c r="H9252" t="str">
        <f>VLOOKUP(C9252,reference!$A$1:$E$310,4,FALSE)</f>
        <v>AMANUBAN SELATAN</v>
      </c>
      <c r="I9252" t="str">
        <f>VLOOKUP($D9252,reference!$G$1:$H$25,2,FALSE)</f>
        <v>Semak belukar</v>
      </c>
      <c r="J9252" t="str">
        <f>VLOOKUP($E9252,reference!$G$1:$H$25,2,FALSE)</f>
        <v>Semak belukar</v>
      </c>
      <c r="K9252" t="str">
        <f t="shared" si="144"/>
        <v>Non Irigasi</v>
      </c>
      <c r="L9252" t="s">
        <v>327</v>
      </c>
    </row>
    <row r="9253" spans="1:12" x14ac:dyDescent="0.25">
      <c r="A9253" s="1">
        <v>9252</v>
      </c>
      <c r="B9253" s="3">
        <v>1124</v>
      </c>
      <c r="C9253" s="1">
        <v>40</v>
      </c>
      <c r="D9253" s="1">
        <v>2</v>
      </c>
      <c r="E9253" s="1">
        <v>12</v>
      </c>
      <c r="F9253" s="1">
        <v>0</v>
      </c>
      <c r="G9253">
        <f>VLOOKUP(C9253,reference!$A$1:$E$310,5,FALSE)</f>
        <v>5303141</v>
      </c>
      <c r="H9253" t="str">
        <f>VLOOKUP(C9253,reference!$A$1:$E$310,4,FALSE)</f>
        <v>AMABI OEFETO TIMUR</v>
      </c>
      <c r="I9253" t="str">
        <f>VLOOKUP($D9253,reference!$G$1:$H$25,2,FALSE)</f>
        <v>Hutan lahan kering sekunder / bekas tebangan</v>
      </c>
      <c r="J9253" t="str">
        <f>VLOOKUP($E9253,reference!$G$1:$H$25,2,FALSE)</f>
        <v>Pertanian lahan kering</v>
      </c>
      <c r="K9253" t="str">
        <f t="shared" si="144"/>
        <v>Non Irigasi</v>
      </c>
      <c r="L9253" t="s">
        <v>328</v>
      </c>
    </row>
    <row r="9254" spans="1:12" x14ac:dyDescent="0.25">
      <c r="A9254" s="1">
        <v>9253</v>
      </c>
      <c r="B9254" s="3">
        <v>427</v>
      </c>
      <c r="C9254" s="1">
        <v>17</v>
      </c>
      <c r="D9254" s="1">
        <v>13</v>
      </c>
      <c r="E9254" s="1">
        <v>9</v>
      </c>
      <c r="F9254" s="1">
        <v>0</v>
      </c>
      <c r="G9254">
        <f>VLOOKUP(C9254,reference!$A$1:$E$310,5,FALSE)</f>
        <v>5302034</v>
      </c>
      <c r="H9254" t="str">
        <f>VLOOKUP(C9254,reference!$A$1:$E$310,4,FALSE)</f>
        <v>MAHU</v>
      </c>
      <c r="I9254" t="str">
        <f>VLOOKUP($D9254,reference!$G$1:$H$25,2,FALSE)</f>
        <v>Pertanian lahan kering  campur semak / kebun campur</v>
      </c>
      <c r="J9254" t="str">
        <f>VLOOKUP($E9254,reference!$G$1:$H$25,2,FALSE)</f>
        <v>Semak belukar</v>
      </c>
      <c r="K9254" t="str">
        <f t="shared" si="144"/>
        <v>Non Irigasi</v>
      </c>
      <c r="L9254" t="s">
        <v>327</v>
      </c>
    </row>
    <row r="9255" spans="1:12" x14ac:dyDescent="0.25">
      <c r="A9255" s="1">
        <v>9254</v>
      </c>
      <c r="B9255" s="3">
        <v>174</v>
      </c>
      <c r="C9255" s="1">
        <v>40</v>
      </c>
      <c r="D9255" s="1">
        <v>9</v>
      </c>
      <c r="E9255" s="1">
        <v>13</v>
      </c>
      <c r="F9255" s="1">
        <v>0</v>
      </c>
      <c r="G9255">
        <f>VLOOKUP(C9255,reference!$A$1:$E$310,5,FALSE)</f>
        <v>5303141</v>
      </c>
      <c r="H9255" t="str">
        <f>VLOOKUP(C9255,reference!$A$1:$E$310,4,FALSE)</f>
        <v>AMABI OEFETO TIMUR</v>
      </c>
      <c r="I9255" t="str">
        <f>VLOOKUP($D9255,reference!$G$1:$H$25,2,FALSE)</f>
        <v>Semak belukar</v>
      </c>
      <c r="J9255" t="str">
        <f>VLOOKUP($E9255,reference!$G$1:$H$25,2,FALSE)</f>
        <v>Pertanian lahan kering  campur semak / kebun campur</v>
      </c>
      <c r="K9255" t="str">
        <f t="shared" si="144"/>
        <v>Non Irigasi</v>
      </c>
      <c r="L9255" t="s">
        <v>327</v>
      </c>
    </row>
    <row r="9256" spans="1:12" x14ac:dyDescent="0.25">
      <c r="A9256" s="1">
        <v>9255</v>
      </c>
      <c r="B9256" s="3">
        <v>1738</v>
      </c>
      <c r="C9256" s="1">
        <v>40</v>
      </c>
      <c r="D9256" s="1">
        <v>2</v>
      </c>
      <c r="E9256" s="1">
        <v>13</v>
      </c>
      <c r="F9256" s="1">
        <v>0</v>
      </c>
      <c r="G9256">
        <f>VLOOKUP(C9256,reference!$A$1:$E$310,5,FALSE)</f>
        <v>5303141</v>
      </c>
      <c r="H9256" t="str">
        <f>VLOOKUP(C9256,reference!$A$1:$E$310,4,FALSE)</f>
        <v>AMABI OEFETO TIMUR</v>
      </c>
      <c r="I9256" t="str">
        <f>VLOOKUP($D9256,reference!$G$1:$H$25,2,FALSE)</f>
        <v>Hutan lahan kering sekunder / bekas tebangan</v>
      </c>
      <c r="J9256" t="str">
        <f>VLOOKUP($E9256,reference!$G$1:$H$25,2,FALSE)</f>
        <v>Pertanian lahan kering  campur semak / kebun campur</v>
      </c>
      <c r="K9256" t="str">
        <f t="shared" si="144"/>
        <v>Non Irigasi</v>
      </c>
      <c r="L9256" t="s">
        <v>328</v>
      </c>
    </row>
    <row r="9257" spans="1:12" x14ac:dyDescent="0.25">
      <c r="A9257" s="1">
        <v>9256</v>
      </c>
      <c r="B9257" s="3">
        <v>111</v>
      </c>
      <c r="C9257" s="1">
        <v>40</v>
      </c>
      <c r="D9257" s="1">
        <v>2</v>
      </c>
      <c r="E9257" s="1">
        <v>11</v>
      </c>
      <c r="F9257" s="1">
        <v>0</v>
      </c>
      <c r="G9257">
        <f>VLOOKUP(C9257,reference!$A$1:$E$310,5,FALSE)</f>
        <v>5303141</v>
      </c>
      <c r="H9257" t="str">
        <f>VLOOKUP(C9257,reference!$A$1:$E$310,4,FALSE)</f>
        <v>AMABI OEFETO TIMUR</v>
      </c>
      <c r="I9257" t="str">
        <f>VLOOKUP($D9257,reference!$G$1:$H$25,2,FALSE)</f>
        <v>Hutan lahan kering sekunder / bekas tebangan</v>
      </c>
      <c r="J9257" t="str">
        <f>VLOOKUP($E9257,reference!$G$1:$H$25,2,FALSE)</f>
        <v>Savanna / Padang rumput</v>
      </c>
      <c r="K9257" t="str">
        <f t="shared" si="144"/>
        <v>Non Irigasi</v>
      </c>
      <c r="L9257" t="s">
        <v>328</v>
      </c>
    </row>
    <row r="9258" spans="1:12" x14ac:dyDescent="0.25">
      <c r="A9258" s="1">
        <v>9257</v>
      </c>
      <c r="B9258" s="3">
        <v>110</v>
      </c>
      <c r="C9258" s="1">
        <v>43</v>
      </c>
      <c r="D9258" s="1">
        <v>14</v>
      </c>
      <c r="E9258" s="1">
        <v>16</v>
      </c>
      <c r="F9258" s="1">
        <v>0</v>
      </c>
      <c r="G9258">
        <f>VLOOKUP(C9258,reference!$A$1:$E$310,5,FALSE)</f>
        <v>5303160</v>
      </c>
      <c r="H9258" t="str">
        <f>VLOOKUP(C9258,reference!$A$1:$E$310,4,FALSE)</f>
        <v>FATULEU</v>
      </c>
      <c r="I9258" t="str">
        <f>VLOOKUP($D9258,reference!$G$1:$H$25,2,FALSE)</f>
        <v>Sawah</v>
      </c>
      <c r="J9258" t="str">
        <f>VLOOKUP($E9258,reference!$G$1:$H$25,2,FALSE)</f>
        <v>Pemukiman</v>
      </c>
      <c r="K9258" t="str">
        <f t="shared" si="144"/>
        <v>Non Irigasi</v>
      </c>
      <c r="L9258" t="s">
        <v>327</v>
      </c>
    </row>
    <row r="9259" spans="1:12" x14ac:dyDescent="0.25">
      <c r="A9259" s="1">
        <v>9258</v>
      </c>
      <c r="B9259" s="3">
        <v>102</v>
      </c>
      <c r="C9259" s="1">
        <v>40</v>
      </c>
      <c r="D9259" s="1">
        <v>9</v>
      </c>
      <c r="E9259" s="1">
        <v>14</v>
      </c>
      <c r="F9259" s="1">
        <v>0</v>
      </c>
      <c r="G9259">
        <f>VLOOKUP(C9259,reference!$A$1:$E$310,5,FALSE)</f>
        <v>5303141</v>
      </c>
      <c r="H9259" t="str">
        <f>VLOOKUP(C9259,reference!$A$1:$E$310,4,FALSE)</f>
        <v>AMABI OEFETO TIMUR</v>
      </c>
      <c r="I9259" t="str">
        <f>VLOOKUP($D9259,reference!$G$1:$H$25,2,FALSE)</f>
        <v>Semak belukar</v>
      </c>
      <c r="J9259" t="str">
        <f>VLOOKUP($E9259,reference!$G$1:$H$25,2,FALSE)</f>
        <v>Sawah</v>
      </c>
      <c r="K9259" t="str">
        <f t="shared" si="144"/>
        <v>Non Irigasi</v>
      </c>
      <c r="L9259" t="s">
        <v>327</v>
      </c>
    </row>
    <row r="9260" spans="1:12" x14ac:dyDescent="0.25">
      <c r="A9260" s="1">
        <v>9259</v>
      </c>
      <c r="B9260" s="3">
        <v>89</v>
      </c>
      <c r="C9260" s="1">
        <v>21</v>
      </c>
      <c r="D9260" s="1">
        <v>13</v>
      </c>
      <c r="E9260" s="1">
        <v>9</v>
      </c>
      <c r="F9260" s="1">
        <v>0</v>
      </c>
      <c r="G9260">
        <f>VLOOKUP(C9260,reference!$A$1:$E$310,5,FALSE)</f>
        <v>5302051</v>
      </c>
      <c r="H9260" t="str">
        <f>VLOOKUP(C9260,reference!$A$1:$E$310,4,FALSE)</f>
        <v>RINDI</v>
      </c>
      <c r="I9260" t="str">
        <f>VLOOKUP($D9260,reference!$G$1:$H$25,2,FALSE)</f>
        <v>Pertanian lahan kering  campur semak / kebun campur</v>
      </c>
      <c r="J9260" t="str">
        <f>VLOOKUP($E9260,reference!$G$1:$H$25,2,FALSE)</f>
        <v>Semak belukar</v>
      </c>
      <c r="K9260" t="str">
        <f t="shared" si="144"/>
        <v>Non Irigasi</v>
      </c>
      <c r="L9260" t="s">
        <v>327</v>
      </c>
    </row>
    <row r="9261" spans="1:12" x14ac:dyDescent="0.25">
      <c r="A9261" s="1">
        <v>9260</v>
      </c>
      <c r="B9261" s="3">
        <v>4</v>
      </c>
      <c r="C9261" s="1">
        <v>39</v>
      </c>
      <c r="D9261" s="1">
        <v>13</v>
      </c>
      <c r="E9261" s="1">
        <v>15</v>
      </c>
      <c r="F9261" s="1">
        <v>0</v>
      </c>
      <c r="G9261">
        <f>VLOOKUP(C9261,reference!$A$1:$E$310,5,FALSE)</f>
        <v>5303140</v>
      </c>
      <c r="H9261" t="str">
        <f>VLOOKUP(C9261,reference!$A$1:$E$310,4,FALSE)</f>
        <v>KUPANG TIMUR</v>
      </c>
      <c r="I9261" t="str">
        <f>VLOOKUP($D9261,reference!$G$1:$H$25,2,FALSE)</f>
        <v>Pertanian lahan kering  campur semak / kebun campur</v>
      </c>
      <c r="J9261" t="str">
        <f>VLOOKUP($E9261,reference!$G$1:$H$25,2,FALSE)</f>
        <v>Tambak</v>
      </c>
      <c r="K9261" t="str">
        <f t="shared" si="144"/>
        <v>Non Irigasi</v>
      </c>
      <c r="L9261" t="s">
        <v>327</v>
      </c>
    </row>
    <row r="9262" spans="1:12" x14ac:dyDescent="0.25">
      <c r="A9262" s="1">
        <v>9261</v>
      </c>
      <c r="B9262" s="3">
        <v>19</v>
      </c>
      <c r="C9262" s="1">
        <v>43</v>
      </c>
      <c r="D9262" s="1">
        <v>14</v>
      </c>
      <c r="E9262" s="1">
        <v>12</v>
      </c>
      <c r="F9262" s="1">
        <v>0</v>
      </c>
      <c r="G9262">
        <f>VLOOKUP(C9262,reference!$A$1:$E$310,5,FALSE)</f>
        <v>5303160</v>
      </c>
      <c r="H9262" t="str">
        <f>VLOOKUP(C9262,reference!$A$1:$E$310,4,FALSE)</f>
        <v>FATULEU</v>
      </c>
      <c r="I9262" t="str">
        <f>VLOOKUP($D9262,reference!$G$1:$H$25,2,FALSE)</f>
        <v>Sawah</v>
      </c>
      <c r="J9262" t="str">
        <f>VLOOKUP($E9262,reference!$G$1:$H$25,2,FALSE)</f>
        <v>Pertanian lahan kering</v>
      </c>
      <c r="K9262" t="str">
        <f t="shared" si="144"/>
        <v>Non Irigasi</v>
      </c>
      <c r="L9262" t="s">
        <v>327</v>
      </c>
    </row>
    <row r="9263" spans="1:12" x14ac:dyDescent="0.25">
      <c r="A9263" s="1">
        <v>9262</v>
      </c>
      <c r="B9263" s="3">
        <v>650</v>
      </c>
      <c r="C9263" s="1">
        <v>40</v>
      </c>
      <c r="D9263" s="1">
        <v>2</v>
      </c>
      <c r="E9263" s="1">
        <v>16</v>
      </c>
      <c r="F9263" s="1">
        <v>0</v>
      </c>
      <c r="G9263">
        <f>VLOOKUP(C9263,reference!$A$1:$E$310,5,FALSE)</f>
        <v>5303141</v>
      </c>
      <c r="H9263" t="str">
        <f>VLOOKUP(C9263,reference!$A$1:$E$310,4,FALSE)</f>
        <v>AMABI OEFETO TIMUR</v>
      </c>
      <c r="I9263" t="str">
        <f>VLOOKUP($D9263,reference!$G$1:$H$25,2,FALSE)</f>
        <v>Hutan lahan kering sekunder / bekas tebangan</v>
      </c>
      <c r="J9263" t="str">
        <f>VLOOKUP($E9263,reference!$G$1:$H$25,2,FALSE)</f>
        <v>Pemukiman</v>
      </c>
      <c r="K9263" t="str">
        <f t="shared" si="144"/>
        <v>Non Irigasi</v>
      </c>
      <c r="L9263" t="s">
        <v>328</v>
      </c>
    </row>
    <row r="9264" spans="1:12" x14ac:dyDescent="0.25">
      <c r="A9264" s="1">
        <v>9263</v>
      </c>
      <c r="B9264" s="3">
        <v>9</v>
      </c>
      <c r="C9264" s="1">
        <v>11</v>
      </c>
      <c r="D9264" s="1">
        <v>0</v>
      </c>
      <c r="E9264" s="1">
        <v>1</v>
      </c>
      <c r="F9264" s="1">
        <v>0</v>
      </c>
      <c r="G9264">
        <f>VLOOKUP(C9264,reference!$A$1:$E$310,5,FALSE)</f>
        <v>5302020</v>
      </c>
      <c r="H9264" t="str">
        <f>VLOOKUP(C9264,reference!$A$1:$E$310,4,FALSE)</f>
        <v>TABUNDUNG</v>
      </c>
      <c r="I9264" t="str">
        <f>VLOOKUP($D9264,reference!$G$1:$H$25,2,FALSE)</f>
        <v>No data</v>
      </c>
      <c r="J9264" t="str">
        <f>VLOOKUP($E9264,reference!$G$1:$H$25,2,FALSE)</f>
        <v>Hutan lahan kering primer</v>
      </c>
      <c r="K9264" t="str">
        <f t="shared" si="144"/>
        <v>Non Irigasi</v>
      </c>
      <c r="L9264" t="s">
        <v>327</v>
      </c>
    </row>
    <row r="9265" spans="1:12" x14ac:dyDescent="0.25">
      <c r="A9265" s="1">
        <v>9264</v>
      </c>
      <c r="B9265" s="3">
        <v>37</v>
      </c>
      <c r="C9265" s="1">
        <v>40</v>
      </c>
      <c r="D9265" s="1">
        <v>14</v>
      </c>
      <c r="E9265" s="1">
        <v>12</v>
      </c>
      <c r="F9265" s="1">
        <v>0</v>
      </c>
      <c r="G9265">
        <f>VLOOKUP(C9265,reference!$A$1:$E$310,5,FALSE)</f>
        <v>5303141</v>
      </c>
      <c r="H9265" t="str">
        <f>VLOOKUP(C9265,reference!$A$1:$E$310,4,FALSE)</f>
        <v>AMABI OEFETO TIMUR</v>
      </c>
      <c r="I9265" t="str">
        <f>VLOOKUP($D9265,reference!$G$1:$H$25,2,FALSE)</f>
        <v>Sawah</v>
      </c>
      <c r="J9265" t="str">
        <f>VLOOKUP($E9265,reference!$G$1:$H$25,2,FALSE)</f>
        <v>Pertanian lahan kering</v>
      </c>
      <c r="K9265" t="str">
        <f t="shared" si="144"/>
        <v>Non Irigasi</v>
      </c>
      <c r="L9265" t="s">
        <v>327</v>
      </c>
    </row>
    <row r="9266" spans="1:12" x14ac:dyDescent="0.25">
      <c r="A9266" s="1">
        <v>9265</v>
      </c>
      <c r="B9266" s="3">
        <v>7</v>
      </c>
      <c r="C9266" s="1">
        <v>40</v>
      </c>
      <c r="D9266" s="1">
        <v>18</v>
      </c>
      <c r="E9266" s="1">
        <v>2</v>
      </c>
      <c r="F9266" s="1">
        <v>0</v>
      </c>
      <c r="G9266">
        <f>VLOOKUP(C9266,reference!$A$1:$E$310,5,FALSE)</f>
        <v>5303141</v>
      </c>
      <c r="H9266" t="str">
        <f>VLOOKUP(C9266,reference!$A$1:$E$310,4,FALSE)</f>
        <v>AMABI OEFETO TIMUR</v>
      </c>
      <c r="I9266" t="str">
        <f>VLOOKUP($D9266,reference!$G$1:$H$25,2,FALSE)</f>
        <v>Lahan terbuka</v>
      </c>
      <c r="J9266" t="str">
        <f>VLOOKUP($E9266,reference!$G$1:$H$25,2,FALSE)</f>
        <v>Hutan lahan kering sekunder / bekas tebangan</v>
      </c>
      <c r="K9266" t="str">
        <f t="shared" si="144"/>
        <v>Non Irigasi</v>
      </c>
      <c r="L9266" t="s">
        <v>327</v>
      </c>
    </row>
    <row r="9267" spans="1:12" x14ac:dyDescent="0.25">
      <c r="A9267" s="1">
        <v>9266</v>
      </c>
      <c r="B9267" s="3">
        <v>5223</v>
      </c>
      <c r="C9267" s="1">
        <v>68</v>
      </c>
      <c r="D9267" s="1">
        <v>2</v>
      </c>
      <c r="E9267" s="1">
        <v>2</v>
      </c>
      <c r="F9267" s="1">
        <v>0</v>
      </c>
      <c r="G9267">
        <f>VLOOKUP(C9267,reference!$A$1:$E$310,5,FALSE)</f>
        <v>5304061</v>
      </c>
      <c r="H9267" t="str">
        <f>VLOOKUP(C9267,reference!$A$1:$E$310,4,FALSE)</f>
        <v>KUALIN</v>
      </c>
      <c r="I9267" t="str">
        <f>VLOOKUP($D9267,reference!$G$1:$H$25,2,FALSE)</f>
        <v>Hutan lahan kering sekunder / bekas tebangan</v>
      </c>
      <c r="J9267" t="str">
        <f>VLOOKUP($E9267,reference!$G$1:$H$25,2,FALSE)</f>
        <v>Hutan lahan kering sekunder / bekas tebangan</v>
      </c>
      <c r="K9267" t="str">
        <f t="shared" si="144"/>
        <v>Non Irigasi</v>
      </c>
      <c r="L9267" t="s">
        <v>327</v>
      </c>
    </row>
    <row r="9268" spans="1:12" x14ac:dyDescent="0.25">
      <c r="A9268" s="1">
        <v>9267</v>
      </c>
      <c r="B9268" s="3">
        <v>375</v>
      </c>
      <c r="C9268" s="1">
        <v>39</v>
      </c>
      <c r="D9268" s="1">
        <v>15</v>
      </c>
      <c r="E9268" s="1">
        <v>15</v>
      </c>
      <c r="F9268" s="1">
        <v>0</v>
      </c>
      <c r="G9268">
        <f>VLOOKUP(C9268,reference!$A$1:$E$310,5,FALSE)</f>
        <v>5303140</v>
      </c>
      <c r="H9268" t="str">
        <f>VLOOKUP(C9268,reference!$A$1:$E$310,4,FALSE)</f>
        <v>KUPANG TIMUR</v>
      </c>
      <c r="I9268" t="str">
        <f>VLOOKUP($D9268,reference!$G$1:$H$25,2,FALSE)</f>
        <v>Tambak</v>
      </c>
      <c r="J9268" t="str">
        <f>VLOOKUP($E9268,reference!$G$1:$H$25,2,FALSE)</f>
        <v>Tambak</v>
      </c>
      <c r="K9268" t="str">
        <f t="shared" si="144"/>
        <v>Non Irigasi</v>
      </c>
      <c r="L9268" t="s">
        <v>327</v>
      </c>
    </row>
    <row r="9269" spans="1:12" x14ac:dyDescent="0.25">
      <c r="A9269" s="1">
        <v>9268</v>
      </c>
      <c r="B9269" s="3">
        <v>130</v>
      </c>
      <c r="C9269" s="1">
        <v>40</v>
      </c>
      <c r="D9269" s="1">
        <v>9</v>
      </c>
      <c r="E9269" s="1">
        <v>16</v>
      </c>
      <c r="F9269" s="1">
        <v>0</v>
      </c>
      <c r="G9269">
        <f>VLOOKUP(C9269,reference!$A$1:$E$310,5,FALSE)</f>
        <v>5303141</v>
      </c>
      <c r="H9269" t="str">
        <f>VLOOKUP(C9269,reference!$A$1:$E$310,4,FALSE)</f>
        <v>AMABI OEFETO TIMUR</v>
      </c>
      <c r="I9269" t="str">
        <f>VLOOKUP($D9269,reference!$G$1:$H$25,2,FALSE)</f>
        <v>Semak belukar</v>
      </c>
      <c r="J9269" t="str">
        <f>VLOOKUP($E9269,reference!$G$1:$H$25,2,FALSE)</f>
        <v>Pemukiman</v>
      </c>
      <c r="K9269" t="str">
        <f t="shared" si="144"/>
        <v>Non Irigasi</v>
      </c>
      <c r="L9269" t="s">
        <v>327</v>
      </c>
    </row>
    <row r="9270" spans="1:12" x14ac:dyDescent="0.25">
      <c r="A9270" s="1">
        <v>9269</v>
      </c>
      <c r="B9270" s="3">
        <v>1</v>
      </c>
      <c r="C9270" s="1">
        <v>42</v>
      </c>
      <c r="D9270" s="1">
        <v>21</v>
      </c>
      <c r="E9270" s="1">
        <v>21</v>
      </c>
      <c r="F9270" s="1">
        <v>0</v>
      </c>
      <c r="G9270">
        <f>VLOOKUP(C9270,reference!$A$1:$E$310,5,FALSE)</f>
        <v>5303150</v>
      </c>
      <c r="H9270" t="str">
        <f>VLOOKUP(C9270,reference!$A$1:$E$310,4,FALSE)</f>
        <v>SULAMU</v>
      </c>
      <c r="I9270" t="str">
        <f>VLOOKUP($D9270,reference!$G$1:$H$25,2,FALSE)</f>
        <v>Rawa</v>
      </c>
      <c r="J9270" t="str">
        <f>VLOOKUP($E9270,reference!$G$1:$H$25,2,FALSE)</f>
        <v>Rawa</v>
      </c>
      <c r="K9270" t="str">
        <f t="shared" si="144"/>
        <v>Non Irigasi</v>
      </c>
      <c r="L9270" t="s">
        <v>327</v>
      </c>
    </row>
    <row r="9271" spans="1:12" x14ac:dyDescent="0.25">
      <c r="A9271" s="1">
        <v>9270</v>
      </c>
      <c r="B9271" s="3">
        <v>118</v>
      </c>
      <c r="C9271" s="1">
        <v>15</v>
      </c>
      <c r="D9271" s="1">
        <v>9</v>
      </c>
      <c r="E9271" s="1">
        <v>12</v>
      </c>
      <c r="F9271" s="1">
        <v>0</v>
      </c>
      <c r="G9271">
        <f>VLOOKUP(C9271,reference!$A$1:$E$310,5,FALSE)</f>
        <v>5302032</v>
      </c>
      <c r="H9271" t="str">
        <f>VLOOKUP(C9271,reference!$A$1:$E$310,4,FALSE)</f>
        <v>MATAWAI LA PAWU</v>
      </c>
      <c r="I9271" t="str">
        <f>VLOOKUP($D9271,reference!$G$1:$H$25,2,FALSE)</f>
        <v>Semak belukar</v>
      </c>
      <c r="J9271" t="str">
        <f>VLOOKUP($E9271,reference!$G$1:$H$25,2,FALSE)</f>
        <v>Pertanian lahan kering</v>
      </c>
      <c r="K9271" t="str">
        <f t="shared" si="144"/>
        <v>Non Irigasi</v>
      </c>
      <c r="L9271" t="s">
        <v>327</v>
      </c>
    </row>
    <row r="9272" spans="1:12" x14ac:dyDescent="0.25">
      <c r="A9272" s="1">
        <v>9271</v>
      </c>
      <c r="B9272" s="3">
        <v>1</v>
      </c>
      <c r="C9272" s="1">
        <v>42</v>
      </c>
      <c r="D9272" s="1">
        <v>21</v>
      </c>
      <c r="E9272" s="1">
        <v>0</v>
      </c>
      <c r="F9272" s="1">
        <v>0</v>
      </c>
      <c r="G9272">
        <f>VLOOKUP(C9272,reference!$A$1:$E$310,5,FALSE)</f>
        <v>5303150</v>
      </c>
      <c r="H9272" t="str">
        <f>VLOOKUP(C9272,reference!$A$1:$E$310,4,FALSE)</f>
        <v>SULAMU</v>
      </c>
      <c r="I9272" t="str">
        <f>VLOOKUP($D9272,reference!$G$1:$H$25,2,FALSE)</f>
        <v>Rawa</v>
      </c>
      <c r="J9272" t="str">
        <f>VLOOKUP($E9272,reference!$G$1:$H$25,2,FALSE)</f>
        <v>No data</v>
      </c>
      <c r="K9272" t="str">
        <f t="shared" si="144"/>
        <v>Non Irigasi</v>
      </c>
      <c r="L9272" t="s">
        <v>327</v>
      </c>
    </row>
    <row r="9273" spans="1:12" x14ac:dyDescent="0.25">
      <c r="A9273" s="1">
        <v>9272</v>
      </c>
      <c r="B9273" s="3">
        <v>138</v>
      </c>
      <c r="C9273" s="1">
        <v>65</v>
      </c>
      <c r="D9273" s="1">
        <v>9</v>
      </c>
      <c r="E9273" s="1">
        <v>7</v>
      </c>
      <c r="F9273" s="1">
        <v>0</v>
      </c>
      <c r="G9273">
        <f>VLOOKUP(C9273,reference!$A$1:$E$310,5,FALSE)</f>
        <v>5304050</v>
      </c>
      <c r="H9273" t="str">
        <f>VLOOKUP(C9273,reference!$A$1:$E$310,4,FALSE)</f>
        <v>AMANUBAN SELATAN</v>
      </c>
      <c r="I9273" t="str">
        <f>VLOOKUP($D9273,reference!$G$1:$H$25,2,FALSE)</f>
        <v>Semak belukar</v>
      </c>
      <c r="J9273" t="str">
        <f>VLOOKUP($E9273,reference!$G$1:$H$25,2,FALSE)</f>
        <v>Hutan tanaman</v>
      </c>
      <c r="K9273" t="str">
        <f t="shared" si="144"/>
        <v>Non Irigasi</v>
      </c>
      <c r="L9273" t="s">
        <v>327</v>
      </c>
    </row>
    <row r="9274" spans="1:12" x14ac:dyDescent="0.25">
      <c r="A9274" s="1">
        <v>9273</v>
      </c>
      <c r="B9274" s="3">
        <v>15</v>
      </c>
      <c r="C9274" s="1">
        <v>43</v>
      </c>
      <c r="D9274" s="1">
        <v>12</v>
      </c>
      <c r="E9274" s="1">
        <v>12</v>
      </c>
      <c r="F9274" s="1">
        <v>0</v>
      </c>
      <c r="G9274">
        <f>VLOOKUP(C9274,reference!$A$1:$E$310,5,FALSE)</f>
        <v>5303160</v>
      </c>
      <c r="H9274" t="str">
        <f>VLOOKUP(C9274,reference!$A$1:$E$310,4,FALSE)</f>
        <v>FATULEU</v>
      </c>
      <c r="I9274" t="str">
        <f>VLOOKUP($D9274,reference!$G$1:$H$25,2,FALSE)</f>
        <v>Pertanian lahan kering</v>
      </c>
      <c r="J9274" t="str">
        <f>VLOOKUP($E9274,reference!$G$1:$H$25,2,FALSE)</f>
        <v>Pertanian lahan kering</v>
      </c>
      <c r="K9274" t="str">
        <f t="shared" si="144"/>
        <v>Non Irigasi</v>
      </c>
      <c r="L9274" t="s">
        <v>327</v>
      </c>
    </row>
    <row r="9275" spans="1:12" x14ac:dyDescent="0.25">
      <c r="A9275" s="1">
        <v>9274</v>
      </c>
      <c r="B9275" s="3">
        <v>1801</v>
      </c>
      <c r="C9275" s="1">
        <v>40</v>
      </c>
      <c r="D9275" s="1">
        <v>13</v>
      </c>
      <c r="E9275" s="1">
        <v>12</v>
      </c>
      <c r="F9275" s="1">
        <v>0</v>
      </c>
      <c r="G9275">
        <f>VLOOKUP(C9275,reference!$A$1:$E$310,5,FALSE)</f>
        <v>5303141</v>
      </c>
      <c r="H9275" t="str">
        <f>VLOOKUP(C9275,reference!$A$1:$E$310,4,FALSE)</f>
        <v>AMABI OEFETO TIMUR</v>
      </c>
      <c r="I9275" t="str">
        <f>VLOOKUP($D9275,reference!$G$1:$H$25,2,FALSE)</f>
        <v>Pertanian lahan kering  campur semak / kebun campur</v>
      </c>
      <c r="J9275" t="str">
        <f>VLOOKUP($E9275,reference!$G$1:$H$25,2,FALSE)</f>
        <v>Pertanian lahan kering</v>
      </c>
      <c r="K9275" t="str">
        <f t="shared" si="144"/>
        <v>Non Irigasi</v>
      </c>
      <c r="L9275" t="s">
        <v>327</v>
      </c>
    </row>
    <row r="9276" spans="1:12" x14ac:dyDescent="0.25">
      <c r="A9276" s="1">
        <v>9275</v>
      </c>
      <c r="B9276" s="3">
        <v>11</v>
      </c>
      <c r="C9276" s="1">
        <v>21</v>
      </c>
      <c r="D9276" s="1">
        <v>16</v>
      </c>
      <c r="E9276" s="1">
        <v>1</v>
      </c>
      <c r="F9276" s="1">
        <v>0</v>
      </c>
      <c r="G9276">
        <f>VLOOKUP(C9276,reference!$A$1:$E$310,5,FALSE)</f>
        <v>5302051</v>
      </c>
      <c r="H9276" t="str">
        <f>VLOOKUP(C9276,reference!$A$1:$E$310,4,FALSE)</f>
        <v>RINDI</v>
      </c>
      <c r="I9276" t="str">
        <f>VLOOKUP($D9276,reference!$G$1:$H$25,2,FALSE)</f>
        <v>Pemukiman</v>
      </c>
      <c r="J9276" t="str">
        <f>VLOOKUP($E9276,reference!$G$1:$H$25,2,FALSE)</f>
        <v>Hutan lahan kering primer</v>
      </c>
      <c r="K9276" t="str">
        <f t="shared" si="144"/>
        <v>Non Irigasi</v>
      </c>
      <c r="L9276" t="s">
        <v>327</v>
      </c>
    </row>
    <row r="9277" spans="1:12" x14ac:dyDescent="0.25">
      <c r="A9277" s="1">
        <v>9276</v>
      </c>
      <c r="B9277" s="3">
        <v>2</v>
      </c>
      <c r="C9277" s="1">
        <v>39</v>
      </c>
      <c r="D9277" s="1">
        <v>0</v>
      </c>
      <c r="E9277" s="1">
        <v>15</v>
      </c>
      <c r="F9277" s="1">
        <v>0</v>
      </c>
      <c r="G9277">
        <f>VLOOKUP(C9277,reference!$A$1:$E$310,5,FALSE)</f>
        <v>5303140</v>
      </c>
      <c r="H9277" t="str">
        <f>VLOOKUP(C9277,reference!$A$1:$E$310,4,FALSE)</f>
        <v>KUPANG TIMUR</v>
      </c>
      <c r="I9277" t="str">
        <f>VLOOKUP($D9277,reference!$G$1:$H$25,2,FALSE)</f>
        <v>No data</v>
      </c>
      <c r="J9277" t="str">
        <f>VLOOKUP($E9277,reference!$G$1:$H$25,2,FALSE)</f>
        <v>Tambak</v>
      </c>
      <c r="K9277" t="str">
        <f t="shared" si="144"/>
        <v>Non Irigasi</v>
      </c>
      <c r="L9277" t="s">
        <v>327</v>
      </c>
    </row>
    <row r="9278" spans="1:12" x14ac:dyDescent="0.25">
      <c r="A9278" s="1">
        <v>9277</v>
      </c>
      <c r="B9278" s="3">
        <v>3464</v>
      </c>
      <c r="C9278" s="1">
        <v>39</v>
      </c>
      <c r="D9278" s="1">
        <v>14</v>
      </c>
      <c r="E9278" s="1">
        <v>14</v>
      </c>
      <c r="F9278" s="1">
        <v>0</v>
      </c>
      <c r="G9278">
        <f>VLOOKUP(C9278,reference!$A$1:$E$310,5,FALSE)</f>
        <v>5303140</v>
      </c>
      <c r="H9278" t="str">
        <f>VLOOKUP(C9278,reference!$A$1:$E$310,4,FALSE)</f>
        <v>KUPANG TIMUR</v>
      </c>
      <c r="I9278" t="str">
        <f>VLOOKUP($D9278,reference!$G$1:$H$25,2,FALSE)</f>
        <v>Sawah</v>
      </c>
      <c r="J9278" t="str">
        <f>VLOOKUP($E9278,reference!$G$1:$H$25,2,FALSE)</f>
        <v>Sawah</v>
      </c>
      <c r="K9278" t="str">
        <f t="shared" si="144"/>
        <v>Non Irigasi</v>
      </c>
      <c r="L9278" t="s">
        <v>327</v>
      </c>
    </row>
    <row r="9279" spans="1:12" x14ac:dyDescent="0.25">
      <c r="A9279" s="1">
        <v>9278</v>
      </c>
      <c r="B9279" s="3">
        <v>477</v>
      </c>
      <c r="C9279" s="1">
        <v>21</v>
      </c>
      <c r="D9279" s="1">
        <v>18</v>
      </c>
      <c r="E9279" s="1">
        <v>12</v>
      </c>
      <c r="F9279" s="1">
        <v>0</v>
      </c>
      <c r="G9279">
        <f>VLOOKUP(C9279,reference!$A$1:$E$310,5,FALSE)</f>
        <v>5302051</v>
      </c>
      <c r="H9279" t="str">
        <f>VLOOKUP(C9279,reference!$A$1:$E$310,4,FALSE)</f>
        <v>RINDI</v>
      </c>
      <c r="I9279" t="str">
        <f>VLOOKUP($D9279,reference!$G$1:$H$25,2,FALSE)</f>
        <v>Lahan terbuka</v>
      </c>
      <c r="J9279" t="str">
        <f>VLOOKUP($E9279,reference!$G$1:$H$25,2,FALSE)</f>
        <v>Pertanian lahan kering</v>
      </c>
      <c r="K9279" t="str">
        <f t="shared" si="144"/>
        <v>Non Irigasi</v>
      </c>
      <c r="L9279" t="s">
        <v>327</v>
      </c>
    </row>
    <row r="9280" spans="1:12" x14ac:dyDescent="0.25">
      <c r="A9280" s="1">
        <v>9279</v>
      </c>
      <c r="B9280" s="3">
        <v>4</v>
      </c>
      <c r="C9280" s="1">
        <v>42</v>
      </c>
      <c r="D9280" s="1">
        <v>16</v>
      </c>
      <c r="E9280" s="1">
        <v>0</v>
      </c>
      <c r="F9280" s="1">
        <v>0</v>
      </c>
      <c r="G9280">
        <f>VLOOKUP(C9280,reference!$A$1:$E$310,5,FALSE)</f>
        <v>5303150</v>
      </c>
      <c r="H9280" t="str">
        <f>VLOOKUP(C9280,reference!$A$1:$E$310,4,FALSE)</f>
        <v>SULAMU</v>
      </c>
      <c r="I9280" t="str">
        <f>VLOOKUP($D9280,reference!$G$1:$H$25,2,FALSE)</f>
        <v>Pemukiman</v>
      </c>
      <c r="J9280" t="str">
        <f>VLOOKUP($E9280,reference!$G$1:$H$25,2,FALSE)</f>
        <v>No data</v>
      </c>
      <c r="K9280" t="str">
        <f t="shared" si="144"/>
        <v>Non Irigasi</v>
      </c>
      <c r="L9280" t="s">
        <v>327</v>
      </c>
    </row>
    <row r="9281" spans="1:12" x14ac:dyDescent="0.25">
      <c r="A9281" s="1">
        <v>9280</v>
      </c>
      <c r="B9281" s="3">
        <v>17</v>
      </c>
      <c r="C9281" s="1">
        <v>39</v>
      </c>
      <c r="D9281" s="1">
        <v>0</v>
      </c>
      <c r="E9281" s="1">
        <v>6</v>
      </c>
      <c r="F9281" s="1">
        <v>0</v>
      </c>
      <c r="G9281">
        <f>VLOOKUP(C9281,reference!$A$1:$E$310,5,FALSE)</f>
        <v>5303140</v>
      </c>
      <c r="H9281" t="str">
        <f>VLOOKUP(C9281,reference!$A$1:$E$310,4,FALSE)</f>
        <v>KUPANG TIMUR</v>
      </c>
      <c r="I9281" t="str">
        <f>VLOOKUP($D9281,reference!$G$1:$H$25,2,FALSE)</f>
        <v>No data</v>
      </c>
      <c r="J9281" t="str">
        <f>VLOOKUP($E9281,reference!$G$1:$H$25,2,FALSE)</f>
        <v>Hutan mangrove sekunder</v>
      </c>
      <c r="K9281" t="str">
        <f t="shared" si="144"/>
        <v>Non Irigasi</v>
      </c>
      <c r="L9281" t="s">
        <v>327</v>
      </c>
    </row>
    <row r="9282" spans="1:12" x14ac:dyDescent="0.25">
      <c r="A9282" s="1">
        <v>9281</v>
      </c>
      <c r="B9282" s="3">
        <v>38</v>
      </c>
      <c r="C9282" s="1">
        <v>12</v>
      </c>
      <c r="D9282" s="1">
        <v>12</v>
      </c>
      <c r="E9282" s="1">
        <v>2</v>
      </c>
      <c r="F9282" s="1">
        <v>0</v>
      </c>
      <c r="G9282">
        <f>VLOOKUP(C9282,reference!$A$1:$E$310,5,FALSE)</f>
        <v>5302021</v>
      </c>
      <c r="H9282" t="str">
        <f>VLOOKUP(C9282,reference!$A$1:$E$310,4,FALSE)</f>
        <v>PINUPAHAR</v>
      </c>
      <c r="I9282" t="str">
        <f>VLOOKUP($D9282,reference!$G$1:$H$25,2,FALSE)</f>
        <v>Pertanian lahan kering</v>
      </c>
      <c r="J9282" t="str">
        <f>VLOOKUP($E9282,reference!$G$1:$H$25,2,FALSE)</f>
        <v>Hutan lahan kering sekunder / bekas tebangan</v>
      </c>
      <c r="K9282" t="str">
        <f t="shared" si="144"/>
        <v>Non Irigasi</v>
      </c>
      <c r="L9282" t="s">
        <v>327</v>
      </c>
    </row>
    <row r="9283" spans="1:12" x14ac:dyDescent="0.25">
      <c r="A9283" s="1">
        <v>9282</v>
      </c>
      <c r="B9283" s="3">
        <v>142</v>
      </c>
      <c r="C9283" s="1">
        <v>17</v>
      </c>
      <c r="D9283" s="1">
        <v>13</v>
      </c>
      <c r="E9283" s="1">
        <v>11</v>
      </c>
      <c r="F9283" s="1">
        <v>0</v>
      </c>
      <c r="G9283">
        <f>VLOOKUP(C9283,reference!$A$1:$E$310,5,FALSE)</f>
        <v>5302034</v>
      </c>
      <c r="H9283" t="str">
        <f>VLOOKUP(C9283,reference!$A$1:$E$310,4,FALSE)</f>
        <v>MAHU</v>
      </c>
      <c r="I9283" t="str">
        <f>VLOOKUP($D9283,reference!$G$1:$H$25,2,FALSE)</f>
        <v>Pertanian lahan kering  campur semak / kebun campur</v>
      </c>
      <c r="J9283" t="str">
        <f>VLOOKUP($E9283,reference!$G$1:$H$25,2,FALSE)</f>
        <v>Savanna / Padang rumput</v>
      </c>
      <c r="K9283" t="str">
        <f t="shared" ref="K9283:K9346" si="145">IF(F9283=0,"Non Irigasi","Buffer Irigasi")</f>
        <v>Non Irigasi</v>
      </c>
      <c r="L9283" t="s">
        <v>327</v>
      </c>
    </row>
    <row r="9284" spans="1:12" x14ac:dyDescent="0.25">
      <c r="A9284" s="1">
        <v>9283</v>
      </c>
      <c r="B9284" s="3">
        <v>195</v>
      </c>
      <c r="C9284" s="1">
        <v>39</v>
      </c>
      <c r="D9284" s="1">
        <v>5</v>
      </c>
      <c r="E9284" s="1">
        <v>6</v>
      </c>
      <c r="F9284" s="1">
        <v>0</v>
      </c>
      <c r="G9284">
        <f>VLOOKUP(C9284,reference!$A$1:$E$310,5,FALSE)</f>
        <v>5303140</v>
      </c>
      <c r="H9284" t="str">
        <f>VLOOKUP(C9284,reference!$A$1:$E$310,4,FALSE)</f>
        <v>KUPANG TIMUR</v>
      </c>
      <c r="I9284" t="str">
        <f>VLOOKUP($D9284,reference!$G$1:$H$25,2,FALSE)</f>
        <v>Hutan mangrove primer</v>
      </c>
      <c r="J9284" t="str">
        <f>VLOOKUP($E9284,reference!$G$1:$H$25,2,FALSE)</f>
        <v>Hutan mangrove sekunder</v>
      </c>
      <c r="K9284" t="str">
        <f t="shared" si="145"/>
        <v>Non Irigasi</v>
      </c>
      <c r="L9284" t="s">
        <v>329</v>
      </c>
    </row>
    <row r="9285" spans="1:12" x14ac:dyDescent="0.25">
      <c r="A9285" s="1">
        <v>9284</v>
      </c>
      <c r="B9285" s="3">
        <v>2</v>
      </c>
      <c r="C9285" s="1">
        <v>43</v>
      </c>
      <c r="D9285" s="1">
        <v>14</v>
      </c>
      <c r="E9285" s="1">
        <v>11</v>
      </c>
      <c r="F9285" s="1">
        <v>0</v>
      </c>
      <c r="G9285">
        <f>VLOOKUP(C9285,reference!$A$1:$E$310,5,FALSE)</f>
        <v>5303160</v>
      </c>
      <c r="H9285" t="str">
        <f>VLOOKUP(C9285,reference!$A$1:$E$310,4,FALSE)</f>
        <v>FATULEU</v>
      </c>
      <c r="I9285" t="str">
        <f>VLOOKUP($D9285,reference!$G$1:$H$25,2,FALSE)</f>
        <v>Sawah</v>
      </c>
      <c r="J9285" t="str">
        <f>VLOOKUP($E9285,reference!$G$1:$H$25,2,FALSE)</f>
        <v>Savanna / Padang rumput</v>
      </c>
      <c r="K9285" t="str">
        <f t="shared" si="145"/>
        <v>Non Irigasi</v>
      </c>
      <c r="L9285" t="s">
        <v>327</v>
      </c>
    </row>
    <row r="9286" spans="1:12" x14ac:dyDescent="0.25">
      <c r="A9286" s="1">
        <v>9285</v>
      </c>
      <c r="B9286" s="3">
        <v>1170</v>
      </c>
      <c r="C9286" s="1">
        <v>68</v>
      </c>
      <c r="D9286" s="1">
        <v>2</v>
      </c>
      <c r="E9286" s="1">
        <v>13</v>
      </c>
      <c r="F9286" s="1">
        <v>0</v>
      </c>
      <c r="G9286">
        <f>VLOOKUP(C9286,reference!$A$1:$E$310,5,FALSE)</f>
        <v>5304061</v>
      </c>
      <c r="H9286" t="str">
        <f>VLOOKUP(C9286,reference!$A$1:$E$310,4,FALSE)</f>
        <v>KUALIN</v>
      </c>
      <c r="I9286" t="str">
        <f>VLOOKUP($D9286,reference!$G$1:$H$25,2,FALSE)</f>
        <v>Hutan lahan kering sekunder / bekas tebangan</v>
      </c>
      <c r="J9286" t="str">
        <f>VLOOKUP($E9286,reference!$G$1:$H$25,2,FALSE)</f>
        <v>Pertanian lahan kering  campur semak / kebun campur</v>
      </c>
      <c r="K9286" t="str">
        <f t="shared" si="145"/>
        <v>Non Irigasi</v>
      </c>
      <c r="L9286" t="s">
        <v>328</v>
      </c>
    </row>
    <row r="9287" spans="1:12" x14ac:dyDescent="0.25">
      <c r="A9287" s="1">
        <v>9286</v>
      </c>
      <c r="B9287" s="3">
        <v>22</v>
      </c>
      <c r="C9287" s="1">
        <v>21</v>
      </c>
      <c r="D9287" s="1">
        <v>13</v>
      </c>
      <c r="E9287" s="1">
        <v>18</v>
      </c>
      <c r="F9287" s="1">
        <v>0</v>
      </c>
      <c r="G9287">
        <f>VLOOKUP(C9287,reference!$A$1:$E$310,5,FALSE)</f>
        <v>5302051</v>
      </c>
      <c r="H9287" t="str">
        <f>VLOOKUP(C9287,reference!$A$1:$E$310,4,FALSE)</f>
        <v>RINDI</v>
      </c>
      <c r="I9287" t="str">
        <f>VLOOKUP($D9287,reference!$G$1:$H$25,2,FALSE)</f>
        <v>Pertanian lahan kering  campur semak / kebun campur</v>
      </c>
      <c r="J9287" t="str">
        <f>VLOOKUP($E9287,reference!$G$1:$H$25,2,FALSE)</f>
        <v>Lahan terbuka</v>
      </c>
      <c r="K9287" t="str">
        <f t="shared" si="145"/>
        <v>Non Irigasi</v>
      </c>
      <c r="L9287" t="s">
        <v>327</v>
      </c>
    </row>
    <row r="9288" spans="1:12" x14ac:dyDescent="0.25">
      <c r="A9288" s="1">
        <v>9287</v>
      </c>
      <c r="B9288" s="3">
        <v>17</v>
      </c>
      <c r="C9288" s="1">
        <v>39</v>
      </c>
      <c r="D9288" s="1">
        <v>0</v>
      </c>
      <c r="E9288" s="1">
        <v>0</v>
      </c>
      <c r="F9288" s="1">
        <v>0</v>
      </c>
      <c r="G9288">
        <f>VLOOKUP(C9288,reference!$A$1:$E$310,5,FALSE)</f>
        <v>5303140</v>
      </c>
      <c r="H9288" t="str">
        <f>VLOOKUP(C9288,reference!$A$1:$E$310,4,FALSE)</f>
        <v>KUPANG TIMUR</v>
      </c>
      <c r="I9288" t="str">
        <f>VLOOKUP($D9288,reference!$G$1:$H$25,2,FALSE)</f>
        <v>No data</v>
      </c>
      <c r="J9288" t="str">
        <f>VLOOKUP($E9288,reference!$G$1:$H$25,2,FALSE)</f>
        <v>No data</v>
      </c>
      <c r="K9288" t="str">
        <f t="shared" si="145"/>
        <v>Non Irigasi</v>
      </c>
      <c r="L9288" t="s">
        <v>327</v>
      </c>
    </row>
    <row r="9289" spans="1:12" x14ac:dyDescent="0.25">
      <c r="A9289" s="1">
        <v>9288</v>
      </c>
      <c r="B9289" s="3">
        <v>1</v>
      </c>
      <c r="C9289" s="1">
        <v>39</v>
      </c>
      <c r="D9289" s="1">
        <v>5</v>
      </c>
      <c r="E9289" s="1">
        <v>0</v>
      </c>
      <c r="F9289" s="1">
        <v>0</v>
      </c>
      <c r="G9289">
        <f>VLOOKUP(C9289,reference!$A$1:$E$310,5,FALSE)</f>
        <v>5303140</v>
      </c>
      <c r="H9289" t="str">
        <f>VLOOKUP(C9289,reference!$A$1:$E$310,4,FALSE)</f>
        <v>KUPANG TIMUR</v>
      </c>
      <c r="I9289" t="str">
        <f>VLOOKUP($D9289,reference!$G$1:$H$25,2,FALSE)</f>
        <v>Hutan mangrove primer</v>
      </c>
      <c r="J9289" t="str">
        <f>VLOOKUP($E9289,reference!$G$1:$H$25,2,FALSE)</f>
        <v>No data</v>
      </c>
      <c r="K9289" t="str">
        <f t="shared" si="145"/>
        <v>Non Irigasi</v>
      </c>
      <c r="L9289" t="s">
        <v>328</v>
      </c>
    </row>
    <row r="9290" spans="1:12" x14ac:dyDescent="0.25">
      <c r="A9290" s="1">
        <v>9289</v>
      </c>
      <c r="B9290" s="3">
        <v>15</v>
      </c>
      <c r="C9290" s="1">
        <v>39</v>
      </c>
      <c r="D9290" s="1">
        <v>21</v>
      </c>
      <c r="E9290" s="1">
        <v>6</v>
      </c>
      <c r="F9290" s="1">
        <v>0</v>
      </c>
      <c r="G9290">
        <f>VLOOKUP(C9290,reference!$A$1:$E$310,5,FALSE)</f>
        <v>5303140</v>
      </c>
      <c r="H9290" t="str">
        <f>VLOOKUP(C9290,reference!$A$1:$E$310,4,FALSE)</f>
        <v>KUPANG TIMUR</v>
      </c>
      <c r="I9290" t="str">
        <f>VLOOKUP($D9290,reference!$G$1:$H$25,2,FALSE)</f>
        <v>Rawa</v>
      </c>
      <c r="J9290" t="str">
        <f>VLOOKUP($E9290,reference!$G$1:$H$25,2,FALSE)</f>
        <v>Hutan mangrove sekunder</v>
      </c>
      <c r="K9290" t="str">
        <f t="shared" si="145"/>
        <v>Non Irigasi</v>
      </c>
      <c r="L9290" t="s">
        <v>327</v>
      </c>
    </row>
    <row r="9291" spans="1:12" x14ac:dyDescent="0.25">
      <c r="A9291" s="1">
        <v>9290</v>
      </c>
      <c r="B9291" s="3">
        <v>1</v>
      </c>
      <c r="C9291" s="1">
        <v>40</v>
      </c>
      <c r="D9291" s="1">
        <v>14</v>
      </c>
      <c r="E9291" s="1">
        <v>11</v>
      </c>
      <c r="F9291" s="1">
        <v>0</v>
      </c>
      <c r="G9291">
        <f>VLOOKUP(C9291,reference!$A$1:$E$310,5,FALSE)</f>
        <v>5303141</v>
      </c>
      <c r="H9291" t="str">
        <f>VLOOKUP(C9291,reference!$A$1:$E$310,4,FALSE)</f>
        <v>AMABI OEFETO TIMUR</v>
      </c>
      <c r="I9291" t="str">
        <f>VLOOKUP($D9291,reference!$G$1:$H$25,2,FALSE)</f>
        <v>Sawah</v>
      </c>
      <c r="J9291" t="str">
        <f>VLOOKUP($E9291,reference!$G$1:$H$25,2,FALSE)</f>
        <v>Savanna / Padang rumput</v>
      </c>
      <c r="K9291" t="str">
        <f t="shared" si="145"/>
        <v>Non Irigasi</v>
      </c>
      <c r="L9291" t="s">
        <v>327</v>
      </c>
    </row>
    <row r="9292" spans="1:12" x14ac:dyDescent="0.25">
      <c r="A9292" s="1">
        <v>9291</v>
      </c>
      <c r="B9292" s="3">
        <v>1009</v>
      </c>
      <c r="C9292" s="1">
        <v>40</v>
      </c>
      <c r="D9292" s="1">
        <v>13</v>
      </c>
      <c r="E9292" s="1">
        <v>16</v>
      </c>
      <c r="F9292" s="1">
        <v>0</v>
      </c>
      <c r="G9292">
        <f>VLOOKUP(C9292,reference!$A$1:$E$310,5,FALSE)</f>
        <v>5303141</v>
      </c>
      <c r="H9292" t="str">
        <f>VLOOKUP(C9292,reference!$A$1:$E$310,4,FALSE)</f>
        <v>AMABI OEFETO TIMUR</v>
      </c>
      <c r="I9292" t="str">
        <f>VLOOKUP($D9292,reference!$G$1:$H$25,2,FALSE)</f>
        <v>Pertanian lahan kering  campur semak / kebun campur</v>
      </c>
      <c r="J9292" t="str">
        <f>VLOOKUP($E9292,reference!$G$1:$H$25,2,FALSE)</f>
        <v>Pemukiman</v>
      </c>
      <c r="K9292" t="str">
        <f t="shared" si="145"/>
        <v>Non Irigasi</v>
      </c>
      <c r="L9292" t="s">
        <v>327</v>
      </c>
    </row>
    <row r="9293" spans="1:12" x14ac:dyDescent="0.25">
      <c r="A9293" s="1">
        <v>9292</v>
      </c>
      <c r="B9293" s="3">
        <v>32</v>
      </c>
      <c r="C9293" s="1">
        <v>67</v>
      </c>
      <c r="D9293" s="1">
        <v>1</v>
      </c>
      <c r="E9293" s="1">
        <v>2</v>
      </c>
      <c r="F9293" s="1">
        <v>0</v>
      </c>
      <c r="G9293">
        <f>VLOOKUP(C9293,reference!$A$1:$E$310,5,FALSE)</f>
        <v>5304060</v>
      </c>
      <c r="H9293" t="str">
        <f>VLOOKUP(C9293,reference!$A$1:$E$310,4,FALSE)</f>
        <v>KUAN FATU</v>
      </c>
      <c r="I9293" t="str">
        <f>VLOOKUP($D9293,reference!$G$1:$H$25,2,FALSE)</f>
        <v>Hutan lahan kering primer</v>
      </c>
      <c r="J9293" t="str">
        <f>VLOOKUP($E9293,reference!$G$1:$H$25,2,FALSE)</f>
        <v>Hutan lahan kering sekunder / bekas tebangan</v>
      </c>
      <c r="K9293" t="str">
        <f t="shared" si="145"/>
        <v>Non Irigasi</v>
      </c>
      <c r="L9293" t="s">
        <v>329</v>
      </c>
    </row>
    <row r="9294" spans="1:12" x14ac:dyDescent="0.25">
      <c r="A9294" s="1">
        <v>9293</v>
      </c>
      <c r="B9294" s="3">
        <v>9</v>
      </c>
      <c r="C9294" s="1">
        <v>12</v>
      </c>
      <c r="D9294" s="1">
        <v>18</v>
      </c>
      <c r="E9294" s="1">
        <v>1</v>
      </c>
      <c r="F9294" s="1">
        <v>0</v>
      </c>
      <c r="G9294">
        <f>VLOOKUP(C9294,reference!$A$1:$E$310,5,FALSE)</f>
        <v>5302021</v>
      </c>
      <c r="H9294" t="str">
        <f>VLOOKUP(C9294,reference!$A$1:$E$310,4,FALSE)</f>
        <v>PINUPAHAR</v>
      </c>
      <c r="I9294" t="str">
        <f>VLOOKUP($D9294,reference!$G$1:$H$25,2,FALSE)</f>
        <v>Lahan terbuka</v>
      </c>
      <c r="J9294" t="str">
        <f>VLOOKUP($E9294,reference!$G$1:$H$25,2,FALSE)</f>
        <v>Hutan lahan kering primer</v>
      </c>
      <c r="K9294" t="str">
        <f t="shared" si="145"/>
        <v>Non Irigasi</v>
      </c>
      <c r="L9294" t="s">
        <v>327</v>
      </c>
    </row>
    <row r="9295" spans="1:12" x14ac:dyDescent="0.25">
      <c r="A9295" s="1">
        <v>9294</v>
      </c>
      <c r="B9295" s="3">
        <v>332</v>
      </c>
      <c r="C9295" s="1">
        <v>67</v>
      </c>
      <c r="D9295" s="1">
        <v>1</v>
      </c>
      <c r="E9295" s="1">
        <v>1</v>
      </c>
      <c r="F9295" s="1">
        <v>0</v>
      </c>
      <c r="G9295">
        <f>VLOOKUP(C9295,reference!$A$1:$E$310,5,FALSE)</f>
        <v>5304060</v>
      </c>
      <c r="H9295" t="str">
        <f>VLOOKUP(C9295,reference!$A$1:$E$310,4,FALSE)</f>
        <v>KUAN FATU</v>
      </c>
      <c r="I9295" t="str">
        <f>VLOOKUP($D9295,reference!$G$1:$H$25,2,FALSE)</f>
        <v>Hutan lahan kering primer</v>
      </c>
      <c r="J9295" t="str">
        <f>VLOOKUP($E9295,reference!$G$1:$H$25,2,FALSE)</f>
        <v>Hutan lahan kering primer</v>
      </c>
      <c r="K9295" t="str">
        <f t="shared" si="145"/>
        <v>Non Irigasi</v>
      </c>
      <c r="L9295" t="s">
        <v>327</v>
      </c>
    </row>
    <row r="9296" spans="1:12" x14ac:dyDescent="0.25">
      <c r="A9296" s="1">
        <v>9295</v>
      </c>
      <c r="B9296" s="3">
        <v>1</v>
      </c>
      <c r="C9296" s="1">
        <v>11</v>
      </c>
      <c r="D9296" s="1">
        <v>0</v>
      </c>
      <c r="E9296" s="1">
        <v>11</v>
      </c>
      <c r="F9296" s="1">
        <v>0</v>
      </c>
      <c r="G9296">
        <f>VLOOKUP(C9296,reference!$A$1:$E$310,5,FALSE)</f>
        <v>5302020</v>
      </c>
      <c r="H9296" t="str">
        <f>VLOOKUP(C9296,reference!$A$1:$E$310,4,FALSE)</f>
        <v>TABUNDUNG</v>
      </c>
      <c r="I9296" t="str">
        <f>VLOOKUP($D9296,reference!$G$1:$H$25,2,FALSE)</f>
        <v>No data</v>
      </c>
      <c r="J9296" t="str">
        <f>VLOOKUP($E9296,reference!$G$1:$H$25,2,FALSE)</f>
        <v>Savanna / Padang rumput</v>
      </c>
      <c r="K9296" t="str">
        <f t="shared" si="145"/>
        <v>Non Irigasi</v>
      </c>
      <c r="L9296" t="s">
        <v>327</v>
      </c>
    </row>
    <row r="9297" spans="1:12" x14ac:dyDescent="0.25">
      <c r="A9297" s="1">
        <v>9296</v>
      </c>
      <c r="B9297" s="3">
        <v>11162</v>
      </c>
      <c r="C9297" s="1">
        <v>19</v>
      </c>
      <c r="D9297" s="1">
        <v>11</v>
      </c>
      <c r="E9297" s="1">
        <v>11</v>
      </c>
      <c r="F9297" s="1">
        <v>0</v>
      </c>
      <c r="G9297">
        <f>VLOOKUP(C9297,reference!$A$1:$E$310,5,FALSE)</f>
        <v>5302040</v>
      </c>
      <c r="H9297" t="str">
        <f>VLOOKUP(C9297,reference!$A$1:$E$310,4,FALSE)</f>
        <v>PAHUNGA LODU</v>
      </c>
      <c r="I9297" t="str">
        <f>VLOOKUP($D9297,reference!$G$1:$H$25,2,FALSE)</f>
        <v>Savanna / Padang rumput</v>
      </c>
      <c r="J9297" t="str">
        <f>VLOOKUP($E9297,reference!$G$1:$H$25,2,FALSE)</f>
        <v>Savanna / Padang rumput</v>
      </c>
      <c r="K9297" t="str">
        <f t="shared" si="145"/>
        <v>Non Irigasi</v>
      </c>
      <c r="L9297" t="s">
        <v>327</v>
      </c>
    </row>
    <row r="9298" spans="1:12" x14ac:dyDescent="0.25">
      <c r="A9298" s="1">
        <v>9297</v>
      </c>
      <c r="B9298" s="3">
        <v>76</v>
      </c>
      <c r="C9298" s="1">
        <v>13</v>
      </c>
      <c r="D9298" s="1">
        <v>11</v>
      </c>
      <c r="E9298" s="1">
        <v>16</v>
      </c>
      <c r="F9298" s="1">
        <v>0</v>
      </c>
      <c r="G9298">
        <f>VLOOKUP(C9298,reference!$A$1:$E$310,5,FALSE)</f>
        <v>5302030</v>
      </c>
      <c r="H9298" t="str">
        <f>VLOOKUP(C9298,reference!$A$1:$E$310,4,FALSE)</f>
        <v>PABERIWAI</v>
      </c>
      <c r="I9298" t="str">
        <f>VLOOKUP($D9298,reference!$G$1:$H$25,2,FALSE)</f>
        <v>Savanna / Padang rumput</v>
      </c>
      <c r="J9298" t="str">
        <f>VLOOKUP($E9298,reference!$G$1:$H$25,2,FALSE)</f>
        <v>Pemukiman</v>
      </c>
      <c r="K9298" t="str">
        <f t="shared" si="145"/>
        <v>Non Irigasi</v>
      </c>
      <c r="L9298" t="s">
        <v>327</v>
      </c>
    </row>
    <row r="9299" spans="1:12" x14ac:dyDescent="0.25">
      <c r="A9299" s="1">
        <v>9298</v>
      </c>
      <c r="B9299" s="3">
        <v>19</v>
      </c>
      <c r="C9299" s="1">
        <v>67</v>
      </c>
      <c r="D9299" s="1">
        <v>2</v>
      </c>
      <c r="E9299" s="1">
        <v>1</v>
      </c>
      <c r="F9299" s="1">
        <v>0</v>
      </c>
      <c r="G9299">
        <f>VLOOKUP(C9299,reference!$A$1:$E$310,5,FALSE)</f>
        <v>5304060</v>
      </c>
      <c r="H9299" t="str">
        <f>VLOOKUP(C9299,reference!$A$1:$E$310,4,FALSE)</f>
        <v>KUAN FATU</v>
      </c>
      <c r="I9299" t="str">
        <f>VLOOKUP($D9299,reference!$G$1:$H$25,2,FALSE)</f>
        <v>Hutan lahan kering sekunder / bekas tebangan</v>
      </c>
      <c r="J9299" t="str">
        <f>VLOOKUP($E9299,reference!$G$1:$H$25,2,FALSE)</f>
        <v>Hutan lahan kering primer</v>
      </c>
      <c r="K9299" t="str">
        <f t="shared" si="145"/>
        <v>Non Irigasi</v>
      </c>
      <c r="L9299" t="s">
        <v>327</v>
      </c>
    </row>
    <row r="9300" spans="1:12" x14ac:dyDescent="0.25">
      <c r="A9300" s="1">
        <v>9299</v>
      </c>
      <c r="B9300" s="3">
        <v>4</v>
      </c>
      <c r="C9300" s="1">
        <v>39</v>
      </c>
      <c r="D9300" s="1">
        <v>5</v>
      </c>
      <c r="E9300" s="1">
        <v>15</v>
      </c>
      <c r="F9300" s="1">
        <v>0</v>
      </c>
      <c r="G9300">
        <f>VLOOKUP(C9300,reference!$A$1:$E$310,5,FALSE)</f>
        <v>5303140</v>
      </c>
      <c r="H9300" t="str">
        <f>VLOOKUP(C9300,reference!$A$1:$E$310,4,FALSE)</f>
        <v>KUPANG TIMUR</v>
      </c>
      <c r="I9300" t="str">
        <f>VLOOKUP($D9300,reference!$G$1:$H$25,2,FALSE)</f>
        <v>Hutan mangrove primer</v>
      </c>
      <c r="J9300" t="str">
        <f>VLOOKUP($E9300,reference!$G$1:$H$25,2,FALSE)</f>
        <v>Tambak</v>
      </c>
      <c r="K9300" t="str">
        <f t="shared" si="145"/>
        <v>Non Irigasi</v>
      </c>
      <c r="L9300" t="s">
        <v>328</v>
      </c>
    </row>
    <row r="9301" spans="1:12" x14ac:dyDescent="0.25">
      <c r="A9301" s="1">
        <v>9300</v>
      </c>
      <c r="B9301" s="3">
        <v>3</v>
      </c>
      <c r="C9301" s="1">
        <v>43</v>
      </c>
      <c r="D9301" s="1">
        <v>14</v>
      </c>
      <c r="E9301" s="1">
        <v>13</v>
      </c>
      <c r="F9301" s="1">
        <v>0</v>
      </c>
      <c r="G9301">
        <f>VLOOKUP(C9301,reference!$A$1:$E$310,5,FALSE)</f>
        <v>5303160</v>
      </c>
      <c r="H9301" t="str">
        <f>VLOOKUP(C9301,reference!$A$1:$E$310,4,FALSE)</f>
        <v>FATULEU</v>
      </c>
      <c r="I9301" t="str">
        <f>VLOOKUP($D9301,reference!$G$1:$H$25,2,FALSE)</f>
        <v>Sawah</v>
      </c>
      <c r="J9301" t="str">
        <f>VLOOKUP($E9301,reference!$G$1:$H$25,2,FALSE)</f>
        <v>Pertanian lahan kering  campur semak / kebun campur</v>
      </c>
      <c r="K9301" t="str">
        <f t="shared" si="145"/>
        <v>Non Irigasi</v>
      </c>
      <c r="L9301" t="s">
        <v>327</v>
      </c>
    </row>
    <row r="9302" spans="1:12" x14ac:dyDescent="0.25">
      <c r="A9302" s="1">
        <v>9301</v>
      </c>
      <c r="B9302" s="3">
        <v>1637</v>
      </c>
      <c r="C9302" s="1">
        <v>65</v>
      </c>
      <c r="D9302" s="1">
        <v>9</v>
      </c>
      <c r="E9302" s="1">
        <v>14</v>
      </c>
      <c r="F9302" s="1">
        <v>0</v>
      </c>
      <c r="G9302">
        <f>VLOOKUP(C9302,reference!$A$1:$E$310,5,FALSE)</f>
        <v>5304050</v>
      </c>
      <c r="H9302" t="str">
        <f>VLOOKUP(C9302,reference!$A$1:$E$310,4,FALSE)</f>
        <v>AMANUBAN SELATAN</v>
      </c>
      <c r="I9302" t="str">
        <f>VLOOKUP($D9302,reference!$G$1:$H$25,2,FALSE)</f>
        <v>Semak belukar</v>
      </c>
      <c r="J9302" t="str">
        <f>VLOOKUP($E9302,reference!$G$1:$H$25,2,FALSE)</f>
        <v>Sawah</v>
      </c>
      <c r="K9302" t="str">
        <f t="shared" si="145"/>
        <v>Non Irigasi</v>
      </c>
      <c r="L9302" t="s">
        <v>327</v>
      </c>
    </row>
    <row r="9303" spans="1:12" x14ac:dyDescent="0.25">
      <c r="A9303" s="1">
        <v>9302</v>
      </c>
      <c r="B9303" s="3">
        <v>5</v>
      </c>
      <c r="C9303" s="1">
        <v>13</v>
      </c>
      <c r="D9303" s="1">
        <v>11</v>
      </c>
      <c r="E9303" s="1">
        <v>20</v>
      </c>
      <c r="F9303" s="1">
        <v>0</v>
      </c>
      <c r="G9303">
        <f>VLOOKUP(C9303,reference!$A$1:$E$310,5,FALSE)</f>
        <v>5302030</v>
      </c>
      <c r="H9303" t="str">
        <f>VLOOKUP(C9303,reference!$A$1:$E$310,4,FALSE)</f>
        <v>PABERIWAI</v>
      </c>
      <c r="I9303" t="str">
        <f>VLOOKUP($D9303,reference!$G$1:$H$25,2,FALSE)</f>
        <v>Savanna / Padang rumput</v>
      </c>
      <c r="J9303" t="str">
        <f>VLOOKUP($E9303,reference!$G$1:$H$25,2,FALSE)</f>
        <v>Tubuh air</v>
      </c>
      <c r="K9303" t="str">
        <f t="shared" si="145"/>
        <v>Non Irigasi</v>
      </c>
      <c r="L9303" t="s">
        <v>327</v>
      </c>
    </row>
    <row r="9304" spans="1:12" x14ac:dyDescent="0.25">
      <c r="A9304" s="1">
        <v>9303</v>
      </c>
      <c r="B9304" s="3">
        <v>3995</v>
      </c>
      <c r="C9304" s="1">
        <v>19</v>
      </c>
      <c r="D9304" s="1">
        <v>13</v>
      </c>
      <c r="E9304" s="1">
        <v>14</v>
      </c>
      <c r="F9304" s="1">
        <v>0</v>
      </c>
      <c r="G9304">
        <f>VLOOKUP(C9304,reference!$A$1:$E$310,5,FALSE)</f>
        <v>5302040</v>
      </c>
      <c r="H9304" t="str">
        <f>VLOOKUP(C9304,reference!$A$1:$E$310,4,FALSE)</f>
        <v>PAHUNGA LODU</v>
      </c>
      <c r="I9304" t="str">
        <f>VLOOKUP($D9304,reference!$G$1:$H$25,2,FALSE)</f>
        <v>Pertanian lahan kering  campur semak / kebun campur</v>
      </c>
      <c r="J9304" t="str">
        <f>VLOOKUP($E9304,reference!$G$1:$H$25,2,FALSE)</f>
        <v>Sawah</v>
      </c>
      <c r="K9304" t="str">
        <f t="shared" si="145"/>
        <v>Non Irigasi</v>
      </c>
      <c r="L9304" t="s">
        <v>327</v>
      </c>
    </row>
    <row r="9305" spans="1:12" x14ac:dyDescent="0.25">
      <c r="A9305" s="1">
        <v>9304</v>
      </c>
      <c r="B9305" s="3">
        <v>868</v>
      </c>
      <c r="C9305" s="1">
        <v>39</v>
      </c>
      <c r="D9305" s="1">
        <v>14</v>
      </c>
      <c r="E9305" s="1">
        <v>16</v>
      </c>
      <c r="F9305" s="1">
        <v>0</v>
      </c>
      <c r="G9305">
        <f>VLOOKUP(C9305,reference!$A$1:$E$310,5,FALSE)</f>
        <v>5303140</v>
      </c>
      <c r="H9305" t="str">
        <f>VLOOKUP(C9305,reference!$A$1:$E$310,4,FALSE)</f>
        <v>KUPANG TIMUR</v>
      </c>
      <c r="I9305" t="str">
        <f>VLOOKUP($D9305,reference!$G$1:$H$25,2,FALSE)</f>
        <v>Sawah</v>
      </c>
      <c r="J9305" t="str">
        <f>VLOOKUP($E9305,reference!$G$1:$H$25,2,FALSE)</f>
        <v>Pemukiman</v>
      </c>
      <c r="K9305" t="str">
        <f t="shared" si="145"/>
        <v>Non Irigasi</v>
      </c>
      <c r="L9305" t="s">
        <v>327</v>
      </c>
    </row>
    <row r="9306" spans="1:12" x14ac:dyDescent="0.25">
      <c r="A9306" s="1">
        <v>9305</v>
      </c>
      <c r="B9306" s="3">
        <v>2534</v>
      </c>
      <c r="C9306" s="1">
        <v>68</v>
      </c>
      <c r="D9306" s="1">
        <v>2</v>
      </c>
      <c r="E9306" s="1">
        <v>9</v>
      </c>
      <c r="F9306" s="1">
        <v>0</v>
      </c>
      <c r="G9306">
        <f>VLOOKUP(C9306,reference!$A$1:$E$310,5,FALSE)</f>
        <v>5304061</v>
      </c>
      <c r="H9306" t="str">
        <f>VLOOKUP(C9306,reference!$A$1:$E$310,4,FALSE)</f>
        <v>KUALIN</v>
      </c>
      <c r="I9306" t="str">
        <f>VLOOKUP($D9306,reference!$G$1:$H$25,2,FALSE)</f>
        <v>Hutan lahan kering sekunder / bekas tebangan</v>
      </c>
      <c r="J9306" t="str">
        <f>VLOOKUP($E9306,reference!$G$1:$H$25,2,FALSE)</f>
        <v>Semak belukar</v>
      </c>
      <c r="K9306" t="str">
        <f t="shared" si="145"/>
        <v>Non Irigasi</v>
      </c>
      <c r="L9306" t="s">
        <v>328</v>
      </c>
    </row>
    <row r="9307" spans="1:12" x14ac:dyDescent="0.25">
      <c r="A9307" s="1">
        <v>9306</v>
      </c>
      <c r="B9307" s="3">
        <v>3</v>
      </c>
      <c r="C9307" s="1">
        <v>67</v>
      </c>
      <c r="D9307" s="1">
        <v>1</v>
      </c>
      <c r="E9307" s="1">
        <v>16</v>
      </c>
      <c r="F9307" s="1">
        <v>0</v>
      </c>
      <c r="G9307">
        <f>VLOOKUP(C9307,reference!$A$1:$E$310,5,FALSE)</f>
        <v>5304060</v>
      </c>
      <c r="H9307" t="str">
        <f>VLOOKUP(C9307,reference!$A$1:$E$310,4,FALSE)</f>
        <v>KUAN FATU</v>
      </c>
      <c r="I9307" t="str">
        <f>VLOOKUP($D9307,reference!$G$1:$H$25,2,FALSE)</f>
        <v>Hutan lahan kering primer</v>
      </c>
      <c r="J9307" t="str">
        <f>VLOOKUP($E9307,reference!$G$1:$H$25,2,FALSE)</f>
        <v>Pemukiman</v>
      </c>
      <c r="K9307" t="str">
        <f t="shared" si="145"/>
        <v>Non Irigasi</v>
      </c>
      <c r="L9307" t="s">
        <v>328</v>
      </c>
    </row>
    <row r="9308" spans="1:12" x14ac:dyDescent="0.25">
      <c r="A9308" s="1">
        <v>9307</v>
      </c>
      <c r="B9308" s="3">
        <v>1</v>
      </c>
      <c r="C9308" s="1">
        <v>67</v>
      </c>
      <c r="D9308" s="1">
        <v>1</v>
      </c>
      <c r="E9308" s="1">
        <v>13</v>
      </c>
      <c r="F9308" s="1">
        <v>0</v>
      </c>
      <c r="G9308">
        <f>VLOOKUP(C9308,reference!$A$1:$E$310,5,FALSE)</f>
        <v>5304060</v>
      </c>
      <c r="H9308" t="str">
        <f>VLOOKUP(C9308,reference!$A$1:$E$310,4,FALSE)</f>
        <v>KUAN FATU</v>
      </c>
      <c r="I9308" t="str">
        <f>VLOOKUP($D9308,reference!$G$1:$H$25,2,FALSE)</f>
        <v>Hutan lahan kering primer</v>
      </c>
      <c r="J9308" t="str">
        <f>VLOOKUP($E9308,reference!$G$1:$H$25,2,FALSE)</f>
        <v>Pertanian lahan kering  campur semak / kebun campur</v>
      </c>
      <c r="K9308" t="str">
        <f t="shared" si="145"/>
        <v>Non Irigasi</v>
      </c>
      <c r="L9308" t="s">
        <v>328</v>
      </c>
    </row>
    <row r="9309" spans="1:12" x14ac:dyDescent="0.25">
      <c r="A9309" s="1">
        <v>9308</v>
      </c>
      <c r="B9309" s="3">
        <v>834</v>
      </c>
      <c r="C9309" s="1">
        <v>68</v>
      </c>
      <c r="D9309" s="1">
        <v>2</v>
      </c>
      <c r="E9309" s="1">
        <v>16</v>
      </c>
      <c r="F9309" s="1">
        <v>0</v>
      </c>
      <c r="G9309">
        <f>VLOOKUP(C9309,reference!$A$1:$E$310,5,FALSE)</f>
        <v>5304061</v>
      </c>
      <c r="H9309" t="str">
        <f>VLOOKUP(C9309,reference!$A$1:$E$310,4,FALSE)</f>
        <v>KUALIN</v>
      </c>
      <c r="I9309" t="str">
        <f>VLOOKUP($D9309,reference!$G$1:$H$25,2,FALSE)</f>
        <v>Hutan lahan kering sekunder / bekas tebangan</v>
      </c>
      <c r="J9309" t="str">
        <f>VLOOKUP($E9309,reference!$G$1:$H$25,2,FALSE)</f>
        <v>Pemukiman</v>
      </c>
      <c r="K9309" t="str">
        <f t="shared" si="145"/>
        <v>Non Irigasi</v>
      </c>
      <c r="L9309" t="s">
        <v>328</v>
      </c>
    </row>
    <row r="9310" spans="1:12" x14ac:dyDescent="0.25">
      <c r="A9310" s="1">
        <v>9309</v>
      </c>
      <c r="B9310" s="3">
        <v>38</v>
      </c>
      <c r="C9310" s="1">
        <v>68</v>
      </c>
      <c r="D9310" s="1">
        <v>2</v>
      </c>
      <c r="E9310" s="1">
        <v>20</v>
      </c>
      <c r="F9310" s="1">
        <v>0</v>
      </c>
      <c r="G9310">
        <f>VLOOKUP(C9310,reference!$A$1:$E$310,5,FALSE)</f>
        <v>5304061</v>
      </c>
      <c r="H9310" t="str">
        <f>VLOOKUP(C9310,reference!$A$1:$E$310,4,FALSE)</f>
        <v>KUALIN</v>
      </c>
      <c r="I9310" t="str">
        <f>VLOOKUP($D9310,reference!$G$1:$H$25,2,FALSE)</f>
        <v>Hutan lahan kering sekunder / bekas tebangan</v>
      </c>
      <c r="J9310" t="str">
        <f>VLOOKUP($E9310,reference!$G$1:$H$25,2,FALSE)</f>
        <v>Tubuh air</v>
      </c>
      <c r="K9310" t="str">
        <f t="shared" si="145"/>
        <v>Non Irigasi</v>
      </c>
      <c r="L9310" t="s">
        <v>328</v>
      </c>
    </row>
    <row r="9311" spans="1:12" x14ac:dyDescent="0.25">
      <c r="A9311" s="1">
        <v>9310</v>
      </c>
      <c r="B9311" s="3">
        <v>556</v>
      </c>
      <c r="C9311" s="1">
        <v>19</v>
      </c>
      <c r="D9311" s="1">
        <v>18</v>
      </c>
      <c r="E9311" s="1">
        <v>18</v>
      </c>
      <c r="F9311" s="1">
        <v>0</v>
      </c>
      <c r="G9311">
        <f>VLOOKUP(C9311,reference!$A$1:$E$310,5,FALSE)</f>
        <v>5302040</v>
      </c>
      <c r="H9311" t="str">
        <f>VLOOKUP(C9311,reference!$A$1:$E$310,4,FALSE)</f>
        <v>PAHUNGA LODU</v>
      </c>
      <c r="I9311" t="str">
        <f>VLOOKUP($D9311,reference!$G$1:$H$25,2,FALSE)</f>
        <v>Lahan terbuka</v>
      </c>
      <c r="J9311" t="str">
        <f>VLOOKUP($E9311,reference!$G$1:$H$25,2,FALSE)</f>
        <v>Lahan terbuka</v>
      </c>
      <c r="K9311" t="str">
        <f t="shared" si="145"/>
        <v>Non Irigasi</v>
      </c>
      <c r="L9311" t="s">
        <v>327</v>
      </c>
    </row>
    <row r="9312" spans="1:12" x14ac:dyDescent="0.25">
      <c r="A9312" s="1">
        <v>9311</v>
      </c>
      <c r="B9312" s="3">
        <v>437</v>
      </c>
      <c r="C9312" s="1">
        <v>43</v>
      </c>
      <c r="D9312" s="1">
        <v>13</v>
      </c>
      <c r="E9312" s="1">
        <v>9</v>
      </c>
      <c r="F9312" s="1">
        <v>0</v>
      </c>
      <c r="G9312">
        <f>VLOOKUP(C9312,reference!$A$1:$E$310,5,FALSE)</f>
        <v>5303160</v>
      </c>
      <c r="H9312" t="str">
        <f>VLOOKUP(C9312,reference!$A$1:$E$310,4,FALSE)</f>
        <v>FATULEU</v>
      </c>
      <c r="I9312" t="str">
        <f>VLOOKUP($D9312,reference!$G$1:$H$25,2,FALSE)</f>
        <v>Pertanian lahan kering  campur semak / kebun campur</v>
      </c>
      <c r="J9312" t="str">
        <f>VLOOKUP($E9312,reference!$G$1:$H$25,2,FALSE)</f>
        <v>Semak belukar</v>
      </c>
      <c r="K9312" t="str">
        <f t="shared" si="145"/>
        <v>Non Irigasi</v>
      </c>
      <c r="L9312" t="s">
        <v>327</v>
      </c>
    </row>
    <row r="9313" spans="1:12" x14ac:dyDescent="0.25">
      <c r="A9313" s="1">
        <v>9312</v>
      </c>
      <c r="B9313" s="3">
        <v>11026</v>
      </c>
      <c r="C9313" s="1">
        <v>12</v>
      </c>
      <c r="D9313" s="1">
        <v>2</v>
      </c>
      <c r="E9313" s="1">
        <v>1</v>
      </c>
      <c r="F9313" s="1">
        <v>0</v>
      </c>
      <c r="G9313">
        <f>VLOOKUP(C9313,reference!$A$1:$E$310,5,FALSE)</f>
        <v>5302021</v>
      </c>
      <c r="H9313" t="str">
        <f>VLOOKUP(C9313,reference!$A$1:$E$310,4,FALSE)</f>
        <v>PINUPAHAR</v>
      </c>
      <c r="I9313" t="str">
        <f>VLOOKUP($D9313,reference!$G$1:$H$25,2,FALSE)</f>
        <v>Hutan lahan kering sekunder / bekas tebangan</v>
      </c>
      <c r="J9313" t="str">
        <f>VLOOKUP($E9313,reference!$G$1:$H$25,2,FALSE)</f>
        <v>Hutan lahan kering primer</v>
      </c>
      <c r="K9313" t="str">
        <f t="shared" si="145"/>
        <v>Non Irigasi</v>
      </c>
      <c r="L9313" t="s">
        <v>327</v>
      </c>
    </row>
    <row r="9314" spans="1:12" x14ac:dyDescent="0.25">
      <c r="A9314" s="1">
        <v>9313</v>
      </c>
      <c r="B9314" s="3">
        <v>5490</v>
      </c>
      <c r="C9314" s="1">
        <v>19</v>
      </c>
      <c r="D9314" s="1">
        <v>13</v>
      </c>
      <c r="E9314" s="1">
        <v>11</v>
      </c>
      <c r="F9314" s="1">
        <v>0</v>
      </c>
      <c r="G9314">
        <f>VLOOKUP(C9314,reference!$A$1:$E$310,5,FALSE)</f>
        <v>5302040</v>
      </c>
      <c r="H9314" t="str">
        <f>VLOOKUP(C9314,reference!$A$1:$E$310,4,FALSE)</f>
        <v>PAHUNGA LODU</v>
      </c>
      <c r="I9314" t="str">
        <f>VLOOKUP($D9314,reference!$G$1:$H$25,2,FALSE)</f>
        <v>Pertanian lahan kering  campur semak / kebun campur</v>
      </c>
      <c r="J9314" t="str">
        <f>VLOOKUP($E9314,reference!$G$1:$H$25,2,FALSE)</f>
        <v>Savanna / Padang rumput</v>
      </c>
      <c r="K9314" t="str">
        <f t="shared" si="145"/>
        <v>Non Irigasi</v>
      </c>
      <c r="L9314" t="s">
        <v>327</v>
      </c>
    </row>
    <row r="9315" spans="1:12" x14ac:dyDescent="0.25">
      <c r="A9315" s="1">
        <v>9314</v>
      </c>
      <c r="B9315" s="3">
        <v>195</v>
      </c>
      <c r="C9315" s="1">
        <v>19</v>
      </c>
      <c r="D9315" s="1">
        <v>9</v>
      </c>
      <c r="E9315" s="1">
        <v>2</v>
      </c>
      <c r="F9315" s="1">
        <v>0</v>
      </c>
      <c r="G9315">
        <f>VLOOKUP(C9315,reference!$A$1:$E$310,5,FALSE)</f>
        <v>5302040</v>
      </c>
      <c r="H9315" t="str">
        <f>VLOOKUP(C9315,reference!$A$1:$E$310,4,FALSE)</f>
        <v>PAHUNGA LODU</v>
      </c>
      <c r="I9315" t="str">
        <f>VLOOKUP($D9315,reference!$G$1:$H$25,2,FALSE)</f>
        <v>Semak belukar</v>
      </c>
      <c r="J9315" t="str">
        <f>VLOOKUP($E9315,reference!$G$1:$H$25,2,FALSE)</f>
        <v>Hutan lahan kering sekunder / bekas tebangan</v>
      </c>
      <c r="K9315" t="str">
        <f t="shared" si="145"/>
        <v>Non Irigasi</v>
      </c>
      <c r="L9315" t="s">
        <v>327</v>
      </c>
    </row>
    <row r="9316" spans="1:12" x14ac:dyDescent="0.25">
      <c r="A9316" s="1">
        <v>9315</v>
      </c>
      <c r="B9316" s="3">
        <v>99</v>
      </c>
      <c r="C9316" s="1">
        <v>12</v>
      </c>
      <c r="D9316" s="1">
        <v>2</v>
      </c>
      <c r="E9316" s="1">
        <v>11</v>
      </c>
      <c r="F9316" s="1">
        <v>0</v>
      </c>
      <c r="G9316">
        <f>VLOOKUP(C9316,reference!$A$1:$E$310,5,FALSE)</f>
        <v>5302021</v>
      </c>
      <c r="H9316" t="str">
        <f>VLOOKUP(C9316,reference!$A$1:$E$310,4,FALSE)</f>
        <v>PINUPAHAR</v>
      </c>
      <c r="I9316" t="str">
        <f>VLOOKUP($D9316,reference!$G$1:$H$25,2,FALSE)</f>
        <v>Hutan lahan kering sekunder / bekas tebangan</v>
      </c>
      <c r="J9316" t="str">
        <f>VLOOKUP($E9316,reference!$G$1:$H$25,2,FALSE)</f>
        <v>Savanna / Padang rumput</v>
      </c>
      <c r="K9316" t="str">
        <f t="shared" si="145"/>
        <v>Non Irigasi</v>
      </c>
      <c r="L9316" t="s">
        <v>328</v>
      </c>
    </row>
    <row r="9317" spans="1:12" x14ac:dyDescent="0.25">
      <c r="A9317" s="1">
        <v>9316</v>
      </c>
      <c r="B9317" s="3">
        <v>81</v>
      </c>
      <c r="C9317" s="1">
        <v>12</v>
      </c>
      <c r="D9317" s="1">
        <v>12</v>
      </c>
      <c r="E9317" s="1">
        <v>12</v>
      </c>
      <c r="F9317" s="1">
        <v>0</v>
      </c>
      <c r="G9317">
        <f>VLOOKUP(C9317,reference!$A$1:$E$310,5,FALSE)</f>
        <v>5302021</v>
      </c>
      <c r="H9317" t="str">
        <f>VLOOKUP(C9317,reference!$A$1:$E$310,4,FALSE)</f>
        <v>PINUPAHAR</v>
      </c>
      <c r="I9317" t="str">
        <f>VLOOKUP($D9317,reference!$G$1:$H$25,2,FALSE)</f>
        <v>Pertanian lahan kering</v>
      </c>
      <c r="J9317" t="str">
        <f>VLOOKUP($E9317,reference!$G$1:$H$25,2,FALSE)</f>
        <v>Pertanian lahan kering</v>
      </c>
      <c r="K9317" t="str">
        <f t="shared" si="145"/>
        <v>Non Irigasi</v>
      </c>
      <c r="L9317" t="s">
        <v>327</v>
      </c>
    </row>
    <row r="9318" spans="1:12" x14ac:dyDescent="0.25">
      <c r="A9318" s="1">
        <v>9317</v>
      </c>
      <c r="B9318" s="3">
        <v>663</v>
      </c>
      <c r="C9318" s="1">
        <v>19</v>
      </c>
      <c r="D9318" s="1">
        <v>13</v>
      </c>
      <c r="E9318" s="1">
        <v>2</v>
      </c>
      <c r="F9318" s="1">
        <v>0</v>
      </c>
      <c r="G9318">
        <f>VLOOKUP(C9318,reference!$A$1:$E$310,5,FALSE)</f>
        <v>5302040</v>
      </c>
      <c r="H9318" t="str">
        <f>VLOOKUP(C9318,reference!$A$1:$E$310,4,FALSE)</f>
        <v>PAHUNGA LODU</v>
      </c>
      <c r="I9318" t="str">
        <f>VLOOKUP($D9318,reference!$G$1:$H$25,2,FALSE)</f>
        <v>Pertanian lahan kering  campur semak / kebun campur</v>
      </c>
      <c r="J9318" t="str">
        <f>VLOOKUP($E9318,reference!$G$1:$H$25,2,FALSE)</f>
        <v>Hutan lahan kering sekunder / bekas tebangan</v>
      </c>
      <c r="K9318" t="str">
        <f t="shared" si="145"/>
        <v>Non Irigasi</v>
      </c>
      <c r="L9318" t="s">
        <v>327</v>
      </c>
    </row>
    <row r="9319" spans="1:12" x14ac:dyDescent="0.25">
      <c r="A9319" s="1">
        <v>9318</v>
      </c>
      <c r="B9319" s="3">
        <v>4</v>
      </c>
      <c r="C9319" s="1">
        <v>19</v>
      </c>
      <c r="D9319" s="1">
        <v>18</v>
      </c>
      <c r="E9319" s="1">
        <v>14</v>
      </c>
      <c r="F9319" s="1">
        <v>0</v>
      </c>
      <c r="G9319">
        <f>VLOOKUP(C9319,reference!$A$1:$E$310,5,FALSE)</f>
        <v>5302040</v>
      </c>
      <c r="H9319" t="str">
        <f>VLOOKUP(C9319,reference!$A$1:$E$310,4,FALSE)</f>
        <v>PAHUNGA LODU</v>
      </c>
      <c r="I9319" t="str">
        <f>VLOOKUP($D9319,reference!$G$1:$H$25,2,FALSE)</f>
        <v>Lahan terbuka</v>
      </c>
      <c r="J9319" t="str">
        <f>VLOOKUP($E9319,reference!$G$1:$H$25,2,FALSE)</f>
        <v>Sawah</v>
      </c>
      <c r="K9319" t="str">
        <f t="shared" si="145"/>
        <v>Non Irigasi</v>
      </c>
      <c r="L9319" t="s">
        <v>327</v>
      </c>
    </row>
    <row r="9320" spans="1:12" x14ac:dyDescent="0.25">
      <c r="A9320" s="1">
        <v>9319</v>
      </c>
      <c r="B9320" s="3">
        <v>8</v>
      </c>
      <c r="C9320" s="1">
        <v>19</v>
      </c>
      <c r="D9320" s="1">
        <v>18</v>
      </c>
      <c r="E9320" s="1">
        <v>2</v>
      </c>
      <c r="F9320" s="1">
        <v>0</v>
      </c>
      <c r="G9320">
        <f>VLOOKUP(C9320,reference!$A$1:$E$310,5,FALSE)</f>
        <v>5302040</v>
      </c>
      <c r="H9320" t="str">
        <f>VLOOKUP(C9320,reference!$A$1:$E$310,4,FALSE)</f>
        <v>PAHUNGA LODU</v>
      </c>
      <c r="I9320" t="str">
        <f>VLOOKUP($D9320,reference!$G$1:$H$25,2,FALSE)</f>
        <v>Lahan terbuka</v>
      </c>
      <c r="J9320" t="str">
        <f>VLOOKUP($E9320,reference!$G$1:$H$25,2,FALSE)</f>
        <v>Hutan lahan kering sekunder / bekas tebangan</v>
      </c>
      <c r="K9320" t="str">
        <f t="shared" si="145"/>
        <v>Non Irigasi</v>
      </c>
      <c r="L9320" t="s">
        <v>327</v>
      </c>
    </row>
    <row r="9321" spans="1:12" x14ac:dyDescent="0.25">
      <c r="A9321" s="1">
        <v>9320</v>
      </c>
      <c r="B9321" s="3">
        <v>402</v>
      </c>
      <c r="C9321" s="1">
        <v>19</v>
      </c>
      <c r="D9321" s="1">
        <v>9</v>
      </c>
      <c r="E9321" s="1">
        <v>11</v>
      </c>
      <c r="F9321" s="1">
        <v>0</v>
      </c>
      <c r="G9321">
        <f>VLOOKUP(C9321,reference!$A$1:$E$310,5,FALSE)</f>
        <v>5302040</v>
      </c>
      <c r="H9321" t="str">
        <f>VLOOKUP(C9321,reference!$A$1:$E$310,4,FALSE)</f>
        <v>PAHUNGA LODU</v>
      </c>
      <c r="I9321" t="str">
        <f>VLOOKUP($D9321,reference!$G$1:$H$25,2,FALSE)</f>
        <v>Semak belukar</v>
      </c>
      <c r="J9321" t="str">
        <f>VLOOKUP($E9321,reference!$G$1:$H$25,2,FALSE)</f>
        <v>Savanna / Padang rumput</v>
      </c>
      <c r="K9321" t="str">
        <f t="shared" si="145"/>
        <v>Non Irigasi</v>
      </c>
      <c r="L9321" t="s">
        <v>327</v>
      </c>
    </row>
    <row r="9322" spans="1:12" x14ac:dyDescent="0.25">
      <c r="A9322" s="1">
        <v>9321</v>
      </c>
      <c r="B9322" s="3">
        <v>612</v>
      </c>
      <c r="C9322" s="1">
        <v>19</v>
      </c>
      <c r="D9322" s="1">
        <v>18</v>
      </c>
      <c r="E9322" s="1">
        <v>11</v>
      </c>
      <c r="F9322" s="1">
        <v>0</v>
      </c>
      <c r="G9322">
        <f>VLOOKUP(C9322,reference!$A$1:$E$310,5,FALSE)</f>
        <v>5302040</v>
      </c>
      <c r="H9322" t="str">
        <f>VLOOKUP(C9322,reference!$A$1:$E$310,4,FALSE)</f>
        <v>PAHUNGA LODU</v>
      </c>
      <c r="I9322" t="str">
        <f>VLOOKUP($D9322,reference!$G$1:$H$25,2,FALSE)</f>
        <v>Lahan terbuka</v>
      </c>
      <c r="J9322" t="str">
        <f>VLOOKUP($E9322,reference!$G$1:$H$25,2,FALSE)</f>
        <v>Savanna / Padang rumput</v>
      </c>
      <c r="K9322" t="str">
        <f t="shared" si="145"/>
        <v>Non Irigasi</v>
      </c>
      <c r="L9322" t="s">
        <v>327</v>
      </c>
    </row>
    <row r="9323" spans="1:12" x14ac:dyDescent="0.25">
      <c r="A9323" s="1">
        <v>9322</v>
      </c>
      <c r="B9323" s="3">
        <v>3</v>
      </c>
      <c r="C9323" s="1">
        <v>39</v>
      </c>
      <c r="D9323" s="1">
        <v>14</v>
      </c>
      <c r="E9323" s="1">
        <v>13</v>
      </c>
      <c r="F9323" s="1">
        <v>0</v>
      </c>
      <c r="G9323">
        <f>VLOOKUP(C9323,reference!$A$1:$E$310,5,FALSE)</f>
        <v>5303140</v>
      </c>
      <c r="H9323" t="str">
        <f>VLOOKUP(C9323,reference!$A$1:$E$310,4,FALSE)</f>
        <v>KUPANG TIMUR</v>
      </c>
      <c r="I9323" t="str">
        <f>VLOOKUP($D9323,reference!$G$1:$H$25,2,FALSE)</f>
        <v>Sawah</v>
      </c>
      <c r="J9323" t="str">
        <f>VLOOKUP($E9323,reference!$G$1:$H$25,2,FALSE)</f>
        <v>Pertanian lahan kering  campur semak / kebun campur</v>
      </c>
      <c r="K9323" t="str">
        <f t="shared" si="145"/>
        <v>Non Irigasi</v>
      </c>
      <c r="L9323" t="s">
        <v>327</v>
      </c>
    </row>
    <row r="9324" spans="1:12" x14ac:dyDescent="0.25">
      <c r="A9324" s="1">
        <v>9323</v>
      </c>
      <c r="B9324" s="3">
        <v>4</v>
      </c>
      <c r="C9324" s="1">
        <v>40</v>
      </c>
      <c r="D9324" s="1">
        <v>9</v>
      </c>
      <c r="E9324" s="1">
        <v>18</v>
      </c>
      <c r="F9324" s="1">
        <v>0</v>
      </c>
      <c r="G9324">
        <f>VLOOKUP(C9324,reference!$A$1:$E$310,5,FALSE)</f>
        <v>5303141</v>
      </c>
      <c r="H9324" t="str">
        <f>VLOOKUP(C9324,reference!$A$1:$E$310,4,FALSE)</f>
        <v>AMABI OEFETO TIMUR</v>
      </c>
      <c r="I9324" t="str">
        <f>VLOOKUP($D9324,reference!$G$1:$H$25,2,FALSE)</f>
        <v>Semak belukar</v>
      </c>
      <c r="J9324" t="str">
        <f>VLOOKUP($E9324,reference!$G$1:$H$25,2,FALSE)</f>
        <v>Lahan terbuka</v>
      </c>
      <c r="K9324" t="str">
        <f t="shared" si="145"/>
        <v>Non Irigasi</v>
      </c>
      <c r="L9324" t="s">
        <v>327</v>
      </c>
    </row>
    <row r="9325" spans="1:12" x14ac:dyDescent="0.25">
      <c r="A9325" s="1">
        <v>9324</v>
      </c>
      <c r="B9325" s="3">
        <v>216</v>
      </c>
      <c r="C9325" s="1">
        <v>65</v>
      </c>
      <c r="D9325" s="1">
        <v>16</v>
      </c>
      <c r="E9325" s="1">
        <v>14</v>
      </c>
      <c r="F9325" s="1">
        <v>0</v>
      </c>
      <c r="G9325">
        <f>VLOOKUP(C9325,reference!$A$1:$E$310,5,FALSE)</f>
        <v>5304050</v>
      </c>
      <c r="H9325" t="str">
        <f>VLOOKUP(C9325,reference!$A$1:$E$310,4,FALSE)</f>
        <v>AMANUBAN SELATAN</v>
      </c>
      <c r="I9325" t="str">
        <f>VLOOKUP($D9325,reference!$G$1:$H$25,2,FALSE)</f>
        <v>Pemukiman</v>
      </c>
      <c r="J9325" t="str">
        <f>VLOOKUP($E9325,reference!$G$1:$H$25,2,FALSE)</f>
        <v>Sawah</v>
      </c>
      <c r="K9325" t="str">
        <f t="shared" si="145"/>
        <v>Non Irigasi</v>
      </c>
      <c r="L9325" t="s">
        <v>327</v>
      </c>
    </row>
    <row r="9326" spans="1:12" x14ac:dyDescent="0.25">
      <c r="A9326" s="1">
        <v>9325</v>
      </c>
      <c r="B9326" s="3">
        <v>772</v>
      </c>
      <c r="C9326" s="1">
        <v>68</v>
      </c>
      <c r="D9326" s="1">
        <v>1</v>
      </c>
      <c r="E9326" s="1">
        <v>1</v>
      </c>
      <c r="F9326" s="1">
        <v>0</v>
      </c>
      <c r="G9326">
        <f>VLOOKUP(C9326,reference!$A$1:$E$310,5,FALSE)</f>
        <v>5304061</v>
      </c>
      <c r="H9326" t="str">
        <f>VLOOKUP(C9326,reference!$A$1:$E$310,4,FALSE)</f>
        <v>KUALIN</v>
      </c>
      <c r="I9326" t="str">
        <f>VLOOKUP($D9326,reference!$G$1:$H$25,2,FALSE)</f>
        <v>Hutan lahan kering primer</v>
      </c>
      <c r="J9326" t="str">
        <f>VLOOKUP($E9326,reference!$G$1:$H$25,2,FALSE)</f>
        <v>Hutan lahan kering primer</v>
      </c>
      <c r="K9326" t="str">
        <f t="shared" si="145"/>
        <v>Non Irigasi</v>
      </c>
      <c r="L9326" t="s">
        <v>327</v>
      </c>
    </row>
    <row r="9327" spans="1:12" x14ac:dyDescent="0.25">
      <c r="A9327" s="1">
        <v>9326</v>
      </c>
      <c r="B9327" s="3">
        <v>13</v>
      </c>
      <c r="C9327" s="1">
        <v>68</v>
      </c>
      <c r="D9327" s="1">
        <v>1</v>
      </c>
      <c r="E9327" s="1">
        <v>2</v>
      </c>
      <c r="F9327" s="1">
        <v>0</v>
      </c>
      <c r="G9327">
        <f>VLOOKUP(C9327,reference!$A$1:$E$310,5,FALSE)</f>
        <v>5304061</v>
      </c>
      <c r="H9327" t="str">
        <f>VLOOKUP(C9327,reference!$A$1:$E$310,4,FALSE)</f>
        <v>KUALIN</v>
      </c>
      <c r="I9327" t="str">
        <f>VLOOKUP($D9327,reference!$G$1:$H$25,2,FALSE)</f>
        <v>Hutan lahan kering primer</v>
      </c>
      <c r="J9327" t="str">
        <f>VLOOKUP($E9327,reference!$G$1:$H$25,2,FALSE)</f>
        <v>Hutan lahan kering sekunder / bekas tebangan</v>
      </c>
      <c r="K9327" t="str">
        <f t="shared" si="145"/>
        <v>Non Irigasi</v>
      </c>
      <c r="L9327" t="s">
        <v>329</v>
      </c>
    </row>
    <row r="9328" spans="1:12" x14ac:dyDescent="0.25">
      <c r="A9328" s="1">
        <v>9327</v>
      </c>
      <c r="B9328" s="3">
        <v>1463</v>
      </c>
      <c r="C9328" s="1">
        <v>19</v>
      </c>
      <c r="D9328" s="1">
        <v>11</v>
      </c>
      <c r="E9328" s="1">
        <v>2</v>
      </c>
      <c r="F9328" s="1">
        <v>0</v>
      </c>
      <c r="G9328">
        <f>VLOOKUP(C9328,reference!$A$1:$E$310,5,FALSE)</f>
        <v>5302040</v>
      </c>
      <c r="H9328" t="str">
        <f>VLOOKUP(C9328,reference!$A$1:$E$310,4,FALSE)</f>
        <v>PAHUNGA LODU</v>
      </c>
      <c r="I9328" t="str">
        <f>VLOOKUP($D9328,reference!$G$1:$H$25,2,FALSE)</f>
        <v>Savanna / Padang rumput</v>
      </c>
      <c r="J9328" t="str">
        <f>VLOOKUP($E9328,reference!$G$1:$H$25,2,FALSE)</f>
        <v>Hutan lahan kering sekunder / bekas tebangan</v>
      </c>
      <c r="K9328" t="str">
        <f t="shared" si="145"/>
        <v>Non Irigasi</v>
      </c>
      <c r="L9328" t="s">
        <v>327</v>
      </c>
    </row>
    <row r="9329" spans="1:12" x14ac:dyDescent="0.25">
      <c r="A9329" s="1">
        <v>9328</v>
      </c>
      <c r="B9329" s="3">
        <v>139</v>
      </c>
      <c r="C9329" s="1">
        <v>43</v>
      </c>
      <c r="D9329" s="1">
        <v>14</v>
      </c>
      <c r="E9329" s="1">
        <v>14</v>
      </c>
      <c r="F9329" s="1">
        <v>0</v>
      </c>
      <c r="G9329">
        <f>VLOOKUP(C9329,reference!$A$1:$E$310,5,FALSE)</f>
        <v>5303160</v>
      </c>
      <c r="H9329" t="str">
        <f>VLOOKUP(C9329,reference!$A$1:$E$310,4,FALSE)</f>
        <v>FATULEU</v>
      </c>
      <c r="I9329" t="str">
        <f>VLOOKUP($D9329,reference!$G$1:$H$25,2,FALSE)</f>
        <v>Sawah</v>
      </c>
      <c r="J9329" t="str">
        <f>VLOOKUP($E9329,reference!$G$1:$H$25,2,FALSE)</f>
        <v>Sawah</v>
      </c>
      <c r="K9329" t="str">
        <f t="shared" si="145"/>
        <v>Non Irigasi</v>
      </c>
      <c r="L9329" t="s">
        <v>327</v>
      </c>
    </row>
    <row r="9330" spans="1:12" x14ac:dyDescent="0.25">
      <c r="A9330" s="1">
        <v>9329</v>
      </c>
      <c r="B9330" s="3">
        <v>368</v>
      </c>
      <c r="C9330" s="1">
        <v>65</v>
      </c>
      <c r="D9330" s="1">
        <v>16</v>
      </c>
      <c r="E9330" s="1">
        <v>16</v>
      </c>
      <c r="F9330" s="1">
        <v>0</v>
      </c>
      <c r="G9330">
        <f>VLOOKUP(C9330,reference!$A$1:$E$310,5,FALSE)</f>
        <v>5304050</v>
      </c>
      <c r="H9330" t="str">
        <f>VLOOKUP(C9330,reference!$A$1:$E$310,4,FALSE)</f>
        <v>AMANUBAN SELATAN</v>
      </c>
      <c r="I9330" t="str">
        <f>VLOOKUP($D9330,reference!$G$1:$H$25,2,FALSE)</f>
        <v>Pemukiman</v>
      </c>
      <c r="J9330" t="str">
        <f>VLOOKUP($E9330,reference!$G$1:$H$25,2,FALSE)</f>
        <v>Pemukiman</v>
      </c>
      <c r="K9330" t="str">
        <f t="shared" si="145"/>
        <v>Non Irigasi</v>
      </c>
      <c r="L9330" t="s">
        <v>327</v>
      </c>
    </row>
    <row r="9331" spans="1:12" x14ac:dyDescent="0.25">
      <c r="A9331" s="1">
        <v>9330</v>
      </c>
      <c r="B9331" s="3">
        <v>1598</v>
      </c>
      <c r="C9331" s="1">
        <v>15</v>
      </c>
      <c r="D9331" s="1">
        <v>1</v>
      </c>
      <c r="E9331" s="1">
        <v>1</v>
      </c>
      <c r="F9331" s="1">
        <v>0</v>
      </c>
      <c r="G9331">
        <f>VLOOKUP(C9331,reference!$A$1:$E$310,5,FALSE)</f>
        <v>5302032</v>
      </c>
      <c r="H9331" t="str">
        <f>VLOOKUP(C9331,reference!$A$1:$E$310,4,FALSE)</f>
        <v>MATAWAI LA PAWU</v>
      </c>
      <c r="I9331" t="str">
        <f>VLOOKUP($D9331,reference!$G$1:$H$25,2,FALSE)</f>
        <v>Hutan lahan kering primer</v>
      </c>
      <c r="J9331" t="str">
        <f>VLOOKUP($E9331,reference!$G$1:$H$25,2,FALSE)</f>
        <v>Hutan lahan kering primer</v>
      </c>
      <c r="K9331" t="str">
        <f t="shared" si="145"/>
        <v>Non Irigasi</v>
      </c>
      <c r="L9331" t="s">
        <v>327</v>
      </c>
    </row>
    <row r="9332" spans="1:12" x14ac:dyDescent="0.25">
      <c r="A9332" s="1">
        <v>9331</v>
      </c>
      <c r="B9332" s="3">
        <v>97</v>
      </c>
      <c r="C9332" s="1">
        <v>40</v>
      </c>
      <c r="D9332" s="1">
        <v>18</v>
      </c>
      <c r="E9332" s="1">
        <v>12</v>
      </c>
      <c r="F9332" s="1">
        <v>0</v>
      </c>
      <c r="G9332">
        <f>VLOOKUP(C9332,reference!$A$1:$E$310,5,FALSE)</f>
        <v>5303141</v>
      </c>
      <c r="H9332" t="str">
        <f>VLOOKUP(C9332,reference!$A$1:$E$310,4,FALSE)</f>
        <v>AMABI OEFETO TIMUR</v>
      </c>
      <c r="I9332" t="str">
        <f>VLOOKUP($D9332,reference!$G$1:$H$25,2,FALSE)</f>
        <v>Lahan terbuka</v>
      </c>
      <c r="J9332" t="str">
        <f>VLOOKUP($E9332,reference!$G$1:$H$25,2,FALSE)</f>
        <v>Pertanian lahan kering</v>
      </c>
      <c r="K9332" t="str">
        <f t="shared" si="145"/>
        <v>Non Irigasi</v>
      </c>
      <c r="L9332" t="s">
        <v>327</v>
      </c>
    </row>
    <row r="9333" spans="1:12" x14ac:dyDescent="0.25">
      <c r="A9333" s="1">
        <v>9332</v>
      </c>
      <c r="B9333" s="3">
        <v>67</v>
      </c>
      <c r="C9333" s="1">
        <v>65</v>
      </c>
      <c r="D9333" s="1">
        <v>18</v>
      </c>
      <c r="E9333" s="1">
        <v>16</v>
      </c>
      <c r="F9333" s="1">
        <v>0</v>
      </c>
      <c r="G9333">
        <f>VLOOKUP(C9333,reference!$A$1:$E$310,5,FALSE)</f>
        <v>5304050</v>
      </c>
      <c r="H9333" t="str">
        <f>VLOOKUP(C9333,reference!$A$1:$E$310,4,FALSE)</f>
        <v>AMANUBAN SELATAN</v>
      </c>
      <c r="I9333" t="str">
        <f>VLOOKUP($D9333,reference!$G$1:$H$25,2,FALSE)</f>
        <v>Lahan terbuka</v>
      </c>
      <c r="J9333" t="str">
        <f>VLOOKUP($E9333,reference!$G$1:$H$25,2,FALSE)</f>
        <v>Pemukiman</v>
      </c>
      <c r="K9333" t="str">
        <f t="shared" si="145"/>
        <v>Non Irigasi</v>
      </c>
      <c r="L9333" t="s">
        <v>327</v>
      </c>
    </row>
    <row r="9334" spans="1:12" x14ac:dyDescent="0.25">
      <c r="A9334" s="1">
        <v>9333</v>
      </c>
      <c r="B9334" s="3">
        <v>366</v>
      </c>
      <c r="C9334" s="1">
        <v>19</v>
      </c>
      <c r="D9334" s="1">
        <v>13</v>
      </c>
      <c r="E9334" s="1">
        <v>18</v>
      </c>
      <c r="F9334" s="1">
        <v>0</v>
      </c>
      <c r="G9334">
        <f>VLOOKUP(C9334,reference!$A$1:$E$310,5,FALSE)</f>
        <v>5302040</v>
      </c>
      <c r="H9334" t="str">
        <f>VLOOKUP(C9334,reference!$A$1:$E$310,4,FALSE)</f>
        <v>PAHUNGA LODU</v>
      </c>
      <c r="I9334" t="str">
        <f>VLOOKUP($D9334,reference!$G$1:$H$25,2,FALSE)</f>
        <v>Pertanian lahan kering  campur semak / kebun campur</v>
      </c>
      <c r="J9334" t="str">
        <f>VLOOKUP($E9334,reference!$G$1:$H$25,2,FALSE)</f>
        <v>Lahan terbuka</v>
      </c>
      <c r="K9334" t="str">
        <f t="shared" si="145"/>
        <v>Non Irigasi</v>
      </c>
      <c r="L9334" t="s">
        <v>327</v>
      </c>
    </row>
    <row r="9335" spans="1:12" x14ac:dyDescent="0.25">
      <c r="A9335" s="1">
        <v>9334</v>
      </c>
      <c r="B9335" s="3">
        <v>652</v>
      </c>
      <c r="C9335" s="1">
        <v>19</v>
      </c>
      <c r="D9335" s="1">
        <v>11</v>
      </c>
      <c r="E9335" s="1">
        <v>18</v>
      </c>
      <c r="F9335" s="1">
        <v>0</v>
      </c>
      <c r="G9335">
        <f>VLOOKUP(C9335,reference!$A$1:$E$310,5,FALSE)</f>
        <v>5302040</v>
      </c>
      <c r="H9335" t="str">
        <f>VLOOKUP(C9335,reference!$A$1:$E$310,4,FALSE)</f>
        <v>PAHUNGA LODU</v>
      </c>
      <c r="I9335" t="str">
        <f>VLOOKUP($D9335,reference!$G$1:$H$25,2,FALSE)</f>
        <v>Savanna / Padang rumput</v>
      </c>
      <c r="J9335" t="str">
        <f>VLOOKUP($E9335,reference!$G$1:$H$25,2,FALSE)</f>
        <v>Lahan terbuka</v>
      </c>
      <c r="K9335" t="str">
        <f t="shared" si="145"/>
        <v>Non Irigasi</v>
      </c>
      <c r="L9335" t="s">
        <v>327</v>
      </c>
    </row>
    <row r="9336" spans="1:12" x14ac:dyDescent="0.25">
      <c r="A9336" s="1">
        <v>9335</v>
      </c>
      <c r="B9336" s="3">
        <v>8</v>
      </c>
      <c r="C9336" s="1">
        <v>68</v>
      </c>
      <c r="D9336" s="1">
        <v>2</v>
      </c>
      <c r="E9336" s="1">
        <v>1</v>
      </c>
      <c r="F9336" s="1">
        <v>0</v>
      </c>
      <c r="G9336">
        <f>VLOOKUP(C9336,reference!$A$1:$E$310,5,FALSE)</f>
        <v>5304061</v>
      </c>
      <c r="H9336" t="str">
        <f>VLOOKUP(C9336,reference!$A$1:$E$310,4,FALSE)</f>
        <v>KUALIN</v>
      </c>
      <c r="I9336" t="str">
        <f>VLOOKUP($D9336,reference!$G$1:$H$25,2,FALSE)</f>
        <v>Hutan lahan kering sekunder / bekas tebangan</v>
      </c>
      <c r="J9336" t="str">
        <f>VLOOKUP($E9336,reference!$G$1:$H$25,2,FALSE)</f>
        <v>Hutan lahan kering primer</v>
      </c>
      <c r="K9336" t="str">
        <f t="shared" si="145"/>
        <v>Non Irigasi</v>
      </c>
      <c r="L9336" t="s">
        <v>327</v>
      </c>
    </row>
    <row r="9337" spans="1:12" x14ac:dyDescent="0.25">
      <c r="A9337" s="1">
        <v>9336</v>
      </c>
      <c r="B9337" s="3">
        <v>55</v>
      </c>
      <c r="C9337" s="1">
        <v>19</v>
      </c>
      <c r="D9337" s="1">
        <v>9</v>
      </c>
      <c r="E9337" s="1">
        <v>18</v>
      </c>
      <c r="F9337" s="1">
        <v>0</v>
      </c>
      <c r="G9337">
        <f>VLOOKUP(C9337,reference!$A$1:$E$310,5,FALSE)</f>
        <v>5302040</v>
      </c>
      <c r="H9337" t="str">
        <f>VLOOKUP(C9337,reference!$A$1:$E$310,4,FALSE)</f>
        <v>PAHUNGA LODU</v>
      </c>
      <c r="I9337" t="str">
        <f>VLOOKUP($D9337,reference!$G$1:$H$25,2,FALSE)</f>
        <v>Semak belukar</v>
      </c>
      <c r="J9337" t="str">
        <f>VLOOKUP($E9337,reference!$G$1:$H$25,2,FALSE)</f>
        <v>Lahan terbuka</v>
      </c>
      <c r="K9337" t="str">
        <f t="shared" si="145"/>
        <v>Non Irigasi</v>
      </c>
      <c r="L9337" t="s">
        <v>327</v>
      </c>
    </row>
    <row r="9338" spans="1:12" x14ac:dyDescent="0.25">
      <c r="A9338" s="1">
        <v>9337</v>
      </c>
      <c r="B9338" s="3">
        <v>3</v>
      </c>
      <c r="C9338" s="1">
        <v>15</v>
      </c>
      <c r="D9338" s="1">
        <v>1</v>
      </c>
      <c r="E9338" s="1">
        <v>9</v>
      </c>
      <c r="F9338" s="1">
        <v>0</v>
      </c>
      <c r="G9338">
        <f>VLOOKUP(C9338,reference!$A$1:$E$310,5,FALSE)</f>
        <v>5302032</v>
      </c>
      <c r="H9338" t="str">
        <f>VLOOKUP(C9338,reference!$A$1:$E$310,4,FALSE)</f>
        <v>MATAWAI LA PAWU</v>
      </c>
      <c r="I9338" t="str">
        <f>VLOOKUP($D9338,reference!$G$1:$H$25,2,FALSE)</f>
        <v>Hutan lahan kering primer</v>
      </c>
      <c r="J9338" t="str">
        <f>VLOOKUP($E9338,reference!$G$1:$H$25,2,FALSE)</f>
        <v>Semak belukar</v>
      </c>
      <c r="K9338" t="str">
        <f t="shared" si="145"/>
        <v>Non Irigasi</v>
      </c>
      <c r="L9338" t="s">
        <v>328</v>
      </c>
    </row>
    <row r="9339" spans="1:12" x14ac:dyDescent="0.25">
      <c r="A9339" s="1">
        <v>9338</v>
      </c>
      <c r="B9339" s="3">
        <v>7</v>
      </c>
      <c r="C9339" s="1">
        <v>39</v>
      </c>
      <c r="D9339" s="1">
        <v>15</v>
      </c>
      <c r="E9339" s="1">
        <v>14</v>
      </c>
      <c r="F9339" s="1">
        <v>0</v>
      </c>
      <c r="G9339">
        <f>VLOOKUP(C9339,reference!$A$1:$E$310,5,FALSE)</f>
        <v>5303140</v>
      </c>
      <c r="H9339" t="str">
        <f>VLOOKUP(C9339,reference!$A$1:$E$310,4,FALSE)</f>
        <v>KUPANG TIMUR</v>
      </c>
      <c r="I9339" t="str">
        <f>VLOOKUP($D9339,reference!$G$1:$H$25,2,FALSE)</f>
        <v>Tambak</v>
      </c>
      <c r="J9339" t="str">
        <f>VLOOKUP($E9339,reference!$G$1:$H$25,2,FALSE)</f>
        <v>Sawah</v>
      </c>
      <c r="K9339" t="str">
        <f t="shared" si="145"/>
        <v>Non Irigasi</v>
      </c>
      <c r="L9339" t="s">
        <v>327</v>
      </c>
    </row>
    <row r="9340" spans="1:12" x14ac:dyDescent="0.25">
      <c r="A9340" s="1">
        <v>9339</v>
      </c>
      <c r="B9340" s="3">
        <v>69</v>
      </c>
      <c r="C9340" s="1">
        <v>65</v>
      </c>
      <c r="D9340" s="1">
        <v>16</v>
      </c>
      <c r="E9340" s="1">
        <v>11</v>
      </c>
      <c r="F9340" s="1">
        <v>0</v>
      </c>
      <c r="G9340">
        <f>VLOOKUP(C9340,reference!$A$1:$E$310,5,FALSE)</f>
        <v>5304050</v>
      </c>
      <c r="H9340" t="str">
        <f>VLOOKUP(C9340,reference!$A$1:$E$310,4,FALSE)</f>
        <v>AMANUBAN SELATAN</v>
      </c>
      <c r="I9340" t="str">
        <f>VLOOKUP($D9340,reference!$G$1:$H$25,2,FALSE)</f>
        <v>Pemukiman</v>
      </c>
      <c r="J9340" t="str">
        <f>VLOOKUP($E9340,reference!$G$1:$H$25,2,FALSE)</f>
        <v>Savanna / Padang rumput</v>
      </c>
      <c r="K9340" t="str">
        <f t="shared" si="145"/>
        <v>Non Irigasi</v>
      </c>
      <c r="L9340" t="s">
        <v>327</v>
      </c>
    </row>
    <row r="9341" spans="1:12" x14ac:dyDescent="0.25">
      <c r="A9341" s="1">
        <v>9340</v>
      </c>
      <c r="B9341" s="3">
        <v>56</v>
      </c>
      <c r="C9341" s="1">
        <v>12</v>
      </c>
      <c r="D9341" s="1">
        <v>0</v>
      </c>
      <c r="E9341" s="1">
        <v>20</v>
      </c>
      <c r="F9341" s="1">
        <v>0</v>
      </c>
      <c r="G9341">
        <f>VLOOKUP(C9341,reference!$A$1:$E$310,5,FALSE)</f>
        <v>5302021</v>
      </c>
      <c r="H9341" t="str">
        <f>VLOOKUP(C9341,reference!$A$1:$E$310,4,FALSE)</f>
        <v>PINUPAHAR</v>
      </c>
      <c r="I9341" t="str">
        <f>VLOOKUP($D9341,reference!$G$1:$H$25,2,FALSE)</f>
        <v>No data</v>
      </c>
      <c r="J9341" t="str">
        <f>VLOOKUP($E9341,reference!$G$1:$H$25,2,FALSE)</f>
        <v>Tubuh air</v>
      </c>
      <c r="K9341" t="str">
        <f t="shared" si="145"/>
        <v>Non Irigasi</v>
      </c>
      <c r="L9341" t="s">
        <v>327</v>
      </c>
    </row>
    <row r="9342" spans="1:12" x14ac:dyDescent="0.25">
      <c r="A9342" s="1">
        <v>9341</v>
      </c>
      <c r="B9342" s="3">
        <v>1307</v>
      </c>
      <c r="C9342" s="1">
        <v>12</v>
      </c>
      <c r="D9342" s="1">
        <v>12</v>
      </c>
      <c r="E9342" s="1">
        <v>13</v>
      </c>
      <c r="F9342" s="1">
        <v>0</v>
      </c>
      <c r="G9342">
        <f>VLOOKUP(C9342,reference!$A$1:$E$310,5,FALSE)</f>
        <v>5302021</v>
      </c>
      <c r="H9342" t="str">
        <f>VLOOKUP(C9342,reference!$A$1:$E$310,4,FALSE)</f>
        <v>PINUPAHAR</v>
      </c>
      <c r="I9342" t="str">
        <f>VLOOKUP($D9342,reference!$G$1:$H$25,2,FALSE)</f>
        <v>Pertanian lahan kering</v>
      </c>
      <c r="J9342" t="str">
        <f>VLOOKUP($E9342,reference!$G$1:$H$25,2,FALSE)</f>
        <v>Pertanian lahan kering  campur semak / kebun campur</v>
      </c>
      <c r="K9342" t="str">
        <f t="shared" si="145"/>
        <v>Non Irigasi</v>
      </c>
      <c r="L9342" t="s">
        <v>327</v>
      </c>
    </row>
    <row r="9343" spans="1:12" x14ac:dyDescent="0.25">
      <c r="A9343" s="1">
        <v>9342</v>
      </c>
      <c r="B9343" s="3">
        <v>5</v>
      </c>
      <c r="C9343" s="1">
        <v>40</v>
      </c>
      <c r="D9343" s="1">
        <v>11</v>
      </c>
      <c r="E9343" s="1">
        <v>14</v>
      </c>
      <c r="F9343" s="1">
        <v>0</v>
      </c>
      <c r="G9343">
        <f>VLOOKUP(C9343,reference!$A$1:$E$310,5,FALSE)</f>
        <v>5303141</v>
      </c>
      <c r="H9343" t="str">
        <f>VLOOKUP(C9343,reference!$A$1:$E$310,4,FALSE)</f>
        <v>AMABI OEFETO TIMUR</v>
      </c>
      <c r="I9343" t="str">
        <f>VLOOKUP($D9343,reference!$G$1:$H$25,2,FALSE)</f>
        <v>Savanna / Padang rumput</v>
      </c>
      <c r="J9343" t="str">
        <f>VLOOKUP($E9343,reference!$G$1:$H$25,2,FALSE)</f>
        <v>Sawah</v>
      </c>
      <c r="K9343" t="str">
        <f t="shared" si="145"/>
        <v>Non Irigasi</v>
      </c>
      <c r="L9343" t="s">
        <v>327</v>
      </c>
    </row>
    <row r="9344" spans="1:12" x14ac:dyDescent="0.25">
      <c r="A9344" s="1">
        <v>9343</v>
      </c>
      <c r="B9344" s="3">
        <v>170</v>
      </c>
      <c r="C9344" s="1">
        <v>40</v>
      </c>
      <c r="D9344" s="1">
        <v>11</v>
      </c>
      <c r="E9344" s="1">
        <v>2</v>
      </c>
      <c r="F9344" s="1">
        <v>0</v>
      </c>
      <c r="G9344">
        <f>VLOOKUP(C9344,reference!$A$1:$E$310,5,FALSE)</f>
        <v>5303141</v>
      </c>
      <c r="H9344" t="str">
        <f>VLOOKUP(C9344,reference!$A$1:$E$310,4,FALSE)</f>
        <v>AMABI OEFETO TIMUR</v>
      </c>
      <c r="I9344" t="str">
        <f>VLOOKUP($D9344,reference!$G$1:$H$25,2,FALSE)</f>
        <v>Savanna / Padang rumput</v>
      </c>
      <c r="J9344" t="str">
        <f>VLOOKUP($E9344,reference!$G$1:$H$25,2,FALSE)</f>
        <v>Hutan lahan kering sekunder / bekas tebangan</v>
      </c>
      <c r="K9344" t="str">
        <f t="shared" si="145"/>
        <v>Non Irigasi</v>
      </c>
      <c r="L9344" t="s">
        <v>327</v>
      </c>
    </row>
    <row r="9345" spans="1:12" x14ac:dyDescent="0.25">
      <c r="A9345" s="1">
        <v>9344</v>
      </c>
      <c r="B9345" s="3">
        <v>112</v>
      </c>
      <c r="C9345" s="1">
        <v>12</v>
      </c>
      <c r="D9345" s="1">
        <v>0</v>
      </c>
      <c r="E9345" s="1">
        <v>0</v>
      </c>
      <c r="F9345" s="1">
        <v>0</v>
      </c>
      <c r="G9345">
        <f>VLOOKUP(C9345,reference!$A$1:$E$310,5,FALSE)</f>
        <v>5302021</v>
      </c>
      <c r="H9345" t="str">
        <f>VLOOKUP(C9345,reference!$A$1:$E$310,4,FALSE)</f>
        <v>PINUPAHAR</v>
      </c>
      <c r="I9345" t="str">
        <f>VLOOKUP($D9345,reference!$G$1:$H$25,2,FALSE)</f>
        <v>No data</v>
      </c>
      <c r="J9345" t="str">
        <f>VLOOKUP($E9345,reference!$G$1:$H$25,2,FALSE)</f>
        <v>No data</v>
      </c>
      <c r="K9345" t="str">
        <f t="shared" si="145"/>
        <v>Non Irigasi</v>
      </c>
      <c r="L9345" t="s">
        <v>327</v>
      </c>
    </row>
    <row r="9346" spans="1:12" x14ac:dyDescent="0.25">
      <c r="A9346" s="1">
        <v>9345</v>
      </c>
      <c r="B9346" s="3">
        <v>7</v>
      </c>
      <c r="C9346" s="1">
        <v>12</v>
      </c>
      <c r="D9346" s="1">
        <v>2</v>
      </c>
      <c r="E9346" s="1">
        <v>20</v>
      </c>
      <c r="F9346" s="1">
        <v>0</v>
      </c>
      <c r="G9346">
        <f>VLOOKUP(C9346,reference!$A$1:$E$310,5,FALSE)</f>
        <v>5302021</v>
      </c>
      <c r="H9346" t="str">
        <f>VLOOKUP(C9346,reference!$A$1:$E$310,4,FALSE)</f>
        <v>PINUPAHAR</v>
      </c>
      <c r="I9346" t="str">
        <f>VLOOKUP($D9346,reference!$G$1:$H$25,2,FALSE)</f>
        <v>Hutan lahan kering sekunder / bekas tebangan</v>
      </c>
      <c r="J9346" t="str">
        <f>VLOOKUP($E9346,reference!$G$1:$H$25,2,FALSE)</f>
        <v>Tubuh air</v>
      </c>
      <c r="K9346" t="str">
        <f t="shared" si="145"/>
        <v>Non Irigasi</v>
      </c>
      <c r="L9346" t="s">
        <v>328</v>
      </c>
    </row>
    <row r="9347" spans="1:12" x14ac:dyDescent="0.25">
      <c r="A9347" s="1">
        <v>9346</v>
      </c>
      <c r="B9347" s="3">
        <v>6</v>
      </c>
      <c r="C9347" s="1">
        <v>15</v>
      </c>
      <c r="D9347" s="1">
        <v>1</v>
      </c>
      <c r="E9347" s="1">
        <v>2</v>
      </c>
      <c r="F9347" s="1">
        <v>0</v>
      </c>
      <c r="G9347">
        <f>VLOOKUP(C9347,reference!$A$1:$E$310,5,FALSE)</f>
        <v>5302032</v>
      </c>
      <c r="H9347" t="str">
        <f>VLOOKUP(C9347,reference!$A$1:$E$310,4,FALSE)</f>
        <v>MATAWAI LA PAWU</v>
      </c>
      <c r="I9347" t="str">
        <f>VLOOKUP($D9347,reference!$G$1:$H$25,2,FALSE)</f>
        <v>Hutan lahan kering primer</v>
      </c>
      <c r="J9347" t="str">
        <f>VLOOKUP($E9347,reference!$G$1:$H$25,2,FALSE)</f>
        <v>Hutan lahan kering sekunder / bekas tebangan</v>
      </c>
      <c r="K9347" t="str">
        <f t="shared" ref="K9347:K9410" si="146">IF(F9347=0,"Non Irigasi","Buffer Irigasi")</f>
        <v>Non Irigasi</v>
      </c>
      <c r="L9347" t="s">
        <v>329</v>
      </c>
    </row>
    <row r="9348" spans="1:12" x14ac:dyDescent="0.25">
      <c r="A9348" s="1">
        <v>9347</v>
      </c>
      <c r="B9348" s="3">
        <v>2812</v>
      </c>
      <c r="C9348" s="1">
        <v>39</v>
      </c>
      <c r="D9348" s="1">
        <v>12</v>
      </c>
      <c r="E9348" s="1">
        <v>14</v>
      </c>
      <c r="F9348" s="1">
        <v>0</v>
      </c>
      <c r="G9348">
        <f>VLOOKUP(C9348,reference!$A$1:$E$310,5,FALSE)</f>
        <v>5303140</v>
      </c>
      <c r="H9348" t="str">
        <f>VLOOKUP(C9348,reference!$A$1:$E$310,4,FALSE)</f>
        <v>KUPANG TIMUR</v>
      </c>
      <c r="I9348" t="str">
        <f>VLOOKUP($D9348,reference!$G$1:$H$25,2,FALSE)</f>
        <v>Pertanian lahan kering</v>
      </c>
      <c r="J9348" t="str">
        <f>VLOOKUP($E9348,reference!$G$1:$H$25,2,FALSE)</f>
        <v>Sawah</v>
      </c>
      <c r="K9348" t="str">
        <f t="shared" si="146"/>
        <v>Non Irigasi</v>
      </c>
      <c r="L9348" t="s">
        <v>327</v>
      </c>
    </row>
    <row r="9349" spans="1:12" x14ac:dyDescent="0.25">
      <c r="A9349" s="1">
        <v>9348</v>
      </c>
      <c r="B9349" s="3">
        <v>21</v>
      </c>
      <c r="C9349" s="1">
        <v>40</v>
      </c>
      <c r="D9349" s="1">
        <v>11</v>
      </c>
      <c r="E9349" s="1">
        <v>20</v>
      </c>
      <c r="F9349" s="1">
        <v>0</v>
      </c>
      <c r="G9349">
        <f>VLOOKUP(C9349,reference!$A$1:$E$310,5,FALSE)</f>
        <v>5303141</v>
      </c>
      <c r="H9349" t="str">
        <f>VLOOKUP(C9349,reference!$A$1:$E$310,4,FALSE)</f>
        <v>AMABI OEFETO TIMUR</v>
      </c>
      <c r="I9349" t="str">
        <f>VLOOKUP($D9349,reference!$G$1:$H$25,2,FALSE)</f>
        <v>Savanna / Padang rumput</v>
      </c>
      <c r="J9349" t="str">
        <f>VLOOKUP($E9349,reference!$G$1:$H$25,2,FALSE)</f>
        <v>Tubuh air</v>
      </c>
      <c r="K9349" t="str">
        <f t="shared" si="146"/>
        <v>Non Irigasi</v>
      </c>
      <c r="L9349" t="s">
        <v>327</v>
      </c>
    </row>
    <row r="9350" spans="1:12" x14ac:dyDescent="0.25">
      <c r="A9350" s="1">
        <v>9349</v>
      </c>
      <c r="B9350" s="3">
        <v>66</v>
      </c>
      <c r="C9350" s="1">
        <v>12</v>
      </c>
      <c r="D9350" s="1">
        <v>12</v>
      </c>
      <c r="E9350" s="1">
        <v>16</v>
      </c>
      <c r="F9350" s="1">
        <v>0</v>
      </c>
      <c r="G9350">
        <f>VLOOKUP(C9350,reference!$A$1:$E$310,5,FALSE)</f>
        <v>5302021</v>
      </c>
      <c r="H9350" t="str">
        <f>VLOOKUP(C9350,reference!$A$1:$E$310,4,FALSE)</f>
        <v>PINUPAHAR</v>
      </c>
      <c r="I9350" t="str">
        <f>VLOOKUP($D9350,reference!$G$1:$H$25,2,FALSE)</f>
        <v>Pertanian lahan kering</v>
      </c>
      <c r="J9350" t="str">
        <f>VLOOKUP($E9350,reference!$G$1:$H$25,2,FALSE)</f>
        <v>Pemukiman</v>
      </c>
      <c r="K9350" t="str">
        <f t="shared" si="146"/>
        <v>Non Irigasi</v>
      </c>
      <c r="L9350" t="s">
        <v>327</v>
      </c>
    </row>
    <row r="9351" spans="1:12" x14ac:dyDescent="0.25">
      <c r="A9351" s="1">
        <v>9350</v>
      </c>
      <c r="B9351" s="3">
        <v>30</v>
      </c>
      <c r="C9351" s="1">
        <v>19</v>
      </c>
      <c r="D9351" s="1">
        <v>18</v>
      </c>
      <c r="E9351" s="1">
        <v>12</v>
      </c>
      <c r="F9351" s="1">
        <v>0</v>
      </c>
      <c r="G9351">
        <f>VLOOKUP(C9351,reference!$A$1:$E$310,5,FALSE)</f>
        <v>5302040</v>
      </c>
      <c r="H9351" t="str">
        <f>VLOOKUP(C9351,reference!$A$1:$E$310,4,FALSE)</f>
        <v>PAHUNGA LODU</v>
      </c>
      <c r="I9351" t="str">
        <f>VLOOKUP($D9351,reference!$G$1:$H$25,2,FALSE)</f>
        <v>Lahan terbuka</v>
      </c>
      <c r="J9351" t="str">
        <f>VLOOKUP($E9351,reference!$G$1:$H$25,2,FALSE)</f>
        <v>Pertanian lahan kering</v>
      </c>
      <c r="K9351" t="str">
        <f t="shared" si="146"/>
        <v>Non Irigasi</v>
      </c>
      <c r="L9351" t="s">
        <v>327</v>
      </c>
    </row>
    <row r="9352" spans="1:12" x14ac:dyDescent="0.25">
      <c r="A9352" s="1">
        <v>9351</v>
      </c>
      <c r="B9352" s="3">
        <v>1073</v>
      </c>
      <c r="C9352" s="1">
        <v>12</v>
      </c>
      <c r="D9352" s="1">
        <v>2</v>
      </c>
      <c r="E9352" s="1">
        <v>13</v>
      </c>
      <c r="F9352" s="1">
        <v>0</v>
      </c>
      <c r="G9352">
        <f>VLOOKUP(C9352,reference!$A$1:$E$310,5,FALSE)</f>
        <v>5302021</v>
      </c>
      <c r="H9352" t="str">
        <f>VLOOKUP(C9352,reference!$A$1:$E$310,4,FALSE)</f>
        <v>PINUPAHAR</v>
      </c>
      <c r="I9352" t="str">
        <f>VLOOKUP($D9352,reference!$G$1:$H$25,2,FALSE)</f>
        <v>Hutan lahan kering sekunder / bekas tebangan</v>
      </c>
      <c r="J9352" t="str">
        <f>VLOOKUP($E9352,reference!$G$1:$H$25,2,FALSE)</f>
        <v>Pertanian lahan kering  campur semak / kebun campur</v>
      </c>
      <c r="K9352" t="str">
        <f t="shared" si="146"/>
        <v>Non Irigasi</v>
      </c>
      <c r="L9352" t="s">
        <v>328</v>
      </c>
    </row>
    <row r="9353" spans="1:12" x14ac:dyDescent="0.25">
      <c r="A9353" s="1">
        <v>9352</v>
      </c>
      <c r="B9353" s="3">
        <v>258</v>
      </c>
      <c r="C9353" s="1">
        <v>19</v>
      </c>
      <c r="D9353" s="1">
        <v>11</v>
      </c>
      <c r="E9353" s="1">
        <v>12</v>
      </c>
      <c r="F9353" s="1">
        <v>0</v>
      </c>
      <c r="G9353">
        <f>VLOOKUP(C9353,reference!$A$1:$E$310,5,FALSE)</f>
        <v>5302040</v>
      </c>
      <c r="H9353" t="str">
        <f>VLOOKUP(C9353,reference!$A$1:$E$310,4,FALSE)</f>
        <v>PAHUNGA LODU</v>
      </c>
      <c r="I9353" t="str">
        <f>VLOOKUP($D9353,reference!$G$1:$H$25,2,FALSE)</f>
        <v>Savanna / Padang rumput</v>
      </c>
      <c r="J9353" t="str">
        <f>VLOOKUP($E9353,reference!$G$1:$H$25,2,FALSE)</f>
        <v>Pertanian lahan kering</v>
      </c>
      <c r="K9353" t="str">
        <f t="shared" si="146"/>
        <v>Non Irigasi</v>
      </c>
      <c r="L9353" t="s">
        <v>327</v>
      </c>
    </row>
    <row r="9354" spans="1:12" x14ac:dyDescent="0.25">
      <c r="A9354" s="1">
        <v>9353</v>
      </c>
      <c r="B9354" s="3">
        <v>25</v>
      </c>
      <c r="C9354" s="1">
        <v>68</v>
      </c>
      <c r="D9354" s="1">
        <v>1</v>
      </c>
      <c r="E9354" s="1">
        <v>16</v>
      </c>
      <c r="F9354" s="1">
        <v>0</v>
      </c>
      <c r="G9354">
        <f>VLOOKUP(C9354,reference!$A$1:$E$310,5,FALSE)</f>
        <v>5304061</v>
      </c>
      <c r="H9354" t="str">
        <f>VLOOKUP(C9354,reference!$A$1:$E$310,4,FALSE)</f>
        <v>KUALIN</v>
      </c>
      <c r="I9354" t="str">
        <f>VLOOKUP($D9354,reference!$G$1:$H$25,2,FALSE)</f>
        <v>Hutan lahan kering primer</v>
      </c>
      <c r="J9354" t="str">
        <f>VLOOKUP($E9354,reference!$G$1:$H$25,2,FALSE)</f>
        <v>Pemukiman</v>
      </c>
      <c r="K9354" t="str">
        <f t="shared" si="146"/>
        <v>Non Irigasi</v>
      </c>
      <c r="L9354" t="s">
        <v>328</v>
      </c>
    </row>
    <row r="9355" spans="1:12" x14ac:dyDescent="0.25">
      <c r="A9355" s="1">
        <v>9354</v>
      </c>
      <c r="B9355" s="3">
        <v>30</v>
      </c>
      <c r="C9355" s="1">
        <v>15</v>
      </c>
      <c r="D9355" s="1">
        <v>2</v>
      </c>
      <c r="E9355" s="1">
        <v>9</v>
      </c>
      <c r="F9355" s="1">
        <v>0</v>
      </c>
      <c r="G9355">
        <f>VLOOKUP(C9355,reference!$A$1:$E$310,5,FALSE)</f>
        <v>5302032</v>
      </c>
      <c r="H9355" t="str">
        <f>VLOOKUP(C9355,reference!$A$1:$E$310,4,FALSE)</f>
        <v>MATAWAI LA PAWU</v>
      </c>
      <c r="I9355" t="str">
        <f>VLOOKUP($D9355,reference!$G$1:$H$25,2,FALSE)</f>
        <v>Hutan lahan kering sekunder / bekas tebangan</v>
      </c>
      <c r="J9355" t="str">
        <f>VLOOKUP($E9355,reference!$G$1:$H$25,2,FALSE)</f>
        <v>Semak belukar</v>
      </c>
      <c r="K9355" t="str">
        <f t="shared" si="146"/>
        <v>Non Irigasi</v>
      </c>
      <c r="L9355" t="s">
        <v>328</v>
      </c>
    </row>
    <row r="9356" spans="1:12" x14ac:dyDescent="0.25">
      <c r="A9356" s="1">
        <v>9355</v>
      </c>
      <c r="B9356" s="3">
        <v>692</v>
      </c>
      <c r="C9356" s="1">
        <v>15</v>
      </c>
      <c r="D9356" s="1">
        <v>2</v>
      </c>
      <c r="E9356" s="1">
        <v>1</v>
      </c>
      <c r="F9356" s="1">
        <v>0</v>
      </c>
      <c r="G9356">
        <f>VLOOKUP(C9356,reference!$A$1:$E$310,5,FALSE)</f>
        <v>5302032</v>
      </c>
      <c r="H9356" t="str">
        <f>VLOOKUP(C9356,reference!$A$1:$E$310,4,FALSE)</f>
        <v>MATAWAI LA PAWU</v>
      </c>
      <c r="I9356" t="str">
        <f>VLOOKUP($D9356,reference!$G$1:$H$25,2,FALSE)</f>
        <v>Hutan lahan kering sekunder / bekas tebangan</v>
      </c>
      <c r="J9356" t="str">
        <f>VLOOKUP($E9356,reference!$G$1:$H$25,2,FALSE)</f>
        <v>Hutan lahan kering primer</v>
      </c>
      <c r="K9356" t="str">
        <f t="shared" si="146"/>
        <v>Non Irigasi</v>
      </c>
      <c r="L9356" t="s">
        <v>327</v>
      </c>
    </row>
    <row r="9357" spans="1:12" x14ac:dyDescent="0.25">
      <c r="A9357" s="1">
        <v>9356</v>
      </c>
      <c r="B9357" s="3">
        <v>6278</v>
      </c>
      <c r="C9357" s="1">
        <v>19</v>
      </c>
      <c r="D9357" s="1">
        <v>2</v>
      </c>
      <c r="E9357" s="1">
        <v>2</v>
      </c>
      <c r="F9357" s="1">
        <v>0</v>
      </c>
      <c r="G9357">
        <f>VLOOKUP(C9357,reference!$A$1:$E$310,5,FALSE)</f>
        <v>5302040</v>
      </c>
      <c r="H9357" t="str">
        <f>VLOOKUP(C9357,reference!$A$1:$E$310,4,FALSE)</f>
        <v>PAHUNGA LODU</v>
      </c>
      <c r="I9357" t="str">
        <f>VLOOKUP($D9357,reference!$G$1:$H$25,2,FALSE)</f>
        <v>Hutan lahan kering sekunder / bekas tebangan</v>
      </c>
      <c r="J9357" t="str">
        <f>VLOOKUP($E9357,reference!$G$1:$H$25,2,FALSE)</f>
        <v>Hutan lahan kering sekunder / bekas tebangan</v>
      </c>
      <c r="K9357" t="str">
        <f t="shared" si="146"/>
        <v>Non Irigasi</v>
      </c>
      <c r="L9357" t="s">
        <v>327</v>
      </c>
    </row>
    <row r="9358" spans="1:12" x14ac:dyDescent="0.25">
      <c r="A9358" s="1">
        <v>9357</v>
      </c>
      <c r="B9358" s="3">
        <v>448</v>
      </c>
      <c r="C9358" s="1">
        <v>68</v>
      </c>
      <c r="D9358" s="1">
        <v>1</v>
      </c>
      <c r="E9358" s="1">
        <v>9</v>
      </c>
      <c r="F9358" s="1">
        <v>0</v>
      </c>
      <c r="G9358">
        <f>VLOOKUP(C9358,reference!$A$1:$E$310,5,FALSE)</f>
        <v>5304061</v>
      </c>
      <c r="H9358" t="str">
        <f>VLOOKUP(C9358,reference!$A$1:$E$310,4,FALSE)</f>
        <v>KUALIN</v>
      </c>
      <c r="I9358" t="str">
        <f>VLOOKUP($D9358,reference!$G$1:$H$25,2,FALSE)</f>
        <v>Hutan lahan kering primer</v>
      </c>
      <c r="J9358" t="str">
        <f>VLOOKUP($E9358,reference!$G$1:$H$25,2,FALSE)</f>
        <v>Semak belukar</v>
      </c>
      <c r="K9358" t="str">
        <f t="shared" si="146"/>
        <v>Non Irigasi</v>
      </c>
      <c r="L9358" t="s">
        <v>328</v>
      </c>
    </row>
    <row r="9359" spans="1:12" x14ac:dyDescent="0.25">
      <c r="A9359" s="1">
        <v>9358</v>
      </c>
      <c r="B9359" s="3">
        <v>814</v>
      </c>
      <c r="C9359" s="1">
        <v>19</v>
      </c>
      <c r="D9359" s="1">
        <v>2</v>
      </c>
      <c r="E9359" s="1">
        <v>11</v>
      </c>
      <c r="F9359" s="1">
        <v>0</v>
      </c>
      <c r="G9359">
        <f>VLOOKUP(C9359,reference!$A$1:$E$310,5,FALSE)</f>
        <v>5302040</v>
      </c>
      <c r="H9359" t="str">
        <f>VLOOKUP(C9359,reference!$A$1:$E$310,4,FALSE)</f>
        <v>PAHUNGA LODU</v>
      </c>
      <c r="I9359" t="str">
        <f>VLOOKUP($D9359,reference!$G$1:$H$25,2,FALSE)</f>
        <v>Hutan lahan kering sekunder / bekas tebangan</v>
      </c>
      <c r="J9359" t="str">
        <f>VLOOKUP($E9359,reference!$G$1:$H$25,2,FALSE)</f>
        <v>Savanna / Padang rumput</v>
      </c>
      <c r="K9359" t="str">
        <f t="shared" si="146"/>
        <v>Non Irigasi</v>
      </c>
      <c r="L9359" t="s">
        <v>328</v>
      </c>
    </row>
    <row r="9360" spans="1:12" x14ac:dyDescent="0.25">
      <c r="A9360" s="1">
        <v>9359</v>
      </c>
      <c r="B9360" s="3">
        <v>1830</v>
      </c>
      <c r="C9360" s="1">
        <v>40</v>
      </c>
      <c r="D9360" s="1">
        <v>13</v>
      </c>
      <c r="E9360" s="1">
        <v>14</v>
      </c>
      <c r="F9360" s="1">
        <v>0</v>
      </c>
      <c r="G9360">
        <f>VLOOKUP(C9360,reference!$A$1:$E$310,5,FALSE)</f>
        <v>5303141</v>
      </c>
      <c r="H9360" t="str">
        <f>VLOOKUP(C9360,reference!$A$1:$E$310,4,FALSE)</f>
        <v>AMABI OEFETO TIMUR</v>
      </c>
      <c r="I9360" t="str">
        <f>VLOOKUP($D9360,reference!$G$1:$H$25,2,FALSE)</f>
        <v>Pertanian lahan kering  campur semak / kebun campur</v>
      </c>
      <c r="J9360" t="str">
        <f>VLOOKUP($E9360,reference!$G$1:$H$25,2,FALSE)</f>
        <v>Sawah</v>
      </c>
      <c r="K9360" t="str">
        <f t="shared" si="146"/>
        <v>Non Irigasi</v>
      </c>
      <c r="L9360" t="s">
        <v>327</v>
      </c>
    </row>
    <row r="9361" spans="1:12" x14ac:dyDescent="0.25">
      <c r="A9361" s="1">
        <v>9360</v>
      </c>
      <c r="B9361" s="3">
        <v>124</v>
      </c>
      <c r="C9361" s="1">
        <v>40</v>
      </c>
      <c r="D9361" s="1">
        <v>13</v>
      </c>
      <c r="E9361" s="1">
        <v>11</v>
      </c>
      <c r="F9361" s="1">
        <v>0</v>
      </c>
      <c r="G9361">
        <f>VLOOKUP(C9361,reference!$A$1:$E$310,5,FALSE)</f>
        <v>5303141</v>
      </c>
      <c r="H9361" t="str">
        <f>VLOOKUP(C9361,reference!$A$1:$E$310,4,FALSE)</f>
        <v>AMABI OEFETO TIMUR</v>
      </c>
      <c r="I9361" t="str">
        <f>VLOOKUP($D9361,reference!$G$1:$H$25,2,FALSE)</f>
        <v>Pertanian lahan kering  campur semak / kebun campur</v>
      </c>
      <c r="J9361" t="str">
        <f>VLOOKUP($E9361,reference!$G$1:$H$25,2,FALSE)</f>
        <v>Savanna / Padang rumput</v>
      </c>
      <c r="K9361" t="str">
        <f t="shared" si="146"/>
        <v>Non Irigasi</v>
      </c>
      <c r="L9361" t="s">
        <v>327</v>
      </c>
    </row>
    <row r="9362" spans="1:12" x14ac:dyDescent="0.25">
      <c r="A9362" s="1">
        <v>9361</v>
      </c>
      <c r="B9362" s="3">
        <v>207</v>
      </c>
      <c r="C9362" s="1">
        <v>12</v>
      </c>
      <c r="D9362" s="1">
        <v>2</v>
      </c>
      <c r="E9362" s="1">
        <v>9</v>
      </c>
      <c r="F9362" s="1">
        <v>0</v>
      </c>
      <c r="G9362">
        <f>VLOOKUP(C9362,reference!$A$1:$E$310,5,FALSE)</f>
        <v>5302021</v>
      </c>
      <c r="H9362" t="str">
        <f>VLOOKUP(C9362,reference!$A$1:$E$310,4,FALSE)</f>
        <v>PINUPAHAR</v>
      </c>
      <c r="I9362" t="str">
        <f>VLOOKUP($D9362,reference!$G$1:$H$25,2,FALSE)</f>
        <v>Hutan lahan kering sekunder / bekas tebangan</v>
      </c>
      <c r="J9362" t="str">
        <f>VLOOKUP($E9362,reference!$G$1:$H$25,2,FALSE)</f>
        <v>Semak belukar</v>
      </c>
      <c r="K9362" t="str">
        <f t="shared" si="146"/>
        <v>Non Irigasi</v>
      </c>
      <c r="L9362" t="s">
        <v>328</v>
      </c>
    </row>
    <row r="9363" spans="1:12" x14ac:dyDescent="0.25">
      <c r="A9363" s="1">
        <v>9362</v>
      </c>
      <c r="B9363" s="3">
        <v>181</v>
      </c>
      <c r="C9363" s="1">
        <v>19</v>
      </c>
      <c r="D9363" s="1">
        <v>11</v>
      </c>
      <c r="E9363" s="1">
        <v>14</v>
      </c>
      <c r="F9363" s="1">
        <v>0</v>
      </c>
      <c r="G9363">
        <f>VLOOKUP(C9363,reference!$A$1:$E$310,5,FALSE)</f>
        <v>5302040</v>
      </c>
      <c r="H9363" t="str">
        <f>VLOOKUP(C9363,reference!$A$1:$E$310,4,FALSE)</f>
        <v>PAHUNGA LODU</v>
      </c>
      <c r="I9363" t="str">
        <f>VLOOKUP($D9363,reference!$G$1:$H$25,2,FALSE)</f>
        <v>Savanna / Padang rumput</v>
      </c>
      <c r="J9363" t="str">
        <f>VLOOKUP($E9363,reference!$G$1:$H$25,2,FALSE)</f>
        <v>Sawah</v>
      </c>
      <c r="K9363" t="str">
        <f t="shared" si="146"/>
        <v>Non Irigasi</v>
      </c>
      <c r="L9363" t="s">
        <v>327</v>
      </c>
    </row>
    <row r="9364" spans="1:12" x14ac:dyDescent="0.25">
      <c r="A9364" s="1">
        <v>9363</v>
      </c>
      <c r="B9364" s="3">
        <v>159</v>
      </c>
      <c r="C9364" s="1">
        <v>40</v>
      </c>
      <c r="D9364" s="1">
        <v>13</v>
      </c>
      <c r="E9364" s="1">
        <v>2</v>
      </c>
      <c r="F9364" s="1">
        <v>0</v>
      </c>
      <c r="G9364">
        <f>VLOOKUP(C9364,reference!$A$1:$E$310,5,FALSE)</f>
        <v>5303141</v>
      </c>
      <c r="H9364" t="str">
        <f>VLOOKUP(C9364,reference!$A$1:$E$310,4,FALSE)</f>
        <v>AMABI OEFETO TIMUR</v>
      </c>
      <c r="I9364" t="str">
        <f>VLOOKUP($D9364,reference!$G$1:$H$25,2,FALSE)</f>
        <v>Pertanian lahan kering  campur semak / kebun campur</v>
      </c>
      <c r="J9364" t="str">
        <f>VLOOKUP($E9364,reference!$G$1:$H$25,2,FALSE)</f>
        <v>Hutan lahan kering sekunder / bekas tebangan</v>
      </c>
      <c r="K9364" t="str">
        <f t="shared" si="146"/>
        <v>Non Irigasi</v>
      </c>
      <c r="L9364" t="s">
        <v>327</v>
      </c>
    </row>
    <row r="9365" spans="1:12" x14ac:dyDescent="0.25">
      <c r="A9365" s="1">
        <v>9364</v>
      </c>
      <c r="B9365" s="3">
        <v>7</v>
      </c>
      <c r="C9365" s="1">
        <v>40</v>
      </c>
      <c r="D9365" s="1">
        <v>16</v>
      </c>
      <c r="E9365" s="1">
        <v>11</v>
      </c>
      <c r="F9365" s="1">
        <v>0</v>
      </c>
      <c r="G9365">
        <f>VLOOKUP(C9365,reference!$A$1:$E$310,5,FALSE)</f>
        <v>5303141</v>
      </c>
      <c r="H9365" t="str">
        <f>VLOOKUP(C9365,reference!$A$1:$E$310,4,FALSE)</f>
        <v>AMABI OEFETO TIMUR</v>
      </c>
      <c r="I9365" t="str">
        <f>VLOOKUP($D9365,reference!$G$1:$H$25,2,FALSE)</f>
        <v>Pemukiman</v>
      </c>
      <c r="J9365" t="str">
        <f>VLOOKUP($E9365,reference!$G$1:$H$25,2,FALSE)</f>
        <v>Savanna / Padang rumput</v>
      </c>
      <c r="K9365" t="str">
        <f t="shared" si="146"/>
        <v>Non Irigasi</v>
      </c>
      <c r="L9365" t="s">
        <v>327</v>
      </c>
    </row>
    <row r="9366" spans="1:12" x14ac:dyDescent="0.25">
      <c r="A9366" s="1">
        <v>9365</v>
      </c>
      <c r="B9366" s="3">
        <v>1</v>
      </c>
      <c r="C9366" s="1">
        <v>40</v>
      </c>
      <c r="D9366" s="1">
        <v>16</v>
      </c>
      <c r="E9366" s="1">
        <v>2</v>
      </c>
      <c r="F9366" s="1">
        <v>0</v>
      </c>
      <c r="G9366">
        <f>VLOOKUP(C9366,reference!$A$1:$E$310,5,FALSE)</f>
        <v>5303141</v>
      </c>
      <c r="H9366" t="str">
        <f>VLOOKUP(C9366,reference!$A$1:$E$310,4,FALSE)</f>
        <v>AMABI OEFETO TIMUR</v>
      </c>
      <c r="I9366" t="str">
        <f>VLOOKUP($D9366,reference!$G$1:$H$25,2,FALSE)</f>
        <v>Pemukiman</v>
      </c>
      <c r="J9366" t="str">
        <f>VLOOKUP($E9366,reference!$G$1:$H$25,2,FALSE)</f>
        <v>Hutan lahan kering sekunder / bekas tebangan</v>
      </c>
      <c r="K9366" t="str">
        <f t="shared" si="146"/>
        <v>Non Irigasi</v>
      </c>
      <c r="L9366" t="s">
        <v>327</v>
      </c>
    </row>
    <row r="9367" spans="1:12" x14ac:dyDescent="0.25">
      <c r="A9367" s="1">
        <v>9366</v>
      </c>
      <c r="B9367" s="3">
        <v>45</v>
      </c>
      <c r="C9367" s="1">
        <v>65</v>
      </c>
      <c r="D9367" s="1">
        <v>9</v>
      </c>
      <c r="E9367" s="1">
        <v>12</v>
      </c>
      <c r="F9367" s="1">
        <v>0</v>
      </c>
      <c r="G9367">
        <f>VLOOKUP(C9367,reference!$A$1:$E$310,5,FALSE)</f>
        <v>5304050</v>
      </c>
      <c r="H9367" t="str">
        <f>VLOOKUP(C9367,reference!$A$1:$E$310,4,FALSE)</f>
        <v>AMANUBAN SELATAN</v>
      </c>
      <c r="I9367" t="str">
        <f>VLOOKUP($D9367,reference!$G$1:$H$25,2,FALSE)</f>
        <v>Semak belukar</v>
      </c>
      <c r="J9367" t="str">
        <f>VLOOKUP($E9367,reference!$G$1:$H$25,2,FALSE)</f>
        <v>Pertanian lahan kering</v>
      </c>
      <c r="K9367" t="str">
        <f t="shared" si="146"/>
        <v>Non Irigasi</v>
      </c>
      <c r="L9367" t="s">
        <v>327</v>
      </c>
    </row>
    <row r="9368" spans="1:12" x14ac:dyDescent="0.25">
      <c r="A9368" s="1">
        <v>9367</v>
      </c>
      <c r="B9368" s="3">
        <v>15</v>
      </c>
      <c r="C9368" s="1">
        <v>43</v>
      </c>
      <c r="D9368" s="1">
        <v>16</v>
      </c>
      <c r="E9368" s="1">
        <v>13</v>
      </c>
      <c r="F9368" s="1">
        <v>0</v>
      </c>
      <c r="G9368">
        <f>VLOOKUP(C9368,reference!$A$1:$E$310,5,FALSE)</f>
        <v>5303160</v>
      </c>
      <c r="H9368" t="str">
        <f>VLOOKUP(C9368,reference!$A$1:$E$310,4,FALSE)</f>
        <v>FATULEU</v>
      </c>
      <c r="I9368" t="str">
        <f>VLOOKUP($D9368,reference!$G$1:$H$25,2,FALSE)</f>
        <v>Pemukiman</v>
      </c>
      <c r="J9368" t="str">
        <f>VLOOKUP($E9368,reference!$G$1:$H$25,2,FALSE)</f>
        <v>Pertanian lahan kering  campur semak / kebun campur</v>
      </c>
      <c r="K9368" t="str">
        <f t="shared" si="146"/>
        <v>Non Irigasi</v>
      </c>
      <c r="L9368" t="s">
        <v>327</v>
      </c>
    </row>
    <row r="9369" spans="1:12" x14ac:dyDescent="0.25">
      <c r="A9369" s="1">
        <v>9368</v>
      </c>
      <c r="B9369" s="3">
        <v>5</v>
      </c>
      <c r="C9369" s="1">
        <v>40</v>
      </c>
      <c r="D9369" s="1">
        <v>11</v>
      </c>
      <c r="E9369" s="1">
        <v>18</v>
      </c>
      <c r="F9369" s="1">
        <v>0</v>
      </c>
      <c r="G9369">
        <f>VLOOKUP(C9369,reference!$A$1:$E$310,5,FALSE)</f>
        <v>5303141</v>
      </c>
      <c r="H9369" t="str">
        <f>VLOOKUP(C9369,reference!$A$1:$E$310,4,FALSE)</f>
        <v>AMABI OEFETO TIMUR</v>
      </c>
      <c r="I9369" t="str">
        <f>VLOOKUP($D9369,reference!$G$1:$H$25,2,FALSE)</f>
        <v>Savanna / Padang rumput</v>
      </c>
      <c r="J9369" t="str">
        <f>VLOOKUP($E9369,reference!$G$1:$H$25,2,FALSE)</f>
        <v>Lahan terbuka</v>
      </c>
      <c r="K9369" t="str">
        <f t="shared" si="146"/>
        <v>Non Irigasi</v>
      </c>
      <c r="L9369" t="s">
        <v>327</v>
      </c>
    </row>
    <row r="9370" spans="1:12" x14ac:dyDescent="0.25">
      <c r="A9370" s="1">
        <v>9369</v>
      </c>
      <c r="B9370" s="3">
        <v>52</v>
      </c>
      <c r="C9370" s="1">
        <v>12</v>
      </c>
      <c r="D9370" s="1">
        <v>0</v>
      </c>
      <c r="E9370" s="1">
        <v>1</v>
      </c>
      <c r="F9370" s="1">
        <v>0</v>
      </c>
      <c r="G9370">
        <f>VLOOKUP(C9370,reference!$A$1:$E$310,5,FALSE)</f>
        <v>5302021</v>
      </c>
      <c r="H9370" t="str">
        <f>VLOOKUP(C9370,reference!$A$1:$E$310,4,FALSE)</f>
        <v>PINUPAHAR</v>
      </c>
      <c r="I9370" t="str">
        <f>VLOOKUP($D9370,reference!$G$1:$H$25,2,FALSE)</f>
        <v>No data</v>
      </c>
      <c r="J9370" t="str">
        <f>VLOOKUP($E9370,reference!$G$1:$H$25,2,FALSE)</f>
        <v>Hutan lahan kering primer</v>
      </c>
      <c r="K9370" t="str">
        <f t="shared" si="146"/>
        <v>Non Irigasi</v>
      </c>
      <c r="L9370" t="s">
        <v>327</v>
      </c>
    </row>
    <row r="9371" spans="1:12" x14ac:dyDescent="0.25">
      <c r="A9371" s="1">
        <v>9370</v>
      </c>
      <c r="B9371" s="3">
        <v>585</v>
      </c>
      <c r="C9371" s="1">
        <v>19</v>
      </c>
      <c r="D9371" s="1">
        <v>11</v>
      </c>
      <c r="E9371" s="1">
        <v>1</v>
      </c>
      <c r="F9371" s="1">
        <v>0</v>
      </c>
      <c r="G9371">
        <f>VLOOKUP(C9371,reference!$A$1:$E$310,5,FALSE)</f>
        <v>5302040</v>
      </c>
      <c r="H9371" t="str">
        <f>VLOOKUP(C9371,reference!$A$1:$E$310,4,FALSE)</f>
        <v>PAHUNGA LODU</v>
      </c>
      <c r="I9371" t="str">
        <f>VLOOKUP($D9371,reference!$G$1:$H$25,2,FALSE)</f>
        <v>Savanna / Padang rumput</v>
      </c>
      <c r="J9371" t="str">
        <f>VLOOKUP($E9371,reference!$G$1:$H$25,2,FALSE)</f>
        <v>Hutan lahan kering primer</v>
      </c>
      <c r="K9371" t="str">
        <f t="shared" si="146"/>
        <v>Non Irigasi</v>
      </c>
      <c r="L9371" t="s">
        <v>327</v>
      </c>
    </row>
    <row r="9372" spans="1:12" x14ac:dyDescent="0.25">
      <c r="A9372" s="1">
        <v>9371</v>
      </c>
      <c r="B9372" s="3">
        <v>3832</v>
      </c>
      <c r="C9372" s="1">
        <v>40</v>
      </c>
      <c r="D9372" s="1">
        <v>13</v>
      </c>
      <c r="E9372" s="1">
        <v>13</v>
      </c>
      <c r="F9372" s="1">
        <v>0</v>
      </c>
      <c r="G9372">
        <f>VLOOKUP(C9372,reference!$A$1:$E$310,5,FALSE)</f>
        <v>5303141</v>
      </c>
      <c r="H9372" t="str">
        <f>VLOOKUP(C9372,reference!$A$1:$E$310,4,FALSE)</f>
        <v>AMABI OEFETO TIMUR</v>
      </c>
      <c r="I9372" t="str">
        <f>VLOOKUP($D9372,reference!$G$1:$H$25,2,FALSE)</f>
        <v>Pertanian lahan kering  campur semak / kebun campur</v>
      </c>
      <c r="J9372" t="str">
        <f>VLOOKUP($E9372,reference!$G$1:$H$25,2,FALSE)</f>
        <v>Pertanian lahan kering  campur semak / kebun campur</v>
      </c>
      <c r="K9372" t="str">
        <f t="shared" si="146"/>
        <v>Non Irigasi</v>
      </c>
      <c r="L9372" t="s">
        <v>327</v>
      </c>
    </row>
    <row r="9373" spans="1:12" x14ac:dyDescent="0.25">
      <c r="A9373" s="1">
        <v>9372</v>
      </c>
      <c r="B9373" s="3">
        <v>77</v>
      </c>
      <c r="C9373" s="1">
        <v>13</v>
      </c>
      <c r="D9373" s="1">
        <v>11</v>
      </c>
      <c r="E9373" s="1">
        <v>12</v>
      </c>
      <c r="F9373" s="1">
        <v>0</v>
      </c>
      <c r="G9373">
        <f>VLOOKUP(C9373,reference!$A$1:$E$310,5,FALSE)</f>
        <v>5302030</v>
      </c>
      <c r="H9373" t="str">
        <f>VLOOKUP(C9373,reference!$A$1:$E$310,4,FALSE)</f>
        <v>PABERIWAI</v>
      </c>
      <c r="I9373" t="str">
        <f>VLOOKUP($D9373,reference!$G$1:$H$25,2,FALSE)</f>
        <v>Savanna / Padang rumput</v>
      </c>
      <c r="J9373" t="str">
        <f>VLOOKUP($E9373,reference!$G$1:$H$25,2,FALSE)</f>
        <v>Pertanian lahan kering</v>
      </c>
      <c r="K9373" t="str">
        <f t="shared" si="146"/>
        <v>Non Irigasi</v>
      </c>
      <c r="L9373" t="s">
        <v>327</v>
      </c>
    </row>
    <row r="9374" spans="1:12" x14ac:dyDescent="0.25">
      <c r="A9374" s="1">
        <v>9373</v>
      </c>
      <c r="B9374" s="3">
        <v>434</v>
      </c>
      <c r="C9374" s="1">
        <v>19</v>
      </c>
      <c r="D9374" s="1">
        <v>13</v>
      </c>
      <c r="E9374" s="1">
        <v>1</v>
      </c>
      <c r="F9374" s="1">
        <v>0</v>
      </c>
      <c r="G9374">
        <f>VLOOKUP(C9374,reference!$A$1:$E$310,5,FALSE)</f>
        <v>5302040</v>
      </c>
      <c r="H9374" t="str">
        <f>VLOOKUP(C9374,reference!$A$1:$E$310,4,FALSE)</f>
        <v>PAHUNGA LODU</v>
      </c>
      <c r="I9374" t="str">
        <f>VLOOKUP($D9374,reference!$G$1:$H$25,2,FALSE)</f>
        <v>Pertanian lahan kering  campur semak / kebun campur</v>
      </c>
      <c r="J9374" t="str">
        <f>VLOOKUP($E9374,reference!$G$1:$H$25,2,FALSE)</f>
        <v>Hutan lahan kering primer</v>
      </c>
      <c r="K9374" t="str">
        <f t="shared" si="146"/>
        <v>Non Irigasi</v>
      </c>
      <c r="L9374" t="s">
        <v>327</v>
      </c>
    </row>
    <row r="9375" spans="1:12" x14ac:dyDescent="0.25">
      <c r="A9375" s="1">
        <v>9374</v>
      </c>
      <c r="B9375" s="3">
        <v>67</v>
      </c>
      <c r="C9375" s="1">
        <v>19</v>
      </c>
      <c r="D9375" s="1">
        <v>2</v>
      </c>
      <c r="E9375" s="1">
        <v>18</v>
      </c>
      <c r="F9375" s="1">
        <v>0</v>
      </c>
      <c r="G9375">
        <f>VLOOKUP(C9375,reference!$A$1:$E$310,5,FALSE)</f>
        <v>5302040</v>
      </c>
      <c r="H9375" t="str">
        <f>VLOOKUP(C9375,reference!$A$1:$E$310,4,FALSE)</f>
        <v>PAHUNGA LODU</v>
      </c>
      <c r="I9375" t="str">
        <f>VLOOKUP($D9375,reference!$G$1:$H$25,2,FALSE)</f>
        <v>Hutan lahan kering sekunder / bekas tebangan</v>
      </c>
      <c r="J9375" t="str">
        <f>VLOOKUP($E9375,reference!$G$1:$H$25,2,FALSE)</f>
        <v>Lahan terbuka</v>
      </c>
      <c r="K9375" t="str">
        <f t="shared" si="146"/>
        <v>Non Irigasi</v>
      </c>
      <c r="L9375" t="s">
        <v>328</v>
      </c>
    </row>
    <row r="9376" spans="1:12" x14ac:dyDescent="0.25">
      <c r="A9376" s="1">
        <v>9375</v>
      </c>
      <c r="B9376" s="3">
        <v>26</v>
      </c>
      <c r="C9376" s="1">
        <v>19</v>
      </c>
      <c r="D9376" s="1">
        <v>11</v>
      </c>
      <c r="E9376" s="1">
        <v>20</v>
      </c>
      <c r="F9376" s="1">
        <v>0</v>
      </c>
      <c r="G9376">
        <f>VLOOKUP(C9376,reference!$A$1:$E$310,5,FALSE)</f>
        <v>5302040</v>
      </c>
      <c r="H9376" t="str">
        <f>VLOOKUP(C9376,reference!$A$1:$E$310,4,FALSE)</f>
        <v>PAHUNGA LODU</v>
      </c>
      <c r="I9376" t="str">
        <f>VLOOKUP($D9376,reference!$G$1:$H$25,2,FALSE)</f>
        <v>Savanna / Padang rumput</v>
      </c>
      <c r="J9376" t="str">
        <f>VLOOKUP($E9376,reference!$G$1:$H$25,2,FALSE)</f>
        <v>Tubuh air</v>
      </c>
      <c r="K9376" t="str">
        <f t="shared" si="146"/>
        <v>Non Irigasi</v>
      </c>
      <c r="L9376" t="s">
        <v>327</v>
      </c>
    </row>
    <row r="9377" spans="1:12" x14ac:dyDescent="0.25">
      <c r="A9377" s="1">
        <v>9376</v>
      </c>
      <c r="B9377" s="3">
        <v>32</v>
      </c>
      <c r="C9377" s="1">
        <v>33</v>
      </c>
      <c r="D9377" s="1">
        <v>0</v>
      </c>
      <c r="E9377" s="1">
        <v>6</v>
      </c>
      <c r="F9377" s="1">
        <v>0</v>
      </c>
      <c r="G9377">
        <f>VLOOKUP(C9377,reference!$A$1:$E$310,5,FALSE)</f>
        <v>5303120</v>
      </c>
      <c r="H9377" t="str">
        <f>VLOOKUP(C9377,reference!$A$1:$E$310,4,FALSE)</f>
        <v>KUPANG TENGAH</v>
      </c>
      <c r="I9377" t="str">
        <f>VLOOKUP($D9377,reference!$G$1:$H$25,2,FALSE)</f>
        <v>No data</v>
      </c>
      <c r="J9377" t="str">
        <f>VLOOKUP($E9377,reference!$G$1:$H$25,2,FALSE)</f>
        <v>Hutan mangrove sekunder</v>
      </c>
      <c r="K9377" t="str">
        <f t="shared" si="146"/>
        <v>Non Irigasi</v>
      </c>
      <c r="L9377" t="s">
        <v>327</v>
      </c>
    </row>
    <row r="9378" spans="1:12" x14ac:dyDescent="0.25">
      <c r="A9378" s="1">
        <v>9377</v>
      </c>
      <c r="B9378" s="3">
        <v>133</v>
      </c>
      <c r="C9378" s="1">
        <v>40</v>
      </c>
      <c r="D9378" s="1">
        <v>2</v>
      </c>
      <c r="E9378" s="1">
        <v>18</v>
      </c>
      <c r="F9378" s="1">
        <v>0</v>
      </c>
      <c r="G9378">
        <f>VLOOKUP(C9378,reference!$A$1:$E$310,5,FALSE)</f>
        <v>5303141</v>
      </c>
      <c r="H9378" t="str">
        <f>VLOOKUP(C9378,reference!$A$1:$E$310,4,FALSE)</f>
        <v>AMABI OEFETO TIMUR</v>
      </c>
      <c r="I9378" t="str">
        <f>VLOOKUP($D9378,reference!$G$1:$H$25,2,FALSE)</f>
        <v>Hutan lahan kering sekunder / bekas tebangan</v>
      </c>
      <c r="J9378" t="str">
        <f>VLOOKUP($E9378,reference!$G$1:$H$25,2,FALSE)</f>
        <v>Lahan terbuka</v>
      </c>
      <c r="K9378" t="str">
        <f t="shared" si="146"/>
        <v>Non Irigasi</v>
      </c>
      <c r="L9378" t="s">
        <v>328</v>
      </c>
    </row>
    <row r="9379" spans="1:12" x14ac:dyDescent="0.25">
      <c r="A9379" s="1">
        <v>9378</v>
      </c>
      <c r="B9379" s="3">
        <v>6</v>
      </c>
      <c r="C9379" s="1">
        <v>40</v>
      </c>
      <c r="D9379" s="1">
        <v>13</v>
      </c>
      <c r="E9379" s="1">
        <v>18</v>
      </c>
      <c r="F9379" s="1">
        <v>0</v>
      </c>
      <c r="G9379">
        <f>VLOOKUP(C9379,reference!$A$1:$E$310,5,FALSE)</f>
        <v>5303141</v>
      </c>
      <c r="H9379" t="str">
        <f>VLOOKUP(C9379,reference!$A$1:$E$310,4,FALSE)</f>
        <v>AMABI OEFETO TIMUR</v>
      </c>
      <c r="I9379" t="str">
        <f>VLOOKUP($D9379,reference!$G$1:$H$25,2,FALSE)</f>
        <v>Pertanian lahan kering  campur semak / kebun campur</v>
      </c>
      <c r="J9379" t="str">
        <f>VLOOKUP($E9379,reference!$G$1:$H$25,2,FALSE)</f>
        <v>Lahan terbuka</v>
      </c>
      <c r="K9379" t="str">
        <f t="shared" si="146"/>
        <v>Non Irigasi</v>
      </c>
      <c r="L9379" t="s">
        <v>327</v>
      </c>
    </row>
    <row r="9380" spans="1:12" x14ac:dyDescent="0.25">
      <c r="A9380" s="1">
        <v>9379</v>
      </c>
      <c r="B9380" s="3">
        <v>267</v>
      </c>
      <c r="C9380" s="1">
        <v>19</v>
      </c>
      <c r="D9380" s="1">
        <v>13</v>
      </c>
      <c r="E9380" s="1">
        <v>16</v>
      </c>
      <c r="F9380" s="1">
        <v>0</v>
      </c>
      <c r="G9380">
        <f>VLOOKUP(C9380,reference!$A$1:$E$310,5,FALSE)</f>
        <v>5302040</v>
      </c>
      <c r="H9380" t="str">
        <f>VLOOKUP(C9380,reference!$A$1:$E$310,4,FALSE)</f>
        <v>PAHUNGA LODU</v>
      </c>
      <c r="I9380" t="str">
        <f>VLOOKUP($D9380,reference!$G$1:$H$25,2,FALSE)</f>
        <v>Pertanian lahan kering  campur semak / kebun campur</v>
      </c>
      <c r="J9380" t="str">
        <f>VLOOKUP($E9380,reference!$G$1:$H$25,2,FALSE)</f>
        <v>Pemukiman</v>
      </c>
      <c r="K9380" t="str">
        <f t="shared" si="146"/>
        <v>Non Irigasi</v>
      </c>
      <c r="L9380" t="s">
        <v>327</v>
      </c>
    </row>
    <row r="9381" spans="1:12" x14ac:dyDescent="0.25">
      <c r="A9381" s="1">
        <v>9380</v>
      </c>
      <c r="B9381" s="3">
        <v>61</v>
      </c>
      <c r="C9381" s="1">
        <v>33</v>
      </c>
      <c r="D9381" s="1">
        <v>0</v>
      </c>
      <c r="E9381" s="1">
        <v>0</v>
      </c>
      <c r="F9381" s="1">
        <v>0</v>
      </c>
      <c r="G9381">
        <f>VLOOKUP(C9381,reference!$A$1:$E$310,5,FALSE)</f>
        <v>5303120</v>
      </c>
      <c r="H9381" t="str">
        <f>VLOOKUP(C9381,reference!$A$1:$E$310,4,FALSE)</f>
        <v>KUPANG TENGAH</v>
      </c>
      <c r="I9381" t="str">
        <f>VLOOKUP($D9381,reference!$G$1:$H$25,2,FALSE)</f>
        <v>No data</v>
      </c>
      <c r="J9381" t="str">
        <f>VLOOKUP($E9381,reference!$G$1:$H$25,2,FALSE)</f>
        <v>No data</v>
      </c>
      <c r="K9381" t="str">
        <f t="shared" si="146"/>
        <v>Non Irigasi</v>
      </c>
      <c r="L9381" t="s">
        <v>327</v>
      </c>
    </row>
    <row r="9382" spans="1:12" x14ac:dyDescent="0.25">
      <c r="A9382" s="1">
        <v>9381</v>
      </c>
      <c r="B9382" s="3">
        <v>3</v>
      </c>
      <c r="C9382" s="1">
        <v>33</v>
      </c>
      <c r="D9382" s="1">
        <v>5</v>
      </c>
      <c r="E9382" s="1">
        <v>6</v>
      </c>
      <c r="F9382" s="1">
        <v>0</v>
      </c>
      <c r="G9382">
        <f>VLOOKUP(C9382,reference!$A$1:$E$310,5,FALSE)</f>
        <v>5303120</v>
      </c>
      <c r="H9382" t="str">
        <f>VLOOKUP(C9382,reference!$A$1:$E$310,4,FALSE)</f>
        <v>KUPANG TENGAH</v>
      </c>
      <c r="I9382" t="str">
        <f>VLOOKUP($D9382,reference!$G$1:$H$25,2,FALSE)</f>
        <v>Hutan mangrove primer</v>
      </c>
      <c r="J9382" t="str">
        <f>VLOOKUP($E9382,reference!$G$1:$H$25,2,FALSE)</f>
        <v>Hutan mangrove sekunder</v>
      </c>
      <c r="K9382" t="str">
        <f t="shared" si="146"/>
        <v>Non Irigasi</v>
      </c>
      <c r="L9382" t="s">
        <v>329</v>
      </c>
    </row>
    <row r="9383" spans="1:12" x14ac:dyDescent="0.25">
      <c r="A9383" s="1">
        <v>9382</v>
      </c>
      <c r="B9383" s="3">
        <v>8</v>
      </c>
      <c r="C9383" s="1">
        <v>40</v>
      </c>
      <c r="D9383" s="1">
        <v>11</v>
      </c>
      <c r="E9383" s="1">
        <v>11</v>
      </c>
      <c r="F9383" s="1">
        <v>0</v>
      </c>
      <c r="G9383">
        <f>VLOOKUP(C9383,reference!$A$1:$E$310,5,FALSE)</f>
        <v>5303141</v>
      </c>
      <c r="H9383" t="str">
        <f>VLOOKUP(C9383,reference!$A$1:$E$310,4,FALSE)</f>
        <v>AMABI OEFETO TIMUR</v>
      </c>
      <c r="I9383" t="str">
        <f>VLOOKUP($D9383,reference!$G$1:$H$25,2,FALSE)</f>
        <v>Savanna / Padang rumput</v>
      </c>
      <c r="J9383" t="str">
        <f>VLOOKUP($E9383,reference!$G$1:$H$25,2,FALSE)</f>
        <v>Savanna / Padang rumput</v>
      </c>
      <c r="K9383" t="str">
        <f t="shared" si="146"/>
        <v>Non Irigasi</v>
      </c>
      <c r="L9383" t="s">
        <v>327</v>
      </c>
    </row>
    <row r="9384" spans="1:12" x14ac:dyDescent="0.25">
      <c r="A9384" s="1">
        <v>9383</v>
      </c>
      <c r="B9384" s="3">
        <v>1</v>
      </c>
      <c r="C9384" s="1">
        <v>19</v>
      </c>
      <c r="D9384" s="1">
        <v>2</v>
      </c>
      <c r="E9384" s="1">
        <v>20</v>
      </c>
      <c r="F9384" s="1">
        <v>0</v>
      </c>
      <c r="G9384">
        <f>VLOOKUP(C9384,reference!$A$1:$E$310,5,FALSE)</f>
        <v>5302040</v>
      </c>
      <c r="H9384" t="str">
        <f>VLOOKUP(C9384,reference!$A$1:$E$310,4,FALSE)</f>
        <v>PAHUNGA LODU</v>
      </c>
      <c r="I9384" t="str">
        <f>VLOOKUP($D9384,reference!$G$1:$H$25,2,FALSE)</f>
        <v>Hutan lahan kering sekunder / bekas tebangan</v>
      </c>
      <c r="J9384" t="str">
        <f>VLOOKUP($E9384,reference!$G$1:$H$25,2,FALSE)</f>
        <v>Tubuh air</v>
      </c>
      <c r="K9384" t="str">
        <f t="shared" si="146"/>
        <v>Non Irigasi</v>
      </c>
      <c r="L9384" t="s">
        <v>328</v>
      </c>
    </row>
    <row r="9385" spans="1:12" x14ac:dyDescent="0.25">
      <c r="A9385" s="1">
        <v>9384</v>
      </c>
      <c r="B9385" s="3">
        <v>1070</v>
      </c>
      <c r="C9385" s="1">
        <v>39</v>
      </c>
      <c r="D9385" s="1">
        <v>12</v>
      </c>
      <c r="E9385" s="1">
        <v>16</v>
      </c>
      <c r="F9385" s="1">
        <v>0</v>
      </c>
      <c r="G9385">
        <f>VLOOKUP(C9385,reference!$A$1:$E$310,5,FALSE)</f>
        <v>5303140</v>
      </c>
      <c r="H9385" t="str">
        <f>VLOOKUP(C9385,reference!$A$1:$E$310,4,FALSE)</f>
        <v>KUPANG TIMUR</v>
      </c>
      <c r="I9385" t="str">
        <f>VLOOKUP($D9385,reference!$G$1:$H$25,2,FALSE)</f>
        <v>Pertanian lahan kering</v>
      </c>
      <c r="J9385" t="str">
        <f>VLOOKUP($E9385,reference!$G$1:$H$25,2,FALSE)</f>
        <v>Pemukiman</v>
      </c>
      <c r="K9385" t="str">
        <f t="shared" si="146"/>
        <v>Non Irigasi</v>
      </c>
      <c r="L9385" t="s">
        <v>327</v>
      </c>
    </row>
    <row r="9386" spans="1:12" x14ac:dyDescent="0.25">
      <c r="A9386" s="1">
        <v>9385</v>
      </c>
      <c r="B9386" s="3">
        <v>468</v>
      </c>
      <c r="C9386" s="1">
        <v>68</v>
      </c>
      <c r="D9386" s="1">
        <v>13</v>
      </c>
      <c r="E9386" s="1">
        <v>2</v>
      </c>
      <c r="F9386" s="1">
        <v>0</v>
      </c>
      <c r="G9386">
        <f>VLOOKUP(C9386,reference!$A$1:$E$310,5,FALSE)</f>
        <v>5304061</v>
      </c>
      <c r="H9386" t="str">
        <f>VLOOKUP(C9386,reference!$A$1:$E$310,4,FALSE)</f>
        <v>KUALIN</v>
      </c>
      <c r="I9386" t="str">
        <f>VLOOKUP($D9386,reference!$G$1:$H$25,2,FALSE)</f>
        <v>Pertanian lahan kering  campur semak / kebun campur</v>
      </c>
      <c r="J9386" t="str">
        <f>VLOOKUP($E9386,reference!$G$1:$H$25,2,FALSE)</f>
        <v>Hutan lahan kering sekunder / bekas tebangan</v>
      </c>
      <c r="K9386" t="str">
        <f t="shared" si="146"/>
        <v>Non Irigasi</v>
      </c>
      <c r="L9386" t="s">
        <v>327</v>
      </c>
    </row>
    <row r="9387" spans="1:12" x14ac:dyDescent="0.25">
      <c r="A9387" s="1">
        <v>9386</v>
      </c>
      <c r="B9387" s="3">
        <v>88</v>
      </c>
      <c r="C9387" s="1">
        <v>33</v>
      </c>
      <c r="D9387" s="1">
        <v>21</v>
      </c>
      <c r="E9387" s="1">
        <v>6</v>
      </c>
      <c r="F9387" s="1">
        <v>0</v>
      </c>
      <c r="G9387">
        <f>VLOOKUP(C9387,reference!$A$1:$E$310,5,FALSE)</f>
        <v>5303120</v>
      </c>
      <c r="H9387" t="str">
        <f>VLOOKUP(C9387,reference!$A$1:$E$310,4,FALSE)</f>
        <v>KUPANG TENGAH</v>
      </c>
      <c r="I9387" t="str">
        <f>VLOOKUP($D9387,reference!$G$1:$H$25,2,FALSE)</f>
        <v>Rawa</v>
      </c>
      <c r="J9387" t="str">
        <f>VLOOKUP($E9387,reference!$G$1:$H$25,2,FALSE)</f>
        <v>Hutan mangrove sekunder</v>
      </c>
      <c r="K9387" t="str">
        <f t="shared" si="146"/>
        <v>Non Irigasi</v>
      </c>
      <c r="L9387" t="s">
        <v>327</v>
      </c>
    </row>
    <row r="9388" spans="1:12" x14ac:dyDescent="0.25">
      <c r="A9388" s="1">
        <v>9387</v>
      </c>
      <c r="B9388" s="3">
        <v>6</v>
      </c>
      <c r="C9388" s="1">
        <v>43</v>
      </c>
      <c r="D9388" s="1">
        <v>11</v>
      </c>
      <c r="E9388" s="1">
        <v>13</v>
      </c>
      <c r="F9388" s="1">
        <v>0</v>
      </c>
      <c r="G9388">
        <f>VLOOKUP(C9388,reference!$A$1:$E$310,5,FALSE)</f>
        <v>5303160</v>
      </c>
      <c r="H9388" t="str">
        <f>VLOOKUP(C9388,reference!$A$1:$E$310,4,FALSE)</f>
        <v>FATULEU</v>
      </c>
      <c r="I9388" t="str">
        <f>VLOOKUP($D9388,reference!$G$1:$H$25,2,FALSE)</f>
        <v>Savanna / Padang rumput</v>
      </c>
      <c r="J9388" t="str">
        <f>VLOOKUP($E9388,reference!$G$1:$H$25,2,FALSE)</f>
        <v>Pertanian lahan kering  campur semak / kebun campur</v>
      </c>
      <c r="K9388" t="str">
        <f t="shared" si="146"/>
        <v>Non Irigasi</v>
      </c>
      <c r="L9388" t="s">
        <v>327</v>
      </c>
    </row>
    <row r="9389" spans="1:12" x14ac:dyDescent="0.25">
      <c r="A9389" s="1">
        <v>9388</v>
      </c>
      <c r="B9389" s="3">
        <v>327</v>
      </c>
      <c r="C9389" s="1">
        <v>43</v>
      </c>
      <c r="D9389" s="1">
        <v>11</v>
      </c>
      <c r="E9389" s="1">
        <v>11</v>
      </c>
      <c r="F9389" s="1">
        <v>0</v>
      </c>
      <c r="G9389">
        <f>VLOOKUP(C9389,reference!$A$1:$E$310,5,FALSE)</f>
        <v>5303160</v>
      </c>
      <c r="H9389" t="str">
        <f>VLOOKUP(C9389,reference!$A$1:$E$310,4,FALSE)</f>
        <v>FATULEU</v>
      </c>
      <c r="I9389" t="str">
        <f>VLOOKUP($D9389,reference!$G$1:$H$25,2,FALSE)</f>
        <v>Savanna / Padang rumput</v>
      </c>
      <c r="J9389" t="str">
        <f>VLOOKUP($E9389,reference!$G$1:$H$25,2,FALSE)</f>
        <v>Savanna / Padang rumput</v>
      </c>
      <c r="K9389" t="str">
        <f t="shared" si="146"/>
        <v>Non Irigasi</v>
      </c>
      <c r="L9389" t="s">
        <v>327</v>
      </c>
    </row>
    <row r="9390" spans="1:12" x14ac:dyDescent="0.25">
      <c r="A9390" s="1">
        <v>9389</v>
      </c>
      <c r="B9390" s="3">
        <v>50</v>
      </c>
      <c r="C9390" s="1">
        <v>19</v>
      </c>
      <c r="D9390" s="1">
        <v>13</v>
      </c>
      <c r="E9390" s="1">
        <v>9</v>
      </c>
      <c r="F9390" s="1">
        <v>0</v>
      </c>
      <c r="G9390">
        <f>VLOOKUP(C9390,reference!$A$1:$E$310,5,FALSE)</f>
        <v>5302040</v>
      </c>
      <c r="H9390" t="str">
        <f>VLOOKUP(C9390,reference!$A$1:$E$310,4,FALSE)</f>
        <v>PAHUNGA LODU</v>
      </c>
      <c r="I9390" t="str">
        <f>VLOOKUP($D9390,reference!$G$1:$H$25,2,FALSE)</f>
        <v>Pertanian lahan kering  campur semak / kebun campur</v>
      </c>
      <c r="J9390" t="str">
        <f>VLOOKUP($E9390,reference!$G$1:$H$25,2,FALSE)</f>
        <v>Semak belukar</v>
      </c>
      <c r="K9390" t="str">
        <f t="shared" si="146"/>
        <v>Non Irigasi</v>
      </c>
      <c r="L9390" t="s">
        <v>327</v>
      </c>
    </row>
    <row r="9391" spans="1:12" x14ac:dyDescent="0.25">
      <c r="A9391" s="1">
        <v>9390</v>
      </c>
      <c r="B9391" s="3">
        <v>333</v>
      </c>
      <c r="C9391" s="1">
        <v>29</v>
      </c>
      <c r="D9391" s="1">
        <v>18</v>
      </c>
      <c r="E9391" s="1">
        <v>18</v>
      </c>
      <c r="F9391" s="1">
        <v>0</v>
      </c>
      <c r="G9391">
        <f>VLOOKUP(C9391,reference!$A$1:$E$310,5,FALSE)</f>
        <v>5303100</v>
      </c>
      <c r="H9391" t="str">
        <f>VLOOKUP(C9391,reference!$A$1:$E$310,4,FALSE)</f>
        <v>SEMAU</v>
      </c>
      <c r="I9391" t="str">
        <f>VLOOKUP($D9391,reference!$G$1:$H$25,2,FALSE)</f>
        <v>Lahan terbuka</v>
      </c>
      <c r="J9391" t="str">
        <f>VLOOKUP($E9391,reference!$G$1:$H$25,2,FALSE)</f>
        <v>Lahan terbuka</v>
      </c>
      <c r="K9391" t="str">
        <f t="shared" si="146"/>
        <v>Non Irigasi</v>
      </c>
      <c r="L9391" t="s">
        <v>327</v>
      </c>
    </row>
    <row r="9392" spans="1:12" x14ac:dyDescent="0.25">
      <c r="A9392" s="1">
        <v>9391</v>
      </c>
      <c r="B9392" s="3">
        <v>5</v>
      </c>
      <c r="C9392" s="1">
        <v>39</v>
      </c>
      <c r="D9392" s="1">
        <v>12</v>
      </c>
      <c r="E9392" s="1">
        <v>15</v>
      </c>
      <c r="F9392" s="1">
        <v>0</v>
      </c>
      <c r="G9392">
        <f>VLOOKUP(C9392,reference!$A$1:$E$310,5,FALSE)</f>
        <v>5303140</v>
      </c>
      <c r="H9392" t="str">
        <f>VLOOKUP(C9392,reference!$A$1:$E$310,4,FALSE)</f>
        <v>KUPANG TIMUR</v>
      </c>
      <c r="I9392" t="str">
        <f>VLOOKUP($D9392,reference!$G$1:$H$25,2,FALSE)</f>
        <v>Pertanian lahan kering</v>
      </c>
      <c r="J9392" t="str">
        <f>VLOOKUP($E9392,reference!$G$1:$H$25,2,FALSE)</f>
        <v>Tambak</v>
      </c>
      <c r="K9392" t="str">
        <f t="shared" si="146"/>
        <v>Non Irigasi</v>
      </c>
      <c r="L9392" t="s">
        <v>327</v>
      </c>
    </row>
    <row r="9393" spans="1:12" x14ac:dyDescent="0.25">
      <c r="A9393" s="1">
        <v>9392</v>
      </c>
      <c r="B9393" s="3">
        <v>942</v>
      </c>
      <c r="C9393" s="1">
        <v>68</v>
      </c>
      <c r="D9393" s="1">
        <v>2</v>
      </c>
      <c r="E9393" s="1">
        <v>14</v>
      </c>
      <c r="F9393" s="1">
        <v>0</v>
      </c>
      <c r="G9393">
        <f>VLOOKUP(C9393,reference!$A$1:$E$310,5,FALSE)</f>
        <v>5304061</v>
      </c>
      <c r="H9393" t="str">
        <f>VLOOKUP(C9393,reference!$A$1:$E$310,4,FALSE)</f>
        <v>KUALIN</v>
      </c>
      <c r="I9393" t="str">
        <f>VLOOKUP($D9393,reference!$G$1:$H$25,2,FALSE)</f>
        <v>Hutan lahan kering sekunder / bekas tebangan</v>
      </c>
      <c r="J9393" t="str">
        <f>VLOOKUP($E9393,reference!$G$1:$H$25,2,FALSE)</f>
        <v>Sawah</v>
      </c>
      <c r="K9393" t="str">
        <f t="shared" si="146"/>
        <v>Non Irigasi</v>
      </c>
      <c r="L9393" t="s">
        <v>328</v>
      </c>
    </row>
    <row r="9394" spans="1:12" x14ac:dyDescent="0.25">
      <c r="A9394" s="1">
        <v>9393</v>
      </c>
      <c r="B9394" s="3">
        <v>4</v>
      </c>
      <c r="C9394" s="1">
        <v>68</v>
      </c>
      <c r="D9394" s="1">
        <v>13</v>
      </c>
      <c r="E9394" s="1">
        <v>1</v>
      </c>
      <c r="F9394" s="1">
        <v>0</v>
      </c>
      <c r="G9394">
        <f>VLOOKUP(C9394,reference!$A$1:$E$310,5,FALSE)</f>
        <v>5304061</v>
      </c>
      <c r="H9394" t="str">
        <f>VLOOKUP(C9394,reference!$A$1:$E$310,4,FALSE)</f>
        <v>KUALIN</v>
      </c>
      <c r="I9394" t="str">
        <f>VLOOKUP($D9394,reference!$G$1:$H$25,2,FALSE)</f>
        <v>Pertanian lahan kering  campur semak / kebun campur</v>
      </c>
      <c r="J9394" t="str">
        <f>VLOOKUP($E9394,reference!$G$1:$H$25,2,FALSE)</f>
        <v>Hutan lahan kering primer</v>
      </c>
      <c r="K9394" t="str">
        <f t="shared" si="146"/>
        <v>Non Irigasi</v>
      </c>
      <c r="L9394" t="s">
        <v>327</v>
      </c>
    </row>
    <row r="9395" spans="1:12" x14ac:dyDescent="0.25">
      <c r="A9395" s="1">
        <v>9394</v>
      </c>
      <c r="B9395" s="3">
        <v>503</v>
      </c>
      <c r="C9395" s="1">
        <v>19</v>
      </c>
      <c r="D9395" s="1">
        <v>11</v>
      </c>
      <c r="E9395" s="1">
        <v>9</v>
      </c>
      <c r="F9395" s="1">
        <v>0</v>
      </c>
      <c r="G9395">
        <f>VLOOKUP(C9395,reference!$A$1:$E$310,5,FALSE)</f>
        <v>5302040</v>
      </c>
      <c r="H9395" t="str">
        <f>VLOOKUP(C9395,reference!$A$1:$E$310,4,FALSE)</f>
        <v>PAHUNGA LODU</v>
      </c>
      <c r="I9395" t="str">
        <f>VLOOKUP($D9395,reference!$G$1:$H$25,2,FALSE)</f>
        <v>Savanna / Padang rumput</v>
      </c>
      <c r="J9395" t="str">
        <f>VLOOKUP($E9395,reference!$G$1:$H$25,2,FALSE)</f>
        <v>Semak belukar</v>
      </c>
      <c r="K9395" t="str">
        <f t="shared" si="146"/>
        <v>Non Irigasi</v>
      </c>
      <c r="L9395" t="s">
        <v>327</v>
      </c>
    </row>
    <row r="9396" spans="1:12" x14ac:dyDescent="0.25">
      <c r="A9396" s="1">
        <v>9395</v>
      </c>
      <c r="B9396" s="3">
        <v>9</v>
      </c>
      <c r="C9396" s="1">
        <v>19</v>
      </c>
      <c r="D9396" s="1">
        <v>13</v>
      </c>
      <c r="E9396" s="1">
        <v>20</v>
      </c>
      <c r="F9396" s="1">
        <v>0</v>
      </c>
      <c r="G9396">
        <f>VLOOKUP(C9396,reference!$A$1:$E$310,5,FALSE)</f>
        <v>5302040</v>
      </c>
      <c r="H9396" t="str">
        <f>VLOOKUP(C9396,reference!$A$1:$E$310,4,FALSE)</f>
        <v>PAHUNGA LODU</v>
      </c>
      <c r="I9396" t="str">
        <f>VLOOKUP($D9396,reference!$G$1:$H$25,2,FALSE)</f>
        <v>Pertanian lahan kering  campur semak / kebun campur</v>
      </c>
      <c r="J9396" t="str">
        <f>VLOOKUP($E9396,reference!$G$1:$H$25,2,FALSE)</f>
        <v>Tubuh air</v>
      </c>
      <c r="K9396" t="str">
        <f t="shared" si="146"/>
        <v>Non Irigasi</v>
      </c>
      <c r="L9396" t="s">
        <v>327</v>
      </c>
    </row>
    <row r="9397" spans="1:12" x14ac:dyDescent="0.25">
      <c r="A9397" s="1">
        <v>9396</v>
      </c>
      <c r="B9397" s="3">
        <v>114</v>
      </c>
      <c r="C9397" s="1">
        <v>29</v>
      </c>
      <c r="D9397" s="1">
        <v>0</v>
      </c>
      <c r="E9397" s="1">
        <v>0</v>
      </c>
      <c r="F9397" s="1">
        <v>0</v>
      </c>
      <c r="G9397">
        <f>VLOOKUP(C9397,reference!$A$1:$E$310,5,FALSE)</f>
        <v>5303100</v>
      </c>
      <c r="H9397" t="str">
        <f>VLOOKUP(C9397,reference!$A$1:$E$310,4,FALSE)</f>
        <v>SEMAU</v>
      </c>
      <c r="I9397" t="str">
        <f>VLOOKUP($D9397,reference!$G$1:$H$25,2,FALSE)</f>
        <v>No data</v>
      </c>
      <c r="J9397" t="str">
        <f>VLOOKUP($E9397,reference!$G$1:$H$25,2,FALSE)</f>
        <v>No data</v>
      </c>
      <c r="K9397" t="str">
        <f t="shared" si="146"/>
        <v>Non Irigasi</v>
      </c>
      <c r="L9397" t="s">
        <v>327</v>
      </c>
    </row>
    <row r="9398" spans="1:12" x14ac:dyDescent="0.25">
      <c r="A9398" s="1">
        <v>9397</v>
      </c>
      <c r="B9398" s="3">
        <v>86</v>
      </c>
      <c r="C9398" s="1">
        <v>33</v>
      </c>
      <c r="D9398" s="1">
        <v>21</v>
      </c>
      <c r="E9398" s="1">
        <v>18</v>
      </c>
      <c r="F9398" s="1">
        <v>0</v>
      </c>
      <c r="G9398">
        <f>VLOOKUP(C9398,reference!$A$1:$E$310,5,FALSE)</f>
        <v>5303120</v>
      </c>
      <c r="H9398" t="str">
        <f>VLOOKUP(C9398,reference!$A$1:$E$310,4,FALSE)</f>
        <v>KUPANG TENGAH</v>
      </c>
      <c r="I9398" t="str">
        <f>VLOOKUP($D9398,reference!$G$1:$H$25,2,FALSE)</f>
        <v>Rawa</v>
      </c>
      <c r="J9398" t="str">
        <f>VLOOKUP($E9398,reference!$G$1:$H$25,2,FALSE)</f>
        <v>Lahan terbuka</v>
      </c>
      <c r="K9398" t="str">
        <f t="shared" si="146"/>
        <v>Non Irigasi</v>
      </c>
      <c r="L9398" t="s">
        <v>327</v>
      </c>
    </row>
    <row r="9399" spans="1:12" x14ac:dyDescent="0.25">
      <c r="A9399" s="1">
        <v>9398</v>
      </c>
      <c r="B9399" s="3">
        <v>570</v>
      </c>
      <c r="C9399" s="1">
        <v>68</v>
      </c>
      <c r="D9399" s="1">
        <v>13</v>
      </c>
      <c r="E9399" s="1">
        <v>16</v>
      </c>
      <c r="F9399" s="1">
        <v>0</v>
      </c>
      <c r="G9399">
        <f>VLOOKUP(C9399,reference!$A$1:$E$310,5,FALSE)</f>
        <v>5304061</v>
      </c>
      <c r="H9399" t="str">
        <f>VLOOKUP(C9399,reference!$A$1:$E$310,4,FALSE)</f>
        <v>KUALIN</v>
      </c>
      <c r="I9399" t="str">
        <f>VLOOKUP($D9399,reference!$G$1:$H$25,2,FALSE)</f>
        <v>Pertanian lahan kering  campur semak / kebun campur</v>
      </c>
      <c r="J9399" t="str">
        <f>VLOOKUP($E9399,reference!$G$1:$H$25,2,FALSE)</f>
        <v>Pemukiman</v>
      </c>
      <c r="K9399" t="str">
        <f t="shared" si="146"/>
        <v>Non Irigasi</v>
      </c>
      <c r="L9399" t="s">
        <v>327</v>
      </c>
    </row>
    <row r="9400" spans="1:12" x14ac:dyDescent="0.25">
      <c r="A9400" s="1">
        <v>9399</v>
      </c>
      <c r="B9400" s="3">
        <v>353</v>
      </c>
      <c r="C9400" s="1">
        <v>68</v>
      </c>
      <c r="D9400" s="1">
        <v>13</v>
      </c>
      <c r="E9400" s="1">
        <v>13</v>
      </c>
      <c r="F9400" s="1">
        <v>0</v>
      </c>
      <c r="G9400">
        <f>VLOOKUP(C9400,reference!$A$1:$E$310,5,FALSE)</f>
        <v>5304061</v>
      </c>
      <c r="H9400" t="str">
        <f>VLOOKUP(C9400,reference!$A$1:$E$310,4,FALSE)</f>
        <v>KUALIN</v>
      </c>
      <c r="I9400" t="str">
        <f>VLOOKUP($D9400,reference!$G$1:$H$25,2,FALSE)</f>
        <v>Pertanian lahan kering  campur semak / kebun campur</v>
      </c>
      <c r="J9400" t="str">
        <f>VLOOKUP($E9400,reference!$G$1:$H$25,2,FALSE)</f>
        <v>Pertanian lahan kering  campur semak / kebun campur</v>
      </c>
      <c r="K9400" t="str">
        <f t="shared" si="146"/>
        <v>Non Irigasi</v>
      </c>
      <c r="L9400" t="s">
        <v>327</v>
      </c>
    </row>
    <row r="9401" spans="1:12" x14ac:dyDescent="0.25">
      <c r="A9401" s="1">
        <v>9400</v>
      </c>
      <c r="B9401" s="3">
        <v>22</v>
      </c>
      <c r="C9401" s="1">
        <v>68</v>
      </c>
      <c r="D9401" s="1">
        <v>16</v>
      </c>
      <c r="E9401" s="1">
        <v>9</v>
      </c>
      <c r="F9401" s="1">
        <v>0</v>
      </c>
      <c r="G9401">
        <f>VLOOKUP(C9401,reference!$A$1:$E$310,5,FALSE)</f>
        <v>5304061</v>
      </c>
      <c r="H9401" t="str">
        <f>VLOOKUP(C9401,reference!$A$1:$E$310,4,FALSE)</f>
        <v>KUALIN</v>
      </c>
      <c r="I9401" t="str">
        <f>VLOOKUP($D9401,reference!$G$1:$H$25,2,FALSE)</f>
        <v>Pemukiman</v>
      </c>
      <c r="J9401" t="str">
        <f>VLOOKUP($E9401,reference!$G$1:$H$25,2,FALSE)</f>
        <v>Semak belukar</v>
      </c>
      <c r="K9401" t="str">
        <f t="shared" si="146"/>
        <v>Non Irigasi</v>
      </c>
      <c r="L9401" t="s">
        <v>327</v>
      </c>
    </row>
    <row r="9402" spans="1:12" x14ac:dyDescent="0.25">
      <c r="A9402" s="1">
        <v>9401</v>
      </c>
      <c r="B9402" s="3">
        <v>27</v>
      </c>
      <c r="C9402" s="1">
        <v>29</v>
      </c>
      <c r="D9402" s="1">
        <v>18</v>
      </c>
      <c r="E9402" s="1">
        <v>0</v>
      </c>
      <c r="F9402" s="1">
        <v>0</v>
      </c>
      <c r="G9402">
        <f>VLOOKUP(C9402,reference!$A$1:$E$310,5,FALSE)</f>
        <v>5303100</v>
      </c>
      <c r="H9402" t="str">
        <f>VLOOKUP(C9402,reference!$A$1:$E$310,4,FALSE)</f>
        <v>SEMAU</v>
      </c>
      <c r="I9402" t="str">
        <f>VLOOKUP($D9402,reference!$G$1:$H$25,2,FALSE)</f>
        <v>Lahan terbuka</v>
      </c>
      <c r="J9402" t="str">
        <f>VLOOKUP($E9402,reference!$G$1:$H$25,2,FALSE)</f>
        <v>No data</v>
      </c>
      <c r="K9402" t="str">
        <f t="shared" si="146"/>
        <v>Non Irigasi</v>
      </c>
      <c r="L9402" t="s">
        <v>327</v>
      </c>
    </row>
    <row r="9403" spans="1:12" x14ac:dyDescent="0.25">
      <c r="A9403" s="1">
        <v>9402</v>
      </c>
      <c r="B9403" s="3">
        <v>1</v>
      </c>
      <c r="C9403" s="1">
        <v>39</v>
      </c>
      <c r="D9403" s="1">
        <v>12</v>
      </c>
      <c r="E9403" s="1">
        <v>18</v>
      </c>
      <c r="F9403" s="1">
        <v>0</v>
      </c>
      <c r="G9403">
        <f>VLOOKUP(C9403,reference!$A$1:$E$310,5,FALSE)</f>
        <v>5303140</v>
      </c>
      <c r="H9403" t="str">
        <f>VLOOKUP(C9403,reference!$A$1:$E$310,4,FALSE)</f>
        <v>KUPANG TIMUR</v>
      </c>
      <c r="I9403" t="str">
        <f>VLOOKUP($D9403,reference!$G$1:$H$25,2,FALSE)</f>
        <v>Pertanian lahan kering</v>
      </c>
      <c r="J9403" t="str">
        <f>VLOOKUP($E9403,reference!$G$1:$H$25,2,FALSE)</f>
        <v>Lahan terbuka</v>
      </c>
      <c r="K9403" t="str">
        <f t="shared" si="146"/>
        <v>Non Irigasi</v>
      </c>
      <c r="L9403" t="s">
        <v>327</v>
      </c>
    </row>
    <row r="9404" spans="1:12" x14ac:dyDescent="0.25">
      <c r="A9404" s="1">
        <v>9403</v>
      </c>
      <c r="B9404" s="3">
        <v>605</v>
      </c>
      <c r="C9404" s="1">
        <v>68</v>
      </c>
      <c r="D9404" s="1">
        <v>16</v>
      </c>
      <c r="E9404" s="1">
        <v>16</v>
      </c>
      <c r="F9404" s="1">
        <v>0</v>
      </c>
      <c r="G9404">
        <f>VLOOKUP(C9404,reference!$A$1:$E$310,5,FALSE)</f>
        <v>5304061</v>
      </c>
      <c r="H9404" t="str">
        <f>VLOOKUP(C9404,reference!$A$1:$E$310,4,FALSE)</f>
        <v>KUALIN</v>
      </c>
      <c r="I9404" t="str">
        <f>VLOOKUP($D9404,reference!$G$1:$H$25,2,FALSE)</f>
        <v>Pemukiman</v>
      </c>
      <c r="J9404" t="str">
        <f>VLOOKUP($E9404,reference!$G$1:$H$25,2,FALSE)</f>
        <v>Pemukiman</v>
      </c>
      <c r="K9404" t="str">
        <f t="shared" si="146"/>
        <v>Non Irigasi</v>
      </c>
      <c r="L9404" t="s">
        <v>327</v>
      </c>
    </row>
    <row r="9405" spans="1:12" x14ac:dyDescent="0.25">
      <c r="A9405" s="1">
        <v>9404</v>
      </c>
      <c r="B9405" s="3">
        <v>2</v>
      </c>
      <c r="C9405" s="1">
        <v>13</v>
      </c>
      <c r="D9405" s="1">
        <v>1</v>
      </c>
      <c r="E9405" s="1">
        <v>9</v>
      </c>
      <c r="F9405" s="1">
        <v>0</v>
      </c>
      <c r="G9405">
        <f>VLOOKUP(C9405,reference!$A$1:$E$310,5,FALSE)</f>
        <v>5302030</v>
      </c>
      <c r="H9405" t="str">
        <f>VLOOKUP(C9405,reference!$A$1:$E$310,4,FALSE)</f>
        <v>PABERIWAI</v>
      </c>
      <c r="I9405" t="str">
        <f>VLOOKUP($D9405,reference!$G$1:$H$25,2,FALSE)</f>
        <v>Hutan lahan kering primer</v>
      </c>
      <c r="J9405" t="str">
        <f>VLOOKUP($E9405,reference!$G$1:$H$25,2,FALSE)</f>
        <v>Semak belukar</v>
      </c>
      <c r="K9405" t="str">
        <f t="shared" si="146"/>
        <v>Non Irigasi</v>
      </c>
      <c r="L9405" t="s">
        <v>328</v>
      </c>
    </row>
    <row r="9406" spans="1:12" x14ac:dyDescent="0.25">
      <c r="A9406" s="1">
        <v>9405</v>
      </c>
      <c r="B9406" s="3">
        <v>1</v>
      </c>
      <c r="C9406" s="1">
        <v>33</v>
      </c>
      <c r="D9406" s="1">
        <v>12</v>
      </c>
      <c r="E9406" s="1">
        <v>18</v>
      </c>
      <c r="F9406" s="1">
        <v>0</v>
      </c>
      <c r="G9406">
        <f>VLOOKUP(C9406,reference!$A$1:$E$310,5,FALSE)</f>
        <v>5303120</v>
      </c>
      <c r="H9406" t="str">
        <f>VLOOKUP(C9406,reference!$A$1:$E$310,4,FALSE)</f>
        <v>KUPANG TENGAH</v>
      </c>
      <c r="I9406" t="str">
        <f>VLOOKUP($D9406,reference!$G$1:$H$25,2,FALSE)</f>
        <v>Pertanian lahan kering</v>
      </c>
      <c r="J9406" t="str">
        <f>VLOOKUP($E9406,reference!$G$1:$H$25,2,FALSE)</f>
        <v>Lahan terbuka</v>
      </c>
      <c r="K9406" t="str">
        <f t="shared" si="146"/>
        <v>Non Irigasi</v>
      </c>
      <c r="L9406" t="s">
        <v>327</v>
      </c>
    </row>
    <row r="9407" spans="1:12" x14ac:dyDescent="0.25">
      <c r="A9407" s="1">
        <v>9406</v>
      </c>
      <c r="B9407" s="3">
        <v>19</v>
      </c>
      <c r="C9407" s="1">
        <v>68</v>
      </c>
      <c r="D9407" s="1">
        <v>1</v>
      </c>
      <c r="E9407" s="1">
        <v>14</v>
      </c>
      <c r="F9407" s="1">
        <v>0</v>
      </c>
      <c r="G9407">
        <f>VLOOKUP(C9407,reference!$A$1:$E$310,5,FALSE)</f>
        <v>5304061</v>
      </c>
      <c r="H9407" t="str">
        <f>VLOOKUP(C9407,reference!$A$1:$E$310,4,FALSE)</f>
        <v>KUALIN</v>
      </c>
      <c r="I9407" t="str">
        <f>VLOOKUP($D9407,reference!$G$1:$H$25,2,FALSE)</f>
        <v>Hutan lahan kering primer</v>
      </c>
      <c r="J9407" t="str">
        <f>VLOOKUP($E9407,reference!$G$1:$H$25,2,FALSE)</f>
        <v>Sawah</v>
      </c>
      <c r="K9407" t="str">
        <f t="shared" si="146"/>
        <v>Non Irigasi</v>
      </c>
      <c r="L9407" t="s">
        <v>328</v>
      </c>
    </row>
    <row r="9408" spans="1:12" x14ac:dyDescent="0.25">
      <c r="A9408" s="1">
        <v>9407</v>
      </c>
      <c r="B9408" s="3">
        <v>3</v>
      </c>
      <c r="C9408" s="1">
        <v>39</v>
      </c>
      <c r="D9408" s="1">
        <v>21</v>
      </c>
      <c r="E9408" s="1">
        <v>18</v>
      </c>
      <c r="F9408" s="1">
        <v>0</v>
      </c>
      <c r="G9408">
        <f>VLOOKUP(C9408,reference!$A$1:$E$310,5,FALSE)</f>
        <v>5303140</v>
      </c>
      <c r="H9408" t="str">
        <f>VLOOKUP(C9408,reference!$A$1:$E$310,4,FALSE)</f>
        <v>KUPANG TIMUR</v>
      </c>
      <c r="I9408" t="str">
        <f>VLOOKUP($D9408,reference!$G$1:$H$25,2,FALSE)</f>
        <v>Rawa</v>
      </c>
      <c r="J9408" t="str">
        <f>VLOOKUP($E9408,reference!$G$1:$H$25,2,FALSE)</f>
        <v>Lahan terbuka</v>
      </c>
      <c r="K9408" t="str">
        <f t="shared" si="146"/>
        <v>Non Irigasi</v>
      </c>
      <c r="L9408" t="s">
        <v>327</v>
      </c>
    </row>
    <row r="9409" spans="1:12" x14ac:dyDescent="0.25">
      <c r="A9409" s="1">
        <v>9408</v>
      </c>
      <c r="B9409" s="3">
        <v>30</v>
      </c>
      <c r="C9409" s="1">
        <v>68</v>
      </c>
      <c r="D9409" s="1">
        <v>16</v>
      </c>
      <c r="E9409" s="1">
        <v>13</v>
      </c>
      <c r="F9409" s="1">
        <v>0</v>
      </c>
      <c r="G9409">
        <f>VLOOKUP(C9409,reference!$A$1:$E$310,5,FALSE)</f>
        <v>5304061</v>
      </c>
      <c r="H9409" t="str">
        <f>VLOOKUP(C9409,reference!$A$1:$E$310,4,FALSE)</f>
        <v>KUALIN</v>
      </c>
      <c r="I9409" t="str">
        <f>VLOOKUP($D9409,reference!$G$1:$H$25,2,FALSE)</f>
        <v>Pemukiman</v>
      </c>
      <c r="J9409" t="str">
        <f>VLOOKUP($E9409,reference!$G$1:$H$25,2,FALSE)</f>
        <v>Pertanian lahan kering  campur semak / kebun campur</v>
      </c>
      <c r="K9409" t="str">
        <f t="shared" si="146"/>
        <v>Non Irigasi</v>
      </c>
      <c r="L9409" t="s">
        <v>327</v>
      </c>
    </row>
    <row r="9410" spans="1:12" x14ac:dyDescent="0.25">
      <c r="A9410" s="1">
        <v>9409</v>
      </c>
      <c r="B9410" s="3">
        <v>10</v>
      </c>
      <c r="C9410" s="1">
        <v>19</v>
      </c>
      <c r="D9410" s="1">
        <v>2</v>
      </c>
      <c r="E9410" s="1">
        <v>12</v>
      </c>
      <c r="F9410" s="1">
        <v>0</v>
      </c>
      <c r="G9410">
        <f>VLOOKUP(C9410,reference!$A$1:$E$310,5,FALSE)</f>
        <v>5302040</v>
      </c>
      <c r="H9410" t="str">
        <f>VLOOKUP(C9410,reference!$A$1:$E$310,4,FALSE)</f>
        <v>PAHUNGA LODU</v>
      </c>
      <c r="I9410" t="str">
        <f>VLOOKUP($D9410,reference!$G$1:$H$25,2,FALSE)</f>
        <v>Hutan lahan kering sekunder / bekas tebangan</v>
      </c>
      <c r="J9410" t="str">
        <f>VLOOKUP($E9410,reference!$G$1:$H$25,2,FALSE)</f>
        <v>Pertanian lahan kering</v>
      </c>
      <c r="K9410" t="str">
        <f t="shared" si="146"/>
        <v>Non Irigasi</v>
      </c>
      <c r="L9410" t="s">
        <v>328</v>
      </c>
    </row>
    <row r="9411" spans="1:12" x14ac:dyDescent="0.25">
      <c r="A9411" s="1">
        <v>9410</v>
      </c>
      <c r="B9411" s="3">
        <v>2</v>
      </c>
      <c r="C9411" s="1">
        <v>68</v>
      </c>
      <c r="D9411" s="1">
        <v>16</v>
      </c>
      <c r="E9411" s="1">
        <v>2</v>
      </c>
      <c r="F9411" s="1">
        <v>0</v>
      </c>
      <c r="G9411">
        <f>VLOOKUP(C9411,reference!$A$1:$E$310,5,FALSE)</f>
        <v>5304061</v>
      </c>
      <c r="H9411" t="str">
        <f>VLOOKUP(C9411,reference!$A$1:$E$310,4,FALSE)</f>
        <v>KUALIN</v>
      </c>
      <c r="I9411" t="str">
        <f>VLOOKUP($D9411,reference!$G$1:$H$25,2,FALSE)</f>
        <v>Pemukiman</v>
      </c>
      <c r="J9411" t="str">
        <f>VLOOKUP($E9411,reference!$G$1:$H$25,2,FALSE)</f>
        <v>Hutan lahan kering sekunder / bekas tebangan</v>
      </c>
      <c r="K9411" t="str">
        <f t="shared" ref="K9411:K9474" si="147">IF(F9411=0,"Non Irigasi","Buffer Irigasi")</f>
        <v>Non Irigasi</v>
      </c>
      <c r="L9411" t="s">
        <v>327</v>
      </c>
    </row>
    <row r="9412" spans="1:12" x14ac:dyDescent="0.25">
      <c r="A9412" s="1">
        <v>9411</v>
      </c>
      <c r="B9412" s="3">
        <v>4</v>
      </c>
      <c r="C9412" s="1">
        <v>68</v>
      </c>
      <c r="D9412" s="1">
        <v>13</v>
      </c>
      <c r="E9412" s="1">
        <v>9</v>
      </c>
      <c r="F9412" s="1">
        <v>0</v>
      </c>
      <c r="G9412">
        <f>VLOOKUP(C9412,reference!$A$1:$E$310,5,FALSE)</f>
        <v>5304061</v>
      </c>
      <c r="H9412" t="str">
        <f>VLOOKUP(C9412,reference!$A$1:$E$310,4,FALSE)</f>
        <v>KUALIN</v>
      </c>
      <c r="I9412" t="str">
        <f>VLOOKUP($D9412,reference!$G$1:$H$25,2,FALSE)</f>
        <v>Pertanian lahan kering  campur semak / kebun campur</v>
      </c>
      <c r="J9412" t="str">
        <f>VLOOKUP($E9412,reference!$G$1:$H$25,2,FALSE)</f>
        <v>Semak belukar</v>
      </c>
      <c r="K9412" t="str">
        <f t="shared" si="147"/>
        <v>Non Irigasi</v>
      </c>
      <c r="L9412" t="s">
        <v>327</v>
      </c>
    </row>
    <row r="9413" spans="1:12" x14ac:dyDescent="0.25">
      <c r="A9413" s="1">
        <v>9412</v>
      </c>
      <c r="B9413" s="3">
        <v>39</v>
      </c>
      <c r="C9413" s="1">
        <v>12</v>
      </c>
      <c r="D9413" s="1">
        <v>2</v>
      </c>
      <c r="E9413" s="1">
        <v>16</v>
      </c>
      <c r="F9413" s="1">
        <v>0</v>
      </c>
      <c r="G9413">
        <f>VLOOKUP(C9413,reference!$A$1:$E$310,5,FALSE)</f>
        <v>5302021</v>
      </c>
      <c r="H9413" t="str">
        <f>VLOOKUP(C9413,reference!$A$1:$E$310,4,FALSE)</f>
        <v>PINUPAHAR</v>
      </c>
      <c r="I9413" t="str">
        <f>VLOOKUP($D9413,reference!$G$1:$H$25,2,FALSE)</f>
        <v>Hutan lahan kering sekunder / bekas tebangan</v>
      </c>
      <c r="J9413" t="str">
        <f>VLOOKUP($E9413,reference!$G$1:$H$25,2,FALSE)</f>
        <v>Pemukiman</v>
      </c>
      <c r="K9413" t="str">
        <f t="shared" si="147"/>
        <v>Non Irigasi</v>
      </c>
      <c r="L9413" t="s">
        <v>328</v>
      </c>
    </row>
    <row r="9414" spans="1:12" x14ac:dyDescent="0.25">
      <c r="A9414" s="1">
        <v>9413</v>
      </c>
      <c r="B9414" s="3">
        <v>9</v>
      </c>
      <c r="C9414" s="1">
        <v>33</v>
      </c>
      <c r="D9414" s="1">
        <v>21</v>
      </c>
      <c r="E9414" s="1">
        <v>14</v>
      </c>
      <c r="F9414" s="1">
        <v>0</v>
      </c>
      <c r="G9414">
        <f>VLOOKUP(C9414,reference!$A$1:$E$310,5,FALSE)</f>
        <v>5303120</v>
      </c>
      <c r="H9414" t="str">
        <f>VLOOKUP(C9414,reference!$A$1:$E$310,4,FALSE)</f>
        <v>KUPANG TENGAH</v>
      </c>
      <c r="I9414" t="str">
        <f>VLOOKUP($D9414,reference!$G$1:$H$25,2,FALSE)</f>
        <v>Rawa</v>
      </c>
      <c r="J9414" t="str">
        <f>VLOOKUP($E9414,reference!$G$1:$H$25,2,FALSE)</f>
        <v>Sawah</v>
      </c>
      <c r="K9414" t="str">
        <f t="shared" si="147"/>
        <v>Non Irigasi</v>
      </c>
      <c r="L9414" t="s">
        <v>327</v>
      </c>
    </row>
    <row r="9415" spans="1:12" x14ac:dyDescent="0.25">
      <c r="A9415" s="1">
        <v>9414</v>
      </c>
      <c r="B9415" s="3">
        <v>294</v>
      </c>
      <c r="C9415" s="1">
        <v>33</v>
      </c>
      <c r="D9415" s="1">
        <v>12</v>
      </c>
      <c r="E9415" s="1">
        <v>14</v>
      </c>
      <c r="F9415" s="1">
        <v>0</v>
      </c>
      <c r="G9415">
        <f>VLOOKUP(C9415,reference!$A$1:$E$310,5,FALSE)</f>
        <v>5303120</v>
      </c>
      <c r="H9415" t="str">
        <f>VLOOKUP(C9415,reference!$A$1:$E$310,4,FALSE)</f>
        <v>KUPANG TENGAH</v>
      </c>
      <c r="I9415" t="str">
        <f>VLOOKUP($D9415,reference!$G$1:$H$25,2,FALSE)</f>
        <v>Pertanian lahan kering</v>
      </c>
      <c r="J9415" t="str">
        <f>VLOOKUP($E9415,reference!$G$1:$H$25,2,FALSE)</f>
        <v>Sawah</v>
      </c>
      <c r="K9415" t="str">
        <f t="shared" si="147"/>
        <v>Non Irigasi</v>
      </c>
      <c r="L9415" t="s">
        <v>327</v>
      </c>
    </row>
    <row r="9416" spans="1:12" x14ac:dyDescent="0.25">
      <c r="A9416" s="1">
        <v>9415</v>
      </c>
      <c r="B9416" s="3">
        <v>3</v>
      </c>
      <c r="C9416" s="1">
        <v>39</v>
      </c>
      <c r="D9416" s="1">
        <v>21</v>
      </c>
      <c r="E9416" s="1">
        <v>16</v>
      </c>
      <c r="F9416" s="1">
        <v>0</v>
      </c>
      <c r="G9416">
        <f>VLOOKUP(C9416,reference!$A$1:$E$310,5,FALSE)</f>
        <v>5303140</v>
      </c>
      <c r="H9416" t="str">
        <f>VLOOKUP(C9416,reference!$A$1:$E$310,4,FALSE)</f>
        <v>KUPANG TIMUR</v>
      </c>
      <c r="I9416" t="str">
        <f>VLOOKUP($D9416,reference!$G$1:$H$25,2,FALSE)</f>
        <v>Rawa</v>
      </c>
      <c r="J9416" t="str">
        <f>VLOOKUP($E9416,reference!$G$1:$H$25,2,FALSE)</f>
        <v>Pemukiman</v>
      </c>
      <c r="K9416" t="str">
        <f t="shared" si="147"/>
        <v>Non Irigasi</v>
      </c>
      <c r="L9416" t="s">
        <v>327</v>
      </c>
    </row>
    <row r="9417" spans="1:12" x14ac:dyDescent="0.25">
      <c r="A9417" s="1">
        <v>9416</v>
      </c>
      <c r="B9417" s="3">
        <v>4</v>
      </c>
      <c r="C9417" s="1">
        <v>39</v>
      </c>
      <c r="D9417" s="1">
        <v>11</v>
      </c>
      <c r="E9417" s="1">
        <v>14</v>
      </c>
      <c r="F9417" s="1">
        <v>0</v>
      </c>
      <c r="G9417">
        <f>VLOOKUP(C9417,reference!$A$1:$E$310,5,FALSE)</f>
        <v>5303140</v>
      </c>
      <c r="H9417" t="str">
        <f>VLOOKUP(C9417,reference!$A$1:$E$310,4,FALSE)</f>
        <v>KUPANG TIMUR</v>
      </c>
      <c r="I9417" t="str">
        <f>VLOOKUP($D9417,reference!$G$1:$H$25,2,FALSE)</f>
        <v>Savanna / Padang rumput</v>
      </c>
      <c r="J9417" t="str">
        <f>VLOOKUP($E9417,reference!$G$1:$H$25,2,FALSE)</f>
        <v>Sawah</v>
      </c>
      <c r="K9417" t="str">
        <f t="shared" si="147"/>
        <v>Non Irigasi</v>
      </c>
      <c r="L9417" t="s">
        <v>327</v>
      </c>
    </row>
    <row r="9418" spans="1:12" x14ac:dyDescent="0.25">
      <c r="A9418" s="1">
        <v>9417</v>
      </c>
      <c r="B9418" s="3">
        <v>199</v>
      </c>
      <c r="C9418" s="1">
        <v>39</v>
      </c>
      <c r="D9418" s="1">
        <v>11</v>
      </c>
      <c r="E9418" s="1">
        <v>11</v>
      </c>
      <c r="F9418" s="1">
        <v>0</v>
      </c>
      <c r="G9418">
        <f>VLOOKUP(C9418,reference!$A$1:$E$310,5,FALSE)</f>
        <v>5303140</v>
      </c>
      <c r="H9418" t="str">
        <f>VLOOKUP(C9418,reference!$A$1:$E$310,4,FALSE)</f>
        <v>KUPANG TIMUR</v>
      </c>
      <c r="I9418" t="str">
        <f>VLOOKUP($D9418,reference!$G$1:$H$25,2,FALSE)</f>
        <v>Savanna / Padang rumput</v>
      </c>
      <c r="J9418" t="str">
        <f>VLOOKUP($E9418,reference!$G$1:$H$25,2,FALSE)</f>
        <v>Savanna / Padang rumput</v>
      </c>
      <c r="K9418" t="str">
        <f t="shared" si="147"/>
        <v>Non Irigasi</v>
      </c>
      <c r="L9418" t="s">
        <v>327</v>
      </c>
    </row>
    <row r="9419" spans="1:12" x14ac:dyDescent="0.25">
      <c r="A9419" s="1">
        <v>9418</v>
      </c>
      <c r="B9419" s="3">
        <v>19</v>
      </c>
      <c r="C9419" s="1">
        <v>68</v>
      </c>
      <c r="D9419" s="1">
        <v>18</v>
      </c>
      <c r="E9419" s="1">
        <v>2</v>
      </c>
      <c r="F9419" s="1">
        <v>0</v>
      </c>
      <c r="G9419">
        <f>VLOOKUP(C9419,reference!$A$1:$E$310,5,FALSE)</f>
        <v>5304061</v>
      </c>
      <c r="H9419" t="str">
        <f>VLOOKUP(C9419,reference!$A$1:$E$310,4,FALSE)</f>
        <v>KUALIN</v>
      </c>
      <c r="I9419" t="str">
        <f>VLOOKUP($D9419,reference!$G$1:$H$25,2,FALSE)</f>
        <v>Lahan terbuka</v>
      </c>
      <c r="J9419" t="str">
        <f>VLOOKUP($E9419,reference!$G$1:$H$25,2,FALSE)</f>
        <v>Hutan lahan kering sekunder / bekas tebangan</v>
      </c>
      <c r="K9419" t="str">
        <f t="shared" si="147"/>
        <v>Non Irigasi</v>
      </c>
      <c r="L9419" t="s">
        <v>327</v>
      </c>
    </row>
    <row r="9420" spans="1:12" x14ac:dyDescent="0.25">
      <c r="A9420" s="1">
        <v>9419</v>
      </c>
      <c r="B9420" s="3">
        <v>1286</v>
      </c>
      <c r="C9420" s="1">
        <v>14</v>
      </c>
      <c r="D9420" s="1">
        <v>11</v>
      </c>
      <c r="E9420" s="1">
        <v>9</v>
      </c>
      <c r="F9420" s="1">
        <v>0</v>
      </c>
      <c r="G9420">
        <f>VLOOKUP(C9420,reference!$A$1:$E$310,5,FALSE)</f>
        <v>5302031</v>
      </c>
      <c r="H9420" t="str">
        <f>VLOOKUP(C9420,reference!$A$1:$E$310,4,FALSE)</f>
        <v>KARERA</v>
      </c>
      <c r="I9420" t="str">
        <f>VLOOKUP($D9420,reference!$G$1:$H$25,2,FALSE)</f>
        <v>Savanna / Padang rumput</v>
      </c>
      <c r="J9420" t="str">
        <f>VLOOKUP($E9420,reference!$G$1:$H$25,2,FALSE)</f>
        <v>Semak belukar</v>
      </c>
      <c r="K9420" t="str">
        <f t="shared" si="147"/>
        <v>Non Irigasi</v>
      </c>
      <c r="L9420" t="s">
        <v>327</v>
      </c>
    </row>
    <row r="9421" spans="1:12" x14ac:dyDescent="0.25">
      <c r="A9421" s="1">
        <v>9420</v>
      </c>
      <c r="B9421" s="3">
        <v>589</v>
      </c>
      <c r="C9421" s="1">
        <v>14</v>
      </c>
      <c r="D9421" s="1">
        <v>11</v>
      </c>
      <c r="E9421" s="1">
        <v>1</v>
      </c>
      <c r="F9421" s="1">
        <v>0</v>
      </c>
      <c r="G9421">
        <f>VLOOKUP(C9421,reference!$A$1:$E$310,5,FALSE)</f>
        <v>5302031</v>
      </c>
      <c r="H9421" t="str">
        <f>VLOOKUP(C9421,reference!$A$1:$E$310,4,FALSE)</f>
        <v>KARERA</v>
      </c>
      <c r="I9421" t="str">
        <f>VLOOKUP($D9421,reference!$G$1:$H$25,2,FALSE)</f>
        <v>Savanna / Padang rumput</v>
      </c>
      <c r="J9421" t="str">
        <f>VLOOKUP($E9421,reference!$G$1:$H$25,2,FALSE)</f>
        <v>Hutan lahan kering primer</v>
      </c>
      <c r="K9421" t="str">
        <f t="shared" si="147"/>
        <v>Non Irigasi</v>
      </c>
      <c r="L9421" t="s">
        <v>327</v>
      </c>
    </row>
    <row r="9422" spans="1:12" x14ac:dyDescent="0.25">
      <c r="A9422" s="1">
        <v>9421</v>
      </c>
      <c r="B9422" s="3">
        <v>2</v>
      </c>
      <c r="C9422" s="1">
        <v>19</v>
      </c>
      <c r="D9422" s="1">
        <v>0</v>
      </c>
      <c r="E9422" s="1">
        <v>20</v>
      </c>
      <c r="F9422" s="1">
        <v>0</v>
      </c>
      <c r="G9422">
        <f>VLOOKUP(C9422,reference!$A$1:$E$310,5,FALSE)</f>
        <v>5302040</v>
      </c>
      <c r="H9422" t="str">
        <f>VLOOKUP(C9422,reference!$A$1:$E$310,4,FALSE)</f>
        <v>PAHUNGA LODU</v>
      </c>
      <c r="I9422" t="str">
        <f>VLOOKUP($D9422,reference!$G$1:$H$25,2,FALSE)</f>
        <v>No data</v>
      </c>
      <c r="J9422" t="str">
        <f>VLOOKUP($E9422,reference!$G$1:$H$25,2,FALSE)</f>
        <v>Tubuh air</v>
      </c>
      <c r="K9422" t="str">
        <f t="shared" si="147"/>
        <v>Non Irigasi</v>
      </c>
      <c r="L9422" t="s">
        <v>327</v>
      </c>
    </row>
    <row r="9423" spans="1:12" x14ac:dyDescent="0.25">
      <c r="A9423" s="1">
        <v>9422</v>
      </c>
      <c r="B9423" s="3">
        <v>4</v>
      </c>
      <c r="C9423" s="1">
        <v>19</v>
      </c>
      <c r="D9423" s="1">
        <v>0</v>
      </c>
      <c r="E9423" s="1">
        <v>6</v>
      </c>
      <c r="F9423" s="1">
        <v>0</v>
      </c>
      <c r="G9423">
        <f>VLOOKUP(C9423,reference!$A$1:$E$310,5,FALSE)</f>
        <v>5302040</v>
      </c>
      <c r="H9423" t="str">
        <f>VLOOKUP(C9423,reference!$A$1:$E$310,4,FALSE)</f>
        <v>PAHUNGA LODU</v>
      </c>
      <c r="I9423" t="str">
        <f>VLOOKUP($D9423,reference!$G$1:$H$25,2,FALSE)</f>
        <v>No data</v>
      </c>
      <c r="J9423" t="str">
        <f>VLOOKUP($E9423,reference!$G$1:$H$25,2,FALSE)</f>
        <v>Hutan mangrove sekunder</v>
      </c>
      <c r="K9423" t="str">
        <f t="shared" si="147"/>
        <v>Non Irigasi</v>
      </c>
      <c r="L9423" t="s">
        <v>327</v>
      </c>
    </row>
    <row r="9424" spans="1:12" x14ac:dyDescent="0.25">
      <c r="A9424" s="1">
        <v>9423</v>
      </c>
      <c r="B9424" s="3">
        <v>31</v>
      </c>
      <c r="C9424" s="1">
        <v>68</v>
      </c>
      <c r="D9424" s="1">
        <v>18</v>
      </c>
      <c r="E9424" s="1">
        <v>20</v>
      </c>
      <c r="F9424" s="1">
        <v>0</v>
      </c>
      <c r="G9424">
        <f>VLOOKUP(C9424,reference!$A$1:$E$310,5,FALSE)</f>
        <v>5304061</v>
      </c>
      <c r="H9424" t="str">
        <f>VLOOKUP(C9424,reference!$A$1:$E$310,4,FALSE)</f>
        <v>KUALIN</v>
      </c>
      <c r="I9424" t="str">
        <f>VLOOKUP($D9424,reference!$G$1:$H$25,2,FALSE)</f>
        <v>Lahan terbuka</v>
      </c>
      <c r="J9424" t="str">
        <f>VLOOKUP($E9424,reference!$G$1:$H$25,2,FALSE)</f>
        <v>Tubuh air</v>
      </c>
      <c r="K9424" t="str">
        <f t="shared" si="147"/>
        <v>Non Irigasi</v>
      </c>
      <c r="L9424" t="s">
        <v>327</v>
      </c>
    </row>
    <row r="9425" spans="1:12" x14ac:dyDescent="0.25">
      <c r="A9425" s="1">
        <v>9424</v>
      </c>
      <c r="B9425" s="3">
        <v>212</v>
      </c>
      <c r="C9425" s="1">
        <v>68</v>
      </c>
      <c r="D9425" s="1">
        <v>16</v>
      </c>
      <c r="E9425" s="1">
        <v>14</v>
      </c>
      <c r="F9425" s="1">
        <v>0</v>
      </c>
      <c r="G9425">
        <f>VLOOKUP(C9425,reference!$A$1:$E$310,5,FALSE)</f>
        <v>5304061</v>
      </c>
      <c r="H9425" t="str">
        <f>VLOOKUP(C9425,reference!$A$1:$E$310,4,FALSE)</f>
        <v>KUALIN</v>
      </c>
      <c r="I9425" t="str">
        <f>VLOOKUP($D9425,reference!$G$1:$H$25,2,FALSE)</f>
        <v>Pemukiman</v>
      </c>
      <c r="J9425" t="str">
        <f>VLOOKUP($E9425,reference!$G$1:$H$25,2,FALSE)</f>
        <v>Sawah</v>
      </c>
      <c r="K9425" t="str">
        <f t="shared" si="147"/>
        <v>Non Irigasi</v>
      </c>
      <c r="L9425" t="s">
        <v>327</v>
      </c>
    </row>
    <row r="9426" spans="1:12" x14ac:dyDescent="0.25">
      <c r="A9426" s="1">
        <v>9425</v>
      </c>
      <c r="B9426" s="3">
        <v>47</v>
      </c>
      <c r="C9426" s="1">
        <v>19</v>
      </c>
      <c r="D9426" s="1">
        <v>6</v>
      </c>
      <c r="E9426" s="1">
        <v>20</v>
      </c>
      <c r="F9426" s="1">
        <v>0</v>
      </c>
      <c r="G9426">
        <f>VLOOKUP(C9426,reference!$A$1:$E$310,5,FALSE)</f>
        <v>5302040</v>
      </c>
      <c r="H9426" t="str">
        <f>VLOOKUP(C9426,reference!$A$1:$E$310,4,FALSE)</f>
        <v>PAHUNGA LODU</v>
      </c>
      <c r="I9426" t="str">
        <f>VLOOKUP($D9426,reference!$G$1:$H$25,2,FALSE)</f>
        <v>Hutan mangrove sekunder</v>
      </c>
      <c r="J9426" t="str">
        <f>VLOOKUP($E9426,reference!$G$1:$H$25,2,FALSE)</f>
        <v>Tubuh air</v>
      </c>
      <c r="K9426" t="str">
        <f t="shared" si="147"/>
        <v>Non Irigasi</v>
      </c>
      <c r="L9426" t="s">
        <v>328</v>
      </c>
    </row>
    <row r="9427" spans="1:12" x14ac:dyDescent="0.25">
      <c r="A9427" s="1">
        <v>9426</v>
      </c>
      <c r="B9427" s="3">
        <v>319</v>
      </c>
      <c r="C9427" s="1">
        <v>19</v>
      </c>
      <c r="D9427" s="1">
        <v>6</v>
      </c>
      <c r="E9427" s="1">
        <v>6</v>
      </c>
      <c r="F9427" s="1">
        <v>0</v>
      </c>
      <c r="G9427">
        <f>VLOOKUP(C9427,reference!$A$1:$E$310,5,FALSE)</f>
        <v>5302040</v>
      </c>
      <c r="H9427" t="str">
        <f>VLOOKUP(C9427,reference!$A$1:$E$310,4,FALSE)</f>
        <v>PAHUNGA LODU</v>
      </c>
      <c r="I9427" t="str">
        <f>VLOOKUP($D9427,reference!$G$1:$H$25,2,FALSE)</f>
        <v>Hutan mangrove sekunder</v>
      </c>
      <c r="J9427" t="str">
        <f>VLOOKUP($E9427,reference!$G$1:$H$25,2,FALSE)</f>
        <v>Hutan mangrove sekunder</v>
      </c>
      <c r="K9427" t="str">
        <f t="shared" si="147"/>
        <v>Non Irigasi</v>
      </c>
      <c r="L9427" t="s">
        <v>327</v>
      </c>
    </row>
    <row r="9428" spans="1:12" x14ac:dyDescent="0.25">
      <c r="A9428" s="1">
        <v>9427</v>
      </c>
      <c r="B9428" s="3">
        <v>45</v>
      </c>
      <c r="C9428" s="1">
        <v>14</v>
      </c>
      <c r="D9428" s="1">
        <v>11</v>
      </c>
      <c r="E9428" s="1">
        <v>16</v>
      </c>
      <c r="F9428" s="1">
        <v>0</v>
      </c>
      <c r="G9428">
        <f>VLOOKUP(C9428,reference!$A$1:$E$310,5,FALSE)</f>
        <v>5302031</v>
      </c>
      <c r="H9428" t="str">
        <f>VLOOKUP(C9428,reference!$A$1:$E$310,4,FALSE)</f>
        <v>KARERA</v>
      </c>
      <c r="I9428" t="str">
        <f>VLOOKUP($D9428,reference!$G$1:$H$25,2,FALSE)</f>
        <v>Savanna / Padang rumput</v>
      </c>
      <c r="J9428" t="str">
        <f>VLOOKUP($E9428,reference!$G$1:$H$25,2,FALSE)</f>
        <v>Pemukiman</v>
      </c>
      <c r="K9428" t="str">
        <f t="shared" si="147"/>
        <v>Non Irigasi</v>
      </c>
      <c r="L9428" t="s">
        <v>327</v>
      </c>
    </row>
    <row r="9429" spans="1:12" x14ac:dyDescent="0.25">
      <c r="A9429" s="1">
        <v>9428</v>
      </c>
      <c r="B9429" s="3">
        <v>2532</v>
      </c>
      <c r="C9429" s="1">
        <v>68</v>
      </c>
      <c r="D9429" s="1">
        <v>13</v>
      </c>
      <c r="E9429" s="1">
        <v>14</v>
      </c>
      <c r="F9429" s="1">
        <v>0</v>
      </c>
      <c r="G9429">
        <f>VLOOKUP(C9429,reference!$A$1:$E$310,5,FALSE)</f>
        <v>5304061</v>
      </c>
      <c r="H9429" t="str">
        <f>VLOOKUP(C9429,reference!$A$1:$E$310,4,FALSE)</f>
        <v>KUALIN</v>
      </c>
      <c r="I9429" t="str">
        <f>VLOOKUP($D9429,reference!$G$1:$H$25,2,FALSE)</f>
        <v>Pertanian lahan kering  campur semak / kebun campur</v>
      </c>
      <c r="J9429" t="str">
        <f>VLOOKUP($E9429,reference!$G$1:$H$25,2,FALSE)</f>
        <v>Sawah</v>
      </c>
      <c r="K9429" t="str">
        <f t="shared" si="147"/>
        <v>Non Irigasi</v>
      </c>
      <c r="L9429" t="s">
        <v>327</v>
      </c>
    </row>
    <row r="9430" spans="1:12" x14ac:dyDescent="0.25">
      <c r="A9430" s="1">
        <v>9429</v>
      </c>
      <c r="B9430" s="3">
        <v>71</v>
      </c>
      <c r="C9430" s="1">
        <v>15</v>
      </c>
      <c r="D9430" s="1">
        <v>2</v>
      </c>
      <c r="E9430" s="1">
        <v>11</v>
      </c>
      <c r="F9430" s="1">
        <v>0</v>
      </c>
      <c r="G9430">
        <f>VLOOKUP(C9430,reference!$A$1:$E$310,5,FALSE)</f>
        <v>5302032</v>
      </c>
      <c r="H9430" t="str">
        <f>VLOOKUP(C9430,reference!$A$1:$E$310,4,FALSE)</f>
        <v>MATAWAI LA PAWU</v>
      </c>
      <c r="I9430" t="str">
        <f>VLOOKUP($D9430,reference!$G$1:$H$25,2,FALSE)</f>
        <v>Hutan lahan kering sekunder / bekas tebangan</v>
      </c>
      <c r="J9430" t="str">
        <f>VLOOKUP($E9430,reference!$G$1:$H$25,2,FALSE)</f>
        <v>Savanna / Padang rumput</v>
      </c>
      <c r="K9430" t="str">
        <f t="shared" si="147"/>
        <v>Non Irigasi</v>
      </c>
      <c r="L9430" t="s">
        <v>328</v>
      </c>
    </row>
    <row r="9431" spans="1:12" x14ac:dyDescent="0.25">
      <c r="A9431" s="1">
        <v>9430</v>
      </c>
      <c r="B9431" s="3">
        <v>36</v>
      </c>
      <c r="C9431" s="1">
        <v>65</v>
      </c>
      <c r="D9431" s="1">
        <v>12</v>
      </c>
      <c r="E9431" s="1">
        <v>20</v>
      </c>
      <c r="F9431" s="1">
        <v>0</v>
      </c>
      <c r="G9431">
        <f>VLOOKUP(C9431,reference!$A$1:$E$310,5,FALSE)</f>
        <v>5304050</v>
      </c>
      <c r="H9431" t="str">
        <f>VLOOKUP(C9431,reference!$A$1:$E$310,4,FALSE)</f>
        <v>AMANUBAN SELATAN</v>
      </c>
      <c r="I9431" t="str">
        <f>VLOOKUP($D9431,reference!$G$1:$H$25,2,FALSE)</f>
        <v>Pertanian lahan kering</v>
      </c>
      <c r="J9431" t="str">
        <f>VLOOKUP($E9431,reference!$G$1:$H$25,2,FALSE)</f>
        <v>Tubuh air</v>
      </c>
      <c r="K9431" t="str">
        <f t="shared" si="147"/>
        <v>Non Irigasi</v>
      </c>
      <c r="L9431" t="s">
        <v>327</v>
      </c>
    </row>
    <row r="9432" spans="1:12" x14ac:dyDescent="0.25">
      <c r="A9432" s="1">
        <v>9431</v>
      </c>
      <c r="B9432" s="3">
        <v>626</v>
      </c>
      <c r="C9432" s="1">
        <v>39</v>
      </c>
      <c r="D9432" s="1">
        <v>13</v>
      </c>
      <c r="E9432" s="1">
        <v>11</v>
      </c>
      <c r="F9432" s="1">
        <v>0</v>
      </c>
      <c r="G9432">
        <f>VLOOKUP(C9432,reference!$A$1:$E$310,5,FALSE)</f>
        <v>5303140</v>
      </c>
      <c r="H9432" t="str">
        <f>VLOOKUP(C9432,reference!$A$1:$E$310,4,FALSE)</f>
        <v>KUPANG TIMUR</v>
      </c>
      <c r="I9432" t="str">
        <f>VLOOKUP($D9432,reference!$G$1:$H$25,2,FALSE)</f>
        <v>Pertanian lahan kering  campur semak / kebun campur</v>
      </c>
      <c r="J9432" t="str">
        <f>VLOOKUP($E9432,reference!$G$1:$H$25,2,FALSE)</f>
        <v>Savanna / Padang rumput</v>
      </c>
      <c r="K9432" t="str">
        <f t="shared" si="147"/>
        <v>Non Irigasi</v>
      </c>
      <c r="L9432" t="s">
        <v>327</v>
      </c>
    </row>
    <row r="9433" spans="1:12" x14ac:dyDescent="0.25">
      <c r="A9433" s="1">
        <v>9432</v>
      </c>
      <c r="B9433" s="3">
        <v>432</v>
      </c>
      <c r="C9433" s="1">
        <v>65</v>
      </c>
      <c r="D9433" s="1">
        <v>12</v>
      </c>
      <c r="E9433" s="1">
        <v>12</v>
      </c>
      <c r="F9433" s="1">
        <v>0</v>
      </c>
      <c r="G9433">
        <f>VLOOKUP(C9433,reference!$A$1:$E$310,5,FALSE)</f>
        <v>5304050</v>
      </c>
      <c r="H9433" t="str">
        <f>VLOOKUP(C9433,reference!$A$1:$E$310,4,FALSE)</f>
        <v>AMANUBAN SELATAN</v>
      </c>
      <c r="I9433" t="str">
        <f>VLOOKUP($D9433,reference!$G$1:$H$25,2,FALSE)</f>
        <v>Pertanian lahan kering</v>
      </c>
      <c r="J9433" t="str">
        <f>VLOOKUP($E9433,reference!$G$1:$H$25,2,FALSE)</f>
        <v>Pertanian lahan kering</v>
      </c>
      <c r="K9433" t="str">
        <f t="shared" si="147"/>
        <v>Non Irigasi</v>
      </c>
      <c r="L9433" t="s">
        <v>327</v>
      </c>
    </row>
    <row r="9434" spans="1:12" x14ac:dyDescent="0.25">
      <c r="A9434" s="1">
        <v>9433</v>
      </c>
      <c r="B9434" s="3">
        <v>31</v>
      </c>
      <c r="C9434" s="1">
        <v>12</v>
      </c>
      <c r="D9434" s="1">
        <v>2</v>
      </c>
      <c r="E9434" s="1">
        <v>14</v>
      </c>
      <c r="F9434" s="1">
        <v>0</v>
      </c>
      <c r="G9434">
        <f>VLOOKUP(C9434,reference!$A$1:$E$310,5,FALSE)</f>
        <v>5302021</v>
      </c>
      <c r="H9434" t="str">
        <f>VLOOKUP(C9434,reference!$A$1:$E$310,4,FALSE)</f>
        <v>PINUPAHAR</v>
      </c>
      <c r="I9434" t="str">
        <f>VLOOKUP($D9434,reference!$G$1:$H$25,2,FALSE)</f>
        <v>Hutan lahan kering sekunder / bekas tebangan</v>
      </c>
      <c r="J9434" t="str">
        <f>VLOOKUP($E9434,reference!$G$1:$H$25,2,FALSE)</f>
        <v>Sawah</v>
      </c>
      <c r="K9434" t="str">
        <f t="shared" si="147"/>
        <v>Non Irigasi</v>
      </c>
      <c r="L9434" t="s">
        <v>328</v>
      </c>
    </row>
    <row r="9435" spans="1:12" x14ac:dyDescent="0.25">
      <c r="A9435" s="1">
        <v>9434</v>
      </c>
      <c r="B9435" s="3">
        <v>95</v>
      </c>
      <c r="C9435" s="1">
        <v>33</v>
      </c>
      <c r="D9435" s="1">
        <v>6</v>
      </c>
      <c r="E9435" s="1">
        <v>6</v>
      </c>
      <c r="F9435" s="1">
        <v>0</v>
      </c>
      <c r="G9435">
        <f>VLOOKUP(C9435,reference!$A$1:$E$310,5,FALSE)</f>
        <v>5303120</v>
      </c>
      <c r="H9435" t="str">
        <f>VLOOKUP(C9435,reference!$A$1:$E$310,4,FALSE)</f>
        <v>KUPANG TENGAH</v>
      </c>
      <c r="I9435" t="str">
        <f>VLOOKUP($D9435,reference!$G$1:$H$25,2,FALSE)</f>
        <v>Hutan mangrove sekunder</v>
      </c>
      <c r="J9435" t="str">
        <f>VLOOKUP($E9435,reference!$G$1:$H$25,2,FALSE)</f>
        <v>Hutan mangrove sekunder</v>
      </c>
      <c r="K9435" t="str">
        <f t="shared" si="147"/>
        <v>Non Irigasi</v>
      </c>
      <c r="L9435" t="s">
        <v>327</v>
      </c>
    </row>
    <row r="9436" spans="1:12" x14ac:dyDescent="0.25">
      <c r="A9436" s="1">
        <v>9435</v>
      </c>
      <c r="B9436" s="3">
        <v>4181</v>
      </c>
      <c r="C9436" s="1">
        <v>14</v>
      </c>
      <c r="D9436" s="1">
        <v>11</v>
      </c>
      <c r="E9436" s="1">
        <v>11</v>
      </c>
      <c r="F9436" s="1">
        <v>0</v>
      </c>
      <c r="G9436">
        <f>VLOOKUP(C9436,reference!$A$1:$E$310,5,FALSE)</f>
        <v>5302031</v>
      </c>
      <c r="H9436" t="str">
        <f>VLOOKUP(C9436,reference!$A$1:$E$310,4,FALSE)</f>
        <v>KARERA</v>
      </c>
      <c r="I9436" t="str">
        <f>VLOOKUP($D9436,reference!$G$1:$H$25,2,FALSE)</f>
        <v>Savanna / Padang rumput</v>
      </c>
      <c r="J9436" t="str">
        <f>VLOOKUP($E9436,reference!$G$1:$H$25,2,FALSE)</f>
        <v>Savanna / Padang rumput</v>
      </c>
      <c r="K9436" t="str">
        <f t="shared" si="147"/>
        <v>Non Irigasi</v>
      </c>
      <c r="L9436" t="s">
        <v>327</v>
      </c>
    </row>
    <row r="9437" spans="1:12" x14ac:dyDescent="0.25">
      <c r="A9437" s="1">
        <v>9436</v>
      </c>
      <c r="B9437" s="3">
        <v>3745</v>
      </c>
      <c r="C9437" s="1">
        <v>14</v>
      </c>
      <c r="D9437" s="1">
        <v>11</v>
      </c>
      <c r="E9437" s="1">
        <v>2</v>
      </c>
      <c r="F9437" s="1">
        <v>0</v>
      </c>
      <c r="G9437">
        <f>VLOOKUP(C9437,reference!$A$1:$E$310,5,FALSE)</f>
        <v>5302031</v>
      </c>
      <c r="H9437" t="str">
        <f>VLOOKUP(C9437,reference!$A$1:$E$310,4,FALSE)</f>
        <v>KARERA</v>
      </c>
      <c r="I9437" t="str">
        <f>VLOOKUP($D9437,reference!$G$1:$H$25,2,FALSE)</f>
        <v>Savanna / Padang rumput</v>
      </c>
      <c r="J9437" t="str">
        <f>VLOOKUP($E9437,reference!$G$1:$H$25,2,FALSE)</f>
        <v>Hutan lahan kering sekunder / bekas tebangan</v>
      </c>
      <c r="K9437" t="str">
        <f t="shared" si="147"/>
        <v>Non Irigasi</v>
      </c>
      <c r="L9437" t="s">
        <v>327</v>
      </c>
    </row>
    <row r="9438" spans="1:12" x14ac:dyDescent="0.25">
      <c r="A9438" s="1">
        <v>9437</v>
      </c>
      <c r="B9438" s="3">
        <v>28</v>
      </c>
      <c r="C9438" s="1">
        <v>19</v>
      </c>
      <c r="D9438" s="1">
        <v>13</v>
      </c>
      <c r="E9438" s="1">
        <v>6</v>
      </c>
      <c r="F9438" s="1">
        <v>0</v>
      </c>
      <c r="G9438">
        <f>VLOOKUP(C9438,reference!$A$1:$E$310,5,FALSE)</f>
        <v>5302040</v>
      </c>
      <c r="H9438" t="str">
        <f>VLOOKUP(C9438,reference!$A$1:$E$310,4,FALSE)</f>
        <v>PAHUNGA LODU</v>
      </c>
      <c r="I9438" t="str">
        <f>VLOOKUP($D9438,reference!$G$1:$H$25,2,FALSE)</f>
        <v>Pertanian lahan kering  campur semak / kebun campur</v>
      </c>
      <c r="J9438" t="str">
        <f>VLOOKUP($E9438,reference!$G$1:$H$25,2,FALSE)</f>
        <v>Hutan mangrove sekunder</v>
      </c>
      <c r="K9438" t="str">
        <f t="shared" si="147"/>
        <v>Non Irigasi</v>
      </c>
      <c r="L9438" t="s">
        <v>327</v>
      </c>
    </row>
    <row r="9439" spans="1:12" x14ac:dyDescent="0.25">
      <c r="A9439" s="1">
        <v>9438</v>
      </c>
      <c r="B9439" s="3">
        <v>722</v>
      </c>
      <c r="C9439" s="1">
        <v>41</v>
      </c>
      <c r="D9439" s="1">
        <v>2</v>
      </c>
      <c r="E9439" s="1">
        <v>2</v>
      </c>
      <c r="F9439" s="1">
        <v>0</v>
      </c>
      <c r="G9439">
        <f>VLOOKUP(C9439,reference!$A$1:$E$310,5,FALSE)</f>
        <v>5303142</v>
      </c>
      <c r="H9439" t="str">
        <f>VLOOKUP(C9439,reference!$A$1:$E$310,4,FALSE)</f>
        <v>AMABI OEFETO</v>
      </c>
      <c r="I9439" t="str">
        <f>VLOOKUP($D9439,reference!$G$1:$H$25,2,FALSE)</f>
        <v>Hutan lahan kering sekunder / bekas tebangan</v>
      </c>
      <c r="J9439" t="str">
        <f>VLOOKUP($E9439,reference!$G$1:$H$25,2,FALSE)</f>
        <v>Hutan lahan kering sekunder / bekas tebangan</v>
      </c>
      <c r="K9439" t="str">
        <f t="shared" si="147"/>
        <v>Non Irigasi</v>
      </c>
      <c r="L9439" t="s">
        <v>327</v>
      </c>
    </row>
    <row r="9440" spans="1:12" x14ac:dyDescent="0.25">
      <c r="A9440" s="1">
        <v>9439</v>
      </c>
      <c r="B9440" s="3">
        <v>26</v>
      </c>
      <c r="C9440" s="1">
        <v>12</v>
      </c>
      <c r="D9440" s="1">
        <v>0</v>
      </c>
      <c r="E9440" s="1">
        <v>14</v>
      </c>
      <c r="F9440" s="1">
        <v>0</v>
      </c>
      <c r="G9440">
        <f>VLOOKUP(C9440,reference!$A$1:$E$310,5,FALSE)</f>
        <v>5302021</v>
      </c>
      <c r="H9440" t="str">
        <f>VLOOKUP(C9440,reference!$A$1:$E$310,4,FALSE)</f>
        <v>PINUPAHAR</v>
      </c>
      <c r="I9440" t="str">
        <f>VLOOKUP($D9440,reference!$G$1:$H$25,2,FALSE)</f>
        <v>No data</v>
      </c>
      <c r="J9440" t="str">
        <f>VLOOKUP($E9440,reference!$G$1:$H$25,2,FALSE)</f>
        <v>Sawah</v>
      </c>
      <c r="K9440" t="str">
        <f t="shared" si="147"/>
        <v>Non Irigasi</v>
      </c>
      <c r="L9440" t="s">
        <v>327</v>
      </c>
    </row>
    <row r="9441" spans="1:12" x14ac:dyDescent="0.25">
      <c r="A9441" s="1">
        <v>9440</v>
      </c>
      <c r="B9441" s="3">
        <v>5</v>
      </c>
      <c r="C9441" s="1">
        <v>33</v>
      </c>
      <c r="D9441" s="1">
        <v>6</v>
      </c>
      <c r="E9441" s="1">
        <v>0</v>
      </c>
      <c r="F9441" s="1">
        <v>0</v>
      </c>
      <c r="G9441">
        <f>VLOOKUP(C9441,reference!$A$1:$E$310,5,FALSE)</f>
        <v>5303120</v>
      </c>
      <c r="H9441" t="str">
        <f>VLOOKUP(C9441,reference!$A$1:$E$310,4,FALSE)</f>
        <v>KUPANG TENGAH</v>
      </c>
      <c r="I9441" t="str">
        <f>VLOOKUP($D9441,reference!$G$1:$H$25,2,FALSE)</f>
        <v>Hutan mangrove sekunder</v>
      </c>
      <c r="J9441" t="str">
        <f>VLOOKUP($E9441,reference!$G$1:$H$25,2,FALSE)</f>
        <v>No data</v>
      </c>
      <c r="K9441" t="str">
        <f t="shared" si="147"/>
        <v>Non Irigasi</v>
      </c>
      <c r="L9441" t="s">
        <v>328</v>
      </c>
    </row>
    <row r="9442" spans="1:12" x14ac:dyDescent="0.25">
      <c r="A9442" s="1">
        <v>9441</v>
      </c>
      <c r="B9442" s="3">
        <v>14</v>
      </c>
      <c r="C9442" s="1">
        <v>33</v>
      </c>
      <c r="D9442" s="1">
        <v>0</v>
      </c>
      <c r="E9442" s="1">
        <v>20</v>
      </c>
      <c r="F9442" s="1">
        <v>0</v>
      </c>
      <c r="G9442">
        <f>VLOOKUP(C9442,reference!$A$1:$E$310,5,FALSE)</f>
        <v>5303120</v>
      </c>
      <c r="H9442" t="str">
        <f>VLOOKUP(C9442,reference!$A$1:$E$310,4,FALSE)</f>
        <v>KUPANG TENGAH</v>
      </c>
      <c r="I9442" t="str">
        <f>VLOOKUP($D9442,reference!$G$1:$H$25,2,FALSE)</f>
        <v>No data</v>
      </c>
      <c r="J9442" t="str">
        <f>VLOOKUP($E9442,reference!$G$1:$H$25,2,FALSE)</f>
        <v>Tubuh air</v>
      </c>
      <c r="K9442" t="str">
        <f t="shared" si="147"/>
        <v>Non Irigasi</v>
      </c>
      <c r="L9442" t="s">
        <v>327</v>
      </c>
    </row>
    <row r="9443" spans="1:12" x14ac:dyDescent="0.25">
      <c r="A9443" s="1">
        <v>9442</v>
      </c>
      <c r="B9443" s="3">
        <v>55</v>
      </c>
      <c r="C9443" s="1">
        <v>39</v>
      </c>
      <c r="D9443" s="1">
        <v>9</v>
      </c>
      <c r="E9443" s="1">
        <v>14</v>
      </c>
      <c r="F9443" s="1">
        <v>0</v>
      </c>
      <c r="G9443">
        <f>VLOOKUP(C9443,reference!$A$1:$E$310,5,FALSE)</f>
        <v>5303140</v>
      </c>
      <c r="H9443" t="str">
        <f>VLOOKUP(C9443,reference!$A$1:$E$310,4,FALSE)</f>
        <v>KUPANG TIMUR</v>
      </c>
      <c r="I9443" t="str">
        <f>VLOOKUP($D9443,reference!$G$1:$H$25,2,FALSE)</f>
        <v>Semak belukar</v>
      </c>
      <c r="J9443" t="str">
        <f>VLOOKUP($E9443,reference!$G$1:$H$25,2,FALSE)</f>
        <v>Sawah</v>
      </c>
      <c r="K9443" t="str">
        <f t="shared" si="147"/>
        <v>Non Irigasi</v>
      </c>
      <c r="L9443" t="s">
        <v>327</v>
      </c>
    </row>
    <row r="9444" spans="1:12" x14ac:dyDescent="0.25">
      <c r="A9444" s="1">
        <v>9443</v>
      </c>
      <c r="B9444" s="3">
        <v>24</v>
      </c>
      <c r="C9444" s="1">
        <v>19</v>
      </c>
      <c r="D9444" s="1">
        <v>11</v>
      </c>
      <c r="E9444" s="1">
        <v>16</v>
      </c>
      <c r="F9444" s="1">
        <v>0</v>
      </c>
      <c r="G9444">
        <f>VLOOKUP(C9444,reference!$A$1:$E$310,5,FALSE)</f>
        <v>5302040</v>
      </c>
      <c r="H9444" t="str">
        <f>VLOOKUP(C9444,reference!$A$1:$E$310,4,FALSE)</f>
        <v>PAHUNGA LODU</v>
      </c>
      <c r="I9444" t="str">
        <f>VLOOKUP($D9444,reference!$G$1:$H$25,2,FALSE)</f>
        <v>Savanna / Padang rumput</v>
      </c>
      <c r="J9444" t="str">
        <f>VLOOKUP($E9444,reference!$G$1:$H$25,2,FALSE)</f>
        <v>Pemukiman</v>
      </c>
      <c r="K9444" t="str">
        <f t="shared" si="147"/>
        <v>Non Irigasi</v>
      </c>
      <c r="L9444" t="s">
        <v>327</v>
      </c>
    </row>
    <row r="9445" spans="1:12" x14ac:dyDescent="0.25">
      <c r="A9445" s="1">
        <v>9444</v>
      </c>
      <c r="B9445" s="3">
        <v>305</v>
      </c>
      <c r="C9445" s="1">
        <v>39</v>
      </c>
      <c r="D9445" s="1">
        <v>9</v>
      </c>
      <c r="E9445" s="1">
        <v>11</v>
      </c>
      <c r="F9445" s="1">
        <v>0</v>
      </c>
      <c r="G9445">
        <f>VLOOKUP(C9445,reference!$A$1:$E$310,5,FALSE)</f>
        <v>5303140</v>
      </c>
      <c r="H9445" t="str">
        <f>VLOOKUP(C9445,reference!$A$1:$E$310,4,FALSE)</f>
        <v>KUPANG TIMUR</v>
      </c>
      <c r="I9445" t="str">
        <f>VLOOKUP($D9445,reference!$G$1:$H$25,2,FALSE)</f>
        <v>Semak belukar</v>
      </c>
      <c r="J9445" t="str">
        <f>VLOOKUP($E9445,reference!$G$1:$H$25,2,FALSE)</f>
        <v>Savanna / Padang rumput</v>
      </c>
      <c r="K9445" t="str">
        <f t="shared" si="147"/>
        <v>Non Irigasi</v>
      </c>
      <c r="L9445" t="s">
        <v>327</v>
      </c>
    </row>
    <row r="9446" spans="1:12" x14ac:dyDescent="0.25">
      <c r="A9446" s="1">
        <v>9445</v>
      </c>
      <c r="B9446" s="3">
        <v>3</v>
      </c>
      <c r="C9446" s="1">
        <v>68</v>
      </c>
      <c r="D9446" s="1">
        <v>9</v>
      </c>
      <c r="E9446" s="1">
        <v>20</v>
      </c>
      <c r="F9446" s="1">
        <v>0</v>
      </c>
      <c r="G9446">
        <f>VLOOKUP(C9446,reference!$A$1:$E$310,5,FALSE)</f>
        <v>5304061</v>
      </c>
      <c r="H9446" t="str">
        <f>VLOOKUP(C9446,reference!$A$1:$E$310,4,FALSE)</f>
        <v>KUALIN</v>
      </c>
      <c r="I9446" t="str">
        <f>VLOOKUP($D9446,reference!$G$1:$H$25,2,FALSE)</f>
        <v>Semak belukar</v>
      </c>
      <c r="J9446" t="str">
        <f>VLOOKUP($E9446,reference!$G$1:$H$25,2,FALSE)</f>
        <v>Tubuh air</v>
      </c>
      <c r="K9446" t="str">
        <f t="shared" si="147"/>
        <v>Non Irigasi</v>
      </c>
      <c r="L9446" t="s">
        <v>327</v>
      </c>
    </row>
    <row r="9447" spans="1:12" x14ac:dyDescent="0.25">
      <c r="A9447" s="1">
        <v>9446</v>
      </c>
      <c r="B9447" s="3">
        <v>1813</v>
      </c>
      <c r="C9447" s="1">
        <v>18</v>
      </c>
      <c r="D9447" s="1">
        <v>11</v>
      </c>
      <c r="E9447" s="1">
        <v>11</v>
      </c>
      <c r="F9447" s="1">
        <v>0</v>
      </c>
      <c r="G9447">
        <f>VLOOKUP(C9447,reference!$A$1:$E$310,5,FALSE)</f>
        <v>5302035</v>
      </c>
      <c r="H9447" t="str">
        <f>VLOOKUP(C9447,reference!$A$1:$E$310,4,FALSE)</f>
        <v>NGADU NGALA</v>
      </c>
      <c r="I9447" t="str">
        <f>VLOOKUP($D9447,reference!$G$1:$H$25,2,FALSE)</f>
        <v>Savanna / Padang rumput</v>
      </c>
      <c r="J9447" t="str">
        <f>VLOOKUP($E9447,reference!$G$1:$H$25,2,FALSE)</f>
        <v>Savanna / Padang rumput</v>
      </c>
      <c r="K9447" t="str">
        <f t="shared" si="147"/>
        <v>Non Irigasi</v>
      </c>
      <c r="L9447" t="s">
        <v>327</v>
      </c>
    </row>
    <row r="9448" spans="1:12" x14ac:dyDescent="0.25">
      <c r="A9448" s="1">
        <v>9447</v>
      </c>
      <c r="B9448" s="3">
        <v>6</v>
      </c>
      <c r="C9448" s="1">
        <v>19</v>
      </c>
      <c r="D9448" s="1">
        <v>11</v>
      </c>
      <c r="E9448" s="1">
        <v>6</v>
      </c>
      <c r="F9448" s="1">
        <v>0</v>
      </c>
      <c r="G9448">
        <f>VLOOKUP(C9448,reference!$A$1:$E$310,5,FALSE)</f>
        <v>5302040</v>
      </c>
      <c r="H9448" t="str">
        <f>VLOOKUP(C9448,reference!$A$1:$E$310,4,FALSE)</f>
        <v>PAHUNGA LODU</v>
      </c>
      <c r="I9448" t="str">
        <f>VLOOKUP($D9448,reference!$G$1:$H$25,2,FALSE)</f>
        <v>Savanna / Padang rumput</v>
      </c>
      <c r="J9448" t="str">
        <f>VLOOKUP($E9448,reference!$G$1:$H$25,2,FALSE)</f>
        <v>Hutan mangrove sekunder</v>
      </c>
      <c r="K9448" t="str">
        <f t="shared" si="147"/>
        <v>Non Irigasi</v>
      </c>
      <c r="L9448" t="s">
        <v>327</v>
      </c>
    </row>
    <row r="9449" spans="1:12" x14ac:dyDescent="0.25">
      <c r="A9449" s="1">
        <v>9448</v>
      </c>
      <c r="B9449" s="3">
        <v>4</v>
      </c>
      <c r="C9449" s="1">
        <v>33</v>
      </c>
      <c r="D9449" s="1">
        <v>6</v>
      </c>
      <c r="E9449" s="1">
        <v>20</v>
      </c>
      <c r="F9449" s="1">
        <v>0</v>
      </c>
      <c r="G9449">
        <f>VLOOKUP(C9449,reference!$A$1:$E$310,5,FALSE)</f>
        <v>5303120</v>
      </c>
      <c r="H9449" t="str">
        <f>VLOOKUP(C9449,reference!$A$1:$E$310,4,FALSE)</f>
        <v>KUPANG TENGAH</v>
      </c>
      <c r="I9449" t="str">
        <f>VLOOKUP($D9449,reference!$G$1:$H$25,2,FALSE)</f>
        <v>Hutan mangrove sekunder</v>
      </c>
      <c r="J9449" t="str">
        <f>VLOOKUP($E9449,reference!$G$1:$H$25,2,FALSE)</f>
        <v>Tubuh air</v>
      </c>
      <c r="K9449" t="str">
        <f t="shared" si="147"/>
        <v>Non Irigasi</v>
      </c>
      <c r="L9449" t="s">
        <v>328</v>
      </c>
    </row>
    <row r="9450" spans="1:12" x14ac:dyDescent="0.25">
      <c r="A9450" s="1">
        <v>9449</v>
      </c>
      <c r="B9450" s="3">
        <v>2</v>
      </c>
      <c r="C9450" s="1">
        <v>33</v>
      </c>
      <c r="D9450" s="1">
        <v>6</v>
      </c>
      <c r="E9450" s="1">
        <v>18</v>
      </c>
      <c r="F9450" s="1">
        <v>0</v>
      </c>
      <c r="G9450">
        <f>VLOOKUP(C9450,reference!$A$1:$E$310,5,FALSE)</f>
        <v>5303120</v>
      </c>
      <c r="H9450" t="str">
        <f>VLOOKUP(C9450,reference!$A$1:$E$310,4,FALSE)</f>
        <v>KUPANG TENGAH</v>
      </c>
      <c r="I9450" t="str">
        <f>VLOOKUP($D9450,reference!$G$1:$H$25,2,FALSE)</f>
        <v>Hutan mangrove sekunder</v>
      </c>
      <c r="J9450" t="str">
        <f>VLOOKUP($E9450,reference!$G$1:$H$25,2,FALSE)</f>
        <v>Lahan terbuka</v>
      </c>
      <c r="K9450" t="str">
        <f t="shared" si="147"/>
        <v>Non Irigasi</v>
      </c>
      <c r="L9450" t="s">
        <v>328</v>
      </c>
    </row>
    <row r="9451" spans="1:12" x14ac:dyDescent="0.25">
      <c r="A9451" s="1">
        <v>9450</v>
      </c>
      <c r="B9451" s="3">
        <v>64</v>
      </c>
      <c r="C9451" s="1">
        <v>41</v>
      </c>
      <c r="D9451" s="1">
        <v>2</v>
      </c>
      <c r="E9451" s="1">
        <v>11</v>
      </c>
      <c r="F9451" s="1">
        <v>0</v>
      </c>
      <c r="G9451">
        <f>VLOOKUP(C9451,reference!$A$1:$E$310,5,FALSE)</f>
        <v>5303142</v>
      </c>
      <c r="H9451" t="str">
        <f>VLOOKUP(C9451,reference!$A$1:$E$310,4,FALSE)</f>
        <v>AMABI OEFETO</v>
      </c>
      <c r="I9451" t="str">
        <f>VLOOKUP($D9451,reference!$G$1:$H$25,2,FALSE)</f>
        <v>Hutan lahan kering sekunder / bekas tebangan</v>
      </c>
      <c r="J9451" t="str">
        <f>VLOOKUP($E9451,reference!$G$1:$H$25,2,FALSE)</f>
        <v>Savanna / Padang rumput</v>
      </c>
      <c r="K9451" t="str">
        <f t="shared" si="147"/>
        <v>Non Irigasi</v>
      </c>
      <c r="L9451" t="s">
        <v>328</v>
      </c>
    </row>
    <row r="9452" spans="1:12" x14ac:dyDescent="0.25">
      <c r="A9452" s="1">
        <v>9451</v>
      </c>
      <c r="B9452" s="3">
        <v>1714</v>
      </c>
      <c r="C9452" s="1">
        <v>41</v>
      </c>
      <c r="D9452" s="1">
        <v>2</v>
      </c>
      <c r="E9452" s="1">
        <v>9</v>
      </c>
      <c r="F9452" s="1">
        <v>0</v>
      </c>
      <c r="G9452">
        <f>VLOOKUP(C9452,reference!$A$1:$E$310,5,FALSE)</f>
        <v>5303142</v>
      </c>
      <c r="H9452" t="str">
        <f>VLOOKUP(C9452,reference!$A$1:$E$310,4,FALSE)</f>
        <v>AMABI OEFETO</v>
      </c>
      <c r="I9452" t="str">
        <f>VLOOKUP($D9452,reference!$G$1:$H$25,2,FALSE)</f>
        <v>Hutan lahan kering sekunder / bekas tebangan</v>
      </c>
      <c r="J9452" t="str">
        <f>VLOOKUP($E9452,reference!$G$1:$H$25,2,FALSE)</f>
        <v>Semak belukar</v>
      </c>
      <c r="K9452" t="str">
        <f t="shared" si="147"/>
        <v>Non Irigasi</v>
      </c>
      <c r="L9452" t="s">
        <v>328</v>
      </c>
    </row>
    <row r="9453" spans="1:12" x14ac:dyDescent="0.25">
      <c r="A9453" s="1">
        <v>9452</v>
      </c>
      <c r="B9453" s="3">
        <v>551</v>
      </c>
      <c r="C9453" s="1">
        <v>33</v>
      </c>
      <c r="D9453" s="1">
        <v>12</v>
      </c>
      <c r="E9453" s="1">
        <v>16</v>
      </c>
      <c r="F9453" s="1">
        <v>0</v>
      </c>
      <c r="G9453">
        <f>VLOOKUP(C9453,reference!$A$1:$E$310,5,FALSE)</f>
        <v>5303120</v>
      </c>
      <c r="H9453" t="str">
        <f>VLOOKUP(C9453,reference!$A$1:$E$310,4,FALSE)</f>
        <v>KUPANG TENGAH</v>
      </c>
      <c r="I9453" t="str">
        <f>VLOOKUP($D9453,reference!$G$1:$H$25,2,FALSE)</f>
        <v>Pertanian lahan kering</v>
      </c>
      <c r="J9453" t="str">
        <f>VLOOKUP($E9453,reference!$G$1:$H$25,2,FALSE)</f>
        <v>Pemukiman</v>
      </c>
      <c r="K9453" t="str">
        <f t="shared" si="147"/>
        <v>Non Irigasi</v>
      </c>
      <c r="L9453" t="s">
        <v>327</v>
      </c>
    </row>
    <row r="9454" spans="1:12" x14ac:dyDescent="0.25">
      <c r="A9454" s="1">
        <v>9453</v>
      </c>
      <c r="B9454" s="3">
        <v>1</v>
      </c>
      <c r="C9454" s="1">
        <v>33</v>
      </c>
      <c r="D9454" s="1">
        <v>12</v>
      </c>
      <c r="E9454" s="1">
        <v>0</v>
      </c>
      <c r="F9454" s="1">
        <v>0</v>
      </c>
      <c r="G9454">
        <f>VLOOKUP(C9454,reference!$A$1:$E$310,5,FALSE)</f>
        <v>5303120</v>
      </c>
      <c r="H9454" t="str">
        <f>VLOOKUP(C9454,reference!$A$1:$E$310,4,FALSE)</f>
        <v>KUPANG TENGAH</v>
      </c>
      <c r="I9454" t="str">
        <f>VLOOKUP($D9454,reference!$G$1:$H$25,2,FALSE)</f>
        <v>Pertanian lahan kering</v>
      </c>
      <c r="J9454" t="str">
        <f>VLOOKUP($E9454,reference!$G$1:$H$25,2,FALSE)</f>
        <v>No data</v>
      </c>
      <c r="K9454" t="str">
        <f t="shared" si="147"/>
        <v>Non Irigasi</v>
      </c>
      <c r="L9454" t="s">
        <v>327</v>
      </c>
    </row>
    <row r="9455" spans="1:12" x14ac:dyDescent="0.25">
      <c r="A9455" s="1">
        <v>9454</v>
      </c>
      <c r="B9455" s="3">
        <v>19</v>
      </c>
      <c r="C9455" s="1">
        <v>39</v>
      </c>
      <c r="D9455" s="1">
        <v>16</v>
      </c>
      <c r="E9455" s="1">
        <v>14</v>
      </c>
      <c r="F9455" s="1">
        <v>0</v>
      </c>
      <c r="G9455">
        <f>VLOOKUP(C9455,reference!$A$1:$E$310,5,FALSE)</f>
        <v>5303140</v>
      </c>
      <c r="H9455" t="str">
        <f>VLOOKUP(C9455,reference!$A$1:$E$310,4,FALSE)</f>
        <v>KUPANG TIMUR</v>
      </c>
      <c r="I9455" t="str">
        <f>VLOOKUP($D9455,reference!$G$1:$H$25,2,FALSE)</f>
        <v>Pemukiman</v>
      </c>
      <c r="J9455" t="str">
        <f>VLOOKUP($E9455,reference!$G$1:$H$25,2,FALSE)</f>
        <v>Sawah</v>
      </c>
      <c r="K9455" t="str">
        <f t="shared" si="147"/>
        <v>Non Irigasi</v>
      </c>
      <c r="L9455" t="s">
        <v>327</v>
      </c>
    </row>
    <row r="9456" spans="1:12" x14ac:dyDescent="0.25">
      <c r="A9456" s="1">
        <v>9455</v>
      </c>
      <c r="B9456" s="3">
        <v>443</v>
      </c>
      <c r="C9456" s="1">
        <v>39</v>
      </c>
      <c r="D9456" s="1">
        <v>16</v>
      </c>
      <c r="E9456" s="1">
        <v>16</v>
      </c>
      <c r="F9456" s="1">
        <v>0</v>
      </c>
      <c r="G9456">
        <f>VLOOKUP(C9456,reference!$A$1:$E$310,5,FALSE)</f>
        <v>5303140</v>
      </c>
      <c r="H9456" t="str">
        <f>VLOOKUP(C9456,reference!$A$1:$E$310,4,FALSE)</f>
        <v>KUPANG TIMUR</v>
      </c>
      <c r="I9456" t="str">
        <f>VLOOKUP($D9456,reference!$G$1:$H$25,2,FALSE)</f>
        <v>Pemukiman</v>
      </c>
      <c r="J9456" t="str">
        <f>VLOOKUP($E9456,reference!$G$1:$H$25,2,FALSE)</f>
        <v>Pemukiman</v>
      </c>
      <c r="K9456" t="str">
        <f t="shared" si="147"/>
        <v>Non Irigasi</v>
      </c>
      <c r="L9456" t="s">
        <v>327</v>
      </c>
    </row>
    <row r="9457" spans="1:12" x14ac:dyDescent="0.25">
      <c r="A9457" s="1">
        <v>9456</v>
      </c>
      <c r="B9457" s="3">
        <v>790</v>
      </c>
      <c r="C9457" s="1">
        <v>40</v>
      </c>
      <c r="D9457" s="1">
        <v>13</v>
      </c>
      <c r="E9457" s="1">
        <v>9</v>
      </c>
      <c r="F9457" s="1">
        <v>0</v>
      </c>
      <c r="G9457">
        <f>VLOOKUP(C9457,reference!$A$1:$E$310,5,FALSE)</f>
        <v>5303141</v>
      </c>
      <c r="H9457" t="str">
        <f>VLOOKUP(C9457,reference!$A$1:$E$310,4,FALSE)</f>
        <v>AMABI OEFETO TIMUR</v>
      </c>
      <c r="I9457" t="str">
        <f>VLOOKUP($D9457,reference!$G$1:$H$25,2,FALSE)</f>
        <v>Pertanian lahan kering  campur semak / kebun campur</v>
      </c>
      <c r="J9457" t="str">
        <f>VLOOKUP($E9457,reference!$G$1:$H$25,2,FALSE)</f>
        <v>Semak belukar</v>
      </c>
      <c r="K9457" t="str">
        <f t="shared" si="147"/>
        <v>Non Irigasi</v>
      </c>
      <c r="L9457" t="s">
        <v>327</v>
      </c>
    </row>
    <row r="9458" spans="1:12" x14ac:dyDescent="0.25">
      <c r="A9458" s="1">
        <v>9457</v>
      </c>
      <c r="B9458" s="3">
        <v>943</v>
      </c>
      <c r="C9458" s="1">
        <v>38</v>
      </c>
      <c r="D9458" s="1">
        <v>13</v>
      </c>
      <c r="E9458" s="1">
        <v>14</v>
      </c>
      <c r="F9458" s="1">
        <v>0</v>
      </c>
      <c r="G9458">
        <f>VLOOKUP(C9458,reference!$A$1:$E$310,5,FALSE)</f>
        <v>5303133</v>
      </c>
      <c r="H9458" t="str">
        <f>VLOOKUP(C9458,reference!$A$1:$E$310,4,FALSE)</f>
        <v>AMARASI TIMUR</v>
      </c>
      <c r="I9458" t="str">
        <f>VLOOKUP($D9458,reference!$G$1:$H$25,2,FALSE)</f>
        <v>Pertanian lahan kering  campur semak / kebun campur</v>
      </c>
      <c r="J9458" t="str">
        <f>VLOOKUP($E9458,reference!$G$1:$H$25,2,FALSE)</f>
        <v>Sawah</v>
      </c>
      <c r="K9458" t="str">
        <f t="shared" si="147"/>
        <v>Non Irigasi</v>
      </c>
      <c r="L9458" t="s">
        <v>327</v>
      </c>
    </row>
    <row r="9459" spans="1:12" x14ac:dyDescent="0.25">
      <c r="A9459" s="1">
        <v>9458</v>
      </c>
      <c r="B9459" s="3">
        <v>1</v>
      </c>
      <c r="C9459" s="1">
        <v>40</v>
      </c>
      <c r="D9459" s="1">
        <v>12</v>
      </c>
      <c r="E9459" s="1">
        <v>12</v>
      </c>
      <c r="F9459" s="1">
        <v>0</v>
      </c>
      <c r="G9459">
        <f>VLOOKUP(C9459,reference!$A$1:$E$310,5,FALSE)</f>
        <v>5303141</v>
      </c>
      <c r="H9459" t="str">
        <f>VLOOKUP(C9459,reference!$A$1:$E$310,4,FALSE)</f>
        <v>AMABI OEFETO TIMUR</v>
      </c>
      <c r="I9459" t="str">
        <f>VLOOKUP($D9459,reference!$G$1:$H$25,2,FALSE)</f>
        <v>Pertanian lahan kering</v>
      </c>
      <c r="J9459" t="str">
        <f>VLOOKUP($E9459,reference!$G$1:$H$25,2,FALSE)</f>
        <v>Pertanian lahan kering</v>
      </c>
      <c r="K9459" t="str">
        <f t="shared" si="147"/>
        <v>Non Irigasi</v>
      </c>
      <c r="L9459" t="s">
        <v>327</v>
      </c>
    </row>
    <row r="9460" spans="1:12" x14ac:dyDescent="0.25">
      <c r="A9460" s="1">
        <v>9459</v>
      </c>
      <c r="B9460" s="3">
        <v>20</v>
      </c>
      <c r="C9460" s="1">
        <v>12</v>
      </c>
      <c r="D9460" s="1">
        <v>0</v>
      </c>
      <c r="E9460" s="1">
        <v>13</v>
      </c>
      <c r="F9460" s="1">
        <v>0</v>
      </c>
      <c r="G9460">
        <f>VLOOKUP(C9460,reference!$A$1:$E$310,5,FALSE)</f>
        <v>5302021</v>
      </c>
      <c r="H9460" t="str">
        <f>VLOOKUP(C9460,reference!$A$1:$E$310,4,FALSE)</f>
        <v>PINUPAHAR</v>
      </c>
      <c r="I9460" t="str">
        <f>VLOOKUP($D9460,reference!$G$1:$H$25,2,FALSE)</f>
        <v>No data</v>
      </c>
      <c r="J9460" t="str">
        <f>VLOOKUP($E9460,reference!$G$1:$H$25,2,FALSE)</f>
        <v>Pertanian lahan kering  campur semak / kebun campur</v>
      </c>
      <c r="K9460" t="str">
        <f t="shared" si="147"/>
        <v>Non Irigasi</v>
      </c>
      <c r="L9460" t="s">
        <v>327</v>
      </c>
    </row>
    <row r="9461" spans="1:12" x14ac:dyDescent="0.25">
      <c r="A9461" s="1">
        <v>9460</v>
      </c>
      <c r="B9461" s="3">
        <v>24</v>
      </c>
      <c r="C9461" s="1">
        <v>19</v>
      </c>
      <c r="D9461" s="1">
        <v>6</v>
      </c>
      <c r="E9461" s="1">
        <v>11</v>
      </c>
      <c r="F9461" s="1">
        <v>0</v>
      </c>
      <c r="G9461">
        <f>VLOOKUP(C9461,reference!$A$1:$E$310,5,FALSE)</f>
        <v>5302040</v>
      </c>
      <c r="H9461" t="str">
        <f>VLOOKUP(C9461,reference!$A$1:$E$310,4,FALSE)</f>
        <v>PAHUNGA LODU</v>
      </c>
      <c r="I9461" t="str">
        <f>VLOOKUP($D9461,reference!$G$1:$H$25,2,FALSE)</f>
        <v>Hutan mangrove sekunder</v>
      </c>
      <c r="J9461" t="str">
        <f>VLOOKUP($E9461,reference!$G$1:$H$25,2,FALSE)</f>
        <v>Savanna / Padang rumput</v>
      </c>
      <c r="K9461" t="str">
        <f t="shared" si="147"/>
        <v>Non Irigasi</v>
      </c>
      <c r="L9461" t="s">
        <v>328</v>
      </c>
    </row>
    <row r="9462" spans="1:12" x14ac:dyDescent="0.25">
      <c r="A9462" s="1">
        <v>9461</v>
      </c>
      <c r="B9462" s="3">
        <v>9</v>
      </c>
      <c r="C9462" s="1">
        <v>33</v>
      </c>
      <c r="D9462" s="1">
        <v>12</v>
      </c>
      <c r="E9462" s="1">
        <v>6</v>
      </c>
      <c r="F9462" s="1">
        <v>0</v>
      </c>
      <c r="G9462">
        <f>VLOOKUP(C9462,reference!$A$1:$E$310,5,FALSE)</f>
        <v>5303120</v>
      </c>
      <c r="H9462" t="str">
        <f>VLOOKUP(C9462,reference!$A$1:$E$310,4,FALSE)</f>
        <v>KUPANG TENGAH</v>
      </c>
      <c r="I9462" t="str">
        <f>VLOOKUP($D9462,reference!$G$1:$H$25,2,FALSE)</f>
        <v>Pertanian lahan kering</v>
      </c>
      <c r="J9462" t="str">
        <f>VLOOKUP($E9462,reference!$G$1:$H$25,2,FALSE)</f>
        <v>Hutan mangrove sekunder</v>
      </c>
      <c r="K9462" t="str">
        <f t="shared" si="147"/>
        <v>Non Irigasi</v>
      </c>
      <c r="L9462" t="s">
        <v>327</v>
      </c>
    </row>
    <row r="9463" spans="1:12" x14ac:dyDescent="0.25">
      <c r="A9463" s="1">
        <v>9462</v>
      </c>
      <c r="B9463" s="3">
        <v>2</v>
      </c>
      <c r="C9463" s="1">
        <v>33</v>
      </c>
      <c r="D9463" s="1">
        <v>6</v>
      </c>
      <c r="E9463" s="1">
        <v>14</v>
      </c>
      <c r="F9463" s="1">
        <v>0</v>
      </c>
      <c r="G9463">
        <f>VLOOKUP(C9463,reference!$A$1:$E$310,5,FALSE)</f>
        <v>5303120</v>
      </c>
      <c r="H9463" t="str">
        <f>VLOOKUP(C9463,reference!$A$1:$E$310,4,FALSE)</f>
        <v>KUPANG TENGAH</v>
      </c>
      <c r="I9463" t="str">
        <f>VLOOKUP($D9463,reference!$G$1:$H$25,2,FALSE)</f>
        <v>Hutan mangrove sekunder</v>
      </c>
      <c r="J9463" t="str">
        <f>VLOOKUP($E9463,reference!$G$1:$H$25,2,FALSE)</f>
        <v>Sawah</v>
      </c>
      <c r="K9463" t="str">
        <f t="shared" si="147"/>
        <v>Non Irigasi</v>
      </c>
      <c r="L9463" t="s">
        <v>328</v>
      </c>
    </row>
    <row r="9464" spans="1:12" x14ac:dyDescent="0.25">
      <c r="A9464" s="1">
        <v>9463</v>
      </c>
      <c r="B9464" s="3">
        <v>2180</v>
      </c>
      <c r="C9464" s="1">
        <v>41</v>
      </c>
      <c r="D9464" s="1">
        <v>13</v>
      </c>
      <c r="E9464" s="1">
        <v>11</v>
      </c>
      <c r="F9464" s="1">
        <v>0</v>
      </c>
      <c r="G9464">
        <f>VLOOKUP(C9464,reference!$A$1:$E$310,5,FALSE)</f>
        <v>5303142</v>
      </c>
      <c r="H9464" t="str">
        <f>VLOOKUP(C9464,reference!$A$1:$E$310,4,FALSE)</f>
        <v>AMABI OEFETO</v>
      </c>
      <c r="I9464" t="str">
        <f>VLOOKUP($D9464,reference!$G$1:$H$25,2,FALSE)</f>
        <v>Pertanian lahan kering  campur semak / kebun campur</v>
      </c>
      <c r="J9464" t="str">
        <f>VLOOKUP($E9464,reference!$G$1:$H$25,2,FALSE)</f>
        <v>Savanna / Padang rumput</v>
      </c>
      <c r="K9464" t="str">
        <f t="shared" si="147"/>
        <v>Non Irigasi</v>
      </c>
      <c r="L9464" t="s">
        <v>327</v>
      </c>
    </row>
    <row r="9465" spans="1:12" x14ac:dyDescent="0.25">
      <c r="A9465" s="1">
        <v>9464</v>
      </c>
      <c r="B9465" s="3">
        <v>17</v>
      </c>
      <c r="C9465" s="1">
        <v>40</v>
      </c>
      <c r="D9465" s="1">
        <v>13</v>
      </c>
      <c r="E9465" s="1">
        <v>20</v>
      </c>
      <c r="F9465" s="1">
        <v>0</v>
      </c>
      <c r="G9465">
        <f>VLOOKUP(C9465,reference!$A$1:$E$310,5,FALSE)</f>
        <v>5303141</v>
      </c>
      <c r="H9465" t="str">
        <f>VLOOKUP(C9465,reference!$A$1:$E$310,4,FALSE)</f>
        <v>AMABI OEFETO TIMUR</v>
      </c>
      <c r="I9465" t="str">
        <f>VLOOKUP($D9465,reference!$G$1:$H$25,2,FALSE)</f>
        <v>Pertanian lahan kering  campur semak / kebun campur</v>
      </c>
      <c r="J9465" t="str">
        <f>VLOOKUP($E9465,reference!$G$1:$H$25,2,FALSE)</f>
        <v>Tubuh air</v>
      </c>
      <c r="K9465" t="str">
        <f t="shared" si="147"/>
        <v>Non Irigasi</v>
      </c>
      <c r="L9465" t="s">
        <v>327</v>
      </c>
    </row>
    <row r="9466" spans="1:12" x14ac:dyDescent="0.25">
      <c r="A9466" s="1">
        <v>9465</v>
      </c>
      <c r="B9466" s="3">
        <v>18</v>
      </c>
      <c r="C9466" s="1">
        <v>38</v>
      </c>
      <c r="D9466" s="1">
        <v>18</v>
      </c>
      <c r="E9466" s="1">
        <v>12</v>
      </c>
      <c r="F9466" s="1">
        <v>0</v>
      </c>
      <c r="G9466">
        <f>VLOOKUP(C9466,reference!$A$1:$E$310,5,FALSE)</f>
        <v>5303133</v>
      </c>
      <c r="H9466" t="str">
        <f>VLOOKUP(C9466,reference!$A$1:$E$310,4,FALSE)</f>
        <v>AMARASI TIMUR</v>
      </c>
      <c r="I9466" t="str">
        <f>VLOOKUP($D9466,reference!$G$1:$H$25,2,FALSE)</f>
        <v>Lahan terbuka</v>
      </c>
      <c r="J9466" t="str">
        <f>VLOOKUP($E9466,reference!$G$1:$H$25,2,FALSE)</f>
        <v>Pertanian lahan kering</v>
      </c>
      <c r="K9466" t="str">
        <f t="shared" si="147"/>
        <v>Non Irigasi</v>
      </c>
      <c r="L9466" t="s">
        <v>327</v>
      </c>
    </row>
    <row r="9467" spans="1:12" x14ac:dyDescent="0.25">
      <c r="A9467" s="1">
        <v>9466</v>
      </c>
      <c r="B9467" s="3">
        <v>3</v>
      </c>
      <c r="C9467" s="1">
        <v>15</v>
      </c>
      <c r="D9467" s="1">
        <v>1</v>
      </c>
      <c r="E9467" s="1">
        <v>11</v>
      </c>
      <c r="F9467" s="1">
        <v>0</v>
      </c>
      <c r="G9467">
        <f>VLOOKUP(C9467,reference!$A$1:$E$310,5,FALSE)</f>
        <v>5302032</v>
      </c>
      <c r="H9467" t="str">
        <f>VLOOKUP(C9467,reference!$A$1:$E$310,4,FALSE)</f>
        <v>MATAWAI LA PAWU</v>
      </c>
      <c r="I9467" t="str">
        <f>VLOOKUP($D9467,reference!$G$1:$H$25,2,FALSE)</f>
        <v>Hutan lahan kering primer</v>
      </c>
      <c r="J9467" t="str">
        <f>VLOOKUP($E9467,reference!$G$1:$H$25,2,FALSE)</f>
        <v>Savanna / Padang rumput</v>
      </c>
      <c r="K9467" t="str">
        <f t="shared" si="147"/>
        <v>Non Irigasi</v>
      </c>
      <c r="L9467" t="s">
        <v>328</v>
      </c>
    </row>
    <row r="9468" spans="1:12" x14ac:dyDescent="0.25">
      <c r="A9468" s="1">
        <v>9467</v>
      </c>
      <c r="B9468" s="3">
        <v>3</v>
      </c>
      <c r="C9468" s="1">
        <v>33</v>
      </c>
      <c r="D9468" s="1">
        <v>12</v>
      </c>
      <c r="E9468" s="1">
        <v>20</v>
      </c>
      <c r="F9468" s="1">
        <v>0</v>
      </c>
      <c r="G9468">
        <f>VLOOKUP(C9468,reference!$A$1:$E$310,5,FALSE)</f>
        <v>5303120</v>
      </c>
      <c r="H9468" t="str">
        <f>VLOOKUP(C9468,reference!$A$1:$E$310,4,FALSE)</f>
        <v>KUPANG TENGAH</v>
      </c>
      <c r="I9468" t="str">
        <f>VLOOKUP($D9468,reference!$G$1:$H$25,2,FALSE)</f>
        <v>Pertanian lahan kering</v>
      </c>
      <c r="J9468" t="str">
        <f>VLOOKUP($E9468,reference!$G$1:$H$25,2,FALSE)</f>
        <v>Tubuh air</v>
      </c>
      <c r="K9468" t="str">
        <f t="shared" si="147"/>
        <v>Non Irigasi</v>
      </c>
      <c r="L9468" t="s">
        <v>327</v>
      </c>
    </row>
    <row r="9469" spans="1:12" x14ac:dyDescent="0.25">
      <c r="A9469" s="1">
        <v>9468</v>
      </c>
      <c r="B9469" s="3">
        <v>52</v>
      </c>
      <c r="C9469" s="1">
        <v>39</v>
      </c>
      <c r="D9469" s="1">
        <v>12</v>
      </c>
      <c r="E9469" s="1">
        <v>11</v>
      </c>
      <c r="F9469" s="1">
        <v>0</v>
      </c>
      <c r="G9469">
        <f>VLOOKUP(C9469,reference!$A$1:$E$310,5,FALSE)</f>
        <v>5303140</v>
      </c>
      <c r="H9469" t="str">
        <f>VLOOKUP(C9469,reference!$A$1:$E$310,4,FALSE)</f>
        <v>KUPANG TIMUR</v>
      </c>
      <c r="I9469" t="str">
        <f>VLOOKUP($D9469,reference!$G$1:$H$25,2,FALSE)</f>
        <v>Pertanian lahan kering</v>
      </c>
      <c r="J9469" t="str">
        <f>VLOOKUP($E9469,reference!$G$1:$H$25,2,FALSE)</f>
        <v>Savanna / Padang rumput</v>
      </c>
      <c r="K9469" t="str">
        <f t="shared" si="147"/>
        <v>Non Irigasi</v>
      </c>
      <c r="L9469" t="s">
        <v>327</v>
      </c>
    </row>
    <row r="9470" spans="1:12" x14ac:dyDescent="0.25">
      <c r="A9470" s="1">
        <v>9469</v>
      </c>
      <c r="B9470" s="3">
        <v>291</v>
      </c>
      <c r="C9470" s="1">
        <v>65</v>
      </c>
      <c r="D9470" s="1">
        <v>12</v>
      </c>
      <c r="E9470" s="1">
        <v>16</v>
      </c>
      <c r="F9470" s="1">
        <v>0</v>
      </c>
      <c r="G9470">
        <f>VLOOKUP(C9470,reference!$A$1:$E$310,5,FALSE)</f>
        <v>5304050</v>
      </c>
      <c r="H9470" t="str">
        <f>VLOOKUP(C9470,reference!$A$1:$E$310,4,FALSE)</f>
        <v>AMANUBAN SELATAN</v>
      </c>
      <c r="I9470" t="str">
        <f>VLOOKUP($D9470,reference!$G$1:$H$25,2,FALSE)</f>
        <v>Pertanian lahan kering</v>
      </c>
      <c r="J9470" t="str">
        <f>VLOOKUP($E9470,reference!$G$1:$H$25,2,FALSE)</f>
        <v>Pemukiman</v>
      </c>
      <c r="K9470" t="str">
        <f t="shared" si="147"/>
        <v>Non Irigasi</v>
      </c>
      <c r="L9470" t="s">
        <v>327</v>
      </c>
    </row>
    <row r="9471" spans="1:12" x14ac:dyDescent="0.25">
      <c r="A9471" s="1">
        <v>9470</v>
      </c>
      <c r="B9471" s="3">
        <v>75</v>
      </c>
      <c r="C9471" s="1">
        <v>65</v>
      </c>
      <c r="D9471" s="1">
        <v>12</v>
      </c>
      <c r="E9471" s="1">
        <v>2</v>
      </c>
      <c r="F9471" s="1">
        <v>0</v>
      </c>
      <c r="G9471">
        <f>VLOOKUP(C9471,reference!$A$1:$E$310,5,FALSE)</f>
        <v>5304050</v>
      </c>
      <c r="H9471" t="str">
        <f>VLOOKUP(C9471,reference!$A$1:$E$310,4,FALSE)</f>
        <v>AMANUBAN SELATAN</v>
      </c>
      <c r="I9471" t="str">
        <f>VLOOKUP($D9471,reference!$G$1:$H$25,2,FALSE)</f>
        <v>Pertanian lahan kering</v>
      </c>
      <c r="J9471" t="str">
        <f>VLOOKUP($E9471,reference!$G$1:$H$25,2,FALSE)</f>
        <v>Hutan lahan kering sekunder / bekas tebangan</v>
      </c>
      <c r="K9471" t="str">
        <f t="shared" si="147"/>
        <v>Non Irigasi</v>
      </c>
      <c r="L9471" t="s">
        <v>327</v>
      </c>
    </row>
    <row r="9472" spans="1:12" x14ac:dyDescent="0.25">
      <c r="A9472" s="1">
        <v>9471</v>
      </c>
      <c r="B9472" s="3">
        <v>231</v>
      </c>
      <c r="C9472" s="1">
        <v>38</v>
      </c>
      <c r="D9472" s="1">
        <v>2</v>
      </c>
      <c r="E9472" s="1">
        <v>14</v>
      </c>
      <c r="F9472" s="1">
        <v>0</v>
      </c>
      <c r="G9472">
        <f>VLOOKUP(C9472,reference!$A$1:$E$310,5,FALSE)</f>
        <v>5303133</v>
      </c>
      <c r="H9472" t="str">
        <f>VLOOKUP(C9472,reference!$A$1:$E$310,4,FALSE)</f>
        <v>AMARASI TIMUR</v>
      </c>
      <c r="I9472" t="str">
        <f>VLOOKUP($D9472,reference!$G$1:$H$25,2,FALSE)</f>
        <v>Hutan lahan kering sekunder / bekas tebangan</v>
      </c>
      <c r="J9472" t="str">
        <f>VLOOKUP($E9472,reference!$G$1:$H$25,2,FALSE)</f>
        <v>Sawah</v>
      </c>
      <c r="K9472" t="str">
        <f t="shared" si="147"/>
        <v>Non Irigasi</v>
      </c>
      <c r="L9472" t="s">
        <v>328</v>
      </c>
    </row>
    <row r="9473" spans="1:12" x14ac:dyDescent="0.25">
      <c r="A9473" s="1">
        <v>9472</v>
      </c>
      <c r="B9473" s="3">
        <v>1891</v>
      </c>
      <c r="C9473" s="1">
        <v>38</v>
      </c>
      <c r="D9473" s="1">
        <v>13</v>
      </c>
      <c r="E9473" s="1">
        <v>2</v>
      </c>
      <c r="F9473" s="1">
        <v>0</v>
      </c>
      <c r="G9473">
        <f>VLOOKUP(C9473,reference!$A$1:$E$310,5,FALSE)</f>
        <v>5303133</v>
      </c>
      <c r="H9473" t="str">
        <f>VLOOKUP(C9473,reference!$A$1:$E$310,4,FALSE)</f>
        <v>AMARASI TIMUR</v>
      </c>
      <c r="I9473" t="str">
        <f>VLOOKUP($D9473,reference!$G$1:$H$25,2,FALSE)</f>
        <v>Pertanian lahan kering  campur semak / kebun campur</v>
      </c>
      <c r="J9473" t="str">
        <f>VLOOKUP($E9473,reference!$G$1:$H$25,2,FALSE)</f>
        <v>Hutan lahan kering sekunder / bekas tebangan</v>
      </c>
      <c r="K9473" t="str">
        <f t="shared" si="147"/>
        <v>Non Irigasi</v>
      </c>
      <c r="L9473" t="s">
        <v>327</v>
      </c>
    </row>
    <row r="9474" spans="1:12" x14ac:dyDescent="0.25">
      <c r="A9474" s="1">
        <v>9473</v>
      </c>
      <c r="B9474" s="3">
        <v>112</v>
      </c>
      <c r="C9474" s="1">
        <v>38</v>
      </c>
      <c r="D9474" s="1">
        <v>18</v>
      </c>
      <c r="E9474" s="1">
        <v>20</v>
      </c>
      <c r="F9474" s="1">
        <v>0</v>
      </c>
      <c r="G9474">
        <f>VLOOKUP(C9474,reference!$A$1:$E$310,5,FALSE)</f>
        <v>5303133</v>
      </c>
      <c r="H9474" t="str">
        <f>VLOOKUP(C9474,reference!$A$1:$E$310,4,FALSE)</f>
        <v>AMARASI TIMUR</v>
      </c>
      <c r="I9474" t="str">
        <f>VLOOKUP($D9474,reference!$G$1:$H$25,2,FALSE)</f>
        <v>Lahan terbuka</v>
      </c>
      <c r="J9474" t="str">
        <f>VLOOKUP($E9474,reference!$G$1:$H$25,2,FALSE)</f>
        <v>Tubuh air</v>
      </c>
      <c r="K9474" t="str">
        <f t="shared" si="147"/>
        <v>Non Irigasi</v>
      </c>
      <c r="L9474" t="s">
        <v>327</v>
      </c>
    </row>
    <row r="9475" spans="1:12" x14ac:dyDescent="0.25">
      <c r="A9475" s="1">
        <v>9474</v>
      </c>
      <c r="B9475" s="3">
        <v>6</v>
      </c>
      <c r="C9475" s="1">
        <v>68</v>
      </c>
      <c r="D9475" s="1">
        <v>0</v>
      </c>
      <c r="E9475" s="1">
        <v>9</v>
      </c>
      <c r="F9475" s="1">
        <v>0</v>
      </c>
      <c r="G9475">
        <f>VLOOKUP(C9475,reference!$A$1:$E$310,5,FALSE)</f>
        <v>5304061</v>
      </c>
      <c r="H9475" t="str">
        <f>VLOOKUP(C9475,reference!$A$1:$E$310,4,FALSE)</f>
        <v>KUALIN</v>
      </c>
      <c r="I9475" t="str">
        <f>VLOOKUP($D9475,reference!$G$1:$H$25,2,FALSE)</f>
        <v>No data</v>
      </c>
      <c r="J9475" t="str">
        <f>VLOOKUP($E9475,reference!$G$1:$H$25,2,FALSE)</f>
        <v>Semak belukar</v>
      </c>
      <c r="K9475" t="str">
        <f t="shared" ref="K9475:K9538" si="148">IF(F9475=0,"Non Irigasi","Buffer Irigasi")</f>
        <v>Non Irigasi</v>
      </c>
      <c r="L9475" t="s">
        <v>327</v>
      </c>
    </row>
    <row r="9476" spans="1:12" x14ac:dyDescent="0.25">
      <c r="A9476" s="1">
        <v>9475</v>
      </c>
      <c r="B9476" s="3">
        <v>1919</v>
      </c>
      <c r="C9476" s="1">
        <v>18</v>
      </c>
      <c r="D9476" s="1">
        <v>2</v>
      </c>
      <c r="E9476" s="1">
        <v>11</v>
      </c>
      <c r="F9476" s="1">
        <v>0</v>
      </c>
      <c r="G9476">
        <f>VLOOKUP(C9476,reference!$A$1:$E$310,5,FALSE)</f>
        <v>5302035</v>
      </c>
      <c r="H9476" t="str">
        <f>VLOOKUP(C9476,reference!$A$1:$E$310,4,FALSE)</f>
        <v>NGADU NGALA</v>
      </c>
      <c r="I9476" t="str">
        <f>VLOOKUP($D9476,reference!$G$1:$H$25,2,FALSE)</f>
        <v>Hutan lahan kering sekunder / bekas tebangan</v>
      </c>
      <c r="J9476" t="str">
        <f>VLOOKUP($E9476,reference!$G$1:$H$25,2,FALSE)</f>
        <v>Savanna / Padang rumput</v>
      </c>
      <c r="K9476" t="str">
        <f t="shared" si="148"/>
        <v>Non Irigasi</v>
      </c>
      <c r="L9476" t="s">
        <v>328</v>
      </c>
    </row>
    <row r="9477" spans="1:12" x14ac:dyDescent="0.25">
      <c r="A9477" s="1">
        <v>9476</v>
      </c>
      <c r="B9477" s="3">
        <v>329</v>
      </c>
      <c r="C9477" s="1">
        <v>33</v>
      </c>
      <c r="D9477" s="1">
        <v>16</v>
      </c>
      <c r="E9477" s="1">
        <v>16</v>
      </c>
      <c r="F9477" s="1">
        <v>0</v>
      </c>
      <c r="G9477">
        <f>VLOOKUP(C9477,reference!$A$1:$E$310,5,FALSE)</f>
        <v>5303120</v>
      </c>
      <c r="H9477" t="str">
        <f>VLOOKUP(C9477,reference!$A$1:$E$310,4,FALSE)</f>
        <v>KUPANG TENGAH</v>
      </c>
      <c r="I9477" t="str">
        <f>VLOOKUP($D9477,reference!$G$1:$H$25,2,FALSE)</f>
        <v>Pemukiman</v>
      </c>
      <c r="J9477" t="str">
        <f>VLOOKUP($E9477,reference!$G$1:$H$25,2,FALSE)</f>
        <v>Pemukiman</v>
      </c>
      <c r="K9477" t="str">
        <f t="shared" si="148"/>
        <v>Non Irigasi</v>
      </c>
      <c r="L9477" t="s">
        <v>327</v>
      </c>
    </row>
    <row r="9478" spans="1:12" x14ac:dyDescent="0.25">
      <c r="A9478" s="1">
        <v>9477</v>
      </c>
      <c r="B9478" s="3">
        <v>358</v>
      </c>
      <c r="C9478" s="1">
        <v>41</v>
      </c>
      <c r="D9478" s="1">
        <v>13</v>
      </c>
      <c r="E9478" s="1">
        <v>9</v>
      </c>
      <c r="F9478" s="1">
        <v>0</v>
      </c>
      <c r="G9478">
        <f>VLOOKUP(C9478,reference!$A$1:$E$310,5,FALSE)</f>
        <v>5303142</v>
      </c>
      <c r="H9478" t="str">
        <f>VLOOKUP(C9478,reference!$A$1:$E$310,4,FALSE)</f>
        <v>AMABI OEFETO</v>
      </c>
      <c r="I9478" t="str">
        <f>VLOOKUP($D9478,reference!$G$1:$H$25,2,FALSE)</f>
        <v>Pertanian lahan kering  campur semak / kebun campur</v>
      </c>
      <c r="J9478" t="str">
        <f>VLOOKUP($E9478,reference!$G$1:$H$25,2,FALSE)</f>
        <v>Semak belukar</v>
      </c>
      <c r="K9478" t="str">
        <f t="shared" si="148"/>
        <v>Non Irigasi</v>
      </c>
      <c r="L9478" t="s">
        <v>327</v>
      </c>
    </row>
    <row r="9479" spans="1:12" x14ac:dyDescent="0.25">
      <c r="A9479" s="1">
        <v>9478</v>
      </c>
      <c r="B9479" s="3">
        <v>2734</v>
      </c>
      <c r="C9479" s="1">
        <v>38</v>
      </c>
      <c r="D9479" s="1">
        <v>2</v>
      </c>
      <c r="E9479" s="1">
        <v>2</v>
      </c>
      <c r="F9479" s="1">
        <v>0</v>
      </c>
      <c r="G9479">
        <f>VLOOKUP(C9479,reference!$A$1:$E$310,5,FALSE)</f>
        <v>5303133</v>
      </c>
      <c r="H9479" t="str">
        <f>VLOOKUP(C9479,reference!$A$1:$E$310,4,FALSE)</f>
        <v>AMARASI TIMUR</v>
      </c>
      <c r="I9479" t="str">
        <f>VLOOKUP($D9479,reference!$G$1:$H$25,2,FALSE)</f>
        <v>Hutan lahan kering sekunder / bekas tebangan</v>
      </c>
      <c r="J9479" t="str">
        <f>VLOOKUP($E9479,reference!$G$1:$H$25,2,FALSE)</f>
        <v>Hutan lahan kering sekunder / bekas tebangan</v>
      </c>
      <c r="K9479" t="str">
        <f t="shared" si="148"/>
        <v>Non Irigasi</v>
      </c>
      <c r="L9479" t="s">
        <v>327</v>
      </c>
    </row>
    <row r="9480" spans="1:12" x14ac:dyDescent="0.25">
      <c r="A9480" s="1">
        <v>9479</v>
      </c>
      <c r="B9480" s="3">
        <v>368</v>
      </c>
      <c r="C9480" s="1">
        <v>38</v>
      </c>
      <c r="D9480" s="1">
        <v>2</v>
      </c>
      <c r="E9480" s="1">
        <v>12</v>
      </c>
      <c r="F9480" s="1">
        <v>0</v>
      </c>
      <c r="G9480">
        <f>VLOOKUP(C9480,reference!$A$1:$E$310,5,FALSE)</f>
        <v>5303133</v>
      </c>
      <c r="H9480" t="str">
        <f>VLOOKUP(C9480,reference!$A$1:$E$310,4,FALSE)</f>
        <v>AMARASI TIMUR</v>
      </c>
      <c r="I9480" t="str">
        <f>VLOOKUP($D9480,reference!$G$1:$H$25,2,FALSE)</f>
        <v>Hutan lahan kering sekunder / bekas tebangan</v>
      </c>
      <c r="J9480" t="str">
        <f>VLOOKUP($E9480,reference!$G$1:$H$25,2,FALSE)</f>
        <v>Pertanian lahan kering</v>
      </c>
      <c r="K9480" t="str">
        <f t="shared" si="148"/>
        <v>Non Irigasi</v>
      </c>
      <c r="L9480" t="s">
        <v>328</v>
      </c>
    </row>
    <row r="9481" spans="1:12" x14ac:dyDescent="0.25">
      <c r="A9481" s="1">
        <v>9480</v>
      </c>
      <c r="B9481" s="3">
        <v>7</v>
      </c>
      <c r="C9481" s="1">
        <v>38</v>
      </c>
      <c r="D9481" s="1">
        <v>13</v>
      </c>
      <c r="E9481" s="1">
        <v>20</v>
      </c>
      <c r="F9481" s="1">
        <v>0</v>
      </c>
      <c r="G9481">
        <f>VLOOKUP(C9481,reference!$A$1:$E$310,5,FALSE)</f>
        <v>5303133</v>
      </c>
      <c r="H9481" t="str">
        <f>VLOOKUP(C9481,reference!$A$1:$E$310,4,FALSE)</f>
        <v>AMARASI TIMUR</v>
      </c>
      <c r="I9481" t="str">
        <f>VLOOKUP($D9481,reference!$G$1:$H$25,2,FALSE)</f>
        <v>Pertanian lahan kering  campur semak / kebun campur</v>
      </c>
      <c r="J9481" t="str">
        <f>VLOOKUP($E9481,reference!$G$1:$H$25,2,FALSE)</f>
        <v>Tubuh air</v>
      </c>
      <c r="K9481" t="str">
        <f t="shared" si="148"/>
        <v>Non Irigasi</v>
      </c>
      <c r="L9481" t="s">
        <v>327</v>
      </c>
    </row>
    <row r="9482" spans="1:12" x14ac:dyDescent="0.25">
      <c r="A9482" s="1">
        <v>9481</v>
      </c>
      <c r="B9482" s="3">
        <v>3</v>
      </c>
      <c r="C9482" s="1">
        <v>13</v>
      </c>
      <c r="D9482" s="1">
        <v>2</v>
      </c>
      <c r="E9482" s="1">
        <v>2</v>
      </c>
      <c r="F9482" s="1">
        <v>0</v>
      </c>
      <c r="G9482">
        <f>VLOOKUP(C9482,reference!$A$1:$E$310,5,FALSE)</f>
        <v>5302030</v>
      </c>
      <c r="H9482" t="str">
        <f>VLOOKUP(C9482,reference!$A$1:$E$310,4,FALSE)</f>
        <v>PABERIWAI</v>
      </c>
      <c r="I9482" t="str">
        <f>VLOOKUP($D9482,reference!$G$1:$H$25,2,FALSE)</f>
        <v>Hutan lahan kering sekunder / bekas tebangan</v>
      </c>
      <c r="J9482" t="str">
        <f>VLOOKUP($E9482,reference!$G$1:$H$25,2,FALSE)</f>
        <v>Hutan lahan kering sekunder / bekas tebangan</v>
      </c>
      <c r="K9482" t="str">
        <f t="shared" si="148"/>
        <v>Non Irigasi</v>
      </c>
      <c r="L9482" t="s">
        <v>327</v>
      </c>
    </row>
    <row r="9483" spans="1:12" x14ac:dyDescent="0.25">
      <c r="A9483" s="1">
        <v>9482</v>
      </c>
      <c r="B9483" s="3">
        <v>7969</v>
      </c>
      <c r="C9483" s="1">
        <v>18</v>
      </c>
      <c r="D9483" s="1">
        <v>2</v>
      </c>
      <c r="E9483" s="1">
        <v>2</v>
      </c>
      <c r="F9483" s="1">
        <v>0</v>
      </c>
      <c r="G9483">
        <f>VLOOKUP(C9483,reference!$A$1:$E$310,5,FALSE)</f>
        <v>5302035</v>
      </c>
      <c r="H9483" t="str">
        <f>VLOOKUP(C9483,reference!$A$1:$E$310,4,FALSE)</f>
        <v>NGADU NGALA</v>
      </c>
      <c r="I9483" t="str">
        <f>VLOOKUP($D9483,reference!$G$1:$H$25,2,FALSE)</f>
        <v>Hutan lahan kering sekunder / bekas tebangan</v>
      </c>
      <c r="J9483" t="str">
        <f>VLOOKUP($E9483,reference!$G$1:$H$25,2,FALSE)</f>
        <v>Hutan lahan kering sekunder / bekas tebangan</v>
      </c>
      <c r="K9483" t="str">
        <f t="shared" si="148"/>
        <v>Non Irigasi</v>
      </c>
      <c r="L9483" t="s">
        <v>327</v>
      </c>
    </row>
    <row r="9484" spans="1:12" x14ac:dyDescent="0.25">
      <c r="A9484" s="1">
        <v>9483</v>
      </c>
      <c r="B9484" s="3">
        <v>642</v>
      </c>
      <c r="C9484" s="1">
        <v>19</v>
      </c>
      <c r="D9484" s="1">
        <v>16</v>
      </c>
      <c r="E9484" s="1">
        <v>14</v>
      </c>
      <c r="F9484" s="1">
        <v>0</v>
      </c>
      <c r="G9484">
        <f>VLOOKUP(C9484,reference!$A$1:$E$310,5,FALSE)</f>
        <v>5302040</v>
      </c>
      <c r="H9484" t="str">
        <f>VLOOKUP(C9484,reference!$A$1:$E$310,4,FALSE)</f>
        <v>PAHUNGA LODU</v>
      </c>
      <c r="I9484" t="str">
        <f>VLOOKUP($D9484,reference!$G$1:$H$25,2,FALSE)</f>
        <v>Pemukiman</v>
      </c>
      <c r="J9484" t="str">
        <f>VLOOKUP($E9484,reference!$G$1:$H$25,2,FALSE)</f>
        <v>Sawah</v>
      </c>
      <c r="K9484" t="str">
        <f t="shared" si="148"/>
        <v>Non Irigasi</v>
      </c>
      <c r="L9484" t="s">
        <v>327</v>
      </c>
    </row>
    <row r="9485" spans="1:12" x14ac:dyDescent="0.25">
      <c r="A9485" s="1">
        <v>9484</v>
      </c>
      <c r="B9485" s="3">
        <v>1674</v>
      </c>
      <c r="C9485" s="1">
        <v>19</v>
      </c>
      <c r="D9485" s="1">
        <v>16</v>
      </c>
      <c r="E9485" s="1">
        <v>11</v>
      </c>
      <c r="F9485" s="1">
        <v>0</v>
      </c>
      <c r="G9485">
        <f>VLOOKUP(C9485,reference!$A$1:$E$310,5,FALSE)</f>
        <v>5302040</v>
      </c>
      <c r="H9485" t="str">
        <f>VLOOKUP(C9485,reference!$A$1:$E$310,4,FALSE)</f>
        <v>PAHUNGA LODU</v>
      </c>
      <c r="I9485" t="str">
        <f>VLOOKUP($D9485,reference!$G$1:$H$25,2,FALSE)</f>
        <v>Pemukiman</v>
      </c>
      <c r="J9485" t="str">
        <f>VLOOKUP($E9485,reference!$G$1:$H$25,2,FALSE)</f>
        <v>Savanna / Padang rumput</v>
      </c>
      <c r="K9485" t="str">
        <f t="shared" si="148"/>
        <v>Non Irigasi</v>
      </c>
      <c r="L9485" t="s">
        <v>327</v>
      </c>
    </row>
    <row r="9486" spans="1:12" x14ac:dyDescent="0.25">
      <c r="A9486" s="1">
        <v>9485</v>
      </c>
      <c r="B9486" s="3">
        <v>914</v>
      </c>
      <c r="C9486" s="1">
        <v>33</v>
      </c>
      <c r="D9486" s="1">
        <v>14</v>
      </c>
      <c r="E9486" s="1">
        <v>14</v>
      </c>
      <c r="F9486" s="1">
        <v>0</v>
      </c>
      <c r="G9486">
        <f>VLOOKUP(C9486,reference!$A$1:$E$310,5,FALSE)</f>
        <v>5303120</v>
      </c>
      <c r="H9486" t="str">
        <f>VLOOKUP(C9486,reference!$A$1:$E$310,4,FALSE)</f>
        <v>KUPANG TENGAH</v>
      </c>
      <c r="I9486" t="str">
        <f>VLOOKUP($D9486,reference!$G$1:$H$25,2,FALSE)</f>
        <v>Sawah</v>
      </c>
      <c r="J9486" t="str">
        <f>VLOOKUP($E9486,reference!$G$1:$H$25,2,FALSE)</f>
        <v>Sawah</v>
      </c>
      <c r="K9486" t="str">
        <f t="shared" si="148"/>
        <v>Non Irigasi</v>
      </c>
      <c r="L9486" t="s">
        <v>327</v>
      </c>
    </row>
    <row r="9487" spans="1:12" x14ac:dyDescent="0.25">
      <c r="A9487" s="1">
        <v>9486</v>
      </c>
      <c r="B9487" s="3">
        <v>192</v>
      </c>
      <c r="C9487" s="1">
        <v>33</v>
      </c>
      <c r="D9487" s="1">
        <v>14</v>
      </c>
      <c r="E9487" s="1">
        <v>16</v>
      </c>
      <c r="F9487" s="1">
        <v>0</v>
      </c>
      <c r="G9487">
        <f>VLOOKUP(C9487,reference!$A$1:$E$310,5,FALSE)</f>
        <v>5303120</v>
      </c>
      <c r="H9487" t="str">
        <f>VLOOKUP(C9487,reference!$A$1:$E$310,4,FALSE)</f>
        <v>KUPANG TENGAH</v>
      </c>
      <c r="I9487" t="str">
        <f>VLOOKUP($D9487,reference!$G$1:$H$25,2,FALSE)</f>
        <v>Sawah</v>
      </c>
      <c r="J9487" t="str">
        <f>VLOOKUP($E9487,reference!$G$1:$H$25,2,FALSE)</f>
        <v>Pemukiman</v>
      </c>
      <c r="K9487" t="str">
        <f t="shared" si="148"/>
        <v>Non Irigasi</v>
      </c>
      <c r="L9487" t="s">
        <v>327</v>
      </c>
    </row>
    <row r="9488" spans="1:12" x14ac:dyDescent="0.25">
      <c r="A9488" s="1">
        <v>9487</v>
      </c>
      <c r="B9488" s="3">
        <v>38</v>
      </c>
      <c r="C9488" s="1">
        <v>33</v>
      </c>
      <c r="D9488" s="1">
        <v>16</v>
      </c>
      <c r="E9488" s="1">
        <v>14</v>
      </c>
      <c r="F9488" s="1">
        <v>0</v>
      </c>
      <c r="G9488">
        <f>VLOOKUP(C9488,reference!$A$1:$E$310,5,FALSE)</f>
        <v>5303120</v>
      </c>
      <c r="H9488" t="str">
        <f>VLOOKUP(C9488,reference!$A$1:$E$310,4,FALSE)</f>
        <v>KUPANG TENGAH</v>
      </c>
      <c r="I9488" t="str">
        <f>VLOOKUP($D9488,reference!$G$1:$H$25,2,FALSE)</f>
        <v>Pemukiman</v>
      </c>
      <c r="J9488" t="str">
        <f>VLOOKUP($E9488,reference!$G$1:$H$25,2,FALSE)</f>
        <v>Sawah</v>
      </c>
      <c r="K9488" t="str">
        <f t="shared" si="148"/>
        <v>Non Irigasi</v>
      </c>
      <c r="L9488" t="s">
        <v>327</v>
      </c>
    </row>
    <row r="9489" spans="1:12" x14ac:dyDescent="0.25">
      <c r="A9489" s="1">
        <v>9488</v>
      </c>
      <c r="B9489" s="3">
        <v>86</v>
      </c>
      <c r="C9489" s="1">
        <v>41</v>
      </c>
      <c r="D9489" s="1">
        <v>12</v>
      </c>
      <c r="E9489" s="1">
        <v>16</v>
      </c>
      <c r="F9489" s="1">
        <v>0</v>
      </c>
      <c r="G9489">
        <f>VLOOKUP(C9489,reference!$A$1:$E$310,5,FALSE)</f>
        <v>5303142</v>
      </c>
      <c r="H9489" t="str">
        <f>VLOOKUP(C9489,reference!$A$1:$E$310,4,FALSE)</f>
        <v>AMABI OEFETO</v>
      </c>
      <c r="I9489" t="str">
        <f>VLOOKUP($D9489,reference!$G$1:$H$25,2,FALSE)</f>
        <v>Pertanian lahan kering</v>
      </c>
      <c r="J9489" t="str">
        <f>VLOOKUP($E9489,reference!$G$1:$H$25,2,FALSE)</f>
        <v>Pemukiman</v>
      </c>
      <c r="K9489" t="str">
        <f t="shared" si="148"/>
        <v>Non Irigasi</v>
      </c>
      <c r="L9489" t="s">
        <v>327</v>
      </c>
    </row>
    <row r="9490" spans="1:12" x14ac:dyDescent="0.25">
      <c r="A9490" s="1">
        <v>9489</v>
      </c>
      <c r="B9490" s="3">
        <v>233</v>
      </c>
      <c r="C9490" s="1">
        <v>41</v>
      </c>
      <c r="D9490" s="1">
        <v>12</v>
      </c>
      <c r="E9490" s="1">
        <v>11</v>
      </c>
      <c r="F9490" s="1">
        <v>0</v>
      </c>
      <c r="G9490">
        <f>VLOOKUP(C9490,reference!$A$1:$E$310,5,FALSE)</f>
        <v>5303142</v>
      </c>
      <c r="H9490" t="str">
        <f>VLOOKUP(C9490,reference!$A$1:$E$310,4,FALSE)</f>
        <v>AMABI OEFETO</v>
      </c>
      <c r="I9490" t="str">
        <f>VLOOKUP($D9490,reference!$G$1:$H$25,2,FALSE)</f>
        <v>Pertanian lahan kering</v>
      </c>
      <c r="J9490" t="str">
        <f>VLOOKUP($E9490,reference!$G$1:$H$25,2,FALSE)</f>
        <v>Savanna / Padang rumput</v>
      </c>
      <c r="K9490" t="str">
        <f t="shared" si="148"/>
        <v>Non Irigasi</v>
      </c>
      <c r="L9490" t="s">
        <v>327</v>
      </c>
    </row>
    <row r="9491" spans="1:12" x14ac:dyDescent="0.25">
      <c r="A9491" s="1">
        <v>9490</v>
      </c>
      <c r="B9491" s="3">
        <v>4434</v>
      </c>
      <c r="C9491" s="1">
        <v>41</v>
      </c>
      <c r="D9491" s="1">
        <v>13</v>
      </c>
      <c r="E9491" s="1">
        <v>13</v>
      </c>
      <c r="F9491" s="1">
        <v>0</v>
      </c>
      <c r="G9491">
        <f>VLOOKUP(C9491,reference!$A$1:$E$310,5,FALSE)</f>
        <v>5303142</v>
      </c>
      <c r="H9491" t="str">
        <f>VLOOKUP(C9491,reference!$A$1:$E$310,4,FALSE)</f>
        <v>AMABI OEFETO</v>
      </c>
      <c r="I9491" t="str">
        <f>VLOOKUP($D9491,reference!$G$1:$H$25,2,FALSE)</f>
        <v>Pertanian lahan kering  campur semak / kebun campur</v>
      </c>
      <c r="J9491" t="str">
        <f>VLOOKUP($E9491,reference!$G$1:$H$25,2,FALSE)</f>
        <v>Pertanian lahan kering  campur semak / kebun campur</v>
      </c>
      <c r="K9491" t="str">
        <f t="shared" si="148"/>
        <v>Non Irigasi</v>
      </c>
      <c r="L9491" t="s">
        <v>327</v>
      </c>
    </row>
    <row r="9492" spans="1:12" x14ac:dyDescent="0.25">
      <c r="A9492" s="1">
        <v>9491</v>
      </c>
      <c r="B9492" s="3">
        <v>460</v>
      </c>
      <c r="C9492" s="1">
        <v>38</v>
      </c>
      <c r="D9492" s="1">
        <v>2</v>
      </c>
      <c r="E9492" s="1">
        <v>13</v>
      </c>
      <c r="F9492" s="1">
        <v>0</v>
      </c>
      <c r="G9492">
        <f>VLOOKUP(C9492,reference!$A$1:$E$310,5,FALSE)</f>
        <v>5303133</v>
      </c>
      <c r="H9492" t="str">
        <f>VLOOKUP(C9492,reference!$A$1:$E$310,4,FALSE)</f>
        <v>AMARASI TIMUR</v>
      </c>
      <c r="I9492" t="str">
        <f>VLOOKUP($D9492,reference!$G$1:$H$25,2,FALSE)</f>
        <v>Hutan lahan kering sekunder / bekas tebangan</v>
      </c>
      <c r="J9492" t="str">
        <f>VLOOKUP($E9492,reference!$G$1:$H$25,2,FALSE)</f>
        <v>Pertanian lahan kering  campur semak / kebun campur</v>
      </c>
      <c r="K9492" t="str">
        <f t="shared" si="148"/>
        <v>Non Irigasi</v>
      </c>
      <c r="L9492" t="s">
        <v>328</v>
      </c>
    </row>
    <row r="9493" spans="1:12" x14ac:dyDescent="0.25">
      <c r="A9493" s="1">
        <v>9492</v>
      </c>
      <c r="B9493" s="3">
        <v>1587</v>
      </c>
      <c r="C9493" s="1">
        <v>65</v>
      </c>
      <c r="D9493" s="1">
        <v>12</v>
      </c>
      <c r="E9493" s="1">
        <v>14</v>
      </c>
      <c r="F9493" s="1">
        <v>0</v>
      </c>
      <c r="G9493">
        <f>VLOOKUP(C9493,reference!$A$1:$E$310,5,FALSE)</f>
        <v>5304050</v>
      </c>
      <c r="H9493" t="str">
        <f>VLOOKUP(C9493,reference!$A$1:$E$310,4,FALSE)</f>
        <v>AMANUBAN SELATAN</v>
      </c>
      <c r="I9493" t="str">
        <f>VLOOKUP($D9493,reference!$G$1:$H$25,2,FALSE)</f>
        <v>Pertanian lahan kering</v>
      </c>
      <c r="J9493" t="str">
        <f>VLOOKUP($E9493,reference!$G$1:$H$25,2,FALSE)</f>
        <v>Sawah</v>
      </c>
      <c r="K9493" t="str">
        <f t="shared" si="148"/>
        <v>Non Irigasi</v>
      </c>
      <c r="L9493" t="s">
        <v>327</v>
      </c>
    </row>
    <row r="9494" spans="1:12" x14ac:dyDescent="0.25">
      <c r="A9494" s="1">
        <v>9493</v>
      </c>
      <c r="B9494" s="3">
        <v>16</v>
      </c>
      <c r="C9494" s="1">
        <v>33</v>
      </c>
      <c r="D9494" s="1">
        <v>12</v>
      </c>
      <c r="E9494" s="1">
        <v>11</v>
      </c>
      <c r="F9494" s="1">
        <v>0</v>
      </c>
      <c r="G9494">
        <f>VLOOKUP(C9494,reference!$A$1:$E$310,5,FALSE)</f>
        <v>5303120</v>
      </c>
      <c r="H9494" t="str">
        <f>VLOOKUP(C9494,reference!$A$1:$E$310,4,FALSE)</f>
        <v>KUPANG TENGAH</v>
      </c>
      <c r="I9494" t="str">
        <f>VLOOKUP($D9494,reference!$G$1:$H$25,2,FALSE)</f>
        <v>Pertanian lahan kering</v>
      </c>
      <c r="J9494" t="str">
        <f>VLOOKUP($E9494,reference!$G$1:$H$25,2,FALSE)</f>
        <v>Savanna / Padang rumput</v>
      </c>
      <c r="K9494" t="str">
        <f t="shared" si="148"/>
        <v>Non Irigasi</v>
      </c>
      <c r="L9494" t="s">
        <v>327</v>
      </c>
    </row>
    <row r="9495" spans="1:12" x14ac:dyDescent="0.25">
      <c r="A9495" s="1">
        <v>9494</v>
      </c>
      <c r="B9495" s="3">
        <v>64</v>
      </c>
      <c r="C9495" s="1">
        <v>39</v>
      </c>
      <c r="D9495" s="1">
        <v>13</v>
      </c>
      <c r="E9495" s="1">
        <v>12</v>
      </c>
      <c r="F9495" s="1">
        <v>0</v>
      </c>
      <c r="G9495">
        <f>VLOOKUP(C9495,reference!$A$1:$E$310,5,FALSE)</f>
        <v>5303140</v>
      </c>
      <c r="H9495" t="str">
        <f>VLOOKUP(C9495,reference!$A$1:$E$310,4,FALSE)</f>
        <v>KUPANG TIMUR</v>
      </c>
      <c r="I9495" t="str">
        <f>VLOOKUP($D9495,reference!$G$1:$H$25,2,FALSE)</f>
        <v>Pertanian lahan kering  campur semak / kebun campur</v>
      </c>
      <c r="J9495" t="str">
        <f>VLOOKUP($E9495,reference!$G$1:$H$25,2,FALSE)</f>
        <v>Pertanian lahan kering</v>
      </c>
      <c r="K9495" t="str">
        <f t="shared" si="148"/>
        <v>Non Irigasi</v>
      </c>
      <c r="L9495" t="s">
        <v>327</v>
      </c>
    </row>
    <row r="9496" spans="1:12" x14ac:dyDescent="0.25">
      <c r="A9496" s="1">
        <v>9495</v>
      </c>
      <c r="B9496" s="3">
        <v>3</v>
      </c>
      <c r="C9496" s="1">
        <v>39</v>
      </c>
      <c r="D9496" s="1">
        <v>12</v>
      </c>
      <c r="E9496" s="1">
        <v>12</v>
      </c>
      <c r="F9496" s="1">
        <v>0</v>
      </c>
      <c r="G9496">
        <f>VLOOKUP(C9496,reference!$A$1:$E$310,5,FALSE)</f>
        <v>5303140</v>
      </c>
      <c r="H9496" t="str">
        <f>VLOOKUP(C9496,reference!$A$1:$E$310,4,FALSE)</f>
        <v>KUPANG TIMUR</v>
      </c>
      <c r="I9496" t="str">
        <f>VLOOKUP($D9496,reference!$G$1:$H$25,2,FALSE)</f>
        <v>Pertanian lahan kering</v>
      </c>
      <c r="J9496" t="str">
        <f>VLOOKUP($E9496,reference!$G$1:$H$25,2,FALSE)</f>
        <v>Pertanian lahan kering</v>
      </c>
      <c r="K9496" t="str">
        <f t="shared" si="148"/>
        <v>Non Irigasi</v>
      </c>
      <c r="L9496" t="s">
        <v>327</v>
      </c>
    </row>
    <row r="9497" spans="1:12" x14ac:dyDescent="0.25">
      <c r="A9497" s="1">
        <v>9496</v>
      </c>
      <c r="B9497" s="3">
        <v>1</v>
      </c>
      <c r="C9497" s="1">
        <v>19</v>
      </c>
      <c r="D9497" s="1">
        <v>9</v>
      </c>
      <c r="E9497" s="1">
        <v>16</v>
      </c>
      <c r="F9497" s="1">
        <v>0</v>
      </c>
      <c r="G9497">
        <f>VLOOKUP(C9497,reference!$A$1:$E$310,5,FALSE)</f>
        <v>5302040</v>
      </c>
      <c r="H9497" t="str">
        <f>VLOOKUP(C9497,reference!$A$1:$E$310,4,FALSE)</f>
        <v>PAHUNGA LODU</v>
      </c>
      <c r="I9497" t="str">
        <f>VLOOKUP($D9497,reference!$G$1:$H$25,2,FALSE)</f>
        <v>Semak belukar</v>
      </c>
      <c r="J9497" t="str">
        <f>VLOOKUP($E9497,reference!$G$1:$H$25,2,FALSE)</f>
        <v>Pemukiman</v>
      </c>
      <c r="K9497" t="str">
        <f t="shared" si="148"/>
        <v>Non Irigasi</v>
      </c>
      <c r="L9497" t="s">
        <v>327</v>
      </c>
    </row>
    <row r="9498" spans="1:12" x14ac:dyDescent="0.25">
      <c r="A9498" s="1">
        <v>9497</v>
      </c>
      <c r="B9498" s="3">
        <v>201</v>
      </c>
      <c r="C9498" s="1">
        <v>41</v>
      </c>
      <c r="D9498" s="1">
        <v>2</v>
      </c>
      <c r="E9498" s="1">
        <v>20</v>
      </c>
      <c r="F9498" s="1">
        <v>0</v>
      </c>
      <c r="G9498">
        <f>VLOOKUP(C9498,reference!$A$1:$E$310,5,FALSE)</f>
        <v>5303142</v>
      </c>
      <c r="H9498" t="str">
        <f>VLOOKUP(C9498,reference!$A$1:$E$310,4,FALSE)</f>
        <v>AMABI OEFETO</v>
      </c>
      <c r="I9498" t="str">
        <f>VLOOKUP($D9498,reference!$G$1:$H$25,2,FALSE)</f>
        <v>Hutan lahan kering sekunder / bekas tebangan</v>
      </c>
      <c r="J9498" t="str">
        <f>VLOOKUP($E9498,reference!$G$1:$H$25,2,FALSE)</f>
        <v>Tubuh air</v>
      </c>
      <c r="K9498" t="str">
        <f t="shared" si="148"/>
        <v>Non Irigasi</v>
      </c>
      <c r="L9498" t="s">
        <v>328</v>
      </c>
    </row>
    <row r="9499" spans="1:12" x14ac:dyDescent="0.25">
      <c r="A9499" s="1">
        <v>9498</v>
      </c>
      <c r="B9499" s="3">
        <v>81</v>
      </c>
      <c r="C9499" s="1">
        <v>38</v>
      </c>
      <c r="D9499" s="1">
        <v>2</v>
      </c>
      <c r="E9499" s="1">
        <v>11</v>
      </c>
      <c r="F9499" s="1">
        <v>0</v>
      </c>
      <c r="G9499">
        <f>VLOOKUP(C9499,reference!$A$1:$E$310,5,FALSE)</f>
        <v>5303133</v>
      </c>
      <c r="H9499" t="str">
        <f>VLOOKUP(C9499,reference!$A$1:$E$310,4,FALSE)</f>
        <v>AMARASI TIMUR</v>
      </c>
      <c r="I9499" t="str">
        <f>VLOOKUP($D9499,reference!$G$1:$H$25,2,FALSE)</f>
        <v>Hutan lahan kering sekunder / bekas tebangan</v>
      </c>
      <c r="J9499" t="str">
        <f>VLOOKUP($E9499,reference!$G$1:$H$25,2,FALSE)</f>
        <v>Savanna / Padang rumput</v>
      </c>
      <c r="K9499" t="str">
        <f t="shared" si="148"/>
        <v>Non Irigasi</v>
      </c>
      <c r="L9499" t="s">
        <v>328</v>
      </c>
    </row>
    <row r="9500" spans="1:12" x14ac:dyDescent="0.25">
      <c r="A9500" s="1">
        <v>9499</v>
      </c>
      <c r="B9500" s="3">
        <v>1</v>
      </c>
      <c r="C9500" s="1">
        <v>38</v>
      </c>
      <c r="D9500" s="1">
        <v>18</v>
      </c>
      <c r="E9500" s="1">
        <v>14</v>
      </c>
      <c r="F9500" s="1">
        <v>0</v>
      </c>
      <c r="G9500">
        <f>VLOOKUP(C9500,reference!$A$1:$E$310,5,FALSE)</f>
        <v>5303133</v>
      </c>
      <c r="H9500" t="str">
        <f>VLOOKUP(C9500,reference!$A$1:$E$310,4,FALSE)</f>
        <v>AMARASI TIMUR</v>
      </c>
      <c r="I9500" t="str">
        <f>VLOOKUP($D9500,reference!$G$1:$H$25,2,FALSE)</f>
        <v>Lahan terbuka</v>
      </c>
      <c r="J9500" t="str">
        <f>VLOOKUP($E9500,reference!$G$1:$H$25,2,FALSE)</f>
        <v>Sawah</v>
      </c>
      <c r="K9500" t="str">
        <f t="shared" si="148"/>
        <v>Non Irigasi</v>
      </c>
      <c r="L9500" t="s">
        <v>327</v>
      </c>
    </row>
    <row r="9501" spans="1:12" x14ac:dyDescent="0.25">
      <c r="A9501" s="1">
        <v>9500</v>
      </c>
      <c r="B9501" s="3">
        <v>12</v>
      </c>
      <c r="C9501" s="1">
        <v>33</v>
      </c>
      <c r="D9501" s="1">
        <v>14</v>
      </c>
      <c r="E9501" s="1">
        <v>0</v>
      </c>
      <c r="F9501" s="1">
        <v>0</v>
      </c>
      <c r="G9501">
        <f>VLOOKUP(C9501,reference!$A$1:$E$310,5,FALSE)</f>
        <v>5303120</v>
      </c>
      <c r="H9501" t="str">
        <f>VLOOKUP(C9501,reference!$A$1:$E$310,4,FALSE)</f>
        <v>KUPANG TENGAH</v>
      </c>
      <c r="I9501" t="str">
        <f>VLOOKUP($D9501,reference!$G$1:$H$25,2,FALSE)</f>
        <v>Sawah</v>
      </c>
      <c r="J9501" t="str">
        <f>VLOOKUP($E9501,reference!$G$1:$H$25,2,FALSE)</f>
        <v>No data</v>
      </c>
      <c r="K9501" t="str">
        <f t="shared" si="148"/>
        <v>Non Irigasi</v>
      </c>
      <c r="L9501" t="s">
        <v>327</v>
      </c>
    </row>
    <row r="9502" spans="1:12" x14ac:dyDescent="0.25">
      <c r="A9502" s="1">
        <v>9501</v>
      </c>
      <c r="B9502" s="3">
        <v>136</v>
      </c>
      <c r="C9502" s="1">
        <v>41</v>
      </c>
      <c r="D9502" s="1">
        <v>12</v>
      </c>
      <c r="E9502" s="1">
        <v>14</v>
      </c>
      <c r="F9502" s="1">
        <v>0</v>
      </c>
      <c r="G9502">
        <f>VLOOKUP(C9502,reference!$A$1:$E$310,5,FALSE)</f>
        <v>5303142</v>
      </c>
      <c r="H9502" t="str">
        <f>VLOOKUP(C9502,reference!$A$1:$E$310,4,FALSE)</f>
        <v>AMABI OEFETO</v>
      </c>
      <c r="I9502" t="str">
        <f>VLOOKUP($D9502,reference!$G$1:$H$25,2,FALSE)</f>
        <v>Pertanian lahan kering</v>
      </c>
      <c r="J9502" t="str">
        <f>VLOOKUP($E9502,reference!$G$1:$H$25,2,FALSE)</f>
        <v>Sawah</v>
      </c>
      <c r="K9502" t="str">
        <f t="shared" si="148"/>
        <v>Non Irigasi</v>
      </c>
      <c r="L9502" t="s">
        <v>327</v>
      </c>
    </row>
    <row r="9503" spans="1:12" x14ac:dyDescent="0.25">
      <c r="A9503" s="1">
        <v>9502</v>
      </c>
      <c r="B9503" s="3">
        <v>435</v>
      </c>
      <c r="C9503" s="1">
        <v>41</v>
      </c>
      <c r="D9503" s="1">
        <v>13</v>
      </c>
      <c r="E9503" s="1">
        <v>16</v>
      </c>
      <c r="F9503" s="1">
        <v>0</v>
      </c>
      <c r="G9503">
        <f>VLOOKUP(C9503,reference!$A$1:$E$310,5,FALSE)</f>
        <v>5303142</v>
      </c>
      <c r="H9503" t="str">
        <f>VLOOKUP(C9503,reference!$A$1:$E$310,4,FALSE)</f>
        <v>AMABI OEFETO</v>
      </c>
      <c r="I9503" t="str">
        <f>VLOOKUP($D9503,reference!$G$1:$H$25,2,FALSE)</f>
        <v>Pertanian lahan kering  campur semak / kebun campur</v>
      </c>
      <c r="J9503" t="str">
        <f>VLOOKUP($E9503,reference!$G$1:$H$25,2,FALSE)</f>
        <v>Pemukiman</v>
      </c>
      <c r="K9503" t="str">
        <f t="shared" si="148"/>
        <v>Non Irigasi</v>
      </c>
      <c r="L9503" t="s">
        <v>327</v>
      </c>
    </row>
    <row r="9504" spans="1:12" x14ac:dyDescent="0.25">
      <c r="A9504" s="1">
        <v>9503</v>
      </c>
      <c r="B9504" s="3">
        <v>50</v>
      </c>
      <c r="C9504" s="1">
        <v>38</v>
      </c>
      <c r="D9504" s="1">
        <v>2</v>
      </c>
      <c r="E9504" s="1">
        <v>16</v>
      </c>
      <c r="F9504" s="1">
        <v>0</v>
      </c>
      <c r="G9504">
        <f>VLOOKUP(C9504,reference!$A$1:$E$310,5,FALSE)</f>
        <v>5303133</v>
      </c>
      <c r="H9504" t="str">
        <f>VLOOKUP(C9504,reference!$A$1:$E$310,4,FALSE)</f>
        <v>AMARASI TIMUR</v>
      </c>
      <c r="I9504" t="str">
        <f>VLOOKUP($D9504,reference!$G$1:$H$25,2,FALSE)</f>
        <v>Hutan lahan kering sekunder / bekas tebangan</v>
      </c>
      <c r="J9504" t="str">
        <f>VLOOKUP($E9504,reference!$G$1:$H$25,2,FALSE)</f>
        <v>Pemukiman</v>
      </c>
      <c r="K9504" t="str">
        <f t="shared" si="148"/>
        <v>Non Irigasi</v>
      </c>
      <c r="L9504" t="s">
        <v>328</v>
      </c>
    </row>
    <row r="9505" spans="1:12" x14ac:dyDescent="0.25">
      <c r="A9505" s="1">
        <v>9504</v>
      </c>
      <c r="B9505" s="3">
        <v>65</v>
      </c>
      <c r="C9505" s="1">
        <v>38</v>
      </c>
      <c r="D9505" s="1">
        <v>2</v>
      </c>
      <c r="E9505" s="1">
        <v>18</v>
      </c>
      <c r="F9505" s="1">
        <v>0</v>
      </c>
      <c r="G9505">
        <f>VLOOKUP(C9505,reference!$A$1:$E$310,5,FALSE)</f>
        <v>5303133</v>
      </c>
      <c r="H9505" t="str">
        <f>VLOOKUP(C9505,reference!$A$1:$E$310,4,FALSE)</f>
        <v>AMARASI TIMUR</v>
      </c>
      <c r="I9505" t="str">
        <f>VLOOKUP($D9505,reference!$G$1:$H$25,2,FALSE)</f>
        <v>Hutan lahan kering sekunder / bekas tebangan</v>
      </c>
      <c r="J9505" t="str">
        <f>VLOOKUP($E9505,reference!$G$1:$H$25,2,FALSE)</f>
        <v>Lahan terbuka</v>
      </c>
      <c r="K9505" t="str">
        <f t="shared" si="148"/>
        <v>Non Irigasi</v>
      </c>
      <c r="L9505" t="s">
        <v>328</v>
      </c>
    </row>
    <row r="9506" spans="1:12" x14ac:dyDescent="0.25">
      <c r="A9506" s="1">
        <v>9505</v>
      </c>
      <c r="B9506" s="3">
        <v>13</v>
      </c>
      <c r="C9506" s="1">
        <v>38</v>
      </c>
      <c r="D9506" s="1">
        <v>2</v>
      </c>
      <c r="E9506" s="1">
        <v>20</v>
      </c>
      <c r="F9506" s="1">
        <v>0</v>
      </c>
      <c r="G9506">
        <f>VLOOKUP(C9506,reference!$A$1:$E$310,5,FALSE)</f>
        <v>5303133</v>
      </c>
      <c r="H9506" t="str">
        <f>VLOOKUP(C9506,reference!$A$1:$E$310,4,FALSE)</f>
        <v>AMARASI TIMUR</v>
      </c>
      <c r="I9506" t="str">
        <f>VLOOKUP($D9506,reference!$G$1:$H$25,2,FALSE)</f>
        <v>Hutan lahan kering sekunder / bekas tebangan</v>
      </c>
      <c r="J9506" t="str">
        <f>VLOOKUP($E9506,reference!$G$1:$H$25,2,FALSE)</f>
        <v>Tubuh air</v>
      </c>
      <c r="K9506" t="str">
        <f t="shared" si="148"/>
        <v>Non Irigasi</v>
      </c>
      <c r="L9506" t="s">
        <v>328</v>
      </c>
    </row>
    <row r="9507" spans="1:12" x14ac:dyDescent="0.25">
      <c r="A9507" s="1">
        <v>9506</v>
      </c>
      <c r="B9507" s="3">
        <v>1612</v>
      </c>
      <c r="C9507" s="1">
        <v>68</v>
      </c>
      <c r="D9507" s="1">
        <v>12</v>
      </c>
      <c r="E9507" s="1">
        <v>14</v>
      </c>
      <c r="F9507" s="1">
        <v>0</v>
      </c>
      <c r="G9507">
        <f>VLOOKUP(C9507,reference!$A$1:$E$310,5,FALSE)</f>
        <v>5304061</v>
      </c>
      <c r="H9507" t="str">
        <f>VLOOKUP(C9507,reference!$A$1:$E$310,4,FALSE)</f>
        <v>KUALIN</v>
      </c>
      <c r="I9507" t="str">
        <f>VLOOKUP($D9507,reference!$G$1:$H$25,2,FALSE)</f>
        <v>Pertanian lahan kering</v>
      </c>
      <c r="J9507" t="str">
        <f>VLOOKUP($E9507,reference!$G$1:$H$25,2,FALSE)</f>
        <v>Sawah</v>
      </c>
      <c r="K9507" t="str">
        <f t="shared" si="148"/>
        <v>Non Irigasi</v>
      </c>
      <c r="L9507" t="s">
        <v>327</v>
      </c>
    </row>
    <row r="9508" spans="1:12" x14ac:dyDescent="0.25">
      <c r="A9508" s="1">
        <v>9507</v>
      </c>
      <c r="B9508" s="3">
        <v>982</v>
      </c>
      <c r="C9508" s="1">
        <v>14</v>
      </c>
      <c r="D9508" s="1">
        <v>11</v>
      </c>
      <c r="E9508" s="1">
        <v>13</v>
      </c>
      <c r="F9508" s="1">
        <v>0</v>
      </c>
      <c r="G9508">
        <f>VLOOKUP(C9508,reference!$A$1:$E$310,5,FALSE)</f>
        <v>5302031</v>
      </c>
      <c r="H9508" t="str">
        <f>VLOOKUP(C9508,reference!$A$1:$E$310,4,FALSE)</f>
        <v>KARERA</v>
      </c>
      <c r="I9508" t="str">
        <f>VLOOKUP($D9508,reference!$G$1:$H$25,2,FALSE)</f>
        <v>Savanna / Padang rumput</v>
      </c>
      <c r="J9508" t="str">
        <f>VLOOKUP($E9508,reference!$G$1:$H$25,2,FALSE)</f>
        <v>Pertanian lahan kering  campur semak / kebun campur</v>
      </c>
      <c r="K9508" t="str">
        <f t="shared" si="148"/>
        <v>Non Irigasi</v>
      </c>
      <c r="L9508" t="s">
        <v>327</v>
      </c>
    </row>
    <row r="9509" spans="1:12" x14ac:dyDescent="0.25">
      <c r="A9509" s="1">
        <v>9508</v>
      </c>
      <c r="B9509" s="3">
        <v>1396</v>
      </c>
      <c r="C9509" s="1">
        <v>18</v>
      </c>
      <c r="D9509" s="1">
        <v>11</v>
      </c>
      <c r="E9509" s="1">
        <v>2</v>
      </c>
      <c r="F9509" s="1">
        <v>0</v>
      </c>
      <c r="G9509">
        <f>VLOOKUP(C9509,reference!$A$1:$E$310,5,FALSE)</f>
        <v>5302035</v>
      </c>
      <c r="H9509" t="str">
        <f>VLOOKUP(C9509,reference!$A$1:$E$310,4,FALSE)</f>
        <v>NGADU NGALA</v>
      </c>
      <c r="I9509" t="str">
        <f>VLOOKUP($D9509,reference!$G$1:$H$25,2,FALSE)</f>
        <v>Savanna / Padang rumput</v>
      </c>
      <c r="J9509" t="str">
        <f>VLOOKUP($E9509,reference!$G$1:$H$25,2,FALSE)</f>
        <v>Hutan lahan kering sekunder / bekas tebangan</v>
      </c>
      <c r="K9509" t="str">
        <f t="shared" si="148"/>
        <v>Non Irigasi</v>
      </c>
      <c r="L9509" t="s">
        <v>327</v>
      </c>
    </row>
    <row r="9510" spans="1:12" x14ac:dyDescent="0.25">
      <c r="A9510" s="1">
        <v>9509</v>
      </c>
      <c r="B9510" s="3">
        <v>17</v>
      </c>
      <c r="C9510" s="1">
        <v>29</v>
      </c>
      <c r="D9510" s="1">
        <v>0</v>
      </c>
      <c r="E9510" s="1">
        <v>2</v>
      </c>
      <c r="F9510" s="1">
        <v>0</v>
      </c>
      <c r="G9510">
        <f>VLOOKUP(C9510,reference!$A$1:$E$310,5,FALSE)</f>
        <v>5303100</v>
      </c>
      <c r="H9510" t="str">
        <f>VLOOKUP(C9510,reference!$A$1:$E$310,4,FALSE)</f>
        <v>SEMAU</v>
      </c>
      <c r="I9510" t="str">
        <f>VLOOKUP($D9510,reference!$G$1:$H$25,2,FALSE)</f>
        <v>No data</v>
      </c>
      <c r="J9510" t="str">
        <f>VLOOKUP($E9510,reference!$G$1:$H$25,2,FALSE)</f>
        <v>Hutan lahan kering sekunder / bekas tebangan</v>
      </c>
      <c r="K9510" t="str">
        <f t="shared" si="148"/>
        <v>Non Irigasi</v>
      </c>
      <c r="L9510" t="s">
        <v>327</v>
      </c>
    </row>
    <row r="9511" spans="1:12" x14ac:dyDescent="0.25">
      <c r="A9511" s="1">
        <v>9510</v>
      </c>
      <c r="B9511" s="3">
        <v>506</v>
      </c>
      <c r="C9511" s="1">
        <v>38</v>
      </c>
      <c r="D9511" s="1">
        <v>13</v>
      </c>
      <c r="E9511" s="1">
        <v>16</v>
      </c>
      <c r="F9511" s="1">
        <v>0</v>
      </c>
      <c r="G9511">
        <f>VLOOKUP(C9511,reference!$A$1:$E$310,5,FALSE)</f>
        <v>5303133</v>
      </c>
      <c r="H9511" t="str">
        <f>VLOOKUP(C9511,reference!$A$1:$E$310,4,FALSE)</f>
        <v>AMARASI TIMUR</v>
      </c>
      <c r="I9511" t="str">
        <f>VLOOKUP($D9511,reference!$G$1:$H$25,2,FALSE)</f>
        <v>Pertanian lahan kering  campur semak / kebun campur</v>
      </c>
      <c r="J9511" t="str">
        <f>VLOOKUP($E9511,reference!$G$1:$H$25,2,FALSE)</f>
        <v>Pemukiman</v>
      </c>
      <c r="K9511" t="str">
        <f t="shared" si="148"/>
        <v>Non Irigasi</v>
      </c>
      <c r="L9511" t="s">
        <v>327</v>
      </c>
    </row>
    <row r="9512" spans="1:12" x14ac:dyDescent="0.25">
      <c r="A9512" s="1">
        <v>9511</v>
      </c>
      <c r="B9512" s="3">
        <v>38</v>
      </c>
      <c r="C9512" s="1">
        <v>68</v>
      </c>
      <c r="D9512" s="1">
        <v>12</v>
      </c>
      <c r="E9512" s="1">
        <v>20</v>
      </c>
      <c r="F9512" s="1">
        <v>0</v>
      </c>
      <c r="G9512">
        <f>VLOOKUP(C9512,reference!$A$1:$E$310,5,FALSE)</f>
        <v>5304061</v>
      </c>
      <c r="H9512" t="str">
        <f>VLOOKUP(C9512,reference!$A$1:$E$310,4,FALSE)</f>
        <v>KUALIN</v>
      </c>
      <c r="I9512" t="str">
        <f>VLOOKUP($D9512,reference!$G$1:$H$25,2,FALSE)</f>
        <v>Pertanian lahan kering</v>
      </c>
      <c r="J9512" t="str">
        <f>VLOOKUP($E9512,reference!$G$1:$H$25,2,FALSE)</f>
        <v>Tubuh air</v>
      </c>
      <c r="K9512" t="str">
        <f t="shared" si="148"/>
        <v>Non Irigasi</v>
      </c>
      <c r="L9512" t="s">
        <v>327</v>
      </c>
    </row>
    <row r="9513" spans="1:12" x14ac:dyDescent="0.25">
      <c r="A9513" s="1">
        <v>9512</v>
      </c>
      <c r="B9513" s="3">
        <v>5664</v>
      </c>
      <c r="C9513" s="1">
        <v>29</v>
      </c>
      <c r="D9513" s="1">
        <v>2</v>
      </c>
      <c r="E9513" s="1">
        <v>2</v>
      </c>
      <c r="F9513" s="1">
        <v>0</v>
      </c>
      <c r="G9513">
        <f>VLOOKUP(C9513,reference!$A$1:$E$310,5,FALSE)</f>
        <v>5303100</v>
      </c>
      <c r="H9513" t="str">
        <f>VLOOKUP(C9513,reference!$A$1:$E$310,4,FALSE)</f>
        <v>SEMAU</v>
      </c>
      <c r="I9513" t="str">
        <f>VLOOKUP($D9513,reference!$G$1:$H$25,2,FALSE)</f>
        <v>Hutan lahan kering sekunder / bekas tebangan</v>
      </c>
      <c r="J9513" t="str">
        <f>VLOOKUP($E9513,reference!$G$1:$H$25,2,FALSE)</f>
        <v>Hutan lahan kering sekunder / bekas tebangan</v>
      </c>
      <c r="K9513" t="str">
        <f t="shared" si="148"/>
        <v>Non Irigasi</v>
      </c>
      <c r="L9513" t="s">
        <v>327</v>
      </c>
    </row>
    <row r="9514" spans="1:12" x14ac:dyDescent="0.25">
      <c r="A9514" s="1">
        <v>9513</v>
      </c>
      <c r="B9514" s="3">
        <v>1489</v>
      </c>
      <c r="C9514" s="1">
        <v>33</v>
      </c>
      <c r="D9514" s="1">
        <v>13</v>
      </c>
      <c r="E9514" s="1">
        <v>16</v>
      </c>
      <c r="F9514" s="1">
        <v>0</v>
      </c>
      <c r="G9514">
        <f>VLOOKUP(C9514,reference!$A$1:$E$310,5,FALSE)</f>
        <v>5303120</v>
      </c>
      <c r="H9514" t="str">
        <f>VLOOKUP(C9514,reference!$A$1:$E$310,4,FALSE)</f>
        <v>KUPANG TENGAH</v>
      </c>
      <c r="I9514" t="str">
        <f>VLOOKUP($D9514,reference!$G$1:$H$25,2,FALSE)</f>
        <v>Pertanian lahan kering  campur semak / kebun campur</v>
      </c>
      <c r="J9514" t="str">
        <f>VLOOKUP($E9514,reference!$G$1:$H$25,2,FALSE)</f>
        <v>Pemukiman</v>
      </c>
      <c r="K9514" t="str">
        <f t="shared" si="148"/>
        <v>Non Irigasi</v>
      </c>
      <c r="L9514" t="s">
        <v>327</v>
      </c>
    </row>
    <row r="9515" spans="1:12" x14ac:dyDescent="0.25">
      <c r="A9515" s="1">
        <v>9514</v>
      </c>
      <c r="B9515" s="3">
        <v>9</v>
      </c>
      <c r="C9515" s="1">
        <v>19</v>
      </c>
      <c r="D9515" s="1">
        <v>0</v>
      </c>
      <c r="E9515" s="1">
        <v>11</v>
      </c>
      <c r="F9515" s="1">
        <v>0</v>
      </c>
      <c r="G9515">
        <f>VLOOKUP(C9515,reference!$A$1:$E$310,5,FALSE)</f>
        <v>5302040</v>
      </c>
      <c r="H9515" t="str">
        <f>VLOOKUP(C9515,reference!$A$1:$E$310,4,FALSE)</f>
        <v>PAHUNGA LODU</v>
      </c>
      <c r="I9515" t="str">
        <f>VLOOKUP($D9515,reference!$G$1:$H$25,2,FALSE)</f>
        <v>No data</v>
      </c>
      <c r="J9515" t="str">
        <f>VLOOKUP($E9515,reference!$G$1:$H$25,2,FALSE)</f>
        <v>Savanna / Padang rumput</v>
      </c>
      <c r="K9515" t="str">
        <f t="shared" si="148"/>
        <v>Non Irigasi</v>
      </c>
      <c r="L9515" t="s">
        <v>327</v>
      </c>
    </row>
    <row r="9516" spans="1:12" x14ac:dyDescent="0.25">
      <c r="A9516" s="1">
        <v>9515</v>
      </c>
      <c r="B9516" s="3">
        <v>77</v>
      </c>
      <c r="C9516" s="1">
        <v>29</v>
      </c>
      <c r="D9516" s="1">
        <v>2</v>
      </c>
      <c r="E9516" s="1">
        <v>18</v>
      </c>
      <c r="F9516" s="1">
        <v>0</v>
      </c>
      <c r="G9516">
        <f>VLOOKUP(C9516,reference!$A$1:$E$310,5,FALSE)</f>
        <v>5303100</v>
      </c>
      <c r="H9516" t="str">
        <f>VLOOKUP(C9516,reference!$A$1:$E$310,4,FALSE)</f>
        <v>SEMAU</v>
      </c>
      <c r="I9516" t="str">
        <f>VLOOKUP($D9516,reference!$G$1:$H$25,2,FALSE)</f>
        <v>Hutan lahan kering sekunder / bekas tebangan</v>
      </c>
      <c r="J9516" t="str">
        <f>VLOOKUP($E9516,reference!$G$1:$H$25,2,FALSE)</f>
        <v>Lahan terbuka</v>
      </c>
      <c r="K9516" t="str">
        <f t="shared" si="148"/>
        <v>Non Irigasi</v>
      </c>
      <c r="L9516" t="s">
        <v>328</v>
      </c>
    </row>
    <row r="9517" spans="1:12" x14ac:dyDescent="0.25">
      <c r="A9517" s="1">
        <v>9516</v>
      </c>
      <c r="B9517" s="3">
        <v>1160</v>
      </c>
      <c r="C9517" s="1">
        <v>33</v>
      </c>
      <c r="D9517" s="1">
        <v>13</v>
      </c>
      <c r="E9517" s="1">
        <v>11</v>
      </c>
      <c r="F9517" s="1">
        <v>0</v>
      </c>
      <c r="G9517">
        <f>VLOOKUP(C9517,reference!$A$1:$E$310,5,FALSE)</f>
        <v>5303120</v>
      </c>
      <c r="H9517" t="str">
        <f>VLOOKUP(C9517,reference!$A$1:$E$310,4,FALSE)</f>
        <v>KUPANG TENGAH</v>
      </c>
      <c r="I9517" t="str">
        <f>VLOOKUP($D9517,reference!$G$1:$H$25,2,FALSE)</f>
        <v>Pertanian lahan kering  campur semak / kebun campur</v>
      </c>
      <c r="J9517" t="str">
        <f>VLOOKUP($E9517,reference!$G$1:$H$25,2,FALSE)</f>
        <v>Savanna / Padang rumput</v>
      </c>
      <c r="K9517" t="str">
        <f t="shared" si="148"/>
        <v>Non Irigasi</v>
      </c>
      <c r="L9517" t="s">
        <v>327</v>
      </c>
    </row>
    <row r="9518" spans="1:12" x14ac:dyDescent="0.25">
      <c r="A9518" s="1">
        <v>9517</v>
      </c>
      <c r="B9518" s="3">
        <v>9950</v>
      </c>
      <c r="C9518" s="1">
        <v>14</v>
      </c>
      <c r="D9518" s="1">
        <v>2</v>
      </c>
      <c r="E9518" s="1">
        <v>1</v>
      </c>
      <c r="F9518" s="1">
        <v>0</v>
      </c>
      <c r="G9518">
        <f>VLOOKUP(C9518,reference!$A$1:$E$310,5,FALSE)</f>
        <v>5302031</v>
      </c>
      <c r="H9518" t="str">
        <f>VLOOKUP(C9518,reference!$A$1:$E$310,4,FALSE)</f>
        <v>KARERA</v>
      </c>
      <c r="I9518" t="str">
        <f>VLOOKUP($D9518,reference!$G$1:$H$25,2,FALSE)</f>
        <v>Hutan lahan kering sekunder / bekas tebangan</v>
      </c>
      <c r="J9518" t="str">
        <f>VLOOKUP($E9518,reference!$G$1:$H$25,2,FALSE)</f>
        <v>Hutan lahan kering primer</v>
      </c>
      <c r="K9518" t="str">
        <f t="shared" si="148"/>
        <v>Non Irigasi</v>
      </c>
      <c r="L9518" t="s">
        <v>327</v>
      </c>
    </row>
    <row r="9519" spans="1:12" x14ac:dyDescent="0.25">
      <c r="A9519" s="1">
        <v>9518</v>
      </c>
      <c r="B9519" s="3">
        <v>78</v>
      </c>
      <c r="C9519" s="1">
        <v>19</v>
      </c>
      <c r="D9519" s="1">
        <v>11</v>
      </c>
      <c r="E9519" s="1">
        <v>13</v>
      </c>
      <c r="F9519" s="1">
        <v>0</v>
      </c>
      <c r="G9519">
        <f>VLOOKUP(C9519,reference!$A$1:$E$310,5,FALSE)</f>
        <v>5302040</v>
      </c>
      <c r="H9519" t="str">
        <f>VLOOKUP(C9519,reference!$A$1:$E$310,4,FALSE)</f>
        <v>PAHUNGA LODU</v>
      </c>
      <c r="I9519" t="str">
        <f>VLOOKUP($D9519,reference!$G$1:$H$25,2,FALSE)</f>
        <v>Savanna / Padang rumput</v>
      </c>
      <c r="J9519" t="str">
        <f>VLOOKUP($E9519,reference!$G$1:$H$25,2,FALSE)</f>
        <v>Pertanian lahan kering  campur semak / kebun campur</v>
      </c>
      <c r="K9519" t="str">
        <f t="shared" si="148"/>
        <v>Non Irigasi</v>
      </c>
      <c r="L9519" t="s">
        <v>327</v>
      </c>
    </row>
    <row r="9520" spans="1:12" x14ac:dyDescent="0.25">
      <c r="A9520" s="1">
        <v>9519</v>
      </c>
      <c r="B9520" s="3">
        <v>13</v>
      </c>
      <c r="C9520" s="1">
        <v>39</v>
      </c>
      <c r="D9520" s="1">
        <v>12</v>
      </c>
      <c r="E9520" s="1">
        <v>9</v>
      </c>
      <c r="F9520" s="1">
        <v>0</v>
      </c>
      <c r="G9520">
        <f>VLOOKUP(C9520,reference!$A$1:$E$310,5,FALSE)</f>
        <v>5303140</v>
      </c>
      <c r="H9520" t="str">
        <f>VLOOKUP(C9520,reference!$A$1:$E$310,4,FALSE)</f>
        <v>KUPANG TIMUR</v>
      </c>
      <c r="I9520" t="str">
        <f>VLOOKUP($D9520,reference!$G$1:$H$25,2,FALSE)</f>
        <v>Pertanian lahan kering</v>
      </c>
      <c r="J9520" t="str">
        <f>VLOOKUP($E9520,reference!$G$1:$H$25,2,FALSE)</f>
        <v>Semak belukar</v>
      </c>
      <c r="K9520" t="str">
        <f t="shared" si="148"/>
        <v>Non Irigasi</v>
      </c>
      <c r="L9520" t="s">
        <v>327</v>
      </c>
    </row>
    <row r="9521" spans="1:12" x14ac:dyDescent="0.25">
      <c r="A9521" s="1">
        <v>9520</v>
      </c>
      <c r="B9521" s="3">
        <v>16</v>
      </c>
      <c r="C9521" s="1">
        <v>29</v>
      </c>
      <c r="D9521" s="1">
        <v>0</v>
      </c>
      <c r="E9521" s="1">
        <v>18</v>
      </c>
      <c r="F9521" s="1">
        <v>0</v>
      </c>
      <c r="G9521">
        <f>VLOOKUP(C9521,reference!$A$1:$E$310,5,FALSE)</f>
        <v>5303100</v>
      </c>
      <c r="H9521" t="str">
        <f>VLOOKUP(C9521,reference!$A$1:$E$310,4,FALSE)</f>
        <v>SEMAU</v>
      </c>
      <c r="I9521" t="str">
        <f>VLOOKUP($D9521,reference!$G$1:$H$25,2,FALSE)</f>
        <v>No data</v>
      </c>
      <c r="J9521" t="str">
        <f>VLOOKUP($E9521,reference!$G$1:$H$25,2,FALSE)</f>
        <v>Lahan terbuka</v>
      </c>
      <c r="K9521" t="str">
        <f t="shared" si="148"/>
        <v>Non Irigasi</v>
      </c>
      <c r="L9521" t="s">
        <v>327</v>
      </c>
    </row>
    <row r="9522" spans="1:12" x14ac:dyDescent="0.25">
      <c r="A9522" s="1">
        <v>9521</v>
      </c>
      <c r="B9522" s="3">
        <v>891</v>
      </c>
      <c r="C9522" s="1">
        <v>39</v>
      </c>
      <c r="D9522" s="1">
        <v>14</v>
      </c>
      <c r="E9522" s="1">
        <v>9</v>
      </c>
      <c r="F9522" s="1">
        <v>0</v>
      </c>
      <c r="G9522">
        <f>VLOOKUP(C9522,reference!$A$1:$E$310,5,FALSE)</f>
        <v>5303140</v>
      </c>
      <c r="H9522" t="str">
        <f>VLOOKUP(C9522,reference!$A$1:$E$310,4,FALSE)</f>
        <v>KUPANG TIMUR</v>
      </c>
      <c r="I9522" t="str">
        <f>VLOOKUP($D9522,reference!$G$1:$H$25,2,FALSE)</f>
        <v>Sawah</v>
      </c>
      <c r="J9522" t="str">
        <f>VLOOKUP($E9522,reference!$G$1:$H$25,2,FALSE)</f>
        <v>Semak belukar</v>
      </c>
      <c r="K9522" t="str">
        <f t="shared" si="148"/>
        <v>Non Irigasi</v>
      </c>
      <c r="L9522" t="s">
        <v>327</v>
      </c>
    </row>
    <row r="9523" spans="1:12" x14ac:dyDescent="0.25">
      <c r="A9523" s="1">
        <v>9522</v>
      </c>
      <c r="B9523" s="3">
        <v>43</v>
      </c>
      <c r="C9523" s="1">
        <v>41</v>
      </c>
      <c r="D9523" s="1">
        <v>2</v>
      </c>
      <c r="E9523" s="1">
        <v>14</v>
      </c>
      <c r="F9523" s="1">
        <v>0</v>
      </c>
      <c r="G9523">
        <f>VLOOKUP(C9523,reference!$A$1:$E$310,5,FALSE)</f>
        <v>5303142</v>
      </c>
      <c r="H9523" t="str">
        <f>VLOOKUP(C9523,reference!$A$1:$E$310,4,FALSE)</f>
        <v>AMABI OEFETO</v>
      </c>
      <c r="I9523" t="str">
        <f>VLOOKUP($D9523,reference!$G$1:$H$25,2,FALSE)</f>
        <v>Hutan lahan kering sekunder / bekas tebangan</v>
      </c>
      <c r="J9523" t="str">
        <f>VLOOKUP($E9523,reference!$G$1:$H$25,2,FALSE)</f>
        <v>Sawah</v>
      </c>
      <c r="K9523" t="str">
        <f t="shared" si="148"/>
        <v>Non Irigasi</v>
      </c>
      <c r="L9523" t="s">
        <v>328</v>
      </c>
    </row>
    <row r="9524" spans="1:12" x14ac:dyDescent="0.25">
      <c r="A9524" s="1">
        <v>9523</v>
      </c>
      <c r="B9524" s="3">
        <v>109</v>
      </c>
      <c r="C9524" s="1">
        <v>38</v>
      </c>
      <c r="D9524" s="1">
        <v>14</v>
      </c>
      <c r="E9524" s="1">
        <v>14</v>
      </c>
      <c r="F9524" s="1">
        <v>0</v>
      </c>
      <c r="G9524">
        <f>VLOOKUP(C9524,reference!$A$1:$E$310,5,FALSE)</f>
        <v>5303133</v>
      </c>
      <c r="H9524" t="str">
        <f>VLOOKUP(C9524,reference!$A$1:$E$310,4,FALSE)</f>
        <v>AMARASI TIMUR</v>
      </c>
      <c r="I9524" t="str">
        <f>VLOOKUP($D9524,reference!$G$1:$H$25,2,FALSE)</f>
        <v>Sawah</v>
      </c>
      <c r="J9524" t="str">
        <f>VLOOKUP($E9524,reference!$G$1:$H$25,2,FALSE)</f>
        <v>Sawah</v>
      </c>
      <c r="K9524" t="str">
        <f t="shared" si="148"/>
        <v>Non Irigasi</v>
      </c>
      <c r="L9524" t="s">
        <v>327</v>
      </c>
    </row>
    <row r="9525" spans="1:12" x14ac:dyDescent="0.25">
      <c r="A9525" s="1">
        <v>9524</v>
      </c>
      <c r="B9525" s="3">
        <v>1911</v>
      </c>
      <c r="C9525" s="1">
        <v>14</v>
      </c>
      <c r="D9525" s="1">
        <v>1</v>
      </c>
      <c r="E9525" s="1">
        <v>1</v>
      </c>
      <c r="F9525" s="1">
        <v>0</v>
      </c>
      <c r="G9525">
        <f>VLOOKUP(C9525,reference!$A$1:$E$310,5,FALSE)</f>
        <v>5302031</v>
      </c>
      <c r="H9525" t="str">
        <f>VLOOKUP(C9525,reference!$A$1:$E$310,4,FALSE)</f>
        <v>KARERA</v>
      </c>
      <c r="I9525" t="str">
        <f>VLOOKUP($D9525,reference!$G$1:$H$25,2,FALSE)</f>
        <v>Hutan lahan kering primer</v>
      </c>
      <c r="J9525" t="str">
        <f>VLOOKUP($E9525,reference!$G$1:$H$25,2,FALSE)</f>
        <v>Hutan lahan kering primer</v>
      </c>
      <c r="K9525" t="str">
        <f t="shared" si="148"/>
        <v>Non Irigasi</v>
      </c>
      <c r="L9525" t="s">
        <v>327</v>
      </c>
    </row>
    <row r="9526" spans="1:12" x14ac:dyDescent="0.25">
      <c r="A9526" s="1">
        <v>9525</v>
      </c>
      <c r="B9526" s="3">
        <v>299</v>
      </c>
      <c r="C9526" s="1">
        <v>17</v>
      </c>
      <c r="D9526" s="1">
        <v>2</v>
      </c>
      <c r="E9526" s="1">
        <v>11</v>
      </c>
      <c r="F9526" s="1">
        <v>0</v>
      </c>
      <c r="G9526">
        <f>VLOOKUP(C9526,reference!$A$1:$E$310,5,FALSE)</f>
        <v>5302034</v>
      </c>
      <c r="H9526" t="str">
        <f>VLOOKUP(C9526,reference!$A$1:$E$310,4,FALSE)</f>
        <v>MAHU</v>
      </c>
      <c r="I9526" t="str">
        <f>VLOOKUP($D9526,reference!$G$1:$H$25,2,FALSE)</f>
        <v>Hutan lahan kering sekunder / bekas tebangan</v>
      </c>
      <c r="J9526" t="str">
        <f>VLOOKUP($E9526,reference!$G$1:$H$25,2,FALSE)</f>
        <v>Savanna / Padang rumput</v>
      </c>
      <c r="K9526" t="str">
        <f t="shared" si="148"/>
        <v>Non Irigasi</v>
      </c>
      <c r="L9526" t="s">
        <v>328</v>
      </c>
    </row>
    <row r="9527" spans="1:12" x14ac:dyDescent="0.25">
      <c r="A9527" s="1">
        <v>9526</v>
      </c>
      <c r="B9527" s="3">
        <v>1204</v>
      </c>
      <c r="C9527" s="1">
        <v>19</v>
      </c>
      <c r="D9527" s="1">
        <v>13</v>
      </c>
      <c r="E9527" s="1">
        <v>13</v>
      </c>
      <c r="F9527" s="1">
        <v>0</v>
      </c>
      <c r="G9527">
        <f>VLOOKUP(C9527,reference!$A$1:$E$310,5,FALSE)</f>
        <v>5302040</v>
      </c>
      <c r="H9527" t="str">
        <f>VLOOKUP(C9527,reference!$A$1:$E$310,4,FALSE)</f>
        <v>PAHUNGA LODU</v>
      </c>
      <c r="I9527" t="str">
        <f>VLOOKUP($D9527,reference!$G$1:$H$25,2,FALSE)</f>
        <v>Pertanian lahan kering  campur semak / kebun campur</v>
      </c>
      <c r="J9527" t="str">
        <f>VLOOKUP($E9527,reference!$G$1:$H$25,2,FALSE)</f>
        <v>Pertanian lahan kering  campur semak / kebun campur</v>
      </c>
      <c r="K9527" t="str">
        <f t="shared" si="148"/>
        <v>Non Irigasi</v>
      </c>
      <c r="L9527" t="s">
        <v>327</v>
      </c>
    </row>
    <row r="9528" spans="1:12" x14ac:dyDescent="0.25">
      <c r="A9528" s="1">
        <v>9527</v>
      </c>
      <c r="B9528" s="3">
        <v>342</v>
      </c>
      <c r="C9528" s="1">
        <v>19</v>
      </c>
      <c r="D9528" s="1">
        <v>2</v>
      </c>
      <c r="E9528" s="1">
        <v>9</v>
      </c>
      <c r="F9528" s="1">
        <v>0</v>
      </c>
      <c r="G9528">
        <f>VLOOKUP(C9528,reference!$A$1:$E$310,5,FALSE)</f>
        <v>5302040</v>
      </c>
      <c r="H9528" t="str">
        <f>VLOOKUP(C9528,reference!$A$1:$E$310,4,FALSE)</f>
        <v>PAHUNGA LODU</v>
      </c>
      <c r="I9528" t="str">
        <f>VLOOKUP($D9528,reference!$G$1:$H$25,2,FALSE)</f>
        <v>Hutan lahan kering sekunder / bekas tebangan</v>
      </c>
      <c r="J9528" t="str">
        <f>VLOOKUP($E9528,reference!$G$1:$H$25,2,FALSE)</f>
        <v>Semak belukar</v>
      </c>
      <c r="K9528" t="str">
        <f t="shared" si="148"/>
        <v>Non Irigasi</v>
      </c>
      <c r="L9528" t="s">
        <v>328</v>
      </c>
    </row>
    <row r="9529" spans="1:12" x14ac:dyDescent="0.25">
      <c r="A9529" s="1">
        <v>9528</v>
      </c>
      <c r="B9529" s="3">
        <v>948</v>
      </c>
      <c r="C9529" s="1">
        <v>17</v>
      </c>
      <c r="D9529" s="1">
        <v>2</v>
      </c>
      <c r="E9529" s="1">
        <v>2</v>
      </c>
      <c r="F9529" s="1">
        <v>0</v>
      </c>
      <c r="G9529">
        <f>VLOOKUP(C9529,reference!$A$1:$E$310,5,FALSE)</f>
        <v>5302034</v>
      </c>
      <c r="H9529" t="str">
        <f>VLOOKUP(C9529,reference!$A$1:$E$310,4,FALSE)</f>
        <v>MAHU</v>
      </c>
      <c r="I9529" t="str">
        <f>VLOOKUP($D9529,reference!$G$1:$H$25,2,FALSE)</f>
        <v>Hutan lahan kering sekunder / bekas tebangan</v>
      </c>
      <c r="J9529" t="str">
        <f>VLOOKUP($E9529,reference!$G$1:$H$25,2,FALSE)</f>
        <v>Hutan lahan kering sekunder / bekas tebangan</v>
      </c>
      <c r="K9529" t="str">
        <f t="shared" si="148"/>
        <v>Non Irigasi</v>
      </c>
      <c r="L9529" t="s">
        <v>327</v>
      </c>
    </row>
    <row r="9530" spans="1:12" x14ac:dyDescent="0.25">
      <c r="A9530" s="1">
        <v>9529</v>
      </c>
      <c r="B9530" s="3">
        <v>57</v>
      </c>
      <c r="C9530" s="1">
        <v>17</v>
      </c>
      <c r="D9530" s="1">
        <v>11</v>
      </c>
      <c r="E9530" s="1">
        <v>12</v>
      </c>
      <c r="F9530" s="1">
        <v>0</v>
      </c>
      <c r="G9530">
        <f>VLOOKUP(C9530,reference!$A$1:$E$310,5,FALSE)</f>
        <v>5302034</v>
      </c>
      <c r="H9530" t="str">
        <f>VLOOKUP(C9530,reference!$A$1:$E$310,4,FALSE)</f>
        <v>MAHU</v>
      </c>
      <c r="I9530" t="str">
        <f>VLOOKUP($D9530,reference!$G$1:$H$25,2,FALSE)</f>
        <v>Savanna / Padang rumput</v>
      </c>
      <c r="J9530" t="str">
        <f>VLOOKUP($E9530,reference!$G$1:$H$25,2,FALSE)</f>
        <v>Pertanian lahan kering</v>
      </c>
      <c r="K9530" t="str">
        <f t="shared" si="148"/>
        <v>Non Irigasi</v>
      </c>
      <c r="L9530" t="s">
        <v>327</v>
      </c>
    </row>
    <row r="9531" spans="1:12" x14ac:dyDescent="0.25">
      <c r="A9531" s="1">
        <v>9530</v>
      </c>
      <c r="B9531" s="3">
        <v>1122</v>
      </c>
      <c r="C9531" s="1">
        <v>41</v>
      </c>
      <c r="D9531" s="1">
        <v>2</v>
      </c>
      <c r="E9531" s="1">
        <v>13</v>
      </c>
      <c r="F9531" s="1">
        <v>0</v>
      </c>
      <c r="G9531">
        <f>VLOOKUP(C9531,reference!$A$1:$E$310,5,FALSE)</f>
        <v>5303142</v>
      </c>
      <c r="H9531" t="str">
        <f>VLOOKUP(C9531,reference!$A$1:$E$310,4,FALSE)</f>
        <v>AMABI OEFETO</v>
      </c>
      <c r="I9531" t="str">
        <f>VLOOKUP($D9531,reference!$G$1:$H$25,2,FALSE)</f>
        <v>Hutan lahan kering sekunder / bekas tebangan</v>
      </c>
      <c r="J9531" t="str">
        <f>VLOOKUP($E9531,reference!$G$1:$H$25,2,FALSE)</f>
        <v>Pertanian lahan kering  campur semak / kebun campur</v>
      </c>
      <c r="K9531" t="str">
        <f t="shared" si="148"/>
        <v>Non Irigasi</v>
      </c>
      <c r="L9531" t="s">
        <v>328</v>
      </c>
    </row>
    <row r="9532" spans="1:12" x14ac:dyDescent="0.25">
      <c r="A9532" s="1">
        <v>9531</v>
      </c>
      <c r="B9532" s="3">
        <v>114</v>
      </c>
      <c r="C9532" s="1">
        <v>18</v>
      </c>
      <c r="D9532" s="1">
        <v>11</v>
      </c>
      <c r="E9532" s="1">
        <v>9</v>
      </c>
      <c r="F9532" s="1">
        <v>0</v>
      </c>
      <c r="G9532">
        <f>VLOOKUP(C9532,reference!$A$1:$E$310,5,FALSE)</f>
        <v>5302035</v>
      </c>
      <c r="H9532" t="str">
        <f>VLOOKUP(C9532,reference!$A$1:$E$310,4,FALSE)</f>
        <v>NGADU NGALA</v>
      </c>
      <c r="I9532" t="str">
        <f>VLOOKUP($D9532,reference!$G$1:$H$25,2,FALSE)</f>
        <v>Savanna / Padang rumput</v>
      </c>
      <c r="J9532" t="str">
        <f>VLOOKUP($E9532,reference!$G$1:$H$25,2,FALSE)</f>
        <v>Semak belukar</v>
      </c>
      <c r="K9532" t="str">
        <f t="shared" si="148"/>
        <v>Non Irigasi</v>
      </c>
      <c r="L9532" t="s">
        <v>327</v>
      </c>
    </row>
    <row r="9533" spans="1:12" x14ac:dyDescent="0.25">
      <c r="A9533" s="1">
        <v>9532</v>
      </c>
      <c r="B9533" s="3">
        <v>2</v>
      </c>
      <c r="C9533" s="1">
        <v>39</v>
      </c>
      <c r="D9533" s="1">
        <v>16</v>
      </c>
      <c r="E9533" s="1">
        <v>9</v>
      </c>
      <c r="F9533" s="1">
        <v>0</v>
      </c>
      <c r="G9533">
        <f>VLOOKUP(C9533,reference!$A$1:$E$310,5,FALSE)</f>
        <v>5303140</v>
      </c>
      <c r="H9533" t="str">
        <f>VLOOKUP(C9533,reference!$A$1:$E$310,4,FALSE)</f>
        <v>KUPANG TIMUR</v>
      </c>
      <c r="I9533" t="str">
        <f>VLOOKUP($D9533,reference!$G$1:$H$25,2,FALSE)</f>
        <v>Pemukiman</v>
      </c>
      <c r="J9533" t="str">
        <f>VLOOKUP($E9533,reference!$G$1:$H$25,2,FALSE)</f>
        <v>Semak belukar</v>
      </c>
      <c r="K9533" t="str">
        <f t="shared" si="148"/>
        <v>Non Irigasi</v>
      </c>
      <c r="L9533" t="s">
        <v>327</v>
      </c>
    </row>
    <row r="9534" spans="1:12" x14ac:dyDescent="0.25">
      <c r="A9534" s="1">
        <v>9533</v>
      </c>
      <c r="B9534" s="3">
        <v>621</v>
      </c>
      <c r="C9534" s="1">
        <v>41</v>
      </c>
      <c r="D9534" s="1">
        <v>13</v>
      </c>
      <c r="E9534" s="1">
        <v>14</v>
      </c>
      <c r="F9534" s="1">
        <v>0</v>
      </c>
      <c r="G9534">
        <f>VLOOKUP(C9534,reference!$A$1:$E$310,5,FALSE)</f>
        <v>5303142</v>
      </c>
      <c r="H9534" t="str">
        <f>VLOOKUP(C9534,reference!$A$1:$E$310,4,FALSE)</f>
        <v>AMABI OEFETO</v>
      </c>
      <c r="I9534" t="str">
        <f>VLOOKUP($D9534,reference!$G$1:$H$25,2,FALSE)</f>
        <v>Pertanian lahan kering  campur semak / kebun campur</v>
      </c>
      <c r="J9534" t="str">
        <f>VLOOKUP($E9534,reference!$G$1:$H$25,2,FALSE)</f>
        <v>Sawah</v>
      </c>
      <c r="K9534" t="str">
        <f t="shared" si="148"/>
        <v>Non Irigasi</v>
      </c>
      <c r="L9534" t="s">
        <v>327</v>
      </c>
    </row>
    <row r="9535" spans="1:12" x14ac:dyDescent="0.25">
      <c r="A9535" s="1">
        <v>9534</v>
      </c>
      <c r="B9535" s="3">
        <v>88</v>
      </c>
      <c r="C9535" s="1">
        <v>14</v>
      </c>
      <c r="D9535" s="1">
        <v>9</v>
      </c>
      <c r="E9535" s="1">
        <v>11</v>
      </c>
      <c r="F9535" s="1">
        <v>0</v>
      </c>
      <c r="G9535">
        <f>VLOOKUP(C9535,reference!$A$1:$E$310,5,FALSE)</f>
        <v>5302031</v>
      </c>
      <c r="H9535" t="str">
        <f>VLOOKUP(C9535,reference!$A$1:$E$310,4,FALSE)</f>
        <v>KARERA</v>
      </c>
      <c r="I9535" t="str">
        <f>VLOOKUP($D9535,reference!$G$1:$H$25,2,FALSE)</f>
        <v>Semak belukar</v>
      </c>
      <c r="J9535" t="str">
        <f>VLOOKUP($E9535,reference!$G$1:$H$25,2,FALSE)</f>
        <v>Savanna / Padang rumput</v>
      </c>
      <c r="K9535" t="str">
        <f t="shared" si="148"/>
        <v>Non Irigasi</v>
      </c>
      <c r="L9535" t="s">
        <v>327</v>
      </c>
    </row>
    <row r="9536" spans="1:12" x14ac:dyDescent="0.25">
      <c r="A9536" s="1">
        <v>9535</v>
      </c>
      <c r="B9536" s="3">
        <v>263</v>
      </c>
      <c r="C9536" s="1">
        <v>14</v>
      </c>
      <c r="D9536" s="1">
        <v>9</v>
      </c>
      <c r="E9536" s="1">
        <v>1</v>
      </c>
      <c r="F9536" s="1">
        <v>0</v>
      </c>
      <c r="G9536">
        <f>VLOOKUP(C9536,reference!$A$1:$E$310,5,FALSE)</f>
        <v>5302031</v>
      </c>
      <c r="H9536" t="str">
        <f>VLOOKUP(C9536,reference!$A$1:$E$310,4,FALSE)</f>
        <v>KARERA</v>
      </c>
      <c r="I9536" t="str">
        <f>VLOOKUP($D9536,reference!$G$1:$H$25,2,FALSE)</f>
        <v>Semak belukar</v>
      </c>
      <c r="J9536" t="str">
        <f>VLOOKUP($E9536,reference!$G$1:$H$25,2,FALSE)</f>
        <v>Hutan lahan kering primer</v>
      </c>
      <c r="K9536" t="str">
        <f t="shared" si="148"/>
        <v>Non Irigasi</v>
      </c>
      <c r="L9536" t="s">
        <v>327</v>
      </c>
    </row>
    <row r="9537" spans="1:12" x14ac:dyDescent="0.25">
      <c r="A9537" s="1">
        <v>9536</v>
      </c>
      <c r="B9537" s="3">
        <v>1486</v>
      </c>
      <c r="C9537" s="1">
        <v>14</v>
      </c>
      <c r="D9537" s="1">
        <v>2</v>
      </c>
      <c r="E9537" s="1">
        <v>11</v>
      </c>
      <c r="F9537" s="1">
        <v>0</v>
      </c>
      <c r="G9537">
        <f>VLOOKUP(C9537,reference!$A$1:$E$310,5,FALSE)</f>
        <v>5302031</v>
      </c>
      <c r="H9537" t="str">
        <f>VLOOKUP(C9537,reference!$A$1:$E$310,4,FALSE)</f>
        <v>KARERA</v>
      </c>
      <c r="I9537" t="str">
        <f>VLOOKUP($D9537,reference!$G$1:$H$25,2,FALSE)</f>
        <v>Hutan lahan kering sekunder / bekas tebangan</v>
      </c>
      <c r="J9537" t="str">
        <f>VLOOKUP($E9537,reference!$G$1:$H$25,2,FALSE)</f>
        <v>Savanna / Padang rumput</v>
      </c>
      <c r="K9537" t="str">
        <f t="shared" si="148"/>
        <v>Non Irigasi</v>
      </c>
      <c r="L9537" t="s">
        <v>328</v>
      </c>
    </row>
    <row r="9538" spans="1:12" x14ac:dyDescent="0.25">
      <c r="A9538" s="1">
        <v>9537</v>
      </c>
      <c r="B9538" s="3">
        <v>9</v>
      </c>
      <c r="C9538" s="1">
        <v>33</v>
      </c>
      <c r="D9538" s="1">
        <v>14</v>
      </c>
      <c r="E9538" s="1">
        <v>20</v>
      </c>
      <c r="F9538" s="1">
        <v>0</v>
      </c>
      <c r="G9538">
        <f>VLOOKUP(C9538,reference!$A$1:$E$310,5,FALSE)</f>
        <v>5303120</v>
      </c>
      <c r="H9538" t="str">
        <f>VLOOKUP(C9538,reference!$A$1:$E$310,4,FALSE)</f>
        <v>KUPANG TENGAH</v>
      </c>
      <c r="I9538" t="str">
        <f>VLOOKUP($D9538,reference!$G$1:$H$25,2,FALSE)</f>
        <v>Sawah</v>
      </c>
      <c r="J9538" t="str">
        <f>VLOOKUP($E9538,reference!$G$1:$H$25,2,FALSE)</f>
        <v>Tubuh air</v>
      </c>
      <c r="K9538" t="str">
        <f t="shared" si="148"/>
        <v>Non Irigasi</v>
      </c>
      <c r="L9538" t="s">
        <v>327</v>
      </c>
    </row>
    <row r="9539" spans="1:12" x14ac:dyDescent="0.25">
      <c r="A9539" s="1">
        <v>9538</v>
      </c>
      <c r="B9539" s="3">
        <v>44</v>
      </c>
      <c r="C9539" s="1">
        <v>12</v>
      </c>
      <c r="D9539" s="1">
        <v>2</v>
      </c>
      <c r="E9539" s="1">
        <v>12</v>
      </c>
      <c r="F9539" s="1">
        <v>0</v>
      </c>
      <c r="G9539">
        <f>VLOOKUP(C9539,reference!$A$1:$E$310,5,FALSE)</f>
        <v>5302021</v>
      </c>
      <c r="H9539" t="str">
        <f>VLOOKUP(C9539,reference!$A$1:$E$310,4,FALSE)</f>
        <v>PINUPAHAR</v>
      </c>
      <c r="I9539" t="str">
        <f>VLOOKUP($D9539,reference!$G$1:$H$25,2,FALSE)</f>
        <v>Hutan lahan kering sekunder / bekas tebangan</v>
      </c>
      <c r="J9539" t="str">
        <f>VLOOKUP($E9539,reference!$G$1:$H$25,2,FALSE)</f>
        <v>Pertanian lahan kering</v>
      </c>
      <c r="K9539" t="str">
        <f t="shared" ref="K9539:K9602" si="149">IF(F9539=0,"Non Irigasi","Buffer Irigasi")</f>
        <v>Non Irigasi</v>
      </c>
      <c r="L9539" t="s">
        <v>328</v>
      </c>
    </row>
    <row r="9540" spans="1:12" x14ac:dyDescent="0.25">
      <c r="A9540" s="1">
        <v>9539</v>
      </c>
      <c r="B9540" s="3">
        <v>24</v>
      </c>
      <c r="C9540" s="1">
        <v>19</v>
      </c>
      <c r="D9540" s="1">
        <v>11</v>
      </c>
      <c r="E9540" s="1">
        <v>0</v>
      </c>
      <c r="F9540" s="1">
        <v>0</v>
      </c>
      <c r="G9540">
        <f>VLOOKUP(C9540,reference!$A$1:$E$310,5,FALSE)</f>
        <v>5302040</v>
      </c>
      <c r="H9540" t="str">
        <f>VLOOKUP(C9540,reference!$A$1:$E$310,4,FALSE)</f>
        <v>PAHUNGA LODU</v>
      </c>
      <c r="I9540" t="str">
        <f>VLOOKUP($D9540,reference!$G$1:$H$25,2,FALSE)</f>
        <v>Savanna / Padang rumput</v>
      </c>
      <c r="J9540" t="str">
        <f>VLOOKUP($E9540,reference!$G$1:$H$25,2,FALSE)</f>
        <v>No data</v>
      </c>
      <c r="K9540" t="str">
        <f t="shared" si="149"/>
        <v>Non Irigasi</v>
      </c>
      <c r="L9540" t="s">
        <v>327</v>
      </c>
    </row>
    <row r="9541" spans="1:12" x14ac:dyDescent="0.25">
      <c r="A9541" s="1">
        <v>9540</v>
      </c>
      <c r="B9541" s="3">
        <v>221</v>
      </c>
      <c r="C9541" s="1">
        <v>33</v>
      </c>
      <c r="D9541" s="1">
        <v>13</v>
      </c>
      <c r="E9541" s="1">
        <v>14</v>
      </c>
      <c r="F9541" s="1">
        <v>0</v>
      </c>
      <c r="G9541">
        <f>VLOOKUP(C9541,reference!$A$1:$E$310,5,FALSE)</f>
        <v>5303120</v>
      </c>
      <c r="H9541" t="str">
        <f>VLOOKUP(C9541,reference!$A$1:$E$310,4,FALSE)</f>
        <v>KUPANG TENGAH</v>
      </c>
      <c r="I9541" t="str">
        <f>VLOOKUP($D9541,reference!$G$1:$H$25,2,FALSE)</f>
        <v>Pertanian lahan kering  campur semak / kebun campur</v>
      </c>
      <c r="J9541" t="str">
        <f>VLOOKUP($E9541,reference!$G$1:$H$25,2,FALSE)</f>
        <v>Sawah</v>
      </c>
      <c r="K9541" t="str">
        <f t="shared" si="149"/>
        <v>Non Irigasi</v>
      </c>
      <c r="L9541" t="s">
        <v>327</v>
      </c>
    </row>
    <row r="9542" spans="1:12" x14ac:dyDescent="0.25">
      <c r="A9542" s="1">
        <v>9541</v>
      </c>
      <c r="B9542" s="3">
        <v>644</v>
      </c>
      <c r="C9542" s="1">
        <v>14</v>
      </c>
      <c r="D9542" s="1">
        <v>11</v>
      </c>
      <c r="E9542" s="1">
        <v>14</v>
      </c>
      <c r="F9542" s="1">
        <v>0</v>
      </c>
      <c r="G9542">
        <f>VLOOKUP(C9542,reference!$A$1:$E$310,5,FALSE)</f>
        <v>5302031</v>
      </c>
      <c r="H9542" t="str">
        <f>VLOOKUP(C9542,reference!$A$1:$E$310,4,FALSE)</f>
        <v>KARERA</v>
      </c>
      <c r="I9542" t="str">
        <f>VLOOKUP($D9542,reference!$G$1:$H$25,2,FALSE)</f>
        <v>Savanna / Padang rumput</v>
      </c>
      <c r="J9542" t="str">
        <f>VLOOKUP($E9542,reference!$G$1:$H$25,2,FALSE)</f>
        <v>Sawah</v>
      </c>
      <c r="K9542" t="str">
        <f t="shared" si="149"/>
        <v>Non Irigasi</v>
      </c>
      <c r="L9542" t="s">
        <v>327</v>
      </c>
    </row>
    <row r="9543" spans="1:12" x14ac:dyDescent="0.25">
      <c r="A9543" s="1">
        <v>9542</v>
      </c>
      <c r="B9543" s="3">
        <v>42</v>
      </c>
      <c r="C9543" s="1">
        <v>29</v>
      </c>
      <c r="D9543" s="1">
        <v>2</v>
      </c>
      <c r="E9543" s="1">
        <v>12</v>
      </c>
      <c r="F9543" s="1">
        <v>0</v>
      </c>
      <c r="G9543">
        <f>VLOOKUP(C9543,reference!$A$1:$E$310,5,FALSE)</f>
        <v>5303100</v>
      </c>
      <c r="H9543" t="str">
        <f>VLOOKUP(C9543,reference!$A$1:$E$310,4,FALSE)</f>
        <v>SEMAU</v>
      </c>
      <c r="I9543" t="str">
        <f>VLOOKUP($D9543,reference!$G$1:$H$25,2,FALSE)</f>
        <v>Hutan lahan kering sekunder / bekas tebangan</v>
      </c>
      <c r="J9543" t="str">
        <f>VLOOKUP($E9543,reference!$G$1:$H$25,2,FALSE)</f>
        <v>Pertanian lahan kering</v>
      </c>
      <c r="K9543" t="str">
        <f t="shared" si="149"/>
        <v>Non Irigasi</v>
      </c>
      <c r="L9543" t="s">
        <v>328</v>
      </c>
    </row>
    <row r="9544" spans="1:12" x14ac:dyDescent="0.25">
      <c r="A9544" s="1">
        <v>9543</v>
      </c>
      <c r="B9544" s="3">
        <v>1</v>
      </c>
      <c r="C9544" s="1">
        <v>38</v>
      </c>
      <c r="D9544" s="1">
        <v>14</v>
      </c>
      <c r="E9544" s="1">
        <v>2</v>
      </c>
      <c r="F9544" s="1">
        <v>0</v>
      </c>
      <c r="G9544">
        <f>VLOOKUP(C9544,reference!$A$1:$E$310,5,FALSE)</f>
        <v>5303133</v>
      </c>
      <c r="H9544" t="str">
        <f>VLOOKUP(C9544,reference!$A$1:$E$310,4,FALSE)</f>
        <v>AMARASI TIMUR</v>
      </c>
      <c r="I9544" t="str">
        <f>VLOOKUP($D9544,reference!$G$1:$H$25,2,FALSE)</f>
        <v>Sawah</v>
      </c>
      <c r="J9544" t="str">
        <f>VLOOKUP($E9544,reference!$G$1:$H$25,2,FALSE)</f>
        <v>Hutan lahan kering sekunder / bekas tebangan</v>
      </c>
      <c r="K9544" t="str">
        <f t="shared" si="149"/>
        <v>Non Irigasi</v>
      </c>
      <c r="L9544" t="s">
        <v>327</v>
      </c>
    </row>
    <row r="9545" spans="1:12" x14ac:dyDescent="0.25">
      <c r="A9545" s="1">
        <v>9544</v>
      </c>
      <c r="B9545" s="3">
        <v>241</v>
      </c>
      <c r="C9545" s="1">
        <v>29</v>
      </c>
      <c r="D9545" s="1">
        <v>9</v>
      </c>
      <c r="E9545" s="1">
        <v>2</v>
      </c>
      <c r="F9545" s="1">
        <v>0</v>
      </c>
      <c r="G9545">
        <f>VLOOKUP(C9545,reference!$A$1:$E$310,5,FALSE)</f>
        <v>5303100</v>
      </c>
      <c r="H9545" t="str">
        <f>VLOOKUP(C9545,reference!$A$1:$E$310,4,FALSE)</f>
        <v>SEMAU</v>
      </c>
      <c r="I9545" t="str">
        <f>VLOOKUP($D9545,reference!$G$1:$H$25,2,FALSE)</f>
        <v>Semak belukar</v>
      </c>
      <c r="J9545" t="str">
        <f>VLOOKUP($E9545,reference!$G$1:$H$25,2,FALSE)</f>
        <v>Hutan lahan kering sekunder / bekas tebangan</v>
      </c>
      <c r="K9545" t="str">
        <f t="shared" si="149"/>
        <v>Non Irigasi</v>
      </c>
      <c r="L9545" t="s">
        <v>327</v>
      </c>
    </row>
    <row r="9546" spans="1:12" x14ac:dyDescent="0.25">
      <c r="A9546" s="1">
        <v>9545</v>
      </c>
      <c r="B9546" s="3">
        <v>197</v>
      </c>
      <c r="C9546" s="1">
        <v>68</v>
      </c>
      <c r="D9546" s="1">
        <v>12</v>
      </c>
      <c r="E9546" s="1">
        <v>16</v>
      </c>
      <c r="F9546" s="1">
        <v>0</v>
      </c>
      <c r="G9546">
        <f>VLOOKUP(C9546,reference!$A$1:$E$310,5,FALSE)</f>
        <v>5304061</v>
      </c>
      <c r="H9546" t="str">
        <f>VLOOKUP(C9546,reference!$A$1:$E$310,4,FALSE)</f>
        <v>KUALIN</v>
      </c>
      <c r="I9546" t="str">
        <f>VLOOKUP($D9546,reference!$G$1:$H$25,2,FALSE)</f>
        <v>Pertanian lahan kering</v>
      </c>
      <c r="J9546" t="str">
        <f>VLOOKUP($E9546,reference!$G$1:$H$25,2,FALSE)</f>
        <v>Pemukiman</v>
      </c>
      <c r="K9546" t="str">
        <f t="shared" si="149"/>
        <v>Non Irigasi</v>
      </c>
      <c r="L9546" t="s">
        <v>327</v>
      </c>
    </row>
    <row r="9547" spans="1:12" x14ac:dyDescent="0.25">
      <c r="A9547" s="1">
        <v>9546</v>
      </c>
      <c r="B9547" s="3">
        <v>1415</v>
      </c>
      <c r="C9547" s="1">
        <v>12</v>
      </c>
      <c r="D9547" s="1">
        <v>13</v>
      </c>
      <c r="E9547" s="1">
        <v>13</v>
      </c>
      <c r="F9547" s="1">
        <v>0</v>
      </c>
      <c r="G9547">
        <f>VLOOKUP(C9547,reference!$A$1:$E$310,5,FALSE)</f>
        <v>5302021</v>
      </c>
      <c r="H9547" t="str">
        <f>VLOOKUP(C9547,reference!$A$1:$E$310,4,FALSE)</f>
        <v>PINUPAHAR</v>
      </c>
      <c r="I9547" t="str">
        <f>VLOOKUP($D9547,reference!$G$1:$H$25,2,FALSE)</f>
        <v>Pertanian lahan kering  campur semak / kebun campur</v>
      </c>
      <c r="J9547" t="str">
        <f>VLOOKUP($E9547,reference!$G$1:$H$25,2,FALSE)</f>
        <v>Pertanian lahan kering  campur semak / kebun campur</v>
      </c>
      <c r="K9547" t="str">
        <f t="shared" si="149"/>
        <v>Non Irigasi</v>
      </c>
      <c r="L9547" t="s">
        <v>327</v>
      </c>
    </row>
    <row r="9548" spans="1:12" x14ac:dyDescent="0.25">
      <c r="A9548" s="1">
        <v>9547</v>
      </c>
      <c r="B9548" s="3">
        <v>1044</v>
      </c>
      <c r="C9548" s="1">
        <v>38</v>
      </c>
      <c r="D9548" s="1">
        <v>13</v>
      </c>
      <c r="E9548" s="1">
        <v>9</v>
      </c>
      <c r="F9548" s="1">
        <v>0</v>
      </c>
      <c r="G9548">
        <f>VLOOKUP(C9548,reference!$A$1:$E$310,5,FALSE)</f>
        <v>5303133</v>
      </c>
      <c r="H9548" t="str">
        <f>VLOOKUP(C9548,reference!$A$1:$E$310,4,FALSE)</f>
        <v>AMARASI TIMUR</v>
      </c>
      <c r="I9548" t="str">
        <f>VLOOKUP($D9548,reference!$G$1:$H$25,2,FALSE)</f>
        <v>Pertanian lahan kering  campur semak / kebun campur</v>
      </c>
      <c r="J9548" t="str">
        <f>VLOOKUP($E9548,reference!$G$1:$H$25,2,FALSE)</f>
        <v>Semak belukar</v>
      </c>
      <c r="K9548" t="str">
        <f t="shared" si="149"/>
        <v>Non Irigasi</v>
      </c>
      <c r="L9548" t="s">
        <v>327</v>
      </c>
    </row>
    <row r="9549" spans="1:12" x14ac:dyDescent="0.25">
      <c r="A9549" s="1">
        <v>9548</v>
      </c>
      <c r="B9549" s="3">
        <v>129</v>
      </c>
      <c r="C9549" s="1">
        <v>38</v>
      </c>
      <c r="D9549" s="1">
        <v>2</v>
      </c>
      <c r="E9549" s="1">
        <v>9</v>
      </c>
      <c r="F9549" s="1">
        <v>0</v>
      </c>
      <c r="G9549">
        <f>VLOOKUP(C9549,reference!$A$1:$E$310,5,FALSE)</f>
        <v>5303133</v>
      </c>
      <c r="H9549" t="str">
        <f>VLOOKUP(C9549,reference!$A$1:$E$310,4,FALSE)</f>
        <v>AMARASI TIMUR</v>
      </c>
      <c r="I9549" t="str">
        <f>VLOOKUP($D9549,reference!$G$1:$H$25,2,FALSE)</f>
        <v>Hutan lahan kering sekunder / bekas tebangan</v>
      </c>
      <c r="J9549" t="str">
        <f>VLOOKUP($E9549,reference!$G$1:$H$25,2,FALSE)</f>
        <v>Semak belukar</v>
      </c>
      <c r="K9549" t="str">
        <f t="shared" si="149"/>
        <v>Non Irigasi</v>
      </c>
      <c r="L9549" t="s">
        <v>328</v>
      </c>
    </row>
    <row r="9550" spans="1:12" x14ac:dyDescent="0.25">
      <c r="A9550" s="1">
        <v>9549</v>
      </c>
      <c r="B9550" s="3">
        <v>10</v>
      </c>
      <c r="C9550" s="1">
        <v>38</v>
      </c>
      <c r="D9550" s="1">
        <v>2</v>
      </c>
      <c r="E9550" s="1">
        <v>5</v>
      </c>
      <c r="F9550" s="1">
        <v>0</v>
      </c>
      <c r="G9550">
        <f>VLOOKUP(C9550,reference!$A$1:$E$310,5,FALSE)</f>
        <v>5303133</v>
      </c>
      <c r="H9550" t="str">
        <f>VLOOKUP(C9550,reference!$A$1:$E$310,4,FALSE)</f>
        <v>AMARASI TIMUR</v>
      </c>
      <c r="I9550" t="str">
        <f>VLOOKUP($D9550,reference!$G$1:$H$25,2,FALSE)</f>
        <v>Hutan lahan kering sekunder / bekas tebangan</v>
      </c>
      <c r="J9550" t="str">
        <f>VLOOKUP($E9550,reference!$G$1:$H$25,2,FALSE)</f>
        <v>Hutan mangrove primer</v>
      </c>
      <c r="K9550" t="str">
        <f t="shared" si="149"/>
        <v>Non Irigasi</v>
      </c>
      <c r="L9550" t="s">
        <v>327</v>
      </c>
    </row>
    <row r="9551" spans="1:12" x14ac:dyDescent="0.25">
      <c r="A9551" s="1">
        <v>9550</v>
      </c>
      <c r="B9551" s="3">
        <v>61</v>
      </c>
      <c r="C9551" s="1">
        <v>14</v>
      </c>
      <c r="D9551" s="1">
        <v>2</v>
      </c>
      <c r="E9551" s="1">
        <v>9</v>
      </c>
      <c r="F9551" s="1">
        <v>0</v>
      </c>
      <c r="G9551">
        <f>VLOOKUP(C9551,reference!$A$1:$E$310,5,FALSE)</f>
        <v>5302031</v>
      </c>
      <c r="H9551" t="str">
        <f>VLOOKUP(C9551,reference!$A$1:$E$310,4,FALSE)</f>
        <v>KARERA</v>
      </c>
      <c r="I9551" t="str">
        <f>VLOOKUP($D9551,reference!$G$1:$H$25,2,FALSE)</f>
        <v>Hutan lahan kering sekunder / bekas tebangan</v>
      </c>
      <c r="J9551" t="str">
        <f>VLOOKUP($E9551,reference!$G$1:$H$25,2,FALSE)</f>
        <v>Semak belukar</v>
      </c>
      <c r="K9551" t="str">
        <f t="shared" si="149"/>
        <v>Non Irigasi</v>
      </c>
      <c r="L9551" t="s">
        <v>328</v>
      </c>
    </row>
    <row r="9552" spans="1:12" x14ac:dyDescent="0.25">
      <c r="A9552" s="1">
        <v>9551</v>
      </c>
      <c r="B9552" s="3">
        <v>120</v>
      </c>
      <c r="C9552" s="1">
        <v>14</v>
      </c>
      <c r="D9552" s="1">
        <v>2</v>
      </c>
      <c r="E9552" s="1">
        <v>2</v>
      </c>
      <c r="F9552" s="1">
        <v>0</v>
      </c>
      <c r="G9552">
        <f>VLOOKUP(C9552,reference!$A$1:$E$310,5,FALSE)</f>
        <v>5302031</v>
      </c>
      <c r="H9552" t="str">
        <f>VLOOKUP(C9552,reference!$A$1:$E$310,4,FALSE)</f>
        <v>KARERA</v>
      </c>
      <c r="I9552" t="str">
        <f>VLOOKUP($D9552,reference!$G$1:$H$25,2,FALSE)</f>
        <v>Hutan lahan kering sekunder / bekas tebangan</v>
      </c>
      <c r="J9552" t="str">
        <f>VLOOKUP($E9552,reference!$G$1:$H$25,2,FALSE)</f>
        <v>Hutan lahan kering sekunder / bekas tebangan</v>
      </c>
      <c r="K9552" t="str">
        <f t="shared" si="149"/>
        <v>Non Irigasi</v>
      </c>
      <c r="L9552" t="s">
        <v>327</v>
      </c>
    </row>
    <row r="9553" spans="1:12" x14ac:dyDescent="0.25">
      <c r="A9553" s="1">
        <v>9552</v>
      </c>
      <c r="B9553" s="3">
        <v>180</v>
      </c>
      <c r="C9553" s="1">
        <v>19</v>
      </c>
      <c r="D9553" s="1">
        <v>16</v>
      </c>
      <c r="E9553" s="1">
        <v>2</v>
      </c>
      <c r="F9553" s="1">
        <v>0</v>
      </c>
      <c r="G9553">
        <f>VLOOKUP(C9553,reference!$A$1:$E$310,5,FALSE)</f>
        <v>5302040</v>
      </c>
      <c r="H9553" t="str">
        <f>VLOOKUP(C9553,reference!$A$1:$E$310,4,FALSE)</f>
        <v>PAHUNGA LODU</v>
      </c>
      <c r="I9553" t="str">
        <f>VLOOKUP($D9553,reference!$G$1:$H$25,2,FALSE)</f>
        <v>Pemukiman</v>
      </c>
      <c r="J9553" t="str">
        <f>VLOOKUP($E9553,reference!$G$1:$H$25,2,FALSE)</f>
        <v>Hutan lahan kering sekunder / bekas tebangan</v>
      </c>
      <c r="K9553" t="str">
        <f t="shared" si="149"/>
        <v>Non Irigasi</v>
      </c>
      <c r="L9553" t="s">
        <v>327</v>
      </c>
    </row>
    <row r="9554" spans="1:12" x14ac:dyDescent="0.25">
      <c r="A9554" s="1">
        <v>9553</v>
      </c>
      <c r="B9554" s="3">
        <v>1</v>
      </c>
      <c r="C9554" s="1">
        <v>33</v>
      </c>
      <c r="D9554" s="1">
        <v>16</v>
      </c>
      <c r="E9554" s="1">
        <v>0</v>
      </c>
      <c r="F9554" s="1">
        <v>0</v>
      </c>
      <c r="G9554">
        <f>VLOOKUP(C9554,reference!$A$1:$E$310,5,FALSE)</f>
        <v>5303120</v>
      </c>
      <c r="H9554" t="str">
        <f>VLOOKUP(C9554,reference!$A$1:$E$310,4,FALSE)</f>
        <v>KUPANG TENGAH</v>
      </c>
      <c r="I9554" t="str">
        <f>VLOOKUP($D9554,reference!$G$1:$H$25,2,FALSE)</f>
        <v>Pemukiman</v>
      </c>
      <c r="J9554" t="str">
        <f>VLOOKUP($E9554,reference!$G$1:$H$25,2,FALSE)</f>
        <v>No data</v>
      </c>
      <c r="K9554" t="str">
        <f t="shared" si="149"/>
        <v>Non Irigasi</v>
      </c>
      <c r="L9554" t="s">
        <v>327</v>
      </c>
    </row>
    <row r="9555" spans="1:12" x14ac:dyDescent="0.25">
      <c r="A9555" s="1">
        <v>9554</v>
      </c>
      <c r="B9555" s="3">
        <v>756</v>
      </c>
      <c r="C9555" s="1">
        <v>38</v>
      </c>
      <c r="D9555" s="1">
        <v>5</v>
      </c>
      <c r="E9555" s="1">
        <v>5</v>
      </c>
      <c r="F9555" s="1">
        <v>0</v>
      </c>
      <c r="G9555">
        <f>VLOOKUP(C9555,reference!$A$1:$E$310,5,FALSE)</f>
        <v>5303133</v>
      </c>
      <c r="H9555" t="str">
        <f>VLOOKUP(C9555,reference!$A$1:$E$310,4,FALSE)</f>
        <v>AMARASI TIMUR</v>
      </c>
      <c r="I9555" t="str">
        <f>VLOOKUP($D9555,reference!$G$1:$H$25,2,FALSE)</f>
        <v>Hutan mangrove primer</v>
      </c>
      <c r="J9555" t="str">
        <f>VLOOKUP($E9555,reference!$G$1:$H$25,2,FALSE)</f>
        <v>Hutan mangrove primer</v>
      </c>
      <c r="K9555" t="str">
        <f t="shared" si="149"/>
        <v>Non Irigasi</v>
      </c>
      <c r="L9555" t="s">
        <v>327</v>
      </c>
    </row>
    <row r="9556" spans="1:12" x14ac:dyDescent="0.25">
      <c r="A9556" s="1">
        <v>9555</v>
      </c>
      <c r="B9556" s="3">
        <v>24</v>
      </c>
      <c r="C9556" s="1">
        <v>29</v>
      </c>
      <c r="D9556" s="1">
        <v>0</v>
      </c>
      <c r="E9556" s="1">
        <v>9</v>
      </c>
      <c r="F9556" s="1">
        <v>0</v>
      </c>
      <c r="G9556">
        <f>VLOOKUP(C9556,reference!$A$1:$E$310,5,FALSE)</f>
        <v>5303100</v>
      </c>
      <c r="H9556" t="str">
        <f>VLOOKUP(C9556,reference!$A$1:$E$310,4,FALSE)</f>
        <v>SEMAU</v>
      </c>
      <c r="I9556" t="str">
        <f>VLOOKUP($D9556,reference!$G$1:$H$25,2,FALSE)</f>
        <v>No data</v>
      </c>
      <c r="J9556" t="str">
        <f>VLOOKUP($E9556,reference!$G$1:$H$25,2,FALSE)</f>
        <v>Semak belukar</v>
      </c>
      <c r="K9556" t="str">
        <f t="shared" si="149"/>
        <v>Non Irigasi</v>
      </c>
      <c r="L9556" t="s">
        <v>327</v>
      </c>
    </row>
    <row r="9557" spans="1:12" x14ac:dyDescent="0.25">
      <c r="A9557" s="1">
        <v>9556</v>
      </c>
      <c r="B9557" s="3">
        <v>31</v>
      </c>
      <c r="C9557" s="1">
        <v>29</v>
      </c>
      <c r="D9557" s="1">
        <v>2</v>
      </c>
      <c r="E9557" s="1">
        <v>11</v>
      </c>
      <c r="F9557" s="1">
        <v>0</v>
      </c>
      <c r="G9557">
        <f>VLOOKUP(C9557,reference!$A$1:$E$310,5,FALSE)</f>
        <v>5303100</v>
      </c>
      <c r="H9557" t="str">
        <f>VLOOKUP(C9557,reference!$A$1:$E$310,4,FALSE)</f>
        <v>SEMAU</v>
      </c>
      <c r="I9557" t="str">
        <f>VLOOKUP($D9557,reference!$G$1:$H$25,2,FALSE)</f>
        <v>Hutan lahan kering sekunder / bekas tebangan</v>
      </c>
      <c r="J9557" t="str">
        <f>VLOOKUP($E9557,reference!$G$1:$H$25,2,FALSE)</f>
        <v>Savanna / Padang rumput</v>
      </c>
      <c r="K9557" t="str">
        <f t="shared" si="149"/>
        <v>Non Irigasi</v>
      </c>
      <c r="L9557" t="s">
        <v>328</v>
      </c>
    </row>
    <row r="9558" spans="1:12" x14ac:dyDescent="0.25">
      <c r="A9558" s="1">
        <v>9557</v>
      </c>
      <c r="B9558" s="3">
        <v>7</v>
      </c>
      <c r="C9558" s="1">
        <v>38</v>
      </c>
      <c r="D9558" s="1">
        <v>14</v>
      </c>
      <c r="E9558" s="1">
        <v>5</v>
      </c>
      <c r="F9558" s="1">
        <v>0</v>
      </c>
      <c r="G9558">
        <f>VLOOKUP(C9558,reference!$A$1:$E$310,5,FALSE)</f>
        <v>5303133</v>
      </c>
      <c r="H9558" t="str">
        <f>VLOOKUP(C9558,reference!$A$1:$E$310,4,FALSE)</f>
        <v>AMARASI TIMUR</v>
      </c>
      <c r="I9558" t="str">
        <f>VLOOKUP($D9558,reference!$G$1:$H$25,2,FALSE)</f>
        <v>Sawah</v>
      </c>
      <c r="J9558" t="str">
        <f>VLOOKUP($E9558,reference!$G$1:$H$25,2,FALSE)</f>
        <v>Hutan mangrove primer</v>
      </c>
      <c r="K9558" t="str">
        <f t="shared" si="149"/>
        <v>Non Irigasi</v>
      </c>
      <c r="L9558" t="s">
        <v>327</v>
      </c>
    </row>
    <row r="9559" spans="1:12" x14ac:dyDescent="0.25">
      <c r="A9559" s="1">
        <v>9558</v>
      </c>
      <c r="B9559" s="3">
        <v>17</v>
      </c>
      <c r="C9559" s="1">
        <v>68</v>
      </c>
      <c r="D9559" s="1">
        <v>12</v>
      </c>
      <c r="E9559" s="1">
        <v>2</v>
      </c>
      <c r="F9559" s="1">
        <v>0</v>
      </c>
      <c r="G9559">
        <f>VLOOKUP(C9559,reference!$A$1:$E$310,5,FALSE)</f>
        <v>5304061</v>
      </c>
      <c r="H9559" t="str">
        <f>VLOOKUP(C9559,reference!$A$1:$E$310,4,FALSE)</f>
        <v>KUALIN</v>
      </c>
      <c r="I9559" t="str">
        <f>VLOOKUP($D9559,reference!$G$1:$H$25,2,FALSE)</f>
        <v>Pertanian lahan kering</v>
      </c>
      <c r="J9559" t="str">
        <f>VLOOKUP($E9559,reference!$G$1:$H$25,2,FALSE)</f>
        <v>Hutan lahan kering sekunder / bekas tebangan</v>
      </c>
      <c r="K9559" t="str">
        <f t="shared" si="149"/>
        <v>Non Irigasi</v>
      </c>
      <c r="L9559" t="s">
        <v>327</v>
      </c>
    </row>
    <row r="9560" spans="1:12" x14ac:dyDescent="0.25">
      <c r="A9560" s="1">
        <v>9559</v>
      </c>
      <c r="B9560" s="3">
        <v>37</v>
      </c>
      <c r="C9560" s="1">
        <v>68</v>
      </c>
      <c r="D9560" s="1">
        <v>20</v>
      </c>
      <c r="E9560" s="1">
        <v>14</v>
      </c>
      <c r="F9560" s="1">
        <v>0</v>
      </c>
      <c r="G9560">
        <f>VLOOKUP(C9560,reference!$A$1:$E$310,5,FALSE)</f>
        <v>5304061</v>
      </c>
      <c r="H9560" t="str">
        <f>VLOOKUP(C9560,reference!$A$1:$E$310,4,FALSE)</f>
        <v>KUALIN</v>
      </c>
      <c r="I9560" t="str">
        <f>VLOOKUP($D9560,reference!$G$1:$H$25,2,FALSE)</f>
        <v>Tubuh air</v>
      </c>
      <c r="J9560" t="str">
        <f>VLOOKUP($E9560,reference!$G$1:$H$25,2,FALSE)</f>
        <v>Sawah</v>
      </c>
      <c r="K9560" t="str">
        <f t="shared" si="149"/>
        <v>Non Irigasi</v>
      </c>
      <c r="L9560" t="s">
        <v>327</v>
      </c>
    </row>
    <row r="9561" spans="1:12" x14ac:dyDescent="0.25">
      <c r="A9561" s="1">
        <v>9560</v>
      </c>
      <c r="B9561" s="3">
        <v>6</v>
      </c>
      <c r="C9561" s="1">
        <v>68</v>
      </c>
      <c r="D9561" s="1">
        <v>0</v>
      </c>
      <c r="E9561" s="1">
        <v>14</v>
      </c>
      <c r="F9561" s="1">
        <v>0</v>
      </c>
      <c r="G9561">
        <f>VLOOKUP(C9561,reference!$A$1:$E$310,5,FALSE)</f>
        <v>5304061</v>
      </c>
      <c r="H9561" t="str">
        <f>VLOOKUP(C9561,reference!$A$1:$E$310,4,FALSE)</f>
        <v>KUALIN</v>
      </c>
      <c r="I9561" t="str">
        <f>VLOOKUP($D9561,reference!$G$1:$H$25,2,FALSE)</f>
        <v>No data</v>
      </c>
      <c r="J9561" t="str">
        <f>VLOOKUP($E9561,reference!$G$1:$H$25,2,FALSE)</f>
        <v>Sawah</v>
      </c>
      <c r="K9561" t="str">
        <f t="shared" si="149"/>
        <v>Non Irigasi</v>
      </c>
      <c r="L9561" t="s">
        <v>327</v>
      </c>
    </row>
    <row r="9562" spans="1:12" x14ac:dyDescent="0.25">
      <c r="A9562" s="1">
        <v>9561</v>
      </c>
      <c r="B9562" s="3">
        <v>8</v>
      </c>
      <c r="C9562" s="1">
        <v>29</v>
      </c>
      <c r="D9562" s="1">
        <v>0</v>
      </c>
      <c r="E9562" s="1">
        <v>13</v>
      </c>
      <c r="F9562" s="1">
        <v>0</v>
      </c>
      <c r="G9562">
        <f>VLOOKUP(C9562,reference!$A$1:$E$310,5,FALSE)</f>
        <v>5303100</v>
      </c>
      <c r="H9562" t="str">
        <f>VLOOKUP(C9562,reference!$A$1:$E$310,4,FALSE)</f>
        <v>SEMAU</v>
      </c>
      <c r="I9562" t="str">
        <f>VLOOKUP($D9562,reference!$G$1:$H$25,2,FALSE)</f>
        <v>No data</v>
      </c>
      <c r="J9562" t="str">
        <f>VLOOKUP($E9562,reference!$G$1:$H$25,2,FALSE)</f>
        <v>Pertanian lahan kering  campur semak / kebun campur</v>
      </c>
      <c r="K9562" t="str">
        <f t="shared" si="149"/>
        <v>Non Irigasi</v>
      </c>
      <c r="L9562" t="s">
        <v>327</v>
      </c>
    </row>
    <row r="9563" spans="1:12" x14ac:dyDescent="0.25">
      <c r="A9563" s="1">
        <v>9562</v>
      </c>
      <c r="B9563" s="3">
        <v>536</v>
      </c>
      <c r="C9563" s="1">
        <v>29</v>
      </c>
      <c r="D9563" s="1">
        <v>9</v>
      </c>
      <c r="E9563" s="1">
        <v>13</v>
      </c>
      <c r="F9563" s="1">
        <v>0</v>
      </c>
      <c r="G9563">
        <f>VLOOKUP(C9563,reference!$A$1:$E$310,5,FALSE)</f>
        <v>5303100</v>
      </c>
      <c r="H9563" t="str">
        <f>VLOOKUP(C9563,reference!$A$1:$E$310,4,FALSE)</f>
        <v>SEMAU</v>
      </c>
      <c r="I9563" t="str">
        <f>VLOOKUP($D9563,reference!$G$1:$H$25,2,FALSE)</f>
        <v>Semak belukar</v>
      </c>
      <c r="J9563" t="str">
        <f>VLOOKUP($E9563,reference!$G$1:$H$25,2,FALSE)</f>
        <v>Pertanian lahan kering  campur semak / kebun campur</v>
      </c>
      <c r="K9563" t="str">
        <f t="shared" si="149"/>
        <v>Non Irigasi</v>
      </c>
      <c r="L9563" t="s">
        <v>327</v>
      </c>
    </row>
    <row r="9564" spans="1:12" x14ac:dyDescent="0.25">
      <c r="A9564" s="1">
        <v>9563</v>
      </c>
      <c r="B9564" s="3">
        <v>18</v>
      </c>
      <c r="C9564" s="1">
        <v>29</v>
      </c>
      <c r="D9564" s="1">
        <v>9</v>
      </c>
      <c r="E9564" s="1">
        <v>18</v>
      </c>
      <c r="F9564" s="1">
        <v>0</v>
      </c>
      <c r="G9564">
        <f>VLOOKUP(C9564,reference!$A$1:$E$310,5,FALSE)</f>
        <v>5303100</v>
      </c>
      <c r="H9564" t="str">
        <f>VLOOKUP(C9564,reference!$A$1:$E$310,4,FALSE)</f>
        <v>SEMAU</v>
      </c>
      <c r="I9564" t="str">
        <f>VLOOKUP($D9564,reference!$G$1:$H$25,2,FALSE)</f>
        <v>Semak belukar</v>
      </c>
      <c r="J9564" t="str">
        <f>VLOOKUP($E9564,reference!$G$1:$H$25,2,FALSE)</f>
        <v>Lahan terbuka</v>
      </c>
      <c r="K9564" t="str">
        <f t="shared" si="149"/>
        <v>Non Irigasi</v>
      </c>
      <c r="L9564" t="s">
        <v>327</v>
      </c>
    </row>
    <row r="9565" spans="1:12" x14ac:dyDescent="0.25">
      <c r="A9565" s="1">
        <v>9564</v>
      </c>
      <c r="B9565" s="3">
        <v>384</v>
      </c>
      <c r="C9565" s="1">
        <v>29</v>
      </c>
      <c r="D9565" s="1">
        <v>2</v>
      </c>
      <c r="E9565" s="1">
        <v>16</v>
      </c>
      <c r="F9565" s="1">
        <v>0</v>
      </c>
      <c r="G9565">
        <f>VLOOKUP(C9565,reference!$A$1:$E$310,5,FALSE)</f>
        <v>5303100</v>
      </c>
      <c r="H9565" t="str">
        <f>VLOOKUP(C9565,reference!$A$1:$E$310,4,FALSE)</f>
        <v>SEMAU</v>
      </c>
      <c r="I9565" t="str">
        <f>VLOOKUP($D9565,reference!$G$1:$H$25,2,FALSE)</f>
        <v>Hutan lahan kering sekunder / bekas tebangan</v>
      </c>
      <c r="J9565" t="str">
        <f>VLOOKUP($E9565,reference!$G$1:$H$25,2,FALSE)</f>
        <v>Pemukiman</v>
      </c>
      <c r="K9565" t="str">
        <f t="shared" si="149"/>
        <v>Non Irigasi</v>
      </c>
      <c r="L9565" t="s">
        <v>328</v>
      </c>
    </row>
    <row r="9566" spans="1:12" x14ac:dyDescent="0.25">
      <c r="A9566" s="1">
        <v>9565</v>
      </c>
      <c r="B9566" s="3">
        <v>4</v>
      </c>
      <c r="C9566" s="1">
        <v>308</v>
      </c>
      <c r="D9566" s="1">
        <v>16</v>
      </c>
      <c r="E9566" s="1">
        <v>0</v>
      </c>
      <c r="F9566" s="1">
        <v>0</v>
      </c>
      <c r="G9566">
        <f>VLOOKUP(C9566,reference!$A$1:$E$310,5,FALSE)</f>
        <v>5371040</v>
      </c>
      <c r="H9566" t="str">
        <f>VLOOKUP(C9566,reference!$A$1:$E$310,4,FALSE)</f>
        <v>KELAPA LIMA</v>
      </c>
      <c r="I9566" t="str">
        <f>VLOOKUP($D9566,reference!$G$1:$H$25,2,FALSE)</f>
        <v>Pemukiman</v>
      </c>
      <c r="J9566" t="str">
        <f>VLOOKUP($E9566,reference!$G$1:$H$25,2,FALSE)</f>
        <v>No data</v>
      </c>
      <c r="K9566" t="str">
        <f t="shared" si="149"/>
        <v>Non Irigasi</v>
      </c>
      <c r="L9566" t="s">
        <v>327</v>
      </c>
    </row>
    <row r="9567" spans="1:12" x14ac:dyDescent="0.25">
      <c r="A9567" s="1">
        <v>9566</v>
      </c>
      <c r="B9567" s="3">
        <v>1</v>
      </c>
      <c r="C9567" s="1">
        <v>308</v>
      </c>
      <c r="D9567" s="1">
        <v>16</v>
      </c>
      <c r="E9567" s="1">
        <v>14</v>
      </c>
      <c r="F9567" s="1">
        <v>0</v>
      </c>
      <c r="G9567">
        <f>VLOOKUP(C9567,reference!$A$1:$E$310,5,FALSE)</f>
        <v>5371040</v>
      </c>
      <c r="H9567" t="str">
        <f>VLOOKUP(C9567,reference!$A$1:$E$310,4,FALSE)</f>
        <v>KELAPA LIMA</v>
      </c>
      <c r="I9567" t="str">
        <f>VLOOKUP($D9567,reference!$G$1:$H$25,2,FALSE)</f>
        <v>Pemukiman</v>
      </c>
      <c r="J9567" t="str">
        <f>VLOOKUP($E9567,reference!$G$1:$H$25,2,FALSE)</f>
        <v>Sawah</v>
      </c>
      <c r="K9567" t="str">
        <f t="shared" si="149"/>
        <v>Non Irigasi</v>
      </c>
      <c r="L9567" t="s">
        <v>327</v>
      </c>
    </row>
    <row r="9568" spans="1:12" x14ac:dyDescent="0.25">
      <c r="A9568" s="1">
        <v>9567</v>
      </c>
      <c r="B9568" s="3">
        <v>5</v>
      </c>
      <c r="C9568" s="1">
        <v>308</v>
      </c>
      <c r="D9568" s="1">
        <v>14</v>
      </c>
      <c r="E9568" s="1">
        <v>14</v>
      </c>
      <c r="F9568" s="1">
        <v>0</v>
      </c>
      <c r="G9568">
        <f>VLOOKUP(C9568,reference!$A$1:$E$310,5,FALSE)</f>
        <v>5371040</v>
      </c>
      <c r="H9568" t="str">
        <f>VLOOKUP(C9568,reference!$A$1:$E$310,4,FALSE)</f>
        <v>KELAPA LIMA</v>
      </c>
      <c r="I9568" t="str">
        <f>VLOOKUP($D9568,reference!$G$1:$H$25,2,FALSE)</f>
        <v>Sawah</v>
      </c>
      <c r="J9568" t="str">
        <f>VLOOKUP($E9568,reference!$G$1:$H$25,2,FALSE)</f>
        <v>Sawah</v>
      </c>
      <c r="K9568" t="str">
        <f t="shared" si="149"/>
        <v>Non Irigasi</v>
      </c>
      <c r="L9568" t="s">
        <v>327</v>
      </c>
    </row>
    <row r="9569" spans="1:12" x14ac:dyDescent="0.25">
      <c r="A9569" s="1">
        <v>9568</v>
      </c>
      <c r="B9569" s="3">
        <v>64</v>
      </c>
      <c r="C9569" s="1">
        <v>65</v>
      </c>
      <c r="D9569" s="1">
        <v>10</v>
      </c>
      <c r="E9569" s="1">
        <v>14</v>
      </c>
      <c r="F9569" s="1">
        <v>0</v>
      </c>
      <c r="G9569">
        <f>VLOOKUP(C9569,reference!$A$1:$E$310,5,FALSE)</f>
        <v>5304050</v>
      </c>
      <c r="H9569" t="str">
        <f>VLOOKUP(C9569,reference!$A$1:$E$310,4,FALSE)</f>
        <v>AMANUBAN SELATAN</v>
      </c>
      <c r="I9569" t="str">
        <f>VLOOKUP($D9569,reference!$G$1:$H$25,2,FALSE)</f>
        <v>Semak belukar rawa</v>
      </c>
      <c r="J9569" t="str">
        <f>VLOOKUP($E9569,reference!$G$1:$H$25,2,FALSE)</f>
        <v>Sawah</v>
      </c>
      <c r="K9569" t="str">
        <f t="shared" si="149"/>
        <v>Non Irigasi</v>
      </c>
      <c r="L9569" t="s">
        <v>327</v>
      </c>
    </row>
    <row r="9570" spans="1:12" x14ac:dyDescent="0.25">
      <c r="A9570" s="1">
        <v>9569</v>
      </c>
      <c r="B9570" s="3">
        <v>41</v>
      </c>
      <c r="C9570" s="1">
        <v>65</v>
      </c>
      <c r="D9570" s="1">
        <v>12</v>
      </c>
      <c r="E9570" s="1">
        <v>10</v>
      </c>
      <c r="F9570" s="1">
        <v>0</v>
      </c>
      <c r="G9570">
        <f>VLOOKUP(C9570,reference!$A$1:$E$310,5,FALSE)</f>
        <v>5304050</v>
      </c>
      <c r="H9570" t="str">
        <f>VLOOKUP(C9570,reference!$A$1:$E$310,4,FALSE)</f>
        <v>AMANUBAN SELATAN</v>
      </c>
      <c r="I9570" t="str">
        <f>VLOOKUP($D9570,reference!$G$1:$H$25,2,FALSE)</f>
        <v>Pertanian lahan kering</v>
      </c>
      <c r="J9570" t="str">
        <f>VLOOKUP($E9570,reference!$G$1:$H$25,2,FALSE)</f>
        <v>Semak belukar rawa</v>
      </c>
      <c r="K9570" t="str">
        <f t="shared" si="149"/>
        <v>Non Irigasi</v>
      </c>
      <c r="L9570" t="s">
        <v>327</v>
      </c>
    </row>
    <row r="9571" spans="1:12" x14ac:dyDescent="0.25">
      <c r="A9571" s="1">
        <v>9570</v>
      </c>
      <c r="B9571" s="3">
        <v>76</v>
      </c>
      <c r="C9571" s="1">
        <v>29</v>
      </c>
      <c r="D9571" s="1">
        <v>9</v>
      </c>
      <c r="E9571" s="1">
        <v>16</v>
      </c>
      <c r="F9571" s="1">
        <v>0</v>
      </c>
      <c r="G9571">
        <f>VLOOKUP(C9571,reference!$A$1:$E$310,5,FALSE)</f>
        <v>5303100</v>
      </c>
      <c r="H9571" t="str">
        <f>VLOOKUP(C9571,reference!$A$1:$E$310,4,FALSE)</f>
        <v>SEMAU</v>
      </c>
      <c r="I9571" t="str">
        <f>VLOOKUP($D9571,reference!$G$1:$H$25,2,FALSE)</f>
        <v>Semak belukar</v>
      </c>
      <c r="J9571" t="str">
        <f>VLOOKUP($E9571,reference!$G$1:$H$25,2,FALSE)</f>
        <v>Pemukiman</v>
      </c>
      <c r="K9571" t="str">
        <f t="shared" si="149"/>
        <v>Non Irigasi</v>
      </c>
      <c r="L9571" t="s">
        <v>327</v>
      </c>
    </row>
    <row r="9572" spans="1:12" x14ac:dyDescent="0.25">
      <c r="A9572" s="1">
        <v>9571</v>
      </c>
      <c r="B9572" s="3">
        <v>1</v>
      </c>
      <c r="C9572" s="1">
        <v>29</v>
      </c>
      <c r="D9572" s="1">
        <v>9</v>
      </c>
      <c r="E9572" s="1">
        <v>11</v>
      </c>
      <c r="F9572" s="1">
        <v>0</v>
      </c>
      <c r="G9572">
        <f>VLOOKUP(C9572,reference!$A$1:$E$310,5,FALSE)</f>
        <v>5303100</v>
      </c>
      <c r="H9572" t="str">
        <f>VLOOKUP(C9572,reference!$A$1:$E$310,4,FALSE)</f>
        <v>SEMAU</v>
      </c>
      <c r="I9572" t="str">
        <f>VLOOKUP($D9572,reference!$G$1:$H$25,2,FALSE)</f>
        <v>Semak belukar</v>
      </c>
      <c r="J9572" t="str">
        <f>VLOOKUP($E9572,reference!$G$1:$H$25,2,FALSE)</f>
        <v>Savanna / Padang rumput</v>
      </c>
      <c r="K9572" t="str">
        <f t="shared" si="149"/>
        <v>Non Irigasi</v>
      </c>
      <c r="L9572" t="s">
        <v>327</v>
      </c>
    </row>
    <row r="9573" spans="1:12" x14ac:dyDescent="0.25">
      <c r="A9573" s="1">
        <v>9572</v>
      </c>
      <c r="B9573" s="3">
        <v>1</v>
      </c>
      <c r="C9573" s="1">
        <v>308</v>
      </c>
      <c r="D9573" s="1">
        <v>16</v>
      </c>
      <c r="E9573" s="1">
        <v>20</v>
      </c>
      <c r="F9573" s="1">
        <v>0</v>
      </c>
      <c r="G9573">
        <f>VLOOKUP(C9573,reference!$A$1:$E$310,5,FALSE)</f>
        <v>5371040</v>
      </c>
      <c r="H9573" t="str">
        <f>VLOOKUP(C9573,reference!$A$1:$E$310,4,FALSE)</f>
        <v>KELAPA LIMA</v>
      </c>
      <c r="I9573" t="str">
        <f>VLOOKUP($D9573,reference!$G$1:$H$25,2,FALSE)</f>
        <v>Pemukiman</v>
      </c>
      <c r="J9573" t="str">
        <f>VLOOKUP($E9573,reference!$G$1:$H$25,2,FALSE)</f>
        <v>Tubuh air</v>
      </c>
      <c r="K9573" t="str">
        <f t="shared" si="149"/>
        <v>Non Irigasi</v>
      </c>
      <c r="L9573" t="s">
        <v>327</v>
      </c>
    </row>
    <row r="9574" spans="1:12" x14ac:dyDescent="0.25">
      <c r="A9574" s="1">
        <v>9573</v>
      </c>
      <c r="B9574" s="3">
        <v>1149</v>
      </c>
      <c r="C9574" s="1">
        <v>308</v>
      </c>
      <c r="D9574" s="1">
        <v>16</v>
      </c>
      <c r="E9574" s="1">
        <v>16</v>
      </c>
      <c r="F9574" s="1">
        <v>0</v>
      </c>
      <c r="G9574">
        <f>VLOOKUP(C9574,reference!$A$1:$E$310,5,FALSE)</f>
        <v>5371040</v>
      </c>
      <c r="H9574" t="str">
        <f>VLOOKUP(C9574,reference!$A$1:$E$310,4,FALSE)</f>
        <v>KELAPA LIMA</v>
      </c>
      <c r="I9574" t="str">
        <f>VLOOKUP($D9574,reference!$G$1:$H$25,2,FALSE)</f>
        <v>Pemukiman</v>
      </c>
      <c r="J9574" t="str">
        <f>VLOOKUP($E9574,reference!$G$1:$H$25,2,FALSE)</f>
        <v>Pemukiman</v>
      </c>
      <c r="K9574" t="str">
        <f t="shared" si="149"/>
        <v>Non Irigasi</v>
      </c>
      <c r="L9574" t="s">
        <v>327</v>
      </c>
    </row>
    <row r="9575" spans="1:12" x14ac:dyDescent="0.25">
      <c r="A9575" s="1">
        <v>9574</v>
      </c>
      <c r="B9575" s="3">
        <v>1</v>
      </c>
      <c r="C9575" s="1">
        <v>308</v>
      </c>
      <c r="D9575" s="1">
        <v>14</v>
      </c>
      <c r="E9575" s="1">
        <v>16</v>
      </c>
      <c r="F9575" s="1">
        <v>0</v>
      </c>
      <c r="G9575">
        <f>VLOOKUP(C9575,reference!$A$1:$E$310,5,FALSE)</f>
        <v>5371040</v>
      </c>
      <c r="H9575" t="str">
        <f>VLOOKUP(C9575,reference!$A$1:$E$310,4,FALSE)</f>
        <v>KELAPA LIMA</v>
      </c>
      <c r="I9575" t="str">
        <f>VLOOKUP($D9575,reference!$G$1:$H$25,2,FALSE)</f>
        <v>Sawah</v>
      </c>
      <c r="J9575" t="str">
        <f>VLOOKUP($E9575,reference!$G$1:$H$25,2,FALSE)</f>
        <v>Pemukiman</v>
      </c>
      <c r="K9575" t="str">
        <f t="shared" si="149"/>
        <v>Non Irigasi</v>
      </c>
      <c r="L9575" t="s">
        <v>327</v>
      </c>
    </row>
    <row r="9576" spans="1:12" x14ac:dyDescent="0.25">
      <c r="A9576" s="1">
        <v>9575</v>
      </c>
      <c r="B9576" s="3">
        <v>212</v>
      </c>
      <c r="C9576" s="1">
        <v>38</v>
      </c>
      <c r="D9576" s="1">
        <v>21</v>
      </c>
      <c r="E9576" s="1">
        <v>21</v>
      </c>
      <c r="F9576" s="1">
        <v>0</v>
      </c>
      <c r="G9576">
        <f>VLOOKUP(C9576,reference!$A$1:$E$310,5,FALSE)</f>
        <v>5303133</v>
      </c>
      <c r="H9576" t="str">
        <f>VLOOKUP(C9576,reference!$A$1:$E$310,4,FALSE)</f>
        <v>AMARASI TIMUR</v>
      </c>
      <c r="I9576" t="str">
        <f>VLOOKUP($D9576,reference!$G$1:$H$25,2,FALSE)</f>
        <v>Rawa</v>
      </c>
      <c r="J9576" t="str">
        <f>VLOOKUP($E9576,reference!$G$1:$H$25,2,FALSE)</f>
        <v>Rawa</v>
      </c>
      <c r="K9576" t="str">
        <f t="shared" si="149"/>
        <v>Non Irigasi</v>
      </c>
      <c r="L9576" t="s">
        <v>327</v>
      </c>
    </row>
    <row r="9577" spans="1:12" x14ac:dyDescent="0.25">
      <c r="A9577" s="1">
        <v>9576</v>
      </c>
      <c r="B9577" s="3">
        <v>64</v>
      </c>
      <c r="C9577" s="1">
        <v>29</v>
      </c>
      <c r="D9577" s="1">
        <v>2</v>
      </c>
      <c r="E9577" s="1">
        <v>13</v>
      </c>
      <c r="F9577" s="1">
        <v>0</v>
      </c>
      <c r="G9577">
        <f>VLOOKUP(C9577,reference!$A$1:$E$310,5,FALSE)</f>
        <v>5303100</v>
      </c>
      <c r="H9577" t="str">
        <f>VLOOKUP(C9577,reference!$A$1:$E$310,4,FALSE)</f>
        <v>SEMAU</v>
      </c>
      <c r="I9577" t="str">
        <f>VLOOKUP($D9577,reference!$G$1:$H$25,2,FALSE)</f>
        <v>Hutan lahan kering sekunder / bekas tebangan</v>
      </c>
      <c r="J9577" t="str">
        <f>VLOOKUP($E9577,reference!$G$1:$H$25,2,FALSE)</f>
        <v>Pertanian lahan kering  campur semak / kebun campur</v>
      </c>
      <c r="K9577" t="str">
        <f t="shared" si="149"/>
        <v>Non Irigasi</v>
      </c>
      <c r="L9577" t="s">
        <v>328</v>
      </c>
    </row>
    <row r="9578" spans="1:12" x14ac:dyDescent="0.25">
      <c r="A9578" s="1">
        <v>9577</v>
      </c>
      <c r="B9578" s="3">
        <v>4</v>
      </c>
      <c r="C9578" s="1">
        <v>38</v>
      </c>
      <c r="D9578" s="1">
        <v>14</v>
      </c>
      <c r="E9578" s="1">
        <v>21</v>
      </c>
      <c r="F9578" s="1">
        <v>0</v>
      </c>
      <c r="G9578">
        <f>VLOOKUP(C9578,reference!$A$1:$E$310,5,FALSE)</f>
        <v>5303133</v>
      </c>
      <c r="H9578" t="str">
        <f>VLOOKUP(C9578,reference!$A$1:$E$310,4,FALSE)</f>
        <v>AMARASI TIMUR</v>
      </c>
      <c r="I9578" t="str">
        <f>VLOOKUP($D9578,reference!$G$1:$H$25,2,FALSE)</f>
        <v>Sawah</v>
      </c>
      <c r="J9578" t="str">
        <f>VLOOKUP($E9578,reference!$G$1:$H$25,2,FALSE)</f>
        <v>Rawa</v>
      </c>
      <c r="K9578" t="str">
        <f t="shared" si="149"/>
        <v>Non Irigasi</v>
      </c>
      <c r="L9578" t="s">
        <v>327</v>
      </c>
    </row>
    <row r="9579" spans="1:12" x14ac:dyDescent="0.25">
      <c r="A9579" s="1">
        <v>9578</v>
      </c>
      <c r="B9579" s="3">
        <v>9</v>
      </c>
      <c r="C9579" s="1">
        <v>19</v>
      </c>
      <c r="D9579" s="1">
        <v>2</v>
      </c>
      <c r="E9579" s="1">
        <v>13</v>
      </c>
      <c r="F9579" s="1">
        <v>0</v>
      </c>
      <c r="G9579">
        <f>VLOOKUP(C9579,reference!$A$1:$E$310,5,FALSE)</f>
        <v>5302040</v>
      </c>
      <c r="H9579" t="str">
        <f>VLOOKUP(C9579,reference!$A$1:$E$310,4,FALSE)</f>
        <v>PAHUNGA LODU</v>
      </c>
      <c r="I9579" t="str">
        <f>VLOOKUP($D9579,reference!$G$1:$H$25,2,FALSE)</f>
        <v>Hutan lahan kering sekunder / bekas tebangan</v>
      </c>
      <c r="J9579" t="str">
        <f>VLOOKUP($E9579,reference!$G$1:$H$25,2,FALSE)</f>
        <v>Pertanian lahan kering  campur semak / kebun campur</v>
      </c>
      <c r="K9579" t="str">
        <f t="shared" si="149"/>
        <v>Non Irigasi</v>
      </c>
      <c r="L9579" t="s">
        <v>328</v>
      </c>
    </row>
    <row r="9580" spans="1:12" x14ac:dyDescent="0.25">
      <c r="A9580" s="1">
        <v>9579</v>
      </c>
      <c r="B9580" s="3">
        <v>11</v>
      </c>
      <c r="C9580" s="1">
        <v>308</v>
      </c>
      <c r="D9580" s="1">
        <v>0</v>
      </c>
      <c r="E9580" s="1">
        <v>16</v>
      </c>
      <c r="F9580" s="1">
        <v>0</v>
      </c>
      <c r="G9580">
        <f>VLOOKUP(C9580,reference!$A$1:$E$310,5,FALSE)</f>
        <v>5371040</v>
      </c>
      <c r="H9580" t="str">
        <f>VLOOKUP(C9580,reference!$A$1:$E$310,4,FALSE)</f>
        <v>KELAPA LIMA</v>
      </c>
      <c r="I9580" t="str">
        <f>VLOOKUP($D9580,reference!$G$1:$H$25,2,FALSE)</f>
        <v>No data</v>
      </c>
      <c r="J9580" t="str">
        <f>VLOOKUP($E9580,reference!$G$1:$H$25,2,FALSE)</f>
        <v>Pemukiman</v>
      </c>
      <c r="K9580" t="str">
        <f t="shared" si="149"/>
        <v>Non Irigasi</v>
      </c>
      <c r="L9580" t="s">
        <v>327</v>
      </c>
    </row>
    <row r="9581" spans="1:12" x14ac:dyDescent="0.25">
      <c r="A9581" s="1">
        <v>9580</v>
      </c>
      <c r="B9581" s="3">
        <v>286</v>
      </c>
      <c r="C9581" s="1">
        <v>65</v>
      </c>
      <c r="D9581" s="1">
        <v>4</v>
      </c>
      <c r="E9581" s="1">
        <v>10</v>
      </c>
      <c r="F9581" s="1">
        <v>0</v>
      </c>
      <c r="G9581">
        <f>VLOOKUP(C9581,reference!$A$1:$E$310,5,FALSE)</f>
        <v>5304050</v>
      </c>
      <c r="H9581" t="str">
        <f>VLOOKUP(C9581,reference!$A$1:$E$310,4,FALSE)</f>
        <v>AMANUBAN SELATAN</v>
      </c>
      <c r="I9581" t="str">
        <f>VLOOKUP($D9581,reference!$G$1:$H$25,2,FALSE)</f>
        <v>Hutan rawa sekunder</v>
      </c>
      <c r="J9581" t="str">
        <f>VLOOKUP($E9581,reference!$G$1:$H$25,2,FALSE)</f>
        <v>Semak belukar rawa</v>
      </c>
      <c r="K9581" t="str">
        <f t="shared" si="149"/>
        <v>Non Irigasi</v>
      </c>
      <c r="L9581" t="s">
        <v>328</v>
      </c>
    </row>
    <row r="9582" spans="1:12" x14ac:dyDescent="0.25">
      <c r="A9582" s="1">
        <v>9581</v>
      </c>
      <c r="B9582" s="3">
        <v>5</v>
      </c>
      <c r="C9582" s="1">
        <v>65</v>
      </c>
      <c r="D9582" s="1">
        <v>4</v>
      </c>
      <c r="E9582" s="1">
        <v>16</v>
      </c>
      <c r="F9582" s="1">
        <v>0</v>
      </c>
      <c r="G9582">
        <f>VLOOKUP(C9582,reference!$A$1:$E$310,5,FALSE)</f>
        <v>5304050</v>
      </c>
      <c r="H9582" t="str">
        <f>VLOOKUP(C9582,reference!$A$1:$E$310,4,FALSE)</f>
        <v>AMANUBAN SELATAN</v>
      </c>
      <c r="I9582" t="str">
        <f>VLOOKUP($D9582,reference!$G$1:$H$25,2,FALSE)</f>
        <v>Hutan rawa sekunder</v>
      </c>
      <c r="J9582" t="str">
        <f>VLOOKUP($E9582,reference!$G$1:$H$25,2,FALSE)</f>
        <v>Pemukiman</v>
      </c>
      <c r="K9582" t="str">
        <f t="shared" si="149"/>
        <v>Non Irigasi</v>
      </c>
      <c r="L9582" t="s">
        <v>328</v>
      </c>
    </row>
    <row r="9583" spans="1:12" x14ac:dyDescent="0.25">
      <c r="A9583" s="1">
        <v>9582</v>
      </c>
      <c r="B9583" s="3">
        <v>462</v>
      </c>
      <c r="C9583" s="1">
        <v>18</v>
      </c>
      <c r="D9583" s="1">
        <v>2</v>
      </c>
      <c r="E9583" s="1">
        <v>9</v>
      </c>
      <c r="F9583" s="1">
        <v>0</v>
      </c>
      <c r="G9583">
        <f>VLOOKUP(C9583,reference!$A$1:$E$310,5,FALSE)</f>
        <v>5302035</v>
      </c>
      <c r="H9583" t="str">
        <f>VLOOKUP(C9583,reference!$A$1:$E$310,4,FALSE)</f>
        <v>NGADU NGALA</v>
      </c>
      <c r="I9583" t="str">
        <f>VLOOKUP($D9583,reference!$G$1:$H$25,2,FALSE)</f>
        <v>Hutan lahan kering sekunder / bekas tebangan</v>
      </c>
      <c r="J9583" t="str">
        <f>VLOOKUP($E9583,reference!$G$1:$H$25,2,FALSE)</f>
        <v>Semak belukar</v>
      </c>
      <c r="K9583" t="str">
        <f t="shared" si="149"/>
        <v>Non Irigasi</v>
      </c>
      <c r="L9583" t="s">
        <v>328</v>
      </c>
    </row>
    <row r="9584" spans="1:12" x14ac:dyDescent="0.25">
      <c r="A9584" s="1">
        <v>9583</v>
      </c>
      <c r="B9584" s="3">
        <v>46</v>
      </c>
      <c r="C9584" s="1">
        <v>19</v>
      </c>
      <c r="D9584" s="1">
        <v>16</v>
      </c>
      <c r="E9584" s="1">
        <v>13</v>
      </c>
      <c r="F9584" s="1">
        <v>0</v>
      </c>
      <c r="G9584">
        <f>VLOOKUP(C9584,reference!$A$1:$E$310,5,FALSE)</f>
        <v>5302040</v>
      </c>
      <c r="H9584" t="str">
        <f>VLOOKUP(C9584,reference!$A$1:$E$310,4,FALSE)</f>
        <v>PAHUNGA LODU</v>
      </c>
      <c r="I9584" t="str">
        <f>VLOOKUP($D9584,reference!$G$1:$H$25,2,FALSE)</f>
        <v>Pemukiman</v>
      </c>
      <c r="J9584" t="str">
        <f>VLOOKUP($E9584,reference!$G$1:$H$25,2,FALSE)</f>
        <v>Pertanian lahan kering  campur semak / kebun campur</v>
      </c>
      <c r="K9584" t="str">
        <f t="shared" si="149"/>
        <v>Non Irigasi</v>
      </c>
      <c r="L9584" t="s">
        <v>327</v>
      </c>
    </row>
    <row r="9585" spans="1:12" x14ac:dyDescent="0.25">
      <c r="A9585" s="1">
        <v>9584</v>
      </c>
      <c r="B9585" s="3">
        <v>67</v>
      </c>
      <c r="C9585" s="1">
        <v>29</v>
      </c>
      <c r="D9585" s="1">
        <v>11</v>
      </c>
      <c r="E9585" s="1">
        <v>2</v>
      </c>
      <c r="F9585" s="1">
        <v>0</v>
      </c>
      <c r="G9585">
        <f>VLOOKUP(C9585,reference!$A$1:$E$310,5,FALSE)</f>
        <v>5303100</v>
      </c>
      <c r="H9585" t="str">
        <f>VLOOKUP(C9585,reference!$A$1:$E$310,4,FALSE)</f>
        <v>SEMAU</v>
      </c>
      <c r="I9585" t="str">
        <f>VLOOKUP($D9585,reference!$G$1:$H$25,2,FALSE)</f>
        <v>Savanna / Padang rumput</v>
      </c>
      <c r="J9585" t="str">
        <f>VLOOKUP($E9585,reference!$G$1:$H$25,2,FALSE)</f>
        <v>Hutan lahan kering sekunder / bekas tebangan</v>
      </c>
      <c r="K9585" t="str">
        <f t="shared" si="149"/>
        <v>Non Irigasi</v>
      </c>
      <c r="L9585" t="s">
        <v>327</v>
      </c>
    </row>
    <row r="9586" spans="1:12" x14ac:dyDescent="0.25">
      <c r="A9586" s="1">
        <v>9585</v>
      </c>
      <c r="B9586" s="3">
        <v>7</v>
      </c>
      <c r="C9586" s="1">
        <v>308</v>
      </c>
      <c r="D9586" s="1">
        <v>0</v>
      </c>
      <c r="E9586" s="1">
        <v>20</v>
      </c>
      <c r="F9586" s="1">
        <v>0</v>
      </c>
      <c r="G9586">
        <f>VLOOKUP(C9586,reference!$A$1:$E$310,5,FALSE)</f>
        <v>5371040</v>
      </c>
      <c r="H9586" t="str">
        <f>VLOOKUP(C9586,reference!$A$1:$E$310,4,FALSE)</f>
        <v>KELAPA LIMA</v>
      </c>
      <c r="I9586" t="str">
        <f>VLOOKUP($D9586,reference!$G$1:$H$25,2,FALSE)</f>
        <v>No data</v>
      </c>
      <c r="J9586" t="str">
        <f>VLOOKUP($E9586,reference!$G$1:$H$25,2,FALSE)</f>
        <v>Tubuh air</v>
      </c>
      <c r="K9586" t="str">
        <f t="shared" si="149"/>
        <v>Non Irigasi</v>
      </c>
      <c r="L9586" t="s">
        <v>327</v>
      </c>
    </row>
    <row r="9587" spans="1:12" x14ac:dyDescent="0.25">
      <c r="A9587" s="1">
        <v>9586</v>
      </c>
      <c r="B9587" s="3">
        <v>114</v>
      </c>
      <c r="C9587" s="1">
        <v>38</v>
      </c>
      <c r="D9587" s="1">
        <v>16</v>
      </c>
      <c r="E9587" s="1">
        <v>16</v>
      </c>
      <c r="F9587" s="1">
        <v>0</v>
      </c>
      <c r="G9587">
        <f>VLOOKUP(C9587,reference!$A$1:$E$310,5,FALSE)</f>
        <v>5303133</v>
      </c>
      <c r="H9587" t="str">
        <f>VLOOKUP(C9587,reference!$A$1:$E$310,4,FALSE)</f>
        <v>AMARASI TIMUR</v>
      </c>
      <c r="I9587" t="str">
        <f>VLOOKUP($D9587,reference!$G$1:$H$25,2,FALSE)</f>
        <v>Pemukiman</v>
      </c>
      <c r="J9587" t="str">
        <f>VLOOKUP($E9587,reference!$G$1:$H$25,2,FALSE)</f>
        <v>Pemukiman</v>
      </c>
      <c r="K9587" t="str">
        <f t="shared" si="149"/>
        <v>Non Irigasi</v>
      </c>
      <c r="L9587" t="s">
        <v>327</v>
      </c>
    </row>
    <row r="9588" spans="1:12" x14ac:dyDescent="0.25">
      <c r="A9588" s="1">
        <v>9587</v>
      </c>
      <c r="B9588" s="3">
        <v>1</v>
      </c>
      <c r="C9588" s="1">
        <v>38</v>
      </c>
      <c r="D9588" s="1">
        <v>16</v>
      </c>
      <c r="E9588" s="1">
        <v>5</v>
      </c>
      <c r="F9588" s="1">
        <v>0</v>
      </c>
      <c r="G9588">
        <f>VLOOKUP(C9588,reference!$A$1:$E$310,5,FALSE)</f>
        <v>5303133</v>
      </c>
      <c r="H9588" t="str">
        <f>VLOOKUP(C9588,reference!$A$1:$E$310,4,FALSE)</f>
        <v>AMARASI TIMUR</v>
      </c>
      <c r="I9588" t="str">
        <f>VLOOKUP($D9588,reference!$G$1:$H$25,2,FALSE)</f>
        <v>Pemukiman</v>
      </c>
      <c r="J9588" t="str">
        <f>VLOOKUP($E9588,reference!$G$1:$H$25,2,FALSE)</f>
        <v>Hutan mangrove primer</v>
      </c>
      <c r="K9588" t="str">
        <f t="shared" si="149"/>
        <v>Non Irigasi</v>
      </c>
      <c r="L9588" t="s">
        <v>327</v>
      </c>
    </row>
    <row r="9589" spans="1:12" x14ac:dyDescent="0.25">
      <c r="A9589" s="1">
        <v>9588</v>
      </c>
      <c r="B9589" s="3">
        <v>4</v>
      </c>
      <c r="C9589" s="1">
        <v>38</v>
      </c>
      <c r="D9589" s="1">
        <v>20</v>
      </c>
      <c r="E9589" s="1">
        <v>5</v>
      </c>
      <c r="F9589" s="1">
        <v>0</v>
      </c>
      <c r="G9589">
        <f>VLOOKUP(C9589,reference!$A$1:$E$310,5,FALSE)</f>
        <v>5303133</v>
      </c>
      <c r="H9589" t="str">
        <f>VLOOKUP(C9589,reference!$A$1:$E$310,4,FALSE)</f>
        <v>AMARASI TIMUR</v>
      </c>
      <c r="I9589" t="str">
        <f>VLOOKUP($D9589,reference!$G$1:$H$25,2,FALSE)</f>
        <v>Tubuh air</v>
      </c>
      <c r="J9589" t="str">
        <f>VLOOKUP($E9589,reference!$G$1:$H$25,2,FALSE)</f>
        <v>Hutan mangrove primer</v>
      </c>
      <c r="K9589" t="str">
        <f t="shared" si="149"/>
        <v>Non Irigasi</v>
      </c>
      <c r="L9589" t="s">
        <v>327</v>
      </c>
    </row>
    <row r="9590" spans="1:12" x14ac:dyDescent="0.25">
      <c r="A9590" s="1">
        <v>9589</v>
      </c>
      <c r="B9590" s="3">
        <v>19</v>
      </c>
      <c r="C9590" s="1">
        <v>38</v>
      </c>
      <c r="D9590" s="1">
        <v>21</v>
      </c>
      <c r="E9590" s="1">
        <v>2</v>
      </c>
      <c r="F9590" s="1">
        <v>0</v>
      </c>
      <c r="G9590">
        <f>VLOOKUP(C9590,reference!$A$1:$E$310,5,FALSE)</f>
        <v>5303133</v>
      </c>
      <c r="H9590" t="str">
        <f>VLOOKUP(C9590,reference!$A$1:$E$310,4,FALSE)</f>
        <v>AMARASI TIMUR</v>
      </c>
      <c r="I9590" t="str">
        <f>VLOOKUP($D9590,reference!$G$1:$H$25,2,FALSE)</f>
        <v>Rawa</v>
      </c>
      <c r="J9590" t="str">
        <f>VLOOKUP($E9590,reference!$G$1:$H$25,2,FALSE)</f>
        <v>Hutan lahan kering sekunder / bekas tebangan</v>
      </c>
      <c r="K9590" t="str">
        <f t="shared" si="149"/>
        <v>Non Irigasi</v>
      </c>
      <c r="L9590" t="s">
        <v>327</v>
      </c>
    </row>
    <row r="9591" spans="1:12" x14ac:dyDescent="0.25">
      <c r="A9591" s="1">
        <v>9590</v>
      </c>
      <c r="B9591" s="3">
        <v>6</v>
      </c>
      <c r="C9591" s="1">
        <v>38</v>
      </c>
      <c r="D9591" s="1">
        <v>18</v>
      </c>
      <c r="E9591" s="1">
        <v>9</v>
      </c>
      <c r="F9591" s="1">
        <v>0</v>
      </c>
      <c r="G9591">
        <f>VLOOKUP(C9591,reference!$A$1:$E$310,5,FALSE)</f>
        <v>5303133</v>
      </c>
      <c r="H9591" t="str">
        <f>VLOOKUP(C9591,reference!$A$1:$E$310,4,FALSE)</f>
        <v>AMARASI TIMUR</v>
      </c>
      <c r="I9591" t="str">
        <f>VLOOKUP($D9591,reference!$G$1:$H$25,2,FALSE)</f>
        <v>Lahan terbuka</v>
      </c>
      <c r="J9591" t="str">
        <f>VLOOKUP($E9591,reference!$G$1:$H$25,2,FALSE)</f>
        <v>Semak belukar</v>
      </c>
      <c r="K9591" t="str">
        <f t="shared" si="149"/>
        <v>Non Irigasi</v>
      </c>
      <c r="L9591" t="s">
        <v>327</v>
      </c>
    </row>
    <row r="9592" spans="1:12" x14ac:dyDescent="0.25">
      <c r="A9592" s="1">
        <v>9591</v>
      </c>
      <c r="B9592" s="3">
        <v>4</v>
      </c>
      <c r="C9592" s="1">
        <v>38</v>
      </c>
      <c r="D9592" s="1">
        <v>18</v>
      </c>
      <c r="E9592" s="1">
        <v>2</v>
      </c>
      <c r="F9592" s="1">
        <v>0</v>
      </c>
      <c r="G9592">
        <f>VLOOKUP(C9592,reference!$A$1:$E$310,5,FALSE)</f>
        <v>5303133</v>
      </c>
      <c r="H9592" t="str">
        <f>VLOOKUP(C9592,reference!$A$1:$E$310,4,FALSE)</f>
        <v>AMARASI TIMUR</v>
      </c>
      <c r="I9592" t="str">
        <f>VLOOKUP($D9592,reference!$G$1:$H$25,2,FALSE)</f>
        <v>Lahan terbuka</v>
      </c>
      <c r="J9592" t="str">
        <f>VLOOKUP($E9592,reference!$G$1:$H$25,2,FALSE)</f>
        <v>Hutan lahan kering sekunder / bekas tebangan</v>
      </c>
      <c r="K9592" t="str">
        <f t="shared" si="149"/>
        <v>Non Irigasi</v>
      </c>
      <c r="L9592" t="s">
        <v>327</v>
      </c>
    </row>
    <row r="9593" spans="1:12" x14ac:dyDescent="0.25">
      <c r="A9593" s="1">
        <v>9592</v>
      </c>
      <c r="B9593" s="3">
        <v>1</v>
      </c>
      <c r="C9593" s="1">
        <v>68</v>
      </c>
      <c r="D9593" s="1">
        <v>20</v>
      </c>
      <c r="E9593" s="1">
        <v>16</v>
      </c>
      <c r="F9593" s="1">
        <v>0</v>
      </c>
      <c r="G9593">
        <f>VLOOKUP(C9593,reference!$A$1:$E$310,5,FALSE)</f>
        <v>5304061</v>
      </c>
      <c r="H9593" t="str">
        <f>VLOOKUP(C9593,reference!$A$1:$E$310,4,FALSE)</f>
        <v>KUALIN</v>
      </c>
      <c r="I9593" t="str">
        <f>VLOOKUP($D9593,reference!$G$1:$H$25,2,FALSE)</f>
        <v>Tubuh air</v>
      </c>
      <c r="J9593" t="str">
        <f>VLOOKUP($E9593,reference!$G$1:$H$25,2,FALSE)</f>
        <v>Pemukiman</v>
      </c>
      <c r="K9593" t="str">
        <f t="shared" si="149"/>
        <v>Non Irigasi</v>
      </c>
      <c r="L9593" t="s">
        <v>327</v>
      </c>
    </row>
    <row r="9594" spans="1:12" x14ac:dyDescent="0.25">
      <c r="A9594" s="1">
        <v>9593</v>
      </c>
      <c r="B9594" s="3">
        <v>98</v>
      </c>
      <c r="C9594" s="1">
        <v>29</v>
      </c>
      <c r="D9594" s="1">
        <v>11</v>
      </c>
      <c r="E9594" s="1">
        <v>18</v>
      </c>
      <c r="F9594" s="1">
        <v>0</v>
      </c>
      <c r="G9594">
        <f>VLOOKUP(C9594,reference!$A$1:$E$310,5,FALSE)</f>
        <v>5303100</v>
      </c>
      <c r="H9594" t="str">
        <f>VLOOKUP(C9594,reference!$A$1:$E$310,4,FALSE)</f>
        <v>SEMAU</v>
      </c>
      <c r="I9594" t="str">
        <f>VLOOKUP($D9594,reference!$G$1:$H$25,2,FALSE)</f>
        <v>Savanna / Padang rumput</v>
      </c>
      <c r="J9594" t="str">
        <f>VLOOKUP($E9594,reference!$G$1:$H$25,2,FALSE)</f>
        <v>Lahan terbuka</v>
      </c>
      <c r="K9594" t="str">
        <f t="shared" si="149"/>
        <v>Non Irigasi</v>
      </c>
      <c r="L9594" t="s">
        <v>327</v>
      </c>
    </row>
    <row r="9595" spans="1:12" x14ac:dyDescent="0.25">
      <c r="A9595" s="1">
        <v>9594</v>
      </c>
      <c r="B9595" s="3">
        <v>189</v>
      </c>
      <c r="C9595" s="1">
        <v>38</v>
      </c>
      <c r="D9595" s="1">
        <v>5</v>
      </c>
      <c r="E9595" s="1">
        <v>20</v>
      </c>
      <c r="F9595" s="1">
        <v>0</v>
      </c>
      <c r="G9595">
        <f>VLOOKUP(C9595,reference!$A$1:$E$310,5,FALSE)</f>
        <v>5303133</v>
      </c>
      <c r="H9595" t="str">
        <f>VLOOKUP(C9595,reference!$A$1:$E$310,4,FALSE)</f>
        <v>AMARASI TIMUR</v>
      </c>
      <c r="I9595" t="str">
        <f>VLOOKUP($D9595,reference!$G$1:$H$25,2,FALSE)</f>
        <v>Hutan mangrove primer</v>
      </c>
      <c r="J9595" t="str">
        <f>VLOOKUP($E9595,reference!$G$1:$H$25,2,FALSE)</f>
        <v>Tubuh air</v>
      </c>
      <c r="K9595" t="str">
        <f t="shared" si="149"/>
        <v>Non Irigasi</v>
      </c>
      <c r="L9595" t="s">
        <v>328</v>
      </c>
    </row>
    <row r="9596" spans="1:12" x14ac:dyDescent="0.25">
      <c r="A9596" s="1">
        <v>9595</v>
      </c>
      <c r="B9596" s="3">
        <v>239</v>
      </c>
      <c r="C9596" s="1">
        <v>308</v>
      </c>
      <c r="D9596" s="1">
        <v>13</v>
      </c>
      <c r="E9596" s="1">
        <v>16</v>
      </c>
      <c r="F9596" s="1">
        <v>0</v>
      </c>
      <c r="G9596">
        <f>VLOOKUP(C9596,reference!$A$1:$E$310,5,FALSE)</f>
        <v>5371040</v>
      </c>
      <c r="H9596" t="str">
        <f>VLOOKUP(C9596,reference!$A$1:$E$310,4,FALSE)</f>
        <v>KELAPA LIMA</v>
      </c>
      <c r="I9596" t="str">
        <f>VLOOKUP($D9596,reference!$G$1:$H$25,2,FALSE)</f>
        <v>Pertanian lahan kering  campur semak / kebun campur</v>
      </c>
      <c r="J9596" t="str">
        <f>VLOOKUP($E9596,reference!$G$1:$H$25,2,FALSE)</f>
        <v>Pemukiman</v>
      </c>
      <c r="K9596" t="str">
        <f t="shared" si="149"/>
        <v>Non Irigasi</v>
      </c>
      <c r="L9596" t="s">
        <v>327</v>
      </c>
    </row>
    <row r="9597" spans="1:12" x14ac:dyDescent="0.25">
      <c r="A9597" s="1">
        <v>9596</v>
      </c>
      <c r="B9597" s="3">
        <v>6</v>
      </c>
      <c r="C9597" s="1">
        <v>40</v>
      </c>
      <c r="D9597" s="1">
        <v>1</v>
      </c>
      <c r="E9597" s="1">
        <v>13</v>
      </c>
      <c r="F9597" s="1">
        <v>0</v>
      </c>
      <c r="G9597">
        <f>VLOOKUP(C9597,reference!$A$1:$E$310,5,FALSE)</f>
        <v>5303141</v>
      </c>
      <c r="H9597" t="str">
        <f>VLOOKUP(C9597,reference!$A$1:$E$310,4,FALSE)</f>
        <v>AMABI OEFETO TIMUR</v>
      </c>
      <c r="I9597" t="str">
        <f>VLOOKUP($D9597,reference!$G$1:$H$25,2,FALSE)</f>
        <v>Hutan lahan kering primer</v>
      </c>
      <c r="J9597" t="str">
        <f>VLOOKUP($E9597,reference!$G$1:$H$25,2,FALSE)</f>
        <v>Pertanian lahan kering  campur semak / kebun campur</v>
      </c>
      <c r="K9597" t="str">
        <f t="shared" si="149"/>
        <v>Non Irigasi</v>
      </c>
      <c r="L9597" t="s">
        <v>328</v>
      </c>
    </row>
    <row r="9598" spans="1:12" x14ac:dyDescent="0.25">
      <c r="A9598" s="1">
        <v>9597</v>
      </c>
      <c r="B9598" s="3">
        <v>5762</v>
      </c>
      <c r="C9598" s="1">
        <v>38</v>
      </c>
      <c r="D9598" s="1">
        <v>13</v>
      </c>
      <c r="E9598" s="1">
        <v>13</v>
      </c>
      <c r="F9598" s="1">
        <v>0</v>
      </c>
      <c r="G9598">
        <f>VLOOKUP(C9598,reference!$A$1:$E$310,5,FALSE)</f>
        <v>5303133</v>
      </c>
      <c r="H9598" t="str">
        <f>VLOOKUP(C9598,reference!$A$1:$E$310,4,FALSE)</f>
        <v>AMARASI TIMUR</v>
      </c>
      <c r="I9598" t="str">
        <f>VLOOKUP($D9598,reference!$G$1:$H$25,2,FALSE)</f>
        <v>Pertanian lahan kering  campur semak / kebun campur</v>
      </c>
      <c r="J9598" t="str">
        <f>VLOOKUP($E9598,reference!$G$1:$H$25,2,FALSE)</f>
        <v>Pertanian lahan kering  campur semak / kebun campur</v>
      </c>
      <c r="K9598" t="str">
        <f t="shared" si="149"/>
        <v>Non Irigasi</v>
      </c>
      <c r="L9598" t="s">
        <v>327</v>
      </c>
    </row>
    <row r="9599" spans="1:12" x14ac:dyDescent="0.25">
      <c r="A9599" s="1">
        <v>9598</v>
      </c>
      <c r="B9599" s="3">
        <v>22</v>
      </c>
      <c r="C9599" s="1">
        <v>38</v>
      </c>
      <c r="D9599" s="1">
        <v>9</v>
      </c>
      <c r="E9599" s="1">
        <v>20</v>
      </c>
      <c r="F9599" s="1">
        <v>0</v>
      </c>
      <c r="G9599">
        <f>VLOOKUP(C9599,reference!$A$1:$E$310,5,FALSE)</f>
        <v>5303133</v>
      </c>
      <c r="H9599" t="str">
        <f>VLOOKUP(C9599,reference!$A$1:$E$310,4,FALSE)</f>
        <v>AMARASI TIMUR</v>
      </c>
      <c r="I9599" t="str">
        <f>VLOOKUP($D9599,reference!$G$1:$H$25,2,FALSE)</f>
        <v>Semak belukar</v>
      </c>
      <c r="J9599" t="str">
        <f>VLOOKUP($E9599,reference!$G$1:$H$25,2,FALSE)</f>
        <v>Tubuh air</v>
      </c>
      <c r="K9599" t="str">
        <f t="shared" si="149"/>
        <v>Non Irigasi</v>
      </c>
      <c r="L9599" t="s">
        <v>327</v>
      </c>
    </row>
    <row r="9600" spans="1:12" x14ac:dyDescent="0.25">
      <c r="A9600" s="1">
        <v>9599</v>
      </c>
      <c r="B9600" s="3">
        <v>4</v>
      </c>
      <c r="C9600" s="1">
        <v>38</v>
      </c>
      <c r="D9600" s="1">
        <v>9</v>
      </c>
      <c r="E9600" s="1">
        <v>5</v>
      </c>
      <c r="F9600" s="1">
        <v>0</v>
      </c>
      <c r="G9600">
        <f>VLOOKUP(C9600,reference!$A$1:$E$310,5,FALSE)</f>
        <v>5303133</v>
      </c>
      <c r="H9600" t="str">
        <f>VLOOKUP(C9600,reference!$A$1:$E$310,4,FALSE)</f>
        <v>AMARASI TIMUR</v>
      </c>
      <c r="I9600" t="str">
        <f>VLOOKUP($D9600,reference!$G$1:$H$25,2,FALSE)</f>
        <v>Semak belukar</v>
      </c>
      <c r="J9600" t="str">
        <f>VLOOKUP($E9600,reference!$G$1:$H$25,2,FALSE)</f>
        <v>Hutan mangrove primer</v>
      </c>
      <c r="K9600" t="str">
        <f t="shared" si="149"/>
        <v>Non Irigasi</v>
      </c>
      <c r="L9600" t="s">
        <v>327</v>
      </c>
    </row>
    <row r="9601" spans="1:12" x14ac:dyDescent="0.25">
      <c r="A9601" s="1">
        <v>9600</v>
      </c>
      <c r="B9601" s="3">
        <v>145</v>
      </c>
      <c r="C9601" s="1">
        <v>38</v>
      </c>
      <c r="D9601" s="1">
        <v>20</v>
      </c>
      <c r="E9601" s="1">
        <v>20</v>
      </c>
      <c r="F9601" s="1">
        <v>0</v>
      </c>
      <c r="G9601">
        <f>VLOOKUP(C9601,reference!$A$1:$E$310,5,FALSE)</f>
        <v>5303133</v>
      </c>
      <c r="H9601" t="str">
        <f>VLOOKUP(C9601,reference!$A$1:$E$310,4,FALSE)</f>
        <v>AMARASI TIMUR</v>
      </c>
      <c r="I9601" t="str">
        <f>VLOOKUP($D9601,reference!$G$1:$H$25,2,FALSE)</f>
        <v>Tubuh air</v>
      </c>
      <c r="J9601" t="str">
        <f>VLOOKUP($E9601,reference!$G$1:$H$25,2,FALSE)</f>
        <v>Tubuh air</v>
      </c>
      <c r="K9601" t="str">
        <f t="shared" si="149"/>
        <v>Non Irigasi</v>
      </c>
      <c r="L9601" t="s">
        <v>327</v>
      </c>
    </row>
    <row r="9602" spans="1:12" x14ac:dyDescent="0.25">
      <c r="A9602" s="1">
        <v>9601</v>
      </c>
      <c r="B9602" s="3">
        <v>129</v>
      </c>
      <c r="C9602" s="1">
        <v>65</v>
      </c>
      <c r="D9602" s="1">
        <v>10</v>
      </c>
      <c r="E9602" s="1">
        <v>10</v>
      </c>
      <c r="F9602" s="1">
        <v>0</v>
      </c>
      <c r="G9602">
        <f>VLOOKUP(C9602,reference!$A$1:$E$310,5,FALSE)</f>
        <v>5304050</v>
      </c>
      <c r="H9602" t="str">
        <f>VLOOKUP(C9602,reference!$A$1:$E$310,4,FALSE)</f>
        <v>AMANUBAN SELATAN</v>
      </c>
      <c r="I9602" t="str">
        <f>VLOOKUP($D9602,reference!$G$1:$H$25,2,FALSE)</f>
        <v>Semak belukar rawa</v>
      </c>
      <c r="J9602" t="str">
        <f>VLOOKUP($E9602,reference!$G$1:$H$25,2,FALSE)</f>
        <v>Semak belukar rawa</v>
      </c>
      <c r="K9602" t="str">
        <f t="shared" si="149"/>
        <v>Non Irigasi</v>
      </c>
      <c r="L9602" t="s">
        <v>327</v>
      </c>
    </row>
    <row r="9603" spans="1:12" x14ac:dyDescent="0.25">
      <c r="A9603" s="1">
        <v>9602</v>
      </c>
      <c r="B9603" s="3">
        <v>116</v>
      </c>
      <c r="C9603" s="1">
        <v>33</v>
      </c>
      <c r="D9603" s="1">
        <v>13</v>
      </c>
      <c r="E9603" s="1">
        <v>12</v>
      </c>
      <c r="F9603" s="1">
        <v>0</v>
      </c>
      <c r="G9603">
        <f>VLOOKUP(C9603,reference!$A$1:$E$310,5,FALSE)</f>
        <v>5303120</v>
      </c>
      <c r="H9603" t="str">
        <f>VLOOKUP(C9603,reference!$A$1:$E$310,4,FALSE)</f>
        <v>KUPANG TENGAH</v>
      </c>
      <c r="I9603" t="str">
        <f>VLOOKUP($D9603,reference!$G$1:$H$25,2,FALSE)</f>
        <v>Pertanian lahan kering  campur semak / kebun campur</v>
      </c>
      <c r="J9603" t="str">
        <f>VLOOKUP($E9603,reference!$G$1:$H$25,2,FALSE)</f>
        <v>Pertanian lahan kering</v>
      </c>
      <c r="K9603" t="str">
        <f t="shared" ref="K9603:K9666" si="150">IF(F9603=0,"Non Irigasi","Buffer Irigasi")</f>
        <v>Non Irigasi</v>
      </c>
      <c r="L9603" t="s">
        <v>327</v>
      </c>
    </row>
    <row r="9604" spans="1:12" x14ac:dyDescent="0.25">
      <c r="A9604" s="1">
        <v>9603</v>
      </c>
      <c r="B9604" s="3">
        <v>6</v>
      </c>
      <c r="C9604" s="1">
        <v>41</v>
      </c>
      <c r="D9604" s="1">
        <v>14</v>
      </c>
      <c r="E9604" s="1">
        <v>16</v>
      </c>
      <c r="F9604" s="1">
        <v>0</v>
      </c>
      <c r="G9604">
        <f>VLOOKUP(C9604,reference!$A$1:$E$310,5,FALSE)</f>
        <v>5303142</v>
      </c>
      <c r="H9604" t="str">
        <f>VLOOKUP(C9604,reference!$A$1:$E$310,4,FALSE)</f>
        <v>AMABI OEFETO</v>
      </c>
      <c r="I9604" t="str">
        <f>VLOOKUP($D9604,reference!$G$1:$H$25,2,FALSE)</f>
        <v>Sawah</v>
      </c>
      <c r="J9604" t="str">
        <f>VLOOKUP($E9604,reference!$G$1:$H$25,2,FALSE)</f>
        <v>Pemukiman</v>
      </c>
      <c r="K9604" t="str">
        <f t="shared" si="150"/>
        <v>Non Irigasi</v>
      </c>
      <c r="L9604" t="s">
        <v>327</v>
      </c>
    </row>
    <row r="9605" spans="1:12" x14ac:dyDescent="0.25">
      <c r="A9605" s="1">
        <v>9604</v>
      </c>
      <c r="B9605" s="3">
        <v>61</v>
      </c>
      <c r="C9605" s="1">
        <v>40</v>
      </c>
      <c r="D9605" s="1">
        <v>1</v>
      </c>
      <c r="E9605" s="1">
        <v>2</v>
      </c>
      <c r="F9605" s="1">
        <v>0</v>
      </c>
      <c r="G9605">
        <f>VLOOKUP(C9605,reference!$A$1:$E$310,5,FALSE)</f>
        <v>5303141</v>
      </c>
      <c r="H9605" t="str">
        <f>VLOOKUP(C9605,reference!$A$1:$E$310,4,FALSE)</f>
        <v>AMABI OEFETO TIMUR</v>
      </c>
      <c r="I9605" t="str">
        <f>VLOOKUP($D9605,reference!$G$1:$H$25,2,FALSE)</f>
        <v>Hutan lahan kering primer</v>
      </c>
      <c r="J9605" t="str">
        <f>VLOOKUP($E9605,reference!$G$1:$H$25,2,FALSE)</f>
        <v>Hutan lahan kering sekunder / bekas tebangan</v>
      </c>
      <c r="K9605" t="str">
        <f t="shared" si="150"/>
        <v>Non Irigasi</v>
      </c>
      <c r="L9605" t="s">
        <v>329</v>
      </c>
    </row>
    <row r="9606" spans="1:12" x14ac:dyDescent="0.25">
      <c r="A9606" s="1">
        <v>9605</v>
      </c>
      <c r="B9606" s="3">
        <v>5</v>
      </c>
      <c r="C9606" s="1">
        <v>38</v>
      </c>
      <c r="D9606" s="1">
        <v>16</v>
      </c>
      <c r="E9606" s="1">
        <v>9</v>
      </c>
      <c r="F9606" s="1">
        <v>0</v>
      </c>
      <c r="G9606">
        <f>VLOOKUP(C9606,reference!$A$1:$E$310,5,FALSE)</f>
        <v>5303133</v>
      </c>
      <c r="H9606" t="str">
        <f>VLOOKUP(C9606,reference!$A$1:$E$310,4,FALSE)</f>
        <v>AMARASI TIMUR</v>
      </c>
      <c r="I9606" t="str">
        <f>VLOOKUP($D9606,reference!$G$1:$H$25,2,FALSE)</f>
        <v>Pemukiman</v>
      </c>
      <c r="J9606" t="str">
        <f>VLOOKUP($E9606,reference!$G$1:$H$25,2,FALSE)</f>
        <v>Semak belukar</v>
      </c>
      <c r="K9606" t="str">
        <f t="shared" si="150"/>
        <v>Non Irigasi</v>
      </c>
      <c r="L9606" t="s">
        <v>327</v>
      </c>
    </row>
    <row r="9607" spans="1:12" x14ac:dyDescent="0.25">
      <c r="A9607" s="1">
        <v>9606</v>
      </c>
      <c r="B9607" s="3">
        <v>311</v>
      </c>
      <c r="C9607" s="1">
        <v>65</v>
      </c>
      <c r="D9607" s="1">
        <v>12</v>
      </c>
      <c r="E9607" s="1">
        <v>6</v>
      </c>
      <c r="F9607" s="1">
        <v>0</v>
      </c>
      <c r="G9607">
        <f>VLOOKUP(C9607,reference!$A$1:$E$310,5,FALSE)</f>
        <v>5304050</v>
      </c>
      <c r="H9607" t="str">
        <f>VLOOKUP(C9607,reference!$A$1:$E$310,4,FALSE)</f>
        <v>AMANUBAN SELATAN</v>
      </c>
      <c r="I9607" t="str">
        <f>VLOOKUP($D9607,reference!$G$1:$H$25,2,FALSE)</f>
        <v>Pertanian lahan kering</v>
      </c>
      <c r="J9607" t="str">
        <f>VLOOKUP($E9607,reference!$G$1:$H$25,2,FALSE)</f>
        <v>Hutan mangrove sekunder</v>
      </c>
      <c r="K9607" t="str">
        <f t="shared" si="150"/>
        <v>Non Irigasi</v>
      </c>
      <c r="L9607" t="s">
        <v>327</v>
      </c>
    </row>
    <row r="9608" spans="1:12" x14ac:dyDescent="0.25">
      <c r="A9608" s="1">
        <v>9607</v>
      </c>
      <c r="B9608" s="3">
        <v>14</v>
      </c>
      <c r="C9608" s="1">
        <v>29</v>
      </c>
      <c r="D9608" s="1">
        <v>11</v>
      </c>
      <c r="E9608" s="1">
        <v>16</v>
      </c>
      <c r="F9608" s="1">
        <v>0</v>
      </c>
      <c r="G9608">
        <f>VLOOKUP(C9608,reference!$A$1:$E$310,5,FALSE)</f>
        <v>5303100</v>
      </c>
      <c r="H9608" t="str">
        <f>VLOOKUP(C9608,reference!$A$1:$E$310,4,FALSE)</f>
        <v>SEMAU</v>
      </c>
      <c r="I9608" t="str">
        <f>VLOOKUP($D9608,reference!$G$1:$H$25,2,FALSE)</f>
        <v>Savanna / Padang rumput</v>
      </c>
      <c r="J9608" t="str">
        <f>VLOOKUP($E9608,reference!$G$1:$H$25,2,FALSE)</f>
        <v>Pemukiman</v>
      </c>
      <c r="K9608" t="str">
        <f t="shared" si="150"/>
        <v>Non Irigasi</v>
      </c>
      <c r="L9608" t="s">
        <v>327</v>
      </c>
    </row>
    <row r="9609" spans="1:12" x14ac:dyDescent="0.25">
      <c r="A9609" s="1">
        <v>9608</v>
      </c>
      <c r="B9609" s="3">
        <v>7</v>
      </c>
      <c r="C9609" s="1">
        <v>308</v>
      </c>
      <c r="D9609" s="1">
        <v>0</v>
      </c>
      <c r="E9609" s="1">
        <v>0</v>
      </c>
      <c r="F9609" s="1">
        <v>0</v>
      </c>
      <c r="G9609">
        <f>VLOOKUP(C9609,reference!$A$1:$E$310,5,FALSE)</f>
        <v>5371040</v>
      </c>
      <c r="H9609" t="str">
        <f>VLOOKUP(C9609,reference!$A$1:$E$310,4,FALSE)</f>
        <v>KELAPA LIMA</v>
      </c>
      <c r="I9609" t="str">
        <f>VLOOKUP($D9609,reference!$G$1:$H$25,2,FALSE)</f>
        <v>No data</v>
      </c>
      <c r="J9609" t="str">
        <f>VLOOKUP($E9609,reference!$G$1:$H$25,2,FALSE)</f>
        <v>No data</v>
      </c>
      <c r="K9609" t="str">
        <f t="shared" si="150"/>
        <v>Non Irigasi</v>
      </c>
      <c r="L9609" t="s">
        <v>327</v>
      </c>
    </row>
    <row r="9610" spans="1:12" x14ac:dyDescent="0.25">
      <c r="A9610" s="1">
        <v>9609</v>
      </c>
      <c r="B9610" s="3">
        <v>1131</v>
      </c>
      <c r="C9610" s="1">
        <v>33</v>
      </c>
      <c r="D9610" s="1">
        <v>13</v>
      </c>
      <c r="E9610" s="1">
        <v>13</v>
      </c>
      <c r="F9610" s="1">
        <v>0</v>
      </c>
      <c r="G9610">
        <f>VLOOKUP(C9610,reference!$A$1:$E$310,5,FALSE)</f>
        <v>5303120</v>
      </c>
      <c r="H9610" t="str">
        <f>VLOOKUP(C9610,reference!$A$1:$E$310,4,FALSE)</f>
        <v>KUPANG TENGAH</v>
      </c>
      <c r="I9610" t="str">
        <f>VLOOKUP($D9610,reference!$G$1:$H$25,2,FALSE)</f>
        <v>Pertanian lahan kering  campur semak / kebun campur</v>
      </c>
      <c r="J9610" t="str">
        <f>VLOOKUP($E9610,reference!$G$1:$H$25,2,FALSE)</f>
        <v>Pertanian lahan kering  campur semak / kebun campur</v>
      </c>
      <c r="K9610" t="str">
        <f t="shared" si="150"/>
        <v>Non Irigasi</v>
      </c>
      <c r="L9610" t="s">
        <v>327</v>
      </c>
    </row>
    <row r="9611" spans="1:12" x14ac:dyDescent="0.25">
      <c r="A9611" s="1">
        <v>9610</v>
      </c>
      <c r="B9611" s="3">
        <v>106</v>
      </c>
      <c r="C9611" s="1">
        <v>41</v>
      </c>
      <c r="D9611" s="1">
        <v>14</v>
      </c>
      <c r="E9611" s="1">
        <v>14</v>
      </c>
      <c r="F9611" s="1">
        <v>0</v>
      </c>
      <c r="G9611">
        <f>VLOOKUP(C9611,reference!$A$1:$E$310,5,FALSE)</f>
        <v>5303142</v>
      </c>
      <c r="H9611" t="str">
        <f>VLOOKUP(C9611,reference!$A$1:$E$310,4,FALSE)</f>
        <v>AMABI OEFETO</v>
      </c>
      <c r="I9611" t="str">
        <f>VLOOKUP($D9611,reference!$G$1:$H$25,2,FALSE)</f>
        <v>Sawah</v>
      </c>
      <c r="J9611" t="str">
        <f>VLOOKUP($E9611,reference!$G$1:$H$25,2,FALSE)</f>
        <v>Sawah</v>
      </c>
      <c r="K9611" t="str">
        <f t="shared" si="150"/>
        <v>Non Irigasi</v>
      </c>
      <c r="L9611" t="s">
        <v>327</v>
      </c>
    </row>
    <row r="9612" spans="1:12" x14ac:dyDescent="0.25">
      <c r="A9612" s="1">
        <v>9611</v>
      </c>
      <c r="B9612" s="3">
        <v>2</v>
      </c>
      <c r="C9612" s="1">
        <v>12</v>
      </c>
      <c r="D9612" s="1">
        <v>0</v>
      </c>
      <c r="E9612" s="1">
        <v>11</v>
      </c>
      <c r="F9612" s="1">
        <v>0</v>
      </c>
      <c r="G9612">
        <f>VLOOKUP(C9612,reference!$A$1:$E$310,5,FALSE)</f>
        <v>5302021</v>
      </c>
      <c r="H9612" t="str">
        <f>VLOOKUP(C9612,reference!$A$1:$E$310,4,FALSE)</f>
        <v>PINUPAHAR</v>
      </c>
      <c r="I9612" t="str">
        <f>VLOOKUP($D9612,reference!$G$1:$H$25,2,FALSE)</f>
        <v>No data</v>
      </c>
      <c r="J9612" t="str">
        <f>VLOOKUP($E9612,reference!$G$1:$H$25,2,FALSE)</f>
        <v>Savanna / Padang rumput</v>
      </c>
      <c r="K9612" t="str">
        <f t="shared" si="150"/>
        <v>Non Irigasi</v>
      </c>
      <c r="L9612" t="s">
        <v>327</v>
      </c>
    </row>
    <row r="9613" spans="1:12" x14ac:dyDescent="0.25">
      <c r="A9613" s="1">
        <v>9612</v>
      </c>
      <c r="B9613" s="3">
        <v>225</v>
      </c>
      <c r="C9613" s="1">
        <v>19</v>
      </c>
      <c r="D9613" s="1">
        <v>13</v>
      </c>
      <c r="E9613" s="1">
        <v>12</v>
      </c>
      <c r="F9613" s="1">
        <v>0</v>
      </c>
      <c r="G9613">
        <f>VLOOKUP(C9613,reference!$A$1:$E$310,5,FALSE)</f>
        <v>5302040</v>
      </c>
      <c r="H9613" t="str">
        <f>VLOOKUP(C9613,reference!$A$1:$E$310,4,FALSE)</f>
        <v>PAHUNGA LODU</v>
      </c>
      <c r="I9613" t="str">
        <f>VLOOKUP($D9613,reference!$G$1:$H$25,2,FALSE)</f>
        <v>Pertanian lahan kering  campur semak / kebun campur</v>
      </c>
      <c r="J9613" t="str">
        <f>VLOOKUP($E9613,reference!$G$1:$H$25,2,FALSE)</f>
        <v>Pertanian lahan kering</v>
      </c>
      <c r="K9613" t="str">
        <f t="shared" si="150"/>
        <v>Non Irigasi</v>
      </c>
      <c r="L9613" t="s">
        <v>327</v>
      </c>
    </row>
    <row r="9614" spans="1:12" x14ac:dyDescent="0.25">
      <c r="A9614" s="1">
        <v>9613</v>
      </c>
      <c r="B9614" s="3">
        <v>111</v>
      </c>
      <c r="C9614" s="1">
        <v>19</v>
      </c>
      <c r="D9614" s="1">
        <v>16</v>
      </c>
      <c r="E9614" s="1">
        <v>12</v>
      </c>
      <c r="F9614" s="1">
        <v>0</v>
      </c>
      <c r="G9614">
        <f>VLOOKUP(C9614,reference!$A$1:$E$310,5,FALSE)</f>
        <v>5302040</v>
      </c>
      <c r="H9614" t="str">
        <f>VLOOKUP(C9614,reference!$A$1:$E$310,4,FALSE)</f>
        <v>PAHUNGA LODU</v>
      </c>
      <c r="I9614" t="str">
        <f>VLOOKUP($D9614,reference!$G$1:$H$25,2,FALSE)</f>
        <v>Pemukiman</v>
      </c>
      <c r="J9614" t="str">
        <f>VLOOKUP($E9614,reference!$G$1:$H$25,2,FALSE)</f>
        <v>Pertanian lahan kering</v>
      </c>
      <c r="K9614" t="str">
        <f t="shared" si="150"/>
        <v>Non Irigasi</v>
      </c>
      <c r="L9614" t="s">
        <v>327</v>
      </c>
    </row>
    <row r="9615" spans="1:12" x14ac:dyDescent="0.25">
      <c r="A9615" s="1">
        <v>9614</v>
      </c>
      <c r="B9615" s="3">
        <v>24</v>
      </c>
      <c r="C9615" s="1">
        <v>29</v>
      </c>
      <c r="D9615" s="1">
        <v>0</v>
      </c>
      <c r="E9615" s="1">
        <v>16</v>
      </c>
      <c r="F9615" s="1">
        <v>0</v>
      </c>
      <c r="G9615">
        <f>VLOOKUP(C9615,reference!$A$1:$E$310,5,FALSE)</f>
        <v>5303100</v>
      </c>
      <c r="H9615" t="str">
        <f>VLOOKUP(C9615,reference!$A$1:$E$310,4,FALSE)</f>
        <v>SEMAU</v>
      </c>
      <c r="I9615" t="str">
        <f>VLOOKUP($D9615,reference!$G$1:$H$25,2,FALSE)</f>
        <v>No data</v>
      </c>
      <c r="J9615" t="str">
        <f>VLOOKUP($E9615,reference!$G$1:$H$25,2,FALSE)</f>
        <v>Pemukiman</v>
      </c>
      <c r="K9615" t="str">
        <f t="shared" si="150"/>
        <v>Non Irigasi</v>
      </c>
      <c r="L9615" t="s">
        <v>327</v>
      </c>
    </row>
    <row r="9616" spans="1:12" x14ac:dyDescent="0.25">
      <c r="A9616" s="1">
        <v>9615</v>
      </c>
      <c r="B9616" s="3">
        <v>18</v>
      </c>
      <c r="C9616" s="1">
        <v>38</v>
      </c>
      <c r="D9616" s="1">
        <v>21</v>
      </c>
      <c r="E9616" s="1">
        <v>10</v>
      </c>
      <c r="F9616" s="1">
        <v>0</v>
      </c>
      <c r="G9616">
        <f>VLOOKUP(C9616,reference!$A$1:$E$310,5,FALSE)</f>
        <v>5303133</v>
      </c>
      <c r="H9616" t="str">
        <f>VLOOKUP(C9616,reference!$A$1:$E$310,4,FALSE)</f>
        <v>AMARASI TIMUR</v>
      </c>
      <c r="I9616" t="str">
        <f>VLOOKUP($D9616,reference!$G$1:$H$25,2,FALSE)</f>
        <v>Rawa</v>
      </c>
      <c r="J9616" t="str">
        <f>VLOOKUP($E9616,reference!$G$1:$H$25,2,FALSE)</f>
        <v>Semak belukar rawa</v>
      </c>
      <c r="K9616" t="str">
        <f t="shared" si="150"/>
        <v>Non Irigasi</v>
      </c>
      <c r="L9616" t="s">
        <v>327</v>
      </c>
    </row>
    <row r="9617" spans="1:12" x14ac:dyDescent="0.25">
      <c r="A9617" s="1">
        <v>9616</v>
      </c>
      <c r="B9617" s="3">
        <v>8</v>
      </c>
      <c r="C9617" s="1">
        <v>38</v>
      </c>
      <c r="D9617" s="1">
        <v>2</v>
      </c>
      <c r="E9617" s="1">
        <v>10</v>
      </c>
      <c r="F9617" s="1">
        <v>0</v>
      </c>
      <c r="G9617">
        <f>VLOOKUP(C9617,reference!$A$1:$E$310,5,FALSE)</f>
        <v>5303133</v>
      </c>
      <c r="H9617" t="str">
        <f>VLOOKUP(C9617,reference!$A$1:$E$310,4,FALSE)</f>
        <v>AMARASI TIMUR</v>
      </c>
      <c r="I9617" t="str">
        <f>VLOOKUP($D9617,reference!$G$1:$H$25,2,FALSE)</f>
        <v>Hutan lahan kering sekunder / bekas tebangan</v>
      </c>
      <c r="J9617" t="str">
        <f>VLOOKUP($E9617,reference!$G$1:$H$25,2,FALSE)</f>
        <v>Semak belukar rawa</v>
      </c>
      <c r="K9617" t="str">
        <f t="shared" si="150"/>
        <v>Non Irigasi</v>
      </c>
      <c r="L9617" t="s">
        <v>328</v>
      </c>
    </row>
    <row r="9618" spans="1:12" x14ac:dyDescent="0.25">
      <c r="A9618" s="1">
        <v>9617</v>
      </c>
      <c r="B9618" s="3">
        <v>25</v>
      </c>
      <c r="C9618" s="1">
        <v>38</v>
      </c>
      <c r="D9618" s="1">
        <v>12</v>
      </c>
      <c r="E9618" s="1">
        <v>9</v>
      </c>
      <c r="F9618" s="1">
        <v>0</v>
      </c>
      <c r="G9618">
        <f>VLOOKUP(C9618,reference!$A$1:$E$310,5,FALSE)</f>
        <v>5303133</v>
      </c>
      <c r="H9618" t="str">
        <f>VLOOKUP(C9618,reference!$A$1:$E$310,4,FALSE)</f>
        <v>AMARASI TIMUR</v>
      </c>
      <c r="I9618" t="str">
        <f>VLOOKUP($D9618,reference!$G$1:$H$25,2,FALSE)</f>
        <v>Pertanian lahan kering</v>
      </c>
      <c r="J9618" t="str">
        <f>VLOOKUP($E9618,reference!$G$1:$H$25,2,FALSE)</f>
        <v>Semak belukar</v>
      </c>
      <c r="K9618" t="str">
        <f t="shared" si="150"/>
        <v>Non Irigasi</v>
      </c>
      <c r="L9618" t="s">
        <v>327</v>
      </c>
    </row>
    <row r="9619" spans="1:12" x14ac:dyDescent="0.25">
      <c r="A9619" s="1">
        <v>9618</v>
      </c>
      <c r="B9619" s="3">
        <v>41</v>
      </c>
      <c r="C9619" s="1">
        <v>38</v>
      </c>
      <c r="D9619" s="1">
        <v>12</v>
      </c>
      <c r="E9619" s="1">
        <v>2</v>
      </c>
      <c r="F9619" s="1">
        <v>0</v>
      </c>
      <c r="G9619">
        <f>VLOOKUP(C9619,reference!$A$1:$E$310,5,FALSE)</f>
        <v>5303133</v>
      </c>
      <c r="H9619" t="str">
        <f>VLOOKUP(C9619,reference!$A$1:$E$310,4,FALSE)</f>
        <v>AMARASI TIMUR</v>
      </c>
      <c r="I9619" t="str">
        <f>VLOOKUP($D9619,reference!$G$1:$H$25,2,FALSE)</f>
        <v>Pertanian lahan kering</v>
      </c>
      <c r="J9619" t="str">
        <f>VLOOKUP($E9619,reference!$G$1:$H$25,2,FALSE)</f>
        <v>Hutan lahan kering sekunder / bekas tebangan</v>
      </c>
      <c r="K9619" t="str">
        <f t="shared" si="150"/>
        <v>Non Irigasi</v>
      </c>
      <c r="L9619" t="s">
        <v>327</v>
      </c>
    </row>
    <row r="9620" spans="1:12" x14ac:dyDescent="0.25">
      <c r="A9620" s="1">
        <v>9619</v>
      </c>
      <c r="B9620" s="3">
        <v>1</v>
      </c>
      <c r="C9620" s="1">
        <v>12</v>
      </c>
      <c r="D9620" s="1">
        <v>13</v>
      </c>
      <c r="E9620" s="1">
        <v>11</v>
      </c>
      <c r="F9620" s="1">
        <v>0</v>
      </c>
      <c r="G9620">
        <f>VLOOKUP(C9620,reference!$A$1:$E$310,5,FALSE)</f>
        <v>5302021</v>
      </c>
      <c r="H9620" t="str">
        <f>VLOOKUP(C9620,reference!$A$1:$E$310,4,FALSE)</f>
        <v>PINUPAHAR</v>
      </c>
      <c r="I9620" t="str">
        <f>VLOOKUP($D9620,reference!$G$1:$H$25,2,FALSE)</f>
        <v>Pertanian lahan kering  campur semak / kebun campur</v>
      </c>
      <c r="J9620" t="str">
        <f>VLOOKUP($E9620,reference!$G$1:$H$25,2,FALSE)</f>
        <v>Savanna / Padang rumput</v>
      </c>
      <c r="K9620" t="str">
        <f t="shared" si="150"/>
        <v>Non Irigasi</v>
      </c>
      <c r="L9620" t="s">
        <v>327</v>
      </c>
    </row>
    <row r="9621" spans="1:12" x14ac:dyDescent="0.25">
      <c r="A9621" s="1">
        <v>9620</v>
      </c>
      <c r="B9621" s="3">
        <v>199</v>
      </c>
      <c r="C9621" s="1">
        <v>12</v>
      </c>
      <c r="D9621" s="1">
        <v>13</v>
      </c>
      <c r="E9621" s="1">
        <v>14</v>
      </c>
      <c r="F9621" s="1">
        <v>0</v>
      </c>
      <c r="G9621">
        <f>VLOOKUP(C9621,reference!$A$1:$E$310,5,FALSE)</f>
        <v>5302021</v>
      </c>
      <c r="H9621" t="str">
        <f>VLOOKUP(C9621,reference!$A$1:$E$310,4,FALSE)</f>
        <v>PINUPAHAR</v>
      </c>
      <c r="I9621" t="str">
        <f>VLOOKUP($D9621,reference!$G$1:$H$25,2,FALSE)</f>
        <v>Pertanian lahan kering  campur semak / kebun campur</v>
      </c>
      <c r="J9621" t="str">
        <f>VLOOKUP($E9621,reference!$G$1:$H$25,2,FALSE)</f>
        <v>Sawah</v>
      </c>
      <c r="K9621" t="str">
        <f t="shared" si="150"/>
        <v>Non Irigasi</v>
      </c>
      <c r="L9621" t="s">
        <v>327</v>
      </c>
    </row>
    <row r="9622" spans="1:12" x14ac:dyDescent="0.25">
      <c r="A9622" s="1">
        <v>9621</v>
      </c>
      <c r="B9622" s="3">
        <v>4</v>
      </c>
      <c r="C9622" s="1">
        <v>38</v>
      </c>
      <c r="D9622" s="1">
        <v>20</v>
      </c>
      <c r="E9622" s="1">
        <v>6</v>
      </c>
      <c r="F9622" s="1">
        <v>0</v>
      </c>
      <c r="G9622">
        <f>VLOOKUP(C9622,reference!$A$1:$E$310,5,FALSE)</f>
        <v>5303133</v>
      </c>
      <c r="H9622" t="str">
        <f>VLOOKUP(C9622,reference!$A$1:$E$310,4,FALSE)</f>
        <v>AMARASI TIMUR</v>
      </c>
      <c r="I9622" t="str">
        <f>VLOOKUP($D9622,reference!$G$1:$H$25,2,FALSE)</f>
        <v>Tubuh air</v>
      </c>
      <c r="J9622" t="str">
        <f>VLOOKUP($E9622,reference!$G$1:$H$25,2,FALSE)</f>
        <v>Hutan mangrove sekunder</v>
      </c>
      <c r="K9622" t="str">
        <f t="shared" si="150"/>
        <v>Non Irigasi</v>
      </c>
      <c r="L9622" t="s">
        <v>327</v>
      </c>
    </row>
    <row r="9623" spans="1:12" x14ac:dyDescent="0.25">
      <c r="A9623" s="1">
        <v>9622</v>
      </c>
      <c r="B9623" s="3">
        <v>292</v>
      </c>
      <c r="C9623" s="1">
        <v>38</v>
      </c>
      <c r="D9623" s="1">
        <v>5</v>
      </c>
      <c r="E9623" s="1">
        <v>6</v>
      </c>
      <c r="F9623" s="1">
        <v>0</v>
      </c>
      <c r="G9623">
        <f>VLOOKUP(C9623,reference!$A$1:$E$310,5,FALSE)</f>
        <v>5303133</v>
      </c>
      <c r="H9623" t="str">
        <f>VLOOKUP(C9623,reference!$A$1:$E$310,4,FALSE)</f>
        <v>AMARASI TIMUR</v>
      </c>
      <c r="I9623" t="str">
        <f>VLOOKUP($D9623,reference!$G$1:$H$25,2,FALSE)</f>
        <v>Hutan mangrove primer</v>
      </c>
      <c r="J9623" t="str">
        <f>VLOOKUP($E9623,reference!$G$1:$H$25,2,FALSE)</f>
        <v>Hutan mangrove sekunder</v>
      </c>
      <c r="K9623" t="str">
        <f t="shared" si="150"/>
        <v>Non Irigasi</v>
      </c>
      <c r="L9623" t="s">
        <v>329</v>
      </c>
    </row>
    <row r="9624" spans="1:12" x14ac:dyDescent="0.25">
      <c r="A9624" s="1">
        <v>9623</v>
      </c>
      <c r="B9624" s="3">
        <v>17</v>
      </c>
      <c r="C9624" s="1">
        <v>65</v>
      </c>
      <c r="D9624" s="1">
        <v>4</v>
      </c>
      <c r="E9624" s="1">
        <v>14</v>
      </c>
      <c r="F9624" s="1">
        <v>0</v>
      </c>
      <c r="G9624">
        <f>VLOOKUP(C9624,reference!$A$1:$E$310,5,FALSE)</f>
        <v>5304050</v>
      </c>
      <c r="H9624" t="str">
        <f>VLOOKUP(C9624,reference!$A$1:$E$310,4,FALSE)</f>
        <v>AMANUBAN SELATAN</v>
      </c>
      <c r="I9624" t="str">
        <f>VLOOKUP($D9624,reference!$G$1:$H$25,2,FALSE)</f>
        <v>Hutan rawa sekunder</v>
      </c>
      <c r="J9624" t="str">
        <f>VLOOKUP($E9624,reference!$G$1:$H$25,2,FALSE)</f>
        <v>Sawah</v>
      </c>
      <c r="K9624" t="str">
        <f t="shared" si="150"/>
        <v>Non Irigasi</v>
      </c>
      <c r="L9624" t="s">
        <v>328</v>
      </c>
    </row>
    <row r="9625" spans="1:12" x14ac:dyDescent="0.25">
      <c r="A9625" s="1">
        <v>9624</v>
      </c>
      <c r="B9625" s="3">
        <v>251</v>
      </c>
      <c r="C9625" s="1">
        <v>41</v>
      </c>
      <c r="D9625" s="1">
        <v>9</v>
      </c>
      <c r="E9625" s="1">
        <v>9</v>
      </c>
      <c r="F9625" s="1">
        <v>0</v>
      </c>
      <c r="G9625">
        <f>VLOOKUP(C9625,reference!$A$1:$E$310,5,FALSE)</f>
        <v>5303142</v>
      </c>
      <c r="H9625" t="str">
        <f>VLOOKUP(C9625,reference!$A$1:$E$310,4,FALSE)</f>
        <v>AMABI OEFETO</v>
      </c>
      <c r="I9625" t="str">
        <f>VLOOKUP($D9625,reference!$G$1:$H$25,2,FALSE)</f>
        <v>Semak belukar</v>
      </c>
      <c r="J9625" t="str">
        <f>VLOOKUP($E9625,reference!$G$1:$H$25,2,FALSE)</f>
        <v>Semak belukar</v>
      </c>
      <c r="K9625" t="str">
        <f t="shared" si="150"/>
        <v>Non Irigasi</v>
      </c>
      <c r="L9625" t="s">
        <v>327</v>
      </c>
    </row>
    <row r="9626" spans="1:12" x14ac:dyDescent="0.25">
      <c r="A9626" s="1">
        <v>9625</v>
      </c>
      <c r="B9626" s="3">
        <v>6</v>
      </c>
      <c r="C9626" s="1">
        <v>41</v>
      </c>
      <c r="D9626" s="1">
        <v>9</v>
      </c>
      <c r="E9626" s="1">
        <v>2</v>
      </c>
      <c r="F9626" s="1">
        <v>0</v>
      </c>
      <c r="G9626">
        <f>VLOOKUP(C9626,reference!$A$1:$E$310,5,FALSE)</f>
        <v>5303142</v>
      </c>
      <c r="H9626" t="str">
        <f>VLOOKUP(C9626,reference!$A$1:$E$310,4,FALSE)</f>
        <v>AMABI OEFETO</v>
      </c>
      <c r="I9626" t="str">
        <f>VLOOKUP($D9626,reference!$G$1:$H$25,2,FALSE)</f>
        <v>Semak belukar</v>
      </c>
      <c r="J9626" t="str">
        <f>VLOOKUP($E9626,reference!$G$1:$H$25,2,FALSE)</f>
        <v>Hutan lahan kering sekunder / bekas tebangan</v>
      </c>
      <c r="K9626" t="str">
        <f t="shared" si="150"/>
        <v>Non Irigasi</v>
      </c>
      <c r="L9626" t="s">
        <v>327</v>
      </c>
    </row>
    <row r="9627" spans="1:12" x14ac:dyDescent="0.25">
      <c r="A9627" s="1">
        <v>9626</v>
      </c>
      <c r="B9627" s="3">
        <v>107</v>
      </c>
      <c r="C9627" s="1">
        <v>41</v>
      </c>
      <c r="D9627" s="1">
        <v>2</v>
      </c>
      <c r="E9627" s="1">
        <v>16</v>
      </c>
      <c r="F9627" s="1">
        <v>0</v>
      </c>
      <c r="G9627">
        <f>VLOOKUP(C9627,reference!$A$1:$E$310,5,FALSE)</f>
        <v>5303142</v>
      </c>
      <c r="H9627" t="str">
        <f>VLOOKUP(C9627,reference!$A$1:$E$310,4,FALSE)</f>
        <v>AMABI OEFETO</v>
      </c>
      <c r="I9627" t="str">
        <f>VLOOKUP($D9627,reference!$G$1:$H$25,2,FALSE)</f>
        <v>Hutan lahan kering sekunder / bekas tebangan</v>
      </c>
      <c r="J9627" t="str">
        <f>VLOOKUP($E9627,reference!$G$1:$H$25,2,FALSE)</f>
        <v>Pemukiman</v>
      </c>
      <c r="K9627" t="str">
        <f t="shared" si="150"/>
        <v>Non Irigasi</v>
      </c>
      <c r="L9627" t="s">
        <v>328</v>
      </c>
    </row>
    <row r="9628" spans="1:12" x14ac:dyDescent="0.25">
      <c r="A9628" s="1">
        <v>9627</v>
      </c>
      <c r="B9628" s="3">
        <v>427</v>
      </c>
      <c r="C9628" s="1">
        <v>18</v>
      </c>
      <c r="D9628" s="1">
        <v>2</v>
      </c>
      <c r="E9628" s="1">
        <v>12</v>
      </c>
      <c r="F9628" s="1">
        <v>0</v>
      </c>
      <c r="G9628">
        <f>VLOOKUP(C9628,reference!$A$1:$E$310,5,FALSE)</f>
        <v>5302035</v>
      </c>
      <c r="H9628" t="str">
        <f>VLOOKUP(C9628,reference!$A$1:$E$310,4,FALSE)</f>
        <v>NGADU NGALA</v>
      </c>
      <c r="I9628" t="str">
        <f>VLOOKUP($D9628,reference!$G$1:$H$25,2,FALSE)</f>
        <v>Hutan lahan kering sekunder / bekas tebangan</v>
      </c>
      <c r="J9628" t="str">
        <f>VLOOKUP($E9628,reference!$G$1:$H$25,2,FALSE)</f>
        <v>Pertanian lahan kering</v>
      </c>
      <c r="K9628" t="str">
        <f t="shared" si="150"/>
        <v>Non Irigasi</v>
      </c>
      <c r="L9628" t="s">
        <v>328</v>
      </c>
    </row>
    <row r="9629" spans="1:12" x14ac:dyDescent="0.25">
      <c r="A9629" s="1">
        <v>9628</v>
      </c>
      <c r="B9629" s="3">
        <v>85</v>
      </c>
      <c r="C9629" s="1">
        <v>29</v>
      </c>
      <c r="D9629" s="1">
        <v>11</v>
      </c>
      <c r="E9629" s="1">
        <v>9</v>
      </c>
      <c r="F9629" s="1">
        <v>0</v>
      </c>
      <c r="G9629">
        <f>VLOOKUP(C9629,reference!$A$1:$E$310,5,FALSE)</f>
        <v>5303100</v>
      </c>
      <c r="H9629" t="str">
        <f>VLOOKUP(C9629,reference!$A$1:$E$310,4,FALSE)</f>
        <v>SEMAU</v>
      </c>
      <c r="I9629" t="str">
        <f>VLOOKUP($D9629,reference!$G$1:$H$25,2,FALSE)</f>
        <v>Savanna / Padang rumput</v>
      </c>
      <c r="J9629" t="str">
        <f>VLOOKUP($E9629,reference!$G$1:$H$25,2,FALSE)</f>
        <v>Semak belukar</v>
      </c>
      <c r="K9629" t="str">
        <f t="shared" si="150"/>
        <v>Non Irigasi</v>
      </c>
      <c r="L9629" t="s">
        <v>327</v>
      </c>
    </row>
    <row r="9630" spans="1:12" x14ac:dyDescent="0.25">
      <c r="A9630" s="1">
        <v>9629</v>
      </c>
      <c r="B9630" s="3">
        <v>7</v>
      </c>
      <c r="C9630" s="1">
        <v>29</v>
      </c>
      <c r="D9630" s="1">
        <v>16</v>
      </c>
      <c r="E9630" s="1">
        <v>13</v>
      </c>
      <c r="F9630" s="1">
        <v>0</v>
      </c>
      <c r="G9630">
        <f>VLOOKUP(C9630,reference!$A$1:$E$310,5,FALSE)</f>
        <v>5303100</v>
      </c>
      <c r="H9630" t="str">
        <f>VLOOKUP(C9630,reference!$A$1:$E$310,4,FALSE)</f>
        <v>SEMAU</v>
      </c>
      <c r="I9630" t="str">
        <f>VLOOKUP($D9630,reference!$G$1:$H$25,2,FALSE)</f>
        <v>Pemukiman</v>
      </c>
      <c r="J9630" t="str">
        <f>VLOOKUP($E9630,reference!$G$1:$H$25,2,FALSE)</f>
        <v>Pertanian lahan kering  campur semak / kebun campur</v>
      </c>
      <c r="K9630" t="str">
        <f t="shared" si="150"/>
        <v>Non Irigasi</v>
      </c>
      <c r="L9630" t="s">
        <v>327</v>
      </c>
    </row>
    <row r="9631" spans="1:12" x14ac:dyDescent="0.25">
      <c r="A9631" s="1">
        <v>9630</v>
      </c>
      <c r="B9631" s="3">
        <v>83</v>
      </c>
      <c r="C9631" s="1">
        <v>18</v>
      </c>
      <c r="D9631" s="1">
        <v>2</v>
      </c>
      <c r="E9631" s="1">
        <v>14</v>
      </c>
      <c r="F9631" s="1">
        <v>0</v>
      </c>
      <c r="G9631">
        <f>VLOOKUP(C9631,reference!$A$1:$E$310,5,FALSE)</f>
        <v>5302035</v>
      </c>
      <c r="H9631" t="str">
        <f>VLOOKUP(C9631,reference!$A$1:$E$310,4,FALSE)</f>
        <v>NGADU NGALA</v>
      </c>
      <c r="I9631" t="str">
        <f>VLOOKUP($D9631,reference!$G$1:$H$25,2,FALSE)</f>
        <v>Hutan lahan kering sekunder / bekas tebangan</v>
      </c>
      <c r="J9631" t="str">
        <f>VLOOKUP($E9631,reference!$G$1:$H$25,2,FALSE)</f>
        <v>Sawah</v>
      </c>
      <c r="K9631" t="str">
        <f t="shared" si="150"/>
        <v>Non Irigasi</v>
      </c>
      <c r="L9631" t="s">
        <v>328</v>
      </c>
    </row>
    <row r="9632" spans="1:12" x14ac:dyDescent="0.25">
      <c r="A9632" s="1">
        <v>9631</v>
      </c>
      <c r="B9632" s="3">
        <v>401</v>
      </c>
      <c r="C9632" s="1">
        <v>29</v>
      </c>
      <c r="D9632" s="1">
        <v>2</v>
      </c>
      <c r="E9632" s="1">
        <v>9</v>
      </c>
      <c r="F9632" s="1">
        <v>0</v>
      </c>
      <c r="G9632">
        <f>VLOOKUP(C9632,reference!$A$1:$E$310,5,FALSE)</f>
        <v>5303100</v>
      </c>
      <c r="H9632" t="str">
        <f>VLOOKUP(C9632,reference!$A$1:$E$310,4,FALSE)</f>
        <v>SEMAU</v>
      </c>
      <c r="I9632" t="str">
        <f>VLOOKUP($D9632,reference!$G$1:$H$25,2,FALSE)</f>
        <v>Hutan lahan kering sekunder / bekas tebangan</v>
      </c>
      <c r="J9632" t="str">
        <f>VLOOKUP($E9632,reference!$G$1:$H$25,2,FALSE)</f>
        <v>Semak belukar</v>
      </c>
      <c r="K9632" t="str">
        <f t="shared" si="150"/>
        <v>Non Irigasi</v>
      </c>
      <c r="L9632" t="s">
        <v>328</v>
      </c>
    </row>
    <row r="9633" spans="1:12" x14ac:dyDescent="0.25">
      <c r="A9633" s="1">
        <v>9632</v>
      </c>
      <c r="B9633" s="3">
        <v>435</v>
      </c>
      <c r="C9633" s="1">
        <v>65</v>
      </c>
      <c r="D9633" s="1">
        <v>21</v>
      </c>
      <c r="E9633" s="1">
        <v>10</v>
      </c>
      <c r="F9633" s="1">
        <v>0</v>
      </c>
      <c r="G9633">
        <f>VLOOKUP(C9633,reference!$A$1:$E$310,5,FALSE)</f>
        <v>5304050</v>
      </c>
      <c r="H9633" t="str">
        <f>VLOOKUP(C9633,reference!$A$1:$E$310,4,FALSE)</f>
        <v>AMANUBAN SELATAN</v>
      </c>
      <c r="I9633" t="str">
        <f>VLOOKUP($D9633,reference!$G$1:$H$25,2,FALSE)</f>
        <v>Rawa</v>
      </c>
      <c r="J9633" t="str">
        <f>VLOOKUP($E9633,reference!$G$1:$H$25,2,FALSE)</f>
        <v>Semak belukar rawa</v>
      </c>
      <c r="K9633" t="str">
        <f t="shared" si="150"/>
        <v>Non Irigasi</v>
      </c>
      <c r="L9633" t="s">
        <v>327</v>
      </c>
    </row>
    <row r="9634" spans="1:12" x14ac:dyDescent="0.25">
      <c r="A9634" s="1">
        <v>9633</v>
      </c>
      <c r="B9634" s="3">
        <v>16</v>
      </c>
      <c r="C9634" s="1">
        <v>12</v>
      </c>
      <c r="D9634" s="1">
        <v>12</v>
      </c>
      <c r="E9634" s="1">
        <v>14</v>
      </c>
      <c r="F9634" s="1">
        <v>0</v>
      </c>
      <c r="G9634">
        <f>VLOOKUP(C9634,reference!$A$1:$E$310,5,FALSE)</f>
        <v>5302021</v>
      </c>
      <c r="H9634" t="str">
        <f>VLOOKUP(C9634,reference!$A$1:$E$310,4,FALSE)</f>
        <v>PINUPAHAR</v>
      </c>
      <c r="I9634" t="str">
        <f>VLOOKUP($D9634,reference!$G$1:$H$25,2,FALSE)</f>
        <v>Pertanian lahan kering</v>
      </c>
      <c r="J9634" t="str">
        <f>VLOOKUP($E9634,reference!$G$1:$H$25,2,FALSE)</f>
        <v>Sawah</v>
      </c>
      <c r="K9634" t="str">
        <f t="shared" si="150"/>
        <v>Non Irigasi</v>
      </c>
      <c r="L9634" t="s">
        <v>327</v>
      </c>
    </row>
    <row r="9635" spans="1:12" x14ac:dyDescent="0.25">
      <c r="A9635" s="1">
        <v>9634</v>
      </c>
      <c r="B9635" s="3">
        <v>48</v>
      </c>
      <c r="C9635" s="1">
        <v>18</v>
      </c>
      <c r="D9635" s="1">
        <v>13</v>
      </c>
      <c r="E9635" s="1">
        <v>11</v>
      </c>
      <c r="F9635" s="1">
        <v>0</v>
      </c>
      <c r="G9635">
        <f>VLOOKUP(C9635,reference!$A$1:$E$310,5,FALSE)</f>
        <v>5302035</v>
      </c>
      <c r="H9635" t="str">
        <f>VLOOKUP(C9635,reference!$A$1:$E$310,4,FALSE)</f>
        <v>NGADU NGALA</v>
      </c>
      <c r="I9635" t="str">
        <f>VLOOKUP($D9635,reference!$G$1:$H$25,2,FALSE)</f>
        <v>Pertanian lahan kering  campur semak / kebun campur</v>
      </c>
      <c r="J9635" t="str">
        <f>VLOOKUP($E9635,reference!$G$1:$H$25,2,FALSE)</f>
        <v>Savanna / Padang rumput</v>
      </c>
      <c r="K9635" t="str">
        <f t="shared" si="150"/>
        <v>Non Irigasi</v>
      </c>
      <c r="L9635" t="s">
        <v>327</v>
      </c>
    </row>
    <row r="9636" spans="1:12" x14ac:dyDescent="0.25">
      <c r="A9636" s="1">
        <v>9635</v>
      </c>
      <c r="B9636" s="3">
        <v>13</v>
      </c>
      <c r="C9636" s="1">
        <v>19</v>
      </c>
      <c r="D9636" s="1">
        <v>11</v>
      </c>
      <c r="E9636" s="1">
        <v>5</v>
      </c>
      <c r="F9636" s="1">
        <v>0</v>
      </c>
      <c r="G9636">
        <f>VLOOKUP(C9636,reference!$A$1:$E$310,5,FALSE)</f>
        <v>5302040</v>
      </c>
      <c r="H9636" t="str">
        <f>VLOOKUP(C9636,reference!$A$1:$E$310,4,FALSE)</f>
        <v>PAHUNGA LODU</v>
      </c>
      <c r="I9636" t="str">
        <f>VLOOKUP($D9636,reference!$G$1:$H$25,2,FALSE)</f>
        <v>Savanna / Padang rumput</v>
      </c>
      <c r="J9636" t="str">
        <f>VLOOKUP($E9636,reference!$G$1:$H$25,2,FALSE)</f>
        <v>Hutan mangrove primer</v>
      </c>
      <c r="K9636" t="str">
        <f t="shared" si="150"/>
        <v>Non Irigasi</v>
      </c>
      <c r="L9636" t="s">
        <v>327</v>
      </c>
    </row>
    <row r="9637" spans="1:12" x14ac:dyDescent="0.25">
      <c r="A9637" s="1">
        <v>9636</v>
      </c>
      <c r="B9637" s="3">
        <v>67</v>
      </c>
      <c r="C9637" s="1">
        <v>65</v>
      </c>
      <c r="D9637" s="1">
        <v>18</v>
      </c>
      <c r="E9637" s="1">
        <v>10</v>
      </c>
      <c r="F9637" s="1">
        <v>0</v>
      </c>
      <c r="G9637">
        <f>VLOOKUP(C9637,reference!$A$1:$E$310,5,FALSE)</f>
        <v>5304050</v>
      </c>
      <c r="H9637" t="str">
        <f>VLOOKUP(C9637,reference!$A$1:$E$310,4,FALSE)</f>
        <v>AMANUBAN SELATAN</v>
      </c>
      <c r="I9637" t="str">
        <f>VLOOKUP($D9637,reference!$G$1:$H$25,2,FALSE)</f>
        <v>Lahan terbuka</v>
      </c>
      <c r="J9637" t="str">
        <f>VLOOKUP($E9637,reference!$G$1:$H$25,2,FALSE)</f>
        <v>Semak belukar rawa</v>
      </c>
      <c r="K9637" t="str">
        <f t="shared" si="150"/>
        <v>Non Irigasi</v>
      </c>
      <c r="L9637" t="s">
        <v>327</v>
      </c>
    </row>
    <row r="9638" spans="1:12" x14ac:dyDescent="0.25">
      <c r="A9638" s="1">
        <v>9637</v>
      </c>
      <c r="B9638" s="3">
        <v>98</v>
      </c>
      <c r="C9638" s="1">
        <v>14</v>
      </c>
      <c r="D9638" s="1">
        <v>2</v>
      </c>
      <c r="E9638" s="1">
        <v>14</v>
      </c>
      <c r="F9638" s="1">
        <v>0</v>
      </c>
      <c r="G9638">
        <f>VLOOKUP(C9638,reference!$A$1:$E$310,5,FALSE)</f>
        <v>5302031</v>
      </c>
      <c r="H9638" t="str">
        <f>VLOOKUP(C9638,reference!$A$1:$E$310,4,FALSE)</f>
        <v>KARERA</v>
      </c>
      <c r="I9638" t="str">
        <f>VLOOKUP($D9638,reference!$G$1:$H$25,2,FALSE)</f>
        <v>Hutan lahan kering sekunder / bekas tebangan</v>
      </c>
      <c r="J9638" t="str">
        <f>VLOOKUP($E9638,reference!$G$1:$H$25,2,FALSE)</f>
        <v>Sawah</v>
      </c>
      <c r="K9638" t="str">
        <f t="shared" si="150"/>
        <v>Non Irigasi</v>
      </c>
      <c r="L9638" t="s">
        <v>328</v>
      </c>
    </row>
    <row r="9639" spans="1:12" x14ac:dyDescent="0.25">
      <c r="A9639" s="1">
        <v>9638</v>
      </c>
      <c r="B9639" s="3">
        <v>3701</v>
      </c>
      <c r="C9639" s="1">
        <v>14</v>
      </c>
      <c r="D9639" s="1">
        <v>13</v>
      </c>
      <c r="E9639" s="1">
        <v>14</v>
      </c>
      <c r="F9639" s="1">
        <v>0</v>
      </c>
      <c r="G9639">
        <f>VLOOKUP(C9639,reference!$A$1:$E$310,5,FALSE)</f>
        <v>5302031</v>
      </c>
      <c r="H9639" t="str">
        <f>VLOOKUP(C9639,reference!$A$1:$E$310,4,FALSE)</f>
        <v>KARERA</v>
      </c>
      <c r="I9639" t="str">
        <f>VLOOKUP($D9639,reference!$G$1:$H$25,2,FALSE)</f>
        <v>Pertanian lahan kering  campur semak / kebun campur</v>
      </c>
      <c r="J9639" t="str">
        <f>VLOOKUP($E9639,reference!$G$1:$H$25,2,FALSE)</f>
        <v>Sawah</v>
      </c>
      <c r="K9639" t="str">
        <f t="shared" si="150"/>
        <v>Non Irigasi</v>
      </c>
      <c r="L9639" t="s">
        <v>327</v>
      </c>
    </row>
    <row r="9640" spans="1:12" x14ac:dyDescent="0.25">
      <c r="A9640" s="1">
        <v>9639</v>
      </c>
      <c r="B9640" s="3">
        <v>106</v>
      </c>
      <c r="C9640" s="1">
        <v>18</v>
      </c>
      <c r="D9640" s="1">
        <v>2</v>
      </c>
      <c r="E9640" s="1">
        <v>13</v>
      </c>
      <c r="F9640" s="1">
        <v>0</v>
      </c>
      <c r="G9640">
        <f>VLOOKUP(C9640,reference!$A$1:$E$310,5,FALSE)</f>
        <v>5302035</v>
      </c>
      <c r="H9640" t="str">
        <f>VLOOKUP(C9640,reference!$A$1:$E$310,4,FALSE)</f>
        <v>NGADU NGALA</v>
      </c>
      <c r="I9640" t="str">
        <f>VLOOKUP($D9640,reference!$G$1:$H$25,2,FALSE)</f>
        <v>Hutan lahan kering sekunder / bekas tebangan</v>
      </c>
      <c r="J9640" t="str">
        <f>VLOOKUP($E9640,reference!$G$1:$H$25,2,FALSE)</f>
        <v>Pertanian lahan kering  campur semak / kebun campur</v>
      </c>
      <c r="K9640" t="str">
        <f t="shared" si="150"/>
        <v>Non Irigasi</v>
      </c>
      <c r="L9640" t="s">
        <v>328</v>
      </c>
    </row>
    <row r="9641" spans="1:12" x14ac:dyDescent="0.25">
      <c r="A9641" s="1">
        <v>9640</v>
      </c>
      <c r="B9641" s="3">
        <v>476</v>
      </c>
      <c r="C9641" s="1">
        <v>18</v>
      </c>
      <c r="D9641" s="1">
        <v>13</v>
      </c>
      <c r="E9641" s="1">
        <v>2</v>
      </c>
      <c r="F9641" s="1">
        <v>0</v>
      </c>
      <c r="G9641">
        <f>VLOOKUP(C9641,reference!$A$1:$E$310,5,FALSE)</f>
        <v>5302035</v>
      </c>
      <c r="H9641" t="str">
        <f>VLOOKUP(C9641,reference!$A$1:$E$310,4,FALSE)</f>
        <v>NGADU NGALA</v>
      </c>
      <c r="I9641" t="str">
        <f>VLOOKUP($D9641,reference!$G$1:$H$25,2,FALSE)</f>
        <v>Pertanian lahan kering  campur semak / kebun campur</v>
      </c>
      <c r="J9641" t="str">
        <f>VLOOKUP($E9641,reference!$G$1:$H$25,2,FALSE)</f>
        <v>Hutan lahan kering sekunder / bekas tebangan</v>
      </c>
      <c r="K9641" t="str">
        <f t="shared" si="150"/>
        <v>Non Irigasi</v>
      </c>
      <c r="L9641" t="s">
        <v>327</v>
      </c>
    </row>
    <row r="9642" spans="1:12" x14ac:dyDescent="0.25">
      <c r="A9642" s="1">
        <v>9641</v>
      </c>
      <c r="B9642" s="3">
        <v>60</v>
      </c>
      <c r="C9642" s="1">
        <v>19</v>
      </c>
      <c r="D9642" s="1">
        <v>13</v>
      </c>
      <c r="E9642" s="1">
        <v>5</v>
      </c>
      <c r="F9642" s="1">
        <v>0</v>
      </c>
      <c r="G9642">
        <f>VLOOKUP(C9642,reference!$A$1:$E$310,5,FALSE)</f>
        <v>5302040</v>
      </c>
      <c r="H9642" t="str">
        <f>VLOOKUP(C9642,reference!$A$1:$E$310,4,FALSE)</f>
        <v>PAHUNGA LODU</v>
      </c>
      <c r="I9642" t="str">
        <f>VLOOKUP($D9642,reference!$G$1:$H$25,2,FALSE)</f>
        <v>Pertanian lahan kering  campur semak / kebun campur</v>
      </c>
      <c r="J9642" t="str">
        <f>VLOOKUP($E9642,reference!$G$1:$H$25,2,FALSE)</f>
        <v>Hutan mangrove primer</v>
      </c>
      <c r="K9642" t="str">
        <f t="shared" si="150"/>
        <v>Non Irigasi</v>
      </c>
      <c r="L9642" t="s">
        <v>327</v>
      </c>
    </row>
    <row r="9643" spans="1:12" x14ac:dyDescent="0.25">
      <c r="A9643" s="1">
        <v>9642</v>
      </c>
      <c r="B9643" s="3">
        <v>1</v>
      </c>
      <c r="C9643" s="1">
        <v>38</v>
      </c>
      <c r="D9643" s="1">
        <v>9</v>
      </c>
      <c r="E9643" s="1">
        <v>9</v>
      </c>
      <c r="F9643" s="1">
        <v>0</v>
      </c>
      <c r="G9643">
        <f>VLOOKUP(C9643,reference!$A$1:$E$310,5,FALSE)</f>
        <v>5303133</v>
      </c>
      <c r="H9643" t="str">
        <f>VLOOKUP(C9643,reference!$A$1:$E$310,4,FALSE)</f>
        <v>AMARASI TIMUR</v>
      </c>
      <c r="I9643" t="str">
        <f>VLOOKUP($D9643,reference!$G$1:$H$25,2,FALSE)</f>
        <v>Semak belukar</v>
      </c>
      <c r="J9643" t="str">
        <f>VLOOKUP($E9643,reference!$G$1:$H$25,2,FALSE)</f>
        <v>Semak belukar</v>
      </c>
      <c r="K9643" t="str">
        <f t="shared" si="150"/>
        <v>Non Irigasi</v>
      </c>
      <c r="L9643" t="s">
        <v>327</v>
      </c>
    </row>
    <row r="9644" spans="1:12" x14ac:dyDescent="0.25">
      <c r="A9644" s="1">
        <v>9643</v>
      </c>
      <c r="B9644" s="3">
        <v>216</v>
      </c>
      <c r="C9644" s="1">
        <v>14</v>
      </c>
      <c r="D9644" s="1">
        <v>13</v>
      </c>
      <c r="E9644" s="1">
        <v>16</v>
      </c>
      <c r="F9644" s="1">
        <v>0</v>
      </c>
      <c r="G9644">
        <f>VLOOKUP(C9644,reference!$A$1:$E$310,5,FALSE)</f>
        <v>5302031</v>
      </c>
      <c r="H9644" t="str">
        <f>VLOOKUP(C9644,reference!$A$1:$E$310,4,FALSE)</f>
        <v>KARERA</v>
      </c>
      <c r="I9644" t="str">
        <f>VLOOKUP($D9644,reference!$G$1:$H$25,2,FALSE)</f>
        <v>Pertanian lahan kering  campur semak / kebun campur</v>
      </c>
      <c r="J9644" t="str">
        <f>VLOOKUP($E9644,reference!$G$1:$H$25,2,FALSE)</f>
        <v>Pemukiman</v>
      </c>
      <c r="K9644" t="str">
        <f t="shared" si="150"/>
        <v>Non Irigasi</v>
      </c>
      <c r="L9644" t="s">
        <v>327</v>
      </c>
    </row>
    <row r="9645" spans="1:12" x14ac:dyDescent="0.25">
      <c r="A9645" s="1">
        <v>9644</v>
      </c>
      <c r="B9645" s="3">
        <v>150</v>
      </c>
      <c r="C9645" s="1">
        <v>14</v>
      </c>
      <c r="D9645" s="1">
        <v>13</v>
      </c>
      <c r="E9645" s="1">
        <v>13</v>
      </c>
      <c r="F9645" s="1">
        <v>0</v>
      </c>
      <c r="G9645">
        <f>VLOOKUP(C9645,reference!$A$1:$E$310,5,FALSE)</f>
        <v>5302031</v>
      </c>
      <c r="H9645" t="str">
        <f>VLOOKUP(C9645,reference!$A$1:$E$310,4,FALSE)</f>
        <v>KARERA</v>
      </c>
      <c r="I9645" t="str">
        <f>VLOOKUP($D9645,reference!$G$1:$H$25,2,FALSE)</f>
        <v>Pertanian lahan kering  campur semak / kebun campur</v>
      </c>
      <c r="J9645" t="str">
        <f>VLOOKUP($E9645,reference!$G$1:$H$25,2,FALSE)</f>
        <v>Pertanian lahan kering  campur semak / kebun campur</v>
      </c>
      <c r="K9645" t="str">
        <f t="shared" si="150"/>
        <v>Non Irigasi</v>
      </c>
      <c r="L9645" t="s">
        <v>327</v>
      </c>
    </row>
    <row r="9646" spans="1:12" x14ac:dyDescent="0.25">
      <c r="A9646" s="1">
        <v>9645</v>
      </c>
      <c r="B9646" s="3">
        <v>9</v>
      </c>
      <c r="C9646" s="1">
        <v>308</v>
      </c>
      <c r="D9646" s="1">
        <v>16</v>
      </c>
      <c r="E9646" s="1">
        <v>15</v>
      </c>
      <c r="F9646" s="1">
        <v>0</v>
      </c>
      <c r="G9646">
        <f>VLOOKUP(C9646,reference!$A$1:$E$310,5,FALSE)</f>
        <v>5371040</v>
      </c>
      <c r="H9646" t="str">
        <f>VLOOKUP(C9646,reference!$A$1:$E$310,4,FALSE)</f>
        <v>KELAPA LIMA</v>
      </c>
      <c r="I9646" t="str">
        <f>VLOOKUP($D9646,reference!$G$1:$H$25,2,FALSE)</f>
        <v>Pemukiman</v>
      </c>
      <c r="J9646" t="str">
        <f>VLOOKUP($E9646,reference!$G$1:$H$25,2,FALSE)</f>
        <v>Tambak</v>
      </c>
      <c r="K9646" t="str">
        <f t="shared" si="150"/>
        <v>Non Irigasi</v>
      </c>
      <c r="L9646" t="s">
        <v>327</v>
      </c>
    </row>
    <row r="9647" spans="1:12" x14ac:dyDescent="0.25">
      <c r="A9647" s="1">
        <v>9646</v>
      </c>
      <c r="B9647" s="3">
        <v>943</v>
      </c>
      <c r="C9647" s="1">
        <v>33</v>
      </c>
      <c r="D9647" s="1">
        <v>13</v>
      </c>
      <c r="E9647" s="1">
        <v>2</v>
      </c>
      <c r="F9647" s="1">
        <v>0</v>
      </c>
      <c r="G9647">
        <f>VLOOKUP(C9647,reference!$A$1:$E$310,5,FALSE)</f>
        <v>5303120</v>
      </c>
      <c r="H9647" t="str">
        <f>VLOOKUP(C9647,reference!$A$1:$E$310,4,FALSE)</f>
        <v>KUPANG TENGAH</v>
      </c>
      <c r="I9647" t="str">
        <f>VLOOKUP($D9647,reference!$G$1:$H$25,2,FALSE)</f>
        <v>Pertanian lahan kering  campur semak / kebun campur</v>
      </c>
      <c r="J9647" t="str">
        <f>VLOOKUP($E9647,reference!$G$1:$H$25,2,FALSE)</f>
        <v>Hutan lahan kering sekunder / bekas tebangan</v>
      </c>
      <c r="K9647" t="str">
        <f t="shared" si="150"/>
        <v>Non Irigasi</v>
      </c>
      <c r="L9647" t="s">
        <v>327</v>
      </c>
    </row>
    <row r="9648" spans="1:12" x14ac:dyDescent="0.25">
      <c r="A9648" s="1">
        <v>9647</v>
      </c>
      <c r="B9648" s="3">
        <v>1</v>
      </c>
      <c r="C9648" s="1">
        <v>38</v>
      </c>
      <c r="D9648" s="1">
        <v>12</v>
      </c>
      <c r="E9648" s="1">
        <v>12</v>
      </c>
      <c r="F9648" s="1">
        <v>0</v>
      </c>
      <c r="G9648">
        <f>VLOOKUP(C9648,reference!$A$1:$E$310,5,FALSE)</f>
        <v>5303133</v>
      </c>
      <c r="H9648" t="str">
        <f>VLOOKUP(C9648,reference!$A$1:$E$310,4,FALSE)</f>
        <v>AMARASI TIMUR</v>
      </c>
      <c r="I9648" t="str">
        <f>VLOOKUP($D9648,reference!$G$1:$H$25,2,FALSE)</f>
        <v>Pertanian lahan kering</v>
      </c>
      <c r="J9648" t="str">
        <f>VLOOKUP($E9648,reference!$G$1:$H$25,2,FALSE)</f>
        <v>Pertanian lahan kering</v>
      </c>
      <c r="K9648" t="str">
        <f t="shared" si="150"/>
        <v>Non Irigasi</v>
      </c>
      <c r="L9648" t="s">
        <v>327</v>
      </c>
    </row>
    <row r="9649" spans="1:12" x14ac:dyDescent="0.25">
      <c r="A9649" s="1">
        <v>9648</v>
      </c>
      <c r="B9649" s="3">
        <v>918</v>
      </c>
      <c r="C9649" s="1">
        <v>29</v>
      </c>
      <c r="D9649" s="1">
        <v>9</v>
      </c>
      <c r="E9649" s="1">
        <v>9</v>
      </c>
      <c r="F9649" s="1">
        <v>0</v>
      </c>
      <c r="G9649">
        <f>VLOOKUP(C9649,reference!$A$1:$E$310,5,FALSE)</f>
        <v>5303100</v>
      </c>
      <c r="H9649" t="str">
        <f>VLOOKUP(C9649,reference!$A$1:$E$310,4,FALSE)</f>
        <v>SEMAU</v>
      </c>
      <c r="I9649" t="str">
        <f>VLOOKUP($D9649,reference!$G$1:$H$25,2,FALSE)</f>
        <v>Semak belukar</v>
      </c>
      <c r="J9649" t="str">
        <f>VLOOKUP($E9649,reference!$G$1:$H$25,2,FALSE)</f>
        <v>Semak belukar</v>
      </c>
      <c r="K9649" t="str">
        <f t="shared" si="150"/>
        <v>Non Irigasi</v>
      </c>
      <c r="L9649" t="s">
        <v>327</v>
      </c>
    </row>
    <row r="9650" spans="1:12" x14ac:dyDescent="0.25">
      <c r="A9650" s="1">
        <v>9649</v>
      </c>
      <c r="B9650" s="3">
        <v>27</v>
      </c>
      <c r="C9650" s="1">
        <v>33</v>
      </c>
      <c r="D9650" s="1">
        <v>13</v>
      </c>
      <c r="E9650" s="1">
        <v>20</v>
      </c>
      <c r="F9650" s="1">
        <v>0</v>
      </c>
      <c r="G9650">
        <f>VLOOKUP(C9650,reference!$A$1:$E$310,5,FALSE)</f>
        <v>5303120</v>
      </c>
      <c r="H9650" t="str">
        <f>VLOOKUP(C9650,reference!$A$1:$E$310,4,FALSE)</f>
        <v>KUPANG TENGAH</v>
      </c>
      <c r="I9650" t="str">
        <f>VLOOKUP($D9650,reference!$G$1:$H$25,2,FALSE)</f>
        <v>Pertanian lahan kering  campur semak / kebun campur</v>
      </c>
      <c r="J9650" t="str">
        <f>VLOOKUP($E9650,reference!$G$1:$H$25,2,FALSE)</f>
        <v>Tubuh air</v>
      </c>
      <c r="K9650" t="str">
        <f t="shared" si="150"/>
        <v>Non Irigasi</v>
      </c>
      <c r="L9650" t="s">
        <v>327</v>
      </c>
    </row>
    <row r="9651" spans="1:12" x14ac:dyDescent="0.25">
      <c r="A9651" s="1">
        <v>9650</v>
      </c>
      <c r="B9651" s="3">
        <v>81</v>
      </c>
      <c r="C9651" s="1">
        <v>39</v>
      </c>
      <c r="D9651" s="1">
        <v>14</v>
      </c>
      <c r="E9651" s="1">
        <v>12</v>
      </c>
      <c r="F9651" s="1">
        <v>0</v>
      </c>
      <c r="G9651">
        <f>VLOOKUP(C9651,reference!$A$1:$E$310,5,FALSE)</f>
        <v>5303140</v>
      </c>
      <c r="H9651" t="str">
        <f>VLOOKUP(C9651,reference!$A$1:$E$310,4,FALSE)</f>
        <v>KUPANG TIMUR</v>
      </c>
      <c r="I9651" t="str">
        <f>VLOOKUP($D9651,reference!$G$1:$H$25,2,FALSE)</f>
        <v>Sawah</v>
      </c>
      <c r="J9651" t="str">
        <f>VLOOKUP($E9651,reference!$G$1:$H$25,2,FALSE)</f>
        <v>Pertanian lahan kering</v>
      </c>
      <c r="K9651" t="str">
        <f t="shared" si="150"/>
        <v>Non Irigasi</v>
      </c>
      <c r="L9651" t="s">
        <v>327</v>
      </c>
    </row>
    <row r="9652" spans="1:12" x14ac:dyDescent="0.25">
      <c r="A9652" s="1">
        <v>9651</v>
      </c>
      <c r="B9652" s="3">
        <v>95</v>
      </c>
      <c r="C9652" s="1">
        <v>40</v>
      </c>
      <c r="D9652" s="1">
        <v>14</v>
      </c>
      <c r="E9652" s="1">
        <v>14</v>
      </c>
      <c r="F9652" s="1">
        <v>0</v>
      </c>
      <c r="G9652">
        <f>VLOOKUP(C9652,reference!$A$1:$E$310,5,FALSE)</f>
        <v>5303141</v>
      </c>
      <c r="H9652" t="str">
        <f>VLOOKUP(C9652,reference!$A$1:$E$310,4,FALSE)</f>
        <v>AMABI OEFETO TIMUR</v>
      </c>
      <c r="I9652" t="str">
        <f>VLOOKUP($D9652,reference!$G$1:$H$25,2,FALSE)</f>
        <v>Sawah</v>
      </c>
      <c r="J9652" t="str">
        <f>VLOOKUP($E9652,reference!$G$1:$H$25,2,FALSE)</f>
        <v>Sawah</v>
      </c>
      <c r="K9652" t="str">
        <f t="shared" si="150"/>
        <v>Non Irigasi</v>
      </c>
      <c r="L9652" t="s">
        <v>327</v>
      </c>
    </row>
    <row r="9653" spans="1:12" x14ac:dyDescent="0.25">
      <c r="A9653" s="1">
        <v>9652</v>
      </c>
      <c r="B9653" s="3">
        <v>23</v>
      </c>
      <c r="C9653" s="1">
        <v>29</v>
      </c>
      <c r="D9653" s="1">
        <v>16</v>
      </c>
      <c r="E9653" s="1">
        <v>16</v>
      </c>
      <c r="F9653" s="1">
        <v>0</v>
      </c>
      <c r="G9653">
        <f>VLOOKUP(C9653,reference!$A$1:$E$310,5,FALSE)</f>
        <v>5303100</v>
      </c>
      <c r="H9653" t="str">
        <f>VLOOKUP(C9653,reference!$A$1:$E$310,4,FALSE)</f>
        <v>SEMAU</v>
      </c>
      <c r="I9653" t="str">
        <f>VLOOKUP($D9653,reference!$G$1:$H$25,2,FALSE)</f>
        <v>Pemukiman</v>
      </c>
      <c r="J9653" t="str">
        <f>VLOOKUP($E9653,reference!$G$1:$H$25,2,FALSE)</f>
        <v>Pemukiman</v>
      </c>
      <c r="K9653" t="str">
        <f t="shared" si="150"/>
        <v>Non Irigasi</v>
      </c>
      <c r="L9653" t="s">
        <v>327</v>
      </c>
    </row>
    <row r="9654" spans="1:12" x14ac:dyDescent="0.25">
      <c r="A9654" s="1">
        <v>9653</v>
      </c>
      <c r="B9654" s="3">
        <v>349</v>
      </c>
      <c r="C9654" s="1">
        <v>41</v>
      </c>
      <c r="D9654" s="1">
        <v>9</v>
      </c>
      <c r="E9654" s="1">
        <v>13</v>
      </c>
      <c r="F9654" s="1">
        <v>0</v>
      </c>
      <c r="G9654">
        <f>VLOOKUP(C9654,reference!$A$1:$E$310,5,FALSE)</f>
        <v>5303142</v>
      </c>
      <c r="H9654" t="str">
        <f>VLOOKUP(C9654,reference!$A$1:$E$310,4,FALSE)</f>
        <v>AMABI OEFETO</v>
      </c>
      <c r="I9654" t="str">
        <f>VLOOKUP($D9654,reference!$G$1:$H$25,2,FALSE)</f>
        <v>Semak belukar</v>
      </c>
      <c r="J9654" t="str">
        <f>VLOOKUP($E9654,reference!$G$1:$H$25,2,FALSE)</f>
        <v>Pertanian lahan kering  campur semak / kebun campur</v>
      </c>
      <c r="K9654" t="str">
        <f t="shared" si="150"/>
        <v>Non Irigasi</v>
      </c>
      <c r="L9654" t="s">
        <v>327</v>
      </c>
    </row>
    <row r="9655" spans="1:12" x14ac:dyDescent="0.25">
      <c r="A9655" s="1">
        <v>9654</v>
      </c>
      <c r="B9655" s="3">
        <v>2</v>
      </c>
      <c r="C9655" s="1">
        <v>38</v>
      </c>
      <c r="D9655" s="1">
        <v>2</v>
      </c>
      <c r="E9655" s="1">
        <v>21</v>
      </c>
      <c r="F9655" s="1">
        <v>0</v>
      </c>
      <c r="G9655">
        <f>VLOOKUP(C9655,reference!$A$1:$E$310,5,FALSE)</f>
        <v>5303133</v>
      </c>
      <c r="H9655" t="str">
        <f>VLOOKUP(C9655,reference!$A$1:$E$310,4,FALSE)</f>
        <v>AMARASI TIMUR</v>
      </c>
      <c r="I9655" t="str">
        <f>VLOOKUP($D9655,reference!$G$1:$H$25,2,FALSE)</f>
        <v>Hutan lahan kering sekunder / bekas tebangan</v>
      </c>
      <c r="J9655" t="str">
        <f>VLOOKUP($E9655,reference!$G$1:$H$25,2,FALSE)</f>
        <v>Rawa</v>
      </c>
      <c r="K9655" t="str">
        <f t="shared" si="150"/>
        <v>Non Irigasi</v>
      </c>
      <c r="L9655" t="s">
        <v>328</v>
      </c>
    </row>
    <row r="9656" spans="1:12" x14ac:dyDescent="0.25">
      <c r="A9656" s="1">
        <v>9655</v>
      </c>
      <c r="B9656" s="3">
        <v>28</v>
      </c>
      <c r="C9656" s="1">
        <v>12</v>
      </c>
      <c r="D9656" s="1">
        <v>13</v>
      </c>
      <c r="E9656" s="1">
        <v>1</v>
      </c>
      <c r="F9656" s="1">
        <v>0</v>
      </c>
      <c r="G9656">
        <f>VLOOKUP(C9656,reference!$A$1:$E$310,5,FALSE)</f>
        <v>5302021</v>
      </c>
      <c r="H9656" t="str">
        <f>VLOOKUP(C9656,reference!$A$1:$E$310,4,FALSE)</f>
        <v>PINUPAHAR</v>
      </c>
      <c r="I9656" t="str">
        <f>VLOOKUP($D9656,reference!$G$1:$H$25,2,FALSE)</f>
        <v>Pertanian lahan kering  campur semak / kebun campur</v>
      </c>
      <c r="J9656" t="str">
        <f>VLOOKUP($E9656,reference!$G$1:$H$25,2,FALSE)</f>
        <v>Hutan lahan kering primer</v>
      </c>
      <c r="K9656" t="str">
        <f t="shared" si="150"/>
        <v>Non Irigasi</v>
      </c>
      <c r="L9656" t="s">
        <v>327</v>
      </c>
    </row>
    <row r="9657" spans="1:12" x14ac:dyDescent="0.25">
      <c r="A9657" s="1">
        <v>9656</v>
      </c>
      <c r="B9657" s="3">
        <v>2</v>
      </c>
      <c r="C9657" s="1">
        <v>40</v>
      </c>
      <c r="D9657" s="1">
        <v>14</v>
      </c>
      <c r="E9657" s="1">
        <v>16</v>
      </c>
      <c r="F9657" s="1">
        <v>0</v>
      </c>
      <c r="G9657">
        <f>VLOOKUP(C9657,reference!$A$1:$E$310,5,FALSE)</f>
        <v>5303141</v>
      </c>
      <c r="H9657" t="str">
        <f>VLOOKUP(C9657,reference!$A$1:$E$310,4,FALSE)</f>
        <v>AMABI OEFETO TIMUR</v>
      </c>
      <c r="I9657" t="str">
        <f>VLOOKUP($D9657,reference!$G$1:$H$25,2,FALSE)</f>
        <v>Sawah</v>
      </c>
      <c r="J9657" t="str">
        <f>VLOOKUP($E9657,reference!$G$1:$H$25,2,FALSE)</f>
        <v>Pemukiman</v>
      </c>
      <c r="K9657" t="str">
        <f t="shared" si="150"/>
        <v>Non Irigasi</v>
      </c>
      <c r="L9657" t="s">
        <v>327</v>
      </c>
    </row>
    <row r="9658" spans="1:12" x14ac:dyDescent="0.25">
      <c r="A9658" s="1">
        <v>9657</v>
      </c>
      <c r="B9658" s="3">
        <v>8</v>
      </c>
      <c r="C9658" s="1">
        <v>38</v>
      </c>
      <c r="D9658" s="1">
        <v>12</v>
      </c>
      <c r="E9658" s="1">
        <v>20</v>
      </c>
      <c r="F9658" s="1">
        <v>0</v>
      </c>
      <c r="G9658">
        <f>VLOOKUP(C9658,reference!$A$1:$E$310,5,FALSE)</f>
        <v>5303133</v>
      </c>
      <c r="H9658" t="str">
        <f>VLOOKUP(C9658,reference!$A$1:$E$310,4,FALSE)</f>
        <v>AMARASI TIMUR</v>
      </c>
      <c r="I9658" t="str">
        <f>VLOOKUP($D9658,reference!$G$1:$H$25,2,FALSE)</f>
        <v>Pertanian lahan kering</v>
      </c>
      <c r="J9658" t="str">
        <f>VLOOKUP($E9658,reference!$G$1:$H$25,2,FALSE)</f>
        <v>Tubuh air</v>
      </c>
      <c r="K9658" t="str">
        <f t="shared" si="150"/>
        <v>Non Irigasi</v>
      </c>
      <c r="L9658" t="s">
        <v>327</v>
      </c>
    </row>
    <row r="9659" spans="1:12" x14ac:dyDescent="0.25">
      <c r="A9659" s="1">
        <v>9658</v>
      </c>
      <c r="B9659" s="3">
        <v>2</v>
      </c>
      <c r="C9659" s="1">
        <v>14</v>
      </c>
      <c r="D9659" s="1">
        <v>9</v>
      </c>
      <c r="E9659" s="1">
        <v>2</v>
      </c>
      <c r="F9659" s="1">
        <v>0</v>
      </c>
      <c r="G9659">
        <f>VLOOKUP(C9659,reference!$A$1:$E$310,5,FALSE)</f>
        <v>5302031</v>
      </c>
      <c r="H9659" t="str">
        <f>VLOOKUP(C9659,reference!$A$1:$E$310,4,FALSE)</f>
        <v>KARERA</v>
      </c>
      <c r="I9659" t="str">
        <f>VLOOKUP($D9659,reference!$G$1:$H$25,2,FALSE)</f>
        <v>Semak belukar</v>
      </c>
      <c r="J9659" t="str">
        <f>VLOOKUP($E9659,reference!$G$1:$H$25,2,FALSE)</f>
        <v>Hutan lahan kering sekunder / bekas tebangan</v>
      </c>
      <c r="K9659" t="str">
        <f t="shared" si="150"/>
        <v>Non Irigasi</v>
      </c>
      <c r="L9659" t="s">
        <v>327</v>
      </c>
    </row>
    <row r="9660" spans="1:12" x14ac:dyDescent="0.25">
      <c r="A9660" s="1">
        <v>9659</v>
      </c>
      <c r="B9660" s="3">
        <v>594</v>
      </c>
      <c r="C9660" s="1">
        <v>19</v>
      </c>
      <c r="D9660" s="1">
        <v>14</v>
      </c>
      <c r="E9660" s="1">
        <v>14</v>
      </c>
      <c r="F9660" s="1">
        <v>0</v>
      </c>
      <c r="G9660">
        <f>VLOOKUP(C9660,reference!$A$1:$E$310,5,FALSE)</f>
        <v>5302040</v>
      </c>
      <c r="H9660" t="str">
        <f>VLOOKUP(C9660,reference!$A$1:$E$310,4,FALSE)</f>
        <v>PAHUNGA LODU</v>
      </c>
      <c r="I9660" t="str">
        <f>VLOOKUP($D9660,reference!$G$1:$H$25,2,FALSE)</f>
        <v>Sawah</v>
      </c>
      <c r="J9660" t="str">
        <f>VLOOKUP($E9660,reference!$G$1:$H$25,2,FALSE)</f>
        <v>Sawah</v>
      </c>
      <c r="K9660" t="str">
        <f t="shared" si="150"/>
        <v>Non Irigasi</v>
      </c>
      <c r="L9660" t="s">
        <v>327</v>
      </c>
    </row>
    <row r="9661" spans="1:12" x14ac:dyDescent="0.25">
      <c r="A9661" s="1">
        <v>9660</v>
      </c>
      <c r="B9661" s="3">
        <v>16</v>
      </c>
      <c r="C9661" s="1">
        <v>309</v>
      </c>
      <c r="D9661" s="1">
        <v>0</v>
      </c>
      <c r="E9661" s="1">
        <v>0</v>
      </c>
      <c r="F9661" s="1">
        <v>0</v>
      </c>
      <c r="G9661">
        <f>VLOOKUP(C9661,reference!$A$1:$E$310,5,FALSE)</f>
        <v>5371041</v>
      </c>
      <c r="H9661" t="str">
        <f>VLOOKUP(C9661,reference!$A$1:$E$310,4,FALSE)</f>
        <v>KOTA LAMA</v>
      </c>
      <c r="I9661" t="str">
        <f>VLOOKUP($D9661,reference!$G$1:$H$25,2,FALSE)</f>
        <v>No data</v>
      </c>
      <c r="J9661" t="str">
        <f>VLOOKUP($E9661,reference!$G$1:$H$25,2,FALSE)</f>
        <v>No data</v>
      </c>
      <c r="K9661" t="str">
        <f t="shared" si="150"/>
        <v>Non Irigasi</v>
      </c>
      <c r="L9661" t="s">
        <v>327</v>
      </c>
    </row>
    <row r="9662" spans="1:12" x14ac:dyDescent="0.25">
      <c r="A9662" s="1">
        <v>9661</v>
      </c>
      <c r="B9662" s="3">
        <v>275</v>
      </c>
      <c r="C9662" s="1">
        <v>309</v>
      </c>
      <c r="D9662" s="1">
        <v>16</v>
      </c>
      <c r="E9662" s="1">
        <v>16</v>
      </c>
      <c r="F9662" s="1">
        <v>0</v>
      </c>
      <c r="G9662">
        <f>VLOOKUP(C9662,reference!$A$1:$E$310,5,FALSE)</f>
        <v>5371041</v>
      </c>
      <c r="H9662" t="str">
        <f>VLOOKUP(C9662,reference!$A$1:$E$310,4,FALSE)</f>
        <v>KOTA LAMA</v>
      </c>
      <c r="I9662" t="str">
        <f>VLOOKUP($D9662,reference!$G$1:$H$25,2,FALSE)</f>
        <v>Pemukiman</v>
      </c>
      <c r="J9662" t="str">
        <f>VLOOKUP($E9662,reference!$G$1:$H$25,2,FALSE)</f>
        <v>Pemukiman</v>
      </c>
      <c r="K9662" t="str">
        <f t="shared" si="150"/>
        <v>Non Irigasi</v>
      </c>
      <c r="L9662" t="s">
        <v>327</v>
      </c>
    </row>
    <row r="9663" spans="1:12" x14ac:dyDescent="0.25">
      <c r="A9663" s="1">
        <v>9662</v>
      </c>
      <c r="B9663" s="3">
        <v>6</v>
      </c>
      <c r="C9663" s="1">
        <v>38</v>
      </c>
      <c r="D9663" s="1">
        <v>5</v>
      </c>
      <c r="E9663" s="1">
        <v>2</v>
      </c>
      <c r="F9663" s="1">
        <v>0</v>
      </c>
      <c r="G9663">
        <f>VLOOKUP(C9663,reference!$A$1:$E$310,5,FALSE)</f>
        <v>5303133</v>
      </c>
      <c r="H9663" t="str">
        <f>VLOOKUP(C9663,reference!$A$1:$E$310,4,FALSE)</f>
        <v>AMARASI TIMUR</v>
      </c>
      <c r="I9663" t="str">
        <f>VLOOKUP($D9663,reference!$G$1:$H$25,2,FALSE)</f>
        <v>Hutan mangrove primer</v>
      </c>
      <c r="J9663" t="str">
        <f>VLOOKUP($E9663,reference!$G$1:$H$25,2,FALSE)</f>
        <v>Hutan lahan kering sekunder / bekas tebangan</v>
      </c>
      <c r="K9663" t="str">
        <f t="shared" si="150"/>
        <v>Non Irigasi</v>
      </c>
      <c r="L9663" t="s">
        <v>329</v>
      </c>
    </row>
    <row r="9664" spans="1:12" x14ac:dyDescent="0.25">
      <c r="A9664" s="1">
        <v>9663</v>
      </c>
      <c r="B9664" s="3">
        <v>20</v>
      </c>
      <c r="C9664" s="1">
        <v>38</v>
      </c>
      <c r="D9664" s="1">
        <v>5</v>
      </c>
      <c r="E9664" s="1">
        <v>21</v>
      </c>
      <c r="F9664" s="1">
        <v>0</v>
      </c>
      <c r="G9664">
        <f>VLOOKUP(C9664,reference!$A$1:$E$310,5,FALSE)</f>
        <v>5303133</v>
      </c>
      <c r="H9664" t="str">
        <f>VLOOKUP(C9664,reference!$A$1:$E$310,4,FALSE)</f>
        <v>AMARASI TIMUR</v>
      </c>
      <c r="I9664" t="str">
        <f>VLOOKUP($D9664,reference!$G$1:$H$25,2,FALSE)</f>
        <v>Hutan mangrove primer</v>
      </c>
      <c r="J9664" t="str">
        <f>VLOOKUP($E9664,reference!$G$1:$H$25,2,FALSE)</f>
        <v>Rawa</v>
      </c>
      <c r="K9664" t="str">
        <f t="shared" si="150"/>
        <v>Non Irigasi</v>
      </c>
      <c r="L9664" t="s">
        <v>328</v>
      </c>
    </row>
    <row r="9665" spans="1:12" x14ac:dyDescent="0.25">
      <c r="A9665" s="1">
        <v>9664</v>
      </c>
      <c r="B9665" s="3">
        <v>578</v>
      </c>
      <c r="C9665" s="1">
        <v>38</v>
      </c>
      <c r="D9665" s="1">
        <v>11</v>
      </c>
      <c r="E9665" s="1">
        <v>18</v>
      </c>
      <c r="F9665" s="1">
        <v>0</v>
      </c>
      <c r="G9665">
        <f>VLOOKUP(C9665,reference!$A$1:$E$310,5,FALSE)</f>
        <v>5303133</v>
      </c>
      <c r="H9665" t="str">
        <f>VLOOKUP(C9665,reference!$A$1:$E$310,4,FALSE)</f>
        <v>AMARASI TIMUR</v>
      </c>
      <c r="I9665" t="str">
        <f>VLOOKUP($D9665,reference!$G$1:$H$25,2,FALSE)</f>
        <v>Savanna / Padang rumput</v>
      </c>
      <c r="J9665" t="str">
        <f>VLOOKUP($E9665,reference!$G$1:$H$25,2,FALSE)</f>
        <v>Lahan terbuka</v>
      </c>
      <c r="K9665" t="str">
        <f t="shared" si="150"/>
        <v>Non Irigasi</v>
      </c>
      <c r="L9665" t="s">
        <v>327</v>
      </c>
    </row>
    <row r="9666" spans="1:12" x14ac:dyDescent="0.25">
      <c r="A9666" s="1">
        <v>9665</v>
      </c>
      <c r="B9666" s="3">
        <v>1</v>
      </c>
      <c r="C9666" s="1">
        <v>65</v>
      </c>
      <c r="D9666" s="1">
        <v>11</v>
      </c>
      <c r="E9666" s="1">
        <v>2</v>
      </c>
      <c r="F9666" s="1">
        <v>0</v>
      </c>
      <c r="G9666">
        <f>VLOOKUP(C9666,reference!$A$1:$E$310,5,FALSE)</f>
        <v>5304050</v>
      </c>
      <c r="H9666" t="str">
        <f>VLOOKUP(C9666,reference!$A$1:$E$310,4,FALSE)</f>
        <v>AMANUBAN SELATAN</v>
      </c>
      <c r="I9666" t="str">
        <f>VLOOKUP($D9666,reference!$G$1:$H$25,2,FALSE)</f>
        <v>Savanna / Padang rumput</v>
      </c>
      <c r="J9666" t="str">
        <f>VLOOKUP($E9666,reference!$G$1:$H$25,2,FALSE)</f>
        <v>Hutan lahan kering sekunder / bekas tebangan</v>
      </c>
      <c r="K9666" t="str">
        <f t="shared" si="150"/>
        <v>Non Irigasi</v>
      </c>
      <c r="L9666" t="s">
        <v>327</v>
      </c>
    </row>
    <row r="9667" spans="1:12" x14ac:dyDescent="0.25">
      <c r="A9667" s="1">
        <v>9666</v>
      </c>
      <c r="B9667" s="3">
        <v>1</v>
      </c>
      <c r="C9667" s="1">
        <v>309</v>
      </c>
      <c r="D9667" s="1">
        <v>16</v>
      </c>
      <c r="E9667" s="1">
        <v>0</v>
      </c>
      <c r="F9667" s="1">
        <v>0</v>
      </c>
      <c r="G9667">
        <f>VLOOKUP(C9667,reference!$A$1:$E$310,5,FALSE)</f>
        <v>5371041</v>
      </c>
      <c r="H9667" t="str">
        <f>VLOOKUP(C9667,reference!$A$1:$E$310,4,FALSE)</f>
        <v>KOTA LAMA</v>
      </c>
      <c r="I9667" t="str">
        <f>VLOOKUP($D9667,reference!$G$1:$H$25,2,FALSE)</f>
        <v>Pemukiman</v>
      </c>
      <c r="J9667" t="str">
        <f>VLOOKUP($E9667,reference!$G$1:$H$25,2,FALSE)</f>
        <v>No data</v>
      </c>
      <c r="K9667" t="str">
        <f t="shared" ref="K9667:K9730" si="151">IF(F9667=0,"Non Irigasi","Buffer Irigasi")</f>
        <v>Non Irigasi</v>
      </c>
      <c r="L9667" t="s">
        <v>327</v>
      </c>
    </row>
    <row r="9668" spans="1:12" x14ac:dyDescent="0.25">
      <c r="A9668" s="1">
        <v>9667</v>
      </c>
      <c r="B9668" s="3">
        <v>31</v>
      </c>
      <c r="C9668" s="1">
        <v>38</v>
      </c>
      <c r="D9668" s="1">
        <v>5</v>
      </c>
      <c r="E9668" s="1">
        <v>18</v>
      </c>
      <c r="F9668" s="1">
        <v>0</v>
      </c>
      <c r="G9668">
        <f>VLOOKUP(C9668,reference!$A$1:$E$310,5,FALSE)</f>
        <v>5303133</v>
      </c>
      <c r="H9668" t="str">
        <f>VLOOKUP(C9668,reference!$A$1:$E$310,4,FALSE)</f>
        <v>AMARASI TIMUR</v>
      </c>
      <c r="I9668" t="str">
        <f>VLOOKUP($D9668,reference!$G$1:$H$25,2,FALSE)</f>
        <v>Hutan mangrove primer</v>
      </c>
      <c r="J9668" t="str">
        <f>VLOOKUP($E9668,reference!$G$1:$H$25,2,FALSE)</f>
        <v>Lahan terbuka</v>
      </c>
      <c r="K9668" t="str">
        <f t="shared" si="151"/>
        <v>Non Irigasi</v>
      </c>
      <c r="L9668" t="s">
        <v>328</v>
      </c>
    </row>
    <row r="9669" spans="1:12" x14ac:dyDescent="0.25">
      <c r="A9669" s="1">
        <v>9668</v>
      </c>
      <c r="B9669" s="3">
        <v>35</v>
      </c>
      <c r="C9669" s="1">
        <v>65</v>
      </c>
      <c r="D9669" s="1">
        <v>11</v>
      </c>
      <c r="E9669" s="1">
        <v>20</v>
      </c>
      <c r="F9669" s="1">
        <v>0</v>
      </c>
      <c r="G9669">
        <f>VLOOKUP(C9669,reference!$A$1:$E$310,5,FALSE)</f>
        <v>5304050</v>
      </c>
      <c r="H9669" t="str">
        <f>VLOOKUP(C9669,reference!$A$1:$E$310,4,FALSE)</f>
        <v>AMANUBAN SELATAN</v>
      </c>
      <c r="I9669" t="str">
        <f>VLOOKUP($D9669,reference!$G$1:$H$25,2,FALSE)</f>
        <v>Savanna / Padang rumput</v>
      </c>
      <c r="J9669" t="str">
        <f>VLOOKUP($E9669,reference!$G$1:$H$25,2,FALSE)</f>
        <v>Tubuh air</v>
      </c>
      <c r="K9669" t="str">
        <f t="shared" si="151"/>
        <v>Non Irigasi</v>
      </c>
      <c r="L9669" t="s">
        <v>327</v>
      </c>
    </row>
    <row r="9670" spans="1:12" x14ac:dyDescent="0.25">
      <c r="A9670" s="1">
        <v>9669</v>
      </c>
      <c r="B9670" s="3">
        <v>163</v>
      </c>
      <c r="C9670" s="1">
        <v>65</v>
      </c>
      <c r="D9670" s="1">
        <v>4</v>
      </c>
      <c r="E9670" s="1">
        <v>6</v>
      </c>
      <c r="F9670" s="1">
        <v>0</v>
      </c>
      <c r="G9670">
        <f>VLOOKUP(C9670,reference!$A$1:$E$310,5,FALSE)</f>
        <v>5304050</v>
      </c>
      <c r="H9670" t="str">
        <f>VLOOKUP(C9670,reference!$A$1:$E$310,4,FALSE)</f>
        <v>AMANUBAN SELATAN</v>
      </c>
      <c r="I9670" t="str">
        <f>VLOOKUP($D9670,reference!$G$1:$H$25,2,FALSE)</f>
        <v>Hutan rawa sekunder</v>
      </c>
      <c r="J9670" t="str">
        <f>VLOOKUP($E9670,reference!$G$1:$H$25,2,FALSE)</f>
        <v>Hutan mangrove sekunder</v>
      </c>
      <c r="K9670" t="str">
        <f t="shared" si="151"/>
        <v>Non Irigasi</v>
      </c>
      <c r="L9670" t="s">
        <v>327</v>
      </c>
    </row>
    <row r="9671" spans="1:12" x14ac:dyDescent="0.25">
      <c r="A9671" s="1">
        <v>9670</v>
      </c>
      <c r="B9671" s="3">
        <v>10</v>
      </c>
      <c r="C9671" s="1">
        <v>12</v>
      </c>
      <c r="D9671" s="1">
        <v>13</v>
      </c>
      <c r="E9671" s="1">
        <v>16</v>
      </c>
      <c r="F9671" s="1">
        <v>0</v>
      </c>
      <c r="G9671">
        <f>VLOOKUP(C9671,reference!$A$1:$E$310,5,FALSE)</f>
        <v>5302021</v>
      </c>
      <c r="H9671" t="str">
        <f>VLOOKUP(C9671,reference!$A$1:$E$310,4,FALSE)</f>
        <v>PINUPAHAR</v>
      </c>
      <c r="I9671" t="str">
        <f>VLOOKUP($D9671,reference!$G$1:$H$25,2,FALSE)</f>
        <v>Pertanian lahan kering  campur semak / kebun campur</v>
      </c>
      <c r="J9671" t="str">
        <f>VLOOKUP($E9671,reference!$G$1:$H$25,2,FALSE)</f>
        <v>Pemukiman</v>
      </c>
      <c r="K9671" t="str">
        <f t="shared" si="151"/>
        <v>Non Irigasi</v>
      </c>
      <c r="L9671" t="s">
        <v>327</v>
      </c>
    </row>
    <row r="9672" spans="1:12" x14ac:dyDescent="0.25">
      <c r="A9672" s="1">
        <v>9671</v>
      </c>
      <c r="B9672" s="3">
        <v>1451</v>
      </c>
      <c r="C9672" s="1">
        <v>18</v>
      </c>
      <c r="D9672" s="1">
        <v>9</v>
      </c>
      <c r="E9672" s="1">
        <v>2</v>
      </c>
      <c r="F9672" s="1">
        <v>0</v>
      </c>
      <c r="G9672">
        <f>VLOOKUP(C9672,reference!$A$1:$E$310,5,FALSE)</f>
        <v>5302035</v>
      </c>
      <c r="H9672" t="str">
        <f>VLOOKUP(C9672,reference!$A$1:$E$310,4,FALSE)</f>
        <v>NGADU NGALA</v>
      </c>
      <c r="I9672" t="str">
        <f>VLOOKUP($D9672,reference!$G$1:$H$25,2,FALSE)</f>
        <v>Semak belukar</v>
      </c>
      <c r="J9672" t="str">
        <f>VLOOKUP($E9672,reference!$G$1:$H$25,2,FALSE)</f>
        <v>Hutan lahan kering sekunder / bekas tebangan</v>
      </c>
      <c r="K9672" t="str">
        <f t="shared" si="151"/>
        <v>Non Irigasi</v>
      </c>
      <c r="L9672" t="s">
        <v>327</v>
      </c>
    </row>
    <row r="9673" spans="1:12" x14ac:dyDescent="0.25">
      <c r="A9673" s="1">
        <v>9672</v>
      </c>
      <c r="B9673" s="3">
        <v>1</v>
      </c>
      <c r="C9673" s="1">
        <v>19</v>
      </c>
      <c r="D9673" s="1">
        <v>2</v>
      </c>
      <c r="E9673" s="1">
        <v>2</v>
      </c>
      <c r="F9673" s="1">
        <v>1</v>
      </c>
      <c r="G9673">
        <f>VLOOKUP(C9673,reference!$A$1:$E$310,5,FALSE)</f>
        <v>5302040</v>
      </c>
      <c r="H9673" t="str">
        <f>VLOOKUP(C9673,reference!$A$1:$E$310,4,FALSE)</f>
        <v>PAHUNGA LODU</v>
      </c>
      <c r="I9673" t="str">
        <f>VLOOKUP($D9673,reference!$G$1:$H$25,2,FALSE)</f>
        <v>Hutan lahan kering sekunder / bekas tebangan</v>
      </c>
      <c r="J9673" t="str">
        <f>VLOOKUP($E9673,reference!$G$1:$H$25,2,FALSE)</f>
        <v>Hutan lahan kering sekunder / bekas tebangan</v>
      </c>
      <c r="K9673" t="str">
        <f t="shared" si="151"/>
        <v>Buffer Irigasi</v>
      </c>
      <c r="L9673" t="s">
        <v>327</v>
      </c>
    </row>
    <row r="9674" spans="1:12" x14ac:dyDescent="0.25">
      <c r="A9674" s="1">
        <v>9673</v>
      </c>
      <c r="B9674" s="3">
        <v>35</v>
      </c>
      <c r="C9674" s="1">
        <v>19</v>
      </c>
      <c r="D9674" s="1">
        <v>13</v>
      </c>
      <c r="E9674" s="1">
        <v>16</v>
      </c>
      <c r="F9674" s="1">
        <v>1</v>
      </c>
      <c r="G9674">
        <f>VLOOKUP(C9674,reference!$A$1:$E$310,5,FALSE)</f>
        <v>5302040</v>
      </c>
      <c r="H9674" t="str">
        <f>VLOOKUP(C9674,reference!$A$1:$E$310,4,FALSE)</f>
        <v>PAHUNGA LODU</v>
      </c>
      <c r="I9674" t="str">
        <f>VLOOKUP($D9674,reference!$G$1:$H$25,2,FALSE)</f>
        <v>Pertanian lahan kering  campur semak / kebun campur</v>
      </c>
      <c r="J9674" t="str">
        <f>VLOOKUP($E9674,reference!$G$1:$H$25,2,FALSE)</f>
        <v>Pemukiman</v>
      </c>
      <c r="K9674" t="str">
        <f t="shared" si="151"/>
        <v>Buffer Irigasi</v>
      </c>
      <c r="L9674" t="s">
        <v>327</v>
      </c>
    </row>
    <row r="9675" spans="1:12" x14ac:dyDescent="0.25">
      <c r="A9675" s="1">
        <v>9674</v>
      </c>
      <c r="B9675" s="3">
        <v>9</v>
      </c>
      <c r="C9675" s="1">
        <v>308</v>
      </c>
      <c r="D9675" s="1">
        <v>16</v>
      </c>
      <c r="E9675" s="1">
        <v>2</v>
      </c>
      <c r="F9675" s="1">
        <v>0</v>
      </c>
      <c r="G9675">
        <f>VLOOKUP(C9675,reference!$A$1:$E$310,5,FALSE)</f>
        <v>5371040</v>
      </c>
      <c r="H9675" t="str">
        <f>VLOOKUP(C9675,reference!$A$1:$E$310,4,FALSE)</f>
        <v>KELAPA LIMA</v>
      </c>
      <c r="I9675" t="str">
        <f>VLOOKUP($D9675,reference!$G$1:$H$25,2,FALSE)</f>
        <v>Pemukiman</v>
      </c>
      <c r="J9675" t="str">
        <f>VLOOKUP($E9675,reference!$G$1:$H$25,2,FALSE)</f>
        <v>Hutan lahan kering sekunder / bekas tebangan</v>
      </c>
      <c r="K9675" t="str">
        <f t="shared" si="151"/>
        <v>Non Irigasi</v>
      </c>
      <c r="L9675" t="s">
        <v>327</v>
      </c>
    </row>
    <row r="9676" spans="1:12" x14ac:dyDescent="0.25">
      <c r="A9676" s="1">
        <v>9675</v>
      </c>
      <c r="B9676" s="3">
        <v>54</v>
      </c>
      <c r="C9676" s="1">
        <v>308</v>
      </c>
      <c r="D9676" s="1">
        <v>16</v>
      </c>
      <c r="E9676" s="1">
        <v>11</v>
      </c>
      <c r="F9676" s="1">
        <v>0</v>
      </c>
      <c r="G9676">
        <f>VLOOKUP(C9676,reference!$A$1:$E$310,5,FALSE)</f>
        <v>5371040</v>
      </c>
      <c r="H9676" t="str">
        <f>VLOOKUP(C9676,reference!$A$1:$E$310,4,FALSE)</f>
        <v>KELAPA LIMA</v>
      </c>
      <c r="I9676" t="str">
        <f>VLOOKUP($D9676,reference!$G$1:$H$25,2,FALSE)</f>
        <v>Pemukiman</v>
      </c>
      <c r="J9676" t="str">
        <f>VLOOKUP($E9676,reference!$G$1:$H$25,2,FALSE)</f>
        <v>Savanna / Padang rumput</v>
      </c>
      <c r="K9676" t="str">
        <f t="shared" si="151"/>
        <v>Non Irigasi</v>
      </c>
      <c r="L9676" t="s">
        <v>327</v>
      </c>
    </row>
    <row r="9677" spans="1:12" x14ac:dyDescent="0.25">
      <c r="A9677" s="1">
        <v>9676</v>
      </c>
      <c r="B9677" s="3">
        <v>33</v>
      </c>
      <c r="C9677" s="1">
        <v>41</v>
      </c>
      <c r="D9677" s="1">
        <v>14</v>
      </c>
      <c r="E9677" s="1">
        <v>11</v>
      </c>
      <c r="F9677" s="1">
        <v>0</v>
      </c>
      <c r="G9677">
        <f>VLOOKUP(C9677,reference!$A$1:$E$310,5,FALSE)</f>
        <v>5303142</v>
      </c>
      <c r="H9677" t="str">
        <f>VLOOKUP(C9677,reference!$A$1:$E$310,4,FALSE)</f>
        <v>AMABI OEFETO</v>
      </c>
      <c r="I9677" t="str">
        <f>VLOOKUP($D9677,reference!$G$1:$H$25,2,FALSE)</f>
        <v>Sawah</v>
      </c>
      <c r="J9677" t="str">
        <f>VLOOKUP($E9677,reference!$G$1:$H$25,2,FALSE)</f>
        <v>Savanna / Padang rumput</v>
      </c>
      <c r="K9677" t="str">
        <f t="shared" si="151"/>
        <v>Non Irigasi</v>
      </c>
      <c r="L9677" t="s">
        <v>327</v>
      </c>
    </row>
    <row r="9678" spans="1:12" x14ac:dyDescent="0.25">
      <c r="A9678" s="1">
        <v>9677</v>
      </c>
      <c r="B9678" s="3">
        <v>710</v>
      </c>
      <c r="C9678" s="1">
        <v>18</v>
      </c>
      <c r="D9678" s="1">
        <v>9</v>
      </c>
      <c r="E9678" s="1">
        <v>11</v>
      </c>
      <c r="F9678" s="1">
        <v>0</v>
      </c>
      <c r="G9678">
        <f>VLOOKUP(C9678,reference!$A$1:$E$310,5,FALSE)</f>
        <v>5302035</v>
      </c>
      <c r="H9678" t="str">
        <f>VLOOKUP(C9678,reference!$A$1:$E$310,4,FALSE)</f>
        <v>NGADU NGALA</v>
      </c>
      <c r="I9678" t="str">
        <f>VLOOKUP($D9678,reference!$G$1:$H$25,2,FALSE)</f>
        <v>Semak belukar</v>
      </c>
      <c r="J9678" t="str">
        <f>VLOOKUP($E9678,reference!$G$1:$H$25,2,FALSE)</f>
        <v>Savanna / Padang rumput</v>
      </c>
      <c r="K9678" t="str">
        <f t="shared" si="151"/>
        <v>Non Irigasi</v>
      </c>
      <c r="L9678" t="s">
        <v>327</v>
      </c>
    </row>
    <row r="9679" spans="1:12" x14ac:dyDescent="0.25">
      <c r="A9679" s="1">
        <v>9678</v>
      </c>
      <c r="B9679" s="3">
        <v>10</v>
      </c>
      <c r="C9679" s="1">
        <v>309</v>
      </c>
      <c r="D9679" s="1">
        <v>0</v>
      </c>
      <c r="E9679" s="1">
        <v>16</v>
      </c>
      <c r="F9679" s="1">
        <v>0</v>
      </c>
      <c r="G9679">
        <f>VLOOKUP(C9679,reference!$A$1:$E$310,5,FALSE)</f>
        <v>5371041</v>
      </c>
      <c r="H9679" t="str">
        <f>VLOOKUP(C9679,reference!$A$1:$E$310,4,FALSE)</f>
        <v>KOTA LAMA</v>
      </c>
      <c r="I9679" t="str">
        <f>VLOOKUP($D9679,reference!$G$1:$H$25,2,FALSE)</f>
        <v>No data</v>
      </c>
      <c r="J9679" t="str">
        <f>VLOOKUP($E9679,reference!$G$1:$H$25,2,FALSE)</f>
        <v>Pemukiman</v>
      </c>
      <c r="K9679" t="str">
        <f t="shared" si="151"/>
        <v>Non Irigasi</v>
      </c>
      <c r="L9679" t="s">
        <v>327</v>
      </c>
    </row>
    <row r="9680" spans="1:12" x14ac:dyDescent="0.25">
      <c r="A9680" s="1">
        <v>9679</v>
      </c>
      <c r="B9680" s="3">
        <v>222</v>
      </c>
      <c r="C9680" s="1">
        <v>12</v>
      </c>
      <c r="D9680" s="1">
        <v>16</v>
      </c>
      <c r="E9680" s="1">
        <v>14</v>
      </c>
      <c r="F9680" s="1">
        <v>0</v>
      </c>
      <c r="G9680">
        <f>VLOOKUP(C9680,reference!$A$1:$E$310,5,FALSE)</f>
        <v>5302021</v>
      </c>
      <c r="H9680" t="str">
        <f>VLOOKUP(C9680,reference!$A$1:$E$310,4,FALSE)</f>
        <v>PINUPAHAR</v>
      </c>
      <c r="I9680" t="str">
        <f>VLOOKUP($D9680,reference!$G$1:$H$25,2,FALSE)</f>
        <v>Pemukiman</v>
      </c>
      <c r="J9680" t="str">
        <f>VLOOKUP($E9680,reference!$G$1:$H$25,2,FALSE)</f>
        <v>Sawah</v>
      </c>
      <c r="K9680" t="str">
        <f t="shared" si="151"/>
        <v>Non Irigasi</v>
      </c>
      <c r="L9680" t="s">
        <v>327</v>
      </c>
    </row>
    <row r="9681" spans="1:12" x14ac:dyDescent="0.25">
      <c r="A9681" s="1">
        <v>9680</v>
      </c>
      <c r="B9681" s="3">
        <v>16</v>
      </c>
      <c r="C9681" s="1">
        <v>18</v>
      </c>
      <c r="D9681" s="1">
        <v>13</v>
      </c>
      <c r="E9681" s="1">
        <v>12</v>
      </c>
      <c r="F9681" s="1">
        <v>0</v>
      </c>
      <c r="G9681">
        <f>VLOOKUP(C9681,reference!$A$1:$E$310,5,FALSE)</f>
        <v>5302035</v>
      </c>
      <c r="H9681" t="str">
        <f>VLOOKUP(C9681,reference!$A$1:$E$310,4,FALSE)</f>
        <v>NGADU NGALA</v>
      </c>
      <c r="I9681" t="str">
        <f>VLOOKUP($D9681,reference!$G$1:$H$25,2,FALSE)</f>
        <v>Pertanian lahan kering  campur semak / kebun campur</v>
      </c>
      <c r="J9681" t="str">
        <f>VLOOKUP($E9681,reference!$G$1:$H$25,2,FALSE)</f>
        <v>Pertanian lahan kering</v>
      </c>
      <c r="K9681" t="str">
        <f t="shared" si="151"/>
        <v>Non Irigasi</v>
      </c>
      <c r="L9681" t="s">
        <v>327</v>
      </c>
    </row>
    <row r="9682" spans="1:12" x14ac:dyDescent="0.25">
      <c r="A9682" s="1">
        <v>9681</v>
      </c>
      <c r="B9682" s="3">
        <v>59</v>
      </c>
      <c r="C9682" s="1">
        <v>17</v>
      </c>
      <c r="D9682" s="1">
        <v>2</v>
      </c>
      <c r="E9682" s="1">
        <v>9</v>
      </c>
      <c r="F9682" s="1">
        <v>0</v>
      </c>
      <c r="G9682">
        <f>VLOOKUP(C9682,reference!$A$1:$E$310,5,FALSE)</f>
        <v>5302034</v>
      </c>
      <c r="H9682" t="str">
        <f>VLOOKUP(C9682,reference!$A$1:$E$310,4,FALSE)</f>
        <v>MAHU</v>
      </c>
      <c r="I9682" t="str">
        <f>VLOOKUP($D9682,reference!$G$1:$H$25,2,FALSE)</f>
        <v>Hutan lahan kering sekunder / bekas tebangan</v>
      </c>
      <c r="J9682" t="str">
        <f>VLOOKUP($E9682,reference!$G$1:$H$25,2,FALSE)</f>
        <v>Semak belukar</v>
      </c>
      <c r="K9682" t="str">
        <f t="shared" si="151"/>
        <v>Non Irigasi</v>
      </c>
      <c r="L9682" t="s">
        <v>328</v>
      </c>
    </row>
    <row r="9683" spans="1:12" x14ac:dyDescent="0.25">
      <c r="A9683" s="1">
        <v>9682</v>
      </c>
      <c r="B9683" s="3">
        <v>95</v>
      </c>
      <c r="C9683" s="1">
        <v>19</v>
      </c>
      <c r="D9683" s="1">
        <v>13</v>
      </c>
      <c r="E9683" s="1">
        <v>11</v>
      </c>
      <c r="F9683" s="1">
        <v>1</v>
      </c>
      <c r="G9683">
        <f>VLOOKUP(C9683,reference!$A$1:$E$310,5,FALSE)</f>
        <v>5302040</v>
      </c>
      <c r="H9683" t="str">
        <f>VLOOKUP(C9683,reference!$A$1:$E$310,4,FALSE)</f>
        <v>PAHUNGA LODU</v>
      </c>
      <c r="I9683" t="str">
        <f>VLOOKUP($D9683,reference!$G$1:$H$25,2,FALSE)</f>
        <v>Pertanian lahan kering  campur semak / kebun campur</v>
      </c>
      <c r="J9683" t="str">
        <f>VLOOKUP($E9683,reference!$G$1:$H$25,2,FALSE)</f>
        <v>Savanna / Padang rumput</v>
      </c>
      <c r="K9683" t="str">
        <f t="shared" si="151"/>
        <v>Buffer Irigasi</v>
      </c>
      <c r="L9683" t="s">
        <v>327</v>
      </c>
    </row>
    <row r="9684" spans="1:12" x14ac:dyDescent="0.25">
      <c r="A9684" s="1">
        <v>9683</v>
      </c>
      <c r="B9684" s="3">
        <v>7</v>
      </c>
      <c r="C9684" s="1">
        <v>19</v>
      </c>
      <c r="D9684" s="1">
        <v>14</v>
      </c>
      <c r="E9684" s="1">
        <v>11</v>
      </c>
      <c r="F9684" s="1">
        <v>0</v>
      </c>
      <c r="G9684">
        <f>VLOOKUP(C9684,reference!$A$1:$E$310,5,FALSE)</f>
        <v>5302040</v>
      </c>
      <c r="H9684" t="str">
        <f>VLOOKUP(C9684,reference!$A$1:$E$310,4,FALSE)</f>
        <v>PAHUNGA LODU</v>
      </c>
      <c r="I9684" t="str">
        <f>VLOOKUP($D9684,reference!$G$1:$H$25,2,FALSE)</f>
        <v>Sawah</v>
      </c>
      <c r="J9684" t="str">
        <f>VLOOKUP($E9684,reference!$G$1:$H$25,2,FALSE)</f>
        <v>Savanna / Padang rumput</v>
      </c>
      <c r="K9684" t="str">
        <f t="shared" si="151"/>
        <v>Non Irigasi</v>
      </c>
      <c r="L9684" t="s">
        <v>327</v>
      </c>
    </row>
    <row r="9685" spans="1:12" x14ac:dyDescent="0.25">
      <c r="A9685" s="1">
        <v>9684</v>
      </c>
      <c r="B9685" s="3">
        <v>6</v>
      </c>
      <c r="C9685" s="1">
        <v>38</v>
      </c>
      <c r="D9685" s="1">
        <v>9</v>
      </c>
      <c r="E9685" s="1">
        <v>2</v>
      </c>
      <c r="F9685" s="1">
        <v>0</v>
      </c>
      <c r="G9685">
        <f>VLOOKUP(C9685,reference!$A$1:$E$310,5,FALSE)</f>
        <v>5303133</v>
      </c>
      <c r="H9685" t="str">
        <f>VLOOKUP(C9685,reference!$A$1:$E$310,4,FALSE)</f>
        <v>AMARASI TIMUR</v>
      </c>
      <c r="I9685" t="str">
        <f>VLOOKUP($D9685,reference!$G$1:$H$25,2,FALSE)</f>
        <v>Semak belukar</v>
      </c>
      <c r="J9685" t="str">
        <f>VLOOKUP($E9685,reference!$G$1:$H$25,2,FALSE)</f>
        <v>Hutan lahan kering sekunder / bekas tebangan</v>
      </c>
      <c r="K9685" t="str">
        <f t="shared" si="151"/>
        <v>Non Irigasi</v>
      </c>
      <c r="L9685" t="s">
        <v>327</v>
      </c>
    </row>
    <row r="9686" spans="1:12" x14ac:dyDescent="0.25">
      <c r="A9686" s="1">
        <v>9685</v>
      </c>
      <c r="B9686" s="3">
        <v>41</v>
      </c>
      <c r="C9686" s="1">
        <v>68</v>
      </c>
      <c r="D9686" s="1">
        <v>16</v>
      </c>
      <c r="E9686" s="1">
        <v>20</v>
      </c>
      <c r="F9686" s="1">
        <v>0</v>
      </c>
      <c r="G9686">
        <f>VLOOKUP(C9686,reference!$A$1:$E$310,5,FALSE)</f>
        <v>5304061</v>
      </c>
      <c r="H9686" t="str">
        <f>VLOOKUP(C9686,reference!$A$1:$E$310,4,FALSE)</f>
        <v>KUALIN</v>
      </c>
      <c r="I9686" t="str">
        <f>VLOOKUP($D9686,reference!$G$1:$H$25,2,FALSE)</f>
        <v>Pemukiman</v>
      </c>
      <c r="J9686" t="str">
        <f>VLOOKUP($E9686,reference!$G$1:$H$25,2,FALSE)</f>
        <v>Tubuh air</v>
      </c>
      <c r="K9686" t="str">
        <f t="shared" si="151"/>
        <v>Non Irigasi</v>
      </c>
      <c r="L9686" t="s">
        <v>327</v>
      </c>
    </row>
    <row r="9687" spans="1:12" x14ac:dyDescent="0.25">
      <c r="A9687" s="1">
        <v>9686</v>
      </c>
      <c r="B9687" s="3">
        <v>195</v>
      </c>
      <c r="C9687" s="1">
        <v>12</v>
      </c>
      <c r="D9687" s="1">
        <v>16</v>
      </c>
      <c r="E9687" s="1">
        <v>13</v>
      </c>
      <c r="F9687" s="1">
        <v>0</v>
      </c>
      <c r="G9687">
        <f>VLOOKUP(C9687,reference!$A$1:$E$310,5,FALSE)</f>
        <v>5302021</v>
      </c>
      <c r="H9687" t="str">
        <f>VLOOKUP(C9687,reference!$A$1:$E$310,4,FALSE)</f>
        <v>PINUPAHAR</v>
      </c>
      <c r="I9687" t="str">
        <f>VLOOKUP($D9687,reference!$G$1:$H$25,2,FALSE)</f>
        <v>Pemukiman</v>
      </c>
      <c r="J9687" t="str">
        <f>VLOOKUP($E9687,reference!$G$1:$H$25,2,FALSE)</f>
        <v>Pertanian lahan kering  campur semak / kebun campur</v>
      </c>
      <c r="K9687" t="str">
        <f t="shared" si="151"/>
        <v>Non Irigasi</v>
      </c>
      <c r="L9687" t="s">
        <v>327</v>
      </c>
    </row>
    <row r="9688" spans="1:12" x14ac:dyDescent="0.25">
      <c r="A9688" s="1">
        <v>9687</v>
      </c>
      <c r="B9688" s="3">
        <v>1</v>
      </c>
      <c r="C9688" s="1">
        <v>19</v>
      </c>
      <c r="D9688" s="1">
        <v>2</v>
      </c>
      <c r="E9688" s="1">
        <v>16</v>
      </c>
      <c r="F9688" s="1">
        <v>0</v>
      </c>
      <c r="G9688">
        <f>VLOOKUP(C9688,reference!$A$1:$E$310,5,FALSE)</f>
        <v>5302040</v>
      </c>
      <c r="H9688" t="str">
        <f>VLOOKUP(C9688,reference!$A$1:$E$310,4,FALSE)</f>
        <v>PAHUNGA LODU</v>
      </c>
      <c r="I9688" t="str">
        <f>VLOOKUP($D9688,reference!$G$1:$H$25,2,FALSE)</f>
        <v>Hutan lahan kering sekunder / bekas tebangan</v>
      </c>
      <c r="J9688" t="str">
        <f>VLOOKUP($E9688,reference!$G$1:$H$25,2,FALSE)</f>
        <v>Pemukiman</v>
      </c>
      <c r="K9688" t="str">
        <f t="shared" si="151"/>
        <v>Non Irigasi</v>
      </c>
      <c r="L9688" t="s">
        <v>328</v>
      </c>
    </row>
    <row r="9689" spans="1:12" x14ac:dyDescent="0.25">
      <c r="A9689" s="1">
        <v>9688</v>
      </c>
      <c r="B9689" s="3">
        <v>13</v>
      </c>
      <c r="C9689" s="1">
        <v>19</v>
      </c>
      <c r="D9689" s="1">
        <v>13</v>
      </c>
      <c r="E9689" s="1">
        <v>14</v>
      </c>
      <c r="F9689" s="1">
        <v>1</v>
      </c>
      <c r="G9689">
        <f>VLOOKUP(C9689,reference!$A$1:$E$310,5,FALSE)</f>
        <v>5302040</v>
      </c>
      <c r="H9689" t="str">
        <f>VLOOKUP(C9689,reference!$A$1:$E$310,4,FALSE)</f>
        <v>PAHUNGA LODU</v>
      </c>
      <c r="I9689" t="str">
        <f>VLOOKUP($D9689,reference!$G$1:$H$25,2,FALSE)</f>
        <v>Pertanian lahan kering  campur semak / kebun campur</v>
      </c>
      <c r="J9689" t="str">
        <f>VLOOKUP($E9689,reference!$G$1:$H$25,2,FALSE)</f>
        <v>Sawah</v>
      </c>
      <c r="K9689" t="str">
        <f t="shared" si="151"/>
        <v>Buffer Irigasi</v>
      </c>
      <c r="L9689" t="s">
        <v>327</v>
      </c>
    </row>
    <row r="9690" spans="1:12" x14ac:dyDescent="0.25">
      <c r="A9690" s="1">
        <v>9689</v>
      </c>
      <c r="B9690" s="3">
        <v>102</v>
      </c>
      <c r="C9690" s="1">
        <v>19</v>
      </c>
      <c r="D9690" s="1">
        <v>14</v>
      </c>
      <c r="E9690" s="1">
        <v>14</v>
      </c>
      <c r="F9690" s="1">
        <v>1</v>
      </c>
      <c r="G9690">
        <f>VLOOKUP(C9690,reference!$A$1:$E$310,5,FALSE)</f>
        <v>5302040</v>
      </c>
      <c r="H9690" t="str">
        <f>VLOOKUP(C9690,reference!$A$1:$E$310,4,FALSE)</f>
        <v>PAHUNGA LODU</v>
      </c>
      <c r="I9690" t="str">
        <f>VLOOKUP($D9690,reference!$G$1:$H$25,2,FALSE)</f>
        <v>Sawah</v>
      </c>
      <c r="J9690" t="str">
        <f>VLOOKUP($E9690,reference!$G$1:$H$25,2,FALSE)</f>
        <v>Sawah</v>
      </c>
      <c r="K9690" t="str">
        <f t="shared" si="151"/>
        <v>Buffer Irigasi</v>
      </c>
      <c r="L9690" t="s">
        <v>327</v>
      </c>
    </row>
    <row r="9691" spans="1:12" x14ac:dyDescent="0.25">
      <c r="A9691" s="1">
        <v>9690</v>
      </c>
      <c r="B9691" s="3">
        <v>2</v>
      </c>
      <c r="C9691" s="1">
        <v>40</v>
      </c>
      <c r="D9691" s="1">
        <v>14</v>
      </c>
      <c r="E9691" s="1">
        <v>13</v>
      </c>
      <c r="F9691" s="1">
        <v>0</v>
      </c>
      <c r="G9691">
        <f>VLOOKUP(C9691,reference!$A$1:$E$310,5,FALSE)</f>
        <v>5303141</v>
      </c>
      <c r="H9691" t="str">
        <f>VLOOKUP(C9691,reference!$A$1:$E$310,4,FALSE)</f>
        <v>AMABI OEFETO TIMUR</v>
      </c>
      <c r="I9691" t="str">
        <f>VLOOKUP($D9691,reference!$G$1:$H$25,2,FALSE)</f>
        <v>Sawah</v>
      </c>
      <c r="J9691" t="str">
        <f>VLOOKUP($E9691,reference!$G$1:$H$25,2,FALSE)</f>
        <v>Pertanian lahan kering  campur semak / kebun campur</v>
      </c>
      <c r="K9691" t="str">
        <f t="shared" si="151"/>
        <v>Non Irigasi</v>
      </c>
      <c r="L9691" t="s">
        <v>327</v>
      </c>
    </row>
    <row r="9692" spans="1:12" x14ac:dyDescent="0.25">
      <c r="A9692" s="1">
        <v>9691</v>
      </c>
      <c r="B9692" s="3">
        <v>115</v>
      </c>
      <c r="C9692" s="1">
        <v>65</v>
      </c>
      <c r="D9692" s="1">
        <v>10</v>
      </c>
      <c r="E9692" s="1">
        <v>6</v>
      </c>
      <c r="F9692" s="1">
        <v>0</v>
      </c>
      <c r="G9692">
        <f>VLOOKUP(C9692,reference!$A$1:$E$310,5,FALSE)</f>
        <v>5304050</v>
      </c>
      <c r="H9692" t="str">
        <f>VLOOKUP(C9692,reference!$A$1:$E$310,4,FALSE)</f>
        <v>AMANUBAN SELATAN</v>
      </c>
      <c r="I9692" t="str">
        <f>VLOOKUP($D9692,reference!$G$1:$H$25,2,FALSE)</f>
        <v>Semak belukar rawa</v>
      </c>
      <c r="J9692" t="str">
        <f>VLOOKUP($E9692,reference!$G$1:$H$25,2,FALSE)</f>
        <v>Hutan mangrove sekunder</v>
      </c>
      <c r="K9692" t="str">
        <f t="shared" si="151"/>
        <v>Non Irigasi</v>
      </c>
      <c r="L9692" t="s">
        <v>327</v>
      </c>
    </row>
    <row r="9693" spans="1:12" x14ac:dyDescent="0.25">
      <c r="A9693" s="1">
        <v>9692</v>
      </c>
      <c r="B9693" s="3">
        <v>23</v>
      </c>
      <c r="C9693" s="1">
        <v>65</v>
      </c>
      <c r="D9693" s="1">
        <v>21</v>
      </c>
      <c r="E9693" s="1">
        <v>6</v>
      </c>
      <c r="F9693" s="1">
        <v>0</v>
      </c>
      <c r="G9693">
        <f>VLOOKUP(C9693,reference!$A$1:$E$310,5,FALSE)</f>
        <v>5304050</v>
      </c>
      <c r="H9693" t="str">
        <f>VLOOKUP(C9693,reference!$A$1:$E$310,4,FALSE)</f>
        <v>AMANUBAN SELATAN</v>
      </c>
      <c r="I9693" t="str">
        <f>VLOOKUP($D9693,reference!$G$1:$H$25,2,FALSE)</f>
        <v>Rawa</v>
      </c>
      <c r="J9693" t="str">
        <f>VLOOKUP($E9693,reference!$G$1:$H$25,2,FALSE)</f>
        <v>Hutan mangrove sekunder</v>
      </c>
      <c r="K9693" t="str">
        <f t="shared" si="151"/>
        <v>Non Irigasi</v>
      </c>
      <c r="L9693" t="s">
        <v>327</v>
      </c>
    </row>
    <row r="9694" spans="1:12" x14ac:dyDescent="0.25">
      <c r="A9694" s="1">
        <v>9693</v>
      </c>
      <c r="B9694" s="3">
        <v>15</v>
      </c>
      <c r="C9694" s="1">
        <v>12</v>
      </c>
      <c r="D9694" s="1">
        <v>16</v>
      </c>
      <c r="E9694" s="1">
        <v>16</v>
      </c>
      <c r="F9694" s="1">
        <v>0</v>
      </c>
      <c r="G9694">
        <f>VLOOKUP(C9694,reference!$A$1:$E$310,5,FALSE)</f>
        <v>5302021</v>
      </c>
      <c r="H9694" t="str">
        <f>VLOOKUP(C9694,reference!$A$1:$E$310,4,FALSE)</f>
        <v>PINUPAHAR</v>
      </c>
      <c r="I9694" t="str">
        <f>VLOOKUP($D9694,reference!$G$1:$H$25,2,FALSE)</f>
        <v>Pemukiman</v>
      </c>
      <c r="J9694" t="str">
        <f>VLOOKUP($E9694,reference!$G$1:$H$25,2,FALSE)</f>
        <v>Pemukiman</v>
      </c>
      <c r="K9694" t="str">
        <f t="shared" si="151"/>
        <v>Non Irigasi</v>
      </c>
      <c r="L9694" t="s">
        <v>327</v>
      </c>
    </row>
    <row r="9695" spans="1:12" x14ac:dyDescent="0.25">
      <c r="A9695" s="1">
        <v>9694</v>
      </c>
      <c r="B9695" s="3">
        <v>48</v>
      </c>
      <c r="C9695" s="1">
        <v>38</v>
      </c>
      <c r="D9695" s="1">
        <v>9</v>
      </c>
      <c r="E9695" s="1">
        <v>21</v>
      </c>
      <c r="F9695" s="1">
        <v>0</v>
      </c>
      <c r="G9695">
        <f>VLOOKUP(C9695,reference!$A$1:$E$310,5,FALSE)</f>
        <v>5303133</v>
      </c>
      <c r="H9695" t="str">
        <f>VLOOKUP(C9695,reference!$A$1:$E$310,4,FALSE)</f>
        <v>AMARASI TIMUR</v>
      </c>
      <c r="I9695" t="str">
        <f>VLOOKUP($D9695,reference!$G$1:$H$25,2,FALSE)</f>
        <v>Semak belukar</v>
      </c>
      <c r="J9695" t="str">
        <f>VLOOKUP($E9695,reference!$G$1:$H$25,2,FALSE)</f>
        <v>Rawa</v>
      </c>
      <c r="K9695" t="str">
        <f t="shared" si="151"/>
        <v>Non Irigasi</v>
      </c>
      <c r="L9695" t="s">
        <v>327</v>
      </c>
    </row>
    <row r="9696" spans="1:12" x14ac:dyDescent="0.25">
      <c r="A9696" s="1">
        <v>9695</v>
      </c>
      <c r="B9696" s="3">
        <v>2</v>
      </c>
      <c r="C9696" s="1">
        <v>29</v>
      </c>
      <c r="D9696" s="1">
        <v>9</v>
      </c>
      <c r="E9696" s="1">
        <v>0</v>
      </c>
      <c r="F9696" s="1">
        <v>0</v>
      </c>
      <c r="G9696">
        <f>VLOOKUP(C9696,reference!$A$1:$E$310,5,FALSE)</f>
        <v>5303100</v>
      </c>
      <c r="H9696" t="str">
        <f>VLOOKUP(C9696,reference!$A$1:$E$310,4,FALSE)</f>
        <v>SEMAU</v>
      </c>
      <c r="I9696" t="str">
        <f>VLOOKUP($D9696,reference!$G$1:$H$25,2,FALSE)</f>
        <v>Semak belukar</v>
      </c>
      <c r="J9696" t="str">
        <f>VLOOKUP($E9696,reference!$G$1:$H$25,2,FALSE)</f>
        <v>No data</v>
      </c>
      <c r="K9696" t="str">
        <f t="shared" si="151"/>
        <v>Non Irigasi</v>
      </c>
      <c r="L9696" t="s">
        <v>327</v>
      </c>
    </row>
    <row r="9697" spans="1:12" x14ac:dyDescent="0.25">
      <c r="A9697" s="1">
        <v>9696</v>
      </c>
      <c r="B9697" s="3">
        <v>70</v>
      </c>
      <c r="C9697" s="1">
        <v>39</v>
      </c>
      <c r="D9697" s="1">
        <v>14</v>
      </c>
      <c r="E9697" s="1">
        <v>11</v>
      </c>
      <c r="F9697" s="1">
        <v>0</v>
      </c>
      <c r="G9697">
        <f>VLOOKUP(C9697,reference!$A$1:$E$310,5,FALSE)</f>
        <v>5303140</v>
      </c>
      <c r="H9697" t="str">
        <f>VLOOKUP(C9697,reference!$A$1:$E$310,4,FALSE)</f>
        <v>KUPANG TIMUR</v>
      </c>
      <c r="I9697" t="str">
        <f>VLOOKUP($D9697,reference!$G$1:$H$25,2,FALSE)</f>
        <v>Sawah</v>
      </c>
      <c r="J9697" t="str">
        <f>VLOOKUP($E9697,reference!$G$1:$H$25,2,FALSE)</f>
        <v>Savanna / Padang rumput</v>
      </c>
      <c r="K9697" t="str">
        <f t="shared" si="151"/>
        <v>Non Irigasi</v>
      </c>
      <c r="L9697" t="s">
        <v>327</v>
      </c>
    </row>
    <row r="9698" spans="1:12" x14ac:dyDescent="0.25">
      <c r="A9698" s="1">
        <v>9697</v>
      </c>
      <c r="B9698" s="3">
        <v>8</v>
      </c>
      <c r="C9698" s="1">
        <v>41</v>
      </c>
      <c r="D9698" s="1">
        <v>14</v>
      </c>
      <c r="E9698" s="1">
        <v>13</v>
      </c>
      <c r="F9698" s="1">
        <v>0</v>
      </c>
      <c r="G9698">
        <f>VLOOKUP(C9698,reference!$A$1:$E$310,5,FALSE)</f>
        <v>5303142</v>
      </c>
      <c r="H9698" t="str">
        <f>VLOOKUP(C9698,reference!$A$1:$E$310,4,FALSE)</f>
        <v>AMABI OEFETO</v>
      </c>
      <c r="I9698" t="str">
        <f>VLOOKUP($D9698,reference!$G$1:$H$25,2,FALSE)</f>
        <v>Sawah</v>
      </c>
      <c r="J9698" t="str">
        <f>VLOOKUP($E9698,reference!$G$1:$H$25,2,FALSE)</f>
        <v>Pertanian lahan kering  campur semak / kebun campur</v>
      </c>
      <c r="K9698" t="str">
        <f t="shared" si="151"/>
        <v>Non Irigasi</v>
      </c>
      <c r="L9698" t="s">
        <v>327</v>
      </c>
    </row>
    <row r="9699" spans="1:12" x14ac:dyDescent="0.25">
      <c r="A9699" s="1">
        <v>9698</v>
      </c>
      <c r="B9699" s="3">
        <v>6</v>
      </c>
      <c r="C9699" s="1">
        <v>38</v>
      </c>
      <c r="D9699" s="1">
        <v>9</v>
      </c>
      <c r="E9699" s="1">
        <v>14</v>
      </c>
      <c r="F9699" s="1">
        <v>0</v>
      </c>
      <c r="G9699">
        <f>VLOOKUP(C9699,reference!$A$1:$E$310,5,FALSE)</f>
        <v>5303133</v>
      </c>
      <c r="H9699" t="str">
        <f>VLOOKUP(C9699,reference!$A$1:$E$310,4,FALSE)</f>
        <v>AMARASI TIMUR</v>
      </c>
      <c r="I9699" t="str">
        <f>VLOOKUP($D9699,reference!$G$1:$H$25,2,FALSE)</f>
        <v>Semak belukar</v>
      </c>
      <c r="J9699" t="str">
        <f>VLOOKUP($E9699,reference!$G$1:$H$25,2,FALSE)</f>
        <v>Sawah</v>
      </c>
      <c r="K9699" t="str">
        <f t="shared" si="151"/>
        <v>Non Irigasi</v>
      </c>
      <c r="L9699" t="s">
        <v>327</v>
      </c>
    </row>
    <row r="9700" spans="1:12" x14ac:dyDescent="0.25">
      <c r="A9700" s="1">
        <v>9699</v>
      </c>
      <c r="B9700" s="3">
        <v>21</v>
      </c>
      <c r="C9700" s="1">
        <v>38</v>
      </c>
      <c r="D9700" s="1">
        <v>11</v>
      </c>
      <c r="E9700" s="1">
        <v>5</v>
      </c>
      <c r="F9700" s="1">
        <v>0</v>
      </c>
      <c r="G9700">
        <f>VLOOKUP(C9700,reference!$A$1:$E$310,5,FALSE)</f>
        <v>5303133</v>
      </c>
      <c r="H9700" t="str">
        <f>VLOOKUP(C9700,reference!$A$1:$E$310,4,FALSE)</f>
        <v>AMARASI TIMUR</v>
      </c>
      <c r="I9700" t="str">
        <f>VLOOKUP($D9700,reference!$G$1:$H$25,2,FALSE)</f>
        <v>Savanna / Padang rumput</v>
      </c>
      <c r="J9700" t="str">
        <f>VLOOKUP($E9700,reference!$G$1:$H$25,2,FALSE)</f>
        <v>Hutan mangrove primer</v>
      </c>
      <c r="K9700" t="str">
        <f t="shared" si="151"/>
        <v>Non Irigasi</v>
      </c>
      <c r="L9700" t="s">
        <v>327</v>
      </c>
    </row>
    <row r="9701" spans="1:12" x14ac:dyDescent="0.25">
      <c r="A9701" s="1">
        <v>9700</v>
      </c>
      <c r="B9701" s="3">
        <v>31</v>
      </c>
      <c r="C9701" s="1">
        <v>38</v>
      </c>
      <c r="D9701" s="1">
        <v>6</v>
      </c>
      <c r="E9701" s="1">
        <v>21</v>
      </c>
      <c r="F9701" s="1">
        <v>0</v>
      </c>
      <c r="G9701">
        <f>VLOOKUP(C9701,reference!$A$1:$E$310,5,FALSE)</f>
        <v>5303133</v>
      </c>
      <c r="H9701" t="str">
        <f>VLOOKUP(C9701,reference!$A$1:$E$310,4,FALSE)</f>
        <v>AMARASI TIMUR</v>
      </c>
      <c r="I9701" t="str">
        <f>VLOOKUP($D9701,reference!$G$1:$H$25,2,FALSE)</f>
        <v>Hutan mangrove sekunder</v>
      </c>
      <c r="J9701" t="str">
        <f>VLOOKUP($E9701,reference!$G$1:$H$25,2,FALSE)</f>
        <v>Rawa</v>
      </c>
      <c r="K9701" t="str">
        <f t="shared" si="151"/>
        <v>Non Irigasi</v>
      </c>
      <c r="L9701" t="s">
        <v>328</v>
      </c>
    </row>
    <row r="9702" spans="1:12" x14ac:dyDescent="0.25">
      <c r="A9702" s="1">
        <v>9701</v>
      </c>
      <c r="B9702" s="3">
        <v>18</v>
      </c>
      <c r="C9702" s="1">
        <v>65</v>
      </c>
      <c r="D9702" s="1">
        <v>4</v>
      </c>
      <c r="E9702" s="1">
        <v>12</v>
      </c>
      <c r="F9702" s="1">
        <v>0</v>
      </c>
      <c r="G9702">
        <f>VLOOKUP(C9702,reference!$A$1:$E$310,5,FALSE)</f>
        <v>5304050</v>
      </c>
      <c r="H9702" t="str">
        <f>VLOOKUP(C9702,reference!$A$1:$E$310,4,FALSE)</f>
        <v>AMANUBAN SELATAN</v>
      </c>
      <c r="I9702" t="str">
        <f>VLOOKUP($D9702,reference!$G$1:$H$25,2,FALSE)</f>
        <v>Hutan rawa sekunder</v>
      </c>
      <c r="J9702" t="str">
        <f>VLOOKUP($E9702,reference!$G$1:$H$25,2,FALSE)</f>
        <v>Pertanian lahan kering</v>
      </c>
      <c r="K9702" t="str">
        <f t="shared" si="151"/>
        <v>Non Irigasi</v>
      </c>
      <c r="L9702" t="s">
        <v>328</v>
      </c>
    </row>
    <row r="9703" spans="1:12" x14ac:dyDescent="0.25">
      <c r="A9703" s="1">
        <v>9702</v>
      </c>
      <c r="B9703" s="3">
        <v>1371</v>
      </c>
      <c r="C9703" s="1">
        <v>306</v>
      </c>
      <c r="D9703" s="1">
        <v>16</v>
      </c>
      <c r="E9703" s="1">
        <v>16</v>
      </c>
      <c r="F9703" s="1">
        <v>0</v>
      </c>
      <c r="G9703">
        <f>VLOOKUP(C9703,reference!$A$1:$E$310,5,FALSE)</f>
        <v>5371030</v>
      </c>
      <c r="H9703" t="str">
        <f>VLOOKUP(C9703,reference!$A$1:$E$310,4,FALSE)</f>
        <v>OEBOBO</v>
      </c>
      <c r="I9703" t="str">
        <f>VLOOKUP($D9703,reference!$G$1:$H$25,2,FALSE)</f>
        <v>Pemukiman</v>
      </c>
      <c r="J9703" t="str">
        <f>VLOOKUP($E9703,reference!$G$1:$H$25,2,FALSE)</f>
        <v>Pemukiman</v>
      </c>
      <c r="K9703" t="str">
        <f t="shared" si="151"/>
        <v>Non Irigasi</v>
      </c>
      <c r="L9703" t="s">
        <v>327</v>
      </c>
    </row>
    <row r="9704" spans="1:12" x14ac:dyDescent="0.25">
      <c r="A9704" s="1">
        <v>9703</v>
      </c>
      <c r="B9704" s="3">
        <v>40</v>
      </c>
      <c r="C9704" s="1">
        <v>306</v>
      </c>
      <c r="D9704" s="1">
        <v>16</v>
      </c>
      <c r="E9704" s="1">
        <v>2</v>
      </c>
      <c r="F9704" s="1">
        <v>0</v>
      </c>
      <c r="G9704">
        <f>VLOOKUP(C9704,reference!$A$1:$E$310,5,FALSE)</f>
        <v>5371030</v>
      </c>
      <c r="H9704" t="str">
        <f>VLOOKUP(C9704,reference!$A$1:$E$310,4,FALSE)</f>
        <v>OEBOBO</v>
      </c>
      <c r="I9704" t="str">
        <f>VLOOKUP($D9704,reference!$G$1:$H$25,2,FALSE)</f>
        <v>Pemukiman</v>
      </c>
      <c r="J9704" t="str">
        <f>VLOOKUP($E9704,reference!$G$1:$H$25,2,FALSE)</f>
        <v>Hutan lahan kering sekunder / bekas tebangan</v>
      </c>
      <c r="K9704" t="str">
        <f t="shared" si="151"/>
        <v>Non Irigasi</v>
      </c>
      <c r="L9704" t="s">
        <v>327</v>
      </c>
    </row>
    <row r="9705" spans="1:12" x14ac:dyDescent="0.25">
      <c r="A9705" s="1">
        <v>9704</v>
      </c>
      <c r="B9705" s="3">
        <v>5</v>
      </c>
      <c r="C9705" s="1">
        <v>40</v>
      </c>
      <c r="D9705" s="1">
        <v>2</v>
      </c>
      <c r="E9705" s="1">
        <v>20</v>
      </c>
      <c r="F9705" s="1">
        <v>0</v>
      </c>
      <c r="G9705">
        <f>VLOOKUP(C9705,reference!$A$1:$E$310,5,FALSE)</f>
        <v>5303141</v>
      </c>
      <c r="H9705" t="str">
        <f>VLOOKUP(C9705,reference!$A$1:$E$310,4,FALSE)</f>
        <v>AMABI OEFETO TIMUR</v>
      </c>
      <c r="I9705" t="str">
        <f>VLOOKUP($D9705,reference!$G$1:$H$25,2,FALSE)</f>
        <v>Hutan lahan kering sekunder / bekas tebangan</v>
      </c>
      <c r="J9705" t="str">
        <f>VLOOKUP($E9705,reference!$G$1:$H$25,2,FALSE)</f>
        <v>Tubuh air</v>
      </c>
      <c r="K9705" t="str">
        <f t="shared" si="151"/>
        <v>Non Irigasi</v>
      </c>
      <c r="L9705" t="s">
        <v>328</v>
      </c>
    </row>
    <row r="9706" spans="1:12" x14ac:dyDescent="0.25">
      <c r="A9706" s="1">
        <v>9705</v>
      </c>
      <c r="B9706" s="3">
        <v>5</v>
      </c>
      <c r="C9706" s="1">
        <v>38</v>
      </c>
      <c r="D9706" s="1">
        <v>21</v>
      </c>
      <c r="E9706" s="1">
        <v>6</v>
      </c>
      <c r="F9706" s="1">
        <v>0</v>
      </c>
      <c r="G9706">
        <f>VLOOKUP(C9706,reference!$A$1:$E$310,5,FALSE)</f>
        <v>5303133</v>
      </c>
      <c r="H9706" t="str">
        <f>VLOOKUP(C9706,reference!$A$1:$E$310,4,FALSE)</f>
        <v>AMARASI TIMUR</v>
      </c>
      <c r="I9706" t="str">
        <f>VLOOKUP($D9706,reference!$G$1:$H$25,2,FALSE)</f>
        <v>Rawa</v>
      </c>
      <c r="J9706" t="str">
        <f>VLOOKUP($E9706,reference!$G$1:$H$25,2,FALSE)</f>
        <v>Hutan mangrove sekunder</v>
      </c>
      <c r="K9706" t="str">
        <f t="shared" si="151"/>
        <v>Non Irigasi</v>
      </c>
      <c r="L9706" t="s">
        <v>327</v>
      </c>
    </row>
    <row r="9707" spans="1:12" x14ac:dyDescent="0.25">
      <c r="A9707" s="1">
        <v>9706</v>
      </c>
      <c r="B9707" s="3">
        <v>102</v>
      </c>
      <c r="C9707" s="1">
        <v>38</v>
      </c>
      <c r="D9707" s="1">
        <v>6</v>
      </c>
      <c r="E9707" s="1">
        <v>6</v>
      </c>
      <c r="F9707" s="1">
        <v>0</v>
      </c>
      <c r="G9707">
        <f>VLOOKUP(C9707,reference!$A$1:$E$310,5,FALSE)</f>
        <v>5303133</v>
      </c>
      <c r="H9707" t="str">
        <f>VLOOKUP(C9707,reference!$A$1:$E$310,4,FALSE)</f>
        <v>AMARASI TIMUR</v>
      </c>
      <c r="I9707" t="str">
        <f>VLOOKUP($D9707,reference!$G$1:$H$25,2,FALSE)</f>
        <v>Hutan mangrove sekunder</v>
      </c>
      <c r="J9707" t="str">
        <f>VLOOKUP($E9707,reference!$G$1:$H$25,2,FALSE)</f>
        <v>Hutan mangrove sekunder</v>
      </c>
      <c r="K9707" t="str">
        <f t="shared" si="151"/>
        <v>Non Irigasi</v>
      </c>
      <c r="L9707" t="s">
        <v>327</v>
      </c>
    </row>
    <row r="9708" spans="1:12" x14ac:dyDescent="0.25">
      <c r="A9708" s="1">
        <v>9707</v>
      </c>
      <c r="B9708" s="3">
        <v>25</v>
      </c>
      <c r="C9708" s="1">
        <v>39</v>
      </c>
      <c r="D9708" s="1">
        <v>14</v>
      </c>
      <c r="E9708" s="1">
        <v>2</v>
      </c>
      <c r="F9708" s="1">
        <v>0</v>
      </c>
      <c r="G9708">
        <f>VLOOKUP(C9708,reference!$A$1:$E$310,5,FALSE)</f>
        <v>5303140</v>
      </c>
      <c r="H9708" t="str">
        <f>VLOOKUP(C9708,reference!$A$1:$E$310,4,FALSE)</f>
        <v>KUPANG TIMUR</v>
      </c>
      <c r="I9708" t="str">
        <f>VLOOKUP($D9708,reference!$G$1:$H$25,2,FALSE)</f>
        <v>Sawah</v>
      </c>
      <c r="J9708" t="str">
        <f>VLOOKUP($E9708,reference!$G$1:$H$25,2,FALSE)</f>
        <v>Hutan lahan kering sekunder / bekas tebangan</v>
      </c>
      <c r="K9708" t="str">
        <f t="shared" si="151"/>
        <v>Non Irigasi</v>
      </c>
      <c r="L9708" t="s">
        <v>327</v>
      </c>
    </row>
    <row r="9709" spans="1:12" x14ac:dyDescent="0.25">
      <c r="A9709" s="1">
        <v>9708</v>
      </c>
      <c r="B9709" s="3">
        <v>15</v>
      </c>
      <c r="C9709" s="1">
        <v>38</v>
      </c>
      <c r="D9709" s="1">
        <v>11</v>
      </c>
      <c r="E9709" s="1">
        <v>20</v>
      </c>
      <c r="F9709" s="1">
        <v>0</v>
      </c>
      <c r="G9709">
        <f>VLOOKUP(C9709,reference!$A$1:$E$310,5,FALSE)</f>
        <v>5303133</v>
      </c>
      <c r="H9709" t="str">
        <f>VLOOKUP(C9709,reference!$A$1:$E$310,4,FALSE)</f>
        <v>AMARASI TIMUR</v>
      </c>
      <c r="I9709" t="str">
        <f>VLOOKUP($D9709,reference!$G$1:$H$25,2,FALSE)</f>
        <v>Savanna / Padang rumput</v>
      </c>
      <c r="J9709" t="str">
        <f>VLOOKUP($E9709,reference!$G$1:$H$25,2,FALSE)</f>
        <v>Tubuh air</v>
      </c>
      <c r="K9709" t="str">
        <f t="shared" si="151"/>
        <v>Non Irigasi</v>
      </c>
      <c r="L9709" t="s">
        <v>327</v>
      </c>
    </row>
    <row r="9710" spans="1:12" x14ac:dyDescent="0.25">
      <c r="A9710" s="1">
        <v>9709</v>
      </c>
      <c r="B9710" s="3">
        <v>54</v>
      </c>
      <c r="C9710" s="1">
        <v>38</v>
      </c>
      <c r="D9710" s="1">
        <v>0</v>
      </c>
      <c r="E9710" s="1">
        <v>18</v>
      </c>
      <c r="F9710" s="1">
        <v>0</v>
      </c>
      <c r="G9710">
        <f>VLOOKUP(C9710,reference!$A$1:$E$310,5,FALSE)</f>
        <v>5303133</v>
      </c>
      <c r="H9710" t="str">
        <f>VLOOKUP(C9710,reference!$A$1:$E$310,4,FALSE)</f>
        <v>AMARASI TIMUR</v>
      </c>
      <c r="I9710" t="str">
        <f>VLOOKUP($D9710,reference!$G$1:$H$25,2,FALSE)</f>
        <v>No data</v>
      </c>
      <c r="J9710" t="str">
        <f>VLOOKUP($E9710,reference!$G$1:$H$25,2,FALSE)</f>
        <v>Lahan terbuka</v>
      </c>
      <c r="K9710" t="str">
        <f t="shared" si="151"/>
        <v>Non Irigasi</v>
      </c>
      <c r="L9710" t="s">
        <v>327</v>
      </c>
    </row>
    <row r="9711" spans="1:12" x14ac:dyDescent="0.25">
      <c r="A9711" s="1">
        <v>9710</v>
      </c>
      <c r="B9711" s="3">
        <v>110</v>
      </c>
      <c r="C9711" s="1">
        <v>65</v>
      </c>
      <c r="D9711" s="1">
        <v>10</v>
      </c>
      <c r="E9711" s="1">
        <v>20</v>
      </c>
      <c r="F9711" s="1">
        <v>0</v>
      </c>
      <c r="G9711">
        <f>VLOOKUP(C9711,reference!$A$1:$E$310,5,FALSE)</f>
        <v>5304050</v>
      </c>
      <c r="H9711" t="str">
        <f>VLOOKUP(C9711,reference!$A$1:$E$310,4,FALSE)</f>
        <v>AMANUBAN SELATAN</v>
      </c>
      <c r="I9711" t="str">
        <f>VLOOKUP($D9711,reference!$G$1:$H$25,2,FALSE)</f>
        <v>Semak belukar rawa</v>
      </c>
      <c r="J9711" t="str">
        <f>VLOOKUP($E9711,reference!$G$1:$H$25,2,FALSE)</f>
        <v>Tubuh air</v>
      </c>
      <c r="K9711" t="str">
        <f t="shared" si="151"/>
        <v>Non Irigasi</v>
      </c>
      <c r="L9711" t="s">
        <v>327</v>
      </c>
    </row>
    <row r="9712" spans="1:12" x14ac:dyDescent="0.25">
      <c r="A9712" s="1">
        <v>9711</v>
      </c>
      <c r="B9712" s="3">
        <v>83</v>
      </c>
      <c r="C9712" s="1">
        <v>68</v>
      </c>
      <c r="D9712" s="1">
        <v>12</v>
      </c>
      <c r="E9712" s="1">
        <v>6</v>
      </c>
      <c r="F9712" s="1">
        <v>0</v>
      </c>
      <c r="G9712">
        <f>VLOOKUP(C9712,reference!$A$1:$E$310,5,FALSE)</f>
        <v>5304061</v>
      </c>
      <c r="H9712" t="str">
        <f>VLOOKUP(C9712,reference!$A$1:$E$310,4,FALSE)</f>
        <v>KUALIN</v>
      </c>
      <c r="I9712" t="str">
        <f>VLOOKUP($D9712,reference!$G$1:$H$25,2,FALSE)</f>
        <v>Pertanian lahan kering</v>
      </c>
      <c r="J9712" t="str">
        <f>VLOOKUP($E9712,reference!$G$1:$H$25,2,FALSE)</f>
        <v>Hutan mangrove sekunder</v>
      </c>
      <c r="K9712" t="str">
        <f t="shared" si="151"/>
        <v>Non Irigasi</v>
      </c>
      <c r="L9712" t="s">
        <v>327</v>
      </c>
    </row>
    <row r="9713" spans="1:12" x14ac:dyDescent="0.25">
      <c r="A9713" s="1">
        <v>9712</v>
      </c>
      <c r="B9713" s="3">
        <v>1306</v>
      </c>
      <c r="C9713" s="1">
        <v>305</v>
      </c>
      <c r="D9713" s="1">
        <v>16</v>
      </c>
      <c r="E9713" s="1">
        <v>16</v>
      </c>
      <c r="F9713" s="1">
        <v>0</v>
      </c>
      <c r="G9713">
        <f>VLOOKUP(C9713,reference!$A$1:$E$310,5,FALSE)</f>
        <v>5371020</v>
      </c>
      <c r="H9713" t="str">
        <f>VLOOKUP(C9713,reference!$A$1:$E$310,4,FALSE)</f>
        <v>MAULAFA</v>
      </c>
      <c r="I9713" t="str">
        <f>VLOOKUP($D9713,reference!$G$1:$H$25,2,FALSE)</f>
        <v>Pemukiman</v>
      </c>
      <c r="J9713" t="str">
        <f>VLOOKUP($E9713,reference!$G$1:$H$25,2,FALSE)</f>
        <v>Pemukiman</v>
      </c>
      <c r="K9713" t="str">
        <f t="shared" si="151"/>
        <v>Non Irigasi</v>
      </c>
      <c r="L9713" t="s">
        <v>327</v>
      </c>
    </row>
    <row r="9714" spans="1:12" x14ac:dyDescent="0.25">
      <c r="A9714" s="1">
        <v>9713</v>
      </c>
      <c r="B9714" s="3">
        <v>106</v>
      </c>
      <c r="C9714" s="1">
        <v>305</v>
      </c>
      <c r="D9714" s="1">
        <v>16</v>
      </c>
      <c r="E9714" s="1">
        <v>11</v>
      </c>
      <c r="F9714" s="1">
        <v>0</v>
      </c>
      <c r="G9714">
        <f>VLOOKUP(C9714,reference!$A$1:$E$310,5,FALSE)</f>
        <v>5371020</v>
      </c>
      <c r="H9714" t="str">
        <f>VLOOKUP(C9714,reference!$A$1:$E$310,4,FALSE)</f>
        <v>MAULAFA</v>
      </c>
      <c r="I9714" t="str">
        <f>VLOOKUP($D9714,reference!$G$1:$H$25,2,FALSE)</f>
        <v>Pemukiman</v>
      </c>
      <c r="J9714" t="str">
        <f>VLOOKUP($E9714,reference!$G$1:$H$25,2,FALSE)</f>
        <v>Savanna / Padang rumput</v>
      </c>
      <c r="K9714" t="str">
        <f t="shared" si="151"/>
        <v>Non Irigasi</v>
      </c>
      <c r="L9714" t="s">
        <v>327</v>
      </c>
    </row>
    <row r="9715" spans="1:12" x14ac:dyDescent="0.25">
      <c r="A9715" s="1">
        <v>9714</v>
      </c>
      <c r="B9715" s="3">
        <v>58</v>
      </c>
      <c r="C9715" s="1">
        <v>41</v>
      </c>
      <c r="D9715" s="1">
        <v>9</v>
      </c>
      <c r="E9715" s="1">
        <v>16</v>
      </c>
      <c r="F9715" s="1">
        <v>0</v>
      </c>
      <c r="G9715">
        <f>VLOOKUP(C9715,reference!$A$1:$E$310,5,FALSE)</f>
        <v>5303142</v>
      </c>
      <c r="H9715" t="str">
        <f>VLOOKUP(C9715,reference!$A$1:$E$310,4,FALSE)</f>
        <v>AMABI OEFETO</v>
      </c>
      <c r="I9715" t="str">
        <f>VLOOKUP($D9715,reference!$G$1:$H$25,2,FALSE)</f>
        <v>Semak belukar</v>
      </c>
      <c r="J9715" t="str">
        <f>VLOOKUP($E9715,reference!$G$1:$H$25,2,FALSE)</f>
        <v>Pemukiman</v>
      </c>
      <c r="K9715" t="str">
        <f t="shared" si="151"/>
        <v>Non Irigasi</v>
      </c>
      <c r="L9715" t="s">
        <v>327</v>
      </c>
    </row>
    <row r="9716" spans="1:12" x14ac:dyDescent="0.25">
      <c r="A9716" s="1">
        <v>9715</v>
      </c>
      <c r="B9716" s="3">
        <v>1</v>
      </c>
      <c r="C9716" s="1">
        <v>38</v>
      </c>
      <c r="D9716" s="1">
        <v>11</v>
      </c>
      <c r="E9716" s="1">
        <v>21</v>
      </c>
      <c r="F9716" s="1">
        <v>0</v>
      </c>
      <c r="G9716">
        <f>VLOOKUP(C9716,reference!$A$1:$E$310,5,FALSE)</f>
        <v>5303133</v>
      </c>
      <c r="H9716" t="str">
        <f>VLOOKUP(C9716,reference!$A$1:$E$310,4,FALSE)</f>
        <v>AMARASI TIMUR</v>
      </c>
      <c r="I9716" t="str">
        <f>VLOOKUP($D9716,reference!$G$1:$H$25,2,FALSE)</f>
        <v>Savanna / Padang rumput</v>
      </c>
      <c r="J9716" t="str">
        <f>VLOOKUP($E9716,reference!$G$1:$H$25,2,FALSE)</f>
        <v>Rawa</v>
      </c>
      <c r="K9716" t="str">
        <f t="shared" si="151"/>
        <v>Non Irigasi</v>
      </c>
      <c r="L9716" t="s">
        <v>327</v>
      </c>
    </row>
    <row r="9717" spans="1:12" x14ac:dyDescent="0.25">
      <c r="A9717" s="1">
        <v>9716</v>
      </c>
      <c r="B9717" s="3">
        <v>16</v>
      </c>
      <c r="C9717" s="1">
        <v>65</v>
      </c>
      <c r="D9717" s="1">
        <v>12</v>
      </c>
      <c r="E9717" s="1">
        <v>18</v>
      </c>
      <c r="F9717" s="1">
        <v>0</v>
      </c>
      <c r="G9717">
        <f>VLOOKUP(C9717,reference!$A$1:$E$310,5,FALSE)</f>
        <v>5304050</v>
      </c>
      <c r="H9717" t="str">
        <f>VLOOKUP(C9717,reference!$A$1:$E$310,4,FALSE)</f>
        <v>AMANUBAN SELATAN</v>
      </c>
      <c r="I9717" t="str">
        <f>VLOOKUP($D9717,reference!$G$1:$H$25,2,FALSE)</f>
        <v>Pertanian lahan kering</v>
      </c>
      <c r="J9717" t="str">
        <f>VLOOKUP($E9717,reference!$G$1:$H$25,2,FALSE)</f>
        <v>Lahan terbuka</v>
      </c>
      <c r="K9717" t="str">
        <f t="shared" si="151"/>
        <v>Non Irigasi</v>
      </c>
      <c r="L9717" t="s">
        <v>327</v>
      </c>
    </row>
    <row r="9718" spans="1:12" x14ac:dyDescent="0.25">
      <c r="A9718" s="1">
        <v>9717</v>
      </c>
      <c r="B9718" s="3">
        <v>229</v>
      </c>
      <c r="C9718" s="1">
        <v>18</v>
      </c>
      <c r="D9718" s="1">
        <v>9</v>
      </c>
      <c r="E9718" s="1">
        <v>13</v>
      </c>
      <c r="F9718" s="1">
        <v>0</v>
      </c>
      <c r="G9718">
        <f>VLOOKUP(C9718,reference!$A$1:$E$310,5,FALSE)</f>
        <v>5302035</v>
      </c>
      <c r="H9718" t="str">
        <f>VLOOKUP(C9718,reference!$A$1:$E$310,4,FALSE)</f>
        <v>NGADU NGALA</v>
      </c>
      <c r="I9718" t="str">
        <f>VLOOKUP($D9718,reference!$G$1:$H$25,2,FALSE)</f>
        <v>Semak belukar</v>
      </c>
      <c r="J9718" t="str">
        <f>VLOOKUP($E9718,reference!$G$1:$H$25,2,FALSE)</f>
        <v>Pertanian lahan kering  campur semak / kebun campur</v>
      </c>
      <c r="K9718" t="str">
        <f t="shared" si="151"/>
        <v>Non Irigasi</v>
      </c>
      <c r="L9718" t="s">
        <v>327</v>
      </c>
    </row>
    <row r="9719" spans="1:12" x14ac:dyDescent="0.25">
      <c r="A9719" s="1">
        <v>9718</v>
      </c>
      <c r="B9719" s="3">
        <v>43</v>
      </c>
      <c r="C9719" s="1">
        <v>18</v>
      </c>
      <c r="D9719" s="1">
        <v>13</v>
      </c>
      <c r="E9719" s="1">
        <v>9</v>
      </c>
      <c r="F9719" s="1">
        <v>0</v>
      </c>
      <c r="G9719">
        <f>VLOOKUP(C9719,reference!$A$1:$E$310,5,FALSE)</f>
        <v>5302035</v>
      </c>
      <c r="H9719" t="str">
        <f>VLOOKUP(C9719,reference!$A$1:$E$310,4,FALSE)</f>
        <v>NGADU NGALA</v>
      </c>
      <c r="I9719" t="str">
        <f>VLOOKUP($D9719,reference!$G$1:$H$25,2,FALSE)</f>
        <v>Pertanian lahan kering  campur semak / kebun campur</v>
      </c>
      <c r="J9719" t="str">
        <f>VLOOKUP($E9719,reference!$G$1:$H$25,2,FALSE)</f>
        <v>Semak belukar</v>
      </c>
      <c r="K9719" t="str">
        <f t="shared" si="151"/>
        <v>Non Irigasi</v>
      </c>
      <c r="L9719" t="s">
        <v>327</v>
      </c>
    </row>
    <row r="9720" spans="1:12" x14ac:dyDescent="0.25">
      <c r="A9720" s="1">
        <v>9719</v>
      </c>
      <c r="B9720" s="3">
        <v>2</v>
      </c>
      <c r="C9720" s="1">
        <v>65</v>
      </c>
      <c r="D9720" s="1">
        <v>21</v>
      </c>
      <c r="E9720" s="1">
        <v>20</v>
      </c>
      <c r="F9720" s="1">
        <v>0</v>
      </c>
      <c r="G9720">
        <f>VLOOKUP(C9720,reference!$A$1:$E$310,5,FALSE)</f>
        <v>5304050</v>
      </c>
      <c r="H9720" t="str">
        <f>VLOOKUP(C9720,reference!$A$1:$E$310,4,FALSE)</f>
        <v>AMANUBAN SELATAN</v>
      </c>
      <c r="I9720" t="str">
        <f>VLOOKUP($D9720,reference!$G$1:$H$25,2,FALSE)</f>
        <v>Rawa</v>
      </c>
      <c r="J9720" t="str">
        <f>VLOOKUP($E9720,reference!$G$1:$H$25,2,FALSE)</f>
        <v>Tubuh air</v>
      </c>
      <c r="K9720" t="str">
        <f t="shared" si="151"/>
        <v>Non Irigasi</v>
      </c>
      <c r="L9720" t="s">
        <v>327</v>
      </c>
    </row>
    <row r="9721" spans="1:12" x14ac:dyDescent="0.25">
      <c r="A9721" s="1">
        <v>9720</v>
      </c>
      <c r="B9721" s="3">
        <v>5</v>
      </c>
      <c r="C9721" s="1">
        <v>19</v>
      </c>
      <c r="D9721" s="1">
        <v>9</v>
      </c>
      <c r="E9721" s="1">
        <v>14</v>
      </c>
      <c r="F9721" s="1">
        <v>0</v>
      </c>
      <c r="G9721">
        <f>VLOOKUP(C9721,reference!$A$1:$E$310,5,FALSE)</f>
        <v>5302040</v>
      </c>
      <c r="H9721" t="str">
        <f>VLOOKUP(C9721,reference!$A$1:$E$310,4,FALSE)</f>
        <v>PAHUNGA LODU</v>
      </c>
      <c r="I9721" t="str">
        <f>VLOOKUP($D9721,reference!$G$1:$H$25,2,FALSE)</f>
        <v>Semak belukar</v>
      </c>
      <c r="J9721" t="str">
        <f>VLOOKUP($E9721,reference!$G$1:$H$25,2,FALSE)</f>
        <v>Sawah</v>
      </c>
      <c r="K9721" t="str">
        <f t="shared" si="151"/>
        <v>Non Irigasi</v>
      </c>
      <c r="L9721" t="s">
        <v>327</v>
      </c>
    </row>
    <row r="9722" spans="1:12" x14ac:dyDescent="0.25">
      <c r="A9722" s="1">
        <v>9721</v>
      </c>
      <c r="B9722" s="3">
        <v>18</v>
      </c>
      <c r="C9722" s="1">
        <v>19</v>
      </c>
      <c r="D9722" s="1">
        <v>9</v>
      </c>
      <c r="E9722" s="1">
        <v>20</v>
      </c>
      <c r="F9722" s="1">
        <v>0</v>
      </c>
      <c r="G9722">
        <f>VLOOKUP(C9722,reference!$A$1:$E$310,5,FALSE)</f>
        <v>5302040</v>
      </c>
      <c r="H9722" t="str">
        <f>VLOOKUP(C9722,reference!$A$1:$E$310,4,FALSE)</f>
        <v>PAHUNGA LODU</v>
      </c>
      <c r="I9722" t="str">
        <f>VLOOKUP($D9722,reference!$G$1:$H$25,2,FALSE)</f>
        <v>Semak belukar</v>
      </c>
      <c r="J9722" t="str">
        <f>VLOOKUP($E9722,reference!$G$1:$H$25,2,FALSE)</f>
        <v>Tubuh air</v>
      </c>
      <c r="K9722" t="str">
        <f t="shared" si="151"/>
        <v>Non Irigasi</v>
      </c>
      <c r="L9722" t="s">
        <v>327</v>
      </c>
    </row>
    <row r="9723" spans="1:12" x14ac:dyDescent="0.25">
      <c r="A9723" s="1">
        <v>9722</v>
      </c>
      <c r="B9723" s="3">
        <v>293</v>
      </c>
      <c r="C9723" s="1">
        <v>29</v>
      </c>
      <c r="D9723" s="1">
        <v>9</v>
      </c>
      <c r="E9723" s="1">
        <v>14</v>
      </c>
      <c r="F9723" s="1">
        <v>0</v>
      </c>
      <c r="G9723">
        <f>VLOOKUP(C9723,reference!$A$1:$E$310,5,FALSE)</f>
        <v>5303100</v>
      </c>
      <c r="H9723" t="str">
        <f>VLOOKUP(C9723,reference!$A$1:$E$310,4,FALSE)</f>
        <v>SEMAU</v>
      </c>
      <c r="I9723" t="str">
        <f>VLOOKUP($D9723,reference!$G$1:$H$25,2,FALSE)</f>
        <v>Semak belukar</v>
      </c>
      <c r="J9723" t="str">
        <f>VLOOKUP($E9723,reference!$G$1:$H$25,2,FALSE)</f>
        <v>Sawah</v>
      </c>
      <c r="K9723" t="str">
        <f t="shared" si="151"/>
        <v>Non Irigasi</v>
      </c>
      <c r="L9723" t="s">
        <v>327</v>
      </c>
    </row>
    <row r="9724" spans="1:12" x14ac:dyDescent="0.25">
      <c r="A9724" s="1">
        <v>9723</v>
      </c>
      <c r="B9724" s="3">
        <v>7</v>
      </c>
      <c r="C9724" s="1">
        <v>33</v>
      </c>
      <c r="D9724" s="1">
        <v>16</v>
      </c>
      <c r="E9724" s="1">
        <v>11</v>
      </c>
      <c r="F9724" s="1">
        <v>0</v>
      </c>
      <c r="G9724">
        <f>VLOOKUP(C9724,reference!$A$1:$E$310,5,FALSE)</f>
        <v>5303120</v>
      </c>
      <c r="H9724" t="str">
        <f>VLOOKUP(C9724,reference!$A$1:$E$310,4,FALSE)</f>
        <v>KUPANG TENGAH</v>
      </c>
      <c r="I9724" t="str">
        <f>VLOOKUP($D9724,reference!$G$1:$H$25,2,FALSE)</f>
        <v>Pemukiman</v>
      </c>
      <c r="J9724" t="str">
        <f>VLOOKUP($E9724,reference!$G$1:$H$25,2,FALSE)</f>
        <v>Savanna / Padang rumput</v>
      </c>
      <c r="K9724" t="str">
        <f t="shared" si="151"/>
        <v>Non Irigasi</v>
      </c>
      <c r="L9724" t="s">
        <v>327</v>
      </c>
    </row>
    <row r="9725" spans="1:12" x14ac:dyDescent="0.25">
      <c r="A9725" s="1">
        <v>9724</v>
      </c>
      <c r="B9725" s="3">
        <v>64</v>
      </c>
      <c r="C9725" s="1">
        <v>65</v>
      </c>
      <c r="D9725" s="1">
        <v>10</v>
      </c>
      <c r="E9725" s="1">
        <v>18</v>
      </c>
      <c r="F9725" s="1">
        <v>0</v>
      </c>
      <c r="G9725">
        <f>VLOOKUP(C9725,reference!$A$1:$E$310,5,FALSE)</f>
        <v>5304050</v>
      </c>
      <c r="H9725" t="str">
        <f>VLOOKUP(C9725,reference!$A$1:$E$310,4,FALSE)</f>
        <v>AMANUBAN SELATAN</v>
      </c>
      <c r="I9725" t="str">
        <f>VLOOKUP($D9725,reference!$G$1:$H$25,2,FALSE)</f>
        <v>Semak belukar rawa</v>
      </c>
      <c r="J9725" t="str">
        <f>VLOOKUP($E9725,reference!$G$1:$H$25,2,FALSE)</f>
        <v>Lahan terbuka</v>
      </c>
      <c r="K9725" t="str">
        <f t="shared" si="151"/>
        <v>Non Irigasi</v>
      </c>
      <c r="L9725" t="s">
        <v>327</v>
      </c>
    </row>
    <row r="9726" spans="1:12" x14ac:dyDescent="0.25">
      <c r="A9726" s="1">
        <v>9725</v>
      </c>
      <c r="B9726" s="3">
        <v>19</v>
      </c>
      <c r="C9726" s="1">
        <v>29</v>
      </c>
      <c r="D9726" s="1">
        <v>2</v>
      </c>
      <c r="E9726" s="1">
        <v>0</v>
      </c>
      <c r="F9726" s="1">
        <v>0</v>
      </c>
      <c r="G9726">
        <f>VLOOKUP(C9726,reference!$A$1:$E$310,5,FALSE)</f>
        <v>5303100</v>
      </c>
      <c r="H9726" t="str">
        <f>VLOOKUP(C9726,reference!$A$1:$E$310,4,FALSE)</f>
        <v>SEMAU</v>
      </c>
      <c r="I9726" t="str">
        <f>VLOOKUP($D9726,reference!$G$1:$H$25,2,FALSE)</f>
        <v>Hutan lahan kering sekunder / bekas tebangan</v>
      </c>
      <c r="J9726" t="str">
        <f>VLOOKUP($E9726,reference!$G$1:$H$25,2,FALSE)</f>
        <v>No data</v>
      </c>
      <c r="K9726" t="str">
        <f t="shared" si="151"/>
        <v>Non Irigasi</v>
      </c>
      <c r="L9726" t="s">
        <v>328</v>
      </c>
    </row>
    <row r="9727" spans="1:12" x14ac:dyDescent="0.25">
      <c r="A9727" s="1">
        <v>9726</v>
      </c>
      <c r="B9727" s="3">
        <v>42</v>
      </c>
      <c r="C9727" s="1">
        <v>65</v>
      </c>
      <c r="D9727" s="1">
        <v>11</v>
      </c>
      <c r="E9727" s="1">
        <v>6</v>
      </c>
      <c r="F9727" s="1">
        <v>0</v>
      </c>
      <c r="G9727">
        <f>VLOOKUP(C9727,reference!$A$1:$E$310,5,FALSE)</f>
        <v>5304050</v>
      </c>
      <c r="H9727" t="str">
        <f>VLOOKUP(C9727,reference!$A$1:$E$310,4,FALSE)</f>
        <v>AMANUBAN SELATAN</v>
      </c>
      <c r="I9727" t="str">
        <f>VLOOKUP($D9727,reference!$G$1:$H$25,2,FALSE)</f>
        <v>Savanna / Padang rumput</v>
      </c>
      <c r="J9727" t="str">
        <f>VLOOKUP($E9727,reference!$G$1:$H$25,2,FALSE)</f>
        <v>Hutan mangrove sekunder</v>
      </c>
      <c r="K9727" t="str">
        <f t="shared" si="151"/>
        <v>Non Irigasi</v>
      </c>
      <c r="L9727" t="s">
        <v>327</v>
      </c>
    </row>
    <row r="9728" spans="1:12" x14ac:dyDescent="0.25">
      <c r="A9728" s="1">
        <v>9727</v>
      </c>
      <c r="B9728" s="3">
        <v>18</v>
      </c>
      <c r="C9728" s="1">
        <v>65</v>
      </c>
      <c r="D9728" s="1">
        <v>16</v>
      </c>
      <c r="E9728" s="1">
        <v>20</v>
      </c>
      <c r="F9728" s="1">
        <v>0</v>
      </c>
      <c r="G9728">
        <f>VLOOKUP(C9728,reference!$A$1:$E$310,5,FALSE)</f>
        <v>5304050</v>
      </c>
      <c r="H9728" t="str">
        <f>VLOOKUP(C9728,reference!$A$1:$E$310,4,FALSE)</f>
        <v>AMANUBAN SELATAN</v>
      </c>
      <c r="I9728" t="str">
        <f>VLOOKUP($D9728,reference!$G$1:$H$25,2,FALSE)</f>
        <v>Pemukiman</v>
      </c>
      <c r="J9728" t="str">
        <f>VLOOKUP($E9728,reference!$G$1:$H$25,2,FALSE)</f>
        <v>Tubuh air</v>
      </c>
      <c r="K9728" t="str">
        <f t="shared" si="151"/>
        <v>Non Irigasi</v>
      </c>
      <c r="L9728" t="s">
        <v>327</v>
      </c>
    </row>
    <row r="9729" spans="1:12" x14ac:dyDescent="0.25">
      <c r="A9729" s="1">
        <v>9728</v>
      </c>
      <c r="B9729" s="3">
        <v>8</v>
      </c>
      <c r="C9729" s="1">
        <v>19</v>
      </c>
      <c r="D9729" s="1">
        <v>14</v>
      </c>
      <c r="E9729" s="1">
        <v>16</v>
      </c>
      <c r="F9729" s="1">
        <v>1</v>
      </c>
      <c r="G9729">
        <f>VLOOKUP(C9729,reference!$A$1:$E$310,5,FALSE)</f>
        <v>5302040</v>
      </c>
      <c r="H9729" t="str">
        <f>VLOOKUP(C9729,reference!$A$1:$E$310,4,FALSE)</f>
        <v>PAHUNGA LODU</v>
      </c>
      <c r="I9729" t="str">
        <f>VLOOKUP($D9729,reference!$G$1:$H$25,2,FALSE)</f>
        <v>Sawah</v>
      </c>
      <c r="J9729" t="str">
        <f>VLOOKUP($E9729,reference!$G$1:$H$25,2,FALSE)</f>
        <v>Pemukiman</v>
      </c>
      <c r="K9729" t="str">
        <f t="shared" si="151"/>
        <v>Buffer Irigasi</v>
      </c>
      <c r="L9729" t="s">
        <v>327</v>
      </c>
    </row>
    <row r="9730" spans="1:12" x14ac:dyDescent="0.25">
      <c r="A9730" s="1">
        <v>9729</v>
      </c>
      <c r="B9730" s="3">
        <v>494</v>
      </c>
      <c r="C9730" s="1">
        <v>29</v>
      </c>
      <c r="D9730" s="1">
        <v>2</v>
      </c>
      <c r="E9730" s="1">
        <v>14</v>
      </c>
      <c r="F9730" s="1">
        <v>0</v>
      </c>
      <c r="G9730">
        <f>VLOOKUP(C9730,reference!$A$1:$E$310,5,FALSE)</f>
        <v>5303100</v>
      </c>
      <c r="H9730" t="str">
        <f>VLOOKUP(C9730,reference!$A$1:$E$310,4,FALSE)</f>
        <v>SEMAU</v>
      </c>
      <c r="I9730" t="str">
        <f>VLOOKUP($D9730,reference!$G$1:$H$25,2,FALSE)</f>
        <v>Hutan lahan kering sekunder / bekas tebangan</v>
      </c>
      <c r="J9730" t="str">
        <f>VLOOKUP($E9730,reference!$G$1:$H$25,2,FALSE)</f>
        <v>Sawah</v>
      </c>
      <c r="K9730" t="str">
        <f t="shared" si="151"/>
        <v>Non Irigasi</v>
      </c>
      <c r="L9730" t="s">
        <v>328</v>
      </c>
    </row>
    <row r="9731" spans="1:12" x14ac:dyDescent="0.25">
      <c r="A9731" s="1">
        <v>9730</v>
      </c>
      <c r="B9731" s="3">
        <v>32</v>
      </c>
      <c r="C9731" s="1">
        <v>34</v>
      </c>
      <c r="D9731" s="1">
        <v>14</v>
      </c>
      <c r="E9731" s="1">
        <v>2</v>
      </c>
      <c r="F9731" s="1">
        <v>0</v>
      </c>
      <c r="G9731">
        <f>VLOOKUP(C9731,reference!$A$1:$E$310,5,FALSE)</f>
        <v>5303121</v>
      </c>
      <c r="H9731" t="str">
        <f>VLOOKUP(C9731,reference!$A$1:$E$310,4,FALSE)</f>
        <v>TAEBENU</v>
      </c>
      <c r="I9731" t="str">
        <f>VLOOKUP($D9731,reference!$G$1:$H$25,2,FALSE)</f>
        <v>Sawah</v>
      </c>
      <c r="J9731" t="str">
        <f>VLOOKUP($E9731,reference!$G$1:$H$25,2,FALSE)</f>
        <v>Hutan lahan kering sekunder / bekas tebangan</v>
      </c>
      <c r="K9731" t="str">
        <f t="shared" ref="K9731:K9794" si="152">IF(F9731=0,"Non Irigasi","Buffer Irigasi")</f>
        <v>Non Irigasi</v>
      </c>
      <c r="L9731" t="s">
        <v>327</v>
      </c>
    </row>
    <row r="9732" spans="1:12" x14ac:dyDescent="0.25">
      <c r="A9732" s="1">
        <v>9731</v>
      </c>
      <c r="B9732" s="3">
        <v>196</v>
      </c>
      <c r="C9732" s="1">
        <v>34</v>
      </c>
      <c r="D9732" s="1">
        <v>14</v>
      </c>
      <c r="E9732" s="1">
        <v>9</v>
      </c>
      <c r="F9732" s="1">
        <v>0</v>
      </c>
      <c r="G9732">
        <f>VLOOKUP(C9732,reference!$A$1:$E$310,5,FALSE)</f>
        <v>5303121</v>
      </c>
      <c r="H9732" t="str">
        <f>VLOOKUP(C9732,reference!$A$1:$E$310,4,FALSE)</f>
        <v>TAEBENU</v>
      </c>
      <c r="I9732" t="str">
        <f>VLOOKUP($D9732,reference!$G$1:$H$25,2,FALSE)</f>
        <v>Sawah</v>
      </c>
      <c r="J9732" t="str">
        <f>VLOOKUP($E9732,reference!$G$1:$H$25,2,FALSE)</f>
        <v>Semak belukar</v>
      </c>
      <c r="K9732" t="str">
        <f t="shared" si="152"/>
        <v>Non Irigasi</v>
      </c>
      <c r="L9732" t="s">
        <v>327</v>
      </c>
    </row>
    <row r="9733" spans="1:12" x14ac:dyDescent="0.25">
      <c r="A9733" s="1">
        <v>9732</v>
      </c>
      <c r="B9733" s="3">
        <v>92</v>
      </c>
      <c r="C9733" s="1">
        <v>34</v>
      </c>
      <c r="D9733" s="1">
        <v>14</v>
      </c>
      <c r="E9733" s="1">
        <v>14</v>
      </c>
      <c r="F9733" s="1">
        <v>0</v>
      </c>
      <c r="G9733">
        <f>VLOOKUP(C9733,reference!$A$1:$E$310,5,FALSE)</f>
        <v>5303121</v>
      </c>
      <c r="H9733" t="str">
        <f>VLOOKUP(C9733,reference!$A$1:$E$310,4,FALSE)</f>
        <v>TAEBENU</v>
      </c>
      <c r="I9733" t="str">
        <f>VLOOKUP($D9733,reference!$G$1:$H$25,2,FALSE)</f>
        <v>Sawah</v>
      </c>
      <c r="J9733" t="str">
        <f>VLOOKUP($E9733,reference!$G$1:$H$25,2,FALSE)</f>
        <v>Sawah</v>
      </c>
      <c r="K9733" t="str">
        <f t="shared" si="152"/>
        <v>Non Irigasi</v>
      </c>
      <c r="L9733" t="s">
        <v>327</v>
      </c>
    </row>
    <row r="9734" spans="1:12" x14ac:dyDescent="0.25">
      <c r="A9734" s="1">
        <v>9733</v>
      </c>
      <c r="B9734" s="3">
        <v>76</v>
      </c>
      <c r="C9734" s="1">
        <v>35</v>
      </c>
      <c r="D9734" s="1">
        <v>14</v>
      </c>
      <c r="E9734" s="1">
        <v>14</v>
      </c>
      <c r="F9734" s="1">
        <v>0</v>
      </c>
      <c r="G9734">
        <f>VLOOKUP(C9734,reference!$A$1:$E$310,5,FALSE)</f>
        <v>5303130</v>
      </c>
      <c r="H9734" t="str">
        <f>VLOOKUP(C9734,reference!$A$1:$E$310,4,FALSE)</f>
        <v>AMARASI</v>
      </c>
      <c r="I9734" t="str">
        <f>VLOOKUP($D9734,reference!$G$1:$H$25,2,FALSE)</f>
        <v>Sawah</v>
      </c>
      <c r="J9734" t="str">
        <f>VLOOKUP($E9734,reference!$G$1:$H$25,2,FALSE)</f>
        <v>Sawah</v>
      </c>
      <c r="K9734" t="str">
        <f t="shared" si="152"/>
        <v>Non Irigasi</v>
      </c>
      <c r="L9734" t="s">
        <v>327</v>
      </c>
    </row>
    <row r="9735" spans="1:12" x14ac:dyDescent="0.25">
      <c r="A9735" s="1">
        <v>9734</v>
      </c>
      <c r="B9735" s="3">
        <v>31</v>
      </c>
      <c r="C9735" s="1">
        <v>38</v>
      </c>
      <c r="D9735" s="1">
        <v>0</v>
      </c>
      <c r="E9735" s="1">
        <v>0</v>
      </c>
      <c r="F9735" s="1">
        <v>0</v>
      </c>
      <c r="G9735">
        <f>VLOOKUP(C9735,reference!$A$1:$E$310,5,FALSE)</f>
        <v>5303133</v>
      </c>
      <c r="H9735" t="str">
        <f>VLOOKUP(C9735,reference!$A$1:$E$310,4,FALSE)</f>
        <v>AMARASI TIMUR</v>
      </c>
      <c r="I9735" t="str">
        <f>VLOOKUP($D9735,reference!$G$1:$H$25,2,FALSE)</f>
        <v>No data</v>
      </c>
      <c r="J9735" t="str">
        <f>VLOOKUP($E9735,reference!$G$1:$H$25,2,FALSE)</f>
        <v>No data</v>
      </c>
      <c r="K9735" t="str">
        <f t="shared" si="152"/>
        <v>Non Irigasi</v>
      </c>
      <c r="L9735" t="s">
        <v>327</v>
      </c>
    </row>
    <row r="9736" spans="1:12" x14ac:dyDescent="0.25">
      <c r="A9736" s="1">
        <v>9735</v>
      </c>
      <c r="B9736" s="3">
        <v>6</v>
      </c>
      <c r="C9736" s="1">
        <v>38</v>
      </c>
      <c r="D9736" s="1">
        <v>6</v>
      </c>
      <c r="E9736" s="1">
        <v>18</v>
      </c>
      <c r="F9736" s="1">
        <v>0</v>
      </c>
      <c r="G9736">
        <f>VLOOKUP(C9736,reference!$A$1:$E$310,5,FALSE)</f>
        <v>5303133</v>
      </c>
      <c r="H9736" t="str">
        <f>VLOOKUP(C9736,reference!$A$1:$E$310,4,FALSE)</f>
        <v>AMARASI TIMUR</v>
      </c>
      <c r="I9736" t="str">
        <f>VLOOKUP($D9736,reference!$G$1:$H$25,2,FALSE)</f>
        <v>Hutan mangrove sekunder</v>
      </c>
      <c r="J9736" t="str">
        <f>VLOOKUP($E9736,reference!$G$1:$H$25,2,FALSE)</f>
        <v>Lahan terbuka</v>
      </c>
      <c r="K9736" t="str">
        <f t="shared" si="152"/>
        <v>Non Irigasi</v>
      </c>
      <c r="L9736" t="s">
        <v>328</v>
      </c>
    </row>
    <row r="9737" spans="1:12" x14ac:dyDescent="0.25">
      <c r="A9737" s="1">
        <v>9736</v>
      </c>
      <c r="B9737" s="3">
        <v>5</v>
      </c>
      <c r="C9737" s="1">
        <v>68</v>
      </c>
      <c r="D9737" s="1">
        <v>13</v>
      </c>
      <c r="E9737" s="1">
        <v>18</v>
      </c>
      <c r="F9737" s="1">
        <v>0</v>
      </c>
      <c r="G9737">
        <f>VLOOKUP(C9737,reference!$A$1:$E$310,5,FALSE)</f>
        <v>5304061</v>
      </c>
      <c r="H9737" t="str">
        <f>VLOOKUP(C9737,reference!$A$1:$E$310,4,FALSE)</f>
        <v>KUALIN</v>
      </c>
      <c r="I9737" t="str">
        <f>VLOOKUP($D9737,reference!$G$1:$H$25,2,FALSE)</f>
        <v>Pertanian lahan kering  campur semak / kebun campur</v>
      </c>
      <c r="J9737" t="str">
        <f>VLOOKUP($E9737,reference!$G$1:$H$25,2,FALSE)</f>
        <v>Lahan terbuka</v>
      </c>
      <c r="K9737" t="str">
        <f t="shared" si="152"/>
        <v>Non Irigasi</v>
      </c>
      <c r="L9737" t="s">
        <v>327</v>
      </c>
    </row>
    <row r="9738" spans="1:12" x14ac:dyDescent="0.25">
      <c r="A9738" s="1">
        <v>9737</v>
      </c>
      <c r="B9738" s="3">
        <v>5</v>
      </c>
      <c r="C9738" s="1">
        <v>12</v>
      </c>
      <c r="D9738" s="1">
        <v>16</v>
      </c>
      <c r="E9738" s="1">
        <v>0</v>
      </c>
      <c r="F9738" s="1">
        <v>0</v>
      </c>
      <c r="G9738">
        <f>VLOOKUP(C9738,reference!$A$1:$E$310,5,FALSE)</f>
        <v>5302021</v>
      </c>
      <c r="H9738" t="str">
        <f>VLOOKUP(C9738,reference!$A$1:$E$310,4,FALSE)</f>
        <v>PINUPAHAR</v>
      </c>
      <c r="I9738" t="str">
        <f>VLOOKUP($D9738,reference!$G$1:$H$25,2,FALSE)</f>
        <v>Pemukiman</v>
      </c>
      <c r="J9738" t="str">
        <f>VLOOKUP($E9738,reference!$G$1:$H$25,2,FALSE)</f>
        <v>No data</v>
      </c>
      <c r="K9738" t="str">
        <f t="shared" si="152"/>
        <v>Non Irigasi</v>
      </c>
      <c r="L9738" t="s">
        <v>327</v>
      </c>
    </row>
    <row r="9739" spans="1:12" x14ac:dyDescent="0.25">
      <c r="A9739" s="1">
        <v>9738</v>
      </c>
      <c r="B9739" s="3">
        <v>427</v>
      </c>
      <c r="C9739" s="1">
        <v>14</v>
      </c>
      <c r="D9739" s="1">
        <v>18</v>
      </c>
      <c r="E9739" s="1">
        <v>11</v>
      </c>
      <c r="F9739" s="1">
        <v>0</v>
      </c>
      <c r="G9739">
        <f>VLOOKUP(C9739,reference!$A$1:$E$310,5,FALSE)</f>
        <v>5302031</v>
      </c>
      <c r="H9739" t="str">
        <f>VLOOKUP(C9739,reference!$A$1:$E$310,4,FALSE)</f>
        <v>KARERA</v>
      </c>
      <c r="I9739" t="str">
        <f>VLOOKUP($D9739,reference!$G$1:$H$25,2,FALSE)</f>
        <v>Lahan terbuka</v>
      </c>
      <c r="J9739" t="str">
        <f>VLOOKUP($E9739,reference!$G$1:$H$25,2,FALSE)</f>
        <v>Savanna / Padang rumput</v>
      </c>
      <c r="K9739" t="str">
        <f t="shared" si="152"/>
        <v>Non Irigasi</v>
      </c>
      <c r="L9739" t="s">
        <v>327</v>
      </c>
    </row>
    <row r="9740" spans="1:12" x14ac:dyDescent="0.25">
      <c r="A9740" s="1">
        <v>9739</v>
      </c>
      <c r="B9740" s="3">
        <v>49</v>
      </c>
      <c r="C9740" s="1">
        <v>17</v>
      </c>
      <c r="D9740" s="1">
        <v>13</v>
      </c>
      <c r="E9740" s="1">
        <v>2</v>
      </c>
      <c r="F9740" s="1">
        <v>0</v>
      </c>
      <c r="G9740">
        <f>VLOOKUP(C9740,reference!$A$1:$E$310,5,FALSE)</f>
        <v>5302034</v>
      </c>
      <c r="H9740" t="str">
        <f>VLOOKUP(C9740,reference!$A$1:$E$310,4,FALSE)</f>
        <v>MAHU</v>
      </c>
      <c r="I9740" t="str">
        <f>VLOOKUP($D9740,reference!$G$1:$H$25,2,FALSE)</f>
        <v>Pertanian lahan kering  campur semak / kebun campur</v>
      </c>
      <c r="J9740" t="str">
        <f>VLOOKUP($E9740,reference!$G$1:$H$25,2,FALSE)</f>
        <v>Hutan lahan kering sekunder / bekas tebangan</v>
      </c>
      <c r="K9740" t="str">
        <f t="shared" si="152"/>
        <v>Non Irigasi</v>
      </c>
      <c r="L9740" t="s">
        <v>327</v>
      </c>
    </row>
    <row r="9741" spans="1:12" x14ac:dyDescent="0.25">
      <c r="A9741" s="1">
        <v>9740</v>
      </c>
      <c r="B9741" s="3">
        <v>5</v>
      </c>
      <c r="C9741" s="1">
        <v>19</v>
      </c>
      <c r="D9741" s="1">
        <v>14</v>
      </c>
      <c r="E9741" s="1">
        <v>16</v>
      </c>
      <c r="F9741" s="1">
        <v>0</v>
      </c>
      <c r="G9741">
        <f>VLOOKUP(C9741,reference!$A$1:$E$310,5,FALSE)</f>
        <v>5302040</v>
      </c>
      <c r="H9741" t="str">
        <f>VLOOKUP(C9741,reference!$A$1:$E$310,4,FALSE)</f>
        <v>PAHUNGA LODU</v>
      </c>
      <c r="I9741" t="str">
        <f>VLOOKUP($D9741,reference!$G$1:$H$25,2,FALSE)</f>
        <v>Sawah</v>
      </c>
      <c r="J9741" t="str">
        <f>VLOOKUP($E9741,reference!$G$1:$H$25,2,FALSE)</f>
        <v>Pemukiman</v>
      </c>
      <c r="K9741" t="str">
        <f t="shared" si="152"/>
        <v>Non Irigasi</v>
      </c>
      <c r="L9741" t="s">
        <v>327</v>
      </c>
    </row>
    <row r="9742" spans="1:12" x14ac:dyDescent="0.25">
      <c r="A9742" s="1">
        <v>9741</v>
      </c>
      <c r="B9742" s="3">
        <v>1</v>
      </c>
      <c r="C9742" s="1">
        <v>19</v>
      </c>
      <c r="D9742" s="1">
        <v>14</v>
      </c>
      <c r="E9742" s="1">
        <v>11</v>
      </c>
      <c r="F9742" s="1">
        <v>1</v>
      </c>
      <c r="G9742">
        <f>VLOOKUP(C9742,reference!$A$1:$E$310,5,FALSE)</f>
        <v>5302040</v>
      </c>
      <c r="H9742" t="str">
        <f>VLOOKUP(C9742,reference!$A$1:$E$310,4,FALSE)</f>
        <v>PAHUNGA LODU</v>
      </c>
      <c r="I9742" t="str">
        <f>VLOOKUP($D9742,reference!$G$1:$H$25,2,FALSE)</f>
        <v>Sawah</v>
      </c>
      <c r="J9742" t="str">
        <f>VLOOKUP($E9742,reference!$G$1:$H$25,2,FALSE)</f>
        <v>Savanna / Padang rumput</v>
      </c>
      <c r="K9742" t="str">
        <f t="shared" si="152"/>
        <v>Buffer Irigasi</v>
      </c>
      <c r="L9742" t="s">
        <v>327</v>
      </c>
    </row>
    <row r="9743" spans="1:12" x14ac:dyDescent="0.25">
      <c r="A9743" s="1">
        <v>9742</v>
      </c>
      <c r="B9743" s="3">
        <v>47</v>
      </c>
      <c r="C9743" s="1">
        <v>304</v>
      </c>
      <c r="D9743" s="1">
        <v>0</v>
      </c>
      <c r="E9743" s="1">
        <v>0</v>
      </c>
      <c r="F9743" s="1">
        <v>0</v>
      </c>
      <c r="G9743">
        <f>VLOOKUP(C9743,reference!$A$1:$E$310,5,FALSE)</f>
        <v>5371010</v>
      </c>
      <c r="H9743" t="str">
        <f>VLOOKUP(C9743,reference!$A$1:$E$310,4,FALSE)</f>
        <v>ALAK</v>
      </c>
      <c r="I9743" t="str">
        <f>VLOOKUP($D9743,reference!$G$1:$H$25,2,FALSE)</f>
        <v>No data</v>
      </c>
      <c r="J9743" t="str">
        <f>VLOOKUP($E9743,reference!$G$1:$H$25,2,FALSE)</f>
        <v>No data</v>
      </c>
      <c r="K9743" t="str">
        <f t="shared" si="152"/>
        <v>Non Irigasi</v>
      </c>
      <c r="L9743" t="s">
        <v>327</v>
      </c>
    </row>
    <row r="9744" spans="1:12" x14ac:dyDescent="0.25">
      <c r="A9744" s="1">
        <v>9743</v>
      </c>
      <c r="B9744" s="3">
        <v>31</v>
      </c>
      <c r="C9744" s="1">
        <v>304</v>
      </c>
      <c r="D9744" s="1">
        <v>0</v>
      </c>
      <c r="E9744" s="1">
        <v>16</v>
      </c>
      <c r="F9744" s="1">
        <v>0</v>
      </c>
      <c r="G9744">
        <f>VLOOKUP(C9744,reference!$A$1:$E$310,5,FALSE)</f>
        <v>5371010</v>
      </c>
      <c r="H9744" t="str">
        <f>VLOOKUP(C9744,reference!$A$1:$E$310,4,FALSE)</f>
        <v>ALAK</v>
      </c>
      <c r="I9744" t="str">
        <f>VLOOKUP($D9744,reference!$G$1:$H$25,2,FALSE)</f>
        <v>No data</v>
      </c>
      <c r="J9744" t="str">
        <f>VLOOKUP($E9744,reference!$G$1:$H$25,2,FALSE)</f>
        <v>Pemukiman</v>
      </c>
      <c r="K9744" t="str">
        <f t="shared" si="152"/>
        <v>Non Irigasi</v>
      </c>
      <c r="L9744" t="s">
        <v>327</v>
      </c>
    </row>
    <row r="9745" spans="1:12" x14ac:dyDescent="0.25">
      <c r="A9745" s="1">
        <v>9744</v>
      </c>
      <c r="B9745" s="3">
        <v>1190</v>
      </c>
      <c r="C9745" s="1">
        <v>34</v>
      </c>
      <c r="D9745" s="1">
        <v>13</v>
      </c>
      <c r="E9745" s="1">
        <v>2</v>
      </c>
      <c r="F9745" s="1">
        <v>0</v>
      </c>
      <c r="G9745">
        <f>VLOOKUP(C9745,reference!$A$1:$E$310,5,FALSE)</f>
        <v>5303121</v>
      </c>
      <c r="H9745" t="str">
        <f>VLOOKUP(C9745,reference!$A$1:$E$310,4,FALSE)</f>
        <v>TAEBENU</v>
      </c>
      <c r="I9745" t="str">
        <f>VLOOKUP($D9745,reference!$G$1:$H$25,2,FALSE)</f>
        <v>Pertanian lahan kering  campur semak / kebun campur</v>
      </c>
      <c r="J9745" t="str">
        <f>VLOOKUP($E9745,reference!$G$1:$H$25,2,FALSE)</f>
        <v>Hutan lahan kering sekunder / bekas tebangan</v>
      </c>
      <c r="K9745" t="str">
        <f t="shared" si="152"/>
        <v>Non Irigasi</v>
      </c>
      <c r="L9745" t="s">
        <v>327</v>
      </c>
    </row>
    <row r="9746" spans="1:12" x14ac:dyDescent="0.25">
      <c r="A9746" s="1">
        <v>9745</v>
      </c>
      <c r="B9746" s="3">
        <v>1334</v>
      </c>
      <c r="C9746" s="1">
        <v>35</v>
      </c>
      <c r="D9746" s="1">
        <v>14</v>
      </c>
      <c r="E9746" s="1">
        <v>9</v>
      </c>
      <c r="F9746" s="1">
        <v>0</v>
      </c>
      <c r="G9746">
        <f>VLOOKUP(C9746,reference!$A$1:$E$310,5,FALSE)</f>
        <v>5303130</v>
      </c>
      <c r="H9746" t="str">
        <f>VLOOKUP(C9746,reference!$A$1:$E$310,4,FALSE)</f>
        <v>AMARASI</v>
      </c>
      <c r="I9746" t="str">
        <f>VLOOKUP($D9746,reference!$G$1:$H$25,2,FALSE)</f>
        <v>Sawah</v>
      </c>
      <c r="J9746" t="str">
        <f>VLOOKUP($E9746,reference!$G$1:$H$25,2,FALSE)</f>
        <v>Semak belukar</v>
      </c>
      <c r="K9746" t="str">
        <f t="shared" si="152"/>
        <v>Non Irigasi</v>
      </c>
      <c r="L9746" t="s">
        <v>327</v>
      </c>
    </row>
    <row r="9747" spans="1:12" x14ac:dyDescent="0.25">
      <c r="A9747" s="1">
        <v>9746</v>
      </c>
      <c r="B9747" s="3">
        <v>1</v>
      </c>
      <c r="C9747" s="1">
        <v>38</v>
      </c>
      <c r="D9747" s="1">
        <v>11</v>
      </c>
      <c r="E9747" s="1">
        <v>6</v>
      </c>
      <c r="F9747" s="1">
        <v>0</v>
      </c>
      <c r="G9747">
        <f>VLOOKUP(C9747,reference!$A$1:$E$310,5,FALSE)</f>
        <v>5303133</v>
      </c>
      <c r="H9747" t="str">
        <f>VLOOKUP(C9747,reference!$A$1:$E$310,4,FALSE)</f>
        <v>AMARASI TIMUR</v>
      </c>
      <c r="I9747" t="str">
        <f>VLOOKUP($D9747,reference!$G$1:$H$25,2,FALSE)</f>
        <v>Savanna / Padang rumput</v>
      </c>
      <c r="J9747" t="str">
        <f>VLOOKUP($E9747,reference!$G$1:$H$25,2,FALSE)</f>
        <v>Hutan mangrove sekunder</v>
      </c>
      <c r="K9747" t="str">
        <f t="shared" si="152"/>
        <v>Non Irigasi</v>
      </c>
      <c r="L9747" t="s">
        <v>327</v>
      </c>
    </row>
    <row r="9748" spans="1:12" x14ac:dyDescent="0.25">
      <c r="A9748" s="1">
        <v>9747</v>
      </c>
      <c r="B9748" s="3">
        <v>1</v>
      </c>
      <c r="C9748" s="1">
        <v>38</v>
      </c>
      <c r="D9748" s="1">
        <v>6</v>
      </c>
      <c r="E9748" s="1">
        <v>2</v>
      </c>
      <c r="F9748" s="1">
        <v>0</v>
      </c>
      <c r="G9748">
        <f>VLOOKUP(C9748,reference!$A$1:$E$310,5,FALSE)</f>
        <v>5303133</v>
      </c>
      <c r="H9748" t="str">
        <f>VLOOKUP(C9748,reference!$A$1:$E$310,4,FALSE)</f>
        <v>AMARASI TIMUR</v>
      </c>
      <c r="I9748" t="str">
        <f>VLOOKUP($D9748,reference!$G$1:$H$25,2,FALSE)</f>
        <v>Hutan mangrove sekunder</v>
      </c>
      <c r="J9748" t="str">
        <f>VLOOKUP($E9748,reference!$G$1:$H$25,2,FALSE)</f>
        <v>Hutan lahan kering sekunder / bekas tebangan</v>
      </c>
      <c r="K9748" t="str">
        <f t="shared" si="152"/>
        <v>Non Irigasi</v>
      </c>
      <c r="L9748" t="s">
        <v>327</v>
      </c>
    </row>
    <row r="9749" spans="1:12" x14ac:dyDescent="0.25">
      <c r="A9749" s="1">
        <v>9748</v>
      </c>
      <c r="B9749" s="3">
        <v>86</v>
      </c>
      <c r="C9749" s="1">
        <v>68</v>
      </c>
      <c r="D9749" s="1">
        <v>12</v>
      </c>
      <c r="E9749" s="1">
        <v>15</v>
      </c>
      <c r="F9749" s="1">
        <v>0</v>
      </c>
      <c r="G9749">
        <f>VLOOKUP(C9749,reference!$A$1:$E$310,5,FALSE)</f>
        <v>5304061</v>
      </c>
      <c r="H9749" t="str">
        <f>VLOOKUP(C9749,reference!$A$1:$E$310,4,FALSE)</f>
        <v>KUALIN</v>
      </c>
      <c r="I9749" t="str">
        <f>VLOOKUP($D9749,reference!$G$1:$H$25,2,FALSE)</f>
        <v>Pertanian lahan kering</v>
      </c>
      <c r="J9749" t="str">
        <f>VLOOKUP($E9749,reference!$G$1:$H$25,2,FALSE)</f>
        <v>Tambak</v>
      </c>
      <c r="K9749" t="str">
        <f t="shared" si="152"/>
        <v>Non Irigasi</v>
      </c>
      <c r="L9749" t="s">
        <v>327</v>
      </c>
    </row>
    <row r="9750" spans="1:12" x14ac:dyDescent="0.25">
      <c r="A9750" s="1">
        <v>9749</v>
      </c>
      <c r="B9750" s="3">
        <v>35</v>
      </c>
      <c r="C9750" s="1">
        <v>14</v>
      </c>
      <c r="D9750" s="1">
        <v>18</v>
      </c>
      <c r="E9750" s="1">
        <v>1</v>
      </c>
      <c r="F9750" s="1">
        <v>0</v>
      </c>
      <c r="G9750">
        <f>VLOOKUP(C9750,reference!$A$1:$E$310,5,FALSE)</f>
        <v>5302031</v>
      </c>
      <c r="H9750" t="str">
        <f>VLOOKUP(C9750,reference!$A$1:$E$310,4,FALSE)</f>
        <v>KARERA</v>
      </c>
      <c r="I9750" t="str">
        <f>VLOOKUP($D9750,reference!$G$1:$H$25,2,FALSE)</f>
        <v>Lahan terbuka</v>
      </c>
      <c r="J9750" t="str">
        <f>VLOOKUP($E9750,reference!$G$1:$H$25,2,FALSE)</f>
        <v>Hutan lahan kering primer</v>
      </c>
      <c r="K9750" t="str">
        <f t="shared" si="152"/>
        <v>Non Irigasi</v>
      </c>
      <c r="L9750" t="s">
        <v>327</v>
      </c>
    </row>
    <row r="9751" spans="1:12" x14ac:dyDescent="0.25">
      <c r="A9751" s="1">
        <v>9750</v>
      </c>
      <c r="B9751" s="3">
        <v>10011</v>
      </c>
      <c r="C9751" s="1">
        <v>20</v>
      </c>
      <c r="D9751" s="1">
        <v>2</v>
      </c>
      <c r="E9751" s="1">
        <v>2</v>
      </c>
      <c r="F9751" s="1">
        <v>0</v>
      </c>
      <c r="G9751">
        <f>VLOOKUP(C9751,reference!$A$1:$E$310,5,FALSE)</f>
        <v>5302041</v>
      </c>
      <c r="H9751" t="str">
        <f>VLOOKUP(C9751,reference!$A$1:$E$310,4,FALSE)</f>
        <v>WULA WAIJELU</v>
      </c>
      <c r="I9751" t="str">
        <f>VLOOKUP($D9751,reference!$G$1:$H$25,2,FALSE)</f>
        <v>Hutan lahan kering sekunder / bekas tebangan</v>
      </c>
      <c r="J9751" t="str">
        <f>VLOOKUP($E9751,reference!$G$1:$H$25,2,FALSE)</f>
        <v>Hutan lahan kering sekunder / bekas tebangan</v>
      </c>
      <c r="K9751" t="str">
        <f t="shared" si="152"/>
        <v>Non Irigasi</v>
      </c>
      <c r="L9751" t="s">
        <v>327</v>
      </c>
    </row>
    <row r="9752" spans="1:12" x14ac:dyDescent="0.25">
      <c r="A9752" s="1">
        <v>9751</v>
      </c>
      <c r="B9752" s="3">
        <v>34</v>
      </c>
      <c r="C9752" s="1">
        <v>29</v>
      </c>
      <c r="D9752" s="1">
        <v>18</v>
      </c>
      <c r="E9752" s="1">
        <v>12</v>
      </c>
      <c r="F9752" s="1">
        <v>0</v>
      </c>
      <c r="G9752">
        <f>VLOOKUP(C9752,reference!$A$1:$E$310,5,FALSE)</f>
        <v>5303100</v>
      </c>
      <c r="H9752" t="str">
        <f>VLOOKUP(C9752,reference!$A$1:$E$310,4,FALSE)</f>
        <v>SEMAU</v>
      </c>
      <c r="I9752" t="str">
        <f>VLOOKUP($D9752,reference!$G$1:$H$25,2,FALSE)</f>
        <v>Lahan terbuka</v>
      </c>
      <c r="J9752" t="str">
        <f>VLOOKUP($E9752,reference!$G$1:$H$25,2,FALSE)</f>
        <v>Pertanian lahan kering</v>
      </c>
      <c r="K9752" t="str">
        <f t="shared" si="152"/>
        <v>Non Irigasi</v>
      </c>
      <c r="L9752" t="s">
        <v>327</v>
      </c>
    </row>
    <row r="9753" spans="1:12" x14ac:dyDescent="0.25">
      <c r="A9753" s="1">
        <v>9752</v>
      </c>
      <c r="B9753" s="3">
        <v>66</v>
      </c>
      <c r="C9753" s="1">
        <v>29</v>
      </c>
      <c r="D9753" s="1">
        <v>18</v>
      </c>
      <c r="E9753" s="1">
        <v>16</v>
      </c>
      <c r="F9753" s="1">
        <v>0</v>
      </c>
      <c r="G9753">
        <f>VLOOKUP(C9753,reference!$A$1:$E$310,5,FALSE)</f>
        <v>5303100</v>
      </c>
      <c r="H9753" t="str">
        <f>VLOOKUP(C9753,reference!$A$1:$E$310,4,FALSE)</f>
        <v>SEMAU</v>
      </c>
      <c r="I9753" t="str">
        <f>VLOOKUP($D9753,reference!$G$1:$H$25,2,FALSE)</f>
        <v>Lahan terbuka</v>
      </c>
      <c r="J9753" t="str">
        <f>VLOOKUP($E9753,reference!$G$1:$H$25,2,FALSE)</f>
        <v>Pemukiman</v>
      </c>
      <c r="K9753" t="str">
        <f t="shared" si="152"/>
        <v>Non Irigasi</v>
      </c>
      <c r="L9753" t="s">
        <v>327</v>
      </c>
    </row>
    <row r="9754" spans="1:12" x14ac:dyDescent="0.25">
      <c r="A9754" s="1">
        <v>9753</v>
      </c>
      <c r="B9754" s="3">
        <v>956</v>
      </c>
      <c r="C9754" s="1">
        <v>304</v>
      </c>
      <c r="D9754" s="1">
        <v>16</v>
      </c>
      <c r="E9754" s="1">
        <v>16</v>
      </c>
      <c r="F9754" s="1">
        <v>0</v>
      </c>
      <c r="G9754">
        <f>VLOOKUP(C9754,reference!$A$1:$E$310,5,FALSE)</f>
        <v>5371010</v>
      </c>
      <c r="H9754" t="str">
        <f>VLOOKUP(C9754,reference!$A$1:$E$310,4,FALSE)</f>
        <v>ALAK</v>
      </c>
      <c r="I9754" t="str">
        <f>VLOOKUP($D9754,reference!$G$1:$H$25,2,FALSE)</f>
        <v>Pemukiman</v>
      </c>
      <c r="J9754" t="str">
        <f>VLOOKUP($E9754,reference!$G$1:$H$25,2,FALSE)</f>
        <v>Pemukiman</v>
      </c>
      <c r="K9754" t="str">
        <f t="shared" si="152"/>
        <v>Non Irigasi</v>
      </c>
      <c r="L9754" t="s">
        <v>327</v>
      </c>
    </row>
    <row r="9755" spans="1:12" x14ac:dyDescent="0.25">
      <c r="A9755" s="1">
        <v>9754</v>
      </c>
      <c r="B9755" s="3">
        <v>476</v>
      </c>
      <c r="C9755" s="1">
        <v>307</v>
      </c>
      <c r="D9755" s="1">
        <v>16</v>
      </c>
      <c r="E9755" s="1">
        <v>16</v>
      </c>
      <c r="F9755" s="1">
        <v>0</v>
      </c>
      <c r="G9755">
        <f>VLOOKUP(C9755,reference!$A$1:$E$310,5,FALSE)</f>
        <v>5371031</v>
      </c>
      <c r="H9755" t="str">
        <f>VLOOKUP(C9755,reference!$A$1:$E$310,4,FALSE)</f>
        <v>KOTA RAJA</v>
      </c>
      <c r="I9755" t="str">
        <f>VLOOKUP($D9755,reference!$G$1:$H$25,2,FALSE)</f>
        <v>Pemukiman</v>
      </c>
      <c r="J9755" t="str">
        <f>VLOOKUP($E9755,reference!$G$1:$H$25,2,FALSE)</f>
        <v>Pemukiman</v>
      </c>
      <c r="K9755" t="str">
        <f t="shared" si="152"/>
        <v>Non Irigasi</v>
      </c>
      <c r="L9755" t="s">
        <v>327</v>
      </c>
    </row>
    <row r="9756" spans="1:12" x14ac:dyDescent="0.25">
      <c r="A9756" s="1">
        <v>9755</v>
      </c>
      <c r="B9756" s="3">
        <v>3</v>
      </c>
      <c r="C9756" s="1">
        <v>39</v>
      </c>
      <c r="D9756" s="1">
        <v>14</v>
      </c>
      <c r="E9756" s="1">
        <v>20</v>
      </c>
      <c r="F9756" s="1">
        <v>0</v>
      </c>
      <c r="G9756">
        <f>VLOOKUP(C9756,reference!$A$1:$E$310,5,FALSE)</f>
        <v>5303140</v>
      </c>
      <c r="H9756" t="str">
        <f>VLOOKUP(C9756,reference!$A$1:$E$310,4,FALSE)</f>
        <v>KUPANG TIMUR</v>
      </c>
      <c r="I9756" t="str">
        <f>VLOOKUP($D9756,reference!$G$1:$H$25,2,FALSE)</f>
        <v>Sawah</v>
      </c>
      <c r="J9756" t="str">
        <f>VLOOKUP($E9756,reference!$G$1:$H$25,2,FALSE)</f>
        <v>Tubuh air</v>
      </c>
      <c r="K9756" t="str">
        <f t="shared" si="152"/>
        <v>Non Irigasi</v>
      </c>
      <c r="L9756" t="s">
        <v>327</v>
      </c>
    </row>
    <row r="9757" spans="1:12" x14ac:dyDescent="0.25">
      <c r="A9757" s="1">
        <v>9756</v>
      </c>
      <c r="B9757" s="3">
        <v>1</v>
      </c>
      <c r="C9757" s="1">
        <v>38</v>
      </c>
      <c r="D9757" s="1">
        <v>0</v>
      </c>
      <c r="E9757" s="1">
        <v>6</v>
      </c>
      <c r="F9757" s="1">
        <v>0</v>
      </c>
      <c r="G9757">
        <f>VLOOKUP(C9757,reference!$A$1:$E$310,5,FALSE)</f>
        <v>5303133</v>
      </c>
      <c r="H9757" t="str">
        <f>VLOOKUP(C9757,reference!$A$1:$E$310,4,FALSE)</f>
        <v>AMARASI TIMUR</v>
      </c>
      <c r="I9757" t="str">
        <f>VLOOKUP($D9757,reference!$G$1:$H$25,2,FALSE)</f>
        <v>No data</v>
      </c>
      <c r="J9757" t="str">
        <f>VLOOKUP($E9757,reference!$G$1:$H$25,2,FALSE)</f>
        <v>Hutan mangrove sekunder</v>
      </c>
      <c r="K9757" t="str">
        <f t="shared" si="152"/>
        <v>Non Irigasi</v>
      </c>
      <c r="L9757" t="s">
        <v>327</v>
      </c>
    </row>
    <row r="9758" spans="1:12" x14ac:dyDescent="0.25">
      <c r="A9758" s="1">
        <v>9757</v>
      </c>
      <c r="B9758" s="3">
        <v>446</v>
      </c>
      <c r="C9758" s="1">
        <v>65</v>
      </c>
      <c r="D9758" s="1">
        <v>11</v>
      </c>
      <c r="E9758" s="1">
        <v>18</v>
      </c>
      <c r="F9758" s="1">
        <v>0</v>
      </c>
      <c r="G9758">
        <f>VLOOKUP(C9758,reference!$A$1:$E$310,5,FALSE)</f>
        <v>5304050</v>
      </c>
      <c r="H9758" t="str">
        <f>VLOOKUP(C9758,reference!$A$1:$E$310,4,FALSE)</f>
        <v>AMANUBAN SELATAN</v>
      </c>
      <c r="I9758" t="str">
        <f>VLOOKUP($D9758,reference!$G$1:$H$25,2,FALSE)</f>
        <v>Savanna / Padang rumput</v>
      </c>
      <c r="J9758" t="str">
        <f>VLOOKUP($E9758,reference!$G$1:$H$25,2,FALSE)</f>
        <v>Lahan terbuka</v>
      </c>
      <c r="K9758" t="str">
        <f t="shared" si="152"/>
        <v>Non Irigasi</v>
      </c>
      <c r="L9758" t="s">
        <v>327</v>
      </c>
    </row>
    <row r="9759" spans="1:12" x14ac:dyDescent="0.25">
      <c r="A9759" s="1">
        <v>9758</v>
      </c>
      <c r="B9759" s="3">
        <v>129</v>
      </c>
      <c r="C9759" s="1">
        <v>68</v>
      </c>
      <c r="D9759" s="1">
        <v>16</v>
      </c>
      <c r="E9759" s="1">
        <v>15</v>
      </c>
      <c r="F9759" s="1">
        <v>0</v>
      </c>
      <c r="G9759">
        <f>VLOOKUP(C9759,reference!$A$1:$E$310,5,FALSE)</f>
        <v>5304061</v>
      </c>
      <c r="H9759" t="str">
        <f>VLOOKUP(C9759,reference!$A$1:$E$310,4,FALSE)</f>
        <v>KUALIN</v>
      </c>
      <c r="I9759" t="str">
        <f>VLOOKUP($D9759,reference!$G$1:$H$25,2,FALSE)</f>
        <v>Pemukiman</v>
      </c>
      <c r="J9759" t="str">
        <f>VLOOKUP($E9759,reference!$G$1:$H$25,2,FALSE)</f>
        <v>Tambak</v>
      </c>
      <c r="K9759" t="str">
        <f t="shared" si="152"/>
        <v>Non Irigasi</v>
      </c>
      <c r="L9759" t="s">
        <v>327</v>
      </c>
    </row>
    <row r="9760" spans="1:12" x14ac:dyDescent="0.25">
      <c r="A9760" s="1">
        <v>9759</v>
      </c>
      <c r="B9760" s="3">
        <v>372</v>
      </c>
      <c r="C9760" s="1">
        <v>68</v>
      </c>
      <c r="D9760" s="1">
        <v>16</v>
      </c>
      <c r="E9760" s="1">
        <v>18</v>
      </c>
      <c r="F9760" s="1">
        <v>0</v>
      </c>
      <c r="G9760">
        <f>VLOOKUP(C9760,reference!$A$1:$E$310,5,FALSE)</f>
        <v>5304061</v>
      </c>
      <c r="H9760" t="str">
        <f>VLOOKUP(C9760,reference!$A$1:$E$310,4,FALSE)</f>
        <v>KUALIN</v>
      </c>
      <c r="I9760" t="str">
        <f>VLOOKUP($D9760,reference!$G$1:$H$25,2,FALSE)</f>
        <v>Pemukiman</v>
      </c>
      <c r="J9760" t="str">
        <f>VLOOKUP($E9760,reference!$G$1:$H$25,2,FALSE)</f>
        <v>Lahan terbuka</v>
      </c>
      <c r="K9760" t="str">
        <f t="shared" si="152"/>
        <v>Non Irigasi</v>
      </c>
      <c r="L9760" t="s">
        <v>327</v>
      </c>
    </row>
    <row r="9761" spans="1:12" x14ac:dyDescent="0.25">
      <c r="A9761" s="1">
        <v>9760</v>
      </c>
      <c r="B9761" s="3">
        <v>32</v>
      </c>
      <c r="C9761" s="1">
        <v>41</v>
      </c>
      <c r="D9761" s="1">
        <v>9</v>
      </c>
      <c r="E9761" s="1">
        <v>14</v>
      </c>
      <c r="F9761" s="1">
        <v>0</v>
      </c>
      <c r="G9761">
        <f>VLOOKUP(C9761,reference!$A$1:$E$310,5,FALSE)</f>
        <v>5303142</v>
      </c>
      <c r="H9761" t="str">
        <f>VLOOKUP(C9761,reference!$A$1:$E$310,4,FALSE)</f>
        <v>AMABI OEFETO</v>
      </c>
      <c r="I9761" t="str">
        <f>VLOOKUP($D9761,reference!$G$1:$H$25,2,FALSE)</f>
        <v>Semak belukar</v>
      </c>
      <c r="J9761" t="str">
        <f>VLOOKUP($E9761,reference!$G$1:$H$25,2,FALSE)</f>
        <v>Sawah</v>
      </c>
      <c r="K9761" t="str">
        <f t="shared" si="152"/>
        <v>Non Irigasi</v>
      </c>
      <c r="L9761" t="s">
        <v>327</v>
      </c>
    </row>
    <row r="9762" spans="1:12" x14ac:dyDescent="0.25">
      <c r="A9762" s="1">
        <v>9761</v>
      </c>
      <c r="B9762" s="3">
        <v>2</v>
      </c>
      <c r="C9762" s="1">
        <v>65</v>
      </c>
      <c r="D9762" s="1">
        <v>16</v>
      </c>
      <c r="E9762" s="1">
        <v>10</v>
      </c>
      <c r="F9762" s="1">
        <v>0</v>
      </c>
      <c r="G9762">
        <f>VLOOKUP(C9762,reference!$A$1:$E$310,5,FALSE)</f>
        <v>5304050</v>
      </c>
      <c r="H9762" t="str">
        <f>VLOOKUP(C9762,reference!$A$1:$E$310,4,FALSE)</f>
        <v>AMANUBAN SELATAN</v>
      </c>
      <c r="I9762" t="str">
        <f>VLOOKUP($D9762,reference!$G$1:$H$25,2,FALSE)</f>
        <v>Pemukiman</v>
      </c>
      <c r="J9762" t="str">
        <f>VLOOKUP($E9762,reference!$G$1:$H$25,2,FALSE)</f>
        <v>Semak belukar rawa</v>
      </c>
      <c r="K9762" t="str">
        <f t="shared" si="152"/>
        <v>Non Irigasi</v>
      </c>
      <c r="L9762" t="s">
        <v>327</v>
      </c>
    </row>
    <row r="9763" spans="1:12" x14ac:dyDescent="0.25">
      <c r="A9763" s="1">
        <v>9762</v>
      </c>
      <c r="B9763" s="3">
        <v>30</v>
      </c>
      <c r="C9763" s="1">
        <v>68</v>
      </c>
      <c r="D9763" s="1">
        <v>16</v>
      </c>
      <c r="E9763" s="1">
        <v>6</v>
      </c>
      <c r="F9763" s="1">
        <v>0</v>
      </c>
      <c r="G9763">
        <f>VLOOKUP(C9763,reference!$A$1:$E$310,5,FALSE)</f>
        <v>5304061</v>
      </c>
      <c r="H9763" t="str">
        <f>VLOOKUP(C9763,reference!$A$1:$E$310,4,FALSE)</f>
        <v>KUALIN</v>
      </c>
      <c r="I9763" t="str">
        <f>VLOOKUP($D9763,reference!$G$1:$H$25,2,FALSE)</f>
        <v>Pemukiman</v>
      </c>
      <c r="J9763" t="str">
        <f>VLOOKUP($E9763,reference!$G$1:$H$25,2,FALSE)</f>
        <v>Hutan mangrove sekunder</v>
      </c>
      <c r="K9763" t="str">
        <f t="shared" si="152"/>
        <v>Non Irigasi</v>
      </c>
      <c r="L9763" t="s">
        <v>327</v>
      </c>
    </row>
    <row r="9764" spans="1:12" x14ac:dyDescent="0.25">
      <c r="A9764" s="1">
        <v>9763</v>
      </c>
      <c r="B9764" s="3">
        <v>4</v>
      </c>
      <c r="C9764" s="1">
        <v>19</v>
      </c>
      <c r="D9764" s="1">
        <v>2</v>
      </c>
      <c r="E9764" s="1">
        <v>14</v>
      </c>
      <c r="F9764" s="1">
        <v>0</v>
      </c>
      <c r="G9764">
        <f>VLOOKUP(C9764,reference!$A$1:$E$310,5,FALSE)</f>
        <v>5302040</v>
      </c>
      <c r="H9764" t="str">
        <f>VLOOKUP(C9764,reference!$A$1:$E$310,4,FALSE)</f>
        <v>PAHUNGA LODU</v>
      </c>
      <c r="I9764" t="str">
        <f>VLOOKUP($D9764,reference!$G$1:$H$25,2,FALSE)</f>
        <v>Hutan lahan kering sekunder / bekas tebangan</v>
      </c>
      <c r="J9764" t="str">
        <f>VLOOKUP($E9764,reference!$G$1:$H$25,2,FALSE)</f>
        <v>Sawah</v>
      </c>
      <c r="K9764" t="str">
        <f t="shared" si="152"/>
        <v>Non Irigasi</v>
      </c>
      <c r="L9764" t="s">
        <v>328</v>
      </c>
    </row>
    <row r="9765" spans="1:12" x14ac:dyDescent="0.25">
      <c r="A9765" s="1">
        <v>9764</v>
      </c>
      <c r="B9765" s="3">
        <v>60</v>
      </c>
      <c r="C9765" s="1">
        <v>19</v>
      </c>
      <c r="D9765" s="1">
        <v>11</v>
      </c>
      <c r="E9765" s="1">
        <v>11</v>
      </c>
      <c r="F9765" s="1">
        <v>1</v>
      </c>
      <c r="G9765">
        <f>VLOOKUP(C9765,reference!$A$1:$E$310,5,FALSE)</f>
        <v>5302040</v>
      </c>
      <c r="H9765" t="str">
        <f>VLOOKUP(C9765,reference!$A$1:$E$310,4,FALSE)</f>
        <v>PAHUNGA LODU</v>
      </c>
      <c r="I9765" t="str">
        <f>VLOOKUP($D9765,reference!$G$1:$H$25,2,FALSE)</f>
        <v>Savanna / Padang rumput</v>
      </c>
      <c r="J9765" t="str">
        <f>VLOOKUP($E9765,reference!$G$1:$H$25,2,FALSE)</f>
        <v>Savanna / Padang rumput</v>
      </c>
      <c r="K9765" t="str">
        <f t="shared" si="152"/>
        <v>Buffer Irigasi</v>
      </c>
      <c r="L9765" t="s">
        <v>327</v>
      </c>
    </row>
    <row r="9766" spans="1:12" x14ac:dyDescent="0.25">
      <c r="A9766" s="1">
        <v>9765</v>
      </c>
      <c r="B9766" s="3">
        <v>137</v>
      </c>
      <c r="C9766" s="1">
        <v>29</v>
      </c>
      <c r="D9766" s="1">
        <v>18</v>
      </c>
      <c r="E9766" s="1">
        <v>9</v>
      </c>
      <c r="F9766" s="1">
        <v>0</v>
      </c>
      <c r="G9766">
        <f>VLOOKUP(C9766,reference!$A$1:$E$310,5,FALSE)</f>
        <v>5303100</v>
      </c>
      <c r="H9766" t="str">
        <f>VLOOKUP(C9766,reference!$A$1:$E$310,4,FALSE)</f>
        <v>SEMAU</v>
      </c>
      <c r="I9766" t="str">
        <f>VLOOKUP($D9766,reference!$G$1:$H$25,2,FALSE)</f>
        <v>Lahan terbuka</v>
      </c>
      <c r="J9766" t="str">
        <f>VLOOKUP($E9766,reference!$G$1:$H$25,2,FALSE)</f>
        <v>Semak belukar</v>
      </c>
      <c r="K9766" t="str">
        <f t="shared" si="152"/>
        <v>Non Irigasi</v>
      </c>
      <c r="L9766" t="s">
        <v>327</v>
      </c>
    </row>
    <row r="9767" spans="1:12" x14ac:dyDescent="0.25">
      <c r="A9767" s="1">
        <v>9766</v>
      </c>
      <c r="B9767" s="3">
        <v>10</v>
      </c>
      <c r="C9767" s="1">
        <v>33</v>
      </c>
      <c r="D9767" s="1">
        <v>23</v>
      </c>
      <c r="E9767" s="1">
        <v>23</v>
      </c>
      <c r="F9767" s="1">
        <v>0</v>
      </c>
      <c r="G9767">
        <f>VLOOKUP(C9767,reference!$A$1:$E$310,5,FALSE)</f>
        <v>5303120</v>
      </c>
      <c r="H9767" t="str">
        <f>VLOOKUP(C9767,reference!$A$1:$E$310,4,FALSE)</f>
        <v>KUPANG TENGAH</v>
      </c>
      <c r="I9767" t="str">
        <f>VLOOKUP($D9767,reference!$G$1:$H$25,2,FALSE)</f>
        <v>Bandara</v>
      </c>
      <c r="J9767" t="str">
        <f>VLOOKUP($E9767,reference!$G$1:$H$25,2,FALSE)</f>
        <v>Bandara</v>
      </c>
      <c r="K9767" t="str">
        <f t="shared" si="152"/>
        <v>Non Irigasi</v>
      </c>
      <c r="L9767" t="s">
        <v>327</v>
      </c>
    </row>
    <row r="9768" spans="1:12" x14ac:dyDescent="0.25">
      <c r="A9768" s="1">
        <v>9767</v>
      </c>
      <c r="B9768" s="3">
        <v>3</v>
      </c>
      <c r="C9768" s="1">
        <v>65</v>
      </c>
      <c r="D9768" s="1">
        <v>0</v>
      </c>
      <c r="E9768" s="1">
        <v>20</v>
      </c>
      <c r="F9768" s="1">
        <v>0</v>
      </c>
      <c r="G9768">
        <f>VLOOKUP(C9768,reference!$A$1:$E$310,5,FALSE)</f>
        <v>5304050</v>
      </c>
      <c r="H9768" t="str">
        <f>VLOOKUP(C9768,reference!$A$1:$E$310,4,FALSE)</f>
        <v>AMANUBAN SELATAN</v>
      </c>
      <c r="I9768" t="str">
        <f>VLOOKUP($D9768,reference!$G$1:$H$25,2,FALSE)</f>
        <v>No data</v>
      </c>
      <c r="J9768" t="str">
        <f>VLOOKUP($E9768,reference!$G$1:$H$25,2,FALSE)</f>
        <v>Tubuh air</v>
      </c>
      <c r="K9768" t="str">
        <f t="shared" si="152"/>
        <v>Non Irigasi</v>
      </c>
      <c r="L9768" t="s">
        <v>327</v>
      </c>
    </row>
    <row r="9769" spans="1:12" x14ac:dyDescent="0.25">
      <c r="A9769" s="1">
        <v>9768</v>
      </c>
      <c r="B9769" s="3">
        <v>8</v>
      </c>
      <c r="C9769" s="1">
        <v>12</v>
      </c>
      <c r="D9769" s="1">
        <v>16</v>
      </c>
      <c r="E9769" s="1">
        <v>20</v>
      </c>
      <c r="F9769" s="1">
        <v>0</v>
      </c>
      <c r="G9769">
        <f>VLOOKUP(C9769,reference!$A$1:$E$310,5,FALSE)</f>
        <v>5302021</v>
      </c>
      <c r="H9769" t="str">
        <f>VLOOKUP(C9769,reference!$A$1:$E$310,4,FALSE)</f>
        <v>PINUPAHAR</v>
      </c>
      <c r="I9769" t="str">
        <f>VLOOKUP($D9769,reference!$G$1:$H$25,2,FALSE)</f>
        <v>Pemukiman</v>
      </c>
      <c r="J9769" t="str">
        <f>VLOOKUP($E9769,reference!$G$1:$H$25,2,FALSE)</f>
        <v>Tubuh air</v>
      </c>
      <c r="K9769" t="str">
        <f t="shared" si="152"/>
        <v>Non Irigasi</v>
      </c>
      <c r="L9769" t="s">
        <v>327</v>
      </c>
    </row>
    <row r="9770" spans="1:12" x14ac:dyDescent="0.25">
      <c r="A9770" s="1">
        <v>9769</v>
      </c>
      <c r="B9770" s="3">
        <v>197</v>
      </c>
      <c r="C9770" s="1">
        <v>14</v>
      </c>
      <c r="D9770" s="1">
        <v>13</v>
      </c>
      <c r="E9770" s="1">
        <v>2</v>
      </c>
      <c r="F9770" s="1">
        <v>0</v>
      </c>
      <c r="G9770">
        <f>VLOOKUP(C9770,reference!$A$1:$E$310,5,FALSE)</f>
        <v>5302031</v>
      </c>
      <c r="H9770" t="str">
        <f>VLOOKUP(C9770,reference!$A$1:$E$310,4,FALSE)</f>
        <v>KARERA</v>
      </c>
      <c r="I9770" t="str">
        <f>VLOOKUP($D9770,reference!$G$1:$H$25,2,FALSE)</f>
        <v>Pertanian lahan kering  campur semak / kebun campur</v>
      </c>
      <c r="J9770" t="str">
        <f>VLOOKUP($E9770,reference!$G$1:$H$25,2,FALSE)</f>
        <v>Hutan lahan kering sekunder / bekas tebangan</v>
      </c>
      <c r="K9770" t="str">
        <f t="shared" si="152"/>
        <v>Non Irigasi</v>
      </c>
      <c r="L9770" t="s">
        <v>327</v>
      </c>
    </row>
    <row r="9771" spans="1:12" x14ac:dyDescent="0.25">
      <c r="A9771" s="1">
        <v>9770</v>
      </c>
      <c r="B9771" s="3">
        <v>5</v>
      </c>
      <c r="C9771" s="1">
        <v>29</v>
      </c>
      <c r="D9771" s="1">
        <v>9</v>
      </c>
      <c r="E9771" s="1">
        <v>20</v>
      </c>
      <c r="F9771" s="1">
        <v>0</v>
      </c>
      <c r="G9771">
        <f>VLOOKUP(C9771,reference!$A$1:$E$310,5,FALSE)</f>
        <v>5303100</v>
      </c>
      <c r="H9771" t="str">
        <f>VLOOKUP(C9771,reference!$A$1:$E$310,4,FALSE)</f>
        <v>SEMAU</v>
      </c>
      <c r="I9771" t="str">
        <f>VLOOKUP($D9771,reference!$G$1:$H$25,2,FALSE)</f>
        <v>Semak belukar</v>
      </c>
      <c r="J9771" t="str">
        <f>VLOOKUP($E9771,reference!$G$1:$H$25,2,FALSE)</f>
        <v>Tubuh air</v>
      </c>
      <c r="K9771" t="str">
        <f t="shared" si="152"/>
        <v>Non Irigasi</v>
      </c>
      <c r="L9771" t="s">
        <v>327</v>
      </c>
    </row>
    <row r="9772" spans="1:12" x14ac:dyDescent="0.25">
      <c r="A9772" s="1">
        <v>9771</v>
      </c>
      <c r="B9772" s="3">
        <v>58</v>
      </c>
      <c r="C9772" s="1">
        <v>29</v>
      </c>
      <c r="D9772" s="1">
        <v>11</v>
      </c>
      <c r="E9772" s="1">
        <v>14</v>
      </c>
      <c r="F9772" s="1">
        <v>0</v>
      </c>
      <c r="G9772">
        <f>VLOOKUP(C9772,reference!$A$1:$E$310,5,FALSE)</f>
        <v>5303100</v>
      </c>
      <c r="H9772" t="str">
        <f>VLOOKUP(C9772,reference!$A$1:$E$310,4,FALSE)</f>
        <v>SEMAU</v>
      </c>
      <c r="I9772" t="str">
        <f>VLOOKUP($D9772,reference!$G$1:$H$25,2,FALSE)</f>
        <v>Savanna / Padang rumput</v>
      </c>
      <c r="J9772" t="str">
        <f>VLOOKUP($E9772,reference!$G$1:$H$25,2,FALSE)</f>
        <v>Sawah</v>
      </c>
      <c r="K9772" t="str">
        <f t="shared" si="152"/>
        <v>Non Irigasi</v>
      </c>
      <c r="L9772" t="s">
        <v>327</v>
      </c>
    </row>
    <row r="9773" spans="1:12" x14ac:dyDescent="0.25">
      <c r="A9773" s="1">
        <v>9772</v>
      </c>
      <c r="B9773" s="3">
        <v>165</v>
      </c>
      <c r="C9773" s="1">
        <v>305</v>
      </c>
      <c r="D9773" s="1">
        <v>23</v>
      </c>
      <c r="E9773" s="1">
        <v>23</v>
      </c>
      <c r="F9773" s="1">
        <v>0</v>
      </c>
      <c r="G9773">
        <f>VLOOKUP(C9773,reference!$A$1:$E$310,5,FALSE)</f>
        <v>5371020</v>
      </c>
      <c r="H9773" t="str">
        <f>VLOOKUP(C9773,reference!$A$1:$E$310,4,FALSE)</f>
        <v>MAULAFA</v>
      </c>
      <c r="I9773" t="str">
        <f>VLOOKUP($D9773,reference!$G$1:$H$25,2,FALSE)</f>
        <v>Bandara</v>
      </c>
      <c r="J9773" t="str">
        <f>VLOOKUP($E9773,reference!$G$1:$H$25,2,FALSE)</f>
        <v>Bandara</v>
      </c>
      <c r="K9773" t="str">
        <f t="shared" si="152"/>
        <v>Non Irigasi</v>
      </c>
      <c r="L9773" t="s">
        <v>327</v>
      </c>
    </row>
    <row r="9774" spans="1:12" x14ac:dyDescent="0.25">
      <c r="A9774" s="1">
        <v>9773</v>
      </c>
      <c r="B9774" s="3">
        <v>184</v>
      </c>
      <c r="C9774" s="1">
        <v>305</v>
      </c>
      <c r="D9774" s="1">
        <v>13</v>
      </c>
      <c r="E9774" s="1">
        <v>16</v>
      </c>
      <c r="F9774" s="1">
        <v>0</v>
      </c>
      <c r="G9774">
        <f>VLOOKUP(C9774,reference!$A$1:$E$310,5,FALSE)</f>
        <v>5371020</v>
      </c>
      <c r="H9774" t="str">
        <f>VLOOKUP(C9774,reference!$A$1:$E$310,4,FALSE)</f>
        <v>MAULAFA</v>
      </c>
      <c r="I9774" t="str">
        <f>VLOOKUP($D9774,reference!$G$1:$H$25,2,FALSE)</f>
        <v>Pertanian lahan kering  campur semak / kebun campur</v>
      </c>
      <c r="J9774" t="str">
        <f>VLOOKUP($E9774,reference!$G$1:$H$25,2,FALSE)</f>
        <v>Pemukiman</v>
      </c>
      <c r="K9774" t="str">
        <f t="shared" si="152"/>
        <v>Non Irigasi</v>
      </c>
      <c r="L9774" t="s">
        <v>327</v>
      </c>
    </row>
    <row r="9775" spans="1:12" x14ac:dyDescent="0.25">
      <c r="A9775" s="1">
        <v>9774</v>
      </c>
      <c r="B9775" s="3">
        <v>1</v>
      </c>
      <c r="C9775" s="1">
        <v>33</v>
      </c>
      <c r="D9775" s="1">
        <v>23</v>
      </c>
      <c r="E9775" s="1">
        <v>16</v>
      </c>
      <c r="F9775" s="1">
        <v>0</v>
      </c>
      <c r="G9775">
        <f>VLOOKUP(C9775,reference!$A$1:$E$310,5,FALSE)</f>
        <v>5303120</v>
      </c>
      <c r="H9775" t="str">
        <f>VLOOKUP(C9775,reference!$A$1:$E$310,4,FALSE)</f>
        <v>KUPANG TENGAH</v>
      </c>
      <c r="I9775" t="str">
        <f>VLOOKUP($D9775,reference!$G$1:$H$25,2,FALSE)</f>
        <v>Bandara</v>
      </c>
      <c r="J9775" t="str">
        <f>VLOOKUP($E9775,reference!$G$1:$H$25,2,FALSE)</f>
        <v>Pemukiman</v>
      </c>
      <c r="K9775" t="str">
        <f t="shared" si="152"/>
        <v>Non Irigasi</v>
      </c>
      <c r="L9775" t="s">
        <v>327</v>
      </c>
    </row>
    <row r="9776" spans="1:12" x14ac:dyDescent="0.25">
      <c r="A9776" s="1">
        <v>9775</v>
      </c>
      <c r="B9776" s="3">
        <v>2</v>
      </c>
      <c r="C9776" s="1">
        <v>38</v>
      </c>
      <c r="D9776" s="1">
        <v>13</v>
      </c>
      <c r="E9776" s="1">
        <v>21</v>
      </c>
      <c r="F9776" s="1">
        <v>0</v>
      </c>
      <c r="G9776">
        <f>VLOOKUP(C9776,reference!$A$1:$E$310,5,FALSE)</f>
        <v>5303133</v>
      </c>
      <c r="H9776" t="str">
        <f>VLOOKUP(C9776,reference!$A$1:$E$310,4,FALSE)</f>
        <v>AMARASI TIMUR</v>
      </c>
      <c r="I9776" t="str">
        <f>VLOOKUP($D9776,reference!$G$1:$H$25,2,FALSE)</f>
        <v>Pertanian lahan kering  campur semak / kebun campur</v>
      </c>
      <c r="J9776" t="str">
        <f>VLOOKUP($E9776,reference!$G$1:$H$25,2,FALSE)</f>
        <v>Rawa</v>
      </c>
      <c r="K9776" t="str">
        <f t="shared" si="152"/>
        <v>Non Irigasi</v>
      </c>
      <c r="L9776" t="s">
        <v>327</v>
      </c>
    </row>
    <row r="9777" spans="1:12" x14ac:dyDescent="0.25">
      <c r="A9777" s="1">
        <v>9776</v>
      </c>
      <c r="B9777" s="3">
        <v>26</v>
      </c>
      <c r="C9777" s="1">
        <v>65</v>
      </c>
      <c r="D9777" s="1">
        <v>0</v>
      </c>
      <c r="E9777" s="1">
        <v>0</v>
      </c>
      <c r="F9777" s="1">
        <v>0</v>
      </c>
      <c r="G9777">
        <f>VLOOKUP(C9777,reference!$A$1:$E$310,5,FALSE)</f>
        <v>5304050</v>
      </c>
      <c r="H9777" t="str">
        <f>VLOOKUP(C9777,reference!$A$1:$E$310,4,FALSE)</f>
        <v>AMANUBAN SELATAN</v>
      </c>
      <c r="I9777" t="str">
        <f>VLOOKUP($D9777,reference!$G$1:$H$25,2,FALSE)</f>
        <v>No data</v>
      </c>
      <c r="J9777" t="str">
        <f>VLOOKUP($E9777,reference!$G$1:$H$25,2,FALSE)</f>
        <v>No data</v>
      </c>
      <c r="K9777" t="str">
        <f t="shared" si="152"/>
        <v>Non Irigasi</v>
      </c>
      <c r="L9777" t="s">
        <v>327</v>
      </c>
    </row>
    <row r="9778" spans="1:12" x14ac:dyDescent="0.25">
      <c r="A9778" s="1">
        <v>9777</v>
      </c>
      <c r="B9778" s="3">
        <v>24</v>
      </c>
      <c r="C9778" s="1">
        <v>65</v>
      </c>
      <c r="D9778" s="1">
        <v>0</v>
      </c>
      <c r="E9778" s="1">
        <v>18</v>
      </c>
      <c r="F9778" s="1">
        <v>0</v>
      </c>
      <c r="G9778">
        <f>VLOOKUP(C9778,reference!$A$1:$E$310,5,FALSE)</f>
        <v>5304050</v>
      </c>
      <c r="H9778" t="str">
        <f>VLOOKUP(C9778,reference!$A$1:$E$310,4,FALSE)</f>
        <v>AMANUBAN SELATAN</v>
      </c>
      <c r="I9778" t="str">
        <f>VLOOKUP($D9778,reference!$G$1:$H$25,2,FALSE)</f>
        <v>No data</v>
      </c>
      <c r="J9778" t="str">
        <f>VLOOKUP($E9778,reference!$G$1:$H$25,2,FALSE)</f>
        <v>Lahan terbuka</v>
      </c>
      <c r="K9778" t="str">
        <f t="shared" si="152"/>
        <v>Non Irigasi</v>
      </c>
      <c r="L9778" t="s">
        <v>327</v>
      </c>
    </row>
    <row r="9779" spans="1:12" x14ac:dyDescent="0.25">
      <c r="A9779" s="1">
        <v>9778</v>
      </c>
      <c r="B9779" s="3">
        <v>2</v>
      </c>
      <c r="C9779" s="1">
        <v>65</v>
      </c>
      <c r="D9779" s="1">
        <v>11</v>
      </c>
      <c r="E9779" s="1">
        <v>10</v>
      </c>
      <c r="F9779" s="1">
        <v>0</v>
      </c>
      <c r="G9779">
        <f>VLOOKUP(C9779,reference!$A$1:$E$310,5,FALSE)</f>
        <v>5304050</v>
      </c>
      <c r="H9779" t="str">
        <f>VLOOKUP(C9779,reference!$A$1:$E$310,4,FALSE)</f>
        <v>AMANUBAN SELATAN</v>
      </c>
      <c r="I9779" t="str">
        <f>VLOOKUP($D9779,reference!$G$1:$H$25,2,FALSE)</f>
        <v>Savanna / Padang rumput</v>
      </c>
      <c r="J9779" t="str">
        <f>VLOOKUP($E9779,reference!$G$1:$H$25,2,FALSE)</f>
        <v>Semak belukar rawa</v>
      </c>
      <c r="K9779" t="str">
        <f t="shared" si="152"/>
        <v>Non Irigasi</v>
      </c>
      <c r="L9779" t="s">
        <v>327</v>
      </c>
    </row>
    <row r="9780" spans="1:12" x14ac:dyDescent="0.25">
      <c r="A9780" s="1">
        <v>9779</v>
      </c>
      <c r="B9780" s="3">
        <v>5</v>
      </c>
      <c r="C9780" s="1">
        <v>68</v>
      </c>
      <c r="D9780" s="1">
        <v>12</v>
      </c>
      <c r="E9780" s="1">
        <v>18</v>
      </c>
      <c r="F9780" s="1">
        <v>0</v>
      </c>
      <c r="G9780">
        <f>VLOOKUP(C9780,reference!$A$1:$E$310,5,FALSE)</f>
        <v>5304061</v>
      </c>
      <c r="H9780" t="str">
        <f>VLOOKUP(C9780,reference!$A$1:$E$310,4,FALSE)</f>
        <v>KUALIN</v>
      </c>
      <c r="I9780" t="str">
        <f>VLOOKUP($D9780,reference!$G$1:$H$25,2,FALSE)</f>
        <v>Pertanian lahan kering</v>
      </c>
      <c r="J9780" t="str">
        <f>VLOOKUP($E9780,reference!$G$1:$H$25,2,FALSE)</f>
        <v>Lahan terbuka</v>
      </c>
      <c r="K9780" t="str">
        <f t="shared" si="152"/>
        <v>Non Irigasi</v>
      </c>
      <c r="L9780" t="s">
        <v>327</v>
      </c>
    </row>
    <row r="9781" spans="1:12" x14ac:dyDescent="0.25">
      <c r="A9781" s="1">
        <v>9780</v>
      </c>
      <c r="B9781" s="3">
        <v>1422</v>
      </c>
      <c r="C9781" s="1">
        <v>20</v>
      </c>
      <c r="D9781" s="1">
        <v>2</v>
      </c>
      <c r="E9781" s="1">
        <v>11</v>
      </c>
      <c r="F9781" s="1">
        <v>0</v>
      </c>
      <c r="G9781">
        <f>VLOOKUP(C9781,reference!$A$1:$E$310,5,FALSE)</f>
        <v>5302041</v>
      </c>
      <c r="H9781" t="str">
        <f>VLOOKUP(C9781,reference!$A$1:$E$310,4,FALSE)</f>
        <v>WULA WAIJELU</v>
      </c>
      <c r="I9781" t="str">
        <f>VLOOKUP($D9781,reference!$G$1:$H$25,2,FALSE)</f>
        <v>Hutan lahan kering sekunder / bekas tebangan</v>
      </c>
      <c r="J9781" t="str">
        <f>VLOOKUP($E9781,reference!$G$1:$H$25,2,FALSE)</f>
        <v>Savanna / Padang rumput</v>
      </c>
      <c r="K9781" t="str">
        <f t="shared" si="152"/>
        <v>Non Irigasi</v>
      </c>
      <c r="L9781" t="s">
        <v>328</v>
      </c>
    </row>
    <row r="9782" spans="1:12" x14ac:dyDescent="0.25">
      <c r="A9782" s="1">
        <v>9781</v>
      </c>
      <c r="B9782" s="3">
        <v>1220</v>
      </c>
      <c r="C9782" s="1">
        <v>20</v>
      </c>
      <c r="D9782" s="1">
        <v>11</v>
      </c>
      <c r="E9782" s="1">
        <v>11</v>
      </c>
      <c r="F9782" s="1">
        <v>0</v>
      </c>
      <c r="G9782">
        <f>VLOOKUP(C9782,reference!$A$1:$E$310,5,FALSE)</f>
        <v>5302041</v>
      </c>
      <c r="H9782" t="str">
        <f>VLOOKUP(C9782,reference!$A$1:$E$310,4,FALSE)</f>
        <v>WULA WAIJELU</v>
      </c>
      <c r="I9782" t="str">
        <f>VLOOKUP($D9782,reference!$G$1:$H$25,2,FALSE)</f>
        <v>Savanna / Padang rumput</v>
      </c>
      <c r="J9782" t="str">
        <f>VLOOKUP($E9782,reference!$G$1:$H$25,2,FALSE)</f>
        <v>Savanna / Padang rumput</v>
      </c>
      <c r="K9782" t="str">
        <f t="shared" si="152"/>
        <v>Non Irigasi</v>
      </c>
      <c r="L9782" t="s">
        <v>327</v>
      </c>
    </row>
    <row r="9783" spans="1:12" x14ac:dyDescent="0.25">
      <c r="A9783" s="1">
        <v>9782</v>
      </c>
      <c r="B9783" s="3">
        <v>584</v>
      </c>
      <c r="C9783" s="1">
        <v>20</v>
      </c>
      <c r="D9783" s="1">
        <v>11</v>
      </c>
      <c r="E9783" s="1">
        <v>2</v>
      </c>
      <c r="F9783" s="1">
        <v>0</v>
      </c>
      <c r="G9783">
        <f>VLOOKUP(C9783,reference!$A$1:$E$310,5,FALSE)</f>
        <v>5302041</v>
      </c>
      <c r="H9783" t="str">
        <f>VLOOKUP(C9783,reference!$A$1:$E$310,4,FALSE)</f>
        <v>WULA WAIJELU</v>
      </c>
      <c r="I9783" t="str">
        <f>VLOOKUP($D9783,reference!$G$1:$H$25,2,FALSE)</f>
        <v>Savanna / Padang rumput</v>
      </c>
      <c r="J9783" t="str">
        <f>VLOOKUP($E9783,reference!$G$1:$H$25,2,FALSE)</f>
        <v>Hutan lahan kering sekunder / bekas tebangan</v>
      </c>
      <c r="K9783" t="str">
        <f t="shared" si="152"/>
        <v>Non Irigasi</v>
      </c>
      <c r="L9783" t="s">
        <v>327</v>
      </c>
    </row>
    <row r="9784" spans="1:12" x14ac:dyDescent="0.25">
      <c r="A9784" s="1">
        <v>9783</v>
      </c>
      <c r="B9784" s="3">
        <v>3</v>
      </c>
      <c r="C9784" s="1">
        <v>29</v>
      </c>
      <c r="D9784" s="1">
        <v>2</v>
      </c>
      <c r="E9784" s="1">
        <v>20</v>
      </c>
      <c r="F9784" s="1">
        <v>0</v>
      </c>
      <c r="G9784">
        <f>VLOOKUP(C9784,reference!$A$1:$E$310,5,FALSE)</f>
        <v>5303100</v>
      </c>
      <c r="H9784" t="str">
        <f>VLOOKUP(C9784,reference!$A$1:$E$310,4,FALSE)</f>
        <v>SEMAU</v>
      </c>
      <c r="I9784" t="str">
        <f>VLOOKUP($D9784,reference!$G$1:$H$25,2,FALSE)</f>
        <v>Hutan lahan kering sekunder / bekas tebangan</v>
      </c>
      <c r="J9784" t="str">
        <f>VLOOKUP($E9784,reference!$G$1:$H$25,2,FALSE)</f>
        <v>Tubuh air</v>
      </c>
      <c r="K9784" t="str">
        <f t="shared" si="152"/>
        <v>Non Irigasi</v>
      </c>
      <c r="L9784" t="s">
        <v>328</v>
      </c>
    </row>
    <row r="9785" spans="1:12" x14ac:dyDescent="0.25">
      <c r="A9785" s="1">
        <v>9784</v>
      </c>
      <c r="B9785" s="3">
        <v>217</v>
      </c>
      <c r="C9785" s="1">
        <v>29</v>
      </c>
      <c r="D9785" s="1">
        <v>18</v>
      </c>
      <c r="E9785" s="1">
        <v>2</v>
      </c>
      <c r="F9785" s="1">
        <v>0</v>
      </c>
      <c r="G9785">
        <f>VLOOKUP(C9785,reference!$A$1:$E$310,5,FALSE)</f>
        <v>5303100</v>
      </c>
      <c r="H9785" t="str">
        <f>VLOOKUP(C9785,reference!$A$1:$E$310,4,FALSE)</f>
        <v>SEMAU</v>
      </c>
      <c r="I9785" t="str">
        <f>VLOOKUP($D9785,reference!$G$1:$H$25,2,FALSE)</f>
        <v>Lahan terbuka</v>
      </c>
      <c r="J9785" t="str">
        <f>VLOOKUP($E9785,reference!$G$1:$H$25,2,FALSE)</f>
        <v>Hutan lahan kering sekunder / bekas tebangan</v>
      </c>
      <c r="K9785" t="str">
        <f t="shared" si="152"/>
        <v>Non Irigasi</v>
      </c>
      <c r="L9785" t="s">
        <v>327</v>
      </c>
    </row>
    <row r="9786" spans="1:12" x14ac:dyDescent="0.25">
      <c r="A9786" s="1">
        <v>9785</v>
      </c>
      <c r="B9786" s="3">
        <v>56</v>
      </c>
      <c r="C9786" s="1">
        <v>305</v>
      </c>
      <c r="D9786" s="1">
        <v>16</v>
      </c>
      <c r="E9786" s="1">
        <v>23</v>
      </c>
      <c r="F9786" s="1">
        <v>0</v>
      </c>
      <c r="G9786">
        <f>VLOOKUP(C9786,reference!$A$1:$E$310,5,FALSE)</f>
        <v>5371020</v>
      </c>
      <c r="H9786" t="str">
        <f>VLOOKUP(C9786,reference!$A$1:$E$310,4,FALSE)</f>
        <v>MAULAFA</v>
      </c>
      <c r="I9786" t="str">
        <f>VLOOKUP($D9786,reference!$G$1:$H$25,2,FALSE)</f>
        <v>Pemukiman</v>
      </c>
      <c r="J9786" t="str">
        <f>VLOOKUP($E9786,reference!$G$1:$H$25,2,FALSE)</f>
        <v>Bandara</v>
      </c>
      <c r="K9786" t="str">
        <f t="shared" si="152"/>
        <v>Non Irigasi</v>
      </c>
      <c r="L9786" t="s">
        <v>327</v>
      </c>
    </row>
    <row r="9787" spans="1:12" x14ac:dyDescent="0.25">
      <c r="A9787" s="1">
        <v>9786</v>
      </c>
      <c r="B9787" s="3">
        <v>1</v>
      </c>
      <c r="C9787" s="1">
        <v>305</v>
      </c>
      <c r="D9787" s="1">
        <v>23</v>
      </c>
      <c r="E9787" s="1">
        <v>16</v>
      </c>
      <c r="F9787" s="1">
        <v>0</v>
      </c>
      <c r="G9787">
        <f>VLOOKUP(C9787,reference!$A$1:$E$310,5,FALSE)</f>
        <v>5371020</v>
      </c>
      <c r="H9787" t="str">
        <f>VLOOKUP(C9787,reference!$A$1:$E$310,4,FALSE)</f>
        <v>MAULAFA</v>
      </c>
      <c r="I9787" t="str">
        <f>VLOOKUP($D9787,reference!$G$1:$H$25,2,FALSE)</f>
        <v>Bandara</v>
      </c>
      <c r="J9787" t="str">
        <f>VLOOKUP($E9787,reference!$G$1:$H$25,2,FALSE)</f>
        <v>Pemukiman</v>
      </c>
      <c r="K9787" t="str">
        <f t="shared" si="152"/>
        <v>Non Irigasi</v>
      </c>
      <c r="L9787" t="s">
        <v>327</v>
      </c>
    </row>
    <row r="9788" spans="1:12" x14ac:dyDescent="0.25">
      <c r="A9788" s="1">
        <v>9787</v>
      </c>
      <c r="B9788" s="3">
        <v>3</v>
      </c>
      <c r="C9788" s="1">
        <v>65</v>
      </c>
      <c r="D9788" s="1">
        <v>11</v>
      </c>
      <c r="E9788" s="1">
        <v>14</v>
      </c>
      <c r="F9788" s="1">
        <v>0</v>
      </c>
      <c r="G9788">
        <f>VLOOKUP(C9788,reference!$A$1:$E$310,5,FALSE)</f>
        <v>5304050</v>
      </c>
      <c r="H9788" t="str">
        <f>VLOOKUP(C9788,reference!$A$1:$E$310,4,FALSE)</f>
        <v>AMANUBAN SELATAN</v>
      </c>
      <c r="I9788" t="str">
        <f>VLOOKUP($D9788,reference!$G$1:$H$25,2,FALSE)</f>
        <v>Savanna / Padang rumput</v>
      </c>
      <c r="J9788" t="str">
        <f>VLOOKUP($E9788,reference!$G$1:$H$25,2,FALSE)</f>
        <v>Sawah</v>
      </c>
      <c r="K9788" t="str">
        <f t="shared" si="152"/>
        <v>Non Irigasi</v>
      </c>
      <c r="L9788" t="s">
        <v>327</v>
      </c>
    </row>
    <row r="9789" spans="1:12" x14ac:dyDescent="0.25">
      <c r="A9789" s="1">
        <v>9788</v>
      </c>
      <c r="B9789" s="3">
        <v>28</v>
      </c>
      <c r="C9789" s="1">
        <v>14</v>
      </c>
      <c r="D9789" s="1">
        <v>13</v>
      </c>
      <c r="E9789" s="1">
        <v>14</v>
      </c>
      <c r="F9789" s="1">
        <v>1</v>
      </c>
      <c r="G9789">
        <f>VLOOKUP(C9789,reference!$A$1:$E$310,5,FALSE)</f>
        <v>5302031</v>
      </c>
      <c r="H9789" t="str">
        <f>VLOOKUP(C9789,reference!$A$1:$E$310,4,FALSE)</f>
        <v>KARERA</v>
      </c>
      <c r="I9789" t="str">
        <f>VLOOKUP($D9789,reference!$G$1:$H$25,2,FALSE)</f>
        <v>Pertanian lahan kering  campur semak / kebun campur</v>
      </c>
      <c r="J9789" t="str">
        <f>VLOOKUP($E9789,reference!$G$1:$H$25,2,FALSE)</f>
        <v>Sawah</v>
      </c>
      <c r="K9789" t="str">
        <f t="shared" si="152"/>
        <v>Buffer Irigasi</v>
      </c>
      <c r="L9789" t="s">
        <v>327</v>
      </c>
    </row>
    <row r="9790" spans="1:12" x14ac:dyDescent="0.25">
      <c r="A9790" s="1">
        <v>9789</v>
      </c>
      <c r="B9790" s="3">
        <v>4</v>
      </c>
      <c r="C9790" s="1">
        <v>29</v>
      </c>
      <c r="D9790" s="1">
        <v>11</v>
      </c>
      <c r="E9790" s="1">
        <v>19</v>
      </c>
      <c r="F9790" s="1">
        <v>0</v>
      </c>
      <c r="G9790">
        <f>VLOOKUP(C9790,reference!$A$1:$E$310,5,FALSE)</f>
        <v>5303100</v>
      </c>
      <c r="H9790" t="str">
        <f>VLOOKUP(C9790,reference!$A$1:$E$310,4,FALSE)</f>
        <v>SEMAU</v>
      </c>
      <c r="I9790" t="str">
        <f>VLOOKUP($D9790,reference!$G$1:$H$25,2,FALSE)</f>
        <v>Savanna / Padang rumput</v>
      </c>
      <c r="J9790" t="str">
        <f>VLOOKUP($E9790,reference!$G$1:$H$25,2,FALSE)</f>
        <v>Pertambangan</v>
      </c>
      <c r="K9790" t="str">
        <f t="shared" si="152"/>
        <v>Non Irigasi</v>
      </c>
      <c r="L9790" t="s">
        <v>327</v>
      </c>
    </row>
    <row r="9791" spans="1:12" x14ac:dyDescent="0.25">
      <c r="A9791" s="1">
        <v>9790</v>
      </c>
      <c r="B9791" s="3">
        <v>1</v>
      </c>
      <c r="C9791" s="1">
        <v>29</v>
      </c>
      <c r="D9791" s="1">
        <v>9</v>
      </c>
      <c r="E9791" s="1">
        <v>19</v>
      </c>
      <c r="F9791" s="1">
        <v>0</v>
      </c>
      <c r="G9791">
        <f>VLOOKUP(C9791,reference!$A$1:$E$310,5,FALSE)</f>
        <v>5303100</v>
      </c>
      <c r="H9791" t="str">
        <f>VLOOKUP(C9791,reference!$A$1:$E$310,4,FALSE)</f>
        <v>SEMAU</v>
      </c>
      <c r="I9791" t="str">
        <f>VLOOKUP($D9791,reference!$G$1:$H$25,2,FALSE)</f>
        <v>Semak belukar</v>
      </c>
      <c r="J9791" t="str">
        <f>VLOOKUP($E9791,reference!$G$1:$H$25,2,FALSE)</f>
        <v>Pertambangan</v>
      </c>
      <c r="K9791" t="str">
        <f t="shared" si="152"/>
        <v>Non Irigasi</v>
      </c>
      <c r="L9791" t="s">
        <v>327</v>
      </c>
    </row>
    <row r="9792" spans="1:12" x14ac:dyDescent="0.25">
      <c r="A9792" s="1">
        <v>9791</v>
      </c>
      <c r="B9792" s="3">
        <v>172</v>
      </c>
      <c r="C9792" s="1">
        <v>29</v>
      </c>
      <c r="D9792" s="1">
        <v>18</v>
      </c>
      <c r="E9792" s="1">
        <v>13</v>
      </c>
      <c r="F9792" s="1">
        <v>0</v>
      </c>
      <c r="G9792">
        <f>VLOOKUP(C9792,reference!$A$1:$E$310,5,FALSE)</f>
        <v>5303100</v>
      </c>
      <c r="H9792" t="str">
        <f>VLOOKUP(C9792,reference!$A$1:$E$310,4,FALSE)</f>
        <v>SEMAU</v>
      </c>
      <c r="I9792" t="str">
        <f>VLOOKUP($D9792,reference!$G$1:$H$25,2,FALSE)</f>
        <v>Lahan terbuka</v>
      </c>
      <c r="J9792" t="str">
        <f>VLOOKUP($E9792,reference!$G$1:$H$25,2,FALSE)</f>
        <v>Pertanian lahan kering  campur semak / kebun campur</v>
      </c>
      <c r="K9792" t="str">
        <f t="shared" si="152"/>
        <v>Non Irigasi</v>
      </c>
      <c r="L9792" t="s">
        <v>327</v>
      </c>
    </row>
    <row r="9793" spans="1:12" x14ac:dyDescent="0.25">
      <c r="A9793" s="1">
        <v>9792</v>
      </c>
      <c r="B9793" s="3">
        <v>99</v>
      </c>
      <c r="C9793" s="1">
        <v>305</v>
      </c>
      <c r="D9793" s="1">
        <v>13</v>
      </c>
      <c r="E9793" s="1">
        <v>13</v>
      </c>
      <c r="F9793" s="1">
        <v>0</v>
      </c>
      <c r="G9793">
        <f>VLOOKUP(C9793,reference!$A$1:$E$310,5,FALSE)</f>
        <v>5371020</v>
      </c>
      <c r="H9793" t="str">
        <f>VLOOKUP(C9793,reference!$A$1:$E$310,4,FALSE)</f>
        <v>MAULAFA</v>
      </c>
      <c r="I9793" t="str">
        <f>VLOOKUP($D9793,reference!$G$1:$H$25,2,FALSE)</f>
        <v>Pertanian lahan kering  campur semak / kebun campur</v>
      </c>
      <c r="J9793" t="str">
        <f>VLOOKUP($E9793,reference!$G$1:$H$25,2,FALSE)</f>
        <v>Pertanian lahan kering  campur semak / kebun campur</v>
      </c>
      <c r="K9793" t="str">
        <f t="shared" si="152"/>
        <v>Non Irigasi</v>
      </c>
      <c r="L9793" t="s">
        <v>327</v>
      </c>
    </row>
    <row r="9794" spans="1:12" x14ac:dyDescent="0.25">
      <c r="A9794" s="1">
        <v>9793</v>
      </c>
      <c r="B9794" s="3">
        <v>108</v>
      </c>
      <c r="C9794" s="1">
        <v>33</v>
      </c>
      <c r="D9794" s="1">
        <v>2</v>
      </c>
      <c r="E9794" s="1">
        <v>13</v>
      </c>
      <c r="F9794" s="1">
        <v>0</v>
      </c>
      <c r="G9794">
        <f>VLOOKUP(C9794,reference!$A$1:$E$310,5,FALSE)</f>
        <v>5303120</v>
      </c>
      <c r="H9794" t="str">
        <f>VLOOKUP(C9794,reference!$A$1:$E$310,4,FALSE)</f>
        <v>KUPANG TENGAH</v>
      </c>
      <c r="I9794" t="str">
        <f>VLOOKUP($D9794,reference!$G$1:$H$25,2,FALSE)</f>
        <v>Hutan lahan kering sekunder / bekas tebangan</v>
      </c>
      <c r="J9794" t="str">
        <f>VLOOKUP($E9794,reference!$G$1:$H$25,2,FALSE)</f>
        <v>Pertanian lahan kering  campur semak / kebun campur</v>
      </c>
      <c r="K9794" t="str">
        <f t="shared" si="152"/>
        <v>Non Irigasi</v>
      </c>
      <c r="L9794" t="s">
        <v>328</v>
      </c>
    </row>
    <row r="9795" spans="1:12" x14ac:dyDescent="0.25">
      <c r="A9795" s="1">
        <v>9794</v>
      </c>
      <c r="B9795" s="3">
        <v>152</v>
      </c>
      <c r="C9795" s="1">
        <v>33</v>
      </c>
      <c r="D9795" s="1">
        <v>2</v>
      </c>
      <c r="E9795" s="1">
        <v>2</v>
      </c>
      <c r="F9795" s="1">
        <v>0</v>
      </c>
      <c r="G9795">
        <f>VLOOKUP(C9795,reference!$A$1:$E$310,5,FALSE)</f>
        <v>5303120</v>
      </c>
      <c r="H9795" t="str">
        <f>VLOOKUP(C9795,reference!$A$1:$E$310,4,FALSE)</f>
        <v>KUPANG TENGAH</v>
      </c>
      <c r="I9795" t="str">
        <f>VLOOKUP($D9795,reference!$G$1:$H$25,2,FALSE)</f>
        <v>Hutan lahan kering sekunder / bekas tebangan</v>
      </c>
      <c r="J9795" t="str">
        <f>VLOOKUP($E9795,reference!$G$1:$H$25,2,FALSE)</f>
        <v>Hutan lahan kering sekunder / bekas tebangan</v>
      </c>
      <c r="K9795" t="str">
        <f t="shared" ref="K9795:K9858" si="153">IF(F9795=0,"Non Irigasi","Buffer Irigasi")</f>
        <v>Non Irigasi</v>
      </c>
      <c r="L9795" t="s">
        <v>327</v>
      </c>
    </row>
    <row r="9796" spans="1:12" x14ac:dyDescent="0.25">
      <c r="A9796" s="1">
        <v>9795</v>
      </c>
      <c r="B9796" s="3">
        <v>2</v>
      </c>
      <c r="C9796" s="1">
        <v>33</v>
      </c>
      <c r="D9796" s="1">
        <v>2</v>
      </c>
      <c r="E9796" s="1">
        <v>11</v>
      </c>
      <c r="F9796" s="1">
        <v>0</v>
      </c>
      <c r="G9796">
        <f>VLOOKUP(C9796,reference!$A$1:$E$310,5,FALSE)</f>
        <v>5303120</v>
      </c>
      <c r="H9796" t="str">
        <f>VLOOKUP(C9796,reference!$A$1:$E$310,4,FALSE)</f>
        <v>KUPANG TENGAH</v>
      </c>
      <c r="I9796" t="str">
        <f>VLOOKUP($D9796,reference!$G$1:$H$25,2,FALSE)</f>
        <v>Hutan lahan kering sekunder / bekas tebangan</v>
      </c>
      <c r="J9796" t="str">
        <f>VLOOKUP($E9796,reference!$G$1:$H$25,2,FALSE)</f>
        <v>Savanna / Padang rumput</v>
      </c>
      <c r="K9796" t="str">
        <f t="shared" si="153"/>
        <v>Non Irigasi</v>
      </c>
      <c r="L9796" t="s">
        <v>328</v>
      </c>
    </row>
    <row r="9797" spans="1:12" x14ac:dyDescent="0.25">
      <c r="A9797" s="1">
        <v>9796</v>
      </c>
      <c r="B9797" s="3">
        <v>35</v>
      </c>
      <c r="C9797" s="1">
        <v>39</v>
      </c>
      <c r="D9797" s="1">
        <v>9</v>
      </c>
      <c r="E9797" s="1">
        <v>16</v>
      </c>
      <c r="F9797" s="1">
        <v>0</v>
      </c>
      <c r="G9797">
        <f>VLOOKUP(C9797,reference!$A$1:$E$310,5,FALSE)</f>
        <v>5303140</v>
      </c>
      <c r="H9797" t="str">
        <f>VLOOKUP(C9797,reference!$A$1:$E$310,4,FALSE)</f>
        <v>KUPANG TIMUR</v>
      </c>
      <c r="I9797" t="str">
        <f>VLOOKUP($D9797,reference!$G$1:$H$25,2,FALSE)</f>
        <v>Semak belukar</v>
      </c>
      <c r="J9797" t="str">
        <f>VLOOKUP($E9797,reference!$G$1:$H$25,2,FALSE)</f>
        <v>Pemukiman</v>
      </c>
      <c r="K9797" t="str">
        <f t="shared" si="153"/>
        <v>Non Irigasi</v>
      </c>
      <c r="L9797" t="s">
        <v>327</v>
      </c>
    </row>
    <row r="9798" spans="1:12" x14ac:dyDescent="0.25">
      <c r="A9798" s="1">
        <v>9797</v>
      </c>
      <c r="B9798" s="3">
        <v>312</v>
      </c>
      <c r="C9798" s="1">
        <v>14</v>
      </c>
      <c r="D9798" s="1">
        <v>9</v>
      </c>
      <c r="E9798" s="1">
        <v>14</v>
      </c>
      <c r="F9798" s="1">
        <v>0</v>
      </c>
      <c r="G9798">
        <f>VLOOKUP(C9798,reference!$A$1:$E$310,5,FALSE)</f>
        <v>5302031</v>
      </c>
      <c r="H9798" t="str">
        <f>VLOOKUP(C9798,reference!$A$1:$E$310,4,FALSE)</f>
        <v>KARERA</v>
      </c>
      <c r="I9798" t="str">
        <f>VLOOKUP($D9798,reference!$G$1:$H$25,2,FALSE)</f>
        <v>Semak belukar</v>
      </c>
      <c r="J9798" t="str">
        <f>VLOOKUP($E9798,reference!$G$1:$H$25,2,FALSE)</f>
        <v>Sawah</v>
      </c>
      <c r="K9798" t="str">
        <f t="shared" si="153"/>
        <v>Non Irigasi</v>
      </c>
      <c r="L9798" t="s">
        <v>327</v>
      </c>
    </row>
    <row r="9799" spans="1:12" x14ac:dyDescent="0.25">
      <c r="A9799" s="1">
        <v>9798</v>
      </c>
      <c r="B9799" s="3">
        <v>3</v>
      </c>
      <c r="C9799" s="1">
        <v>19</v>
      </c>
      <c r="D9799" s="1">
        <v>13</v>
      </c>
      <c r="E9799" s="1">
        <v>12</v>
      </c>
      <c r="F9799" s="1">
        <v>1</v>
      </c>
      <c r="G9799">
        <f>VLOOKUP(C9799,reference!$A$1:$E$310,5,FALSE)</f>
        <v>5302040</v>
      </c>
      <c r="H9799" t="str">
        <f>VLOOKUP(C9799,reference!$A$1:$E$310,4,FALSE)</f>
        <v>PAHUNGA LODU</v>
      </c>
      <c r="I9799" t="str">
        <f>VLOOKUP($D9799,reference!$G$1:$H$25,2,FALSE)</f>
        <v>Pertanian lahan kering  campur semak / kebun campur</v>
      </c>
      <c r="J9799" t="str">
        <f>VLOOKUP($E9799,reference!$G$1:$H$25,2,FALSE)</f>
        <v>Pertanian lahan kering</v>
      </c>
      <c r="K9799" t="str">
        <f t="shared" si="153"/>
        <v>Buffer Irigasi</v>
      </c>
      <c r="L9799" t="s">
        <v>327</v>
      </c>
    </row>
    <row r="9800" spans="1:12" x14ac:dyDescent="0.25">
      <c r="A9800" s="1">
        <v>9799</v>
      </c>
      <c r="B9800" s="3">
        <v>6</v>
      </c>
      <c r="C9800" s="1">
        <v>29</v>
      </c>
      <c r="D9800" s="1">
        <v>2</v>
      </c>
      <c r="E9800" s="1">
        <v>19</v>
      </c>
      <c r="F9800" s="1">
        <v>0</v>
      </c>
      <c r="G9800">
        <f>VLOOKUP(C9800,reference!$A$1:$E$310,5,FALSE)</f>
        <v>5303100</v>
      </c>
      <c r="H9800" t="str">
        <f>VLOOKUP(C9800,reference!$A$1:$E$310,4,FALSE)</f>
        <v>SEMAU</v>
      </c>
      <c r="I9800" t="str">
        <f>VLOOKUP($D9800,reference!$G$1:$H$25,2,FALSE)</f>
        <v>Hutan lahan kering sekunder / bekas tebangan</v>
      </c>
      <c r="J9800" t="str">
        <f>VLOOKUP($E9800,reference!$G$1:$H$25,2,FALSE)</f>
        <v>Pertambangan</v>
      </c>
      <c r="K9800" t="str">
        <f t="shared" si="153"/>
        <v>Non Irigasi</v>
      </c>
      <c r="L9800" t="s">
        <v>328</v>
      </c>
    </row>
    <row r="9801" spans="1:12" x14ac:dyDescent="0.25">
      <c r="A9801" s="1">
        <v>9800</v>
      </c>
      <c r="B9801" s="3">
        <v>3441</v>
      </c>
      <c r="C9801" s="1">
        <v>35</v>
      </c>
      <c r="D9801" s="1">
        <v>13</v>
      </c>
      <c r="E9801" s="1">
        <v>13</v>
      </c>
      <c r="F9801" s="1">
        <v>0</v>
      </c>
      <c r="G9801">
        <f>VLOOKUP(C9801,reference!$A$1:$E$310,5,FALSE)</f>
        <v>5303130</v>
      </c>
      <c r="H9801" t="str">
        <f>VLOOKUP(C9801,reference!$A$1:$E$310,4,FALSE)</f>
        <v>AMARASI</v>
      </c>
      <c r="I9801" t="str">
        <f>VLOOKUP($D9801,reference!$G$1:$H$25,2,FALSE)</f>
        <v>Pertanian lahan kering  campur semak / kebun campur</v>
      </c>
      <c r="J9801" t="str">
        <f>VLOOKUP($E9801,reference!$G$1:$H$25,2,FALSE)</f>
        <v>Pertanian lahan kering  campur semak / kebun campur</v>
      </c>
      <c r="K9801" t="str">
        <f t="shared" si="153"/>
        <v>Non Irigasi</v>
      </c>
      <c r="L9801" t="s">
        <v>327</v>
      </c>
    </row>
    <row r="9802" spans="1:12" x14ac:dyDescent="0.25">
      <c r="A9802" s="1">
        <v>9801</v>
      </c>
      <c r="B9802" s="3">
        <v>6</v>
      </c>
      <c r="C9802" s="1">
        <v>68</v>
      </c>
      <c r="D9802" s="1">
        <v>16</v>
      </c>
      <c r="E9802" s="1">
        <v>0</v>
      </c>
      <c r="F9802" s="1">
        <v>0</v>
      </c>
      <c r="G9802">
        <f>VLOOKUP(C9802,reference!$A$1:$E$310,5,FALSE)</f>
        <v>5304061</v>
      </c>
      <c r="H9802" t="str">
        <f>VLOOKUP(C9802,reference!$A$1:$E$310,4,FALSE)</f>
        <v>KUALIN</v>
      </c>
      <c r="I9802" t="str">
        <f>VLOOKUP($D9802,reference!$G$1:$H$25,2,FALSE)</f>
        <v>Pemukiman</v>
      </c>
      <c r="J9802" t="str">
        <f>VLOOKUP($E9802,reference!$G$1:$H$25,2,FALSE)</f>
        <v>No data</v>
      </c>
      <c r="K9802" t="str">
        <f t="shared" si="153"/>
        <v>Non Irigasi</v>
      </c>
      <c r="L9802" t="s">
        <v>327</v>
      </c>
    </row>
    <row r="9803" spans="1:12" x14ac:dyDescent="0.25">
      <c r="A9803" s="1">
        <v>9802</v>
      </c>
      <c r="B9803" s="3">
        <v>1</v>
      </c>
      <c r="C9803" s="1">
        <v>14</v>
      </c>
      <c r="D9803" s="1">
        <v>2</v>
      </c>
      <c r="E9803" s="1">
        <v>1</v>
      </c>
      <c r="F9803" s="1">
        <v>1</v>
      </c>
      <c r="G9803">
        <f>VLOOKUP(C9803,reference!$A$1:$E$310,5,FALSE)</f>
        <v>5302031</v>
      </c>
      <c r="H9803" t="str">
        <f>VLOOKUP(C9803,reference!$A$1:$E$310,4,FALSE)</f>
        <v>KARERA</v>
      </c>
      <c r="I9803" t="str">
        <f>VLOOKUP($D9803,reference!$G$1:$H$25,2,FALSE)</f>
        <v>Hutan lahan kering sekunder / bekas tebangan</v>
      </c>
      <c r="J9803" t="str">
        <f>VLOOKUP($E9803,reference!$G$1:$H$25,2,FALSE)</f>
        <v>Hutan lahan kering primer</v>
      </c>
      <c r="K9803" t="str">
        <f t="shared" si="153"/>
        <v>Buffer Irigasi</v>
      </c>
      <c r="L9803" t="s">
        <v>327</v>
      </c>
    </row>
    <row r="9804" spans="1:12" x14ac:dyDescent="0.25">
      <c r="A9804" s="1">
        <v>9803</v>
      </c>
      <c r="B9804" s="3">
        <v>237</v>
      </c>
      <c r="C9804" s="1">
        <v>18</v>
      </c>
      <c r="D9804" s="1">
        <v>9</v>
      </c>
      <c r="E9804" s="1">
        <v>14</v>
      </c>
      <c r="F9804" s="1">
        <v>0</v>
      </c>
      <c r="G9804">
        <f>VLOOKUP(C9804,reference!$A$1:$E$310,5,FALSE)</f>
        <v>5302035</v>
      </c>
      <c r="H9804" t="str">
        <f>VLOOKUP(C9804,reference!$A$1:$E$310,4,FALSE)</f>
        <v>NGADU NGALA</v>
      </c>
      <c r="I9804" t="str">
        <f>VLOOKUP($D9804,reference!$G$1:$H$25,2,FALSE)</f>
        <v>Semak belukar</v>
      </c>
      <c r="J9804" t="str">
        <f>VLOOKUP($E9804,reference!$G$1:$H$25,2,FALSE)</f>
        <v>Sawah</v>
      </c>
      <c r="K9804" t="str">
        <f t="shared" si="153"/>
        <v>Non Irigasi</v>
      </c>
      <c r="L9804" t="s">
        <v>327</v>
      </c>
    </row>
    <row r="9805" spans="1:12" x14ac:dyDescent="0.25">
      <c r="A9805" s="1">
        <v>9804</v>
      </c>
      <c r="B9805" s="3">
        <v>7</v>
      </c>
      <c r="C9805" s="1">
        <v>304</v>
      </c>
      <c r="D9805" s="1">
        <v>16</v>
      </c>
      <c r="E9805" s="1">
        <v>0</v>
      </c>
      <c r="F9805" s="1">
        <v>0</v>
      </c>
      <c r="G9805">
        <f>VLOOKUP(C9805,reference!$A$1:$E$310,5,FALSE)</f>
        <v>5371010</v>
      </c>
      <c r="H9805" t="str">
        <f>VLOOKUP(C9805,reference!$A$1:$E$310,4,FALSE)</f>
        <v>ALAK</v>
      </c>
      <c r="I9805" t="str">
        <f>VLOOKUP($D9805,reference!$G$1:$H$25,2,FALSE)</f>
        <v>Pemukiman</v>
      </c>
      <c r="J9805" t="str">
        <f>VLOOKUP($E9805,reference!$G$1:$H$25,2,FALSE)</f>
        <v>No data</v>
      </c>
      <c r="K9805" t="str">
        <f t="shared" si="153"/>
        <v>Non Irigasi</v>
      </c>
      <c r="L9805" t="s">
        <v>327</v>
      </c>
    </row>
    <row r="9806" spans="1:12" x14ac:dyDescent="0.25">
      <c r="A9806" s="1">
        <v>9805</v>
      </c>
      <c r="B9806" s="3">
        <v>46</v>
      </c>
      <c r="C9806" s="1">
        <v>307</v>
      </c>
      <c r="D9806" s="1">
        <v>16</v>
      </c>
      <c r="E9806" s="1">
        <v>2</v>
      </c>
      <c r="F9806" s="1">
        <v>0</v>
      </c>
      <c r="G9806">
        <f>VLOOKUP(C9806,reference!$A$1:$E$310,5,FALSE)</f>
        <v>5371031</v>
      </c>
      <c r="H9806" t="str">
        <f>VLOOKUP(C9806,reference!$A$1:$E$310,4,FALSE)</f>
        <v>KOTA RAJA</v>
      </c>
      <c r="I9806" t="str">
        <f>VLOOKUP($D9806,reference!$G$1:$H$25,2,FALSE)</f>
        <v>Pemukiman</v>
      </c>
      <c r="J9806" t="str">
        <f>VLOOKUP($E9806,reference!$G$1:$H$25,2,FALSE)</f>
        <v>Hutan lahan kering sekunder / bekas tebangan</v>
      </c>
      <c r="K9806" t="str">
        <f t="shared" si="153"/>
        <v>Non Irigasi</v>
      </c>
      <c r="L9806" t="s">
        <v>327</v>
      </c>
    </row>
    <row r="9807" spans="1:12" x14ac:dyDescent="0.25">
      <c r="A9807" s="1">
        <v>9806</v>
      </c>
      <c r="B9807" s="3">
        <v>1</v>
      </c>
      <c r="C9807" s="1">
        <v>33</v>
      </c>
      <c r="D9807" s="1">
        <v>13</v>
      </c>
      <c r="E9807" s="1">
        <v>23</v>
      </c>
      <c r="F9807" s="1">
        <v>0</v>
      </c>
      <c r="G9807">
        <f>VLOOKUP(C9807,reference!$A$1:$E$310,5,FALSE)</f>
        <v>5303120</v>
      </c>
      <c r="H9807" t="str">
        <f>VLOOKUP(C9807,reference!$A$1:$E$310,4,FALSE)</f>
        <v>KUPANG TENGAH</v>
      </c>
      <c r="I9807" t="str">
        <f>VLOOKUP($D9807,reference!$G$1:$H$25,2,FALSE)</f>
        <v>Pertanian lahan kering  campur semak / kebun campur</v>
      </c>
      <c r="J9807" t="str">
        <f>VLOOKUP($E9807,reference!$G$1:$H$25,2,FALSE)</f>
        <v>Bandara</v>
      </c>
      <c r="K9807" t="str">
        <f t="shared" si="153"/>
        <v>Non Irigasi</v>
      </c>
      <c r="L9807" t="s">
        <v>327</v>
      </c>
    </row>
    <row r="9808" spans="1:12" x14ac:dyDescent="0.25">
      <c r="A9808" s="1">
        <v>9807</v>
      </c>
      <c r="B9808" s="3">
        <v>131</v>
      </c>
      <c r="C9808" s="1">
        <v>33</v>
      </c>
      <c r="D9808" s="1">
        <v>20</v>
      </c>
      <c r="E9808" s="1">
        <v>20</v>
      </c>
      <c r="F9808" s="1">
        <v>0</v>
      </c>
      <c r="G9808">
        <f>VLOOKUP(C9808,reference!$A$1:$E$310,5,FALSE)</f>
        <v>5303120</v>
      </c>
      <c r="H9808" t="str">
        <f>VLOOKUP(C9808,reference!$A$1:$E$310,4,FALSE)</f>
        <v>KUPANG TENGAH</v>
      </c>
      <c r="I9808" t="str">
        <f>VLOOKUP($D9808,reference!$G$1:$H$25,2,FALSE)</f>
        <v>Tubuh air</v>
      </c>
      <c r="J9808" t="str">
        <f>VLOOKUP($E9808,reference!$G$1:$H$25,2,FALSE)</f>
        <v>Tubuh air</v>
      </c>
      <c r="K9808" t="str">
        <f t="shared" si="153"/>
        <v>Non Irigasi</v>
      </c>
      <c r="L9808" t="s">
        <v>327</v>
      </c>
    </row>
    <row r="9809" spans="1:12" x14ac:dyDescent="0.25">
      <c r="A9809" s="1">
        <v>9808</v>
      </c>
      <c r="B9809" s="3">
        <v>1</v>
      </c>
      <c r="C9809" s="1">
        <v>38</v>
      </c>
      <c r="D9809" s="1">
        <v>13</v>
      </c>
      <c r="E9809" s="1">
        <v>5</v>
      </c>
      <c r="F9809" s="1">
        <v>0</v>
      </c>
      <c r="G9809">
        <f>VLOOKUP(C9809,reference!$A$1:$E$310,5,FALSE)</f>
        <v>5303133</v>
      </c>
      <c r="H9809" t="str">
        <f>VLOOKUP(C9809,reference!$A$1:$E$310,4,FALSE)</f>
        <v>AMARASI TIMUR</v>
      </c>
      <c r="I9809" t="str">
        <f>VLOOKUP($D9809,reference!$G$1:$H$25,2,FALSE)</f>
        <v>Pertanian lahan kering  campur semak / kebun campur</v>
      </c>
      <c r="J9809" t="str">
        <f>VLOOKUP($E9809,reference!$G$1:$H$25,2,FALSE)</f>
        <v>Hutan mangrove primer</v>
      </c>
      <c r="K9809" t="str">
        <f t="shared" si="153"/>
        <v>Non Irigasi</v>
      </c>
      <c r="L9809" t="s">
        <v>327</v>
      </c>
    </row>
    <row r="9810" spans="1:12" x14ac:dyDescent="0.25">
      <c r="A9810" s="1">
        <v>9809</v>
      </c>
      <c r="B9810" s="3">
        <v>1100</v>
      </c>
      <c r="C9810" s="1">
        <v>14</v>
      </c>
      <c r="D9810" s="1">
        <v>9</v>
      </c>
      <c r="E9810" s="1">
        <v>9</v>
      </c>
      <c r="F9810" s="1">
        <v>0</v>
      </c>
      <c r="G9810">
        <f>VLOOKUP(C9810,reference!$A$1:$E$310,5,FALSE)</f>
        <v>5302031</v>
      </c>
      <c r="H9810" t="str">
        <f>VLOOKUP(C9810,reference!$A$1:$E$310,4,FALSE)</f>
        <v>KARERA</v>
      </c>
      <c r="I9810" t="str">
        <f>VLOOKUP($D9810,reference!$G$1:$H$25,2,FALSE)</f>
        <v>Semak belukar</v>
      </c>
      <c r="J9810" t="str">
        <f>VLOOKUP($E9810,reference!$G$1:$H$25,2,FALSE)</f>
        <v>Semak belukar</v>
      </c>
      <c r="K9810" t="str">
        <f t="shared" si="153"/>
        <v>Non Irigasi</v>
      </c>
      <c r="L9810" t="s">
        <v>327</v>
      </c>
    </row>
    <row r="9811" spans="1:12" x14ac:dyDescent="0.25">
      <c r="A9811" s="1">
        <v>9810</v>
      </c>
      <c r="B9811" s="3">
        <v>1</v>
      </c>
      <c r="C9811" s="1">
        <v>14</v>
      </c>
      <c r="D9811" s="1">
        <v>9</v>
      </c>
      <c r="E9811" s="1">
        <v>1</v>
      </c>
      <c r="F9811" s="1">
        <v>1</v>
      </c>
      <c r="G9811">
        <f>VLOOKUP(C9811,reference!$A$1:$E$310,5,FALSE)</f>
        <v>5302031</v>
      </c>
      <c r="H9811" t="str">
        <f>VLOOKUP(C9811,reference!$A$1:$E$310,4,FALSE)</f>
        <v>KARERA</v>
      </c>
      <c r="I9811" t="str">
        <f>VLOOKUP($D9811,reference!$G$1:$H$25,2,FALSE)</f>
        <v>Semak belukar</v>
      </c>
      <c r="J9811" t="str">
        <f>VLOOKUP($E9811,reference!$G$1:$H$25,2,FALSE)</f>
        <v>Hutan lahan kering primer</v>
      </c>
      <c r="K9811" t="str">
        <f t="shared" si="153"/>
        <v>Buffer Irigasi</v>
      </c>
      <c r="L9811" t="s">
        <v>327</v>
      </c>
    </row>
    <row r="9812" spans="1:12" x14ac:dyDescent="0.25">
      <c r="A9812" s="1">
        <v>9811</v>
      </c>
      <c r="B9812" s="3">
        <v>8</v>
      </c>
      <c r="C9812" s="1">
        <v>305</v>
      </c>
      <c r="D9812" s="1">
        <v>13</v>
      </c>
      <c r="E9812" s="1">
        <v>23</v>
      </c>
      <c r="F9812" s="1">
        <v>0</v>
      </c>
      <c r="G9812">
        <f>VLOOKUP(C9812,reference!$A$1:$E$310,5,FALSE)</f>
        <v>5371020</v>
      </c>
      <c r="H9812" t="str">
        <f>VLOOKUP(C9812,reference!$A$1:$E$310,4,FALSE)</f>
        <v>MAULAFA</v>
      </c>
      <c r="I9812" t="str">
        <f>VLOOKUP($D9812,reference!$G$1:$H$25,2,FALSE)</f>
        <v>Pertanian lahan kering  campur semak / kebun campur</v>
      </c>
      <c r="J9812" t="str">
        <f>VLOOKUP($E9812,reference!$G$1:$H$25,2,FALSE)</f>
        <v>Bandara</v>
      </c>
      <c r="K9812" t="str">
        <f t="shared" si="153"/>
        <v>Non Irigasi</v>
      </c>
      <c r="L9812" t="s">
        <v>327</v>
      </c>
    </row>
    <row r="9813" spans="1:12" x14ac:dyDescent="0.25">
      <c r="A9813" s="1">
        <v>9812</v>
      </c>
      <c r="B9813" s="3">
        <v>953</v>
      </c>
      <c r="C9813" s="1">
        <v>34</v>
      </c>
      <c r="D9813" s="1">
        <v>13</v>
      </c>
      <c r="E9813" s="1">
        <v>13</v>
      </c>
      <c r="F9813" s="1">
        <v>0</v>
      </c>
      <c r="G9813">
        <f>VLOOKUP(C9813,reference!$A$1:$E$310,5,FALSE)</f>
        <v>5303121</v>
      </c>
      <c r="H9813" t="str">
        <f>VLOOKUP(C9813,reference!$A$1:$E$310,4,FALSE)</f>
        <v>TAEBENU</v>
      </c>
      <c r="I9813" t="str">
        <f>VLOOKUP($D9813,reference!$G$1:$H$25,2,FALSE)</f>
        <v>Pertanian lahan kering  campur semak / kebun campur</v>
      </c>
      <c r="J9813" t="str">
        <f>VLOOKUP($E9813,reference!$G$1:$H$25,2,FALSE)</f>
        <v>Pertanian lahan kering  campur semak / kebun campur</v>
      </c>
      <c r="K9813" t="str">
        <f t="shared" si="153"/>
        <v>Non Irigasi</v>
      </c>
      <c r="L9813" t="s">
        <v>327</v>
      </c>
    </row>
    <row r="9814" spans="1:12" x14ac:dyDescent="0.25">
      <c r="A9814" s="1">
        <v>9813</v>
      </c>
      <c r="B9814" s="3">
        <v>2</v>
      </c>
      <c r="C9814" s="1">
        <v>68</v>
      </c>
      <c r="D9814" s="1">
        <v>11</v>
      </c>
      <c r="E9814" s="1">
        <v>18</v>
      </c>
      <c r="F9814" s="1">
        <v>0</v>
      </c>
      <c r="G9814">
        <f>VLOOKUP(C9814,reference!$A$1:$E$310,5,FALSE)</f>
        <v>5304061</v>
      </c>
      <c r="H9814" t="str">
        <f>VLOOKUP(C9814,reference!$A$1:$E$310,4,FALSE)</f>
        <v>KUALIN</v>
      </c>
      <c r="I9814" t="str">
        <f>VLOOKUP($D9814,reference!$G$1:$H$25,2,FALSE)</f>
        <v>Savanna / Padang rumput</v>
      </c>
      <c r="J9814" t="str">
        <f>VLOOKUP($E9814,reference!$G$1:$H$25,2,FALSE)</f>
        <v>Lahan terbuka</v>
      </c>
      <c r="K9814" t="str">
        <f t="shared" si="153"/>
        <v>Non Irigasi</v>
      </c>
      <c r="L9814" t="s">
        <v>327</v>
      </c>
    </row>
    <row r="9815" spans="1:12" x14ac:dyDescent="0.25">
      <c r="A9815" s="1">
        <v>9814</v>
      </c>
      <c r="B9815" s="3">
        <v>141</v>
      </c>
      <c r="C9815" s="1">
        <v>14</v>
      </c>
      <c r="D9815" s="1">
        <v>13</v>
      </c>
      <c r="E9815" s="1">
        <v>11</v>
      </c>
      <c r="F9815" s="1">
        <v>0</v>
      </c>
      <c r="G9815">
        <f>VLOOKUP(C9815,reference!$A$1:$E$310,5,FALSE)</f>
        <v>5302031</v>
      </c>
      <c r="H9815" t="str">
        <f>VLOOKUP(C9815,reference!$A$1:$E$310,4,FALSE)</f>
        <v>KARERA</v>
      </c>
      <c r="I9815" t="str">
        <f>VLOOKUP($D9815,reference!$G$1:$H$25,2,FALSE)</f>
        <v>Pertanian lahan kering  campur semak / kebun campur</v>
      </c>
      <c r="J9815" t="str">
        <f>VLOOKUP($E9815,reference!$G$1:$H$25,2,FALSE)</f>
        <v>Savanna / Padang rumput</v>
      </c>
      <c r="K9815" t="str">
        <f t="shared" si="153"/>
        <v>Non Irigasi</v>
      </c>
      <c r="L9815" t="s">
        <v>327</v>
      </c>
    </row>
    <row r="9816" spans="1:12" x14ac:dyDescent="0.25">
      <c r="A9816" s="1">
        <v>9815</v>
      </c>
      <c r="B9816" s="3">
        <v>1</v>
      </c>
      <c r="C9816" s="1">
        <v>17</v>
      </c>
      <c r="D9816" s="1">
        <v>12</v>
      </c>
      <c r="E9816" s="1">
        <v>11</v>
      </c>
      <c r="F9816" s="1">
        <v>0</v>
      </c>
      <c r="G9816">
        <f>VLOOKUP(C9816,reference!$A$1:$E$310,5,FALSE)</f>
        <v>5302034</v>
      </c>
      <c r="H9816" t="str">
        <f>VLOOKUP(C9816,reference!$A$1:$E$310,4,FALSE)</f>
        <v>MAHU</v>
      </c>
      <c r="I9816" t="str">
        <f>VLOOKUP($D9816,reference!$G$1:$H$25,2,FALSE)</f>
        <v>Pertanian lahan kering</v>
      </c>
      <c r="J9816" t="str">
        <f>VLOOKUP($E9816,reference!$G$1:$H$25,2,FALSE)</f>
        <v>Savanna / Padang rumput</v>
      </c>
      <c r="K9816" t="str">
        <f t="shared" si="153"/>
        <v>Non Irigasi</v>
      </c>
      <c r="L9816" t="s">
        <v>327</v>
      </c>
    </row>
    <row r="9817" spans="1:12" x14ac:dyDescent="0.25">
      <c r="A9817" s="1">
        <v>9816</v>
      </c>
      <c r="B9817" s="3">
        <v>27</v>
      </c>
      <c r="C9817" s="1">
        <v>17</v>
      </c>
      <c r="D9817" s="1">
        <v>12</v>
      </c>
      <c r="E9817" s="1">
        <v>12</v>
      </c>
      <c r="F9817" s="1">
        <v>0</v>
      </c>
      <c r="G9817">
        <f>VLOOKUP(C9817,reference!$A$1:$E$310,5,FALSE)</f>
        <v>5302034</v>
      </c>
      <c r="H9817" t="str">
        <f>VLOOKUP(C9817,reference!$A$1:$E$310,4,FALSE)</f>
        <v>MAHU</v>
      </c>
      <c r="I9817" t="str">
        <f>VLOOKUP($D9817,reference!$G$1:$H$25,2,FALSE)</f>
        <v>Pertanian lahan kering</v>
      </c>
      <c r="J9817" t="str">
        <f>VLOOKUP($E9817,reference!$G$1:$H$25,2,FALSE)</f>
        <v>Pertanian lahan kering</v>
      </c>
      <c r="K9817" t="str">
        <f t="shared" si="153"/>
        <v>Non Irigasi</v>
      </c>
      <c r="L9817" t="s">
        <v>327</v>
      </c>
    </row>
    <row r="9818" spans="1:12" x14ac:dyDescent="0.25">
      <c r="A9818" s="1">
        <v>9817</v>
      </c>
      <c r="B9818" s="3">
        <v>519</v>
      </c>
      <c r="C9818" s="1">
        <v>34</v>
      </c>
      <c r="D9818" s="1">
        <v>13</v>
      </c>
      <c r="E9818" s="1">
        <v>16</v>
      </c>
      <c r="F9818" s="1">
        <v>0</v>
      </c>
      <c r="G9818">
        <f>VLOOKUP(C9818,reference!$A$1:$E$310,5,FALSE)</f>
        <v>5303121</v>
      </c>
      <c r="H9818" t="str">
        <f>VLOOKUP(C9818,reference!$A$1:$E$310,4,FALSE)</f>
        <v>TAEBENU</v>
      </c>
      <c r="I9818" t="str">
        <f>VLOOKUP($D9818,reference!$G$1:$H$25,2,FALSE)</f>
        <v>Pertanian lahan kering  campur semak / kebun campur</v>
      </c>
      <c r="J9818" t="str">
        <f>VLOOKUP($E9818,reference!$G$1:$H$25,2,FALSE)</f>
        <v>Pemukiman</v>
      </c>
      <c r="K9818" t="str">
        <f t="shared" si="153"/>
        <v>Non Irigasi</v>
      </c>
      <c r="L9818" t="s">
        <v>327</v>
      </c>
    </row>
    <row r="9819" spans="1:12" x14ac:dyDescent="0.25">
      <c r="A9819" s="1">
        <v>9818</v>
      </c>
      <c r="B9819" s="3">
        <v>28</v>
      </c>
      <c r="C9819" s="1">
        <v>33</v>
      </c>
      <c r="D9819" s="1">
        <v>2</v>
      </c>
      <c r="E9819" s="1">
        <v>16</v>
      </c>
      <c r="F9819" s="1">
        <v>0</v>
      </c>
      <c r="G9819">
        <f>VLOOKUP(C9819,reference!$A$1:$E$310,5,FALSE)</f>
        <v>5303120</v>
      </c>
      <c r="H9819" t="str">
        <f>VLOOKUP(C9819,reference!$A$1:$E$310,4,FALSE)</f>
        <v>KUPANG TENGAH</v>
      </c>
      <c r="I9819" t="str">
        <f>VLOOKUP($D9819,reference!$G$1:$H$25,2,FALSE)</f>
        <v>Hutan lahan kering sekunder / bekas tebangan</v>
      </c>
      <c r="J9819" t="str">
        <f>VLOOKUP($E9819,reference!$G$1:$H$25,2,FALSE)</f>
        <v>Pemukiman</v>
      </c>
      <c r="K9819" t="str">
        <f t="shared" si="153"/>
        <v>Non Irigasi</v>
      </c>
      <c r="L9819" t="s">
        <v>328</v>
      </c>
    </row>
    <row r="9820" spans="1:12" x14ac:dyDescent="0.25">
      <c r="A9820" s="1">
        <v>9819</v>
      </c>
      <c r="B9820" s="3">
        <v>1</v>
      </c>
      <c r="C9820" s="1">
        <v>68</v>
      </c>
      <c r="D9820" s="1">
        <v>0</v>
      </c>
      <c r="E9820" s="1">
        <v>15</v>
      </c>
      <c r="F9820" s="1">
        <v>0</v>
      </c>
      <c r="G9820">
        <f>VLOOKUP(C9820,reference!$A$1:$E$310,5,FALSE)</f>
        <v>5304061</v>
      </c>
      <c r="H9820" t="str">
        <f>VLOOKUP(C9820,reference!$A$1:$E$310,4,FALSE)</f>
        <v>KUALIN</v>
      </c>
      <c r="I9820" t="str">
        <f>VLOOKUP($D9820,reference!$G$1:$H$25,2,FALSE)</f>
        <v>No data</v>
      </c>
      <c r="J9820" t="str">
        <f>VLOOKUP($E9820,reference!$G$1:$H$25,2,FALSE)</f>
        <v>Tambak</v>
      </c>
      <c r="K9820" t="str">
        <f t="shared" si="153"/>
        <v>Non Irigasi</v>
      </c>
      <c r="L9820" t="s">
        <v>327</v>
      </c>
    </row>
    <row r="9821" spans="1:12" x14ac:dyDescent="0.25">
      <c r="A9821" s="1">
        <v>9820</v>
      </c>
      <c r="B9821" s="3">
        <v>31</v>
      </c>
      <c r="C9821" s="1">
        <v>68</v>
      </c>
      <c r="D9821" s="1">
        <v>0</v>
      </c>
      <c r="E9821" s="1">
        <v>0</v>
      </c>
      <c r="F9821" s="1">
        <v>0</v>
      </c>
      <c r="G9821">
        <f>VLOOKUP(C9821,reference!$A$1:$E$310,5,FALSE)</f>
        <v>5304061</v>
      </c>
      <c r="H9821" t="str">
        <f>VLOOKUP(C9821,reference!$A$1:$E$310,4,FALSE)</f>
        <v>KUALIN</v>
      </c>
      <c r="I9821" t="str">
        <f>VLOOKUP($D9821,reference!$G$1:$H$25,2,FALSE)</f>
        <v>No data</v>
      </c>
      <c r="J9821" t="str">
        <f>VLOOKUP($E9821,reference!$G$1:$H$25,2,FALSE)</f>
        <v>No data</v>
      </c>
      <c r="K9821" t="str">
        <f t="shared" si="153"/>
        <v>Non Irigasi</v>
      </c>
      <c r="L9821" t="s">
        <v>327</v>
      </c>
    </row>
    <row r="9822" spans="1:12" x14ac:dyDescent="0.25">
      <c r="A9822" s="1">
        <v>9821</v>
      </c>
      <c r="B9822" s="3">
        <v>11</v>
      </c>
      <c r="C9822" s="1">
        <v>14</v>
      </c>
      <c r="D9822" s="1">
        <v>12</v>
      </c>
      <c r="E9822" s="1">
        <v>13</v>
      </c>
      <c r="F9822" s="1">
        <v>0</v>
      </c>
      <c r="G9822">
        <f>VLOOKUP(C9822,reference!$A$1:$E$310,5,FALSE)</f>
        <v>5302031</v>
      </c>
      <c r="H9822" t="str">
        <f>VLOOKUP(C9822,reference!$A$1:$E$310,4,FALSE)</f>
        <v>KARERA</v>
      </c>
      <c r="I9822" t="str">
        <f>VLOOKUP($D9822,reference!$G$1:$H$25,2,FALSE)</f>
        <v>Pertanian lahan kering</v>
      </c>
      <c r="J9822" t="str">
        <f>VLOOKUP($E9822,reference!$G$1:$H$25,2,FALSE)</f>
        <v>Pertanian lahan kering  campur semak / kebun campur</v>
      </c>
      <c r="K9822" t="str">
        <f t="shared" si="153"/>
        <v>Non Irigasi</v>
      </c>
      <c r="L9822" t="s">
        <v>327</v>
      </c>
    </row>
    <row r="9823" spans="1:12" x14ac:dyDescent="0.25">
      <c r="A9823" s="1">
        <v>9822</v>
      </c>
      <c r="B9823" s="3">
        <v>72</v>
      </c>
      <c r="C9823" s="1">
        <v>17</v>
      </c>
      <c r="D9823" s="1">
        <v>13</v>
      </c>
      <c r="E9823" s="1">
        <v>12</v>
      </c>
      <c r="F9823" s="1">
        <v>0</v>
      </c>
      <c r="G9823">
        <f>VLOOKUP(C9823,reference!$A$1:$E$310,5,FALSE)</f>
        <v>5302034</v>
      </c>
      <c r="H9823" t="str">
        <f>VLOOKUP(C9823,reference!$A$1:$E$310,4,FALSE)</f>
        <v>MAHU</v>
      </c>
      <c r="I9823" t="str">
        <f>VLOOKUP($D9823,reference!$G$1:$H$25,2,FALSE)</f>
        <v>Pertanian lahan kering  campur semak / kebun campur</v>
      </c>
      <c r="J9823" t="str">
        <f>VLOOKUP($E9823,reference!$G$1:$H$25,2,FALSE)</f>
        <v>Pertanian lahan kering</v>
      </c>
      <c r="K9823" t="str">
        <f t="shared" si="153"/>
        <v>Non Irigasi</v>
      </c>
      <c r="L9823" t="s">
        <v>327</v>
      </c>
    </row>
    <row r="9824" spans="1:12" x14ac:dyDescent="0.25">
      <c r="A9824" s="1">
        <v>9823</v>
      </c>
      <c r="B9824" s="3">
        <v>3</v>
      </c>
      <c r="C9824" s="1">
        <v>29</v>
      </c>
      <c r="D9824" s="1">
        <v>16</v>
      </c>
      <c r="E9824" s="1">
        <v>2</v>
      </c>
      <c r="F9824" s="1">
        <v>0</v>
      </c>
      <c r="G9824">
        <f>VLOOKUP(C9824,reference!$A$1:$E$310,5,FALSE)</f>
        <v>5303100</v>
      </c>
      <c r="H9824" t="str">
        <f>VLOOKUP(C9824,reference!$A$1:$E$310,4,FALSE)</f>
        <v>SEMAU</v>
      </c>
      <c r="I9824" t="str">
        <f>VLOOKUP($D9824,reference!$G$1:$H$25,2,FALSE)</f>
        <v>Pemukiman</v>
      </c>
      <c r="J9824" t="str">
        <f>VLOOKUP($E9824,reference!$G$1:$H$25,2,FALSE)</f>
        <v>Hutan lahan kering sekunder / bekas tebangan</v>
      </c>
      <c r="K9824" t="str">
        <f t="shared" si="153"/>
        <v>Non Irigasi</v>
      </c>
      <c r="L9824" t="s">
        <v>327</v>
      </c>
    </row>
    <row r="9825" spans="1:12" x14ac:dyDescent="0.25">
      <c r="A9825" s="1">
        <v>9824</v>
      </c>
      <c r="B9825" s="3">
        <v>99</v>
      </c>
      <c r="C9825" s="1">
        <v>29</v>
      </c>
      <c r="D9825" s="1">
        <v>18</v>
      </c>
      <c r="E9825" s="1">
        <v>14</v>
      </c>
      <c r="F9825" s="1">
        <v>0</v>
      </c>
      <c r="G9825">
        <f>VLOOKUP(C9825,reference!$A$1:$E$310,5,FALSE)</f>
        <v>5303100</v>
      </c>
      <c r="H9825" t="str">
        <f>VLOOKUP(C9825,reference!$A$1:$E$310,4,FALSE)</f>
        <v>SEMAU</v>
      </c>
      <c r="I9825" t="str">
        <f>VLOOKUP($D9825,reference!$G$1:$H$25,2,FALSE)</f>
        <v>Lahan terbuka</v>
      </c>
      <c r="J9825" t="str">
        <f>VLOOKUP($E9825,reference!$G$1:$H$25,2,FALSE)</f>
        <v>Sawah</v>
      </c>
      <c r="K9825" t="str">
        <f t="shared" si="153"/>
        <v>Non Irigasi</v>
      </c>
      <c r="L9825" t="s">
        <v>327</v>
      </c>
    </row>
    <row r="9826" spans="1:12" x14ac:dyDescent="0.25">
      <c r="A9826" s="1">
        <v>9825</v>
      </c>
      <c r="B9826" s="3">
        <v>2</v>
      </c>
      <c r="C9826" s="1">
        <v>33</v>
      </c>
      <c r="D9826" s="1">
        <v>20</v>
      </c>
      <c r="E9826" s="1">
        <v>13</v>
      </c>
      <c r="F9826" s="1">
        <v>0</v>
      </c>
      <c r="G9826">
        <f>VLOOKUP(C9826,reference!$A$1:$E$310,5,FALSE)</f>
        <v>5303120</v>
      </c>
      <c r="H9826" t="str">
        <f>VLOOKUP(C9826,reference!$A$1:$E$310,4,FALSE)</f>
        <v>KUPANG TENGAH</v>
      </c>
      <c r="I9826" t="str">
        <f>VLOOKUP($D9826,reference!$G$1:$H$25,2,FALSE)</f>
        <v>Tubuh air</v>
      </c>
      <c r="J9826" t="str">
        <f>VLOOKUP($E9826,reference!$G$1:$H$25,2,FALSE)</f>
        <v>Pertanian lahan kering  campur semak / kebun campur</v>
      </c>
      <c r="K9826" t="str">
        <f t="shared" si="153"/>
        <v>Non Irigasi</v>
      </c>
      <c r="L9826" t="s">
        <v>327</v>
      </c>
    </row>
    <row r="9827" spans="1:12" x14ac:dyDescent="0.25">
      <c r="A9827" s="1">
        <v>9826</v>
      </c>
      <c r="B9827" s="3">
        <v>60</v>
      </c>
      <c r="C9827" s="1">
        <v>34</v>
      </c>
      <c r="D9827" s="1">
        <v>13</v>
      </c>
      <c r="E9827" s="1">
        <v>14</v>
      </c>
      <c r="F9827" s="1">
        <v>0</v>
      </c>
      <c r="G9827">
        <f>VLOOKUP(C9827,reference!$A$1:$E$310,5,FALSE)</f>
        <v>5303121</v>
      </c>
      <c r="H9827" t="str">
        <f>VLOOKUP(C9827,reference!$A$1:$E$310,4,FALSE)</f>
        <v>TAEBENU</v>
      </c>
      <c r="I9827" t="str">
        <f>VLOOKUP($D9827,reference!$G$1:$H$25,2,FALSE)</f>
        <v>Pertanian lahan kering  campur semak / kebun campur</v>
      </c>
      <c r="J9827" t="str">
        <f>VLOOKUP($E9827,reference!$G$1:$H$25,2,FALSE)</f>
        <v>Sawah</v>
      </c>
      <c r="K9827" t="str">
        <f t="shared" si="153"/>
        <v>Non Irigasi</v>
      </c>
      <c r="L9827" t="s">
        <v>327</v>
      </c>
    </row>
    <row r="9828" spans="1:12" x14ac:dyDescent="0.25">
      <c r="A9828" s="1">
        <v>9827</v>
      </c>
      <c r="B9828" s="3">
        <v>13</v>
      </c>
      <c r="C9828" s="1">
        <v>68</v>
      </c>
      <c r="D9828" s="1">
        <v>0</v>
      </c>
      <c r="E9828" s="1">
        <v>18</v>
      </c>
      <c r="F9828" s="1">
        <v>0</v>
      </c>
      <c r="G9828">
        <f>VLOOKUP(C9828,reference!$A$1:$E$310,5,FALSE)</f>
        <v>5304061</v>
      </c>
      <c r="H9828" t="str">
        <f>VLOOKUP(C9828,reference!$A$1:$E$310,4,FALSE)</f>
        <v>KUALIN</v>
      </c>
      <c r="I9828" t="str">
        <f>VLOOKUP($D9828,reference!$G$1:$H$25,2,FALSE)</f>
        <v>No data</v>
      </c>
      <c r="J9828" t="str">
        <f>VLOOKUP($E9828,reference!$G$1:$H$25,2,FALSE)</f>
        <v>Lahan terbuka</v>
      </c>
      <c r="K9828" t="str">
        <f t="shared" si="153"/>
        <v>Non Irigasi</v>
      </c>
      <c r="L9828" t="s">
        <v>327</v>
      </c>
    </row>
    <row r="9829" spans="1:12" x14ac:dyDescent="0.25">
      <c r="A9829" s="1">
        <v>9828</v>
      </c>
      <c r="B9829" s="3">
        <v>680</v>
      </c>
      <c r="C9829" s="1">
        <v>14</v>
      </c>
      <c r="D9829" s="1">
        <v>2</v>
      </c>
      <c r="E9829" s="1">
        <v>13</v>
      </c>
      <c r="F9829" s="1">
        <v>0</v>
      </c>
      <c r="G9829">
        <f>VLOOKUP(C9829,reference!$A$1:$E$310,5,FALSE)</f>
        <v>5302031</v>
      </c>
      <c r="H9829" t="str">
        <f>VLOOKUP(C9829,reference!$A$1:$E$310,4,FALSE)</f>
        <v>KARERA</v>
      </c>
      <c r="I9829" t="str">
        <f>VLOOKUP($D9829,reference!$G$1:$H$25,2,FALSE)</f>
        <v>Hutan lahan kering sekunder / bekas tebangan</v>
      </c>
      <c r="J9829" t="str">
        <f>VLOOKUP($E9829,reference!$G$1:$H$25,2,FALSE)</f>
        <v>Pertanian lahan kering  campur semak / kebun campur</v>
      </c>
      <c r="K9829" t="str">
        <f t="shared" si="153"/>
        <v>Non Irigasi</v>
      </c>
      <c r="L9829" t="s">
        <v>328</v>
      </c>
    </row>
    <row r="9830" spans="1:12" x14ac:dyDescent="0.25">
      <c r="A9830" s="1">
        <v>9829</v>
      </c>
      <c r="B9830" s="3">
        <v>2</v>
      </c>
      <c r="C9830" s="1">
        <v>17</v>
      </c>
      <c r="D9830" s="1">
        <v>12</v>
      </c>
      <c r="E9830" s="1">
        <v>2</v>
      </c>
      <c r="F9830" s="1">
        <v>0</v>
      </c>
      <c r="G9830">
        <f>VLOOKUP(C9830,reference!$A$1:$E$310,5,FALSE)</f>
        <v>5302034</v>
      </c>
      <c r="H9830" t="str">
        <f>VLOOKUP(C9830,reference!$A$1:$E$310,4,FALSE)</f>
        <v>MAHU</v>
      </c>
      <c r="I9830" t="str">
        <f>VLOOKUP($D9830,reference!$G$1:$H$25,2,FALSE)</f>
        <v>Pertanian lahan kering</v>
      </c>
      <c r="J9830" t="str">
        <f>VLOOKUP($E9830,reference!$G$1:$H$25,2,FALSE)</f>
        <v>Hutan lahan kering sekunder / bekas tebangan</v>
      </c>
      <c r="K9830" t="str">
        <f t="shared" si="153"/>
        <v>Non Irigasi</v>
      </c>
      <c r="L9830" t="s">
        <v>327</v>
      </c>
    </row>
    <row r="9831" spans="1:12" x14ac:dyDescent="0.25">
      <c r="A9831" s="1">
        <v>9830</v>
      </c>
      <c r="B9831" s="3">
        <v>25</v>
      </c>
      <c r="C9831" s="1">
        <v>29</v>
      </c>
      <c r="D9831" s="1">
        <v>16</v>
      </c>
      <c r="E9831" s="1">
        <v>14</v>
      </c>
      <c r="F9831" s="1">
        <v>0</v>
      </c>
      <c r="G9831">
        <f>VLOOKUP(C9831,reference!$A$1:$E$310,5,FALSE)</f>
        <v>5303100</v>
      </c>
      <c r="H9831" t="str">
        <f>VLOOKUP(C9831,reference!$A$1:$E$310,4,FALSE)</f>
        <v>SEMAU</v>
      </c>
      <c r="I9831" t="str">
        <f>VLOOKUP($D9831,reference!$G$1:$H$25,2,FALSE)</f>
        <v>Pemukiman</v>
      </c>
      <c r="J9831" t="str">
        <f>VLOOKUP($E9831,reference!$G$1:$H$25,2,FALSE)</f>
        <v>Sawah</v>
      </c>
      <c r="K9831" t="str">
        <f t="shared" si="153"/>
        <v>Non Irigasi</v>
      </c>
      <c r="L9831" t="s">
        <v>327</v>
      </c>
    </row>
    <row r="9832" spans="1:12" x14ac:dyDescent="0.25">
      <c r="A9832" s="1">
        <v>9831</v>
      </c>
      <c r="B9832" s="3">
        <v>6</v>
      </c>
      <c r="C9832" s="1">
        <v>304</v>
      </c>
      <c r="D9832" s="1">
        <v>16</v>
      </c>
      <c r="E9832" s="1">
        <v>2</v>
      </c>
      <c r="F9832" s="1">
        <v>0</v>
      </c>
      <c r="G9832">
        <f>VLOOKUP(C9832,reference!$A$1:$E$310,5,FALSE)</f>
        <v>5371010</v>
      </c>
      <c r="H9832" t="str">
        <f>VLOOKUP(C9832,reference!$A$1:$E$310,4,FALSE)</f>
        <v>ALAK</v>
      </c>
      <c r="I9832" t="str">
        <f>VLOOKUP($D9832,reference!$G$1:$H$25,2,FALSE)</f>
        <v>Pemukiman</v>
      </c>
      <c r="J9832" t="str">
        <f>VLOOKUP($E9832,reference!$G$1:$H$25,2,FALSE)</f>
        <v>Hutan lahan kering sekunder / bekas tebangan</v>
      </c>
      <c r="K9832" t="str">
        <f t="shared" si="153"/>
        <v>Non Irigasi</v>
      </c>
      <c r="L9832" t="s">
        <v>327</v>
      </c>
    </row>
    <row r="9833" spans="1:12" x14ac:dyDescent="0.25">
      <c r="A9833" s="1">
        <v>9832</v>
      </c>
      <c r="B9833" s="3">
        <v>26</v>
      </c>
      <c r="C9833" s="1">
        <v>306</v>
      </c>
      <c r="D9833" s="1">
        <v>16</v>
      </c>
      <c r="E9833" s="1">
        <v>14</v>
      </c>
      <c r="F9833" s="1">
        <v>0</v>
      </c>
      <c r="G9833">
        <f>VLOOKUP(C9833,reference!$A$1:$E$310,5,FALSE)</f>
        <v>5371030</v>
      </c>
      <c r="H9833" t="str">
        <f>VLOOKUP(C9833,reference!$A$1:$E$310,4,FALSE)</f>
        <v>OEBOBO</v>
      </c>
      <c r="I9833" t="str">
        <f>VLOOKUP($D9833,reference!$G$1:$H$25,2,FALSE)</f>
        <v>Pemukiman</v>
      </c>
      <c r="J9833" t="str">
        <f>VLOOKUP($E9833,reference!$G$1:$H$25,2,FALSE)</f>
        <v>Sawah</v>
      </c>
      <c r="K9833" t="str">
        <f t="shared" si="153"/>
        <v>Non Irigasi</v>
      </c>
      <c r="L9833" t="s">
        <v>327</v>
      </c>
    </row>
    <row r="9834" spans="1:12" x14ac:dyDescent="0.25">
      <c r="A9834" s="1">
        <v>9833</v>
      </c>
      <c r="B9834" s="3">
        <v>729</v>
      </c>
      <c r="C9834" s="1">
        <v>35</v>
      </c>
      <c r="D9834" s="1">
        <v>2</v>
      </c>
      <c r="E9834" s="1">
        <v>13</v>
      </c>
      <c r="F9834" s="1">
        <v>0</v>
      </c>
      <c r="G9834">
        <f>VLOOKUP(C9834,reference!$A$1:$E$310,5,FALSE)</f>
        <v>5303130</v>
      </c>
      <c r="H9834" t="str">
        <f>VLOOKUP(C9834,reference!$A$1:$E$310,4,FALSE)</f>
        <v>AMARASI</v>
      </c>
      <c r="I9834" t="str">
        <f>VLOOKUP($D9834,reference!$G$1:$H$25,2,FALSE)</f>
        <v>Hutan lahan kering sekunder / bekas tebangan</v>
      </c>
      <c r="J9834" t="str">
        <f>VLOOKUP($E9834,reference!$G$1:$H$25,2,FALSE)</f>
        <v>Pertanian lahan kering  campur semak / kebun campur</v>
      </c>
      <c r="K9834" t="str">
        <f t="shared" si="153"/>
        <v>Non Irigasi</v>
      </c>
      <c r="L9834" t="s">
        <v>328</v>
      </c>
    </row>
    <row r="9835" spans="1:12" x14ac:dyDescent="0.25">
      <c r="A9835" s="1">
        <v>9834</v>
      </c>
      <c r="B9835" s="3">
        <v>995</v>
      </c>
      <c r="C9835" s="1">
        <v>304</v>
      </c>
      <c r="D9835" s="1">
        <v>12</v>
      </c>
      <c r="E9835" s="1">
        <v>16</v>
      </c>
      <c r="F9835" s="1">
        <v>0</v>
      </c>
      <c r="G9835">
        <f>VLOOKUP(C9835,reference!$A$1:$E$310,5,FALSE)</f>
        <v>5371010</v>
      </c>
      <c r="H9835" t="str">
        <f>VLOOKUP(C9835,reference!$A$1:$E$310,4,FALSE)</f>
        <v>ALAK</v>
      </c>
      <c r="I9835" t="str">
        <f>VLOOKUP($D9835,reference!$G$1:$H$25,2,FALSE)</f>
        <v>Pertanian lahan kering</v>
      </c>
      <c r="J9835" t="str">
        <f>VLOOKUP($E9835,reference!$G$1:$H$25,2,FALSE)</f>
        <v>Pemukiman</v>
      </c>
      <c r="K9835" t="str">
        <f t="shared" si="153"/>
        <v>Non Irigasi</v>
      </c>
      <c r="L9835" t="s">
        <v>327</v>
      </c>
    </row>
    <row r="9836" spans="1:12" x14ac:dyDescent="0.25">
      <c r="A9836" s="1">
        <v>9835</v>
      </c>
      <c r="B9836" s="3">
        <v>19</v>
      </c>
      <c r="C9836" s="1">
        <v>33</v>
      </c>
      <c r="D9836" s="1">
        <v>20</v>
      </c>
      <c r="E9836" s="1">
        <v>2</v>
      </c>
      <c r="F9836" s="1">
        <v>0</v>
      </c>
      <c r="G9836">
        <f>VLOOKUP(C9836,reference!$A$1:$E$310,5,FALSE)</f>
        <v>5303120</v>
      </c>
      <c r="H9836" t="str">
        <f>VLOOKUP(C9836,reference!$A$1:$E$310,4,FALSE)</f>
        <v>KUPANG TENGAH</v>
      </c>
      <c r="I9836" t="str">
        <f>VLOOKUP($D9836,reference!$G$1:$H$25,2,FALSE)</f>
        <v>Tubuh air</v>
      </c>
      <c r="J9836" t="str">
        <f>VLOOKUP($E9836,reference!$G$1:$H$25,2,FALSE)</f>
        <v>Hutan lahan kering sekunder / bekas tebangan</v>
      </c>
      <c r="K9836" t="str">
        <f t="shared" si="153"/>
        <v>Non Irigasi</v>
      </c>
      <c r="L9836" t="s">
        <v>327</v>
      </c>
    </row>
    <row r="9837" spans="1:12" x14ac:dyDescent="0.25">
      <c r="A9837" s="1">
        <v>9836</v>
      </c>
      <c r="B9837" s="3">
        <v>463</v>
      </c>
      <c r="C9837" s="1">
        <v>35</v>
      </c>
      <c r="D9837" s="1">
        <v>2</v>
      </c>
      <c r="E9837" s="1">
        <v>9</v>
      </c>
      <c r="F9837" s="1">
        <v>0</v>
      </c>
      <c r="G9837">
        <f>VLOOKUP(C9837,reference!$A$1:$E$310,5,FALSE)</f>
        <v>5303130</v>
      </c>
      <c r="H9837" t="str">
        <f>VLOOKUP(C9837,reference!$A$1:$E$310,4,FALSE)</f>
        <v>AMARASI</v>
      </c>
      <c r="I9837" t="str">
        <f>VLOOKUP($D9837,reference!$G$1:$H$25,2,FALSE)</f>
        <v>Hutan lahan kering sekunder / bekas tebangan</v>
      </c>
      <c r="J9837" t="str">
        <f>VLOOKUP($E9837,reference!$G$1:$H$25,2,FALSE)</f>
        <v>Semak belukar</v>
      </c>
      <c r="K9837" t="str">
        <f t="shared" si="153"/>
        <v>Non Irigasi</v>
      </c>
      <c r="L9837" t="s">
        <v>328</v>
      </c>
    </row>
    <row r="9838" spans="1:12" x14ac:dyDescent="0.25">
      <c r="A9838" s="1">
        <v>9837</v>
      </c>
      <c r="B9838" s="3">
        <v>8</v>
      </c>
      <c r="C9838" s="1">
        <v>14</v>
      </c>
      <c r="D9838" s="1">
        <v>13</v>
      </c>
      <c r="E9838" s="1">
        <v>16</v>
      </c>
      <c r="F9838" s="1">
        <v>1</v>
      </c>
      <c r="G9838">
        <f>VLOOKUP(C9838,reference!$A$1:$E$310,5,FALSE)</f>
        <v>5302031</v>
      </c>
      <c r="H9838" t="str">
        <f>VLOOKUP(C9838,reference!$A$1:$E$310,4,FALSE)</f>
        <v>KARERA</v>
      </c>
      <c r="I9838" t="str">
        <f>VLOOKUP($D9838,reference!$G$1:$H$25,2,FALSE)</f>
        <v>Pertanian lahan kering  campur semak / kebun campur</v>
      </c>
      <c r="J9838" t="str">
        <f>VLOOKUP($E9838,reference!$G$1:$H$25,2,FALSE)</f>
        <v>Pemukiman</v>
      </c>
      <c r="K9838" t="str">
        <f t="shared" si="153"/>
        <v>Buffer Irigasi</v>
      </c>
      <c r="L9838" t="s">
        <v>327</v>
      </c>
    </row>
    <row r="9839" spans="1:12" x14ac:dyDescent="0.25">
      <c r="A9839" s="1">
        <v>9838</v>
      </c>
      <c r="B9839" s="3">
        <v>77</v>
      </c>
      <c r="C9839" s="1">
        <v>29</v>
      </c>
      <c r="D9839" s="1">
        <v>12</v>
      </c>
      <c r="E9839" s="1">
        <v>14</v>
      </c>
      <c r="F9839" s="1">
        <v>0</v>
      </c>
      <c r="G9839">
        <f>VLOOKUP(C9839,reference!$A$1:$E$310,5,FALSE)</f>
        <v>5303100</v>
      </c>
      <c r="H9839" t="str">
        <f>VLOOKUP(C9839,reference!$A$1:$E$310,4,FALSE)</f>
        <v>SEMAU</v>
      </c>
      <c r="I9839" t="str">
        <f>VLOOKUP($D9839,reference!$G$1:$H$25,2,FALSE)</f>
        <v>Pertanian lahan kering</v>
      </c>
      <c r="J9839" t="str">
        <f>VLOOKUP($E9839,reference!$G$1:$H$25,2,FALSE)</f>
        <v>Sawah</v>
      </c>
      <c r="K9839" t="str">
        <f t="shared" si="153"/>
        <v>Non Irigasi</v>
      </c>
      <c r="L9839" t="s">
        <v>327</v>
      </c>
    </row>
    <row r="9840" spans="1:12" x14ac:dyDescent="0.25">
      <c r="A9840" s="1">
        <v>9839</v>
      </c>
      <c r="B9840" s="3">
        <v>3</v>
      </c>
      <c r="C9840" s="1">
        <v>307</v>
      </c>
      <c r="D9840" s="1">
        <v>12</v>
      </c>
      <c r="E9840" s="1">
        <v>2</v>
      </c>
      <c r="F9840" s="1">
        <v>0</v>
      </c>
      <c r="G9840">
        <f>VLOOKUP(C9840,reference!$A$1:$E$310,5,FALSE)</f>
        <v>5371031</v>
      </c>
      <c r="H9840" t="str">
        <f>VLOOKUP(C9840,reference!$A$1:$E$310,4,FALSE)</f>
        <v>KOTA RAJA</v>
      </c>
      <c r="I9840" t="str">
        <f>VLOOKUP($D9840,reference!$G$1:$H$25,2,FALSE)</f>
        <v>Pertanian lahan kering</v>
      </c>
      <c r="J9840" t="str">
        <f>VLOOKUP($E9840,reference!$G$1:$H$25,2,FALSE)</f>
        <v>Hutan lahan kering sekunder / bekas tebangan</v>
      </c>
      <c r="K9840" t="str">
        <f t="shared" si="153"/>
        <v>Non Irigasi</v>
      </c>
      <c r="L9840" t="s">
        <v>327</v>
      </c>
    </row>
    <row r="9841" spans="1:12" x14ac:dyDescent="0.25">
      <c r="A9841" s="1">
        <v>9840</v>
      </c>
      <c r="B9841" s="3">
        <v>82</v>
      </c>
      <c r="C9841" s="1">
        <v>307</v>
      </c>
      <c r="D9841" s="1">
        <v>16</v>
      </c>
      <c r="E9841" s="1">
        <v>14</v>
      </c>
      <c r="F9841" s="1">
        <v>0</v>
      </c>
      <c r="G9841">
        <f>VLOOKUP(C9841,reference!$A$1:$E$310,5,FALSE)</f>
        <v>5371031</v>
      </c>
      <c r="H9841" t="str">
        <f>VLOOKUP(C9841,reference!$A$1:$E$310,4,FALSE)</f>
        <v>KOTA RAJA</v>
      </c>
      <c r="I9841" t="str">
        <f>VLOOKUP($D9841,reference!$G$1:$H$25,2,FALSE)</f>
        <v>Pemukiman</v>
      </c>
      <c r="J9841" t="str">
        <f>VLOOKUP($E9841,reference!$G$1:$H$25,2,FALSE)</f>
        <v>Sawah</v>
      </c>
      <c r="K9841" t="str">
        <f t="shared" si="153"/>
        <v>Non Irigasi</v>
      </c>
      <c r="L9841" t="s">
        <v>327</v>
      </c>
    </row>
    <row r="9842" spans="1:12" x14ac:dyDescent="0.25">
      <c r="A9842" s="1">
        <v>9841</v>
      </c>
      <c r="B9842" s="3">
        <v>76</v>
      </c>
      <c r="C9842" s="1">
        <v>305</v>
      </c>
      <c r="D9842" s="1">
        <v>16</v>
      </c>
      <c r="E9842" s="1">
        <v>14</v>
      </c>
      <c r="F9842" s="1">
        <v>0</v>
      </c>
      <c r="G9842">
        <f>VLOOKUP(C9842,reference!$A$1:$E$310,5,FALSE)</f>
        <v>5371020</v>
      </c>
      <c r="H9842" t="str">
        <f>VLOOKUP(C9842,reference!$A$1:$E$310,4,FALSE)</f>
        <v>MAULAFA</v>
      </c>
      <c r="I9842" t="str">
        <f>VLOOKUP($D9842,reference!$G$1:$H$25,2,FALSE)</f>
        <v>Pemukiman</v>
      </c>
      <c r="J9842" t="str">
        <f>VLOOKUP($E9842,reference!$G$1:$H$25,2,FALSE)</f>
        <v>Sawah</v>
      </c>
      <c r="K9842" t="str">
        <f t="shared" si="153"/>
        <v>Non Irigasi</v>
      </c>
      <c r="L9842" t="s">
        <v>327</v>
      </c>
    </row>
    <row r="9843" spans="1:12" x14ac:dyDescent="0.25">
      <c r="A9843" s="1">
        <v>9842</v>
      </c>
      <c r="B9843" s="3">
        <v>167</v>
      </c>
      <c r="C9843" s="1">
        <v>14</v>
      </c>
      <c r="D9843" s="1">
        <v>13</v>
      </c>
      <c r="E9843" s="1">
        <v>1</v>
      </c>
      <c r="F9843" s="1">
        <v>0</v>
      </c>
      <c r="G9843">
        <f>VLOOKUP(C9843,reference!$A$1:$E$310,5,FALSE)</f>
        <v>5302031</v>
      </c>
      <c r="H9843" t="str">
        <f>VLOOKUP(C9843,reference!$A$1:$E$310,4,FALSE)</f>
        <v>KARERA</v>
      </c>
      <c r="I9843" t="str">
        <f>VLOOKUP($D9843,reference!$G$1:$H$25,2,FALSE)</f>
        <v>Pertanian lahan kering  campur semak / kebun campur</v>
      </c>
      <c r="J9843" t="str">
        <f>VLOOKUP($E9843,reference!$G$1:$H$25,2,FALSE)</f>
        <v>Hutan lahan kering primer</v>
      </c>
      <c r="K9843" t="str">
        <f t="shared" si="153"/>
        <v>Non Irigasi</v>
      </c>
      <c r="L9843" t="s">
        <v>327</v>
      </c>
    </row>
    <row r="9844" spans="1:12" x14ac:dyDescent="0.25">
      <c r="A9844" s="1">
        <v>9843</v>
      </c>
      <c r="B9844" s="3">
        <v>1344</v>
      </c>
      <c r="C9844" s="1">
        <v>18</v>
      </c>
      <c r="D9844" s="1">
        <v>11</v>
      </c>
      <c r="E9844" s="1">
        <v>14</v>
      </c>
      <c r="F9844" s="1">
        <v>0</v>
      </c>
      <c r="G9844">
        <f>VLOOKUP(C9844,reference!$A$1:$E$310,5,FALSE)</f>
        <v>5302035</v>
      </c>
      <c r="H9844" t="str">
        <f>VLOOKUP(C9844,reference!$A$1:$E$310,4,FALSE)</f>
        <v>NGADU NGALA</v>
      </c>
      <c r="I9844" t="str">
        <f>VLOOKUP($D9844,reference!$G$1:$H$25,2,FALSE)</f>
        <v>Savanna / Padang rumput</v>
      </c>
      <c r="J9844" t="str">
        <f>VLOOKUP($E9844,reference!$G$1:$H$25,2,FALSE)</f>
        <v>Sawah</v>
      </c>
      <c r="K9844" t="str">
        <f t="shared" si="153"/>
        <v>Non Irigasi</v>
      </c>
      <c r="L9844" t="s">
        <v>327</v>
      </c>
    </row>
    <row r="9845" spans="1:12" x14ac:dyDescent="0.25">
      <c r="A9845" s="1">
        <v>9844</v>
      </c>
      <c r="B9845" s="3">
        <v>15</v>
      </c>
      <c r="C9845" s="1">
        <v>17</v>
      </c>
      <c r="D9845" s="1">
        <v>2</v>
      </c>
      <c r="E9845" s="1">
        <v>12</v>
      </c>
      <c r="F9845" s="1">
        <v>0</v>
      </c>
      <c r="G9845">
        <f>VLOOKUP(C9845,reference!$A$1:$E$310,5,FALSE)</f>
        <v>5302034</v>
      </c>
      <c r="H9845" t="str">
        <f>VLOOKUP(C9845,reference!$A$1:$E$310,4,FALSE)</f>
        <v>MAHU</v>
      </c>
      <c r="I9845" t="str">
        <f>VLOOKUP($D9845,reference!$G$1:$H$25,2,FALSE)</f>
        <v>Hutan lahan kering sekunder / bekas tebangan</v>
      </c>
      <c r="J9845" t="str">
        <f>VLOOKUP($E9845,reference!$G$1:$H$25,2,FALSE)</f>
        <v>Pertanian lahan kering</v>
      </c>
      <c r="K9845" t="str">
        <f t="shared" si="153"/>
        <v>Non Irigasi</v>
      </c>
      <c r="L9845" t="s">
        <v>328</v>
      </c>
    </row>
    <row r="9846" spans="1:12" x14ac:dyDescent="0.25">
      <c r="A9846" s="1">
        <v>9845</v>
      </c>
      <c r="B9846" s="3">
        <v>2</v>
      </c>
      <c r="C9846" s="1">
        <v>29</v>
      </c>
      <c r="D9846" s="1">
        <v>18</v>
      </c>
      <c r="E9846" s="1">
        <v>20</v>
      </c>
      <c r="F9846" s="1">
        <v>0</v>
      </c>
      <c r="G9846">
        <f>VLOOKUP(C9846,reference!$A$1:$E$310,5,FALSE)</f>
        <v>5303100</v>
      </c>
      <c r="H9846" t="str">
        <f>VLOOKUP(C9846,reference!$A$1:$E$310,4,FALSE)</f>
        <v>SEMAU</v>
      </c>
      <c r="I9846" t="str">
        <f>VLOOKUP($D9846,reference!$G$1:$H$25,2,FALSE)</f>
        <v>Lahan terbuka</v>
      </c>
      <c r="J9846" t="str">
        <f>VLOOKUP($E9846,reference!$G$1:$H$25,2,FALSE)</f>
        <v>Tubuh air</v>
      </c>
      <c r="K9846" t="str">
        <f t="shared" si="153"/>
        <v>Non Irigasi</v>
      </c>
      <c r="L9846" t="s">
        <v>327</v>
      </c>
    </row>
    <row r="9847" spans="1:12" x14ac:dyDescent="0.25">
      <c r="A9847" s="1">
        <v>9846</v>
      </c>
      <c r="B9847" s="3">
        <v>66</v>
      </c>
      <c r="C9847" s="1">
        <v>304</v>
      </c>
      <c r="D9847" s="1">
        <v>16</v>
      </c>
      <c r="E9847" s="1">
        <v>9</v>
      </c>
      <c r="F9847" s="1">
        <v>0</v>
      </c>
      <c r="G9847">
        <f>VLOOKUP(C9847,reference!$A$1:$E$310,5,FALSE)</f>
        <v>5371010</v>
      </c>
      <c r="H9847" t="str">
        <f>VLOOKUP(C9847,reference!$A$1:$E$310,4,FALSE)</f>
        <v>ALAK</v>
      </c>
      <c r="I9847" t="str">
        <f>VLOOKUP($D9847,reference!$G$1:$H$25,2,FALSE)</f>
        <v>Pemukiman</v>
      </c>
      <c r="J9847" t="str">
        <f>VLOOKUP($E9847,reference!$G$1:$H$25,2,FALSE)</f>
        <v>Semak belukar</v>
      </c>
      <c r="K9847" t="str">
        <f t="shared" si="153"/>
        <v>Non Irigasi</v>
      </c>
      <c r="L9847" t="s">
        <v>327</v>
      </c>
    </row>
    <row r="9848" spans="1:12" x14ac:dyDescent="0.25">
      <c r="A9848" s="1">
        <v>9847</v>
      </c>
      <c r="B9848" s="3">
        <v>40</v>
      </c>
      <c r="C9848" s="1">
        <v>33</v>
      </c>
      <c r="D9848" s="1">
        <v>2</v>
      </c>
      <c r="E9848" s="1">
        <v>9</v>
      </c>
      <c r="F9848" s="1">
        <v>0</v>
      </c>
      <c r="G9848">
        <f>VLOOKUP(C9848,reference!$A$1:$E$310,5,FALSE)</f>
        <v>5303120</v>
      </c>
      <c r="H9848" t="str">
        <f>VLOOKUP(C9848,reference!$A$1:$E$310,4,FALSE)</f>
        <v>KUPANG TENGAH</v>
      </c>
      <c r="I9848" t="str">
        <f>VLOOKUP($D9848,reference!$G$1:$H$25,2,FALSE)</f>
        <v>Hutan lahan kering sekunder / bekas tebangan</v>
      </c>
      <c r="J9848" t="str">
        <f>VLOOKUP($E9848,reference!$G$1:$H$25,2,FALSE)</f>
        <v>Semak belukar</v>
      </c>
      <c r="K9848" t="str">
        <f t="shared" si="153"/>
        <v>Non Irigasi</v>
      </c>
      <c r="L9848" t="s">
        <v>328</v>
      </c>
    </row>
    <row r="9849" spans="1:12" x14ac:dyDescent="0.25">
      <c r="A9849" s="1">
        <v>9848</v>
      </c>
      <c r="B9849" s="3">
        <v>24</v>
      </c>
      <c r="C9849" s="1">
        <v>38</v>
      </c>
      <c r="D9849" s="1">
        <v>18</v>
      </c>
      <c r="E9849" s="1">
        <v>13</v>
      </c>
      <c r="F9849" s="1">
        <v>0</v>
      </c>
      <c r="G9849">
        <f>VLOOKUP(C9849,reference!$A$1:$E$310,5,FALSE)</f>
        <v>5303133</v>
      </c>
      <c r="H9849" t="str">
        <f>VLOOKUP(C9849,reference!$A$1:$E$310,4,FALSE)</f>
        <v>AMARASI TIMUR</v>
      </c>
      <c r="I9849" t="str">
        <f>VLOOKUP($D9849,reference!$G$1:$H$25,2,FALSE)</f>
        <v>Lahan terbuka</v>
      </c>
      <c r="J9849" t="str">
        <f>VLOOKUP($E9849,reference!$G$1:$H$25,2,FALSE)</f>
        <v>Pertanian lahan kering  campur semak / kebun campur</v>
      </c>
      <c r="K9849" t="str">
        <f t="shared" si="153"/>
        <v>Non Irigasi</v>
      </c>
      <c r="L9849" t="s">
        <v>327</v>
      </c>
    </row>
    <row r="9850" spans="1:12" x14ac:dyDescent="0.25">
      <c r="A9850" s="1">
        <v>9849</v>
      </c>
      <c r="B9850" s="3">
        <v>57</v>
      </c>
      <c r="C9850" s="1">
        <v>20</v>
      </c>
      <c r="D9850" s="1">
        <v>11</v>
      </c>
      <c r="E9850" s="1">
        <v>12</v>
      </c>
      <c r="F9850" s="1">
        <v>0</v>
      </c>
      <c r="G9850">
        <f>VLOOKUP(C9850,reference!$A$1:$E$310,5,FALSE)</f>
        <v>5302041</v>
      </c>
      <c r="H9850" t="str">
        <f>VLOOKUP(C9850,reference!$A$1:$E$310,4,FALSE)</f>
        <v>WULA WAIJELU</v>
      </c>
      <c r="I9850" t="str">
        <f>VLOOKUP($D9850,reference!$G$1:$H$25,2,FALSE)</f>
        <v>Savanna / Padang rumput</v>
      </c>
      <c r="J9850" t="str">
        <f>VLOOKUP($E9850,reference!$G$1:$H$25,2,FALSE)</f>
        <v>Pertanian lahan kering</v>
      </c>
      <c r="K9850" t="str">
        <f t="shared" si="153"/>
        <v>Non Irigasi</v>
      </c>
      <c r="L9850" t="s">
        <v>327</v>
      </c>
    </row>
    <row r="9851" spans="1:12" x14ac:dyDescent="0.25">
      <c r="A9851" s="1">
        <v>9850</v>
      </c>
      <c r="B9851" s="3">
        <v>317</v>
      </c>
      <c r="C9851" s="1">
        <v>34</v>
      </c>
      <c r="D9851" s="1">
        <v>2</v>
      </c>
      <c r="E9851" s="1">
        <v>2</v>
      </c>
      <c r="F9851" s="1">
        <v>0</v>
      </c>
      <c r="G9851">
        <f>VLOOKUP(C9851,reference!$A$1:$E$310,5,FALSE)</f>
        <v>5303121</v>
      </c>
      <c r="H9851" t="str">
        <f>VLOOKUP(C9851,reference!$A$1:$E$310,4,FALSE)</f>
        <v>TAEBENU</v>
      </c>
      <c r="I9851" t="str">
        <f>VLOOKUP($D9851,reference!$G$1:$H$25,2,FALSE)</f>
        <v>Hutan lahan kering sekunder / bekas tebangan</v>
      </c>
      <c r="J9851" t="str">
        <f>VLOOKUP($E9851,reference!$G$1:$H$25,2,FALSE)</f>
        <v>Hutan lahan kering sekunder / bekas tebangan</v>
      </c>
      <c r="K9851" t="str">
        <f t="shared" si="153"/>
        <v>Non Irigasi</v>
      </c>
      <c r="L9851" t="s">
        <v>327</v>
      </c>
    </row>
    <row r="9852" spans="1:12" x14ac:dyDescent="0.25">
      <c r="A9852" s="1">
        <v>9851</v>
      </c>
      <c r="B9852" s="3">
        <v>157</v>
      </c>
      <c r="C9852" s="1">
        <v>35</v>
      </c>
      <c r="D9852" s="1">
        <v>9</v>
      </c>
      <c r="E9852" s="1">
        <v>9</v>
      </c>
      <c r="F9852" s="1">
        <v>0</v>
      </c>
      <c r="G9852">
        <f>VLOOKUP(C9852,reference!$A$1:$E$310,5,FALSE)</f>
        <v>5303130</v>
      </c>
      <c r="H9852" t="str">
        <f>VLOOKUP(C9852,reference!$A$1:$E$310,4,FALSE)</f>
        <v>AMARASI</v>
      </c>
      <c r="I9852" t="str">
        <f>VLOOKUP($D9852,reference!$G$1:$H$25,2,FALSE)</f>
        <v>Semak belukar</v>
      </c>
      <c r="J9852" t="str">
        <f>VLOOKUP($E9852,reference!$G$1:$H$25,2,FALSE)</f>
        <v>Semak belukar</v>
      </c>
      <c r="K9852" t="str">
        <f t="shared" si="153"/>
        <v>Non Irigasi</v>
      </c>
      <c r="L9852" t="s">
        <v>327</v>
      </c>
    </row>
    <row r="9853" spans="1:12" x14ac:dyDescent="0.25">
      <c r="A9853" s="1">
        <v>9852</v>
      </c>
      <c r="B9853" s="3">
        <v>18</v>
      </c>
      <c r="C9853" s="1">
        <v>29</v>
      </c>
      <c r="D9853" s="1">
        <v>12</v>
      </c>
      <c r="E9853" s="1">
        <v>2</v>
      </c>
      <c r="F9853" s="1">
        <v>0</v>
      </c>
      <c r="G9853">
        <f>VLOOKUP(C9853,reference!$A$1:$E$310,5,FALSE)</f>
        <v>5303100</v>
      </c>
      <c r="H9853" t="str">
        <f>VLOOKUP(C9853,reference!$A$1:$E$310,4,FALSE)</f>
        <v>SEMAU</v>
      </c>
      <c r="I9853" t="str">
        <f>VLOOKUP($D9853,reference!$G$1:$H$25,2,FALSE)</f>
        <v>Pertanian lahan kering</v>
      </c>
      <c r="J9853" t="str">
        <f>VLOOKUP($E9853,reference!$G$1:$H$25,2,FALSE)</f>
        <v>Hutan lahan kering sekunder / bekas tebangan</v>
      </c>
      <c r="K9853" t="str">
        <f t="shared" si="153"/>
        <v>Non Irigasi</v>
      </c>
      <c r="L9853" t="s">
        <v>327</v>
      </c>
    </row>
    <row r="9854" spans="1:12" x14ac:dyDescent="0.25">
      <c r="A9854" s="1">
        <v>9853</v>
      </c>
      <c r="B9854" s="3">
        <v>3</v>
      </c>
      <c r="C9854" s="1">
        <v>306</v>
      </c>
      <c r="D9854" s="1">
        <v>13</v>
      </c>
      <c r="E9854" s="1">
        <v>16</v>
      </c>
      <c r="F9854" s="1">
        <v>0</v>
      </c>
      <c r="G9854">
        <f>VLOOKUP(C9854,reference!$A$1:$E$310,5,FALSE)</f>
        <v>5371030</v>
      </c>
      <c r="H9854" t="str">
        <f>VLOOKUP(C9854,reference!$A$1:$E$310,4,FALSE)</f>
        <v>OEBOBO</v>
      </c>
      <c r="I9854" t="str">
        <f>VLOOKUP($D9854,reference!$G$1:$H$25,2,FALSE)</f>
        <v>Pertanian lahan kering  campur semak / kebun campur</v>
      </c>
      <c r="J9854" t="str">
        <f>VLOOKUP($E9854,reference!$G$1:$H$25,2,FALSE)</f>
        <v>Pemukiman</v>
      </c>
      <c r="K9854" t="str">
        <f t="shared" si="153"/>
        <v>Non Irigasi</v>
      </c>
      <c r="L9854" t="s">
        <v>327</v>
      </c>
    </row>
    <row r="9855" spans="1:12" x14ac:dyDescent="0.25">
      <c r="A9855" s="1">
        <v>9854</v>
      </c>
      <c r="B9855" s="3">
        <v>892</v>
      </c>
      <c r="C9855" s="1">
        <v>38</v>
      </c>
      <c r="D9855" s="1">
        <v>13</v>
      </c>
      <c r="E9855" s="1">
        <v>11</v>
      </c>
      <c r="F9855" s="1">
        <v>0</v>
      </c>
      <c r="G9855">
        <f>VLOOKUP(C9855,reference!$A$1:$E$310,5,FALSE)</f>
        <v>5303133</v>
      </c>
      <c r="H9855" t="str">
        <f>VLOOKUP(C9855,reference!$A$1:$E$310,4,FALSE)</f>
        <v>AMARASI TIMUR</v>
      </c>
      <c r="I9855" t="str">
        <f>VLOOKUP($D9855,reference!$G$1:$H$25,2,FALSE)</f>
        <v>Pertanian lahan kering  campur semak / kebun campur</v>
      </c>
      <c r="J9855" t="str">
        <f>VLOOKUP($E9855,reference!$G$1:$H$25,2,FALSE)</f>
        <v>Savanna / Padang rumput</v>
      </c>
      <c r="K9855" t="str">
        <f t="shared" si="153"/>
        <v>Non Irigasi</v>
      </c>
      <c r="L9855" t="s">
        <v>327</v>
      </c>
    </row>
    <row r="9856" spans="1:12" x14ac:dyDescent="0.25">
      <c r="A9856" s="1">
        <v>9855</v>
      </c>
      <c r="B9856" s="3">
        <v>31</v>
      </c>
      <c r="C9856" s="1">
        <v>38</v>
      </c>
      <c r="D9856" s="1">
        <v>18</v>
      </c>
      <c r="E9856" s="1">
        <v>11</v>
      </c>
      <c r="F9856" s="1">
        <v>0</v>
      </c>
      <c r="G9856">
        <f>VLOOKUP(C9856,reference!$A$1:$E$310,5,FALSE)</f>
        <v>5303133</v>
      </c>
      <c r="H9856" t="str">
        <f>VLOOKUP(C9856,reference!$A$1:$E$310,4,FALSE)</f>
        <v>AMARASI TIMUR</v>
      </c>
      <c r="I9856" t="str">
        <f>VLOOKUP($D9856,reference!$G$1:$H$25,2,FALSE)</f>
        <v>Lahan terbuka</v>
      </c>
      <c r="J9856" t="str">
        <f>VLOOKUP($E9856,reference!$G$1:$H$25,2,FALSE)</f>
        <v>Savanna / Padang rumput</v>
      </c>
      <c r="K9856" t="str">
        <f t="shared" si="153"/>
        <v>Non Irigasi</v>
      </c>
      <c r="L9856" t="s">
        <v>327</v>
      </c>
    </row>
    <row r="9857" spans="1:12" x14ac:dyDescent="0.25">
      <c r="A9857" s="1">
        <v>9856</v>
      </c>
      <c r="B9857" s="3">
        <v>36</v>
      </c>
      <c r="C9857" s="1">
        <v>304</v>
      </c>
      <c r="D9857" s="1">
        <v>12</v>
      </c>
      <c r="E9857" s="1">
        <v>2</v>
      </c>
      <c r="F9857" s="1">
        <v>0</v>
      </c>
      <c r="G9857">
        <f>VLOOKUP(C9857,reference!$A$1:$E$310,5,FALSE)</f>
        <v>5371010</v>
      </c>
      <c r="H9857" t="str">
        <f>VLOOKUP(C9857,reference!$A$1:$E$310,4,FALSE)</f>
        <v>ALAK</v>
      </c>
      <c r="I9857" t="str">
        <f>VLOOKUP($D9857,reference!$G$1:$H$25,2,FALSE)</f>
        <v>Pertanian lahan kering</v>
      </c>
      <c r="J9857" t="str">
        <f>VLOOKUP($E9857,reference!$G$1:$H$25,2,FALSE)</f>
        <v>Hutan lahan kering sekunder / bekas tebangan</v>
      </c>
      <c r="K9857" t="str">
        <f t="shared" si="153"/>
        <v>Non Irigasi</v>
      </c>
      <c r="L9857" t="s">
        <v>327</v>
      </c>
    </row>
    <row r="9858" spans="1:12" x14ac:dyDescent="0.25">
      <c r="A9858" s="1">
        <v>9857</v>
      </c>
      <c r="B9858" s="3">
        <v>77</v>
      </c>
      <c r="C9858" s="1">
        <v>307</v>
      </c>
      <c r="D9858" s="1">
        <v>12</v>
      </c>
      <c r="E9858" s="1">
        <v>16</v>
      </c>
      <c r="F9858" s="1">
        <v>0</v>
      </c>
      <c r="G9858">
        <f>VLOOKUP(C9858,reference!$A$1:$E$310,5,FALSE)</f>
        <v>5371031</v>
      </c>
      <c r="H9858" t="str">
        <f>VLOOKUP(C9858,reference!$A$1:$E$310,4,FALSE)</f>
        <v>KOTA RAJA</v>
      </c>
      <c r="I9858" t="str">
        <f>VLOOKUP($D9858,reference!$G$1:$H$25,2,FALSE)</f>
        <v>Pertanian lahan kering</v>
      </c>
      <c r="J9858" t="str">
        <f>VLOOKUP($E9858,reference!$G$1:$H$25,2,FALSE)</f>
        <v>Pemukiman</v>
      </c>
      <c r="K9858" t="str">
        <f t="shared" si="153"/>
        <v>Non Irigasi</v>
      </c>
      <c r="L9858" t="s">
        <v>327</v>
      </c>
    </row>
    <row r="9859" spans="1:12" x14ac:dyDescent="0.25">
      <c r="A9859" s="1">
        <v>9858</v>
      </c>
      <c r="B9859" s="3">
        <v>34</v>
      </c>
      <c r="C9859" s="1">
        <v>34</v>
      </c>
      <c r="D9859" s="1">
        <v>13</v>
      </c>
      <c r="E9859" s="1">
        <v>20</v>
      </c>
      <c r="F9859" s="1">
        <v>0</v>
      </c>
      <c r="G9859">
        <f>VLOOKUP(C9859,reference!$A$1:$E$310,5,FALSE)</f>
        <v>5303121</v>
      </c>
      <c r="H9859" t="str">
        <f>VLOOKUP(C9859,reference!$A$1:$E$310,4,FALSE)</f>
        <v>TAEBENU</v>
      </c>
      <c r="I9859" t="str">
        <f>VLOOKUP($D9859,reference!$G$1:$H$25,2,FALSE)</f>
        <v>Pertanian lahan kering  campur semak / kebun campur</v>
      </c>
      <c r="J9859" t="str">
        <f>VLOOKUP($E9859,reference!$G$1:$H$25,2,FALSE)</f>
        <v>Tubuh air</v>
      </c>
      <c r="K9859" t="str">
        <f t="shared" ref="K9859:K9922" si="154">IF(F9859=0,"Non Irigasi","Buffer Irigasi")</f>
        <v>Non Irigasi</v>
      </c>
      <c r="L9859" t="s">
        <v>327</v>
      </c>
    </row>
    <row r="9860" spans="1:12" x14ac:dyDescent="0.25">
      <c r="A9860" s="1">
        <v>9859</v>
      </c>
      <c r="B9860" s="3">
        <v>663</v>
      </c>
      <c r="C9860" s="1">
        <v>35</v>
      </c>
      <c r="D9860" s="1">
        <v>2</v>
      </c>
      <c r="E9860" s="1">
        <v>2</v>
      </c>
      <c r="F9860" s="1">
        <v>0</v>
      </c>
      <c r="G9860">
        <f>VLOOKUP(C9860,reference!$A$1:$E$310,5,FALSE)</f>
        <v>5303130</v>
      </c>
      <c r="H9860" t="str">
        <f>VLOOKUP(C9860,reference!$A$1:$E$310,4,FALSE)</f>
        <v>AMARASI</v>
      </c>
      <c r="I9860" t="str">
        <f>VLOOKUP($D9860,reference!$G$1:$H$25,2,FALSE)</f>
        <v>Hutan lahan kering sekunder / bekas tebangan</v>
      </c>
      <c r="J9860" t="str">
        <f>VLOOKUP($E9860,reference!$G$1:$H$25,2,FALSE)</f>
        <v>Hutan lahan kering sekunder / bekas tebangan</v>
      </c>
      <c r="K9860" t="str">
        <f t="shared" si="154"/>
        <v>Non Irigasi</v>
      </c>
      <c r="L9860" t="s">
        <v>327</v>
      </c>
    </row>
    <row r="9861" spans="1:12" x14ac:dyDescent="0.25">
      <c r="A9861" s="1">
        <v>9860</v>
      </c>
      <c r="B9861" s="3">
        <v>133</v>
      </c>
      <c r="C9861" s="1">
        <v>18</v>
      </c>
      <c r="D9861" s="1">
        <v>11</v>
      </c>
      <c r="E9861" s="1">
        <v>16</v>
      </c>
      <c r="F9861" s="1">
        <v>0</v>
      </c>
      <c r="G9861">
        <f>VLOOKUP(C9861,reference!$A$1:$E$310,5,FALSE)</f>
        <v>5302035</v>
      </c>
      <c r="H9861" t="str">
        <f>VLOOKUP(C9861,reference!$A$1:$E$310,4,FALSE)</f>
        <v>NGADU NGALA</v>
      </c>
      <c r="I9861" t="str">
        <f>VLOOKUP($D9861,reference!$G$1:$H$25,2,FALSE)</f>
        <v>Savanna / Padang rumput</v>
      </c>
      <c r="J9861" t="str">
        <f>VLOOKUP($E9861,reference!$G$1:$H$25,2,FALSE)</f>
        <v>Pemukiman</v>
      </c>
      <c r="K9861" t="str">
        <f t="shared" si="154"/>
        <v>Non Irigasi</v>
      </c>
      <c r="L9861" t="s">
        <v>327</v>
      </c>
    </row>
    <row r="9862" spans="1:12" x14ac:dyDescent="0.25">
      <c r="A9862" s="1">
        <v>9861</v>
      </c>
      <c r="B9862" s="3">
        <v>52</v>
      </c>
      <c r="C9862" s="1">
        <v>18</v>
      </c>
      <c r="D9862" s="1">
        <v>13</v>
      </c>
      <c r="E9862" s="1">
        <v>14</v>
      </c>
      <c r="F9862" s="1">
        <v>0</v>
      </c>
      <c r="G9862">
        <f>VLOOKUP(C9862,reference!$A$1:$E$310,5,FALSE)</f>
        <v>5302035</v>
      </c>
      <c r="H9862" t="str">
        <f>VLOOKUP(C9862,reference!$A$1:$E$310,4,FALSE)</f>
        <v>NGADU NGALA</v>
      </c>
      <c r="I9862" t="str">
        <f>VLOOKUP($D9862,reference!$G$1:$H$25,2,FALSE)</f>
        <v>Pertanian lahan kering  campur semak / kebun campur</v>
      </c>
      <c r="J9862" t="str">
        <f>VLOOKUP($E9862,reference!$G$1:$H$25,2,FALSE)</f>
        <v>Sawah</v>
      </c>
      <c r="K9862" t="str">
        <f t="shared" si="154"/>
        <v>Non Irigasi</v>
      </c>
      <c r="L9862" t="s">
        <v>327</v>
      </c>
    </row>
    <row r="9863" spans="1:12" x14ac:dyDescent="0.25">
      <c r="A9863" s="1">
        <v>9862</v>
      </c>
      <c r="B9863" s="3">
        <v>5</v>
      </c>
      <c r="C9863" s="1">
        <v>34</v>
      </c>
      <c r="D9863" s="1">
        <v>16</v>
      </c>
      <c r="E9863" s="1">
        <v>13</v>
      </c>
      <c r="F9863" s="1">
        <v>0</v>
      </c>
      <c r="G9863">
        <f>VLOOKUP(C9863,reference!$A$1:$E$310,5,FALSE)</f>
        <v>5303121</v>
      </c>
      <c r="H9863" t="str">
        <f>VLOOKUP(C9863,reference!$A$1:$E$310,4,FALSE)</f>
        <v>TAEBENU</v>
      </c>
      <c r="I9863" t="str">
        <f>VLOOKUP($D9863,reference!$G$1:$H$25,2,FALSE)</f>
        <v>Pemukiman</v>
      </c>
      <c r="J9863" t="str">
        <f>VLOOKUP($E9863,reference!$G$1:$H$25,2,FALSE)</f>
        <v>Pertanian lahan kering  campur semak / kebun campur</v>
      </c>
      <c r="K9863" t="str">
        <f t="shared" si="154"/>
        <v>Non Irigasi</v>
      </c>
      <c r="L9863" t="s">
        <v>327</v>
      </c>
    </row>
    <row r="9864" spans="1:12" x14ac:dyDescent="0.25">
      <c r="A9864" s="1">
        <v>9863</v>
      </c>
      <c r="B9864" s="3">
        <v>107</v>
      </c>
      <c r="C9864" s="1">
        <v>34</v>
      </c>
      <c r="D9864" s="1">
        <v>16</v>
      </c>
      <c r="E9864" s="1">
        <v>16</v>
      </c>
      <c r="F9864" s="1">
        <v>0</v>
      </c>
      <c r="G9864">
        <f>VLOOKUP(C9864,reference!$A$1:$E$310,5,FALSE)</f>
        <v>5303121</v>
      </c>
      <c r="H9864" t="str">
        <f>VLOOKUP(C9864,reference!$A$1:$E$310,4,FALSE)</f>
        <v>TAEBENU</v>
      </c>
      <c r="I9864" t="str">
        <f>VLOOKUP($D9864,reference!$G$1:$H$25,2,FALSE)</f>
        <v>Pemukiman</v>
      </c>
      <c r="J9864" t="str">
        <f>VLOOKUP($E9864,reference!$G$1:$H$25,2,FALSE)</f>
        <v>Pemukiman</v>
      </c>
      <c r="K9864" t="str">
        <f t="shared" si="154"/>
        <v>Non Irigasi</v>
      </c>
      <c r="L9864" t="s">
        <v>327</v>
      </c>
    </row>
    <row r="9865" spans="1:12" x14ac:dyDescent="0.25">
      <c r="A9865" s="1">
        <v>9864</v>
      </c>
      <c r="B9865" s="3">
        <v>36</v>
      </c>
      <c r="C9865" s="1">
        <v>305</v>
      </c>
      <c r="D9865" s="1">
        <v>16</v>
      </c>
      <c r="E9865" s="1">
        <v>2</v>
      </c>
      <c r="F9865" s="1">
        <v>0</v>
      </c>
      <c r="G9865">
        <f>VLOOKUP(C9865,reference!$A$1:$E$310,5,FALSE)</f>
        <v>5371020</v>
      </c>
      <c r="H9865" t="str">
        <f>VLOOKUP(C9865,reference!$A$1:$E$310,4,FALSE)</f>
        <v>MAULAFA</v>
      </c>
      <c r="I9865" t="str">
        <f>VLOOKUP($D9865,reference!$G$1:$H$25,2,FALSE)</f>
        <v>Pemukiman</v>
      </c>
      <c r="J9865" t="str">
        <f>VLOOKUP($E9865,reference!$G$1:$H$25,2,FALSE)</f>
        <v>Hutan lahan kering sekunder / bekas tebangan</v>
      </c>
      <c r="K9865" t="str">
        <f t="shared" si="154"/>
        <v>Non Irigasi</v>
      </c>
      <c r="L9865" t="s">
        <v>327</v>
      </c>
    </row>
    <row r="9866" spans="1:12" x14ac:dyDescent="0.25">
      <c r="A9866" s="1">
        <v>9865</v>
      </c>
      <c r="B9866" s="3">
        <v>1</v>
      </c>
      <c r="C9866" s="1">
        <v>33</v>
      </c>
      <c r="D9866" s="1">
        <v>13</v>
      </c>
      <c r="E9866" s="1">
        <v>9</v>
      </c>
      <c r="F9866" s="1">
        <v>0</v>
      </c>
      <c r="G9866">
        <f>VLOOKUP(C9866,reference!$A$1:$E$310,5,FALSE)</f>
        <v>5303120</v>
      </c>
      <c r="H9866" t="str">
        <f>VLOOKUP(C9866,reference!$A$1:$E$310,4,FALSE)</f>
        <v>KUPANG TENGAH</v>
      </c>
      <c r="I9866" t="str">
        <f>VLOOKUP($D9866,reference!$G$1:$H$25,2,FALSE)</f>
        <v>Pertanian lahan kering  campur semak / kebun campur</v>
      </c>
      <c r="J9866" t="str">
        <f>VLOOKUP($E9866,reference!$G$1:$H$25,2,FALSE)</f>
        <v>Semak belukar</v>
      </c>
      <c r="K9866" t="str">
        <f t="shared" si="154"/>
        <v>Non Irigasi</v>
      </c>
      <c r="L9866" t="s">
        <v>327</v>
      </c>
    </row>
    <row r="9867" spans="1:12" x14ac:dyDescent="0.25">
      <c r="A9867" s="1">
        <v>9866</v>
      </c>
      <c r="B9867" s="3">
        <v>63</v>
      </c>
      <c r="C9867" s="1">
        <v>14</v>
      </c>
      <c r="D9867" s="1">
        <v>18</v>
      </c>
      <c r="E9867" s="1">
        <v>9</v>
      </c>
      <c r="F9867" s="1">
        <v>0</v>
      </c>
      <c r="G9867">
        <f>VLOOKUP(C9867,reference!$A$1:$E$310,5,FALSE)</f>
        <v>5302031</v>
      </c>
      <c r="H9867" t="str">
        <f>VLOOKUP(C9867,reference!$A$1:$E$310,4,FALSE)</f>
        <v>KARERA</v>
      </c>
      <c r="I9867" t="str">
        <f>VLOOKUP($D9867,reference!$G$1:$H$25,2,FALSE)</f>
        <v>Lahan terbuka</v>
      </c>
      <c r="J9867" t="str">
        <f>VLOOKUP($E9867,reference!$G$1:$H$25,2,FALSE)</f>
        <v>Semak belukar</v>
      </c>
      <c r="K9867" t="str">
        <f t="shared" si="154"/>
        <v>Non Irigasi</v>
      </c>
      <c r="L9867" t="s">
        <v>327</v>
      </c>
    </row>
    <row r="9868" spans="1:12" x14ac:dyDescent="0.25">
      <c r="A9868" s="1">
        <v>9867</v>
      </c>
      <c r="B9868" s="3">
        <v>528</v>
      </c>
      <c r="C9868" s="1">
        <v>14</v>
      </c>
      <c r="D9868" s="1">
        <v>18</v>
      </c>
      <c r="E9868" s="1">
        <v>14</v>
      </c>
      <c r="F9868" s="1">
        <v>0</v>
      </c>
      <c r="G9868">
        <f>VLOOKUP(C9868,reference!$A$1:$E$310,5,FALSE)</f>
        <v>5302031</v>
      </c>
      <c r="H9868" t="str">
        <f>VLOOKUP(C9868,reference!$A$1:$E$310,4,FALSE)</f>
        <v>KARERA</v>
      </c>
      <c r="I9868" t="str">
        <f>VLOOKUP($D9868,reference!$G$1:$H$25,2,FALSE)</f>
        <v>Lahan terbuka</v>
      </c>
      <c r="J9868" t="str">
        <f>VLOOKUP($E9868,reference!$G$1:$H$25,2,FALSE)</f>
        <v>Sawah</v>
      </c>
      <c r="K9868" t="str">
        <f t="shared" si="154"/>
        <v>Non Irigasi</v>
      </c>
      <c r="L9868" t="s">
        <v>327</v>
      </c>
    </row>
    <row r="9869" spans="1:12" x14ac:dyDescent="0.25">
      <c r="A9869" s="1">
        <v>9868</v>
      </c>
      <c r="B9869" s="3">
        <v>121</v>
      </c>
      <c r="C9869" s="1">
        <v>20</v>
      </c>
      <c r="D9869" s="1">
        <v>12</v>
      </c>
      <c r="E9869" s="1">
        <v>12</v>
      </c>
      <c r="F9869" s="1">
        <v>0</v>
      </c>
      <c r="G9869">
        <f>VLOOKUP(C9869,reference!$A$1:$E$310,5,FALSE)</f>
        <v>5302041</v>
      </c>
      <c r="H9869" t="str">
        <f>VLOOKUP(C9869,reference!$A$1:$E$310,4,FALSE)</f>
        <v>WULA WAIJELU</v>
      </c>
      <c r="I9869" t="str">
        <f>VLOOKUP($D9869,reference!$G$1:$H$25,2,FALSE)</f>
        <v>Pertanian lahan kering</v>
      </c>
      <c r="J9869" t="str">
        <f>VLOOKUP($E9869,reference!$G$1:$H$25,2,FALSE)</f>
        <v>Pertanian lahan kering</v>
      </c>
      <c r="K9869" t="str">
        <f t="shared" si="154"/>
        <v>Non Irigasi</v>
      </c>
      <c r="L9869" t="s">
        <v>327</v>
      </c>
    </row>
    <row r="9870" spans="1:12" x14ac:dyDescent="0.25">
      <c r="A9870" s="1">
        <v>9869</v>
      </c>
      <c r="B9870" s="3">
        <v>3</v>
      </c>
      <c r="C9870" s="1">
        <v>305</v>
      </c>
      <c r="D9870" s="1">
        <v>16</v>
      </c>
      <c r="E9870" s="1">
        <v>13</v>
      </c>
      <c r="F9870" s="1">
        <v>0</v>
      </c>
      <c r="G9870">
        <f>VLOOKUP(C9870,reference!$A$1:$E$310,5,FALSE)</f>
        <v>5371020</v>
      </c>
      <c r="H9870" t="str">
        <f>VLOOKUP(C9870,reference!$A$1:$E$310,4,FALSE)</f>
        <v>MAULAFA</v>
      </c>
      <c r="I9870" t="str">
        <f>VLOOKUP($D9870,reference!$G$1:$H$25,2,FALSE)</f>
        <v>Pemukiman</v>
      </c>
      <c r="J9870" t="str">
        <f>VLOOKUP($E9870,reference!$G$1:$H$25,2,FALSE)</f>
        <v>Pertanian lahan kering  campur semak / kebun campur</v>
      </c>
      <c r="K9870" t="str">
        <f t="shared" si="154"/>
        <v>Non Irigasi</v>
      </c>
      <c r="L9870" t="s">
        <v>327</v>
      </c>
    </row>
    <row r="9871" spans="1:12" x14ac:dyDescent="0.25">
      <c r="A9871" s="1">
        <v>9870</v>
      </c>
      <c r="B9871" s="3">
        <v>60</v>
      </c>
      <c r="C9871" s="1">
        <v>14</v>
      </c>
      <c r="D9871" s="1">
        <v>13</v>
      </c>
      <c r="E9871" s="1">
        <v>9</v>
      </c>
      <c r="F9871" s="1">
        <v>0</v>
      </c>
      <c r="G9871">
        <f>VLOOKUP(C9871,reference!$A$1:$E$310,5,FALSE)</f>
        <v>5302031</v>
      </c>
      <c r="H9871" t="str">
        <f>VLOOKUP(C9871,reference!$A$1:$E$310,4,FALSE)</f>
        <v>KARERA</v>
      </c>
      <c r="I9871" t="str">
        <f>VLOOKUP($D9871,reference!$G$1:$H$25,2,FALSE)</f>
        <v>Pertanian lahan kering  campur semak / kebun campur</v>
      </c>
      <c r="J9871" t="str">
        <f>VLOOKUP($E9871,reference!$G$1:$H$25,2,FALSE)</f>
        <v>Semak belukar</v>
      </c>
      <c r="K9871" t="str">
        <f t="shared" si="154"/>
        <v>Non Irigasi</v>
      </c>
      <c r="L9871" t="s">
        <v>327</v>
      </c>
    </row>
    <row r="9872" spans="1:12" x14ac:dyDescent="0.25">
      <c r="A9872" s="1">
        <v>9871</v>
      </c>
      <c r="B9872" s="3">
        <v>98</v>
      </c>
      <c r="C9872" s="1">
        <v>305</v>
      </c>
      <c r="D9872" s="1">
        <v>9</v>
      </c>
      <c r="E9872" s="1">
        <v>16</v>
      </c>
      <c r="F9872" s="1">
        <v>0</v>
      </c>
      <c r="G9872">
        <f>VLOOKUP(C9872,reference!$A$1:$E$310,5,FALSE)</f>
        <v>5371020</v>
      </c>
      <c r="H9872" t="str">
        <f>VLOOKUP(C9872,reference!$A$1:$E$310,4,FALSE)</f>
        <v>MAULAFA</v>
      </c>
      <c r="I9872" t="str">
        <f>VLOOKUP($D9872,reference!$G$1:$H$25,2,FALSE)</f>
        <v>Semak belukar</v>
      </c>
      <c r="J9872" t="str">
        <f>VLOOKUP($E9872,reference!$G$1:$H$25,2,FALSE)</f>
        <v>Pemukiman</v>
      </c>
      <c r="K9872" t="str">
        <f t="shared" si="154"/>
        <v>Non Irigasi</v>
      </c>
      <c r="L9872" t="s">
        <v>327</v>
      </c>
    </row>
    <row r="9873" spans="1:12" x14ac:dyDescent="0.25">
      <c r="A9873" s="1">
        <v>9872</v>
      </c>
      <c r="B9873" s="3">
        <v>54</v>
      </c>
      <c r="C9873" s="1">
        <v>34</v>
      </c>
      <c r="D9873" s="1">
        <v>2</v>
      </c>
      <c r="E9873" s="1">
        <v>9</v>
      </c>
      <c r="F9873" s="1">
        <v>0</v>
      </c>
      <c r="G9873">
        <f>VLOOKUP(C9873,reference!$A$1:$E$310,5,FALSE)</f>
        <v>5303121</v>
      </c>
      <c r="H9873" t="str">
        <f>VLOOKUP(C9873,reference!$A$1:$E$310,4,FALSE)</f>
        <v>TAEBENU</v>
      </c>
      <c r="I9873" t="str">
        <f>VLOOKUP($D9873,reference!$G$1:$H$25,2,FALSE)</f>
        <v>Hutan lahan kering sekunder / bekas tebangan</v>
      </c>
      <c r="J9873" t="str">
        <f>VLOOKUP($E9873,reference!$G$1:$H$25,2,FALSE)</f>
        <v>Semak belukar</v>
      </c>
      <c r="K9873" t="str">
        <f t="shared" si="154"/>
        <v>Non Irigasi</v>
      </c>
      <c r="L9873" t="s">
        <v>328</v>
      </c>
    </row>
    <row r="9874" spans="1:12" x14ac:dyDescent="0.25">
      <c r="A9874" s="1">
        <v>9873</v>
      </c>
      <c r="B9874" s="3">
        <v>1779</v>
      </c>
      <c r="C9874" s="1">
        <v>35</v>
      </c>
      <c r="D9874" s="1">
        <v>13</v>
      </c>
      <c r="E9874" s="1">
        <v>2</v>
      </c>
      <c r="F9874" s="1">
        <v>0</v>
      </c>
      <c r="G9874">
        <f>VLOOKUP(C9874,reference!$A$1:$E$310,5,FALSE)</f>
        <v>5303130</v>
      </c>
      <c r="H9874" t="str">
        <f>VLOOKUP(C9874,reference!$A$1:$E$310,4,FALSE)</f>
        <v>AMARASI</v>
      </c>
      <c r="I9874" t="str">
        <f>VLOOKUP($D9874,reference!$G$1:$H$25,2,FALSE)</f>
        <v>Pertanian lahan kering  campur semak / kebun campur</v>
      </c>
      <c r="J9874" t="str">
        <f>VLOOKUP($E9874,reference!$G$1:$H$25,2,FALSE)</f>
        <v>Hutan lahan kering sekunder / bekas tebangan</v>
      </c>
      <c r="K9874" t="str">
        <f t="shared" si="154"/>
        <v>Non Irigasi</v>
      </c>
      <c r="L9874" t="s">
        <v>327</v>
      </c>
    </row>
    <row r="9875" spans="1:12" x14ac:dyDescent="0.25">
      <c r="A9875" s="1">
        <v>9874</v>
      </c>
      <c r="B9875" s="3">
        <v>494</v>
      </c>
      <c r="C9875" s="1">
        <v>20</v>
      </c>
      <c r="D9875" s="1">
        <v>13</v>
      </c>
      <c r="E9875" s="1">
        <v>12</v>
      </c>
      <c r="F9875" s="1">
        <v>0</v>
      </c>
      <c r="G9875">
        <f>VLOOKUP(C9875,reference!$A$1:$E$310,5,FALSE)</f>
        <v>5302041</v>
      </c>
      <c r="H9875" t="str">
        <f>VLOOKUP(C9875,reference!$A$1:$E$310,4,FALSE)</f>
        <v>WULA WAIJELU</v>
      </c>
      <c r="I9875" t="str">
        <f>VLOOKUP($D9875,reference!$G$1:$H$25,2,FALSE)</f>
        <v>Pertanian lahan kering  campur semak / kebun campur</v>
      </c>
      <c r="J9875" t="str">
        <f>VLOOKUP($E9875,reference!$G$1:$H$25,2,FALSE)</f>
        <v>Pertanian lahan kering</v>
      </c>
      <c r="K9875" t="str">
        <f t="shared" si="154"/>
        <v>Non Irigasi</v>
      </c>
      <c r="L9875" t="s">
        <v>327</v>
      </c>
    </row>
    <row r="9876" spans="1:12" x14ac:dyDescent="0.25">
      <c r="A9876" s="1">
        <v>9875</v>
      </c>
      <c r="B9876" s="3">
        <v>4</v>
      </c>
      <c r="C9876" s="1">
        <v>19</v>
      </c>
      <c r="D9876" s="1">
        <v>16</v>
      </c>
      <c r="E9876" s="1">
        <v>18</v>
      </c>
      <c r="F9876" s="1">
        <v>0</v>
      </c>
      <c r="G9876">
        <f>VLOOKUP(C9876,reference!$A$1:$E$310,5,FALSE)</f>
        <v>5302040</v>
      </c>
      <c r="H9876" t="str">
        <f>VLOOKUP(C9876,reference!$A$1:$E$310,4,FALSE)</f>
        <v>PAHUNGA LODU</v>
      </c>
      <c r="I9876" t="str">
        <f>VLOOKUP($D9876,reference!$G$1:$H$25,2,FALSE)</f>
        <v>Pemukiman</v>
      </c>
      <c r="J9876" t="str">
        <f>VLOOKUP($E9876,reference!$G$1:$H$25,2,FALSE)</f>
        <v>Lahan terbuka</v>
      </c>
      <c r="K9876" t="str">
        <f t="shared" si="154"/>
        <v>Non Irigasi</v>
      </c>
      <c r="L9876" t="s">
        <v>327</v>
      </c>
    </row>
    <row r="9877" spans="1:12" x14ac:dyDescent="0.25">
      <c r="A9877" s="1">
        <v>9876</v>
      </c>
      <c r="B9877" s="3">
        <v>54</v>
      </c>
      <c r="C9877" s="1">
        <v>34</v>
      </c>
      <c r="D9877" s="1">
        <v>9</v>
      </c>
      <c r="E9877" s="1">
        <v>16</v>
      </c>
      <c r="F9877" s="1">
        <v>0</v>
      </c>
      <c r="G9877">
        <f>VLOOKUP(C9877,reference!$A$1:$E$310,5,FALSE)</f>
        <v>5303121</v>
      </c>
      <c r="H9877" t="str">
        <f>VLOOKUP(C9877,reference!$A$1:$E$310,4,FALSE)</f>
        <v>TAEBENU</v>
      </c>
      <c r="I9877" t="str">
        <f>VLOOKUP($D9877,reference!$G$1:$H$25,2,FALSE)</f>
        <v>Semak belukar</v>
      </c>
      <c r="J9877" t="str">
        <f>VLOOKUP($E9877,reference!$G$1:$H$25,2,FALSE)</f>
        <v>Pemukiman</v>
      </c>
      <c r="K9877" t="str">
        <f t="shared" si="154"/>
        <v>Non Irigasi</v>
      </c>
      <c r="L9877" t="s">
        <v>327</v>
      </c>
    </row>
    <row r="9878" spans="1:12" x14ac:dyDescent="0.25">
      <c r="A9878" s="1">
        <v>9877</v>
      </c>
      <c r="B9878" s="3">
        <v>100</v>
      </c>
      <c r="C9878" s="1">
        <v>305</v>
      </c>
      <c r="D9878" s="1">
        <v>9</v>
      </c>
      <c r="E9878" s="1">
        <v>12</v>
      </c>
      <c r="F9878" s="1">
        <v>0</v>
      </c>
      <c r="G9878">
        <f>VLOOKUP(C9878,reference!$A$1:$E$310,5,FALSE)</f>
        <v>5371020</v>
      </c>
      <c r="H9878" t="str">
        <f>VLOOKUP(C9878,reference!$A$1:$E$310,4,FALSE)</f>
        <v>MAULAFA</v>
      </c>
      <c r="I9878" t="str">
        <f>VLOOKUP($D9878,reference!$G$1:$H$25,2,FALSE)</f>
        <v>Semak belukar</v>
      </c>
      <c r="J9878" t="str">
        <f>VLOOKUP($E9878,reference!$G$1:$H$25,2,FALSE)</f>
        <v>Pertanian lahan kering</v>
      </c>
      <c r="K9878" t="str">
        <f t="shared" si="154"/>
        <v>Non Irigasi</v>
      </c>
      <c r="L9878" t="s">
        <v>327</v>
      </c>
    </row>
    <row r="9879" spans="1:12" x14ac:dyDescent="0.25">
      <c r="A9879" s="1">
        <v>9878</v>
      </c>
      <c r="B9879" s="3">
        <v>447</v>
      </c>
      <c r="C9879" s="1">
        <v>34</v>
      </c>
      <c r="D9879" s="1">
        <v>12</v>
      </c>
      <c r="E9879" s="1">
        <v>16</v>
      </c>
      <c r="F9879" s="1">
        <v>0</v>
      </c>
      <c r="G9879">
        <f>VLOOKUP(C9879,reference!$A$1:$E$310,5,FALSE)</f>
        <v>5303121</v>
      </c>
      <c r="H9879" t="str">
        <f>VLOOKUP(C9879,reference!$A$1:$E$310,4,FALSE)</f>
        <v>TAEBENU</v>
      </c>
      <c r="I9879" t="str">
        <f>VLOOKUP($D9879,reference!$G$1:$H$25,2,FALSE)</f>
        <v>Pertanian lahan kering</v>
      </c>
      <c r="J9879" t="str">
        <f>VLOOKUP($E9879,reference!$G$1:$H$25,2,FALSE)</f>
        <v>Pemukiman</v>
      </c>
      <c r="K9879" t="str">
        <f t="shared" si="154"/>
        <v>Non Irigasi</v>
      </c>
      <c r="L9879" t="s">
        <v>327</v>
      </c>
    </row>
    <row r="9880" spans="1:12" x14ac:dyDescent="0.25">
      <c r="A9880" s="1">
        <v>9879</v>
      </c>
      <c r="B9880" s="3">
        <v>52</v>
      </c>
      <c r="C9880" s="1">
        <v>34</v>
      </c>
      <c r="D9880" s="1">
        <v>2</v>
      </c>
      <c r="E9880" s="1">
        <v>13</v>
      </c>
      <c r="F9880" s="1">
        <v>0</v>
      </c>
      <c r="G9880">
        <f>VLOOKUP(C9880,reference!$A$1:$E$310,5,FALSE)</f>
        <v>5303121</v>
      </c>
      <c r="H9880" t="str">
        <f>VLOOKUP(C9880,reference!$A$1:$E$310,4,FALSE)</f>
        <v>TAEBENU</v>
      </c>
      <c r="I9880" t="str">
        <f>VLOOKUP($D9880,reference!$G$1:$H$25,2,FALSE)</f>
        <v>Hutan lahan kering sekunder / bekas tebangan</v>
      </c>
      <c r="J9880" t="str">
        <f>VLOOKUP($E9880,reference!$G$1:$H$25,2,FALSE)</f>
        <v>Pertanian lahan kering  campur semak / kebun campur</v>
      </c>
      <c r="K9880" t="str">
        <f t="shared" si="154"/>
        <v>Non Irigasi</v>
      </c>
      <c r="L9880" t="s">
        <v>328</v>
      </c>
    </row>
    <row r="9881" spans="1:12" x14ac:dyDescent="0.25">
      <c r="A9881" s="1">
        <v>9880</v>
      </c>
      <c r="B9881" s="3">
        <v>35</v>
      </c>
      <c r="C9881" s="1">
        <v>34</v>
      </c>
      <c r="D9881" s="1">
        <v>20</v>
      </c>
      <c r="E9881" s="1">
        <v>20</v>
      </c>
      <c r="F9881" s="1">
        <v>0</v>
      </c>
      <c r="G9881">
        <f>VLOOKUP(C9881,reference!$A$1:$E$310,5,FALSE)</f>
        <v>5303121</v>
      </c>
      <c r="H9881" t="str">
        <f>VLOOKUP(C9881,reference!$A$1:$E$310,4,FALSE)</f>
        <v>TAEBENU</v>
      </c>
      <c r="I9881" t="str">
        <f>VLOOKUP($D9881,reference!$G$1:$H$25,2,FALSE)</f>
        <v>Tubuh air</v>
      </c>
      <c r="J9881" t="str">
        <f>VLOOKUP($E9881,reference!$G$1:$H$25,2,FALSE)</f>
        <v>Tubuh air</v>
      </c>
      <c r="K9881" t="str">
        <f t="shared" si="154"/>
        <v>Non Irigasi</v>
      </c>
      <c r="L9881" t="s">
        <v>327</v>
      </c>
    </row>
    <row r="9882" spans="1:12" x14ac:dyDescent="0.25">
      <c r="A9882" s="1">
        <v>9881</v>
      </c>
      <c r="B9882" s="3">
        <v>11</v>
      </c>
      <c r="C9882" s="1">
        <v>34</v>
      </c>
      <c r="D9882" s="1">
        <v>20</v>
      </c>
      <c r="E9882" s="1">
        <v>2</v>
      </c>
      <c r="F9882" s="1">
        <v>0</v>
      </c>
      <c r="G9882">
        <f>VLOOKUP(C9882,reference!$A$1:$E$310,5,FALSE)</f>
        <v>5303121</v>
      </c>
      <c r="H9882" t="str">
        <f>VLOOKUP(C9882,reference!$A$1:$E$310,4,FALSE)</f>
        <v>TAEBENU</v>
      </c>
      <c r="I9882" t="str">
        <f>VLOOKUP($D9882,reference!$G$1:$H$25,2,FALSE)</f>
        <v>Tubuh air</v>
      </c>
      <c r="J9882" t="str">
        <f>VLOOKUP($E9882,reference!$G$1:$H$25,2,FALSE)</f>
        <v>Hutan lahan kering sekunder / bekas tebangan</v>
      </c>
      <c r="K9882" t="str">
        <f t="shared" si="154"/>
        <v>Non Irigasi</v>
      </c>
      <c r="L9882" t="s">
        <v>327</v>
      </c>
    </row>
    <row r="9883" spans="1:12" x14ac:dyDescent="0.25">
      <c r="A9883" s="1">
        <v>9882</v>
      </c>
      <c r="B9883" s="3">
        <v>23</v>
      </c>
      <c r="C9883" s="1">
        <v>18</v>
      </c>
      <c r="D9883" s="1">
        <v>9</v>
      </c>
      <c r="E9883" s="1">
        <v>14</v>
      </c>
      <c r="F9883" s="1">
        <v>1</v>
      </c>
      <c r="G9883">
        <f>VLOOKUP(C9883,reference!$A$1:$E$310,5,FALSE)</f>
        <v>5302035</v>
      </c>
      <c r="H9883" t="str">
        <f>VLOOKUP(C9883,reference!$A$1:$E$310,4,FALSE)</f>
        <v>NGADU NGALA</v>
      </c>
      <c r="I9883" t="str">
        <f>VLOOKUP($D9883,reference!$G$1:$H$25,2,FALSE)</f>
        <v>Semak belukar</v>
      </c>
      <c r="J9883" t="str">
        <f>VLOOKUP($E9883,reference!$G$1:$H$25,2,FALSE)</f>
        <v>Sawah</v>
      </c>
      <c r="K9883" t="str">
        <f t="shared" si="154"/>
        <v>Buffer Irigasi</v>
      </c>
      <c r="L9883" t="s">
        <v>327</v>
      </c>
    </row>
    <row r="9884" spans="1:12" x14ac:dyDescent="0.25">
      <c r="A9884" s="1">
        <v>9883</v>
      </c>
      <c r="B9884" s="3">
        <v>145</v>
      </c>
      <c r="C9884" s="1">
        <v>34</v>
      </c>
      <c r="D9884" s="1">
        <v>9</v>
      </c>
      <c r="E9884" s="1">
        <v>12</v>
      </c>
      <c r="F9884" s="1">
        <v>0</v>
      </c>
      <c r="G9884">
        <f>VLOOKUP(C9884,reference!$A$1:$E$310,5,FALSE)</f>
        <v>5303121</v>
      </c>
      <c r="H9884" t="str">
        <f>VLOOKUP(C9884,reference!$A$1:$E$310,4,FALSE)</f>
        <v>TAEBENU</v>
      </c>
      <c r="I9884" t="str">
        <f>VLOOKUP($D9884,reference!$G$1:$H$25,2,FALSE)</f>
        <v>Semak belukar</v>
      </c>
      <c r="J9884" t="str">
        <f>VLOOKUP($E9884,reference!$G$1:$H$25,2,FALSE)</f>
        <v>Pertanian lahan kering</v>
      </c>
      <c r="K9884" t="str">
        <f t="shared" si="154"/>
        <v>Non Irigasi</v>
      </c>
      <c r="L9884" t="s">
        <v>327</v>
      </c>
    </row>
    <row r="9885" spans="1:12" x14ac:dyDescent="0.25">
      <c r="A9885" s="1">
        <v>9884</v>
      </c>
      <c r="B9885" s="3">
        <v>6</v>
      </c>
      <c r="C9885" s="1">
        <v>34</v>
      </c>
      <c r="D9885" s="1">
        <v>16</v>
      </c>
      <c r="E9885" s="1">
        <v>12</v>
      </c>
      <c r="F9885" s="1">
        <v>0</v>
      </c>
      <c r="G9885">
        <f>VLOOKUP(C9885,reference!$A$1:$E$310,5,FALSE)</f>
        <v>5303121</v>
      </c>
      <c r="H9885" t="str">
        <f>VLOOKUP(C9885,reference!$A$1:$E$310,4,FALSE)</f>
        <v>TAEBENU</v>
      </c>
      <c r="I9885" t="str">
        <f>VLOOKUP($D9885,reference!$G$1:$H$25,2,FALSE)</f>
        <v>Pemukiman</v>
      </c>
      <c r="J9885" t="str">
        <f>VLOOKUP($E9885,reference!$G$1:$H$25,2,FALSE)</f>
        <v>Pertanian lahan kering</v>
      </c>
      <c r="K9885" t="str">
        <f t="shared" si="154"/>
        <v>Non Irigasi</v>
      </c>
      <c r="L9885" t="s">
        <v>327</v>
      </c>
    </row>
    <row r="9886" spans="1:12" x14ac:dyDescent="0.25">
      <c r="A9886" s="1">
        <v>9885</v>
      </c>
      <c r="B9886" s="3">
        <v>11</v>
      </c>
      <c r="C9886" s="1">
        <v>34</v>
      </c>
      <c r="D9886" s="1">
        <v>12</v>
      </c>
      <c r="E9886" s="1">
        <v>13</v>
      </c>
      <c r="F9886" s="1">
        <v>0</v>
      </c>
      <c r="G9886">
        <f>VLOOKUP(C9886,reference!$A$1:$E$310,5,FALSE)</f>
        <v>5303121</v>
      </c>
      <c r="H9886" t="str">
        <f>VLOOKUP(C9886,reference!$A$1:$E$310,4,FALSE)</f>
        <v>TAEBENU</v>
      </c>
      <c r="I9886" t="str">
        <f>VLOOKUP($D9886,reference!$G$1:$H$25,2,FALSE)</f>
        <v>Pertanian lahan kering</v>
      </c>
      <c r="J9886" t="str">
        <f>VLOOKUP($E9886,reference!$G$1:$H$25,2,FALSE)</f>
        <v>Pertanian lahan kering  campur semak / kebun campur</v>
      </c>
      <c r="K9886" t="str">
        <f t="shared" si="154"/>
        <v>Non Irigasi</v>
      </c>
      <c r="L9886" t="s">
        <v>327</v>
      </c>
    </row>
    <row r="9887" spans="1:12" x14ac:dyDescent="0.25">
      <c r="A9887" s="1">
        <v>9886</v>
      </c>
      <c r="B9887" s="3">
        <v>254</v>
      </c>
      <c r="C9887" s="1">
        <v>34</v>
      </c>
      <c r="D9887" s="1">
        <v>13</v>
      </c>
      <c r="E9887" s="1">
        <v>11</v>
      </c>
      <c r="F9887" s="1">
        <v>0</v>
      </c>
      <c r="G9887">
        <f>VLOOKUP(C9887,reference!$A$1:$E$310,5,FALSE)</f>
        <v>5303121</v>
      </c>
      <c r="H9887" t="str">
        <f>VLOOKUP(C9887,reference!$A$1:$E$310,4,FALSE)</f>
        <v>TAEBENU</v>
      </c>
      <c r="I9887" t="str">
        <f>VLOOKUP($D9887,reference!$G$1:$H$25,2,FALSE)</f>
        <v>Pertanian lahan kering  campur semak / kebun campur</v>
      </c>
      <c r="J9887" t="str">
        <f>VLOOKUP($E9887,reference!$G$1:$H$25,2,FALSE)</f>
        <v>Savanna / Padang rumput</v>
      </c>
      <c r="K9887" t="str">
        <f t="shared" si="154"/>
        <v>Non Irigasi</v>
      </c>
      <c r="L9887" t="s">
        <v>327</v>
      </c>
    </row>
    <row r="9888" spans="1:12" x14ac:dyDescent="0.25">
      <c r="A9888" s="1">
        <v>9887</v>
      </c>
      <c r="B9888" s="3">
        <v>14</v>
      </c>
      <c r="C9888" s="1">
        <v>18</v>
      </c>
      <c r="D9888" s="1">
        <v>9</v>
      </c>
      <c r="E9888" s="1">
        <v>2</v>
      </c>
      <c r="F9888" s="1">
        <v>1</v>
      </c>
      <c r="G9888">
        <f>VLOOKUP(C9888,reference!$A$1:$E$310,5,FALSE)</f>
        <v>5302035</v>
      </c>
      <c r="H9888" t="str">
        <f>VLOOKUP(C9888,reference!$A$1:$E$310,4,FALSE)</f>
        <v>NGADU NGALA</v>
      </c>
      <c r="I9888" t="str">
        <f>VLOOKUP($D9888,reference!$G$1:$H$25,2,FALSE)</f>
        <v>Semak belukar</v>
      </c>
      <c r="J9888" t="str">
        <f>VLOOKUP($E9888,reference!$G$1:$H$25,2,FALSE)</f>
        <v>Hutan lahan kering sekunder / bekas tebangan</v>
      </c>
      <c r="K9888" t="str">
        <f t="shared" si="154"/>
        <v>Buffer Irigasi</v>
      </c>
      <c r="L9888" t="s">
        <v>327</v>
      </c>
    </row>
    <row r="9889" spans="1:12" x14ac:dyDescent="0.25">
      <c r="A9889" s="1">
        <v>9888</v>
      </c>
      <c r="B9889" s="3">
        <v>5</v>
      </c>
      <c r="C9889" s="1">
        <v>18</v>
      </c>
      <c r="D9889" s="1">
        <v>9</v>
      </c>
      <c r="E9889" s="1">
        <v>11</v>
      </c>
      <c r="F9889" s="1">
        <v>1</v>
      </c>
      <c r="G9889">
        <f>VLOOKUP(C9889,reference!$A$1:$E$310,5,FALSE)</f>
        <v>5302035</v>
      </c>
      <c r="H9889" t="str">
        <f>VLOOKUP(C9889,reference!$A$1:$E$310,4,FALSE)</f>
        <v>NGADU NGALA</v>
      </c>
      <c r="I9889" t="str">
        <f>VLOOKUP($D9889,reference!$G$1:$H$25,2,FALSE)</f>
        <v>Semak belukar</v>
      </c>
      <c r="J9889" t="str">
        <f>VLOOKUP($E9889,reference!$G$1:$H$25,2,FALSE)</f>
        <v>Savanna / Padang rumput</v>
      </c>
      <c r="K9889" t="str">
        <f t="shared" si="154"/>
        <v>Buffer Irigasi</v>
      </c>
      <c r="L9889" t="s">
        <v>327</v>
      </c>
    </row>
    <row r="9890" spans="1:12" x14ac:dyDescent="0.25">
      <c r="A9890" s="1">
        <v>9889</v>
      </c>
      <c r="B9890" s="3">
        <v>4</v>
      </c>
      <c r="C9890" s="1">
        <v>19</v>
      </c>
      <c r="D9890" s="1">
        <v>11</v>
      </c>
      <c r="E9890" s="1">
        <v>12</v>
      </c>
      <c r="F9890" s="1">
        <v>1</v>
      </c>
      <c r="G9890">
        <f>VLOOKUP(C9890,reference!$A$1:$E$310,5,FALSE)</f>
        <v>5302040</v>
      </c>
      <c r="H9890" t="str">
        <f>VLOOKUP(C9890,reference!$A$1:$E$310,4,FALSE)</f>
        <v>PAHUNGA LODU</v>
      </c>
      <c r="I9890" t="str">
        <f>VLOOKUP($D9890,reference!$G$1:$H$25,2,FALSE)</f>
        <v>Savanna / Padang rumput</v>
      </c>
      <c r="J9890" t="str">
        <f>VLOOKUP($E9890,reference!$G$1:$H$25,2,FALSE)</f>
        <v>Pertanian lahan kering</v>
      </c>
      <c r="K9890" t="str">
        <f t="shared" si="154"/>
        <v>Buffer Irigasi</v>
      </c>
      <c r="L9890" t="s">
        <v>327</v>
      </c>
    </row>
    <row r="9891" spans="1:12" x14ac:dyDescent="0.25">
      <c r="A9891" s="1">
        <v>9890</v>
      </c>
      <c r="B9891" s="3">
        <v>1042</v>
      </c>
      <c r="C9891" s="1">
        <v>34</v>
      </c>
      <c r="D9891" s="1">
        <v>13</v>
      </c>
      <c r="E9891" s="1">
        <v>12</v>
      </c>
      <c r="F9891" s="1">
        <v>0</v>
      </c>
      <c r="G9891">
        <f>VLOOKUP(C9891,reference!$A$1:$E$310,5,FALSE)</f>
        <v>5303121</v>
      </c>
      <c r="H9891" t="str">
        <f>VLOOKUP(C9891,reference!$A$1:$E$310,4,FALSE)</f>
        <v>TAEBENU</v>
      </c>
      <c r="I9891" t="str">
        <f>VLOOKUP($D9891,reference!$G$1:$H$25,2,FALSE)</f>
        <v>Pertanian lahan kering  campur semak / kebun campur</v>
      </c>
      <c r="J9891" t="str">
        <f>VLOOKUP($E9891,reference!$G$1:$H$25,2,FALSE)</f>
        <v>Pertanian lahan kering</v>
      </c>
      <c r="K9891" t="str">
        <f t="shared" si="154"/>
        <v>Non Irigasi</v>
      </c>
      <c r="L9891" t="s">
        <v>327</v>
      </c>
    </row>
    <row r="9892" spans="1:12" x14ac:dyDescent="0.25">
      <c r="A9892" s="1">
        <v>9891</v>
      </c>
      <c r="B9892" s="3">
        <v>180</v>
      </c>
      <c r="C9892" s="1">
        <v>35</v>
      </c>
      <c r="D9892" s="1">
        <v>13</v>
      </c>
      <c r="E9892" s="1">
        <v>9</v>
      </c>
      <c r="F9892" s="1">
        <v>0</v>
      </c>
      <c r="G9892">
        <f>VLOOKUP(C9892,reference!$A$1:$E$310,5,FALSE)</f>
        <v>5303130</v>
      </c>
      <c r="H9892" t="str">
        <f>VLOOKUP(C9892,reference!$A$1:$E$310,4,FALSE)</f>
        <v>AMARASI</v>
      </c>
      <c r="I9892" t="str">
        <f>VLOOKUP($D9892,reference!$G$1:$H$25,2,FALSE)</f>
        <v>Pertanian lahan kering  campur semak / kebun campur</v>
      </c>
      <c r="J9892" t="str">
        <f>VLOOKUP($E9892,reference!$G$1:$H$25,2,FALSE)</f>
        <v>Semak belukar</v>
      </c>
      <c r="K9892" t="str">
        <f t="shared" si="154"/>
        <v>Non Irigasi</v>
      </c>
      <c r="L9892" t="s">
        <v>327</v>
      </c>
    </row>
    <row r="9893" spans="1:12" x14ac:dyDescent="0.25">
      <c r="A9893" s="1">
        <v>9892</v>
      </c>
      <c r="B9893" s="3">
        <v>28</v>
      </c>
      <c r="C9893" s="1">
        <v>18</v>
      </c>
      <c r="D9893" s="1">
        <v>9</v>
      </c>
      <c r="E9893" s="1">
        <v>12</v>
      </c>
      <c r="F9893" s="1">
        <v>0</v>
      </c>
      <c r="G9893">
        <f>VLOOKUP(C9893,reference!$A$1:$E$310,5,FALSE)</f>
        <v>5302035</v>
      </c>
      <c r="H9893" t="str">
        <f>VLOOKUP(C9893,reference!$A$1:$E$310,4,FALSE)</f>
        <v>NGADU NGALA</v>
      </c>
      <c r="I9893" t="str">
        <f>VLOOKUP($D9893,reference!$G$1:$H$25,2,FALSE)</f>
        <v>Semak belukar</v>
      </c>
      <c r="J9893" t="str">
        <f>VLOOKUP($E9893,reference!$G$1:$H$25,2,FALSE)</f>
        <v>Pertanian lahan kering</v>
      </c>
      <c r="K9893" t="str">
        <f t="shared" si="154"/>
        <v>Non Irigasi</v>
      </c>
      <c r="L9893" t="s">
        <v>327</v>
      </c>
    </row>
    <row r="9894" spans="1:12" x14ac:dyDescent="0.25">
      <c r="A9894" s="1">
        <v>9893</v>
      </c>
      <c r="B9894" s="3">
        <v>800</v>
      </c>
      <c r="C9894" s="1">
        <v>20</v>
      </c>
      <c r="D9894" s="1">
        <v>13</v>
      </c>
      <c r="E9894" s="1">
        <v>14</v>
      </c>
      <c r="F9894" s="1">
        <v>0</v>
      </c>
      <c r="G9894">
        <f>VLOOKUP(C9894,reference!$A$1:$E$310,5,FALSE)</f>
        <v>5302041</v>
      </c>
      <c r="H9894" t="str">
        <f>VLOOKUP(C9894,reference!$A$1:$E$310,4,FALSE)</f>
        <v>WULA WAIJELU</v>
      </c>
      <c r="I9894" t="str">
        <f>VLOOKUP($D9894,reference!$G$1:$H$25,2,FALSE)</f>
        <v>Pertanian lahan kering  campur semak / kebun campur</v>
      </c>
      <c r="J9894" t="str">
        <f>VLOOKUP($E9894,reference!$G$1:$H$25,2,FALSE)</f>
        <v>Sawah</v>
      </c>
      <c r="K9894" t="str">
        <f t="shared" si="154"/>
        <v>Non Irigasi</v>
      </c>
      <c r="L9894" t="s">
        <v>327</v>
      </c>
    </row>
    <row r="9895" spans="1:12" x14ac:dyDescent="0.25">
      <c r="A9895" s="1">
        <v>9894</v>
      </c>
      <c r="B9895" s="3">
        <v>137</v>
      </c>
      <c r="C9895" s="1">
        <v>20</v>
      </c>
      <c r="D9895" s="1">
        <v>2</v>
      </c>
      <c r="E9895" s="1">
        <v>18</v>
      </c>
      <c r="F9895" s="1">
        <v>0</v>
      </c>
      <c r="G9895">
        <f>VLOOKUP(C9895,reference!$A$1:$E$310,5,FALSE)</f>
        <v>5302041</v>
      </c>
      <c r="H9895" t="str">
        <f>VLOOKUP(C9895,reference!$A$1:$E$310,4,FALSE)</f>
        <v>WULA WAIJELU</v>
      </c>
      <c r="I9895" t="str">
        <f>VLOOKUP($D9895,reference!$G$1:$H$25,2,FALSE)</f>
        <v>Hutan lahan kering sekunder / bekas tebangan</v>
      </c>
      <c r="J9895" t="str">
        <f>VLOOKUP($E9895,reference!$G$1:$H$25,2,FALSE)</f>
        <v>Lahan terbuka</v>
      </c>
      <c r="K9895" t="str">
        <f t="shared" si="154"/>
        <v>Non Irigasi</v>
      </c>
      <c r="L9895" t="s">
        <v>328</v>
      </c>
    </row>
    <row r="9896" spans="1:12" x14ac:dyDescent="0.25">
      <c r="A9896" s="1">
        <v>9895</v>
      </c>
      <c r="B9896" s="3">
        <v>22</v>
      </c>
      <c r="C9896" s="1">
        <v>304</v>
      </c>
      <c r="D9896" s="1">
        <v>0</v>
      </c>
      <c r="E9896" s="1">
        <v>23</v>
      </c>
      <c r="F9896" s="1">
        <v>0</v>
      </c>
      <c r="G9896">
        <f>VLOOKUP(C9896,reference!$A$1:$E$310,5,FALSE)</f>
        <v>5371010</v>
      </c>
      <c r="H9896" t="str">
        <f>VLOOKUP(C9896,reference!$A$1:$E$310,4,FALSE)</f>
        <v>ALAK</v>
      </c>
      <c r="I9896" t="str">
        <f>VLOOKUP($D9896,reference!$G$1:$H$25,2,FALSE)</f>
        <v>No data</v>
      </c>
      <c r="J9896" t="str">
        <f>VLOOKUP($E9896,reference!$G$1:$H$25,2,FALSE)</f>
        <v>Bandara</v>
      </c>
      <c r="K9896" t="str">
        <f t="shared" si="154"/>
        <v>Non Irigasi</v>
      </c>
      <c r="L9896" t="s">
        <v>327</v>
      </c>
    </row>
    <row r="9897" spans="1:12" x14ac:dyDescent="0.25">
      <c r="A9897" s="1">
        <v>9896</v>
      </c>
      <c r="B9897" s="3">
        <v>493</v>
      </c>
      <c r="C9897" s="1">
        <v>304</v>
      </c>
      <c r="D9897" s="1">
        <v>12</v>
      </c>
      <c r="E9897" s="1">
        <v>12</v>
      </c>
      <c r="F9897" s="1">
        <v>0</v>
      </c>
      <c r="G9897">
        <f>VLOOKUP(C9897,reference!$A$1:$E$310,5,FALSE)</f>
        <v>5371010</v>
      </c>
      <c r="H9897" t="str">
        <f>VLOOKUP(C9897,reference!$A$1:$E$310,4,FALSE)</f>
        <v>ALAK</v>
      </c>
      <c r="I9897" t="str">
        <f>VLOOKUP($D9897,reference!$G$1:$H$25,2,FALSE)</f>
        <v>Pertanian lahan kering</v>
      </c>
      <c r="J9897" t="str">
        <f>VLOOKUP($E9897,reference!$G$1:$H$25,2,FALSE)</f>
        <v>Pertanian lahan kering</v>
      </c>
      <c r="K9897" t="str">
        <f t="shared" si="154"/>
        <v>Non Irigasi</v>
      </c>
      <c r="L9897" t="s">
        <v>327</v>
      </c>
    </row>
    <row r="9898" spans="1:12" x14ac:dyDescent="0.25">
      <c r="A9898" s="1">
        <v>9897</v>
      </c>
      <c r="B9898" s="3">
        <v>77</v>
      </c>
      <c r="C9898" s="1">
        <v>305</v>
      </c>
      <c r="D9898" s="1">
        <v>12</v>
      </c>
      <c r="E9898" s="1">
        <v>16</v>
      </c>
      <c r="F9898" s="1">
        <v>0</v>
      </c>
      <c r="G9898">
        <f>VLOOKUP(C9898,reference!$A$1:$E$310,5,FALSE)</f>
        <v>5371020</v>
      </c>
      <c r="H9898" t="str">
        <f>VLOOKUP(C9898,reference!$A$1:$E$310,4,FALSE)</f>
        <v>MAULAFA</v>
      </c>
      <c r="I9898" t="str">
        <f>VLOOKUP($D9898,reference!$G$1:$H$25,2,FALSE)</f>
        <v>Pertanian lahan kering</v>
      </c>
      <c r="J9898" t="str">
        <f>VLOOKUP($E9898,reference!$G$1:$H$25,2,FALSE)</f>
        <v>Pemukiman</v>
      </c>
      <c r="K9898" t="str">
        <f t="shared" si="154"/>
        <v>Non Irigasi</v>
      </c>
      <c r="L9898" t="s">
        <v>327</v>
      </c>
    </row>
    <row r="9899" spans="1:12" x14ac:dyDescent="0.25">
      <c r="A9899" s="1">
        <v>9898</v>
      </c>
      <c r="B9899" s="3">
        <v>209</v>
      </c>
      <c r="C9899" s="1">
        <v>305</v>
      </c>
      <c r="D9899" s="1">
        <v>12</v>
      </c>
      <c r="E9899" s="1">
        <v>2</v>
      </c>
      <c r="F9899" s="1">
        <v>0</v>
      </c>
      <c r="G9899">
        <f>VLOOKUP(C9899,reference!$A$1:$E$310,5,FALSE)</f>
        <v>5371020</v>
      </c>
      <c r="H9899" t="str">
        <f>VLOOKUP(C9899,reference!$A$1:$E$310,4,FALSE)</f>
        <v>MAULAFA</v>
      </c>
      <c r="I9899" t="str">
        <f>VLOOKUP($D9899,reference!$G$1:$H$25,2,FALSE)</f>
        <v>Pertanian lahan kering</v>
      </c>
      <c r="J9899" t="str">
        <f>VLOOKUP($E9899,reference!$G$1:$H$25,2,FALSE)</f>
        <v>Hutan lahan kering sekunder / bekas tebangan</v>
      </c>
      <c r="K9899" t="str">
        <f t="shared" si="154"/>
        <v>Non Irigasi</v>
      </c>
      <c r="L9899" t="s">
        <v>327</v>
      </c>
    </row>
    <row r="9900" spans="1:12" x14ac:dyDescent="0.25">
      <c r="A9900" s="1">
        <v>9899</v>
      </c>
      <c r="B9900" s="3">
        <v>334</v>
      </c>
      <c r="C9900" s="1">
        <v>34</v>
      </c>
      <c r="D9900" s="1">
        <v>9</v>
      </c>
      <c r="E9900" s="1">
        <v>2</v>
      </c>
      <c r="F9900" s="1">
        <v>0</v>
      </c>
      <c r="G9900">
        <f>VLOOKUP(C9900,reference!$A$1:$E$310,5,FALSE)</f>
        <v>5303121</v>
      </c>
      <c r="H9900" t="str">
        <f>VLOOKUP(C9900,reference!$A$1:$E$310,4,FALSE)</f>
        <v>TAEBENU</v>
      </c>
      <c r="I9900" t="str">
        <f>VLOOKUP($D9900,reference!$G$1:$H$25,2,FALSE)</f>
        <v>Semak belukar</v>
      </c>
      <c r="J9900" t="str">
        <f>VLOOKUP($E9900,reference!$G$1:$H$25,2,FALSE)</f>
        <v>Hutan lahan kering sekunder / bekas tebangan</v>
      </c>
      <c r="K9900" t="str">
        <f t="shared" si="154"/>
        <v>Non Irigasi</v>
      </c>
      <c r="L9900" t="s">
        <v>327</v>
      </c>
    </row>
    <row r="9901" spans="1:12" x14ac:dyDescent="0.25">
      <c r="A9901" s="1">
        <v>9900</v>
      </c>
      <c r="B9901" s="3">
        <v>1079</v>
      </c>
      <c r="C9901" s="1">
        <v>34</v>
      </c>
      <c r="D9901" s="1">
        <v>13</v>
      </c>
      <c r="E9901" s="1">
        <v>9</v>
      </c>
      <c r="F9901" s="1">
        <v>0</v>
      </c>
      <c r="G9901">
        <f>VLOOKUP(C9901,reference!$A$1:$E$310,5,FALSE)</f>
        <v>5303121</v>
      </c>
      <c r="H9901" t="str">
        <f>VLOOKUP(C9901,reference!$A$1:$E$310,4,FALSE)</f>
        <v>TAEBENU</v>
      </c>
      <c r="I9901" t="str">
        <f>VLOOKUP($D9901,reference!$G$1:$H$25,2,FALSE)</f>
        <v>Pertanian lahan kering  campur semak / kebun campur</v>
      </c>
      <c r="J9901" t="str">
        <f>VLOOKUP($E9901,reference!$G$1:$H$25,2,FALSE)</f>
        <v>Semak belukar</v>
      </c>
      <c r="K9901" t="str">
        <f t="shared" si="154"/>
        <v>Non Irigasi</v>
      </c>
      <c r="L9901" t="s">
        <v>327</v>
      </c>
    </row>
    <row r="9902" spans="1:12" x14ac:dyDescent="0.25">
      <c r="A9902" s="1">
        <v>9901</v>
      </c>
      <c r="B9902" s="3">
        <v>5</v>
      </c>
      <c r="C9902" s="1">
        <v>14</v>
      </c>
      <c r="D9902" s="1">
        <v>18</v>
      </c>
      <c r="E9902" s="1">
        <v>13</v>
      </c>
      <c r="F9902" s="1">
        <v>0</v>
      </c>
      <c r="G9902">
        <f>VLOOKUP(C9902,reference!$A$1:$E$310,5,FALSE)</f>
        <v>5302031</v>
      </c>
      <c r="H9902" t="str">
        <f>VLOOKUP(C9902,reference!$A$1:$E$310,4,FALSE)</f>
        <v>KARERA</v>
      </c>
      <c r="I9902" t="str">
        <f>VLOOKUP($D9902,reference!$G$1:$H$25,2,FALSE)</f>
        <v>Lahan terbuka</v>
      </c>
      <c r="J9902" t="str">
        <f>VLOOKUP($E9902,reference!$G$1:$H$25,2,FALSE)</f>
        <v>Pertanian lahan kering  campur semak / kebun campur</v>
      </c>
      <c r="K9902" t="str">
        <f t="shared" si="154"/>
        <v>Non Irigasi</v>
      </c>
      <c r="L9902" t="s">
        <v>327</v>
      </c>
    </row>
    <row r="9903" spans="1:12" x14ac:dyDescent="0.25">
      <c r="A9903" s="1">
        <v>9902</v>
      </c>
      <c r="B9903" s="3">
        <v>388</v>
      </c>
      <c r="C9903" s="1">
        <v>20</v>
      </c>
      <c r="D9903" s="1">
        <v>16</v>
      </c>
      <c r="E9903" s="1">
        <v>11</v>
      </c>
      <c r="F9903" s="1">
        <v>0</v>
      </c>
      <c r="G9903">
        <f>VLOOKUP(C9903,reference!$A$1:$E$310,5,FALSE)</f>
        <v>5302041</v>
      </c>
      <c r="H9903" t="str">
        <f>VLOOKUP(C9903,reference!$A$1:$E$310,4,FALSE)</f>
        <v>WULA WAIJELU</v>
      </c>
      <c r="I9903" t="str">
        <f>VLOOKUP($D9903,reference!$G$1:$H$25,2,FALSE)</f>
        <v>Pemukiman</v>
      </c>
      <c r="J9903" t="str">
        <f>VLOOKUP($E9903,reference!$G$1:$H$25,2,FALSE)</f>
        <v>Savanna / Padang rumput</v>
      </c>
      <c r="K9903" t="str">
        <f t="shared" si="154"/>
        <v>Non Irigasi</v>
      </c>
      <c r="L9903" t="s">
        <v>327</v>
      </c>
    </row>
    <row r="9904" spans="1:12" x14ac:dyDescent="0.25">
      <c r="A9904" s="1">
        <v>9903</v>
      </c>
      <c r="B9904" s="3">
        <v>345</v>
      </c>
      <c r="C9904" s="1">
        <v>20</v>
      </c>
      <c r="D9904" s="1">
        <v>16</v>
      </c>
      <c r="E9904" s="1">
        <v>2</v>
      </c>
      <c r="F9904" s="1">
        <v>0</v>
      </c>
      <c r="G9904">
        <f>VLOOKUP(C9904,reference!$A$1:$E$310,5,FALSE)</f>
        <v>5302041</v>
      </c>
      <c r="H9904" t="str">
        <f>VLOOKUP(C9904,reference!$A$1:$E$310,4,FALSE)</f>
        <v>WULA WAIJELU</v>
      </c>
      <c r="I9904" t="str">
        <f>VLOOKUP($D9904,reference!$G$1:$H$25,2,FALSE)</f>
        <v>Pemukiman</v>
      </c>
      <c r="J9904" t="str">
        <f>VLOOKUP($E9904,reference!$G$1:$H$25,2,FALSE)</f>
        <v>Hutan lahan kering sekunder / bekas tebangan</v>
      </c>
      <c r="K9904" t="str">
        <f t="shared" si="154"/>
        <v>Non Irigasi</v>
      </c>
      <c r="L9904" t="s">
        <v>327</v>
      </c>
    </row>
    <row r="9905" spans="1:12" x14ac:dyDescent="0.25">
      <c r="A9905" s="1">
        <v>9904</v>
      </c>
      <c r="B9905" s="3">
        <v>2</v>
      </c>
      <c r="C9905" s="1">
        <v>20</v>
      </c>
      <c r="D9905" s="1">
        <v>16</v>
      </c>
      <c r="E9905" s="1">
        <v>18</v>
      </c>
      <c r="F9905" s="1">
        <v>0</v>
      </c>
      <c r="G9905">
        <f>VLOOKUP(C9905,reference!$A$1:$E$310,5,FALSE)</f>
        <v>5302041</v>
      </c>
      <c r="H9905" t="str">
        <f>VLOOKUP(C9905,reference!$A$1:$E$310,4,FALSE)</f>
        <v>WULA WAIJELU</v>
      </c>
      <c r="I9905" t="str">
        <f>VLOOKUP($D9905,reference!$G$1:$H$25,2,FALSE)</f>
        <v>Pemukiman</v>
      </c>
      <c r="J9905" t="str">
        <f>VLOOKUP($E9905,reference!$G$1:$H$25,2,FALSE)</f>
        <v>Lahan terbuka</v>
      </c>
      <c r="K9905" t="str">
        <f t="shared" si="154"/>
        <v>Non Irigasi</v>
      </c>
      <c r="L9905" t="s">
        <v>327</v>
      </c>
    </row>
    <row r="9906" spans="1:12" x14ac:dyDescent="0.25">
      <c r="A9906" s="1">
        <v>9905</v>
      </c>
      <c r="B9906" s="3">
        <v>2</v>
      </c>
      <c r="C9906" s="1">
        <v>307</v>
      </c>
      <c r="D9906" s="1">
        <v>12</v>
      </c>
      <c r="E9906" s="1">
        <v>12</v>
      </c>
      <c r="F9906" s="1">
        <v>0</v>
      </c>
      <c r="G9906">
        <f>VLOOKUP(C9906,reference!$A$1:$E$310,5,FALSE)</f>
        <v>5371031</v>
      </c>
      <c r="H9906" t="str">
        <f>VLOOKUP(C9906,reference!$A$1:$E$310,4,FALSE)</f>
        <v>KOTA RAJA</v>
      </c>
      <c r="I9906" t="str">
        <f>VLOOKUP($D9906,reference!$G$1:$H$25,2,FALSE)</f>
        <v>Pertanian lahan kering</v>
      </c>
      <c r="J9906" t="str">
        <f>VLOOKUP($E9906,reference!$G$1:$H$25,2,FALSE)</f>
        <v>Pertanian lahan kering</v>
      </c>
      <c r="K9906" t="str">
        <f t="shared" si="154"/>
        <v>Non Irigasi</v>
      </c>
      <c r="L9906" t="s">
        <v>327</v>
      </c>
    </row>
    <row r="9907" spans="1:12" x14ac:dyDescent="0.25">
      <c r="A9907" s="1">
        <v>9906</v>
      </c>
      <c r="B9907" s="3">
        <v>693</v>
      </c>
      <c r="C9907" s="1">
        <v>34</v>
      </c>
      <c r="D9907" s="1">
        <v>12</v>
      </c>
      <c r="E9907" s="1">
        <v>12</v>
      </c>
      <c r="F9907" s="1">
        <v>0</v>
      </c>
      <c r="G9907">
        <f>VLOOKUP(C9907,reference!$A$1:$E$310,5,FALSE)</f>
        <v>5303121</v>
      </c>
      <c r="H9907" t="str">
        <f>VLOOKUP(C9907,reference!$A$1:$E$310,4,FALSE)</f>
        <v>TAEBENU</v>
      </c>
      <c r="I9907" t="str">
        <f>VLOOKUP($D9907,reference!$G$1:$H$25,2,FALSE)</f>
        <v>Pertanian lahan kering</v>
      </c>
      <c r="J9907" t="str">
        <f>VLOOKUP($E9907,reference!$G$1:$H$25,2,FALSE)</f>
        <v>Pertanian lahan kering</v>
      </c>
      <c r="K9907" t="str">
        <f t="shared" si="154"/>
        <v>Non Irigasi</v>
      </c>
      <c r="L9907" t="s">
        <v>327</v>
      </c>
    </row>
    <row r="9908" spans="1:12" x14ac:dyDescent="0.25">
      <c r="A9908" s="1">
        <v>9907</v>
      </c>
      <c r="B9908" s="3">
        <v>2</v>
      </c>
      <c r="C9908" s="1">
        <v>33</v>
      </c>
      <c r="D9908" s="1">
        <v>9</v>
      </c>
      <c r="E9908" s="1">
        <v>2</v>
      </c>
      <c r="F9908" s="1">
        <v>0</v>
      </c>
      <c r="G9908">
        <f>VLOOKUP(C9908,reference!$A$1:$E$310,5,FALSE)</f>
        <v>5303120</v>
      </c>
      <c r="H9908" t="str">
        <f>VLOOKUP(C9908,reference!$A$1:$E$310,4,FALSE)</f>
        <v>KUPANG TENGAH</v>
      </c>
      <c r="I9908" t="str">
        <f>VLOOKUP($D9908,reference!$G$1:$H$25,2,FALSE)</f>
        <v>Semak belukar</v>
      </c>
      <c r="J9908" t="str">
        <f>VLOOKUP($E9908,reference!$G$1:$H$25,2,FALSE)</f>
        <v>Hutan lahan kering sekunder / bekas tebangan</v>
      </c>
      <c r="K9908" t="str">
        <f t="shared" si="154"/>
        <v>Non Irigasi</v>
      </c>
      <c r="L9908" t="s">
        <v>327</v>
      </c>
    </row>
    <row r="9909" spans="1:12" x14ac:dyDescent="0.25">
      <c r="A9909" s="1">
        <v>9908</v>
      </c>
      <c r="B9909" s="3">
        <v>821</v>
      </c>
      <c r="C9909" s="1">
        <v>34</v>
      </c>
      <c r="D9909" s="1">
        <v>9</v>
      </c>
      <c r="E9909" s="1">
        <v>9</v>
      </c>
      <c r="F9909" s="1">
        <v>0</v>
      </c>
      <c r="G9909">
        <f>VLOOKUP(C9909,reference!$A$1:$E$310,5,FALSE)</f>
        <v>5303121</v>
      </c>
      <c r="H9909" t="str">
        <f>VLOOKUP(C9909,reference!$A$1:$E$310,4,FALSE)</f>
        <v>TAEBENU</v>
      </c>
      <c r="I9909" t="str">
        <f>VLOOKUP($D9909,reference!$G$1:$H$25,2,FALSE)</f>
        <v>Semak belukar</v>
      </c>
      <c r="J9909" t="str">
        <f>VLOOKUP($E9909,reference!$G$1:$H$25,2,FALSE)</f>
        <v>Semak belukar</v>
      </c>
      <c r="K9909" t="str">
        <f t="shared" si="154"/>
        <v>Non Irigasi</v>
      </c>
      <c r="L9909" t="s">
        <v>327</v>
      </c>
    </row>
    <row r="9910" spans="1:12" x14ac:dyDescent="0.25">
      <c r="A9910" s="1">
        <v>9909</v>
      </c>
      <c r="B9910" s="3">
        <v>1</v>
      </c>
      <c r="C9910" s="1">
        <v>41</v>
      </c>
      <c r="D9910" s="1">
        <v>9</v>
      </c>
      <c r="E9910" s="1">
        <v>20</v>
      </c>
      <c r="F9910" s="1">
        <v>0</v>
      </c>
      <c r="G9910">
        <f>VLOOKUP(C9910,reference!$A$1:$E$310,5,FALSE)</f>
        <v>5303142</v>
      </c>
      <c r="H9910" t="str">
        <f>VLOOKUP(C9910,reference!$A$1:$E$310,4,FALSE)</f>
        <v>AMABI OEFETO</v>
      </c>
      <c r="I9910" t="str">
        <f>VLOOKUP($D9910,reference!$G$1:$H$25,2,FALSE)</f>
        <v>Semak belukar</v>
      </c>
      <c r="J9910" t="str">
        <f>VLOOKUP($E9910,reference!$G$1:$H$25,2,FALSE)</f>
        <v>Tubuh air</v>
      </c>
      <c r="K9910" t="str">
        <f t="shared" si="154"/>
        <v>Non Irigasi</v>
      </c>
      <c r="L9910" t="s">
        <v>327</v>
      </c>
    </row>
    <row r="9911" spans="1:12" x14ac:dyDescent="0.25">
      <c r="A9911" s="1">
        <v>9910</v>
      </c>
      <c r="B9911" s="3">
        <v>1</v>
      </c>
      <c r="C9911" s="1">
        <v>38</v>
      </c>
      <c r="D9911" s="1">
        <v>0</v>
      </c>
      <c r="E9911" s="1">
        <v>11</v>
      </c>
      <c r="F9911" s="1">
        <v>0</v>
      </c>
      <c r="G9911">
        <f>VLOOKUP(C9911,reference!$A$1:$E$310,5,FALSE)</f>
        <v>5303133</v>
      </c>
      <c r="H9911" t="str">
        <f>VLOOKUP(C9911,reference!$A$1:$E$310,4,FALSE)</f>
        <v>AMARASI TIMUR</v>
      </c>
      <c r="I9911" t="str">
        <f>VLOOKUP($D9911,reference!$G$1:$H$25,2,FALSE)</f>
        <v>No data</v>
      </c>
      <c r="J9911" t="str">
        <f>VLOOKUP($E9911,reference!$G$1:$H$25,2,FALSE)</f>
        <v>Savanna / Padang rumput</v>
      </c>
      <c r="K9911" t="str">
        <f t="shared" si="154"/>
        <v>Non Irigasi</v>
      </c>
      <c r="L9911" t="s">
        <v>327</v>
      </c>
    </row>
    <row r="9912" spans="1:12" x14ac:dyDescent="0.25">
      <c r="A9912" s="1">
        <v>9911</v>
      </c>
      <c r="B9912" s="3">
        <v>253</v>
      </c>
      <c r="C9912" s="1">
        <v>14</v>
      </c>
      <c r="D9912" s="1">
        <v>9</v>
      </c>
      <c r="E9912" s="1">
        <v>13</v>
      </c>
      <c r="F9912" s="1">
        <v>0</v>
      </c>
      <c r="G9912">
        <f>VLOOKUP(C9912,reference!$A$1:$E$310,5,FALSE)</f>
        <v>5302031</v>
      </c>
      <c r="H9912" t="str">
        <f>VLOOKUP(C9912,reference!$A$1:$E$310,4,FALSE)</f>
        <v>KARERA</v>
      </c>
      <c r="I9912" t="str">
        <f>VLOOKUP($D9912,reference!$G$1:$H$25,2,FALSE)</f>
        <v>Semak belukar</v>
      </c>
      <c r="J9912" t="str">
        <f>VLOOKUP($E9912,reference!$G$1:$H$25,2,FALSE)</f>
        <v>Pertanian lahan kering  campur semak / kebun campur</v>
      </c>
      <c r="K9912" t="str">
        <f t="shared" si="154"/>
        <v>Non Irigasi</v>
      </c>
      <c r="L9912" t="s">
        <v>327</v>
      </c>
    </row>
    <row r="9913" spans="1:12" x14ac:dyDescent="0.25">
      <c r="A9913" s="1">
        <v>9912</v>
      </c>
      <c r="B9913" s="3">
        <v>1004</v>
      </c>
      <c r="C9913" s="1">
        <v>20</v>
      </c>
      <c r="D9913" s="1">
        <v>13</v>
      </c>
      <c r="E9913" s="1">
        <v>2</v>
      </c>
      <c r="F9913" s="1">
        <v>0</v>
      </c>
      <c r="G9913">
        <f>VLOOKUP(C9913,reference!$A$1:$E$310,5,FALSE)</f>
        <v>5302041</v>
      </c>
      <c r="H9913" t="str">
        <f>VLOOKUP(C9913,reference!$A$1:$E$310,4,FALSE)</f>
        <v>WULA WAIJELU</v>
      </c>
      <c r="I9913" t="str">
        <f>VLOOKUP($D9913,reference!$G$1:$H$25,2,FALSE)</f>
        <v>Pertanian lahan kering  campur semak / kebun campur</v>
      </c>
      <c r="J9913" t="str">
        <f>VLOOKUP($E9913,reference!$G$1:$H$25,2,FALSE)</f>
        <v>Hutan lahan kering sekunder / bekas tebangan</v>
      </c>
      <c r="K9913" t="str">
        <f t="shared" si="154"/>
        <v>Non Irigasi</v>
      </c>
      <c r="L9913" t="s">
        <v>327</v>
      </c>
    </row>
    <row r="9914" spans="1:12" x14ac:dyDescent="0.25">
      <c r="A9914" s="1">
        <v>9913</v>
      </c>
      <c r="B9914" s="3">
        <v>165</v>
      </c>
      <c r="C9914" s="1">
        <v>20</v>
      </c>
      <c r="D9914" s="1">
        <v>2</v>
      </c>
      <c r="E9914" s="1">
        <v>9</v>
      </c>
      <c r="F9914" s="1">
        <v>0</v>
      </c>
      <c r="G9914">
        <f>VLOOKUP(C9914,reference!$A$1:$E$310,5,FALSE)</f>
        <v>5302041</v>
      </c>
      <c r="H9914" t="str">
        <f>VLOOKUP(C9914,reference!$A$1:$E$310,4,FALSE)</f>
        <v>WULA WAIJELU</v>
      </c>
      <c r="I9914" t="str">
        <f>VLOOKUP($D9914,reference!$G$1:$H$25,2,FALSE)</f>
        <v>Hutan lahan kering sekunder / bekas tebangan</v>
      </c>
      <c r="J9914" t="str">
        <f>VLOOKUP($E9914,reference!$G$1:$H$25,2,FALSE)</f>
        <v>Semak belukar</v>
      </c>
      <c r="K9914" t="str">
        <f t="shared" si="154"/>
        <v>Non Irigasi</v>
      </c>
      <c r="L9914" t="s">
        <v>328</v>
      </c>
    </row>
    <row r="9915" spans="1:12" x14ac:dyDescent="0.25">
      <c r="A9915" s="1">
        <v>9914</v>
      </c>
      <c r="B9915" s="3">
        <v>84</v>
      </c>
      <c r="C9915" s="1">
        <v>20</v>
      </c>
      <c r="D9915" s="1">
        <v>2</v>
      </c>
      <c r="E9915" s="1">
        <v>12</v>
      </c>
      <c r="F9915" s="1">
        <v>0</v>
      </c>
      <c r="G9915">
        <f>VLOOKUP(C9915,reference!$A$1:$E$310,5,FALSE)</f>
        <v>5302041</v>
      </c>
      <c r="H9915" t="str">
        <f>VLOOKUP(C9915,reference!$A$1:$E$310,4,FALSE)</f>
        <v>WULA WAIJELU</v>
      </c>
      <c r="I9915" t="str">
        <f>VLOOKUP($D9915,reference!$G$1:$H$25,2,FALSE)</f>
        <v>Hutan lahan kering sekunder / bekas tebangan</v>
      </c>
      <c r="J9915" t="str">
        <f>VLOOKUP($E9915,reference!$G$1:$H$25,2,FALSE)</f>
        <v>Pertanian lahan kering</v>
      </c>
      <c r="K9915" t="str">
        <f t="shared" si="154"/>
        <v>Non Irigasi</v>
      </c>
      <c r="L9915" t="s">
        <v>328</v>
      </c>
    </row>
    <row r="9916" spans="1:12" x14ac:dyDescent="0.25">
      <c r="A9916" s="1">
        <v>9915</v>
      </c>
      <c r="B9916" s="3">
        <v>276</v>
      </c>
      <c r="C9916" s="1">
        <v>20</v>
      </c>
      <c r="D9916" s="1">
        <v>11</v>
      </c>
      <c r="E9916" s="1">
        <v>14</v>
      </c>
      <c r="F9916" s="1">
        <v>0</v>
      </c>
      <c r="G9916">
        <f>VLOOKUP(C9916,reference!$A$1:$E$310,5,FALSE)</f>
        <v>5302041</v>
      </c>
      <c r="H9916" t="str">
        <f>VLOOKUP(C9916,reference!$A$1:$E$310,4,FALSE)</f>
        <v>WULA WAIJELU</v>
      </c>
      <c r="I9916" t="str">
        <f>VLOOKUP($D9916,reference!$G$1:$H$25,2,FALSE)</f>
        <v>Savanna / Padang rumput</v>
      </c>
      <c r="J9916" t="str">
        <f>VLOOKUP($E9916,reference!$G$1:$H$25,2,FALSE)</f>
        <v>Sawah</v>
      </c>
      <c r="K9916" t="str">
        <f t="shared" si="154"/>
        <v>Non Irigasi</v>
      </c>
      <c r="L9916" t="s">
        <v>327</v>
      </c>
    </row>
    <row r="9917" spans="1:12" x14ac:dyDescent="0.25">
      <c r="A9917" s="1">
        <v>9916</v>
      </c>
      <c r="B9917" s="3">
        <v>187</v>
      </c>
      <c r="C9917" s="1">
        <v>34</v>
      </c>
      <c r="D9917" s="1">
        <v>9</v>
      </c>
      <c r="E9917" s="1">
        <v>14</v>
      </c>
      <c r="F9917" s="1">
        <v>0</v>
      </c>
      <c r="G9917">
        <f>VLOOKUP(C9917,reference!$A$1:$E$310,5,FALSE)</f>
        <v>5303121</v>
      </c>
      <c r="H9917" t="str">
        <f>VLOOKUP(C9917,reference!$A$1:$E$310,4,FALSE)</f>
        <v>TAEBENU</v>
      </c>
      <c r="I9917" t="str">
        <f>VLOOKUP($D9917,reference!$G$1:$H$25,2,FALSE)</f>
        <v>Semak belukar</v>
      </c>
      <c r="J9917" t="str">
        <f>VLOOKUP($E9917,reference!$G$1:$H$25,2,FALSE)</f>
        <v>Sawah</v>
      </c>
      <c r="K9917" t="str">
        <f t="shared" si="154"/>
        <v>Non Irigasi</v>
      </c>
      <c r="L9917" t="s">
        <v>327</v>
      </c>
    </row>
    <row r="9918" spans="1:12" x14ac:dyDescent="0.25">
      <c r="A9918" s="1">
        <v>9917</v>
      </c>
      <c r="B9918" s="3">
        <v>434</v>
      </c>
      <c r="C9918" s="1">
        <v>35</v>
      </c>
      <c r="D9918" s="1">
        <v>13</v>
      </c>
      <c r="E9918" s="1">
        <v>14</v>
      </c>
      <c r="F9918" s="1">
        <v>0</v>
      </c>
      <c r="G9918">
        <f>VLOOKUP(C9918,reference!$A$1:$E$310,5,FALSE)</f>
        <v>5303130</v>
      </c>
      <c r="H9918" t="str">
        <f>VLOOKUP(C9918,reference!$A$1:$E$310,4,FALSE)</f>
        <v>AMARASI</v>
      </c>
      <c r="I9918" t="str">
        <f>VLOOKUP($D9918,reference!$G$1:$H$25,2,FALSE)</f>
        <v>Pertanian lahan kering  campur semak / kebun campur</v>
      </c>
      <c r="J9918" t="str">
        <f>VLOOKUP($E9918,reference!$G$1:$H$25,2,FALSE)</f>
        <v>Sawah</v>
      </c>
      <c r="K9918" t="str">
        <f t="shared" si="154"/>
        <v>Non Irigasi</v>
      </c>
      <c r="L9918" t="s">
        <v>327</v>
      </c>
    </row>
    <row r="9919" spans="1:12" x14ac:dyDescent="0.25">
      <c r="A9919" s="1">
        <v>9918</v>
      </c>
      <c r="B9919" s="3">
        <v>1938</v>
      </c>
      <c r="C9919" s="1">
        <v>20</v>
      </c>
      <c r="D9919" s="1">
        <v>12</v>
      </c>
      <c r="E9919" s="1">
        <v>14</v>
      </c>
      <c r="F9919" s="1">
        <v>0</v>
      </c>
      <c r="G9919">
        <f>VLOOKUP(C9919,reference!$A$1:$E$310,5,FALSE)</f>
        <v>5302041</v>
      </c>
      <c r="H9919" t="str">
        <f>VLOOKUP(C9919,reference!$A$1:$E$310,4,FALSE)</f>
        <v>WULA WAIJELU</v>
      </c>
      <c r="I9919" t="str">
        <f>VLOOKUP($D9919,reference!$G$1:$H$25,2,FALSE)</f>
        <v>Pertanian lahan kering</v>
      </c>
      <c r="J9919" t="str">
        <f>VLOOKUP($E9919,reference!$G$1:$H$25,2,FALSE)</f>
        <v>Sawah</v>
      </c>
      <c r="K9919" t="str">
        <f t="shared" si="154"/>
        <v>Non Irigasi</v>
      </c>
      <c r="L9919" t="s">
        <v>327</v>
      </c>
    </row>
    <row r="9920" spans="1:12" x14ac:dyDescent="0.25">
      <c r="A9920" s="1">
        <v>9919</v>
      </c>
      <c r="B9920" s="3">
        <v>31</v>
      </c>
      <c r="C9920" s="1">
        <v>34</v>
      </c>
      <c r="D9920" s="1">
        <v>12</v>
      </c>
      <c r="E9920" s="1">
        <v>14</v>
      </c>
      <c r="F9920" s="1">
        <v>0</v>
      </c>
      <c r="G9920">
        <f>VLOOKUP(C9920,reference!$A$1:$E$310,5,FALSE)</f>
        <v>5303121</v>
      </c>
      <c r="H9920" t="str">
        <f>VLOOKUP(C9920,reference!$A$1:$E$310,4,FALSE)</f>
        <v>TAEBENU</v>
      </c>
      <c r="I9920" t="str">
        <f>VLOOKUP($D9920,reference!$G$1:$H$25,2,FALSE)</f>
        <v>Pertanian lahan kering</v>
      </c>
      <c r="J9920" t="str">
        <f>VLOOKUP($E9920,reference!$G$1:$H$25,2,FALSE)</f>
        <v>Sawah</v>
      </c>
      <c r="K9920" t="str">
        <f t="shared" si="154"/>
        <v>Non Irigasi</v>
      </c>
      <c r="L9920" t="s">
        <v>327</v>
      </c>
    </row>
    <row r="9921" spans="1:12" x14ac:dyDescent="0.25">
      <c r="A9921" s="1">
        <v>9920</v>
      </c>
      <c r="B9921" s="3">
        <v>94</v>
      </c>
      <c r="C9921" s="1">
        <v>34</v>
      </c>
      <c r="D9921" s="1">
        <v>13</v>
      </c>
      <c r="E9921" s="1">
        <v>18</v>
      </c>
      <c r="F9921" s="1">
        <v>0</v>
      </c>
      <c r="G9921">
        <f>VLOOKUP(C9921,reference!$A$1:$E$310,5,FALSE)</f>
        <v>5303121</v>
      </c>
      <c r="H9921" t="str">
        <f>VLOOKUP(C9921,reference!$A$1:$E$310,4,FALSE)</f>
        <v>TAEBENU</v>
      </c>
      <c r="I9921" t="str">
        <f>VLOOKUP($D9921,reference!$G$1:$H$25,2,FALSE)</f>
        <v>Pertanian lahan kering  campur semak / kebun campur</v>
      </c>
      <c r="J9921" t="str">
        <f>VLOOKUP($E9921,reference!$G$1:$H$25,2,FALSE)</f>
        <v>Lahan terbuka</v>
      </c>
      <c r="K9921" t="str">
        <f t="shared" si="154"/>
        <v>Non Irigasi</v>
      </c>
      <c r="L9921" t="s">
        <v>327</v>
      </c>
    </row>
    <row r="9922" spans="1:12" x14ac:dyDescent="0.25">
      <c r="A9922" s="1">
        <v>9921</v>
      </c>
      <c r="B9922" s="3">
        <v>443</v>
      </c>
      <c r="C9922" s="1">
        <v>35</v>
      </c>
      <c r="D9922" s="1">
        <v>12</v>
      </c>
      <c r="E9922" s="1">
        <v>9</v>
      </c>
      <c r="F9922" s="1">
        <v>0</v>
      </c>
      <c r="G9922">
        <f>VLOOKUP(C9922,reference!$A$1:$E$310,5,FALSE)</f>
        <v>5303130</v>
      </c>
      <c r="H9922" t="str">
        <f>VLOOKUP(C9922,reference!$A$1:$E$310,4,FALSE)</f>
        <v>AMARASI</v>
      </c>
      <c r="I9922" t="str">
        <f>VLOOKUP($D9922,reference!$G$1:$H$25,2,FALSE)</f>
        <v>Pertanian lahan kering</v>
      </c>
      <c r="J9922" t="str">
        <f>VLOOKUP($E9922,reference!$G$1:$H$25,2,FALSE)</f>
        <v>Semak belukar</v>
      </c>
      <c r="K9922" t="str">
        <f t="shared" si="154"/>
        <v>Non Irigasi</v>
      </c>
      <c r="L9922" t="s">
        <v>327</v>
      </c>
    </row>
    <row r="9923" spans="1:12" x14ac:dyDescent="0.25">
      <c r="A9923" s="1">
        <v>9922</v>
      </c>
      <c r="B9923" s="3">
        <v>244</v>
      </c>
      <c r="C9923" s="1">
        <v>35</v>
      </c>
      <c r="D9923" s="1">
        <v>13</v>
      </c>
      <c r="E9923" s="1">
        <v>16</v>
      </c>
      <c r="F9923" s="1">
        <v>0</v>
      </c>
      <c r="G9923">
        <f>VLOOKUP(C9923,reference!$A$1:$E$310,5,FALSE)</f>
        <v>5303130</v>
      </c>
      <c r="H9923" t="str">
        <f>VLOOKUP(C9923,reference!$A$1:$E$310,4,FALSE)</f>
        <v>AMARASI</v>
      </c>
      <c r="I9923" t="str">
        <f>VLOOKUP($D9923,reference!$G$1:$H$25,2,FALSE)</f>
        <v>Pertanian lahan kering  campur semak / kebun campur</v>
      </c>
      <c r="J9923" t="str">
        <f>VLOOKUP($E9923,reference!$G$1:$H$25,2,FALSE)</f>
        <v>Pemukiman</v>
      </c>
      <c r="K9923" t="str">
        <f t="shared" ref="K9923:K9986" si="155">IF(F9923=0,"Non Irigasi","Buffer Irigasi")</f>
        <v>Non Irigasi</v>
      </c>
      <c r="L9923" t="s">
        <v>327</v>
      </c>
    </row>
    <row r="9924" spans="1:12" x14ac:dyDescent="0.25">
      <c r="A9924" s="1">
        <v>9923</v>
      </c>
      <c r="B9924" s="3">
        <v>101</v>
      </c>
      <c r="C9924" s="1">
        <v>18</v>
      </c>
      <c r="D9924" s="1">
        <v>11</v>
      </c>
      <c r="E9924" s="1">
        <v>14</v>
      </c>
      <c r="F9924" s="1">
        <v>1</v>
      </c>
      <c r="G9924">
        <f>VLOOKUP(C9924,reference!$A$1:$E$310,5,FALSE)</f>
        <v>5302035</v>
      </c>
      <c r="H9924" t="str">
        <f>VLOOKUP(C9924,reference!$A$1:$E$310,4,FALSE)</f>
        <v>NGADU NGALA</v>
      </c>
      <c r="I9924" t="str">
        <f>VLOOKUP($D9924,reference!$G$1:$H$25,2,FALSE)</f>
        <v>Savanna / Padang rumput</v>
      </c>
      <c r="J9924" t="str">
        <f>VLOOKUP($E9924,reference!$G$1:$H$25,2,FALSE)</f>
        <v>Sawah</v>
      </c>
      <c r="K9924" t="str">
        <f t="shared" si="155"/>
        <v>Buffer Irigasi</v>
      </c>
      <c r="L9924" t="s">
        <v>327</v>
      </c>
    </row>
    <row r="9925" spans="1:12" x14ac:dyDescent="0.25">
      <c r="A9925" s="1">
        <v>9924</v>
      </c>
      <c r="B9925" s="3">
        <v>8</v>
      </c>
      <c r="C9925" s="1">
        <v>305</v>
      </c>
      <c r="D9925" s="1">
        <v>9</v>
      </c>
      <c r="E9925" s="1">
        <v>2</v>
      </c>
      <c r="F9925" s="1">
        <v>0</v>
      </c>
      <c r="G9925">
        <f>VLOOKUP(C9925,reference!$A$1:$E$310,5,FALSE)</f>
        <v>5371020</v>
      </c>
      <c r="H9925" t="str">
        <f>VLOOKUP(C9925,reference!$A$1:$E$310,4,FALSE)</f>
        <v>MAULAFA</v>
      </c>
      <c r="I9925" t="str">
        <f>VLOOKUP($D9925,reference!$G$1:$H$25,2,FALSE)</f>
        <v>Semak belukar</v>
      </c>
      <c r="J9925" t="str">
        <f>VLOOKUP($E9925,reference!$G$1:$H$25,2,FALSE)</f>
        <v>Hutan lahan kering sekunder / bekas tebangan</v>
      </c>
      <c r="K9925" t="str">
        <f t="shared" si="155"/>
        <v>Non Irigasi</v>
      </c>
      <c r="L9925" t="s">
        <v>327</v>
      </c>
    </row>
    <row r="9926" spans="1:12" x14ac:dyDescent="0.25">
      <c r="A9926" s="1">
        <v>9925</v>
      </c>
      <c r="B9926" s="3">
        <v>278</v>
      </c>
      <c r="C9926" s="1">
        <v>35</v>
      </c>
      <c r="D9926" s="1">
        <v>2</v>
      </c>
      <c r="E9926" s="1">
        <v>16</v>
      </c>
      <c r="F9926" s="1">
        <v>0</v>
      </c>
      <c r="G9926">
        <f>VLOOKUP(C9926,reference!$A$1:$E$310,5,FALSE)</f>
        <v>5303130</v>
      </c>
      <c r="H9926" t="str">
        <f>VLOOKUP(C9926,reference!$A$1:$E$310,4,FALSE)</f>
        <v>AMARASI</v>
      </c>
      <c r="I9926" t="str">
        <f>VLOOKUP($D9926,reference!$G$1:$H$25,2,FALSE)</f>
        <v>Hutan lahan kering sekunder / bekas tebangan</v>
      </c>
      <c r="J9926" t="str">
        <f>VLOOKUP($E9926,reference!$G$1:$H$25,2,FALSE)</f>
        <v>Pemukiman</v>
      </c>
      <c r="K9926" t="str">
        <f t="shared" si="155"/>
        <v>Non Irigasi</v>
      </c>
      <c r="L9926" t="s">
        <v>328</v>
      </c>
    </row>
    <row r="9927" spans="1:12" x14ac:dyDescent="0.25">
      <c r="A9927" s="1">
        <v>9926</v>
      </c>
      <c r="B9927" s="3">
        <v>57</v>
      </c>
      <c r="C9927" s="1">
        <v>35</v>
      </c>
      <c r="D9927" s="1">
        <v>9</v>
      </c>
      <c r="E9927" s="1">
        <v>13</v>
      </c>
      <c r="F9927" s="1">
        <v>0</v>
      </c>
      <c r="G9927">
        <f>VLOOKUP(C9927,reference!$A$1:$E$310,5,FALSE)</f>
        <v>5303130</v>
      </c>
      <c r="H9927" t="str">
        <f>VLOOKUP(C9927,reference!$A$1:$E$310,4,FALSE)</f>
        <v>AMARASI</v>
      </c>
      <c r="I9927" t="str">
        <f>VLOOKUP($D9927,reference!$G$1:$H$25,2,FALSE)</f>
        <v>Semak belukar</v>
      </c>
      <c r="J9927" t="str">
        <f>VLOOKUP($E9927,reference!$G$1:$H$25,2,FALSE)</f>
        <v>Pertanian lahan kering  campur semak / kebun campur</v>
      </c>
      <c r="K9927" t="str">
        <f t="shared" si="155"/>
        <v>Non Irigasi</v>
      </c>
      <c r="L9927" t="s">
        <v>327</v>
      </c>
    </row>
    <row r="9928" spans="1:12" x14ac:dyDescent="0.25">
      <c r="A9928" s="1">
        <v>9927</v>
      </c>
      <c r="B9928" s="3">
        <v>472</v>
      </c>
      <c r="C9928" s="1">
        <v>38</v>
      </c>
      <c r="D9928" s="1">
        <v>12</v>
      </c>
      <c r="E9928" s="1">
        <v>16</v>
      </c>
      <c r="F9928" s="1">
        <v>0</v>
      </c>
      <c r="G9928">
        <f>VLOOKUP(C9928,reference!$A$1:$E$310,5,FALSE)</f>
        <v>5303133</v>
      </c>
      <c r="H9928" t="str">
        <f>VLOOKUP(C9928,reference!$A$1:$E$310,4,FALSE)</f>
        <v>AMARASI TIMUR</v>
      </c>
      <c r="I9928" t="str">
        <f>VLOOKUP($D9928,reference!$G$1:$H$25,2,FALSE)</f>
        <v>Pertanian lahan kering</v>
      </c>
      <c r="J9928" t="str">
        <f>VLOOKUP($E9928,reference!$G$1:$H$25,2,FALSE)</f>
        <v>Pemukiman</v>
      </c>
      <c r="K9928" t="str">
        <f t="shared" si="155"/>
        <v>Non Irigasi</v>
      </c>
      <c r="L9928" t="s">
        <v>327</v>
      </c>
    </row>
    <row r="9929" spans="1:12" x14ac:dyDescent="0.25">
      <c r="A9929" s="1">
        <v>9928</v>
      </c>
      <c r="B9929" s="3">
        <v>30</v>
      </c>
      <c r="C9929" s="1">
        <v>18</v>
      </c>
      <c r="D9929" s="1">
        <v>11</v>
      </c>
      <c r="E9929" s="1">
        <v>11</v>
      </c>
      <c r="F9929" s="1">
        <v>1</v>
      </c>
      <c r="G9929">
        <f>VLOOKUP(C9929,reference!$A$1:$E$310,5,FALSE)</f>
        <v>5302035</v>
      </c>
      <c r="H9929" t="str">
        <f>VLOOKUP(C9929,reference!$A$1:$E$310,4,FALSE)</f>
        <v>NGADU NGALA</v>
      </c>
      <c r="I9929" t="str">
        <f>VLOOKUP($D9929,reference!$G$1:$H$25,2,FALSE)</f>
        <v>Savanna / Padang rumput</v>
      </c>
      <c r="J9929" t="str">
        <f>VLOOKUP($E9929,reference!$G$1:$H$25,2,FALSE)</f>
        <v>Savanna / Padang rumput</v>
      </c>
      <c r="K9929" t="str">
        <f t="shared" si="155"/>
        <v>Buffer Irigasi</v>
      </c>
      <c r="L9929" t="s">
        <v>327</v>
      </c>
    </row>
    <row r="9930" spans="1:12" x14ac:dyDescent="0.25">
      <c r="A9930" s="1">
        <v>9929</v>
      </c>
      <c r="B9930" s="3">
        <v>1</v>
      </c>
      <c r="C9930" s="1">
        <v>19</v>
      </c>
      <c r="D9930" s="1">
        <v>11</v>
      </c>
      <c r="E9930" s="1">
        <v>20</v>
      </c>
      <c r="F9930" s="1">
        <v>1</v>
      </c>
      <c r="G9930">
        <f>VLOOKUP(C9930,reference!$A$1:$E$310,5,FALSE)</f>
        <v>5302040</v>
      </c>
      <c r="H9930" t="str">
        <f>VLOOKUP(C9930,reference!$A$1:$E$310,4,FALSE)</f>
        <v>PAHUNGA LODU</v>
      </c>
      <c r="I9930" t="str">
        <f>VLOOKUP($D9930,reference!$G$1:$H$25,2,FALSE)</f>
        <v>Savanna / Padang rumput</v>
      </c>
      <c r="J9930" t="str">
        <f>VLOOKUP($E9930,reference!$G$1:$H$25,2,FALSE)</f>
        <v>Tubuh air</v>
      </c>
      <c r="K9930" t="str">
        <f t="shared" si="155"/>
        <v>Buffer Irigasi</v>
      </c>
      <c r="L9930" t="s">
        <v>327</v>
      </c>
    </row>
    <row r="9931" spans="1:12" x14ac:dyDescent="0.25">
      <c r="A9931" s="1">
        <v>9930</v>
      </c>
      <c r="B9931" s="3">
        <v>11</v>
      </c>
      <c r="C9931" s="1">
        <v>304</v>
      </c>
      <c r="D9931" s="1">
        <v>16</v>
      </c>
      <c r="E9931" s="1">
        <v>23</v>
      </c>
      <c r="F9931" s="1">
        <v>0</v>
      </c>
      <c r="G9931">
        <f>VLOOKUP(C9931,reference!$A$1:$E$310,5,FALSE)</f>
        <v>5371010</v>
      </c>
      <c r="H9931" t="str">
        <f>VLOOKUP(C9931,reference!$A$1:$E$310,4,FALSE)</f>
        <v>ALAK</v>
      </c>
      <c r="I9931" t="str">
        <f>VLOOKUP($D9931,reference!$G$1:$H$25,2,FALSE)</f>
        <v>Pemukiman</v>
      </c>
      <c r="J9931" t="str">
        <f>VLOOKUP($E9931,reference!$G$1:$H$25,2,FALSE)</f>
        <v>Bandara</v>
      </c>
      <c r="K9931" t="str">
        <f t="shared" si="155"/>
        <v>Non Irigasi</v>
      </c>
      <c r="L9931" t="s">
        <v>327</v>
      </c>
    </row>
    <row r="9932" spans="1:12" x14ac:dyDescent="0.25">
      <c r="A9932" s="1">
        <v>9931</v>
      </c>
      <c r="B9932" s="3">
        <v>8</v>
      </c>
      <c r="C9932" s="1">
        <v>304</v>
      </c>
      <c r="D9932" s="1">
        <v>12</v>
      </c>
      <c r="E9932" s="1">
        <v>20</v>
      </c>
      <c r="F9932" s="1">
        <v>0</v>
      </c>
      <c r="G9932">
        <f>VLOOKUP(C9932,reference!$A$1:$E$310,5,FALSE)</f>
        <v>5371010</v>
      </c>
      <c r="H9932" t="str">
        <f>VLOOKUP(C9932,reference!$A$1:$E$310,4,FALSE)</f>
        <v>ALAK</v>
      </c>
      <c r="I9932" t="str">
        <f>VLOOKUP($D9932,reference!$G$1:$H$25,2,FALSE)</f>
        <v>Pertanian lahan kering</v>
      </c>
      <c r="J9932" t="str">
        <f>VLOOKUP($E9932,reference!$G$1:$H$25,2,FALSE)</f>
        <v>Tubuh air</v>
      </c>
      <c r="K9932" t="str">
        <f t="shared" si="155"/>
        <v>Non Irigasi</v>
      </c>
      <c r="L9932" t="s">
        <v>327</v>
      </c>
    </row>
    <row r="9933" spans="1:12" x14ac:dyDescent="0.25">
      <c r="A9933" s="1">
        <v>9932</v>
      </c>
      <c r="B9933" s="3">
        <v>14</v>
      </c>
      <c r="C9933" s="1">
        <v>35</v>
      </c>
      <c r="D9933" s="1">
        <v>13</v>
      </c>
      <c r="E9933" s="1">
        <v>11</v>
      </c>
      <c r="F9933" s="1">
        <v>0</v>
      </c>
      <c r="G9933">
        <f>VLOOKUP(C9933,reference!$A$1:$E$310,5,FALSE)</f>
        <v>5303130</v>
      </c>
      <c r="H9933" t="str">
        <f>VLOOKUP(C9933,reference!$A$1:$E$310,4,FALSE)</f>
        <v>AMARASI</v>
      </c>
      <c r="I9933" t="str">
        <f>VLOOKUP($D9933,reference!$G$1:$H$25,2,FALSE)</f>
        <v>Pertanian lahan kering  campur semak / kebun campur</v>
      </c>
      <c r="J9933" t="str">
        <f>VLOOKUP($E9933,reference!$G$1:$H$25,2,FALSE)</f>
        <v>Savanna / Padang rumput</v>
      </c>
      <c r="K9933" t="str">
        <f t="shared" si="155"/>
        <v>Non Irigasi</v>
      </c>
      <c r="L9933" t="s">
        <v>327</v>
      </c>
    </row>
    <row r="9934" spans="1:12" x14ac:dyDescent="0.25">
      <c r="A9934" s="1">
        <v>9933</v>
      </c>
      <c r="B9934" s="3">
        <v>704</v>
      </c>
      <c r="C9934" s="1">
        <v>35</v>
      </c>
      <c r="D9934" s="1">
        <v>13</v>
      </c>
      <c r="E9934" s="1">
        <v>12</v>
      </c>
      <c r="F9934" s="1">
        <v>0</v>
      </c>
      <c r="G9934">
        <f>VLOOKUP(C9934,reference!$A$1:$E$310,5,FALSE)</f>
        <v>5303130</v>
      </c>
      <c r="H9934" t="str">
        <f>VLOOKUP(C9934,reference!$A$1:$E$310,4,FALSE)</f>
        <v>AMARASI</v>
      </c>
      <c r="I9934" t="str">
        <f>VLOOKUP($D9934,reference!$G$1:$H$25,2,FALSE)</f>
        <v>Pertanian lahan kering  campur semak / kebun campur</v>
      </c>
      <c r="J9934" t="str">
        <f>VLOOKUP($E9934,reference!$G$1:$H$25,2,FALSE)</f>
        <v>Pertanian lahan kering</v>
      </c>
      <c r="K9934" t="str">
        <f t="shared" si="155"/>
        <v>Non Irigasi</v>
      </c>
      <c r="L9934" t="s">
        <v>327</v>
      </c>
    </row>
    <row r="9935" spans="1:12" x14ac:dyDescent="0.25">
      <c r="A9935" s="1">
        <v>9934</v>
      </c>
      <c r="B9935" s="3">
        <v>15</v>
      </c>
      <c r="C9935" s="1">
        <v>38</v>
      </c>
      <c r="D9935" s="1">
        <v>12</v>
      </c>
      <c r="E9935" s="1">
        <v>13</v>
      </c>
      <c r="F9935" s="1">
        <v>0</v>
      </c>
      <c r="G9935">
        <f>VLOOKUP(C9935,reference!$A$1:$E$310,5,FALSE)</f>
        <v>5303133</v>
      </c>
      <c r="H9935" t="str">
        <f>VLOOKUP(C9935,reference!$A$1:$E$310,4,FALSE)</f>
        <v>AMARASI TIMUR</v>
      </c>
      <c r="I9935" t="str">
        <f>VLOOKUP($D9935,reference!$G$1:$H$25,2,FALSE)</f>
        <v>Pertanian lahan kering</v>
      </c>
      <c r="J9935" t="str">
        <f>VLOOKUP($E9935,reference!$G$1:$H$25,2,FALSE)</f>
        <v>Pertanian lahan kering  campur semak / kebun campur</v>
      </c>
      <c r="K9935" t="str">
        <f t="shared" si="155"/>
        <v>Non Irigasi</v>
      </c>
      <c r="L9935" t="s">
        <v>327</v>
      </c>
    </row>
    <row r="9936" spans="1:12" x14ac:dyDescent="0.25">
      <c r="A9936" s="1">
        <v>9935</v>
      </c>
      <c r="B9936" s="3">
        <v>126</v>
      </c>
      <c r="C9936" s="1">
        <v>14</v>
      </c>
      <c r="D9936" s="1">
        <v>0</v>
      </c>
      <c r="E9936" s="1">
        <v>0</v>
      </c>
      <c r="F9936" s="1">
        <v>0</v>
      </c>
      <c r="G9936">
        <f>VLOOKUP(C9936,reference!$A$1:$E$310,5,FALSE)</f>
        <v>5302031</v>
      </c>
      <c r="H9936" t="str">
        <f>VLOOKUP(C9936,reference!$A$1:$E$310,4,FALSE)</f>
        <v>KARERA</v>
      </c>
      <c r="I9936" t="str">
        <f>VLOOKUP($D9936,reference!$G$1:$H$25,2,FALSE)</f>
        <v>No data</v>
      </c>
      <c r="J9936" t="str">
        <f>VLOOKUP($E9936,reference!$G$1:$H$25,2,FALSE)</f>
        <v>No data</v>
      </c>
      <c r="K9936" t="str">
        <f t="shared" si="155"/>
        <v>Non Irigasi</v>
      </c>
      <c r="L9936" t="s">
        <v>327</v>
      </c>
    </row>
    <row r="9937" spans="1:12" x14ac:dyDescent="0.25">
      <c r="A9937" s="1">
        <v>9936</v>
      </c>
      <c r="B9937" s="3">
        <v>9</v>
      </c>
      <c r="C9937" s="1">
        <v>14</v>
      </c>
      <c r="D9937" s="1">
        <v>0</v>
      </c>
      <c r="E9937" s="1">
        <v>13</v>
      </c>
      <c r="F9937" s="1">
        <v>0</v>
      </c>
      <c r="G9937">
        <f>VLOOKUP(C9937,reference!$A$1:$E$310,5,FALSE)</f>
        <v>5302031</v>
      </c>
      <c r="H9937" t="str">
        <f>VLOOKUP(C9937,reference!$A$1:$E$310,4,FALSE)</f>
        <v>KARERA</v>
      </c>
      <c r="I9937" t="str">
        <f>VLOOKUP($D9937,reference!$G$1:$H$25,2,FALSE)</f>
        <v>No data</v>
      </c>
      <c r="J9937" t="str">
        <f>VLOOKUP($E9937,reference!$G$1:$H$25,2,FALSE)</f>
        <v>Pertanian lahan kering  campur semak / kebun campur</v>
      </c>
      <c r="K9937" t="str">
        <f t="shared" si="155"/>
        <v>Non Irigasi</v>
      </c>
      <c r="L9937" t="s">
        <v>327</v>
      </c>
    </row>
    <row r="9938" spans="1:12" x14ac:dyDescent="0.25">
      <c r="A9938" s="1">
        <v>9937</v>
      </c>
      <c r="B9938" s="3">
        <v>50</v>
      </c>
      <c r="C9938" s="1">
        <v>304</v>
      </c>
      <c r="D9938" s="1">
        <v>16</v>
      </c>
      <c r="E9938" s="1">
        <v>14</v>
      </c>
      <c r="F9938" s="1">
        <v>0</v>
      </c>
      <c r="G9938">
        <f>VLOOKUP(C9938,reference!$A$1:$E$310,5,FALSE)</f>
        <v>5371010</v>
      </c>
      <c r="H9938" t="str">
        <f>VLOOKUP(C9938,reference!$A$1:$E$310,4,FALSE)</f>
        <v>ALAK</v>
      </c>
      <c r="I9938" t="str">
        <f>VLOOKUP($D9938,reference!$G$1:$H$25,2,FALSE)</f>
        <v>Pemukiman</v>
      </c>
      <c r="J9938" t="str">
        <f>VLOOKUP($E9938,reference!$G$1:$H$25,2,FALSE)</f>
        <v>Sawah</v>
      </c>
      <c r="K9938" t="str">
        <f t="shared" si="155"/>
        <v>Non Irigasi</v>
      </c>
      <c r="L9938" t="s">
        <v>327</v>
      </c>
    </row>
    <row r="9939" spans="1:12" x14ac:dyDescent="0.25">
      <c r="A9939" s="1">
        <v>9938</v>
      </c>
      <c r="B9939" s="3">
        <v>4</v>
      </c>
      <c r="C9939" s="1">
        <v>305</v>
      </c>
      <c r="D9939" s="1">
        <v>12</v>
      </c>
      <c r="E9939" s="1">
        <v>18</v>
      </c>
      <c r="F9939" s="1">
        <v>0</v>
      </c>
      <c r="G9939">
        <f>VLOOKUP(C9939,reference!$A$1:$E$310,5,FALSE)</f>
        <v>5371020</v>
      </c>
      <c r="H9939" t="str">
        <f>VLOOKUP(C9939,reference!$A$1:$E$310,4,FALSE)</f>
        <v>MAULAFA</v>
      </c>
      <c r="I9939" t="str">
        <f>VLOOKUP($D9939,reference!$G$1:$H$25,2,FALSE)</f>
        <v>Pertanian lahan kering</v>
      </c>
      <c r="J9939" t="str">
        <f>VLOOKUP($E9939,reference!$G$1:$H$25,2,FALSE)</f>
        <v>Lahan terbuka</v>
      </c>
      <c r="K9939" t="str">
        <f t="shared" si="155"/>
        <v>Non Irigasi</v>
      </c>
      <c r="L9939" t="s">
        <v>327</v>
      </c>
    </row>
    <row r="9940" spans="1:12" x14ac:dyDescent="0.25">
      <c r="A9940" s="1">
        <v>9939</v>
      </c>
      <c r="B9940" s="3">
        <v>168</v>
      </c>
      <c r="C9940" s="1">
        <v>305</v>
      </c>
      <c r="D9940" s="1">
        <v>12</v>
      </c>
      <c r="E9940" s="1">
        <v>12</v>
      </c>
      <c r="F9940" s="1">
        <v>0</v>
      </c>
      <c r="G9940">
        <f>VLOOKUP(C9940,reference!$A$1:$E$310,5,FALSE)</f>
        <v>5371020</v>
      </c>
      <c r="H9940" t="str">
        <f>VLOOKUP(C9940,reference!$A$1:$E$310,4,FALSE)</f>
        <v>MAULAFA</v>
      </c>
      <c r="I9940" t="str">
        <f>VLOOKUP($D9940,reference!$G$1:$H$25,2,FALSE)</f>
        <v>Pertanian lahan kering</v>
      </c>
      <c r="J9940" t="str">
        <f>VLOOKUP($E9940,reference!$G$1:$H$25,2,FALSE)</f>
        <v>Pertanian lahan kering</v>
      </c>
      <c r="K9940" t="str">
        <f t="shared" si="155"/>
        <v>Non Irigasi</v>
      </c>
      <c r="L9940" t="s">
        <v>327</v>
      </c>
    </row>
    <row r="9941" spans="1:12" x14ac:dyDescent="0.25">
      <c r="A9941" s="1">
        <v>9940</v>
      </c>
      <c r="B9941" s="3">
        <v>1157</v>
      </c>
      <c r="C9941" s="1">
        <v>305</v>
      </c>
      <c r="D9941" s="1">
        <v>11</v>
      </c>
      <c r="E9941" s="1">
        <v>16</v>
      </c>
      <c r="F9941" s="1">
        <v>0</v>
      </c>
      <c r="G9941">
        <f>VLOOKUP(C9941,reference!$A$1:$E$310,5,FALSE)</f>
        <v>5371020</v>
      </c>
      <c r="H9941" t="str">
        <f>VLOOKUP(C9941,reference!$A$1:$E$310,4,FALSE)</f>
        <v>MAULAFA</v>
      </c>
      <c r="I9941" t="str">
        <f>VLOOKUP($D9941,reference!$G$1:$H$25,2,FALSE)</f>
        <v>Savanna / Padang rumput</v>
      </c>
      <c r="J9941" t="str">
        <f>VLOOKUP($E9941,reference!$G$1:$H$25,2,FALSE)</f>
        <v>Pemukiman</v>
      </c>
      <c r="K9941" t="str">
        <f t="shared" si="155"/>
        <v>Non Irigasi</v>
      </c>
      <c r="L9941" t="s">
        <v>327</v>
      </c>
    </row>
    <row r="9942" spans="1:12" x14ac:dyDescent="0.25">
      <c r="A9942" s="1">
        <v>9941</v>
      </c>
      <c r="B9942" s="3">
        <v>1</v>
      </c>
      <c r="C9942" s="1">
        <v>34</v>
      </c>
      <c r="D9942" s="1">
        <v>16</v>
      </c>
      <c r="E9942" s="1">
        <v>14</v>
      </c>
      <c r="F9942" s="1">
        <v>0</v>
      </c>
      <c r="G9942">
        <f>VLOOKUP(C9942,reference!$A$1:$E$310,5,FALSE)</f>
        <v>5303121</v>
      </c>
      <c r="H9942" t="str">
        <f>VLOOKUP(C9942,reference!$A$1:$E$310,4,FALSE)</f>
        <v>TAEBENU</v>
      </c>
      <c r="I9942" t="str">
        <f>VLOOKUP($D9942,reference!$G$1:$H$25,2,FALSE)</f>
        <v>Pemukiman</v>
      </c>
      <c r="J9942" t="str">
        <f>VLOOKUP($E9942,reference!$G$1:$H$25,2,FALSE)</f>
        <v>Sawah</v>
      </c>
      <c r="K9942" t="str">
        <f t="shared" si="155"/>
        <v>Non Irigasi</v>
      </c>
      <c r="L9942" t="s">
        <v>327</v>
      </c>
    </row>
    <row r="9943" spans="1:12" x14ac:dyDescent="0.25">
      <c r="A9943" s="1">
        <v>9942</v>
      </c>
      <c r="B9943" s="3">
        <v>5</v>
      </c>
      <c r="C9943" s="1">
        <v>14</v>
      </c>
      <c r="D9943" s="1">
        <v>0</v>
      </c>
      <c r="E9943" s="1">
        <v>20</v>
      </c>
      <c r="F9943" s="1">
        <v>0</v>
      </c>
      <c r="G9943">
        <f>VLOOKUP(C9943,reference!$A$1:$E$310,5,FALSE)</f>
        <v>5302031</v>
      </c>
      <c r="H9943" t="str">
        <f>VLOOKUP(C9943,reference!$A$1:$E$310,4,FALSE)</f>
        <v>KARERA</v>
      </c>
      <c r="I9943" t="str">
        <f>VLOOKUP($D9943,reference!$G$1:$H$25,2,FALSE)</f>
        <v>No data</v>
      </c>
      <c r="J9943" t="str">
        <f>VLOOKUP($E9943,reference!$G$1:$H$25,2,FALSE)</f>
        <v>Tubuh air</v>
      </c>
      <c r="K9943" t="str">
        <f t="shared" si="155"/>
        <v>Non Irigasi</v>
      </c>
      <c r="L9943" t="s">
        <v>327</v>
      </c>
    </row>
    <row r="9944" spans="1:12" x14ac:dyDescent="0.25">
      <c r="A9944" s="1">
        <v>9943</v>
      </c>
      <c r="B9944" s="3">
        <v>172</v>
      </c>
      <c r="C9944" s="1">
        <v>20</v>
      </c>
      <c r="D9944" s="1">
        <v>16</v>
      </c>
      <c r="E9944" s="1">
        <v>13</v>
      </c>
      <c r="F9944" s="1">
        <v>0</v>
      </c>
      <c r="G9944">
        <f>VLOOKUP(C9944,reference!$A$1:$E$310,5,FALSE)</f>
        <v>5302041</v>
      </c>
      <c r="H9944" t="str">
        <f>VLOOKUP(C9944,reference!$A$1:$E$310,4,FALSE)</f>
        <v>WULA WAIJELU</v>
      </c>
      <c r="I9944" t="str">
        <f>VLOOKUP($D9944,reference!$G$1:$H$25,2,FALSE)</f>
        <v>Pemukiman</v>
      </c>
      <c r="J9944" t="str">
        <f>VLOOKUP($E9944,reference!$G$1:$H$25,2,FALSE)</f>
        <v>Pertanian lahan kering  campur semak / kebun campur</v>
      </c>
      <c r="K9944" t="str">
        <f t="shared" si="155"/>
        <v>Non Irigasi</v>
      </c>
      <c r="L9944" t="s">
        <v>327</v>
      </c>
    </row>
    <row r="9945" spans="1:12" x14ac:dyDescent="0.25">
      <c r="A9945" s="1">
        <v>9944</v>
      </c>
      <c r="B9945" s="3">
        <v>61</v>
      </c>
      <c r="C9945" s="1">
        <v>34</v>
      </c>
      <c r="D9945" s="1">
        <v>2</v>
      </c>
      <c r="E9945" s="1">
        <v>12</v>
      </c>
      <c r="F9945" s="1">
        <v>0</v>
      </c>
      <c r="G9945">
        <f>VLOOKUP(C9945,reference!$A$1:$E$310,5,FALSE)</f>
        <v>5303121</v>
      </c>
      <c r="H9945" t="str">
        <f>VLOOKUP(C9945,reference!$A$1:$E$310,4,FALSE)</f>
        <v>TAEBENU</v>
      </c>
      <c r="I9945" t="str">
        <f>VLOOKUP($D9945,reference!$G$1:$H$25,2,FALSE)</f>
        <v>Hutan lahan kering sekunder / bekas tebangan</v>
      </c>
      <c r="J9945" t="str">
        <f>VLOOKUP($E9945,reference!$G$1:$H$25,2,FALSE)</f>
        <v>Pertanian lahan kering</v>
      </c>
      <c r="K9945" t="str">
        <f t="shared" si="155"/>
        <v>Non Irigasi</v>
      </c>
      <c r="L9945" t="s">
        <v>328</v>
      </c>
    </row>
    <row r="9946" spans="1:12" x14ac:dyDescent="0.25">
      <c r="A9946" s="1">
        <v>9945</v>
      </c>
      <c r="B9946" s="3">
        <v>55</v>
      </c>
      <c r="C9946" s="1">
        <v>305</v>
      </c>
      <c r="D9946" s="1">
        <v>11</v>
      </c>
      <c r="E9946" s="1">
        <v>2</v>
      </c>
      <c r="F9946" s="1">
        <v>0</v>
      </c>
      <c r="G9946">
        <f>VLOOKUP(C9946,reference!$A$1:$E$310,5,FALSE)</f>
        <v>5371020</v>
      </c>
      <c r="H9946" t="str">
        <f>VLOOKUP(C9946,reference!$A$1:$E$310,4,FALSE)</f>
        <v>MAULAFA</v>
      </c>
      <c r="I9946" t="str">
        <f>VLOOKUP($D9946,reference!$G$1:$H$25,2,FALSE)</f>
        <v>Savanna / Padang rumput</v>
      </c>
      <c r="J9946" t="str">
        <f>VLOOKUP($E9946,reference!$G$1:$H$25,2,FALSE)</f>
        <v>Hutan lahan kering sekunder / bekas tebangan</v>
      </c>
      <c r="K9946" t="str">
        <f t="shared" si="155"/>
        <v>Non Irigasi</v>
      </c>
      <c r="L9946" t="s">
        <v>327</v>
      </c>
    </row>
    <row r="9947" spans="1:12" x14ac:dyDescent="0.25">
      <c r="A9947" s="1">
        <v>9946</v>
      </c>
      <c r="B9947" s="3">
        <v>5</v>
      </c>
      <c r="C9947" s="1">
        <v>34</v>
      </c>
      <c r="D9947" s="1">
        <v>2</v>
      </c>
      <c r="E9947" s="1">
        <v>18</v>
      </c>
      <c r="F9947" s="1">
        <v>0</v>
      </c>
      <c r="G9947">
        <f>VLOOKUP(C9947,reference!$A$1:$E$310,5,FALSE)</f>
        <v>5303121</v>
      </c>
      <c r="H9947" t="str">
        <f>VLOOKUP(C9947,reference!$A$1:$E$310,4,FALSE)</f>
        <v>TAEBENU</v>
      </c>
      <c r="I9947" t="str">
        <f>VLOOKUP($D9947,reference!$G$1:$H$25,2,FALSE)</f>
        <v>Hutan lahan kering sekunder / bekas tebangan</v>
      </c>
      <c r="J9947" t="str">
        <f>VLOOKUP($E9947,reference!$G$1:$H$25,2,FALSE)</f>
        <v>Lahan terbuka</v>
      </c>
      <c r="K9947" t="str">
        <f t="shared" si="155"/>
        <v>Non Irigasi</v>
      </c>
      <c r="L9947" t="s">
        <v>328</v>
      </c>
    </row>
    <row r="9948" spans="1:12" x14ac:dyDescent="0.25">
      <c r="A9948" s="1">
        <v>9947</v>
      </c>
      <c r="B9948" s="3">
        <v>88</v>
      </c>
      <c r="C9948" s="1">
        <v>35</v>
      </c>
      <c r="D9948" s="1">
        <v>12</v>
      </c>
      <c r="E9948" s="1">
        <v>14</v>
      </c>
      <c r="F9948" s="1">
        <v>0</v>
      </c>
      <c r="G9948">
        <f>VLOOKUP(C9948,reference!$A$1:$E$310,5,FALSE)</f>
        <v>5303130</v>
      </c>
      <c r="H9948" t="str">
        <f>VLOOKUP(C9948,reference!$A$1:$E$310,4,FALSE)</f>
        <v>AMARASI</v>
      </c>
      <c r="I9948" t="str">
        <f>VLOOKUP($D9948,reference!$G$1:$H$25,2,FALSE)</f>
        <v>Pertanian lahan kering</v>
      </c>
      <c r="J9948" t="str">
        <f>VLOOKUP($E9948,reference!$G$1:$H$25,2,FALSE)</f>
        <v>Sawah</v>
      </c>
      <c r="K9948" t="str">
        <f t="shared" si="155"/>
        <v>Non Irigasi</v>
      </c>
      <c r="L9948" t="s">
        <v>327</v>
      </c>
    </row>
    <row r="9949" spans="1:12" x14ac:dyDescent="0.25">
      <c r="A9949" s="1">
        <v>9948</v>
      </c>
      <c r="B9949" s="3">
        <v>405</v>
      </c>
      <c r="C9949" s="1">
        <v>304</v>
      </c>
      <c r="D9949" s="1">
        <v>12</v>
      </c>
      <c r="E9949" s="1">
        <v>9</v>
      </c>
      <c r="F9949" s="1">
        <v>0</v>
      </c>
      <c r="G9949">
        <f>VLOOKUP(C9949,reference!$A$1:$E$310,5,FALSE)</f>
        <v>5371010</v>
      </c>
      <c r="H9949" t="str">
        <f>VLOOKUP(C9949,reference!$A$1:$E$310,4,FALSE)</f>
        <v>ALAK</v>
      </c>
      <c r="I9949" t="str">
        <f>VLOOKUP($D9949,reference!$G$1:$H$25,2,FALSE)</f>
        <v>Pertanian lahan kering</v>
      </c>
      <c r="J9949" t="str">
        <f>VLOOKUP($E9949,reference!$G$1:$H$25,2,FALSE)</f>
        <v>Semak belukar</v>
      </c>
      <c r="K9949" t="str">
        <f t="shared" si="155"/>
        <v>Non Irigasi</v>
      </c>
      <c r="L9949" t="s">
        <v>327</v>
      </c>
    </row>
    <row r="9950" spans="1:12" x14ac:dyDescent="0.25">
      <c r="A9950" s="1">
        <v>9949</v>
      </c>
      <c r="B9950" s="3">
        <v>245</v>
      </c>
      <c r="C9950" s="1">
        <v>35</v>
      </c>
      <c r="D9950" s="1">
        <v>16</v>
      </c>
      <c r="E9950" s="1">
        <v>16</v>
      </c>
      <c r="F9950" s="1">
        <v>0</v>
      </c>
      <c r="G9950">
        <f>VLOOKUP(C9950,reference!$A$1:$E$310,5,FALSE)</f>
        <v>5303130</v>
      </c>
      <c r="H9950" t="str">
        <f>VLOOKUP(C9950,reference!$A$1:$E$310,4,FALSE)</f>
        <v>AMARASI</v>
      </c>
      <c r="I9950" t="str">
        <f>VLOOKUP($D9950,reference!$G$1:$H$25,2,FALSE)</f>
        <v>Pemukiman</v>
      </c>
      <c r="J9950" t="str">
        <f>VLOOKUP($E9950,reference!$G$1:$H$25,2,FALSE)</f>
        <v>Pemukiman</v>
      </c>
      <c r="K9950" t="str">
        <f t="shared" si="155"/>
        <v>Non Irigasi</v>
      </c>
      <c r="L9950" t="s">
        <v>327</v>
      </c>
    </row>
    <row r="9951" spans="1:12" x14ac:dyDescent="0.25">
      <c r="A9951" s="1">
        <v>9950</v>
      </c>
      <c r="B9951" s="3">
        <v>17</v>
      </c>
      <c r="C9951" s="1">
        <v>35</v>
      </c>
      <c r="D9951" s="1">
        <v>16</v>
      </c>
      <c r="E9951" s="1">
        <v>9</v>
      </c>
      <c r="F9951" s="1">
        <v>0</v>
      </c>
      <c r="G9951">
        <f>VLOOKUP(C9951,reference!$A$1:$E$310,5,FALSE)</f>
        <v>5303130</v>
      </c>
      <c r="H9951" t="str">
        <f>VLOOKUP(C9951,reference!$A$1:$E$310,4,FALSE)</f>
        <v>AMARASI</v>
      </c>
      <c r="I9951" t="str">
        <f>VLOOKUP($D9951,reference!$G$1:$H$25,2,FALSE)</f>
        <v>Pemukiman</v>
      </c>
      <c r="J9951" t="str">
        <f>VLOOKUP($E9951,reference!$G$1:$H$25,2,FALSE)</f>
        <v>Semak belukar</v>
      </c>
      <c r="K9951" t="str">
        <f t="shared" si="155"/>
        <v>Non Irigasi</v>
      </c>
      <c r="L9951" t="s">
        <v>327</v>
      </c>
    </row>
    <row r="9952" spans="1:12" x14ac:dyDescent="0.25">
      <c r="A9952" s="1">
        <v>9951</v>
      </c>
      <c r="B9952" s="3">
        <v>4</v>
      </c>
      <c r="C9952" s="1">
        <v>304</v>
      </c>
      <c r="D9952" s="1">
        <v>11</v>
      </c>
      <c r="E9952" s="1">
        <v>14</v>
      </c>
      <c r="F9952" s="1">
        <v>0</v>
      </c>
      <c r="G9952">
        <f>VLOOKUP(C9952,reference!$A$1:$E$310,5,FALSE)</f>
        <v>5371010</v>
      </c>
      <c r="H9952" t="str">
        <f>VLOOKUP(C9952,reference!$A$1:$E$310,4,FALSE)</f>
        <v>ALAK</v>
      </c>
      <c r="I9952" t="str">
        <f>VLOOKUP($D9952,reference!$G$1:$H$25,2,FALSE)</f>
        <v>Savanna / Padang rumput</v>
      </c>
      <c r="J9952" t="str">
        <f>VLOOKUP($E9952,reference!$G$1:$H$25,2,FALSE)</f>
        <v>Sawah</v>
      </c>
      <c r="K9952" t="str">
        <f t="shared" si="155"/>
        <v>Non Irigasi</v>
      </c>
      <c r="L9952" t="s">
        <v>327</v>
      </c>
    </row>
    <row r="9953" spans="1:12" x14ac:dyDescent="0.25">
      <c r="A9953" s="1">
        <v>9952</v>
      </c>
      <c r="B9953" s="3">
        <v>31</v>
      </c>
      <c r="C9953" s="1">
        <v>34</v>
      </c>
      <c r="D9953" s="1">
        <v>9</v>
      </c>
      <c r="E9953" s="1">
        <v>11</v>
      </c>
      <c r="F9953" s="1">
        <v>0</v>
      </c>
      <c r="G9953">
        <f>VLOOKUP(C9953,reference!$A$1:$E$310,5,FALSE)</f>
        <v>5303121</v>
      </c>
      <c r="H9953" t="str">
        <f>VLOOKUP(C9953,reference!$A$1:$E$310,4,FALSE)</f>
        <v>TAEBENU</v>
      </c>
      <c r="I9953" t="str">
        <f>VLOOKUP($D9953,reference!$G$1:$H$25,2,FALSE)</f>
        <v>Semak belukar</v>
      </c>
      <c r="J9953" t="str">
        <f>VLOOKUP($E9953,reference!$G$1:$H$25,2,FALSE)</f>
        <v>Savanna / Padang rumput</v>
      </c>
      <c r="K9953" t="str">
        <f t="shared" si="155"/>
        <v>Non Irigasi</v>
      </c>
      <c r="L9953" t="s">
        <v>327</v>
      </c>
    </row>
    <row r="9954" spans="1:12" x14ac:dyDescent="0.25">
      <c r="A9954" s="1">
        <v>9953</v>
      </c>
      <c r="B9954" s="3">
        <v>4</v>
      </c>
      <c r="C9954" s="1">
        <v>35</v>
      </c>
      <c r="D9954" s="1">
        <v>14</v>
      </c>
      <c r="E9954" s="1">
        <v>16</v>
      </c>
      <c r="F9954" s="1">
        <v>0</v>
      </c>
      <c r="G9954">
        <f>VLOOKUP(C9954,reference!$A$1:$E$310,5,FALSE)</f>
        <v>5303130</v>
      </c>
      <c r="H9954" t="str">
        <f>VLOOKUP(C9954,reference!$A$1:$E$310,4,FALSE)</f>
        <v>AMARASI</v>
      </c>
      <c r="I9954" t="str">
        <f>VLOOKUP($D9954,reference!$G$1:$H$25,2,FALSE)</f>
        <v>Sawah</v>
      </c>
      <c r="J9954" t="str">
        <f>VLOOKUP($E9954,reference!$G$1:$H$25,2,FALSE)</f>
        <v>Pemukiman</v>
      </c>
      <c r="K9954" t="str">
        <f t="shared" si="155"/>
        <v>Non Irigasi</v>
      </c>
      <c r="L9954" t="s">
        <v>327</v>
      </c>
    </row>
    <row r="9955" spans="1:12" x14ac:dyDescent="0.25">
      <c r="A9955" s="1">
        <v>9954</v>
      </c>
      <c r="B9955" s="3">
        <v>169</v>
      </c>
      <c r="C9955" s="1">
        <v>35</v>
      </c>
      <c r="D9955" s="1">
        <v>12</v>
      </c>
      <c r="E9955" s="1">
        <v>16</v>
      </c>
      <c r="F9955" s="1">
        <v>0</v>
      </c>
      <c r="G9955">
        <f>VLOOKUP(C9955,reference!$A$1:$E$310,5,FALSE)</f>
        <v>5303130</v>
      </c>
      <c r="H9955" t="str">
        <f>VLOOKUP(C9955,reference!$A$1:$E$310,4,FALSE)</f>
        <v>AMARASI</v>
      </c>
      <c r="I9955" t="str">
        <f>VLOOKUP($D9955,reference!$G$1:$H$25,2,FALSE)</f>
        <v>Pertanian lahan kering</v>
      </c>
      <c r="J9955" t="str">
        <f>VLOOKUP($E9955,reference!$G$1:$H$25,2,FALSE)</f>
        <v>Pemukiman</v>
      </c>
      <c r="K9955" t="str">
        <f t="shared" si="155"/>
        <v>Non Irigasi</v>
      </c>
      <c r="L9955" t="s">
        <v>327</v>
      </c>
    </row>
    <row r="9956" spans="1:12" x14ac:dyDescent="0.25">
      <c r="A9956" s="1">
        <v>9955</v>
      </c>
      <c r="B9956" s="3">
        <v>15</v>
      </c>
      <c r="C9956" s="1">
        <v>14</v>
      </c>
      <c r="D9956" s="1">
        <v>13</v>
      </c>
      <c r="E9956" s="1">
        <v>20</v>
      </c>
      <c r="F9956" s="1">
        <v>0</v>
      </c>
      <c r="G9956">
        <f>VLOOKUP(C9956,reference!$A$1:$E$310,5,FALSE)</f>
        <v>5302031</v>
      </c>
      <c r="H9956" t="str">
        <f>VLOOKUP(C9956,reference!$A$1:$E$310,4,FALSE)</f>
        <v>KARERA</v>
      </c>
      <c r="I9956" t="str">
        <f>VLOOKUP($D9956,reference!$G$1:$H$25,2,FALSE)</f>
        <v>Pertanian lahan kering  campur semak / kebun campur</v>
      </c>
      <c r="J9956" t="str">
        <f>VLOOKUP($E9956,reference!$G$1:$H$25,2,FALSE)</f>
        <v>Tubuh air</v>
      </c>
      <c r="K9956" t="str">
        <f t="shared" si="155"/>
        <v>Non Irigasi</v>
      </c>
      <c r="L9956" t="s">
        <v>327</v>
      </c>
    </row>
    <row r="9957" spans="1:12" x14ac:dyDescent="0.25">
      <c r="A9957" s="1">
        <v>9956</v>
      </c>
      <c r="B9957" s="3">
        <v>57</v>
      </c>
      <c r="C9957" s="1">
        <v>20</v>
      </c>
      <c r="D9957" s="1">
        <v>2</v>
      </c>
      <c r="E9957" s="1">
        <v>14</v>
      </c>
      <c r="F9957" s="1">
        <v>0</v>
      </c>
      <c r="G9957">
        <f>VLOOKUP(C9957,reference!$A$1:$E$310,5,FALSE)</f>
        <v>5302041</v>
      </c>
      <c r="H9957" t="str">
        <f>VLOOKUP(C9957,reference!$A$1:$E$310,4,FALSE)</f>
        <v>WULA WAIJELU</v>
      </c>
      <c r="I9957" t="str">
        <f>VLOOKUP($D9957,reference!$G$1:$H$25,2,FALSE)</f>
        <v>Hutan lahan kering sekunder / bekas tebangan</v>
      </c>
      <c r="J9957" t="str">
        <f>VLOOKUP($E9957,reference!$G$1:$H$25,2,FALSE)</f>
        <v>Sawah</v>
      </c>
      <c r="K9957" t="str">
        <f t="shared" si="155"/>
        <v>Non Irigasi</v>
      </c>
      <c r="L9957" t="s">
        <v>328</v>
      </c>
    </row>
    <row r="9958" spans="1:12" x14ac:dyDescent="0.25">
      <c r="A9958" s="1">
        <v>9957</v>
      </c>
      <c r="B9958" s="3">
        <v>56</v>
      </c>
      <c r="C9958" s="1">
        <v>20</v>
      </c>
      <c r="D9958" s="1">
        <v>12</v>
      </c>
      <c r="E9958" s="1">
        <v>2</v>
      </c>
      <c r="F9958" s="1">
        <v>0</v>
      </c>
      <c r="G9958">
        <f>VLOOKUP(C9958,reference!$A$1:$E$310,5,FALSE)</f>
        <v>5302041</v>
      </c>
      <c r="H9958" t="str">
        <f>VLOOKUP(C9958,reference!$A$1:$E$310,4,FALSE)</f>
        <v>WULA WAIJELU</v>
      </c>
      <c r="I9958" t="str">
        <f>VLOOKUP($D9958,reference!$G$1:$H$25,2,FALSE)</f>
        <v>Pertanian lahan kering</v>
      </c>
      <c r="J9958" t="str">
        <f>VLOOKUP($E9958,reference!$G$1:$H$25,2,FALSE)</f>
        <v>Hutan lahan kering sekunder / bekas tebangan</v>
      </c>
      <c r="K9958" t="str">
        <f t="shared" si="155"/>
        <v>Non Irigasi</v>
      </c>
      <c r="L9958" t="s">
        <v>327</v>
      </c>
    </row>
    <row r="9959" spans="1:12" x14ac:dyDescent="0.25">
      <c r="A9959" s="1">
        <v>9958</v>
      </c>
      <c r="B9959" s="3">
        <v>39</v>
      </c>
      <c r="C9959" s="1">
        <v>20</v>
      </c>
      <c r="D9959" s="1">
        <v>12</v>
      </c>
      <c r="E9959" s="1">
        <v>11</v>
      </c>
      <c r="F9959" s="1">
        <v>0</v>
      </c>
      <c r="G9959">
        <f>VLOOKUP(C9959,reference!$A$1:$E$310,5,FALSE)</f>
        <v>5302041</v>
      </c>
      <c r="H9959" t="str">
        <f>VLOOKUP(C9959,reference!$A$1:$E$310,4,FALSE)</f>
        <v>WULA WAIJELU</v>
      </c>
      <c r="I9959" t="str">
        <f>VLOOKUP($D9959,reference!$G$1:$H$25,2,FALSE)</f>
        <v>Pertanian lahan kering</v>
      </c>
      <c r="J9959" t="str">
        <f>VLOOKUP($E9959,reference!$G$1:$H$25,2,FALSE)</f>
        <v>Savanna / Padang rumput</v>
      </c>
      <c r="K9959" t="str">
        <f t="shared" si="155"/>
        <v>Non Irigasi</v>
      </c>
      <c r="L9959" t="s">
        <v>327</v>
      </c>
    </row>
    <row r="9960" spans="1:12" x14ac:dyDescent="0.25">
      <c r="A9960" s="1">
        <v>9959</v>
      </c>
      <c r="B9960" s="3">
        <v>5</v>
      </c>
      <c r="C9960" s="1">
        <v>304</v>
      </c>
      <c r="D9960" s="1">
        <v>16</v>
      </c>
      <c r="E9960" s="1">
        <v>11</v>
      </c>
      <c r="F9960" s="1">
        <v>0</v>
      </c>
      <c r="G9960">
        <f>VLOOKUP(C9960,reference!$A$1:$E$310,5,FALSE)</f>
        <v>5371010</v>
      </c>
      <c r="H9960" t="str">
        <f>VLOOKUP(C9960,reference!$A$1:$E$310,4,FALSE)</f>
        <v>ALAK</v>
      </c>
      <c r="I9960" t="str">
        <f>VLOOKUP($D9960,reference!$G$1:$H$25,2,FALSE)</f>
        <v>Pemukiman</v>
      </c>
      <c r="J9960" t="str">
        <f>VLOOKUP($E9960,reference!$G$1:$H$25,2,FALSE)</f>
        <v>Savanna / Padang rumput</v>
      </c>
      <c r="K9960" t="str">
        <f t="shared" si="155"/>
        <v>Non Irigasi</v>
      </c>
      <c r="L9960" t="s">
        <v>327</v>
      </c>
    </row>
    <row r="9961" spans="1:12" x14ac:dyDescent="0.25">
      <c r="A9961" s="1">
        <v>9960</v>
      </c>
      <c r="B9961" s="3">
        <v>284</v>
      </c>
      <c r="C9961" s="1">
        <v>304</v>
      </c>
      <c r="D9961" s="1">
        <v>11</v>
      </c>
      <c r="E9961" s="1">
        <v>11</v>
      </c>
      <c r="F9961" s="1">
        <v>0</v>
      </c>
      <c r="G9961">
        <f>VLOOKUP(C9961,reference!$A$1:$E$310,5,FALSE)</f>
        <v>5371010</v>
      </c>
      <c r="H9961" t="str">
        <f>VLOOKUP(C9961,reference!$A$1:$E$310,4,FALSE)</f>
        <v>ALAK</v>
      </c>
      <c r="I9961" t="str">
        <f>VLOOKUP($D9961,reference!$G$1:$H$25,2,FALSE)</f>
        <v>Savanna / Padang rumput</v>
      </c>
      <c r="J9961" t="str">
        <f>VLOOKUP($E9961,reference!$G$1:$H$25,2,FALSE)</f>
        <v>Savanna / Padang rumput</v>
      </c>
      <c r="K9961" t="str">
        <f t="shared" si="155"/>
        <v>Non Irigasi</v>
      </c>
      <c r="L9961" t="s">
        <v>327</v>
      </c>
    </row>
    <row r="9962" spans="1:12" x14ac:dyDescent="0.25">
      <c r="A9962" s="1">
        <v>9961</v>
      </c>
      <c r="B9962" s="3">
        <v>218</v>
      </c>
      <c r="C9962" s="1">
        <v>304</v>
      </c>
      <c r="D9962" s="1">
        <v>11</v>
      </c>
      <c r="E9962" s="1">
        <v>16</v>
      </c>
      <c r="F9962" s="1">
        <v>0</v>
      </c>
      <c r="G9962">
        <f>VLOOKUP(C9962,reference!$A$1:$E$310,5,FALSE)</f>
        <v>5371010</v>
      </c>
      <c r="H9962" t="str">
        <f>VLOOKUP(C9962,reference!$A$1:$E$310,4,FALSE)</f>
        <v>ALAK</v>
      </c>
      <c r="I9962" t="str">
        <f>VLOOKUP($D9962,reference!$G$1:$H$25,2,FALSE)</f>
        <v>Savanna / Padang rumput</v>
      </c>
      <c r="J9962" t="str">
        <f>VLOOKUP($E9962,reference!$G$1:$H$25,2,FALSE)</f>
        <v>Pemukiman</v>
      </c>
      <c r="K9962" t="str">
        <f t="shared" si="155"/>
        <v>Non Irigasi</v>
      </c>
      <c r="L9962" t="s">
        <v>327</v>
      </c>
    </row>
    <row r="9963" spans="1:12" x14ac:dyDescent="0.25">
      <c r="A9963" s="1">
        <v>9962</v>
      </c>
      <c r="B9963" s="3">
        <v>10</v>
      </c>
      <c r="C9963" s="1">
        <v>29</v>
      </c>
      <c r="D9963" s="1">
        <v>2</v>
      </c>
      <c r="E9963" s="1">
        <v>15</v>
      </c>
      <c r="F9963" s="1">
        <v>0</v>
      </c>
      <c r="G9963">
        <f>VLOOKUP(C9963,reference!$A$1:$E$310,5,FALSE)</f>
        <v>5303100</v>
      </c>
      <c r="H9963" t="str">
        <f>VLOOKUP(C9963,reference!$A$1:$E$310,4,FALSE)</f>
        <v>SEMAU</v>
      </c>
      <c r="I9963" t="str">
        <f>VLOOKUP($D9963,reference!$G$1:$H$25,2,FALSE)</f>
        <v>Hutan lahan kering sekunder / bekas tebangan</v>
      </c>
      <c r="J9963" t="str">
        <f>VLOOKUP($E9963,reference!$G$1:$H$25,2,FALSE)</f>
        <v>Tambak</v>
      </c>
      <c r="K9963" t="str">
        <f t="shared" si="155"/>
        <v>Non Irigasi</v>
      </c>
      <c r="L9963" t="s">
        <v>328</v>
      </c>
    </row>
    <row r="9964" spans="1:12" x14ac:dyDescent="0.25">
      <c r="A9964" s="1">
        <v>9963</v>
      </c>
      <c r="B9964" s="3">
        <v>1</v>
      </c>
      <c r="C9964" s="1">
        <v>304</v>
      </c>
      <c r="D9964" s="1">
        <v>12</v>
      </c>
      <c r="E9964" s="1">
        <v>23</v>
      </c>
      <c r="F9964" s="1">
        <v>0</v>
      </c>
      <c r="G9964">
        <f>VLOOKUP(C9964,reference!$A$1:$E$310,5,FALSE)</f>
        <v>5371010</v>
      </c>
      <c r="H9964" t="str">
        <f>VLOOKUP(C9964,reference!$A$1:$E$310,4,FALSE)</f>
        <v>ALAK</v>
      </c>
      <c r="I9964" t="str">
        <f>VLOOKUP($D9964,reference!$G$1:$H$25,2,FALSE)</f>
        <v>Pertanian lahan kering</v>
      </c>
      <c r="J9964" t="str">
        <f>VLOOKUP($E9964,reference!$G$1:$H$25,2,FALSE)</f>
        <v>Bandara</v>
      </c>
      <c r="K9964" t="str">
        <f t="shared" si="155"/>
        <v>Non Irigasi</v>
      </c>
      <c r="L9964" t="s">
        <v>327</v>
      </c>
    </row>
    <row r="9965" spans="1:12" x14ac:dyDescent="0.25">
      <c r="A9965" s="1">
        <v>9964</v>
      </c>
      <c r="B9965" s="3">
        <v>2</v>
      </c>
      <c r="C9965" s="1">
        <v>304</v>
      </c>
      <c r="D9965" s="1">
        <v>12</v>
      </c>
      <c r="E9965" s="1">
        <v>11</v>
      </c>
      <c r="F9965" s="1">
        <v>0</v>
      </c>
      <c r="G9965">
        <f>VLOOKUP(C9965,reference!$A$1:$E$310,5,FALSE)</f>
        <v>5371010</v>
      </c>
      <c r="H9965" t="str">
        <f>VLOOKUP(C9965,reference!$A$1:$E$310,4,FALSE)</f>
        <v>ALAK</v>
      </c>
      <c r="I9965" t="str">
        <f>VLOOKUP($D9965,reference!$G$1:$H$25,2,FALSE)</f>
        <v>Pertanian lahan kering</v>
      </c>
      <c r="J9965" t="str">
        <f>VLOOKUP($E9965,reference!$G$1:$H$25,2,FALSE)</f>
        <v>Savanna / Padang rumput</v>
      </c>
      <c r="K9965" t="str">
        <f t="shared" si="155"/>
        <v>Non Irigasi</v>
      </c>
      <c r="L9965" t="s">
        <v>327</v>
      </c>
    </row>
    <row r="9966" spans="1:12" x14ac:dyDescent="0.25">
      <c r="A9966" s="1">
        <v>9965</v>
      </c>
      <c r="B9966" s="3">
        <v>1171</v>
      </c>
      <c r="C9966" s="1">
        <v>34</v>
      </c>
      <c r="D9966" s="1">
        <v>12</v>
      </c>
      <c r="E9966" s="1">
        <v>11</v>
      </c>
      <c r="F9966" s="1">
        <v>0</v>
      </c>
      <c r="G9966">
        <f>VLOOKUP(C9966,reference!$A$1:$E$310,5,FALSE)</f>
        <v>5303121</v>
      </c>
      <c r="H9966" t="str">
        <f>VLOOKUP(C9966,reference!$A$1:$E$310,4,FALSE)</f>
        <v>TAEBENU</v>
      </c>
      <c r="I9966" t="str">
        <f>VLOOKUP($D9966,reference!$G$1:$H$25,2,FALSE)</f>
        <v>Pertanian lahan kering</v>
      </c>
      <c r="J9966" t="str">
        <f>VLOOKUP($E9966,reference!$G$1:$H$25,2,FALSE)</f>
        <v>Savanna / Padang rumput</v>
      </c>
      <c r="K9966" t="str">
        <f t="shared" si="155"/>
        <v>Non Irigasi</v>
      </c>
      <c r="L9966" t="s">
        <v>327</v>
      </c>
    </row>
    <row r="9967" spans="1:12" x14ac:dyDescent="0.25">
      <c r="A9967" s="1">
        <v>9966</v>
      </c>
      <c r="B9967" s="3">
        <v>88</v>
      </c>
      <c r="C9967" s="1">
        <v>29</v>
      </c>
      <c r="D9967" s="1">
        <v>18</v>
      </c>
      <c r="E9967" s="1">
        <v>15</v>
      </c>
      <c r="F9967" s="1">
        <v>0</v>
      </c>
      <c r="G9967">
        <f>VLOOKUP(C9967,reference!$A$1:$E$310,5,FALSE)</f>
        <v>5303100</v>
      </c>
      <c r="H9967" t="str">
        <f>VLOOKUP(C9967,reference!$A$1:$E$310,4,FALSE)</f>
        <v>SEMAU</v>
      </c>
      <c r="I9967" t="str">
        <f>VLOOKUP($D9967,reference!$G$1:$H$25,2,FALSE)</f>
        <v>Lahan terbuka</v>
      </c>
      <c r="J9967" t="str">
        <f>VLOOKUP($E9967,reference!$G$1:$H$25,2,FALSE)</f>
        <v>Tambak</v>
      </c>
      <c r="K9967" t="str">
        <f t="shared" si="155"/>
        <v>Non Irigasi</v>
      </c>
      <c r="L9967" t="s">
        <v>327</v>
      </c>
    </row>
    <row r="9968" spans="1:12" x14ac:dyDescent="0.25">
      <c r="A9968" s="1">
        <v>9967</v>
      </c>
      <c r="B9968" s="3">
        <v>1</v>
      </c>
      <c r="C9968" s="1">
        <v>304</v>
      </c>
      <c r="D9968" s="1">
        <v>12</v>
      </c>
      <c r="E9968" s="1">
        <v>18</v>
      </c>
      <c r="F9968" s="1">
        <v>0</v>
      </c>
      <c r="G9968">
        <f>VLOOKUP(C9968,reference!$A$1:$E$310,5,FALSE)</f>
        <v>5371010</v>
      </c>
      <c r="H9968" t="str">
        <f>VLOOKUP(C9968,reference!$A$1:$E$310,4,FALSE)</f>
        <v>ALAK</v>
      </c>
      <c r="I9968" t="str">
        <f>VLOOKUP($D9968,reference!$G$1:$H$25,2,FALSE)</f>
        <v>Pertanian lahan kering</v>
      </c>
      <c r="J9968" t="str">
        <f>VLOOKUP($E9968,reference!$G$1:$H$25,2,FALSE)</f>
        <v>Lahan terbuka</v>
      </c>
      <c r="K9968" t="str">
        <f t="shared" si="155"/>
        <v>Non Irigasi</v>
      </c>
      <c r="L9968" t="s">
        <v>327</v>
      </c>
    </row>
    <row r="9969" spans="1:12" x14ac:dyDescent="0.25">
      <c r="A9969" s="1">
        <v>9968</v>
      </c>
      <c r="B9969" s="3">
        <v>9</v>
      </c>
      <c r="C9969" s="1">
        <v>304</v>
      </c>
      <c r="D9969" s="1">
        <v>12</v>
      </c>
      <c r="E9969" s="1">
        <v>14</v>
      </c>
      <c r="F9969" s="1">
        <v>0</v>
      </c>
      <c r="G9969">
        <f>VLOOKUP(C9969,reference!$A$1:$E$310,5,FALSE)</f>
        <v>5371010</v>
      </c>
      <c r="H9969" t="str">
        <f>VLOOKUP(C9969,reference!$A$1:$E$310,4,FALSE)</f>
        <v>ALAK</v>
      </c>
      <c r="I9969" t="str">
        <f>VLOOKUP($D9969,reference!$G$1:$H$25,2,FALSE)</f>
        <v>Pertanian lahan kering</v>
      </c>
      <c r="J9969" t="str">
        <f>VLOOKUP($E9969,reference!$G$1:$H$25,2,FALSE)</f>
        <v>Sawah</v>
      </c>
      <c r="K9969" t="str">
        <f t="shared" si="155"/>
        <v>Non Irigasi</v>
      </c>
      <c r="L9969" t="s">
        <v>327</v>
      </c>
    </row>
    <row r="9970" spans="1:12" x14ac:dyDescent="0.25">
      <c r="A9970" s="1">
        <v>9969</v>
      </c>
      <c r="B9970" s="3">
        <v>1</v>
      </c>
      <c r="C9970" s="1">
        <v>14</v>
      </c>
      <c r="D9970" s="1">
        <v>18</v>
      </c>
      <c r="E9970" s="1">
        <v>16</v>
      </c>
      <c r="F9970" s="1">
        <v>0</v>
      </c>
      <c r="G9970">
        <f>VLOOKUP(C9970,reference!$A$1:$E$310,5,FALSE)</f>
        <v>5302031</v>
      </c>
      <c r="H9970" t="str">
        <f>VLOOKUP(C9970,reference!$A$1:$E$310,4,FALSE)</f>
        <v>KARERA</v>
      </c>
      <c r="I9970" t="str">
        <f>VLOOKUP($D9970,reference!$G$1:$H$25,2,FALSE)</f>
        <v>Lahan terbuka</v>
      </c>
      <c r="J9970" t="str">
        <f>VLOOKUP($E9970,reference!$G$1:$H$25,2,FALSE)</f>
        <v>Pemukiman</v>
      </c>
      <c r="K9970" t="str">
        <f t="shared" si="155"/>
        <v>Non Irigasi</v>
      </c>
      <c r="L9970" t="s">
        <v>327</v>
      </c>
    </row>
    <row r="9971" spans="1:12" x14ac:dyDescent="0.25">
      <c r="A9971" s="1">
        <v>9970</v>
      </c>
      <c r="B9971" s="3">
        <v>538</v>
      </c>
      <c r="C9971" s="1">
        <v>20</v>
      </c>
      <c r="D9971" s="1">
        <v>13</v>
      </c>
      <c r="E9971" s="1">
        <v>11</v>
      </c>
      <c r="F9971" s="1">
        <v>0</v>
      </c>
      <c r="G9971">
        <f>VLOOKUP(C9971,reference!$A$1:$E$310,5,FALSE)</f>
        <v>5302041</v>
      </c>
      <c r="H9971" t="str">
        <f>VLOOKUP(C9971,reference!$A$1:$E$310,4,FALSE)</f>
        <v>WULA WAIJELU</v>
      </c>
      <c r="I9971" t="str">
        <f>VLOOKUP($D9971,reference!$G$1:$H$25,2,FALSE)</f>
        <v>Pertanian lahan kering  campur semak / kebun campur</v>
      </c>
      <c r="J9971" t="str">
        <f>VLOOKUP($E9971,reference!$G$1:$H$25,2,FALSE)</f>
        <v>Savanna / Padang rumput</v>
      </c>
      <c r="K9971" t="str">
        <f t="shared" si="155"/>
        <v>Non Irigasi</v>
      </c>
      <c r="L9971" t="s">
        <v>327</v>
      </c>
    </row>
    <row r="9972" spans="1:12" x14ac:dyDescent="0.25">
      <c r="A9972" s="1">
        <v>9971</v>
      </c>
      <c r="B9972" s="3">
        <v>20</v>
      </c>
      <c r="C9972" s="1">
        <v>29</v>
      </c>
      <c r="D9972" s="1">
        <v>9</v>
      </c>
      <c r="E9972" s="1">
        <v>6</v>
      </c>
      <c r="F9972" s="1">
        <v>0</v>
      </c>
      <c r="G9972">
        <f>VLOOKUP(C9972,reference!$A$1:$E$310,5,FALSE)</f>
        <v>5303100</v>
      </c>
      <c r="H9972" t="str">
        <f>VLOOKUP(C9972,reference!$A$1:$E$310,4,FALSE)</f>
        <v>SEMAU</v>
      </c>
      <c r="I9972" t="str">
        <f>VLOOKUP($D9972,reference!$G$1:$H$25,2,FALSE)</f>
        <v>Semak belukar</v>
      </c>
      <c r="J9972" t="str">
        <f>VLOOKUP($E9972,reference!$G$1:$H$25,2,FALSE)</f>
        <v>Hutan mangrove sekunder</v>
      </c>
      <c r="K9972" t="str">
        <f t="shared" si="155"/>
        <v>Non Irigasi</v>
      </c>
      <c r="L9972" t="s">
        <v>327</v>
      </c>
    </row>
    <row r="9973" spans="1:12" x14ac:dyDescent="0.25">
      <c r="A9973" s="1">
        <v>9972</v>
      </c>
      <c r="B9973" s="3">
        <v>22</v>
      </c>
      <c r="C9973" s="1">
        <v>29</v>
      </c>
      <c r="D9973" s="1">
        <v>0</v>
      </c>
      <c r="E9973" s="1">
        <v>6</v>
      </c>
      <c r="F9973" s="1">
        <v>0</v>
      </c>
      <c r="G9973">
        <f>VLOOKUP(C9973,reference!$A$1:$E$310,5,FALSE)</f>
        <v>5303100</v>
      </c>
      <c r="H9973" t="str">
        <f>VLOOKUP(C9973,reference!$A$1:$E$310,4,FALSE)</f>
        <v>SEMAU</v>
      </c>
      <c r="I9973" t="str">
        <f>VLOOKUP($D9973,reference!$G$1:$H$25,2,FALSE)</f>
        <v>No data</v>
      </c>
      <c r="J9973" t="str">
        <f>VLOOKUP($E9973,reference!$G$1:$H$25,2,FALSE)</f>
        <v>Hutan mangrove sekunder</v>
      </c>
      <c r="K9973" t="str">
        <f t="shared" si="155"/>
        <v>Non Irigasi</v>
      </c>
      <c r="L9973" t="s">
        <v>327</v>
      </c>
    </row>
    <row r="9974" spans="1:12" x14ac:dyDescent="0.25">
      <c r="A9974" s="1">
        <v>9973</v>
      </c>
      <c r="B9974" s="3">
        <v>7</v>
      </c>
      <c r="C9974" s="1">
        <v>14</v>
      </c>
      <c r="D9974" s="1">
        <v>2</v>
      </c>
      <c r="E9974" s="1">
        <v>20</v>
      </c>
      <c r="F9974" s="1">
        <v>0</v>
      </c>
      <c r="G9974">
        <f>VLOOKUP(C9974,reference!$A$1:$E$310,5,FALSE)</f>
        <v>5302031</v>
      </c>
      <c r="H9974" t="str">
        <f>VLOOKUP(C9974,reference!$A$1:$E$310,4,FALSE)</f>
        <v>KARERA</v>
      </c>
      <c r="I9974" t="str">
        <f>VLOOKUP($D9974,reference!$G$1:$H$25,2,FALSE)</f>
        <v>Hutan lahan kering sekunder / bekas tebangan</v>
      </c>
      <c r="J9974" t="str">
        <f>VLOOKUP($E9974,reference!$G$1:$H$25,2,FALSE)</f>
        <v>Tubuh air</v>
      </c>
      <c r="K9974" t="str">
        <f t="shared" si="155"/>
        <v>Non Irigasi</v>
      </c>
      <c r="L9974" t="s">
        <v>328</v>
      </c>
    </row>
    <row r="9975" spans="1:12" x14ac:dyDescent="0.25">
      <c r="A9975" s="1">
        <v>9974</v>
      </c>
      <c r="B9975" s="3">
        <v>9</v>
      </c>
      <c r="C9975" s="1">
        <v>29</v>
      </c>
      <c r="D9975" s="1">
        <v>9</v>
      </c>
      <c r="E9975" s="1">
        <v>15</v>
      </c>
      <c r="F9975" s="1">
        <v>0</v>
      </c>
      <c r="G9975">
        <f>VLOOKUP(C9975,reference!$A$1:$E$310,5,FALSE)</f>
        <v>5303100</v>
      </c>
      <c r="H9975" t="str">
        <f>VLOOKUP(C9975,reference!$A$1:$E$310,4,FALSE)</f>
        <v>SEMAU</v>
      </c>
      <c r="I9975" t="str">
        <f>VLOOKUP($D9975,reference!$G$1:$H$25,2,FALSE)</f>
        <v>Semak belukar</v>
      </c>
      <c r="J9975" t="str">
        <f>VLOOKUP($E9975,reference!$G$1:$H$25,2,FALSE)</f>
        <v>Tambak</v>
      </c>
      <c r="K9975" t="str">
        <f t="shared" si="155"/>
        <v>Non Irigasi</v>
      </c>
      <c r="L9975" t="s">
        <v>327</v>
      </c>
    </row>
    <row r="9976" spans="1:12" x14ac:dyDescent="0.25">
      <c r="A9976" s="1">
        <v>9975</v>
      </c>
      <c r="B9976" s="3">
        <v>769</v>
      </c>
      <c r="C9976" s="1">
        <v>38</v>
      </c>
      <c r="D9976" s="1">
        <v>13</v>
      </c>
      <c r="E9976" s="1">
        <v>12</v>
      </c>
      <c r="F9976" s="1">
        <v>0</v>
      </c>
      <c r="G9976">
        <f>VLOOKUP(C9976,reference!$A$1:$E$310,5,FALSE)</f>
        <v>5303133</v>
      </c>
      <c r="H9976" t="str">
        <f>VLOOKUP(C9976,reference!$A$1:$E$310,4,FALSE)</f>
        <v>AMARASI TIMUR</v>
      </c>
      <c r="I9976" t="str">
        <f>VLOOKUP($D9976,reference!$G$1:$H$25,2,FALSE)</f>
        <v>Pertanian lahan kering  campur semak / kebun campur</v>
      </c>
      <c r="J9976" t="str">
        <f>VLOOKUP($E9976,reference!$G$1:$H$25,2,FALSE)</f>
        <v>Pertanian lahan kering</v>
      </c>
      <c r="K9976" t="str">
        <f t="shared" si="155"/>
        <v>Non Irigasi</v>
      </c>
      <c r="L9976" t="s">
        <v>327</v>
      </c>
    </row>
    <row r="9977" spans="1:12" x14ac:dyDescent="0.25">
      <c r="A9977" s="1">
        <v>9976</v>
      </c>
      <c r="B9977" s="3">
        <v>3</v>
      </c>
      <c r="C9977" s="1">
        <v>304</v>
      </c>
      <c r="D9977" s="1">
        <v>0</v>
      </c>
      <c r="E9977" s="1">
        <v>9</v>
      </c>
      <c r="F9977" s="1">
        <v>0</v>
      </c>
      <c r="G9977">
        <f>VLOOKUP(C9977,reference!$A$1:$E$310,5,FALSE)</f>
        <v>5371010</v>
      </c>
      <c r="H9977" t="str">
        <f>VLOOKUP(C9977,reference!$A$1:$E$310,4,FALSE)</f>
        <v>ALAK</v>
      </c>
      <c r="I9977" t="str">
        <f>VLOOKUP($D9977,reference!$G$1:$H$25,2,FALSE)</f>
        <v>No data</v>
      </c>
      <c r="J9977" t="str">
        <f>VLOOKUP($E9977,reference!$G$1:$H$25,2,FALSE)</f>
        <v>Semak belukar</v>
      </c>
      <c r="K9977" t="str">
        <f t="shared" si="155"/>
        <v>Non Irigasi</v>
      </c>
      <c r="L9977" t="s">
        <v>327</v>
      </c>
    </row>
    <row r="9978" spans="1:12" x14ac:dyDescent="0.25">
      <c r="A9978" s="1">
        <v>9977</v>
      </c>
      <c r="B9978" s="3">
        <v>14</v>
      </c>
      <c r="C9978" s="1">
        <v>29</v>
      </c>
      <c r="D9978" s="1">
        <v>12</v>
      </c>
      <c r="E9978" s="1">
        <v>9</v>
      </c>
      <c r="F9978" s="1">
        <v>0</v>
      </c>
      <c r="G9978">
        <f>VLOOKUP(C9978,reference!$A$1:$E$310,5,FALSE)</f>
        <v>5303100</v>
      </c>
      <c r="H9978" t="str">
        <f>VLOOKUP(C9978,reference!$A$1:$E$310,4,FALSE)</f>
        <v>SEMAU</v>
      </c>
      <c r="I9978" t="str">
        <f>VLOOKUP($D9978,reference!$G$1:$H$25,2,FALSE)</f>
        <v>Pertanian lahan kering</v>
      </c>
      <c r="J9978" t="str">
        <f>VLOOKUP($E9978,reference!$G$1:$H$25,2,FALSE)</f>
        <v>Semak belukar</v>
      </c>
      <c r="K9978" t="str">
        <f t="shared" si="155"/>
        <v>Non Irigasi</v>
      </c>
      <c r="L9978" t="s">
        <v>327</v>
      </c>
    </row>
    <row r="9979" spans="1:12" x14ac:dyDescent="0.25">
      <c r="A9979" s="1">
        <v>9978</v>
      </c>
      <c r="B9979" s="3">
        <v>279</v>
      </c>
      <c r="C9979" s="1">
        <v>29</v>
      </c>
      <c r="D9979" s="1">
        <v>12</v>
      </c>
      <c r="E9979" s="1">
        <v>12</v>
      </c>
      <c r="F9979" s="1">
        <v>0</v>
      </c>
      <c r="G9979">
        <f>VLOOKUP(C9979,reference!$A$1:$E$310,5,FALSE)</f>
        <v>5303100</v>
      </c>
      <c r="H9979" t="str">
        <f>VLOOKUP(C9979,reference!$A$1:$E$310,4,FALSE)</f>
        <v>SEMAU</v>
      </c>
      <c r="I9979" t="str">
        <f>VLOOKUP($D9979,reference!$G$1:$H$25,2,FALSE)</f>
        <v>Pertanian lahan kering</v>
      </c>
      <c r="J9979" t="str">
        <f>VLOOKUP($E9979,reference!$G$1:$H$25,2,FALSE)</f>
        <v>Pertanian lahan kering</v>
      </c>
      <c r="K9979" t="str">
        <f t="shared" si="155"/>
        <v>Non Irigasi</v>
      </c>
      <c r="L9979" t="s">
        <v>327</v>
      </c>
    </row>
    <row r="9980" spans="1:12" x14ac:dyDescent="0.25">
      <c r="A9980" s="1">
        <v>9979</v>
      </c>
      <c r="B9980" s="3">
        <v>9</v>
      </c>
      <c r="C9980" s="1">
        <v>29</v>
      </c>
      <c r="D9980" s="1">
        <v>5</v>
      </c>
      <c r="E9980" s="1">
        <v>15</v>
      </c>
      <c r="F9980" s="1">
        <v>0</v>
      </c>
      <c r="G9980">
        <f>VLOOKUP(C9980,reference!$A$1:$E$310,5,FALSE)</f>
        <v>5303100</v>
      </c>
      <c r="H9980" t="str">
        <f>VLOOKUP(C9980,reference!$A$1:$E$310,4,FALSE)</f>
        <v>SEMAU</v>
      </c>
      <c r="I9980" t="str">
        <f>VLOOKUP($D9980,reference!$G$1:$H$25,2,FALSE)</f>
        <v>Hutan mangrove primer</v>
      </c>
      <c r="J9980" t="str">
        <f>VLOOKUP($E9980,reference!$G$1:$H$25,2,FALSE)</f>
        <v>Tambak</v>
      </c>
      <c r="K9980" t="str">
        <f t="shared" si="155"/>
        <v>Non Irigasi</v>
      </c>
      <c r="L9980" t="s">
        <v>328</v>
      </c>
    </row>
    <row r="9981" spans="1:12" x14ac:dyDescent="0.25">
      <c r="A9981" s="1">
        <v>9980</v>
      </c>
      <c r="B9981" s="3">
        <v>5</v>
      </c>
      <c r="C9981" s="1">
        <v>29</v>
      </c>
      <c r="D9981" s="1">
        <v>12</v>
      </c>
      <c r="E9981" s="1">
        <v>0</v>
      </c>
      <c r="F9981" s="1">
        <v>0</v>
      </c>
      <c r="G9981">
        <f>VLOOKUP(C9981,reference!$A$1:$E$310,5,FALSE)</f>
        <v>5303100</v>
      </c>
      <c r="H9981" t="str">
        <f>VLOOKUP(C9981,reference!$A$1:$E$310,4,FALSE)</f>
        <v>SEMAU</v>
      </c>
      <c r="I9981" t="str">
        <f>VLOOKUP($D9981,reference!$G$1:$H$25,2,FALSE)</f>
        <v>Pertanian lahan kering</v>
      </c>
      <c r="J9981" t="str">
        <f>VLOOKUP($E9981,reference!$G$1:$H$25,2,FALSE)</f>
        <v>No data</v>
      </c>
      <c r="K9981" t="str">
        <f t="shared" si="155"/>
        <v>Non Irigasi</v>
      </c>
      <c r="L9981" t="s">
        <v>327</v>
      </c>
    </row>
    <row r="9982" spans="1:12" x14ac:dyDescent="0.25">
      <c r="A9982" s="1">
        <v>9981</v>
      </c>
      <c r="B9982" s="3">
        <v>6</v>
      </c>
      <c r="C9982" s="1">
        <v>29</v>
      </c>
      <c r="D9982" s="1">
        <v>5</v>
      </c>
      <c r="E9982" s="1">
        <v>6</v>
      </c>
      <c r="F9982" s="1">
        <v>0</v>
      </c>
      <c r="G9982">
        <f>VLOOKUP(C9982,reference!$A$1:$E$310,5,FALSE)</f>
        <v>5303100</v>
      </c>
      <c r="H9982" t="str">
        <f>VLOOKUP(C9982,reference!$A$1:$E$310,4,FALSE)</f>
        <v>SEMAU</v>
      </c>
      <c r="I9982" t="str">
        <f>VLOOKUP($D9982,reference!$G$1:$H$25,2,FALSE)</f>
        <v>Hutan mangrove primer</v>
      </c>
      <c r="J9982" t="str">
        <f>VLOOKUP($E9982,reference!$G$1:$H$25,2,FALSE)</f>
        <v>Hutan mangrove sekunder</v>
      </c>
      <c r="K9982" t="str">
        <f t="shared" si="155"/>
        <v>Non Irigasi</v>
      </c>
      <c r="L9982" t="s">
        <v>329</v>
      </c>
    </row>
    <row r="9983" spans="1:12" x14ac:dyDescent="0.25">
      <c r="A9983" s="1">
        <v>9982</v>
      </c>
      <c r="B9983" s="3">
        <v>1</v>
      </c>
      <c r="C9983" s="1">
        <v>29</v>
      </c>
      <c r="D9983" s="1">
        <v>2</v>
      </c>
      <c r="E9983" s="1">
        <v>6</v>
      </c>
      <c r="F9983" s="1">
        <v>0</v>
      </c>
      <c r="G9983">
        <f>VLOOKUP(C9983,reference!$A$1:$E$310,5,FALSE)</f>
        <v>5303100</v>
      </c>
      <c r="H9983" t="str">
        <f>VLOOKUP(C9983,reference!$A$1:$E$310,4,FALSE)</f>
        <v>SEMAU</v>
      </c>
      <c r="I9983" t="str">
        <f>VLOOKUP($D9983,reference!$G$1:$H$25,2,FALSE)</f>
        <v>Hutan lahan kering sekunder / bekas tebangan</v>
      </c>
      <c r="J9983" t="str">
        <f>VLOOKUP($E9983,reference!$G$1:$H$25,2,FALSE)</f>
        <v>Hutan mangrove sekunder</v>
      </c>
      <c r="K9983" t="str">
        <f t="shared" si="155"/>
        <v>Non Irigasi</v>
      </c>
      <c r="L9983" t="s">
        <v>327</v>
      </c>
    </row>
    <row r="9984" spans="1:12" x14ac:dyDescent="0.25">
      <c r="A9984" s="1">
        <v>9983</v>
      </c>
      <c r="B9984" s="3">
        <v>853</v>
      </c>
      <c r="C9984" s="1">
        <v>35</v>
      </c>
      <c r="D9984" s="1">
        <v>12</v>
      </c>
      <c r="E9984" s="1">
        <v>12</v>
      </c>
      <c r="F9984" s="1">
        <v>0</v>
      </c>
      <c r="G9984">
        <f>VLOOKUP(C9984,reference!$A$1:$E$310,5,FALSE)</f>
        <v>5303130</v>
      </c>
      <c r="H9984" t="str">
        <f>VLOOKUP(C9984,reference!$A$1:$E$310,4,FALSE)</f>
        <v>AMARASI</v>
      </c>
      <c r="I9984" t="str">
        <f>VLOOKUP($D9984,reference!$G$1:$H$25,2,FALSE)</f>
        <v>Pertanian lahan kering</v>
      </c>
      <c r="J9984" t="str">
        <f>VLOOKUP($E9984,reference!$G$1:$H$25,2,FALSE)</f>
        <v>Pertanian lahan kering</v>
      </c>
      <c r="K9984" t="str">
        <f t="shared" si="155"/>
        <v>Non Irigasi</v>
      </c>
      <c r="L9984" t="s">
        <v>327</v>
      </c>
    </row>
    <row r="9985" spans="1:12" x14ac:dyDescent="0.25">
      <c r="A9985" s="1">
        <v>9984</v>
      </c>
      <c r="B9985" s="3">
        <v>6</v>
      </c>
      <c r="C9985" s="1">
        <v>29</v>
      </c>
      <c r="D9985" s="1">
        <v>12</v>
      </c>
      <c r="E9985" s="1">
        <v>18</v>
      </c>
      <c r="F9985" s="1">
        <v>0</v>
      </c>
      <c r="G9985">
        <f>VLOOKUP(C9985,reference!$A$1:$E$310,5,FALSE)</f>
        <v>5303100</v>
      </c>
      <c r="H9985" t="str">
        <f>VLOOKUP(C9985,reference!$A$1:$E$310,4,FALSE)</f>
        <v>SEMAU</v>
      </c>
      <c r="I9985" t="str">
        <f>VLOOKUP($D9985,reference!$G$1:$H$25,2,FALSE)</f>
        <v>Pertanian lahan kering</v>
      </c>
      <c r="J9985" t="str">
        <f>VLOOKUP($E9985,reference!$G$1:$H$25,2,FALSE)</f>
        <v>Lahan terbuka</v>
      </c>
      <c r="K9985" t="str">
        <f t="shared" si="155"/>
        <v>Non Irigasi</v>
      </c>
      <c r="L9985" t="s">
        <v>327</v>
      </c>
    </row>
    <row r="9986" spans="1:12" x14ac:dyDescent="0.25">
      <c r="A9986" s="1">
        <v>9985</v>
      </c>
      <c r="B9986" s="3">
        <v>13</v>
      </c>
      <c r="C9986" s="1">
        <v>14</v>
      </c>
      <c r="D9986" s="1">
        <v>2</v>
      </c>
      <c r="E9986" s="1">
        <v>16</v>
      </c>
      <c r="F9986" s="1">
        <v>0</v>
      </c>
      <c r="G9986">
        <f>VLOOKUP(C9986,reference!$A$1:$E$310,5,FALSE)</f>
        <v>5302031</v>
      </c>
      <c r="H9986" t="str">
        <f>VLOOKUP(C9986,reference!$A$1:$E$310,4,FALSE)</f>
        <v>KARERA</v>
      </c>
      <c r="I9986" t="str">
        <f>VLOOKUP($D9986,reference!$G$1:$H$25,2,FALSE)</f>
        <v>Hutan lahan kering sekunder / bekas tebangan</v>
      </c>
      <c r="J9986" t="str">
        <f>VLOOKUP($E9986,reference!$G$1:$H$25,2,FALSE)</f>
        <v>Pemukiman</v>
      </c>
      <c r="K9986" t="str">
        <f t="shared" si="155"/>
        <v>Non Irigasi</v>
      </c>
      <c r="L9986" t="s">
        <v>328</v>
      </c>
    </row>
    <row r="9987" spans="1:12" x14ac:dyDescent="0.25">
      <c r="A9987" s="1">
        <v>9986</v>
      </c>
      <c r="B9987" s="3">
        <v>88</v>
      </c>
      <c r="C9987" s="1">
        <v>29</v>
      </c>
      <c r="D9987" s="1">
        <v>12</v>
      </c>
      <c r="E9987" s="1">
        <v>16</v>
      </c>
      <c r="F9987" s="1">
        <v>0</v>
      </c>
      <c r="G9987">
        <f>VLOOKUP(C9987,reference!$A$1:$E$310,5,FALSE)</f>
        <v>5303100</v>
      </c>
      <c r="H9987" t="str">
        <f>VLOOKUP(C9987,reference!$A$1:$E$310,4,FALSE)</f>
        <v>SEMAU</v>
      </c>
      <c r="I9987" t="str">
        <f>VLOOKUP($D9987,reference!$G$1:$H$25,2,FALSE)</f>
        <v>Pertanian lahan kering</v>
      </c>
      <c r="J9987" t="str">
        <f>VLOOKUP($E9987,reference!$G$1:$H$25,2,FALSE)</f>
        <v>Pemukiman</v>
      </c>
      <c r="K9987" t="str">
        <f t="shared" ref="K9987:K10050" si="156">IF(F9987=0,"Non Irigasi","Buffer Irigasi")</f>
        <v>Non Irigasi</v>
      </c>
      <c r="L9987" t="s">
        <v>327</v>
      </c>
    </row>
    <row r="9988" spans="1:12" x14ac:dyDescent="0.25">
      <c r="A9988" s="1">
        <v>9987</v>
      </c>
      <c r="B9988" s="3">
        <v>6</v>
      </c>
      <c r="C9988" s="1">
        <v>29</v>
      </c>
      <c r="D9988" s="1">
        <v>0</v>
      </c>
      <c r="E9988" s="1">
        <v>15</v>
      </c>
      <c r="F9988" s="1">
        <v>0</v>
      </c>
      <c r="G9988">
        <f>VLOOKUP(C9988,reference!$A$1:$E$310,5,FALSE)</f>
        <v>5303100</v>
      </c>
      <c r="H9988" t="str">
        <f>VLOOKUP(C9988,reference!$A$1:$E$310,4,FALSE)</f>
        <v>SEMAU</v>
      </c>
      <c r="I9988" t="str">
        <f>VLOOKUP($D9988,reference!$G$1:$H$25,2,FALSE)</f>
        <v>No data</v>
      </c>
      <c r="J9988" t="str">
        <f>VLOOKUP($E9988,reference!$G$1:$H$25,2,FALSE)</f>
        <v>Tambak</v>
      </c>
      <c r="K9988" t="str">
        <f t="shared" si="156"/>
        <v>Non Irigasi</v>
      </c>
      <c r="L9988" t="s">
        <v>327</v>
      </c>
    </row>
    <row r="9989" spans="1:12" x14ac:dyDescent="0.25">
      <c r="A9989" s="1">
        <v>9988</v>
      </c>
      <c r="B9989" s="3">
        <v>26</v>
      </c>
      <c r="C9989" s="1">
        <v>34</v>
      </c>
      <c r="D9989" s="1">
        <v>9</v>
      </c>
      <c r="E9989" s="1">
        <v>13</v>
      </c>
      <c r="F9989" s="1">
        <v>0</v>
      </c>
      <c r="G9989">
        <f>VLOOKUP(C9989,reference!$A$1:$E$310,5,FALSE)</f>
        <v>5303121</v>
      </c>
      <c r="H9989" t="str">
        <f>VLOOKUP(C9989,reference!$A$1:$E$310,4,FALSE)</f>
        <v>TAEBENU</v>
      </c>
      <c r="I9989" t="str">
        <f>VLOOKUP($D9989,reference!$G$1:$H$25,2,FALSE)</f>
        <v>Semak belukar</v>
      </c>
      <c r="J9989" t="str">
        <f>VLOOKUP($E9989,reference!$G$1:$H$25,2,FALSE)</f>
        <v>Pertanian lahan kering  campur semak / kebun campur</v>
      </c>
      <c r="K9989" t="str">
        <f t="shared" si="156"/>
        <v>Non Irigasi</v>
      </c>
      <c r="L9989" t="s">
        <v>327</v>
      </c>
    </row>
    <row r="9990" spans="1:12" x14ac:dyDescent="0.25">
      <c r="A9990" s="1">
        <v>9989</v>
      </c>
      <c r="B9990" s="3">
        <v>21</v>
      </c>
      <c r="C9990" s="1">
        <v>19</v>
      </c>
      <c r="D9990" s="1">
        <v>0</v>
      </c>
      <c r="E9990" s="1">
        <v>0</v>
      </c>
      <c r="F9990" s="1">
        <v>0</v>
      </c>
      <c r="G9990">
        <f>VLOOKUP(C9990,reference!$A$1:$E$310,5,FALSE)</f>
        <v>5302040</v>
      </c>
      <c r="H9990" t="str">
        <f>VLOOKUP(C9990,reference!$A$1:$E$310,4,FALSE)</f>
        <v>PAHUNGA LODU</v>
      </c>
      <c r="I9990" t="str">
        <f>VLOOKUP($D9990,reference!$G$1:$H$25,2,FALSE)</f>
        <v>No data</v>
      </c>
      <c r="J9990" t="str">
        <f>VLOOKUP($E9990,reference!$G$1:$H$25,2,FALSE)</f>
        <v>No data</v>
      </c>
      <c r="K9990" t="str">
        <f t="shared" si="156"/>
        <v>Non Irigasi</v>
      </c>
      <c r="L9990" t="s">
        <v>327</v>
      </c>
    </row>
    <row r="9991" spans="1:12" x14ac:dyDescent="0.25">
      <c r="A9991" s="1">
        <v>9990</v>
      </c>
      <c r="B9991" s="3">
        <v>6</v>
      </c>
      <c r="C9991" s="1">
        <v>35</v>
      </c>
      <c r="D9991" s="1">
        <v>16</v>
      </c>
      <c r="E9991" s="1">
        <v>12</v>
      </c>
      <c r="F9991" s="1">
        <v>0</v>
      </c>
      <c r="G9991">
        <f>VLOOKUP(C9991,reference!$A$1:$E$310,5,FALSE)</f>
        <v>5303130</v>
      </c>
      <c r="H9991" t="str">
        <f>VLOOKUP(C9991,reference!$A$1:$E$310,4,FALSE)</f>
        <v>AMARASI</v>
      </c>
      <c r="I9991" t="str">
        <f>VLOOKUP($D9991,reference!$G$1:$H$25,2,FALSE)</f>
        <v>Pemukiman</v>
      </c>
      <c r="J9991" t="str">
        <f>VLOOKUP($E9991,reference!$G$1:$H$25,2,FALSE)</f>
        <v>Pertanian lahan kering</v>
      </c>
      <c r="K9991" t="str">
        <f t="shared" si="156"/>
        <v>Non Irigasi</v>
      </c>
      <c r="L9991" t="s">
        <v>327</v>
      </c>
    </row>
    <row r="9992" spans="1:12" x14ac:dyDescent="0.25">
      <c r="A9992" s="1">
        <v>9991</v>
      </c>
      <c r="B9992" s="3">
        <v>100</v>
      </c>
      <c r="C9992" s="1">
        <v>35</v>
      </c>
      <c r="D9992" s="1">
        <v>2</v>
      </c>
      <c r="E9992" s="1">
        <v>14</v>
      </c>
      <c r="F9992" s="1">
        <v>0</v>
      </c>
      <c r="G9992">
        <f>VLOOKUP(C9992,reference!$A$1:$E$310,5,FALSE)</f>
        <v>5303130</v>
      </c>
      <c r="H9992" t="str">
        <f>VLOOKUP(C9992,reference!$A$1:$E$310,4,FALSE)</f>
        <v>AMARASI</v>
      </c>
      <c r="I9992" t="str">
        <f>VLOOKUP($D9992,reference!$G$1:$H$25,2,FALSE)</f>
        <v>Hutan lahan kering sekunder / bekas tebangan</v>
      </c>
      <c r="J9992" t="str">
        <f>VLOOKUP($E9992,reference!$G$1:$H$25,2,FALSE)</f>
        <v>Sawah</v>
      </c>
      <c r="K9992" t="str">
        <f t="shared" si="156"/>
        <v>Non Irigasi</v>
      </c>
      <c r="L9992" t="s">
        <v>328</v>
      </c>
    </row>
    <row r="9993" spans="1:12" x14ac:dyDescent="0.25">
      <c r="A9993" s="1">
        <v>9992</v>
      </c>
      <c r="B9993" s="3">
        <v>261</v>
      </c>
      <c r="C9993" s="1">
        <v>305</v>
      </c>
      <c r="D9993" s="1">
        <v>11</v>
      </c>
      <c r="E9993" s="1">
        <v>11</v>
      </c>
      <c r="F9993" s="1">
        <v>0</v>
      </c>
      <c r="G9993">
        <f>VLOOKUP(C9993,reference!$A$1:$E$310,5,FALSE)</f>
        <v>5371020</v>
      </c>
      <c r="H9993" t="str">
        <f>VLOOKUP(C9993,reference!$A$1:$E$310,4,FALSE)</f>
        <v>MAULAFA</v>
      </c>
      <c r="I9993" t="str">
        <f>VLOOKUP($D9993,reference!$G$1:$H$25,2,FALSE)</f>
        <v>Savanna / Padang rumput</v>
      </c>
      <c r="J9993" t="str">
        <f>VLOOKUP($E9993,reference!$G$1:$H$25,2,FALSE)</f>
        <v>Savanna / Padang rumput</v>
      </c>
      <c r="K9993" t="str">
        <f t="shared" si="156"/>
        <v>Non Irigasi</v>
      </c>
      <c r="L9993" t="s">
        <v>327</v>
      </c>
    </row>
    <row r="9994" spans="1:12" x14ac:dyDescent="0.25">
      <c r="A9994" s="1">
        <v>9993</v>
      </c>
      <c r="B9994" s="3">
        <v>789</v>
      </c>
      <c r="C9994" s="1">
        <v>35</v>
      </c>
      <c r="D9994" s="1">
        <v>12</v>
      </c>
      <c r="E9994" s="1">
        <v>13</v>
      </c>
      <c r="F9994" s="1">
        <v>0</v>
      </c>
      <c r="G9994">
        <f>VLOOKUP(C9994,reference!$A$1:$E$310,5,FALSE)</f>
        <v>5303130</v>
      </c>
      <c r="H9994" t="str">
        <f>VLOOKUP(C9994,reference!$A$1:$E$310,4,FALSE)</f>
        <v>AMARASI</v>
      </c>
      <c r="I9994" t="str">
        <f>VLOOKUP($D9994,reference!$G$1:$H$25,2,FALSE)</f>
        <v>Pertanian lahan kering</v>
      </c>
      <c r="J9994" t="str">
        <f>VLOOKUP($E9994,reference!$G$1:$H$25,2,FALSE)</f>
        <v>Pertanian lahan kering  campur semak / kebun campur</v>
      </c>
      <c r="K9994" t="str">
        <f t="shared" si="156"/>
        <v>Non Irigasi</v>
      </c>
      <c r="L9994" t="s">
        <v>327</v>
      </c>
    </row>
    <row r="9995" spans="1:12" x14ac:dyDescent="0.25">
      <c r="A9995" s="1">
        <v>9994</v>
      </c>
      <c r="B9995" s="3">
        <v>724</v>
      </c>
      <c r="C9995" s="1">
        <v>304</v>
      </c>
      <c r="D9995" s="1">
        <v>13</v>
      </c>
      <c r="E9995" s="1">
        <v>12</v>
      </c>
      <c r="F9995" s="1">
        <v>0</v>
      </c>
      <c r="G9995">
        <f>VLOOKUP(C9995,reference!$A$1:$E$310,5,FALSE)</f>
        <v>5371010</v>
      </c>
      <c r="H9995" t="str">
        <f>VLOOKUP(C9995,reference!$A$1:$E$310,4,FALSE)</f>
        <v>ALAK</v>
      </c>
      <c r="I9995" t="str">
        <f>VLOOKUP($D9995,reference!$G$1:$H$25,2,FALSE)</f>
        <v>Pertanian lahan kering  campur semak / kebun campur</v>
      </c>
      <c r="J9995" t="str">
        <f>VLOOKUP($E9995,reference!$G$1:$H$25,2,FALSE)</f>
        <v>Pertanian lahan kering</v>
      </c>
      <c r="K9995" t="str">
        <f t="shared" si="156"/>
        <v>Non Irigasi</v>
      </c>
      <c r="L9995" t="s">
        <v>327</v>
      </c>
    </row>
    <row r="9996" spans="1:12" x14ac:dyDescent="0.25">
      <c r="A9996" s="1">
        <v>9995</v>
      </c>
      <c r="B9996" s="3">
        <v>2</v>
      </c>
      <c r="C9996" s="1">
        <v>29</v>
      </c>
      <c r="D9996" s="1">
        <v>5</v>
      </c>
      <c r="E9996" s="1">
        <v>2</v>
      </c>
      <c r="F9996" s="1">
        <v>0</v>
      </c>
      <c r="G9996">
        <f>VLOOKUP(C9996,reference!$A$1:$E$310,5,FALSE)</f>
        <v>5303100</v>
      </c>
      <c r="H9996" t="str">
        <f>VLOOKUP(C9996,reference!$A$1:$E$310,4,FALSE)</f>
        <v>SEMAU</v>
      </c>
      <c r="I9996" t="str">
        <f>VLOOKUP($D9996,reference!$G$1:$H$25,2,FALSE)</f>
        <v>Hutan mangrove primer</v>
      </c>
      <c r="J9996" t="str">
        <f>VLOOKUP($E9996,reference!$G$1:$H$25,2,FALSE)</f>
        <v>Hutan lahan kering sekunder / bekas tebangan</v>
      </c>
      <c r="K9996" t="str">
        <f t="shared" si="156"/>
        <v>Non Irigasi</v>
      </c>
      <c r="L9996" t="s">
        <v>329</v>
      </c>
    </row>
    <row r="9997" spans="1:12" x14ac:dyDescent="0.25">
      <c r="A9997" s="1">
        <v>9996</v>
      </c>
      <c r="B9997" s="3">
        <v>7</v>
      </c>
      <c r="C9997" s="1">
        <v>31</v>
      </c>
      <c r="D9997" s="1">
        <v>0</v>
      </c>
      <c r="E9997" s="1">
        <v>16</v>
      </c>
      <c r="F9997" s="1">
        <v>0</v>
      </c>
      <c r="G9997">
        <f>VLOOKUP(C9997,reference!$A$1:$E$310,5,FALSE)</f>
        <v>5303110</v>
      </c>
      <c r="H9997" t="str">
        <f>VLOOKUP(C9997,reference!$A$1:$E$310,4,FALSE)</f>
        <v>KUPANG BARAT</v>
      </c>
      <c r="I9997" t="str">
        <f>VLOOKUP($D9997,reference!$G$1:$H$25,2,FALSE)</f>
        <v>No data</v>
      </c>
      <c r="J9997" t="str">
        <f>VLOOKUP($E9997,reference!$G$1:$H$25,2,FALSE)</f>
        <v>Pemukiman</v>
      </c>
      <c r="K9997" t="str">
        <f t="shared" si="156"/>
        <v>Non Irigasi</v>
      </c>
      <c r="L9997" t="s">
        <v>327</v>
      </c>
    </row>
    <row r="9998" spans="1:12" x14ac:dyDescent="0.25">
      <c r="A9998" s="1">
        <v>9997</v>
      </c>
      <c r="B9998" s="3">
        <v>509</v>
      </c>
      <c r="C9998" s="1">
        <v>31</v>
      </c>
      <c r="D9998" s="1">
        <v>12</v>
      </c>
      <c r="E9998" s="1">
        <v>16</v>
      </c>
      <c r="F9998" s="1">
        <v>0</v>
      </c>
      <c r="G9998">
        <f>VLOOKUP(C9998,reference!$A$1:$E$310,5,FALSE)</f>
        <v>5303110</v>
      </c>
      <c r="H9998" t="str">
        <f>VLOOKUP(C9998,reference!$A$1:$E$310,4,FALSE)</f>
        <v>KUPANG BARAT</v>
      </c>
      <c r="I9998" t="str">
        <f>VLOOKUP($D9998,reference!$G$1:$H$25,2,FALSE)</f>
        <v>Pertanian lahan kering</v>
      </c>
      <c r="J9998" t="str">
        <f>VLOOKUP($E9998,reference!$G$1:$H$25,2,FALSE)</f>
        <v>Pemukiman</v>
      </c>
      <c r="K9998" t="str">
        <f t="shared" si="156"/>
        <v>Non Irigasi</v>
      </c>
      <c r="L9998" t="s">
        <v>327</v>
      </c>
    </row>
    <row r="9999" spans="1:12" x14ac:dyDescent="0.25">
      <c r="A9999" s="1">
        <v>9998</v>
      </c>
      <c r="B9999" s="3">
        <v>139</v>
      </c>
      <c r="C9999" s="1">
        <v>20</v>
      </c>
      <c r="D9999" s="1">
        <v>12</v>
      </c>
      <c r="E9999" s="1">
        <v>16</v>
      </c>
      <c r="F9999" s="1">
        <v>0</v>
      </c>
      <c r="G9999">
        <f>VLOOKUP(C9999,reference!$A$1:$E$310,5,FALSE)</f>
        <v>5302041</v>
      </c>
      <c r="H9999" t="str">
        <f>VLOOKUP(C9999,reference!$A$1:$E$310,4,FALSE)</f>
        <v>WULA WAIJELU</v>
      </c>
      <c r="I9999" t="str">
        <f>VLOOKUP($D9999,reference!$G$1:$H$25,2,FALSE)</f>
        <v>Pertanian lahan kering</v>
      </c>
      <c r="J9999" t="str">
        <f>VLOOKUP($E9999,reference!$G$1:$H$25,2,FALSE)</f>
        <v>Pemukiman</v>
      </c>
      <c r="K9999" t="str">
        <f t="shared" si="156"/>
        <v>Non Irigasi</v>
      </c>
      <c r="L9999" t="s">
        <v>327</v>
      </c>
    </row>
    <row r="10000" spans="1:12" x14ac:dyDescent="0.25">
      <c r="A10000" s="1">
        <v>9999</v>
      </c>
      <c r="B10000" s="3">
        <v>2</v>
      </c>
      <c r="C10000" s="1">
        <v>20</v>
      </c>
      <c r="D10000" s="1">
        <v>16</v>
      </c>
      <c r="E10000" s="1">
        <v>13</v>
      </c>
      <c r="F10000" s="1">
        <v>1</v>
      </c>
      <c r="G10000">
        <f>VLOOKUP(C10000,reference!$A$1:$E$310,5,FALSE)</f>
        <v>5302041</v>
      </c>
      <c r="H10000" t="str">
        <f>VLOOKUP(C10000,reference!$A$1:$E$310,4,FALSE)</f>
        <v>WULA WAIJELU</v>
      </c>
      <c r="I10000" t="str">
        <f>VLOOKUP($D10000,reference!$G$1:$H$25,2,FALSE)</f>
        <v>Pemukiman</v>
      </c>
      <c r="J10000" t="str">
        <f>VLOOKUP($E10000,reference!$G$1:$H$25,2,FALSE)</f>
        <v>Pertanian lahan kering  campur semak / kebun campur</v>
      </c>
      <c r="K10000" t="str">
        <f t="shared" si="156"/>
        <v>Buffer Irigasi</v>
      </c>
      <c r="L10000" t="s">
        <v>327</v>
      </c>
    </row>
    <row r="10001" spans="1:12" x14ac:dyDescent="0.25">
      <c r="A10001" s="1">
        <v>10000</v>
      </c>
      <c r="B10001" s="3">
        <v>2186</v>
      </c>
      <c r="C10001" s="1">
        <v>31</v>
      </c>
      <c r="D10001" s="1">
        <v>12</v>
      </c>
      <c r="E10001" s="1">
        <v>9</v>
      </c>
      <c r="F10001" s="1">
        <v>0</v>
      </c>
      <c r="G10001">
        <f>VLOOKUP(C10001,reference!$A$1:$E$310,5,FALSE)</f>
        <v>5303110</v>
      </c>
      <c r="H10001" t="str">
        <f>VLOOKUP(C10001,reference!$A$1:$E$310,4,FALSE)</f>
        <v>KUPANG BARAT</v>
      </c>
      <c r="I10001" t="str">
        <f>VLOOKUP($D10001,reference!$G$1:$H$25,2,FALSE)</f>
        <v>Pertanian lahan kering</v>
      </c>
      <c r="J10001" t="str">
        <f>VLOOKUP($E10001,reference!$G$1:$H$25,2,FALSE)</f>
        <v>Semak belukar</v>
      </c>
      <c r="K10001" t="str">
        <f t="shared" si="156"/>
        <v>Non Irigasi</v>
      </c>
      <c r="L10001" t="s">
        <v>327</v>
      </c>
    </row>
    <row r="10002" spans="1:12" x14ac:dyDescent="0.25">
      <c r="A10002" s="1">
        <v>10001</v>
      </c>
      <c r="B10002" s="3">
        <v>189</v>
      </c>
      <c r="C10002" s="1">
        <v>304</v>
      </c>
      <c r="D10002" s="1">
        <v>13</v>
      </c>
      <c r="E10002" s="1">
        <v>16</v>
      </c>
      <c r="F10002" s="1">
        <v>0</v>
      </c>
      <c r="G10002">
        <f>VLOOKUP(C10002,reference!$A$1:$E$310,5,FALSE)</f>
        <v>5371010</v>
      </c>
      <c r="H10002" t="str">
        <f>VLOOKUP(C10002,reference!$A$1:$E$310,4,FALSE)</f>
        <v>ALAK</v>
      </c>
      <c r="I10002" t="str">
        <f>VLOOKUP($D10002,reference!$G$1:$H$25,2,FALSE)</f>
        <v>Pertanian lahan kering  campur semak / kebun campur</v>
      </c>
      <c r="J10002" t="str">
        <f>VLOOKUP($E10002,reference!$G$1:$H$25,2,FALSE)</f>
        <v>Pemukiman</v>
      </c>
      <c r="K10002" t="str">
        <f t="shared" si="156"/>
        <v>Non Irigasi</v>
      </c>
      <c r="L10002" t="s">
        <v>327</v>
      </c>
    </row>
    <row r="10003" spans="1:12" x14ac:dyDescent="0.25">
      <c r="A10003" s="1">
        <v>10002</v>
      </c>
      <c r="B10003" s="3">
        <v>2</v>
      </c>
      <c r="C10003" s="1">
        <v>35</v>
      </c>
      <c r="D10003" s="1">
        <v>9</v>
      </c>
      <c r="E10003" s="1">
        <v>2</v>
      </c>
      <c r="F10003" s="1">
        <v>0</v>
      </c>
      <c r="G10003">
        <f>VLOOKUP(C10003,reference!$A$1:$E$310,5,FALSE)</f>
        <v>5303130</v>
      </c>
      <c r="H10003" t="str">
        <f>VLOOKUP(C10003,reference!$A$1:$E$310,4,FALSE)</f>
        <v>AMARASI</v>
      </c>
      <c r="I10003" t="str">
        <f>VLOOKUP($D10003,reference!$G$1:$H$25,2,FALSE)</f>
        <v>Semak belukar</v>
      </c>
      <c r="J10003" t="str">
        <f>VLOOKUP($E10003,reference!$G$1:$H$25,2,FALSE)</f>
        <v>Hutan lahan kering sekunder / bekas tebangan</v>
      </c>
      <c r="K10003" t="str">
        <f t="shared" si="156"/>
        <v>Non Irigasi</v>
      </c>
      <c r="L10003" t="s">
        <v>327</v>
      </c>
    </row>
    <row r="10004" spans="1:12" x14ac:dyDescent="0.25">
      <c r="A10004" s="1">
        <v>10003</v>
      </c>
      <c r="B10004" s="3">
        <v>1</v>
      </c>
      <c r="C10004" s="1">
        <v>35</v>
      </c>
      <c r="D10004" s="1">
        <v>16</v>
      </c>
      <c r="E10004" s="1">
        <v>2</v>
      </c>
      <c r="F10004" s="1">
        <v>0</v>
      </c>
      <c r="G10004">
        <f>VLOOKUP(C10004,reference!$A$1:$E$310,5,FALSE)</f>
        <v>5303130</v>
      </c>
      <c r="H10004" t="str">
        <f>VLOOKUP(C10004,reference!$A$1:$E$310,4,FALSE)</f>
        <v>AMARASI</v>
      </c>
      <c r="I10004" t="str">
        <f>VLOOKUP($D10004,reference!$G$1:$H$25,2,FALSE)</f>
        <v>Pemukiman</v>
      </c>
      <c r="J10004" t="str">
        <f>VLOOKUP($E10004,reference!$G$1:$H$25,2,FALSE)</f>
        <v>Hutan lahan kering sekunder / bekas tebangan</v>
      </c>
      <c r="K10004" t="str">
        <f t="shared" si="156"/>
        <v>Non Irigasi</v>
      </c>
      <c r="L10004" t="s">
        <v>327</v>
      </c>
    </row>
    <row r="10005" spans="1:12" x14ac:dyDescent="0.25">
      <c r="A10005" s="1">
        <v>10004</v>
      </c>
      <c r="B10005" s="3">
        <v>15</v>
      </c>
      <c r="C10005" s="1">
        <v>14</v>
      </c>
      <c r="D10005" s="1">
        <v>2</v>
      </c>
      <c r="E10005" s="1">
        <v>0</v>
      </c>
      <c r="F10005" s="1">
        <v>0</v>
      </c>
      <c r="G10005">
        <f>VLOOKUP(C10005,reference!$A$1:$E$310,5,FALSE)</f>
        <v>5302031</v>
      </c>
      <c r="H10005" t="str">
        <f>VLOOKUP(C10005,reference!$A$1:$E$310,4,FALSE)</f>
        <v>KARERA</v>
      </c>
      <c r="I10005" t="str">
        <f>VLOOKUP($D10005,reference!$G$1:$H$25,2,FALSE)</f>
        <v>Hutan lahan kering sekunder / bekas tebangan</v>
      </c>
      <c r="J10005" t="str">
        <f>VLOOKUP($E10005,reference!$G$1:$H$25,2,FALSE)</f>
        <v>No data</v>
      </c>
      <c r="K10005" t="str">
        <f t="shared" si="156"/>
        <v>Non Irigasi</v>
      </c>
      <c r="L10005" t="s">
        <v>328</v>
      </c>
    </row>
    <row r="10006" spans="1:12" x14ac:dyDescent="0.25">
      <c r="A10006" s="1">
        <v>10005</v>
      </c>
      <c r="B10006" s="3">
        <v>1</v>
      </c>
      <c r="C10006" s="1">
        <v>20</v>
      </c>
      <c r="D10006" s="1">
        <v>16</v>
      </c>
      <c r="E10006" s="1">
        <v>14</v>
      </c>
      <c r="F10006" s="1">
        <v>1</v>
      </c>
      <c r="G10006">
        <f>VLOOKUP(C10006,reference!$A$1:$E$310,5,FALSE)</f>
        <v>5302041</v>
      </c>
      <c r="H10006" t="str">
        <f>VLOOKUP(C10006,reference!$A$1:$E$310,4,FALSE)</f>
        <v>WULA WAIJELU</v>
      </c>
      <c r="I10006" t="str">
        <f>VLOOKUP($D10006,reference!$G$1:$H$25,2,FALSE)</f>
        <v>Pemukiman</v>
      </c>
      <c r="J10006" t="str">
        <f>VLOOKUP($E10006,reference!$G$1:$H$25,2,FALSE)</f>
        <v>Sawah</v>
      </c>
      <c r="K10006" t="str">
        <f t="shared" si="156"/>
        <v>Buffer Irigasi</v>
      </c>
      <c r="L10006" t="s">
        <v>327</v>
      </c>
    </row>
    <row r="10007" spans="1:12" x14ac:dyDescent="0.25">
      <c r="A10007" s="1">
        <v>10006</v>
      </c>
      <c r="B10007" s="3">
        <v>96</v>
      </c>
      <c r="C10007" s="1">
        <v>31</v>
      </c>
      <c r="D10007" s="1">
        <v>0</v>
      </c>
      <c r="E10007" s="1">
        <v>0</v>
      </c>
      <c r="F10007" s="1">
        <v>0</v>
      </c>
      <c r="G10007">
        <f>VLOOKUP(C10007,reference!$A$1:$E$310,5,FALSE)</f>
        <v>5303110</v>
      </c>
      <c r="H10007" t="str">
        <f>VLOOKUP(C10007,reference!$A$1:$E$310,4,FALSE)</f>
        <v>KUPANG BARAT</v>
      </c>
      <c r="I10007" t="str">
        <f>VLOOKUP($D10007,reference!$G$1:$H$25,2,FALSE)</f>
        <v>No data</v>
      </c>
      <c r="J10007" t="str">
        <f>VLOOKUP($E10007,reference!$G$1:$H$25,2,FALSE)</f>
        <v>No data</v>
      </c>
      <c r="K10007" t="str">
        <f t="shared" si="156"/>
        <v>Non Irigasi</v>
      </c>
      <c r="L10007" t="s">
        <v>327</v>
      </c>
    </row>
    <row r="10008" spans="1:12" x14ac:dyDescent="0.25">
      <c r="A10008" s="1">
        <v>10007</v>
      </c>
      <c r="B10008" s="3">
        <v>6</v>
      </c>
      <c r="C10008" s="1">
        <v>35</v>
      </c>
      <c r="D10008" s="1">
        <v>16</v>
      </c>
      <c r="E10008" s="1">
        <v>13</v>
      </c>
      <c r="F10008" s="1">
        <v>0</v>
      </c>
      <c r="G10008">
        <f>VLOOKUP(C10008,reference!$A$1:$E$310,5,FALSE)</f>
        <v>5303130</v>
      </c>
      <c r="H10008" t="str">
        <f>VLOOKUP(C10008,reference!$A$1:$E$310,4,FALSE)</f>
        <v>AMARASI</v>
      </c>
      <c r="I10008" t="str">
        <f>VLOOKUP($D10008,reference!$G$1:$H$25,2,FALSE)</f>
        <v>Pemukiman</v>
      </c>
      <c r="J10008" t="str">
        <f>VLOOKUP($E10008,reference!$G$1:$H$25,2,FALSE)</f>
        <v>Pertanian lahan kering  campur semak / kebun campur</v>
      </c>
      <c r="K10008" t="str">
        <f t="shared" si="156"/>
        <v>Non Irigasi</v>
      </c>
      <c r="L10008" t="s">
        <v>327</v>
      </c>
    </row>
    <row r="10009" spans="1:12" x14ac:dyDescent="0.25">
      <c r="A10009" s="1">
        <v>10008</v>
      </c>
      <c r="B10009" s="3">
        <v>17</v>
      </c>
      <c r="C10009" s="1">
        <v>14</v>
      </c>
      <c r="D10009" s="1">
        <v>18</v>
      </c>
      <c r="E10009" s="1">
        <v>2</v>
      </c>
      <c r="F10009" s="1">
        <v>0</v>
      </c>
      <c r="G10009">
        <f>VLOOKUP(C10009,reference!$A$1:$E$310,5,FALSE)</f>
        <v>5302031</v>
      </c>
      <c r="H10009" t="str">
        <f>VLOOKUP(C10009,reference!$A$1:$E$310,4,FALSE)</f>
        <v>KARERA</v>
      </c>
      <c r="I10009" t="str">
        <f>VLOOKUP($D10009,reference!$G$1:$H$25,2,FALSE)</f>
        <v>Lahan terbuka</v>
      </c>
      <c r="J10009" t="str">
        <f>VLOOKUP($E10009,reference!$G$1:$H$25,2,FALSE)</f>
        <v>Hutan lahan kering sekunder / bekas tebangan</v>
      </c>
      <c r="K10009" t="str">
        <f t="shared" si="156"/>
        <v>Non Irigasi</v>
      </c>
      <c r="L10009" t="s">
        <v>327</v>
      </c>
    </row>
    <row r="10010" spans="1:12" x14ac:dyDescent="0.25">
      <c r="A10010" s="1">
        <v>10009</v>
      </c>
      <c r="B10010" s="3">
        <v>8</v>
      </c>
      <c r="C10010" s="1">
        <v>20</v>
      </c>
      <c r="D10010" s="1">
        <v>2</v>
      </c>
      <c r="E10010" s="1">
        <v>14</v>
      </c>
      <c r="F10010" s="1">
        <v>1</v>
      </c>
      <c r="G10010">
        <f>VLOOKUP(C10010,reference!$A$1:$E$310,5,FALSE)</f>
        <v>5302041</v>
      </c>
      <c r="H10010" t="str">
        <f>VLOOKUP(C10010,reference!$A$1:$E$310,4,FALSE)</f>
        <v>WULA WAIJELU</v>
      </c>
      <c r="I10010" t="str">
        <f>VLOOKUP($D10010,reference!$G$1:$H$25,2,FALSE)</f>
        <v>Hutan lahan kering sekunder / bekas tebangan</v>
      </c>
      <c r="J10010" t="str">
        <f>VLOOKUP($E10010,reference!$G$1:$H$25,2,FALSE)</f>
        <v>Sawah</v>
      </c>
      <c r="K10010" t="str">
        <f t="shared" si="156"/>
        <v>Buffer Irigasi</v>
      </c>
      <c r="L10010" t="s">
        <v>328</v>
      </c>
    </row>
    <row r="10011" spans="1:12" x14ac:dyDescent="0.25">
      <c r="A10011" s="1">
        <v>10010</v>
      </c>
      <c r="B10011" s="3">
        <v>2</v>
      </c>
      <c r="C10011" s="1">
        <v>20</v>
      </c>
      <c r="D10011" s="1">
        <v>9</v>
      </c>
      <c r="E10011" s="1">
        <v>2</v>
      </c>
      <c r="F10011" s="1">
        <v>0</v>
      </c>
      <c r="G10011">
        <f>VLOOKUP(C10011,reference!$A$1:$E$310,5,FALSE)</f>
        <v>5302041</v>
      </c>
      <c r="H10011" t="str">
        <f>VLOOKUP(C10011,reference!$A$1:$E$310,4,FALSE)</f>
        <v>WULA WAIJELU</v>
      </c>
      <c r="I10011" t="str">
        <f>VLOOKUP($D10011,reference!$G$1:$H$25,2,FALSE)</f>
        <v>Semak belukar</v>
      </c>
      <c r="J10011" t="str">
        <f>VLOOKUP($E10011,reference!$G$1:$H$25,2,FALSE)</f>
        <v>Hutan lahan kering sekunder / bekas tebangan</v>
      </c>
      <c r="K10011" t="str">
        <f t="shared" si="156"/>
        <v>Non Irigasi</v>
      </c>
      <c r="L10011" t="s">
        <v>327</v>
      </c>
    </row>
    <row r="10012" spans="1:12" x14ac:dyDescent="0.25">
      <c r="A10012" s="1">
        <v>10011</v>
      </c>
      <c r="B10012" s="3">
        <v>53</v>
      </c>
      <c r="C10012" s="1">
        <v>304</v>
      </c>
      <c r="D10012" s="1">
        <v>13</v>
      </c>
      <c r="E10012" s="1">
        <v>9</v>
      </c>
      <c r="F10012" s="1">
        <v>0</v>
      </c>
      <c r="G10012">
        <f>VLOOKUP(C10012,reference!$A$1:$E$310,5,FALSE)</f>
        <v>5371010</v>
      </c>
      <c r="H10012" t="str">
        <f>VLOOKUP(C10012,reference!$A$1:$E$310,4,FALSE)</f>
        <v>ALAK</v>
      </c>
      <c r="I10012" t="str">
        <f>VLOOKUP($D10012,reference!$G$1:$H$25,2,FALSE)</f>
        <v>Pertanian lahan kering  campur semak / kebun campur</v>
      </c>
      <c r="J10012" t="str">
        <f>VLOOKUP($E10012,reference!$G$1:$H$25,2,FALSE)</f>
        <v>Semak belukar</v>
      </c>
      <c r="K10012" t="str">
        <f t="shared" si="156"/>
        <v>Non Irigasi</v>
      </c>
      <c r="L10012" t="s">
        <v>327</v>
      </c>
    </row>
    <row r="10013" spans="1:12" x14ac:dyDescent="0.25">
      <c r="A10013" s="1">
        <v>10012</v>
      </c>
      <c r="B10013" s="3">
        <v>24</v>
      </c>
      <c r="C10013" s="1">
        <v>18</v>
      </c>
      <c r="D10013" s="1">
        <v>11</v>
      </c>
      <c r="E10013" s="1">
        <v>2</v>
      </c>
      <c r="F10013" s="1">
        <v>1</v>
      </c>
      <c r="G10013">
        <f>VLOOKUP(C10013,reference!$A$1:$E$310,5,FALSE)</f>
        <v>5302035</v>
      </c>
      <c r="H10013" t="str">
        <f>VLOOKUP(C10013,reference!$A$1:$E$310,4,FALSE)</f>
        <v>NGADU NGALA</v>
      </c>
      <c r="I10013" t="str">
        <f>VLOOKUP($D10013,reference!$G$1:$H$25,2,FALSE)</f>
        <v>Savanna / Padang rumput</v>
      </c>
      <c r="J10013" t="str">
        <f>VLOOKUP($E10013,reference!$G$1:$H$25,2,FALSE)</f>
        <v>Hutan lahan kering sekunder / bekas tebangan</v>
      </c>
      <c r="K10013" t="str">
        <f t="shared" si="156"/>
        <v>Buffer Irigasi</v>
      </c>
      <c r="L10013" t="s">
        <v>327</v>
      </c>
    </row>
    <row r="10014" spans="1:12" x14ac:dyDescent="0.25">
      <c r="A10014" s="1">
        <v>10013</v>
      </c>
      <c r="B10014" s="3">
        <v>32</v>
      </c>
      <c r="C10014" s="1">
        <v>20</v>
      </c>
      <c r="D10014" s="1">
        <v>11</v>
      </c>
      <c r="E10014" s="1">
        <v>16</v>
      </c>
      <c r="F10014" s="1">
        <v>0</v>
      </c>
      <c r="G10014">
        <f>VLOOKUP(C10014,reference!$A$1:$E$310,5,FALSE)</f>
        <v>5302041</v>
      </c>
      <c r="H10014" t="str">
        <f>VLOOKUP(C10014,reference!$A$1:$E$310,4,FALSE)</f>
        <v>WULA WAIJELU</v>
      </c>
      <c r="I10014" t="str">
        <f>VLOOKUP($D10014,reference!$G$1:$H$25,2,FALSE)</f>
        <v>Savanna / Padang rumput</v>
      </c>
      <c r="J10014" t="str">
        <f>VLOOKUP($E10014,reference!$G$1:$H$25,2,FALSE)</f>
        <v>Pemukiman</v>
      </c>
      <c r="K10014" t="str">
        <f t="shared" si="156"/>
        <v>Non Irigasi</v>
      </c>
      <c r="L10014" t="s">
        <v>327</v>
      </c>
    </row>
    <row r="10015" spans="1:12" x14ac:dyDescent="0.25">
      <c r="A10015" s="1">
        <v>10014</v>
      </c>
      <c r="B10015" s="3">
        <v>27</v>
      </c>
      <c r="C10015" s="1">
        <v>35</v>
      </c>
      <c r="D10015" s="1">
        <v>12</v>
      </c>
      <c r="E10015" s="1">
        <v>2</v>
      </c>
      <c r="F10015" s="1">
        <v>0</v>
      </c>
      <c r="G10015">
        <f>VLOOKUP(C10015,reference!$A$1:$E$310,5,FALSE)</f>
        <v>5303130</v>
      </c>
      <c r="H10015" t="str">
        <f>VLOOKUP(C10015,reference!$A$1:$E$310,4,FALSE)</f>
        <v>AMARASI</v>
      </c>
      <c r="I10015" t="str">
        <f>VLOOKUP($D10015,reference!$G$1:$H$25,2,FALSE)</f>
        <v>Pertanian lahan kering</v>
      </c>
      <c r="J10015" t="str">
        <f>VLOOKUP($E10015,reference!$G$1:$H$25,2,FALSE)</f>
        <v>Hutan lahan kering sekunder / bekas tebangan</v>
      </c>
      <c r="K10015" t="str">
        <f t="shared" si="156"/>
        <v>Non Irigasi</v>
      </c>
      <c r="L10015" t="s">
        <v>327</v>
      </c>
    </row>
    <row r="10016" spans="1:12" x14ac:dyDescent="0.25">
      <c r="A10016" s="1">
        <v>10015</v>
      </c>
      <c r="B10016" s="3">
        <v>2687</v>
      </c>
      <c r="C10016" s="1">
        <v>31</v>
      </c>
      <c r="D10016" s="1">
        <v>13</v>
      </c>
      <c r="E10016" s="1">
        <v>12</v>
      </c>
      <c r="F10016" s="1">
        <v>0</v>
      </c>
      <c r="G10016">
        <f>VLOOKUP(C10016,reference!$A$1:$E$310,5,FALSE)</f>
        <v>5303110</v>
      </c>
      <c r="H10016" t="str">
        <f>VLOOKUP(C10016,reference!$A$1:$E$310,4,FALSE)</f>
        <v>KUPANG BARAT</v>
      </c>
      <c r="I10016" t="str">
        <f>VLOOKUP($D10016,reference!$G$1:$H$25,2,FALSE)</f>
        <v>Pertanian lahan kering  campur semak / kebun campur</v>
      </c>
      <c r="J10016" t="str">
        <f>VLOOKUP($E10016,reference!$G$1:$H$25,2,FALSE)</f>
        <v>Pertanian lahan kering</v>
      </c>
      <c r="K10016" t="str">
        <f t="shared" si="156"/>
        <v>Non Irigasi</v>
      </c>
      <c r="L10016" t="s">
        <v>327</v>
      </c>
    </row>
    <row r="10017" spans="1:12" x14ac:dyDescent="0.25">
      <c r="A10017" s="1">
        <v>10016</v>
      </c>
      <c r="B10017" s="3">
        <v>3</v>
      </c>
      <c r="C10017" s="1">
        <v>35</v>
      </c>
      <c r="D10017" s="1">
        <v>2</v>
      </c>
      <c r="E10017" s="1">
        <v>12</v>
      </c>
      <c r="F10017" s="1">
        <v>0</v>
      </c>
      <c r="G10017">
        <f>VLOOKUP(C10017,reference!$A$1:$E$310,5,FALSE)</f>
        <v>5303130</v>
      </c>
      <c r="H10017" t="str">
        <f>VLOOKUP(C10017,reference!$A$1:$E$310,4,FALSE)</f>
        <v>AMARASI</v>
      </c>
      <c r="I10017" t="str">
        <f>VLOOKUP($D10017,reference!$G$1:$H$25,2,FALSE)</f>
        <v>Hutan lahan kering sekunder / bekas tebangan</v>
      </c>
      <c r="J10017" t="str">
        <f>VLOOKUP($E10017,reference!$G$1:$H$25,2,FALSE)</f>
        <v>Pertanian lahan kering</v>
      </c>
      <c r="K10017" t="str">
        <f t="shared" si="156"/>
        <v>Non Irigasi</v>
      </c>
      <c r="L10017" t="s">
        <v>328</v>
      </c>
    </row>
    <row r="10018" spans="1:12" x14ac:dyDescent="0.25">
      <c r="A10018" s="1">
        <v>10017</v>
      </c>
      <c r="B10018" s="3">
        <v>1</v>
      </c>
      <c r="C10018" s="1">
        <v>20</v>
      </c>
      <c r="D10018" s="1">
        <v>2</v>
      </c>
      <c r="E10018" s="1">
        <v>11</v>
      </c>
      <c r="F10018" s="1">
        <v>1</v>
      </c>
      <c r="G10018">
        <f>VLOOKUP(C10018,reference!$A$1:$E$310,5,FALSE)</f>
        <v>5302041</v>
      </c>
      <c r="H10018" t="str">
        <f>VLOOKUP(C10018,reference!$A$1:$E$310,4,FALSE)</f>
        <v>WULA WAIJELU</v>
      </c>
      <c r="I10018" t="str">
        <f>VLOOKUP($D10018,reference!$G$1:$H$25,2,FALSE)</f>
        <v>Hutan lahan kering sekunder / bekas tebangan</v>
      </c>
      <c r="J10018" t="str">
        <f>VLOOKUP($E10018,reference!$G$1:$H$25,2,FALSE)</f>
        <v>Savanna / Padang rumput</v>
      </c>
      <c r="K10018" t="str">
        <f t="shared" si="156"/>
        <v>Buffer Irigasi</v>
      </c>
      <c r="L10018" t="s">
        <v>328</v>
      </c>
    </row>
    <row r="10019" spans="1:12" x14ac:dyDescent="0.25">
      <c r="A10019" s="1">
        <v>10018</v>
      </c>
      <c r="B10019" s="3">
        <v>514</v>
      </c>
      <c r="C10019" s="1">
        <v>31</v>
      </c>
      <c r="D10019" s="1">
        <v>13</v>
      </c>
      <c r="E10019" s="1">
        <v>16</v>
      </c>
      <c r="F10019" s="1">
        <v>0</v>
      </c>
      <c r="G10019">
        <f>VLOOKUP(C10019,reference!$A$1:$E$310,5,FALSE)</f>
        <v>5303110</v>
      </c>
      <c r="H10019" t="str">
        <f>VLOOKUP(C10019,reference!$A$1:$E$310,4,FALSE)</f>
        <v>KUPANG BARAT</v>
      </c>
      <c r="I10019" t="str">
        <f>VLOOKUP($D10019,reference!$G$1:$H$25,2,FALSE)</f>
        <v>Pertanian lahan kering  campur semak / kebun campur</v>
      </c>
      <c r="J10019" t="str">
        <f>VLOOKUP($E10019,reference!$G$1:$H$25,2,FALSE)</f>
        <v>Pemukiman</v>
      </c>
      <c r="K10019" t="str">
        <f t="shared" si="156"/>
        <v>Non Irigasi</v>
      </c>
      <c r="L10019" t="s">
        <v>327</v>
      </c>
    </row>
    <row r="10020" spans="1:12" x14ac:dyDescent="0.25">
      <c r="A10020" s="1">
        <v>10019</v>
      </c>
      <c r="B10020" s="3">
        <v>9</v>
      </c>
      <c r="C10020" s="1">
        <v>14</v>
      </c>
      <c r="D10020" s="1">
        <v>9</v>
      </c>
      <c r="E10020" s="1">
        <v>0</v>
      </c>
      <c r="F10020" s="1">
        <v>0</v>
      </c>
      <c r="G10020">
        <f>VLOOKUP(C10020,reference!$A$1:$E$310,5,FALSE)</f>
        <v>5302031</v>
      </c>
      <c r="H10020" t="str">
        <f>VLOOKUP(C10020,reference!$A$1:$E$310,4,FALSE)</f>
        <v>KARERA</v>
      </c>
      <c r="I10020" t="str">
        <f>VLOOKUP($D10020,reference!$G$1:$H$25,2,FALSE)</f>
        <v>Semak belukar</v>
      </c>
      <c r="J10020" t="str">
        <f>VLOOKUP($E10020,reference!$G$1:$H$25,2,FALSE)</f>
        <v>No data</v>
      </c>
      <c r="K10020" t="str">
        <f t="shared" si="156"/>
        <v>Non Irigasi</v>
      </c>
      <c r="L10020" t="s">
        <v>327</v>
      </c>
    </row>
    <row r="10021" spans="1:12" x14ac:dyDescent="0.25">
      <c r="A10021" s="1">
        <v>10020</v>
      </c>
      <c r="B10021" s="3">
        <v>2</v>
      </c>
      <c r="C10021" s="1">
        <v>31</v>
      </c>
      <c r="D10021" s="1">
        <v>16</v>
      </c>
      <c r="E10021" s="1">
        <v>0</v>
      </c>
      <c r="F10021" s="1">
        <v>0</v>
      </c>
      <c r="G10021">
        <f>VLOOKUP(C10021,reference!$A$1:$E$310,5,FALSE)</f>
        <v>5303110</v>
      </c>
      <c r="H10021" t="str">
        <f>VLOOKUP(C10021,reference!$A$1:$E$310,4,FALSE)</f>
        <v>KUPANG BARAT</v>
      </c>
      <c r="I10021" t="str">
        <f>VLOOKUP($D10021,reference!$G$1:$H$25,2,FALSE)</f>
        <v>Pemukiman</v>
      </c>
      <c r="J10021" t="str">
        <f>VLOOKUP($E10021,reference!$G$1:$H$25,2,FALSE)</f>
        <v>No data</v>
      </c>
      <c r="K10021" t="str">
        <f t="shared" si="156"/>
        <v>Non Irigasi</v>
      </c>
      <c r="L10021" t="s">
        <v>327</v>
      </c>
    </row>
    <row r="10022" spans="1:12" x14ac:dyDescent="0.25">
      <c r="A10022" s="1">
        <v>10021</v>
      </c>
      <c r="B10022" s="3">
        <v>23</v>
      </c>
      <c r="C10022" s="1">
        <v>31</v>
      </c>
      <c r="D10022" s="1">
        <v>12</v>
      </c>
      <c r="E10022" s="1">
        <v>0</v>
      </c>
      <c r="F10022" s="1">
        <v>0</v>
      </c>
      <c r="G10022">
        <f>VLOOKUP(C10022,reference!$A$1:$E$310,5,FALSE)</f>
        <v>5303110</v>
      </c>
      <c r="H10022" t="str">
        <f>VLOOKUP(C10022,reference!$A$1:$E$310,4,FALSE)</f>
        <v>KUPANG BARAT</v>
      </c>
      <c r="I10022" t="str">
        <f>VLOOKUP($D10022,reference!$G$1:$H$25,2,FALSE)</f>
        <v>Pertanian lahan kering</v>
      </c>
      <c r="J10022" t="str">
        <f>VLOOKUP($E10022,reference!$G$1:$H$25,2,FALSE)</f>
        <v>No data</v>
      </c>
      <c r="K10022" t="str">
        <f t="shared" si="156"/>
        <v>Non Irigasi</v>
      </c>
      <c r="L10022" t="s">
        <v>327</v>
      </c>
    </row>
    <row r="10023" spans="1:12" x14ac:dyDescent="0.25">
      <c r="A10023" s="1">
        <v>10022</v>
      </c>
      <c r="B10023" s="3">
        <v>182</v>
      </c>
      <c r="C10023" s="1">
        <v>305</v>
      </c>
      <c r="D10023" s="1">
        <v>2</v>
      </c>
      <c r="E10023" s="1">
        <v>16</v>
      </c>
      <c r="F10023" s="1">
        <v>0</v>
      </c>
      <c r="G10023">
        <f>VLOOKUP(C10023,reference!$A$1:$E$310,5,FALSE)</f>
        <v>5371020</v>
      </c>
      <c r="H10023" t="str">
        <f>VLOOKUP(C10023,reference!$A$1:$E$310,4,FALSE)</f>
        <v>MAULAFA</v>
      </c>
      <c r="I10023" t="str">
        <f>VLOOKUP($D10023,reference!$G$1:$H$25,2,FALSE)</f>
        <v>Hutan lahan kering sekunder / bekas tebangan</v>
      </c>
      <c r="J10023" t="str">
        <f>VLOOKUP($E10023,reference!$G$1:$H$25,2,FALSE)</f>
        <v>Pemukiman</v>
      </c>
      <c r="K10023" t="str">
        <f t="shared" si="156"/>
        <v>Non Irigasi</v>
      </c>
      <c r="L10023" t="s">
        <v>328</v>
      </c>
    </row>
    <row r="10024" spans="1:12" x14ac:dyDescent="0.25">
      <c r="A10024" s="1">
        <v>10023</v>
      </c>
      <c r="B10024" s="3">
        <v>245</v>
      </c>
      <c r="C10024" s="1">
        <v>32</v>
      </c>
      <c r="D10024" s="1">
        <v>11</v>
      </c>
      <c r="E10024" s="1">
        <v>16</v>
      </c>
      <c r="F10024" s="1">
        <v>0</v>
      </c>
      <c r="G10024">
        <f>VLOOKUP(C10024,reference!$A$1:$E$310,5,FALSE)</f>
        <v>5303111</v>
      </c>
      <c r="H10024" t="str">
        <f>VLOOKUP(C10024,reference!$A$1:$E$310,4,FALSE)</f>
        <v>NEKAMESE</v>
      </c>
      <c r="I10024" t="str">
        <f>VLOOKUP($D10024,reference!$G$1:$H$25,2,FALSE)</f>
        <v>Savanna / Padang rumput</v>
      </c>
      <c r="J10024" t="str">
        <f>VLOOKUP($E10024,reference!$G$1:$H$25,2,FALSE)</f>
        <v>Pemukiman</v>
      </c>
      <c r="K10024" t="str">
        <f t="shared" si="156"/>
        <v>Non Irigasi</v>
      </c>
      <c r="L10024" t="s">
        <v>327</v>
      </c>
    </row>
    <row r="10025" spans="1:12" x14ac:dyDescent="0.25">
      <c r="A10025" s="1">
        <v>10024</v>
      </c>
      <c r="B10025" s="3">
        <v>193</v>
      </c>
      <c r="C10025" s="1">
        <v>31</v>
      </c>
      <c r="D10025" s="1">
        <v>16</v>
      </c>
      <c r="E10025" s="1">
        <v>16</v>
      </c>
      <c r="F10025" s="1">
        <v>0</v>
      </c>
      <c r="G10025">
        <f>VLOOKUP(C10025,reference!$A$1:$E$310,5,FALSE)</f>
        <v>5303110</v>
      </c>
      <c r="H10025" t="str">
        <f>VLOOKUP(C10025,reference!$A$1:$E$310,4,FALSE)</f>
        <v>KUPANG BARAT</v>
      </c>
      <c r="I10025" t="str">
        <f>VLOOKUP($D10025,reference!$G$1:$H$25,2,FALSE)</f>
        <v>Pemukiman</v>
      </c>
      <c r="J10025" t="str">
        <f>VLOOKUP($E10025,reference!$G$1:$H$25,2,FALSE)</f>
        <v>Pemukiman</v>
      </c>
      <c r="K10025" t="str">
        <f t="shared" si="156"/>
        <v>Non Irigasi</v>
      </c>
      <c r="L10025" t="s">
        <v>327</v>
      </c>
    </row>
    <row r="10026" spans="1:12" x14ac:dyDescent="0.25">
      <c r="A10026" s="1">
        <v>10025</v>
      </c>
      <c r="B10026" s="3">
        <v>2</v>
      </c>
      <c r="C10026" s="1">
        <v>31</v>
      </c>
      <c r="D10026" s="1">
        <v>11</v>
      </c>
      <c r="E10026" s="1">
        <v>16</v>
      </c>
      <c r="F10026" s="1">
        <v>0</v>
      </c>
      <c r="G10026">
        <f>VLOOKUP(C10026,reference!$A$1:$E$310,5,FALSE)</f>
        <v>5303110</v>
      </c>
      <c r="H10026" t="str">
        <f>VLOOKUP(C10026,reference!$A$1:$E$310,4,FALSE)</f>
        <v>KUPANG BARAT</v>
      </c>
      <c r="I10026" t="str">
        <f>VLOOKUP($D10026,reference!$G$1:$H$25,2,FALSE)</f>
        <v>Savanna / Padang rumput</v>
      </c>
      <c r="J10026" t="str">
        <f>VLOOKUP($E10026,reference!$G$1:$H$25,2,FALSE)</f>
        <v>Pemukiman</v>
      </c>
      <c r="K10026" t="str">
        <f t="shared" si="156"/>
        <v>Non Irigasi</v>
      </c>
      <c r="L10026" t="s">
        <v>327</v>
      </c>
    </row>
    <row r="10027" spans="1:12" x14ac:dyDescent="0.25">
      <c r="A10027" s="1">
        <v>10026</v>
      </c>
      <c r="B10027" s="3">
        <v>9</v>
      </c>
      <c r="C10027" s="1">
        <v>20</v>
      </c>
      <c r="D10027" s="1">
        <v>2</v>
      </c>
      <c r="E10027" s="1">
        <v>16</v>
      </c>
      <c r="F10027" s="1">
        <v>0</v>
      </c>
      <c r="G10027">
        <f>VLOOKUP(C10027,reference!$A$1:$E$310,5,FALSE)</f>
        <v>5302041</v>
      </c>
      <c r="H10027" t="str">
        <f>VLOOKUP(C10027,reference!$A$1:$E$310,4,FALSE)</f>
        <v>WULA WAIJELU</v>
      </c>
      <c r="I10027" t="str">
        <f>VLOOKUP($D10027,reference!$G$1:$H$25,2,FALSE)</f>
        <v>Hutan lahan kering sekunder / bekas tebangan</v>
      </c>
      <c r="J10027" t="str">
        <f>VLOOKUP($E10027,reference!$G$1:$H$25,2,FALSE)</f>
        <v>Pemukiman</v>
      </c>
      <c r="K10027" t="str">
        <f t="shared" si="156"/>
        <v>Non Irigasi</v>
      </c>
      <c r="L10027" t="s">
        <v>328</v>
      </c>
    </row>
    <row r="10028" spans="1:12" x14ac:dyDescent="0.25">
      <c r="A10028" s="1">
        <v>10027</v>
      </c>
      <c r="B10028" s="3">
        <v>12</v>
      </c>
      <c r="C10028" s="1">
        <v>20</v>
      </c>
      <c r="D10028" s="1">
        <v>11</v>
      </c>
      <c r="E10028" s="1">
        <v>11</v>
      </c>
      <c r="F10028" s="1">
        <v>1</v>
      </c>
      <c r="G10028">
        <f>VLOOKUP(C10028,reference!$A$1:$E$310,5,FALSE)</f>
        <v>5302041</v>
      </c>
      <c r="H10028" t="str">
        <f>VLOOKUP(C10028,reference!$A$1:$E$310,4,FALSE)</f>
        <v>WULA WAIJELU</v>
      </c>
      <c r="I10028" t="str">
        <f>VLOOKUP($D10028,reference!$G$1:$H$25,2,FALSE)</f>
        <v>Savanna / Padang rumput</v>
      </c>
      <c r="J10028" t="str">
        <f>VLOOKUP($E10028,reference!$G$1:$H$25,2,FALSE)</f>
        <v>Savanna / Padang rumput</v>
      </c>
      <c r="K10028" t="str">
        <f t="shared" si="156"/>
        <v>Buffer Irigasi</v>
      </c>
      <c r="L10028" t="s">
        <v>327</v>
      </c>
    </row>
    <row r="10029" spans="1:12" x14ac:dyDescent="0.25">
      <c r="A10029" s="1">
        <v>10028</v>
      </c>
      <c r="B10029" s="3">
        <v>56</v>
      </c>
      <c r="C10029" s="1">
        <v>20</v>
      </c>
      <c r="D10029" s="1">
        <v>13</v>
      </c>
      <c r="E10029" s="1">
        <v>16</v>
      </c>
      <c r="F10029" s="1">
        <v>0</v>
      </c>
      <c r="G10029">
        <f>VLOOKUP(C10029,reference!$A$1:$E$310,5,FALSE)</f>
        <v>5302041</v>
      </c>
      <c r="H10029" t="str">
        <f>VLOOKUP(C10029,reference!$A$1:$E$310,4,FALSE)</f>
        <v>WULA WAIJELU</v>
      </c>
      <c r="I10029" t="str">
        <f>VLOOKUP($D10029,reference!$G$1:$H$25,2,FALSE)</f>
        <v>Pertanian lahan kering  campur semak / kebun campur</v>
      </c>
      <c r="J10029" t="str">
        <f>VLOOKUP($E10029,reference!$G$1:$H$25,2,FALSE)</f>
        <v>Pemukiman</v>
      </c>
      <c r="K10029" t="str">
        <f t="shared" si="156"/>
        <v>Non Irigasi</v>
      </c>
      <c r="L10029" t="s">
        <v>327</v>
      </c>
    </row>
    <row r="10030" spans="1:12" x14ac:dyDescent="0.25">
      <c r="A10030" s="1">
        <v>10029</v>
      </c>
      <c r="B10030" s="3">
        <v>1</v>
      </c>
      <c r="C10030" s="1">
        <v>31</v>
      </c>
      <c r="D10030" s="1">
        <v>11</v>
      </c>
      <c r="E10030" s="1">
        <v>11</v>
      </c>
      <c r="F10030" s="1">
        <v>0</v>
      </c>
      <c r="G10030">
        <f>VLOOKUP(C10030,reference!$A$1:$E$310,5,FALSE)</f>
        <v>5303110</v>
      </c>
      <c r="H10030" t="str">
        <f>VLOOKUP(C10030,reference!$A$1:$E$310,4,FALSE)</f>
        <v>KUPANG BARAT</v>
      </c>
      <c r="I10030" t="str">
        <f>VLOOKUP($D10030,reference!$G$1:$H$25,2,FALSE)</f>
        <v>Savanna / Padang rumput</v>
      </c>
      <c r="J10030" t="str">
        <f>VLOOKUP($E10030,reference!$G$1:$H$25,2,FALSE)</f>
        <v>Savanna / Padang rumput</v>
      </c>
      <c r="K10030" t="str">
        <f t="shared" si="156"/>
        <v>Non Irigasi</v>
      </c>
      <c r="L10030" t="s">
        <v>327</v>
      </c>
    </row>
    <row r="10031" spans="1:12" x14ac:dyDescent="0.25">
      <c r="A10031" s="1">
        <v>10030</v>
      </c>
      <c r="B10031" s="3">
        <v>208</v>
      </c>
      <c r="C10031" s="1">
        <v>305</v>
      </c>
      <c r="D10031" s="1">
        <v>2</v>
      </c>
      <c r="E10031" s="1">
        <v>2</v>
      </c>
      <c r="F10031" s="1">
        <v>0</v>
      </c>
      <c r="G10031">
        <f>VLOOKUP(C10031,reference!$A$1:$E$310,5,FALSE)</f>
        <v>5371020</v>
      </c>
      <c r="H10031" t="str">
        <f>VLOOKUP(C10031,reference!$A$1:$E$310,4,FALSE)</f>
        <v>MAULAFA</v>
      </c>
      <c r="I10031" t="str">
        <f>VLOOKUP($D10031,reference!$G$1:$H$25,2,FALSE)</f>
        <v>Hutan lahan kering sekunder / bekas tebangan</v>
      </c>
      <c r="J10031" t="str">
        <f>VLOOKUP($E10031,reference!$G$1:$H$25,2,FALSE)</f>
        <v>Hutan lahan kering sekunder / bekas tebangan</v>
      </c>
      <c r="K10031" t="str">
        <f t="shared" si="156"/>
        <v>Non Irigasi</v>
      </c>
      <c r="L10031" t="s">
        <v>327</v>
      </c>
    </row>
    <row r="10032" spans="1:12" x14ac:dyDescent="0.25">
      <c r="A10032" s="1">
        <v>10031</v>
      </c>
      <c r="B10032" s="3">
        <v>8</v>
      </c>
      <c r="C10032" s="1">
        <v>32</v>
      </c>
      <c r="D10032" s="1">
        <v>11</v>
      </c>
      <c r="E10032" s="1">
        <v>12</v>
      </c>
      <c r="F10032" s="1">
        <v>0</v>
      </c>
      <c r="G10032">
        <f>VLOOKUP(C10032,reference!$A$1:$E$310,5,FALSE)</f>
        <v>5303111</v>
      </c>
      <c r="H10032" t="str">
        <f>VLOOKUP(C10032,reference!$A$1:$E$310,4,FALSE)</f>
        <v>NEKAMESE</v>
      </c>
      <c r="I10032" t="str">
        <f>VLOOKUP($D10032,reference!$G$1:$H$25,2,FALSE)</f>
        <v>Savanna / Padang rumput</v>
      </c>
      <c r="J10032" t="str">
        <f>VLOOKUP($E10032,reference!$G$1:$H$25,2,FALSE)</f>
        <v>Pertanian lahan kering</v>
      </c>
      <c r="K10032" t="str">
        <f t="shared" si="156"/>
        <v>Non Irigasi</v>
      </c>
      <c r="L10032" t="s">
        <v>327</v>
      </c>
    </row>
    <row r="10033" spans="1:12" x14ac:dyDescent="0.25">
      <c r="A10033" s="1">
        <v>10032</v>
      </c>
      <c r="B10033" s="3">
        <v>394</v>
      </c>
      <c r="C10033" s="1">
        <v>32</v>
      </c>
      <c r="D10033" s="1">
        <v>12</v>
      </c>
      <c r="E10033" s="1">
        <v>12</v>
      </c>
      <c r="F10033" s="1">
        <v>0</v>
      </c>
      <c r="G10033">
        <f>VLOOKUP(C10033,reference!$A$1:$E$310,5,FALSE)</f>
        <v>5303111</v>
      </c>
      <c r="H10033" t="str">
        <f>VLOOKUP(C10033,reference!$A$1:$E$310,4,FALSE)</f>
        <v>NEKAMESE</v>
      </c>
      <c r="I10033" t="str">
        <f>VLOOKUP($D10033,reference!$G$1:$H$25,2,FALSE)</f>
        <v>Pertanian lahan kering</v>
      </c>
      <c r="J10033" t="str">
        <f>VLOOKUP($E10033,reference!$G$1:$H$25,2,FALSE)</f>
        <v>Pertanian lahan kering</v>
      </c>
      <c r="K10033" t="str">
        <f t="shared" si="156"/>
        <v>Non Irigasi</v>
      </c>
      <c r="L10033" t="s">
        <v>327</v>
      </c>
    </row>
    <row r="10034" spans="1:12" x14ac:dyDescent="0.25">
      <c r="A10034" s="1">
        <v>10033</v>
      </c>
      <c r="B10034" s="3">
        <v>54</v>
      </c>
      <c r="C10034" s="1">
        <v>32</v>
      </c>
      <c r="D10034" s="1">
        <v>12</v>
      </c>
      <c r="E10034" s="1">
        <v>2</v>
      </c>
      <c r="F10034" s="1">
        <v>0</v>
      </c>
      <c r="G10034">
        <f>VLOOKUP(C10034,reference!$A$1:$E$310,5,FALSE)</f>
        <v>5303111</v>
      </c>
      <c r="H10034" t="str">
        <f>VLOOKUP(C10034,reference!$A$1:$E$310,4,FALSE)</f>
        <v>NEKAMESE</v>
      </c>
      <c r="I10034" t="str">
        <f>VLOOKUP($D10034,reference!$G$1:$H$25,2,FALSE)</f>
        <v>Pertanian lahan kering</v>
      </c>
      <c r="J10034" t="str">
        <f>VLOOKUP($E10034,reference!$G$1:$H$25,2,FALSE)</f>
        <v>Hutan lahan kering sekunder / bekas tebangan</v>
      </c>
      <c r="K10034" t="str">
        <f t="shared" si="156"/>
        <v>Non Irigasi</v>
      </c>
      <c r="L10034" t="s">
        <v>327</v>
      </c>
    </row>
    <row r="10035" spans="1:12" x14ac:dyDescent="0.25">
      <c r="A10035" s="1">
        <v>10034</v>
      </c>
      <c r="B10035" s="3">
        <v>2</v>
      </c>
      <c r="C10035" s="1">
        <v>34</v>
      </c>
      <c r="D10035" s="1">
        <v>12</v>
      </c>
      <c r="E10035" s="1">
        <v>20</v>
      </c>
      <c r="F10035" s="1">
        <v>0</v>
      </c>
      <c r="G10035">
        <f>VLOOKUP(C10035,reference!$A$1:$E$310,5,FALSE)</f>
        <v>5303121</v>
      </c>
      <c r="H10035" t="str">
        <f>VLOOKUP(C10035,reference!$A$1:$E$310,4,FALSE)</f>
        <v>TAEBENU</v>
      </c>
      <c r="I10035" t="str">
        <f>VLOOKUP($D10035,reference!$G$1:$H$25,2,FALSE)</f>
        <v>Pertanian lahan kering</v>
      </c>
      <c r="J10035" t="str">
        <f>VLOOKUP($E10035,reference!$G$1:$H$25,2,FALSE)</f>
        <v>Tubuh air</v>
      </c>
      <c r="K10035" t="str">
        <f t="shared" si="156"/>
        <v>Non Irigasi</v>
      </c>
      <c r="L10035" t="s">
        <v>327</v>
      </c>
    </row>
    <row r="10036" spans="1:12" x14ac:dyDescent="0.25">
      <c r="A10036" s="1">
        <v>10035</v>
      </c>
      <c r="B10036" s="3">
        <v>2109</v>
      </c>
      <c r="C10036" s="1">
        <v>31</v>
      </c>
      <c r="D10036" s="1">
        <v>12</v>
      </c>
      <c r="E10036" s="1">
        <v>12</v>
      </c>
      <c r="F10036" s="1">
        <v>0</v>
      </c>
      <c r="G10036">
        <f>VLOOKUP(C10036,reference!$A$1:$E$310,5,FALSE)</f>
        <v>5303110</v>
      </c>
      <c r="H10036" t="str">
        <f>VLOOKUP(C10036,reference!$A$1:$E$310,4,FALSE)</f>
        <v>KUPANG BARAT</v>
      </c>
      <c r="I10036" t="str">
        <f>VLOOKUP($D10036,reference!$G$1:$H$25,2,FALSE)</f>
        <v>Pertanian lahan kering</v>
      </c>
      <c r="J10036" t="str">
        <f>VLOOKUP($E10036,reference!$G$1:$H$25,2,FALSE)</f>
        <v>Pertanian lahan kering</v>
      </c>
      <c r="K10036" t="str">
        <f t="shared" si="156"/>
        <v>Non Irigasi</v>
      </c>
      <c r="L10036" t="s">
        <v>327</v>
      </c>
    </row>
    <row r="10037" spans="1:12" x14ac:dyDescent="0.25">
      <c r="A10037" s="1">
        <v>10036</v>
      </c>
      <c r="B10037" s="3">
        <v>10</v>
      </c>
      <c r="C10037" s="1">
        <v>31</v>
      </c>
      <c r="D10037" s="1">
        <v>13</v>
      </c>
      <c r="E10037" s="1">
        <v>11</v>
      </c>
      <c r="F10037" s="1">
        <v>0</v>
      </c>
      <c r="G10037">
        <f>VLOOKUP(C10037,reference!$A$1:$E$310,5,FALSE)</f>
        <v>5303110</v>
      </c>
      <c r="H10037" t="str">
        <f>VLOOKUP(C10037,reference!$A$1:$E$310,4,FALSE)</f>
        <v>KUPANG BARAT</v>
      </c>
      <c r="I10037" t="str">
        <f>VLOOKUP($D10037,reference!$G$1:$H$25,2,FALSE)</f>
        <v>Pertanian lahan kering  campur semak / kebun campur</v>
      </c>
      <c r="J10037" t="str">
        <f>VLOOKUP($E10037,reference!$G$1:$H$25,2,FALSE)</f>
        <v>Savanna / Padang rumput</v>
      </c>
      <c r="K10037" t="str">
        <f t="shared" si="156"/>
        <v>Non Irigasi</v>
      </c>
      <c r="L10037" t="s">
        <v>327</v>
      </c>
    </row>
    <row r="10038" spans="1:12" x14ac:dyDescent="0.25">
      <c r="A10038" s="1">
        <v>10037</v>
      </c>
      <c r="B10038" s="3">
        <v>6</v>
      </c>
      <c r="C10038" s="1">
        <v>304</v>
      </c>
      <c r="D10038" s="1">
        <v>13</v>
      </c>
      <c r="E10038" s="1">
        <v>19</v>
      </c>
      <c r="F10038" s="1">
        <v>0</v>
      </c>
      <c r="G10038">
        <f>VLOOKUP(C10038,reference!$A$1:$E$310,5,FALSE)</f>
        <v>5371010</v>
      </c>
      <c r="H10038" t="str">
        <f>VLOOKUP(C10038,reference!$A$1:$E$310,4,FALSE)</f>
        <v>ALAK</v>
      </c>
      <c r="I10038" t="str">
        <f>VLOOKUP($D10038,reference!$G$1:$H$25,2,FALSE)</f>
        <v>Pertanian lahan kering  campur semak / kebun campur</v>
      </c>
      <c r="J10038" t="str">
        <f>VLOOKUP($E10038,reference!$G$1:$H$25,2,FALSE)</f>
        <v>Pertambangan</v>
      </c>
      <c r="K10038" t="str">
        <f t="shared" si="156"/>
        <v>Non Irigasi</v>
      </c>
      <c r="L10038" t="s">
        <v>327</v>
      </c>
    </row>
    <row r="10039" spans="1:12" x14ac:dyDescent="0.25">
      <c r="A10039" s="1">
        <v>10038</v>
      </c>
      <c r="B10039" s="3">
        <v>21</v>
      </c>
      <c r="C10039" s="1">
        <v>19</v>
      </c>
      <c r="D10039" s="1">
        <v>9</v>
      </c>
      <c r="E10039" s="1">
        <v>6</v>
      </c>
      <c r="F10039" s="1">
        <v>0</v>
      </c>
      <c r="G10039">
        <f>VLOOKUP(C10039,reference!$A$1:$E$310,5,FALSE)</f>
        <v>5302040</v>
      </c>
      <c r="H10039" t="str">
        <f>VLOOKUP(C10039,reference!$A$1:$E$310,4,FALSE)</f>
        <v>PAHUNGA LODU</v>
      </c>
      <c r="I10039" t="str">
        <f>VLOOKUP($D10039,reference!$G$1:$H$25,2,FALSE)</f>
        <v>Semak belukar</v>
      </c>
      <c r="J10039" t="str">
        <f>VLOOKUP($E10039,reference!$G$1:$H$25,2,FALSE)</f>
        <v>Hutan mangrove sekunder</v>
      </c>
      <c r="K10039" t="str">
        <f t="shared" si="156"/>
        <v>Non Irigasi</v>
      </c>
      <c r="L10039" t="s">
        <v>327</v>
      </c>
    </row>
    <row r="10040" spans="1:12" x14ac:dyDescent="0.25">
      <c r="A10040" s="1">
        <v>10039</v>
      </c>
      <c r="B10040" s="3">
        <v>16</v>
      </c>
      <c r="C10040" s="1">
        <v>31</v>
      </c>
      <c r="D10040" s="1">
        <v>11</v>
      </c>
      <c r="E10040" s="1">
        <v>12</v>
      </c>
      <c r="F10040" s="1">
        <v>0</v>
      </c>
      <c r="G10040">
        <f>VLOOKUP(C10040,reference!$A$1:$E$310,5,FALSE)</f>
        <v>5303110</v>
      </c>
      <c r="H10040" t="str">
        <f>VLOOKUP(C10040,reference!$A$1:$E$310,4,FALSE)</f>
        <v>KUPANG BARAT</v>
      </c>
      <c r="I10040" t="str">
        <f>VLOOKUP($D10040,reference!$G$1:$H$25,2,FALSE)</f>
        <v>Savanna / Padang rumput</v>
      </c>
      <c r="J10040" t="str">
        <f>VLOOKUP($E10040,reference!$G$1:$H$25,2,FALSE)</f>
        <v>Pertanian lahan kering</v>
      </c>
      <c r="K10040" t="str">
        <f t="shared" si="156"/>
        <v>Non Irigasi</v>
      </c>
      <c r="L10040" t="s">
        <v>327</v>
      </c>
    </row>
    <row r="10041" spans="1:12" x14ac:dyDescent="0.25">
      <c r="A10041" s="1">
        <v>10040</v>
      </c>
      <c r="B10041" s="3">
        <v>376</v>
      </c>
      <c r="C10041" s="1">
        <v>31</v>
      </c>
      <c r="D10041" s="1">
        <v>13</v>
      </c>
      <c r="E10041" s="1">
        <v>9</v>
      </c>
      <c r="F10041" s="1">
        <v>0</v>
      </c>
      <c r="G10041">
        <f>VLOOKUP(C10041,reference!$A$1:$E$310,5,FALSE)</f>
        <v>5303110</v>
      </c>
      <c r="H10041" t="str">
        <f>VLOOKUP(C10041,reference!$A$1:$E$310,4,FALSE)</f>
        <v>KUPANG BARAT</v>
      </c>
      <c r="I10041" t="str">
        <f>VLOOKUP($D10041,reference!$G$1:$H$25,2,FALSE)</f>
        <v>Pertanian lahan kering  campur semak / kebun campur</v>
      </c>
      <c r="J10041" t="str">
        <f>VLOOKUP($E10041,reference!$G$1:$H$25,2,FALSE)</f>
        <v>Semak belukar</v>
      </c>
      <c r="K10041" t="str">
        <f t="shared" si="156"/>
        <v>Non Irigasi</v>
      </c>
      <c r="L10041" t="s">
        <v>327</v>
      </c>
    </row>
    <row r="10042" spans="1:12" x14ac:dyDescent="0.25">
      <c r="A10042" s="1">
        <v>10041</v>
      </c>
      <c r="B10042" s="3">
        <v>17</v>
      </c>
      <c r="C10042" s="1">
        <v>31</v>
      </c>
      <c r="D10042" s="1">
        <v>13</v>
      </c>
      <c r="E10042" s="1">
        <v>19</v>
      </c>
      <c r="F10042" s="1">
        <v>0</v>
      </c>
      <c r="G10042">
        <f>VLOOKUP(C10042,reference!$A$1:$E$310,5,FALSE)</f>
        <v>5303110</v>
      </c>
      <c r="H10042" t="str">
        <f>VLOOKUP(C10042,reference!$A$1:$E$310,4,FALSE)</f>
        <v>KUPANG BARAT</v>
      </c>
      <c r="I10042" t="str">
        <f>VLOOKUP($D10042,reference!$G$1:$H$25,2,FALSE)</f>
        <v>Pertanian lahan kering  campur semak / kebun campur</v>
      </c>
      <c r="J10042" t="str">
        <f>VLOOKUP($E10042,reference!$G$1:$H$25,2,FALSE)</f>
        <v>Pertambangan</v>
      </c>
      <c r="K10042" t="str">
        <f t="shared" si="156"/>
        <v>Non Irigasi</v>
      </c>
      <c r="L10042" t="s">
        <v>327</v>
      </c>
    </row>
    <row r="10043" spans="1:12" x14ac:dyDescent="0.25">
      <c r="A10043" s="1">
        <v>10042</v>
      </c>
      <c r="B10043" s="3">
        <v>4</v>
      </c>
      <c r="C10043" s="1">
        <v>304</v>
      </c>
      <c r="D10043" s="1">
        <v>11</v>
      </c>
      <c r="E10043" s="1">
        <v>19</v>
      </c>
      <c r="F10043" s="1">
        <v>0</v>
      </c>
      <c r="G10043">
        <f>VLOOKUP(C10043,reference!$A$1:$E$310,5,FALSE)</f>
        <v>5371010</v>
      </c>
      <c r="H10043" t="str">
        <f>VLOOKUP(C10043,reference!$A$1:$E$310,4,FALSE)</f>
        <v>ALAK</v>
      </c>
      <c r="I10043" t="str">
        <f>VLOOKUP($D10043,reference!$G$1:$H$25,2,FALSE)</f>
        <v>Savanna / Padang rumput</v>
      </c>
      <c r="J10043" t="str">
        <f>VLOOKUP($E10043,reference!$G$1:$H$25,2,FALSE)</f>
        <v>Pertambangan</v>
      </c>
      <c r="K10043" t="str">
        <f t="shared" si="156"/>
        <v>Non Irigasi</v>
      </c>
      <c r="L10043" t="s">
        <v>327</v>
      </c>
    </row>
    <row r="10044" spans="1:12" x14ac:dyDescent="0.25">
      <c r="A10044" s="1">
        <v>10043</v>
      </c>
      <c r="B10044" s="3">
        <v>135</v>
      </c>
      <c r="C10044" s="1">
        <v>305</v>
      </c>
      <c r="D10044" s="1">
        <v>2</v>
      </c>
      <c r="E10044" s="1">
        <v>11</v>
      </c>
      <c r="F10044" s="1">
        <v>0</v>
      </c>
      <c r="G10044">
        <f>VLOOKUP(C10044,reference!$A$1:$E$310,5,FALSE)</f>
        <v>5371020</v>
      </c>
      <c r="H10044" t="str">
        <f>VLOOKUP(C10044,reference!$A$1:$E$310,4,FALSE)</f>
        <v>MAULAFA</v>
      </c>
      <c r="I10044" t="str">
        <f>VLOOKUP($D10044,reference!$G$1:$H$25,2,FALSE)</f>
        <v>Hutan lahan kering sekunder / bekas tebangan</v>
      </c>
      <c r="J10044" t="str">
        <f>VLOOKUP($E10044,reference!$G$1:$H$25,2,FALSE)</f>
        <v>Savanna / Padang rumput</v>
      </c>
      <c r="K10044" t="str">
        <f t="shared" si="156"/>
        <v>Non Irigasi</v>
      </c>
      <c r="L10044" t="s">
        <v>328</v>
      </c>
    </row>
    <row r="10045" spans="1:12" x14ac:dyDescent="0.25">
      <c r="A10045" s="1">
        <v>10044</v>
      </c>
      <c r="B10045" s="3">
        <v>119</v>
      </c>
      <c r="C10045" s="1">
        <v>32</v>
      </c>
      <c r="D10045" s="1">
        <v>11</v>
      </c>
      <c r="E10045" s="1">
        <v>11</v>
      </c>
      <c r="F10045" s="1">
        <v>0</v>
      </c>
      <c r="G10045">
        <f>VLOOKUP(C10045,reference!$A$1:$E$310,5,FALSE)</f>
        <v>5303111</v>
      </c>
      <c r="H10045" t="str">
        <f>VLOOKUP(C10045,reference!$A$1:$E$310,4,FALSE)</f>
        <v>NEKAMESE</v>
      </c>
      <c r="I10045" t="str">
        <f>VLOOKUP($D10045,reference!$G$1:$H$25,2,FALSE)</f>
        <v>Savanna / Padang rumput</v>
      </c>
      <c r="J10045" t="str">
        <f>VLOOKUP($E10045,reference!$G$1:$H$25,2,FALSE)</f>
        <v>Savanna / Padang rumput</v>
      </c>
      <c r="K10045" t="str">
        <f t="shared" si="156"/>
        <v>Non Irigasi</v>
      </c>
      <c r="L10045" t="s">
        <v>327</v>
      </c>
    </row>
    <row r="10046" spans="1:12" x14ac:dyDescent="0.25">
      <c r="A10046" s="1">
        <v>10045</v>
      </c>
      <c r="B10046" s="3">
        <v>115</v>
      </c>
      <c r="C10046" s="1">
        <v>305</v>
      </c>
      <c r="D10046" s="1">
        <v>12</v>
      </c>
      <c r="E10046" s="1">
        <v>11</v>
      </c>
      <c r="F10046" s="1">
        <v>0</v>
      </c>
      <c r="G10046">
        <f>VLOOKUP(C10046,reference!$A$1:$E$310,5,FALSE)</f>
        <v>5371020</v>
      </c>
      <c r="H10046" t="str">
        <f>VLOOKUP(C10046,reference!$A$1:$E$310,4,FALSE)</f>
        <v>MAULAFA</v>
      </c>
      <c r="I10046" t="str">
        <f>VLOOKUP($D10046,reference!$G$1:$H$25,2,FALSE)</f>
        <v>Pertanian lahan kering</v>
      </c>
      <c r="J10046" t="str">
        <f>VLOOKUP($E10046,reference!$G$1:$H$25,2,FALSE)</f>
        <v>Savanna / Padang rumput</v>
      </c>
      <c r="K10046" t="str">
        <f t="shared" si="156"/>
        <v>Non Irigasi</v>
      </c>
      <c r="L10046" t="s">
        <v>327</v>
      </c>
    </row>
    <row r="10047" spans="1:12" x14ac:dyDescent="0.25">
      <c r="A10047" s="1">
        <v>10046</v>
      </c>
      <c r="B10047" s="3">
        <v>1386</v>
      </c>
      <c r="C10047" s="1">
        <v>36</v>
      </c>
      <c r="D10047" s="1">
        <v>13</v>
      </c>
      <c r="E10047" s="1">
        <v>13</v>
      </c>
      <c r="F10047" s="1">
        <v>0</v>
      </c>
      <c r="G10047">
        <f>VLOOKUP(C10047,reference!$A$1:$E$310,5,FALSE)</f>
        <v>5303131</v>
      </c>
      <c r="H10047" t="str">
        <f>VLOOKUP(C10047,reference!$A$1:$E$310,4,FALSE)</f>
        <v>AMARASI BARAT</v>
      </c>
      <c r="I10047" t="str">
        <f>VLOOKUP($D10047,reference!$G$1:$H$25,2,FALSE)</f>
        <v>Pertanian lahan kering  campur semak / kebun campur</v>
      </c>
      <c r="J10047" t="str">
        <f>VLOOKUP($E10047,reference!$G$1:$H$25,2,FALSE)</f>
        <v>Pertanian lahan kering  campur semak / kebun campur</v>
      </c>
      <c r="K10047" t="str">
        <f t="shared" si="156"/>
        <v>Non Irigasi</v>
      </c>
      <c r="L10047" t="s">
        <v>327</v>
      </c>
    </row>
    <row r="10048" spans="1:12" x14ac:dyDescent="0.25">
      <c r="A10048" s="1">
        <v>10047</v>
      </c>
      <c r="B10048" s="3">
        <v>1</v>
      </c>
      <c r="C10048" s="1">
        <v>20</v>
      </c>
      <c r="D10048" s="1">
        <v>11</v>
      </c>
      <c r="E10048" s="1">
        <v>9</v>
      </c>
      <c r="F10048" s="1">
        <v>0</v>
      </c>
      <c r="G10048">
        <f>VLOOKUP(C10048,reference!$A$1:$E$310,5,FALSE)</f>
        <v>5302041</v>
      </c>
      <c r="H10048" t="str">
        <f>VLOOKUP(C10048,reference!$A$1:$E$310,4,FALSE)</f>
        <v>WULA WAIJELU</v>
      </c>
      <c r="I10048" t="str">
        <f>VLOOKUP($D10048,reference!$G$1:$H$25,2,FALSE)</f>
        <v>Savanna / Padang rumput</v>
      </c>
      <c r="J10048" t="str">
        <f>VLOOKUP($E10048,reference!$G$1:$H$25,2,FALSE)</f>
        <v>Semak belukar</v>
      </c>
      <c r="K10048" t="str">
        <f t="shared" si="156"/>
        <v>Non Irigasi</v>
      </c>
      <c r="L10048" t="s">
        <v>327</v>
      </c>
    </row>
    <row r="10049" spans="1:12" x14ac:dyDescent="0.25">
      <c r="A10049" s="1">
        <v>10048</v>
      </c>
      <c r="B10049" s="3">
        <v>1178</v>
      </c>
      <c r="C10049" s="1">
        <v>30</v>
      </c>
      <c r="D10049" s="1">
        <v>9</v>
      </c>
      <c r="E10049" s="1">
        <v>9</v>
      </c>
      <c r="F10049" s="1">
        <v>0</v>
      </c>
      <c r="G10049">
        <f>VLOOKUP(C10049,reference!$A$1:$E$310,5,FALSE)</f>
        <v>5303101</v>
      </c>
      <c r="H10049" t="str">
        <f>VLOOKUP(C10049,reference!$A$1:$E$310,4,FALSE)</f>
        <v>SEMAU SELATAN</v>
      </c>
      <c r="I10049" t="str">
        <f>VLOOKUP($D10049,reference!$G$1:$H$25,2,FALSE)</f>
        <v>Semak belukar</v>
      </c>
      <c r="J10049" t="str">
        <f>VLOOKUP($E10049,reference!$G$1:$H$25,2,FALSE)</f>
        <v>Semak belukar</v>
      </c>
      <c r="K10049" t="str">
        <f t="shared" si="156"/>
        <v>Non Irigasi</v>
      </c>
      <c r="L10049" t="s">
        <v>327</v>
      </c>
    </row>
    <row r="10050" spans="1:12" x14ac:dyDescent="0.25">
      <c r="A10050" s="1">
        <v>10049</v>
      </c>
      <c r="B10050" s="3">
        <v>26</v>
      </c>
      <c r="C10050" s="1">
        <v>31</v>
      </c>
      <c r="D10050" s="1">
        <v>16</v>
      </c>
      <c r="E10050" s="1">
        <v>9</v>
      </c>
      <c r="F10050" s="1">
        <v>0</v>
      </c>
      <c r="G10050">
        <f>VLOOKUP(C10050,reference!$A$1:$E$310,5,FALSE)</f>
        <v>5303110</v>
      </c>
      <c r="H10050" t="str">
        <f>VLOOKUP(C10050,reference!$A$1:$E$310,4,FALSE)</f>
        <v>KUPANG BARAT</v>
      </c>
      <c r="I10050" t="str">
        <f>VLOOKUP($D10050,reference!$G$1:$H$25,2,FALSE)</f>
        <v>Pemukiman</v>
      </c>
      <c r="J10050" t="str">
        <f>VLOOKUP($E10050,reference!$G$1:$H$25,2,FALSE)</f>
        <v>Semak belukar</v>
      </c>
      <c r="K10050" t="str">
        <f t="shared" si="156"/>
        <v>Non Irigasi</v>
      </c>
      <c r="L10050" t="s">
        <v>327</v>
      </c>
    </row>
    <row r="10051" spans="1:12" x14ac:dyDescent="0.25">
      <c r="A10051" s="1">
        <v>10050</v>
      </c>
      <c r="B10051" s="3">
        <v>45</v>
      </c>
      <c r="C10051" s="1">
        <v>304</v>
      </c>
      <c r="D10051" s="1">
        <v>13</v>
      </c>
      <c r="E10051" s="1">
        <v>11</v>
      </c>
      <c r="F10051" s="1">
        <v>0</v>
      </c>
      <c r="G10051">
        <f>VLOOKUP(C10051,reference!$A$1:$E$310,5,FALSE)</f>
        <v>5371010</v>
      </c>
      <c r="H10051" t="str">
        <f>VLOOKUP(C10051,reference!$A$1:$E$310,4,FALSE)</f>
        <v>ALAK</v>
      </c>
      <c r="I10051" t="str">
        <f>VLOOKUP($D10051,reference!$G$1:$H$25,2,FALSE)</f>
        <v>Pertanian lahan kering  campur semak / kebun campur</v>
      </c>
      <c r="J10051" t="str">
        <f>VLOOKUP($E10051,reference!$G$1:$H$25,2,FALSE)</f>
        <v>Savanna / Padang rumput</v>
      </c>
      <c r="K10051" t="str">
        <f t="shared" ref="K10051:K10114" si="157">IF(F10051=0,"Non Irigasi","Buffer Irigasi")</f>
        <v>Non Irigasi</v>
      </c>
      <c r="L10051" t="s">
        <v>327</v>
      </c>
    </row>
    <row r="10052" spans="1:12" x14ac:dyDescent="0.25">
      <c r="A10052" s="1">
        <v>10051</v>
      </c>
      <c r="B10052" s="3">
        <v>12</v>
      </c>
      <c r="C10052" s="1">
        <v>20</v>
      </c>
      <c r="D10052" s="1">
        <v>9</v>
      </c>
      <c r="E10052" s="1">
        <v>11</v>
      </c>
      <c r="F10052" s="1">
        <v>0</v>
      </c>
      <c r="G10052">
        <f>VLOOKUP(C10052,reference!$A$1:$E$310,5,FALSE)</f>
        <v>5302041</v>
      </c>
      <c r="H10052" t="str">
        <f>VLOOKUP(C10052,reference!$A$1:$E$310,4,FALSE)</f>
        <v>WULA WAIJELU</v>
      </c>
      <c r="I10052" t="str">
        <f>VLOOKUP($D10052,reference!$G$1:$H$25,2,FALSE)</f>
        <v>Semak belukar</v>
      </c>
      <c r="J10052" t="str">
        <f>VLOOKUP($E10052,reference!$G$1:$H$25,2,FALSE)</f>
        <v>Savanna / Padang rumput</v>
      </c>
      <c r="K10052" t="str">
        <f t="shared" si="157"/>
        <v>Non Irigasi</v>
      </c>
      <c r="L10052" t="s">
        <v>327</v>
      </c>
    </row>
    <row r="10053" spans="1:12" x14ac:dyDescent="0.25">
      <c r="A10053" s="1">
        <v>10052</v>
      </c>
      <c r="B10053" s="3">
        <v>85</v>
      </c>
      <c r="C10053" s="1">
        <v>32</v>
      </c>
      <c r="D10053" s="1">
        <v>12</v>
      </c>
      <c r="E10053" s="1">
        <v>16</v>
      </c>
      <c r="F10053" s="1">
        <v>0</v>
      </c>
      <c r="G10053">
        <f>VLOOKUP(C10053,reference!$A$1:$E$310,5,FALSE)</f>
        <v>5303111</v>
      </c>
      <c r="H10053" t="str">
        <f>VLOOKUP(C10053,reference!$A$1:$E$310,4,FALSE)</f>
        <v>NEKAMESE</v>
      </c>
      <c r="I10053" t="str">
        <f>VLOOKUP($D10053,reference!$G$1:$H$25,2,FALSE)</f>
        <v>Pertanian lahan kering</v>
      </c>
      <c r="J10053" t="str">
        <f>VLOOKUP($E10053,reference!$G$1:$H$25,2,FALSE)</f>
        <v>Pemukiman</v>
      </c>
      <c r="K10053" t="str">
        <f t="shared" si="157"/>
        <v>Non Irigasi</v>
      </c>
      <c r="L10053" t="s">
        <v>327</v>
      </c>
    </row>
    <row r="10054" spans="1:12" x14ac:dyDescent="0.25">
      <c r="A10054" s="1">
        <v>10053</v>
      </c>
      <c r="B10054" s="3">
        <v>260</v>
      </c>
      <c r="C10054" s="1">
        <v>37</v>
      </c>
      <c r="D10054" s="1">
        <v>2</v>
      </c>
      <c r="E10054" s="1">
        <v>13</v>
      </c>
      <c r="F10054" s="1">
        <v>0</v>
      </c>
      <c r="G10054">
        <f>VLOOKUP(C10054,reference!$A$1:$E$310,5,FALSE)</f>
        <v>5303132</v>
      </c>
      <c r="H10054" t="str">
        <f>VLOOKUP(C10054,reference!$A$1:$E$310,4,FALSE)</f>
        <v>AMARASI SELATAN</v>
      </c>
      <c r="I10054" t="str">
        <f>VLOOKUP($D10054,reference!$G$1:$H$25,2,FALSE)</f>
        <v>Hutan lahan kering sekunder / bekas tebangan</v>
      </c>
      <c r="J10054" t="str">
        <f>VLOOKUP($E10054,reference!$G$1:$H$25,2,FALSE)</f>
        <v>Pertanian lahan kering  campur semak / kebun campur</v>
      </c>
      <c r="K10054" t="str">
        <f t="shared" si="157"/>
        <v>Non Irigasi</v>
      </c>
      <c r="L10054" t="s">
        <v>328</v>
      </c>
    </row>
    <row r="10055" spans="1:12" x14ac:dyDescent="0.25">
      <c r="A10055" s="1">
        <v>10054</v>
      </c>
      <c r="B10055" s="3">
        <v>13</v>
      </c>
      <c r="C10055" s="1">
        <v>30</v>
      </c>
      <c r="D10055" s="1">
        <v>9</v>
      </c>
      <c r="E10055" s="1">
        <v>20</v>
      </c>
      <c r="F10055" s="1">
        <v>0</v>
      </c>
      <c r="G10055">
        <f>VLOOKUP(C10055,reference!$A$1:$E$310,5,FALSE)</f>
        <v>5303101</v>
      </c>
      <c r="H10055" t="str">
        <f>VLOOKUP(C10055,reference!$A$1:$E$310,4,FALSE)</f>
        <v>SEMAU SELATAN</v>
      </c>
      <c r="I10055" t="str">
        <f>VLOOKUP($D10055,reference!$G$1:$H$25,2,FALSE)</f>
        <v>Semak belukar</v>
      </c>
      <c r="J10055" t="str">
        <f>VLOOKUP($E10055,reference!$G$1:$H$25,2,FALSE)</f>
        <v>Tubuh air</v>
      </c>
      <c r="K10055" t="str">
        <f t="shared" si="157"/>
        <v>Non Irigasi</v>
      </c>
      <c r="L10055" t="s">
        <v>327</v>
      </c>
    </row>
    <row r="10056" spans="1:12" x14ac:dyDescent="0.25">
      <c r="A10056" s="1">
        <v>10055</v>
      </c>
      <c r="B10056" s="3">
        <v>1</v>
      </c>
      <c r="C10056" s="1">
        <v>32</v>
      </c>
      <c r="D10056" s="1">
        <v>12</v>
      </c>
      <c r="E10056" s="1">
        <v>11</v>
      </c>
      <c r="F10056" s="1">
        <v>0</v>
      </c>
      <c r="G10056">
        <f>VLOOKUP(C10056,reference!$A$1:$E$310,5,FALSE)</f>
        <v>5303111</v>
      </c>
      <c r="H10056" t="str">
        <f>VLOOKUP(C10056,reference!$A$1:$E$310,4,FALSE)</f>
        <v>NEKAMESE</v>
      </c>
      <c r="I10056" t="str">
        <f>VLOOKUP($D10056,reference!$G$1:$H$25,2,FALSE)</f>
        <v>Pertanian lahan kering</v>
      </c>
      <c r="J10056" t="str">
        <f>VLOOKUP($E10056,reference!$G$1:$H$25,2,FALSE)</f>
        <v>Savanna / Padang rumput</v>
      </c>
      <c r="K10056" t="str">
        <f t="shared" si="157"/>
        <v>Non Irigasi</v>
      </c>
      <c r="L10056" t="s">
        <v>327</v>
      </c>
    </row>
    <row r="10057" spans="1:12" x14ac:dyDescent="0.25">
      <c r="A10057" s="1">
        <v>10056</v>
      </c>
      <c r="B10057" s="3">
        <v>99</v>
      </c>
      <c r="C10057" s="1">
        <v>36</v>
      </c>
      <c r="D10057" s="1">
        <v>13</v>
      </c>
      <c r="E10057" s="1">
        <v>14</v>
      </c>
      <c r="F10057" s="1">
        <v>0</v>
      </c>
      <c r="G10057">
        <f>VLOOKUP(C10057,reference!$A$1:$E$310,5,FALSE)</f>
        <v>5303131</v>
      </c>
      <c r="H10057" t="str">
        <f>VLOOKUP(C10057,reference!$A$1:$E$310,4,FALSE)</f>
        <v>AMARASI BARAT</v>
      </c>
      <c r="I10057" t="str">
        <f>VLOOKUP($D10057,reference!$G$1:$H$25,2,FALSE)</f>
        <v>Pertanian lahan kering  campur semak / kebun campur</v>
      </c>
      <c r="J10057" t="str">
        <f>VLOOKUP($E10057,reference!$G$1:$H$25,2,FALSE)</f>
        <v>Sawah</v>
      </c>
      <c r="K10057" t="str">
        <f t="shared" si="157"/>
        <v>Non Irigasi</v>
      </c>
      <c r="L10057" t="s">
        <v>327</v>
      </c>
    </row>
    <row r="10058" spans="1:12" x14ac:dyDescent="0.25">
      <c r="A10058" s="1">
        <v>10057</v>
      </c>
      <c r="B10058" s="3">
        <v>887</v>
      </c>
      <c r="C10058" s="1">
        <v>37</v>
      </c>
      <c r="D10058" s="1">
        <v>2</v>
      </c>
      <c r="E10058" s="1">
        <v>2</v>
      </c>
      <c r="F10058" s="1">
        <v>0</v>
      </c>
      <c r="G10058">
        <f>VLOOKUP(C10058,reference!$A$1:$E$310,5,FALSE)</f>
        <v>5303132</v>
      </c>
      <c r="H10058" t="str">
        <f>VLOOKUP(C10058,reference!$A$1:$E$310,4,FALSE)</f>
        <v>AMARASI SELATAN</v>
      </c>
      <c r="I10058" t="str">
        <f>VLOOKUP($D10058,reference!$G$1:$H$25,2,FALSE)</f>
        <v>Hutan lahan kering sekunder / bekas tebangan</v>
      </c>
      <c r="J10058" t="str">
        <f>VLOOKUP($E10058,reference!$G$1:$H$25,2,FALSE)</f>
        <v>Hutan lahan kering sekunder / bekas tebangan</v>
      </c>
      <c r="K10058" t="str">
        <f t="shared" si="157"/>
        <v>Non Irigasi</v>
      </c>
      <c r="L10058" t="s">
        <v>327</v>
      </c>
    </row>
    <row r="10059" spans="1:12" x14ac:dyDescent="0.25">
      <c r="A10059" s="1">
        <v>10058</v>
      </c>
      <c r="B10059" s="3">
        <v>1</v>
      </c>
      <c r="C10059" s="1">
        <v>20</v>
      </c>
      <c r="D10059" s="1">
        <v>12</v>
      </c>
      <c r="E10059" s="1">
        <v>11</v>
      </c>
      <c r="F10059" s="1">
        <v>1</v>
      </c>
      <c r="G10059">
        <f>VLOOKUP(C10059,reference!$A$1:$E$310,5,FALSE)</f>
        <v>5302041</v>
      </c>
      <c r="H10059" t="str">
        <f>VLOOKUP(C10059,reference!$A$1:$E$310,4,FALSE)</f>
        <v>WULA WAIJELU</v>
      </c>
      <c r="I10059" t="str">
        <f>VLOOKUP($D10059,reference!$G$1:$H$25,2,FALSE)</f>
        <v>Pertanian lahan kering</v>
      </c>
      <c r="J10059" t="str">
        <f>VLOOKUP($E10059,reference!$G$1:$H$25,2,FALSE)</f>
        <v>Savanna / Padang rumput</v>
      </c>
      <c r="K10059" t="str">
        <f t="shared" si="157"/>
        <v>Buffer Irigasi</v>
      </c>
      <c r="L10059" t="s">
        <v>327</v>
      </c>
    </row>
    <row r="10060" spans="1:12" x14ac:dyDescent="0.25">
      <c r="A10060" s="1">
        <v>10059</v>
      </c>
      <c r="B10060" s="3">
        <v>16</v>
      </c>
      <c r="C10060" s="1">
        <v>20</v>
      </c>
      <c r="D10060" s="1">
        <v>11</v>
      </c>
      <c r="E10060" s="1">
        <v>6</v>
      </c>
      <c r="F10060" s="1">
        <v>0</v>
      </c>
      <c r="G10060">
        <f>VLOOKUP(C10060,reference!$A$1:$E$310,5,FALSE)</f>
        <v>5302041</v>
      </c>
      <c r="H10060" t="str">
        <f>VLOOKUP(C10060,reference!$A$1:$E$310,4,FALSE)</f>
        <v>WULA WAIJELU</v>
      </c>
      <c r="I10060" t="str">
        <f>VLOOKUP($D10060,reference!$G$1:$H$25,2,FALSE)</f>
        <v>Savanna / Padang rumput</v>
      </c>
      <c r="J10060" t="str">
        <f>VLOOKUP($E10060,reference!$G$1:$H$25,2,FALSE)</f>
        <v>Hutan mangrove sekunder</v>
      </c>
      <c r="K10060" t="str">
        <f t="shared" si="157"/>
        <v>Non Irigasi</v>
      </c>
      <c r="L10060" t="s">
        <v>327</v>
      </c>
    </row>
    <row r="10061" spans="1:12" x14ac:dyDescent="0.25">
      <c r="A10061" s="1">
        <v>10060</v>
      </c>
      <c r="B10061" s="3">
        <v>7</v>
      </c>
      <c r="C10061" s="1">
        <v>20</v>
      </c>
      <c r="D10061" s="1">
        <v>9</v>
      </c>
      <c r="E10061" s="1">
        <v>6</v>
      </c>
      <c r="F10061" s="1">
        <v>0</v>
      </c>
      <c r="G10061">
        <f>VLOOKUP(C10061,reference!$A$1:$E$310,5,FALSE)</f>
        <v>5302041</v>
      </c>
      <c r="H10061" t="str">
        <f>VLOOKUP(C10061,reference!$A$1:$E$310,4,FALSE)</f>
        <v>WULA WAIJELU</v>
      </c>
      <c r="I10061" t="str">
        <f>VLOOKUP($D10061,reference!$G$1:$H$25,2,FALSE)</f>
        <v>Semak belukar</v>
      </c>
      <c r="J10061" t="str">
        <f>VLOOKUP($E10061,reference!$G$1:$H$25,2,FALSE)</f>
        <v>Hutan mangrove sekunder</v>
      </c>
      <c r="K10061" t="str">
        <f t="shared" si="157"/>
        <v>Non Irigasi</v>
      </c>
      <c r="L10061" t="s">
        <v>327</v>
      </c>
    </row>
    <row r="10062" spans="1:12" x14ac:dyDescent="0.25">
      <c r="A10062" s="1">
        <v>10061</v>
      </c>
      <c r="B10062" s="3">
        <v>29</v>
      </c>
      <c r="C10062" s="1">
        <v>30</v>
      </c>
      <c r="D10062" s="1">
        <v>0</v>
      </c>
      <c r="E10062" s="1">
        <v>2</v>
      </c>
      <c r="F10062" s="1">
        <v>0</v>
      </c>
      <c r="G10062">
        <f>VLOOKUP(C10062,reference!$A$1:$E$310,5,FALSE)</f>
        <v>5303101</v>
      </c>
      <c r="H10062" t="str">
        <f>VLOOKUP(C10062,reference!$A$1:$E$310,4,FALSE)</f>
        <v>SEMAU SELATAN</v>
      </c>
      <c r="I10062" t="str">
        <f>VLOOKUP($D10062,reference!$G$1:$H$25,2,FALSE)</f>
        <v>No data</v>
      </c>
      <c r="J10062" t="str">
        <f>VLOOKUP($E10062,reference!$G$1:$H$25,2,FALSE)</f>
        <v>Hutan lahan kering sekunder / bekas tebangan</v>
      </c>
      <c r="K10062" t="str">
        <f t="shared" si="157"/>
        <v>Non Irigasi</v>
      </c>
      <c r="L10062" t="s">
        <v>327</v>
      </c>
    </row>
    <row r="10063" spans="1:12" x14ac:dyDescent="0.25">
      <c r="A10063" s="1">
        <v>10062</v>
      </c>
      <c r="B10063" s="3">
        <v>1546</v>
      </c>
      <c r="C10063" s="1">
        <v>30</v>
      </c>
      <c r="D10063" s="1">
        <v>9</v>
      </c>
      <c r="E10063" s="1">
        <v>2</v>
      </c>
      <c r="F10063" s="1">
        <v>0</v>
      </c>
      <c r="G10063">
        <f>VLOOKUP(C10063,reference!$A$1:$E$310,5,FALSE)</f>
        <v>5303101</v>
      </c>
      <c r="H10063" t="str">
        <f>VLOOKUP(C10063,reference!$A$1:$E$310,4,FALSE)</f>
        <v>SEMAU SELATAN</v>
      </c>
      <c r="I10063" t="str">
        <f>VLOOKUP($D10063,reference!$G$1:$H$25,2,FALSE)</f>
        <v>Semak belukar</v>
      </c>
      <c r="J10063" t="str">
        <f>VLOOKUP($E10063,reference!$G$1:$H$25,2,FALSE)</f>
        <v>Hutan lahan kering sekunder / bekas tebangan</v>
      </c>
      <c r="K10063" t="str">
        <f t="shared" si="157"/>
        <v>Non Irigasi</v>
      </c>
      <c r="L10063" t="s">
        <v>327</v>
      </c>
    </row>
    <row r="10064" spans="1:12" x14ac:dyDescent="0.25">
      <c r="A10064" s="1">
        <v>10063</v>
      </c>
      <c r="B10064" s="3">
        <v>138</v>
      </c>
      <c r="C10064" s="1">
        <v>304</v>
      </c>
      <c r="D10064" s="1">
        <v>2</v>
      </c>
      <c r="E10064" s="1">
        <v>11</v>
      </c>
      <c r="F10064" s="1">
        <v>0</v>
      </c>
      <c r="G10064">
        <f>VLOOKUP(C10064,reference!$A$1:$E$310,5,FALSE)</f>
        <v>5371010</v>
      </c>
      <c r="H10064" t="str">
        <f>VLOOKUP(C10064,reference!$A$1:$E$310,4,FALSE)</f>
        <v>ALAK</v>
      </c>
      <c r="I10064" t="str">
        <f>VLOOKUP($D10064,reference!$G$1:$H$25,2,FALSE)</f>
        <v>Hutan lahan kering sekunder / bekas tebangan</v>
      </c>
      <c r="J10064" t="str">
        <f>VLOOKUP($E10064,reference!$G$1:$H$25,2,FALSE)</f>
        <v>Savanna / Padang rumput</v>
      </c>
      <c r="K10064" t="str">
        <f t="shared" si="157"/>
        <v>Non Irigasi</v>
      </c>
      <c r="L10064" t="s">
        <v>328</v>
      </c>
    </row>
    <row r="10065" spans="1:12" x14ac:dyDescent="0.25">
      <c r="A10065" s="1">
        <v>10064</v>
      </c>
      <c r="B10065" s="3">
        <v>113</v>
      </c>
      <c r="C10065" s="1">
        <v>305</v>
      </c>
      <c r="D10065" s="1">
        <v>2</v>
      </c>
      <c r="E10065" s="1">
        <v>14</v>
      </c>
      <c r="F10065" s="1">
        <v>0</v>
      </c>
      <c r="G10065">
        <f>VLOOKUP(C10065,reference!$A$1:$E$310,5,FALSE)</f>
        <v>5371020</v>
      </c>
      <c r="H10065" t="str">
        <f>VLOOKUP(C10065,reference!$A$1:$E$310,4,FALSE)</f>
        <v>MAULAFA</v>
      </c>
      <c r="I10065" t="str">
        <f>VLOOKUP($D10065,reference!$G$1:$H$25,2,FALSE)</f>
        <v>Hutan lahan kering sekunder / bekas tebangan</v>
      </c>
      <c r="J10065" t="str">
        <f>VLOOKUP($E10065,reference!$G$1:$H$25,2,FALSE)</f>
        <v>Sawah</v>
      </c>
      <c r="K10065" t="str">
        <f t="shared" si="157"/>
        <v>Non Irigasi</v>
      </c>
      <c r="L10065" t="s">
        <v>328</v>
      </c>
    </row>
    <row r="10066" spans="1:12" x14ac:dyDescent="0.25">
      <c r="A10066" s="1">
        <v>10065</v>
      </c>
      <c r="B10066" s="3">
        <v>4</v>
      </c>
      <c r="C10066" s="1">
        <v>38</v>
      </c>
      <c r="D10066" s="1">
        <v>16</v>
      </c>
      <c r="E10066" s="1">
        <v>12</v>
      </c>
      <c r="F10066" s="1">
        <v>0</v>
      </c>
      <c r="G10066">
        <f>VLOOKUP(C10066,reference!$A$1:$E$310,5,FALSE)</f>
        <v>5303133</v>
      </c>
      <c r="H10066" t="str">
        <f>VLOOKUP(C10066,reference!$A$1:$E$310,4,FALSE)</f>
        <v>AMARASI TIMUR</v>
      </c>
      <c r="I10066" t="str">
        <f>VLOOKUP($D10066,reference!$G$1:$H$25,2,FALSE)</f>
        <v>Pemukiman</v>
      </c>
      <c r="J10066" t="str">
        <f>VLOOKUP($E10066,reference!$G$1:$H$25,2,FALSE)</f>
        <v>Pertanian lahan kering</v>
      </c>
      <c r="K10066" t="str">
        <f t="shared" si="157"/>
        <v>Non Irigasi</v>
      </c>
      <c r="L10066" t="s">
        <v>327</v>
      </c>
    </row>
    <row r="10067" spans="1:12" x14ac:dyDescent="0.25">
      <c r="A10067" s="1">
        <v>10066</v>
      </c>
      <c r="B10067" s="3">
        <v>9</v>
      </c>
      <c r="C10067" s="1">
        <v>20</v>
      </c>
      <c r="D10067" s="1">
        <v>12</v>
      </c>
      <c r="E10067" s="1">
        <v>14</v>
      </c>
      <c r="F10067" s="1">
        <v>1</v>
      </c>
      <c r="G10067">
        <f>VLOOKUP(C10067,reference!$A$1:$E$310,5,FALSE)</f>
        <v>5302041</v>
      </c>
      <c r="H10067" t="str">
        <f>VLOOKUP(C10067,reference!$A$1:$E$310,4,FALSE)</f>
        <v>WULA WAIJELU</v>
      </c>
      <c r="I10067" t="str">
        <f>VLOOKUP($D10067,reference!$G$1:$H$25,2,FALSE)</f>
        <v>Pertanian lahan kering</v>
      </c>
      <c r="J10067" t="str">
        <f>VLOOKUP($E10067,reference!$G$1:$H$25,2,FALSE)</f>
        <v>Sawah</v>
      </c>
      <c r="K10067" t="str">
        <f t="shared" si="157"/>
        <v>Buffer Irigasi</v>
      </c>
      <c r="L10067" t="s">
        <v>327</v>
      </c>
    </row>
    <row r="10068" spans="1:12" x14ac:dyDescent="0.25">
      <c r="A10068" s="1">
        <v>10067</v>
      </c>
      <c r="B10068" s="3">
        <v>6</v>
      </c>
      <c r="C10068" s="1">
        <v>20</v>
      </c>
      <c r="D10068" s="1">
        <v>14</v>
      </c>
      <c r="E10068" s="1">
        <v>16</v>
      </c>
      <c r="F10068" s="1">
        <v>0</v>
      </c>
      <c r="G10068">
        <f>VLOOKUP(C10068,reference!$A$1:$E$310,5,FALSE)</f>
        <v>5302041</v>
      </c>
      <c r="H10068" t="str">
        <f>VLOOKUP(C10068,reference!$A$1:$E$310,4,FALSE)</f>
        <v>WULA WAIJELU</v>
      </c>
      <c r="I10068" t="str">
        <f>VLOOKUP($D10068,reference!$G$1:$H$25,2,FALSE)</f>
        <v>Sawah</v>
      </c>
      <c r="J10068" t="str">
        <f>VLOOKUP($E10068,reference!$G$1:$H$25,2,FALSE)</f>
        <v>Pemukiman</v>
      </c>
      <c r="K10068" t="str">
        <f t="shared" si="157"/>
        <v>Non Irigasi</v>
      </c>
      <c r="L10068" t="s">
        <v>327</v>
      </c>
    </row>
    <row r="10069" spans="1:12" x14ac:dyDescent="0.25">
      <c r="A10069" s="1">
        <v>10068</v>
      </c>
      <c r="B10069" s="3">
        <v>14</v>
      </c>
      <c r="C10069" s="1">
        <v>30</v>
      </c>
      <c r="D10069" s="1">
        <v>0</v>
      </c>
      <c r="E10069" s="1">
        <v>9</v>
      </c>
      <c r="F10069" s="1">
        <v>0</v>
      </c>
      <c r="G10069">
        <f>VLOOKUP(C10069,reference!$A$1:$E$310,5,FALSE)</f>
        <v>5303101</v>
      </c>
      <c r="H10069" t="str">
        <f>VLOOKUP(C10069,reference!$A$1:$E$310,4,FALSE)</f>
        <v>SEMAU SELATAN</v>
      </c>
      <c r="I10069" t="str">
        <f>VLOOKUP($D10069,reference!$G$1:$H$25,2,FALSE)</f>
        <v>No data</v>
      </c>
      <c r="J10069" t="str">
        <f>VLOOKUP($E10069,reference!$G$1:$H$25,2,FALSE)</f>
        <v>Semak belukar</v>
      </c>
      <c r="K10069" t="str">
        <f t="shared" si="157"/>
        <v>Non Irigasi</v>
      </c>
      <c r="L10069" t="s">
        <v>327</v>
      </c>
    </row>
    <row r="10070" spans="1:12" x14ac:dyDescent="0.25">
      <c r="A10070" s="1">
        <v>10069</v>
      </c>
      <c r="B10070" s="3">
        <v>310</v>
      </c>
      <c r="C10070" s="1">
        <v>30</v>
      </c>
      <c r="D10070" s="1">
        <v>2</v>
      </c>
      <c r="E10070" s="1">
        <v>12</v>
      </c>
      <c r="F10070" s="1">
        <v>0</v>
      </c>
      <c r="G10070">
        <f>VLOOKUP(C10070,reference!$A$1:$E$310,5,FALSE)</f>
        <v>5303101</v>
      </c>
      <c r="H10070" t="str">
        <f>VLOOKUP(C10070,reference!$A$1:$E$310,4,FALSE)</f>
        <v>SEMAU SELATAN</v>
      </c>
      <c r="I10070" t="str">
        <f>VLOOKUP($D10070,reference!$G$1:$H$25,2,FALSE)</f>
        <v>Hutan lahan kering sekunder / bekas tebangan</v>
      </c>
      <c r="J10070" t="str">
        <f>VLOOKUP($E10070,reference!$G$1:$H$25,2,FALSE)</f>
        <v>Pertanian lahan kering</v>
      </c>
      <c r="K10070" t="str">
        <f t="shared" si="157"/>
        <v>Non Irigasi</v>
      </c>
      <c r="L10070" t="s">
        <v>328</v>
      </c>
    </row>
    <row r="10071" spans="1:12" x14ac:dyDescent="0.25">
      <c r="A10071" s="1">
        <v>10070</v>
      </c>
      <c r="B10071" s="3">
        <v>12</v>
      </c>
      <c r="C10071" s="1">
        <v>31</v>
      </c>
      <c r="D10071" s="1">
        <v>12</v>
      </c>
      <c r="E10071" s="1">
        <v>19</v>
      </c>
      <c r="F10071" s="1">
        <v>0</v>
      </c>
      <c r="G10071">
        <f>VLOOKUP(C10071,reference!$A$1:$E$310,5,FALSE)</f>
        <v>5303110</v>
      </c>
      <c r="H10071" t="str">
        <f>VLOOKUP(C10071,reference!$A$1:$E$310,4,FALSE)</f>
        <v>KUPANG BARAT</v>
      </c>
      <c r="I10071" t="str">
        <f>VLOOKUP($D10071,reference!$G$1:$H$25,2,FALSE)</f>
        <v>Pertanian lahan kering</v>
      </c>
      <c r="J10071" t="str">
        <f>VLOOKUP($E10071,reference!$G$1:$H$25,2,FALSE)</f>
        <v>Pertambangan</v>
      </c>
      <c r="K10071" t="str">
        <f t="shared" si="157"/>
        <v>Non Irigasi</v>
      </c>
      <c r="L10071" t="s">
        <v>327</v>
      </c>
    </row>
    <row r="10072" spans="1:12" x14ac:dyDescent="0.25">
      <c r="A10072" s="1">
        <v>10071</v>
      </c>
      <c r="B10072" s="3">
        <v>16</v>
      </c>
      <c r="C10072" s="1">
        <v>31</v>
      </c>
      <c r="D10072" s="1">
        <v>16</v>
      </c>
      <c r="E10072" s="1">
        <v>14</v>
      </c>
      <c r="F10072" s="1">
        <v>0</v>
      </c>
      <c r="G10072">
        <f>VLOOKUP(C10072,reference!$A$1:$E$310,5,FALSE)</f>
        <v>5303110</v>
      </c>
      <c r="H10072" t="str">
        <f>VLOOKUP(C10072,reference!$A$1:$E$310,4,FALSE)</f>
        <v>KUPANG BARAT</v>
      </c>
      <c r="I10072" t="str">
        <f>VLOOKUP($D10072,reference!$G$1:$H$25,2,FALSE)</f>
        <v>Pemukiman</v>
      </c>
      <c r="J10072" t="str">
        <f>VLOOKUP($E10072,reference!$G$1:$H$25,2,FALSE)</f>
        <v>Sawah</v>
      </c>
      <c r="K10072" t="str">
        <f t="shared" si="157"/>
        <v>Non Irigasi</v>
      </c>
      <c r="L10072" t="s">
        <v>327</v>
      </c>
    </row>
    <row r="10073" spans="1:12" x14ac:dyDescent="0.25">
      <c r="A10073" s="1">
        <v>10072</v>
      </c>
      <c r="B10073" s="3">
        <v>314</v>
      </c>
      <c r="C10073" s="1">
        <v>31</v>
      </c>
      <c r="D10073" s="1">
        <v>12</v>
      </c>
      <c r="E10073" s="1">
        <v>14</v>
      </c>
      <c r="F10073" s="1">
        <v>0</v>
      </c>
      <c r="G10073">
        <f>VLOOKUP(C10073,reference!$A$1:$E$310,5,FALSE)</f>
        <v>5303110</v>
      </c>
      <c r="H10073" t="str">
        <f>VLOOKUP(C10073,reference!$A$1:$E$310,4,FALSE)</f>
        <v>KUPANG BARAT</v>
      </c>
      <c r="I10073" t="str">
        <f>VLOOKUP($D10073,reference!$G$1:$H$25,2,FALSE)</f>
        <v>Pertanian lahan kering</v>
      </c>
      <c r="J10073" t="str">
        <f>VLOOKUP($E10073,reference!$G$1:$H$25,2,FALSE)</f>
        <v>Sawah</v>
      </c>
      <c r="K10073" t="str">
        <f t="shared" si="157"/>
        <v>Non Irigasi</v>
      </c>
      <c r="L10073" t="s">
        <v>327</v>
      </c>
    </row>
    <row r="10074" spans="1:12" x14ac:dyDescent="0.25">
      <c r="A10074" s="1">
        <v>10073</v>
      </c>
      <c r="B10074" s="3">
        <v>446</v>
      </c>
      <c r="C10074" s="1">
        <v>304</v>
      </c>
      <c r="D10074" s="1">
        <v>13</v>
      </c>
      <c r="E10074" s="1">
        <v>2</v>
      </c>
      <c r="F10074" s="1">
        <v>0</v>
      </c>
      <c r="G10074">
        <f>VLOOKUP(C10074,reference!$A$1:$E$310,5,FALSE)</f>
        <v>5371010</v>
      </c>
      <c r="H10074" t="str">
        <f>VLOOKUP(C10074,reference!$A$1:$E$310,4,FALSE)</f>
        <v>ALAK</v>
      </c>
      <c r="I10074" t="str">
        <f>VLOOKUP($D10074,reference!$G$1:$H$25,2,FALSE)</f>
        <v>Pertanian lahan kering  campur semak / kebun campur</v>
      </c>
      <c r="J10074" t="str">
        <f>VLOOKUP($E10074,reference!$G$1:$H$25,2,FALSE)</f>
        <v>Hutan lahan kering sekunder / bekas tebangan</v>
      </c>
      <c r="K10074" t="str">
        <f t="shared" si="157"/>
        <v>Non Irigasi</v>
      </c>
      <c r="L10074" t="s">
        <v>327</v>
      </c>
    </row>
    <row r="10075" spans="1:12" x14ac:dyDescent="0.25">
      <c r="A10075" s="1">
        <v>10074</v>
      </c>
      <c r="B10075" s="3">
        <v>378</v>
      </c>
      <c r="C10075" s="1">
        <v>304</v>
      </c>
      <c r="D10075" s="1">
        <v>2</v>
      </c>
      <c r="E10075" s="1">
        <v>2</v>
      </c>
      <c r="F10075" s="1">
        <v>0</v>
      </c>
      <c r="G10075">
        <f>VLOOKUP(C10075,reference!$A$1:$E$310,5,FALSE)</f>
        <v>5371010</v>
      </c>
      <c r="H10075" t="str">
        <f>VLOOKUP(C10075,reference!$A$1:$E$310,4,FALSE)</f>
        <v>ALAK</v>
      </c>
      <c r="I10075" t="str">
        <f>VLOOKUP($D10075,reference!$G$1:$H$25,2,FALSE)</f>
        <v>Hutan lahan kering sekunder / bekas tebangan</v>
      </c>
      <c r="J10075" t="str">
        <f>VLOOKUP($E10075,reference!$G$1:$H$25,2,FALSE)</f>
        <v>Hutan lahan kering sekunder / bekas tebangan</v>
      </c>
      <c r="K10075" t="str">
        <f t="shared" si="157"/>
        <v>Non Irigasi</v>
      </c>
      <c r="L10075" t="s">
        <v>327</v>
      </c>
    </row>
    <row r="10076" spans="1:12" x14ac:dyDescent="0.25">
      <c r="A10076" s="1">
        <v>10075</v>
      </c>
      <c r="B10076" s="3">
        <v>15</v>
      </c>
      <c r="C10076" s="1">
        <v>32</v>
      </c>
      <c r="D10076" s="1">
        <v>16</v>
      </c>
      <c r="E10076" s="1">
        <v>16</v>
      </c>
      <c r="F10076" s="1">
        <v>0</v>
      </c>
      <c r="G10076">
        <f>VLOOKUP(C10076,reference!$A$1:$E$310,5,FALSE)</f>
        <v>5303111</v>
      </c>
      <c r="H10076" t="str">
        <f>VLOOKUP(C10076,reference!$A$1:$E$310,4,FALSE)</f>
        <v>NEKAMESE</v>
      </c>
      <c r="I10076" t="str">
        <f>VLOOKUP($D10076,reference!$G$1:$H$25,2,FALSE)</f>
        <v>Pemukiman</v>
      </c>
      <c r="J10076" t="str">
        <f>VLOOKUP($E10076,reference!$G$1:$H$25,2,FALSE)</f>
        <v>Pemukiman</v>
      </c>
      <c r="K10076" t="str">
        <f t="shared" si="157"/>
        <v>Non Irigasi</v>
      </c>
      <c r="L10076" t="s">
        <v>327</v>
      </c>
    </row>
    <row r="10077" spans="1:12" x14ac:dyDescent="0.25">
      <c r="A10077" s="1">
        <v>10076</v>
      </c>
      <c r="B10077" s="3">
        <v>1</v>
      </c>
      <c r="C10077" s="1">
        <v>34</v>
      </c>
      <c r="D10077" s="1">
        <v>12</v>
      </c>
      <c r="E10077" s="1">
        <v>9</v>
      </c>
      <c r="F10077" s="1">
        <v>0</v>
      </c>
      <c r="G10077">
        <f>VLOOKUP(C10077,reference!$A$1:$E$310,5,FALSE)</f>
        <v>5303121</v>
      </c>
      <c r="H10077" t="str">
        <f>VLOOKUP(C10077,reference!$A$1:$E$310,4,FALSE)</f>
        <v>TAEBENU</v>
      </c>
      <c r="I10077" t="str">
        <f>VLOOKUP($D10077,reference!$G$1:$H$25,2,FALSE)</f>
        <v>Pertanian lahan kering</v>
      </c>
      <c r="J10077" t="str">
        <f>VLOOKUP($E10077,reference!$G$1:$H$25,2,FALSE)</f>
        <v>Semak belukar</v>
      </c>
      <c r="K10077" t="str">
        <f t="shared" si="157"/>
        <v>Non Irigasi</v>
      </c>
      <c r="L10077" t="s">
        <v>327</v>
      </c>
    </row>
    <row r="10078" spans="1:12" x14ac:dyDescent="0.25">
      <c r="A10078" s="1">
        <v>10077</v>
      </c>
      <c r="B10078" s="3">
        <v>505</v>
      </c>
      <c r="C10078" s="1">
        <v>36</v>
      </c>
      <c r="D10078" s="1">
        <v>13</v>
      </c>
      <c r="E10078" s="1">
        <v>16</v>
      </c>
      <c r="F10078" s="1">
        <v>0</v>
      </c>
      <c r="G10078">
        <f>VLOOKUP(C10078,reference!$A$1:$E$310,5,FALSE)</f>
        <v>5303131</v>
      </c>
      <c r="H10078" t="str">
        <f>VLOOKUP(C10078,reference!$A$1:$E$310,4,FALSE)</f>
        <v>AMARASI BARAT</v>
      </c>
      <c r="I10078" t="str">
        <f>VLOOKUP($D10078,reference!$G$1:$H$25,2,FALSE)</f>
        <v>Pertanian lahan kering  campur semak / kebun campur</v>
      </c>
      <c r="J10078" t="str">
        <f>VLOOKUP($E10078,reference!$G$1:$H$25,2,FALSE)</f>
        <v>Pemukiman</v>
      </c>
      <c r="K10078" t="str">
        <f t="shared" si="157"/>
        <v>Non Irigasi</v>
      </c>
      <c r="L10078" t="s">
        <v>327</v>
      </c>
    </row>
    <row r="10079" spans="1:12" x14ac:dyDescent="0.25">
      <c r="A10079" s="1">
        <v>10078</v>
      </c>
      <c r="B10079" s="3">
        <v>10</v>
      </c>
      <c r="C10079" s="1">
        <v>14</v>
      </c>
      <c r="D10079" s="1">
        <v>0</v>
      </c>
      <c r="E10079" s="1">
        <v>1</v>
      </c>
      <c r="F10079" s="1">
        <v>0</v>
      </c>
      <c r="G10079">
        <f>VLOOKUP(C10079,reference!$A$1:$E$310,5,FALSE)</f>
        <v>5302031</v>
      </c>
      <c r="H10079" t="str">
        <f>VLOOKUP(C10079,reference!$A$1:$E$310,4,FALSE)</f>
        <v>KARERA</v>
      </c>
      <c r="I10079" t="str">
        <f>VLOOKUP($D10079,reference!$G$1:$H$25,2,FALSE)</f>
        <v>No data</v>
      </c>
      <c r="J10079" t="str">
        <f>VLOOKUP($E10079,reference!$G$1:$H$25,2,FALSE)</f>
        <v>Hutan lahan kering primer</v>
      </c>
      <c r="K10079" t="str">
        <f t="shared" si="157"/>
        <v>Non Irigasi</v>
      </c>
      <c r="L10079" t="s">
        <v>327</v>
      </c>
    </row>
    <row r="10080" spans="1:12" x14ac:dyDescent="0.25">
      <c r="A10080" s="1">
        <v>10079</v>
      </c>
      <c r="B10080" s="3">
        <v>323</v>
      </c>
      <c r="C10080" s="1">
        <v>18</v>
      </c>
      <c r="D10080" s="1">
        <v>11</v>
      </c>
      <c r="E10080" s="1">
        <v>13</v>
      </c>
      <c r="F10080" s="1">
        <v>0</v>
      </c>
      <c r="G10080">
        <f>VLOOKUP(C10080,reference!$A$1:$E$310,5,FALSE)</f>
        <v>5302035</v>
      </c>
      <c r="H10080" t="str">
        <f>VLOOKUP(C10080,reference!$A$1:$E$310,4,FALSE)</f>
        <v>NGADU NGALA</v>
      </c>
      <c r="I10080" t="str">
        <f>VLOOKUP($D10080,reference!$G$1:$H$25,2,FALSE)</f>
        <v>Savanna / Padang rumput</v>
      </c>
      <c r="J10080" t="str">
        <f>VLOOKUP($E10080,reference!$G$1:$H$25,2,FALSE)</f>
        <v>Pertanian lahan kering  campur semak / kebun campur</v>
      </c>
      <c r="K10080" t="str">
        <f t="shared" si="157"/>
        <v>Non Irigasi</v>
      </c>
      <c r="L10080" t="s">
        <v>327</v>
      </c>
    </row>
    <row r="10081" spans="1:12" x14ac:dyDescent="0.25">
      <c r="A10081" s="1">
        <v>10080</v>
      </c>
      <c r="B10081" s="3">
        <v>188</v>
      </c>
      <c r="C10081" s="1">
        <v>20</v>
      </c>
      <c r="D10081" s="1">
        <v>14</v>
      </c>
      <c r="E10081" s="1">
        <v>14</v>
      </c>
      <c r="F10081" s="1">
        <v>0</v>
      </c>
      <c r="G10081">
        <f>VLOOKUP(C10081,reference!$A$1:$E$310,5,FALSE)</f>
        <v>5302041</v>
      </c>
      <c r="H10081" t="str">
        <f>VLOOKUP(C10081,reference!$A$1:$E$310,4,FALSE)</f>
        <v>WULA WAIJELU</v>
      </c>
      <c r="I10081" t="str">
        <f>VLOOKUP($D10081,reference!$G$1:$H$25,2,FALSE)</f>
        <v>Sawah</v>
      </c>
      <c r="J10081" t="str">
        <f>VLOOKUP($E10081,reference!$G$1:$H$25,2,FALSE)</f>
        <v>Sawah</v>
      </c>
      <c r="K10081" t="str">
        <f t="shared" si="157"/>
        <v>Non Irigasi</v>
      </c>
      <c r="L10081" t="s">
        <v>327</v>
      </c>
    </row>
    <row r="10082" spans="1:12" x14ac:dyDescent="0.25">
      <c r="A10082" s="1">
        <v>10081</v>
      </c>
      <c r="B10082" s="3">
        <v>213</v>
      </c>
      <c r="C10082" s="1">
        <v>30</v>
      </c>
      <c r="D10082" s="1">
        <v>2</v>
      </c>
      <c r="E10082" s="1">
        <v>9</v>
      </c>
      <c r="F10082" s="1">
        <v>0</v>
      </c>
      <c r="G10082">
        <f>VLOOKUP(C10082,reference!$A$1:$E$310,5,FALSE)</f>
        <v>5303101</v>
      </c>
      <c r="H10082" t="str">
        <f>VLOOKUP(C10082,reference!$A$1:$E$310,4,FALSE)</f>
        <v>SEMAU SELATAN</v>
      </c>
      <c r="I10082" t="str">
        <f>VLOOKUP($D10082,reference!$G$1:$H$25,2,FALSE)</f>
        <v>Hutan lahan kering sekunder / bekas tebangan</v>
      </c>
      <c r="J10082" t="str">
        <f>VLOOKUP($E10082,reference!$G$1:$H$25,2,FALSE)</f>
        <v>Semak belukar</v>
      </c>
      <c r="K10082" t="str">
        <f t="shared" si="157"/>
        <v>Non Irigasi</v>
      </c>
      <c r="L10082" t="s">
        <v>328</v>
      </c>
    </row>
    <row r="10083" spans="1:12" x14ac:dyDescent="0.25">
      <c r="A10083" s="1">
        <v>10082</v>
      </c>
      <c r="B10083" s="3">
        <v>167</v>
      </c>
      <c r="C10083" s="1">
        <v>31</v>
      </c>
      <c r="D10083" s="1">
        <v>2</v>
      </c>
      <c r="E10083" s="1">
        <v>11</v>
      </c>
      <c r="F10083" s="1">
        <v>0</v>
      </c>
      <c r="G10083">
        <f>VLOOKUP(C10083,reference!$A$1:$E$310,5,FALSE)</f>
        <v>5303110</v>
      </c>
      <c r="H10083" t="str">
        <f>VLOOKUP(C10083,reference!$A$1:$E$310,4,FALSE)</f>
        <v>KUPANG BARAT</v>
      </c>
      <c r="I10083" t="str">
        <f>VLOOKUP($D10083,reference!$G$1:$H$25,2,FALSE)</f>
        <v>Hutan lahan kering sekunder / bekas tebangan</v>
      </c>
      <c r="J10083" t="str">
        <f>VLOOKUP($E10083,reference!$G$1:$H$25,2,FALSE)</f>
        <v>Savanna / Padang rumput</v>
      </c>
      <c r="K10083" t="str">
        <f t="shared" si="157"/>
        <v>Non Irigasi</v>
      </c>
      <c r="L10083" t="s">
        <v>328</v>
      </c>
    </row>
    <row r="10084" spans="1:12" x14ac:dyDescent="0.25">
      <c r="A10084" s="1">
        <v>10083</v>
      </c>
      <c r="B10084" s="3">
        <v>56</v>
      </c>
      <c r="C10084" s="1">
        <v>32</v>
      </c>
      <c r="D10084" s="1">
        <v>2</v>
      </c>
      <c r="E10084" s="1">
        <v>16</v>
      </c>
      <c r="F10084" s="1">
        <v>0</v>
      </c>
      <c r="G10084">
        <f>VLOOKUP(C10084,reference!$A$1:$E$310,5,FALSE)</f>
        <v>5303111</v>
      </c>
      <c r="H10084" t="str">
        <f>VLOOKUP(C10084,reference!$A$1:$E$310,4,FALSE)</f>
        <v>NEKAMESE</v>
      </c>
      <c r="I10084" t="str">
        <f>VLOOKUP($D10084,reference!$G$1:$H$25,2,FALSE)</f>
        <v>Hutan lahan kering sekunder / bekas tebangan</v>
      </c>
      <c r="J10084" t="str">
        <f>VLOOKUP($E10084,reference!$G$1:$H$25,2,FALSE)</f>
        <v>Pemukiman</v>
      </c>
      <c r="K10084" t="str">
        <f t="shared" si="157"/>
        <v>Non Irigasi</v>
      </c>
      <c r="L10084" t="s">
        <v>328</v>
      </c>
    </row>
    <row r="10085" spans="1:12" x14ac:dyDescent="0.25">
      <c r="A10085" s="1">
        <v>10084</v>
      </c>
      <c r="B10085" s="3">
        <v>2449</v>
      </c>
      <c r="C10085" s="1">
        <v>36</v>
      </c>
      <c r="D10085" s="1">
        <v>13</v>
      </c>
      <c r="E10085" s="1">
        <v>9</v>
      </c>
      <c r="F10085" s="1">
        <v>0</v>
      </c>
      <c r="G10085">
        <f>VLOOKUP(C10085,reference!$A$1:$E$310,5,FALSE)</f>
        <v>5303131</v>
      </c>
      <c r="H10085" t="str">
        <f>VLOOKUP(C10085,reference!$A$1:$E$310,4,FALSE)</f>
        <v>AMARASI BARAT</v>
      </c>
      <c r="I10085" t="str">
        <f>VLOOKUP($D10085,reference!$G$1:$H$25,2,FALSE)</f>
        <v>Pertanian lahan kering  campur semak / kebun campur</v>
      </c>
      <c r="J10085" t="str">
        <f>VLOOKUP($E10085,reference!$G$1:$H$25,2,FALSE)</f>
        <v>Semak belukar</v>
      </c>
      <c r="K10085" t="str">
        <f t="shared" si="157"/>
        <v>Non Irigasi</v>
      </c>
      <c r="L10085" t="s">
        <v>327</v>
      </c>
    </row>
    <row r="10086" spans="1:12" x14ac:dyDescent="0.25">
      <c r="A10086" s="1">
        <v>10085</v>
      </c>
      <c r="B10086" s="3">
        <v>1</v>
      </c>
      <c r="C10086" s="1">
        <v>38</v>
      </c>
      <c r="D10086" s="1">
        <v>13</v>
      </c>
      <c r="E10086" s="1">
        <v>0</v>
      </c>
      <c r="F10086" s="1">
        <v>0</v>
      </c>
      <c r="G10086">
        <f>VLOOKUP(C10086,reference!$A$1:$E$310,5,FALSE)</f>
        <v>5303133</v>
      </c>
      <c r="H10086" t="str">
        <f>VLOOKUP(C10086,reference!$A$1:$E$310,4,FALSE)</f>
        <v>AMARASI TIMUR</v>
      </c>
      <c r="I10086" t="str">
        <f>VLOOKUP($D10086,reference!$G$1:$H$25,2,FALSE)</f>
        <v>Pertanian lahan kering  campur semak / kebun campur</v>
      </c>
      <c r="J10086" t="str">
        <f>VLOOKUP($E10086,reference!$G$1:$H$25,2,FALSE)</f>
        <v>No data</v>
      </c>
      <c r="K10086" t="str">
        <f t="shared" si="157"/>
        <v>Non Irigasi</v>
      </c>
      <c r="L10086" t="s">
        <v>327</v>
      </c>
    </row>
    <row r="10087" spans="1:12" x14ac:dyDescent="0.25">
      <c r="A10087" s="1">
        <v>10086</v>
      </c>
      <c r="B10087" s="3">
        <v>30</v>
      </c>
      <c r="C10087" s="1">
        <v>18</v>
      </c>
      <c r="D10087" s="1">
        <v>11</v>
      </c>
      <c r="E10087" s="1">
        <v>1</v>
      </c>
      <c r="F10087" s="1">
        <v>0</v>
      </c>
      <c r="G10087">
        <f>VLOOKUP(C10087,reference!$A$1:$E$310,5,FALSE)</f>
        <v>5302035</v>
      </c>
      <c r="H10087" t="str">
        <f>VLOOKUP(C10087,reference!$A$1:$E$310,4,FALSE)</f>
        <v>NGADU NGALA</v>
      </c>
      <c r="I10087" t="str">
        <f>VLOOKUP($D10087,reference!$G$1:$H$25,2,FALSE)</f>
        <v>Savanna / Padang rumput</v>
      </c>
      <c r="J10087" t="str">
        <f>VLOOKUP($E10087,reference!$G$1:$H$25,2,FALSE)</f>
        <v>Hutan lahan kering primer</v>
      </c>
      <c r="K10087" t="str">
        <f t="shared" si="157"/>
        <v>Non Irigasi</v>
      </c>
      <c r="L10087" t="s">
        <v>327</v>
      </c>
    </row>
    <row r="10088" spans="1:12" x14ac:dyDescent="0.25">
      <c r="A10088" s="1">
        <v>10087</v>
      </c>
      <c r="B10088" s="3">
        <v>5</v>
      </c>
      <c r="C10088" s="1">
        <v>20</v>
      </c>
      <c r="D10088" s="1">
        <v>12</v>
      </c>
      <c r="E10088" s="1">
        <v>16</v>
      </c>
      <c r="F10088" s="1">
        <v>1</v>
      </c>
      <c r="G10088">
        <f>VLOOKUP(C10088,reference!$A$1:$E$310,5,FALSE)</f>
        <v>5302041</v>
      </c>
      <c r="H10088" t="str">
        <f>VLOOKUP(C10088,reference!$A$1:$E$310,4,FALSE)</f>
        <v>WULA WAIJELU</v>
      </c>
      <c r="I10088" t="str">
        <f>VLOOKUP($D10088,reference!$G$1:$H$25,2,FALSE)</f>
        <v>Pertanian lahan kering</v>
      </c>
      <c r="J10088" t="str">
        <f>VLOOKUP($E10088,reference!$G$1:$H$25,2,FALSE)</f>
        <v>Pemukiman</v>
      </c>
      <c r="K10088" t="str">
        <f t="shared" si="157"/>
        <v>Buffer Irigasi</v>
      </c>
      <c r="L10088" t="s">
        <v>327</v>
      </c>
    </row>
    <row r="10089" spans="1:12" x14ac:dyDescent="0.25">
      <c r="A10089" s="1">
        <v>10088</v>
      </c>
      <c r="B10089" s="3">
        <v>106</v>
      </c>
      <c r="C10089" s="1">
        <v>30</v>
      </c>
      <c r="D10089" s="1">
        <v>9</v>
      </c>
      <c r="E10089" s="1">
        <v>12</v>
      </c>
      <c r="F10089" s="1">
        <v>0</v>
      </c>
      <c r="G10089">
        <f>VLOOKUP(C10089,reference!$A$1:$E$310,5,FALSE)</f>
        <v>5303101</v>
      </c>
      <c r="H10089" t="str">
        <f>VLOOKUP(C10089,reference!$A$1:$E$310,4,FALSE)</f>
        <v>SEMAU SELATAN</v>
      </c>
      <c r="I10089" t="str">
        <f>VLOOKUP($D10089,reference!$G$1:$H$25,2,FALSE)</f>
        <v>Semak belukar</v>
      </c>
      <c r="J10089" t="str">
        <f>VLOOKUP($E10089,reference!$G$1:$H$25,2,FALSE)</f>
        <v>Pertanian lahan kering</v>
      </c>
      <c r="K10089" t="str">
        <f t="shared" si="157"/>
        <v>Non Irigasi</v>
      </c>
      <c r="L10089" t="s">
        <v>327</v>
      </c>
    </row>
    <row r="10090" spans="1:12" x14ac:dyDescent="0.25">
      <c r="A10090" s="1">
        <v>10089</v>
      </c>
      <c r="B10090" s="3">
        <v>656</v>
      </c>
      <c r="C10090" s="1">
        <v>32</v>
      </c>
      <c r="D10090" s="1">
        <v>2</v>
      </c>
      <c r="E10090" s="1">
        <v>12</v>
      </c>
      <c r="F10090" s="1">
        <v>0</v>
      </c>
      <c r="G10090">
        <f>VLOOKUP(C10090,reference!$A$1:$E$310,5,FALSE)</f>
        <v>5303111</v>
      </c>
      <c r="H10090" t="str">
        <f>VLOOKUP(C10090,reference!$A$1:$E$310,4,FALSE)</f>
        <v>NEKAMESE</v>
      </c>
      <c r="I10090" t="str">
        <f>VLOOKUP($D10090,reference!$G$1:$H$25,2,FALSE)</f>
        <v>Hutan lahan kering sekunder / bekas tebangan</v>
      </c>
      <c r="J10090" t="str">
        <f>VLOOKUP($E10090,reference!$G$1:$H$25,2,FALSE)</f>
        <v>Pertanian lahan kering</v>
      </c>
      <c r="K10090" t="str">
        <f t="shared" si="157"/>
        <v>Non Irigasi</v>
      </c>
      <c r="L10090" t="s">
        <v>328</v>
      </c>
    </row>
    <row r="10091" spans="1:12" x14ac:dyDescent="0.25">
      <c r="A10091" s="1">
        <v>10090</v>
      </c>
      <c r="B10091" s="3">
        <v>11</v>
      </c>
      <c r="C10091" s="1">
        <v>36</v>
      </c>
      <c r="D10091" s="1">
        <v>9</v>
      </c>
      <c r="E10091" s="1">
        <v>14</v>
      </c>
      <c r="F10091" s="1">
        <v>0</v>
      </c>
      <c r="G10091">
        <f>VLOOKUP(C10091,reference!$A$1:$E$310,5,FALSE)</f>
        <v>5303131</v>
      </c>
      <c r="H10091" t="str">
        <f>VLOOKUP(C10091,reference!$A$1:$E$310,4,FALSE)</f>
        <v>AMARASI BARAT</v>
      </c>
      <c r="I10091" t="str">
        <f>VLOOKUP($D10091,reference!$G$1:$H$25,2,FALSE)</f>
        <v>Semak belukar</v>
      </c>
      <c r="J10091" t="str">
        <f>VLOOKUP($E10091,reference!$G$1:$H$25,2,FALSE)</f>
        <v>Sawah</v>
      </c>
      <c r="K10091" t="str">
        <f t="shared" si="157"/>
        <v>Non Irigasi</v>
      </c>
      <c r="L10091" t="s">
        <v>327</v>
      </c>
    </row>
    <row r="10092" spans="1:12" x14ac:dyDescent="0.25">
      <c r="A10092" s="1">
        <v>10091</v>
      </c>
      <c r="B10092" s="3">
        <v>297</v>
      </c>
      <c r="C10092" s="1">
        <v>36</v>
      </c>
      <c r="D10092" s="1">
        <v>9</v>
      </c>
      <c r="E10092" s="1">
        <v>9</v>
      </c>
      <c r="F10092" s="1">
        <v>0</v>
      </c>
      <c r="G10092">
        <f>VLOOKUP(C10092,reference!$A$1:$E$310,5,FALSE)</f>
        <v>5303131</v>
      </c>
      <c r="H10092" t="str">
        <f>VLOOKUP(C10092,reference!$A$1:$E$310,4,FALSE)</f>
        <v>AMARASI BARAT</v>
      </c>
      <c r="I10092" t="str">
        <f>VLOOKUP($D10092,reference!$G$1:$H$25,2,FALSE)</f>
        <v>Semak belukar</v>
      </c>
      <c r="J10092" t="str">
        <f>VLOOKUP($E10092,reference!$G$1:$H$25,2,FALSE)</f>
        <v>Semak belukar</v>
      </c>
      <c r="K10092" t="str">
        <f t="shared" si="157"/>
        <v>Non Irigasi</v>
      </c>
      <c r="L10092" t="s">
        <v>327</v>
      </c>
    </row>
    <row r="10093" spans="1:12" x14ac:dyDescent="0.25">
      <c r="A10093" s="1">
        <v>10092</v>
      </c>
      <c r="B10093" s="3">
        <v>5732</v>
      </c>
      <c r="C10093" s="1">
        <v>37</v>
      </c>
      <c r="D10093" s="1">
        <v>13</v>
      </c>
      <c r="E10093" s="1">
        <v>13</v>
      </c>
      <c r="F10093" s="1">
        <v>0</v>
      </c>
      <c r="G10093">
        <f>VLOOKUP(C10093,reference!$A$1:$E$310,5,FALSE)</f>
        <v>5303132</v>
      </c>
      <c r="H10093" t="str">
        <f>VLOOKUP(C10093,reference!$A$1:$E$310,4,FALSE)</f>
        <v>AMARASI SELATAN</v>
      </c>
      <c r="I10093" t="str">
        <f>VLOOKUP($D10093,reference!$G$1:$H$25,2,FALSE)</f>
        <v>Pertanian lahan kering  campur semak / kebun campur</v>
      </c>
      <c r="J10093" t="str">
        <f>VLOOKUP($E10093,reference!$G$1:$H$25,2,FALSE)</f>
        <v>Pertanian lahan kering  campur semak / kebun campur</v>
      </c>
      <c r="K10093" t="str">
        <f t="shared" si="157"/>
        <v>Non Irigasi</v>
      </c>
      <c r="L10093" t="s">
        <v>327</v>
      </c>
    </row>
    <row r="10094" spans="1:12" x14ac:dyDescent="0.25">
      <c r="A10094" s="1">
        <v>10093</v>
      </c>
      <c r="B10094" s="3">
        <v>4552</v>
      </c>
      <c r="C10094" s="1">
        <v>30</v>
      </c>
      <c r="D10094" s="1">
        <v>2</v>
      </c>
      <c r="E10094" s="1">
        <v>2</v>
      </c>
      <c r="F10094" s="1">
        <v>0</v>
      </c>
      <c r="G10094">
        <f>VLOOKUP(C10094,reference!$A$1:$E$310,5,FALSE)</f>
        <v>5303101</v>
      </c>
      <c r="H10094" t="str">
        <f>VLOOKUP(C10094,reference!$A$1:$E$310,4,FALSE)</f>
        <v>SEMAU SELATAN</v>
      </c>
      <c r="I10094" t="str">
        <f>VLOOKUP($D10094,reference!$G$1:$H$25,2,FALSE)</f>
        <v>Hutan lahan kering sekunder / bekas tebangan</v>
      </c>
      <c r="J10094" t="str">
        <f>VLOOKUP($E10094,reference!$G$1:$H$25,2,FALSE)</f>
        <v>Hutan lahan kering sekunder / bekas tebangan</v>
      </c>
      <c r="K10094" t="str">
        <f t="shared" si="157"/>
        <v>Non Irigasi</v>
      </c>
      <c r="L10094" t="s">
        <v>327</v>
      </c>
    </row>
    <row r="10095" spans="1:12" x14ac:dyDescent="0.25">
      <c r="A10095" s="1">
        <v>10094</v>
      </c>
      <c r="B10095" s="3">
        <v>150</v>
      </c>
      <c r="C10095" s="1">
        <v>305</v>
      </c>
      <c r="D10095" s="1">
        <v>2</v>
      </c>
      <c r="E10095" s="1">
        <v>12</v>
      </c>
      <c r="F10095" s="1">
        <v>0</v>
      </c>
      <c r="G10095">
        <f>VLOOKUP(C10095,reference!$A$1:$E$310,5,FALSE)</f>
        <v>5371020</v>
      </c>
      <c r="H10095" t="str">
        <f>VLOOKUP(C10095,reference!$A$1:$E$310,4,FALSE)</f>
        <v>MAULAFA</v>
      </c>
      <c r="I10095" t="str">
        <f>VLOOKUP($D10095,reference!$G$1:$H$25,2,FALSE)</f>
        <v>Hutan lahan kering sekunder / bekas tebangan</v>
      </c>
      <c r="J10095" t="str">
        <f>VLOOKUP($E10095,reference!$G$1:$H$25,2,FALSE)</f>
        <v>Pertanian lahan kering</v>
      </c>
      <c r="K10095" t="str">
        <f t="shared" si="157"/>
        <v>Non Irigasi</v>
      </c>
      <c r="L10095" t="s">
        <v>328</v>
      </c>
    </row>
    <row r="10096" spans="1:12" x14ac:dyDescent="0.25">
      <c r="A10096" s="1">
        <v>10095</v>
      </c>
      <c r="B10096" s="3">
        <v>1408</v>
      </c>
      <c r="C10096" s="1">
        <v>36</v>
      </c>
      <c r="D10096" s="1">
        <v>13</v>
      </c>
      <c r="E10096" s="1">
        <v>2</v>
      </c>
      <c r="F10096" s="1">
        <v>0</v>
      </c>
      <c r="G10096">
        <f>VLOOKUP(C10096,reference!$A$1:$E$310,5,FALSE)</f>
        <v>5303131</v>
      </c>
      <c r="H10096" t="str">
        <f>VLOOKUP(C10096,reference!$A$1:$E$310,4,FALSE)</f>
        <v>AMARASI BARAT</v>
      </c>
      <c r="I10096" t="str">
        <f>VLOOKUP($D10096,reference!$G$1:$H$25,2,FALSE)</f>
        <v>Pertanian lahan kering  campur semak / kebun campur</v>
      </c>
      <c r="J10096" t="str">
        <f>VLOOKUP($E10096,reference!$G$1:$H$25,2,FALSE)</f>
        <v>Hutan lahan kering sekunder / bekas tebangan</v>
      </c>
      <c r="K10096" t="str">
        <f t="shared" si="157"/>
        <v>Non Irigasi</v>
      </c>
      <c r="L10096" t="s">
        <v>327</v>
      </c>
    </row>
    <row r="10097" spans="1:12" x14ac:dyDescent="0.25">
      <c r="A10097" s="1">
        <v>10096</v>
      </c>
      <c r="B10097" s="3">
        <v>190</v>
      </c>
      <c r="C10097" s="1">
        <v>37</v>
      </c>
      <c r="D10097" s="1">
        <v>12</v>
      </c>
      <c r="E10097" s="1">
        <v>12</v>
      </c>
      <c r="F10097" s="1">
        <v>0</v>
      </c>
      <c r="G10097">
        <f>VLOOKUP(C10097,reference!$A$1:$E$310,5,FALSE)</f>
        <v>5303132</v>
      </c>
      <c r="H10097" t="str">
        <f>VLOOKUP(C10097,reference!$A$1:$E$310,4,FALSE)</f>
        <v>AMARASI SELATAN</v>
      </c>
      <c r="I10097" t="str">
        <f>VLOOKUP($D10097,reference!$G$1:$H$25,2,FALSE)</f>
        <v>Pertanian lahan kering</v>
      </c>
      <c r="J10097" t="str">
        <f>VLOOKUP($E10097,reference!$G$1:$H$25,2,FALSE)</f>
        <v>Pertanian lahan kering</v>
      </c>
      <c r="K10097" t="str">
        <f t="shared" si="157"/>
        <v>Non Irigasi</v>
      </c>
      <c r="L10097" t="s">
        <v>327</v>
      </c>
    </row>
    <row r="10098" spans="1:12" x14ac:dyDescent="0.25">
      <c r="A10098" s="1">
        <v>10097</v>
      </c>
      <c r="B10098" s="3">
        <v>1</v>
      </c>
      <c r="C10098" s="1">
        <v>20</v>
      </c>
      <c r="D10098" s="1">
        <v>11</v>
      </c>
      <c r="E10098" s="1">
        <v>20</v>
      </c>
      <c r="F10098" s="1">
        <v>0</v>
      </c>
      <c r="G10098">
        <f>VLOOKUP(C10098,reference!$A$1:$E$310,5,FALSE)</f>
        <v>5302041</v>
      </c>
      <c r="H10098" t="str">
        <f>VLOOKUP(C10098,reference!$A$1:$E$310,4,FALSE)</f>
        <v>WULA WAIJELU</v>
      </c>
      <c r="I10098" t="str">
        <f>VLOOKUP($D10098,reference!$G$1:$H$25,2,FALSE)</f>
        <v>Savanna / Padang rumput</v>
      </c>
      <c r="J10098" t="str">
        <f>VLOOKUP($E10098,reference!$G$1:$H$25,2,FALSE)</f>
        <v>Tubuh air</v>
      </c>
      <c r="K10098" t="str">
        <f t="shared" si="157"/>
        <v>Non Irigasi</v>
      </c>
      <c r="L10098" t="s">
        <v>327</v>
      </c>
    </row>
    <row r="10099" spans="1:12" x14ac:dyDescent="0.25">
      <c r="A10099" s="1">
        <v>10098</v>
      </c>
      <c r="B10099" s="3">
        <v>132</v>
      </c>
      <c r="C10099" s="1">
        <v>30</v>
      </c>
      <c r="D10099" s="1">
        <v>0</v>
      </c>
      <c r="E10099" s="1">
        <v>0</v>
      </c>
      <c r="F10099" s="1">
        <v>0</v>
      </c>
      <c r="G10099">
        <f>VLOOKUP(C10099,reference!$A$1:$E$310,5,FALSE)</f>
        <v>5303101</v>
      </c>
      <c r="H10099" t="str">
        <f>VLOOKUP(C10099,reference!$A$1:$E$310,4,FALSE)</f>
        <v>SEMAU SELATAN</v>
      </c>
      <c r="I10099" t="str">
        <f>VLOOKUP($D10099,reference!$G$1:$H$25,2,FALSE)</f>
        <v>No data</v>
      </c>
      <c r="J10099" t="str">
        <f>VLOOKUP($E10099,reference!$G$1:$H$25,2,FALSE)</f>
        <v>No data</v>
      </c>
      <c r="K10099" t="str">
        <f t="shared" si="157"/>
        <v>Non Irigasi</v>
      </c>
      <c r="L10099" t="s">
        <v>327</v>
      </c>
    </row>
    <row r="10100" spans="1:12" x14ac:dyDescent="0.25">
      <c r="A10100" s="1">
        <v>10099</v>
      </c>
      <c r="B10100" s="3">
        <v>616</v>
      </c>
      <c r="C10100" s="1">
        <v>31</v>
      </c>
      <c r="D10100" s="1">
        <v>13</v>
      </c>
      <c r="E10100" s="1">
        <v>2</v>
      </c>
      <c r="F10100" s="1">
        <v>0</v>
      </c>
      <c r="G10100">
        <f>VLOOKUP(C10100,reference!$A$1:$E$310,5,FALSE)</f>
        <v>5303110</v>
      </c>
      <c r="H10100" t="str">
        <f>VLOOKUP(C10100,reference!$A$1:$E$310,4,FALSE)</f>
        <v>KUPANG BARAT</v>
      </c>
      <c r="I10100" t="str">
        <f>VLOOKUP($D10100,reference!$G$1:$H$25,2,FALSE)</f>
        <v>Pertanian lahan kering  campur semak / kebun campur</v>
      </c>
      <c r="J10100" t="str">
        <f>VLOOKUP($E10100,reference!$G$1:$H$25,2,FALSE)</f>
        <v>Hutan lahan kering sekunder / bekas tebangan</v>
      </c>
      <c r="K10100" t="str">
        <f t="shared" si="157"/>
        <v>Non Irigasi</v>
      </c>
      <c r="L10100" t="s">
        <v>327</v>
      </c>
    </row>
    <row r="10101" spans="1:12" x14ac:dyDescent="0.25">
      <c r="A10101" s="1">
        <v>10100</v>
      </c>
      <c r="B10101" s="3">
        <v>128</v>
      </c>
      <c r="C10101" s="1">
        <v>304</v>
      </c>
      <c r="D10101" s="1">
        <v>2</v>
      </c>
      <c r="E10101" s="1">
        <v>16</v>
      </c>
      <c r="F10101" s="1">
        <v>0</v>
      </c>
      <c r="G10101">
        <f>VLOOKUP(C10101,reference!$A$1:$E$310,5,FALSE)</f>
        <v>5371010</v>
      </c>
      <c r="H10101" t="str">
        <f>VLOOKUP(C10101,reference!$A$1:$E$310,4,FALSE)</f>
        <v>ALAK</v>
      </c>
      <c r="I10101" t="str">
        <f>VLOOKUP($D10101,reference!$G$1:$H$25,2,FALSE)</f>
        <v>Hutan lahan kering sekunder / bekas tebangan</v>
      </c>
      <c r="J10101" t="str">
        <f>VLOOKUP($E10101,reference!$G$1:$H$25,2,FALSE)</f>
        <v>Pemukiman</v>
      </c>
      <c r="K10101" t="str">
        <f t="shared" si="157"/>
        <v>Non Irigasi</v>
      </c>
      <c r="L10101" t="s">
        <v>328</v>
      </c>
    </row>
    <row r="10102" spans="1:12" x14ac:dyDescent="0.25">
      <c r="A10102" s="1">
        <v>10101</v>
      </c>
      <c r="B10102" s="3">
        <v>128</v>
      </c>
      <c r="C10102" s="1">
        <v>37</v>
      </c>
      <c r="D10102" s="1">
        <v>12</v>
      </c>
      <c r="E10102" s="1">
        <v>9</v>
      </c>
      <c r="F10102" s="1">
        <v>0</v>
      </c>
      <c r="G10102">
        <f>VLOOKUP(C10102,reference!$A$1:$E$310,5,FALSE)</f>
        <v>5303132</v>
      </c>
      <c r="H10102" t="str">
        <f>VLOOKUP(C10102,reference!$A$1:$E$310,4,FALSE)</f>
        <v>AMARASI SELATAN</v>
      </c>
      <c r="I10102" t="str">
        <f>VLOOKUP($D10102,reference!$G$1:$H$25,2,FALSE)</f>
        <v>Pertanian lahan kering</v>
      </c>
      <c r="J10102" t="str">
        <f>VLOOKUP($E10102,reference!$G$1:$H$25,2,FALSE)</f>
        <v>Semak belukar</v>
      </c>
      <c r="K10102" t="str">
        <f t="shared" si="157"/>
        <v>Non Irigasi</v>
      </c>
      <c r="L10102" t="s">
        <v>327</v>
      </c>
    </row>
    <row r="10103" spans="1:12" x14ac:dyDescent="0.25">
      <c r="A10103" s="1">
        <v>10102</v>
      </c>
      <c r="B10103" s="3">
        <v>2731</v>
      </c>
      <c r="C10103" s="1">
        <v>37</v>
      </c>
      <c r="D10103" s="1">
        <v>13</v>
      </c>
      <c r="E10103" s="1">
        <v>2</v>
      </c>
      <c r="F10103" s="1">
        <v>0</v>
      </c>
      <c r="G10103">
        <f>VLOOKUP(C10103,reference!$A$1:$E$310,5,FALSE)</f>
        <v>5303132</v>
      </c>
      <c r="H10103" t="str">
        <f>VLOOKUP(C10103,reference!$A$1:$E$310,4,FALSE)</f>
        <v>AMARASI SELATAN</v>
      </c>
      <c r="I10103" t="str">
        <f>VLOOKUP($D10103,reference!$G$1:$H$25,2,FALSE)</f>
        <v>Pertanian lahan kering  campur semak / kebun campur</v>
      </c>
      <c r="J10103" t="str">
        <f>VLOOKUP($E10103,reference!$G$1:$H$25,2,FALSE)</f>
        <v>Hutan lahan kering sekunder / bekas tebangan</v>
      </c>
      <c r="K10103" t="str">
        <f t="shared" si="157"/>
        <v>Non Irigasi</v>
      </c>
      <c r="L10103" t="s">
        <v>327</v>
      </c>
    </row>
    <row r="10104" spans="1:12" x14ac:dyDescent="0.25">
      <c r="A10104" s="1">
        <v>10103</v>
      </c>
      <c r="B10104" s="3">
        <v>127</v>
      </c>
      <c r="C10104" s="1">
        <v>14</v>
      </c>
      <c r="D10104" s="1">
        <v>1</v>
      </c>
      <c r="E10104" s="1">
        <v>11</v>
      </c>
      <c r="F10104" s="1">
        <v>0</v>
      </c>
      <c r="G10104">
        <f>VLOOKUP(C10104,reference!$A$1:$E$310,5,FALSE)</f>
        <v>5302031</v>
      </c>
      <c r="H10104" t="str">
        <f>VLOOKUP(C10104,reference!$A$1:$E$310,4,FALSE)</f>
        <v>KARERA</v>
      </c>
      <c r="I10104" t="str">
        <f>VLOOKUP($D10104,reference!$G$1:$H$25,2,FALSE)</f>
        <v>Hutan lahan kering primer</v>
      </c>
      <c r="J10104" t="str">
        <f>VLOOKUP($E10104,reference!$G$1:$H$25,2,FALSE)</f>
        <v>Savanna / Padang rumput</v>
      </c>
      <c r="K10104" t="str">
        <f t="shared" si="157"/>
        <v>Non Irigasi</v>
      </c>
      <c r="L10104" t="s">
        <v>328</v>
      </c>
    </row>
    <row r="10105" spans="1:12" x14ac:dyDescent="0.25">
      <c r="A10105" s="1">
        <v>10104</v>
      </c>
      <c r="B10105" s="3">
        <v>147</v>
      </c>
      <c r="C10105" s="1">
        <v>18</v>
      </c>
      <c r="D10105" s="1">
        <v>2</v>
      </c>
      <c r="E10105" s="1">
        <v>1</v>
      </c>
      <c r="F10105" s="1">
        <v>0</v>
      </c>
      <c r="G10105">
        <f>VLOOKUP(C10105,reference!$A$1:$E$310,5,FALSE)</f>
        <v>5302035</v>
      </c>
      <c r="H10105" t="str">
        <f>VLOOKUP(C10105,reference!$A$1:$E$310,4,FALSE)</f>
        <v>NGADU NGALA</v>
      </c>
      <c r="I10105" t="str">
        <f>VLOOKUP($D10105,reference!$G$1:$H$25,2,FALSE)</f>
        <v>Hutan lahan kering sekunder / bekas tebangan</v>
      </c>
      <c r="J10105" t="str">
        <f>VLOOKUP($E10105,reference!$G$1:$H$25,2,FALSE)</f>
        <v>Hutan lahan kering primer</v>
      </c>
      <c r="K10105" t="str">
        <f t="shared" si="157"/>
        <v>Non Irigasi</v>
      </c>
      <c r="L10105" t="s">
        <v>327</v>
      </c>
    </row>
    <row r="10106" spans="1:12" x14ac:dyDescent="0.25">
      <c r="A10106" s="1">
        <v>10105</v>
      </c>
      <c r="B10106" s="3">
        <v>65</v>
      </c>
      <c r="C10106" s="1">
        <v>20</v>
      </c>
      <c r="D10106" s="1">
        <v>14</v>
      </c>
      <c r="E10106" s="1">
        <v>14</v>
      </c>
      <c r="F10106" s="1">
        <v>1</v>
      </c>
      <c r="G10106">
        <f>VLOOKUP(C10106,reference!$A$1:$E$310,5,FALSE)</f>
        <v>5302041</v>
      </c>
      <c r="H10106" t="str">
        <f>VLOOKUP(C10106,reference!$A$1:$E$310,4,FALSE)</f>
        <v>WULA WAIJELU</v>
      </c>
      <c r="I10106" t="str">
        <f>VLOOKUP($D10106,reference!$G$1:$H$25,2,FALSE)</f>
        <v>Sawah</v>
      </c>
      <c r="J10106" t="str">
        <f>VLOOKUP($E10106,reference!$G$1:$H$25,2,FALSE)</f>
        <v>Sawah</v>
      </c>
      <c r="K10106" t="str">
        <f t="shared" si="157"/>
        <v>Buffer Irigasi</v>
      </c>
      <c r="L10106" t="s">
        <v>327</v>
      </c>
    </row>
    <row r="10107" spans="1:12" x14ac:dyDescent="0.25">
      <c r="A10107" s="1">
        <v>10106</v>
      </c>
      <c r="B10107" s="3">
        <v>5</v>
      </c>
      <c r="C10107" s="1">
        <v>20</v>
      </c>
      <c r="D10107" s="1">
        <v>9</v>
      </c>
      <c r="E10107" s="1">
        <v>20</v>
      </c>
      <c r="F10107" s="1">
        <v>0</v>
      </c>
      <c r="G10107">
        <f>VLOOKUP(C10107,reference!$A$1:$E$310,5,FALSE)</f>
        <v>5302041</v>
      </c>
      <c r="H10107" t="str">
        <f>VLOOKUP(C10107,reference!$A$1:$E$310,4,FALSE)</f>
        <v>WULA WAIJELU</v>
      </c>
      <c r="I10107" t="str">
        <f>VLOOKUP($D10107,reference!$G$1:$H$25,2,FALSE)</f>
        <v>Semak belukar</v>
      </c>
      <c r="J10107" t="str">
        <f>VLOOKUP($E10107,reference!$G$1:$H$25,2,FALSE)</f>
        <v>Tubuh air</v>
      </c>
      <c r="K10107" t="str">
        <f t="shared" si="157"/>
        <v>Non Irigasi</v>
      </c>
      <c r="L10107" t="s">
        <v>327</v>
      </c>
    </row>
    <row r="10108" spans="1:12" x14ac:dyDescent="0.25">
      <c r="A10108" s="1">
        <v>10107</v>
      </c>
      <c r="B10108" s="3">
        <v>712</v>
      </c>
      <c r="C10108" s="1">
        <v>31</v>
      </c>
      <c r="D10108" s="1">
        <v>13</v>
      </c>
      <c r="E10108" s="1">
        <v>14</v>
      </c>
      <c r="F10108" s="1">
        <v>0</v>
      </c>
      <c r="G10108">
        <f>VLOOKUP(C10108,reference!$A$1:$E$310,5,FALSE)</f>
        <v>5303110</v>
      </c>
      <c r="H10108" t="str">
        <f>VLOOKUP(C10108,reference!$A$1:$E$310,4,FALSE)</f>
        <v>KUPANG BARAT</v>
      </c>
      <c r="I10108" t="str">
        <f>VLOOKUP($D10108,reference!$G$1:$H$25,2,FALSE)</f>
        <v>Pertanian lahan kering  campur semak / kebun campur</v>
      </c>
      <c r="J10108" t="str">
        <f>VLOOKUP($E10108,reference!$G$1:$H$25,2,FALSE)</f>
        <v>Sawah</v>
      </c>
      <c r="K10108" t="str">
        <f t="shared" si="157"/>
        <v>Non Irigasi</v>
      </c>
      <c r="L10108" t="s">
        <v>327</v>
      </c>
    </row>
    <row r="10109" spans="1:12" x14ac:dyDescent="0.25">
      <c r="A10109" s="1">
        <v>10108</v>
      </c>
      <c r="B10109" s="3">
        <v>850</v>
      </c>
      <c r="C10109" s="1">
        <v>31</v>
      </c>
      <c r="D10109" s="1">
        <v>2</v>
      </c>
      <c r="E10109" s="1">
        <v>2</v>
      </c>
      <c r="F10109" s="1">
        <v>0</v>
      </c>
      <c r="G10109">
        <f>VLOOKUP(C10109,reference!$A$1:$E$310,5,FALSE)</f>
        <v>5303110</v>
      </c>
      <c r="H10109" t="str">
        <f>VLOOKUP(C10109,reference!$A$1:$E$310,4,FALSE)</f>
        <v>KUPANG BARAT</v>
      </c>
      <c r="I10109" t="str">
        <f>VLOOKUP($D10109,reference!$G$1:$H$25,2,FALSE)</f>
        <v>Hutan lahan kering sekunder / bekas tebangan</v>
      </c>
      <c r="J10109" t="str">
        <f>VLOOKUP($E10109,reference!$G$1:$H$25,2,FALSE)</f>
        <v>Hutan lahan kering sekunder / bekas tebangan</v>
      </c>
      <c r="K10109" t="str">
        <f t="shared" si="157"/>
        <v>Non Irigasi</v>
      </c>
      <c r="L10109" t="s">
        <v>327</v>
      </c>
    </row>
    <row r="10110" spans="1:12" x14ac:dyDescent="0.25">
      <c r="A10110" s="1">
        <v>10109</v>
      </c>
      <c r="B10110" s="3">
        <v>43</v>
      </c>
      <c r="C10110" s="1">
        <v>14</v>
      </c>
      <c r="D10110" s="1">
        <v>0</v>
      </c>
      <c r="E10110" s="1">
        <v>9</v>
      </c>
      <c r="F10110" s="1">
        <v>0</v>
      </c>
      <c r="G10110">
        <f>VLOOKUP(C10110,reference!$A$1:$E$310,5,FALSE)</f>
        <v>5302031</v>
      </c>
      <c r="H10110" t="str">
        <f>VLOOKUP(C10110,reference!$A$1:$E$310,4,FALSE)</f>
        <v>KARERA</v>
      </c>
      <c r="I10110" t="str">
        <f>VLOOKUP($D10110,reference!$G$1:$H$25,2,FALSE)</f>
        <v>No data</v>
      </c>
      <c r="J10110" t="str">
        <f>VLOOKUP($E10110,reference!$G$1:$H$25,2,FALSE)</f>
        <v>Semak belukar</v>
      </c>
      <c r="K10110" t="str">
        <f t="shared" si="157"/>
        <v>Non Irigasi</v>
      </c>
      <c r="L10110" t="s">
        <v>327</v>
      </c>
    </row>
    <row r="10111" spans="1:12" x14ac:dyDescent="0.25">
      <c r="A10111" s="1">
        <v>10110</v>
      </c>
      <c r="B10111" s="3">
        <v>33</v>
      </c>
      <c r="C10111" s="1">
        <v>14</v>
      </c>
      <c r="D10111" s="1">
        <v>13</v>
      </c>
      <c r="E10111" s="1">
        <v>6</v>
      </c>
      <c r="F10111" s="1">
        <v>0</v>
      </c>
      <c r="G10111">
        <f>VLOOKUP(C10111,reference!$A$1:$E$310,5,FALSE)</f>
        <v>5302031</v>
      </c>
      <c r="H10111" t="str">
        <f>VLOOKUP(C10111,reference!$A$1:$E$310,4,FALSE)</f>
        <v>KARERA</v>
      </c>
      <c r="I10111" t="str">
        <f>VLOOKUP($D10111,reference!$G$1:$H$25,2,FALSE)</f>
        <v>Pertanian lahan kering  campur semak / kebun campur</v>
      </c>
      <c r="J10111" t="str">
        <f>VLOOKUP($E10111,reference!$G$1:$H$25,2,FALSE)</f>
        <v>Hutan mangrove sekunder</v>
      </c>
      <c r="K10111" t="str">
        <f t="shared" si="157"/>
        <v>Non Irigasi</v>
      </c>
      <c r="L10111" t="s">
        <v>327</v>
      </c>
    </row>
    <row r="10112" spans="1:12" x14ac:dyDescent="0.25">
      <c r="A10112" s="1">
        <v>10111</v>
      </c>
      <c r="B10112" s="3">
        <v>687</v>
      </c>
      <c r="C10112" s="1">
        <v>18</v>
      </c>
      <c r="D10112" s="1">
        <v>1</v>
      </c>
      <c r="E10112" s="1">
        <v>1</v>
      </c>
      <c r="F10112" s="1">
        <v>0</v>
      </c>
      <c r="G10112">
        <f>VLOOKUP(C10112,reference!$A$1:$E$310,5,FALSE)</f>
        <v>5302035</v>
      </c>
      <c r="H10112" t="str">
        <f>VLOOKUP(C10112,reference!$A$1:$E$310,4,FALSE)</f>
        <v>NGADU NGALA</v>
      </c>
      <c r="I10112" t="str">
        <f>VLOOKUP($D10112,reference!$G$1:$H$25,2,FALSE)</f>
        <v>Hutan lahan kering primer</v>
      </c>
      <c r="J10112" t="str">
        <f>VLOOKUP($E10112,reference!$G$1:$H$25,2,FALSE)</f>
        <v>Hutan lahan kering primer</v>
      </c>
      <c r="K10112" t="str">
        <f t="shared" si="157"/>
        <v>Non Irigasi</v>
      </c>
      <c r="L10112" t="s">
        <v>327</v>
      </c>
    </row>
    <row r="10113" spans="1:12" x14ac:dyDescent="0.25">
      <c r="A10113" s="1">
        <v>10112</v>
      </c>
      <c r="B10113" s="3">
        <v>35</v>
      </c>
      <c r="C10113" s="1">
        <v>18</v>
      </c>
      <c r="D10113" s="1">
        <v>1</v>
      </c>
      <c r="E10113" s="1">
        <v>13</v>
      </c>
      <c r="F10113" s="1">
        <v>0</v>
      </c>
      <c r="G10113">
        <f>VLOOKUP(C10113,reference!$A$1:$E$310,5,FALSE)</f>
        <v>5302035</v>
      </c>
      <c r="H10113" t="str">
        <f>VLOOKUP(C10113,reference!$A$1:$E$310,4,FALSE)</f>
        <v>NGADU NGALA</v>
      </c>
      <c r="I10113" t="str">
        <f>VLOOKUP($D10113,reference!$G$1:$H$25,2,FALSE)</f>
        <v>Hutan lahan kering primer</v>
      </c>
      <c r="J10113" t="str">
        <f>VLOOKUP($E10113,reference!$G$1:$H$25,2,FALSE)</f>
        <v>Pertanian lahan kering  campur semak / kebun campur</v>
      </c>
      <c r="K10113" t="str">
        <f t="shared" si="157"/>
        <v>Non Irigasi</v>
      </c>
      <c r="L10113" t="s">
        <v>328</v>
      </c>
    </row>
    <row r="10114" spans="1:12" x14ac:dyDescent="0.25">
      <c r="A10114" s="1">
        <v>10113</v>
      </c>
      <c r="B10114" s="3">
        <v>7</v>
      </c>
      <c r="C10114" s="1">
        <v>20</v>
      </c>
      <c r="D10114" s="1">
        <v>14</v>
      </c>
      <c r="E10114" s="1">
        <v>16</v>
      </c>
      <c r="F10114" s="1">
        <v>1</v>
      </c>
      <c r="G10114">
        <f>VLOOKUP(C10114,reference!$A$1:$E$310,5,FALSE)</f>
        <v>5302041</v>
      </c>
      <c r="H10114" t="str">
        <f>VLOOKUP(C10114,reference!$A$1:$E$310,4,FALSE)</f>
        <v>WULA WAIJELU</v>
      </c>
      <c r="I10114" t="str">
        <f>VLOOKUP($D10114,reference!$G$1:$H$25,2,FALSE)</f>
        <v>Sawah</v>
      </c>
      <c r="J10114" t="str">
        <f>VLOOKUP($E10114,reference!$G$1:$H$25,2,FALSE)</f>
        <v>Pemukiman</v>
      </c>
      <c r="K10114" t="str">
        <f t="shared" si="157"/>
        <v>Buffer Irigasi</v>
      </c>
      <c r="L10114" t="s">
        <v>327</v>
      </c>
    </row>
    <row r="10115" spans="1:12" x14ac:dyDescent="0.25">
      <c r="A10115" s="1">
        <v>10114</v>
      </c>
      <c r="B10115" s="3">
        <v>110</v>
      </c>
      <c r="C10115" s="1">
        <v>32</v>
      </c>
      <c r="D10115" s="1">
        <v>2</v>
      </c>
      <c r="E10115" s="1">
        <v>2</v>
      </c>
      <c r="F10115" s="1">
        <v>0</v>
      </c>
      <c r="G10115">
        <f>VLOOKUP(C10115,reference!$A$1:$E$310,5,FALSE)</f>
        <v>5303111</v>
      </c>
      <c r="H10115" t="str">
        <f>VLOOKUP(C10115,reference!$A$1:$E$310,4,FALSE)</f>
        <v>NEKAMESE</v>
      </c>
      <c r="I10115" t="str">
        <f>VLOOKUP($D10115,reference!$G$1:$H$25,2,FALSE)</f>
        <v>Hutan lahan kering sekunder / bekas tebangan</v>
      </c>
      <c r="J10115" t="str">
        <f>VLOOKUP($E10115,reference!$G$1:$H$25,2,FALSE)</f>
        <v>Hutan lahan kering sekunder / bekas tebangan</v>
      </c>
      <c r="K10115" t="str">
        <f t="shared" ref="K10115:K10178" si="158">IF(F10115=0,"Non Irigasi","Buffer Irigasi")</f>
        <v>Non Irigasi</v>
      </c>
      <c r="L10115" t="s">
        <v>327</v>
      </c>
    </row>
    <row r="10116" spans="1:12" x14ac:dyDescent="0.25">
      <c r="A10116" s="1">
        <v>10115</v>
      </c>
      <c r="B10116" s="3">
        <v>49</v>
      </c>
      <c r="C10116" s="1">
        <v>37</v>
      </c>
      <c r="D10116" s="1">
        <v>2</v>
      </c>
      <c r="E10116" s="1">
        <v>9</v>
      </c>
      <c r="F10116" s="1">
        <v>0</v>
      </c>
      <c r="G10116">
        <f>VLOOKUP(C10116,reference!$A$1:$E$310,5,FALSE)</f>
        <v>5303132</v>
      </c>
      <c r="H10116" t="str">
        <f>VLOOKUP(C10116,reference!$A$1:$E$310,4,FALSE)</f>
        <v>AMARASI SELATAN</v>
      </c>
      <c r="I10116" t="str">
        <f>VLOOKUP($D10116,reference!$G$1:$H$25,2,FALSE)</f>
        <v>Hutan lahan kering sekunder / bekas tebangan</v>
      </c>
      <c r="J10116" t="str">
        <f>VLOOKUP($E10116,reference!$G$1:$H$25,2,FALSE)</f>
        <v>Semak belukar</v>
      </c>
      <c r="K10116" t="str">
        <f t="shared" si="158"/>
        <v>Non Irigasi</v>
      </c>
      <c r="L10116" t="s">
        <v>328</v>
      </c>
    </row>
    <row r="10117" spans="1:12" x14ac:dyDescent="0.25">
      <c r="A10117" s="1">
        <v>10116</v>
      </c>
      <c r="B10117" s="3">
        <v>30</v>
      </c>
      <c r="C10117" s="1">
        <v>18</v>
      </c>
      <c r="D10117" s="1">
        <v>1</v>
      </c>
      <c r="E10117" s="1">
        <v>11</v>
      </c>
      <c r="F10117" s="1">
        <v>0</v>
      </c>
      <c r="G10117">
        <f>VLOOKUP(C10117,reference!$A$1:$E$310,5,FALSE)</f>
        <v>5302035</v>
      </c>
      <c r="H10117" t="str">
        <f>VLOOKUP(C10117,reference!$A$1:$E$310,4,FALSE)</f>
        <v>NGADU NGALA</v>
      </c>
      <c r="I10117" t="str">
        <f>VLOOKUP($D10117,reference!$G$1:$H$25,2,FALSE)</f>
        <v>Hutan lahan kering primer</v>
      </c>
      <c r="J10117" t="str">
        <f>VLOOKUP($E10117,reference!$G$1:$H$25,2,FALSE)</f>
        <v>Savanna / Padang rumput</v>
      </c>
      <c r="K10117" t="str">
        <f t="shared" si="158"/>
        <v>Non Irigasi</v>
      </c>
      <c r="L10117" t="s">
        <v>328</v>
      </c>
    </row>
    <row r="10118" spans="1:12" x14ac:dyDescent="0.25">
      <c r="A10118" s="1">
        <v>10117</v>
      </c>
      <c r="B10118" s="3">
        <v>39</v>
      </c>
      <c r="C10118" s="1">
        <v>20</v>
      </c>
      <c r="D10118" s="1">
        <v>0</v>
      </c>
      <c r="E10118" s="1">
        <v>0</v>
      </c>
      <c r="F10118" s="1">
        <v>0</v>
      </c>
      <c r="G10118">
        <f>VLOOKUP(C10118,reference!$A$1:$E$310,5,FALSE)</f>
        <v>5302041</v>
      </c>
      <c r="H10118" t="str">
        <f>VLOOKUP(C10118,reference!$A$1:$E$310,4,FALSE)</f>
        <v>WULA WAIJELU</v>
      </c>
      <c r="I10118" t="str">
        <f>VLOOKUP($D10118,reference!$G$1:$H$25,2,FALSE)</f>
        <v>No data</v>
      </c>
      <c r="J10118" t="str">
        <f>VLOOKUP($E10118,reference!$G$1:$H$25,2,FALSE)</f>
        <v>No data</v>
      </c>
      <c r="K10118" t="str">
        <f t="shared" si="158"/>
        <v>Non Irigasi</v>
      </c>
      <c r="L10118" t="s">
        <v>327</v>
      </c>
    </row>
    <row r="10119" spans="1:12" x14ac:dyDescent="0.25">
      <c r="A10119" s="1">
        <v>10118</v>
      </c>
      <c r="B10119" s="3">
        <v>145</v>
      </c>
      <c r="C10119" s="1">
        <v>30</v>
      </c>
      <c r="D10119" s="1">
        <v>9</v>
      </c>
      <c r="E10119" s="1">
        <v>16</v>
      </c>
      <c r="F10119" s="1">
        <v>0</v>
      </c>
      <c r="G10119">
        <f>VLOOKUP(C10119,reference!$A$1:$E$310,5,FALSE)</f>
        <v>5303101</v>
      </c>
      <c r="H10119" t="str">
        <f>VLOOKUP(C10119,reference!$A$1:$E$310,4,FALSE)</f>
        <v>SEMAU SELATAN</v>
      </c>
      <c r="I10119" t="str">
        <f>VLOOKUP($D10119,reference!$G$1:$H$25,2,FALSE)</f>
        <v>Semak belukar</v>
      </c>
      <c r="J10119" t="str">
        <f>VLOOKUP($E10119,reference!$G$1:$H$25,2,FALSE)</f>
        <v>Pemukiman</v>
      </c>
      <c r="K10119" t="str">
        <f t="shared" si="158"/>
        <v>Non Irigasi</v>
      </c>
      <c r="L10119" t="s">
        <v>327</v>
      </c>
    </row>
    <row r="10120" spans="1:12" x14ac:dyDescent="0.25">
      <c r="A10120" s="1">
        <v>10119</v>
      </c>
      <c r="B10120" s="3">
        <v>53</v>
      </c>
      <c r="C10120" s="1">
        <v>20</v>
      </c>
      <c r="D10120" s="1">
        <v>12</v>
      </c>
      <c r="E10120" s="1">
        <v>6</v>
      </c>
      <c r="F10120" s="1">
        <v>0</v>
      </c>
      <c r="G10120">
        <f>VLOOKUP(C10120,reference!$A$1:$E$310,5,FALSE)</f>
        <v>5302041</v>
      </c>
      <c r="H10120" t="str">
        <f>VLOOKUP(C10120,reference!$A$1:$E$310,4,FALSE)</f>
        <v>WULA WAIJELU</v>
      </c>
      <c r="I10120" t="str">
        <f>VLOOKUP($D10120,reference!$G$1:$H$25,2,FALSE)</f>
        <v>Pertanian lahan kering</v>
      </c>
      <c r="J10120" t="str">
        <f>VLOOKUP($E10120,reference!$G$1:$H$25,2,FALSE)</f>
        <v>Hutan mangrove sekunder</v>
      </c>
      <c r="K10120" t="str">
        <f t="shared" si="158"/>
        <v>Non Irigasi</v>
      </c>
      <c r="L10120" t="s">
        <v>327</v>
      </c>
    </row>
    <row r="10121" spans="1:12" x14ac:dyDescent="0.25">
      <c r="A10121" s="1">
        <v>10120</v>
      </c>
      <c r="B10121" s="3">
        <v>5</v>
      </c>
      <c r="C10121" s="1">
        <v>20</v>
      </c>
      <c r="D10121" s="1">
        <v>11</v>
      </c>
      <c r="E10121" s="1">
        <v>0</v>
      </c>
      <c r="F10121" s="1">
        <v>0</v>
      </c>
      <c r="G10121">
        <f>VLOOKUP(C10121,reference!$A$1:$E$310,5,FALSE)</f>
        <v>5302041</v>
      </c>
      <c r="H10121" t="str">
        <f>VLOOKUP(C10121,reference!$A$1:$E$310,4,FALSE)</f>
        <v>WULA WAIJELU</v>
      </c>
      <c r="I10121" t="str">
        <f>VLOOKUP($D10121,reference!$G$1:$H$25,2,FALSE)</f>
        <v>Savanna / Padang rumput</v>
      </c>
      <c r="J10121" t="str">
        <f>VLOOKUP($E10121,reference!$G$1:$H$25,2,FALSE)</f>
        <v>No data</v>
      </c>
      <c r="K10121" t="str">
        <f t="shared" si="158"/>
        <v>Non Irigasi</v>
      </c>
      <c r="L10121" t="s">
        <v>327</v>
      </c>
    </row>
    <row r="10122" spans="1:12" x14ac:dyDescent="0.25">
      <c r="A10122" s="1">
        <v>10121</v>
      </c>
      <c r="B10122" s="3">
        <v>196</v>
      </c>
      <c r="C10122" s="1">
        <v>30</v>
      </c>
      <c r="D10122" s="1">
        <v>12</v>
      </c>
      <c r="E10122" s="1">
        <v>12</v>
      </c>
      <c r="F10122" s="1">
        <v>0</v>
      </c>
      <c r="G10122">
        <f>VLOOKUP(C10122,reference!$A$1:$E$310,5,FALSE)</f>
        <v>5303101</v>
      </c>
      <c r="H10122" t="str">
        <f>VLOOKUP(C10122,reference!$A$1:$E$310,4,FALSE)</f>
        <v>SEMAU SELATAN</v>
      </c>
      <c r="I10122" t="str">
        <f>VLOOKUP($D10122,reference!$G$1:$H$25,2,FALSE)</f>
        <v>Pertanian lahan kering</v>
      </c>
      <c r="J10122" t="str">
        <f>VLOOKUP($E10122,reference!$G$1:$H$25,2,FALSE)</f>
        <v>Pertanian lahan kering</v>
      </c>
      <c r="K10122" t="str">
        <f t="shared" si="158"/>
        <v>Non Irigasi</v>
      </c>
      <c r="L10122" t="s">
        <v>327</v>
      </c>
    </row>
    <row r="10123" spans="1:12" x14ac:dyDescent="0.25">
      <c r="A10123" s="1">
        <v>10122</v>
      </c>
      <c r="B10123" s="3">
        <v>1344</v>
      </c>
      <c r="C10123" s="1">
        <v>32</v>
      </c>
      <c r="D10123" s="1">
        <v>13</v>
      </c>
      <c r="E10123" s="1">
        <v>12</v>
      </c>
      <c r="F10123" s="1">
        <v>0</v>
      </c>
      <c r="G10123">
        <f>VLOOKUP(C10123,reference!$A$1:$E$310,5,FALSE)</f>
        <v>5303111</v>
      </c>
      <c r="H10123" t="str">
        <f>VLOOKUP(C10123,reference!$A$1:$E$310,4,FALSE)</f>
        <v>NEKAMESE</v>
      </c>
      <c r="I10123" t="str">
        <f>VLOOKUP($D10123,reference!$G$1:$H$25,2,FALSE)</f>
        <v>Pertanian lahan kering  campur semak / kebun campur</v>
      </c>
      <c r="J10123" t="str">
        <f>VLOOKUP($E10123,reference!$G$1:$H$25,2,FALSE)</f>
        <v>Pertanian lahan kering</v>
      </c>
      <c r="K10123" t="str">
        <f t="shared" si="158"/>
        <v>Non Irigasi</v>
      </c>
      <c r="L10123" t="s">
        <v>327</v>
      </c>
    </row>
    <row r="10124" spans="1:12" x14ac:dyDescent="0.25">
      <c r="A10124" s="1">
        <v>10123</v>
      </c>
      <c r="B10124" s="3">
        <v>30</v>
      </c>
      <c r="C10124" s="1">
        <v>31</v>
      </c>
      <c r="D10124" s="1">
        <v>12</v>
      </c>
      <c r="E10124" s="1">
        <v>23</v>
      </c>
      <c r="F10124" s="1">
        <v>0</v>
      </c>
      <c r="G10124">
        <f>VLOOKUP(C10124,reference!$A$1:$E$310,5,FALSE)</f>
        <v>5303110</v>
      </c>
      <c r="H10124" t="str">
        <f>VLOOKUP(C10124,reference!$A$1:$E$310,4,FALSE)</f>
        <v>KUPANG BARAT</v>
      </c>
      <c r="I10124" t="str">
        <f>VLOOKUP($D10124,reference!$G$1:$H$25,2,FALSE)</f>
        <v>Pertanian lahan kering</v>
      </c>
      <c r="J10124" t="str">
        <f>VLOOKUP($E10124,reference!$G$1:$H$25,2,FALSE)</f>
        <v>Bandara</v>
      </c>
      <c r="K10124" t="str">
        <f t="shared" si="158"/>
        <v>Non Irigasi</v>
      </c>
      <c r="L10124" t="s">
        <v>327</v>
      </c>
    </row>
    <row r="10125" spans="1:12" x14ac:dyDescent="0.25">
      <c r="A10125" s="1">
        <v>10124</v>
      </c>
      <c r="B10125" s="3">
        <v>2654</v>
      </c>
      <c r="C10125" s="1">
        <v>32</v>
      </c>
      <c r="D10125" s="1">
        <v>13</v>
      </c>
      <c r="E10125" s="1">
        <v>2</v>
      </c>
      <c r="F10125" s="1">
        <v>0</v>
      </c>
      <c r="G10125">
        <f>VLOOKUP(C10125,reference!$A$1:$E$310,5,FALSE)</f>
        <v>5303111</v>
      </c>
      <c r="H10125" t="str">
        <f>VLOOKUP(C10125,reference!$A$1:$E$310,4,FALSE)</f>
        <v>NEKAMESE</v>
      </c>
      <c r="I10125" t="str">
        <f>VLOOKUP($D10125,reference!$G$1:$H$25,2,FALSE)</f>
        <v>Pertanian lahan kering  campur semak / kebun campur</v>
      </c>
      <c r="J10125" t="str">
        <f>VLOOKUP($E10125,reference!$G$1:$H$25,2,FALSE)</f>
        <v>Hutan lahan kering sekunder / bekas tebangan</v>
      </c>
      <c r="K10125" t="str">
        <f t="shared" si="158"/>
        <v>Non Irigasi</v>
      </c>
      <c r="L10125" t="s">
        <v>327</v>
      </c>
    </row>
    <row r="10126" spans="1:12" x14ac:dyDescent="0.25">
      <c r="A10126" s="1">
        <v>10125</v>
      </c>
      <c r="B10126" s="3">
        <v>657</v>
      </c>
      <c r="C10126" s="1">
        <v>32</v>
      </c>
      <c r="D10126" s="1">
        <v>13</v>
      </c>
      <c r="E10126" s="1">
        <v>16</v>
      </c>
      <c r="F10126" s="1">
        <v>0</v>
      </c>
      <c r="G10126">
        <f>VLOOKUP(C10126,reference!$A$1:$E$310,5,FALSE)</f>
        <v>5303111</v>
      </c>
      <c r="H10126" t="str">
        <f>VLOOKUP(C10126,reference!$A$1:$E$310,4,FALSE)</f>
        <v>NEKAMESE</v>
      </c>
      <c r="I10126" t="str">
        <f>VLOOKUP($D10126,reference!$G$1:$H$25,2,FALSE)</f>
        <v>Pertanian lahan kering  campur semak / kebun campur</v>
      </c>
      <c r="J10126" t="str">
        <f>VLOOKUP($E10126,reference!$G$1:$H$25,2,FALSE)</f>
        <v>Pemukiman</v>
      </c>
      <c r="K10126" t="str">
        <f t="shared" si="158"/>
        <v>Non Irigasi</v>
      </c>
      <c r="L10126" t="s">
        <v>327</v>
      </c>
    </row>
    <row r="10127" spans="1:12" x14ac:dyDescent="0.25">
      <c r="A10127" s="1">
        <v>10126</v>
      </c>
      <c r="B10127" s="3">
        <v>32</v>
      </c>
      <c r="C10127" s="1">
        <v>32</v>
      </c>
      <c r="D10127" s="1">
        <v>13</v>
      </c>
      <c r="E10127" s="1">
        <v>20</v>
      </c>
      <c r="F10127" s="1">
        <v>0</v>
      </c>
      <c r="G10127">
        <f>VLOOKUP(C10127,reference!$A$1:$E$310,5,FALSE)</f>
        <v>5303111</v>
      </c>
      <c r="H10127" t="str">
        <f>VLOOKUP(C10127,reference!$A$1:$E$310,4,FALSE)</f>
        <v>NEKAMESE</v>
      </c>
      <c r="I10127" t="str">
        <f>VLOOKUP($D10127,reference!$G$1:$H$25,2,FALSE)</f>
        <v>Pertanian lahan kering  campur semak / kebun campur</v>
      </c>
      <c r="J10127" t="str">
        <f>VLOOKUP($E10127,reference!$G$1:$H$25,2,FALSE)</f>
        <v>Tubuh air</v>
      </c>
      <c r="K10127" t="str">
        <f t="shared" si="158"/>
        <v>Non Irigasi</v>
      </c>
      <c r="L10127" t="s">
        <v>327</v>
      </c>
    </row>
    <row r="10128" spans="1:12" x14ac:dyDescent="0.25">
      <c r="A10128" s="1">
        <v>10127</v>
      </c>
      <c r="B10128" s="3">
        <v>1751</v>
      </c>
      <c r="C10128" s="1">
        <v>32</v>
      </c>
      <c r="D10128" s="1">
        <v>13</v>
      </c>
      <c r="E10128" s="1">
        <v>9</v>
      </c>
      <c r="F10128" s="1">
        <v>0</v>
      </c>
      <c r="G10128">
        <f>VLOOKUP(C10128,reference!$A$1:$E$310,5,FALSE)</f>
        <v>5303111</v>
      </c>
      <c r="H10128" t="str">
        <f>VLOOKUP(C10128,reference!$A$1:$E$310,4,FALSE)</f>
        <v>NEKAMESE</v>
      </c>
      <c r="I10128" t="str">
        <f>VLOOKUP($D10128,reference!$G$1:$H$25,2,FALSE)</f>
        <v>Pertanian lahan kering  campur semak / kebun campur</v>
      </c>
      <c r="J10128" t="str">
        <f>VLOOKUP($E10128,reference!$G$1:$H$25,2,FALSE)</f>
        <v>Semak belukar</v>
      </c>
      <c r="K10128" t="str">
        <f t="shared" si="158"/>
        <v>Non Irigasi</v>
      </c>
      <c r="L10128" t="s">
        <v>327</v>
      </c>
    </row>
    <row r="10129" spans="1:12" x14ac:dyDescent="0.25">
      <c r="A10129" s="1">
        <v>10128</v>
      </c>
      <c r="B10129" s="3">
        <v>18</v>
      </c>
      <c r="C10129" s="1">
        <v>14</v>
      </c>
      <c r="D10129" s="1">
        <v>0</v>
      </c>
      <c r="E10129" s="1">
        <v>14</v>
      </c>
      <c r="F10129" s="1">
        <v>0</v>
      </c>
      <c r="G10129">
        <f>VLOOKUP(C10129,reference!$A$1:$E$310,5,FALSE)</f>
        <v>5302031</v>
      </c>
      <c r="H10129" t="str">
        <f>VLOOKUP(C10129,reference!$A$1:$E$310,4,FALSE)</f>
        <v>KARERA</v>
      </c>
      <c r="I10129" t="str">
        <f>VLOOKUP($D10129,reference!$G$1:$H$25,2,FALSE)</f>
        <v>No data</v>
      </c>
      <c r="J10129" t="str">
        <f>VLOOKUP($E10129,reference!$G$1:$H$25,2,FALSE)</f>
        <v>Sawah</v>
      </c>
      <c r="K10129" t="str">
        <f t="shared" si="158"/>
        <v>Non Irigasi</v>
      </c>
      <c r="L10129" t="s">
        <v>327</v>
      </c>
    </row>
    <row r="10130" spans="1:12" x14ac:dyDescent="0.25">
      <c r="A10130" s="1">
        <v>10129</v>
      </c>
      <c r="B10130" s="3">
        <v>56</v>
      </c>
      <c r="C10130" s="1">
        <v>30</v>
      </c>
      <c r="D10130" s="1">
        <v>2</v>
      </c>
      <c r="E10130" s="1">
        <v>16</v>
      </c>
      <c r="F10130" s="1">
        <v>0</v>
      </c>
      <c r="G10130">
        <f>VLOOKUP(C10130,reference!$A$1:$E$310,5,FALSE)</f>
        <v>5303101</v>
      </c>
      <c r="H10130" t="str">
        <f>VLOOKUP(C10130,reference!$A$1:$E$310,4,FALSE)</f>
        <v>SEMAU SELATAN</v>
      </c>
      <c r="I10130" t="str">
        <f>VLOOKUP($D10130,reference!$G$1:$H$25,2,FALSE)</f>
        <v>Hutan lahan kering sekunder / bekas tebangan</v>
      </c>
      <c r="J10130" t="str">
        <f>VLOOKUP($E10130,reference!$G$1:$H$25,2,FALSE)</f>
        <v>Pemukiman</v>
      </c>
      <c r="K10130" t="str">
        <f t="shared" si="158"/>
        <v>Non Irigasi</v>
      </c>
      <c r="L10130" t="s">
        <v>328</v>
      </c>
    </row>
    <row r="10131" spans="1:12" x14ac:dyDescent="0.25">
      <c r="A10131" s="1">
        <v>10130</v>
      </c>
      <c r="B10131" s="3">
        <v>8</v>
      </c>
      <c r="C10131" s="1">
        <v>32</v>
      </c>
      <c r="D10131" s="1">
        <v>2</v>
      </c>
      <c r="E10131" s="1">
        <v>14</v>
      </c>
      <c r="F10131" s="1">
        <v>0</v>
      </c>
      <c r="G10131">
        <f>VLOOKUP(C10131,reference!$A$1:$E$310,5,FALSE)</f>
        <v>5303111</v>
      </c>
      <c r="H10131" t="str">
        <f>VLOOKUP(C10131,reference!$A$1:$E$310,4,FALSE)</f>
        <v>NEKAMESE</v>
      </c>
      <c r="I10131" t="str">
        <f>VLOOKUP($D10131,reference!$G$1:$H$25,2,FALSE)</f>
        <v>Hutan lahan kering sekunder / bekas tebangan</v>
      </c>
      <c r="J10131" t="str">
        <f>VLOOKUP($E10131,reference!$G$1:$H$25,2,FALSE)</f>
        <v>Sawah</v>
      </c>
      <c r="K10131" t="str">
        <f t="shared" si="158"/>
        <v>Non Irigasi</v>
      </c>
      <c r="L10131" t="s">
        <v>328</v>
      </c>
    </row>
    <row r="10132" spans="1:12" x14ac:dyDescent="0.25">
      <c r="A10132" s="1">
        <v>10131</v>
      </c>
      <c r="B10132" s="3">
        <v>28</v>
      </c>
      <c r="C10132" s="1">
        <v>30</v>
      </c>
      <c r="D10132" s="1">
        <v>12</v>
      </c>
      <c r="E10132" s="1">
        <v>16</v>
      </c>
      <c r="F10132" s="1">
        <v>0</v>
      </c>
      <c r="G10132">
        <f>VLOOKUP(C10132,reference!$A$1:$E$310,5,FALSE)</f>
        <v>5303101</v>
      </c>
      <c r="H10132" t="str">
        <f>VLOOKUP(C10132,reference!$A$1:$E$310,4,FALSE)</f>
        <v>SEMAU SELATAN</v>
      </c>
      <c r="I10132" t="str">
        <f>VLOOKUP($D10132,reference!$G$1:$H$25,2,FALSE)</f>
        <v>Pertanian lahan kering</v>
      </c>
      <c r="J10132" t="str">
        <f>VLOOKUP($E10132,reference!$G$1:$H$25,2,FALSE)</f>
        <v>Pemukiman</v>
      </c>
      <c r="K10132" t="str">
        <f t="shared" si="158"/>
        <v>Non Irigasi</v>
      </c>
      <c r="L10132" t="s">
        <v>327</v>
      </c>
    </row>
    <row r="10133" spans="1:12" x14ac:dyDescent="0.25">
      <c r="A10133" s="1">
        <v>10132</v>
      </c>
      <c r="B10133" s="3">
        <v>15</v>
      </c>
      <c r="C10133" s="1">
        <v>30</v>
      </c>
      <c r="D10133" s="1">
        <v>9</v>
      </c>
      <c r="E10133" s="1">
        <v>0</v>
      </c>
      <c r="F10133" s="1">
        <v>0</v>
      </c>
      <c r="G10133">
        <f>VLOOKUP(C10133,reference!$A$1:$E$310,5,FALSE)</f>
        <v>5303101</v>
      </c>
      <c r="H10133" t="str">
        <f>VLOOKUP(C10133,reference!$A$1:$E$310,4,FALSE)</f>
        <v>SEMAU SELATAN</v>
      </c>
      <c r="I10133" t="str">
        <f>VLOOKUP($D10133,reference!$G$1:$H$25,2,FALSE)</f>
        <v>Semak belukar</v>
      </c>
      <c r="J10133" t="str">
        <f>VLOOKUP($E10133,reference!$G$1:$H$25,2,FALSE)</f>
        <v>No data</v>
      </c>
      <c r="K10133" t="str">
        <f t="shared" si="158"/>
        <v>Non Irigasi</v>
      </c>
      <c r="L10133" t="s">
        <v>327</v>
      </c>
    </row>
    <row r="10134" spans="1:12" x14ac:dyDescent="0.25">
      <c r="A10134" s="1">
        <v>10133</v>
      </c>
      <c r="B10134" s="3">
        <v>23</v>
      </c>
      <c r="C10134" s="1">
        <v>32</v>
      </c>
      <c r="D10134" s="1">
        <v>12</v>
      </c>
      <c r="E10134" s="1">
        <v>13</v>
      </c>
      <c r="F10134" s="1">
        <v>0</v>
      </c>
      <c r="G10134">
        <f>VLOOKUP(C10134,reference!$A$1:$E$310,5,FALSE)</f>
        <v>5303111</v>
      </c>
      <c r="H10134" t="str">
        <f>VLOOKUP(C10134,reference!$A$1:$E$310,4,FALSE)</f>
        <v>NEKAMESE</v>
      </c>
      <c r="I10134" t="str">
        <f>VLOOKUP($D10134,reference!$G$1:$H$25,2,FALSE)</f>
        <v>Pertanian lahan kering</v>
      </c>
      <c r="J10134" t="str">
        <f>VLOOKUP($E10134,reference!$G$1:$H$25,2,FALSE)</f>
        <v>Pertanian lahan kering  campur semak / kebun campur</v>
      </c>
      <c r="K10134" t="str">
        <f t="shared" si="158"/>
        <v>Non Irigasi</v>
      </c>
      <c r="L10134" t="s">
        <v>327</v>
      </c>
    </row>
    <row r="10135" spans="1:12" x14ac:dyDescent="0.25">
      <c r="A10135" s="1">
        <v>10134</v>
      </c>
      <c r="B10135" s="3">
        <v>2</v>
      </c>
      <c r="C10135" s="1">
        <v>37</v>
      </c>
      <c r="D10135" s="1">
        <v>1</v>
      </c>
      <c r="E10135" s="1">
        <v>9</v>
      </c>
      <c r="F10135" s="1">
        <v>0</v>
      </c>
      <c r="G10135">
        <f>VLOOKUP(C10135,reference!$A$1:$E$310,5,FALSE)</f>
        <v>5303132</v>
      </c>
      <c r="H10135" t="str">
        <f>VLOOKUP(C10135,reference!$A$1:$E$310,4,FALSE)</f>
        <v>AMARASI SELATAN</v>
      </c>
      <c r="I10135" t="str">
        <f>VLOOKUP($D10135,reference!$G$1:$H$25,2,FALSE)</f>
        <v>Hutan lahan kering primer</v>
      </c>
      <c r="J10135" t="str">
        <f>VLOOKUP($E10135,reference!$G$1:$H$25,2,FALSE)</f>
        <v>Semak belukar</v>
      </c>
      <c r="K10135" t="str">
        <f t="shared" si="158"/>
        <v>Non Irigasi</v>
      </c>
      <c r="L10135" t="s">
        <v>328</v>
      </c>
    </row>
    <row r="10136" spans="1:12" x14ac:dyDescent="0.25">
      <c r="A10136" s="1">
        <v>10135</v>
      </c>
      <c r="B10136" s="3">
        <v>569</v>
      </c>
      <c r="C10136" s="1">
        <v>37</v>
      </c>
      <c r="D10136" s="1">
        <v>1</v>
      </c>
      <c r="E10136" s="1">
        <v>1</v>
      </c>
      <c r="F10136" s="1">
        <v>0</v>
      </c>
      <c r="G10136">
        <f>VLOOKUP(C10136,reference!$A$1:$E$310,5,FALSE)</f>
        <v>5303132</v>
      </c>
      <c r="H10136" t="str">
        <f>VLOOKUP(C10136,reference!$A$1:$E$310,4,FALSE)</f>
        <v>AMARASI SELATAN</v>
      </c>
      <c r="I10136" t="str">
        <f>VLOOKUP($D10136,reference!$G$1:$H$25,2,FALSE)</f>
        <v>Hutan lahan kering primer</v>
      </c>
      <c r="J10136" t="str">
        <f>VLOOKUP($E10136,reference!$G$1:$H$25,2,FALSE)</f>
        <v>Hutan lahan kering primer</v>
      </c>
      <c r="K10136" t="str">
        <f t="shared" si="158"/>
        <v>Non Irigasi</v>
      </c>
      <c r="L10136" t="s">
        <v>327</v>
      </c>
    </row>
    <row r="10137" spans="1:12" x14ac:dyDescent="0.25">
      <c r="A10137" s="1">
        <v>10136</v>
      </c>
      <c r="B10137" s="3">
        <v>9</v>
      </c>
      <c r="C10137" s="1">
        <v>37</v>
      </c>
      <c r="D10137" s="1">
        <v>13</v>
      </c>
      <c r="E10137" s="1">
        <v>1</v>
      </c>
      <c r="F10137" s="1">
        <v>0</v>
      </c>
      <c r="G10137">
        <f>VLOOKUP(C10137,reference!$A$1:$E$310,5,FALSE)</f>
        <v>5303132</v>
      </c>
      <c r="H10137" t="str">
        <f>VLOOKUP(C10137,reference!$A$1:$E$310,4,FALSE)</f>
        <v>AMARASI SELATAN</v>
      </c>
      <c r="I10137" t="str">
        <f>VLOOKUP($D10137,reference!$G$1:$H$25,2,FALSE)</f>
        <v>Pertanian lahan kering  campur semak / kebun campur</v>
      </c>
      <c r="J10137" t="str">
        <f>VLOOKUP($E10137,reference!$G$1:$H$25,2,FALSE)</f>
        <v>Hutan lahan kering primer</v>
      </c>
      <c r="K10137" t="str">
        <f t="shared" si="158"/>
        <v>Non Irigasi</v>
      </c>
      <c r="L10137" t="s">
        <v>327</v>
      </c>
    </row>
    <row r="10138" spans="1:12" x14ac:dyDescent="0.25">
      <c r="A10138" s="1">
        <v>10137</v>
      </c>
      <c r="B10138" s="3">
        <v>216</v>
      </c>
      <c r="C10138" s="1">
        <v>30</v>
      </c>
      <c r="D10138" s="1">
        <v>2</v>
      </c>
      <c r="E10138" s="1">
        <v>13</v>
      </c>
      <c r="F10138" s="1">
        <v>0</v>
      </c>
      <c r="G10138">
        <f>VLOOKUP(C10138,reference!$A$1:$E$310,5,FALSE)</f>
        <v>5303101</v>
      </c>
      <c r="H10138" t="str">
        <f>VLOOKUP(C10138,reference!$A$1:$E$310,4,FALSE)</f>
        <v>SEMAU SELATAN</v>
      </c>
      <c r="I10138" t="str">
        <f>VLOOKUP($D10138,reference!$G$1:$H$25,2,FALSE)</f>
        <v>Hutan lahan kering sekunder / bekas tebangan</v>
      </c>
      <c r="J10138" t="str">
        <f>VLOOKUP($E10138,reference!$G$1:$H$25,2,FALSE)</f>
        <v>Pertanian lahan kering  campur semak / kebun campur</v>
      </c>
      <c r="K10138" t="str">
        <f t="shared" si="158"/>
        <v>Non Irigasi</v>
      </c>
      <c r="L10138" t="s">
        <v>328</v>
      </c>
    </row>
    <row r="10139" spans="1:12" x14ac:dyDescent="0.25">
      <c r="A10139" s="1">
        <v>10138</v>
      </c>
      <c r="B10139" s="3">
        <v>277</v>
      </c>
      <c r="C10139" s="1">
        <v>37</v>
      </c>
      <c r="D10139" s="1">
        <v>12</v>
      </c>
      <c r="E10139" s="1">
        <v>16</v>
      </c>
      <c r="F10139" s="1">
        <v>0</v>
      </c>
      <c r="G10139">
        <f>VLOOKUP(C10139,reference!$A$1:$E$310,5,FALSE)</f>
        <v>5303132</v>
      </c>
      <c r="H10139" t="str">
        <f>VLOOKUP(C10139,reference!$A$1:$E$310,4,FALSE)</f>
        <v>AMARASI SELATAN</v>
      </c>
      <c r="I10139" t="str">
        <f>VLOOKUP($D10139,reference!$G$1:$H$25,2,FALSE)</f>
        <v>Pertanian lahan kering</v>
      </c>
      <c r="J10139" t="str">
        <f>VLOOKUP($E10139,reference!$G$1:$H$25,2,FALSE)</f>
        <v>Pemukiman</v>
      </c>
      <c r="K10139" t="str">
        <f t="shared" si="158"/>
        <v>Non Irigasi</v>
      </c>
      <c r="L10139" t="s">
        <v>327</v>
      </c>
    </row>
    <row r="10140" spans="1:12" x14ac:dyDescent="0.25">
      <c r="A10140" s="1">
        <v>10139</v>
      </c>
      <c r="B10140" s="3">
        <v>416</v>
      </c>
      <c r="C10140" s="1">
        <v>37</v>
      </c>
      <c r="D10140" s="1">
        <v>12</v>
      </c>
      <c r="E10140" s="1">
        <v>2</v>
      </c>
      <c r="F10140" s="1">
        <v>0</v>
      </c>
      <c r="G10140">
        <f>VLOOKUP(C10140,reference!$A$1:$E$310,5,FALSE)</f>
        <v>5303132</v>
      </c>
      <c r="H10140" t="str">
        <f>VLOOKUP(C10140,reference!$A$1:$E$310,4,FALSE)</f>
        <v>AMARASI SELATAN</v>
      </c>
      <c r="I10140" t="str">
        <f>VLOOKUP($D10140,reference!$G$1:$H$25,2,FALSE)</f>
        <v>Pertanian lahan kering</v>
      </c>
      <c r="J10140" t="str">
        <f>VLOOKUP($E10140,reference!$G$1:$H$25,2,FALSE)</f>
        <v>Hutan lahan kering sekunder / bekas tebangan</v>
      </c>
      <c r="K10140" t="str">
        <f t="shared" si="158"/>
        <v>Non Irigasi</v>
      </c>
      <c r="L10140" t="s">
        <v>327</v>
      </c>
    </row>
    <row r="10141" spans="1:12" x14ac:dyDescent="0.25">
      <c r="A10141" s="1">
        <v>10140</v>
      </c>
      <c r="B10141" s="3">
        <v>7</v>
      </c>
      <c r="C10141" s="1">
        <v>18</v>
      </c>
      <c r="D10141" s="1">
        <v>12</v>
      </c>
      <c r="E10141" s="1">
        <v>13</v>
      </c>
      <c r="F10141" s="1">
        <v>0</v>
      </c>
      <c r="G10141">
        <f>VLOOKUP(C10141,reference!$A$1:$E$310,5,FALSE)</f>
        <v>5302035</v>
      </c>
      <c r="H10141" t="str">
        <f>VLOOKUP(C10141,reference!$A$1:$E$310,4,FALSE)</f>
        <v>NGADU NGALA</v>
      </c>
      <c r="I10141" t="str">
        <f>VLOOKUP($D10141,reference!$G$1:$H$25,2,FALSE)</f>
        <v>Pertanian lahan kering</v>
      </c>
      <c r="J10141" t="str">
        <f>VLOOKUP($E10141,reference!$G$1:$H$25,2,FALSE)</f>
        <v>Pertanian lahan kering  campur semak / kebun campur</v>
      </c>
      <c r="K10141" t="str">
        <f t="shared" si="158"/>
        <v>Non Irigasi</v>
      </c>
      <c r="L10141" t="s">
        <v>327</v>
      </c>
    </row>
    <row r="10142" spans="1:12" x14ac:dyDescent="0.25">
      <c r="A10142" s="1">
        <v>10141</v>
      </c>
      <c r="B10142" s="3">
        <v>328</v>
      </c>
      <c r="C10142" s="1">
        <v>20</v>
      </c>
      <c r="D10142" s="1">
        <v>13</v>
      </c>
      <c r="E10142" s="1">
        <v>9</v>
      </c>
      <c r="F10142" s="1">
        <v>0</v>
      </c>
      <c r="G10142">
        <f>VLOOKUP(C10142,reference!$A$1:$E$310,5,FALSE)</f>
        <v>5302041</v>
      </c>
      <c r="H10142" t="str">
        <f>VLOOKUP(C10142,reference!$A$1:$E$310,4,FALSE)</f>
        <v>WULA WAIJELU</v>
      </c>
      <c r="I10142" t="str">
        <f>VLOOKUP($D10142,reference!$G$1:$H$25,2,FALSE)</f>
        <v>Pertanian lahan kering  campur semak / kebun campur</v>
      </c>
      <c r="J10142" t="str">
        <f>VLOOKUP($E10142,reference!$G$1:$H$25,2,FALSE)</f>
        <v>Semak belukar</v>
      </c>
      <c r="K10142" t="str">
        <f t="shared" si="158"/>
        <v>Non Irigasi</v>
      </c>
      <c r="L10142" t="s">
        <v>327</v>
      </c>
    </row>
    <row r="10143" spans="1:12" x14ac:dyDescent="0.25">
      <c r="A10143" s="1">
        <v>10142</v>
      </c>
      <c r="B10143" s="3">
        <v>143</v>
      </c>
      <c r="C10143" s="1">
        <v>20</v>
      </c>
      <c r="D10143" s="1">
        <v>21</v>
      </c>
      <c r="E10143" s="1">
        <v>21</v>
      </c>
      <c r="F10143" s="1">
        <v>0</v>
      </c>
      <c r="G10143">
        <f>VLOOKUP(C10143,reference!$A$1:$E$310,5,FALSE)</f>
        <v>5302041</v>
      </c>
      <c r="H10143" t="str">
        <f>VLOOKUP(C10143,reference!$A$1:$E$310,4,FALSE)</f>
        <v>WULA WAIJELU</v>
      </c>
      <c r="I10143" t="str">
        <f>VLOOKUP($D10143,reference!$G$1:$H$25,2,FALSE)</f>
        <v>Rawa</v>
      </c>
      <c r="J10143" t="str">
        <f>VLOOKUP($E10143,reference!$G$1:$H$25,2,FALSE)</f>
        <v>Rawa</v>
      </c>
      <c r="K10143" t="str">
        <f t="shared" si="158"/>
        <v>Non Irigasi</v>
      </c>
      <c r="L10143" t="s">
        <v>327</v>
      </c>
    </row>
    <row r="10144" spans="1:12" x14ac:dyDescent="0.25">
      <c r="A10144" s="1">
        <v>10143</v>
      </c>
      <c r="B10144" s="3">
        <v>66</v>
      </c>
      <c r="C10144" s="1">
        <v>20</v>
      </c>
      <c r="D10144" s="1">
        <v>21</v>
      </c>
      <c r="E10144" s="1">
        <v>6</v>
      </c>
      <c r="F10144" s="1">
        <v>0</v>
      </c>
      <c r="G10144">
        <f>VLOOKUP(C10144,reference!$A$1:$E$310,5,FALSE)</f>
        <v>5302041</v>
      </c>
      <c r="H10144" t="str">
        <f>VLOOKUP(C10144,reference!$A$1:$E$310,4,FALSE)</f>
        <v>WULA WAIJELU</v>
      </c>
      <c r="I10144" t="str">
        <f>VLOOKUP($D10144,reference!$G$1:$H$25,2,FALSE)</f>
        <v>Rawa</v>
      </c>
      <c r="J10144" t="str">
        <f>VLOOKUP($E10144,reference!$G$1:$H$25,2,FALSE)</f>
        <v>Hutan mangrove sekunder</v>
      </c>
      <c r="K10144" t="str">
        <f t="shared" si="158"/>
        <v>Non Irigasi</v>
      </c>
      <c r="L10144" t="s">
        <v>327</v>
      </c>
    </row>
    <row r="10145" spans="1:12" x14ac:dyDescent="0.25">
      <c r="A10145" s="1">
        <v>10144</v>
      </c>
      <c r="B10145" s="3">
        <v>389</v>
      </c>
      <c r="C10145" s="1">
        <v>18</v>
      </c>
      <c r="D10145" s="1">
        <v>12</v>
      </c>
      <c r="E10145" s="1">
        <v>14</v>
      </c>
      <c r="F10145" s="1">
        <v>0</v>
      </c>
      <c r="G10145">
        <f>VLOOKUP(C10145,reference!$A$1:$E$310,5,FALSE)</f>
        <v>5302035</v>
      </c>
      <c r="H10145" t="str">
        <f>VLOOKUP(C10145,reference!$A$1:$E$310,4,FALSE)</f>
        <v>NGADU NGALA</v>
      </c>
      <c r="I10145" t="str">
        <f>VLOOKUP($D10145,reference!$G$1:$H$25,2,FALSE)</f>
        <v>Pertanian lahan kering</v>
      </c>
      <c r="J10145" t="str">
        <f>VLOOKUP($E10145,reference!$G$1:$H$25,2,FALSE)</f>
        <v>Sawah</v>
      </c>
      <c r="K10145" t="str">
        <f t="shared" si="158"/>
        <v>Non Irigasi</v>
      </c>
      <c r="L10145" t="s">
        <v>327</v>
      </c>
    </row>
    <row r="10146" spans="1:12" x14ac:dyDescent="0.25">
      <c r="A10146" s="1">
        <v>10145</v>
      </c>
      <c r="B10146" s="3">
        <v>14</v>
      </c>
      <c r="C10146" s="1">
        <v>20</v>
      </c>
      <c r="D10146" s="1">
        <v>21</v>
      </c>
      <c r="E10146" s="1">
        <v>14</v>
      </c>
      <c r="F10146" s="1">
        <v>0</v>
      </c>
      <c r="G10146">
        <f>VLOOKUP(C10146,reference!$A$1:$E$310,5,FALSE)</f>
        <v>5302041</v>
      </c>
      <c r="H10146" t="str">
        <f>VLOOKUP(C10146,reference!$A$1:$E$310,4,FALSE)</f>
        <v>WULA WAIJELU</v>
      </c>
      <c r="I10146" t="str">
        <f>VLOOKUP($D10146,reference!$G$1:$H$25,2,FALSE)</f>
        <v>Rawa</v>
      </c>
      <c r="J10146" t="str">
        <f>VLOOKUP($E10146,reference!$G$1:$H$25,2,FALSE)</f>
        <v>Sawah</v>
      </c>
      <c r="K10146" t="str">
        <f t="shared" si="158"/>
        <v>Non Irigasi</v>
      </c>
      <c r="L10146" t="s">
        <v>327</v>
      </c>
    </row>
    <row r="10147" spans="1:12" x14ac:dyDescent="0.25">
      <c r="A10147" s="1">
        <v>10146</v>
      </c>
      <c r="B10147" s="3">
        <v>316</v>
      </c>
      <c r="C10147" s="1">
        <v>30</v>
      </c>
      <c r="D10147" s="1">
        <v>9</v>
      </c>
      <c r="E10147" s="1">
        <v>13</v>
      </c>
      <c r="F10147" s="1">
        <v>0</v>
      </c>
      <c r="G10147">
        <f>VLOOKUP(C10147,reference!$A$1:$E$310,5,FALSE)</f>
        <v>5303101</v>
      </c>
      <c r="H10147" t="str">
        <f>VLOOKUP(C10147,reference!$A$1:$E$310,4,FALSE)</f>
        <v>SEMAU SELATAN</v>
      </c>
      <c r="I10147" t="str">
        <f>VLOOKUP($D10147,reference!$G$1:$H$25,2,FALSE)</f>
        <v>Semak belukar</v>
      </c>
      <c r="J10147" t="str">
        <f>VLOOKUP($E10147,reference!$G$1:$H$25,2,FALSE)</f>
        <v>Pertanian lahan kering  campur semak / kebun campur</v>
      </c>
      <c r="K10147" t="str">
        <f t="shared" si="158"/>
        <v>Non Irigasi</v>
      </c>
      <c r="L10147" t="s">
        <v>327</v>
      </c>
    </row>
    <row r="10148" spans="1:12" x14ac:dyDescent="0.25">
      <c r="A10148" s="1">
        <v>10147</v>
      </c>
      <c r="B10148" s="3">
        <v>160</v>
      </c>
      <c r="C10148" s="1">
        <v>305</v>
      </c>
      <c r="D10148" s="1">
        <v>13</v>
      </c>
      <c r="E10148" s="1">
        <v>2</v>
      </c>
      <c r="F10148" s="1">
        <v>0</v>
      </c>
      <c r="G10148">
        <f>VLOOKUP(C10148,reference!$A$1:$E$310,5,FALSE)</f>
        <v>5371020</v>
      </c>
      <c r="H10148" t="str">
        <f>VLOOKUP(C10148,reference!$A$1:$E$310,4,FALSE)</f>
        <v>MAULAFA</v>
      </c>
      <c r="I10148" t="str">
        <f>VLOOKUP($D10148,reference!$G$1:$H$25,2,FALSE)</f>
        <v>Pertanian lahan kering  campur semak / kebun campur</v>
      </c>
      <c r="J10148" t="str">
        <f>VLOOKUP($E10148,reference!$G$1:$H$25,2,FALSE)</f>
        <v>Hutan lahan kering sekunder / bekas tebangan</v>
      </c>
      <c r="K10148" t="str">
        <f t="shared" si="158"/>
        <v>Non Irigasi</v>
      </c>
      <c r="L10148" t="s">
        <v>327</v>
      </c>
    </row>
    <row r="10149" spans="1:12" x14ac:dyDescent="0.25">
      <c r="A10149" s="1">
        <v>10148</v>
      </c>
      <c r="B10149" s="3">
        <v>1</v>
      </c>
      <c r="C10149" s="1">
        <v>37</v>
      </c>
      <c r="D10149" s="1">
        <v>1</v>
      </c>
      <c r="E10149" s="1">
        <v>12</v>
      </c>
      <c r="F10149" s="1">
        <v>0</v>
      </c>
      <c r="G10149">
        <f>VLOOKUP(C10149,reference!$A$1:$E$310,5,FALSE)</f>
        <v>5303132</v>
      </c>
      <c r="H10149" t="str">
        <f>VLOOKUP(C10149,reference!$A$1:$E$310,4,FALSE)</f>
        <v>AMARASI SELATAN</v>
      </c>
      <c r="I10149" t="str">
        <f>VLOOKUP($D10149,reference!$G$1:$H$25,2,FALSE)</f>
        <v>Hutan lahan kering primer</v>
      </c>
      <c r="J10149" t="str">
        <f>VLOOKUP($E10149,reference!$G$1:$H$25,2,FALSE)</f>
        <v>Pertanian lahan kering</v>
      </c>
      <c r="K10149" t="str">
        <f t="shared" si="158"/>
        <v>Non Irigasi</v>
      </c>
      <c r="L10149" t="s">
        <v>328</v>
      </c>
    </row>
    <row r="10150" spans="1:12" x14ac:dyDescent="0.25">
      <c r="A10150" s="1">
        <v>10149</v>
      </c>
      <c r="B10150" s="3">
        <v>12</v>
      </c>
      <c r="C10150" s="1">
        <v>20</v>
      </c>
      <c r="D10150" s="1">
        <v>12</v>
      </c>
      <c r="E10150" s="1">
        <v>21</v>
      </c>
      <c r="F10150" s="1">
        <v>0</v>
      </c>
      <c r="G10150">
        <f>VLOOKUP(C10150,reference!$A$1:$E$310,5,FALSE)</f>
        <v>5302041</v>
      </c>
      <c r="H10150" t="str">
        <f>VLOOKUP(C10150,reference!$A$1:$E$310,4,FALSE)</f>
        <v>WULA WAIJELU</v>
      </c>
      <c r="I10150" t="str">
        <f>VLOOKUP($D10150,reference!$G$1:$H$25,2,FALSE)</f>
        <v>Pertanian lahan kering</v>
      </c>
      <c r="J10150" t="str">
        <f>VLOOKUP($E10150,reference!$G$1:$H$25,2,FALSE)</f>
        <v>Rawa</v>
      </c>
      <c r="K10150" t="str">
        <f t="shared" si="158"/>
        <v>Non Irigasi</v>
      </c>
      <c r="L10150" t="s">
        <v>327</v>
      </c>
    </row>
    <row r="10151" spans="1:12" x14ac:dyDescent="0.25">
      <c r="A10151" s="1">
        <v>10150</v>
      </c>
      <c r="B10151" s="3">
        <v>220</v>
      </c>
      <c r="C10151" s="1">
        <v>32</v>
      </c>
      <c r="D10151" s="1">
        <v>13</v>
      </c>
      <c r="E10151" s="1">
        <v>14</v>
      </c>
      <c r="F10151" s="1">
        <v>0</v>
      </c>
      <c r="G10151">
        <f>VLOOKUP(C10151,reference!$A$1:$E$310,5,FALSE)</f>
        <v>5303111</v>
      </c>
      <c r="H10151" t="str">
        <f>VLOOKUP(C10151,reference!$A$1:$E$310,4,FALSE)</f>
        <v>NEKAMESE</v>
      </c>
      <c r="I10151" t="str">
        <f>VLOOKUP($D10151,reference!$G$1:$H$25,2,FALSE)</f>
        <v>Pertanian lahan kering  campur semak / kebun campur</v>
      </c>
      <c r="J10151" t="str">
        <f>VLOOKUP($E10151,reference!$G$1:$H$25,2,FALSE)</f>
        <v>Sawah</v>
      </c>
      <c r="K10151" t="str">
        <f t="shared" si="158"/>
        <v>Non Irigasi</v>
      </c>
      <c r="L10151" t="s">
        <v>327</v>
      </c>
    </row>
    <row r="10152" spans="1:12" x14ac:dyDescent="0.25">
      <c r="A10152" s="1">
        <v>10151</v>
      </c>
      <c r="B10152" s="3">
        <v>5</v>
      </c>
      <c r="C10152" s="1">
        <v>35</v>
      </c>
      <c r="D10152" s="1">
        <v>1</v>
      </c>
      <c r="E10152" s="1">
        <v>12</v>
      </c>
      <c r="F10152" s="1">
        <v>0</v>
      </c>
      <c r="G10152">
        <f>VLOOKUP(C10152,reference!$A$1:$E$310,5,FALSE)</f>
        <v>5303130</v>
      </c>
      <c r="H10152" t="str">
        <f>VLOOKUP(C10152,reference!$A$1:$E$310,4,FALSE)</f>
        <v>AMARASI</v>
      </c>
      <c r="I10152" t="str">
        <f>VLOOKUP($D10152,reference!$G$1:$H$25,2,FALSE)</f>
        <v>Hutan lahan kering primer</v>
      </c>
      <c r="J10152" t="str">
        <f>VLOOKUP($E10152,reference!$G$1:$H$25,2,FALSE)</f>
        <v>Pertanian lahan kering</v>
      </c>
      <c r="K10152" t="str">
        <f t="shared" si="158"/>
        <v>Non Irigasi</v>
      </c>
      <c r="L10152" t="s">
        <v>328</v>
      </c>
    </row>
    <row r="10153" spans="1:12" x14ac:dyDescent="0.25">
      <c r="A10153" s="1">
        <v>10152</v>
      </c>
      <c r="B10153" s="3">
        <v>509</v>
      </c>
      <c r="C10153" s="1">
        <v>35</v>
      </c>
      <c r="D10153" s="1">
        <v>1</v>
      </c>
      <c r="E10153" s="1">
        <v>1</v>
      </c>
      <c r="F10153" s="1">
        <v>0</v>
      </c>
      <c r="G10153">
        <f>VLOOKUP(C10153,reference!$A$1:$E$310,5,FALSE)</f>
        <v>5303130</v>
      </c>
      <c r="H10153" t="str">
        <f>VLOOKUP(C10153,reference!$A$1:$E$310,4,FALSE)</f>
        <v>AMARASI</v>
      </c>
      <c r="I10153" t="str">
        <f>VLOOKUP($D10153,reference!$G$1:$H$25,2,FALSE)</f>
        <v>Hutan lahan kering primer</v>
      </c>
      <c r="J10153" t="str">
        <f>VLOOKUP($E10153,reference!$G$1:$H$25,2,FALSE)</f>
        <v>Hutan lahan kering primer</v>
      </c>
      <c r="K10153" t="str">
        <f t="shared" si="158"/>
        <v>Non Irigasi</v>
      </c>
      <c r="L10153" t="s">
        <v>327</v>
      </c>
    </row>
    <row r="10154" spans="1:12" x14ac:dyDescent="0.25">
      <c r="A10154" s="1">
        <v>10153</v>
      </c>
      <c r="B10154" s="3">
        <v>37</v>
      </c>
      <c r="C10154" s="1">
        <v>38</v>
      </c>
      <c r="D10154" s="1">
        <v>1</v>
      </c>
      <c r="E10154" s="1">
        <v>13</v>
      </c>
      <c r="F10154" s="1">
        <v>0</v>
      </c>
      <c r="G10154">
        <f>VLOOKUP(C10154,reference!$A$1:$E$310,5,FALSE)</f>
        <v>5303133</v>
      </c>
      <c r="H10154" t="str">
        <f>VLOOKUP(C10154,reference!$A$1:$E$310,4,FALSE)</f>
        <v>AMARASI TIMUR</v>
      </c>
      <c r="I10154" t="str">
        <f>VLOOKUP($D10154,reference!$G$1:$H$25,2,FALSE)</f>
        <v>Hutan lahan kering primer</v>
      </c>
      <c r="J10154" t="str">
        <f>VLOOKUP($E10154,reference!$G$1:$H$25,2,FALSE)</f>
        <v>Pertanian lahan kering  campur semak / kebun campur</v>
      </c>
      <c r="K10154" t="str">
        <f t="shared" si="158"/>
        <v>Non Irigasi</v>
      </c>
      <c r="L10154" t="s">
        <v>328</v>
      </c>
    </row>
    <row r="10155" spans="1:12" x14ac:dyDescent="0.25">
      <c r="A10155" s="1">
        <v>10154</v>
      </c>
      <c r="B10155" s="3">
        <v>16</v>
      </c>
      <c r="C10155" s="1">
        <v>20</v>
      </c>
      <c r="D10155" s="1">
        <v>12</v>
      </c>
      <c r="E10155" s="1">
        <v>0</v>
      </c>
      <c r="F10155" s="1">
        <v>0</v>
      </c>
      <c r="G10155">
        <f>VLOOKUP(C10155,reference!$A$1:$E$310,5,FALSE)</f>
        <v>5302041</v>
      </c>
      <c r="H10155" t="str">
        <f>VLOOKUP(C10155,reference!$A$1:$E$310,4,FALSE)</f>
        <v>WULA WAIJELU</v>
      </c>
      <c r="I10155" t="str">
        <f>VLOOKUP($D10155,reference!$G$1:$H$25,2,FALSE)</f>
        <v>Pertanian lahan kering</v>
      </c>
      <c r="J10155" t="str">
        <f>VLOOKUP($E10155,reference!$G$1:$H$25,2,FALSE)</f>
        <v>No data</v>
      </c>
      <c r="K10155" t="str">
        <f t="shared" si="158"/>
        <v>Non Irigasi</v>
      </c>
      <c r="L10155" t="s">
        <v>327</v>
      </c>
    </row>
    <row r="10156" spans="1:12" x14ac:dyDescent="0.25">
      <c r="A10156" s="1">
        <v>10155</v>
      </c>
      <c r="B10156" s="3">
        <v>61</v>
      </c>
      <c r="C10156" s="1">
        <v>304</v>
      </c>
      <c r="D10156" s="1">
        <v>13</v>
      </c>
      <c r="E10156" s="1">
        <v>14</v>
      </c>
      <c r="F10156" s="1">
        <v>0</v>
      </c>
      <c r="G10156">
        <f>VLOOKUP(C10156,reference!$A$1:$E$310,5,FALSE)</f>
        <v>5371010</v>
      </c>
      <c r="H10156" t="str">
        <f>VLOOKUP(C10156,reference!$A$1:$E$310,4,FALSE)</f>
        <v>ALAK</v>
      </c>
      <c r="I10156" t="str">
        <f>VLOOKUP($D10156,reference!$G$1:$H$25,2,FALSE)</f>
        <v>Pertanian lahan kering  campur semak / kebun campur</v>
      </c>
      <c r="J10156" t="str">
        <f>VLOOKUP($E10156,reference!$G$1:$H$25,2,FALSE)</f>
        <v>Sawah</v>
      </c>
      <c r="K10156" t="str">
        <f t="shared" si="158"/>
        <v>Non Irigasi</v>
      </c>
      <c r="L10156" t="s">
        <v>327</v>
      </c>
    </row>
    <row r="10157" spans="1:12" x14ac:dyDescent="0.25">
      <c r="A10157" s="1">
        <v>10156</v>
      </c>
      <c r="B10157" s="3">
        <v>5</v>
      </c>
      <c r="C10157" s="1">
        <v>305</v>
      </c>
      <c r="D10157" s="1">
        <v>13</v>
      </c>
      <c r="E10157" s="1">
        <v>11</v>
      </c>
      <c r="F10157" s="1">
        <v>0</v>
      </c>
      <c r="G10157">
        <f>VLOOKUP(C10157,reference!$A$1:$E$310,5,FALSE)</f>
        <v>5371020</v>
      </c>
      <c r="H10157" t="str">
        <f>VLOOKUP(C10157,reference!$A$1:$E$310,4,FALSE)</f>
        <v>MAULAFA</v>
      </c>
      <c r="I10157" t="str">
        <f>VLOOKUP($D10157,reference!$G$1:$H$25,2,FALSE)</f>
        <v>Pertanian lahan kering  campur semak / kebun campur</v>
      </c>
      <c r="J10157" t="str">
        <f>VLOOKUP($E10157,reference!$G$1:$H$25,2,FALSE)</f>
        <v>Savanna / Padang rumput</v>
      </c>
      <c r="K10157" t="str">
        <f t="shared" si="158"/>
        <v>Non Irigasi</v>
      </c>
      <c r="L10157" t="s">
        <v>327</v>
      </c>
    </row>
    <row r="10158" spans="1:12" x14ac:dyDescent="0.25">
      <c r="A10158" s="1">
        <v>10157</v>
      </c>
      <c r="B10158" s="3">
        <v>134</v>
      </c>
      <c r="C10158" s="1">
        <v>305</v>
      </c>
      <c r="D10158" s="1">
        <v>13</v>
      </c>
      <c r="E10158" s="1">
        <v>14</v>
      </c>
      <c r="F10158" s="1">
        <v>0</v>
      </c>
      <c r="G10158">
        <f>VLOOKUP(C10158,reference!$A$1:$E$310,5,FALSE)</f>
        <v>5371020</v>
      </c>
      <c r="H10158" t="str">
        <f>VLOOKUP(C10158,reference!$A$1:$E$310,4,FALSE)</f>
        <v>MAULAFA</v>
      </c>
      <c r="I10158" t="str">
        <f>VLOOKUP($D10158,reference!$G$1:$H$25,2,FALSE)</f>
        <v>Pertanian lahan kering  campur semak / kebun campur</v>
      </c>
      <c r="J10158" t="str">
        <f>VLOOKUP($E10158,reference!$G$1:$H$25,2,FALSE)</f>
        <v>Sawah</v>
      </c>
      <c r="K10158" t="str">
        <f t="shared" si="158"/>
        <v>Non Irigasi</v>
      </c>
      <c r="L10158" t="s">
        <v>327</v>
      </c>
    </row>
    <row r="10159" spans="1:12" x14ac:dyDescent="0.25">
      <c r="A10159" s="1">
        <v>10158</v>
      </c>
      <c r="B10159" s="3">
        <v>696</v>
      </c>
      <c r="C10159" s="1">
        <v>37</v>
      </c>
      <c r="D10159" s="1">
        <v>12</v>
      </c>
      <c r="E10159" s="1">
        <v>13</v>
      </c>
      <c r="F10159" s="1">
        <v>0</v>
      </c>
      <c r="G10159">
        <f>VLOOKUP(C10159,reference!$A$1:$E$310,5,FALSE)</f>
        <v>5303132</v>
      </c>
      <c r="H10159" t="str">
        <f>VLOOKUP(C10159,reference!$A$1:$E$310,4,FALSE)</f>
        <v>AMARASI SELATAN</v>
      </c>
      <c r="I10159" t="str">
        <f>VLOOKUP($D10159,reference!$G$1:$H$25,2,FALSE)</f>
        <v>Pertanian lahan kering</v>
      </c>
      <c r="J10159" t="str">
        <f>VLOOKUP($E10159,reference!$G$1:$H$25,2,FALSE)</f>
        <v>Pertanian lahan kering  campur semak / kebun campur</v>
      </c>
      <c r="K10159" t="str">
        <f t="shared" si="158"/>
        <v>Non Irigasi</v>
      </c>
      <c r="L10159" t="s">
        <v>327</v>
      </c>
    </row>
    <row r="10160" spans="1:12" x14ac:dyDescent="0.25">
      <c r="A10160" s="1">
        <v>10159</v>
      </c>
      <c r="B10160" s="3">
        <v>41</v>
      </c>
      <c r="C10160" s="1">
        <v>38</v>
      </c>
      <c r="D10160" s="1">
        <v>5</v>
      </c>
      <c r="E10160" s="1">
        <v>13</v>
      </c>
      <c r="F10160" s="1">
        <v>0</v>
      </c>
      <c r="G10160">
        <f>VLOOKUP(C10160,reference!$A$1:$E$310,5,FALSE)</f>
        <v>5303133</v>
      </c>
      <c r="H10160" t="str">
        <f>VLOOKUP(C10160,reference!$A$1:$E$310,4,FALSE)</f>
        <v>AMARASI TIMUR</v>
      </c>
      <c r="I10160" t="str">
        <f>VLOOKUP($D10160,reference!$G$1:$H$25,2,FALSE)</f>
        <v>Hutan mangrove primer</v>
      </c>
      <c r="J10160" t="str">
        <f>VLOOKUP($E10160,reference!$G$1:$H$25,2,FALSE)</f>
        <v>Pertanian lahan kering  campur semak / kebun campur</v>
      </c>
      <c r="K10160" t="str">
        <f t="shared" si="158"/>
        <v>Non Irigasi</v>
      </c>
      <c r="L10160" t="s">
        <v>328</v>
      </c>
    </row>
    <row r="10161" spans="1:12" x14ac:dyDescent="0.25">
      <c r="A10161" s="1">
        <v>10160</v>
      </c>
      <c r="B10161" s="3">
        <v>2</v>
      </c>
      <c r="C10161" s="1">
        <v>38</v>
      </c>
      <c r="D10161" s="1">
        <v>5</v>
      </c>
      <c r="E10161" s="1">
        <v>12</v>
      </c>
      <c r="F10161" s="1">
        <v>0</v>
      </c>
      <c r="G10161">
        <f>VLOOKUP(C10161,reference!$A$1:$E$310,5,FALSE)</f>
        <v>5303133</v>
      </c>
      <c r="H10161" t="str">
        <f>VLOOKUP(C10161,reference!$A$1:$E$310,4,FALSE)</f>
        <v>AMARASI TIMUR</v>
      </c>
      <c r="I10161" t="str">
        <f>VLOOKUP($D10161,reference!$G$1:$H$25,2,FALSE)</f>
        <v>Hutan mangrove primer</v>
      </c>
      <c r="J10161" t="str">
        <f>VLOOKUP($E10161,reference!$G$1:$H$25,2,FALSE)</f>
        <v>Pertanian lahan kering</v>
      </c>
      <c r="K10161" t="str">
        <f t="shared" si="158"/>
        <v>Non Irigasi</v>
      </c>
      <c r="L10161" t="s">
        <v>328</v>
      </c>
    </row>
    <row r="10162" spans="1:12" x14ac:dyDescent="0.25">
      <c r="A10162" s="1">
        <v>10161</v>
      </c>
      <c r="B10162" s="3">
        <v>37</v>
      </c>
      <c r="C10162" s="1">
        <v>18</v>
      </c>
      <c r="D10162" s="1">
        <v>12</v>
      </c>
      <c r="E10162" s="1">
        <v>14</v>
      </c>
      <c r="F10162" s="1">
        <v>1</v>
      </c>
      <c r="G10162">
        <f>VLOOKUP(C10162,reference!$A$1:$E$310,5,FALSE)</f>
        <v>5302035</v>
      </c>
      <c r="H10162" t="str">
        <f>VLOOKUP(C10162,reference!$A$1:$E$310,4,FALSE)</f>
        <v>NGADU NGALA</v>
      </c>
      <c r="I10162" t="str">
        <f>VLOOKUP($D10162,reference!$G$1:$H$25,2,FALSE)</f>
        <v>Pertanian lahan kering</v>
      </c>
      <c r="J10162" t="str">
        <f>VLOOKUP($E10162,reference!$G$1:$H$25,2,FALSE)</f>
        <v>Sawah</v>
      </c>
      <c r="K10162" t="str">
        <f t="shared" si="158"/>
        <v>Buffer Irigasi</v>
      </c>
      <c r="L10162" t="s">
        <v>327</v>
      </c>
    </row>
    <row r="10163" spans="1:12" x14ac:dyDescent="0.25">
      <c r="A10163" s="1">
        <v>10162</v>
      </c>
      <c r="B10163" s="3">
        <v>6</v>
      </c>
      <c r="C10163" s="1">
        <v>20</v>
      </c>
      <c r="D10163" s="1">
        <v>12</v>
      </c>
      <c r="E10163" s="1">
        <v>9</v>
      </c>
      <c r="F10163" s="1">
        <v>0</v>
      </c>
      <c r="G10163">
        <f>VLOOKUP(C10163,reference!$A$1:$E$310,5,FALSE)</f>
        <v>5302041</v>
      </c>
      <c r="H10163" t="str">
        <f>VLOOKUP(C10163,reference!$A$1:$E$310,4,FALSE)</f>
        <v>WULA WAIJELU</v>
      </c>
      <c r="I10163" t="str">
        <f>VLOOKUP($D10163,reference!$G$1:$H$25,2,FALSE)</f>
        <v>Pertanian lahan kering</v>
      </c>
      <c r="J10163" t="str">
        <f>VLOOKUP($E10163,reference!$G$1:$H$25,2,FALSE)</f>
        <v>Semak belukar</v>
      </c>
      <c r="K10163" t="str">
        <f t="shared" si="158"/>
        <v>Non Irigasi</v>
      </c>
      <c r="L10163" t="s">
        <v>327</v>
      </c>
    </row>
    <row r="10164" spans="1:12" x14ac:dyDescent="0.25">
      <c r="A10164" s="1">
        <v>10163</v>
      </c>
      <c r="B10164" s="3">
        <v>1</v>
      </c>
      <c r="C10164" s="1">
        <v>305</v>
      </c>
      <c r="D10164" s="1">
        <v>2</v>
      </c>
      <c r="E10164" s="1">
        <v>18</v>
      </c>
      <c r="F10164" s="1">
        <v>0</v>
      </c>
      <c r="G10164">
        <f>VLOOKUP(C10164,reference!$A$1:$E$310,5,FALSE)</f>
        <v>5371020</v>
      </c>
      <c r="H10164" t="str">
        <f>VLOOKUP(C10164,reference!$A$1:$E$310,4,FALSE)</f>
        <v>MAULAFA</v>
      </c>
      <c r="I10164" t="str">
        <f>VLOOKUP($D10164,reference!$G$1:$H$25,2,FALSE)</f>
        <v>Hutan lahan kering sekunder / bekas tebangan</v>
      </c>
      <c r="J10164" t="str">
        <f>VLOOKUP($E10164,reference!$G$1:$H$25,2,FALSE)</f>
        <v>Lahan terbuka</v>
      </c>
      <c r="K10164" t="str">
        <f t="shared" si="158"/>
        <v>Non Irigasi</v>
      </c>
      <c r="L10164" t="s">
        <v>328</v>
      </c>
    </row>
    <row r="10165" spans="1:12" x14ac:dyDescent="0.25">
      <c r="A10165" s="1">
        <v>10164</v>
      </c>
      <c r="B10165" s="3">
        <v>94</v>
      </c>
      <c r="C10165" s="1">
        <v>38</v>
      </c>
      <c r="D10165" s="1">
        <v>2</v>
      </c>
      <c r="E10165" s="1">
        <v>1</v>
      </c>
      <c r="F10165" s="1">
        <v>0</v>
      </c>
      <c r="G10165">
        <f>VLOOKUP(C10165,reference!$A$1:$E$310,5,FALSE)</f>
        <v>5303133</v>
      </c>
      <c r="H10165" t="str">
        <f>VLOOKUP(C10165,reference!$A$1:$E$310,4,FALSE)</f>
        <v>AMARASI TIMUR</v>
      </c>
      <c r="I10165" t="str">
        <f>VLOOKUP($D10165,reference!$G$1:$H$25,2,FALSE)</f>
        <v>Hutan lahan kering sekunder / bekas tebangan</v>
      </c>
      <c r="J10165" t="str">
        <f>VLOOKUP($E10165,reference!$G$1:$H$25,2,FALSE)</f>
        <v>Hutan lahan kering primer</v>
      </c>
      <c r="K10165" t="str">
        <f t="shared" si="158"/>
        <v>Non Irigasi</v>
      </c>
      <c r="L10165" t="s">
        <v>327</v>
      </c>
    </row>
    <row r="10166" spans="1:12" x14ac:dyDescent="0.25">
      <c r="A10166" s="1">
        <v>10165</v>
      </c>
      <c r="B10166" s="3">
        <v>92</v>
      </c>
      <c r="C10166" s="1">
        <v>18</v>
      </c>
      <c r="D10166" s="1">
        <v>12</v>
      </c>
      <c r="E10166" s="1">
        <v>16</v>
      </c>
      <c r="F10166" s="1">
        <v>0</v>
      </c>
      <c r="G10166">
        <f>VLOOKUP(C10166,reference!$A$1:$E$310,5,FALSE)</f>
        <v>5302035</v>
      </c>
      <c r="H10166" t="str">
        <f>VLOOKUP(C10166,reference!$A$1:$E$310,4,FALSE)</f>
        <v>NGADU NGALA</v>
      </c>
      <c r="I10166" t="str">
        <f>VLOOKUP($D10166,reference!$G$1:$H$25,2,FALSE)</f>
        <v>Pertanian lahan kering</v>
      </c>
      <c r="J10166" t="str">
        <f>VLOOKUP($E10166,reference!$G$1:$H$25,2,FALSE)</f>
        <v>Pemukiman</v>
      </c>
      <c r="K10166" t="str">
        <f t="shared" si="158"/>
        <v>Non Irigasi</v>
      </c>
      <c r="L10166" t="s">
        <v>327</v>
      </c>
    </row>
    <row r="10167" spans="1:12" x14ac:dyDescent="0.25">
      <c r="A10167" s="1">
        <v>10166</v>
      </c>
      <c r="B10167" s="3">
        <v>56</v>
      </c>
      <c r="C10167" s="1">
        <v>18</v>
      </c>
      <c r="D10167" s="1">
        <v>1</v>
      </c>
      <c r="E10167" s="1">
        <v>14</v>
      </c>
      <c r="F10167" s="1">
        <v>0</v>
      </c>
      <c r="G10167">
        <f>VLOOKUP(C10167,reference!$A$1:$E$310,5,FALSE)</f>
        <v>5302035</v>
      </c>
      <c r="H10167" t="str">
        <f>VLOOKUP(C10167,reference!$A$1:$E$310,4,FALSE)</f>
        <v>NGADU NGALA</v>
      </c>
      <c r="I10167" t="str">
        <f>VLOOKUP($D10167,reference!$G$1:$H$25,2,FALSE)</f>
        <v>Hutan lahan kering primer</v>
      </c>
      <c r="J10167" t="str">
        <f>VLOOKUP($E10167,reference!$G$1:$H$25,2,FALSE)</f>
        <v>Sawah</v>
      </c>
      <c r="K10167" t="str">
        <f t="shared" si="158"/>
        <v>Non Irigasi</v>
      </c>
      <c r="L10167" t="s">
        <v>328</v>
      </c>
    </row>
    <row r="10168" spans="1:12" x14ac:dyDescent="0.25">
      <c r="A10168" s="1">
        <v>10167</v>
      </c>
      <c r="B10168" s="3">
        <v>21</v>
      </c>
      <c r="C10168" s="1">
        <v>20</v>
      </c>
      <c r="D10168" s="1">
        <v>0</v>
      </c>
      <c r="E10168" s="1">
        <v>14</v>
      </c>
      <c r="F10168" s="1">
        <v>0</v>
      </c>
      <c r="G10168">
        <f>VLOOKUP(C10168,reference!$A$1:$E$310,5,FALSE)</f>
        <v>5302041</v>
      </c>
      <c r="H10168" t="str">
        <f>VLOOKUP(C10168,reference!$A$1:$E$310,4,FALSE)</f>
        <v>WULA WAIJELU</v>
      </c>
      <c r="I10168" t="str">
        <f>VLOOKUP($D10168,reference!$G$1:$H$25,2,FALSE)</f>
        <v>No data</v>
      </c>
      <c r="J10168" t="str">
        <f>VLOOKUP($E10168,reference!$G$1:$H$25,2,FALSE)</f>
        <v>Sawah</v>
      </c>
      <c r="K10168" t="str">
        <f t="shared" si="158"/>
        <v>Non Irigasi</v>
      </c>
      <c r="L10168" t="s">
        <v>327</v>
      </c>
    </row>
    <row r="10169" spans="1:12" x14ac:dyDescent="0.25">
      <c r="A10169" s="1">
        <v>10168</v>
      </c>
      <c r="B10169" s="3">
        <v>18</v>
      </c>
      <c r="C10169" s="1">
        <v>30</v>
      </c>
      <c r="D10169" s="1">
        <v>12</v>
      </c>
      <c r="E10169" s="1">
        <v>2</v>
      </c>
      <c r="F10169" s="1">
        <v>0</v>
      </c>
      <c r="G10169">
        <f>VLOOKUP(C10169,reference!$A$1:$E$310,5,FALSE)</f>
        <v>5303101</v>
      </c>
      <c r="H10169" t="str">
        <f>VLOOKUP(C10169,reference!$A$1:$E$310,4,FALSE)</f>
        <v>SEMAU SELATAN</v>
      </c>
      <c r="I10169" t="str">
        <f>VLOOKUP($D10169,reference!$G$1:$H$25,2,FALSE)</f>
        <v>Pertanian lahan kering</v>
      </c>
      <c r="J10169" t="str">
        <f>VLOOKUP($E10169,reference!$G$1:$H$25,2,FALSE)</f>
        <v>Hutan lahan kering sekunder / bekas tebangan</v>
      </c>
      <c r="K10169" t="str">
        <f t="shared" si="158"/>
        <v>Non Irigasi</v>
      </c>
      <c r="L10169" t="s">
        <v>327</v>
      </c>
    </row>
    <row r="10170" spans="1:12" x14ac:dyDescent="0.25">
      <c r="A10170" s="1">
        <v>10169</v>
      </c>
      <c r="B10170" s="3">
        <v>8</v>
      </c>
      <c r="C10170" s="1">
        <v>36</v>
      </c>
      <c r="D10170" s="1">
        <v>16</v>
      </c>
      <c r="E10170" s="1">
        <v>2</v>
      </c>
      <c r="F10170" s="1">
        <v>0</v>
      </c>
      <c r="G10170">
        <f>VLOOKUP(C10170,reference!$A$1:$E$310,5,FALSE)</f>
        <v>5303131</v>
      </c>
      <c r="H10170" t="str">
        <f>VLOOKUP(C10170,reference!$A$1:$E$310,4,FALSE)</f>
        <v>AMARASI BARAT</v>
      </c>
      <c r="I10170" t="str">
        <f>VLOOKUP($D10170,reference!$G$1:$H$25,2,FALSE)</f>
        <v>Pemukiman</v>
      </c>
      <c r="J10170" t="str">
        <f>VLOOKUP($E10170,reference!$G$1:$H$25,2,FALSE)</f>
        <v>Hutan lahan kering sekunder / bekas tebangan</v>
      </c>
      <c r="K10170" t="str">
        <f t="shared" si="158"/>
        <v>Non Irigasi</v>
      </c>
      <c r="L10170" t="s">
        <v>327</v>
      </c>
    </row>
    <row r="10171" spans="1:12" x14ac:dyDescent="0.25">
      <c r="A10171" s="1">
        <v>10170</v>
      </c>
      <c r="B10171" s="3">
        <v>100</v>
      </c>
      <c r="C10171" s="1">
        <v>37</v>
      </c>
      <c r="D10171" s="1">
        <v>13</v>
      </c>
      <c r="E10171" s="1">
        <v>16</v>
      </c>
      <c r="F10171" s="1">
        <v>0</v>
      </c>
      <c r="G10171">
        <f>VLOOKUP(C10171,reference!$A$1:$E$310,5,FALSE)</f>
        <v>5303132</v>
      </c>
      <c r="H10171" t="str">
        <f>VLOOKUP(C10171,reference!$A$1:$E$310,4,FALSE)</f>
        <v>AMARASI SELATAN</v>
      </c>
      <c r="I10171" t="str">
        <f>VLOOKUP($D10171,reference!$G$1:$H$25,2,FALSE)</f>
        <v>Pertanian lahan kering  campur semak / kebun campur</v>
      </c>
      <c r="J10171" t="str">
        <f>VLOOKUP($E10171,reference!$G$1:$H$25,2,FALSE)</f>
        <v>Pemukiman</v>
      </c>
      <c r="K10171" t="str">
        <f t="shared" si="158"/>
        <v>Non Irigasi</v>
      </c>
      <c r="L10171" t="s">
        <v>327</v>
      </c>
    </row>
    <row r="10172" spans="1:12" x14ac:dyDescent="0.25">
      <c r="A10172" s="1">
        <v>10171</v>
      </c>
      <c r="B10172" s="3">
        <v>19</v>
      </c>
      <c r="C10172" s="1">
        <v>38</v>
      </c>
      <c r="D10172" s="1">
        <v>13</v>
      </c>
      <c r="E10172" s="1">
        <v>1</v>
      </c>
      <c r="F10172" s="1">
        <v>0</v>
      </c>
      <c r="G10172">
        <f>VLOOKUP(C10172,reference!$A$1:$E$310,5,FALSE)</f>
        <v>5303133</v>
      </c>
      <c r="H10172" t="str">
        <f>VLOOKUP(C10172,reference!$A$1:$E$310,4,FALSE)</f>
        <v>AMARASI TIMUR</v>
      </c>
      <c r="I10172" t="str">
        <f>VLOOKUP($D10172,reference!$G$1:$H$25,2,FALSE)</f>
        <v>Pertanian lahan kering  campur semak / kebun campur</v>
      </c>
      <c r="J10172" t="str">
        <f>VLOOKUP($E10172,reference!$G$1:$H$25,2,FALSE)</f>
        <v>Hutan lahan kering primer</v>
      </c>
      <c r="K10172" t="str">
        <f t="shared" si="158"/>
        <v>Non Irigasi</v>
      </c>
      <c r="L10172" t="s">
        <v>327</v>
      </c>
    </row>
    <row r="10173" spans="1:12" x14ac:dyDescent="0.25">
      <c r="A10173" s="1">
        <v>10172</v>
      </c>
      <c r="B10173" s="3">
        <v>887</v>
      </c>
      <c r="C10173" s="1">
        <v>38</v>
      </c>
      <c r="D10173" s="1">
        <v>1</v>
      </c>
      <c r="E10173" s="1">
        <v>1</v>
      </c>
      <c r="F10173" s="1">
        <v>0</v>
      </c>
      <c r="G10173">
        <f>VLOOKUP(C10173,reference!$A$1:$E$310,5,FALSE)</f>
        <v>5303133</v>
      </c>
      <c r="H10173" t="str">
        <f>VLOOKUP(C10173,reference!$A$1:$E$310,4,FALSE)</f>
        <v>AMARASI TIMUR</v>
      </c>
      <c r="I10173" t="str">
        <f>VLOOKUP($D10173,reference!$G$1:$H$25,2,FALSE)</f>
        <v>Hutan lahan kering primer</v>
      </c>
      <c r="J10173" t="str">
        <f>VLOOKUP($E10173,reference!$G$1:$H$25,2,FALSE)</f>
        <v>Hutan lahan kering primer</v>
      </c>
      <c r="K10173" t="str">
        <f t="shared" si="158"/>
        <v>Non Irigasi</v>
      </c>
      <c r="L10173" t="s">
        <v>327</v>
      </c>
    </row>
    <row r="10174" spans="1:12" x14ac:dyDescent="0.25">
      <c r="A10174" s="1">
        <v>10173</v>
      </c>
      <c r="B10174" s="3">
        <v>68</v>
      </c>
      <c r="C10174" s="1">
        <v>14</v>
      </c>
      <c r="D10174" s="1">
        <v>21</v>
      </c>
      <c r="E10174" s="1">
        <v>21</v>
      </c>
      <c r="F10174" s="1">
        <v>0</v>
      </c>
      <c r="G10174">
        <f>VLOOKUP(C10174,reference!$A$1:$E$310,5,FALSE)</f>
        <v>5302031</v>
      </c>
      <c r="H10174" t="str">
        <f>VLOOKUP(C10174,reference!$A$1:$E$310,4,FALSE)</f>
        <v>KARERA</v>
      </c>
      <c r="I10174" t="str">
        <f>VLOOKUP($D10174,reference!$G$1:$H$25,2,FALSE)</f>
        <v>Rawa</v>
      </c>
      <c r="J10174" t="str">
        <f>VLOOKUP($E10174,reference!$G$1:$H$25,2,FALSE)</f>
        <v>Rawa</v>
      </c>
      <c r="K10174" t="str">
        <f t="shared" si="158"/>
        <v>Non Irigasi</v>
      </c>
      <c r="L10174" t="s">
        <v>327</v>
      </c>
    </row>
    <row r="10175" spans="1:12" x14ac:dyDescent="0.25">
      <c r="A10175" s="1">
        <v>10174</v>
      </c>
      <c r="B10175" s="3">
        <v>12</v>
      </c>
      <c r="C10175" s="1">
        <v>14</v>
      </c>
      <c r="D10175" s="1">
        <v>21</v>
      </c>
      <c r="E10175" s="1">
        <v>13</v>
      </c>
      <c r="F10175" s="1">
        <v>0</v>
      </c>
      <c r="G10175">
        <f>VLOOKUP(C10175,reference!$A$1:$E$310,5,FALSE)</f>
        <v>5302031</v>
      </c>
      <c r="H10175" t="str">
        <f>VLOOKUP(C10175,reference!$A$1:$E$310,4,FALSE)</f>
        <v>KARERA</v>
      </c>
      <c r="I10175" t="str">
        <f>VLOOKUP($D10175,reference!$G$1:$H$25,2,FALSE)</f>
        <v>Rawa</v>
      </c>
      <c r="J10175" t="str">
        <f>VLOOKUP($E10175,reference!$G$1:$H$25,2,FALSE)</f>
        <v>Pertanian lahan kering  campur semak / kebun campur</v>
      </c>
      <c r="K10175" t="str">
        <f t="shared" si="158"/>
        <v>Non Irigasi</v>
      </c>
      <c r="L10175" t="s">
        <v>327</v>
      </c>
    </row>
    <row r="10176" spans="1:12" x14ac:dyDescent="0.25">
      <c r="A10176" s="1">
        <v>10175</v>
      </c>
      <c r="B10176" s="3">
        <v>8</v>
      </c>
      <c r="C10176" s="1">
        <v>14</v>
      </c>
      <c r="D10176" s="1">
        <v>11</v>
      </c>
      <c r="E10176" s="1">
        <v>5</v>
      </c>
      <c r="F10176" s="1">
        <v>0</v>
      </c>
      <c r="G10176">
        <f>VLOOKUP(C10176,reference!$A$1:$E$310,5,FALSE)</f>
        <v>5302031</v>
      </c>
      <c r="H10176" t="str">
        <f>VLOOKUP(C10176,reference!$A$1:$E$310,4,FALSE)</f>
        <v>KARERA</v>
      </c>
      <c r="I10176" t="str">
        <f>VLOOKUP($D10176,reference!$G$1:$H$25,2,FALSE)</f>
        <v>Savanna / Padang rumput</v>
      </c>
      <c r="J10176" t="str">
        <f>VLOOKUP($E10176,reference!$G$1:$H$25,2,FALSE)</f>
        <v>Hutan mangrove primer</v>
      </c>
      <c r="K10176" t="str">
        <f t="shared" si="158"/>
        <v>Non Irigasi</v>
      </c>
      <c r="L10176" t="s">
        <v>327</v>
      </c>
    </row>
    <row r="10177" spans="1:12" x14ac:dyDescent="0.25">
      <c r="A10177" s="1">
        <v>10176</v>
      </c>
      <c r="B10177" s="3">
        <v>87</v>
      </c>
      <c r="C10177" s="1">
        <v>14</v>
      </c>
      <c r="D10177" s="1">
        <v>21</v>
      </c>
      <c r="E10177" s="1">
        <v>5</v>
      </c>
      <c r="F10177" s="1">
        <v>0</v>
      </c>
      <c r="G10177">
        <f>VLOOKUP(C10177,reference!$A$1:$E$310,5,FALSE)</f>
        <v>5302031</v>
      </c>
      <c r="H10177" t="str">
        <f>VLOOKUP(C10177,reference!$A$1:$E$310,4,FALSE)</f>
        <v>KARERA</v>
      </c>
      <c r="I10177" t="str">
        <f>VLOOKUP($D10177,reference!$G$1:$H$25,2,FALSE)</f>
        <v>Rawa</v>
      </c>
      <c r="J10177" t="str">
        <f>VLOOKUP($E10177,reference!$G$1:$H$25,2,FALSE)</f>
        <v>Hutan mangrove primer</v>
      </c>
      <c r="K10177" t="str">
        <f t="shared" si="158"/>
        <v>Non Irigasi</v>
      </c>
      <c r="L10177" t="s">
        <v>327</v>
      </c>
    </row>
    <row r="10178" spans="1:12" x14ac:dyDescent="0.25">
      <c r="A10178" s="1">
        <v>10177</v>
      </c>
      <c r="B10178" s="3">
        <v>5</v>
      </c>
      <c r="C10178" s="1">
        <v>18</v>
      </c>
      <c r="D10178" s="1">
        <v>12</v>
      </c>
      <c r="E10178" s="1">
        <v>16</v>
      </c>
      <c r="F10178" s="1">
        <v>1</v>
      </c>
      <c r="G10178">
        <f>VLOOKUP(C10178,reference!$A$1:$E$310,5,FALSE)</f>
        <v>5302035</v>
      </c>
      <c r="H10178" t="str">
        <f>VLOOKUP(C10178,reference!$A$1:$E$310,4,FALSE)</f>
        <v>NGADU NGALA</v>
      </c>
      <c r="I10178" t="str">
        <f>VLOOKUP($D10178,reference!$G$1:$H$25,2,FALSE)</f>
        <v>Pertanian lahan kering</v>
      </c>
      <c r="J10178" t="str">
        <f>VLOOKUP($E10178,reference!$G$1:$H$25,2,FALSE)</f>
        <v>Pemukiman</v>
      </c>
      <c r="K10178" t="str">
        <f t="shared" si="158"/>
        <v>Buffer Irigasi</v>
      </c>
      <c r="L10178" t="s">
        <v>327</v>
      </c>
    </row>
    <row r="10179" spans="1:12" x14ac:dyDescent="0.25">
      <c r="A10179" s="1">
        <v>10178</v>
      </c>
      <c r="B10179" s="3">
        <v>5</v>
      </c>
      <c r="C10179" s="1">
        <v>20</v>
      </c>
      <c r="D10179" s="1">
        <v>13</v>
      </c>
      <c r="E10179" s="1">
        <v>6</v>
      </c>
      <c r="F10179" s="1">
        <v>0</v>
      </c>
      <c r="G10179">
        <f>VLOOKUP(C10179,reference!$A$1:$E$310,5,FALSE)</f>
        <v>5302041</v>
      </c>
      <c r="H10179" t="str">
        <f>VLOOKUP(C10179,reference!$A$1:$E$310,4,FALSE)</f>
        <v>WULA WAIJELU</v>
      </c>
      <c r="I10179" t="str">
        <f>VLOOKUP($D10179,reference!$G$1:$H$25,2,FALSE)</f>
        <v>Pertanian lahan kering  campur semak / kebun campur</v>
      </c>
      <c r="J10179" t="str">
        <f>VLOOKUP($E10179,reference!$G$1:$H$25,2,FALSE)</f>
        <v>Hutan mangrove sekunder</v>
      </c>
      <c r="K10179" t="str">
        <f t="shared" ref="K10179:K10242" si="159">IF(F10179=0,"Non Irigasi","Buffer Irigasi")</f>
        <v>Non Irigasi</v>
      </c>
      <c r="L10179" t="s">
        <v>327</v>
      </c>
    </row>
    <row r="10180" spans="1:12" x14ac:dyDescent="0.25">
      <c r="A10180" s="1">
        <v>10179</v>
      </c>
      <c r="B10180" s="3">
        <v>1</v>
      </c>
      <c r="C10180" s="1">
        <v>20</v>
      </c>
      <c r="D10180" s="1">
        <v>0</v>
      </c>
      <c r="E10180" s="1">
        <v>12</v>
      </c>
      <c r="F10180" s="1">
        <v>0</v>
      </c>
      <c r="G10180">
        <f>VLOOKUP(C10180,reference!$A$1:$E$310,5,FALSE)</f>
        <v>5302041</v>
      </c>
      <c r="H10180" t="str">
        <f>VLOOKUP(C10180,reference!$A$1:$E$310,4,FALSE)</f>
        <v>WULA WAIJELU</v>
      </c>
      <c r="I10180" t="str">
        <f>VLOOKUP($D10180,reference!$G$1:$H$25,2,FALSE)</f>
        <v>No data</v>
      </c>
      <c r="J10180" t="str">
        <f>VLOOKUP($E10180,reference!$G$1:$H$25,2,FALSE)</f>
        <v>Pertanian lahan kering</v>
      </c>
      <c r="K10180" t="str">
        <f t="shared" si="159"/>
        <v>Non Irigasi</v>
      </c>
      <c r="L10180" t="s">
        <v>327</v>
      </c>
    </row>
    <row r="10181" spans="1:12" x14ac:dyDescent="0.25">
      <c r="A10181" s="1">
        <v>10180</v>
      </c>
      <c r="B10181" s="3">
        <v>285</v>
      </c>
      <c r="C10181" s="1">
        <v>304</v>
      </c>
      <c r="D10181" s="1">
        <v>2</v>
      </c>
      <c r="E10181" s="1">
        <v>12</v>
      </c>
      <c r="F10181" s="1">
        <v>0</v>
      </c>
      <c r="G10181">
        <f>VLOOKUP(C10181,reference!$A$1:$E$310,5,FALSE)</f>
        <v>5371010</v>
      </c>
      <c r="H10181" t="str">
        <f>VLOOKUP(C10181,reference!$A$1:$E$310,4,FALSE)</f>
        <v>ALAK</v>
      </c>
      <c r="I10181" t="str">
        <f>VLOOKUP($D10181,reference!$G$1:$H$25,2,FALSE)</f>
        <v>Hutan lahan kering sekunder / bekas tebangan</v>
      </c>
      <c r="J10181" t="str">
        <f>VLOOKUP($E10181,reference!$G$1:$H$25,2,FALSE)</f>
        <v>Pertanian lahan kering</v>
      </c>
      <c r="K10181" t="str">
        <f t="shared" si="159"/>
        <v>Non Irigasi</v>
      </c>
      <c r="L10181" t="s">
        <v>328</v>
      </c>
    </row>
    <row r="10182" spans="1:12" x14ac:dyDescent="0.25">
      <c r="A10182" s="1">
        <v>10181</v>
      </c>
      <c r="B10182" s="3">
        <v>219</v>
      </c>
      <c r="C10182" s="1">
        <v>36</v>
      </c>
      <c r="D10182" s="1">
        <v>16</v>
      </c>
      <c r="E10182" s="1">
        <v>16</v>
      </c>
      <c r="F10182" s="1">
        <v>0</v>
      </c>
      <c r="G10182">
        <f>VLOOKUP(C10182,reference!$A$1:$E$310,5,FALSE)</f>
        <v>5303131</v>
      </c>
      <c r="H10182" t="str">
        <f>VLOOKUP(C10182,reference!$A$1:$E$310,4,FALSE)</f>
        <v>AMARASI BARAT</v>
      </c>
      <c r="I10182" t="str">
        <f>VLOOKUP($D10182,reference!$G$1:$H$25,2,FALSE)</f>
        <v>Pemukiman</v>
      </c>
      <c r="J10182" t="str">
        <f>VLOOKUP($E10182,reference!$G$1:$H$25,2,FALSE)</f>
        <v>Pemukiman</v>
      </c>
      <c r="K10182" t="str">
        <f t="shared" si="159"/>
        <v>Non Irigasi</v>
      </c>
      <c r="L10182" t="s">
        <v>327</v>
      </c>
    </row>
    <row r="10183" spans="1:12" x14ac:dyDescent="0.25">
      <c r="A10183" s="1">
        <v>10182</v>
      </c>
      <c r="B10183" s="3">
        <v>3</v>
      </c>
      <c r="C10183" s="1">
        <v>14</v>
      </c>
      <c r="D10183" s="1">
        <v>21</v>
      </c>
      <c r="E10183" s="1">
        <v>2</v>
      </c>
      <c r="F10183" s="1">
        <v>0</v>
      </c>
      <c r="G10183">
        <f>VLOOKUP(C10183,reference!$A$1:$E$310,5,FALSE)</f>
        <v>5302031</v>
      </c>
      <c r="H10183" t="str">
        <f>VLOOKUP(C10183,reference!$A$1:$E$310,4,FALSE)</f>
        <v>KARERA</v>
      </c>
      <c r="I10183" t="str">
        <f>VLOOKUP($D10183,reference!$G$1:$H$25,2,FALSE)</f>
        <v>Rawa</v>
      </c>
      <c r="J10183" t="str">
        <f>VLOOKUP($E10183,reference!$G$1:$H$25,2,FALSE)</f>
        <v>Hutan lahan kering sekunder / bekas tebangan</v>
      </c>
      <c r="K10183" t="str">
        <f t="shared" si="159"/>
        <v>Non Irigasi</v>
      </c>
      <c r="L10183" t="s">
        <v>327</v>
      </c>
    </row>
    <row r="10184" spans="1:12" x14ac:dyDescent="0.25">
      <c r="A10184" s="1">
        <v>10183</v>
      </c>
      <c r="B10184" s="3">
        <v>116</v>
      </c>
      <c r="C10184" s="1">
        <v>20</v>
      </c>
      <c r="D10184" s="1">
        <v>13</v>
      </c>
      <c r="E10184" s="1">
        <v>13</v>
      </c>
      <c r="F10184" s="1">
        <v>0</v>
      </c>
      <c r="G10184">
        <f>VLOOKUP(C10184,reference!$A$1:$E$310,5,FALSE)</f>
        <v>5302041</v>
      </c>
      <c r="H10184" t="str">
        <f>VLOOKUP(C10184,reference!$A$1:$E$310,4,FALSE)</f>
        <v>WULA WAIJELU</v>
      </c>
      <c r="I10184" t="str">
        <f>VLOOKUP($D10184,reference!$G$1:$H$25,2,FALSE)</f>
        <v>Pertanian lahan kering  campur semak / kebun campur</v>
      </c>
      <c r="J10184" t="str">
        <f>VLOOKUP($E10184,reference!$G$1:$H$25,2,FALSE)</f>
        <v>Pertanian lahan kering  campur semak / kebun campur</v>
      </c>
      <c r="K10184" t="str">
        <f t="shared" si="159"/>
        <v>Non Irigasi</v>
      </c>
      <c r="L10184" t="s">
        <v>327</v>
      </c>
    </row>
    <row r="10185" spans="1:12" x14ac:dyDescent="0.25">
      <c r="A10185" s="1">
        <v>10184</v>
      </c>
      <c r="B10185" s="3">
        <v>2</v>
      </c>
      <c r="C10185" s="1">
        <v>30</v>
      </c>
      <c r="D10185" s="1">
        <v>12</v>
      </c>
      <c r="E10185" s="1">
        <v>20</v>
      </c>
      <c r="F10185" s="1">
        <v>0</v>
      </c>
      <c r="G10185">
        <f>VLOOKUP(C10185,reference!$A$1:$E$310,5,FALSE)</f>
        <v>5303101</v>
      </c>
      <c r="H10185" t="str">
        <f>VLOOKUP(C10185,reference!$A$1:$E$310,4,FALSE)</f>
        <v>SEMAU SELATAN</v>
      </c>
      <c r="I10185" t="str">
        <f>VLOOKUP($D10185,reference!$G$1:$H$25,2,FALSE)</f>
        <v>Pertanian lahan kering</v>
      </c>
      <c r="J10185" t="str">
        <f>VLOOKUP($E10185,reference!$G$1:$H$25,2,FALSE)</f>
        <v>Tubuh air</v>
      </c>
      <c r="K10185" t="str">
        <f t="shared" si="159"/>
        <v>Non Irigasi</v>
      </c>
      <c r="L10185" t="s">
        <v>327</v>
      </c>
    </row>
    <row r="10186" spans="1:12" x14ac:dyDescent="0.25">
      <c r="A10186" s="1">
        <v>10185</v>
      </c>
      <c r="B10186" s="3">
        <v>8</v>
      </c>
      <c r="C10186" s="1">
        <v>18</v>
      </c>
      <c r="D10186" s="1">
        <v>9</v>
      </c>
      <c r="E10186" s="1">
        <v>9</v>
      </c>
      <c r="F10186" s="1">
        <v>0</v>
      </c>
      <c r="G10186">
        <f>VLOOKUP(C10186,reference!$A$1:$E$310,5,FALSE)</f>
        <v>5302035</v>
      </c>
      <c r="H10186" t="str">
        <f>VLOOKUP(C10186,reference!$A$1:$E$310,4,FALSE)</f>
        <v>NGADU NGALA</v>
      </c>
      <c r="I10186" t="str">
        <f>VLOOKUP($D10186,reference!$G$1:$H$25,2,FALSE)</f>
        <v>Semak belukar</v>
      </c>
      <c r="J10186" t="str">
        <f>VLOOKUP($E10186,reference!$G$1:$H$25,2,FALSE)</f>
        <v>Semak belukar</v>
      </c>
      <c r="K10186" t="str">
        <f t="shared" si="159"/>
        <v>Non Irigasi</v>
      </c>
      <c r="L10186" t="s">
        <v>327</v>
      </c>
    </row>
    <row r="10187" spans="1:12" x14ac:dyDescent="0.25">
      <c r="A10187" s="1">
        <v>10186</v>
      </c>
      <c r="B10187" s="3">
        <v>2</v>
      </c>
      <c r="C10187" s="1">
        <v>20</v>
      </c>
      <c r="D10187" s="1">
        <v>13</v>
      </c>
      <c r="E10187" s="1">
        <v>0</v>
      </c>
      <c r="F10187" s="1">
        <v>0</v>
      </c>
      <c r="G10187">
        <f>VLOOKUP(C10187,reference!$A$1:$E$310,5,FALSE)</f>
        <v>5302041</v>
      </c>
      <c r="H10187" t="str">
        <f>VLOOKUP(C10187,reference!$A$1:$E$310,4,FALSE)</f>
        <v>WULA WAIJELU</v>
      </c>
      <c r="I10187" t="str">
        <f>VLOOKUP($D10187,reference!$G$1:$H$25,2,FALSE)</f>
        <v>Pertanian lahan kering  campur semak / kebun campur</v>
      </c>
      <c r="J10187" t="str">
        <f>VLOOKUP($E10187,reference!$G$1:$H$25,2,FALSE)</f>
        <v>No data</v>
      </c>
      <c r="K10187" t="str">
        <f t="shared" si="159"/>
        <v>Non Irigasi</v>
      </c>
      <c r="L10187" t="s">
        <v>327</v>
      </c>
    </row>
    <row r="10188" spans="1:12" x14ac:dyDescent="0.25">
      <c r="A10188" s="1">
        <v>10187</v>
      </c>
      <c r="B10188" s="3">
        <v>232</v>
      </c>
      <c r="C10188" s="1">
        <v>305</v>
      </c>
      <c r="D10188" s="1">
        <v>13</v>
      </c>
      <c r="E10188" s="1">
        <v>12</v>
      </c>
      <c r="F10188" s="1">
        <v>0</v>
      </c>
      <c r="G10188">
        <f>VLOOKUP(C10188,reference!$A$1:$E$310,5,FALSE)</f>
        <v>5371020</v>
      </c>
      <c r="H10188" t="str">
        <f>VLOOKUP(C10188,reference!$A$1:$E$310,4,FALSE)</f>
        <v>MAULAFA</v>
      </c>
      <c r="I10188" t="str">
        <f>VLOOKUP($D10188,reference!$G$1:$H$25,2,FALSE)</f>
        <v>Pertanian lahan kering  campur semak / kebun campur</v>
      </c>
      <c r="J10188" t="str">
        <f>VLOOKUP($E10188,reference!$G$1:$H$25,2,FALSE)</f>
        <v>Pertanian lahan kering</v>
      </c>
      <c r="K10188" t="str">
        <f t="shared" si="159"/>
        <v>Non Irigasi</v>
      </c>
      <c r="L10188" t="s">
        <v>327</v>
      </c>
    </row>
    <row r="10189" spans="1:12" x14ac:dyDescent="0.25">
      <c r="A10189" s="1">
        <v>10188</v>
      </c>
      <c r="B10189" s="3">
        <v>13</v>
      </c>
      <c r="C10189" s="1">
        <v>35</v>
      </c>
      <c r="D10189" s="1">
        <v>13</v>
      </c>
      <c r="E10189" s="1">
        <v>1</v>
      </c>
      <c r="F10189" s="1">
        <v>0</v>
      </c>
      <c r="G10189">
        <f>VLOOKUP(C10189,reference!$A$1:$E$310,5,FALSE)</f>
        <v>5303130</v>
      </c>
      <c r="H10189" t="str">
        <f>VLOOKUP(C10189,reference!$A$1:$E$310,4,FALSE)</f>
        <v>AMARASI</v>
      </c>
      <c r="I10189" t="str">
        <f>VLOOKUP($D10189,reference!$G$1:$H$25,2,FALSE)</f>
        <v>Pertanian lahan kering  campur semak / kebun campur</v>
      </c>
      <c r="J10189" t="str">
        <f>VLOOKUP($E10189,reference!$G$1:$H$25,2,FALSE)</f>
        <v>Hutan lahan kering primer</v>
      </c>
      <c r="K10189" t="str">
        <f t="shared" si="159"/>
        <v>Non Irigasi</v>
      </c>
      <c r="L10189" t="s">
        <v>327</v>
      </c>
    </row>
    <row r="10190" spans="1:12" x14ac:dyDescent="0.25">
      <c r="A10190" s="1">
        <v>10189</v>
      </c>
      <c r="B10190" s="3">
        <v>3</v>
      </c>
      <c r="C10190" s="1">
        <v>35</v>
      </c>
      <c r="D10190" s="1">
        <v>1</v>
      </c>
      <c r="E10190" s="1">
        <v>13</v>
      </c>
      <c r="F10190" s="1">
        <v>0</v>
      </c>
      <c r="G10190">
        <f>VLOOKUP(C10190,reference!$A$1:$E$310,5,FALSE)</f>
        <v>5303130</v>
      </c>
      <c r="H10190" t="str">
        <f>VLOOKUP(C10190,reference!$A$1:$E$310,4,FALSE)</f>
        <v>AMARASI</v>
      </c>
      <c r="I10190" t="str">
        <f>VLOOKUP($D10190,reference!$G$1:$H$25,2,FALSE)</f>
        <v>Hutan lahan kering primer</v>
      </c>
      <c r="J10190" t="str">
        <f>VLOOKUP($E10190,reference!$G$1:$H$25,2,FALSE)</f>
        <v>Pertanian lahan kering  campur semak / kebun campur</v>
      </c>
      <c r="K10190" t="str">
        <f t="shared" si="159"/>
        <v>Non Irigasi</v>
      </c>
      <c r="L10190" t="s">
        <v>328</v>
      </c>
    </row>
    <row r="10191" spans="1:12" x14ac:dyDescent="0.25">
      <c r="A10191" s="1">
        <v>10190</v>
      </c>
      <c r="B10191" s="3">
        <v>2</v>
      </c>
      <c r="C10191" s="1">
        <v>14</v>
      </c>
      <c r="D10191" s="1">
        <v>21</v>
      </c>
      <c r="E10191" s="1">
        <v>1</v>
      </c>
      <c r="F10191" s="1">
        <v>0</v>
      </c>
      <c r="G10191">
        <f>VLOOKUP(C10191,reference!$A$1:$E$310,5,FALSE)</f>
        <v>5302031</v>
      </c>
      <c r="H10191" t="str">
        <f>VLOOKUP(C10191,reference!$A$1:$E$310,4,FALSE)</f>
        <v>KARERA</v>
      </c>
      <c r="I10191" t="str">
        <f>VLOOKUP($D10191,reference!$G$1:$H$25,2,FALSE)</f>
        <v>Rawa</v>
      </c>
      <c r="J10191" t="str">
        <f>VLOOKUP($E10191,reference!$G$1:$H$25,2,FALSE)</f>
        <v>Hutan lahan kering primer</v>
      </c>
      <c r="K10191" t="str">
        <f t="shared" si="159"/>
        <v>Non Irigasi</v>
      </c>
      <c r="L10191" t="s">
        <v>327</v>
      </c>
    </row>
    <row r="10192" spans="1:12" x14ac:dyDescent="0.25">
      <c r="A10192" s="1">
        <v>10191</v>
      </c>
      <c r="B10192" s="3">
        <v>41</v>
      </c>
      <c r="C10192" s="1">
        <v>304</v>
      </c>
      <c r="D10192" s="1">
        <v>2</v>
      </c>
      <c r="E10192" s="1">
        <v>14</v>
      </c>
      <c r="F10192" s="1">
        <v>0</v>
      </c>
      <c r="G10192">
        <f>VLOOKUP(C10192,reference!$A$1:$E$310,5,FALSE)</f>
        <v>5371010</v>
      </c>
      <c r="H10192" t="str">
        <f>VLOOKUP(C10192,reference!$A$1:$E$310,4,FALSE)</f>
        <v>ALAK</v>
      </c>
      <c r="I10192" t="str">
        <f>VLOOKUP($D10192,reference!$G$1:$H$25,2,FALSE)</f>
        <v>Hutan lahan kering sekunder / bekas tebangan</v>
      </c>
      <c r="J10192" t="str">
        <f>VLOOKUP($E10192,reference!$G$1:$H$25,2,FALSE)</f>
        <v>Sawah</v>
      </c>
      <c r="K10192" t="str">
        <f t="shared" si="159"/>
        <v>Non Irigasi</v>
      </c>
      <c r="L10192" t="s">
        <v>328</v>
      </c>
    </row>
    <row r="10193" spans="1:12" x14ac:dyDescent="0.25">
      <c r="A10193" s="1">
        <v>10192</v>
      </c>
      <c r="B10193" s="3">
        <v>10</v>
      </c>
      <c r="C10193" s="1">
        <v>14</v>
      </c>
      <c r="D10193" s="1">
        <v>2</v>
      </c>
      <c r="E10193" s="1">
        <v>21</v>
      </c>
      <c r="F10193" s="1">
        <v>0</v>
      </c>
      <c r="G10193">
        <f>VLOOKUP(C10193,reference!$A$1:$E$310,5,FALSE)</f>
        <v>5302031</v>
      </c>
      <c r="H10193" t="str">
        <f>VLOOKUP(C10193,reference!$A$1:$E$310,4,FALSE)</f>
        <v>KARERA</v>
      </c>
      <c r="I10193" t="str">
        <f>VLOOKUP($D10193,reference!$G$1:$H$25,2,FALSE)</f>
        <v>Hutan lahan kering sekunder / bekas tebangan</v>
      </c>
      <c r="J10193" t="str">
        <f>VLOOKUP($E10193,reference!$G$1:$H$25,2,FALSE)</f>
        <v>Rawa</v>
      </c>
      <c r="K10193" t="str">
        <f t="shared" si="159"/>
        <v>Non Irigasi</v>
      </c>
      <c r="L10193" t="s">
        <v>328</v>
      </c>
    </row>
    <row r="10194" spans="1:12" x14ac:dyDescent="0.25">
      <c r="A10194" s="1">
        <v>10193</v>
      </c>
      <c r="B10194" s="3">
        <v>266</v>
      </c>
      <c r="C10194" s="1">
        <v>36</v>
      </c>
      <c r="D10194" s="1">
        <v>13</v>
      </c>
      <c r="E10194" s="1">
        <v>12</v>
      </c>
      <c r="F10194" s="1">
        <v>0</v>
      </c>
      <c r="G10194">
        <f>VLOOKUP(C10194,reference!$A$1:$E$310,5,FALSE)</f>
        <v>5303131</v>
      </c>
      <c r="H10194" t="str">
        <f>VLOOKUP(C10194,reference!$A$1:$E$310,4,FALSE)</f>
        <v>AMARASI BARAT</v>
      </c>
      <c r="I10194" t="str">
        <f>VLOOKUP($D10194,reference!$G$1:$H$25,2,FALSE)</f>
        <v>Pertanian lahan kering  campur semak / kebun campur</v>
      </c>
      <c r="J10194" t="str">
        <f>VLOOKUP($E10194,reference!$G$1:$H$25,2,FALSE)</f>
        <v>Pertanian lahan kering</v>
      </c>
      <c r="K10194" t="str">
        <f t="shared" si="159"/>
        <v>Non Irigasi</v>
      </c>
      <c r="L10194" t="s">
        <v>327</v>
      </c>
    </row>
    <row r="10195" spans="1:12" x14ac:dyDescent="0.25">
      <c r="A10195" s="1">
        <v>10194</v>
      </c>
      <c r="B10195" s="3">
        <v>150</v>
      </c>
      <c r="C10195" s="1">
        <v>31</v>
      </c>
      <c r="D10195" s="1">
        <v>2</v>
      </c>
      <c r="E10195" s="1">
        <v>14</v>
      </c>
      <c r="F10195" s="1">
        <v>0</v>
      </c>
      <c r="G10195">
        <f>VLOOKUP(C10195,reference!$A$1:$E$310,5,FALSE)</f>
        <v>5303110</v>
      </c>
      <c r="H10195" t="str">
        <f>VLOOKUP(C10195,reference!$A$1:$E$310,4,FALSE)</f>
        <v>KUPANG BARAT</v>
      </c>
      <c r="I10195" t="str">
        <f>VLOOKUP($D10195,reference!$G$1:$H$25,2,FALSE)</f>
        <v>Hutan lahan kering sekunder / bekas tebangan</v>
      </c>
      <c r="J10195" t="str">
        <f>VLOOKUP($E10195,reference!$G$1:$H$25,2,FALSE)</f>
        <v>Sawah</v>
      </c>
      <c r="K10195" t="str">
        <f t="shared" si="159"/>
        <v>Non Irigasi</v>
      </c>
      <c r="L10195" t="s">
        <v>328</v>
      </c>
    </row>
    <row r="10196" spans="1:12" x14ac:dyDescent="0.25">
      <c r="A10196" s="1">
        <v>10195</v>
      </c>
      <c r="B10196" s="3">
        <v>8</v>
      </c>
      <c r="C10196" s="1">
        <v>14</v>
      </c>
      <c r="D10196" s="1">
        <v>21</v>
      </c>
      <c r="E10196" s="1">
        <v>20</v>
      </c>
      <c r="F10196" s="1">
        <v>0</v>
      </c>
      <c r="G10196">
        <f>VLOOKUP(C10196,reference!$A$1:$E$310,5,FALSE)</f>
        <v>5302031</v>
      </c>
      <c r="H10196" t="str">
        <f>VLOOKUP(C10196,reference!$A$1:$E$310,4,FALSE)</f>
        <v>KARERA</v>
      </c>
      <c r="I10196" t="str">
        <f>VLOOKUP($D10196,reference!$G$1:$H$25,2,FALSE)</f>
        <v>Rawa</v>
      </c>
      <c r="J10196" t="str">
        <f>VLOOKUP($E10196,reference!$G$1:$H$25,2,FALSE)</f>
        <v>Tubuh air</v>
      </c>
      <c r="K10196" t="str">
        <f t="shared" si="159"/>
        <v>Non Irigasi</v>
      </c>
      <c r="L10196" t="s">
        <v>327</v>
      </c>
    </row>
    <row r="10197" spans="1:12" x14ac:dyDescent="0.25">
      <c r="A10197" s="1">
        <v>10196</v>
      </c>
      <c r="B10197" s="3">
        <v>62</v>
      </c>
      <c r="C10197" s="1">
        <v>14</v>
      </c>
      <c r="D10197" s="1">
        <v>2</v>
      </c>
      <c r="E10197" s="1">
        <v>18</v>
      </c>
      <c r="F10197" s="1">
        <v>0</v>
      </c>
      <c r="G10197">
        <f>VLOOKUP(C10197,reference!$A$1:$E$310,5,FALSE)</f>
        <v>5302031</v>
      </c>
      <c r="H10197" t="str">
        <f>VLOOKUP(C10197,reference!$A$1:$E$310,4,FALSE)</f>
        <v>KARERA</v>
      </c>
      <c r="I10197" t="str">
        <f>VLOOKUP($D10197,reference!$G$1:$H$25,2,FALSE)</f>
        <v>Hutan lahan kering sekunder / bekas tebangan</v>
      </c>
      <c r="J10197" t="str">
        <f>VLOOKUP($E10197,reference!$G$1:$H$25,2,FALSE)</f>
        <v>Lahan terbuka</v>
      </c>
      <c r="K10197" t="str">
        <f t="shared" si="159"/>
        <v>Non Irigasi</v>
      </c>
      <c r="L10197" t="s">
        <v>328</v>
      </c>
    </row>
    <row r="10198" spans="1:12" x14ac:dyDescent="0.25">
      <c r="A10198" s="1">
        <v>10197</v>
      </c>
      <c r="B10198" s="3">
        <v>65</v>
      </c>
      <c r="C10198" s="1">
        <v>18</v>
      </c>
      <c r="D10198" s="1">
        <v>16</v>
      </c>
      <c r="E10198" s="1">
        <v>16</v>
      </c>
      <c r="F10198" s="1">
        <v>0</v>
      </c>
      <c r="G10198">
        <f>VLOOKUP(C10198,reference!$A$1:$E$310,5,FALSE)</f>
        <v>5302035</v>
      </c>
      <c r="H10198" t="str">
        <f>VLOOKUP(C10198,reference!$A$1:$E$310,4,FALSE)</f>
        <v>NGADU NGALA</v>
      </c>
      <c r="I10198" t="str">
        <f>VLOOKUP($D10198,reference!$G$1:$H$25,2,FALSE)</f>
        <v>Pemukiman</v>
      </c>
      <c r="J10198" t="str">
        <f>VLOOKUP($E10198,reference!$G$1:$H$25,2,FALSE)</f>
        <v>Pemukiman</v>
      </c>
      <c r="K10198" t="str">
        <f t="shared" si="159"/>
        <v>Non Irigasi</v>
      </c>
      <c r="L10198" t="s">
        <v>327</v>
      </c>
    </row>
    <row r="10199" spans="1:12" x14ac:dyDescent="0.25">
      <c r="A10199" s="1">
        <v>10198</v>
      </c>
      <c r="B10199" s="3">
        <v>109</v>
      </c>
      <c r="C10199" s="1">
        <v>37</v>
      </c>
      <c r="D10199" s="1">
        <v>2</v>
      </c>
      <c r="E10199" s="1">
        <v>12</v>
      </c>
      <c r="F10199" s="1">
        <v>0</v>
      </c>
      <c r="G10199">
        <f>VLOOKUP(C10199,reference!$A$1:$E$310,5,FALSE)</f>
        <v>5303132</v>
      </c>
      <c r="H10199" t="str">
        <f>VLOOKUP(C10199,reference!$A$1:$E$310,4,FALSE)</f>
        <v>AMARASI SELATAN</v>
      </c>
      <c r="I10199" t="str">
        <f>VLOOKUP($D10199,reference!$G$1:$H$25,2,FALSE)</f>
        <v>Hutan lahan kering sekunder / bekas tebangan</v>
      </c>
      <c r="J10199" t="str">
        <f>VLOOKUP($E10199,reference!$G$1:$H$25,2,FALSE)</f>
        <v>Pertanian lahan kering</v>
      </c>
      <c r="K10199" t="str">
        <f t="shared" si="159"/>
        <v>Non Irigasi</v>
      </c>
      <c r="L10199" t="s">
        <v>328</v>
      </c>
    </row>
    <row r="10200" spans="1:12" x14ac:dyDescent="0.25">
      <c r="A10200" s="1">
        <v>10199</v>
      </c>
      <c r="B10200" s="3">
        <v>4</v>
      </c>
      <c r="C10200" s="1">
        <v>14</v>
      </c>
      <c r="D10200" s="1">
        <v>0</v>
      </c>
      <c r="E10200" s="1">
        <v>18</v>
      </c>
      <c r="F10200" s="1">
        <v>0</v>
      </c>
      <c r="G10200">
        <f>VLOOKUP(C10200,reference!$A$1:$E$310,5,FALSE)</f>
        <v>5302031</v>
      </c>
      <c r="H10200" t="str">
        <f>VLOOKUP(C10200,reference!$A$1:$E$310,4,FALSE)</f>
        <v>KARERA</v>
      </c>
      <c r="I10200" t="str">
        <f>VLOOKUP($D10200,reference!$G$1:$H$25,2,FALSE)</f>
        <v>No data</v>
      </c>
      <c r="J10200" t="str">
        <f>VLOOKUP($E10200,reference!$G$1:$H$25,2,FALSE)</f>
        <v>Lahan terbuka</v>
      </c>
      <c r="K10200" t="str">
        <f t="shared" si="159"/>
        <v>Non Irigasi</v>
      </c>
      <c r="L10200" t="s">
        <v>327</v>
      </c>
    </row>
    <row r="10201" spans="1:12" x14ac:dyDescent="0.25">
      <c r="A10201" s="1">
        <v>10200</v>
      </c>
      <c r="B10201" s="3">
        <v>3</v>
      </c>
      <c r="C10201" s="1">
        <v>14</v>
      </c>
      <c r="D10201" s="1">
        <v>1</v>
      </c>
      <c r="E10201" s="1">
        <v>18</v>
      </c>
      <c r="F10201" s="1">
        <v>0</v>
      </c>
      <c r="G10201">
        <f>VLOOKUP(C10201,reference!$A$1:$E$310,5,FALSE)</f>
        <v>5302031</v>
      </c>
      <c r="H10201" t="str">
        <f>VLOOKUP(C10201,reference!$A$1:$E$310,4,FALSE)</f>
        <v>KARERA</v>
      </c>
      <c r="I10201" t="str">
        <f>VLOOKUP($D10201,reference!$G$1:$H$25,2,FALSE)</f>
        <v>Hutan lahan kering primer</v>
      </c>
      <c r="J10201" t="str">
        <f>VLOOKUP($E10201,reference!$G$1:$H$25,2,FALSE)</f>
        <v>Lahan terbuka</v>
      </c>
      <c r="K10201" t="str">
        <f t="shared" si="159"/>
        <v>Non Irigasi</v>
      </c>
      <c r="L10201" t="s">
        <v>328</v>
      </c>
    </row>
    <row r="10202" spans="1:12" x14ac:dyDescent="0.25">
      <c r="A10202" s="1">
        <v>10201</v>
      </c>
      <c r="B10202" s="3">
        <v>15</v>
      </c>
      <c r="C10202" s="1">
        <v>31</v>
      </c>
      <c r="D10202" s="1">
        <v>0</v>
      </c>
      <c r="E10202" s="1">
        <v>9</v>
      </c>
      <c r="F10202" s="1">
        <v>0</v>
      </c>
      <c r="G10202">
        <f>VLOOKUP(C10202,reference!$A$1:$E$310,5,FALSE)</f>
        <v>5303110</v>
      </c>
      <c r="H10202" t="str">
        <f>VLOOKUP(C10202,reference!$A$1:$E$310,4,FALSE)</f>
        <v>KUPANG BARAT</v>
      </c>
      <c r="I10202" t="str">
        <f>VLOOKUP($D10202,reference!$G$1:$H$25,2,FALSE)</f>
        <v>No data</v>
      </c>
      <c r="J10202" t="str">
        <f>VLOOKUP($E10202,reference!$G$1:$H$25,2,FALSE)</f>
        <v>Semak belukar</v>
      </c>
      <c r="K10202" t="str">
        <f t="shared" si="159"/>
        <v>Non Irigasi</v>
      </c>
      <c r="L10202" t="s">
        <v>327</v>
      </c>
    </row>
    <row r="10203" spans="1:12" x14ac:dyDescent="0.25">
      <c r="A10203" s="1">
        <v>10202</v>
      </c>
      <c r="B10203" s="3">
        <v>2</v>
      </c>
      <c r="C10203" s="1">
        <v>14</v>
      </c>
      <c r="D10203" s="1">
        <v>11</v>
      </c>
      <c r="E10203" s="1">
        <v>21</v>
      </c>
      <c r="F10203" s="1">
        <v>0</v>
      </c>
      <c r="G10203">
        <f>VLOOKUP(C10203,reference!$A$1:$E$310,5,FALSE)</f>
        <v>5302031</v>
      </c>
      <c r="H10203" t="str">
        <f>VLOOKUP(C10203,reference!$A$1:$E$310,4,FALSE)</f>
        <v>KARERA</v>
      </c>
      <c r="I10203" t="str">
        <f>VLOOKUP($D10203,reference!$G$1:$H$25,2,FALSE)</f>
        <v>Savanna / Padang rumput</v>
      </c>
      <c r="J10203" t="str">
        <f>VLOOKUP($E10203,reference!$G$1:$H$25,2,FALSE)</f>
        <v>Rawa</v>
      </c>
      <c r="K10203" t="str">
        <f t="shared" si="159"/>
        <v>Non Irigasi</v>
      </c>
      <c r="L10203" t="s">
        <v>327</v>
      </c>
    </row>
    <row r="10204" spans="1:12" x14ac:dyDescent="0.25">
      <c r="A10204" s="1">
        <v>10203</v>
      </c>
      <c r="B10204" s="3">
        <v>179</v>
      </c>
      <c r="C10204" s="1">
        <v>31</v>
      </c>
      <c r="D10204" s="1">
        <v>2</v>
      </c>
      <c r="E10204" s="1">
        <v>12</v>
      </c>
      <c r="F10204" s="1">
        <v>0</v>
      </c>
      <c r="G10204">
        <f>VLOOKUP(C10204,reference!$A$1:$E$310,5,FALSE)</f>
        <v>5303110</v>
      </c>
      <c r="H10204" t="str">
        <f>VLOOKUP(C10204,reference!$A$1:$E$310,4,FALSE)</f>
        <v>KUPANG BARAT</v>
      </c>
      <c r="I10204" t="str">
        <f>VLOOKUP($D10204,reference!$G$1:$H$25,2,FALSE)</f>
        <v>Hutan lahan kering sekunder / bekas tebangan</v>
      </c>
      <c r="J10204" t="str">
        <f>VLOOKUP($E10204,reference!$G$1:$H$25,2,FALSE)</f>
        <v>Pertanian lahan kering</v>
      </c>
      <c r="K10204" t="str">
        <f t="shared" si="159"/>
        <v>Non Irigasi</v>
      </c>
      <c r="L10204" t="s">
        <v>328</v>
      </c>
    </row>
    <row r="10205" spans="1:12" x14ac:dyDescent="0.25">
      <c r="A10205" s="1">
        <v>10204</v>
      </c>
      <c r="B10205" s="3">
        <v>22</v>
      </c>
      <c r="C10205" s="1">
        <v>30</v>
      </c>
      <c r="D10205" s="1">
        <v>12</v>
      </c>
      <c r="E10205" s="1">
        <v>9</v>
      </c>
      <c r="F10205" s="1">
        <v>0</v>
      </c>
      <c r="G10205">
        <f>VLOOKUP(C10205,reference!$A$1:$E$310,5,FALSE)</f>
        <v>5303101</v>
      </c>
      <c r="H10205" t="str">
        <f>VLOOKUP(C10205,reference!$A$1:$E$310,4,FALSE)</f>
        <v>SEMAU SELATAN</v>
      </c>
      <c r="I10205" t="str">
        <f>VLOOKUP($D10205,reference!$G$1:$H$25,2,FALSE)</f>
        <v>Pertanian lahan kering</v>
      </c>
      <c r="J10205" t="str">
        <f>VLOOKUP($E10205,reference!$G$1:$H$25,2,FALSE)</f>
        <v>Semak belukar</v>
      </c>
      <c r="K10205" t="str">
        <f t="shared" si="159"/>
        <v>Non Irigasi</v>
      </c>
      <c r="L10205" t="s">
        <v>327</v>
      </c>
    </row>
    <row r="10206" spans="1:12" x14ac:dyDescent="0.25">
      <c r="A10206" s="1">
        <v>10205</v>
      </c>
      <c r="B10206" s="3">
        <v>196</v>
      </c>
      <c r="C10206" s="1">
        <v>37</v>
      </c>
      <c r="D10206" s="1">
        <v>13</v>
      </c>
      <c r="E10206" s="1">
        <v>12</v>
      </c>
      <c r="F10206" s="1">
        <v>0</v>
      </c>
      <c r="G10206">
        <f>VLOOKUP(C10206,reference!$A$1:$E$310,5,FALSE)</f>
        <v>5303132</v>
      </c>
      <c r="H10206" t="str">
        <f>VLOOKUP(C10206,reference!$A$1:$E$310,4,FALSE)</f>
        <v>AMARASI SELATAN</v>
      </c>
      <c r="I10206" t="str">
        <f>VLOOKUP($D10206,reference!$G$1:$H$25,2,FALSE)</f>
        <v>Pertanian lahan kering  campur semak / kebun campur</v>
      </c>
      <c r="J10206" t="str">
        <f>VLOOKUP($E10206,reference!$G$1:$H$25,2,FALSE)</f>
        <v>Pertanian lahan kering</v>
      </c>
      <c r="K10206" t="str">
        <f t="shared" si="159"/>
        <v>Non Irigasi</v>
      </c>
      <c r="L10206" t="s">
        <v>327</v>
      </c>
    </row>
    <row r="10207" spans="1:12" x14ac:dyDescent="0.25">
      <c r="A10207" s="1">
        <v>10206</v>
      </c>
      <c r="B10207" s="3">
        <v>10</v>
      </c>
      <c r="C10207" s="1">
        <v>14</v>
      </c>
      <c r="D10207" s="1">
        <v>11</v>
      </c>
      <c r="E10207" s="1">
        <v>0</v>
      </c>
      <c r="F10207" s="1">
        <v>0</v>
      </c>
      <c r="G10207">
        <f>VLOOKUP(C10207,reference!$A$1:$E$310,5,FALSE)</f>
        <v>5302031</v>
      </c>
      <c r="H10207" t="str">
        <f>VLOOKUP(C10207,reference!$A$1:$E$310,4,FALSE)</f>
        <v>KARERA</v>
      </c>
      <c r="I10207" t="str">
        <f>VLOOKUP($D10207,reference!$G$1:$H$25,2,FALSE)</f>
        <v>Savanna / Padang rumput</v>
      </c>
      <c r="J10207" t="str">
        <f>VLOOKUP($E10207,reference!$G$1:$H$25,2,FALSE)</f>
        <v>No data</v>
      </c>
      <c r="K10207" t="str">
        <f t="shared" si="159"/>
        <v>Non Irigasi</v>
      </c>
      <c r="L10207" t="s">
        <v>327</v>
      </c>
    </row>
    <row r="10208" spans="1:12" x14ac:dyDescent="0.25">
      <c r="A10208" s="1">
        <v>10207</v>
      </c>
      <c r="B10208" s="3">
        <v>3</v>
      </c>
      <c r="C10208" s="1">
        <v>14</v>
      </c>
      <c r="D10208" s="1">
        <v>0</v>
      </c>
      <c r="E10208" s="1">
        <v>11</v>
      </c>
      <c r="F10208" s="1">
        <v>0</v>
      </c>
      <c r="G10208">
        <f>VLOOKUP(C10208,reference!$A$1:$E$310,5,FALSE)</f>
        <v>5302031</v>
      </c>
      <c r="H10208" t="str">
        <f>VLOOKUP(C10208,reference!$A$1:$E$310,4,FALSE)</f>
        <v>KARERA</v>
      </c>
      <c r="I10208" t="str">
        <f>VLOOKUP($D10208,reference!$G$1:$H$25,2,FALSE)</f>
        <v>No data</v>
      </c>
      <c r="J10208" t="str">
        <f>VLOOKUP($E10208,reference!$G$1:$H$25,2,FALSE)</f>
        <v>Savanna / Padang rumput</v>
      </c>
      <c r="K10208" t="str">
        <f t="shared" si="159"/>
        <v>Non Irigasi</v>
      </c>
      <c r="L10208" t="s">
        <v>327</v>
      </c>
    </row>
    <row r="10209" spans="1:12" x14ac:dyDescent="0.25">
      <c r="A10209" s="1">
        <v>10208</v>
      </c>
      <c r="B10209" s="3">
        <v>1</v>
      </c>
      <c r="C10209" s="1">
        <v>18</v>
      </c>
      <c r="D10209" s="1">
        <v>16</v>
      </c>
      <c r="E10209" s="1">
        <v>14</v>
      </c>
      <c r="F10209" s="1">
        <v>0</v>
      </c>
      <c r="G10209">
        <f>VLOOKUP(C10209,reference!$A$1:$E$310,5,FALSE)</f>
        <v>5302035</v>
      </c>
      <c r="H10209" t="str">
        <f>VLOOKUP(C10209,reference!$A$1:$E$310,4,FALSE)</f>
        <v>NGADU NGALA</v>
      </c>
      <c r="I10209" t="str">
        <f>VLOOKUP($D10209,reference!$G$1:$H$25,2,FALSE)</f>
        <v>Pemukiman</v>
      </c>
      <c r="J10209" t="str">
        <f>VLOOKUP($E10209,reference!$G$1:$H$25,2,FALSE)</f>
        <v>Sawah</v>
      </c>
      <c r="K10209" t="str">
        <f t="shared" si="159"/>
        <v>Non Irigasi</v>
      </c>
      <c r="L10209" t="s">
        <v>327</v>
      </c>
    </row>
    <row r="10210" spans="1:12" x14ac:dyDescent="0.25">
      <c r="A10210" s="1">
        <v>10209</v>
      </c>
      <c r="B10210" s="3">
        <v>2</v>
      </c>
      <c r="C10210" s="1">
        <v>30</v>
      </c>
      <c r="D10210" s="1">
        <v>2</v>
      </c>
      <c r="E10210" s="1">
        <v>18</v>
      </c>
      <c r="F10210" s="1">
        <v>0</v>
      </c>
      <c r="G10210">
        <f>VLOOKUP(C10210,reference!$A$1:$E$310,5,FALSE)</f>
        <v>5303101</v>
      </c>
      <c r="H10210" t="str">
        <f>VLOOKUP(C10210,reference!$A$1:$E$310,4,FALSE)</f>
        <v>SEMAU SELATAN</v>
      </c>
      <c r="I10210" t="str">
        <f>VLOOKUP($D10210,reference!$G$1:$H$25,2,FALSE)</f>
        <v>Hutan lahan kering sekunder / bekas tebangan</v>
      </c>
      <c r="J10210" t="str">
        <f>VLOOKUP($E10210,reference!$G$1:$H$25,2,FALSE)</f>
        <v>Lahan terbuka</v>
      </c>
      <c r="K10210" t="str">
        <f t="shared" si="159"/>
        <v>Non Irigasi</v>
      </c>
      <c r="L10210" t="s">
        <v>328</v>
      </c>
    </row>
    <row r="10211" spans="1:12" x14ac:dyDescent="0.25">
      <c r="A10211" s="1">
        <v>10210</v>
      </c>
      <c r="B10211" s="3">
        <v>15</v>
      </c>
      <c r="C10211" s="1">
        <v>32</v>
      </c>
      <c r="D10211" s="1">
        <v>13</v>
      </c>
      <c r="E10211" s="1">
        <v>18</v>
      </c>
      <c r="F10211" s="1">
        <v>0</v>
      </c>
      <c r="G10211">
        <f>VLOOKUP(C10211,reference!$A$1:$E$310,5,FALSE)</f>
        <v>5303111</v>
      </c>
      <c r="H10211" t="str">
        <f>VLOOKUP(C10211,reference!$A$1:$E$310,4,FALSE)</f>
        <v>NEKAMESE</v>
      </c>
      <c r="I10211" t="str">
        <f>VLOOKUP($D10211,reference!$G$1:$H$25,2,FALSE)</f>
        <v>Pertanian lahan kering  campur semak / kebun campur</v>
      </c>
      <c r="J10211" t="str">
        <f>VLOOKUP($E10211,reference!$G$1:$H$25,2,FALSE)</f>
        <v>Lahan terbuka</v>
      </c>
      <c r="K10211" t="str">
        <f t="shared" si="159"/>
        <v>Non Irigasi</v>
      </c>
      <c r="L10211" t="s">
        <v>327</v>
      </c>
    </row>
    <row r="10212" spans="1:12" x14ac:dyDescent="0.25">
      <c r="A10212" s="1">
        <v>10211</v>
      </c>
      <c r="B10212" s="3">
        <v>5</v>
      </c>
      <c r="C10212" s="1">
        <v>38</v>
      </c>
      <c r="D10212" s="1">
        <v>1</v>
      </c>
      <c r="E10212" s="1">
        <v>2</v>
      </c>
      <c r="F10212" s="1">
        <v>0</v>
      </c>
      <c r="G10212">
        <f>VLOOKUP(C10212,reference!$A$1:$E$310,5,FALSE)</f>
        <v>5303133</v>
      </c>
      <c r="H10212" t="str">
        <f>VLOOKUP(C10212,reference!$A$1:$E$310,4,FALSE)</f>
        <v>AMARASI TIMUR</v>
      </c>
      <c r="I10212" t="str">
        <f>VLOOKUP($D10212,reference!$G$1:$H$25,2,FALSE)</f>
        <v>Hutan lahan kering primer</v>
      </c>
      <c r="J10212" t="str">
        <f>VLOOKUP($E10212,reference!$G$1:$H$25,2,FALSE)</f>
        <v>Hutan lahan kering sekunder / bekas tebangan</v>
      </c>
      <c r="K10212" t="str">
        <f t="shared" si="159"/>
        <v>Non Irigasi</v>
      </c>
      <c r="L10212" t="s">
        <v>329</v>
      </c>
    </row>
    <row r="10213" spans="1:12" x14ac:dyDescent="0.25">
      <c r="A10213" s="1">
        <v>10212</v>
      </c>
      <c r="B10213" s="3">
        <v>2</v>
      </c>
      <c r="C10213" s="1">
        <v>18</v>
      </c>
      <c r="D10213" s="1">
        <v>1</v>
      </c>
      <c r="E10213" s="1">
        <v>0</v>
      </c>
      <c r="F10213" s="1">
        <v>0</v>
      </c>
      <c r="G10213">
        <f>VLOOKUP(C10213,reference!$A$1:$E$310,5,FALSE)</f>
        <v>5302035</v>
      </c>
      <c r="H10213" t="str">
        <f>VLOOKUP(C10213,reference!$A$1:$E$310,4,FALSE)</f>
        <v>NGADU NGALA</v>
      </c>
      <c r="I10213" t="str">
        <f>VLOOKUP($D10213,reference!$G$1:$H$25,2,FALSE)</f>
        <v>Hutan lahan kering primer</v>
      </c>
      <c r="J10213" t="str">
        <f>VLOOKUP($E10213,reference!$G$1:$H$25,2,FALSE)</f>
        <v>No data</v>
      </c>
      <c r="K10213" t="str">
        <f t="shared" si="159"/>
        <v>Non Irigasi</v>
      </c>
      <c r="L10213" t="s">
        <v>328</v>
      </c>
    </row>
    <row r="10214" spans="1:12" x14ac:dyDescent="0.25">
      <c r="A10214" s="1">
        <v>10213</v>
      </c>
      <c r="B10214" s="3">
        <v>50</v>
      </c>
      <c r="C10214" s="1">
        <v>18</v>
      </c>
      <c r="D10214" s="1">
        <v>0</v>
      </c>
      <c r="E10214" s="1">
        <v>0</v>
      </c>
      <c r="F10214" s="1">
        <v>0</v>
      </c>
      <c r="G10214">
        <f>VLOOKUP(C10214,reference!$A$1:$E$310,5,FALSE)</f>
        <v>5302035</v>
      </c>
      <c r="H10214" t="str">
        <f>VLOOKUP(C10214,reference!$A$1:$E$310,4,FALSE)</f>
        <v>NGADU NGALA</v>
      </c>
      <c r="I10214" t="str">
        <f>VLOOKUP($D10214,reference!$G$1:$H$25,2,FALSE)</f>
        <v>No data</v>
      </c>
      <c r="J10214" t="str">
        <f>VLOOKUP($E10214,reference!$G$1:$H$25,2,FALSE)</f>
        <v>No data</v>
      </c>
      <c r="K10214" t="str">
        <f t="shared" si="159"/>
        <v>Non Irigasi</v>
      </c>
      <c r="L10214" t="s">
        <v>327</v>
      </c>
    </row>
    <row r="10215" spans="1:12" x14ac:dyDescent="0.25">
      <c r="A10215" s="1">
        <v>10214</v>
      </c>
      <c r="B10215" s="3">
        <v>9</v>
      </c>
      <c r="C10215" s="1">
        <v>18</v>
      </c>
      <c r="D10215" s="1">
        <v>11</v>
      </c>
      <c r="E10215" s="1">
        <v>0</v>
      </c>
      <c r="F10215" s="1">
        <v>0</v>
      </c>
      <c r="G10215">
        <f>VLOOKUP(C10215,reference!$A$1:$E$310,5,FALSE)</f>
        <v>5302035</v>
      </c>
      <c r="H10215" t="str">
        <f>VLOOKUP(C10215,reference!$A$1:$E$310,4,FALSE)</f>
        <v>NGADU NGALA</v>
      </c>
      <c r="I10215" t="str">
        <f>VLOOKUP($D10215,reference!$G$1:$H$25,2,FALSE)</f>
        <v>Savanna / Padang rumput</v>
      </c>
      <c r="J10215" t="str">
        <f>VLOOKUP($E10215,reference!$G$1:$H$25,2,FALSE)</f>
        <v>No data</v>
      </c>
      <c r="K10215" t="str">
        <f t="shared" si="159"/>
        <v>Non Irigasi</v>
      </c>
      <c r="L10215" t="s">
        <v>327</v>
      </c>
    </row>
    <row r="10216" spans="1:12" x14ac:dyDescent="0.25">
      <c r="A10216" s="1">
        <v>10215</v>
      </c>
      <c r="B10216" s="3">
        <v>3</v>
      </c>
      <c r="C10216" s="1">
        <v>18</v>
      </c>
      <c r="D10216" s="1">
        <v>0</v>
      </c>
      <c r="E10216" s="1">
        <v>1</v>
      </c>
      <c r="F10216" s="1">
        <v>0</v>
      </c>
      <c r="G10216">
        <f>VLOOKUP(C10216,reference!$A$1:$E$310,5,FALSE)</f>
        <v>5302035</v>
      </c>
      <c r="H10216" t="str">
        <f>VLOOKUP(C10216,reference!$A$1:$E$310,4,FALSE)</f>
        <v>NGADU NGALA</v>
      </c>
      <c r="I10216" t="str">
        <f>VLOOKUP($D10216,reference!$G$1:$H$25,2,FALSE)</f>
        <v>No data</v>
      </c>
      <c r="J10216" t="str">
        <f>VLOOKUP($E10216,reference!$G$1:$H$25,2,FALSE)</f>
        <v>Hutan lahan kering primer</v>
      </c>
      <c r="K10216" t="str">
        <f t="shared" si="159"/>
        <v>Non Irigasi</v>
      </c>
      <c r="L10216" t="s">
        <v>327</v>
      </c>
    </row>
    <row r="10217" spans="1:12" x14ac:dyDescent="0.25">
      <c r="A10217" s="1">
        <v>10216</v>
      </c>
      <c r="B10217" s="3">
        <v>4</v>
      </c>
      <c r="C10217" s="1">
        <v>20</v>
      </c>
      <c r="D10217" s="1">
        <v>0</v>
      </c>
      <c r="E10217" s="1">
        <v>13</v>
      </c>
      <c r="F10217" s="1">
        <v>0</v>
      </c>
      <c r="G10217">
        <f>VLOOKUP(C10217,reference!$A$1:$E$310,5,FALSE)</f>
        <v>5302041</v>
      </c>
      <c r="H10217" t="str">
        <f>VLOOKUP(C10217,reference!$A$1:$E$310,4,FALSE)</f>
        <v>WULA WAIJELU</v>
      </c>
      <c r="I10217" t="str">
        <f>VLOOKUP($D10217,reference!$G$1:$H$25,2,FALSE)</f>
        <v>No data</v>
      </c>
      <c r="J10217" t="str">
        <f>VLOOKUP($E10217,reference!$G$1:$H$25,2,FALSE)</f>
        <v>Pertanian lahan kering  campur semak / kebun campur</v>
      </c>
      <c r="K10217" t="str">
        <f t="shared" si="159"/>
        <v>Non Irigasi</v>
      </c>
      <c r="L10217" t="s">
        <v>327</v>
      </c>
    </row>
    <row r="10218" spans="1:12" x14ac:dyDescent="0.25">
      <c r="A10218" s="1">
        <v>10217</v>
      </c>
      <c r="B10218" s="3">
        <v>2</v>
      </c>
      <c r="C10218" s="1">
        <v>30</v>
      </c>
      <c r="D10218" s="1">
        <v>5</v>
      </c>
      <c r="E10218" s="1">
        <v>2</v>
      </c>
      <c r="F10218" s="1">
        <v>0</v>
      </c>
      <c r="G10218">
        <f>VLOOKUP(C10218,reference!$A$1:$E$310,5,FALSE)</f>
        <v>5303101</v>
      </c>
      <c r="H10218" t="str">
        <f>VLOOKUP(C10218,reference!$A$1:$E$310,4,FALSE)</f>
        <v>SEMAU SELATAN</v>
      </c>
      <c r="I10218" t="str">
        <f>VLOOKUP($D10218,reference!$G$1:$H$25,2,FALSE)</f>
        <v>Hutan mangrove primer</v>
      </c>
      <c r="J10218" t="str">
        <f>VLOOKUP($E10218,reference!$G$1:$H$25,2,FALSE)</f>
        <v>Hutan lahan kering sekunder / bekas tebangan</v>
      </c>
      <c r="K10218" t="str">
        <f t="shared" si="159"/>
        <v>Non Irigasi</v>
      </c>
      <c r="L10218" t="s">
        <v>329</v>
      </c>
    </row>
    <row r="10219" spans="1:12" x14ac:dyDescent="0.25">
      <c r="A10219" s="1">
        <v>10218</v>
      </c>
      <c r="B10219" s="3">
        <v>42</v>
      </c>
      <c r="C10219" s="1">
        <v>30</v>
      </c>
      <c r="D10219" s="1">
        <v>5</v>
      </c>
      <c r="E10219" s="1">
        <v>5</v>
      </c>
      <c r="F10219" s="1">
        <v>0</v>
      </c>
      <c r="G10219">
        <f>VLOOKUP(C10219,reference!$A$1:$E$310,5,FALSE)</f>
        <v>5303101</v>
      </c>
      <c r="H10219" t="str">
        <f>VLOOKUP(C10219,reference!$A$1:$E$310,4,FALSE)</f>
        <v>SEMAU SELATAN</v>
      </c>
      <c r="I10219" t="str">
        <f>VLOOKUP($D10219,reference!$G$1:$H$25,2,FALSE)</f>
        <v>Hutan mangrove primer</v>
      </c>
      <c r="J10219" t="str">
        <f>VLOOKUP($E10219,reference!$G$1:$H$25,2,FALSE)</f>
        <v>Hutan mangrove primer</v>
      </c>
      <c r="K10219" t="str">
        <f t="shared" si="159"/>
        <v>Non Irigasi</v>
      </c>
      <c r="L10219" t="s">
        <v>327</v>
      </c>
    </row>
    <row r="10220" spans="1:12" x14ac:dyDescent="0.25">
      <c r="A10220" s="1">
        <v>10219</v>
      </c>
      <c r="B10220" s="3">
        <v>3</v>
      </c>
      <c r="C10220" s="1">
        <v>30</v>
      </c>
      <c r="D10220" s="1">
        <v>9</v>
      </c>
      <c r="E10220" s="1">
        <v>5</v>
      </c>
      <c r="F10220" s="1">
        <v>0</v>
      </c>
      <c r="G10220">
        <f>VLOOKUP(C10220,reference!$A$1:$E$310,5,FALSE)</f>
        <v>5303101</v>
      </c>
      <c r="H10220" t="str">
        <f>VLOOKUP(C10220,reference!$A$1:$E$310,4,FALSE)</f>
        <v>SEMAU SELATAN</v>
      </c>
      <c r="I10220" t="str">
        <f>VLOOKUP($D10220,reference!$G$1:$H$25,2,FALSE)</f>
        <v>Semak belukar</v>
      </c>
      <c r="J10220" t="str">
        <f>VLOOKUP($E10220,reference!$G$1:$H$25,2,FALSE)</f>
        <v>Hutan mangrove primer</v>
      </c>
      <c r="K10220" t="str">
        <f t="shared" si="159"/>
        <v>Non Irigasi</v>
      </c>
      <c r="L10220" t="s">
        <v>327</v>
      </c>
    </row>
    <row r="10221" spans="1:12" x14ac:dyDescent="0.25">
      <c r="A10221" s="1">
        <v>10220</v>
      </c>
      <c r="B10221" s="3">
        <v>17</v>
      </c>
      <c r="C10221" s="1">
        <v>30</v>
      </c>
      <c r="D10221" s="1">
        <v>2</v>
      </c>
      <c r="E10221" s="1">
        <v>0</v>
      </c>
      <c r="F10221" s="1">
        <v>0</v>
      </c>
      <c r="G10221">
        <f>VLOOKUP(C10221,reference!$A$1:$E$310,5,FALSE)</f>
        <v>5303101</v>
      </c>
      <c r="H10221" t="str">
        <f>VLOOKUP(C10221,reference!$A$1:$E$310,4,FALSE)</f>
        <v>SEMAU SELATAN</v>
      </c>
      <c r="I10221" t="str">
        <f>VLOOKUP($D10221,reference!$G$1:$H$25,2,FALSE)</f>
        <v>Hutan lahan kering sekunder / bekas tebangan</v>
      </c>
      <c r="J10221" t="str">
        <f>VLOOKUP($E10221,reference!$G$1:$H$25,2,FALSE)</f>
        <v>No data</v>
      </c>
      <c r="K10221" t="str">
        <f t="shared" si="159"/>
        <v>Non Irigasi</v>
      </c>
      <c r="L10221" t="s">
        <v>328</v>
      </c>
    </row>
    <row r="10222" spans="1:12" x14ac:dyDescent="0.25">
      <c r="A10222" s="1">
        <v>10221</v>
      </c>
      <c r="B10222" s="3">
        <v>14</v>
      </c>
      <c r="C10222" s="1">
        <v>37</v>
      </c>
      <c r="D10222" s="1">
        <v>2</v>
      </c>
      <c r="E10222" s="1">
        <v>11</v>
      </c>
      <c r="F10222" s="1">
        <v>0</v>
      </c>
      <c r="G10222">
        <f>VLOOKUP(C10222,reference!$A$1:$E$310,5,FALSE)</f>
        <v>5303132</v>
      </c>
      <c r="H10222" t="str">
        <f>VLOOKUP(C10222,reference!$A$1:$E$310,4,FALSE)</f>
        <v>AMARASI SELATAN</v>
      </c>
      <c r="I10222" t="str">
        <f>VLOOKUP($D10222,reference!$G$1:$H$25,2,FALSE)</f>
        <v>Hutan lahan kering sekunder / bekas tebangan</v>
      </c>
      <c r="J10222" t="str">
        <f>VLOOKUP($E10222,reference!$G$1:$H$25,2,FALSE)</f>
        <v>Savanna / Padang rumput</v>
      </c>
      <c r="K10222" t="str">
        <f t="shared" si="159"/>
        <v>Non Irigasi</v>
      </c>
      <c r="L10222" t="s">
        <v>328</v>
      </c>
    </row>
    <row r="10223" spans="1:12" x14ac:dyDescent="0.25">
      <c r="A10223" s="1">
        <v>10222</v>
      </c>
      <c r="B10223" s="3">
        <v>1</v>
      </c>
      <c r="C10223" s="1">
        <v>14</v>
      </c>
      <c r="D10223" s="1">
        <v>1</v>
      </c>
      <c r="E10223" s="1">
        <v>0</v>
      </c>
      <c r="F10223" s="1">
        <v>0</v>
      </c>
      <c r="G10223">
        <f>VLOOKUP(C10223,reference!$A$1:$E$310,5,FALSE)</f>
        <v>5302031</v>
      </c>
      <c r="H10223" t="str">
        <f>VLOOKUP(C10223,reference!$A$1:$E$310,4,FALSE)</f>
        <v>KARERA</v>
      </c>
      <c r="I10223" t="str">
        <f>VLOOKUP($D10223,reference!$G$1:$H$25,2,FALSE)</f>
        <v>Hutan lahan kering primer</v>
      </c>
      <c r="J10223" t="str">
        <f>VLOOKUP($E10223,reference!$G$1:$H$25,2,FALSE)</f>
        <v>No data</v>
      </c>
      <c r="K10223" t="str">
        <f t="shared" si="159"/>
        <v>Non Irigasi</v>
      </c>
      <c r="L10223" t="s">
        <v>328</v>
      </c>
    </row>
    <row r="10224" spans="1:12" x14ac:dyDescent="0.25">
      <c r="A10224" s="1">
        <v>10223</v>
      </c>
      <c r="B10224" s="3">
        <v>9</v>
      </c>
      <c r="C10224" s="1">
        <v>20</v>
      </c>
      <c r="D10224" s="1">
        <v>0</v>
      </c>
      <c r="E10224" s="1">
        <v>9</v>
      </c>
      <c r="F10224" s="1">
        <v>0</v>
      </c>
      <c r="G10224">
        <f>VLOOKUP(C10224,reference!$A$1:$E$310,5,FALSE)</f>
        <v>5302041</v>
      </c>
      <c r="H10224" t="str">
        <f>VLOOKUP(C10224,reference!$A$1:$E$310,4,FALSE)</f>
        <v>WULA WAIJELU</v>
      </c>
      <c r="I10224" t="str">
        <f>VLOOKUP($D10224,reference!$G$1:$H$25,2,FALSE)</f>
        <v>No data</v>
      </c>
      <c r="J10224" t="str">
        <f>VLOOKUP($E10224,reference!$G$1:$H$25,2,FALSE)</f>
        <v>Semak belukar</v>
      </c>
      <c r="K10224" t="str">
        <f t="shared" si="159"/>
        <v>Non Irigasi</v>
      </c>
      <c r="L10224" t="s">
        <v>327</v>
      </c>
    </row>
    <row r="10225" spans="1:12" x14ac:dyDescent="0.25">
      <c r="A10225" s="1">
        <v>10224</v>
      </c>
      <c r="B10225" s="3">
        <v>41</v>
      </c>
      <c r="C10225" s="1">
        <v>30</v>
      </c>
      <c r="D10225" s="1">
        <v>2</v>
      </c>
      <c r="E10225" s="1">
        <v>11</v>
      </c>
      <c r="F10225" s="1">
        <v>0</v>
      </c>
      <c r="G10225">
        <f>VLOOKUP(C10225,reference!$A$1:$E$310,5,FALSE)</f>
        <v>5303101</v>
      </c>
      <c r="H10225" t="str">
        <f>VLOOKUP(C10225,reference!$A$1:$E$310,4,FALSE)</f>
        <v>SEMAU SELATAN</v>
      </c>
      <c r="I10225" t="str">
        <f>VLOOKUP($D10225,reference!$G$1:$H$25,2,FALSE)</f>
        <v>Hutan lahan kering sekunder / bekas tebangan</v>
      </c>
      <c r="J10225" t="str">
        <f>VLOOKUP($E10225,reference!$G$1:$H$25,2,FALSE)</f>
        <v>Savanna / Padang rumput</v>
      </c>
      <c r="K10225" t="str">
        <f t="shared" si="159"/>
        <v>Non Irigasi</v>
      </c>
      <c r="L10225" t="s">
        <v>328</v>
      </c>
    </row>
    <row r="10226" spans="1:12" x14ac:dyDescent="0.25">
      <c r="A10226" s="1">
        <v>10225</v>
      </c>
      <c r="B10226" s="3">
        <v>1</v>
      </c>
      <c r="C10226" s="1">
        <v>30</v>
      </c>
      <c r="D10226" s="1">
        <v>5</v>
      </c>
      <c r="E10226" s="1">
        <v>0</v>
      </c>
      <c r="F10226" s="1">
        <v>0</v>
      </c>
      <c r="G10226">
        <f>VLOOKUP(C10226,reference!$A$1:$E$310,5,FALSE)</f>
        <v>5303101</v>
      </c>
      <c r="H10226" t="str">
        <f>VLOOKUP(C10226,reference!$A$1:$E$310,4,FALSE)</f>
        <v>SEMAU SELATAN</v>
      </c>
      <c r="I10226" t="str">
        <f>VLOOKUP($D10226,reference!$G$1:$H$25,2,FALSE)</f>
        <v>Hutan mangrove primer</v>
      </c>
      <c r="J10226" t="str">
        <f>VLOOKUP($E10226,reference!$G$1:$H$25,2,FALSE)</f>
        <v>No data</v>
      </c>
      <c r="K10226" t="str">
        <f t="shared" si="159"/>
        <v>Non Irigasi</v>
      </c>
      <c r="L10226" t="s">
        <v>328</v>
      </c>
    </row>
    <row r="10227" spans="1:12" x14ac:dyDescent="0.25">
      <c r="A10227" s="1">
        <v>10226</v>
      </c>
      <c r="B10227" s="3">
        <v>19</v>
      </c>
      <c r="C10227" s="1">
        <v>31</v>
      </c>
      <c r="D10227" s="1">
        <v>0</v>
      </c>
      <c r="E10227" s="1">
        <v>2</v>
      </c>
      <c r="F10227" s="1">
        <v>0</v>
      </c>
      <c r="G10227">
        <f>VLOOKUP(C10227,reference!$A$1:$E$310,5,FALSE)</f>
        <v>5303110</v>
      </c>
      <c r="H10227" t="str">
        <f>VLOOKUP(C10227,reference!$A$1:$E$310,4,FALSE)</f>
        <v>KUPANG BARAT</v>
      </c>
      <c r="I10227" t="str">
        <f>VLOOKUP($D10227,reference!$G$1:$H$25,2,FALSE)</f>
        <v>No data</v>
      </c>
      <c r="J10227" t="str">
        <f>VLOOKUP($E10227,reference!$G$1:$H$25,2,FALSE)</f>
        <v>Hutan lahan kering sekunder / bekas tebangan</v>
      </c>
      <c r="K10227" t="str">
        <f t="shared" si="159"/>
        <v>Non Irigasi</v>
      </c>
      <c r="L10227" t="s">
        <v>327</v>
      </c>
    </row>
    <row r="10228" spans="1:12" x14ac:dyDescent="0.25">
      <c r="A10228" s="1">
        <v>10227</v>
      </c>
      <c r="B10228" s="3">
        <v>75</v>
      </c>
      <c r="C10228" s="1">
        <v>30</v>
      </c>
      <c r="D10228" s="1">
        <v>13</v>
      </c>
      <c r="E10228" s="1">
        <v>13</v>
      </c>
      <c r="F10228" s="1">
        <v>0</v>
      </c>
      <c r="G10228">
        <f>VLOOKUP(C10228,reference!$A$1:$E$310,5,FALSE)</f>
        <v>5303101</v>
      </c>
      <c r="H10228" t="str">
        <f>VLOOKUP(C10228,reference!$A$1:$E$310,4,FALSE)</f>
        <v>SEMAU SELATAN</v>
      </c>
      <c r="I10228" t="str">
        <f>VLOOKUP($D10228,reference!$G$1:$H$25,2,FALSE)</f>
        <v>Pertanian lahan kering  campur semak / kebun campur</v>
      </c>
      <c r="J10228" t="str">
        <f>VLOOKUP($E10228,reference!$G$1:$H$25,2,FALSE)</f>
        <v>Pertanian lahan kering  campur semak / kebun campur</v>
      </c>
      <c r="K10228" t="str">
        <f t="shared" si="159"/>
        <v>Non Irigasi</v>
      </c>
      <c r="L10228" t="s">
        <v>327</v>
      </c>
    </row>
    <row r="10229" spans="1:12" x14ac:dyDescent="0.25">
      <c r="A10229" s="1">
        <v>10228</v>
      </c>
      <c r="B10229" s="3">
        <v>42</v>
      </c>
      <c r="C10229" s="1">
        <v>30</v>
      </c>
      <c r="D10229" s="1">
        <v>13</v>
      </c>
      <c r="E10229" s="1">
        <v>16</v>
      </c>
      <c r="F10229" s="1">
        <v>0</v>
      </c>
      <c r="G10229">
        <f>VLOOKUP(C10229,reference!$A$1:$E$310,5,FALSE)</f>
        <v>5303101</v>
      </c>
      <c r="H10229" t="str">
        <f>VLOOKUP(C10229,reference!$A$1:$E$310,4,FALSE)</f>
        <v>SEMAU SELATAN</v>
      </c>
      <c r="I10229" t="str">
        <f>VLOOKUP($D10229,reference!$G$1:$H$25,2,FALSE)</f>
        <v>Pertanian lahan kering  campur semak / kebun campur</v>
      </c>
      <c r="J10229" t="str">
        <f>VLOOKUP($E10229,reference!$G$1:$H$25,2,FALSE)</f>
        <v>Pemukiman</v>
      </c>
      <c r="K10229" t="str">
        <f t="shared" si="159"/>
        <v>Non Irigasi</v>
      </c>
      <c r="L10229" t="s">
        <v>327</v>
      </c>
    </row>
    <row r="10230" spans="1:12" x14ac:dyDescent="0.25">
      <c r="A10230" s="1">
        <v>10229</v>
      </c>
      <c r="B10230" s="3">
        <v>9</v>
      </c>
      <c r="C10230" s="1">
        <v>30</v>
      </c>
      <c r="D10230" s="1">
        <v>1</v>
      </c>
      <c r="E10230" s="1">
        <v>2</v>
      </c>
      <c r="F10230" s="1">
        <v>0</v>
      </c>
      <c r="G10230">
        <f>VLOOKUP(C10230,reference!$A$1:$E$310,5,FALSE)</f>
        <v>5303101</v>
      </c>
      <c r="H10230" t="str">
        <f>VLOOKUP(C10230,reference!$A$1:$E$310,4,FALSE)</f>
        <v>SEMAU SELATAN</v>
      </c>
      <c r="I10230" t="str">
        <f>VLOOKUP($D10230,reference!$G$1:$H$25,2,FALSE)</f>
        <v>Hutan lahan kering primer</v>
      </c>
      <c r="J10230" t="str">
        <f>VLOOKUP($E10230,reference!$G$1:$H$25,2,FALSE)</f>
        <v>Hutan lahan kering sekunder / bekas tebangan</v>
      </c>
      <c r="K10230" t="str">
        <f t="shared" si="159"/>
        <v>Non Irigasi</v>
      </c>
      <c r="L10230" t="s">
        <v>329</v>
      </c>
    </row>
    <row r="10231" spans="1:12" x14ac:dyDescent="0.25">
      <c r="A10231" s="1">
        <v>10230</v>
      </c>
      <c r="B10231" s="3">
        <v>48</v>
      </c>
      <c r="C10231" s="1">
        <v>30</v>
      </c>
      <c r="D10231" s="1">
        <v>1</v>
      </c>
      <c r="E10231" s="1">
        <v>9</v>
      </c>
      <c r="F10231" s="1">
        <v>0</v>
      </c>
      <c r="G10231">
        <f>VLOOKUP(C10231,reference!$A$1:$E$310,5,FALSE)</f>
        <v>5303101</v>
      </c>
      <c r="H10231" t="str">
        <f>VLOOKUP(C10231,reference!$A$1:$E$310,4,FALSE)</f>
        <v>SEMAU SELATAN</v>
      </c>
      <c r="I10231" t="str">
        <f>VLOOKUP($D10231,reference!$G$1:$H$25,2,FALSE)</f>
        <v>Hutan lahan kering primer</v>
      </c>
      <c r="J10231" t="str">
        <f>VLOOKUP($E10231,reference!$G$1:$H$25,2,FALSE)</f>
        <v>Semak belukar</v>
      </c>
      <c r="K10231" t="str">
        <f t="shared" si="159"/>
        <v>Non Irigasi</v>
      </c>
      <c r="L10231" t="s">
        <v>328</v>
      </c>
    </row>
    <row r="10232" spans="1:12" x14ac:dyDescent="0.25">
      <c r="A10232" s="1">
        <v>10231</v>
      </c>
      <c r="B10232" s="3">
        <v>1</v>
      </c>
      <c r="C10232" s="1">
        <v>30</v>
      </c>
      <c r="D10232" s="1">
        <v>0</v>
      </c>
      <c r="E10232" s="1">
        <v>5</v>
      </c>
      <c r="F10232" s="1">
        <v>0</v>
      </c>
      <c r="G10232">
        <f>VLOOKUP(C10232,reference!$A$1:$E$310,5,FALSE)</f>
        <v>5303101</v>
      </c>
      <c r="H10232" t="str">
        <f>VLOOKUP(C10232,reference!$A$1:$E$310,4,FALSE)</f>
        <v>SEMAU SELATAN</v>
      </c>
      <c r="I10232" t="str">
        <f>VLOOKUP($D10232,reference!$G$1:$H$25,2,FALSE)</f>
        <v>No data</v>
      </c>
      <c r="J10232" t="str">
        <f>VLOOKUP($E10232,reference!$G$1:$H$25,2,FALSE)</f>
        <v>Hutan mangrove primer</v>
      </c>
      <c r="K10232" t="str">
        <f t="shared" si="159"/>
        <v>Non Irigasi</v>
      </c>
      <c r="L10232" t="s">
        <v>327</v>
      </c>
    </row>
    <row r="10233" spans="1:12" x14ac:dyDescent="0.25">
      <c r="A10233" s="1">
        <v>10232</v>
      </c>
      <c r="B10233" s="3">
        <v>4</v>
      </c>
      <c r="C10233" s="1">
        <v>32</v>
      </c>
      <c r="D10233" s="1">
        <v>2</v>
      </c>
      <c r="E10233" s="1">
        <v>13</v>
      </c>
      <c r="F10233" s="1">
        <v>0</v>
      </c>
      <c r="G10233">
        <f>VLOOKUP(C10233,reference!$A$1:$E$310,5,FALSE)</f>
        <v>5303111</v>
      </c>
      <c r="H10233" t="str">
        <f>VLOOKUP(C10233,reference!$A$1:$E$310,4,FALSE)</f>
        <v>NEKAMESE</v>
      </c>
      <c r="I10233" t="str">
        <f>VLOOKUP($D10233,reference!$G$1:$H$25,2,FALSE)</f>
        <v>Hutan lahan kering sekunder / bekas tebangan</v>
      </c>
      <c r="J10233" t="str">
        <f>VLOOKUP($E10233,reference!$G$1:$H$25,2,FALSE)</f>
        <v>Pertanian lahan kering  campur semak / kebun campur</v>
      </c>
      <c r="K10233" t="str">
        <f t="shared" si="159"/>
        <v>Non Irigasi</v>
      </c>
      <c r="L10233" t="s">
        <v>328</v>
      </c>
    </row>
    <row r="10234" spans="1:12" x14ac:dyDescent="0.25">
      <c r="A10234" s="1">
        <v>10233</v>
      </c>
      <c r="B10234" s="3">
        <v>28</v>
      </c>
      <c r="C10234" s="1">
        <v>30</v>
      </c>
      <c r="D10234" s="1">
        <v>13</v>
      </c>
      <c r="E10234" s="1">
        <v>2</v>
      </c>
      <c r="F10234" s="1">
        <v>0</v>
      </c>
      <c r="G10234">
        <f>VLOOKUP(C10234,reference!$A$1:$E$310,5,FALSE)</f>
        <v>5303101</v>
      </c>
      <c r="H10234" t="str">
        <f>VLOOKUP(C10234,reference!$A$1:$E$310,4,FALSE)</f>
        <v>SEMAU SELATAN</v>
      </c>
      <c r="I10234" t="str">
        <f>VLOOKUP($D10234,reference!$G$1:$H$25,2,FALSE)</f>
        <v>Pertanian lahan kering  campur semak / kebun campur</v>
      </c>
      <c r="J10234" t="str">
        <f>VLOOKUP($E10234,reference!$G$1:$H$25,2,FALSE)</f>
        <v>Hutan lahan kering sekunder / bekas tebangan</v>
      </c>
      <c r="K10234" t="str">
        <f t="shared" si="159"/>
        <v>Non Irigasi</v>
      </c>
      <c r="L10234" t="s">
        <v>327</v>
      </c>
    </row>
    <row r="10235" spans="1:12" x14ac:dyDescent="0.25">
      <c r="A10235" s="1">
        <v>10234</v>
      </c>
      <c r="B10235" s="3">
        <v>551</v>
      </c>
      <c r="C10235" s="1">
        <v>32</v>
      </c>
      <c r="D10235" s="1">
        <v>9</v>
      </c>
      <c r="E10235" s="1">
        <v>9</v>
      </c>
      <c r="F10235" s="1">
        <v>0</v>
      </c>
      <c r="G10235">
        <f>VLOOKUP(C10235,reference!$A$1:$E$310,5,FALSE)</f>
        <v>5303111</v>
      </c>
      <c r="H10235" t="str">
        <f>VLOOKUP(C10235,reference!$A$1:$E$310,4,FALSE)</f>
        <v>NEKAMESE</v>
      </c>
      <c r="I10235" t="str">
        <f>VLOOKUP($D10235,reference!$G$1:$H$25,2,FALSE)</f>
        <v>Semak belukar</v>
      </c>
      <c r="J10235" t="str">
        <f>VLOOKUP($E10235,reference!$G$1:$H$25,2,FALSE)</f>
        <v>Semak belukar</v>
      </c>
      <c r="K10235" t="str">
        <f t="shared" si="159"/>
        <v>Non Irigasi</v>
      </c>
      <c r="L10235" t="s">
        <v>327</v>
      </c>
    </row>
    <row r="10236" spans="1:12" x14ac:dyDescent="0.25">
      <c r="A10236" s="1">
        <v>10235</v>
      </c>
      <c r="B10236" s="3">
        <v>4502</v>
      </c>
      <c r="C10236" s="1">
        <v>36</v>
      </c>
      <c r="D10236" s="1">
        <v>13</v>
      </c>
      <c r="E10236" s="1">
        <v>11</v>
      </c>
      <c r="F10236" s="1">
        <v>0</v>
      </c>
      <c r="G10236">
        <f>VLOOKUP(C10236,reference!$A$1:$E$310,5,FALSE)</f>
        <v>5303131</v>
      </c>
      <c r="H10236" t="str">
        <f>VLOOKUP(C10236,reference!$A$1:$E$310,4,FALSE)</f>
        <v>AMARASI BARAT</v>
      </c>
      <c r="I10236" t="str">
        <f>VLOOKUP($D10236,reference!$G$1:$H$25,2,FALSE)</f>
        <v>Pertanian lahan kering  campur semak / kebun campur</v>
      </c>
      <c r="J10236" t="str">
        <f>VLOOKUP($E10236,reference!$G$1:$H$25,2,FALSE)</f>
        <v>Savanna / Padang rumput</v>
      </c>
      <c r="K10236" t="str">
        <f t="shared" si="159"/>
        <v>Non Irigasi</v>
      </c>
      <c r="L10236" t="s">
        <v>327</v>
      </c>
    </row>
    <row r="10237" spans="1:12" x14ac:dyDescent="0.25">
      <c r="A10237" s="1">
        <v>10236</v>
      </c>
      <c r="B10237" s="3">
        <v>2</v>
      </c>
      <c r="C10237" s="1">
        <v>18</v>
      </c>
      <c r="D10237" s="1">
        <v>0</v>
      </c>
      <c r="E10237" s="1">
        <v>14</v>
      </c>
      <c r="F10237" s="1">
        <v>0</v>
      </c>
      <c r="G10237">
        <f>VLOOKUP(C10237,reference!$A$1:$E$310,5,FALSE)</f>
        <v>5302035</v>
      </c>
      <c r="H10237" t="str">
        <f>VLOOKUP(C10237,reference!$A$1:$E$310,4,FALSE)</f>
        <v>NGADU NGALA</v>
      </c>
      <c r="I10237" t="str">
        <f>VLOOKUP($D10237,reference!$G$1:$H$25,2,FALSE)</f>
        <v>No data</v>
      </c>
      <c r="J10237" t="str">
        <f>VLOOKUP($E10237,reference!$G$1:$H$25,2,FALSE)</f>
        <v>Sawah</v>
      </c>
      <c r="K10237" t="str">
        <f t="shared" si="159"/>
        <v>Non Irigasi</v>
      </c>
      <c r="L10237" t="s">
        <v>327</v>
      </c>
    </row>
    <row r="10238" spans="1:12" x14ac:dyDescent="0.25">
      <c r="A10238" s="1">
        <v>10237</v>
      </c>
      <c r="B10238" s="3">
        <v>44</v>
      </c>
      <c r="C10238" s="1">
        <v>30</v>
      </c>
      <c r="D10238" s="1">
        <v>2</v>
      </c>
      <c r="E10238" s="1">
        <v>14</v>
      </c>
      <c r="F10238" s="1">
        <v>0</v>
      </c>
      <c r="G10238">
        <f>VLOOKUP(C10238,reference!$A$1:$E$310,5,FALSE)</f>
        <v>5303101</v>
      </c>
      <c r="H10238" t="str">
        <f>VLOOKUP(C10238,reference!$A$1:$E$310,4,FALSE)</f>
        <v>SEMAU SELATAN</v>
      </c>
      <c r="I10238" t="str">
        <f>VLOOKUP($D10238,reference!$G$1:$H$25,2,FALSE)</f>
        <v>Hutan lahan kering sekunder / bekas tebangan</v>
      </c>
      <c r="J10238" t="str">
        <f>VLOOKUP($E10238,reference!$G$1:$H$25,2,FALSE)</f>
        <v>Sawah</v>
      </c>
      <c r="K10238" t="str">
        <f t="shared" si="159"/>
        <v>Non Irigasi</v>
      </c>
      <c r="L10238" t="s">
        <v>328</v>
      </c>
    </row>
    <row r="10239" spans="1:12" x14ac:dyDescent="0.25">
      <c r="A10239" s="1">
        <v>10238</v>
      </c>
      <c r="B10239" s="3">
        <v>84</v>
      </c>
      <c r="C10239" s="1">
        <v>31</v>
      </c>
      <c r="D10239" s="1">
        <v>13</v>
      </c>
      <c r="E10239" s="1">
        <v>20</v>
      </c>
      <c r="F10239" s="1">
        <v>0</v>
      </c>
      <c r="G10239">
        <f>VLOOKUP(C10239,reference!$A$1:$E$310,5,FALSE)</f>
        <v>5303110</v>
      </c>
      <c r="H10239" t="str">
        <f>VLOOKUP(C10239,reference!$A$1:$E$310,4,FALSE)</f>
        <v>KUPANG BARAT</v>
      </c>
      <c r="I10239" t="str">
        <f>VLOOKUP($D10239,reference!$G$1:$H$25,2,FALSE)</f>
        <v>Pertanian lahan kering  campur semak / kebun campur</v>
      </c>
      <c r="J10239" t="str">
        <f>VLOOKUP($E10239,reference!$G$1:$H$25,2,FALSE)</f>
        <v>Tubuh air</v>
      </c>
      <c r="K10239" t="str">
        <f t="shared" si="159"/>
        <v>Non Irigasi</v>
      </c>
      <c r="L10239" t="s">
        <v>327</v>
      </c>
    </row>
    <row r="10240" spans="1:12" x14ac:dyDescent="0.25">
      <c r="A10240" s="1">
        <v>10239</v>
      </c>
      <c r="B10240" s="3">
        <v>34</v>
      </c>
      <c r="C10240" s="1">
        <v>32</v>
      </c>
      <c r="D10240" s="1">
        <v>13</v>
      </c>
      <c r="E10240" s="1">
        <v>13</v>
      </c>
      <c r="F10240" s="1">
        <v>0</v>
      </c>
      <c r="G10240">
        <f>VLOOKUP(C10240,reference!$A$1:$E$310,5,FALSE)</f>
        <v>5303111</v>
      </c>
      <c r="H10240" t="str">
        <f>VLOOKUP(C10240,reference!$A$1:$E$310,4,FALSE)</f>
        <v>NEKAMESE</v>
      </c>
      <c r="I10240" t="str">
        <f>VLOOKUP($D10240,reference!$G$1:$H$25,2,FALSE)</f>
        <v>Pertanian lahan kering  campur semak / kebun campur</v>
      </c>
      <c r="J10240" t="str">
        <f>VLOOKUP($E10240,reference!$G$1:$H$25,2,FALSE)</f>
        <v>Pertanian lahan kering  campur semak / kebun campur</v>
      </c>
      <c r="K10240" t="str">
        <f t="shared" si="159"/>
        <v>Non Irigasi</v>
      </c>
      <c r="L10240" t="s">
        <v>327</v>
      </c>
    </row>
    <row r="10241" spans="1:12" x14ac:dyDescent="0.25">
      <c r="A10241" s="1">
        <v>10240</v>
      </c>
      <c r="B10241" s="3">
        <v>1373</v>
      </c>
      <c r="C10241" s="1">
        <v>32</v>
      </c>
      <c r="D10241" s="1">
        <v>9</v>
      </c>
      <c r="E10241" s="1">
        <v>2</v>
      </c>
      <c r="F10241" s="1">
        <v>0</v>
      </c>
      <c r="G10241">
        <f>VLOOKUP(C10241,reference!$A$1:$E$310,5,FALSE)</f>
        <v>5303111</v>
      </c>
      <c r="H10241" t="str">
        <f>VLOOKUP(C10241,reference!$A$1:$E$310,4,FALSE)</f>
        <v>NEKAMESE</v>
      </c>
      <c r="I10241" t="str">
        <f>VLOOKUP($D10241,reference!$G$1:$H$25,2,FALSE)</f>
        <v>Semak belukar</v>
      </c>
      <c r="J10241" t="str">
        <f>VLOOKUP($E10241,reference!$G$1:$H$25,2,FALSE)</f>
        <v>Hutan lahan kering sekunder / bekas tebangan</v>
      </c>
      <c r="K10241" t="str">
        <f t="shared" si="159"/>
        <v>Non Irigasi</v>
      </c>
      <c r="L10241" t="s">
        <v>327</v>
      </c>
    </row>
    <row r="10242" spans="1:12" x14ac:dyDescent="0.25">
      <c r="A10242" s="1">
        <v>10241</v>
      </c>
      <c r="B10242" s="3">
        <v>15</v>
      </c>
      <c r="C10242" s="1">
        <v>37</v>
      </c>
      <c r="D10242" s="1">
        <v>1</v>
      </c>
      <c r="E10242" s="1">
        <v>11</v>
      </c>
      <c r="F10242" s="1">
        <v>0</v>
      </c>
      <c r="G10242">
        <f>VLOOKUP(C10242,reference!$A$1:$E$310,5,FALSE)</f>
        <v>5303132</v>
      </c>
      <c r="H10242" t="str">
        <f>VLOOKUP(C10242,reference!$A$1:$E$310,4,FALSE)</f>
        <v>AMARASI SELATAN</v>
      </c>
      <c r="I10242" t="str">
        <f>VLOOKUP($D10242,reference!$G$1:$H$25,2,FALSE)</f>
        <v>Hutan lahan kering primer</v>
      </c>
      <c r="J10242" t="str">
        <f>VLOOKUP($E10242,reference!$G$1:$H$25,2,FALSE)</f>
        <v>Savanna / Padang rumput</v>
      </c>
      <c r="K10242" t="str">
        <f t="shared" si="159"/>
        <v>Non Irigasi</v>
      </c>
      <c r="L10242" t="s">
        <v>328</v>
      </c>
    </row>
    <row r="10243" spans="1:12" x14ac:dyDescent="0.25">
      <c r="A10243" s="1">
        <v>10242</v>
      </c>
      <c r="B10243" s="3">
        <v>46</v>
      </c>
      <c r="C10243" s="1">
        <v>18</v>
      </c>
      <c r="D10243" s="1">
        <v>2</v>
      </c>
      <c r="E10243" s="1">
        <v>18</v>
      </c>
      <c r="F10243" s="1">
        <v>0</v>
      </c>
      <c r="G10243">
        <f>VLOOKUP(C10243,reference!$A$1:$E$310,5,FALSE)</f>
        <v>5302035</v>
      </c>
      <c r="H10243" t="str">
        <f>VLOOKUP(C10243,reference!$A$1:$E$310,4,FALSE)</f>
        <v>NGADU NGALA</v>
      </c>
      <c r="I10243" t="str">
        <f>VLOOKUP($D10243,reference!$G$1:$H$25,2,FALSE)</f>
        <v>Hutan lahan kering sekunder / bekas tebangan</v>
      </c>
      <c r="J10243" t="str">
        <f>VLOOKUP($E10243,reference!$G$1:$H$25,2,FALSE)</f>
        <v>Lahan terbuka</v>
      </c>
      <c r="K10243" t="str">
        <f t="shared" ref="K10243:K10306" si="160">IF(F10243=0,"Non Irigasi","Buffer Irigasi")</f>
        <v>Non Irigasi</v>
      </c>
      <c r="L10243" t="s">
        <v>328</v>
      </c>
    </row>
    <row r="10244" spans="1:12" x14ac:dyDescent="0.25">
      <c r="A10244" s="1">
        <v>10243</v>
      </c>
      <c r="B10244" s="3">
        <v>159</v>
      </c>
      <c r="C10244" s="1">
        <v>30</v>
      </c>
      <c r="D10244" s="1">
        <v>13</v>
      </c>
      <c r="E10244" s="1">
        <v>14</v>
      </c>
      <c r="F10244" s="1">
        <v>0</v>
      </c>
      <c r="G10244">
        <f>VLOOKUP(C10244,reference!$A$1:$E$310,5,FALSE)</f>
        <v>5303101</v>
      </c>
      <c r="H10244" t="str">
        <f>VLOOKUP(C10244,reference!$A$1:$E$310,4,FALSE)</f>
        <v>SEMAU SELATAN</v>
      </c>
      <c r="I10244" t="str">
        <f>VLOOKUP($D10244,reference!$G$1:$H$25,2,FALSE)</f>
        <v>Pertanian lahan kering  campur semak / kebun campur</v>
      </c>
      <c r="J10244" t="str">
        <f>VLOOKUP($E10244,reference!$G$1:$H$25,2,FALSE)</f>
        <v>Sawah</v>
      </c>
      <c r="K10244" t="str">
        <f t="shared" si="160"/>
        <v>Non Irigasi</v>
      </c>
      <c r="L10244" t="s">
        <v>327</v>
      </c>
    </row>
    <row r="10245" spans="1:12" x14ac:dyDescent="0.25">
      <c r="A10245" s="1">
        <v>10244</v>
      </c>
      <c r="B10245" s="3">
        <v>78</v>
      </c>
      <c r="C10245" s="1">
        <v>30</v>
      </c>
      <c r="D10245" s="1">
        <v>13</v>
      </c>
      <c r="E10245" s="1">
        <v>11</v>
      </c>
      <c r="F10245" s="1">
        <v>0</v>
      </c>
      <c r="G10245">
        <f>VLOOKUP(C10245,reference!$A$1:$E$310,5,FALSE)</f>
        <v>5303101</v>
      </c>
      <c r="H10245" t="str">
        <f>VLOOKUP(C10245,reference!$A$1:$E$310,4,FALSE)</f>
        <v>SEMAU SELATAN</v>
      </c>
      <c r="I10245" t="str">
        <f>VLOOKUP($D10245,reference!$G$1:$H$25,2,FALSE)</f>
        <v>Pertanian lahan kering  campur semak / kebun campur</v>
      </c>
      <c r="J10245" t="str">
        <f>VLOOKUP($E10245,reference!$G$1:$H$25,2,FALSE)</f>
        <v>Savanna / Padang rumput</v>
      </c>
      <c r="K10245" t="str">
        <f t="shared" si="160"/>
        <v>Non Irigasi</v>
      </c>
      <c r="L10245" t="s">
        <v>327</v>
      </c>
    </row>
    <row r="10246" spans="1:12" x14ac:dyDescent="0.25">
      <c r="A10246" s="1">
        <v>10245</v>
      </c>
      <c r="B10246" s="3">
        <v>3</v>
      </c>
      <c r="C10246" s="1">
        <v>31</v>
      </c>
      <c r="D10246" s="1">
        <v>0</v>
      </c>
      <c r="E10246" s="1">
        <v>12</v>
      </c>
      <c r="F10246" s="1">
        <v>0</v>
      </c>
      <c r="G10246">
        <f>VLOOKUP(C10246,reference!$A$1:$E$310,5,FALSE)</f>
        <v>5303110</v>
      </c>
      <c r="H10246" t="str">
        <f>VLOOKUP(C10246,reference!$A$1:$E$310,4,FALSE)</f>
        <v>KUPANG BARAT</v>
      </c>
      <c r="I10246" t="str">
        <f>VLOOKUP($D10246,reference!$G$1:$H$25,2,FALSE)</f>
        <v>No data</v>
      </c>
      <c r="J10246" t="str">
        <f>VLOOKUP($E10246,reference!$G$1:$H$25,2,FALSE)</f>
        <v>Pertanian lahan kering</v>
      </c>
      <c r="K10246" t="str">
        <f t="shared" si="160"/>
        <v>Non Irigasi</v>
      </c>
      <c r="L10246" t="s">
        <v>327</v>
      </c>
    </row>
    <row r="10247" spans="1:12" x14ac:dyDescent="0.25">
      <c r="A10247" s="1">
        <v>10246</v>
      </c>
      <c r="B10247" s="3">
        <v>305</v>
      </c>
      <c r="C10247" s="1">
        <v>37</v>
      </c>
      <c r="D10247" s="1">
        <v>2</v>
      </c>
      <c r="E10247" s="1">
        <v>1</v>
      </c>
      <c r="F10247" s="1">
        <v>0</v>
      </c>
      <c r="G10247">
        <f>VLOOKUP(C10247,reference!$A$1:$E$310,5,FALSE)</f>
        <v>5303132</v>
      </c>
      <c r="H10247" t="str">
        <f>VLOOKUP(C10247,reference!$A$1:$E$310,4,FALSE)</f>
        <v>AMARASI SELATAN</v>
      </c>
      <c r="I10247" t="str">
        <f>VLOOKUP($D10247,reference!$G$1:$H$25,2,FALSE)</f>
        <v>Hutan lahan kering sekunder / bekas tebangan</v>
      </c>
      <c r="J10247" t="str">
        <f>VLOOKUP($E10247,reference!$G$1:$H$25,2,FALSE)</f>
        <v>Hutan lahan kering primer</v>
      </c>
      <c r="K10247" t="str">
        <f t="shared" si="160"/>
        <v>Non Irigasi</v>
      </c>
      <c r="L10247" t="s">
        <v>327</v>
      </c>
    </row>
    <row r="10248" spans="1:12" x14ac:dyDescent="0.25">
      <c r="A10248" s="1">
        <v>10247</v>
      </c>
      <c r="B10248" s="3">
        <v>16</v>
      </c>
      <c r="C10248" s="1">
        <v>18</v>
      </c>
      <c r="D10248" s="1">
        <v>0</v>
      </c>
      <c r="E10248" s="1">
        <v>18</v>
      </c>
      <c r="F10248" s="1">
        <v>0</v>
      </c>
      <c r="G10248">
        <f>VLOOKUP(C10248,reference!$A$1:$E$310,5,FALSE)</f>
        <v>5302035</v>
      </c>
      <c r="H10248" t="str">
        <f>VLOOKUP(C10248,reference!$A$1:$E$310,4,FALSE)</f>
        <v>NGADU NGALA</v>
      </c>
      <c r="I10248" t="str">
        <f>VLOOKUP($D10248,reference!$G$1:$H$25,2,FALSE)</f>
        <v>No data</v>
      </c>
      <c r="J10248" t="str">
        <f>VLOOKUP($E10248,reference!$G$1:$H$25,2,FALSE)</f>
        <v>Lahan terbuka</v>
      </c>
      <c r="K10248" t="str">
        <f t="shared" si="160"/>
        <v>Non Irigasi</v>
      </c>
      <c r="L10248" t="s">
        <v>327</v>
      </c>
    </row>
    <row r="10249" spans="1:12" x14ac:dyDescent="0.25">
      <c r="A10249" s="1">
        <v>10248</v>
      </c>
      <c r="B10249" s="3">
        <v>109</v>
      </c>
      <c r="C10249" s="1">
        <v>32</v>
      </c>
      <c r="D10249" s="1">
        <v>9</v>
      </c>
      <c r="E10249" s="1">
        <v>13</v>
      </c>
      <c r="F10249" s="1">
        <v>0</v>
      </c>
      <c r="G10249">
        <f>VLOOKUP(C10249,reference!$A$1:$E$310,5,FALSE)</f>
        <v>5303111</v>
      </c>
      <c r="H10249" t="str">
        <f>VLOOKUP(C10249,reference!$A$1:$E$310,4,FALSE)</f>
        <v>NEKAMESE</v>
      </c>
      <c r="I10249" t="str">
        <f>VLOOKUP($D10249,reference!$G$1:$H$25,2,FALSE)</f>
        <v>Semak belukar</v>
      </c>
      <c r="J10249" t="str">
        <f>VLOOKUP($E10249,reference!$G$1:$H$25,2,FALSE)</f>
        <v>Pertanian lahan kering  campur semak / kebun campur</v>
      </c>
      <c r="K10249" t="str">
        <f t="shared" si="160"/>
        <v>Non Irigasi</v>
      </c>
      <c r="L10249" t="s">
        <v>327</v>
      </c>
    </row>
    <row r="10250" spans="1:12" x14ac:dyDescent="0.25">
      <c r="A10250" s="1">
        <v>10249</v>
      </c>
      <c r="B10250" s="3">
        <v>5</v>
      </c>
      <c r="C10250" s="1">
        <v>38</v>
      </c>
      <c r="D10250" s="1">
        <v>0</v>
      </c>
      <c r="E10250" s="1">
        <v>13</v>
      </c>
      <c r="F10250" s="1">
        <v>0</v>
      </c>
      <c r="G10250">
        <f>VLOOKUP(C10250,reference!$A$1:$E$310,5,FALSE)</f>
        <v>5303133</v>
      </c>
      <c r="H10250" t="str">
        <f>VLOOKUP(C10250,reference!$A$1:$E$310,4,FALSE)</f>
        <v>AMARASI TIMUR</v>
      </c>
      <c r="I10250" t="str">
        <f>VLOOKUP($D10250,reference!$G$1:$H$25,2,FALSE)</f>
        <v>No data</v>
      </c>
      <c r="J10250" t="str">
        <f>VLOOKUP($E10250,reference!$G$1:$H$25,2,FALSE)</f>
        <v>Pertanian lahan kering  campur semak / kebun campur</v>
      </c>
      <c r="K10250" t="str">
        <f t="shared" si="160"/>
        <v>Non Irigasi</v>
      </c>
      <c r="L10250" t="s">
        <v>327</v>
      </c>
    </row>
    <row r="10251" spans="1:12" x14ac:dyDescent="0.25">
      <c r="A10251" s="1">
        <v>10250</v>
      </c>
      <c r="B10251" s="3">
        <v>10</v>
      </c>
      <c r="C10251" s="1">
        <v>38</v>
      </c>
      <c r="D10251" s="1">
        <v>0</v>
      </c>
      <c r="E10251" s="1">
        <v>1</v>
      </c>
      <c r="F10251" s="1">
        <v>0</v>
      </c>
      <c r="G10251">
        <f>VLOOKUP(C10251,reference!$A$1:$E$310,5,FALSE)</f>
        <v>5303133</v>
      </c>
      <c r="H10251" t="str">
        <f>VLOOKUP(C10251,reference!$A$1:$E$310,4,FALSE)</f>
        <v>AMARASI TIMUR</v>
      </c>
      <c r="I10251" t="str">
        <f>VLOOKUP($D10251,reference!$G$1:$H$25,2,FALSE)</f>
        <v>No data</v>
      </c>
      <c r="J10251" t="str">
        <f>VLOOKUP($E10251,reference!$G$1:$H$25,2,FALSE)</f>
        <v>Hutan lahan kering primer</v>
      </c>
      <c r="K10251" t="str">
        <f t="shared" si="160"/>
        <v>Non Irigasi</v>
      </c>
      <c r="L10251" t="s">
        <v>327</v>
      </c>
    </row>
    <row r="10252" spans="1:12" x14ac:dyDescent="0.25">
      <c r="A10252" s="1">
        <v>10251</v>
      </c>
      <c r="B10252" s="3">
        <v>1151</v>
      </c>
      <c r="C10252" s="1">
        <v>36</v>
      </c>
      <c r="D10252" s="1">
        <v>9</v>
      </c>
      <c r="E10252" s="1">
        <v>2</v>
      </c>
      <c r="F10252" s="1">
        <v>0</v>
      </c>
      <c r="G10252">
        <f>VLOOKUP(C10252,reference!$A$1:$E$310,5,FALSE)</f>
        <v>5303131</v>
      </c>
      <c r="H10252" t="str">
        <f>VLOOKUP(C10252,reference!$A$1:$E$310,4,FALSE)</f>
        <v>AMARASI BARAT</v>
      </c>
      <c r="I10252" t="str">
        <f>VLOOKUP($D10252,reference!$G$1:$H$25,2,FALSE)</f>
        <v>Semak belukar</v>
      </c>
      <c r="J10252" t="str">
        <f>VLOOKUP($E10252,reference!$G$1:$H$25,2,FALSE)</f>
        <v>Hutan lahan kering sekunder / bekas tebangan</v>
      </c>
      <c r="K10252" t="str">
        <f t="shared" si="160"/>
        <v>Non Irigasi</v>
      </c>
      <c r="L10252" t="s">
        <v>327</v>
      </c>
    </row>
    <row r="10253" spans="1:12" x14ac:dyDescent="0.25">
      <c r="A10253" s="1">
        <v>10252</v>
      </c>
      <c r="B10253" s="3">
        <v>36</v>
      </c>
      <c r="C10253" s="1">
        <v>37</v>
      </c>
      <c r="D10253" s="1">
        <v>0</v>
      </c>
      <c r="E10253" s="1">
        <v>13</v>
      </c>
      <c r="F10253" s="1">
        <v>0</v>
      </c>
      <c r="G10253">
        <f>VLOOKUP(C10253,reference!$A$1:$E$310,5,FALSE)</f>
        <v>5303132</v>
      </c>
      <c r="H10253" t="str">
        <f>VLOOKUP(C10253,reference!$A$1:$E$310,4,FALSE)</f>
        <v>AMARASI SELATAN</v>
      </c>
      <c r="I10253" t="str">
        <f>VLOOKUP($D10253,reference!$G$1:$H$25,2,FALSE)</f>
        <v>No data</v>
      </c>
      <c r="J10253" t="str">
        <f>VLOOKUP($E10253,reference!$G$1:$H$25,2,FALSE)</f>
        <v>Pertanian lahan kering  campur semak / kebun campur</v>
      </c>
      <c r="K10253" t="str">
        <f t="shared" si="160"/>
        <v>Non Irigasi</v>
      </c>
      <c r="L10253" t="s">
        <v>327</v>
      </c>
    </row>
    <row r="10254" spans="1:12" x14ac:dyDescent="0.25">
      <c r="A10254" s="1">
        <v>10253</v>
      </c>
      <c r="B10254" s="3">
        <v>13</v>
      </c>
      <c r="C10254" s="1">
        <v>18</v>
      </c>
      <c r="D10254" s="1">
        <v>2</v>
      </c>
      <c r="E10254" s="1">
        <v>20</v>
      </c>
      <c r="F10254" s="1">
        <v>0</v>
      </c>
      <c r="G10254">
        <f>VLOOKUP(C10254,reference!$A$1:$E$310,5,FALSE)</f>
        <v>5302035</v>
      </c>
      <c r="H10254" t="str">
        <f>VLOOKUP(C10254,reference!$A$1:$E$310,4,FALSE)</f>
        <v>NGADU NGALA</v>
      </c>
      <c r="I10254" t="str">
        <f>VLOOKUP($D10254,reference!$G$1:$H$25,2,FALSE)</f>
        <v>Hutan lahan kering sekunder / bekas tebangan</v>
      </c>
      <c r="J10254" t="str">
        <f>VLOOKUP($E10254,reference!$G$1:$H$25,2,FALSE)</f>
        <v>Tubuh air</v>
      </c>
      <c r="K10254" t="str">
        <f t="shared" si="160"/>
        <v>Non Irigasi</v>
      </c>
      <c r="L10254" t="s">
        <v>328</v>
      </c>
    </row>
    <row r="10255" spans="1:12" x14ac:dyDescent="0.25">
      <c r="A10255" s="1">
        <v>10254</v>
      </c>
      <c r="B10255" s="3">
        <v>687</v>
      </c>
      <c r="C10255" s="1">
        <v>32</v>
      </c>
      <c r="D10255" s="1">
        <v>13</v>
      </c>
      <c r="E10255" s="1">
        <v>11</v>
      </c>
      <c r="F10255" s="1">
        <v>0</v>
      </c>
      <c r="G10255">
        <f>VLOOKUP(C10255,reference!$A$1:$E$310,5,FALSE)</f>
        <v>5303111</v>
      </c>
      <c r="H10255" t="str">
        <f>VLOOKUP(C10255,reference!$A$1:$E$310,4,FALSE)</f>
        <v>NEKAMESE</v>
      </c>
      <c r="I10255" t="str">
        <f>VLOOKUP($D10255,reference!$G$1:$H$25,2,FALSE)</f>
        <v>Pertanian lahan kering  campur semak / kebun campur</v>
      </c>
      <c r="J10255" t="str">
        <f>VLOOKUP($E10255,reference!$G$1:$H$25,2,FALSE)</f>
        <v>Savanna / Padang rumput</v>
      </c>
      <c r="K10255" t="str">
        <f t="shared" si="160"/>
        <v>Non Irigasi</v>
      </c>
      <c r="L10255" t="s">
        <v>327</v>
      </c>
    </row>
    <row r="10256" spans="1:12" x14ac:dyDescent="0.25">
      <c r="A10256" s="1">
        <v>10255</v>
      </c>
      <c r="B10256" s="3">
        <v>158</v>
      </c>
      <c r="C10256" s="1">
        <v>36</v>
      </c>
      <c r="D10256" s="1">
        <v>9</v>
      </c>
      <c r="E10256" s="1">
        <v>13</v>
      </c>
      <c r="F10256" s="1">
        <v>0</v>
      </c>
      <c r="G10256">
        <f>VLOOKUP(C10256,reference!$A$1:$E$310,5,FALSE)</f>
        <v>5303131</v>
      </c>
      <c r="H10256" t="str">
        <f>VLOOKUP(C10256,reference!$A$1:$E$310,4,FALSE)</f>
        <v>AMARASI BARAT</v>
      </c>
      <c r="I10256" t="str">
        <f>VLOOKUP($D10256,reference!$G$1:$H$25,2,FALSE)</f>
        <v>Semak belukar</v>
      </c>
      <c r="J10256" t="str">
        <f>VLOOKUP($E10256,reference!$G$1:$H$25,2,FALSE)</f>
        <v>Pertanian lahan kering  campur semak / kebun campur</v>
      </c>
      <c r="K10256" t="str">
        <f t="shared" si="160"/>
        <v>Non Irigasi</v>
      </c>
      <c r="L10256" t="s">
        <v>327</v>
      </c>
    </row>
    <row r="10257" spans="1:12" x14ac:dyDescent="0.25">
      <c r="A10257" s="1">
        <v>10256</v>
      </c>
      <c r="B10257" s="3">
        <v>8</v>
      </c>
      <c r="C10257" s="1">
        <v>38</v>
      </c>
      <c r="D10257" s="1">
        <v>0</v>
      </c>
      <c r="E10257" s="1">
        <v>2</v>
      </c>
      <c r="F10257" s="1">
        <v>0</v>
      </c>
      <c r="G10257">
        <f>VLOOKUP(C10257,reference!$A$1:$E$310,5,FALSE)</f>
        <v>5303133</v>
      </c>
      <c r="H10257" t="str">
        <f>VLOOKUP(C10257,reference!$A$1:$E$310,4,FALSE)</f>
        <v>AMARASI TIMUR</v>
      </c>
      <c r="I10257" t="str">
        <f>VLOOKUP($D10257,reference!$G$1:$H$25,2,FALSE)</f>
        <v>No data</v>
      </c>
      <c r="J10257" t="str">
        <f>VLOOKUP($E10257,reference!$G$1:$H$25,2,FALSE)</f>
        <v>Hutan lahan kering sekunder / bekas tebangan</v>
      </c>
      <c r="K10257" t="str">
        <f t="shared" si="160"/>
        <v>Non Irigasi</v>
      </c>
      <c r="L10257" t="s">
        <v>327</v>
      </c>
    </row>
    <row r="10258" spans="1:12" x14ac:dyDescent="0.25">
      <c r="A10258" s="1">
        <v>10257</v>
      </c>
      <c r="B10258" s="3">
        <v>277</v>
      </c>
      <c r="C10258" s="1">
        <v>31</v>
      </c>
      <c r="D10258" s="1">
        <v>2</v>
      </c>
      <c r="E10258" s="1">
        <v>9</v>
      </c>
      <c r="F10258" s="1">
        <v>0</v>
      </c>
      <c r="G10258">
        <f>VLOOKUP(C10258,reference!$A$1:$E$310,5,FALSE)</f>
        <v>5303110</v>
      </c>
      <c r="H10258" t="str">
        <f>VLOOKUP(C10258,reference!$A$1:$E$310,4,FALSE)</f>
        <v>KUPANG BARAT</v>
      </c>
      <c r="I10258" t="str">
        <f>VLOOKUP($D10258,reference!$G$1:$H$25,2,FALSE)</f>
        <v>Hutan lahan kering sekunder / bekas tebangan</v>
      </c>
      <c r="J10258" t="str">
        <f>VLOOKUP($E10258,reference!$G$1:$H$25,2,FALSE)</f>
        <v>Semak belukar</v>
      </c>
      <c r="K10258" t="str">
        <f t="shared" si="160"/>
        <v>Non Irigasi</v>
      </c>
      <c r="L10258" t="s">
        <v>328</v>
      </c>
    </row>
    <row r="10259" spans="1:12" x14ac:dyDescent="0.25">
      <c r="A10259" s="1">
        <v>10258</v>
      </c>
      <c r="B10259" s="3">
        <v>2</v>
      </c>
      <c r="C10259" s="1">
        <v>31</v>
      </c>
      <c r="D10259" s="1">
        <v>2</v>
      </c>
      <c r="E10259" s="1">
        <v>20</v>
      </c>
      <c r="F10259" s="1">
        <v>0</v>
      </c>
      <c r="G10259">
        <f>VLOOKUP(C10259,reference!$A$1:$E$310,5,FALSE)</f>
        <v>5303110</v>
      </c>
      <c r="H10259" t="str">
        <f>VLOOKUP(C10259,reference!$A$1:$E$310,4,FALSE)</f>
        <v>KUPANG BARAT</v>
      </c>
      <c r="I10259" t="str">
        <f>VLOOKUP($D10259,reference!$G$1:$H$25,2,FALSE)</f>
        <v>Hutan lahan kering sekunder / bekas tebangan</v>
      </c>
      <c r="J10259" t="str">
        <f>VLOOKUP($E10259,reference!$G$1:$H$25,2,FALSE)</f>
        <v>Tubuh air</v>
      </c>
      <c r="K10259" t="str">
        <f t="shared" si="160"/>
        <v>Non Irigasi</v>
      </c>
      <c r="L10259" t="s">
        <v>328</v>
      </c>
    </row>
    <row r="10260" spans="1:12" x14ac:dyDescent="0.25">
      <c r="A10260" s="1">
        <v>10259</v>
      </c>
      <c r="B10260" s="3">
        <v>15</v>
      </c>
      <c r="C10260" s="1">
        <v>36</v>
      </c>
      <c r="D10260" s="1">
        <v>16</v>
      </c>
      <c r="E10260" s="1">
        <v>11</v>
      </c>
      <c r="F10260" s="1">
        <v>0</v>
      </c>
      <c r="G10260">
        <f>VLOOKUP(C10260,reference!$A$1:$E$310,5,FALSE)</f>
        <v>5303131</v>
      </c>
      <c r="H10260" t="str">
        <f>VLOOKUP(C10260,reference!$A$1:$E$310,4,FALSE)</f>
        <v>AMARASI BARAT</v>
      </c>
      <c r="I10260" t="str">
        <f>VLOOKUP($D10260,reference!$G$1:$H$25,2,FALSE)</f>
        <v>Pemukiman</v>
      </c>
      <c r="J10260" t="str">
        <f>VLOOKUP($E10260,reference!$G$1:$H$25,2,FALSE)</f>
        <v>Savanna / Padang rumput</v>
      </c>
      <c r="K10260" t="str">
        <f t="shared" si="160"/>
        <v>Non Irigasi</v>
      </c>
      <c r="L10260" t="s">
        <v>327</v>
      </c>
    </row>
    <row r="10261" spans="1:12" x14ac:dyDescent="0.25">
      <c r="A10261" s="1">
        <v>10260</v>
      </c>
      <c r="B10261" s="3">
        <v>246</v>
      </c>
      <c r="C10261" s="1">
        <v>37</v>
      </c>
      <c r="D10261" s="1">
        <v>13</v>
      </c>
      <c r="E10261" s="1">
        <v>11</v>
      </c>
      <c r="F10261" s="1">
        <v>0</v>
      </c>
      <c r="G10261">
        <f>VLOOKUP(C10261,reference!$A$1:$E$310,5,FALSE)</f>
        <v>5303132</v>
      </c>
      <c r="H10261" t="str">
        <f>VLOOKUP(C10261,reference!$A$1:$E$310,4,FALSE)</f>
        <v>AMARASI SELATAN</v>
      </c>
      <c r="I10261" t="str">
        <f>VLOOKUP($D10261,reference!$G$1:$H$25,2,FALSE)</f>
        <v>Pertanian lahan kering  campur semak / kebun campur</v>
      </c>
      <c r="J10261" t="str">
        <f>VLOOKUP($E10261,reference!$G$1:$H$25,2,FALSE)</f>
        <v>Savanna / Padang rumput</v>
      </c>
      <c r="K10261" t="str">
        <f t="shared" si="160"/>
        <v>Non Irigasi</v>
      </c>
      <c r="L10261" t="s">
        <v>327</v>
      </c>
    </row>
    <row r="10262" spans="1:12" x14ac:dyDescent="0.25">
      <c r="A10262" s="1">
        <v>10261</v>
      </c>
      <c r="B10262" s="3">
        <v>81</v>
      </c>
      <c r="C10262" s="1">
        <v>31</v>
      </c>
      <c r="D10262" s="1">
        <v>12</v>
      </c>
      <c r="E10262" s="1">
        <v>2</v>
      </c>
      <c r="F10262" s="1">
        <v>0</v>
      </c>
      <c r="G10262">
        <f>VLOOKUP(C10262,reference!$A$1:$E$310,5,FALSE)</f>
        <v>5303110</v>
      </c>
      <c r="H10262" t="str">
        <f>VLOOKUP(C10262,reference!$A$1:$E$310,4,FALSE)</f>
        <v>KUPANG BARAT</v>
      </c>
      <c r="I10262" t="str">
        <f>VLOOKUP($D10262,reference!$G$1:$H$25,2,FALSE)</f>
        <v>Pertanian lahan kering</v>
      </c>
      <c r="J10262" t="str">
        <f>VLOOKUP($E10262,reference!$G$1:$H$25,2,FALSE)</f>
        <v>Hutan lahan kering sekunder / bekas tebangan</v>
      </c>
      <c r="K10262" t="str">
        <f t="shared" si="160"/>
        <v>Non Irigasi</v>
      </c>
      <c r="L10262" t="s">
        <v>327</v>
      </c>
    </row>
    <row r="10263" spans="1:12" x14ac:dyDescent="0.25">
      <c r="A10263" s="1">
        <v>10262</v>
      </c>
      <c r="B10263" s="3">
        <v>2</v>
      </c>
      <c r="C10263" s="1">
        <v>31</v>
      </c>
      <c r="D10263" s="1">
        <v>12</v>
      </c>
      <c r="E10263" s="1">
        <v>20</v>
      </c>
      <c r="F10263" s="1">
        <v>0</v>
      </c>
      <c r="G10263">
        <f>VLOOKUP(C10263,reference!$A$1:$E$310,5,FALSE)</f>
        <v>5303110</v>
      </c>
      <c r="H10263" t="str">
        <f>VLOOKUP(C10263,reference!$A$1:$E$310,4,FALSE)</f>
        <v>KUPANG BARAT</v>
      </c>
      <c r="I10263" t="str">
        <f>VLOOKUP($D10263,reference!$G$1:$H$25,2,FALSE)</f>
        <v>Pertanian lahan kering</v>
      </c>
      <c r="J10263" t="str">
        <f>VLOOKUP($E10263,reference!$G$1:$H$25,2,FALSE)</f>
        <v>Tubuh air</v>
      </c>
      <c r="K10263" t="str">
        <f t="shared" si="160"/>
        <v>Non Irigasi</v>
      </c>
      <c r="L10263" t="s">
        <v>327</v>
      </c>
    </row>
    <row r="10264" spans="1:12" x14ac:dyDescent="0.25">
      <c r="A10264" s="1">
        <v>10263</v>
      </c>
      <c r="B10264" s="3">
        <v>5</v>
      </c>
      <c r="C10264" s="1">
        <v>304</v>
      </c>
      <c r="D10264" s="1">
        <v>2</v>
      </c>
      <c r="E10264" s="1">
        <v>20</v>
      </c>
      <c r="F10264" s="1">
        <v>0</v>
      </c>
      <c r="G10264">
        <f>VLOOKUP(C10264,reference!$A$1:$E$310,5,FALSE)</f>
        <v>5371010</v>
      </c>
      <c r="H10264" t="str">
        <f>VLOOKUP(C10264,reference!$A$1:$E$310,4,FALSE)</f>
        <v>ALAK</v>
      </c>
      <c r="I10264" t="str">
        <f>VLOOKUP($D10264,reference!$G$1:$H$25,2,FALSE)</f>
        <v>Hutan lahan kering sekunder / bekas tebangan</v>
      </c>
      <c r="J10264" t="str">
        <f>VLOOKUP($E10264,reference!$G$1:$H$25,2,FALSE)</f>
        <v>Tubuh air</v>
      </c>
      <c r="K10264" t="str">
        <f t="shared" si="160"/>
        <v>Non Irigasi</v>
      </c>
      <c r="L10264" t="s">
        <v>328</v>
      </c>
    </row>
    <row r="10265" spans="1:12" x14ac:dyDescent="0.25">
      <c r="A10265" s="1">
        <v>10264</v>
      </c>
      <c r="B10265" s="3">
        <v>43</v>
      </c>
      <c r="C10265" s="1">
        <v>304</v>
      </c>
      <c r="D10265" s="1">
        <v>13</v>
      </c>
      <c r="E10265" s="1">
        <v>13</v>
      </c>
      <c r="F10265" s="1">
        <v>0</v>
      </c>
      <c r="G10265">
        <f>VLOOKUP(C10265,reference!$A$1:$E$310,5,FALSE)</f>
        <v>5371010</v>
      </c>
      <c r="H10265" t="str">
        <f>VLOOKUP(C10265,reference!$A$1:$E$310,4,FALSE)</f>
        <v>ALAK</v>
      </c>
      <c r="I10265" t="str">
        <f>VLOOKUP($D10265,reference!$G$1:$H$25,2,FALSE)</f>
        <v>Pertanian lahan kering  campur semak / kebun campur</v>
      </c>
      <c r="J10265" t="str">
        <f>VLOOKUP($E10265,reference!$G$1:$H$25,2,FALSE)</f>
        <v>Pertanian lahan kering  campur semak / kebun campur</v>
      </c>
      <c r="K10265" t="str">
        <f t="shared" si="160"/>
        <v>Non Irigasi</v>
      </c>
      <c r="L10265" t="s">
        <v>327</v>
      </c>
    </row>
    <row r="10266" spans="1:12" x14ac:dyDescent="0.25">
      <c r="A10266" s="1">
        <v>10265</v>
      </c>
      <c r="B10266" s="3">
        <v>166</v>
      </c>
      <c r="C10266" s="1">
        <v>36</v>
      </c>
      <c r="D10266" s="1">
        <v>9</v>
      </c>
      <c r="E10266" s="1">
        <v>11</v>
      </c>
      <c r="F10266" s="1">
        <v>0</v>
      </c>
      <c r="G10266">
        <f>VLOOKUP(C10266,reference!$A$1:$E$310,5,FALSE)</f>
        <v>5303131</v>
      </c>
      <c r="H10266" t="str">
        <f>VLOOKUP(C10266,reference!$A$1:$E$310,4,FALSE)</f>
        <v>AMARASI BARAT</v>
      </c>
      <c r="I10266" t="str">
        <f>VLOOKUP($D10266,reference!$G$1:$H$25,2,FALSE)</f>
        <v>Semak belukar</v>
      </c>
      <c r="J10266" t="str">
        <f>VLOOKUP($E10266,reference!$G$1:$H$25,2,FALSE)</f>
        <v>Savanna / Padang rumput</v>
      </c>
      <c r="K10266" t="str">
        <f t="shared" si="160"/>
        <v>Non Irigasi</v>
      </c>
      <c r="L10266" t="s">
        <v>327</v>
      </c>
    </row>
    <row r="10267" spans="1:12" x14ac:dyDescent="0.25">
      <c r="A10267" s="1">
        <v>10266</v>
      </c>
      <c r="B10267" s="3">
        <v>7</v>
      </c>
      <c r="C10267" s="1">
        <v>30</v>
      </c>
      <c r="D10267" s="1">
        <v>2</v>
      </c>
      <c r="E10267" s="1">
        <v>20</v>
      </c>
      <c r="F10267" s="1">
        <v>0</v>
      </c>
      <c r="G10267">
        <f>VLOOKUP(C10267,reference!$A$1:$E$310,5,FALSE)</f>
        <v>5303101</v>
      </c>
      <c r="H10267" t="str">
        <f>VLOOKUP(C10267,reference!$A$1:$E$310,4,FALSE)</f>
        <v>SEMAU SELATAN</v>
      </c>
      <c r="I10267" t="str">
        <f>VLOOKUP($D10267,reference!$G$1:$H$25,2,FALSE)</f>
        <v>Hutan lahan kering sekunder / bekas tebangan</v>
      </c>
      <c r="J10267" t="str">
        <f>VLOOKUP($E10267,reference!$G$1:$H$25,2,FALSE)</f>
        <v>Tubuh air</v>
      </c>
      <c r="K10267" t="str">
        <f t="shared" si="160"/>
        <v>Non Irigasi</v>
      </c>
      <c r="L10267" t="s">
        <v>328</v>
      </c>
    </row>
    <row r="10268" spans="1:12" x14ac:dyDescent="0.25">
      <c r="A10268" s="1">
        <v>10267</v>
      </c>
      <c r="B10268" s="3">
        <v>331</v>
      </c>
      <c r="C10268" s="1">
        <v>32</v>
      </c>
      <c r="D10268" s="1">
        <v>9</v>
      </c>
      <c r="E10268" s="1">
        <v>11</v>
      </c>
      <c r="F10268" s="1">
        <v>0</v>
      </c>
      <c r="G10268">
        <f>VLOOKUP(C10268,reference!$A$1:$E$310,5,FALSE)</f>
        <v>5303111</v>
      </c>
      <c r="H10268" t="str">
        <f>VLOOKUP(C10268,reference!$A$1:$E$310,4,FALSE)</f>
        <v>NEKAMESE</v>
      </c>
      <c r="I10268" t="str">
        <f>VLOOKUP($D10268,reference!$G$1:$H$25,2,FALSE)</f>
        <v>Semak belukar</v>
      </c>
      <c r="J10268" t="str">
        <f>VLOOKUP($E10268,reference!$G$1:$H$25,2,FALSE)</f>
        <v>Savanna / Padang rumput</v>
      </c>
      <c r="K10268" t="str">
        <f t="shared" si="160"/>
        <v>Non Irigasi</v>
      </c>
      <c r="L10268" t="s">
        <v>327</v>
      </c>
    </row>
    <row r="10269" spans="1:12" x14ac:dyDescent="0.25">
      <c r="A10269" s="1">
        <v>10268</v>
      </c>
      <c r="B10269" s="3">
        <v>648</v>
      </c>
      <c r="C10269" s="1">
        <v>32</v>
      </c>
      <c r="D10269" s="1">
        <v>9</v>
      </c>
      <c r="E10269" s="1">
        <v>12</v>
      </c>
      <c r="F10269" s="1">
        <v>0</v>
      </c>
      <c r="G10269">
        <f>VLOOKUP(C10269,reference!$A$1:$E$310,5,FALSE)</f>
        <v>5303111</v>
      </c>
      <c r="H10269" t="str">
        <f>VLOOKUP(C10269,reference!$A$1:$E$310,4,FALSE)</f>
        <v>NEKAMESE</v>
      </c>
      <c r="I10269" t="str">
        <f>VLOOKUP($D10269,reference!$G$1:$H$25,2,FALSE)</f>
        <v>Semak belukar</v>
      </c>
      <c r="J10269" t="str">
        <f>VLOOKUP($E10269,reference!$G$1:$H$25,2,FALSE)</f>
        <v>Pertanian lahan kering</v>
      </c>
      <c r="K10269" t="str">
        <f t="shared" si="160"/>
        <v>Non Irigasi</v>
      </c>
      <c r="L10269" t="s">
        <v>327</v>
      </c>
    </row>
    <row r="10270" spans="1:12" x14ac:dyDescent="0.25">
      <c r="A10270" s="1">
        <v>10269</v>
      </c>
      <c r="B10270" s="3">
        <v>173</v>
      </c>
      <c r="C10270" s="1">
        <v>36</v>
      </c>
      <c r="D10270" s="1">
        <v>13</v>
      </c>
      <c r="E10270" s="1">
        <v>20</v>
      </c>
      <c r="F10270" s="1">
        <v>0</v>
      </c>
      <c r="G10270">
        <f>VLOOKUP(C10270,reference!$A$1:$E$310,5,FALSE)</f>
        <v>5303131</v>
      </c>
      <c r="H10270" t="str">
        <f>VLOOKUP(C10270,reference!$A$1:$E$310,4,FALSE)</f>
        <v>AMARASI BARAT</v>
      </c>
      <c r="I10270" t="str">
        <f>VLOOKUP($D10270,reference!$G$1:$H$25,2,FALSE)</f>
        <v>Pertanian lahan kering  campur semak / kebun campur</v>
      </c>
      <c r="J10270" t="str">
        <f>VLOOKUP($E10270,reference!$G$1:$H$25,2,FALSE)</f>
        <v>Tubuh air</v>
      </c>
      <c r="K10270" t="str">
        <f t="shared" si="160"/>
        <v>Non Irigasi</v>
      </c>
      <c r="L10270" t="s">
        <v>327</v>
      </c>
    </row>
    <row r="10271" spans="1:12" x14ac:dyDescent="0.25">
      <c r="A10271" s="1">
        <v>10270</v>
      </c>
      <c r="B10271" s="3">
        <v>1</v>
      </c>
      <c r="C10271" s="1">
        <v>20</v>
      </c>
      <c r="D10271" s="1">
        <v>2</v>
      </c>
      <c r="E10271" s="1">
        <v>0</v>
      </c>
      <c r="F10271" s="1">
        <v>0</v>
      </c>
      <c r="G10271">
        <f>VLOOKUP(C10271,reference!$A$1:$E$310,5,FALSE)</f>
        <v>5302041</v>
      </c>
      <c r="H10271" t="str">
        <f>VLOOKUP(C10271,reference!$A$1:$E$310,4,FALSE)</f>
        <v>WULA WAIJELU</v>
      </c>
      <c r="I10271" t="str">
        <f>VLOOKUP($D10271,reference!$G$1:$H$25,2,FALSE)</f>
        <v>Hutan lahan kering sekunder / bekas tebangan</v>
      </c>
      <c r="J10271" t="str">
        <f>VLOOKUP($E10271,reference!$G$1:$H$25,2,FALSE)</f>
        <v>No data</v>
      </c>
      <c r="K10271" t="str">
        <f t="shared" si="160"/>
        <v>Non Irigasi</v>
      </c>
      <c r="L10271" t="s">
        <v>328</v>
      </c>
    </row>
    <row r="10272" spans="1:12" x14ac:dyDescent="0.25">
      <c r="A10272" s="1">
        <v>10271</v>
      </c>
      <c r="B10272" s="3">
        <v>5</v>
      </c>
      <c r="C10272" s="1">
        <v>18</v>
      </c>
      <c r="D10272" s="1">
        <v>0</v>
      </c>
      <c r="E10272" s="1">
        <v>20</v>
      </c>
      <c r="F10272" s="1">
        <v>0</v>
      </c>
      <c r="G10272">
        <f>VLOOKUP(C10272,reference!$A$1:$E$310,5,FALSE)</f>
        <v>5302035</v>
      </c>
      <c r="H10272" t="str">
        <f>VLOOKUP(C10272,reference!$A$1:$E$310,4,FALSE)</f>
        <v>NGADU NGALA</v>
      </c>
      <c r="I10272" t="str">
        <f>VLOOKUP($D10272,reference!$G$1:$H$25,2,FALSE)</f>
        <v>No data</v>
      </c>
      <c r="J10272" t="str">
        <f>VLOOKUP($E10272,reference!$G$1:$H$25,2,FALSE)</f>
        <v>Tubuh air</v>
      </c>
      <c r="K10272" t="str">
        <f t="shared" si="160"/>
        <v>Non Irigasi</v>
      </c>
      <c r="L10272" t="s">
        <v>327</v>
      </c>
    </row>
    <row r="10273" spans="1:12" x14ac:dyDescent="0.25">
      <c r="A10273" s="1">
        <v>10272</v>
      </c>
      <c r="B10273" s="3">
        <v>4</v>
      </c>
      <c r="C10273" s="1">
        <v>304</v>
      </c>
      <c r="D10273" s="1">
        <v>2</v>
      </c>
      <c r="E10273" s="1">
        <v>9</v>
      </c>
      <c r="F10273" s="1">
        <v>0</v>
      </c>
      <c r="G10273">
        <f>VLOOKUP(C10273,reference!$A$1:$E$310,5,FALSE)</f>
        <v>5371010</v>
      </c>
      <c r="H10273" t="str">
        <f>VLOOKUP(C10273,reference!$A$1:$E$310,4,FALSE)</f>
        <v>ALAK</v>
      </c>
      <c r="I10273" t="str">
        <f>VLOOKUP($D10273,reference!$G$1:$H$25,2,FALSE)</f>
        <v>Hutan lahan kering sekunder / bekas tebangan</v>
      </c>
      <c r="J10273" t="str">
        <f>VLOOKUP($E10273,reference!$G$1:$H$25,2,FALSE)</f>
        <v>Semak belukar</v>
      </c>
      <c r="K10273" t="str">
        <f t="shared" si="160"/>
        <v>Non Irigasi</v>
      </c>
      <c r="L10273" t="s">
        <v>328</v>
      </c>
    </row>
    <row r="10274" spans="1:12" x14ac:dyDescent="0.25">
      <c r="A10274" s="1">
        <v>10273</v>
      </c>
      <c r="B10274" s="3">
        <v>18</v>
      </c>
      <c r="C10274" s="1">
        <v>37</v>
      </c>
      <c r="D10274" s="1">
        <v>2</v>
      </c>
      <c r="E10274" s="1">
        <v>16</v>
      </c>
      <c r="F10274" s="1">
        <v>0</v>
      </c>
      <c r="G10274">
        <f>VLOOKUP(C10274,reference!$A$1:$E$310,5,FALSE)</f>
        <v>5303132</v>
      </c>
      <c r="H10274" t="str">
        <f>VLOOKUP(C10274,reference!$A$1:$E$310,4,FALSE)</f>
        <v>AMARASI SELATAN</v>
      </c>
      <c r="I10274" t="str">
        <f>VLOOKUP($D10274,reference!$G$1:$H$25,2,FALSE)</f>
        <v>Hutan lahan kering sekunder / bekas tebangan</v>
      </c>
      <c r="J10274" t="str">
        <f>VLOOKUP($E10274,reference!$G$1:$H$25,2,FALSE)</f>
        <v>Pemukiman</v>
      </c>
      <c r="K10274" t="str">
        <f t="shared" si="160"/>
        <v>Non Irigasi</v>
      </c>
      <c r="L10274" t="s">
        <v>328</v>
      </c>
    </row>
    <row r="10275" spans="1:12" x14ac:dyDescent="0.25">
      <c r="A10275" s="1">
        <v>10274</v>
      </c>
      <c r="B10275" s="3">
        <v>8</v>
      </c>
      <c r="C10275" s="1">
        <v>37</v>
      </c>
      <c r="D10275" s="1">
        <v>12</v>
      </c>
      <c r="E10275" s="1">
        <v>1</v>
      </c>
      <c r="F10275" s="1">
        <v>0</v>
      </c>
      <c r="G10275">
        <f>VLOOKUP(C10275,reference!$A$1:$E$310,5,FALSE)</f>
        <v>5303132</v>
      </c>
      <c r="H10275" t="str">
        <f>VLOOKUP(C10275,reference!$A$1:$E$310,4,FALSE)</f>
        <v>AMARASI SELATAN</v>
      </c>
      <c r="I10275" t="str">
        <f>VLOOKUP($D10275,reference!$G$1:$H$25,2,FALSE)</f>
        <v>Pertanian lahan kering</v>
      </c>
      <c r="J10275" t="str">
        <f>VLOOKUP($E10275,reference!$G$1:$H$25,2,FALSE)</f>
        <v>Hutan lahan kering primer</v>
      </c>
      <c r="K10275" t="str">
        <f t="shared" si="160"/>
        <v>Non Irigasi</v>
      </c>
      <c r="L10275" t="s">
        <v>327</v>
      </c>
    </row>
    <row r="10276" spans="1:12" x14ac:dyDescent="0.25">
      <c r="A10276" s="1">
        <v>10275</v>
      </c>
      <c r="B10276" s="3">
        <v>56</v>
      </c>
      <c r="C10276" s="1">
        <v>30</v>
      </c>
      <c r="D10276" s="1">
        <v>11</v>
      </c>
      <c r="E10276" s="1">
        <v>14</v>
      </c>
      <c r="F10276" s="1">
        <v>0</v>
      </c>
      <c r="G10276">
        <f>VLOOKUP(C10276,reference!$A$1:$E$310,5,FALSE)</f>
        <v>5303101</v>
      </c>
      <c r="H10276" t="str">
        <f>VLOOKUP(C10276,reference!$A$1:$E$310,4,FALSE)</f>
        <v>SEMAU SELATAN</v>
      </c>
      <c r="I10276" t="str">
        <f>VLOOKUP($D10276,reference!$G$1:$H$25,2,FALSE)</f>
        <v>Savanna / Padang rumput</v>
      </c>
      <c r="J10276" t="str">
        <f>VLOOKUP($E10276,reference!$G$1:$H$25,2,FALSE)</f>
        <v>Sawah</v>
      </c>
      <c r="K10276" t="str">
        <f t="shared" si="160"/>
        <v>Non Irigasi</v>
      </c>
      <c r="L10276" t="s">
        <v>327</v>
      </c>
    </row>
    <row r="10277" spans="1:12" x14ac:dyDescent="0.25">
      <c r="A10277" s="1">
        <v>10276</v>
      </c>
      <c r="B10277" s="3">
        <v>204</v>
      </c>
      <c r="C10277" s="1">
        <v>30</v>
      </c>
      <c r="D10277" s="1">
        <v>6</v>
      </c>
      <c r="E10277" s="1">
        <v>9</v>
      </c>
      <c r="F10277" s="1">
        <v>0</v>
      </c>
      <c r="G10277">
        <f>VLOOKUP(C10277,reference!$A$1:$E$310,5,FALSE)</f>
        <v>5303101</v>
      </c>
      <c r="H10277" t="str">
        <f>VLOOKUP(C10277,reference!$A$1:$E$310,4,FALSE)</f>
        <v>SEMAU SELATAN</v>
      </c>
      <c r="I10277" t="str">
        <f>VLOOKUP($D10277,reference!$G$1:$H$25,2,FALSE)</f>
        <v>Hutan mangrove sekunder</v>
      </c>
      <c r="J10277" t="str">
        <f>VLOOKUP($E10277,reference!$G$1:$H$25,2,FALSE)</f>
        <v>Semak belukar</v>
      </c>
      <c r="K10277" t="str">
        <f t="shared" si="160"/>
        <v>Non Irigasi</v>
      </c>
      <c r="L10277" t="s">
        <v>328</v>
      </c>
    </row>
    <row r="10278" spans="1:12" x14ac:dyDescent="0.25">
      <c r="A10278" s="1">
        <v>10277</v>
      </c>
      <c r="B10278" s="3">
        <v>138</v>
      </c>
      <c r="C10278" s="1">
        <v>30</v>
      </c>
      <c r="D10278" s="1">
        <v>11</v>
      </c>
      <c r="E10278" s="1">
        <v>9</v>
      </c>
      <c r="F10278" s="1">
        <v>0</v>
      </c>
      <c r="G10278">
        <f>VLOOKUP(C10278,reference!$A$1:$E$310,5,FALSE)</f>
        <v>5303101</v>
      </c>
      <c r="H10278" t="str">
        <f>VLOOKUP(C10278,reference!$A$1:$E$310,4,FALSE)</f>
        <v>SEMAU SELATAN</v>
      </c>
      <c r="I10278" t="str">
        <f>VLOOKUP($D10278,reference!$G$1:$H$25,2,FALSE)</f>
        <v>Savanna / Padang rumput</v>
      </c>
      <c r="J10278" t="str">
        <f>VLOOKUP($E10278,reference!$G$1:$H$25,2,FALSE)</f>
        <v>Semak belukar</v>
      </c>
      <c r="K10278" t="str">
        <f t="shared" si="160"/>
        <v>Non Irigasi</v>
      </c>
      <c r="L10278" t="s">
        <v>327</v>
      </c>
    </row>
    <row r="10279" spans="1:12" x14ac:dyDescent="0.25">
      <c r="A10279" s="1">
        <v>10278</v>
      </c>
      <c r="B10279" s="3">
        <v>1</v>
      </c>
      <c r="C10279" s="1">
        <v>30</v>
      </c>
      <c r="D10279" s="1">
        <v>13</v>
      </c>
      <c r="E10279" s="1">
        <v>20</v>
      </c>
      <c r="F10279" s="1">
        <v>0</v>
      </c>
      <c r="G10279">
        <f>VLOOKUP(C10279,reference!$A$1:$E$310,5,FALSE)</f>
        <v>5303101</v>
      </c>
      <c r="H10279" t="str">
        <f>VLOOKUP(C10279,reference!$A$1:$E$310,4,FALSE)</f>
        <v>SEMAU SELATAN</v>
      </c>
      <c r="I10279" t="str">
        <f>VLOOKUP($D10279,reference!$G$1:$H$25,2,FALSE)</f>
        <v>Pertanian lahan kering  campur semak / kebun campur</v>
      </c>
      <c r="J10279" t="str">
        <f>VLOOKUP($E10279,reference!$G$1:$H$25,2,FALSE)</f>
        <v>Tubuh air</v>
      </c>
      <c r="K10279" t="str">
        <f t="shared" si="160"/>
        <v>Non Irigasi</v>
      </c>
      <c r="L10279" t="s">
        <v>327</v>
      </c>
    </row>
    <row r="10280" spans="1:12" x14ac:dyDescent="0.25">
      <c r="A10280" s="1">
        <v>10279</v>
      </c>
      <c r="B10280" s="3">
        <v>98</v>
      </c>
      <c r="C10280" s="1">
        <v>30</v>
      </c>
      <c r="D10280" s="1">
        <v>11</v>
      </c>
      <c r="E10280" s="1">
        <v>2</v>
      </c>
      <c r="F10280" s="1">
        <v>0</v>
      </c>
      <c r="G10280">
        <f>VLOOKUP(C10280,reference!$A$1:$E$310,5,FALSE)</f>
        <v>5303101</v>
      </c>
      <c r="H10280" t="str">
        <f>VLOOKUP(C10280,reference!$A$1:$E$310,4,FALSE)</f>
        <v>SEMAU SELATAN</v>
      </c>
      <c r="I10280" t="str">
        <f>VLOOKUP($D10280,reference!$G$1:$H$25,2,FALSE)</f>
        <v>Savanna / Padang rumput</v>
      </c>
      <c r="J10280" t="str">
        <f>VLOOKUP($E10280,reference!$G$1:$H$25,2,FALSE)</f>
        <v>Hutan lahan kering sekunder / bekas tebangan</v>
      </c>
      <c r="K10280" t="str">
        <f t="shared" si="160"/>
        <v>Non Irigasi</v>
      </c>
      <c r="L10280" t="s">
        <v>327</v>
      </c>
    </row>
    <row r="10281" spans="1:12" x14ac:dyDescent="0.25">
      <c r="A10281" s="1">
        <v>10280</v>
      </c>
      <c r="B10281" s="3">
        <v>261</v>
      </c>
      <c r="C10281" s="1">
        <v>37</v>
      </c>
      <c r="D10281" s="1">
        <v>16</v>
      </c>
      <c r="E10281" s="1">
        <v>16</v>
      </c>
      <c r="F10281" s="1">
        <v>0</v>
      </c>
      <c r="G10281">
        <f>VLOOKUP(C10281,reference!$A$1:$E$310,5,FALSE)</f>
        <v>5303132</v>
      </c>
      <c r="H10281" t="str">
        <f>VLOOKUP(C10281,reference!$A$1:$E$310,4,FALSE)</f>
        <v>AMARASI SELATAN</v>
      </c>
      <c r="I10281" t="str">
        <f>VLOOKUP($D10281,reference!$G$1:$H$25,2,FALSE)</f>
        <v>Pemukiman</v>
      </c>
      <c r="J10281" t="str">
        <f>VLOOKUP($E10281,reference!$G$1:$H$25,2,FALSE)</f>
        <v>Pemukiman</v>
      </c>
      <c r="K10281" t="str">
        <f t="shared" si="160"/>
        <v>Non Irigasi</v>
      </c>
      <c r="L10281" t="s">
        <v>327</v>
      </c>
    </row>
    <row r="10282" spans="1:12" x14ac:dyDescent="0.25">
      <c r="A10282" s="1">
        <v>10281</v>
      </c>
      <c r="B10282" s="3">
        <v>424</v>
      </c>
      <c r="C10282" s="1">
        <v>36</v>
      </c>
      <c r="D10282" s="1">
        <v>9</v>
      </c>
      <c r="E10282" s="1">
        <v>12</v>
      </c>
      <c r="F10282" s="1">
        <v>0</v>
      </c>
      <c r="G10282">
        <f>VLOOKUP(C10282,reference!$A$1:$E$310,5,FALSE)</f>
        <v>5303131</v>
      </c>
      <c r="H10282" t="str">
        <f>VLOOKUP(C10282,reference!$A$1:$E$310,4,FALSE)</f>
        <v>AMARASI BARAT</v>
      </c>
      <c r="I10282" t="str">
        <f>VLOOKUP($D10282,reference!$G$1:$H$25,2,FALSE)</f>
        <v>Semak belukar</v>
      </c>
      <c r="J10282" t="str">
        <f>VLOOKUP($E10282,reference!$G$1:$H$25,2,FALSE)</f>
        <v>Pertanian lahan kering</v>
      </c>
      <c r="K10282" t="str">
        <f t="shared" si="160"/>
        <v>Non Irigasi</v>
      </c>
      <c r="L10282" t="s">
        <v>327</v>
      </c>
    </row>
    <row r="10283" spans="1:12" x14ac:dyDescent="0.25">
      <c r="A10283" s="1">
        <v>10282</v>
      </c>
      <c r="B10283" s="3">
        <v>1</v>
      </c>
      <c r="C10283" s="1">
        <v>37</v>
      </c>
      <c r="D10283" s="1">
        <v>1</v>
      </c>
      <c r="E10283" s="1">
        <v>16</v>
      </c>
      <c r="F10283" s="1">
        <v>0</v>
      </c>
      <c r="G10283">
        <f>VLOOKUP(C10283,reference!$A$1:$E$310,5,FALSE)</f>
        <v>5303132</v>
      </c>
      <c r="H10283" t="str">
        <f>VLOOKUP(C10283,reference!$A$1:$E$310,4,FALSE)</f>
        <v>AMARASI SELATAN</v>
      </c>
      <c r="I10283" t="str">
        <f>VLOOKUP($D10283,reference!$G$1:$H$25,2,FALSE)</f>
        <v>Hutan lahan kering primer</v>
      </c>
      <c r="J10283" t="str">
        <f>VLOOKUP($E10283,reference!$G$1:$H$25,2,FALSE)</f>
        <v>Pemukiman</v>
      </c>
      <c r="K10283" t="str">
        <f t="shared" si="160"/>
        <v>Non Irigasi</v>
      </c>
      <c r="L10283" t="s">
        <v>328</v>
      </c>
    </row>
    <row r="10284" spans="1:12" x14ac:dyDescent="0.25">
      <c r="A10284" s="1">
        <v>10283</v>
      </c>
      <c r="B10284" s="3">
        <v>538</v>
      </c>
      <c r="C10284" s="1">
        <v>30</v>
      </c>
      <c r="D10284" s="1">
        <v>9</v>
      </c>
      <c r="E10284" s="1">
        <v>14</v>
      </c>
      <c r="F10284" s="1">
        <v>0</v>
      </c>
      <c r="G10284">
        <f>VLOOKUP(C10284,reference!$A$1:$E$310,5,FALSE)</f>
        <v>5303101</v>
      </c>
      <c r="H10284" t="str">
        <f>VLOOKUP(C10284,reference!$A$1:$E$310,4,FALSE)</f>
        <v>SEMAU SELATAN</v>
      </c>
      <c r="I10284" t="str">
        <f>VLOOKUP($D10284,reference!$G$1:$H$25,2,FALSE)</f>
        <v>Semak belukar</v>
      </c>
      <c r="J10284" t="str">
        <f>VLOOKUP($E10284,reference!$G$1:$H$25,2,FALSE)</f>
        <v>Sawah</v>
      </c>
      <c r="K10284" t="str">
        <f t="shared" si="160"/>
        <v>Non Irigasi</v>
      </c>
      <c r="L10284" t="s">
        <v>327</v>
      </c>
    </row>
    <row r="10285" spans="1:12" x14ac:dyDescent="0.25">
      <c r="A10285" s="1">
        <v>10284</v>
      </c>
      <c r="B10285" s="3">
        <v>1305</v>
      </c>
      <c r="C10285" s="1">
        <v>36</v>
      </c>
      <c r="D10285" s="1">
        <v>12</v>
      </c>
      <c r="E10285" s="1">
        <v>11</v>
      </c>
      <c r="F10285" s="1">
        <v>0</v>
      </c>
      <c r="G10285">
        <f>VLOOKUP(C10285,reference!$A$1:$E$310,5,FALSE)</f>
        <v>5303131</v>
      </c>
      <c r="H10285" t="str">
        <f>VLOOKUP(C10285,reference!$A$1:$E$310,4,FALSE)</f>
        <v>AMARASI BARAT</v>
      </c>
      <c r="I10285" t="str">
        <f>VLOOKUP($D10285,reference!$G$1:$H$25,2,FALSE)</f>
        <v>Pertanian lahan kering</v>
      </c>
      <c r="J10285" t="str">
        <f>VLOOKUP($E10285,reference!$G$1:$H$25,2,FALSE)</f>
        <v>Savanna / Padang rumput</v>
      </c>
      <c r="K10285" t="str">
        <f t="shared" si="160"/>
        <v>Non Irigasi</v>
      </c>
      <c r="L10285" t="s">
        <v>327</v>
      </c>
    </row>
    <row r="10286" spans="1:12" x14ac:dyDescent="0.25">
      <c r="A10286" s="1">
        <v>10285</v>
      </c>
      <c r="B10286" s="3">
        <v>1</v>
      </c>
      <c r="C10286" s="1">
        <v>37</v>
      </c>
      <c r="D10286" s="1">
        <v>1</v>
      </c>
      <c r="E10286" s="1">
        <v>2</v>
      </c>
      <c r="F10286" s="1">
        <v>0</v>
      </c>
      <c r="G10286">
        <f>VLOOKUP(C10286,reference!$A$1:$E$310,5,FALSE)</f>
        <v>5303132</v>
      </c>
      <c r="H10286" t="str">
        <f>VLOOKUP(C10286,reference!$A$1:$E$310,4,FALSE)</f>
        <v>AMARASI SELATAN</v>
      </c>
      <c r="I10286" t="str">
        <f>VLOOKUP($D10286,reference!$G$1:$H$25,2,FALSE)</f>
        <v>Hutan lahan kering primer</v>
      </c>
      <c r="J10286" t="str">
        <f>VLOOKUP($E10286,reference!$G$1:$H$25,2,FALSE)</f>
        <v>Hutan lahan kering sekunder / bekas tebangan</v>
      </c>
      <c r="K10286" t="str">
        <f t="shared" si="160"/>
        <v>Non Irigasi</v>
      </c>
      <c r="L10286" t="s">
        <v>329</v>
      </c>
    </row>
    <row r="10287" spans="1:12" x14ac:dyDescent="0.25">
      <c r="A10287" s="1">
        <v>10286</v>
      </c>
      <c r="B10287" s="3">
        <v>3</v>
      </c>
      <c r="C10287" s="1">
        <v>30</v>
      </c>
      <c r="D10287" s="1">
        <v>12</v>
      </c>
      <c r="E10287" s="1">
        <v>14</v>
      </c>
      <c r="F10287" s="1">
        <v>0</v>
      </c>
      <c r="G10287">
        <f>VLOOKUP(C10287,reference!$A$1:$E$310,5,FALSE)</f>
        <v>5303101</v>
      </c>
      <c r="H10287" t="str">
        <f>VLOOKUP(C10287,reference!$A$1:$E$310,4,FALSE)</f>
        <v>SEMAU SELATAN</v>
      </c>
      <c r="I10287" t="str">
        <f>VLOOKUP($D10287,reference!$G$1:$H$25,2,FALSE)</f>
        <v>Pertanian lahan kering</v>
      </c>
      <c r="J10287" t="str">
        <f>VLOOKUP($E10287,reference!$G$1:$H$25,2,FALSE)</f>
        <v>Sawah</v>
      </c>
      <c r="K10287" t="str">
        <f t="shared" si="160"/>
        <v>Non Irigasi</v>
      </c>
      <c r="L10287" t="s">
        <v>327</v>
      </c>
    </row>
    <row r="10288" spans="1:12" x14ac:dyDescent="0.25">
      <c r="A10288" s="1">
        <v>10287</v>
      </c>
      <c r="B10288" s="3">
        <v>1</v>
      </c>
      <c r="C10288" s="1">
        <v>30</v>
      </c>
      <c r="D10288" s="1">
        <v>16</v>
      </c>
      <c r="E10288" s="1">
        <v>12</v>
      </c>
      <c r="F10288" s="1">
        <v>0</v>
      </c>
      <c r="G10288">
        <f>VLOOKUP(C10288,reference!$A$1:$E$310,5,FALSE)</f>
        <v>5303101</v>
      </c>
      <c r="H10288" t="str">
        <f>VLOOKUP(C10288,reference!$A$1:$E$310,4,FALSE)</f>
        <v>SEMAU SELATAN</v>
      </c>
      <c r="I10288" t="str">
        <f>VLOOKUP($D10288,reference!$G$1:$H$25,2,FALSE)</f>
        <v>Pemukiman</v>
      </c>
      <c r="J10288" t="str">
        <f>VLOOKUP($E10288,reference!$G$1:$H$25,2,FALSE)</f>
        <v>Pertanian lahan kering</v>
      </c>
      <c r="K10288" t="str">
        <f t="shared" si="160"/>
        <v>Non Irigasi</v>
      </c>
      <c r="L10288" t="s">
        <v>327</v>
      </c>
    </row>
    <row r="10289" spans="1:12" x14ac:dyDescent="0.25">
      <c r="A10289" s="1">
        <v>10288</v>
      </c>
      <c r="B10289" s="3">
        <v>14</v>
      </c>
      <c r="C10289" s="1">
        <v>30</v>
      </c>
      <c r="D10289" s="1">
        <v>16</v>
      </c>
      <c r="E10289" s="1">
        <v>16</v>
      </c>
      <c r="F10289" s="1">
        <v>0</v>
      </c>
      <c r="G10289">
        <f>VLOOKUP(C10289,reference!$A$1:$E$310,5,FALSE)</f>
        <v>5303101</v>
      </c>
      <c r="H10289" t="str">
        <f>VLOOKUP(C10289,reference!$A$1:$E$310,4,FALSE)</f>
        <v>SEMAU SELATAN</v>
      </c>
      <c r="I10289" t="str">
        <f>VLOOKUP($D10289,reference!$G$1:$H$25,2,FALSE)</f>
        <v>Pemukiman</v>
      </c>
      <c r="J10289" t="str">
        <f>VLOOKUP($E10289,reference!$G$1:$H$25,2,FALSE)</f>
        <v>Pemukiman</v>
      </c>
      <c r="K10289" t="str">
        <f t="shared" si="160"/>
        <v>Non Irigasi</v>
      </c>
      <c r="L10289" t="s">
        <v>327</v>
      </c>
    </row>
    <row r="10290" spans="1:12" x14ac:dyDescent="0.25">
      <c r="A10290" s="1">
        <v>10289</v>
      </c>
      <c r="B10290" s="3">
        <v>15</v>
      </c>
      <c r="C10290" s="1">
        <v>304</v>
      </c>
      <c r="D10290" s="1">
        <v>13</v>
      </c>
      <c r="E10290" s="1">
        <v>20</v>
      </c>
      <c r="F10290" s="1">
        <v>0</v>
      </c>
      <c r="G10290">
        <f>VLOOKUP(C10290,reference!$A$1:$E$310,5,FALSE)</f>
        <v>5371010</v>
      </c>
      <c r="H10290" t="str">
        <f>VLOOKUP(C10290,reference!$A$1:$E$310,4,FALSE)</f>
        <v>ALAK</v>
      </c>
      <c r="I10290" t="str">
        <f>VLOOKUP($D10290,reference!$G$1:$H$25,2,FALSE)</f>
        <v>Pertanian lahan kering  campur semak / kebun campur</v>
      </c>
      <c r="J10290" t="str">
        <f>VLOOKUP($E10290,reference!$G$1:$H$25,2,FALSE)</f>
        <v>Tubuh air</v>
      </c>
      <c r="K10290" t="str">
        <f t="shared" si="160"/>
        <v>Non Irigasi</v>
      </c>
      <c r="L10290" t="s">
        <v>327</v>
      </c>
    </row>
    <row r="10291" spans="1:12" x14ac:dyDescent="0.25">
      <c r="A10291" s="1">
        <v>10290</v>
      </c>
      <c r="B10291" s="3">
        <v>486</v>
      </c>
      <c r="C10291" s="1">
        <v>37</v>
      </c>
      <c r="D10291" s="1">
        <v>12</v>
      </c>
      <c r="E10291" s="1">
        <v>11</v>
      </c>
      <c r="F10291" s="1">
        <v>0</v>
      </c>
      <c r="G10291">
        <f>VLOOKUP(C10291,reference!$A$1:$E$310,5,FALSE)</f>
        <v>5303132</v>
      </c>
      <c r="H10291" t="str">
        <f>VLOOKUP(C10291,reference!$A$1:$E$310,4,FALSE)</f>
        <v>AMARASI SELATAN</v>
      </c>
      <c r="I10291" t="str">
        <f>VLOOKUP($D10291,reference!$G$1:$H$25,2,FALSE)</f>
        <v>Pertanian lahan kering</v>
      </c>
      <c r="J10291" t="str">
        <f>VLOOKUP($E10291,reference!$G$1:$H$25,2,FALSE)</f>
        <v>Savanna / Padang rumput</v>
      </c>
      <c r="K10291" t="str">
        <f t="shared" si="160"/>
        <v>Non Irigasi</v>
      </c>
      <c r="L10291" t="s">
        <v>327</v>
      </c>
    </row>
    <row r="10292" spans="1:12" x14ac:dyDescent="0.25">
      <c r="A10292" s="1">
        <v>10291</v>
      </c>
      <c r="B10292" s="3">
        <v>64</v>
      </c>
      <c r="C10292" s="1">
        <v>37</v>
      </c>
      <c r="D10292" s="1">
        <v>16</v>
      </c>
      <c r="E10292" s="1">
        <v>2</v>
      </c>
      <c r="F10292" s="1">
        <v>0</v>
      </c>
      <c r="G10292">
        <f>VLOOKUP(C10292,reference!$A$1:$E$310,5,FALSE)</f>
        <v>5303132</v>
      </c>
      <c r="H10292" t="str">
        <f>VLOOKUP(C10292,reference!$A$1:$E$310,4,FALSE)</f>
        <v>AMARASI SELATAN</v>
      </c>
      <c r="I10292" t="str">
        <f>VLOOKUP($D10292,reference!$G$1:$H$25,2,FALSE)</f>
        <v>Pemukiman</v>
      </c>
      <c r="J10292" t="str">
        <f>VLOOKUP($E10292,reference!$G$1:$H$25,2,FALSE)</f>
        <v>Hutan lahan kering sekunder / bekas tebangan</v>
      </c>
      <c r="K10292" t="str">
        <f t="shared" si="160"/>
        <v>Non Irigasi</v>
      </c>
      <c r="L10292" t="s">
        <v>327</v>
      </c>
    </row>
    <row r="10293" spans="1:12" x14ac:dyDescent="0.25">
      <c r="A10293" s="1">
        <v>10292</v>
      </c>
      <c r="B10293" s="3">
        <v>205</v>
      </c>
      <c r="C10293" s="1">
        <v>36</v>
      </c>
      <c r="D10293" s="1">
        <v>9</v>
      </c>
      <c r="E10293" s="1">
        <v>16</v>
      </c>
      <c r="F10293" s="1">
        <v>0</v>
      </c>
      <c r="G10293">
        <f>VLOOKUP(C10293,reference!$A$1:$E$310,5,FALSE)</f>
        <v>5303131</v>
      </c>
      <c r="H10293" t="str">
        <f>VLOOKUP(C10293,reference!$A$1:$E$310,4,FALSE)</f>
        <v>AMARASI BARAT</v>
      </c>
      <c r="I10293" t="str">
        <f>VLOOKUP($D10293,reference!$G$1:$H$25,2,FALSE)</f>
        <v>Semak belukar</v>
      </c>
      <c r="J10293" t="str">
        <f>VLOOKUP($E10293,reference!$G$1:$H$25,2,FALSE)</f>
        <v>Pemukiman</v>
      </c>
      <c r="K10293" t="str">
        <f t="shared" si="160"/>
        <v>Non Irigasi</v>
      </c>
      <c r="L10293" t="s">
        <v>327</v>
      </c>
    </row>
    <row r="10294" spans="1:12" x14ac:dyDescent="0.25">
      <c r="A10294" s="1">
        <v>10293</v>
      </c>
      <c r="B10294" s="3">
        <v>7</v>
      </c>
      <c r="C10294" s="1">
        <v>30</v>
      </c>
      <c r="D10294" s="1">
        <v>16</v>
      </c>
      <c r="E10294" s="1">
        <v>14</v>
      </c>
      <c r="F10294" s="1">
        <v>0</v>
      </c>
      <c r="G10294">
        <f>VLOOKUP(C10294,reference!$A$1:$E$310,5,FALSE)</f>
        <v>5303101</v>
      </c>
      <c r="H10294" t="str">
        <f>VLOOKUP(C10294,reference!$A$1:$E$310,4,FALSE)</f>
        <v>SEMAU SELATAN</v>
      </c>
      <c r="I10294" t="str">
        <f>VLOOKUP($D10294,reference!$G$1:$H$25,2,FALSE)</f>
        <v>Pemukiman</v>
      </c>
      <c r="J10294" t="str">
        <f>VLOOKUP($E10294,reference!$G$1:$H$25,2,FALSE)</f>
        <v>Sawah</v>
      </c>
      <c r="K10294" t="str">
        <f t="shared" si="160"/>
        <v>Non Irigasi</v>
      </c>
      <c r="L10294" t="s">
        <v>327</v>
      </c>
    </row>
    <row r="10295" spans="1:12" x14ac:dyDescent="0.25">
      <c r="A10295" s="1">
        <v>10294</v>
      </c>
      <c r="B10295" s="3">
        <v>10</v>
      </c>
      <c r="C10295" s="1">
        <v>36</v>
      </c>
      <c r="D10295" s="1">
        <v>12</v>
      </c>
      <c r="E10295" s="1">
        <v>20</v>
      </c>
      <c r="F10295" s="1">
        <v>0</v>
      </c>
      <c r="G10295">
        <f>VLOOKUP(C10295,reference!$A$1:$E$310,5,FALSE)</f>
        <v>5303131</v>
      </c>
      <c r="H10295" t="str">
        <f>VLOOKUP(C10295,reference!$A$1:$E$310,4,FALSE)</f>
        <v>AMARASI BARAT</v>
      </c>
      <c r="I10295" t="str">
        <f>VLOOKUP($D10295,reference!$G$1:$H$25,2,FALSE)</f>
        <v>Pertanian lahan kering</v>
      </c>
      <c r="J10295" t="str">
        <f>VLOOKUP($E10295,reference!$G$1:$H$25,2,FALSE)</f>
        <v>Tubuh air</v>
      </c>
      <c r="K10295" t="str">
        <f t="shared" si="160"/>
        <v>Non Irigasi</v>
      </c>
      <c r="L10295" t="s">
        <v>327</v>
      </c>
    </row>
    <row r="10296" spans="1:12" x14ac:dyDescent="0.25">
      <c r="A10296" s="1">
        <v>10295</v>
      </c>
      <c r="B10296" s="3">
        <v>181</v>
      </c>
      <c r="C10296" s="1">
        <v>37</v>
      </c>
      <c r="D10296" s="1">
        <v>16</v>
      </c>
      <c r="E10296" s="1">
        <v>13</v>
      </c>
      <c r="F10296" s="1">
        <v>0</v>
      </c>
      <c r="G10296">
        <f>VLOOKUP(C10296,reference!$A$1:$E$310,5,FALSE)</f>
        <v>5303132</v>
      </c>
      <c r="H10296" t="str">
        <f>VLOOKUP(C10296,reference!$A$1:$E$310,4,FALSE)</f>
        <v>AMARASI SELATAN</v>
      </c>
      <c r="I10296" t="str">
        <f>VLOOKUP($D10296,reference!$G$1:$H$25,2,FALSE)</f>
        <v>Pemukiman</v>
      </c>
      <c r="J10296" t="str">
        <f>VLOOKUP($E10296,reference!$G$1:$H$25,2,FALSE)</f>
        <v>Pertanian lahan kering  campur semak / kebun campur</v>
      </c>
      <c r="K10296" t="str">
        <f t="shared" si="160"/>
        <v>Non Irigasi</v>
      </c>
      <c r="L10296" t="s">
        <v>327</v>
      </c>
    </row>
    <row r="10297" spans="1:12" x14ac:dyDescent="0.25">
      <c r="A10297" s="1">
        <v>10296</v>
      </c>
      <c r="B10297" s="3">
        <v>35</v>
      </c>
      <c r="C10297" s="1">
        <v>30</v>
      </c>
      <c r="D10297" s="1">
        <v>18</v>
      </c>
      <c r="E10297" s="1">
        <v>14</v>
      </c>
      <c r="F10297" s="1">
        <v>0</v>
      </c>
      <c r="G10297">
        <f>VLOOKUP(C10297,reference!$A$1:$E$310,5,FALSE)</f>
        <v>5303101</v>
      </c>
      <c r="H10297" t="str">
        <f>VLOOKUP(C10297,reference!$A$1:$E$310,4,FALSE)</f>
        <v>SEMAU SELATAN</v>
      </c>
      <c r="I10297" t="str">
        <f>VLOOKUP($D10297,reference!$G$1:$H$25,2,FALSE)</f>
        <v>Lahan terbuka</v>
      </c>
      <c r="J10297" t="str">
        <f>VLOOKUP($E10297,reference!$G$1:$H$25,2,FALSE)</f>
        <v>Sawah</v>
      </c>
      <c r="K10297" t="str">
        <f t="shared" si="160"/>
        <v>Non Irigasi</v>
      </c>
      <c r="L10297" t="s">
        <v>327</v>
      </c>
    </row>
    <row r="10298" spans="1:12" x14ac:dyDescent="0.25">
      <c r="A10298" s="1">
        <v>10297</v>
      </c>
      <c r="B10298" s="3">
        <v>39</v>
      </c>
      <c r="C10298" s="1">
        <v>30</v>
      </c>
      <c r="D10298" s="1">
        <v>2</v>
      </c>
      <c r="E10298" s="1">
        <v>7</v>
      </c>
      <c r="F10298" s="1">
        <v>0</v>
      </c>
      <c r="G10298">
        <f>VLOOKUP(C10298,reference!$A$1:$E$310,5,FALSE)</f>
        <v>5303101</v>
      </c>
      <c r="H10298" t="str">
        <f>VLOOKUP(C10298,reference!$A$1:$E$310,4,FALSE)</f>
        <v>SEMAU SELATAN</v>
      </c>
      <c r="I10298" t="str">
        <f>VLOOKUP($D10298,reference!$G$1:$H$25,2,FALSE)</f>
        <v>Hutan lahan kering sekunder / bekas tebangan</v>
      </c>
      <c r="J10298" t="str">
        <f>VLOOKUP($E10298,reference!$G$1:$H$25,2,FALSE)</f>
        <v>Hutan tanaman</v>
      </c>
      <c r="K10298" t="str">
        <f t="shared" si="160"/>
        <v>Non Irigasi</v>
      </c>
      <c r="L10298" t="s">
        <v>328</v>
      </c>
    </row>
    <row r="10299" spans="1:12" x14ac:dyDescent="0.25">
      <c r="A10299" s="1">
        <v>10298</v>
      </c>
      <c r="B10299" s="3">
        <v>12</v>
      </c>
      <c r="C10299" s="1">
        <v>30</v>
      </c>
      <c r="D10299" s="1">
        <v>0</v>
      </c>
      <c r="E10299" s="1">
        <v>14</v>
      </c>
      <c r="F10299" s="1">
        <v>0</v>
      </c>
      <c r="G10299">
        <f>VLOOKUP(C10299,reference!$A$1:$E$310,5,FALSE)</f>
        <v>5303101</v>
      </c>
      <c r="H10299" t="str">
        <f>VLOOKUP(C10299,reference!$A$1:$E$310,4,FALSE)</f>
        <v>SEMAU SELATAN</v>
      </c>
      <c r="I10299" t="str">
        <f>VLOOKUP($D10299,reference!$G$1:$H$25,2,FALSE)</f>
        <v>No data</v>
      </c>
      <c r="J10299" t="str">
        <f>VLOOKUP($E10299,reference!$G$1:$H$25,2,FALSE)</f>
        <v>Sawah</v>
      </c>
      <c r="K10299" t="str">
        <f t="shared" si="160"/>
        <v>Non Irigasi</v>
      </c>
      <c r="L10299" t="s">
        <v>327</v>
      </c>
    </row>
    <row r="10300" spans="1:12" x14ac:dyDescent="0.25">
      <c r="A10300" s="1">
        <v>10299</v>
      </c>
      <c r="B10300" s="3">
        <v>1</v>
      </c>
      <c r="C10300" s="1">
        <v>30</v>
      </c>
      <c r="D10300" s="1">
        <v>6</v>
      </c>
      <c r="E10300" s="1">
        <v>14</v>
      </c>
      <c r="F10300" s="1">
        <v>0</v>
      </c>
      <c r="G10300">
        <f>VLOOKUP(C10300,reference!$A$1:$E$310,5,FALSE)</f>
        <v>5303101</v>
      </c>
      <c r="H10300" t="str">
        <f>VLOOKUP(C10300,reference!$A$1:$E$310,4,FALSE)</f>
        <v>SEMAU SELATAN</v>
      </c>
      <c r="I10300" t="str">
        <f>VLOOKUP($D10300,reference!$G$1:$H$25,2,FALSE)</f>
        <v>Hutan mangrove sekunder</v>
      </c>
      <c r="J10300" t="str">
        <f>VLOOKUP($E10300,reference!$G$1:$H$25,2,FALSE)</f>
        <v>Sawah</v>
      </c>
      <c r="K10300" t="str">
        <f t="shared" si="160"/>
        <v>Non Irigasi</v>
      </c>
      <c r="L10300" t="s">
        <v>328</v>
      </c>
    </row>
    <row r="10301" spans="1:12" x14ac:dyDescent="0.25">
      <c r="A10301" s="1">
        <v>10300</v>
      </c>
      <c r="B10301" s="3">
        <v>241</v>
      </c>
      <c r="C10301" s="1">
        <v>36</v>
      </c>
      <c r="D10301" s="1">
        <v>12</v>
      </c>
      <c r="E10301" s="1">
        <v>9</v>
      </c>
      <c r="F10301" s="1">
        <v>0</v>
      </c>
      <c r="G10301">
        <f>VLOOKUP(C10301,reference!$A$1:$E$310,5,FALSE)</f>
        <v>5303131</v>
      </c>
      <c r="H10301" t="str">
        <f>VLOOKUP(C10301,reference!$A$1:$E$310,4,FALSE)</f>
        <v>AMARASI BARAT</v>
      </c>
      <c r="I10301" t="str">
        <f>VLOOKUP($D10301,reference!$G$1:$H$25,2,FALSE)</f>
        <v>Pertanian lahan kering</v>
      </c>
      <c r="J10301" t="str">
        <f>VLOOKUP($E10301,reference!$G$1:$H$25,2,FALSE)</f>
        <v>Semak belukar</v>
      </c>
      <c r="K10301" t="str">
        <f t="shared" si="160"/>
        <v>Non Irigasi</v>
      </c>
      <c r="L10301" t="s">
        <v>327</v>
      </c>
    </row>
    <row r="10302" spans="1:12" x14ac:dyDescent="0.25">
      <c r="A10302" s="1">
        <v>10301</v>
      </c>
      <c r="B10302" s="3">
        <v>4</v>
      </c>
      <c r="C10302" s="1">
        <v>18</v>
      </c>
      <c r="D10302" s="1">
        <v>2</v>
      </c>
      <c r="E10302" s="1">
        <v>0</v>
      </c>
      <c r="F10302" s="1">
        <v>0</v>
      </c>
      <c r="G10302">
        <f>VLOOKUP(C10302,reference!$A$1:$E$310,5,FALSE)</f>
        <v>5302035</v>
      </c>
      <c r="H10302" t="str">
        <f>VLOOKUP(C10302,reference!$A$1:$E$310,4,FALSE)</f>
        <v>NGADU NGALA</v>
      </c>
      <c r="I10302" t="str">
        <f>VLOOKUP($D10302,reference!$G$1:$H$25,2,FALSE)</f>
        <v>Hutan lahan kering sekunder / bekas tebangan</v>
      </c>
      <c r="J10302" t="str">
        <f>VLOOKUP($E10302,reference!$G$1:$H$25,2,FALSE)</f>
        <v>No data</v>
      </c>
      <c r="K10302" t="str">
        <f t="shared" si="160"/>
        <v>Non Irigasi</v>
      </c>
      <c r="L10302" t="s">
        <v>328</v>
      </c>
    </row>
    <row r="10303" spans="1:12" x14ac:dyDescent="0.25">
      <c r="A10303" s="1">
        <v>10302</v>
      </c>
      <c r="B10303" s="3">
        <v>8</v>
      </c>
      <c r="C10303" s="1">
        <v>30</v>
      </c>
      <c r="D10303" s="1">
        <v>11</v>
      </c>
      <c r="E10303" s="1">
        <v>0</v>
      </c>
      <c r="F10303" s="1">
        <v>0</v>
      </c>
      <c r="G10303">
        <f>VLOOKUP(C10303,reference!$A$1:$E$310,5,FALSE)</f>
        <v>5303101</v>
      </c>
      <c r="H10303" t="str">
        <f>VLOOKUP(C10303,reference!$A$1:$E$310,4,FALSE)</f>
        <v>SEMAU SELATAN</v>
      </c>
      <c r="I10303" t="str">
        <f>VLOOKUP($D10303,reference!$G$1:$H$25,2,FALSE)</f>
        <v>Savanna / Padang rumput</v>
      </c>
      <c r="J10303" t="str">
        <f>VLOOKUP($E10303,reference!$G$1:$H$25,2,FALSE)</f>
        <v>No data</v>
      </c>
      <c r="K10303" t="str">
        <f t="shared" si="160"/>
        <v>Non Irigasi</v>
      </c>
      <c r="L10303" t="s">
        <v>327</v>
      </c>
    </row>
    <row r="10304" spans="1:12" x14ac:dyDescent="0.25">
      <c r="A10304" s="1">
        <v>10303</v>
      </c>
      <c r="B10304" s="3">
        <v>2</v>
      </c>
      <c r="C10304" s="1">
        <v>30</v>
      </c>
      <c r="D10304" s="1">
        <v>18</v>
      </c>
      <c r="E10304" s="1">
        <v>18</v>
      </c>
      <c r="F10304" s="1">
        <v>0</v>
      </c>
      <c r="G10304">
        <f>VLOOKUP(C10304,reference!$A$1:$E$310,5,FALSE)</f>
        <v>5303101</v>
      </c>
      <c r="H10304" t="str">
        <f>VLOOKUP(C10304,reference!$A$1:$E$310,4,FALSE)</f>
        <v>SEMAU SELATAN</v>
      </c>
      <c r="I10304" t="str">
        <f>VLOOKUP($D10304,reference!$G$1:$H$25,2,FALSE)</f>
        <v>Lahan terbuka</v>
      </c>
      <c r="J10304" t="str">
        <f>VLOOKUP($E10304,reference!$G$1:$H$25,2,FALSE)</f>
        <v>Lahan terbuka</v>
      </c>
      <c r="K10304" t="str">
        <f t="shared" si="160"/>
        <v>Non Irigasi</v>
      </c>
      <c r="L10304" t="s">
        <v>327</v>
      </c>
    </row>
    <row r="10305" spans="1:12" x14ac:dyDescent="0.25">
      <c r="A10305" s="1">
        <v>10304</v>
      </c>
      <c r="B10305" s="3">
        <v>4</v>
      </c>
      <c r="C10305" s="1">
        <v>30</v>
      </c>
      <c r="D10305" s="1">
        <v>6</v>
      </c>
      <c r="E10305" s="1">
        <v>0</v>
      </c>
      <c r="F10305" s="1">
        <v>0</v>
      </c>
      <c r="G10305">
        <f>VLOOKUP(C10305,reference!$A$1:$E$310,5,FALSE)</f>
        <v>5303101</v>
      </c>
      <c r="H10305" t="str">
        <f>VLOOKUP(C10305,reference!$A$1:$E$310,4,FALSE)</f>
        <v>SEMAU SELATAN</v>
      </c>
      <c r="I10305" t="str">
        <f>VLOOKUP($D10305,reference!$G$1:$H$25,2,FALSE)</f>
        <v>Hutan mangrove sekunder</v>
      </c>
      <c r="J10305" t="str">
        <f>VLOOKUP($E10305,reference!$G$1:$H$25,2,FALSE)</f>
        <v>No data</v>
      </c>
      <c r="K10305" t="str">
        <f t="shared" si="160"/>
        <v>Non Irigasi</v>
      </c>
      <c r="L10305" t="s">
        <v>328</v>
      </c>
    </row>
    <row r="10306" spans="1:12" x14ac:dyDescent="0.25">
      <c r="A10306" s="1">
        <v>10305</v>
      </c>
      <c r="B10306" s="3">
        <v>1</v>
      </c>
      <c r="C10306" s="1">
        <v>30</v>
      </c>
      <c r="D10306" s="1">
        <v>9</v>
      </c>
      <c r="E10306" s="1">
        <v>18</v>
      </c>
      <c r="F10306" s="1">
        <v>0</v>
      </c>
      <c r="G10306">
        <f>VLOOKUP(C10306,reference!$A$1:$E$310,5,FALSE)</f>
        <v>5303101</v>
      </c>
      <c r="H10306" t="str">
        <f>VLOOKUP(C10306,reference!$A$1:$E$310,4,FALSE)</f>
        <v>SEMAU SELATAN</v>
      </c>
      <c r="I10306" t="str">
        <f>VLOOKUP($D10306,reference!$G$1:$H$25,2,FALSE)</f>
        <v>Semak belukar</v>
      </c>
      <c r="J10306" t="str">
        <f>VLOOKUP($E10306,reference!$G$1:$H$25,2,FALSE)</f>
        <v>Lahan terbuka</v>
      </c>
      <c r="K10306" t="str">
        <f t="shared" si="160"/>
        <v>Non Irigasi</v>
      </c>
      <c r="L10306" t="s">
        <v>327</v>
      </c>
    </row>
    <row r="10307" spans="1:12" x14ac:dyDescent="0.25">
      <c r="A10307" s="1">
        <v>10306</v>
      </c>
      <c r="B10307" s="3">
        <v>2</v>
      </c>
      <c r="C10307" s="1">
        <v>31</v>
      </c>
      <c r="D10307" s="1">
        <v>0</v>
      </c>
      <c r="E10307" s="1">
        <v>6</v>
      </c>
      <c r="F10307" s="1">
        <v>0</v>
      </c>
      <c r="G10307">
        <f>VLOOKUP(C10307,reference!$A$1:$E$310,5,FALSE)</f>
        <v>5303110</v>
      </c>
      <c r="H10307" t="str">
        <f>VLOOKUP(C10307,reference!$A$1:$E$310,4,FALSE)</f>
        <v>KUPANG BARAT</v>
      </c>
      <c r="I10307" t="str">
        <f>VLOOKUP($D10307,reference!$G$1:$H$25,2,FALSE)</f>
        <v>No data</v>
      </c>
      <c r="J10307" t="str">
        <f>VLOOKUP($E10307,reference!$G$1:$H$25,2,FALSE)</f>
        <v>Hutan mangrove sekunder</v>
      </c>
      <c r="K10307" t="str">
        <f t="shared" ref="K10307:K10370" si="161">IF(F10307=0,"Non Irigasi","Buffer Irigasi")</f>
        <v>Non Irigasi</v>
      </c>
      <c r="L10307" t="s">
        <v>327</v>
      </c>
    </row>
    <row r="10308" spans="1:12" x14ac:dyDescent="0.25">
      <c r="A10308" s="1">
        <v>10307</v>
      </c>
      <c r="B10308" s="3">
        <v>34</v>
      </c>
      <c r="C10308" s="1">
        <v>31</v>
      </c>
      <c r="D10308" s="1">
        <v>2</v>
      </c>
      <c r="E10308" s="1">
        <v>6</v>
      </c>
      <c r="F10308" s="1">
        <v>0</v>
      </c>
      <c r="G10308">
        <f>VLOOKUP(C10308,reference!$A$1:$E$310,5,FALSE)</f>
        <v>5303110</v>
      </c>
      <c r="H10308" t="str">
        <f>VLOOKUP(C10308,reference!$A$1:$E$310,4,FALSE)</f>
        <v>KUPANG BARAT</v>
      </c>
      <c r="I10308" t="str">
        <f>VLOOKUP($D10308,reference!$G$1:$H$25,2,FALSE)</f>
        <v>Hutan lahan kering sekunder / bekas tebangan</v>
      </c>
      <c r="J10308" t="str">
        <f>VLOOKUP($E10308,reference!$G$1:$H$25,2,FALSE)</f>
        <v>Hutan mangrove sekunder</v>
      </c>
      <c r="K10308" t="str">
        <f t="shared" si="161"/>
        <v>Non Irigasi</v>
      </c>
      <c r="L10308" t="s">
        <v>327</v>
      </c>
    </row>
    <row r="10309" spans="1:12" x14ac:dyDescent="0.25">
      <c r="A10309" s="1">
        <v>10308</v>
      </c>
      <c r="B10309" s="3">
        <v>23</v>
      </c>
      <c r="C10309" s="1">
        <v>37</v>
      </c>
      <c r="D10309" s="1">
        <v>0</v>
      </c>
      <c r="E10309" s="1">
        <v>0</v>
      </c>
      <c r="F10309" s="1">
        <v>0</v>
      </c>
      <c r="G10309">
        <f>VLOOKUP(C10309,reference!$A$1:$E$310,5,FALSE)</f>
        <v>5303132</v>
      </c>
      <c r="H10309" t="str">
        <f>VLOOKUP(C10309,reference!$A$1:$E$310,4,FALSE)</f>
        <v>AMARASI SELATAN</v>
      </c>
      <c r="I10309" t="str">
        <f>VLOOKUP($D10309,reference!$G$1:$H$25,2,FALSE)</f>
        <v>No data</v>
      </c>
      <c r="J10309" t="str">
        <f>VLOOKUP($E10309,reference!$G$1:$H$25,2,FALSE)</f>
        <v>No data</v>
      </c>
      <c r="K10309" t="str">
        <f t="shared" si="161"/>
        <v>Non Irigasi</v>
      </c>
      <c r="L10309" t="s">
        <v>327</v>
      </c>
    </row>
    <row r="10310" spans="1:12" x14ac:dyDescent="0.25">
      <c r="A10310" s="1">
        <v>10309</v>
      </c>
      <c r="B10310" s="3">
        <v>15</v>
      </c>
      <c r="C10310" s="1">
        <v>37</v>
      </c>
      <c r="D10310" s="1">
        <v>13</v>
      </c>
      <c r="E10310" s="1">
        <v>0</v>
      </c>
      <c r="F10310" s="1">
        <v>0</v>
      </c>
      <c r="G10310">
        <f>VLOOKUP(C10310,reference!$A$1:$E$310,5,FALSE)</f>
        <v>5303132</v>
      </c>
      <c r="H10310" t="str">
        <f>VLOOKUP(C10310,reference!$A$1:$E$310,4,FALSE)</f>
        <v>AMARASI SELATAN</v>
      </c>
      <c r="I10310" t="str">
        <f>VLOOKUP($D10310,reference!$G$1:$H$25,2,FALSE)</f>
        <v>Pertanian lahan kering  campur semak / kebun campur</v>
      </c>
      <c r="J10310" t="str">
        <f>VLOOKUP($E10310,reference!$G$1:$H$25,2,FALSE)</f>
        <v>No data</v>
      </c>
      <c r="K10310" t="str">
        <f t="shared" si="161"/>
        <v>Non Irigasi</v>
      </c>
      <c r="L10310" t="s">
        <v>327</v>
      </c>
    </row>
    <row r="10311" spans="1:12" x14ac:dyDescent="0.25">
      <c r="A10311" s="1">
        <v>10310</v>
      </c>
      <c r="B10311" s="3">
        <v>15</v>
      </c>
      <c r="C10311" s="1">
        <v>31</v>
      </c>
      <c r="D10311" s="1">
        <v>2</v>
      </c>
      <c r="E10311" s="1">
        <v>0</v>
      </c>
      <c r="F10311" s="1">
        <v>0</v>
      </c>
      <c r="G10311">
        <f>VLOOKUP(C10311,reference!$A$1:$E$310,5,FALSE)</f>
        <v>5303110</v>
      </c>
      <c r="H10311" t="str">
        <f>VLOOKUP(C10311,reference!$A$1:$E$310,4,FALSE)</f>
        <v>KUPANG BARAT</v>
      </c>
      <c r="I10311" t="str">
        <f>VLOOKUP($D10311,reference!$G$1:$H$25,2,FALSE)</f>
        <v>Hutan lahan kering sekunder / bekas tebangan</v>
      </c>
      <c r="J10311" t="str">
        <f>VLOOKUP($E10311,reference!$G$1:$H$25,2,FALSE)</f>
        <v>No data</v>
      </c>
      <c r="K10311" t="str">
        <f t="shared" si="161"/>
        <v>Non Irigasi</v>
      </c>
      <c r="L10311" t="s">
        <v>328</v>
      </c>
    </row>
    <row r="10312" spans="1:12" x14ac:dyDescent="0.25">
      <c r="A10312" s="1">
        <v>10311</v>
      </c>
      <c r="B10312" s="3">
        <v>164</v>
      </c>
      <c r="C10312" s="1">
        <v>36</v>
      </c>
      <c r="D10312" s="1">
        <v>2</v>
      </c>
      <c r="E10312" s="1">
        <v>2</v>
      </c>
      <c r="F10312" s="1">
        <v>0</v>
      </c>
      <c r="G10312">
        <f>VLOOKUP(C10312,reference!$A$1:$E$310,5,FALSE)</f>
        <v>5303131</v>
      </c>
      <c r="H10312" t="str">
        <f>VLOOKUP(C10312,reference!$A$1:$E$310,4,FALSE)</f>
        <v>AMARASI BARAT</v>
      </c>
      <c r="I10312" t="str">
        <f>VLOOKUP($D10312,reference!$G$1:$H$25,2,FALSE)</f>
        <v>Hutan lahan kering sekunder / bekas tebangan</v>
      </c>
      <c r="J10312" t="str">
        <f>VLOOKUP($E10312,reference!$G$1:$H$25,2,FALSE)</f>
        <v>Hutan lahan kering sekunder / bekas tebangan</v>
      </c>
      <c r="K10312" t="str">
        <f t="shared" si="161"/>
        <v>Non Irigasi</v>
      </c>
      <c r="L10312" t="s">
        <v>327</v>
      </c>
    </row>
    <row r="10313" spans="1:12" x14ac:dyDescent="0.25">
      <c r="A10313" s="1">
        <v>10312</v>
      </c>
      <c r="B10313" s="3">
        <v>8</v>
      </c>
      <c r="C10313" s="1">
        <v>36</v>
      </c>
      <c r="D10313" s="1">
        <v>2</v>
      </c>
      <c r="E10313" s="1">
        <v>13</v>
      </c>
      <c r="F10313" s="1">
        <v>0</v>
      </c>
      <c r="G10313">
        <f>VLOOKUP(C10313,reference!$A$1:$E$310,5,FALSE)</f>
        <v>5303131</v>
      </c>
      <c r="H10313" t="str">
        <f>VLOOKUP(C10313,reference!$A$1:$E$310,4,FALSE)</f>
        <v>AMARASI BARAT</v>
      </c>
      <c r="I10313" t="str">
        <f>VLOOKUP($D10313,reference!$G$1:$H$25,2,FALSE)</f>
        <v>Hutan lahan kering sekunder / bekas tebangan</v>
      </c>
      <c r="J10313" t="str">
        <f>VLOOKUP($E10313,reference!$G$1:$H$25,2,FALSE)</f>
        <v>Pertanian lahan kering  campur semak / kebun campur</v>
      </c>
      <c r="K10313" t="str">
        <f t="shared" si="161"/>
        <v>Non Irigasi</v>
      </c>
      <c r="L10313" t="s">
        <v>328</v>
      </c>
    </row>
    <row r="10314" spans="1:12" x14ac:dyDescent="0.25">
      <c r="A10314" s="1">
        <v>10313</v>
      </c>
      <c r="B10314" s="3">
        <v>125</v>
      </c>
      <c r="C10314" s="1">
        <v>36</v>
      </c>
      <c r="D10314" s="1">
        <v>2</v>
      </c>
      <c r="E10314" s="1">
        <v>16</v>
      </c>
      <c r="F10314" s="1">
        <v>0</v>
      </c>
      <c r="G10314">
        <f>VLOOKUP(C10314,reference!$A$1:$E$310,5,FALSE)</f>
        <v>5303131</v>
      </c>
      <c r="H10314" t="str">
        <f>VLOOKUP(C10314,reference!$A$1:$E$310,4,FALSE)</f>
        <v>AMARASI BARAT</v>
      </c>
      <c r="I10314" t="str">
        <f>VLOOKUP($D10314,reference!$G$1:$H$25,2,FALSE)</f>
        <v>Hutan lahan kering sekunder / bekas tebangan</v>
      </c>
      <c r="J10314" t="str">
        <f>VLOOKUP($E10314,reference!$G$1:$H$25,2,FALSE)</f>
        <v>Pemukiman</v>
      </c>
      <c r="K10314" t="str">
        <f t="shared" si="161"/>
        <v>Non Irigasi</v>
      </c>
      <c r="L10314" t="s">
        <v>328</v>
      </c>
    </row>
    <row r="10315" spans="1:12" x14ac:dyDescent="0.25">
      <c r="A10315" s="1">
        <v>10314</v>
      </c>
      <c r="B10315" s="3">
        <v>3</v>
      </c>
      <c r="C10315" s="1">
        <v>31</v>
      </c>
      <c r="D10315" s="1">
        <v>6</v>
      </c>
      <c r="E10315" s="1">
        <v>0</v>
      </c>
      <c r="F10315" s="1">
        <v>0</v>
      </c>
      <c r="G10315">
        <f>VLOOKUP(C10315,reference!$A$1:$E$310,5,FALSE)</f>
        <v>5303110</v>
      </c>
      <c r="H10315" t="str">
        <f>VLOOKUP(C10315,reference!$A$1:$E$310,4,FALSE)</f>
        <v>KUPANG BARAT</v>
      </c>
      <c r="I10315" t="str">
        <f>VLOOKUP($D10315,reference!$G$1:$H$25,2,FALSE)</f>
        <v>Hutan mangrove sekunder</v>
      </c>
      <c r="J10315" t="str">
        <f>VLOOKUP($E10315,reference!$G$1:$H$25,2,FALSE)</f>
        <v>No data</v>
      </c>
      <c r="K10315" t="str">
        <f t="shared" si="161"/>
        <v>Non Irigasi</v>
      </c>
      <c r="L10315" t="s">
        <v>328</v>
      </c>
    </row>
    <row r="10316" spans="1:12" x14ac:dyDescent="0.25">
      <c r="A10316" s="1">
        <v>10315</v>
      </c>
      <c r="B10316" s="3">
        <v>319</v>
      </c>
      <c r="C10316" s="1">
        <v>36</v>
      </c>
      <c r="D10316" s="1">
        <v>2</v>
      </c>
      <c r="E10316" s="1">
        <v>9</v>
      </c>
      <c r="F10316" s="1">
        <v>0</v>
      </c>
      <c r="G10316">
        <f>VLOOKUP(C10316,reference!$A$1:$E$310,5,FALSE)</f>
        <v>5303131</v>
      </c>
      <c r="H10316" t="str">
        <f>VLOOKUP(C10316,reference!$A$1:$E$310,4,FALSE)</f>
        <v>AMARASI BARAT</v>
      </c>
      <c r="I10316" t="str">
        <f>VLOOKUP($D10316,reference!$G$1:$H$25,2,FALSE)</f>
        <v>Hutan lahan kering sekunder / bekas tebangan</v>
      </c>
      <c r="J10316" t="str">
        <f>VLOOKUP($E10316,reference!$G$1:$H$25,2,FALSE)</f>
        <v>Semak belukar</v>
      </c>
      <c r="K10316" t="str">
        <f t="shared" si="161"/>
        <v>Non Irigasi</v>
      </c>
      <c r="L10316" t="s">
        <v>328</v>
      </c>
    </row>
    <row r="10317" spans="1:12" x14ac:dyDescent="0.25">
      <c r="A10317" s="1">
        <v>10316</v>
      </c>
      <c r="B10317" s="3">
        <v>18</v>
      </c>
      <c r="C10317" s="1">
        <v>18</v>
      </c>
      <c r="D10317" s="1">
        <v>0</v>
      </c>
      <c r="E10317" s="1">
        <v>2</v>
      </c>
      <c r="F10317" s="1">
        <v>0</v>
      </c>
      <c r="G10317">
        <f>VLOOKUP(C10317,reference!$A$1:$E$310,5,FALSE)</f>
        <v>5302035</v>
      </c>
      <c r="H10317" t="str">
        <f>VLOOKUP(C10317,reference!$A$1:$E$310,4,FALSE)</f>
        <v>NGADU NGALA</v>
      </c>
      <c r="I10317" t="str">
        <f>VLOOKUP($D10317,reference!$G$1:$H$25,2,FALSE)</f>
        <v>No data</v>
      </c>
      <c r="J10317" t="str">
        <f>VLOOKUP($E10317,reference!$G$1:$H$25,2,FALSE)</f>
        <v>Hutan lahan kering sekunder / bekas tebangan</v>
      </c>
      <c r="K10317" t="str">
        <f t="shared" si="161"/>
        <v>Non Irigasi</v>
      </c>
      <c r="L10317" t="s">
        <v>327</v>
      </c>
    </row>
    <row r="10318" spans="1:12" x14ac:dyDescent="0.25">
      <c r="A10318" s="1">
        <v>10317</v>
      </c>
      <c r="B10318" s="3">
        <v>4</v>
      </c>
      <c r="C10318" s="1">
        <v>30</v>
      </c>
      <c r="D10318" s="1">
        <v>5</v>
      </c>
      <c r="E10318" s="1">
        <v>14</v>
      </c>
      <c r="F10318" s="1">
        <v>0</v>
      </c>
      <c r="G10318">
        <f>VLOOKUP(C10318,reference!$A$1:$E$310,5,FALSE)</f>
        <v>5303101</v>
      </c>
      <c r="H10318" t="str">
        <f>VLOOKUP(C10318,reference!$A$1:$E$310,4,FALSE)</f>
        <v>SEMAU SELATAN</v>
      </c>
      <c r="I10318" t="str">
        <f>VLOOKUP($D10318,reference!$G$1:$H$25,2,FALSE)</f>
        <v>Hutan mangrove primer</v>
      </c>
      <c r="J10318" t="str">
        <f>VLOOKUP($E10318,reference!$G$1:$H$25,2,FALSE)</f>
        <v>Sawah</v>
      </c>
      <c r="K10318" t="str">
        <f t="shared" si="161"/>
        <v>Non Irigasi</v>
      </c>
      <c r="L10318" t="s">
        <v>328</v>
      </c>
    </row>
    <row r="10319" spans="1:12" x14ac:dyDescent="0.25">
      <c r="A10319" s="1">
        <v>10318</v>
      </c>
      <c r="B10319" s="3">
        <v>34</v>
      </c>
      <c r="C10319" s="1">
        <v>31</v>
      </c>
      <c r="D10319" s="1">
        <v>16</v>
      </c>
      <c r="E10319" s="1">
        <v>12</v>
      </c>
      <c r="F10319" s="1">
        <v>0</v>
      </c>
      <c r="G10319">
        <f>VLOOKUP(C10319,reference!$A$1:$E$310,5,FALSE)</f>
        <v>5303110</v>
      </c>
      <c r="H10319" t="str">
        <f>VLOOKUP(C10319,reference!$A$1:$E$310,4,FALSE)</f>
        <v>KUPANG BARAT</v>
      </c>
      <c r="I10319" t="str">
        <f>VLOOKUP($D10319,reference!$G$1:$H$25,2,FALSE)</f>
        <v>Pemukiman</v>
      </c>
      <c r="J10319" t="str">
        <f>VLOOKUP($E10319,reference!$G$1:$H$25,2,FALSE)</f>
        <v>Pertanian lahan kering</v>
      </c>
      <c r="K10319" t="str">
        <f t="shared" si="161"/>
        <v>Non Irigasi</v>
      </c>
      <c r="L10319" t="s">
        <v>327</v>
      </c>
    </row>
    <row r="10320" spans="1:12" x14ac:dyDescent="0.25">
      <c r="A10320" s="1">
        <v>10319</v>
      </c>
      <c r="B10320" s="3">
        <v>1</v>
      </c>
      <c r="C10320" s="1">
        <v>36</v>
      </c>
      <c r="D10320" s="1">
        <v>12</v>
      </c>
      <c r="E10320" s="1">
        <v>2</v>
      </c>
      <c r="F10320" s="1">
        <v>0</v>
      </c>
      <c r="G10320">
        <f>VLOOKUP(C10320,reference!$A$1:$E$310,5,FALSE)</f>
        <v>5303131</v>
      </c>
      <c r="H10320" t="str">
        <f>VLOOKUP(C10320,reference!$A$1:$E$310,4,FALSE)</f>
        <v>AMARASI BARAT</v>
      </c>
      <c r="I10320" t="str">
        <f>VLOOKUP($D10320,reference!$G$1:$H$25,2,FALSE)</f>
        <v>Pertanian lahan kering</v>
      </c>
      <c r="J10320" t="str">
        <f>VLOOKUP($E10320,reference!$G$1:$H$25,2,FALSE)</f>
        <v>Hutan lahan kering sekunder / bekas tebangan</v>
      </c>
      <c r="K10320" t="str">
        <f t="shared" si="161"/>
        <v>Non Irigasi</v>
      </c>
      <c r="L10320" t="s">
        <v>327</v>
      </c>
    </row>
    <row r="10321" spans="1:12" x14ac:dyDescent="0.25">
      <c r="A10321" s="1">
        <v>10320</v>
      </c>
      <c r="B10321" s="3">
        <v>5</v>
      </c>
      <c r="C10321" s="1">
        <v>32</v>
      </c>
      <c r="D10321" s="1">
        <v>9</v>
      </c>
      <c r="E10321" s="1">
        <v>20</v>
      </c>
      <c r="F10321" s="1">
        <v>0</v>
      </c>
      <c r="G10321">
        <f>VLOOKUP(C10321,reference!$A$1:$E$310,5,FALSE)</f>
        <v>5303111</v>
      </c>
      <c r="H10321" t="str">
        <f>VLOOKUP(C10321,reference!$A$1:$E$310,4,FALSE)</f>
        <v>NEKAMESE</v>
      </c>
      <c r="I10321" t="str">
        <f>VLOOKUP($D10321,reference!$G$1:$H$25,2,FALSE)</f>
        <v>Semak belukar</v>
      </c>
      <c r="J10321" t="str">
        <f>VLOOKUP($E10321,reference!$G$1:$H$25,2,FALSE)</f>
        <v>Tubuh air</v>
      </c>
      <c r="K10321" t="str">
        <f t="shared" si="161"/>
        <v>Non Irigasi</v>
      </c>
      <c r="L10321" t="s">
        <v>327</v>
      </c>
    </row>
    <row r="10322" spans="1:12" x14ac:dyDescent="0.25">
      <c r="A10322" s="1">
        <v>10321</v>
      </c>
      <c r="B10322" s="3">
        <v>3</v>
      </c>
      <c r="C10322" s="1">
        <v>36</v>
      </c>
      <c r="D10322" s="1">
        <v>2</v>
      </c>
      <c r="E10322" s="1">
        <v>12</v>
      </c>
      <c r="F10322" s="1">
        <v>0</v>
      </c>
      <c r="G10322">
        <f>VLOOKUP(C10322,reference!$A$1:$E$310,5,FALSE)</f>
        <v>5303131</v>
      </c>
      <c r="H10322" t="str">
        <f>VLOOKUP(C10322,reference!$A$1:$E$310,4,FALSE)</f>
        <v>AMARASI BARAT</v>
      </c>
      <c r="I10322" t="str">
        <f>VLOOKUP($D10322,reference!$G$1:$H$25,2,FALSE)</f>
        <v>Hutan lahan kering sekunder / bekas tebangan</v>
      </c>
      <c r="J10322" t="str">
        <f>VLOOKUP($E10322,reference!$G$1:$H$25,2,FALSE)</f>
        <v>Pertanian lahan kering</v>
      </c>
      <c r="K10322" t="str">
        <f t="shared" si="161"/>
        <v>Non Irigasi</v>
      </c>
      <c r="L10322" t="s">
        <v>328</v>
      </c>
    </row>
    <row r="10323" spans="1:12" x14ac:dyDescent="0.25">
      <c r="A10323" s="1">
        <v>10322</v>
      </c>
      <c r="B10323" s="3">
        <v>31</v>
      </c>
      <c r="C10323" s="1">
        <v>31</v>
      </c>
      <c r="D10323" s="1">
        <v>2</v>
      </c>
      <c r="E10323" s="1">
        <v>18</v>
      </c>
      <c r="F10323" s="1">
        <v>0</v>
      </c>
      <c r="G10323">
        <f>VLOOKUP(C10323,reference!$A$1:$E$310,5,FALSE)</f>
        <v>5303110</v>
      </c>
      <c r="H10323" t="str">
        <f>VLOOKUP(C10323,reference!$A$1:$E$310,4,FALSE)</f>
        <v>KUPANG BARAT</v>
      </c>
      <c r="I10323" t="str">
        <f>VLOOKUP($D10323,reference!$G$1:$H$25,2,FALSE)</f>
        <v>Hutan lahan kering sekunder / bekas tebangan</v>
      </c>
      <c r="J10323" t="str">
        <f>VLOOKUP($E10323,reference!$G$1:$H$25,2,FALSE)</f>
        <v>Lahan terbuka</v>
      </c>
      <c r="K10323" t="str">
        <f t="shared" si="161"/>
        <v>Non Irigasi</v>
      </c>
      <c r="L10323" t="s">
        <v>328</v>
      </c>
    </row>
    <row r="10324" spans="1:12" x14ac:dyDescent="0.25">
      <c r="A10324" s="1">
        <v>10323</v>
      </c>
      <c r="B10324" s="3">
        <v>5</v>
      </c>
      <c r="C10324" s="1">
        <v>31</v>
      </c>
      <c r="D10324" s="1">
        <v>6</v>
      </c>
      <c r="E10324" s="1">
        <v>16</v>
      </c>
      <c r="F10324" s="1">
        <v>0</v>
      </c>
      <c r="G10324">
        <f>VLOOKUP(C10324,reference!$A$1:$E$310,5,FALSE)</f>
        <v>5303110</v>
      </c>
      <c r="H10324" t="str">
        <f>VLOOKUP(C10324,reference!$A$1:$E$310,4,FALSE)</f>
        <v>KUPANG BARAT</v>
      </c>
      <c r="I10324" t="str">
        <f>VLOOKUP($D10324,reference!$G$1:$H$25,2,FALSE)</f>
        <v>Hutan mangrove sekunder</v>
      </c>
      <c r="J10324" t="str">
        <f>VLOOKUP($E10324,reference!$G$1:$H$25,2,FALSE)</f>
        <v>Pemukiman</v>
      </c>
      <c r="K10324" t="str">
        <f t="shared" si="161"/>
        <v>Non Irigasi</v>
      </c>
      <c r="L10324" t="s">
        <v>328</v>
      </c>
    </row>
    <row r="10325" spans="1:12" x14ac:dyDescent="0.25">
      <c r="A10325" s="1">
        <v>10324</v>
      </c>
      <c r="B10325" s="3">
        <v>47</v>
      </c>
      <c r="C10325" s="1">
        <v>36</v>
      </c>
      <c r="D10325" s="1">
        <v>9</v>
      </c>
      <c r="E10325" s="1">
        <v>20</v>
      </c>
      <c r="F10325" s="1">
        <v>0</v>
      </c>
      <c r="G10325">
        <f>VLOOKUP(C10325,reference!$A$1:$E$310,5,FALSE)</f>
        <v>5303131</v>
      </c>
      <c r="H10325" t="str">
        <f>VLOOKUP(C10325,reference!$A$1:$E$310,4,FALSE)</f>
        <v>AMARASI BARAT</v>
      </c>
      <c r="I10325" t="str">
        <f>VLOOKUP($D10325,reference!$G$1:$H$25,2,FALSE)</f>
        <v>Semak belukar</v>
      </c>
      <c r="J10325" t="str">
        <f>VLOOKUP($E10325,reference!$G$1:$H$25,2,FALSE)</f>
        <v>Tubuh air</v>
      </c>
      <c r="K10325" t="str">
        <f t="shared" si="161"/>
        <v>Non Irigasi</v>
      </c>
      <c r="L10325" t="s">
        <v>327</v>
      </c>
    </row>
    <row r="10326" spans="1:12" x14ac:dyDescent="0.25">
      <c r="A10326" s="1">
        <v>10325</v>
      </c>
      <c r="B10326" s="3">
        <v>253</v>
      </c>
      <c r="C10326" s="1">
        <v>36</v>
      </c>
      <c r="D10326" s="1">
        <v>2</v>
      </c>
      <c r="E10326" s="1">
        <v>11</v>
      </c>
      <c r="F10326" s="1">
        <v>0</v>
      </c>
      <c r="G10326">
        <f>VLOOKUP(C10326,reference!$A$1:$E$310,5,FALSE)</f>
        <v>5303131</v>
      </c>
      <c r="H10326" t="str">
        <f>VLOOKUP(C10326,reference!$A$1:$E$310,4,FALSE)</f>
        <v>AMARASI BARAT</v>
      </c>
      <c r="I10326" t="str">
        <f>VLOOKUP($D10326,reference!$G$1:$H$25,2,FALSE)</f>
        <v>Hutan lahan kering sekunder / bekas tebangan</v>
      </c>
      <c r="J10326" t="str">
        <f>VLOOKUP($E10326,reference!$G$1:$H$25,2,FALSE)</f>
        <v>Savanna / Padang rumput</v>
      </c>
      <c r="K10326" t="str">
        <f t="shared" si="161"/>
        <v>Non Irigasi</v>
      </c>
      <c r="L10326" t="s">
        <v>328</v>
      </c>
    </row>
    <row r="10327" spans="1:12" x14ac:dyDescent="0.25">
      <c r="A10327" s="1">
        <v>10326</v>
      </c>
      <c r="B10327" s="3">
        <v>12</v>
      </c>
      <c r="C10327" s="1">
        <v>31</v>
      </c>
      <c r="D10327" s="1">
        <v>6</v>
      </c>
      <c r="E10327" s="1">
        <v>9</v>
      </c>
      <c r="F10327" s="1">
        <v>0</v>
      </c>
      <c r="G10327">
        <f>VLOOKUP(C10327,reference!$A$1:$E$310,5,FALSE)</f>
        <v>5303110</v>
      </c>
      <c r="H10327" t="str">
        <f>VLOOKUP(C10327,reference!$A$1:$E$310,4,FALSE)</f>
        <v>KUPANG BARAT</v>
      </c>
      <c r="I10327" t="str">
        <f>VLOOKUP($D10327,reference!$G$1:$H$25,2,FALSE)</f>
        <v>Hutan mangrove sekunder</v>
      </c>
      <c r="J10327" t="str">
        <f>VLOOKUP($E10327,reference!$G$1:$H$25,2,FALSE)</f>
        <v>Semak belukar</v>
      </c>
      <c r="K10327" t="str">
        <f t="shared" si="161"/>
        <v>Non Irigasi</v>
      </c>
      <c r="L10327" t="s">
        <v>328</v>
      </c>
    </row>
    <row r="10328" spans="1:12" x14ac:dyDescent="0.25">
      <c r="A10328" s="1">
        <v>10327</v>
      </c>
      <c r="B10328" s="3">
        <v>71</v>
      </c>
      <c r="C10328" s="1">
        <v>36</v>
      </c>
      <c r="D10328" s="1">
        <v>12</v>
      </c>
      <c r="E10328" s="1">
        <v>12</v>
      </c>
      <c r="F10328" s="1">
        <v>0</v>
      </c>
      <c r="G10328">
        <f>VLOOKUP(C10328,reference!$A$1:$E$310,5,FALSE)</f>
        <v>5303131</v>
      </c>
      <c r="H10328" t="str">
        <f>VLOOKUP(C10328,reference!$A$1:$E$310,4,FALSE)</f>
        <v>AMARASI BARAT</v>
      </c>
      <c r="I10328" t="str">
        <f>VLOOKUP($D10328,reference!$G$1:$H$25,2,FALSE)</f>
        <v>Pertanian lahan kering</v>
      </c>
      <c r="J10328" t="str">
        <f>VLOOKUP($E10328,reference!$G$1:$H$25,2,FALSE)</f>
        <v>Pertanian lahan kering</v>
      </c>
      <c r="K10328" t="str">
        <f t="shared" si="161"/>
        <v>Non Irigasi</v>
      </c>
      <c r="L10328" t="s">
        <v>327</v>
      </c>
    </row>
    <row r="10329" spans="1:12" x14ac:dyDescent="0.25">
      <c r="A10329" s="1">
        <v>10328</v>
      </c>
      <c r="B10329" s="3">
        <v>5</v>
      </c>
      <c r="C10329" s="1">
        <v>20</v>
      </c>
      <c r="D10329" s="1">
        <v>0</v>
      </c>
      <c r="E10329" s="1">
        <v>11</v>
      </c>
      <c r="F10329" s="1">
        <v>0</v>
      </c>
      <c r="G10329">
        <f>VLOOKUP(C10329,reference!$A$1:$E$310,5,FALSE)</f>
        <v>5302041</v>
      </c>
      <c r="H10329" t="str">
        <f>VLOOKUP(C10329,reference!$A$1:$E$310,4,FALSE)</f>
        <v>WULA WAIJELU</v>
      </c>
      <c r="I10329" t="str">
        <f>VLOOKUP($D10329,reference!$G$1:$H$25,2,FALSE)</f>
        <v>No data</v>
      </c>
      <c r="J10329" t="str">
        <f>VLOOKUP($E10329,reference!$G$1:$H$25,2,FALSE)</f>
        <v>Savanna / Padang rumput</v>
      </c>
      <c r="K10329" t="str">
        <f t="shared" si="161"/>
        <v>Non Irigasi</v>
      </c>
      <c r="L10329" t="s">
        <v>327</v>
      </c>
    </row>
    <row r="10330" spans="1:12" x14ac:dyDescent="0.25">
      <c r="A10330" s="1">
        <v>10329</v>
      </c>
      <c r="B10330" s="3">
        <v>26</v>
      </c>
      <c r="C10330" s="1">
        <v>36</v>
      </c>
      <c r="D10330" s="1">
        <v>16</v>
      </c>
      <c r="E10330" s="1">
        <v>9</v>
      </c>
      <c r="F10330" s="1">
        <v>0</v>
      </c>
      <c r="G10330">
        <f>VLOOKUP(C10330,reference!$A$1:$E$310,5,FALSE)</f>
        <v>5303131</v>
      </c>
      <c r="H10330" t="str">
        <f>VLOOKUP(C10330,reference!$A$1:$E$310,4,FALSE)</f>
        <v>AMARASI BARAT</v>
      </c>
      <c r="I10330" t="str">
        <f>VLOOKUP($D10330,reference!$G$1:$H$25,2,FALSE)</f>
        <v>Pemukiman</v>
      </c>
      <c r="J10330" t="str">
        <f>VLOOKUP($E10330,reference!$G$1:$H$25,2,FALSE)</f>
        <v>Semak belukar</v>
      </c>
      <c r="K10330" t="str">
        <f t="shared" si="161"/>
        <v>Non Irigasi</v>
      </c>
      <c r="L10330" t="s">
        <v>327</v>
      </c>
    </row>
    <row r="10331" spans="1:12" x14ac:dyDescent="0.25">
      <c r="A10331" s="1">
        <v>10330</v>
      </c>
      <c r="B10331" s="3">
        <v>6</v>
      </c>
      <c r="C10331" s="1">
        <v>31</v>
      </c>
      <c r="D10331" s="1">
        <v>6</v>
      </c>
      <c r="E10331" s="1">
        <v>6</v>
      </c>
      <c r="F10331" s="1">
        <v>0</v>
      </c>
      <c r="G10331">
        <f>VLOOKUP(C10331,reference!$A$1:$E$310,5,FALSE)</f>
        <v>5303110</v>
      </c>
      <c r="H10331" t="str">
        <f>VLOOKUP(C10331,reference!$A$1:$E$310,4,FALSE)</f>
        <v>KUPANG BARAT</v>
      </c>
      <c r="I10331" t="str">
        <f>VLOOKUP($D10331,reference!$G$1:$H$25,2,FALSE)</f>
        <v>Hutan mangrove sekunder</v>
      </c>
      <c r="J10331" t="str">
        <f>VLOOKUP($E10331,reference!$G$1:$H$25,2,FALSE)</f>
        <v>Hutan mangrove sekunder</v>
      </c>
      <c r="K10331" t="str">
        <f t="shared" si="161"/>
        <v>Non Irigasi</v>
      </c>
      <c r="L10331" t="s">
        <v>327</v>
      </c>
    </row>
    <row r="10332" spans="1:12" x14ac:dyDescent="0.25">
      <c r="A10332" s="1">
        <v>10331</v>
      </c>
      <c r="B10332" s="3">
        <v>10</v>
      </c>
      <c r="C10332" s="1">
        <v>31</v>
      </c>
      <c r="D10332" s="1">
        <v>2</v>
      </c>
      <c r="E10332" s="1">
        <v>16</v>
      </c>
      <c r="F10332" s="1">
        <v>0</v>
      </c>
      <c r="G10332">
        <f>VLOOKUP(C10332,reference!$A$1:$E$310,5,FALSE)</f>
        <v>5303110</v>
      </c>
      <c r="H10332" t="str">
        <f>VLOOKUP(C10332,reference!$A$1:$E$310,4,FALSE)</f>
        <v>KUPANG BARAT</v>
      </c>
      <c r="I10332" t="str">
        <f>VLOOKUP($D10332,reference!$G$1:$H$25,2,FALSE)</f>
        <v>Hutan lahan kering sekunder / bekas tebangan</v>
      </c>
      <c r="J10332" t="str">
        <f>VLOOKUP($E10332,reference!$G$1:$H$25,2,FALSE)</f>
        <v>Pemukiman</v>
      </c>
      <c r="K10332" t="str">
        <f t="shared" si="161"/>
        <v>Non Irigasi</v>
      </c>
      <c r="L10332" t="s">
        <v>328</v>
      </c>
    </row>
    <row r="10333" spans="1:12" x14ac:dyDescent="0.25">
      <c r="A10333" s="1">
        <v>10332</v>
      </c>
      <c r="B10333" s="3">
        <v>4</v>
      </c>
      <c r="C10333" s="1">
        <v>18</v>
      </c>
      <c r="D10333" s="1">
        <v>0</v>
      </c>
      <c r="E10333" s="1">
        <v>11</v>
      </c>
      <c r="F10333" s="1">
        <v>0</v>
      </c>
      <c r="G10333">
        <f>VLOOKUP(C10333,reference!$A$1:$E$310,5,FALSE)</f>
        <v>5302035</v>
      </c>
      <c r="H10333" t="str">
        <f>VLOOKUP(C10333,reference!$A$1:$E$310,4,FALSE)</f>
        <v>NGADU NGALA</v>
      </c>
      <c r="I10333" t="str">
        <f>VLOOKUP($D10333,reference!$G$1:$H$25,2,FALSE)</f>
        <v>No data</v>
      </c>
      <c r="J10333" t="str">
        <f>VLOOKUP($E10333,reference!$G$1:$H$25,2,FALSE)</f>
        <v>Savanna / Padang rumput</v>
      </c>
      <c r="K10333" t="str">
        <f t="shared" si="161"/>
        <v>Non Irigasi</v>
      </c>
      <c r="L10333" t="s">
        <v>327</v>
      </c>
    </row>
    <row r="10334" spans="1:12" x14ac:dyDescent="0.25">
      <c r="A10334" s="1">
        <v>10333</v>
      </c>
      <c r="B10334" s="3">
        <v>53</v>
      </c>
      <c r="C10334" s="1">
        <v>37</v>
      </c>
      <c r="D10334" s="1">
        <v>16</v>
      </c>
      <c r="E10334" s="1">
        <v>11</v>
      </c>
      <c r="F10334" s="1">
        <v>0</v>
      </c>
      <c r="G10334">
        <f>VLOOKUP(C10334,reference!$A$1:$E$310,5,FALSE)</f>
        <v>5303132</v>
      </c>
      <c r="H10334" t="str">
        <f>VLOOKUP(C10334,reference!$A$1:$E$310,4,FALSE)</f>
        <v>AMARASI SELATAN</v>
      </c>
      <c r="I10334" t="str">
        <f>VLOOKUP($D10334,reference!$G$1:$H$25,2,FALSE)</f>
        <v>Pemukiman</v>
      </c>
      <c r="J10334" t="str">
        <f>VLOOKUP($E10334,reference!$G$1:$H$25,2,FALSE)</f>
        <v>Savanna / Padang rumput</v>
      </c>
      <c r="K10334" t="str">
        <f t="shared" si="161"/>
        <v>Non Irigasi</v>
      </c>
      <c r="L10334" t="s">
        <v>327</v>
      </c>
    </row>
    <row r="10335" spans="1:12" x14ac:dyDescent="0.25">
      <c r="A10335" s="1">
        <v>10334</v>
      </c>
      <c r="B10335" s="3">
        <v>1</v>
      </c>
      <c r="C10335" s="1">
        <v>36</v>
      </c>
      <c r="D10335" s="1">
        <v>2</v>
      </c>
      <c r="E10335" s="1">
        <v>20</v>
      </c>
      <c r="F10335" s="1">
        <v>0</v>
      </c>
      <c r="G10335">
        <f>VLOOKUP(C10335,reference!$A$1:$E$310,5,FALSE)</f>
        <v>5303131</v>
      </c>
      <c r="H10335" t="str">
        <f>VLOOKUP(C10335,reference!$A$1:$E$310,4,FALSE)</f>
        <v>AMARASI BARAT</v>
      </c>
      <c r="I10335" t="str">
        <f>VLOOKUP($D10335,reference!$G$1:$H$25,2,FALSE)</f>
        <v>Hutan lahan kering sekunder / bekas tebangan</v>
      </c>
      <c r="J10335" t="str">
        <f>VLOOKUP($E10335,reference!$G$1:$H$25,2,FALSE)</f>
        <v>Tubuh air</v>
      </c>
      <c r="K10335" t="str">
        <f t="shared" si="161"/>
        <v>Non Irigasi</v>
      </c>
      <c r="L10335" t="s">
        <v>328</v>
      </c>
    </row>
    <row r="10336" spans="1:12" x14ac:dyDescent="0.25">
      <c r="A10336" s="1">
        <v>10335</v>
      </c>
      <c r="B10336" s="3">
        <v>239</v>
      </c>
      <c r="C10336" s="1">
        <v>31</v>
      </c>
      <c r="D10336" s="1">
        <v>10</v>
      </c>
      <c r="E10336" s="1">
        <v>6</v>
      </c>
      <c r="F10336" s="1">
        <v>0</v>
      </c>
      <c r="G10336">
        <f>VLOOKUP(C10336,reference!$A$1:$E$310,5,FALSE)</f>
        <v>5303110</v>
      </c>
      <c r="H10336" t="str">
        <f>VLOOKUP(C10336,reference!$A$1:$E$310,4,FALSE)</f>
        <v>KUPANG BARAT</v>
      </c>
      <c r="I10336" t="str">
        <f>VLOOKUP($D10336,reference!$G$1:$H$25,2,FALSE)</f>
        <v>Semak belukar rawa</v>
      </c>
      <c r="J10336" t="str">
        <f>VLOOKUP($E10336,reference!$G$1:$H$25,2,FALSE)</f>
        <v>Hutan mangrove sekunder</v>
      </c>
      <c r="K10336" t="str">
        <f t="shared" si="161"/>
        <v>Non Irigasi</v>
      </c>
      <c r="L10336" t="s">
        <v>327</v>
      </c>
    </row>
    <row r="10337" spans="1:12" x14ac:dyDescent="0.25">
      <c r="A10337" s="1">
        <v>10336</v>
      </c>
      <c r="B10337" s="3">
        <v>26</v>
      </c>
      <c r="C10337" s="1">
        <v>32</v>
      </c>
      <c r="D10337" s="1">
        <v>9</v>
      </c>
      <c r="E10337" s="1">
        <v>16</v>
      </c>
      <c r="F10337" s="1">
        <v>0</v>
      </c>
      <c r="G10337">
        <f>VLOOKUP(C10337,reference!$A$1:$E$310,5,FALSE)</f>
        <v>5303111</v>
      </c>
      <c r="H10337" t="str">
        <f>VLOOKUP(C10337,reference!$A$1:$E$310,4,FALSE)</f>
        <v>NEKAMESE</v>
      </c>
      <c r="I10337" t="str">
        <f>VLOOKUP($D10337,reference!$G$1:$H$25,2,FALSE)</f>
        <v>Semak belukar</v>
      </c>
      <c r="J10337" t="str">
        <f>VLOOKUP($E10337,reference!$G$1:$H$25,2,FALSE)</f>
        <v>Pemukiman</v>
      </c>
      <c r="K10337" t="str">
        <f t="shared" si="161"/>
        <v>Non Irigasi</v>
      </c>
      <c r="L10337" t="s">
        <v>327</v>
      </c>
    </row>
    <row r="10338" spans="1:12" x14ac:dyDescent="0.25">
      <c r="A10338" s="1">
        <v>10337</v>
      </c>
      <c r="B10338" s="3">
        <v>13</v>
      </c>
      <c r="C10338" s="1">
        <v>31</v>
      </c>
      <c r="D10338" s="1">
        <v>12</v>
      </c>
      <c r="E10338" s="1">
        <v>6</v>
      </c>
      <c r="F10338" s="1">
        <v>0</v>
      </c>
      <c r="G10338">
        <f>VLOOKUP(C10338,reference!$A$1:$E$310,5,FALSE)</f>
        <v>5303110</v>
      </c>
      <c r="H10338" t="str">
        <f>VLOOKUP(C10338,reference!$A$1:$E$310,4,FALSE)</f>
        <v>KUPANG BARAT</v>
      </c>
      <c r="I10338" t="str">
        <f>VLOOKUP($D10338,reference!$G$1:$H$25,2,FALSE)</f>
        <v>Pertanian lahan kering</v>
      </c>
      <c r="J10338" t="str">
        <f>VLOOKUP($E10338,reference!$G$1:$H$25,2,FALSE)</f>
        <v>Hutan mangrove sekunder</v>
      </c>
      <c r="K10338" t="str">
        <f t="shared" si="161"/>
        <v>Non Irigasi</v>
      </c>
      <c r="L10338" t="s">
        <v>327</v>
      </c>
    </row>
    <row r="10339" spans="1:12" x14ac:dyDescent="0.25">
      <c r="A10339" s="1">
        <v>10338</v>
      </c>
      <c r="B10339" s="3">
        <v>3</v>
      </c>
      <c r="C10339" s="1">
        <v>31</v>
      </c>
      <c r="D10339" s="1">
        <v>12</v>
      </c>
      <c r="E10339" s="1">
        <v>21</v>
      </c>
      <c r="F10339" s="1">
        <v>0</v>
      </c>
      <c r="G10339">
        <f>VLOOKUP(C10339,reference!$A$1:$E$310,5,FALSE)</f>
        <v>5303110</v>
      </c>
      <c r="H10339" t="str">
        <f>VLOOKUP(C10339,reference!$A$1:$E$310,4,FALSE)</f>
        <v>KUPANG BARAT</v>
      </c>
      <c r="I10339" t="str">
        <f>VLOOKUP($D10339,reference!$G$1:$H$25,2,FALSE)</f>
        <v>Pertanian lahan kering</v>
      </c>
      <c r="J10339" t="str">
        <f>VLOOKUP($E10339,reference!$G$1:$H$25,2,FALSE)</f>
        <v>Rawa</v>
      </c>
      <c r="K10339" t="str">
        <f t="shared" si="161"/>
        <v>Non Irigasi</v>
      </c>
      <c r="L10339" t="s">
        <v>327</v>
      </c>
    </row>
    <row r="10340" spans="1:12" x14ac:dyDescent="0.25">
      <c r="A10340" s="1">
        <v>10339</v>
      </c>
      <c r="B10340" s="3">
        <v>28</v>
      </c>
      <c r="C10340" s="1">
        <v>31</v>
      </c>
      <c r="D10340" s="1">
        <v>10</v>
      </c>
      <c r="E10340" s="1">
        <v>21</v>
      </c>
      <c r="F10340" s="1">
        <v>0</v>
      </c>
      <c r="G10340">
        <f>VLOOKUP(C10340,reference!$A$1:$E$310,5,FALSE)</f>
        <v>5303110</v>
      </c>
      <c r="H10340" t="str">
        <f>VLOOKUP(C10340,reference!$A$1:$E$310,4,FALSE)</f>
        <v>KUPANG BARAT</v>
      </c>
      <c r="I10340" t="str">
        <f>VLOOKUP($D10340,reference!$G$1:$H$25,2,FALSE)</f>
        <v>Semak belukar rawa</v>
      </c>
      <c r="J10340" t="str">
        <f>VLOOKUP($E10340,reference!$G$1:$H$25,2,FALSE)</f>
        <v>Rawa</v>
      </c>
      <c r="K10340" t="str">
        <f t="shared" si="161"/>
        <v>Non Irigasi</v>
      </c>
      <c r="L10340" t="s">
        <v>327</v>
      </c>
    </row>
    <row r="10341" spans="1:12" x14ac:dyDescent="0.25">
      <c r="A10341" s="1">
        <v>10340</v>
      </c>
      <c r="B10341" s="3">
        <v>8</v>
      </c>
      <c r="C10341" s="1">
        <v>31</v>
      </c>
      <c r="D10341" s="1">
        <v>20</v>
      </c>
      <c r="E10341" s="1">
        <v>21</v>
      </c>
      <c r="F10341" s="1">
        <v>0</v>
      </c>
      <c r="G10341">
        <f>VLOOKUP(C10341,reference!$A$1:$E$310,5,FALSE)</f>
        <v>5303110</v>
      </c>
      <c r="H10341" t="str">
        <f>VLOOKUP(C10341,reference!$A$1:$E$310,4,FALSE)</f>
        <v>KUPANG BARAT</v>
      </c>
      <c r="I10341" t="str">
        <f>VLOOKUP($D10341,reference!$G$1:$H$25,2,FALSE)</f>
        <v>Tubuh air</v>
      </c>
      <c r="J10341" t="str">
        <f>VLOOKUP($E10341,reference!$G$1:$H$25,2,FALSE)</f>
        <v>Rawa</v>
      </c>
      <c r="K10341" t="str">
        <f t="shared" si="161"/>
        <v>Non Irigasi</v>
      </c>
      <c r="L10341" t="s">
        <v>327</v>
      </c>
    </row>
    <row r="10342" spans="1:12" x14ac:dyDescent="0.25">
      <c r="A10342" s="1">
        <v>10341</v>
      </c>
      <c r="B10342" s="3">
        <v>5</v>
      </c>
      <c r="C10342" s="1">
        <v>31</v>
      </c>
      <c r="D10342" s="1">
        <v>20</v>
      </c>
      <c r="E10342" s="1">
        <v>6</v>
      </c>
      <c r="F10342" s="1">
        <v>0</v>
      </c>
      <c r="G10342">
        <f>VLOOKUP(C10342,reference!$A$1:$E$310,5,FALSE)</f>
        <v>5303110</v>
      </c>
      <c r="H10342" t="str">
        <f>VLOOKUP(C10342,reference!$A$1:$E$310,4,FALSE)</f>
        <v>KUPANG BARAT</v>
      </c>
      <c r="I10342" t="str">
        <f>VLOOKUP($D10342,reference!$G$1:$H$25,2,FALSE)</f>
        <v>Tubuh air</v>
      </c>
      <c r="J10342" t="str">
        <f>VLOOKUP($E10342,reference!$G$1:$H$25,2,FALSE)</f>
        <v>Hutan mangrove sekunder</v>
      </c>
      <c r="K10342" t="str">
        <f t="shared" si="161"/>
        <v>Non Irigasi</v>
      </c>
      <c r="L10342" t="s">
        <v>327</v>
      </c>
    </row>
    <row r="10343" spans="1:12" x14ac:dyDescent="0.25">
      <c r="A10343" s="1">
        <v>10342</v>
      </c>
      <c r="B10343" s="3">
        <v>1</v>
      </c>
      <c r="C10343" s="1">
        <v>31</v>
      </c>
      <c r="D10343" s="1">
        <v>10</v>
      </c>
      <c r="E10343" s="1">
        <v>16</v>
      </c>
      <c r="F10343" s="1">
        <v>0</v>
      </c>
      <c r="G10343">
        <f>VLOOKUP(C10343,reference!$A$1:$E$310,5,FALSE)</f>
        <v>5303110</v>
      </c>
      <c r="H10343" t="str">
        <f>VLOOKUP(C10343,reference!$A$1:$E$310,4,FALSE)</f>
        <v>KUPANG BARAT</v>
      </c>
      <c r="I10343" t="str">
        <f>VLOOKUP($D10343,reference!$G$1:$H$25,2,FALSE)</f>
        <v>Semak belukar rawa</v>
      </c>
      <c r="J10343" t="str">
        <f>VLOOKUP($E10343,reference!$G$1:$H$25,2,FALSE)</f>
        <v>Pemukiman</v>
      </c>
      <c r="K10343" t="str">
        <f t="shared" si="161"/>
        <v>Non Irigasi</v>
      </c>
      <c r="L10343" t="s">
        <v>327</v>
      </c>
    </row>
    <row r="10344" spans="1:12" x14ac:dyDescent="0.25">
      <c r="A10344" s="1">
        <v>10343</v>
      </c>
      <c r="B10344" s="3">
        <v>5</v>
      </c>
      <c r="C10344" s="1">
        <v>31</v>
      </c>
      <c r="D10344" s="1">
        <v>10</v>
      </c>
      <c r="E10344" s="1">
        <v>14</v>
      </c>
      <c r="F10344" s="1">
        <v>0</v>
      </c>
      <c r="G10344">
        <f>VLOOKUP(C10344,reference!$A$1:$E$310,5,FALSE)</f>
        <v>5303110</v>
      </c>
      <c r="H10344" t="str">
        <f>VLOOKUP(C10344,reference!$A$1:$E$310,4,FALSE)</f>
        <v>KUPANG BARAT</v>
      </c>
      <c r="I10344" t="str">
        <f>VLOOKUP($D10344,reference!$G$1:$H$25,2,FALSE)</f>
        <v>Semak belukar rawa</v>
      </c>
      <c r="J10344" t="str">
        <f>VLOOKUP($E10344,reference!$G$1:$H$25,2,FALSE)</f>
        <v>Sawah</v>
      </c>
      <c r="K10344" t="str">
        <f t="shared" si="161"/>
        <v>Non Irigasi</v>
      </c>
      <c r="L10344" t="s">
        <v>327</v>
      </c>
    </row>
    <row r="10345" spans="1:12" x14ac:dyDescent="0.25">
      <c r="A10345" s="1">
        <v>10344</v>
      </c>
      <c r="B10345" s="3">
        <v>2</v>
      </c>
      <c r="C10345" s="1">
        <v>31</v>
      </c>
      <c r="D10345" s="1">
        <v>13</v>
      </c>
      <c r="E10345" s="1">
        <v>21</v>
      </c>
      <c r="F10345" s="1">
        <v>0</v>
      </c>
      <c r="G10345">
        <f>VLOOKUP(C10345,reference!$A$1:$E$310,5,FALSE)</f>
        <v>5303110</v>
      </c>
      <c r="H10345" t="str">
        <f>VLOOKUP(C10345,reference!$A$1:$E$310,4,FALSE)</f>
        <v>KUPANG BARAT</v>
      </c>
      <c r="I10345" t="str">
        <f>VLOOKUP($D10345,reference!$G$1:$H$25,2,FALSE)</f>
        <v>Pertanian lahan kering  campur semak / kebun campur</v>
      </c>
      <c r="J10345" t="str">
        <f>VLOOKUP($E10345,reference!$G$1:$H$25,2,FALSE)</f>
        <v>Rawa</v>
      </c>
      <c r="K10345" t="str">
        <f t="shared" si="161"/>
        <v>Non Irigasi</v>
      </c>
      <c r="L10345" t="s">
        <v>327</v>
      </c>
    </row>
    <row r="10346" spans="1:12" x14ac:dyDescent="0.25">
      <c r="A10346" s="1">
        <v>10345</v>
      </c>
      <c r="B10346" s="3">
        <v>18</v>
      </c>
      <c r="C10346" s="1">
        <v>31</v>
      </c>
      <c r="D10346" s="1">
        <v>18</v>
      </c>
      <c r="E10346" s="1">
        <v>14</v>
      </c>
      <c r="F10346" s="1">
        <v>0</v>
      </c>
      <c r="G10346">
        <f>VLOOKUP(C10346,reference!$A$1:$E$310,5,FALSE)</f>
        <v>5303110</v>
      </c>
      <c r="H10346" t="str">
        <f>VLOOKUP(C10346,reference!$A$1:$E$310,4,FALSE)</f>
        <v>KUPANG BARAT</v>
      </c>
      <c r="I10346" t="str">
        <f>VLOOKUP($D10346,reference!$G$1:$H$25,2,FALSE)</f>
        <v>Lahan terbuka</v>
      </c>
      <c r="J10346" t="str">
        <f>VLOOKUP($E10346,reference!$G$1:$H$25,2,FALSE)</f>
        <v>Sawah</v>
      </c>
      <c r="K10346" t="str">
        <f t="shared" si="161"/>
        <v>Non Irigasi</v>
      </c>
      <c r="L10346" t="s">
        <v>327</v>
      </c>
    </row>
    <row r="10347" spans="1:12" x14ac:dyDescent="0.25">
      <c r="A10347" s="1">
        <v>10346</v>
      </c>
      <c r="B10347" s="3">
        <v>49</v>
      </c>
      <c r="C10347" s="1">
        <v>31</v>
      </c>
      <c r="D10347" s="1">
        <v>18</v>
      </c>
      <c r="E10347" s="1">
        <v>18</v>
      </c>
      <c r="F10347" s="1">
        <v>0</v>
      </c>
      <c r="G10347">
        <f>VLOOKUP(C10347,reference!$A$1:$E$310,5,FALSE)</f>
        <v>5303110</v>
      </c>
      <c r="H10347" t="str">
        <f>VLOOKUP(C10347,reference!$A$1:$E$310,4,FALSE)</f>
        <v>KUPANG BARAT</v>
      </c>
      <c r="I10347" t="str">
        <f>VLOOKUP($D10347,reference!$G$1:$H$25,2,FALSE)</f>
        <v>Lahan terbuka</v>
      </c>
      <c r="J10347" t="str">
        <f>VLOOKUP($E10347,reference!$G$1:$H$25,2,FALSE)</f>
        <v>Lahan terbuka</v>
      </c>
      <c r="K10347" t="str">
        <f t="shared" si="161"/>
        <v>Non Irigasi</v>
      </c>
      <c r="L10347" t="s">
        <v>327</v>
      </c>
    </row>
    <row r="10348" spans="1:12" x14ac:dyDescent="0.25">
      <c r="A10348" s="1">
        <v>10347</v>
      </c>
      <c r="B10348" s="3">
        <v>4</v>
      </c>
      <c r="C10348" s="1">
        <v>31</v>
      </c>
      <c r="D10348" s="1">
        <v>18</v>
      </c>
      <c r="E10348" s="1">
        <v>16</v>
      </c>
      <c r="F10348" s="1">
        <v>0</v>
      </c>
      <c r="G10348">
        <f>VLOOKUP(C10348,reference!$A$1:$E$310,5,FALSE)</f>
        <v>5303110</v>
      </c>
      <c r="H10348" t="str">
        <f>VLOOKUP(C10348,reference!$A$1:$E$310,4,FALSE)</f>
        <v>KUPANG BARAT</v>
      </c>
      <c r="I10348" t="str">
        <f>VLOOKUP($D10348,reference!$G$1:$H$25,2,FALSE)</f>
        <v>Lahan terbuka</v>
      </c>
      <c r="J10348" t="str">
        <f>VLOOKUP($E10348,reference!$G$1:$H$25,2,FALSE)</f>
        <v>Pemukiman</v>
      </c>
      <c r="K10348" t="str">
        <f t="shared" si="161"/>
        <v>Non Irigasi</v>
      </c>
      <c r="L10348" t="s">
        <v>327</v>
      </c>
    </row>
    <row r="10349" spans="1:12" x14ac:dyDescent="0.25">
      <c r="A10349" s="1">
        <v>10348</v>
      </c>
      <c r="B10349" s="3">
        <v>11</v>
      </c>
      <c r="C10349" s="1">
        <v>31</v>
      </c>
      <c r="D10349" s="1">
        <v>0</v>
      </c>
      <c r="E10349" s="1">
        <v>18</v>
      </c>
      <c r="F10349" s="1">
        <v>0</v>
      </c>
      <c r="G10349">
        <f>VLOOKUP(C10349,reference!$A$1:$E$310,5,FALSE)</f>
        <v>5303110</v>
      </c>
      <c r="H10349" t="str">
        <f>VLOOKUP(C10349,reference!$A$1:$E$310,4,FALSE)</f>
        <v>KUPANG BARAT</v>
      </c>
      <c r="I10349" t="str">
        <f>VLOOKUP($D10349,reference!$G$1:$H$25,2,FALSE)</f>
        <v>No data</v>
      </c>
      <c r="J10349" t="str">
        <f>VLOOKUP($E10349,reference!$G$1:$H$25,2,FALSE)</f>
        <v>Lahan terbuka</v>
      </c>
      <c r="K10349" t="str">
        <f t="shared" si="161"/>
        <v>Non Irigasi</v>
      </c>
      <c r="L10349" t="s">
        <v>327</v>
      </c>
    </row>
    <row r="10350" spans="1:12" x14ac:dyDescent="0.25">
      <c r="A10350" s="1">
        <v>10349</v>
      </c>
      <c r="B10350" s="3">
        <v>43</v>
      </c>
      <c r="C10350" s="1">
        <v>37</v>
      </c>
      <c r="D10350" s="1">
        <v>16</v>
      </c>
      <c r="E10350" s="1">
        <v>9</v>
      </c>
      <c r="F10350" s="1">
        <v>0</v>
      </c>
      <c r="G10350">
        <f>VLOOKUP(C10350,reference!$A$1:$E$310,5,FALSE)</f>
        <v>5303132</v>
      </c>
      <c r="H10350" t="str">
        <f>VLOOKUP(C10350,reference!$A$1:$E$310,4,FALSE)</f>
        <v>AMARASI SELATAN</v>
      </c>
      <c r="I10350" t="str">
        <f>VLOOKUP($D10350,reference!$G$1:$H$25,2,FALSE)</f>
        <v>Pemukiman</v>
      </c>
      <c r="J10350" t="str">
        <f>VLOOKUP($E10350,reference!$G$1:$H$25,2,FALSE)</f>
        <v>Semak belukar</v>
      </c>
      <c r="K10350" t="str">
        <f t="shared" si="161"/>
        <v>Non Irigasi</v>
      </c>
      <c r="L10350" t="s">
        <v>327</v>
      </c>
    </row>
    <row r="10351" spans="1:12" x14ac:dyDescent="0.25">
      <c r="A10351" s="1">
        <v>10350</v>
      </c>
      <c r="B10351" s="3">
        <v>6</v>
      </c>
      <c r="C10351" s="1">
        <v>31</v>
      </c>
      <c r="D10351" s="1">
        <v>13</v>
      </c>
      <c r="E10351" s="1">
        <v>6</v>
      </c>
      <c r="F10351" s="1">
        <v>0</v>
      </c>
      <c r="G10351">
        <f>VLOOKUP(C10351,reference!$A$1:$E$310,5,FALSE)</f>
        <v>5303110</v>
      </c>
      <c r="H10351" t="str">
        <f>VLOOKUP(C10351,reference!$A$1:$E$310,4,FALSE)</f>
        <v>KUPANG BARAT</v>
      </c>
      <c r="I10351" t="str">
        <f>VLOOKUP($D10351,reference!$G$1:$H$25,2,FALSE)</f>
        <v>Pertanian lahan kering  campur semak / kebun campur</v>
      </c>
      <c r="J10351" t="str">
        <f>VLOOKUP($E10351,reference!$G$1:$H$25,2,FALSE)</f>
        <v>Hutan mangrove sekunder</v>
      </c>
      <c r="K10351" t="str">
        <f t="shared" si="161"/>
        <v>Non Irigasi</v>
      </c>
      <c r="L10351" t="s">
        <v>327</v>
      </c>
    </row>
    <row r="10352" spans="1:12" x14ac:dyDescent="0.25">
      <c r="A10352" s="1">
        <v>10351</v>
      </c>
      <c r="B10352" s="3">
        <v>5</v>
      </c>
      <c r="C10352" s="1">
        <v>31</v>
      </c>
      <c r="D10352" s="1">
        <v>0</v>
      </c>
      <c r="E10352" s="1">
        <v>20</v>
      </c>
      <c r="F10352" s="1">
        <v>0</v>
      </c>
      <c r="G10352">
        <f>VLOOKUP(C10352,reference!$A$1:$E$310,5,FALSE)</f>
        <v>5303110</v>
      </c>
      <c r="H10352" t="str">
        <f>VLOOKUP(C10352,reference!$A$1:$E$310,4,FALSE)</f>
        <v>KUPANG BARAT</v>
      </c>
      <c r="I10352" t="str">
        <f>VLOOKUP($D10352,reference!$G$1:$H$25,2,FALSE)</f>
        <v>No data</v>
      </c>
      <c r="J10352" t="str">
        <f>VLOOKUP($E10352,reference!$G$1:$H$25,2,FALSE)</f>
        <v>Tubuh air</v>
      </c>
      <c r="K10352" t="str">
        <f t="shared" si="161"/>
        <v>Non Irigasi</v>
      </c>
      <c r="L10352" t="s">
        <v>327</v>
      </c>
    </row>
    <row r="10353" spans="1:12" x14ac:dyDescent="0.25">
      <c r="A10353" s="1">
        <v>10352</v>
      </c>
      <c r="B10353" s="3">
        <v>4</v>
      </c>
      <c r="C10353" s="1">
        <v>31</v>
      </c>
      <c r="D10353" s="1">
        <v>18</v>
      </c>
      <c r="E10353" s="1">
        <v>20</v>
      </c>
      <c r="F10353" s="1">
        <v>0</v>
      </c>
      <c r="G10353">
        <f>VLOOKUP(C10353,reference!$A$1:$E$310,5,FALSE)</f>
        <v>5303110</v>
      </c>
      <c r="H10353" t="str">
        <f>VLOOKUP(C10353,reference!$A$1:$E$310,4,FALSE)</f>
        <v>KUPANG BARAT</v>
      </c>
      <c r="I10353" t="str">
        <f>VLOOKUP($D10353,reference!$G$1:$H$25,2,FALSE)</f>
        <v>Lahan terbuka</v>
      </c>
      <c r="J10353" t="str">
        <f>VLOOKUP($E10353,reference!$G$1:$H$25,2,FALSE)</f>
        <v>Tubuh air</v>
      </c>
      <c r="K10353" t="str">
        <f t="shared" si="161"/>
        <v>Non Irigasi</v>
      </c>
      <c r="L10353" t="s">
        <v>327</v>
      </c>
    </row>
    <row r="10354" spans="1:12" x14ac:dyDescent="0.25">
      <c r="A10354" s="1">
        <v>10353</v>
      </c>
      <c r="B10354" s="3">
        <v>18</v>
      </c>
      <c r="C10354" s="1">
        <v>30</v>
      </c>
      <c r="D10354" s="1">
        <v>18</v>
      </c>
      <c r="E10354" s="1">
        <v>2</v>
      </c>
      <c r="F10354" s="1">
        <v>0</v>
      </c>
      <c r="G10354">
        <f>VLOOKUP(C10354,reference!$A$1:$E$310,5,FALSE)</f>
        <v>5303101</v>
      </c>
      <c r="H10354" t="str">
        <f>VLOOKUP(C10354,reference!$A$1:$E$310,4,FALSE)</f>
        <v>SEMAU SELATAN</v>
      </c>
      <c r="I10354" t="str">
        <f>VLOOKUP($D10354,reference!$G$1:$H$25,2,FALSE)</f>
        <v>Lahan terbuka</v>
      </c>
      <c r="J10354" t="str">
        <f>VLOOKUP($E10354,reference!$G$1:$H$25,2,FALSE)</f>
        <v>Hutan lahan kering sekunder / bekas tebangan</v>
      </c>
      <c r="K10354" t="str">
        <f t="shared" si="161"/>
        <v>Non Irigasi</v>
      </c>
      <c r="L10354" t="s">
        <v>327</v>
      </c>
    </row>
    <row r="10355" spans="1:12" x14ac:dyDescent="0.25">
      <c r="A10355" s="1">
        <v>10354</v>
      </c>
      <c r="B10355" s="3">
        <v>2</v>
      </c>
      <c r="C10355" s="1">
        <v>31</v>
      </c>
      <c r="D10355" s="1">
        <v>0</v>
      </c>
      <c r="E10355" s="1">
        <v>14</v>
      </c>
      <c r="F10355" s="1">
        <v>0</v>
      </c>
      <c r="G10355">
        <f>VLOOKUP(C10355,reference!$A$1:$E$310,5,FALSE)</f>
        <v>5303110</v>
      </c>
      <c r="H10355" t="str">
        <f>VLOOKUP(C10355,reference!$A$1:$E$310,4,FALSE)</f>
        <v>KUPANG BARAT</v>
      </c>
      <c r="I10355" t="str">
        <f>VLOOKUP($D10355,reference!$G$1:$H$25,2,FALSE)</f>
        <v>No data</v>
      </c>
      <c r="J10355" t="str">
        <f>VLOOKUP($E10355,reference!$G$1:$H$25,2,FALSE)</f>
        <v>Sawah</v>
      </c>
      <c r="K10355" t="str">
        <f t="shared" si="161"/>
        <v>Non Irigasi</v>
      </c>
      <c r="L10355" t="s">
        <v>327</v>
      </c>
    </row>
    <row r="10356" spans="1:12" x14ac:dyDescent="0.25">
      <c r="A10356" s="1">
        <v>10355</v>
      </c>
      <c r="B10356" s="3">
        <v>1</v>
      </c>
      <c r="C10356" s="1">
        <v>32</v>
      </c>
      <c r="D10356" s="1">
        <v>18</v>
      </c>
      <c r="E10356" s="1">
        <v>14</v>
      </c>
      <c r="F10356" s="1">
        <v>0</v>
      </c>
      <c r="G10356">
        <f>VLOOKUP(C10356,reference!$A$1:$E$310,5,FALSE)</f>
        <v>5303111</v>
      </c>
      <c r="H10356" t="str">
        <f>VLOOKUP(C10356,reference!$A$1:$E$310,4,FALSE)</f>
        <v>NEKAMESE</v>
      </c>
      <c r="I10356" t="str">
        <f>VLOOKUP($D10356,reference!$G$1:$H$25,2,FALSE)</f>
        <v>Lahan terbuka</v>
      </c>
      <c r="J10356" t="str">
        <f>VLOOKUP($E10356,reference!$G$1:$H$25,2,FALSE)</f>
        <v>Sawah</v>
      </c>
      <c r="K10356" t="str">
        <f t="shared" si="161"/>
        <v>Non Irigasi</v>
      </c>
      <c r="L10356" t="s">
        <v>327</v>
      </c>
    </row>
    <row r="10357" spans="1:12" x14ac:dyDescent="0.25">
      <c r="A10357" s="1">
        <v>10356</v>
      </c>
      <c r="B10357" s="3">
        <v>1</v>
      </c>
      <c r="C10357" s="1">
        <v>32</v>
      </c>
      <c r="D10357" s="1">
        <v>0</v>
      </c>
      <c r="E10357" s="1">
        <v>14</v>
      </c>
      <c r="F10357" s="1">
        <v>0</v>
      </c>
      <c r="G10357">
        <f>VLOOKUP(C10357,reference!$A$1:$E$310,5,FALSE)</f>
        <v>5303111</v>
      </c>
      <c r="H10357" t="str">
        <f>VLOOKUP(C10357,reference!$A$1:$E$310,4,FALSE)</f>
        <v>NEKAMESE</v>
      </c>
      <c r="I10357" t="str">
        <f>VLOOKUP($D10357,reference!$G$1:$H$25,2,FALSE)</f>
        <v>No data</v>
      </c>
      <c r="J10357" t="str">
        <f>VLOOKUP($E10357,reference!$G$1:$H$25,2,FALSE)</f>
        <v>Sawah</v>
      </c>
      <c r="K10357" t="str">
        <f t="shared" si="161"/>
        <v>Non Irigasi</v>
      </c>
      <c r="L10357" t="s">
        <v>327</v>
      </c>
    </row>
    <row r="10358" spans="1:12" x14ac:dyDescent="0.25">
      <c r="A10358" s="1">
        <v>10357</v>
      </c>
      <c r="B10358" s="3">
        <v>16</v>
      </c>
      <c r="C10358" s="1">
        <v>31</v>
      </c>
      <c r="D10358" s="1">
        <v>12</v>
      </c>
      <c r="E10358" s="1">
        <v>11</v>
      </c>
      <c r="F10358" s="1">
        <v>0</v>
      </c>
      <c r="G10358">
        <f>VLOOKUP(C10358,reference!$A$1:$E$310,5,FALSE)</f>
        <v>5303110</v>
      </c>
      <c r="H10358" t="str">
        <f>VLOOKUP(C10358,reference!$A$1:$E$310,4,FALSE)</f>
        <v>KUPANG BARAT</v>
      </c>
      <c r="I10358" t="str">
        <f>VLOOKUP($D10358,reference!$G$1:$H$25,2,FALSE)</f>
        <v>Pertanian lahan kering</v>
      </c>
      <c r="J10358" t="str">
        <f>VLOOKUP($E10358,reference!$G$1:$H$25,2,FALSE)</f>
        <v>Savanna / Padang rumput</v>
      </c>
      <c r="K10358" t="str">
        <f t="shared" si="161"/>
        <v>Non Irigasi</v>
      </c>
      <c r="L10358" t="s">
        <v>327</v>
      </c>
    </row>
    <row r="10359" spans="1:12" x14ac:dyDescent="0.25">
      <c r="A10359" s="1">
        <v>10358</v>
      </c>
      <c r="B10359" s="3">
        <v>8</v>
      </c>
      <c r="C10359" s="1">
        <v>31</v>
      </c>
      <c r="D10359" s="1">
        <v>10</v>
      </c>
      <c r="E10359" s="1">
        <v>12</v>
      </c>
      <c r="F10359" s="1">
        <v>0</v>
      </c>
      <c r="G10359">
        <f>VLOOKUP(C10359,reference!$A$1:$E$310,5,FALSE)</f>
        <v>5303110</v>
      </c>
      <c r="H10359" t="str">
        <f>VLOOKUP(C10359,reference!$A$1:$E$310,4,FALSE)</f>
        <v>KUPANG BARAT</v>
      </c>
      <c r="I10359" t="str">
        <f>VLOOKUP($D10359,reference!$G$1:$H$25,2,FALSE)</f>
        <v>Semak belukar rawa</v>
      </c>
      <c r="J10359" t="str">
        <f>VLOOKUP($E10359,reference!$G$1:$H$25,2,FALSE)</f>
        <v>Pertanian lahan kering</v>
      </c>
      <c r="K10359" t="str">
        <f t="shared" si="161"/>
        <v>Non Irigasi</v>
      </c>
      <c r="L10359" t="s">
        <v>327</v>
      </c>
    </row>
    <row r="10360" spans="1:12" x14ac:dyDescent="0.25">
      <c r="A10360" s="1">
        <v>10359</v>
      </c>
      <c r="B10360" s="3">
        <v>51</v>
      </c>
      <c r="C10360" s="1">
        <v>31</v>
      </c>
      <c r="D10360" s="1">
        <v>10</v>
      </c>
      <c r="E10360" s="1">
        <v>18</v>
      </c>
      <c r="F10360" s="1">
        <v>0</v>
      </c>
      <c r="G10360">
        <f>VLOOKUP(C10360,reference!$A$1:$E$310,5,FALSE)</f>
        <v>5303110</v>
      </c>
      <c r="H10360" t="str">
        <f>VLOOKUP(C10360,reference!$A$1:$E$310,4,FALSE)</f>
        <v>KUPANG BARAT</v>
      </c>
      <c r="I10360" t="str">
        <f>VLOOKUP($D10360,reference!$G$1:$H$25,2,FALSE)</f>
        <v>Semak belukar rawa</v>
      </c>
      <c r="J10360" t="str">
        <f>VLOOKUP($E10360,reference!$G$1:$H$25,2,FALSE)</f>
        <v>Lahan terbuka</v>
      </c>
      <c r="K10360" t="str">
        <f t="shared" si="161"/>
        <v>Non Irigasi</v>
      </c>
      <c r="L10360" t="s">
        <v>327</v>
      </c>
    </row>
    <row r="10361" spans="1:12" x14ac:dyDescent="0.25">
      <c r="A10361" s="1">
        <v>10360</v>
      </c>
      <c r="B10361" s="3">
        <v>7</v>
      </c>
      <c r="C10361" s="1">
        <v>31</v>
      </c>
      <c r="D10361" s="1">
        <v>18</v>
      </c>
      <c r="E10361" s="1">
        <v>6</v>
      </c>
      <c r="F10361" s="1">
        <v>0</v>
      </c>
      <c r="G10361">
        <f>VLOOKUP(C10361,reference!$A$1:$E$310,5,FALSE)</f>
        <v>5303110</v>
      </c>
      <c r="H10361" t="str">
        <f>VLOOKUP(C10361,reference!$A$1:$E$310,4,FALSE)</f>
        <v>KUPANG BARAT</v>
      </c>
      <c r="I10361" t="str">
        <f>VLOOKUP($D10361,reference!$G$1:$H$25,2,FALSE)</f>
        <v>Lahan terbuka</v>
      </c>
      <c r="J10361" t="str">
        <f>VLOOKUP($E10361,reference!$G$1:$H$25,2,FALSE)</f>
        <v>Hutan mangrove sekunder</v>
      </c>
      <c r="K10361" t="str">
        <f t="shared" si="161"/>
        <v>Non Irigasi</v>
      </c>
      <c r="L10361" t="s">
        <v>327</v>
      </c>
    </row>
    <row r="10362" spans="1:12" x14ac:dyDescent="0.25">
      <c r="A10362" s="1">
        <v>10361</v>
      </c>
      <c r="B10362" s="3">
        <v>10</v>
      </c>
      <c r="C10362" s="1">
        <v>32</v>
      </c>
      <c r="D10362" s="1">
        <v>0</v>
      </c>
      <c r="E10362" s="1">
        <v>2</v>
      </c>
      <c r="F10362" s="1">
        <v>0</v>
      </c>
      <c r="G10362">
        <f>VLOOKUP(C10362,reference!$A$1:$E$310,5,FALSE)</f>
        <v>5303111</v>
      </c>
      <c r="H10362" t="str">
        <f>VLOOKUP(C10362,reference!$A$1:$E$310,4,FALSE)</f>
        <v>NEKAMESE</v>
      </c>
      <c r="I10362" t="str">
        <f>VLOOKUP($D10362,reference!$G$1:$H$25,2,FALSE)</f>
        <v>No data</v>
      </c>
      <c r="J10362" t="str">
        <f>VLOOKUP($E10362,reference!$G$1:$H$25,2,FALSE)</f>
        <v>Hutan lahan kering sekunder / bekas tebangan</v>
      </c>
      <c r="K10362" t="str">
        <f t="shared" si="161"/>
        <v>Non Irigasi</v>
      </c>
      <c r="L10362" t="s">
        <v>327</v>
      </c>
    </row>
    <row r="10363" spans="1:12" x14ac:dyDescent="0.25">
      <c r="A10363" s="1">
        <v>10362</v>
      </c>
      <c r="B10363" s="3">
        <v>35</v>
      </c>
      <c r="C10363" s="1">
        <v>32</v>
      </c>
      <c r="D10363" s="1">
        <v>0</v>
      </c>
      <c r="E10363" s="1">
        <v>0</v>
      </c>
      <c r="F10363" s="1">
        <v>0</v>
      </c>
      <c r="G10363">
        <f>VLOOKUP(C10363,reference!$A$1:$E$310,5,FALSE)</f>
        <v>5303111</v>
      </c>
      <c r="H10363" t="str">
        <f>VLOOKUP(C10363,reference!$A$1:$E$310,4,FALSE)</f>
        <v>NEKAMESE</v>
      </c>
      <c r="I10363" t="str">
        <f>VLOOKUP($D10363,reference!$G$1:$H$25,2,FALSE)</f>
        <v>No data</v>
      </c>
      <c r="J10363" t="str">
        <f>VLOOKUP($E10363,reference!$G$1:$H$25,2,FALSE)</f>
        <v>No data</v>
      </c>
      <c r="K10363" t="str">
        <f t="shared" si="161"/>
        <v>Non Irigasi</v>
      </c>
      <c r="L10363" t="s">
        <v>327</v>
      </c>
    </row>
    <row r="10364" spans="1:12" x14ac:dyDescent="0.25">
      <c r="A10364" s="1">
        <v>10363</v>
      </c>
      <c r="B10364" s="3">
        <v>4</v>
      </c>
      <c r="C10364" s="1">
        <v>30</v>
      </c>
      <c r="D10364" s="1">
        <v>18</v>
      </c>
      <c r="E10364" s="1">
        <v>0</v>
      </c>
      <c r="F10364" s="1">
        <v>0</v>
      </c>
      <c r="G10364">
        <f>VLOOKUP(C10364,reference!$A$1:$E$310,5,FALSE)</f>
        <v>5303101</v>
      </c>
      <c r="H10364" t="str">
        <f>VLOOKUP(C10364,reference!$A$1:$E$310,4,FALSE)</f>
        <v>SEMAU SELATAN</v>
      </c>
      <c r="I10364" t="str">
        <f>VLOOKUP($D10364,reference!$G$1:$H$25,2,FALSE)</f>
        <v>Lahan terbuka</v>
      </c>
      <c r="J10364" t="str">
        <f>VLOOKUP($E10364,reference!$G$1:$H$25,2,FALSE)</f>
        <v>No data</v>
      </c>
      <c r="K10364" t="str">
        <f t="shared" si="161"/>
        <v>Non Irigasi</v>
      </c>
      <c r="L10364" t="s">
        <v>327</v>
      </c>
    </row>
    <row r="10365" spans="1:12" x14ac:dyDescent="0.25">
      <c r="A10365" s="1">
        <v>10364</v>
      </c>
      <c r="B10365" s="3">
        <v>15</v>
      </c>
      <c r="C10365" s="1">
        <v>37</v>
      </c>
      <c r="D10365" s="1">
        <v>13</v>
      </c>
      <c r="E10365" s="1">
        <v>14</v>
      </c>
      <c r="F10365" s="1">
        <v>0</v>
      </c>
      <c r="G10365">
        <f>VLOOKUP(C10365,reference!$A$1:$E$310,5,FALSE)</f>
        <v>5303132</v>
      </c>
      <c r="H10365" t="str">
        <f>VLOOKUP(C10365,reference!$A$1:$E$310,4,FALSE)</f>
        <v>AMARASI SELATAN</v>
      </c>
      <c r="I10365" t="str">
        <f>VLOOKUP($D10365,reference!$G$1:$H$25,2,FALSE)</f>
        <v>Pertanian lahan kering  campur semak / kebun campur</v>
      </c>
      <c r="J10365" t="str">
        <f>VLOOKUP($E10365,reference!$G$1:$H$25,2,FALSE)</f>
        <v>Sawah</v>
      </c>
      <c r="K10365" t="str">
        <f t="shared" si="161"/>
        <v>Non Irigasi</v>
      </c>
      <c r="L10365" t="s">
        <v>327</v>
      </c>
    </row>
    <row r="10366" spans="1:12" x14ac:dyDescent="0.25">
      <c r="A10366" s="1">
        <v>10365</v>
      </c>
      <c r="B10366" s="3">
        <v>15</v>
      </c>
      <c r="C10366" s="1">
        <v>31</v>
      </c>
      <c r="D10366" s="1">
        <v>18</v>
      </c>
      <c r="E10366" s="1">
        <v>0</v>
      </c>
      <c r="F10366" s="1">
        <v>0</v>
      </c>
      <c r="G10366">
        <f>VLOOKUP(C10366,reference!$A$1:$E$310,5,FALSE)</f>
        <v>5303110</v>
      </c>
      <c r="H10366" t="str">
        <f>VLOOKUP(C10366,reference!$A$1:$E$310,4,FALSE)</f>
        <v>KUPANG BARAT</v>
      </c>
      <c r="I10366" t="str">
        <f>VLOOKUP($D10366,reference!$G$1:$H$25,2,FALSE)</f>
        <v>Lahan terbuka</v>
      </c>
      <c r="J10366" t="str">
        <f>VLOOKUP($E10366,reference!$G$1:$H$25,2,FALSE)</f>
        <v>No data</v>
      </c>
      <c r="K10366" t="str">
        <f t="shared" si="161"/>
        <v>Non Irigasi</v>
      </c>
      <c r="L10366" t="s">
        <v>327</v>
      </c>
    </row>
    <row r="10367" spans="1:12" x14ac:dyDescent="0.25">
      <c r="A10367" s="1">
        <v>10366</v>
      </c>
      <c r="B10367" s="3">
        <v>10</v>
      </c>
      <c r="C10367" s="1">
        <v>32</v>
      </c>
      <c r="D10367" s="1">
        <v>9</v>
      </c>
      <c r="E10367" s="1">
        <v>18</v>
      </c>
      <c r="F10367" s="1">
        <v>0</v>
      </c>
      <c r="G10367">
        <f>VLOOKUP(C10367,reference!$A$1:$E$310,5,FALSE)</f>
        <v>5303111</v>
      </c>
      <c r="H10367" t="str">
        <f>VLOOKUP(C10367,reference!$A$1:$E$310,4,FALSE)</f>
        <v>NEKAMESE</v>
      </c>
      <c r="I10367" t="str">
        <f>VLOOKUP($D10367,reference!$G$1:$H$25,2,FALSE)</f>
        <v>Semak belukar</v>
      </c>
      <c r="J10367" t="str">
        <f>VLOOKUP($E10367,reference!$G$1:$H$25,2,FALSE)</f>
        <v>Lahan terbuka</v>
      </c>
      <c r="K10367" t="str">
        <f t="shared" si="161"/>
        <v>Non Irigasi</v>
      </c>
      <c r="L10367" t="s">
        <v>327</v>
      </c>
    </row>
    <row r="10368" spans="1:12" x14ac:dyDescent="0.25">
      <c r="A10368" s="1">
        <v>10367</v>
      </c>
      <c r="B10368" s="3">
        <v>4</v>
      </c>
      <c r="C10368" s="1">
        <v>31</v>
      </c>
      <c r="D10368" s="1">
        <v>10</v>
      </c>
      <c r="E10368" s="1">
        <v>0</v>
      </c>
      <c r="F10368" s="1">
        <v>0</v>
      </c>
      <c r="G10368">
        <f>VLOOKUP(C10368,reference!$A$1:$E$310,5,FALSE)</f>
        <v>5303110</v>
      </c>
      <c r="H10368" t="str">
        <f>VLOOKUP(C10368,reference!$A$1:$E$310,4,FALSE)</f>
        <v>KUPANG BARAT</v>
      </c>
      <c r="I10368" t="str">
        <f>VLOOKUP($D10368,reference!$G$1:$H$25,2,FALSE)</f>
        <v>Semak belukar rawa</v>
      </c>
      <c r="J10368" t="str">
        <f>VLOOKUP($E10368,reference!$G$1:$H$25,2,FALSE)</f>
        <v>No data</v>
      </c>
      <c r="K10368" t="str">
        <f t="shared" si="161"/>
        <v>Non Irigasi</v>
      </c>
      <c r="L10368" t="s">
        <v>327</v>
      </c>
    </row>
    <row r="10369" spans="1:12" x14ac:dyDescent="0.25">
      <c r="A10369" s="1">
        <v>10368</v>
      </c>
      <c r="B10369" s="3">
        <v>12</v>
      </c>
      <c r="C10369" s="1">
        <v>31</v>
      </c>
      <c r="D10369" s="1">
        <v>2</v>
      </c>
      <c r="E10369" s="1">
        <v>5</v>
      </c>
      <c r="F10369" s="1">
        <v>0</v>
      </c>
      <c r="G10369">
        <f>VLOOKUP(C10369,reference!$A$1:$E$310,5,FALSE)</f>
        <v>5303110</v>
      </c>
      <c r="H10369" t="str">
        <f>VLOOKUP(C10369,reference!$A$1:$E$310,4,FALSE)</f>
        <v>KUPANG BARAT</v>
      </c>
      <c r="I10369" t="str">
        <f>VLOOKUP($D10369,reference!$G$1:$H$25,2,FALSE)</f>
        <v>Hutan lahan kering sekunder / bekas tebangan</v>
      </c>
      <c r="J10369" t="str">
        <f>VLOOKUP($E10369,reference!$G$1:$H$25,2,FALSE)</f>
        <v>Hutan mangrove primer</v>
      </c>
      <c r="K10369" t="str">
        <f t="shared" si="161"/>
        <v>Non Irigasi</v>
      </c>
      <c r="L10369" t="s">
        <v>327</v>
      </c>
    </row>
    <row r="10370" spans="1:12" x14ac:dyDescent="0.25">
      <c r="A10370" s="1">
        <v>10369</v>
      </c>
      <c r="B10370" s="3">
        <v>24</v>
      </c>
      <c r="C10370" s="1">
        <v>36</v>
      </c>
      <c r="D10370" s="1">
        <v>12</v>
      </c>
      <c r="E10370" s="1">
        <v>16</v>
      </c>
      <c r="F10370" s="1">
        <v>0</v>
      </c>
      <c r="G10370">
        <f>VLOOKUP(C10370,reference!$A$1:$E$310,5,FALSE)</f>
        <v>5303131</v>
      </c>
      <c r="H10370" t="str">
        <f>VLOOKUP(C10370,reference!$A$1:$E$310,4,FALSE)</f>
        <v>AMARASI BARAT</v>
      </c>
      <c r="I10370" t="str">
        <f>VLOOKUP($D10370,reference!$G$1:$H$25,2,FALSE)</f>
        <v>Pertanian lahan kering</v>
      </c>
      <c r="J10370" t="str">
        <f>VLOOKUP($E10370,reference!$G$1:$H$25,2,FALSE)</f>
        <v>Pemukiman</v>
      </c>
      <c r="K10370" t="str">
        <f t="shared" si="161"/>
        <v>Non Irigasi</v>
      </c>
      <c r="L10370" t="s">
        <v>327</v>
      </c>
    </row>
    <row r="10371" spans="1:12" x14ac:dyDescent="0.25">
      <c r="A10371" s="1">
        <v>10370</v>
      </c>
      <c r="B10371" s="3">
        <v>1</v>
      </c>
      <c r="C10371" s="1">
        <v>36</v>
      </c>
      <c r="D10371" s="1">
        <v>16</v>
      </c>
      <c r="E10371" s="1">
        <v>13</v>
      </c>
      <c r="F10371" s="1">
        <v>0</v>
      </c>
      <c r="G10371">
        <f>VLOOKUP(C10371,reference!$A$1:$E$310,5,FALSE)</f>
        <v>5303131</v>
      </c>
      <c r="H10371" t="str">
        <f>VLOOKUP(C10371,reference!$A$1:$E$310,4,FALSE)</f>
        <v>AMARASI BARAT</v>
      </c>
      <c r="I10371" t="str">
        <f>VLOOKUP($D10371,reference!$G$1:$H$25,2,FALSE)</f>
        <v>Pemukiman</v>
      </c>
      <c r="J10371" t="str">
        <f>VLOOKUP($E10371,reference!$G$1:$H$25,2,FALSE)</f>
        <v>Pertanian lahan kering  campur semak / kebun campur</v>
      </c>
      <c r="K10371" t="str">
        <f t="shared" ref="K10371:K10434" si="162">IF(F10371=0,"Non Irigasi","Buffer Irigasi")</f>
        <v>Non Irigasi</v>
      </c>
      <c r="L10371" t="s">
        <v>327</v>
      </c>
    </row>
    <row r="10372" spans="1:12" x14ac:dyDescent="0.25">
      <c r="A10372" s="1">
        <v>10371</v>
      </c>
      <c r="B10372" s="3">
        <v>67</v>
      </c>
      <c r="C10372" s="1">
        <v>31</v>
      </c>
      <c r="D10372" s="1">
        <v>5</v>
      </c>
      <c r="E10372" s="1">
        <v>5</v>
      </c>
      <c r="F10372" s="1">
        <v>0</v>
      </c>
      <c r="G10372">
        <f>VLOOKUP(C10372,reference!$A$1:$E$310,5,FALSE)</f>
        <v>5303110</v>
      </c>
      <c r="H10372" t="str">
        <f>VLOOKUP(C10372,reference!$A$1:$E$310,4,FALSE)</f>
        <v>KUPANG BARAT</v>
      </c>
      <c r="I10372" t="str">
        <f>VLOOKUP($D10372,reference!$G$1:$H$25,2,FALSE)</f>
        <v>Hutan mangrove primer</v>
      </c>
      <c r="J10372" t="str">
        <f>VLOOKUP($E10372,reference!$G$1:$H$25,2,FALSE)</f>
        <v>Hutan mangrove primer</v>
      </c>
      <c r="K10372" t="str">
        <f t="shared" si="162"/>
        <v>Non Irigasi</v>
      </c>
      <c r="L10372" t="s">
        <v>327</v>
      </c>
    </row>
    <row r="10373" spans="1:12" x14ac:dyDescent="0.25">
      <c r="A10373" s="1">
        <v>10372</v>
      </c>
      <c r="B10373" s="3">
        <v>64</v>
      </c>
      <c r="C10373" s="1">
        <v>31</v>
      </c>
      <c r="D10373" s="1">
        <v>5</v>
      </c>
      <c r="E10373" s="1">
        <v>6</v>
      </c>
      <c r="F10373" s="1">
        <v>0</v>
      </c>
      <c r="G10373">
        <f>VLOOKUP(C10373,reference!$A$1:$E$310,5,FALSE)</f>
        <v>5303110</v>
      </c>
      <c r="H10373" t="str">
        <f>VLOOKUP(C10373,reference!$A$1:$E$310,4,FALSE)</f>
        <v>KUPANG BARAT</v>
      </c>
      <c r="I10373" t="str">
        <f>VLOOKUP($D10373,reference!$G$1:$H$25,2,FALSE)</f>
        <v>Hutan mangrove primer</v>
      </c>
      <c r="J10373" t="str">
        <f>VLOOKUP($E10373,reference!$G$1:$H$25,2,FALSE)</f>
        <v>Hutan mangrove sekunder</v>
      </c>
      <c r="K10373" t="str">
        <f t="shared" si="162"/>
        <v>Non Irigasi</v>
      </c>
      <c r="L10373" t="s">
        <v>329</v>
      </c>
    </row>
    <row r="10374" spans="1:12" x14ac:dyDescent="0.25">
      <c r="A10374" s="1">
        <v>10373</v>
      </c>
      <c r="B10374" s="3">
        <v>5</v>
      </c>
      <c r="C10374" s="1">
        <v>31</v>
      </c>
      <c r="D10374" s="1">
        <v>5</v>
      </c>
      <c r="E10374" s="1">
        <v>11</v>
      </c>
      <c r="F10374" s="1">
        <v>0</v>
      </c>
      <c r="G10374">
        <f>VLOOKUP(C10374,reference!$A$1:$E$310,5,FALSE)</f>
        <v>5303110</v>
      </c>
      <c r="H10374" t="str">
        <f>VLOOKUP(C10374,reference!$A$1:$E$310,4,FALSE)</f>
        <v>KUPANG BARAT</v>
      </c>
      <c r="I10374" t="str">
        <f>VLOOKUP($D10374,reference!$G$1:$H$25,2,FALSE)</f>
        <v>Hutan mangrove primer</v>
      </c>
      <c r="J10374" t="str">
        <f>VLOOKUP($E10374,reference!$G$1:$H$25,2,FALSE)</f>
        <v>Savanna / Padang rumput</v>
      </c>
      <c r="K10374" t="str">
        <f t="shared" si="162"/>
        <v>Non Irigasi</v>
      </c>
      <c r="L10374" t="s">
        <v>328</v>
      </c>
    </row>
    <row r="10375" spans="1:12" x14ac:dyDescent="0.25">
      <c r="A10375" s="1">
        <v>10374</v>
      </c>
      <c r="B10375" s="3">
        <v>3</v>
      </c>
      <c r="C10375" s="1">
        <v>31</v>
      </c>
      <c r="D10375" s="1">
        <v>5</v>
      </c>
      <c r="E10375" s="1">
        <v>2</v>
      </c>
      <c r="F10375" s="1">
        <v>0</v>
      </c>
      <c r="G10375">
        <f>VLOOKUP(C10375,reference!$A$1:$E$310,5,FALSE)</f>
        <v>5303110</v>
      </c>
      <c r="H10375" t="str">
        <f>VLOOKUP(C10375,reference!$A$1:$E$310,4,FALSE)</f>
        <v>KUPANG BARAT</v>
      </c>
      <c r="I10375" t="str">
        <f>VLOOKUP($D10375,reference!$G$1:$H$25,2,FALSE)</f>
        <v>Hutan mangrove primer</v>
      </c>
      <c r="J10375" t="str">
        <f>VLOOKUP($E10375,reference!$G$1:$H$25,2,FALSE)</f>
        <v>Hutan lahan kering sekunder / bekas tebangan</v>
      </c>
      <c r="K10375" t="str">
        <f t="shared" si="162"/>
        <v>Non Irigasi</v>
      </c>
      <c r="L10375" t="s">
        <v>329</v>
      </c>
    </row>
    <row r="10376" spans="1:12" x14ac:dyDescent="0.25">
      <c r="A10376" s="1">
        <v>10375</v>
      </c>
      <c r="B10376" s="3">
        <v>2</v>
      </c>
      <c r="C10376" s="1">
        <v>31</v>
      </c>
      <c r="D10376" s="1">
        <v>2</v>
      </c>
      <c r="E10376" s="1">
        <v>21</v>
      </c>
      <c r="F10376" s="1">
        <v>0</v>
      </c>
      <c r="G10376">
        <f>VLOOKUP(C10376,reference!$A$1:$E$310,5,FALSE)</f>
        <v>5303110</v>
      </c>
      <c r="H10376" t="str">
        <f>VLOOKUP(C10376,reference!$A$1:$E$310,4,FALSE)</f>
        <v>KUPANG BARAT</v>
      </c>
      <c r="I10376" t="str">
        <f>VLOOKUP($D10376,reference!$G$1:$H$25,2,FALSE)</f>
        <v>Hutan lahan kering sekunder / bekas tebangan</v>
      </c>
      <c r="J10376" t="str">
        <f>VLOOKUP($E10376,reference!$G$1:$H$25,2,FALSE)</f>
        <v>Rawa</v>
      </c>
      <c r="K10376" t="str">
        <f t="shared" si="162"/>
        <v>Non Irigasi</v>
      </c>
      <c r="L10376" t="s">
        <v>328</v>
      </c>
    </row>
    <row r="10377" spans="1:12" x14ac:dyDescent="0.25">
      <c r="A10377" s="1">
        <v>10376</v>
      </c>
      <c r="B10377" s="3">
        <v>2</v>
      </c>
      <c r="C10377" s="1">
        <v>36</v>
      </c>
      <c r="D10377" s="1">
        <v>12</v>
      </c>
      <c r="E10377" s="1">
        <v>13</v>
      </c>
      <c r="F10377" s="1">
        <v>0</v>
      </c>
      <c r="G10377">
        <f>VLOOKUP(C10377,reference!$A$1:$E$310,5,FALSE)</f>
        <v>5303131</v>
      </c>
      <c r="H10377" t="str">
        <f>VLOOKUP(C10377,reference!$A$1:$E$310,4,FALSE)</f>
        <v>AMARASI BARAT</v>
      </c>
      <c r="I10377" t="str">
        <f>VLOOKUP($D10377,reference!$G$1:$H$25,2,FALSE)</f>
        <v>Pertanian lahan kering</v>
      </c>
      <c r="J10377" t="str">
        <f>VLOOKUP($E10377,reference!$G$1:$H$25,2,FALSE)</f>
        <v>Pertanian lahan kering  campur semak / kebun campur</v>
      </c>
      <c r="K10377" t="str">
        <f t="shared" si="162"/>
        <v>Non Irigasi</v>
      </c>
      <c r="L10377" t="s">
        <v>327</v>
      </c>
    </row>
    <row r="10378" spans="1:12" x14ac:dyDescent="0.25">
      <c r="A10378" s="1">
        <v>10377</v>
      </c>
      <c r="B10378" s="3">
        <v>14</v>
      </c>
      <c r="C10378" s="1">
        <v>32</v>
      </c>
      <c r="D10378" s="1">
        <v>13</v>
      </c>
      <c r="E10378" s="1">
        <v>0</v>
      </c>
      <c r="F10378" s="1">
        <v>0</v>
      </c>
      <c r="G10378">
        <f>VLOOKUP(C10378,reference!$A$1:$E$310,5,FALSE)</f>
        <v>5303111</v>
      </c>
      <c r="H10378" t="str">
        <f>VLOOKUP(C10378,reference!$A$1:$E$310,4,FALSE)</f>
        <v>NEKAMESE</v>
      </c>
      <c r="I10378" t="str">
        <f>VLOOKUP($D10378,reference!$G$1:$H$25,2,FALSE)</f>
        <v>Pertanian lahan kering  campur semak / kebun campur</v>
      </c>
      <c r="J10378" t="str">
        <f>VLOOKUP($E10378,reference!$G$1:$H$25,2,FALSE)</f>
        <v>No data</v>
      </c>
      <c r="K10378" t="str">
        <f t="shared" si="162"/>
        <v>Non Irigasi</v>
      </c>
      <c r="L10378" t="s">
        <v>327</v>
      </c>
    </row>
    <row r="10379" spans="1:12" x14ac:dyDescent="0.25">
      <c r="A10379" s="1">
        <v>10378</v>
      </c>
      <c r="B10379" s="3">
        <v>22</v>
      </c>
      <c r="C10379" s="1">
        <v>31</v>
      </c>
      <c r="D10379" s="1">
        <v>12</v>
      </c>
      <c r="E10379" s="1">
        <v>18</v>
      </c>
      <c r="F10379" s="1">
        <v>0</v>
      </c>
      <c r="G10379">
        <f>VLOOKUP(C10379,reference!$A$1:$E$310,5,FALSE)</f>
        <v>5303110</v>
      </c>
      <c r="H10379" t="str">
        <f>VLOOKUP(C10379,reference!$A$1:$E$310,4,FALSE)</f>
        <v>KUPANG BARAT</v>
      </c>
      <c r="I10379" t="str">
        <f>VLOOKUP($D10379,reference!$G$1:$H$25,2,FALSE)</f>
        <v>Pertanian lahan kering</v>
      </c>
      <c r="J10379" t="str">
        <f>VLOOKUP($E10379,reference!$G$1:$H$25,2,FALSE)</f>
        <v>Lahan terbuka</v>
      </c>
      <c r="K10379" t="str">
        <f t="shared" si="162"/>
        <v>Non Irigasi</v>
      </c>
      <c r="L10379" t="s">
        <v>327</v>
      </c>
    </row>
    <row r="10380" spans="1:12" x14ac:dyDescent="0.25">
      <c r="A10380" s="1">
        <v>10379</v>
      </c>
      <c r="B10380" s="3">
        <v>5</v>
      </c>
      <c r="C10380" s="1">
        <v>31</v>
      </c>
      <c r="D10380" s="1">
        <v>18</v>
      </c>
      <c r="E10380" s="1">
        <v>5</v>
      </c>
      <c r="F10380" s="1">
        <v>0</v>
      </c>
      <c r="G10380">
        <f>VLOOKUP(C10380,reference!$A$1:$E$310,5,FALSE)</f>
        <v>5303110</v>
      </c>
      <c r="H10380" t="str">
        <f>VLOOKUP(C10380,reference!$A$1:$E$310,4,FALSE)</f>
        <v>KUPANG BARAT</v>
      </c>
      <c r="I10380" t="str">
        <f>VLOOKUP($D10380,reference!$G$1:$H$25,2,FALSE)</f>
        <v>Lahan terbuka</v>
      </c>
      <c r="J10380" t="str">
        <f>VLOOKUP($E10380,reference!$G$1:$H$25,2,FALSE)</f>
        <v>Hutan mangrove primer</v>
      </c>
      <c r="K10380" t="str">
        <f t="shared" si="162"/>
        <v>Non Irigasi</v>
      </c>
      <c r="L10380" t="s">
        <v>327</v>
      </c>
    </row>
    <row r="10381" spans="1:12" x14ac:dyDescent="0.25">
      <c r="A10381" s="1">
        <v>10380</v>
      </c>
      <c r="B10381" s="3">
        <v>13</v>
      </c>
      <c r="C10381" s="1">
        <v>36</v>
      </c>
      <c r="D10381" s="1">
        <v>0</v>
      </c>
      <c r="E10381" s="1">
        <v>11</v>
      </c>
      <c r="F10381" s="1">
        <v>0</v>
      </c>
      <c r="G10381">
        <f>VLOOKUP(C10381,reference!$A$1:$E$310,5,FALSE)</f>
        <v>5303131</v>
      </c>
      <c r="H10381" t="str">
        <f>VLOOKUP(C10381,reference!$A$1:$E$310,4,FALSE)</f>
        <v>AMARASI BARAT</v>
      </c>
      <c r="I10381" t="str">
        <f>VLOOKUP($D10381,reference!$G$1:$H$25,2,FALSE)</f>
        <v>No data</v>
      </c>
      <c r="J10381" t="str">
        <f>VLOOKUP($E10381,reference!$G$1:$H$25,2,FALSE)</f>
        <v>Savanna / Padang rumput</v>
      </c>
      <c r="K10381" t="str">
        <f t="shared" si="162"/>
        <v>Non Irigasi</v>
      </c>
      <c r="L10381" t="s">
        <v>327</v>
      </c>
    </row>
    <row r="10382" spans="1:12" x14ac:dyDescent="0.25">
      <c r="A10382" s="1">
        <v>10381</v>
      </c>
      <c r="B10382" s="3">
        <v>1</v>
      </c>
      <c r="C10382" s="1">
        <v>36</v>
      </c>
      <c r="D10382" s="1">
        <v>0</v>
      </c>
      <c r="E10382" s="1">
        <v>16</v>
      </c>
      <c r="F10382" s="1">
        <v>0</v>
      </c>
      <c r="G10382">
        <f>VLOOKUP(C10382,reference!$A$1:$E$310,5,FALSE)</f>
        <v>5303131</v>
      </c>
      <c r="H10382" t="str">
        <f>VLOOKUP(C10382,reference!$A$1:$E$310,4,FALSE)</f>
        <v>AMARASI BARAT</v>
      </c>
      <c r="I10382" t="str">
        <f>VLOOKUP($D10382,reference!$G$1:$H$25,2,FALSE)</f>
        <v>No data</v>
      </c>
      <c r="J10382" t="str">
        <f>VLOOKUP($E10382,reference!$G$1:$H$25,2,FALSE)</f>
        <v>Pemukiman</v>
      </c>
      <c r="K10382" t="str">
        <f t="shared" si="162"/>
        <v>Non Irigasi</v>
      </c>
      <c r="L10382" t="s">
        <v>327</v>
      </c>
    </row>
    <row r="10383" spans="1:12" x14ac:dyDescent="0.25">
      <c r="A10383" s="1">
        <v>10382</v>
      </c>
      <c r="B10383" s="3">
        <v>38</v>
      </c>
      <c r="C10383" s="1">
        <v>36</v>
      </c>
      <c r="D10383" s="1">
        <v>0</v>
      </c>
      <c r="E10383" s="1">
        <v>0</v>
      </c>
      <c r="F10383" s="1">
        <v>0</v>
      </c>
      <c r="G10383">
        <f>VLOOKUP(C10383,reference!$A$1:$E$310,5,FALSE)</f>
        <v>5303131</v>
      </c>
      <c r="H10383" t="str">
        <f>VLOOKUP(C10383,reference!$A$1:$E$310,4,FALSE)</f>
        <v>AMARASI BARAT</v>
      </c>
      <c r="I10383" t="str">
        <f>VLOOKUP($D10383,reference!$G$1:$H$25,2,FALSE)</f>
        <v>No data</v>
      </c>
      <c r="J10383" t="str">
        <f>VLOOKUP($E10383,reference!$G$1:$H$25,2,FALSE)</f>
        <v>No data</v>
      </c>
      <c r="K10383" t="str">
        <f t="shared" si="162"/>
        <v>Non Irigasi</v>
      </c>
      <c r="L10383" t="s">
        <v>327</v>
      </c>
    </row>
    <row r="10384" spans="1:12" x14ac:dyDescent="0.25">
      <c r="A10384" s="1">
        <v>10383</v>
      </c>
      <c r="B10384" s="3">
        <v>9</v>
      </c>
      <c r="C10384" s="1">
        <v>36</v>
      </c>
      <c r="D10384" s="1">
        <v>0</v>
      </c>
      <c r="E10384" s="1">
        <v>13</v>
      </c>
      <c r="F10384" s="1">
        <v>0</v>
      </c>
      <c r="G10384">
        <f>VLOOKUP(C10384,reference!$A$1:$E$310,5,FALSE)</f>
        <v>5303131</v>
      </c>
      <c r="H10384" t="str">
        <f>VLOOKUP(C10384,reference!$A$1:$E$310,4,FALSE)</f>
        <v>AMARASI BARAT</v>
      </c>
      <c r="I10384" t="str">
        <f>VLOOKUP($D10384,reference!$G$1:$H$25,2,FALSE)</f>
        <v>No data</v>
      </c>
      <c r="J10384" t="str">
        <f>VLOOKUP($E10384,reference!$G$1:$H$25,2,FALSE)</f>
        <v>Pertanian lahan kering  campur semak / kebun campur</v>
      </c>
      <c r="K10384" t="str">
        <f t="shared" si="162"/>
        <v>Non Irigasi</v>
      </c>
      <c r="L10384" t="s">
        <v>327</v>
      </c>
    </row>
    <row r="10385" spans="1:12" x14ac:dyDescent="0.25">
      <c r="A10385" s="1">
        <v>10384</v>
      </c>
      <c r="B10385" s="3">
        <v>11</v>
      </c>
      <c r="C10385" s="1">
        <v>31</v>
      </c>
      <c r="D10385" s="1">
        <v>5</v>
      </c>
      <c r="E10385" s="1">
        <v>18</v>
      </c>
      <c r="F10385" s="1">
        <v>0</v>
      </c>
      <c r="G10385">
        <f>VLOOKUP(C10385,reference!$A$1:$E$310,5,FALSE)</f>
        <v>5303110</v>
      </c>
      <c r="H10385" t="str">
        <f>VLOOKUP(C10385,reference!$A$1:$E$310,4,FALSE)</f>
        <v>KUPANG BARAT</v>
      </c>
      <c r="I10385" t="str">
        <f>VLOOKUP($D10385,reference!$G$1:$H$25,2,FALSE)</f>
        <v>Hutan mangrove primer</v>
      </c>
      <c r="J10385" t="str">
        <f>VLOOKUP($E10385,reference!$G$1:$H$25,2,FALSE)</f>
        <v>Lahan terbuka</v>
      </c>
      <c r="K10385" t="str">
        <f t="shared" si="162"/>
        <v>Non Irigasi</v>
      </c>
      <c r="L10385" t="s">
        <v>328</v>
      </c>
    </row>
    <row r="10386" spans="1:12" x14ac:dyDescent="0.25">
      <c r="A10386" s="1">
        <v>10385</v>
      </c>
      <c r="B10386" s="3">
        <v>4</v>
      </c>
      <c r="C10386" s="1">
        <v>32</v>
      </c>
      <c r="D10386" s="1">
        <v>0</v>
      </c>
      <c r="E10386" s="1">
        <v>12</v>
      </c>
      <c r="F10386" s="1">
        <v>0</v>
      </c>
      <c r="G10386">
        <f>VLOOKUP(C10386,reference!$A$1:$E$310,5,FALSE)</f>
        <v>5303111</v>
      </c>
      <c r="H10386" t="str">
        <f>VLOOKUP(C10386,reference!$A$1:$E$310,4,FALSE)</f>
        <v>NEKAMESE</v>
      </c>
      <c r="I10386" t="str">
        <f>VLOOKUP($D10386,reference!$G$1:$H$25,2,FALSE)</f>
        <v>No data</v>
      </c>
      <c r="J10386" t="str">
        <f>VLOOKUP($E10386,reference!$G$1:$H$25,2,FALSE)</f>
        <v>Pertanian lahan kering</v>
      </c>
      <c r="K10386" t="str">
        <f t="shared" si="162"/>
        <v>Non Irigasi</v>
      </c>
      <c r="L10386" t="s">
        <v>327</v>
      </c>
    </row>
    <row r="10387" spans="1:12" x14ac:dyDescent="0.25">
      <c r="A10387" s="1">
        <v>10386</v>
      </c>
      <c r="B10387" s="3">
        <v>4</v>
      </c>
      <c r="C10387" s="1">
        <v>32</v>
      </c>
      <c r="D10387" s="1">
        <v>9</v>
      </c>
      <c r="E10387" s="1">
        <v>0</v>
      </c>
      <c r="F10387" s="1">
        <v>0</v>
      </c>
      <c r="G10387">
        <f>VLOOKUP(C10387,reference!$A$1:$E$310,5,FALSE)</f>
        <v>5303111</v>
      </c>
      <c r="H10387" t="str">
        <f>VLOOKUP(C10387,reference!$A$1:$E$310,4,FALSE)</f>
        <v>NEKAMESE</v>
      </c>
      <c r="I10387" t="str">
        <f>VLOOKUP($D10387,reference!$G$1:$H$25,2,FALSE)</f>
        <v>Semak belukar</v>
      </c>
      <c r="J10387" t="str">
        <f>VLOOKUP($E10387,reference!$G$1:$H$25,2,FALSE)</f>
        <v>No data</v>
      </c>
      <c r="K10387" t="str">
        <f t="shared" si="162"/>
        <v>Non Irigasi</v>
      </c>
      <c r="L10387" t="s">
        <v>327</v>
      </c>
    </row>
    <row r="10388" spans="1:12" x14ac:dyDescent="0.25">
      <c r="A10388" s="1">
        <v>10387</v>
      </c>
      <c r="B10388" s="3">
        <v>5</v>
      </c>
      <c r="C10388" s="1">
        <v>36</v>
      </c>
      <c r="D10388" s="1">
        <v>0</v>
      </c>
      <c r="E10388" s="1">
        <v>20</v>
      </c>
      <c r="F10388" s="1">
        <v>0</v>
      </c>
      <c r="G10388">
        <f>VLOOKUP(C10388,reference!$A$1:$E$310,5,FALSE)</f>
        <v>5303131</v>
      </c>
      <c r="H10388" t="str">
        <f>VLOOKUP(C10388,reference!$A$1:$E$310,4,FALSE)</f>
        <v>AMARASI BARAT</v>
      </c>
      <c r="I10388" t="str">
        <f>VLOOKUP($D10388,reference!$G$1:$H$25,2,FALSE)</f>
        <v>No data</v>
      </c>
      <c r="J10388" t="str">
        <f>VLOOKUP($E10388,reference!$G$1:$H$25,2,FALSE)</f>
        <v>Tubuh air</v>
      </c>
      <c r="K10388" t="str">
        <f t="shared" si="162"/>
        <v>Non Irigasi</v>
      </c>
      <c r="L10388" t="s">
        <v>327</v>
      </c>
    </row>
    <row r="10389" spans="1:12" x14ac:dyDescent="0.25">
      <c r="A10389" s="1">
        <v>10388</v>
      </c>
      <c r="B10389" s="3">
        <v>8</v>
      </c>
      <c r="C10389" s="1">
        <v>36</v>
      </c>
      <c r="D10389" s="1">
        <v>0</v>
      </c>
      <c r="E10389" s="1">
        <v>2</v>
      </c>
      <c r="F10389" s="1">
        <v>0</v>
      </c>
      <c r="G10389">
        <f>VLOOKUP(C10389,reference!$A$1:$E$310,5,FALSE)</f>
        <v>5303131</v>
      </c>
      <c r="H10389" t="str">
        <f>VLOOKUP(C10389,reference!$A$1:$E$310,4,FALSE)</f>
        <v>AMARASI BARAT</v>
      </c>
      <c r="I10389" t="str">
        <f>VLOOKUP($D10389,reference!$G$1:$H$25,2,FALSE)</f>
        <v>No data</v>
      </c>
      <c r="J10389" t="str">
        <f>VLOOKUP($E10389,reference!$G$1:$H$25,2,FALSE)</f>
        <v>Hutan lahan kering sekunder / bekas tebangan</v>
      </c>
      <c r="K10389" t="str">
        <f t="shared" si="162"/>
        <v>Non Irigasi</v>
      </c>
      <c r="L10389" t="s">
        <v>327</v>
      </c>
    </row>
    <row r="10390" spans="1:12" x14ac:dyDescent="0.25">
      <c r="A10390" s="1">
        <v>10389</v>
      </c>
      <c r="B10390" s="3">
        <v>209</v>
      </c>
      <c r="C10390" s="1">
        <v>36</v>
      </c>
      <c r="D10390" s="1">
        <v>1</v>
      </c>
      <c r="E10390" s="1">
        <v>1</v>
      </c>
      <c r="F10390" s="1">
        <v>0</v>
      </c>
      <c r="G10390">
        <f>VLOOKUP(C10390,reference!$A$1:$E$310,5,FALSE)</f>
        <v>5303131</v>
      </c>
      <c r="H10390" t="str">
        <f>VLOOKUP(C10390,reference!$A$1:$E$310,4,FALSE)</f>
        <v>AMARASI BARAT</v>
      </c>
      <c r="I10390" t="str">
        <f>VLOOKUP($D10390,reference!$G$1:$H$25,2,FALSE)</f>
        <v>Hutan lahan kering primer</v>
      </c>
      <c r="J10390" t="str">
        <f>VLOOKUP($E10390,reference!$G$1:$H$25,2,FALSE)</f>
        <v>Hutan lahan kering primer</v>
      </c>
      <c r="K10390" t="str">
        <f t="shared" si="162"/>
        <v>Non Irigasi</v>
      </c>
      <c r="L10390" t="s">
        <v>327</v>
      </c>
    </row>
    <row r="10391" spans="1:12" x14ac:dyDescent="0.25">
      <c r="A10391" s="1">
        <v>10390</v>
      </c>
      <c r="B10391" s="3">
        <v>8</v>
      </c>
      <c r="C10391" s="1">
        <v>36</v>
      </c>
      <c r="D10391" s="1">
        <v>1</v>
      </c>
      <c r="E10391" s="1">
        <v>11</v>
      </c>
      <c r="F10391" s="1">
        <v>0</v>
      </c>
      <c r="G10391">
        <f>VLOOKUP(C10391,reference!$A$1:$E$310,5,FALSE)</f>
        <v>5303131</v>
      </c>
      <c r="H10391" t="str">
        <f>VLOOKUP(C10391,reference!$A$1:$E$310,4,FALSE)</f>
        <v>AMARASI BARAT</v>
      </c>
      <c r="I10391" t="str">
        <f>VLOOKUP($D10391,reference!$G$1:$H$25,2,FALSE)</f>
        <v>Hutan lahan kering primer</v>
      </c>
      <c r="J10391" t="str">
        <f>VLOOKUP($E10391,reference!$G$1:$H$25,2,FALSE)</f>
        <v>Savanna / Padang rumput</v>
      </c>
      <c r="K10391" t="str">
        <f t="shared" si="162"/>
        <v>Non Irigasi</v>
      </c>
      <c r="L10391" t="s">
        <v>328</v>
      </c>
    </row>
    <row r="10392" spans="1:12" x14ac:dyDescent="0.25">
      <c r="A10392" s="1">
        <v>10391</v>
      </c>
      <c r="B10392" s="3">
        <v>2</v>
      </c>
      <c r="C10392" s="1">
        <v>32</v>
      </c>
      <c r="D10392" s="1">
        <v>18</v>
      </c>
      <c r="E10392" s="1">
        <v>0</v>
      </c>
      <c r="F10392" s="1">
        <v>0</v>
      </c>
      <c r="G10392">
        <f>VLOOKUP(C10392,reference!$A$1:$E$310,5,FALSE)</f>
        <v>5303111</v>
      </c>
      <c r="H10392" t="str">
        <f>VLOOKUP(C10392,reference!$A$1:$E$310,4,FALSE)</f>
        <v>NEKAMESE</v>
      </c>
      <c r="I10392" t="str">
        <f>VLOOKUP($D10392,reference!$G$1:$H$25,2,FALSE)</f>
        <v>Lahan terbuka</v>
      </c>
      <c r="J10392" t="str">
        <f>VLOOKUP($E10392,reference!$G$1:$H$25,2,FALSE)</f>
        <v>No data</v>
      </c>
      <c r="K10392" t="str">
        <f t="shared" si="162"/>
        <v>Non Irigasi</v>
      </c>
      <c r="L10392" t="s">
        <v>327</v>
      </c>
    </row>
    <row r="10393" spans="1:12" x14ac:dyDescent="0.25">
      <c r="A10393" s="1">
        <v>10392</v>
      </c>
      <c r="B10393" s="3">
        <v>1</v>
      </c>
      <c r="C10393" s="1">
        <v>32</v>
      </c>
      <c r="D10393" s="1">
        <v>18</v>
      </c>
      <c r="E10393" s="1">
        <v>9</v>
      </c>
      <c r="F10393" s="1">
        <v>0</v>
      </c>
      <c r="G10393">
        <f>VLOOKUP(C10393,reference!$A$1:$E$310,5,FALSE)</f>
        <v>5303111</v>
      </c>
      <c r="H10393" t="str">
        <f>VLOOKUP(C10393,reference!$A$1:$E$310,4,FALSE)</f>
        <v>NEKAMESE</v>
      </c>
      <c r="I10393" t="str">
        <f>VLOOKUP($D10393,reference!$G$1:$H$25,2,FALSE)</f>
        <v>Lahan terbuka</v>
      </c>
      <c r="J10393" t="str">
        <f>VLOOKUP($E10393,reference!$G$1:$H$25,2,FALSE)</f>
        <v>Semak belukar</v>
      </c>
      <c r="K10393" t="str">
        <f t="shared" si="162"/>
        <v>Non Irigasi</v>
      </c>
      <c r="L10393" t="s">
        <v>327</v>
      </c>
    </row>
    <row r="10394" spans="1:12" x14ac:dyDescent="0.25">
      <c r="A10394" s="1">
        <v>10393</v>
      </c>
      <c r="B10394" s="3">
        <v>5</v>
      </c>
      <c r="C10394" s="1">
        <v>31</v>
      </c>
      <c r="D10394" s="1">
        <v>12</v>
      </c>
      <c r="E10394" s="1">
        <v>5</v>
      </c>
      <c r="F10394" s="1">
        <v>0</v>
      </c>
      <c r="G10394">
        <f>VLOOKUP(C10394,reference!$A$1:$E$310,5,FALSE)</f>
        <v>5303110</v>
      </c>
      <c r="H10394" t="str">
        <f>VLOOKUP(C10394,reference!$A$1:$E$310,4,FALSE)</f>
        <v>KUPANG BARAT</v>
      </c>
      <c r="I10394" t="str">
        <f>VLOOKUP($D10394,reference!$G$1:$H$25,2,FALSE)</f>
        <v>Pertanian lahan kering</v>
      </c>
      <c r="J10394" t="str">
        <f>VLOOKUP($E10394,reference!$G$1:$H$25,2,FALSE)</f>
        <v>Hutan mangrove primer</v>
      </c>
      <c r="K10394" t="str">
        <f t="shared" si="162"/>
        <v>Non Irigasi</v>
      </c>
      <c r="L10394" t="s">
        <v>327</v>
      </c>
    </row>
    <row r="10395" spans="1:12" x14ac:dyDescent="0.25">
      <c r="A10395" s="1">
        <v>10394</v>
      </c>
      <c r="B10395" s="3">
        <v>1</v>
      </c>
      <c r="C10395" s="1">
        <v>32</v>
      </c>
      <c r="D10395" s="1">
        <v>0</v>
      </c>
      <c r="E10395" s="1">
        <v>9</v>
      </c>
      <c r="F10395" s="1">
        <v>0</v>
      </c>
      <c r="G10395">
        <f>VLOOKUP(C10395,reference!$A$1:$E$310,5,FALSE)</f>
        <v>5303111</v>
      </c>
      <c r="H10395" t="str">
        <f>VLOOKUP(C10395,reference!$A$1:$E$310,4,FALSE)</f>
        <v>NEKAMESE</v>
      </c>
      <c r="I10395" t="str">
        <f>VLOOKUP($D10395,reference!$G$1:$H$25,2,FALSE)</f>
        <v>No data</v>
      </c>
      <c r="J10395" t="str">
        <f>VLOOKUP($E10395,reference!$G$1:$H$25,2,FALSE)</f>
        <v>Semak belukar</v>
      </c>
      <c r="K10395" t="str">
        <f t="shared" si="162"/>
        <v>Non Irigasi</v>
      </c>
      <c r="L10395" t="s">
        <v>327</v>
      </c>
    </row>
    <row r="10396" spans="1:12" x14ac:dyDescent="0.25">
      <c r="A10396" s="1">
        <v>10395</v>
      </c>
      <c r="B10396" s="3">
        <v>2</v>
      </c>
      <c r="C10396" s="1">
        <v>31</v>
      </c>
      <c r="D10396" s="1">
        <v>5</v>
      </c>
      <c r="E10396" s="1">
        <v>0</v>
      </c>
      <c r="F10396" s="1">
        <v>0</v>
      </c>
      <c r="G10396">
        <f>VLOOKUP(C10396,reference!$A$1:$E$310,5,FALSE)</f>
        <v>5303110</v>
      </c>
      <c r="H10396" t="str">
        <f>VLOOKUP(C10396,reference!$A$1:$E$310,4,FALSE)</f>
        <v>KUPANG BARAT</v>
      </c>
      <c r="I10396" t="str">
        <f>VLOOKUP($D10396,reference!$G$1:$H$25,2,FALSE)</f>
        <v>Hutan mangrove primer</v>
      </c>
      <c r="J10396" t="str">
        <f>VLOOKUP($E10396,reference!$G$1:$H$25,2,FALSE)</f>
        <v>No data</v>
      </c>
      <c r="K10396" t="str">
        <f t="shared" si="162"/>
        <v>Non Irigasi</v>
      </c>
      <c r="L10396" t="s">
        <v>328</v>
      </c>
    </row>
    <row r="10397" spans="1:12" x14ac:dyDescent="0.25">
      <c r="A10397" s="1">
        <v>10396</v>
      </c>
      <c r="B10397" s="3">
        <v>11</v>
      </c>
      <c r="C10397" s="1">
        <v>32</v>
      </c>
      <c r="D10397" s="1">
        <v>18</v>
      </c>
      <c r="E10397" s="1">
        <v>13</v>
      </c>
      <c r="F10397" s="1">
        <v>0</v>
      </c>
      <c r="G10397">
        <f>VLOOKUP(C10397,reference!$A$1:$E$310,5,FALSE)</f>
        <v>5303111</v>
      </c>
      <c r="H10397" t="str">
        <f>VLOOKUP(C10397,reference!$A$1:$E$310,4,FALSE)</f>
        <v>NEKAMESE</v>
      </c>
      <c r="I10397" t="str">
        <f>VLOOKUP($D10397,reference!$G$1:$H$25,2,FALSE)</f>
        <v>Lahan terbuka</v>
      </c>
      <c r="J10397" t="str">
        <f>VLOOKUP($E10397,reference!$G$1:$H$25,2,FALSE)</f>
        <v>Pertanian lahan kering  campur semak / kebun campur</v>
      </c>
      <c r="K10397" t="str">
        <f t="shared" si="162"/>
        <v>Non Irigasi</v>
      </c>
      <c r="L10397" t="s">
        <v>327</v>
      </c>
    </row>
    <row r="10398" spans="1:12" x14ac:dyDescent="0.25">
      <c r="A10398" s="1">
        <v>10397</v>
      </c>
      <c r="B10398" s="3">
        <v>2</v>
      </c>
      <c r="C10398" s="1">
        <v>36</v>
      </c>
      <c r="D10398" s="1">
        <v>9</v>
      </c>
      <c r="E10398" s="1">
        <v>0</v>
      </c>
      <c r="F10398" s="1">
        <v>0</v>
      </c>
      <c r="G10398">
        <f>VLOOKUP(C10398,reference!$A$1:$E$310,5,FALSE)</f>
        <v>5303131</v>
      </c>
      <c r="H10398" t="str">
        <f>VLOOKUP(C10398,reference!$A$1:$E$310,4,FALSE)</f>
        <v>AMARASI BARAT</v>
      </c>
      <c r="I10398" t="str">
        <f>VLOOKUP($D10398,reference!$G$1:$H$25,2,FALSE)</f>
        <v>Semak belukar</v>
      </c>
      <c r="J10398" t="str">
        <f>VLOOKUP($E10398,reference!$G$1:$H$25,2,FALSE)</f>
        <v>No data</v>
      </c>
      <c r="K10398" t="str">
        <f t="shared" si="162"/>
        <v>Non Irigasi</v>
      </c>
      <c r="L10398" t="s">
        <v>327</v>
      </c>
    </row>
    <row r="10399" spans="1:12" x14ac:dyDescent="0.25">
      <c r="A10399" s="1">
        <v>10398</v>
      </c>
      <c r="B10399" s="3">
        <v>1</v>
      </c>
      <c r="C10399" s="1">
        <v>36</v>
      </c>
      <c r="D10399" s="1">
        <v>13</v>
      </c>
      <c r="E10399" s="1">
        <v>0</v>
      </c>
      <c r="F10399" s="1">
        <v>0</v>
      </c>
      <c r="G10399">
        <f>VLOOKUP(C10399,reference!$A$1:$E$310,5,FALSE)</f>
        <v>5303131</v>
      </c>
      <c r="H10399" t="str">
        <f>VLOOKUP(C10399,reference!$A$1:$E$310,4,FALSE)</f>
        <v>AMARASI BARAT</v>
      </c>
      <c r="I10399" t="str">
        <f>VLOOKUP($D10399,reference!$G$1:$H$25,2,FALSE)</f>
        <v>Pertanian lahan kering  campur semak / kebun campur</v>
      </c>
      <c r="J10399" t="str">
        <f>VLOOKUP($E10399,reference!$G$1:$H$25,2,FALSE)</f>
        <v>No data</v>
      </c>
      <c r="K10399" t="str">
        <f t="shared" si="162"/>
        <v>Non Irigasi</v>
      </c>
      <c r="L10399" t="s">
        <v>327</v>
      </c>
    </row>
    <row r="10400" spans="1:12" x14ac:dyDescent="0.25">
      <c r="A10400" s="1">
        <v>10399</v>
      </c>
      <c r="B10400" s="3">
        <v>4</v>
      </c>
      <c r="C10400" s="1">
        <v>36</v>
      </c>
      <c r="D10400" s="1">
        <v>1</v>
      </c>
      <c r="E10400" s="1">
        <v>0</v>
      </c>
      <c r="F10400" s="1">
        <v>0</v>
      </c>
      <c r="G10400">
        <f>VLOOKUP(C10400,reference!$A$1:$E$310,5,FALSE)</f>
        <v>5303131</v>
      </c>
      <c r="H10400" t="str">
        <f>VLOOKUP(C10400,reference!$A$1:$E$310,4,FALSE)</f>
        <v>AMARASI BARAT</v>
      </c>
      <c r="I10400" t="str">
        <f>VLOOKUP($D10400,reference!$G$1:$H$25,2,FALSE)</f>
        <v>Hutan lahan kering primer</v>
      </c>
      <c r="J10400" t="str">
        <f>VLOOKUP($E10400,reference!$G$1:$H$25,2,FALSE)</f>
        <v>No data</v>
      </c>
      <c r="K10400" t="str">
        <f t="shared" si="162"/>
        <v>Non Irigasi</v>
      </c>
      <c r="L10400" t="s">
        <v>328</v>
      </c>
    </row>
    <row r="10401" spans="1:12" x14ac:dyDescent="0.25">
      <c r="A10401" s="1">
        <v>10400</v>
      </c>
      <c r="B10401" s="3">
        <v>64</v>
      </c>
      <c r="C10401" s="1">
        <v>289</v>
      </c>
      <c r="D10401" s="1">
        <v>0</v>
      </c>
      <c r="E10401" s="1">
        <v>0</v>
      </c>
      <c r="F10401" s="1">
        <v>0</v>
      </c>
      <c r="G10401">
        <f>VLOOKUP(C10401,reference!$A$1:$E$310,5,FALSE)</f>
        <v>5320040</v>
      </c>
      <c r="H10401" t="str">
        <f>VLOOKUP(C10401,reference!$A$1:$E$310,4,FALSE)</f>
        <v>SABU BARAT</v>
      </c>
      <c r="I10401" t="str">
        <f>VLOOKUP($D10401,reference!$G$1:$H$25,2,FALSE)</f>
        <v>No data</v>
      </c>
      <c r="J10401" t="str">
        <f>VLOOKUP($E10401,reference!$G$1:$H$25,2,FALSE)</f>
        <v>No data</v>
      </c>
      <c r="K10401" t="str">
        <f t="shared" si="162"/>
        <v>Non Irigasi</v>
      </c>
      <c r="L10401" t="s">
        <v>327</v>
      </c>
    </row>
    <row r="10402" spans="1:12" x14ac:dyDescent="0.25">
      <c r="A10402" s="1">
        <v>10401</v>
      </c>
      <c r="B10402" s="3">
        <v>1</v>
      </c>
      <c r="C10402" s="1">
        <v>289</v>
      </c>
      <c r="D10402" s="1">
        <v>11</v>
      </c>
      <c r="E10402" s="1">
        <v>0</v>
      </c>
      <c r="F10402" s="1">
        <v>0</v>
      </c>
      <c r="G10402">
        <f>VLOOKUP(C10402,reference!$A$1:$E$310,5,FALSE)</f>
        <v>5320040</v>
      </c>
      <c r="H10402" t="str">
        <f>VLOOKUP(C10402,reference!$A$1:$E$310,4,FALSE)</f>
        <v>SABU BARAT</v>
      </c>
      <c r="I10402" t="str">
        <f>VLOOKUP($D10402,reference!$G$1:$H$25,2,FALSE)</f>
        <v>Savanna / Padang rumput</v>
      </c>
      <c r="J10402" t="str">
        <f>VLOOKUP($E10402,reference!$G$1:$H$25,2,FALSE)</f>
        <v>No data</v>
      </c>
      <c r="K10402" t="str">
        <f t="shared" si="162"/>
        <v>Non Irigasi</v>
      </c>
      <c r="L10402" t="s">
        <v>327</v>
      </c>
    </row>
    <row r="10403" spans="1:12" x14ac:dyDescent="0.25">
      <c r="A10403" s="1">
        <v>10402</v>
      </c>
      <c r="B10403" s="3">
        <v>13609</v>
      </c>
      <c r="C10403" s="1">
        <v>289</v>
      </c>
      <c r="D10403" s="1">
        <v>11</v>
      </c>
      <c r="E10403" s="1">
        <v>13</v>
      </c>
      <c r="F10403" s="1">
        <v>0</v>
      </c>
      <c r="G10403">
        <f>VLOOKUP(C10403,reference!$A$1:$E$310,5,FALSE)</f>
        <v>5320040</v>
      </c>
      <c r="H10403" t="str">
        <f>VLOOKUP(C10403,reference!$A$1:$E$310,4,FALSE)</f>
        <v>SABU BARAT</v>
      </c>
      <c r="I10403" t="str">
        <f>VLOOKUP($D10403,reference!$G$1:$H$25,2,FALSE)</f>
        <v>Savanna / Padang rumput</v>
      </c>
      <c r="J10403" t="str">
        <f>VLOOKUP($E10403,reference!$G$1:$H$25,2,FALSE)</f>
        <v>Pertanian lahan kering  campur semak / kebun campur</v>
      </c>
      <c r="K10403" t="str">
        <f t="shared" si="162"/>
        <v>Non Irigasi</v>
      </c>
      <c r="L10403" t="s">
        <v>327</v>
      </c>
    </row>
    <row r="10404" spans="1:12" x14ac:dyDescent="0.25">
      <c r="A10404" s="1">
        <v>10403</v>
      </c>
      <c r="B10404" s="3">
        <v>2547</v>
      </c>
      <c r="C10404" s="1">
        <v>289</v>
      </c>
      <c r="D10404" s="1">
        <v>11</v>
      </c>
      <c r="E10404" s="1">
        <v>11</v>
      </c>
      <c r="F10404" s="1">
        <v>0</v>
      </c>
      <c r="G10404">
        <f>VLOOKUP(C10404,reference!$A$1:$E$310,5,FALSE)</f>
        <v>5320040</v>
      </c>
      <c r="H10404" t="str">
        <f>VLOOKUP(C10404,reference!$A$1:$E$310,4,FALSE)</f>
        <v>SABU BARAT</v>
      </c>
      <c r="I10404" t="str">
        <f>VLOOKUP($D10404,reference!$G$1:$H$25,2,FALSE)</f>
        <v>Savanna / Padang rumput</v>
      </c>
      <c r="J10404" t="str">
        <f>VLOOKUP($E10404,reference!$G$1:$H$25,2,FALSE)</f>
        <v>Savanna / Padang rumput</v>
      </c>
      <c r="K10404" t="str">
        <f t="shared" si="162"/>
        <v>Non Irigasi</v>
      </c>
      <c r="L10404" t="s">
        <v>327</v>
      </c>
    </row>
    <row r="10405" spans="1:12" x14ac:dyDescent="0.25">
      <c r="A10405" s="1">
        <v>10404</v>
      </c>
      <c r="B10405" s="3">
        <v>1177</v>
      </c>
      <c r="C10405" s="1">
        <v>290</v>
      </c>
      <c r="D10405" s="1">
        <v>11</v>
      </c>
      <c r="E10405" s="1">
        <v>11</v>
      </c>
      <c r="F10405" s="1">
        <v>0</v>
      </c>
      <c r="G10405">
        <f>VLOOKUP(C10405,reference!$A$1:$E$310,5,FALSE)</f>
        <v>5320050</v>
      </c>
      <c r="H10405" t="str">
        <f>VLOOKUP(C10405,reference!$A$1:$E$310,4,FALSE)</f>
        <v>SABU TENGAH</v>
      </c>
      <c r="I10405" t="str">
        <f>VLOOKUP($D10405,reference!$G$1:$H$25,2,FALSE)</f>
        <v>Savanna / Padang rumput</v>
      </c>
      <c r="J10405" t="str">
        <f>VLOOKUP($E10405,reference!$G$1:$H$25,2,FALSE)</f>
        <v>Savanna / Padang rumput</v>
      </c>
      <c r="K10405" t="str">
        <f t="shared" si="162"/>
        <v>Non Irigasi</v>
      </c>
      <c r="L10405" t="s">
        <v>327</v>
      </c>
    </row>
    <row r="10406" spans="1:12" x14ac:dyDescent="0.25">
      <c r="A10406" s="1">
        <v>10405</v>
      </c>
      <c r="B10406" s="3">
        <v>1</v>
      </c>
      <c r="C10406" s="1">
        <v>290</v>
      </c>
      <c r="D10406" s="1">
        <v>11</v>
      </c>
      <c r="E10406" s="1">
        <v>0</v>
      </c>
      <c r="F10406" s="1">
        <v>0</v>
      </c>
      <c r="G10406">
        <f>VLOOKUP(C10406,reference!$A$1:$E$310,5,FALSE)</f>
        <v>5320050</v>
      </c>
      <c r="H10406" t="str">
        <f>VLOOKUP(C10406,reference!$A$1:$E$310,4,FALSE)</f>
        <v>SABU TENGAH</v>
      </c>
      <c r="I10406" t="str">
        <f>VLOOKUP($D10406,reference!$G$1:$H$25,2,FALSE)</f>
        <v>Savanna / Padang rumput</v>
      </c>
      <c r="J10406" t="str">
        <f>VLOOKUP($E10406,reference!$G$1:$H$25,2,FALSE)</f>
        <v>No data</v>
      </c>
      <c r="K10406" t="str">
        <f t="shared" si="162"/>
        <v>Non Irigasi</v>
      </c>
      <c r="L10406" t="s">
        <v>327</v>
      </c>
    </row>
    <row r="10407" spans="1:12" x14ac:dyDescent="0.25">
      <c r="A10407" s="1">
        <v>10406</v>
      </c>
      <c r="B10407" s="3">
        <v>265</v>
      </c>
      <c r="C10407" s="1">
        <v>290</v>
      </c>
      <c r="D10407" s="1">
        <v>11</v>
      </c>
      <c r="E10407" s="1">
        <v>2</v>
      </c>
      <c r="F10407" s="1">
        <v>0</v>
      </c>
      <c r="G10407">
        <f>VLOOKUP(C10407,reference!$A$1:$E$310,5,FALSE)</f>
        <v>5320050</v>
      </c>
      <c r="H10407" t="str">
        <f>VLOOKUP(C10407,reference!$A$1:$E$310,4,FALSE)</f>
        <v>SABU TENGAH</v>
      </c>
      <c r="I10407" t="str">
        <f>VLOOKUP($D10407,reference!$G$1:$H$25,2,FALSE)</f>
        <v>Savanna / Padang rumput</v>
      </c>
      <c r="J10407" t="str">
        <f>VLOOKUP($E10407,reference!$G$1:$H$25,2,FALSE)</f>
        <v>Hutan lahan kering sekunder / bekas tebangan</v>
      </c>
      <c r="K10407" t="str">
        <f t="shared" si="162"/>
        <v>Non Irigasi</v>
      </c>
      <c r="L10407" t="s">
        <v>327</v>
      </c>
    </row>
    <row r="10408" spans="1:12" x14ac:dyDescent="0.25">
      <c r="A10408" s="1">
        <v>10407</v>
      </c>
      <c r="B10408" s="3">
        <v>218</v>
      </c>
      <c r="C10408" s="1">
        <v>289</v>
      </c>
      <c r="D10408" s="1">
        <v>0</v>
      </c>
      <c r="E10408" s="1">
        <v>13</v>
      </c>
      <c r="F10408" s="1">
        <v>0</v>
      </c>
      <c r="G10408">
        <f>VLOOKUP(C10408,reference!$A$1:$E$310,5,FALSE)</f>
        <v>5320040</v>
      </c>
      <c r="H10408" t="str">
        <f>VLOOKUP(C10408,reference!$A$1:$E$310,4,FALSE)</f>
        <v>SABU BARAT</v>
      </c>
      <c r="I10408" t="str">
        <f>VLOOKUP($D10408,reference!$G$1:$H$25,2,FALSE)</f>
        <v>No data</v>
      </c>
      <c r="J10408" t="str">
        <f>VLOOKUP($E10408,reference!$G$1:$H$25,2,FALSE)</f>
        <v>Pertanian lahan kering  campur semak / kebun campur</v>
      </c>
      <c r="K10408" t="str">
        <f t="shared" si="162"/>
        <v>Non Irigasi</v>
      </c>
      <c r="L10408" t="s">
        <v>327</v>
      </c>
    </row>
    <row r="10409" spans="1:12" x14ac:dyDescent="0.25">
      <c r="A10409" s="1">
        <v>10408</v>
      </c>
      <c r="B10409" s="3">
        <v>69</v>
      </c>
      <c r="C10409" s="1">
        <v>289</v>
      </c>
      <c r="D10409" s="1">
        <v>11</v>
      </c>
      <c r="E10409" s="1">
        <v>12</v>
      </c>
      <c r="F10409" s="1">
        <v>0</v>
      </c>
      <c r="G10409">
        <f>VLOOKUP(C10409,reference!$A$1:$E$310,5,FALSE)</f>
        <v>5320040</v>
      </c>
      <c r="H10409" t="str">
        <f>VLOOKUP(C10409,reference!$A$1:$E$310,4,FALSE)</f>
        <v>SABU BARAT</v>
      </c>
      <c r="I10409" t="str">
        <f>VLOOKUP($D10409,reference!$G$1:$H$25,2,FALSE)</f>
        <v>Savanna / Padang rumput</v>
      </c>
      <c r="J10409" t="str">
        <f>VLOOKUP($E10409,reference!$G$1:$H$25,2,FALSE)</f>
        <v>Pertanian lahan kering</v>
      </c>
      <c r="K10409" t="str">
        <f t="shared" si="162"/>
        <v>Non Irigasi</v>
      </c>
      <c r="L10409" t="s">
        <v>327</v>
      </c>
    </row>
    <row r="10410" spans="1:12" x14ac:dyDescent="0.25">
      <c r="A10410" s="1">
        <v>10409</v>
      </c>
      <c r="B10410" s="3">
        <v>62</v>
      </c>
      <c r="C10410" s="1">
        <v>289</v>
      </c>
      <c r="D10410" s="1">
        <v>9</v>
      </c>
      <c r="E10410" s="1">
        <v>12</v>
      </c>
      <c r="F10410" s="1">
        <v>0</v>
      </c>
      <c r="G10410">
        <f>VLOOKUP(C10410,reference!$A$1:$E$310,5,FALSE)</f>
        <v>5320040</v>
      </c>
      <c r="H10410" t="str">
        <f>VLOOKUP(C10410,reference!$A$1:$E$310,4,FALSE)</f>
        <v>SABU BARAT</v>
      </c>
      <c r="I10410" t="str">
        <f>VLOOKUP($D10410,reference!$G$1:$H$25,2,FALSE)</f>
        <v>Semak belukar</v>
      </c>
      <c r="J10410" t="str">
        <f>VLOOKUP($E10410,reference!$G$1:$H$25,2,FALSE)</f>
        <v>Pertanian lahan kering</v>
      </c>
      <c r="K10410" t="str">
        <f t="shared" si="162"/>
        <v>Non Irigasi</v>
      </c>
      <c r="L10410" t="s">
        <v>327</v>
      </c>
    </row>
    <row r="10411" spans="1:12" x14ac:dyDescent="0.25">
      <c r="A10411" s="1">
        <v>10410</v>
      </c>
      <c r="B10411" s="3">
        <v>29</v>
      </c>
      <c r="C10411" s="1">
        <v>289</v>
      </c>
      <c r="D10411" s="1">
        <v>9</v>
      </c>
      <c r="E10411" s="1">
        <v>11</v>
      </c>
      <c r="F10411" s="1">
        <v>0</v>
      </c>
      <c r="G10411">
        <f>VLOOKUP(C10411,reference!$A$1:$E$310,5,FALSE)</f>
        <v>5320040</v>
      </c>
      <c r="H10411" t="str">
        <f>VLOOKUP(C10411,reference!$A$1:$E$310,4,FALSE)</f>
        <v>SABU BARAT</v>
      </c>
      <c r="I10411" t="str">
        <f>VLOOKUP($D10411,reference!$G$1:$H$25,2,FALSE)</f>
        <v>Semak belukar</v>
      </c>
      <c r="J10411" t="str">
        <f>VLOOKUP($E10411,reference!$G$1:$H$25,2,FALSE)</f>
        <v>Savanna / Padang rumput</v>
      </c>
      <c r="K10411" t="str">
        <f t="shared" si="162"/>
        <v>Non Irigasi</v>
      </c>
      <c r="L10411" t="s">
        <v>327</v>
      </c>
    </row>
    <row r="10412" spans="1:12" x14ac:dyDescent="0.25">
      <c r="A10412" s="1">
        <v>10411</v>
      </c>
      <c r="B10412" s="3">
        <v>43</v>
      </c>
      <c r="C10412" s="1">
        <v>290</v>
      </c>
      <c r="D10412" s="1">
        <v>9</v>
      </c>
      <c r="E10412" s="1">
        <v>11</v>
      </c>
      <c r="F10412" s="1">
        <v>0</v>
      </c>
      <c r="G10412">
        <f>VLOOKUP(C10412,reference!$A$1:$E$310,5,FALSE)</f>
        <v>5320050</v>
      </c>
      <c r="H10412" t="str">
        <f>VLOOKUP(C10412,reference!$A$1:$E$310,4,FALSE)</f>
        <v>SABU TENGAH</v>
      </c>
      <c r="I10412" t="str">
        <f>VLOOKUP($D10412,reference!$G$1:$H$25,2,FALSE)</f>
        <v>Semak belukar</v>
      </c>
      <c r="J10412" t="str">
        <f>VLOOKUP($E10412,reference!$G$1:$H$25,2,FALSE)</f>
        <v>Savanna / Padang rumput</v>
      </c>
      <c r="K10412" t="str">
        <f t="shared" si="162"/>
        <v>Non Irigasi</v>
      </c>
      <c r="L10412" t="s">
        <v>327</v>
      </c>
    </row>
    <row r="10413" spans="1:12" x14ac:dyDescent="0.25">
      <c r="A10413" s="1">
        <v>10412</v>
      </c>
      <c r="B10413" s="3">
        <v>17</v>
      </c>
      <c r="C10413" s="1">
        <v>289</v>
      </c>
      <c r="D10413" s="1">
        <v>0</v>
      </c>
      <c r="E10413" s="1">
        <v>11</v>
      </c>
      <c r="F10413" s="1">
        <v>0</v>
      </c>
      <c r="G10413">
        <f>VLOOKUP(C10413,reference!$A$1:$E$310,5,FALSE)</f>
        <v>5320040</v>
      </c>
      <c r="H10413" t="str">
        <f>VLOOKUP(C10413,reference!$A$1:$E$310,4,FALSE)</f>
        <v>SABU BARAT</v>
      </c>
      <c r="I10413" t="str">
        <f>VLOOKUP($D10413,reference!$G$1:$H$25,2,FALSE)</f>
        <v>No data</v>
      </c>
      <c r="J10413" t="str">
        <f>VLOOKUP($E10413,reference!$G$1:$H$25,2,FALSE)</f>
        <v>Savanna / Padang rumput</v>
      </c>
      <c r="K10413" t="str">
        <f t="shared" si="162"/>
        <v>Non Irigasi</v>
      </c>
      <c r="L10413" t="s">
        <v>327</v>
      </c>
    </row>
    <row r="10414" spans="1:12" x14ac:dyDescent="0.25">
      <c r="A10414" s="1">
        <v>10413</v>
      </c>
      <c r="B10414" s="3">
        <v>116</v>
      </c>
      <c r="C10414" s="1">
        <v>290</v>
      </c>
      <c r="D10414" s="1">
        <v>11</v>
      </c>
      <c r="E10414" s="1">
        <v>12</v>
      </c>
      <c r="F10414" s="1">
        <v>0</v>
      </c>
      <c r="G10414">
        <f>VLOOKUP(C10414,reference!$A$1:$E$310,5,FALSE)</f>
        <v>5320050</v>
      </c>
      <c r="H10414" t="str">
        <f>VLOOKUP(C10414,reference!$A$1:$E$310,4,FALSE)</f>
        <v>SABU TENGAH</v>
      </c>
      <c r="I10414" t="str">
        <f>VLOOKUP($D10414,reference!$G$1:$H$25,2,FALSE)</f>
        <v>Savanna / Padang rumput</v>
      </c>
      <c r="J10414" t="str">
        <f>VLOOKUP($E10414,reference!$G$1:$H$25,2,FALSE)</f>
        <v>Pertanian lahan kering</v>
      </c>
      <c r="K10414" t="str">
        <f t="shared" si="162"/>
        <v>Non Irigasi</v>
      </c>
      <c r="L10414" t="s">
        <v>327</v>
      </c>
    </row>
    <row r="10415" spans="1:12" x14ac:dyDescent="0.25">
      <c r="A10415" s="1">
        <v>10414</v>
      </c>
      <c r="B10415" s="3">
        <v>258</v>
      </c>
      <c r="C10415" s="1">
        <v>239</v>
      </c>
      <c r="D10415" s="1">
        <v>0</v>
      </c>
      <c r="E10415" s="1">
        <v>0</v>
      </c>
      <c r="F10415" s="1">
        <v>0</v>
      </c>
      <c r="G10415">
        <f>VLOOKUP(C10415,reference!$A$1:$E$310,5,FALSE)</f>
        <v>5314061</v>
      </c>
      <c r="H10415" t="str">
        <f>VLOOKUP(C10415,reference!$A$1:$E$310,4,FALSE)</f>
        <v>LANDU LEKO</v>
      </c>
      <c r="I10415" t="str">
        <f>VLOOKUP($D10415,reference!$G$1:$H$25,2,FALSE)</f>
        <v>No data</v>
      </c>
      <c r="J10415" t="str">
        <f>VLOOKUP($E10415,reference!$G$1:$H$25,2,FALSE)</f>
        <v>No data</v>
      </c>
      <c r="K10415" t="str">
        <f t="shared" si="162"/>
        <v>Non Irigasi</v>
      </c>
      <c r="L10415" t="s">
        <v>327</v>
      </c>
    </row>
    <row r="10416" spans="1:12" x14ac:dyDescent="0.25">
      <c r="A10416" s="1">
        <v>10415</v>
      </c>
      <c r="B10416" s="3">
        <v>114</v>
      </c>
      <c r="C10416" s="1">
        <v>239</v>
      </c>
      <c r="D10416" s="1">
        <v>0</v>
      </c>
      <c r="E10416" s="1">
        <v>9</v>
      </c>
      <c r="F10416" s="1">
        <v>0</v>
      </c>
      <c r="G10416">
        <f>VLOOKUP(C10416,reference!$A$1:$E$310,5,FALSE)</f>
        <v>5314061</v>
      </c>
      <c r="H10416" t="str">
        <f>VLOOKUP(C10416,reference!$A$1:$E$310,4,FALSE)</f>
        <v>LANDU LEKO</v>
      </c>
      <c r="I10416" t="str">
        <f>VLOOKUP($D10416,reference!$G$1:$H$25,2,FALSE)</f>
        <v>No data</v>
      </c>
      <c r="J10416" t="str">
        <f>VLOOKUP($E10416,reference!$G$1:$H$25,2,FALSE)</f>
        <v>Semak belukar</v>
      </c>
      <c r="K10416" t="str">
        <f t="shared" si="162"/>
        <v>Non Irigasi</v>
      </c>
      <c r="L10416" t="s">
        <v>327</v>
      </c>
    </row>
    <row r="10417" spans="1:12" x14ac:dyDescent="0.25">
      <c r="A10417" s="1">
        <v>10416</v>
      </c>
      <c r="B10417" s="3">
        <v>310</v>
      </c>
      <c r="C10417" s="1">
        <v>239</v>
      </c>
      <c r="D10417" s="1">
        <v>11</v>
      </c>
      <c r="E10417" s="1">
        <v>9</v>
      </c>
      <c r="F10417" s="1">
        <v>0</v>
      </c>
      <c r="G10417">
        <f>VLOOKUP(C10417,reference!$A$1:$E$310,5,FALSE)</f>
        <v>5314061</v>
      </c>
      <c r="H10417" t="str">
        <f>VLOOKUP(C10417,reference!$A$1:$E$310,4,FALSE)</f>
        <v>LANDU LEKO</v>
      </c>
      <c r="I10417" t="str">
        <f>VLOOKUP($D10417,reference!$G$1:$H$25,2,FALSE)</f>
        <v>Savanna / Padang rumput</v>
      </c>
      <c r="J10417" t="str">
        <f>VLOOKUP($E10417,reference!$G$1:$H$25,2,FALSE)</f>
        <v>Semak belukar</v>
      </c>
      <c r="K10417" t="str">
        <f t="shared" si="162"/>
        <v>Non Irigasi</v>
      </c>
      <c r="L10417" t="s">
        <v>327</v>
      </c>
    </row>
    <row r="10418" spans="1:12" x14ac:dyDescent="0.25">
      <c r="A10418" s="1">
        <v>10417</v>
      </c>
      <c r="B10418" s="3">
        <v>91</v>
      </c>
      <c r="C10418" s="1">
        <v>239</v>
      </c>
      <c r="D10418" s="1">
        <v>18</v>
      </c>
      <c r="E10418" s="1">
        <v>9</v>
      </c>
      <c r="F10418" s="1">
        <v>0</v>
      </c>
      <c r="G10418">
        <f>VLOOKUP(C10418,reference!$A$1:$E$310,5,FALSE)</f>
        <v>5314061</v>
      </c>
      <c r="H10418" t="str">
        <f>VLOOKUP(C10418,reference!$A$1:$E$310,4,FALSE)</f>
        <v>LANDU LEKO</v>
      </c>
      <c r="I10418" t="str">
        <f>VLOOKUP($D10418,reference!$G$1:$H$25,2,FALSE)</f>
        <v>Lahan terbuka</v>
      </c>
      <c r="J10418" t="str">
        <f>VLOOKUP($E10418,reference!$G$1:$H$25,2,FALSE)</f>
        <v>Semak belukar</v>
      </c>
      <c r="K10418" t="str">
        <f t="shared" si="162"/>
        <v>Non Irigasi</v>
      </c>
      <c r="L10418" t="s">
        <v>327</v>
      </c>
    </row>
    <row r="10419" spans="1:12" x14ac:dyDescent="0.25">
      <c r="A10419" s="1">
        <v>10418</v>
      </c>
      <c r="B10419" s="3">
        <v>559</v>
      </c>
      <c r="C10419" s="1">
        <v>239</v>
      </c>
      <c r="D10419" s="1">
        <v>11</v>
      </c>
      <c r="E10419" s="1">
        <v>2</v>
      </c>
      <c r="F10419" s="1">
        <v>0</v>
      </c>
      <c r="G10419">
        <f>VLOOKUP(C10419,reference!$A$1:$E$310,5,FALSE)</f>
        <v>5314061</v>
      </c>
      <c r="H10419" t="str">
        <f>VLOOKUP(C10419,reference!$A$1:$E$310,4,FALSE)</f>
        <v>LANDU LEKO</v>
      </c>
      <c r="I10419" t="str">
        <f>VLOOKUP($D10419,reference!$G$1:$H$25,2,FALSE)</f>
        <v>Savanna / Padang rumput</v>
      </c>
      <c r="J10419" t="str">
        <f>VLOOKUP($E10419,reference!$G$1:$H$25,2,FALSE)</f>
        <v>Hutan lahan kering sekunder / bekas tebangan</v>
      </c>
      <c r="K10419" t="str">
        <f t="shared" si="162"/>
        <v>Non Irigasi</v>
      </c>
      <c r="L10419" t="s">
        <v>327</v>
      </c>
    </row>
    <row r="10420" spans="1:12" x14ac:dyDescent="0.25">
      <c r="A10420" s="1">
        <v>10419</v>
      </c>
      <c r="B10420" s="3">
        <v>203</v>
      </c>
      <c r="C10420" s="1">
        <v>290</v>
      </c>
      <c r="D10420" s="1">
        <v>18</v>
      </c>
      <c r="E10420" s="1">
        <v>11</v>
      </c>
      <c r="F10420" s="1">
        <v>0</v>
      </c>
      <c r="G10420">
        <f>VLOOKUP(C10420,reference!$A$1:$E$310,5,FALSE)</f>
        <v>5320050</v>
      </c>
      <c r="H10420" t="str">
        <f>VLOOKUP(C10420,reference!$A$1:$E$310,4,FALSE)</f>
        <v>SABU TENGAH</v>
      </c>
      <c r="I10420" t="str">
        <f>VLOOKUP($D10420,reference!$G$1:$H$25,2,FALSE)</f>
        <v>Lahan terbuka</v>
      </c>
      <c r="J10420" t="str">
        <f>VLOOKUP($E10420,reference!$G$1:$H$25,2,FALSE)</f>
        <v>Savanna / Padang rumput</v>
      </c>
      <c r="K10420" t="str">
        <f t="shared" si="162"/>
        <v>Non Irigasi</v>
      </c>
      <c r="L10420" t="s">
        <v>327</v>
      </c>
    </row>
    <row r="10421" spans="1:12" x14ac:dyDescent="0.25">
      <c r="A10421" s="1">
        <v>10420</v>
      </c>
      <c r="B10421" s="3">
        <v>98</v>
      </c>
      <c r="C10421" s="1">
        <v>289</v>
      </c>
      <c r="D10421" s="1">
        <v>2</v>
      </c>
      <c r="E10421" s="1">
        <v>12</v>
      </c>
      <c r="F10421" s="1">
        <v>0</v>
      </c>
      <c r="G10421">
        <f>VLOOKUP(C10421,reference!$A$1:$E$310,5,FALSE)</f>
        <v>5320040</v>
      </c>
      <c r="H10421" t="str">
        <f>VLOOKUP(C10421,reference!$A$1:$E$310,4,FALSE)</f>
        <v>SABU BARAT</v>
      </c>
      <c r="I10421" t="str">
        <f>VLOOKUP($D10421,reference!$G$1:$H$25,2,FALSE)</f>
        <v>Hutan lahan kering sekunder / bekas tebangan</v>
      </c>
      <c r="J10421" t="str">
        <f>VLOOKUP($E10421,reference!$G$1:$H$25,2,FALSE)</f>
        <v>Pertanian lahan kering</v>
      </c>
      <c r="K10421" t="str">
        <f t="shared" si="162"/>
        <v>Non Irigasi</v>
      </c>
      <c r="L10421" t="s">
        <v>328</v>
      </c>
    </row>
    <row r="10422" spans="1:12" x14ac:dyDescent="0.25">
      <c r="A10422" s="1">
        <v>10421</v>
      </c>
      <c r="B10422" s="3">
        <v>5108</v>
      </c>
      <c r="C10422" s="1">
        <v>239</v>
      </c>
      <c r="D10422" s="1">
        <v>2</v>
      </c>
      <c r="E10422" s="1">
        <v>2</v>
      </c>
      <c r="F10422" s="1">
        <v>0</v>
      </c>
      <c r="G10422">
        <f>VLOOKUP(C10422,reference!$A$1:$E$310,5,FALSE)</f>
        <v>5314061</v>
      </c>
      <c r="H10422" t="str">
        <f>VLOOKUP(C10422,reference!$A$1:$E$310,4,FALSE)</f>
        <v>LANDU LEKO</v>
      </c>
      <c r="I10422" t="str">
        <f>VLOOKUP($D10422,reference!$G$1:$H$25,2,FALSE)</f>
        <v>Hutan lahan kering sekunder / bekas tebangan</v>
      </c>
      <c r="J10422" t="str">
        <f>VLOOKUP($E10422,reference!$G$1:$H$25,2,FALSE)</f>
        <v>Hutan lahan kering sekunder / bekas tebangan</v>
      </c>
      <c r="K10422" t="str">
        <f t="shared" si="162"/>
        <v>Non Irigasi</v>
      </c>
      <c r="L10422" t="s">
        <v>327</v>
      </c>
    </row>
    <row r="10423" spans="1:12" x14ac:dyDescent="0.25">
      <c r="A10423" s="1">
        <v>10422</v>
      </c>
      <c r="B10423" s="3">
        <v>5</v>
      </c>
      <c r="C10423" s="1">
        <v>289</v>
      </c>
      <c r="D10423" s="1">
        <v>2</v>
      </c>
      <c r="E10423" s="1">
        <v>11</v>
      </c>
      <c r="F10423" s="1">
        <v>0</v>
      </c>
      <c r="G10423">
        <f>VLOOKUP(C10423,reference!$A$1:$E$310,5,FALSE)</f>
        <v>5320040</v>
      </c>
      <c r="H10423" t="str">
        <f>VLOOKUP(C10423,reference!$A$1:$E$310,4,FALSE)</f>
        <v>SABU BARAT</v>
      </c>
      <c r="I10423" t="str">
        <f>VLOOKUP($D10423,reference!$G$1:$H$25,2,FALSE)</f>
        <v>Hutan lahan kering sekunder / bekas tebangan</v>
      </c>
      <c r="J10423" t="str">
        <f>VLOOKUP($E10423,reference!$G$1:$H$25,2,FALSE)</f>
        <v>Savanna / Padang rumput</v>
      </c>
      <c r="K10423" t="str">
        <f t="shared" si="162"/>
        <v>Non Irigasi</v>
      </c>
      <c r="L10423" t="s">
        <v>328</v>
      </c>
    </row>
    <row r="10424" spans="1:12" x14ac:dyDescent="0.25">
      <c r="A10424" s="1">
        <v>10423</v>
      </c>
      <c r="B10424" s="3">
        <v>3579</v>
      </c>
      <c r="C10424" s="1">
        <v>290</v>
      </c>
      <c r="D10424" s="1">
        <v>11</v>
      </c>
      <c r="E10424" s="1">
        <v>13</v>
      </c>
      <c r="F10424" s="1">
        <v>0</v>
      </c>
      <c r="G10424">
        <f>VLOOKUP(C10424,reference!$A$1:$E$310,5,FALSE)</f>
        <v>5320050</v>
      </c>
      <c r="H10424" t="str">
        <f>VLOOKUP(C10424,reference!$A$1:$E$310,4,FALSE)</f>
        <v>SABU TENGAH</v>
      </c>
      <c r="I10424" t="str">
        <f>VLOOKUP($D10424,reference!$G$1:$H$25,2,FALSE)</f>
        <v>Savanna / Padang rumput</v>
      </c>
      <c r="J10424" t="str">
        <f>VLOOKUP($E10424,reference!$G$1:$H$25,2,FALSE)</f>
        <v>Pertanian lahan kering  campur semak / kebun campur</v>
      </c>
      <c r="K10424" t="str">
        <f t="shared" si="162"/>
        <v>Non Irigasi</v>
      </c>
      <c r="L10424" t="s">
        <v>327</v>
      </c>
    </row>
    <row r="10425" spans="1:12" x14ac:dyDescent="0.25">
      <c r="A10425" s="1">
        <v>10424</v>
      </c>
      <c r="B10425" s="3">
        <v>27</v>
      </c>
      <c r="C10425" s="1">
        <v>289</v>
      </c>
      <c r="D10425" s="1">
        <v>11</v>
      </c>
      <c r="E10425" s="1">
        <v>15</v>
      </c>
      <c r="F10425" s="1">
        <v>0</v>
      </c>
      <c r="G10425">
        <f>VLOOKUP(C10425,reference!$A$1:$E$310,5,FALSE)</f>
        <v>5320040</v>
      </c>
      <c r="H10425" t="str">
        <f>VLOOKUP(C10425,reference!$A$1:$E$310,4,FALSE)</f>
        <v>SABU BARAT</v>
      </c>
      <c r="I10425" t="str">
        <f>VLOOKUP($D10425,reference!$G$1:$H$25,2,FALSE)</f>
        <v>Savanna / Padang rumput</v>
      </c>
      <c r="J10425" t="str">
        <f>VLOOKUP($E10425,reference!$G$1:$H$25,2,FALSE)</f>
        <v>Tambak</v>
      </c>
      <c r="K10425" t="str">
        <f t="shared" si="162"/>
        <v>Non Irigasi</v>
      </c>
      <c r="L10425" t="s">
        <v>327</v>
      </c>
    </row>
    <row r="10426" spans="1:12" x14ac:dyDescent="0.25">
      <c r="A10426" s="1">
        <v>10425</v>
      </c>
      <c r="B10426" s="3">
        <v>144</v>
      </c>
      <c r="C10426" s="1">
        <v>289</v>
      </c>
      <c r="D10426" s="1">
        <v>2</v>
      </c>
      <c r="E10426" s="1">
        <v>13</v>
      </c>
      <c r="F10426" s="1">
        <v>0</v>
      </c>
      <c r="G10426">
        <f>VLOOKUP(C10426,reference!$A$1:$E$310,5,FALSE)</f>
        <v>5320040</v>
      </c>
      <c r="H10426" t="str">
        <f>VLOOKUP(C10426,reference!$A$1:$E$310,4,FALSE)</f>
        <v>SABU BARAT</v>
      </c>
      <c r="I10426" t="str">
        <f>VLOOKUP($D10426,reference!$G$1:$H$25,2,FALSE)</f>
        <v>Hutan lahan kering sekunder / bekas tebangan</v>
      </c>
      <c r="J10426" t="str">
        <f>VLOOKUP($E10426,reference!$G$1:$H$25,2,FALSE)</f>
        <v>Pertanian lahan kering  campur semak / kebun campur</v>
      </c>
      <c r="K10426" t="str">
        <f t="shared" si="162"/>
        <v>Non Irigasi</v>
      </c>
      <c r="L10426" t="s">
        <v>328</v>
      </c>
    </row>
    <row r="10427" spans="1:12" x14ac:dyDescent="0.25">
      <c r="A10427" s="1">
        <v>10426</v>
      </c>
      <c r="B10427" s="3">
        <v>151</v>
      </c>
      <c r="C10427" s="1">
        <v>239</v>
      </c>
      <c r="D10427" s="1">
        <v>0</v>
      </c>
      <c r="E10427" s="1">
        <v>2</v>
      </c>
      <c r="F10427" s="1">
        <v>0</v>
      </c>
      <c r="G10427">
        <f>VLOOKUP(C10427,reference!$A$1:$E$310,5,FALSE)</f>
        <v>5314061</v>
      </c>
      <c r="H10427" t="str">
        <f>VLOOKUP(C10427,reference!$A$1:$E$310,4,FALSE)</f>
        <v>LANDU LEKO</v>
      </c>
      <c r="I10427" t="str">
        <f>VLOOKUP($D10427,reference!$G$1:$H$25,2,FALSE)</f>
        <v>No data</v>
      </c>
      <c r="J10427" t="str">
        <f>VLOOKUP($E10427,reference!$G$1:$H$25,2,FALSE)</f>
        <v>Hutan lahan kering sekunder / bekas tebangan</v>
      </c>
      <c r="K10427" t="str">
        <f t="shared" si="162"/>
        <v>Non Irigasi</v>
      </c>
      <c r="L10427" t="s">
        <v>327</v>
      </c>
    </row>
    <row r="10428" spans="1:12" x14ac:dyDescent="0.25">
      <c r="A10428" s="1">
        <v>10427</v>
      </c>
      <c r="B10428" s="3">
        <v>199</v>
      </c>
      <c r="C10428" s="1">
        <v>289</v>
      </c>
      <c r="D10428" s="1">
        <v>1</v>
      </c>
      <c r="E10428" s="1">
        <v>13</v>
      </c>
      <c r="F10428" s="1">
        <v>0</v>
      </c>
      <c r="G10428">
        <f>VLOOKUP(C10428,reference!$A$1:$E$310,5,FALSE)</f>
        <v>5320040</v>
      </c>
      <c r="H10428" t="str">
        <f>VLOOKUP(C10428,reference!$A$1:$E$310,4,FALSE)</f>
        <v>SABU BARAT</v>
      </c>
      <c r="I10428" t="str">
        <f>VLOOKUP($D10428,reference!$G$1:$H$25,2,FALSE)</f>
        <v>Hutan lahan kering primer</v>
      </c>
      <c r="J10428" t="str">
        <f>VLOOKUP($E10428,reference!$G$1:$H$25,2,FALSE)</f>
        <v>Pertanian lahan kering  campur semak / kebun campur</v>
      </c>
      <c r="K10428" t="str">
        <f t="shared" si="162"/>
        <v>Non Irigasi</v>
      </c>
      <c r="L10428" t="s">
        <v>328</v>
      </c>
    </row>
    <row r="10429" spans="1:12" x14ac:dyDescent="0.25">
      <c r="A10429" s="1">
        <v>10428</v>
      </c>
      <c r="B10429" s="3">
        <v>67</v>
      </c>
      <c r="C10429" s="1">
        <v>290</v>
      </c>
      <c r="D10429" s="1">
        <v>9</v>
      </c>
      <c r="E10429" s="1">
        <v>12</v>
      </c>
      <c r="F10429" s="1">
        <v>0</v>
      </c>
      <c r="G10429">
        <f>VLOOKUP(C10429,reference!$A$1:$E$310,5,FALSE)</f>
        <v>5320050</v>
      </c>
      <c r="H10429" t="str">
        <f>VLOOKUP(C10429,reference!$A$1:$E$310,4,FALSE)</f>
        <v>SABU TENGAH</v>
      </c>
      <c r="I10429" t="str">
        <f>VLOOKUP($D10429,reference!$G$1:$H$25,2,FALSE)</f>
        <v>Semak belukar</v>
      </c>
      <c r="J10429" t="str">
        <f>VLOOKUP($E10429,reference!$G$1:$H$25,2,FALSE)</f>
        <v>Pertanian lahan kering</v>
      </c>
      <c r="K10429" t="str">
        <f t="shared" si="162"/>
        <v>Non Irigasi</v>
      </c>
      <c r="L10429" t="s">
        <v>327</v>
      </c>
    </row>
    <row r="10430" spans="1:12" x14ac:dyDescent="0.25">
      <c r="A10430" s="1">
        <v>10429</v>
      </c>
      <c r="B10430" s="3">
        <v>4</v>
      </c>
      <c r="C10430" s="1">
        <v>289</v>
      </c>
      <c r="D10430" s="1">
        <v>0</v>
      </c>
      <c r="E10430" s="1">
        <v>15</v>
      </c>
      <c r="F10430" s="1">
        <v>0</v>
      </c>
      <c r="G10430">
        <f>VLOOKUP(C10430,reference!$A$1:$E$310,5,FALSE)</f>
        <v>5320040</v>
      </c>
      <c r="H10430" t="str">
        <f>VLOOKUP(C10430,reference!$A$1:$E$310,4,FALSE)</f>
        <v>SABU BARAT</v>
      </c>
      <c r="I10430" t="str">
        <f>VLOOKUP($D10430,reference!$G$1:$H$25,2,FALSE)</f>
        <v>No data</v>
      </c>
      <c r="J10430" t="str">
        <f>VLOOKUP($E10430,reference!$G$1:$H$25,2,FALSE)</f>
        <v>Tambak</v>
      </c>
      <c r="K10430" t="str">
        <f t="shared" si="162"/>
        <v>Non Irigasi</v>
      </c>
      <c r="L10430" t="s">
        <v>327</v>
      </c>
    </row>
    <row r="10431" spans="1:12" x14ac:dyDescent="0.25">
      <c r="A10431" s="1">
        <v>10430</v>
      </c>
      <c r="B10431" s="3">
        <v>11</v>
      </c>
      <c r="C10431" s="1">
        <v>291</v>
      </c>
      <c r="D10431" s="1">
        <v>0</v>
      </c>
      <c r="E10431" s="1">
        <v>0</v>
      </c>
      <c r="F10431" s="1">
        <v>0</v>
      </c>
      <c r="G10431">
        <f>VLOOKUP(C10431,reference!$A$1:$E$310,5,FALSE)</f>
        <v>5320060</v>
      </c>
      <c r="H10431" t="str">
        <f>VLOOKUP(C10431,reference!$A$1:$E$310,4,FALSE)</f>
        <v>SABU TIMUR</v>
      </c>
      <c r="I10431" t="str">
        <f>VLOOKUP($D10431,reference!$G$1:$H$25,2,FALSE)</f>
        <v>No data</v>
      </c>
      <c r="J10431" t="str">
        <f>VLOOKUP($E10431,reference!$G$1:$H$25,2,FALSE)</f>
        <v>No data</v>
      </c>
      <c r="K10431" t="str">
        <f t="shared" si="162"/>
        <v>Non Irigasi</v>
      </c>
      <c r="L10431" t="s">
        <v>327</v>
      </c>
    </row>
    <row r="10432" spans="1:12" x14ac:dyDescent="0.25">
      <c r="A10432" s="1">
        <v>10431</v>
      </c>
      <c r="B10432" s="3">
        <v>18</v>
      </c>
      <c r="C10432" s="1">
        <v>291</v>
      </c>
      <c r="D10432" s="1">
        <v>0</v>
      </c>
      <c r="E10432" s="1">
        <v>11</v>
      </c>
      <c r="F10432" s="1">
        <v>0</v>
      </c>
      <c r="G10432">
        <f>VLOOKUP(C10432,reference!$A$1:$E$310,5,FALSE)</f>
        <v>5320060</v>
      </c>
      <c r="H10432" t="str">
        <f>VLOOKUP(C10432,reference!$A$1:$E$310,4,FALSE)</f>
        <v>SABU TIMUR</v>
      </c>
      <c r="I10432" t="str">
        <f>VLOOKUP($D10432,reference!$G$1:$H$25,2,FALSE)</f>
        <v>No data</v>
      </c>
      <c r="J10432" t="str">
        <f>VLOOKUP($E10432,reference!$G$1:$H$25,2,FALSE)</f>
        <v>Savanna / Padang rumput</v>
      </c>
      <c r="K10432" t="str">
        <f t="shared" si="162"/>
        <v>Non Irigasi</v>
      </c>
      <c r="L10432" t="s">
        <v>327</v>
      </c>
    </row>
    <row r="10433" spans="1:12" x14ac:dyDescent="0.25">
      <c r="A10433" s="1">
        <v>10432</v>
      </c>
      <c r="B10433" s="3">
        <v>1072</v>
      </c>
      <c r="C10433" s="1">
        <v>291</v>
      </c>
      <c r="D10433" s="1">
        <v>11</v>
      </c>
      <c r="E10433" s="1">
        <v>11</v>
      </c>
      <c r="F10433" s="1">
        <v>0</v>
      </c>
      <c r="G10433">
        <f>VLOOKUP(C10433,reference!$A$1:$E$310,5,FALSE)</f>
        <v>5320060</v>
      </c>
      <c r="H10433" t="str">
        <f>VLOOKUP(C10433,reference!$A$1:$E$310,4,FALSE)</f>
        <v>SABU TIMUR</v>
      </c>
      <c r="I10433" t="str">
        <f>VLOOKUP($D10433,reference!$G$1:$H$25,2,FALSE)</f>
        <v>Savanna / Padang rumput</v>
      </c>
      <c r="J10433" t="str">
        <f>VLOOKUP($E10433,reference!$G$1:$H$25,2,FALSE)</f>
        <v>Savanna / Padang rumput</v>
      </c>
      <c r="K10433" t="str">
        <f t="shared" si="162"/>
        <v>Non Irigasi</v>
      </c>
      <c r="L10433" t="s">
        <v>327</v>
      </c>
    </row>
    <row r="10434" spans="1:12" x14ac:dyDescent="0.25">
      <c r="A10434" s="1">
        <v>10433</v>
      </c>
      <c r="B10434" s="3">
        <v>2</v>
      </c>
      <c r="C10434" s="1">
        <v>290</v>
      </c>
      <c r="D10434" s="1">
        <v>0</v>
      </c>
      <c r="E10434" s="1">
        <v>11</v>
      </c>
      <c r="F10434" s="1">
        <v>0</v>
      </c>
      <c r="G10434">
        <f>VLOOKUP(C10434,reference!$A$1:$E$310,5,FALSE)</f>
        <v>5320050</v>
      </c>
      <c r="H10434" t="str">
        <f>VLOOKUP(C10434,reference!$A$1:$E$310,4,FALSE)</f>
        <v>SABU TENGAH</v>
      </c>
      <c r="I10434" t="str">
        <f>VLOOKUP($D10434,reference!$G$1:$H$25,2,FALSE)</f>
        <v>No data</v>
      </c>
      <c r="J10434" t="str">
        <f>VLOOKUP($E10434,reference!$G$1:$H$25,2,FALSE)</f>
        <v>Savanna / Padang rumput</v>
      </c>
      <c r="K10434" t="str">
        <f t="shared" si="162"/>
        <v>Non Irigasi</v>
      </c>
      <c r="L10434" t="s">
        <v>327</v>
      </c>
    </row>
    <row r="10435" spans="1:12" x14ac:dyDescent="0.25">
      <c r="A10435" s="1">
        <v>10434</v>
      </c>
      <c r="B10435" s="3">
        <v>3927</v>
      </c>
      <c r="C10435" s="1">
        <v>239</v>
      </c>
      <c r="D10435" s="1">
        <v>2</v>
      </c>
      <c r="E10435" s="1">
        <v>9</v>
      </c>
      <c r="F10435" s="1">
        <v>0</v>
      </c>
      <c r="G10435">
        <f>VLOOKUP(C10435,reference!$A$1:$E$310,5,FALSE)</f>
        <v>5314061</v>
      </c>
      <c r="H10435" t="str">
        <f>VLOOKUP(C10435,reference!$A$1:$E$310,4,FALSE)</f>
        <v>LANDU LEKO</v>
      </c>
      <c r="I10435" t="str">
        <f>VLOOKUP($D10435,reference!$G$1:$H$25,2,FALSE)</f>
        <v>Hutan lahan kering sekunder / bekas tebangan</v>
      </c>
      <c r="J10435" t="str">
        <f>VLOOKUP($E10435,reference!$G$1:$H$25,2,FALSE)</f>
        <v>Semak belukar</v>
      </c>
      <c r="K10435" t="str">
        <f t="shared" ref="K10435:K10498" si="163">IF(F10435=0,"Non Irigasi","Buffer Irigasi")</f>
        <v>Non Irigasi</v>
      </c>
      <c r="L10435" t="s">
        <v>328</v>
      </c>
    </row>
    <row r="10436" spans="1:12" x14ac:dyDescent="0.25">
      <c r="A10436" s="1">
        <v>10435</v>
      </c>
      <c r="B10436" s="3">
        <v>57</v>
      </c>
      <c r="C10436" s="1">
        <v>289</v>
      </c>
      <c r="D10436" s="1">
        <v>13</v>
      </c>
      <c r="E10436" s="1">
        <v>11</v>
      </c>
      <c r="F10436" s="1">
        <v>0</v>
      </c>
      <c r="G10436">
        <f>VLOOKUP(C10436,reference!$A$1:$E$310,5,FALSE)</f>
        <v>5320040</v>
      </c>
      <c r="H10436" t="str">
        <f>VLOOKUP(C10436,reference!$A$1:$E$310,4,FALSE)</f>
        <v>SABU BARAT</v>
      </c>
      <c r="I10436" t="str">
        <f>VLOOKUP($D10436,reference!$G$1:$H$25,2,FALSE)</f>
        <v>Pertanian lahan kering  campur semak / kebun campur</v>
      </c>
      <c r="J10436" t="str">
        <f>VLOOKUP($E10436,reference!$G$1:$H$25,2,FALSE)</f>
        <v>Savanna / Padang rumput</v>
      </c>
      <c r="K10436" t="str">
        <f t="shared" si="163"/>
        <v>Non Irigasi</v>
      </c>
      <c r="L10436" t="s">
        <v>327</v>
      </c>
    </row>
    <row r="10437" spans="1:12" x14ac:dyDescent="0.25">
      <c r="A10437" s="1">
        <v>10436</v>
      </c>
      <c r="B10437" s="3">
        <v>34</v>
      </c>
      <c r="C10437" s="1">
        <v>289</v>
      </c>
      <c r="D10437" s="1">
        <v>1</v>
      </c>
      <c r="E10437" s="1">
        <v>11</v>
      </c>
      <c r="F10437" s="1">
        <v>0</v>
      </c>
      <c r="G10437">
        <f>VLOOKUP(C10437,reference!$A$1:$E$310,5,FALSE)</f>
        <v>5320040</v>
      </c>
      <c r="H10437" t="str">
        <f>VLOOKUP(C10437,reference!$A$1:$E$310,4,FALSE)</f>
        <v>SABU BARAT</v>
      </c>
      <c r="I10437" t="str">
        <f>VLOOKUP($D10437,reference!$G$1:$H$25,2,FALSE)</f>
        <v>Hutan lahan kering primer</v>
      </c>
      <c r="J10437" t="str">
        <f>VLOOKUP($E10437,reference!$G$1:$H$25,2,FALSE)</f>
        <v>Savanna / Padang rumput</v>
      </c>
      <c r="K10437" t="str">
        <f t="shared" si="163"/>
        <v>Non Irigasi</v>
      </c>
      <c r="L10437" t="s">
        <v>328</v>
      </c>
    </row>
    <row r="10438" spans="1:12" x14ac:dyDescent="0.25">
      <c r="A10438" s="1">
        <v>10437</v>
      </c>
      <c r="B10438" s="3">
        <v>2341</v>
      </c>
      <c r="C10438" s="1">
        <v>291</v>
      </c>
      <c r="D10438" s="1">
        <v>11</v>
      </c>
      <c r="E10438" s="1">
        <v>13</v>
      </c>
      <c r="F10438" s="1">
        <v>0</v>
      </c>
      <c r="G10438">
        <f>VLOOKUP(C10438,reference!$A$1:$E$310,5,FALSE)</f>
        <v>5320060</v>
      </c>
      <c r="H10438" t="str">
        <f>VLOOKUP(C10438,reference!$A$1:$E$310,4,FALSE)</f>
        <v>SABU TIMUR</v>
      </c>
      <c r="I10438" t="str">
        <f>VLOOKUP($D10438,reference!$G$1:$H$25,2,FALSE)</f>
        <v>Savanna / Padang rumput</v>
      </c>
      <c r="J10438" t="str">
        <f>VLOOKUP($E10438,reference!$G$1:$H$25,2,FALSE)</f>
        <v>Pertanian lahan kering  campur semak / kebun campur</v>
      </c>
      <c r="K10438" t="str">
        <f t="shared" si="163"/>
        <v>Non Irigasi</v>
      </c>
      <c r="L10438" t="s">
        <v>327</v>
      </c>
    </row>
    <row r="10439" spans="1:12" x14ac:dyDescent="0.25">
      <c r="A10439" s="1">
        <v>10438</v>
      </c>
      <c r="B10439" s="3">
        <v>13</v>
      </c>
      <c r="C10439" s="1">
        <v>291</v>
      </c>
      <c r="D10439" s="1">
        <v>16</v>
      </c>
      <c r="E10439" s="1">
        <v>11</v>
      </c>
      <c r="F10439" s="1">
        <v>0</v>
      </c>
      <c r="G10439">
        <f>VLOOKUP(C10439,reference!$A$1:$E$310,5,FALSE)</f>
        <v>5320060</v>
      </c>
      <c r="H10439" t="str">
        <f>VLOOKUP(C10439,reference!$A$1:$E$310,4,FALSE)</f>
        <v>SABU TIMUR</v>
      </c>
      <c r="I10439" t="str">
        <f>VLOOKUP($D10439,reference!$G$1:$H$25,2,FALSE)</f>
        <v>Pemukiman</v>
      </c>
      <c r="J10439" t="str">
        <f>VLOOKUP($E10439,reference!$G$1:$H$25,2,FALSE)</f>
        <v>Savanna / Padang rumput</v>
      </c>
      <c r="K10439" t="str">
        <f t="shared" si="163"/>
        <v>Non Irigasi</v>
      </c>
      <c r="L10439" t="s">
        <v>327</v>
      </c>
    </row>
    <row r="10440" spans="1:12" x14ac:dyDescent="0.25">
      <c r="A10440" s="1">
        <v>10439</v>
      </c>
      <c r="B10440" s="3">
        <v>311</v>
      </c>
      <c r="C10440" s="1">
        <v>291</v>
      </c>
      <c r="D10440" s="1">
        <v>16</v>
      </c>
      <c r="E10440" s="1">
        <v>13</v>
      </c>
      <c r="F10440" s="1">
        <v>0</v>
      </c>
      <c r="G10440">
        <f>VLOOKUP(C10440,reference!$A$1:$E$310,5,FALSE)</f>
        <v>5320060</v>
      </c>
      <c r="H10440" t="str">
        <f>VLOOKUP(C10440,reference!$A$1:$E$310,4,FALSE)</f>
        <v>SABU TIMUR</v>
      </c>
      <c r="I10440" t="str">
        <f>VLOOKUP($D10440,reference!$G$1:$H$25,2,FALSE)</f>
        <v>Pemukiman</v>
      </c>
      <c r="J10440" t="str">
        <f>VLOOKUP($E10440,reference!$G$1:$H$25,2,FALSE)</f>
        <v>Pertanian lahan kering  campur semak / kebun campur</v>
      </c>
      <c r="K10440" t="str">
        <f t="shared" si="163"/>
        <v>Non Irigasi</v>
      </c>
      <c r="L10440" t="s">
        <v>327</v>
      </c>
    </row>
    <row r="10441" spans="1:12" x14ac:dyDescent="0.25">
      <c r="A10441" s="1">
        <v>10440</v>
      </c>
      <c r="B10441" s="3">
        <v>2</v>
      </c>
      <c r="C10441" s="1">
        <v>291</v>
      </c>
      <c r="D10441" s="1">
        <v>13</v>
      </c>
      <c r="E10441" s="1">
        <v>11</v>
      </c>
      <c r="F10441" s="1">
        <v>0</v>
      </c>
      <c r="G10441">
        <f>VLOOKUP(C10441,reference!$A$1:$E$310,5,FALSE)</f>
        <v>5320060</v>
      </c>
      <c r="H10441" t="str">
        <f>VLOOKUP(C10441,reference!$A$1:$E$310,4,FALSE)</f>
        <v>SABU TIMUR</v>
      </c>
      <c r="I10441" t="str">
        <f>VLOOKUP($D10441,reference!$G$1:$H$25,2,FALSE)</f>
        <v>Pertanian lahan kering  campur semak / kebun campur</v>
      </c>
      <c r="J10441" t="str">
        <f>VLOOKUP($E10441,reference!$G$1:$H$25,2,FALSE)</f>
        <v>Savanna / Padang rumput</v>
      </c>
      <c r="K10441" t="str">
        <f t="shared" si="163"/>
        <v>Non Irigasi</v>
      </c>
      <c r="L10441" t="s">
        <v>327</v>
      </c>
    </row>
    <row r="10442" spans="1:12" x14ac:dyDescent="0.25">
      <c r="A10442" s="1">
        <v>10441</v>
      </c>
      <c r="B10442" s="3">
        <v>7</v>
      </c>
      <c r="C10442" s="1">
        <v>239</v>
      </c>
      <c r="D10442" s="1">
        <v>11</v>
      </c>
      <c r="E10442" s="1">
        <v>11</v>
      </c>
      <c r="F10442" s="1">
        <v>0</v>
      </c>
      <c r="G10442">
        <f>VLOOKUP(C10442,reference!$A$1:$E$310,5,FALSE)</f>
        <v>5314061</v>
      </c>
      <c r="H10442" t="str">
        <f>VLOOKUP(C10442,reference!$A$1:$E$310,4,FALSE)</f>
        <v>LANDU LEKO</v>
      </c>
      <c r="I10442" t="str">
        <f>VLOOKUP($D10442,reference!$G$1:$H$25,2,FALSE)</f>
        <v>Savanna / Padang rumput</v>
      </c>
      <c r="J10442" t="str">
        <f>VLOOKUP($E10442,reference!$G$1:$H$25,2,FALSE)</f>
        <v>Savanna / Padang rumput</v>
      </c>
      <c r="K10442" t="str">
        <f t="shared" si="163"/>
        <v>Non Irigasi</v>
      </c>
      <c r="L10442" t="s">
        <v>327</v>
      </c>
    </row>
    <row r="10443" spans="1:12" x14ac:dyDescent="0.25">
      <c r="A10443" s="1">
        <v>10442</v>
      </c>
      <c r="B10443" s="3">
        <v>100</v>
      </c>
      <c r="C10443" s="1">
        <v>291</v>
      </c>
      <c r="D10443" s="1">
        <v>13</v>
      </c>
      <c r="E10443" s="1">
        <v>13</v>
      </c>
      <c r="F10443" s="1">
        <v>0</v>
      </c>
      <c r="G10443">
        <f>VLOOKUP(C10443,reference!$A$1:$E$310,5,FALSE)</f>
        <v>5320060</v>
      </c>
      <c r="H10443" t="str">
        <f>VLOOKUP(C10443,reference!$A$1:$E$310,4,FALSE)</f>
        <v>SABU TIMUR</v>
      </c>
      <c r="I10443" t="str">
        <f>VLOOKUP($D10443,reference!$G$1:$H$25,2,FALSE)</f>
        <v>Pertanian lahan kering  campur semak / kebun campur</v>
      </c>
      <c r="J10443" t="str">
        <f>VLOOKUP($E10443,reference!$G$1:$H$25,2,FALSE)</f>
        <v>Pertanian lahan kering  campur semak / kebun campur</v>
      </c>
      <c r="K10443" t="str">
        <f t="shared" si="163"/>
        <v>Non Irigasi</v>
      </c>
      <c r="L10443" t="s">
        <v>327</v>
      </c>
    </row>
    <row r="10444" spans="1:12" x14ac:dyDescent="0.25">
      <c r="A10444" s="1">
        <v>10443</v>
      </c>
      <c r="B10444" s="3">
        <v>1</v>
      </c>
      <c r="C10444" s="1">
        <v>239</v>
      </c>
      <c r="D10444" s="1">
        <v>0</v>
      </c>
      <c r="E10444" s="1">
        <v>11</v>
      </c>
      <c r="F10444" s="1">
        <v>0</v>
      </c>
      <c r="G10444">
        <f>VLOOKUP(C10444,reference!$A$1:$E$310,5,FALSE)</f>
        <v>5314061</v>
      </c>
      <c r="H10444" t="str">
        <f>VLOOKUP(C10444,reference!$A$1:$E$310,4,FALSE)</f>
        <v>LANDU LEKO</v>
      </c>
      <c r="I10444" t="str">
        <f>VLOOKUP($D10444,reference!$G$1:$H$25,2,FALSE)</f>
        <v>No data</v>
      </c>
      <c r="J10444" t="str">
        <f>VLOOKUP($E10444,reference!$G$1:$H$25,2,FALSE)</f>
        <v>Savanna / Padang rumput</v>
      </c>
      <c r="K10444" t="str">
        <f t="shared" si="163"/>
        <v>Non Irigasi</v>
      </c>
      <c r="L10444" t="s">
        <v>327</v>
      </c>
    </row>
    <row r="10445" spans="1:12" x14ac:dyDescent="0.25">
      <c r="A10445" s="1">
        <v>10444</v>
      </c>
      <c r="B10445" s="3">
        <v>3</v>
      </c>
      <c r="C10445" s="1">
        <v>239</v>
      </c>
      <c r="D10445" s="1">
        <v>18</v>
      </c>
      <c r="E10445" s="1">
        <v>2</v>
      </c>
      <c r="F10445" s="1">
        <v>0</v>
      </c>
      <c r="G10445">
        <f>VLOOKUP(C10445,reference!$A$1:$E$310,5,FALSE)</f>
        <v>5314061</v>
      </c>
      <c r="H10445" t="str">
        <f>VLOOKUP(C10445,reference!$A$1:$E$310,4,FALSE)</f>
        <v>LANDU LEKO</v>
      </c>
      <c r="I10445" t="str">
        <f>VLOOKUP($D10445,reference!$G$1:$H$25,2,FALSE)</f>
        <v>Lahan terbuka</v>
      </c>
      <c r="J10445" t="str">
        <f>VLOOKUP($E10445,reference!$G$1:$H$25,2,FALSE)</f>
        <v>Hutan lahan kering sekunder / bekas tebangan</v>
      </c>
      <c r="K10445" t="str">
        <f t="shared" si="163"/>
        <v>Non Irigasi</v>
      </c>
      <c r="L10445" t="s">
        <v>327</v>
      </c>
    </row>
    <row r="10446" spans="1:12" x14ac:dyDescent="0.25">
      <c r="A10446" s="1">
        <v>10445</v>
      </c>
      <c r="B10446" s="3">
        <v>92</v>
      </c>
      <c r="C10446" s="1">
        <v>289</v>
      </c>
      <c r="D10446" s="1">
        <v>11</v>
      </c>
      <c r="E10446" s="1">
        <v>14</v>
      </c>
      <c r="F10446" s="1">
        <v>0</v>
      </c>
      <c r="G10446">
        <f>VLOOKUP(C10446,reference!$A$1:$E$310,5,FALSE)</f>
        <v>5320040</v>
      </c>
      <c r="H10446" t="str">
        <f>VLOOKUP(C10446,reference!$A$1:$E$310,4,FALSE)</f>
        <v>SABU BARAT</v>
      </c>
      <c r="I10446" t="str">
        <f>VLOOKUP($D10446,reference!$G$1:$H$25,2,FALSE)</f>
        <v>Savanna / Padang rumput</v>
      </c>
      <c r="J10446" t="str">
        <f>VLOOKUP($E10446,reference!$G$1:$H$25,2,FALSE)</f>
        <v>Sawah</v>
      </c>
      <c r="K10446" t="str">
        <f t="shared" si="163"/>
        <v>Non Irigasi</v>
      </c>
      <c r="L10446" t="s">
        <v>327</v>
      </c>
    </row>
    <row r="10447" spans="1:12" x14ac:dyDescent="0.25">
      <c r="A10447" s="1">
        <v>10446</v>
      </c>
      <c r="B10447" s="3">
        <v>54</v>
      </c>
      <c r="C10447" s="1">
        <v>291</v>
      </c>
      <c r="D10447" s="1">
        <v>13</v>
      </c>
      <c r="E10447" s="1">
        <v>15</v>
      </c>
      <c r="F10447" s="1">
        <v>0</v>
      </c>
      <c r="G10447">
        <f>VLOOKUP(C10447,reference!$A$1:$E$310,5,FALSE)</f>
        <v>5320060</v>
      </c>
      <c r="H10447" t="str">
        <f>VLOOKUP(C10447,reference!$A$1:$E$310,4,FALSE)</f>
        <v>SABU TIMUR</v>
      </c>
      <c r="I10447" t="str">
        <f>VLOOKUP($D10447,reference!$G$1:$H$25,2,FALSE)</f>
        <v>Pertanian lahan kering  campur semak / kebun campur</v>
      </c>
      <c r="J10447" t="str">
        <f>VLOOKUP($E10447,reference!$G$1:$H$25,2,FALSE)</f>
        <v>Tambak</v>
      </c>
      <c r="K10447" t="str">
        <f t="shared" si="163"/>
        <v>Non Irigasi</v>
      </c>
      <c r="L10447" t="s">
        <v>327</v>
      </c>
    </row>
    <row r="10448" spans="1:12" x14ac:dyDescent="0.25">
      <c r="A10448" s="1">
        <v>10447</v>
      </c>
      <c r="B10448" s="3">
        <v>19</v>
      </c>
      <c r="C10448" s="1">
        <v>289</v>
      </c>
      <c r="D10448" s="1">
        <v>16</v>
      </c>
      <c r="E10448" s="1">
        <v>11</v>
      </c>
      <c r="F10448" s="1">
        <v>0</v>
      </c>
      <c r="G10448">
        <f>VLOOKUP(C10448,reference!$A$1:$E$310,5,FALSE)</f>
        <v>5320040</v>
      </c>
      <c r="H10448" t="str">
        <f>VLOOKUP(C10448,reference!$A$1:$E$310,4,FALSE)</f>
        <v>SABU BARAT</v>
      </c>
      <c r="I10448" t="str">
        <f>VLOOKUP($D10448,reference!$G$1:$H$25,2,FALSE)</f>
        <v>Pemukiman</v>
      </c>
      <c r="J10448" t="str">
        <f>VLOOKUP($E10448,reference!$G$1:$H$25,2,FALSE)</f>
        <v>Savanna / Padang rumput</v>
      </c>
      <c r="K10448" t="str">
        <f t="shared" si="163"/>
        <v>Non Irigasi</v>
      </c>
      <c r="L10448" t="s">
        <v>327</v>
      </c>
    </row>
    <row r="10449" spans="1:12" x14ac:dyDescent="0.25">
      <c r="A10449" s="1">
        <v>10448</v>
      </c>
      <c r="B10449" s="3">
        <v>74</v>
      </c>
      <c r="C10449" s="1">
        <v>289</v>
      </c>
      <c r="D10449" s="1">
        <v>16</v>
      </c>
      <c r="E10449" s="1">
        <v>14</v>
      </c>
      <c r="F10449" s="1">
        <v>0</v>
      </c>
      <c r="G10449">
        <f>VLOOKUP(C10449,reference!$A$1:$E$310,5,FALSE)</f>
        <v>5320040</v>
      </c>
      <c r="H10449" t="str">
        <f>VLOOKUP(C10449,reference!$A$1:$E$310,4,FALSE)</f>
        <v>SABU BARAT</v>
      </c>
      <c r="I10449" t="str">
        <f>VLOOKUP($D10449,reference!$G$1:$H$25,2,FALSE)</f>
        <v>Pemukiman</v>
      </c>
      <c r="J10449" t="str">
        <f>VLOOKUP($E10449,reference!$G$1:$H$25,2,FALSE)</f>
        <v>Sawah</v>
      </c>
      <c r="K10449" t="str">
        <f t="shared" si="163"/>
        <v>Non Irigasi</v>
      </c>
      <c r="L10449" t="s">
        <v>327</v>
      </c>
    </row>
    <row r="10450" spans="1:12" x14ac:dyDescent="0.25">
      <c r="A10450" s="1">
        <v>10449</v>
      </c>
      <c r="B10450" s="3">
        <v>9</v>
      </c>
      <c r="C10450" s="1">
        <v>289</v>
      </c>
      <c r="D10450" s="1">
        <v>13</v>
      </c>
      <c r="E10450" s="1">
        <v>14</v>
      </c>
      <c r="F10450" s="1">
        <v>0</v>
      </c>
      <c r="G10450">
        <f>VLOOKUP(C10450,reference!$A$1:$E$310,5,FALSE)</f>
        <v>5320040</v>
      </c>
      <c r="H10450" t="str">
        <f>VLOOKUP(C10450,reference!$A$1:$E$310,4,FALSE)</f>
        <v>SABU BARAT</v>
      </c>
      <c r="I10450" t="str">
        <f>VLOOKUP($D10450,reference!$G$1:$H$25,2,FALSE)</f>
        <v>Pertanian lahan kering  campur semak / kebun campur</v>
      </c>
      <c r="J10450" t="str">
        <f>VLOOKUP($E10450,reference!$G$1:$H$25,2,FALSE)</f>
        <v>Sawah</v>
      </c>
      <c r="K10450" t="str">
        <f t="shared" si="163"/>
        <v>Non Irigasi</v>
      </c>
      <c r="L10450" t="s">
        <v>327</v>
      </c>
    </row>
    <row r="10451" spans="1:12" x14ac:dyDescent="0.25">
      <c r="A10451" s="1">
        <v>10450</v>
      </c>
      <c r="B10451" s="3">
        <v>20</v>
      </c>
      <c r="C10451" s="1">
        <v>239</v>
      </c>
      <c r="D10451" s="1">
        <v>11</v>
      </c>
      <c r="E10451" s="1">
        <v>16</v>
      </c>
      <c r="F10451" s="1">
        <v>0</v>
      </c>
      <c r="G10451">
        <f>VLOOKUP(C10451,reference!$A$1:$E$310,5,FALSE)</f>
        <v>5314061</v>
      </c>
      <c r="H10451" t="str">
        <f>VLOOKUP(C10451,reference!$A$1:$E$310,4,FALSE)</f>
        <v>LANDU LEKO</v>
      </c>
      <c r="I10451" t="str">
        <f>VLOOKUP($D10451,reference!$G$1:$H$25,2,FALSE)</f>
        <v>Savanna / Padang rumput</v>
      </c>
      <c r="J10451" t="str">
        <f>VLOOKUP($E10451,reference!$G$1:$H$25,2,FALSE)</f>
        <v>Pemukiman</v>
      </c>
      <c r="K10451" t="str">
        <f t="shared" si="163"/>
        <v>Non Irigasi</v>
      </c>
      <c r="L10451" t="s">
        <v>327</v>
      </c>
    </row>
    <row r="10452" spans="1:12" x14ac:dyDescent="0.25">
      <c r="A10452" s="1">
        <v>10451</v>
      </c>
      <c r="B10452" s="3">
        <v>86</v>
      </c>
      <c r="C10452" s="1">
        <v>239</v>
      </c>
      <c r="D10452" s="1">
        <v>18</v>
      </c>
      <c r="E10452" s="1">
        <v>18</v>
      </c>
      <c r="F10452" s="1">
        <v>0</v>
      </c>
      <c r="G10452">
        <f>VLOOKUP(C10452,reference!$A$1:$E$310,5,FALSE)</f>
        <v>5314061</v>
      </c>
      <c r="H10452" t="str">
        <f>VLOOKUP(C10452,reference!$A$1:$E$310,4,FALSE)</f>
        <v>LANDU LEKO</v>
      </c>
      <c r="I10452" t="str">
        <f>VLOOKUP($D10452,reference!$G$1:$H$25,2,FALSE)</f>
        <v>Lahan terbuka</v>
      </c>
      <c r="J10452" t="str">
        <f>VLOOKUP($E10452,reference!$G$1:$H$25,2,FALSE)</f>
        <v>Lahan terbuka</v>
      </c>
      <c r="K10452" t="str">
        <f t="shared" si="163"/>
        <v>Non Irigasi</v>
      </c>
      <c r="L10452" t="s">
        <v>327</v>
      </c>
    </row>
    <row r="10453" spans="1:12" x14ac:dyDescent="0.25">
      <c r="A10453" s="1">
        <v>10452</v>
      </c>
      <c r="B10453" s="3">
        <v>5</v>
      </c>
      <c r="C10453" s="1">
        <v>239</v>
      </c>
      <c r="D10453" s="1">
        <v>0</v>
      </c>
      <c r="E10453" s="1">
        <v>16</v>
      </c>
      <c r="F10453" s="1">
        <v>0</v>
      </c>
      <c r="G10453">
        <f>VLOOKUP(C10453,reference!$A$1:$E$310,5,FALSE)</f>
        <v>5314061</v>
      </c>
      <c r="H10453" t="str">
        <f>VLOOKUP(C10453,reference!$A$1:$E$310,4,FALSE)</f>
        <v>LANDU LEKO</v>
      </c>
      <c r="I10453" t="str">
        <f>VLOOKUP($D10453,reference!$G$1:$H$25,2,FALSE)</f>
        <v>No data</v>
      </c>
      <c r="J10453" t="str">
        <f>VLOOKUP($E10453,reference!$G$1:$H$25,2,FALSE)</f>
        <v>Pemukiman</v>
      </c>
      <c r="K10453" t="str">
        <f t="shared" si="163"/>
        <v>Non Irigasi</v>
      </c>
      <c r="L10453" t="s">
        <v>327</v>
      </c>
    </row>
    <row r="10454" spans="1:12" x14ac:dyDescent="0.25">
      <c r="A10454" s="1">
        <v>10453</v>
      </c>
      <c r="B10454" s="3">
        <v>7</v>
      </c>
      <c r="C10454" s="1">
        <v>289</v>
      </c>
      <c r="D10454" s="1">
        <v>14</v>
      </c>
      <c r="E10454" s="1">
        <v>11</v>
      </c>
      <c r="F10454" s="1">
        <v>0</v>
      </c>
      <c r="G10454">
        <f>VLOOKUP(C10454,reference!$A$1:$E$310,5,FALSE)</f>
        <v>5320040</v>
      </c>
      <c r="H10454" t="str">
        <f>VLOOKUP(C10454,reference!$A$1:$E$310,4,FALSE)</f>
        <v>SABU BARAT</v>
      </c>
      <c r="I10454" t="str">
        <f>VLOOKUP($D10454,reference!$G$1:$H$25,2,FALSE)</f>
        <v>Sawah</v>
      </c>
      <c r="J10454" t="str">
        <f>VLOOKUP($E10454,reference!$G$1:$H$25,2,FALSE)</f>
        <v>Savanna / Padang rumput</v>
      </c>
      <c r="K10454" t="str">
        <f t="shared" si="163"/>
        <v>Non Irigasi</v>
      </c>
      <c r="L10454" t="s">
        <v>327</v>
      </c>
    </row>
    <row r="10455" spans="1:12" x14ac:dyDescent="0.25">
      <c r="A10455" s="1">
        <v>10454</v>
      </c>
      <c r="B10455" s="3">
        <v>60</v>
      </c>
      <c r="C10455" s="1">
        <v>290</v>
      </c>
      <c r="D10455" s="1">
        <v>2</v>
      </c>
      <c r="E10455" s="1">
        <v>14</v>
      </c>
      <c r="F10455" s="1">
        <v>0</v>
      </c>
      <c r="G10455">
        <f>VLOOKUP(C10455,reference!$A$1:$E$310,5,FALSE)</f>
        <v>5320050</v>
      </c>
      <c r="H10455" t="str">
        <f>VLOOKUP(C10455,reference!$A$1:$E$310,4,FALSE)</f>
        <v>SABU TENGAH</v>
      </c>
      <c r="I10455" t="str">
        <f>VLOOKUP($D10455,reference!$G$1:$H$25,2,FALSE)</f>
        <v>Hutan lahan kering sekunder / bekas tebangan</v>
      </c>
      <c r="J10455" t="str">
        <f>VLOOKUP($E10455,reference!$G$1:$H$25,2,FALSE)</f>
        <v>Sawah</v>
      </c>
      <c r="K10455" t="str">
        <f t="shared" si="163"/>
        <v>Non Irigasi</v>
      </c>
      <c r="L10455" t="s">
        <v>328</v>
      </c>
    </row>
    <row r="10456" spans="1:12" x14ac:dyDescent="0.25">
      <c r="A10456" s="1">
        <v>10455</v>
      </c>
      <c r="B10456" s="3">
        <v>4</v>
      </c>
      <c r="C10456" s="1">
        <v>290</v>
      </c>
      <c r="D10456" s="1">
        <v>11</v>
      </c>
      <c r="E10456" s="1">
        <v>14</v>
      </c>
      <c r="F10456" s="1">
        <v>0</v>
      </c>
      <c r="G10456">
        <f>VLOOKUP(C10456,reference!$A$1:$E$310,5,FALSE)</f>
        <v>5320050</v>
      </c>
      <c r="H10456" t="str">
        <f>VLOOKUP(C10456,reference!$A$1:$E$310,4,FALSE)</f>
        <v>SABU TENGAH</v>
      </c>
      <c r="I10456" t="str">
        <f>VLOOKUP($D10456,reference!$G$1:$H$25,2,FALSE)</f>
        <v>Savanna / Padang rumput</v>
      </c>
      <c r="J10456" t="str">
        <f>VLOOKUP($E10456,reference!$G$1:$H$25,2,FALSE)</f>
        <v>Sawah</v>
      </c>
      <c r="K10456" t="str">
        <f t="shared" si="163"/>
        <v>Non Irigasi</v>
      </c>
      <c r="L10456" t="s">
        <v>327</v>
      </c>
    </row>
    <row r="10457" spans="1:12" x14ac:dyDescent="0.25">
      <c r="A10457" s="1">
        <v>10456</v>
      </c>
      <c r="B10457" s="3">
        <v>196</v>
      </c>
      <c r="C10457" s="1">
        <v>239</v>
      </c>
      <c r="D10457" s="1">
        <v>2</v>
      </c>
      <c r="E10457" s="1">
        <v>16</v>
      </c>
      <c r="F10457" s="1">
        <v>0</v>
      </c>
      <c r="G10457">
        <f>VLOOKUP(C10457,reference!$A$1:$E$310,5,FALSE)</f>
        <v>5314061</v>
      </c>
      <c r="H10457" t="str">
        <f>VLOOKUP(C10457,reference!$A$1:$E$310,4,FALSE)</f>
        <v>LANDU LEKO</v>
      </c>
      <c r="I10457" t="str">
        <f>VLOOKUP($D10457,reference!$G$1:$H$25,2,FALSE)</f>
        <v>Hutan lahan kering sekunder / bekas tebangan</v>
      </c>
      <c r="J10457" t="str">
        <f>VLOOKUP($E10457,reference!$G$1:$H$25,2,FALSE)</f>
        <v>Pemukiman</v>
      </c>
      <c r="K10457" t="str">
        <f t="shared" si="163"/>
        <v>Non Irigasi</v>
      </c>
      <c r="L10457" t="s">
        <v>328</v>
      </c>
    </row>
    <row r="10458" spans="1:12" x14ac:dyDescent="0.25">
      <c r="A10458" s="1">
        <v>10457</v>
      </c>
      <c r="B10458" s="3">
        <v>288</v>
      </c>
      <c r="C10458" s="1">
        <v>291</v>
      </c>
      <c r="D10458" s="1">
        <v>2</v>
      </c>
      <c r="E10458" s="1">
        <v>13</v>
      </c>
      <c r="F10458" s="1">
        <v>0</v>
      </c>
      <c r="G10458">
        <f>VLOOKUP(C10458,reference!$A$1:$E$310,5,FALSE)</f>
        <v>5320060</v>
      </c>
      <c r="H10458" t="str">
        <f>VLOOKUP(C10458,reference!$A$1:$E$310,4,FALSE)</f>
        <v>SABU TIMUR</v>
      </c>
      <c r="I10458" t="str">
        <f>VLOOKUP($D10458,reference!$G$1:$H$25,2,FALSE)</f>
        <v>Hutan lahan kering sekunder / bekas tebangan</v>
      </c>
      <c r="J10458" t="str">
        <f>VLOOKUP($E10458,reference!$G$1:$H$25,2,FALSE)</f>
        <v>Pertanian lahan kering  campur semak / kebun campur</v>
      </c>
      <c r="K10458" t="str">
        <f t="shared" si="163"/>
        <v>Non Irigasi</v>
      </c>
      <c r="L10458" t="s">
        <v>328</v>
      </c>
    </row>
    <row r="10459" spans="1:12" x14ac:dyDescent="0.25">
      <c r="A10459" s="1">
        <v>10458</v>
      </c>
      <c r="B10459" s="3">
        <v>1</v>
      </c>
      <c r="C10459" s="1">
        <v>291</v>
      </c>
      <c r="D10459" s="1">
        <v>16</v>
      </c>
      <c r="E10459" s="1">
        <v>15</v>
      </c>
      <c r="F10459" s="1">
        <v>0</v>
      </c>
      <c r="G10459">
        <f>VLOOKUP(C10459,reference!$A$1:$E$310,5,FALSE)</f>
        <v>5320060</v>
      </c>
      <c r="H10459" t="str">
        <f>VLOOKUP(C10459,reference!$A$1:$E$310,4,FALSE)</f>
        <v>SABU TIMUR</v>
      </c>
      <c r="I10459" t="str">
        <f>VLOOKUP($D10459,reference!$G$1:$H$25,2,FALSE)</f>
        <v>Pemukiman</v>
      </c>
      <c r="J10459" t="str">
        <f>VLOOKUP($E10459,reference!$G$1:$H$25,2,FALSE)</f>
        <v>Tambak</v>
      </c>
      <c r="K10459" t="str">
        <f t="shared" si="163"/>
        <v>Non Irigasi</v>
      </c>
      <c r="L10459" t="s">
        <v>327</v>
      </c>
    </row>
    <row r="10460" spans="1:12" x14ac:dyDescent="0.25">
      <c r="A10460" s="1">
        <v>10459</v>
      </c>
      <c r="B10460" s="3">
        <v>38</v>
      </c>
      <c r="C10460" s="1">
        <v>290</v>
      </c>
      <c r="D10460" s="1">
        <v>2</v>
      </c>
      <c r="E10460" s="1">
        <v>13</v>
      </c>
      <c r="F10460" s="1">
        <v>0</v>
      </c>
      <c r="G10460">
        <f>VLOOKUP(C10460,reference!$A$1:$E$310,5,FALSE)</f>
        <v>5320050</v>
      </c>
      <c r="H10460" t="str">
        <f>VLOOKUP(C10460,reference!$A$1:$E$310,4,FALSE)</f>
        <v>SABU TENGAH</v>
      </c>
      <c r="I10460" t="str">
        <f>VLOOKUP($D10460,reference!$G$1:$H$25,2,FALSE)</f>
        <v>Hutan lahan kering sekunder / bekas tebangan</v>
      </c>
      <c r="J10460" t="str">
        <f>VLOOKUP($E10460,reference!$G$1:$H$25,2,FALSE)</f>
        <v>Pertanian lahan kering  campur semak / kebun campur</v>
      </c>
      <c r="K10460" t="str">
        <f t="shared" si="163"/>
        <v>Non Irigasi</v>
      </c>
      <c r="L10460" t="s">
        <v>328</v>
      </c>
    </row>
    <row r="10461" spans="1:12" x14ac:dyDescent="0.25">
      <c r="A10461" s="1">
        <v>10460</v>
      </c>
      <c r="B10461" s="3">
        <v>109</v>
      </c>
      <c r="C10461" s="1">
        <v>239</v>
      </c>
      <c r="D10461" s="1">
        <v>2</v>
      </c>
      <c r="E10461" s="1">
        <v>20</v>
      </c>
      <c r="F10461" s="1">
        <v>0</v>
      </c>
      <c r="G10461">
        <f>VLOOKUP(C10461,reference!$A$1:$E$310,5,FALSE)</f>
        <v>5314061</v>
      </c>
      <c r="H10461" t="str">
        <f>VLOOKUP(C10461,reference!$A$1:$E$310,4,FALSE)</f>
        <v>LANDU LEKO</v>
      </c>
      <c r="I10461" t="str">
        <f>VLOOKUP($D10461,reference!$G$1:$H$25,2,FALSE)</f>
        <v>Hutan lahan kering sekunder / bekas tebangan</v>
      </c>
      <c r="J10461" t="str">
        <f>VLOOKUP($E10461,reference!$G$1:$H$25,2,FALSE)</f>
        <v>Tubuh air</v>
      </c>
      <c r="K10461" t="str">
        <f t="shared" si="163"/>
        <v>Non Irigasi</v>
      </c>
      <c r="L10461" t="s">
        <v>328</v>
      </c>
    </row>
    <row r="10462" spans="1:12" x14ac:dyDescent="0.25">
      <c r="A10462" s="1">
        <v>10461</v>
      </c>
      <c r="B10462" s="3">
        <v>9</v>
      </c>
      <c r="C10462" s="1">
        <v>239</v>
      </c>
      <c r="D10462" s="1">
        <v>20</v>
      </c>
      <c r="E10462" s="1">
        <v>6</v>
      </c>
      <c r="F10462" s="1">
        <v>0</v>
      </c>
      <c r="G10462">
        <f>VLOOKUP(C10462,reference!$A$1:$E$310,5,FALSE)</f>
        <v>5314061</v>
      </c>
      <c r="H10462" t="str">
        <f>VLOOKUP(C10462,reference!$A$1:$E$310,4,FALSE)</f>
        <v>LANDU LEKO</v>
      </c>
      <c r="I10462" t="str">
        <f>VLOOKUP($D10462,reference!$G$1:$H$25,2,FALSE)</f>
        <v>Tubuh air</v>
      </c>
      <c r="J10462" t="str">
        <f>VLOOKUP($E10462,reference!$G$1:$H$25,2,FALSE)</f>
        <v>Hutan mangrove sekunder</v>
      </c>
      <c r="K10462" t="str">
        <f t="shared" si="163"/>
        <v>Non Irigasi</v>
      </c>
      <c r="L10462" t="s">
        <v>327</v>
      </c>
    </row>
    <row r="10463" spans="1:12" x14ac:dyDescent="0.25">
      <c r="A10463" s="1">
        <v>10462</v>
      </c>
      <c r="B10463" s="3">
        <v>16</v>
      </c>
      <c r="C10463" s="1">
        <v>239</v>
      </c>
      <c r="D10463" s="1">
        <v>2</v>
      </c>
      <c r="E10463" s="1">
        <v>18</v>
      </c>
      <c r="F10463" s="1">
        <v>0</v>
      </c>
      <c r="G10463">
        <f>VLOOKUP(C10463,reference!$A$1:$E$310,5,FALSE)</f>
        <v>5314061</v>
      </c>
      <c r="H10463" t="str">
        <f>VLOOKUP(C10463,reference!$A$1:$E$310,4,FALSE)</f>
        <v>LANDU LEKO</v>
      </c>
      <c r="I10463" t="str">
        <f>VLOOKUP($D10463,reference!$G$1:$H$25,2,FALSE)</f>
        <v>Hutan lahan kering sekunder / bekas tebangan</v>
      </c>
      <c r="J10463" t="str">
        <f>VLOOKUP($E10463,reference!$G$1:$H$25,2,FALSE)</f>
        <v>Lahan terbuka</v>
      </c>
      <c r="K10463" t="str">
        <f t="shared" si="163"/>
        <v>Non Irigasi</v>
      </c>
      <c r="L10463" t="s">
        <v>328</v>
      </c>
    </row>
    <row r="10464" spans="1:12" x14ac:dyDescent="0.25">
      <c r="A10464" s="1">
        <v>10463</v>
      </c>
      <c r="B10464" s="3">
        <v>1469</v>
      </c>
      <c r="C10464" s="1">
        <v>239</v>
      </c>
      <c r="D10464" s="1">
        <v>20</v>
      </c>
      <c r="E10464" s="1">
        <v>20</v>
      </c>
      <c r="F10464" s="1">
        <v>0</v>
      </c>
      <c r="G10464">
        <f>VLOOKUP(C10464,reference!$A$1:$E$310,5,FALSE)</f>
        <v>5314061</v>
      </c>
      <c r="H10464" t="str">
        <f>VLOOKUP(C10464,reference!$A$1:$E$310,4,FALSE)</f>
        <v>LANDU LEKO</v>
      </c>
      <c r="I10464" t="str">
        <f>VLOOKUP($D10464,reference!$G$1:$H$25,2,FALSE)</f>
        <v>Tubuh air</v>
      </c>
      <c r="J10464" t="str">
        <f>VLOOKUP($E10464,reference!$G$1:$H$25,2,FALSE)</f>
        <v>Tubuh air</v>
      </c>
      <c r="K10464" t="str">
        <f t="shared" si="163"/>
        <v>Non Irigasi</v>
      </c>
      <c r="L10464" t="s">
        <v>327</v>
      </c>
    </row>
    <row r="10465" spans="1:12" x14ac:dyDescent="0.25">
      <c r="A10465" s="1">
        <v>10464</v>
      </c>
      <c r="B10465" s="3">
        <v>124</v>
      </c>
      <c r="C10465" s="1">
        <v>239</v>
      </c>
      <c r="D10465" s="1">
        <v>20</v>
      </c>
      <c r="E10465" s="1">
        <v>2</v>
      </c>
      <c r="F10465" s="1">
        <v>0</v>
      </c>
      <c r="G10465">
        <f>VLOOKUP(C10465,reference!$A$1:$E$310,5,FALSE)</f>
        <v>5314061</v>
      </c>
      <c r="H10465" t="str">
        <f>VLOOKUP(C10465,reference!$A$1:$E$310,4,FALSE)</f>
        <v>LANDU LEKO</v>
      </c>
      <c r="I10465" t="str">
        <f>VLOOKUP($D10465,reference!$G$1:$H$25,2,FALSE)</f>
        <v>Tubuh air</v>
      </c>
      <c r="J10465" t="str">
        <f>VLOOKUP($E10465,reference!$G$1:$H$25,2,FALSE)</f>
        <v>Hutan lahan kering sekunder / bekas tebangan</v>
      </c>
      <c r="K10465" t="str">
        <f t="shared" si="163"/>
        <v>Non Irigasi</v>
      </c>
      <c r="L10465" t="s">
        <v>327</v>
      </c>
    </row>
    <row r="10466" spans="1:12" x14ac:dyDescent="0.25">
      <c r="A10466" s="1">
        <v>10465</v>
      </c>
      <c r="B10466" s="3">
        <v>19</v>
      </c>
      <c r="C10466" s="1">
        <v>239</v>
      </c>
      <c r="D10466" s="1">
        <v>20</v>
      </c>
      <c r="E10466" s="1">
        <v>9</v>
      </c>
      <c r="F10466" s="1">
        <v>0</v>
      </c>
      <c r="G10466">
        <f>VLOOKUP(C10466,reference!$A$1:$E$310,5,FALSE)</f>
        <v>5314061</v>
      </c>
      <c r="H10466" t="str">
        <f>VLOOKUP(C10466,reference!$A$1:$E$310,4,FALSE)</f>
        <v>LANDU LEKO</v>
      </c>
      <c r="I10466" t="str">
        <f>VLOOKUP($D10466,reference!$G$1:$H$25,2,FALSE)</f>
        <v>Tubuh air</v>
      </c>
      <c r="J10466" t="str">
        <f>VLOOKUP($E10466,reference!$G$1:$H$25,2,FALSE)</f>
        <v>Semak belukar</v>
      </c>
      <c r="K10466" t="str">
        <f t="shared" si="163"/>
        <v>Non Irigasi</v>
      </c>
      <c r="L10466" t="s">
        <v>327</v>
      </c>
    </row>
    <row r="10467" spans="1:12" x14ac:dyDescent="0.25">
      <c r="A10467" s="1">
        <v>10466</v>
      </c>
      <c r="B10467" s="3">
        <v>156</v>
      </c>
      <c r="C10467" s="1">
        <v>239</v>
      </c>
      <c r="D10467" s="1">
        <v>2</v>
      </c>
      <c r="E10467" s="1">
        <v>6</v>
      </c>
      <c r="F10467" s="1">
        <v>0</v>
      </c>
      <c r="G10467">
        <f>VLOOKUP(C10467,reference!$A$1:$E$310,5,FALSE)</f>
        <v>5314061</v>
      </c>
      <c r="H10467" t="str">
        <f>VLOOKUP(C10467,reference!$A$1:$E$310,4,FALSE)</f>
        <v>LANDU LEKO</v>
      </c>
      <c r="I10467" t="str">
        <f>VLOOKUP($D10467,reference!$G$1:$H$25,2,FALSE)</f>
        <v>Hutan lahan kering sekunder / bekas tebangan</v>
      </c>
      <c r="J10467" t="str">
        <f>VLOOKUP($E10467,reference!$G$1:$H$25,2,FALSE)</f>
        <v>Hutan mangrove sekunder</v>
      </c>
      <c r="K10467" t="str">
        <f t="shared" si="163"/>
        <v>Non Irigasi</v>
      </c>
      <c r="L10467" t="s">
        <v>327</v>
      </c>
    </row>
    <row r="10468" spans="1:12" x14ac:dyDescent="0.25">
      <c r="A10468" s="1">
        <v>10467</v>
      </c>
      <c r="B10468" s="3">
        <v>1</v>
      </c>
      <c r="C10468" s="1">
        <v>290</v>
      </c>
      <c r="D10468" s="1">
        <v>2</v>
      </c>
      <c r="E10468" s="1">
        <v>11</v>
      </c>
      <c r="F10468" s="1">
        <v>0</v>
      </c>
      <c r="G10468">
        <f>VLOOKUP(C10468,reference!$A$1:$E$310,5,FALSE)</f>
        <v>5320050</v>
      </c>
      <c r="H10468" t="str">
        <f>VLOOKUP(C10468,reference!$A$1:$E$310,4,FALSE)</f>
        <v>SABU TENGAH</v>
      </c>
      <c r="I10468" t="str">
        <f>VLOOKUP($D10468,reference!$G$1:$H$25,2,FALSE)</f>
        <v>Hutan lahan kering sekunder / bekas tebangan</v>
      </c>
      <c r="J10468" t="str">
        <f>VLOOKUP($E10468,reference!$G$1:$H$25,2,FALSE)</f>
        <v>Savanna / Padang rumput</v>
      </c>
      <c r="K10468" t="str">
        <f t="shared" si="163"/>
        <v>Non Irigasi</v>
      </c>
      <c r="L10468" t="s">
        <v>328</v>
      </c>
    </row>
    <row r="10469" spans="1:12" x14ac:dyDescent="0.25">
      <c r="A10469" s="1">
        <v>10468</v>
      </c>
      <c r="B10469" s="3">
        <v>35</v>
      </c>
      <c r="C10469" s="1">
        <v>239</v>
      </c>
      <c r="D10469" s="1">
        <v>2</v>
      </c>
      <c r="E10469" s="1">
        <v>0</v>
      </c>
      <c r="F10469" s="1">
        <v>0</v>
      </c>
      <c r="G10469">
        <f>VLOOKUP(C10469,reference!$A$1:$E$310,5,FALSE)</f>
        <v>5314061</v>
      </c>
      <c r="H10469" t="str">
        <f>VLOOKUP(C10469,reference!$A$1:$E$310,4,FALSE)</f>
        <v>LANDU LEKO</v>
      </c>
      <c r="I10469" t="str">
        <f>VLOOKUP($D10469,reference!$G$1:$H$25,2,FALSE)</f>
        <v>Hutan lahan kering sekunder / bekas tebangan</v>
      </c>
      <c r="J10469" t="str">
        <f>VLOOKUP($E10469,reference!$G$1:$H$25,2,FALSE)</f>
        <v>No data</v>
      </c>
      <c r="K10469" t="str">
        <f t="shared" si="163"/>
        <v>Non Irigasi</v>
      </c>
      <c r="L10469" t="s">
        <v>328</v>
      </c>
    </row>
    <row r="10470" spans="1:12" x14ac:dyDescent="0.25">
      <c r="A10470" s="1">
        <v>10469</v>
      </c>
      <c r="B10470" s="3">
        <v>936</v>
      </c>
      <c r="C10470" s="1">
        <v>290</v>
      </c>
      <c r="D10470" s="1">
        <v>9</v>
      </c>
      <c r="E10470" s="1">
        <v>13</v>
      </c>
      <c r="F10470" s="1">
        <v>0</v>
      </c>
      <c r="G10470">
        <f>VLOOKUP(C10470,reference!$A$1:$E$310,5,FALSE)</f>
        <v>5320050</v>
      </c>
      <c r="H10470" t="str">
        <f>VLOOKUP(C10470,reference!$A$1:$E$310,4,FALSE)</f>
        <v>SABU TENGAH</v>
      </c>
      <c r="I10470" t="str">
        <f>VLOOKUP($D10470,reference!$G$1:$H$25,2,FALSE)</f>
        <v>Semak belukar</v>
      </c>
      <c r="J10470" t="str">
        <f>VLOOKUP($E10470,reference!$G$1:$H$25,2,FALSE)</f>
        <v>Pertanian lahan kering  campur semak / kebun campur</v>
      </c>
      <c r="K10470" t="str">
        <f t="shared" si="163"/>
        <v>Non Irigasi</v>
      </c>
      <c r="L10470" t="s">
        <v>327</v>
      </c>
    </row>
    <row r="10471" spans="1:12" x14ac:dyDescent="0.25">
      <c r="A10471" s="1">
        <v>10470</v>
      </c>
      <c r="B10471" s="3">
        <v>180</v>
      </c>
      <c r="C10471" s="1">
        <v>289</v>
      </c>
      <c r="D10471" s="1">
        <v>9</v>
      </c>
      <c r="E10471" s="1">
        <v>16</v>
      </c>
      <c r="F10471" s="1">
        <v>0</v>
      </c>
      <c r="G10471">
        <f>VLOOKUP(C10471,reference!$A$1:$E$310,5,FALSE)</f>
        <v>5320040</v>
      </c>
      <c r="H10471" t="str">
        <f>VLOOKUP(C10471,reference!$A$1:$E$310,4,FALSE)</f>
        <v>SABU BARAT</v>
      </c>
      <c r="I10471" t="str">
        <f>VLOOKUP($D10471,reference!$G$1:$H$25,2,FALSE)</f>
        <v>Semak belukar</v>
      </c>
      <c r="J10471" t="str">
        <f>VLOOKUP($E10471,reference!$G$1:$H$25,2,FALSE)</f>
        <v>Pemukiman</v>
      </c>
      <c r="K10471" t="str">
        <f t="shared" si="163"/>
        <v>Non Irigasi</v>
      </c>
      <c r="L10471" t="s">
        <v>327</v>
      </c>
    </row>
    <row r="10472" spans="1:12" x14ac:dyDescent="0.25">
      <c r="A10472" s="1">
        <v>10471</v>
      </c>
      <c r="B10472" s="3">
        <v>1</v>
      </c>
      <c r="C10472" s="1">
        <v>291</v>
      </c>
      <c r="D10472" s="1">
        <v>13</v>
      </c>
      <c r="E10472" s="1">
        <v>0</v>
      </c>
      <c r="F10472" s="1">
        <v>0</v>
      </c>
      <c r="G10472">
        <f>VLOOKUP(C10472,reference!$A$1:$E$310,5,FALSE)</f>
        <v>5320060</v>
      </c>
      <c r="H10472" t="str">
        <f>VLOOKUP(C10472,reference!$A$1:$E$310,4,FALSE)</f>
        <v>SABU TIMUR</v>
      </c>
      <c r="I10472" t="str">
        <f>VLOOKUP($D10472,reference!$G$1:$H$25,2,FALSE)</f>
        <v>Pertanian lahan kering  campur semak / kebun campur</v>
      </c>
      <c r="J10472" t="str">
        <f>VLOOKUP($E10472,reference!$G$1:$H$25,2,FALSE)</f>
        <v>No data</v>
      </c>
      <c r="K10472" t="str">
        <f t="shared" si="163"/>
        <v>Non Irigasi</v>
      </c>
      <c r="L10472" t="s">
        <v>327</v>
      </c>
    </row>
    <row r="10473" spans="1:12" x14ac:dyDescent="0.25">
      <c r="A10473" s="1">
        <v>10472</v>
      </c>
      <c r="B10473" s="3">
        <v>47</v>
      </c>
      <c r="C10473" s="1">
        <v>289</v>
      </c>
      <c r="D10473" s="1">
        <v>9</v>
      </c>
      <c r="E10473" s="1">
        <v>13</v>
      </c>
      <c r="F10473" s="1">
        <v>0</v>
      </c>
      <c r="G10473">
        <f>VLOOKUP(C10473,reference!$A$1:$E$310,5,FALSE)</f>
        <v>5320040</v>
      </c>
      <c r="H10473" t="str">
        <f>VLOOKUP(C10473,reference!$A$1:$E$310,4,FALSE)</f>
        <v>SABU BARAT</v>
      </c>
      <c r="I10473" t="str">
        <f>VLOOKUP($D10473,reference!$G$1:$H$25,2,FALSE)</f>
        <v>Semak belukar</v>
      </c>
      <c r="J10473" t="str">
        <f>VLOOKUP($E10473,reference!$G$1:$H$25,2,FALSE)</f>
        <v>Pertanian lahan kering  campur semak / kebun campur</v>
      </c>
      <c r="K10473" t="str">
        <f t="shared" si="163"/>
        <v>Non Irigasi</v>
      </c>
      <c r="L10473" t="s">
        <v>327</v>
      </c>
    </row>
    <row r="10474" spans="1:12" x14ac:dyDescent="0.25">
      <c r="A10474" s="1">
        <v>10473</v>
      </c>
      <c r="B10474" s="3">
        <v>74</v>
      </c>
      <c r="C10474" s="1">
        <v>289</v>
      </c>
      <c r="D10474" s="1">
        <v>11</v>
      </c>
      <c r="E10474" s="1">
        <v>16</v>
      </c>
      <c r="F10474" s="1">
        <v>0</v>
      </c>
      <c r="G10474">
        <f>VLOOKUP(C10474,reference!$A$1:$E$310,5,FALSE)</f>
        <v>5320040</v>
      </c>
      <c r="H10474" t="str">
        <f>VLOOKUP(C10474,reference!$A$1:$E$310,4,FALSE)</f>
        <v>SABU BARAT</v>
      </c>
      <c r="I10474" t="str">
        <f>VLOOKUP($D10474,reference!$G$1:$H$25,2,FALSE)</f>
        <v>Savanna / Padang rumput</v>
      </c>
      <c r="J10474" t="str">
        <f>VLOOKUP($E10474,reference!$G$1:$H$25,2,FALSE)</f>
        <v>Pemukiman</v>
      </c>
      <c r="K10474" t="str">
        <f t="shared" si="163"/>
        <v>Non Irigasi</v>
      </c>
      <c r="L10474" t="s">
        <v>327</v>
      </c>
    </row>
    <row r="10475" spans="1:12" x14ac:dyDescent="0.25">
      <c r="A10475" s="1">
        <v>10474</v>
      </c>
      <c r="B10475" s="3">
        <v>16</v>
      </c>
      <c r="C10475" s="1">
        <v>239</v>
      </c>
      <c r="D10475" s="1">
        <v>0</v>
      </c>
      <c r="E10475" s="1">
        <v>20</v>
      </c>
      <c r="F10475" s="1">
        <v>0</v>
      </c>
      <c r="G10475">
        <f>VLOOKUP(C10475,reference!$A$1:$E$310,5,FALSE)</f>
        <v>5314061</v>
      </c>
      <c r="H10475" t="str">
        <f>VLOOKUP(C10475,reference!$A$1:$E$310,4,FALSE)</f>
        <v>LANDU LEKO</v>
      </c>
      <c r="I10475" t="str">
        <f>VLOOKUP($D10475,reference!$G$1:$H$25,2,FALSE)</f>
        <v>No data</v>
      </c>
      <c r="J10475" t="str">
        <f>VLOOKUP($E10475,reference!$G$1:$H$25,2,FALSE)</f>
        <v>Tubuh air</v>
      </c>
      <c r="K10475" t="str">
        <f t="shared" si="163"/>
        <v>Non Irigasi</v>
      </c>
      <c r="L10475" t="s">
        <v>327</v>
      </c>
    </row>
    <row r="10476" spans="1:12" x14ac:dyDescent="0.25">
      <c r="A10476" s="1">
        <v>10475</v>
      </c>
      <c r="B10476" s="3">
        <v>60</v>
      </c>
      <c r="C10476" s="1">
        <v>289</v>
      </c>
      <c r="D10476" s="1">
        <v>16</v>
      </c>
      <c r="E10476" s="1">
        <v>16</v>
      </c>
      <c r="F10476" s="1">
        <v>0</v>
      </c>
      <c r="G10476">
        <f>VLOOKUP(C10476,reference!$A$1:$E$310,5,FALSE)</f>
        <v>5320040</v>
      </c>
      <c r="H10476" t="str">
        <f>VLOOKUP(C10476,reference!$A$1:$E$310,4,FALSE)</f>
        <v>SABU BARAT</v>
      </c>
      <c r="I10476" t="str">
        <f>VLOOKUP($D10476,reference!$G$1:$H$25,2,FALSE)</f>
        <v>Pemukiman</v>
      </c>
      <c r="J10476" t="str">
        <f>VLOOKUP($E10476,reference!$G$1:$H$25,2,FALSE)</f>
        <v>Pemukiman</v>
      </c>
      <c r="K10476" t="str">
        <f t="shared" si="163"/>
        <v>Non Irigasi</v>
      </c>
      <c r="L10476" t="s">
        <v>327</v>
      </c>
    </row>
    <row r="10477" spans="1:12" x14ac:dyDescent="0.25">
      <c r="A10477" s="1">
        <v>10476</v>
      </c>
      <c r="B10477" s="3">
        <v>450</v>
      </c>
      <c r="C10477" s="1">
        <v>239</v>
      </c>
      <c r="D10477" s="1">
        <v>1</v>
      </c>
      <c r="E10477" s="1">
        <v>2</v>
      </c>
      <c r="F10477" s="1">
        <v>0</v>
      </c>
      <c r="G10477">
        <f>VLOOKUP(C10477,reference!$A$1:$E$310,5,FALSE)</f>
        <v>5314061</v>
      </c>
      <c r="H10477" t="str">
        <f>VLOOKUP(C10477,reference!$A$1:$E$310,4,FALSE)</f>
        <v>LANDU LEKO</v>
      </c>
      <c r="I10477" t="str">
        <f>VLOOKUP($D10477,reference!$G$1:$H$25,2,FALSE)</f>
        <v>Hutan lahan kering primer</v>
      </c>
      <c r="J10477" t="str">
        <f>VLOOKUP($E10477,reference!$G$1:$H$25,2,FALSE)</f>
        <v>Hutan lahan kering sekunder / bekas tebangan</v>
      </c>
      <c r="K10477" t="str">
        <f t="shared" si="163"/>
        <v>Non Irigasi</v>
      </c>
      <c r="L10477" t="s">
        <v>329</v>
      </c>
    </row>
    <row r="10478" spans="1:12" x14ac:dyDescent="0.25">
      <c r="A10478" s="1">
        <v>10477</v>
      </c>
      <c r="B10478" s="3">
        <v>23</v>
      </c>
      <c r="C10478" s="1">
        <v>289</v>
      </c>
      <c r="D10478" s="1">
        <v>16</v>
      </c>
      <c r="E10478" s="1">
        <v>9</v>
      </c>
      <c r="F10478" s="1">
        <v>0</v>
      </c>
      <c r="G10478">
        <f>VLOOKUP(C10478,reference!$A$1:$E$310,5,FALSE)</f>
        <v>5320040</v>
      </c>
      <c r="H10478" t="str">
        <f>VLOOKUP(C10478,reference!$A$1:$E$310,4,FALSE)</f>
        <v>SABU BARAT</v>
      </c>
      <c r="I10478" t="str">
        <f>VLOOKUP($D10478,reference!$G$1:$H$25,2,FALSE)</f>
        <v>Pemukiman</v>
      </c>
      <c r="J10478" t="str">
        <f>VLOOKUP($E10478,reference!$G$1:$H$25,2,FALSE)</f>
        <v>Semak belukar</v>
      </c>
      <c r="K10478" t="str">
        <f t="shared" si="163"/>
        <v>Non Irigasi</v>
      </c>
      <c r="L10478" t="s">
        <v>327</v>
      </c>
    </row>
    <row r="10479" spans="1:12" x14ac:dyDescent="0.25">
      <c r="A10479" s="1">
        <v>10478</v>
      </c>
      <c r="B10479" s="3">
        <v>3</v>
      </c>
      <c r="C10479" s="1">
        <v>239</v>
      </c>
      <c r="D10479" s="1">
        <v>0</v>
      </c>
      <c r="E10479" s="1">
        <v>1</v>
      </c>
      <c r="F10479" s="1">
        <v>0</v>
      </c>
      <c r="G10479">
        <f>VLOOKUP(C10479,reference!$A$1:$E$310,5,FALSE)</f>
        <v>5314061</v>
      </c>
      <c r="H10479" t="str">
        <f>VLOOKUP(C10479,reference!$A$1:$E$310,4,FALSE)</f>
        <v>LANDU LEKO</v>
      </c>
      <c r="I10479" t="str">
        <f>VLOOKUP($D10479,reference!$G$1:$H$25,2,FALSE)</f>
        <v>No data</v>
      </c>
      <c r="J10479" t="str">
        <f>VLOOKUP($E10479,reference!$G$1:$H$25,2,FALSE)</f>
        <v>Hutan lahan kering primer</v>
      </c>
      <c r="K10479" t="str">
        <f t="shared" si="163"/>
        <v>Non Irigasi</v>
      </c>
      <c r="L10479" t="s">
        <v>327</v>
      </c>
    </row>
    <row r="10480" spans="1:12" x14ac:dyDescent="0.25">
      <c r="A10480" s="1">
        <v>10479</v>
      </c>
      <c r="B10480" s="3">
        <v>22</v>
      </c>
      <c r="C10480" s="1">
        <v>239</v>
      </c>
      <c r="D10480" s="1">
        <v>1</v>
      </c>
      <c r="E10480" s="1">
        <v>1</v>
      </c>
      <c r="F10480" s="1">
        <v>0</v>
      </c>
      <c r="G10480">
        <f>VLOOKUP(C10480,reference!$A$1:$E$310,5,FALSE)</f>
        <v>5314061</v>
      </c>
      <c r="H10480" t="str">
        <f>VLOOKUP(C10480,reference!$A$1:$E$310,4,FALSE)</f>
        <v>LANDU LEKO</v>
      </c>
      <c r="I10480" t="str">
        <f>VLOOKUP($D10480,reference!$G$1:$H$25,2,FALSE)</f>
        <v>Hutan lahan kering primer</v>
      </c>
      <c r="J10480" t="str">
        <f>VLOOKUP($E10480,reference!$G$1:$H$25,2,FALSE)</f>
        <v>Hutan lahan kering primer</v>
      </c>
      <c r="K10480" t="str">
        <f t="shared" si="163"/>
        <v>Non Irigasi</v>
      </c>
      <c r="L10480" t="s">
        <v>327</v>
      </c>
    </row>
    <row r="10481" spans="1:12" x14ac:dyDescent="0.25">
      <c r="A10481" s="1">
        <v>10480</v>
      </c>
      <c r="B10481" s="3">
        <v>4</v>
      </c>
      <c r="C10481" s="1">
        <v>239</v>
      </c>
      <c r="D10481" s="1">
        <v>1</v>
      </c>
      <c r="E10481" s="1">
        <v>0</v>
      </c>
      <c r="F10481" s="1">
        <v>0</v>
      </c>
      <c r="G10481">
        <f>VLOOKUP(C10481,reference!$A$1:$E$310,5,FALSE)</f>
        <v>5314061</v>
      </c>
      <c r="H10481" t="str">
        <f>VLOOKUP(C10481,reference!$A$1:$E$310,4,FALSE)</f>
        <v>LANDU LEKO</v>
      </c>
      <c r="I10481" t="str">
        <f>VLOOKUP($D10481,reference!$G$1:$H$25,2,FALSE)</f>
        <v>Hutan lahan kering primer</v>
      </c>
      <c r="J10481" t="str">
        <f>VLOOKUP($E10481,reference!$G$1:$H$25,2,FALSE)</f>
        <v>No data</v>
      </c>
      <c r="K10481" t="str">
        <f t="shared" si="163"/>
        <v>Non Irigasi</v>
      </c>
      <c r="L10481" t="s">
        <v>328</v>
      </c>
    </row>
    <row r="10482" spans="1:12" x14ac:dyDescent="0.25">
      <c r="A10482" s="1">
        <v>10481</v>
      </c>
      <c r="B10482" s="3">
        <v>35</v>
      </c>
      <c r="C10482" s="1">
        <v>289</v>
      </c>
      <c r="D10482" s="1">
        <v>23</v>
      </c>
      <c r="E10482" s="1">
        <v>16</v>
      </c>
      <c r="F10482" s="1">
        <v>0</v>
      </c>
      <c r="G10482">
        <f>VLOOKUP(C10482,reference!$A$1:$E$310,5,FALSE)</f>
        <v>5320040</v>
      </c>
      <c r="H10482" t="str">
        <f>VLOOKUP(C10482,reference!$A$1:$E$310,4,FALSE)</f>
        <v>SABU BARAT</v>
      </c>
      <c r="I10482" t="str">
        <f>VLOOKUP($D10482,reference!$G$1:$H$25,2,FALSE)</f>
        <v>Bandara</v>
      </c>
      <c r="J10482" t="str">
        <f>VLOOKUP($E10482,reference!$G$1:$H$25,2,FALSE)</f>
        <v>Pemukiman</v>
      </c>
      <c r="K10482" t="str">
        <f t="shared" si="163"/>
        <v>Non Irigasi</v>
      </c>
      <c r="L10482" t="s">
        <v>327</v>
      </c>
    </row>
    <row r="10483" spans="1:12" x14ac:dyDescent="0.25">
      <c r="A10483" s="1">
        <v>10482</v>
      </c>
      <c r="B10483" s="3">
        <v>8</v>
      </c>
      <c r="C10483" s="1">
        <v>289</v>
      </c>
      <c r="D10483" s="1">
        <v>23</v>
      </c>
      <c r="E10483" s="1">
        <v>13</v>
      </c>
      <c r="F10483" s="1">
        <v>0</v>
      </c>
      <c r="G10483">
        <f>VLOOKUP(C10483,reference!$A$1:$E$310,5,FALSE)</f>
        <v>5320040</v>
      </c>
      <c r="H10483" t="str">
        <f>VLOOKUP(C10483,reference!$A$1:$E$310,4,FALSE)</f>
        <v>SABU BARAT</v>
      </c>
      <c r="I10483" t="str">
        <f>VLOOKUP($D10483,reference!$G$1:$H$25,2,FALSE)</f>
        <v>Bandara</v>
      </c>
      <c r="J10483" t="str">
        <f>VLOOKUP($E10483,reference!$G$1:$H$25,2,FALSE)</f>
        <v>Pertanian lahan kering  campur semak / kebun campur</v>
      </c>
      <c r="K10483" t="str">
        <f t="shared" si="163"/>
        <v>Non Irigasi</v>
      </c>
      <c r="L10483" t="s">
        <v>327</v>
      </c>
    </row>
    <row r="10484" spans="1:12" x14ac:dyDescent="0.25">
      <c r="A10484" s="1">
        <v>10483</v>
      </c>
      <c r="B10484" s="3">
        <v>1</v>
      </c>
      <c r="C10484" s="1">
        <v>289</v>
      </c>
      <c r="D10484" s="1">
        <v>0</v>
      </c>
      <c r="E10484" s="1">
        <v>9</v>
      </c>
      <c r="F10484" s="1">
        <v>0</v>
      </c>
      <c r="G10484">
        <f>VLOOKUP(C10484,reference!$A$1:$E$310,5,FALSE)</f>
        <v>5320040</v>
      </c>
      <c r="H10484" t="str">
        <f>VLOOKUP(C10484,reference!$A$1:$E$310,4,FALSE)</f>
        <v>SABU BARAT</v>
      </c>
      <c r="I10484" t="str">
        <f>VLOOKUP($D10484,reference!$G$1:$H$25,2,FALSE)</f>
        <v>No data</v>
      </c>
      <c r="J10484" t="str">
        <f>VLOOKUP($E10484,reference!$G$1:$H$25,2,FALSE)</f>
        <v>Semak belukar</v>
      </c>
      <c r="K10484" t="str">
        <f t="shared" si="163"/>
        <v>Non Irigasi</v>
      </c>
      <c r="L10484" t="s">
        <v>327</v>
      </c>
    </row>
    <row r="10485" spans="1:12" x14ac:dyDescent="0.25">
      <c r="A10485" s="1">
        <v>10484</v>
      </c>
      <c r="B10485" s="3">
        <v>8</v>
      </c>
      <c r="C10485" s="1">
        <v>289</v>
      </c>
      <c r="D10485" s="1">
        <v>0</v>
      </c>
      <c r="E10485" s="1">
        <v>16</v>
      </c>
      <c r="F10485" s="1">
        <v>0</v>
      </c>
      <c r="G10485">
        <f>VLOOKUP(C10485,reference!$A$1:$E$310,5,FALSE)</f>
        <v>5320040</v>
      </c>
      <c r="H10485" t="str">
        <f>VLOOKUP(C10485,reference!$A$1:$E$310,4,FALSE)</f>
        <v>SABU BARAT</v>
      </c>
      <c r="I10485" t="str">
        <f>VLOOKUP($D10485,reference!$G$1:$H$25,2,FALSE)</f>
        <v>No data</v>
      </c>
      <c r="J10485" t="str">
        <f>VLOOKUP($E10485,reference!$G$1:$H$25,2,FALSE)</f>
        <v>Pemukiman</v>
      </c>
      <c r="K10485" t="str">
        <f t="shared" si="163"/>
        <v>Non Irigasi</v>
      </c>
      <c r="L10485" t="s">
        <v>327</v>
      </c>
    </row>
    <row r="10486" spans="1:12" x14ac:dyDescent="0.25">
      <c r="A10486" s="1">
        <v>10485</v>
      </c>
      <c r="B10486" s="3">
        <v>16</v>
      </c>
      <c r="C10486" s="1">
        <v>289</v>
      </c>
      <c r="D10486" s="1">
        <v>23</v>
      </c>
      <c r="E10486" s="1">
        <v>23</v>
      </c>
      <c r="F10486" s="1">
        <v>0</v>
      </c>
      <c r="G10486">
        <f>VLOOKUP(C10486,reference!$A$1:$E$310,5,FALSE)</f>
        <v>5320040</v>
      </c>
      <c r="H10486" t="str">
        <f>VLOOKUP(C10486,reference!$A$1:$E$310,4,FALSE)</f>
        <v>SABU BARAT</v>
      </c>
      <c r="I10486" t="str">
        <f>VLOOKUP($D10486,reference!$G$1:$H$25,2,FALSE)</f>
        <v>Bandara</v>
      </c>
      <c r="J10486" t="str">
        <f>VLOOKUP($E10486,reference!$G$1:$H$25,2,FALSE)</f>
        <v>Bandara</v>
      </c>
      <c r="K10486" t="str">
        <f t="shared" si="163"/>
        <v>Non Irigasi</v>
      </c>
      <c r="L10486" t="s">
        <v>327</v>
      </c>
    </row>
    <row r="10487" spans="1:12" x14ac:dyDescent="0.25">
      <c r="A10487" s="1">
        <v>10486</v>
      </c>
      <c r="B10487" s="3">
        <v>4</v>
      </c>
      <c r="C10487" s="1">
        <v>239</v>
      </c>
      <c r="D10487" s="1">
        <v>0</v>
      </c>
      <c r="E10487" s="1">
        <v>18</v>
      </c>
      <c r="F10487" s="1">
        <v>0</v>
      </c>
      <c r="G10487">
        <f>VLOOKUP(C10487,reference!$A$1:$E$310,5,FALSE)</f>
        <v>5314061</v>
      </c>
      <c r="H10487" t="str">
        <f>VLOOKUP(C10487,reference!$A$1:$E$310,4,FALSE)</f>
        <v>LANDU LEKO</v>
      </c>
      <c r="I10487" t="str">
        <f>VLOOKUP($D10487,reference!$G$1:$H$25,2,FALSE)</f>
        <v>No data</v>
      </c>
      <c r="J10487" t="str">
        <f>VLOOKUP($E10487,reference!$G$1:$H$25,2,FALSE)</f>
        <v>Lahan terbuka</v>
      </c>
      <c r="K10487" t="str">
        <f t="shared" si="163"/>
        <v>Non Irigasi</v>
      </c>
      <c r="L10487" t="s">
        <v>327</v>
      </c>
    </row>
    <row r="10488" spans="1:12" x14ac:dyDescent="0.25">
      <c r="A10488" s="1">
        <v>10487</v>
      </c>
      <c r="B10488" s="3">
        <v>13</v>
      </c>
      <c r="C10488" s="1">
        <v>239</v>
      </c>
      <c r="D10488" s="1">
        <v>1</v>
      </c>
      <c r="E10488" s="1">
        <v>20</v>
      </c>
      <c r="F10488" s="1">
        <v>0</v>
      </c>
      <c r="G10488">
        <f>VLOOKUP(C10488,reference!$A$1:$E$310,5,FALSE)</f>
        <v>5314061</v>
      </c>
      <c r="H10488" t="str">
        <f>VLOOKUP(C10488,reference!$A$1:$E$310,4,FALSE)</f>
        <v>LANDU LEKO</v>
      </c>
      <c r="I10488" t="str">
        <f>VLOOKUP($D10488,reference!$G$1:$H$25,2,FALSE)</f>
        <v>Hutan lahan kering primer</v>
      </c>
      <c r="J10488" t="str">
        <f>VLOOKUP($E10488,reference!$G$1:$H$25,2,FALSE)</f>
        <v>Tubuh air</v>
      </c>
      <c r="K10488" t="str">
        <f t="shared" si="163"/>
        <v>Non Irigasi</v>
      </c>
      <c r="L10488" t="s">
        <v>328</v>
      </c>
    </row>
    <row r="10489" spans="1:12" x14ac:dyDescent="0.25">
      <c r="A10489" s="1">
        <v>10488</v>
      </c>
      <c r="B10489" s="3">
        <v>1</v>
      </c>
      <c r="C10489" s="1">
        <v>289</v>
      </c>
      <c r="D10489" s="1">
        <v>16</v>
      </c>
      <c r="E10489" s="1">
        <v>20</v>
      </c>
      <c r="F10489" s="1">
        <v>0</v>
      </c>
      <c r="G10489">
        <f>VLOOKUP(C10489,reference!$A$1:$E$310,5,FALSE)</f>
        <v>5320040</v>
      </c>
      <c r="H10489" t="str">
        <f>VLOOKUP(C10489,reference!$A$1:$E$310,4,FALSE)</f>
        <v>SABU BARAT</v>
      </c>
      <c r="I10489" t="str">
        <f>VLOOKUP($D10489,reference!$G$1:$H$25,2,FALSE)</f>
        <v>Pemukiman</v>
      </c>
      <c r="J10489" t="str">
        <f>VLOOKUP($E10489,reference!$G$1:$H$25,2,FALSE)</f>
        <v>Tubuh air</v>
      </c>
      <c r="K10489" t="str">
        <f t="shared" si="163"/>
        <v>Non Irigasi</v>
      </c>
      <c r="L10489" t="s">
        <v>327</v>
      </c>
    </row>
    <row r="10490" spans="1:12" x14ac:dyDescent="0.25">
      <c r="A10490" s="1">
        <v>10489</v>
      </c>
      <c r="B10490" s="3">
        <v>189</v>
      </c>
      <c r="C10490" s="1">
        <v>289</v>
      </c>
      <c r="D10490" s="1">
        <v>11</v>
      </c>
      <c r="E10490" s="1">
        <v>2</v>
      </c>
      <c r="F10490" s="1">
        <v>0</v>
      </c>
      <c r="G10490">
        <f>VLOOKUP(C10490,reference!$A$1:$E$310,5,FALSE)</f>
        <v>5320040</v>
      </c>
      <c r="H10490" t="str">
        <f>VLOOKUP(C10490,reference!$A$1:$E$310,4,FALSE)</f>
        <v>SABU BARAT</v>
      </c>
      <c r="I10490" t="str">
        <f>VLOOKUP($D10490,reference!$G$1:$H$25,2,FALSE)</f>
        <v>Savanna / Padang rumput</v>
      </c>
      <c r="J10490" t="str">
        <f>VLOOKUP($E10490,reference!$G$1:$H$25,2,FALSE)</f>
        <v>Hutan lahan kering sekunder / bekas tebangan</v>
      </c>
      <c r="K10490" t="str">
        <f t="shared" si="163"/>
        <v>Non Irigasi</v>
      </c>
      <c r="L10490" t="s">
        <v>327</v>
      </c>
    </row>
    <row r="10491" spans="1:12" x14ac:dyDescent="0.25">
      <c r="A10491" s="1">
        <v>10490</v>
      </c>
      <c r="B10491" s="3">
        <v>51</v>
      </c>
      <c r="C10491" s="1">
        <v>289</v>
      </c>
      <c r="D10491" s="1">
        <v>2</v>
      </c>
      <c r="E10491" s="1">
        <v>16</v>
      </c>
      <c r="F10491" s="1">
        <v>0</v>
      </c>
      <c r="G10491">
        <f>VLOOKUP(C10491,reference!$A$1:$E$310,5,FALSE)</f>
        <v>5320040</v>
      </c>
      <c r="H10491" t="str">
        <f>VLOOKUP(C10491,reference!$A$1:$E$310,4,FALSE)</f>
        <v>SABU BARAT</v>
      </c>
      <c r="I10491" t="str">
        <f>VLOOKUP($D10491,reference!$G$1:$H$25,2,FALSE)</f>
        <v>Hutan lahan kering sekunder / bekas tebangan</v>
      </c>
      <c r="J10491" t="str">
        <f>VLOOKUP($E10491,reference!$G$1:$H$25,2,FALSE)</f>
        <v>Pemukiman</v>
      </c>
      <c r="K10491" t="str">
        <f t="shared" si="163"/>
        <v>Non Irigasi</v>
      </c>
      <c r="L10491" t="s">
        <v>328</v>
      </c>
    </row>
    <row r="10492" spans="1:12" x14ac:dyDescent="0.25">
      <c r="A10492" s="1">
        <v>10491</v>
      </c>
      <c r="B10492" s="3">
        <v>1</v>
      </c>
      <c r="C10492" s="1">
        <v>289</v>
      </c>
      <c r="D10492" s="1">
        <v>2</v>
      </c>
      <c r="E10492" s="1">
        <v>20</v>
      </c>
      <c r="F10492" s="1">
        <v>0</v>
      </c>
      <c r="G10492">
        <f>VLOOKUP(C10492,reference!$A$1:$E$310,5,FALSE)</f>
        <v>5320040</v>
      </c>
      <c r="H10492" t="str">
        <f>VLOOKUP(C10492,reference!$A$1:$E$310,4,FALSE)</f>
        <v>SABU BARAT</v>
      </c>
      <c r="I10492" t="str">
        <f>VLOOKUP($D10492,reference!$G$1:$H$25,2,FALSE)</f>
        <v>Hutan lahan kering sekunder / bekas tebangan</v>
      </c>
      <c r="J10492" t="str">
        <f>VLOOKUP($E10492,reference!$G$1:$H$25,2,FALSE)</f>
        <v>Tubuh air</v>
      </c>
      <c r="K10492" t="str">
        <f t="shared" si="163"/>
        <v>Non Irigasi</v>
      </c>
      <c r="L10492" t="s">
        <v>328</v>
      </c>
    </row>
    <row r="10493" spans="1:12" x14ac:dyDescent="0.25">
      <c r="A10493" s="1">
        <v>10492</v>
      </c>
      <c r="B10493" s="3">
        <v>618</v>
      </c>
      <c r="C10493" s="1">
        <v>239</v>
      </c>
      <c r="D10493" s="1">
        <v>9</v>
      </c>
      <c r="E10493" s="1">
        <v>2</v>
      </c>
      <c r="F10493" s="1">
        <v>0</v>
      </c>
      <c r="G10493">
        <f>VLOOKUP(C10493,reference!$A$1:$E$310,5,FALSE)</f>
        <v>5314061</v>
      </c>
      <c r="H10493" t="str">
        <f>VLOOKUP(C10493,reference!$A$1:$E$310,4,FALSE)</f>
        <v>LANDU LEKO</v>
      </c>
      <c r="I10493" t="str">
        <f>VLOOKUP($D10493,reference!$G$1:$H$25,2,FALSE)</f>
        <v>Semak belukar</v>
      </c>
      <c r="J10493" t="str">
        <f>VLOOKUP($E10493,reference!$G$1:$H$25,2,FALSE)</f>
        <v>Hutan lahan kering sekunder / bekas tebangan</v>
      </c>
      <c r="K10493" t="str">
        <f t="shared" si="163"/>
        <v>Non Irigasi</v>
      </c>
      <c r="L10493" t="s">
        <v>327</v>
      </c>
    </row>
    <row r="10494" spans="1:12" x14ac:dyDescent="0.25">
      <c r="A10494" s="1">
        <v>10493</v>
      </c>
      <c r="B10494" s="3">
        <v>40</v>
      </c>
      <c r="C10494" s="1">
        <v>239</v>
      </c>
      <c r="D10494" s="1">
        <v>9</v>
      </c>
      <c r="E10494" s="1">
        <v>20</v>
      </c>
      <c r="F10494" s="1">
        <v>0</v>
      </c>
      <c r="G10494">
        <f>VLOOKUP(C10494,reference!$A$1:$E$310,5,FALSE)</f>
        <v>5314061</v>
      </c>
      <c r="H10494" t="str">
        <f>VLOOKUP(C10494,reference!$A$1:$E$310,4,FALSE)</f>
        <v>LANDU LEKO</v>
      </c>
      <c r="I10494" t="str">
        <f>VLOOKUP($D10494,reference!$G$1:$H$25,2,FALSE)</f>
        <v>Semak belukar</v>
      </c>
      <c r="J10494" t="str">
        <f>VLOOKUP($E10494,reference!$G$1:$H$25,2,FALSE)</f>
        <v>Tubuh air</v>
      </c>
      <c r="K10494" t="str">
        <f t="shared" si="163"/>
        <v>Non Irigasi</v>
      </c>
      <c r="L10494" t="s">
        <v>327</v>
      </c>
    </row>
    <row r="10495" spans="1:12" x14ac:dyDescent="0.25">
      <c r="A10495" s="1">
        <v>10494</v>
      </c>
      <c r="B10495" s="3">
        <v>1721</v>
      </c>
      <c r="C10495" s="1">
        <v>239</v>
      </c>
      <c r="D10495" s="1">
        <v>9</v>
      </c>
      <c r="E10495" s="1">
        <v>9</v>
      </c>
      <c r="F10495" s="1">
        <v>0</v>
      </c>
      <c r="G10495">
        <f>VLOOKUP(C10495,reference!$A$1:$E$310,5,FALSE)</f>
        <v>5314061</v>
      </c>
      <c r="H10495" t="str">
        <f>VLOOKUP(C10495,reference!$A$1:$E$310,4,FALSE)</f>
        <v>LANDU LEKO</v>
      </c>
      <c r="I10495" t="str">
        <f>VLOOKUP($D10495,reference!$G$1:$H$25,2,FALSE)</f>
        <v>Semak belukar</v>
      </c>
      <c r="J10495" t="str">
        <f>VLOOKUP($E10495,reference!$G$1:$H$25,2,FALSE)</f>
        <v>Semak belukar</v>
      </c>
      <c r="K10495" t="str">
        <f t="shared" si="163"/>
        <v>Non Irigasi</v>
      </c>
      <c r="L10495" t="s">
        <v>327</v>
      </c>
    </row>
    <row r="10496" spans="1:12" x14ac:dyDescent="0.25">
      <c r="A10496" s="1">
        <v>10495</v>
      </c>
      <c r="B10496" s="3">
        <v>9</v>
      </c>
      <c r="C10496" s="1">
        <v>289</v>
      </c>
      <c r="D10496" s="1">
        <v>2</v>
      </c>
      <c r="E10496" s="1">
        <v>14</v>
      </c>
      <c r="F10496" s="1">
        <v>0</v>
      </c>
      <c r="G10496">
        <f>VLOOKUP(C10496,reference!$A$1:$E$310,5,FALSE)</f>
        <v>5320040</v>
      </c>
      <c r="H10496" t="str">
        <f>VLOOKUP(C10496,reference!$A$1:$E$310,4,FALSE)</f>
        <v>SABU BARAT</v>
      </c>
      <c r="I10496" t="str">
        <f>VLOOKUP($D10496,reference!$G$1:$H$25,2,FALSE)</f>
        <v>Hutan lahan kering sekunder / bekas tebangan</v>
      </c>
      <c r="J10496" t="str">
        <f>VLOOKUP($E10496,reference!$G$1:$H$25,2,FALSE)</f>
        <v>Sawah</v>
      </c>
      <c r="K10496" t="str">
        <f t="shared" si="163"/>
        <v>Non Irigasi</v>
      </c>
      <c r="L10496" t="s">
        <v>328</v>
      </c>
    </row>
    <row r="10497" spans="1:12" x14ac:dyDescent="0.25">
      <c r="A10497" s="1">
        <v>10496</v>
      </c>
      <c r="B10497" s="3">
        <v>44</v>
      </c>
      <c r="C10497" s="1">
        <v>289</v>
      </c>
      <c r="D10497" s="1">
        <v>1</v>
      </c>
      <c r="E10497" s="1">
        <v>14</v>
      </c>
      <c r="F10497" s="1">
        <v>0</v>
      </c>
      <c r="G10497">
        <f>VLOOKUP(C10497,reference!$A$1:$E$310,5,FALSE)</f>
        <v>5320040</v>
      </c>
      <c r="H10497" t="str">
        <f>VLOOKUP(C10497,reference!$A$1:$E$310,4,FALSE)</f>
        <v>SABU BARAT</v>
      </c>
      <c r="I10497" t="str">
        <f>VLOOKUP($D10497,reference!$G$1:$H$25,2,FALSE)</f>
        <v>Hutan lahan kering primer</v>
      </c>
      <c r="J10497" t="str">
        <f>VLOOKUP($E10497,reference!$G$1:$H$25,2,FALSE)</f>
        <v>Sawah</v>
      </c>
      <c r="K10497" t="str">
        <f t="shared" si="163"/>
        <v>Non Irigasi</v>
      </c>
      <c r="L10497" t="s">
        <v>328</v>
      </c>
    </row>
    <row r="10498" spans="1:12" x14ac:dyDescent="0.25">
      <c r="A10498" s="1">
        <v>10497</v>
      </c>
      <c r="B10498" s="3">
        <v>7</v>
      </c>
      <c r="C10498" s="1">
        <v>239</v>
      </c>
      <c r="D10498" s="1">
        <v>18</v>
      </c>
      <c r="E10498" s="1">
        <v>16</v>
      </c>
      <c r="F10498" s="1">
        <v>0</v>
      </c>
      <c r="G10498">
        <f>VLOOKUP(C10498,reference!$A$1:$E$310,5,FALSE)</f>
        <v>5314061</v>
      </c>
      <c r="H10498" t="str">
        <f>VLOOKUP(C10498,reference!$A$1:$E$310,4,FALSE)</f>
        <v>LANDU LEKO</v>
      </c>
      <c r="I10498" t="str">
        <f>VLOOKUP($D10498,reference!$G$1:$H$25,2,FALSE)</f>
        <v>Lahan terbuka</v>
      </c>
      <c r="J10498" t="str">
        <f>VLOOKUP($E10498,reference!$G$1:$H$25,2,FALSE)</f>
        <v>Pemukiman</v>
      </c>
      <c r="K10498" t="str">
        <f t="shared" si="163"/>
        <v>Non Irigasi</v>
      </c>
      <c r="L10498" t="s">
        <v>327</v>
      </c>
    </row>
    <row r="10499" spans="1:12" x14ac:dyDescent="0.25">
      <c r="A10499" s="1">
        <v>10498</v>
      </c>
      <c r="B10499" s="3">
        <v>65</v>
      </c>
      <c r="C10499" s="1">
        <v>289</v>
      </c>
      <c r="D10499" s="1">
        <v>1</v>
      </c>
      <c r="E10499" s="1">
        <v>2</v>
      </c>
      <c r="F10499" s="1">
        <v>0</v>
      </c>
      <c r="G10499">
        <f>VLOOKUP(C10499,reference!$A$1:$E$310,5,FALSE)</f>
        <v>5320040</v>
      </c>
      <c r="H10499" t="str">
        <f>VLOOKUP(C10499,reference!$A$1:$E$310,4,FALSE)</f>
        <v>SABU BARAT</v>
      </c>
      <c r="I10499" t="str">
        <f>VLOOKUP($D10499,reference!$G$1:$H$25,2,FALSE)</f>
        <v>Hutan lahan kering primer</v>
      </c>
      <c r="J10499" t="str">
        <f>VLOOKUP($E10499,reference!$G$1:$H$25,2,FALSE)</f>
        <v>Hutan lahan kering sekunder / bekas tebangan</v>
      </c>
      <c r="K10499" t="str">
        <f t="shared" ref="K10499:K10562" si="164">IF(F10499=0,"Non Irigasi","Buffer Irigasi")</f>
        <v>Non Irigasi</v>
      </c>
      <c r="L10499" t="s">
        <v>329</v>
      </c>
    </row>
    <row r="10500" spans="1:12" x14ac:dyDescent="0.25">
      <c r="A10500" s="1">
        <v>10499</v>
      </c>
      <c r="B10500" s="3">
        <v>105</v>
      </c>
      <c r="C10500" s="1">
        <v>239</v>
      </c>
      <c r="D10500" s="1">
        <v>5</v>
      </c>
      <c r="E10500" s="1">
        <v>2</v>
      </c>
      <c r="F10500" s="1">
        <v>0</v>
      </c>
      <c r="G10500">
        <f>VLOOKUP(C10500,reference!$A$1:$E$310,5,FALSE)</f>
        <v>5314061</v>
      </c>
      <c r="H10500" t="str">
        <f>VLOOKUP(C10500,reference!$A$1:$E$310,4,FALSE)</f>
        <v>LANDU LEKO</v>
      </c>
      <c r="I10500" t="str">
        <f>VLOOKUP($D10500,reference!$G$1:$H$25,2,FALSE)</f>
        <v>Hutan mangrove primer</v>
      </c>
      <c r="J10500" t="str">
        <f>VLOOKUP($E10500,reference!$G$1:$H$25,2,FALSE)</f>
        <v>Hutan lahan kering sekunder / bekas tebangan</v>
      </c>
      <c r="K10500" t="str">
        <f t="shared" si="164"/>
        <v>Non Irigasi</v>
      </c>
      <c r="L10500" t="s">
        <v>329</v>
      </c>
    </row>
    <row r="10501" spans="1:12" x14ac:dyDescent="0.25">
      <c r="A10501" s="1">
        <v>10500</v>
      </c>
      <c r="B10501" s="3">
        <v>2</v>
      </c>
      <c r="C10501" s="1">
        <v>289</v>
      </c>
      <c r="D10501" s="1">
        <v>0</v>
      </c>
      <c r="E10501" s="1">
        <v>2</v>
      </c>
      <c r="F10501" s="1">
        <v>0</v>
      </c>
      <c r="G10501">
        <f>VLOOKUP(C10501,reference!$A$1:$E$310,5,FALSE)</f>
        <v>5320040</v>
      </c>
      <c r="H10501" t="str">
        <f>VLOOKUP(C10501,reference!$A$1:$E$310,4,FALSE)</f>
        <v>SABU BARAT</v>
      </c>
      <c r="I10501" t="str">
        <f>VLOOKUP($D10501,reference!$G$1:$H$25,2,FALSE)</f>
        <v>No data</v>
      </c>
      <c r="J10501" t="str">
        <f>VLOOKUP($E10501,reference!$G$1:$H$25,2,FALSE)</f>
        <v>Hutan lahan kering sekunder / bekas tebangan</v>
      </c>
      <c r="K10501" t="str">
        <f t="shared" si="164"/>
        <v>Non Irigasi</v>
      </c>
      <c r="L10501" t="s">
        <v>327</v>
      </c>
    </row>
    <row r="10502" spans="1:12" x14ac:dyDescent="0.25">
      <c r="A10502" s="1">
        <v>10501</v>
      </c>
      <c r="B10502" s="3">
        <v>53</v>
      </c>
      <c r="C10502" s="1">
        <v>239</v>
      </c>
      <c r="D10502" s="1">
        <v>5</v>
      </c>
      <c r="E10502" s="1">
        <v>9</v>
      </c>
      <c r="F10502" s="1">
        <v>0</v>
      </c>
      <c r="G10502">
        <f>VLOOKUP(C10502,reference!$A$1:$E$310,5,FALSE)</f>
        <v>5314061</v>
      </c>
      <c r="H10502" t="str">
        <f>VLOOKUP(C10502,reference!$A$1:$E$310,4,FALSE)</f>
        <v>LANDU LEKO</v>
      </c>
      <c r="I10502" t="str">
        <f>VLOOKUP($D10502,reference!$G$1:$H$25,2,FALSE)</f>
        <v>Hutan mangrove primer</v>
      </c>
      <c r="J10502" t="str">
        <f>VLOOKUP($E10502,reference!$G$1:$H$25,2,FALSE)</f>
        <v>Semak belukar</v>
      </c>
      <c r="K10502" t="str">
        <f t="shared" si="164"/>
        <v>Non Irigasi</v>
      </c>
      <c r="L10502" t="s">
        <v>328</v>
      </c>
    </row>
    <row r="10503" spans="1:12" x14ac:dyDescent="0.25">
      <c r="A10503" s="1">
        <v>10502</v>
      </c>
      <c r="B10503" s="3">
        <v>7</v>
      </c>
      <c r="C10503" s="1">
        <v>239</v>
      </c>
      <c r="D10503" s="1">
        <v>18</v>
      </c>
      <c r="E10503" s="1">
        <v>0</v>
      </c>
      <c r="F10503" s="1">
        <v>0</v>
      </c>
      <c r="G10503">
        <f>VLOOKUP(C10503,reference!$A$1:$E$310,5,FALSE)</f>
        <v>5314061</v>
      </c>
      <c r="H10503" t="str">
        <f>VLOOKUP(C10503,reference!$A$1:$E$310,4,FALSE)</f>
        <v>LANDU LEKO</v>
      </c>
      <c r="I10503" t="str">
        <f>VLOOKUP($D10503,reference!$G$1:$H$25,2,FALSE)</f>
        <v>Lahan terbuka</v>
      </c>
      <c r="J10503" t="str">
        <f>VLOOKUP($E10503,reference!$G$1:$H$25,2,FALSE)</f>
        <v>No data</v>
      </c>
      <c r="K10503" t="str">
        <f t="shared" si="164"/>
        <v>Non Irigasi</v>
      </c>
      <c r="L10503" t="s">
        <v>327</v>
      </c>
    </row>
    <row r="10504" spans="1:12" x14ac:dyDescent="0.25">
      <c r="A10504" s="1">
        <v>10503</v>
      </c>
      <c r="B10504" s="3">
        <v>122</v>
      </c>
      <c r="C10504" s="1">
        <v>289</v>
      </c>
      <c r="D10504" s="1">
        <v>2</v>
      </c>
      <c r="E10504" s="1">
        <v>2</v>
      </c>
      <c r="F10504" s="1">
        <v>0</v>
      </c>
      <c r="G10504">
        <f>VLOOKUP(C10504,reference!$A$1:$E$310,5,FALSE)</f>
        <v>5320040</v>
      </c>
      <c r="H10504" t="str">
        <f>VLOOKUP(C10504,reference!$A$1:$E$310,4,FALSE)</f>
        <v>SABU BARAT</v>
      </c>
      <c r="I10504" t="str">
        <f>VLOOKUP($D10504,reference!$G$1:$H$25,2,FALSE)</f>
        <v>Hutan lahan kering sekunder / bekas tebangan</v>
      </c>
      <c r="J10504" t="str">
        <f>VLOOKUP($E10504,reference!$G$1:$H$25,2,FALSE)</f>
        <v>Hutan lahan kering sekunder / bekas tebangan</v>
      </c>
      <c r="K10504" t="str">
        <f t="shared" si="164"/>
        <v>Non Irigasi</v>
      </c>
      <c r="L10504" t="s">
        <v>327</v>
      </c>
    </row>
    <row r="10505" spans="1:12" x14ac:dyDescent="0.25">
      <c r="A10505" s="1">
        <v>10504</v>
      </c>
      <c r="B10505" s="3">
        <v>58</v>
      </c>
      <c r="C10505" s="1">
        <v>289</v>
      </c>
      <c r="D10505" s="1">
        <v>16</v>
      </c>
      <c r="E10505" s="1">
        <v>13</v>
      </c>
      <c r="F10505" s="1">
        <v>0</v>
      </c>
      <c r="G10505">
        <f>VLOOKUP(C10505,reference!$A$1:$E$310,5,FALSE)</f>
        <v>5320040</v>
      </c>
      <c r="H10505" t="str">
        <f>VLOOKUP(C10505,reference!$A$1:$E$310,4,FALSE)</f>
        <v>SABU BARAT</v>
      </c>
      <c r="I10505" t="str">
        <f>VLOOKUP($D10505,reference!$G$1:$H$25,2,FALSE)</f>
        <v>Pemukiman</v>
      </c>
      <c r="J10505" t="str">
        <f>VLOOKUP($E10505,reference!$G$1:$H$25,2,FALSE)</f>
        <v>Pertanian lahan kering  campur semak / kebun campur</v>
      </c>
      <c r="K10505" t="str">
        <f t="shared" si="164"/>
        <v>Non Irigasi</v>
      </c>
      <c r="L10505" t="s">
        <v>327</v>
      </c>
    </row>
    <row r="10506" spans="1:12" x14ac:dyDescent="0.25">
      <c r="A10506" s="1">
        <v>10505</v>
      </c>
      <c r="B10506" s="3">
        <v>1</v>
      </c>
      <c r="C10506" s="1">
        <v>291</v>
      </c>
      <c r="D10506" s="1">
        <v>2</v>
      </c>
      <c r="E10506" s="1">
        <v>0</v>
      </c>
      <c r="F10506" s="1">
        <v>0</v>
      </c>
      <c r="G10506">
        <f>VLOOKUP(C10506,reference!$A$1:$E$310,5,FALSE)</f>
        <v>5320060</v>
      </c>
      <c r="H10506" t="str">
        <f>VLOOKUP(C10506,reference!$A$1:$E$310,4,FALSE)</f>
        <v>SABU TIMUR</v>
      </c>
      <c r="I10506" t="str">
        <f>VLOOKUP($D10506,reference!$G$1:$H$25,2,FALSE)</f>
        <v>Hutan lahan kering sekunder / bekas tebangan</v>
      </c>
      <c r="J10506" t="str">
        <f>VLOOKUP($E10506,reference!$G$1:$H$25,2,FALSE)</f>
        <v>No data</v>
      </c>
      <c r="K10506" t="str">
        <f t="shared" si="164"/>
        <v>Non Irigasi</v>
      </c>
      <c r="L10506" t="s">
        <v>328</v>
      </c>
    </row>
    <row r="10507" spans="1:12" x14ac:dyDescent="0.25">
      <c r="A10507" s="1">
        <v>10506</v>
      </c>
      <c r="B10507" s="3">
        <v>41</v>
      </c>
      <c r="C10507" s="1">
        <v>239</v>
      </c>
      <c r="D10507" s="1">
        <v>20</v>
      </c>
      <c r="E10507" s="1">
        <v>4</v>
      </c>
      <c r="F10507" s="1">
        <v>0</v>
      </c>
      <c r="G10507">
        <f>VLOOKUP(C10507,reference!$A$1:$E$310,5,FALSE)</f>
        <v>5314061</v>
      </c>
      <c r="H10507" t="str">
        <f>VLOOKUP(C10507,reference!$A$1:$E$310,4,FALSE)</f>
        <v>LANDU LEKO</v>
      </c>
      <c r="I10507" t="str">
        <f>VLOOKUP($D10507,reference!$G$1:$H$25,2,FALSE)</f>
        <v>Tubuh air</v>
      </c>
      <c r="J10507" t="str">
        <f>VLOOKUP($E10507,reference!$G$1:$H$25,2,FALSE)</f>
        <v>Hutan rawa sekunder</v>
      </c>
      <c r="K10507" t="str">
        <f t="shared" si="164"/>
        <v>Non Irigasi</v>
      </c>
      <c r="L10507" t="s">
        <v>327</v>
      </c>
    </row>
    <row r="10508" spans="1:12" x14ac:dyDescent="0.25">
      <c r="A10508" s="1">
        <v>10507</v>
      </c>
      <c r="B10508" s="3">
        <v>11</v>
      </c>
      <c r="C10508" s="1">
        <v>239</v>
      </c>
      <c r="D10508" s="1">
        <v>5</v>
      </c>
      <c r="E10508" s="1">
        <v>18</v>
      </c>
      <c r="F10508" s="1">
        <v>0</v>
      </c>
      <c r="G10508">
        <f>VLOOKUP(C10508,reference!$A$1:$E$310,5,FALSE)</f>
        <v>5314061</v>
      </c>
      <c r="H10508" t="str">
        <f>VLOOKUP(C10508,reference!$A$1:$E$310,4,FALSE)</f>
        <v>LANDU LEKO</v>
      </c>
      <c r="I10508" t="str">
        <f>VLOOKUP($D10508,reference!$G$1:$H$25,2,FALSE)</f>
        <v>Hutan mangrove primer</v>
      </c>
      <c r="J10508" t="str">
        <f>VLOOKUP($E10508,reference!$G$1:$H$25,2,FALSE)</f>
        <v>Lahan terbuka</v>
      </c>
      <c r="K10508" t="str">
        <f t="shared" si="164"/>
        <v>Non Irigasi</v>
      </c>
      <c r="L10508" t="s">
        <v>328</v>
      </c>
    </row>
    <row r="10509" spans="1:12" x14ac:dyDescent="0.25">
      <c r="A10509" s="1">
        <v>10508</v>
      </c>
      <c r="B10509" s="3">
        <v>148</v>
      </c>
      <c r="C10509" s="1">
        <v>239</v>
      </c>
      <c r="D10509" s="1">
        <v>5</v>
      </c>
      <c r="E10509" s="1">
        <v>5</v>
      </c>
      <c r="F10509" s="1">
        <v>0</v>
      </c>
      <c r="G10509">
        <f>VLOOKUP(C10509,reference!$A$1:$E$310,5,FALSE)</f>
        <v>5314061</v>
      </c>
      <c r="H10509" t="str">
        <f>VLOOKUP(C10509,reference!$A$1:$E$310,4,FALSE)</f>
        <v>LANDU LEKO</v>
      </c>
      <c r="I10509" t="str">
        <f>VLOOKUP($D10509,reference!$G$1:$H$25,2,FALSE)</f>
        <v>Hutan mangrove primer</v>
      </c>
      <c r="J10509" t="str">
        <f>VLOOKUP($E10509,reference!$G$1:$H$25,2,FALSE)</f>
        <v>Hutan mangrove primer</v>
      </c>
      <c r="K10509" t="str">
        <f t="shared" si="164"/>
        <v>Non Irigasi</v>
      </c>
      <c r="L10509" t="s">
        <v>327</v>
      </c>
    </row>
    <row r="10510" spans="1:12" x14ac:dyDescent="0.25">
      <c r="A10510" s="1">
        <v>10509</v>
      </c>
      <c r="B10510" s="3">
        <v>6</v>
      </c>
      <c r="C10510" s="1">
        <v>239</v>
      </c>
      <c r="D10510" s="1">
        <v>2</v>
      </c>
      <c r="E10510" s="1">
        <v>4</v>
      </c>
      <c r="F10510" s="1">
        <v>0</v>
      </c>
      <c r="G10510">
        <f>VLOOKUP(C10510,reference!$A$1:$E$310,5,FALSE)</f>
        <v>5314061</v>
      </c>
      <c r="H10510" t="str">
        <f>VLOOKUP(C10510,reference!$A$1:$E$310,4,FALSE)</f>
        <v>LANDU LEKO</v>
      </c>
      <c r="I10510" t="str">
        <f>VLOOKUP($D10510,reference!$G$1:$H$25,2,FALSE)</f>
        <v>Hutan lahan kering sekunder / bekas tebangan</v>
      </c>
      <c r="J10510" t="str">
        <f>VLOOKUP($E10510,reference!$G$1:$H$25,2,FALSE)</f>
        <v>Hutan rawa sekunder</v>
      </c>
      <c r="K10510" t="str">
        <f t="shared" si="164"/>
        <v>Non Irigasi</v>
      </c>
      <c r="L10510" t="s">
        <v>327</v>
      </c>
    </row>
    <row r="10511" spans="1:12" x14ac:dyDescent="0.25">
      <c r="A10511" s="1">
        <v>10510</v>
      </c>
      <c r="B10511" s="3">
        <v>638</v>
      </c>
      <c r="C10511" s="1">
        <v>291</v>
      </c>
      <c r="D10511" s="1">
        <v>9</v>
      </c>
      <c r="E10511" s="1">
        <v>13</v>
      </c>
      <c r="F10511" s="1">
        <v>0</v>
      </c>
      <c r="G10511">
        <f>VLOOKUP(C10511,reference!$A$1:$E$310,5,FALSE)</f>
        <v>5320060</v>
      </c>
      <c r="H10511" t="str">
        <f>VLOOKUP(C10511,reference!$A$1:$E$310,4,FALSE)</f>
        <v>SABU TIMUR</v>
      </c>
      <c r="I10511" t="str">
        <f>VLOOKUP($D10511,reference!$G$1:$H$25,2,FALSE)</f>
        <v>Semak belukar</v>
      </c>
      <c r="J10511" t="str">
        <f>VLOOKUP($E10511,reference!$G$1:$H$25,2,FALSE)</f>
        <v>Pertanian lahan kering  campur semak / kebun campur</v>
      </c>
      <c r="K10511" t="str">
        <f t="shared" si="164"/>
        <v>Non Irigasi</v>
      </c>
      <c r="L10511" t="s">
        <v>327</v>
      </c>
    </row>
    <row r="10512" spans="1:12" x14ac:dyDescent="0.25">
      <c r="A10512" s="1">
        <v>10511</v>
      </c>
      <c r="B10512" s="3">
        <v>10</v>
      </c>
      <c r="C10512" s="1">
        <v>239</v>
      </c>
      <c r="D10512" s="1">
        <v>9</v>
      </c>
      <c r="E10512" s="1">
        <v>0</v>
      </c>
      <c r="F10512" s="1">
        <v>0</v>
      </c>
      <c r="G10512">
        <f>VLOOKUP(C10512,reference!$A$1:$E$310,5,FALSE)</f>
        <v>5314061</v>
      </c>
      <c r="H10512" t="str">
        <f>VLOOKUP(C10512,reference!$A$1:$E$310,4,FALSE)</f>
        <v>LANDU LEKO</v>
      </c>
      <c r="I10512" t="str">
        <f>VLOOKUP($D10512,reference!$G$1:$H$25,2,FALSE)</f>
        <v>Semak belukar</v>
      </c>
      <c r="J10512" t="str">
        <f>VLOOKUP($E10512,reference!$G$1:$H$25,2,FALSE)</f>
        <v>No data</v>
      </c>
      <c r="K10512" t="str">
        <f t="shared" si="164"/>
        <v>Non Irigasi</v>
      </c>
      <c r="L10512" t="s">
        <v>327</v>
      </c>
    </row>
    <row r="10513" spans="1:12" x14ac:dyDescent="0.25">
      <c r="A10513" s="1">
        <v>10512</v>
      </c>
      <c r="B10513" s="3">
        <v>24</v>
      </c>
      <c r="C10513" s="1">
        <v>239</v>
      </c>
      <c r="D10513" s="1">
        <v>9</v>
      </c>
      <c r="E10513" s="1">
        <v>6</v>
      </c>
      <c r="F10513" s="1">
        <v>0</v>
      </c>
      <c r="G10513">
        <f>VLOOKUP(C10513,reference!$A$1:$E$310,5,FALSE)</f>
        <v>5314061</v>
      </c>
      <c r="H10513" t="str">
        <f>VLOOKUP(C10513,reference!$A$1:$E$310,4,FALSE)</f>
        <v>LANDU LEKO</v>
      </c>
      <c r="I10513" t="str">
        <f>VLOOKUP($D10513,reference!$G$1:$H$25,2,FALSE)</f>
        <v>Semak belukar</v>
      </c>
      <c r="J10513" t="str">
        <f>VLOOKUP($E10513,reference!$G$1:$H$25,2,FALSE)</f>
        <v>Hutan mangrove sekunder</v>
      </c>
      <c r="K10513" t="str">
        <f t="shared" si="164"/>
        <v>Non Irigasi</v>
      </c>
      <c r="L10513" t="s">
        <v>327</v>
      </c>
    </row>
    <row r="10514" spans="1:12" x14ac:dyDescent="0.25">
      <c r="A10514" s="1">
        <v>10513</v>
      </c>
      <c r="B10514" s="3">
        <v>3</v>
      </c>
      <c r="C10514" s="1">
        <v>239</v>
      </c>
      <c r="D10514" s="1">
        <v>18</v>
      </c>
      <c r="E10514" s="1">
        <v>20</v>
      </c>
      <c r="F10514" s="1">
        <v>0</v>
      </c>
      <c r="G10514">
        <f>VLOOKUP(C10514,reference!$A$1:$E$310,5,FALSE)</f>
        <v>5314061</v>
      </c>
      <c r="H10514" t="str">
        <f>VLOOKUP(C10514,reference!$A$1:$E$310,4,FALSE)</f>
        <v>LANDU LEKO</v>
      </c>
      <c r="I10514" t="str">
        <f>VLOOKUP($D10514,reference!$G$1:$H$25,2,FALSE)</f>
        <v>Lahan terbuka</v>
      </c>
      <c r="J10514" t="str">
        <f>VLOOKUP($E10514,reference!$G$1:$H$25,2,FALSE)</f>
        <v>Tubuh air</v>
      </c>
      <c r="K10514" t="str">
        <f t="shared" si="164"/>
        <v>Non Irigasi</v>
      </c>
      <c r="L10514" t="s">
        <v>327</v>
      </c>
    </row>
    <row r="10515" spans="1:12" x14ac:dyDescent="0.25">
      <c r="A10515" s="1">
        <v>10514</v>
      </c>
      <c r="B10515" s="3">
        <v>11</v>
      </c>
      <c r="C10515" s="1">
        <v>239</v>
      </c>
      <c r="D10515" s="1">
        <v>11</v>
      </c>
      <c r="E10515" s="1">
        <v>6</v>
      </c>
      <c r="F10515" s="1">
        <v>0</v>
      </c>
      <c r="G10515">
        <f>VLOOKUP(C10515,reference!$A$1:$E$310,5,FALSE)</f>
        <v>5314061</v>
      </c>
      <c r="H10515" t="str">
        <f>VLOOKUP(C10515,reference!$A$1:$E$310,4,FALSE)</f>
        <v>LANDU LEKO</v>
      </c>
      <c r="I10515" t="str">
        <f>VLOOKUP($D10515,reference!$G$1:$H$25,2,FALSE)</f>
        <v>Savanna / Padang rumput</v>
      </c>
      <c r="J10515" t="str">
        <f>VLOOKUP($E10515,reference!$G$1:$H$25,2,FALSE)</f>
        <v>Hutan mangrove sekunder</v>
      </c>
      <c r="K10515" t="str">
        <f t="shared" si="164"/>
        <v>Non Irigasi</v>
      </c>
      <c r="L10515" t="s">
        <v>327</v>
      </c>
    </row>
    <row r="10516" spans="1:12" x14ac:dyDescent="0.25">
      <c r="A10516" s="1">
        <v>10515</v>
      </c>
      <c r="B10516" s="3">
        <v>138</v>
      </c>
      <c r="C10516" s="1">
        <v>289</v>
      </c>
      <c r="D10516" s="1">
        <v>13</v>
      </c>
      <c r="E10516" s="1">
        <v>13</v>
      </c>
      <c r="F10516" s="1">
        <v>0</v>
      </c>
      <c r="G10516">
        <f>VLOOKUP(C10516,reference!$A$1:$E$310,5,FALSE)</f>
        <v>5320040</v>
      </c>
      <c r="H10516" t="str">
        <f>VLOOKUP(C10516,reference!$A$1:$E$310,4,FALSE)</f>
        <v>SABU BARAT</v>
      </c>
      <c r="I10516" t="str">
        <f>VLOOKUP($D10516,reference!$G$1:$H$25,2,FALSE)</f>
        <v>Pertanian lahan kering  campur semak / kebun campur</v>
      </c>
      <c r="J10516" t="str">
        <f>VLOOKUP($E10516,reference!$G$1:$H$25,2,FALSE)</f>
        <v>Pertanian lahan kering  campur semak / kebun campur</v>
      </c>
      <c r="K10516" t="str">
        <f t="shared" si="164"/>
        <v>Non Irigasi</v>
      </c>
      <c r="L10516" t="s">
        <v>327</v>
      </c>
    </row>
    <row r="10517" spans="1:12" x14ac:dyDescent="0.25">
      <c r="A10517" s="1">
        <v>10516</v>
      </c>
      <c r="B10517" s="3">
        <v>1</v>
      </c>
      <c r="C10517" s="1">
        <v>239</v>
      </c>
      <c r="D10517" s="1">
        <v>11</v>
      </c>
      <c r="E10517" s="1">
        <v>5</v>
      </c>
      <c r="F10517" s="1">
        <v>0</v>
      </c>
      <c r="G10517">
        <f>VLOOKUP(C10517,reference!$A$1:$E$310,5,FALSE)</f>
        <v>5314061</v>
      </c>
      <c r="H10517" t="str">
        <f>VLOOKUP(C10517,reference!$A$1:$E$310,4,FALSE)</f>
        <v>LANDU LEKO</v>
      </c>
      <c r="I10517" t="str">
        <f>VLOOKUP($D10517,reference!$G$1:$H$25,2,FALSE)</f>
        <v>Savanna / Padang rumput</v>
      </c>
      <c r="J10517" t="str">
        <f>VLOOKUP($E10517,reference!$G$1:$H$25,2,FALSE)</f>
        <v>Hutan mangrove primer</v>
      </c>
      <c r="K10517" t="str">
        <f t="shared" si="164"/>
        <v>Non Irigasi</v>
      </c>
      <c r="L10517" t="s">
        <v>327</v>
      </c>
    </row>
    <row r="10518" spans="1:12" x14ac:dyDescent="0.25">
      <c r="A10518" s="1">
        <v>10517</v>
      </c>
      <c r="B10518" s="3">
        <v>45</v>
      </c>
      <c r="C10518" s="1">
        <v>239</v>
      </c>
      <c r="D10518" s="1">
        <v>2</v>
      </c>
      <c r="E10518" s="1">
        <v>11</v>
      </c>
      <c r="F10518" s="1">
        <v>0</v>
      </c>
      <c r="G10518">
        <f>VLOOKUP(C10518,reference!$A$1:$E$310,5,FALSE)</f>
        <v>5314061</v>
      </c>
      <c r="H10518" t="str">
        <f>VLOOKUP(C10518,reference!$A$1:$E$310,4,FALSE)</f>
        <v>LANDU LEKO</v>
      </c>
      <c r="I10518" t="str">
        <f>VLOOKUP($D10518,reference!$G$1:$H$25,2,FALSE)</f>
        <v>Hutan lahan kering sekunder / bekas tebangan</v>
      </c>
      <c r="J10518" t="str">
        <f>VLOOKUP($E10518,reference!$G$1:$H$25,2,FALSE)</f>
        <v>Savanna / Padang rumput</v>
      </c>
      <c r="K10518" t="str">
        <f t="shared" si="164"/>
        <v>Non Irigasi</v>
      </c>
      <c r="L10518" t="s">
        <v>328</v>
      </c>
    </row>
    <row r="10519" spans="1:12" x14ac:dyDescent="0.25">
      <c r="A10519" s="1">
        <v>10518</v>
      </c>
      <c r="B10519" s="3">
        <v>1</v>
      </c>
      <c r="C10519" s="1">
        <v>239</v>
      </c>
      <c r="D10519" s="1">
        <v>11</v>
      </c>
      <c r="E10519" s="1">
        <v>4</v>
      </c>
      <c r="F10519" s="1">
        <v>0</v>
      </c>
      <c r="G10519">
        <f>VLOOKUP(C10519,reference!$A$1:$E$310,5,FALSE)</f>
        <v>5314061</v>
      </c>
      <c r="H10519" t="str">
        <f>VLOOKUP(C10519,reference!$A$1:$E$310,4,FALSE)</f>
        <v>LANDU LEKO</v>
      </c>
      <c r="I10519" t="str">
        <f>VLOOKUP($D10519,reference!$G$1:$H$25,2,FALSE)</f>
        <v>Savanna / Padang rumput</v>
      </c>
      <c r="J10519" t="str">
        <f>VLOOKUP($E10519,reference!$G$1:$H$25,2,FALSE)</f>
        <v>Hutan rawa sekunder</v>
      </c>
      <c r="K10519" t="str">
        <f t="shared" si="164"/>
        <v>Non Irigasi</v>
      </c>
      <c r="L10519" t="s">
        <v>327</v>
      </c>
    </row>
    <row r="10520" spans="1:12" x14ac:dyDescent="0.25">
      <c r="A10520" s="1">
        <v>10519</v>
      </c>
      <c r="B10520" s="3">
        <v>164</v>
      </c>
      <c r="C10520" s="1">
        <v>239</v>
      </c>
      <c r="D10520" s="1">
        <v>13</v>
      </c>
      <c r="E10520" s="1">
        <v>2</v>
      </c>
      <c r="F10520" s="1">
        <v>0</v>
      </c>
      <c r="G10520">
        <f>VLOOKUP(C10520,reference!$A$1:$E$310,5,FALSE)</f>
        <v>5314061</v>
      </c>
      <c r="H10520" t="str">
        <f>VLOOKUP(C10520,reference!$A$1:$E$310,4,FALSE)</f>
        <v>LANDU LEKO</v>
      </c>
      <c r="I10520" t="str">
        <f>VLOOKUP($D10520,reference!$G$1:$H$25,2,FALSE)</f>
        <v>Pertanian lahan kering  campur semak / kebun campur</v>
      </c>
      <c r="J10520" t="str">
        <f>VLOOKUP($E10520,reference!$G$1:$H$25,2,FALSE)</f>
        <v>Hutan lahan kering sekunder / bekas tebangan</v>
      </c>
      <c r="K10520" t="str">
        <f t="shared" si="164"/>
        <v>Non Irigasi</v>
      </c>
      <c r="L10520" t="s">
        <v>327</v>
      </c>
    </row>
    <row r="10521" spans="1:12" x14ac:dyDescent="0.25">
      <c r="A10521" s="1">
        <v>10520</v>
      </c>
      <c r="B10521" s="3">
        <v>61</v>
      </c>
      <c r="C10521" s="1">
        <v>239</v>
      </c>
      <c r="D10521" s="1">
        <v>2</v>
      </c>
      <c r="E10521" s="1">
        <v>14</v>
      </c>
      <c r="F10521" s="1">
        <v>0</v>
      </c>
      <c r="G10521">
        <f>VLOOKUP(C10521,reference!$A$1:$E$310,5,FALSE)</f>
        <v>5314061</v>
      </c>
      <c r="H10521" t="str">
        <f>VLOOKUP(C10521,reference!$A$1:$E$310,4,FALSE)</f>
        <v>LANDU LEKO</v>
      </c>
      <c r="I10521" t="str">
        <f>VLOOKUP($D10521,reference!$G$1:$H$25,2,FALSE)</f>
        <v>Hutan lahan kering sekunder / bekas tebangan</v>
      </c>
      <c r="J10521" t="str">
        <f>VLOOKUP($E10521,reference!$G$1:$H$25,2,FALSE)</f>
        <v>Sawah</v>
      </c>
      <c r="K10521" t="str">
        <f t="shared" si="164"/>
        <v>Non Irigasi</v>
      </c>
      <c r="L10521" t="s">
        <v>328</v>
      </c>
    </row>
    <row r="10522" spans="1:12" x14ac:dyDescent="0.25">
      <c r="A10522" s="1">
        <v>10521</v>
      </c>
      <c r="B10522" s="3">
        <v>23</v>
      </c>
      <c r="C10522" s="1">
        <v>290</v>
      </c>
      <c r="D10522" s="1">
        <v>2</v>
      </c>
      <c r="E10522" s="1">
        <v>2</v>
      </c>
      <c r="F10522" s="1">
        <v>0</v>
      </c>
      <c r="G10522">
        <f>VLOOKUP(C10522,reference!$A$1:$E$310,5,FALSE)</f>
        <v>5320050</v>
      </c>
      <c r="H10522" t="str">
        <f>VLOOKUP(C10522,reference!$A$1:$E$310,4,FALSE)</f>
        <v>SABU TENGAH</v>
      </c>
      <c r="I10522" t="str">
        <f>VLOOKUP($D10522,reference!$G$1:$H$25,2,FALSE)</f>
        <v>Hutan lahan kering sekunder / bekas tebangan</v>
      </c>
      <c r="J10522" t="str">
        <f>VLOOKUP($E10522,reference!$G$1:$H$25,2,FALSE)</f>
        <v>Hutan lahan kering sekunder / bekas tebangan</v>
      </c>
      <c r="K10522" t="str">
        <f t="shared" si="164"/>
        <v>Non Irigasi</v>
      </c>
      <c r="L10522" t="s">
        <v>327</v>
      </c>
    </row>
    <row r="10523" spans="1:12" x14ac:dyDescent="0.25">
      <c r="A10523" s="1">
        <v>10522</v>
      </c>
      <c r="B10523" s="3">
        <v>24</v>
      </c>
      <c r="C10523" s="1">
        <v>239</v>
      </c>
      <c r="D10523" s="1">
        <v>13</v>
      </c>
      <c r="E10523" s="1">
        <v>20</v>
      </c>
      <c r="F10523" s="1">
        <v>0</v>
      </c>
      <c r="G10523">
        <f>VLOOKUP(C10523,reference!$A$1:$E$310,5,FALSE)</f>
        <v>5314061</v>
      </c>
      <c r="H10523" t="str">
        <f>VLOOKUP(C10523,reference!$A$1:$E$310,4,FALSE)</f>
        <v>LANDU LEKO</v>
      </c>
      <c r="I10523" t="str">
        <f>VLOOKUP($D10523,reference!$G$1:$H$25,2,FALSE)</f>
        <v>Pertanian lahan kering  campur semak / kebun campur</v>
      </c>
      <c r="J10523" t="str">
        <f>VLOOKUP($E10523,reference!$G$1:$H$25,2,FALSE)</f>
        <v>Tubuh air</v>
      </c>
      <c r="K10523" t="str">
        <f t="shared" si="164"/>
        <v>Non Irigasi</v>
      </c>
      <c r="L10523" t="s">
        <v>327</v>
      </c>
    </row>
    <row r="10524" spans="1:12" x14ac:dyDescent="0.25">
      <c r="A10524" s="1">
        <v>10523</v>
      </c>
      <c r="B10524" s="3">
        <v>30</v>
      </c>
      <c r="C10524" s="1">
        <v>239</v>
      </c>
      <c r="D10524" s="1">
        <v>0</v>
      </c>
      <c r="E10524" s="1">
        <v>5</v>
      </c>
      <c r="F10524" s="1">
        <v>0</v>
      </c>
      <c r="G10524">
        <f>VLOOKUP(C10524,reference!$A$1:$E$310,5,FALSE)</f>
        <v>5314061</v>
      </c>
      <c r="H10524" t="str">
        <f>VLOOKUP(C10524,reference!$A$1:$E$310,4,FALSE)</f>
        <v>LANDU LEKO</v>
      </c>
      <c r="I10524" t="str">
        <f>VLOOKUP($D10524,reference!$G$1:$H$25,2,FALSE)</f>
        <v>No data</v>
      </c>
      <c r="J10524" t="str">
        <f>VLOOKUP($E10524,reference!$G$1:$H$25,2,FALSE)</f>
        <v>Hutan mangrove primer</v>
      </c>
      <c r="K10524" t="str">
        <f t="shared" si="164"/>
        <v>Non Irigasi</v>
      </c>
      <c r="L10524" t="s">
        <v>327</v>
      </c>
    </row>
    <row r="10525" spans="1:12" x14ac:dyDescent="0.25">
      <c r="A10525" s="1">
        <v>10524</v>
      </c>
      <c r="B10525" s="3">
        <v>33</v>
      </c>
      <c r="C10525" s="1">
        <v>239</v>
      </c>
      <c r="D10525" s="1">
        <v>2</v>
      </c>
      <c r="E10525" s="1">
        <v>5</v>
      </c>
      <c r="F10525" s="1">
        <v>0</v>
      </c>
      <c r="G10525">
        <f>VLOOKUP(C10525,reference!$A$1:$E$310,5,FALSE)</f>
        <v>5314061</v>
      </c>
      <c r="H10525" t="str">
        <f>VLOOKUP(C10525,reference!$A$1:$E$310,4,FALSE)</f>
        <v>LANDU LEKO</v>
      </c>
      <c r="I10525" t="str">
        <f>VLOOKUP($D10525,reference!$G$1:$H$25,2,FALSE)</f>
        <v>Hutan lahan kering sekunder / bekas tebangan</v>
      </c>
      <c r="J10525" t="str">
        <f>VLOOKUP($E10525,reference!$G$1:$H$25,2,FALSE)</f>
        <v>Hutan mangrove primer</v>
      </c>
      <c r="K10525" t="str">
        <f t="shared" si="164"/>
        <v>Non Irigasi</v>
      </c>
      <c r="L10525" t="s">
        <v>327</v>
      </c>
    </row>
    <row r="10526" spans="1:12" x14ac:dyDescent="0.25">
      <c r="A10526" s="1">
        <v>10525</v>
      </c>
      <c r="B10526" s="3">
        <v>22</v>
      </c>
      <c r="C10526" s="1">
        <v>239</v>
      </c>
      <c r="D10526" s="1">
        <v>13</v>
      </c>
      <c r="E10526" s="1">
        <v>12</v>
      </c>
      <c r="F10526" s="1">
        <v>0</v>
      </c>
      <c r="G10526">
        <f>VLOOKUP(C10526,reference!$A$1:$E$310,5,FALSE)</f>
        <v>5314061</v>
      </c>
      <c r="H10526" t="str">
        <f>VLOOKUP(C10526,reference!$A$1:$E$310,4,FALSE)</f>
        <v>LANDU LEKO</v>
      </c>
      <c r="I10526" t="str">
        <f>VLOOKUP($D10526,reference!$G$1:$H$25,2,FALSE)</f>
        <v>Pertanian lahan kering  campur semak / kebun campur</v>
      </c>
      <c r="J10526" t="str">
        <f>VLOOKUP($E10526,reference!$G$1:$H$25,2,FALSE)</f>
        <v>Pertanian lahan kering</v>
      </c>
      <c r="K10526" t="str">
        <f t="shared" si="164"/>
        <v>Non Irigasi</v>
      </c>
      <c r="L10526" t="s">
        <v>327</v>
      </c>
    </row>
    <row r="10527" spans="1:12" x14ac:dyDescent="0.25">
      <c r="A10527" s="1">
        <v>10526</v>
      </c>
      <c r="B10527" s="3">
        <v>1</v>
      </c>
      <c r="C10527" s="1">
        <v>291</v>
      </c>
      <c r="D10527" s="1">
        <v>11</v>
      </c>
      <c r="E10527" s="1">
        <v>0</v>
      </c>
      <c r="F10527" s="1">
        <v>0</v>
      </c>
      <c r="G10527">
        <f>VLOOKUP(C10527,reference!$A$1:$E$310,5,FALSE)</f>
        <v>5320060</v>
      </c>
      <c r="H10527" t="str">
        <f>VLOOKUP(C10527,reference!$A$1:$E$310,4,FALSE)</f>
        <v>SABU TIMUR</v>
      </c>
      <c r="I10527" t="str">
        <f>VLOOKUP($D10527,reference!$G$1:$H$25,2,FALSE)</f>
        <v>Savanna / Padang rumput</v>
      </c>
      <c r="J10527" t="str">
        <f>VLOOKUP($E10527,reference!$G$1:$H$25,2,FALSE)</f>
        <v>No data</v>
      </c>
      <c r="K10527" t="str">
        <f t="shared" si="164"/>
        <v>Non Irigasi</v>
      </c>
      <c r="L10527" t="s">
        <v>327</v>
      </c>
    </row>
    <row r="10528" spans="1:12" x14ac:dyDescent="0.25">
      <c r="A10528" s="1">
        <v>10527</v>
      </c>
      <c r="B10528" s="3">
        <v>2</v>
      </c>
      <c r="C10528" s="1">
        <v>239</v>
      </c>
      <c r="D10528" s="1">
        <v>20</v>
      </c>
      <c r="E10528" s="1">
        <v>18</v>
      </c>
      <c r="F10528" s="1">
        <v>0</v>
      </c>
      <c r="G10528">
        <f>VLOOKUP(C10528,reference!$A$1:$E$310,5,FALSE)</f>
        <v>5314061</v>
      </c>
      <c r="H10528" t="str">
        <f>VLOOKUP(C10528,reference!$A$1:$E$310,4,FALSE)</f>
        <v>LANDU LEKO</v>
      </c>
      <c r="I10528" t="str">
        <f>VLOOKUP($D10528,reference!$G$1:$H$25,2,FALSE)</f>
        <v>Tubuh air</v>
      </c>
      <c r="J10528" t="str">
        <f>VLOOKUP($E10528,reference!$G$1:$H$25,2,FALSE)</f>
        <v>Lahan terbuka</v>
      </c>
      <c r="K10528" t="str">
        <f t="shared" si="164"/>
        <v>Non Irigasi</v>
      </c>
      <c r="L10528" t="s">
        <v>327</v>
      </c>
    </row>
    <row r="10529" spans="1:12" x14ac:dyDescent="0.25">
      <c r="A10529" s="1">
        <v>10528</v>
      </c>
      <c r="B10529" s="3">
        <v>34</v>
      </c>
      <c r="C10529" s="1">
        <v>239</v>
      </c>
      <c r="D10529" s="1">
        <v>0</v>
      </c>
      <c r="E10529" s="1">
        <v>13</v>
      </c>
      <c r="F10529" s="1">
        <v>0</v>
      </c>
      <c r="G10529">
        <f>VLOOKUP(C10529,reference!$A$1:$E$310,5,FALSE)</f>
        <v>5314061</v>
      </c>
      <c r="H10529" t="str">
        <f>VLOOKUP(C10529,reference!$A$1:$E$310,4,FALSE)</f>
        <v>LANDU LEKO</v>
      </c>
      <c r="I10529" t="str">
        <f>VLOOKUP($D10529,reference!$G$1:$H$25,2,FALSE)</f>
        <v>No data</v>
      </c>
      <c r="J10529" t="str">
        <f>VLOOKUP($E10529,reference!$G$1:$H$25,2,FALSE)</f>
        <v>Pertanian lahan kering  campur semak / kebun campur</v>
      </c>
      <c r="K10529" t="str">
        <f t="shared" si="164"/>
        <v>Non Irigasi</v>
      </c>
      <c r="L10529" t="s">
        <v>327</v>
      </c>
    </row>
    <row r="10530" spans="1:12" x14ac:dyDescent="0.25">
      <c r="A10530" s="1">
        <v>10529</v>
      </c>
      <c r="B10530" s="3">
        <v>27</v>
      </c>
      <c r="C10530" s="1">
        <v>291</v>
      </c>
      <c r="D10530" s="1">
        <v>9</v>
      </c>
      <c r="E10530" s="1">
        <v>11</v>
      </c>
      <c r="F10530" s="1">
        <v>0</v>
      </c>
      <c r="G10530">
        <f>VLOOKUP(C10530,reference!$A$1:$E$310,5,FALSE)</f>
        <v>5320060</v>
      </c>
      <c r="H10530" t="str">
        <f>VLOOKUP(C10530,reference!$A$1:$E$310,4,FALSE)</f>
        <v>SABU TIMUR</v>
      </c>
      <c r="I10530" t="str">
        <f>VLOOKUP($D10530,reference!$G$1:$H$25,2,FALSE)</f>
        <v>Semak belukar</v>
      </c>
      <c r="J10530" t="str">
        <f>VLOOKUP($E10530,reference!$G$1:$H$25,2,FALSE)</f>
        <v>Savanna / Padang rumput</v>
      </c>
      <c r="K10530" t="str">
        <f t="shared" si="164"/>
        <v>Non Irigasi</v>
      </c>
      <c r="L10530" t="s">
        <v>327</v>
      </c>
    </row>
    <row r="10531" spans="1:12" x14ac:dyDescent="0.25">
      <c r="A10531" s="1">
        <v>10530</v>
      </c>
      <c r="B10531" s="3">
        <v>49</v>
      </c>
      <c r="C10531" s="1">
        <v>239</v>
      </c>
      <c r="D10531" s="1">
        <v>13</v>
      </c>
      <c r="E10531" s="1">
        <v>9</v>
      </c>
      <c r="F10531" s="1">
        <v>0</v>
      </c>
      <c r="G10531">
        <f>VLOOKUP(C10531,reference!$A$1:$E$310,5,FALSE)</f>
        <v>5314061</v>
      </c>
      <c r="H10531" t="str">
        <f>VLOOKUP(C10531,reference!$A$1:$E$310,4,FALSE)</f>
        <v>LANDU LEKO</v>
      </c>
      <c r="I10531" t="str">
        <f>VLOOKUP($D10531,reference!$G$1:$H$25,2,FALSE)</f>
        <v>Pertanian lahan kering  campur semak / kebun campur</v>
      </c>
      <c r="J10531" t="str">
        <f>VLOOKUP($E10531,reference!$G$1:$H$25,2,FALSE)</f>
        <v>Semak belukar</v>
      </c>
      <c r="K10531" t="str">
        <f t="shared" si="164"/>
        <v>Non Irigasi</v>
      </c>
      <c r="L10531" t="s">
        <v>327</v>
      </c>
    </row>
    <row r="10532" spans="1:12" x14ac:dyDescent="0.25">
      <c r="A10532" s="1">
        <v>10531</v>
      </c>
      <c r="B10532" s="3">
        <v>10</v>
      </c>
      <c r="C10532" s="1">
        <v>239</v>
      </c>
      <c r="D10532" s="1">
        <v>13</v>
      </c>
      <c r="E10532" s="1">
        <v>16</v>
      </c>
      <c r="F10532" s="1">
        <v>0</v>
      </c>
      <c r="G10532">
        <f>VLOOKUP(C10532,reference!$A$1:$E$310,5,FALSE)</f>
        <v>5314061</v>
      </c>
      <c r="H10532" t="str">
        <f>VLOOKUP(C10532,reference!$A$1:$E$310,4,FALSE)</f>
        <v>LANDU LEKO</v>
      </c>
      <c r="I10532" t="str">
        <f>VLOOKUP($D10532,reference!$G$1:$H$25,2,FALSE)</f>
        <v>Pertanian lahan kering  campur semak / kebun campur</v>
      </c>
      <c r="J10532" t="str">
        <f>VLOOKUP($E10532,reference!$G$1:$H$25,2,FALSE)</f>
        <v>Pemukiman</v>
      </c>
      <c r="K10532" t="str">
        <f t="shared" si="164"/>
        <v>Non Irigasi</v>
      </c>
      <c r="L10532" t="s">
        <v>327</v>
      </c>
    </row>
    <row r="10533" spans="1:12" x14ac:dyDescent="0.25">
      <c r="A10533" s="1">
        <v>10532</v>
      </c>
      <c r="B10533" s="3">
        <v>15</v>
      </c>
      <c r="C10533" s="1">
        <v>239</v>
      </c>
      <c r="D10533" s="1">
        <v>2</v>
      </c>
      <c r="E10533" s="1">
        <v>13</v>
      </c>
      <c r="F10533" s="1">
        <v>0</v>
      </c>
      <c r="G10533">
        <f>VLOOKUP(C10533,reference!$A$1:$E$310,5,FALSE)</f>
        <v>5314061</v>
      </c>
      <c r="H10533" t="str">
        <f>VLOOKUP(C10533,reference!$A$1:$E$310,4,FALSE)</f>
        <v>LANDU LEKO</v>
      </c>
      <c r="I10533" t="str">
        <f>VLOOKUP($D10533,reference!$G$1:$H$25,2,FALSE)</f>
        <v>Hutan lahan kering sekunder / bekas tebangan</v>
      </c>
      <c r="J10533" t="str">
        <f>VLOOKUP($E10533,reference!$G$1:$H$25,2,FALSE)</f>
        <v>Pertanian lahan kering  campur semak / kebun campur</v>
      </c>
      <c r="K10533" t="str">
        <f t="shared" si="164"/>
        <v>Non Irigasi</v>
      </c>
      <c r="L10533" t="s">
        <v>328</v>
      </c>
    </row>
    <row r="10534" spans="1:12" x14ac:dyDescent="0.25">
      <c r="A10534" s="1">
        <v>10533</v>
      </c>
      <c r="B10534" s="3">
        <v>201</v>
      </c>
      <c r="C10534" s="1">
        <v>239</v>
      </c>
      <c r="D10534" s="1">
        <v>5</v>
      </c>
      <c r="E10534" s="1">
        <v>13</v>
      </c>
      <c r="F10534" s="1">
        <v>0</v>
      </c>
      <c r="G10534">
        <f>VLOOKUP(C10534,reference!$A$1:$E$310,5,FALSE)</f>
        <v>5314061</v>
      </c>
      <c r="H10534" t="str">
        <f>VLOOKUP(C10534,reference!$A$1:$E$310,4,FALSE)</f>
        <v>LANDU LEKO</v>
      </c>
      <c r="I10534" t="str">
        <f>VLOOKUP($D10534,reference!$G$1:$H$25,2,FALSE)</f>
        <v>Hutan mangrove primer</v>
      </c>
      <c r="J10534" t="str">
        <f>VLOOKUP($E10534,reference!$G$1:$H$25,2,FALSE)</f>
        <v>Pertanian lahan kering  campur semak / kebun campur</v>
      </c>
      <c r="K10534" t="str">
        <f t="shared" si="164"/>
        <v>Non Irigasi</v>
      </c>
      <c r="L10534" t="s">
        <v>328</v>
      </c>
    </row>
    <row r="10535" spans="1:12" x14ac:dyDescent="0.25">
      <c r="A10535" s="1">
        <v>10534</v>
      </c>
      <c r="B10535" s="3">
        <v>108</v>
      </c>
      <c r="C10535" s="1">
        <v>287</v>
      </c>
      <c r="D10535" s="1">
        <v>0</v>
      </c>
      <c r="E10535" s="1">
        <v>0</v>
      </c>
      <c r="F10535" s="1">
        <v>0</v>
      </c>
      <c r="G10535">
        <f>VLOOKUP(C10535,reference!$A$1:$E$310,5,FALSE)</f>
        <v>5320020</v>
      </c>
      <c r="H10535" t="str">
        <f>VLOOKUP(C10535,reference!$A$1:$E$310,4,FALSE)</f>
        <v>HAWU MEHARA</v>
      </c>
      <c r="I10535" t="str">
        <f>VLOOKUP($D10535,reference!$G$1:$H$25,2,FALSE)</f>
        <v>No data</v>
      </c>
      <c r="J10535" t="str">
        <f>VLOOKUP($E10535,reference!$G$1:$H$25,2,FALSE)</f>
        <v>No data</v>
      </c>
      <c r="K10535" t="str">
        <f t="shared" si="164"/>
        <v>Non Irigasi</v>
      </c>
      <c r="L10535" t="s">
        <v>327</v>
      </c>
    </row>
    <row r="10536" spans="1:12" x14ac:dyDescent="0.25">
      <c r="A10536" s="1">
        <v>10535</v>
      </c>
      <c r="B10536" s="3">
        <v>1</v>
      </c>
      <c r="C10536" s="1">
        <v>239</v>
      </c>
      <c r="D10536" s="1">
        <v>1</v>
      </c>
      <c r="E10536" s="1">
        <v>9</v>
      </c>
      <c r="F10536" s="1">
        <v>0</v>
      </c>
      <c r="G10536">
        <f>VLOOKUP(C10536,reference!$A$1:$E$310,5,FALSE)</f>
        <v>5314061</v>
      </c>
      <c r="H10536" t="str">
        <f>VLOOKUP(C10536,reference!$A$1:$E$310,4,FALSE)</f>
        <v>LANDU LEKO</v>
      </c>
      <c r="I10536" t="str">
        <f>VLOOKUP($D10536,reference!$G$1:$H$25,2,FALSE)</f>
        <v>Hutan lahan kering primer</v>
      </c>
      <c r="J10536" t="str">
        <f>VLOOKUP($E10536,reference!$G$1:$H$25,2,FALSE)</f>
        <v>Semak belukar</v>
      </c>
      <c r="K10536" t="str">
        <f t="shared" si="164"/>
        <v>Non Irigasi</v>
      </c>
      <c r="L10536" t="s">
        <v>328</v>
      </c>
    </row>
    <row r="10537" spans="1:12" x14ac:dyDescent="0.25">
      <c r="A10537" s="1">
        <v>10536</v>
      </c>
      <c r="B10537" s="3">
        <v>92</v>
      </c>
      <c r="C10537" s="1">
        <v>287</v>
      </c>
      <c r="D10537" s="1">
        <v>0</v>
      </c>
      <c r="E10537" s="1">
        <v>13</v>
      </c>
      <c r="F10537" s="1">
        <v>0</v>
      </c>
      <c r="G10537">
        <f>VLOOKUP(C10537,reference!$A$1:$E$310,5,FALSE)</f>
        <v>5320020</v>
      </c>
      <c r="H10537" t="str">
        <f>VLOOKUP(C10537,reference!$A$1:$E$310,4,FALSE)</f>
        <v>HAWU MEHARA</v>
      </c>
      <c r="I10537" t="str">
        <f>VLOOKUP($D10537,reference!$G$1:$H$25,2,FALSE)</f>
        <v>No data</v>
      </c>
      <c r="J10537" t="str">
        <f>VLOOKUP($E10537,reference!$G$1:$H$25,2,FALSE)</f>
        <v>Pertanian lahan kering  campur semak / kebun campur</v>
      </c>
      <c r="K10537" t="str">
        <f t="shared" si="164"/>
        <v>Non Irigasi</v>
      </c>
      <c r="L10537" t="s">
        <v>327</v>
      </c>
    </row>
    <row r="10538" spans="1:12" x14ac:dyDescent="0.25">
      <c r="A10538" s="1">
        <v>10537</v>
      </c>
      <c r="B10538" s="3">
        <v>21</v>
      </c>
      <c r="C10538" s="1">
        <v>239</v>
      </c>
      <c r="D10538" s="1">
        <v>5</v>
      </c>
      <c r="E10538" s="1">
        <v>0</v>
      </c>
      <c r="F10538" s="1">
        <v>0</v>
      </c>
      <c r="G10538">
        <f>VLOOKUP(C10538,reference!$A$1:$E$310,5,FALSE)</f>
        <v>5314061</v>
      </c>
      <c r="H10538" t="str">
        <f>VLOOKUP(C10538,reference!$A$1:$E$310,4,FALSE)</f>
        <v>LANDU LEKO</v>
      </c>
      <c r="I10538" t="str">
        <f>VLOOKUP($D10538,reference!$G$1:$H$25,2,FALSE)</f>
        <v>Hutan mangrove primer</v>
      </c>
      <c r="J10538" t="str">
        <f>VLOOKUP($E10538,reference!$G$1:$H$25,2,FALSE)</f>
        <v>No data</v>
      </c>
      <c r="K10538" t="str">
        <f t="shared" si="164"/>
        <v>Non Irigasi</v>
      </c>
      <c r="L10538" t="s">
        <v>328</v>
      </c>
    </row>
    <row r="10539" spans="1:12" x14ac:dyDescent="0.25">
      <c r="A10539" s="1">
        <v>10538</v>
      </c>
      <c r="B10539" s="3">
        <v>5615</v>
      </c>
      <c r="C10539" s="1">
        <v>287</v>
      </c>
      <c r="D10539" s="1">
        <v>11</v>
      </c>
      <c r="E10539" s="1">
        <v>13</v>
      </c>
      <c r="F10539" s="1">
        <v>0</v>
      </c>
      <c r="G10539">
        <f>VLOOKUP(C10539,reference!$A$1:$E$310,5,FALSE)</f>
        <v>5320020</v>
      </c>
      <c r="H10539" t="str">
        <f>VLOOKUP(C10539,reference!$A$1:$E$310,4,FALSE)</f>
        <v>HAWU MEHARA</v>
      </c>
      <c r="I10539" t="str">
        <f>VLOOKUP($D10539,reference!$G$1:$H$25,2,FALSE)</f>
        <v>Savanna / Padang rumput</v>
      </c>
      <c r="J10539" t="str">
        <f>VLOOKUP($E10539,reference!$G$1:$H$25,2,FALSE)</f>
        <v>Pertanian lahan kering  campur semak / kebun campur</v>
      </c>
      <c r="K10539" t="str">
        <f t="shared" si="164"/>
        <v>Non Irigasi</v>
      </c>
      <c r="L10539" t="s">
        <v>327</v>
      </c>
    </row>
    <row r="10540" spans="1:12" x14ac:dyDescent="0.25">
      <c r="A10540" s="1">
        <v>10539</v>
      </c>
      <c r="B10540" s="3">
        <v>19</v>
      </c>
      <c r="C10540" s="1">
        <v>239</v>
      </c>
      <c r="D10540" s="1">
        <v>2</v>
      </c>
      <c r="E10540" s="1">
        <v>12</v>
      </c>
      <c r="F10540" s="1">
        <v>0</v>
      </c>
      <c r="G10540">
        <f>VLOOKUP(C10540,reference!$A$1:$E$310,5,FALSE)</f>
        <v>5314061</v>
      </c>
      <c r="H10540" t="str">
        <f>VLOOKUP(C10540,reference!$A$1:$E$310,4,FALSE)</f>
        <v>LANDU LEKO</v>
      </c>
      <c r="I10540" t="str">
        <f>VLOOKUP($D10540,reference!$G$1:$H$25,2,FALSE)</f>
        <v>Hutan lahan kering sekunder / bekas tebangan</v>
      </c>
      <c r="J10540" t="str">
        <f>VLOOKUP($E10540,reference!$G$1:$H$25,2,FALSE)</f>
        <v>Pertanian lahan kering</v>
      </c>
      <c r="K10540" t="str">
        <f t="shared" si="164"/>
        <v>Non Irigasi</v>
      </c>
      <c r="L10540" t="s">
        <v>328</v>
      </c>
    </row>
    <row r="10541" spans="1:12" x14ac:dyDescent="0.25">
      <c r="A10541" s="1">
        <v>10540</v>
      </c>
      <c r="B10541" s="3">
        <v>2407</v>
      </c>
      <c r="C10541" s="1">
        <v>288</v>
      </c>
      <c r="D10541" s="1">
        <v>11</v>
      </c>
      <c r="E10541" s="1">
        <v>13</v>
      </c>
      <c r="F10541" s="1">
        <v>0</v>
      </c>
      <c r="G10541">
        <f>VLOOKUP(C10541,reference!$A$1:$E$310,5,FALSE)</f>
        <v>5320030</v>
      </c>
      <c r="H10541" t="str">
        <f>VLOOKUP(C10541,reference!$A$1:$E$310,4,FALSE)</f>
        <v>SABU LIAE</v>
      </c>
      <c r="I10541" t="str">
        <f>VLOOKUP($D10541,reference!$G$1:$H$25,2,FALSE)</f>
        <v>Savanna / Padang rumput</v>
      </c>
      <c r="J10541" t="str">
        <f>VLOOKUP($E10541,reference!$G$1:$H$25,2,FALSE)</f>
        <v>Pertanian lahan kering  campur semak / kebun campur</v>
      </c>
      <c r="K10541" t="str">
        <f t="shared" si="164"/>
        <v>Non Irigasi</v>
      </c>
      <c r="L10541" t="s">
        <v>327</v>
      </c>
    </row>
    <row r="10542" spans="1:12" x14ac:dyDescent="0.25">
      <c r="A10542" s="1">
        <v>10541</v>
      </c>
      <c r="B10542" s="3">
        <v>66</v>
      </c>
      <c r="C10542" s="1">
        <v>291</v>
      </c>
      <c r="D10542" s="1">
        <v>9</v>
      </c>
      <c r="E10542" s="1">
        <v>2</v>
      </c>
      <c r="F10542" s="1">
        <v>0</v>
      </c>
      <c r="G10542">
        <f>VLOOKUP(C10542,reference!$A$1:$E$310,5,FALSE)</f>
        <v>5320060</v>
      </c>
      <c r="H10542" t="str">
        <f>VLOOKUP(C10542,reference!$A$1:$E$310,4,FALSE)</f>
        <v>SABU TIMUR</v>
      </c>
      <c r="I10542" t="str">
        <f>VLOOKUP($D10542,reference!$G$1:$H$25,2,FALSE)</f>
        <v>Semak belukar</v>
      </c>
      <c r="J10542" t="str">
        <f>VLOOKUP($E10542,reference!$G$1:$H$25,2,FALSE)</f>
        <v>Hutan lahan kering sekunder / bekas tebangan</v>
      </c>
      <c r="K10542" t="str">
        <f t="shared" si="164"/>
        <v>Non Irigasi</v>
      </c>
      <c r="L10542" t="s">
        <v>327</v>
      </c>
    </row>
    <row r="10543" spans="1:12" x14ac:dyDescent="0.25">
      <c r="A10543" s="1">
        <v>10542</v>
      </c>
      <c r="B10543" s="3">
        <v>11</v>
      </c>
      <c r="C10543" s="1">
        <v>291</v>
      </c>
      <c r="D10543" s="1">
        <v>11</v>
      </c>
      <c r="E10543" s="1">
        <v>2</v>
      </c>
      <c r="F10543" s="1">
        <v>0</v>
      </c>
      <c r="G10543">
        <f>VLOOKUP(C10543,reference!$A$1:$E$310,5,FALSE)</f>
        <v>5320060</v>
      </c>
      <c r="H10543" t="str">
        <f>VLOOKUP(C10543,reference!$A$1:$E$310,4,FALSE)</f>
        <v>SABU TIMUR</v>
      </c>
      <c r="I10543" t="str">
        <f>VLOOKUP($D10543,reference!$G$1:$H$25,2,FALSE)</f>
        <v>Savanna / Padang rumput</v>
      </c>
      <c r="J10543" t="str">
        <f>VLOOKUP($E10543,reference!$G$1:$H$25,2,FALSE)</f>
        <v>Hutan lahan kering sekunder / bekas tebangan</v>
      </c>
      <c r="K10543" t="str">
        <f t="shared" si="164"/>
        <v>Non Irigasi</v>
      </c>
      <c r="L10543" t="s">
        <v>327</v>
      </c>
    </row>
    <row r="10544" spans="1:12" x14ac:dyDescent="0.25">
      <c r="A10544" s="1">
        <v>10543</v>
      </c>
      <c r="B10544" s="3">
        <v>1</v>
      </c>
      <c r="C10544" s="1">
        <v>289</v>
      </c>
      <c r="D10544" s="1">
        <v>16</v>
      </c>
      <c r="E10544" s="1">
        <v>2</v>
      </c>
      <c r="F10544" s="1">
        <v>0</v>
      </c>
      <c r="G10544">
        <f>VLOOKUP(C10544,reference!$A$1:$E$310,5,FALSE)</f>
        <v>5320040</v>
      </c>
      <c r="H10544" t="str">
        <f>VLOOKUP(C10544,reference!$A$1:$E$310,4,FALSE)</f>
        <v>SABU BARAT</v>
      </c>
      <c r="I10544" t="str">
        <f>VLOOKUP($D10544,reference!$G$1:$H$25,2,FALSE)</f>
        <v>Pemukiman</v>
      </c>
      <c r="J10544" t="str">
        <f>VLOOKUP($E10544,reference!$G$1:$H$25,2,FALSE)</f>
        <v>Hutan lahan kering sekunder / bekas tebangan</v>
      </c>
      <c r="K10544" t="str">
        <f t="shared" si="164"/>
        <v>Non Irigasi</v>
      </c>
      <c r="L10544" t="s">
        <v>327</v>
      </c>
    </row>
    <row r="10545" spans="1:12" x14ac:dyDescent="0.25">
      <c r="A10545" s="1">
        <v>10544</v>
      </c>
      <c r="B10545" s="3">
        <v>7</v>
      </c>
      <c r="C10545" s="1">
        <v>291</v>
      </c>
      <c r="D10545" s="1">
        <v>0</v>
      </c>
      <c r="E10545" s="1">
        <v>2</v>
      </c>
      <c r="F10545" s="1">
        <v>0</v>
      </c>
      <c r="G10545">
        <f>VLOOKUP(C10545,reference!$A$1:$E$310,5,FALSE)</f>
        <v>5320060</v>
      </c>
      <c r="H10545" t="str">
        <f>VLOOKUP(C10545,reference!$A$1:$E$310,4,FALSE)</f>
        <v>SABU TIMUR</v>
      </c>
      <c r="I10545" t="str">
        <f>VLOOKUP($D10545,reference!$G$1:$H$25,2,FALSE)</f>
        <v>No data</v>
      </c>
      <c r="J10545" t="str">
        <f>VLOOKUP($E10545,reference!$G$1:$H$25,2,FALSE)</f>
        <v>Hutan lahan kering sekunder / bekas tebangan</v>
      </c>
      <c r="K10545" t="str">
        <f t="shared" si="164"/>
        <v>Non Irigasi</v>
      </c>
      <c r="L10545" t="s">
        <v>327</v>
      </c>
    </row>
    <row r="10546" spans="1:12" x14ac:dyDescent="0.25">
      <c r="A10546" s="1">
        <v>10545</v>
      </c>
      <c r="B10546" s="3">
        <v>243</v>
      </c>
      <c r="C10546" s="1">
        <v>239</v>
      </c>
      <c r="D10546" s="1">
        <v>9</v>
      </c>
      <c r="E10546" s="1">
        <v>14</v>
      </c>
      <c r="F10546" s="1">
        <v>0</v>
      </c>
      <c r="G10546">
        <f>VLOOKUP(C10546,reference!$A$1:$E$310,5,FALSE)</f>
        <v>5314061</v>
      </c>
      <c r="H10546" t="str">
        <f>VLOOKUP(C10546,reference!$A$1:$E$310,4,FALSE)</f>
        <v>LANDU LEKO</v>
      </c>
      <c r="I10546" t="str">
        <f>VLOOKUP($D10546,reference!$G$1:$H$25,2,FALSE)</f>
        <v>Semak belukar</v>
      </c>
      <c r="J10546" t="str">
        <f>VLOOKUP($E10546,reference!$G$1:$H$25,2,FALSE)</f>
        <v>Sawah</v>
      </c>
      <c r="K10546" t="str">
        <f t="shared" si="164"/>
        <v>Non Irigasi</v>
      </c>
      <c r="L10546" t="s">
        <v>327</v>
      </c>
    </row>
    <row r="10547" spans="1:12" x14ac:dyDescent="0.25">
      <c r="A10547" s="1">
        <v>10546</v>
      </c>
      <c r="B10547" s="3">
        <v>8</v>
      </c>
      <c r="C10547" s="1">
        <v>239</v>
      </c>
      <c r="D10547" s="1">
        <v>0</v>
      </c>
      <c r="E10547" s="1">
        <v>6</v>
      </c>
      <c r="F10547" s="1">
        <v>0</v>
      </c>
      <c r="G10547">
        <f>VLOOKUP(C10547,reference!$A$1:$E$310,5,FALSE)</f>
        <v>5314061</v>
      </c>
      <c r="H10547" t="str">
        <f>VLOOKUP(C10547,reference!$A$1:$E$310,4,FALSE)</f>
        <v>LANDU LEKO</v>
      </c>
      <c r="I10547" t="str">
        <f>VLOOKUP($D10547,reference!$G$1:$H$25,2,FALSE)</f>
        <v>No data</v>
      </c>
      <c r="J10547" t="str">
        <f>VLOOKUP($E10547,reference!$G$1:$H$25,2,FALSE)</f>
        <v>Hutan mangrove sekunder</v>
      </c>
      <c r="K10547" t="str">
        <f t="shared" si="164"/>
        <v>Non Irigasi</v>
      </c>
      <c r="L10547" t="s">
        <v>327</v>
      </c>
    </row>
    <row r="10548" spans="1:12" x14ac:dyDescent="0.25">
      <c r="A10548" s="1">
        <v>10547</v>
      </c>
      <c r="B10548" s="3">
        <v>5</v>
      </c>
      <c r="C10548" s="1">
        <v>239</v>
      </c>
      <c r="D10548" s="1">
        <v>5</v>
      </c>
      <c r="E10548" s="1">
        <v>16</v>
      </c>
      <c r="F10548" s="1">
        <v>0</v>
      </c>
      <c r="G10548">
        <f>VLOOKUP(C10548,reference!$A$1:$E$310,5,FALSE)</f>
        <v>5314061</v>
      </c>
      <c r="H10548" t="str">
        <f>VLOOKUP(C10548,reference!$A$1:$E$310,4,FALSE)</f>
        <v>LANDU LEKO</v>
      </c>
      <c r="I10548" t="str">
        <f>VLOOKUP($D10548,reference!$G$1:$H$25,2,FALSE)</f>
        <v>Hutan mangrove primer</v>
      </c>
      <c r="J10548" t="str">
        <f>VLOOKUP($E10548,reference!$G$1:$H$25,2,FALSE)</f>
        <v>Pemukiman</v>
      </c>
      <c r="K10548" t="str">
        <f t="shared" si="164"/>
        <v>Non Irigasi</v>
      </c>
      <c r="L10548" t="s">
        <v>328</v>
      </c>
    </row>
    <row r="10549" spans="1:12" x14ac:dyDescent="0.25">
      <c r="A10549" s="1">
        <v>10548</v>
      </c>
      <c r="B10549" s="3">
        <v>66</v>
      </c>
      <c r="C10549" s="1">
        <v>239</v>
      </c>
      <c r="D10549" s="1">
        <v>9</v>
      </c>
      <c r="E10549" s="1">
        <v>11</v>
      </c>
      <c r="F10549" s="1">
        <v>0</v>
      </c>
      <c r="G10549">
        <f>VLOOKUP(C10549,reference!$A$1:$E$310,5,FALSE)</f>
        <v>5314061</v>
      </c>
      <c r="H10549" t="str">
        <f>VLOOKUP(C10549,reference!$A$1:$E$310,4,FALSE)</f>
        <v>LANDU LEKO</v>
      </c>
      <c r="I10549" t="str">
        <f>VLOOKUP($D10549,reference!$G$1:$H$25,2,FALSE)</f>
        <v>Semak belukar</v>
      </c>
      <c r="J10549" t="str">
        <f>VLOOKUP($E10549,reference!$G$1:$H$25,2,FALSE)</f>
        <v>Savanna / Padang rumput</v>
      </c>
      <c r="K10549" t="str">
        <f t="shared" si="164"/>
        <v>Non Irigasi</v>
      </c>
      <c r="L10549" t="s">
        <v>327</v>
      </c>
    </row>
    <row r="10550" spans="1:12" x14ac:dyDescent="0.25">
      <c r="A10550" s="1">
        <v>10549</v>
      </c>
      <c r="B10550" s="3">
        <v>7</v>
      </c>
      <c r="C10550" s="1">
        <v>291</v>
      </c>
      <c r="D10550" s="1">
        <v>9</v>
      </c>
      <c r="E10550" s="1">
        <v>15</v>
      </c>
      <c r="F10550" s="1">
        <v>0</v>
      </c>
      <c r="G10550">
        <f>VLOOKUP(C10550,reference!$A$1:$E$310,5,FALSE)</f>
        <v>5320060</v>
      </c>
      <c r="H10550" t="str">
        <f>VLOOKUP(C10550,reference!$A$1:$E$310,4,FALSE)</f>
        <v>SABU TIMUR</v>
      </c>
      <c r="I10550" t="str">
        <f>VLOOKUP($D10550,reference!$G$1:$H$25,2,FALSE)</f>
        <v>Semak belukar</v>
      </c>
      <c r="J10550" t="str">
        <f>VLOOKUP($E10550,reference!$G$1:$H$25,2,FALSE)</f>
        <v>Tambak</v>
      </c>
      <c r="K10550" t="str">
        <f t="shared" si="164"/>
        <v>Non Irigasi</v>
      </c>
      <c r="L10550" t="s">
        <v>327</v>
      </c>
    </row>
    <row r="10551" spans="1:12" x14ac:dyDescent="0.25">
      <c r="A10551" s="1">
        <v>10550</v>
      </c>
      <c r="B10551" s="3">
        <v>3</v>
      </c>
      <c r="C10551" s="1">
        <v>291</v>
      </c>
      <c r="D10551" s="1">
        <v>0</v>
      </c>
      <c r="E10551" s="1">
        <v>13</v>
      </c>
      <c r="F10551" s="1">
        <v>0</v>
      </c>
      <c r="G10551">
        <f>VLOOKUP(C10551,reference!$A$1:$E$310,5,FALSE)</f>
        <v>5320060</v>
      </c>
      <c r="H10551" t="str">
        <f>VLOOKUP(C10551,reference!$A$1:$E$310,4,FALSE)</f>
        <v>SABU TIMUR</v>
      </c>
      <c r="I10551" t="str">
        <f>VLOOKUP($D10551,reference!$G$1:$H$25,2,FALSE)</f>
        <v>No data</v>
      </c>
      <c r="J10551" t="str">
        <f>VLOOKUP($E10551,reference!$G$1:$H$25,2,FALSE)</f>
        <v>Pertanian lahan kering  campur semak / kebun campur</v>
      </c>
      <c r="K10551" t="str">
        <f t="shared" si="164"/>
        <v>Non Irigasi</v>
      </c>
      <c r="L10551" t="s">
        <v>327</v>
      </c>
    </row>
    <row r="10552" spans="1:12" x14ac:dyDescent="0.25">
      <c r="A10552" s="1">
        <v>10551</v>
      </c>
      <c r="B10552" s="3">
        <v>7</v>
      </c>
      <c r="C10552" s="1">
        <v>288</v>
      </c>
      <c r="D10552" s="1">
        <v>1</v>
      </c>
      <c r="E10552" s="1">
        <v>13</v>
      </c>
      <c r="F10552" s="1">
        <v>0</v>
      </c>
      <c r="G10552">
        <f>VLOOKUP(C10552,reference!$A$1:$E$310,5,FALSE)</f>
        <v>5320030</v>
      </c>
      <c r="H10552" t="str">
        <f>VLOOKUP(C10552,reference!$A$1:$E$310,4,FALSE)</f>
        <v>SABU LIAE</v>
      </c>
      <c r="I10552" t="str">
        <f>VLOOKUP($D10552,reference!$G$1:$H$25,2,FALSE)</f>
        <v>Hutan lahan kering primer</v>
      </c>
      <c r="J10552" t="str">
        <f>VLOOKUP($E10552,reference!$G$1:$H$25,2,FALSE)</f>
        <v>Pertanian lahan kering  campur semak / kebun campur</v>
      </c>
      <c r="K10552" t="str">
        <f t="shared" si="164"/>
        <v>Non Irigasi</v>
      </c>
      <c r="L10552" t="s">
        <v>328</v>
      </c>
    </row>
    <row r="10553" spans="1:12" x14ac:dyDescent="0.25">
      <c r="A10553" s="1">
        <v>10552</v>
      </c>
      <c r="B10553" s="3">
        <v>190</v>
      </c>
      <c r="C10553" s="1">
        <v>239</v>
      </c>
      <c r="D10553" s="1">
        <v>5</v>
      </c>
      <c r="E10553" s="1">
        <v>6</v>
      </c>
      <c r="F10553" s="1">
        <v>0</v>
      </c>
      <c r="G10553">
        <f>VLOOKUP(C10553,reference!$A$1:$E$310,5,FALSE)</f>
        <v>5314061</v>
      </c>
      <c r="H10553" t="str">
        <f>VLOOKUP(C10553,reference!$A$1:$E$310,4,FALSE)</f>
        <v>LANDU LEKO</v>
      </c>
      <c r="I10553" t="str">
        <f>VLOOKUP($D10553,reference!$G$1:$H$25,2,FALSE)</f>
        <v>Hutan mangrove primer</v>
      </c>
      <c r="J10553" t="str">
        <f>VLOOKUP($E10553,reference!$G$1:$H$25,2,FALSE)</f>
        <v>Hutan mangrove sekunder</v>
      </c>
      <c r="K10553" t="str">
        <f t="shared" si="164"/>
        <v>Non Irigasi</v>
      </c>
      <c r="L10553" t="s">
        <v>329</v>
      </c>
    </row>
    <row r="10554" spans="1:12" x14ac:dyDescent="0.25">
      <c r="A10554" s="1">
        <v>10553</v>
      </c>
      <c r="B10554" s="3">
        <v>267</v>
      </c>
      <c r="C10554" s="1">
        <v>288</v>
      </c>
      <c r="D10554" s="1">
        <v>11</v>
      </c>
      <c r="E10554" s="1">
        <v>2</v>
      </c>
      <c r="F10554" s="1">
        <v>0</v>
      </c>
      <c r="G10554">
        <f>VLOOKUP(C10554,reference!$A$1:$E$310,5,FALSE)</f>
        <v>5320030</v>
      </c>
      <c r="H10554" t="str">
        <f>VLOOKUP(C10554,reference!$A$1:$E$310,4,FALSE)</f>
        <v>SABU LIAE</v>
      </c>
      <c r="I10554" t="str">
        <f>VLOOKUP($D10554,reference!$G$1:$H$25,2,FALSE)</f>
        <v>Savanna / Padang rumput</v>
      </c>
      <c r="J10554" t="str">
        <f>VLOOKUP($E10554,reference!$G$1:$H$25,2,FALSE)</f>
        <v>Hutan lahan kering sekunder / bekas tebangan</v>
      </c>
      <c r="K10554" t="str">
        <f t="shared" si="164"/>
        <v>Non Irigasi</v>
      </c>
      <c r="L10554" t="s">
        <v>327</v>
      </c>
    </row>
    <row r="10555" spans="1:12" x14ac:dyDescent="0.25">
      <c r="A10555" s="1">
        <v>10554</v>
      </c>
      <c r="B10555" s="3">
        <v>13</v>
      </c>
      <c r="C10555" s="1">
        <v>288</v>
      </c>
      <c r="D10555" s="1">
        <v>1</v>
      </c>
      <c r="E10555" s="1">
        <v>2</v>
      </c>
      <c r="F10555" s="1">
        <v>0</v>
      </c>
      <c r="G10555">
        <f>VLOOKUP(C10555,reference!$A$1:$E$310,5,FALSE)</f>
        <v>5320030</v>
      </c>
      <c r="H10555" t="str">
        <f>VLOOKUP(C10555,reference!$A$1:$E$310,4,FALSE)</f>
        <v>SABU LIAE</v>
      </c>
      <c r="I10555" t="str">
        <f>VLOOKUP($D10555,reference!$G$1:$H$25,2,FALSE)</f>
        <v>Hutan lahan kering primer</v>
      </c>
      <c r="J10555" t="str">
        <f>VLOOKUP($E10555,reference!$G$1:$H$25,2,FALSE)</f>
        <v>Hutan lahan kering sekunder / bekas tebangan</v>
      </c>
      <c r="K10555" t="str">
        <f t="shared" si="164"/>
        <v>Non Irigasi</v>
      </c>
      <c r="L10555" t="s">
        <v>329</v>
      </c>
    </row>
    <row r="10556" spans="1:12" x14ac:dyDescent="0.25">
      <c r="A10556" s="1">
        <v>10555</v>
      </c>
      <c r="B10556" s="3">
        <v>3</v>
      </c>
      <c r="C10556" s="1">
        <v>239</v>
      </c>
      <c r="D10556" s="1">
        <v>9</v>
      </c>
      <c r="E10556" s="1">
        <v>13</v>
      </c>
      <c r="F10556" s="1">
        <v>0</v>
      </c>
      <c r="G10556">
        <f>VLOOKUP(C10556,reference!$A$1:$E$310,5,FALSE)</f>
        <v>5314061</v>
      </c>
      <c r="H10556" t="str">
        <f>VLOOKUP(C10556,reference!$A$1:$E$310,4,FALSE)</f>
        <v>LANDU LEKO</v>
      </c>
      <c r="I10556" t="str">
        <f>VLOOKUP($D10556,reference!$G$1:$H$25,2,FALSE)</f>
        <v>Semak belukar</v>
      </c>
      <c r="J10556" t="str">
        <f>VLOOKUP($E10556,reference!$G$1:$H$25,2,FALSE)</f>
        <v>Pertanian lahan kering  campur semak / kebun campur</v>
      </c>
      <c r="K10556" t="str">
        <f t="shared" si="164"/>
        <v>Non Irigasi</v>
      </c>
      <c r="L10556" t="s">
        <v>327</v>
      </c>
    </row>
    <row r="10557" spans="1:12" x14ac:dyDescent="0.25">
      <c r="A10557" s="1">
        <v>10556</v>
      </c>
      <c r="B10557" s="3">
        <v>4</v>
      </c>
      <c r="C10557" s="1">
        <v>239</v>
      </c>
      <c r="D10557" s="1">
        <v>9</v>
      </c>
      <c r="E10557" s="1">
        <v>18</v>
      </c>
      <c r="F10557" s="1">
        <v>0</v>
      </c>
      <c r="G10557">
        <f>VLOOKUP(C10557,reference!$A$1:$E$310,5,FALSE)</f>
        <v>5314061</v>
      </c>
      <c r="H10557" t="str">
        <f>VLOOKUP(C10557,reference!$A$1:$E$310,4,FALSE)</f>
        <v>LANDU LEKO</v>
      </c>
      <c r="I10557" t="str">
        <f>VLOOKUP($D10557,reference!$G$1:$H$25,2,FALSE)</f>
        <v>Semak belukar</v>
      </c>
      <c r="J10557" t="str">
        <f>VLOOKUP($E10557,reference!$G$1:$H$25,2,FALSE)</f>
        <v>Lahan terbuka</v>
      </c>
      <c r="K10557" t="str">
        <f t="shared" si="164"/>
        <v>Non Irigasi</v>
      </c>
      <c r="L10557" t="s">
        <v>327</v>
      </c>
    </row>
    <row r="10558" spans="1:12" x14ac:dyDescent="0.25">
      <c r="A10558" s="1">
        <v>10557</v>
      </c>
      <c r="B10558" s="3">
        <v>30</v>
      </c>
      <c r="C10558" s="1">
        <v>239</v>
      </c>
      <c r="D10558" s="1">
        <v>12</v>
      </c>
      <c r="E10558" s="1">
        <v>2</v>
      </c>
      <c r="F10558" s="1">
        <v>0</v>
      </c>
      <c r="G10558">
        <f>VLOOKUP(C10558,reference!$A$1:$E$310,5,FALSE)</f>
        <v>5314061</v>
      </c>
      <c r="H10558" t="str">
        <f>VLOOKUP(C10558,reference!$A$1:$E$310,4,FALSE)</f>
        <v>LANDU LEKO</v>
      </c>
      <c r="I10558" t="str">
        <f>VLOOKUP($D10558,reference!$G$1:$H$25,2,FALSE)</f>
        <v>Pertanian lahan kering</v>
      </c>
      <c r="J10558" t="str">
        <f>VLOOKUP($E10558,reference!$G$1:$H$25,2,FALSE)</f>
        <v>Hutan lahan kering sekunder / bekas tebangan</v>
      </c>
      <c r="K10558" t="str">
        <f t="shared" si="164"/>
        <v>Non Irigasi</v>
      </c>
      <c r="L10558" t="s">
        <v>327</v>
      </c>
    </row>
    <row r="10559" spans="1:12" x14ac:dyDescent="0.25">
      <c r="A10559" s="1">
        <v>10558</v>
      </c>
      <c r="B10559" s="3">
        <v>4</v>
      </c>
      <c r="C10559" s="1">
        <v>239</v>
      </c>
      <c r="D10559" s="1">
        <v>12</v>
      </c>
      <c r="E10559" s="1">
        <v>6</v>
      </c>
      <c r="F10559" s="1">
        <v>0</v>
      </c>
      <c r="G10559">
        <f>VLOOKUP(C10559,reference!$A$1:$E$310,5,FALSE)</f>
        <v>5314061</v>
      </c>
      <c r="H10559" t="str">
        <f>VLOOKUP(C10559,reference!$A$1:$E$310,4,FALSE)</f>
        <v>LANDU LEKO</v>
      </c>
      <c r="I10559" t="str">
        <f>VLOOKUP($D10559,reference!$G$1:$H$25,2,FALSE)</f>
        <v>Pertanian lahan kering</v>
      </c>
      <c r="J10559" t="str">
        <f>VLOOKUP($E10559,reference!$G$1:$H$25,2,FALSE)</f>
        <v>Hutan mangrove sekunder</v>
      </c>
      <c r="K10559" t="str">
        <f t="shared" si="164"/>
        <v>Non Irigasi</v>
      </c>
      <c r="L10559" t="s">
        <v>327</v>
      </c>
    </row>
    <row r="10560" spans="1:12" x14ac:dyDescent="0.25">
      <c r="A10560" s="1">
        <v>10559</v>
      </c>
      <c r="B10560" s="3">
        <v>1867</v>
      </c>
      <c r="C10560" s="1">
        <v>288</v>
      </c>
      <c r="D10560" s="1">
        <v>9</v>
      </c>
      <c r="E10560" s="1">
        <v>13</v>
      </c>
      <c r="F10560" s="1">
        <v>0</v>
      </c>
      <c r="G10560">
        <f>VLOOKUP(C10560,reference!$A$1:$E$310,5,FALSE)</f>
        <v>5320030</v>
      </c>
      <c r="H10560" t="str">
        <f>VLOOKUP(C10560,reference!$A$1:$E$310,4,FALSE)</f>
        <v>SABU LIAE</v>
      </c>
      <c r="I10560" t="str">
        <f>VLOOKUP($D10560,reference!$G$1:$H$25,2,FALSE)</f>
        <v>Semak belukar</v>
      </c>
      <c r="J10560" t="str">
        <f>VLOOKUP($E10560,reference!$G$1:$H$25,2,FALSE)</f>
        <v>Pertanian lahan kering  campur semak / kebun campur</v>
      </c>
      <c r="K10560" t="str">
        <f t="shared" si="164"/>
        <v>Non Irigasi</v>
      </c>
      <c r="L10560" t="s">
        <v>327</v>
      </c>
    </row>
    <row r="10561" spans="1:12" x14ac:dyDescent="0.25">
      <c r="A10561" s="1">
        <v>10560</v>
      </c>
      <c r="B10561" s="3">
        <v>28</v>
      </c>
      <c r="C10561" s="1">
        <v>239</v>
      </c>
      <c r="D10561" s="1">
        <v>18</v>
      </c>
      <c r="E10561" s="1">
        <v>11</v>
      </c>
      <c r="F10561" s="1">
        <v>0</v>
      </c>
      <c r="G10561">
        <f>VLOOKUP(C10561,reference!$A$1:$E$310,5,FALSE)</f>
        <v>5314061</v>
      </c>
      <c r="H10561" t="str">
        <f>VLOOKUP(C10561,reference!$A$1:$E$310,4,FALSE)</f>
        <v>LANDU LEKO</v>
      </c>
      <c r="I10561" t="str">
        <f>VLOOKUP($D10561,reference!$G$1:$H$25,2,FALSE)</f>
        <v>Lahan terbuka</v>
      </c>
      <c r="J10561" t="str">
        <f>VLOOKUP($E10561,reference!$G$1:$H$25,2,FALSE)</f>
        <v>Savanna / Padang rumput</v>
      </c>
      <c r="K10561" t="str">
        <f t="shared" si="164"/>
        <v>Non Irigasi</v>
      </c>
      <c r="L10561" t="s">
        <v>327</v>
      </c>
    </row>
    <row r="10562" spans="1:12" x14ac:dyDescent="0.25">
      <c r="A10562" s="1">
        <v>10561</v>
      </c>
      <c r="B10562" s="3">
        <v>20</v>
      </c>
      <c r="C10562" s="1">
        <v>239</v>
      </c>
      <c r="D10562" s="1">
        <v>18</v>
      </c>
      <c r="E10562" s="1">
        <v>13</v>
      </c>
      <c r="F10562" s="1">
        <v>0</v>
      </c>
      <c r="G10562">
        <f>VLOOKUP(C10562,reference!$A$1:$E$310,5,FALSE)</f>
        <v>5314061</v>
      </c>
      <c r="H10562" t="str">
        <f>VLOOKUP(C10562,reference!$A$1:$E$310,4,FALSE)</f>
        <v>LANDU LEKO</v>
      </c>
      <c r="I10562" t="str">
        <f>VLOOKUP($D10562,reference!$G$1:$H$25,2,FALSE)</f>
        <v>Lahan terbuka</v>
      </c>
      <c r="J10562" t="str">
        <f>VLOOKUP($E10562,reference!$G$1:$H$25,2,FALSE)</f>
        <v>Pertanian lahan kering  campur semak / kebun campur</v>
      </c>
      <c r="K10562" t="str">
        <f t="shared" si="164"/>
        <v>Non Irigasi</v>
      </c>
      <c r="L10562" t="s">
        <v>327</v>
      </c>
    </row>
    <row r="10563" spans="1:12" x14ac:dyDescent="0.25">
      <c r="A10563" s="1">
        <v>10562</v>
      </c>
      <c r="B10563" s="3">
        <v>45</v>
      </c>
      <c r="C10563" s="1">
        <v>239</v>
      </c>
      <c r="D10563" s="1">
        <v>18</v>
      </c>
      <c r="E10563" s="1">
        <v>14</v>
      </c>
      <c r="F10563" s="1">
        <v>0</v>
      </c>
      <c r="G10563">
        <f>VLOOKUP(C10563,reference!$A$1:$E$310,5,FALSE)</f>
        <v>5314061</v>
      </c>
      <c r="H10563" t="str">
        <f>VLOOKUP(C10563,reference!$A$1:$E$310,4,FALSE)</f>
        <v>LANDU LEKO</v>
      </c>
      <c r="I10563" t="str">
        <f>VLOOKUP($D10563,reference!$G$1:$H$25,2,FALSE)</f>
        <v>Lahan terbuka</v>
      </c>
      <c r="J10563" t="str">
        <f>VLOOKUP($E10563,reference!$G$1:$H$25,2,FALSE)</f>
        <v>Sawah</v>
      </c>
      <c r="K10563" t="str">
        <f t="shared" ref="K10563:K10626" si="165">IF(F10563=0,"Non Irigasi","Buffer Irigasi")</f>
        <v>Non Irigasi</v>
      </c>
      <c r="L10563" t="s">
        <v>327</v>
      </c>
    </row>
    <row r="10564" spans="1:12" x14ac:dyDescent="0.25">
      <c r="A10564" s="1">
        <v>10563</v>
      </c>
      <c r="B10564" s="3">
        <v>173</v>
      </c>
      <c r="C10564" s="1">
        <v>239</v>
      </c>
      <c r="D10564" s="1">
        <v>12</v>
      </c>
      <c r="E10564" s="1">
        <v>9</v>
      </c>
      <c r="F10564" s="1">
        <v>0</v>
      </c>
      <c r="G10564">
        <f>VLOOKUP(C10564,reference!$A$1:$E$310,5,FALSE)</f>
        <v>5314061</v>
      </c>
      <c r="H10564" t="str">
        <f>VLOOKUP(C10564,reference!$A$1:$E$310,4,FALSE)</f>
        <v>LANDU LEKO</v>
      </c>
      <c r="I10564" t="str">
        <f>VLOOKUP($D10564,reference!$G$1:$H$25,2,FALSE)</f>
        <v>Pertanian lahan kering</v>
      </c>
      <c r="J10564" t="str">
        <f>VLOOKUP($E10564,reference!$G$1:$H$25,2,FALSE)</f>
        <v>Semak belukar</v>
      </c>
      <c r="K10564" t="str">
        <f t="shared" si="165"/>
        <v>Non Irigasi</v>
      </c>
      <c r="L10564" t="s">
        <v>327</v>
      </c>
    </row>
    <row r="10565" spans="1:12" x14ac:dyDescent="0.25">
      <c r="A10565" s="1">
        <v>10564</v>
      </c>
      <c r="B10565" s="3">
        <v>57</v>
      </c>
      <c r="C10565" s="1">
        <v>288</v>
      </c>
      <c r="D10565" s="1">
        <v>11</v>
      </c>
      <c r="E10565" s="1">
        <v>15</v>
      </c>
      <c r="F10565" s="1">
        <v>0</v>
      </c>
      <c r="G10565">
        <f>VLOOKUP(C10565,reference!$A$1:$E$310,5,FALSE)</f>
        <v>5320030</v>
      </c>
      <c r="H10565" t="str">
        <f>VLOOKUP(C10565,reference!$A$1:$E$310,4,FALSE)</f>
        <v>SABU LIAE</v>
      </c>
      <c r="I10565" t="str">
        <f>VLOOKUP($D10565,reference!$G$1:$H$25,2,FALSE)</f>
        <v>Savanna / Padang rumput</v>
      </c>
      <c r="J10565" t="str">
        <f>VLOOKUP($E10565,reference!$G$1:$H$25,2,FALSE)</f>
        <v>Tambak</v>
      </c>
      <c r="K10565" t="str">
        <f t="shared" si="165"/>
        <v>Non Irigasi</v>
      </c>
      <c r="L10565" t="s">
        <v>327</v>
      </c>
    </row>
    <row r="10566" spans="1:12" x14ac:dyDescent="0.25">
      <c r="A10566" s="1">
        <v>10565</v>
      </c>
      <c r="B10566" s="3">
        <v>30</v>
      </c>
      <c r="C10566" s="1">
        <v>239</v>
      </c>
      <c r="D10566" s="1">
        <v>12</v>
      </c>
      <c r="E10566" s="1">
        <v>14</v>
      </c>
      <c r="F10566" s="1">
        <v>0</v>
      </c>
      <c r="G10566">
        <f>VLOOKUP(C10566,reference!$A$1:$E$310,5,FALSE)</f>
        <v>5314061</v>
      </c>
      <c r="H10566" t="str">
        <f>VLOOKUP(C10566,reference!$A$1:$E$310,4,FALSE)</f>
        <v>LANDU LEKO</v>
      </c>
      <c r="I10566" t="str">
        <f>VLOOKUP($D10566,reference!$G$1:$H$25,2,FALSE)</f>
        <v>Pertanian lahan kering</v>
      </c>
      <c r="J10566" t="str">
        <f>VLOOKUP($E10566,reference!$G$1:$H$25,2,FALSE)</f>
        <v>Sawah</v>
      </c>
      <c r="K10566" t="str">
        <f t="shared" si="165"/>
        <v>Non Irigasi</v>
      </c>
      <c r="L10566" t="s">
        <v>327</v>
      </c>
    </row>
    <row r="10567" spans="1:12" x14ac:dyDescent="0.25">
      <c r="A10567" s="1">
        <v>10566</v>
      </c>
      <c r="B10567" s="3">
        <v>20</v>
      </c>
      <c r="C10567" s="1">
        <v>239</v>
      </c>
      <c r="D10567" s="1">
        <v>12</v>
      </c>
      <c r="E10567" s="1">
        <v>16</v>
      </c>
      <c r="F10567" s="1">
        <v>0</v>
      </c>
      <c r="G10567">
        <f>VLOOKUP(C10567,reference!$A$1:$E$310,5,FALSE)</f>
        <v>5314061</v>
      </c>
      <c r="H10567" t="str">
        <f>VLOOKUP(C10567,reference!$A$1:$E$310,4,FALSE)</f>
        <v>LANDU LEKO</v>
      </c>
      <c r="I10567" t="str">
        <f>VLOOKUP($D10567,reference!$G$1:$H$25,2,FALSE)</f>
        <v>Pertanian lahan kering</v>
      </c>
      <c r="J10567" t="str">
        <f>VLOOKUP($E10567,reference!$G$1:$H$25,2,FALSE)</f>
        <v>Pemukiman</v>
      </c>
      <c r="K10567" t="str">
        <f t="shared" si="165"/>
        <v>Non Irigasi</v>
      </c>
      <c r="L10567" t="s">
        <v>327</v>
      </c>
    </row>
    <row r="10568" spans="1:12" x14ac:dyDescent="0.25">
      <c r="A10568" s="1">
        <v>10567</v>
      </c>
      <c r="B10568" s="3">
        <v>24</v>
      </c>
      <c r="C10568" s="1">
        <v>287</v>
      </c>
      <c r="D10568" s="1">
        <v>0</v>
      </c>
      <c r="E10568" s="1">
        <v>1</v>
      </c>
      <c r="F10568" s="1">
        <v>0</v>
      </c>
      <c r="G10568">
        <f>VLOOKUP(C10568,reference!$A$1:$E$310,5,FALSE)</f>
        <v>5320020</v>
      </c>
      <c r="H10568" t="str">
        <f>VLOOKUP(C10568,reference!$A$1:$E$310,4,FALSE)</f>
        <v>HAWU MEHARA</v>
      </c>
      <c r="I10568" t="str">
        <f>VLOOKUP($D10568,reference!$G$1:$H$25,2,FALSE)</f>
        <v>No data</v>
      </c>
      <c r="J10568" t="str">
        <f>VLOOKUP($E10568,reference!$G$1:$H$25,2,FALSE)</f>
        <v>Hutan lahan kering primer</v>
      </c>
      <c r="K10568" t="str">
        <f t="shared" si="165"/>
        <v>Non Irigasi</v>
      </c>
      <c r="L10568" t="s">
        <v>327</v>
      </c>
    </row>
    <row r="10569" spans="1:12" x14ac:dyDescent="0.25">
      <c r="A10569" s="1">
        <v>10568</v>
      </c>
      <c r="B10569" s="3">
        <v>210</v>
      </c>
      <c r="C10569" s="1">
        <v>287</v>
      </c>
      <c r="D10569" s="1">
        <v>1</v>
      </c>
      <c r="E10569" s="1">
        <v>1</v>
      </c>
      <c r="F10569" s="1">
        <v>0</v>
      </c>
      <c r="G10569">
        <f>VLOOKUP(C10569,reference!$A$1:$E$310,5,FALSE)</f>
        <v>5320020</v>
      </c>
      <c r="H10569" t="str">
        <f>VLOOKUP(C10569,reference!$A$1:$E$310,4,FALSE)</f>
        <v>HAWU MEHARA</v>
      </c>
      <c r="I10569" t="str">
        <f>VLOOKUP($D10569,reference!$G$1:$H$25,2,FALSE)</f>
        <v>Hutan lahan kering primer</v>
      </c>
      <c r="J10569" t="str">
        <f>VLOOKUP($E10569,reference!$G$1:$H$25,2,FALSE)</f>
        <v>Hutan lahan kering primer</v>
      </c>
      <c r="K10569" t="str">
        <f t="shared" si="165"/>
        <v>Non Irigasi</v>
      </c>
      <c r="L10569" t="s">
        <v>327</v>
      </c>
    </row>
    <row r="10570" spans="1:12" x14ac:dyDescent="0.25">
      <c r="A10570" s="1">
        <v>10569</v>
      </c>
      <c r="B10570" s="3">
        <v>10</v>
      </c>
      <c r="C10570" s="1">
        <v>287</v>
      </c>
      <c r="D10570" s="1">
        <v>1</v>
      </c>
      <c r="E10570" s="1">
        <v>13</v>
      </c>
      <c r="F10570" s="1">
        <v>0</v>
      </c>
      <c r="G10570">
        <f>VLOOKUP(C10570,reference!$A$1:$E$310,5,FALSE)</f>
        <v>5320020</v>
      </c>
      <c r="H10570" t="str">
        <f>VLOOKUP(C10570,reference!$A$1:$E$310,4,FALSE)</f>
        <v>HAWU MEHARA</v>
      </c>
      <c r="I10570" t="str">
        <f>VLOOKUP($D10570,reference!$G$1:$H$25,2,FALSE)</f>
        <v>Hutan lahan kering primer</v>
      </c>
      <c r="J10570" t="str">
        <f>VLOOKUP($E10570,reference!$G$1:$H$25,2,FALSE)</f>
        <v>Pertanian lahan kering  campur semak / kebun campur</v>
      </c>
      <c r="K10570" t="str">
        <f t="shared" si="165"/>
        <v>Non Irigasi</v>
      </c>
      <c r="L10570" t="s">
        <v>328</v>
      </c>
    </row>
    <row r="10571" spans="1:12" x14ac:dyDescent="0.25">
      <c r="A10571" s="1">
        <v>10570</v>
      </c>
      <c r="B10571" s="3">
        <v>118</v>
      </c>
      <c r="C10571" s="1">
        <v>239</v>
      </c>
      <c r="D10571" s="1">
        <v>9</v>
      </c>
      <c r="E10571" s="1">
        <v>16</v>
      </c>
      <c r="F10571" s="1">
        <v>0</v>
      </c>
      <c r="G10571">
        <f>VLOOKUP(C10571,reference!$A$1:$E$310,5,FALSE)</f>
        <v>5314061</v>
      </c>
      <c r="H10571" t="str">
        <f>VLOOKUP(C10571,reference!$A$1:$E$310,4,FALSE)</f>
        <v>LANDU LEKO</v>
      </c>
      <c r="I10571" t="str">
        <f>VLOOKUP($D10571,reference!$G$1:$H$25,2,FALSE)</f>
        <v>Semak belukar</v>
      </c>
      <c r="J10571" t="str">
        <f>VLOOKUP($E10571,reference!$G$1:$H$25,2,FALSE)</f>
        <v>Pemukiman</v>
      </c>
      <c r="K10571" t="str">
        <f t="shared" si="165"/>
        <v>Non Irigasi</v>
      </c>
      <c r="L10571" t="s">
        <v>327</v>
      </c>
    </row>
    <row r="10572" spans="1:12" x14ac:dyDescent="0.25">
      <c r="A10572" s="1">
        <v>10571</v>
      </c>
      <c r="B10572" s="3">
        <v>95</v>
      </c>
      <c r="C10572" s="1">
        <v>239</v>
      </c>
      <c r="D10572" s="1">
        <v>10</v>
      </c>
      <c r="E10572" s="1">
        <v>9</v>
      </c>
      <c r="F10572" s="1">
        <v>0</v>
      </c>
      <c r="G10572">
        <f>VLOOKUP(C10572,reference!$A$1:$E$310,5,FALSE)</f>
        <v>5314061</v>
      </c>
      <c r="H10572" t="str">
        <f>VLOOKUP(C10572,reference!$A$1:$E$310,4,FALSE)</f>
        <v>LANDU LEKO</v>
      </c>
      <c r="I10572" t="str">
        <f>VLOOKUP($D10572,reference!$G$1:$H$25,2,FALSE)</f>
        <v>Semak belukar rawa</v>
      </c>
      <c r="J10572" t="str">
        <f>VLOOKUP($E10572,reference!$G$1:$H$25,2,FALSE)</f>
        <v>Semak belukar</v>
      </c>
      <c r="K10572" t="str">
        <f t="shared" si="165"/>
        <v>Non Irigasi</v>
      </c>
      <c r="L10572" t="s">
        <v>327</v>
      </c>
    </row>
    <row r="10573" spans="1:12" x14ac:dyDescent="0.25">
      <c r="A10573" s="1">
        <v>10572</v>
      </c>
      <c r="B10573" s="3">
        <v>15</v>
      </c>
      <c r="C10573" s="1">
        <v>289</v>
      </c>
      <c r="D10573" s="1">
        <v>9</v>
      </c>
      <c r="E10573" s="1">
        <v>2</v>
      </c>
      <c r="F10573" s="1">
        <v>0</v>
      </c>
      <c r="G10573">
        <f>VLOOKUP(C10573,reference!$A$1:$E$310,5,FALSE)</f>
        <v>5320040</v>
      </c>
      <c r="H10573" t="str">
        <f>VLOOKUP(C10573,reference!$A$1:$E$310,4,FALSE)</f>
        <v>SABU BARAT</v>
      </c>
      <c r="I10573" t="str">
        <f>VLOOKUP($D10573,reference!$G$1:$H$25,2,FALSE)</f>
        <v>Semak belukar</v>
      </c>
      <c r="J10573" t="str">
        <f>VLOOKUP($E10573,reference!$G$1:$H$25,2,FALSE)</f>
        <v>Hutan lahan kering sekunder / bekas tebangan</v>
      </c>
      <c r="K10573" t="str">
        <f t="shared" si="165"/>
        <v>Non Irigasi</v>
      </c>
      <c r="L10573" t="s">
        <v>327</v>
      </c>
    </row>
    <row r="10574" spans="1:12" x14ac:dyDescent="0.25">
      <c r="A10574" s="1">
        <v>10573</v>
      </c>
      <c r="B10574" s="3">
        <v>13</v>
      </c>
      <c r="C10574" s="1">
        <v>239</v>
      </c>
      <c r="D10574" s="1">
        <v>10</v>
      </c>
      <c r="E10574" s="1">
        <v>2</v>
      </c>
      <c r="F10574" s="1">
        <v>0</v>
      </c>
      <c r="G10574">
        <f>VLOOKUP(C10574,reference!$A$1:$E$310,5,FALSE)</f>
        <v>5314061</v>
      </c>
      <c r="H10574" t="str">
        <f>VLOOKUP(C10574,reference!$A$1:$E$310,4,FALSE)</f>
        <v>LANDU LEKO</v>
      </c>
      <c r="I10574" t="str">
        <f>VLOOKUP($D10574,reference!$G$1:$H$25,2,FALSE)</f>
        <v>Semak belukar rawa</v>
      </c>
      <c r="J10574" t="str">
        <f>VLOOKUP($E10574,reference!$G$1:$H$25,2,FALSE)</f>
        <v>Hutan lahan kering sekunder / bekas tebangan</v>
      </c>
      <c r="K10574" t="str">
        <f t="shared" si="165"/>
        <v>Non Irigasi</v>
      </c>
      <c r="L10574" t="s">
        <v>327</v>
      </c>
    </row>
    <row r="10575" spans="1:12" x14ac:dyDescent="0.25">
      <c r="A10575" s="1">
        <v>10574</v>
      </c>
      <c r="B10575" s="3">
        <v>32</v>
      </c>
      <c r="C10575" s="1">
        <v>239</v>
      </c>
      <c r="D10575" s="1">
        <v>21</v>
      </c>
      <c r="E10575" s="1">
        <v>18</v>
      </c>
      <c r="F10575" s="1">
        <v>0</v>
      </c>
      <c r="G10575">
        <f>VLOOKUP(C10575,reference!$A$1:$E$310,5,FALSE)</f>
        <v>5314061</v>
      </c>
      <c r="H10575" t="str">
        <f>VLOOKUP(C10575,reference!$A$1:$E$310,4,FALSE)</f>
        <v>LANDU LEKO</v>
      </c>
      <c r="I10575" t="str">
        <f>VLOOKUP($D10575,reference!$G$1:$H$25,2,FALSE)</f>
        <v>Rawa</v>
      </c>
      <c r="J10575" t="str">
        <f>VLOOKUP($E10575,reference!$G$1:$H$25,2,FALSE)</f>
        <v>Lahan terbuka</v>
      </c>
      <c r="K10575" t="str">
        <f t="shared" si="165"/>
        <v>Non Irigasi</v>
      </c>
      <c r="L10575" t="s">
        <v>327</v>
      </c>
    </row>
    <row r="10576" spans="1:12" x14ac:dyDescent="0.25">
      <c r="A10576" s="1">
        <v>10575</v>
      </c>
      <c r="B10576" s="3">
        <v>3</v>
      </c>
      <c r="C10576" s="1">
        <v>239</v>
      </c>
      <c r="D10576" s="1">
        <v>21</v>
      </c>
      <c r="E10576" s="1">
        <v>9</v>
      </c>
      <c r="F10576" s="1">
        <v>0</v>
      </c>
      <c r="G10576">
        <f>VLOOKUP(C10576,reference!$A$1:$E$310,5,FALSE)</f>
        <v>5314061</v>
      </c>
      <c r="H10576" t="str">
        <f>VLOOKUP(C10576,reference!$A$1:$E$310,4,FALSE)</f>
        <v>LANDU LEKO</v>
      </c>
      <c r="I10576" t="str">
        <f>VLOOKUP($D10576,reference!$G$1:$H$25,2,FALSE)</f>
        <v>Rawa</v>
      </c>
      <c r="J10576" t="str">
        <f>VLOOKUP($E10576,reference!$G$1:$H$25,2,FALSE)</f>
        <v>Semak belukar</v>
      </c>
      <c r="K10576" t="str">
        <f t="shared" si="165"/>
        <v>Non Irigasi</v>
      </c>
      <c r="L10576" t="s">
        <v>327</v>
      </c>
    </row>
    <row r="10577" spans="1:12" x14ac:dyDescent="0.25">
      <c r="A10577" s="1">
        <v>10576</v>
      </c>
      <c r="B10577" s="3">
        <v>18</v>
      </c>
      <c r="C10577" s="1">
        <v>288</v>
      </c>
      <c r="D10577" s="1">
        <v>9</v>
      </c>
      <c r="E10577" s="1">
        <v>2</v>
      </c>
      <c r="F10577" s="1">
        <v>0</v>
      </c>
      <c r="G10577">
        <f>VLOOKUP(C10577,reference!$A$1:$E$310,5,FALSE)</f>
        <v>5320030</v>
      </c>
      <c r="H10577" t="str">
        <f>VLOOKUP(C10577,reference!$A$1:$E$310,4,FALSE)</f>
        <v>SABU LIAE</v>
      </c>
      <c r="I10577" t="str">
        <f>VLOOKUP($D10577,reference!$G$1:$H$25,2,FALSE)</f>
        <v>Semak belukar</v>
      </c>
      <c r="J10577" t="str">
        <f>VLOOKUP($E10577,reference!$G$1:$H$25,2,FALSE)</f>
        <v>Hutan lahan kering sekunder / bekas tebangan</v>
      </c>
      <c r="K10577" t="str">
        <f t="shared" si="165"/>
        <v>Non Irigasi</v>
      </c>
      <c r="L10577" t="s">
        <v>327</v>
      </c>
    </row>
    <row r="10578" spans="1:12" x14ac:dyDescent="0.25">
      <c r="A10578" s="1">
        <v>10577</v>
      </c>
      <c r="B10578" s="3">
        <v>24</v>
      </c>
      <c r="C10578" s="1">
        <v>288</v>
      </c>
      <c r="D10578" s="1">
        <v>2</v>
      </c>
      <c r="E10578" s="1">
        <v>13</v>
      </c>
      <c r="F10578" s="1">
        <v>0</v>
      </c>
      <c r="G10578">
        <f>VLOOKUP(C10578,reference!$A$1:$E$310,5,FALSE)</f>
        <v>5320030</v>
      </c>
      <c r="H10578" t="str">
        <f>VLOOKUP(C10578,reference!$A$1:$E$310,4,FALSE)</f>
        <v>SABU LIAE</v>
      </c>
      <c r="I10578" t="str">
        <f>VLOOKUP($D10578,reference!$G$1:$H$25,2,FALSE)</f>
        <v>Hutan lahan kering sekunder / bekas tebangan</v>
      </c>
      <c r="J10578" t="str">
        <f>VLOOKUP($E10578,reference!$G$1:$H$25,2,FALSE)</f>
        <v>Pertanian lahan kering  campur semak / kebun campur</v>
      </c>
      <c r="K10578" t="str">
        <f t="shared" si="165"/>
        <v>Non Irigasi</v>
      </c>
      <c r="L10578" t="s">
        <v>328</v>
      </c>
    </row>
    <row r="10579" spans="1:12" x14ac:dyDescent="0.25">
      <c r="A10579" s="1">
        <v>10578</v>
      </c>
      <c r="B10579" s="3">
        <v>2</v>
      </c>
      <c r="C10579" s="1">
        <v>288</v>
      </c>
      <c r="D10579" s="1">
        <v>0</v>
      </c>
      <c r="E10579" s="1">
        <v>15</v>
      </c>
      <c r="F10579" s="1">
        <v>0</v>
      </c>
      <c r="G10579">
        <f>VLOOKUP(C10579,reference!$A$1:$E$310,5,FALSE)</f>
        <v>5320030</v>
      </c>
      <c r="H10579" t="str">
        <f>VLOOKUP(C10579,reference!$A$1:$E$310,4,FALSE)</f>
        <v>SABU LIAE</v>
      </c>
      <c r="I10579" t="str">
        <f>VLOOKUP($D10579,reference!$G$1:$H$25,2,FALSE)</f>
        <v>No data</v>
      </c>
      <c r="J10579" t="str">
        <f>VLOOKUP($E10579,reference!$G$1:$H$25,2,FALSE)</f>
        <v>Tambak</v>
      </c>
      <c r="K10579" t="str">
        <f t="shared" si="165"/>
        <v>Non Irigasi</v>
      </c>
      <c r="L10579" t="s">
        <v>327</v>
      </c>
    </row>
    <row r="10580" spans="1:12" x14ac:dyDescent="0.25">
      <c r="A10580" s="1">
        <v>10579</v>
      </c>
      <c r="B10580" s="3">
        <v>15</v>
      </c>
      <c r="C10580" s="1">
        <v>239</v>
      </c>
      <c r="D10580" s="1">
        <v>9</v>
      </c>
      <c r="E10580" s="1">
        <v>12</v>
      </c>
      <c r="F10580" s="1">
        <v>0</v>
      </c>
      <c r="G10580">
        <f>VLOOKUP(C10580,reference!$A$1:$E$310,5,FALSE)</f>
        <v>5314061</v>
      </c>
      <c r="H10580" t="str">
        <f>VLOOKUP(C10580,reference!$A$1:$E$310,4,FALSE)</f>
        <v>LANDU LEKO</v>
      </c>
      <c r="I10580" t="str">
        <f>VLOOKUP($D10580,reference!$G$1:$H$25,2,FALSE)</f>
        <v>Semak belukar</v>
      </c>
      <c r="J10580" t="str">
        <f>VLOOKUP($E10580,reference!$G$1:$H$25,2,FALSE)</f>
        <v>Pertanian lahan kering</v>
      </c>
      <c r="K10580" t="str">
        <f t="shared" si="165"/>
        <v>Non Irigasi</v>
      </c>
      <c r="L10580" t="s">
        <v>327</v>
      </c>
    </row>
    <row r="10581" spans="1:12" x14ac:dyDescent="0.25">
      <c r="A10581" s="1">
        <v>10580</v>
      </c>
      <c r="B10581" s="3">
        <v>21</v>
      </c>
      <c r="C10581" s="1">
        <v>288</v>
      </c>
      <c r="D10581" s="1">
        <v>2</v>
      </c>
      <c r="E10581" s="1">
        <v>2</v>
      </c>
      <c r="F10581" s="1">
        <v>0</v>
      </c>
      <c r="G10581">
        <f>VLOOKUP(C10581,reference!$A$1:$E$310,5,FALSE)</f>
        <v>5320030</v>
      </c>
      <c r="H10581" t="str">
        <f>VLOOKUP(C10581,reference!$A$1:$E$310,4,FALSE)</f>
        <v>SABU LIAE</v>
      </c>
      <c r="I10581" t="str">
        <f>VLOOKUP($D10581,reference!$G$1:$H$25,2,FALSE)</f>
        <v>Hutan lahan kering sekunder / bekas tebangan</v>
      </c>
      <c r="J10581" t="str">
        <f>VLOOKUP($E10581,reference!$G$1:$H$25,2,FALSE)</f>
        <v>Hutan lahan kering sekunder / bekas tebangan</v>
      </c>
      <c r="K10581" t="str">
        <f t="shared" si="165"/>
        <v>Non Irigasi</v>
      </c>
      <c r="L10581" t="s">
        <v>327</v>
      </c>
    </row>
    <row r="10582" spans="1:12" x14ac:dyDescent="0.25">
      <c r="A10582" s="1">
        <v>10581</v>
      </c>
      <c r="B10582" s="3">
        <v>2</v>
      </c>
      <c r="C10582" s="1">
        <v>239</v>
      </c>
      <c r="D10582" s="1">
        <v>5</v>
      </c>
      <c r="E10582" s="1">
        <v>20</v>
      </c>
      <c r="F10582" s="1">
        <v>0</v>
      </c>
      <c r="G10582">
        <f>VLOOKUP(C10582,reference!$A$1:$E$310,5,FALSE)</f>
        <v>5314061</v>
      </c>
      <c r="H10582" t="str">
        <f>VLOOKUP(C10582,reference!$A$1:$E$310,4,FALSE)</f>
        <v>LANDU LEKO</v>
      </c>
      <c r="I10582" t="str">
        <f>VLOOKUP($D10582,reference!$G$1:$H$25,2,FALSE)</f>
        <v>Hutan mangrove primer</v>
      </c>
      <c r="J10582" t="str">
        <f>VLOOKUP($E10582,reference!$G$1:$H$25,2,FALSE)</f>
        <v>Tubuh air</v>
      </c>
      <c r="K10582" t="str">
        <f t="shared" si="165"/>
        <v>Non Irigasi</v>
      </c>
      <c r="L10582" t="s">
        <v>328</v>
      </c>
    </row>
    <row r="10583" spans="1:12" x14ac:dyDescent="0.25">
      <c r="A10583" s="1">
        <v>10582</v>
      </c>
      <c r="B10583" s="3">
        <v>68</v>
      </c>
      <c r="C10583" s="1">
        <v>238</v>
      </c>
      <c r="D10583" s="1">
        <v>5</v>
      </c>
      <c r="E10583" s="1">
        <v>5</v>
      </c>
      <c r="F10583" s="1">
        <v>0</v>
      </c>
      <c r="G10583">
        <f>VLOOKUP(C10583,reference!$A$1:$E$310,5,FALSE)</f>
        <v>5314060</v>
      </c>
      <c r="H10583" t="str">
        <f>VLOOKUP(C10583,reference!$A$1:$E$310,4,FALSE)</f>
        <v>ROTE TIMUR</v>
      </c>
      <c r="I10583" t="str">
        <f>VLOOKUP($D10583,reference!$G$1:$H$25,2,FALSE)</f>
        <v>Hutan mangrove primer</v>
      </c>
      <c r="J10583" t="str">
        <f>VLOOKUP($E10583,reference!$G$1:$H$25,2,FALSE)</f>
        <v>Hutan mangrove primer</v>
      </c>
      <c r="K10583" t="str">
        <f t="shared" si="165"/>
        <v>Non Irigasi</v>
      </c>
      <c r="L10583" t="s">
        <v>327</v>
      </c>
    </row>
    <row r="10584" spans="1:12" x14ac:dyDescent="0.25">
      <c r="A10584" s="1">
        <v>10583</v>
      </c>
      <c r="B10584" s="3">
        <v>29</v>
      </c>
      <c r="C10584" s="1">
        <v>288</v>
      </c>
      <c r="D10584" s="1">
        <v>0</v>
      </c>
      <c r="E10584" s="1">
        <v>0</v>
      </c>
      <c r="F10584" s="1">
        <v>0</v>
      </c>
      <c r="G10584">
        <f>VLOOKUP(C10584,reference!$A$1:$E$310,5,FALSE)</f>
        <v>5320030</v>
      </c>
      <c r="H10584" t="str">
        <f>VLOOKUP(C10584,reference!$A$1:$E$310,4,FALSE)</f>
        <v>SABU LIAE</v>
      </c>
      <c r="I10584" t="str">
        <f>VLOOKUP($D10584,reference!$G$1:$H$25,2,FALSE)</f>
        <v>No data</v>
      </c>
      <c r="J10584" t="str">
        <f>VLOOKUP($E10584,reference!$G$1:$H$25,2,FALSE)</f>
        <v>No data</v>
      </c>
      <c r="K10584" t="str">
        <f t="shared" si="165"/>
        <v>Non Irigasi</v>
      </c>
      <c r="L10584" t="s">
        <v>327</v>
      </c>
    </row>
    <row r="10585" spans="1:12" x14ac:dyDescent="0.25">
      <c r="A10585" s="1">
        <v>10584</v>
      </c>
      <c r="B10585" s="3">
        <v>12</v>
      </c>
      <c r="C10585" s="1">
        <v>239</v>
      </c>
      <c r="D10585" s="1">
        <v>21</v>
      </c>
      <c r="E10585" s="1">
        <v>5</v>
      </c>
      <c r="F10585" s="1">
        <v>0</v>
      </c>
      <c r="G10585">
        <f>VLOOKUP(C10585,reference!$A$1:$E$310,5,FALSE)</f>
        <v>5314061</v>
      </c>
      <c r="H10585" t="str">
        <f>VLOOKUP(C10585,reference!$A$1:$E$310,4,FALSE)</f>
        <v>LANDU LEKO</v>
      </c>
      <c r="I10585" t="str">
        <f>VLOOKUP($D10585,reference!$G$1:$H$25,2,FALSE)</f>
        <v>Rawa</v>
      </c>
      <c r="J10585" t="str">
        <f>VLOOKUP($E10585,reference!$G$1:$H$25,2,FALSE)</f>
        <v>Hutan mangrove primer</v>
      </c>
      <c r="K10585" t="str">
        <f t="shared" si="165"/>
        <v>Non Irigasi</v>
      </c>
      <c r="L10585" t="s">
        <v>327</v>
      </c>
    </row>
    <row r="10586" spans="1:12" x14ac:dyDescent="0.25">
      <c r="A10586" s="1">
        <v>10585</v>
      </c>
      <c r="B10586" s="3">
        <v>511</v>
      </c>
      <c r="C10586" s="1">
        <v>288</v>
      </c>
      <c r="D10586" s="1">
        <v>13</v>
      </c>
      <c r="E10586" s="1">
        <v>13</v>
      </c>
      <c r="F10586" s="1">
        <v>0</v>
      </c>
      <c r="G10586">
        <f>VLOOKUP(C10586,reference!$A$1:$E$310,5,FALSE)</f>
        <v>5320030</v>
      </c>
      <c r="H10586" t="str">
        <f>VLOOKUP(C10586,reference!$A$1:$E$310,4,FALSE)</f>
        <v>SABU LIAE</v>
      </c>
      <c r="I10586" t="str">
        <f>VLOOKUP($D10586,reference!$G$1:$H$25,2,FALSE)</f>
        <v>Pertanian lahan kering  campur semak / kebun campur</v>
      </c>
      <c r="J10586" t="str">
        <f>VLOOKUP($E10586,reference!$G$1:$H$25,2,FALSE)</f>
        <v>Pertanian lahan kering  campur semak / kebun campur</v>
      </c>
      <c r="K10586" t="str">
        <f t="shared" si="165"/>
        <v>Non Irigasi</v>
      </c>
      <c r="L10586" t="s">
        <v>327</v>
      </c>
    </row>
    <row r="10587" spans="1:12" x14ac:dyDescent="0.25">
      <c r="A10587" s="1">
        <v>10586</v>
      </c>
      <c r="B10587" s="3">
        <v>12</v>
      </c>
      <c r="C10587" s="1">
        <v>238</v>
      </c>
      <c r="D10587" s="1">
        <v>0</v>
      </c>
      <c r="E10587" s="1">
        <v>5</v>
      </c>
      <c r="F10587" s="1">
        <v>0</v>
      </c>
      <c r="G10587">
        <f>VLOOKUP(C10587,reference!$A$1:$E$310,5,FALSE)</f>
        <v>5314060</v>
      </c>
      <c r="H10587" t="str">
        <f>VLOOKUP(C10587,reference!$A$1:$E$310,4,FALSE)</f>
        <v>ROTE TIMUR</v>
      </c>
      <c r="I10587" t="str">
        <f>VLOOKUP($D10587,reference!$G$1:$H$25,2,FALSE)</f>
        <v>No data</v>
      </c>
      <c r="J10587" t="str">
        <f>VLOOKUP($E10587,reference!$G$1:$H$25,2,FALSE)</f>
        <v>Hutan mangrove primer</v>
      </c>
      <c r="K10587" t="str">
        <f t="shared" si="165"/>
        <v>Non Irigasi</v>
      </c>
      <c r="L10587" t="s">
        <v>327</v>
      </c>
    </row>
    <row r="10588" spans="1:12" x14ac:dyDescent="0.25">
      <c r="A10588" s="1">
        <v>10587</v>
      </c>
      <c r="B10588" s="3">
        <v>81</v>
      </c>
      <c r="C10588" s="1">
        <v>239</v>
      </c>
      <c r="D10588" s="1">
        <v>21</v>
      </c>
      <c r="E10588" s="1">
        <v>14</v>
      </c>
      <c r="F10588" s="1">
        <v>0</v>
      </c>
      <c r="G10588">
        <f>VLOOKUP(C10588,reference!$A$1:$E$310,5,FALSE)</f>
        <v>5314061</v>
      </c>
      <c r="H10588" t="str">
        <f>VLOOKUP(C10588,reference!$A$1:$E$310,4,FALSE)</f>
        <v>LANDU LEKO</v>
      </c>
      <c r="I10588" t="str">
        <f>VLOOKUP($D10588,reference!$G$1:$H$25,2,FALSE)</f>
        <v>Rawa</v>
      </c>
      <c r="J10588" t="str">
        <f>VLOOKUP($E10588,reference!$G$1:$H$25,2,FALSE)</f>
        <v>Sawah</v>
      </c>
      <c r="K10588" t="str">
        <f t="shared" si="165"/>
        <v>Non Irigasi</v>
      </c>
      <c r="L10588" t="s">
        <v>327</v>
      </c>
    </row>
    <row r="10589" spans="1:12" x14ac:dyDescent="0.25">
      <c r="A10589" s="1">
        <v>10588</v>
      </c>
      <c r="B10589" s="3">
        <v>1</v>
      </c>
      <c r="C10589" s="1">
        <v>239</v>
      </c>
      <c r="D10589" s="1">
        <v>21</v>
      </c>
      <c r="E10589" s="1">
        <v>2</v>
      </c>
      <c r="F10589" s="1">
        <v>0</v>
      </c>
      <c r="G10589">
        <f>VLOOKUP(C10589,reference!$A$1:$E$310,5,FALSE)</f>
        <v>5314061</v>
      </c>
      <c r="H10589" t="str">
        <f>VLOOKUP(C10589,reference!$A$1:$E$310,4,FALSE)</f>
        <v>LANDU LEKO</v>
      </c>
      <c r="I10589" t="str">
        <f>VLOOKUP($D10589,reference!$G$1:$H$25,2,FALSE)</f>
        <v>Rawa</v>
      </c>
      <c r="J10589" t="str">
        <f>VLOOKUP($E10589,reference!$G$1:$H$25,2,FALSE)</f>
        <v>Hutan lahan kering sekunder / bekas tebangan</v>
      </c>
      <c r="K10589" t="str">
        <f t="shared" si="165"/>
        <v>Non Irigasi</v>
      </c>
      <c r="L10589" t="s">
        <v>327</v>
      </c>
    </row>
    <row r="10590" spans="1:12" x14ac:dyDescent="0.25">
      <c r="A10590" s="1">
        <v>10589</v>
      </c>
      <c r="B10590" s="3">
        <v>5</v>
      </c>
      <c r="C10590" s="1">
        <v>239</v>
      </c>
      <c r="D10590" s="1">
        <v>5</v>
      </c>
      <c r="E10590" s="1">
        <v>14</v>
      </c>
      <c r="F10590" s="1">
        <v>0</v>
      </c>
      <c r="G10590">
        <f>VLOOKUP(C10590,reference!$A$1:$E$310,5,FALSE)</f>
        <v>5314061</v>
      </c>
      <c r="H10590" t="str">
        <f>VLOOKUP(C10590,reference!$A$1:$E$310,4,FALSE)</f>
        <v>LANDU LEKO</v>
      </c>
      <c r="I10590" t="str">
        <f>VLOOKUP($D10590,reference!$G$1:$H$25,2,FALSE)</f>
        <v>Hutan mangrove primer</v>
      </c>
      <c r="J10590" t="str">
        <f>VLOOKUP($E10590,reference!$G$1:$H$25,2,FALSE)</f>
        <v>Sawah</v>
      </c>
      <c r="K10590" t="str">
        <f t="shared" si="165"/>
        <v>Non Irigasi</v>
      </c>
      <c r="L10590" t="s">
        <v>328</v>
      </c>
    </row>
    <row r="10591" spans="1:12" x14ac:dyDescent="0.25">
      <c r="A10591" s="1">
        <v>10590</v>
      </c>
      <c r="B10591" s="3">
        <v>1</v>
      </c>
      <c r="C10591" s="1">
        <v>287</v>
      </c>
      <c r="D10591" s="1">
        <v>1</v>
      </c>
      <c r="E10591" s="1">
        <v>0</v>
      </c>
      <c r="F10591" s="1">
        <v>0</v>
      </c>
      <c r="G10591">
        <f>VLOOKUP(C10591,reference!$A$1:$E$310,5,FALSE)</f>
        <v>5320020</v>
      </c>
      <c r="H10591" t="str">
        <f>VLOOKUP(C10591,reference!$A$1:$E$310,4,FALSE)</f>
        <v>HAWU MEHARA</v>
      </c>
      <c r="I10591" t="str">
        <f>VLOOKUP($D10591,reference!$G$1:$H$25,2,FALSE)</f>
        <v>Hutan lahan kering primer</v>
      </c>
      <c r="J10591" t="str">
        <f>VLOOKUP($E10591,reference!$G$1:$H$25,2,FALSE)</f>
        <v>No data</v>
      </c>
      <c r="K10591" t="str">
        <f t="shared" si="165"/>
        <v>Non Irigasi</v>
      </c>
      <c r="L10591" t="s">
        <v>328</v>
      </c>
    </row>
    <row r="10592" spans="1:12" x14ac:dyDescent="0.25">
      <c r="A10592" s="1">
        <v>10591</v>
      </c>
      <c r="B10592" s="3">
        <v>29</v>
      </c>
      <c r="C10592" s="1">
        <v>238</v>
      </c>
      <c r="D10592" s="1">
        <v>0</v>
      </c>
      <c r="E10592" s="1">
        <v>0</v>
      </c>
      <c r="F10592" s="1">
        <v>0</v>
      </c>
      <c r="G10592">
        <f>VLOOKUP(C10592,reference!$A$1:$E$310,5,FALSE)</f>
        <v>5314060</v>
      </c>
      <c r="H10592" t="str">
        <f>VLOOKUP(C10592,reference!$A$1:$E$310,4,FALSE)</f>
        <v>ROTE TIMUR</v>
      </c>
      <c r="I10592" t="str">
        <f>VLOOKUP($D10592,reference!$G$1:$H$25,2,FALSE)</f>
        <v>No data</v>
      </c>
      <c r="J10592" t="str">
        <f>VLOOKUP($E10592,reference!$G$1:$H$25,2,FALSE)</f>
        <v>No data</v>
      </c>
      <c r="K10592" t="str">
        <f t="shared" si="165"/>
        <v>Non Irigasi</v>
      </c>
      <c r="L10592" t="s">
        <v>327</v>
      </c>
    </row>
    <row r="10593" spans="1:12" x14ac:dyDescent="0.25">
      <c r="A10593" s="1">
        <v>10592</v>
      </c>
      <c r="B10593" s="3">
        <v>45</v>
      </c>
      <c r="C10593" s="1">
        <v>238</v>
      </c>
      <c r="D10593" s="1">
        <v>21</v>
      </c>
      <c r="E10593" s="1">
        <v>5</v>
      </c>
      <c r="F10593" s="1">
        <v>0</v>
      </c>
      <c r="G10593">
        <f>VLOOKUP(C10593,reference!$A$1:$E$310,5,FALSE)</f>
        <v>5314060</v>
      </c>
      <c r="H10593" t="str">
        <f>VLOOKUP(C10593,reference!$A$1:$E$310,4,FALSE)</f>
        <v>ROTE TIMUR</v>
      </c>
      <c r="I10593" t="str">
        <f>VLOOKUP($D10593,reference!$G$1:$H$25,2,FALSE)</f>
        <v>Rawa</v>
      </c>
      <c r="J10593" t="str">
        <f>VLOOKUP($E10593,reference!$G$1:$H$25,2,FALSE)</f>
        <v>Hutan mangrove primer</v>
      </c>
      <c r="K10593" t="str">
        <f t="shared" si="165"/>
        <v>Non Irigasi</v>
      </c>
      <c r="L10593" t="s">
        <v>327</v>
      </c>
    </row>
    <row r="10594" spans="1:12" x14ac:dyDescent="0.25">
      <c r="A10594" s="1">
        <v>10593</v>
      </c>
      <c r="B10594" s="3">
        <v>11</v>
      </c>
      <c r="C10594" s="1">
        <v>238</v>
      </c>
      <c r="D10594" s="1">
        <v>21</v>
      </c>
      <c r="E10594" s="1">
        <v>18</v>
      </c>
      <c r="F10594" s="1">
        <v>0</v>
      </c>
      <c r="G10594">
        <f>VLOOKUP(C10594,reference!$A$1:$E$310,5,FALSE)</f>
        <v>5314060</v>
      </c>
      <c r="H10594" t="str">
        <f>VLOOKUP(C10594,reference!$A$1:$E$310,4,FALSE)</f>
        <v>ROTE TIMUR</v>
      </c>
      <c r="I10594" t="str">
        <f>VLOOKUP($D10594,reference!$G$1:$H$25,2,FALSE)</f>
        <v>Rawa</v>
      </c>
      <c r="J10594" t="str">
        <f>VLOOKUP($E10594,reference!$G$1:$H$25,2,FALSE)</f>
        <v>Lahan terbuka</v>
      </c>
      <c r="K10594" t="str">
        <f t="shared" si="165"/>
        <v>Non Irigasi</v>
      </c>
      <c r="L10594" t="s">
        <v>327</v>
      </c>
    </row>
    <row r="10595" spans="1:12" x14ac:dyDescent="0.25">
      <c r="A10595" s="1">
        <v>10594</v>
      </c>
      <c r="B10595" s="3">
        <v>4</v>
      </c>
      <c r="C10595" s="1">
        <v>238</v>
      </c>
      <c r="D10595" s="1">
        <v>5</v>
      </c>
      <c r="E10595" s="1">
        <v>20</v>
      </c>
      <c r="F10595" s="1">
        <v>0</v>
      </c>
      <c r="G10595">
        <f>VLOOKUP(C10595,reference!$A$1:$E$310,5,FALSE)</f>
        <v>5314060</v>
      </c>
      <c r="H10595" t="str">
        <f>VLOOKUP(C10595,reference!$A$1:$E$310,4,FALSE)</f>
        <v>ROTE TIMUR</v>
      </c>
      <c r="I10595" t="str">
        <f>VLOOKUP($D10595,reference!$G$1:$H$25,2,FALSE)</f>
        <v>Hutan mangrove primer</v>
      </c>
      <c r="J10595" t="str">
        <f>VLOOKUP($E10595,reference!$G$1:$H$25,2,FALSE)</f>
        <v>Tubuh air</v>
      </c>
      <c r="K10595" t="str">
        <f t="shared" si="165"/>
        <v>Non Irigasi</v>
      </c>
      <c r="L10595" t="s">
        <v>328</v>
      </c>
    </row>
    <row r="10596" spans="1:12" x14ac:dyDescent="0.25">
      <c r="A10596" s="1">
        <v>10595</v>
      </c>
      <c r="B10596" s="3">
        <v>87</v>
      </c>
      <c r="C10596" s="1">
        <v>238</v>
      </c>
      <c r="D10596" s="1">
        <v>21</v>
      </c>
      <c r="E10596" s="1">
        <v>20</v>
      </c>
      <c r="F10596" s="1">
        <v>0</v>
      </c>
      <c r="G10596">
        <f>VLOOKUP(C10596,reference!$A$1:$E$310,5,FALSE)</f>
        <v>5314060</v>
      </c>
      <c r="H10596" t="str">
        <f>VLOOKUP(C10596,reference!$A$1:$E$310,4,FALSE)</f>
        <v>ROTE TIMUR</v>
      </c>
      <c r="I10596" t="str">
        <f>VLOOKUP($D10596,reference!$G$1:$H$25,2,FALSE)</f>
        <v>Rawa</v>
      </c>
      <c r="J10596" t="str">
        <f>VLOOKUP($E10596,reference!$G$1:$H$25,2,FALSE)</f>
        <v>Tubuh air</v>
      </c>
      <c r="K10596" t="str">
        <f t="shared" si="165"/>
        <v>Non Irigasi</v>
      </c>
      <c r="L10596" t="s">
        <v>327</v>
      </c>
    </row>
    <row r="10597" spans="1:12" x14ac:dyDescent="0.25">
      <c r="A10597" s="1">
        <v>10596</v>
      </c>
      <c r="B10597" s="3">
        <v>12</v>
      </c>
      <c r="C10597" s="1">
        <v>238</v>
      </c>
      <c r="D10597" s="1">
        <v>21</v>
      </c>
      <c r="E10597" s="1">
        <v>6</v>
      </c>
      <c r="F10597" s="1">
        <v>0</v>
      </c>
      <c r="G10597">
        <f>VLOOKUP(C10597,reference!$A$1:$E$310,5,FALSE)</f>
        <v>5314060</v>
      </c>
      <c r="H10597" t="str">
        <f>VLOOKUP(C10597,reference!$A$1:$E$310,4,FALSE)</f>
        <v>ROTE TIMUR</v>
      </c>
      <c r="I10597" t="str">
        <f>VLOOKUP($D10597,reference!$G$1:$H$25,2,FALSE)</f>
        <v>Rawa</v>
      </c>
      <c r="J10597" t="str">
        <f>VLOOKUP($E10597,reference!$G$1:$H$25,2,FALSE)</f>
        <v>Hutan mangrove sekunder</v>
      </c>
      <c r="K10597" t="str">
        <f t="shared" si="165"/>
        <v>Non Irigasi</v>
      </c>
      <c r="L10597" t="s">
        <v>327</v>
      </c>
    </row>
    <row r="10598" spans="1:12" x14ac:dyDescent="0.25">
      <c r="A10598" s="1">
        <v>10597</v>
      </c>
      <c r="B10598" s="3">
        <v>32</v>
      </c>
      <c r="C10598" s="1">
        <v>238</v>
      </c>
      <c r="D10598" s="1">
        <v>21</v>
      </c>
      <c r="E10598" s="1">
        <v>9</v>
      </c>
      <c r="F10598" s="1">
        <v>0</v>
      </c>
      <c r="G10598">
        <f>VLOOKUP(C10598,reference!$A$1:$E$310,5,FALSE)</f>
        <v>5314060</v>
      </c>
      <c r="H10598" t="str">
        <f>VLOOKUP(C10598,reference!$A$1:$E$310,4,FALSE)</f>
        <v>ROTE TIMUR</v>
      </c>
      <c r="I10598" t="str">
        <f>VLOOKUP($D10598,reference!$G$1:$H$25,2,FALSE)</f>
        <v>Rawa</v>
      </c>
      <c r="J10598" t="str">
        <f>VLOOKUP($E10598,reference!$G$1:$H$25,2,FALSE)</f>
        <v>Semak belukar</v>
      </c>
      <c r="K10598" t="str">
        <f t="shared" si="165"/>
        <v>Non Irigasi</v>
      </c>
      <c r="L10598" t="s">
        <v>327</v>
      </c>
    </row>
    <row r="10599" spans="1:12" x14ac:dyDescent="0.25">
      <c r="A10599" s="1">
        <v>10598</v>
      </c>
      <c r="B10599" s="3">
        <v>3</v>
      </c>
      <c r="C10599" s="1">
        <v>239</v>
      </c>
      <c r="D10599" s="1">
        <v>12</v>
      </c>
      <c r="E10599" s="1">
        <v>5</v>
      </c>
      <c r="F10599" s="1">
        <v>0</v>
      </c>
      <c r="G10599">
        <f>VLOOKUP(C10599,reference!$A$1:$E$310,5,FALSE)</f>
        <v>5314061</v>
      </c>
      <c r="H10599" t="str">
        <f>VLOOKUP(C10599,reference!$A$1:$E$310,4,FALSE)</f>
        <v>LANDU LEKO</v>
      </c>
      <c r="I10599" t="str">
        <f>VLOOKUP($D10599,reference!$G$1:$H$25,2,FALSE)</f>
        <v>Pertanian lahan kering</v>
      </c>
      <c r="J10599" t="str">
        <f>VLOOKUP($E10599,reference!$G$1:$H$25,2,FALSE)</f>
        <v>Hutan mangrove primer</v>
      </c>
      <c r="K10599" t="str">
        <f t="shared" si="165"/>
        <v>Non Irigasi</v>
      </c>
      <c r="L10599" t="s">
        <v>327</v>
      </c>
    </row>
    <row r="10600" spans="1:12" x14ac:dyDescent="0.25">
      <c r="A10600" s="1">
        <v>10599</v>
      </c>
      <c r="B10600" s="3">
        <v>2</v>
      </c>
      <c r="C10600" s="1">
        <v>287</v>
      </c>
      <c r="D10600" s="1">
        <v>11</v>
      </c>
      <c r="E10600" s="1">
        <v>1</v>
      </c>
      <c r="F10600" s="1">
        <v>0</v>
      </c>
      <c r="G10600">
        <f>VLOOKUP(C10600,reference!$A$1:$E$310,5,FALSE)</f>
        <v>5320020</v>
      </c>
      <c r="H10600" t="str">
        <f>VLOOKUP(C10600,reference!$A$1:$E$310,4,FALSE)</f>
        <v>HAWU MEHARA</v>
      </c>
      <c r="I10600" t="str">
        <f>VLOOKUP($D10600,reference!$G$1:$H$25,2,FALSE)</f>
        <v>Savanna / Padang rumput</v>
      </c>
      <c r="J10600" t="str">
        <f>VLOOKUP($E10600,reference!$G$1:$H$25,2,FALSE)</f>
        <v>Hutan lahan kering primer</v>
      </c>
      <c r="K10600" t="str">
        <f t="shared" si="165"/>
        <v>Non Irigasi</v>
      </c>
      <c r="L10600" t="s">
        <v>327</v>
      </c>
    </row>
    <row r="10601" spans="1:12" x14ac:dyDescent="0.25">
      <c r="A10601" s="1">
        <v>10600</v>
      </c>
      <c r="B10601" s="3">
        <v>8</v>
      </c>
      <c r="C10601" s="1">
        <v>288</v>
      </c>
      <c r="D10601" s="1">
        <v>11</v>
      </c>
      <c r="E10601" s="1">
        <v>0</v>
      </c>
      <c r="F10601" s="1">
        <v>0</v>
      </c>
      <c r="G10601">
        <f>VLOOKUP(C10601,reference!$A$1:$E$310,5,FALSE)</f>
        <v>5320030</v>
      </c>
      <c r="H10601" t="str">
        <f>VLOOKUP(C10601,reference!$A$1:$E$310,4,FALSE)</f>
        <v>SABU LIAE</v>
      </c>
      <c r="I10601" t="str">
        <f>VLOOKUP($D10601,reference!$G$1:$H$25,2,FALSE)</f>
        <v>Savanna / Padang rumput</v>
      </c>
      <c r="J10601" t="str">
        <f>VLOOKUP($E10601,reference!$G$1:$H$25,2,FALSE)</f>
        <v>No data</v>
      </c>
      <c r="K10601" t="str">
        <f t="shared" si="165"/>
        <v>Non Irigasi</v>
      </c>
      <c r="L10601" t="s">
        <v>327</v>
      </c>
    </row>
    <row r="10602" spans="1:12" x14ac:dyDescent="0.25">
      <c r="A10602" s="1">
        <v>10601</v>
      </c>
      <c r="B10602" s="3">
        <v>11</v>
      </c>
      <c r="C10602" s="1">
        <v>238</v>
      </c>
      <c r="D10602" s="1">
        <v>5</v>
      </c>
      <c r="E10602" s="1">
        <v>6</v>
      </c>
      <c r="F10602" s="1">
        <v>0</v>
      </c>
      <c r="G10602">
        <f>VLOOKUP(C10602,reference!$A$1:$E$310,5,FALSE)</f>
        <v>5314060</v>
      </c>
      <c r="H10602" t="str">
        <f>VLOOKUP(C10602,reference!$A$1:$E$310,4,FALSE)</f>
        <v>ROTE TIMUR</v>
      </c>
      <c r="I10602" t="str">
        <f>VLOOKUP($D10602,reference!$G$1:$H$25,2,FALSE)</f>
        <v>Hutan mangrove primer</v>
      </c>
      <c r="J10602" t="str">
        <f>VLOOKUP($E10602,reference!$G$1:$H$25,2,FALSE)</f>
        <v>Hutan mangrove sekunder</v>
      </c>
      <c r="K10602" t="str">
        <f t="shared" si="165"/>
        <v>Non Irigasi</v>
      </c>
      <c r="L10602" t="s">
        <v>329</v>
      </c>
    </row>
    <row r="10603" spans="1:12" x14ac:dyDescent="0.25">
      <c r="A10603" s="1">
        <v>10602</v>
      </c>
      <c r="B10603" s="3">
        <v>35</v>
      </c>
      <c r="C10603" s="1">
        <v>239</v>
      </c>
      <c r="D10603" s="1">
        <v>21</v>
      </c>
      <c r="E10603" s="1">
        <v>20</v>
      </c>
      <c r="F10603" s="1">
        <v>0</v>
      </c>
      <c r="G10603">
        <f>VLOOKUP(C10603,reference!$A$1:$E$310,5,FALSE)</f>
        <v>5314061</v>
      </c>
      <c r="H10603" t="str">
        <f>VLOOKUP(C10603,reference!$A$1:$E$310,4,FALSE)</f>
        <v>LANDU LEKO</v>
      </c>
      <c r="I10603" t="str">
        <f>VLOOKUP($D10603,reference!$G$1:$H$25,2,FALSE)</f>
        <v>Rawa</v>
      </c>
      <c r="J10603" t="str">
        <f>VLOOKUP($E10603,reference!$G$1:$H$25,2,FALSE)</f>
        <v>Tubuh air</v>
      </c>
      <c r="K10603" t="str">
        <f t="shared" si="165"/>
        <v>Non Irigasi</v>
      </c>
      <c r="L10603" t="s">
        <v>327</v>
      </c>
    </row>
    <row r="10604" spans="1:12" x14ac:dyDescent="0.25">
      <c r="A10604" s="1">
        <v>10603</v>
      </c>
      <c r="B10604" s="3">
        <v>12</v>
      </c>
      <c r="C10604" s="1">
        <v>239</v>
      </c>
      <c r="D10604" s="1">
        <v>6</v>
      </c>
      <c r="E10604" s="1">
        <v>9</v>
      </c>
      <c r="F10604" s="1">
        <v>0</v>
      </c>
      <c r="G10604">
        <f>VLOOKUP(C10604,reference!$A$1:$E$310,5,FALSE)</f>
        <v>5314061</v>
      </c>
      <c r="H10604" t="str">
        <f>VLOOKUP(C10604,reference!$A$1:$E$310,4,FALSE)</f>
        <v>LANDU LEKO</v>
      </c>
      <c r="I10604" t="str">
        <f>VLOOKUP($D10604,reference!$G$1:$H$25,2,FALSE)</f>
        <v>Hutan mangrove sekunder</v>
      </c>
      <c r="J10604" t="str">
        <f>VLOOKUP($E10604,reference!$G$1:$H$25,2,FALSE)</f>
        <v>Semak belukar</v>
      </c>
      <c r="K10604" t="str">
        <f t="shared" si="165"/>
        <v>Non Irigasi</v>
      </c>
      <c r="L10604" t="s">
        <v>328</v>
      </c>
    </row>
    <row r="10605" spans="1:12" x14ac:dyDescent="0.25">
      <c r="A10605" s="1">
        <v>10604</v>
      </c>
      <c r="B10605" s="3">
        <v>122</v>
      </c>
      <c r="C10605" s="1">
        <v>288</v>
      </c>
      <c r="D10605" s="1">
        <v>16</v>
      </c>
      <c r="E10605" s="1">
        <v>13</v>
      </c>
      <c r="F10605" s="1">
        <v>0</v>
      </c>
      <c r="G10605">
        <f>VLOOKUP(C10605,reference!$A$1:$E$310,5,FALSE)</f>
        <v>5320030</v>
      </c>
      <c r="H10605" t="str">
        <f>VLOOKUP(C10605,reference!$A$1:$E$310,4,FALSE)</f>
        <v>SABU LIAE</v>
      </c>
      <c r="I10605" t="str">
        <f>VLOOKUP($D10605,reference!$G$1:$H$25,2,FALSE)</f>
        <v>Pemukiman</v>
      </c>
      <c r="J10605" t="str">
        <f>VLOOKUP($E10605,reference!$G$1:$H$25,2,FALSE)</f>
        <v>Pertanian lahan kering  campur semak / kebun campur</v>
      </c>
      <c r="K10605" t="str">
        <f t="shared" si="165"/>
        <v>Non Irigasi</v>
      </c>
      <c r="L10605" t="s">
        <v>327</v>
      </c>
    </row>
    <row r="10606" spans="1:12" x14ac:dyDescent="0.25">
      <c r="A10606" s="1">
        <v>10605</v>
      </c>
      <c r="B10606" s="3">
        <v>422</v>
      </c>
      <c r="C10606" s="1">
        <v>238</v>
      </c>
      <c r="D10606" s="1">
        <v>9</v>
      </c>
      <c r="E10606" s="1">
        <v>2</v>
      </c>
      <c r="F10606" s="1">
        <v>0</v>
      </c>
      <c r="G10606">
        <f>VLOOKUP(C10606,reference!$A$1:$E$310,5,FALSE)</f>
        <v>5314060</v>
      </c>
      <c r="H10606" t="str">
        <f>VLOOKUP(C10606,reference!$A$1:$E$310,4,FALSE)</f>
        <v>ROTE TIMUR</v>
      </c>
      <c r="I10606" t="str">
        <f>VLOOKUP($D10606,reference!$G$1:$H$25,2,FALSE)</f>
        <v>Semak belukar</v>
      </c>
      <c r="J10606" t="str">
        <f>VLOOKUP($E10606,reference!$G$1:$H$25,2,FALSE)</f>
        <v>Hutan lahan kering sekunder / bekas tebangan</v>
      </c>
      <c r="K10606" t="str">
        <f t="shared" si="165"/>
        <v>Non Irigasi</v>
      </c>
      <c r="L10606" t="s">
        <v>327</v>
      </c>
    </row>
    <row r="10607" spans="1:12" x14ac:dyDescent="0.25">
      <c r="A10607" s="1">
        <v>10606</v>
      </c>
      <c r="B10607" s="3">
        <v>1</v>
      </c>
      <c r="C10607" s="1">
        <v>238</v>
      </c>
      <c r="D10607" s="1">
        <v>21</v>
      </c>
      <c r="E10607" s="1">
        <v>2</v>
      </c>
      <c r="F10607" s="1">
        <v>0</v>
      </c>
      <c r="G10607">
        <f>VLOOKUP(C10607,reference!$A$1:$E$310,5,FALSE)</f>
        <v>5314060</v>
      </c>
      <c r="H10607" t="str">
        <f>VLOOKUP(C10607,reference!$A$1:$E$310,4,FALSE)</f>
        <v>ROTE TIMUR</v>
      </c>
      <c r="I10607" t="str">
        <f>VLOOKUP($D10607,reference!$G$1:$H$25,2,FALSE)</f>
        <v>Rawa</v>
      </c>
      <c r="J10607" t="str">
        <f>VLOOKUP($E10607,reference!$G$1:$H$25,2,FALSE)</f>
        <v>Hutan lahan kering sekunder / bekas tebangan</v>
      </c>
      <c r="K10607" t="str">
        <f t="shared" si="165"/>
        <v>Non Irigasi</v>
      </c>
      <c r="L10607" t="s">
        <v>327</v>
      </c>
    </row>
    <row r="10608" spans="1:12" x14ac:dyDescent="0.25">
      <c r="A10608" s="1">
        <v>10607</v>
      </c>
      <c r="B10608" s="3">
        <v>21</v>
      </c>
      <c r="C10608" s="1">
        <v>239</v>
      </c>
      <c r="D10608" s="1">
        <v>6</v>
      </c>
      <c r="E10608" s="1">
        <v>20</v>
      </c>
      <c r="F10608" s="1">
        <v>0</v>
      </c>
      <c r="G10608">
        <f>VLOOKUP(C10608,reference!$A$1:$E$310,5,FALSE)</f>
        <v>5314061</v>
      </c>
      <c r="H10608" t="str">
        <f>VLOOKUP(C10608,reference!$A$1:$E$310,4,FALSE)</f>
        <v>LANDU LEKO</v>
      </c>
      <c r="I10608" t="str">
        <f>VLOOKUP($D10608,reference!$G$1:$H$25,2,FALSE)</f>
        <v>Hutan mangrove sekunder</v>
      </c>
      <c r="J10608" t="str">
        <f>VLOOKUP($E10608,reference!$G$1:$H$25,2,FALSE)</f>
        <v>Tubuh air</v>
      </c>
      <c r="K10608" t="str">
        <f t="shared" si="165"/>
        <v>Non Irigasi</v>
      </c>
      <c r="L10608" t="s">
        <v>328</v>
      </c>
    </row>
    <row r="10609" spans="1:12" x14ac:dyDescent="0.25">
      <c r="A10609" s="1">
        <v>10608</v>
      </c>
      <c r="B10609" s="3">
        <v>26</v>
      </c>
      <c r="C10609" s="1">
        <v>239</v>
      </c>
      <c r="D10609" s="1">
        <v>6</v>
      </c>
      <c r="E10609" s="1">
        <v>5</v>
      </c>
      <c r="F10609" s="1">
        <v>0</v>
      </c>
      <c r="G10609">
        <f>VLOOKUP(C10609,reference!$A$1:$E$310,5,FALSE)</f>
        <v>5314061</v>
      </c>
      <c r="H10609" t="str">
        <f>VLOOKUP(C10609,reference!$A$1:$E$310,4,FALSE)</f>
        <v>LANDU LEKO</v>
      </c>
      <c r="I10609" t="str">
        <f>VLOOKUP($D10609,reference!$G$1:$H$25,2,FALSE)</f>
        <v>Hutan mangrove sekunder</v>
      </c>
      <c r="J10609" t="str">
        <f>VLOOKUP($E10609,reference!$G$1:$H$25,2,FALSE)</f>
        <v>Hutan mangrove primer</v>
      </c>
      <c r="K10609" t="str">
        <f t="shared" si="165"/>
        <v>Non Irigasi</v>
      </c>
      <c r="L10609" t="s">
        <v>327</v>
      </c>
    </row>
    <row r="10610" spans="1:12" x14ac:dyDescent="0.25">
      <c r="A10610" s="1">
        <v>10609</v>
      </c>
      <c r="B10610" s="3">
        <v>19</v>
      </c>
      <c r="C10610" s="1">
        <v>238</v>
      </c>
      <c r="D10610" s="1">
        <v>6</v>
      </c>
      <c r="E10610" s="1">
        <v>5</v>
      </c>
      <c r="F10610" s="1">
        <v>0</v>
      </c>
      <c r="G10610">
        <f>VLOOKUP(C10610,reference!$A$1:$E$310,5,FALSE)</f>
        <v>5314060</v>
      </c>
      <c r="H10610" t="str">
        <f>VLOOKUP(C10610,reference!$A$1:$E$310,4,FALSE)</f>
        <v>ROTE TIMUR</v>
      </c>
      <c r="I10610" t="str">
        <f>VLOOKUP($D10610,reference!$G$1:$H$25,2,FALSE)</f>
        <v>Hutan mangrove sekunder</v>
      </c>
      <c r="J10610" t="str">
        <f>VLOOKUP($E10610,reference!$G$1:$H$25,2,FALSE)</f>
        <v>Hutan mangrove primer</v>
      </c>
      <c r="K10610" t="str">
        <f t="shared" si="165"/>
        <v>Non Irigasi</v>
      </c>
      <c r="L10610" t="s">
        <v>327</v>
      </c>
    </row>
    <row r="10611" spans="1:12" x14ac:dyDescent="0.25">
      <c r="A10611" s="1">
        <v>10610</v>
      </c>
      <c r="B10611" s="3">
        <v>56</v>
      </c>
      <c r="C10611" s="1">
        <v>238</v>
      </c>
      <c r="D10611" s="1">
        <v>1</v>
      </c>
      <c r="E10611" s="1">
        <v>9</v>
      </c>
      <c r="F10611" s="1">
        <v>0</v>
      </c>
      <c r="G10611">
        <f>VLOOKUP(C10611,reference!$A$1:$E$310,5,FALSE)</f>
        <v>5314060</v>
      </c>
      <c r="H10611" t="str">
        <f>VLOOKUP(C10611,reference!$A$1:$E$310,4,FALSE)</f>
        <v>ROTE TIMUR</v>
      </c>
      <c r="I10611" t="str">
        <f>VLOOKUP($D10611,reference!$G$1:$H$25,2,FALSE)</f>
        <v>Hutan lahan kering primer</v>
      </c>
      <c r="J10611" t="str">
        <f>VLOOKUP($E10611,reference!$G$1:$H$25,2,FALSE)</f>
        <v>Semak belukar</v>
      </c>
      <c r="K10611" t="str">
        <f t="shared" si="165"/>
        <v>Non Irigasi</v>
      </c>
      <c r="L10611" t="s">
        <v>328</v>
      </c>
    </row>
    <row r="10612" spans="1:12" x14ac:dyDescent="0.25">
      <c r="A10612" s="1">
        <v>10611</v>
      </c>
      <c r="B10612" s="3">
        <v>10</v>
      </c>
      <c r="C10612" s="1">
        <v>238</v>
      </c>
      <c r="D10612" s="1">
        <v>0</v>
      </c>
      <c r="E10612" s="1">
        <v>6</v>
      </c>
      <c r="F10612" s="1">
        <v>0</v>
      </c>
      <c r="G10612">
        <f>VLOOKUP(C10612,reference!$A$1:$E$310,5,FALSE)</f>
        <v>5314060</v>
      </c>
      <c r="H10612" t="str">
        <f>VLOOKUP(C10612,reference!$A$1:$E$310,4,FALSE)</f>
        <v>ROTE TIMUR</v>
      </c>
      <c r="I10612" t="str">
        <f>VLOOKUP($D10612,reference!$G$1:$H$25,2,FALSE)</f>
        <v>No data</v>
      </c>
      <c r="J10612" t="str">
        <f>VLOOKUP($E10612,reference!$G$1:$H$25,2,FALSE)</f>
        <v>Hutan mangrove sekunder</v>
      </c>
      <c r="K10612" t="str">
        <f t="shared" si="165"/>
        <v>Non Irigasi</v>
      </c>
      <c r="L10612" t="s">
        <v>327</v>
      </c>
    </row>
    <row r="10613" spans="1:12" x14ac:dyDescent="0.25">
      <c r="A10613" s="1">
        <v>10612</v>
      </c>
      <c r="B10613" s="3">
        <v>28</v>
      </c>
      <c r="C10613" s="1">
        <v>238</v>
      </c>
      <c r="D10613" s="1">
        <v>9</v>
      </c>
      <c r="E10613" s="1">
        <v>6</v>
      </c>
      <c r="F10613" s="1">
        <v>0</v>
      </c>
      <c r="G10613">
        <f>VLOOKUP(C10613,reference!$A$1:$E$310,5,FALSE)</f>
        <v>5314060</v>
      </c>
      <c r="H10613" t="str">
        <f>VLOOKUP(C10613,reference!$A$1:$E$310,4,FALSE)</f>
        <v>ROTE TIMUR</v>
      </c>
      <c r="I10613" t="str">
        <f>VLOOKUP($D10613,reference!$G$1:$H$25,2,FALSE)</f>
        <v>Semak belukar</v>
      </c>
      <c r="J10613" t="str">
        <f>VLOOKUP($E10613,reference!$G$1:$H$25,2,FALSE)</f>
        <v>Hutan mangrove sekunder</v>
      </c>
      <c r="K10613" t="str">
        <f t="shared" si="165"/>
        <v>Non Irigasi</v>
      </c>
      <c r="L10613" t="s">
        <v>327</v>
      </c>
    </row>
    <row r="10614" spans="1:12" x14ac:dyDescent="0.25">
      <c r="A10614" s="1">
        <v>10613</v>
      </c>
      <c r="B10614" s="3">
        <v>1459</v>
      </c>
      <c r="C10614" s="1">
        <v>238</v>
      </c>
      <c r="D10614" s="1">
        <v>9</v>
      </c>
      <c r="E10614" s="1">
        <v>9</v>
      </c>
      <c r="F10614" s="1">
        <v>0</v>
      </c>
      <c r="G10614">
        <f>VLOOKUP(C10614,reference!$A$1:$E$310,5,FALSE)</f>
        <v>5314060</v>
      </c>
      <c r="H10614" t="str">
        <f>VLOOKUP(C10614,reference!$A$1:$E$310,4,FALSE)</f>
        <v>ROTE TIMUR</v>
      </c>
      <c r="I10614" t="str">
        <f>VLOOKUP($D10614,reference!$G$1:$H$25,2,FALSE)</f>
        <v>Semak belukar</v>
      </c>
      <c r="J10614" t="str">
        <f>VLOOKUP($E10614,reference!$G$1:$H$25,2,FALSE)</f>
        <v>Semak belukar</v>
      </c>
      <c r="K10614" t="str">
        <f t="shared" si="165"/>
        <v>Non Irigasi</v>
      </c>
      <c r="L10614" t="s">
        <v>327</v>
      </c>
    </row>
    <row r="10615" spans="1:12" x14ac:dyDescent="0.25">
      <c r="A10615" s="1">
        <v>10614</v>
      </c>
      <c r="B10615" s="3">
        <v>8</v>
      </c>
      <c r="C10615" s="1">
        <v>288</v>
      </c>
      <c r="D10615" s="1">
        <v>0</v>
      </c>
      <c r="E10615" s="1">
        <v>13</v>
      </c>
      <c r="F10615" s="1">
        <v>0</v>
      </c>
      <c r="G10615">
        <f>VLOOKUP(C10615,reference!$A$1:$E$310,5,FALSE)</f>
        <v>5320030</v>
      </c>
      <c r="H10615" t="str">
        <f>VLOOKUP(C10615,reference!$A$1:$E$310,4,FALSE)</f>
        <v>SABU LIAE</v>
      </c>
      <c r="I10615" t="str">
        <f>VLOOKUP($D10615,reference!$G$1:$H$25,2,FALSE)</f>
        <v>No data</v>
      </c>
      <c r="J10615" t="str">
        <f>VLOOKUP($E10615,reference!$G$1:$H$25,2,FALSE)</f>
        <v>Pertanian lahan kering  campur semak / kebun campur</v>
      </c>
      <c r="K10615" t="str">
        <f t="shared" si="165"/>
        <v>Non Irigasi</v>
      </c>
      <c r="L10615" t="s">
        <v>327</v>
      </c>
    </row>
    <row r="10616" spans="1:12" x14ac:dyDescent="0.25">
      <c r="A10616" s="1">
        <v>10615</v>
      </c>
      <c r="B10616" s="3">
        <v>80</v>
      </c>
      <c r="C10616" s="1">
        <v>237</v>
      </c>
      <c r="D10616" s="1">
        <v>0</v>
      </c>
      <c r="E10616" s="1">
        <v>0</v>
      </c>
      <c r="F10616" s="1">
        <v>0</v>
      </c>
      <c r="G10616">
        <f>VLOOKUP(C10616,reference!$A$1:$E$310,5,FALSE)</f>
        <v>5314050</v>
      </c>
      <c r="H10616" t="str">
        <f>VLOOKUP(C10616,reference!$A$1:$E$310,4,FALSE)</f>
        <v>PANTAI BARU</v>
      </c>
      <c r="I10616" t="str">
        <f>VLOOKUP($D10616,reference!$G$1:$H$25,2,FALSE)</f>
        <v>No data</v>
      </c>
      <c r="J10616" t="str">
        <f>VLOOKUP($E10616,reference!$G$1:$H$25,2,FALSE)</f>
        <v>No data</v>
      </c>
      <c r="K10616" t="str">
        <f t="shared" si="165"/>
        <v>Non Irigasi</v>
      </c>
      <c r="L10616" t="s">
        <v>327</v>
      </c>
    </row>
    <row r="10617" spans="1:12" x14ac:dyDescent="0.25">
      <c r="A10617" s="1">
        <v>10616</v>
      </c>
      <c r="B10617" s="3">
        <v>16</v>
      </c>
      <c r="C10617" s="1">
        <v>237</v>
      </c>
      <c r="D10617" s="1">
        <v>0</v>
      </c>
      <c r="E10617" s="1">
        <v>6</v>
      </c>
      <c r="F10617" s="1">
        <v>0</v>
      </c>
      <c r="G10617">
        <f>VLOOKUP(C10617,reference!$A$1:$E$310,5,FALSE)</f>
        <v>5314050</v>
      </c>
      <c r="H10617" t="str">
        <f>VLOOKUP(C10617,reference!$A$1:$E$310,4,FALSE)</f>
        <v>PANTAI BARU</v>
      </c>
      <c r="I10617" t="str">
        <f>VLOOKUP($D10617,reference!$G$1:$H$25,2,FALSE)</f>
        <v>No data</v>
      </c>
      <c r="J10617" t="str">
        <f>VLOOKUP($E10617,reference!$G$1:$H$25,2,FALSE)</f>
        <v>Hutan mangrove sekunder</v>
      </c>
      <c r="K10617" t="str">
        <f t="shared" si="165"/>
        <v>Non Irigasi</v>
      </c>
      <c r="L10617" t="s">
        <v>327</v>
      </c>
    </row>
    <row r="10618" spans="1:12" x14ac:dyDescent="0.25">
      <c r="A10618" s="1">
        <v>10617</v>
      </c>
      <c r="B10618" s="3">
        <v>137</v>
      </c>
      <c r="C10618" s="1">
        <v>237</v>
      </c>
      <c r="D10618" s="1">
        <v>5</v>
      </c>
      <c r="E10618" s="1">
        <v>6</v>
      </c>
      <c r="F10618" s="1">
        <v>0</v>
      </c>
      <c r="G10618">
        <f>VLOOKUP(C10618,reference!$A$1:$E$310,5,FALSE)</f>
        <v>5314050</v>
      </c>
      <c r="H10618" t="str">
        <f>VLOOKUP(C10618,reference!$A$1:$E$310,4,FALSE)</f>
        <v>PANTAI BARU</v>
      </c>
      <c r="I10618" t="str">
        <f>VLOOKUP($D10618,reference!$G$1:$H$25,2,FALSE)</f>
        <v>Hutan mangrove primer</v>
      </c>
      <c r="J10618" t="str">
        <f>VLOOKUP($E10618,reference!$G$1:$H$25,2,FALSE)</f>
        <v>Hutan mangrove sekunder</v>
      </c>
      <c r="K10618" t="str">
        <f t="shared" si="165"/>
        <v>Non Irigasi</v>
      </c>
      <c r="L10618" t="s">
        <v>329</v>
      </c>
    </row>
    <row r="10619" spans="1:12" x14ac:dyDescent="0.25">
      <c r="A10619" s="1">
        <v>10618</v>
      </c>
      <c r="B10619" s="3">
        <v>17</v>
      </c>
      <c r="C10619" s="1">
        <v>237</v>
      </c>
      <c r="D10619" s="1">
        <v>9</v>
      </c>
      <c r="E10619" s="1">
        <v>18</v>
      </c>
      <c r="F10619" s="1">
        <v>0</v>
      </c>
      <c r="G10619">
        <f>VLOOKUP(C10619,reference!$A$1:$E$310,5,FALSE)</f>
        <v>5314050</v>
      </c>
      <c r="H10619" t="str">
        <f>VLOOKUP(C10619,reference!$A$1:$E$310,4,FALSE)</f>
        <v>PANTAI BARU</v>
      </c>
      <c r="I10619" t="str">
        <f>VLOOKUP($D10619,reference!$G$1:$H$25,2,FALSE)</f>
        <v>Semak belukar</v>
      </c>
      <c r="J10619" t="str">
        <f>VLOOKUP($E10619,reference!$G$1:$H$25,2,FALSE)</f>
        <v>Lahan terbuka</v>
      </c>
      <c r="K10619" t="str">
        <f t="shared" si="165"/>
        <v>Non Irigasi</v>
      </c>
      <c r="L10619" t="s">
        <v>327</v>
      </c>
    </row>
    <row r="10620" spans="1:12" x14ac:dyDescent="0.25">
      <c r="A10620" s="1">
        <v>10619</v>
      </c>
      <c r="B10620" s="3">
        <v>44</v>
      </c>
      <c r="C10620" s="1">
        <v>238</v>
      </c>
      <c r="D10620" s="1">
        <v>6</v>
      </c>
      <c r="E10620" s="1">
        <v>20</v>
      </c>
      <c r="F10620" s="1">
        <v>0</v>
      </c>
      <c r="G10620">
        <f>VLOOKUP(C10620,reference!$A$1:$E$310,5,FALSE)</f>
        <v>5314060</v>
      </c>
      <c r="H10620" t="str">
        <f>VLOOKUP(C10620,reference!$A$1:$E$310,4,FALSE)</f>
        <v>ROTE TIMUR</v>
      </c>
      <c r="I10620" t="str">
        <f>VLOOKUP($D10620,reference!$G$1:$H$25,2,FALSE)</f>
        <v>Hutan mangrove sekunder</v>
      </c>
      <c r="J10620" t="str">
        <f>VLOOKUP($E10620,reference!$G$1:$H$25,2,FALSE)</f>
        <v>Tubuh air</v>
      </c>
      <c r="K10620" t="str">
        <f t="shared" si="165"/>
        <v>Non Irigasi</v>
      </c>
      <c r="L10620" t="s">
        <v>328</v>
      </c>
    </row>
    <row r="10621" spans="1:12" x14ac:dyDescent="0.25">
      <c r="A10621" s="1">
        <v>10620</v>
      </c>
      <c r="B10621" s="3">
        <v>5</v>
      </c>
      <c r="C10621" s="1">
        <v>237</v>
      </c>
      <c r="D10621" s="1">
        <v>0</v>
      </c>
      <c r="E10621" s="1">
        <v>21</v>
      </c>
      <c r="F10621" s="1">
        <v>0</v>
      </c>
      <c r="G10621">
        <f>VLOOKUP(C10621,reference!$A$1:$E$310,5,FALSE)</f>
        <v>5314050</v>
      </c>
      <c r="H10621" t="str">
        <f>VLOOKUP(C10621,reference!$A$1:$E$310,4,FALSE)</f>
        <v>PANTAI BARU</v>
      </c>
      <c r="I10621" t="str">
        <f>VLOOKUP($D10621,reference!$G$1:$H$25,2,FALSE)</f>
        <v>No data</v>
      </c>
      <c r="J10621" t="str">
        <f>VLOOKUP($E10621,reference!$G$1:$H$25,2,FALSE)</f>
        <v>Rawa</v>
      </c>
      <c r="K10621" t="str">
        <f t="shared" si="165"/>
        <v>Non Irigasi</v>
      </c>
      <c r="L10621" t="s">
        <v>327</v>
      </c>
    </row>
    <row r="10622" spans="1:12" x14ac:dyDescent="0.25">
      <c r="A10622" s="1">
        <v>10621</v>
      </c>
      <c r="B10622" s="3">
        <v>8</v>
      </c>
      <c r="C10622" s="1">
        <v>237</v>
      </c>
      <c r="D10622" s="1">
        <v>5</v>
      </c>
      <c r="E10622" s="1">
        <v>21</v>
      </c>
      <c r="F10622" s="1">
        <v>0</v>
      </c>
      <c r="G10622">
        <f>VLOOKUP(C10622,reference!$A$1:$E$310,5,FALSE)</f>
        <v>5314050</v>
      </c>
      <c r="H10622" t="str">
        <f>VLOOKUP(C10622,reference!$A$1:$E$310,4,FALSE)</f>
        <v>PANTAI BARU</v>
      </c>
      <c r="I10622" t="str">
        <f>VLOOKUP($D10622,reference!$G$1:$H$25,2,FALSE)</f>
        <v>Hutan mangrove primer</v>
      </c>
      <c r="J10622" t="str">
        <f>VLOOKUP($E10622,reference!$G$1:$H$25,2,FALSE)</f>
        <v>Rawa</v>
      </c>
      <c r="K10622" t="str">
        <f t="shared" si="165"/>
        <v>Non Irigasi</v>
      </c>
      <c r="L10622" t="s">
        <v>328</v>
      </c>
    </row>
    <row r="10623" spans="1:12" x14ac:dyDescent="0.25">
      <c r="A10623" s="1">
        <v>10622</v>
      </c>
      <c r="B10623" s="3">
        <v>2950</v>
      </c>
      <c r="C10623" s="1">
        <v>237</v>
      </c>
      <c r="D10623" s="1">
        <v>9</v>
      </c>
      <c r="E10623" s="1">
        <v>2</v>
      </c>
      <c r="F10623" s="1">
        <v>0</v>
      </c>
      <c r="G10623">
        <f>VLOOKUP(C10623,reference!$A$1:$E$310,5,FALSE)</f>
        <v>5314050</v>
      </c>
      <c r="H10623" t="str">
        <f>VLOOKUP(C10623,reference!$A$1:$E$310,4,FALSE)</f>
        <v>PANTAI BARU</v>
      </c>
      <c r="I10623" t="str">
        <f>VLOOKUP($D10623,reference!$G$1:$H$25,2,FALSE)</f>
        <v>Semak belukar</v>
      </c>
      <c r="J10623" t="str">
        <f>VLOOKUP($E10623,reference!$G$1:$H$25,2,FALSE)</f>
        <v>Hutan lahan kering sekunder / bekas tebangan</v>
      </c>
      <c r="K10623" t="str">
        <f t="shared" si="165"/>
        <v>Non Irigasi</v>
      </c>
      <c r="L10623" t="s">
        <v>327</v>
      </c>
    </row>
    <row r="10624" spans="1:12" x14ac:dyDescent="0.25">
      <c r="A10624" s="1">
        <v>10623</v>
      </c>
      <c r="B10624" s="3">
        <v>44</v>
      </c>
      <c r="C10624" s="1">
        <v>238</v>
      </c>
      <c r="D10624" s="1">
        <v>6</v>
      </c>
      <c r="E10624" s="1">
        <v>6</v>
      </c>
      <c r="F10624" s="1">
        <v>0</v>
      </c>
      <c r="G10624">
        <f>VLOOKUP(C10624,reference!$A$1:$E$310,5,FALSE)</f>
        <v>5314060</v>
      </c>
      <c r="H10624" t="str">
        <f>VLOOKUP(C10624,reference!$A$1:$E$310,4,FALSE)</f>
        <v>ROTE TIMUR</v>
      </c>
      <c r="I10624" t="str">
        <f>VLOOKUP($D10624,reference!$G$1:$H$25,2,FALSE)</f>
        <v>Hutan mangrove sekunder</v>
      </c>
      <c r="J10624" t="str">
        <f>VLOOKUP($E10624,reference!$G$1:$H$25,2,FALSE)</f>
        <v>Hutan mangrove sekunder</v>
      </c>
      <c r="K10624" t="str">
        <f t="shared" si="165"/>
        <v>Non Irigasi</v>
      </c>
      <c r="L10624" t="s">
        <v>327</v>
      </c>
    </row>
    <row r="10625" spans="1:12" x14ac:dyDescent="0.25">
      <c r="A10625" s="1">
        <v>10624</v>
      </c>
      <c r="B10625" s="3">
        <v>7</v>
      </c>
      <c r="C10625" s="1">
        <v>288</v>
      </c>
      <c r="D10625" s="1">
        <v>9</v>
      </c>
      <c r="E10625" s="1">
        <v>15</v>
      </c>
      <c r="F10625" s="1">
        <v>0</v>
      </c>
      <c r="G10625">
        <f>VLOOKUP(C10625,reference!$A$1:$E$310,5,FALSE)</f>
        <v>5320030</v>
      </c>
      <c r="H10625" t="str">
        <f>VLOOKUP(C10625,reference!$A$1:$E$310,4,FALSE)</f>
        <v>SABU LIAE</v>
      </c>
      <c r="I10625" t="str">
        <f>VLOOKUP($D10625,reference!$G$1:$H$25,2,FALSE)</f>
        <v>Semak belukar</v>
      </c>
      <c r="J10625" t="str">
        <f>VLOOKUP($E10625,reference!$G$1:$H$25,2,FALSE)</f>
        <v>Tambak</v>
      </c>
      <c r="K10625" t="str">
        <f t="shared" si="165"/>
        <v>Non Irigasi</v>
      </c>
      <c r="L10625" t="s">
        <v>327</v>
      </c>
    </row>
    <row r="10626" spans="1:12" x14ac:dyDescent="0.25">
      <c r="A10626" s="1">
        <v>10625</v>
      </c>
      <c r="B10626" s="3">
        <v>38</v>
      </c>
      <c r="C10626" s="1">
        <v>237</v>
      </c>
      <c r="D10626" s="1">
        <v>9</v>
      </c>
      <c r="E10626" s="1">
        <v>21</v>
      </c>
      <c r="F10626" s="1">
        <v>0</v>
      </c>
      <c r="G10626">
        <f>VLOOKUP(C10626,reference!$A$1:$E$310,5,FALSE)</f>
        <v>5314050</v>
      </c>
      <c r="H10626" t="str">
        <f>VLOOKUP(C10626,reference!$A$1:$E$310,4,FALSE)</f>
        <v>PANTAI BARU</v>
      </c>
      <c r="I10626" t="str">
        <f>VLOOKUP($D10626,reference!$G$1:$H$25,2,FALSE)</f>
        <v>Semak belukar</v>
      </c>
      <c r="J10626" t="str">
        <f>VLOOKUP($E10626,reference!$G$1:$H$25,2,FALSE)</f>
        <v>Rawa</v>
      </c>
      <c r="K10626" t="str">
        <f t="shared" si="165"/>
        <v>Non Irigasi</v>
      </c>
      <c r="L10626" t="s">
        <v>327</v>
      </c>
    </row>
    <row r="10627" spans="1:12" x14ac:dyDescent="0.25">
      <c r="A10627" s="1">
        <v>10626</v>
      </c>
      <c r="B10627" s="3">
        <v>1</v>
      </c>
      <c r="C10627" s="1">
        <v>237</v>
      </c>
      <c r="D10627" s="1">
        <v>0</v>
      </c>
      <c r="E10627" s="1">
        <v>18</v>
      </c>
      <c r="F10627" s="1">
        <v>0</v>
      </c>
      <c r="G10627">
        <f>VLOOKUP(C10627,reference!$A$1:$E$310,5,FALSE)</f>
        <v>5314050</v>
      </c>
      <c r="H10627" t="str">
        <f>VLOOKUP(C10627,reference!$A$1:$E$310,4,FALSE)</f>
        <v>PANTAI BARU</v>
      </c>
      <c r="I10627" t="str">
        <f>VLOOKUP($D10627,reference!$G$1:$H$25,2,FALSE)</f>
        <v>No data</v>
      </c>
      <c r="J10627" t="str">
        <f>VLOOKUP($E10627,reference!$G$1:$H$25,2,FALSE)</f>
        <v>Lahan terbuka</v>
      </c>
      <c r="K10627" t="str">
        <f t="shared" ref="K10627:K10690" si="166">IF(F10627=0,"Non Irigasi","Buffer Irigasi")</f>
        <v>Non Irigasi</v>
      </c>
      <c r="L10627" t="s">
        <v>327</v>
      </c>
    </row>
    <row r="10628" spans="1:12" x14ac:dyDescent="0.25">
      <c r="A10628" s="1">
        <v>10627</v>
      </c>
      <c r="B10628" s="3">
        <v>53</v>
      </c>
      <c r="C10628" s="1">
        <v>237</v>
      </c>
      <c r="D10628" s="1">
        <v>9</v>
      </c>
      <c r="E10628" s="1">
        <v>6</v>
      </c>
      <c r="F10628" s="1">
        <v>0</v>
      </c>
      <c r="G10628">
        <f>VLOOKUP(C10628,reference!$A$1:$E$310,5,FALSE)</f>
        <v>5314050</v>
      </c>
      <c r="H10628" t="str">
        <f>VLOOKUP(C10628,reference!$A$1:$E$310,4,FALSE)</f>
        <v>PANTAI BARU</v>
      </c>
      <c r="I10628" t="str">
        <f>VLOOKUP($D10628,reference!$G$1:$H$25,2,FALSE)</f>
        <v>Semak belukar</v>
      </c>
      <c r="J10628" t="str">
        <f>VLOOKUP($E10628,reference!$G$1:$H$25,2,FALSE)</f>
        <v>Hutan mangrove sekunder</v>
      </c>
      <c r="K10628" t="str">
        <f t="shared" si="166"/>
        <v>Non Irigasi</v>
      </c>
      <c r="L10628" t="s">
        <v>327</v>
      </c>
    </row>
    <row r="10629" spans="1:12" x14ac:dyDescent="0.25">
      <c r="A10629" s="1">
        <v>10628</v>
      </c>
      <c r="B10629" s="3">
        <v>13</v>
      </c>
      <c r="C10629" s="1">
        <v>238</v>
      </c>
      <c r="D10629" s="1">
        <v>9</v>
      </c>
      <c r="E10629" s="1">
        <v>10</v>
      </c>
      <c r="F10629" s="1">
        <v>0</v>
      </c>
      <c r="G10629">
        <f>VLOOKUP(C10629,reference!$A$1:$E$310,5,FALSE)</f>
        <v>5314060</v>
      </c>
      <c r="H10629" t="str">
        <f>VLOOKUP(C10629,reference!$A$1:$E$310,4,FALSE)</f>
        <v>ROTE TIMUR</v>
      </c>
      <c r="I10629" t="str">
        <f>VLOOKUP($D10629,reference!$G$1:$H$25,2,FALSE)</f>
        <v>Semak belukar</v>
      </c>
      <c r="J10629" t="str">
        <f>VLOOKUP($E10629,reference!$G$1:$H$25,2,FALSE)</f>
        <v>Semak belukar rawa</v>
      </c>
      <c r="K10629" t="str">
        <f t="shared" si="166"/>
        <v>Non Irigasi</v>
      </c>
      <c r="L10629" t="s">
        <v>327</v>
      </c>
    </row>
    <row r="10630" spans="1:12" x14ac:dyDescent="0.25">
      <c r="A10630" s="1">
        <v>10629</v>
      </c>
      <c r="B10630" s="3">
        <v>63</v>
      </c>
      <c r="C10630" s="1">
        <v>238</v>
      </c>
      <c r="D10630" s="1">
        <v>12</v>
      </c>
      <c r="E10630" s="1">
        <v>20</v>
      </c>
      <c r="F10630" s="1">
        <v>0</v>
      </c>
      <c r="G10630">
        <f>VLOOKUP(C10630,reference!$A$1:$E$310,5,FALSE)</f>
        <v>5314060</v>
      </c>
      <c r="H10630" t="str">
        <f>VLOOKUP(C10630,reference!$A$1:$E$310,4,FALSE)</f>
        <v>ROTE TIMUR</v>
      </c>
      <c r="I10630" t="str">
        <f>VLOOKUP($D10630,reference!$G$1:$H$25,2,FALSE)</f>
        <v>Pertanian lahan kering</v>
      </c>
      <c r="J10630" t="str">
        <f>VLOOKUP($E10630,reference!$G$1:$H$25,2,FALSE)</f>
        <v>Tubuh air</v>
      </c>
      <c r="K10630" t="str">
        <f t="shared" si="166"/>
        <v>Non Irigasi</v>
      </c>
      <c r="L10630" t="s">
        <v>327</v>
      </c>
    </row>
    <row r="10631" spans="1:12" x14ac:dyDescent="0.25">
      <c r="A10631" s="1">
        <v>10630</v>
      </c>
      <c r="B10631" s="3">
        <v>3</v>
      </c>
      <c r="C10631" s="1">
        <v>238</v>
      </c>
      <c r="D10631" s="1">
        <v>1</v>
      </c>
      <c r="E10631" s="1">
        <v>20</v>
      </c>
      <c r="F10631" s="1">
        <v>0</v>
      </c>
      <c r="G10631">
        <f>VLOOKUP(C10631,reference!$A$1:$E$310,5,FALSE)</f>
        <v>5314060</v>
      </c>
      <c r="H10631" t="str">
        <f>VLOOKUP(C10631,reference!$A$1:$E$310,4,FALSE)</f>
        <v>ROTE TIMUR</v>
      </c>
      <c r="I10631" t="str">
        <f>VLOOKUP($D10631,reference!$G$1:$H$25,2,FALSE)</f>
        <v>Hutan lahan kering primer</v>
      </c>
      <c r="J10631" t="str">
        <f>VLOOKUP($E10631,reference!$G$1:$H$25,2,FALSE)</f>
        <v>Tubuh air</v>
      </c>
      <c r="K10631" t="str">
        <f t="shared" si="166"/>
        <v>Non Irigasi</v>
      </c>
      <c r="L10631" t="s">
        <v>328</v>
      </c>
    </row>
    <row r="10632" spans="1:12" x14ac:dyDescent="0.25">
      <c r="A10632" s="1">
        <v>10631</v>
      </c>
      <c r="B10632" s="3">
        <v>37</v>
      </c>
      <c r="C10632" s="1">
        <v>237</v>
      </c>
      <c r="D10632" s="1">
        <v>9</v>
      </c>
      <c r="E10632" s="1">
        <v>10</v>
      </c>
      <c r="F10632" s="1">
        <v>0</v>
      </c>
      <c r="G10632">
        <f>VLOOKUP(C10632,reference!$A$1:$E$310,5,FALSE)</f>
        <v>5314050</v>
      </c>
      <c r="H10632" t="str">
        <f>VLOOKUP(C10632,reference!$A$1:$E$310,4,FALSE)</f>
        <v>PANTAI BARU</v>
      </c>
      <c r="I10632" t="str">
        <f>VLOOKUP($D10632,reference!$G$1:$H$25,2,FALSE)</f>
        <v>Semak belukar</v>
      </c>
      <c r="J10632" t="str">
        <f>VLOOKUP($E10632,reference!$G$1:$H$25,2,FALSE)</f>
        <v>Semak belukar rawa</v>
      </c>
      <c r="K10632" t="str">
        <f t="shared" si="166"/>
        <v>Non Irigasi</v>
      </c>
      <c r="L10632" t="s">
        <v>327</v>
      </c>
    </row>
    <row r="10633" spans="1:12" x14ac:dyDescent="0.25">
      <c r="A10633" s="1">
        <v>10632</v>
      </c>
      <c r="B10633" s="3">
        <v>506</v>
      </c>
      <c r="C10633" s="1">
        <v>237</v>
      </c>
      <c r="D10633" s="1">
        <v>9</v>
      </c>
      <c r="E10633" s="1">
        <v>16</v>
      </c>
      <c r="F10633" s="1">
        <v>0</v>
      </c>
      <c r="G10633">
        <f>VLOOKUP(C10633,reference!$A$1:$E$310,5,FALSE)</f>
        <v>5314050</v>
      </c>
      <c r="H10633" t="str">
        <f>VLOOKUP(C10633,reference!$A$1:$E$310,4,FALSE)</f>
        <v>PANTAI BARU</v>
      </c>
      <c r="I10633" t="str">
        <f>VLOOKUP($D10633,reference!$G$1:$H$25,2,FALSE)</f>
        <v>Semak belukar</v>
      </c>
      <c r="J10633" t="str">
        <f>VLOOKUP($E10633,reference!$G$1:$H$25,2,FALSE)</f>
        <v>Pemukiman</v>
      </c>
      <c r="K10633" t="str">
        <f t="shared" si="166"/>
        <v>Non Irigasi</v>
      </c>
      <c r="L10633" t="s">
        <v>327</v>
      </c>
    </row>
    <row r="10634" spans="1:12" x14ac:dyDescent="0.25">
      <c r="A10634" s="1">
        <v>10633</v>
      </c>
      <c r="B10634" s="3">
        <v>3073</v>
      </c>
      <c r="C10634" s="1">
        <v>237</v>
      </c>
      <c r="D10634" s="1">
        <v>9</v>
      </c>
      <c r="E10634" s="1">
        <v>9</v>
      </c>
      <c r="F10634" s="1">
        <v>0</v>
      </c>
      <c r="G10634">
        <f>VLOOKUP(C10634,reference!$A$1:$E$310,5,FALSE)</f>
        <v>5314050</v>
      </c>
      <c r="H10634" t="str">
        <f>VLOOKUP(C10634,reference!$A$1:$E$310,4,FALSE)</f>
        <v>PANTAI BARU</v>
      </c>
      <c r="I10634" t="str">
        <f>VLOOKUP($D10634,reference!$G$1:$H$25,2,FALSE)</f>
        <v>Semak belukar</v>
      </c>
      <c r="J10634" t="str">
        <f>VLOOKUP($E10634,reference!$G$1:$H$25,2,FALSE)</f>
        <v>Semak belukar</v>
      </c>
      <c r="K10634" t="str">
        <f t="shared" si="166"/>
        <v>Non Irigasi</v>
      </c>
      <c r="L10634" t="s">
        <v>327</v>
      </c>
    </row>
    <row r="10635" spans="1:12" x14ac:dyDescent="0.25">
      <c r="A10635" s="1">
        <v>10634</v>
      </c>
      <c r="B10635" s="3">
        <v>3</v>
      </c>
      <c r="C10635" s="1">
        <v>237</v>
      </c>
      <c r="D10635" s="1">
        <v>0</v>
      </c>
      <c r="E10635" s="1">
        <v>10</v>
      </c>
      <c r="F10635" s="1">
        <v>0</v>
      </c>
      <c r="G10635">
        <f>VLOOKUP(C10635,reference!$A$1:$E$310,5,FALSE)</f>
        <v>5314050</v>
      </c>
      <c r="H10635" t="str">
        <f>VLOOKUP(C10635,reference!$A$1:$E$310,4,FALSE)</f>
        <v>PANTAI BARU</v>
      </c>
      <c r="I10635" t="str">
        <f>VLOOKUP($D10635,reference!$G$1:$H$25,2,FALSE)</f>
        <v>No data</v>
      </c>
      <c r="J10635" t="str">
        <f>VLOOKUP($E10635,reference!$G$1:$H$25,2,FALSE)</f>
        <v>Semak belukar rawa</v>
      </c>
      <c r="K10635" t="str">
        <f t="shared" si="166"/>
        <v>Non Irigasi</v>
      </c>
      <c r="L10635" t="s">
        <v>327</v>
      </c>
    </row>
    <row r="10636" spans="1:12" x14ac:dyDescent="0.25">
      <c r="A10636" s="1">
        <v>10635</v>
      </c>
      <c r="B10636" s="3">
        <v>63</v>
      </c>
      <c r="C10636" s="1">
        <v>238</v>
      </c>
      <c r="D10636" s="1">
        <v>21</v>
      </c>
      <c r="E10636" s="1">
        <v>14</v>
      </c>
      <c r="F10636" s="1">
        <v>0</v>
      </c>
      <c r="G10636">
        <f>VLOOKUP(C10636,reference!$A$1:$E$310,5,FALSE)</f>
        <v>5314060</v>
      </c>
      <c r="H10636" t="str">
        <f>VLOOKUP(C10636,reference!$A$1:$E$310,4,FALSE)</f>
        <v>ROTE TIMUR</v>
      </c>
      <c r="I10636" t="str">
        <f>VLOOKUP($D10636,reference!$G$1:$H$25,2,FALSE)</f>
        <v>Rawa</v>
      </c>
      <c r="J10636" t="str">
        <f>VLOOKUP($E10636,reference!$G$1:$H$25,2,FALSE)</f>
        <v>Sawah</v>
      </c>
      <c r="K10636" t="str">
        <f t="shared" si="166"/>
        <v>Non Irigasi</v>
      </c>
      <c r="L10636" t="s">
        <v>327</v>
      </c>
    </row>
    <row r="10637" spans="1:12" x14ac:dyDescent="0.25">
      <c r="A10637" s="1">
        <v>10636</v>
      </c>
      <c r="B10637" s="3">
        <v>8</v>
      </c>
      <c r="C10637" s="1">
        <v>239</v>
      </c>
      <c r="D10637" s="1">
        <v>12</v>
      </c>
      <c r="E10637" s="1">
        <v>20</v>
      </c>
      <c r="F10637" s="1">
        <v>0</v>
      </c>
      <c r="G10637">
        <f>VLOOKUP(C10637,reference!$A$1:$E$310,5,FALSE)</f>
        <v>5314061</v>
      </c>
      <c r="H10637" t="str">
        <f>VLOOKUP(C10637,reference!$A$1:$E$310,4,FALSE)</f>
        <v>LANDU LEKO</v>
      </c>
      <c r="I10637" t="str">
        <f>VLOOKUP($D10637,reference!$G$1:$H$25,2,FALSE)</f>
        <v>Pertanian lahan kering</v>
      </c>
      <c r="J10637" t="str">
        <f>VLOOKUP($E10637,reference!$G$1:$H$25,2,FALSE)</f>
        <v>Tubuh air</v>
      </c>
      <c r="K10637" t="str">
        <f t="shared" si="166"/>
        <v>Non Irigasi</v>
      </c>
      <c r="L10637" t="s">
        <v>327</v>
      </c>
    </row>
    <row r="10638" spans="1:12" x14ac:dyDescent="0.25">
      <c r="A10638" s="1">
        <v>10637</v>
      </c>
      <c r="B10638" s="3">
        <v>1113</v>
      </c>
      <c r="C10638" s="1">
        <v>238</v>
      </c>
      <c r="D10638" s="1">
        <v>12</v>
      </c>
      <c r="E10638" s="1">
        <v>14</v>
      </c>
      <c r="F10638" s="1">
        <v>0</v>
      </c>
      <c r="G10638">
        <f>VLOOKUP(C10638,reference!$A$1:$E$310,5,FALSE)</f>
        <v>5314060</v>
      </c>
      <c r="H10638" t="str">
        <f>VLOOKUP(C10638,reference!$A$1:$E$310,4,FALSE)</f>
        <v>ROTE TIMUR</v>
      </c>
      <c r="I10638" t="str">
        <f>VLOOKUP($D10638,reference!$G$1:$H$25,2,FALSE)</f>
        <v>Pertanian lahan kering</v>
      </c>
      <c r="J10638" t="str">
        <f>VLOOKUP($E10638,reference!$G$1:$H$25,2,FALSE)</f>
        <v>Sawah</v>
      </c>
      <c r="K10638" t="str">
        <f t="shared" si="166"/>
        <v>Non Irigasi</v>
      </c>
      <c r="L10638" t="s">
        <v>327</v>
      </c>
    </row>
    <row r="10639" spans="1:12" x14ac:dyDescent="0.25">
      <c r="A10639" s="1">
        <v>10638</v>
      </c>
      <c r="B10639" s="3">
        <v>135</v>
      </c>
      <c r="C10639" s="1">
        <v>287</v>
      </c>
      <c r="D10639" s="1">
        <v>9</v>
      </c>
      <c r="E10639" s="1">
        <v>13</v>
      </c>
      <c r="F10639" s="1">
        <v>0</v>
      </c>
      <c r="G10639">
        <f>VLOOKUP(C10639,reference!$A$1:$E$310,5,FALSE)</f>
        <v>5320020</v>
      </c>
      <c r="H10639" t="str">
        <f>VLOOKUP(C10639,reference!$A$1:$E$310,4,FALSE)</f>
        <v>HAWU MEHARA</v>
      </c>
      <c r="I10639" t="str">
        <f>VLOOKUP($D10639,reference!$G$1:$H$25,2,FALSE)</f>
        <v>Semak belukar</v>
      </c>
      <c r="J10639" t="str">
        <f>VLOOKUP($E10639,reference!$G$1:$H$25,2,FALSE)</f>
        <v>Pertanian lahan kering  campur semak / kebun campur</v>
      </c>
      <c r="K10639" t="str">
        <f t="shared" si="166"/>
        <v>Non Irigasi</v>
      </c>
      <c r="L10639" t="s">
        <v>327</v>
      </c>
    </row>
    <row r="10640" spans="1:12" x14ac:dyDescent="0.25">
      <c r="A10640" s="1">
        <v>10639</v>
      </c>
      <c r="B10640" s="3">
        <v>22</v>
      </c>
      <c r="C10640" s="1">
        <v>238</v>
      </c>
      <c r="D10640" s="1">
        <v>9</v>
      </c>
      <c r="E10640" s="1">
        <v>20</v>
      </c>
      <c r="F10640" s="1">
        <v>0</v>
      </c>
      <c r="G10640">
        <f>VLOOKUP(C10640,reference!$A$1:$E$310,5,FALSE)</f>
        <v>5314060</v>
      </c>
      <c r="H10640" t="str">
        <f>VLOOKUP(C10640,reference!$A$1:$E$310,4,FALSE)</f>
        <v>ROTE TIMUR</v>
      </c>
      <c r="I10640" t="str">
        <f>VLOOKUP($D10640,reference!$G$1:$H$25,2,FALSE)</f>
        <v>Semak belukar</v>
      </c>
      <c r="J10640" t="str">
        <f>VLOOKUP($E10640,reference!$G$1:$H$25,2,FALSE)</f>
        <v>Tubuh air</v>
      </c>
      <c r="K10640" t="str">
        <f t="shared" si="166"/>
        <v>Non Irigasi</v>
      </c>
      <c r="L10640" t="s">
        <v>327</v>
      </c>
    </row>
    <row r="10641" spans="1:12" x14ac:dyDescent="0.25">
      <c r="A10641" s="1">
        <v>10640</v>
      </c>
      <c r="B10641" s="3">
        <v>906</v>
      </c>
      <c r="C10641" s="1">
        <v>238</v>
      </c>
      <c r="D10641" s="1">
        <v>9</v>
      </c>
      <c r="E10641" s="1">
        <v>14</v>
      </c>
      <c r="F10641" s="1">
        <v>0</v>
      </c>
      <c r="G10641">
        <f>VLOOKUP(C10641,reference!$A$1:$E$310,5,FALSE)</f>
        <v>5314060</v>
      </c>
      <c r="H10641" t="str">
        <f>VLOOKUP(C10641,reference!$A$1:$E$310,4,FALSE)</f>
        <v>ROTE TIMUR</v>
      </c>
      <c r="I10641" t="str">
        <f>VLOOKUP($D10641,reference!$G$1:$H$25,2,FALSE)</f>
        <v>Semak belukar</v>
      </c>
      <c r="J10641" t="str">
        <f>VLOOKUP($E10641,reference!$G$1:$H$25,2,FALSE)</f>
        <v>Sawah</v>
      </c>
      <c r="K10641" t="str">
        <f t="shared" si="166"/>
        <v>Non Irigasi</v>
      </c>
      <c r="L10641" t="s">
        <v>327</v>
      </c>
    </row>
    <row r="10642" spans="1:12" x14ac:dyDescent="0.25">
      <c r="A10642" s="1">
        <v>10641</v>
      </c>
      <c r="B10642" s="3">
        <v>35</v>
      </c>
      <c r="C10642" s="1">
        <v>238</v>
      </c>
      <c r="D10642" s="1">
        <v>1</v>
      </c>
      <c r="E10642" s="1">
        <v>14</v>
      </c>
      <c r="F10642" s="1">
        <v>0</v>
      </c>
      <c r="G10642">
        <f>VLOOKUP(C10642,reference!$A$1:$E$310,5,FALSE)</f>
        <v>5314060</v>
      </c>
      <c r="H10642" t="str">
        <f>VLOOKUP(C10642,reference!$A$1:$E$310,4,FALSE)</f>
        <v>ROTE TIMUR</v>
      </c>
      <c r="I10642" t="str">
        <f>VLOOKUP($D10642,reference!$G$1:$H$25,2,FALSE)</f>
        <v>Hutan lahan kering primer</v>
      </c>
      <c r="J10642" t="str">
        <f>VLOOKUP($E10642,reference!$G$1:$H$25,2,FALSE)</f>
        <v>Sawah</v>
      </c>
      <c r="K10642" t="str">
        <f t="shared" si="166"/>
        <v>Non Irigasi</v>
      </c>
      <c r="L10642" t="s">
        <v>328</v>
      </c>
    </row>
    <row r="10643" spans="1:12" x14ac:dyDescent="0.25">
      <c r="A10643" s="1">
        <v>10642</v>
      </c>
      <c r="B10643" s="3">
        <v>30</v>
      </c>
      <c r="C10643" s="1">
        <v>238</v>
      </c>
      <c r="D10643" s="1">
        <v>16</v>
      </c>
      <c r="E10643" s="1">
        <v>13</v>
      </c>
      <c r="F10643" s="1">
        <v>0</v>
      </c>
      <c r="G10643">
        <f>VLOOKUP(C10643,reference!$A$1:$E$310,5,FALSE)</f>
        <v>5314060</v>
      </c>
      <c r="H10643" t="str">
        <f>VLOOKUP(C10643,reference!$A$1:$E$310,4,FALSE)</f>
        <v>ROTE TIMUR</v>
      </c>
      <c r="I10643" t="str">
        <f>VLOOKUP($D10643,reference!$G$1:$H$25,2,FALSE)</f>
        <v>Pemukiman</v>
      </c>
      <c r="J10643" t="str">
        <f>VLOOKUP($E10643,reference!$G$1:$H$25,2,FALSE)</f>
        <v>Pertanian lahan kering  campur semak / kebun campur</v>
      </c>
      <c r="K10643" t="str">
        <f t="shared" si="166"/>
        <v>Non Irigasi</v>
      </c>
      <c r="L10643" t="s">
        <v>327</v>
      </c>
    </row>
    <row r="10644" spans="1:12" x14ac:dyDescent="0.25">
      <c r="A10644" s="1">
        <v>10643</v>
      </c>
      <c r="B10644" s="3">
        <v>3</v>
      </c>
      <c r="C10644" s="1">
        <v>238</v>
      </c>
      <c r="D10644" s="1">
        <v>0</v>
      </c>
      <c r="E10644" s="1">
        <v>18</v>
      </c>
      <c r="F10644" s="1">
        <v>0</v>
      </c>
      <c r="G10644">
        <f>VLOOKUP(C10644,reference!$A$1:$E$310,5,FALSE)</f>
        <v>5314060</v>
      </c>
      <c r="H10644" t="str">
        <f>VLOOKUP(C10644,reference!$A$1:$E$310,4,FALSE)</f>
        <v>ROTE TIMUR</v>
      </c>
      <c r="I10644" t="str">
        <f>VLOOKUP($D10644,reference!$G$1:$H$25,2,FALSE)</f>
        <v>No data</v>
      </c>
      <c r="J10644" t="str">
        <f>VLOOKUP($E10644,reference!$G$1:$H$25,2,FALSE)</f>
        <v>Lahan terbuka</v>
      </c>
      <c r="K10644" t="str">
        <f t="shared" si="166"/>
        <v>Non Irigasi</v>
      </c>
      <c r="L10644" t="s">
        <v>327</v>
      </c>
    </row>
    <row r="10645" spans="1:12" x14ac:dyDescent="0.25">
      <c r="A10645" s="1">
        <v>10644</v>
      </c>
      <c r="B10645" s="3">
        <v>37</v>
      </c>
      <c r="C10645" s="1">
        <v>238</v>
      </c>
      <c r="D10645" s="1">
        <v>16</v>
      </c>
      <c r="E10645" s="1">
        <v>18</v>
      </c>
      <c r="F10645" s="1">
        <v>0</v>
      </c>
      <c r="G10645">
        <f>VLOOKUP(C10645,reference!$A$1:$E$310,5,FALSE)</f>
        <v>5314060</v>
      </c>
      <c r="H10645" t="str">
        <f>VLOOKUP(C10645,reference!$A$1:$E$310,4,FALSE)</f>
        <v>ROTE TIMUR</v>
      </c>
      <c r="I10645" t="str">
        <f>VLOOKUP($D10645,reference!$G$1:$H$25,2,FALSE)</f>
        <v>Pemukiman</v>
      </c>
      <c r="J10645" t="str">
        <f>VLOOKUP($E10645,reference!$G$1:$H$25,2,FALSE)</f>
        <v>Lahan terbuka</v>
      </c>
      <c r="K10645" t="str">
        <f t="shared" si="166"/>
        <v>Non Irigasi</v>
      </c>
      <c r="L10645" t="s">
        <v>327</v>
      </c>
    </row>
    <row r="10646" spans="1:12" x14ac:dyDescent="0.25">
      <c r="A10646" s="1">
        <v>10645</v>
      </c>
      <c r="B10646" s="3">
        <v>155</v>
      </c>
      <c r="C10646" s="1">
        <v>288</v>
      </c>
      <c r="D10646" s="1">
        <v>14</v>
      </c>
      <c r="E10646" s="1">
        <v>13</v>
      </c>
      <c r="F10646" s="1">
        <v>0</v>
      </c>
      <c r="G10646">
        <f>VLOOKUP(C10646,reference!$A$1:$E$310,5,FALSE)</f>
        <v>5320030</v>
      </c>
      <c r="H10646" t="str">
        <f>VLOOKUP(C10646,reference!$A$1:$E$310,4,FALSE)</f>
        <v>SABU LIAE</v>
      </c>
      <c r="I10646" t="str">
        <f>VLOOKUP($D10646,reference!$G$1:$H$25,2,FALSE)</f>
        <v>Sawah</v>
      </c>
      <c r="J10646" t="str">
        <f>VLOOKUP($E10646,reference!$G$1:$H$25,2,FALSE)</f>
        <v>Pertanian lahan kering  campur semak / kebun campur</v>
      </c>
      <c r="K10646" t="str">
        <f t="shared" si="166"/>
        <v>Non Irigasi</v>
      </c>
      <c r="L10646" t="s">
        <v>327</v>
      </c>
    </row>
    <row r="10647" spans="1:12" x14ac:dyDescent="0.25">
      <c r="A10647" s="1">
        <v>10646</v>
      </c>
      <c r="B10647" s="3">
        <v>1121</v>
      </c>
      <c r="C10647" s="1">
        <v>237</v>
      </c>
      <c r="D10647" s="1">
        <v>9</v>
      </c>
      <c r="E10647" s="1">
        <v>14</v>
      </c>
      <c r="F10647" s="1">
        <v>0</v>
      </c>
      <c r="G10647">
        <f>VLOOKUP(C10647,reference!$A$1:$E$310,5,FALSE)</f>
        <v>5314050</v>
      </c>
      <c r="H10647" t="str">
        <f>VLOOKUP(C10647,reference!$A$1:$E$310,4,FALSE)</f>
        <v>PANTAI BARU</v>
      </c>
      <c r="I10647" t="str">
        <f>VLOOKUP($D10647,reference!$G$1:$H$25,2,FALSE)</f>
        <v>Semak belukar</v>
      </c>
      <c r="J10647" t="str">
        <f>VLOOKUP($E10647,reference!$G$1:$H$25,2,FALSE)</f>
        <v>Sawah</v>
      </c>
      <c r="K10647" t="str">
        <f t="shared" si="166"/>
        <v>Non Irigasi</v>
      </c>
      <c r="L10647" t="s">
        <v>327</v>
      </c>
    </row>
    <row r="10648" spans="1:12" x14ac:dyDescent="0.25">
      <c r="A10648" s="1">
        <v>10647</v>
      </c>
      <c r="B10648" s="3">
        <v>624</v>
      </c>
      <c r="C10648" s="1">
        <v>238</v>
      </c>
      <c r="D10648" s="1">
        <v>12</v>
      </c>
      <c r="E10648" s="1">
        <v>9</v>
      </c>
      <c r="F10648" s="1">
        <v>0</v>
      </c>
      <c r="G10648">
        <f>VLOOKUP(C10648,reference!$A$1:$E$310,5,FALSE)</f>
        <v>5314060</v>
      </c>
      <c r="H10648" t="str">
        <f>VLOOKUP(C10648,reference!$A$1:$E$310,4,FALSE)</f>
        <v>ROTE TIMUR</v>
      </c>
      <c r="I10648" t="str">
        <f>VLOOKUP($D10648,reference!$G$1:$H$25,2,FALSE)</f>
        <v>Pertanian lahan kering</v>
      </c>
      <c r="J10648" t="str">
        <f>VLOOKUP($E10648,reference!$G$1:$H$25,2,FALSE)</f>
        <v>Semak belukar</v>
      </c>
      <c r="K10648" t="str">
        <f t="shared" si="166"/>
        <v>Non Irigasi</v>
      </c>
      <c r="L10648" t="s">
        <v>327</v>
      </c>
    </row>
    <row r="10649" spans="1:12" x14ac:dyDescent="0.25">
      <c r="A10649" s="1">
        <v>10648</v>
      </c>
      <c r="B10649" s="3">
        <v>10</v>
      </c>
      <c r="C10649" s="1">
        <v>238</v>
      </c>
      <c r="D10649" s="1">
        <v>16</v>
      </c>
      <c r="E10649" s="1">
        <v>16</v>
      </c>
      <c r="F10649" s="1">
        <v>0</v>
      </c>
      <c r="G10649">
        <f>VLOOKUP(C10649,reference!$A$1:$E$310,5,FALSE)</f>
        <v>5314060</v>
      </c>
      <c r="H10649" t="str">
        <f>VLOOKUP(C10649,reference!$A$1:$E$310,4,FALSE)</f>
        <v>ROTE TIMUR</v>
      </c>
      <c r="I10649" t="str">
        <f>VLOOKUP($D10649,reference!$G$1:$H$25,2,FALSE)</f>
        <v>Pemukiman</v>
      </c>
      <c r="J10649" t="str">
        <f>VLOOKUP($E10649,reference!$G$1:$H$25,2,FALSE)</f>
        <v>Pemukiman</v>
      </c>
      <c r="K10649" t="str">
        <f t="shared" si="166"/>
        <v>Non Irigasi</v>
      </c>
      <c r="L10649" t="s">
        <v>327</v>
      </c>
    </row>
    <row r="10650" spans="1:12" x14ac:dyDescent="0.25">
      <c r="A10650" s="1">
        <v>10649</v>
      </c>
      <c r="B10650" s="3">
        <v>12</v>
      </c>
      <c r="C10650" s="1">
        <v>238</v>
      </c>
      <c r="D10650" s="1">
        <v>21</v>
      </c>
      <c r="E10650" s="1">
        <v>14</v>
      </c>
      <c r="F10650" s="1">
        <v>1</v>
      </c>
      <c r="G10650">
        <f>VLOOKUP(C10650,reference!$A$1:$E$310,5,FALSE)</f>
        <v>5314060</v>
      </c>
      <c r="H10650" t="str">
        <f>VLOOKUP(C10650,reference!$A$1:$E$310,4,FALSE)</f>
        <v>ROTE TIMUR</v>
      </c>
      <c r="I10650" t="str">
        <f>VLOOKUP($D10650,reference!$G$1:$H$25,2,FALSE)</f>
        <v>Rawa</v>
      </c>
      <c r="J10650" t="str">
        <f>VLOOKUP($E10650,reference!$G$1:$H$25,2,FALSE)</f>
        <v>Sawah</v>
      </c>
      <c r="K10650" t="str">
        <f t="shared" si="166"/>
        <v>Buffer Irigasi</v>
      </c>
      <c r="L10650" t="s">
        <v>327</v>
      </c>
    </row>
    <row r="10651" spans="1:12" x14ac:dyDescent="0.25">
      <c r="A10651" s="1">
        <v>10650</v>
      </c>
      <c r="B10651" s="3">
        <v>3</v>
      </c>
      <c r="C10651" s="1">
        <v>238</v>
      </c>
      <c r="D10651" s="1">
        <v>0</v>
      </c>
      <c r="E10651" s="1">
        <v>20</v>
      </c>
      <c r="F10651" s="1">
        <v>0</v>
      </c>
      <c r="G10651">
        <f>VLOOKUP(C10651,reference!$A$1:$E$310,5,FALSE)</f>
        <v>5314060</v>
      </c>
      <c r="H10651" t="str">
        <f>VLOOKUP(C10651,reference!$A$1:$E$310,4,FALSE)</f>
        <v>ROTE TIMUR</v>
      </c>
      <c r="I10651" t="str">
        <f>VLOOKUP($D10651,reference!$G$1:$H$25,2,FALSE)</f>
        <v>No data</v>
      </c>
      <c r="J10651" t="str">
        <f>VLOOKUP($E10651,reference!$G$1:$H$25,2,FALSE)</f>
        <v>Tubuh air</v>
      </c>
      <c r="K10651" t="str">
        <f t="shared" si="166"/>
        <v>Non Irigasi</v>
      </c>
      <c r="L10651" t="s">
        <v>327</v>
      </c>
    </row>
    <row r="10652" spans="1:12" x14ac:dyDescent="0.25">
      <c r="A10652" s="1">
        <v>10651</v>
      </c>
      <c r="B10652" s="3">
        <v>4</v>
      </c>
      <c r="C10652" s="1">
        <v>238</v>
      </c>
      <c r="D10652" s="1">
        <v>20</v>
      </c>
      <c r="E10652" s="1">
        <v>18</v>
      </c>
      <c r="F10652" s="1">
        <v>0</v>
      </c>
      <c r="G10652">
        <f>VLOOKUP(C10652,reference!$A$1:$E$310,5,FALSE)</f>
        <v>5314060</v>
      </c>
      <c r="H10652" t="str">
        <f>VLOOKUP(C10652,reference!$A$1:$E$310,4,FALSE)</f>
        <v>ROTE TIMUR</v>
      </c>
      <c r="I10652" t="str">
        <f>VLOOKUP($D10652,reference!$G$1:$H$25,2,FALSE)</f>
        <v>Tubuh air</v>
      </c>
      <c r="J10652" t="str">
        <f>VLOOKUP($E10652,reference!$G$1:$H$25,2,FALSE)</f>
        <v>Lahan terbuka</v>
      </c>
      <c r="K10652" t="str">
        <f t="shared" si="166"/>
        <v>Non Irigasi</v>
      </c>
      <c r="L10652" t="s">
        <v>327</v>
      </c>
    </row>
    <row r="10653" spans="1:12" x14ac:dyDescent="0.25">
      <c r="A10653" s="1">
        <v>10652</v>
      </c>
      <c r="B10653" s="3">
        <v>53</v>
      </c>
      <c r="C10653" s="1">
        <v>286</v>
      </c>
      <c r="D10653" s="1">
        <v>0</v>
      </c>
      <c r="E10653" s="1">
        <v>0</v>
      </c>
      <c r="F10653" s="1">
        <v>0</v>
      </c>
      <c r="G10653">
        <f>VLOOKUP(C10653,reference!$A$1:$E$310,5,FALSE)</f>
        <v>5320010</v>
      </c>
      <c r="H10653" t="str">
        <f>VLOOKUP(C10653,reference!$A$1:$E$310,4,FALSE)</f>
        <v>RAIJUA</v>
      </c>
      <c r="I10653" t="str">
        <f>VLOOKUP($D10653,reference!$G$1:$H$25,2,FALSE)</f>
        <v>No data</v>
      </c>
      <c r="J10653" t="str">
        <f>VLOOKUP($E10653,reference!$G$1:$H$25,2,FALSE)</f>
        <v>No data</v>
      </c>
      <c r="K10653" t="str">
        <f t="shared" si="166"/>
        <v>Non Irigasi</v>
      </c>
      <c r="L10653" t="s">
        <v>327</v>
      </c>
    </row>
    <row r="10654" spans="1:12" x14ac:dyDescent="0.25">
      <c r="A10654" s="1">
        <v>10653</v>
      </c>
      <c r="B10654" s="3">
        <v>89</v>
      </c>
      <c r="C10654" s="1">
        <v>286</v>
      </c>
      <c r="D10654" s="1">
        <v>0</v>
      </c>
      <c r="E10654" s="1">
        <v>13</v>
      </c>
      <c r="F10654" s="1">
        <v>0</v>
      </c>
      <c r="G10654">
        <f>VLOOKUP(C10654,reference!$A$1:$E$310,5,FALSE)</f>
        <v>5320010</v>
      </c>
      <c r="H10654" t="str">
        <f>VLOOKUP(C10654,reference!$A$1:$E$310,4,FALSE)</f>
        <v>RAIJUA</v>
      </c>
      <c r="I10654" t="str">
        <f>VLOOKUP($D10654,reference!$G$1:$H$25,2,FALSE)</f>
        <v>No data</v>
      </c>
      <c r="J10654" t="str">
        <f>VLOOKUP($E10654,reference!$G$1:$H$25,2,FALSE)</f>
        <v>Pertanian lahan kering  campur semak / kebun campur</v>
      </c>
      <c r="K10654" t="str">
        <f t="shared" si="166"/>
        <v>Non Irigasi</v>
      </c>
      <c r="L10654" t="s">
        <v>327</v>
      </c>
    </row>
    <row r="10655" spans="1:12" x14ac:dyDescent="0.25">
      <c r="A10655" s="1">
        <v>10654</v>
      </c>
      <c r="B10655" s="3">
        <v>376</v>
      </c>
      <c r="C10655" s="1">
        <v>286</v>
      </c>
      <c r="D10655" s="1">
        <v>9</v>
      </c>
      <c r="E10655" s="1">
        <v>11</v>
      </c>
      <c r="F10655" s="1">
        <v>0</v>
      </c>
      <c r="G10655">
        <f>VLOOKUP(C10655,reference!$A$1:$E$310,5,FALSE)</f>
        <v>5320010</v>
      </c>
      <c r="H10655" t="str">
        <f>VLOOKUP(C10655,reference!$A$1:$E$310,4,FALSE)</f>
        <v>RAIJUA</v>
      </c>
      <c r="I10655" t="str">
        <f>VLOOKUP($D10655,reference!$G$1:$H$25,2,FALSE)</f>
        <v>Semak belukar</v>
      </c>
      <c r="J10655" t="str">
        <f>VLOOKUP($E10655,reference!$G$1:$H$25,2,FALSE)</f>
        <v>Savanna / Padang rumput</v>
      </c>
      <c r="K10655" t="str">
        <f t="shared" si="166"/>
        <v>Non Irigasi</v>
      </c>
      <c r="L10655" t="s">
        <v>327</v>
      </c>
    </row>
    <row r="10656" spans="1:12" x14ac:dyDescent="0.25">
      <c r="A10656" s="1">
        <v>10655</v>
      </c>
      <c r="B10656" s="3">
        <v>16</v>
      </c>
      <c r="C10656" s="1">
        <v>237</v>
      </c>
      <c r="D10656" s="1">
        <v>0</v>
      </c>
      <c r="E10656" s="1">
        <v>9</v>
      </c>
      <c r="F10656" s="1">
        <v>0</v>
      </c>
      <c r="G10656">
        <f>VLOOKUP(C10656,reference!$A$1:$E$310,5,FALSE)</f>
        <v>5314050</v>
      </c>
      <c r="H10656" t="str">
        <f>VLOOKUP(C10656,reference!$A$1:$E$310,4,FALSE)</f>
        <v>PANTAI BARU</v>
      </c>
      <c r="I10656" t="str">
        <f>VLOOKUP($D10656,reference!$G$1:$H$25,2,FALSE)</f>
        <v>No data</v>
      </c>
      <c r="J10656" t="str">
        <f>VLOOKUP($E10656,reference!$G$1:$H$25,2,FALSE)</f>
        <v>Semak belukar</v>
      </c>
      <c r="K10656" t="str">
        <f t="shared" si="166"/>
        <v>Non Irigasi</v>
      </c>
      <c r="L10656" t="s">
        <v>327</v>
      </c>
    </row>
    <row r="10657" spans="1:12" x14ac:dyDescent="0.25">
      <c r="A10657" s="1">
        <v>10656</v>
      </c>
      <c r="B10657" s="3">
        <v>25</v>
      </c>
      <c r="C10657" s="1">
        <v>238</v>
      </c>
      <c r="D10657" s="1">
        <v>16</v>
      </c>
      <c r="E10657" s="1">
        <v>20</v>
      </c>
      <c r="F10657" s="1">
        <v>0</v>
      </c>
      <c r="G10657">
        <f>VLOOKUP(C10657,reference!$A$1:$E$310,5,FALSE)</f>
        <v>5314060</v>
      </c>
      <c r="H10657" t="str">
        <f>VLOOKUP(C10657,reference!$A$1:$E$310,4,FALSE)</f>
        <v>ROTE TIMUR</v>
      </c>
      <c r="I10657" t="str">
        <f>VLOOKUP($D10657,reference!$G$1:$H$25,2,FALSE)</f>
        <v>Pemukiman</v>
      </c>
      <c r="J10657" t="str">
        <f>VLOOKUP($E10657,reference!$G$1:$H$25,2,FALSE)</f>
        <v>Tubuh air</v>
      </c>
      <c r="K10657" t="str">
        <f t="shared" si="166"/>
        <v>Non Irigasi</v>
      </c>
      <c r="L10657" t="s">
        <v>327</v>
      </c>
    </row>
    <row r="10658" spans="1:12" x14ac:dyDescent="0.25">
      <c r="A10658" s="1">
        <v>10657</v>
      </c>
      <c r="B10658" s="3">
        <v>4</v>
      </c>
      <c r="C10658" s="1">
        <v>238</v>
      </c>
      <c r="D10658" s="1">
        <v>16</v>
      </c>
      <c r="E10658" s="1">
        <v>6</v>
      </c>
      <c r="F10658" s="1">
        <v>0</v>
      </c>
      <c r="G10658">
        <f>VLOOKUP(C10658,reference!$A$1:$E$310,5,FALSE)</f>
        <v>5314060</v>
      </c>
      <c r="H10658" t="str">
        <f>VLOOKUP(C10658,reference!$A$1:$E$310,4,FALSE)</f>
        <v>ROTE TIMUR</v>
      </c>
      <c r="I10658" t="str">
        <f>VLOOKUP($D10658,reference!$G$1:$H$25,2,FALSE)</f>
        <v>Pemukiman</v>
      </c>
      <c r="J10658" t="str">
        <f>VLOOKUP($E10658,reference!$G$1:$H$25,2,FALSE)</f>
        <v>Hutan mangrove sekunder</v>
      </c>
      <c r="K10658" t="str">
        <f t="shared" si="166"/>
        <v>Non Irigasi</v>
      </c>
      <c r="L10658" t="s">
        <v>327</v>
      </c>
    </row>
    <row r="10659" spans="1:12" x14ac:dyDescent="0.25">
      <c r="A10659" s="1">
        <v>10658</v>
      </c>
      <c r="B10659" s="3">
        <v>506</v>
      </c>
      <c r="C10659" s="1">
        <v>238</v>
      </c>
      <c r="D10659" s="1">
        <v>12</v>
      </c>
      <c r="E10659" s="1">
        <v>13</v>
      </c>
      <c r="F10659" s="1">
        <v>0</v>
      </c>
      <c r="G10659">
        <f>VLOOKUP(C10659,reference!$A$1:$E$310,5,FALSE)</f>
        <v>5314060</v>
      </c>
      <c r="H10659" t="str">
        <f>VLOOKUP(C10659,reference!$A$1:$E$310,4,FALSE)</f>
        <v>ROTE TIMUR</v>
      </c>
      <c r="I10659" t="str">
        <f>VLOOKUP($D10659,reference!$G$1:$H$25,2,FALSE)</f>
        <v>Pertanian lahan kering</v>
      </c>
      <c r="J10659" t="str">
        <f>VLOOKUP($E10659,reference!$G$1:$H$25,2,FALSE)</f>
        <v>Pertanian lahan kering  campur semak / kebun campur</v>
      </c>
      <c r="K10659" t="str">
        <f t="shared" si="166"/>
        <v>Non Irigasi</v>
      </c>
      <c r="L10659" t="s">
        <v>327</v>
      </c>
    </row>
    <row r="10660" spans="1:12" x14ac:dyDescent="0.25">
      <c r="A10660" s="1">
        <v>10659</v>
      </c>
      <c r="B10660" s="3">
        <v>1228</v>
      </c>
      <c r="C10660" s="1">
        <v>286</v>
      </c>
      <c r="D10660" s="1">
        <v>11</v>
      </c>
      <c r="E10660" s="1">
        <v>13</v>
      </c>
      <c r="F10660" s="1">
        <v>0</v>
      </c>
      <c r="G10660">
        <f>VLOOKUP(C10660,reference!$A$1:$E$310,5,FALSE)</f>
        <v>5320010</v>
      </c>
      <c r="H10660" t="str">
        <f>VLOOKUP(C10660,reference!$A$1:$E$310,4,FALSE)</f>
        <v>RAIJUA</v>
      </c>
      <c r="I10660" t="str">
        <f>VLOOKUP($D10660,reference!$G$1:$H$25,2,FALSE)</f>
        <v>Savanna / Padang rumput</v>
      </c>
      <c r="J10660" t="str">
        <f>VLOOKUP($E10660,reference!$G$1:$H$25,2,FALSE)</f>
        <v>Pertanian lahan kering  campur semak / kebun campur</v>
      </c>
      <c r="K10660" t="str">
        <f t="shared" si="166"/>
        <v>Non Irigasi</v>
      </c>
      <c r="L10660" t="s">
        <v>327</v>
      </c>
    </row>
    <row r="10661" spans="1:12" x14ac:dyDescent="0.25">
      <c r="A10661" s="1">
        <v>10660</v>
      </c>
      <c r="B10661" s="3">
        <v>6</v>
      </c>
      <c r="C10661" s="1">
        <v>286</v>
      </c>
      <c r="D10661" s="1">
        <v>11</v>
      </c>
      <c r="E10661" s="1">
        <v>0</v>
      </c>
      <c r="F10661" s="1">
        <v>0</v>
      </c>
      <c r="G10661">
        <f>VLOOKUP(C10661,reference!$A$1:$E$310,5,FALSE)</f>
        <v>5320010</v>
      </c>
      <c r="H10661" t="str">
        <f>VLOOKUP(C10661,reference!$A$1:$E$310,4,FALSE)</f>
        <v>RAIJUA</v>
      </c>
      <c r="I10661" t="str">
        <f>VLOOKUP($D10661,reference!$G$1:$H$25,2,FALSE)</f>
        <v>Savanna / Padang rumput</v>
      </c>
      <c r="J10661" t="str">
        <f>VLOOKUP($E10661,reference!$G$1:$H$25,2,FALSE)</f>
        <v>No data</v>
      </c>
      <c r="K10661" t="str">
        <f t="shared" si="166"/>
        <v>Non Irigasi</v>
      </c>
      <c r="L10661" t="s">
        <v>327</v>
      </c>
    </row>
    <row r="10662" spans="1:12" x14ac:dyDescent="0.25">
      <c r="A10662" s="1">
        <v>10661</v>
      </c>
      <c r="B10662" s="3">
        <v>54</v>
      </c>
      <c r="C10662" s="1">
        <v>286</v>
      </c>
      <c r="D10662" s="1">
        <v>9</v>
      </c>
      <c r="E10662" s="1">
        <v>15</v>
      </c>
      <c r="F10662" s="1">
        <v>0</v>
      </c>
      <c r="G10662">
        <f>VLOOKUP(C10662,reference!$A$1:$E$310,5,FALSE)</f>
        <v>5320010</v>
      </c>
      <c r="H10662" t="str">
        <f>VLOOKUP(C10662,reference!$A$1:$E$310,4,FALSE)</f>
        <v>RAIJUA</v>
      </c>
      <c r="I10662" t="str">
        <f>VLOOKUP($D10662,reference!$G$1:$H$25,2,FALSE)</f>
        <v>Semak belukar</v>
      </c>
      <c r="J10662" t="str">
        <f>VLOOKUP($E10662,reference!$G$1:$H$25,2,FALSE)</f>
        <v>Tambak</v>
      </c>
      <c r="K10662" t="str">
        <f t="shared" si="166"/>
        <v>Non Irigasi</v>
      </c>
      <c r="L10662" t="s">
        <v>327</v>
      </c>
    </row>
    <row r="10663" spans="1:12" x14ac:dyDescent="0.25">
      <c r="A10663" s="1">
        <v>10662</v>
      </c>
      <c r="B10663" s="3">
        <v>1</v>
      </c>
      <c r="C10663" s="1">
        <v>286</v>
      </c>
      <c r="D10663" s="1">
        <v>0</v>
      </c>
      <c r="E10663" s="1">
        <v>15</v>
      </c>
      <c r="F10663" s="1">
        <v>0</v>
      </c>
      <c r="G10663">
        <f>VLOOKUP(C10663,reference!$A$1:$E$310,5,FALSE)</f>
        <v>5320010</v>
      </c>
      <c r="H10663" t="str">
        <f>VLOOKUP(C10663,reference!$A$1:$E$310,4,FALSE)</f>
        <v>RAIJUA</v>
      </c>
      <c r="I10663" t="str">
        <f>VLOOKUP($D10663,reference!$G$1:$H$25,2,FALSE)</f>
        <v>No data</v>
      </c>
      <c r="J10663" t="str">
        <f>VLOOKUP($E10663,reference!$G$1:$H$25,2,FALSE)</f>
        <v>Tambak</v>
      </c>
      <c r="K10663" t="str">
        <f t="shared" si="166"/>
        <v>Non Irigasi</v>
      </c>
      <c r="L10663" t="s">
        <v>327</v>
      </c>
    </row>
    <row r="10664" spans="1:12" x14ac:dyDescent="0.25">
      <c r="A10664" s="1">
        <v>10663</v>
      </c>
      <c r="B10664" s="3">
        <v>7</v>
      </c>
      <c r="C10664" s="1">
        <v>237</v>
      </c>
      <c r="D10664" s="1">
        <v>2</v>
      </c>
      <c r="E10664" s="1">
        <v>6</v>
      </c>
      <c r="F10664" s="1">
        <v>0</v>
      </c>
      <c r="G10664">
        <f>VLOOKUP(C10664,reference!$A$1:$E$310,5,FALSE)</f>
        <v>5314050</v>
      </c>
      <c r="H10664" t="str">
        <f>VLOOKUP(C10664,reference!$A$1:$E$310,4,FALSE)</f>
        <v>PANTAI BARU</v>
      </c>
      <c r="I10664" t="str">
        <f>VLOOKUP($D10664,reference!$G$1:$H$25,2,FALSE)</f>
        <v>Hutan lahan kering sekunder / bekas tebangan</v>
      </c>
      <c r="J10664" t="str">
        <f>VLOOKUP($E10664,reference!$G$1:$H$25,2,FALSE)</f>
        <v>Hutan mangrove sekunder</v>
      </c>
      <c r="K10664" t="str">
        <f t="shared" si="166"/>
        <v>Non Irigasi</v>
      </c>
      <c r="L10664" t="s">
        <v>327</v>
      </c>
    </row>
    <row r="10665" spans="1:12" x14ac:dyDescent="0.25">
      <c r="A10665" s="1">
        <v>10664</v>
      </c>
      <c r="B10665" s="3">
        <v>1267</v>
      </c>
      <c r="C10665" s="1">
        <v>237</v>
      </c>
      <c r="D10665" s="1">
        <v>2</v>
      </c>
      <c r="E10665" s="1">
        <v>9</v>
      </c>
      <c r="F10665" s="1">
        <v>0</v>
      </c>
      <c r="G10665">
        <f>VLOOKUP(C10665,reference!$A$1:$E$310,5,FALSE)</f>
        <v>5314050</v>
      </c>
      <c r="H10665" t="str">
        <f>VLOOKUP(C10665,reference!$A$1:$E$310,4,FALSE)</f>
        <v>PANTAI BARU</v>
      </c>
      <c r="I10665" t="str">
        <f>VLOOKUP($D10665,reference!$G$1:$H$25,2,FALSE)</f>
        <v>Hutan lahan kering sekunder / bekas tebangan</v>
      </c>
      <c r="J10665" t="str">
        <f>VLOOKUP($E10665,reference!$G$1:$H$25,2,FALSE)</f>
        <v>Semak belukar</v>
      </c>
      <c r="K10665" t="str">
        <f t="shared" si="166"/>
        <v>Non Irigasi</v>
      </c>
      <c r="L10665" t="s">
        <v>328</v>
      </c>
    </row>
    <row r="10666" spans="1:12" x14ac:dyDescent="0.25">
      <c r="A10666" s="1">
        <v>10665</v>
      </c>
      <c r="B10666" s="3">
        <v>14</v>
      </c>
      <c r="C10666" s="1">
        <v>237</v>
      </c>
      <c r="D10666" s="1">
        <v>0</v>
      </c>
      <c r="E10666" s="1">
        <v>2</v>
      </c>
      <c r="F10666" s="1">
        <v>0</v>
      </c>
      <c r="G10666">
        <f>VLOOKUP(C10666,reference!$A$1:$E$310,5,FALSE)</f>
        <v>5314050</v>
      </c>
      <c r="H10666" t="str">
        <f>VLOOKUP(C10666,reference!$A$1:$E$310,4,FALSE)</f>
        <v>PANTAI BARU</v>
      </c>
      <c r="I10666" t="str">
        <f>VLOOKUP($D10666,reference!$G$1:$H$25,2,FALSE)</f>
        <v>No data</v>
      </c>
      <c r="J10666" t="str">
        <f>VLOOKUP($E10666,reference!$G$1:$H$25,2,FALSE)</f>
        <v>Hutan lahan kering sekunder / bekas tebangan</v>
      </c>
      <c r="K10666" t="str">
        <f t="shared" si="166"/>
        <v>Non Irigasi</v>
      </c>
      <c r="L10666" t="s">
        <v>327</v>
      </c>
    </row>
    <row r="10667" spans="1:12" x14ac:dyDescent="0.25">
      <c r="A10667" s="1">
        <v>10666</v>
      </c>
      <c r="B10667" s="3">
        <v>28</v>
      </c>
      <c r="C10667" s="1">
        <v>238</v>
      </c>
      <c r="D10667" s="1">
        <v>6</v>
      </c>
      <c r="E10667" s="1">
        <v>9</v>
      </c>
      <c r="F10667" s="1">
        <v>0</v>
      </c>
      <c r="G10667">
        <f>VLOOKUP(C10667,reference!$A$1:$E$310,5,FALSE)</f>
        <v>5314060</v>
      </c>
      <c r="H10667" t="str">
        <f>VLOOKUP(C10667,reference!$A$1:$E$310,4,FALSE)</f>
        <v>ROTE TIMUR</v>
      </c>
      <c r="I10667" t="str">
        <f>VLOOKUP($D10667,reference!$G$1:$H$25,2,FALSE)</f>
        <v>Hutan mangrove sekunder</v>
      </c>
      <c r="J10667" t="str">
        <f>VLOOKUP($E10667,reference!$G$1:$H$25,2,FALSE)</f>
        <v>Semak belukar</v>
      </c>
      <c r="K10667" t="str">
        <f t="shared" si="166"/>
        <v>Non Irigasi</v>
      </c>
      <c r="L10667" t="s">
        <v>328</v>
      </c>
    </row>
    <row r="10668" spans="1:12" x14ac:dyDescent="0.25">
      <c r="A10668" s="1">
        <v>10667</v>
      </c>
      <c r="B10668" s="3">
        <v>2</v>
      </c>
      <c r="C10668" s="1">
        <v>238</v>
      </c>
      <c r="D10668" s="1">
        <v>16</v>
      </c>
      <c r="E10668" s="1">
        <v>15</v>
      </c>
      <c r="F10668" s="1">
        <v>0</v>
      </c>
      <c r="G10668">
        <f>VLOOKUP(C10668,reference!$A$1:$E$310,5,FALSE)</f>
        <v>5314060</v>
      </c>
      <c r="H10668" t="str">
        <f>VLOOKUP(C10668,reference!$A$1:$E$310,4,FALSE)</f>
        <v>ROTE TIMUR</v>
      </c>
      <c r="I10668" t="str">
        <f>VLOOKUP($D10668,reference!$G$1:$H$25,2,FALSE)</f>
        <v>Pemukiman</v>
      </c>
      <c r="J10668" t="str">
        <f>VLOOKUP($E10668,reference!$G$1:$H$25,2,FALSE)</f>
        <v>Tambak</v>
      </c>
      <c r="K10668" t="str">
        <f t="shared" si="166"/>
        <v>Non Irigasi</v>
      </c>
      <c r="L10668" t="s">
        <v>327</v>
      </c>
    </row>
    <row r="10669" spans="1:12" x14ac:dyDescent="0.25">
      <c r="A10669" s="1">
        <v>10668</v>
      </c>
      <c r="B10669" s="3">
        <v>221</v>
      </c>
      <c r="C10669" s="1">
        <v>238</v>
      </c>
      <c r="D10669" s="1">
        <v>12</v>
      </c>
      <c r="E10669" s="1">
        <v>16</v>
      </c>
      <c r="F10669" s="1">
        <v>0</v>
      </c>
      <c r="G10669">
        <f>VLOOKUP(C10669,reference!$A$1:$E$310,5,FALSE)</f>
        <v>5314060</v>
      </c>
      <c r="H10669" t="str">
        <f>VLOOKUP(C10669,reference!$A$1:$E$310,4,FALSE)</f>
        <v>ROTE TIMUR</v>
      </c>
      <c r="I10669" t="str">
        <f>VLOOKUP($D10669,reference!$G$1:$H$25,2,FALSE)</f>
        <v>Pertanian lahan kering</v>
      </c>
      <c r="J10669" t="str">
        <f>VLOOKUP($E10669,reference!$G$1:$H$25,2,FALSE)</f>
        <v>Pemukiman</v>
      </c>
      <c r="K10669" t="str">
        <f t="shared" si="166"/>
        <v>Non Irigasi</v>
      </c>
      <c r="L10669" t="s">
        <v>327</v>
      </c>
    </row>
    <row r="10670" spans="1:12" x14ac:dyDescent="0.25">
      <c r="A10670" s="1">
        <v>10669</v>
      </c>
      <c r="B10670" s="3">
        <v>35</v>
      </c>
      <c r="C10670" s="1">
        <v>238</v>
      </c>
      <c r="D10670" s="1">
        <v>16</v>
      </c>
      <c r="E10670" s="1">
        <v>9</v>
      </c>
      <c r="F10670" s="1">
        <v>0</v>
      </c>
      <c r="G10670">
        <f>VLOOKUP(C10670,reference!$A$1:$E$310,5,FALSE)</f>
        <v>5314060</v>
      </c>
      <c r="H10670" t="str">
        <f>VLOOKUP(C10670,reference!$A$1:$E$310,4,FALSE)</f>
        <v>ROTE TIMUR</v>
      </c>
      <c r="I10670" t="str">
        <f>VLOOKUP($D10670,reference!$G$1:$H$25,2,FALSE)</f>
        <v>Pemukiman</v>
      </c>
      <c r="J10670" t="str">
        <f>VLOOKUP($E10670,reference!$G$1:$H$25,2,FALSE)</f>
        <v>Semak belukar</v>
      </c>
      <c r="K10670" t="str">
        <f t="shared" si="166"/>
        <v>Non Irigasi</v>
      </c>
      <c r="L10670" t="s">
        <v>327</v>
      </c>
    </row>
    <row r="10671" spans="1:12" x14ac:dyDescent="0.25">
      <c r="A10671" s="1">
        <v>10670</v>
      </c>
      <c r="B10671" s="3">
        <v>6</v>
      </c>
      <c r="C10671" s="1">
        <v>287</v>
      </c>
      <c r="D10671" s="1">
        <v>11</v>
      </c>
      <c r="E10671" s="1">
        <v>15</v>
      </c>
      <c r="F10671" s="1">
        <v>0</v>
      </c>
      <c r="G10671">
        <f>VLOOKUP(C10671,reference!$A$1:$E$310,5,FALSE)</f>
        <v>5320020</v>
      </c>
      <c r="H10671" t="str">
        <f>VLOOKUP(C10671,reference!$A$1:$E$310,4,FALSE)</f>
        <v>HAWU MEHARA</v>
      </c>
      <c r="I10671" t="str">
        <f>VLOOKUP($D10671,reference!$G$1:$H$25,2,FALSE)</f>
        <v>Savanna / Padang rumput</v>
      </c>
      <c r="J10671" t="str">
        <f>VLOOKUP($E10671,reference!$G$1:$H$25,2,FALSE)</f>
        <v>Tambak</v>
      </c>
      <c r="K10671" t="str">
        <f t="shared" si="166"/>
        <v>Non Irigasi</v>
      </c>
      <c r="L10671" t="s">
        <v>327</v>
      </c>
    </row>
    <row r="10672" spans="1:12" x14ac:dyDescent="0.25">
      <c r="A10672" s="1">
        <v>10671</v>
      </c>
      <c r="B10672" s="3">
        <v>16</v>
      </c>
      <c r="C10672" s="1">
        <v>238</v>
      </c>
      <c r="D10672" s="1">
        <v>16</v>
      </c>
      <c r="E10672" s="1">
        <v>14</v>
      </c>
      <c r="F10672" s="1">
        <v>0</v>
      </c>
      <c r="G10672">
        <f>VLOOKUP(C10672,reference!$A$1:$E$310,5,FALSE)</f>
        <v>5314060</v>
      </c>
      <c r="H10672" t="str">
        <f>VLOOKUP(C10672,reference!$A$1:$E$310,4,FALSE)</f>
        <v>ROTE TIMUR</v>
      </c>
      <c r="I10672" t="str">
        <f>VLOOKUP($D10672,reference!$G$1:$H$25,2,FALSE)</f>
        <v>Pemukiman</v>
      </c>
      <c r="J10672" t="str">
        <f>VLOOKUP($E10672,reference!$G$1:$H$25,2,FALSE)</f>
        <v>Sawah</v>
      </c>
      <c r="K10672" t="str">
        <f t="shared" si="166"/>
        <v>Non Irigasi</v>
      </c>
      <c r="L10672" t="s">
        <v>327</v>
      </c>
    </row>
    <row r="10673" spans="1:12" x14ac:dyDescent="0.25">
      <c r="A10673" s="1">
        <v>10672</v>
      </c>
      <c r="B10673" s="3">
        <v>3</v>
      </c>
      <c r="C10673" s="1">
        <v>237</v>
      </c>
      <c r="D10673" s="1">
        <v>5</v>
      </c>
      <c r="E10673" s="1">
        <v>2</v>
      </c>
      <c r="F10673" s="1">
        <v>0</v>
      </c>
      <c r="G10673">
        <f>VLOOKUP(C10673,reference!$A$1:$E$310,5,FALSE)</f>
        <v>5314050</v>
      </c>
      <c r="H10673" t="str">
        <f>VLOOKUP(C10673,reference!$A$1:$E$310,4,FALSE)</f>
        <v>PANTAI BARU</v>
      </c>
      <c r="I10673" t="str">
        <f>VLOOKUP($D10673,reference!$G$1:$H$25,2,FALSE)</f>
        <v>Hutan mangrove primer</v>
      </c>
      <c r="J10673" t="str">
        <f>VLOOKUP($E10673,reference!$G$1:$H$25,2,FALSE)</f>
        <v>Hutan lahan kering sekunder / bekas tebangan</v>
      </c>
      <c r="K10673" t="str">
        <f t="shared" si="166"/>
        <v>Non Irigasi</v>
      </c>
      <c r="L10673" t="s">
        <v>329</v>
      </c>
    </row>
    <row r="10674" spans="1:12" x14ac:dyDescent="0.25">
      <c r="A10674" s="1">
        <v>10673</v>
      </c>
      <c r="B10674" s="3">
        <v>206</v>
      </c>
      <c r="C10674" s="1">
        <v>238</v>
      </c>
      <c r="D10674" s="1">
        <v>9</v>
      </c>
      <c r="E10674" s="1">
        <v>16</v>
      </c>
      <c r="F10674" s="1">
        <v>0</v>
      </c>
      <c r="G10674">
        <f>VLOOKUP(C10674,reference!$A$1:$E$310,5,FALSE)</f>
        <v>5314060</v>
      </c>
      <c r="H10674" t="str">
        <f>VLOOKUP(C10674,reference!$A$1:$E$310,4,FALSE)</f>
        <v>ROTE TIMUR</v>
      </c>
      <c r="I10674" t="str">
        <f>VLOOKUP($D10674,reference!$G$1:$H$25,2,FALSE)</f>
        <v>Semak belukar</v>
      </c>
      <c r="J10674" t="str">
        <f>VLOOKUP($E10674,reference!$G$1:$H$25,2,FALSE)</f>
        <v>Pemukiman</v>
      </c>
      <c r="K10674" t="str">
        <f t="shared" si="166"/>
        <v>Non Irigasi</v>
      </c>
      <c r="L10674" t="s">
        <v>327</v>
      </c>
    </row>
    <row r="10675" spans="1:12" x14ac:dyDescent="0.25">
      <c r="A10675" s="1">
        <v>10674</v>
      </c>
      <c r="B10675" s="3">
        <v>27</v>
      </c>
      <c r="C10675" s="1">
        <v>238</v>
      </c>
      <c r="D10675" s="1">
        <v>12</v>
      </c>
      <c r="E10675" s="1">
        <v>21</v>
      </c>
      <c r="F10675" s="1">
        <v>0</v>
      </c>
      <c r="G10675">
        <f>VLOOKUP(C10675,reference!$A$1:$E$310,5,FALSE)</f>
        <v>5314060</v>
      </c>
      <c r="H10675" t="str">
        <f>VLOOKUP(C10675,reference!$A$1:$E$310,4,FALSE)</f>
        <v>ROTE TIMUR</v>
      </c>
      <c r="I10675" t="str">
        <f>VLOOKUP($D10675,reference!$G$1:$H$25,2,FALSE)</f>
        <v>Pertanian lahan kering</v>
      </c>
      <c r="J10675" t="str">
        <f>VLOOKUP($E10675,reference!$G$1:$H$25,2,FALSE)</f>
        <v>Rawa</v>
      </c>
      <c r="K10675" t="str">
        <f t="shared" si="166"/>
        <v>Non Irigasi</v>
      </c>
      <c r="L10675" t="s">
        <v>327</v>
      </c>
    </row>
    <row r="10676" spans="1:12" x14ac:dyDescent="0.25">
      <c r="A10676" s="1">
        <v>10675</v>
      </c>
      <c r="B10676" s="3">
        <v>572</v>
      </c>
      <c r="C10676" s="1">
        <v>286</v>
      </c>
      <c r="D10676" s="1">
        <v>9</v>
      </c>
      <c r="E10676" s="1">
        <v>13</v>
      </c>
      <c r="F10676" s="1">
        <v>0</v>
      </c>
      <c r="G10676">
        <f>VLOOKUP(C10676,reference!$A$1:$E$310,5,FALSE)</f>
        <v>5320010</v>
      </c>
      <c r="H10676" t="str">
        <f>VLOOKUP(C10676,reference!$A$1:$E$310,4,FALSE)</f>
        <v>RAIJUA</v>
      </c>
      <c r="I10676" t="str">
        <f>VLOOKUP($D10676,reference!$G$1:$H$25,2,FALSE)</f>
        <v>Semak belukar</v>
      </c>
      <c r="J10676" t="str">
        <f>VLOOKUP($E10676,reference!$G$1:$H$25,2,FALSE)</f>
        <v>Pertanian lahan kering  campur semak / kebun campur</v>
      </c>
      <c r="K10676" t="str">
        <f t="shared" si="166"/>
        <v>Non Irigasi</v>
      </c>
      <c r="L10676" t="s">
        <v>327</v>
      </c>
    </row>
    <row r="10677" spans="1:12" x14ac:dyDescent="0.25">
      <c r="A10677" s="1">
        <v>10676</v>
      </c>
      <c r="B10677" s="3">
        <v>4</v>
      </c>
      <c r="C10677" s="1">
        <v>238</v>
      </c>
      <c r="D10677" s="1">
        <v>21</v>
      </c>
      <c r="E10677" s="1">
        <v>9</v>
      </c>
      <c r="F10677" s="1">
        <v>1</v>
      </c>
      <c r="G10677">
        <f>VLOOKUP(C10677,reference!$A$1:$E$310,5,FALSE)</f>
        <v>5314060</v>
      </c>
      <c r="H10677" t="str">
        <f>VLOOKUP(C10677,reference!$A$1:$E$310,4,FALSE)</f>
        <v>ROTE TIMUR</v>
      </c>
      <c r="I10677" t="str">
        <f>VLOOKUP($D10677,reference!$G$1:$H$25,2,FALSE)</f>
        <v>Rawa</v>
      </c>
      <c r="J10677" t="str">
        <f>VLOOKUP($E10677,reference!$G$1:$H$25,2,FALSE)</f>
        <v>Semak belukar</v>
      </c>
      <c r="K10677" t="str">
        <f t="shared" si="166"/>
        <v>Buffer Irigasi</v>
      </c>
      <c r="L10677" t="s">
        <v>327</v>
      </c>
    </row>
    <row r="10678" spans="1:12" x14ac:dyDescent="0.25">
      <c r="A10678" s="1">
        <v>10677</v>
      </c>
      <c r="B10678" s="3">
        <v>2</v>
      </c>
      <c r="C10678" s="1">
        <v>238</v>
      </c>
      <c r="D10678" s="1">
        <v>12</v>
      </c>
      <c r="E10678" s="1">
        <v>18</v>
      </c>
      <c r="F10678" s="1">
        <v>0</v>
      </c>
      <c r="G10678">
        <f>VLOOKUP(C10678,reference!$A$1:$E$310,5,FALSE)</f>
        <v>5314060</v>
      </c>
      <c r="H10678" t="str">
        <f>VLOOKUP(C10678,reference!$A$1:$E$310,4,FALSE)</f>
        <v>ROTE TIMUR</v>
      </c>
      <c r="I10678" t="str">
        <f>VLOOKUP($D10678,reference!$G$1:$H$25,2,FALSE)</f>
        <v>Pertanian lahan kering</v>
      </c>
      <c r="J10678" t="str">
        <f>VLOOKUP($E10678,reference!$G$1:$H$25,2,FALSE)</f>
        <v>Lahan terbuka</v>
      </c>
      <c r="K10678" t="str">
        <f t="shared" si="166"/>
        <v>Non Irigasi</v>
      </c>
      <c r="L10678" t="s">
        <v>327</v>
      </c>
    </row>
    <row r="10679" spans="1:12" x14ac:dyDescent="0.25">
      <c r="A10679" s="1">
        <v>10678</v>
      </c>
      <c r="B10679" s="3">
        <v>1</v>
      </c>
      <c r="C10679" s="1">
        <v>238</v>
      </c>
      <c r="D10679" s="1">
        <v>2</v>
      </c>
      <c r="E10679" s="1">
        <v>18</v>
      </c>
      <c r="F10679" s="1">
        <v>0</v>
      </c>
      <c r="G10679">
        <f>VLOOKUP(C10679,reference!$A$1:$E$310,5,FALSE)</f>
        <v>5314060</v>
      </c>
      <c r="H10679" t="str">
        <f>VLOOKUP(C10679,reference!$A$1:$E$310,4,FALSE)</f>
        <v>ROTE TIMUR</v>
      </c>
      <c r="I10679" t="str">
        <f>VLOOKUP($D10679,reference!$G$1:$H$25,2,FALSE)</f>
        <v>Hutan lahan kering sekunder / bekas tebangan</v>
      </c>
      <c r="J10679" t="str">
        <f>VLOOKUP($E10679,reference!$G$1:$H$25,2,FALSE)</f>
        <v>Lahan terbuka</v>
      </c>
      <c r="K10679" t="str">
        <f t="shared" si="166"/>
        <v>Non Irigasi</v>
      </c>
      <c r="L10679" t="s">
        <v>328</v>
      </c>
    </row>
    <row r="10680" spans="1:12" x14ac:dyDescent="0.25">
      <c r="A10680" s="1">
        <v>10679</v>
      </c>
      <c r="B10680" s="3">
        <v>21</v>
      </c>
      <c r="C10680" s="1">
        <v>237</v>
      </c>
      <c r="D10680" s="1">
        <v>5</v>
      </c>
      <c r="E10680" s="1">
        <v>14</v>
      </c>
      <c r="F10680" s="1">
        <v>0</v>
      </c>
      <c r="G10680">
        <f>VLOOKUP(C10680,reference!$A$1:$E$310,5,FALSE)</f>
        <v>5314050</v>
      </c>
      <c r="H10680" t="str">
        <f>VLOOKUP(C10680,reference!$A$1:$E$310,4,FALSE)</f>
        <v>PANTAI BARU</v>
      </c>
      <c r="I10680" t="str">
        <f>VLOOKUP($D10680,reference!$G$1:$H$25,2,FALSE)</f>
        <v>Hutan mangrove primer</v>
      </c>
      <c r="J10680" t="str">
        <f>VLOOKUP($E10680,reference!$G$1:$H$25,2,FALSE)</f>
        <v>Sawah</v>
      </c>
      <c r="K10680" t="str">
        <f t="shared" si="166"/>
        <v>Non Irigasi</v>
      </c>
      <c r="L10680" t="s">
        <v>328</v>
      </c>
    </row>
    <row r="10681" spans="1:12" x14ac:dyDescent="0.25">
      <c r="A10681" s="1">
        <v>10680</v>
      </c>
      <c r="B10681" s="3">
        <v>739</v>
      </c>
      <c r="C10681" s="1">
        <v>237</v>
      </c>
      <c r="D10681" s="1">
        <v>2</v>
      </c>
      <c r="E10681" s="1">
        <v>14</v>
      </c>
      <c r="F10681" s="1">
        <v>0</v>
      </c>
      <c r="G10681">
        <f>VLOOKUP(C10681,reference!$A$1:$E$310,5,FALSE)</f>
        <v>5314050</v>
      </c>
      <c r="H10681" t="str">
        <f>VLOOKUP(C10681,reference!$A$1:$E$310,4,FALSE)</f>
        <v>PANTAI BARU</v>
      </c>
      <c r="I10681" t="str">
        <f>VLOOKUP($D10681,reference!$G$1:$H$25,2,FALSE)</f>
        <v>Hutan lahan kering sekunder / bekas tebangan</v>
      </c>
      <c r="J10681" t="str">
        <f>VLOOKUP($E10681,reference!$G$1:$H$25,2,FALSE)</f>
        <v>Sawah</v>
      </c>
      <c r="K10681" t="str">
        <f t="shared" si="166"/>
        <v>Non Irigasi</v>
      </c>
      <c r="L10681" t="s">
        <v>328</v>
      </c>
    </row>
    <row r="10682" spans="1:12" x14ac:dyDescent="0.25">
      <c r="A10682" s="1">
        <v>10681</v>
      </c>
      <c r="B10682" s="3">
        <v>68</v>
      </c>
      <c r="C10682" s="1">
        <v>238</v>
      </c>
      <c r="D10682" s="1">
        <v>2</v>
      </c>
      <c r="E10682" s="1">
        <v>14</v>
      </c>
      <c r="F10682" s="1">
        <v>0</v>
      </c>
      <c r="G10682">
        <f>VLOOKUP(C10682,reference!$A$1:$E$310,5,FALSE)</f>
        <v>5314060</v>
      </c>
      <c r="H10682" t="str">
        <f>VLOOKUP(C10682,reference!$A$1:$E$310,4,FALSE)</f>
        <v>ROTE TIMUR</v>
      </c>
      <c r="I10682" t="str">
        <f>VLOOKUP($D10682,reference!$G$1:$H$25,2,FALSE)</f>
        <v>Hutan lahan kering sekunder / bekas tebangan</v>
      </c>
      <c r="J10682" t="str">
        <f>VLOOKUP($E10682,reference!$G$1:$H$25,2,FALSE)</f>
        <v>Sawah</v>
      </c>
      <c r="K10682" t="str">
        <f t="shared" si="166"/>
        <v>Non Irigasi</v>
      </c>
      <c r="L10682" t="s">
        <v>328</v>
      </c>
    </row>
    <row r="10683" spans="1:12" x14ac:dyDescent="0.25">
      <c r="A10683" s="1">
        <v>10682</v>
      </c>
      <c r="B10683" s="3">
        <v>93</v>
      </c>
      <c r="C10683" s="1">
        <v>238</v>
      </c>
      <c r="D10683" s="1">
        <v>2</v>
      </c>
      <c r="E10683" s="1">
        <v>9</v>
      </c>
      <c r="F10683" s="1">
        <v>0</v>
      </c>
      <c r="G10683">
        <f>VLOOKUP(C10683,reference!$A$1:$E$310,5,FALSE)</f>
        <v>5314060</v>
      </c>
      <c r="H10683" t="str">
        <f>VLOOKUP(C10683,reference!$A$1:$E$310,4,FALSE)</f>
        <v>ROTE TIMUR</v>
      </c>
      <c r="I10683" t="str">
        <f>VLOOKUP($D10683,reference!$G$1:$H$25,2,FALSE)</f>
        <v>Hutan lahan kering sekunder / bekas tebangan</v>
      </c>
      <c r="J10683" t="str">
        <f>VLOOKUP($E10683,reference!$G$1:$H$25,2,FALSE)</f>
        <v>Semak belukar</v>
      </c>
      <c r="K10683" t="str">
        <f t="shared" si="166"/>
        <v>Non Irigasi</v>
      </c>
      <c r="L10683" t="s">
        <v>328</v>
      </c>
    </row>
    <row r="10684" spans="1:12" x14ac:dyDescent="0.25">
      <c r="A10684" s="1">
        <v>10683</v>
      </c>
      <c r="B10684" s="3">
        <v>17</v>
      </c>
      <c r="C10684" s="1">
        <v>287</v>
      </c>
      <c r="D10684" s="1">
        <v>9</v>
      </c>
      <c r="E10684" s="1">
        <v>15</v>
      </c>
      <c r="F10684" s="1">
        <v>0</v>
      </c>
      <c r="G10684">
        <f>VLOOKUP(C10684,reference!$A$1:$E$310,5,FALSE)</f>
        <v>5320020</v>
      </c>
      <c r="H10684" t="str">
        <f>VLOOKUP(C10684,reference!$A$1:$E$310,4,FALSE)</f>
        <v>HAWU MEHARA</v>
      </c>
      <c r="I10684" t="str">
        <f>VLOOKUP($D10684,reference!$G$1:$H$25,2,FALSE)</f>
        <v>Semak belukar</v>
      </c>
      <c r="J10684" t="str">
        <f>VLOOKUP($E10684,reference!$G$1:$H$25,2,FALSE)</f>
        <v>Tambak</v>
      </c>
      <c r="K10684" t="str">
        <f t="shared" si="166"/>
        <v>Non Irigasi</v>
      </c>
      <c r="L10684" t="s">
        <v>327</v>
      </c>
    </row>
    <row r="10685" spans="1:12" x14ac:dyDescent="0.25">
      <c r="A10685" s="1">
        <v>10684</v>
      </c>
      <c r="B10685" s="3">
        <v>231</v>
      </c>
      <c r="C10685" s="1">
        <v>286</v>
      </c>
      <c r="D10685" s="1">
        <v>12</v>
      </c>
      <c r="E10685" s="1">
        <v>13</v>
      </c>
      <c r="F10685" s="1">
        <v>0</v>
      </c>
      <c r="G10685">
        <f>VLOOKUP(C10685,reference!$A$1:$E$310,5,FALSE)</f>
        <v>5320010</v>
      </c>
      <c r="H10685" t="str">
        <f>VLOOKUP(C10685,reference!$A$1:$E$310,4,FALSE)</f>
        <v>RAIJUA</v>
      </c>
      <c r="I10685" t="str">
        <f>VLOOKUP($D10685,reference!$G$1:$H$25,2,FALSE)</f>
        <v>Pertanian lahan kering</v>
      </c>
      <c r="J10685" t="str">
        <f>VLOOKUP($E10685,reference!$G$1:$H$25,2,FALSE)</f>
        <v>Pertanian lahan kering  campur semak / kebun campur</v>
      </c>
      <c r="K10685" t="str">
        <f t="shared" si="166"/>
        <v>Non Irigasi</v>
      </c>
      <c r="L10685" t="s">
        <v>327</v>
      </c>
    </row>
    <row r="10686" spans="1:12" x14ac:dyDescent="0.25">
      <c r="A10686" s="1">
        <v>10685</v>
      </c>
      <c r="B10686" s="3">
        <v>44</v>
      </c>
      <c r="C10686" s="1">
        <v>287</v>
      </c>
      <c r="D10686" s="1">
        <v>11</v>
      </c>
      <c r="E10686" s="1">
        <v>11</v>
      </c>
      <c r="F10686" s="1">
        <v>0</v>
      </c>
      <c r="G10686">
        <f>VLOOKUP(C10686,reference!$A$1:$E$310,5,FALSE)</f>
        <v>5320020</v>
      </c>
      <c r="H10686" t="str">
        <f>VLOOKUP(C10686,reference!$A$1:$E$310,4,FALSE)</f>
        <v>HAWU MEHARA</v>
      </c>
      <c r="I10686" t="str">
        <f>VLOOKUP($D10686,reference!$G$1:$H$25,2,FALSE)</f>
        <v>Savanna / Padang rumput</v>
      </c>
      <c r="J10686" t="str">
        <f>VLOOKUP($E10686,reference!$G$1:$H$25,2,FALSE)</f>
        <v>Savanna / Padang rumput</v>
      </c>
      <c r="K10686" t="str">
        <f t="shared" si="166"/>
        <v>Non Irigasi</v>
      </c>
      <c r="L10686" t="s">
        <v>327</v>
      </c>
    </row>
    <row r="10687" spans="1:12" x14ac:dyDescent="0.25">
      <c r="A10687" s="1">
        <v>10686</v>
      </c>
      <c r="B10687" s="3">
        <v>2</v>
      </c>
      <c r="C10687" s="1">
        <v>238</v>
      </c>
      <c r="D10687" s="1">
        <v>12</v>
      </c>
      <c r="E10687" s="1">
        <v>14</v>
      </c>
      <c r="F10687" s="1">
        <v>1</v>
      </c>
      <c r="G10687">
        <f>VLOOKUP(C10687,reference!$A$1:$E$310,5,FALSE)</f>
        <v>5314060</v>
      </c>
      <c r="H10687" t="str">
        <f>VLOOKUP(C10687,reference!$A$1:$E$310,4,FALSE)</f>
        <v>ROTE TIMUR</v>
      </c>
      <c r="I10687" t="str">
        <f>VLOOKUP($D10687,reference!$G$1:$H$25,2,FALSE)</f>
        <v>Pertanian lahan kering</v>
      </c>
      <c r="J10687" t="str">
        <f>VLOOKUP($E10687,reference!$G$1:$H$25,2,FALSE)</f>
        <v>Sawah</v>
      </c>
      <c r="K10687" t="str">
        <f t="shared" si="166"/>
        <v>Buffer Irigasi</v>
      </c>
      <c r="L10687" t="s">
        <v>327</v>
      </c>
    </row>
    <row r="10688" spans="1:12" x14ac:dyDescent="0.25">
      <c r="A10688" s="1">
        <v>10687</v>
      </c>
      <c r="B10688" s="3">
        <v>2357</v>
      </c>
      <c r="C10688" s="1">
        <v>237</v>
      </c>
      <c r="D10688" s="1">
        <v>2</v>
      </c>
      <c r="E10688" s="1">
        <v>2</v>
      </c>
      <c r="F10688" s="1">
        <v>0</v>
      </c>
      <c r="G10688">
        <f>VLOOKUP(C10688,reference!$A$1:$E$310,5,FALSE)</f>
        <v>5314050</v>
      </c>
      <c r="H10688" t="str">
        <f>VLOOKUP(C10688,reference!$A$1:$E$310,4,FALSE)</f>
        <v>PANTAI BARU</v>
      </c>
      <c r="I10688" t="str">
        <f>VLOOKUP($D10688,reference!$G$1:$H$25,2,FALSE)</f>
        <v>Hutan lahan kering sekunder / bekas tebangan</v>
      </c>
      <c r="J10688" t="str">
        <f>VLOOKUP($E10688,reference!$G$1:$H$25,2,FALSE)</f>
        <v>Hutan lahan kering sekunder / bekas tebangan</v>
      </c>
      <c r="K10688" t="str">
        <f t="shared" si="166"/>
        <v>Non Irigasi</v>
      </c>
      <c r="L10688" t="s">
        <v>327</v>
      </c>
    </row>
    <row r="10689" spans="1:12" x14ac:dyDescent="0.25">
      <c r="A10689" s="1">
        <v>10688</v>
      </c>
      <c r="B10689" s="3">
        <v>1</v>
      </c>
      <c r="C10689" s="1">
        <v>238</v>
      </c>
      <c r="D10689" s="1">
        <v>12</v>
      </c>
      <c r="E10689" s="1">
        <v>9</v>
      </c>
      <c r="F10689" s="1">
        <v>1</v>
      </c>
      <c r="G10689">
        <f>VLOOKUP(C10689,reference!$A$1:$E$310,5,FALSE)</f>
        <v>5314060</v>
      </c>
      <c r="H10689" t="str">
        <f>VLOOKUP(C10689,reference!$A$1:$E$310,4,FALSE)</f>
        <v>ROTE TIMUR</v>
      </c>
      <c r="I10689" t="str">
        <f>VLOOKUP($D10689,reference!$G$1:$H$25,2,FALSE)</f>
        <v>Pertanian lahan kering</v>
      </c>
      <c r="J10689" t="str">
        <f>VLOOKUP($E10689,reference!$G$1:$H$25,2,FALSE)</f>
        <v>Semak belukar</v>
      </c>
      <c r="K10689" t="str">
        <f t="shared" si="166"/>
        <v>Buffer Irigasi</v>
      </c>
      <c r="L10689" t="s">
        <v>327</v>
      </c>
    </row>
    <row r="10690" spans="1:12" x14ac:dyDescent="0.25">
      <c r="A10690" s="1">
        <v>10689</v>
      </c>
      <c r="B10690" s="3">
        <v>8</v>
      </c>
      <c r="C10690" s="1">
        <v>237</v>
      </c>
      <c r="D10690" s="1">
        <v>0</v>
      </c>
      <c r="E10690" s="1">
        <v>16</v>
      </c>
      <c r="F10690" s="1">
        <v>0</v>
      </c>
      <c r="G10690">
        <f>VLOOKUP(C10690,reference!$A$1:$E$310,5,FALSE)</f>
        <v>5314050</v>
      </c>
      <c r="H10690" t="str">
        <f>VLOOKUP(C10690,reference!$A$1:$E$310,4,FALSE)</f>
        <v>PANTAI BARU</v>
      </c>
      <c r="I10690" t="str">
        <f>VLOOKUP($D10690,reference!$G$1:$H$25,2,FALSE)</f>
        <v>No data</v>
      </c>
      <c r="J10690" t="str">
        <f>VLOOKUP($E10690,reference!$G$1:$H$25,2,FALSE)</f>
        <v>Pemukiman</v>
      </c>
      <c r="K10690" t="str">
        <f t="shared" si="166"/>
        <v>Non Irigasi</v>
      </c>
      <c r="L10690" t="s">
        <v>327</v>
      </c>
    </row>
    <row r="10691" spans="1:12" x14ac:dyDescent="0.25">
      <c r="A10691" s="1">
        <v>10690</v>
      </c>
      <c r="B10691" s="3">
        <v>2</v>
      </c>
      <c r="C10691" s="1">
        <v>238</v>
      </c>
      <c r="D10691" s="1">
        <v>0</v>
      </c>
      <c r="E10691" s="1">
        <v>11</v>
      </c>
      <c r="F10691" s="1">
        <v>0</v>
      </c>
      <c r="G10691">
        <f>VLOOKUP(C10691,reference!$A$1:$E$310,5,FALSE)</f>
        <v>5314060</v>
      </c>
      <c r="H10691" t="str">
        <f>VLOOKUP(C10691,reference!$A$1:$E$310,4,FALSE)</f>
        <v>ROTE TIMUR</v>
      </c>
      <c r="I10691" t="str">
        <f>VLOOKUP($D10691,reference!$G$1:$H$25,2,FALSE)</f>
        <v>No data</v>
      </c>
      <c r="J10691" t="str">
        <f>VLOOKUP($E10691,reference!$G$1:$H$25,2,FALSE)</f>
        <v>Savanna / Padang rumput</v>
      </c>
      <c r="K10691" t="str">
        <f t="shared" ref="K10691:K10754" si="167">IF(F10691=0,"Non Irigasi","Buffer Irigasi")</f>
        <v>Non Irigasi</v>
      </c>
      <c r="L10691" t="s">
        <v>327</v>
      </c>
    </row>
    <row r="10692" spans="1:12" x14ac:dyDescent="0.25">
      <c r="A10692" s="1">
        <v>10691</v>
      </c>
      <c r="B10692" s="3">
        <v>510</v>
      </c>
      <c r="C10692" s="1">
        <v>238</v>
      </c>
      <c r="D10692" s="1">
        <v>12</v>
      </c>
      <c r="E10692" s="1">
        <v>11</v>
      </c>
      <c r="F10692" s="1">
        <v>0</v>
      </c>
      <c r="G10692">
        <f>VLOOKUP(C10692,reference!$A$1:$E$310,5,FALSE)</f>
        <v>5314060</v>
      </c>
      <c r="H10692" t="str">
        <f>VLOOKUP(C10692,reference!$A$1:$E$310,4,FALSE)</f>
        <v>ROTE TIMUR</v>
      </c>
      <c r="I10692" t="str">
        <f>VLOOKUP($D10692,reference!$G$1:$H$25,2,FALSE)</f>
        <v>Pertanian lahan kering</v>
      </c>
      <c r="J10692" t="str">
        <f>VLOOKUP($E10692,reference!$G$1:$H$25,2,FALSE)</f>
        <v>Savanna / Padang rumput</v>
      </c>
      <c r="K10692" t="str">
        <f t="shared" si="167"/>
        <v>Non Irigasi</v>
      </c>
      <c r="L10692" t="s">
        <v>327</v>
      </c>
    </row>
    <row r="10693" spans="1:12" x14ac:dyDescent="0.25">
      <c r="A10693" s="1">
        <v>10692</v>
      </c>
      <c r="B10693" s="3">
        <v>1</v>
      </c>
      <c r="C10693" s="1">
        <v>287</v>
      </c>
      <c r="D10693" s="1">
        <v>0</v>
      </c>
      <c r="E10693" s="1">
        <v>15</v>
      </c>
      <c r="F10693" s="1">
        <v>0</v>
      </c>
      <c r="G10693">
        <f>VLOOKUP(C10693,reference!$A$1:$E$310,5,FALSE)</f>
        <v>5320020</v>
      </c>
      <c r="H10693" t="str">
        <f>VLOOKUP(C10693,reference!$A$1:$E$310,4,FALSE)</f>
        <v>HAWU MEHARA</v>
      </c>
      <c r="I10693" t="str">
        <f>VLOOKUP($D10693,reference!$G$1:$H$25,2,FALSE)</f>
        <v>No data</v>
      </c>
      <c r="J10693" t="str">
        <f>VLOOKUP($E10693,reference!$G$1:$H$25,2,FALSE)</f>
        <v>Tambak</v>
      </c>
      <c r="K10693" t="str">
        <f t="shared" si="167"/>
        <v>Non Irigasi</v>
      </c>
      <c r="L10693" t="s">
        <v>327</v>
      </c>
    </row>
    <row r="10694" spans="1:12" x14ac:dyDescent="0.25">
      <c r="A10694" s="1">
        <v>10693</v>
      </c>
      <c r="B10694" s="3">
        <v>59</v>
      </c>
      <c r="C10694" s="1">
        <v>237</v>
      </c>
      <c r="D10694" s="1">
        <v>2</v>
      </c>
      <c r="E10694" s="1">
        <v>16</v>
      </c>
      <c r="F10694" s="1">
        <v>0</v>
      </c>
      <c r="G10694">
        <f>VLOOKUP(C10694,reference!$A$1:$E$310,5,FALSE)</f>
        <v>5314050</v>
      </c>
      <c r="H10694" t="str">
        <f>VLOOKUP(C10694,reference!$A$1:$E$310,4,FALSE)</f>
        <v>PANTAI BARU</v>
      </c>
      <c r="I10694" t="str">
        <f>VLOOKUP($D10694,reference!$G$1:$H$25,2,FALSE)</f>
        <v>Hutan lahan kering sekunder / bekas tebangan</v>
      </c>
      <c r="J10694" t="str">
        <f>VLOOKUP($E10694,reference!$G$1:$H$25,2,FALSE)</f>
        <v>Pemukiman</v>
      </c>
      <c r="K10694" t="str">
        <f t="shared" si="167"/>
        <v>Non Irigasi</v>
      </c>
      <c r="L10694" t="s">
        <v>328</v>
      </c>
    </row>
    <row r="10695" spans="1:12" x14ac:dyDescent="0.25">
      <c r="A10695" s="1">
        <v>10694</v>
      </c>
      <c r="B10695" s="3">
        <v>293</v>
      </c>
      <c r="C10695" s="1">
        <v>288</v>
      </c>
      <c r="D10695" s="1">
        <v>9</v>
      </c>
      <c r="E10695" s="1">
        <v>11</v>
      </c>
      <c r="F10695" s="1">
        <v>0</v>
      </c>
      <c r="G10695">
        <f>VLOOKUP(C10695,reference!$A$1:$E$310,5,FALSE)</f>
        <v>5320030</v>
      </c>
      <c r="H10695" t="str">
        <f>VLOOKUP(C10695,reference!$A$1:$E$310,4,FALSE)</f>
        <v>SABU LIAE</v>
      </c>
      <c r="I10695" t="str">
        <f>VLOOKUP($D10695,reference!$G$1:$H$25,2,FALSE)</f>
        <v>Semak belukar</v>
      </c>
      <c r="J10695" t="str">
        <f>VLOOKUP($E10695,reference!$G$1:$H$25,2,FALSE)</f>
        <v>Savanna / Padang rumput</v>
      </c>
      <c r="K10695" t="str">
        <f t="shared" si="167"/>
        <v>Non Irigasi</v>
      </c>
      <c r="L10695" t="s">
        <v>327</v>
      </c>
    </row>
    <row r="10696" spans="1:12" x14ac:dyDescent="0.25">
      <c r="A10696" s="1">
        <v>10695</v>
      </c>
      <c r="B10696" s="3">
        <v>11</v>
      </c>
      <c r="C10696" s="1">
        <v>287</v>
      </c>
      <c r="D10696" s="1">
        <v>11</v>
      </c>
      <c r="E10696" s="1">
        <v>0</v>
      </c>
      <c r="F10696" s="1">
        <v>0</v>
      </c>
      <c r="G10696">
        <f>VLOOKUP(C10696,reference!$A$1:$E$310,5,FALSE)</f>
        <v>5320020</v>
      </c>
      <c r="H10696" t="str">
        <f>VLOOKUP(C10696,reference!$A$1:$E$310,4,FALSE)</f>
        <v>HAWU MEHARA</v>
      </c>
      <c r="I10696" t="str">
        <f>VLOOKUP($D10696,reference!$G$1:$H$25,2,FALSE)</f>
        <v>Savanna / Padang rumput</v>
      </c>
      <c r="J10696" t="str">
        <f>VLOOKUP($E10696,reference!$G$1:$H$25,2,FALSE)</f>
        <v>No data</v>
      </c>
      <c r="K10696" t="str">
        <f t="shared" si="167"/>
        <v>Non Irigasi</v>
      </c>
      <c r="L10696" t="s">
        <v>327</v>
      </c>
    </row>
    <row r="10697" spans="1:12" x14ac:dyDescent="0.25">
      <c r="A10697" s="1">
        <v>10696</v>
      </c>
      <c r="B10697" s="3">
        <v>1062</v>
      </c>
      <c r="C10697" s="1">
        <v>238</v>
      </c>
      <c r="D10697" s="1">
        <v>9</v>
      </c>
      <c r="E10697" s="1">
        <v>13</v>
      </c>
      <c r="F10697" s="1">
        <v>0</v>
      </c>
      <c r="G10697">
        <f>VLOOKUP(C10697,reference!$A$1:$E$310,5,FALSE)</f>
        <v>5314060</v>
      </c>
      <c r="H10697" t="str">
        <f>VLOOKUP(C10697,reference!$A$1:$E$310,4,FALSE)</f>
        <v>ROTE TIMUR</v>
      </c>
      <c r="I10697" t="str">
        <f>VLOOKUP($D10697,reference!$G$1:$H$25,2,FALSE)</f>
        <v>Semak belukar</v>
      </c>
      <c r="J10697" t="str">
        <f>VLOOKUP($E10697,reference!$G$1:$H$25,2,FALSE)</f>
        <v>Pertanian lahan kering  campur semak / kebun campur</v>
      </c>
      <c r="K10697" t="str">
        <f t="shared" si="167"/>
        <v>Non Irigasi</v>
      </c>
      <c r="L10697" t="s">
        <v>327</v>
      </c>
    </row>
    <row r="10698" spans="1:12" x14ac:dyDescent="0.25">
      <c r="A10698" s="1">
        <v>10697</v>
      </c>
      <c r="B10698" s="3">
        <v>61</v>
      </c>
      <c r="C10698" s="1">
        <v>238</v>
      </c>
      <c r="D10698" s="1">
        <v>2</v>
      </c>
      <c r="E10698" s="1">
        <v>16</v>
      </c>
      <c r="F10698" s="1">
        <v>0</v>
      </c>
      <c r="G10698">
        <f>VLOOKUP(C10698,reference!$A$1:$E$310,5,FALSE)</f>
        <v>5314060</v>
      </c>
      <c r="H10698" t="str">
        <f>VLOOKUP(C10698,reference!$A$1:$E$310,4,FALSE)</f>
        <v>ROTE TIMUR</v>
      </c>
      <c r="I10698" t="str">
        <f>VLOOKUP($D10698,reference!$G$1:$H$25,2,FALSE)</f>
        <v>Hutan lahan kering sekunder / bekas tebangan</v>
      </c>
      <c r="J10698" t="str">
        <f>VLOOKUP($E10698,reference!$G$1:$H$25,2,FALSE)</f>
        <v>Pemukiman</v>
      </c>
      <c r="K10698" t="str">
        <f t="shared" si="167"/>
        <v>Non Irigasi</v>
      </c>
      <c r="L10698" t="s">
        <v>328</v>
      </c>
    </row>
    <row r="10699" spans="1:12" x14ac:dyDescent="0.25">
      <c r="A10699" s="1">
        <v>10698</v>
      </c>
      <c r="B10699" s="3">
        <v>325</v>
      </c>
      <c r="C10699" s="1">
        <v>286</v>
      </c>
      <c r="D10699" s="1">
        <v>13</v>
      </c>
      <c r="E10699" s="1">
        <v>13</v>
      </c>
      <c r="F10699" s="1">
        <v>0</v>
      </c>
      <c r="G10699">
        <f>VLOOKUP(C10699,reference!$A$1:$E$310,5,FALSE)</f>
        <v>5320010</v>
      </c>
      <c r="H10699" t="str">
        <f>VLOOKUP(C10699,reference!$A$1:$E$310,4,FALSE)</f>
        <v>RAIJUA</v>
      </c>
      <c r="I10699" t="str">
        <f>VLOOKUP($D10699,reference!$G$1:$H$25,2,FALSE)</f>
        <v>Pertanian lahan kering  campur semak / kebun campur</v>
      </c>
      <c r="J10699" t="str">
        <f>VLOOKUP($E10699,reference!$G$1:$H$25,2,FALSE)</f>
        <v>Pertanian lahan kering  campur semak / kebun campur</v>
      </c>
      <c r="K10699" t="str">
        <f t="shared" si="167"/>
        <v>Non Irigasi</v>
      </c>
      <c r="L10699" t="s">
        <v>327</v>
      </c>
    </row>
    <row r="10700" spans="1:12" x14ac:dyDescent="0.25">
      <c r="A10700" s="1">
        <v>10699</v>
      </c>
      <c r="B10700" s="3">
        <v>36</v>
      </c>
      <c r="C10700" s="1">
        <v>288</v>
      </c>
      <c r="D10700" s="1">
        <v>0</v>
      </c>
      <c r="E10700" s="1">
        <v>11</v>
      </c>
      <c r="F10700" s="1">
        <v>0</v>
      </c>
      <c r="G10700">
        <f>VLOOKUP(C10700,reference!$A$1:$E$310,5,FALSE)</f>
        <v>5320030</v>
      </c>
      <c r="H10700" t="str">
        <f>VLOOKUP(C10700,reference!$A$1:$E$310,4,FALSE)</f>
        <v>SABU LIAE</v>
      </c>
      <c r="I10700" t="str">
        <f>VLOOKUP($D10700,reference!$G$1:$H$25,2,FALSE)</f>
        <v>No data</v>
      </c>
      <c r="J10700" t="str">
        <f>VLOOKUP($E10700,reference!$G$1:$H$25,2,FALSE)</f>
        <v>Savanna / Padang rumput</v>
      </c>
      <c r="K10700" t="str">
        <f t="shared" si="167"/>
        <v>Non Irigasi</v>
      </c>
      <c r="L10700" t="s">
        <v>327</v>
      </c>
    </row>
    <row r="10701" spans="1:12" x14ac:dyDescent="0.25">
      <c r="A10701" s="1">
        <v>10700</v>
      </c>
      <c r="B10701" s="3">
        <v>11</v>
      </c>
      <c r="C10701" s="1">
        <v>237</v>
      </c>
      <c r="D10701" s="1">
        <v>0</v>
      </c>
      <c r="E10701" s="1">
        <v>20</v>
      </c>
      <c r="F10701" s="1">
        <v>0</v>
      </c>
      <c r="G10701">
        <f>VLOOKUP(C10701,reference!$A$1:$E$310,5,FALSE)</f>
        <v>5314050</v>
      </c>
      <c r="H10701" t="str">
        <f>VLOOKUP(C10701,reference!$A$1:$E$310,4,FALSE)</f>
        <v>PANTAI BARU</v>
      </c>
      <c r="I10701" t="str">
        <f>VLOOKUP($D10701,reference!$G$1:$H$25,2,FALSE)</f>
        <v>No data</v>
      </c>
      <c r="J10701" t="str">
        <f>VLOOKUP($E10701,reference!$G$1:$H$25,2,FALSE)</f>
        <v>Tubuh air</v>
      </c>
      <c r="K10701" t="str">
        <f t="shared" si="167"/>
        <v>Non Irigasi</v>
      </c>
      <c r="L10701" t="s">
        <v>327</v>
      </c>
    </row>
    <row r="10702" spans="1:12" x14ac:dyDescent="0.25">
      <c r="A10702" s="1">
        <v>10701</v>
      </c>
      <c r="B10702" s="3">
        <v>4</v>
      </c>
      <c r="C10702" s="1">
        <v>288</v>
      </c>
      <c r="D10702" s="1">
        <v>14</v>
      </c>
      <c r="E10702" s="1">
        <v>11</v>
      </c>
      <c r="F10702" s="1">
        <v>0</v>
      </c>
      <c r="G10702">
        <f>VLOOKUP(C10702,reference!$A$1:$E$310,5,FALSE)</f>
        <v>5320030</v>
      </c>
      <c r="H10702" t="str">
        <f>VLOOKUP(C10702,reference!$A$1:$E$310,4,FALSE)</f>
        <v>SABU LIAE</v>
      </c>
      <c r="I10702" t="str">
        <f>VLOOKUP($D10702,reference!$G$1:$H$25,2,FALSE)</f>
        <v>Sawah</v>
      </c>
      <c r="J10702" t="str">
        <f>VLOOKUP($E10702,reference!$G$1:$H$25,2,FALSE)</f>
        <v>Savanna / Padang rumput</v>
      </c>
      <c r="K10702" t="str">
        <f t="shared" si="167"/>
        <v>Non Irigasi</v>
      </c>
      <c r="L10702" t="s">
        <v>327</v>
      </c>
    </row>
    <row r="10703" spans="1:12" x14ac:dyDescent="0.25">
      <c r="A10703" s="1">
        <v>10702</v>
      </c>
      <c r="B10703" s="3">
        <v>92</v>
      </c>
      <c r="C10703" s="1">
        <v>237</v>
      </c>
      <c r="D10703" s="1">
        <v>9</v>
      </c>
      <c r="E10703" s="1">
        <v>12</v>
      </c>
      <c r="F10703" s="1">
        <v>0</v>
      </c>
      <c r="G10703">
        <f>VLOOKUP(C10703,reference!$A$1:$E$310,5,FALSE)</f>
        <v>5314050</v>
      </c>
      <c r="H10703" t="str">
        <f>VLOOKUP(C10703,reference!$A$1:$E$310,4,FALSE)</f>
        <v>PANTAI BARU</v>
      </c>
      <c r="I10703" t="str">
        <f>VLOOKUP($D10703,reference!$G$1:$H$25,2,FALSE)</f>
        <v>Semak belukar</v>
      </c>
      <c r="J10703" t="str">
        <f>VLOOKUP($E10703,reference!$G$1:$H$25,2,FALSE)</f>
        <v>Pertanian lahan kering</v>
      </c>
      <c r="K10703" t="str">
        <f t="shared" si="167"/>
        <v>Non Irigasi</v>
      </c>
      <c r="L10703" t="s">
        <v>327</v>
      </c>
    </row>
    <row r="10704" spans="1:12" x14ac:dyDescent="0.25">
      <c r="A10704" s="1">
        <v>10703</v>
      </c>
      <c r="B10704" s="3">
        <v>131</v>
      </c>
      <c r="C10704" s="1">
        <v>237</v>
      </c>
      <c r="D10704" s="1">
        <v>2</v>
      </c>
      <c r="E10704" s="1">
        <v>12</v>
      </c>
      <c r="F10704" s="1">
        <v>0</v>
      </c>
      <c r="G10704">
        <f>VLOOKUP(C10704,reference!$A$1:$E$310,5,FALSE)</f>
        <v>5314050</v>
      </c>
      <c r="H10704" t="str">
        <f>VLOOKUP(C10704,reference!$A$1:$E$310,4,FALSE)</f>
        <v>PANTAI BARU</v>
      </c>
      <c r="I10704" t="str">
        <f>VLOOKUP($D10704,reference!$G$1:$H$25,2,FALSE)</f>
        <v>Hutan lahan kering sekunder / bekas tebangan</v>
      </c>
      <c r="J10704" t="str">
        <f>VLOOKUP($E10704,reference!$G$1:$H$25,2,FALSE)</f>
        <v>Pertanian lahan kering</v>
      </c>
      <c r="K10704" t="str">
        <f t="shared" si="167"/>
        <v>Non Irigasi</v>
      </c>
      <c r="L10704" t="s">
        <v>328</v>
      </c>
    </row>
    <row r="10705" spans="1:12" x14ac:dyDescent="0.25">
      <c r="A10705" s="1">
        <v>10704</v>
      </c>
      <c r="B10705" s="3">
        <v>5</v>
      </c>
      <c r="C10705" s="1">
        <v>237</v>
      </c>
      <c r="D10705" s="1">
        <v>0</v>
      </c>
      <c r="E10705" s="1">
        <v>14</v>
      </c>
      <c r="F10705" s="1">
        <v>0</v>
      </c>
      <c r="G10705">
        <f>VLOOKUP(C10705,reference!$A$1:$E$310,5,FALSE)</f>
        <v>5314050</v>
      </c>
      <c r="H10705" t="str">
        <f>VLOOKUP(C10705,reference!$A$1:$E$310,4,FALSE)</f>
        <v>PANTAI BARU</v>
      </c>
      <c r="I10705" t="str">
        <f>VLOOKUP($D10705,reference!$G$1:$H$25,2,FALSE)</f>
        <v>No data</v>
      </c>
      <c r="J10705" t="str">
        <f>VLOOKUP($E10705,reference!$G$1:$H$25,2,FALSE)</f>
        <v>Sawah</v>
      </c>
      <c r="K10705" t="str">
        <f t="shared" si="167"/>
        <v>Non Irigasi</v>
      </c>
      <c r="L10705" t="s">
        <v>327</v>
      </c>
    </row>
    <row r="10706" spans="1:12" x14ac:dyDescent="0.25">
      <c r="A10706" s="1">
        <v>10705</v>
      </c>
      <c r="B10706" s="3">
        <v>21</v>
      </c>
      <c r="C10706" s="1">
        <v>286</v>
      </c>
      <c r="D10706" s="1">
        <v>11</v>
      </c>
      <c r="E10706" s="1">
        <v>2</v>
      </c>
      <c r="F10706" s="1">
        <v>0</v>
      </c>
      <c r="G10706">
        <f>VLOOKUP(C10706,reference!$A$1:$E$310,5,FALSE)</f>
        <v>5320010</v>
      </c>
      <c r="H10706" t="str">
        <f>VLOOKUP(C10706,reference!$A$1:$E$310,4,FALSE)</f>
        <v>RAIJUA</v>
      </c>
      <c r="I10706" t="str">
        <f>VLOOKUP($D10706,reference!$G$1:$H$25,2,FALSE)</f>
        <v>Savanna / Padang rumput</v>
      </c>
      <c r="J10706" t="str">
        <f>VLOOKUP($E10706,reference!$G$1:$H$25,2,FALSE)</f>
        <v>Hutan lahan kering sekunder / bekas tebangan</v>
      </c>
      <c r="K10706" t="str">
        <f t="shared" si="167"/>
        <v>Non Irigasi</v>
      </c>
      <c r="L10706" t="s">
        <v>327</v>
      </c>
    </row>
    <row r="10707" spans="1:12" x14ac:dyDescent="0.25">
      <c r="A10707" s="1">
        <v>10706</v>
      </c>
      <c r="B10707" s="3">
        <v>70</v>
      </c>
      <c r="C10707" s="1">
        <v>286</v>
      </c>
      <c r="D10707" s="1">
        <v>2</v>
      </c>
      <c r="E10707" s="1">
        <v>13</v>
      </c>
      <c r="F10707" s="1">
        <v>0</v>
      </c>
      <c r="G10707">
        <f>VLOOKUP(C10707,reference!$A$1:$E$310,5,FALSE)</f>
        <v>5320010</v>
      </c>
      <c r="H10707" t="str">
        <f>VLOOKUP(C10707,reference!$A$1:$E$310,4,FALSE)</f>
        <v>RAIJUA</v>
      </c>
      <c r="I10707" t="str">
        <f>VLOOKUP($D10707,reference!$G$1:$H$25,2,FALSE)</f>
        <v>Hutan lahan kering sekunder / bekas tebangan</v>
      </c>
      <c r="J10707" t="str">
        <f>VLOOKUP($E10707,reference!$G$1:$H$25,2,FALSE)</f>
        <v>Pertanian lahan kering  campur semak / kebun campur</v>
      </c>
      <c r="K10707" t="str">
        <f t="shared" si="167"/>
        <v>Non Irigasi</v>
      </c>
      <c r="L10707" t="s">
        <v>328</v>
      </c>
    </row>
    <row r="10708" spans="1:12" x14ac:dyDescent="0.25">
      <c r="A10708" s="1">
        <v>10707</v>
      </c>
      <c r="B10708" s="3">
        <v>28</v>
      </c>
      <c r="C10708" s="1">
        <v>288</v>
      </c>
      <c r="D10708" s="1">
        <v>11</v>
      </c>
      <c r="E10708" s="1">
        <v>11</v>
      </c>
      <c r="F10708" s="1">
        <v>0</v>
      </c>
      <c r="G10708">
        <f>VLOOKUP(C10708,reference!$A$1:$E$310,5,FALSE)</f>
        <v>5320030</v>
      </c>
      <c r="H10708" t="str">
        <f>VLOOKUP(C10708,reference!$A$1:$E$310,4,FALSE)</f>
        <v>SABU LIAE</v>
      </c>
      <c r="I10708" t="str">
        <f>VLOOKUP($D10708,reference!$G$1:$H$25,2,FALSE)</f>
        <v>Savanna / Padang rumput</v>
      </c>
      <c r="J10708" t="str">
        <f>VLOOKUP($E10708,reference!$G$1:$H$25,2,FALSE)</f>
        <v>Savanna / Padang rumput</v>
      </c>
      <c r="K10708" t="str">
        <f t="shared" si="167"/>
        <v>Non Irigasi</v>
      </c>
      <c r="L10708" t="s">
        <v>327</v>
      </c>
    </row>
    <row r="10709" spans="1:12" x14ac:dyDescent="0.25">
      <c r="A10709" s="1">
        <v>10708</v>
      </c>
      <c r="B10709" s="3">
        <v>73</v>
      </c>
      <c r="C10709" s="1">
        <v>286</v>
      </c>
      <c r="D10709" s="1">
        <v>2</v>
      </c>
      <c r="E10709" s="1">
        <v>2</v>
      </c>
      <c r="F10709" s="1">
        <v>0</v>
      </c>
      <c r="G10709">
        <f>VLOOKUP(C10709,reference!$A$1:$E$310,5,FALSE)</f>
        <v>5320010</v>
      </c>
      <c r="H10709" t="str">
        <f>VLOOKUP(C10709,reference!$A$1:$E$310,4,FALSE)</f>
        <v>RAIJUA</v>
      </c>
      <c r="I10709" t="str">
        <f>VLOOKUP($D10709,reference!$G$1:$H$25,2,FALSE)</f>
        <v>Hutan lahan kering sekunder / bekas tebangan</v>
      </c>
      <c r="J10709" t="str">
        <f>VLOOKUP($E10709,reference!$G$1:$H$25,2,FALSE)</f>
        <v>Hutan lahan kering sekunder / bekas tebangan</v>
      </c>
      <c r="K10709" t="str">
        <f t="shared" si="167"/>
        <v>Non Irigasi</v>
      </c>
      <c r="L10709" t="s">
        <v>327</v>
      </c>
    </row>
    <row r="10710" spans="1:12" x14ac:dyDescent="0.25">
      <c r="A10710" s="1">
        <v>10709</v>
      </c>
      <c r="B10710" s="3">
        <v>1192</v>
      </c>
      <c r="C10710" s="1">
        <v>238</v>
      </c>
      <c r="D10710" s="1">
        <v>9</v>
      </c>
      <c r="E10710" s="1">
        <v>11</v>
      </c>
      <c r="F10710" s="1">
        <v>0</v>
      </c>
      <c r="G10710">
        <f>VLOOKUP(C10710,reference!$A$1:$E$310,5,FALSE)</f>
        <v>5314060</v>
      </c>
      <c r="H10710" t="str">
        <f>VLOOKUP(C10710,reference!$A$1:$E$310,4,FALSE)</f>
        <v>ROTE TIMUR</v>
      </c>
      <c r="I10710" t="str">
        <f>VLOOKUP($D10710,reference!$G$1:$H$25,2,FALSE)</f>
        <v>Semak belukar</v>
      </c>
      <c r="J10710" t="str">
        <f>VLOOKUP($E10710,reference!$G$1:$H$25,2,FALSE)</f>
        <v>Savanna / Padang rumput</v>
      </c>
      <c r="K10710" t="str">
        <f t="shared" si="167"/>
        <v>Non Irigasi</v>
      </c>
      <c r="L10710" t="s">
        <v>327</v>
      </c>
    </row>
    <row r="10711" spans="1:12" x14ac:dyDescent="0.25">
      <c r="A10711" s="1">
        <v>10710</v>
      </c>
      <c r="B10711" s="3">
        <v>106</v>
      </c>
      <c r="C10711" s="1">
        <v>238</v>
      </c>
      <c r="D10711" s="1">
        <v>2</v>
      </c>
      <c r="E10711" s="1">
        <v>13</v>
      </c>
      <c r="F10711" s="1">
        <v>0</v>
      </c>
      <c r="G10711">
        <f>VLOOKUP(C10711,reference!$A$1:$E$310,5,FALSE)</f>
        <v>5314060</v>
      </c>
      <c r="H10711" t="str">
        <f>VLOOKUP(C10711,reference!$A$1:$E$310,4,FALSE)</f>
        <v>ROTE TIMUR</v>
      </c>
      <c r="I10711" t="str">
        <f>VLOOKUP($D10711,reference!$G$1:$H$25,2,FALSE)</f>
        <v>Hutan lahan kering sekunder / bekas tebangan</v>
      </c>
      <c r="J10711" t="str">
        <f>VLOOKUP($E10711,reference!$G$1:$H$25,2,FALSE)</f>
        <v>Pertanian lahan kering  campur semak / kebun campur</v>
      </c>
      <c r="K10711" t="str">
        <f t="shared" si="167"/>
        <v>Non Irigasi</v>
      </c>
      <c r="L10711" t="s">
        <v>328</v>
      </c>
    </row>
    <row r="10712" spans="1:12" x14ac:dyDescent="0.25">
      <c r="A10712" s="1">
        <v>10711</v>
      </c>
      <c r="B10712" s="3">
        <v>6</v>
      </c>
      <c r="C10712" s="1">
        <v>286</v>
      </c>
      <c r="D10712" s="1">
        <v>13</v>
      </c>
      <c r="E10712" s="1">
        <v>2</v>
      </c>
      <c r="F10712" s="1">
        <v>0</v>
      </c>
      <c r="G10712">
        <f>VLOOKUP(C10712,reference!$A$1:$E$310,5,FALSE)</f>
        <v>5320010</v>
      </c>
      <c r="H10712" t="str">
        <f>VLOOKUP(C10712,reference!$A$1:$E$310,4,FALSE)</f>
        <v>RAIJUA</v>
      </c>
      <c r="I10712" t="str">
        <f>VLOOKUP($D10712,reference!$G$1:$H$25,2,FALSE)</f>
        <v>Pertanian lahan kering  campur semak / kebun campur</v>
      </c>
      <c r="J10712" t="str">
        <f>VLOOKUP($E10712,reference!$G$1:$H$25,2,FALSE)</f>
        <v>Hutan lahan kering sekunder / bekas tebangan</v>
      </c>
      <c r="K10712" t="str">
        <f t="shared" si="167"/>
        <v>Non Irigasi</v>
      </c>
      <c r="L10712" t="s">
        <v>327</v>
      </c>
    </row>
    <row r="10713" spans="1:12" x14ac:dyDescent="0.25">
      <c r="A10713" s="1">
        <v>10712</v>
      </c>
      <c r="B10713" s="3">
        <v>14</v>
      </c>
      <c r="C10713" s="1">
        <v>237</v>
      </c>
      <c r="D10713" s="1">
        <v>9</v>
      </c>
      <c r="E10713" s="1">
        <v>14</v>
      </c>
      <c r="F10713" s="1">
        <v>1</v>
      </c>
      <c r="G10713">
        <f>VLOOKUP(C10713,reference!$A$1:$E$310,5,FALSE)</f>
        <v>5314050</v>
      </c>
      <c r="H10713" t="str">
        <f>VLOOKUP(C10713,reference!$A$1:$E$310,4,FALSE)</f>
        <v>PANTAI BARU</v>
      </c>
      <c r="I10713" t="str">
        <f>VLOOKUP($D10713,reference!$G$1:$H$25,2,FALSE)</f>
        <v>Semak belukar</v>
      </c>
      <c r="J10713" t="str">
        <f>VLOOKUP($E10713,reference!$G$1:$H$25,2,FALSE)</f>
        <v>Sawah</v>
      </c>
      <c r="K10713" t="str">
        <f t="shared" si="167"/>
        <v>Buffer Irigasi</v>
      </c>
      <c r="L10713" t="s">
        <v>327</v>
      </c>
    </row>
    <row r="10714" spans="1:12" x14ac:dyDescent="0.25">
      <c r="A10714" s="1">
        <v>10713</v>
      </c>
      <c r="B10714" s="3">
        <v>109</v>
      </c>
      <c r="C10714" s="1">
        <v>237</v>
      </c>
      <c r="D10714" s="1">
        <v>2</v>
      </c>
      <c r="E10714" s="1">
        <v>13</v>
      </c>
      <c r="F10714" s="1">
        <v>0</v>
      </c>
      <c r="G10714">
        <f>VLOOKUP(C10714,reference!$A$1:$E$310,5,FALSE)</f>
        <v>5314050</v>
      </c>
      <c r="H10714" t="str">
        <f>VLOOKUP(C10714,reference!$A$1:$E$310,4,FALSE)</f>
        <v>PANTAI BARU</v>
      </c>
      <c r="I10714" t="str">
        <f>VLOOKUP($D10714,reference!$G$1:$H$25,2,FALSE)</f>
        <v>Hutan lahan kering sekunder / bekas tebangan</v>
      </c>
      <c r="J10714" t="str">
        <f>VLOOKUP($E10714,reference!$G$1:$H$25,2,FALSE)</f>
        <v>Pertanian lahan kering  campur semak / kebun campur</v>
      </c>
      <c r="K10714" t="str">
        <f t="shared" si="167"/>
        <v>Non Irigasi</v>
      </c>
      <c r="L10714" t="s">
        <v>328</v>
      </c>
    </row>
    <row r="10715" spans="1:12" x14ac:dyDescent="0.25">
      <c r="A10715" s="1">
        <v>10714</v>
      </c>
      <c r="B10715" s="3">
        <v>525</v>
      </c>
      <c r="C10715" s="1">
        <v>237</v>
      </c>
      <c r="D10715" s="1">
        <v>11</v>
      </c>
      <c r="E10715" s="1">
        <v>9</v>
      </c>
      <c r="F10715" s="1">
        <v>0</v>
      </c>
      <c r="G10715">
        <f>VLOOKUP(C10715,reference!$A$1:$E$310,5,FALSE)</f>
        <v>5314050</v>
      </c>
      <c r="H10715" t="str">
        <f>VLOOKUP(C10715,reference!$A$1:$E$310,4,FALSE)</f>
        <v>PANTAI BARU</v>
      </c>
      <c r="I10715" t="str">
        <f>VLOOKUP($D10715,reference!$G$1:$H$25,2,FALSE)</f>
        <v>Savanna / Padang rumput</v>
      </c>
      <c r="J10715" t="str">
        <f>VLOOKUP($E10715,reference!$G$1:$H$25,2,FALSE)</f>
        <v>Semak belukar</v>
      </c>
      <c r="K10715" t="str">
        <f t="shared" si="167"/>
        <v>Non Irigasi</v>
      </c>
      <c r="L10715" t="s">
        <v>327</v>
      </c>
    </row>
    <row r="10716" spans="1:12" x14ac:dyDescent="0.25">
      <c r="A10716" s="1">
        <v>10715</v>
      </c>
      <c r="B10716" s="3">
        <v>17</v>
      </c>
      <c r="C10716" s="1">
        <v>286</v>
      </c>
      <c r="D10716" s="1">
        <v>9</v>
      </c>
      <c r="E10716" s="1">
        <v>12</v>
      </c>
      <c r="F10716" s="1">
        <v>0</v>
      </c>
      <c r="G10716">
        <f>VLOOKUP(C10716,reference!$A$1:$E$310,5,FALSE)</f>
        <v>5320010</v>
      </c>
      <c r="H10716" t="str">
        <f>VLOOKUP(C10716,reference!$A$1:$E$310,4,FALSE)</f>
        <v>RAIJUA</v>
      </c>
      <c r="I10716" t="str">
        <f>VLOOKUP($D10716,reference!$G$1:$H$25,2,FALSE)</f>
        <v>Semak belukar</v>
      </c>
      <c r="J10716" t="str">
        <f>VLOOKUP($E10716,reference!$G$1:$H$25,2,FALSE)</f>
        <v>Pertanian lahan kering</v>
      </c>
      <c r="K10716" t="str">
        <f t="shared" si="167"/>
        <v>Non Irigasi</v>
      </c>
      <c r="L10716" t="s">
        <v>327</v>
      </c>
    </row>
    <row r="10717" spans="1:12" x14ac:dyDescent="0.25">
      <c r="A10717" s="1">
        <v>10716</v>
      </c>
      <c r="B10717" s="3">
        <v>245</v>
      </c>
      <c r="C10717" s="1">
        <v>237</v>
      </c>
      <c r="D10717" s="1">
        <v>11</v>
      </c>
      <c r="E10717" s="1">
        <v>2</v>
      </c>
      <c r="F10717" s="1">
        <v>0</v>
      </c>
      <c r="G10717">
        <f>VLOOKUP(C10717,reference!$A$1:$E$310,5,FALSE)</f>
        <v>5314050</v>
      </c>
      <c r="H10717" t="str">
        <f>VLOOKUP(C10717,reference!$A$1:$E$310,4,FALSE)</f>
        <v>PANTAI BARU</v>
      </c>
      <c r="I10717" t="str">
        <f>VLOOKUP($D10717,reference!$G$1:$H$25,2,FALSE)</f>
        <v>Savanna / Padang rumput</v>
      </c>
      <c r="J10717" t="str">
        <f>VLOOKUP($E10717,reference!$G$1:$H$25,2,FALSE)</f>
        <v>Hutan lahan kering sekunder / bekas tebangan</v>
      </c>
      <c r="K10717" t="str">
        <f t="shared" si="167"/>
        <v>Non Irigasi</v>
      </c>
      <c r="L10717" t="s">
        <v>327</v>
      </c>
    </row>
    <row r="10718" spans="1:12" x14ac:dyDescent="0.25">
      <c r="A10718" s="1">
        <v>10717</v>
      </c>
      <c r="B10718" s="3">
        <v>1</v>
      </c>
      <c r="C10718" s="1">
        <v>238</v>
      </c>
      <c r="D10718" s="1">
        <v>12</v>
      </c>
      <c r="E10718" s="1">
        <v>6</v>
      </c>
      <c r="F10718" s="1">
        <v>0</v>
      </c>
      <c r="G10718">
        <f>VLOOKUP(C10718,reference!$A$1:$E$310,5,FALSE)</f>
        <v>5314060</v>
      </c>
      <c r="H10718" t="str">
        <f>VLOOKUP(C10718,reference!$A$1:$E$310,4,FALSE)</f>
        <v>ROTE TIMUR</v>
      </c>
      <c r="I10718" t="str">
        <f>VLOOKUP($D10718,reference!$G$1:$H$25,2,FALSE)</f>
        <v>Pertanian lahan kering</v>
      </c>
      <c r="J10718" t="str">
        <f>VLOOKUP($E10718,reference!$G$1:$H$25,2,FALSE)</f>
        <v>Hutan mangrove sekunder</v>
      </c>
      <c r="K10718" t="str">
        <f t="shared" si="167"/>
        <v>Non Irigasi</v>
      </c>
      <c r="L10718" t="s">
        <v>327</v>
      </c>
    </row>
    <row r="10719" spans="1:12" x14ac:dyDescent="0.25">
      <c r="A10719" s="1">
        <v>10718</v>
      </c>
      <c r="B10719" s="3">
        <v>563</v>
      </c>
      <c r="C10719" s="1">
        <v>237</v>
      </c>
      <c r="D10719" s="1">
        <v>11</v>
      </c>
      <c r="E10719" s="1">
        <v>14</v>
      </c>
      <c r="F10719" s="1">
        <v>0</v>
      </c>
      <c r="G10719">
        <f>VLOOKUP(C10719,reference!$A$1:$E$310,5,FALSE)</f>
        <v>5314050</v>
      </c>
      <c r="H10719" t="str">
        <f>VLOOKUP(C10719,reference!$A$1:$E$310,4,FALSE)</f>
        <v>PANTAI BARU</v>
      </c>
      <c r="I10719" t="str">
        <f>VLOOKUP($D10719,reference!$G$1:$H$25,2,FALSE)</f>
        <v>Savanna / Padang rumput</v>
      </c>
      <c r="J10719" t="str">
        <f>VLOOKUP($E10719,reference!$G$1:$H$25,2,FALSE)</f>
        <v>Sawah</v>
      </c>
      <c r="K10719" t="str">
        <f t="shared" si="167"/>
        <v>Non Irigasi</v>
      </c>
      <c r="L10719" t="s">
        <v>327</v>
      </c>
    </row>
    <row r="10720" spans="1:12" x14ac:dyDescent="0.25">
      <c r="A10720" s="1">
        <v>10719</v>
      </c>
      <c r="B10720" s="3">
        <v>31</v>
      </c>
      <c r="C10720" s="1">
        <v>238</v>
      </c>
      <c r="D10720" s="1">
        <v>18</v>
      </c>
      <c r="E10720" s="1">
        <v>6</v>
      </c>
      <c r="F10720" s="1">
        <v>0</v>
      </c>
      <c r="G10720">
        <f>VLOOKUP(C10720,reference!$A$1:$E$310,5,FALSE)</f>
        <v>5314060</v>
      </c>
      <c r="H10720" t="str">
        <f>VLOOKUP(C10720,reference!$A$1:$E$310,4,FALSE)</f>
        <v>ROTE TIMUR</v>
      </c>
      <c r="I10720" t="str">
        <f>VLOOKUP($D10720,reference!$G$1:$H$25,2,FALSE)</f>
        <v>Lahan terbuka</v>
      </c>
      <c r="J10720" t="str">
        <f>VLOOKUP($E10720,reference!$G$1:$H$25,2,FALSE)</f>
        <v>Hutan mangrove sekunder</v>
      </c>
      <c r="K10720" t="str">
        <f t="shared" si="167"/>
        <v>Non Irigasi</v>
      </c>
      <c r="L10720" t="s">
        <v>327</v>
      </c>
    </row>
    <row r="10721" spans="1:12" x14ac:dyDescent="0.25">
      <c r="A10721" s="1">
        <v>10720</v>
      </c>
      <c r="B10721" s="3">
        <v>24</v>
      </c>
      <c r="C10721" s="1">
        <v>238</v>
      </c>
      <c r="D10721" s="1">
        <v>2</v>
      </c>
      <c r="E10721" s="1">
        <v>2</v>
      </c>
      <c r="F10721" s="1">
        <v>0</v>
      </c>
      <c r="G10721">
        <f>VLOOKUP(C10721,reference!$A$1:$E$310,5,FALSE)</f>
        <v>5314060</v>
      </c>
      <c r="H10721" t="str">
        <f>VLOOKUP(C10721,reference!$A$1:$E$310,4,FALSE)</f>
        <v>ROTE TIMUR</v>
      </c>
      <c r="I10721" t="str">
        <f>VLOOKUP($D10721,reference!$G$1:$H$25,2,FALSE)</f>
        <v>Hutan lahan kering sekunder / bekas tebangan</v>
      </c>
      <c r="J10721" t="str">
        <f>VLOOKUP($E10721,reference!$G$1:$H$25,2,FALSE)</f>
        <v>Hutan lahan kering sekunder / bekas tebangan</v>
      </c>
      <c r="K10721" t="str">
        <f t="shared" si="167"/>
        <v>Non Irigasi</v>
      </c>
      <c r="L10721" t="s">
        <v>327</v>
      </c>
    </row>
    <row r="10722" spans="1:12" x14ac:dyDescent="0.25">
      <c r="A10722" s="1">
        <v>10721</v>
      </c>
      <c r="B10722" s="3">
        <v>43</v>
      </c>
      <c r="C10722" s="1">
        <v>286</v>
      </c>
      <c r="D10722" s="1">
        <v>0</v>
      </c>
      <c r="E10722" s="1">
        <v>11</v>
      </c>
      <c r="F10722" s="1">
        <v>0</v>
      </c>
      <c r="G10722">
        <f>VLOOKUP(C10722,reference!$A$1:$E$310,5,FALSE)</f>
        <v>5320010</v>
      </c>
      <c r="H10722" t="str">
        <f>VLOOKUP(C10722,reference!$A$1:$E$310,4,FALSE)</f>
        <v>RAIJUA</v>
      </c>
      <c r="I10722" t="str">
        <f>VLOOKUP($D10722,reference!$G$1:$H$25,2,FALSE)</f>
        <v>No data</v>
      </c>
      <c r="J10722" t="str">
        <f>VLOOKUP($E10722,reference!$G$1:$H$25,2,FALSE)</f>
        <v>Savanna / Padang rumput</v>
      </c>
      <c r="K10722" t="str">
        <f t="shared" si="167"/>
        <v>Non Irigasi</v>
      </c>
      <c r="L10722" t="s">
        <v>327</v>
      </c>
    </row>
    <row r="10723" spans="1:12" x14ac:dyDescent="0.25">
      <c r="A10723" s="1">
        <v>10722</v>
      </c>
      <c r="B10723" s="3">
        <v>770</v>
      </c>
      <c r="C10723" s="1">
        <v>237</v>
      </c>
      <c r="D10723" s="1">
        <v>9</v>
      </c>
      <c r="E10723" s="1">
        <v>13</v>
      </c>
      <c r="F10723" s="1">
        <v>0</v>
      </c>
      <c r="G10723">
        <f>VLOOKUP(C10723,reference!$A$1:$E$310,5,FALSE)</f>
        <v>5314050</v>
      </c>
      <c r="H10723" t="str">
        <f>VLOOKUP(C10723,reference!$A$1:$E$310,4,FALSE)</f>
        <v>PANTAI BARU</v>
      </c>
      <c r="I10723" t="str">
        <f>VLOOKUP($D10723,reference!$G$1:$H$25,2,FALSE)</f>
        <v>Semak belukar</v>
      </c>
      <c r="J10723" t="str">
        <f>VLOOKUP($E10723,reference!$G$1:$H$25,2,FALSE)</f>
        <v>Pertanian lahan kering  campur semak / kebun campur</v>
      </c>
      <c r="K10723" t="str">
        <f t="shared" si="167"/>
        <v>Non Irigasi</v>
      </c>
      <c r="L10723" t="s">
        <v>327</v>
      </c>
    </row>
    <row r="10724" spans="1:12" x14ac:dyDescent="0.25">
      <c r="A10724" s="1">
        <v>10723</v>
      </c>
      <c r="B10724" s="3">
        <v>508</v>
      </c>
      <c r="C10724" s="1">
        <v>286</v>
      </c>
      <c r="D10724" s="1">
        <v>11</v>
      </c>
      <c r="E10724" s="1">
        <v>11</v>
      </c>
      <c r="F10724" s="1">
        <v>0</v>
      </c>
      <c r="G10724">
        <f>VLOOKUP(C10724,reference!$A$1:$E$310,5,FALSE)</f>
        <v>5320010</v>
      </c>
      <c r="H10724" t="str">
        <f>VLOOKUP(C10724,reference!$A$1:$E$310,4,FALSE)</f>
        <v>RAIJUA</v>
      </c>
      <c r="I10724" t="str">
        <f>VLOOKUP($D10724,reference!$G$1:$H$25,2,FALSE)</f>
        <v>Savanna / Padang rumput</v>
      </c>
      <c r="J10724" t="str">
        <f>VLOOKUP($E10724,reference!$G$1:$H$25,2,FALSE)</f>
        <v>Savanna / Padang rumput</v>
      </c>
      <c r="K10724" t="str">
        <f t="shared" si="167"/>
        <v>Non Irigasi</v>
      </c>
      <c r="L10724" t="s">
        <v>327</v>
      </c>
    </row>
    <row r="10725" spans="1:12" x14ac:dyDescent="0.25">
      <c r="A10725" s="1">
        <v>10724</v>
      </c>
      <c r="B10725" s="3">
        <v>402</v>
      </c>
      <c r="C10725" s="1">
        <v>238</v>
      </c>
      <c r="D10725" s="1">
        <v>11</v>
      </c>
      <c r="E10725" s="1">
        <v>13</v>
      </c>
      <c r="F10725" s="1">
        <v>0</v>
      </c>
      <c r="G10725">
        <f>VLOOKUP(C10725,reference!$A$1:$E$310,5,FALSE)</f>
        <v>5314060</v>
      </c>
      <c r="H10725" t="str">
        <f>VLOOKUP(C10725,reference!$A$1:$E$310,4,FALSE)</f>
        <v>ROTE TIMUR</v>
      </c>
      <c r="I10725" t="str">
        <f>VLOOKUP($D10725,reference!$G$1:$H$25,2,FALSE)</f>
        <v>Savanna / Padang rumput</v>
      </c>
      <c r="J10725" t="str">
        <f>VLOOKUP($E10725,reference!$G$1:$H$25,2,FALSE)</f>
        <v>Pertanian lahan kering  campur semak / kebun campur</v>
      </c>
      <c r="K10725" t="str">
        <f t="shared" si="167"/>
        <v>Non Irigasi</v>
      </c>
      <c r="L10725" t="s">
        <v>327</v>
      </c>
    </row>
    <row r="10726" spans="1:12" x14ac:dyDescent="0.25">
      <c r="A10726" s="1">
        <v>10725</v>
      </c>
      <c r="B10726" s="3">
        <v>3</v>
      </c>
      <c r="C10726" s="1">
        <v>238</v>
      </c>
      <c r="D10726" s="1">
        <v>12</v>
      </c>
      <c r="E10726" s="1">
        <v>2</v>
      </c>
      <c r="F10726" s="1">
        <v>0</v>
      </c>
      <c r="G10726">
        <f>VLOOKUP(C10726,reference!$A$1:$E$310,5,FALSE)</f>
        <v>5314060</v>
      </c>
      <c r="H10726" t="str">
        <f>VLOOKUP(C10726,reference!$A$1:$E$310,4,FALSE)</f>
        <v>ROTE TIMUR</v>
      </c>
      <c r="I10726" t="str">
        <f>VLOOKUP($D10726,reference!$G$1:$H$25,2,FALSE)</f>
        <v>Pertanian lahan kering</v>
      </c>
      <c r="J10726" t="str">
        <f>VLOOKUP($E10726,reference!$G$1:$H$25,2,FALSE)</f>
        <v>Hutan lahan kering sekunder / bekas tebangan</v>
      </c>
      <c r="K10726" t="str">
        <f t="shared" si="167"/>
        <v>Non Irigasi</v>
      </c>
      <c r="L10726" t="s">
        <v>327</v>
      </c>
    </row>
    <row r="10727" spans="1:12" x14ac:dyDescent="0.25">
      <c r="A10727" s="1">
        <v>10726</v>
      </c>
      <c r="B10727" s="3">
        <v>5</v>
      </c>
      <c r="C10727" s="1">
        <v>238</v>
      </c>
      <c r="D10727" s="1">
        <v>18</v>
      </c>
      <c r="E10727" s="1">
        <v>15</v>
      </c>
      <c r="F10727" s="1">
        <v>0</v>
      </c>
      <c r="G10727">
        <f>VLOOKUP(C10727,reference!$A$1:$E$310,5,FALSE)</f>
        <v>5314060</v>
      </c>
      <c r="H10727" t="str">
        <f>VLOOKUP(C10727,reference!$A$1:$E$310,4,FALSE)</f>
        <v>ROTE TIMUR</v>
      </c>
      <c r="I10727" t="str">
        <f>VLOOKUP($D10727,reference!$G$1:$H$25,2,FALSE)</f>
        <v>Lahan terbuka</v>
      </c>
      <c r="J10727" t="str">
        <f>VLOOKUP($E10727,reference!$G$1:$H$25,2,FALSE)</f>
        <v>Tambak</v>
      </c>
      <c r="K10727" t="str">
        <f t="shared" si="167"/>
        <v>Non Irigasi</v>
      </c>
      <c r="L10727" t="s">
        <v>327</v>
      </c>
    </row>
    <row r="10728" spans="1:12" x14ac:dyDescent="0.25">
      <c r="A10728" s="1">
        <v>10727</v>
      </c>
      <c r="B10728" s="3">
        <v>11</v>
      </c>
      <c r="C10728" s="1">
        <v>238</v>
      </c>
      <c r="D10728" s="1">
        <v>9</v>
      </c>
      <c r="E10728" s="1">
        <v>15</v>
      </c>
      <c r="F10728" s="1">
        <v>0</v>
      </c>
      <c r="G10728">
        <f>VLOOKUP(C10728,reference!$A$1:$E$310,5,FALSE)</f>
        <v>5314060</v>
      </c>
      <c r="H10728" t="str">
        <f>VLOOKUP(C10728,reference!$A$1:$E$310,4,FALSE)</f>
        <v>ROTE TIMUR</v>
      </c>
      <c r="I10728" t="str">
        <f>VLOOKUP($D10728,reference!$G$1:$H$25,2,FALSE)</f>
        <v>Semak belukar</v>
      </c>
      <c r="J10728" t="str">
        <f>VLOOKUP($E10728,reference!$G$1:$H$25,2,FALSE)</f>
        <v>Tambak</v>
      </c>
      <c r="K10728" t="str">
        <f t="shared" si="167"/>
        <v>Non Irigasi</v>
      </c>
      <c r="L10728" t="s">
        <v>327</v>
      </c>
    </row>
    <row r="10729" spans="1:12" x14ac:dyDescent="0.25">
      <c r="A10729" s="1">
        <v>10728</v>
      </c>
      <c r="B10729" s="3">
        <v>293</v>
      </c>
      <c r="C10729" s="1">
        <v>238</v>
      </c>
      <c r="D10729" s="1">
        <v>11</v>
      </c>
      <c r="E10729" s="1">
        <v>14</v>
      </c>
      <c r="F10729" s="1">
        <v>0</v>
      </c>
      <c r="G10729">
        <f>VLOOKUP(C10729,reference!$A$1:$E$310,5,FALSE)</f>
        <v>5314060</v>
      </c>
      <c r="H10729" t="str">
        <f>VLOOKUP(C10729,reference!$A$1:$E$310,4,FALSE)</f>
        <v>ROTE TIMUR</v>
      </c>
      <c r="I10729" t="str">
        <f>VLOOKUP($D10729,reference!$G$1:$H$25,2,FALSE)</f>
        <v>Savanna / Padang rumput</v>
      </c>
      <c r="J10729" t="str">
        <f>VLOOKUP($E10729,reference!$G$1:$H$25,2,FALSE)</f>
        <v>Sawah</v>
      </c>
      <c r="K10729" t="str">
        <f t="shared" si="167"/>
        <v>Non Irigasi</v>
      </c>
      <c r="L10729" t="s">
        <v>327</v>
      </c>
    </row>
    <row r="10730" spans="1:12" x14ac:dyDescent="0.25">
      <c r="A10730" s="1">
        <v>10729</v>
      </c>
      <c r="B10730" s="3">
        <v>26</v>
      </c>
      <c r="C10730" s="1">
        <v>238</v>
      </c>
      <c r="D10730" s="1">
        <v>2</v>
      </c>
      <c r="E10730" s="1">
        <v>15</v>
      </c>
      <c r="F10730" s="1">
        <v>0</v>
      </c>
      <c r="G10730">
        <f>VLOOKUP(C10730,reference!$A$1:$E$310,5,FALSE)</f>
        <v>5314060</v>
      </c>
      <c r="H10730" t="str">
        <f>VLOOKUP(C10730,reference!$A$1:$E$310,4,FALSE)</f>
        <v>ROTE TIMUR</v>
      </c>
      <c r="I10730" t="str">
        <f>VLOOKUP($D10730,reference!$G$1:$H$25,2,FALSE)</f>
        <v>Hutan lahan kering sekunder / bekas tebangan</v>
      </c>
      <c r="J10730" t="str">
        <f>VLOOKUP($E10730,reference!$G$1:$H$25,2,FALSE)</f>
        <v>Tambak</v>
      </c>
      <c r="K10730" t="str">
        <f t="shared" si="167"/>
        <v>Non Irigasi</v>
      </c>
      <c r="L10730" t="s">
        <v>328</v>
      </c>
    </row>
    <row r="10731" spans="1:12" x14ac:dyDescent="0.25">
      <c r="A10731" s="1">
        <v>10730</v>
      </c>
      <c r="B10731" s="3">
        <v>54</v>
      </c>
      <c r="C10731" s="1">
        <v>286</v>
      </c>
      <c r="D10731" s="1">
        <v>16</v>
      </c>
      <c r="E10731" s="1">
        <v>16</v>
      </c>
      <c r="F10731" s="1">
        <v>0</v>
      </c>
      <c r="G10731">
        <f>VLOOKUP(C10731,reference!$A$1:$E$310,5,FALSE)</f>
        <v>5320010</v>
      </c>
      <c r="H10731" t="str">
        <f>VLOOKUP(C10731,reference!$A$1:$E$310,4,FALSE)</f>
        <v>RAIJUA</v>
      </c>
      <c r="I10731" t="str">
        <f>VLOOKUP($D10731,reference!$G$1:$H$25,2,FALSE)</f>
        <v>Pemukiman</v>
      </c>
      <c r="J10731" t="str">
        <f>VLOOKUP($E10731,reference!$G$1:$H$25,2,FALSE)</f>
        <v>Pemukiman</v>
      </c>
      <c r="K10731" t="str">
        <f t="shared" si="167"/>
        <v>Non Irigasi</v>
      </c>
      <c r="L10731" t="s">
        <v>327</v>
      </c>
    </row>
    <row r="10732" spans="1:12" x14ac:dyDescent="0.25">
      <c r="A10732" s="1">
        <v>10731</v>
      </c>
      <c r="B10732" s="3">
        <v>68</v>
      </c>
      <c r="C10732" s="1">
        <v>286</v>
      </c>
      <c r="D10732" s="1">
        <v>13</v>
      </c>
      <c r="E10732" s="1">
        <v>11</v>
      </c>
      <c r="F10732" s="1">
        <v>0</v>
      </c>
      <c r="G10732">
        <f>VLOOKUP(C10732,reference!$A$1:$E$310,5,FALSE)</f>
        <v>5320010</v>
      </c>
      <c r="H10732" t="str">
        <f>VLOOKUP(C10732,reference!$A$1:$E$310,4,FALSE)</f>
        <v>RAIJUA</v>
      </c>
      <c r="I10732" t="str">
        <f>VLOOKUP($D10732,reference!$G$1:$H$25,2,FALSE)</f>
        <v>Pertanian lahan kering  campur semak / kebun campur</v>
      </c>
      <c r="J10732" t="str">
        <f>VLOOKUP($E10732,reference!$G$1:$H$25,2,FALSE)</f>
        <v>Savanna / Padang rumput</v>
      </c>
      <c r="K10732" t="str">
        <f t="shared" si="167"/>
        <v>Non Irigasi</v>
      </c>
      <c r="L10732" t="s">
        <v>327</v>
      </c>
    </row>
    <row r="10733" spans="1:12" x14ac:dyDescent="0.25">
      <c r="A10733" s="1">
        <v>10732</v>
      </c>
      <c r="B10733" s="3">
        <v>4</v>
      </c>
      <c r="C10733" s="1">
        <v>286</v>
      </c>
      <c r="D10733" s="1">
        <v>11</v>
      </c>
      <c r="E10733" s="1">
        <v>16</v>
      </c>
      <c r="F10733" s="1">
        <v>0</v>
      </c>
      <c r="G10733">
        <f>VLOOKUP(C10733,reference!$A$1:$E$310,5,FALSE)</f>
        <v>5320010</v>
      </c>
      <c r="H10733" t="str">
        <f>VLOOKUP(C10733,reference!$A$1:$E$310,4,FALSE)</f>
        <v>RAIJUA</v>
      </c>
      <c r="I10733" t="str">
        <f>VLOOKUP($D10733,reference!$G$1:$H$25,2,FALSE)</f>
        <v>Savanna / Padang rumput</v>
      </c>
      <c r="J10733" t="str">
        <f>VLOOKUP($E10733,reference!$G$1:$H$25,2,FALSE)</f>
        <v>Pemukiman</v>
      </c>
      <c r="K10733" t="str">
        <f t="shared" si="167"/>
        <v>Non Irigasi</v>
      </c>
      <c r="L10733" t="s">
        <v>327</v>
      </c>
    </row>
    <row r="10734" spans="1:12" x14ac:dyDescent="0.25">
      <c r="A10734" s="1">
        <v>10733</v>
      </c>
      <c r="B10734" s="3">
        <v>15</v>
      </c>
      <c r="C10734" s="1">
        <v>286</v>
      </c>
      <c r="D10734" s="1">
        <v>12</v>
      </c>
      <c r="E10734" s="1">
        <v>16</v>
      </c>
      <c r="F10734" s="1">
        <v>0</v>
      </c>
      <c r="G10734">
        <f>VLOOKUP(C10734,reference!$A$1:$E$310,5,FALSE)</f>
        <v>5320010</v>
      </c>
      <c r="H10734" t="str">
        <f>VLOOKUP(C10734,reference!$A$1:$E$310,4,FALSE)</f>
        <v>RAIJUA</v>
      </c>
      <c r="I10734" t="str">
        <f>VLOOKUP($D10734,reference!$G$1:$H$25,2,FALSE)</f>
        <v>Pertanian lahan kering</v>
      </c>
      <c r="J10734" t="str">
        <f>VLOOKUP($E10734,reference!$G$1:$H$25,2,FALSE)</f>
        <v>Pemukiman</v>
      </c>
      <c r="K10734" t="str">
        <f t="shared" si="167"/>
        <v>Non Irigasi</v>
      </c>
      <c r="L10734" t="s">
        <v>327</v>
      </c>
    </row>
    <row r="10735" spans="1:12" x14ac:dyDescent="0.25">
      <c r="A10735" s="1">
        <v>10734</v>
      </c>
      <c r="B10735" s="3">
        <v>20</v>
      </c>
      <c r="C10735" s="1">
        <v>237</v>
      </c>
      <c r="D10735" s="1">
        <v>11</v>
      </c>
      <c r="E10735" s="1">
        <v>16</v>
      </c>
      <c r="F10735" s="1">
        <v>0</v>
      </c>
      <c r="G10735">
        <f>VLOOKUP(C10735,reference!$A$1:$E$310,5,FALSE)</f>
        <v>5314050</v>
      </c>
      <c r="H10735" t="str">
        <f>VLOOKUP(C10735,reference!$A$1:$E$310,4,FALSE)</f>
        <v>PANTAI BARU</v>
      </c>
      <c r="I10735" t="str">
        <f>VLOOKUP($D10735,reference!$G$1:$H$25,2,FALSE)</f>
        <v>Savanna / Padang rumput</v>
      </c>
      <c r="J10735" t="str">
        <f>VLOOKUP($E10735,reference!$G$1:$H$25,2,FALSE)</f>
        <v>Pemukiman</v>
      </c>
      <c r="K10735" t="str">
        <f t="shared" si="167"/>
        <v>Non Irigasi</v>
      </c>
      <c r="L10735" t="s">
        <v>327</v>
      </c>
    </row>
    <row r="10736" spans="1:12" x14ac:dyDescent="0.25">
      <c r="A10736" s="1">
        <v>10735</v>
      </c>
      <c r="B10736" s="3">
        <v>5</v>
      </c>
      <c r="C10736" s="1">
        <v>235</v>
      </c>
      <c r="D10736" s="1">
        <v>0</v>
      </c>
      <c r="E10736" s="1">
        <v>20</v>
      </c>
      <c r="F10736" s="1">
        <v>0</v>
      </c>
      <c r="G10736">
        <f>VLOOKUP(C10736,reference!$A$1:$E$310,5,FALSE)</f>
        <v>5314040</v>
      </c>
      <c r="H10736" t="str">
        <f>VLOOKUP(C10736,reference!$A$1:$E$310,4,FALSE)</f>
        <v>ROTE TENGAH</v>
      </c>
      <c r="I10736" t="str">
        <f>VLOOKUP($D10736,reference!$G$1:$H$25,2,FALSE)</f>
        <v>No data</v>
      </c>
      <c r="J10736" t="str">
        <f>VLOOKUP($E10736,reference!$G$1:$H$25,2,FALSE)</f>
        <v>Tubuh air</v>
      </c>
      <c r="K10736" t="str">
        <f t="shared" si="167"/>
        <v>Non Irigasi</v>
      </c>
      <c r="L10736" t="s">
        <v>327</v>
      </c>
    </row>
    <row r="10737" spans="1:12" x14ac:dyDescent="0.25">
      <c r="A10737" s="1">
        <v>10736</v>
      </c>
      <c r="B10737" s="3">
        <v>39</v>
      </c>
      <c r="C10737" s="1">
        <v>235</v>
      </c>
      <c r="D10737" s="1">
        <v>0</v>
      </c>
      <c r="E10737" s="1">
        <v>9</v>
      </c>
      <c r="F10737" s="1">
        <v>0</v>
      </c>
      <c r="G10737">
        <f>VLOOKUP(C10737,reference!$A$1:$E$310,5,FALSE)</f>
        <v>5314040</v>
      </c>
      <c r="H10737" t="str">
        <f>VLOOKUP(C10737,reference!$A$1:$E$310,4,FALSE)</f>
        <v>ROTE TENGAH</v>
      </c>
      <c r="I10737" t="str">
        <f>VLOOKUP($D10737,reference!$G$1:$H$25,2,FALSE)</f>
        <v>No data</v>
      </c>
      <c r="J10737" t="str">
        <f>VLOOKUP($E10737,reference!$G$1:$H$25,2,FALSE)</f>
        <v>Semak belukar</v>
      </c>
      <c r="K10737" t="str">
        <f t="shared" si="167"/>
        <v>Non Irigasi</v>
      </c>
      <c r="L10737" t="s">
        <v>327</v>
      </c>
    </row>
    <row r="10738" spans="1:12" x14ac:dyDescent="0.25">
      <c r="A10738" s="1">
        <v>10737</v>
      </c>
      <c r="B10738" s="3">
        <v>18</v>
      </c>
      <c r="C10738" s="1">
        <v>238</v>
      </c>
      <c r="D10738" s="1">
        <v>2</v>
      </c>
      <c r="E10738" s="1">
        <v>11</v>
      </c>
      <c r="F10738" s="1">
        <v>0</v>
      </c>
      <c r="G10738">
        <f>VLOOKUP(C10738,reference!$A$1:$E$310,5,FALSE)</f>
        <v>5314060</v>
      </c>
      <c r="H10738" t="str">
        <f>VLOOKUP(C10738,reference!$A$1:$E$310,4,FALSE)</f>
        <v>ROTE TIMUR</v>
      </c>
      <c r="I10738" t="str">
        <f>VLOOKUP($D10738,reference!$G$1:$H$25,2,FALSE)</f>
        <v>Hutan lahan kering sekunder / bekas tebangan</v>
      </c>
      <c r="J10738" t="str">
        <f>VLOOKUP($E10738,reference!$G$1:$H$25,2,FALSE)</f>
        <v>Savanna / Padang rumput</v>
      </c>
      <c r="K10738" t="str">
        <f t="shared" si="167"/>
        <v>Non Irigasi</v>
      </c>
      <c r="L10738" t="s">
        <v>328</v>
      </c>
    </row>
    <row r="10739" spans="1:12" x14ac:dyDescent="0.25">
      <c r="A10739" s="1">
        <v>10738</v>
      </c>
      <c r="B10739" s="3">
        <v>257</v>
      </c>
      <c r="C10739" s="1">
        <v>235</v>
      </c>
      <c r="D10739" s="1">
        <v>11</v>
      </c>
      <c r="E10739" s="1">
        <v>9</v>
      </c>
      <c r="F10739" s="1">
        <v>0</v>
      </c>
      <c r="G10739">
        <f>VLOOKUP(C10739,reference!$A$1:$E$310,5,FALSE)</f>
        <v>5314040</v>
      </c>
      <c r="H10739" t="str">
        <f>VLOOKUP(C10739,reference!$A$1:$E$310,4,FALSE)</f>
        <v>ROTE TENGAH</v>
      </c>
      <c r="I10739" t="str">
        <f>VLOOKUP($D10739,reference!$G$1:$H$25,2,FALSE)</f>
        <v>Savanna / Padang rumput</v>
      </c>
      <c r="J10739" t="str">
        <f>VLOOKUP($E10739,reference!$G$1:$H$25,2,FALSE)</f>
        <v>Semak belukar</v>
      </c>
      <c r="K10739" t="str">
        <f t="shared" si="167"/>
        <v>Non Irigasi</v>
      </c>
      <c r="L10739" t="s">
        <v>327</v>
      </c>
    </row>
    <row r="10740" spans="1:12" x14ac:dyDescent="0.25">
      <c r="A10740" s="1">
        <v>10739</v>
      </c>
      <c r="B10740" s="3">
        <v>54</v>
      </c>
      <c r="C10740" s="1">
        <v>235</v>
      </c>
      <c r="D10740" s="1">
        <v>0</v>
      </c>
      <c r="E10740" s="1">
        <v>0</v>
      </c>
      <c r="F10740" s="1">
        <v>0</v>
      </c>
      <c r="G10740">
        <f>VLOOKUP(C10740,reference!$A$1:$E$310,5,FALSE)</f>
        <v>5314040</v>
      </c>
      <c r="H10740" t="str">
        <f>VLOOKUP(C10740,reference!$A$1:$E$310,4,FALSE)</f>
        <v>ROTE TENGAH</v>
      </c>
      <c r="I10740" t="str">
        <f>VLOOKUP($D10740,reference!$G$1:$H$25,2,FALSE)</f>
        <v>No data</v>
      </c>
      <c r="J10740" t="str">
        <f>VLOOKUP($E10740,reference!$G$1:$H$25,2,FALSE)</f>
        <v>No data</v>
      </c>
      <c r="K10740" t="str">
        <f t="shared" si="167"/>
        <v>Non Irigasi</v>
      </c>
      <c r="L10740" t="s">
        <v>327</v>
      </c>
    </row>
    <row r="10741" spans="1:12" x14ac:dyDescent="0.25">
      <c r="A10741" s="1">
        <v>10740</v>
      </c>
      <c r="B10741" s="3">
        <v>1445</v>
      </c>
      <c r="C10741" s="1">
        <v>235</v>
      </c>
      <c r="D10741" s="1">
        <v>9</v>
      </c>
      <c r="E10741" s="1">
        <v>9</v>
      </c>
      <c r="F10741" s="1">
        <v>0</v>
      </c>
      <c r="G10741">
        <f>VLOOKUP(C10741,reference!$A$1:$E$310,5,FALSE)</f>
        <v>5314040</v>
      </c>
      <c r="H10741" t="str">
        <f>VLOOKUP(C10741,reference!$A$1:$E$310,4,FALSE)</f>
        <v>ROTE TENGAH</v>
      </c>
      <c r="I10741" t="str">
        <f>VLOOKUP($D10741,reference!$G$1:$H$25,2,FALSE)</f>
        <v>Semak belukar</v>
      </c>
      <c r="J10741" t="str">
        <f>VLOOKUP($E10741,reference!$G$1:$H$25,2,FALSE)</f>
        <v>Semak belukar</v>
      </c>
      <c r="K10741" t="str">
        <f t="shared" si="167"/>
        <v>Non Irigasi</v>
      </c>
      <c r="L10741" t="s">
        <v>327</v>
      </c>
    </row>
    <row r="10742" spans="1:12" x14ac:dyDescent="0.25">
      <c r="A10742" s="1">
        <v>10741</v>
      </c>
      <c r="B10742" s="3">
        <v>5</v>
      </c>
      <c r="C10742" s="1">
        <v>235</v>
      </c>
      <c r="D10742" s="1">
        <v>0</v>
      </c>
      <c r="E10742" s="1">
        <v>11</v>
      </c>
      <c r="F10742" s="1">
        <v>0</v>
      </c>
      <c r="G10742">
        <f>VLOOKUP(C10742,reference!$A$1:$E$310,5,FALSE)</f>
        <v>5314040</v>
      </c>
      <c r="H10742" t="str">
        <f>VLOOKUP(C10742,reference!$A$1:$E$310,4,FALSE)</f>
        <v>ROTE TENGAH</v>
      </c>
      <c r="I10742" t="str">
        <f>VLOOKUP($D10742,reference!$G$1:$H$25,2,FALSE)</f>
        <v>No data</v>
      </c>
      <c r="J10742" t="str">
        <f>VLOOKUP($E10742,reference!$G$1:$H$25,2,FALSE)</f>
        <v>Savanna / Padang rumput</v>
      </c>
      <c r="K10742" t="str">
        <f t="shared" si="167"/>
        <v>Non Irigasi</v>
      </c>
      <c r="L10742" t="s">
        <v>327</v>
      </c>
    </row>
    <row r="10743" spans="1:12" x14ac:dyDescent="0.25">
      <c r="A10743" s="1">
        <v>10742</v>
      </c>
      <c r="B10743" s="3">
        <v>1417</v>
      </c>
      <c r="C10743" s="1">
        <v>235</v>
      </c>
      <c r="D10743" s="1">
        <v>9</v>
      </c>
      <c r="E10743" s="1">
        <v>2</v>
      </c>
      <c r="F10743" s="1">
        <v>0</v>
      </c>
      <c r="G10743">
        <f>VLOOKUP(C10743,reference!$A$1:$E$310,5,FALSE)</f>
        <v>5314040</v>
      </c>
      <c r="H10743" t="str">
        <f>VLOOKUP(C10743,reference!$A$1:$E$310,4,FALSE)</f>
        <v>ROTE TENGAH</v>
      </c>
      <c r="I10743" t="str">
        <f>VLOOKUP($D10743,reference!$G$1:$H$25,2,FALSE)</f>
        <v>Semak belukar</v>
      </c>
      <c r="J10743" t="str">
        <f>VLOOKUP($E10743,reference!$G$1:$H$25,2,FALSE)</f>
        <v>Hutan lahan kering sekunder / bekas tebangan</v>
      </c>
      <c r="K10743" t="str">
        <f t="shared" si="167"/>
        <v>Non Irigasi</v>
      </c>
      <c r="L10743" t="s">
        <v>327</v>
      </c>
    </row>
    <row r="10744" spans="1:12" x14ac:dyDescent="0.25">
      <c r="A10744" s="1">
        <v>10743</v>
      </c>
      <c r="B10744" s="3">
        <v>199</v>
      </c>
      <c r="C10744" s="1">
        <v>238</v>
      </c>
      <c r="D10744" s="1">
        <v>11</v>
      </c>
      <c r="E10744" s="1">
        <v>2</v>
      </c>
      <c r="F10744" s="1">
        <v>0</v>
      </c>
      <c r="G10744">
        <f>VLOOKUP(C10744,reference!$A$1:$E$310,5,FALSE)</f>
        <v>5314060</v>
      </c>
      <c r="H10744" t="str">
        <f>VLOOKUP(C10744,reference!$A$1:$E$310,4,FALSE)</f>
        <v>ROTE TIMUR</v>
      </c>
      <c r="I10744" t="str">
        <f>VLOOKUP($D10744,reference!$G$1:$H$25,2,FALSE)</f>
        <v>Savanna / Padang rumput</v>
      </c>
      <c r="J10744" t="str">
        <f>VLOOKUP($E10744,reference!$G$1:$H$25,2,FALSE)</f>
        <v>Hutan lahan kering sekunder / bekas tebangan</v>
      </c>
      <c r="K10744" t="str">
        <f t="shared" si="167"/>
        <v>Non Irigasi</v>
      </c>
      <c r="L10744" t="s">
        <v>327</v>
      </c>
    </row>
    <row r="10745" spans="1:12" x14ac:dyDescent="0.25">
      <c r="A10745" s="1">
        <v>10744</v>
      </c>
      <c r="B10745" s="3">
        <v>4</v>
      </c>
      <c r="C10745" s="1">
        <v>286</v>
      </c>
      <c r="D10745" s="1">
        <v>0</v>
      </c>
      <c r="E10745" s="1">
        <v>16</v>
      </c>
      <c r="F10745" s="1">
        <v>0</v>
      </c>
      <c r="G10745">
        <f>VLOOKUP(C10745,reference!$A$1:$E$310,5,FALSE)</f>
        <v>5320010</v>
      </c>
      <c r="H10745" t="str">
        <f>VLOOKUP(C10745,reference!$A$1:$E$310,4,FALSE)</f>
        <v>RAIJUA</v>
      </c>
      <c r="I10745" t="str">
        <f>VLOOKUP($D10745,reference!$G$1:$H$25,2,FALSE)</f>
        <v>No data</v>
      </c>
      <c r="J10745" t="str">
        <f>VLOOKUP($E10745,reference!$G$1:$H$25,2,FALSE)</f>
        <v>Pemukiman</v>
      </c>
      <c r="K10745" t="str">
        <f t="shared" si="167"/>
        <v>Non Irigasi</v>
      </c>
      <c r="L10745" t="s">
        <v>327</v>
      </c>
    </row>
    <row r="10746" spans="1:12" x14ac:dyDescent="0.25">
      <c r="A10746" s="1">
        <v>10745</v>
      </c>
      <c r="B10746" s="3">
        <v>640</v>
      </c>
      <c r="C10746" s="1">
        <v>235</v>
      </c>
      <c r="D10746" s="1">
        <v>11</v>
      </c>
      <c r="E10746" s="1">
        <v>11</v>
      </c>
      <c r="F10746" s="1">
        <v>0</v>
      </c>
      <c r="G10746">
        <f>VLOOKUP(C10746,reference!$A$1:$E$310,5,FALSE)</f>
        <v>5314040</v>
      </c>
      <c r="H10746" t="str">
        <f>VLOOKUP(C10746,reference!$A$1:$E$310,4,FALSE)</f>
        <v>ROTE TENGAH</v>
      </c>
      <c r="I10746" t="str">
        <f>VLOOKUP($D10746,reference!$G$1:$H$25,2,FALSE)</f>
        <v>Savanna / Padang rumput</v>
      </c>
      <c r="J10746" t="str">
        <f>VLOOKUP($E10746,reference!$G$1:$H$25,2,FALSE)</f>
        <v>Savanna / Padang rumput</v>
      </c>
      <c r="K10746" t="str">
        <f t="shared" si="167"/>
        <v>Non Irigasi</v>
      </c>
      <c r="L10746" t="s">
        <v>327</v>
      </c>
    </row>
    <row r="10747" spans="1:12" x14ac:dyDescent="0.25">
      <c r="A10747" s="1">
        <v>10746</v>
      </c>
      <c r="B10747" s="3">
        <v>135</v>
      </c>
      <c r="C10747" s="1">
        <v>235</v>
      </c>
      <c r="D10747" s="1">
        <v>11</v>
      </c>
      <c r="E10747" s="1">
        <v>2</v>
      </c>
      <c r="F10747" s="1">
        <v>0</v>
      </c>
      <c r="G10747">
        <f>VLOOKUP(C10747,reference!$A$1:$E$310,5,FALSE)</f>
        <v>5314040</v>
      </c>
      <c r="H10747" t="str">
        <f>VLOOKUP(C10747,reference!$A$1:$E$310,4,FALSE)</f>
        <v>ROTE TENGAH</v>
      </c>
      <c r="I10747" t="str">
        <f>VLOOKUP($D10747,reference!$G$1:$H$25,2,FALSE)</f>
        <v>Savanna / Padang rumput</v>
      </c>
      <c r="J10747" t="str">
        <f>VLOOKUP($E10747,reference!$G$1:$H$25,2,FALSE)</f>
        <v>Hutan lahan kering sekunder / bekas tebangan</v>
      </c>
      <c r="K10747" t="str">
        <f t="shared" si="167"/>
        <v>Non Irigasi</v>
      </c>
      <c r="L10747" t="s">
        <v>327</v>
      </c>
    </row>
    <row r="10748" spans="1:12" x14ac:dyDescent="0.25">
      <c r="A10748" s="1">
        <v>10747</v>
      </c>
      <c r="B10748" s="3">
        <v>6</v>
      </c>
      <c r="C10748" s="1">
        <v>235</v>
      </c>
      <c r="D10748" s="1">
        <v>0</v>
      </c>
      <c r="E10748" s="1">
        <v>13</v>
      </c>
      <c r="F10748" s="1">
        <v>0</v>
      </c>
      <c r="G10748">
        <f>VLOOKUP(C10748,reference!$A$1:$E$310,5,FALSE)</f>
        <v>5314040</v>
      </c>
      <c r="H10748" t="str">
        <f>VLOOKUP(C10748,reference!$A$1:$E$310,4,FALSE)</f>
        <v>ROTE TENGAH</v>
      </c>
      <c r="I10748" t="str">
        <f>VLOOKUP($D10748,reference!$G$1:$H$25,2,FALSE)</f>
        <v>No data</v>
      </c>
      <c r="J10748" t="str">
        <f>VLOOKUP($E10748,reference!$G$1:$H$25,2,FALSE)</f>
        <v>Pertanian lahan kering  campur semak / kebun campur</v>
      </c>
      <c r="K10748" t="str">
        <f t="shared" si="167"/>
        <v>Non Irigasi</v>
      </c>
      <c r="L10748" t="s">
        <v>327</v>
      </c>
    </row>
    <row r="10749" spans="1:12" x14ac:dyDescent="0.25">
      <c r="A10749" s="1">
        <v>10748</v>
      </c>
      <c r="B10749" s="3">
        <v>9</v>
      </c>
      <c r="C10749" s="1">
        <v>238</v>
      </c>
      <c r="D10749" s="1">
        <v>21</v>
      </c>
      <c r="E10749" s="1">
        <v>11</v>
      </c>
      <c r="F10749" s="1">
        <v>0</v>
      </c>
      <c r="G10749">
        <f>VLOOKUP(C10749,reference!$A$1:$E$310,5,FALSE)</f>
        <v>5314060</v>
      </c>
      <c r="H10749" t="str">
        <f>VLOOKUP(C10749,reference!$A$1:$E$310,4,FALSE)</f>
        <v>ROTE TIMUR</v>
      </c>
      <c r="I10749" t="str">
        <f>VLOOKUP($D10749,reference!$G$1:$H$25,2,FALSE)</f>
        <v>Rawa</v>
      </c>
      <c r="J10749" t="str">
        <f>VLOOKUP($E10749,reference!$G$1:$H$25,2,FALSE)</f>
        <v>Savanna / Padang rumput</v>
      </c>
      <c r="K10749" t="str">
        <f t="shared" si="167"/>
        <v>Non Irigasi</v>
      </c>
      <c r="L10749" t="s">
        <v>327</v>
      </c>
    </row>
    <row r="10750" spans="1:12" x14ac:dyDescent="0.25">
      <c r="A10750" s="1">
        <v>10749</v>
      </c>
      <c r="B10750" s="3">
        <v>1</v>
      </c>
      <c r="C10750" s="1">
        <v>235</v>
      </c>
      <c r="D10750" s="1">
        <v>11</v>
      </c>
      <c r="E10750" s="1">
        <v>0</v>
      </c>
      <c r="F10750" s="1">
        <v>0</v>
      </c>
      <c r="G10750">
        <f>VLOOKUP(C10750,reference!$A$1:$E$310,5,FALSE)</f>
        <v>5314040</v>
      </c>
      <c r="H10750" t="str">
        <f>VLOOKUP(C10750,reference!$A$1:$E$310,4,FALSE)</f>
        <v>ROTE TENGAH</v>
      </c>
      <c r="I10750" t="str">
        <f>VLOOKUP($D10750,reference!$G$1:$H$25,2,FALSE)</f>
        <v>Savanna / Padang rumput</v>
      </c>
      <c r="J10750" t="str">
        <f>VLOOKUP($E10750,reference!$G$1:$H$25,2,FALSE)</f>
        <v>No data</v>
      </c>
      <c r="K10750" t="str">
        <f t="shared" si="167"/>
        <v>Non Irigasi</v>
      </c>
      <c r="L10750" t="s">
        <v>327</v>
      </c>
    </row>
    <row r="10751" spans="1:12" x14ac:dyDescent="0.25">
      <c r="A10751" s="1">
        <v>10750</v>
      </c>
      <c r="B10751" s="3">
        <v>1335</v>
      </c>
      <c r="C10751" s="1">
        <v>235</v>
      </c>
      <c r="D10751" s="1">
        <v>11</v>
      </c>
      <c r="E10751" s="1">
        <v>13</v>
      </c>
      <c r="F10751" s="1">
        <v>0</v>
      </c>
      <c r="G10751">
        <f>VLOOKUP(C10751,reference!$A$1:$E$310,5,FALSE)</f>
        <v>5314040</v>
      </c>
      <c r="H10751" t="str">
        <f>VLOOKUP(C10751,reference!$A$1:$E$310,4,FALSE)</f>
        <v>ROTE TENGAH</v>
      </c>
      <c r="I10751" t="str">
        <f>VLOOKUP($D10751,reference!$G$1:$H$25,2,FALSE)</f>
        <v>Savanna / Padang rumput</v>
      </c>
      <c r="J10751" t="str">
        <f>VLOOKUP($E10751,reference!$G$1:$H$25,2,FALSE)</f>
        <v>Pertanian lahan kering  campur semak / kebun campur</v>
      </c>
      <c r="K10751" t="str">
        <f t="shared" si="167"/>
        <v>Non Irigasi</v>
      </c>
      <c r="L10751" t="s">
        <v>327</v>
      </c>
    </row>
    <row r="10752" spans="1:12" x14ac:dyDescent="0.25">
      <c r="A10752" s="1">
        <v>10751</v>
      </c>
      <c r="B10752" s="3">
        <v>230</v>
      </c>
      <c r="C10752" s="1">
        <v>235</v>
      </c>
      <c r="D10752" s="1">
        <v>11</v>
      </c>
      <c r="E10752" s="1">
        <v>16</v>
      </c>
      <c r="F10752" s="1">
        <v>0</v>
      </c>
      <c r="G10752">
        <f>VLOOKUP(C10752,reference!$A$1:$E$310,5,FALSE)</f>
        <v>5314040</v>
      </c>
      <c r="H10752" t="str">
        <f>VLOOKUP(C10752,reference!$A$1:$E$310,4,FALSE)</f>
        <v>ROTE TENGAH</v>
      </c>
      <c r="I10752" t="str">
        <f>VLOOKUP($D10752,reference!$G$1:$H$25,2,FALSE)</f>
        <v>Savanna / Padang rumput</v>
      </c>
      <c r="J10752" t="str">
        <f>VLOOKUP($E10752,reference!$G$1:$H$25,2,FALSE)</f>
        <v>Pemukiman</v>
      </c>
      <c r="K10752" t="str">
        <f t="shared" si="167"/>
        <v>Non Irigasi</v>
      </c>
      <c r="L10752" t="s">
        <v>327</v>
      </c>
    </row>
    <row r="10753" spans="1:12" x14ac:dyDescent="0.25">
      <c r="A10753" s="1">
        <v>10752</v>
      </c>
      <c r="B10753" s="3">
        <v>7</v>
      </c>
      <c r="C10753" s="1">
        <v>237</v>
      </c>
      <c r="D10753" s="1">
        <v>11</v>
      </c>
      <c r="E10753" s="1">
        <v>20</v>
      </c>
      <c r="F10753" s="1">
        <v>0</v>
      </c>
      <c r="G10753">
        <f>VLOOKUP(C10753,reference!$A$1:$E$310,5,FALSE)</f>
        <v>5314050</v>
      </c>
      <c r="H10753" t="str">
        <f>VLOOKUP(C10753,reference!$A$1:$E$310,4,FALSE)</f>
        <v>PANTAI BARU</v>
      </c>
      <c r="I10753" t="str">
        <f>VLOOKUP($D10753,reference!$G$1:$H$25,2,FALSE)</f>
        <v>Savanna / Padang rumput</v>
      </c>
      <c r="J10753" t="str">
        <f>VLOOKUP($E10753,reference!$G$1:$H$25,2,FALSE)</f>
        <v>Tubuh air</v>
      </c>
      <c r="K10753" t="str">
        <f t="shared" si="167"/>
        <v>Non Irigasi</v>
      </c>
      <c r="L10753" t="s">
        <v>327</v>
      </c>
    </row>
    <row r="10754" spans="1:12" x14ac:dyDescent="0.25">
      <c r="A10754" s="1">
        <v>10753</v>
      </c>
      <c r="B10754" s="3">
        <v>6</v>
      </c>
      <c r="C10754" s="1">
        <v>237</v>
      </c>
      <c r="D10754" s="1">
        <v>20</v>
      </c>
      <c r="E10754" s="1">
        <v>20</v>
      </c>
      <c r="F10754" s="1">
        <v>0</v>
      </c>
      <c r="G10754">
        <f>VLOOKUP(C10754,reference!$A$1:$E$310,5,FALSE)</f>
        <v>5314050</v>
      </c>
      <c r="H10754" t="str">
        <f>VLOOKUP(C10754,reference!$A$1:$E$310,4,FALSE)</f>
        <v>PANTAI BARU</v>
      </c>
      <c r="I10754" t="str">
        <f>VLOOKUP($D10754,reference!$G$1:$H$25,2,FALSE)</f>
        <v>Tubuh air</v>
      </c>
      <c r="J10754" t="str">
        <f>VLOOKUP($E10754,reference!$G$1:$H$25,2,FALSE)</f>
        <v>Tubuh air</v>
      </c>
      <c r="K10754" t="str">
        <f t="shared" si="167"/>
        <v>Non Irigasi</v>
      </c>
      <c r="L10754" t="s">
        <v>327</v>
      </c>
    </row>
    <row r="10755" spans="1:12" x14ac:dyDescent="0.25">
      <c r="A10755" s="1">
        <v>10754</v>
      </c>
      <c r="B10755" s="3">
        <v>5</v>
      </c>
      <c r="C10755" s="1">
        <v>238</v>
      </c>
      <c r="D10755" s="1">
        <v>11</v>
      </c>
      <c r="E10755" s="1">
        <v>16</v>
      </c>
      <c r="F10755" s="1">
        <v>0</v>
      </c>
      <c r="G10755">
        <f>VLOOKUP(C10755,reference!$A$1:$E$310,5,FALSE)</f>
        <v>5314060</v>
      </c>
      <c r="H10755" t="str">
        <f>VLOOKUP(C10755,reference!$A$1:$E$310,4,FALSE)</f>
        <v>ROTE TIMUR</v>
      </c>
      <c r="I10755" t="str">
        <f>VLOOKUP($D10755,reference!$G$1:$H$25,2,FALSE)</f>
        <v>Savanna / Padang rumput</v>
      </c>
      <c r="J10755" t="str">
        <f>VLOOKUP($E10755,reference!$G$1:$H$25,2,FALSE)</f>
        <v>Pemukiman</v>
      </c>
      <c r="K10755" t="str">
        <f t="shared" ref="K10755:K10818" si="168">IF(F10755=0,"Non Irigasi","Buffer Irigasi")</f>
        <v>Non Irigasi</v>
      </c>
      <c r="L10755" t="s">
        <v>327</v>
      </c>
    </row>
    <row r="10756" spans="1:12" x14ac:dyDescent="0.25">
      <c r="A10756" s="1">
        <v>10755</v>
      </c>
      <c r="B10756" s="3">
        <v>1572</v>
      </c>
      <c r="C10756" s="1">
        <v>235</v>
      </c>
      <c r="D10756" s="1">
        <v>9</v>
      </c>
      <c r="E10756" s="1">
        <v>13</v>
      </c>
      <c r="F10756" s="1">
        <v>0</v>
      </c>
      <c r="G10756">
        <f>VLOOKUP(C10756,reference!$A$1:$E$310,5,FALSE)</f>
        <v>5314040</v>
      </c>
      <c r="H10756" t="str">
        <f>VLOOKUP(C10756,reference!$A$1:$E$310,4,FALSE)</f>
        <v>ROTE TENGAH</v>
      </c>
      <c r="I10756" t="str">
        <f>VLOOKUP($D10756,reference!$G$1:$H$25,2,FALSE)</f>
        <v>Semak belukar</v>
      </c>
      <c r="J10756" t="str">
        <f>VLOOKUP($E10756,reference!$G$1:$H$25,2,FALSE)</f>
        <v>Pertanian lahan kering  campur semak / kebun campur</v>
      </c>
      <c r="K10756" t="str">
        <f t="shared" si="168"/>
        <v>Non Irigasi</v>
      </c>
      <c r="L10756" t="s">
        <v>327</v>
      </c>
    </row>
    <row r="10757" spans="1:12" x14ac:dyDescent="0.25">
      <c r="A10757" s="1">
        <v>10756</v>
      </c>
      <c r="B10757" s="3">
        <v>133</v>
      </c>
      <c r="C10757" s="1">
        <v>238</v>
      </c>
      <c r="D10757" s="1">
        <v>1</v>
      </c>
      <c r="E10757" s="1">
        <v>13</v>
      </c>
      <c r="F10757" s="1">
        <v>0</v>
      </c>
      <c r="G10757">
        <f>VLOOKUP(C10757,reference!$A$1:$E$310,5,FALSE)</f>
        <v>5314060</v>
      </c>
      <c r="H10757" t="str">
        <f>VLOOKUP(C10757,reference!$A$1:$E$310,4,FALSE)</f>
        <v>ROTE TIMUR</v>
      </c>
      <c r="I10757" t="str">
        <f>VLOOKUP($D10757,reference!$G$1:$H$25,2,FALSE)</f>
        <v>Hutan lahan kering primer</v>
      </c>
      <c r="J10757" t="str">
        <f>VLOOKUP($E10757,reference!$G$1:$H$25,2,FALSE)</f>
        <v>Pertanian lahan kering  campur semak / kebun campur</v>
      </c>
      <c r="K10757" t="str">
        <f t="shared" si="168"/>
        <v>Non Irigasi</v>
      </c>
      <c r="L10757" t="s">
        <v>328</v>
      </c>
    </row>
    <row r="10758" spans="1:12" x14ac:dyDescent="0.25">
      <c r="A10758" s="1">
        <v>10757</v>
      </c>
      <c r="B10758" s="3">
        <v>360</v>
      </c>
      <c r="C10758" s="1">
        <v>238</v>
      </c>
      <c r="D10758" s="1">
        <v>1</v>
      </c>
      <c r="E10758" s="1">
        <v>2</v>
      </c>
      <c r="F10758" s="1">
        <v>0</v>
      </c>
      <c r="G10758">
        <f>VLOOKUP(C10758,reference!$A$1:$E$310,5,FALSE)</f>
        <v>5314060</v>
      </c>
      <c r="H10758" t="str">
        <f>VLOOKUP(C10758,reference!$A$1:$E$310,4,FALSE)</f>
        <v>ROTE TIMUR</v>
      </c>
      <c r="I10758" t="str">
        <f>VLOOKUP($D10758,reference!$G$1:$H$25,2,FALSE)</f>
        <v>Hutan lahan kering primer</v>
      </c>
      <c r="J10758" t="str">
        <f>VLOOKUP($E10758,reference!$G$1:$H$25,2,FALSE)</f>
        <v>Hutan lahan kering sekunder / bekas tebangan</v>
      </c>
      <c r="K10758" t="str">
        <f t="shared" si="168"/>
        <v>Non Irigasi</v>
      </c>
      <c r="L10758" t="s">
        <v>329</v>
      </c>
    </row>
    <row r="10759" spans="1:12" x14ac:dyDescent="0.25">
      <c r="A10759" s="1">
        <v>10758</v>
      </c>
      <c r="B10759" s="3">
        <v>3</v>
      </c>
      <c r="C10759" s="1">
        <v>238</v>
      </c>
      <c r="D10759" s="1">
        <v>1</v>
      </c>
      <c r="E10759" s="1">
        <v>16</v>
      </c>
      <c r="F10759" s="1">
        <v>0</v>
      </c>
      <c r="G10759">
        <f>VLOOKUP(C10759,reference!$A$1:$E$310,5,FALSE)</f>
        <v>5314060</v>
      </c>
      <c r="H10759" t="str">
        <f>VLOOKUP(C10759,reference!$A$1:$E$310,4,FALSE)</f>
        <v>ROTE TIMUR</v>
      </c>
      <c r="I10759" t="str">
        <f>VLOOKUP($D10759,reference!$G$1:$H$25,2,FALSE)</f>
        <v>Hutan lahan kering primer</v>
      </c>
      <c r="J10759" t="str">
        <f>VLOOKUP($E10759,reference!$G$1:$H$25,2,FALSE)</f>
        <v>Pemukiman</v>
      </c>
      <c r="K10759" t="str">
        <f t="shared" si="168"/>
        <v>Non Irigasi</v>
      </c>
      <c r="L10759" t="s">
        <v>328</v>
      </c>
    </row>
    <row r="10760" spans="1:12" x14ac:dyDescent="0.25">
      <c r="A10760" s="1">
        <v>10759</v>
      </c>
      <c r="B10760" s="3">
        <v>13</v>
      </c>
      <c r="C10760" s="1">
        <v>238</v>
      </c>
      <c r="D10760" s="1">
        <v>18</v>
      </c>
      <c r="E10760" s="1">
        <v>11</v>
      </c>
      <c r="F10760" s="1">
        <v>0</v>
      </c>
      <c r="G10760">
        <f>VLOOKUP(C10760,reference!$A$1:$E$310,5,FALSE)</f>
        <v>5314060</v>
      </c>
      <c r="H10760" t="str">
        <f>VLOOKUP(C10760,reference!$A$1:$E$310,4,FALSE)</f>
        <v>ROTE TIMUR</v>
      </c>
      <c r="I10760" t="str">
        <f>VLOOKUP($D10760,reference!$G$1:$H$25,2,FALSE)</f>
        <v>Lahan terbuka</v>
      </c>
      <c r="J10760" t="str">
        <f>VLOOKUP($E10760,reference!$G$1:$H$25,2,FALSE)</f>
        <v>Savanna / Padang rumput</v>
      </c>
      <c r="K10760" t="str">
        <f t="shared" si="168"/>
        <v>Non Irigasi</v>
      </c>
      <c r="L10760" t="s">
        <v>327</v>
      </c>
    </row>
    <row r="10761" spans="1:12" x14ac:dyDescent="0.25">
      <c r="A10761" s="1">
        <v>10760</v>
      </c>
      <c r="B10761" s="3">
        <v>340</v>
      </c>
      <c r="C10761" s="1">
        <v>235</v>
      </c>
      <c r="D10761" s="1">
        <v>11</v>
      </c>
      <c r="E10761" s="1">
        <v>14</v>
      </c>
      <c r="F10761" s="1">
        <v>0</v>
      </c>
      <c r="G10761">
        <f>VLOOKUP(C10761,reference!$A$1:$E$310,5,FALSE)</f>
        <v>5314040</v>
      </c>
      <c r="H10761" t="str">
        <f>VLOOKUP(C10761,reference!$A$1:$E$310,4,FALSE)</f>
        <v>ROTE TENGAH</v>
      </c>
      <c r="I10761" t="str">
        <f>VLOOKUP($D10761,reference!$G$1:$H$25,2,FALSE)</f>
        <v>Savanna / Padang rumput</v>
      </c>
      <c r="J10761" t="str">
        <f>VLOOKUP($E10761,reference!$G$1:$H$25,2,FALSE)</f>
        <v>Sawah</v>
      </c>
      <c r="K10761" t="str">
        <f t="shared" si="168"/>
        <v>Non Irigasi</v>
      </c>
      <c r="L10761" t="s">
        <v>327</v>
      </c>
    </row>
    <row r="10762" spans="1:12" x14ac:dyDescent="0.25">
      <c r="A10762" s="1">
        <v>10761</v>
      </c>
      <c r="B10762" s="3">
        <v>465</v>
      </c>
      <c r="C10762" s="1">
        <v>235</v>
      </c>
      <c r="D10762" s="1">
        <v>9</v>
      </c>
      <c r="E10762" s="1">
        <v>14</v>
      </c>
      <c r="F10762" s="1">
        <v>0</v>
      </c>
      <c r="G10762">
        <f>VLOOKUP(C10762,reference!$A$1:$E$310,5,FALSE)</f>
        <v>5314040</v>
      </c>
      <c r="H10762" t="str">
        <f>VLOOKUP(C10762,reference!$A$1:$E$310,4,FALSE)</f>
        <v>ROTE TENGAH</v>
      </c>
      <c r="I10762" t="str">
        <f>VLOOKUP($D10762,reference!$G$1:$H$25,2,FALSE)</f>
        <v>Semak belukar</v>
      </c>
      <c r="J10762" t="str">
        <f>VLOOKUP($E10762,reference!$G$1:$H$25,2,FALSE)</f>
        <v>Sawah</v>
      </c>
      <c r="K10762" t="str">
        <f t="shared" si="168"/>
        <v>Non Irigasi</v>
      </c>
      <c r="L10762" t="s">
        <v>327</v>
      </c>
    </row>
    <row r="10763" spans="1:12" x14ac:dyDescent="0.25">
      <c r="A10763" s="1">
        <v>10762</v>
      </c>
      <c r="B10763" s="3">
        <v>3</v>
      </c>
      <c r="C10763" s="1">
        <v>238</v>
      </c>
      <c r="D10763" s="1">
        <v>18</v>
      </c>
      <c r="E10763" s="1">
        <v>0</v>
      </c>
      <c r="F10763" s="1">
        <v>0</v>
      </c>
      <c r="G10763">
        <f>VLOOKUP(C10763,reference!$A$1:$E$310,5,FALSE)</f>
        <v>5314060</v>
      </c>
      <c r="H10763" t="str">
        <f>VLOOKUP(C10763,reference!$A$1:$E$310,4,FALSE)</f>
        <v>ROTE TIMUR</v>
      </c>
      <c r="I10763" t="str">
        <f>VLOOKUP($D10763,reference!$G$1:$H$25,2,FALSE)</f>
        <v>Lahan terbuka</v>
      </c>
      <c r="J10763" t="str">
        <f>VLOOKUP($E10763,reference!$G$1:$H$25,2,FALSE)</f>
        <v>No data</v>
      </c>
      <c r="K10763" t="str">
        <f t="shared" si="168"/>
        <v>Non Irigasi</v>
      </c>
      <c r="L10763" t="s">
        <v>327</v>
      </c>
    </row>
    <row r="10764" spans="1:12" x14ac:dyDescent="0.25">
      <c r="A10764" s="1">
        <v>10763</v>
      </c>
      <c r="B10764" s="3">
        <v>4</v>
      </c>
      <c r="C10764" s="1">
        <v>235</v>
      </c>
      <c r="D10764" s="1">
        <v>0</v>
      </c>
      <c r="E10764" s="1">
        <v>16</v>
      </c>
      <c r="F10764" s="1">
        <v>0</v>
      </c>
      <c r="G10764">
        <f>VLOOKUP(C10764,reference!$A$1:$E$310,5,FALSE)</f>
        <v>5314040</v>
      </c>
      <c r="H10764" t="str">
        <f>VLOOKUP(C10764,reference!$A$1:$E$310,4,FALSE)</f>
        <v>ROTE TENGAH</v>
      </c>
      <c r="I10764" t="str">
        <f>VLOOKUP($D10764,reference!$G$1:$H$25,2,FALSE)</f>
        <v>No data</v>
      </c>
      <c r="J10764" t="str">
        <f>VLOOKUP($E10764,reference!$G$1:$H$25,2,FALSE)</f>
        <v>Pemukiman</v>
      </c>
      <c r="K10764" t="str">
        <f t="shared" si="168"/>
        <v>Non Irigasi</v>
      </c>
      <c r="L10764" t="s">
        <v>327</v>
      </c>
    </row>
    <row r="10765" spans="1:12" x14ac:dyDescent="0.25">
      <c r="A10765" s="1">
        <v>10764</v>
      </c>
      <c r="B10765" s="3">
        <v>15</v>
      </c>
      <c r="C10765" s="1">
        <v>237</v>
      </c>
      <c r="D10765" s="1">
        <v>13</v>
      </c>
      <c r="E10765" s="1">
        <v>2</v>
      </c>
      <c r="F10765" s="1">
        <v>0</v>
      </c>
      <c r="G10765">
        <f>VLOOKUP(C10765,reference!$A$1:$E$310,5,FALSE)</f>
        <v>5314050</v>
      </c>
      <c r="H10765" t="str">
        <f>VLOOKUP(C10765,reference!$A$1:$E$310,4,FALSE)</f>
        <v>PANTAI BARU</v>
      </c>
      <c r="I10765" t="str">
        <f>VLOOKUP($D10765,reference!$G$1:$H$25,2,FALSE)</f>
        <v>Pertanian lahan kering  campur semak / kebun campur</v>
      </c>
      <c r="J10765" t="str">
        <f>VLOOKUP($E10765,reference!$G$1:$H$25,2,FALSE)</f>
        <v>Hutan lahan kering sekunder / bekas tebangan</v>
      </c>
      <c r="K10765" t="str">
        <f t="shared" si="168"/>
        <v>Non Irigasi</v>
      </c>
      <c r="L10765" t="s">
        <v>327</v>
      </c>
    </row>
    <row r="10766" spans="1:12" x14ac:dyDescent="0.25">
      <c r="A10766" s="1">
        <v>10765</v>
      </c>
      <c r="B10766" s="3">
        <v>46</v>
      </c>
      <c r="C10766" s="1">
        <v>237</v>
      </c>
      <c r="D10766" s="1">
        <v>11</v>
      </c>
      <c r="E10766" s="1">
        <v>13</v>
      </c>
      <c r="F10766" s="1">
        <v>0</v>
      </c>
      <c r="G10766">
        <f>VLOOKUP(C10766,reference!$A$1:$E$310,5,FALSE)</f>
        <v>5314050</v>
      </c>
      <c r="H10766" t="str">
        <f>VLOOKUP(C10766,reference!$A$1:$E$310,4,FALSE)</f>
        <v>PANTAI BARU</v>
      </c>
      <c r="I10766" t="str">
        <f>VLOOKUP($D10766,reference!$G$1:$H$25,2,FALSE)</f>
        <v>Savanna / Padang rumput</v>
      </c>
      <c r="J10766" t="str">
        <f>VLOOKUP($E10766,reference!$G$1:$H$25,2,FALSE)</f>
        <v>Pertanian lahan kering  campur semak / kebun campur</v>
      </c>
      <c r="K10766" t="str">
        <f t="shared" si="168"/>
        <v>Non Irigasi</v>
      </c>
      <c r="L10766" t="s">
        <v>327</v>
      </c>
    </row>
    <row r="10767" spans="1:12" x14ac:dyDescent="0.25">
      <c r="A10767" s="1">
        <v>10766</v>
      </c>
      <c r="B10767" s="3">
        <v>12</v>
      </c>
      <c r="C10767" s="1">
        <v>238</v>
      </c>
      <c r="D10767" s="1">
        <v>6</v>
      </c>
      <c r="E10767" s="1">
        <v>11</v>
      </c>
      <c r="F10767" s="1">
        <v>0</v>
      </c>
      <c r="G10767">
        <f>VLOOKUP(C10767,reference!$A$1:$E$310,5,FALSE)</f>
        <v>5314060</v>
      </c>
      <c r="H10767" t="str">
        <f>VLOOKUP(C10767,reference!$A$1:$E$310,4,FALSE)</f>
        <v>ROTE TIMUR</v>
      </c>
      <c r="I10767" t="str">
        <f>VLOOKUP($D10767,reference!$G$1:$H$25,2,FALSE)</f>
        <v>Hutan mangrove sekunder</v>
      </c>
      <c r="J10767" t="str">
        <f>VLOOKUP($E10767,reference!$G$1:$H$25,2,FALSE)</f>
        <v>Savanna / Padang rumput</v>
      </c>
      <c r="K10767" t="str">
        <f t="shared" si="168"/>
        <v>Non Irigasi</v>
      </c>
      <c r="L10767" t="s">
        <v>328</v>
      </c>
    </row>
    <row r="10768" spans="1:12" x14ac:dyDescent="0.25">
      <c r="A10768" s="1">
        <v>10767</v>
      </c>
      <c r="B10768" s="3">
        <v>116</v>
      </c>
      <c r="C10768" s="1">
        <v>237</v>
      </c>
      <c r="D10768" s="1">
        <v>13</v>
      </c>
      <c r="E10768" s="1">
        <v>9</v>
      </c>
      <c r="F10768" s="1">
        <v>0</v>
      </c>
      <c r="G10768">
        <f>VLOOKUP(C10768,reference!$A$1:$E$310,5,FALSE)</f>
        <v>5314050</v>
      </c>
      <c r="H10768" t="str">
        <f>VLOOKUP(C10768,reference!$A$1:$E$310,4,FALSE)</f>
        <v>PANTAI BARU</v>
      </c>
      <c r="I10768" t="str">
        <f>VLOOKUP($D10768,reference!$G$1:$H$25,2,FALSE)</f>
        <v>Pertanian lahan kering  campur semak / kebun campur</v>
      </c>
      <c r="J10768" t="str">
        <f>VLOOKUP($E10768,reference!$G$1:$H$25,2,FALSE)</f>
        <v>Semak belukar</v>
      </c>
      <c r="K10768" t="str">
        <f t="shared" si="168"/>
        <v>Non Irigasi</v>
      </c>
      <c r="L10768" t="s">
        <v>327</v>
      </c>
    </row>
    <row r="10769" spans="1:12" x14ac:dyDescent="0.25">
      <c r="A10769" s="1">
        <v>10768</v>
      </c>
      <c r="B10769" s="3">
        <v>234</v>
      </c>
      <c r="C10769" s="1">
        <v>238</v>
      </c>
      <c r="D10769" s="1">
        <v>1</v>
      </c>
      <c r="E10769" s="1">
        <v>11</v>
      </c>
      <c r="F10769" s="1">
        <v>0</v>
      </c>
      <c r="G10769">
        <f>VLOOKUP(C10769,reference!$A$1:$E$310,5,FALSE)</f>
        <v>5314060</v>
      </c>
      <c r="H10769" t="str">
        <f>VLOOKUP(C10769,reference!$A$1:$E$310,4,FALSE)</f>
        <v>ROTE TIMUR</v>
      </c>
      <c r="I10769" t="str">
        <f>VLOOKUP($D10769,reference!$G$1:$H$25,2,FALSE)</f>
        <v>Hutan lahan kering primer</v>
      </c>
      <c r="J10769" t="str">
        <f>VLOOKUP($E10769,reference!$G$1:$H$25,2,FALSE)</f>
        <v>Savanna / Padang rumput</v>
      </c>
      <c r="K10769" t="str">
        <f t="shared" si="168"/>
        <v>Non Irigasi</v>
      </c>
      <c r="L10769" t="s">
        <v>328</v>
      </c>
    </row>
    <row r="10770" spans="1:12" x14ac:dyDescent="0.25">
      <c r="A10770" s="1">
        <v>10769</v>
      </c>
      <c r="B10770" s="3">
        <v>3</v>
      </c>
      <c r="C10770" s="1">
        <v>238</v>
      </c>
      <c r="D10770" s="1">
        <v>11</v>
      </c>
      <c r="E10770" s="1">
        <v>9</v>
      </c>
      <c r="F10770" s="1">
        <v>0</v>
      </c>
      <c r="G10770">
        <f>VLOOKUP(C10770,reference!$A$1:$E$310,5,FALSE)</f>
        <v>5314060</v>
      </c>
      <c r="H10770" t="str">
        <f>VLOOKUP(C10770,reference!$A$1:$E$310,4,FALSE)</f>
        <v>ROTE TIMUR</v>
      </c>
      <c r="I10770" t="str">
        <f>VLOOKUP($D10770,reference!$G$1:$H$25,2,FALSE)</f>
        <v>Savanna / Padang rumput</v>
      </c>
      <c r="J10770" t="str">
        <f>VLOOKUP($E10770,reference!$G$1:$H$25,2,FALSE)</f>
        <v>Semak belukar</v>
      </c>
      <c r="K10770" t="str">
        <f t="shared" si="168"/>
        <v>Non Irigasi</v>
      </c>
      <c r="L10770" t="s">
        <v>327</v>
      </c>
    </row>
    <row r="10771" spans="1:12" x14ac:dyDescent="0.25">
      <c r="A10771" s="1">
        <v>10770</v>
      </c>
      <c r="B10771" s="3">
        <v>16</v>
      </c>
      <c r="C10771" s="1">
        <v>235</v>
      </c>
      <c r="D10771" s="1">
        <v>0</v>
      </c>
      <c r="E10771" s="1">
        <v>18</v>
      </c>
      <c r="F10771" s="1">
        <v>0</v>
      </c>
      <c r="G10771">
        <f>VLOOKUP(C10771,reference!$A$1:$E$310,5,FALSE)</f>
        <v>5314040</v>
      </c>
      <c r="H10771" t="str">
        <f>VLOOKUP(C10771,reference!$A$1:$E$310,4,FALSE)</f>
        <v>ROTE TENGAH</v>
      </c>
      <c r="I10771" t="str">
        <f>VLOOKUP($D10771,reference!$G$1:$H$25,2,FALSE)</f>
        <v>No data</v>
      </c>
      <c r="J10771" t="str">
        <f>VLOOKUP($E10771,reference!$G$1:$H$25,2,FALSE)</f>
        <v>Lahan terbuka</v>
      </c>
      <c r="K10771" t="str">
        <f t="shared" si="168"/>
        <v>Non Irigasi</v>
      </c>
      <c r="L10771" t="s">
        <v>327</v>
      </c>
    </row>
    <row r="10772" spans="1:12" x14ac:dyDescent="0.25">
      <c r="A10772" s="1">
        <v>10771</v>
      </c>
      <c r="B10772" s="3">
        <v>6</v>
      </c>
      <c r="C10772" s="1">
        <v>238</v>
      </c>
      <c r="D10772" s="1">
        <v>6</v>
      </c>
      <c r="E10772" s="1">
        <v>0</v>
      </c>
      <c r="F10772" s="1">
        <v>0</v>
      </c>
      <c r="G10772">
        <f>VLOOKUP(C10772,reference!$A$1:$E$310,5,FALSE)</f>
        <v>5314060</v>
      </c>
      <c r="H10772" t="str">
        <f>VLOOKUP(C10772,reference!$A$1:$E$310,4,FALSE)</f>
        <v>ROTE TIMUR</v>
      </c>
      <c r="I10772" t="str">
        <f>VLOOKUP($D10772,reference!$G$1:$H$25,2,FALSE)</f>
        <v>Hutan mangrove sekunder</v>
      </c>
      <c r="J10772" t="str">
        <f>VLOOKUP($E10772,reference!$G$1:$H$25,2,FALSE)</f>
        <v>No data</v>
      </c>
      <c r="K10772" t="str">
        <f t="shared" si="168"/>
        <v>Non Irigasi</v>
      </c>
      <c r="L10772" t="s">
        <v>328</v>
      </c>
    </row>
    <row r="10773" spans="1:12" x14ac:dyDescent="0.25">
      <c r="A10773" s="1">
        <v>10772</v>
      </c>
      <c r="B10773" s="3">
        <v>42</v>
      </c>
      <c r="C10773" s="1">
        <v>237</v>
      </c>
      <c r="D10773" s="1">
        <v>2</v>
      </c>
      <c r="E10773" s="1">
        <v>11</v>
      </c>
      <c r="F10773" s="1">
        <v>0</v>
      </c>
      <c r="G10773">
        <f>VLOOKUP(C10773,reference!$A$1:$E$310,5,FALSE)</f>
        <v>5314050</v>
      </c>
      <c r="H10773" t="str">
        <f>VLOOKUP(C10773,reference!$A$1:$E$310,4,FALSE)</f>
        <v>PANTAI BARU</v>
      </c>
      <c r="I10773" t="str">
        <f>VLOOKUP($D10773,reference!$G$1:$H$25,2,FALSE)</f>
        <v>Hutan lahan kering sekunder / bekas tebangan</v>
      </c>
      <c r="J10773" t="str">
        <f>VLOOKUP($E10773,reference!$G$1:$H$25,2,FALSE)</f>
        <v>Savanna / Padang rumput</v>
      </c>
      <c r="K10773" t="str">
        <f t="shared" si="168"/>
        <v>Non Irigasi</v>
      </c>
      <c r="L10773" t="s">
        <v>328</v>
      </c>
    </row>
    <row r="10774" spans="1:12" x14ac:dyDescent="0.25">
      <c r="A10774" s="1">
        <v>10773</v>
      </c>
      <c r="B10774" s="3">
        <v>31</v>
      </c>
      <c r="C10774" s="1">
        <v>237</v>
      </c>
      <c r="D10774" s="1">
        <v>14</v>
      </c>
      <c r="E10774" s="1">
        <v>2</v>
      </c>
      <c r="F10774" s="1">
        <v>0</v>
      </c>
      <c r="G10774">
        <f>VLOOKUP(C10774,reference!$A$1:$E$310,5,FALSE)</f>
        <v>5314050</v>
      </c>
      <c r="H10774" t="str">
        <f>VLOOKUP(C10774,reference!$A$1:$E$310,4,FALSE)</f>
        <v>PANTAI BARU</v>
      </c>
      <c r="I10774" t="str">
        <f>VLOOKUP($D10774,reference!$G$1:$H$25,2,FALSE)</f>
        <v>Sawah</v>
      </c>
      <c r="J10774" t="str">
        <f>VLOOKUP($E10774,reference!$G$1:$H$25,2,FALSE)</f>
        <v>Hutan lahan kering sekunder / bekas tebangan</v>
      </c>
      <c r="K10774" t="str">
        <f t="shared" si="168"/>
        <v>Non Irigasi</v>
      </c>
      <c r="L10774" t="s">
        <v>327</v>
      </c>
    </row>
    <row r="10775" spans="1:12" x14ac:dyDescent="0.25">
      <c r="A10775" s="1">
        <v>10774</v>
      </c>
      <c r="B10775" s="3">
        <v>41</v>
      </c>
      <c r="C10775" s="1">
        <v>237</v>
      </c>
      <c r="D10775" s="1">
        <v>13</v>
      </c>
      <c r="E10775" s="1">
        <v>14</v>
      </c>
      <c r="F10775" s="1">
        <v>0</v>
      </c>
      <c r="G10775">
        <f>VLOOKUP(C10775,reference!$A$1:$E$310,5,FALSE)</f>
        <v>5314050</v>
      </c>
      <c r="H10775" t="str">
        <f>VLOOKUP(C10775,reference!$A$1:$E$310,4,FALSE)</f>
        <v>PANTAI BARU</v>
      </c>
      <c r="I10775" t="str">
        <f>VLOOKUP($D10775,reference!$G$1:$H$25,2,FALSE)</f>
        <v>Pertanian lahan kering  campur semak / kebun campur</v>
      </c>
      <c r="J10775" t="str">
        <f>VLOOKUP($E10775,reference!$G$1:$H$25,2,FALSE)</f>
        <v>Sawah</v>
      </c>
      <c r="K10775" t="str">
        <f t="shared" si="168"/>
        <v>Non Irigasi</v>
      </c>
      <c r="L10775" t="s">
        <v>327</v>
      </c>
    </row>
    <row r="10776" spans="1:12" x14ac:dyDescent="0.25">
      <c r="A10776" s="1">
        <v>10775</v>
      </c>
      <c r="B10776" s="3">
        <v>69</v>
      </c>
      <c r="C10776" s="1">
        <v>235</v>
      </c>
      <c r="D10776" s="1">
        <v>18</v>
      </c>
      <c r="E10776" s="1">
        <v>18</v>
      </c>
      <c r="F10776" s="1">
        <v>0</v>
      </c>
      <c r="G10776">
        <f>VLOOKUP(C10776,reference!$A$1:$E$310,5,FALSE)</f>
        <v>5314040</v>
      </c>
      <c r="H10776" t="str">
        <f>VLOOKUP(C10776,reference!$A$1:$E$310,4,FALSE)</f>
        <v>ROTE TENGAH</v>
      </c>
      <c r="I10776" t="str">
        <f>VLOOKUP($D10776,reference!$G$1:$H$25,2,FALSE)</f>
        <v>Lahan terbuka</v>
      </c>
      <c r="J10776" t="str">
        <f>VLOOKUP($E10776,reference!$G$1:$H$25,2,FALSE)</f>
        <v>Lahan terbuka</v>
      </c>
      <c r="K10776" t="str">
        <f t="shared" si="168"/>
        <v>Non Irigasi</v>
      </c>
      <c r="L10776" t="s">
        <v>327</v>
      </c>
    </row>
    <row r="10777" spans="1:12" x14ac:dyDescent="0.25">
      <c r="A10777" s="1">
        <v>10776</v>
      </c>
      <c r="B10777" s="3">
        <v>162</v>
      </c>
      <c r="C10777" s="1">
        <v>237</v>
      </c>
      <c r="D10777" s="1">
        <v>14</v>
      </c>
      <c r="E10777" s="1">
        <v>14</v>
      </c>
      <c r="F10777" s="1">
        <v>0</v>
      </c>
      <c r="G10777">
        <f>VLOOKUP(C10777,reference!$A$1:$E$310,5,FALSE)</f>
        <v>5314050</v>
      </c>
      <c r="H10777" t="str">
        <f>VLOOKUP(C10777,reference!$A$1:$E$310,4,FALSE)</f>
        <v>PANTAI BARU</v>
      </c>
      <c r="I10777" t="str">
        <f>VLOOKUP($D10777,reference!$G$1:$H$25,2,FALSE)</f>
        <v>Sawah</v>
      </c>
      <c r="J10777" t="str">
        <f>VLOOKUP($E10777,reference!$G$1:$H$25,2,FALSE)</f>
        <v>Sawah</v>
      </c>
      <c r="K10777" t="str">
        <f t="shared" si="168"/>
        <v>Non Irigasi</v>
      </c>
      <c r="L10777" t="s">
        <v>327</v>
      </c>
    </row>
    <row r="10778" spans="1:12" x14ac:dyDescent="0.25">
      <c r="A10778" s="1">
        <v>10777</v>
      </c>
      <c r="B10778" s="3">
        <v>160</v>
      </c>
      <c r="C10778" s="1">
        <v>237</v>
      </c>
      <c r="D10778" s="1">
        <v>9</v>
      </c>
      <c r="E10778" s="1">
        <v>11</v>
      </c>
      <c r="F10778" s="1">
        <v>0</v>
      </c>
      <c r="G10778">
        <f>VLOOKUP(C10778,reference!$A$1:$E$310,5,FALSE)</f>
        <v>5314050</v>
      </c>
      <c r="H10778" t="str">
        <f>VLOOKUP(C10778,reference!$A$1:$E$310,4,FALSE)</f>
        <v>PANTAI BARU</v>
      </c>
      <c r="I10778" t="str">
        <f>VLOOKUP($D10778,reference!$G$1:$H$25,2,FALSE)</f>
        <v>Semak belukar</v>
      </c>
      <c r="J10778" t="str">
        <f>VLOOKUP($E10778,reference!$G$1:$H$25,2,FALSE)</f>
        <v>Savanna / Padang rumput</v>
      </c>
      <c r="K10778" t="str">
        <f t="shared" si="168"/>
        <v>Non Irigasi</v>
      </c>
      <c r="L10778" t="s">
        <v>327</v>
      </c>
    </row>
    <row r="10779" spans="1:12" x14ac:dyDescent="0.25">
      <c r="A10779" s="1">
        <v>10778</v>
      </c>
      <c r="B10779" s="3">
        <v>42</v>
      </c>
      <c r="C10779" s="1">
        <v>237</v>
      </c>
      <c r="D10779" s="1">
        <v>12</v>
      </c>
      <c r="E10779" s="1">
        <v>11</v>
      </c>
      <c r="F10779" s="1">
        <v>0</v>
      </c>
      <c r="G10779">
        <f>VLOOKUP(C10779,reference!$A$1:$E$310,5,FALSE)</f>
        <v>5314050</v>
      </c>
      <c r="H10779" t="str">
        <f>VLOOKUP(C10779,reference!$A$1:$E$310,4,FALSE)</f>
        <v>PANTAI BARU</v>
      </c>
      <c r="I10779" t="str">
        <f>VLOOKUP($D10779,reference!$G$1:$H$25,2,FALSE)</f>
        <v>Pertanian lahan kering</v>
      </c>
      <c r="J10779" t="str">
        <f>VLOOKUP($E10779,reference!$G$1:$H$25,2,FALSE)</f>
        <v>Savanna / Padang rumput</v>
      </c>
      <c r="K10779" t="str">
        <f t="shared" si="168"/>
        <v>Non Irigasi</v>
      </c>
      <c r="L10779" t="s">
        <v>327</v>
      </c>
    </row>
    <row r="10780" spans="1:12" x14ac:dyDescent="0.25">
      <c r="A10780" s="1">
        <v>10779</v>
      </c>
      <c r="B10780" s="3">
        <v>269</v>
      </c>
      <c r="C10780" s="1">
        <v>237</v>
      </c>
      <c r="D10780" s="1">
        <v>12</v>
      </c>
      <c r="E10780" s="1">
        <v>13</v>
      </c>
      <c r="F10780" s="1">
        <v>0</v>
      </c>
      <c r="G10780">
        <f>VLOOKUP(C10780,reference!$A$1:$E$310,5,FALSE)</f>
        <v>5314050</v>
      </c>
      <c r="H10780" t="str">
        <f>VLOOKUP(C10780,reference!$A$1:$E$310,4,FALSE)</f>
        <v>PANTAI BARU</v>
      </c>
      <c r="I10780" t="str">
        <f>VLOOKUP($D10780,reference!$G$1:$H$25,2,FALSE)</f>
        <v>Pertanian lahan kering</v>
      </c>
      <c r="J10780" t="str">
        <f>VLOOKUP($E10780,reference!$G$1:$H$25,2,FALSE)</f>
        <v>Pertanian lahan kering  campur semak / kebun campur</v>
      </c>
      <c r="K10780" t="str">
        <f t="shared" si="168"/>
        <v>Non Irigasi</v>
      </c>
      <c r="L10780" t="s">
        <v>327</v>
      </c>
    </row>
    <row r="10781" spans="1:12" x14ac:dyDescent="0.25">
      <c r="A10781" s="1">
        <v>10780</v>
      </c>
      <c r="B10781" s="3">
        <v>5</v>
      </c>
      <c r="C10781" s="1">
        <v>237</v>
      </c>
      <c r="D10781" s="1">
        <v>12</v>
      </c>
      <c r="E10781" s="1">
        <v>2</v>
      </c>
      <c r="F10781" s="1">
        <v>0</v>
      </c>
      <c r="G10781">
        <f>VLOOKUP(C10781,reference!$A$1:$E$310,5,FALSE)</f>
        <v>5314050</v>
      </c>
      <c r="H10781" t="str">
        <f>VLOOKUP(C10781,reference!$A$1:$E$310,4,FALSE)</f>
        <v>PANTAI BARU</v>
      </c>
      <c r="I10781" t="str">
        <f>VLOOKUP($D10781,reference!$G$1:$H$25,2,FALSE)</f>
        <v>Pertanian lahan kering</v>
      </c>
      <c r="J10781" t="str">
        <f>VLOOKUP($E10781,reference!$G$1:$H$25,2,FALSE)</f>
        <v>Hutan lahan kering sekunder / bekas tebangan</v>
      </c>
      <c r="K10781" t="str">
        <f t="shared" si="168"/>
        <v>Non Irigasi</v>
      </c>
      <c r="L10781" t="s">
        <v>327</v>
      </c>
    </row>
    <row r="10782" spans="1:12" x14ac:dyDescent="0.25">
      <c r="A10782" s="1">
        <v>10781</v>
      </c>
      <c r="B10782" s="3">
        <v>49</v>
      </c>
      <c r="C10782" s="1">
        <v>235</v>
      </c>
      <c r="D10782" s="1">
        <v>18</v>
      </c>
      <c r="E10782" s="1">
        <v>11</v>
      </c>
      <c r="F10782" s="1">
        <v>0</v>
      </c>
      <c r="G10782">
        <f>VLOOKUP(C10782,reference!$A$1:$E$310,5,FALSE)</f>
        <v>5314040</v>
      </c>
      <c r="H10782" t="str">
        <f>VLOOKUP(C10782,reference!$A$1:$E$310,4,FALSE)</f>
        <v>ROTE TENGAH</v>
      </c>
      <c r="I10782" t="str">
        <f>VLOOKUP($D10782,reference!$G$1:$H$25,2,FALSE)</f>
        <v>Lahan terbuka</v>
      </c>
      <c r="J10782" t="str">
        <f>VLOOKUP($E10782,reference!$G$1:$H$25,2,FALSE)</f>
        <v>Savanna / Padang rumput</v>
      </c>
      <c r="K10782" t="str">
        <f t="shared" si="168"/>
        <v>Non Irigasi</v>
      </c>
      <c r="L10782" t="s">
        <v>327</v>
      </c>
    </row>
    <row r="10783" spans="1:12" x14ac:dyDescent="0.25">
      <c r="A10783" s="1">
        <v>10782</v>
      </c>
      <c r="B10783" s="3">
        <v>10</v>
      </c>
      <c r="C10783" s="1">
        <v>235</v>
      </c>
      <c r="D10783" s="1">
        <v>18</v>
      </c>
      <c r="E10783" s="1">
        <v>16</v>
      </c>
      <c r="F10783" s="1">
        <v>0</v>
      </c>
      <c r="G10783">
        <f>VLOOKUP(C10783,reference!$A$1:$E$310,5,FALSE)</f>
        <v>5314040</v>
      </c>
      <c r="H10783" t="str">
        <f>VLOOKUP(C10783,reference!$A$1:$E$310,4,FALSE)</f>
        <v>ROTE TENGAH</v>
      </c>
      <c r="I10783" t="str">
        <f>VLOOKUP($D10783,reference!$G$1:$H$25,2,FALSE)</f>
        <v>Lahan terbuka</v>
      </c>
      <c r="J10783" t="str">
        <f>VLOOKUP($E10783,reference!$G$1:$H$25,2,FALSE)</f>
        <v>Pemukiman</v>
      </c>
      <c r="K10783" t="str">
        <f t="shared" si="168"/>
        <v>Non Irigasi</v>
      </c>
      <c r="L10783" t="s">
        <v>327</v>
      </c>
    </row>
    <row r="10784" spans="1:12" x14ac:dyDescent="0.25">
      <c r="A10784" s="1">
        <v>10783</v>
      </c>
      <c r="B10784" s="3">
        <v>2057</v>
      </c>
      <c r="C10784" s="1">
        <v>235</v>
      </c>
      <c r="D10784" s="1">
        <v>13</v>
      </c>
      <c r="E10784" s="1">
        <v>13</v>
      </c>
      <c r="F10784" s="1">
        <v>0</v>
      </c>
      <c r="G10784">
        <f>VLOOKUP(C10784,reference!$A$1:$E$310,5,FALSE)</f>
        <v>5314040</v>
      </c>
      <c r="H10784" t="str">
        <f>VLOOKUP(C10784,reference!$A$1:$E$310,4,FALSE)</f>
        <v>ROTE TENGAH</v>
      </c>
      <c r="I10784" t="str">
        <f>VLOOKUP($D10784,reference!$G$1:$H$25,2,FALSE)</f>
        <v>Pertanian lahan kering  campur semak / kebun campur</v>
      </c>
      <c r="J10784" t="str">
        <f>VLOOKUP($E10784,reference!$G$1:$H$25,2,FALSE)</f>
        <v>Pertanian lahan kering  campur semak / kebun campur</v>
      </c>
      <c r="K10784" t="str">
        <f t="shared" si="168"/>
        <v>Non Irigasi</v>
      </c>
      <c r="L10784" t="s">
        <v>327</v>
      </c>
    </row>
    <row r="10785" spans="1:12" x14ac:dyDescent="0.25">
      <c r="A10785" s="1">
        <v>10784</v>
      </c>
      <c r="B10785" s="3">
        <v>750</v>
      </c>
      <c r="C10785" s="1">
        <v>235</v>
      </c>
      <c r="D10785" s="1">
        <v>2</v>
      </c>
      <c r="E10785" s="1">
        <v>2</v>
      </c>
      <c r="F10785" s="1">
        <v>0</v>
      </c>
      <c r="G10785">
        <f>VLOOKUP(C10785,reference!$A$1:$E$310,5,FALSE)</f>
        <v>5314040</v>
      </c>
      <c r="H10785" t="str">
        <f>VLOOKUP(C10785,reference!$A$1:$E$310,4,FALSE)</f>
        <v>ROTE TENGAH</v>
      </c>
      <c r="I10785" t="str">
        <f>VLOOKUP($D10785,reference!$G$1:$H$25,2,FALSE)</f>
        <v>Hutan lahan kering sekunder / bekas tebangan</v>
      </c>
      <c r="J10785" t="str">
        <f>VLOOKUP($E10785,reference!$G$1:$H$25,2,FALSE)</f>
        <v>Hutan lahan kering sekunder / bekas tebangan</v>
      </c>
      <c r="K10785" t="str">
        <f t="shared" si="168"/>
        <v>Non Irigasi</v>
      </c>
      <c r="L10785" t="s">
        <v>327</v>
      </c>
    </row>
    <row r="10786" spans="1:12" x14ac:dyDescent="0.25">
      <c r="A10786" s="1">
        <v>10785</v>
      </c>
      <c r="B10786" s="3">
        <v>51</v>
      </c>
      <c r="C10786" s="1">
        <v>235</v>
      </c>
      <c r="D10786" s="1">
        <v>2</v>
      </c>
      <c r="E10786" s="1">
        <v>11</v>
      </c>
      <c r="F10786" s="1">
        <v>0</v>
      </c>
      <c r="G10786">
        <f>VLOOKUP(C10786,reference!$A$1:$E$310,5,FALSE)</f>
        <v>5314040</v>
      </c>
      <c r="H10786" t="str">
        <f>VLOOKUP(C10786,reference!$A$1:$E$310,4,FALSE)</f>
        <v>ROTE TENGAH</v>
      </c>
      <c r="I10786" t="str">
        <f>VLOOKUP($D10786,reference!$G$1:$H$25,2,FALSE)</f>
        <v>Hutan lahan kering sekunder / bekas tebangan</v>
      </c>
      <c r="J10786" t="str">
        <f>VLOOKUP($E10786,reference!$G$1:$H$25,2,FALSE)</f>
        <v>Savanna / Padang rumput</v>
      </c>
      <c r="K10786" t="str">
        <f t="shared" si="168"/>
        <v>Non Irigasi</v>
      </c>
      <c r="L10786" t="s">
        <v>328</v>
      </c>
    </row>
    <row r="10787" spans="1:12" x14ac:dyDescent="0.25">
      <c r="A10787" s="1">
        <v>10786</v>
      </c>
      <c r="B10787" s="3">
        <v>154</v>
      </c>
      <c r="C10787" s="1">
        <v>235</v>
      </c>
      <c r="D10787" s="1">
        <v>13</v>
      </c>
      <c r="E10787" s="1">
        <v>16</v>
      </c>
      <c r="F10787" s="1">
        <v>0</v>
      </c>
      <c r="G10787">
        <f>VLOOKUP(C10787,reference!$A$1:$E$310,5,FALSE)</f>
        <v>5314040</v>
      </c>
      <c r="H10787" t="str">
        <f>VLOOKUP(C10787,reference!$A$1:$E$310,4,FALSE)</f>
        <v>ROTE TENGAH</v>
      </c>
      <c r="I10787" t="str">
        <f>VLOOKUP($D10787,reference!$G$1:$H$25,2,FALSE)</f>
        <v>Pertanian lahan kering  campur semak / kebun campur</v>
      </c>
      <c r="J10787" t="str">
        <f>VLOOKUP($E10787,reference!$G$1:$H$25,2,FALSE)</f>
        <v>Pemukiman</v>
      </c>
      <c r="K10787" t="str">
        <f t="shared" si="168"/>
        <v>Non Irigasi</v>
      </c>
      <c r="L10787" t="s">
        <v>327</v>
      </c>
    </row>
    <row r="10788" spans="1:12" x14ac:dyDescent="0.25">
      <c r="A10788" s="1">
        <v>10787</v>
      </c>
      <c r="B10788" s="3">
        <v>1772</v>
      </c>
      <c r="C10788" s="1">
        <v>235</v>
      </c>
      <c r="D10788" s="1">
        <v>13</v>
      </c>
      <c r="E10788" s="1">
        <v>9</v>
      </c>
      <c r="F10788" s="1">
        <v>0</v>
      </c>
      <c r="G10788">
        <f>VLOOKUP(C10788,reference!$A$1:$E$310,5,FALSE)</f>
        <v>5314040</v>
      </c>
      <c r="H10788" t="str">
        <f>VLOOKUP(C10788,reference!$A$1:$E$310,4,FALSE)</f>
        <v>ROTE TENGAH</v>
      </c>
      <c r="I10788" t="str">
        <f>VLOOKUP($D10788,reference!$G$1:$H$25,2,FALSE)</f>
        <v>Pertanian lahan kering  campur semak / kebun campur</v>
      </c>
      <c r="J10788" t="str">
        <f>VLOOKUP($E10788,reference!$G$1:$H$25,2,FALSE)</f>
        <v>Semak belukar</v>
      </c>
      <c r="K10788" t="str">
        <f t="shared" si="168"/>
        <v>Non Irigasi</v>
      </c>
      <c r="L10788" t="s">
        <v>327</v>
      </c>
    </row>
    <row r="10789" spans="1:12" x14ac:dyDescent="0.25">
      <c r="A10789" s="1">
        <v>10788</v>
      </c>
      <c r="B10789" s="3">
        <v>146</v>
      </c>
      <c r="C10789" s="1">
        <v>235</v>
      </c>
      <c r="D10789" s="1">
        <v>13</v>
      </c>
      <c r="E10789" s="1">
        <v>11</v>
      </c>
      <c r="F10789" s="1">
        <v>0</v>
      </c>
      <c r="G10789">
        <f>VLOOKUP(C10789,reference!$A$1:$E$310,5,FALSE)</f>
        <v>5314040</v>
      </c>
      <c r="H10789" t="str">
        <f>VLOOKUP(C10789,reference!$A$1:$E$310,4,FALSE)</f>
        <v>ROTE TENGAH</v>
      </c>
      <c r="I10789" t="str">
        <f>VLOOKUP($D10789,reference!$G$1:$H$25,2,FALSE)</f>
        <v>Pertanian lahan kering  campur semak / kebun campur</v>
      </c>
      <c r="J10789" t="str">
        <f>VLOOKUP($E10789,reference!$G$1:$H$25,2,FALSE)</f>
        <v>Savanna / Padang rumput</v>
      </c>
      <c r="K10789" t="str">
        <f t="shared" si="168"/>
        <v>Non Irigasi</v>
      </c>
      <c r="L10789" t="s">
        <v>327</v>
      </c>
    </row>
    <row r="10790" spans="1:12" x14ac:dyDescent="0.25">
      <c r="A10790" s="1">
        <v>10789</v>
      </c>
      <c r="B10790" s="3">
        <v>3</v>
      </c>
      <c r="C10790" s="1">
        <v>238</v>
      </c>
      <c r="D10790" s="1">
        <v>18</v>
      </c>
      <c r="E10790" s="1">
        <v>9</v>
      </c>
      <c r="F10790" s="1">
        <v>0</v>
      </c>
      <c r="G10790">
        <f>VLOOKUP(C10790,reference!$A$1:$E$310,5,FALSE)</f>
        <v>5314060</v>
      </c>
      <c r="H10790" t="str">
        <f>VLOOKUP(C10790,reference!$A$1:$E$310,4,FALSE)</f>
        <v>ROTE TIMUR</v>
      </c>
      <c r="I10790" t="str">
        <f>VLOOKUP($D10790,reference!$G$1:$H$25,2,FALSE)</f>
        <v>Lahan terbuka</v>
      </c>
      <c r="J10790" t="str">
        <f>VLOOKUP($E10790,reference!$G$1:$H$25,2,FALSE)</f>
        <v>Semak belukar</v>
      </c>
      <c r="K10790" t="str">
        <f t="shared" si="168"/>
        <v>Non Irigasi</v>
      </c>
      <c r="L10790" t="s">
        <v>327</v>
      </c>
    </row>
    <row r="10791" spans="1:12" x14ac:dyDescent="0.25">
      <c r="A10791" s="1">
        <v>10790</v>
      </c>
      <c r="B10791" s="3">
        <v>146</v>
      </c>
      <c r="C10791" s="1">
        <v>237</v>
      </c>
      <c r="D10791" s="1">
        <v>12</v>
      </c>
      <c r="E10791" s="1">
        <v>14</v>
      </c>
      <c r="F10791" s="1">
        <v>0</v>
      </c>
      <c r="G10791">
        <f>VLOOKUP(C10791,reference!$A$1:$E$310,5,FALSE)</f>
        <v>5314050</v>
      </c>
      <c r="H10791" t="str">
        <f>VLOOKUP(C10791,reference!$A$1:$E$310,4,FALSE)</f>
        <v>PANTAI BARU</v>
      </c>
      <c r="I10791" t="str">
        <f>VLOOKUP($D10791,reference!$G$1:$H$25,2,FALSE)</f>
        <v>Pertanian lahan kering</v>
      </c>
      <c r="J10791" t="str">
        <f>VLOOKUP($E10791,reference!$G$1:$H$25,2,FALSE)</f>
        <v>Sawah</v>
      </c>
      <c r="K10791" t="str">
        <f t="shared" si="168"/>
        <v>Non Irigasi</v>
      </c>
      <c r="L10791" t="s">
        <v>327</v>
      </c>
    </row>
    <row r="10792" spans="1:12" x14ac:dyDescent="0.25">
      <c r="A10792" s="1">
        <v>10791</v>
      </c>
      <c r="B10792" s="3">
        <v>10</v>
      </c>
      <c r="C10792" s="1">
        <v>235</v>
      </c>
      <c r="D10792" s="1">
        <v>18</v>
      </c>
      <c r="E10792" s="1">
        <v>0</v>
      </c>
      <c r="F10792" s="1">
        <v>0</v>
      </c>
      <c r="G10792">
        <f>VLOOKUP(C10792,reference!$A$1:$E$310,5,FALSE)</f>
        <v>5314040</v>
      </c>
      <c r="H10792" t="str">
        <f>VLOOKUP(C10792,reference!$A$1:$E$310,4,FALSE)</f>
        <v>ROTE TENGAH</v>
      </c>
      <c r="I10792" t="str">
        <f>VLOOKUP($D10792,reference!$G$1:$H$25,2,FALSE)</f>
        <v>Lahan terbuka</v>
      </c>
      <c r="J10792" t="str">
        <f>VLOOKUP($E10792,reference!$G$1:$H$25,2,FALSE)</f>
        <v>No data</v>
      </c>
      <c r="K10792" t="str">
        <f t="shared" si="168"/>
        <v>Non Irigasi</v>
      </c>
      <c r="L10792" t="s">
        <v>327</v>
      </c>
    </row>
    <row r="10793" spans="1:12" x14ac:dyDescent="0.25">
      <c r="A10793" s="1">
        <v>10792</v>
      </c>
      <c r="B10793" s="3">
        <v>3</v>
      </c>
      <c r="C10793" s="1">
        <v>238</v>
      </c>
      <c r="D10793" s="1">
        <v>20</v>
      </c>
      <c r="E10793" s="1">
        <v>9</v>
      </c>
      <c r="F10793" s="1">
        <v>0</v>
      </c>
      <c r="G10793">
        <f>VLOOKUP(C10793,reference!$A$1:$E$310,5,FALSE)</f>
        <v>5314060</v>
      </c>
      <c r="H10793" t="str">
        <f>VLOOKUP(C10793,reference!$A$1:$E$310,4,FALSE)</f>
        <v>ROTE TIMUR</v>
      </c>
      <c r="I10793" t="str">
        <f>VLOOKUP($D10793,reference!$G$1:$H$25,2,FALSE)</f>
        <v>Tubuh air</v>
      </c>
      <c r="J10793" t="str">
        <f>VLOOKUP($E10793,reference!$G$1:$H$25,2,FALSE)</f>
        <v>Semak belukar</v>
      </c>
      <c r="K10793" t="str">
        <f t="shared" si="168"/>
        <v>Non Irigasi</v>
      </c>
      <c r="L10793" t="s">
        <v>327</v>
      </c>
    </row>
    <row r="10794" spans="1:12" x14ac:dyDescent="0.25">
      <c r="A10794" s="1">
        <v>10793</v>
      </c>
      <c r="B10794" s="3">
        <v>72</v>
      </c>
      <c r="C10794" s="1">
        <v>237</v>
      </c>
      <c r="D10794" s="1">
        <v>16</v>
      </c>
      <c r="E10794" s="1">
        <v>13</v>
      </c>
      <c r="F10794" s="1">
        <v>0</v>
      </c>
      <c r="G10794">
        <f>VLOOKUP(C10794,reference!$A$1:$E$310,5,FALSE)</f>
        <v>5314050</v>
      </c>
      <c r="H10794" t="str">
        <f>VLOOKUP(C10794,reference!$A$1:$E$310,4,FALSE)</f>
        <v>PANTAI BARU</v>
      </c>
      <c r="I10794" t="str">
        <f>VLOOKUP($D10794,reference!$G$1:$H$25,2,FALSE)</f>
        <v>Pemukiman</v>
      </c>
      <c r="J10794" t="str">
        <f>VLOOKUP($E10794,reference!$G$1:$H$25,2,FALSE)</f>
        <v>Pertanian lahan kering  campur semak / kebun campur</v>
      </c>
      <c r="K10794" t="str">
        <f t="shared" si="168"/>
        <v>Non Irigasi</v>
      </c>
      <c r="L10794" t="s">
        <v>327</v>
      </c>
    </row>
    <row r="10795" spans="1:12" x14ac:dyDescent="0.25">
      <c r="A10795" s="1">
        <v>10794</v>
      </c>
      <c r="B10795" s="3">
        <v>17</v>
      </c>
      <c r="C10795" s="1">
        <v>238</v>
      </c>
      <c r="D10795" s="1">
        <v>20</v>
      </c>
      <c r="E10795" s="1">
        <v>20</v>
      </c>
      <c r="F10795" s="1">
        <v>0</v>
      </c>
      <c r="G10795">
        <f>VLOOKUP(C10795,reference!$A$1:$E$310,5,FALSE)</f>
        <v>5314060</v>
      </c>
      <c r="H10795" t="str">
        <f>VLOOKUP(C10795,reference!$A$1:$E$310,4,FALSE)</f>
        <v>ROTE TIMUR</v>
      </c>
      <c r="I10795" t="str">
        <f>VLOOKUP($D10795,reference!$G$1:$H$25,2,FALSE)</f>
        <v>Tubuh air</v>
      </c>
      <c r="J10795" t="str">
        <f>VLOOKUP($E10795,reference!$G$1:$H$25,2,FALSE)</f>
        <v>Tubuh air</v>
      </c>
      <c r="K10795" t="str">
        <f t="shared" si="168"/>
        <v>Non Irigasi</v>
      </c>
      <c r="L10795" t="s">
        <v>327</v>
      </c>
    </row>
    <row r="10796" spans="1:12" x14ac:dyDescent="0.25">
      <c r="A10796" s="1">
        <v>10795</v>
      </c>
      <c r="B10796" s="3">
        <v>2</v>
      </c>
      <c r="C10796" s="1">
        <v>238</v>
      </c>
      <c r="D10796" s="1">
        <v>18</v>
      </c>
      <c r="E10796" s="1">
        <v>20</v>
      </c>
      <c r="F10796" s="1">
        <v>0</v>
      </c>
      <c r="G10796">
        <f>VLOOKUP(C10796,reference!$A$1:$E$310,5,FALSE)</f>
        <v>5314060</v>
      </c>
      <c r="H10796" t="str">
        <f>VLOOKUP(C10796,reference!$A$1:$E$310,4,FALSE)</f>
        <v>ROTE TIMUR</v>
      </c>
      <c r="I10796" t="str">
        <f>VLOOKUP($D10796,reference!$G$1:$H$25,2,FALSE)</f>
        <v>Lahan terbuka</v>
      </c>
      <c r="J10796" t="str">
        <f>VLOOKUP($E10796,reference!$G$1:$H$25,2,FALSE)</f>
        <v>Tubuh air</v>
      </c>
      <c r="K10796" t="str">
        <f t="shared" si="168"/>
        <v>Non Irigasi</v>
      </c>
      <c r="L10796" t="s">
        <v>327</v>
      </c>
    </row>
    <row r="10797" spans="1:12" x14ac:dyDescent="0.25">
      <c r="A10797" s="1">
        <v>10796</v>
      </c>
      <c r="B10797" s="3">
        <v>1</v>
      </c>
      <c r="C10797" s="1">
        <v>235</v>
      </c>
      <c r="D10797" s="1">
        <v>18</v>
      </c>
      <c r="E10797" s="1">
        <v>13</v>
      </c>
      <c r="F10797" s="1">
        <v>0</v>
      </c>
      <c r="G10797">
        <f>VLOOKUP(C10797,reference!$A$1:$E$310,5,FALSE)</f>
        <v>5314040</v>
      </c>
      <c r="H10797" t="str">
        <f>VLOOKUP(C10797,reference!$A$1:$E$310,4,FALSE)</f>
        <v>ROTE TENGAH</v>
      </c>
      <c r="I10797" t="str">
        <f>VLOOKUP($D10797,reference!$G$1:$H$25,2,FALSE)</f>
        <v>Lahan terbuka</v>
      </c>
      <c r="J10797" t="str">
        <f>VLOOKUP($E10797,reference!$G$1:$H$25,2,FALSE)</f>
        <v>Pertanian lahan kering  campur semak / kebun campur</v>
      </c>
      <c r="K10797" t="str">
        <f t="shared" si="168"/>
        <v>Non Irigasi</v>
      </c>
      <c r="L10797" t="s">
        <v>327</v>
      </c>
    </row>
    <row r="10798" spans="1:12" x14ac:dyDescent="0.25">
      <c r="A10798" s="1">
        <v>10797</v>
      </c>
      <c r="B10798" s="3">
        <v>15</v>
      </c>
      <c r="C10798" s="1">
        <v>238</v>
      </c>
      <c r="D10798" s="1">
        <v>18</v>
      </c>
      <c r="E10798" s="1">
        <v>14</v>
      </c>
      <c r="F10798" s="1">
        <v>0</v>
      </c>
      <c r="G10798">
        <f>VLOOKUP(C10798,reference!$A$1:$E$310,5,FALSE)</f>
        <v>5314060</v>
      </c>
      <c r="H10798" t="str">
        <f>VLOOKUP(C10798,reference!$A$1:$E$310,4,FALSE)</f>
        <v>ROTE TIMUR</v>
      </c>
      <c r="I10798" t="str">
        <f>VLOOKUP($D10798,reference!$G$1:$H$25,2,FALSE)</f>
        <v>Lahan terbuka</v>
      </c>
      <c r="J10798" t="str">
        <f>VLOOKUP($E10798,reference!$G$1:$H$25,2,FALSE)</f>
        <v>Sawah</v>
      </c>
      <c r="K10798" t="str">
        <f t="shared" si="168"/>
        <v>Non Irigasi</v>
      </c>
      <c r="L10798" t="s">
        <v>327</v>
      </c>
    </row>
    <row r="10799" spans="1:12" x14ac:dyDescent="0.25">
      <c r="A10799" s="1">
        <v>10798</v>
      </c>
      <c r="B10799" s="3">
        <v>2</v>
      </c>
      <c r="C10799" s="1">
        <v>238</v>
      </c>
      <c r="D10799" s="1">
        <v>18</v>
      </c>
      <c r="E10799" s="1">
        <v>13</v>
      </c>
      <c r="F10799" s="1">
        <v>0</v>
      </c>
      <c r="G10799">
        <f>VLOOKUP(C10799,reference!$A$1:$E$310,5,FALSE)</f>
        <v>5314060</v>
      </c>
      <c r="H10799" t="str">
        <f>VLOOKUP(C10799,reference!$A$1:$E$310,4,FALSE)</f>
        <v>ROTE TIMUR</v>
      </c>
      <c r="I10799" t="str">
        <f>VLOOKUP($D10799,reference!$G$1:$H$25,2,FALSE)</f>
        <v>Lahan terbuka</v>
      </c>
      <c r="J10799" t="str">
        <f>VLOOKUP($E10799,reference!$G$1:$H$25,2,FALSE)</f>
        <v>Pertanian lahan kering  campur semak / kebun campur</v>
      </c>
      <c r="K10799" t="str">
        <f t="shared" si="168"/>
        <v>Non Irigasi</v>
      </c>
      <c r="L10799" t="s">
        <v>327</v>
      </c>
    </row>
    <row r="10800" spans="1:12" x14ac:dyDescent="0.25">
      <c r="A10800" s="1">
        <v>10799</v>
      </c>
      <c r="B10800" s="3">
        <v>44</v>
      </c>
      <c r="C10800" s="1">
        <v>235</v>
      </c>
      <c r="D10800" s="1">
        <v>18</v>
      </c>
      <c r="E10800" s="1">
        <v>9</v>
      </c>
      <c r="F10800" s="1">
        <v>0</v>
      </c>
      <c r="G10800">
        <f>VLOOKUP(C10800,reference!$A$1:$E$310,5,FALSE)</f>
        <v>5314040</v>
      </c>
      <c r="H10800" t="str">
        <f>VLOOKUP(C10800,reference!$A$1:$E$310,4,FALSE)</f>
        <v>ROTE TENGAH</v>
      </c>
      <c r="I10800" t="str">
        <f>VLOOKUP($D10800,reference!$G$1:$H$25,2,FALSE)</f>
        <v>Lahan terbuka</v>
      </c>
      <c r="J10800" t="str">
        <f>VLOOKUP($E10800,reference!$G$1:$H$25,2,FALSE)</f>
        <v>Semak belukar</v>
      </c>
      <c r="K10800" t="str">
        <f t="shared" si="168"/>
        <v>Non Irigasi</v>
      </c>
      <c r="L10800" t="s">
        <v>327</v>
      </c>
    </row>
    <row r="10801" spans="1:12" x14ac:dyDescent="0.25">
      <c r="A10801" s="1">
        <v>10800</v>
      </c>
      <c r="B10801" s="3">
        <v>55</v>
      </c>
      <c r="C10801" s="1">
        <v>237</v>
      </c>
      <c r="D10801" s="1">
        <v>16</v>
      </c>
      <c r="E10801" s="1">
        <v>14</v>
      </c>
      <c r="F10801" s="1">
        <v>0</v>
      </c>
      <c r="G10801">
        <f>VLOOKUP(C10801,reference!$A$1:$E$310,5,FALSE)</f>
        <v>5314050</v>
      </c>
      <c r="H10801" t="str">
        <f>VLOOKUP(C10801,reference!$A$1:$E$310,4,FALSE)</f>
        <v>PANTAI BARU</v>
      </c>
      <c r="I10801" t="str">
        <f>VLOOKUP($D10801,reference!$G$1:$H$25,2,FALSE)</f>
        <v>Pemukiman</v>
      </c>
      <c r="J10801" t="str">
        <f>VLOOKUP($E10801,reference!$G$1:$H$25,2,FALSE)</f>
        <v>Sawah</v>
      </c>
      <c r="K10801" t="str">
        <f t="shared" si="168"/>
        <v>Non Irigasi</v>
      </c>
      <c r="L10801" t="s">
        <v>327</v>
      </c>
    </row>
    <row r="10802" spans="1:12" x14ac:dyDescent="0.25">
      <c r="A10802" s="1">
        <v>10801</v>
      </c>
      <c r="B10802" s="3">
        <v>894</v>
      </c>
      <c r="C10802" s="1">
        <v>235</v>
      </c>
      <c r="D10802" s="1">
        <v>13</v>
      </c>
      <c r="E10802" s="1">
        <v>14</v>
      </c>
      <c r="F10802" s="1">
        <v>0</v>
      </c>
      <c r="G10802">
        <f>VLOOKUP(C10802,reference!$A$1:$E$310,5,FALSE)</f>
        <v>5314040</v>
      </c>
      <c r="H10802" t="str">
        <f>VLOOKUP(C10802,reference!$A$1:$E$310,4,FALSE)</f>
        <v>ROTE TENGAH</v>
      </c>
      <c r="I10802" t="str">
        <f>VLOOKUP($D10802,reference!$G$1:$H$25,2,FALSE)</f>
        <v>Pertanian lahan kering  campur semak / kebun campur</v>
      </c>
      <c r="J10802" t="str">
        <f>VLOOKUP($E10802,reference!$G$1:$H$25,2,FALSE)</f>
        <v>Sawah</v>
      </c>
      <c r="K10802" t="str">
        <f t="shared" si="168"/>
        <v>Non Irigasi</v>
      </c>
      <c r="L10802" t="s">
        <v>327</v>
      </c>
    </row>
    <row r="10803" spans="1:12" x14ac:dyDescent="0.25">
      <c r="A10803" s="1">
        <v>10802</v>
      </c>
      <c r="B10803" s="3">
        <v>1</v>
      </c>
      <c r="C10803" s="1">
        <v>237</v>
      </c>
      <c r="D10803" s="1">
        <v>18</v>
      </c>
      <c r="E10803" s="1">
        <v>14</v>
      </c>
      <c r="F10803" s="1">
        <v>0</v>
      </c>
      <c r="G10803">
        <f>VLOOKUP(C10803,reference!$A$1:$E$310,5,FALSE)</f>
        <v>5314050</v>
      </c>
      <c r="H10803" t="str">
        <f>VLOOKUP(C10803,reference!$A$1:$E$310,4,FALSE)</f>
        <v>PANTAI BARU</v>
      </c>
      <c r="I10803" t="str">
        <f>VLOOKUP($D10803,reference!$G$1:$H$25,2,FALSE)</f>
        <v>Lahan terbuka</v>
      </c>
      <c r="J10803" t="str">
        <f>VLOOKUP($E10803,reference!$G$1:$H$25,2,FALSE)</f>
        <v>Sawah</v>
      </c>
      <c r="K10803" t="str">
        <f t="shared" si="168"/>
        <v>Non Irigasi</v>
      </c>
      <c r="L10803" t="s">
        <v>327</v>
      </c>
    </row>
    <row r="10804" spans="1:12" x14ac:dyDescent="0.25">
      <c r="A10804" s="1">
        <v>10803</v>
      </c>
      <c r="B10804" s="3">
        <v>17</v>
      </c>
      <c r="C10804" s="1">
        <v>237</v>
      </c>
      <c r="D10804" s="1">
        <v>12</v>
      </c>
      <c r="E10804" s="1">
        <v>16</v>
      </c>
      <c r="F10804" s="1">
        <v>0</v>
      </c>
      <c r="G10804">
        <f>VLOOKUP(C10804,reference!$A$1:$E$310,5,FALSE)</f>
        <v>5314050</v>
      </c>
      <c r="H10804" t="str">
        <f>VLOOKUP(C10804,reference!$A$1:$E$310,4,FALSE)</f>
        <v>PANTAI BARU</v>
      </c>
      <c r="I10804" t="str">
        <f>VLOOKUP($D10804,reference!$G$1:$H$25,2,FALSE)</f>
        <v>Pertanian lahan kering</v>
      </c>
      <c r="J10804" t="str">
        <f>VLOOKUP($E10804,reference!$G$1:$H$25,2,FALSE)</f>
        <v>Pemukiman</v>
      </c>
      <c r="K10804" t="str">
        <f t="shared" si="168"/>
        <v>Non Irigasi</v>
      </c>
      <c r="L10804" t="s">
        <v>327</v>
      </c>
    </row>
    <row r="10805" spans="1:12" x14ac:dyDescent="0.25">
      <c r="A10805" s="1">
        <v>10804</v>
      </c>
      <c r="B10805" s="3">
        <v>7</v>
      </c>
      <c r="C10805" s="1">
        <v>237</v>
      </c>
      <c r="D10805" s="1">
        <v>16</v>
      </c>
      <c r="E10805" s="1">
        <v>16</v>
      </c>
      <c r="F10805" s="1">
        <v>0</v>
      </c>
      <c r="G10805">
        <f>VLOOKUP(C10805,reference!$A$1:$E$310,5,FALSE)</f>
        <v>5314050</v>
      </c>
      <c r="H10805" t="str">
        <f>VLOOKUP(C10805,reference!$A$1:$E$310,4,FALSE)</f>
        <v>PANTAI BARU</v>
      </c>
      <c r="I10805" t="str">
        <f>VLOOKUP($D10805,reference!$G$1:$H$25,2,FALSE)</f>
        <v>Pemukiman</v>
      </c>
      <c r="J10805" t="str">
        <f>VLOOKUP($E10805,reference!$G$1:$H$25,2,FALSE)</f>
        <v>Pemukiman</v>
      </c>
      <c r="K10805" t="str">
        <f t="shared" si="168"/>
        <v>Non Irigasi</v>
      </c>
      <c r="L10805" t="s">
        <v>327</v>
      </c>
    </row>
    <row r="10806" spans="1:12" x14ac:dyDescent="0.25">
      <c r="A10806" s="1">
        <v>10805</v>
      </c>
      <c r="B10806" s="3">
        <v>9</v>
      </c>
      <c r="C10806" s="1">
        <v>238</v>
      </c>
      <c r="D10806" s="1">
        <v>2</v>
      </c>
      <c r="E10806" s="1">
        <v>12</v>
      </c>
      <c r="F10806" s="1">
        <v>0</v>
      </c>
      <c r="G10806">
        <f>VLOOKUP(C10806,reference!$A$1:$E$310,5,FALSE)</f>
        <v>5314060</v>
      </c>
      <c r="H10806" t="str">
        <f>VLOOKUP(C10806,reference!$A$1:$E$310,4,FALSE)</f>
        <v>ROTE TIMUR</v>
      </c>
      <c r="I10806" t="str">
        <f>VLOOKUP($D10806,reference!$G$1:$H$25,2,FALSE)</f>
        <v>Hutan lahan kering sekunder / bekas tebangan</v>
      </c>
      <c r="J10806" t="str">
        <f>VLOOKUP($E10806,reference!$G$1:$H$25,2,FALSE)</f>
        <v>Pertanian lahan kering</v>
      </c>
      <c r="K10806" t="str">
        <f t="shared" si="168"/>
        <v>Non Irigasi</v>
      </c>
      <c r="L10806" t="s">
        <v>328</v>
      </c>
    </row>
    <row r="10807" spans="1:12" x14ac:dyDescent="0.25">
      <c r="A10807" s="1">
        <v>10806</v>
      </c>
      <c r="B10807" s="3">
        <v>13</v>
      </c>
      <c r="C10807" s="1">
        <v>235</v>
      </c>
      <c r="D10807" s="1">
        <v>18</v>
      </c>
      <c r="E10807" s="1">
        <v>14</v>
      </c>
      <c r="F10807" s="1">
        <v>0</v>
      </c>
      <c r="G10807">
        <f>VLOOKUP(C10807,reference!$A$1:$E$310,5,FALSE)</f>
        <v>5314040</v>
      </c>
      <c r="H10807" t="str">
        <f>VLOOKUP(C10807,reference!$A$1:$E$310,4,FALSE)</f>
        <v>ROTE TENGAH</v>
      </c>
      <c r="I10807" t="str">
        <f>VLOOKUP($D10807,reference!$G$1:$H$25,2,FALSE)</f>
        <v>Lahan terbuka</v>
      </c>
      <c r="J10807" t="str">
        <f>VLOOKUP($E10807,reference!$G$1:$H$25,2,FALSE)</f>
        <v>Sawah</v>
      </c>
      <c r="K10807" t="str">
        <f t="shared" si="168"/>
        <v>Non Irigasi</v>
      </c>
      <c r="L10807" t="s">
        <v>327</v>
      </c>
    </row>
    <row r="10808" spans="1:12" x14ac:dyDescent="0.25">
      <c r="A10808" s="1">
        <v>10807</v>
      </c>
      <c r="B10808" s="3">
        <v>953</v>
      </c>
      <c r="C10808" s="1">
        <v>235</v>
      </c>
      <c r="D10808" s="1">
        <v>9</v>
      </c>
      <c r="E10808" s="1">
        <v>11</v>
      </c>
      <c r="F10808" s="1">
        <v>0</v>
      </c>
      <c r="G10808">
        <f>VLOOKUP(C10808,reference!$A$1:$E$310,5,FALSE)</f>
        <v>5314040</v>
      </c>
      <c r="H10808" t="str">
        <f>VLOOKUP(C10808,reference!$A$1:$E$310,4,FALSE)</f>
        <v>ROTE TENGAH</v>
      </c>
      <c r="I10808" t="str">
        <f>VLOOKUP($D10808,reference!$G$1:$H$25,2,FALSE)</f>
        <v>Semak belukar</v>
      </c>
      <c r="J10808" t="str">
        <f>VLOOKUP($E10808,reference!$G$1:$H$25,2,FALSE)</f>
        <v>Savanna / Padang rumput</v>
      </c>
      <c r="K10808" t="str">
        <f t="shared" si="168"/>
        <v>Non Irigasi</v>
      </c>
      <c r="L10808" t="s">
        <v>327</v>
      </c>
    </row>
    <row r="10809" spans="1:12" x14ac:dyDescent="0.25">
      <c r="A10809" s="1">
        <v>10808</v>
      </c>
      <c r="B10809" s="3">
        <v>48</v>
      </c>
      <c r="C10809" s="1">
        <v>235</v>
      </c>
      <c r="D10809" s="1">
        <v>11</v>
      </c>
      <c r="E10809" s="1">
        <v>7</v>
      </c>
      <c r="F10809" s="1">
        <v>0</v>
      </c>
      <c r="G10809">
        <f>VLOOKUP(C10809,reference!$A$1:$E$310,5,FALSE)</f>
        <v>5314040</v>
      </c>
      <c r="H10809" t="str">
        <f>VLOOKUP(C10809,reference!$A$1:$E$310,4,FALSE)</f>
        <v>ROTE TENGAH</v>
      </c>
      <c r="I10809" t="str">
        <f>VLOOKUP($D10809,reference!$G$1:$H$25,2,FALSE)</f>
        <v>Savanna / Padang rumput</v>
      </c>
      <c r="J10809" t="str">
        <f>VLOOKUP($E10809,reference!$G$1:$H$25,2,FALSE)</f>
        <v>Hutan tanaman</v>
      </c>
      <c r="K10809" t="str">
        <f t="shared" si="168"/>
        <v>Non Irigasi</v>
      </c>
      <c r="L10809" t="s">
        <v>327</v>
      </c>
    </row>
    <row r="10810" spans="1:12" x14ac:dyDescent="0.25">
      <c r="A10810" s="1">
        <v>10809</v>
      </c>
      <c r="B10810" s="3">
        <v>10</v>
      </c>
      <c r="C10810" s="1">
        <v>238</v>
      </c>
      <c r="D10810" s="1">
        <v>0</v>
      </c>
      <c r="E10810" s="1">
        <v>13</v>
      </c>
      <c r="F10810" s="1">
        <v>0</v>
      </c>
      <c r="G10810">
        <f>VLOOKUP(C10810,reference!$A$1:$E$310,5,FALSE)</f>
        <v>5314060</v>
      </c>
      <c r="H10810" t="str">
        <f>VLOOKUP(C10810,reference!$A$1:$E$310,4,FALSE)</f>
        <v>ROTE TIMUR</v>
      </c>
      <c r="I10810" t="str">
        <f>VLOOKUP($D10810,reference!$G$1:$H$25,2,FALSE)</f>
        <v>No data</v>
      </c>
      <c r="J10810" t="str">
        <f>VLOOKUP($E10810,reference!$G$1:$H$25,2,FALSE)</f>
        <v>Pertanian lahan kering  campur semak / kebun campur</v>
      </c>
      <c r="K10810" t="str">
        <f t="shared" si="168"/>
        <v>Non Irigasi</v>
      </c>
      <c r="L10810" t="s">
        <v>327</v>
      </c>
    </row>
    <row r="10811" spans="1:12" x14ac:dyDescent="0.25">
      <c r="A10811" s="1">
        <v>10810</v>
      </c>
      <c r="B10811" s="3">
        <v>23</v>
      </c>
      <c r="C10811" s="1">
        <v>235</v>
      </c>
      <c r="D10811" s="1">
        <v>2</v>
      </c>
      <c r="E10811" s="1">
        <v>7</v>
      </c>
      <c r="F10811" s="1">
        <v>0</v>
      </c>
      <c r="G10811">
        <f>VLOOKUP(C10811,reference!$A$1:$E$310,5,FALSE)</f>
        <v>5314040</v>
      </c>
      <c r="H10811" t="str">
        <f>VLOOKUP(C10811,reference!$A$1:$E$310,4,FALSE)</f>
        <v>ROTE TENGAH</v>
      </c>
      <c r="I10811" t="str">
        <f>VLOOKUP($D10811,reference!$G$1:$H$25,2,FALSE)</f>
        <v>Hutan lahan kering sekunder / bekas tebangan</v>
      </c>
      <c r="J10811" t="str">
        <f>VLOOKUP($E10811,reference!$G$1:$H$25,2,FALSE)</f>
        <v>Hutan tanaman</v>
      </c>
      <c r="K10811" t="str">
        <f t="shared" si="168"/>
        <v>Non Irigasi</v>
      </c>
      <c r="L10811" t="s">
        <v>328</v>
      </c>
    </row>
    <row r="10812" spans="1:12" x14ac:dyDescent="0.25">
      <c r="A10812" s="1">
        <v>10811</v>
      </c>
      <c r="B10812" s="3">
        <v>1</v>
      </c>
      <c r="C10812" s="1">
        <v>238</v>
      </c>
      <c r="D10812" s="1">
        <v>12</v>
      </c>
      <c r="E10812" s="1">
        <v>0</v>
      </c>
      <c r="F10812" s="1">
        <v>0</v>
      </c>
      <c r="G10812">
        <f>VLOOKUP(C10812,reference!$A$1:$E$310,5,FALSE)</f>
        <v>5314060</v>
      </c>
      <c r="H10812" t="str">
        <f>VLOOKUP(C10812,reference!$A$1:$E$310,4,FALSE)</f>
        <v>ROTE TIMUR</v>
      </c>
      <c r="I10812" t="str">
        <f>VLOOKUP($D10812,reference!$G$1:$H$25,2,FALSE)</f>
        <v>Pertanian lahan kering</v>
      </c>
      <c r="J10812" t="str">
        <f>VLOOKUP($E10812,reference!$G$1:$H$25,2,FALSE)</f>
        <v>No data</v>
      </c>
      <c r="K10812" t="str">
        <f t="shared" si="168"/>
        <v>Non Irigasi</v>
      </c>
      <c r="L10812" t="s">
        <v>327</v>
      </c>
    </row>
    <row r="10813" spans="1:12" x14ac:dyDescent="0.25">
      <c r="A10813" s="1">
        <v>10812</v>
      </c>
      <c r="B10813" s="3">
        <v>7</v>
      </c>
      <c r="C10813" s="1">
        <v>237</v>
      </c>
      <c r="D10813" s="1">
        <v>16</v>
      </c>
      <c r="E10813" s="1">
        <v>9</v>
      </c>
      <c r="F10813" s="1">
        <v>0</v>
      </c>
      <c r="G10813">
        <f>VLOOKUP(C10813,reference!$A$1:$E$310,5,FALSE)</f>
        <v>5314050</v>
      </c>
      <c r="H10813" t="str">
        <f>VLOOKUP(C10813,reference!$A$1:$E$310,4,FALSE)</f>
        <v>PANTAI BARU</v>
      </c>
      <c r="I10813" t="str">
        <f>VLOOKUP($D10813,reference!$G$1:$H$25,2,FALSE)</f>
        <v>Pemukiman</v>
      </c>
      <c r="J10813" t="str">
        <f>VLOOKUP($E10813,reference!$G$1:$H$25,2,FALSE)</f>
        <v>Semak belukar</v>
      </c>
      <c r="K10813" t="str">
        <f t="shared" si="168"/>
        <v>Non Irigasi</v>
      </c>
      <c r="L10813" t="s">
        <v>327</v>
      </c>
    </row>
    <row r="10814" spans="1:12" x14ac:dyDescent="0.25">
      <c r="A10814" s="1">
        <v>10813</v>
      </c>
      <c r="B10814" s="3">
        <v>140</v>
      </c>
      <c r="C10814" s="1">
        <v>237</v>
      </c>
      <c r="D10814" s="1">
        <v>12</v>
      </c>
      <c r="E10814" s="1">
        <v>9</v>
      </c>
      <c r="F10814" s="1">
        <v>0</v>
      </c>
      <c r="G10814">
        <f>VLOOKUP(C10814,reference!$A$1:$E$310,5,FALSE)</f>
        <v>5314050</v>
      </c>
      <c r="H10814" t="str">
        <f>VLOOKUP(C10814,reference!$A$1:$E$310,4,FALSE)</f>
        <v>PANTAI BARU</v>
      </c>
      <c r="I10814" t="str">
        <f>VLOOKUP($D10814,reference!$G$1:$H$25,2,FALSE)</f>
        <v>Pertanian lahan kering</v>
      </c>
      <c r="J10814" t="str">
        <f>VLOOKUP($E10814,reference!$G$1:$H$25,2,FALSE)</f>
        <v>Semak belukar</v>
      </c>
      <c r="K10814" t="str">
        <f t="shared" si="168"/>
        <v>Non Irigasi</v>
      </c>
      <c r="L10814" t="s">
        <v>327</v>
      </c>
    </row>
    <row r="10815" spans="1:12" x14ac:dyDescent="0.25">
      <c r="A10815" s="1">
        <v>10814</v>
      </c>
      <c r="B10815" s="3">
        <v>275</v>
      </c>
      <c r="C10815" s="1">
        <v>235</v>
      </c>
      <c r="D10815" s="1">
        <v>2</v>
      </c>
      <c r="E10815" s="1">
        <v>9</v>
      </c>
      <c r="F10815" s="1">
        <v>0</v>
      </c>
      <c r="G10815">
        <f>VLOOKUP(C10815,reference!$A$1:$E$310,5,FALSE)</f>
        <v>5314040</v>
      </c>
      <c r="H10815" t="str">
        <f>VLOOKUP(C10815,reference!$A$1:$E$310,4,FALSE)</f>
        <v>ROTE TENGAH</v>
      </c>
      <c r="I10815" t="str">
        <f>VLOOKUP($D10815,reference!$G$1:$H$25,2,FALSE)</f>
        <v>Hutan lahan kering sekunder / bekas tebangan</v>
      </c>
      <c r="J10815" t="str">
        <f>VLOOKUP($E10815,reference!$G$1:$H$25,2,FALSE)</f>
        <v>Semak belukar</v>
      </c>
      <c r="K10815" t="str">
        <f t="shared" si="168"/>
        <v>Non Irigasi</v>
      </c>
      <c r="L10815" t="s">
        <v>328</v>
      </c>
    </row>
    <row r="10816" spans="1:12" x14ac:dyDescent="0.25">
      <c r="A10816" s="1">
        <v>10815</v>
      </c>
      <c r="B10816" s="3">
        <v>2</v>
      </c>
      <c r="C10816" s="1">
        <v>237</v>
      </c>
      <c r="D10816" s="1">
        <v>0</v>
      </c>
      <c r="E10816" s="1">
        <v>12</v>
      </c>
      <c r="F10816" s="1">
        <v>0</v>
      </c>
      <c r="G10816">
        <f>VLOOKUP(C10816,reference!$A$1:$E$310,5,FALSE)</f>
        <v>5314050</v>
      </c>
      <c r="H10816" t="str">
        <f>VLOOKUP(C10816,reference!$A$1:$E$310,4,FALSE)</f>
        <v>PANTAI BARU</v>
      </c>
      <c r="I10816" t="str">
        <f>VLOOKUP($D10816,reference!$G$1:$H$25,2,FALSE)</f>
        <v>No data</v>
      </c>
      <c r="J10816" t="str">
        <f>VLOOKUP($E10816,reference!$G$1:$H$25,2,FALSE)</f>
        <v>Pertanian lahan kering</v>
      </c>
      <c r="K10816" t="str">
        <f t="shared" si="168"/>
        <v>Non Irigasi</v>
      </c>
      <c r="L10816" t="s">
        <v>327</v>
      </c>
    </row>
    <row r="10817" spans="1:12" x14ac:dyDescent="0.25">
      <c r="A10817" s="1">
        <v>10816</v>
      </c>
      <c r="B10817" s="3">
        <v>2</v>
      </c>
      <c r="C10817" s="1">
        <v>237</v>
      </c>
      <c r="D10817" s="1">
        <v>14</v>
      </c>
      <c r="E10817" s="1">
        <v>9</v>
      </c>
      <c r="F10817" s="1">
        <v>0</v>
      </c>
      <c r="G10817">
        <f>VLOOKUP(C10817,reference!$A$1:$E$310,5,FALSE)</f>
        <v>5314050</v>
      </c>
      <c r="H10817" t="str">
        <f>VLOOKUP(C10817,reference!$A$1:$E$310,4,FALSE)</f>
        <v>PANTAI BARU</v>
      </c>
      <c r="I10817" t="str">
        <f>VLOOKUP($D10817,reference!$G$1:$H$25,2,FALSE)</f>
        <v>Sawah</v>
      </c>
      <c r="J10817" t="str">
        <f>VLOOKUP($E10817,reference!$G$1:$H$25,2,FALSE)</f>
        <v>Semak belukar</v>
      </c>
      <c r="K10817" t="str">
        <f t="shared" si="168"/>
        <v>Non Irigasi</v>
      </c>
      <c r="L10817" t="s">
        <v>327</v>
      </c>
    </row>
    <row r="10818" spans="1:12" x14ac:dyDescent="0.25">
      <c r="A10818" s="1">
        <v>10817</v>
      </c>
      <c r="B10818" s="3">
        <v>3</v>
      </c>
      <c r="C10818" s="1">
        <v>238</v>
      </c>
      <c r="D10818" s="1">
        <v>9</v>
      </c>
      <c r="E10818" s="1">
        <v>0</v>
      </c>
      <c r="F10818" s="1">
        <v>0</v>
      </c>
      <c r="G10818">
        <f>VLOOKUP(C10818,reference!$A$1:$E$310,5,FALSE)</f>
        <v>5314060</v>
      </c>
      <c r="H10818" t="str">
        <f>VLOOKUP(C10818,reference!$A$1:$E$310,4,FALSE)</f>
        <v>ROTE TIMUR</v>
      </c>
      <c r="I10818" t="str">
        <f>VLOOKUP($D10818,reference!$G$1:$H$25,2,FALSE)</f>
        <v>Semak belukar</v>
      </c>
      <c r="J10818" t="str">
        <f>VLOOKUP($E10818,reference!$G$1:$H$25,2,FALSE)</f>
        <v>No data</v>
      </c>
      <c r="K10818" t="str">
        <f t="shared" si="168"/>
        <v>Non Irigasi</v>
      </c>
      <c r="L10818" t="s">
        <v>327</v>
      </c>
    </row>
    <row r="10819" spans="1:12" x14ac:dyDescent="0.25">
      <c r="A10819" s="1">
        <v>10818</v>
      </c>
      <c r="B10819" s="3">
        <v>22</v>
      </c>
      <c r="C10819" s="1">
        <v>237</v>
      </c>
      <c r="D10819" s="1">
        <v>12</v>
      </c>
      <c r="E10819" s="1">
        <v>12</v>
      </c>
      <c r="F10819" s="1">
        <v>0</v>
      </c>
      <c r="G10819">
        <f>VLOOKUP(C10819,reference!$A$1:$E$310,5,FALSE)</f>
        <v>5314050</v>
      </c>
      <c r="H10819" t="str">
        <f>VLOOKUP(C10819,reference!$A$1:$E$310,4,FALSE)</f>
        <v>PANTAI BARU</v>
      </c>
      <c r="I10819" t="str">
        <f>VLOOKUP($D10819,reference!$G$1:$H$25,2,FALSE)</f>
        <v>Pertanian lahan kering</v>
      </c>
      <c r="J10819" t="str">
        <f>VLOOKUP($E10819,reference!$G$1:$H$25,2,FALSE)</f>
        <v>Pertanian lahan kering</v>
      </c>
      <c r="K10819" t="str">
        <f t="shared" ref="K10819:K10882" si="169">IF(F10819=0,"Non Irigasi","Buffer Irigasi")</f>
        <v>Non Irigasi</v>
      </c>
      <c r="L10819" t="s">
        <v>327</v>
      </c>
    </row>
    <row r="10820" spans="1:12" x14ac:dyDescent="0.25">
      <c r="A10820" s="1">
        <v>10819</v>
      </c>
      <c r="B10820" s="3">
        <v>3</v>
      </c>
      <c r="C10820" s="1">
        <v>235</v>
      </c>
      <c r="D10820" s="1">
        <v>11</v>
      </c>
      <c r="E10820" s="1">
        <v>20</v>
      </c>
      <c r="F10820" s="1">
        <v>0</v>
      </c>
      <c r="G10820">
        <f>VLOOKUP(C10820,reference!$A$1:$E$310,5,FALSE)</f>
        <v>5314040</v>
      </c>
      <c r="H10820" t="str">
        <f>VLOOKUP(C10820,reference!$A$1:$E$310,4,FALSE)</f>
        <v>ROTE TENGAH</v>
      </c>
      <c r="I10820" t="str">
        <f>VLOOKUP($D10820,reference!$G$1:$H$25,2,FALSE)</f>
        <v>Savanna / Padang rumput</v>
      </c>
      <c r="J10820" t="str">
        <f>VLOOKUP($E10820,reference!$G$1:$H$25,2,FALSE)</f>
        <v>Tubuh air</v>
      </c>
      <c r="K10820" t="str">
        <f t="shared" si="169"/>
        <v>Non Irigasi</v>
      </c>
      <c r="L10820" t="s">
        <v>327</v>
      </c>
    </row>
    <row r="10821" spans="1:12" x14ac:dyDescent="0.25">
      <c r="A10821" s="1">
        <v>10820</v>
      </c>
      <c r="B10821" s="3">
        <v>8</v>
      </c>
      <c r="C10821" s="1">
        <v>237</v>
      </c>
      <c r="D10821" s="1">
        <v>2</v>
      </c>
      <c r="E10821" s="1">
        <v>0</v>
      </c>
      <c r="F10821" s="1">
        <v>0</v>
      </c>
      <c r="G10821">
        <f>VLOOKUP(C10821,reference!$A$1:$E$310,5,FALSE)</f>
        <v>5314050</v>
      </c>
      <c r="H10821" t="str">
        <f>VLOOKUP(C10821,reference!$A$1:$E$310,4,FALSE)</f>
        <v>PANTAI BARU</v>
      </c>
      <c r="I10821" t="str">
        <f>VLOOKUP($D10821,reference!$G$1:$H$25,2,FALSE)</f>
        <v>Hutan lahan kering sekunder / bekas tebangan</v>
      </c>
      <c r="J10821" t="str">
        <f>VLOOKUP($E10821,reference!$G$1:$H$25,2,FALSE)</f>
        <v>No data</v>
      </c>
      <c r="K10821" t="str">
        <f t="shared" si="169"/>
        <v>Non Irigasi</v>
      </c>
      <c r="L10821" t="s">
        <v>328</v>
      </c>
    </row>
    <row r="10822" spans="1:12" x14ac:dyDescent="0.25">
      <c r="A10822" s="1">
        <v>10821</v>
      </c>
      <c r="B10822" s="3">
        <v>17</v>
      </c>
      <c r="C10822" s="1">
        <v>235</v>
      </c>
      <c r="D10822" s="1">
        <v>13</v>
      </c>
      <c r="E10822" s="1">
        <v>20</v>
      </c>
      <c r="F10822" s="1">
        <v>0</v>
      </c>
      <c r="G10822">
        <f>VLOOKUP(C10822,reference!$A$1:$E$310,5,FALSE)</f>
        <v>5314040</v>
      </c>
      <c r="H10822" t="str">
        <f>VLOOKUP(C10822,reference!$A$1:$E$310,4,FALSE)</f>
        <v>ROTE TENGAH</v>
      </c>
      <c r="I10822" t="str">
        <f>VLOOKUP($D10822,reference!$G$1:$H$25,2,FALSE)</f>
        <v>Pertanian lahan kering  campur semak / kebun campur</v>
      </c>
      <c r="J10822" t="str">
        <f>VLOOKUP($E10822,reference!$G$1:$H$25,2,FALSE)</f>
        <v>Tubuh air</v>
      </c>
      <c r="K10822" t="str">
        <f t="shared" si="169"/>
        <v>Non Irigasi</v>
      </c>
      <c r="L10822" t="s">
        <v>327</v>
      </c>
    </row>
    <row r="10823" spans="1:12" x14ac:dyDescent="0.25">
      <c r="A10823" s="1">
        <v>10822</v>
      </c>
      <c r="B10823" s="3">
        <v>8</v>
      </c>
      <c r="C10823" s="1">
        <v>237</v>
      </c>
      <c r="D10823" s="1">
        <v>16</v>
      </c>
      <c r="E10823" s="1">
        <v>12</v>
      </c>
      <c r="F10823" s="1">
        <v>0</v>
      </c>
      <c r="G10823">
        <f>VLOOKUP(C10823,reference!$A$1:$E$310,5,FALSE)</f>
        <v>5314050</v>
      </c>
      <c r="H10823" t="str">
        <f>VLOOKUP(C10823,reference!$A$1:$E$310,4,FALSE)</f>
        <v>PANTAI BARU</v>
      </c>
      <c r="I10823" t="str">
        <f>VLOOKUP($D10823,reference!$G$1:$H$25,2,FALSE)</f>
        <v>Pemukiman</v>
      </c>
      <c r="J10823" t="str">
        <f>VLOOKUP($E10823,reference!$G$1:$H$25,2,FALSE)</f>
        <v>Pertanian lahan kering</v>
      </c>
      <c r="K10823" t="str">
        <f t="shared" si="169"/>
        <v>Non Irigasi</v>
      </c>
      <c r="L10823" t="s">
        <v>327</v>
      </c>
    </row>
    <row r="10824" spans="1:12" x14ac:dyDescent="0.25">
      <c r="A10824" s="1">
        <v>10823</v>
      </c>
      <c r="B10824" s="3">
        <v>4</v>
      </c>
      <c r="C10824" s="1">
        <v>235</v>
      </c>
      <c r="D10824" s="1">
        <v>0</v>
      </c>
      <c r="E10824" s="1">
        <v>6</v>
      </c>
      <c r="F10824" s="1">
        <v>0</v>
      </c>
      <c r="G10824">
        <f>VLOOKUP(C10824,reference!$A$1:$E$310,5,FALSE)</f>
        <v>5314040</v>
      </c>
      <c r="H10824" t="str">
        <f>VLOOKUP(C10824,reference!$A$1:$E$310,4,FALSE)</f>
        <v>ROTE TENGAH</v>
      </c>
      <c r="I10824" t="str">
        <f>VLOOKUP($D10824,reference!$G$1:$H$25,2,FALSE)</f>
        <v>No data</v>
      </c>
      <c r="J10824" t="str">
        <f>VLOOKUP($E10824,reference!$G$1:$H$25,2,FALSE)</f>
        <v>Hutan mangrove sekunder</v>
      </c>
      <c r="K10824" t="str">
        <f t="shared" si="169"/>
        <v>Non Irigasi</v>
      </c>
      <c r="L10824" t="s">
        <v>327</v>
      </c>
    </row>
    <row r="10825" spans="1:12" x14ac:dyDescent="0.25">
      <c r="A10825" s="1">
        <v>10824</v>
      </c>
      <c r="B10825" s="3">
        <v>1</v>
      </c>
      <c r="C10825" s="1">
        <v>235</v>
      </c>
      <c r="D10825" s="1">
        <v>13</v>
      </c>
      <c r="E10825" s="1">
        <v>6</v>
      </c>
      <c r="F10825" s="1">
        <v>0</v>
      </c>
      <c r="G10825">
        <f>VLOOKUP(C10825,reference!$A$1:$E$310,5,FALSE)</f>
        <v>5314040</v>
      </c>
      <c r="H10825" t="str">
        <f>VLOOKUP(C10825,reference!$A$1:$E$310,4,FALSE)</f>
        <v>ROTE TENGAH</v>
      </c>
      <c r="I10825" t="str">
        <f>VLOOKUP($D10825,reference!$G$1:$H$25,2,FALSE)</f>
        <v>Pertanian lahan kering  campur semak / kebun campur</v>
      </c>
      <c r="J10825" t="str">
        <f>VLOOKUP($E10825,reference!$G$1:$H$25,2,FALSE)</f>
        <v>Hutan mangrove sekunder</v>
      </c>
      <c r="K10825" t="str">
        <f t="shared" si="169"/>
        <v>Non Irigasi</v>
      </c>
      <c r="L10825" t="s">
        <v>327</v>
      </c>
    </row>
    <row r="10826" spans="1:12" x14ac:dyDescent="0.25">
      <c r="A10826" s="1">
        <v>10825</v>
      </c>
      <c r="B10826" s="3">
        <v>56</v>
      </c>
      <c r="C10826" s="1">
        <v>235</v>
      </c>
      <c r="D10826" s="1">
        <v>13</v>
      </c>
      <c r="E10826" s="1">
        <v>2</v>
      </c>
      <c r="F10826" s="1">
        <v>0</v>
      </c>
      <c r="G10826">
        <f>VLOOKUP(C10826,reference!$A$1:$E$310,5,FALSE)</f>
        <v>5314040</v>
      </c>
      <c r="H10826" t="str">
        <f>VLOOKUP(C10826,reference!$A$1:$E$310,4,FALSE)</f>
        <v>ROTE TENGAH</v>
      </c>
      <c r="I10826" t="str">
        <f>VLOOKUP($D10826,reference!$G$1:$H$25,2,FALSE)</f>
        <v>Pertanian lahan kering  campur semak / kebun campur</v>
      </c>
      <c r="J10826" t="str">
        <f>VLOOKUP($E10826,reference!$G$1:$H$25,2,FALSE)</f>
        <v>Hutan lahan kering sekunder / bekas tebangan</v>
      </c>
      <c r="K10826" t="str">
        <f t="shared" si="169"/>
        <v>Non Irigasi</v>
      </c>
      <c r="L10826" t="s">
        <v>327</v>
      </c>
    </row>
    <row r="10827" spans="1:12" x14ac:dyDescent="0.25">
      <c r="A10827" s="1">
        <v>10826</v>
      </c>
      <c r="B10827" s="3">
        <v>29</v>
      </c>
      <c r="C10827" s="1">
        <v>235</v>
      </c>
      <c r="D10827" s="1">
        <v>13</v>
      </c>
      <c r="E10827" s="1">
        <v>9</v>
      </c>
      <c r="F10827" s="1">
        <v>1</v>
      </c>
      <c r="G10827">
        <f>VLOOKUP(C10827,reference!$A$1:$E$310,5,FALSE)</f>
        <v>5314040</v>
      </c>
      <c r="H10827" t="str">
        <f>VLOOKUP(C10827,reference!$A$1:$E$310,4,FALSE)</f>
        <v>ROTE TENGAH</v>
      </c>
      <c r="I10827" t="str">
        <f>VLOOKUP($D10827,reference!$G$1:$H$25,2,FALSE)</f>
        <v>Pertanian lahan kering  campur semak / kebun campur</v>
      </c>
      <c r="J10827" t="str">
        <f>VLOOKUP($E10827,reference!$G$1:$H$25,2,FALSE)</f>
        <v>Semak belukar</v>
      </c>
      <c r="K10827" t="str">
        <f t="shared" si="169"/>
        <v>Buffer Irigasi</v>
      </c>
      <c r="L10827" t="s">
        <v>327</v>
      </c>
    </row>
    <row r="10828" spans="1:12" x14ac:dyDescent="0.25">
      <c r="A10828" s="1">
        <v>10827</v>
      </c>
      <c r="B10828" s="3">
        <v>16</v>
      </c>
      <c r="C10828" s="1">
        <v>235</v>
      </c>
      <c r="D10828" s="1">
        <v>13</v>
      </c>
      <c r="E10828" s="1">
        <v>14</v>
      </c>
      <c r="F10828" s="1">
        <v>1</v>
      </c>
      <c r="G10828">
        <f>VLOOKUP(C10828,reference!$A$1:$E$310,5,FALSE)</f>
        <v>5314040</v>
      </c>
      <c r="H10828" t="str">
        <f>VLOOKUP(C10828,reference!$A$1:$E$310,4,FALSE)</f>
        <v>ROTE TENGAH</v>
      </c>
      <c r="I10828" t="str">
        <f>VLOOKUP($D10828,reference!$G$1:$H$25,2,FALSE)</f>
        <v>Pertanian lahan kering  campur semak / kebun campur</v>
      </c>
      <c r="J10828" t="str">
        <f>VLOOKUP($E10828,reference!$G$1:$H$25,2,FALSE)</f>
        <v>Sawah</v>
      </c>
      <c r="K10828" t="str">
        <f t="shared" si="169"/>
        <v>Buffer Irigasi</v>
      </c>
      <c r="L10828" t="s">
        <v>327</v>
      </c>
    </row>
    <row r="10829" spans="1:12" x14ac:dyDescent="0.25">
      <c r="A10829" s="1">
        <v>10828</v>
      </c>
      <c r="B10829" s="3">
        <v>119</v>
      </c>
      <c r="C10829" s="1">
        <v>235</v>
      </c>
      <c r="D10829" s="1">
        <v>1</v>
      </c>
      <c r="E10829" s="1">
        <v>13</v>
      </c>
      <c r="F10829" s="1">
        <v>0</v>
      </c>
      <c r="G10829">
        <f>VLOOKUP(C10829,reference!$A$1:$E$310,5,FALSE)</f>
        <v>5314040</v>
      </c>
      <c r="H10829" t="str">
        <f>VLOOKUP(C10829,reference!$A$1:$E$310,4,FALSE)</f>
        <v>ROTE TENGAH</v>
      </c>
      <c r="I10829" t="str">
        <f>VLOOKUP($D10829,reference!$G$1:$H$25,2,FALSE)</f>
        <v>Hutan lahan kering primer</v>
      </c>
      <c r="J10829" t="str">
        <f>VLOOKUP($E10829,reference!$G$1:$H$25,2,FALSE)</f>
        <v>Pertanian lahan kering  campur semak / kebun campur</v>
      </c>
      <c r="K10829" t="str">
        <f t="shared" si="169"/>
        <v>Non Irigasi</v>
      </c>
      <c r="L10829" t="s">
        <v>328</v>
      </c>
    </row>
    <row r="10830" spans="1:12" x14ac:dyDescent="0.25">
      <c r="A10830" s="1">
        <v>10829</v>
      </c>
      <c r="B10830" s="3">
        <v>975</v>
      </c>
      <c r="C10830" s="1">
        <v>235</v>
      </c>
      <c r="D10830" s="1">
        <v>1</v>
      </c>
      <c r="E10830" s="1">
        <v>9</v>
      </c>
      <c r="F10830" s="1">
        <v>0</v>
      </c>
      <c r="G10830">
        <f>VLOOKUP(C10830,reference!$A$1:$E$310,5,FALSE)</f>
        <v>5314040</v>
      </c>
      <c r="H10830" t="str">
        <f>VLOOKUP(C10830,reference!$A$1:$E$310,4,FALSE)</f>
        <v>ROTE TENGAH</v>
      </c>
      <c r="I10830" t="str">
        <f>VLOOKUP($D10830,reference!$G$1:$H$25,2,FALSE)</f>
        <v>Hutan lahan kering primer</v>
      </c>
      <c r="J10830" t="str">
        <f>VLOOKUP($E10830,reference!$G$1:$H$25,2,FALSE)</f>
        <v>Semak belukar</v>
      </c>
      <c r="K10830" t="str">
        <f t="shared" si="169"/>
        <v>Non Irigasi</v>
      </c>
      <c r="L10830" t="s">
        <v>328</v>
      </c>
    </row>
    <row r="10831" spans="1:12" x14ac:dyDescent="0.25">
      <c r="A10831" s="1">
        <v>10830</v>
      </c>
      <c r="B10831" s="3">
        <v>482</v>
      </c>
      <c r="C10831" s="1">
        <v>235</v>
      </c>
      <c r="D10831" s="1">
        <v>1</v>
      </c>
      <c r="E10831" s="1">
        <v>2</v>
      </c>
      <c r="F10831" s="1">
        <v>0</v>
      </c>
      <c r="G10831">
        <f>VLOOKUP(C10831,reference!$A$1:$E$310,5,FALSE)</f>
        <v>5314040</v>
      </c>
      <c r="H10831" t="str">
        <f>VLOOKUP(C10831,reference!$A$1:$E$310,4,FALSE)</f>
        <v>ROTE TENGAH</v>
      </c>
      <c r="I10831" t="str">
        <f>VLOOKUP($D10831,reference!$G$1:$H$25,2,FALSE)</f>
        <v>Hutan lahan kering primer</v>
      </c>
      <c r="J10831" t="str">
        <f>VLOOKUP($E10831,reference!$G$1:$H$25,2,FALSE)</f>
        <v>Hutan lahan kering sekunder / bekas tebangan</v>
      </c>
      <c r="K10831" t="str">
        <f t="shared" si="169"/>
        <v>Non Irigasi</v>
      </c>
      <c r="L10831" t="s">
        <v>329</v>
      </c>
    </row>
    <row r="10832" spans="1:12" x14ac:dyDescent="0.25">
      <c r="A10832" s="1">
        <v>10831</v>
      </c>
      <c r="B10832" s="3">
        <v>18</v>
      </c>
      <c r="C10832" s="1">
        <v>235</v>
      </c>
      <c r="D10832" s="1">
        <v>1</v>
      </c>
      <c r="E10832" s="1">
        <v>14</v>
      </c>
      <c r="F10832" s="1">
        <v>0</v>
      </c>
      <c r="G10832">
        <f>VLOOKUP(C10832,reference!$A$1:$E$310,5,FALSE)</f>
        <v>5314040</v>
      </c>
      <c r="H10832" t="str">
        <f>VLOOKUP(C10832,reference!$A$1:$E$310,4,FALSE)</f>
        <v>ROTE TENGAH</v>
      </c>
      <c r="I10832" t="str">
        <f>VLOOKUP($D10832,reference!$G$1:$H$25,2,FALSE)</f>
        <v>Hutan lahan kering primer</v>
      </c>
      <c r="J10832" t="str">
        <f>VLOOKUP($E10832,reference!$G$1:$H$25,2,FALSE)</f>
        <v>Sawah</v>
      </c>
      <c r="K10832" t="str">
        <f t="shared" si="169"/>
        <v>Non Irigasi</v>
      </c>
      <c r="L10832" t="s">
        <v>328</v>
      </c>
    </row>
    <row r="10833" spans="1:12" x14ac:dyDescent="0.25">
      <c r="A10833" s="1">
        <v>10832</v>
      </c>
      <c r="B10833" s="3">
        <v>2</v>
      </c>
      <c r="C10833" s="1">
        <v>235</v>
      </c>
      <c r="D10833" s="1">
        <v>20</v>
      </c>
      <c r="E10833" s="1">
        <v>13</v>
      </c>
      <c r="F10833" s="1">
        <v>0</v>
      </c>
      <c r="G10833">
        <f>VLOOKUP(C10833,reference!$A$1:$E$310,5,FALSE)</f>
        <v>5314040</v>
      </c>
      <c r="H10833" t="str">
        <f>VLOOKUP(C10833,reference!$A$1:$E$310,4,FALSE)</f>
        <v>ROTE TENGAH</v>
      </c>
      <c r="I10833" t="str">
        <f>VLOOKUP($D10833,reference!$G$1:$H$25,2,FALSE)</f>
        <v>Tubuh air</v>
      </c>
      <c r="J10833" t="str">
        <f>VLOOKUP($E10833,reference!$G$1:$H$25,2,FALSE)</f>
        <v>Pertanian lahan kering  campur semak / kebun campur</v>
      </c>
      <c r="K10833" t="str">
        <f t="shared" si="169"/>
        <v>Non Irigasi</v>
      </c>
      <c r="L10833" t="s">
        <v>327</v>
      </c>
    </row>
    <row r="10834" spans="1:12" x14ac:dyDescent="0.25">
      <c r="A10834" s="1">
        <v>10833</v>
      </c>
      <c r="B10834" s="3">
        <v>1230</v>
      </c>
      <c r="C10834" s="1">
        <v>234</v>
      </c>
      <c r="D10834" s="1">
        <v>13</v>
      </c>
      <c r="E10834" s="1">
        <v>9</v>
      </c>
      <c r="F10834" s="1">
        <v>0</v>
      </c>
      <c r="G10834">
        <f>VLOOKUP(C10834,reference!$A$1:$E$310,5,FALSE)</f>
        <v>5314030</v>
      </c>
      <c r="H10834" t="str">
        <f>VLOOKUP(C10834,reference!$A$1:$E$310,4,FALSE)</f>
        <v>LOBALAIN</v>
      </c>
      <c r="I10834" t="str">
        <f>VLOOKUP($D10834,reference!$G$1:$H$25,2,FALSE)</f>
        <v>Pertanian lahan kering  campur semak / kebun campur</v>
      </c>
      <c r="J10834" t="str">
        <f>VLOOKUP($E10834,reference!$G$1:$H$25,2,FALSE)</f>
        <v>Semak belukar</v>
      </c>
      <c r="K10834" t="str">
        <f t="shared" si="169"/>
        <v>Non Irigasi</v>
      </c>
      <c r="L10834" t="s">
        <v>327</v>
      </c>
    </row>
    <row r="10835" spans="1:12" x14ac:dyDescent="0.25">
      <c r="A10835" s="1">
        <v>10834</v>
      </c>
      <c r="B10835" s="3">
        <v>7</v>
      </c>
      <c r="C10835" s="1">
        <v>235</v>
      </c>
      <c r="D10835" s="1">
        <v>20</v>
      </c>
      <c r="E10835" s="1">
        <v>20</v>
      </c>
      <c r="F10835" s="1">
        <v>0</v>
      </c>
      <c r="G10835">
        <f>VLOOKUP(C10835,reference!$A$1:$E$310,5,FALSE)</f>
        <v>5314040</v>
      </c>
      <c r="H10835" t="str">
        <f>VLOOKUP(C10835,reference!$A$1:$E$310,4,FALSE)</f>
        <v>ROTE TENGAH</v>
      </c>
      <c r="I10835" t="str">
        <f>VLOOKUP($D10835,reference!$G$1:$H$25,2,FALSE)</f>
        <v>Tubuh air</v>
      </c>
      <c r="J10835" t="str">
        <f>VLOOKUP($E10835,reference!$G$1:$H$25,2,FALSE)</f>
        <v>Tubuh air</v>
      </c>
      <c r="K10835" t="str">
        <f t="shared" si="169"/>
        <v>Non Irigasi</v>
      </c>
      <c r="L10835" t="s">
        <v>327</v>
      </c>
    </row>
    <row r="10836" spans="1:12" x14ac:dyDescent="0.25">
      <c r="A10836" s="1">
        <v>10835</v>
      </c>
      <c r="B10836" s="3">
        <v>43</v>
      </c>
      <c r="C10836" s="1">
        <v>234</v>
      </c>
      <c r="D10836" s="1">
        <v>0</v>
      </c>
      <c r="E10836" s="1">
        <v>0</v>
      </c>
      <c r="F10836" s="1">
        <v>0</v>
      </c>
      <c r="G10836">
        <f>VLOOKUP(C10836,reference!$A$1:$E$310,5,FALSE)</f>
        <v>5314030</v>
      </c>
      <c r="H10836" t="str">
        <f>VLOOKUP(C10836,reference!$A$1:$E$310,4,FALSE)</f>
        <v>LOBALAIN</v>
      </c>
      <c r="I10836" t="str">
        <f>VLOOKUP($D10836,reference!$G$1:$H$25,2,FALSE)</f>
        <v>No data</v>
      </c>
      <c r="J10836" t="str">
        <f>VLOOKUP($E10836,reference!$G$1:$H$25,2,FALSE)</f>
        <v>No data</v>
      </c>
      <c r="K10836" t="str">
        <f t="shared" si="169"/>
        <v>Non Irigasi</v>
      </c>
      <c r="L10836" t="s">
        <v>327</v>
      </c>
    </row>
    <row r="10837" spans="1:12" x14ac:dyDescent="0.25">
      <c r="A10837" s="1">
        <v>10836</v>
      </c>
      <c r="B10837" s="3">
        <v>7</v>
      </c>
      <c r="C10837" s="1">
        <v>234</v>
      </c>
      <c r="D10837" s="1">
        <v>0</v>
      </c>
      <c r="E10837" s="1">
        <v>16</v>
      </c>
      <c r="F10837" s="1">
        <v>0</v>
      </c>
      <c r="G10837">
        <f>VLOOKUP(C10837,reference!$A$1:$E$310,5,FALSE)</f>
        <v>5314030</v>
      </c>
      <c r="H10837" t="str">
        <f>VLOOKUP(C10837,reference!$A$1:$E$310,4,FALSE)</f>
        <v>LOBALAIN</v>
      </c>
      <c r="I10837" t="str">
        <f>VLOOKUP($D10837,reference!$G$1:$H$25,2,FALSE)</f>
        <v>No data</v>
      </c>
      <c r="J10837" t="str">
        <f>VLOOKUP($E10837,reference!$G$1:$H$25,2,FALSE)</f>
        <v>Pemukiman</v>
      </c>
      <c r="K10837" t="str">
        <f t="shared" si="169"/>
        <v>Non Irigasi</v>
      </c>
      <c r="L10837" t="s">
        <v>327</v>
      </c>
    </row>
    <row r="10838" spans="1:12" x14ac:dyDescent="0.25">
      <c r="A10838" s="1">
        <v>10837</v>
      </c>
      <c r="B10838" s="3">
        <v>642</v>
      </c>
      <c r="C10838" s="1">
        <v>234</v>
      </c>
      <c r="D10838" s="1">
        <v>13</v>
      </c>
      <c r="E10838" s="1">
        <v>16</v>
      </c>
      <c r="F10838" s="1">
        <v>0</v>
      </c>
      <c r="G10838">
        <f>VLOOKUP(C10838,reference!$A$1:$E$310,5,FALSE)</f>
        <v>5314030</v>
      </c>
      <c r="H10838" t="str">
        <f>VLOOKUP(C10838,reference!$A$1:$E$310,4,FALSE)</f>
        <v>LOBALAIN</v>
      </c>
      <c r="I10838" t="str">
        <f>VLOOKUP($D10838,reference!$G$1:$H$25,2,FALSE)</f>
        <v>Pertanian lahan kering  campur semak / kebun campur</v>
      </c>
      <c r="J10838" t="str">
        <f>VLOOKUP($E10838,reference!$G$1:$H$25,2,FALSE)</f>
        <v>Pemukiman</v>
      </c>
      <c r="K10838" t="str">
        <f t="shared" si="169"/>
        <v>Non Irigasi</v>
      </c>
      <c r="L10838" t="s">
        <v>327</v>
      </c>
    </row>
    <row r="10839" spans="1:12" x14ac:dyDescent="0.25">
      <c r="A10839" s="1">
        <v>10838</v>
      </c>
      <c r="B10839" s="3">
        <v>216</v>
      </c>
      <c r="C10839" s="1">
        <v>234</v>
      </c>
      <c r="D10839" s="1">
        <v>16</v>
      </c>
      <c r="E10839" s="1">
        <v>16</v>
      </c>
      <c r="F10839" s="1">
        <v>0</v>
      </c>
      <c r="G10839">
        <f>VLOOKUP(C10839,reference!$A$1:$E$310,5,FALSE)</f>
        <v>5314030</v>
      </c>
      <c r="H10839" t="str">
        <f>VLOOKUP(C10839,reference!$A$1:$E$310,4,FALSE)</f>
        <v>LOBALAIN</v>
      </c>
      <c r="I10839" t="str">
        <f>VLOOKUP($D10839,reference!$G$1:$H$25,2,FALSE)</f>
        <v>Pemukiman</v>
      </c>
      <c r="J10839" t="str">
        <f>VLOOKUP($E10839,reference!$G$1:$H$25,2,FALSE)</f>
        <v>Pemukiman</v>
      </c>
      <c r="K10839" t="str">
        <f t="shared" si="169"/>
        <v>Non Irigasi</v>
      </c>
      <c r="L10839" t="s">
        <v>327</v>
      </c>
    </row>
    <row r="10840" spans="1:12" x14ac:dyDescent="0.25">
      <c r="A10840" s="1">
        <v>10839</v>
      </c>
      <c r="B10840" s="3">
        <v>76</v>
      </c>
      <c r="C10840" s="1">
        <v>234</v>
      </c>
      <c r="D10840" s="1">
        <v>16</v>
      </c>
      <c r="E10840" s="1">
        <v>9</v>
      </c>
      <c r="F10840" s="1">
        <v>0</v>
      </c>
      <c r="G10840">
        <f>VLOOKUP(C10840,reference!$A$1:$E$310,5,FALSE)</f>
        <v>5314030</v>
      </c>
      <c r="H10840" t="str">
        <f>VLOOKUP(C10840,reference!$A$1:$E$310,4,FALSE)</f>
        <v>LOBALAIN</v>
      </c>
      <c r="I10840" t="str">
        <f>VLOOKUP($D10840,reference!$G$1:$H$25,2,FALSE)</f>
        <v>Pemukiman</v>
      </c>
      <c r="J10840" t="str">
        <f>VLOOKUP($E10840,reference!$G$1:$H$25,2,FALSE)</f>
        <v>Semak belukar</v>
      </c>
      <c r="K10840" t="str">
        <f t="shared" si="169"/>
        <v>Non Irigasi</v>
      </c>
      <c r="L10840" t="s">
        <v>327</v>
      </c>
    </row>
    <row r="10841" spans="1:12" x14ac:dyDescent="0.25">
      <c r="A10841" s="1">
        <v>10840</v>
      </c>
      <c r="B10841" s="3">
        <v>184</v>
      </c>
      <c r="C10841" s="1">
        <v>234</v>
      </c>
      <c r="D10841" s="1">
        <v>13</v>
      </c>
      <c r="E10841" s="1">
        <v>11</v>
      </c>
      <c r="F10841" s="1">
        <v>0</v>
      </c>
      <c r="G10841">
        <f>VLOOKUP(C10841,reference!$A$1:$E$310,5,FALSE)</f>
        <v>5314030</v>
      </c>
      <c r="H10841" t="str">
        <f>VLOOKUP(C10841,reference!$A$1:$E$310,4,FALSE)</f>
        <v>LOBALAIN</v>
      </c>
      <c r="I10841" t="str">
        <f>VLOOKUP($D10841,reference!$G$1:$H$25,2,FALSE)</f>
        <v>Pertanian lahan kering  campur semak / kebun campur</v>
      </c>
      <c r="J10841" t="str">
        <f>VLOOKUP($E10841,reference!$G$1:$H$25,2,FALSE)</f>
        <v>Savanna / Padang rumput</v>
      </c>
      <c r="K10841" t="str">
        <f t="shared" si="169"/>
        <v>Non Irigasi</v>
      </c>
      <c r="L10841" t="s">
        <v>327</v>
      </c>
    </row>
    <row r="10842" spans="1:12" x14ac:dyDescent="0.25">
      <c r="A10842" s="1">
        <v>10841</v>
      </c>
      <c r="B10842" s="3">
        <v>457</v>
      </c>
      <c r="C10842" s="1">
        <v>235</v>
      </c>
      <c r="D10842" s="1">
        <v>14</v>
      </c>
      <c r="E10842" s="1">
        <v>14</v>
      </c>
      <c r="F10842" s="1">
        <v>0</v>
      </c>
      <c r="G10842">
        <f>VLOOKUP(C10842,reference!$A$1:$E$310,5,FALSE)</f>
        <v>5314040</v>
      </c>
      <c r="H10842" t="str">
        <f>VLOOKUP(C10842,reference!$A$1:$E$310,4,FALSE)</f>
        <v>ROTE TENGAH</v>
      </c>
      <c r="I10842" t="str">
        <f>VLOOKUP($D10842,reference!$G$1:$H$25,2,FALSE)</f>
        <v>Sawah</v>
      </c>
      <c r="J10842" t="str">
        <f>VLOOKUP($E10842,reference!$G$1:$H$25,2,FALSE)</f>
        <v>Sawah</v>
      </c>
      <c r="K10842" t="str">
        <f t="shared" si="169"/>
        <v>Non Irigasi</v>
      </c>
      <c r="L10842" t="s">
        <v>327</v>
      </c>
    </row>
    <row r="10843" spans="1:12" x14ac:dyDescent="0.25">
      <c r="A10843" s="1">
        <v>10842</v>
      </c>
      <c r="B10843" s="3">
        <v>15</v>
      </c>
      <c r="C10843" s="1">
        <v>235</v>
      </c>
      <c r="D10843" s="1">
        <v>14</v>
      </c>
      <c r="E10843" s="1">
        <v>13</v>
      </c>
      <c r="F10843" s="1">
        <v>0</v>
      </c>
      <c r="G10843">
        <f>VLOOKUP(C10843,reference!$A$1:$E$310,5,FALSE)</f>
        <v>5314040</v>
      </c>
      <c r="H10843" t="str">
        <f>VLOOKUP(C10843,reference!$A$1:$E$310,4,FALSE)</f>
        <v>ROTE TENGAH</v>
      </c>
      <c r="I10843" t="str">
        <f>VLOOKUP($D10843,reference!$G$1:$H$25,2,FALSE)</f>
        <v>Sawah</v>
      </c>
      <c r="J10843" t="str">
        <f>VLOOKUP($E10843,reference!$G$1:$H$25,2,FALSE)</f>
        <v>Pertanian lahan kering  campur semak / kebun campur</v>
      </c>
      <c r="K10843" t="str">
        <f t="shared" si="169"/>
        <v>Non Irigasi</v>
      </c>
      <c r="L10843" t="s">
        <v>327</v>
      </c>
    </row>
    <row r="10844" spans="1:12" x14ac:dyDescent="0.25">
      <c r="A10844" s="1">
        <v>10843</v>
      </c>
      <c r="B10844" s="3">
        <v>6</v>
      </c>
      <c r="C10844" s="1">
        <v>235</v>
      </c>
      <c r="D10844" s="1">
        <v>14</v>
      </c>
      <c r="E10844" s="1">
        <v>11</v>
      </c>
      <c r="F10844" s="1">
        <v>0</v>
      </c>
      <c r="G10844">
        <f>VLOOKUP(C10844,reference!$A$1:$E$310,5,FALSE)</f>
        <v>5314040</v>
      </c>
      <c r="H10844" t="str">
        <f>VLOOKUP(C10844,reference!$A$1:$E$310,4,FALSE)</f>
        <v>ROTE TENGAH</v>
      </c>
      <c r="I10844" t="str">
        <f>VLOOKUP($D10844,reference!$G$1:$H$25,2,FALSE)</f>
        <v>Sawah</v>
      </c>
      <c r="J10844" t="str">
        <f>VLOOKUP($E10844,reference!$G$1:$H$25,2,FALSE)</f>
        <v>Savanna / Padang rumput</v>
      </c>
      <c r="K10844" t="str">
        <f t="shared" si="169"/>
        <v>Non Irigasi</v>
      </c>
      <c r="L10844" t="s">
        <v>327</v>
      </c>
    </row>
    <row r="10845" spans="1:12" x14ac:dyDescent="0.25">
      <c r="A10845" s="1">
        <v>10844</v>
      </c>
      <c r="B10845" s="3">
        <v>167</v>
      </c>
      <c r="C10845" s="1">
        <v>235</v>
      </c>
      <c r="D10845" s="1">
        <v>13</v>
      </c>
      <c r="E10845" s="1">
        <v>12</v>
      </c>
      <c r="F10845" s="1">
        <v>0</v>
      </c>
      <c r="G10845">
        <f>VLOOKUP(C10845,reference!$A$1:$E$310,5,FALSE)</f>
        <v>5314040</v>
      </c>
      <c r="H10845" t="str">
        <f>VLOOKUP(C10845,reference!$A$1:$E$310,4,FALSE)</f>
        <v>ROTE TENGAH</v>
      </c>
      <c r="I10845" t="str">
        <f>VLOOKUP($D10845,reference!$G$1:$H$25,2,FALSE)</f>
        <v>Pertanian lahan kering  campur semak / kebun campur</v>
      </c>
      <c r="J10845" t="str">
        <f>VLOOKUP($E10845,reference!$G$1:$H$25,2,FALSE)</f>
        <v>Pertanian lahan kering</v>
      </c>
      <c r="K10845" t="str">
        <f t="shared" si="169"/>
        <v>Non Irigasi</v>
      </c>
      <c r="L10845" t="s">
        <v>327</v>
      </c>
    </row>
    <row r="10846" spans="1:12" x14ac:dyDescent="0.25">
      <c r="A10846" s="1">
        <v>10845</v>
      </c>
      <c r="B10846" s="3">
        <v>622</v>
      </c>
      <c r="C10846" s="1">
        <v>234</v>
      </c>
      <c r="D10846" s="1">
        <v>14</v>
      </c>
      <c r="E10846" s="1">
        <v>14</v>
      </c>
      <c r="F10846" s="1">
        <v>0</v>
      </c>
      <c r="G10846">
        <f>VLOOKUP(C10846,reference!$A$1:$E$310,5,FALSE)</f>
        <v>5314030</v>
      </c>
      <c r="H10846" t="str">
        <f>VLOOKUP(C10846,reference!$A$1:$E$310,4,FALSE)</f>
        <v>LOBALAIN</v>
      </c>
      <c r="I10846" t="str">
        <f>VLOOKUP($D10846,reference!$G$1:$H$25,2,FALSE)</f>
        <v>Sawah</v>
      </c>
      <c r="J10846" t="str">
        <f>VLOOKUP($E10846,reference!$G$1:$H$25,2,FALSE)</f>
        <v>Sawah</v>
      </c>
      <c r="K10846" t="str">
        <f t="shared" si="169"/>
        <v>Non Irigasi</v>
      </c>
      <c r="L10846" t="s">
        <v>327</v>
      </c>
    </row>
    <row r="10847" spans="1:12" x14ac:dyDescent="0.25">
      <c r="A10847" s="1">
        <v>10846</v>
      </c>
      <c r="B10847" s="3">
        <v>1498</v>
      </c>
      <c r="C10847" s="1">
        <v>234</v>
      </c>
      <c r="D10847" s="1">
        <v>13</v>
      </c>
      <c r="E10847" s="1">
        <v>14</v>
      </c>
      <c r="F10847" s="1">
        <v>0</v>
      </c>
      <c r="G10847">
        <f>VLOOKUP(C10847,reference!$A$1:$E$310,5,FALSE)</f>
        <v>5314030</v>
      </c>
      <c r="H10847" t="str">
        <f>VLOOKUP(C10847,reference!$A$1:$E$310,4,FALSE)</f>
        <v>LOBALAIN</v>
      </c>
      <c r="I10847" t="str">
        <f>VLOOKUP($D10847,reference!$G$1:$H$25,2,FALSE)</f>
        <v>Pertanian lahan kering  campur semak / kebun campur</v>
      </c>
      <c r="J10847" t="str">
        <f>VLOOKUP($E10847,reference!$G$1:$H$25,2,FALSE)</f>
        <v>Sawah</v>
      </c>
      <c r="K10847" t="str">
        <f t="shared" si="169"/>
        <v>Non Irigasi</v>
      </c>
      <c r="L10847" t="s">
        <v>327</v>
      </c>
    </row>
    <row r="10848" spans="1:12" x14ac:dyDescent="0.25">
      <c r="A10848" s="1">
        <v>10847</v>
      </c>
      <c r="B10848" s="3">
        <v>2</v>
      </c>
      <c r="C10848" s="1">
        <v>234</v>
      </c>
      <c r="D10848" s="1">
        <v>13</v>
      </c>
      <c r="E10848" s="1">
        <v>0</v>
      </c>
      <c r="F10848" s="1">
        <v>0</v>
      </c>
      <c r="G10848">
        <f>VLOOKUP(C10848,reference!$A$1:$E$310,5,FALSE)</f>
        <v>5314030</v>
      </c>
      <c r="H10848" t="str">
        <f>VLOOKUP(C10848,reference!$A$1:$E$310,4,FALSE)</f>
        <v>LOBALAIN</v>
      </c>
      <c r="I10848" t="str">
        <f>VLOOKUP($D10848,reference!$G$1:$H$25,2,FALSE)</f>
        <v>Pertanian lahan kering  campur semak / kebun campur</v>
      </c>
      <c r="J10848" t="str">
        <f>VLOOKUP($E10848,reference!$G$1:$H$25,2,FALSE)</f>
        <v>No data</v>
      </c>
      <c r="K10848" t="str">
        <f t="shared" si="169"/>
        <v>Non Irigasi</v>
      </c>
      <c r="L10848" t="s">
        <v>327</v>
      </c>
    </row>
    <row r="10849" spans="1:12" x14ac:dyDescent="0.25">
      <c r="A10849" s="1">
        <v>10848</v>
      </c>
      <c r="B10849" s="3">
        <v>5</v>
      </c>
      <c r="C10849" s="1">
        <v>234</v>
      </c>
      <c r="D10849" s="1">
        <v>16</v>
      </c>
      <c r="E10849" s="1">
        <v>0</v>
      </c>
      <c r="F10849" s="1">
        <v>0</v>
      </c>
      <c r="G10849">
        <f>VLOOKUP(C10849,reference!$A$1:$E$310,5,FALSE)</f>
        <v>5314030</v>
      </c>
      <c r="H10849" t="str">
        <f>VLOOKUP(C10849,reference!$A$1:$E$310,4,FALSE)</f>
        <v>LOBALAIN</v>
      </c>
      <c r="I10849" t="str">
        <f>VLOOKUP($D10849,reference!$G$1:$H$25,2,FALSE)</f>
        <v>Pemukiman</v>
      </c>
      <c r="J10849" t="str">
        <f>VLOOKUP($E10849,reference!$G$1:$H$25,2,FALSE)</f>
        <v>No data</v>
      </c>
      <c r="K10849" t="str">
        <f t="shared" si="169"/>
        <v>Non Irigasi</v>
      </c>
      <c r="L10849" t="s">
        <v>327</v>
      </c>
    </row>
    <row r="10850" spans="1:12" x14ac:dyDescent="0.25">
      <c r="A10850" s="1">
        <v>10849</v>
      </c>
      <c r="B10850" s="3">
        <v>68</v>
      </c>
      <c r="C10850" s="1">
        <v>233</v>
      </c>
      <c r="D10850" s="1">
        <v>0</v>
      </c>
      <c r="E10850" s="1">
        <v>0</v>
      </c>
      <c r="F10850" s="1">
        <v>0</v>
      </c>
      <c r="G10850">
        <f>VLOOKUP(C10850,reference!$A$1:$E$310,5,FALSE)</f>
        <v>5314020</v>
      </c>
      <c r="H10850" t="str">
        <f>VLOOKUP(C10850,reference!$A$1:$E$310,4,FALSE)</f>
        <v>ROTE BARAT LAUT</v>
      </c>
      <c r="I10850" t="str">
        <f>VLOOKUP($D10850,reference!$G$1:$H$25,2,FALSE)</f>
        <v>No data</v>
      </c>
      <c r="J10850" t="str">
        <f>VLOOKUP($E10850,reference!$G$1:$H$25,2,FALSE)</f>
        <v>No data</v>
      </c>
      <c r="K10850" t="str">
        <f t="shared" si="169"/>
        <v>Non Irigasi</v>
      </c>
      <c r="L10850" t="s">
        <v>327</v>
      </c>
    </row>
    <row r="10851" spans="1:12" x14ac:dyDescent="0.25">
      <c r="A10851" s="1">
        <v>10850</v>
      </c>
      <c r="B10851" s="3">
        <v>9</v>
      </c>
      <c r="C10851" s="1">
        <v>233</v>
      </c>
      <c r="D10851" s="1">
        <v>1</v>
      </c>
      <c r="E10851" s="1">
        <v>0</v>
      </c>
      <c r="F10851" s="1">
        <v>0</v>
      </c>
      <c r="G10851">
        <f>VLOOKUP(C10851,reference!$A$1:$E$310,5,FALSE)</f>
        <v>5314020</v>
      </c>
      <c r="H10851" t="str">
        <f>VLOOKUP(C10851,reference!$A$1:$E$310,4,FALSE)</f>
        <v>ROTE BARAT LAUT</v>
      </c>
      <c r="I10851" t="str">
        <f>VLOOKUP($D10851,reference!$G$1:$H$25,2,FALSE)</f>
        <v>Hutan lahan kering primer</v>
      </c>
      <c r="J10851" t="str">
        <f>VLOOKUP($E10851,reference!$G$1:$H$25,2,FALSE)</f>
        <v>No data</v>
      </c>
      <c r="K10851" t="str">
        <f t="shared" si="169"/>
        <v>Non Irigasi</v>
      </c>
      <c r="L10851" t="s">
        <v>328</v>
      </c>
    </row>
    <row r="10852" spans="1:12" x14ac:dyDescent="0.25">
      <c r="A10852" s="1">
        <v>10851</v>
      </c>
      <c r="B10852" s="3">
        <v>40</v>
      </c>
      <c r="C10852" s="1">
        <v>233</v>
      </c>
      <c r="D10852" s="1">
        <v>1</v>
      </c>
      <c r="E10852" s="1">
        <v>1</v>
      </c>
      <c r="F10852" s="1">
        <v>0</v>
      </c>
      <c r="G10852">
        <f>VLOOKUP(C10852,reference!$A$1:$E$310,5,FALSE)</f>
        <v>5314020</v>
      </c>
      <c r="H10852" t="str">
        <f>VLOOKUP(C10852,reference!$A$1:$E$310,4,FALSE)</f>
        <v>ROTE BARAT LAUT</v>
      </c>
      <c r="I10852" t="str">
        <f>VLOOKUP($D10852,reference!$G$1:$H$25,2,FALSE)</f>
        <v>Hutan lahan kering primer</v>
      </c>
      <c r="J10852" t="str">
        <f>VLOOKUP($E10852,reference!$G$1:$H$25,2,FALSE)</f>
        <v>Hutan lahan kering primer</v>
      </c>
      <c r="K10852" t="str">
        <f t="shared" si="169"/>
        <v>Non Irigasi</v>
      </c>
      <c r="L10852" t="s">
        <v>327</v>
      </c>
    </row>
    <row r="10853" spans="1:12" x14ac:dyDescent="0.25">
      <c r="A10853" s="1">
        <v>10852</v>
      </c>
      <c r="B10853" s="3">
        <v>474</v>
      </c>
      <c r="C10853" s="1">
        <v>233</v>
      </c>
      <c r="D10853" s="1">
        <v>6</v>
      </c>
      <c r="E10853" s="1">
        <v>6</v>
      </c>
      <c r="F10853" s="1">
        <v>0</v>
      </c>
      <c r="G10853">
        <f>VLOOKUP(C10853,reference!$A$1:$E$310,5,FALSE)</f>
        <v>5314020</v>
      </c>
      <c r="H10853" t="str">
        <f>VLOOKUP(C10853,reference!$A$1:$E$310,4,FALSE)</f>
        <v>ROTE BARAT LAUT</v>
      </c>
      <c r="I10853" t="str">
        <f>VLOOKUP($D10853,reference!$G$1:$H$25,2,FALSE)</f>
        <v>Hutan mangrove sekunder</v>
      </c>
      <c r="J10853" t="str">
        <f>VLOOKUP($E10853,reference!$G$1:$H$25,2,FALSE)</f>
        <v>Hutan mangrove sekunder</v>
      </c>
      <c r="K10853" t="str">
        <f t="shared" si="169"/>
        <v>Non Irigasi</v>
      </c>
      <c r="L10853" t="s">
        <v>327</v>
      </c>
    </row>
    <row r="10854" spans="1:12" x14ac:dyDescent="0.25">
      <c r="A10854" s="1">
        <v>10853</v>
      </c>
      <c r="B10854" s="3">
        <v>2</v>
      </c>
      <c r="C10854" s="1">
        <v>233</v>
      </c>
      <c r="D10854" s="1">
        <v>0</v>
      </c>
      <c r="E10854" s="1">
        <v>5</v>
      </c>
      <c r="F10854" s="1">
        <v>0</v>
      </c>
      <c r="G10854">
        <f>VLOOKUP(C10854,reference!$A$1:$E$310,5,FALSE)</f>
        <v>5314020</v>
      </c>
      <c r="H10854" t="str">
        <f>VLOOKUP(C10854,reference!$A$1:$E$310,4,FALSE)</f>
        <v>ROTE BARAT LAUT</v>
      </c>
      <c r="I10854" t="str">
        <f>VLOOKUP($D10854,reference!$G$1:$H$25,2,FALSE)</f>
        <v>No data</v>
      </c>
      <c r="J10854" t="str">
        <f>VLOOKUP($E10854,reference!$G$1:$H$25,2,FALSE)</f>
        <v>Hutan mangrove primer</v>
      </c>
      <c r="K10854" t="str">
        <f t="shared" si="169"/>
        <v>Non Irigasi</v>
      </c>
      <c r="L10854" t="s">
        <v>327</v>
      </c>
    </row>
    <row r="10855" spans="1:12" x14ac:dyDescent="0.25">
      <c r="A10855" s="1">
        <v>10854</v>
      </c>
      <c r="B10855" s="3">
        <v>3</v>
      </c>
      <c r="C10855" s="1">
        <v>233</v>
      </c>
      <c r="D10855" s="1">
        <v>9</v>
      </c>
      <c r="E10855" s="1">
        <v>0</v>
      </c>
      <c r="F10855" s="1">
        <v>0</v>
      </c>
      <c r="G10855">
        <f>VLOOKUP(C10855,reference!$A$1:$E$310,5,FALSE)</f>
        <v>5314020</v>
      </c>
      <c r="H10855" t="str">
        <f>VLOOKUP(C10855,reference!$A$1:$E$310,4,FALSE)</f>
        <v>ROTE BARAT LAUT</v>
      </c>
      <c r="I10855" t="str">
        <f>VLOOKUP($D10855,reference!$G$1:$H$25,2,FALSE)</f>
        <v>Semak belukar</v>
      </c>
      <c r="J10855" t="str">
        <f>VLOOKUP($E10855,reference!$G$1:$H$25,2,FALSE)</f>
        <v>No data</v>
      </c>
      <c r="K10855" t="str">
        <f t="shared" si="169"/>
        <v>Non Irigasi</v>
      </c>
      <c r="L10855" t="s">
        <v>327</v>
      </c>
    </row>
    <row r="10856" spans="1:12" x14ac:dyDescent="0.25">
      <c r="A10856" s="1">
        <v>10855</v>
      </c>
      <c r="B10856" s="3">
        <v>1</v>
      </c>
      <c r="C10856" s="1">
        <v>233</v>
      </c>
      <c r="D10856" s="1">
        <v>9</v>
      </c>
      <c r="E10856" s="1">
        <v>5</v>
      </c>
      <c r="F10856" s="1">
        <v>0</v>
      </c>
      <c r="G10856">
        <f>VLOOKUP(C10856,reference!$A$1:$E$310,5,FALSE)</f>
        <v>5314020</v>
      </c>
      <c r="H10856" t="str">
        <f>VLOOKUP(C10856,reference!$A$1:$E$310,4,FALSE)</f>
        <v>ROTE BARAT LAUT</v>
      </c>
      <c r="I10856" t="str">
        <f>VLOOKUP($D10856,reference!$G$1:$H$25,2,FALSE)</f>
        <v>Semak belukar</v>
      </c>
      <c r="J10856" t="str">
        <f>VLOOKUP($E10856,reference!$G$1:$H$25,2,FALSE)</f>
        <v>Hutan mangrove primer</v>
      </c>
      <c r="K10856" t="str">
        <f t="shared" si="169"/>
        <v>Non Irigasi</v>
      </c>
      <c r="L10856" t="s">
        <v>327</v>
      </c>
    </row>
    <row r="10857" spans="1:12" x14ac:dyDescent="0.25">
      <c r="A10857" s="1">
        <v>10856</v>
      </c>
      <c r="B10857" s="3">
        <v>14</v>
      </c>
      <c r="C10857" s="1">
        <v>234</v>
      </c>
      <c r="D10857" s="1">
        <v>0</v>
      </c>
      <c r="E10857" s="1">
        <v>9</v>
      </c>
      <c r="F10857" s="1">
        <v>0</v>
      </c>
      <c r="G10857">
        <f>VLOOKUP(C10857,reference!$A$1:$E$310,5,FALSE)</f>
        <v>5314030</v>
      </c>
      <c r="H10857" t="str">
        <f>VLOOKUP(C10857,reference!$A$1:$E$310,4,FALSE)</f>
        <v>LOBALAIN</v>
      </c>
      <c r="I10857" t="str">
        <f>VLOOKUP($D10857,reference!$G$1:$H$25,2,FALSE)</f>
        <v>No data</v>
      </c>
      <c r="J10857" t="str">
        <f>VLOOKUP($E10857,reference!$G$1:$H$25,2,FALSE)</f>
        <v>Semak belukar</v>
      </c>
      <c r="K10857" t="str">
        <f t="shared" si="169"/>
        <v>Non Irigasi</v>
      </c>
      <c r="L10857" t="s">
        <v>327</v>
      </c>
    </row>
    <row r="10858" spans="1:12" x14ac:dyDescent="0.25">
      <c r="A10858" s="1">
        <v>10857</v>
      </c>
      <c r="B10858" s="3">
        <v>27</v>
      </c>
      <c r="C10858" s="1">
        <v>234</v>
      </c>
      <c r="D10858" s="1">
        <v>5</v>
      </c>
      <c r="E10858" s="1">
        <v>5</v>
      </c>
      <c r="F10858" s="1">
        <v>0</v>
      </c>
      <c r="G10858">
        <f>VLOOKUP(C10858,reference!$A$1:$E$310,5,FALSE)</f>
        <v>5314030</v>
      </c>
      <c r="H10858" t="str">
        <f>VLOOKUP(C10858,reference!$A$1:$E$310,4,FALSE)</f>
        <v>LOBALAIN</v>
      </c>
      <c r="I10858" t="str">
        <f>VLOOKUP($D10858,reference!$G$1:$H$25,2,FALSE)</f>
        <v>Hutan mangrove primer</v>
      </c>
      <c r="J10858" t="str">
        <f>VLOOKUP($E10858,reference!$G$1:$H$25,2,FALSE)</f>
        <v>Hutan mangrove primer</v>
      </c>
      <c r="K10858" t="str">
        <f t="shared" si="169"/>
        <v>Non Irigasi</v>
      </c>
      <c r="L10858" t="s">
        <v>327</v>
      </c>
    </row>
    <row r="10859" spans="1:12" x14ac:dyDescent="0.25">
      <c r="A10859" s="1">
        <v>10858</v>
      </c>
      <c r="B10859" s="3">
        <v>1</v>
      </c>
      <c r="C10859" s="1">
        <v>234</v>
      </c>
      <c r="D10859" s="1">
        <v>5</v>
      </c>
      <c r="E10859" s="1">
        <v>0</v>
      </c>
      <c r="F10859" s="1">
        <v>0</v>
      </c>
      <c r="G10859">
        <f>VLOOKUP(C10859,reference!$A$1:$E$310,5,FALSE)</f>
        <v>5314030</v>
      </c>
      <c r="H10859" t="str">
        <f>VLOOKUP(C10859,reference!$A$1:$E$310,4,FALSE)</f>
        <v>LOBALAIN</v>
      </c>
      <c r="I10859" t="str">
        <f>VLOOKUP($D10859,reference!$G$1:$H$25,2,FALSE)</f>
        <v>Hutan mangrove primer</v>
      </c>
      <c r="J10859" t="str">
        <f>VLOOKUP($E10859,reference!$G$1:$H$25,2,FALSE)</f>
        <v>No data</v>
      </c>
      <c r="K10859" t="str">
        <f t="shared" si="169"/>
        <v>Non Irigasi</v>
      </c>
      <c r="L10859" t="s">
        <v>328</v>
      </c>
    </row>
    <row r="10860" spans="1:12" x14ac:dyDescent="0.25">
      <c r="A10860" s="1">
        <v>10859</v>
      </c>
      <c r="B10860" s="3">
        <v>5</v>
      </c>
      <c r="C10860" s="1">
        <v>234</v>
      </c>
      <c r="D10860" s="1">
        <v>0</v>
      </c>
      <c r="E10860" s="1">
        <v>5</v>
      </c>
      <c r="F10860" s="1">
        <v>0</v>
      </c>
      <c r="G10860">
        <f>VLOOKUP(C10860,reference!$A$1:$E$310,5,FALSE)</f>
        <v>5314030</v>
      </c>
      <c r="H10860" t="str">
        <f>VLOOKUP(C10860,reference!$A$1:$E$310,4,FALSE)</f>
        <v>LOBALAIN</v>
      </c>
      <c r="I10860" t="str">
        <f>VLOOKUP($D10860,reference!$G$1:$H$25,2,FALSE)</f>
        <v>No data</v>
      </c>
      <c r="J10860" t="str">
        <f>VLOOKUP($E10860,reference!$G$1:$H$25,2,FALSE)</f>
        <v>Hutan mangrove primer</v>
      </c>
      <c r="K10860" t="str">
        <f t="shared" si="169"/>
        <v>Non Irigasi</v>
      </c>
      <c r="L10860" t="s">
        <v>327</v>
      </c>
    </row>
    <row r="10861" spans="1:12" x14ac:dyDescent="0.25">
      <c r="A10861" s="1">
        <v>10860</v>
      </c>
      <c r="B10861" s="3">
        <v>17</v>
      </c>
      <c r="C10861" s="1">
        <v>234</v>
      </c>
      <c r="D10861" s="1">
        <v>16</v>
      </c>
      <c r="E10861" s="1">
        <v>14</v>
      </c>
      <c r="F10861" s="1">
        <v>0</v>
      </c>
      <c r="G10861">
        <f>VLOOKUP(C10861,reference!$A$1:$E$310,5,FALSE)</f>
        <v>5314030</v>
      </c>
      <c r="H10861" t="str">
        <f>VLOOKUP(C10861,reference!$A$1:$E$310,4,FALSE)</f>
        <v>LOBALAIN</v>
      </c>
      <c r="I10861" t="str">
        <f>VLOOKUP($D10861,reference!$G$1:$H$25,2,FALSE)</f>
        <v>Pemukiman</v>
      </c>
      <c r="J10861" t="str">
        <f>VLOOKUP($E10861,reference!$G$1:$H$25,2,FALSE)</f>
        <v>Sawah</v>
      </c>
      <c r="K10861" t="str">
        <f t="shared" si="169"/>
        <v>Non Irigasi</v>
      </c>
      <c r="L10861" t="s">
        <v>327</v>
      </c>
    </row>
    <row r="10862" spans="1:12" x14ac:dyDescent="0.25">
      <c r="A10862" s="1">
        <v>10861</v>
      </c>
      <c r="B10862" s="3">
        <v>27</v>
      </c>
      <c r="C10862" s="1">
        <v>233</v>
      </c>
      <c r="D10862" s="1">
        <v>0</v>
      </c>
      <c r="E10862" s="1">
        <v>6</v>
      </c>
      <c r="F10862" s="1">
        <v>0</v>
      </c>
      <c r="G10862">
        <f>VLOOKUP(C10862,reference!$A$1:$E$310,5,FALSE)</f>
        <v>5314020</v>
      </c>
      <c r="H10862" t="str">
        <f>VLOOKUP(C10862,reference!$A$1:$E$310,4,FALSE)</f>
        <v>ROTE BARAT LAUT</v>
      </c>
      <c r="I10862" t="str">
        <f>VLOOKUP($D10862,reference!$G$1:$H$25,2,FALSE)</f>
        <v>No data</v>
      </c>
      <c r="J10862" t="str">
        <f>VLOOKUP($E10862,reference!$G$1:$H$25,2,FALSE)</f>
        <v>Hutan mangrove sekunder</v>
      </c>
      <c r="K10862" t="str">
        <f t="shared" si="169"/>
        <v>Non Irigasi</v>
      </c>
      <c r="L10862" t="s">
        <v>327</v>
      </c>
    </row>
    <row r="10863" spans="1:12" x14ac:dyDescent="0.25">
      <c r="A10863" s="1">
        <v>10862</v>
      </c>
      <c r="B10863" s="3">
        <v>39</v>
      </c>
      <c r="C10863" s="1">
        <v>233</v>
      </c>
      <c r="D10863" s="1">
        <v>9</v>
      </c>
      <c r="E10863" s="1">
        <v>6</v>
      </c>
      <c r="F10863" s="1">
        <v>0</v>
      </c>
      <c r="G10863">
        <f>VLOOKUP(C10863,reference!$A$1:$E$310,5,FALSE)</f>
        <v>5314020</v>
      </c>
      <c r="H10863" t="str">
        <f>VLOOKUP(C10863,reference!$A$1:$E$310,4,FALSE)</f>
        <v>ROTE BARAT LAUT</v>
      </c>
      <c r="I10863" t="str">
        <f>VLOOKUP($D10863,reference!$G$1:$H$25,2,FALSE)</f>
        <v>Semak belukar</v>
      </c>
      <c r="J10863" t="str">
        <f>VLOOKUP($E10863,reference!$G$1:$H$25,2,FALSE)</f>
        <v>Hutan mangrove sekunder</v>
      </c>
      <c r="K10863" t="str">
        <f t="shared" si="169"/>
        <v>Non Irigasi</v>
      </c>
      <c r="L10863" t="s">
        <v>327</v>
      </c>
    </row>
    <row r="10864" spans="1:12" x14ac:dyDescent="0.25">
      <c r="A10864" s="1">
        <v>10863</v>
      </c>
      <c r="B10864" s="3">
        <v>2234</v>
      </c>
      <c r="C10864" s="1">
        <v>233</v>
      </c>
      <c r="D10864" s="1">
        <v>9</v>
      </c>
      <c r="E10864" s="1">
        <v>9</v>
      </c>
      <c r="F10864" s="1">
        <v>0</v>
      </c>
      <c r="G10864">
        <f>VLOOKUP(C10864,reference!$A$1:$E$310,5,FALSE)</f>
        <v>5314020</v>
      </c>
      <c r="H10864" t="str">
        <f>VLOOKUP(C10864,reference!$A$1:$E$310,4,FALSE)</f>
        <v>ROTE BARAT LAUT</v>
      </c>
      <c r="I10864" t="str">
        <f>VLOOKUP($D10864,reference!$G$1:$H$25,2,FALSE)</f>
        <v>Semak belukar</v>
      </c>
      <c r="J10864" t="str">
        <f>VLOOKUP($E10864,reference!$G$1:$H$25,2,FALSE)</f>
        <v>Semak belukar</v>
      </c>
      <c r="K10864" t="str">
        <f t="shared" si="169"/>
        <v>Non Irigasi</v>
      </c>
      <c r="L10864" t="s">
        <v>327</v>
      </c>
    </row>
    <row r="10865" spans="1:12" x14ac:dyDescent="0.25">
      <c r="A10865" s="1">
        <v>10864</v>
      </c>
      <c r="B10865" s="3">
        <v>1</v>
      </c>
      <c r="C10865" s="1">
        <v>234</v>
      </c>
      <c r="D10865" s="1">
        <v>5</v>
      </c>
      <c r="E10865" s="1">
        <v>9</v>
      </c>
      <c r="F10865" s="1">
        <v>0</v>
      </c>
      <c r="G10865">
        <f>VLOOKUP(C10865,reference!$A$1:$E$310,5,FALSE)</f>
        <v>5314030</v>
      </c>
      <c r="H10865" t="str">
        <f>VLOOKUP(C10865,reference!$A$1:$E$310,4,FALSE)</f>
        <v>LOBALAIN</v>
      </c>
      <c r="I10865" t="str">
        <f>VLOOKUP($D10865,reference!$G$1:$H$25,2,FALSE)</f>
        <v>Hutan mangrove primer</v>
      </c>
      <c r="J10865" t="str">
        <f>VLOOKUP($E10865,reference!$G$1:$H$25,2,FALSE)</f>
        <v>Semak belukar</v>
      </c>
      <c r="K10865" t="str">
        <f t="shared" si="169"/>
        <v>Non Irigasi</v>
      </c>
      <c r="L10865" t="s">
        <v>328</v>
      </c>
    </row>
    <row r="10866" spans="1:12" x14ac:dyDescent="0.25">
      <c r="A10866" s="1">
        <v>10865</v>
      </c>
      <c r="B10866" s="3">
        <v>4</v>
      </c>
      <c r="C10866" s="1">
        <v>234</v>
      </c>
      <c r="D10866" s="1">
        <v>5</v>
      </c>
      <c r="E10866" s="1">
        <v>14</v>
      </c>
      <c r="F10866" s="1">
        <v>0</v>
      </c>
      <c r="G10866">
        <f>VLOOKUP(C10866,reference!$A$1:$E$310,5,FALSE)</f>
        <v>5314030</v>
      </c>
      <c r="H10866" t="str">
        <f>VLOOKUP(C10866,reference!$A$1:$E$310,4,FALSE)</f>
        <v>LOBALAIN</v>
      </c>
      <c r="I10866" t="str">
        <f>VLOOKUP($D10866,reference!$G$1:$H$25,2,FALSE)</f>
        <v>Hutan mangrove primer</v>
      </c>
      <c r="J10866" t="str">
        <f>VLOOKUP($E10866,reference!$G$1:$H$25,2,FALSE)</f>
        <v>Sawah</v>
      </c>
      <c r="K10866" t="str">
        <f t="shared" si="169"/>
        <v>Non Irigasi</v>
      </c>
      <c r="L10866" t="s">
        <v>328</v>
      </c>
    </row>
    <row r="10867" spans="1:12" x14ac:dyDescent="0.25">
      <c r="A10867" s="1">
        <v>10866</v>
      </c>
      <c r="B10867" s="3">
        <v>494</v>
      </c>
      <c r="C10867" s="1">
        <v>234</v>
      </c>
      <c r="D10867" s="1">
        <v>2</v>
      </c>
      <c r="E10867" s="1">
        <v>14</v>
      </c>
      <c r="F10867" s="1">
        <v>0</v>
      </c>
      <c r="G10867">
        <f>VLOOKUP(C10867,reference!$A$1:$E$310,5,FALSE)</f>
        <v>5314030</v>
      </c>
      <c r="H10867" t="str">
        <f>VLOOKUP(C10867,reference!$A$1:$E$310,4,FALSE)</f>
        <v>LOBALAIN</v>
      </c>
      <c r="I10867" t="str">
        <f>VLOOKUP($D10867,reference!$G$1:$H$25,2,FALSE)</f>
        <v>Hutan lahan kering sekunder / bekas tebangan</v>
      </c>
      <c r="J10867" t="str">
        <f>VLOOKUP($E10867,reference!$G$1:$H$25,2,FALSE)</f>
        <v>Sawah</v>
      </c>
      <c r="K10867" t="str">
        <f t="shared" si="169"/>
        <v>Non Irigasi</v>
      </c>
      <c r="L10867" t="s">
        <v>328</v>
      </c>
    </row>
    <row r="10868" spans="1:12" x14ac:dyDescent="0.25">
      <c r="A10868" s="1">
        <v>10867</v>
      </c>
      <c r="B10868" s="3">
        <v>3</v>
      </c>
      <c r="C10868" s="1">
        <v>235</v>
      </c>
      <c r="D10868" s="1">
        <v>14</v>
      </c>
      <c r="E10868" s="1">
        <v>9</v>
      </c>
      <c r="F10868" s="1">
        <v>0</v>
      </c>
      <c r="G10868">
        <f>VLOOKUP(C10868,reference!$A$1:$E$310,5,FALSE)</f>
        <v>5314040</v>
      </c>
      <c r="H10868" t="str">
        <f>VLOOKUP(C10868,reference!$A$1:$E$310,4,FALSE)</f>
        <v>ROTE TENGAH</v>
      </c>
      <c r="I10868" t="str">
        <f>VLOOKUP($D10868,reference!$G$1:$H$25,2,FALSE)</f>
        <v>Sawah</v>
      </c>
      <c r="J10868" t="str">
        <f>VLOOKUP($E10868,reference!$G$1:$H$25,2,FALSE)</f>
        <v>Semak belukar</v>
      </c>
      <c r="K10868" t="str">
        <f t="shared" si="169"/>
        <v>Non Irigasi</v>
      </c>
      <c r="L10868" t="s">
        <v>327</v>
      </c>
    </row>
    <row r="10869" spans="1:12" x14ac:dyDescent="0.25">
      <c r="A10869" s="1">
        <v>10868</v>
      </c>
      <c r="B10869" s="3">
        <v>1633</v>
      </c>
      <c r="C10869" s="1">
        <v>234</v>
      </c>
      <c r="D10869" s="1">
        <v>13</v>
      </c>
      <c r="E10869" s="1">
        <v>13</v>
      </c>
      <c r="F10869" s="1">
        <v>0</v>
      </c>
      <c r="G10869">
        <f>VLOOKUP(C10869,reference!$A$1:$E$310,5,FALSE)</f>
        <v>5314030</v>
      </c>
      <c r="H10869" t="str">
        <f>VLOOKUP(C10869,reference!$A$1:$E$310,4,FALSE)</f>
        <v>LOBALAIN</v>
      </c>
      <c r="I10869" t="str">
        <f>VLOOKUP($D10869,reference!$G$1:$H$25,2,FALSE)</f>
        <v>Pertanian lahan kering  campur semak / kebun campur</v>
      </c>
      <c r="J10869" t="str">
        <f>VLOOKUP($E10869,reference!$G$1:$H$25,2,FALSE)</f>
        <v>Pertanian lahan kering  campur semak / kebun campur</v>
      </c>
      <c r="K10869" t="str">
        <f t="shared" si="169"/>
        <v>Non Irigasi</v>
      </c>
      <c r="L10869" t="s">
        <v>327</v>
      </c>
    </row>
    <row r="10870" spans="1:12" x14ac:dyDescent="0.25">
      <c r="A10870" s="1">
        <v>10869</v>
      </c>
      <c r="B10870" s="3">
        <v>3</v>
      </c>
      <c r="C10870" s="1">
        <v>233</v>
      </c>
      <c r="D10870" s="1">
        <v>0</v>
      </c>
      <c r="E10870" s="1">
        <v>16</v>
      </c>
      <c r="F10870" s="1">
        <v>0</v>
      </c>
      <c r="G10870">
        <f>VLOOKUP(C10870,reference!$A$1:$E$310,5,FALSE)</f>
        <v>5314020</v>
      </c>
      <c r="H10870" t="str">
        <f>VLOOKUP(C10870,reference!$A$1:$E$310,4,FALSE)</f>
        <v>ROTE BARAT LAUT</v>
      </c>
      <c r="I10870" t="str">
        <f>VLOOKUP($D10870,reference!$G$1:$H$25,2,FALSE)</f>
        <v>No data</v>
      </c>
      <c r="J10870" t="str">
        <f>VLOOKUP($E10870,reference!$G$1:$H$25,2,FALSE)</f>
        <v>Pemukiman</v>
      </c>
      <c r="K10870" t="str">
        <f t="shared" si="169"/>
        <v>Non Irigasi</v>
      </c>
      <c r="L10870" t="s">
        <v>327</v>
      </c>
    </row>
    <row r="10871" spans="1:12" x14ac:dyDescent="0.25">
      <c r="A10871" s="1">
        <v>10870</v>
      </c>
      <c r="B10871" s="3">
        <v>10</v>
      </c>
      <c r="C10871" s="1">
        <v>233</v>
      </c>
      <c r="D10871" s="1">
        <v>0</v>
      </c>
      <c r="E10871" s="1">
        <v>9</v>
      </c>
      <c r="F10871" s="1">
        <v>0</v>
      </c>
      <c r="G10871">
        <f>VLOOKUP(C10871,reference!$A$1:$E$310,5,FALSE)</f>
        <v>5314020</v>
      </c>
      <c r="H10871" t="str">
        <f>VLOOKUP(C10871,reference!$A$1:$E$310,4,FALSE)</f>
        <v>ROTE BARAT LAUT</v>
      </c>
      <c r="I10871" t="str">
        <f>VLOOKUP($D10871,reference!$G$1:$H$25,2,FALSE)</f>
        <v>No data</v>
      </c>
      <c r="J10871" t="str">
        <f>VLOOKUP($E10871,reference!$G$1:$H$25,2,FALSE)</f>
        <v>Semak belukar</v>
      </c>
      <c r="K10871" t="str">
        <f t="shared" si="169"/>
        <v>Non Irigasi</v>
      </c>
      <c r="L10871" t="s">
        <v>327</v>
      </c>
    </row>
    <row r="10872" spans="1:12" x14ac:dyDescent="0.25">
      <c r="A10872" s="1">
        <v>10871</v>
      </c>
      <c r="B10872" s="3">
        <v>556</v>
      </c>
      <c r="C10872" s="1">
        <v>234</v>
      </c>
      <c r="D10872" s="1">
        <v>9</v>
      </c>
      <c r="E10872" s="1">
        <v>9</v>
      </c>
      <c r="F10872" s="1">
        <v>0</v>
      </c>
      <c r="G10872">
        <f>VLOOKUP(C10872,reference!$A$1:$E$310,5,FALSE)</f>
        <v>5314030</v>
      </c>
      <c r="H10872" t="str">
        <f>VLOOKUP(C10872,reference!$A$1:$E$310,4,FALSE)</f>
        <v>LOBALAIN</v>
      </c>
      <c r="I10872" t="str">
        <f>VLOOKUP($D10872,reference!$G$1:$H$25,2,FALSE)</f>
        <v>Semak belukar</v>
      </c>
      <c r="J10872" t="str">
        <f>VLOOKUP($E10872,reference!$G$1:$H$25,2,FALSE)</f>
        <v>Semak belukar</v>
      </c>
      <c r="K10872" t="str">
        <f t="shared" si="169"/>
        <v>Non Irigasi</v>
      </c>
      <c r="L10872" t="s">
        <v>327</v>
      </c>
    </row>
    <row r="10873" spans="1:12" x14ac:dyDescent="0.25">
      <c r="A10873" s="1">
        <v>10872</v>
      </c>
      <c r="B10873" s="3">
        <v>2</v>
      </c>
      <c r="C10873" s="1">
        <v>234</v>
      </c>
      <c r="D10873" s="1">
        <v>0</v>
      </c>
      <c r="E10873" s="1">
        <v>6</v>
      </c>
      <c r="F10873" s="1">
        <v>0</v>
      </c>
      <c r="G10873">
        <f>VLOOKUP(C10873,reference!$A$1:$E$310,5,FALSE)</f>
        <v>5314030</v>
      </c>
      <c r="H10873" t="str">
        <f>VLOOKUP(C10873,reference!$A$1:$E$310,4,FALSE)</f>
        <v>LOBALAIN</v>
      </c>
      <c r="I10873" t="str">
        <f>VLOOKUP($D10873,reference!$G$1:$H$25,2,FALSE)</f>
        <v>No data</v>
      </c>
      <c r="J10873" t="str">
        <f>VLOOKUP($E10873,reference!$G$1:$H$25,2,FALSE)</f>
        <v>Hutan mangrove sekunder</v>
      </c>
      <c r="K10873" t="str">
        <f t="shared" si="169"/>
        <v>Non Irigasi</v>
      </c>
      <c r="L10873" t="s">
        <v>327</v>
      </c>
    </row>
    <row r="10874" spans="1:12" x14ac:dyDescent="0.25">
      <c r="A10874" s="1">
        <v>10873</v>
      </c>
      <c r="B10874" s="3">
        <v>40</v>
      </c>
      <c r="C10874" s="1">
        <v>234</v>
      </c>
      <c r="D10874" s="1">
        <v>6</v>
      </c>
      <c r="E10874" s="1">
        <v>6</v>
      </c>
      <c r="F10874" s="1">
        <v>0</v>
      </c>
      <c r="G10874">
        <f>VLOOKUP(C10874,reference!$A$1:$E$310,5,FALSE)</f>
        <v>5314030</v>
      </c>
      <c r="H10874" t="str">
        <f>VLOOKUP(C10874,reference!$A$1:$E$310,4,FALSE)</f>
        <v>LOBALAIN</v>
      </c>
      <c r="I10874" t="str">
        <f>VLOOKUP($D10874,reference!$G$1:$H$25,2,FALSE)</f>
        <v>Hutan mangrove sekunder</v>
      </c>
      <c r="J10874" t="str">
        <f>VLOOKUP($E10874,reference!$G$1:$H$25,2,FALSE)</f>
        <v>Hutan mangrove sekunder</v>
      </c>
      <c r="K10874" t="str">
        <f t="shared" si="169"/>
        <v>Non Irigasi</v>
      </c>
      <c r="L10874" t="s">
        <v>327</v>
      </c>
    </row>
    <row r="10875" spans="1:12" x14ac:dyDescent="0.25">
      <c r="A10875" s="1">
        <v>10874</v>
      </c>
      <c r="B10875" s="3">
        <v>2</v>
      </c>
      <c r="C10875" s="1">
        <v>234</v>
      </c>
      <c r="D10875" s="1">
        <v>13</v>
      </c>
      <c r="E10875" s="1">
        <v>20</v>
      </c>
      <c r="F10875" s="1">
        <v>0</v>
      </c>
      <c r="G10875">
        <f>VLOOKUP(C10875,reference!$A$1:$E$310,5,FALSE)</f>
        <v>5314030</v>
      </c>
      <c r="H10875" t="str">
        <f>VLOOKUP(C10875,reference!$A$1:$E$310,4,FALSE)</f>
        <v>LOBALAIN</v>
      </c>
      <c r="I10875" t="str">
        <f>VLOOKUP($D10875,reference!$G$1:$H$25,2,FALSE)</f>
        <v>Pertanian lahan kering  campur semak / kebun campur</v>
      </c>
      <c r="J10875" t="str">
        <f>VLOOKUP($E10875,reference!$G$1:$H$25,2,FALSE)</f>
        <v>Tubuh air</v>
      </c>
      <c r="K10875" t="str">
        <f t="shared" si="169"/>
        <v>Non Irigasi</v>
      </c>
      <c r="L10875" t="s">
        <v>327</v>
      </c>
    </row>
    <row r="10876" spans="1:12" x14ac:dyDescent="0.25">
      <c r="A10876" s="1">
        <v>10875</v>
      </c>
      <c r="B10876" s="3">
        <v>1416</v>
      </c>
      <c r="C10876" s="1">
        <v>234</v>
      </c>
      <c r="D10876" s="1">
        <v>2</v>
      </c>
      <c r="E10876" s="1">
        <v>2</v>
      </c>
      <c r="F10876" s="1">
        <v>0</v>
      </c>
      <c r="G10876">
        <f>VLOOKUP(C10876,reference!$A$1:$E$310,5,FALSE)</f>
        <v>5314030</v>
      </c>
      <c r="H10876" t="str">
        <f>VLOOKUP(C10876,reference!$A$1:$E$310,4,FALSE)</f>
        <v>LOBALAIN</v>
      </c>
      <c r="I10876" t="str">
        <f>VLOOKUP($D10876,reference!$G$1:$H$25,2,FALSE)</f>
        <v>Hutan lahan kering sekunder / bekas tebangan</v>
      </c>
      <c r="J10876" t="str">
        <f>VLOOKUP($E10876,reference!$G$1:$H$25,2,FALSE)</f>
        <v>Hutan lahan kering sekunder / bekas tebangan</v>
      </c>
      <c r="K10876" t="str">
        <f t="shared" si="169"/>
        <v>Non Irigasi</v>
      </c>
      <c r="L10876" t="s">
        <v>327</v>
      </c>
    </row>
    <row r="10877" spans="1:12" x14ac:dyDescent="0.25">
      <c r="A10877" s="1">
        <v>10876</v>
      </c>
      <c r="B10877" s="3">
        <v>109</v>
      </c>
      <c r="C10877" s="1">
        <v>234</v>
      </c>
      <c r="D10877" s="1">
        <v>2</v>
      </c>
      <c r="E10877" s="1">
        <v>16</v>
      </c>
      <c r="F10877" s="1">
        <v>0</v>
      </c>
      <c r="G10877">
        <f>VLOOKUP(C10877,reference!$A$1:$E$310,5,FALSE)</f>
        <v>5314030</v>
      </c>
      <c r="H10877" t="str">
        <f>VLOOKUP(C10877,reference!$A$1:$E$310,4,FALSE)</f>
        <v>LOBALAIN</v>
      </c>
      <c r="I10877" t="str">
        <f>VLOOKUP($D10877,reference!$G$1:$H$25,2,FALSE)</f>
        <v>Hutan lahan kering sekunder / bekas tebangan</v>
      </c>
      <c r="J10877" t="str">
        <f>VLOOKUP($E10877,reference!$G$1:$H$25,2,FALSE)</f>
        <v>Pemukiman</v>
      </c>
      <c r="K10877" t="str">
        <f t="shared" si="169"/>
        <v>Non Irigasi</v>
      </c>
      <c r="L10877" t="s">
        <v>328</v>
      </c>
    </row>
    <row r="10878" spans="1:12" x14ac:dyDescent="0.25">
      <c r="A10878" s="1">
        <v>10877</v>
      </c>
      <c r="B10878" s="3">
        <v>2</v>
      </c>
      <c r="C10878" s="1">
        <v>237</v>
      </c>
      <c r="D10878" s="1">
        <v>0</v>
      </c>
      <c r="E10878" s="1">
        <v>13</v>
      </c>
      <c r="F10878" s="1">
        <v>0</v>
      </c>
      <c r="G10878">
        <f>VLOOKUP(C10878,reference!$A$1:$E$310,5,FALSE)</f>
        <v>5314050</v>
      </c>
      <c r="H10878" t="str">
        <f>VLOOKUP(C10878,reference!$A$1:$E$310,4,FALSE)</f>
        <v>PANTAI BARU</v>
      </c>
      <c r="I10878" t="str">
        <f>VLOOKUP($D10878,reference!$G$1:$H$25,2,FALSE)</f>
        <v>No data</v>
      </c>
      <c r="J10878" t="str">
        <f>VLOOKUP($E10878,reference!$G$1:$H$25,2,FALSE)</f>
        <v>Pertanian lahan kering  campur semak / kebun campur</v>
      </c>
      <c r="K10878" t="str">
        <f t="shared" si="169"/>
        <v>Non Irigasi</v>
      </c>
      <c r="L10878" t="s">
        <v>327</v>
      </c>
    </row>
    <row r="10879" spans="1:12" x14ac:dyDescent="0.25">
      <c r="A10879" s="1">
        <v>10878</v>
      </c>
      <c r="B10879" s="3">
        <v>534</v>
      </c>
      <c r="C10879" s="1">
        <v>233</v>
      </c>
      <c r="D10879" s="1">
        <v>9</v>
      </c>
      <c r="E10879" s="1">
        <v>16</v>
      </c>
      <c r="F10879" s="1">
        <v>0</v>
      </c>
      <c r="G10879">
        <f>VLOOKUP(C10879,reference!$A$1:$E$310,5,FALSE)</f>
        <v>5314020</v>
      </c>
      <c r="H10879" t="str">
        <f>VLOOKUP(C10879,reference!$A$1:$E$310,4,FALSE)</f>
        <v>ROTE BARAT LAUT</v>
      </c>
      <c r="I10879" t="str">
        <f>VLOOKUP($D10879,reference!$G$1:$H$25,2,FALSE)</f>
        <v>Semak belukar</v>
      </c>
      <c r="J10879" t="str">
        <f>VLOOKUP($E10879,reference!$G$1:$H$25,2,FALSE)</f>
        <v>Pemukiman</v>
      </c>
      <c r="K10879" t="str">
        <f t="shared" si="169"/>
        <v>Non Irigasi</v>
      </c>
      <c r="L10879" t="s">
        <v>327</v>
      </c>
    </row>
    <row r="10880" spans="1:12" x14ac:dyDescent="0.25">
      <c r="A10880" s="1">
        <v>10879</v>
      </c>
      <c r="B10880" s="3">
        <v>5</v>
      </c>
      <c r="C10880" s="1">
        <v>234</v>
      </c>
      <c r="D10880" s="1">
        <v>6</v>
      </c>
      <c r="E10880" s="1">
        <v>20</v>
      </c>
      <c r="F10880" s="1">
        <v>0</v>
      </c>
      <c r="G10880">
        <f>VLOOKUP(C10880,reference!$A$1:$E$310,5,FALSE)</f>
        <v>5314030</v>
      </c>
      <c r="H10880" t="str">
        <f>VLOOKUP(C10880,reference!$A$1:$E$310,4,FALSE)</f>
        <v>LOBALAIN</v>
      </c>
      <c r="I10880" t="str">
        <f>VLOOKUP($D10880,reference!$G$1:$H$25,2,FALSE)</f>
        <v>Hutan mangrove sekunder</v>
      </c>
      <c r="J10880" t="str">
        <f>VLOOKUP($E10880,reference!$G$1:$H$25,2,FALSE)</f>
        <v>Tubuh air</v>
      </c>
      <c r="K10880" t="str">
        <f t="shared" si="169"/>
        <v>Non Irigasi</v>
      </c>
      <c r="L10880" t="s">
        <v>328</v>
      </c>
    </row>
    <row r="10881" spans="1:12" x14ac:dyDescent="0.25">
      <c r="A10881" s="1">
        <v>10880</v>
      </c>
      <c r="B10881" s="3">
        <v>380</v>
      </c>
      <c r="C10881" s="1">
        <v>234</v>
      </c>
      <c r="D10881" s="1">
        <v>13</v>
      </c>
      <c r="E10881" s="1">
        <v>2</v>
      </c>
      <c r="F10881" s="1">
        <v>0</v>
      </c>
      <c r="G10881">
        <f>VLOOKUP(C10881,reference!$A$1:$E$310,5,FALSE)</f>
        <v>5314030</v>
      </c>
      <c r="H10881" t="str">
        <f>VLOOKUP(C10881,reference!$A$1:$E$310,4,FALSE)</f>
        <v>LOBALAIN</v>
      </c>
      <c r="I10881" t="str">
        <f>VLOOKUP($D10881,reference!$G$1:$H$25,2,FALSE)</f>
        <v>Pertanian lahan kering  campur semak / kebun campur</v>
      </c>
      <c r="J10881" t="str">
        <f>VLOOKUP($E10881,reference!$G$1:$H$25,2,FALSE)</f>
        <v>Hutan lahan kering sekunder / bekas tebangan</v>
      </c>
      <c r="K10881" t="str">
        <f t="shared" si="169"/>
        <v>Non Irigasi</v>
      </c>
      <c r="L10881" t="s">
        <v>327</v>
      </c>
    </row>
    <row r="10882" spans="1:12" x14ac:dyDescent="0.25">
      <c r="A10882" s="1">
        <v>10881</v>
      </c>
      <c r="B10882" s="3">
        <v>134</v>
      </c>
      <c r="C10882" s="1">
        <v>235</v>
      </c>
      <c r="D10882" s="1">
        <v>1</v>
      </c>
      <c r="E10882" s="1">
        <v>11</v>
      </c>
      <c r="F10882" s="1">
        <v>0</v>
      </c>
      <c r="G10882">
        <f>VLOOKUP(C10882,reference!$A$1:$E$310,5,FALSE)</f>
        <v>5314040</v>
      </c>
      <c r="H10882" t="str">
        <f>VLOOKUP(C10882,reference!$A$1:$E$310,4,FALSE)</f>
        <v>ROTE TENGAH</v>
      </c>
      <c r="I10882" t="str">
        <f>VLOOKUP($D10882,reference!$G$1:$H$25,2,FALSE)</f>
        <v>Hutan lahan kering primer</v>
      </c>
      <c r="J10882" t="str">
        <f>VLOOKUP($E10882,reference!$G$1:$H$25,2,FALSE)</f>
        <v>Savanna / Padang rumput</v>
      </c>
      <c r="K10882" t="str">
        <f t="shared" si="169"/>
        <v>Non Irigasi</v>
      </c>
      <c r="L10882" t="s">
        <v>328</v>
      </c>
    </row>
    <row r="10883" spans="1:12" x14ac:dyDescent="0.25">
      <c r="A10883" s="1">
        <v>10882</v>
      </c>
      <c r="B10883" s="3">
        <v>9</v>
      </c>
      <c r="C10883" s="1">
        <v>234</v>
      </c>
      <c r="D10883" s="1">
        <v>6</v>
      </c>
      <c r="E10883" s="1">
        <v>14</v>
      </c>
      <c r="F10883" s="1">
        <v>0</v>
      </c>
      <c r="G10883">
        <f>VLOOKUP(C10883,reference!$A$1:$E$310,5,FALSE)</f>
        <v>5314030</v>
      </c>
      <c r="H10883" t="str">
        <f>VLOOKUP(C10883,reference!$A$1:$E$310,4,FALSE)</f>
        <v>LOBALAIN</v>
      </c>
      <c r="I10883" t="str">
        <f>VLOOKUP($D10883,reference!$G$1:$H$25,2,FALSE)</f>
        <v>Hutan mangrove sekunder</v>
      </c>
      <c r="J10883" t="str">
        <f>VLOOKUP($E10883,reference!$G$1:$H$25,2,FALSE)</f>
        <v>Sawah</v>
      </c>
      <c r="K10883" t="str">
        <f t="shared" ref="K10883:K10946" si="170">IF(F10883=0,"Non Irigasi","Buffer Irigasi")</f>
        <v>Non Irigasi</v>
      </c>
      <c r="L10883" t="s">
        <v>328</v>
      </c>
    </row>
    <row r="10884" spans="1:12" x14ac:dyDescent="0.25">
      <c r="A10884" s="1">
        <v>10883</v>
      </c>
      <c r="B10884" s="3">
        <v>36</v>
      </c>
      <c r="C10884" s="1">
        <v>234</v>
      </c>
      <c r="D10884" s="1">
        <v>14</v>
      </c>
      <c r="E10884" s="1">
        <v>13</v>
      </c>
      <c r="F10884" s="1">
        <v>0</v>
      </c>
      <c r="G10884">
        <f>VLOOKUP(C10884,reference!$A$1:$E$310,5,FALSE)</f>
        <v>5314030</v>
      </c>
      <c r="H10884" t="str">
        <f>VLOOKUP(C10884,reference!$A$1:$E$310,4,FALSE)</f>
        <v>LOBALAIN</v>
      </c>
      <c r="I10884" t="str">
        <f>VLOOKUP($D10884,reference!$G$1:$H$25,2,FALSE)</f>
        <v>Sawah</v>
      </c>
      <c r="J10884" t="str">
        <f>VLOOKUP($E10884,reference!$G$1:$H$25,2,FALSE)</f>
        <v>Pertanian lahan kering  campur semak / kebun campur</v>
      </c>
      <c r="K10884" t="str">
        <f t="shared" si="170"/>
        <v>Non Irigasi</v>
      </c>
      <c r="L10884" t="s">
        <v>327</v>
      </c>
    </row>
    <row r="10885" spans="1:12" x14ac:dyDescent="0.25">
      <c r="A10885" s="1">
        <v>10884</v>
      </c>
      <c r="B10885" s="3">
        <v>12</v>
      </c>
      <c r="C10885" s="1">
        <v>233</v>
      </c>
      <c r="D10885" s="1">
        <v>6</v>
      </c>
      <c r="E10885" s="1">
        <v>0</v>
      </c>
      <c r="F10885" s="1">
        <v>0</v>
      </c>
      <c r="G10885">
        <f>VLOOKUP(C10885,reference!$A$1:$E$310,5,FALSE)</f>
        <v>5314020</v>
      </c>
      <c r="H10885" t="str">
        <f>VLOOKUP(C10885,reference!$A$1:$E$310,4,FALSE)</f>
        <v>ROTE BARAT LAUT</v>
      </c>
      <c r="I10885" t="str">
        <f>VLOOKUP($D10885,reference!$G$1:$H$25,2,FALSE)</f>
        <v>Hutan mangrove sekunder</v>
      </c>
      <c r="J10885" t="str">
        <f>VLOOKUP($E10885,reference!$G$1:$H$25,2,FALSE)</f>
        <v>No data</v>
      </c>
      <c r="K10885" t="str">
        <f t="shared" si="170"/>
        <v>Non Irigasi</v>
      </c>
      <c r="L10885" t="s">
        <v>328</v>
      </c>
    </row>
    <row r="10886" spans="1:12" x14ac:dyDescent="0.25">
      <c r="A10886" s="1">
        <v>10885</v>
      </c>
      <c r="B10886" s="3">
        <v>2</v>
      </c>
      <c r="C10886" s="1">
        <v>234</v>
      </c>
      <c r="D10886" s="1">
        <v>9</v>
      </c>
      <c r="E10886" s="1">
        <v>20</v>
      </c>
      <c r="F10886" s="1">
        <v>0</v>
      </c>
      <c r="G10886">
        <f>VLOOKUP(C10886,reference!$A$1:$E$310,5,FALSE)</f>
        <v>5314030</v>
      </c>
      <c r="H10886" t="str">
        <f>VLOOKUP(C10886,reference!$A$1:$E$310,4,FALSE)</f>
        <v>LOBALAIN</v>
      </c>
      <c r="I10886" t="str">
        <f>VLOOKUP($D10886,reference!$G$1:$H$25,2,FALSE)</f>
        <v>Semak belukar</v>
      </c>
      <c r="J10886" t="str">
        <f>VLOOKUP($E10886,reference!$G$1:$H$25,2,FALSE)</f>
        <v>Tubuh air</v>
      </c>
      <c r="K10886" t="str">
        <f t="shared" si="170"/>
        <v>Non Irigasi</v>
      </c>
      <c r="L10886" t="s">
        <v>327</v>
      </c>
    </row>
    <row r="10887" spans="1:12" x14ac:dyDescent="0.25">
      <c r="A10887" s="1">
        <v>10886</v>
      </c>
      <c r="B10887" s="3">
        <v>33</v>
      </c>
      <c r="C10887" s="1">
        <v>233</v>
      </c>
      <c r="D10887" s="1">
        <v>6</v>
      </c>
      <c r="E10887" s="1">
        <v>20</v>
      </c>
      <c r="F10887" s="1">
        <v>0</v>
      </c>
      <c r="G10887">
        <f>VLOOKUP(C10887,reference!$A$1:$E$310,5,FALSE)</f>
        <v>5314020</v>
      </c>
      <c r="H10887" t="str">
        <f>VLOOKUP(C10887,reference!$A$1:$E$310,4,FALSE)</f>
        <v>ROTE BARAT LAUT</v>
      </c>
      <c r="I10887" t="str">
        <f>VLOOKUP($D10887,reference!$G$1:$H$25,2,FALSE)</f>
        <v>Hutan mangrove sekunder</v>
      </c>
      <c r="J10887" t="str">
        <f>VLOOKUP($E10887,reference!$G$1:$H$25,2,FALSE)</f>
        <v>Tubuh air</v>
      </c>
      <c r="K10887" t="str">
        <f t="shared" si="170"/>
        <v>Non Irigasi</v>
      </c>
      <c r="L10887" t="s">
        <v>328</v>
      </c>
    </row>
    <row r="10888" spans="1:12" x14ac:dyDescent="0.25">
      <c r="A10888" s="1">
        <v>10887</v>
      </c>
      <c r="B10888" s="3">
        <v>2</v>
      </c>
      <c r="C10888" s="1">
        <v>237</v>
      </c>
      <c r="D10888" s="1">
        <v>9</v>
      </c>
      <c r="E10888" s="1">
        <v>0</v>
      </c>
      <c r="F10888" s="1">
        <v>0</v>
      </c>
      <c r="G10888">
        <f>VLOOKUP(C10888,reference!$A$1:$E$310,5,FALSE)</f>
        <v>5314050</v>
      </c>
      <c r="H10888" t="str">
        <f>VLOOKUP(C10888,reference!$A$1:$E$310,4,FALSE)</f>
        <v>PANTAI BARU</v>
      </c>
      <c r="I10888" t="str">
        <f>VLOOKUP($D10888,reference!$G$1:$H$25,2,FALSE)</f>
        <v>Semak belukar</v>
      </c>
      <c r="J10888" t="str">
        <f>VLOOKUP($E10888,reference!$G$1:$H$25,2,FALSE)</f>
        <v>No data</v>
      </c>
      <c r="K10888" t="str">
        <f t="shared" si="170"/>
        <v>Non Irigasi</v>
      </c>
      <c r="L10888" t="s">
        <v>327</v>
      </c>
    </row>
    <row r="10889" spans="1:12" x14ac:dyDescent="0.25">
      <c r="A10889" s="1">
        <v>10888</v>
      </c>
      <c r="B10889" s="3">
        <v>5</v>
      </c>
      <c r="C10889" s="1">
        <v>233</v>
      </c>
      <c r="D10889" s="1">
        <v>9</v>
      </c>
      <c r="E10889" s="1">
        <v>20</v>
      </c>
      <c r="F10889" s="1">
        <v>0</v>
      </c>
      <c r="G10889">
        <f>VLOOKUP(C10889,reference!$A$1:$E$310,5,FALSE)</f>
        <v>5314020</v>
      </c>
      <c r="H10889" t="str">
        <f>VLOOKUP(C10889,reference!$A$1:$E$310,4,FALSE)</f>
        <v>ROTE BARAT LAUT</v>
      </c>
      <c r="I10889" t="str">
        <f>VLOOKUP($D10889,reference!$G$1:$H$25,2,FALSE)</f>
        <v>Semak belukar</v>
      </c>
      <c r="J10889" t="str">
        <f>VLOOKUP($E10889,reference!$G$1:$H$25,2,FALSE)</f>
        <v>Tubuh air</v>
      </c>
      <c r="K10889" t="str">
        <f t="shared" si="170"/>
        <v>Non Irigasi</v>
      </c>
      <c r="L10889" t="s">
        <v>327</v>
      </c>
    </row>
    <row r="10890" spans="1:12" x14ac:dyDescent="0.25">
      <c r="A10890" s="1">
        <v>10889</v>
      </c>
      <c r="B10890" s="3">
        <v>708</v>
      </c>
      <c r="C10890" s="1">
        <v>234</v>
      </c>
      <c r="D10890" s="1">
        <v>9</v>
      </c>
      <c r="E10890" s="1">
        <v>14</v>
      </c>
      <c r="F10890" s="1">
        <v>0</v>
      </c>
      <c r="G10890">
        <f>VLOOKUP(C10890,reference!$A$1:$E$310,5,FALSE)</f>
        <v>5314030</v>
      </c>
      <c r="H10890" t="str">
        <f>VLOOKUP(C10890,reference!$A$1:$E$310,4,FALSE)</f>
        <v>LOBALAIN</v>
      </c>
      <c r="I10890" t="str">
        <f>VLOOKUP($D10890,reference!$G$1:$H$25,2,FALSE)</f>
        <v>Semak belukar</v>
      </c>
      <c r="J10890" t="str">
        <f>VLOOKUP($E10890,reference!$G$1:$H$25,2,FALSE)</f>
        <v>Sawah</v>
      </c>
      <c r="K10890" t="str">
        <f t="shared" si="170"/>
        <v>Non Irigasi</v>
      </c>
      <c r="L10890" t="s">
        <v>327</v>
      </c>
    </row>
    <row r="10891" spans="1:12" x14ac:dyDescent="0.25">
      <c r="A10891" s="1">
        <v>10890</v>
      </c>
      <c r="B10891" s="3">
        <v>2</v>
      </c>
      <c r="C10891" s="1">
        <v>233</v>
      </c>
      <c r="D10891" s="1">
        <v>0</v>
      </c>
      <c r="E10891" s="1">
        <v>14</v>
      </c>
      <c r="F10891" s="1">
        <v>0</v>
      </c>
      <c r="G10891">
        <f>VLOOKUP(C10891,reference!$A$1:$E$310,5,FALSE)</f>
        <v>5314020</v>
      </c>
      <c r="H10891" t="str">
        <f>VLOOKUP(C10891,reference!$A$1:$E$310,4,FALSE)</f>
        <v>ROTE BARAT LAUT</v>
      </c>
      <c r="I10891" t="str">
        <f>VLOOKUP($D10891,reference!$G$1:$H$25,2,FALSE)</f>
        <v>No data</v>
      </c>
      <c r="J10891" t="str">
        <f>VLOOKUP($E10891,reference!$G$1:$H$25,2,FALSE)</f>
        <v>Sawah</v>
      </c>
      <c r="K10891" t="str">
        <f t="shared" si="170"/>
        <v>Non Irigasi</v>
      </c>
      <c r="L10891" t="s">
        <v>327</v>
      </c>
    </row>
    <row r="10892" spans="1:12" x14ac:dyDescent="0.25">
      <c r="A10892" s="1">
        <v>10891</v>
      </c>
      <c r="B10892" s="3">
        <v>205</v>
      </c>
      <c r="C10892" s="1">
        <v>236</v>
      </c>
      <c r="D10892" s="1">
        <v>2</v>
      </c>
      <c r="E10892" s="1">
        <v>2</v>
      </c>
      <c r="F10892" s="1">
        <v>0</v>
      </c>
      <c r="G10892">
        <f>VLOOKUP(C10892,reference!$A$1:$E$310,5,FALSE)</f>
        <v>5314041</v>
      </c>
      <c r="H10892" t="str">
        <f>VLOOKUP(C10892,reference!$A$1:$E$310,4,FALSE)</f>
        <v>ROTE SELATAN</v>
      </c>
      <c r="I10892" t="str">
        <f>VLOOKUP($D10892,reference!$G$1:$H$25,2,FALSE)</f>
        <v>Hutan lahan kering sekunder / bekas tebangan</v>
      </c>
      <c r="J10892" t="str">
        <f>VLOOKUP($E10892,reference!$G$1:$H$25,2,FALSE)</f>
        <v>Hutan lahan kering sekunder / bekas tebangan</v>
      </c>
      <c r="K10892" t="str">
        <f t="shared" si="170"/>
        <v>Non Irigasi</v>
      </c>
      <c r="L10892" t="s">
        <v>327</v>
      </c>
    </row>
    <row r="10893" spans="1:12" x14ac:dyDescent="0.25">
      <c r="A10893" s="1">
        <v>10892</v>
      </c>
      <c r="B10893" s="3">
        <v>5</v>
      </c>
      <c r="C10893" s="1">
        <v>233</v>
      </c>
      <c r="D10893" s="1">
        <v>11</v>
      </c>
      <c r="E10893" s="1">
        <v>6</v>
      </c>
      <c r="F10893" s="1">
        <v>0</v>
      </c>
      <c r="G10893">
        <f>VLOOKUP(C10893,reference!$A$1:$E$310,5,FALSE)</f>
        <v>5314020</v>
      </c>
      <c r="H10893" t="str">
        <f>VLOOKUP(C10893,reference!$A$1:$E$310,4,FALSE)</f>
        <v>ROTE BARAT LAUT</v>
      </c>
      <c r="I10893" t="str">
        <f>VLOOKUP($D10893,reference!$G$1:$H$25,2,FALSE)</f>
        <v>Savanna / Padang rumput</v>
      </c>
      <c r="J10893" t="str">
        <f>VLOOKUP($E10893,reference!$G$1:$H$25,2,FALSE)</f>
        <v>Hutan mangrove sekunder</v>
      </c>
      <c r="K10893" t="str">
        <f t="shared" si="170"/>
        <v>Non Irigasi</v>
      </c>
      <c r="L10893" t="s">
        <v>327</v>
      </c>
    </row>
    <row r="10894" spans="1:12" x14ac:dyDescent="0.25">
      <c r="A10894" s="1">
        <v>10893</v>
      </c>
      <c r="B10894" s="3">
        <v>905</v>
      </c>
      <c r="C10894" s="1">
        <v>233</v>
      </c>
      <c r="D10894" s="1">
        <v>11</v>
      </c>
      <c r="E10894" s="1">
        <v>14</v>
      </c>
      <c r="F10894" s="1">
        <v>0</v>
      </c>
      <c r="G10894">
        <f>VLOOKUP(C10894,reference!$A$1:$E$310,5,FALSE)</f>
        <v>5314020</v>
      </c>
      <c r="H10894" t="str">
        <f>VLOOKUP(C10894,reference!$A$1:$E$310,4,FALSE)</f>
        <v>ROTE BARAT LAUT</v>
      </c>
      <c r="I10894" t="str">
        <f>VLOOKUP($D10894,reference!$G$1:$H$25,2,FALSE)</f>
        <v>Savanna / Padang rumput</v>
      </c>
      <c r="J10894" t="str">
        <f>VLOOKUP($E10894,reference!$G$1:$H$25,2,FALSE)</f>
        <v>Sawah</v>
      </c>
      <c r="K10894" t="str">
        <f t="shared" si="170"/>
        <v>Non Irigasi</v>
      </c>
      <c r="L10894" t="s">
        <v>327</v>
      </c>
    </row>
    <row r="10895" spans="1:12" x14ac:dyDescent="0.25">
      <c r="A10895" s="1">
        <v>10894</v>
      </c>
      <c r="B10895" s="3">
        <v>1</v>
      </c>
      <c r="C10895" s="1">
        <v>233</v>
      </c>
      <c r="D10895" s="1">
        <v>6</v>
      </c>
      <c r="E10895" s="1">
        <v>15</v>
      </c>
      <c r="F10895" s="1">
        <v>0</v>
      </c>
      <c r="G10895">
        <f>VLOOKUP(C10895,reference!$A$1:$E$310,5,FALSE)</f>
        <v>5314020</v>
      </c>
      <c r="H10895" t="str">
        <f>VLOOKUP(C10895,reference!$A$1:$E$310,4,FALSE)</f>
        <v>ROTE BARAT LAUT</v>
      </c>
      <c r="I10895" t="str">
        <f>VLOOKUP($D10895,reference!$G$1:$H$25,2,FALSE)</f>
        <v>Hutan mangrove sekunder</v>
      </c>
      <c r="J10895" t="str">
        <f>VLOOKUP($E10895,reference!$G$1:$H$25,2,FALSE)</f>
        <v>Tambak</v>
      </c>
      <c r="K10895" t="str">
        <f t="shared" si="170"/>
        <v>Non Irigasi</v>
      </c>
      <c r="L10895" t="s">
        <v>328</v>
      </c>
    </row>
    <row r="10896" spans="1:12" x14ac:dyDescent="0.25">
      <c r="A10896" s="1">
        <v>10895</v>
      </c>
      <c r="B10896" s="3">
        <v>34</v>
      </c>
      <c r="C10896" s="1">
        <v>233</v>
      </c>
      <c r="D10896" s="1">
        <v>11</v>
      </c>
      <c r="E10896" s="1">
        <v>15</v>
      </c>
      <c r="F10896" s="1">
        <v>0</v>
      </c>
      <c r="G10896">
        <f>VLOOKUP(C10896,reference!$A$1:$E$310,5,FALSE)</f>
        <v>5314020</v>
      </c>
      <c r="H10896" t="str">
        <f>VLOOKUP(C10896,reference!$A$1:$E$310,4,FALSE)</f>
        <v>ROTE BARAT LAUT</v>
      </c>
      <c r="I10896" t="str">
        <f>VLOOKUP($D10896,reference!$G$1:$H$25,2,FALSE)</f>
        <v>Savanna / Padang rumput</v>
      </c>
      <c r="J10896" t="str">
        <f>VLOOKUP($E10896,reference!$G$1:$H$25,2,FALSE)</f>
        <v>Tambak</v>
      </c>
      <c r="K10896" t="str">
        <f t="shared" si="170"/>
        <v>Non Irigasi</v>
      </c>
      <c r="L10896" t="s">
        <v>327</v>
      </c>
    </row>
    <row r="10897" spans="1:12" x14ac:dyDescent="0.25">
      <c r="A10897" s="1">
        <v>10896</v>
      </c>
      <c r="B10897" s="3">
        <v>1942</v>
      </c>
      <c r="C10897" s="1">
        <v>233</v>
      </c>
      <c r="D10897" s="1">
        <v>11</v>
      </c>
      <c r="E10897" s="1">
        <v>11</v>
      </c>
      <c r="F10897" s="1">
        <v>0</v>
      </c>
      <c r="G10897">
        <f>VLOOKUP(C10897,reference!$A$1:$E$310,5,FALSE)</f>
        <v>5314020</v>
      </c>
      <c r="H10897" t="str">
        <f>VLOOKUP(C10897,reference!$A$1:$E$310,4,FALSE)</f>
        <v>ROTE BARAT LAUT</v>
      </c>
      <c r="I10897" t="str">
        <f>VLOOKUP($D10897,reference!$G$1:$H$25,2,FALSE)</f>
        <v>Savanna / Padang rumput</v>
      </c>
      <c r="J10897" t="str">
        <f>VLOOKUP($E10897,reference!$G$1:$H$25,2,FALSE)</f>
        <v>Savanna / Padang rumput</v>
      </c>
      <c r="K10897" t="str">
        <f t="shared" si="170"/>
        <v>Non Irigasi</v>
      </c>
      <c r="L10897" t="s">
        <v>327</v>
      </c>
    </row>
    <row r="10898" spans="1:12" x14ac:dyDescent="0.25">
      <c r="A10898" s="1">
        <v>10897</v>
      </c>
      <c r="B10898" s="3">
        <v>20</v>
      </c>
      <c r="C10898" s="1">
        <v>233</v>
      </c>
      <c r="D10898" s="1">
        <v>0</v>
      </c>
      <c r="E10898" s="1">
        <v>11</v>
      </c>
      <c r="F10898" s="1">
        <v>0</v>
      </c>
      <c r="G10898">
        <f>VLOOKUP(C10898,reference!$A$1:$E$310,5,FALSE)</f>
        <v>5314020</v>
      </c>
      <c r="H10898" t="str">
        <f>VLOOKUP(C10898,reference!$A$1:$E$310,4,FALSE)</f>
        <v>ROTE BARAT LAUT</v>
      </c>
      <c r="I10898" t="str">
        <f>VLOOKUP($D10898,reference!$G$1:$H$25,2,FALSE)</f>
        <v>No data</v>
      </c>
      <c r="J10898" t="str">
        <f>VLOOKUP($E10898,reference!$G$1:$H$25,2,FALSE)</f>
        <v>Savanna / Padang rumput</v>
      </c>
      <c r="K10898" t="str">
        <f t="shared" si="170"/>
        <v>Non Irigasi</v>
      </c>
      <c r="L10898" t="s">
        <v>327</v>
      </c>
    </row>
    <row r="10899" spans="1:12" x14ac:dyDescent="0.25">
      <c r="A10899" s="1">
        <v>10898</v>
      </c>
      <c r="B10899" s="3">
        <v>98</v>
      </c>
      <c r="C10899" s="1">
        <v>233</v>
      </c>
      <c r="D10899" s="1">
        <v>11</v>
      </c>
      <c r="E10899" s="1">
        <v>9</v>
      </c>
      <c r="F10899" s="1">
        <v>0</v>
      </c>
      <c r="G10899">
        <f>VLOOKUP(C10899,reference!$A$1:$E$310,5,FALSE)</f>
        <v>5314020</v>
      </c>
      <c r="H10899" t="str">
        <f>VLOOKUP(C10899,reference!$A$1:$E$310,4,FALSE)</f>
        <v>ROTE BARAT LAUT</v>
      </c>
      <c r="I10899" t="str">
        <f>VLOOKUP($D10899,reference!$G$1:$H$25,2,FALSE)</f>
        <v>Savanna / Padang rumput</v>
      </c>
      <c r="J10899" t="str">
        <f>VLOOKUP($E10899,reference!$G$1:$H$25,2,FALSE)</f>
        <v>Semak belukar</v>
      </c>
      <c r="K10899" t="str">
        <f t="shared" si="170"/>
        <v>Non Irigasi</v>
      </c>
      <c r="L10899" t="s">
        <v>327</v>
      </c>
    </row>
    <row r="10900" spans="1:12" x14ac:dyDescent="0.25">
      <c r="A10900" s="1">
        <v>10899</v>
      </c>
      <c r="B10900" s="3">
        <v>890</v>
      </c>
      <c r="C10900" s="1">
        <v>233</v>
      </c>
      <c r="D10900" s="1">
        <v>9</v>
      </c>
      <c r="E10900" s="1">
        <v>14</v>
      </c>
      <c r="F10900" s="1">
        <v>0</v>
      </c>
      <c r="G10900">
        <f>VLOOKUP(C10900,reference!$A$1:$E$310,5,FALSE)</f>
        <v>5314020</v>
      </c>
      <c r="H10900" t="str">
        <f>VLOOKUP(C10900,reference!$A$1:$E$310,4,FALSE)</f>
        <v>ROTE BARAT LAUT</v>
      </c>
      <c r="I10900" t="str">
        <f>VLOOKUP($D10900,reference!$G$1:$H$25,2,FALSE)</f>
        <v>Semak belukar</v>
      </c>
      <c r="J10900" t="str">
        <f>VLOOKUP($E10900,reference!$G$1:$H$25,2,FALSE)</f>
        <v>Sawah</v>
      </c>
      <c r="K10900" t="str">
        <f t="shared" si="170"/>
        <v>Non Irigasi</v>
      </c>
      <c r="L10900" t="s">
        <v>327</v>
      </c>
    </row>
    <row r="10901" spans="1:12" x14ac:dyDescent="0.25">
      <c r="A10901" s="1">
        <v>10900</v>
      </c>
      <c r="B10901" s="3">
        <v>29</v>
      </c>
      <c r="C10901" s="1">
        <v>234</v>
      </c>
      <c r="D10901" s="1">
        <v>2</v>
      </c>
      <c r="E10901" s="1">
        <v>13</v>
      </c>
      <c r="F10901" s="1">
        <v>0</v>
      </c>
      <c r="G10901">
        <f>VLOOKUP(C10901,reference!$A$1:$E$310,5,FALSE)</f>
        <v>5314030</v>
      </c>
      <c r="H10901" t="str">
        <f>VLOOKUP(C10901,reference!$A$1:$E$310,4,FALSE)</f>
        <v>LOBALAIN</v>
      </c>
      <c r="I10901" t="str">
        <f>VLOOKUP($D10901,reference!$G$1:$H$25,2,FALSE)</f>
        <v>Hutan lahan kering sekunder / bekas tebangan</v>
      </c>
      <c r="J10901" t="str">
        <f>VLOOKUP($E10901,reference!$G$1:$H$25,2,FALSE)</f>
        <v>Pertanian lahan kering  campur semak / kebun campur</v>
      </c>
      <c r="K10901" t="str">
        <f t="shared" si="170"/>
        <v>Non Irigasi</v>
      </c>
      <c r="L10901" t="s">
        <v>328</v>
      </c>
    </row>
    <row r="10902" spans="1:12" x14ac:dyDescent="0.25">
      <c r="A10902" s="1">
        <v>10901</v>
      </c>
      <c r="B10902" s="3">
        <v>6</v>
      </c>
      <c r="C10902" s="1">
        <v>236</v>
      </c>
      <c r="D10902" s="1">
        <v>9</v>
      </c>
      <c r="E10902" s="1">
        <v>13</v>
      </c>
      <c r="F10902" s="1">
        <v>0</v>
      </c>
      <c r="G10902">
        <f>VLOOKUP(C10902,reference!$A$1:$E$310,5,FALSE)</f>
        <v>5314041</v>
      </c>
      <c r="H10902" t="str">
        <f>VLOOKUP(C10902,reference!$A$1:$E$310,4,FALSE)</f>
        <v>ROTE SELATAN</v>
      </c>
      <c r="I10902" t="str">
        <f>VLOOKUP($D10902,reference!$G$1:$H$25,2,FALSE)</f>
        <v>Semak belukar</v>
      </c>
      <c r="J10902" t="str">
        <f>VLOOKUP($E10902,reference!$G$1:$H$25,2,FALSE)</f>
        <v>Pertanian lahan kering  campur semak / kebun campur</v>
      </c>
      <c r="K10902" t="str">
        <f t="shared" si="170"/>
        <v>Non Irigasi</v>
      </c>
      <c r="L10902" t="s">
        <v>327</v>
      </c>
    </row>
    <row r="10903" spans="1:12" x14ac:dyDescent="0.25">
      <c r="A10903" s="1">
        <v>10902</v>
      </c>
      <c r="B10903" s="3">
        <v>1</v>
      </c>
      <c r="C10903" s="1">
        <v>233</v>
      </c>
      <c r="D10903" s="1">
        <v>18</v>
      </c>
      <c r="E10903" s="1">
        <v>0</v>
      </c>
      <c r="F10903" s="1">
        <v>0</v>
      </c>
      <c r="G10903">
        <f>VLOOKUP(C10903,reference!$A$1:$E$310,5,FALSE)</f>
        <v>5314020</v>
      </c>
      <c r="H10903" t="str">
        <f>VLOOKUP(C10903,reference!$A$1:$E$310,4,FALSE)</f>
        <v>ROTE BARAT LAUT</v>
      </c>
      <c r="I10903" t="str">
        <f>VLOOKUP($D10903,reference!$G$1:$H$25,2,FALSE)</f>
        <v>Lahan terbuka</v>
      </c>
      <c r="J10903" t="str">
        <f>VLOOKUP($E10903,reference!$G$1:$H$25,2,FALSE)</f>
        <v>No data</v>
      </c>
      <c r="K10903" t="str">
        <f t="shared" si="170"/>
        <v>Non Irigasi</v>
      </c>
      <c r="L10903" t="s">
        <v>327</v>
      </c>
    </row>
    <row r="10904" spans="1:12" x14ac:dyDescent="0.25">
      <c r="A10904" s="1">
        <v>10903</v>
      </c>
      <c r="B10904" s="3">
        <v>119</v>
      </c>
      <c r="C10904" s="1">
        <v>236</v>
      </c>
      <c r="D10904" s="1">
        <v>9</v>
      </c>
      <c r="E10904" s="1">
        <v>2</v>
      </c>
      <c r="F10904" s="1">
        <v>0</v>
      </c>
      <c r="G10904">
        <f>VLOOKUP(C10904,reference!$A$1:$E$310,5,FALSE)</f>
        <v>5314041</v>
      </c>
      <c r="H10904" t="str">
        <f>VLOOKUP(C10904,reference!$A$1:$E$310,4,FALSE)</f>
        <v>ROTE SELATAN</v>
      </c>
      <c r="I10904" t="str">
        <f>VLOOKUP($D10904,reference!$G$1:$H$25,2,FALSE)</f>
        <v>Semak belukar</v>
      </c>
      <c r="J10904" t="str">
        <f>VLOOKUP($E10904,reference!$G$1:$H$25,2,FALSE)</f>
        <v>Hutan lahan kering sekunder / bekas tebangan</v>
      </c>
      <c r="K10904" t="str">
        <f t="shared" si="170"/>
        <v>Non Irigasi</v>
      </c>
      <c r="L10904" t="s">
        <v>327</v>
      </c>
    </row>
    <row r="10905" spans="1:12" x14ac:dyDescent="0.25">
      <c r="A10905" s="1">
        <v>10904</v>
      </c>
      <c r="B10905" s="3">
        <v>188</v>
      </c>
      <c r="C10905" s="1">
        <v>233</v>
      </c>
      <c r="D10905" s="1">
        <v>16</v>
      </c>
      <c r="E10905" s="1">
        <v>16</v>
      </c>
      <c r="F10905" s="1">
        <v>0</v>
      </c>
      <c r="G10905">
        <f>VLOOKUP(C10905,reference!$A$1:$E$310,5,FALSE)</f>
        <v>5314020</v>
      </c>
      <c r="H10905" t="str">
        <f>VLOOKUP(C10905,reference!$A$1:$E$310,4,FALSE)</f>
        <v>ROTE BARAT LAUT</v>
      </c>
      <c r="I10905" t="str">
        <f>VLOOKUP($D10905,reference!$G$1:$H$25,2,FALSE)</f>
        <v>Pemukiman</v>
      </c>
      <c r="J10905" t="str">
        <f>VLOOKUP($E10905,reference!$G$1:$H$25,2,FALSE)</f>
        <v>Pemukiman</v>
      </c>
      <c r="K10905" t="str">
        <f t="shared" si="170"/>
        <v>Non Irigasi</v>
      </c>
      <c r="L10905" t="s">
        <v>327</v>
      </c>
    </row>
    <row r="10906" spans="1:12" x14ac:dyDescent="0.25">
      <c r="A10906" s="1">
        <v>10905</v>
      </c>
      <c r="B10906" s="3">
        <v>10</v>
      </c>
      <c r="C10906" s="1">
        <v>233</v>
      </c>
      <c r="D10906" s="1">
        <v>18</v>
      </c>
      <c r="E10906" s="1">
        <v>16</v>
      </c>
      <c r="F10906" s="1">
        <v>0</v>
      </c>
      <c r="G10906">
        <f>VLOOKUP(C10906,reference!$A$1:$E$310,5,FALSE)</f>
        <v>5314020</v>
      </c>
      <c r="H10906" t="str">
        <f>VLOOKUP(C10906,reference!$A$1:$E$310,4,FALSE)</f>
        <v>ROTE BARAT LAUT</v>
      </c>
      <c r="I10906" t="str">
        <f>VLOOKUP($D10906,reference!$G$1:$H$25,2,FALSE)</f>
        <v>Lahan terbuka</v>
      </c>
      <c r="J10906" t="str">
        <f>VLOOKUP($E10906,reference!$G$1:$H$25,2,FALSE)</f>
        <v>Pemukiman</v>
      </c>
      <c r="K10906" t="str">
        <f t="shared" si="170"/>
        <v>Non Irigasi</v>
      </c>
      <c r="L10906" t="s">
        <v>327</v>
      </c>
    </row>
    <row r="10907" spans="1:12" x14ac:dyDescent="0.25">
      <c r="A10907" s="1">
        <v>10906</v>
      </c>
      <c r="B10907" s="3">
        <v>65</v>
      </c>
      <c r="C10907" s="1">
        <v>233</v>
      </c>
      <c r="D10907" s="1">
        <v>18</v>
      </c>
      <c r="E10907" s="1">
        <v>14</v>
      </c>
      <c r="F10907" s="1">
        <v>0</v>
      </c>
      <c r="G10907">
        <f>VLOOKUP(C10907,reference!$A$1:$E$310,5,FALSE)</f>
        <v>5314020</v>
      </c>
      <c r="H10907" t="str">
        <f>VLOOKUP(C10907,reference!$A$1:$E$310,4,FALSE)</f>
        <v>ROTE BARAT LAUT</v>
      </c>
      <c r="I10907" t="str">
        <f>VLOOKUP($D10907,reference!$G$1:$H$25,2,FALSE)</f>
        <v>Lahan terbuka</v>
      </c>
      <c r="J10907" t="str">
        <f>VLOOKUP($E10907,reference!$G$1:$H$25,2,FALSE)</f>
        <v>Sawah</v>
      </c>
      <c r="K10907" t="str">
        <f t="shared" si="170"/>
        <v>Non Irigasi</v>
      </c>
      <c r="L10907" t="s">
        <v>327</v>
      </c>
    </row>
    <row r="10908" spans="1:12" x14ac:dyDescent="0.25">
      <c r="A10908" s="1">
        <v>10907</v>
      </c>
      <c r="B10908" s="3">
        <v>28</v>
      </c>
      <c r="C10908" s="1">
        <v>233</v>
      </c>
      <c r="D10908" s="1">
        <v>6</v>
      </c>
      <c r="E10908" s="1">
        <v>21</v>
      </c>
      <c r="F10908" s="1">
        <v>0</v>
      </c>
      <c r="G10908">
        <f>VLOOKUP(C10908,reference!$A$1:$E$310,5,FALSE)</f>
        <v>5314020</v>
      </c>
      <c r="H10908" t="str">
        <f>VLOOKUP(C10908,reference!$A$1:$E$310,4,FALSE)</f>
        <v>ROTE BARAT LAUT</v>
      </c>
      <c r="I10908" t="str">
        <f>VLOOKUP($D10908,reference!$G$1:$H$25,2,FALSE)</f>
        <v>Hutan mangrove sekunder</v>
      </c>
      <c r="J10908" t="str">
        <f>VLOOKUP($E10908,reference!$G$1:$H$25,2,FALSE)</f>
        <v>Rawa</v>
      </c>
      <c r="K10908" t="str">
        <f t="shared" si="170"/>
        <v>Non Irigasi</v>
      </c>
      <c r="L10908" t="s">
        <v>328</v>
      </c>
    </row>
    <row r="10909" spans="1:12" x14ac:dyDescent="0.25">
      <c r="A10909" s="1">
        <v>10908</v>
      </c>
      <c r="B10909" s="3">
        <v>21</v>
      </c>
      <c r="C10909" s="1">
        <v>233</v>
      </c>
      <c r="D10909" s="1">
        <v>6</v>
      </c>
      <c r="E10909" s="1">
        <v>11</v>
      </c>
      <c r="F10909" s="1">
        <v>0</v>
      </c>
      <c r="G10909">
        <f>VLOOKUP(C10909,reference!$A$1:$E$310,5,FALSE)</f>
        <v>5314020</v>
      </c>
      <c r="H10909" t="str">
        <f>VLOOKUP(C10909,reference!$A$1:$E$310,4,FALSE)</f>
        <v>ROTE BARAT LAUT</v>
      </c>
      <c r="I10909" t="str">
        <f>VLOOKUP($D10909,reference!$G$1:$H$25,2,FALSE)</f>
        <v>Hutan mangrove sekunder</v>
      </c>
      <c r="J10909" t="str">
        <f>VLOOKUP($E10909,reference!$G$1:$H$25,2,FALSE)</f>
        <v>Savanna / Padang rumput</v>
      </c>
      <c r="K10909" t="str">
        <f t="shared" si="170"/>
        <v>Non Irigasi</v>
      </c>
      <c r="L10909" t="s">
        <v>328</v>
      </c>
    </row>
    <row r="10910" spans="1:12" x14ac:dyDescent="0.25">
      <c r="A10910" s="1">
        <v>10909</v>
      </c>
      <c r="B10910" s="3">
        <v>96</v>
      </c>
      <c r="C10910" s="1">
        <v>235</v>
      </c>
      <c r="D10910" s="1">
        <v>2</v>
      </c>
      <c r="E10910" s="1">
        <v>14</v>
      </c>
      <c r="F10910" s="1">
        <v>0</v>
      </c>
      <c r="G10910">
        <f>VLOOKUP(C10910,reference!$A$1:$E$310,5,FALSE)</f>
        <v>5314040</v>
      </c>
      <c r="H10910" t="str">
        <f>VLOOKUP(C10910,reference!$A$1:$E$310,4,FALSE)</f>
        <v>ROTE TENGAH</v>
      </c>
      <c r="I10910" t="str">
        <f>VLOOKUP($D10910,reference!$G$1:$H$25,2,FALSE)</f>
        <v>Hutan lahan kering sekunder / bekas tebangan</v>
      </c>
      <c r="J10910" t="str">
        <f>VLOOKUP($E10910,reference!$G$1:$H$25,2,FALSE)</f>
        <v>Sawah</v>
      </c>
      <c r="K10910" t="str">
        <f t="shared" si="170"/>
        <v>Non Irigasi</v>
      </c>
      <c r="L10910" t="s">
        <v>328</v>
      </c>
    </row>
    <row r="10911" spans="1:12" x14ac:dyDescent="0.25">
      <c r="A10911" s="1">
        <v>10910</v>
      </c>
      <c r="B10911" s="3">
        <v>8</v>
      </c>
      <c r="C10911" s="1">
        <v>233</v>
      </c>
      <c r="D10911" s="1">
        <v>18</v>
      </c>
      <c r="E10911" s="1">
        <v>21</v>
      </c>
      <c r="F10911" s="1">
        <v>0</v>
      </c>
      <c r="G10911">
        <f>VLOOKUP(C10911,reference!$A$1:$E$310,5,FALSE)</f>
        <v>5314020</v>
      </c>
      <c r="H10911" t="str">
        <f>VLOOKUP(C10911,reference!$A$1:$E$310,4,FALSE)</f>
        <v>ROTE BARAT LAUT</v>
      </c>
      <c r="I10911" t="str">
        <f>VLOOKUP($D10911,reference!$G$1:$H$25,2,FALSE)</f>
        <v>Lahan terbuka</v>
      </c>
      <c r="J10911" t="str">
        <f>VLOOKUP($E10911,reference!$G$1:$H$25,2,FALSE)</f>
        <v>Rawa</v>
      </c>
      <c r="K10911" t="str">
        <f t="shared" si="170"/>
        <v>Non Irigasi</v>
      </c>
      <c r="L10911" t="s">
        <v>327</v>
      </c>
    </row>
    <row r="10912" spans="1:12" x14ac:dyDescent="0.25">
      <c r="A10912" s="1">
        <v>10911</v>
      </c>
      <c r="B10912" s="3">
        <v>1</v>
      </c>
      <c r="C10912" s="1">
        <v>233</v>
      </c>
      <c r="D10912" s="1">
        <v>6</v>
      </c>
      <c r="E10912" s="1">
        <v>14</v>
      </c>
      <c r="F10912" s="1">
        <v>0</v>
      </c>
      <c r="G10912">
        <f>VLOOKUP(C10912,reference!$A$1:$E$310,5,FALSE)</f>
        <v>5314020</v>
      </c>
      <c r="H10912" t="str">
        <f>VLOOKUP(C10912,reference!$A$1:$E$310,4,FALSE)</f>
        <v>ROTE BARAT LAUT</v>
      </c>
      <c r="I10912" t="str">
        <f>VLOOKUP($D10912,reference!$G$1:$H$25,2,FALSE)</f>
        <v>Hutan mangrove sekunder</v>
      </c>
      <c r="J10912" t="str">
        <f>VLOOKUP($E10912,reference!$G$1:$H$25,2,FALSE)</f>
        <v>Sawah</v>
      </c>
      <c r="K10912" t="str">
        <f t="shared" si="170"/>
        <v>Non Irigasi</v>
      </c>
      <c r="L10912" t="s">
        <v>328</v>
      </c>
    </row>
    <row r="10913" spans="1:12" x14ac:dyDescent="0.25">
      <c r="A10913" s="1">
        <v>10912</v>
      </c>
      <c r="B10913" s="3">
        <v>14</v>
      </c>
      <c r="C10913" s="1">
        <v>233</v>
      </c>
      <c r="D10913" s="1">
        <v>11</v>
      </c>
      <c r="E10913" s="1">
        <v>17</v>
      </c>
      <c r="F10913" s="1">
        <v>0</v>
      </c>
      <c r="G10913">
        <f>VLOOKUP(C10913,reference!$A$1:$E$310,5,FALSE)</f>
        <v>5314020</v>
      </c>
      <c r="H10913" t="str">
        <f>VLOOKUP(C10913,reference!$A$1:$E$310,4,FALSE)</f>
        <v>ROTE BARAT LAUT</v>
      </c>
      <c r="I10913" t="str">
        <f>VLOOKUP($D10913,reference!$G$1:$H$25,2,FALSE)</f>
        <v>Savanna / Padang rumput</v>
      </c>
      <c r="J10913" t="str">
        <f>VLOOKUP($E10913,reference!$G$1:$H$25,2,FALSE)</f>
        <v>Transmigrasi</v>
      </c>
      <c r="K10913" t="str">
        <f t="shared" si="170"/>
        <v>Non Irigasi</v>
      </c>
      <c r="L10913" t="s">
        <v>327</v>
      </c>
    </row>
    <row r="10914" spans="1:12" x14ac:dyDescent="0.25">
      <c r="A10914" s="1">
        <v>10913</v>
      </c>
      <c r="B10914" s="3">
        <v>1418</v>
      </c>
      <c r="C10914" s="1">
        <v>233</v>
      </c>
      <c r="D10914" s="1">
        <v>9</v>
      </c>
      <c r="E10914" s="1">
        <v>11</v>
      </c>
      <c r="F10914" s="1">
        <v>0</v>
      </c>
      <c r="G10914">
        <f>VLOOKUP(C10914,reference!$A$1:$E$310,5,FALSE)</f>
        <v>5314020</v>
      </c>
      <c r="H10914" t="str">
        <f>VLOOKUP(C10914,reference!$A$1:$E$310,4,FALSE)</f>
        <v>ROTE BARAT LAUT</v>
      </c>
      <c r="I10914" t="str">
        <f>VLOOKUP($D10914,reference!$G$1:$H$25,2,FALSE)</f>
        <v>Semak belukar</v>
      </c>
      <c r="J10914" t="str">
        <f>VLOOKUP($E10914,reference!$G$1:$H$25,2,FALSE)</f>
        <v>Savanna / Padang rumput</v>
      </c>
      <c r="K10914" t="str">
        <f t="shared" si="170"/>
        <v>Non Irigasi</v>
      </c>
      <c r="L10914" t="s">
        <v>327</v>
      </c>
    </row>
    <row r="10915" spans="1:12" x14ac:dyDescent="0.25">
      <c r="A10915" s="1">
        <v>10914</v>
      </c>
      <c r="B10915" s="3">
        <v>16</v>
      </c>
      <c r="C10915" s="1">
        <v>234</v>
      </c>
      <c r="D10915" s="1">
        <v>14</v>
      </c>
      <c r="E10915" s="1">
        <v>16</v>
      </c>
      <c r="F10915" s="1">
        <v>0</v>
      </c>
      <c r="G10915">
        <f>VLOOKUP(C10915,reference!$A$1:$E$310,5,FALSE)</f>
        <v>5314030</v>
      </c>
      <c r="H10915" t="str">
        <f>VLOOKUP(C10915,reference!$A$1:$E$310,4,FALSE)</f>
        <v>LOBALAIN</v>
      </c>
      <c r="I10915" t="str">
        <f>VLOOKUP($D10915,reference!$G$1:$H$25,2,FALSE)</f>
        <v>Sawah</v>
      </c>
      <c r="J10915" t="str">
        <f>VLOOKUP($E10915,reference!$G$1:$H$25,2,FALSE)</f>
        <v>Pemukiman</v>
      </c>
      <c r="K10915" t="str">
        <f t="shared" si="170"/>
        <v>Non Irigasi</v>
      </c>
      <c r="L10915" t="s">
        <v>327</v>
      </c>
    </row>
    <row r="10916" spans="1:12" x14ac:dyDescent="0.25">
      <c r="A10916" s="1">
        <v>10915</v>
      </c>
      <c r="B10916" s="3">
        <v>237</v>
      </c>
      <c r="C10916" s="1">
        <v>235</v>
      </c>
      <c r="D10916" s="1">
        <v>9</v>
      </c>
      <c r="E10916" s="1">
        <v>7</v>
      </c>
      <c r="F10916" s="1">
        <v>0</v>
      </c>
      <c r="G10916">
        <f>VLOOKUP(C10916,reference!$A$1:$E$310,5,FALSE)</f>
        <v>5314040</v>
      </c>
      <c r="H10916" t="str">
        <f>VLOOKUP(C10916,reference!$A$1:$E$310,4,FALSE)</f>
        <v>ROTE TENGAH</v>
      </c>
      <c r="I10916" t="str">
        <f>VLOOKUP($D10916,reference!$G$1:$H$25,2,FALSE)</f>
        <v>Semak belukar</v>
      </c>
      <c r="J10916" t="str">
        <f>VLOOKUP($E10916,reference!$G$1:$H$25,2,FALSE)</f>
        <v>Hutan tanaman</v>
      </c>
      <c r="K10916" t="str">
        <f t="shared" si="170"/>
        <v>Non Irigasi</v>
      </c>
      <c r="L10916" t="s">
        <v>327</v>
      </c>
    </row>
    <row r="10917" spans="1:12" x14ac:dyDescent="0.25">
      <c r="A10917" s="1">
        <v>10916</v>
      </c>
      <c r="B10917" s="3">
        <v>563</v>
      </c>
      <c r="C10917" s="1">
        <v>236</v>
      </c>
      <c r="D10917" s="1">
        <v>9</v>
      </c>
      <c r="E10917" s="1">
        <v>9</v>
      </c>
      <c r="F10917" s="1">
        <v>0</v>
      </c>
      <c r="G10917">
        <f>VLOOKUP(C10917,reference!$A$1:$E$310,5,FALSE)</f>
        <v>5314041</v>
      </c>
      <c r="H10917" t="str">
        <f>VLOOKUP(C10917,reference!$A$1:$E$310,4,FALSE)</f>
        <v>ROTE SELATAN</v>
      </c>
      <c r="I10917" t="str">
        <f>VLOOKUP($D10917,reference!$G$1:$H$25,2,FALSE)</f>
        <v>Semak belukar</v>
      </c>
      <c r="J10917" t="str">
        <f>VLOOKUP($E10917,reference!$G$1:$H$25,2,FALSE)</f>
        <v>Semak belukar</v>
      </c>
      <c r="K10917" t="str">
        <f t="shared" si="170"/>
        <v>Non Irigasi</v>
      </c>
      <c r="L10917" t="s">
        <v>327</v>
      </c>
    </row>
    <row r="10918" spans="1:12" x14ac:dyDescent="0.25">
      <c r="A10918" s="1">
        <v>10917</v>
      </c>
      <c r="B10918" s="3">
        <v>120</v>
      </c>
      <c r="C10918" s="1">
        <v>236</v>
      </c>
      <c r="D10918" s="1">
        <v>9</v>
      </c>
      <c r="E10918" s="1">
        <v>7</v>
      </c>
      <c r="F10918" s="1">
        <v>0</v>
      </c>
      <c r="G10918">
        <f>VLOOKUP(C10918,reference!$A$1:$E$310,5,FALSE)</f>
        <v>5314041</v>
      </c>
      <c r="H10918" t="str">
        <f>VLOOKUP(C10918,reference!$A$1:$E$310,4,FALSE)</f>
        <v>ROTE SELATAN</v>
      </c>
      <c r="I10918" t="str">
        <f>VLOOKUP($D10918,reference!$G$1:$H$25,2,FALSE)</f>
        <v>Semak belukar</v>
      </c>
      <c r="J10918" t="str">
        <f>VLOOKUP($E10918,reference!$G$1:$H$25,2,FALSE)</f>
        <v>Hutan tanaman</v>
      </c>
      <c r="K10918" t="str">
        <f t="shared" si="170"/>
        <v>Non Irigasi</v>
      </c>
      <c r="L10918" t="s">
        <v>327</v>
      </c>
    </row>
    <row r="10919" spans="1:12" x14ac:dyDescent="0.25">
      <c r="A10919" s="1">
        <v>10918</v>
      </c>
      <c r="B10919" s="3">
        <v>5</v>
      </c>
      <c r="C10919" s="1">
        <v>233</v>
      </c>
      <c r="D10919" s="1">
        <v>11</v>
      </c>
      <c r="E10919" s="1">
        <v>21</v>
      </c>
      <c r="F10919" s="1">
        <v>0</v>
      </c>
      <c r="G10919">
        <f>VLOOKUP(C10919,reference!$A$1:$E$310,5,FALSE)</f>
        <v>5314020</v>
      </c>
      <c r="H10919" t="str">
        <f>VLOOKUP(C10919,reference!$A$1:$E$310,4,FALSE)</f>
        <v>ROTE BARAT LAUT</v>
      </c>
      <c r="I10919" t="str">
        <f>VLOOKUP($D10919,reference!$G$1:$H$25,2,FALSE)</f>
        <v>Savanna / Padang rumput</v>
      </c>
      <c r="J10919" t="str">
        <f>VLOOKUP($E10919,reference!$G$1:$H$25,2,FALSE)</f>
        <v>Rawa</v>
      </c>
      <c r="K10919" t="str">
        <f t="shared" si="170"/>
        <v>Non Irigasi</v>
      </c>
      <c r="L10919" t="s">
        <v>327</v>
      </c>
    </row>
    <row r="10920" spans="1:12" x14ac:dyDescent="0.25">
      <c r="A10920" s="1">
        <v>10919</v>
      </c>
      <c r="B10920" s="3">
        <v>39</v>
      </c>
      <c r="C10920" s="1">
        <v>234</v>
      </c>
      <c r="D10920" s="1">
        <v>9</v>
      </c>
      <c r="E10920" s="1">
        <v>11</v>
      </c>
      <c r="F10920" s="1">
        <v>0</v>
      </c>
      <c r="G10920">
        <f>VLOOKUP(C10920,reference!$A$1:$E$310,5,FALSE)</f>
        <v>5314030</v>
      </c>
      <c r="H10920" t="str">
        <f>VLOOKUP(C10920,reference!$A$1:$E$310,4,FALSE)</f>
        <v>LOBALAIN</v>
      </c>
      <c r="I10920" t="str">
        <f>VLOOKUP($D10920,reference!$G$1:$H$25,2,FALSE)</f>
        <v>Semak belukar</v>
      </c>
      <c r="J10920" t="str">
        <f>VLOOKUP($E10920,reference!$G$1:$H$25,2,FALSE)</f>
        <v>Savanna / Padang rumput</v>
      </c>
      <c r="K10920" t="str">
        <f t="shared" si="170"/>
        <v>Non Irigasi</v>
      </c>
      <c r="L10920" t="s">
        <v>327</v>
      </c>
    </row>
    <row r="10921" spans="1:12" x14ac:dyDescent="0.25">
      <c r="A10921" s="1">
        <v>10920</v>
      </c>
      <c r="B10921" s="3">
        <v>1</v>
      </c>
      <c r="C10921" s="1">
        <v>235</v>
      </c>
      <c r="D10921" s="1">
        <v>1</v>
      </c>
      <c r="E10921" s="1">
        <v>7</v>
      </c>
      <c r="F10921" s="1">
        <v>0</v>
      </c>
      <c r="G10921">
        <f>VLOOKUP(C10921,reference!$A$1:$E$310,5,FALSE)</f>
        <v>5314040</v>
      </c>
      <c r="H10921" t="str">
        <f>VLOOKUP(C10921,reference!$A$1:$E$310,4,FALSE)</f>
        <v>ROTE TENGAH</v>
      </c>
      <c r="I10921" t="str">
        <f>VLOOKUP($D10921,reference!$G$1:$H$25,2,FALSE)</f>
        <v>Hutan lahan kering primer</v>
      </c>
      <c r="J10921" t="str">
        <f>VLOOKUP($E10921,reference!$G$1:$H$25,2,FALSE)</f>
        <v>Hutan tanaman</v>
      </c>
      <c r="K10921" t="str">
        <f t="shared" si="170"/>
        <v>Non Irigasi</v>
      </c>
      <c r="L10921" t="s">
        <v>328</v>
      </c>
    </row>
    <row r="10922" spans="1:12" x14ac:dyDescent="0.25">
      <c r="A10922" s="1">
        <v>10921</v>
      </c>
      <c r="B10922" s="3">
        <v>51</v>
      </c>
      <c r="C10922" s="1">
        <v>236</v>
      </c>
      <c r="D10922" s="1">
        <v>9</v>
      </c>
      <c r="E10922" s="1">
        <v>12</v>
      </c>
      <c r="F10922" s="1">
        <v>0</v>
      </c>
      <c r="G10922">
        <f>VLOOKUP(C10922,reference!$A$1:$E$310,5,FALSE)</f>
        <v>5314041</v>
      </c>
      <c r="H10922" t="str">
        <f>VLOOKUP(C10922,reference!$A$1:$E$310,4,FALSE)</f>
        <v>ROTE SELATAN</v>
      </c>
      <c r="I10922" t="str">
        <f>VLOOKUP($D10922,reference!$G$1:$H$25,2,FALSE)</f>
        <v>Semak belukar</v>
      </c>
      <c r="J10922" t="str">
        <f>VLOOKUP($E10922,reference!$G$1:$H$25,2,FALSE)</f>
        <v>Pertanian lahan kering</v>
      </c>
      <c r="K10922" t="str">
        <f t="shared" si="170"/>
        <v>Non Irigasi</v>
      </c>
      <c r="L10922" t="s">
        <v>327</v>
      </c>
    </row>
    <row r="10923" spans="1:12" x14ac:dyDescent="0.25">
      <c r="A10923" s="1">
        <v>10922</v>
      </c>
      <c r="B10923" s="3">
        <v>38</v>
      </c>
      <c r="C10923" s="1">
        <v>237</v>
      </c>
      <c r="D10923" s="1">
        <v>2</v>
      </c>
      <c r="E10923" s="1">
        <v>1</v>
      </c>
      <c r="F10923" s="1">
        <v>0</v>
      </c>
      <c r="G10923">
        <f>VLOOKUP(C10923,reference!$A$1:$E$310,5,FALSE)</f>
        <v>5314050</v>
      </c>
      <c r="H10923" t="str">
        <f>VLOOKUP(C10923,reference!$A$1:$E$310,4,FALSE)</f>
        <v>PANTAI BARU</v>
      </c>
      <c r="I10923" t="str">
        <f>VLOOKUP($D10923,reference!$G$1:$H$25,2,FALSE)</f>
        <v>Hutan lahan kering sekunder / bekas tebangan</v>
      </c>
      <c r="J10923" t="str">
        <f>VLOOKUP($E10923,reference!$G$1:$H$25,2,FALSE)</f>
        <v>Hutan lahan kering primer</v>
      </c>
      <c r="K10923" t="str">
        <f t="shared" si="170"/>
        <v>Non Irigasi</v>
      </c>
      <c r="L10923" t="s">
        <v>327</v>
      </c>
    </row>
    <row r="10924" spans="1:12" x14ac:dyDescent="0.25">
      <c r="A10924" s="1">
        <v>10923</v>
      </c>
      <c r="B10924" s="3">
        <v>15</v>
      </c>
      <c r="C10924" s="1">
        <v>233</v>
      </c>
      <c r="D10924" s="1">
        <v>9</v>
      </c>
      <c r="E10924" s="1">
        <v>18</v>
      </c>
      <c r="F10924" s="1">
        <v>0</v>
      </c>
      <c r="G10924">
        <f>VLOOKUP(C10924,reference!$A$1:$E$310,5,FALSE)</f>
        <v>5314020</v>
      </c>
      <c r="H10924" t="str">
        <f>VLOOKUP(C10924,reference!$A$1:$E$310,4,FALSE)</f>
        <v>ROTE BARAT LAUT</v>
      </c>
      <c r="I10924" t="str">
        <f>VLOOKUP($D10924,reference!$G$1:$H$25,2,FALSE)</f>
        <v>Semak belukar</v>
      </c>
      <c r="J10924" t="str">
        <f>VLOOKUP($E10924,reference!$G$1:$H$25,2,FALSE)</f>
        <v>Lahan terbuka</v>
      </c>
      <c r="K10924" t="str">
        <f t="shared" si="170"/>
        <v>Non Irigasi</v>
      </c>
      <c r="L10924" t="s">
        <v>327</v>
      </c>
    </row>
    <row r="10925" spans="1:12" x14ac:dyDescent="0.25">
      <c r="A10925" s="1">
        <v>10924</v>
      </c>
      <c r="B10925" s="3">
        <v>38</v>
      </c>
      <c r="C10925" s="1">
        <v>234</v>
      </c>
      <c r="D10925" s="1">
        <v>11</v>
      </c>
      <c r="E10925" s="1">
        <v>11</v>
      </c>
      <c r="F10925" s="1">
        <v>0</v>
      </c>
      <c r="G10925">
        <f>VLOOKUP(C10925,reference!$A$1:$E$310,5,FALSE)</f>
        <v>5314030</v>
      </c>
      <c r="H10925" t="str">
        <f>VLOOKUP(C10925,reference!$A$1:$E$310,4,FALSE)</f>
        <v>LOBALAIN</v>
      </c>
      <c r="I10925" t="str">
        <f>VLOOKUP($D10925,reference!$G$1:$H$25,2,FALSE)</f>
        <v>Savanna / Padang rumput</v>
      </c>
      <c r="J10925" t="str">
        <f>VLOOKUP($E10925,reference!$G$1:$H$25,2,FALSE)</f>
        <v>Savanna / Padang rumput</v>
      </c>
      <c r="K10925" t="str">
        <f t="shared" si="170"/>
        <v>Non Irigasi</v>
      </c>
      <c r="L10925" t="s">
        <v>327</v>
      </c>
    </row>
    <row r="10926" spans="1:12" x14ac:dyDescent="0.25">
      <c r="A10926" s="1">
        <v>10925</v>
      </c>
      <c r="B10926" s="3">
        <v>13</v>
      </c>
      <c r="C10926" s="1">
        <v>234</v>
      </c>
      <c r="D10926" s="1">
        <v>16</v>
      </c>
      <c r="E10926" s="1">
        <v>13</v>
      </c>
      <c r="F10926" s="1">
        <v>0</v>
      </c>
      <c r="G10926">
        <f>VLOOKUP(C10926,reference!$A$1:$E$310,5,FALSE)</f>
        <v>5314030</v>
      </c>
      <c r="H10926" t="str">
        <f>VLOOKUP(C10926,reference!$A$1:$E$310,4,FALSE)</f>
        <v>LOBALAIN</v>
      </c>
      <c r="I10926" t="str">
        <f>VLOOKUP($D10926,reference!$G$1:$H$25,2,FALSE)</f>
        <v>Pemukiman</v>
      </c>
      <c r="J10926" t="str">
        <f>VLOOKUP($E10926,reference!$G$1:$H$25,2,FALSE)</f>
        <v>Pertanian lahan kering  campur semak / kebun campur</v>
      </c>
      <c r="K10926" t="str">
        <f t="shared" si="170"/>
        <v>Non Irigasi</v>
      </c>
      <c r="L10926" t="s">
        <v>327</v>
      </c>
    </row>
    <row r="10927" spans="1:12" x14ac:dyDescent="0.25">
      <c r="A10927" s="1">
        <v>10926</v>
      </c>
      <c r="B10927" s="3">
        <v>6</v>
      </c>
      <c r="C10927" s="1">
        <v>235</v>
      </c>
      <c r="D10927" s="1">
        <v>9</v>
      </c>
      <c r="E10927" s="1">
        <v>16</v>
      </c>
      <c r="F10927" s="1">
        <v>0</v>
      </c>
      <c r="G10927">
        <f>VLOOKUP(C10927,reference!$A$1:$E$310,5,FALSE)</f>
        <v>5314040</v>
      </c>
      <c r="H10927" t="str">
        <f>VLOOKUP(C10927,reference!$A$1:$E$310,4,FALSE)</f>
        <v>ROTE TENGAH</v>
      </c>
      <c r="I10927" t="str">
        <f>VLOOKUP($D10927,reference!$G$1:$H$25,2,FALSE)</f>
        <v>Semak belukar</v>
      </c>
      <c r="J10927" t="str">
        <f>VLOOKUP($E10927,reference!$G$1:$H$25,2,FALSE)</f>
        <v>Pemukiman</v>
      </c>
      <c r="K10927" t="str">
        <f t="shared" si="170"/>
        <v>Non Irigasi</v>
      </c>
      <c r="L10927" t="s">
        <v>327</v>
      </c>
    </row>
    <row r="10928" spans="1:12" x14ac:dyDescent="0.25">
      <c r="A10928" s="1">
        <v>10927</v>
      </c>
      <c r="B10928" s="3">
        <v>621</v>
      </c>
      <c r="C10928" s="1">
        <v>236</v>
      </c>
      <c r="D10928" s="1">
        <v>2</v>
      </c>
      <c r="E10928" s="1">
        <v>14</v>
      </c>
      <c r="F10928" s="1">
        <v>0</v>
      </c>
      <c r="G10928">
        <f>VLOOKUP(C10928,reference!$A$1:$E$310,5,FALSE)</f>
        <v>5314041</v>
      </c>
      <c r="H10928" t="str">
        <f>VLOOKUP(C10928,reference!$A$1:$E$310,4,FALSE)</f>
        <v>ROTE SELATAN</v>
      </c>
      <c r="I10928" t="str">
        <f>VLOOKUP($D10928,reference!$G$1:$H$25,2,FALSE)</f>
        <v>Hutan lahan kering sekunder / bekas tebangan</v>
      </c>
      <c r="J10928" t="str">
        <f>VLOOKUP($E10928,reference!$G$1:$H$25,2,FALSE)</f>
        <v>Sawah</v>
      </c>
      <c r="K10928" t="str">
        <f t="shared" si="170"/>
        <v>Non Irigasi</v>
      </c>
      <c r="L10928" t="s">
        <v>328</v>
      </c>
    </row>
    <row r="10929" spans="1:12" x14ac:dyDescent="0.25">
      <c r="A10929" s="1">
        <v>10928</v>
      </c>
      <c r="B10929" s="3">
        <v>29</v>
      </c>
      <c r="C10929" s="1">
        <v>233</v>
      </c>
      <c r="D10929" s="1">
        <v>5</v>
      </c>
      <c r="E10929" s="1">
        <v>6</v>
      </c>
      <c r="F10929" s="1">
        <v>0</v>
      </c>
      <c r="G10929">
        <f>VLOOKUP(C10929,reference!$A$1:$E$310,5,FALSE)</f>
        <v>5314020</v>
      </c>
      <c r="H10929" t="str">
        <f>VLOOKUP(C10929,reference!$A$1:$E$310,4,FALSE)</f>
        <v>ROTE BARAT LAUT</v>
      </c>
      <c r="I10929" t="str">
        <f>VLOOKUP($D10929,reference!$G$1:$H$25,2,FALSE)</f>
        <v>Hutan mangrove primer</v>
      </c>
      <c r="J10929" t="str">
        <f>VLOOKUP($E10929,reference!$G$1:$H$25,2,FALSE)</f>
        <v>Hutan mangrove sekunder</v>
      </c>
      <c r="K10929" t="str">
        <f t="shared" si="170"/>
        <v>Non Irigasi</v>
      </c>
      <c r="L10929" t="s">
        <v>329</v>
      </c>
    </row>
    <row r="10930" spans="1:12" x14ac:dyDescent="0.25">
      <c r="A10930" s="1">
        <v>10929</v>
      </c>
      <c r="B10930" s="3">
        <v>47</v>
      </c>
      <c r="C10930" s="1">
        <v>234</v>
      </c>
      <c r="D10930" s="1">
        <v>11</v>
      </c>
      <c r="E10930" s="1">
        <v>14</v>
      </c>
      <c r="F10930" s="1">
        <v>0</v>
      </c>
      <c r="G10930">
        <f>VLOOKUP(C10930,reference!$A$1:$E$310,5,FALSE)</f>
        <v>5314030</v>
      </c>
      <c r="H10930" t="str">
        <f>VLOOKUP(C10930,reference!$A$1:$E$310,4,FALSE)</f>
        <v>LOBALAIN</v>
      </c>
      <c r="I10930" t="str">
        <f>VLOOKUP($D10930,reference!$G$1:$H$25,2,FALSE)</f>
        <v>Savanna / Padang rumput</v>
      </c>
      <c r="J10930" t="str">
        <f>VLOOKUP($E10930,reference!$G$1:$H$25,2,FALSE)</f>
        <v>Sawah</v>
      </c>
      <c r="K10930" t="str">
        <f t="shared" si="170"/>
        <v>Non Irigasi</v>
      </c>
      <c r="L10930" t="s">
        <v>327</v>
      </c>
    </row>
    <row r="10931" spans="1:12" x14ac:dyDescent="0.25">
      <c r="A10931" s="1">
        <v>10930</v>
      </c>
      <c r="B10931" s="3">
        <v>11</v>
      </c>
      <c r="C10931" s="1">
        <v>235</v>
      </c>
      <c r="D10931" s="1">
        <v>9</v>
      </c>
      <c r="E10931" s="1">
        <v>12</v>
      </c>
      <c r="F10931" s="1">
        <v>0</v>
      </c>
      <c r="G10931">
        <f>VLOOKUP(C10931,reference!$A$1:$E$310,5,FALSE)</f>
        <v>5314040</v>
      </c>
      <c r="H10931" t="str">
        <f>VLOOKUP(C10931,reference!$A$1:$E$310,4,FALSE)</f>
        <v>ROTE TENGAH</v>
      </c>
      <c r="I10931" t="str">
        <f>VLOOKUP($D10931,reference!$G$1:$H$25,2,FALSE)</f>
        <v>Semak belukar</v>
      </c>
      <c r="J10931" t="str">
        <f>VLOOKUP($E10931,reference!$G$1:$H$25,2,FALSE)</f>
        <v>Pertanian lahan kering</v>
      </c>
      <c r="K10931" t="str">
        <f t="shared" si="170"/>
        <v>Non Irigasi</v>
      </c>
      <c r="L10931" t="s">
        <v>327</v>
      </c>
    </row>
    <row r="10932" spans="1:12" x14ac:dyDescent="0.25">
      <c r="A10932" s="1">
        <v>10931</v>
      </c>
      <c r="B10932" s="3">
        <v>1502</v>
      </c>
      <c r="C10932" s="1">
        <v>236</v>
      </c>
      <c r="D10932" s="1">
        <v>2</v>
      </c>
      <c r="E10932" s="1">
        <v>1</v>
      </c>
      <c r="F10932" s="1">
        <v>0</v>
      </c>
      <c r="G10932">
        <f>VLOOKUP(C10932,reference!$A$1:$E$310,5,FALSE)</f>
        <v>5314041</v>
      </c>
      <c r="H10932" t="str">
        <f>VLOOKUP(C10932,reference!$A$1:$E$310,4,FALSE)</f>
        <v>ROTE SELATAN</v>
      </c>
      <c r="I10932" t="str">
        <f>VLOOKUP($D10932,reference!$G$1:$H$25,2,FALSE)</f>
        <v>Hutan lahan kering sekunder / bekas tebangan</v>
      </c>
      <c r="J10932" t="str">
        <f>VLOOKUP($E10932,reference!$G$1:$H$25,2,FALSE)</f>
        <v>Hutan lahan kering primer</v>
      </c>
      <c r="K10932" t="str">
        <f t="shared" si="170"/>
        <v>Non Irigasi</v>
      </c>
      <c r="L10932" t="s">
        <v>327</v>
      </c>
    </row>
    <row r="10933" spans="1:12" x14ac:dyDescent="0.25">
      <c r="A10933" s="1">
        <v>10932</v>
      </c>
      <c r="B10933" s="3">
        <v>28</v>
      </c>
      <c r="C10933" s="1">
        <v>236</v>
      </c>
      <c r="D10933" s="1">
        <v>9</v>
      </c>
      <c r="E10933" s="1">
        <v>1</v>
      </c>
      <c r="F10933" s="1">
        <v>0</v>
      </c>
      <c r="G10933">
        <f>VLOOKUP(C10933,reference!$A$1:$E$310,5,FALSE)</f>
        <v>5314041</v>
      </c>
      <c r="H10933" t="str">
        <f>VLOOKUP(C10933,reference!$A$1:$E$310,4,FALSE)</f>
        <v>ROTE SELATAN</v>
      </c>
      <c r="I10933" t="str">
        <f>VLOOKUP($D10933,reference!$G$1:$H$25,2,FALSE)</f>
        <v>Semak belukar</v>
      </c>
      <c r="J10933" t="str">
        <f>VLOOKUP($E10933,reference!$G$1:$H$25,2,FALSE)</f>
        <v>Hutan lahan kering primer</v>
      </c>
      <c r="K10933" t="str">
        <f t="shared" si="170"/>
        <v>Non Irigasi</v>
      </c>
      <c r="L10933" t="s">
        <v>327</v>
      </c>
    </row>
    <row r="10934" spans="1:12" x14ac:dyDescent="0.25">
      <c r="A10934" s="1">
        <v>10933</v>
      </c>
      <c r="B10934" s="3">
        <v>2</v>
      </c>
      <c r="C10934" s="1">
        <v>233</v>
      </c>
      <c r="D10934" s="1">
        <v>16</v>
      </c>
      <c r="E10934" s="1">
        <v>6</v>
      </c>
      <c r="F10934" s="1">
        <v>0</v>
      </c>
      <c r="G10934">
        <f>VLOOKUP(C10934,reference!$A$1:$E$310,5,FALSE)</f>
        <v>5314020</v>
      </c>
      <c r="H10934" t="str">
        <f>VLOOKUP(C10934,reference!$A$1:$E$310,4,FALSE)</f>
        <v>ROTE BARAT LAUT</v>
      </c>
      <c r="I10934" t="str">
        <f>VLOOKUP($D10934,reference!$G$1:$H$25,2,FALSE)</f>
        <v>Pemukiman</v>
      </c>
      <c r="J10934" t="str">
        <f>VLOOKUP($E10934,reference!$G$1:$H$25,2,FALSE)</f>
        <v>Hutan mangrove sekunder</v>
      </c>
      <c r="K10934" t="str">
        <f t="shared" si="170"/>
        <v>Non Irigasi</v>
      </c>
      <c r="L10934" t="s">
        <v>327</v>
      </c>
    </row>
    <row r="10935" spans="1:12" x14ac:dyDescent="0.25">
      <c r="A10935" s="1">
        <v>10934</v>
      </c>
      <c r="B10935" s="3">
        <v>46</v>
      </c>
      <c r="C10935" s="1">
        <v>233</v>
      </c>
      <c r="D10935" s="1">
        <v>2</v>
      </c>
      <c r="E10935" s="1">
        <v>11</v>
      </c>
      <c r="F10935" s="1">
        <v>0</v>
      </c>
      <c r="G10935">
        <f>VLOOKUP(C10935,reference!$A$1:$E$310,5,FALSE)</f>
        <v>5314020</v>
      </c>
      <c r="H10935" t="str">
        <f>VLOOKUP(C10935,reference!$A$1:$E$310,4,FALSE)</f>
        <v>ROTE BARAT LAUT</v>
      </c>
      <c r="I10935" t="str">
        <f>VLOOKUP($D10935,reference!$G$1:$H$25,2,FALSE)</f>
        <v>Hutan lahan kering sekunder / bekas tebangan</v>
      </c>
      <c r="J10935" t="str">
        <f>VLOOKUP($E10935,reference!$G$1:$H$25,2,FALSE)</f>
        <v>Savanna / Padang rumput</v>
      </c>
      <c r="K10935" t="str">
        <f t="shared" si="170"/>
        <v>Non Irigasi</v>
      </c>
      <c r="L10935" t="s">
        <v>328</v>
      </c>
    </row>
    <row r="10936" spans="1:12" x14ac:dyDescent="0.25">
      <c r="A10936" s="1">
        <v>10935</v>
      </c>
      <c r="B10936" s="3">
        <v>1498</v>
      </c>
      <c r="C10936" s="1">
        <v>234</v>
      </c>
      <c r="D10936" s="1">
        <v>2</v>
      </c>
      <c r="E10936" s="1">
        <v>9</v>
      </c>
      <c r="F10936" s="1">
        <v>0</v>
      </c>
      <c r="G10936">
        <f>VLOOKUP(C10936,reference!$A$1:$E$310,5,FALSE)</f>
        <v>5314030</v>
      </c>
      <c r="H10936" t="str">
        <f>VLOOKUP(C10936,reference!$A$1:$E$310,4,FALSE)</f>
        <v>LOBALAIN</v>
      </c>
      <c r="I10936" t="str">
        <f>VLOOKUP($D10936,reference!$G$1:$H$25,2,FALSE)</f>
        <v>Hutan lahan kering sekunder / bekas tebangan</v>
      </c>
      <c r="J10936" t="str">
        <f>VLOOKUP($E10936,reference!$G$1:$H$25,2,FALSE)</f>
        <v>Semak belukar</v>
      </c>
      <c r="K10936" t="str">
        <f t="shared" si="170"/>
        <v>Non Irigasi</v>
      </c>
      <c r="L10936" t="s">
        <v>328</v>
      </c>
    </row>
    <row r="10937" spans="1:12" x14ac:dyDescent="0.25">
      <c r="A10937" s="1">
        <v>10936</v>
      </c>
      <c r="B10937" s="3">
        <v>2</v>
      </c>
      <c r="C10937" s="1">
        <v>234</v>
      </c>
      <c r="D10937" s="1">
        <v>11</v>
      </c>
      <c r="E10937" s="1">
        <v>16</v>
      </c>
      <c r="F10937" s="1">
        <v>0</v>
      </c>
      <c r="G10937">
        <f>VLOOKUP(C10937,reference!$A$1:$E$310,5,FALSE)</f>
        <v>5314030</v>
      </c>
      <c r="H10937" t="str">
        <f>VLOOKUP(C10937,reference!$A$1:$E$310,4,FALSE)</f>
        <v>LOBALAIN</v>
      </c>
      <c r="I10937" t="str">
        <f>VLOOKUP($D10937,reference!$G$1:$H$25,2,FALSE)</f>
        <v>Savanna / Padang rumput</v>
      </c>
      <c r="J10937" t="str">
        <f>VLOOKUP($E10937,reference!$G$1:$H$25,2,FALSE)</f>
        <v>Pemukiman</v>
      </c>
      <c r="K10937" t="str">
        <f t="shared" si="170"/>
        <v>Non Irigasi</v>
      </c>
      <c r="L10937" t="s">
        <v>327</v>
      </c>
    </row>
    <row r="10938" spans="1:12" x14ac:dyDescent="0.25">
      <c r="A10938" s="1">
        <v>10937</v>
      </c>
      <c r="B10938" s="3">
        <v>156</v>
      </c>
      <c r="C10938" s="1">
        <v>235</v>
      </c>
      <c r="D10938" s="1">
        <v>2</v>
      </c>
      <c r="E10938" s="1">
        <v>13</v>
      </c>
      <c r="F10938" s="1">
        <v>0</v>
      </c>
      <c r="G10938">
        <f>VLOOKUP(C10938,reference!$A$1:$E$310,5,FALSE)</f>
        <v>5314040</v>
      </c>
      <c r="H10938" t="str">
        <f>VLOOKUP(C10938,reference!$A$1:$E$310,4,FALSE)</f>
        <v>ROTE TENGAH</v>
      </c>
      <c r="I10938" t="str">
        <f>VLOOKUP($D10938,reference!$G$1:$H$25,2,FALSE)</f>
        <v>Hutan lahan kering sekunder / bekas tebangan</v>
      </c>
      <c r="J10938" t="str">
        <f>VLOOKUP($E10938,reference!$G$1:$H$25,2,FALSE)</f>
        <v>Pertanian lahan kering  campur semak / kebun campur</v>
      </c>
      <c r="K10938" t="str">
        <f t="shared" si="170"/>
        <v>Non Irigasi</v>
      </c>
      <c r="L10938" t="s">
        <v>328</v>
      </c>
    </row>
    <row r="10939" spans="1:12" x14ac:dyDescent="0.25">
      <c r="A10939" s="1">
        <v>10938</v>
      </c>
      <c r="B10939" s="3">
        <v>5</v>
      </c>
      <c r="C10939" s="1">
        <v>233</v>
      </c>
      <c r="D10939" s="1">
        <v>5</v>
      </c>
      <c r="E10939" s="1">
        <v>18</v>
      </c>
      <c r="F10939" s="1">
        <v>0</v>
      </c>
      <c r="G10939">
        <f>VLOOKUP(C10939,reference!$A$1:$E$310,5,FALSE)</f>
        <v>5314020</v>
      </c>
      <c r="H10939" t="str">
        <f>VLOOKUP(C10939,reference!$A$1:$E$310,4,FALSE)</f>
        <v>ROTE BARAT LAUT</v>
      </c>
      <c r="I10939" t="str">
        <f>VLOOKUP($D10939,reference!$G$1:$H$25,2,FALSE)</f>
        <v>Hutan mangrove primer</v>
      </c>
      <c r="J10939" t="str">
        <f>VLOOKUP($E10939,reference!$G$1:$H$25,2,FALSE)</f>
        <v>Lahan terbuka</v>
      </c>
      <c r="K10939" t="str">
        <f t="shared" si="170"/>
        <v>Non Irigasi</v>
      </c>
      <c r="L10939" t="s">
        <v>328</v>
      </c>
    </row>
    <row r="10940" spans="1:12" x14ac:dyDescent="0.25">
      <c r="A10940" s="1">
        <v>10939</v>
      </c>
      <c r="B10940" s="3">
        <v>4</v>
      </c>
      <c r="C10940" s="1">
        <v>233</v>
      </c>
      <c r="D10940" s="1">
        <v>16</v>
      </c>
      <c r="E10940" s="1">
        <v>18</v>
      </c>
      <c r="F10940" s="1">
        <v>0</v>
      </c>
      <c r="G10940">
        <f>VLOOKUP(C10940,reference!$A$1:$E$310,5,FALSE)</f>
        <v>5314020</v>
      </c>
      <c r="H10940" t="str">
        <f>VLOOKUP(C10940,reference!$A$1:$E$310,4,FALSE)</f>
        <v>ROTE BARAT LAUT</v>
      </c>
      <c r="I10940" t="str">
        <f>VLOOKUP($D10940,reference!$G$1:$H$25,2,FALSE)</f>
        <v>Pemukiman</v>
      </c>
      <c r="J10940" t="str">
        <f>VLOOKUP($E10940,reference!$G$1:$H$25,2,FALSE)</f>
        <v>Lahan terbuka</v>
      </c>
      <c r="K10940" t="str">
        <f t="shared" si="170"/>
        <v>Non Irigasi</v>
      </c>
      <c r="L10940" t="s">
        <v>327</v>
      </c>
    </row>
    <row r="10941" spans="1:12" x14ac:dyDescent="0.25">
      <c r="A10941" s="1">
        <v>10940</v>
      </c>
      <c r="B10941" s="3">
        <v>798</v>
      </c>
      <c r="C10941" s="1">
        <v>234</v>
      </c>
      <c r="D10941" s="1">
        <v>11</v>
      </c>
      <c r="E10941" s="1">
        <v>9</v>
      </c>
      <c r="F10941" s="1">
        <v>0</v>
      </c>
      <c r="G10941">
        <f>VLOOKUP(C10941,reference!$A$1:$E$310,5,FALSE)</f>
        <v>5314030</v>
      </c>
      <c r="H10941" t="str">
        <f>VLOOKUP(C10941,reference!$A$1:$E$310,4,FALSE)</f>
        <v>LOBALAIN</v>
      </c>
      <c r="I10941" t="str">
        <f>VLOOKUP($D10941,reference!$G$1:$H$25,2,FALSE)</f>
        <v>Savanna / Padang rumput</v>
      </c>
      <c r="J10941" t="str">
        <f>VLOOKUP($E10941,reference!$G$1:$H$25,2,FALSE)</f>
        <v>Semak belukar</v>
      </c>
      <c r="K10941" t="str">
        <f t="shared" si="170"/>
        <v>Non Irigasi</v>
      </c>
      <c r="L10941" t="s">
        <v>327</v>
      </c>
    </row>
    <row r="10942" spans="1:12" x14ac:dyDescent="0.25">
      <c r="A10942" s="1">
        <v>10941</v>
      </c>
      <c r="B10942" s="3">
        <v>556</v>
      </c>
      <c r="C10942" s="1">
        <v>233</v>
      </c>
      <c r="D10942" s="1">
        <v>2</v>
      </c>
      <c r="E10942" s="1">
        <v>2</v>
      </c>
      <c r="F10942" s="1">
        <v>0</v>
      </c>
      <c r="G10942">
        <f>VLOOKUP(C10942,reference!$A$1:$E$310,5,FALSE)</f>
        <v>5314020</v>
      </c>
      <c r="H10942" t="str">
        <f>VLOOKUP(C10942,reference!$A$1:$E$310,4,FALSE)</f>
        <v>ROTE BARAT LAUT</v>
      </c>
      <c r="I10942" t="str">
        <f>VLOOKUP($D10942,reference!$G$1:$H$25,2,FALSE)</f>
        <v>Hutan lahan kering sekunder / bekas tebangan</v>
      </c>
      <c r="J10942" t="str">
        <f>VLOOKUP($E10942,reference!$G$1:$H$25,2,FALSE)</f>
        <v>Hutan lahan kering sekunder / bekas tebangan</v>
      </c>
      <c r="K10942" t="str">
        <f t="shared" si="170"/>
        <v>Non Irigasi</v>
      </c>
      <c r="L10942" t="s">
        <v>327</v>
      </c>
    </row>
    <row r="10943" spans="1:12" x14ac:dyDescent="0.25">
      <c r="A10943" s="1">
        <v>10942</v>
      </c>
      <c r="B10943" s="3">
        <v>38</v>
      </c>
      <c r="C10943" s="1">
        <v>234</v>
      </c>
      <c r="D10943" s="1">
        <v>2</v>
      </c>
      <c r="E10943" s="1">
        <v>11</v>
      </c>
      <c r="F10943" s="1">
        <v>0</v>
      </c>
      <c r="G10943">
        <f>VLOOKUP(C10943,reference!$A$1:$E$310,5,FALSE)</f>
        <v>5314030</v>
      </c>
      <c r="H10943" t="str">
        <f>VLOOKUP(C10943,reference!$A$1:$E$310,4,FALSE)</f>
        <v>LOBALAIN</v>
      </c>
      <c r="I10943" t="str">
        <f>VLOOKUP($D10943,reference!$G$1:$H$25,2,FALSE)</f>
        <v>Hutan lahan kering sekunder / bekas tebangan</v>
      </c>
      <c r="J10943" t="str">
        <f>VLOOKUP($E10943,reference!$G$1:$H$25,2,FALSE)</f>
        <v>Savanna / Padang rumput</v>
      </c>
      <c r="K10943" t="str">
        <f t="shared" si="170"/>
        <v>Non Irigasi</v>
      </c>
      <c r="L10943" t="s">
        <v>328</v>
      </c>
    </row>
    <row r="10944" spans="1:12" x14ac:dyDescent="0.25">
      <c r="A10944" s="1">
        <v>10943</v>
      </c>
      <c r="B10944" s="3">
        <v>2</v>
      </c>
      <c r="C10944" s="1">
        <v>235</v>
      </c>
      <c r="D10944" s="1">
        <v>14</v>
      </c>
      <c r="E10944" s="1">
        <v>12</v>
      </c>
      <c r="F10944" s="1">
        <v>0</v>
      </c>
      <c r="G10944">
        <f>VLOOKUP(C10944,reference!$A$1:$E$310,5,FALSE)</f>
        <v>5314040</v>
      </c>
      <c r="H10944" t="str">
        <f>VLOOKUP(C10944,reference!$A$1:$E$310,4,FALSE)</f>
        <v>ROTE TENGAH</v>
      </c>
      <c r="I10944" t="str">
        <f>VLOOKUP($D10944,reference!$G$1:$H$25,2,FALSE)</f>
        <v>Sawah</v>
      </c>
      <c r="J10944" t="str">
        <f>VLOOKUP($E10944,reference!$G$1:$H$25,2,FALSE)</f>
        <v>Pertanian lahan kering</v>
      </c>
      <c r="K10944" t="str">
        <f t="shared" si="170"/>
        <v>Non Irigasi</v>
      </c>
      <c r="L10944" t="s">
        <v>327</v>
      </c>
    </row>
    <row r="10945" spans="1:12" x14ac:dyDescent="0.25">
      <c r="A10945" s="1">
        <v>10944</v>
      </c>
      <c r="B10945" s="3">
        <v>7</v>
      </c>
      <c r="C10945" s="1">
        <v>236</v>
      </c>
      <c r="D10945" s="1">
        <v>14</v>
      </c>
      <c r="E10945" s="1">
        <v>13</v>
      </c>
      <c r="F10945" s="1">
        <v>0</v>
      </c>
      <c r="G10945">
        <f>VLOOKUP(C10945,reference!$A$1:$E$310,5,FALSE)</f>
        <v>5314041</v>
      </c>
      <c r="H10945" t="str">
        <f>VLOOKUP(C10945,reference!$A$1:$E$310,4,FALSE)</f>
        <v>ROTE SELATAN</v>
      </c>
      <c r="I10945" t="str">
        <f>VLOOKUP($D10945,reference!$G$1:$H$25,2,FALSE)</f>
        <v>Sawah</v>
      </c>
      <c r="J10945" t="str">
        <f>VLOOKUP($E10945,reference!$G$1:$H$25,2,FALSE)</f>
        <v>Pertanian lahan kering  campur semak / kebun campur</v>
      </c>
      <c r="K10945" t="str">
        <f t="shared" si="170"/>
        <v>Non Irigasi</v>
      </c>
      <c r="L10945" t="s">
        <v>327</v>
      </c>
    </row>
    <row r="10946" spans="1:12" x14ac:dyDescent="0.25">
      <c r="A10946" s="1">
        <v>10945</v>
      </c>
      <c r="B10946" s="3">
        <v>11</v>
      </c>
      <c r="C10946" s="1">
        <v>233</v>
      </c>
      <c r="D10946" s="1">
        <v>11</v>
      </c>
      <c r="E10946" s="1">
        <v>16</v>
      </c>
      <c r="F10946" s="1">
        <v>0</v>
      </c>
      <c r="G10946">
        <f>VLOOKUP(C10946,reference!$A$1:$E$310,5,FALSE)</f>
        <v>5314020</v>
      </c>
      <c r="H10946" t="str">
        <f>VLOOKUP(C10946,reference!$A$1:$E$310,4,FALSE)</f>
        <v>ROTE BARAT LAUT</v>
      </c>
      <c r="I10946" t="str">
        <f>VLOOKUP($D10946,reference!$G$1:$H$25,2,FALSE)</f>
        <v>Savanna / Padang rumput</v>
      </c>
      <c r="J10946" t="str">
        <f>VLOOKUP($E10946,reference!$G$1:$H$25,2,FALSE)</f>
        <v>Pemukiman</v>
      </c>
      <c r="K10946" t="str">
        <f t="shared" si="170"/>
        <v>Non Irigasi</v>
      </c>
      <c r="L10946" t="s">
        <v>327</v>
      </c>
    </row>
    <row r="10947" spans="1:12" x14ac:dyDescent="0.25">
      <c r="A10947" s="1">
        <v>10946</v>
      </c>
      <c r="B10947" s="3">
        <v>125</v>
      </c>
      <c r="C10947" s="1">
        <v>236</v>
      </c>
      <c r="D10947" s="1">
        <v>14</v>
      </c>
      <c r="E10947" s="1">
        <v>12</v>
      </c>
      <c r="F10947" s="1">
        <v>0</v>
      </c>
      <c r="G10947">
        <f>VLOOKUP(C10947,reference!$A$1:$E$310,5,FALSE)</f>
        <v>5314041</v>
      </c>
      <c r="H10947" t="str">
        <f>VLOOKUP(C10947,reference!$A$1:$E$310,4,FALSE)</f>
        <v>ROTE SELATAN</v>
      </c>
      <c r="I10947" t="str">
        <f>VLOOKUP($D10947,reference!$G$1:$H$25,2,FALSE)</f>
        <v>Sawah</v>
      </c>
      <c r="J10947" t="str">
        <f>VLOOKUP($E10947,reference!$G$1:$H$25,2,FALSE)</f>
        <v>Pertanian lahan kering</v>
      </c>
      <c r="K10947" t="str">
        <f t="shared" ref="K10947:K11010" si="171">IF(F10947=0,"Non Irigasi","Buffer Irigasi")</f>
        <v>Non Irigasi</v>
      </c>
      <c r="L10947" t="s">
        <v>327</v>
      </c>
    </row>
    <row r="10948" spans="1:12" x14ac:dyDescent="0.25">
      <c r="A10948" s="1">
        <v>10947</v>
      </c>
      <c r="B10948" s="3">
        <v>6</v>
      </c>
      <c r="C10948" s="1">
        <v>236</v>
      </c>
      <c r="D10948" s="1">
        <v>14</v>
      </c>
      <c r="E10948" s="1">
        <v>7</v>
      </c>
      <c r="F10948" s="1">
        <v>0</v>
      </c>
      <c r="G10948">
        <f>VLOOKUP(C10948,reference!$A$1:$E$310,5,FALSE)</f>
        <v>5314041</v>
      </c>
      <c r="H10948" t="str">
        <f>VLOOKUP(C10948,reference!$A$1:$E$310,4,FALSE)</f>
        <v>ROTE SELATAN</v>
      </c>
      <c r="I10948" t="str">
        <f>VLOOKUP($D10948,reference!$G$1:$H$25,2,FALSE)</f>
        <v>Sawah</v>
      </c>
      <c r="J10948" t="str">
        <f>VLOOKUP($E10948,reference!$G$1:$H$25,2,FALSE)</f>
        <v>Hutan tanaman</v>
      </c>
      <c r="K10948" t="str">
        <f t="shared" si="171"/>
        <v>Non Irigasi</v>
      </c>
      <c r="L10948" t="s">
        <v>327</v>
      </c>
    </row>
    <row r="10949" spans="1:12" x14ac:dyDescent="0.25">
      <c r="A10949" s="1">
        <v>10948</v>
      </c>
      <c r="B10949" s="3">
        <v>2</v>
      </c>
      <c r="C10949" s="1">
        <v>233</v>
      </c>
      <c r="D10949" s="1">
        <v>11</v>
      </c>
      <c r="E10949" s="1">
        <v>2</v>
      </c>
      <c r="F10949" s="1">
        <v>0</v>
      </c>
      <c r="G10949">
        <f>VLOOKUP(C10949,reference!$A$1:$E$310,5,FALSE)</f>
        <v>5314020</v>
      </c>
      <c r="H10949" t="str">
        <f>VLOOKUP(C10949,reference!$A$1:$E$310,4,FALSE)</f>
        <v>ROTE BARAT LAUT</v>
      </c>
      <c r="I10949" t="str">
        <f>VLOOKUP($D10949,reference!$G$1:$H$25,2,FALSE)</f>
        <v>Savanna / Padang rumput</v>
      </c>
      <c r="J10949" t="str">
        <f>VLOOKUP($E10949,reference!$G$1:$H$25,2,FALSE)</f>
        <v>Hutan lahan kering sekunder / bekas tebangan</v>
      </c>
      <c r="K10949" t="str">
        <f t="shared" si="171"/>
        <v>Non Irigasi</v>
      </c>
      <c r="L10949" t="s">
        <v>327</v>
      </c>
    </row>
    <row r="10950" spans="1:12" x14ac:dyDescent="0.25">
      <c r="A10950" s="1">
        <v>10949</v>
      </c>
      <c r="B10950" s="3">
        <v>34</v>
      </c>
      <c r="C10950" s="1">
        <v>234</v>
      </c>
      <c r="D10950" s="1">
        <v>11</v>
      </c>
      <c r="E10950" s="1">
        <v>13</v>
      </c>
      <c r="F10950" s="1">
        <v>0</v>
      </c>
      <c r="G10950">
        <f>VLOOKUP(C10950,reference!$A$1:$E$310,5,FALSE)</f>
        <v>5314030</v>
      </c>
      <c r="H10950" t="str">
        <f>VLOOKUP(C10950,reference!$A$1:$E$310,4,FALSE)</f>
        <v>LOBALAIN</v>
      </c>
      <c r="I10950" t="str">
        <f>VLOOKUP($D10950,reference!$G$1:$H$25,2,FALSE)</f>
        <v>Savanna / Padang rumput</v>
      </c>
      <c r="J10950" t="str">
        <f>VLOOKUP($E10950,reference!$G$1:$H$25,2,FALSE)</f>
        <v>Pertanian lahan kering  campur semak / kebun campur</v>
      </c>
      <c r="K10950" t="str">
        <f t="shared" si="171"/>
        <v>Non Irigasi</v>
      </c>
      <c r="L10950" t="s">
        <v>327</v>
      </c>
    </row>
    <row r="10951" spans="1:12" x14ac:dyDescent="0.25">
      <c r="A10951" s="1">
        <v>10950</v>
      </c>
      <c r="B10951" s="3">
        <v>10</v>
      </c>
      <c r="C10951" s="1">
        <v>234</v>
      </c>
      <c r="D10951" s="1">
        <v>14</v>
      </c>
      <c r="E10951" s="1">
        <v>9</v>
      </c>
      <c r="F10951" s="1">
        <v>0</v>
      </c>
      <c r="G10951">
        <f>VLOOKUP(C10951,reference!$A$1:$E$310,5,FALSE)</f>
        <v>5314030</v>
      </c>
      <c r="H10951" t="str">
        <f>VLOOKUP(C10951,reference!$A$1:$E$310,4,FALSE)</f>
        <v>LOBALAIN</v>
      </c>
      <c r="I10951" t="str">
        <f>VLOOKUP($D10951,reference!$G$1:$H$25,2,FALSE)</f>
        <v>Sawah</v>
      </c>
      <c r="J10951" t="str">
        <f>VLOOKUP($E10951,reference!$G$1:$H$25,2,FALSE)</f>
        <v>Semak belukar</v>
      </c>
      <c r="K10951" t="str">
        <f t="shared" si="171"/>
        <v>Non Irigasi</v>
      </c>
      <c r="L10951" t="s">
        <v>327</v>
      </c>
    </row>
    <row r="10952" spans="1:12" x14ac:dyDescent="0.25">
      <c r="A10952" s="1">
        <v>10951</v>
      </c>
      <c r="B10952" s="3">
        <v>3</v>
      </c>
      <c r="C10952" s="1">
        <v>236</v>
      </c>
      <c r="D10952" s="1">
        <v>14</v>
      </c>
      <c r="E10952" s="1">
        <v>9</v>
      </c>
      <c r="F10952" s="1">
        <v>0</v>
      </c>
      <c r="G10952">
        <f>VLOOKUP(C10952,reference!$A$1:$E$310,5,FALSE)</f>
        <v>5314041</v>
      </c>
      <c r="H10952" t="str">
        <f>VLOOKUP(C10952,reference!$A$1:$E$310,4,FALSE)</f>
        <v>ROTE SELATAN</v>
      </c>
      <c r="I10952" t="str">
        <f>VLOOKUP($D10952,reference!$G$1:$H$25,2,FALSE)</f>
        <v>Sawah</v>
      </c>
      <c r="J10952" t="str">
        <f>VLOOKUP($E10952,reference!$G$1:$H$25,2,FALSE)</f>
        <v>Semak belukar</v>
      </c>
      <c r="K10952" t="str">
        <f t="shared" si="171"/>
        <v>Non Irigasi</v>
      </c>
      <c r="L10952" t="s">
        <v>327</v>
      </c>
    </row>
    <row r="10953" spans="1:12" x14ac:dyDescent="0.25">
      <c r="A10953" s="1">
        <v>10952</v>
      </c>
      <c r="B10953" s="3">
        <v>40</v>
      </c>
      <c r="C10953" s="1">
        <v>236</v>
      </c>
      <c r="D10953" s="1">
        <v>14</v>
      </c>
      <c r="E10953" s="1">
        <v>14</v>
      </c>
      <c r="F10953" s="1">
        <v>0</v>
      </c>
      <c r="G10953">
        <f>VLOOKUP(C10953,reference!$A$1:$E$310,5,FALSE)</f>
        <v>5314041</v>
      </c>
      <c r="H10953" t="str">
        <f>VLOOKUP(C10953,reference!$A$1:$E$310,4,FALSE)</f>
        <v>ROTE SELATAN</v>
      </c>
      <c r="I10953" t="str">
        <f>VLOOKUP($D10953,reference!$G$1:$H$25,2,FALSE)</f>
        <v>Sawah</v>
      </c>
      <c r="J10953" t="str">
        <f>VLOOKUP($E10953,reference!$G$1:$H$25,2,FALSE)</f>
        <v>Sawah</v>
      </c>
      <c r="K10953" t="str">
        <f t="shared" si="171"/>
        <v>Non Irigasi</v>
      </c>
      <c r="L10953" t="s">
        <v>327</v>
      </c>
    </row>
    <row r="10954" spans="1:12" x14ac:dyDescent="0.25">
      <c r="A10954" s="1">
        <v>10953</v>
      </c>
      <c r="B10954" s="3">
        <v>882</v>
      </c>
      <c r="C10954" s="1">
        <v>233</v>
      </c>
      <c r="D10954" s="1">
        <v>9</v>
      </c>
      <c r="E10954" s="1">
        <v>13</v>
      </c>
      <c r="F10954" s="1">
        <v>0</v>
      </c>
      <c r="G10954">
        <f>VLOOKUP(C10954,reference!$A$1:$E$310,5,FALSE)</f>
        <v>5314020</v>
      </c>
      <c r="H10954" t="str">
        <f>VLOOKUP(C10954,reference!$A$1:$E$310,4,FALSE)</f>
        <v>ROTE BARAT LAUT</v>
      </c>
      <c r="I10954" t="str">
        <f>VLOOKUP($D10954,reference!$G$1:$H$25,2,FALSE)</f>
        <v>Semak belukar</v>
      </c>
      <c r="J10954" t="str">
        <f>VLOOKUP($E10954,reference!$G$1:$H$25,2,FALSE)</f>
        <v>Pertanian lahan kering  campur semak / kebun campur</v>
      </c>
      <c r="K10954" t="str">
        <f t="shared" si="171"/>
        <v>Non Irigasi</v>
      </c>
      <c r="L10954" t="s">
        <v>327</v>
      </c>
    </row>
    <row r="10955" spans="1:12" x14ac:dyDescent="0.25">
      <c r="A10955" s="1">
        <v>10954</v>
      </c>
      <c r="B10955" s="3">
        <v>1</v>
      </c>
      <c r="C10955" s="1">
        <v>234</v>
      </c>
      <c r="D10955" s="1">
        <v>23</v>
      </c>
      <c r="E10955" s="1">
        <v>9</v>
      </c>
      <c r="F10955" s="1">
        <v>0</v>
      </c>
      <c r="G10955">
        <f>VLOOKUP(C10955,reference!$A$1:$E$310,5,FALSE)</f>
        <v>5314030</v>
      </c>
      <c r="H10955" t="str">
        <f>VLOOKUP(C10955,reference!$A$1:$E$310,4,FALSE)</f>
        <v>LOBALAIN</v>
      </c>
      <c r="I10955" t="str">
        <f>VLOOKUP($D10955,reference!$G$1:$H$25,2,FALSE)</f>
        <v>Bandara</v>
      </c>
      <c r="J10955" t="str">
        <f>VLOOKUP($E10955,reference!$G$1:$H$25,2,FALSE)</f>
        <v>Semak belukar</v>
      </c>
      <c r="K10955" t="str">
        <f t="shared" si="171"/>
        <v>Non Irigasi</v>
      </c>
      <c r="L10955" t="s">
        <v>327</v>
      </c>
    </row>
    <row r="10956" spans="1:12" x14ac:dyDescent="0.25">
      <c r="A10956" s="1">
        <v>10955</v>
      </c>
      <c r="B10956" s="3">
        <v>38</v>
      </c>
      <c r="C10956" s="1">
        <v>234</v>
      </c>
      <c r="D10956" s="1">
        <v>23</v>
      </c>
      <c r="E10956" s="1">
        <v>23</v>
      </c>
      <c r="F10956" s="1">
        <v>0</v>
      </c>
      <c r="G10956">
        <f>VLOOKUP(C10956,reference!$A$1:$E$310,5,FALSE)</f>
        <v>5314030</v>
      </c>
      <c r="H10956" t="str">
        <f>VLOOKUP(C10956,reference!$A$1:$E$310,4,FALSE)</f>
        <v>LOBALAIN</v>
      </c>
      <c r="I10956" t="str">
        <f>VLOOKUP($D10956,reference!$G$1:$H$25,2,FALSE)</f>
        <v>Bandara</v>
      </c>
      <c r="J10956" t="str">
        <f>VLOOKUP($E10956,reference!$G$1:$H$25,2,FALSE)</f>
        <v>Bandara</v>
      </c>
      <c r="K10956" t="str">
        <f t="shared" si="171"/>
        <v>Non Irigasi</v>
      </c>
      <c r="L10956" t="s">
        <v>327</v>
      </c>
    </row>
    <row r="10957" spans="1:12" x14ac:dyDescent="0.25">
      <c r="A10957" s="1">
        <v>10956</v>
      </c>
      <c r="B10957" s="3">
        <v>2931</v>
      </c>
      <c r="C10957" s="1">
        <v>236</v>
      </c>
      <c r="D10957" s="1">
        <v>2</v>
      </c>
      <c r="E10957" s="1">
        <v>9</v>
      </c>
      <c r="F10957" s="1">
        <v>0</v>
      </c>
      <c r="G10957">
        <f>VLOOKUP(C10957,reference!$A$1:$E$310,5,FALSE)</f>
        <v>5314041</v>
      </c>
      <c r="H10957" t="str">
        <f>VLOOKUP(C10957,reference!$A$1:$E$310,4,FALSE)</f>
        <v>ROTE SELATAN</v>
      </c>
      <c r="I10957" t="str">
        <f>VLOOKUP($D10957,reference!$G$1:$H$25,2,FALSE)</f>
        <v>Hutan lahan kering sekunder / bekas tebangan</v>
      </c>
      <c r="J10957" t="str">
        <f>VLOOKUP($E10957,reference!$G$1:$H$25,2,FALSE)</f>
        <v>Semak belukar</v>
      </c>
      <c r="K10957" t="str">
        <f t="shared" si="171"/>
        <v>Non Irigasi</v>
      </c>
      <c r="L10957" t="s">
        <v>328</v>
      </c>
    </row>
    <row r="10958" spans="1:12" x14ac:dyDescent="0.25">
      <c r="A10958" s="1">
        <v>10957</v>
      </c>
      <c r="B10958" s="3">
        <v>38</v>
      </c>
      <c r="C10958" s="1">
        <v>233</v>
      </c>
      <c r="D10958" s="1">
        <v>16</v>
      </c>
      <c r="E10958" s="1">
        <v>11</v>
      </c>
      <c r="F10958" s="1">
        <v>0</v>
      </c>
      <c r="G10958">
        <f>VLOOKUP(C10958,reference!$A$1:$E$310,5,FALSE)</f>
        <v>5314020</v>
      </c>
      <c r="H10958" t="str">
        <f>VLOOKUP(C10958,reference!$A$1:$E$310,4,FALSE)</f>
        <v>ROTE BARAT LAUT</v>
      </c>
      <c r="I10958" t="str">
        <f>VLOOKUP($D10958,reference!$G$1:$H$25,2,FALSE)</f>
        <v>Pemukiman</v>
      </c>
      <c r="J10958" t="str">
        <f>VLOOKUP($E10958,reference!$G$1:$H$25,2,FALSE)</f>
        <v>Savanna / Padang rumput</v>
      </c>
      <c r="K10958" t="str">
        <f t="shared" si="171"/>
        <v>Non Irigasi</v>
      </c>
      <c r="L10958" t="s">
        <v>327</v>
      </c>
    </row>
    <row r="10959" spans="1:12" x14ac:dyDescent="0.25">
      <c r="A10959" s="1">
        <v>10958</v>
      </c>
      <c r="B10959" s="3">
        <v>3</v>
      </c>
      <c r="C10959" s="1">
        <v>234</v>
      </c>
      <c r="D10959" s="1">
        <v>23</v>
      </c>
      <c r="E10959" s="1">
        <v>13</v>
      </c>
      <c r="F10959" s="1">
        <v>0</v>
      </c>
      <c r="G10959">
        <f>VLOOKUP(C10959,reference!$A$1:$E$310,5,FALSE)</f>
        <v>5314030</v>
      </c>
      <c r="H10959" t="str">
        <f>VLOOKUP(C10959,reference!$A$1:$E$310,4,FALSE)</f>
        <v>LOBALAIN</v>
      </c>
      <c r="I10959" t="str">
        <f>VLOOKUP($D10959,reference!$G$1:$H$25,2,FALSE)</f>
        <v>Bandara</v>
      </c>
      <c r="J10959" t="str">
        <f>VLOOKUP($E10959,reference!$G$1:$H$25,2,FALSE)</f>
        <v>Pertanian lahan kering  campur semak / kebun campur</v>
      </c>
      <c r="K10959" t="str">
        <f t="shared" si="171"/>
        <v>Non Irigasi</v>
      </c>
      <c r="L10959" t="s">
        <v>327</v>
      </c>
    </row>
    <row r="10960" spans="1:12" x14ac:dyDescent="0.25">
      <c r="A10960" s="1">
        <v>10959</v>
      </c>
      <c r="B10960" s="3">
        <v>5</v>
      </c>
      <c r="C10960" s="1">
        <v>234</v>
      </c>
      <c r="D10960" s="1">
        <v>11</v>
      </c>
      <c r="E10960" s="1">
        <v>23</v>
      </c>
      <c r="F10960" s="1">
        <v>0</v>
      </c>
      <c r="G10960">
        <f>VLOOKUP(C10960,reference!$A$1:$E$310,5,FALSE)</f>
        <v>5314030</v>
      </c>
      <c r="H10960" t="str">
        <f>VLOOKUP(C10960,reference!$A$1:$E$310,4,FALSE)</f>
        <v>LOBALAIN</v>
      </c>
      <c r="I10960" t="str">
        <f>VLOOKUP($D10960,reference!$G$1:$H$25,2,FALSE)</f>
        <v>Savanna / Padang rumput</v>
      </c>
      <c r="J10960" t="str">
        <f>VLOOKUP($E10960,reference!$G$1:$H$25,2,FALSE)</f>
        <v>Bandara</v>
      </c>
      <c r="K10960" t="str">
        <f t="shared" si="171"/>
        <v>Non Irigasi</v>
      </c>
      <c r="L10960" t="s">
        <v>327</v>
      </c>
    </row>
    <row r="10961" spans="1:12" x14ac:dyDescent="0.25">
      <c r="A10961" s="1">
        <v>10960</v>
      </c>
      <c r="B10961" s="3">
        <v>53</v>
      </c>
      <c r="C10961" s="1">
        <v>234</v>
      </c>
      <c r="D10961" s="1">
        <v>9</v>
      </c>
      <c r="E10961" s="1">
        <v>2</v>
      </c>
      <c r="F10961" s="1">
        <v>0</v>
      </c>
      <c r="G10961">
        <f>VLOOKUP(C10961,reference!$A$1:$E$310,5,FALSE)</f>
        <v>5314030</v>
      </c>
      <c r="H10961" t="str">
        <f>VLOOKUP(C10961,reference!$A$1:$E$310,4,FALSE)</f>
        <v>LOBALAIN</v>
      </c>
      <c r="I10961" t="str">
        <f>VLOOKUP($D10961,reference!$G$1:$H$25,2,FALSE)</f>
        <v>Semak belukar</v>
      </c>
      <c r="J10961" t="str">
        <f>VLOOKUP($E10961,reference!$G$1:$H$25,2,FALSE)</f>
        <v>Hutan lahan kering sekunder / bekas tebangan</v>
      </c>
      <c r="K10961" t="str">
        <f t="shared" si="171"/>
        <v>Non Irigasi</v>
      </c>
      <c r="L10961" t="s">
        <v>327</v>
      </c>
    </row>
    <row r="10962" spans="1:12" x14ac:dyDescent="0.25">
      <c r="A10962" s="1">
        <v>10961</v>
      </c>
      <c r="B10962" s="3">
        <v>944</v>
      </c>
      <c r="C10962" s="1">
        <v>233</v>
      </c>
      <c r="D10962" s="1">
        <v>13</v>
      </c>
      <c r="E10962" s="1">
        <v>9</v>
      </c>
      <c r="F10962" s="1">
        <v>0</v>
      </c>
      <c r="G10962">
        <f>VLOOKUP(C10962,reference!$A$1:$E$310,5,FALSE)</f>
        <v>5314020</v>
      </c>
      <c r="H10962" t="str">
        <f>VLOOKUP(C10962,reference!$A$1:$E$310,4,FALSE)</f>
        <v>ROTE BARAT LAUT</v>
      </c>
      <c r="I10962" t="str">
        <f>VLOOKUP($D10962,reference!$G$1:$H$25,2,FALSE)</f>
        <v>Pertanian lahan kering  campur semak / kebun campur</v>
      </c>
      <c r="J10962" t="str">
        <f>VLOOKUP($E10962,reference!$G$1:$H$25,2,FALSE)</f>
        <v>Semak belukar</v>
      </c>
      <c r="K10962" t="str">
        <f t="shared" si="171"/>
        <v>Non Irigasi</v>
      </c>
      <c r="L10962" t="s">
        <v>327</v>
      </c>
    </row>
    <row r="10963" spans="1:12" x14ac:dyDescent="0.25">
      <c r="A10963" s="1">
        <v>10962</v>
      </c>
      <c r="B10963" s="3">
        <v>992</v>
      </c>
      <c r="C10963" s="1">
        <v>233</v>
      </c>
      <c r="D10963" s="1">
        <v>13</v>
      </c>
      <c r="E10963" s="1">
        <v>11</v>
      </c>
      <c r="F10963" s="1">
        <v>0</v>
      </c>
      <c r="G10963">
        <f>VLOOKUP(C10963,reference!$A$1:$E$310,5,FALSE)</f>
        <v>5314020</v>
      </c>
      <c r="H10963" t="str">
        <f>VLOOKUP(C10963,reference!$A$1:$E$310,4,FALSE)</f>
        <v>ROTE BARAT LAUT</v>
      </c>
      <c r="I10963" t="str">
        <f>VLOOKUP($D10963,reference!$G$1:$H$25,2,FALSE)</f>
        <v>Pertanian lahan kering  campur semak / kebun campur</v>
      </c>
      <c r="J10963" t="str">
        <f>VLOOKUP($E10963,reference!$G$1:$H$25,2,FALSE)</f>
        <v>Savanna / Padang rumput</v>
      </c>
      <c r="K10963" t="str">
        <f t="shared" si="171"/>
        <v>Non Irigasi</v>
      </c>
      <c r="L10963" t="s">
        <v>327</v>
      </c>
    </row>
    <row r="10964" spans="1:12" x14ac:dyDescent="0.25">
      <c r="A10964" s="1">
        <v>10963</v>
      </c>
      <c r="B10964" s="3">
        <v>7</v>
      </c>
      <c r="C10964" s="1">
        <v>233</v>
      </c>
      <c r="D10964" s="1">
        <v>11</v>
      </c>
      <c r="E10964" s="1">
        <v>13</v>
      </c>
      <c r="F10964" s="1">
        <v>0</v>
      </c>
      <c r="G10964">
        <f>VLOOKUP(C10964,reference!$A$1:$E$310,5,FALSE)</f>
        <v>5314020</v>
      </c>
      <c r="H10964" t="str">
        <f>VLOOKUP(C10964,reference!$A$1:$E$310,4,FALSE)</f>
        <v>ROTE BARAT LAUT</v>
      </c>
      <c r="I10964" t="str">
        <f>VLOOKUP($D10964,reference!$G$1:$H$25,2,FALSE)</f>
        <v>Savanna / Padang rumput</v>
      </c>
      <c r="J10964" t="str">
        <f>VLOOKUP($E10964,reference!$G$1:$H$25,2,FALSE)</f>
        <v>Pertanian lahan kering  campur semak / kebun campur</v>
      </c>
      <c r="K10964" t="str">
        <f t="shared" si="171"/>
        <v>Non Irigasi</v>
      </c>
      <c r="L10964" t="s">
        <v>327</v>
      </c>
    </row>
    <row r="10965" spans="1:12" x14ac:dyDescent="0.25">
      <c r="A10965" s="1">
        <v>10964</v>
      </c>
      <c r="B10965" s="3">
        <v>87</v>
      </c>
      <c r="C10965" s="1">
        <v>234</v>
      </c>
      <c r="D10965" s="1">
        <v>11</v>
      </c>
      <c r="E10965" s="1">
        <v>2</v>
      </c>
      <c r="F10965" s="1">
        <v>0</v>
      </c>
      <c r="G10965">
        <f>VLOOKUP(C10965,reference!$A$1:$E$310,5,FALSE)</f>
        <v>5314030</v>
      </c>
      <c r="H10965" t="str">
        <f>VLOOKUP(C10965,reference!$A$1:$E$310,4,FALSE)</f>
        <v>LOBALAIN</v>
      </c>
      <c r="I10965" t="str">
        <f>VLOOKUP($D10965,reference!$G$1:$H$25,2,FALSE)</f>
        <v>Savanna / Padang rumput</v>
      </c>
      <c r="J10965" t="str">
        <f>VLOOKUP($E10965,reference!$G$1:$H$25,2,FALSE)</f>
        <v>Hutan lahan kering sekunder / bekas tebangan</v>
      </c>
      <c r="K10965" t="str">
        <f t="shared" si="171"/>
        <v>Non Irigasi</v>
      </c>
      <c r="L10965" t="s">
        <v>327</v>
      </c>
    </row>
    <row r="10966" spans="1:12" x14ac:dyDescent="0.25">
      <c r="A10966" s="1">
        <v>10965</v>
      </c>
      <c r="B10966" s="3">
        <v>272</v>
      </c>
      <c r="C10966" s="1">
        <v>234</v>
      </c>
      <c r="D10966" s="1">
        <v>1</v>
      </c>
      <c r="E10966" s="1">
        <v>2</v>
      </c>
      <c r="F10966" s="1">
        <v>0</v>
      </c>
      <c r="G10966">
        <f>VLOOKUP(C10966,reference!$A$1:$E$310,5,FALSE)</f>
        <v>5314030</v>
      </c>
      <c r="H10966" t="str">
        <f>VLOOKUP(C10966,reference!$A$1:$E$310,4,FALSE)</f>
        <v>LOBALAIN</v>
      </c>
      <c r="I10966" t="str">
        <f>VLOOKUP($D10966,reference!$G$1:$H$25,2,FALSE)</f>
        <v>Hutan lahan kering primer</v>
      </c>
      <c r="J10966" t="str">
        <f>VLOOKUP($E10966,reference!$G$1:$H$25,2,FALSE)</f>
        <v>Hutan lahan kering sekunder / bekas tebangan</v>
      </c>
      <c r="K10966" t="str">
        <f t="shared" si="171"/>
        <v>Non Irigasi</v>
      </c>
      <c r="L10966" t="s">
        <v>329</v>
      </c>
    </row>
    <row r="10967" spans="1:12" x14ac:dyDescent="0.25">
      <c r="A10967" s="1">
        <v>10966</v>
      </c>
      <c r="B10967" s="3">
        <v>6</v>
      </c>
      <c r="C10967" s="1">
        <v>234</v>
      </c>
      <c r="D10967" s="1">
        <v>1</v>
      </c>
      <c r="E10967" s="1">
        <v>16</v>
      </c>
      <c r="F10967" s="1">
        <v>0</v>
      </c>
      <c r="G10967">
        <f>VLOOKUP(C10967,reference!$A$1:$E$310,5,FALSE)</f>
        <v>5314030</v>
      </c>
      <c r="H10967" t="str">
        <f>VLOOKUP(C10967,reference!$A$1:$E$310,4,FALSE)</f>
        <v>LOBALAIN</v>
      </c>
      <c r="I10967" t="str">
        <f>VLOOKUP($D10967,reference!$G$1:$H$25,2,FALSE)</f>
        <v>Hutan lahan kering primer</v>
      </c>
      <c r="J10967" t="str">
        <f>VLOOKUP($E10967,reference!$G$1:$H$25,2,FALSE)</f>
        <v>Pemukiman</v>
      </c>
      <c r="K10967" t="str">
        <f t="shared" si="171"/>
        <v>Non Irigasi</v>
      </c>
      <c r="L10967" t="s">
        <v>328</v>
      </c>
    </row>
    <row r="10968" spans="1:12" x14ac:dyDescent="0.25">
      <c r="A10968" s="1">
        <v>10967</v>
      </c>
      <c r="B10968" s="3">
        <v>17</v>
      </c>
      <c r="C10968" s="1">
        <v>236</v>
      </c>
      <c r="D10968" s="1">
        <v>2</v>
      </c>
      <c r="E10968" s="1">
        <v>17</v>
      </c>
      <c r="F10968" s="1">
        <v>0</v>
      </c>
      <c r="G10968">
        <f>VLOOKUP(C10968,reference!$A$1:$E$310,5,FALSE)</f>
        <v>5314041</v>
      </c>
      <c r="H10968" t="str">
        <f>VLOOKUP(C10968,reference!$A$1:$E$310,4,FALSE)</f>
        <v>ROTE SELATAN</v>
      </c>
      <c r="I10968" t="str">
        <f>VLOOKUP($D10968,reference!$G$1:$H$25,2,FALSE)</f>
        <v>Hutan lahan kering sekunder / bekas tebangan</v>
      </c>
      <c r="J10968" t="str">
        <f>VLOOKUP($E10968,reference!$G$1:$H$25,2,FALSE)</f>
        <v>Transmigrasi</v>
      </c>
      <c r="K10968" t="str">
        <f t="shared" si="171"/>
        <v>Non Irigasi</v>
      </c>
      <c r="L10968" t="s">
        <v>328</v>
      </c>
    </row>
    <row r="10969" spans="1:12" x14ac:dyDescent="0.25">
      <c r="A10969" s="1">
        <v>10968</v>
      </c>
      <c r="B10969" s="3">
        <v>102</v>
      </c>
      <c r="C10969" s="1">
        <v>233</v>
      </c>
      <c r="D10969" s="1">
        <v>16</v>
      </c>
      <c r="E10969" s="1">
        <v>9</v>
      </c>
      <c r="F10969" s="1">
        <v>0</v>
      </c>
      <c r="G10969">
        <f>VLOOKUP(C10969,reference!$A$1:$E$310,5,FALSE)</f>
        <v>5314020</v>
      </c>
      <c r="H10969" t="str">
        <f>VLOOKUP(C10969,reference!$A$1:$E$310,4,FALSE)</f>
        <v>ROTE BARAT LAUT</v>
      </c>
      <c r="I10969" t="str">
        <f>VLOOKUP($D10969,reference!$G$1:$H$25,2,FALSE)</f>
        <v>Pemukiman</v>
      </c>
      <c r="J10969" t="str">
        <f>VLOOKUP($E10969,reference!$G$1:$H$25,2,FALSE)</f>
        <v>Semak belukar</v>
      </c>
      <c r="K10969" t="str">
        <f t="shared" si="171"/>
        <v>Non Irigasi</v>
      </c>
      <c r="L10969" t="s">
        <v>327</v>
      </c>
    </row>
    <row r="10970" spans="1:12" x14ac:dyDescent="0.25">
      <c r="A10970" s="1">
        <v>10969</v>
      </c>
      <c r="B10970" s="3">
        <v>1</v>
      </c>
      <c r="C10970" s="1">
        <v>234</v>
      </c>
      <c r="D10970" s="1">
        <v>1</v>
      </c>
      <c r="E10970" s="1">
        <v>11</v>
      </c>
      <c r="F10970" s="1">
        <v>0</v>
      </c>
      <c r="G10970">
        <f>VLOOKUP(C10970,reference!$A$1:$E$310,5,FALSE)</f>
        <v>5314030</v>
      </c>
      <c r="H10970" t="str">
        <f>VLOOKUP(C10970,reference!$A$1:$E$310,4,FALSE)</f>
        <v>LOBALAIN</v>
      </c>
      <c r="I10970" t="str">
        <f>VLOOKUP($D10970,reference!$G$1:$H$25,2,FALSE)</f>
        <v>Hutan lahan kering primer</v>
      </c>
      <c r="J10970" t="str">
        <f>VLOOKUP($E10970,reference!$G$1:$H$25,2,FALSE)</f>
        <v>Savanna / Padang rumput</v>
      </c>
      <c r="K10970" t="str">
        <f t="shared" si="171"/>
        <v>Non Irigasi</v>
      </c>
      <c r="L10970" t="s">
        <v>328</v>
      </c>
    </row>
    <row r="10971" spans="1:12" x14ac:dyDescent="0.25">
      <c r="A10971" s="1">
        <v>10970</v>
      </c>
      <c r="B10971" s="3">
        <v>42</v>
      </c>
      <c r="C10971" s="1">
        <v>234</v>
      </c>
      <c r="D10971" s="1">
        <v>1</v>
      </c>
      <c r="E10971" s="1">
        <v>14</v>
      </c>
      <c r="F10971" s="1">
        <v>0</v>
      </c>
      <c r="G10971">
        <f>VLOOKUP(C10971,reference!$A$1:$E$310,5,FALSE)</f>
        <v>5314030</v>
      </c>
      <c r="H10971" t="str">
        <f>VLOOKUP(C10971,reference!$A$1:$E$310,4,FALSE)</f>
        <v>LOBALAIN</v>
      </c>
      <c r="I10971" t="str">
        <f>VLOOKUP($D10971,reference!$G$1:$H$25,2,FALSE)</f>
        <v>Hutan lahan kering primer</v>
      </c>
      <c r="J10971" t="str">
        <f>VLOOKUP($E10971,reference!$G$1:$H$25,2,FALSE)</f>
        <v>Sawah</v>
      </c>
      <c r="K10971" t="str">
        <f t="shared" si="171"/>
        <v>Non Irigasi</v>
      </c>
      <c r="L10971" t="s">
        <v>328</v>
      </c>
    </row>
    <row r="10972" spans="1:12" x14ac:dyDescent="0.25">
      <c r="A10972" s="1">
        <v>10971</v>
      </c>
      <c r="B10972" s="3">
        <v>112</v>
      </c>
      <c r="C10972" s="1">
        <v>236</v>
      </c>
      <c r="D10972" s="1">
        <v>2</v>
      </c>
      <c r="E10972" s="1">
        <v>12</v>
      </c>
      <c r="F10972" s="1">
        <v>0</v>
      </c>
      <c r="G10972">
        <f>VLOOKUP(C10972,reference!$A$1:$E$310,5,FALSE)</f>
        <v>5314041</v>
      </c>
      <c r="H10972" t="str">
        <f>VLOOKUP(C10972,reference!$A$1:$E$310,4,FALSE)</f>
        <v>ROTE SELATAN</v>
      </c>
      <c r="I10972" t="str">
        <f>VLOOKUP($D10972,reference!$G$1:$H$25,2,FALSE)</f>
        <v>Hutan lahan kering sekunder / bekas tebangan</v>
      </c>
      <c r="J10972" t="str">
        <f>VLOOKUP($E10972,reference!$G$1:$H$25,2,FALSE)</f>
        <v>Pertanian lahan kering</v>
      </c>
      <c r="K10972" t="str">
        <f t="shared" si="171"/>
        <v>Non Irigasi</v>
      </c>
      <c r="L10972" t="s">
        <v>328</v>
      </c>
    </row>
    <row r="10973" spans="1:12" x14ac:dyDescent="0.25">
      <c r="A10973" s="1">
        <v>10972</v>
      </c>
      <c r="B10973" s="3">
        <v>11</v>
      </c>
      <c r="C10973" s="1">
        <v>234</v>
      </c>
      <c r="D10973" s="1">
        <v>1</v>
      </c>
      <c r="E10973" s="1">
        <v>7</v>
      </c>
      <c r="F10973" s="1">
        <v>0</v>
      </c>
      <c r="G10973">
        <f>VLOOKUP(C10973,reference!$A$1:$E$310,5,FALSE)</f>
        <v>5314030</v>
      </c>
      <c r="H10973" t="str">
        <f>VLOOKUP(C10973,reference!$A$1:$E$310,4,FALSE)</f>
        <v>LOBALAIN</v>
      </c>
      <c r="I10973" t="str">
        <f>VLOOKUP($D10973,reference!$G$1:$H$25,2,FALSE)</f>
        <v>Hutan lahan kering primer</v>
      </c>
      <c r="J10973" t="str">
        <f>VLOOKUP($E10973,reference!$G$1:$H$25,2,FALSE)</f>
        <v>Hutan tanaman</v>
      </c>
      <c r="K10973" t="str">
        <f t="shared" si="171"/>
        <v>Non Irigasi</v>
      </c>
      <c r="L10973" t="s">
        <v>328</v>
      </c>
    </row>
    <row r="10974" spans="1:12" x14ac:dyDescent="0.25">
      <c r="A10974" s="1">
        <v>10973</v>
      </c>
      <c r="B10974" s="3">
        <v>103</v>
      </c>
      <c r="C10974" s="1">
        <v>236</v>
      </c>
      <c r="D10974" s="1">
        <v>1</v>
      </c>
      <c r="E10974" s="1">
        <v>9</v>
      </c>
      <c r="F10974" s="1">
        <v>0</v>
      </c>
      <c r="G10974">
        <f>VLOOKUP(C10974,reference!$A$1:$E$310,5,FALSE)</f>
        <v>5314041</v>
      </c>
      <c r="H10974" t="str">
        <f>VLOOKUP(C10974,reference!$A$1:$E$310,4,FALSE)</f>
        <v>ROTE SELATAN</v>
      </c>
      <c r="I10974" t="str">
        <f>VLOOKUP($D10974,reference!$G$1:$H$25,2,FALSE)</f>
        <v>Hutan lahan kering primer</v>
      </c>
      <c r="J10974" t="str">
        <f>VLOOKUP($E10974,reference!$G$1:$H$25,2,FALSE)</f>
        <v>Semak belukar</v>
      </c>
      <c r="K10974" t="str">
        <f t="shared" si="171"/>
        <v>Non Irigasi</v>
      </c>
      <c r="L10974" t="s">
        <v>328</v>
      </c>
    </row>
    <row r="10975" spans="1:12" x14ac:dyDescent="0.25">
      <c r="A10975" s="1">
        <v>10974</v>
      </c>
      <c r="B10975" s="3">
        <v>83</v>
      </c>
      <c r="C10975" s="1">
        <v>233</v>
      </c>
      <c r="D10975" s="1">
        <v>2</v>
      </c>
      <c r="E10975" s="1">
        <v>9</v>
      </c>
      <c r="F10975" s="1">
        <v>0</v>
      </c>
      <c r="G10975">
        <f>VLOOKUP(C10975,reference!$A$1:$E$310,5,FALSE)</f>
        <v>5314020</v>
      </c>
      <c r="H10975" t="str">
        <f>VLOOKUP(C10975,reference!$A$1:$E$310,4,FALSE)</f>
        <v>ROTE BARAT LAUT</v>
      </c>
      <c r="I10975" t="str">
        <f>VLOOKUP($D10975,reference!$G$1:$H$25,2,FALSE)</f>
        <v>Hutan lahan kering sekunder / bekas tebangan</v>
      </c>
      <c r="J10975" t="str">
        <f>VLOOKUP($E10975,reference!$G$1:$H$25,2,FALSE)</f>
        <v>Semak belukar</v>
      </c>
      <c r="K10975" t="str">
        <f t="shared" si="171"/>
        <v>Non Irigasi</v>
      </c>
      <c r="L10975" t="s">
        <v>328</v>
      </c>
    </row>
    <row r="10976" spans="1:12" x14ac:dyDescent="0.25">
      <c r="A10976" s="1">
        <v>10975</v>
      </c>
      <c r="B10976" s="3">
        <v>211</v>
      </c>
      <c r="C10976" s="1">
        <v>234</v>
      </c>
      <c r="D10976" s="1">
        <v>2</v>
      </c>
      <c r="E10976" s="1">
        <v>7</v>
      </c>
      <c r="F10976" s="1">
        <v>0</v>
      </c>
      <c r="G10976">
        <f>VLOOKUP(C10976,reference!$A$1:$E$310,5,FALSE)</f>
        <v>5314030</v>
      </c>
      <c r="H10976" t="str">
        <f>VLOOKUP(C10976,reference!$A$1:$E$310,4,FALSE)</f>
        <v>LOBALAIN</v>
      </c>
      <c r="I10976" t="str">
        <f>VLOOKUP($D10976,reference!$G$1:$H$25,2,FALSE)</f>
        <v>Hutan lahan kering sekunder / bekas tebangan</v>
      </c>
      <c r="J10976" t="str">
        <f>VLOOKUP($E10976,reference!$G$1:$H$25,2,FALSE)</f>
        <v>Hutan tanaman</v>
      </c>
      <c r="K10976" t="str">
        <f t="shared" si="171"/>
        <v>Non Irigasi</v>
      </c>
      <c r="L10976" t="s">
        <v>328</v>
      </c>
    </row>
    <row r="10977" spans="1:12" x14ac:dyDescent="0.25">
      <c r="A10977" s="1">
        <v>10976</v>
      </c>
      <c r="B10977" s="3">
        <v>135</v>
      </c>
      <c r="C10977" s="1">
        <v>234</v>
      </c>
      <c r="D10977" s="1">
        <v>1</v>
      </c>
      <c r="E10977" s="1">
        <v>9</v>
      </c>
      <c r="F10977" s="1">
        <v>0</v>
      </c>
      <c r="G10977">
        <f>VLOOKUP(C10977,reference!$A$1:$E$310,5,FALSE)</f>
        <v>5314030</v>
      </c>
      <c r="H10977" t="str">
        <f>VLOOKUP(C10977,reference!$A$1:$E$310,4,FALSE)</f>
        <v>LOBALAIN</v>
      </c>
      <c r="I10977" t="str">
        <f>VLOOKUP($D10977,reference!$G$1:$H$25,2,FALSE)</f>
        <v>Hutan lahan kering primer</v>
      </c>
      <c r="J10977" t="str">
        <f>VLOOKUP($E10977,reference!$G$1:$H$25,2,FALSE)</f>
        <v>Semak belukar</v>
      </c>
      <c r="K10977" t="str">
        <f t="shared" si="171"/>
        <v>Non Irigasi</v>
      </c>
      <c r="L10977" t="s">
        <v>328</v>
      </c>
    </row>
    <row r="10978" spans="1:12" x14ac:dyDescent="0.25">
      <c r="A10978" s="1">
        <v>10977</v>
      </c>
      <c r="B10978" s="3">
        <v>292</v>
      </c>
      <c r="C10978" s="1">
        <v>236</v>
      </c>
      <c r="D10978" s="1">
        <v>1</v>
      </c>
      <c r="E10978" s="1">
        <v>1</v>
      </c>
      <c r="F10978" s="1">
        <v>0</v>
      </c>
      <c r="G10978">
        <f>VLOOKUP(C10978,reference!$A$1:$E$310,5,FALSE)</f>
        <v>5314041</v>
      </c>
      <c r="H10978" t="str">
        <f>VLOOKUP(C10978,reference!$A$1:$E$310,4,FALSE)</f>
        <v>ROTE SELATAN</v>
      </c>
      <c r="I10978" t="str">
        <f>VLOOKUP($D10978,reference!$G$1:$H$25,2,FALSE)</f>
        <v>Hutan lahan kering primer</v>
      </c>
      <c r="J10978" t="str">
        <f>VLOOKUP($E10978,reference!$G$1:$H$25,2,FALSE)</f>
        <v>Hutan lahan kering primer</v>
      </c>
      <c r="K10978" t="str">
        <f t="shared" si="171"/>
        <v>Non Irigasi</v>
      </c>
      <c r="L10978" t="s">
        <v>327</v>
      </c>
    </row>
    <row r="10979" spans="1:12" x14ac:dyDescent="0.25">
      <c r="A10979" s="1">
        <v>10978</v>
      </c>
      <c r="B10979" s="3">
        <v>41</v>
      </c>
      <c r="C10979" s="1">
        <v>236</v>
      </c>
      <c r="D10979" s="1">
        <v>12</v>
      </c>
      <c r="E10979" s="1">
        <v>9</v>
      </c>
      <c r="F10979" s="1">
        <v>0</v>
      </c>
      <c r="G10979">
        <f>VLOOKUP(C10979,reference!$A$1:$E$310,5,FALSE)</f>
        <v>5314041</v>
      </c>
      <c r="H10979" t="str">
        <f>VLOOKUP(C10979,reference!$A$1:$E$310,4,FALSE)</f>
        <v>ROTE SELATAN</v>
      </c>
      <c r="I10979" t="str">
        <f>VLOOKUP($D10979,reference!$G$1:$H$25,2,FALSE)</f>
        <v>Pertanian lahan kering</v>
      </c>
      <c r="J10979" t="str">
        <f>VLOOKUP($E10979,reference!$G$1:$H$25,2,FALSE)</f>
        <v>Semak belukar</v>
      </c>
      <c r="K10979" t="str">
        <f t="shared" si="171"/>
        <v>Non Irigasi</v>
      </c>
      <c r="L10979" t="s">
        <v>327</v>
      </c>
    </row>
    <row r="10980" spans="1:12" x14ac:dyDescent="0.25">
      <c r="A10980" s="1">
        <v>10979</v>
      </c>
      <c r="B10980" s="3">
        <v>185</v>
      </c>
      <c r="C10980" s="1">
        <v>236</v>
      </c>
      <c r="D10980" s="1">
        <v>9</v>
      </c>
      <c r="E10980" s="1">
        <v>14</v>
      </c>
      <c r="F10980" s="1">
        <v>0</v>
      </c>
      <c r="G10980">
        <f>VLOOKUP(C10980,reference!$A$1:$E$310,5,FALSE)</f>
        <v>5314041</v>
      </c>
      <c r="H10980" t="str">
        <f>VLOOKUP(C10980,reference!$A$1:$E$310,4,FALSE)</f>
        <v>ROTE SELATAN</v>
      </c>
      <c r="I10980" t="str">
        <f>VLOOKUP($D10980,reference!$G$1:$H$25,2,FALSE)</f>
        <v>Semak belukar</v>
      </c>
      <c r="J10980" t="str">
        <f>VLOOKUP($E10980,reference!$G$1:$H$25,2,FALSE)</f>
        <v>Sawah</v>
      </c>
      <c r="K10980" t="str">
        <f t="shared" si="171"/>
        <v>Non Irigasi</v>
      </c>
      <c r="L10980" t="s">
        <v>327</v>
      </c>
    </row>
    <row r="10981" spans="1:12" x14ac:dyDescent="0.25">
      <c r="A10981" s="1">
        <v>10980</v>
      </c>
      <c r="B10981" s="3">
        <v>3</v>
      </c>
      <c r="C10981" s="1">
        <v>234</v>
      </c>
      <c r="D10981" s="1">
        <v>9</v>
      </c>
      <c r="E10981" s="1">
        <v>7</v>
      </c>
      <c r="F10981" s="1">
        <v>0</v>
      </c>
      <c r="G10981">
        <f>VLOOKUP(C10981,reference!$A$1:$E$310,5,FALSE)</f>
        <v>5314030</v>
      </c>
      <c r="H10981" t="str">
        <f>VLOOKUP(C10981,reference!$A$1:$E$310,4,FALSE)</f>
        <v>LOBALAIN</v>
      </c>
      <c r="I10981" t="str">
        <f>VLOOKUP($D10981,reference!$G$1:$H$25,2,FALSE)</f>
        <v>Semak belukar</v>
      </c>
      <c r="J10981" t="str">
        <f>VLOOKUP($E10981,reference!$G$1:$H$25,2,FALSE)</f>
        <v>Hutan tanaman</v>
      </c>
      <c r="K10981" t="str">
        <f t="shared" si="171"/>
        <v>Non Irigasi</v>
      </c>
      <c r="L10981" t="s">
        <v>327</v>
      </c>
    </row>
    <row r="10982" spans="1:12" x14ac:dyDescent="0.25">
      <c r="A10982" s="1">
        <v>10981</v>
      </c>
      <c r="B10982" s="3">
        <v>1</v>
      </c>
      <c r="C10982" s="1">
        <v>234</v>
      </c>
      <c r="D10982" s="1">
        <v>1</v>
      </c>
      <c r="E10982" s="1">
        <v>13</v>
      </c>
      <c r="F10982" s="1">
        <v>0</v>
      </c>
      <c r="G10982">
        <f>VLOOKUP(C10982,reference!$A$1:$E$310,5,FALSE)</f>
        <v>5314030</v>
      </c>
      <c r="H10982" t="str">
        <f>VLOOKUP(C10982,reference!$A$1:$E$310,4,FALSE)</f>
        <v>LOBALAIN</v>
      </c>
      <c r="I10982" t="str">
        <f>VLOOKUP($D10982,reference!$G$1:$H$25,2,FALSE)</f>
        <v>Hutan lahan kering primer</v>
      </c>
      <c r="J10982" t="str">
        <f>VLOOKUP($E10982,reference!$G$1:$H$25,2,FALSE)</f>
        <v>Pertanian lahan kering  campur semak / kebun campur</v>
      </c>
      <c r="K10982" t="str">
        <f t="shared" si="171"/>
        <v>Non Irigasi</v>
      </c>
      <c r="L10982" t="s">
        <v>328</v>
      </c>
    </row>
    <row r="10983" spans="1:12" x14ac:dyDescent="0.25">
      <c r="A10983" s="1">
        <v>10982</v>
      </c>
      <c r="B10983" s="3">
        <v>2</v>
      </c>
      <c r="C10983" s="1">
        <v>236</v>
      </c>
      <c r="D10983" s="1">
        <v>12</v>
      </c>
      <c r="E10983" s="1">
        <v>1</v>
      </c>
      <c r="F10983" s="1">
        <v>0</v>
      </c>
      <c r="G10983">
        <f>VLOOKUP(C10983,reference!$A$1:$E$310,5,FALSE)</f>
        <v>5314041</v>
      </c>
      <c r="H10983" t="str">
        <f>VLOOKUP(C10983,reference!$A$1:$E$310,4,FALSE)</f>
        <v>ROTE SELATAN</v>
      </c>
      <c r="I10983" t="str">
        <f>VLOOKUP($D10983,reference!$G$1:$H$25,2,FALSE)</f>
        <v>Pertanian lahan kering</v>
      </c>
      <c r="J10983" t="str">
        <f>VLOOKUP($E10983,reference!$G$1:$H$25,2,FALSE)</f>
        <v>Hutan lahan kering primer</v>
      </c>
      <c r="K10983" t="str">
        <f t="shared" si="171"/>
        <v>Non Irigasi</v>
      </c>
      <c r="L10983" t="s">
        <v>327</v>
      </c>
    </row>
    <row r="10984" spans="1:12" x14ac:dyDescent="0.25">
      <c r="A10984" s="1">
        <v>10983</v>
      </c>
      <c r="B10984" s="3">
        <v>2</v>
      </c>
      <c r="C10984" s="1">
        <v>234</v>
      </c>
      <c r="D10984" s="1">
        <v>13</v>
      </c>
      <c r="E10984" s="1">
        <v>23</v>
      </c>
      <c r="F10984" s="1">
        <v>0</v>
      </c>
      <c r="G10984">
        <f>VLOOKUP(C10984,reference!$A$1:$E$310,5,FALSE)</f>
        <v>5314030</v>
      </c>
      <c r="H10984" t="str">
        <f>VLOOKUP(C10984,reference!$A$1:$E$310,4,FALSE)</f>
        <v>LOBALAIN</v>
      </c>
      <c r="I10984" t="str">
        <f>VLOOKUP($D10984,reference!$G$1:$H$25,2,FALSE)</f>
        <v>Pertanian lahan kering  campur semak / kebun campur</v>
      </c>
      <c r="J10984" t="str">
        <f>VLOOKUP($E10984,reference!$G$1:$H$25,2,FALSE)</f>
        <v>Bandara</v>
      </c>
      <c r="K10984" t="str">
        <f t="shared" si="171"/>
        <v>Non Irigasi</v>
      </c>
      <c r="L10984" t="s">
        <v>327</v>
      </c>
    </row>
    <row r="10985" spans="1:12" x14ac:dyDescent="0.25">
      <c r="A10985" s="1">
        <v>10984</v>
      </c>
      <c r="B10985" s="3">
        <v>409</v>
      </c>
      <c r="C10985" s="1">
        <v>233</v>
      </c>
      <c r="D10985" s="1">
        <v>9</v>
      </c>
      <c r="E10985" s="1">
        <v>7</v>
      </c>
      <c r="F10985" s="1">
        <v>0</v>
      </c>
      <c r="G10985">
        <f>VLOOKUP(C10985,reference!$A$1:$E$310,5,FALSE)</f>
        <v>5314020</v>
      </c>
      <c r="H10985" t="str">
        <f>VLOOKUP(C10985,reference!$A$1:$E$310,4,FALSE)</f>
        <v>ROTE BARAT LAUT</v>
      </c>
      <c r="I10985" t="str">
        <f>VLOOKUP($D10985,reference!$G$1:$H$25,2,FALSE)</f>
        <v>Semak belukar</v>
      </c>
      <c r="J10985" t="str">
        <f>VLOOKUP($E10985,reference!$G$1:$H$25,2,FALSE)</f>
        <v>Hutan tanaman</v>
      </c>
      <c r="K10985" t="str">
        <f t="shared" si="171"/>
        <v>Non Irigasi</v>
      </c>
      <c r="L10985" t="s">
        <v>327</v>
      </c>
    </row>
    <row r="10986" spans="1:12" x14ac:dyDescent="0.25">
      <c r="A10986" s="1">
        <v>10985</v>
      </c>
      <c r="B10986" s="3">
        <v>169</v>
      </c>
      <c r="C10986" s="1">
        <v>233</v>
      </c>
      <c r="D10986" s="1">
        <v>2</v>
      </c>
      <c r="E10986" s="1">
        <v>14</v>
      </c>
      <c r="F10986" s="1">
        <v>0</v>
      </c>
      <c r="G10986">
        <f>VLOOKUP(C10986,reference!$A$1:$E$310,5,FALSE)</f>
        <v>5314020</v>
      </c>
      <c r="H10986" t="str">
        <f>VLOOKUP(C10986,reference!$A$1:$E$310,4,FALSE)</f>
        <v>ROTE BARAT LAUT</v>
      </c>
      <c r="I10986" t="str">
        <f>VLOOKUP($D10986,reference!$G$1:$H$25,2,FALSE)</f>
        <v>Hutan lahan kering sekunder / bekas tebangan</v>
      </c>
      <c r="J10986" t="str">
        <f>VLOOKUP($E10986,reference!$G$1:$H$25,2,FALSE)</f>
        <v>Sawah</v>
      </c>
      <c r="K10986" t="str">
        <f t="shared" si="171"/>
        <v>Non Irigasi</v>
      </c>
      <c r="L10986" t="s">
        <v>328</v>
      </c>
    </row>
    <row r="10987" spans="1:12" x14ac:dyDescent="0.25">
      <c r="A10987" s="1">
        <v>10986</v>
      </c>
      <c r="B10987" s="3">
        <v>47</v>
      </c>
      <c r="C10987" s="1">
        <v>241</v>
      </c>
      <c r="D10987" s="1">
        <v>0</v>
      </c>
      <c r="E10987" s="1">
        <v>0</v>
      </c>
      <c r="F10987" s="1">
        <v>0</v>
      </c>
      <c r="G10987">
        <f>VLOOKUP(C10987,reference!$A$1:$E$310,5,FALSE)</f>
        <v>5314071</v>
      </c>
      <c r="H10987" t="str">
        <f>VLOOKUP(C10987,reference!$A$1:$E$310,4,FALSE)</f>
        <v>NDAO NUSE</v>
      </c>
      <c r="I10987" t="str">
        <f>VLOOKUP($D10987,reference!$G$1:$H$25,2,FALSE)</f>
        <v>No data</v>
      </c>
      <c r="J10987" t="str">
        <f>VLOOKUP($E10987,reference!$G$1:$H$25,2,FALSE)</f>
        <v>No data</v>
      </c>
      <c r="K10987" t="str">
        <f t="shared" si="171"/>
        <v>Non Irigasi</v>
      </c>
      <c r="L10987" t="s">
        <v>327</v>
      </c>
    </row>
    <row r="10988" spans="1:12" x14ac:dyDescent="0.25">
      <c r="A10988" s="1">
        <v>10987</v>
      </c>
      <c r="B10988" s="3">
        <v>7</v>
      </c>
      <c r="C10988" s="1">
        <v>241</v>
      </c>
      <c r="D10988" s="1">
        <v>0</v>
      </c>
      <c r="E10988" s="1">
        <v>11</v>
      </c>
      <c r="F10988" s="1">
        <v>0</v>
      </c>
      <c r="G10988">
        <f>VLOOKUP(C10988,reference!$A$1:$E$310,5,FALSE)</f>
        <v>5314071</v>
      </c>
      <c r="H10988" t="str">
        <f>VLOOKUP(C10988,reference!$A$1:$E$310,4,FALSE)</f>
        <v>NDAO NUSE</v>
      </c>
      <c r="I10988" t="str">
        <f>VLOOKUP($D10988,reference!$G$1:$H$25,2,FALSE)</f>
        <v>No data</v>
      </c>
      <c r="J10988" t="str">
        <f>VLOOKUP($E10988,reference!$G$1:$H$25,2,FALSE)</f>
        <v>Savanna / Padang rumput</v>
      </c>
      <c r="K10988" t="str">
        <f t="shared" si="171"/>
        <v>Non Irigasi</v>
      </c>
      <c r="L10988" t="s">
        <v>327</v>
      </c>
    </row>
    <row r="10989" spans="1:12" x14ac:dyDescent="0.25">
      <c r="A10989" s="1">
        <v>10988</v>
      </c>
      <c r="B10989" s="3">
        <v>401</v>
      </c>
      <c r="C10989" s="1">
        <v>241</v>
      </c>
      <c r="D10989" s="1">
        <v>11</v>
      </c>
      <c r="E10989" s="1">
        <v>11</v>
      </c>
      <c r="F10989" s="1">
        <v>0</v>
      </c>
      <c r="G10989">
        <f>VLOOKUP(C10989,reference!$A$1:$E$310,5,FALSE)</f>
        <v>5314071</v>
      </c>
      <c r="H10989" t="str">
        <f>VLOOKUP(C10989,reference!$A$1:$E$310,4,FALSE)</f>
        <v>NDAO NUSE</v>
      </c>
      <c r="I10989" t="str">
        <f>VLOOKUP($D10989,reference!$G$1:$H$25,2,FALSE)</f>
        <v>Savanna / Padang rumput</v>
      </c>
      <c r="J10989" t="str">
        <f>VLOOKUP($E10989,reference!$G$1:$H$25,2,FALSE)</f>
        <v>Savanna / Padang rumput</v>
      </c>
      <c r="K10989" t="str">
        <f t="shared" si="171"/>
        <v>Non Irigasi</v>
      </c>
      <c r="L10989" t="s">
        <v>327</v>
      </c>
    </row>
    <row r="10990" spans="1:12" x14ac:dyDescent="0.25">
      <c r="A10990" s="1">
        <v>10989</v>
      </c>
      <c r="B10990" s="3">
        <v>133</v>
      </c>
      <c r="C10990" s="1">
        <v>241</v>
      </c>
      <c r="D10990" s="1">
        <v>18</v>
      </c>
      <c r="E10990" s="1">
        <v>11</v>
      </c>
      <c r="F10990" s="1">
        <v>0</v>
      </c>
      <c r="G10990">
        <f>VLOOKUP(C10990,reference!$A$1:$E$310,5,FALSE)</f>
        <v>5314071</v>
      </c>
      <c r="H10990" t="str">
        <f>VLOOKUP(C10990,reference!$A$1:$E$310,4,FALSE)</f>
        <v>NDAO NUSE</v>
      </c>
      <c r="I10990" t="str">
        <f>VLOOKUP($D10990,reference!$G$1:$H$25,2,FALSE)</f>
        <v>Lahan terbuka</v>
      </c>
      <c r="J10990" t="str">
        <f>VLOOKUP($E10990,reference!$G$1:$H$25,2,FALSE)</f>
        <v>Savanna / Padang rumput</v>
      </c>
      <c r="K10990" t="str">
        <f t="shared" si="171"/>
        <v>Non Irigasi</v>
      </c>
      <c r="L10990" t="s">
        <v>327</v>
      </c>
    </row>
    <row r="10991" spans="1:12" x14ac:dyDescent="0.25">
      <c r="A10991" s="1">
        <v>10990</v>
      </c>
      <c r="B10991" s="3">
        <v>1357</v>
      </c>
      <c r="C10991" s="1">
        <v>233</v>
      </c>
      <c r="D10991" s="1">
        <v>13</v>
      </c>
      <c r="E10991" s="1">
        <v>14</v>
      </c>
      <c r="F10991" s="1">
        <v>0</v>
      </c>
      <c r="G10991">
        <f>VLOOKUP(C10991,reference!$A$1:$E$310,5,FALSE)</f>
        <v>5314020</v>
      </c>
      <c r="H10991" t="str">
        <f>VLOOKUP(C10991,reference!$A$1:$E$310,4,FALSE)</f>
        <v>ROTE BARAT LAUT</v>
      </c>
      <c r="I10991" t="str">
        <f>VLOOKUP($D10991,reference!$G$1:$H$25,2,FALSE)</f>
        <v>Pertanian lahan kering  campur semak / kebun campur</v>
      </c>
      <c r="J10991" t="str">
        <f>VLOOKUP($E10991,reference!$G$1:$H$25,2,FALSE)</f>
        <v>Sawah</v>
      </c>
      <c r="K10991" t="str">
        <f t="shared" si="171"/>
        <v>Non Irigasi</v>
      </c>
      <c r="L10991" t="s">
        <v>327</v>
      </c>
    </row>
    <row r="10992" spans="1:12" x14ac:dyDescent="0.25">
      <c r="A10992" s="1">
        <v>10991</v>
      </c>
      <c r="B10992" s="3">
        <v>108</v>
      </c>
      <c r="C10992" s="1">
        <v>233</v>
      </c>
      <c r="D10992" s="1">
        <v>2</v>
      </c>
      <c r="E10992" s="1">
        <v>16</v>
      </c>
      <c r="F10992" s="1">
        <v>0</v>
      </c>
      <c r="G10992">
        <f>VLOOKUP(C10992,reference!$A$1:$E$310,5,FALSE)</f>
        <v>5314020</v>
      </c>
      <c r="H10992" t="str">
        <f>VLOOKUP(C10992,reference!$A$1:$E$310,4,FALSE)</f>
        <v>ROTE BARAT LAUT</v>
      </c>
      <c r="I10992" t="str">
        <f>VLOOKUP($D10992,reference!$G$1:$H$25,2,FALSE)</f>
        <v>Hutan lahan kering sekunder / bekas tebangan</v>
      </c>
      <c r="J10992" t="str">
        <f>VLOOKUP($E10992,reference!$G$1:$H$25,2,FALSE)</f>
        <v>Pemukiman</v>
      </c>
      <c r="K10992" t="str">
        <f t="shared" si="171"/>
        <v>Non Irigasi</v>
      </c>
      <c r="L10992" t="s">
        <v>328</v>
      </c>
    </row>
    <row r="10993" spans="1:12" x14ac:dyDescent="0.25">
      <c r="A10993" s="1">
        <v>10992</v>
      </c>
      <c r="B10993" s="3">
        <v>351</v>
      </c>
      <c r="C10993" s="1">
        <v>233</v>
      </c>
      <c r="D10993" s="1">
        <v>13</v>
      </c>
      <c r="E10993" s="1">
        <v>16</v>
      </c>
      <c r="F10993" s="1">
        <v>0</v>
      </c>
      <c r="G10993">
        <f>VLOOKUP(C10993,reference!$A$1:$E$310,5,FALSE)</f>
        <v>5314020</v>
      </c>
      <c r="H10993" t="str">
        <f>VLOOKUP(C10993,reference!$A$1:$E$310,4,FALSE)</f>
        <v>ROTE BARAT LAUT</v>
      </c>
      <c r="I10993" t="str">
        <f>VLOOKUP($D10993,reference!$G$1:$H$25,2,FALSE)</f>
        <v>Pertanian lahan kering  campur semak / kebun campur</v>
      </c>
      <c r="J10993" t="str">
        <f>VLOOKUP($E10993,reference!$G$1:$H$25,2,FALSE)</f>
        <v>Pemukiman</v>
      </c>
      <c r="K10993" t="str">
        <f t="shared" si="171"/>
        <v>Non Irigasi</v>
      </c>
      <c r="L10993" t="s">
        <v>327</v>
      </c>
    </row>
    <row r="10994" spans="1:12" x14ac:dyDescent="0.25">
      <c r="A10994" s="1">
        <v>10993</v>
      </c>
      <c r="B10994" s="3">
        <v>77</v>
      </c>
      <c r="C10994" s="1">
        <v>236</v>
      </c>
      <c r="D10994" s="1">
        <v>1</v>
      </c>
      <c r="E10994" s="1">
        <v>2</v>
      </c>
      <c r="F10994" s="1">
        <v>0</v>
      </c>
      <c r="G10994">
        <f>VLOOKUP(C10994,reference!$A$1:$E$310,5,FALSE)</f>
        <v>5314041</v>
      </c>
      <c r="H10994" t="str">
        <f>VLOOKUP(C10994,reference!$A$1:$E$310,4,FALSE)</f>
        <v>ROTE SELATAN</v>
      </c>
      <c r="I10994" t="str">
        <f>VLOOKUP($D10994,reference!$G$1:$H$25,2,FALSE)</f>
        <v>Hutan lahan kering primer</v>
      </c>
      <c r="J10994" t="str">
        <f>VLOOKUP($E10994,reference!$G$1:$H$25,2,FALSE)</f>
        <v>Hutan lahan kering sekunder / bekas tebangan</v>
      </c>
      <c r="K10994" t="str">
        <f t="shared" si="171"/>
        <v>Non Irigasi</v>
      </c>
      <c r="L10994" t="s">
        <v>329</v>
      </c>
    </row>
    <row r="10995" spans="1:12" x14ac:dyDescent="0.25">
      <c r="A10995" s="1">
        <v>10994</v>
      </c>
      <c r="B10995" s="3">
        <v>4</v>
      </c>
      <c r="C10995" s="1">
        <v>236</v>
      </c>
      <c r="D10995" s="1">
        <v>1</v>
      </c>
      <c r="E10995" s="1">
        <v>14</v>
      </c>
      <c r="F10995" s="1">
        <v>0</v>
      </c>
      <c r="G10995">
        <f>VLOOKUP(C10995,reference!$A$1:$E$310,5,FALSE)</f>
        <v>5314041</v>
      </c>
      <c r="H10995" t="str">
        <f>VLOOKUP(C10995,reference!$A$1:$E$310,4,FALSE)</f>
        <v>ROTE SELATAN</v>
      </c>
      <c r="I10995" t="str">
        <f>VLOOKUP($D10995,reference!$G$1:$H$25,2,FALSE)</f>
        <v>Hutan lahan kering primer</v>
      </c>
      <c r="J10995" t="str">
        <f>VLOOKUP($E10995,reference!$G$1:$H$25,2,FALSE)</f>
        <v>Sawah</v>
      </c>
      <c r="K10995" t="str">
        <f t="shared" si="171"/>
        <v>Non Irigasi</v>
      </c>
      <c r="L10995" t="s">
        <v>328</v>
      </c>
    </row>
    <row r="10996" spans="1:12" x14ac:dyDescent="0.25">
      <c r="A10996" s="1">
        <v>10995</v>
      </c>
      <c r="B10996" s="3">
        <v>1</v>
      </c>
      <c r="C10996" s="1">
        <v>233</v>
      </c>
      <c r="D10996" s="1">
        <v>6</v>
      </c>
      <c r="E10996" s="1">
        <v>16</v>
      </c>
      <c r="F10996" s="1">
        <v>0</v>
      </c>
      <c r="G10996">
        <f>VLOOKUP(C10996,reference!$A$1:$E$310,5,FALSE)</f>
        <v>5314020</v>
      </c>
      <c r="H10996" t="str">
        <f>VLOOKUP(C10996,reference!$A$1:$E$310,4,FALSE)</f>
        <v>ROTE BARAT LAUT</v>
      </c>
      <c r="I10996" t="str">
        <f>VLOOKUP($D10996,reference!$G$1:$H$25,2,FALSE)</f>
        <v>Hutan mangrove sekunder</v>
      </c>
      <c r="J10996" t="str">
        <f>VLOOKUP($E10996,reference!$G$1:$H$25,2,FALSE)</f>
        <v>Pemukiman</v>
      </c>
      <c r="K10996" t="str">
        <f t="shared" si="171"/>
        <v>Non Irigasi</v>
      </c>
      <c r="L10996" t="s">
        <v>328</v>
      </c>
    </row>
    <row r="10997" spans="1:12" x14ac:dyDescent="0.25">
      <c r="A10997" s="1">
        <v>10996</v>
      </c>
      <c r="B10997" s="3">
        <v>360</v>
      </c>
      <c r="C10997" s="1">
        <v>233</v>
      </c>
      <c r="D10997" s="1">
        <v>9</v>
      </c>
      <c r="E10997" s="1">
        <v>2</v>
      </c>
      <c r="F10997" s="1">
        <v>0</v>
      </c>
      <c r="G10997">
        <f>VLOOKUP(C10997,reference!$A$1:$E$310,5,FALSE)</f>
        <v>5314020</v>
      </c>
      <c r="H10997" t="str">
        <f>VLOOKUP(C10997,reference!$A$1:$E$310,4,FALSE)</f>
        <v>ROTE BARAT LAUT</v>
      </c>
      <c r="I10997" t="str">
        <f>VLOOKUP($D10997,reference!$G$1:$H$25,2,FALSE)</f>
        <v>Semak belukar</v>
      </c>
      <c r="J10997" t="str">
        <f>VLOOKUP($E10997,reference!$G$1:$H$25,2,FALSE)</f>
        <v>Hutan lahan kering sekunder / bekas tebangan</v>
      </c>
      <c r="K10997" t="str">
        <f t="shared" si="171"/>
        <v>Non Irigasi</v>
      </c>
      <c r="L10997" t="s">
        <v>327</v>
      </c>
    </row>
    <row r="10998" spans="1:12" x14ac:dyDescent="0.25">
      <c r="A10998" s="1">
        <v>10997</v>
      </c>
      <c r="B10998" s="3">
        <v>2</v>
      </c>
      <c r="C10998" s="1">
        <v>234</v>
      </c>
      <c r="D10998" s="1">
        <v>2</v>
      </c>
      <c r="E10998" s="1">
        <v>12</v>
      </c>
      <c r="F10998" s="1">
        <v>0</v>
      </c>
      <c r="G10998">
        <f>VLOOKUP(C10998,reference!$A$1:$E$310,5,FALSE)</f>
        <v>5314030</v>
      </c>
      <c r="H10998" t="str">
        <f>VLOOKUP(C10998,reference!$A$1:$E$310,4,FALSE)</f>
        <v>LOBALAIN</v>
      </c>
      <c r="I10998" t="str">
        <f>VLOOKUP($D10998,reference!$G$1:$H$25,2,FALSE)</f>
        <v>Hutan lahan kering sekunder / bekas tebangan</v>
      </c>
      <c r="J10998" t="str">
        <f>VLOOKUP($E10998,reference!$G$1:$H$25,2,FALSE)</f>
        <v>Pertanian lahan kering</v>
      </c>
      <c r="K10998" t="str">
        <f t="shared" si="171"/>
        <v>Non Irigasi</v>
      </c>
      <c r="L10998" t="s">
        <v>328</v>
      </c>
    </row>
    <row r="10999" spans="1:12" x14ac:dyDescent="0.25">
      <c r="A10999" s="1">
        <v>10998</v>
      </c>
      <c r="B10999" s="3">
        <v>13</v>
      </c>
      <c r="C10999" s="1">
        <v>233</v>
      </c>
      <c r="D10999" s="1">
        <v>11</v>
      </c>
      <c r="E10999" s="1">
        <v>7</v>
      </c>
      <c r="F10999" s="1">
        <v>0</v>
      </c>
      <c r="G10999">
        <f>VLOOKUP(C10999,reference!$A$1:$E$310,5,FALSE)</f>
        <v>5314020</v>
      </c>
      <c r="H10999" t="str">
        <f>VLOOKUP(C10999,reference!$A$1:$E$310,4,FALSE)</f>
        <v>ROTE BARAT LAUT</v>
      </c>
      <c r="I10999" t="str">
        <f>VLOOKUP($D10999,reference!$G$1:$H$25,2,FALSE)</f>
        <v>Savanna / Padang rumput</v>
      </c>
      <c r="J10999" t="str">
        <f>VLOOKUP($E10999,reference!$G$1:$H$25,2,FALSE)</f>
        <v>Hutan tanaman</v>
      </c>
      <c r="K10999" t="str">
        <f t="shared" si="171"/>
        <v>Non Irigasi</v>
      </c>
      <c r="L10999" t="s">
        <v>327</v>
      </c>
    </row>
    <row r="11000" spans="1:12" x14ac:dyDescent="0.25">
      <c r="A11000" s="1">
        <v>10999</v>
      </c>
      <c r="B11000" s="3">
        <v>25</v>
      </c>
      <c r="C11000" s="1">
        <v>233</v>
      </c>
      <c r="D11000" s="1">
        <v>1</v>
      </c>
      <c r="E11000" s="1">
        <v>9</v>
      </c>
      <c r="F11000" s="1">
        <v>0</v>
      </c>
      <c r="G11000">
        <f>VLOOKUP(C11000,reference!$A$1:$E$310,5,FALSE)</f>
        <v>5314020</v>
      </c>
      <c r="H11000" t="str">
        <f>VLOOKUP(C11000,reference!$A$1:$E$310,4,FALSE)</f>
        <v>ROTE BARAT LAUT</v>
      </c>
      <c r="I11000" t="str">
        <f>VLOOKUP($D11000,reference!$G$1:$H$25,2,FALSE)</f>
        <v>Hutan lahan kering primer</v>
      </c>
      <c r="J11000" t="str">
        <f>VLOOKUP($E11000,reference!$G$1:$H$25,2,FALSE)</f>
        <v>Semak belukar</v>
      </c>
      <c r="K11000" t="str">
        <f t="shared" si="171"/>
        <v>Non Irigasi</v>
      </c>
      <c r="L11000" t="s">
        <v>328</v>
      </c>
    </row>
    <row r="11001" spans="1:12" x14ac:dyDescent="0.25">
      <c r="A11001" s="1">
        <v>11000</v>
      </c>
      <c r="B11001" s="3">
        <v>81</v>
      </c>
      <c r="C11001" s="1">
        <v>233</v>
      </c>
      <c r="D11001" s="1">
        <v>1</v>
      </c>
      <c r="E11001" s="1">
        <v>7</v>
      </c>
      <c r="F11001" s="1">
        <v>0</v>
      </c>
      <c r="G11001">
        <f>VLOOKUP(C11001,reference!$A$1:$E$310,5,FALSE)</f>
        <v>5314020</v>
      </c>
      <c r="H11001" t="str">
        <f>VLOOKUP(C11001,reference!$A$1:$E$310,4,FALSE)</f>
        <v>ROTE BARAT LAUT</v>
      </c>
      <c r="I11001" t="str">
        <f>VLOOKUP($D11001,reference!$G$1:$H$25,2,FALSE)</f>
        <v>Hutan lahan kering primer</v>
      </c>
      <c r="J11001" t="str">
        <f>VLOOKUP($E11001,reference!$G$1:$H$25,2,FALSE)</f>
        <v>Hutan tanaman</v>
      </c>
      <c r="K11001" t="str">
        <f t="shared" si="171"/>
        <v>Non Irigasi</v>
      </c>
      <c r="L11001" t="s">
        <v>328</v>
      </c>
    </row>
    <row r="11002" spans="1:12" x14ac:dyDescent="0.25">
      <c r="A11002" s="1">
        <v>11001</v>
      </c>
      <c r="B11002" s="3">
        <v>256</v>
      </c>
      <c r="C11002" s="1">
        <v>233</v>
      </c>
      <c r="D11002" s="1">
        <v>1</v>
      </c>
      <c r="E11002" s="1">
        <v>2</v>
      </c>
      <c r="F11002" s="1">
        <v>0</v>
      </c>
      <c r="G11002">
        <f>VLOOKUP(C11002,reference!$A$1:$E$310,5,FALSE)</f>
        <v>5314020</v>
      </c>
      <c r="H11002" t="str">
        <f>VLOOKUP(C11002,reference!$A$1:$E$310,4,FALSE)</f>
        <v>ROTE BARAT LAUT</v>
      </c>
      <c r="I11002" t="str">
        <f>VLOOKUP($D11002,reference!$G$1:$H$25,2,FALSE)</f>
        <v>Hutan lahan kering primer</v>
      </c>
      <c r="J11002" t="str">
        <f>VLOOKUP($E11002,reference!$G$1:$H$25,2,FALSE)</f>
        <v>Hutan lahan kering sekunder / bekas tebangan</v>
      </c>
      <c r="K11002" t="str">
        <f t="shared" si="171"/>
        <v>Non Irigasi</v>
      </c>
      <c r="L11002" t="s">
        <v>329</v>
      </c>
    </row>
    <row r="11003" spans="1:12" x14ac:dyDescent="0.25">
      <c r="A11003" s="1">
        <v>11002</v>
      </c>
      <c r="B11003" s="3">
        <v>104</v>
      </c>
      <c r="C11003" s="1">
        <v>233</v>
      </c>
      <c r="D11003" s="1">
        <v>2</v>
      </c>
      <c r="E11003" s="1">
        <v>12</v>
      </c>
      <c r="F11003" s="1">
        <v>0</v>
      </c>
      <c r="G11003">
        <f>VLOOKUP(C11003,reference!$A$1:$E$310,5,FALSE)</f>
        <v>5314020</v>
      </c>
      <c r="H11003" t="str">
        <f>VLOOKUP(C11003,reference!$A$1:$E$310,4,FALSE)</f>
        <v>ROTE BARAT LAUT</v>
      </c>
      <c r="I11003" t="str">
        <f>VLOOKUP($D11003,reference!$G$1:$H$25,2,FALSE)</f>
        <v>Hutan lahan kering sekunder / bekas tebangan</v>
      </c>
      <c r="J11003" t="str">
        <f>VLOOKUP($E11003,reference!$G$1:$H$25,2,FALSE)</f>
        <v>Pertanian lahan kering</v>
      </c>
      <c r="K11003" t="str">
        <f t="shared" si="171"/>
        <v>Non Irigasi</v>
      </c>
      <c r="L11003" t="s">
        <v>328</v>
      </c>
    </row>
    <row r="11004" spans="1:12" x14ac:dyDescent="0.25">
      <c r="A11004" s="1">
        <v>11003</v>
      </c>
      <c r="B11004" s="3">
        <v>79</v>
      </c>
      <c r="C11004" s="1">
        <v>240</v>
      </c>
      <c r="D11004" s="1">
        <v>0</v>
      </c>
      <c r="E11004" s="1">
        <v>0</v>
      </c>
      <c r="F11004" s="1">
        <v>0</v>
      </c>
      <c r="G11004">
        <f>VLOOKUP(C11004,reference!$A$1:$E$310,5,FALSE)</f>
        <v>5314070</v>
      </c>
      <c r="H11004" t="str">
        <f>VLOOKUP(C11004,reference!$A$1:$E$310,4,FALSE)</f>
        <v>ROTE BARAT</v>
      </c>
      <c r="I11004" t="str">
        <f>VLOOKUP($D11004,reference!$G$1:$H$25,2,FALSE)</f>
        <v>No data</v>
      </c>
      <c r="J11004" t="str">
        <f>VLOOKUP($E11004,reference!$G$1:$H$25,2,FALSE)</f>
        <v>No data</v>
      </c>
      <c r="K11004" t="str">
        <f t="shared" si="171"/>
        <v>Non Irigasi</v>
      </c>
      <c r="L11004" t="s">
        <v>327</v>
      </c>
    </row>
    <row r="11005" spans="1:12" x14ac:dyDescent="0.25">
      <c r="A11005" s="1">
        <v>11004</v>
      </c>
      <c r="B11005" s="3">
        <v>2</v>
      </c>
      <c r="C11005" s="1">
        <v>240</v>
      </c>
      <c r="D11005" s="1">
        <v>9</v>
      </c>
      <c r="E11005" s="1">
        <v>0</v>
      </c>
      <c r="F11005" s="1">
        <v>0</v>
      </c>
      <c r="G11005">
        <f>VLOOKUP(C11005,reference!$A$1:$E$310,5,FALSE)</f>
        <v>5314070</v>
      </c>
      <c r="H11005" t="str">
        <f>VLOOKUP(C11005,reference!$A$1:$E$310,4,FALSE)</f>
        <v>ROTE BARAT</v>
      </c>
      <c r="I11005" t="str">
        <f>VLOOKUP($D11005,reference!$G$1:$H$25,2,FALSE)</f>
        <v>Semak belukar</v>
      </c>
      <c r="J11005" t="str">
        <f>VLOOKUP($E11005,reference!$G$1:$H$25,2,FALSE)</f>
        <v>No data</v>
      </c>
      <c r="K11005" t="str">
        <f t="shared" si="171"/>
        <v>Non Irigasi</v>
      </c>
      <c r="L11005" t="s">
        <v>327</v>
      </c>
    </row>
    <row r="11006" spans="1:12" x14ac:dyDescent="0.25">
      <c r="A11006" s="1">
        <v>11005</v>
      </c>
      <c r="B11006" s="3">
        <v>2</v>
      </c>
      <c r="C11006" s="1">
        <v>236</v>
      </c>
      <c r="D11006" s="1">
        <v>2</v>
      </c>
      <c r="E11006" s="1">
        <v>20</v>
      </c>
      <c r="F11006" s="1">
        <v>0</v>
      </c>
      <c r="G11006">
        <f>VLOOKUP(C11006,reference!$A$1:$E$310,5,FALSE)</f>
        <v>5314041</v>
      </c>
      <c r="H11006" t="str">
        <f>VLOOKUP(C11006,reference!$A$1:$E$310,4,FALSE)</f>
        <v>ROTE SELATAN</v>
      </c>
      <c r="I11006" t="str">
        <f>VLOOKUP($D11006,reference!$G$1:$H$25,2,FALSE)</f>
        <v>Hutan lahan kering sekunder / bekas tebangan</v>
      </c>
      <c r="J11006" t="str">
        <f>VLOOKUP($E11006,reference!$G$1:$H$25,2,FALSE)</f>
        <v>Tubuh air</v>
      </c>
      <c r="K11006" t="str">
        <f t="shared" si="171"/>
        <v>Non Irigasi</v>
      </c>
      <c r="L11006" t="s">
        <v>328</v>
      </c>
    </row>
    <row r="11007" spans="1:12" x14ac:dyDescent="0.25">
      <c r="A11007" s="1">
        <v>11006</v>
      </c>
      <c r="B11007" s="3">
        <v>8</v>
      </c>
      <c r="C11007" s="1">
        <v>241</v>
      </c>
      <c r="D11007" s="1">
        <v>16</v>
      </c>
      <c r="E11007" s="1">
        <v>11</v>
      </c>
      <c r="F11007" s="1">
        <v>0</v>
      </c>
      <c r="G11007">
        <f>VLOOKUP(C11007,reference!$A$1:$E$310,5,FALSE)</f>
        <v>5314071</v>
      </c>
      <c r="H11007" t="str">
        <f>VLOOKUP(C11007,reference!$A$1:$E$310,4,FALSE)</f>
        <v>NDAO NUSE</v>
      </c>
      <c r="I11007" t="str">
        <f>VLOOKUP($D11007,reference!$G$1:$H$25,2,FALSE)</f>
        <v>Pemukiman</v>
      </c>
      <c r="J11007" t="str">
        <f>VLOOKUP($E11007,reference!$G$1:$H$25,2,FALSE)</f>
        <v>Savanna / Padang rumput</v>
      </c>
      <c r="K11007" t="str">
        <f t="shared" si="171"/>
        <v>Non Irigasi</v>
      </c>
      <c r="L11007" t="s">
        <v>327</v>
      </c>
    </row>
    <row r="11008" spans="1:12" x14ac:dyDescent="0.25">
      <c r="A11008" s="1">
        <v>11007</v>
      </c>
      <c r="B11008" s="3">
        <v>9</v>
      </c>
      <c r="C11008" s="1">
        <v>240</v>
      </c>
      <c r="D11008" s="1">
        <v>0</v>
      </c>
      <c r="E11008" s="1">
        <v>11</v>
      </c>
      <c r="F11008" s="1">
        <v>0</v>
      </c>
      <c r="G11008">
        <f>VLOOKUP(C11008,reference!$A$1:$E$310,5,FALSE)</f>
        <v>5314070</v>
      </c>
      <c r="H11008" t="str">
        <f>VLOOKUP(C11008,reference!$A$1:$E$310,4,FALSE)</f>
        <v>ROTE BARAT</v>
      </c>
      <c r="I11008" t="str">
        <f>VLOOKUP($D11008,reference!$G$1:$H$25,2,FALSE)</f>
        <v>No data</v>
      </c>
      <c r="J11008" t="str">
        <f>VLOOKUP($E11008,reference!$G$1:$H$25,2,FALSE)</f>
        <v>Savanna / Padang rumput</v>
      </c>
      <c r="K11008" t="str">
        <f t="shared" si="171"/>
        <v>Non Irigasi</v>
      </c>
      <c r="L11008" t="s">
        <v>327</v>
      </c>
    </row>
    <row r="11009" spans="1:12" x14ac:dyDescent="0.25">
      <c r="A11009" s="1">
        <v>11008</v>
      </c>
      <c r="B11009" s="3">
        <v>1066</v>
      </c>
      <c r="C11009" s="1">
        <v>240</v>
      </c>
      <c r="D11009" s="1">
        <v>9</v>
      </c>
      <c r="E11009" s="1">
        <v>11</v>
      </c>
      <c r="F11009" s="1">
        <v>0</v>
      </c>
      <c r="G11009">
        <f>VLOOKUP(C11009,reference!$A$1:$E$310,5,FALSE)</f>
        <v>5314070</v>
      </c>
      <c r="H11009" t="str">
        <f>VLOOKUP(C11009,reference!$A$1:$E$310,4,FALSE)</f>
        <v>ROTE BARAT</v>
      </c>
      <c r="I11009" t="str">
        <f>VLOOKUP($D11009,reference!$G$1:$H$25,2,FALSE)</f>
        <v>Semak belukar</v>
      </c>
      <c r="J11009" t="str">
        <f>VLOOKUP($E11009,reference!$G$1:$H$25,2,FALSE)</f>
        <v>Savanna / Padang rumput</v>
      </c>
      <c r="K11009" t="str">
        <f t="shared" si="171"/>
        <v>Non Irigasi</v>
      </c>
      <c r="L11009" t="s">
        <v>327</v>
      </c>
    </row>
    <row r="11010" spans="1:12" x14ac:dyDescent="0.25">
      <c r="A11010" s="1">
        <v>11009</v>
      </c>
      <c r="B11010" s="3">
        <v>20</v>
      </c>
      <c r="C11010" s="1">
        <v>233</v>
      </c>
      <c r="D11010" s="1">
        <v>1</v>
      </c>
      <c r="E11010" s="1">
        <v>14</v>
      </c>
      <c r="F11010" s="1">
        <v>0</v>
      </c>
      <c r="G11010">
        <f>VLOOKUP(C11010,reference!$A$1:$E$310,5,FALSE)</f>
        <v>5314020</v>
      </c>
      <c r="H11010" t="str">
        <f>VLOOKUP(C11010,reference!$A$1:$E$310,4,FALSE)</f>
        <v>ROTE BARAT LAUT</v>
      </c>
      <c r="I11010" t="str">
        <f>VLOOKUP($D11010,reference!$G$1:$H$25,2,FALSE)</f>
        <v>Hutan lahan kering primer</v>
      </c>
      <c r="J11010" t="str">
        <f>VLOOKUP($E11010,reference!$G$1:$H$25,2,FALSE)</f>
        <v>Sawah</v>
      </c>
      <c r="K11010" t="str">
        <f t="shared" si="171"/>
        <v>Non Irigasi</v>
      </c>
      <c r="L11010" t="s">
        <v>328</v>
      </c>
    </row>
    <row r="11011" spans="1:12" x14ac:dyDescent="0.25">
      <c r="A11011" s="1">
        <v>11010</v>
      </c>
      <c r="B11011" s="3">
        <v>15</v>
      </c>
      <c r="C11011" s="1">
        <v>241</v>
      </c>
      <c r="D11011" s="1">
        <v>18</v>
      </c>
      <c r="E11011" s="1">
        <v>0</v>
      </c>
      <c r="F11011" s="1">
        <v>0</v>
      </c>
      <c r="G11011">
        <f>VLOOKUP(C11011,reference!$A$1:$E$310,5,FALSE)</f>
        <v>5314071</v>
      </c>
      <c r="H11011" t="str">
        <f>VLOOKUP(C11011,reference!$A$1:$E$310,4,FALSE)</f>
        <v>NDAO NUSE</v>
      </c>
      <c r="I11011" t="str">
        <f>VLOOKUP($D11011,reference!$G$1:$H$25,2,FALSE)</f>
        <v>Lahan terbuka</v>
      </c>
      <c r="J11011" t="str">
        <f>VLOOKUP($E11011,reference!$G$1:$H$25,2,FALSE)</f>
        <v>No data</v>
      </c>
      <c r="K11011" t="str">
        <f t="shared" ref="K11011:K11074" si="172">IF(F11011=0,"Non Irigasi","Buffer Irigasi")</f>
        <v>Non Irigasi</v>
      </c>
      <c r="L11011" t="s">
        <v>327</v>
      </c>
    </row>
    <row r="11012" spans="1:12" x14ac:dyDescent="0.25">
      <c r="A11012" s="1">
        <v>11011</v>
      </c>
      <c r="B11012" s="3">
        <v>6</v>
      </c>
      <c r="C11012" s="1">
        <v>240</v>
      </c>
      <c r="D11012" s="1">
        <v>9</v>
      </c>
      <c r="E11012" s="1">
        <v>6</v>
      </c>
      <c r="F11012" s="1">
        <v>0</v>
      </c>
      <c r="G11012">
        <f>VLOOKUP(C11012,reference!$A$1:$E$310,5,FALSE)</f>
        <v>5314070</v>
      </c>
      <c r="H11012" t="str">
        <f>VLOOKUP(C11012,reference!$A$1:$E$310,4,FALSE)</f>
        <v>ROTE BARAT</v>
      </c>
      <c r="I11012" t="str">
        <f>VLOOKUP($D11012,reference!$G$1:$H$25,2,FALSE)</f>
        <v>Semak belukar</v>
      </c>
      <c r="J11012" t="str">
        <f>VLOOKUP($E11012,reference!$G$1:$H$25,2,FALSE)</f>
        <v>Hutan mangrove sekunder</v>
      </c>
      <c r="K11012" t="str">
        <f t="shared" si="172"/>
        <v>Non Irigasi</v>
      </c>
      <c r="L11012" t="s">
        <v>327</v>
      </c>
    </row>
    <row r="11013" spans="1:12" x14ac:dyDescent="0.25">
      <c r="A11013" s="1">
        <v>11012</v>
      </c>
      <c r="B11013" s="3">
        <v>15</v>
      </c>
      <c r="C11013" s="1">
        <v>240</v>
      </c>
      <c r="D11013" s="1">
        <v>6</v>
      </c>
      <c r="E11013" s="1">
        <v>11</v>
      </c>
      <c r="F11013" s="1">
        <v>0</v>
      </c>
      <c r="G11013">
        <f>VLOOKUP(C11013,reference!$A$1:$E$310,5,FALSE)</f>
        <v>5314070</v>
      </c>
      <c r="H11013" t="str">
        <f>VLOOKUP(C11013,reference!$A$1:$E$310,4,FALSE)</f>
        <v>ROTE BARAT</v>
      </c>
      <c r="I11013" t="str">
        <f>VLOOKUP($D11013,reference!$G$1:$H$25,2,FALSE)</f>
        <v>Hutan mangrove sekunder</v>
      </c>
      <c r="J11013" t="str">
        <f>VLOOKUP($E11013,reference!$G$1:$H$25,2,FALSE)</f>
        <v>Savanna / Padang rumput</v>
      </c>
      <c r="K11013" t="str">
        <f t="shared" si="172"/>
        <v>Non Irigasi</v>
      </c>
      <c r="L11013" t="s">
        <v>328</v>
      </c>
    </row>
    <row r="11014" spans="1:12" x14ac:dyDescent="0.25">
      <c r="A11014" s="1">
        <v>11013</v>
      </c>
      <c r="B11014" s="3">
        <v>253</v>
      </c>
      <c r="C11014" s="1">
        <v>240</v>
      </c>
      <c r="D11014" s="1">
        <v>6</v>
      </c>
      <c r="E11014" s="1">
        <v>6</v>
      </c>
      <c r="F11014" s="1">
        <v>0</v>
      </c>
      <c r="G11014">
        <f>VLOOKUP(C11014,reference!$A$1:$E$310,5,FALSE)</f>
        <v>5314070</v>
      </c>
      <c r="H11014" t="str">
        <f>VLOOKUP(C11014,reference!$A$1:$E$310,4,FALSE)</f>
        <v>ROTE BARAT</v>
      </c>
      <c r="I11014" t="str">
        <f>VLOOKUP($D11014,reference!$G$1:$H$25,2,FALSE)</f>
        <v>Hutan mangrove sekunder</v>
      </c>
      <c r="J11014" t="str">
        <f>VLOOKUP($E11014,reference!$G$1:$H$25,2,FALSE)</f>
        <v>Hutan mangrove sekunder</v>
      </c>
      <c r="K11014" t="str">
        <f t="shared" si="172"/>
        <v>Non Irigasi</v>
      </c>
      <c r="L11014" t="s">
        <v>327</v>
      </c>
    </row>
    <row r="11015" spans="1:12" x14ac:dyDescent="0.25">
      <c r="A11015" s="1">
        <v>11014</v>
      </c>
      <c r="B11015" s="3">
        <v>12</v>
      </c>
      <c r="C11015" s="1">
        <v>233</v>
      </c>
      <c r="D11015" s="1">
        <v>13</v>
      </c>
      <c r="E11015" s="1">
        <v>7</v>
      </c>
      <c r="F11015" s="1">
        <v>0</v>
      </c>
      <c r="G11015">
        <f>VLOOKUP(C11015,reference!$A$1:$E$310,5,FALSE)</f>
        <v>5314020</v>
      </c>
      <c r="H11015" t="str">
        <f>VLOOKUP(C11015,reference!$A$1:$E$310,4,FALSE)</f>
        <v>ROTE BARAT LAUT</v>
      </c>
      <c r="I11015" t="str">
        <f>VLOOKUP($D11015,reference!$G$1:$H$25,2,FALSE)</f>
        <v>Pertanian lahan kering  campur semak / kebun campur</v>
      </c>
      <c r="J11015" t="str">
        <f>VLOOKUP($E11015,reference!$G$1:$H$25,2,FALSE)</f>
        <v>Hutan tanaman</v>
      </c>
      <c r="K11015" t="str">
        <f t="shared" si="172"/>
        <v>Non Irigasi</v>
      </c>
      <c r="L11015" t="s">
        <v>327</v>
      </c>
    </row>
    <row r="11016" spans="1:12" x14ac:dyDescent="0.25">
      <c r="A11016" s="1">
        <v>11015</v>
      </c>
      <c r="B11016" s="3">
        <v>81</v>
      </c>
      <c r="C11016" s="1">
        <v>233</v>
      </c>
      <c r="D11016" s="1">
        <v>13</v>
      </c>
      <c r="E11016" s="1">
        <v>12</v>
      </c>
      <c r="F11016" s="1">
        <v>0</v>
      </c>
      <c r="G11016">
        <f>VLOOKUP(C11016,reference!$A$1:$E$310,5,FALSE)</f>
        <v>5314020</v>
      </c>
      <c r="H11016" t="str">
        <f>VLOOKUP(C11016,reference!$A$1:$E$310,4,FALSE)</f>
        <v>ROTE BARAT LAUT</v>
      </c>
      <c r="I11016" t="str">
        <f>VLOOKUP($D11016,reference!$G$1:$H$25,2,FALSE)</f>
        <v>Pertanian lahan kering  campur semak / kebun campur</v>
      </c>
      <c r="J11016" t="str">
        <f>VLOOKUP($E11016,reference!$G$1:$H$25,2,FALSE)</f>
        <v>Pertanian lahan kering</v>
      </c>
      <c r="K11016" t="str">
        <f t="shared" si="172"/>
        <v>Non Irigasi</v>
      </c>
      <c r="L11016" t="s">
        <v>327</v>
      </c>
    </row>
    <row r="11017" spans="1:12" x14ac:dyDescent="0.25">
      <c r="A11017" s="1">
        <v>11016</v>
      </c>
      <c r="B11017" s="3">
        <v>87</v>
      </c>
      <c r="C11017" s="1">
        <v>233</v>
      </c>
      <c r="D11017" s="1">
        <v>9</v>
      </c>
      <c r="E11017" s="1">
        <v>12</v>
      </c>
      <c r="F11017" s="1">
        <v>0</v>
      </c>
      <c r="G11017">
        <f>VLOOKUP(C11017,reference!$A$1:$E$310,5,FALSE)</f>
        <v>5314020</v>
      </c>
      <c r="H11017" t="str">
        <f>VLOOKUP(C11017,reference!$A$1:$E$310,4,FALSE)</f>
        <v>ROTE BARAT LAUT</v>
      </c>
      <c r="I11017" t="str">
        <f>VLOOKUP($D11017,reference!$G$1:$H$25,2,FALSE)</f>
        <v>Semak belukar</v>
      </c>
      <c r="J11017" t="str">
        <f>VLOOKUP($E11017,reference!$G$1:$H$25,2,FALSE)</f>
        <v>Pertanian lahan kering</v>
      </c>
      <c r="K11017" t="str">
        <f t="shared" si="172"/>
        <v>Non Irigasi</v>
      </c>
      <c r="L11017" t="s">
        <v>327</v>
      </c>
    </row>
    <row r="11018" spans="1:12" x14ac:dyDescent="0.25">
      <c r="A11018" s="1">
        <v>11017</v>
      </c>
      <c r="B11018" s="3">
        <v>2</v>
      </c>
      <c r="C11018" s="1">
        <v>241</v>
      </c>
      <c r="D11018" s="1">
        <v>16</v>
      </c>
      <c r="E11018" s="1">
        <v>0</v>
      </c>
      <c r="F11018" s="1">
        <v>0</v>
      </c>
      <c r="G11018">
        <f>VLOOKUP(C11018,reference!$A$1:$E$310,5,FALSE)</f>
        <v>5314071</v>
      </c>
      <c r="H11018" t="str">
        <f>VLOOKUP(C11018,reference!$A$1:$E$310,4,FALSE)</f>
        <v>NDAO NUSE</v>
      </c>
      <c r="I11018" t="str">
        <f>VLOOKUP($D11018,reference!$G$1:$H$25,2,FALSE)</f>
        <v>Pemukiman</v>
      </c>
      <c r="J11018" t="str">
        <f>VLOOKUP($E11018,reference!$G$1:$H$25,2,FALSE)</f>
        <v>No data</v>
      </c>
      <c r="K11018" t="str">
        <f t="shared" si="172"/>
        <v>Non Irigasi</v>
      </c>
      <c r="L11018" t="s">
        <v>327</v>
      </c>
    </row>
    <row r="11019" spans="1:12" x14ac:dyDescent="0.25">
      <c r="A11019" s="1">
        <v>11018</v>
      </c>
      <c r="B11019" s="3">
        <v>1</v>
      </c>
      <c r="C11019" s="1">
        <v>240</v>
      </c>
      <c r="D11019" s="1">
        <v>6</v>
      </c>
      <c r="E11019" s="1">
        <v>0</v>
      </c>
      <c r="F11019" s="1">
        <v>0</v>
      </c>
      <c r="G11019">
        <f>VLOOKUP(C11019,reference!$A$1:$E$310,5,FALSE)</f>
        <v>5314070</v>
      </c>
      <c r="H11019" t="str">
        <f>VLOOKUP(C11019,reference!$A$1:$E$310,4,FALSE)</f>
        <v>ROTE BARAT</v>
      </c>
      <c r="I11019" t="str">
        <f>VLOOKUP($D11019,reference!$G$1:$H$25,2,FALSE)</f>
        <v>Hutan mangrove sekunder</v>
      </c>
      <c r="J11019" t="str">
        <f>VLOOKUP($E11019,reference!$G$1:$H$25,2,FALSE)</f>
        <v>No data</v>
      </c>
      <c r="K11019" t="str">
        <f t="shared" si="172"/>
        <v>Non Irigasi</v>
      </c>
      <c r="L11019" t="s">
        <v>328</v>
      </c>
    </row>
    <row r="11020" spans="1:12" x14ac:dyDescent="0.25">
      <c r="A11020" s="1">
        <v>11019</v>
      </c>
      <c r="B11020" s="3">
        <v>9</v>
      </c>
      <c r="C11020" s="1">
        <v>241</v>
      </c>
      <c r="D11020" s="1">
        <v>11</v>
      </c>
      <c r="E11020" s="1">
        <v>0</v>
      </c>
      <c r="F11020" s="1">
        <v>0</v>
      </c>
      <c r="G11020">
        <f>VLOOKUP(C11020,reference!$A$1:$E$310,5,FALSE)</f>
        <v>5314071</v>
      </c>
      <c r="H11020" t="str">
        <f>VLOOKUP(C11020,reference!$A$1:$E$310,4,FALSE)</f>
        <v>NDAO NUSE</v>
      </c>
      <c r="I11020" t="str">
        <f>VLOOKUP($D11020,reference!$G$1:$H$25,2,FALSE)</f>
        <v>Savanna / Padang rumput</v>
      </c>
      <c r="J11020" t="str">
        <f>VLOOKUP($E11020,reference!$G$1:$H$25,2,FALSE)</f>
        <v>No data</v>
      </c>
      <c r="K11020" t="str">
        <f t="shared" si="172"/>
        <v>Non Irigasi</v>
      </c>
      <c r="L11020" t="s">
        <v>327</v>
      </c>
    </row>
    <row r="11021" spans="1:12" x14ac:dyDescent="0.25">
      <c r="A11021" s="1">
        <v>11020</v>
      </c>
      <c r="B11021" s="3">
        <v>27</v>
      </c>
      <c r="C11021" s="1">
        <v>234</v>
      </c>
      <c r="D11021" s="1">
        <v>13</v>
      </c>
      <c r="E11021" s="1">
        <v>7</v>
      </c>
      <c r="F11021" s="1">
        <v>0</v>
      </c>
      <c r="G11021">
        <f>VLOOKUP(C11021,reference!$A$1:$E$310,5,FALSE)</f>
        <v>5314030</v>
      </c>
      <c r="H11021" t="str">
        <f>VLOOKUP(C11021,reference!$A$1:$E$310,4,FALSE)</f>
        <v>LOBALAIN</v>
      </c>
      <c r="I11021" t="str">
        <f>VLOOKUP($D11021,reference!$G$1:$H$25,2,FALSE)</f>
        <v>Pertanian lahan kering  campur semak / kebun campur</v>
      </c>
      <c r="J11021" t="str">
        <f>VLOOKUP($E11021,reference!$G$1:$H$25,2,FALSE)</f>
        <v>Hutan tanaman</v>
      </c>
      <c r="K11021" t="str">
        <f t="shared" si="172"/>
        <v>Non Irigasi</v>
      </c>
      <c r="L11021" t="s">
        <v>327</v>
      </c>
    </row>
    <row r="11022" spans="1:12" x14ac:dyDescent="0.25">
      <c r="A11022" s="1">
        <v>11021</v>
      </c>
      <c r="B11022" s="3">
        <v>738</v>
      </c>
      <c r="C11022" s="1">
        <v>240</v>
      </c>
      <c r="D11022" s="1">
        <v>13</v>
      </c>
      <c r="E11022" s="1">
        <v>11</v>
      </c>
      <c r="F11022" s="1">
        <v>0</v>
      </c>
      <c r="G11022">
        <f>VLOOKUP(C11022,reference!$A$1:$E$310,5,FALSE)</f>
        <v>5314070</v>
      </c>
      <c r="H11022" t="str">
        <f>VLOOKUP(C11022,reference!$A$1:$E$310,4,FALSE)</f>
        <v>ROTE BARAT</v>
      </c>
      <c r="I11022" t="str">
        <f>VLOOKUP($D11022,reference!$G$1:$H$25,2,FALSE)</f>
        <v>Pertanian lahan kering  campur semak / kebun campur</v>
      </c>
      <c r="J11022" t="str">
        <f>VLOOKUP($E11022,reference!$G$1:$H$25,2,FALSE)</f>
        <v>Savanna / Padang rumput</v>
      </c>
      <c r="K11022" t="str">
        <f t="shared" si="172"/>
        <v>Non Irigasi</v>
      </c>
      <c r="L11022" t="s">
        <v>327</v>
      </c>
    </row>
    <row r="11023" spans="1:12" x14ac:dyDescent="0.25">
      <c r="A11023" s="1">
        <v>11022</v>
      </c>
      <c r="B11023" s="3">
        <v>27</v>
      </c>
      <c r="C11023" s="1">
        <v>240</v>
      </c>
      <c r="D11023" s="1">
        <v>6</v>
      </c>
      <c r="E11023" s="1">
        <v>20</v>
      </c>
      <c r="F11023" s="1">
        <v>0</v>
      </c>
      <c r="G11023">
        <f>VLOOKUP(C11023,reference!$A$1:$E$310,5,FALSE)</f>
        <v>5314070</v>
      </c>
      <c r="H11023" t="str">
        <f>VLOOKUP(C11023,reference!$A$1:$E$310,4,FALSE)</f>
        <v>ROTE BARAT</v>
      </c>
      <c r="I11023" t="str">
        <f>VLOOKUP($D11023,reference!$G$1:$H$25,2,FALSE)</f>
        <v>Hutan mangrove sekunder</v>
      </c>
      <c r="J11023" t="str">
        <f>VLOOKUP($E11023,reference!$G$1:$H$25,2,FALSE)</f>
        <v>Tubuh air</v>
      </c>
      <c r="K11023" t="str">
        <f t="shared" si="172"/>
        <v>Non Irigasi</v>
      </c>
      <c r="L11023" t="s">
        <v>328</v>
      </c>
    </row>
    <row r="11024" spans="1:12" x14ac:dyDescent="0.25">
      <c r="A11024" s="1">
        <v>11023</v>
      </c>
      <c r="B11024" s="3">
        <v>382</v>
      </c>
      <c r="C11024" s="1">
        <v>234</v>
      </c>
      <c r="D11024" s="1">
        <v>11</v>
      </c>
      <c r="E11024" s="1">
        <v>7</v>
      </c>
      <c r="F11024" s="1">
        <v>0</v>
      </c>
      <c r="G11024">
        <f>VLOOKUP(C11024,reference!$A$1:$E$310,5,FALSE)</f>
        <v>5314030</v>
      </c>
      <c r="H11024" t="str">
        <f>VLOOKUP(C11024,reference!$A$1:$E$310,4,FALSE)</f>
        <v>LOBALAIN</v>
      </c>
      <c r="I11024" t="str">
        <f>VLOOKUP($D11024,reference!$G$1:$H$25,2,FALSE)</f>
        <v>Savanna / Padang rumput</v>
      </c>
      <c r="J11024" t="str">
        <f>VLOOKUP($E11024,reference!$G$1:$H$25,2,FALSE)</f>
        <v>Hutan tanaman</v>
      </c>
      <c r="K11024" t="str">
        <f t="shared" si="172"/>
        <v>Non Irigasi</v>
      </c>
      <c r="L11024" t="s">
        <v>327</v>
      </c>
    </row>
    <row r="11025" spans="1:12" x14ac:dyDescent="0.25">
      <c r="A11025" s="1">
        <v>11024</v>
      </c>
      <c r="B11025" s="3">
        <v>4</v>
      </c>
      <c r="C11025" s="1">
        <v>233</v>
      </c>
      <c r="D11025" s="1">
        <v>6</v>
      </c>
      <c r="E11025" s="1">
        <v>9</v>
      </c>
      <c r="F11025" s="1">
        <v>0</v>
      </c>
      <c r="G11025">
        <f>VLOOKUP(C11025,reference!$A$1:$E$310,5,FALSE)</f>
        <v>5314020</v>
      </c>
      <c r="H11025" t="str">
        <f>VLOOKUP(C11025,reference!$A$1:$E$310,4,FALSE)</f>
        <v>ROTE BARAT LAUT</v>
      </c>
      <c r="I11025" t="str">
        <f>VLOOKUP($D11025,reference!$G$1:$H$25,2,FALSE)</f>
        <v>Hutan mangrove sekunder</v>
      </c>
      <c r="J11025" t="str">
        <f>VLOOKUP($E11025,reference!$G$1:$H$25,2,FALSE)</f>
        <v>Semak belukar</v>
      </c>
      <c r="K11025" t="str">
        <f t="shared" si="172"/>
        <v>Non Irigasi</v>
      </c>
      <c r="L11025" t="s">
        <v>328</v>
      </c>
    </row>
    <row r="11026" spans="1:12" x14ac:dyDescent="0.25">
      <c r="A11026" s="1">
        <v>11025</v>
      </c>
      <c r="B11026" s="3">
        <v>31</v>
      </c>
      <c r="C11026" s="1">
        <v>233</v>
      </c>
      <c r="D11026" s="1">
        <v>16</v>
      </c>
      <c r="E11026" s="1">
        <v>14</v>
      </c>
      <c r="F11026" s="1">
        <v>0</v>
      </c>
      <c r="G11026">
        <f>VLOOKUP(C11026,reference!$A$1:$E$310,5,FALSE)</f>
        <v>5314020</v>
      </c>
      <c r="H11026" t="str">
        <f>VLOOKUP(C11026,reference!$A$1:$E$310,4,FALSE)</f>
        <v>ROTE BARAT LAUT</v>
      </c>
      <c r="I11026" t="str">
        <f>VLOOKUP($D11026,reference!$G$1:$H$25,2,FALSE)</f>
        <v>Pemukiman</v>
      </c>
      <c r="J11026" t="str">
        <f>VLOOKUP($E11026,reference!$G$1:$H$25,2,FALSE)</f>
        <v>Sawah</v>
      </c>
      <c r="K11026" t="str">
        <f t="shared" si="172"/>
        <v>Non Irigasi</v>
      </c>
      <c r="L11026" t="s">
        <v>327</v>
      </c>
    </row>
    <row r="11027" spans="1:12" x14ac:dyDescent="0.25">
      <c r="A11027" s="1">
        <v>11026</v>
      </c>
      <c r="B11027" s="3">
        <v>125</v>
      </c>
      <c r="C11027" s="1">
        <v>233</v>
      </c>
      <c r="D11027" s="1">
        <v>13</v>
      </c>
      <c r="E11027" s="1">
        <v>20</v>
      </c>
      <c r="F11027" s="1">
        <v>0</v>
      </c>
      <c r="G11027">
        <f>VLOOKUP(C11027,reference!$A$1:$E$310,5,FALSE)</f>
        <v>5314020</v>
      </c>
      <c r="H11027" t="str">
        <f>VLOOKUP(C11027,reference!$A$1:$E$310,4,FALSE)</f>
        <v>ROTE BARAT LAUT</v>
      </c>
      <c r="I11027" t="str">
        <f>VLOOKUP($D11027,reference!$G$1:$H$25,2,FALSE)</f>
        <v>Pertanian lahan kering  campur semak / kebun campur</v>
      </c>
      <c r="J11027" t="str">
        <f>VLOOKUP($E11027,reference!$G$1:$H$25,2,FALSE)</f>
        <v>Tubuh air</v>
      </c>
      <c r="K11027" t="str">
        <f t="shared" si="172"/>
        <v>Non Irigasi</v>
      </c>
      <c r="L11027" t="s">
        <v>327</v>
      </c>
    </row>
    <row r="11028" spans="1:12" x14ac:dyDescent="0.25">
      <c r="A11028" s="1">
        <v>11027</v>
      </c>
      <c r="B11028" s="3">
        <v>51</v>
      </c>
      <c r="C11028" s="1">
        <v>236</v>
      </c>
      <c r="D11028" s="1">
        <v>13</v>
      </c>
      <c r="E11028" s="1">
        <v>14</v>
      </c>
      <c r="F11028" s="1">
        <v>0</v>
      </c>
      <c r="G11028">
        <f>VLOOKUP(C11028,reference!$A$1:$E$310,5,FALSE)</f>
        <v>5314041</v>
      </c>
      <c r="H11028" t="str">
        <f>VLOOKUP(C11028,reference!$A$1:$E$310,4,FALSE)</f>
        <v>ROTE SELATAN</v>
      </c>
      <c r="I11028" t="str">
        <f>VLOOKUP($D11028,reference!$G$1:$H$25,2,FALSE)</f>
        <v>Pertanian lahan kering  campur semak / kebun campur</v>
      </c>
      <c r="J11028" t="str">
        <f>VLOOKUP($E11028,reference!$G$1:$H$25,2,FALSE)</f>
        <v>Sawah</v>
      </c>
      <c r="K11028" t="str">
        <f t="shared" si="172"/>
        <v>Non Irigasi</v>
      </c>
      <c r="L11028" t="s">
        <v>327</v>
      </c>
    </row>
    <row r="11029" spans="1:12" x14ac:dyDescent="0.25">
      <c r="A11029" s="1">
        <v>11028</v>
      </c>
      <c r="B11029" s="3">
        <v>6</v>
      </c>
      <c r="C11029" s="1">
        <v>240</v>
      </c>
      <c r="D11029" s="1">
        <v>0</v>
      </c>
      <c r="E11029" s="1">
        <v>6</v>
      </c>
      <c r="F11029" s="1">
        <v>0</v>
      </c>
      <c r="G11029">
        <f>VLOOKUP(C11029,reference!$A$1:$E$310,5,FALSE)</f>
        <v>5314070</v>
      </c>
      <c r="H11029" t="str">
        <f>VLOOKUP(C11029,reference!$A$1:$E$310,4,FALSE)</f>
        <v>ROTE BARAT</v>
      </c>
      <c r="I11029" t="str">
        <f>VLOOKUP($D11029,reference!$G$1:$H$25,2,FALSE)</f>
        <v>No data</v>
      </c>
      <c r="J11029" t="str">
        <f>VLOOKUP($E11029,reference!$G$1:$H$25,2,FALSE)</f>
        <v>Hutan mangrove sekunder</v>
      </c>
      <c r="K11029" t="str">
        <f t="shared" si="172"/>
        <v>Non Irigasi</v>
      </c>
      <c r="L11029" t="s">
        <v>327</v>
      </c>
    </row>
    <row r="11030" spans="1:12" x14ac:dyDescent="0.25">
      <c r="A11030" s="1">
        <v>11029</v>
      </c>
      <c r="B11030" s="3">
        <v>693</v>
      </c>
      <c r="C11030" s="1">
        <v>233</v>
      </c>
      <c r="D11030" s="1">
        <v>13</v>
      </c>
      <c r="E11030" s="1">
        <v>13</v>
      </c>
      <c r="F11030" s="1">
        <v>0</v>
      </c>
      <c r="G11030">
        <f>VLOOKUP(C11030,reference!$A$1:$E$310,5,FALSE)</f>
        <v>5314020</v>
      </c>
      <c r="H11030" t="str">
        <f>VLOOKUP(C11030,reference!$A$1:$E$310,4,FALSE)</f>
        <v>ROTE BARAT LAUT</v>
      </c>
      <c r="I11030" t="str">
        <f>VLOOKUP($D11030,reference!$G$1:$H$25,2,FALSE)</f>
        <v>Pertanian lahan kering  campur semak / kebun campur</v>
      </c>
      <c r="J11030" t="str">
        <f>VLOOKUP($E11030,reference!$G$1:$H$25,2,FALSE)</f>
        <v>Pertanian lahan kering  campur semak / kebun campur</v>
      </c>
      <c r="K11030" t="str">
        <f t="shared" si="172"/>
        <v>Non Irigasi</v>
      </c>
      <c r="L11030" t="s">
        <v>327</v>
      </c>
    </row>
    <row r="11031" spans="1:12" x14ac:dyDescent="0.25">
      <c r="A11031" s="1">
        <v>11030</v>
      </c>
      <c r="B11031" s="3">
        <v>21</v>
      </c>
      <c r="C11031" s="1">
        <v>240</v>
      </c>
      <c r="D11031" s="1">
        <v>6</v>
      </c>
      <c r="E11031" s="1">
        <v>9</v>
      </c>
      <c r="F11031" s="1">
        <v>0</v>
      </c>
      <c r="G11031">
        <f>VLOOKUP(C11031,reference!$A$1:$E$310,5,FALSE)</f>
        <v>5314070</v>
      </c>
      <c r="H11031" t="str">
        <f>VLOOKUP(C11031,reference!$A$1:$E$310,4,FALSE)</f>
        <v>ROTE BARAT</v>
      </c>
      <c r="I11031" t="str">
        <f>VLOOKUP($D11031,reference!$G$1:$H$25,2,FALSE)</f>
        <v>Hutan mangrove sekunder</v>
      </c>
      <c r="J11031" t="str">
        <f>VLOOKUP($E11031,reference!$G$1:$H$25,2,FALSE)</f>
        <v>Semak belukar</v>
      </c>
      <c r="K11031" t="str">
        <f t="shared" si="172"/>
        <v>Non Irigasi</v>
      </c>
      <c r="L11031" t="s">
        <v>328</v>
      </c>
    </row>
    <row r="11032" spans="1:12" x14ac:dyDescent="0.25">
      <c r="A11032" s="1">
        <v>11031</v>
      </c>
      <c r="B11032" s="3">
        <v>409</v>
      </c>
      <c r="C11032" s="1">
        <v>240</v>
      </c>
      <c r="D11032" s="1">
        <v>13</v>
      </c>
      <c r="E11032" s="1">
        <v>9</v>
      </c>
      <c r="F11032" s="1">
        <v>0</v>
      </c>
      <c r="G11032">
        <f>VLOOKUP(C11032,reference!$A$1:$E$310,5,FALSE)</f>
        <v>5314070</v>
      </c>
      <c r="H11032" t="str">
        <f>VLOOKUP(C11032,reference!$A$1:$E$310,4,FALSE)</f>
        <v>ROTE BARAT</v>
      </c>
      <c r="I11032" t="str">
        <f>VLOOKUP($D11032,reference!$G$1:$H$25,2,FALSE)</f>
        <v>Pertanian lahan kering  campur semak / kebun campur</v>
      </c>
      <c r="J11032" t="str">
        <f>VLOOKUP($E11032,reference!$G$1:$H$25,2,FALSE)</f>
        <v>Semak belukar</v>
      </c>
      <c r="K11032" t="str">
        <f t="shared" si="172"/>
        <v>Non Irigasi</v>
      </c>
      <c r="L11032" t="s">
        <v>327</v>
      </c>
    </row>
    <row r="11033" spans="1:12" x14ac:dyDescent="0.25">
      <c r="A11033" s="1">
        <v>11032</v>
      </c>
      <c r="B11033" s="3">
        <v>8</v>
      </c>
      <c r="C11033" s="1">
        <v>240</v>
      </c>
      <c r="D11033" s="1">
        <v>13</v>
      </c>
      <c r="E11033" s="1">
        <v>6</v>
      </c>
      <c r="F11033" s="1">
        <v>0</v>
      </c>
      <c r="G11033">
        <f>VLOOKUP(C11033,reference!$A$1:$E$310,5,FALSE)</f>
        <v>5314070</v>
      </c>
      <c r="H11033" t="str">
        <f>VLOOKUP(C11033,reference!$A$1:$E$310,4,FALSE)</f>
        <v>ROTE BARAT</v>
      </c>
      <c r="I11033" t="str">
        <f>VLOOKUP($D11033,reference!$G$1:$H$25,2,FALSE)</f>
        <v>Pertanian lahan kering  campur semak / kebun campur</v>
      </c>
      <c r="J11033" t="str">
        <f>VLOOKUP($E11033,reference!$G$1:$H$25,2,FALSE)</f>
        <v>Hutan mangrove sekunder</v>
      </c>
      <c r="K11033" t="str">
        <f t="shared" si="172"/>
        <v>Non Irigasi</v>
      </c>
      <c r="L11033" t="s">
        <v>327</v>
      </c>
    </row>
    <row r="11034" spans="1:12" x14ac:dyDescent="0.25">
      <c r="A11034" s="1">
        <v>11033</v>
      </c>
      <c r="B11034" s="3">
        <v>8</v>
      </c>
      <c r="C11034" s="1">
        <v>233</v>
      </c>
      <c r="D11034" s="1">
        <v>13</v>
      </c>
      <c r="E11034" s="1">
        <v>6</v>
      </c>
      <c r="F11034" s="1">
        <v>0</v>
      </c>
      <c r="G11034">
        <f>VLOOKUP(C11034,reference!$A$1:$E$310,5,FALSE)</f>
        <v>5314020</v>
      </c>
      <c r="H11034" t="str">
        <f>VLOOKUP(C11034,reference!$A$1:$E$310,4,FALSE)</f>
        <v>ROTE BARAT LAUT</v>
      </c>
      <c r="I11034" t="str">
        <f>VLOOKUP($D11034,reference!$G$1:$H$25,2,FALSE)</f>
        <v>Pertanian lahan kering  campur semak / kebun campur</v>
      </c>
      <c r="J11034" t="str">
        <f>VLOOKUP($E11034,reference!$G$1:$H$25,2,FALSE)</f>
        <v>Hutan mangrove sekunder</v>
      </c>
      <c r="K11034" t="str">
        <f t="shared" si="172"/>
        <v>Non Irigasi</v>
      </c>
      <c r="L11034" t="s">
        <v>327</v>
      </c>
    </row>
    <row r="11035" spans="1:12" x14ac:dyDescent="0.25">
      <c r="A11035" s="1">
        <v>11034</v>
      </c>
      <c r="B11035" s="3">
        <v>36</v>
      </c>
      <c r="C11035" s="1">
        <v>233</v>
      </c>
      <c r="D11035" s="1">
        <v>1</v>
      </c>
      <c r="E11035" s="1">
        <v>16</v>
      </c>
      <c r="F11035" s="1">
        <v>0</v>
      </c>
      <c r="G11035">
        <f>VLOOKUP(C11035,reference!$A$1:$E$310,5,FALSE)</f>
        <v>5314020</v>
      </c>
      <c r="H11035" t="str">
        <f>VLOOKUP(C11035,reference!$A$1:$E$310,4,FALSE)</f>
        <v>ROTE BARAT LAUT</v>
      </c>
      <c r="I11035" t="str">
        <f>VLOOKUP($D11035,reference!$G$1:$H$25,2,FALSE)</f>
        <v>Hutan lahan kering primer</v>
      </c>
      <c r="J11035" t="str">
        <f>VLOOKUP($E11035,reference!$G$1:$H$25,2,FALSE)</f>
        <v>Pemukiman</v>
      </c>
      <c r="K11035" t="str">
        <f t="shared" si="172"/>
        <v>Non Irigasi</v>
      </c>
      <c r="L11035" t="s">
        <v>328</v>
      </c>
    </row>
    <row r="11036" spans="1:12" x14ac:dyDescent="0.25">
      <c r="A11036" s="1">
        <v>11035</v>
      </c>
      <c r="B11036" s="3">
        <v>1</v>
      </c>
      <c r="C11036" s="1">
        <v>236</v>
      </c>
      <c r="D11036" s="1">
        <v>13</v>
      </c>
      <c r="E11036" s="1">
        <v>2</v>
      </c>
      <c r="F11036" s="1">
        <v>0</v>
      </c>
      <c r="G11036">
        <f>VLOOKUP(C11036,reference!$A$1:$E$310,5,FALSE)</f>
        <v>5314041</v>
      </c>
      <c r="H11036" t="str">
        <f>VLOOKUP(C11036,reference!$A$1:$E$310,4,FALSE)</f>
        <v>ROTE SELATAN</v>
      </c>
      <c r="I11036" t="str">
        <f>VLOOKUP($D11036,reference!$G$1:$H$25,2,FALSE)</f>
        <v>Pertanian lahan kering  campur semak / kebun campur</v>
      </c>
      <c r="J11036" t="str">
        <f>VLOOKUP($E11036,reference!$G$1:$H$25,2,FALSE)</f>
        <v>Hutan lahan kering sekunder / bekas tebangan</v>
      </c>
      <c r="K11036" t="str">
        <f t="shared" si="172"/>
        <v>Non Irigasi</v>
      </c>
      <c r="L11036" t="s">
        <v>327</v>
      </c>
    </row>
    <row r="11037" spans="1:12" x14ac:dyDescent="0.25">
      <c r="A11037" s="1">
        <v>11036</v>
      </c>
      <c r="B11037" s="3">
        <v>7</v>
      </c>
      <c r="C11037" s="1">
        <v>233</v>
      </c>
      <c r="D11037" s="1">
        <v>2</v>
      </c>
      <c r="E11037" s="1">
        <v>20</v>
      </c>
      <c r="F11037" s="1">
        <v>0</v>
      </c>
      <c r="G11037">
        <f>VLOOKUP(C11037,reference!$A$1:$E$310,5,FALSE)</f>
        <v>5314020</v>
      </c>
      <c r="H11037" t="str">
        <f>VLOOKUP(C11037,reference!$A$1:$E$310,4,FALSE)</f>
        <v>ROTE BARAT LAUT</v>
      </c>
      <c r="I11037" t="str">
        <f>VLOOKUP($D11037,reference!$G$1:$H$25,2,FALSE)</f>
        <v>Hutan lahan kering sekunder / bekas tebangan</v>
      </c>
      <c r="J11037" t="str">
        <f>VLOOKUP($E11037,reference!$G$1:$H$25,2,FALSE)</f>
        <v>Tubuh air</v>
      </c>
      <c r="K11037" t="str">
        <f t="shared" si="172"/>
        <v>Non Irigasi</v>
      </c>
      <c r="L11037" t="s">
        <v>328</v>
      </c>
    </row>
    <row r="11038" spans="1:12" x14ac:dyDescent="0.25">
      <c r="A11038" s="1">
        <v>11037</v>
      </c>
      <c r="B11038" s="3">
        <v>20</v>
      </c>
      <c r="C11038" s="1">
        <v>233</v>
      </c>
      <c r="D11038" s="1">
        <v>20</v>
      </c>
      <c r="E11038" s="1">
        <v>20</v>
      </c>
      <c r="F11038" s="1">
        <v>0</v>
      </c>
      <c r="G11038">
        <f>VLOOKUP(C11038,reference!$A$1:$E$310,5,FALSE)</f>
        <v>5314020</v>
      </c>
      <c r="H11038" t="str">
        <f>VLOOKUP(C11038,reference!$A$1:$E$310,4,FALSE)</f>
        <v>ROTE BARAT LAUT</v>
      </c>
      <c r="I11038" t="str">
        <f>VLOOKUP($D11038,reference!$G$1:$H$25,2,FALSE)</f>
        <v>Tubuh air</v>
      </c>
      <c r="J11038" t="str">
        <f>VLOOKUP($E11038,reference!$G$1:$H$25,2,FALSE)</f>
        <v>Tubuh air</v>
      </c>
      <c r="K11038" t="str">
        <f t="shared" si="172"/>
        <v>Non Irigasi</v>
      </c>
      <c r="L11038" t="s">
        <v>327</v>
      </c>
    </row>
    <row r="11039" spans="1:12" x14ac:dyDescent="0.25">
      <c r="A11039" s="1">
        <v>11038</v>
      </c>
      <c r="B11039" s="3">
        <v>1</v>
      </c>
      <c r="C11039" s="1">
        <v>233</v>
      </c>
      <c r="D11039" s="1">
        <v>20</v>
      </c>
      <c r="E11039" s="1">
        <v>12</v>
      </c>
      <c r="F11039" s="1">
        <v>0</v>
      </c>
      <c r="G11039">
        <f>VLOOKUP(C11039,reference!$A$1:$E$310,5,FALSE)</f>
        <v>5314020</v>
      </c>
      <c r="H11039" t="str">
        <f>VLOOKUP(C11039,reference!$A$1:$E$310,4,FALSE)</f>
        <v>ROTE BARAT LAUT</v>
      </c>
      <c r="I11039" t="str">
        <f>VLOOKUP($D11039,reference!$G$1:$H$25,2,FALSE)</f>
        <v>Tubuh air</v>
      </c>
      <c r="J11039" t="str">
        <f>VLOOKUP($E11039,reference!$G$1:$H$25,2,FALSE)</f>
        <v>Pertanian lahan kering</v>
      </c>
      <c r="K11039" t="str">
        <f t="shared" si="172"/>
        <v>Non Irigasi</v>
      </c>
      <c r="L11039" t="s">
        <v>327</v>
      </c>
    </row>
    <row r="11040" spans="1:12" x14ac:dyDescent="0.25">
      <c r="A11040" s="1">
        <v>11039</v>
      </c>
      <c r="B11040" s="3">
        <v>154</v>
      </c>
      <c r="C11040" s="1">
        <v>240</v>
      </c>
      <c r="D11040" s="1">
        <v>12</v>
      </c>
      <c r="E11040" s="1">
        <v>11</v>
      </c>
      <c r="F11040" s="1">
        <v>0</v>
      </c>
      <c r="G11040">
        <f>VLOOKUP(C11040,reference!$A$1:$E$310,5,FALSE)</f>
        <v>5314070</v>
      </c>
      <c r="H11040" t="str">
        <f>VLOOKUP(C11040,reference!$A$1:$E$310,4,FALSE)</f>
        <v>ROTE BARAT</v>
      </c>
      <c r="I11040" t="str">
        <f>VLOOKUP($D11040,reference!$G$1:$H$25,2,FALSE)</f>
        <v>Pertanian lahan kering</v>
      </c>
      <c r="J11040" t="str">
        <f>VLOOKUP($E11040,reference!$G$1:$H$25,2,FALSE)</f>
        <v>Savanna / Padang rumput</v>
      </c>
      <c r="K11040" t="str">
        <f t="shared" si="172"/>
        <v>Non Irigasi</v>
      </c>
      <c r="L11040" t="s">
        <v>327</v>
      </c>
    </row>
    <row r="11041" spans="1:12" x14ac:dyDescent="0.25">
      <c r="A11041" s="1">
        <v>11040</v>
      </c>
      <c r="B11041" s="3">
        <v>11</v>
      </c>
      <c r="C11041" s="1">
        <v>233</v>
      </c>
      <c r="D11041" s="1">
        <v>18</v>
      </c>
      <c r="E11041" s="1">
        <v>13</v>
      </c>
      <c r="F11041" s="1">
        <v>0</v>
      </c>
      <c r="G11041">
        <f>VLOOKUP(C11041,reference!$A$1:$E$310,5,FALSE)</f>
        <v>5314020</v>
      </c>
      <c r="H11041" t="str">
        <f>VLOOKUP(C11041,reference!$A$1:$E$310,4,FALSE)</f>
        <v>ROTE BARAT LAUT</v>
      </c>
      <c r="I11041" t="str">
        <f>VLOOKUP($D11041,reference!$G$1:$H$25,2,FALSE)</f>
        <v>Lahan terbuka</v>
      </c>
      <c r="J11041" t="str">
        <f>VLOOKUP($E11041,reference!$G$1:$H$25,2,FALSE)</f>
        <v>Pertanian lahan kering  campur semak / kebun campur</v>
      </c>
      <c r="K11041" t="str">
        <f t="shared" si="172"/>
        <v>Non Irigasi</v>
      </c>
      <c r="L11041" t="s">
        <v>327</v>
      </c>
    </row>
    <row r="11042" spans="1:12" x14ac:dyDescent="0.25">
      <c r="A11042" s="1">
        <v>11041</v>
      </c>
      <c r="B11042" s="3">
        <v>5</v>
      </c>
      <c r="C11042" s="1">
        <v>233</v>
      </c>
      <c r="D11042" s="1">
        <v>20</v>
      </c>
      <c r="E11042" s="1">
        <v>16</v>
      </c>
      <c r="F11042" s="1">
        <v>0</v>
      </c>
      <c r="G11042">
        <f>VLOOKUP(C11042,reference!$A$1:$E$310,5,FALSE)</f>
        <v>5314020</v>
      </c>
      <c r="H11042" t="str">
        <f>VLOOKUP(C11042,reference!$A$1:$E$310,4,FALSE)</f>
        <v>ROTE BARAT LAUT</v>
      </c>
      <c r="I11042" t="str">
        <f>VLOOKUP($D11042,reference!$G$1:$H$25,2,FALSE)</f>
        <v>Tubuh air</v>
      </c>
      <c r="J11042" t="str">
        <f>VLOOKUP($E11042,reference!$G$1:$H$25,2,FALSE)</f>
        <v>Pemukiman</v>
      </c>
      <c r="K11042" t="str">
        <f t="shared" si="172"/>
        <v>Non Irigasi</v>
      </c>
      <c r="L11042" t="s">
        <v>327</v>
      </c>
    </row>
    <row r="11043" spans="1:12" x14ac:dyDescent="0.25">
      <c r="A11043" s="1">
        <v>11042</v>
      </c>
      <c r="B11043" s="3">
        <v>32</v>
      </c>
      <c r="C11043" s="1">
        <v>233</v>
      </c>
      <c r="D11043" s="1">
        <v>18</v>
      </c>
      <c r="E11043" s="1">
        <v>9</v>
      </c>
      <c r="F11043" s="1">
        <v>0</v>
      </c>
      <c r="G11043">
        <f>VLOOKUP(C11043,reference!$A$1:$E$310,5,FALSE)</f>
        <v>5314020</v>
      </c>
      <c r="H11043" t="str">
        <f>VLOOKUP(C11043,reference!$A$1:$E$310,4,FALSE)</f>
        <v>ROTE BARAT LAUT</v>
      </c>
      <c r="I11043" t="str">
        <f>VLOOKUP($D11043,reference!$G$1:$H$25,2,FALSE)</f>
        <v>Lahan terbuka</v>
      </c>
      <c r="J11043" t="str">
        <f>VLOOKUP($E11043,reference!$G$1:$H$25,2,FALSE)</f>
        <v>Semak belukar</v>
      </c>
      <c r="K11043" t="str">
        <f t="shared" si="172"/>
        <v>Non Irigasi</v>
      </c>
      <c r="L11043" t="s">
        <v>327</v>
      </c>
    </row>
    <row r="11044" spans="1:12" x14ac:dyDescent="0.25">
      <c r="A11044" s="1">
        <v>11043</v>
      </c>
      <c r="B11044" s="3">
        <v>17</v>
      </c>
      <c r="C11044" s="1">
        <v>236</v>
      </c>
      <c r="D11044" s="1">
        <v>2</v>
      </c>
      <c r="E11044" s="1">
        <v>16</v>
      </c>
      <c r="F11044" s="1">
        <v>0</v>
      </c>
      <c r="G11044">
        <f>VLOOKUP(C11044,reference!$A$1:$E$310,5,FALSE)</f>
        <v>5314041</v>
      </c>
      <c r="H11044" t="str">
        <f>VLOOKUP(C11044,reference!$A$1:$E$310,4,FALSE)</f>
        <v>ROTE SELATAN</v>
      </c>
      <c r="I11044" t="str">
        <f>VLOOKUP($D11044,reference!$G$1:$H$25,2,FALSE)</f>
        <v>Hutan lahan kering sekunder / bekas tebangan</v>
      </c>
      <c r="J11044" t="str">
        <f>VLOOKUP($E11044,reference!$G$1:$H$25,2,FALSE)</f>
        <v>Pemukiman</v>
      </c>
      <c r="K11044" t="str">
        <f t="shared" si="172"/>
        <v>Non Irigasi</v>
      </c>
      <c r="L11044" t="s">
        <v>328</v>
      </c>
    </row>
    <row r="11045" spans="1:12" x14ac:dyDescent="0.25">
      <c r="A11045" s="1">
        <v>11044</v>
      </c>
      <c r="B11045" s="3">
        <v>166</v>
      </c>
      <c r="C11045" s="1">
        <v>240</v>
      </c>
      <c r="D11045" s="1">
        <v>12</v>
      </c>
      <c r="E11045" s="1">
        <v>9</v>
      </c>
      <c r="F11045" s="1">
        <v>0</v>
      </c>
      <c r="G11045">
        <f>VLOOKUP(C11045,reference!$A$1:$E$310,5,FALSE)</f>
        <v>5314070</v>
      </c>
      <c r="H11045" t="str">
        <f>VLOOKUP(C11045,reference!$A$1:$E$310,4,FALSE)</f>
        <v>ROTE BARAT</v>
      </c>
      <c r="I11045" t="str">
        <f>VLOOKUP($D11045,reference!$G$1:$H$25,2,FALSE)</f>
        <v>Pertanian lahan kering</v>
      </c>
      <c r="J11045" t="str">
        <f>VLOOKUP($E11045,reference!$G$1:$H$25,2,FALSE)</f>
        <v>Semak belukar</v>
      </c>
      <c r="K11045" t="str">
        <f t="shared" si="172"/>
        <v>Non Irigasi</v>
      </c>
      <c r="L11045" t="s">
        <v>327</v>
      </c>
    </row>
    <row r="11046" spans="1:12" x14ac:dyDescent="0.25">
      <c r="A11046" s="1">
        <v>11045</v>
      </c>
      <c r="B11046" s="3">
        <v>2</v>
      </c>
      <c r="C11046" s="1">
        <v>234</v>
      </c>
      <c r="D11046" s="1">
        <v>9</v>
      </c>
      <c r="E11046" s="1">
        <v>13</v>
      </c>
      <c r="F11046" s="1">
        <v>0</v>
      </c>
      <c r="G11046">
        <f>VLOOKUP(C11046,reference!$A$1:$E$310,5,FALSE)</f>
        <v>5314030</v>
      </c>
      <c r="H11046" t="str">
        <f>VLOOKUP(C11046,reference!$A$1:$E$310,4,FALSE)</f>
        <v>LOBALAIN</v>
      </c>
      <c r="I11046" t="str">
        <f>VLOOKUP($D11046,reference!$G$1:$H$25,2,FALSE)</f>
        <v>Semak belukar</v>
      </c>
      <c r="J11046" t="str">
        <f>VLOOKUP($E11046,reference!$G$1:$H$25,2,FALSE)</f>
        <v>Pertanian lahan kering  campur semak / kebun campur</v>
      </c>
      <c r="K11046" t="str">
        <f t="shared" si="172"/>
        <v>Non Irigasi</v>
      </c>
      <c r="L11046" t="s">
        <v>327</v>
      </c>
    </row>
    <row r="11047" spans="1:12" x14ac:dyDescent="0.25">
      <c r="A11047" s="1">
        <v>11046</v>
      </c>
      <c r="B11047" s="3">
        <v>408</v>
      </c>
      <c r="C11047" s="1">
        <v>240</v>
      </c>
      <c r="D11047" s="1">
        <v>13</v>
      </c>
      <c r="E11047" s="1">
        <v>16</v>
      </c>
      <c r="F11047" s="1">
        <v>0</v>
      </c>
      <c r="G11047">
        <f>VLOOKUP(C11047,reference!$A$1:$E$310,5,FALSE)</f>
        <v>5314070</v>
      </c>
      <c r="H11047" t="str">
        <f>VLOOKUP(C11047,reference!$A$1:$E$310,4,FALSE)</f>
        <v>ROTE BARAT</v>
      </c>
      <c r="I11047" t="str">
        <f>VLOOKUP($D11047,reference!$G$1:$H$25,2,FALSE)</f>
        <v>Pertanian lahan kering  campur semak / kebun campur</v>
      </c>
      <c r="J11047" t="str">
        <f>VLOOKUP($E11047,reference!$G$1:$H$25,2,FALSE)</f>
        <v>Pemukiman</v>
      </c>
      <c r="K11047" t="str">
        <f t="shared" si="172"/>
        <v>Non Irigasi</v>
      </c>
      <c r="L11047" t="s">
        <v>327</v>
      </c>
    </row>
    <row r="11048" spans="1:12" x14ac:dyDescent="0.25">
      <c r="A11048" s="1">
        <v>11047</v>
      </c>
      <c r="B11048" s="3">
        <v>231</v>
      </c>
      <c r="C11048" s="1">
        <v>232</v>
      </c>
      <c r="D11048" s="1">
        <v>11</v>
      </c>
      <c r="E11048" s="1">
        <v>9</v>
      </c>
      <c r="F11048" s="1">
        <v>0</v>
      </c>
      <c r="G11048">
        <f>VLOOKUP(C11048,reference!$A$1:$E$310,5,FALSE)</f>
        <v>5314010</v>
      </c>
      <c r="H11048" t="str">
        <f>VLOOKUP(C11048,reference!$A$1:$E$310,4,FALSE)</f>
        <v>ROTE BARAT DAYA</v>
      </c>
      <c r="I11048" t="str">
        <f>VLOOKUP($D11048,reference!$G$1:$H$25,2,FALSE)</f>
        <v>Savanna / Padang rumput</v>
      </c>
      <c r="J11048" t="str">
        <f>VLOOKUP($E11048,reference!$G$1:$H$25,2,FALSE)</f>
        <v>Semak belukar</v>
      </c>
      <c r="K11048" t="str">
        <f t="shared" si="172"/>
        <v>Non Irigasi</v>
      </c>
      <c r="L11048" t="s">
        <v>327</v>
      </c>
    </row>
    <row r="11049" spans="1:12" x14ac:dyDescent="0.25">
      <c r="A11049" s="1">
        <v>11048</v>
      </c>
      <c r="B11049" s="3">
        <v>15</v>
      </c>
      <c r="C11049" s="1">
        <v>241</v>
      </c>
      <c r="D11049" s="1">
        <v>0</v>
      </c>
      <c r="E11049" s="1">
        <v>18</v>
      </c>
      <c r="F11049" s="1">
        <v>0</v>
      </c>
      <c r="G11049">
        <f>VLOOKUP(C11049,reference!$A$1:$E$310,5,FALSE)</f>
        <v>5314071</v>
      </c>
      <c r="H11049" t="str">
        <f>VLOOKUP(C11049,reference!$A$1:$E$310,4,FALSE)</f>
        <v>NDAO NUSE</v>
      </c>
      <c r="I11049" t="str">
        <f>VLOOKUP($D11049,reference!$G$1:$H$25,2,FALSE)</f>
        <v>No data</v>
      </c>
      <c r="J11049" t="str">
        <f>VLOOKUP($E11049,reference!$G$1:$H$25,2,FALSE)</f>
        <v>Lahan terbuka</v>
      </c>
      <c r="K11049" t="str">
        <f t="shared" si="172"/>
        <v>Non Irigasi</v>
      </c>
      <c r="L11049" t="s">
        <v>327</v>
      </c>
    </row>
    <row r="11050" spans="1:12" x14ac:dyDescent="0.25">
      <c r="A11050" s="1">
        <v>11049</v>
      </c>
      <c r="B11050" s="3">
        <v>300</v>
      </c>
      <c r="C11050" s="1">
        <v>241</v>
      </c>
      <c r="D11050" s="1">
        <v>18</v>
      </c>
      <c r="E11050" s="1">
        <v>18</v>
      </c>
      <c r="F11050" s="1">
        <v>0</v>
      </c>
      <c r="G11050">
        <f>VLOOKUP(C11050,reference!$A$1:$E$310,5,FALSE)</f>
        <v>5314071</v>
      </c>
      <c r="H11050" t="str">
        <f>VLOOKUP(C11050,reference!$A$1:$E$310,4,FALSE)</f>
        <v>NDAO NUSE</v>
      </c>
      <c r="I11050" t="str">
        <f>VLOOKUP($D11050,reference!$G$1:$H$25,2,FALSE)</f>
        <v>Lahan terbuka</v>
      </c>
      <c r="J11050" t="str">
        <f>VLOOKUP($E11050,reference!$G$1:$H$25,2,FALSE)</f>
        <v>Lahan terbuka</v>
      </c>
      <c r="K11050" t="str">
        <f t="shared" si="172"/>
        <v>Non Irigasi</v>
      </c>
      <c r="L11050" t="s">
        <v>327</v>
      </c>
    </row>
    <row r="11051" spans="1:12" x14ac:dyDescent="0.25">
      <c r="A11051" s="1">
        <v>11050</v>
      </c>
      <c r="B11051" s="3">
        <v>51</v>
      </c>
      <c r="C11051" s="1">
        <v>232</v>
      </c>
      <c r="D11051" s="1">
        <v>2</v>
      </c>
      <c r="E11051" s="1">
        <v>7</v>
      </c>
      <c r="F11051" s="1">
        <v>0</v>
      </c>
      <c r="G11051">
        <f>VLOOKUP(C11051,reference!$A$1:$E$310,5,FALSE)</f>
        <v>5314010</v>
      </c>
      <c r="H11051" t="str">
        <f>VLOOKUP(C11051,reference!$A$1:$E$310,4,FALSE)</f>
        <v>ROTE BARAT DAYA</v>
      </c>
      <c r="I11051" t="str">
        <f>VLOOKUP($D11051,reference!$G$1:$H$25,2,FALSE)</f>
        <v>Hutan lahan kering sekunder / bekas tebangan</v>
      </c>
      <c r="J11051" t="str">
        <f>VLOOKUP($E11051,reference!$G$1:$H$25,2,FALSE)</f>
        <v>Hutan tanaman</v>
      </c>
      <c r="K11051" t="str">
        <f t="shared" si="172"/>
        <v>Non Irigasi</v>
      </c>
      <c r="L11051" t="s">
        <v>328</v>
      </c>
    </row>
    <row r="11052" spans="1:12" x14ac:dyDescent="0.25">
      <c r="A11052" s="1">
        <v>11051</v>
      </c>
      <c r="B11052" s="3">
        <v>191</v>
      </c>
      <c r="C11052" s="1">
        <v>232</v>
      </c>
      <c r="D11052" s="1">
        <v>2</v>
      </c>
      <c r="E11052" s="1">
        <v>9</v>
      </c>
      <c r="F11052" s="1">
        <v>0</v>
      </c>
      <c r="G11052">
        <f>VLOOKUP(C11052,reference!$A$1:$E$310,5,FALSE)</f>
        <v>5314010</v>
      </c>
      <c r="H11052" t="str">
        <f>VLOOKUP(C11052,reference!$A$1:$E$310,4,FALSE)</f>
        <v>ROTE BARAT DAYA</v>
      </c>
      <c r="I11052" t="str">
        <f>VLOOKUP($D11052,reference!$G$1:$H$25,2,FALSE)</f>
        <v>Hutan lahan kering sekunder / bekas tebangan</v>
      </c>
      <c r="J11052" t="str">
        <f>VLOOKUP($E11052,reference!$G$1:$H$25,2,FALSE)</f>
        <v>Semak belukar</v>
      </c>
      <c r="K11052" t="str">
        <f t="shared" si="172"/>
        <v>Non Irigasi</v>
      </c>
      <c r="L11052" t="s">
        <v>328</v>
      </c>
    </row>
    <row r="11053" spans="1:12" x14ac:dyDescent="0.25">
      <c r="A11053" s="1">
        <v>11052</v>
      </c>
      <c r="B11053" s="3">
        <v>6</v>
      </c>
      <c r="C11053" s="1">
        <v>232</v>
      </c>
      <c r="D11053" s="1">
        <v>11</v>
      </c>
      <c r="E11053" s="1">
        <v>7</v>
      </c>
      <c r="F11053" s="1">
        <v>0</v>
      </c>
      <c r="G11053">
        <f>VLOOKUP(C11053,reference!$A$1:$E$310,5,FALSE)</f>
        <v>5314010</v>
      </c>
      <c r="H11053" t="str">
        <f>VLOOKUP(C11053,reference!$A$1:$E$310,4,FALSE)</f>
        <v>ROTE BARAT DAYA</v>
      </c>
      <c r="I11053" t="str">
        <f>VLOOKUP($D11053,reference!$G$1:$H$25,2,FALSE)</f>
        <v>Savanna / Padang rumput</v>
      </c>
      <c r="J11053" t="str">
        <f>VLOOKUP($E11053,reference!$G$1:$H$25,2,FALSE)</f>
        <v>Hutan tanaman</v>
      </c>
      <c r="K11053" t="str">
        <f t="shared" si="172"/>
        <v>Non Irigasi</v>
      </c>
      <c r="L11053" t="s">
        <v>327</v>
      </c>
    </row>
    <row r="11054" spans="1:12" x14ac:dyDescent="0.25">
      <c r="A11054" s="1">
        <v>11053</v>
      </c>
      <c r="B11054" s="3">
        <v>53</v>
      </c>
      <c r="C11054" s="1">
        <v>234</v>
      </c>
      <c r="D11054" s="1">
        <v>9</v>
      </c>
      <c r="E11054" s="1">
        <v>16</v>
      </c>
      <c r="F11054" s="1">
        <v>0</v>
      </c>
      <c r="G11054">
        <f>VLOOKUP(C11054,reference!$A$1:$E$310,5,FALSE)</f>
        <v>5314030</v>
      </c>
      <c r="H11054" t="str">
        <f>VLOOKUP(C11054,reference!$A$1:$E$310,4,FALSE)</f>
        <v>LOBALAIN</v>
      </c>
      <c r="I11054" t="str">
        <f>VLOOKUP($D11054,reference!$G$1:$H$25,2,FALSE)</f>
        <v>Semak belukar</v>
      </c>
      <c r="J11054" t="str">
        <f>VLOOKUP($E11054,reference!$G$1:$H$25,2,FALSE)</f>
        <v>Pemukiman</v>
      </c>
      <c r="K11054" t="str">
        <f t="shared" si="172"/>
        <v>Non Irigasi</v>
      </c>
      <c r="L11054" t="s">
        <v>327</v>
      </c>
    </row>
    <row r="11055" spans="1:12" x14ac:dyDescent="0.25">
      <c r="A11055" s="1">
        <v>11054</v>
      </c>
      <c r="B11055" s="3">
        <v>2</v>
      </c>
      <c r="C11055" s="1">
        <v>241</v>
      </c>
      <c r="D11055" s="1">
        <v>0</v>
      </c>
      <c r="E11055" s="1">
        <v>9</v>
      </c>
      <c r="F11055" s="1">
        <v>0</v>
      </c>
      <c r="G11055">
        <f>VLOOKUP(C11055,reference!$A$1:$E$310,5,FALSE)</f>
        <v>5314071</v>
      </c>
      <c r="H11055" t="str">
        <f>VLOOKUP(C11055,reference!$A$1:$E$310,4,FALSE)</f>
        <v>NDAO NUSE</v>
      </c>
      <c r="I11055" t="str">
        <f>VLOOKUP($D11055,reference!$G$1:$H$25,2,FALSE)</f>
        <v>No data</v>
      </c>
      <c r="J11055" t="str">
        <f>VLOOKUP($E11055,reference!$G$1:$H$25,2,FALSE)</f>
        <v>Semak belukar</v>
      </c>
      <c r="K11055" t="str">
        <f t="shared" si="172"/>
        <v>Non Irigasi</v>
      </c>
      <c r="L11055" t="s">
        <v>327</v>
      </c>
    </row>
    <row r="11056" spans="1:12" x14ac:dyDescent="0.25">
      <c r="A11056" s="1">
        <v>11055</v>
      </c>
      <c r="B11056" s="3">
        <v>234</v>
      </c>
      <c r="C11056" s="1">
        <v>241</v>
      </c>
      <c r="D11056" s="1">
        <v>18</v>
      </c>
      <c r="E11056" s="1">
        <v>9</v>
      </c>
      <c r="F11056" s="1">
        <v>0</v>
      </c>
      <c r="G11056">
        <f>VLOOKUP(C11056,reference!$A$1:$E$310,5,FALSE)</f>
        <v>5314071</v>
      </c>
      <c r="H11056" t="str">
        <f>VLOOKUP(C11056,reference!$A$1:$E$310,4,FALSE)</f>
        <v>NDAO NUSE</v>
      </c>
      <c r="I11056" t="str">
        <f>VLOOKUP($D11056,reference!$G$1:$H$25,2,FALSE)</f>
        <v>Lahan terbuka</v>
      </c>
      <c r="J11056" t="str">
        <f>VLOOKUP($E11056,reference!$G$1:$H$25,2,FALSE)</f>
        <v>Semak belukar</v>
      </c>
      <c r="K11056" t="str">
        <f t="shared" si="172"/>
        <v>Non Irigasi</v>
      </c>
      <c r="L11056" t="s">
        <v>327</v>
      </c>
    </row>
    <row r="11057" spans="1:12" x14ac:dyDescent="0.25">
      <c r="A11057" s="1">
        <v>11056</v>
      </c>
      <c r="B11057" s="3">
        <v>107</v>
      </c>
      <c r="C11057" s="1">
        <v>240</v>
      </c>
      <c r="D11057" s="1">
        <v>12</v>
      </c>
      <c r="E11057" s="1">
        <v>16</v>
      </c>
      <c r="F11057" s="1">
        <v>0</v>
      </c>
      <c r="G11057">
        <f>VLOOKUP(C11057,reference!$A$1:$E$310,5,FALSE)</f>
        <v>5314070</v>
      </c>
      <c r="H11057" t="str">
        <f>VLOOKUP(C11057,reference!$A$1:$E$310,4,FALSE)</f>
        <v>ROTE BARAT</v>
      </c>
      <c r="I11057" t="str">
        <f>VLOOKUP($D11057,reference!$G$1:$H$25,2,FALSE)</f>
        <v>Pertanian lahan kering</v>
      </c>
      <c r="J11057" t="str">
        <f>VLOOKUP($E11057,reference!$G$1:$H$25,2,FALSE)</f>
        <v>Pemukiman</v>
      </c>
      <c r="K11057" t="str">
        <f t="shared" si="172"/>
        <v>Non Irigasi</v>
      </c>
      <c r="L11057" t="s">
        <v>327</v>
      </c>
    </row>
    <row r="11058" spans="1:12" x14ac:dyDescent="0.25">
      <c r="A11058" s="1">
        <v>11057</v>
      </c>
      <c r="B11058" s="3">
        <v>52</v>
      </c>
      <c r="C11058" s="1">
        <v>233</v>
      </c>
      <c r="D11058" s="1">
        <v>12</v>
      </c>
      <c r="E11058" s="1">
        <v>14</v>
      </c>
      <c r="F11058" s="1">
        <v>0</v>
      </c>
      <c r="G11058">
        <f>VLOOKUP(C11058,reference!$A$1:$E$310,5,FALSE)</f>
        <v>5314020</v>
      </c>
      <c r="H11058" t="str">
        <f>VLOOKUP(C11058,reference!$A$1:$E$310,4,FALSE)</f>
        <v>ROTE BARAT LAUT</v>
      </c>
      <c r="I11058" t="str">
        <f>VLOOKUP($D11058,reference!$G$1:$H$25,2,FALSE)</f>
        <v>Pertanian lahan kering</v>
      </c>
      <c r="J11058" t="str">
        <f>VLOOKUP($E11058,reference!$G$1:$H$25,2,FALSE)</f>
        <v>Sawah</v>
      </c>
      <c r="K11058" t="str">
        <f t="shared" si="172"/>
        <v>Non Irigasi</v>
      </c>
      <c r="L11058" t="s">
        <v>327</v>
      </c>
    </row>
    <row r="11059" spans="1:12" x14ac:dyDescent="0.25">
      <c r="A11059" s="1">
        <v>11058</v>
      </c>
      <c r="B11059" s="3">
        <v>3</v>
      </c>
      <c r="C11059" s="1">
        <v>232</v>
      </c>
      <c r="D11059" s="1">
        <v>2</v>
      </c>
      <c r="E11059" s="1">
        <v>14</v>
      </c>
      <c r="F11059" s="1">
        <v>0</v>
      </c>
      <c r="G11059">
        <f>VLOOKUP(C11059,reference!$A$1:$E$310,5,FALSE)</f>
        <v>5314010</v>
      </c>
      <c r="H11059" t="str">
        <f>VLOOKUP(C11059,reference!$A$1:$E$310,4,FALSE)</f>
        <v>ROTE BARAT DAYA</v>
      </c>
      <c r="I11059" t="str">
        <f>VLOOKUP($D11059,reference!$G$1:$H$25,2,FALSE)</f>
        <v>Hutan lahan kering sekunder / bekas tebangan</v>
      </c>
      <c r="J11059" t="str">
        <f>VLOOKUP($E11059,reference!$G$1:$H$25,2,FALSE)</f>
        <v>Sawah</v>
      </c>
      <c r="K11059" t="str">
        <f t="shared" si="172"/>
        <v>Non Irigasi</v>
      </c>
      <c r="L11059" t="s">
        <v>328</v>
      </c>
    </row>
    <row r="11060" spans="1:12" x14ac:dyDescent="0.25">
      <c r="A11060" s="1">
        <v>11059</v>
      </c>
      <c r="B11060" s="3">
        <v>75</v>
      </c>
      <c r="C11060" s="1">
        <v>232</v>
      </c>
      <c r="D11060" s="1">
        <v>2</v>
      </c>
      <c r="E11060" s="1">
        <v>2</v>
      </c>
      <c r="F11060" s="1">
        <v>0</v>
      </c>
      <c r="G11060">
        <f>VLOOKUP(C11060,reference!$A$1:$E$310,5,FALSE)</f>
        <v>5314010</v>
      </c>
      <c r="H11060" t="str">
        <f>VLOOKUP(C11060,reference!$A$1:$E$310,4,FALSE)</f>
        <v>ROTE BARAT DAYA</v>
      </c>
      <c r="I11060" t="str">
        <f>VLOOKUP($D11060,reference!$G$1:$H$25,2,FALSE)</f>
        <v>Hutan lahan kering sekunder / bekas tebangan</v>
      </c>
      <c r="J11060" t="str">
        <f>VLOOKUP($E11060,reference!$G$1:$H$25,2,FALSE)</f>
        <v>Hutan lahan kering sekunder / bekas tebangan</v>
      </c>
      <c r="K11060" t="str">
        <f t="shared" si="172"/>
        <v>Non Irigasi</v>
      </c>
      <c r="L11060" t="s">
        <v>327</v>
      </c>
    </row>
    <row r="11061" spans="1:12" x14ac:dyDescent="0.25">
      <c r="A11061" s="1">
        <v>11060</v>
      </c>
      <c r="B11061" s="3">
        <v>1</v>
      </c>
      <c r="C11061" s="1">
        <v>233</v>
      </c>
      <c r="D11061" s="1">
        <v>12</v>
      </c>
      <c r="E11061" s="1">
        <v>9</v>
      </c>
      <c r="F11061" s="1">
        <v>0</v>
      </c>
      <c r="G11061">
        <f>VLOOKUP(C11061,reference!$A$1:$E$310,5,FALSE)</f>
        <v>5314020</v>
      </c>
      <c r="H11061" t="str">
        <f>VLOOKUP(C11061,reference!$A$1:$E$310,4,FALSE)</f>
        <v>ROTE BARAT LAUT</v>
      </c>
      <c r="I11061" t="str">
        <f>VLOOKUP($D11061,reference!$G$1:$H$25,2,FALSE)</f>
        <v>Pertanian lahan kering</v>
      </c>
      <c r="J11061" t="str">
        <f>VLOOKUP($E11061,reference!$G$1:$H$25,2,FALSE)</f>
        <v>Semak belukar</v>
      </c>
      <c r="K11061" t="str">
        <f t="shared" si="172"/>
        <v>Non Irigasi</v>
      </c>
      <c r="L11061" t="s">
        <v>327</v>
      </c>
    </row>
    <row r="11062" spans="1:12" x14ac:dyDescent="0.25">
      <c r="A11062" s="1">
        <v>11061</v>
      </c>
      <c r="B11062" s="3">
        <v>1173</v>
      </c>
      <c r="C11062" s="1">
        <v>232</v>
      </c>
      <c r="D11062" s="1">
        <v>13</v>
      </c>
      <c r="E11062" s="1">
        <v>14</v>
      </c>
      <c r="F11062" s="1">
        <v>0</v>
      </c>
      <c r="G11062">
        <f>VLOOKUP(C11062,reference!$A$1:$E$310,5,FALSE)</f>
        <v>5314010</v>
      </c>
      <c r="H11062" t="str">
        <f>VLOOKUP(C11062,reference!$A$1:$E$310,4,FALSE)</f>
        <v>ROTE BARAT DAYA</v>
      </c>
      <c r="I11062" t="str">
        <f>VLOOKUP($D11062,reference!$G$1:$H$25,2,FALSE)</f>
        <v>Pertanian lahan kering  campur semak / kebun campur</v>
      </c>
      <c r="J11062" t="str">
        <f>VLOOKUP($E11062,reference!$G$1:$H$25,2,FALSE)</f>
        <v>Sawah</v>
      </c>
      <c r="K11062" t="str">
        <f t="shared" si="172"/>
        <v>Non Irigasi</v>
      </c>
      <c r="L11062" t="s">
        <v>327</v>
      </c>
    </row>
    <row r="11063" spans="1:12" x14ac:dyDescent="0.25">
      <c r="A11063" s="1">
        <v>11062</v>
      </c>
      <c r="B11063" s="3">
        <v>33</v>
      </c>
      <c r="C11063" s="1">
        <v>233</v>
      </c>
      <c r="D11063" s="1">
        <v>6</v>
      </c>
      <c r="E11063" s="1">
        <v>13</v>
      </c>
      <c r="F11063" s="1">
        <v>0</v>
      </c>
      <c r="G11063">
        <f>VLOOKUP(C11063,reference!$A$1:$E$310,5,FALSE)</f>
        <v>5314020</v>
      </c>
      <c r="H11063" t="str">
        <f>VLOOKUP(C11063,reference!$A$1:$E$310,4,FALSE)</f>
        <v>ROTE BARAT LAUT</v>
      </c>
      <c r="I11063" t="str">
        <f>VLOOKUP($D11063,reference!$G$1:$H$25,2,FALSE)</f>
        <v>Hutan mangrove sekunder</v>
      </c>
      <c r="J11063" t="str">
        <f>VLOOKUP($E11063,reference!$G$1:$H$25,2,FALSE)</f>
        <v>Pertanian lahan kering  campur semak / kebun campur</v>
      </c>
      <c r="K11063" t="str">
        <f t="shared" si="172"/>
        <v>Non Irigasi</v>
      </c>
      <c r="L11063" t="s">
        <v>328</v>
      </c>
    </row>
    <row r="11064" spans="1:12" x14ac:dyDescent="0.25">
      <c r="A11064" s="1">
        <v>11063</v>
      </c>
      <c r="B11064" s="3">
        <v>8</v>
      </c>
      <c r="C11064" s="1">
        <v>241</v>
      </c>
      <c r="D11064" s="1">
        <v>18</v>
      </c>
      <c r="E11064" s="1">
        <v>12</v>
      </c>
      <c r="F11064" s="1">
        <v>0</v>
      </c>
      <c r="G11064">
        <f>VLOOKUP(C11064,reference!$A$1:$E$310,5,FALSE)</f>
        <v>5314071</v>
      </c>
      <c r="H11064" t="str">
        <f>VLOOKUP(C11064,reference!$A$1:$E$310,4,FALSE)</f>
        <v>NDAO NUSE</v>
      </c>
      <c r="I11064" t="str">
        <f>VLOOKUP($D11064,reference!$G$1:$H$25,2,FALSE)</f>
        <v>Lahan terbuka</v>
      </c>
      <c r="J11064" t="str">
        <f>VLOOKUP($E11064,reference!$G$1:$H$25,2,FALSE)</f>
        <v>Pertanian lahan kering</v>
      </c>
      <c r="K11064" t="str">
        <f t="shared" si="172"/>
        <v>Non Irigasi</v>
      </c>
      <c r="L11064" t="s">
        <v>327</v>
      </c>
    </row>
    <row r="11065" spans="1:12" x14ac:dyDescent="0.25">
      <c r="A11065" s="1">
        <v>11064</v>
      </c>
      <c r="B11065" s="3">
        <v>477</v>
      </c>
      <c r="C11065" s="1">
        <v>232</v>
      </c>
      <c r="D11065" s="1">
        <v>13</v>
      </c>
      <c r="E11065" s="1">
        <v>16</v>
      </c>
      <c r="F11065" s="1">
        <v>0</v>
      </c>
      <c r="G11065">
        <f>VLOOKUP(C11065,reference!$A$1:$E$310,5,FALSE)</f>
        <v>5314010</v>
      </c>
      <c r="H11065" t="str">
        <f>VLOOKUP(C11065,reference!$A$1:$E$310,4,FALSE)</f>
        <v>ROTE BARAT DAYA</v>
      </c>
      <c r="I11065" t="str">
        <f>VLOOKUP($D11065,reference!$G$1:$H$25,2,FALSE)</f>
        <v>Pertanian lahan kering  campur semak / kebun campur</v>
      </c>
      <c r="J11065" t="str">
        <f>VLOOKUP($E11065,reference!$G$1:$H$25,2,FALSE)</f>
        <v>Pemukiman</v>
      </c>
      <c r="K11065" t="str">
        <f t="shared" si="172"/>
        <v>Non Irigasi</v>
      </c>
      <c r="L11065" t="s">
        <v>327</v>
      </c>
    </row>
    <row r="11066" spans="1:12" x14ac:dyDescent="0.25">
      <c r="A11066" s="1">
        <v>11065</v>
      </c>
      <c r="B11066" s="3">
        <v>1169</v>
      </c>
      <c r="C11066" s="1">
        <v>232</v>
      </c>
      <c r="D11066" s="1">
        <v>13</v>
      </c>
      <c r="E11066" s="1">
        <v>9</v>
      </c>
      <c r="F11066" s="1">
        <v>0</v>
      </c>
      <c r="G11066">
        <f>VLOOKUP(C11066,reference!$A$1:$E$310,5,FALSE)</f>
        <v>5314010</v>
      </c>
      <c r="H11066" t="str">
        <f>VLOOKUP(C11066,reference!$A$1:$E$310,4,FALSE)</f>
        <v>ROTE BARAT DAYA</v>
      </c>
      <c r="I11066" t="str">
        <f>VLOOKUP($D11066,reference!$G$1:$H$25,2,FALSE)</f>
        <v>Pertanian lahan kering  campur semak / kebun campur</v>
      </c>
      <c r="J11066" t="str">
        <f>VLOOKUP($E11066,reference!$G$1:$H$25,2,FALSE)</f>
        <v>Semak belukar</v>
      </c>
      <c r="K11066" t="str">
        <f t="shared" si="172"/>
        <v>Non Irigasi</v>
      </c>
      <c r="L11066" t="s">
        <v>327</v>
      </c>
    </row>
    <row r="11067" spans="1:12" x14ac:dyDescent="0.25">
      <c r="A11067" s="1">
        <v>11066</v>
      </c>
      <c r="B11067" s="3">
        <v>265</v>
      </c>
      <c r="C11067" s="1">
        <v>232</v>
      </c>
      <c r="D11067" s="1">
        <v>13</v>
      </c>
      <c r="E11067" s="1">
        <v>2</v>
      </c>
      <c r="F11067" s="1">
        <v>0</v>
      </c>
      <c r="G11067">
        <f>VLOOKUP(C11067,reference!$A$1:$E$310,5,FALSE)</f>
        <v>5314010</v>
      </c>
      <c r="H11067" t="str">
        <f>VLOOKUP(C11067,reference!$A$1:$E$310,4,FALSE)</f>
        <v>ROTE BARAT DAYA</v>
      </c>
      <c r="I11067" t="str">
        <f>VLOOKUP($D11067,reference!$G$1:$H$25,2,FALSE)</f>
        <v>Pertanian lahan kering  campur semak / kebun campur</v>
      </c>
      <c r="J11067" t="str">
        <f>VLOOKUP($E11067,reference!$G$1:$H$25,2,FALSE)</f>
        <v>Hutan lahan kering sekunder / bekas tebangan</v>
      </c>
      <c r="K11067" t="str">
        <f t="shared" si="172"/>
        <v>Non Irigasi</v>
      </c>
      <c r="L11067" t="s">
        <v>327</v>
      </c>
    </row>
    <row r="11068" spans="1:12" x14ac:dyDescent="0.25">
      <c r="A11068" s="1">
        <v>11067</v>
      </c>
      <c r="B11068" s="3">
        <v>148</v>
      </c>
      <c r="C11068" s="1">
        <v>241</v>
      </c>
      <c r="D11068" s="1">
        <v>9</v>
      </c>
      <c r="E11068" s="1">
        <v>12</v>
      </c>
      <c r="F11068" s="1">
        <v>0</v>
      </c>
      <c r="G11068">
        <f>VLOOKUP(C11068,reference!$A$1:$E$310,5,FALSE)</f>
        <v>5314071</v>
      </c>
      <c r="H11068" t="str">
        <f>VLOOKUP(C11068,reference!$A$1:$E$310,4,FALSE)</f>
        <v>NDAO NUSE</v>
      </c>
      <c r="I11068" t="str">
        <f>VLOOKUP($D11068,reference!$G$1:$H$25,2,FALSE)</f>
        <v>Semak belukar</v>
      </c>
      <c r="J11068" t="str">
        <f>VLOOKUP($E11068,reference!$G$1:$H$25,2,FALSE)</f>
        <v>Pertanian lahan kering</v>
      </c>
      <c r="K11068" t="str">
        <f t="shared" si="172"/>
        <v>Non Irigasi</v>
      </c>
      <c r="L11068" t="s">
        <v>327</v>
      </c>
    </row>
    <row r="11069" spans="1:12" x14ac:dyDescent="0.25">
      <c r="A11069" s="1">
        <v>11068</v>
      </c>
      <c r="B11069" s="3">
        <v>27</v>
      </c>
      <c r="C11069" s="1">
        <v>234</v>
      </c>
      <c r="D11069" s="1">
        <v>2</v>
      </c>
      <c r="E11069" s="1">
        <v>1</v>
      </c>
      <c r="F11069" s="1">
        <v>0</v>
      </c>
      <c r="G11069">
        <f>VLOOKUP(C11069,reference!$A$1:$E$310,5,FALSE)</f>
        <v>5314030</v>
      </c>
      <c r="H11069" t="str">
        <f>VLOOKUP(C11069,reference!$A$1:$E$310,4,FALSE)</f>
        <v>LOBALAIN</v>
      </c>
      <c r="I11069" t="str">
        <f>VLOOKUP($D11069,reference!$G$1:$H$25,2,FALSE)</f>
        <v>Hutan lahan kering sekunder / bekas tebangan</v>
      </c>
      <c r="J11069" t="str">
        <f>VLOOKUP($E11069,reference!$G$1:$H$25,2,FALSE)</f>
        <v>Hutan lahan kering primer</v>
      </c>
      <c r="K11069" t="str">
        <f t="shared" si="172"/>
        <v>Non Irigasi</v>
      </c>
      <c r="L11069" t="s">
        <v>327</v>
      </c>
    </row>
    <row r="11070" spans="1:12" x14ac:dyDescent="0.25">
      <c r="A11070" s="1">
        <v>11069</v>
      </c>
      <c r="B11070" s="3">
        <v>8</v>
      </c>
      <c r="C11070" s="1">
        <v>241</v>
      </c>
      <c r="D11070" s="1">
        <v>9</v>
      </c>
      <c r="E11070" s="1">
        <v>9</v>
      </c>
      <c r="F11070" s="1">
        <v>0</v>
      </c>
      <c r="G11070">
        <f>VLOOKUP(C11070,reference!$A$1:$E$310,5,FALSE)</f>
        <v>5314071</v>
      </c>
      <c r="H11070" t="str">
        <f>VLOOKUP(C11070,reference!$A$1:$E$310,4,FALSE)</f>
        <v>NDAO NUSE</v>
      </c>
      <c r="I11070" t="str">
        <f>VLOOKUP($D11070,reference!$G$1:$H$25,2,FALSE)</f>
        <v>Semak belukar</v>
      </c>
      <c r="J11070" t="str">
        <f>VLOOKUP($E11070,reference!$G$1:$H$25,2,FALSE)</f>
        <v>Semak belukar</v>
      </c>
      <c r="K11070" t="str">
        <f t="shared" si="172"/>
        <v>Non Irigasi</v>
      </c>
      <c r="L11070" t="s">
        <v>327</v>
      </c>
    </row>
    <row r="11071" spans="1:12" x14ac:dyDescent="0.25">
      <c r="A11071" s="1">
        <v>11070</v>
      </c>
      <c r="B11071" s="3">
        <v>21</v>
      </c>
      <c r="C11071" s="1">
        <v>240</v>
      </c>
      <c r="D11071" s="1">
        <v>6</v>
      </c>
      <c r="E11071" s="1">
        <v>18</v>
      </c>
      <c r="F11071" s="1">
        <v>0</v>
      </c>
      <c r="G11071">
        <f>VLOOKUP(C11071,reference!$A$1:$E$310,5,FALSE)</f>
        <v>5314070</v>
      </c>
      <c r="H11071" t="str">
        <f>VLOOKUP(C11071,reference!$A$1:$E$310,4,FALSE)</f>
        <v>ROTE BARAT</v>
      </c>
      <c r="I11071" t="str">
        <f>VLOOKUP($D11071,reference!$G$1:$H$25,2,FALSE)</f>
        <v>Hutan mangrove sekunder</v>
      </c>
      <c r="J11071" t="str">
        <f>VLOOKUP($E11071,reference!$G$1:$H$25,2,FALSE)</f>
        <v>Lahan terbuka</v>
      </c>
      <c r="K11071" t="str">
        <f t="shared" si="172"/>
        <v>Non Irigasi</v>
      </c>
      <c r="L11071" t="s">
        <v>328</v>
      </c>
    </row>
    <row r="11072" spans="1:12" x14ac:dyDescent="0.25">
      <c r="A11072" s="1">
        <v>11071</v>
      </c>
      <c r="B11072" s="3">
        <v>934</v>
      </c>
      <c r="C11072" s="1">
        <v>240</v>
      </c>
      <c r="D11072" s="1">
        <v>13</v>
      </c>
      <c r="E11072" s="1">
        <v>12</v>
      </c>
      <c r="F11072" s="1">
        <v>0</v>
      </c>
      <c r="G11072">
        <f>VLOOKUP(C11072,reference!$A$1:$E$310,5,FALSE)</f>
        <v>5314070</v>
      </c>
      <c r="H11072" t="str">
        <f>VLOOKUP(C11072,reference!$A$1:$E$310,4,FALSE)</f>
        <v>ROTE BARAT</v>
      </c>
      <c r="I11072" t="str">
        <f>VLOOKUP($D11072,reference!$G$1:$H$25,2,FALSE)</f>
        <v>Pertanian lahan kering  campur semak / kebun campur</v>
      </c>
      <c r="J11072" t="str">
        <f>VLOOKUP($E11072,reference!$G$1:$H$25,2,FALSE)</f>
        <v>Pertanian lahan kering</v>
      </c>
      <c r="K11072" t="str">
        <f t="shared" si="172"/>
        <v>Non Irigasi</v>
      </c>
      <c r="L11072" t="s">
        <v>327</v>
      </c>
    </row>
    <row r="11073" spans="1:12" x14ac:dyDescent="0.25">
      <c r="A11073" s="1">
        <v>11072</v>
      </c>
      <c r="B11073" s="3">
        <v>388</v>
      </c>
      <c r="C11073" s="1">
        <v>232</v>
      </c>
      <c r="D11073" s="1">
        <v>11</v>
      </c>
      <c r="E11073" s="1">
        <v>14</v>
      </c>
      <c r="F11073" s="1">
        <v>0</v>
      </c>
      <c r="G11073">
        <f>VLOOKUP(C11073,reference!$A$1:$E$310,5,FALSE)</f>
        <v>5314010</v>
      </c>
      <c r="H11073" t="str">
        <f>VLOOKUP(C11073,reference!$A$1:$E$310,4,FALSE)</f>
        <v>ROTE BARAT DAYA</v>
      </c>
      <c r="I11073" t="str">
        <f>VLOOKUP($D11073,reference!$G$1:$H$25,2,FALSE)</f>
        <v>Savanna / Padang rumput</v>
      </c>
      <c r="J11073" t="str">
        <f>VLOOKUP($E11073,reference!$G$1:$H$25,2,FALSE)</f>
        <v>Sawah</v>
      </c>
      <c r="K11073" t="str">
        <f t="shared" si="172"/>
        <v>Non Irigasi</v>
      </c>
      <c r="L11073" t="s">
        <v>327</v>
      </c>
    </row>
    <row r="11074" spans="1:12" x14ac:dyDescent="0.25">
      <c r="A11074" s="1">
        <v>11073</v>
      </c>
      <c r="B11074" s="3">
        <v>101</v>
      </c>
      <c r="C11074" s="1">
        <v>233</v>
      </c>
      <c r="D11074" s="1">
        <v>2</v>
      </c>
      <c r="E11074" s="1">
        <v>7</v>
      </c>
      <c r="F11074" s="1">
        <v>0</v>
      </c>
      <c r="G11074">
        <f>VLOOKUP(C11074,reference!$A$1:$E$310,5,FALSE)</f>
        <v>5314020</v>
      </c>
      <c r="H11074" t="str">
        <f>VLOOKUP(C11074,reference!$A$1:$E$310,4,FALSE)</f>
        <v>ROTE BARAT LAUT</v>
      </c>
      <c r="I11074" t="str">
        <f>VLOOKUP($D11074,reference!$G$1:$H$25,2,FALSE)</f>
        <v>Hutan lahan kering sekunder / bekas tebangan</v>
      </c>
      <c r="J11074" t="str">
        <f>VLOOKUP($E11074,reference!$G$1:$H$25,2,FALSE)</f>
        <v>Hutan tanaman</v>
      </c>
      <c r="K11074" t="str">
        <f t="shared" si="172"/>
        <v>Non Irigasi</v>
      </c>
      <c r="L11074" t="s">
        <v>328</v>
      </c>
    </row>
    <row r="11075" spans="1:12" x14ac:dyDescent="0.25">
      <c r="A11075" s="1">
        <v>11074</v>
      </c>
      <c r="B11075" s="3">
        <v>27</v>
      </c>
      <c r="C11075" s="1">
        <v>241</v>
      </c>
      <c r="D11075" s="1">
        <v>18</v>
      </c>
      <c r="E11075" s="1">
        <v>16</v>
      </c>
      <c r="F11075" s="1">
        <v>0</v>
      </c>
      <c r="G11075">
        <f>VLOOKUP(C11075,reference!$A$1:$E$310,5,FALSE)</f>
        <v>5314071</v>
      </c>
      <c r="H11075" t="str">
        <f>VLOOKUP(C11075,reference!$A$1:$E$310,4,FALSE)</f>
        <v>NDAO NUSE</v>
      </c>
      <c r="I11075" t="str">
        <f>VLOOKUP($D11075,reference!$G$1:$H$25,2,FALSE)</f>
        <v>Lahan terbuka</v>
      </c>
      <c r="J11075" t="str">
        <f>VLOOKUP($E11075,reference!$G$1:$H$25,2,FALSE)</f>
        <v>Pemukiman</v>
      </c>
      <c r="K11075" t="str">
        <f t="shared" ref="K11075:K11138" si="173">IF(F11075=0,"Non Irigasi","Buffer Irigasi")</f>
        <v>Non Irigasi</v>
      </c>
      <c r="L11075" t="s">
        <v>327</v>
      </c>
    </row>
    <row r="11076" spans="1:12" x14ac:dyDescent="0.25">
      <c r="A11076" s="1">
        <v>11075</v>
      </c>
      <c r="B11076" s="3">
        <v>12</v>
      </c>
      <c r="C11076" s="1">
        <v>232</v>
      </c>
      <c r="D11076" s="1">
        <v>16</v>
      </c>
      <c r="E11076" s="1">
        <v>16</v>
      </c>
      <c r="F11076" s="1">
        <v>0</v>
      </c>
      <c r="G11076">
        <f>VLOOKUP(C11076,reference!$A$1:$E$310,5,FALSE)</f>
        <v>5314010</v>
      </c>
      <c r="H11076" t="str">
        <f>VLOOKUP(C11076,reference!$A$1:$E$310,4,FALSE)</f>
        <v>ROTE BARAT DAYA</v>
      </c>
      <c r="I11076" t="str">
        <f>VLOOKUP($D11076,reference!$G$1:$H$25,2,FALSE)</f>
        <v>Pemukiman</v>
      </c>
      <c r="J11076" t="str">
        <f>VLOOKUP($E11076,reference!$G$1:$H$25,2,FALSE)</f>
        <v>Pemukiman</v>
      </c>
      <c r="K11076" t="str">
        <f t="shared" si="173"/>
        <v>Non Irigasi</v>
      </c>
      <c r="L11076" t="s">
        <v>327</v>
      </c>
    </row>
    <row r="11077" spans="1:12" x14ac:dyDescent="0.25">
      <c r="A11077" s="1">
        <v>11076</v>
      </c>
      <c r="B11077" s="3">
        <v>109</v>
      </c>
      <c r="C11077" s="1">
        <v>241</v>
      </c>
      <c r="D11077" s="1">
        <v>16</v>
      </c>
      <c r="E11077" s="1">
        <v>16</v>
      </c>
      <c r="F11077" s="1">
        <v>0</v>
      </c>
      <c r="G11077">
        <f>VLOOKUP(C11077,reference!$A$1:$E$310,5,FALSE)</f>
        <v>5314071</v>
      </c>
      <c r="H11077" t="str">
        <f>VLOOKUP(C11077,reference!$A$1:$E$310,4,FALSE)</f>
        <v>NDAO NUSE</v>
      </c>
      <c r="I11077" t="str">
        <f>VLOOKUP($D11077,reference!$G$1:$H$25,2,FALSE)</f>
        <v>Pemukiman</v>
      </c>
      <c r="J11077" t="str">
        <f>VLOOKUP($E11077,reference!$G$1:$H$25,2,FALSE)</f>
        <v>Pemukiman</v>
      </c>
      <c r="K11077" t="str">
        <f t="shared" si="173"/>
        <v>Non Irigasi</v>
      </c>
      <c r="L11077" t="s">
        <v>327</v>
      </c>
    </row>
    <row r="11078" spans="1:12" x14ac:dyDescent="0.25">
      <c r="A11078" s="1">
        <v>11077</v>
      </c>
      <c r="B11078" s="3">
        <v>1</v>
      </c>
      <c r="C11078" s="1">
        <v>240</v>
      </c>
      <c r="D11078" s="1">
        <v>12</v>
      </c>
      <c r="E11078" s="1">
        <v>6</v>
      </c>
      <c r="F11078" s="1">
        <v>0</v>
      </c>
      <c r="G11078">
        <f>VLOOKUP(C11078,reference!$A$1:$E$310,5,FALSE)</f>
        <v>5314070</v>
      </c>
      <c r="H11078" t="str">
        <f>VLOOKUP(C11078,reference!$A$1:$E$310,4,FALSE)</f>
        <v>ROTE BARAT</v>
      </c>
      <c r="I11078" t="str">
        <f>VLOOKUP($D11078,reference!$G$1:$H$25,2,FALSE)</f>
        <v>Pertanian lahan kering</v>
      </c>
      <c r="J11078" t="str">
        <f>VLOOKUP($E11078,reference!$G$1:$H$25,2,FALSE)</f>
        <v>Hutan mangrove sekunder</v>
      </c>
      <c r="K11078" t="str">
        <f t="shared" si="173"/>
        <v>Non Irigasi</v>
      </c>
      <c r="L11078" t="s">
        <v>327</v>
      </c>
    </row>
    <row r="11079" spans="1:12" x14ac:dyDescent="0.25">
      <c r="A11079" s="1">
        <v>11078</v>
      </c>
      <c r="B11079" s="3">
        <v>24</v>
      </c>
      <c r="C11079" s="1">
        <v>232</v>
      </c>
      <c r="D11079" s="1">
        <v>16</v>
      </c>
      <c r="E11079" s="1">
        <v>9</v>
      </c>
      <c r="F11079" s="1">
        <v>0</v>
      </c>
      <c r="G11079">
        <f>VLOOKUP(C11079,reference!$A$1:$E$310,5,FALSE)</f>
        <v>5314010</v>
      </c>
      <c r="H11079" t="str">
        <f>VLOOKUP(C11079,reference!$A$1:$E$310,4,FALSE)</f>
        <v>ROTE BARAT DAYA</v>
      </c>
      <c r="I11079" t="str">
        <f>VLOOKUP($D11079,reference!$G$1:$H$25,2,FALSE)</f>
        <v>Pemukiman</v>
      </c>
      <c r="J11079" t="str">
        <f>VLOOKUP($E11079,reference!$G$1:$H$25,2,FALSE)</f>
        <v>Semak belukar</v>
      </c>
      <c r="K11079" t="str">
        <f t="shared" si="173"/>
        <v>Non Irigasi</v>
      </c>
      <c r="L11079" t="s">
        <v>327</v>
      </c>
    </row>
    <row r="11080" spans="1:12" x14ac:dyDescent="0.25">
      <c r="A11080" s="1">
        <v>11079</v>
      </c>
      <c r="B11080" s="3">
        <v>19</v>
      </c>
      <c r="C11080" s="1">
        <v>241</v>
      </c>
      <c r="D11080" s="1">
        <v>16</v>
      </c>
      <c r="E11080" s="1">
        <v>12</v>
      </c>
      <c r="F11080" s="1">
        <v>0</v>
      </c>
      <c r="G11080">
        <f>VLOOKUP(C11080,reference!$A$1:$E$310,5,FALSE)</f>
        <v>5314071</v>
      </c>
      <c r="H11080" t="str">
        <f>VLOOKUP(C11080,reference!$A$1:$E$310,4,FALSE)</f>
        <v>NDAO NUSE</v>
      </c>
      <c r="I11080" t="str">
        <f>VLOOKUP($D11080,reference!$G$1:$H$25,2,FALSE)</f>
        <v>Pemukiman</v>
      </c>
      <c r="J11080" t="str">
        <f>VLOOKUP($E11080,reference!$G$1:$H$25,2,FALSE)</f>
        <v>Pertanian lahan kering</v>
      </c>
      <c r="K11080" t="str">
        <f t="shared" si="173"/>
        <v>Non Irigasi</v>
      </c>
      <c r="L11080" t="s">
        <v>327</v>
      </c>
    </row>
    <row r="11081" spans="1:12" x14ac:dyDescent="0.25">
      <c r="A11081" s="1">
        <v>11080</v>
      </c>
      <c r="B11081" s="3">
        <v>199</v>
      </c>
      <c r="C11081" s="1">
        <v>233</v>
      </c>
      <c r="D11081" s="1">
        <v>13</v>
      </c>
      <c r="E11081" s="1">
        <v>2</v>
      </c>
      <c r="F11081" s="1">
        <v>0</v>
      </c>
      <c r="G11081">
        <f>VLOOKUP(C11081,reference!$A$1:$E$310,5,FALSE)</f>
        <v>5314020</v>
      </c>
      <c r="H11081" t="str">
        <f>VLOOKUP(C11081,reference!$A$1:$E$310,4,FALSE)</f>
        <v>ROTE BARAT LAUT</v>
      </c>
      <c r="I11081" t="str">
        <f>VLOOKUP($D11081,reference!$G$1:$H$25,2,FALSE)</f>
        <v>Pertanian lahan kering  campur semak / kebun campur</v>
      </c>
      <c r="J11081" t="str">
        <f>VLOOKUP($E11081,reference!$G$1:$H$25,2,FALSE)</f>
        <v>Hutan lahan kering sekunder / bekas tebangan</v>
      </c>
      <c r="K11081" t="str">
        <f t="shared" si="173"/>
        <v>Non Irigasi</v>
      </c>
      <c r="L11081" t="s">
        <v>327</v>
      </c>
    </row>
    <row r="11082" spans="1:12" x14ac:dyDescent="0.25">
      <c r="A11082" s="1">
        <v>11081</v>
      </c>
      <c r="B11082" s="3">
        <v>16</v>
      </c>
      <c r="C11082" s="1">
        <v>232</v>
      </c>
      <c r="D11082" s="1">
        <v>16</v>
      </c>
      <c r="E11082" s="1">
        <v>14</v>
      </c>
      <c r="F11082" s="1">
        <v>0</v>
      </c>
      <c r="G11082">
        <f>VLOOKUP(C11082,reference!$A$1:$E$310,5,FALSE)</f>
        <v>5314010</v>
      </c>
      <c r="H11082" t="str">
        <f>VLOOKUP(C11082,reference!$A$1:$E$310,4,FALSE)</f>
        <v>ROTE BARAT DAYA</v>
      </c>
      <c r="I11082" t="str">
        <f>VLOOKUP($D11082,reference!$G$1:$H$25,2,FALSE)</f>
        <v>Pemukiman</v>
      </c>
      <c r="J11082" t="str">
        <f>VLOOKUP($E11082,reference!$G$1:$H$25,2,FALSE)</f>
        <v>Sawah</v>
      </c>
      <c r="K11082" t="str">
        <f t="shared" si="173"/>
        <v>Non Irigasi</v>
      </c>
      <c r="L11082" t="s">
        <v>327</v>
      </c>
    </row>
    <row r="11083" spans="1:12" x14ac:dyDescent="0.25">
      <c r="A11083" s="1">
        <v>11082</v>
      </c>
      <c r="B11083" s="3">
        <v>3887</v>
      </c>
      <c r="C11083" s="1">
        <v>232</v>
      </c>
      <c r="D11083" s="1">
        <v>13</v>
      </c>
      <c r="E11083" s="1">
        <v>13</v>
      </c>
      <c r="F11083" s="1">
        <v>0</v>
      </c>
      <c r="G11083">
        <f>VLOOKUP(C11083,reference!$A$1:$E$310,5,FALSE)</f>
        <v>5314010</v>
      </c>
      <c r="H11083" t="str">
        <f>VLOOKUP(C11083,reference!$A$1:$E$310,4,FALSE)</f>
        <v>ROTE BARAT DAYA</v>
      </c>
      <c r="I11083" t="str">
        <f>VLOOKUP($D11083,reference!$G$1:$H$25,2,FALSE)</f>
        <v>Pertanian lahan kering  campur semak / kebun campur</v>
      </c>
      <c r="J11083" t="str">
        <f>VLOOKUP($E11083,reference!$G$1:$H$25,2,FALSE)</f>
        <v>Pertanian lahan kering  campur semak / kebun campur</v>
      </c>
      <c r="K11083" t="str">
        <f t="shared" si="173"/>
        <v>Non Irigasi</v>
      </c>
      <c r="L11083" t="s">
        <v>327</v>
      </c>
    </row>
    <row r="11084" spans="1:12" x14ac:dyDescent="0.25">
      <c r="A11084" s="1">
        <v>11083</v>
      </c>
      <c r="B11084" s="3">
        <v>2</v>
      </c>
      <c r="C11084" s="1">
        <v>241</v>
      </c>
      <c r="D11084" s="1">
        <v>16</v>
      </c>
      <c r="E11084" s="1">
        <v>18</v>
      </c>
      <c r="F11084" s="1">
        <v>0</v>
      </c>
      <c r="G11084">
        <f>VLOOKUP(C11084,reference!$A$1:$E$310,5,FALSE)</f>
        <v>5314071</v>
      </c>
      <c r="H11084" t="str">
        <f>VLOOKUP(C11084,reference!$A$1:$E$310,4,FALSE)</f>
        <v>NDAO NUSE</v>
      </c>
      <c r="I11084" t="str">
        <f>VLOOKUP($D11084,reference!$G$1:$H$25,2,FALSE)</f>
        <v>Pemukiman</v>
      </c>
      <c r="J11084" t="str">
        <f>VLOOKUP($E11084,reference!$G$1:$H$25,2,FALSE)</f>
        <v>Lahan terbuka</v>
      </c>
      <c r="K11084" t="str">
        <f t="shared" si="173"/>
        <v>Non Irigasi</v>
      </c>
      <c r="L11084" t="s">
        <v>327</v>
      </c>
    </row>
    <row r="11085" spans="1:12" x14ac:dyDescent="0.25">
      <c r="A11085" s="1">
        <v>11084</v>
      </c>
      <c r="B11085" s="3">
        <v>5</v>
      </c>
      <c r="C11085" s="1">
        <v>232</v>
      </c>
      <c r="D11085" s="1">
        <v>11</v>
      </c>
      <c r="E11085" s="1">
        <v>2</v>
      </c>
      <c r="F11085" s="1">
        <v>0</v>
      </c>
      <c r="G11085">
        <f>VLOOKUP(C11085,reference!$A$1:$E$310,5,FALSE)</f>
        <v>5314010</v>
      </c>
      <c r="H11085" t="str">
        <f>VLOOKUP(C11085,reference!$A$1:$E$310,4,FALSE)</f>
        <v>ROTE BARAT DAYA</v>
      </c>
      <c r="I11085" t="str">
        <f>VLOOKUP($D11085,reference!$G$1:$H$25,2,FALSE)</f>
        <v>Savanna / Padang rumput</v>
      </c>
      <c r="J11085" t="str">
        <f>VLOOKUP($E11085,reference!$G$1:$H$25,2,FALSE)</f>
        <v>Hutan lahan kering sekunder / bekas tebangan</v>
      </c>
      <c r="K11085" t="str">
        <f t="shared" si="173"/>
        <v>Non Irigasi</v>
      </c>
      <c r="L11085" t="s">
        <v>327</v>
      </c>
    </row>
    <row r="11086" spans="1:12" x14ac:dyDescent="0.25">
      <c r="A11086" s="1">
        <v>11085</v>
      </c>
      <c r="B11086" s="3">
        <v>1</v>
      </c>
      <c r="C11086" s="1">
        <v>234</v>
      </c>
      <c r="D11086" s="1">
        <v>0</v>
      </c>
      <c r="E11086" s="1">
        <v>1</v>
      </c>
      <c r="F11086" s="1">
        <v>0</v>
      </c>
      <c r="G11086">
        <f>VLOOKUP(C11086,reference!$A$1:$E$310,5,FALSE)</f>
        <v>5314030</v>
      </c>
      <c r="H11086" t="str">
        <f>VLOOKUP(C11086,reference!$A$1:$E$310,4,FALSE)</f>
        <v>LOBALAIN</v>
      </c>
      <c r="I11086" t="str">
        <f>VLOOKUP($D11086,reference!$G$1:$H$25,2,FALSE)</f>
        <v>No data</v>
      </c>
      <c r="J11086" t="str">
        <f>VLOOKUP($E11086,reference!$G$1:$H$25,2,FALSE)</f>
        <v>Hutan lahan kering primer</v>
      </c>
      <c r="K11086" t="str">
        <f t="shared" si="173"/>
        <v>Non Irigasi</v>
      </c>
      <c r="L11086" t="s">
        <v>327</v>
      </c>
    </row>
    <row r="11087" spans="1:12" x14ac:dyDescent="0.25">
      <c r="A11087" s="1">
        <v>11086</v>
      </c>
      <c r="B11087" s="3">
        <v>13</v>
      </c>
      <c r="C11087" s="1">
        <v>236</v>
      </c>
      <c r="D11087" s="1">
        <v>0</v>
      </c>
      <c r="E11087" s="1">
        <v>1</v>
      </c>
      <c r="F11087" s="1">
        <v>0</v>
      </c>
      <c r="G11087">
        <f>VLOOKUP(C11087,reference!$A$1:$E$310,5,FALSE)</f>
        <v>5314041</v>
      </c>
      <c r="H11087" t="str">
        <f>VLOOKUP(C11087,reference!$A$1:$E$310,4,FALSE)</f>
        <v>ROTE SELATAN</v>
      </c>
      <c r="I11087" t="str">
        <f>VLOOKUP($D11087,reference!$G$1:$H$25,2,FALSE)</f>
        <v>No data</v>
      </c>
      <c r="J11087" t="str">
        <f>VLOOKUP($E11087,reference!$G$1:$H$25,2,FALSE)</f>
        <v>Hutan lahan kering primer</v>
      </c>
      <c r="K11087" t="str">
        <f t="shared" si="173"/>
        <v>Non Irigasi</v>
      </c>
      <c r="L11087" t="s">
        <v>327</v>
      </c>
    </row>
    <row r="11088" spans="1:12" x14ac:dyDescent="0.25">
      <c r="A11088" s="1">
        <v>11087</v>
      </c>
      <c r="B11088" s="3">
        <v>1192</v>
      </c>
      <c r="C11088" s="1">
        <v>240</v>
      </c>
      <c r="D11088" s="1">
        <v>12</v>
      </c>
      <c r="E11088" s="1">
        <v>12</v>
      </c>
      <c r="F11088" s="1">
        <v>0</v>
      </c>
      <c r="G11088">
        <f>VLOOKUP(C11088,reference!$A$1:$E$310,5,FALSE)</f>
        <v>5314070</v>
      </c>
      <c r="H11088" t="str">
        <f>VLOOKUP(C11088,reference!$A$1:$E$310,4,FALSE)</f>
        <v>ROTE BARAT</v>
      </c>
      <c r="I11088" t="str">
        <f>VLOOKUP($D11088,reference!$G$1:$H$25,2,FALSE)</f>
        <v>Pertanian lahan kering</v>
      </c>
      <c r="J11088" t="str">
        <f>VLOOKUP($E11088,reference!$G$1:$H$25,2,FALSE)</f>
        <v>Pertanian lahan kering</v>
      </c>
      <c r="K11088" t="str">
        <f t="shared" si="173"/>
        <v>Non Irigasi</v>
      </c>
      <c r="L11088" t="s">
        <v>327</v>
      </c>
    </row>
    <row r="11089" spans="1:12" x14ac:dyDescent="0.25">
      <c r="A11089" s="1">
        <v>11088</v>
      </c>
      <c r="B11089" s="3">
        <v>21</v>
      </c>
      <c r="C11089" s="1">
        <v>236</v>
      </c>
      <c r="D11089" s="1">
        <v>0</v>
      </c>
      <c r="E11089" s="1">
        <v>0</v>
      </c>
      <c r="F11089" s="1">
        <v>0</v>
      </c>
      <c r="G11089">
        <f>VLOOKUP(C11089,reference!$A$1:$E$310,5,FALSE)</f>
        <v>5314041</v>
      </c>
      <c r="H11089" t="str">
        <f>VLOOKUP(C11089,reference!$A$1:$E$310,4,FALSE)</f>
        <v>ROTE SELATAN</v>
      </c>
      <c r="I11089" t="str">
        <f>VLOOKUP($D11089,reference!$G$1:$H$25,2,FALSE)</f>
        <v>No data</v>
      </c>
      <c r="J11089" t="str">
        <f>VLOOKUP($E11089,reference!$G$1:$H$25,2,FALSE)</f>
        <v>No data</v>
      </c>
      <c r="K11089" t="str">
        <f t="shared" si="173"/>
        <v>Non Irigasi</v>
      </c>
      <c r="L11089" t="s">
        <v>327</v>
      </c>
    </row>
    <row r="11090" spans="1:12" x14ac:dyDescent="0.25">
      <c r="A11090" s="1">
        <v>11089</v>
      </c>
      <c r="B11090" s="3">
        <v>3</v>
      </c>
      <c r="C11090" s="1">
        <v>241</v>
      </c>
      <c r="D11090" s="1">
        <v>0</v>
      </c>
      <c r="E11090" s="1">
        <v>12</v>
      </c>
      <c r="F11090" s="1">
        <v>0</v>
      </c>
      <c r="G11090">
        <f>VLOOKUP(C11090,reference!$A$1:$E$310,5,FALSE)</f>
        <v>5314071</v>
      </c>
      <c r="H11090" t="str">
        <f>VLOOKUP(C11090,reference!$A$1:$E$310,4,FALSE)</f>
        <v>NDAO NUSE</v>
      </c>
      <c r="I11090" t="str">
        <f>VLOOKUP($D11090,reference!$G$1:$H$25,2,FALSE)</f>
        <v>No data</v>
      </c>
      <c r="J11090" t="str">
        <f>VLOOKUP($E11090,reference!$G$1:$H$25,2,FALSE)</f>
        <v>Pertanian lahan kering</v>
      </c>
      <c r="K11090" t="str">
        <f t="shared" si="173"/>
        <v>Non Irigasi</v>
      </c>
      <c r="L11090" t="s">
        <v>327</v>
      </c>
    </row>
    <row r="11091" spans="1:12" x14ac:dyDescent="0.25">
      <c r="A11091" s="1">
        <v>11090</v>
      </c>
      <c r="B11091" s="3">
        <v>68</v>
      </c>
      <c r="C11091" s="1">
        <v>241</v>
      </c>
      <c r="D11091" s="1">
        <v>16</v>
      </c>
      <c r="E11091" s="1">
        <v>13</v>
      </c>
      <c r="F11091" s="1">
        <v>0</v>
      </c>
      <c r="G11091">
        <f>VLOOKUP(C11091,reference!$A$1:$E$310,5,FALSE)</f>
        <v>5314071</v>
      </c>
      <c r="H11091" t="str">
        <f>VLOOKUP(C11091,reference!$A$1:$E$310,4,FALSE)</f>
        <v>NDAO NUSE</v>
      </c>
      <c r="I11091" t="str">
        <f>VLOOKUP($D11091,reference!$G$1:$H$25,2,FALSE)</f>
        <v>Pemukiman</v>
      </c>
      <c r="J11091" t="str">
        <f>VLOOKUP($E11091,reference!$G$1:$H$25,2,FALSE)</f>
        <v>Pertanian lahan kering  campur semak / kebun campur</v>
      </c>
      <c r="K11091" t="str">
        <f t="shared" si="173"/>
        <v>Non Irigasi</v>
      </c>
      <c r="L11091" t="s">
        <v>327</v>
      </c>
    </row>
    <row r="11092" spans="1:12" x14ac:dyDescent="0.25">
      <c r="A11092" s="1">
        <v>11091</v>
      </c>
      <c r="B11092" s="3">
        <v>2</v>
      </c>
      <c r="C11092" s="1">
        <v>240</v>
      </c>
      <c r="D11092" s="1">
        <v>12</v>
      </c>
      <c r="E11092" s="1">
        <v>20</v>
      </c>
      <c r="F11092" s="1">
        <v>0</v>
      </c>
      <c r="G11092">
        <f>VLOOKUP(C11092,reference!$A$1:$E$310,5,FALSE)</f>
        <v>5314070</v>
      </c>
      <c r="H11092" t="str">
        <f>VLOOKUP(C11092,reference!$A$1:$E$310,4,FALSE)</f>
        <v>ROTE BARAT</v>
      </c>
      <c r="I11092" t="str">
        <f>VLOOKUP($D11092,reference!$G$1:$H$25,2,FALSE)</f>
        <v>Pertanian lahan kering</v>
      </c>
      <c r="J11092" t="str">
        <f>VLOOKUP($E11092,reference!$G$1:$H$25,2,FALSE)</f>
        <v>Tubuh air</v>
      </c>
      <c r="K11092" t="str">
        <f t="shared" si="173"/>
        <v>Non Irigasi</v>
      </c>
      <c r="L11092" t="s">
        <v>327</v>
      </c>
    </row>
    <row r="11093" spans="1:12" x14ac:dyDescent="0.25">
      <c r="A11093" s="1">
        <v>11092</v>
      </c>
      <c r="B11093" s="3">
        <v>36</v>
      </c>
      <c r="C11093" s="1">
        <v>240</v>
      </c>
      <c r="D11093" s="1">
        <v>13</v>
      </c>
      <c r="E11093" s="1">
        <v>20</v>
      </c>
      <c r="F11093" s="1">
        <v>0</v>
      </c>
      <c r="G11093">
        <f>VLOOKUP(C11093,reference!$A$1:$E$310,5,FALSE)</f>
        <v>5314070</v>
      </c>
      <c r="H11093" t="str">
        <f>VLOOKUP(C11093,reference!$A$1:$E$310,4,FALSE)</f>
        <v>ROTE BARAT</v>
      </c>
      <c r="I11093" t="str">
        <f>VLOOKUP($D11093,reference!$G$1:$H$25,2,FALSE)</f>
        <v>Pertanian lahan kering  campur semak / kebun campur</v>
      </c>
      <c r="J11093" t="str">
        <f>VLOOKUP($E11093,reference!$G$1:$H$25,2,FALSE)</f>
        <v>Tubuh air</v>
      </c>
      <c r="K11093" t="str">
        <f t="shared" si="173"/>
        <v>Non Irigasi</v>
      </c>
      <c r="L11093" t="s">
        <v>327</v>
      </c>
    </row>
    <row r="11094" spans="1:12" x14ac:dyDescent="0.25">
      <c r="A11094" s="1">
        <v>11093</v>
      </c>
      <c r="B11094" s="3">
        <v>53</v>
      </c>
      <c r="C11094" s="1">
        <v>240</v>
      </c>
      <c r="D11094" s="1">
        <v>13</v>
      </c>
      <c r="E11094" s="1">
        <v>14</v>
      </c>
      <c r="F11094" s="1">
        <v>0</v>
      </c>
      <c r="G11094">
        <f>VLOOKUP(C11094,reference!$A$1:$E$310,5,FALSE)</f>
        <v>5314070</v>
      </c>
      <c r="H11094" t="str">
        <f>VLOOKUP(C11094,reference!$A$1:$E$310,4,FALSE)</f>
        <v>ROTE BARAT</v>
      </c>
      <c r="I11094" t="str">
        <f>VLOOKUP($D11094,reference!$G$1:$H$25,2,FALSE)</f>
        <v>Pertanian lahan kering  campur semak / kebun campur</v>
      </c>
      <c r="J11094" t="str">
        <f>VLOOKUP($E11094,reference!$G$1:$H$25,2,FALSE)</f>
        <v>Sawah</v>
      </c>
      <c r="K11094" t="str">
        <f t="shared" si="173"/>
        <v>Non Irigasi</v>
      </c>
      <c r="L11094" t="s">
        <v>327</v>
      </c>
    </row>
    <row r="11095" spans="1:12" x14ac:dyDescent="0.25">
      <c r="A11095" s="1">
        <v>11094</v>
      </c>
      <c r="B11095" s="3">
        <v>6</v>
      </c>
      <c r="C11095" s="1">
        <v>240</v>
      </c>
      <c r="D11095" s="1">
        <v>6</v>
      </c>
      <c r="E11095" s="1">
        <v>12</v>
      </c>
      <c r="F11095" s="1">
        <v>0</v>
      </c>
      <c r="G11095">
        <f>VLOOKUP(C11095,reference!$A$1:$E$310,5,FALSE)</f>
        <v>5314070</v>
      </c>
      <c r="H11095" t="str">
        <f>VLOOKUP(C11095,reference!$A$1:$E$310,4,FALSE)</f>
        <v>ROTE BARAT</v>
      </c>
      <c r="I11095" t="str">
        <f>VLOOKUP($D11095,reference!$G$1:$H$25,2,FALSE)</f>
        <v>Hutan mangrove sekunder</v>
      </c>
      <c r="J11095" t="str">
        <f>VLOOKUP($E11095,reference!$G$1:$H$25,2,FALSE)</f>
        <v>Pertanian lahan kering</v>
      </c>
      <c r="K11095" t="str">
        <f t="shared" si="173"/>
        <v>Non Irigasi</v>
      </c>
      <c r="L11095" t="s">
        <v>328</v>
      </c>
    </row>
    <row r="11096" spans="1:12" x14ac:dyDescent="0.25">
      <c r="A11096" s="1">
        <v>11095</v>
      </c>
      <c r="B11096" s="3">
        <v>105</v>
      </c>
      <c r="C11096" s="1">
        <v>241</v>
      </c>
      <c r="D11096" s="1">
        <v>18</v>
      </c>
      <c r="E11096" s="1">
        <v>13</v>
      </c>
      <c r="F11096" s="1">
        <v>0</v>
      </c>
      <c r="G11096">
        <f>VLOOKUP(C11096,reference!$A$1:$E$310,5,FALSE)</f>
        <v>5314071</v>
      </c>
      <c r="H11096" t="str">
        <f>VLOOKUP(C11096,reference!$A$1:$E$310,4,FALSE)</f>
        <v>NDAO NUSE</v>
      </c>
      <c r="I11096" t="str">
        <f>VLOOKUP($D11096,reference!$G$1:$H$25,2,FALSE)</f>
        <v>Lahan terbuka</v>
      </c>
      <c r="J11096" t="str">
        <f>VLOOKUP($E11096,reference!$G$1:$H$25,2,FALSE)</f>
        <v>Pertanian lahan kering  campur semak / kebun campur</v>
      </c>
      <c r="K11096" t="str">
        <f t="shared" si="173"/>
        <v>Non Irigasi</v>
      </c>
      <c r="L11096" t="s">
        <v>327</v>
      </c>
    </row>
    <row r="11097" spans="1:12" x14ac:dyDescent="0.25">
      <c r="A11097" s="1">
        <v>11096</v>
      </c>
      <c r="B11097" s="3">
        <v>29</v>
      </c>
      <c r="C11097" s="1">
        <v>232</v>
      </c>
      <c r="D11097" s="1">
        <v>11</v>
      </c>
      <c r="E11097" s="1">
        <v>13</v>
      </c>
      <c r="F11097" s="1">
        <v>0</v>
      </c>
      <c r="G11097">
        <f>VLOOKUP(C11097,reference!$A$1:$E$310,5,FALSE)</f>
        <v>5314010</v>
      </c>
      <c r="H11097" t="str">
        <f>VLOOKUP(C11097,reference!$A$1:$E$310,4,FALSE)</f>
        <v>ROTE BARAT DAYA</v>
      </c>
      <c r="I11097" t="str">
        <f>VLOOKUP($D11097,reference!$G$1:$H$25,2,FALSE)</f>
        <v>Savanna / Padang rumput</v>
      </c>
      <c r="J11097" t="str">
        <f>VLOOKUP($E11097,reference!$G$1:$H$25,2,FALSE)</f>
        <v>Pertanian lahan kering  campur semak / kebun campur</v>
      </c>
      <c r="K11097" t="str">
        <f t="shared" si="173"/>
        <v>Non Irigasi</v>
      </c>
      <c r="L11097" t="s">
        <v>327</v>
      </c>
    </row>
    <row r="11098" spans="1:12" x14ac:dyDescent="0.25">
      <c r="A11098" s="1">
        <v>11097</v>
      </c>
      <c r="B11098" s="3">
        <v>1</v>
      </c>
      <c r="C11098" s="1">
        <v>232</v>
      </c>
      <c r="D11098" s="1">
        <v>11</v>
      </c>
      <c r="E11098" s="1">
        <v>16</v>
      </c>
      <c r="F11098" s="1">
        <v>0</v>
      </c>
      <c r="G11098">
        <f>VLOOKUP(C11098,reference!$A$1:$E$310,5,FALSE)</f>
        <v>5314010</v>
      </c>
      <c r="H11098" t="str">
        <f>VLOOKUP(C11098,reference!$A$1:$E$310,4,FALSE)</f>
        <v>ROTE BARAT DAYA</v>
      </c>
      <c r="I11098" t="str">
        <f>VLOOKUP($D11098,reference!$G$1:$H$25,2,FALSE)</f>
        <v>Savanna / Padang rumput</v>
      </c>
      <c r="J11098" t="str">
        <f>VLOOKUP($E11098,reference!$G$1:$H$25,2,FALSE)</f>
        <v>Pemukiman</v>
      </c>
      <c r="K11098" t="str">
        <f t="shared" si="173"/>
        <v>Non Irigasi</v>
      </c>
      <c r="L11098" t="s">
        <v>327</v>
      </c>
    </row>
    <row r="11099" spans="1:12" x14ac:dyDescent="0.25">
      <c r="A11099" s="1">
        <v>11098</v>
      </c>
      <c r="B11099" s="3">
        <v>17</v>
      </c>
      <c r="C11099" s="1">
        <v>286</v>
      </c>
      <c r="D11099" s="1">
        <v>0</v>
      </c>
      <c r="E11099" s="1">
        <v>18</v>
      </c>
      <c r="F11099" s="1">
        <v>0</v>
      </c>
      <c r="G11099">
        <f>VLOOKUP(C11099,reference!$A$1:$E$310,5,FALSE)</f>
        <v>5320010</v>
      </c>
      <c r="H11099" t="str">
        <f>VLOOKUP(C11099,reference!$A$1:$E$310,4,FALSE)</f>
        <v>RAIJUA</v>
      </c>
      <c r="I11099" t="str">
        <f>VLOOKUP($D11099,reference!$G$1:$H$25,2,FALSE)</f>
        <v>No data</v>
      </c>
      <c r="J11099" t="str">
        <f>VLOOKUP($E11099,reference!$G$1:$H$25,2,FALSE)</f>
        <v>Lahan terbuka</v>
      </c>
      <c r="K11099" t="str">
        <f t="shared" si="173"/>
        <v>Non Irigasi</v>
      </c>
      <c r="L11099" t="s">
        <v>327</v>
      </c>
    </row>
    <row r="11100" spans="1:12" x14ac:dyDescent="0.25">
      <c r="A11100" s="1">
        <v>11099</v>
      </c>
      <c r="B11100" s="3">
        <v>58</v>
      </c>
      <c r="C11100" s="1">
        <v>286</v>
      </c>
      <c r="D11100" s="1">
        <v>18</v>
      </c>
      <c r="E11100" s="1">
        <v>18</v>
      </c>
      <c r="F11100" s="1">
        <v>0</v>
      </c>
      <c r="G11100">
        <f>VLOOKUP(C11100,reference!$A$1:$E$310,5,FALSE)</f>
        <v>5320010</v>
      </c>
      <c r="H11100" t="str">
        <f>VLOOKUP(C11100,reference!$A$1:$E$310,4,FALSE)</f>
        <v>RAIJUA</v>
      </c>
      <c r="I11100" t="str">
        <f>VLOOKUP($D11100,reference!$G$1:$H$25,2,FALSE)</f>
        <v>Lahan terbuka</v>
      </c>
      <c r="J11100" t="str">
        <f>VLOOKUP($E11100,reference!$G$1:$H$25,2,FALSE)</f>
        <v>Lahan terbuka</v>
      </c>
      <c r="K11100" t="str">
        <f t="shared" si="173"/>
        <v>Non Irigasi</v>
      </c>
      <c r="L11100" t="s">
        <v>327</v>
      </c>
    </row>
    <row r="11101" spans="1:12" x14ac:dyDescent="0.25">
      <c r="A11101" s="1">
        <v>11100</v>
      </c>
      <c r="B11101" s="3">
        <v>215</v>
      </c>
      <c r="C11101" s="1">
        <v>232</v>
      </c>
      <c r="D11101" s="1">
        <v>12</v>
      </c>
      <c r="E11101" s="1">
        <v>13</v>
      </c>
      <c r="F11101" s="1">
        <v>0</v>
      </c>
      <c r="G11101">
        <f>VLOOKUP(C11101,reference!$A$1:$E$310,5,FALSE)</f>
        <v>5314010</v>
      </c>
      <c r="H11101" t="str">
        <f>VLOOKUP(C11101,reference!$A$1:$E$310,4,FALSE)</f>
        <v>ROTE BARAT DAYA</v>
      </c>
      <c r="I11101" t="str">
        <f>VLOOKUP($D11101,reference!$G$1:$H$25,2,FALSE)</f>
        <v>Pertanian lahan kering</v>
      </c>
      <c r="J11101" t="str">
        <f>VLOOKUP($E11101,reference!$G$1:$H$25,2,FALSE)</f>
        <v>Pertanian lahan kering  campur semak / kebun campur</v>
      </c>
      <c r="K11101" t="str">
        <f t="shared" si="173"/>
        <v>Non Irigasi</v>
      </c>
      <c r="L11101" t="s">
        <v>327</v>
      </c>
    </row>
    <row r="11102" spans="1:12" x14ac:dyDescent="0.25">
      <c r="A11102" s="1">
        <v>11101</v>
      </c>
      <c r="B11102" s="3">
        <v>247</v>
      </c>
      <c r="C11102" s="1">
        <v>232</v>
      </c>
      <c r="D11102" s="1">
        <v>12</v>
      </c>
      <c r="E11102" s="1">
        <v>14</v>
      </c>
      <c r="F11102" s="1">
        <v>0</v>
      </c>
      <c r="G11102">
        <f>VLOOKUP(C11102,reference!$A$1:$E$310,5,FALSE)</f>
        <v>5314010</v>
      </c>
      <c r="H11102" t="str">
        <f>VLOOKUP(C11102,reference!$A$1:$E$310,4,FALSE)</f>
        <v>ROTE BARAT DAYA</v>
      </c>
      <c r="I11102" t="str">
        <f>VLOOKUP($D11102,reference!$G$1:$H$25,2,FALSE)</f>
        <v>Pertanian lahan kering</v>
      </c>
      <c r="J11102" t="str">
        <f>VLOOKUP($E11102,reference!$G$1:$H$25,2,FALSE)</f>
        <v>Sawah</v>
      </c>
      <c r="K11102" t="str">
        <f t="shared" si="173"/>
        <v>Non Irigasi</v>
      </c>
      <c r="L11102" t="s">
        <v>327</v>
      </c>
    </row>
    <row r="11103" spans="1:12" x14ac:dyDescent="0.25">
      <c r="A11103" s="1">
        <v>11102</v>
      </c>
      <c r="B11103" s="3">
        <v>14</v>
      </c>
      <c r="C11103" s="1">
        <v>234</v>
      </c>
      <c r="D11103" s="1">
        <v>12</v>
      </c>
      <c r="E11103" s="1">
        <v>9</v>
      </c>
      <c r="F11103" s="1">
        <v>0</v>
      </c>
      <c r="G11103">
        <f>VLOOKUP(C11103,reference!$A$1:$E$310,5,FALSE)</f>
        <v>5314030</v>
      </c>
      <c r="H11103" t="str">
        <f>VLOOKUP(C11103,reference!$A$1:$E$310,4,FALSE)</f>
        <v>LOBALAIN</v>
      </c>
      <c r="I11103" t="str">
        <f>VLOOKUP($D11103,reference!$G$1:$H$25,2,FALSE)</f>
        <v>Pertanian lahan kering</v>
      </c>
      <c r="J11103" t="str">
        <f>VLOOKUP($E11103,reference!$G$1:$H$25,2,FALSE)</f>
        <v>Semak belukar</v>
      </c>
      <c r="K11103" t="str">
        <f t="shared" si="173"/>
        <v>Non Irigasi</v>
      </c>
      <c r="L11103" t="s">
        <v>327</v>
      </c>
    </row>
    <row r="11104" spans="1:12" x14ac:dyDescent="0.25">
      <c r="A11104" s="1">
        <v>11103</v>
      </c>
      <c r="B11104" s="3">
        <v>226</v>
      </c>
      <c r="C11104" s="1">
        <v>234</v>
      </c>
      <c r="D11104" s="1">
        <v>12</v>
      </c>
      <c r="E11104" s="1">
        <v>14</v>
      </c>
      <c r="F11104" s="1">
        <v>0</v>
      </c>
      <c r="G11104">
        <f>VLOOKUP(C11104,reference!$A$1:$E$310,5,FALSE)</f>
        <v>5314030</v>
      </c>
      <c r="H11104" t="str">
        <f>VLOOKUP(C11104,reference!$A$1:$E$310,4,FALSE)</f>
        <v>LOBALAIN</v>
      </c>
      <c r="I11104" t="str">
        <f>VLOOKUP($D11104,reference!$G$1:$H$25,2,FALSE)</f>
        <v>Pertanian lahan kering</v>
      </c>
      <c r="J11104" t="str">
        <f>VLOOKUP($E11104,reference!$G$1:$H$25,2,FALSE)</f>
        <v>Sawah</v>
      </c>
      <c r="K11104" t="str">
        <f t="shared" si="173"/>
        <v>Non Irigasi</v>
      </c>
      <c r="L11104" t="s">
        <v>327</v>
      </c>
    </row>
    <row r="11105" spans="1:12" x14ac:dyDescent="0.25">
      <c r="A11105" s="1">
        <v>11104</v>
      </c>
      <c r="B11105" s="3">
        <v>9</v>
      </c>
      <c r="C11105" s="1">
        <v>234</v>
      </c>
      <c r="D11105" s="1">
        <v>11</v>
      </c>
      <c r="E11105" s="1">
        <v>17</v>
      </c>
      <c r="F11105" s="1">
        <v>0</v>
      </c>
      <c r="G11105">
        <f>VLOOKUP(C11105,reference!$A$1:$E$310,5,FALSE)</f>
        <v>5314030</v>
      </c>
      <c r="H11105" t="str">
        <f>VLOOKUP(C11105,reference!$A$1:$E$310,4,FALSE)</f>
        <v>LOBALAIN</v>
      </c>
      <c r="I11105" t="str">
        <f>VLOOKUP($D11105,reference!$G$1:$H$25,2,FALSE)</f>
        <v>Savanna / Padang rumput</v>
      </c>
      <c r="J11105" t="str">
        <f>VLOOKUP($E11105,reference!$G$1:$H$25,2,FALSE)</f>
        <v>Transmigrasi</v>
      </c>
      <c r="K11105" t="str">
        <f t="shared" si="173"/>
        <v>Non Irigasi</v>
      </c>
      <c r="L11105" t="s">
        <v>327</v>
      </c>
    </row>
    <row r="11106" spans="1:12" x14ac:dyDescent="0.25">
      <c r="A11106" s="1">
        <v>11105</v>
      </c>
      <c r="B11106" s="3">
        <v>38</v>
      </c>
      <c r="C11106" s="1">
        <v>234</v>
      </c>
      <c r="D11106" s="1">
        <v>12</v>
      </c>
      <c r="E11106" s="1">
        <v>14</v>
      </c>
      <c r="F11106" s="1">
        <v>1</v>
      </c>
      <c r="G11106">
        <f>VLOOKUP(C11106,reference!$A$1:$E$310,5,FALSE)</f>
        <v>5314030</v>
      </c>
      <c r="H11106" t="str">
        <f>VLOOKUP(C11106,reference!$A$1:$E$310,4,FALSE)</f>
        <v>LOBALAIN</v>
      </c>
      <c r="I11106" t="str">
        <f>VLOOKUP($D11106,reference!$G$1:$H$25,2,FALSE)</f>
        <v>Pertanian lahan kering</v>
      </c>
      <c r="J11106" t="str">
        <f>VLOOKUP($E11106,reference!$G$1:$H$25,2,FALSE)</f>
        <v>Sawah</v>
      </c>
      <c r="K11106" t="str">
        <f t="shared" si="173"/>
        <v>Buffer Irigasi</v>
      </c>
      <c r="L11106" t="s">
        <v>327</v>
      </c>
    </row>
    <row r="11107" spans="1:12" x14ac:dyDescent="0.25">
      <c r="A11107" s="1">
        <v>11106</v>
      </c>
      <c r="B11107" s="3">
        <v>1</v>
      </c>
      <c r="C11107" s="1">
        <v>236</v>
      </c>
      <c r="D11107" s="1">
        <v>0</v>
      </c>
      <c r="E11107" s="1">
        <v>9</v>
      </c>
      <c r="F11107" s="1">
        <v>0</v>
      </c>
      <c r="G11107">
        <f>VLOOKUP(C11107,reference!$A$1:$E$310,5,FALSE)</f>
        <v>5314041</v>
      </c>
      <c r="H11107" t="str">
        <f>VLOOKUP(C11107,reference!$A$1:$E$310,4,FALSE)</f>
        <v>ROTE SELATAN</v>
      </c>
      <c r="I11107" t="str">
        <f>VLOOKUP($D11107,reference!$G$1:$H$25,2,FALSE)</f>
        <v>No data</v>
      </c>
      <c r="J11107" t="str">
        <f>VLOOKUP($E11107,reference!$G$1:$H$25,2,FALSE)</f>
        <v>Semak belukar</v>
      </c>
      <c r="K11107" t="str">
        <f t="shared" si="173"/>
        <v>Non Irigasi</v>
      </c>
      <c r="L11107" t="s">
        <v>327</v>
      </c>
    </row>
    <row r="11108" spans="1:12" x14ac:dyDescent="0.25">
      <c r="A11108" s="1">
        <v>11107</v>
      </c>
      <c r="B11108" s="3">
        <v>6</v>
      </c>
      <c r="C11108" s="1">
        <v>286</v>
      </c>
      <c r="D11108" s="1">
        <v>18</v>
      </c>
      <c r="E11108" s="1">
        <v>20</v>
      </c>
      <c r="F11108" s="1">
        <v>0</v>
      </c>
      <c r="G11108">
        <f>VLOOKUP(C11108,reference!$A$1:$E$310,5,FALSE)</f>
        <v>5320010</v>
      </c>
      <c r="H11108" t="str">
        <f>VLOOKUP(C11108,reference!$A$1:$E$310,4,FALSE)</f>
        <v>RAIJUA</v>
      </c>
      <c r="I11108" t="str">
        <f>VLOOKUP($D11108,reference!$G$1:$H$25,2,FALSE)</f>
        <v>Lahan terbuka</v>
      </c>
      <c r="J11108" t="str">
        <f>VLOOKUP($E11108,reference!$G$1:$H$25,2,FALSE)</f>
        <v>Tubuh air</v>
      </c>
      <c r="K11108" t="str">
        <f t="shared" si="173"/>
        <v>Non Irigasi</v>
      </c>
      <c r="L11108" t="s">
        <v>327</v>
      </c>
    </row>
    <row r="11109" spans="1:12" x14ac:dyDescent="0.25">
      <c r="A11109" s="1">
        <v>11108</v>
      </c>
      <c r="B11109" s="3">
        <v>14</v>
      </c>
      <c r="C11109" s="1">
        <v>234</v>
      </c>
      <c r="D11109" s="1">
        <v>12</v>
      </c>
      <c r="E11109" s="1">
        <v>13</v>
      </c>
      <c r="F11109" s="1">
        <v>0</v>
      </c>
      <c r="G11109">
        <f>VLOOKUP(C11109,reference!$A$1:$E$310,5,FALSE)</f>
        <v>5314030</v>
      </c>
      <c r="H11109" t="str">
        <f>VLOOKUP(C11109,reference!$A$1:$E$310,4,FALSE)</f>
        <v>LOBALAIN</v>
      </c>
      <c r="I11109" t="str">
        <f>VLOOKUP($D11109,reference!$G$1:$H$25,2,FALSE)</f>
        <v>Pertanian lahan kering</v>
      </c>
      <c r="J11109" t="str">
        <f>VLOOKUP($E11109,reference!$G$1:$H$25,2,FALSE)</f>
        <v>Pertanian lahan kering  campur semak / kebun campur</v>
      </c>
      <c r="K11109" t="str">
        <f t="shared" si="173"/>
        <v>Non Irigasi</v>
      </c>
      <c r="L11109" t="s">
        <v>327</v>
      </c>
    </row>
    <row r="11110" spans="1:12" x14ac:dyDescent="0.25">
      <c r="A11110" s="1">
        <v>11109</v>
      </c>
      <c r="B11110" s="3">
        <v>12</v>
      </c>
      <c r="C11110" s="1">
        <v>234</v>
      </c>
      <c r="D11110" s="1">
        <v>2</v>
      </c>
      <c r="E11110" s="1">
        <v>0</v>
      </c>
      <c r="F11110" s="1">
        <v>0</v>
      </c>
      <c r="G11110">
        <f>VLOOKUP(C11110,reference!$A$1:$E$310,5,FALSE)</f>
        <v>5314030</v>
      </c>
      <c r="H11110" t="str">
        <f>VLOOKUP(C11110,reference!$A$1:$E$310,4,FALSE)</f>
        <v>LOBALAIN</v>
      </c>
      <c r="I11110" t="str">
        <f>VLOOKUP($D11110,reference!$G$1:$H$25,2,FALSE)</f>
        <v>Hutan lahan kering sekunder / bekas tebangan</v>
      </c>
      <c r="J11110" t="str">
        <f>VLOOKUP($E11110,reference!$G$1:$H$25,2,FALSE)</f>
        <v>No data</v>
      </c>
      <c r="K11110" t="str">
        <f t="shared" si="173"/>
        <v>Non Irigasi</v>
      </c>
      <c r="L11110" t="s">
        <v>328</v>
      </c>
    </row>
    <row r="11111" spans="1:12" x14ac:dyDescent="0.25">
      <c r="A11111" s="1">
        <v>11110</v>
      </c>
      <c r="B11111" s="3">
        <v>16</v>
      </c>
      <c r="C11111" s="1">
        <v>240</v>
      </c>
      <c r="D11111" s="1">
        <v>13</v>
      </c>
      <c r="E11111" s="1">
        <v>0</v>
      </c>
      <c r="F11111" s="1">
        <v>0</v>
      </c>
      <c r="G11111">
        <f>VLOOKUP(C11111,reference!$A$1:$E$310,5,FALSE)</f>
        <v>5314070</v>
      </c>
      <c r="H11111" t="str">
        <f>VLOOKUP(C11111,reference!$A$1:$E$310,4,FALSE)</f>
        <v>ROTE BARAT</v>
      </c>
      <c r="I11111" t="str">
        <f>VLOOKUP($D11111,reference!$G$1:$H$25,2,FALSE)</f>
        <v>Pertanian lahan kering  campur semak / kebun campur</v>
      </c>
      <c r="J11111" t="str">
        <f>VLOOKUP($E11111,reference!$G$1:$H$25,2,FALSE)</f>
        <v>No data</v>
      </c>
      <c r="K11111" t="str">
        <f t="shared" si="173"/>
        <v>Non Irigasi</v>
      </c>
      <c r="L11111" t="s">
        <v>327</v>
      </c>
    </row>
    <row r="11112" spans="1:12" x14ac:dyDescent="0.25">
      <c r="A11112" s="1">
        <v>11111</v>
      </c>
      <c r="B11112" s="3">
        <v>547</v>
      </c>
      <c r="C11112" s="1">
        <v>232</v>
      </c>
      <c r="D11112" s="1">
        <v>13</v>
      </c>
      <c r="E11112" s="1">
        <v>11</v>
      </c>
      <c r="F11112" s="1">
        <v>0</v>
      </c>
      <c r="G11112">
        <f>VLOOKUP(C11112,reference!$A$1:$E$310,5,FALSE)</f>
        <v>5314010</v>
      </c>
      <c r="H11112" t="str">
        <f>VLOOKUP(C11112,reference!$A$1:$E$310,4,FALSE)</f>
        <v>ROTE BARAT DAYA</v>
      </c>
      <c r="I11112" t="str">
        <f>VLOOKUP($D11112,reference!$G$1:$H$25,2,FALSE)</f>
        <v>Pertanian lahan kering  campur semak / kebun campur</v>
      </c>
      <c r="J11112" t="str">
        <f>VLOOKUP($E11112,reference!$G$1:$H$25,2,FALSE)</f>
        <v>Savanna / Padang rumput</v>
      </c>
      <c r="K11112" t="str">
        <f t="shared" si="173"/>
        <v>Non Irigasi</v>
      </c>
      <c r="L11112" t="s">
        <v>327</v>
      </c>
    </row>
    <row r="11113" spans="1:12" x14ac:dyDescent="0.25">
      <c r="A11113" s="1">
        <v>11112</v>
      </c>
      <c r="B11113" s="3">
        <v>1</v>
      </c>
      <c r="C11113" s="1">
        <v>232</v>
      </c>
      <c r="D11113" s="1">
        <v>12</v>
      </c>
      <c r="E11113" s="1">
        <v>11</v>
      </c>
      <c r="F11113" s="1">
        <v>0</v>
      </c>
      <c r="G11113">
        <f>VLOOKUP(C11113,reference!$A$1:$E$310,5,FALSE)</f>
        <v>5314010</v>
      </c>
      <c r="H11113" t="str">
        <f>VLOOKUP(C11113,reference!$A$1:$E$310,4,FALSE)</f>
        <v>ROTE BARAT DAYA</v>
      </c>
      <c r="I11113" t="str">
        <f>VLOOKUP($D11113,reference!$G$1:$H$25,2,FALSE)</f>
        <v>Pertanian lahan kering</v>
      </c>
      <c r="J11113" t="str">
        <f>VLOOKUP($E11113,reference!$G$1:$H$25,2,FALSE)</f>
        <v>Savanna / Padang rumput</v>
      </c>
      <c r="K11113" t="str">
        <f t="shared" si="173"/>
        <v>Non Irigasi</v>
      </c>
      <c r="L11113" t="s">
        <v>327</v>
      </c>
    </row>
    <row r="11114" spans="1:12" x14ac:dyDescent="0.25">
      <c r="A11114" s="1">
        <v>11113</v>
      </c>
      <c r="B11114" s="3">
        <v>4</v>
      </c>
      <c r="C11114" s="1">
        <v>234</v>
      </c>
      <c r="D11114" s="1">
        <v>12</v>
      </c>
      <c r="E11114" s="1">
        <v>2</v>
      </c>
      <c r="F11114" s="1">
        <v>0</v>
      </c>
      <c r="G11114">
        <f>VLOOKUP(C11114,reference!$A$1:$E$310,5,FALSE)</f>
        <v>5314030</v>
      </c>
      <c r="H11114" t="str">
        <f>VLOOKUP(C11114,reference!$A$1:$E$310,4,FALSE)</f>
        <v>LOBALAIN</v>
      </c>
      <c r="I11114" t="str">
        <f>VLOOKUP($D11114,reference!$G$1:$H$25,2,FALSE)</f>
        <v>Pertanian lahan kering</v>
      </c>
      <c r="J11114" t="str">
        <f>VLOOKUP($E11114,reference!$G$1:$H$25,2,FALSE)</f>
        <v>Hutan lahan kering sekunder / bekas tebangan</v>
      </c>
      <c r="K11114" t="str">
        <f t="shared" si="173"/>
        <v>Non Irigasi</v>
      </c>
      <c r="L11114" t="s">
        <v>327</v>
      </c>
    </row>
    <row r="11115" spans="1:12" x14ac:dyDescent="0.25">
      <c r="A11115" s="1">
        <v>11114</v>
      </c>
      <c r="B11115" s="3">
        <v>1</v>
      </c>
      <c r="C11115" s="1">
        <v>234</v>
      </c>
      <c r="D11115" s="1">
        <v>13</v>
      </c>
      <c r="E11115" s="1">
        <v>17</v>
      </c>
      <c r="F11115" s="1">
        <v>0</v>
      </c>
      <c r="G11115">
        <f>VLOOKUP(C11115,reference!$A$1:$E$310,5,FALSE)</f>
        <v>5314030</v>
      </c>
      <c r="H11115" t="str">
        <f>VLOOKUP(C11115,reference!$A$1:$E$310,4,FALSE)</f>
        <v>LOBALAIN</v>
      </c>
      <c r="I11115" t="str">
        <f>VLOOKUP($D11115,reference!$G$1:$H$25,2,FALSE)</f>
        <v>Pertanian lahan kering  campur semak / kebun campur</v>
      </c>
      <c r="J11115" t="str">
        <f>VLOOKUP($E11115,reference!$G$1:$H$25,2,FALSE)</f>
        <v>Transmigrasi</v>
      </c>
      <c r="K11115" t="str">
        <f t="shared" si="173"/>
        <v>Non Irigasi</v>
      </c>
      <c r="L11115" t="s">
        <v>327</v>
      </c>
    </row>
    <row r="11116" spans="1:12" x14ac:dyDescent="0.25">
      <c r="A11116" s="1">
        <v>11115</v>
      </c>
      <c r="B11116" s="3">
        <v>15</v>
      </c>
      <c r="C11116" s="1">
        <v>236</v>
      </c>
      <c r="D11116" s="1">
        <v>2</v>
      </c>
      <c r="E11116" s="1">
        <v>0</v>
      </c>
      <c r="F11116" s="1">
        <v>0</v>
      </c>
      <c r="G11116">
        <f>VLOOKUP(C11116,reference!$A$1:$E$310,5,FALSE)</f>
        <v>5314041</v>
      </c>
      <c r="H11116" t="str">
        <f>VLOOKUP(C11116,reference!$A$1:$E$310,4,FALSE)</f>
        <v>ROTE SELATAN</v>
      </c>
      <c r="I11116" t="str">
        <f>VLOOKUP($D11116,reference!$G$1:$H$25,2,FALSE)</f>
        <v>Hutan lahan kering sekunder / bekas tebangan</v>
      </c>
      <c r="J11116" t="str">
        <f>VLOOKUP($E11116,reference!$G$1:$H$25,2,FALSE)</f>
        <v>No data</v>
      </c>
      <c r="K11116" t="str">
        <f t="shared" si="173"/>
        <v>Non Irigasi</v>
      </c>
      <c r="L11116" t="s">
        <v>328</v>
      </c>
    </row>
    <row r="11117" spans="1:12" x14ac:dyDescent="0.25">
      <c r="A11117" s="1">
        <v>11116</v>
      </c>
      <c r="B11117" s="3">
        <v>2</v>
      </c>
      <c r="C11117" s="1">
        <v>236</v>
      </c>
      <c r="D11117" s="1">
        <v>11</v>
      </c>
      <c r="E11117" s="1">
        <v>11</v>
      </c>
      <c r="F11117" s="1">
        <v>0</v>
      </c>
      <c r="G11117">
        <f>VLOOKUP(C11117,reference!$A$1:$E$310,5,FALSE)</f>
        <v>5314041</v>
      </c>
      <c r="H11117" t="str">
        <f>VLOOKUP(C11117,reference!$A$1:$E$310,4,FALSE)</f>
        <v>ROTE SELATAN</v>
      </c>
      <c r="I11117" t="str">
        <f>VLOOKUP($D11117,reference!$G$1:$H$25,2,FALSE)</f>
        <v>Savanna / Padang rumput</v>
      </c>
      <c r="J11117" t="str">
        <f>VLOOKUP($E11117,reference!$G$1:$H$25,2,FALSE)</f>
        <v>Savanna / Padang rumput</v>
      </c>
      <c r="K11117" t="str">
        <f t="shared" si="173"/>
        <v>Non Irigasi</v>
      </c>
      <c r="L11117" t="s">
        <v>327</v>
      </c>
    </row>
    <row r="11118" spans="1:12" x14ac:dyDescent="0.25">
      <c r="A11118" s="1">
        <v>11117</v>
      </c>
      <c r="B11118" s="3">
        <v>1</v>
      </c>
      <c r="C11118" s="1">
        <v>240</v>
      </c>
      <c r="D11118" s="1">
        <v>0</v>
      </c>
      <c r="E11118" s="1">
        <v>12</v>
      </c>
      <c r="F11118" s="1">
        <v>0</v>
      </c>
      <c r="G11118">
        <f>VLOOKUP(C11118,reference!$A$1:$E$310,5,FALSE)</f>
        <v>5314070</v>
      </c>
      <c r="H11118" t="str">
        <f>VLOOKUP(C11118,reference!$A$1:$E$310,4,FALSE)</f>
        <v>ROTE BARAT</v>
      </c>
      <c r="I11118" t="str">
        <f>VLOOKUP($D11118,reference!$G$1:$H$25,2,FALSE)</f>
        <v>No data</v>
      </c>
      <c r="J11118" t="str">
        <f>VLOOKUP($E11118,reference!$G$1:$H$25,2,FALSE)</f>
        <v>Pertanian lahan kering</v>
      </c>
      <c r="K11118" t="str">
        <f t="shared" si="173"/>
        <v>Non Irigasi</v>
      </c>
      <c r="L11118" t="s">
        <v>327</v>
      </c>
    </row>
    <row r="11119" spans="1:12" x14ac:dyDescent="0.25">
      <c r="A11119" s="1">
        <v>11118</v>
      </c>
      <c r="B11119" s="3">
        <v>16</v>
      </c>
      <c r="C11119" s="1">
        <v>240</v>
      </c>
      <c r="D11119" s="1">
        <v>13</v>
      </c>
      <c r="E11119" s="1">
        <v>2</v>
      </c>
      <c r="F11119" s="1">
        <v>0</v>
      </c>
      <c r="G11119">
        <f>VLOOKUP(C11119,reference!$A$1:$E$310,5,FALSE)</f>
        <v>5314070</v>
      </c>
      <c r="H11119" t="str">
        <f>VLOOKUP(C11119,reference!$A$1:$E$310,4,FALSE)</f>
        <v>ROTE BARAT</v>
      </c>
      <c r="I11119" t="str">
        <f>VLOOKUP($D11119,reference!$G$1:$H$25,2,FALSE)</f>
        <v>Pertanian lahan kering  campur semak / kebun campur</v>
      </c>
      <c r="J11119" t="str">
        <f>VLOOKUP($E11119,reference!$G$1:$H$25,2,FALSE)</f>
        <v>Hutan lahan kering sekunder / bekas tebangan</v>
      </c>
      <c r="K11119" t="str">
        <f t="shared" si="173"/>
        <v>Non Irigasi</v>
      </c>
      <c r="L11119" t="s">
        <v>327</v>
      </c>
    </row>
    <row r="11120" spans="1:12" x14ac:dyDescent="0.25">
      <c r="A11120" s="1">
        <v>11119</v>
      </c>
      <c r="B11120" s="3">
        <v>633</v>
      </c>
      <c r="C11120" s="1">
        <v>240</v>
      </c>
      <c r="D11120" s="1">
        <v>1</v>
      </c>
      <c r="E11120" s="1">
        <v>2</v>
      </c>
      <c r="F11120" s="1">
        <v>0</v>
      </c>
      <c r="G11120">
        <f>VLOOKUP(C11120,reference!$A$1:$E$310,5,FALSE)</f>
        <v>5314070</v>
      </c>
      <c r="H11120" t="str">
        <f>VLOOKUP(C11120,reference!$A$1:$E$310,4,FALSE)</f>
        <v>ROTE BARAT</v>
      </c>
      <c r="I11120" t="str">
        <f>VLOOKUP($D11120,reference!$G$1:$H$25,2,FALSE)</f>
        <v>Hutan lahan kering primer</v>
      </c>
      <c r="J11120" t="str">
        <f>VLOOKUP($E11120,reference!$G$1:$H$25,2,FALSE)</f>
        <v>Hutan lahan kering sekunder / bekas tebangan</v>
      </c>
      <c r="K11120" t="str">
        <f t="shared" si="173"/>
        <v>Non Irigasi</v>
      </c>
      <c r="L11120" t="s">
        <v>329</v>
      </c>
    </row>
    <row r="11121" spans="1:12" x14ac:dyDescent="0.25">
      <c r="A11121" s="1">
        <v>11120</v>
      </c>
      <c r="B11121" s="3">
        <v>524</v>
      </c>
      <c r="C11121" s="1">
        <v>240</v>
      </c>
      <c r="D11121" s="1">
        <v>9</v>
      </c>
      <c r="E11121" s="1">
        <v>2</v>
      </c>
      <c r="F11121" s="1">
        <v>0</v>
      </c>
      <c r="G11121">
        <f>VLOOKUP(C11121,reference!$A$1:$E$310,5,FALSE)</f>
        <v>5314070</v>
      </c>
      <c r="H11121" t="str">
        <f>VLOOKUP(C11121,reference!$A$1:$E$310,4,FALSE)</f>
        <v>ROTE BARAT</v>
      </c>
      <c r="I11121" t="str">
        <f>VLOOKUP($D11121,reference!$G$1:$H$25,2,FALSE)</f>
        <v>Semak belukar</v>
      </c>
      <c r="J11121" t="str">
        <f>VLOOKUP($E11121,reference!$G$1:$H$25,2,FALSE)</f>
        <v>Hutan lahan kering sekunder / bekas tebangan</v>
      </c>
      <c r="K11121" t="str">
        <f t="shared" si="173"/>
        <v>Non Irigasi</v>
      </c>
      <c r="L11121" t="s">
        <v>327</v>
      </c>
    </row>
    <row r="11122" spans="1:12" x14ac:dyDescent="0.25">
      <c r="A11122" s="1">
        <v>11121</v>
      </c>
      <c r="B11122" s="3">
        <v>813</v>
      </c>
      <c r="C11122" s="1">
        <v>240</v>
      </c>
      <c r="D11122" s="1">
        <v>9</v>
      </c>
      <c r="E11122" s="1">
        <v>9</v>
      </c>
      <c r="F11122" s="1">
        <v>0</v>
      </c>
      <c r="G11122">
        <f>VLOOKUP(C11122,reference!$A$1:$E$310,5,FALSE)</f>
        <v>5314070</v>
      </c>
      <c r="H11122" t="str">
        <f>VLOOKUP(C11122,reference!$A$1:$E$310,4,FALSE)</f>
        <v>ROTE BARAT</v>
      </c>
      <c r="I11122" t="str">
        <f>VLOOKUP($D11122,reference!$G$1:$H$25,2,FALSE)</f>
        <v>Semak belukar</v>
      </c>
      <c r="J11122" t="str">
        <f>VLOOKUP($E11122,reference!$G$1:$H$25,2,FALSE)</f>
        <v>Semak belukar</v>
      </c>
      <c r="K11122" t="str">
        <f t="shared" si="173"/>
        <v>Non Irigasi</v>
      </c>
      <c r="L11122" t="s">
        <v>327</v>
      </c>
    </row>
    <row r="11123" spans="1:12" x14ac:dyDescent="0.25">
      <c r="A11123" s="1">
        <v>11122</v>
      </c>
      <c r="B11123" s="3">
        <v>2</v>
      </c>
      <c r="C11123" s="1">
        <v>234</v>
      </c>
      <c r="D11123" s="1">
        <v>2</v>
      </c>
      <c r="E11123" s="1">
        <v>6</v>
      </c>
      <c r="F11123" s="1">
        <v>0</v>
      </c>
      <c r="G11123">
        <f>VLOOKUP(C11123,reference!$A$1:$E$310,5,FALSE)</f>
        <v>5314030</v>
      </c>
      <c r="H11123" t="str">
        <f>VLOOKUP(C11123,reference!$A$1:$E$310,4,FALSE)</f>
        <v>LOBALAIN</v>
      </c>
      <c r="I11123" t="str">
        <f>VLOOKUP($D11123,reference!$G$1:$H$25,2,FALSE)</f>
        <v>Hutan lahan kering sekunder / bekas tebangan</v>
      </c>
      <c r="J11123" t="str">
        <f>VLOOKUP($E11123,reference!$G$1:$H$25,2,FALSE)</f>
        <v>Hutan mangrove sekunder</v>
      </c>
      <c r="K11123" t="str">
        <f t="shared" si="173"/>
        <v>Non Irigasi</v>
      </c>
      <c r="L11123" t="s">
        <v>327</v>
      </c>
    </row>
    <row r="11124" spans="1:12" x14ac:dyDescent="0.25">
      <c r="A11124" s="1">
        <v>11123</v>
      </c>
      <c r="B11124" s="3">
        <v>1</v>
      </c>
      <c r="C11124" s="1">
        <v>234</v>
      </c>
      <c r="D11124" s="1">
        <v>2</v>
      </c>
      <c r="E11124" s="1">
        <v>20</v>
      </c>
      <c r="F11124" s="1">
        <v>0</v>
      </c>
      <c r="G11124">
        <f>VLOOKUP(C11124,reference!$A$1:$E$310,5,FALSE)</f>
        <v>5314030</v>
      </c>
      <c r="H11124" t="str">
        <f>VLOOKUP(C11124,reference!$A$1:$E$310,4,FALSE)</f>
        <v>LOBALAIN</v>
      </c>
      <c r="I11124" t="str">
        <f>VLOOKUP($D11124,reference!$G$1:$H$25,2,FALSE)</f>
        <v>Hutan lahan kering sekunder / bekas tebangan</v>
      </c>
      <c r="J11124" t="str">
        <f>VLOOKUP($E11124,reference!$G$1:$H$25,2,FALSE)</f>
        <v>Tubuh air</v>
      </c>
      <c r="K11124" t="str">
        <f t="shared" si="173"/>
        <v>Non Irigasi</v>
      </c>
      <c r="L11124" t="s">
        <v>328</v>
      </c>
    </row>
    <row r="11125" spans="1:12" x14ac:dyDescent="0.25">
      <c r="A11125" s="1">
        <v>11124</v>
      </c>
      <c r="B11125" s="3">
        <v>1</v>
      </c>
      <c r="C11125" s="1">
        <v>240</v>
      </c>
      <c r="D11125" s="1">
        <v>1</v>
      </c>
      <c r="E11125" s="1">
        <v>9</v>
      </c>
      <c r="F11125" s="1">
        <v>0</v>
      </c>
      <c r="G11125">
        <f>VLOOKUP(C11125,reference!$A$1:$E$310,5,FALSE)</f>
        <v>5314070</v>
      </c>
      <c r="H11125" t="str">
        <f>VLOOKUP(C11125,reference!$A$1:$E$310,4,FALSE)</f>
        <v>ROTE BARAT</v>
      </c>
      <c r="I11125" t="str">
        <f>VLOOKUP($D11125,reference!$G$1:$H$25,2,FALSE)</f>
        <v>Hutan lahan kering primer</v>
      </c>
      <c r="J11125" t="str">
        <f>VLOOKUP($E11125,reference!$G$1:$H$25,2,FALSE)</f>
        <v>Semak belukar</v>
      </c>
      <c r="K11125" t="str">
        <f t="shared" si="173"/>
        <v>Non Irigasi</v>
      </c>
      <c r="L11125" t="s">
        <v>328</v>
      </c>
    </row>
    <row r="11126" spans="1:12" x14ac:dyDescent="0.25">
      <c r="A11126" s="1">
        <v>11125</v>
      </c>
      <c r="B11126" s="3">
        <v>20</v>
      </c>
      <c r="C11126" s="1">
        <v>234</v>
      </c>
      <c r="D11126" s="1">
        <v>18</v>
      </c>
      <c r="E11126" s="1">
        <v>14</v>
      </c>
      <c r="F11126" s="1">
        <v>0</v>
      </c>
      <c r="G11126">
        <f>VLOOKUP(C11126,reference!$A$1:$E$310,5,FALSE)</f>
        <v>5314030</v>
      </c>
      <c r="H11126" t="str">
        <f>VLOOKUP(C11126,reference!$A$1:$E$310,4,FALSE)</f>
        <v>LOBALAIN</v>
      </c>
      <c r="I11126" t="str">
        <f>VLOOKUP($D11126,reference!$G$1:$H$25,2,FALSE)</f>
        <v>Lahan terbuka</v>
      </c>
      <c r="J11126" t="str">
        <f>VLOOKUP($E11126,reference!$G$1:$H$25,2,FALSE)</f>
        <v>Sawah</v>
      </c>
      <c r="K11126" t="str">
        <f t="shared" si="173"/>
        <v>Non Irigasi</v>
      </c>
      <c r="L11126" t="s">
        <v>327</v>
      </c>
    </row>
    <row r="11127" spans="1:12" x14ac:dyDescent="0.25">
      <c r="A11127" s="1">
        <v>11126</v>
      </c>
      <c r="B11127" s="3">
        <v>1</v>
      </c>
      <c r="C11127" s="1">
        <v>234</v>
      </c>
      <c r="D11127" s="1">
        <v>16</v>
      </c>
      <c r="E11127" s="1">
        <v>20</v>
      </c>
      <c r="F11127" s="1">
        <v>0</v>
      </c>
      <c r="G11127">
        <f>VLOOKUP(C11127,reference!$A$1:$E$310,5,FALSE)</f>
        <v>5314030</v>
      </c>
      <c r="H11127" t="str">
        <f>VLOOKUP(C11127,reference!$A$1:$E$310,4,FALSE)</f>
        <v>LOBALAIN</v>
      </c>
      <c r="I11127" t="str">
        <f>VLOOKUP($D11127,reference!$G$1:$H$25,2,FALSE)</f>
        <v>Pemukiman</v>
      </c>
      <c r="J11127" t="str">
        <f>VLOOKUP($E11127,reference!$G$1:$H$25,2,FALSE)</f>
        <v>Tubuh air</v>
      </c>
      <c r="K11127" t="str">
        <f t="shared" si="173"/>
        <v>Non Irigasi</v>
      </c>
      <c r="L11127" t="s">
        <v>327</v>
      </c>
    </row>
    <row r="11128" spans="1:12" x14ac:dyDescent="0.25">
      <c r="A11128" s="1">
        <v>11127</v>
      </c>
      <c r="B11128" s="3">
        <v>8</v>
      </c>
      <c r="C11128" s="1">
        <v>234</v>
      </c>
      <c r="D11128" s="1">
        <v>2</v>
      </c>
      <c r="E11128" s="1">
        <v>5</v>
      </c>
      <c r="F11128" s="1">
        <v>0</v>
      </c>
      <c r="G11128">
        <f>VLOOKUP(C11128,reference!$A$1:$E$310,5,FALSE)</f>
        <v>5314030</v>
      </c>
      <c r="H11128" t="str">
        <f>VLOOKUP(C11128,reference!$A$1:$E$310,4,FALSE)</f>
        <v>LOBALAIN</v>
      </c>
      <c r="I11128" t="str">
        <f>VLOOKUP($D11128,reference!$G$1:$H$25,2,FALSE)</f>
        <v>Hutan lahan kering sekunder / bekas tebangan</v>
      </c>
      <c r="J11128" t="str">
        <f>VLOOKUP($E11128,reference!$G$1:$H$25,2,FALSE)</f>
        <v>Hutan mangrove primer</v>
      </c>
      <c r="K11128" t="str">
        <f t="shared" si="173"/>
        <v>Non Irigasi</v>
      </c>
      <c r="L11128" t="s">
        <v>327</v>
      </c>
    </row>
    <row r="11129" spans="1:12" x14ac:dyDescent="0.25">
      <c r="A11129" s="1">
        <v>11128</v>
      </c>
      <c r="B11129" s="3">
        <v>48</v>
      </c>
      <c r="C11129" s="1">
        <v>232</v>
      </c>
      <c r="D11129" s="1">
        <v>13</v>
      </c>
      <c r="E11129" s="1">
        <v>20</v>
      </c>
      <c r="F11129" s="1">
        <v>0</v>
      </c>
      <c r="G11129">
        <f>VLOOKUP(C11129,reference!$A$1:$E$310,5,FALSE)</f>
        <v>5314010</v>
      </c>
      <c r="H11129" t="str">
        <f>VLOOKUP(C11129,reference!$A$1:$E$310,4,FALSE)</f>
        <v>ROTE BARAT DAYA</v>
      </c>
      <c r="I11129" t="str">
        <f>VLOOKUP($D11129,reference!$G$1:$H$25,2,FALSE)</f>
        <v>Pertanian lahan kering  campur semak / kebun campur</v>
      </c>
      <c r="J11129" t="str">
        <f>VLOOKUP($E11129,reference!$G$1:$H$25,2,FALSE)</f>
        <v>Tubuh air</v>
      </c>
      <c r="K11129" t="str">
        <f t="shared" si="173"/>
        <v>Non Irigasi</v>
      </c>
      <c r="L11129" t="s">
        <v>327</v>
      </c>
    </row>
    <row r="11130" spans="1:12" x14ac:dyDescent="0.25">
      <c r="A11130" s="1">
        <v>11129</v>
      </c>
      <c r="B11130" s="3">
        <v>11</v>
      </c>
      <c r="C11130" s="1">
        <v>234</v>
      </c>
      <c r="D11130" s="1">
        <v>10</v>
      </c>
      <c r="E11130" s="1">
        <v>18</v>
      </c>
      <c r="F11130" s="1">
        <v>0</v>
      </c>
      <c r="G11130">
        <f>VLOOKUP(C11130,reference!$A$1:$E$310,5,FALSE)</f>
        <v>5314030</v>
      </c>
      <c r="H11130" t="str">
        <f>VLOOKUP(C11130,reference!$A$1:$E$310,4,FALSE)</f>
        <v>LOBALAIN</v>
      </c>
      <c r="I11130" t="str">
        <f>VLOOKUP($D11130,reference!$G$1:$H$25,2,FALSE)</f>
        <v>Semak belukar rawa</v>
      </c>
      <c r="J11130" t="str">
        <f>VLOOKUP($E11130,reference!$G$1:$H$25,2,FALSE)</f>
        <v>Lahan terbuka</v>
      </c>
      <c r="K11130" t="str">
        <f t="shared" si="173"/>
        <v>Non Irigasi</v>
      </c>
      <c r="L11130" t="s">
        <v>327</v>
      </c>
    </row>
    <row r="11131" spans="1:12" x14ac:dyDescent="0.25">
      <c r="A11131" s="1">
        <v>11130</v>
      </c>
      <c r="B11131" s="3">
        <v>6</v>
      </c>
      <c r="C11131" s="1">
        <v>234</v>
      </c>
      <c r="D11131" s="1">
        <v>10</v>
      </c>
      <c r="E11131" s="1">
        <v>5</v>
      </c>
      <c r="F11131" s="1">
        <v>0</v>
      </c>
      <c r="G11131">
        <f>VLOOKUP(C11131,reference!$A$1:$E$310,5,FALSE)</f>
        <v>5314030</v>
      </c>
      <c r="H11131" t="str">
        <f>VLOOKUP(C11131,reference!$A$1:$E$310,4,FALSE)</f>
        <v>LOBALAIN</v>
      </c>
      <c r="I11131" t="str">
        <f>VLOOKUP($D11131,reference!$G$1:$H$25,2,FALSE)</f>
        <v>Semak belukar rawa</v>
      </c>
      <c r="J11131" t="str">
        <f>VLOOKUP($E11131,reference!$G$1:$H$25,2,FALSE)</f>
        <v>Hutan mangrove primer</v>
      </c>
      <c r="K11131" t="str">
        <f t="shared" si="173"/>
        <v>Non Irigasi</v>
      </c>
      <c r="L11131" t="s">
        <v>327</v>
      </c>
    </row>
    <row r="11132" spans="1:12" x14ac:dyDescent="0.25">
      <c r="A11132" s="1">
        <v>11131</v>
      </c>
      <c r="B11132" s="3">
        <v>11</v>
      </c>
      <c r="C11132" s="1">
        <v>234</v>
      </c>
      <c r="D11132" s="1">
        <v>2</v>
      </c>
      <c r="E11132" s="1">
        <v>18</v>
      </c>
      <c r="F11132" s="1">
        <v>0</v>
      </c>
      <c r="G11132">
        <f>VLOOKUP(C11132,reference!$A$1:$E$310,5,FALSE)</f>
        <v>5314030</v>
      </c>
      <c r="H11132" t="str">
        <f>VLOOKUP(C11132,reference!$A$1:$E$310,4,FALSE)</f>
        <v>LOBALAIN</v>
      </c>
      <c r="I11132" t="str">
        <f>VLOOKUP($D11132,reference!$G$1:$H$25,2,FALSE)</f>
        <v>Hutan lahan kering sekunder / bekas tebangan</v>
      </c>
      <c r="J11132" t="str">
        <f>VLOOKUP($E11132,reference!$G$1:$H$25,2,FALSE)</f>
        <v>Lahan terbuka</v>
      </c>
      <c r="K11132" t="str">
        <f t="shared" si="173"/>
        <v>Non Irigasi</v>
      </c>
      <c r="L11132" t="s">
        <v>328</v>
      </c>
    </row>
    <row r="11133" spans="1:12" x14ac:dyDescent="0.25">
      <c r="A11133" s="1">
        <v>11132</v>
      </c>
      <c r="B11133" s="3">
        <v>98</v>
      </c>
      <c r="C11133" s="1">
        <v>232</v>
      </c>
      <c r="D11133" s="1">
        <v>16</v>
      </c>
      <c r="E11133" s="1">
        <v>13</v>
      </c>
      <c r="F11133" s="1">
        <v>0</v>
      </c>
      <c r="G11133">
        <f>VLOOKUP(C11133,reference!$A$1:$E$310,5,FALSE)</f>
        <v>5314010</v>
      </c>
      <c r="H11133" t="str">
        <f>VLOOKUP(C11133,reference!$A$1:$E$310,4,FALSE)</f>
        <v>ROTE BARAT DAYA</v>
      </c>
      <c r="I11133" t="str">
        <f>VLOOKUP($D11133,reference!$G$1:$H$25,2,FALSE)</f>
        <v>Pemukiman</v>
      </c>
      <c r="J11133" t="str">
        <f>VLOOKUP($E11133,reference!$G$1:$H$25,2,FALSE)</f>
        <v>Pertanian lahan kering  campur semak / kebun campur</v>
      </c>
      <c r="K11133" t="str">
        <f t="shared" si="173"/>
        <v>Non Irigasi</v>
      </c>
      <c r="L11133" t="s">
        <v>327</v>
      </c>
    </row>
    <row r="11134" spans="1:12" x14ac:dyDescent="0.25">
      <c r="A11134" s="1">
        <v>11133</v>
      </c>
      <c r="B11134" s="3">
        <v>4</v>
      </c>
      <c r="C11134" s="1">
        <v>234</v>
      </c>
      <c r="D11134" s="1">
        <v>5</v>
      </c>
      <c r="E11134" s="1">
        <v>18</v>
      </c>
      <c r="F11134" s="1">
        <v>0</v>
      </c>
      <c r="G11134">
        <f>VLOOKUP(C11134,reference!$A$1:$E$310,5,FALSE)</f>
        <v>5314030</v>
      </c>
      <c r="H11134" t="str">
        <f>VLOOKUP(C11134,reference!$A$1:$E$310,4,FALSE)</f>
        <v>LOBALAIN</v>
      </c>
      <c r="I11134" t="str">
        <f>VLOOKUP($D11134,reference!$G$1:$H$25,2,FALSE)</f>
        <v>Hutan mangrove primer</v>
      </c>
      <c r="J11134" t="str">
        <f>VLOOKUP($E11134,reference!$G$1:$H$25,2,FALSE)</f>
        <v>Lahan terbuka</v>
      </c>
      <c r="K11134" t="str">
        <f t="shared" si="173"/>
        <v>Non Irigasi</v>
      </c>
      <c r="L11134" t="s">
        <v>328</v>
      </c>
    </row>
    <row r="11135" spans="1:12" x14ac:dyDescent="0.25">
      <c r="A11135" s="1">
        <v>11134</v>
      </c>
      <c r="B11135" s="3">
        <v>25</v>
      </c>
      <c r="C11135" s="1">
        <v>232</v>
      </c>
      <c r="D11135" s="1">
        <v>9</v>
      </c>
      <c r="E11135" s="1">
        <v>13</v>
      </c>
      <c r="F11135" s="1">
        <v>0</v>
      </c>
      <c r="G11135">
        <f>VLOOKUP(C11135,reference!$A$1:$E$310,5,FALSE)</f>
        <v>5314010</v>
      </c>
      <c r="H11135" t="str">
        <f>VLOOKUP(C11135,reference!$A$1:$E$310,4,FALSE)</f>
        <v>ROTE BARAT DAYA</v>
      </c>
      <c r="I11135" t="str">
        <f>VLOOKUP($D11135,reference!$G$1:$H$25,2,FALSE)</f>
        <v>Semak belukar</v>
      </c>
      <c r="J11135" t="str">
        <f>VLOOKUP($E11135,reference!$G$1:$H$25,2,FALSE)</f>
        <v>Pertanian lahan kering  campur semak / kebun campur</v>
      </c>
      <c r="K11135" t="str">
        <f t="shared" si="173"/>
        <v>Non Irigasi</v>
      </c>
      <c r="L11135" t="s">
        <v>327</v>
      </c>
    </row>
    <row r="11136" spans="1:12" x14ac:dyDescent="0.25">
      <c r="A11136" s="1">
        <v>11135</v>
      </c>
      <c r="B11136" s="3">
        <v>14</v>
      </c>
      <c r="C11136" s="1">
        <v>232</v>
      </c>
      <c r="D11136" s="1">
        <v>18</v>
      </c>
      <c r="E11136" s="1">
        <v>14</v>
      </c>
      <c r="F11136" s="1">
        <v>0</v>
      </c>
      <c r="G11136">
        <f>VLOOKUP(C11136,reference!$A$1:$E$310,5,FALSE)</f>
        <v>5314010</v>
      </c>
      <c r="H11136" t="str">
        <f>VLOOKUP(C11136,reference!$A$1:$E$310,4,FALSE)</f>
        <v>ROTE BARAT DAYA</v>
      </c>
      <c r="I11136" t="str">
        <f>VLOOKUP($D11136,reference!$G$1:$H$25,2,FALSE)</f>
        <v>Lahan terbuka</v>
      </c>
      <c r="J11136" t="str">
        <f>VLOOKUP($E11136,reference!$G$1:$H$25,2,FALSE)</f>
        <v>Sawah</v>
      </c>
      <c r="K11136" t="str">
        <f t="shared" si="173"/>
        <v>Non Irigasi</v>
      </c>
      <c r="L11136" t="s">
        <v>327</v>
      </c>
    </row>
    <row r="11137" spans="1:12" x14ac:dyDescent="0.25">
      <c r="A11137" s="1">
        <v>11136</v>
      </c>
      <c r="B11137" s="3">
        <v>1</v>
      </c>
      <c r="C11137" s="1">
        <v>234</v>
      </c>
      <c r="D11137" s="1">
        <v>18</v>
      </c>
      <c r="E11137" s="1">
        <v>5</v>
      </c>
      <c r="F11137" s="1">
        <v>0</v>
      </c>
      <c r="G11137">
        <f>VLOOKUP(C11137,reference!$A$1:$E$310,5,FALSE)</f>
        <v>5314030</v>
      </c>
      <c r="H11137" t="str">
        <f>VLOOKUP(C11137,reference!$A$1:$E$310,4,FALSE)</f>
        <v>LOBALAIN</v>
      </c>
      <c r="I11137" t="str">
        <f>VLOOKUP($D11137,reference!$G$1:$H$25,2,FALSE)</f>
        <v>Lahan terbuka</v>
      </c>
      <c r="J11137" t="str">
        <f>VLOOKUP($E11137,reference!$G$1:$H$25,2,FALSE)</f>
        <v>Hutan mangrove primer</v>
      </c>
      <c r="K11137" t="str">
        <f t="shared" si="173"/>
        <v>Non Irigasi</v>
      </c>
      <c r="L11137" t="s">
        <v>327</v>
      </c>
    </row>
    <row r="11138" spans="1:12" x14ac:dyDescent="0.25">
      <c r="A11138" s="1">
        <v>11137</v>
      </c>
      <c r="B11138" s="3">
        <v>11</v>
      </c>
      <c r="C11138" s="1">
        <v>234</v>
      </c>
      <c r="D11138" s="1">
        <v>6</v>
      </c>
      <c r="E11138" s="1">
        <v>5</v>
      </c>
      <c r="F11138" s="1">
        <v>0</v>
      </c>
      <c r="G11138">
        <f>VLOOKUP(C11138,reference!$A$1:$E$310,5,FALSE)</f>
        <v>5314030</v>
      </c>
      <c r="H11138" t="str">
        <f>VLOOKUP(C11138,reference!$A$1:$E$310,4,FALSE)</f>
        <v>LOBALAIN</v>
      </c>
      <c r="I11138" t="str">
        <f>VLOOKUP($D11138,reference!$G$1:$H$25,2,FALSE)</f>
        <v>Hutan mangrove sekunder</v>
      </c>
      <c r="J11138" t="str">
        <f>VLOOKUP($E11138,reference!$G$1:$H$25,2,FALSE)</f>
        <v>Hutan mangrove primer</v>
      </c>
      <c r="K11138" t="str">
        <f t="shared" si="173"/>
        <v>Non Irigasi</v>
      </c>
      <c r="L11138" t="s">
        <v>327</v>
      </c>
    </row>
    <row r="11139" spans="1:12" x14ac:dyDescent="0.25">
      <c r="A11139" s="1">
        <v>11138</v>
      </c>
      <c r="B11139" s="3">
        <v>5</v>
      </c>
      <c r="C11139" s="1">
        <v>234</v>
      </c>
      <c r="D11139" s="1">
        <v>12</v>
      </c>
      <c r="E11139" s="1">
        <v>5</v>
      </c>
      <c r="F11139" s="1">
        <v>0</v>
      </c>
      <c r="G11139">
        <f>VLOOKUP(C11139,reference!$A$1:$E$310,5,FALSE)</f>
        <v>5314030</v>
      </c>
      <c r="H11139" t="str">
        <f>VLOOKUP(C11139,reference!$A$1:$E$310,4,FALSE)</f>
        <v>LOBALAIN</v>
      </c>
      <c r="I11139" t="str">
        <f>VLOOKUP($D11139,reference!$G$1:$H$25,2,FALSE)</f>
        <v>Pertanian lahan kering</v>
      </c>
      <c r="J11139" t="str">
        <f>VLOOKUP($E11139,reference!$G$1:$H$25,2,FALSE)</f>
        <v>Hutan mangrove primer</v>
      </c>
      <c r="K11139" t="str">
        <f t="shared" ref="K11139:K11202" si="174">IF(F11139=0,"Non Irigasi","Buffer Irigasi")</f>
        <v>Non Irigasi</v>
      </c>
      <c r="L11139" t="s">
        <v>327</v>
      </c>
    </row>
    <row r="11140" spans="1:12" x14ac:dyDescent="0.25">
      <c r="A11140" s="1">
        <v>11139</v>
      </c>
      <c r="B11140" s="3">
        <v>60</v>
      </c>
      <c r="C11140" s="1">
        <v>240</v>
      </c>
      <c r="D11140" s="1">
        <v>9</v>
      </c>
      <c r="E11140" s="1">
        <v>16</v>
      </c>
      <c r="F11140" s="1">
        <v>0</v>
      </c>
      <c r="G11140">
        <f>VLOOKUP(C11140,reference!$A$1:$E$310,5,FALSE)</f>
        <v>5314070</v>
      </c>
      <c r="H11140" t="str">
        <f>VLOOKUP(C11140,reference!$A$1:$E$310,4,FALSE)</f>
        <v>ROTE BARAT</v>
      </c>
      <c r="I11140" t="str">
        <f>VLOOKUP($D11140,reference!$G$1:$H$25,2,FALSE)</f>
        <v>Semak belukar</v>
      </c>
      <c r="J11140" t="str">
        <f>VLOOKUP($E11140,reference!$G$1:$H$25,2,FALSE)</f>
        <v>Pemukiman</v>
      </c>
      <c r="K11140" t="str">
        <f t="shared" si="174"/>
        <v>Non Irigasi</v>
      </c>
      <c r="L11140" t="s">
        <v>327</v>
      </c>
    </row>
    <row r="11141" spans="1:12" x14ac:dyDescent="0.25">
      <c r="A11141" s="1">
        <v>11140</v>
      </c>
      <c r="B11141" s="3">
        <v>432</v>
      </c>
      <c r="C11141" s="1">
        <v>240</v>
      </c>
      <c r="D11141" s="1">
        <v>2</v>
      </c>
      <c r="E11141" s="1">
        <v>9</v>
      </c>
      <c r="F11141" s="1">
        <v>0</v>
      </c>
      <c r="G11141">
        <f>VLOOKUP(C11141,reference!$A$1:$E$310,5,FALSE)</f>
        <v>5314070</v>
      </c>
      <c r="H11141" t="str">
        <f>VLOOKUP(C11141,reference!$A$1:$E$310,4,FALSE)</f>
        <v>ROTE BARAT</v>
      </c>
      <c r="I11141" t="str">
        <f>VLOOKUP($D11141,reference!$G$1:$H$25,2,FALSE)</f>
        <v>Hutan lahan kering sekunder / bekas tebangan</v>
      </c>
      <c r="J11141" t="str">
        <f>VLOOKUP($E11141,reference!$G$1:$H$25,2,FALSE)</f>
        <v>Semak belukar</v>
      </c>
      <c r="K11141" t="str">
        <f t="shared" si="174"/>
        <v>Non Irigasi</v>
      </c>
      <c r="L11141" t="s">
        <v>328</v>
      </c>
    </row>
    <row r="11142" spans="1:12" x14ac:dyDescent="0.25">
      <c r="A11142" s="1">
        <v>11141</v>
      </c>
      <c r="B11142" s="3">
        <v>1</v>
      </c>
      <c r="C11142" s="1">
        <v>234</v>
      </c>
      <c r="D11142" s="1">
        <v>10</v>
      </c>
      <c r="E11142" s="1">
        <v>0</v>
      </c>
      <c r="F11142" s="1">
        <v>0</v>
      </c>
      <c r="G11142">
        <f>VLOOKUP(C11142,reference!$A$1:$E$310,5,FALSE)</f>
        <v>5314030</v>
      </c>
      <c r="H11142" t="str">
        <f>VLOOKUP(C11142,reference!$A$1:$E$310,4,FALSE)</f>
        <v>LOBALAIN</v>
      </c>
      <c r="I11142" t="str">
        <f>VLOOKUP($D11142,reference!$G$1:$H$25,2,FALSE)</f>
        <v>Semak belukar rawa</v>
      </c>
      <c r="J11142" t="str">
        <f>VLOOKUP($E11142,reference!$G$1:$H$25,2,FALSE)</f>
        <v>No data</v>
      </c>
      <c r="K11142" t="str">
        <f t="shared" si="174"/>
        <v>Non Irigasi</v>
      </c>
      <c r="L11142" t="s">
        <v>327</v>
      </c>
    </row>
    <row r="11143" spans="1:12" x14ac:dyDescent="0.25">
      <c r="A11143" s="1">
        <v>11142</v>
      </c>
      <c r="B11143" s="3">
        <v>1</v>
      </c>
      <c r="C11143" s="1">
        <v>234</v>
      </c>
      <c r="D11143" s="1">
        <v>10</v>
      </c>
      <c r="E11143" s="1">
        <v>9</v>
      </c>
      <c r="F11143" s="1">
        <v>0</v>
      </c>
      <c r="G11143">
        <f>VLOOKUP(C11143,reference!$A$1:$E$310,5,FALSE)</f>
        <v>5314030</v>
      </c>
      <c r="H11143" t="str">
        <f>VLOOKUP(C11143,reference!$A$1:$E$310,4,FALSE)</f>
        <v>LOBALAIN</v>
      </c>
      <c r="I11143" t="str">
        <f>VLOOKUP($D11143,reference!$G$1:$H$25,2,FALSE)</f>
        <v>Semak belukar rawa</v>
      </c>
      <c r="J11143" t="str">
        <f>VLOOKUP($E11143,reference!$G$1:$H$25,2,FALSE)</f>
        <v>Semak belukar</v>
      </c>
      <c r="K11143" t="str">
        <f t="shared" si="174"/>
        <v>Non Irigasi</v>
      </c>
      <c r="L11143" t="s">
        <v>327</v>
      </c>
    </row>
    <row r="11144" spans="1:12" x14ac:dyDescent="0.25">
      <c r="A11144" s="1">
        <v>11143</v>
      </c>
      <c r="B11144" s="3">
        <v>126</v>
      </c>
      <c r="C11144" s="1">
        <v>232</v>
      </c>
      <c r="D11144" s="1">
        <v>9</v>
      </c>
      <c r="E11144" s="1">
        <v>12</v>
      </c>
      <c r="F11144" s="1">
        <v>0</v>
      </c>
      <c r="G11144">
        <f>VLOOKUP(C11144,reference!$A$1:$E$310,5,FALSE)</f>
        <v>5314010</v>
      </c>
      <c r="H11144" t="str">
        <f>VLOOKUP(C11144,reference!$A$1:$E$310,4,FALSE)</f>
        <v>ROTE BARAT DAYA</v>
      </c>
      <c r="I11144" t="str">
        <f>VLOOKUP($D11144,reference!$G$1:$H$25,2,FALSE)</f>
        <v>Semak belukar</v>
      </c>
      <c r="J11144" t="str">
        <f>VLOOKUP($E11144,reference!$G$1:$H$25,2,FALSE)</f>
        <v>Pertanian lahan kering</v>
      </c>
      <c r="K11144" t="str">
        <f t="shared" si="174"/>
        <v>Non Irigasi</v>
      </c>
      <c r="L11144" t="s">
        <v>327</v>
      </c>
    </row>
    <row r="11145" spans="1:12" x14ac:dyDescent="0.25">
      <c r="A11145" s="1">
        <v>11144</v>
      </c>
      <c r="B11145" s="3">
        <v>1</v>
      </c>
      <c r="C11145" s="1">
        <v>234</v>
      </c>
      <c r="D11145" s="1">
        <v>6</v>
      </c>
      <c r="E11145" s="1">
        <v>0</v>
      </c>
      <c r="F11145" s="1">
        <v>0</v>
      </c>
      <c r="G11145">
        <f>VLOOKUP(C11145,reference!$A$1:$E$310,5,FALSE)</f>
        <v>5314030</v>
      </c>
      <c r="H11145" t="str">
        <f>VLOOKUP(C11145,reference!$A$1:$E$310,4,FALSE)</f>
        <v>LOBALAIN</v>
      </c>
      <c r="I11145" t="str">
        <f>VLOOKUP($D11145,reference!$G$1:$H$25,2,FALSE)</f>
        <v>Hutan mangrove sekunder</v>
      </c>
      <c r="J11145" t="str">
        <f>VLOOKUP($E11145,reference!$G$1:$H$25,2,FALSE)</f>
        <v>No data</v>
      </c>
      <c r="K11145" t="str">
        <f t="shared" si="174"/>
        <v>Non Irigasi</v>
      </c>
      <c r="L11145" t="s">
        <v>328</v>
      </c>
    </row>
    <row r="11146" spans="1:12" x14ac:dyDescent="0.25">
      <c r="A11146" s="1">
        <v>11145</v>
      </c>
      <c r="B11146" s="3">
        <v>1</v>
      </c>
      <c r="C11146" s="1">
        <v>234</v>
      </c>
      <c r="D11146" s="1">
        <v>12</v>
      </c>
      <c r="E11146" s="1">
        <v>0</v>
      </c>
      <c r="F11146" s="1">
        <v>0</v>
      </c>
      <c r="G11146">
        <f>VLOOKUP(C11146,reference!$A$1:$E$310,5,FALSE)</f>
        <v>5314030</v>
      </c>
      <c r="H11146" t="str">
        <f>VLOOKUP(C11146,reference!$A$1:$E$310,4,FALSE)</f>
        <v>LOBALAIN</v>
      </c>
      <c r="I11146" t="str">
        <f>VLOOKUP($D11146,reference!$G$1:$H$25,2,FALSE)</f>
        <v>Pertanian lahan kering</v>
      </c>
      <c r="J11146" t="str">
        <f>VLOOKUP($E11146,reference!$G$1:$H$25,2,FALSE)</f>
        <v>No data</v>
      </c>
      <c r="K11146" t="str">
        <f t="shared" si="174"/>
        <v>Non Irigasi</v>
      </c>
      <c r="L11146" t="s">
        <v>327</v>
      </c>
    </row>
    <row r="11147" spans="1:12" x14ac:dyDescent="0.25">
      <c r="A11147" s="1">
        <v>11146</v>
      </c>
      <c r="B11147" s="3">
        <v>1444</v>
      </c>
      <c r="C11147" s="1">
        <v>240</v>
      </c>
      <c r="D11147" s="1">
        <v>2</v>
      </c>
      <c r="E11147" s="1">
        <v>2</v>
      </c>
      <c r="F11147" s="1">
        <v>0</v>
      </c>
      <c r="G11147">
        <f>VLOOKUP(C11147,reference!$A$1:$E$310,5,FALSE)</f>
        <v>5314070</v>
      </c>
      <c r="H11147" t="str">
        <f>VLOOKUP(C11147,reference!$A$1:$E$310,4,FALSE)</f>
        <v>ROTE BARAT</v>
      </c>
      <c r="I11147" t="str">
        <f>VLOOKUP($D11147,reference!$G$1:$H$25,2,FALSE)</f>
        <v>Hutan lahan kering sekunder / bekas tebangan</v>
      </c>
      <c r="J11147" t="str">
        <f>VLOOKUP($E11147,reference!$G$1:$H$25,2,FALSE)</f>
        <v>Hutan lahan kering sekunder / bekas tebangan</v>
      </c>
      <c r="K11147" t="str">
        <f t="shared" si="174"/>
        <v>Non Irigasi</v>
      </c>
      <c r="L11147" t="s">
        <v>327</v>
      </c>
    </row>
    <row r="11148" spans="1:12" x14ac:dyDescent="0.25">
      <c r="A11148" s="1">
        <v>11147</v>
      </c>
      <c r="B11148" s="3">
        <v>284</v>
      </c>
      <c r="C11148" s="1">
        <v>232</v>
      </c>
      <c r="D11148" s="1">
        <v>13</v>
      </c>
      <c r="E11148" s="1">
        <v>12</v>
      </c>
      <c r="F11148" s="1">
        <v>0</v>
      </c>
      <c r="G11148">
        <f>VLOOKUP(C11148,reference!$A$1:$E$310,5,FALSE)</f>
        <v>5314010</v>
      </c>
      <c r="H11148" t="str">
        <f>VLOOKUP(C11148,reference!$A$1:$E$310,4,FALSE)</f>
        <v>ROTE BARAT DAYA</v>
      </c>
      <c r="I11148" t="str">
        <f>VLOOKUP($D11148,reference!$G$1:$H$25,2,FALSE)</f>
        <v>Pertanian lahan kering  campur semak / kebun campur</v>
      </c>
      <c r="J11148" t="str">
        <f>VLOOKUP($E11148,reference!$G$1:$H$25,2,FALSE)</f>
        <v>Pertanian lahan kering</v>
      </c>
      <c r="K11148" t="str">
        <f t="shared" si="174"/>
        <v>Non Irigasi</v>
      </c>
      <c r="L11148" t="s">
        <v>327</v>
      </c>
    </row>
    <row r="11149" spans="1:12" x14ac:dyDescent="0.25">
      <c r="A11149" s="1">
        <v>11148</v>
      </c>
      <c r="B11149" s="3">
        <v>65</v>
      </c>
      <c r="C11149" s="1">
        <v>232</v>
      </c>
      <c r="D11149" s="1">
        <v>0</v>
      </c>
      <c r="E11149" s="1">
        <v>9</v>
      </c>
      <c r="F11149" s="1">
        <v>0</v>
      </c>
      <c r="G11149">
        <f>VLOOKUP(C11149,reference!$A$1:$E$310,5,FALSE)</f>
        <v>5314010</v>
      </c>
      <c r="H11149" t="str">
        <f>VLOOKUP(C11149,reference!$A$1:$E$310,4,FALSE)</f>
        <v>ROTE BARAT DAYA</v>
      </c>
      <c r="I11149" t="str">
        <f>VLOOKUP($D11149,reference!$G$1:$H$25,2,FALSE)</f>
        <v>No data</v>
      </c>
      <c r="J11149" t="str">
        <f>VLOOKUP($E11149,reference!$G$1:$H$25,2,FALSE)</f>
        <v>Semak belukar</v>
      </c>
      <c r="K11149" t="str">
        <f t="shared" si="174"/>
        <v>Non Irigasi</v>
      </c>
      <c r="L11149" t="s">
        <v>327</v>
      </c>
    </row>
    <row r="11150" spans="1:12" x14ac:dyDescent="0.25">
      <c r="A11150" s="1">
        <v>11149</v>
      </c>
      <c r="B11150" s="3">
        <v>6</v>
      </c>
      <c r="C11150" s="1">
        <v>232</v>
      </c>
      <c r="D11150" s="1">
        <v>0</v>
      </c>
      <c r="E11150" s="1">
        <v>14</v>
      </c>
      <c r="F11150" s="1">
        <v>0</v>
      </c>
      <c r="G11150">
        <f>VLOOKUP(C11150,reference!$A$1:$E$310,5,FALSE)</f>
        <v>5314010</v>
      </c>
      <c r="H11150" t="str">
        <f>VLOOKUP(C11150,reference!$A$1:$E$310,4,FALSE)</f>
        <v>ROTE BARAT DAYA</v>
      </c>
      <c r="I11150" t="str">
        <f>VLOOKUP($D11150,reference!$G$1:$H$25,2,FALSE)</f>
        <v>No data</v>
      </c>
      <c r="J11150" t="str">
        <f>VLOOKUP($E11150,reference!$G$1:$H$25,2,FALSE)</f>
        <v>Sawah</v>
      </c>
      <c r="K11150" t="str">
        <f t="shared" si="174"/>
        <v>Non Irigasi</v>
      </c>
      <c r="L11150" t="s">
        <v>327</v>
      </c>
    </row>
    <row r="11151" spans="1:12" x14ac:dyDescent="0.25">
      <c r="A11151" s="1">
        <v>11150</v>
      </c>
      <c r="B11151" s="3">
        <v>123</v>
      </c>
      <c r="C11151" s="1">
        <v>232</v>
      </c>
      <c r="D11151" s="1">
        <v>0</v>
      </c>
      <c r="E11151" s="1">
        <v>0</v>
      </c>
      <c r="F11151" s="1">
        <v>0</v>
      </c>
      <c r="G11151">
        <f>VLOOKUP(C11151,reference!$A$1:$E$310,5,FALSE)</f>
        <v>5314010</v>
      </c>
      <c r="H11151" t="str">
        <f>VLOOKUP(C11151,reference!$A$1:$E$310,4,FALSE)</f>
        <v>ROTE BARAT DAYA</v>
      </c>
      <c r="I11151" t="str">
        <f>VLOOKUP($D11151,reference!$G$1:$H$25,2,FALSE)</f>
        <v>No data</v>
      </c>
      <c r="J11151" t="str">
        <f>VLOOKUP($E11151,reference!$G$1:$H$25,2,FALSE)</f>
        <v>No data</v>
      </c>
      <c r="K11151" t="str">
        <f t="shared" si="174"/>
        <v>Non Irigasi</v>
      </c>
      <c r="L11151" t="s">
        <v>327</v>
      </c>
    </row>
    <row r="11152" spans="1:12" x14ac:dyDescent="0.25">
      <c r="A11152" s="1">
        <v>11151</v>
      </c>
      <c r="B11152" s="3">
        <v>43</v>
      </c>
      <c r="C11152" s="1">
        <v>232</v>
      </c>
      <c r="D11152" s="1">
        <v>0</v>
      </c>
      <c r="E11152" s="1">
        <v>13</v>
      </c>
      <c r="F11152" s="1">
        <v>0</v>
      </c>
      <c r="G11152">
        <f>VLOOKUP(C11152,reference!$A$1:$E$310,5,FALSE)</f>
        <v>5314010</v>
      </c>
      <c r="H11152" t="str">
        <f>VLOOKUP(C11152,reference!$A$1:$E$310,4,FALSE)</f>
        <v>ROTE BARAT DAYA</v>
      </c>
      <c r="I11152" t="str">
        <f>VLOOKUP($D11152,reference!$G$1:$H$25,2,FALSE)</f>
        <v>No data</v>
      </c>
      <c r="J11152" t="str">
        <f>VLOOKUP($E11152,reference!$G$1:$H$25,2,FALSE)</f>
        <v>Pertanian lahan kering  campur semak / kebun campur</v>
      </c>
      <c r="K11152" t="str">
        <f t="shared" si="174"/>
        <v>Non Irigasi</v>
      </c>
      <c r="L11152" t="s">
        <v>327</v>
      </c>
    </row>
    <row r="11153" spans="1:12" x14ac:dyDescent="0.25">
      <c r="A11153" s="1">
        <v>11152</v>
      </c>
      <c r="B11153" s="3">
        <v>3</v>
      </c>
      <c r="C11153" s="1">
        <v>234</v>
      </c>
      <c r="D11153" s="1">
        <v>0</v>
      </c>
      <c r="E11153" s="1">
        <v>18</v>
      </c>
      <c r="F11153" s="1">
        <v>0</v>
      </c>
      <c r="G11153">
        <f>VLOOKUP(C11153,reference!$A$1:$E$310,5,FALSE)</f>
        <v>5314030</v>
      </c>
      <c r="H11153" t="str">
        <f>VLOOKUP(C11153,reference!$A$1:$E$310,4,FALSE)</f>
        <v>LOBALAIN</v>
      </c>
      <c r="I11153" t="str">
        <f>VLOOKUP($D11153,reference!$G$1:$H$25,2,FALSE)</f>
        <v>No data</v>
      </c>
      <c r="J11153" t="str">
        <f>VLOOKUP($E11153,reference!$G$1:$H$25,2,FALSE)</f>
        <v>Lahan terbuka</v>
      </c>
      <c r="K11153" t="str">
        <f t="shared" si="174"/>
        <v>Non Irigasi</v>
      </c>
      <c r="L11153" t="s">
        <v>327</v>
      </c>
    </row>
    <row r="11154" spans="1:12" x14ac:dyDescent="0.25">
      <c r="A11154" s="1">
        <v>11153</v>
      </c>
      <c r="B11154" s="3">
        <v>1</v>
      </c>
      <c r="C11154" s="1">
        <v>234</v>
      </c>
      <c r="D11154" s="1">
        <v>18</v>
      </c>
      <c r="E11154" s="1">
        <v>18</v>
      </c>
      <c r="F11154" s="1">
        <v>0</v>
      </c>
      <c r="G11154">
        <f>VLOOKUP(C11154,reference!$A$1:$E$310,5,FALSE)</f>
        <v>5314030</v>
      </c>
      <c r="H11154" t="str">
        <f>VLOOKUP(C11154,reference!$A$1:$E$310,4,FALSE)</f>
        <v>LOBALAIN</v>
      </c>
      <c r="I11154" t="str">
        <f>VLOOKUP($D11154,reference!$G$1:$H$25,2,FALSE)</f>
        <v>Lahan terbuka</v>
      </c>
      <c r="J11154" t="str">
        <f>VLOOKUP($E11154,reference!$G$1:$H$25,2,FALSE)</f>
        <v>Lahan terbuka</v>
      </c>
      <c r="K11154" t="str">
        <f t="shared" si="174"/>
        <v>Non Irigasi</v>
      </c>
      <c r="L11154" t="s">
        <v>327</v>
      </c>
    </row>
    <row r="11155" spans="1:12" x14ac:dyDescent="0.25">
      <c r="A11155" s="1">
        <v>11154</v>
      </c>
      <c r="B11155" s="3">
        <v>19</v>
      </c>
      <c r="C11155" s="1">
        <v>240</v>
      </c>
      <c r="D11155" s="1">
        <v>9</v>
      </c>
      <c r="E11155" s="1">
        <v>13</v>
      </c>
      <c r="F11155" s="1">
        <v>0</v>
      </c>
      <c r="G11155">
        <f>VLOOKUP(C11155,reference!$A$1:$E$310,5,FALSE)</f>
        <v>5314070</v>
      </c>
      <c r="H11155" t="str">
        <f>VLOOKUP(C11155,reference!$A$1:$E$310,4,FALSE)</f>
        <v>ROTE BARAT</v>
      </c>
      <c r="I11155" t="str">
        <f>VLOOKUP($D11155,reference!$G$1:$H$25,2,FALSE)</f>
        <v>Semak belukar</v>
      </c>
      <c r="J11155" t="str">
        <f>VLOOKUP($E11155,reference!$G$1:$H$25,2,FALSE)</f>
        <v>Pertanian lahan kering  campur semak / kebun campur</v>
      </c>
      <c r="K11155" t="str">
        <f t="shared" si="174"/>
        <v>Non Irigasi</v>
      </c>
      <c r="L11155" t="s">
        <v>327</v>
      </c>
    </row>
    <row r="11156" spans="1:12" x14ac:dyDescent="0.25">
      <c r="A11156" s="1">
        <v>11155</v>
      </c>
      <c r="B11156" s="3">
        <v>1</v>
      </c>
      <c r="C11156" s="1">
        <v>240</v>
      </c>
      <c r="D11156" s="1">
        <v>2</v>
      </c>
      <c r="E11156" s="1">
        <v>13</v>
      </c>
      <c r="F11156" s="1">
        <v>0</v>
      </c>
      <c r="G11156">
        <f>VLOOKUP(C11156,reference!$A$1:$E$310,5,FALSE)</f>
        <v>5314070</v>
      </c>
      <c r="H11156" t="str">
        <f>VLOOKUP(C11156,reference!$A$1:$E$310,4,FALSE)</f>
        <v>ROTE BARAT</v>
      </c>
      <c r="I11156" t="str">
        <f>VLOOKUP($D11156,reference!$G$1:$H$25,2,FALSE)</f>
        <v>Hutan lahan kering sekunder / bekas tebangan</v>
      </c>
      <c r="J11156" t="str">
        <f>VLOOKUP($E11156,reference!$G$1:$H$25,2,FALSE)</f>
        <v>Pertanian lahan kering  campur semak / kebun campur</v>
      </c>
      <c r="K11156" t="str">
        <f t="shared" si="174"/>
        <v>Non Irigasi</v>
      </c>
      <c r="L11156" t="s">
        <v>328</v>
      </c>
    </row>
    <row r="11157" spans="1:12" x14ac:dyDescent="0.25">
      <c r="A11157" s="1">
        <v>11156</v>
      </c>
      <c r="B11157" s="3">
        <v>29</v>
      </c>
      <c r="C11157" s="1">
        <v>240</v>
      </c>
      <c r="D11157" s="1">
        <v>9</v>
      </c>
      <c r="E11157" s="1">
        <v>12</v>
      </c>
      <c r="F11157" s="1">
        <v>0</v>
      </c>
      <c r="G11157">
        <f>VLOOKUP(C11157,reference!$A$1:$E$310,5,FALSE)</f>
        <v>5314070</v>
      </c>
      <c r="H11157" t="str">
        <f>VLOOKUP(C11157,reference!$A$1:$E$310,4,FALSE)</f>
        <v>ROTE BARAT</v>
      </c>
      <c r="I11157" t="str">
        <f>VLOOKUP($D11157,reference!$G$1:$H$25,2,FALSE)</f>
        <v>Semak belukar</v>
      </c>
      <c r="J11157" t="str">
        <f>VLOOKUP($E11157,reference!$G$1:$H$25,2,FALSE)</f>
        <v>Pertanian lahan kering</v>
      </c>
      <c r="K11157" t="str">
        <f t="shared" si="174"/>
        <v>Non Irigasi</v>
      </c>
      <c r="L11157" t="s">
        <v>327</v>
      </c>
    </row>
    <row r="11158" spans="1:12" x14ac:dyDescent="0.25">
      <c r="A11158" s="1">
        <v>11157</v>
      </c>
      <c r="B11158" s="3">
        <v>188</v>
      </c>
      <c r="C11158" s="1">
        <v>232</v>
      </c>
      <c r="D11158" s="1">
        <v>9</v>
      </c>
      <c r="E11158" s="1">
        <v>2</v>
      </c>
      <c r="F11158" s="1">
        <v>0</v>
      </c>
      <c r="G11158">
        <f>VLOOKUP(C11158,reference!$A$1:$E$310,5,FALSE)</f>
        <v>5314010</v>
      </c>
      <c r="H11158" t="str">
        <f>VLOOKUP(C11158,reference!$A$1:$E$310,4,FALSE)</f>
        <v>ROTE BARAT DAYA</v>
      </c>
      <c r="I11158" t="str">
        <f>VLOOKUP($D11158,reference!$G$1:$H$25,2,FALSE)</f>
        <v>Semak belukar</v>
      </c>
      <c r="J11158" t="str">
        <f>VLOOKUP($E11158,reference!$G$1:$H$25,2,FALSE)</f>
        <v>Hutan lahan kering sekunder / bekas tebangan</v>
      </c>
      <c r="K11158" t="str">
        <f t="shared" si="174"/>
        <v>Non Irigasi</v>
      </c>
      <c r="L11158" t="s">
        <v>327</v>
      </c>
    </row>
    <row r="11159" spans="1:12" x14ac:dyDescent="0.25">
      <c r="A11159" s="1">
        <v>11158</v>
      </c>
      <c r="B11159" s="3">
        <v>1</v>
      </c>
      <c r="C11159" s="1">
        <v>234</v>
      </c>
      <c r="D11159" s="1">
        <v>18</v>
      </c>
      <c r="E11159" s="1">
        <v>0</v>
      </c>
      <c r="F11159" s="1">
        <v>0</v>
      </c>
      <c r="G11159">
        <f>VLOOKUP(C11159,reference!$A$1:$E$310,5,FALSE)</f>
        <v>5314030</v>
      </c>
      <c r="H11159" t="str">
        <f>VLOOKUP(C11159,reference!$A$1:$E$310,4,FALSE)</f>
        <v>LOBALAIN</v>
      </c>
      <c r="I11159" t="str">
        <f>VLOOKUP($D11159,reference!$G$1:$H$25,2,FALSE)</f>
        <v>Lahan terbuka</v>
      </c>
      <c r="J11159" t="str">
        <f>VLOOKUP($E11159,reference!$G$1:$H$25,2,FALSE)</f>
        <v>No data</v>
      </c>
      <c r="K11159" t="str">
        <f t="shared" si="174"/>
        <v>Non Irigasi</v>
      </c>
      <c r="L11159" t="s">
        <v>327</v>
      </c>
    </row>
    <row r="11160" spans="1:12" x14ac:dyDescent="0.25">
      <c r="A11160" s="1">
        <v>11159</v>
      </c>
      <c r="B11160" s="3">
        <v>11</v>
      </c>
      <c r="C11160" s="1">
        <v>234</v>
      </c>
      <c r="D11160" s="1">
        <v>18</v>
      </c>
      <c r="E11160" s="1">
        <v>9</v>
      </c>
      <c r="F11160" s="1">
        <v>0</v>
      </c>
      <c r="G11160">
        <f>VLOOKUP(C11160,reference!$A$1:$E$310,5,FALSE)</f>
        <v>5314030</v>
      </c>
      <c r="H11160" t="str">
        <f>VLOOKUP(C11160,reference!$A$1:$E$310,4,FALSE)</f>
        <v>LOBALAIN</v>
      </c>
      <c r="I11160" t="str">
        <f>VLOOKUP($D11160,reference!$G$1:$H$25,2,FALSE)</f>
        <v>Lahan terbuka</v>
      </c>
      <c r="J11160" t="str">
        <f>VLOOKUP($E11160,reference!$G$1:$H$25,2,FALSE)</f>
        <v>Semak belukar</v>
      </c>
      <c r="K11160" t="str">
        <f t="shared" si="174"/>
        <v>Non Irigasi</v>
      </c>
      <c r="L11160" t="s">
        <v>327</v>
      </c>
    </row>
    <row r="11161" spans="1:12" x14ac:dyDescent="0.25">
      <c r="A11161" s="1">
        <v>11160</v>
      </c>
      <c r="B11161" s="3">
        <v>14</v>
      </c>
      <c r="C11161" s="1">
        <v>232</v>
      </c>
      <c r="D11161" s="1">
        <v>16</v>
      </c>
      <c r="E11161" s="1">
        <v>6</v>
      </c>
      <c r="F11161" s="1">
        <v>0</v>
      </c>
      <c r="G11161">
        <f>VLOOKUP(C11161,reference!$A$1:$E$310,5,FALSE)</f>
        <v>5314010</v>
      </c>
      <c r="H11161" t="str">
        <f>VLOOKUP(C11161,reference!$A$1:$E$310,4,FALSE)</f>
        <v>ROTE BARAT DAYA</v>
      </c>
      <c r="I11161" t="str">
        <f>VLOOKUP($D11161,reference!$G$1:$H$25,2,FALSE)</f>
        <v>Pemukiman</v>
      </c>
      <c r="J11161" t="str">
        <f>VLOOKUP($E11161,reference!$G$1:$H$25,2,FALSE)</f>
        <v>Hutan mangrove sekunder</v>
      </c>
      <c r="K11161" t="str">
        <f t="shared" si="174"/>
        <v>Non Irigasi</v>
      </c>
      <c r="L11161" t="s">
        <v>327</v>
      </c>
    </row>
    <row r="11162" spans="1:12" x14ac:dyDescent="0.25">
      <c r="A11162" s="1">
        <v>11161</v>
      </c>
      <c r="B11162" s="3">
        <v>336</v>
      </c>
      <c r="C11162" s="1">
        <v>232</v>
      </c>
      <c r="D11162" s="1">
        <v>9</v>
      </c>
      <c r="E11162" s="1">
        <v>9</v>
      </c>
      <c r="F11162" s="1">
        <v>0</v>
      </c>
      <c r="G11162">
        <f>VLOOKUP(C11162,reference!$A$1:$E$310,5,FALSE)</f>
        <v>5314010</v>
      </c>
      <c r="H11162" t="str">
        <f>VLOOKUP(C11162,reference!$A$1:$E$310,4,FALSE)</f>
        <v>ROTE BARAT DAYA</v>
      </c>
      <c r="I11162" t="str">
        <f>VLOOKUP($D11162,reference!$G$1:$H$25,2,FALSE)</f>
        <v>Semak belukar</v>
      </c>
      <c r="J11162" t="str">
        <f>VLOOKUP($E11162,reference!$G$1:$H$25,2,FALSE)</f>
        <v>Semak belukar</v>
      </c>
      <c r="K11162" t="str">
        <f t="shared" si="174"/>
        <v>Non Irigasi</v>
      </c>
      <c r="L11162" t="s">
        <v>327</v>
      </c>
    </row>
    <row r="11163" spans="1:12" x14ac:dyDescent="0.25">
      <c r="A11163" s="1">
        <v>11162</v>
      </c>
      <c r="B11163" s="3">
        <v>19</v>
      </c>
      <c r="C11163" s="1">
        <v>232</v>
      </c>
      <c r="D11163" s="1">
        <v>16</v>
      </c>
      <c r="E11163" s="1">
        <v>20</v>
      </c>
      <c r="F11163" s="1">
        <v>0</v>
      </c>
      <c r="G11163">
        <f>VLOOKUP(C11163,reference!$A$1:$E$310,5,FALSE)</f>
        <v>5314010</v>
      </c>
      <c r="H11163" t="str">
        <f>VLOOKUP(C11163,reference!$A$1:$E$310,4,FALSE)</f>
        <v>ROTE BARAT DAYA</v>
      </c>
      <c r="I11163" t="str">
        <f>VLOOKUP($D11163,reference!$G$1:$H$25,2,FALSE)</f>
        <v>Pemukiman</v>
      </c>
      <c r="J11163" t="str">
        <f>VLOOKUP($E11163,reference!$G$1:$H$25,2,FALSE)</f>
        <v>Tubuh air</v>
      </c>
      <c r="K11163" t="str">
        <f t="shared" si="174"/>
        <v>Non Irigasi</v>
      </c>
      <c r="L11163" t="s">
        <v>327</v>
      </c>
    </row>
    <row r="11164" spans="1:12" x14ac:dyDescent="0.25">
      <c r="A11164" s="1">
        <v>11163</v>
      </c>
      <c r="B11164" s="3">
        <v>20</v>
      </c>
      <c r="C11164" s="1">
        <v>232</v>
      </c>
      <c r="D11164" s="1">
        <v>0</v>
      </c>
      <c r="E11164" s="1">
        <v>6</v>
      </c>
      <c r="F11164" s="1">
        <v>0</v>
      </c>
      <c r="G11164">
        <f>VLOOKUP(C11164,reference!$A$1:$E$310,5,FALSE)</f>
        <v>5314010</v>
      </c>
      <c r="H11164" t="str">
        <f>VLOOKUP(C11164,reference!$A$1:$E$310,4,FALSE)</f>
        <v>ROTE BARAT DAYA</v>
      </c>
      <c r="I11164" t="str">
        <f>VLOOKUP($D11164,reference!$G$1:$H$25,2,FALSE)</f>
        <v>No data</v>
      </c>
      <c r="J11164" t="str">
        <f>VLOOKUP($E11164,reference!$G$1:$H$25,2,FALSE)</f>
        <v>Hutan mangrove sekunder</v>
      </c>
      <c r="K11164" t="str">
        <f t="shared" si="174"/>
        <v>Non Irigasi</v>
      </c>
      <c r="L11164" t="s">
        <v>327</v>
      </c>
    </row>
    <row r="11165" spans="1:12" x14ac:dyDescent="0.25">
      <c r="A11165" s="1">
        <v>11164</v>
      </c>
      <c r="B11165" s="3">
        <v>23</v>
      </c>
      <c r="C11165" s="1">
        <v>240</v>
      </c>
      <c r="D11165" s="1">
        <v>2</v>
      </c>
      <c r="E11165" s="1">
        <v>18</v>
      </c>
      <c r="F11165" s="1">
        <v>0</v>
      </c>
      <c r="G11165">
        <f>VLOOKUP(C11165,reference!$A$1:$E$310,5,FALSE)</f>
        <v>5314070</v>
      </c>
      <c r="H11165" t="str">
        <f>VLOOKUP(C11165,reference!$A$1:$E$310,4,FALSE)</f>
        <v>ROTE BARAT</v>
      </c>
      <c r="I11165" t="str">
        <f>VLOOKUP($D11165,reference!$G$1:$H$25,2,FALSE)</f>
        <v>Hutan lahan kering sekunder / bekas tebangan</v>
      </c>
      <c r="J11165" t="str">
        <f>VLOOKUP($E11165,reference!$G$1:$H$25,2,FALSE)</f>
        <v>Lahan terbuka</v>
      </c>
      <c r="K11165" t="str">
        <f t="shared" si="174"/>
        <v>Non Irigasi</v>
      </c>
      <c r="L11165" t="s">
        <v>328</v>
      </c>
    </row>
    <row r="11166" spans="1:12" x14ac:dyDescent="0.25">
      <c r="A11166" s="1">
        <v>11165</v>
      </c>
      <c r="B11166" s="3">
        <v>100</v>
      </c>
      <c r="C11166" s="1">
        <v>232</v>
      </c>
      <c r="D11166" s="1">
        <v>6</v>
      </c>
      <c r="E11166" s="1">
        <v>6</v>
      </c>
      <c r="F11166" s="1">
        <v>0</v>
      </c>
      <c r="G11166">
        <f>VLOOKUP(C11166,reference!$A$1:$E$310,5,FALSE)</f>
        <v>5314010</v>
      </c>
      <c r="H11166" t="str">
        <f>VLOOKUP(C11166,reference!$A$1:$E$310,4,FALSE)</f>
        <v>ROTE BARAT DAYA</v>
      </c>
      <c r="I11166" t="str">
        <f>VLOOKUP($D11166,reference!$G$1:$H$25,2,FALSE)</f>
        <v>Hutan mangrove sekunder</v>
      </c>
      <c r="J11166" t="str">
        <f>VLOOKUP($E11166,reference!$G$1:$H$25,2,FALSE)</f>
        <v>Hutan mangrove sekunder</v>
      </c>
      <c r="K11166" t="str">
        <f t="shared" si="174"/>
        <v>Non Irigasi</v>
      </c>
      <c r="L11166" t="s">
        <v>327</v>
      </c>
    </row>
    <row r="11167" spans="1:12" x14ac:dyDescent="0.25">
      <c r="A11167" s="1">
        <v>11166</v>
      </c>
      <c r="B11167" s="3">
        <v>54</v>
      </c>
      <c r="C11167" s="1">
        <v>240</v>
      </c>
      <c r="D11167" s="1">
        <v>18</v>
      </c>
      <c r="E11167" s="1">
        <v>18</v>
      </c>
      <c r="F11167" s="1">
        <v>0</v>
      </c>
      <c r="G11167">
        <f>VLOOKUP(C11167,reference!$A$1:$E$310,5,FALSE)</f>
        <v>5314070</v>
      </c>
      <c r="H11167" t="str">
        <f>VLOOKUP(C11167,reference!$A$1:$E$310,4,FALSE)</f>
        <v>ROTE BARAT</v>
      </c>
      <c r="I11167" t="str">
        <f>VLOOKUP($D11167,reference!$G$1:$H$25,2,FALSE)</f>
        <v>Lahan terbuka</v>
      </c>
      <c r="J11167" t="str">
        <f>VLOOKUP($E11167,reference!$G$1:$H$25,2,FALSE)</f>
        <v>Lahan terbuka</v>
      </c>
      <c r="K11167" t="str">
        <f t="shared" si="174"/>
        <v>Non Irigasi</v>
      </c>
      <c r="L11167" t="s">
        <v>327</v>
      </c>
    </row>
    <row r="11168" spans="1:12" x14ac:dyDescent="0.25">
      <c r="A11168" s="1">
        <v>11167</v>
      </c>
      <c r="B11168" s="3">
        <v>5</v>
      </c>
      <c r="C11168" s="1">
        <v>240</v>
      </c>
      <c r="D11168" s="1">
        <v>18</v>
      </c>
      <c r="E11168" s="1">
        <v>2</v>
      </c>
      <c r="F11168" s="1">
        <v>0</v>
      </c>
      <c r="G11168">
        <f>VLOOKUP(C11168,reference!$A$1:$E$310,5,FALSE)</f>
        <v>5314070</v>
      </c>
      <c r="H11168" t="str">
        <f>VLOOKUP(C11168,reference!$A$1:$E$310,4,FALSE)</f>
        <v>ROTE BARAT</v>
      </c>
      <c r="I11168" t="str">
        <f>VLOOKUP($D11168,reference!$G$1:$H$25,2,FALSE)</f>
        <v>Lahan terbuka</v>
      </c>
      <c r="J11168" t="str">
        <f>VLOOKUP($E11168,reference!$G$1:$H$25,2,FALSE)</f>
        <v>Hutan lahan kering sekunder / bekas tebangan</v>
      </c>
      <c r="K11168" t="str">
        <f t="shared" si="174"/>
        <v>Non Irigasi</v>
      </c>
      <c r="L11168" t="s">
        <v>327</v>
      </c>
    </row>
    <row r="11169" spans="1:12" x14ac:dyDescent="0.25">
      <c r="A11169" s="1">
        <v>11168</v>
      </c>
      <c r="B11169" s="3">
        <v>6</v>
      </c>
      <c r="C11169" s="1">
        <v>240</v>
      </c>
      <c r="D11169" s="1">
        <v>9</v>
      </c>
      <c r="E11169" s="1">
        <v>18</v>
      </c>
      <c r="F11169" s="1">
        <v>0</v>
      </c>
      <c r="G11169">
        <f>VLOOKUP(C11169,reference!$A$1:$E$310,5,FALSE)</f>
        <v>5314070</v>
      </c>
      <c r="H11169" t="str">
        <f>VLOOKUP(C11169,reference!$A$1:$E$310,4,FALSE)</f>
        <v>ROTE BARAT</v>
      </c>
      <c r="I11169" t="str">
        <f>VLOOKUP($D11169,reference!$G$1:$H$25,2,FALSE)</f>
        <v>Semak belukar</v>
      </c>
      <c r="J11169" t="str">
        <f>VLOOKUP($E11169,reference!$G$1:$H$25,2,FALSE)</f>
        <v>Lahan terbuka</v>
      </c>
      <c r="K11169" t="str">
        <f t="shared" si="174"/>
        <v>Non Irigasi</v>
      </c>
      <c r="L11169" t="s">
        <v>327</v>
      </c>
    </row>
    <row r="11170" spans="1:12" x14ac:dyDescent="0.25">
      <c r="A11170" s="1">
        <v>11169</v>
      </c>
      <c r="B11170" s="3">
        <v>2</v>
      </c>
      <c r="C11170" s="1">
        <v>232</v>
      </c>
      <c r="D11170" s="1">
        <v>6</v>
      </c>
      <c r="E11170" s="1">
        <v>0</v>
      </c>
      <c r="F11170" s="1">
        <v>0</v>
      </c>
      <c r="G11170">
        <f>VLOOKUP(C11170,reference!$A$1:$E$310,5,FALSE)</f>
        <v>5314010</v>
      </c>
      <c r="H11170" t="str">
        <f>VLOOKUP(C11170,reference!$A$1:$E$310,4,FALSE)</f>
        <v>ROTE BARAT DAYA</v>
      </c>
      <c r="I11170" t="str">
        <f>VLOOKUP($D11170,reference!$G$1:$H$25,2,FALSE)</f>
        <v>Hutan mangrove sekunder</v>
      </c>
      <c r="J11170" t="str">
        <f>VLOOKUP($E11170,reference!$G$1:$H$25,2,FALSE)</f>
        <v>No data</v>
      </c>
      <c r="K11170" t="str">
        <f t="shared" si="174"/>
        <v>Non Irigasi</v>
      </c>
      <c r="L11170" t="s">
        <v>328</v>
      </c>
    </row>
    <row r="11171" spans="1:12" x14ac:dyDescent="0.25">
      <c r="A11171" s="1">
        <v>11170</v>
      </c>
      <c r="B11171" s="3">
        <v>3</v>
      </c>
      <c r="C11171" s="1">
        <v>240</v>
      </c>
      <c r="D11171" s="1">
        <v>9</v>
      </c>
      <c r="E11171" s="1">
        <v>20</v>
      </c>
      <c r="F11171" s="1">
        <v>0</v>
      </c>
      <c r="G11171">
        <f>VLOOKUP(C11171,reference!$A$1:$E$310,5,FALSE)</f>
        <v>5314070</v>
      </c>
      <c r="H11171" t="str">
        <f>VLOOKUP(C11171,reference!$A$1:$E$310,4,FALSE)</f>
        <v>ROTE BARAT</v>
      </c>
      <c r="I11171" t="str">
        <f>VLOOKUP($D11171,reference!$G$1:$H$25,2,FALSE)</f>
        <v>Semak belukar</v>
      </c>
      <c r="J11171" t="str">
        <f>VLOOKUP($E11171,reference!$G$1:$H$25,2,FALSE)</f>
        <v>Tubuh air</v>
      </c>
      <c r="K11171" t="str">
        <f t="shared" si="174"/>
        <v>Non Irigasi</v>
      </c>
      <c r="L11171" t="s">
        <v>327</v>
      </c>
    </row>
    <row r="11172" spans="1:12" x14ac:dyDescent="0.25">
      <c r="A11172" s="1">
        <v>11171</v>
      </c>
      <c r="B11172" s="3">
        <v>1</v>
      </c>
      <c r="C11172" s="1">
        <v>240</v>
      </c>
      <c r="D11172" s="1">
        <v>18</v>
      </c>
      <c r="E11172" s="1">
        <v>20</v>
      </c>
      <c r="F11172" s="1">
        <v>0</v>
      </c>
      <c r="G11172">
        <f>VLOOKUP(C11172,reference!$A$1:$E$310,5,FALSE)</f>
        <v>5314070</v>
      </c>
      <c r="H11172" t="str">
        <f>VLOOKUP(C11172,reference!$A$1:$E$310,4,FALSE)</f>
        <v>ROTE BARAT</v>
      </c>
      <c r="I11172" t="str">
        <f>VLOOKUP($D11172,reference!$G$1:$H$25,2,FALSE)</f>
        <v>Lahan terbuka</v>
      </c>
      <c r="J11172" t="str">
        <f>VLOOKUP($E11172,reference!$G$1:$H$25,2,FALSE)</f>
        <v>Tubuh air</v>
      </c>
      <c r="K11172" t="str">
        <f t="shared" si="174"/>
        <v>Non Irigasi</v>
      </c>
      <c r="L11172" t="s">
        <v>327</v>
      </c>
    </row>
    <row r="11173" spans="1:12" x14ac:dyDescent="0.25">
      <c r="A11173" s="1">
        <v>11172</v>
      </c>
      <c r="B11173" s="3">
        <v>16</v>
      </c>
      <c r="C11173" s="1">
        <v>232</v>
      </c>
      <c r="D11173" s="1">
        <v>6</v>
      </c>
      <c r="E11173" s="1">
        <v>20</v>
      </c>
      <c r="F11173" s="1">
        <v>0</v>
      </c>
      <c r="G11173">
        <f>VLOOKUP(C11173,reference!$A$1:$E$310,5,FALSE)</f>
        <v>5314010</v>
      </c>
      <c r="H11173" t="str">
        <f>VLOOKUP(C11173,reference!$A$1:$E$310,4,FALSE)</f>
        <v>ROTE BARAT DAYA</v>
      </c>
      <c r="I11173" t="str">
        <f>VLOOKUP($D11173,reference!$G$1:$H$25,2,FALSE)</f>
        <v>Hutan mangrove sekunder</v>
      </c>
      <c r="J11173" t="str">
        <f>VLOOKUP($E11173,reference!$G$1:$H$25,2,FALSE)</f>
        <v>Tubuh air</v>
      </c>
      <c r="K11173" t="str">
        <f t="shared" si="174"/>
        <v>Non Irigasi</v>
      </c>
      <c r="L11173" t="s">
        <v>328</v>
      </c>
    </row>
    <row r="11174" spans="1:12" x14ac:dyDescent="0.25">
      <c r="A11174" s="1">
        <v>11173</v>
      </c>
      <c r="B11174" s="3">
        <v>1</v>
      </c>
      <c r="C11174" s="1">
        <v>240</v>
      </c>
      <c r="D11174" s="1">
        <v>20</v>
      </c>
      <c r="E11174" s="1">
        <v>18</v>
      </c>
      <c r="F11174" s="1">
        <v>0</v>
      </c>
      <c r="G11174">
        <f>VLOOKUP(C11174,reference!$A$1:$E$310,5,FALSE)</f>
        <v>5314070</v>
      </c>
      <c r="H11174" t="str">
        <f>VLOOKUP(C11174,reference!$A$1:$E$310,4,FALSE)</f>
        <v>ROTE BARAT</v>
      </c>
      <c r="I11174" t="str">
        <f>VLOOKUP($D11174,reference!$G$1:$H$25,2,FALSE)</f>
        <v>Tubuh air</v>
      </c>
      <c r="J11174" t="str">
        <f>VLOOKUP($E11174,reference!$G$1:$H$25,2,FALSE)</f>
        <v>Lahan terbuka</v>
      </c>
      <c r="K11174" t="str">
        <f t="shared" si="174"/>
        <v>Non Irigasi</v>
      </c>
      <c r="L11174" t="s">
        <v>327</v>
      </c>
    </row>
    <row r="11175" spans="1:12" x14ac:dyDescent="0.25">
      <c r="A11175" s="1">
        <v>11174</v>
      </c>
      <c r="B11175" s="3">
        <v>23</v>
      </c>
      <c r="C11175" s="1">
        <v>240</v>
      </c>
      <c r="D11175" s="1">
        <v>20</v>
      </c>
      <c r="E11175" s="1">
        <v>20</v>
      </c>
      <c r="F11175" s="1">
        <v>0</v>
      </c>
      <c r="G11175">
        <f>VLOOKUP(C11175,reference!$A$1:$E$310,5,FALSE)</f>
        <v>5314070</v>
      </c>
      <c r="H11175" t="str">
        <f>VLOOKUP(C11175,reference!$A$1:$E$310,4,FALSE)</f>
        <v>ROTE BARAT</v>
      </c>
      <c r="I11175" t="str">
        <f>VLOOKUP($D11175,reference!$G$1:$H$25,2,FALSE)</f>
        <v>Tubuh air</v>
      </c>
      <c r="J11175" t="str">
        <f>VLOOKUP($E11175,reference!$G$1:$H$25,2,FALSE)</f>
        <v>Tubuh air</v>
      </c>
      <c r="K11175" t="str">
        <f t="shared" si="174"/>
        <v>Non Irigasi</v>
      </c>
      <c r="L11175" t="s">
        <v>327</v>
      </c>
    </row>
    <row r="11176" spans="1:12" x14ac:dyDescent="0.25">
      <c r="A11176" s="1">
        <v>11175</v>
      </c>
      <c r="B11176" s="3">
        <v>2</v>
      </c>
      <c r="C11176" s="1">
        <v>240</v>
      </c>
      <c r="D11176" s="1">
        <v>2</v>
      </c>
      <c r="E11176" s="1">
        <v>20</v>
      </c>
      <c r="F11176" s="1">
        <v>0</v>
      </c>
      <c r="G11176">
        <f>VLOOKUP(C11176,reference!$A$1:$E$310,5,FALSE)</f>
        <v>5314070</v>
      </c>
      <c r="H11176" t="str">
        <f>VLOOKUP(C11176,reference!$A$1:$E$310,4,FALSE)</f>
        <v>ROTE BARAT</v>
      </c>
      <c r="I11176" t="str">
        <f>VLOOKUP($D11176,reference!$G$1:$H$25,2,FALSE)</f>
        <v>Hutan lahan kering sekunder / bekas tebangan</v>
      </c>
      <c r="J11176" t="str">
        <f>VLOOKUP($E11176,reference!$G$1:$H$25,2,FALSE)</f>
        <v>Tubuh air</v>
      </c>
      <c r="K11176" t="str">
        <f t="shared" si="174"/>
        <v>Non Irigasi</v>
      </c>
      <c r="L11176" t="s">
        <v>328</v>
      </c>
    </row>
    <row r="11177" spans="1:12" x14ac:dyDescent="0.25">
      <c r="A11177" s="1">
        <v>11176</v>
      </c>
      <c r="B11177" s="3">
        <v>22</v>
      </c>
      <c r="C11177" s="1">
        <v>232</v>
      </c>
      <c r="D11177" s="1">
        <v>13</v>
      </c>
      <c r="E11177" s="1">
        <v>6</v>
      </c>
      <c r="F11177" s="1">
        <v>0</v>
      </c>
      <c r="G11177">
        <f>VLOOKUP(C11177,reference!$A$1:$E$310,5,FALSE)</f>
        <v>5314010</v>
      </c>
      <c r="H11177" t="str">
        <f>VLOOKUP(C11177,reference!$A$1:$E$310,4,FALSE)</f>
        <v>ROTE BARAT DAYA</v>
      </c>
      <c r="I11177" t="str">
        <f>VLOOKUP($D11177,reference!$G$1:$H$25,2,FALSE)</f>
        <v>Pertanian lahan kering  campur semak / kebun campur</v>
      </c>
      <c r="J11177" t="str">
        <f>VLOOKUP($E11177,reference!$G$1:$H$25,2,FALSE)</f>
        <v>Hutan mangrove sekunder</v>
      </c>
      <c r="K11177" t="str">
        <f t="shared" si="174"/>
        <v>Non Irigasi</v>
      </c>
      <c r="L11177" t="s">
        <v>327</v>
      </c>
    </row>
    <row r="11178" spans="1:12" x14ac:dyDescent="0.25">
      <c r="A11178" s="1">
        <v>11177</v>
      </c>
      <c r="B11178" s="3">
        <v>4</v>
      </c>
      <c r="C11178" s="1">
        <v>240</v>
      </c>
      <c r="D11178" s="1">
        <v>20</v>
      </c>
      <c r="E11178" s="1">
        <v>2</v>
      </c>
      <c r="F11178" s="1">
        <v>0</v>
      </c>
      <c r="G11178">
        <f>VLOOKUP(C11178,reference!$A$1:$E$310,5,FALSE)</f>
        <v>5314070</v>
      </c>
      <c r="H11178" t="str">
        <f>VLOOKUP(C11178,reference!$A$1:$E$310,4,FALSE)</f>
        <v>ROTE BARAT</v>
      </c>
      <c r="I11178" t="str">
        <f>VLOOKUP($D11178,reference!$G$1:$H$25,2,FALSE)</f>
        <v>Tubuh air</v>
      </c>
      <c r="J11178" t="str">
        <f>VLOOKUP($E11178,reference!$G$1:$H$25,2,FALSE)</f>
        <v>Hutan lahan kering sekunder / bekas tebangan</v>
      </c>
      <c r="K11178" t="str">
        <f t="shared" si="174"/>
        <v>Non Irigasi</v>
      </c>
      <c r="L11178" t="s">
        <v>327</v>
      </c>
    </row>
    <row r="11179" spans="1:12" x14ac:dyDescent="0.25">
      <c r="A11179" s="1">
        <v>11178</v>
      </c>
      <c r="B11179" s="3">
        <v>5</v>
      </c>
      <c r="C11179" s="1">
        <v>240</v>
      </c>
      <c r="D11179" s="1">
        <v>20</v>
      </c>
      <c r="E11179" s="1">
        <v>11</v>
      </c>
      <c r="F11179" s="1">
        <v>0</v>
      </c>
      <c r="G11179">
        <f>VLOOKUP(C11179,reference!$A$1:$E$310,5,FALSE)</f>
        <v>5314070</v>
      </c>
      <c r="H11179" t="str">
        <f>VLOOKUP(C11179,reference!$A$1:$E$310,4,FALSE)</f>
        <v>ROTE BARAT</v>
      </c>
      <c r="I11179" t="str">
        <f>VLOOKUP($D11179,reference!$G$1:$H$25,2,FALSE)</f>
        <v>Tubuh air</v>
      </c>
      <c r="J11179" t="str">
        <f>VLOOKUP($E11179,reference!$G$1:$H$25,2,FALSE)</f>
        <v>Savanna / Padang rumput</v>
      </c>
      <c r="K11179" t="str">
        <f t="shared" si="174"/>
        <v>Non Irigasi</v>
      </c>
      <c r="L11179" t="s">
        <v>327</v>
      </c>
    </row>
    <row r="11180" spans="1:12" x14ac:dyDescent="0.25">
      <c r="A11180" s="1">
        <v>11179</v>
      </c>
      <c r="B11180" s="3">
        <v>4</v>
      </c>
      <c r="C11180" s="1">
        <v>232</v>
      </c>
      <c r="D11180" s="1">
        <v>6</v>
      </c>
      <c r="E11180" s="1">
        <v>13</v>
      </c>
      <c r="F11180" s="1">
        <v>0</v>
      </c>
      <c r="G11180">
        <f>VLOOKUP(C11180,reference!$A$1:$E$310,5,FALSE)</f>
        <v>5314010</v>
      </c>
      <c r="H11180" t="str">
        <f>VLOOKUP(C11180,reference!$A$1:$E$310,4,FALSE)</f>
        <v>ROTE BARAT DAYA</v>
      </c>
      <c r="I11180" t="str">
        <f>VLOOKUP($D11180,reference!$G$1:$H$25,2,FALSE)</f>
        <v>Hutan mangrove sekunder</v>
      </c>
      <c r="J11180" t="str">
        <f>VLOOKUP($E11180,reference!$G$1:$H$25,2,FALSE)</f>
        <v>Pertanian lahan kering  campur semak / kebun campur</v>
      </c>
      <c r="K11180" t="str">
        <f t="shared" si="174"/>
        <v>Non Irigasi</v>
      </c>
      <c r="L11180" t="s">
        <v>328</v>
      </c>
    </row>
    <row r="11181" spans="1:12" x14ac:dyDescent="0.25">
      <c r="A11181" s="1">
        <v>11180</v>
      </c>
      <c r="B11181" s="3">
        <v>3</v>
      </c>
      <c r="C11181" s="1">
        <v>240</v>
      </c>
      <c r="D11181" s="1">
        <v>1</v>
      </c>
      <c r="E11181" s="1">
        <v>11</v>
      </c>
      <c r="F11181" s="1">
        <v>0</v>
      </c>
      <c r="G11181">
        <f>VLOOKUP(C11181,reference!$A$1:$E$310,5,FALSE)</f>
        <v>5314070</v>
      </c>
      <c r="H11181" t="str">
        <f>VLOOKUP(C11181,reference!$A$1:$E$310,4,FALSE)</f>
        <v>ROTE BARAT</v>
      </c>
      <c r="I11181" t="str">
        <f>VLOOKUP($D11181,reference!$G$1:$H$25,2,FALSE)</f>
        <v>Hutan lahan kering primer</v>
      </c>
      <c r="J11181" t="str">
        <f>VLOOKUP($E11181,reference!$G$1:$H$25,2,FALSE)</f>
        <v>Savanna / Padang rumput</v>
      </c>
      <c r="K11181" t="str">
        <f t="shared" si="174"/>
        <v>Non Irigasi</v>
      </c>
      <c r="L11181" t="s">
        <v>328</v>
      </c>
    </row>
    <row r="11182" spans="1:12" x14ac:dyDescent="0.25">
      <c r="A11182" s="1">
        <v>11181</v>
      </c>
      <c r="B11182" s="3">
        <v>9</v>
      </c>
      <c r="C11182" s="1">
        <v>240</v>
      </c>
      <c r="D11182" s="1">
        <v>2</v>
      </c>
      <c r="E11182" s="1">
        <v>11</v>
      </c>
      <c r="F11182" s="1">
        <v>0</v>
      </c>
      <c r="G11182">
        <f>VLOOKUP(C11182,reference!$A$1:$E$310,5,FALSE)</f>
        <v>5314070</v>
      </c>
      <c r="H11182" t="str">
        <f>VLOOKUP(C11182,reference!$A$1:$E$310,4,FALSE)</f>
        <v>ROTE BARAT</v>
      </c>
      <c r="I11182" t="str">
        <f>VLOOKUP($D11182,reference!$G$1:$H$25,2,FALSE)</f>
        <v>Hutan lahan kering sekunder / bekas tebangan</v>
      </c>
      <c r="J11182" t="str">
        <f>VLOOKUP($E11182,reference!$G$1:$H$25,2,FALSE)</f>
        <v>Savanna / Padang rumput</v>
      </c>
      <c r="K11182" t="str">
        <f t="shared" si="174"/>
        <v>Non Irigasi</v>
      </c>
      <c r="L11182" t="s">
        <v>328</v>
      </c>
    </row>
    <row r="11183" spans="1:12" x14ac:dyDescent="0.25">
      <c r="A11183" s="1">
        <v>11182</v>
      </c>
      <c r="B11183" s="3">
        <v>13</v>
      </c>
      <c r="C11183" s="1">
        <v>232</v>
      </c>
      <c r="D11183" s="1">
        <v>9</v>
      </c>
      <c r="E11183" s="1">
        <v>16</v>
      </c>
      <c r="F11183" s="1">
        <v>0</v>
      </c>
      <c r="G11183">
        <f>VLOOKUP(C11183,reference!$A$1:$E$310,5,FALSE)</f>
        <v>5314010</v>
      </c>
      <c r="H11183" t="str">
        <f>VLOOKUP(C11183,reference!$A$1:$E$310,4,FALSE)</f>
        <v>ROTE BARAT DAYA</v>
      </c>
      <c r="I11183" t="str">
        <f>VLOOKUP($D11183,reference!$G$1:$H$25,2,FALSE)</f>
        <v>Semak belukar</v>
      </c>
      <c r="J11183" t="str">
        <f>VLOOKUP($E11183,reference!$G$1:$H$25,2,FALSE)</f>
        <v>Pemukiman</v>
      </c>
      <c r="K11183" t="str">
        <f t="shared" si="174"/>
        <v>Non Irigasi</v>
      </c>
      <c r="L11183" t="s">
        <v>327</v>
      </c>
    </row>
    <row r="11184" spans="1:12" x14ac:dyDescent="0.25">
      <c r="A11184" s="1">
        <v>11183</v>
      </c>
      <c r="B11184" s="3">
        <v>1</v>
      </c>
      <c r="C11184" s="1">
        <v>240</v>
      </c>
      <c r="D11184" s="1">
        <v>17</v>
      </c>
      <c r="E11184" s="1">
        <v>11</v>
      </c>
      <c r="F11184" s="1">
        <v>0</v>
      </c>
      <c r="G11184">
        <f>VLOOKUP(C11184,reference!$A$1:$E$310,5,FALSE)</f>
        <v>5314070</v>
      </c>
      <c r="H11184" t="str">
        <f>VLOOKUP(C11184,reference!$A$1:$E$310,4,FALSE)</f>
        <v>ROTE BARAT</v>
      </c>
      <c r="I11184" t="str">
        <f>VLOOKUP($D11184,reference!$G$1:$H$25,2,FALSE)</f>
        <v>Transmigrasi</v>
      </c>
      <c r="J11184" t="str">
        <f>VLOOKUP($E11184,reference!$G$1:$H$25,2,FALSE)</f>
        <v>Savanna / Padang rumput</v>
      </c>
      <c r="K11184" t="str">
        <f t="shared" si="174"/>
        <v>Non Irigasi</v>
      </c>
      <c r="L11184" t="s">
        <v>327</v>
      </c>
    </row>
    <row r="11185" spans="1:12" x14ac:dyDescent="0.25">
      <c r="A11185" s="1">
        <v>11184</v>
      </c>
      <c r="B11185" s="3">
        <v>7</v>
      </c>
      <c r="C11185" s="1">
        <v>240</v>
      </c>
      <c r="D11185" s="1">
        <v>17</v>
      </c>
      <c r="E11185" s="1">
        <v>17</v>
      </c>
      <c r="F11185" s="1">
        <v>0</v>
      </c>
      <c r="G11185">
        <f>VLOOKUP(C11185,reference!$A$1:$E$310,5,FALSE)</f>
        <v>5314070</v>
      </c>
      <c r="H11185" t="str">
        <f>VLOOKUP(C11185,reference!$A$1:$E$310,4,FALSE)</f>
        <v>ROTE BARAT</v>
      </c>
      <c r="I11185" t="str">
        <f>VLOOKUP($D11185,reference!$G$1:$H$25,2,FALSE)</f>
        <v>Transmigrasi</v>
      </c>
      <c r="J11185" t="str">
        <f>VLOOKUP($E11185,reference!$G$1:$H$25,2,FALSE)</f>
        <v>Transmigrasi</v>
      </c>
      <c r="K11185" t="str">
        <f t="shared" si="174"/>
        <v>Non Irigasi</v>
      </c>
      <c r="L11185" t="s">
        <v>327</v>
      </c>
    </row>
    <row r="11186" spans="1:12" x14ac:dyDescent="0.25">
      <c r="A11186" s="1">
        <v>11185</v>
      </c>
      <c r="B11186" s="3">
        <v>8</v>
      </c>
      <c r="C11186" s="1">
        <v>232</v>
      </c>
      <c r="D11186" s="1">
        <v>6</v>
      </c>
      <c r="E11186" s="1">
        <v>11</v>
      </c>
      <c r="F11186" s="1">
        <v>0</v>
      </c>
      <c r="G11186">
        <f>VLOOKUP(C11186,reference!$A$1:$E$310,5,FALSE)</f>
        <v>5314010</v>
      </c>
      <c r="H11186" t="str">
        <f>VLOOKUP(C11186,reference!$A$1:$E$310,4,FALSE)</f>
        <v>ROTE BARAT DAYA</v>
      </c>
      <c r="I11186" t="str">
        <f>VLOOKUP($D11186,reference!$G$1:$H$25,2,FALSE)</f>
        <v>Hutan mangrove sekunder</v>
      </c>
      <c r="J11186" t="str">
        <f>VLOOKUP($E11186,reference!$G$1:$H$25,2,FALSE)</f>
        <v>Savanna / Padang rumput</v>
      </c>
      <c r="K11186" t="str">
        <f t="shared" si="174"/>
        <v>Non Irigasi</v>
      </c>
      <c r="L11186" t="s">
        <v>328</v>
      </c>
    </row>
    <row r="11187" spans="1:12" x14ac:dyDescent="0.25">
      <c r="A11187" s="1">
        <v>11186</v>
      </c>
      <c r="B11187" s="3">
        <v>1</v>
      </c>
      <c r="C11187" s="1">
        <v>240</v>
      </c>
      <c r="D11187" s="1">
        <v>13</v>
      </c>
      <c r="E11187" s="1">
        <v>17</v>
      </c>
      <c r="F11187" s="1">
        <v>0</v>
      </c>
      <c r="G11187">
        <f>VLOOKUP(C11187,reference!$A$1:$E$310,5,FALSE)</f>
        <v>5314070</v>
      </c>
      <c r="H11187" t="str">
        <f>VLOOKUP(C11187,reference!$A$1:$E$310,4,FALSE)</f>
        <v>ROTE BARAT</v>
      </c>
      <c r="I11187" t="str">
        <f>VLOOKUP($D11187,reference!$G$1:$H$25,2,FALSE)</f>
        <v>Pertanian lahan kering  campur semak / kebun campur</v>
      </c>
      <c r="J11187" t="str">
        <f>VLOOKUP($E11187,reference!$G$1:$H$25,2,FALSE)</f>
        <v>Transmigrasi</v>
      </c>
      <c r="K11187" t="str">
        <f t="shared" si="174"/>
        <v>Non Irigasi</v>
      </c>
      <c r="L11187" t="s">
        <v>327</v>
      </c>
    </row>
    <row r="11188" spans="1:12" x14ac:dyDescent="0.25">
      <c r="A11188" s="1">
        <v>11187</v>
      </c>
      <c r="B11188" s="3">
        <v>5</v>
      </c>
      <c r="C11188" s="1">
        <v>232</v>
      </c>
      <c r="D11188" s="1">
        <v>6</v>
      </c>
      <c r="E11188" s="1">
        <v>9</v>
      </c>
      <c r="F11188" s="1">
        <v>0</v>
      </c>
      <c r="G11188">
        <f>VLOOKUP(C11188,reference!$A$1:$E$310,5,FALSE)</f>
        <v>5314010</v>
      </c>
      <c r="H11188" t="str">
        <f>VLOOKUP(C11188,reference!$A$1:$E$310,4,FALSE)</f>
        <v>ROTE BARAT DAYA</v>
      </c>
      <c r="I11188" t="str">
        <f>VLOOKUP($D11188,reference!$G$1:$H$25,2,FALSE)</f>
        <v>Hutan mangrove sekunder</v>
      </c>
      <c r="J11188" t="str">
        <f>VLOOKUP($E11188,reference!$G$1:$H$25,2,FALSE)</f>
        <v>Semak belukar</v>
      </c>
      <c r="K11188" t="str">
        <f t="shared" si="174"/>
        <v>Non Irigasi</v>
      </c>
      <c r="L11188" t="s">
        <v>328</v>
      </c>
    </row>
    <row r="11189" spans="1:12" x14ac:dyDescent="0.25">
      <c r="A11189" s="1">
        <v>11188</v>
      </c>
      <c r="B11189" s="3">
        <v>218</v>
      </c>
      <c r="C11189" s="1">
        <v>232</v>
      </c>
      <c r="D11189" s="1">
        <v>1</v>
      </c>
      <c r="E11189" s="1">
        <v>9</v>
      </c>
      <c r="F11189" s="1">
        <v>0</v>
      </c>
      <c r="G11189">
        <f>VLOOKUP(C11189,reference!$A$1:$E$310,5,FALSE)</f>
        <v>5314010</v>
      </c>
      <c r="H11189" t="str">
        <f>VLOOKUP(C11189,reference!$A$1:$E$310,4,FALSE)</f>
        <v>ROTE BARAT DAYA</v>
      </c>
      <c r="I11189" t="str">
        <f>VLOOKUP($D11189,reference!$G$1:$H$25,2,FALSE)</f>
        <v>Hutan lahan kering primer</v>
      </c>
      <c r="J11189" t="str">
        <f>VLOOKUP($E11189,reference!$G$1:$H$25,2,FALSE)</f>
        <v>Semak belukar</v>
      </c>
      <c r="K11189" t="str">
        <f t="shared" si="174"/>
        <v>Non Irigasi</v>
      </c>
      <c r="L11189" t="s">
        <v>328</v>
      </c>
    </row>
    <row r="11190" spans="1:12" x14ac:dyDescent="0.25">
      <c r="A11190" s="1">
        <v>11189</v>
      </c>
      <c r="B11190" s="3">
        <v>12</v>
      </c>
      <c r="C11190" s="1">
        <v>232</v>
      </c>
      <c r="D11190" s="1">
        <v>1</v>
      </c>
      <c r="E11190" s="1">
        <v>6</v>
      </c>
      <c r="F11190" s="1">
        <v>0</v>
      </c>
      <c r="G11190">
        <f>VLOOKUP(C11190,reference!$A$1:$E$310,5,FALSE)</f>
        <v>5314010</v>
      </c>
      <c r="H11190" t="str">
        <f>VLOOKUP(C11190,reference!$A$1:$E$310,4,FALSE)</f>
        <v>ROTE BARAT DAYA</v>
      </c>
      <c r="I11190" t="str">
        <f>VLOOKUP($D11190,reference!$G$1:$H$25,2,FALSE)</f>
        <v>Hutan lahan kering primer</v>
      </c>
      <c r="J11190" t="str">
        <f>VLOOKUP($E11190,reference!$G$1:$H$25,2,FALSE)</f>
        <v>Hutan mangrove sekunder</v>
      </c>
      <c r="K11190" t="str">
        <f t="shared" si="174"/>
        <v>Non Irigasi</v>
      </c>
      <c r="L11190" t="s">
        <v>329</v>
      </c>
    </row>
    <row r="11191" spans="1:12" x14ac:dyDescent="0.25">
      <c r="A11191" s="1">
        <v>11190</v>
      </c>
      <c r="B11191" s="3">
        <v>16</v>
      </c>
      <c r="C11191" s="1">
        <v>232</v>
      </c>
      <c r="D11191" s="1">
        <v>0</v>
      </c>
      <c r="E11191" s="1">
        <v>11</v>
      </c>
      <c r="F11191" s="1">
        <v>0</v>
      </c>
      <c r="G11191">
        <f>VLOOKUP(C11191,reference!$A$1:$E$310,5,FALSE)</f>
        <v>5314010</v>
      </c>
      <c r="H11191" t="str">
        <f>VLOOKUP(C11191,reference!$A$1:$E$310,4,FALSE)</f>
        <v>ROTE BARAT DAYA</v>
      </c>
      <c r="I11191" t="str">
        <f>VLOOKUP($D11191,reference!$G$1:$H$25,2,FALSE)</f>
        <v>No data</v>
      </c>
      <c r="J11191" t="str">
        <f>VLOOKUP($E11191,reference!$G$1:$H$25,2,FALSE)</f>
        <v>Savanna / Padang rumput</v>
      </c>
      <c r="K11191" t="str">
        <f t="shared" si="174"/>
        <v>Non Irigasi</v>
      </c>
      <c r="L11191" t="s">
        <v>327</v>
      </c>
    </row>
    <row r="11192" spans="1:12" x14ac:dyDescent="0.25">
      <c r="A11192" s="1">
        <v>11191</v>
      </c>
      <c r="B11192" s="3">
        <v>42</v>
      </c>
      <c r="C11192" s="1">
        <v>232</v>
      </c>
      <c r="D11192" s="1">
        <v>5</v>
      </c>
      <c r="E11192" s="1">
        <v>6</v>
      </c>
      <c r="F11192" s="1">
        <v>0</v>
      </c>
      <c r="G11192">
        <f>VLOOKUP(C11192,reference!$A$1:$E$310,5,FALSE)</f>
        <v>5314010</v>
      </c>
      <c r="H11192" t="str">
        <f>VLOOKUP(C11192,reference!$A$1:$E$310,4,FALSE)</f>
        <v>ROTE BARAT DAYA</v>
      </c>
      <c r="I11192" t="str">
        <f>VLOOKUP($D11192,reference!$G$1:$H$25,2,FALSE)</f>
        <v>Hutan mangrove primer</v>
      </c>
      <c r="J11192" t="str">
        <f>VLOOKUP($E11192,reference!$G$1:$H$25,2,FALSE)</f>
        <v>Hutan mangrove sekunder</v>
      </c>
      <c r="K11192" t="str">
        <f t="shared" si="174"/>
        <v>Non Irigasi</v>
      </c>
      <c r="L11192" t="s">
        <v>329</v>
      </c>
    </row>
    <row r="11193" spans="1:12" x14ac:dyDescent="0.25">
      <c r="A11193" s="1">
        <v>11192</v>
      </c>
      <c r="B11193" s="3">
        <v>18</v>
      </c>
      <c r="C11193" s="1">
        <v>232</v>
      </c>
      <c r="D11193" s="1">
        <v>0</v>
      </c>
      <c r="E11193" s="1">
        <v>18</v>
      </c>
      <c r="F11193" s="1">
        <v>0</v>
      </c>
      <c r="G11193">
        <f>VLOOKUP(C11193,reference!$A$1:$E$310,5,FALSE)</f>
        <v>5314010</v>
      </c>
      <c r="H11193" t="str">
        <f>VLOOKUP(C11193,reference!$A$1:$E$310,4,FALSE)</f>
        <v>ROTE BARAT DAYA</v>
      </c>
      <c r="I11193" t="str">
        <f>VLOOKUP($D11193,reference!$G$1:$H$25,2,FALSE)</f>
        <v>No data</v>
      </c>
      <c r="J11193" t="str">
        <f>VLOOKUP($E11193,reference!$G$1:$H$25,2,FALSE)</f>
        <v>Lahan terbuka</v>
      </c>
      <c r="K11193" t="str">
        <f t="shared" si="174"/>
        <v>Non Irigasi</v>
      </c>
      <c r="L11193" t="s">
        <v>327</v>
      </c>
    </row>
    <row r="11194" spans="1:12" x14ac:dyDescent="0.25">
      <c r="A11194" s="1">
        <v>11193</v>
      </c>
      <c r="B11194" s="3">
        <v>7</v>
      </c>
      <c r="C11194" s="1">
        <v>232</v>
      </c>
      <c r="D11194" s="1">
        <v>1</v>
      </c>
      <c r="E11194" s="1">
        <v>0</v>
      </c>
      <c r="F11194" s="1">
        <v>0</v>
      </c>
      <c r="G11194">
        <f>VLOOKUP(C11194,reference!$A$1:$E$310,5,FALSE)</f>
        <v>5314010</v>
      </c>
      <c r="H11194" t="str">
        <f>VLOOKUP(C11194,reference!$A$1:$E$310,4,FALSE)</f>
        <v>ROTE BARAT DAYA</v>
      </c>
      <c r="I11194" t="str">
        <f>VLOOKUP($D11194,reference!$G$1:$H$25,2,FALSE)</f>
        <v>Hutan lahan kering primer</v>
      </c>
      <c r="J11194" t="str">
        <f>VLOOKUP($E11194,reference!$G$1:$H$25,2,FALSE)</f>
        <v>No data</v>
      </c>
      <c r="K11194" t="str">
        <f t="shared" si="174"/>
        <v>Non Irigasi</v>
      </c>
      <c r="L11194" t="s">
        <v>328</v>
      </c>
    </row>
    <row r="11195" spans="1:12" x14ac:dyDescent="0.25">
      <c r="A11195" s="1">
        <v>11194</v>
      </c>
      <c r="B11195" s="3">
        <v>27</v>
      </c>
      <c r="C11195" s="1">
        <v>232</v>
      </c>
      <c r="D11195" s="1">
        <v>18</v>
      </c>
      <c r="E11195" s="1">
        <v>6</v>
      </c>
      <c r="F11195" s="1">
        <v>0</v>
      </c>
      <c r="G11195">
        <f>VLOOKUP(C11195,reference!$A$1:$E$310,5,FALSE)</f>
        <v>5314010</v>
      </c>
      <c r="H11195" t="str">
        <f>VLOOKUP(C11195,reference!$A$1:$E$310,4,FALSE)</f>
        <v>ROTE BARAT DAYA</v>
      </c>
      <c r="I11195" t="str">
        <f>VLOOKUP($D11195,reference!$G$1:$H$25,2,FALSE)</f>
        <v>Lahan terbuka</v>
      </c>
      <c r="J11195" t="str">
        <f>VLOOKUP($E11195,reference!$G$1:$H$25,2,FALSE)</f>
        <v>Hutan mangrove sekunder</v>
      </c>
      <c r="K11195" t="str">
        <f t="shared" si="174"/>
        <v>Non Irigasi</v>
      </c>
      <c r="L11195" t="s">
        <v>327</v>
      </c>
    </row>
    <row r="11196" spans="1:12" x14ac:dyDescent="0.25">
      <c r="A11196" s="1">
        <v>11195</v>
      </c>
      <c r="B11196" s="3">
        <v>28</v>
      </c>
      <c r="C11196" s="1">
        <v>232</v>
      </c>
      <c r="D11196" s="1">
        <v>1</v>
      </c>
      <c r="E11196" s="1">
        <v>11</v>
      </c>
      <c r="F11196" s="1">
        <v>0</v>
      </c>
      <c r="G11196">
        <f>VLOOKUP(C11196,reference!$A$1:$E$310,5,FALSE)</f>
        <v>5314010</v>
      </c>
      <c r="H11196" t="str">
        <f>VLOOKUP(C11196,reference!$A$1:$E$310,4,FALSE)</f>
        <v>ROTE BARAT DAYA</v>
      </c>
      <c r="I11196" t="str">
        <f>VLOOKUP($D11196,reference!$G$1:$H$25,2,FALSE)</f>
        <v>Hutan lahan kering primer</v>
      </c>
      <c r="J11196" t="str">
        <f>VLOOKUP($E11196,reference!$G$1:$H$25,2,FALSE)</f>
        <v>Savanna / Padang rumput</v>
      </c>
      <c r="K11196" t="str">
        <f t="shared" si="174"/>
        <v>Non Irigasi</v>
      </c>
      <c r="L11196" t="s">
        <v>328</v>
      </c>
    </row>
    <row r="11197" spans="1:12" x14ac:dyDescent="0.25">
      <c r="A11197" s="1">
        <v>11196</v>
      </c>
      <c r="B11197" s="3">
        <v>56</v>
      </c>
      <c r="C11197" s="1">
        <v>240</v>
      </c>
      <c r="D11197" s="1">
        <v>2</v>
      </c>
      <c r="E11197" s="1">
        <v>16</v>
      </c>
      <c r="F11197" s="1">
        <v>0</v>
      </c>
      <c r="G11197">
        <f>VLOOKUP(C11197,reference!$A$1:$E$310,5,FALSE)</f>
        <v>5314070</v>
      </c>
      <c r="H11197" t="str">
        <f>VLOOKUP(C11197,reference!$A$1:$E$310,4,FALSE)</f>
        <v>ROTE BARAT</v>
      </c>
      <c r="I11197" t="str">
        <f>VLOOKUP($D11197,reference!$G$1:$H$25,2,FALSE)</f>
        <v>Hutan lahan kering sekunder / bekas tebangan</v>
      </c>
      <c r="J11197" t="str">
        <f>VLOOKUP($E11197,reference!$G$1:$H$25,2,FALSE)</f>
        <v>Pemukiman</v>
      </c>
      <c r="K11197" t="str">
        <f t="shared" si="174"/>
        <v>Non Irigasi</v>
      </c>
      <c r="L11197" t="s">
        <v>328</v>
      </c>
    </row>
    <row r="11198" spans="1:12" x14ac:dyDescent="0.25">
      <c r="A11198" s="1">
        <v>11197</v>
      </c>
      <c r="B11198" s="3">
        <v>7</v>
      </c>
      <c r="C11198" s="1">
        <v>240</v>
      </c>
      <c r="D11198" s="1">
        <v>18</v>
      </c>
      <c r="E11198" s="1">
        <v>9</v>
      </c>
      <c r="F11198" s="1">
        <v>0</v>
      </c>
      <c r="G11198">
        <f>VLOOKUP(C11198,reference!$A$1:$E$310,5,FALSE)</f>
        <v>5314070</v>
      </c>
      <c r="H11198" t="str">
        <f>VLOOKUP(C11198,reference!$A$1:$E$310,4,FALSE)</f>
        <v>ROTE BARAT</v>
      </c>
      <c r="I11198" t="str">
        <f>VLOOKUP($D11198,reference!$G$1:$H$25,2,FALSE)</f>
        <v>Lahan terbuka</v>
      </c>
      <c r="J11198" t="str">
        <f>VLOOKUP($E11198,reference!$G$1:$H$25,2,FALSE)</f>
        <v>Semak belukar</v>
      </c>
      <c r="K11198" t="str">
        <f t="shared" si="174"/>
        <v>Non Irigasi</v>
      </c>
      <c r="L11198" t="s">
        <v>327</v>
      </c>
    </row>
    <row r="11199" spans="1:12" x14ac:dyDescent="0.25">
      <c r="A11199" s="1">
        <v>11198</v>
      </c>
      <c r="B11199" s="3">
        <v>10</v>
      </c>
      <c r="C11199" s="1">
        <v>232</v>
      </c>
      <c r="D11199" s="1">
        <v>18</v>
      </c>
      <c r="E11199" s="1">
        <v>0</v>
      </c>
      <c r="F11199" s="1">
        <v>0</v>
      </c>
      <c r="G11199">
        <f>VLOOKUP(C11199,reference!$A$1:$E$310,5,FALSE)</f>
        <v>5314010</v>
      </c>
      <c r="H11199" t="str">
        <f>VLOOKUP(C11199,reference!$A$1:$E$310,4,FALSE)</f>
        <v>ROTE BARAT DAYA</v>
      </c>
      <c r="I11199" t="str">
        <f>VLOOKUP($D11199,reference!$G$1:$H$25,2,FALSE)</f>
        <v>Lahan terbuka</v>
      </c>
      <c r="J11199" t="str">
        <f>VLOOKUP($E11199,reference!$G$1:$H$25,2,FALSE)</f>
        <v>No data</v>
      </c>
      <c r="K11199" t="str">
        <f t="shared" si="174"/>
        <v>Non Irigasi</v>
      </c>
      <c r="L11199" t="s">
        <v>327</v>
      </c>
    </row>
    <row r="11200" spans="1:12" x14ac:dyDescent="0.25">
      <c r="A11200" s="1">
        <v>11199</v>
      </c>
      <c r="B11200" s="3">
        <v>26</v>
      </c>
      <c r="C11200" s="1">
        <v>232</v>
      </c>
      <c r="D11200" s="1">
        <v>18</v>
      </c>
      <c r="E11200" s="1">
        <v>11</v>
      </c>
      <c r="F11200" s="1">
        <v>0</v>
      </c>
      <c r="G11200">
        <f>VLOOKUP(C11200,reference!$A$1:$E$310,5,FALSE)</f>
        <v>5314010</v>
      </c>
      <c r="H11200" t="str">
        <f>VLOOKUP(C11200,reference!$A$1:$E$310,4,FALSE)</f>
        <v>ROTE BARAT DAYA</v>
      </c>
      <c r="I11200" t="str">
        <f>VLOOKUP($D11200,reference!$G$1:$H$25,2,FALSE)</f>
        <v>Lahan terbuka</v>
      </c>
      <c r="J11200" t="str">
        <f>VLOOKUP($E11200,reference!$G$1:$H$25,2,FALSE)</f>
        <v>Savanna / Padang rumput</v>
      </c>
      <c r="K11200" t="str">
        <f t="shared" si="174"/>
        <v>Non Irigasi</v>
      </c>
      <c r="L11200" t="s">
        <v>327</v>
      </c>
    </row>
    <row r="11201" spans="1:12" x14ac:dyDescent="0.25">
      <c r="A11201" s="1">
        <v>11200</v>
      </c>
      <c r="B11201" s="3">
        <v>6</v>
      </c>
      <c r="C11201" s="1">
        <v>240</v>
      </c>
      <c r="D11201" s="1">
        <v>0</v>
      </c>
      <c r="E11201" s="1">
        <v>18</v>
      </c>
      <c r="F11201" s="1">
        <v>0</v>
      </c>
      <c r="G11201">
        <f>VLOOKUP(C11201,reference!$A$1:$E$310,5,FALSE)</f>
        <v>5314070</v>
      </c>
      <c r="H11201" t="str">
        <f>VLOOKUP(C11201,reference!$A$1:$E$310,4,FALSE)</f>
        <v>ROTE BARAT</v>
      </c>
      <c r="I11201" t="str">
        <f>VLOOKUP($D11201,reference!$G$1:$H$25,2,FALSE)</f>
        <v>No data</v>
      </c>
      <c r="J11201" t="str">
        <f>VLOOKUP($E11201,reference!$G$1:$H$25,2,FALSE)</f>
        <v>Lahan terbuka</v>
      </c>
      <c r="K11201" t="str">
        <f t="shared" si="174"/>
        <v>Non Irigasi</v>
      </c>
      <c r="L11201" t="s">
        <v>327</v>
      </c>
    </row>
    <row r="11202" spans="1:12" x14ac:dyDescent="0.25">
      <c r="A11202" s="1">
        <v>11201</v>
      </c>
      <c r="B11202" s="3">
        <v>4</v>
      </c>
      <c r="C11202" s="1">
        <v>232</v>
      </c>
      <c r="D11202" s="1">
        <v>13</v>
      </c>
      <c r="E11202" s="1">
        <v>0</v>
      </c>
      <c r="F11202" s="1">
        <v>0</v>
      </c>
      <c r="G11202">
        <f>VLOOKUP(C11202,reference!$A$1:$E$310,5,FALSE)</f>
        <v>5314010</v>
      </c>
      <c r="H11202" t="str">
        <f>VLOOKUP(C11202,reference!$A$1:$E$310,4,FALSE)</f>
        <v>ROTE BARAT DAYA</v>
      </c>
      <c r="I11202" t="str">
        <f>VLOOKUP($D11202,reference!$G$1:$H$25,2,FALSE)</f>
        <v>Pertanian lahan kering  campur semak / kebun campur</v>
      </c>
      <c r="J11202" t="str">
        <f>VLOOKUP($E11202,reference!$G$1:$H$25,2,FALSE)</f>
        <v>No data</v>
      </c>
      <c r="K11202" t="str">
        <f t="shared" si="174"/>
        <v>Non Irigasi</v>
      </c>
      <c r="L11202" t="s">
        <v>327</v>
      </c>
    </row>
    <row r="11203" spans="1:12" x14ac:dyDescent="0.25">
      <c r="A11203" s="1">
        <v>11202</v>
      </c>
      <c r="B11203" s="3">
        <v>96</v>
      </c>
      <c r="C11203" s="1">
        <v>232</v>
      </c>
      <c r="D11203" s="1">
        <v>18</v>
      </c>
      <c r="E11203" s="1">
        <v>18</v>
      </c>
      <c r="F11203" s="1">
        <v>0</v>
      </c>
      <c r="G11203">
        <f>VLOOKUP(C11203,reference!$A$1:$E$310,5,FALSE)</f>
        <v>5314010</v>
      </c>
      <c r="H11203" t="str">
        <f>VLOOKUP(C11203,reference!$A$1:$E$310,4,FALSE)</f>
        <v>ROTE BARAT DAYA</v>
      </c>
      <c r="I11203" t="str">
        <f>VLOOKUP($D11203,reference!$G$1:$H$25,2,FALSE)</f>
        <v>Lahan terbuka</v>
      </c>
      <c r="J11203" t="str">
        <f>VLOOKUP($E11203,reference!$G$1:$H$25,2,FALSE)</f>
        <v>Lahan terbuka</v>
      </c>
      <c r="K11203" t="str">
        <f t="shared" ref="K11203:K11240" si="175">IF(F11203=0,"Non Irigasi","Buffer Irigasi")</f>
        <v>Non Irigasi</v>
      </c>
      <c r="L11203" t="s">
        <v>327</v>
      </c>
    </row>
    <row r="11204" spans="1:12" x14ac:dyDescent="0.25">
      <c r="A11204" s="1">
        <v>11203</v>
      </c>
      <c r="B11204" s="3">
        <v>3</v>
      </c>
      <c r="C11204" s="1">
        <v>240</v>
      </c>
      <c r="D11204" s="1">
        <v>0</v>
      </c>
      <c r="E11204" s="1">
        <v>9</v>
      </c>
      <c r="F11204" s="1">
        <v>0</v>
      </c>
      <c r="G11204">
        <f>VLOOKUP(C11204,reference!$A$1:$E$310,5,FALSE)</f>
        <v>5314070</v>
      </c>
      <c r="H11204" t="str">
        <f>VLOOKUP(C11204,reference!$A$1:$E$310,4,FALSE)</f>
        <v>ROTE BARAT</v>
      </c>
      <c r="I11204" t="str">
        <f>VLOOKUP($D11204,reference!$G$1:$H$25,2,FALSE)</f>
        <v>No data</v>
      </c>
      <c r="J11204" t="str">
        <f>VLOOKUP($E11204,reference!$G$1:$H$25,2,FALSE)</f>
        <v>Semak belukar</v>
      </c>
      <c r="K11204" t="str">
        <f t="shared" si="175"/>
        <v>Non Irigasi</v>
      </c>
      <c r="L11204" t="s">
        <v>327</v>
      </c>
    </row>
    <row r="11205" spans="1:12" x14ac:dyDescent="0.25">
      <c r="A11205" s="1">
        <v>11204</v>
      </c>
      <c r="B11205" s="3">
        <v>6</v>
      </c>
      <c r="C11205" s="1">
        <v>240</v>
      </c>
      <c r="D11205" s="1">
        <v>0</v>
      </c>
      <c r="E11205" s="1">
        <v>2</v>
      </c>
      <c r="F11205" s="1">
        <v>0</v>
      </c>
      <c r="G11205">
        <f>VLOOKUP(C11205,reference!$A$1:$E$310,5,FALSE)</f>
        <v>5314070</v>
      </c>
      <c r="H11205" t="str">
        <f>VLOOKUP(C11205,reference!$A$1:$E$310,4,FALSE)</f>
        <v>ROTE BARAT</v>
      </c>
      <c r="I11205" t="str">
        <f>VLOOKUP($D11205,reference!$G$1:$H$25,2,FALSE)</f>
        <v>No data</v>
      </c>
      <c r="J11205" t="str">
        <f>VLOOKUP($E11205,reference!$G$1:$H$25,2,FALSE)</f>
        <v>Hutan lahan kering sekunder / bekas tebangan</v>
      </c>
      <c r="K11205" t="str">
        <f t="shared" si="175"/>
        <v>Non Irigasi</v>
      </c>
      <c r="L11205" t="s">
        <v>327</v>
      </c>
    </row>
    <row r="11206" spans="1:12" x14ac:dyDescent="0.25">
      <c r="A11206" s="1">
        <v>11205</v>
      </c>
      <c r="B11206" s="3">
        <v>1</v>
      </c>
      <c r="C11206" s="1">
        <v>232</v>
      </c>
      <c r="D11206" s="1">
        <v>13</v>
      </c>
      <c r="E11206" s="1">
        <v>18</v>
      </c>
      <c r="F11206" s="1">
        <v>0</v>
      </c>
      <c r="G11206">
        <f>VLOOKUP(C11206,reference!$A$1:$E$310,5,FALSE)</f>
        <v>5314010</v>
      </c>
      <c r="H11206" t="str">
        <f>VLOOKUP(C11206,reference!$A$1:$E$310,4,FALSE)</f>
        <v>ROTE BARAT DAYA</v>
      </c>
      <c r="I11206" t="str">
        <f>VLOOKUP($D11206,reference!$G$1:$H$25,2,FALSE)</f>
        <v>Pertanian lahan kering  campur semak / kebun campur</v>
      </c>
      <c r="J11206" t="str">
        <f>VLOOKUP($E11206,reference!$G$1:$H$25,2,FALSE)</f>
        <v>Lahan terbuka</v>
      </c>
      <c r="K11206" t="str">
        <f t="shared" si="175"/>
        <v>Non Irigasi</v>
      </c>
      <c r="L11206" t="s">
        <v>327</v>
      </c>
    </row>
    <row r="11207" spans="1:12" x14ac:dyDescent="0.25">
      <c r="A11207" s="1">
        <v>11206</v>
      </c>
      <c r="B11207" s="3">
        <v>2</v>
      </c>
      <c r="C11207" s="1">
        <v>240</v>
      </c>
      <c r="D11207" s="1">
        <v>18</v>
      </c>
      <c r="E11207" s="1">
        <v>0</v>
      </c>
      <c r="F11207" s="1">
        <v>0</v>
      </c>
      <c r="G11207">
        <f>VLOOKUP(C11207,reference!$A$1:$E$310,5,FALSE)</f>
        <v>5314070</v>
      </c>
      <c r="H11207" t="str">
        <f>VLOOKUP(C11207,reference!$A$1:$E$310,4,FALSE)</f>
        <v>ROTE BARAT</v>
      </c>
      <c r="I11207" t="str">
        <f>VLOOKUP($D11207,reference!$G$1:$H$25,2,FALSE)</f>
        <v>Lahan terbuka</v>
      </c>
      <c r="J11207" t="str">
        <f>VLOOKUP($E11207,reference!$G$1:$H$25,2,FALSE)</f>
        <v>No data</v>
      </c>
      <c r="K11207" t="str">
        <f t="shared" si="175"/>
        <v>Non Irigasi</v>
      </c>
      <c r="L11207" t="s">
        <v>327</v>
      </c>
    </row>
    <row r="11208" spans="1:12" x14ac:dyDescent="0.25">
      <c r="A11208" s="1">
        <v>11207</v>
      </c>
      <c r="B11208" s="3">
        <v>27</v>
      </c>
      <c r="C11208" s="1">
        <v>232</v>
      </c>
      <c r="D11208" s="1">
        <v>5</v>
      </c>
      <c r="E11208" s="1">
        <v>0</v>
      </c>
      <c r="F11208" s="1">
        <v>0</v>
      </c>
      <c r="G11208">
        <f>VLOOKUP(C11208,reference!$A$1:$E$310,5,FALSE)</f>
        <v>5314010</v>
      </c>
      <c r="H11208" t="str">
        <f>VLOOKUP(C11208,reference!$A$1:$E$310,4,FALSE)</f>
        <v>ROTE BARAT DAYA</v>
      </c>
      <c r="I11208" t="str">
        <f>VLOOKUP($D11208,reference!$G$1:$H$25,2,FALSE)</f>
        <v>Hutan mangrove primer</v>
      </c>
      <c r="J11208" t="str">
        <f>VLOOKUP($E11208,reference!$G$1:$H$25,2,FALSE)</f>
        <v>No data</v>
      </c>
      <c r="K11208" t="str">
        <f t="shared" si="175"/>
        <v>Non Irigasi</v>
      </c>
      <c r="L11208" t="s">
        <v>328</v>
      </c>
    </row>
    <row r="11209" spans="1:12" x14ac:dyDescent="0.25">
      <c r="A11209" s="1">
        <v>11208</v>
      </c>
      <c r="B11209" s="3">
        <v>6</v>
      </c>
      <c r="C11209" s="1">
        <v>232</v>
      </c>
      <c r="D11209" s="1">
        <v>5</v>
      </c>
      <c r="E11209" s="1">
        <v>20</v>
      </c>
      <c r="F11209" s="1">
        <v>0</v>
      </c>
      <c r="G11209">
        <f>VLOOKUP(C11209,reference!$A$1:$E$310,5,FALSE)</f>
        <v>5314010</v>
      </c>
      <c r="H11209" t="str">
        <f>VLOOKUP(C11209,reference!$A$1:$E$310,4,FALSE)</f>
        <v>ROTE BARAT DAYA</v>
      </c>
      <c r="I11209" t="str">
        <f>VLOOKUP($D11209,reference!$G$1:$H$25,2,FALSE)</f>
        <v>Hutan mangrove primer</v>
      </c>
      <c r="J11209" t="str">
        <f>VLOOKUP($E11209,reference!$G$1:$H$25,2,FALSE)</f>
        <v>Tubuh air</v>
      </c>
      <c r="K11209" t="str">
        <f t="shared" si="175"/>
        <v>Non Irigasi</v>
      </c>
      <c r="L11209" t="s">
        <v>328</v>
      </c>
    </row>
    <row r="11210" spans="1:12" x14ac:dyDescent="0.25">
      <c r="A11210" s="1">
        <v>11209</v>
      </c>
      <c r="B11210" s="3">
        <v>6</v>
      </c>
      <c r="C11210" s="1">
        <v>240</v>
      </c>
      <c r="D11210" s="1">
        <v>2</v>
      </c>
      <c r="E11210" s="1">
        <v>0</v>
      </c>
      <c r="F11210" s="1">
        <v>0</v>
      </c>
      <c r="G11210">
        <f>VLOOKUP(C11210,reference!$A$1:$E$310,5,FALSE)</f>
        <v>5314070</v>
      </c>
      <c r="H11210" t="str">
        <f>VLOOKUP(C11210,reference!$A$1:$E$310,4,FALSE)</f>
        <v>ROTE BARAT</v>
      </c>
      <c r="I11210" t="str">
        <f>VLOOKUP($D11210,reference!$G$1:$H$25,2,FALSE)</f>
        <v>Hutan lahan kering sekunder / bekas tebangan</v>
      </c>
      <c r="J11210" t="str">
        <f>VLOOKUP($E11210,reference!$G$1:$H$25,2,FALSE)</f>
        <v>No data</v>
      </c>
      <c r="K11210" t="str">
        <f t="shared" si="175"/>
        <v>Non Irigasi</v>
      </c>
      <c r="L11210" t="s">
        <v>328</v>
      </c>
    </row>
    <row r="11211" spans="1:12" x14ac:dyDescent="0.25">
      <c r="A11211" s="1">
        <v>11210</v>
      </c>
      <c r="B11211" s="3">
        <v>615</v>
      </c>
      <c r="C11211" s="1">
        <v>232</v>
      </c>
      <c r="D11211" s="1">
        <v>5</v>
      </c>
      <c r="E11211" s="1">
        <v>9</v>
      </c>
      <c r="F11211" s="1">
        <v>0</v>
      </c>
      <c r="G11211">
        <f>VLOOKUP(C11211,reference!$A$1:$E$310,5,FALSE)</f>
        <v>5314010</v>
      </c>
      <c r="H11211" t="str">
        <f>VLOOKUP(C11211,reference!$A$1:$E$310,4,FALSE)</f>
        <v>ROTE BARAT DAYA</v>
      </c>
      <c r="I11211" t="str">
        <f>VLOOKUP($D11211,reference!$G$1:$H$25,2,FALSE)</f>
        <v>Hutan mangrove primer</v>
      </c>
      <c r="J11211" t="str">
        <f>VLOOKUP($E11211,reference!$G$1:$H$25,2,FALSE)</f>
        <v>Semak belukar</v>
      </c>
      <c r="K11211" t="str">
        <f t="shared" si="175"/>
        <v>Non Irigasi</v>
      </c>
      <c r="L11211" t="s">
        <v>328</v>
      </c>
    </row>
    <row r="11212" spans="1:12" x14ac:dyDescent="0.25">
      <c r="A11212" s="1">
        <v>11211</v>
      </c>
      <c r="B11212" s="3">
        <v>11</v>
      </c>
      <c r="C11212" s="1">
        <v>240</v>
      </c>
      <c r="D11212" s="1">
        <v>8</v>
      </c>
      <c r="E11212" s="1">
        <v>2</v>
      </c>
      <c r="F11212" s="1">
        <v>0</v>
      </c>
      <c r="G11212">
        <f>VLOOKUP(C11212,reference!$A$1:$E$310,5,FALSE)</f>
        <v>5314070</v>
      </c>
      <c r="H11212" t="str">
        <f>VLOOKUP(C11212,reference!$A$1:$E$310,4,FALSE)</f>
        <v>ROTE BARAT</v>
      </c>
      <c r="I11212" t="str">
        <f>VLOOKUP($D11212,reference!$G$1:$H$25,2,FALSE)</f>
        <v>Perkebunan</v>
      </c>
      <c r="J11212" t="str">
        <f>VLOOKUP($E11212,reference!$G$1:$H$25,2,FALSE)</f>
        <v>Hutan lahan kering sekunder / bekas tebangan</v>
      </c>
      <c r="K11212" t="str">
        <f t="shared" si="175"/>
        <v>Non Irigasi</v>
      </c>
      <c r="L11212" t="s">
        <v>327</v>
      </c>
    </row>
    <row r="11213" spans="1:12" x14ac:dyDescent="0.25">
      <c r="A11213" s="1">
        <v>11212</v>
      </c>
      <c r="B11213" s="3">
        <v>1</v>
      </c>
      <c r="C11213" s="1">
        <v>232</v>
      </c>
      <c r="D11213" s="1">
        <v>0</v>
      </c>
      <c r="E11213" s="1">
        <v>20</v>
      </c>
      <c r="F11213" s="1">
        <v>0</v>
      </c>
      <c r="G11213">
        <f>VLOOKUP(C11213,reference!$A$1:$E$310,5,FALSE)</f>
        <v>5314010</v>
      </c>
      <c r="H11213" t="str">
        <f>VLOOKUP(C11213,reference!$A$1:$E$310,4,FALSE)</f>
        <v>ROTE BARAT DAYA</v>
      </c>
      <c r="I11213" t="str">
        <f>VLOOKUP($D11213,reference!$G$1:$H$25,2,FALSE)</f>
        <v>No data</v>
      </c>
      <c r="J11213" t="str">
        <f>VLOOKUP($E11213,reference!$G$1:$H$25,2,FALSE)</f>
        <v>Tubuh air</v>
      </c>
      <c r="K11213" t="str">
        <f t="shared" si="175"/>
        <v>Non Irigasi</v>
      </c>
      <c r="L11213" t="s">
        <v>327</v>
      </c>
    </row>
    <row r="11214" spans="1:12" x14ac:dyDescent="0.25">
      <c r="A11214" s="1">
        <v>11213</v>
      </c>
      <c r="B11214" s="3">
        <v>21</v>
      </c>
      <c r="C11214" s="1">
        <v>232</v>
      </c>
      <c r="D11214" s="1">
        <v>18</v>
      </c>
      <c r="E11214" s="1">
        <v>9</v>
      </c>
      <c r="F11214" s="1">
        <v>0</v>
      </c>
      <c r="G11214">
        <f>VLOOKUP(C11214,reference!$A$1:$E$310,5,FALSE)</f>
        <v>5314010</v>
      </c>
      <c r="H11214" t="str">
        <f>VLOOKUP(C11214,reference!$A$1:$E$310,4,FALSE)</f>
        <v>ROTE BARAT DAYA</v>
      </c>
      <c r="I11214" t="str">
        <f>VLOOKUP($D11214,reference!$G$1:$H$25,2,FALSE)</f>
        <v>Lahan terbuka</v>
      </c>
      <c r="J11214" t="str">
        <f>VLOOKUP($E11214,reference!$G$1:$H$25,2,FALSE)</f>
        <v>Semak belukar</v>
      </c>
      <c r="K11214" t="str">
        <f t="shared" si="175"/>
        <v>Non Irigasi</v>
      </c>
      <c r="L11214" t="s">
        <v>327</v>
      </c>
    </row>
    <row r="11215" spans="1:12" x14ac:dyDescent="0.25">
      <c r="A11215" s="1">
        <v>11214</v>
      </c>
      <c r="B11215" s="3">
        <v>80</v>
      </c>
      <c r="C11215" s="1">
        <v>240</v>
      </c>
      <c r="D11215" s="1">
        <v>8</v>
      </c>
      <c r="E11215" s="1">
        <v>16</v>
      </c>
      <c r="F11215" s="1">
        <v>0</v>
      </c>
      <c r="G11215">
        <f>VLOOKUP(C11215,reference!$A$1:$E$310,5,FALSE)</f>
        <v>5314070</v>
      </c>
      <c r="H11215" t="str">
        <f>VLOOKUP(C11215,reference!$A$1:$E$310,4,FALSE)</f>
        <v>ROTE BARAT</v>
      </c>
      <c r="I11215" t="str">
        <f>VLOOKUP($D11215,reference!$G$1:$H$25,2,FALSE)</f>
        <v>Perkebunan</v>
      </c>
      <c r="J11215" t="str">
        <f>VLOOKUP($E11215,reference!$G$1:$H$25,2,FALSE)</f>
        <v>Pemukiman</v>
      </c>
      <c r="K11215" t="str">
        <f t="shared" si="175"/>
        <v>Non Irigasi</v>
      </c>
      <c r="L11215" t="s">
        <v>327</v>
      </c>
    </row>
    <row r="11216" spans="1:12" x14ac:dyDescent="0.25">
      <c r="A11216" s="1">
        <v>11215</v>
      </c>
      <c r="B11216" s="3">
        <v>4</v>
      </c>
      <c r="C11216" s="1">
        <v>240</v>
      </c>
      <c r="D11216" s="1">
        <v>8</v>
      </c>
      <c r="E11216" s="1">
        <v>18</v>
      </c>
      <c r="F11216" s="1">
        <v>0</v>
      </c>
      <c r="G11216">
        <f>VLOOKUP(C11216,reference!$A$1:$E$310,5,FALSE)</f>
        <v>5314070</v>
      </c>
      <c r="H11216" t="str">
        <f>VLOOKUP(C11216,reference!$A$1:$E$310,4,FALSE)</f>
        <v>ROTE BARAT</v>
      </c>
      <c r="I11216" t="str">
        <f>VLOOKUP($D11216,reference!$G$1:$H$25,2,FALSE)</f>
        <v>Perkebunan</v>
      </c>
      <c r="J11216" t="str">
        <f>VLOOKUP($E11216,reference!$G$1:$H$25,2,FALSE)</f>
        <v>Lahan terbuka</v>
      </c>
      <c r="K11216" t="str">
        <f t="shared" si="175"/>
        <v>Non Irigasi</v>
      </c>
      <c r="L11216" t="s">
        <v>327</v>
      </c>
    </row>
    <row r="11217" spans="1:12" x14ac:dyDescent="0.25">
      <c r="A11217" s="1">
        <v>11216</v>
      </c>
      <c r="B11217" s="3">
        <v>6</v>
      </c>
      <c r="C11217" s="1">
        <v>240</v>
      </c>
      <c r="D11217" s="1">
        <v>0</v>
      </c>
      <c r="E11217" s="1">
        <v>16</v>
      </c>
      <c r="F11217" s="1">
        <v>0</v>
      </c>
      <c r="G11217">
        <f>VLOOKUP(C11217,reference!$A$1:$E$310,5,FALSE)</f>
        <v>5314070</v>
      </c>
      <c r="H11217" t="str">
        <f>VLOOKUP(C11217,reference!$A$1:$E$310,4,FALSE)</f>
        <v>ROTE BARAT</v>
      </c>
      <c r="I11217" t="str">
        <f>VLOOKUP($D11217,reference!$G$1:$H$25,2,FALSE)</f>
        <v>No data</v>
      </c>
      <c r="J11217" t="str">
        <f>VLOOKUP($E11217,reference!$G$1:$H$25,2,FALSE)</f>
        <v>Pemukiman</v>
      </c>
      <c r="K11217" t="str">
        <f t="shared" si="175"/>
        <v>Non Irigasi</v>
      </c>
      <c r="L11217" t="s">
        <v>327</v>
      </c>
    </row>
    <row r="11218" spans="1:12" x14ac:dyDescent="0.25">
      <c r="A11218" s="1">
        <v>11217</v>
      </c>
      <c r="B11218" s="3">
        <v>23</v>
      </c>
      <c r="C11218" s="1">
        <v>240</v>
      </c>
      <c r="D11218" s="1">
        <v>8</v>
      </c>
      <c r="E11218" s="1">
        <v>9</v>
      </c>
      <c r="F11218" s="1">
        <v>0</v>
      </c>
      <c r="G11218">
        <f>VLOOKUP(C11218,reference!$A$1:$E$310,5,FALSE)</f>
        <v>5314070</v>
      </c>
      <c r="H11218" t="str">
        <f>VLOOKUP(C11218,reference!$A$1:$E$310,4,FALSE)</f>
        <v>ROTE BARAT</v>
      </c>
      <c r="I11218" t="str">
        <f>VLOOKUP($D11218,reference!$G$1:$H$25,2,FALSE)</f>
        <v>Perkebunan</v>
      </c>
      <c r="J11218" t="str">
        <f>VLOOKUP($E11218,reference!$G$1:$H$25,2,FALSE)</f>
        <v>Semak belukar</v>
      </c>
      <c r="K11218" t="str">
        <f t="shared" si="175"/>
        <v>Non Irigasi</v>
      </c>
      <c r="L11218" t="s">
        <v>327</v>
      </c>
    </row>
    <row r="11219" spans="1:12" x14ac:dyDescent="0.25">
      <c r="A11219" s="1">
        <v>11218</v>
      </c>
      <c r="B11219" s="3">
        <v>30</v>
      </c>
      <c r="C11219" s="1">
        <v>240</v>
      </c>
      <c r="D11219" s="1">
        <v>18</v>
      </c>
      <c r="E11219" s="1">
        <v>16</v>
      </c>
      <c r="F11219" s="1">
        <v>0</v>
      </c>
      <c r="G11219">
        <f>VLOOKUP(C11219,reference!$A$1:$E$310,5,FALSE)</f>
        <v>5314070</v>
      </c>
      <c r="H11219" t="str">
        <f>VLOOKUP(C11219,reference!$A$1:$E$310,4,FALSE)</f>
        <v>ROTE BARAT</v>
      </c>
      <c r="I11219" t="str">
        <f>VLOOKUP($D11219,reference!$G$1:$H$25,2,FALSE)</f>
        <v>Lahan terbuka</v>
      </c>
      <c r="J11219" t="str">
        <f>VLOOKUP($E11219,reference!$G$1:$H$25,2,FALSE)</f>
        <v>Pemukiman</v>
      </c>
      <c r="K11219" t="str">
        <f t="shared" si="175"/>
        <v>Non Irigasi</v>
      </c>
      <c r="L11219" t="s">
        <v>327</v>
      </c>
    </row>
    <row r="11220" spans="1:12" x14ac:dyDescent="0.25">
      <c r="A11220" s="1">
        <v>11219</v>
      </c>
      <c r="B11220" s="3">
        <v>20</v>
      </c>
      <c r="C11220" s="1">
        <v>232</v>
      </c>
      <c r="D11220" s="1">
        <v>20</v>
      </c>
      <c r="E11220" s="1">
        <v>20</v>
      </c>
      <c r="F11220" s="1">
        <v>0</v>
      </c>
      <c r="G11220">
        <f>VLOOKUP(C11220,reference!$A$1:$E$310,5,FALSE)</f>
        <v>5314010</v>
      </c>
      <c r="H11220" t="str">
        <f>VLOOKUP(C11220,reference!$A$1:$E$310,4,FALSE)</f>
        <v>ROTE BARAT DAYA</v>
      </c>
      <c r="I11220" t="str">
        <f>VLOOKUP($D11220,reference!$G$1:$H$25,2,FALSE)</f>
        <v>Tubuh air</v>
      </c>
      <c r="J11220" t="str">
        <f>VLOOKUP($E11220,reference!$G$1:$H$25,2,FALSE)</f>
        <v>Tubuh air</v>
      </c>
      <c r="K11220" t="str">
        <f t="shared" si="175"/>
        <v>Non Irigasi</v>
      </c>
      <c r="L11220" t="s">
        <v>327</v>
      </c>
    </row>
    <row r="11221" spans="1:12" x14ac:dyDescent="0.25">
      <c r="A11221" s="1">
        <v>11220</v>
      </c>
      <c r="B11221" s="3">
        <v>3</v>
      </c>
      <c r="C11221" s="1">
        <v>232</v>
      </c>
      <c r="D11221" s="1">
        <v>9</v>
      </c>
      <c r="E11221" s="1">
        <v>0</v>
      </c>
      <c r="F11221" s="1">
        <v>0</v>
      </c>
      <c r="G11221">
        <f>VLOOKUP(C11221,reference!$A$1:$E$310,5,FALSE)</f>
        <v>5314010</v>
      </c>
      <c r="H11221" t="str">
        <f>VLOOKUP(C11221,reference!$A$1:$E$310,4,FALSE)</f>
        <v>ROTE BARAT DAYA</v>
      </c>
      <c r="I11221" t="str">
        <f>VLOOKUP($D11221,reference!$G$1:$H$25,2,FALSE)</f>
        <v>Semak belukar</v>
      </c>
      <c r="J11221" t="str">
        <f>VLOOKUP($E11221,reference!$G$1:$H$25,2,FALSE)</f>
        <v>No data</v>
      </c>
      <c r="K11221" t="str">
        <f t="shared" si="175"/>
        <v>Non Irigasi</v>
      </c>
      <c r="L11221" t="s">
        <v>327</v>
      </c>
    </row>
    <row r="11222" spans="1:12" x14ac:dyDescent="0.25">
      <c r="A11222" s="1">
        <v>11221</v>
      </c>
      <c r="B11222" s="3">
        <v>7</v>
      </c>
      <c r="C11222" s="1">
        <v>232</v>
      </c>
      <c r="D11222" s="1">
        <v>20</v>
      </c>
      <c r="E11222" s="1">
        <v>9</v>
      </c>
      <c r="F11222" s="1">
        <v>0</v>
      </c>
      <c r="G11222">
        <f>VLOOKUP(C11222,reference!$A$1:$E$310,5,FALSE)</f>
        <v>5314010</v>
      </c>
      <c r="H11222" t="str">
        <f>VLOOKUP(C11222,reference!$A$1:$E$310,4,FALSE)</f>
        <v>ROTE BARAT DAYA</v>
      </c>
      <c r="I11222" t="str">
        <f>VLOOKUP($D11222,reference!$G$1:$H$25,2,FALSE)</f>
        <v>Tubuh air</v>
      </c>
      <c r="J11222" t="str">
        <f>VLOOKUP($E11222,reference!$G$1:$H$25,2,FALSE)</f>
        <v>Semak belukar</v>
      </c>
      <c r="K11222" t="str">
        <f t="shared" si="175"/>
        <v>Non Irigasi</v>
      </c>
      <c r="L11222" t="s">
        <v>327</v>
      </c>
    </row>
    <row r="11223" spans="1:12" x14ac:dyDescent="0.25">
      <c r="A11223" s="1">
        <v>11222</v>
      </c>
      <c r="B11223" s="3">
        <v>10</v>
      </c>
      <c r="C11223" s="1">
        <v>240</v>
      </c>
      <c r="D11223" s="1">
        <v>11</v>
      </c>
      <c r="E11223" s="1">
        <v>16</v>
      </c>
      <c r="F11223" s="1">
        <v>0</v>
      </c>
      <c r="G11223">
        <f>VLOOKUP(C11223,reference!$A$1:$E$310,5,FALSE)</f>
        <v>5314070</v>
      </c>
      <c r="H11223" t="str">
        <f>VLOOKUP(C11223,reference!$A$1:$E$310,4,FALSE)</f>
        <v>ROTE BARAT</v>
      </c>
      <c r="I11223" t="str">
        <f>VLOOKUP($D11223,reference!$G$1:$H$25,2,FALSE)</f>
        <v>Savanna / Padang rumput</v>
      </c>
      <c r="J11223" t="str">
        <f>VLOOKUP($E11223,reference!$G$1:$H$25,2,FALSE)</f>
        <v>Pemukiman</v>
      </c>
      <c r="K11223" t="str">
        <f t="shared" si="175"/>
        <v>Non Irigasi</v>
      </c>
      <c r="L11223" t="s">
        <v>327</v>
      </c>
    </row>
    <row r="11224" spans="1:12" x14ac:dyDescent="0.25">
      <c r="A11224" s="1">
        <v>11223</v>
      </c>
      <c r="B11224" s="3">
        <v>30</v>
      </c>
      <c r="C11224" s="1">
        <v>240</v>
      </c>
      <c r="D11224" s="1">
        <v>8</v>
      </c>
      <c r="E11224" s="1">
        <v>8</v>
      </c>
      <c r="F11224" s="1">
        <v>0</v>
      </c>
      <c r="G11224">
        <f>VLOOKUP(C11224,reference!$A$1:$E$310,5,FALSE)</f>
        <v>5314070</v>
      </c>
      <c r="H11224" t="str">
        <f>VLOOKUP(C11224,reference!$A$1:$E$310,4,FALSE)</f>
        <v>ROTE BARAT</v>
      </c>
      <c r="I11224" t="str">
        <f>VLOOKUP($D11224,reference!$G$1:$H$25,2,FALSE)</f>
        <v>Perkebunan</v>
      </c>
      <c r="J11224" t="str">
        <f>VLOOKUP($E11224,reference!$G$1:$H$25,2,FALSE)</f>
        <v>Perkebunan</v>
      </c>
      <c r="K11224" t="str">
        <f t="shared" si="175"/>
        <v>Non Irigasi</v>
      </c>
      <c r="L11224" t="s">
        <v>327</v>
      </c>
    </row>
    <row r="11225" spans="1:12" x14ac:dyDescent="0.25">
      <c r="A11225" s="1">
        <v>11224</v>
      </c>
      <c r="B11225" s="3">
        <v>3</v>
      </c>
      <c r="C11225" s="1">
        <v>240</v>
      </c>
      <c r="D11225" s="1">
        <v>2</v>
      </c>
      <c r="E11225" s="1">
        <v>8</v>
      </c>
      <c r="F11225" s="1">
        <v>0</v>
      </c>
      <c r="G11225">
        <f>VLOOKUP(C11225,reference!$A$1:$E$310,5,FALSE)</f>
        <v>5314070</v>
      </c>
      <c r="H11225" t="str">
        <f>VLOOKUP(C11225,reference!$A$1:$E$310,4,FALSE)</f>
        <v>ROTE BARAT</v>
      </c>
      <c r="I11225" t="str">
        <f>VLOOKUP($D11225,reference!$G$1:$H$25,2,FALSE)</f>
        <v>Hutan lahan kering sekunder / bekas tebangan</v>
      </c>
      <c r="J11225" t="str">
        <f>VLOOKUP($E11225,reference!$G$1:$H$25,2,FALSE)</f>
        <v>Perkebunan</v>
      </c>
      <c r="K11225" t="str">
        <f t="shared" si="175"/>
        <v>Non Irigasi</v>
      </c>
      <c r="L11225" t="s">
        <v>328</v>
      </c>
    </row>
    <row r="11226" spans="1:12" x14ac:dyDescent="0.25">
      <c r="A11226" s="1">
        <v>11225</v>
      </c>
      <c r="B11226" s="3">
        <v>16</v>
      </c>
      <c r="C11226" s="1">
        <v>240</v>
      </c>
      <c r="D11226" s="1">
        <v>16</v>
      </c>
      <c r="E11226" s="1">
        <v>2</v>
      </c>
      <c r="F11226" s="1">
        <v>0</v>
      </c>
      <c r="G11226">
        <f>VLOOKUP(C11226,reference!$A$1:$E$310,5,FALSE)</f>
        <v>5314070</v>
      </c>
      <c r="H11226" t="str">
        <f>VLOOKUP(C11226,reference!$A$1:$E$310,4,FALSE)</f>
        <v>ROTE BARAT</v>
      </c>
      <c r="I11226" t="str">
        <f>VLOOKUP($D11226,reference!$G$1:$H$25,2,FALSE)</f>
        <v>Pemukiman</v>
      </c>
      <c r="J11226" t="str">
        <f>VLOOKUP($E11226,reference!$G$1:$H$25,2,FALSE)</f>
        <v>Hutan lahan kering sekunder / bekas tebangan</v>
      </c>
      <c r="K11226" t="str">
        <f t="shared" si="175"/>
        <v>Non Irigasi</v>
      </c>
      <c r="L11226" t="s">
        <v>327</v>
      </c>
    </row>
    <row r="11227" spans="1:12" x14ac:dyDescent="0.25">
      <c r="A11227" s="1">
        <v>11226</v>
      </c>
      <c r="B11227" s="3">
        <v>1</v>
      </c>
      <c r="C11227" s="1">
        <v>240</v>
      </c>
      <c r="D11227" s="1">
        <v>16</v>
      </c>
      <c r="E11227" s="1">
        <v>0</v>
      </c>
      <c r="F11227" s="1">
        <v>0</v>
      </c>
      <c r="G11227">
        <f>VLOOKUP(C11227,reference!$A$1:$E$310,5,FALSE)</f>
        <v>5314070</v>
      </c>
      <c r="H11227" t="str">
        <f>VLOOKUP(C11227,reference!$A$1:$E$310,4,FALSE)</f>
        <v>ROTE BARAT</v>
      </c>
      <c r="I11227" t="str">
        <f>VLOOKUP($D11227,reference!$G$1:$H$25,2,FALSE)</f>
        <v>Pemukiman</v>
      </c>
      <c r="J11227" t="str">
        <f>VLOOKUP($E11227,reference!$G$1:$H$25,2,FALSE)</f>
        <v>No data</v>
      </c>
      <c r="K11227" t="str">
        <f t="shared" si="175"/>
        <v>Non Irigasi</v>
      </c>
      <c r="L11227" t="s">
        <v>327</v>
      </c>
    </row>
    <row r="11228" spans="1:12" x14ac:dyDescent="0.25">
      <c r="A11228" s="1">
        <v>11227</v>
      </c>
      <c r="B11228" s="3">
        <v>449</v>
      </c>
      <c r="C11228" s="1">
        <v>232</v>
      </c>
      <c r="D11228" s="1">
        <v>1</v>
      </c>
      <c r="E11228" s="1">
        <v>1</v>
      </c>
      <c r="F11228" s="1">
        <v>0</v>
      </c>
      <c r="G11228">
        <f>VLOOKUP(C11228,reference!$A$1:$E$310,5,FALSE)</f>
        <v>5314010</v>
      </c>
      <c r="H11228" t="str">
        <f>VLOOKUP(C11228,reference!$A$1:$E$310,4,FALSE)</f>
        <v>ROTE BARAT DAYA</v>
      </c>
      <c r="I11228" t="str">
        <f>VLOOKUP($D11228,reference!$G$1:$H$25,2,FALSE)</f>
        <v>Hutan lahan kering primer</v>
      </c>
      <c r="J11228" t="str">
        <f>VLOOKUP($E11228,reference!$G$1:$H$25,2,FALSE)</f>
        <v>Hutan lahan kering primer</v>
      </c>
      <c r="K11228" t="str">
        <f t="shared" si="175"/>
        <v>Non Irigasi</v>
      </c>
      <c r="L11228" t="s">
        <v>327</v>
      </c>
    </row>
    <row r="11229" spans="1:12" x14ac:dyDescent="0.25">
      <c r="A11229" s="1">
        <v>11228</v>
      </c>
      <c r="B11229" s="3">
        <v>1</v>
      </c>
      <c r="C11229" s="1">
        <v>232</v>
      </c>
      <c r="D11229" s="1">
        <v>0</v>
      </c>
      <c r="E11229" s="1">
        <v>1</v>
      </c>
      <c r="F11229" s="1">
        <v>0</v>
      </c>
      <c r="G11229">
        <f>VLOOKUP(C11229,reference!$A$1:$E$310,5,FALSE)</f>
        <v>5314010</v>
      </c>
      <c r="H11229" t="str">
        <f>VLOOKUP(C11229,reference!$A$1:$E$310,4,FALSE)</f>
        <v>ROTE BARAT DAYA</v>
      </c>
      <c r="I11229" t="str">
        <f>VLOOKUP($D11229,reference!$G$1:$H$25,2,FALSE)</f>
        <v>No data</v>
      </c>
      <c r="J11229" t="str">
        <f>VLOOKUP($E11229,reference!$G$1:$H$25,2,FALSE)</f>
        <v>Hutan lahan kering primer</v>
      </c>
      <c r="K11229" t="str">
        <f t="shared" si="175"/>
        <v>Non Irigasi</v>
      </c>
      <c r="L11229" t="s">
        <v>327</v>
      </c>
    </row>
    <row r="11230" spans="1:12" x14ac:dyDescent="0.25">
      <c r="A11230" s="1">
        <v>11229</v>
      </c>
      <c r="B11230" s="3">
        <v>444</v>
      </c>
      <c r="C11230" s="1">
        <v>232</v>
      </c>
      <c r="D11230" s="1">
        <v>11</v>
      </c>
      <c r="E11230" s="1">
        <v>18</v>
      </c>
      <c r="F11230" s="1">
        <v>0</v>
      </c>
      <c r="G11230">
        <f>VLOOKUP(C11230,reference!$A$1:$E$310,5,FALSE)</f>
        <v>5314010</v>
      </c>
      <c r="H11230" t="str">
        <f>VLOOKUP(C11230,reference!$A$1:$E$310,4,FALSE)</f>
        <v>ROTE BARAT DAYA</v>
      </c>
      <c r="I11230" t="str">
        <f>VLOOKUP($D11230,reference!$G$1:$H$25,2,FALSE)</f>
        <v>Savanna / Padang rumput</v>
      </c>
      <c r="J11230" t="str">
        <f>VLOOKUP($E11230,reference!$G$1:$H$25,2,FALSE)</f>
        <v>Lahan terbuka</v>
      </c>
      <c r="K11230" t="str">
        <f t="shared" si="175"/>
        <v>Non Irigasi</v>
      </c>
      <c r="L11230" t="s">
        <v>327</v>
      </c>
    </row>
    <row r="11231" spans="1:12" x14ac:dyDescent="0.25">
      <c r="A11231" s="1">
        <v>11230</v>
      </c>
      <c r="B11231" s="3">
        <v>33</v>
      </c>
      <c r="C11231" s="1">
        <v>232</v>
      </c>
      <c r="D11231" s="1">
        <v>11</v>
      </c>
      <c r="E11231" s="1">
        <v>1</v>
      </c>
      <c r="F11231" s="1">
        <v>0</v>
      </c>
      <c r="G11231">
        <f>VLOOKUP(C11231,reference!$A$1:$E$310,5,FALSE)</f>
        <v>5314010</v>
      </c>
      <c r="H11231" t="str">
        <f>VLOOKUP(C11231,reference!$A$1:$E$310,4,FALSE)</f>
        <v>ROTE BARAT DAYA</v>
      </c>
      <c r="I11231" t="str">
        <f>VLOOKUP($D11231,reference!$G$1:$H$25,2,FALSE)</f>
        <v>Savanna / Padang rumput</v>
      </c>
      <c r="J11231" t="str">
        <f>VLOOKUP($E11231,reference!$G$1:$H$25,2,FALSE)</f>
        <v>Hutan lahan kering primer</v>
      </c>
      <c r="K11231" t="str">
        <f t="shared" si="175"/>
        <v>Non Irigasi</v>
      </c>
      <c r="L11231" t="s">
        <v>327</v>
      </c>
    </row>
    <row r="11232" spans="1:12" x14ac:dyDescent="0.25">
      <c r="A11232" s="1">
        <v>11231</v>
      </c>
      <c r="B11232" s="3">
        <v>24</v>
      </c>
      <c r="C11232" s="1">
        <v>232</v>
      </c>
      <c r="D11232" s="1">
        <v>1</v>
      </c>
      <c r="E11232" s="1">
        <v>18</v>
      </c>
      <c r="F11232" s="1">
        <v>0</v>
      </c>
      <c r="G11232">
        <f>VLOOKUP(C11232,reference!$A$1:$E$310,5,FALSE)</f>
        <v>5314010</v>
      </c>
      <c r="H11232" t="str">
        <f>VLOOKUP(C11232,reference!$A$1:$E$310,4,FALSE)</f>
        <v>ROTE BARAT DAYA</v>
      </c>
      <c r="I11232" t="str">
        <f>VLOOKUP($D11232,reference!$G$1:$H$25,2,FALSE)</f>
        <v>Hutan lahan kering primer</v>
      </c>
      <c r="J11232" t="str">
        <f>VLOOKUP($E11232,reference!$G$1:$H$25,2,FALSE)</f>
        <v>Lahan terbuka</v>
      </c>
      <c r="K11232" t="str">
        <f t="shared" si="175"/>
        <v>Non Irigasi</v>
      </c>
      <c r="L11232" t="s">
        <v>328</v>
      </c>
    </row>
    <row r="11233" spans="1:12" x14ac:dyDescent="0.25">
      <c r="A11233" s="1">
        <v>11232</v>
      </c>
      <c r="B11233" s="3">
        <v>7</v>
      </c>
      <c r="C11233" s="1">
        <v>232</v>
      </c>
      <c r="D11233" s="1">
        <v>9</v>
      </c>
      <c r="E11233" s="1">
        <v>1</v>
      </c>
      <c r="F11233" s="1">
        <v>0</v>
      </c>
      <c r="G11233">
        <f>VLOOKUP(C11233,reference!$A$1:$E$310,5,FALSE)</f>
        <v>5314010</v>
      </c>
      <c r="H11233" t="str">
        <f>VLOOKUP(C11233,reference!$A$1:$E$310,4,FALSE)</f>
        <v>ROTE BARAT DAYA</v>
      </c>
      <c r="I11233" t="str">
        <f>VLOOKUP($D11233,reference!$G$1:$H$25,2,FALSE)</f>
        <v>Semak belukar</v>
      </c>
      <c r="J11233" t="str">
        <f>VLOOKUP($E11233,reference!$G$1:$H$25,2,FALSE)</f>
        <v>Hutan lahan kering primer</v>
      </c>
      <c r="K11233" t="str">
        <f t="shared" si="175"/>
        <v>Non Irigasi</v>
      </c>
      <c r="L11233" t="s">
        <v>327</v>
      </c>
    </row>
    <row r="11234" spans="1:12" x14ac:dyDescent="0.25">
      <c r="A11234" s="1">
        <v>11233</v>
      </c>
      <c r="B11234" s="3">
        <v>107</v>
      </c>
      <c r="C11234" s="1">
        <v>232</v>
      </c>
      <c r="D11234" s="1">
        <v>9</v>
      </c>
      <c r="E11234" s="1">
        <v>18</v>
      </c>
      <c r="F11234" s="1">
        <v>0</v>
      </c>
      <c r="G11234">
        <f>VLOOKUP(C11234,reference!$A$1:$E$310,5,FALSE)</f>
        <v>5314010</v>
      </c>
      <c r="H11234" t="str">
        <f>VLOOKUP(C11234,reference!$A$1:$E$310,4,FALSE)</f>
        <v>ROTE BARAT DAYA</v>
      </c>
      <c r="I11234" t="str">
        <f>VLOOKUP($D11234,reference!$G$1:$H$25,2,FALSE)</f>
        <v>Semak belukar</v>
      </c>
      <c r="J11234" t="str">
        <f>VLOOKUP($E11234,reference!$G$1:$H$25,2,FALSE)</f>
        <v>Lahan terbuka</v>
      </c>
      <c r="K11234" t="str">
        <f t="shared" si="175"/>
        <v>Non Irigasi</v>
      </c>
      <c r="L11234" t="s">
        <v>327</v>
      </c>
    </row>
    <row r="11235" spans="1:12" x14ac:dyDescent="0.25">
      <c r="A11235" s="1">
        <v>11234</v>
      </c>
      <c r="B11235" s="3">
        <v>7</v>
      </c>
      <c r="C11235" s="1">
        <v>232</v>
      </c>
      <c r="D11235" s="1">
        <v>11</v>
      </c>
      <c r="E11235" s="1">
        <v>0</v>
      </c>
      <c r="F11235" s="1">
        <v>0</v>
      </c>
      <c r="G11235">
        <f>VLOOKUP(C11235,reference!$A$1:$E$310,5,FALSE)</f>
        <v>5314010</v>
      </c>
      <c r="H11235" t="str">
        <f>VLOOKUP(C11235,reference!$A$1:$E$310,4,FALSE)</f>
        <v>ROTE BARAT DAYA</v>
      </c>
      <c r="I11235" t="str">
        <f>VLOOKUP($D11235,reference!$G$1:$H$25,2,FALSE)</f>
        <v>Savanna / Padang rumput</v>
      </c>
      <c r="J11235" t="str">
        <f>VLOOKUP($E11235,reference!$G$1:$H$25,2,FALSE)</f>
        <v>No data</v>
      </c>
      <c r="K11235" t="str">
        <f t="shared" si="175"/>
        <v>Non Irigasi</v>
      </c>
      <c r="L11235" t="s">
        <v>327</v>
      </c>
    </row>
    <row r="11236" spans="1:12" x14ac:dyDescent="0.25">
      <c r="A11236" s="1">
        <v>11235</v>
      </c>
      <c r="B11236" s="3">
        <v>1</v>
      </c>
      <c r="C11236" s="1">
        <v>232</v>
      </c>
      <c r="D11236" s="1">
        <v>20</v>
      </c>
      <c r="E11236" s="1">
        <v>1</v>
      </c>
      <c r="F11236" s="1">
        <v>0</v>
      </c>
      <c r="G11236">
        <f>VLOOKUP(C11236,reference!$A$1:$E$310,5,FALSE)</f>
        <v>5314010</v>
      </c>
      <c r="H11236" t="str">
        <f>VLOOKUP(C11236,reference!$A$1:$E$310,4,FALSE)</f>
        <v>ROTE BARAT DAYA</v>
      </c>
      <c r="I11236" t="str">
        <f>VLOOKUP($D11236,reference!$G$1:$H$25,2,FALSE)</f>
        <v>Tubuh air</v>
      </c>
      <c r="J11236" t="str">
        <f>VLOOKUP($E11236,reference!$G$1:$H$25,2,FALSE)</f>
        <v>Hutan lahan kering primer</v>
      </c>
      <c r="K11236" t="str">
        <f t="shared" si="175"/>
        <v>Non Irigasi</v>
      </c>
      <c r="L11236" t="s">
        <v>327</v>
      </c>
    </row>
    <row r="11237" spans="1:12" x14ac:dyDescent="0.25">
      <c r="A11237" s="1">
        <v>11236</v>
      </c>
      <c r="B11237" s="3">
        <v>2</v>
      </c>
      <c r="C11237" s="1">
        <v>232</v>
      </c>
      <c r="D11237" s="1">
        <v>1</v>
      </c>
      <c r="E11237" s="1">
        <v>20</v>
      </c>
      <c r="F11237" s="1">
        <v>0</v>
      </c>
      <c r="G11237">
        <f>VLOOKUP(C11237,reference!$A$1:$E$310,5,FALSE)</f>
        <v>5314010</v>
      </c>
      <c r="H11237" t="str">
        <f>VLOOKUP(C11237,reference!$A$1:$E$310,4,FALSE)</f>
        <v>ROTE BARAT DAYA</v>
      </c>
      <c r="I11237" t="str">
        <f>VLOOKUP($D11237,reference!$G$1:$H$25,2,FALSE)</f>
        <v>Hutan lahan kering primer</v>
      </c>
      <c r="J11237" t="str">
        <f>VLOOKUP($E11237,reference!$G$1:$H$25,2,FALSE)</f>
        <v>Tubuh air</v>
      </c>
      <c r="K11237" t="str">
        <f t="shared" si="175"/>
        <v>Non Irigasi</v>
      </c>
      <c r="L11237" t="s">
        <v>328</v>
      </c>
    </row>
    <row r="11238" spans="1:12" x14ac:dyDescent="0.25">
      <c r="A11238" s="1">
        <v>11237</v>
      </c>
      <c r="B11238" s="3">
        <v>87</v>
      </c>
      <c r="C11238" s="1">
        <v>232</v>
      </c>
      <c r="D11238" s="1">
        <v>2</v>
      </c>
      <c r="E11238" s="1">
        <v>18</v>
      </c>
      <c r="F11238" s="1">
        <v>0</v>
      </c>
      <c r="G11238">
        <f>VLOOKUP(C11238,reference!$A$1:$E$310,5,FALSE)</f>
        <v>5314010</v>
      </c>
      <c r="H11238" t="str">
        <f>VLOOKUP(C11238,reference!$A$1:$E$310,4,FALSE)</f>
        <v>ROTE BARAT DAYA</v>
      </c>
      <c r="I11238" t="str">
        <f>VLOOKUP($D11238,reference!$G$1:$H$25,2,FALSE)</f>
        <v>Hutan lahan kering sekunder / bekas tebangan</v>
      </c>
      <c r="J11238" t="str">
        <f>VLOOKUP($E11238,reference!$G$1:$H$25,2,FALSE)</f>
        <v>Lahan terbuka</v>
      </c>
      <c r="K11238" t="str">
        <f t="shared" si="175"/>
        <v>Non Irigasi</v>
      </c>
      <c r="L11238" t="s">
        <v>328</v>
      </c>
    </row>
    <row r="11239" spans="1:12" x14ac:dyDescent="0.25">
      <c r="A11239" s="1">
        <v>11238</v>
      </c>
      <c r="B11239" s="3">
        <v>95</v>
      </c>
      <c r="C11239" s="1">
        <v>232</v>
      </c>
      <c r="D11239" s="1">
        <v>2</v>
      </c>
      <c r="E11239" s="1">
        <v>1</v>
      </c>
      <c r="F11239" s="1">
        <v>0</v>
      </c>
      <c r="G11239">
        <f>VLOOKUP(C11239,reference!$A$1:$E$310,5,FALSE)</f>
        <v>5314010</v>
      </c>
      <c r="H11239" t="str">
        <f>VLOOKUP(C11239,reference!$A$1:$E$310,4,FALSE)</f>
        <v>ROTE BARAT DAYA</v>
      </c>
      <c r="I11239" t="str">
        <f>VLOOKUP($D11239,reference!$G$1:$H$25,2,FALSE)</f>
        <v>Hutan lahan kering sekunder / bekas tebangan</v>
      </c>
      <c r="J11239" t="str">
        <f>VLOOKUP($E11239,reference!$G$1:$H$25,2,FALSE)</f>
        <v>Hutan lahan kering primer</v>
      </c>
      <c r="K11239" t="str">
        <f t="shared" si="175"/>
        <v>Non Irigasi</v>
      </c>
      <c r="L11239" t="s">
        <v>327</v>
      </c>
    </row>
    <row r="11240" spans="1:12" x14ac:dyDescent="0.25">
      <c r="A11240" s="1">
        <v>11239</v>
      </c>
      <c r="B11240" s="3">
        <v>1</v>
      </c>
      <c r="C11240" s="1">
        <v>232</v>
      </c>
      <c r="D11240" s="1">
        <v>2</v>
      </c>
      <c r="E11240" s="1">
        <v>20</v>
      </c>
      <c r="F11240" s="1">
        <v>0</v>
      </c>
      <c r="G11240">
        <f>VLOOKUP(C11240,reference!$A$1:$E$310,5,FALSE)</f>
        <v>5314010</v>
      </c>
      <c r="H11240" t="str">
        <f>VLOOKUP(C11240,reference!$A$1:$E$310,4,FALSE)</f>
        <v>ROTE BARAT DAYA</v>
      </c>
      <c r="I11240" t="str">
        <f>VLOOKUP($D11240,reference!$G$1:$H$25,2,FALSE)</f>
        <v>Hutan lahan kering sekunder / bekas tebangan</v>
      </c>
      <c r="J11240" t="str">
        <f>VLOOKUP($E11240,reference!$G$1:$H$25,2,FALSE)</f>
        <v>Tubuh air</v>
      </c>
      <c r="K11240" t="str">
        <f t="shared" si="175"/>
        <v>Non Irigasi</v>
      </c>
      <c r="L11240" t="s">
        <v>328</v>
      </c>
    </row>
  </sheetData>
  <autoFilter ref="A1:L11240" xr:uid="{978494C6-85EA-45D5-8742-BC48B493743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1A452-432E-4E85-A2A2-33ABE30196FB}">
  <dimension ref="A1:H310"/>
  <sheetViews>
    <sheetView topLeftCell="A276" workbookViewId="0">
      <selection activeCell="G8" sqref="G8:H9"/>
    </sheetView>
  </sheetViews>
  <sheetFormatPr defaultRowHeight="15" x14ac:dyDescent="0.25"/>
  <cols>
    <col min="1" max="1" width="4" bestFit="1" customWidth="1"/>
    <col min="2" max="2" width="22.7109375" bestFit="1" customWidth="1"/>
    <col min="3" max="3" width="23.28515625" bestFit="1" customWidth="1"/>
    <col min="4" max="4" width="25.7109375" bestFit="1" customWidth="1"/>
    <col min="5" max="5" width="8" bestFit="1" customWidth="1"/>
  </cols>
  <sheetData>
    <row r="1" spans="1:8" x14ac:dyDescent="0.25">
      <c r="A1" t="s">
        <v>330</v>
      </c>
      <c r="B1" t="s">
        <v>331</v>
      </c>
      <c r="C1" t="s">
        <v>332</v>
      </c>
      <c r="D1" t="s">
        <v>333</v>
      </c>
      <c r="E1" t="s">
        <v>334</v>
      </c>
      <c r="G1" t="s">
        <v>335</v>
      </c>
      <c r="H1" t="s">
        <v>336</v>
      </c>
    </row>
    <row r="2" spans="1:8" x14ac:dyDescent="0.25">
      <c r="A2">
        <v>1</v>
      </c>
      <c r="B2" t="s">
        <v>337</v>
      </c>
      <c r="C2" t="s">
        <v>338</v>
      </c>
      <c r="D2" t="s">
        <v>3</v>
      </c>
      <c r="E2">
        <v>5301021</v>
      </c>
      <c r="G2">
        <v>1</v>
      </c>
      <c r="H2" t="s">
        <v>339</v>
      </c>
    </row>
    <row r="3" spans="1:8" x14ac:dyDescent="0.25">
      <c r="A3">
        <v>2</v>
      </c>
      <c r="B3" t="s">
        <v>337</v>
      </c>
      <c r="C3" t="s">
        <v>338</v>
      </c>
      <c r="D3" t="s">
        <v>4</v>
      </c>
      <c r="E3">
        <v>5301022</v>
      </c>
      <c r="G3">
        <v>2</v>
      </c>
      <c r="H3" t="s">
        <v>340</v>
      </c>
    </row>
    <row r="4" spans="1:8" x14ac:dyDescent="0.25">
      <c r="A4">
        <v>3</v>
      </c>
      <c r="B4" t="s">
        <v>337</v>
      </c>
      <c r="C4" t="s">
        <v>338</v>
      </c>
      <c r="D4" t="s">
        <v>5</v>
      </c>
      <c r="E4">
        <v>5301023</v>
      </c>
      <c r="G4">
        <v>3</v>
      </c>
      <c r="H4" t="s">
        <v>341</v>
      </c>
    </row>
    <row r="5" spans="1:8" x14ac:dyDescent="0.25">
      <c r="A5">
        <v>4</v>
      </c>
      <c r="B5" t="s">
        <v>337</v>
      </c>
      <c r="C5" t="s">
        <v>338</v>
      </c>
      <c r="D5" t="s">
        <v>6</v>
      </c>
      <c r="E5">
        <v>5301050</v>
      </c>
      <c r="G5">
        <v>4</v>
      </c>
      <c r="H5" t="s">
        <v>342</v>
      </c>
    </row>
    <row r="6" spans="1:8" x14ac:dyDescent="0.25">
      <c r="A6">
        <v>5</v>
      </c>
      <c r="B6" t="s">
        <v>337</v>
      </c>
      <c r="C6" t="s">
        <v>338</v>
      </c>
      <c r="D6" t="s">
        <v>7</v>
      </c>
      <c r="E6">
        <v>5301060</v>
      </c>
      <c r="G6">
        <v>5</v>
      </c>
      <c r="H6" t="s">
        <v>343</v>
      </c>
    </row>
    <row r="7" spans="1:8" x14ac:dyDescent="0.25">
      <c r="A7">
        <v>6</v>
      </c>
      <c r="B7" t="s">
        <v>337</v>
      </c>
      <c r="C7" t="s">
        <v>338</v>
      </c>
      <c r="D7" t="s">
        <v>8</v>
      </c>
      <c r="E7">
        <v>5301072</v>
      </c>
      <c r="G7">
        <v>6</v>
      </c>
      <c r="H7" t="s">
        <v>344</v>
      </c>
    </row>
    <row r="8" spans="1:8" x14ac:dyDescent="0.25">
      <c r="A8">
        <v>7</v>
      </c>
      <c r="B8" t="s">
        <v>337</v>
      </c>
      <c r="C8" t="s">
        <v>345</v>
      </c>
      <c r="D8" t="s">
        <v>9</v>
      </c>
      <c r="E8">
        <v>5302010</v>
      </c>
      <c r="G8">
        <v>7</v>
      </c>
      <c r="H8" t="s">
        <v>346</v>
      </c>
    </row>
    <row r="9" spans="1:8" x14ac:dyDescent="0.25">
      <c r="A9">
        <v>8</v>
      </c>
      <c r="B9" t="s">
        <v>337</v>
      </c>
      <c r="C9" t="s">
        <v>345</v>
      </c>
      <c r="D9" t="s">
        <v>10</v>
      </c>
      <c r="E9">
        <v>5302011</v>
      </c>
      <c r="G9">
        <v>8</v>
      </c>
      <c r="H9" t="s">
        <v>347</v>
      </c>
    </row>
    <row r="10" spans="1:8" x14ac:dyDescent="0.25">
      <c r="A10">
        <v>9</v>
      </c>
      <c r="B10" t="s">
        <v>337</v>
      </c>
      <c r="C10" t="s">
        <v>345</v>
      </c>
      <c r="D10" t="s">
        <v>11</v>
      </c>
      <c r="E10">
        <v>5302012</v>
      </c>
      <c r="G10">
        <v>9</v>
      </c>
      <c r="H10" t="s">
        <v>348</v>
      </c>
    </row>
    <row r="11" spans="1:8" x14ac:dyDescent="0.25">
      <c r="A11">
        <v>10</v>
      </c>
      <c r="B11" t="s">
        <v>337</v>
      </c>
      <c r="C11" t="s">
        <v>345</v>
      </c>
      <c r="D11" t="s">
        <v>12</v>
      </c>
      <c r="E11">
        <v>5302013</v>
      </c>
      <c r="G11">
        <v>10</v>
      </c>
      <c r="H11" t="s">
        <v>349</v>
      </c>
    </row>
    <row r="12" spans="1:8" x14ac:dyDescent="0.25">
      <c r="A12">
        <v>11</v>
      </c>
      <c r="B12" t="s">
        <v>337</v>
      </c>
      <c r="C12" t="s">
        <v>345</v>
      </c>
      <c r="D12" t="s">
        <v>13</v>
      </c>
      <c r="E12">
        <v>5302020</v>
      </c>
      <c r="G12">
        <v>11</v>
      </c>
      <c r="H12" t="s">
        <v>350</v>
      </c>
    </row>
    <row r="13" spans="1:8" x14ac:dyDescent="0.25">
      <c r="A13">
        <v>12</v>
      </c>
      <c r="B13" t="s">
        <v>337</v>
      </c>
      <c r="C13" t="s">
        <v>345</v>
      </c>
      <c r="D13" t="s">
        <v>14</v>
      </c>
      <c r="E13">
        <v>5302021</v>
      </c>
      <c r="G13">
        <v>12</v>
      </c>
      <c r="H13" t="s">
        <v>351</v>
      </c>
    </row>
    <row r="14" spans="1:8" x14ac:dyDescent="0.25">
      <c r="A14">
        <v>13</v>
      </c>
      <c r="B14" t="s">
        <v>337</v>
      </c>
      <c r="C14" t="s">
        <v>345</v>
      </c>
      <c r="D14" t="s">
        <v>15</v>
      </c>
      <c r="E14">
        <v>5302030</v>
      </c>
      <c r="G14">
        <v>13</v>
      </c>
      <c r="H14" t="s">
        <v>352</v>
      </c>
    </row>
    <row r="15" spans="1:8" x14ac:dyDescent="0.25">
      <c r="A15">
        <v>14</v>
      </c>
      <c r="B15" t="s">
        <v>337</v>
      </c>
      <c r="C15" t="s">
        <v>345</v>
      </c>
      <c r="D15" t="s">
        <v>16</v>
      </c>
      <c r="E15">
        <v>5302031</v>
      </c>
      <c r="G15">
        <v>14</v>
      </c>
      <c r="H15" t="s">
        <v>353</v>
      </c>
    </row>
    <row r="16" spans="1:8" x14ac:dyDescent="0.25">
      <c r="A16">
        <v>15</v>
      </c>
      <c r="B16" t="s">
        <v>337</v>
      </c>
      <c r="C16" t="s">
        <v>345</v>
      </c>
      <c r="D16" t="s">
        <v>17</v>
      </c>
      <c r="E16">
        <v>5302032</v>
      </c>
      <c r="G16">
        <v>15</v>
      </c>
      <c r="H16" t="s">
        <v>354</v>
      </c>
    </row>
    <row r="17" spans="1:8" x14ac:dyDescent="0.25">
      <c r="A17">
        <v>16</v>
      </c>
      <c r="B17" t="s">
        <v>337</v>
      </c>
      <c r="C17" t="s">
        <v>345</v>
      </c>
      <c r="D17" t="s">
        <v>18</v>
      </c>
      <c r="E17">
        <v>5302033</v>
      </c>
      <c r="G17">
        <v>16</v>
      </c>
      <c r="H17" t="s">
        <v>355</v>
      </c>
    </row>
    <row r="18" spans="1:8" x14ac:dyDescent="0.25">
      <c r="A18">
        <v>17</v>
      </c>
      <c r="B18" t="s">
        <v>337</v>
      </c>
      <c r="C18" t="s">
        <v>345</v>
      </c>
      <c r="D18" t="s">
        <v>19</v>
      </c>
      <c r="E18">
        <v>5302034</v>
      </c>
      <c r="G18">
        <v>17</v>
      </c>
      <c r="H18" t="s">
        <v>356</v>
      </c>
    </row>
    <row r="19" spans="1:8" x14ac:dyDescent="0.25">
      <c r="A19">
        <v>18</v>
      </c>
      <c r="B19" t="s">
        <v>337</v>
      </c>
      <c r="C19" t="s">
        <v>345</v>
      </c>
      <c r="D19" t="s">
        <v>20</v>
      </c>
      <c r="E19">
        <v>5302035</v>
      </c>
      <c r="G19">
        <v>18</v>
      </c>
      <c r="H19" t="s">
        <v>357</v>
      </c>
    </row>
    <row r="20" spans="1:8" x14ac:dyDescent="0.25">
      <c r="A20">
        <v>19</v>
      </c>
      <c r="B20" t="s">
        <v>337</v>
      </c>
      <c r="C20" t="s">
        <v>345</v>
      </c>
      <c r="D20" t="s">
        <v>21</v>
      </c>
      <c r="E20">
        <v>5302040</v>
      </c>
      <c r="G20">
        <v>19</v>
      </c>
      <c r="H20" t="s">
        <v>358</v>
      </c>
    </row>
    <row r="21" spans="1:8" x14ac:dyDescent="0.25">
      <c r="A21">
        <v>20</v>
      </c>
      <c r="B21" t="s">
        <v>337</v>
      </c>
      <c r="C21" t="s">
        <v>345</v>
      </c>
      <c r="D21" t="s">
        <v>22</v>
      </c>
      <c r="E21">
        <v>5302041</v>
      </c>
      <c r="G21">
        <v>20</v>
      </c>
      <c r="H21" t="s">
        <v>359</v>
      </c>
    </row>
    <row r="22" spans="1:8" x14ac:dyDescent="0.25">
      <c r="A22">
        <v>21</v>
      </c>
      <c r="B22" t="s">
        <v>337</v>
      </c>
      <c r="C22" t="s">
        <v>345</v>
      </c>
      <c r="D22" t="s">
        <v>23</v>
      </c>
      <c r="E22">
        <v>5302051</v>
      </c>
      <c r="G22">
        <v>21</v>
      </c>
      <c r="H22" t="s">
        <v>360</v>
      </c>
    </row>
    <row r="23" spans="1:8" x14ac:dyDescent="0.25">
      <c r="A23">
        <v>22</v>
      </c>
      <c r="B23" t="s">
        <v>337</v>
      </c>
      <c r="C23" t="s">
        <v>345</v>
      </c>
      <c r="D23" t="s">
        <v>24</v>
      </c>
      <c r="E23">
        <v>5302052</v>
      </c>
      <c r="G23">
        <v>22</v>
      </c>
      <c r="H23" t="s">
        <v>361</v>
      </c>
    </row>
    <row r="24" spans="1:8" x14ac:dyDescent="0.25">
      <c r="A24">
        <v>23</v>
      </c>
      <c r="B24" t="s">
        <v>337</v>
      </c>
      <c r="C24" t="s">
        <v>345</v>
      </c>
      <c r="D24" t="s">
        <v>25</v>
      </c>
      <c r="E24">
        <v>5302060</v>
      </c>
      <c r="G24">
        <v>23</v>
      </c>
      <c r="H24" t="s">
        <v>362</v>
      </c>
    </row>
    <row r="25" spans="1:8" x14ac:dyDescent="0.25">
      <c r="A25">
        <v>24</v>
      </c>
      <c r="B25" t="s">
        <v>337</v>
      </c>
      <c r="C25" t="s">
        <v>345</v>
      </c>
      <c r="D25" t="s">
        <v>26</v>
      </c>
      <c r="E25">
        <v>5302061</v>
      </c>
      <c r="G25">
        <v>0</v>
      </c>
      <c r="H25" t="s">
        <v>363</v>
      </c>
    </row>
    <row r="26" spans="1:8" x14ac:dyDescent="0.25">
      <c r="A26">
        <v>25</v>
      </c>
      <c r="B26" t="s">
        <v>337</v>
      </c>
      <c r="C26" t="s">
        <v>345</v>
      </c>
      <c r="D26" t="s">
        <v>27</v>
      </c>
      <c r="E26">
        <v>5302070</v>
      </c>
    </row>
    <row r="27" spans="1:8" x14ac:dyDescent="0.25">
      <c r="A27">
        <v>26</v>
      </c>
      <c r="B27" t="s">
        <v>337</v>
      </c>
      <c r="C27" t="s">
        <v>345</v>
      </c>
      <c r="D27" t="s">
        <v>28</v>
      </c>
      <c r="E27">
        <v>5302071</v>
      </c>
    </row>
    <row r="28" spans="1:8" x14ac:dyDescent="0.25">
      <c r="A28">
        <v>27</v>
      </c>
      <c r="B28" t="s">
        <v>337</v>
      </c>
      <c r="C28" t="s">
        <v>345</v>
      </c>
      <c r="D28" t="s">
        <v>29</v>
      </c>
      <c r="E28">
        <v>5302080</v>
      </c>
    </row>
    <row r="29" spans="1:8" x14ac:dyDescent="0.25">
      <c r="A29">
        <v>28</v>
      </c>
      <c r="B29" t="s">
        <v>337</v>
      </c>
      <c r="C29" t="s">
        <v>345</v>
      </c>
      <c r="D29" t="s">
        <v>30</v>
      </c>
      <c r="E29">
        <v>5302081</v>
      </c>
    </row>
    <row r="30" spans="1:8" x14ac:dyDescent="0.25">
      <c r="A30">
        <v>29</v>
      </c>
      <c r="B30" t="s">
        <v>337</v>
      </c>
      <c r="C30" t="s">
        <v>364</v>
      </c>
      <c r="D30" t="s">
        <v>31</v>
      </c>
      <c r="E30">
        <v>5303100</v>
      </c>
    </row>
    <row r="31" spans="1:8" x14ac:dyDescent="0.25">
      <c r="A31">
        <v>30</v>
      </c>
      <c r="B31" t="s">
        <v>337</v>
      </c>
      <c r="C31" t="s">
        <v>364</v>
      </c>
      <c r="D31" t="s">
        <v>32</v>
      </c>
      <c r="E31">
        <v>5303101</v>
      </c>
    </row>
    <row r="32" spans="1:8" x14ac:dyDescent="0.25">
      <c r="A32">
        <v>31</v>
      </c>
      <c r="B32" t="s">
        <v>337</v>
      </c>
      <c r="C32" t="s">
        <v>364</v>
      </c>
      <c r="D32" t="s">
        <v>33</v>
      </c>
      <c r="E32">
        <v>5303110</v>
      </c>
    </row>
    <row r="33" spans="1:5" x14ac:dyDescent="0.25">
      <c r="A33">
        <v>32</v>
      </c>
      <c r="B33" t="s">
        <v>337</v>
      </c>
      <c r="C33" t="s">
        <v>364</v>
      </c>
      <c r="D33" t="s">
        <v>34</v>
      </c>
      <c r="E33">
        <v>5303111</v>
      </c>
    </row>
    <row r="34" spans="1:5" x14ac:dyDescent="0.25">
      <c r="A34">
        <v>33</v>
      </c>
      <c r="B34" t="s">
        <v>337</v>
      </c>
      <c r="C34" t="s">
        <v>364</v>
      </c>
      <c r="D34" t="s">
        <v>35</v>
      </c>
      <c r="E34">
        <v>5303120</v>
      </c>
    </row>
    <row r="35" spans="1:5" x14ac:dyDescent="0.25">
      <c r="A35">
        <v>34</v>
      </c>
      <c r="B35" t="s">
        <v>337</v>
      </c>
      <c r="C35" t="s">
        <v>364</v>
      </c>
      <c r="D35" t="s">
        <v>36</v>
      </c>
      <c r="E35">
        <v>5303121</v>
      </c>
    </row>
    <row r="36" spans="1:5" x14ac:dyDescent="0.25">
      <c r="A36">
        <v>35</v>
      </c>
      <c r="B36" t="s">
        <v>337</v>
      </c>
      <c r="C36" t="s">
        <v>364</v>
      </c>
      <c r="D36" t="s">
        <v>37</v>
      </c>
      <c r="E36">
        <v>5303130</v>
      </c>
    </row>
    <row r="37" spans="1:5" x14ac:dyDescent="0.25">
      <c r="A37">
        <v>36</v>
      </c>
      <c r="B37" t="s">
        <v>337</v>
      </c>
      <c r="C37" t="s">
        <v>364</v>
      </c>
      <c r="D37" t="s">
        <v>38</v>
      </c>
      <c r="E37">
        <v>5303131</v>
      </c>
    </row>
    <row r="38" spans="1:5" x14ac:dyDescent="0.25">
      <c r="A38">
        <v>37</v>
      </c>
      <c r="B38" t="s">
        <v>337</v>
      </c>
      <c r="C38" t="s">
        <v>364</v>
      </c>
      <c r="D38" t="s">
        <v>39</v>
      </c>
      <c r="E38">
        <v>5303132</v>
      </c>
    </row>
    <row r="39" spans="1:5" x14ac:dyDescent="0.25">
      <c r="A39">
        <v>38</v>
      </c>
      <c r="B39" t="s">
        <v>337</v>
      </c>
      <c r="C39" t="s">
        <v>364</v>
      </c>
      <c r="D39" t="s">
        <v>40</v>
      </c>
      <c r="E39">
        <v>5303133</v>
      </c>
    </row>
    <row r="40" spans="1:5" x14ac:dyDescent="0.25">
      <c r="A40">
        <v>39</v>
      </c>
      <c r="B40" t="s">
        <v>337</v>
      </c>
      <c r="C40" t="s">
        <v>364</v>
      </c>
      <c r="D40" t="s">
        <v>41</v>
      </c>
      <c r="E40">
        <v>5303140</v>
      </c>
    </row>
    <row r="41" spans="1:5" x14ac:dyDescent="0.25">
      <c r="A41">
        <v>40</v>
      </c>
      <c r="B41" t="s">
        <v>337</v>
      </c>
      <c r="C41" t="s">
        <v>364</v>
      </c>
      <c r="D41" t="s">
        <v>42</v>
      </c>
      <c r="E41">
        <v>5303141</v>
      </c>
    </row>
    <row r="42" spans="1:5" x14ac:dyDescent="0.25">
      <c r="A42">
        <v>41</v>
      </c>
      <c r="B42" t="s">
        <v>337</v>
      </c>
      <c r="C42" t="s">
        <v>364</v>
      </c>
      <c r="D42" t="s">
        <v>43</v>
      </c>
      <c r="E42">
        <v>5303142</v>
      </c>
    </row>
    <row r="43" spans="1:5" x14ac:dyDescent="0.25">
      <c r="A43">
        <v>42</v>
      </c>
      <c r="B43" t="s">
        <v>337</v>
      </c>
      <c r="C43" t="s">
        <v>364</v>
      </c>
      <c r="D43" t="s">
        <v>44</v>
      </c>
      <c r="E43">
        <v>5303150</v>
      </c>
    </row>
    <row r="44" spans="1:5" x14ac:dyDescent="0.25">
      <c r="A44">
        <v>43</v>
      </c>
      <c r="B44" t="s">
        <v>337</v>
      </c>
      <c r="C44" t="s">
        <v>364</v>
      </c>
      <c r="D44" t="s">
        <v>45</v>
      </c>
      <c r="E44">
        <v>5303160</v>
      </c>
    </row>
    <row r="45" spans="1:5" x14ac:dyDescent="0.25">
      <c r="A45">
        <v>44</v>
      </c>
      <c r="B45" t="s">
        <v>337</v>
      </c>
      <c r="C45" t="s">
        <v>364</v>
      </c>
      <c r="D45" t="s">
        <v>46</v>
      </c>
      <c r="E45">
        <v>5303161</v>
      </c>
    </row>
    <row r="46" spans="1:5" x14ac:dyDescent="0.25">
      <c r="A46">
        <v>45</v>
      </c>
      <c r="B46" t="s">
        <v>337</v>
      </c>
      <c r="C46" t="s">
        <v>364</v>
      </c>
      <c r="D46" t="s">
        <v>47</v>
      </c>
      <c r="E46">
        <v>5303162</v>
      </c>
    </row>
    <row r="47" spans="1:5" x14ac:dyDescent="0.25">
      <c r="A47">
        <v>46</v>
      </c>
      <c r="B47" t="s">
        <v>337</v>
      </c>
      <c r="C47" t="s">
        <v>364</v>
      </c>
      <c r="D47" t="s">
        <v>48</v>
      </c>
      <c r="E47">
        <v>5303170</v>
      </c>
    </row>
    <row r="48" spans="1:5" x14ac:dyDescent="0.25">
      <c r="A48">
        <v>47</v>
      </c>
      <c r="B48" t="s">
        <v>337</v>
      </c>
      <c r="C48" t="s">
        <v>364</v>
      </c>
      <c r="D48" t="s">
        <v>49</v>
      </c>
      <c r="E48">
        <v>5303180</v>
      </c>
    </row>
    <row r="49" spans="1:5" x14ac:dyDescent="0.25">
      <c r="A49">
        <v>48</v>
      </c>
      <c r="B49" t="s">
        <v>337</v>
      </c>
      <c r="C49" t="s">
        <v>364</v>
      </c>
      <c r="D49" t="s">
        <v>50</v>
      </c>
      <c r="E49">
        <v>5303181</v>
      </c>
    </row>
    <row r="50" spans="1:5" x14ac:dyDescent="0.25">
      <c r="A50">
        <v>49</v>
      </c>
      <c r="B50" t="s">
        <v>337</v>
      </c>
      <c r="C50" t="s">
        <v>364</v>
      </c>
      <c r="D50" t="s">
        <v>51</v>
      </c>
      <c r="E50">
        <v>5303182</v>
      </c>
    </row>
    <row r="51" spans="1:5" x14ac:dyDescent="0.25">
      <c r="A51">
        <v>50</v>
      </c>
      <c r="B51" t="s">
        <v>337</v>
      </c>
      <c r="C51" t="s">
        <v>364</v>
      </c>
      <c r="D51" t="s">
        <v>52</v>
      </c>
      <c r="E51">
        <v>5303190</v>
      </c>
    </row>
    <row r="52" spans="1:5" x14ac:dyDescent="0.25">
      <c r="A52">
        <v>51</v>
      </c>
      <c r="B52" t="s">
        <v>337</v>
      </c>
      <c r="C52" t="s">
        <v>364</v>
      </c>
      <c r="D52" t="s">
        <v>53</v>
      </c>
      <c r="E52">
        <v>5303191</v>
      </c>
    </row>
    <row r="53" spans="1:5" x14ac:dyDescent="0.25">
      <c r="A53">
        <v>52</v>
      </c>
      <c r="B53" t="s">
        <v>337</v>
      </c>
      <c r="C53" t="s">
        <v>364</v>
      </c>
      <c r="D53" t="s">
        <v>54</v>
      </c>
      <c r="E53">
        <v>5303192</v>
      </c>
    </row>
    <row r="54" spans="1:5" x14ac:dyDescent="0.25">
      <c r="A54">
        <v>53</v>
      </c>
      <c r="B54" t="s">
        <v>337</v>
      </c>
      <c r="C54" t="s">
        <v>365</v>
      </c>
      <c r="D54" t="s">
        <v>55</v>
      </c>
      <c r="E54">
        <v>5304010</v>
      </c>
    </row>
    <row r="55" spans="1:5" x14ac:dyDescent="0.25">
      <c r="A55">
        <v>54</v>
      </c>
      <c r="B55" t="s">
        <v>337</v>
      </c>
      <c r="C55" t="s">
        <v>365</v>
      </c>
      <c r="D55" t="s">
        <v>56</v>
      </c>
      <c r="E55">
        <v>5304011</v>
      </c>
    </row>
    <row r="56" spans="1:5" x14ac:dyDescent="0.25">
      <c r="A56">
        <v>55</v>
      </c>
      <c r="B56" t="s">
        <v>337</v>
      </c>
      <c r="C56" t="s">
        <v>365</v>
      </c>
      <c r="D56" t="s">
        <v>57</v>
      </c>
      <c r="E56">
        <v>5304012</v>
      </c>
    </row>
    <row r="57" spans="1:5" x14ac:dyDescent="0.25">
      <c r="A57">
        <v>56</v>
      </c>
      <c r="B57" t="s">
        <v>337</v>
      </c>
      <c r="C57" t="s">
        <v>365</v>
      </c>
      <c r="D57" t="s">
        <v>58</v>
      </c>
      <c r="E57">
        <v>5304013</v>
      </c>
    </row>
    <row r="58" spans="1:5" x14ac:dyDescent="0.25">
      <c r="A58">
        <v>57</v>
      </c>
      <c r="B58" t="s">
        <v>337</v>
      </c>
      <c r="C58" t="s">
        <v>365</v>
      </c>
      <c r="D58" t="s">
        <v>59</v>
      </c>
      <c r="E58">
        <v>5304020</v>
      </c>
    </row>
    <row r="59" spans="1:5" x14ac:dyDescent="0.25">
      <c r="A59">
        <v>58</v>
      </c>
      <c r="B59" t="s">
        <v>337</v>
      </c>
      <c r="C59" t="s">
        <v>365</v>
      </c>
      <c r="D59" t="s">
        <v>60</v>
      </c>
      <c r="E59">
        <v>5304021</v>
      </c>
    </row>
    <row r="60" spans="1:5" x14ac:dyDescent="0.25">
      <c r="A60">
        <v>59</v>
      </c>
      <c r="B60" t="s">
        <v>337</v>
      </c>
      <c r="C60" t="s">
        <v>365</v>
      </c>
      <c r="D60" t="s">
        <v>61</v>
      </c>
      <c r="E60">
        <v>5304022</v>
      </c>
    </row>
    <row r="61" spans="1:5" x14ac:dyDescent="0.25">
      <c r="A61">
        <v>60</v>
      </c>
      <c r="B61" t="s">
        <v>337</v>
      </c>
      <c r="C61" t="s">
        <v>365</v>
      </c>
      <c r="D61" t="s">
        <v>62</v>
      </c>
      <c r="E61">
        <v>5304023</v>
      </c>
    </row>
    <row r="62" spans="1:5" x14ac:dyDescent="0.25">
      <c r="A62">
        <v>61</v>
      </c>
      <c r="B62" t="s">
        <v>337</v>
      </c>
      <c r="C62" t="s">
        <v>365</v>
      </c>
      <c r="D62" t="s">
        <v>63</v>
      </c>
      <c r="E62">
        <v>5304030</v>
      </c>
    </row>
    <row r="63" spans="1:5" x14ac:dyDescent="0.25">
      <c r="A63">
        <v>62</v>
      </c>
      <c r="B63" t="s">
        <v>337</v>
      </c>
      <c r="C63" t="s">
        <v>365</v>
      </c>
      <c r="D63" t="s">
        <v>64</v>
      </c>
      <c r="E63">
        <v>5304040</v>
      </c>
    </row>
    <row r="64" spans="1:5" x14ac:dyDescent="0.25">
      <c r="A64">
        <v>63</v>
      </c>
      <c r="B64" t="s">
        <v>337</v>
      </c>
      <c r="C64" t="s">
        <v>365</v>
      </c>
      <c r="D64" t="s">
        <v>65</v>
      </c>
      <c r="E64">
        <v>5304041</v>
      </c>
    </row>
    <row r="65" spans="1:5" x14ac:dyDescent="0.25">
      <c r="A65">
        <v>64</v>
      </c>
      <c r="B65" t="s">
        <v>337</v>
      </c>
      <c r="C65" t="s">
        <v>365</v>
      </c>
      <c r="D65" t="s">
        <v>66</v>
      </c>
      <c r="E65">
        <v>5304042</v>
      </c>
    </row>
    <row r="66" spans="1:5" x14ac:dyDescent="0.25">
      <c r="A66">
        <v>65</v>
      </c>
      <c r="B66" t="s">
        <v>337</v>
      </c>
      <c r="C66" t="s">
        <v>365</v>
      </c>
      <c r="D66" t="s">
        <v>67</v>
      </c>
      <c r="E66">
        <v>5304050</v>
      </c>
    </row>
    <row r="67" spans="1:5" x14ac:dyDescent="0.25">
      <c r="A67">
        <v>66</v>
      </c>
      <c r="B67" t="s">
        <v>337</v>
      </c>
      <c r="C67" t="s">
        <v>365</v>
      </c>
      <c r="D67" t="s">
        <v>68</v>
      </c>
      <c r="E67">
        <v>5304051</v>
      </c>
    </row>
    <row r="68" spans="1:5" x14ac:dyDescent="0.25">
      <c r="A68">
        <v>67</v>
      </c>
      <c r="B68" t="s">
        <v>337</v>
      </c>
      <c r="C68" t="s">
        <v>365</v>
      </c>
      <c r="D68" t="s">
        <v>69</v>
      </c>
      <c r="E68">
        <v>5304060</v>
      </c>
    </row>
    <row r="69" spans="1:5" x14ac:dyDescent="0.25">
      <c r="A69">
        <v>68</v>
      </c>
      <c r="B69" t="s">
        <v>337</v>
      </c>
      <c r="C69" t="s">
        <v>365</v>
      </c>
      <c r="D69" t="s">
        <v>70</v>
      </c>
      <c r="E69">
        <v>5304061</v>
      </c>
    </row>
    <row r="70" spans="1:5" x14ac:dyDescent="0.25">
      <c r="A70">
        <v>69</v>
      </c>
      <c r="B70" t="s">
        <v>337</v>
      </c>
      <c r="C70" t="s">
        <v>365</v>
      </c>
      <c r="D70" t="s">
        <v>71</v>
      </c>
      <c r="E70">
        <v>5304070</v>
      </c>
    </row>
    <row r="71" spans="1:5" x14ac:dyDescent="0.25">
      <c r="A71">
        <v>70</v>
      </c>
      <c r="B71" t="s">
        <v>337</v>
      </c>
      <c r="C71" t="s">
        <v>365</v>
      </c>
      <c r="D71" t="s">
        <v>72</v>
      </c>
      <c r="E71">
        <v>5304071</v>
      </c>
    </row>
    <row r="72" spans="1:5" x14ac:dyDescent="0.25">
      <c r="A72">
        <v>71</v>
      </c>
      <c r="B72" t="s">
        <v>337</v>
      </c>
      <c r="C72" t="s">
        <v>365</v>
      </c>
      <c r="D72" t="s">
        <v>73</v>
      </c>
      <c r="E72">
        <v>5304072</v>
      </c>
    </row>
    <row r="73" spans="1:5" x14ac:dyDescent="0.25">
      <c r="A73">
        <v>72</v>
      </c>
      <c r="B73" t="s">
        <v>337</v>
      </c>
      <c r="C73" t="s">
        <v>365</v>
      </c>
      <c r="D73" t="s">
        <v>74</v>
      </c>
      <c r="E73">
        <v>5304080</v>
      </c>
    </row>
    <row r="74" spans="1:5" x14ac:dyDescent="0.25">
      <c r="A74">
        <v>73</v>
      </c>
      <c r="B74" t="s">
        <v>337</v>
      </c>
      <c r="C74" t="s">
        <v>365</v>
      </c>
      <c r="D74" t="s">
        <v>75</v>
      </c>
      <c r="E74">
        <v>5304081</v>
      </c>
    </row>
    <row r="75" spans="1:5" x14ac:dyDescent="0.25">
      <c r="A75">
        <v>74</v>
      </c>
      <c r="B75" t="s">
        <v>337</v>
      </c>
      <c r="C75" t="s">
        <v>365</v>
      </c>
      <c r="D75" t="s">
        <v>76</v>
      </c>
      <c r="E75">
        <v>5304082</v>
      </c>
    </row>
    <row r="76" spans="1:5" x14ac:dyDescent="0.25">
      <c r="A76">
        <v>75</v>
      </c>
      <c r="B76" t="s">
        <v>337</v>
      </c>
      <c r="C76" t="s">
        <v>365</v>
      </c>
      <c r="D76" t="s">
        <v>77</v>
      </c>
      <c r="E76">
        <v>5304090</v>
      </c>
    </row>
    <row r="77" spans="1:5" x14ac:dyDescent="0.25">
      <c r="A77">
        <v>76</v>
      </c>
      <c r="B77" t="s">
        <v>337</v>
      </c>
      <c r="C77" t="s">
        <v>365</v>
      </c>
      <c r="D77" t="s">
        <v>78</v>
      </c>
      <c r="E77">
        <v>5304091</v>
      </c>
    </row>
    <row r="78" spans="1:5" x14ac:dyDescent="0.25">
      <c r="A78">
        <v>77</v>
      </c>
      <c r="B78" t="s">
        <v>337</v>
      </c>
      <c r="C78" t="s">
        <v>365</v>
      </c>
      <c r="D78" t="s">
        <v>79</v>
      </c>
      <c r="E78">
        <v>5304100</v>
      </c>
    </row>
    <row r="79" spans="1:5" x14ac:dyDescent="0.25">
      <c r="A79">
        <v>78</v>
      </c>
      <c r="B79" t="s">
        <v>337</v>
      </c>
      <c r="C79" t="s">
        <v>365</v>
      </c>
      <c r="D79" t="s">
        <v>80</v>
      </c>
      <c r="E79">
        <v>5304101</v>
      </c>
    </row>
    <row r="80" spans="1:5" x14ac:dyDescent="0.25">
      <c r="A80">
        <v>79</v>
      </c>
      <c r="B80" t="s">
        <v>337</v>
      </c>
      <c r="C80" t="s">
        <v>365</v>
      </c>
      <c r="D80" t="s">
        <v>81</v>
      </c>
      <c r="E80">
        <v>5304102</v>
      </c>
    </row>
    <row r="81" spans="1:5" x14ac:dyDescent="0.25">
      <c r="A81">
        <v>80</v>
      </c>
      <c r="B81" t="s">
        <v>337</v>
      </c>
      <c r="C81" t="s">
        <v>365</v>
      </c>
      <c r="D81" t="s">
        <v>82</v>
      </c>
      <c r="E81">
        <v>5304103</v>
      </c>
    </row>
    <row r="82" spans="1:5" x14ac:dyDescent="0.25">
      <c r="A82">
        <v>81</v>
      </c>
      <c r="B82" t="s">
        <v>337</v>
      </c>
      <c r="C82" t="s">
        <v>365</v>
      </c>
      <c r="D82" t="s">
        <v>83</v>
      </c>
      <c r="E82">
        <v>5304104</v>
      </c>
    </row>
    <row r="83" spans="1:5" x14ac:dyDescent="0.25">
      <c r="A83">
        <v>82</v>
      </c>
      <c r="B83" t="s">
        <v>337</v>
      </c>
      <c r="C83" t="s">
        <v>365</v>
      </c>
      <c r="D83" t="s">
        <v>84</v>
      </c>
      <c r="E83">
        <v>5304110</v>
      </c>
    </row>
    <row r="84" spans="1:5" x14ac:dyDescent="0.25">
      <c r="A84">
        <v>83</v>
      </c>
      <c r="B84" t="s">
        <v>337</v>
      </c>
      <c r="C84" t="s">
        <v>365</v>
      </c>
      <c r="D84" t="s">
        <v>85</v>
      </c>
      <c r="E84">
        <v>5304111</v>
      </c>
    </row>
    <row r="85" spans="1:5" x14ac:dyDescent="0.25">
      <c r="A85">
        <v>84</v>
      </c>
      <c r="B85" t="s">
        <v>337</v>
      </c>
      <c r="C85" t="s">
        <v>365</v>
      </c>
      <c r="D85" t="s">
        <v>86</v>
      </c>
      <c r="E85">
        <v>5304112</v>
      </c>
    </row>
    <row r="86" spans="1:5" x14ac:dyDescent="0.25">
      <c r="A86">
        <v>85</v>
      </c>
      <c r="B86" t="s">
        <v>337</v>
      </c>
      <c r="C86" t="s">
        <v>366</v>
      </c>
      <c r="D86" t="s">
        <v>87</v>
      </c>
      <c r="E86">
        <v>5305010</v>
      </c>
    </row>
    <row r="87" spans="1:5" x14ac:dyDescent="0.25">
      <c r="A87">
        <v>86</v>
      </c>
      <c r="B87" t="s">
        <v>337</v>
      </c>
      <c r="C87" t="s">
        <v>366</v>
      </c>
      <c r="D87" t="s">
        <v>88</v>
      </c>
      <c r="E87">
        <v>5305011</v>
      </c>
    </row>
    <row r="88" spans="1:5" x14ac:dyDescent="0.25">
      <c r="A88">
        <v>87</v>
      </c>
      <c r="B88" t="s">
        <v>337</v>
      </c>
      <c r="C88" t="s">
        <v>366</v>
      </c>
      <c r="D88" t="s">
        <v>89</v>
      </c>
      <c r="E88">
        <v>5305012</v>
      </c>
    </row>
    <row r="89" spans="1:5" x14ac:dyDescent="0.25">
      <c r="A89">
        <v>88</v>
      </c>
      <c r="B89" t="s">
        <v>337</v>
      </c>
      <c r="C89" t="s">
        <v>366</v>
      </c>
      <c r="D89" t="s">
        <v>90</v>
      </c>
      <c r="E89">
        <v>5305013</v>
      </c>
    </row>
    <row r="90" spans="1:5" x14ac:dyDescent="0.25">
      <c r="A90">
        <v>89</v>
      </c>
      <c r="B90" t="s">
        <v>337</v>
      </c>
      <c r="C90" t="s">
        <v>366</v>
      </c>
      <c r="D90" t="s">
        <v>91</v>
      </c>
      <c r="E90">
        <v>5305020</v>
      </c>
    </row>
    <row r="91" spans="1:5" x14ac:dyDescent="0.25">
      <c r="A91">
        <v>90</v>
      </c>
      <c r="B91" t="s">
        <v>337</v>
      </c>
      <c r="C91" t="s">
        <v>366</v>
      </c>
      <c r="D91" t="s">
        <v>92</v>
      </c>
      <c r="E91">
        <v>5305021</v>
      </c>
    </row>
    <row r="92" spans="1:5" x14ac:dyDescent="0.25">
      <c r="A92">
        <v>91</v>
      </c>
      <c r="B92" t="s">
        <v>337</v>
      </c>
      <c r="C92" t="s">
        <v>366</v>
      </c>
      <c r="D92" t="s">
        <v>93</v>
      </c>
      <c r="E92">
        <v>5305022</v>
      </c>
    </row>
    <row r="93" spans="1:5" x14ac:dyDescent="0.25">
      <c r="A93">
        <v>92</v>
      </c>
      <c r="B93" t="s">
        <v>337</v>
      </c>
      <c r="C93" t="s">
        <v>366</v>
      </c>
      <c r="D93" t="s">
        <v>94</v>
      </c>
      <c r="E93">
        <v>5305023</v>
      </c>
    </row>
    <row r="94" spans="1:5" x14ac:dyDescent="0.25">
      <c r="A94">
        <v>93</v>
      </c>
      <c r="B94" t="s">
        <v>337</v>
      </c>
      <c r="C94" t="s">
        <v>366</v>
      </c>
      <c r="D94" t="s">
        <v>95</v>
      </c>
      <c r="E94">
        <v>5305024</v>
      </c>
    </row>
    <row r="95" spans="1:5" x14ac:dyDescent="0.25">
      <c r="A95">
        <v>94</v>
      </c>
      <c r="B95" t="s">
        <v>337</v>
      </c>
      <c r="C95" t="s">
        <v>366</v>
      </c>
      <c r="D95" t="s">
        <v>96</v>
      </c>
      <c r="E95">
        <v>5305025</v>
      </c>
    </row>
    <row r="96" spans="1:5" x14ac:dyDescent="0.25">
      <c r="A96">
        <v>95</v>
      </c>
      <c r="B96" t="s">
        <v>337</v>
      </c>
      <c r="C96" t="s">
        <v>366</v>
      </c>
      <c r="D96" t="s">
        <v>97</v>
      </c>
      <c r="E96">
        <v>5305026</v>
      </c>
    </row>
    <row r="97" spans="1:5" x14ac:dyDescent="0.25">
      <c r="A97">
        <v>96</v>
      </c>
      <c r="B97" t="s">
        <v>337</v>
      </c>
      <c r="C97" t="s">
        <v>366</v>
      </c>
      <c r="D97" t="s">
        <v>98</v>
      </c>
      <c r="E97">
        <v>5305027</v>
      </c>
    </row>
    <row r="98" spans="1:5" x14ac:dyDescent="0.25">
      <c r="A98">
        <v>97</v>
      </c>
      <c r="B98" t="s">
        <v>337</v>
      </c>
      <c r="C98" t="s">
        <v>366</v>
      </c>
      <c r="D98" t="s">
        <v>99</v>
      </c>
      <c r="E98">
        <v>5305030</v>
      </c>
    </row>
    <row r="99" spans="1:5" x14ac:dyDescent="0.25">
      <c r="A99">
        <v>98</v>
      </c>
      <c r="B99" t="s">
        <v>337</v>
      </c>
      <c r="C99" t="s">
        <v>366</v>
      </c>
      <c r="D99" t="s">
        <v>100</v>
      </c>
      <c r="E99">
        <v>5305040</v>
      </c>
    </row>
    <row r="100" spans="1:5" x14ac:dyDescent="0.25">
      <c r="A100">
        <v>99</v>
      </c>
      <c r="B100" t="s">
        <v>337</v>
      </c>
      <c r="C100" t="s">
        <v>366</v>
      </c>
      <c r="D100" t="s">
        <v>101</v>
      </c>
      <c r="E100">
        <v>5305041</v>
      </c>
    </row>
    <row r="101" spans="1:5" x14ac:dyDescent="0.25">
      <c r="A101">
        <v>100</v>
      </c>
      <c r="B101" t="s">
        <v>337</v>
      </c>
      <c r="C101" t="s">
        <v>366</v>
      </c>
      <c r="D101" t="s">
        <v>102</v>
      </c>
      <c r="E101">
        <v>5305042</v>
      </c>
    </row>
    <row r="102" spans="1:5" x14ac:dyDescent="0.25">
      <c r="A102">
        <v>101</v>
      </c>
      <c r="B102" t="s">
        <v>337</v>
      </c>
      <c r="C102" t="s">
        <v>366</v>
      </c>
      <c r="D102" t="s">
        <v>103</v>
      </c>
      <c r="E102">
        <v>5305043</v>
      </c>
    </row>
    <row r="103" spans="1:5" x14ac:dyDescent="0.25">
      <c r="A103">
        <v>102</v>
      </c>
      <c r="B103" t="s">
        <v>337</v>
      </c>
      <c r="C103" t="s">
        <v>366</v>
      </c>
      <c r="D103" t="s">
        <v>104</v>
      </c>
      <c r="E103">
        <v>5305044</v>
      </c>
    </row>
    <row r="104" spans="1:5" x14ac:dyDescent="0.25">
      <c r="A104">
        <v>103</v>
      </c>
      <c r="B104" t="s">
        <v>337</v>
      </c>
      <c r="C104" t="s">
        <v>366</v>
      </c>
      <c r="D104" t="s">
        <v>105</v>
      </c>
      <c r="E104">
        <v>5305050</v>
      </c>
    </row>
    <row r="105" spans="1:5" x14ac:dyDescent="0.25">
      <c r="A105">
        <v>104</v>
      </c>
      <c r="B105" t="s">
        <v>337</v>
      </c>
      <c r="C105" t="s">
        <v>366</v>
      </c>
      <c r="D105" t="s">
        <v>106</v>
      </c>
      <c r="E105">
        <v>5305051</v>
      </c>
    </row>
    <row r="106" spans="1:5" x14ac:dyDescent="0.25">
      <c r="A106">
        <v>105</v>
      </c>
      <c r="B106" t="s">
        <v>337</v>
      </c>
      <c r="C106" t="s">
        <v>366</v>
      </c>
      <c r="D106" t="s">
        <v>107</v>
      </c>
      <c r="E106">
        <v>5305052</v>
      </c>
    </row>
    <row r="107" spans="1:5" x14ac:dyDescent="0.25">
      <c r="A107">
        <v>106</v>
      </c>
      <c r="B107" t="s">
        <v>337</v>
      </c>
      <c r="C107" t="s">
        <v>366</v>
      </c>
      <c r="D107" t="s">
        <v>108</v>
      </c>
      <c r="E107">
        <v>5305060</v>
      </c>
    </row>
    <row r="108" spans="1:5" x14ac:dyDescent="0.25">
      <c r="A108">
        <v>107</v>
      </c>
      <c r="B108" t="s">
        <v>337</v>
      </c>
      <c r="C108" t="s">
        <v>366</v>
      </c>
      <c r="D108" t="s">
        <v>109</v>
      </c>
      <c r="E108">
        <v>5305061</v>
      </c>
    </row>
    <row r="109" spans="1:5" x14ac:dyDescent="0.25">
      <c r="A109">
        <v>108</v>
      </c>
      <c r="B109" t="s">
        <v>337</v>
      </c>
      <c r="C109" t="s">
        <v>366</v>
      </c>
      <c r="D109" t="s">
        <v>110</v>
      </c>
      <c r="E109">
        <v>5305062</v>
      </c>
    </row>
    <row r="110" spans="1:5" x14ac:dyDescent="0.25">
      <c r="A110">
        <v>109</v>
      </c>
      <c r="B110" t="s">
        <v>337</v>
      </c>
      <c r="C110" t="s">
        <v>367</v>
      </c>
      <c r="D110" t="s">
        <v>111</v>
      </c>
      <c r="E110">
        <v>5306032</v>
      </c>
    </row>
    <row r="111" spans="1:5" x14ac:dyDescent="0.25">
      <c r="A111">
        <v>110</v>
      </c>
      <c r="B111" t="s">
        <v>337</v>
      </c>
      <c r="C111" t="s">
        <v>367</v>
      </c>
      <c r="D111" t="s">
        <v>112</v>
      </c>
      <c r="E111">
        <v>5306050</v>
      </c>
    </row>
    <row r="112" spans="1:5" x14ac:dyDescent="0.25">
      <c r="A112">
        <v>111</v>
      </c>
      <c r="B112" t="s">
        <v>337</v>
      </c>
      <c r="C112" t="s">
        <v>367</v>
      </c>
      <c r="D112" t="s">
        <v>113</v>
      </c>
      <c r="E112">
        <v>5306051</v>
      </c>
    </row>
    <row r="113" spans="1:5" x14ac:dyDescent="0.25">
      <c r="A113">
        <v>112</v>
      </c>
      <c r="B113" t="s">
        <v>337</v>
      </c>
      <c r="C113" t="s">
        <v>367</v>
      </c>
      <c r="D113" t="s">
        <v>114</v>
      </c>
      <c r="E113">
        <v>5306052</v>
      </c>
    </row>
    <row r="114" spans="1:5" x14ac:dyDescent="0.25">
      <c r="A114">
        <v>113</v>
      </c>
      <c r="B114" t="s">
        <v>337</v>
      </c>
      <c r="C114" t="s">
        <v>367</v>
      </c>
      <c r="D114" t="s">
        <v>115</v>
      </c>
      <c r="E114">
        <v>5306060</v>
      </c>
    </row>
    <row r="115" spans="1:5" x14ac:dyDescent="0.25">
      <c r="A115">
        <v>114</v>
      </c>
      <c r="B115" t="s">
        <v>337</v>
      </c>
      <c r="C115" t="s">
        <v>367</v>
      </c>
      <c r="D115" t="s">
        <v>116</v>
      </c>
      <c r="E115">
        <v>5306061</v>
      </c>
    </row>
    <row r="116" spans="1:5" x14ac:dyDescent="0.25">
      <c r="A116">
        <v>115</v>
      </c>
      <c r="B116" t="s">
        <v>337</v>
      </c>
      <c r="C116" t="s">
        <v>367</v>
      </c>
      <c r="D116" t="s">
        <v>117</v>
      </c>
      <c r="E116">
        <v>5306062</v>
      </c>
    </row>
    <row r="117" spans="1:5" x14ac:dyDescent="0.25">
      <c r="A117">
        <v>116</v>
      </c>
      <c r="B117" t="s">
        <v>337</v>
      </c>
      <c r="C117" t="s">
        <v>367</v>
      </c>
      <c r="D117" t="s">
        <v>118</v>
      </c>
      <c r="E117">
        <v>5306070</v>
      </c>
    </row>
    <row r="118" spans="1:5" x14ac:dyDescent="0.25">
      <c r="A118">
        <v>117</v>
      </c>
      <c r="B118" t="s">
        <v>337</v>
      </c>
      <c r="C118" t="s">
        <v>367</v>
      </c>
      <c r="D118" t="s">
        <v>119</v>
      </c>
      <c r="E118">
        <v>5306071</v>
      </c>
    </row>
    <row r="119" spans="1:5" x14ac:dyDescent="0.25">
      <c r="A119">
        <v>118</v>
      </c>
      <c r="B119" t="s">
        <v>337</v>
      </c>
      <c r="C119" t="s">
        <v>367</v>
      </c>
      <c r="D119" t="s">
        <v>120</v>
      </c>
      <c r="E119">
        <v>5306072</v>
      </c>
    </row>
    <row r="120" spans="1:5" x14ac:dyDescent="0.25">
      <c r="A120">
        <v>119</v>
      </c>
      <c r="B120" t="s">
        <v>337</v>
      </c>
      <c r="C120" t="s">
        <v>367</v>
      </c>
      <c r="D120" t="s">
        <v>121</v>
      </c>
      <c r="E120">
        <v>5306080</v>
      </c>
    </row>
    <row r="121" spans="1:5" x14ac:dyDescent="0.25">
      <c r="A121">
        <v>120</v>
      </c>
      <c r="B121" t="s">
        <v>337</v>
      </c>
      <c r="C121" t="s">
        <v>367</v>
      </c>
      <c r="D121" t="s">
        <v>122</v>
      </c>
      <c r="E121">
        <v>5306081</v>
      </c>
    </row>
    <row r="122" spans="1:5" x14ac:dyDescent="0.25">
      <c r="A122">
        <v>121</v>
      </c>
      <c r="B122" t="s">
        <v>337</v>
      </c>
      <c r="C122" t="s">
        <v>368</v>
      </c>
      <c r="D122" t="s">
        <v>123</v>
      </c>
      <c r="E122">
        <v>5307010</v>
      </c>
    </row>
    <row r="123" spans="1:5" x14ac:dyDescent="0.25">
      <c r="A123">
        <v>122</v>
      </c>
      <c r="B123" t="s">
        <v>337</v>
      </c>
      <c r="C123" t="s">
        <v>368</v>
      </c>
      <c r="D123" t="s">
        <v>124</v>
      </c>
      <c r="E123">
        <v>5307011</v>
      </c>
    </row>
    <row r="124" spans="1:5" x14ac:dyDescent="0.25">
      <c r="A124">
        <v>123</v>
      </c>
      <c r="B124" t="s">
        <v>337</v>
      </c>
      <c r="C124" t="s">
        <v>368</v>
      </c>
      <c r="D124" t="s">
        <v>125</v>
      </c>
      <c r="E124">
        <v>5307012</v>
      </c>
    </row>
    <row r="125" spans="1:5" x14ac:dyDescent="0.25">
      <c r="A125">
        <v>124</v>
      </c>
      <c r="B125" t="s">
        <v>337</v>
      </c>
      <c r="C125" t="s">
        <v>368</v>
      </c>
      <c r="D125" t="s">
        <v>126</v>
      </c>
      <c r="E125">
        <v>5307013</v>
      </c>
    </row>
    <row r="126" spans="1:5" x14ac:dyDescent="0.25">
      <c r="A126">
        <v>125</v>
      </c>
      <c r="B126" t="s">
        <v>337</v>
      </c>
      <c r="C126" t="s">
        <v>368</v>
      </c>
      <c r="D126" t="s">
        <v>127</v>
      </c>
      <c r="E126">
        <v>5307014</v>
      </c>
    </row>
    <row r="127" spans="1:5" x14ac:dyDescent="0.25">
      <c r="A127">
        <v>126</v>
      </c>
      <c r="B127" t="s">
        <v>337</v>
      </c>
      <c r="C127" t="s">
        <v>368</v>
      </c>
      <c r="D127" t="s">
        <v>128</v>
      </c>
      <c r="E127">
        <v>5307020</v>
      </c>
    </row>
    <row r="128" spans="1:5" x14ac:dyDescent="0.25">
      <c r="A128">
        <v>127</v>
      </c>
      <c r="B128" t="s">
        <v>337</v>
      </c>
      <c r="C128" t="s">
        <v>368</v>
      </c>
      <c r="D128" t="s">
        <v>129</v>
      </c>
      <c r="E128">
        <v>5307021</v>
      </c>
    </row>
    <row r="129" spans="1:5" x14ac:dyDescent="0.25">
      <c r="A129">
        <v>128</v>
      </c>
      <c r="B129" t="s">
        <v>337</v>
      </c>
      <c r="C129" t="s">
        <v>368</v>
      </c>
      <c r="D129" t="s">
        <v>130</v>
      </c>
      <c r="E129">
        <v>5307030</v>
      </c>
    </row>
    <row r="130" spans="1:5" x14ac:dyDescent="0.25">
      <c r="A130">
        <v>129</v>
      </c>
      <c r="B130" t="s">
        <v>337</v>
      </c>
      <c r="C130" t="s">
        <v>368</v>
      </c>
      <c r="D130" t="s">
        <v>131</v>
      </c>
      <c r="E130">
        <v>5307040</v>
      </c>
    </row>
    <row r="131" spans="1:5" x14ac:dyDescent="0.25">
      <c r="A131">
        <v>130</v>
      </c>
      <c r="B131" t="s">
        <v>337</v>
      </c>
      <c r="C131" t="s">
        <v>368</v>
      </c>
      <c r="D131" t="s">
        <v>132</v>
      </c>
      <c r="E131">
        <v>5307041</v>
      </c>
    </row>
    <row r="132" spans="1:5" x14ac:dyDescent="0.25">
      <c r="A132">
        <v>131</v>
      </c>
      <c r="B132" t="s">
        <v>337</v>
      </c>
      <c r="C132" t="s">
        <v>368</v>
      </c>
      <c r="D132" t="s">
        <v>133</v>
      </c>
      <c r="E132">
        <v>5307042</v>
      </c>
    </row>
    <row r="133" spans="1:5" x14ac:dyDescent="0.25">
      <c r="A133">
        <v>132</v>
      </c>
      <c r="B133" t="s">
        <v>337</v>
      </c>
      <c r="C133" t="s">
        <v>368</v>
      </c>
      <c r="D133" t="s">
        <v>134</v>
      </c>
      <c r="E133">
        <v>5307050</v>
      </c>
    </row>
    <row r="134" spans="1:5" x14ac:dyDescent="0.25">
      <c r="A134">
        <v>133</v>
      </c>
      <c r="B134" t="s">
        <v>337</v>
      </c>
      <c r="C134" t="s">
        <v>368</v>
      </c>
      <c r="D134" t="s">
        <v>135</v>
      </c>
      <c r="E134">
        <v>5307051</v>
      </c>
    </row>
    <row r="135" spans="1:5" x14ac:dyDescent="0.25">
      <c r="A135">
        <v>134</v>
      </c>
      <c r="B135" t="s">
        <v>337</v>
      </c>
      <c r="C135" t="s">
        <v>368</v>
      </c>
      <c r="D135" t="s">
        <v>136</v>
      </c>
      <c r="E135">
        <v>5307060</v>
      </c>
    </row>
    <row r="136" spans="1:5" x14ac:dyDescent="0.25">
      <c r="A136">
        <v>135</v>
      </c>
      <c r="B136" t="s">
        <v>337</v>
      </c>
      <c r="C136" t="s">
        <v>368</v>
      </c>
      <c r="D136" t="s">
        <v>137</v>
      </c>
      <c r="E136">
        <v>5307061</v>
      </c>
    </row>
    <row r="137" spans="1:5" x14ac:dyDescent="0.25">
      <c r="A137">
        <v>136</v>
      </c>
      <c r="B137" t="s">
        <v>337</v>
      </c>
      <c r="C137" t="s">
        <v>368</v>
      </c>
      <c r="D137" t="s">
        <v>138</v>
      </c>
      <c r="E137">
        <v>5307062</v>
      </c>
    </row>
    <row r="138" spans="1:5" x14ac:dyDescent="0.25">
      <c r="A138">
        <v>137</v>
      </c>
      <c r="B138" t="s">
        <v>337</v>
      </c>
      <c r="C138" t="s">
        <v>368</v>
      </c>
      <c r="D138" t="s">
        <v>139</v>
      </c>
      <c r="E138">
        <v>5307063</v>
      </c>
    </row>
    <row r="139" spans="1:5" x14ac:dyDescent="0.25">
      <c r="A139">
        <v>138</v>
      </c>
      <c r="B139" t="s">
        <v>337</v>
      </c>
      <c r="C139" t="s">
        <v>369</v>
      </c>
      <c r="D139" t="s">
        <v>140</v>
      </c>
      <c r="E139">
        <v>5308010</v>
      </c>
    </row>
    <row r="140" spans="1:5" x14ac:dyDescent="0.25">
      <c r="A140">
        <v>139</v>
      </c>
      <c r="B140" t="s">
        <v>337</v>
      </c>
      <c r="C140" t="s">
        <v>369</v>
      </c>
      <c r="D140" t="s">
        <v>141</v>
      </c>
      <c r="E140">
        <v>5308011</v>
      </c>
    </row>
    <row r="141" spans="1:5" x14ac:dyDescent="0.25">
      <c r="A141">
        <v>140</v>
      </c>
      <c r="B141" t="s">
        <v>337</v>
      </c>
      <c r="C141" t="s">
        <v>369</v>
      </c>
      <c r="D141" t="s">
        <v>142</v>
      </c>
      <c r="E141">
        <v>5308020</v>
      </c>
    </row>
    <row r="142" spans="1:5" x14ac:dyDescent="0.25">
      <c r="A142">
        <v>141</v>
      </c>
      <c r="B142" t="s">
        <v>337</v>
      </c>
      <c r="C142" t="s">
        <v>369</v>
      </c>
      <c r="D142" t="s">
        <v>143</v>
      </c>
      <c r="E142">
        <v>5308030</v>
      </c>
    </row>
    <row r="143" spans="1:5" x14ac:dyDescent="0.25">
      <c r="A143">
        <v>142</v>
      </c>
      <c r="B143" t="s">
        <v>337</v>
      </c>
      <c r="C143" t="s">
        <v>369</v>
      </c>
      <c r="D143" t="s">
        <v>144</v>
      </c>
      <c r="E143">
        <v>5308031</v>
      </c>
    </row>
    <row r="144" spans="1:5" x14ac:dyDescent="0.25">
      <c r="A144">
        <v>143</v>
      </c>
      <c r="B144" t="s">
        <v>337</v>
      </c>
      <c r="C144" t="s">
        <v>369</v>
      </c>
      <c r="D144" t="s">
        <v>145</v>
      </c>
      <c r="E144">
        <v>5308040</v>
      </c>
    </row>
    <row r="145" spans="1:5" x14ac:dyDescent="0.25">
      <c r="A145">
        <v>144</v>
      </c>
      <c r="B145" t="s">
        <v>337</v>
      </c>
      <c r="C145" t="s">
        <v>369</v>
      </c>
      <c r="D145" t="s">
        <v>146</v>
      </c>
      <c r="E145">
        <v>5308050</v>
      </c>
    </row>
    <row r="146" spans="1:5" x14ac:dyDescent="0.25">
      <c r="A146">
        <v>145</v>
      </c>
      <c r="B146" t="s">
        <v>337</v>
      </c>
      <c r="C146" t="s">
        <v>369</v>
      </c>
      <c r="D146" t="s">
        <v>147</v>
      </c>
      <c r="E146">
        <v>5308060</v>
      </c>
    </row>
    <row r="147" spans="1:5" x14ac:dyDescent="0.25">
      <c r="A147">
        <v>146</v>
      </c>
      <c r="B147" t="s">
        <v>337</v>
      </c>
      <c r="C147" t="s">
        <v>369</v>
      </c>
      <c r="D147" t="s">
        <v>148</v>
      </c>
      <c r="E147">
        <v>5308070</v>
      </c>
    </row>
    <row r="148" spans="1:5" x14ac:dyDescent="0.25">
      <c r="A148">
        <v>147</v>
      </c>
      <c r="B148" t="s">
        <v>337</v>
      </c>
      <c r="C148" t="s">
        <v>370</v>
      </c>
      <c r="D148" t="s">
        <v>149</v>
      </c>
      <c r="E148">
        <v>5309010</v>
      </c>
    </row>
    <row r="149" spans="1:5" x14ac:dyDescent="0.25">
      <c r="A149">
        <v>148</v>
      </c>
      <c r="B149" t="s">
        <v>337</v>
      </c>
      <c r="C149" t="s">
        <v>370</v>
      </c>
      <c r="D149" t="s">
        <v>150</v>
      </c>
      <c r="E149">
        <v>5309011</v>
      </c>
    </row>
    <row r="150" spans="1:5" x14ac:dyDescent="0.25">
      <c r="A150">
        <v>149</v>
      </c>
      <c r="B150" t="s">
        <v>337</v>
      </c>
      <c r="C150" t="s">
        <v>370</v>
      </c>
      <c r="D150" t="s">
        <v>151</v>
      </c>
      <c r="E150">
        <v>5309012</v>
      </c>
    </row>
    <row r="151" spans="1:5" x14ac:dyDescent="0.25">
      <c r="A151">
        <v>150</v>
      </c>
      <c r="B151" t="s">
        <v>337</v>
      </c>
      <c r="C151" t="s">
        <v>370</v>
      </c>
      <c r="D151" t="s">
        <v>152</v>
      </c>
      <c r="E151">
        <v>5309020</v>
      </c>
    </row>
    <row r="152" spans="1:5" x14ac:dyDescent="0.25">
      <c r="A152">
        <v>151</v>
      </c>
      <c r="B152" t="s">
        <v>337</v>
      </c>
      <c r="C152" t="s">
        <v>370</v>
      </c>
      <c r="D152" t="s">
        <v>153</v>
      </c>
      <c r="E152">
        <v>5309021</v>
      </c>
    </row>
    <row r="153" spans="1:5" x14ac:dyDescent="0.25">
      <c r="A153">
        <v>152</v>
      </c>
      <c r="B153" t="s">
        <v>337</v>
      </c>
      <c r="C153" t="s">
        <v>370</v>
      </c>
      <c r="D153" t="s">
        <v>154</v>
      </c>
      <c r="E153">
        <v>5309030</v>
      </c>
    </row>
    <row r="154" spans="1:5" x14ac:dyDescent="0.25">
      <c r="A154">
        <v>153</v>
      </c>
      <c r="B154" t="s">
        <v>337</v>
      </c>
      <c r="C154" t="s">
        <v>370</v>
      </c>
      <c r="D154" t="s">
        <v>155</v>
      </c>
      <c r="E154">
        <v>5309031</v>
      </c>
    </row>
    <row r="155" spans="1:5" x14ac:dyDescent="0.25">
      <c r="A155">
        <v>154</v>
      </c>
      <c r="B155" t="s">
        <v>337</v>
      </c>
      <c r="C155" t="s">
        <v>370</v>
      </c>
      <c r="D155" t="s">
        <v>156</v>
      </c>
      <c r="E155">
        <v>5309032</v>
      </c>
    </row>
    <row r="156" spans="1:5" x14ac:dyDescent="0.25">
      <c r="A156">
        <v>155</v>
      </c>
      <c r="B156" t="s">
        <v>337</v>
      </c>
      <c r="C156" t="s">
        <v>370</v>
      </c>
      <c r="D156" t="s">
        <v>157</v>
      </c>
      <c r="E156">
        <v>5309040</v>
      </c>
    </row>
    <row r="157" spans="1:5" x14ac:dyDescent="0.25">
      <c r="A157">
        <v>156</v>
      </c>
      <c r="B157" t="s">
        <v>337</v>
      </c>
      <c r="C157" t="s">
        <v>370</v>
      </c>
      <c r="D157" t="s">
        <v>158</v>
      </c>
      <c r="E157">
        <v>5309041</v>
      </c>
    </row>
    <row r="158" spans="1:5" x14ac:dyDescent="0.25">
      <c r="A158">
        <v>157</v>
      </c>
      <c r="B158" t="s">
        <v>337</v>
      </c>
      <c r="C158" t="s">
        <v>370</v>
      </c>
      <c r="D158" t="s">
        <v>159</v>
      </c>
      <c r="E158">
        <v>5309050</v>
      </c>
    </row>
    <row r="159" spans="1:5" x14ac:dyDescent="0.25">
      <c r="A159">
        <v>158</v>
      </c>
      <c r="B159" t="s">
        <v>337</v>
      </c>
      <c r="C159" t="s">
        <v>370</v>
      </c>
      <c r="D159" t="s">
        <v>160</v>
      </c>
      <c r="E159">
        <v>5309060</v>
      </c>
    </row>
    <row r="160" spans="1:5" x14ac:dyDescent="0.25">
      <c r="A160">
        <v>159</v>
      </c>
      <c r="B160" t="s">
        <v>337</v>
      </c>
      <c r="C160" t="s">
        <v>370</v>
      </c>
      <c r="D160" t="s">
        <v>161</v>
      </c>
      <c r="E160">
        <v>5309061</v>
      </c>
    </row>
    <row r="161" spans="1:5" x14ac:dyDescent="0.25">
      <c r="A161">
        <v>160</v>
      </c>
      <c r="B161" t="s">
        <v>337</v>
      </c>
      <c r="C161" t="s">
        <v>370</v>
      </c>
      <c r="D161" t="s">
        <v>162</v>
      </c>
      <c r="E161">
        <v>5309062</v>
      </c>
    </row>
    <row r="162" spans="1:5" x14ac:dyDescent="0.25">
      <c r="A162">
        <v>161</v>
      </c>
      <c r="B162" t="s">
        <v>337</v>
      </c>
      <c r="C162" t="s">
        <v>370</v>
      </c>
      <c r="D162" t="s">
        <v>163</v>
      </c>
      <c r="E162">
        <v>5309070</v>
      </c>
    </row>
    <row r="163" spans="1:5" x14ac:dyDescent="0.25">
      <c r="A163">
        <v>162</v>
      </c>
      <c r="B163" t="s">
        <v>337</v>
      </c>
      <c r="C163" t="s">
        <v>370</v>
      </c>
      <c r="D163" t="s">
        <v>164</v>
      </c>
      <c r="E163">
        <v>5309071</v>
      </c>
    </row>
    <row r="164" spans="1:5" x14ac:dyDescent="0.25">
      <c r="A164">
        <v>163</v>
      </c>
      <c r="B164" t="s">
        <v>337</v>
      </c>
      <c r="C164" t="s">
        <v>370</v>
      </c>
      <c r="D164" t="s">
        <v>165</v>
      </c>
      <c r="E164">
        <v>5309072</v>
      </c>
    </row>
    <row r="165" spans="1:5" x14ac:dyDescent="0.25">
      <c r="A165">
        <v>164</v>
      </c>
      <c r="B165" t="s">
        <v>337</v>
      </c>
      <c r="C165" t="s">
        <v>370</v>
      </c>
      <c r="D165" t="s">
        <v>166</v>
      </c>
      <c r="E165">
        <v>5309073</v>
      </c>
    </row>
    <row r="166" spans="1:5" x14ac:dyDescent="0.25">
      <c r="A166">
        <v>165</v>
      </c>
      <c r="B166" t="s">
        <v>337</v>
      </c>
      <c r="C166" t="s">
        <v>370</v>
      </c>
      <c r="D166" t="s">
        <v>167</v>
      </c>
      <c r="E166">
        <v>5309074</v>
      </c>
    </row>
    <row r="167" spans="1:5" x14ac:dyDescent="0.25">
      <c r="A167">
        <v>166</v>
      </c>
      <c r="B167" t="s">
        <v>337</v>
      </c>
      <c r="C167" t="s">
        <v>371</v>
      </c>
      <c r="D167" t="s">
        <v>168</v>
      </c>
      <c r="E167">
        <v>5310010</v>
      </c>
    </row>
    <row r="168" spans="1:5" x14ac:dyDescent="0.25">
      <c r="A168">
        <v>167</v>
      </c>
      <c r="B168" t="s">
        <v>337</v>
      </c>
      <c r="C168" t="s">
        <v>371</v>
      </c>
      <c r="D168" t="s">
        <v>169</v>
      </c>
      <c r="E168">
        <v>5310011</v>
      </c>
    </row>
    <row r="169" spans="1:5" x14ac:dyDescent="0.25">
      <c r="A169">
        <v>168</v>
      </c>
      <c r="B169" t="s">
        <v>337</v>
      </c>
      <c r="C169" t="s">
        <v>371</v>
      </c>
      <c r="D169" t="s">
        <v>170</v>
      </c>
      <c r="E169">
        <v>5310012</v>
      </c>
    </row>
    <row r="170" spans="1:5" x14ac:dyDescent="0.25">
      <c r="A170">
        <v>169</v>
      </c>
      <c r="B170" t="s">
        <v>337</v>
      </c>
      <c r="C170" t="s">
        <v>371</v>
      </c>
      <c r="D170" t="s">
        <v>171</v>
      </c>
      <c r="E170">
        <v>5310020</v>
      </c>
    </row>
    <row r="171" spans="1:5" x14ac:dyDescent="0.25">
      <c r="A171">
        <v>170</v>
      </c>
      <c r="B171" t="s">
        <v>337</v>
      </c>
      <c r="C171" t="s">
        <v>371</v>
      </c>
      <c r="D171" t="s">
        <v>172</v>
      </c>
      <c r="E171">
        <v>5310030</v>
      </c>
    </row>
    <row r="172" spans="1:5" x14ac:dyDescent="0.25">
      <c r="A172">
        <v>171</v>
      </c>
      <c r="B172" t="s">
        <v>337</v>
      </c>
      <c r="C172" t="s">
        <v>371</v>
      </c>
      <c r="D172" t="s">
        <v>173</v>
      </c>
      <c r="E172">
        <v>5310031</v>
      </c>
    </row>
    <row r="173" spans="1:5" x14ac:dyDescent="0.25">
      <c r="A173">
        <v>172</v>
      </c>
      <c r="B173" t="s">
        <v>337</v>
      </c>
      <c r="C173" t="s">
        <v>371</v>
      </c>
      <c r="D173" t="s">
        <v>174</v>
      </c>
      <c r="E173">
        <v>5310032</v>
      </c>
    </row>
    <row r="174" spans="1:5" x14ac:dyDescent="0.25">
      <c r="A174">
        <v>173</v>
      </c>
      <c r="B174" t="s">
        <v>337</v>
      </c>
      <c r="C174" t="s">
        <v>371</v>
      </c>
      <c r="D174" t="s">
        <v>175</v>
      </c>
      <c r="E174">
        <v>5310040</v>
      </c>
    </row>
    <row r="175" spans="1:5" x14ac:dyDescent="0.25">
      <c r="A175">
        <v>174</v>
      </c>
      <c r="B175" t="s">
        <v>337</v>
      </c>
      <c r="C175" t="s">
        <v>371</v>
      </c>
      <c r="D175" t="s">
        <v>176</v>
      </c>
      <c r="E175">
        <v>5310041</v>
      </c>
    </row>
    <row r="176" spans="1:5" x14ac:dyDescent="0.25">
      <c r="A176">
        <v>175</v>
      </c>
      <c r="B176" t="s">
        <v>337</v>
      </c>
      <c r="C176" t="s">
        <v>371</v>
      </c>
      <c r="D176" t="s">
        <v>177</v>
      </c>
      <c r="E176">
        <v>5310042</v>
      </c>
    </row>
    <row r="177" spans="1:5" x14ac:dyDescent="0.25">
      <c r="A177">
        <v>176</v>
      </c>
      <c r="B177" t="s">
        <v>337</v>
      </c>
      <c r="C177" t="s">
        <v>371</v>
      </c>
      <c r="D177" t="s">
        <v>178</v>
      </c>
      <c r="E177">
        <v>5310050</v>
      </c>
    </row>
    <row r="178" spans="1:5" x14ac:dyDescent="0.25">
      <c r="A178">
        <v>177</v>
      </c>
      <c r="B178" t="s">
        <v>337</v>
      </c>
      <c r="C178" t="s">
        <v>371</v>
      </c>
      <c r="D178" t="s">
        <v>179</v>
      </c>
      <c r="E178">
        <v>5310051</v>
      </c>
    </row>
    <row r="179" spans="1:5" x14ac:dyDescent="0.25">
      <c r="A179">
        <v>178</v>
      </c>
      <c r="B179" t="s">
        <v>337</v>
      </c>
      <c r="C179" t="s">
        <v>371</v>
      </c>
      <c r="D179" t="s">
        <v>180</v>
      </c>
      <c r="E179">
        <v>5310052</v>
      </c>
    </row>
    <row r="180" spans="1:5" x14ac:dyDescent="0.25">
      <c r="A180">
        <v>179</v>
      </c>
      <c r="B180" t="s">
        <v>337</v>
      </c>
      <c r="C180" t="s">
        <v>371</v>
      </c>
      <c r="D180" t="s">
        <v>181</v>
      </c>
      <c r="E180">
        <v>5310061</v>
      </c>
    </row>
    <row r="181" spans="1:5" x14ac:dyDescent="0.25">
      <c r="A181">
        <v>180</v>
      </c>
      <c r="B181" t="s">
        <v>337</v>
      </c>
      <c r="C181" t="s">
        <v>371</v>
      </c>
      <c r="D181" t="s">
        <v>182</v>
      </c>
      <c r="E181">
        <v>5310062</v>
      </c>
    </row>
    <row r="182" spans="1:5" x14ac:dyDescent="0.25">
      <c r="A182">
        <v>181</v>
      </c>
      <c r="B182" t="s">
        <v>337</v>
      </c>
      <c r="C182" t="s">
        <v>371</v>
      </c>
      <c r="D182" t="s">
        <v>183</v>
      </c>
      <c r="E182">
        <v>5310063</v>
      </c>
    </row>
    <row r="183" spans="1:5" x14ac:dyDescent="0.25">
      <c r="A183">
        <v>182</v>
      </c>
      <c r="B183" t="s">
        <v>337</v>
      </c>
      <c r="C183" t="s">
        <v>371</v>
      </c>
      <c r="D183" t="s">
        <v>184</v>
      </c>
      <c r="E183">
        <v>5310070</v>
      </c>
    </row>
    <row r="184" spans="1:5" x14ac:dyDescent="0.25">
      <c r="A184">
        <v>183</v>
      </c>
      <c r="B184" t="s">
        <v>337</v>
      </c>
      <c r="C184" t="s">
        <v>371</v>
      </c>
      <c r="D184" t="s">
        <v>185</v>
      </c>
      <c r="E184">
        <v>5310071</v>
      </c>
    </row>
    <row r="185" spans="1:5" x14ac:dyDescent="0.25">
      <c r="A185">
        <v>184</v>
      </c>
      <c r="B185" t="s">
        <v>337</v>
      </c>
      <c r="C185" t="s">
        <v>371</v>
      </c>
      <c r="D185" t="s">
        <v>186</v>
      </c>
      <c r="E185">
        <v>5310080</v>
      </c>
    </row>
    <row r="186" spans="1:5" x14ac:dyDescent="0.25">
      <c r="A186">
        <v>185</v>
      </c>
      <c r="B186" t="s">
        <v>337</v>
      </c>
      <c r="C186" t="s">
        <v>371</v>
      </c>
      <c r="D186" t="s">
        <v>187</v>
      </c>
      <c r="E186">
        <v>5310081</v>
      </c>
    </row>
    <row r="187" spans="1:5" x14ac:dyDescent="0.25">
      <c r="A187">
        <v>186</v>
      </c>
      <c r="B187" t="s">
        <v>337</v>
      </c>
      <c r="C187" t="s">
        <v>371</v>
      </c>
      <c r="D187" t="s">
        <v>188</v>
      </c>
      <c r="E187">
        <v>5310082</v>
      </c>
    </row>
    <row r="188" spans="1:5" x14ac:dyDescent="0.25">
      <c r="A188">
        <v>187</v>
      </c>
      <c r="B188" t="s">
        <v>337</v>
      </c>
      <c r="C188" t="s">
        <v>192</v>
      </c>
      <c r="D188" t="s">
        <v>189</v>
      </c>
      <c r="E188">
        <v>5311010</v>
      </c>
    </row>
    <row r="189" spans="1:5" x14ac:dyDescent="0.25">
      <c r="A189">
        <v>188</v>
      </c>
      <c r="B189" t="s">
        <v>337</v>
      </c>
      <c r="C189" t="s">
        <v>192</v>
      </c>
      <c r="D189" t="s">
        <v>190</v>
      </c>
      <c r="E189">
        <v>5311011</v>
      </c>
    </row>
    <row r="190" spans="1:5" x14ac:dyDescent="0.25">
      <c r="A190">
        <v>189</v>
      </c>
      <c r="B190" t="s">
        <v>337</v>
      </c>
      <c r="C190" t="s">
        <v>192</v>
      </c>
      <c r="D190" t="s">
        <v>191</v>
      </c>
      <c r="E190">
        <v>5311012</v>
      </c>
    </row>
    <row r="191" spans="1:5" x14ac:dyDescent="0.25">
      <c r="A191">
        <v>190</v>
      </c>
      <c r="B191" t="s">
        <v>337</v>
      </c>
      <c r="C191" t="s">
        <v>192</v>
      </c>
      <c r="D191" t="s">
        <v>192</v>
      </c>
      <c r="E191">
        <v>5311020</v>
      </c>
    </row>
    <row r="192" spans="1:5" x14ac:dyDescent="0.25">
      <c r="A192">
        <v>191</v>
      </c>
      <c r="B192" t="s">
        <v>337</v>
      </c>
      <c r="C192" t="s">
        <v>192</v>
      </c>
      <c r="D192" t="s">
        <v>193</v>
      </c>
      <c r="E192">
        <v>5311030</v>
      </c>
    </row>
    <row r="193" spans="1:5" x14ac:dyDescent="0.25">
      <c r="A193">
        <v>192</v>
      </c>
      <c r="B193" t="s">
        <v>337</v>
      </c>
      <c r="C193" t="s">
        <v>192</v>
      </c>
      <c r="D193" t="s">
        <v>194</v>
      </c>
      <c r="E193">
        <v>5311031</v>
      </c>
    </row>
    <row r="194" spans="1:5" x14ac:dyDescent="0.25">
      <c r="A194">
        <v>193</v>
      </c>
      <c r="B194" t="s">
        <v>337</v>
      </c>
      <c r="C194" t="s">
        <v>192</v>
      </c>
      <c r="D194" t="s">
        <v>195</v>
      </c>
      <c r="E194">
        <v>5311032</v>
      </c>
    </row>
    <row r="195" spans="1:5" x14ac:dyDescent="0.25">
      <c r="A195">
        <v>194</v>
      </c>
      <c r="B195" t="s">
        <v>337</v>
      </c>
      <c r="C195" t="s">
        <v>192</v>
      </c>
      <c r="D195" t="s">
        <v>196</v>
      </c>
      <c r="E195">
        <v>5311033</v>
      </c>
    </row>
    <row r="196" spans="1:5" x14ac:dyDescent="0.25">
      <c r="A196">
        <v>195</v>
      </c>
      <c r="B196" t="s">
        <v>337</v>
      </c>
      <c r="C196" t="s">
        <v>192</v>
      </c>
      <c r="D196" t="s">
        <v>197</v>
      </c>
      <c r="E196">
        <v>5311040</v>
      </c>
    </row>
    <row r="197" spans="1:5" x14ac:dyDescent="0.25">
      <c r="A197">
        <v>196</v>
      </c>
      <c r="B197" t="s">
        <v>337</v>
      </c>
      <c r="C197" t="s">
        <v>192</v>
      </c>
      <c r="D197" t="s">
        <v>198</v>
      </c>
      <c r="E197">
        <v>5311041</v>
      </c>
    </row>
    <row r="198" spans="1:5" x14ac:dyDescent="0.25">
      <c r="A198">
        <v>197</v>
      </c>
      <c r="B198" t="s">
        <v>337</v>
      </c>
      <c r="C198" t="s">
        <v>192</v>
      </c>
      <c r="D198" t="s">
        <v>199</v>
      </c>
      <c r="E198">
        <v>5311050</v>
      </c>
    </row>
    <row r="199" spans="1:5" x14ac:dyDescent="0.25">
      <c r="A199">
        <v>198</v>
      </c>
      <c r="B199" t="s">
        <v>337</v>
      </c>
      <c r="C199" t="s">
        <v>192</v>
      </c>
      <c r="D199" t="s">
        <v>200</v>
      </c>
      <c r="E199">
        <v>5311051</v>
      </c>
    </row>
    <row r="200" spans="1:5" x14ac:dyDescent="0.25">
      <c r="A200">
        <v>199</v>
      </c>
      <c r="B200" t="s">
        <v>337</v>
      </c>
      <c r="C200" t="s">
        <v>192</v>
      </c>
      <c r="D200" t="s">
        <v>201</v>
      </c>
      <c r="E200">
        <v>5311052</v>
      </c>
    </row>
    <row r="201" spans="1:5" x14ac:dyDescent="0.25">
      <c r="A201">
        <v>200</v>
      </c>
      <c r="B201" t="s">
        <v>337</v>
      </c>
      <c r="C201" t="s">
        <v>192</v>
      </c>
      <c r="D201" t="s">
        <v>202</v>
      </c>
      <c r="E201">
        <v>5311053</v>
      </c>
    </row>
    <row r="202" spans="1:5" x14ac:dyDescent="0.25">
      <c r="A202">
        <v>201</v>
      </c>
      <c r="B202" t="s">
        <v>337</v>
      </c>
      <c r="C202" t="s">
        <v>192</v>
      </c>
      <c r="D202" t="s">
        <v>203</v>
      </c>
      <c r="E202">
        <v>5311054</v>
      </c>
    </row>
    <row r="203" spans="1:5" x14ac:dyDescent="0.25">
      <c r="A203">
        <v>202</v>
      </c>
      <c r="B203" t="s">
        <v>337</v>
      </c>
      <c r="C203" t="s">
        <v>192</v>
      </c>
      <c r="D203" t="s">
        <v>204</v>
      </c>
      <c r="E203">
        <v>5311060</v>
      </c>
    </row>
    <row r="204" spans="1:5" x14ac:dyDescent="0.25">
      <c r="A204">
        <v>203</v>
      </c>
      <c r="B204" t="s">
        <v>337</v>
      </c>
      <c r="C204" t="s">
        <v>192</v>
      </c>
      <c r="D204" t="s">
        <v>205</v>
      </c>
      <c r="E204">
        <v>5311061</v>
      </c>
    </row>
    <row r="205" spans="1:5" x14ac:dyDescent="0.25">
      <c r="A205">
        <v>204</v>
      </c>
      <c r="B205" t="s">
        <v>337</v>
      </c>
      <c r="C205" t="s">
        <v>192</v>
      </c>
      <c r="D205" t="s">
        <v>206</v>
      </c>
      <c r="E205">
        <v>5311062</v>
      </c>
    </row>
    <row r="206" spans="1:5" x14ac:dyDescent="0.25">
      <c r="A206">
        <v>205</v>
      </c>
      <c r="B206" t="s">
        <v>337</v>
      </c>
      <c r="C206" t="s">
        <v>192</v>
      </c>
      <c r="D206" t="s">
        <v>207</v>
      </c>
      <c r="E206">
        <v>5311063</v>
      </c>
    </row>
    <row r="207" spans="1:5" x14ac:dyDescent="0.25">
      <c r="A207">
        <v>206</v>
      </c>
      <c r="B207" t="s">
        <v>337</v>
      </c>
      <c r="C207" t="s">
        <v>192</v>
      </c>
      <c r="D207" t="s">
        <v>208</v>
      </c>
      <c r="E207">
        <v>5311070</v>
      </c>
    </row>
    <row r="208" spans="1:5" x14ac:dyDescent="0.25">
      <c r="A208">
        <v>207</v>
      </c>
      <c r="B208" t="s">
        <v>337</v>
      </c>
      <c r="C208" t="s">
        <v>192</v>
      </c>
      <c r="D208" t="s">
        <v>209</v>
      </c>
      <c r="E208">
        <v>5311071</v>
      </c>
    </row>
    <row r="209" spans="1:5" x14ac:dyDescent="0.25">
      <c r="A209">
        <v>208</v>
      </c>
      <c r="B209" t="s">
        <v>337</v>
      </c>
      <c r="C209" t="s">
        <v>372</v>
      </c>
      <c r="D209" t="s">
        <v>210</v>
      </c>
      <c r="E209">
        <v>5312010</v>
      </c>
    </row>
    <row r="210" spans="1:5" x14ac:dyDescent="0.25">
      <c r="A210">
        <v>209</v>
      </c>
      <c r="B210" t="s">
        <v>337</v>
      </c>
      <c r="C210" t="s">
        <v>372</v>
      </c>
      <c r="D210" t="s">
        <v>211</v>
      </c>
      <c r="E210">
        <v>5312011</v>
      </c>
    </row>
    <row r="211" spans="1:5" x14ac:dyDescent="0.25">
      <c r="A211">
        <v>210</v>
      </c>
      <c r="B211" t="s">
        <v>337</v>
      </c>
      <c r="C211" t="s">
        <v>372</v>
      </c>
      <c r="D211" t="s">
        <v>212</v>
      </c>
      <c r="E211">
        <v>5312012</v>
      </c>
    </row>
    <row r="212" spans="1:5" x14ac:dyDescent="0.25">
      <c r="A212">
        <v>211</v>
      </c>
      <c r="B212" t="s">
        <v>337</v>
      </c>
      <c r="C212" t="s">
        <v>372</v>
      </c>
      <c r="D212" t="s">
        <v>213</v>
      </c>
      <c r="E212">
        <v>5312020</v>
      </c>
    </row>
    <row r="213" spans="1:5" x14ac:dyDescent="0.25">
      <c r="A213">
        <v>212</v>
      </c>
      <c r="B213" t="s">
        <v>337</v>
      </c>
      <c r="C213" t="s">
        <v>372</v>
      </c>
      <c r="D213" t="s">
        <v>214</v>
      </c>
      <c r="E213">
        <v>5312030</v>
      </c>
    </row>
    <row r="214" spans="1:5" x14ac:dyDescent="0.25">
      <c r="A214">
        <v>213</v>
      </c>
      <c r="B214" t="s">
        <v>337</v>
      </c>
      <c r="C214" t="s">
        <v>372</v>
      </c>
      <c r="D214" t="s">
        <v>215</v>
      </c>
      <c r="E214">
        <v>5312031</v>
      </c>
    </row>
    <row r="215" spans="1:5" x14ac:dyDescent="0.25">
      <c r="A215">
        <v>214</v>
      </c>
      <c r="B215" t="s">
        <v>337</v>
      </c>
      <c r="C215" t="s">
        <v>372</v>
      </c>
      <c r="D215" t="s">
        <v>216</v>
      </c>
      <c r="E215">
        <v>5312032</v>
      </c>
    </row>
    <row r="216" spans="1:5" x14ac:dyDescent="0.25">
      <c r="A216">
        <v>215</v>
      </c>
      <c r="B216" t="s">
        <v>337</v>
      </c>
      <c r="C216" t="s">
        <v>372</v>
      </c>
      <c r="D216" t="s">
        <v>217</v>
      </c>
      <c r="E216">
        <v>5312070</v>
      </c>
    </row>
    <row r="217" spans="1:5" x14ac:dyDescent="0.25">
      <c r="A217">
        <v>216</v>
      </c>
      <c r="B217" t="s">
        <v>337</v>
      </c>
      <c r="C217" t="s">
        <v>372</v>
      </c>
      <c r="D217" t="s">
        <v>218</v>
      </c>
      <c r="E217">
        <v>5312071</v>
      </c>
    </row>
    <row r="218" spans="1:5" x14ac:dyDescent="0.25">
      <c r="A218">
        <v>217</v>
      </c>
      <c r="B218" t="s">
        <v>337</v>
      </c>
      <c r="C218" t="s">
        <v>372</v>
      </c>
      <c r="D218" t="s">
        <v>219</v>
      </c>
      <c r="E218">
        <v>5312080</v>
      </c>
    </row>
    <row r="219" spans="1:5" x14ac:dyDescent="0.25">
      <c r="A219">
        <v>218</v>
      </c>
      <c r="B219" t="s">
        <v>337</v>
      </c>
      <c r="C219" t="s">
        <v>372</v>
      </c>
      <c r="D219" t="s">
        <v>220</v>
      </c>
      <c r="E219">
        <v>5312081</v>
      </c>
    </row>
    <row r="220" spans="1:5" x14ac:dyDescent="0.25">
      <c r="A220">
        <v>219</v>
      </c>
      <c r="B220" t="s">
        <v>337</v>
      </c>
      <c r="C220" t="s">
        <v>372</v>
      </c>
      <c r="D220" t="s">
        <v>221</v>
      </c>
      <c r="E220">
        <v>5312082</v>
      </c>
    </row>
    <row r="221" spans="1:5" x14ac:dyDescent="0.25">
      <c r="A221">
        <v>220</v>
      </c>
      <c r="B221" t="s">
        <v>337</v>
      </c>
      <c r="C221" t="s">
        <v>373</v>
      </c>
      <c r="D221" t="s">
        <v>222</v>
      </c>
      <c r="E221">
        <v>5313040</v>
      </c>
    </row>
    <row r="222" spans="1:5" x14ac:dyDescent="0.25">
      <c r="A222">
        <v>221</v>
      </c>
      <c r="B222" t="s">
        <v>337</v>
      </c>
      <c r="C222" t="s">
        <v>373</v>
      </c>
      <c r="D222" t="s">
        <v>223</v>
      </c>
      <c r="E222">
        <v>5313041</v>
      </c>
    </row>
    <row r="223" spans="1:5" x14ac:dyDescent="0.25">
      <c r="A223">
        <v>222</v>
      </c>
      <c r="B223" t="s">
        <v>337</v>
      </c>
      <c r="C223" t="s">
        <v>373</v>
      </c>
      <c r="D223" t="s">
        <v>224</v>
      </c>
      <c r="E223">
        <v>5313042</v>
      </c>
    </row>
    <row r="224" spans="1:5" x14ac:dyDescent="0.25">
      <c r="A224">
        <v>223</v>
      </c>
      <c r="B224" t="s">
        <v>337</v>
      </c>
      <c r="C224" t="s">
        <v>373</v>
      </c>
      <c r="D224" t="s">
        <v>225</v>
      </c>
      <c r="E224">
        <v>5313110</v>
      </c>
    </row>
    <row r="225" spans="1:5" x14ac:dyDescent="0.25">
      <c r="A225">
        <v>224</v>
      </c>
      <c r="B225" t="s">
        <v>337</v>
      </c>
      <c r="C225" t="s">
        <v>373</v>
      </c>
      <c r="D225" t="s">
        <v>226</v>
      </c>
      <c r="E225">
        <v>5313120</v>
      </c>
    </row>
    <row r="226" spans="1:5" x14ac:dyDescent="0.25">
      <c r="A226">
        <v>225</v>
      </c>
      <c r="B226" t="s">
        <v>337</v>
      </c>
      <c r="C226" t="s">
        <v>373</v>
      </c>
      <c r="D226" t="s">
        <v>227</v>
      </c>
      <c r="E226">
        <v>5313121</v>
      </c>
    </row>
    <row r="227" spans="1:5" x14ac:dyDescent="0.25">
      <c r="A227">
        <v>226</v>
      </c>
      <c r="B227" t="s">
        <v>337</v>
      </c>
      <c r="C227" t="s">
        <v>373</v>
      </c>
      <c r="D227" t="s">
        <v>228</v>
      </c>
      <c r="E227">
        <v>5313122</v>
      </c>
    </row>
    <row r="228" spans="1:5" x14ac:dyDescent="0.25">
      <c r="A228">
        <v>227</v>
      </c>
      <c r="B228" t="s">
        <v>337</v>
      </c>
      <c r="C228" t="s">
        <v>373</v>
      </c>
      <c r="D228" t="s">
        <v>229</v>
      </c>
      <c r="E228">
        <v>5313123</v>
      </c>
    </row>
    <row r="229" spans="1:5" x14ac:dyDescent="0.25">
      <c r="A229">
        <v>228</v>
      </c>
      <c r="B229" t="s">
        <v>337</v>
      </c>
      <c r="C229" t="s">
        <v>373</v>
      </c>
      <c r="D229" t="s">
        <v>230</v>
      </c>
      <c r="E229">
        <v>5313130</v>
      </c>
    </row>
    <row r="230" spans="1:5" x14ac:dyDescent="0.25">
      <c r="A230">
        <v>229</v>
      </c>
      <c r="B230" t="s">
        <v>337</v>
      </c>
      <c r="C230" t="s">
        <v>373</v>
      </c>
      <c r="D230" t="s">
        <v>231</v>
      </c>
      <c r="E230">
        <v>5313131</v>
      </c>
    </row>
    <row r="231" spans="1:5" x14ac:dyDescent="0.25">
      <c r="A231">
        <v>230</v>
      </c>
      <c r="B231" t="s">
        <v>337</v>
      </c>
      <c r="C231" t="s">
        <v>373</v>
      </c>
      <c r="D231" t="s">
        <v>232</v>
      </c>
      <c r="E231">
        <v>5313140</v>
      </c>
    </row>
    <row r="232" spans="1:5" x14ac:dyDescent="0.25">
      <c r="A232">
        <v>231</v>
      </c>
      <c r="B232" t="s">
        <v>337</v>
      </c>
      <c r="C232" t="s">
        <v>373</v>
      </c>
      <c r="D232" t="s">
        <v>233</v>
      </c>
      <c r="E232">
        <v>5313141</v>
      </c>
    </row>
    <row r="233" spans="1:5" x14ac:dyDescent="0.25">
      <c r="A233">
        <v>232</v>
      </c>
      <c r="B233" t="s">
        <v>337</v>
      </c>
      <c r="C233" t="s">
        <v>374</v>
      </c>
      <c r="D233" t="s">
        <v>234</v>
      </c>
      <c r="E233">
        <v>5314010</v>
      </c>
    </row>
    <row r="234" spans="1:5" x14ac:dyDescent="0.25">
      <c r="A234">
        <v>233</v>
      </c>
      <c r="B234" t="s">
        <v>337</v>
      </c>
      <c r="C234" t="s">
        <v>374</v>
      </c>
      <c r="D234" t="s">
        <v>235</v>
      </c>
      <c r="E234">
        <v>5314020</v>
      </c>
    </row>
    <row r="235" spans="1:5" x14ac:dyDescent="0.25">
      <c r="A235">
        <v>234</v>
      </c>
      <c r="B235" t="s">
        <v>337</v>
      </c>
      <c r="C235" t="s">
        <v>374</v>
      </c>
      <c r="D235" t="s">
        <v>236</v>
      </c>
      <c r="E235">
        <v>5314030</v>
      </c>
    </row>
    <row r="236" spans="1:5" x14ac:dyDescent="0.25">
      <c r="A236">
        <v>235</v>
      </c>
      <c r="B236" t="s">
        <v>337</v>
      </c>
      <c r="C236" t="s">
        <v>374</v>
      </c>
      <c r="D236" t="s">
        <v>237</v>
      </c>
      <c r="E236">
        <v>5314040</v>
      </c>
    </row>
    <row r="237" spans="1:5" x14ac:dyDescent="0.25">
      <c r="A237">
        <v>236</v>
      </c>
      <c r="B237" t="s">
        <v>337</v>
      </c>
      <c r="C237" t="s">
        <v>374</v>
      </c>
      <c r="D237" t="s">
        <v>238</v>
      </c>
      <c r="E237">
        <v>5314041</v>
      </c>
    </row>
    <row r="238" spans="1:5" x14ac:dyDescent="0.25">
      <c r="A238">
        <v>237</v>
      </c>
      <c r="B238" t="s">
        <v>337</v>
      </c>
      <c r="C238" t="s">
        <v>374</v>
      </c>
      <c r="D238" t="s">
        <v>239</v>
      </c>
      <c r="E238">
        <v>5314050</v>
      </c>
    </row>
    <row r="239" spans="1:5" x14ac:dyDescent="0.25">
      <c r="A239">
        <v>238</v>
      </c>
      <c r="B239" t="s">
        <v>337</v>
      </c>
      <c r="C239" t="s">
        <v>374</v>
      </c>
      <c r="D239" t="s">
        <v>240</v>
      </c>
      <c r="E239">
        <v>5314060</v>
      </c>
    </row>
    <row r="240" spans="1:5" x14ac:dyDescent="0.25">
      <c r="A240">
        <v>239</v>
      </c>
      <c r="B240" t="s">
        <v>337</v>
      </c>
      <c r="C240" t="s">
        <v>374</v>
      </c>
      <c r="D240" t="s">
        <v>241</v>
      </c>
      <c r="E240">
        <v>5314061</v>
      </c>
    </row>
    <row r="241" spans="1:5" x14ac:dyDescent="0.25">
      <c r="A241">
        <v>240</v>
      </c>
      <c r="B241" t="s">
        <v>337</v>
      </c>
      <c r="C241" t="s">
        <v>374</v>
      </c>
      <c r="D241" t="s">
        <v>242</v>
      </c>
      <c r="E241">
        <v>5314070</v>
      </c>
    </row>
    <row r="242" spans="1:5" x14ac:dyDescent="0.25">
      <c r="A242">
        <v>241</v>
      </c>
      <c r="B242" t="s">
        <v>337</v>
      </c>
      <c r="C242" t="s">
        <v>374</v>
      </c>
      <c r="D242" t="s">
        <v>243</v>
      </c>
      <c r="E242">
        <v>5314071</v>
      </c>
    </row>
    <row r="243" spans="1:5" x14ac:dyDescent="0.25">
      <c r="A243">
        <v>242</v>
      </c>
      <c r="B243" t="s">
        <v>337</v>
      </c>
      <c r="C243" t="s">
        <v>375</v>
      </c>
      <c r="D243" t="s">
        <v>244</v>
      </c>
      <c r="E243">
        <v>5315010</v>
      </c>
    </row>
    <row r="244" spans="1:5" x14ac:dyDescent="0.25">
      <c r="A244">
        <v>243</v>
      </c>
      <c r="B244" t="s">
        <v>337</v>
      </c>
      <c r="C244" t="s">
        <v>375</v>
      </c>
      <c r="D244" t="s">
        <v>245</v>
      </c>
      <c r="E244">
        <v>5315011</v>
      </c>
    </row>
    <row r="245" spans="1:5" x14ac:dyDescent="0.25">
      <c r="A245">
        <v>244</v>
      </c>
      <c r="B245" t="s">
        <v>337</v>
      </c>
      <c r="C245" t="s">
        <v>375</v>
      </c>
      <c r="D245" t="s">
        <v>246</v>
      </c>
      <c r="E245">
        <v>5315020</v>
      </c>
    </row>
    <row r="246" spans="1:5" x14ac:dyDescent="0.25">
      <c r="A246">
        <v>245</v>
      </c>
      <c r="B246" t="s">
        <v>337</v>
      </c>
      <c r="C246" t="s">
        <v>375</v>
      </c>
      <c r="D246" t="s">
        <v>247</v>
      </c>
      <c r="E246">
        <v>5315021</v>
      </c>
    </row>
    <row r="247" spans="1:5" x14ac:dyDescent="0.25">
      <c r="A247">
        <v>246</v>
      </c>
      <c r="B247" t="s">
        <v>337</v>
      </c>
      <c r="C247" t="s">
        <v>375</v>
      </c>
      <c r="D247" t="s">
        <v>248</v>
      </c>
      <c r="E247">
        <v>5315030</v>
      </c>
    </row>
    <row r="248" spans="1:5" x14ac:dyDescent="0.25">
      <c r="A248">
        <v>247</v>
      </c>
      <c r="B248" t="s">
        <v>337</v>
      </c>
      <c r="C248" t="s">
        <v>375</v>
      </c>
      <c r="D248" t="s">
        <v>249</v>
      </c>
      <c r="E248">
        <v>5315031</v>
      </c>
    </row>
    <row r="249" spans="1:5" x14ac:dyDescent="0.25">
      <c r="A249">
        <v>248</v>
      </c>
      <c r="B249" t="s">
        <v>337</v>
      </c>
      <c r="C249" t="s">
        <v>375</v>
      </c>
      <c r="D249" t="s">
        <v>250</v>
      </c>
      <c r="E249">
        <v>5315032</v>
      </c>
    </row>
    <row r="250" spans="1:5" x14ac:dyDescent="0.25">
      <c r="A250">
        <v>249</v>
      </c>
      <c r="B250" t="s">
        <v>337</v>
      </c>
      <c r="C250" t="s">
        <v>375</v>
      </c>
      <c r="D250" t="s">
        <v>251</v>
      </c>
      <c r="E250">
        <v>5315040</v>
      </c>
    </row>
    <row r="251" spans="1:5" x14ac:dyDescent="0.25">
      <c r="A251">
        <v>250</v>
      </c>
      <c r="B251" t="s">
        <v>337</v>
      </c>
      <c r="C251" t="s">
        <v>375</v>
      </c>
      <c r="D251" t="s">
        <v>252</v>
      </c>
      <c r="E251">
        <v>5315041</v>
      </c>
    </row>
    <row r="252" spans="1:5" x14ac:dyDescent="0.25">
      <c r="A252">
        <v>251</v>
      </c>
      <c r="B252" t="s">
        <v>337</v>
      </c>
      <c r="C252" t="s">
        <v>375</v>
      </c>
      <c r="D252" t="s">
        <v>253</v>
      </c>
      <c r="E252">
        <v>5315042</v>
      </c>
    </row>
    <row r="253" spans="1:5" x14ac:dyDescent="0.25">
      <c r="A253">
        <v>252</v>
      </c>
      <c r="B253" t="s">
        <v>337</v>
      </c>
      <c r="C253" t="s">
        <v>375</v>
      </c>
      <c r="D253" t="s">
        <v>254</v>
      </c>
      <c r="E253">
        <v>5315050</v>
      </c>
    </row>
    <row r="254" spans="1:5" x14ac:dyDescent="0.25">
      <c r="A254">
        <v>253</v>
      </c>
      <c r="B254" t="s">
        <v>337</v>
      </c>
      <c r="C254" t="s">
        <v>375</v>
      </c>
      <c r="D254" t="s">
        <v>255</v>
      </c>
      <c r="E254">
        <v>5315051</v>
      </c>
    </row>
    <row r="255" spans="1:5" x14ac:dyDescent="0.25">
      <c r="A255">
        <v>254</v>
      </c>
      <c r="B255" t="s">
        <v>337</v>
      </c>
      <c r="C255" t="s">
        <v>376</v>
      </c>
      <c r="D255" t="s">
        <v>256</v>
      </c>
      <c r="E255">
        <v>5316010</v>
      </c>
    </row>
    <row r="256" spans="1:5" x14ac:dyDescent="0.25">
      <c r="A256">
        <v>255</v>
      </c>
      <c r="B256" t="s">
        <v>337</v>
      </c>
      <c r="C256" t="s">
        <v>376</v>
      </c>
      <c r="D256" t="s">
        <v>257</v>
      </c>
      <c r="E256">
        <v>5316011</v>
      </c>
    </row>
    <row r="257" spans="1:5" x14ac:dyDescent="0.25">
      <c r="A257">
        <v>256</v>
      </c>
      <c r="B257" t="s">
        <v>337</v>
      </c>
      <c r="C257" t="s">
        <v>376</v>
      </c>
      <c r="D257" t="s">
        <v>258</v>
      </c>
      <c r="E257">
        <v>5316020</v>
      </c>
    </row>
    <row r="258" spans="1:5" x14ac:dyDescent="0.25">
      <c r="A258">
        <v>257</v>
      </c>
      <c r="B258" t="s">
        <v>337</v>
      </c>
      <c r="C258" t="s">
        <v>376</v>
      </c>
      <c r="D258" t="s">
        <v>259</v>
      </c>
      <c r="E258">
        <v>5316030</v>
      </c>
    </row>
    <row r="259" spans="1:5" x14ac:dyDescent="0.25">
      <c r="A259">
        <v>258</v>
      </c>
      <c r="B259" t="s">
        <v>337</v>
      </c>
      <c r="C259" t="s">
        <v>376</v>
      </c>
      <c r="D259" t="s">
        <v>260</v>
      </c>
      <c r="E259">
        <v>5316040</v>
      </c>
    </row>
    <row r="260" spans="1:5" x14ac:dyDescent="0.25">
      <c r="A260">
        <v>259</v>
      </c>
      <c r="B260" t="s">
        <v>337</v>
      </c>
      <c r="C260" t="s">
        <v>377</v>
      </c>
      <c r="D260" t="s">
        <v>261</v>
      </c>
      <c r="E260">
        <v>5317010</v>
      </c>
    </row>
    <row r="261" spans="1:5" x14ac:dyDescent="0.25">
      <c r="A261">
        <v>260</v>
      </c>
      <c r="B261" t="s">
        <v>337</v>
      </c>
      <c r="C261" t="s">
        <v>377</v>
      </c>
      <c r="D261" t="s">
        <v>262</v>
      </c>
      <c r="E261">
        <v>5317011</v>
      </c>
    </row>
    <row r="262" spans="1:5" x14ac:dyDescent="0.25">
      <c r="A262">
        <v>261</v>
      </c>
      <c r="B262" t="s">
        <v>337</v>
      </c>
      <c r="C262" t="s">
        <v>377</v>
      </c>
      <c r="D262" t="s">
        <v>263</v>
      </c>
      <c r="E262">
        <v>5317020</v>
      </c>
    </row>
    <row r="263" spans="1:5" x14ac:dyDescent="0.25">
      <c r="A263">
        <v>262</v>
      </c>
      <c r="B263" t="s">
        <v>337</v>
      </c>
      <c r="C263" t="s">
        <v>377</v>
      </c>
      <c r="D263" t="s">
        <v>264</v>
      </c>
      <c r="E263">
        <v>5317030</v>
      </c>
    </row>
    <row r="264" spans="1:5" x14ac:dyDescent="0.25">
      <c r="A264">
        <v>263</v>
      </c>
      <c r="B264" t="s">
        <v>337</v>
      </c>
      <c r="C264" t="s">
        <v>377</v>
      </c>
      <c r="D264" t="s">
        <v>265</v>
      </c>
      <c r="E264">
        <v>5317040</v>
      </c>
    </row>
    <row r="265" spans="1:5" x14ac:dyDescent="0.25">
      <c r="A265">
        <v>264</v>
      </c>
      <c r="B265" t="s">
        <v>337</v>
      </c>
      <c r="C265" t="s">
        <v>377</v>
      </c>
      <c r="D265" t="s">
        <v>266</v>
      </c>
      <c r="E265">
        <v>5317050</v>
      </c>
    </row>
    <row r="266" spans="1:5" x14ac:dyDescent="0.25">
      <c r="A266">
        <v>265</v>
      </c>
      <c r="B266" t="s">
        <v>337</v>
      </c>
      <c r="C266" t="s">
        <v>377</v>
      </c>
      <c r="D266" t="s">
        <v>267</v>
      </c>
      <c r="E266">
        <v>5317060</v>
      </c>
    </row>
    <row r="267" spans="1:5" x14ac:dyDescent="0.25">
      <c r="A267">
        <v>266</v>
      </c>
      <c r="B267" t="s">
        <v>337</v>
      </c>
      <c r="C267" t="s">
        <v>377</v>
      </c>
      <c r="D267" t="s">
        <v>268</v>
      </c>
      <c r="E267">
        <v>5317061</v>
      </c>
    </row>
    <row r="268" spans="1:5" x14ac:dyDescent="0.25">
      <c r="A268">
        <v>267</v>
      </c>
      <c r="B268" t="s">
        <v>337</v>
      </c>
      <c r="C268" t="s">
        <v>377</v>
      </c>
      <c r="D268" t="s">
        <v>269</v>
      </c>
      <c r="E268">
        <v>5317070</v>
      </c>
    </row>
    <row r="269" spans="1:5" x14ac:dyDescent="0.25">
      <c r="A269">
        <v>268</v>
      </c>
      <c r="B269" t="s">
        <v>337</v>
      </c>
      <c r="C269" t="s">
        <v>377</v>
      </c>
      <c r="D269" t="s">
        <v>270</v>
      </c>
      <c r="E269">
        <v>5317080</v>
      </c>
    </row>
    <row r="270" spans="1:5" x14ac:dyDescent="0.25">
      <c r="A270">
        <v>269</v>
      </c>
      <c r="B270" t="s">
        <v>337</v>
      </c>
      <c r="C270" t="s">
        <v>377</v>
      </c>
      <c r="D270" t="s">
        <v>271</v>
      </c>
      <c r="E270">
        <v>5317081</v>
      </c>
    </row>
    <row r="271" spans="1:5" x14ac:dyDescent="0.25">
      <c r="A271">
        <v>270</v>
      </c>
      <c r="B271" t="s">
        <v>337</v>
      </c>
      <c r="C271" t="s">
        <v>378</v>
      </c>
      <c r="D271" t="s">
        <v>272</v>
      </c>
      <c r="E271">
        <v>5318010</v>
      </c>
    </row>
    <row r="272" spans="1:5" x14ac:dyDescent="0.25">
      <c r="A272">
        <v>271</v>
      </c>
      <c r="B272" t="s">
        <v>337</v>
      </c>
      <c r="C272" t="s">
        <v>378</v>
      </c>
      <c r="D272" t="s">
        <v>273</v>
      </c>
      <c r="E272">
        <v>5318020</v>
      </c>
    </row>
    <row r="273" spans="1:5" x14ac:dyDescent="0.25">
      <c r="A273">
        <v>272</v>
      </c>
      <c r="B273" t="s">
        <v>337</v>
      </c>
      <c r="C273" t="s">
        <v>378</v>
      </c>
      <c r="D273" t="s">
        <v>274</v>
      </c>
      <c r="E273">
        <v>5318030</v>
      </c>
    </row>
    <row r="274" spans="1:5" x14ac:dyDescent="0.25">
      <c r="A274">
        <v>273</v>
      </c>
      <c r="B274" t="s">
        <v>337</v>
      </c>
      <c r="C274" t="s">
        <v>378</v>
      </c>
      <c r="D274" t="s">
        <v>275</v>
      </c>
      <c r="E274">
        <v>5318040</v>
      </c>
    </row>
    <row r="275" spans="1:5" x14ac:dyDescent="0.25">
      <c r="A275">
        <v>274</v>
      </c>
      <c r="B275" t="s">
        <v>337</v>
      </c>
      <c r="C275" t="s">
        <v>378</v>
      </c>
      <c r="D275" t="s">
        <v>276</v>
      </c>
      <c r="E275">
        <v>5318050</v>
      </c>
    </row>
    <row r="276" spans="1:5" x14ac:dyDescent="0.25">
      <c r="A276">
        <v>275</v>
      </c>
      <c r="B276" t="s">
        <v>337</v>
      </c>
      <c r="C276" t="s">
        <v>378</v>
      </c>
      <c r="D276" t="s">
        <v>277</v>
      </c>
      <c r="E276">
        <v>5318060</v>
      </c>
    </row>
    <row r="277" spans="1:5" x14ac:dyDescent="0.25">
      <c r="A277">
        <v>276</v>
      </c>
      <c r="B277" t="s">
        <v>337</v>
      </c>
      <c r="C277" t="s">
        <v>378</v>
      </c>
      <c r="D277" t="s">
        <v>278</v>
      </c>
      <c r="E277">
        <v>5318070</v>
      </c>
    </row>
    <row r="278" spans="1:5" x14ac:dyDescent="0.25">
      <c r="A278">
        <v>277</v>
      </c>
      <c r="B278" t="s">
        <v>337</v>
      </c>
      <c r="C278" t="s">
        <v>379</v>
      </c>
      <c r="D278" t="s">
        <v>279</v>
      </c>
      <c r="E278">
        <v>5319010</v>
      </c>
    </row>
    <row r="279" spans="1:5" x14ac:dyDescent="0.25">
      <c r="A279">
        <v>278</v>
      </c>
      <c r="B279" t="s">
        <v>337</v>
      </c>
      <c r="C279" t="s">
        <v>379</v>
      </c>
      <c r="D279" t="s">
        <v>280</v>
      </c>
      <c r="E279">
        <v>5319011</v>
      </c>
    </row>
    <row r="280" spans="1:5" x14ac:dyDescent="0.25">
      <c r="A280">
        <v>279</v>
      </c>
      <c r="B280" t="s">
        <v>337</v>
      </c>
      <c r="C280" t="s">
        <v>379</v>
      </c>
      <c r="D280" t="s">
        <v>281</v>
      </c>
      <c r="E280">
        <v>5319020</v>
      </c>
    </row>
    <row r="281" spans="1:5" x14ac:dyDescent="0.25">
      <c r="A281">
        <v>280</v>
      </c>
      <c r="B281" t="s">
        <v>337</v>
      </c>
      <c r="C281" t="s">
        <v>379</v>
      </c>
      <c r="D281" t="s">
        <v>282</v>
      </c>
      <c r="E281">
        <v>5319030</v>
      </c>
    </row>
    <row r="282" spans="1:5" x14ac:dyDescent="0.25">
      <c r="A282">
        <v>281</v>
      </c>
      <c r="B282" t="s">
        <v>337</v>
      </c>
      <c r="C282" t="s">
        <v>379</v>
      </c>
      <c r="D282" t="s">
        <v>283</v>
      </c>
      <c r="E282">
        <v>5319031</v>
      </c>
    </row>
    <row r="283" spans="1:5" x14ac:dyDescent="0.25">
      <c r="A283">
        <v>282</v>
      </c>
      <c r="B283" t="s">
        <v>337</v>
      </c>
      <c r="C283" t="s">
        <v>379</v>
      </c>
      <c r="D283" t="s">
        <v>284</v>
      </c>
      <c r="E283">
        <v>5319040</v>
      </c>
    </row>
    <row r="284" spans="1:5" x14ac:dyDescent="0.25">
      <c r="A284">
        <v>283</v>
      </c>
      <c r="B284" t="s">
        <v>337</v>
      </c>
      <c r="C284" t="s">
        <v>379</v>
      </c>
      <c r="D284" t="s">
        <v>285</v>
      </c>
      <c r="E284">
        <v>5319050</v>
      </c>
    </row>
    <row r="285" spans="1:5" x14ac:dyDescent="0.25">
      <c r="A285">
        <v>284</v>
      </c>
      <c r="B285" t="s">
        <v>337</v>
      </c>
      <c r="C285" t="s">
        <v>379</v>
      </c>
      <c r="D285" t="s">
        <v>286</v>
      </c>
      <c r="E285">
        <v>5319051</v>
      </c>
    </row>
    <row r="286" spans="1:5" x14ac:dyDescent="0.25">
      <c r="A286">
        <v>285</v>
      </c>
      <c r="B286" t="s">
        <v>337</v>
      </c>
      <c r="C286" t="s">
        <v>379</v>
      </c>
      <c r="D286" t="s">
        <v>287</v>
      </c>
      <c r="E286">
        <v>5319060</v>
      </c>
    </row>
    <row r="287" spans="1:5" x14ac:dyDescent="0.25">
      <c r="A287">
        <v>286</v>
      </c>
      <c r="B287" t="s">
        <v>337</v>
      </c>
      <c r="C287" t="s">
        <v>380</v>
      </c>
      <c r="D287" t="s">
        <v>288</v>
      </c>
      <c r="E287">
        <v>5320010</v>
      </c>
    </row>
    <row r="288" spans="1:5" x14ac:dyDescent="0.25">
      <c r="A288">
        <v>287</v>
      </c>
      <c r="B288" t="s">
        <v>337</v>
      </c>
      <c r="C288" t="s">
        <v>380</v>
      </c>
      <c r="D288" t="s">
        <v>289</v>
      </c>
      <c r="E288">
        <v>5320020</v>
      </c>
    </row>
    <row r="289" spans="1:5" x14ac:dyDescent="0.25">
      <c r="A289">
        <v>288</v>
      </c>
      <c r="B289" t="s">
        <v>337</v>
      </c>
      <c r="C289" t="s">
        <v>380</v>
      </c>
      <c r="D289" t="s">
        <v>290</v>
      </c>
      <c r="E289">
        <v>5320030</v>
      </c>
    </row>
    <row r="290" spans="1:5" x14ac:dyDescent="0.25">
      <c r="A290">
        <v>289</v>
      </c>
      <c r="B290" t="s">
        <v>337</v>
      </c>
      <c r="C290" t="s">
        <v>380</v>
      </c>
      <c r="D290" t="s">
        <v>291</v>
      </c>
      <c r="E290">
        <v>5320040</v>
      </c>
    </row>
    <row r="291" spans="1:5" x14ac:dyDescent="0.25">
      <c r="A291">
        <v>290</v>
      </c>
      <c r="B291" t="s">
        <v>337</v>
      </c>
      <c r="C291" t="s">
        <v>380</v>
      </c>
      <c r="D291" t="s">
        <v>292</v>
      </c>
      <c r="E291">
        <v>5320050</v>
      </c>
    </row>
    <row r="292" spans="1:5" x14ac:dyDescent="0.25">
      <c r="A292">
        <v>291</v>
      </c>
      <c r="B292" t="s">
        <v>337</v>
      </c>
      <c r="C292" t="s">
        <v>380</v>
      </c>
      <c r="D292" t="s">
        <v>293</v>
      </c>
      <c r="E292">
        <v>5320060</v>
      </c>
    </row>
    <row r="293" spans="1:5" x14ac:dyDescent="0.25">
      <c r="A293">
        <v>292</v>
      </c>
      <c r="B293" t="s">
        <v>337</v>
      </c>
      <c r="C293" t="s">
        <v>381</v>
      </c>
      <c r="D293" t="s">
        <v>294</v>
      </c>
      <c r="E293">
        <v>5321010</v>
      </c>
    </row>
    <row r="294" spans="1:5" x14ac:dyDescent="0.25">
      <c r="A294">
        <v>293</v>
      </c>
      <c r="B294" t="s">
        <v>337</v>
      </c>
      <c r="C294" t="s">
        <v>381</v>
      </c>
      <c r="D294" t="s">
        <v>295</v>
      </c>
      <c r="E294">
        <v>5321020</v>
      </c>
    </row>
    <row r="295" spans="1:5" x14ac:dyDescent="0.25">
      <c r="A295">
        <v>294</v>
      </c>
      <c r="B295" t="s">
        <v>337</v>
      </c>
      <c r="C295" t="s">
        <v>381</v>
      </c>
      <c r="D295" t="s">
        <v>296</v>
      </c>
      <c r="E295">
        <v>5321030</v>
      </c>
    </row>
    <row r="296" spans="1:5" x14ac:dyDescent="0.25">
      <c r="A296">
        <v>295</v>
      </c>
      <c r="B296" t="s">
        <v>337</v>
      </c>
      <c r="C296" t="s">
        <v>381</v>
      </c>
      <c r="D296" t="s">
        <v>297</v>
      </c>
      <c r="E296">
        <v>5321040</v>
      </c>
    </row>
    <row r="297" spans="1:5" x14ac:dyDescent="0.25">
      <c r="A297">
        <v>296</v>
      </c>
      <c r="B297" t="s">
        <v>337</v>
      </c>
      <c r="C297" t="s">
        <v>381</v>
      </c>
      <c r="D297" t="s">
        <v>298</v>
      </c>
      <c r="E297">
        <v>5321050</v>
      </c>
    </row>
    <row r="298" spans="1:5" x14ac:dyDescent="0.25">
      <c r="A298">
        <v>297</v>
      </c>
      <c r="B298" t="s">
        <v>337</v>
      </c>
      <c r="C298" t="s">
        <v>381</v>
      </c>
      <c r="D298" t="s">
        <v>299</v>
      </c>
      <c r="E298">
        <v>5321060</v>
      </c>
    </row>
    <row r="299" spans="1:5" x14ac:dyDescent="0.25">
      <c r="A299">
        <v>298</v>
      </c>
      <c r="B299" t="s">
        <v>337</v>
      </c>
      <c r="C299" t="s">
        <v>381</v>
      </c>
      <c r="D299" t="s">
        <v>300</v>
      </c>
      <c r="E299">
        <v>5321070</v>
      </c>
    </row>
    <row r="300" spans="1:5" x14ac:dyDescent="0.25">
      <c r="A300">
        <v>299</v>
      </c>
      <c r="B300" t="s">
        <v>337</v>
      </c>
      <c r="C300" t="s">
        <v>381</v>
      </c>
      <c r="D300" t="s">
        <v>301</v>
      </c>
      <c r="E300">
        <v>5321080</v>
      </c>
    </row>
    <row r="301" spans="1:5" x14ac:dyDescent="0.25">
      <c r="A301">
        <v>300</v>
      </c>
      <c r="B301" t="s">
        <v>337</v>
      </c>
      <c r="C301" t="s">
        <v>381</v>
      </c>
      <c r="D301" t="s">
        <v>302</v>
      </c>
      <c r="E301">
        <v>5321090</v>
      </c>
    </row>
    <row r="302" spans="1:5" x14ac:dyDescent="0.25">
      <c r="A302">
        <v>301</v>
      </c>
      <c r="B302" t="s">
        <v>337</v>
      </c>
      <c r="C302" t="s">
        <v>381</v>
      </c>
      <c r="D302" t="s">
        <v>303</v>
      </c>
      <c r="E302">
        <v>5321100</v>
      </c>
    </row>
    <row r="303" spans="1:5" x14ac:dyDescent="0.25">
      <c r="A303">
        <v>302</v>
      </c>
      <c r="B303" t="s">
        <v>337</v>
      </c>
      <c r="C303" t="s">
        <v>381</v>
      </c>
      <c r="D303" t="s">
        <v>304</v>
      </c>
      <c r="E303">
        <v>5321110</v>
      </c>
    </row>
    <row r="304" spans="1:5" x14ac:dyDescent="0.25">
      <c r="A304">
        <v>303</v>
      </c>
      <c r="B304" t="s">
        <v>337</v>
      </c>
      <c r="C304" t="s">
        <v>381</v>
      </c>
      <c r="D304" t="s">
        <v>305</v>
      </c>
      <c r="E304">
        <v>5321120</v>
      </c>
    </row>
    <row r="305" spans="1:5" x14ac:dyDescent="0.25">
      <c r="A305">
        <v>304</v>
      </c>
      <c r="B305" t="s">
        <v>337</v>
      </c>
      <c r="C305" t="s">
        <v>364</v>
      </c>
      <c r="D305" t="s">
        <v>306</v>
      </c>
      <c r="E305">
        <v>5371010</v>
      </c>
    </row>
    <row r="306" spans="1:5" x14ac:dyDescent="0.25">
      <c r="A306">
        <v>305</v>
      </c>
      <c r="B306" t="s">
        <v>337</v>
      </c>
      <c r="C306" t="s">
        <v>364</v>
      </c>
      <c r="D306" t="s">
        <v>307</v>
      </c>
      <c r="E306">
        <v>5371020</v>
      </c>
    </row>
    <row r="307" spans="1:5" x14ac:dyDescent="0.25">
      <c r="A307">
        <v>306</v>
      </c>
      <c r="B307" t="s">
        <v>337</v>
      </c>
      <c r="C307" t="s">
        <v>364</v>
      </c>
      <c r="D307" t="s">
        <v>308</v>
      </c>
      <c r="E307">
        <v>5371030</v>
      </c>
    </row>
    <row r="308" spans="1:5" x14ac:dyDescent="0.25">
      <c r="A308">
        <v>307</v>
      </c>
      <c r="B308" t="s">
        <v>337</v>
      </c>
      <c r="C308" t="s">
        <v>364</v>
      </c>
      <c r="D308" t="s">
        <v>309</v>
      </c>
      <c r="E308">
        <v>5371031</v>
      </c>
    </row>
    <row r="309" spans="1:5" x14ac:dyDescent="0.25">
      <c r="A309">
        <v>308</v>
      </c>
      <c r="B309" t="s">
        <v>337</v>
      </c>
      <c r="C309" t="s">
        <v>364</v>
      </c>
      <c r="D309" t="s">
        <v>310</v>
      </c>
      <c r="E309">
        <v>5371040</v>
      </c>
    </row>
    <row r="310" spans="1:5" x14ac:dyDescent="0.25">
      <c r="A310">
        <v>309</v>
      </c>
      <c r="B310" t="s">
        <v>337</v>
      </c>
      <c r="C310" t="s">
        <v>364</v>
      </c>
      <c r="D310" t="s">
        <v>311</v>
      </c>
      <c r="E310">
        <v>5371041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3CA5-9395-4D1F-83F3-666AAEFD6147}">
  <dimension ref="A1:I57"/>
  <sheetViews>
    <sheetView topLeftCell="A7" workbookViewId="0">
      <selection activeCell="C21" sqref="C21"/>
    </sheetView>
  </sheetViews>
  <sheetFormatPr defaultRowHeight="15" x14ac:dyDescent="0.25"/>
  <cols>
    <col min="1" max="1" width="4.140625" bestFit="1" customWidth="1"/>
    <col min="2" max="2" width="8.140625" bestFit="1" customWidth="1"/>
    <col min="3" max="3" width="49.140625" bestFit="1" customWidth="1"/>
    <col min="4" max="4" width="53.28515625" bestFit="1" customWidth="1"/>
    <col min="5" max="5" width="18.7109375" bestFit="1" customWidth="1"/>
    <col min="6" max="6" width="14.140625" bestFit="1" customWidth="1"/>
    <col min="7" max="7" width="13.42578125" bestFit="1" customWidth="1"/>
    <col min="8" max="8" width="14.7109375" bestFit="1" customWidth="1"/>
  </cols>
  <sheetData>
    <row r="1" spans="1:9" x14ac:dyDescent="0.25">
      <c r="A1" s="4" t="s">
        <v>382</v>
      </c>
      <c r="B1" s="4" t="s">
        <v>383</v>
      </c>
      <c r="C1" s="4" t="s">
        <v>384</v>
      </c>
      <c r="D1" s="4" t="s">
        <v>385</v>
      </c>
      <c r="E1" s="4"/>
      <c r="F1" s="4" t="s">
        <v>386</v>
      </c>
      <c r="G1" s="4" t="s">
        <v>387</v>
      </c>
      <c r="H1" s="4" t="s">
        <v>388</v>
      </c>
    </row>
    <row r="2" spans="1:9" x14ac:dyDescent="0.25">
      <c r="A2" s="4" t="s">
        <v>389</v>
      </c>
      <c r="B2" s="4"/>
      <c r="C2" s="4" t="s">
        <v>390</v>
      </c>
      <c r="D2" s="4" t="s">
        <v>391</v>
      </c>
      <c r="E2" s="4" t="s">
        <v>392</v>
      </c>
      <c r="F2" s="4" t="s">
        <v>393</v>
      </c>
      <c r="G2" s="4"/>
      <c r="H2" s="4" t="s">
        <v>394</v>
      </c>
    </row>
    <row r="3" spans="1:9" x14ac:dyDescent="0.25">
      <c r="A3" s="4" t="s">
        <v>395</v>
      </c>
      <c r="B3" s="4"/>
      <c r="C3" s="4" t="s">
        <v>396</v>
      </c>
      <c r="D3" s="4" t="s">
        <v>397</v>
      </c>
      <c r="E3" s="4" t="s">
        <v>392</v>
      </c>
      <c r="F3" s="4" t="s">
        <v>393</v>
      </c>
      <c r="G3" s="4"/>
      <c r="H3" s="4" t="s">
        <v>394</v>
      </c>
    </row>
    <row r="4" spans="1:9" x14ac:dyDescent="0.25">
      <c r="A4" s="4" t="s">
        <v>398</v>
      </c>
      <c r="B4" s="4"/>
      <c r="C4" s="8" t="s">
        <v>399</v>
      </c>
      <c r="D4" s="4" t="s">
        <v>400</v>
      </c>
      <c r="E4" s="4" t="s">
        <v>392</v>
      </c>
      <c r="F4" s="4" t="s">
        <v>393</v>
      </c>
      <c r="G4" s="4"/>
      <c r="H4" s="4" t="s">
        <v>394</v>
      </c>
      <c r="I4" s="4"/>
    </row>
    <row r="5" spans="1:9" x14ac:dyDescent="0.25">
      <c r="A5" s="4" t="s">
        <v>401</v>
      </c>
      <c r="B5" s="4"/>
      <c r="C5" s="8" t="s">
        <v>402</v>
      </c>
      <c r="D5" s="4" t="s">
        <v>400</v>
      </c>
      <c r="E5" s="4" t="s">
        <v>392</v>
      </c>
      <c r="F5" s="4" t="s">
        <v>393</v>
      </c>
      <c r="G5" s="4"/>
      <c r="H5" s="4" t="s">
        <v>394</v>
      </c>
      <c r="I5" s="4"/>
    </row>
    <row r="6" spans="1:9" x14ac:dyDescent="0.25">
      <c r="A6" s="4" t="s">
        <v>403</v>
      </c>
      <c r="B6" s="4"/>
      <c r="C6" s="4" t="s">
        <v>404</v>
      </c>
      <c r="D6" s="4" t="s">
        <v>391</v>
      </c>
      <c r="E6" s="4" t="s">
        <v>392</v>
      </c>
      <c r="F6" s="4" t="s">
        <v>393</v>
      </c>
      <c r="G6" s="4"/>
      <c r="H6" s="4" t="s">
        <v>394</v>
      </c>
    </row>
    <row r="7" spans="1:9" x14ac:dyDescent="0.25">
      <c r="A7" s="4" t="s">
        <v>405</v>
      </c>
      <c r="B7" s="4"/>
      <c r="C7" s="4" t="s">
        <v>406</v>
      </c>
      <c r="D7" s="4" t="s">
        <v>397</v>
      </c>
      <c r="E7" s="4" t="s">
        <v>392</v>
      </c>
      <c r="F7" s="4" t="s">
        <v>393</v>
      </c>
      <c r="G7" s="4"/>
      <c r="H7" s="4" t="s">
        <v>394</v>
      </c>
    </row>
    <row r="8" spans="1:9" x14ac:dyDescent="0.25">
      <c r="A8" s="4" t="s">
        <v>407</v>
      </c>
      <c r="B8" s="4"/>
      <c r="C8" s="4" t="s">
        <v>408</v>
      </c>
      <c r="D8" s="4" t="s">
        <v>409</v>
      </c>
      <c r="E8" s="4" t="s">
        <v>392</v>
      </c>
      <c r="F8" s="4" t="s">
        <v>393</v>
      </c>
      <c r="G8" s="4"/>
      <c r="H8" s="4" t="s">
        <v>394</v>
      </c>
    </row>
    <row r="9" spans="1:9" x14ac:dyDescent="0.25">
      <c r="A9" s="4" t="s">
        <v>410</v>
      </c>
      <c r="B9" s="4"/>
      <c r="C9" s="4" t="s">
        <v>411</v>
      </c>
      <c r="D9" s="4" t="s">
        <v>412</v>
      </c>
      <c r="E9" s="4" t="s">
        <v>392</v>
      </c>
      <c r="F9" s="4" t="s">
        <v>393</v>
      </c>
      <c r="G9" s="4"/>
      <c r="H9" s="4" t="s">
        <v>394</v>
      </c>
    </row>
    <row r="10" spans="1:9" x14ac:dyDescent="0.25">
      <c r="A10" s="4" t="s">
        <v>413</v>
      </c>
      <c r="B10" s="4"/>
      <c r="C10" s="4" t="s">
        <v>414</v>
      </c>
      <c r="D10" s="4" t="s">
        <v>412</v>
      </c>
      <c r="E10" s="4" t="s">
        <v>392</v>
      </c>
      <c r="F10" s="4" t="s">
        <v>393</v>
      </c>
      <c r="G10" s="4"/>
      <c r="H10" s="4" t="s">
        <v>394</v>
      </c>
    </row>
    <row r="11" spans="1:9" x14ac:dyDescent="0.25">
      <c r="A11" s="4" t="s">
        <v>415</v>
      </c>
      <c r="B11" s="4"/>
      <c r="C11" s="4" t="s">
        <v>416</v>
      </c>
      <c r="D11" s="4" t="s">
        <v>391</v>
      </c>
      <c r="E11" s="4" t="s">
        <v>392</v>
      </c>
      <c r="F11" s="4" t="s">
        <v>393</v>
      </c>
      <c r="G11" s="4"/>
      <c r="H11" s="4" t="s">
        <v>394</v>
      </c>
    </row>
    <row r="12" spans="1:9" x14ac:dyDescent="0.25">
      <c r="A12" s="4" t="s">
        <v>417</v>
      </c>
      <c r="B12" s="4"/>
      <c r="C12" s="4" t="s">
        <v>418</v>
      </c>
      <c r="D12" s="4" t="s">
        <v>391</v>
      </c>
      <c r="E12" s="4" t="s">
        <v>392</v>
      </c>
      <c r="F12" s="4" t="s">
        <v>419</v>
      </c>
      <c r="G12" s="4"/>
      <c r="H12" s="4" t="s">
        <v>420</v>
      </c>
      <c r="I12" s="4" t="s">
        <v>421</v>
      </c>
    </row>
    <row r="13" spans="1:9" x14ac:dyDescent="0.25">
      <c r="A13" s="4" t="s">
        <v>422</v>
      </c>
      <c r="B13" s="4"/>
      <c r="C13" s="4" t="s">
        <v>423</v>
      </c>
      <c r="D13" s="4" t="s">
        <v>391</v>
      </c>
      <c r="E13" s="4" t="s">
        <v>392</v>
      </c>
      <c r="F13" s="4" t="s">
        <v>419</v>
      </c>
      <c r="G13" s="4"/>
      <c r="H13" s="4" t="s">
        <v>420</v>
      </c>
      <c r="I13" s="4" t="s">
        <v>421</v>
      </c>
    </row>
    <row r="14" spans="1:9" x14ac:dyDescent="0.25">
      <c r="A14" s="4" t="s">
        <v>424</v>
      </c>
      <c r="B14" s="4"/>
      <c r="C14" s="4" t="s">
        <v>425</v>
      </c>
      <c r="D14" s="4" t="s">
        <v>391</v>
      </c>
      <c r="E14" s="4" t="s">
        <v>392</v>
      </c>
      <c r="F14" s="4" t="s">
        <v>419</v>
      </c>
      <c r="G14" s="4"/>
      <c r="H14" s="4" t="s">
        <v>420</v>
      </c>
      <c r="I14" s="4" t="s">
        <v>421</v>
      </c>
    </row>
    <row r="15" spans="1:9" x14ac:dyDescent="0.25">
      <c r="A15" s="4" t="s">
        <v>426</v>
      </c>
      <c r="B15" s="4"/>
      <c r="C15" s="4" t="s">
        <v>427</v>
      </c>
      <c r="D15" s="4" t="s">
        <v>391</v>
      </c>
      <c r="E15" s="4" t="s">
        <v>392</v>
      </c>
      <c r="F15" s="4" t="s">
        <v>419</v>
      </c>
      <c r="G15" s="4"/>
      <c r="H15" s="4" t="s">
        <v>420</v>
      </c>
      <c r="I15" s="4" t="s">
        <v>421</v>
      </c>
    </row>
    <row r="16" spans="1:9" x14ac:dyDescent="0.25">
      <c r="A16" s="4" t="s">
        <v>428</v>
      </c>
      <c r="B16" s="4"/>
      <c r="C16" s="4" t="s">
        <v>429</v>
      </c>
      <c r="D16" s="4" t="s">
        <v>391</v>
      </c>
      <c r="E16" s="4" t="s">
        <v>392</v>
      </c>
      <c r="F16" s="4" t="s">
        <v>419</v>
      </c>
      <c r="G16" s="4"/>
      <c r="H16" s="4" t="s">
        <v>420</v>
      </c>
      <c r="I16" s="4" t="s">
        <v>421</v>
      </c>
    </row>
    <row r="17" spans="1:9" x14ac:dyDescent="0.25">
      <c r="A17" s="4" t="s">
        <v>430</v>
      </c>
      <c r="B17" s="4"/>
      <c r="C17" s="4" t="s">
        <v>431</v>
      </c>
      <c r="D17" s="4" t="s">
        <v>391</v>
      </c>
      <c r="E17" s="4" t="s">
        <v>392</v>
      </c>
      <c r="F17" s="4" t="s">
        <v>419</v>
      </c>
      <c r="G17" s="4"/>
      <c r="H17" s="4" t="s">
        <v>420</v>
      </c>
      <c r="I17" s="4" t="s">
        <v>421</v>
      </c>
    </row>
    <row r="18" spans="1:9" x14ac:dyDescent="0.25">
      <c r="A18" s="4" t="s">
        <v>432</v>
      </c>
      <c r="B18" s="4"/>
      <c r="C18" s="4" t="s">
        <v>433</v>
      </c>
      <c r="D18" s="4" t="s">
        <v>391</v>
      </c>
      <c r="E18" s="4" t="s">
        <v>392</v>
      </c>
      <c r="F18" s="4" t="s">
        <v>393</v>
      </c>
      <c r="G18" s="4"/>
      <c r="H18" s="4" t="s">
        <v>394</v>
      </c>
    </row>
    <row r="19" spans="1:9" x14ac:dyDescent="0.25">
      <c r="A19" s="4" t="s">
        <v>434</v>
      </c>
      <c r="B19" s="4"/>
      <c r="C19" s="4" t="s">
        <v>435</v>
      </c>
      <c r="D19" s="4" t="s">
        <v>391</v>
      </c>
      <c r="E19" s="4" t="s">
        <v>392</v>
      </c>
      <c r="F19" s="4" t="s">
        <v>436</v>
      </c>
      <c r="G19" s="4"/>
      <c r="H19" s="4" t="s">
        <v>437</v>
      </c>
      <c r="I19" s="4" t="s">
        <v>421</v>
      </c>
    </row>
    <row r="20" spans="1:9" x14ac:dyDescent="0.25">
      <c r="A20" s="4" t="s">
        <v>438</v>
      </c>
      <c r="B20" s="4"/>
      <c r="C20" s="4" t="s">
        <v>439</v>
      </c>
      <c r="D20" s="4" t="s">
        <v>391</v>
      </c>
      <c r="E20" s="4" t="s">
        <v>392</v>
      </c>
      <c r="F20" s="4" t="s">
        <v>440</v>
      </c>
      <c r="G20" s="4"/>
      <c r="H20" s="4" t="s">
        <v>440</v>
      </c>
    </row>
    <row r="21" spans="1:9" x14ac:dyDescent="0.25">
      <c r="A21" s="4" t="s">
        <v>441</v>
      </c>
      <c r="B21" s="4"/>
      <c r="C21" s="4" t="s">
        <v>442</v>
      </c>
      <c r="D21" s="4" t="s">
        <v>443</v>
      </c>
      <c r="E21" s="4" t="s">
        <v>392</v>
      </c>
      <c r="F21" s="4" t="s">
        <v>444</v>
      </c>
      <c r="G21" s="4"/>
      <c r="H21" s="4" t="s">
        <v>394</v>
      </c>
    </row>
    <row r="22" spans="1:9" x14ac:dyDescent="0.25">
      <c r="A22" s="4" t="s">
        <v>445</v>
      </c>
      <c r="B22" s="4"/>
      <c r="C22" s="4" t="s">
        <v>446</v>
      </c>
      <c r="D22" s="4" t="s">
        <v>447</v>
      </c>
      <c r="E22" s="4" t="s">
        <v>392</v>
      </c>
      <c r="F22" s="4" t="s">
        <v>448</v>
      </c>
      <c r="G22" s="4"/>
      <c r="H22" s="4" t="s">
        <v>394</v>
      </c>
    </row>
    <row r="23" spans="1:9" x14ac:dyDescent="0.25">
      <c r="A23" s="4" t="s">
        <v>449</v>
      </c>
      <c r="B23" s="4"/>
      <c r="C23" s="4" t="s">
        <v>450</v>
      </c>
      <c r="D23" s="4" t="s">
        <v>447</v>
      </c>
      <c r="E23" s="4" t="s">
        <v>392</v>
      </c>
      <c r="F23" s="4" t="s">
        <v>448</v>
      </c>
      <c r="G23" s="4"/>
      <c r="H23" s="4" t="s">
        <v>394</v>
      </c>
    </row>
    <row r="24" spans="1:9" x14ac:dyDescent="0.25">
      <c r="A24" s="4" t="s">
        <v>451</v>
      </c>
      <c r="B24" s="4"/>
      <c r="C24" s="4" t="s">
        <v>452</v>
      </c>
      <c r="D24" s="4" t="s">
        <v>447</v>
      </c>
      <c r="E24" s="4" t="s">
        <v>392</v>
      </c>
      <c r="F24" s="4" t="s">
        <v>448</v>
      </c>
      <c r="G24" s="4"/>
      <c r="H24" s="4" t="s">
        <v>394</v>
      </c>
    </row>
    <row r="25" spans="1:9" x14ac:dyDescent="0.25">
      <c r="A25" s="4" t="s">
        <v>453</v>
      </c>
      <c r="C25" s="4" t="s">
        <v>454</v>
      </c>
      <c r="D25" s="4" t="s">
        <v>397</v>
      </c>
      <c r="E25" s="4" t="s">
        <v>392</v>
      </c>
      <c r="F25" s="4" t="s">
        <v>455</v>
      </c>
      <c r="G25" s="4"/>
      <c r="H25" s="4"/>
    </row>
    <row r="26" spans="1:9" x14ac:dyDescent="0.25">
      <c r="A26" s="4" t="s">
        <v>456</v>
      </c>
      <c r="C26" s="4" t="s">
        <v>457</v>
      </c>
      <c r="D26" s="4" t="s">
        <v>458</v>
      </c>
      <c r="E26" s="4" t="s">
        <v>392</v>
      </c>
      <c r="F26" s="4" t="s">
        <v>448</v>
      </c>
      <c r="G26" s="4"/>
      <c r="H26" s="4" t="s">
        <v>394</v>
      </c>
    </row>
    <row r="27" spans="1:9" x14ac:dyDescent="0.25">
      <c r="A27" s="4" t="s">
        <v>459</v>
      </c>
      <c r="C27" s="4" t="s">
        <v>460</v>
      </c>
      <c r="D27" s="4" t="s">
        <v>458</v>
      </c>
      <c r="E27" s="4" t="s">
        <v>392</v>
      </c>
      <c r="F27" s="4" t="s">
        <v>448</v>
      </c>
      <c r="G27" s="4"/>
      <c r="H27" s="4" t="s">
        <v>394</v>
      </c>
    </row>
    <row r="28" spans="1:9" x14ac:dyDescent="0.25">
      <c r="A28" s="4" t="s">
        <v>461</v>
      </c>
      <c r="C28" s="4" t="s">
        <v>462</v>
      </c>
      <c r="D28" s="4" t="s">
        <v>458</v>
      </c>
      <c r="E28" s="4" t="s">
        <v>392</v>
      </c>
      <c r="F28" s="4" t="s">
        <v>448</v>
      </c>
      <c r="G28" s="4"/>
      <c r="H28" s="4" t="s">
        <v>394</v>
      </c>
    </row>
    <row r="29" spans="1:9" x14ac:dyDescent="0.25">
      <c r="A29" s="4" t="s">
        <v>463</v>
      </c>
      <c r="B29" s="4"/>
      <c r="C29" s="4" t="s">
        <v>464</v>
      </c>
      <c r="D29" s="4" t="s">
        <v>465</v>
      </c>
      <c r="E29" s="4" t="s">
        <v>466</v>
      </c>
      <c r="F29" s="4" t="s">
        <v>448</v>
      </c>
      <c r="G29" s="4"/>
      <c r="H29" s="4" t="s">
        <v>394</v>
      </c>
    </row>
    <row r="30" spans="1:9" x14ac:dyDescent="0.25">
      <c r="A30" s="4" t="s">
        <v>467</v>
      </c>
      <c r="B30" s="4"/>
      <c r="C30" s="5" t="s">
        <v>468</v>
      </c>
      <c r="D30" s="4" t="s">
        <v>465</v>
      </c>
      <c r="E30" s="4" t="s">
        <v>469</v>
      </c>
      <c r="F30" s="4" t="s">
        <v>470</v>
      </c>
      <c r="G30" s="4"/>
      <c r="H30" s="4" t="s">
        <v>394</v>
      </c>
    </row>
    <row r="31" spans="1:9" x14ac:dyDescent="0.25">
      <c r="A31" s="4" t="s">
        <v>471</v>
      </c>
      <c r="B31" s="4"/>
      <c r="C31" s="5" t="s">
        <v>472</v>
      </c>
      <c r="D31" s="4" t="s">
        <v>465</v>
      </c>
      <c r="E31" s="4" t="s">
        <v>469</v>
      </c>
      <c r="F31" s="4"/>
      <c r="G31" s="4"/>
      <c r="H31" s="4"/>
    </row>
    <row r="32" spans="1:9" x14ac:dyDescent="0.25">
      <c r="A32" s="4" t="s">
        <v>473</v>
      </c>
      <c r="B32" s="4"/>
      <c r="C32" s="5" t="s">
        <v>474</v>
      </c>
      <c r="D32" s="4" t="s">
        <v>465</v>
      </c>
      <c r="E32" s="4" t="s">
        <v>469</v>
      </c>
      <c r="F32" s="4" t="s">
        <v>475</v>
      </c>
      <c r="G32" s="4"/>
      <c r="H32" s="4" t="s">
        <v>394</v>
      </c>
    </row>
    <row r="33" spans="1:8" x14ac:dyDescent="0.25">
      <c r="A33" s="4" t="s">
        <v>476</v>
      </c>
      <c r="B33" s="4"/>
      <c r="C33" s="5" t="s">
        <v>477</v>
      </c>
      <c r="D33" s="4" t="s">
        <v>465</v>
      </c>
      <c r="E33" s="4" t="s">
        <v>469</v>
      </c>
      <c r="F33" s="4"/>
      <c r="G33" s="4"/>
      <c r="H33" s="4"/>
    </row>
    <row r="34" spans="1:8" x14ac:dyDescent="0.25">
      <c r="A34" s="4" t="s">
        <v>478</v>
      </c>
      <c r="C34" t="s">
        <v>479</v>
      </c>
      <c r="D34" t="s">
        <v>480</v>
      </c>
      <c r="E34" t="s">
        <v>481</v>
      </c>
      <c r="F34" t="s">
        <v>482</v>
      </c>
    </row>
    <row r="35" spans="1:8" x14ac:dyDescent="0.25">
      <c r="A35" s="4" t="s">
        <v>483</v>
      </c>
      <c r="C35" t="s">
        <v>484</v>
      </c>
      <c r="D35" t="s">
        <v>480</v>
      </c>
      <c r="E35" t="s">
        <v>481</v>
      </c>
      <c r="F35" t="s">
        <v>482</v>
      </c>
    </row>
    <row r="36" spans="1:8" x14ac:dyDescent="0.25">
      <c r="A36" s="4" t="s">
        <v>485</v>
      </c>
      <c r="C36" t="s">
        <v>486</v>
      </c>
      <c r="D36" t="s">
        <v>480</v>
      </c>
      <c r="E36" t="s">
        <v>481</v>
      </c>
      <c r="F36" t="s">
        <v>482</v>
      </c>
    </row>
    <row r="37" spans="1:8" x14ac:dyDescent="0.25">
      <c r="A37" s="4" t="s">
        <v>487</v>
      </c>
      <c r="C37" t="s">
        <v>488</v>
      </c>
      <c r="D37" t="s">
        <v>480</v>
      </c>
      <c r="E37" t="s">
        <v>481</v>
      </c>
      <c r="F37" t="s">
        <v>482</v>
      </c>
    </row>
    <row r="38" spans="1:8" x14ac:dyDescent="0.25">
      <c r="A38" s="4" t="s">
        <v>489</v>
      </c>
      <c r="C38" t="s">
        <v>490</v>
      </c>
      <c r="D38" t="s">
        <v>480</v>
      </c>
      <c r="E38" t="s">
        <v>481</v>
      </c>
      <c r="F38" t="s">
        <v>482</v>
      </c>
    </row>
    <row r="39" spans="1:8" x14ac:dyDescent="0.25">
      <c r="A39" s="4" t="s">
        <v>491</v>
      </c>
      <c r="C39" t="s">
        <v>492</v>
      </c>
      <c r="D39" t="s">
        <v>480</v>
      </c>
      <c r="E39" t="s">
        <v>481</v>
      </c>
      <c r="F39" t="s">
        <v>482</v>
      </c>
    </row>
    <row r="40" spans="1:8" x14ac:dyDescent="0.25">
      <c r="A40" s="4" t="s">
        <v>493</v>
      </c>
      <c r="C40" t="s">
        <v>494</v>
      </c>
      <c r="D40" t="s">
        <v>480</v>
      </c>
      <c r="E40" t="s">
        <v>481</v>
      </c>
      <c r="F40" t="s">
        <v>482</v>
      </c>
    </row>
    <row r="41" spans="1:8" x14ac:dyDescent="0.25">
      <c r="A41" s="4" t="s">
        <v>495</v>
      </c>
      <c r="C41" t="s">
        <v>496</v>
      </c>
      <c r="D41" t="s">
        <v>480</v>
      </c>
      <c r="E41" t="s">
        <v>481</v>
      </c>
      <c r="F41" t="s">
        <v>482</v>
      </c>
    </row>
    <row r="42" spans="1:8" x14ac:dyDescent="0.25">
      <c r="A42" s="4" t="s">
        <v>497</v>
      </c>
      <c r="C42" t="s">
        <v>498</v>
      </c>
      <c r="D42" t="s">
        <v>480</v>
      </c>
      <c r="E42" t="s">
        <v>481</v>
      </c>
      <c r="F42" t="s">
        <v>499</v>
      </c>
    </row>
    <row r="43" spans="1:8" x14ac:dyDescent="0.25">
      <c r="A43" s="4" t="s">
        <v>500</v>
      </c>
      <c r="C43" t="s">
        <v>501</v>
      </c>
      <c r="D43" t="s">
        <v>480</v>
      </c>
      <c r="E43" t="s">
        <v>481</v>
      </c>
      <c r="F43" t="s">
        <v>502</v>
      </c>
    </row>
    <row r="44" spans="1:8" x14ac:dyDescent="0.25">
      <c r="A44" s="4" t="s">
        <v>503</v>
      </c>
      <c r="C44" t="s">
        <v>504</v>
      </c>
      <c r="D44" t="s">
        <v>480</v>
      </c>
      <c r="E44" t="s">
        <v>481</v>
      </c>
      <c r="F44" t="s">
        <v>499</v>
      </c>
    </row>
    <row r="45" spans="1:8" x14ac:dyDescent="0.25">
      <c r="A45" s="4" t="s">
        <v>505</v>
      </c>
      <c r="C45" t="s">
        <v>506</v>
      </c>
      <c r="D45" t="s">
        <v>480</v>
      </c>
      <c r="E45" t="s">
        <v>481</v>
      </c>
      <c r="F45" t="s">
        <v>502</v>
      </c>
    </row>
    <row r="46" spans="1:8" x14ac:dyDescent="0.25">
      <c r="A46" s="4" t="s">
        <v>507</v>
      </c>
      <c r="C46" t="s">
        <v>508</v>
      </c>
      <c r="D46" t="s">
        <v>480</v>
      </c>
      <c r="E46" t="s">
        <v>481</v>
      </c>
      <c r="F46" t="s">
        <v>499</v>
      </c>
    </row>
    <row r="47" spans="1:8" x14ac:dyDescent="0.25">
      <c r="A47" s="4" t="s">
        <v>509</v>
      </c>
      <c r="C47" t="s">
        <v>510</v>
      </c>
      <c r="D47" t="s">
        <v>480</v>
      </c>
      <c r="E47" t="s">
        <v>481</v>
      </c>
      <c r="F47" t="s">
        <v>502</v>
      </c>
    </row>
    <row r="48" spans="1:8" x14ac:dyDescent="0.25">
      <c r="A48" s="4" t="s">
        <v>511</v>
      </c>
      <c r="C48" t="s">
        <v>512</v>
      </c>
      <c r="D48" t="s">
        <v>480</v>
      </c>
      <c r="E48" t="s">
        <v>481</v>
      </c>
      <c r="F48" t="s">
        <v>499</v>
      </c>
    </row>
    <row r="49" spans="1:6" x14ac:dyDescent="0.25">
      <c r="A49" s="4" t="s">
        <v>513</v>
      </c>
      <c r="C49" t="s">
        <v>514</v>
      </c>
      <c r="D49" t="s">
        <v>480</v>
      </c>
      <c r="E49" t="s">
        <v>481</v>
      </c>
      <c r="F49" t="s">
        <v>502</v>
      </c>
    </row>
    <row r="50" spans="1:6" x14ac:dyDescent="0.25">
      <c r="A50" s="4" t="s">
        <v>515</v>
      </c>
      <c r="C50" t="s">
        <v>516</v>
      </c>
      <c r="D50" t="s">
        <v>480</v>
      </c>
      <c r="E50" t="s">
        <v>481</v>
      </c>
      <c r="F50" t="s">
        <v>499</v>
      </c>
    </row>
    <row r="51" spans="1:6" x14ac:dyDescent="0.25">
      <c r="A51" s="4" t="s">
        <v>517</v>
      </c>
      <c r="C51" t="s">
        <v>518</v>
      </c>
      <c r="D51" t="s">
        <v>480</v>
      </c>
      <c r="E51" t="s">
        <v>481</v>
      </c>
      <c r="F51" t="s">
        <v>502</v>
      </c>
    </row>
    <row r="52" spans="1:6" x14ac:dyDescent="0.25">
      <c r="A52" s="4" t="s">
        <v>519</v>
      </c>
      <c r="C52" t="s">
        <v>520</v>
      </c>
      <c r="D52" t="s">
        <v>480</v>
      </c>
      <c r="E52" t="s">
        <v>481</v>
      </c>
      <c r="F52" t="s">
        <v>521</v>
      </c>
    </row>
    <row r="53" spans="1:6" x14ac:dyDescent="0.25">
      <c r="A53" s="4" t="s">
        <v>522</v>
      </c>
      <c r="C53" t="s">
        <v>523</v>
      </c>
    </row>
    <row r="54" spans="1:6" x14ac:dyDescent="0.25">
      <c r="A54" s="4" t="s">
        <v>524</v>
      </c>
      <c r="C54" t="s">
        <v>525</v>
      </c>
      <c r="D54" t="s">
        <v>480</v>
      </c>
      <c r="E54" t="s">
        <v>481</v>
      </c>
      <c r="F54" t="s">
        <v>482</v>
      </c>
    </row>
    <row r="55" spans="1:6" x14ac:dyDescent="0.25">
      <c r="A55" s="4" t="s">
        <v>526</v>
      </c>
      <c r="C55" t="s">
        <v>527</v>
      </c>
      <c r="D55" t="s">
        <v>480</v>
      </c>
      <c r="E55" t="s">
        <v>481</v>
      </c>
      <c r="F55" t="s">
        <v>482</v>
      </c>
    </row>
    <row r="56" spans="1:6" x14ac:dyDescent="0.25">
      <c r="A56" s="4" t="s">
        <v>528</v>
      </c>
      <c r="C56" t="s">
        <v>529</v>
      </c>
      <c r="D56" t="s">
        <v>480</v>
      </c>
      <c r="E56" t="s">
        <v>481</v>
      </c>
      <c r="F56" t="s">
        <v>482</v>
      </c>
    </row>
    <row r="57" spans="1:6" x14ac:dyDescent="0.25">
      <c r="A57" s="4" t="s">
        <v>530</v>
      </c>
      <c r="C57" t="s">
        <v>531</v>
      </c>
    </row>
  </sheetData>
  <phoneticPr fontId="3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1844-1809-4FDB-B38E-4B3682CFAC87}">
  <dimension ref="A1:AY312"/>
  <sheetViews>
    <sheetView topLeftCell="AG237" workbookViewId="0">
      <selection activeCell="AW1" sqref="AW1"/>
    </sheetView>
  </sheetViews>
  <sheetFormatPr defaultRowHeight="15" x14ac:dyDescent="0.25"/>
  <cols>
    <col min="1" max="1" width="11.140625" bestFit="1" customWidth="1"/>
    <col min="3" max="3" width="9.28515625" bestFit="1" customWidth="1"/>
    <col min="4" max="4" width="10.5703125" bestFit="1" customWidth="1"/>
    <col min="5" max="11" width="9.28515625" bestFit="1" customWidth="1"/>
    <col min="12" max="12" width="10.5703125" bestFit="1" customWidth="1"/>
    <col min="13" max="23" width="9.28515625" bestFit="1" customWidth="1"/>
    <col min="24" max="24" width="11.28515625" bestFit="1" customWidth="1"/>
    <col min="25" max="25" width="11.140625" customWidth="1"/>
    <col min="33" max="33" width="10.5703125" bestFit="1" customWidth="1"/>
    <col min="34" max="34" width="11" bestFit="1" customWidth="1"/>
    <col min="35" max="37" width="9.28515625" bestFit="1" customWidth="1"/>
    <col min="38" max="39" width="11.140625" bestFit="1" customWidth="1"/>
    <col min="40" max="40" width="12" bestFit="1" customWidth="1"/>
    <col min="41" max="41" width="12.85546875" bestFit="1" customWidth="1"/>
    <col min="42" max="42" width="12.140625" bestFit="1" customWidth="1"/>
    <col min="43" max="44" width="12" bestFit="1" customWidth="1"/>
    <col min="45" max="46" width="13.28515625" bestFit="1" customWidth="1"/>
    <col min="47" max="47" width="12" bestFit="1" customWidth="1"/>
    <col min="49" max="49" width="11.140625" bestFit="1" customWidth="1"/>
    <col min="50" max="50" width="25.7109375" bestFit="1" customWidth="1"/>
    <col min="51" max="51" width="12.85546875" bestFit="1" customWidth="1"/>
  </cols>
  <sheetData>
    <row r="1" spans="1:51" x14ac:dyDescent="0.25">
      <c r="C1">
        <v>1</v>
      </c>
      <c r="D1">
        <v>2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23</v>
      </c>
      <c r="X1">
        <v>0</v>
      </c>
      <c r="Y1" t="s">
        <v>312</v>
      </c>
      <c r="AW1" t="s">
        <v>0</v>
      </c>
      <c r="AX1" t="s">
        <v>1</v>
      </c>
      <c r="AY1" t="s">
        <v>532</v>
      </c>
    </row>
    <row r="2" spans="1:51" x14ac:dyDescent="0.25">
      <c r="A2" t="s">
        <v>0</v>
      </c>
      <c r="B2" t="s">
        <v>1</v>
      </c>
      <c r="C2" t="s">
        <v>339</v>
      </c>
      <c r="D2" t="s">
        <v>340</v>
      </c>
      <c r="E2" t="s">
        <v>342</v>
      </c>
      <c r="F2" t="s">
        <v>343</v>
      </c>
      <c r="G2" t="s">
        <v>344</v>
      </c>
      <c r="H2" t="s">
        <v>346</v>
      </c>
      <c r="I2" t="s">
        <v>347</v>
      </c>
      <c r="J2" t="s">
        <v>348</v>
      </c>
      <c r="K2" t="s">
        <v>349</v>
      </c>
      <c r="L2" t="s">
        <v>350</v>
      </c>
      <c r="M2" t="s">
        <v>351</v>
      </c>
      <c r="N2" t="s">
        <v>352</v>
      </c>
      <c r="O2" t="s">
        <v>353</v>
      </c>
      <c r="P2" t="s">
        <v>354</v>
      </c>
      <c r="Q2" t="s">
        <v>355</v>
      </c>
      <c r="R2" t="s">
        <v>356</v>
      </c>
      <c r="S2" t="s">
        <v>357</v>
      </c>
      <c r="T2" t="s">
        <v>358</v>
      </c>
      <c r="U2" t="s">
        <v>359</v>
      </c>
      <c r="V2" t="s">
        <v>360</v>
      </c>
      <c r="W2" t="s">
        <v>362</v>
      </c>
      <c r="X2" t="s">
        <v>363</v>
      </c>
      <c r="Z2" t="s">
        <v>0</v>
      </c>
      <c r="AA2" t="s">
        <v>533</v>
      </c>
      <c r="AB2" t="s">
        <v>1</v>
      </c>
      <c r="AC2" t="s">
        <v>328</v>
      </c>
      <c r="AD2" t="s">
        <v>329</v>
      </c>
      <c r="AE2" t="s">
        <v>327</v>
      </c>
      <c r="AF2" t="s">
        <v>312</v>
      </c>
      <c r="AG2" t="s">
        <v>534</v>
      </c>
      <c r="AH2" t="s">
        <v>535</v>
      </c>
      <c r="AI2" t="s">
        <v>536</v>
      </c>
      <c r="AJ2" t="s">
        <v>537</v>
      </c>
      <c r="AK2" t="s">
        <v>538</v>
      </c>
      <c r="AL2" t="s">
        <v>539</v>
      </c>
      <c r="AM2" t="s">
        <v>328</v>
      </c>
      <c r="AN2" t="str">
        <f>CONCATENATE("% ",AG2)</f>
        <v>% Forest</v>
      </c>
      <c r="AO2" t="str">
        <f t="shared" ref="AO2:AT2" si="0">CONCATENATE("% ",AH2)</f>
        <v>% Agriculture</v>
      </c>
      <c r="AP2" t="str">
        <f t="shared" si="0"/>
        <v>% Plantation</v>
      </c>
      <c r="AQ2" t="str">
        <f t="shared" si="0"/>
        <v>% Shrubland</v>
      </c>
      <c r="AR2" t="str">
        <f t="shared" si="0"/>
        <v>% Water</v>
      </c>
      <c r="AS2" t="str">
        <f t="shared" si="0"/>
        <v>% Arable land</v>
      </c>
      <c r="AT2" t="str">
        <f t="shared" si="0"/>
        <v>% Deforestasi</v>
      </c>
      <c r="AU2" t="s">
        <v>540</v>
      </c>
      <c r="AW2">
        <v>5301021</v>
      </c>
      <c r="AX2" t="s">
        <v>3</v>
      </c>
      <c r="AY2" s="3">
        <v>10782</v>
      </c>
    </row>
    <row r="3" spans="1:51" x14ac:dyDescent="0.25">
      <c r="A3">
        <v>5301021</v>
      </c>
      <c r="B3" t="s">
        <v>3</v>
      </c>
      <c r="C3" s="3">
        <v>1202</v>
      </c>
      <c r="D3" s="3">
        <v>1704</v>
      </c>
      <c r="E3" s="3"/>
      <c r="F3" s="3"/>
      <c r="G3" s="3"/>
      <c r="H3" s="3">
        <v>245</v>
      </c>
      <c r="I3" s="3"/>
      <c r="J3" s="3">
        <v>728</v>
      </c>
      <c r="K3" s="3"/>
      <c r="L3" s="3">
        <v>2499</v>
      </c>
      <c r="M3" s="3">
        <v>304</v>
      </c>
      <c r="N3" s="3">
        <v>1889</v>
      </c>
      <c r="O3" s="3">
        <v>1886</v>
      </c>
      <c r="P3" s="3"/>
      <c r="Q3" s="3">
        <v>290</v>
      </c>
      <c r="R3" s="3"/>
      <c r="S3" s="3"/>
      <c r="T3" s="3"/>
      <c r="U3" s="3">
        <v>5</v>
      </c>
      <c r="V3" s="3"/>
      <c r="W3" s="3"/>
      <c r="X3" s="3">
        <v>30</v>
      </c>
      <c r="Y3" s="3">
        <v>10782</v>
      </c>
      <c r="Z3">
        <v>5301021</v>
      </c>
      <c r="AA3">
        <f>Z3-A3</f>
        <v>0</v>
      </c>
      <c r="AB3" t="s">
        <v>3</v>
      </c>
      <c r="AC3">
        <v>262</v>
      </c>
      <c r="AE3">
        <v>10520</v>
      </c>
      <c r="AF3">
        <v>10782</v>
      </c>
      <c r="AG3" s="3">
        <f>SUM(C3:G3)</f>
        <v>2906</v>
      </c>
      <c r="AH3" s="3">
        <f>SUM(M3:O3)</f>
        <v>4079</v>
      </c>
      <c r="AI3" s="3">
        <f>SUM(H3:I3)</f>
        <v>245</v>
      </c>
      <c r="AJ3" s="3">
        <f>SUM(J3:K3)</f>
        <v>728</v>
      </c>
      <c r="AK3" s="3">
        <f>SUM(U3)</f>
        <v>5</v>
      </c>
      <c r="AL3" s="7">
        <f>SUM(M3:O3)</f>
        <v>4079</v>
      </c>
      <c r="AM3">
        <f>AC3</f>
        <v>262</v>
      </c>
      <c r="AN3">
        <f>AG3/$Y$3*100</f>
        <v>26.952327953997401</v>
      </c>
      <c r="AO3">
        <f t="shared" ref="AO3:AT3" si="1">AH3/$Y$3*100</f>
        <v>37.831571137080317</v>
      </c>
      <c r="AP3">
        <f t="shared" si="1"/>
        <v>2.2723056946763123</v>
      </c>
      <c r="AQ3">
        <f>AJ3/$Y$3*100</f>
        <v>6.7519940641810425</v>
      </c>
      <c r="AR3">
        <f t="shared" si="1"/>
        <v>4.6373585605639027E-2</v>
      </c>
      <c r="AS3">
        <f t="shared" si="1"/>
        <v>37.831571137080317</v>
      </c>
      <c r="AT3">
        <f t="shared" si="1"/>
        <v>2.4299758857354852</v>
      </c>
      <c r="AU3">
        <f>L3/Y3*100</f>
        <v>23.177518085698388</v>
      </c>
      <c r="AW3">
        <v>5301022</v>
      </c>
      <c r="AX3" t="s">
        <v>4</v>
      </c>
      <c r="AY3" s="3">
        <v>13569</v>
      </c>
    </row>
    <row r="4" spans="1:51" x14ac:dyDescent="0.25">
      <c r="A4">
        <v>5301022</v>
      </c>
      <c r="B4" t="s">
        <v>4</v>
      </c>
      <c r="C4" s="3">
        <v>3139</v>
      </c>
      <c r="D4" s="3">
        <v>2329</v>
      </c>
      <c r="E4" s="3"/>
      <c r="F4" s="3"/>
      <c r="G4" s="3">
        <v>90</v>
      </c>
      <c r="H4" s="3">
        <v>397</v>
      </c>
      <c r="I4" s="3"/>
      <c r="J4" s="3">
        <v>502</v>
      </c>
      <c r="K4" s="3"/>
      <c r="L4" s="3">
        <v>3322</v>
      </c>
      <c r="M4" s="3">
        <v>2</v>
      </c>
      <c r="N4" s="3">
        <v>1418</v>
      </c>
      <c r="O4" s="3">
        <v>1873</v>
      </c>
      <c r="P4" s="3"/>
      <c r="Q4" s="3">
        <v>380</v>
      </c>
      <c r="R4" s="3">
        <v>21</v>
      </c>
      <c r="S4" s="3">
        <v>14</v>
      </c>
      <c r="T4" s="3"/>
      <c r="U4" s="3">
        <v>23</v>
      </c>
      <c r="V4" s="3"/>
      <c r="W4" s="3"/>
      <c r="X4" s="3">
        <v>59</v>
      </c>
      <c r="Y4" s="3">
        <v>13569</v>
      </c>
      <c r="Z4">
        <v>5301022</v>
      </c>
      <c r="AA4">
        <f t="shared" ref="AA4:AA67" si="2">Z4-A4</f>
        <v>0</v>
      </c>
      <c r="AB4" t="s">
        <v>4</v>
      </c>
      <c r="AC4">
        <v>558</v>
      </c>
      <c r="AE4">
        <v>13011</v>
      </c>
      <c r="AF4">
        <v>13569</v>
      </c>
      <c r="AG4" s="3">
        <f t="shared" ref="AG4:AG67" si="3">SUM(C4:G4)</f>
        <v>5558</v>
      </c>
      <c r="AH4" s="3">
        <f t="shared" ref="AH4:AH67" si="4">SUM(M4:O4)</f>
        <v>3293</v>
      </c>
      <c r="AI4" s="3">
        <f t="shared" ref="AI4:AI67" si="5">SUM(H4:I4)</f>
        <v>397</v>
      </c>
      <c r="AJ4" s="3">
        <f t="shared" ref="AJ4:AJ67" si="6">SUM(J4:K4)</f>
        <v>502</v>
      </c>
      <c r="AK4" s="3">
        <f t="shared" ref="AK4:AK67" si="7">SUM(U4)</f>
        <v>23</v>
      </c>
      <c r="AL4" s="7">
        <f t="shared" ref="AL4:AL67" si="8">SUM(M4:O4)</f>
        <v>3293</v>
      </c>
      <c r="AM4">
        <f t="shared" ref="AM4:AM67" si="9">AC4</f>
        <v>558</v>
      </c>
      <c r="AN4">
        <f t="shared" ref="AN4:AN67" si="10">AG4/$Y$3*100</f>
        <v>51.54887775922834</v>
      </c>
      <c r="AO4">
        <f t="shared" ref="AO4:AO67" si="11">AH4/$Y$3*100</f>
        <v>30.541643479873866</v>
      </c>
      <c r="AP4">
        <f t="shared" ref="AP4:AP67" si="12">AI4/$Y$3*100</f>
        <v>3.6820626970877388</v>
      </c>
      <c r="AQ4">
        <f t="shared" ref="AQ4:AQ67" si="13">AJ4/$Y$3*100</f>
        <v>4.6559079948061584</v>
      </c>
      <c r="AR4">
        <f t="shared" ref="AR4:AR67" si="14">AK4/$Y$3*100</f>
        <v>0.21331849378593953</v>
      </c>
      <c r="AS4">
        <f t="shared" ref="AS4:AS67" si="15">AL4/$Y$3*100</f>
        <v>30.541643479873866</v>
      </c>
      <c r="AT4">
        <f t="shared" ref="AT4:AT67" si="16">AM4/$Y$3*100</f>
        <v>5.1752921535893153</v>
      </c>
      <c r="AU4">
        <f t="shared" ref="AU4:AU67" si="17">L4/Y4*100</f>
        <v>24.482275775665119</v>
      </c>
      <c r="AW4">
        <v>5301023</v>
      </c>
      <c r="AX4" t="s">
        <v>5</v>
      </c>
      <c r="AY4" s="3">
        <v>13296</v>
      </c>
    </row>
    <row r="5" spans="1:51" x14ac:dyDescent="0.25">
      <c r="A5">
        <v>5301023</v>
      </c>
      <c r="B5" t="s">
        <v>5</v>
      </c>
      <c r="C5" s="3">
        <v>1553</v>
      </c>
      <c r="D5" s="3">
        <v>2399</v>
      </c>
      <c r="E5" s="3"/>
      <c r="F5" s="3"/>
      <c r="G5" s="3">
        <v>36</v>
      </c>
      <c r="H5" s="3">
        <v>590</v>
      </c>
      <c r="I5" s="3"/>
      <c r="J5" s="3">
        <v>891</v>
      </c>
      <c r="K5" s="3"/>
      <c r="L5" s="3">
        <v>4086</v>
      </c>
      <c r="M5" s="3">
        <v>9</v>
      </c>
      <c r="N5" s="3">
        <v>2713</v>
      </c>
      <c r="O5" s="3">
        <v>778</v>
      </c>
      <c r="P5" s="3"/>
      <c r="Q5" s="3">
        <v>165</v>
      </c>
      <c r="R5" s="3"/>
      <c r="S5" s="3"/>
      <c r="T5" s="3"/>
      <c r="U5" s="3">
        <v>6</v>
      </c>
      <c r="V5" s="3"/>
      <c r="W5" s="3"/>
      <c r="X5" s="3">
        <v>70</v>
      </c>
      <c r="Y5" s="3">
        <v>13296</v>
      </c>
      <c r="Z5">
        <v>5301023</v>
      </c>
      <c r="AA5">
        <f t="shared" si="2"/>
        <v>0</v>
      </c>
      <c r="AB5" t="s">
        <v>5</v>
      </c>
      <c r="AC5">
        <v>205</v>
      </c>
      <c r="AD5">
        <v>148</v>
      </c>
      <c r="AE5">
        <v>12943</v>
      </c>
      <c r="AF5">
        <v>13296</v>
      </c>
      <c r="AG5" s="3">
        <f t="shared" si="3"/>
        <v>3988</v>
      </c>
      <c r="AH5" s="3">
        <f t="shared" si="4"/>
        <v>3500</v>
      </c>
      <c r="AI5" s="3">
        <f t="shared" si="5"/>
        <v>590</v>
      </c>
      <c r="AJ5" s="3">
        <f t="shared" si="6"/>
        <v>891</v>
      </c>
      <c r="AK5" s="3">
        <f t="shared" si="7"/>
        <v>6</v>
      </c>
      <c r="AL5" s="7">
        <f t="shared" si="8"/>
        <v>3500</v>
      </c>
      <c r="AM5">
        <f t="shared" si="9"/>
        <v>205</v>
      </c>
      <c r="AN5">
        <f t="shared" si="10"/>
        <v>36.98757187905769</v>
      </c>
      <c r="AO5">
        <f t="shared" si="11"/>
        <v>32.461509923947318</v>
      </c>
      <c r="AP5">
        <f t="shared" si="12"/>
        <v>5.4720831014654054</v>
      </c>
      <c r="AQ5">
        <f t="shared" si="13"/>
        <v>8.2637729549248746</v>
      </c>
      <c r="AR5">
        <f t="shared" si="14"/>
        <v>5.5648302726766838E-2</v>
      </c>
      <c r="AS5">
        <f t="shared" si="15"/>
        <v>32.461509923947318</v>
      </c>
      <c r="AT5">
        <f t="shared" si="16"/>
        <v>1.9013170098312</v>
      </c>
      <c r="AU5">
        <f t="shared" si="17"/>
        <v>30.731046931407942</v>
      </c>
      <c r="AW5">
        <v>5301050</v>
      </c>
      <c r="AX5" t="s">
        <v>6</v>
      </c>
      <c r="AY5" s="3">
        <v>13043</v>
      </c>
    </row>
    <row r="6" spans="1:51" x14ac:dyDescent="0.25">
      <c r="A6">
        <v>5301050</v>
      </c>
      <c r="B6" t="s">
        <v>6</v>
      </c>
      <c r="C6" s="3">
        <v>699</v>
      </c>
      <c r="D6" s="3">
        <v>2720</v>
      </c>
      <c r="E6" s="3"/>
      <c r="F6" s="3"/>
      <c r="G6" s="3"/>
      <c r="H6" s="3"/>
      <c r="I6" s="3"/>
      <c r="J6" s="3">
        <v>803</v>
      </c>
      <c r="K6" s="3"/>
      <c r="L6" s="3">
        <v>1646</v>
      </c>
      <c r="M6" s="3">
        <v>105</v>
      </c>
      <c r="N6" s="3">
        <v>3075</v>
      </c>
      <c r="O6" s="3">
        <v>3110</v>
      </c>
      <c r="P6" s="3"/>
      <c r="Q6" s="3">
        <v>882</v>
      </c>
      <c r="R6" s="3"/>
      <c r="S6" s="3">
        <v>1</v>
      </c>
      <c r="T6" s="3"/>
      <c r="U6" s="3">
        <v>2</v>
      </c>
      <c r="V6" s="3"/>
      <c r="W6" s="3"/>
      <c r="X6" s="3"/>
      <c r="Y6" s="3">
        <v>13043</v>
      </c>
      <c r="Z6">
        <v>5301050</v>
      </c>
      <c r="AA6">
        <f t="shared" si="2"/>
        <v>0</v>
      </c>
      <c r="AB6" t="s">
        <v>6</v>
      </c>
      <c r="AC6">
        <v>49</v>
      </c>
      <c r="AD6">
        <v>114</v>
      </c>
      <c r="AE6">
        <v>12880</v>
      </c>
      <c r="AF6">
        <v>13043</v>
      </c>
      <c r="AG6" s="3">
        <f t="shared" si="3"/>
        <v>3419</v>
      </c>
      <c r="AH6" s="3">
        <f t="shared" si="4"/>
        <v>6290</v>
      </c>
      <c r="AI6" s="3">
        <f t="shared" si="5"/>
        <v>0</v>
      </c>
      <c r="AJ6" s="3">
        <f t="shared" si="6"/>
        <v>803</v>
      </c>
      <c r="AK6" s="3">
        <f t="shared" si="7"/>
        <v>2</v>
      </c>
      <c r="AL6" s="7">
        <f t="shared" si="8"/>
        <v>6290</v>
      </c>
      <c r="AM6">
        <f t="shared" si="9"/>
        <v>49</v>
      </c>
      <c r="AN6">
        <f t="shared" si="10"/>
        <v>31.71025783713597</v>
      </c>
      <c r="AO6">
        <f t="shared" si="11"/>
        <v>58.337970691893894</v>
      </c>
      <c r="AP6">
        <f t="shared" si="12"/>
        <v>0</v>
      </c>
      <c r="AQ6">
        <f t="shared" si="13"/>
        <v>7.4475978482656275</v>
      </c>
      <c r="AR6">
        <f t="shared" si="14"/>
        <v>1.8549434242255611E-2</v>
      </c>
      <c r="AS6">
        <f t="shared" si="15"/>
        <v>58.337970691893894</v>
      </c>
      <c r="AT6">
        <f t="shared" si="16"/>
        <v>0.45446113893526247</v>
      </c>
      <c r="AU6">
        <f t="shared" si="17"/>
        <v>12.619796059188836</v>
      </c>
      <c r="AW6">
        <v>5301060</v>
      </c>
      <c r="AX6" t="s">
        <v>7</v>
      </c>
      <c r="AY6" s="3">
        <v>6241</v>
      </c>
    </row>
    <row r="7" spans="1:51" x14ac:dyDescent="0.25">
      <c r="A7">
        <v>5301060</v>
      </c>
      <c r="B7" t="s">
        <v>7</v>
      </c>
      <c r="C7" s="3">
        <v>122</v>
      </c>
      <c r="D7" s="3">
        <v>1217</v>
      </c>
      <c r="E7" s="3"/>
      <c r="F7" s="3"/>
      <c r="G7" s="3"/>
      <c r="H7" s="3"/>
      <c r="I7" s="3"/>
      <c r="J7" s="3">
        <v>155</v>
      </c>
      <c r="K7" s="3"/>
      <c r="L7" s="3">
        <v>977</v>
      </c>
      <c r="M7" s="3">
        <v>180</v>
      </c>
      <c r="N7" s="3">
        <v>194</v>
      </c>
      <c r="O7" s="3">
        <v>2888</v>
      </c>
      <c r="P7" s="3"/>
      <c r="Q7" s="3">
        <v>508</v>
      </c>
      <c r="R7" s="3"/>
      <c r="S7" s="3"/>
      <c r="T7" s="3"/>
      <c r="U7" s="3"/>
      <c r="V7" s="3"/>
      <c r="W7" s="3"/>
      <c r="X7" s="3"/>
      <c r="Y7" s="3">
        <v>6241</v>
      </c>
      <c r="Z7">
        <v>5301060</v>
      </c>
      <c r="AA7">
        <f t="shared" si="2"/>
        <v>0</v>
      </c>
      <c r="AB7" t="s">
        <v>7</v>
      </c>
      <c r="AC7">
        <v>87</v>
      </c>
      <c r="AD7">
        <v>11</v>
      </c>
      <c r="AE7">
        <v>6143</v>
      </c>
      <c r="AF7">
        <v>6241</v>
      </c>
      <c r="AG7" s="3">
        <f t="shared" si="3"/>
        <v>1339</v>
      </c>
      <c r="AH7" s="3">
        <f t="shared" si="4"/>
        <v>3262</v>
      </c>
      <c r="AI7" s="3">
        <f t="shared" si="5"/>
        <v>0</v>
      </c>
      <c r="AJ7" s="3">
        <f t="shared" si="6"/>
        <v>155</v>
      </c>
      <c r="AK7" s="3">
        <f t="shared" si="7"/>
        <v>0</v>
      </c>
      <c r="AL7" s="7">
        <f t="shared" si="8"/>
        <v>3262</v>
      </c>
      <c r="AM7">
        <f t="shared" si="9"/>
        <v>87</v>
      </c>
      <c r="AN7">
        <f t="shared" si="10"/>
        <v>12.418846225190132</v>
      </c>
      <c r="AO7">
        <f t="shared" si="11"/>
        <v>30.254127249118902</v>
      </c>
      <c r="AP7">
        <f t="shared" si="12"/>
        <v>0</v>
      </c>
      <c r="AQ7">
        <f t="shared" si="13"/>
        <v>1.4375811537748098</v>
      </c>
      <c r="AR7">
        <f t="shared" si="14"/>
        <v>0</v>
      </c>
      <c r="AS7">
        <f t="shared" si="15"/>
        <v>30.254127249118902</v>
      </c>
      <c r="AT7">
        <f t="shared" si="16"/>
        <v>0.80690038953811904</v>
      </c>
      <c r="AU7">
        <f t="shared" si="17"/>
        <v>15.654542541259413</v>
      </c>
      <c r="AW7">
        <v>5301072</v>
      </c>
      <c r="AX7" t="s">
        <v>8</v>
      </c>
      <c r="AY7" s="3">
        <v>13022</v>
      </c>
    </row>
    <row r="8" spans="1:51" x14ac:dyDescent="0.25">
      <c r="A8">
        <v>5301072</v>
      </c>
      <c r="B8" t="s">
        <v>8</v>
      </c>
      <c r="C8" s="3">
        <v>446</v>
      </c>
      <c r="D8" s="3">
        <v>2110</v>
      </c>
      <c r="E8" s="3"/>
      <c r="F8" s="3"/>
      <c r="G8" s="3"/>
      <c r="H8" s="3"/>
      <c r="I8" s="3"/>
      <c r="J8" s="3">
        <v>720</v>
      </c>
      <c r="K8" s="3"/>
      <c r="L8" s="3">
        <v>3624</v>
      </c>
      <c r="M8" s="3">
        <v>685</v>
      </c>
      <c r="N8" s="3">
        <v>4296</v>
      </c>
      <c r="O8" s="3">
        <v>64</v>
      </c>
      <c r="P8" s="3"/>
      <c r="Q8" s="3">
        <v>1064</v>
      </c>
      <c r="R8" s="3"/>
      <c r="S8" s="3"/>
      <c r="T8" s="3"/>
      <c r="U8" s="3"/>
      <c r="V8" s="3"/>
      <c r="W8" s="3"/>
      <c r="X8" s="3">
        <v>13</v>
      </c>
      <c r="Y8" s="3">
        <v>13022</v>
      </c>
      <c r="Z8">
        <v>5301072</v>
      </c>
      <c r="AA8">
        <f t="shared" si="2"/>
        <v>0</v>
      </c>
      <c r="AB8" t="s">
        <v>8</v>
      </c>
      <c r="AC8">
        <v>63</v>
      </c>
      <c r="AE8">
        <v>12959</v>
      </c>
      <c r="AF8">
        <v>13022</v>
      </c>
      <c r="AG8" s="3">
        <f t="shared" si="3"/>
        <v>2556</v>
      </c>
      <c r="AH8" s="3">
        <f t="shared" si="4"/>
        <v>5045</v>
      </c>
      <c r="AI8" s="3">
        <f t="shared" si="5"/>
        <v>0</v>
      </c>
      <c r="AJ8" s="3">
        <f t="shared" si="6"/>
        <v>720</v>
      </c>
      <c r="AK8" s="3">
        <f t="shared" si="7"/>
        <v>0</v>
      </c>
      <c r="AL8" s="7">
        <f t="shared" si="8"/>
        <v>5045</v>
      </c>
      <c r="AM8">
        <f t="shared" si="9"/>
        <v>63</v>
      </c>
      <c r="AN8">
        <f t="shared" si="10"/>
        <v>23.706176961602672</v>
      </c>
      <c r="AO8">
        <f t="shared" si="11"/>
        <v>46.790947876089781</v>
      </c>
      <c r="AP8">
        <f t="shared" si="12"/>
        <v>0</v>
      </c>
      <c r="AQ8">
        <f t="shared" si="13"/>
        <v>6.67779632721202</v>
      </c>
      <c r="AR8">
        <f t="shared" si="14"/>
        <v>0</v>
      </c>
      <c r="AS8">
        <f t="shared" si="15"/>
        <v>46.790947876089781</v>
      </c>
      <c r="AT8">
        <f t="shared" si="16"/>
        <v>0.58430717863105175</v>
      </c>
      <c r="AU8">
        <f t="shared" si="17"/>
        <v>27.8298264475503</v>
      </c>
      <c r="AW8">
        <v>5302010</v>
      </c>
      <c r="AX8" t="s">
        <v>9</v>
      </c>
      <c r="AY8" s="3">
        <v>29359</v>
      </c>
    </row>
    <row r="9" spans="1:51" x14ac:dyDescent="0.25">
      <c r="A9">
        <v>5302010</v>
      </c>
      <c r="B9" t="s">
        <v>9</v>
      </c>
      <c r="C9" s="3">
        <v>888</v>
      </c>
      <c r="D9" s="3">
        <v>2942</v>
      </c>
      <c r="E9" s="3"/>
      <c r="F9" s="3"/>
      <c r="G9" s="3"/>
      <c r="H9" s="3"/>
      <c r="I9" s="3"/>
      <c r="J9" s="3">
        <v>35</v>
      </c>
      <c r="K9" s="3"/>
      <c r="L9" s="3">
        <v>15927</v>
      </c>
      <c r="M9" s="3">
        <v>255</v>
      </c>
      <c r="N9" s="3">
        <v>129</v>
      </c>
      <c r="O9" s="3">
        <v>8012</v>
      </c>
      <c r="P9" s="3"/>
      <c r="Q9" s="3">
        <v>1071</v>
      </c>
      <c r="R9" s="3"/>
      <c r="S9" s="3"/>
      <c r="T9" s="3"/>
      <c r="U9" s="3">
        <v>100</v>
      </c>
      <c r="V9" s="3"/>
      <c r="W9" s="3"/>
      <c r="X9" s="3"/>
      <c r="Y9" s="3">
        <v>29359</v>
      </c>
      <c r="Z9">
        <v>5302010</v>
      </c>
      <c r="AA9">
        <f t="shared" si="2"/>
        <v>0</v>
      </c>
      <c r="AB9" t="s">
        <v>9</v>
      </c>
      <c r="AC9">
        <v>1198</v>
      </c>
      <c r="AD9">
        <v>24</v>
      </c>
      <c r="AE9">
        <v>28137</v>
      </c>
      <c r="AF9">
        <v>29359</v>
      </c>
      <c r="AG9" s="3">
        <f t="shared" si="3"/>
        <v>3830</v>
      </c>
      <c r="AH9" s="3">
        <f t="shared" si="4"/>
        <v>8396</v>
      </c>
      <c r="AI9" s="3">
        <f t="shared" si="5"/>
        <v>0</v>
      </c>
      <c r="AJ9" s="3">
        <f t="shared" si="6"/>
        <v>35</v>
      </c>
      <c r="AK9" s="3">
        <f t="shared" si="7"/>
        <v>100</v>
      </c>
      <c r="AL9" s="7">
        <f t="shared" si="8"/>
        <v>8396</v>
      </c>
      <c r="AM9">
        <f t="shared" si="9"/>
        <v>1198</v>
      </c>
      <c r="AN9">
        <f t="shared" si="10"/>
        <v>35.522166573919492</v>
      </c>
      <c r="AO9">
        <f t="shared" si="11"/>
        <v>77.870524948989043</v>
      </c>
      <c r="AP9">
        <f t="shared" si="12"/>
        <v>0</v>
      </c>
      <c r="AQ9">
        <f t="shared" si="13"/>
        <v>0.32461509923947318</v>
      </c>
      <c r="AR9">
        <f t="shared" si="14"/>
        <v>0.92747171211278057</v>
      </c>
      <c r="AS9">
        <f t="shared" si="15"/>
        <v>77.870524948989043</v>
      </c>
      <c r="AT9">
        <f t="shared" si="16"/>
        <v>11.111111111111111</v>
      </c>
      <c r="AU9">
        <f t="shared" si="17"/>
        <v>54.249122926530191</v>
      </c>
      <c r="AW9">
        <v>5302011</v>
      </c>
      <c r="AX9" t="s">
        <v>10</v>
      </c>
      <c r="AY9" s="3">
        <v>38204</v>
      </c>
    </row>
    <row r="10" spans="1:51" x14ac:dyDescent="0.25">
      <c r="A10">
        <v>5302011</v>
      </c>
      <c r="B10" t="s">
        <v>10</v>
      </c>
      <c r="C10" s="3">
        <v>1038</v>
      </c>
      <c r="D10" s="3">
        <v>1965</v>
      </c>
      <c r="E10" s="3"/>
      <c r="F10" s="3"/>
      <c r="G10" s="3"/>
      <c r="H10" s="3"/>
      <c r="I10" s="3"/>
      <c r="J10" s="3">
        <v>131</v>
      </c>
      <c r="K10" s="3"/>
      <c r="L10" s="3">
        <v>33746</v>
      </c>
      <c r="M10" s="3"/>
      <c r="N10" s="3"/>
      <c r="O10" s="3">
        <v>1199</v>
      </c>
      <c r="P10" s="3"/>
      <c r="Q10" s="3">
        <v>93</v>
      </c>
      <c r="R10" s="3"/>
      <c r="S10" s="3"/>
      <c r="T10" s="3"/>
      <c r="U10" s="3">
        <v>32</v>
      </c>
      <c r="V10" s="3"/>
      <c r="W10" s="3"/>
      <c r="X10" s="3"/>
      <c r="Y10" s="3">
        <v>38204</v>
      </c>
      <c r="Z10">
        <v>5302011</v>
      </c>
      <c r="AA10">
        <f t="shared" si="2"/>
        <v>0</v>
      </c>
      <c r="AB10" t="s">
        <v>10</v>
      </c>
      <c r="AC10">
        <v>772</v>
      </c>
      <c r="AE10">
        <v>37432</v>
      </c>
      <c r="AF10">
        <v>38204</v>
      </c>
      <c r="AG10" s="3">
        <f t="shared" si="3"/>
        <v>3003</v>
      </c>
      <c r="AH10" s="3">
        <f t="shared" si="4"/>
        <v>1199</v>
      </c>
      <c r="AI10" s="3">
        <f t="shared" si="5"/>
        <v>0</v>
      </c>
      <c r="AJ10" s="3">
        <f t="shared" si="6"/>
        <v>131</v>
      </c>
      <c r="AK10" s="3">
        <f t="shared" si="7"/>
        <v>32</v>
      </c>
      <c r="AL10" s="7">
        <f t="shared" si="8"/>
        <v>1199</v>
      </c>
      <c r="AM10">
        <f t="shared" si="9"/>
        <v>772</v>
      </c>
      <c r="AN10">
        <f t="shared" si="10"/>
        <v>27.851975514746801</v>
      </c>
      <c r="AO10">
        <f t="shared" si="11"/>
        <v>11.120385828232239</v>
      </c>
      <c r="AP10">
        <f t="shared" si="12"/>
        <v>0</v>
      </c>
      <c r="AQ10">
        <f t="shared" si="13"/>
        <v>1.2149879428677426</v>
      </c>
      <c r="AR10">
        <f t="shared" si="14"/>
        <v>0.29679094787608978</v>
      </c>
      <c r="AS10">
        <f t="shared" si="15"/>
        <v>11.120385828232239</v>
      </c>
      <c r="AT10">
        <f t="shared" si="16"/>
        <v>7.1600816175106665</v>
      </c>
      <c r="AU10">
        <f t="shared" si="17"/>
        <v>88.331064809967543</v>
      </c>
      <c r="AW10">
        <v>5302012</v>
      </c>
      <c r="AX10" t="s">
        <v>11</v>
      </c>
      <c r="AY10" s="3">
        <v>32416</v>
      </c>
    </row>
    <row r="11" spans="1:51" x14ac:dyDescent="0.25">
      <c r="A11">
        <v>5302012</v>
      </c>
      <c r="B11" t="s">
        <v>11</v>
      </c>
      <c r="C11" s="3">
        <v>6178</v>
      </c>
      <c r="D11" s="3">
        <v>5746</v>
      </c>
      <c r="E11" s="3"/>
      <c r="F11" s="3"/>
      <c r="G11" s="3">
        <v>40</v>
      </c>
      <c r="H11" s="3"/>
      <c r="I11" s="3"/>
      <c r="J11" s="3">
        <v>68</v>
      </c>
      <c r="K11" s="3"/>
      <c r="L11" s="3">
        <v>14074</v>
      </c>
      <c r="M11" s="3">
        <v>766</v>
      </c>
      <c r="N11" s="3">
        <v>7</v>
      </c>
      <c r="O11" s="3">
        <v>4941</v>
      </c>
      <c r="P11" s="3"/>
      <c r="Q11" s="3">
        <v>448</v>
      </c>
      <c r="R11" s="3"/>
      <c r="S11" s="3">
        <v>35</v>
      </c>
      <c r="T11" s="3"/>
      <c r="U11" s="3">
        <v>11</v>
      </c>
      <c r="V11" s="3"/>
      <c r="W11" s="3"/>
      <c r="X11" s="3">
        <v>102</v>
      </c>
      <c r="Y11" s="3">
        <v>32416</v>
      </c>
      <c r="Z11">
        <v>5302012</v>
      </c>
      <c r="AA11">
        <f t="shared" si="2"/>
        <v>0</v>
      </c>
      <c r="AB11" t="s">
        <v>11</v>
      </c>
      <c r="AC11">
        <v>2202</v>
      </c>
      <c r="AD11">
        <v>450</v>
      </c>
      <c r="AE11">
        <v>29764</v>
      </c>
      <c r="AF11">
        <v>32416</v>
      </c>
      <c r="AG11" s="3">
        <f t="shared" si="3"/>
        <v>11964</v>
      </c>
      <c r="AH11" s="3">
        <f t="shared" si="4"/>
        <v>5714</v>
      </c>
      <c r="AI11" s="3">
        <f t="shared" si="5"/>
        <v>0</v>
      </c>
      <c r="AJ11" s="3">
        <f t="shared" si="6"/>
        <v>68</v>
      </c>
      <c r="AK11" s="3">
        <f t="shared" si="7"/>
        <v>11</v>
      </c>
      <c r="AL11" s="7">
        <f t="shared" si="8"/>
        <v>5714</v>
      </c>
      <c r="AM11">
        <f t="shared" si="9"/>
        <v>2202</v>
      </c>
      <c r="AN11">
        <f t="shared" si="10"/>
        <v>110.96271563717306</v>
      </c>
      <c r="AO11">
        <f t="shared" si="11"/>
        <v>52.995733630124285</v>
      </c>
      <c r="AP11">
        <f t="shared" si="12"/>
        <v>0</v>
      </c>
      <c r="AQ11">
        <f t="shared" si="13"/>
        <v>0.63068076423669084</v>
      </c>
      <c r="AR11">
        <f t="shared" si="14"/>
        <v>0.10202188833240587</v>
      </c>
      <c r="AS11">
        <f t="shared" si="15"/>
        <v>52.995733630124285</v>
      </c>
      <c r="AT11">
        <f t="shared" si="16"/>
        <v>20.422927100723427</v>
      </c>
      <c r="AU11">
        <f t="shared" si="17"/>
        <v>43.416831194471868</v>
      </c>
      <c r="AW11">
        <v>5302013</v>
      </c>
      <c r="AX11" t="s">
        <v>12</v>
      </c>
      <c r="AY11" s="3">
        <v>31400</v>
      </c>
    </row>
    <row r="12" spans="1:51" x14ac:dyDescent="0.25">
      <c r="A12">
        <v>5302013</v>
      </c>
      <c r="B12" t="s">
        <v>12</v>
      </c>
      <c r="C12" s="3">
        <v>761</v>
      </c>
      <c r="D12" s="3">
        <v>10755</v>
      </c>
      <c r="E12" s="3"/>
      <c r="F12" s="3">
        <v>36</v>
      </c>
      <c r="G12" s="3"/>
      <c r="H12" s="3"/>
      <c r="I12" s="3"/>
      <c r="J12" s="3"/>
      <c r="K12" s="3"/>
      <c r="L12" s="3">
        <v>18465</v>
      </c>
      <c r="M12" s="3">
        <v>78</v>
      </c>
      <c r="N12" s="3"/>
      <c r="O12" s="3">
        <v>1155</v>
      </c>
      <c r="P12" s="3"/>
      <c r="Q12" s="3">
        <v>67</v>
      </c>
      <c r="R12" s="3"/>
      <c r="S12" s="3"/>
      <c r="T12" s="3"/>
      <c r="U12" s="3">
        <v>19</v>
      </c>
      <c r="V12" s="3"/>
      <c r="W12" s="3"/>
      <c r="X12" s="3">
        <v>64</v>
      </c>
      <c r="Y12" s="3">
        <v>31400</v>
      </c>
      <c r="Z12">
        <v>5302013</v>
      </c>
      <c r="AA12">
        <f t="shared" si="2"/>
        <v>0</v>
      </c>
      <c r="AB12" t="s">
        <v>12</v>
      </c>
      <c r="AC12">
        <v>2209</v>
      </c>
      <c r="AE12">
        <v>29191</v>
      </c>
      <c r="AF12">
        <v>31400</v>
      </c>
      <c r="AG12" s="3">
        <f t="shared" si="3"/>
        <v>11552</v>
      </c>
      <c r="AH12" s="3">
        <f t="shared" si="4"/>
        <v>1233</v>
      </c>
      <c r="AI12" s="3">
        <f t="shared" si="5"/>
        <v>0</v>
      </c>
      <c r="AJ12" s="3">
        <f t="shared" si="6"/>
        <v>0</v>
      </c>
      <c r="AK12" s="3">
        <f t="shared" si="7"/>
        <v>19</v>
      </c>
      <c r="AL12" s="7">
        <f t="shared" si="8"/>
        <v>1233</v>
      </c>
      <c r="AM12">
        <f t="shared" si="9"/>
        <v>2209</v>
      </c>
      <c r="AN12">
        <f t="shared" si="10"/>
        <v>107.14153218326841</v>
      </c>
      <c r="AO12">
        <f t="shared" si="11"/>
        <v>11.435726210350584</v>
      </c>
      <c r="AP12">
        <f t="shared" si="12"/>
        <v>0</v>
      </c>
      <c r="AQ12">
        <f t="shared" si="13"/>
        <v>0</v>
      </c>
      <c r="AR12">
        <f t="shared" si="14"/>
        <v>0.17621962530142832</v>
      </c>
      <c r="AS12">
        <f t="shared" si="15"/>
        <v>11.435726210350584</v>
      </c>
      <c r="AT12">
        <f t="shared" si="16"/>
        <v>20.48785012057132</v>
      </c>
      <c r="AU12">
        <f t="shared" si="17"/>
        <v>58.805732484076437</v>
      </c>
      <c r="AW12">
        <v>5302020</v>
      </c>
      <c r="AX12" t="s">
        <v>13</v>
      </c>
      <c r="AY12" s="3">
        <v>52682</v>
      </c>
    </row>
    <row r="13" spans="1:51" x14ac:dyDescent="0.25">
      <c r="A13">
        <v>5302020</v>
      </c>
      <c r="B13" t="s">
        <v>13</v>
      </c>
      <c r="C13" s="3">
        <v>13129</v>
      </c>
      <c r="D13" s="3">
        <v>11358</v>
      </c>
      <c r="E13" s="3"/>
      <c r="F13" s="3">
        <v>7</v>
      </c>
      <c r="G13" s="3">
        <v>31</v>
      </c>
      <c r="H13" s="3"/>
      <c r="I13" s="3"/>
      <c r="J13" s="3">
        <v>1780</v>
      </c>
      <c r="K13" s="3"/>
      <c r="L13" s="3">
        <v>23894</v>
      </c>
      <c r="M13" s="3">
        <v>447</v>
      </c>
      <c r="N13" s="3">
        <v>326</v>
      </c>
      <c r="O13" s="3">
        <v>1523</v>
      </c>
      <c r="P13" s="3"/>
      <c r="Q13" s="3">
        <v>29</v>
      </c>
      <c r="R13" s="3"/>
      <c r="S13" s="3">
        <v>22</v>
      </c>
      <c r="T13" s="3"/>
      <c r="U13" s="3">
        <v>32</v>
      </c>
      <c r="V13" s="3"/>
      <c r="W13" s="3"/>
      <c r="X13" s="3">
        <v>104</v>
      </c>
      <c r="Y13" s="3">
        <v>52682</v>
      </c>
      <c r="Z13">
        <v>5302020</v>
      </c>
      <c r="AA13">
        <f t="shared" si="2"/>
        <v>0</v>
      </c>
      <c r="AB13" t="s">
        <v>13</v>
      </c>
      <c r="AC13">
        <v>1294</v>
      </c>
      <c r="AD13">
        <v>1</v>
      </c>
      <c r="AE13">
        <v>51387</v>
      </c>
      <c r="AF13">
        <v>52682</v>
      </c>
      <c r="AG13" s="3">
        <f t="shared" si="3"/>
        <v>24525</v>
      </c>
      <c r="AH13" s="3">
        <f t="shared" si="4"/>
        <v>2296</v>
      </c>
      <c r="AI13" s="3">
        <f t="shared" si="5"/>
        <v>0</v>
      </c>
      <c r="AJ13" s="3">
        <f t="shared" si="6"/>
        <v>1780</v>
      </c>
      <c r="AK13" s="3">
        <f t="shared" si="7"/>
        <v>32</v>
      </c>
      <c r="AL13" s="7">
        <f t="shared" si="8"/>
        <v>2296</v>
      </c>
      <c r="AM13">
        <f t="shared" si="9"/>
        <v>1294</v>
      </c>
      <c r="AN13">
        <f t="shared" si="10"/>
        <v>227.46243739565944</v>
      </c>
      <c r="AO13">
        <f t="shared" si="11"/>
        <v>21.294750510109441</v>
      </c>
      <c r="AP13">
        <f t="shared" si="12"/>
        <v>0</v>
      </c>
      <c r="AQ13">
        <f t="shared" si="13"/>
        <v>16.508996475607493</v>
      </c>
      <c r="AR13">
        <f t="shared" si="14"/>
        <v>0.29679094787608978</v>
      </c>
      <c r="AS13">
        <f t="shared" si="15"/>
        <v>21.294750510109441</v>
      </c>
      <c r="AT13">
        <f t="shared" si="16"/>
        <v>12.001483954739381</v>
      </c>
      <c r="AU13">
        <f t="shared" si="17"/>
        <v>45.355149766523674</v>
      </c>
      <c r="AW13">
        <v>5302021</v>
      </c>
      <c r="AX13" t="s">
        <v>14</v>
      </c>
      <c r="AY13" s="3">
        <v>23463</v>
      </c>
    </row>
    <row r="14" spans="1:51" x14ac:dyDescent="0.25">
      <c r="A14">
        <v>5302021</v>
      </c>
      <c r="B14" t="s">
        <v>14</v>
      </c>
      <c r="C14" s="3">
        <v>15913</v>
      </c>
      <c r="D14" s="3">
        <v>38</v>
      </c>
      <c r="E14" s="3"/>
      <c r="F14" s="3"/>
      <c r="G14" s="3"/>
      <c r="H14" s="3"/>
      <c r="I14" s="3"/>
      <c r="J14" s="3">
        <v>1595</v>
      </c>
      <c r="K14" s="3"/>
      <c r="L14" s="3">
        <v>970</v>
      </c>
      <c r="M14" s="3">
        <v>125</v>
      </c>
      <c r="N14" s="3">
        <v>4010</v>
      </c>
      <c r="O14" s="3">
        <v>494</v>
      </c>
      <c r="P14" s="3"/>
      <c r="Q14" s="3">
        <v>130</v>
      </c>
      <c r="R14" s="3"/>
      <c r="S14" s="3"/>
      <c r="T14" s="3"/>
      <c r="U14" s="3">
        <v>71</v>
      </c>
      <c r="V14" s="3"/>
      <c r="W14" s="3"/>
      <c r="X14" s="3">
        <v>117</v>
      </c>
      <c r="Y14" s="3">
        <v>23463</v>
      </c>
      <c r="Z14">
        <v>5302021</v>
      </c>
      <c r="AA14">
        <f t="shared" si="2"/>
        <v>0</v>
      </c>
      <c r="AB14" t="s">
        <v>14</v>
      </c>
      <c r="AC14">
        <v>1531</v>
      </c>
      <c r="AE14">
        <v>21932</v>
      </c>
      <c r="AF14">
        <v>23463</v>
      </c>
      <c r="AG14" s="3">
        <f t="shared" si="3"/>
        <v>15951</v>
      </c>
      <c r="AH14" s="3">
        <f t="shared" si="4"/>
        <v>4629</v>
      </c>
      <c r="AI14" s="3">
        <f t="shared" si="5"/>
        <v>0</v>
      </c>
      <c r="AJ14" s="3">
        <f t="shared" si="6"/>
        <v>1595</v>
      </c>
      <c r="AK14" s="3">
        <f t="shared" si="7"/>
        <v>71</v>
      </c>
      <c r="AL14" s="7">
        <f t="shared" si="8"/>
        <v>4629</v>
      </c>
      <c r="AM14">
        <f t="shared" si="9"/>
        <v>1531</v>
      </c>
      <c r="AN14">
        <f t="shared" si="10"/>
        <v>147.94101279910961</v>
      </c>
      <c r="AO14">
        <f t="shared" si="11"/>
        <v>42.932665553700609</v>
      </c>
      <c r="AP14">
        <f t="shared" si="12"/>
        <v>0</v>
      </c>
      <c r="AQ14">
        <f t="shared" si="13"/>
        <v>14.793173808198851</v>
      </c>
      <c r="AR14">
        <f t="shared" si="14"/>
        <v>0.65850491560007418</v>
      </c>
      <c r="AS14">
        <f t="shared" si="15"/>
        <v>42.932665553700609</v>
      </c>
      <c r="AT14">
        <f t="shared" si="16"/>
        <v>14.199591912446671</v>
      </c>
      <c r="AU14">
        <f t="shared" si="17"/>
        <v>4.1341686911307161</v>
      </c>
      <c r="AW14">
        <v>5302030</v>
      </c>
      <c r="AX14" t="s">
        <v>15</v>
      </c>
      <c r="AY14" s="3">
        <v>17956</v>
      </c>
    </row>
    <row r="15" spans="1:51" x14ac:dyDescent="0.25">
      <c r="A15">
        <v>5302030</v>
      </c>
      <c r="B15" t="s">
        <v>15</v>
      </c>
      <c r="C15" s="3">
        <v>2019</v>
      </c>
      <c r="D15" s="3">
        <v>1797</v>
      </c>
      <c r="E15" s="3"/>
      <c r="F15" s="3"/>
      <c r="G15" s="3"/>
      <c r="H15" s="3"/>
      <c r="I15" s="3"/>
      <c r="J15" s="3">
        <v>3235</v>
      </c>
      <c r="K15" s="3"/>
      <c r="L15" s="3">
        <v>10670</v>
      </c>
      <c r="M15" s="3">
        <v>77</v>
      </c>
      <c r="N15" s="3"/>
      <c r="O15" s="3">
        <v>77</v>
      </c>
      <c r="P15" s="3"/>
      <c r="Q15" s="3">
        <v>76</v>
      </c>
      <c r="R15" s="3"/>
      <c r="S15" s="3"/>
      <c r="T15" s="3"/>
      <c r="U15" s="3">
        <v>5</v>
      </c>
      <c r="V15" s="3"/>
      <c r="W15" s="3"/>
      <c r="X15" s="3"/>
      <c r="Y15" s="3">
        <v>17956</v>
      </c>
      <c r="Z15">
        <v>5302030</v>
      </c>
      <c r="AA15">
        <f t="shared" si="2"/>
        <v>0</v>
      </c>
      <c r="AB15" t="s">
        <v>15</v>
      </c>
      <c r="AC15">
        <v>109</v>
      </c>
      <c r="AD15">
        <v>28</v>
      </c>
      <c r="AE15">
        <v>17819</v>
      </c>
      <c r="AF15">
        <v>17956</v>
      </c>
      <c r="AG15" s="3">
        <f t="shared" si="3"/>
        <v>3816</v>
      </c>
      <c r="AH15" s="3">
        <f t="shared" si="4"/>
        <v>154</v>
      </c>
      <c r="AI15" s="3">
        <f t="shared" si="5"/>
        <v>0</v>
      </c>
      <c r="AJ15" s="3">
        <f t="shared" si="6"/>
        <v>3235</v>
      </c>
      <c r="AK15" s="3">
        <f t="shared" si="7"/>
        <v>5</v>
      </c>
      <c r="AL15" s="7">
        <f t="shared" si="8"/>
        <v>154</v>
      </c>
      <c r="AM15">
        <f t="shared" si="9"/>
        <v>109</v>
      </c>
      <c r="AN15">
        <f t="shared" si="10"/>
        <v>35.392320534223707</v>
      </c>
      <c r="AO15">
        <f t="shared" si="11"/>
        <v>1.428306436653682</v>
      </c>
      <c r="AP15">
        <f t="shared" si="12"/>
        <v>0</v>
      </c>
      <c r="AQ15">
        <f t="shared" si="13"/>
        <v>30.003709886848451</v>
      </c>
      <c r="AR15">
        <f t="shared" si="14"/>
        <v>4.6373585605639027E-2</v>
      </c>
      <c r="AS15">
        <f t="shared" si="15"/>
        <v>1.428306436653682</v>
      </c>
      <c r="AT15">
        <f t="shared" si="16"/>
        <v>1.0109441662029308</v>
      </c>
      <c r="AU15">
        <f t="shared" si="17"/>
        <v>59.423034083314775</v>
      </c>
      <c r="AW15">
        <v>5302031</v>
      </c>
      <c r="AX15" t="s">
        <v>16</v>
      </c>
      <c r="AY15" s="3">
        <v>34266</v>
      </c>
    </row>
    <row r="16" spans="1:51" x14ac:dyDescent="0.25">
      <c r="A16">
        <v>5302031</v>
      </c>
      <c r="B16" t="s">
        <v>16</v>
      </c>
      <c r="C16" s="3">
        <v>12929</v>
      </c>
      <c r="D16" s="3">
        <v>4084</v>
      </c>
      <c r="E16" s="3"/>
      <c r="F16" s="3">
        <v>95</v>
      </c>
      <c r="G16" s="3">
        <v>33</v>
      </c>
      <c r="H16" s="3"/>
      <c r="I16" s="3"/>
      <c r="J16" s="3">
        <v>2613</v>
      </c>
      <c r="K16" s="3"/>
      <c r="L16" s="3">
        <v>6453</v>
      </c>
      <c r="M16" s="3"/>
      <c r="N16" s="3">
        <v>2102</v>
      </c>
      <c r="O16" s="3">
        <v>5329</v>
      </c>
      <c r="P16" s="3"/>
      <c r="Q16" s="3">
        <v>283</v>
      </c>
      <c r="R16" s="3"/>
      <c r="S16" s="3">
        <v>69</v>
      </c>
      <c r="T16" s="3"/>
      <c r="U16" s="3">
        <v>35</v>
      </c>
      <c r="V16" s="3">
        <v>80</v>
      </c>
      <c r="W16" s="3"/>
      <c r="X16" s="3">
        <v>161</v>
      </c>
      <c r="Y16" s="3">
        <v>34266</v>
      </c>
      <c r="Z16">
        <v>5302031</v>
      </c>
      <c r="AA16">
        <f t="shared" si="2"/>
        <v>0</v>
      </c>
      <c r="AB16" t="s">
        <v>16</v>
      </c>
      <c r="AC16">
        <v>2563</v>
      </c>
      <c r="AE16">
        <v>31703</v>
      </c>
      <c r="AF16">
        <v>34266</v>
      </c>
      <c r="AG16" s="3">
        <f t="shared" si="3"/>
        <v>17141</v>
      </c>
      <c r="AH16" s="3">
        <f t="shared" si="4"/>
        <v>7431</v>
      </c>
      <c r="AI16" s="3">
        <f t="shared" si="5"/>
        <v>0</v>
      </c>
      <c r="AJ16" s="3">
        <f t="shared" si="6"/>
        <v>2613</v>
      </c>
      <c r="AK16" s="3">
        <f t="shared" si="7"/>
        <v>35</v>
      </c>
      <c r="AL16" s="7">
        <f t="shared" si="8"/>
        <v>7431</v>
      </c>
      <c r="AM16">
        <f t="shared" si="9"/>
        <v>2563</v>
      </c>
      <c r="AN16">
        <f t="shared" si="10"/>
        <v>158.97792617325172</v>
      </c>
      <c r="AO16">
        <f t="shared" si="11"/>
        <v>68.920422927100716</v>
      </c>
      <c r="AP16">
        <f t="shared" si="12"/>
        <v>0</v>
      </c>
      <c r="AQ16">
        <f t="shared" si="13"/>
        <v>24.234835837506957</v>
      </c>
      <c r="AR16">
        <f t="shared" si="14"/>
        <v>0.32461509923947318</v>
      </c>
      <c r="AS16">
        <f t="shared" si="15"/>
        <v>68.920422927100716</v>
      </c>
      <c r="AT16">
        <f t="shared" si="16"/>
        <v>23.771099981450565</v>
      </c>
      <c r="AU16">
        <f t="shared" si="17"/>
        <v>18.832078445105935</v>
      </c>
      <c r="AW16">
        <v>5302032</v>
      </c>
      <c r="AX16" t="s">
        <v>17</v>
      </c>
      <c r="AY16" s="3">
        <v>31026</v>
      </c>
    </row>
    <row r="17" spans="1:51" x14ac:dyDescent="0.25">
      <c r="A17">
        <v>5302032</v>
      </c>
      <c r="B17" t="s">
        <v>17</v>
      </c>
      <c r="C17" s="3">
        <v>5712</v>
      </c>
      <c r="D17" s="3">
        <v>2431</v>
      </c>
      <c r="E17" s="3"/>
      <c r="F17" s="3"/>
      <c r="G17" s="3"/>
      <c r="H17" s="3"/>
      <c r="I17" s="3"/>
      <c r="J17" s="3">
        <v>4742</v>
      </c>
      <c r="K17" s="3"/>
      <c r="L17" s="3">
        <v>17509</v>
      </c>
      <c r="M17" s="3">
        <v>575</v>
      </c>
      <c r="N17" s="3"/>
      <c r="O17" s="3"/>
      <c r="P17" s="3"/>
      <c r="Q17" s="3">
        <v>57</v>
      </c>
      <c r="R17" s="3"/>
      <c r="S17" s="3"/>
      <c r="T17" s="3"/>
      <c r="U17" s="3"/>
      <c r="V17" s="3"/>
      <c r="W17" s="3"/>
      <c r="X17" s="3"/>
      <c r="Y17" s="3">
        <v>31026</v>
      </c>
      <c r="Z17">
        <v>5302032</v>
      </c>
      <c r="AA17">
        <f t="shared" si="2"/>
        <v>0</v>
      </c>
      <c r="AB17" t="s">
        <v>17</v>
      </c>
      <c r="AC17">
        <v>107</v>
      </c>
      <c r="AD17">
        <v>6</v>
      </c>
      <c r="AE17">
        <v>30913</v>
      </c>
      <c r="AF17">
        <v>31026</v>
      </c>
      <c r="AG17" s="3">
        <f t="shared" si="3"/>
        <v>8143</v>
      </c>
      <c r="AH17" s="3">
        <f t="shared" si="4"/>
        <v>575</v>
      </c>
      <c r="AI17" s="3">
        <f t="shared" si="5"/>
        <v>0</v>
      </c>
      <c r="AJ17" s="3">
        <f t="shared" si="6"/>
        <v>4742</v>
      </c>
      <c r="AK17" s="3">
        <f t="shared" si="7"/>
        <v>0</v>
      </c>
      <c r="AL17" s="7">
        <f t="shared" si="8"/>
        <v>575</v>
      </c>
      <c r="AM17">
        <f t="shared" si="9"/>
        <v>107</v>
      </c>
      <c r="AN17">
        <f t="shared" si="10"/>
        <v>75.524021517343726</v>
      </c>
      <c r="AO17">
        <f t="shared" si="11"/>
        <v>5.3329623446484886</v>
      </c>
      <c r="AP17">
        <f t="shared" si="12"/>
        <v>0</v>
      </c>
      <c r="AQ17">
        <f t="shared" si="13"/>
        <v>43.980708588388055</v>
      </c>
      <c r="AR17">
        <f t="shared" si="14"/>
        <v>0</v>
      </c>
      <c r="AS17">
        <f t="shared" si="15"/>
        <v>5.3329623446484886</v>
      </c>
      <c r="AT17">
        <f t="shared" si="16"/>
        <v>0.99239473196067518</v>
      </c>
      <c r="AU17">
        <f t="shared" si="17"/>
        <v>56.433313994714105</v>
      </c>
      <c r="AW17">
        <v>5302033</v>
      </c>
      <c r="AX17" t="s">
        <v>18</v>
      </c>
      <c r="AY17" s="3">
        <v>42948</v>
      </c>
    </row>
    <row r="18" spans="1:51" x14ac:dyDescent="0.25">
      <c r="A18">
        <v>5302033</v>
      </c>
      <c r="B18" t="s">
        <v>18</v>
      </c>
      <c r="C18" s="3">
        <v>2641</v>
      </c>
      <c r="D18" s="3">
        <v>1323</v>
      </c>
      <c r="E18" s="3"/>
      <c r="F18" s="3"/>
      <c r="G18" s="3"/>
      <c r="H18" s="3"/>
      <c r="I18" s="3"/>
      <c r="J18" s="3">
        <v>5324</v>
      </c>
      <c r="K18" s="3"/>
      <c r="L18" s="3">
        <v>31185</v>
      </c>
      <c r="M18" s="3">
        <v>15</v>
      </c>
      <c r="N18" s="3">
        <v>131</v>
      </c>
      <c r="O18" s="3">
        <v>896</v>
      </c>
      <c r="P18" s="3"/>
      <c r="Q18" s="3">
        <v>120</v>
      </c>
      <c r="R18" s="3"/>
      <c r="S18" s="3">
        <v>1313</v>
      </c>
      <c r="T18" s="3"/>
      <c r="U18" s="3"/>
      <c r="V18" s="3"/>
      <c r="W18" s="3"/>
      <c r="X18" s="3"/>
      <c r="Y18" s="3">
        <v>42948</v>
      </c>
      <c r="Z18">
        <v>5302033</v>
      </c>
      <c r="AA18">
        <f t="shared" si="2"/>
        <v>0</v>
      </c>
      <c r="AB18" t="s">
        <v>18</v>
      </c>
      <c r="AC18">
        <v>37</v>
      </c>
      <c r="AE18">
        <v>42911</v>
      </c>
      <c r="AF18">
        <v>42948</v>
      </c>
      <c r="AG18" s="3">
        <f t="shared" si="3"/>
        <v>3964</v>
      </c>
      <c r="AH18" s="3">
        <f t="shared" si="4"/>
        <v>1042</v>
      </c>
      <c r="AI18" s="3">
        <f t="shared" si="5"/>
        <v>0</v>
      </c>
      <c r="AJ18" s="3">
        <f t="shared" si="6"/>
        <v>5324</v>
      </c>
      <c r="AK18" s="3">
        <f t="shared" si="7"/>
        <v>0</v>
      </c>
      <c r="AL18" s="7">
        <f t="shared" si="8"/>
        <v>1042</v>
      </c>
      <c r="AM18">
        <f t="shared" si="9"/>
        <v>37</v>
      </c>
      <c r="AN18">
        <f t="shared" si="10"/>
        <v>36.764978668150619</v>
      </c>
      <c r="AO18">
        <f t="shared" si="11"/>
        <v>9.6642552402151729</v>
      </c>
      <c r="AP18">
        <f t="shared" si="12"/>
        <v>0</v>
      </c>
      <c r="AQ18">
        <f t="shared" si="13"/>
        <v>49.378593952884437</v>
      </c>
      <c r="AR18">
        <f t="shared" si="14"/>
        <v>0</v>
      </c>
      <c r="AS18">
        <f t="shared" si="15"/>
        <v>9.6642552402151729</v>
      </c>
      <c r="AT18">
        <f t="shared" si="16"/>
        <v>0.34316453348172882</v>
      </c>
      <c r="AU18">
        <f>L18/Y18*100</f>
        <v>72.611064543168482</v>
      </c>
      <c r="AW18">
        <v>5302034</v>
      </c>
      <c r="AX18" t="s">
        <v>19</v>
      </c>
      <c r="AY18" s="3">
        <v>14964</v>
      </c>
    </row>
    <row r="19" spans="1:51" x14ac:dyDescent="0.25">
      <c r="A19">
        <v>5302034</v>
      </c>
      <c r="B19" t="s">
        <v>19</v>
      </c>
      <c r="C19" s="3">
        <v>2277</v>
      </c>
      <c r="D19" s="3">
        <v>1912</v>
      </c>
      <c r="E19" s="3"/>
      <c r="F19" s="3"/>
      <c r="G19" s="3"/>
      <c r="H19" s="3"/>
      <c r="I19" s="3"/>
      <c r="J19" s="3">
        <v>1586</v>
      </c>
      <c r="K19" s="3"/>
      <c r="L19" s="3">
        <v>9018</v>
      </c>
      <c r="M19" s="3">
        <v>171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>
        <v>14964</v>
      </c>
      <c r="Z19">
        <v>5302034</v>
      </c>
      <c r="AA19">
        <f t="shared" si="2"/>
        <v>0</v>
      </c>
      <c r="AB19" t="s">
        <v>19</v>
      </c>
      <c r="AC19">
        <v>373</v>
      </c>
      <c r="AE19">
        <v>14591</v>
      </c>
      <c r="AF19">
        <v>14964</v>
      </c>
      <c r="AG19" s="3">
        <f t="shared" si="3"/>
        <v>4189</v>
      </c>
      <c r="AH19" s="3">
        <f t="shared" si="4"/>
        <v>171</v>
      </c>
      <c r="AI19" s="3">
        <f t="shared" si="5"/>
        <v>0</v>
      </c>
      <c r="AJ19" s="3">
        <f t="shared" si="6"/>
        <v>1586</v>
      </c>
      <c r="AK19" s="3">
        <f t="shared" si="7"/>
        <v>0</v>
      </c>
      <c r="AL19" s="7">
        <f t="shared" si="8"/>
        <v>171</v>
      </c>
      <c r="AM19">
        <f t="shared" si="9"/>
        <v>373</v>
      </c>
      <c r="AN19">
        <f t="shared" si="10"/>
        <v>38.851790020404373</v>
      </c>
      <c r="AO19">
        <f t="shared" si="11"/>
        <v>1.5859766277128546</v>
      </c>
      <c r="AP19">
        <f t="shared" si="12"/>
        <v>0</v>
      </c>
      <c r="AQ19">
        <f t="shared" si="13"/>
        <v>14.7097013541087</v>
      </c>
      <c r="AR19">
        <f t="shared" si="14"/>
        <v>0</v>
      </c>
      <c r="AS19">
        <f t="shared" si="15"/>
        <v>1.5859766277128546</v>
      </c>
      <c r="AT19">
        <f t="shared" si="16"/>
        <v>3.4594694861806712</v>
      </c>
      <c r="AU19">
        <f t="shared" si="17"/>
        <v>60.264635124298316</v>
      </c>
      <c r="AW19">
        <v>5302035</v>
      </c>
      <c r="AX19" t="s">
        <v>20</v>
      </c>
      <c r="AY19" s="3">
        <v>21337</v>
      </c>
    </row>
    <row r="20" spans="1:51" x14ac:dyDescent="0.25">
      <c r="A20">
        <v>5302035</v>
      </c>
      <c r="B20" t="s">
        <v>20</v>
      </c>
      <c r="C20" s="3">
        <v>867</v>
      </c>
      <c r="D20" s="3">
        <v>11348</v>
      </c>
      <c r="E20" s="3"/>
      <c r="F20" s="3"/>
      <c r="G20" s="3"/>
      <c r="H20" s="3"/>
      <c r="I20" s="3"/>
      <c r="J20" s="3">
        <v>627</v>
      </c>
      <c r="K20" s="3"/>
      <c r="L20" s="3">
        <v>4559</v>
      </c>
      <c r="M20" s="3">
        <v>471</v>
      </c>
      <c r="N20" s="3">
        <v>700</v>
      </c>
      <c r="O20" s="3">
        <v>2325</v>
      </c>
      <c r="P20" s="3"/>
      <c r="Q20" s="3">
        <v>295</v>
      </c>
      <c r="R20" s="3"/>
      <c r="S20" s="3">
        <v>62</v>
      </c>
      <c r="T20" s="3"/>
      <c r="U20" s="3">
        <v>18</v>
      </c>
      <c r="V20" s="3"/>
      <c r="W20" s="3"/>
      <c r="X20" s="3">
        <v>65</v>
      </c>
      <c r="Y20" s="3">
        <v>21337</v>
      </c>
      <c r="Z20">
        <v>5302035</v>
      </c>
      <c r="AA20">
        <f t="shared" si="2"/>
        <v>0</v>
      </c>
      <c r="AB20" t="s">
        <v>20</v>
      </c>
      <c r="AC20">
        <v>3183</v>
      </c>
      <c r="AE20">
        <v>18154</v>
      </c>
      <c r="AF20">
        <v>21337</v>
      </c>
      <c r="AG20" s="3">
        <f t="shared" si="3"/>
        <v>12215</v>
      </c>
      <c r="AH20" s="3">
        <f t="shared" si="4"/>
        <v>3496</v>
      </c>
      <c r="AI20" s="3">
        <f t="shared" si="5"/>
        <v>0</v>
      </c>
      <c r="AJ20" s="3">
        <f t="shared" si="6"/>
        <v>627</v>
      </c>
      <c r="AK20" s="3">
        <f t="shared" si="7"/>
        <v>18</v>
      </c>
      <c r="AL20" s="7">
        <f t="shared" si="8"/>
        <v>3496</v>
      </c>
      <c r="AM20">
        <f t="shared" si="9"/>
        <v>3183</v>
      </c>
      <c r="AN20">
        <f t="shared" si="10"/>
        <v>113.29066963457615</v>
      </c>
      <c r="AO20">
        <f t="shared" si="11"/>
        <v>32.424411055462812</v>
      </c>
      <c r="AP20">
        <f t="shared" si="12"/>
        <v>0</v>
      </c>
      <c r="AQ20">
        <f t="shared" si="13"/>
        <v>5.8152476349471343</v>
      </c>
      <c r="AR20">
        <f t="shared" si="14"/>
        <v>0.1669449081803005</v>
      </c>
      <c r="AS20">
        <f t="shared" si="15"/>
        <v>32.424411055462812</v>
      </c>
      <c r="AT20">
        <f t="shared" si="16"/>
        <v>29.521424596549807</v>
      </c>
      <c r="AU20">
        <f t="shared" si="17"/>
        <v>21.36664010873131</v>
      </c>
      <c r="AW20">
        <v>5302040</v>
      </c>
      <c r="AX20" t="s">
        <v>21</v>
      </c>
      <c r="AY20" s="3">
        <v>41211</v>
      </c>
    </row>
    <row r="21" spans="1:51" x14ac:dyDescent="0.25">
      <c r="A21">
        <v>5302040</v>
      </c>
      <c r="B21" t="s">
        <v>21</v>
      </c>
      <c r="C21" s="3">
        <v>1019</v>
      </c>
      <c r="D21" s="3">
        <v>8788</v>
      </c>
      <c r="E21" s="3"/>
      <c r="F21" s="3">
        <v>73</v>
      </c>
      <c r="G21" s="3">
        <v>378</v>
      </c>
      <c r="H21" s="3"/>
      <c r="I21" s="3"/>
      <c r="J21" s="3">
        <v>895</v>
      </c>
      <c r="K21" s="3"/>
      <c r="L21" s="3">
        <v>20350</v>
      </c>
      <c r="M21" s="3">
        <v>641</v>
      </c>
      <c r="N21" s="3">
        <v>1337</v>
      </c>
      <c r="O21" s="3">
        <v>5540</v>
      </c>
      <c r="P21" s="3"/>
      <c r="Q21" s="3">
        <v>341</v>
      </c>
      <c r="R21" s="3"/>
      <c r="S21" s="3">
        <v>1700</v>
      </c>
      <c r="T21" s="3"/>
      <c r="U21" s="3">
        <v>104</v>
      </c>
      <c r="V21" s="3"/>
      <c r="W21" s="3"/>
      <c r="X21" s="3">
        <v>45</v>
      </c>
      <c r="Y21" s="3">
        <v>41211</v>
      </c>
      <c r="Z21">
        <v>5302040</v>
      </c>
      <c r="AA21">
        <f t="shared" si="2"/>
        <v>0</v>
      </c>
      <c r="AB21" t="s">
        <v>21</v>
      </c>
      <c r="AC21">
        <v>1319</v>
      </c>
      <c r="AE21">
        <v>39892</v>
      </c>
      <c r="AF21">
        <v>41211</v>
      </c>
      <c r="AG21" s="3">
        <f t="shared" si="3"/>
        <v>10258</v>
      </c>
      <c r="AH21" s="3">
        <f t="shared" si="4"/>
        <v>7518</v>
      </c>
      <c r="AI21" s="3">
        <f t="shared" si="5"/>
        <v>0</v>
      </c>
      <c r="AJ21" s="3">
        <f t="shared" si="6"/>
        <v>895</v>
      </c>
      <c r="AK21" s="3">
        <f t="shared" si="7"/>
        <v>104</v>
      </c>
      <c r="AL21" s="7">
        <f t="shared" si="8"/>
        <v>7518</v>
      </c>
      <c r="AM21">
        <f t="shared" si="9"/>
        <v>1319</v>
      </c>
      <c r="AN21">
        <f t="shared" si="10"/>
        <v>95.140048228529025</v>
      </c>
      <c r="AO21">
        <f t="shared" si="11"/>
        <v>69.727323316638845</v>
      </c>
      <c r="AP21">
        <f t="shared" si="12"/>
        <v>0</v>
      </c>
      <c r="AQ21">
        <f t="shared" si="13"/>
        <v>8.3008718234093859</v>
      </c>
      <c r="AR21">
        <f t="shared" si="14"/>
        <v>0.96457058059729173</v>
      </c>
      <c r="AS21">
        <f t="shared" si="15"/>
        <v>69.727323316638845</v>
      </c>
      <c r="AT21">
        <f t="shared" si="16"/>
        <v>12.233351882767575</v>
      </c>
      <c r="AU21">
        <f t="shared" si="17"/>
        <v>49.38001989760015</v>
      </c>
      <c r="AW21">
        <v>5302041</v>
      </c>
      <c r="AX21" t="s">
        <v>22</v>
      </c>
      <c r="AY21" s="3">
        <v>21341</v>
      </c>
    </row>
    <row r="22" spans="1:51" x14ac:dyDescent="0.25">
      <c r="A22">
        <v>5302041</v>
      </c>
      <c r="B22" t="s">
        <v>22</v>
      </c>
      <c r="C22" s="3"/>
      <c r="D22" s="3">
        <v>12002</v>
      </c>
      <c r="E22" s="3"/>
      <c r="F22" s="3"/>
      <c r="G22" s="3">
        <v>147</v>
      </c>
      <c r="H22" s="3"/>
      <c r="I22" s="3"/>
      <c r="J22" s="3">
        <v>509</v>
      </c>
      <c r="K22" s="3"/>
      <c r="L22" s="3">
        <v>3638</v>
      </c>
      <c r="M22" s="3">
        <v>757</v>
      </c>
      <c r="N22" s="3">
        <v>294</v>
      </c>
      <c r="O22" s="3">
        <v>3377</v>
      </c>
      <c r="P22" s="3"/>
      <c r="Q22" s="3">
        <v>254</v>
      </c>
      <c r="R22" s="3"/>
      <c r="S22" s="3">
        <v>139</v>
      </c>
      <c r="T22" s="3"/>
      <c r="U22" s="3">
        <v>6</v>
      </c>
      <c r="V22" s="3">
        <v>155</v>
      </c>
      <c r="W22" s="3"/>
      <c r="X22" s="3">
        <v>63</v>
      </c>
      <c r="Y22" s="3">
        <v>21341</v>
      </c>
      <c r="Z22">
        <v>5302041</v>
      </c>
      <c r="AA22">
        <f t="shared" si="2"/>
        <v>0</v>
      </c>
      <c r="AB22" t="s">
        <v>22</v>
      </c>
      <c r="AC22">
        <v>1884</v>
      </c>
      <c r="AE22">
        <v>19457</v>
      </c>
      <c r="AF22">
        <v>21341</v>
      </c>
      <c r="AG22" s="3">
        <f t="shared" si="3"/>
        <v>12149</v>
      </c>
      <c r="AH22" s="3">
        <f t="shared" si="4"/>
        <v>4428</v>
      </c>
      <c r="AI22" s="3">
        <f t="shared" si="5"/>
        <v>0</v>
      </c>
      <c r="AJ22" s="3">
        <f t="shared" si="6"/>
        <v>509</v>
      </c>
      <c r="AK22" s="3">
        <f t="shared" si="7"/>
        <v>6</v>
      </c>
      <c r="AL22" s="7">
        <f t="shared" si="8"/>
        <v>4428</v>
      </c>
      <c r="AM22">
        <f t="shared" si="9"/>
        <v>1884</v>
      </c>
      <c r="AN22">
        <f t="shared" si="10"/>
        <v>112.67853830458172</v>
      </c>
      <c r="AO22">
        <f t="shared" si="11"/>
        <v>41.068447412353926</v>
      </c>
      <c r="AP22">
        <f t="shared" si="12"/>
        <v>0</v>
      </c>
      <c r="AQ22">
        <f t="shared" si="13"/>
        <v>4.7208310146540535</v>
      </c>
      <c r="AR22">
        <f t="shared" si="14"/>
        <v>5.5648302726766838E-2</v>
      </c>
      <c r="AS22">
        <f t="shared" si="15"/>
        <v>41.068447412353926</v>
      </c>
      <c r="AT22">
        <f t="shared" si="16"/>
        <v>17.473567056204786</v>
      </c>
      <c r="AU22">
        <f t="shared" si="17"/>
        <v>17.046998734829671</v>
      </c>
      <c r="AW22">
        <v>5302051</v>
      </c>
      <c r="AX22" t="s">
        <v>23</v>
      </c>
      <c r="AY22" s="3">
        <v>40345</v>
      </c>
    </row>
    <row r="23" spans="1:51" x14ac:dyDescent="0.25">
      <c r="A23">
        <v>5302051</v>
      </c>
      <c r="B23" t="s">
        <v>23</v>
      </c>
      <c r="C23" s="3">
        <v>1424</v>
      </c>
      <c r="D23" s="3">
        <v>4473</v>
      </c>
      <c r="E23" s="3"/>
      <c r="F23" s="3"/>
      <c r="G23" s="3">
        <v>650</v>
      </c>
      <c r="H23" s="3"/>
      <c r="I23" s="3"/>
      <c r="J23" s="3">
        <v>240</v>
      </c>
      <c r="K23" s="3"/>
      <c r="L23" s="3">
        <v>24718</v>
      </c>
      <c r="M23" s="3">
        <v>3958</v>
      </c>
      <c r="N23" s="3"/>
      <c r="O23" s="3">
        <v>3233</v>
      </c>
      <c r="P23" s="3"/>
      <c r="Q23" s="3">
        <v>99</v>
      </c>
      <c r="R23" s="3"/>
      <c r="S23" s="3">
        <v>1505</v>
      </c>
      <c r="T23" s="3"/>
      <c r="U23" s="3">
        <v>35</v>
      </c>
      <c r="V23" s="3"/>
      <c r="W23" s="3"/>
      <c r="X23" s="3">
        <v>10</v>
      </c>
      <c r="Y23" s="3">
        <v>40345</v>
      </c>
      <c r="Z23">
        <v>5302051</v>
      </c>
      <c r="AA23">
        <f t="shared" si="2"/>
        <v>0</v>
      </c>
      <c r="AB23" t="s">
        <v>23</v>
      </c>
      <c r="AC23">
        <v>36</v>
      </c>
      <c r="AD23">
        <v>163</v>
      </c>
      <c r="AE23">
        <v>40146</v>
      </c>
      <c r="AF23">
        <v>40345</v>
      </c>
      <c r="AG23" s="3">
        <f t="shared" si="3"/>
        <v>6547</v>
      </c>
      <c r="AH23" s="3">
        <f t="shared" si="4"/>
        <v>7191</v>
      </c>
      <c r="AI23" s="3">
        <f t="shared" si="5"/>
        <v>0</v>
      </c>
      <c r="AJ23" s="3">
        <f t="shared" si="6"/>
        <v>240</v>
      </c>
      <c r="AK23" s="3">
        <f t="shared" si="7"/>
        <v>35</v>
      </c>
      <c r="AL23" s="7">
        <f t="shared" si="8"/>
        <v>7191</v>
      </c>
      <c r="AM23">
        <f t="shared" si="9"/>
        <v>36</v>
      </c>
      <c r="AN23">
        <f t="shared" si="10"/>
        <v>60.721572992023745</v>
      </c>
      <c r="AO23">
        <f t="shared" si="11"/>
        <v>66.694490818030047</v>
      </c>
      <c r="AP23">
        <f t="shared" si="12"/>
        <v>0</v>
      </c>
      <c r="AQ23">
        <f t="shared" si="13"/>
        <v>2.2259321090706732</v>
      </c>
      <c r="AR23">
        <f t="shared" si="14"/>
        <v>0.32461509923947318</v>
      </c>
      <c r="AS23">
        <f t="shared" si="15"/>
        <v>66.694490818030047</v>
      </c>
      <c r="AT23">
        <f t="shared" si="16"/>
        <v>0.333889816360601</v>
      </c>
      <c r="AU23">
        <f t="shared" si="17"/>
        <v>61.266575783864177</v>
      </c>
      <c r="AW23">
        <v>5302052</v>
      </c>
      <c r="AX23" t="s">
        <v>24</v>
      </c>
      <c r="AY23" s="3">
        <v>30069</v>
      </c>
    </row>
    <row r="24" spans="1:51" x14ac:dyDescent="0.25">
      <c r="A24">
        <v>5302052</v>
      </c>
      <c r="B24" t="s">
        <v>24</v>
      </c>
      <c r="C24" s="3">
        <v>2513</v>
      </c>
      <c r="D24" s="3">
        <v>2362</v>
      </c>
      <c r="E24" s="3"/>
      <c r="F24" s="3"/>
      <c r="G24" s="3">
        <v>480</v>
      </c>
      <c r="H24" s="3"/>
      <c r="I24" s="3"/>
      <c r="J24" s="3">
        <v>305</v>
      </c>
      <c r="K24" s="3"/>
      <c r="L24" s="3">
        <v>17279</v>
      </c>
      <c r="M24" s="3">
        <v>1217</v>
      </c>
      <c r="N24" s="3">
        <v>143</v>
      </c>
      <c r="O24" s="3">
        <v>1246</v>
      </c>
      <c r="P24" s="3"/>
      <c r="Q24" s="3">
        <v>409</v>
      </c>
      <c r="R24" s="3"/>
      <c r="S24" s="3">
        <v>4066</v>
      </c>
      <c r="T24" s="3"/>
      <c r="U24" s="3">
        <v>49</v>
      </c>
      <c r="V24" s="3"/>
      <c r="W24" s="3"/>
      <c r="X24" s="3"/>
      <c r="Y24" s="3">
        <v>30069</v>
      </c>
      <c r="Z24">
        <v>5302052</v>
      </c>
      <c r="AA24">
        <f t="shared" si="2"/>
        <v>0</v>
      </c>
      <c r="AB24" t="s">
        <v>24</v>
      </c>
      <c r="AC24">
        <v>194</v>
      </c>
      <c r="AD24">
        <v>2</v>
      </c>
      <c r="AE24">
        <v>29873</v>
      </c>
      <c r="AF24">
        <v>30069</v>
      </c>
      <c r="AG24" s="3">
        <f t="shared" si="3"/>
        <v>5355</v>
      </c>
      <c r="AH24" s="3">
        <f t="shared" si="4"/>
        <v>2606</v>
      </c>
      <c r="AI24" s="3">
        <f t="shared" si="5"/>
        <v>0</v>
      </c>
      <c r="AJ24" s="3">
        <f t="shared" si="6"/>
        <v>305</v>
      </c>
      <c r="AK24" s="3">
        <f t="shared" si="7"/>
        <v>49</v>
      </c>
      <c r="AL24" s="7">
        <f t="shared" si="8"/>
        <v>2606</v>
      </c>
      <c r="AM24">
        <f t="shared" si="9"/>
        <v>194</v>
      </c>
      <c r="AN24">
        <f t="shared" si="10"/>
        <v>49.666110183639404</v>
      </c>
      <c r="AO24">
        <f t="shared" si="11"/>
        <v>24.169912817659061</v>
      </c>
      <c r="AP24">
        <f t="shared" si="12"/>
        <v>0</v>
      </c>
      <c r="AQ24">
        <f t="shared" si="13"/>
        <v>2.8287887219439809</v>
      </c>
      <c r="AR24">
        <f t="shared" si="14"/>
        <v>0.45446113893526247</v>
      </c>
      <c r="AS24">
        <f t="shared" si="15"/>
        <v>24.169912817659061</v>
      </c>
      <c r="AT24">
        <f t="shared" si="16"/>
        <v>1.7992951214987944</v>
      </c>
      <c r="AU24">
        <f t="shared" si="17"/>
        <v>57.464498320529444</v>
      </c>
      <c r="AW24">
        <v>5302060</v>
      </c>
      <c r="AX24" t="s">
        <v>25</v>
      </c>
      <c r="AY24" s="3">
        <v>45860</v>
      </c>
    </row>
    <row r="25" spans="1:51" x14ac:dyDescent="0.25">
      <c r="A25">
        <v>5302060</v>
      </c>
      <c r="B25" t="s">
        <v>25</v>
      </c>
      <c r="C25" s="3">
        <v>2264</v>
      </c>
      <c r="D25" s="3">
        <v>569</v>
      </c>
      <c r="E25" s="3"/>
      <c r="F25" s="3">
        <v>336</v>
      </c>
      <c r="G25" s="3">
        <v>370</v>
      </c>
      <c r="H25" s="3"/>
      <c r="I25" s="3"/>
      <c r="J25" s="3">
        <v>562</v>
      </c>
      <c r="K25" s="3"/>
      <c r="L25" s="3">
        <v>33844</v>
      </c>
      <c r="M25" s="3">
        <v>3868</v>
      </c>
      <c r="N25" s="3">
        <v>224</v>
      </c>
      <c r="O25" s="3">
        <v>2700</v>
      </c>
      <c r="P25" s="3"/>
      <c r="Q25" s="3">
        <v>225</v>
      </c>
      <c r="R25" s="3">
        <v>39</v>
      </c>
      <c r="S25" s="3">
        <v>734</v>
      </c>
      <c r="T25" s="3"/>
      <c r="U25" s="3">
        <v>82</v>
      </c>
      <c r="V25" s="3"/>
      <c r="W25" s="3"/>
      <c r="X25" s="3">
        <v>43</v>
      </c>
      <c r="Y25" s="3">
        <v>45860</v>
      </c>
      <c r="Z25">
        <v>5302060</v>
      </c>
      <c r="AA25">
        <f t="shared" si="2"/>
        <v>0</v>
      </c>
      <c r="AB25" t="s">
        <v>25</v>
      </c>
      <c r="AC25">
        <v>70</v>
      </c>
      <c r="AD25">
        <v>1</v>
      </c>
      <c r="AE25">
        <v>45789</v>
      </c>
      <c r="AF25">
        <v>45860</v>
      </c>
      <c r="AG25" s="3">
        <f t="shared" si="3"/>
        <v>3539</v>
      </c>
      <c r="AH25" s="3">
        <f t="shared" si="4"/>
        <v>6792</v>
      </c>
      <c r="AI25" s="3">
        <f t="shared" si="5"/>
        <v>0</v>
      </c>
      <c r="AJ25" s="3">
        <f t="shared" si="6"/>
        <v>562</v>
      </c>
      <c r="AK25" s="3">
        <f t="shared" si="7"/>
        <v>82</v>
      </c>
      <c r="AL25" s="7">
        <f t="shared" si="8"/>
        <v>6792</v>
      </c>
      <c r="AM25">
        <f t="shared" si="9"/>
        <v>70</v>
      </c>
      <c r="AN25">
        <f t="shared" si="10"/>
        <v>32.823223891671304</v>
      </c>
      <c r="AO25">
        <f t="shared" si="11"/>
        <v>62.993878686700057</v>
      </c>
      <c r="AP25">
        <f t="shared" si="12"/>
        <v>0</v>
      </c>
      <c r="AQ25">
        <f t="shared" si="13"/>
        <v>5.2123910220738274</v>
      </c>
      <c r="AR25">
        <f t="shared" si="14"/>
        <v>0.76052680393248007</v>
      </c>
      <c r="AS25">
        <f t="shared" si="15"/>
        <v>62.993878686700057</v>
      </c>
      <c r="AT25">
        <f t="shared" si="16"/>
        <v>0.64923019847894636</v>
      </c>
      <c r="AU25">
        <f t="shared" si="17"/>
        <v>73.798517226341048</v>
      </c>
      <c r="AW25">
        <v>5302061</v>
      </c>
      <c r="AX25" t="s">
        <v>26</v>
      </c>
      <c r="AY25" s="3">
        <v>36622</v>
      </c>
    </row>
    <row r="26" spans="1:51" x14ac:dyDescent="0.25">
      <c r="A26">
        <v>5302061</v>
      </c>
      <c r="B26" t="s">
        <v>26</v>
      </c>
      <c r="C26" s="3">
        <v>4291</v>
      </c>
      <c r="D26" s="3">
        <v>1686</v>
      </c>
      <c r="E26" s="3"/>
      <c r="F26" s="3"/>
      <c r="G26" s="3"/>
      <c r="H26" s="3"/>
      <c r="I26" s="3"/>
      <c r="J26" s="3">
        <v>504</v>
      </c>
      <c r="K26" s="3"/>
      <c r="L26" s="3">
        <v>29986</v>
      </c>
      <c r="M26" s="3"/>
      <c r="N26" s="3"/>
      <c r="O26" s="3">
        <v>5</v>
      </c>
      <c r="P26" s="3"/>
      <c r="Q26" s="3"/>
      <c r="R26" s="3"/>
      <c r="S26" s="3"/>
      <c r="T26" s="3"/>
      <c r="U26" s="3">
        <v>150</v>
      </c>
      <c r="V26" s="3"/>
      <c r="W26" s="3"/>
      <c r="X26" s="3"/>
      <c r="Y26" s="3">
        <v>36622</v>
      </c>
      <c r="Z26">
        <v>5302061</v>
      </c>
      <c r="AA26">
        <f t="shared" si="2"/>
        <v>0</v>
      </c>
      <c r="AB26" t="s">
        <v>26</v>
      </c>
      <c r="AE26">
        <v>36622</v>
      </c>
      <c r="AF26">
        <v>36622</v>
      </c>
      <c r="AG26" s="3">
        <f t="shared" si="3"/>
        <v>5977</v>
      </c>
      <c r="AH26" s="3">
        <f t="shared" si="4"/>
        <v>5</v>
      </c>
      <c r="AI26" s="3">
        <f t="shared" si="5"/>
        <v>0</v>
      </c>
      <c r="AJ26" s="3">
        <f t="shared" si="6"/>
        <v>504</v>
      </c>
      <c r="AK26" s="3">
        <f t="shared" si="7"/>
        <v>150</v>
      </c>
      <c r="AL26" s="7">
        <f t="shared" si="8"/>
        <v>5</v>
      </c>
      <c r="AM26">
        <f t="shared" si="9"/>
        <v>0</v>
      </c>
      <c r="AN26">
        <f t="shared" si="10"/>
        <v>55.434984232980902</v>
      </c>
      <c r="AO26">
        <f t="shared" si="11"/>
        <v>4.6373585605639027E-2</v>
      </c>
      <c r="AP26">
        <f t="shared" si="12"/>
        <v>0</v>
      </c>
      <c r="AQ26">
        <f t="shared" si="13"/>
        <v>4.674457429048414</v>
      </c>
      <c r="AR26">
        <f t="shared" si="14"/>
        <v>1.3912075681691707</v>
      </c>
      <c r="AS26">
        <f t="shared" si="15"/>
        <v>4.6373585605639027E-2</v>
      </c>
      <c r="AT26">
        <f t="shared" si="16"/>
        <v>0</v>
      </c>
      <c r="AU26">
        <f t="shared" si="17"/>
        <v>81.879744415924847</v>
      </c>
      <c r="AW26">
        <v>5302070</v>
      </c>
      <c r="AX26" t="s">
        <v>27</v>
      </c>
      <c r="AY26" s="3">
        <v>22757</v>
      </c>
    </row>
    <row r="27" spans="1:51" x14ac:dyDescent="0.25">
      <c r="A27">
        <v>5302070</v>
      </c>
      <c r="B27" t="s">
        <v>27</v>
      </c>
      <c r="C27" s="3">
        <v>1901</v>
      </c>
      <c r="D27" s="3">
        <v>3269</v>
      </c>
      <c r="E27" s="3"/>
      <c r="F27" s="3">
        <v>22</v>
      </c>
      <c r="G27" s="3">
        <v>3</v>
      </c>
      <c r="H27" s="3"/>
      <c r="I27" s="3"/>
      <c r="J27" s="3"/>
      <c r="K27" s="3"/>
      <c r="L27" s="3">
        <v>16383</v>
      </c>
      <c r="M27" s="3"/>
      <c r="N27" s="3"/>
      <c r="O27" s="3">
        <v>227</v>
      </c>
      <c r="P27" s="3">
        <v>14</v>
      </c>
      <c r="Q27" s="3">
        <v>908</v>
      </c>
      <c r="R27" s="3"/>
      <c r="S27" s="3"/>
      <c r="T27" s="3"/>
      <c r="U27" s="3">
        <v>26</v>
      </c>
      <c r="V27" s="3"/>
      <c r="W27" s="3"/>
      <c r="X27" s="3">
        <v>4</v>
      </c>
      <c r="Y27" s="3">
        <v>22757</v>
      </c>
      <c r="Z27">
        <v>5302070</v>
      </c>
      <c r="AA27">
        <f t="shared" si="2"/>
        <v>0</v>
      </c>
      <c r="AB27" t="s">
        <v>27</v>
      </c>
      <c r="AC27">
        <v>100</v>
      </c>
      <c r="AE27">
        <v>22657</v>
      </c>
      <c r="AF27">
        <v>22757</v>
      </c>
      <c r="AG27" s="3">
        <f t="shared" si="3"/>
        <v>5195</v>
      </c>
      <c r="AH27" s="3">
        <f t="shared" si="4"/>
        <v>227</v>
      </c>
      <c r="AI27" s="3">
        <f t="shared" si="5"/>
        <v>0</v>
      </c>
      <c r="AJ27" s="3">
        <f t="shared" si="6"/>
        <v>0</v>
      </c>
      <c r="AK27" s="3">
        <f t="shared" si="7"/>
        <v>26</v>
      </c>
      <c r="AL27" s="7">
        <f t="shared" si="8"/>
        <v>227</v>
      </c>
      <c r="AM27">
        <f t="shared" si="9"/>
        <v>100</v>
      </c>
      <c r="AN27">
        <f t="shared" si="10"/>
        <v>48.182155444258953</v>
      </c>
      <c r="AO27">
        <f t="shared" si="11"/>
        <v>2.105360786496012</v>
      </c>
      <c r="AP27">
        <f t="shared" si="12"/>
        <v>0</v>
      </c>
      <c r="AQ27">
        <f t="shared" si="13"/>
        <v>0</v>
      </c>
      <c r="AR27">
        <f t="shared" si="14"/>
        <v>0.24114264514932293</v>
      </c>
      <c r="AS27">
        <f t="shared" si="15"/>
        <v>2.105360786496012</v>
      </c>
      <c r="AT27">
        <f t="shared" si="16"/>
        <v>0.92747171211278057</v>
      </c>
      <c r="AU27">
        <f t="shared" si="17"/>
        <v>71.991035725271345</v>
      </c>
      <c r="AW27">
        <v>5302071</v>
      </c>
      <c r="AX27" t="s">
        <v>28</v>
      </c>
      <c r="AY27" s="3">
        <v>7916</v>
      </c>
    </row>
    <row r="28" spans="1:51" x14ac:dyDescent="0.25">
      <c r="A28">
        <v>5302071</v>
      </c>
      <c r="B28" t="s">
        <v>28</v>
      </c>
      <c r="C28" s="3"/>
      <c r="D28" s="3">
        <v>211</v>
      </c>
      <c r="E28" s="3"/>
      <c r="F28" s="3">
        <v>96</v>
      </c>
      <c r="G28" s="3">
        <v>116</v>
      </c>
      <c r="H28" s="3"/>
      <c r="I28" s="3"/>
      <c r="J28" s="3"/>
      <c r="K28" s="3"/>
      <c r="L28" s="3">
        <v>4290</v>
      </c>
      <c r="M28" s="3"/>
      <c r="N28" s="3"/>
      <c r="O28" s="3">
        <v>1560</v>
      </c>
      <c r="P28" s="3"/>
      <c r="Q28" s="3">
        <v>1449</v>
      </c>
      <c r="R28" s="3"/>
      <c r="S28" s="3"/>
      <c r="T28" s="3"/>
      <c r="U28" s="3">
        <v>87</v>
      </c>
      <c r="V28" s="3"/>
      <c r="W28" s="3">
        <v>102</v>
      </c>
      <c r="X28" s="3">
        <v>5</v>
      </c>
      <c r="Y28" s="3">
        <v>7916</v>
      </c>
      <c r="Z28">
        <v>5302071</v>
      </c>
      <c r="AA28">
        <f t="shared" si="2"/>
        <v>0</v>
      </c>
      <c r="AB28" t="s">
        <v>28</v>
      </c>
      <c r="AC28">
        <v>6</v>
      </c>
      <c r="AD28">
        <v>70</v>
      </c>
      <c r="AE28">
        <v>7840</v>
      </c>
      <c r="AF28">
        <v>7916</v>
      </c>
      <c r="AG28" s="3">
        <f t="shared" si="3"/>
        <v>423</v>
      </c>
      <c r="AH28" s="3">
        <f t="shared" si="4"/>
        <v>1560</v>
      </c>
      <c r="AI28" s="3">
        <f t="shared" si="5"/>
        <v>0</v>
      </c>
      <c r="AJ28" s="3">
        <f t="shared" si="6"/>
        <v>0</v>
      </c>
      <c r="AK28" s="3">
        <f t="shared" si="7"/>
        <v>87</v>
      </c>
      <c r="AL28" s="7">
        <f t="shared" si="8"/>
        <v>1560</v>
      </c>
      <c r="AM28">
        <f t="shared" si="9"/>
        <v>6</v>
      </c>
      <c r="AN28">
        <f t="shared" si="10"/>
        <v>3.9232053422370621</v>
      </c>
      <c r="AO28">
        <f t="shared" si="11"/>
        <v>14.468558708959378</v>
      </c>
      <c r="AP28">
        <f t="shared" si="12"/>
        <v>0</v>
      </c>
      <c r="AQ28">
        <f t="shared" si="13"/>
        <v>0</v>
      </c>
      <c r="AR28">
        <f t="shared" si="14"/>
        <v>0.80690038953811904</v>
      </c>
      <c r="AS28">
        <f t="shared" si="15"/>
        <v>14.468558708959378</v>
      </c>
      <c r="AT28">
        <f t="shared" si="16"/>
        <v>5.5648302726766838E-2</v>
      </c>
      <c r="AU28">
        <f t="shared" si="17"/>
        <v>54.19403739262254</v>
      </c>
      <c r="AW28">
        <v>5302080</v>
      </c>
      <c r="AX28" t="s">
        <v>29</v>
      </c>
      <c r="AY28" s="3">
        <v>51245</v>
      </c>
    </row>
    <row r="29" spans="1:51" x14ac:dyDescent="0.25">
      <c r="A29">
        <v>5302080</v>
      </c>
      <c r="B29" t="s">
        <v>29</v>
      </c>
      <c r="C29" s="3">
        <v>735</v>
      </c>
      <c r="D29" s="3">
        <v>4496</v>
      </c>
      <c r="E29" s="3"/>
      <c r="F29" s="3">
        <v>42</v>
      </c>
      <c r="G29" s="3"/>
      <c r="H29" s="3">
        <v>354</v>
      </c>
      <c r="I29" s="3"/>
      <c r="J29" s="3">
        <v>407</v>
      </c>
      <c r="K29" s="3"/>
      <c r="L29" s="3">
        <v>41786</v>
      </c>
      <c r="M29" s="3"/>
      <c r="N29" s="3">
        <v>159</v>
      </c>
      <c r="O29" s="3">
        <v>22</v>
      </c>
      <c r="P29" s="3"/>
      <c r="Q29" s="3">
        <v>162</v>
      </c>
      <c r="R29" s="3"/>
      <c r="S29" s="3">
        <v>3038</v>
      </c>
      <c r="T29" s="3"/>
      <c r="U29" s="3"/>
      <c r="V29" s="3"/>
      <c r="W29" s="3"/>
      <c r="X29" s="3">
        <v>44</v>
      </c>
      <c r="Y29" s="3">
        <v>51245</v>
      </c>
      <c r="Z29">
        <v>5302080</v>
      </c>
      <c r="AA29">
        <f t="shared" si="2"/>
        <v>0</v>
      </c>
      <c r="AB29" t="s">
        <v>29</v>
      </c>
      <c r="AC29">
        <v>532</v>
      </c>
      <c r="AD29">
        <v>1109</v>
      </c>
      <c r="AE29">
        <v>49604</v>
      </c>
      <c r="AF29">
        <v>51245</v>
      </c>
      <c r="AG29" s="3">
        <f t="shared" si="3"/>
        <v>5273</v>
      </c>
      <c r="AH29" s="3">
        <f t="shared" si="4"/>
        <v>181</v>
      </c>
      <c r="AI29" s="3">
        <f t="shared" si="5"/>
        <v>354</v>
      </c>
      <c r="AJ29" s="3">
        <f t="shared" si="6"/>
        <v>407</v>
      </c>
      <c r="AK29" s="3">
        <f t="shared" si="7"/>
        <v>0</v>
      </c>
      <c r="AL29" s="7">
        <f t="shared" si="8"/>
        <v>181</v>
      </c>
      <c r="AM29">
        <f t="shared" si="9"/>
        <v>532</v>
      </c>
      <c r="AN29">
        <f t="shared" si="10"/>
        <v>48.905583379706918</v>
      </c>
      <c r="AO29">
        <f t="shared" si="11"/>
        <v>1.6787237989241328</v>
      </c>
      <c r="AP29">
        <f t="shared" si="12"/>
        <v>3.2832498608792435</v>
      </c>
      <c r="AQ29">
        <f t="shared" si="13"/>
        <v>3.774809868299017</v>
      </c>
      <c r="AR29">
        <f t="shared" si="14"/>
        <v>0</v>
      </c>
      <c r="AS29">
        <f t="shared" si="15"/>
        <v>1.6787237989241328</v>
      </c>
      <c r="AT29">
        <f t="shared" si="16"/>
        <v>4.934149508439992</v>
      </c>
      <c r="AU29">
        <f t="shared" si="17"/>
        <v>81.541613815982046</v>
      </c>
      <c r="AW29">
        <v>5302081</v>
      </c>
      <c r="AX29" t="s">
        <v>30</v>
      </c>
      <c r="AY29" s="3">
        <v>32122</v>
      </c>
    </row>
    <row r="30" spans="1:51" x14ac:dyDescent="0.25">
      <c r="A30">
        <v>5302081</v>
      </c>
      <c r="B30" t="s">
        <v>30</v>
      </c>
      <c r="C30" s="3">
        <v>289</v>
      </c>
      <c r="D30" s="3">
        <v>1673</v>
      </c>
      <c r="E30" s="3"/>
      <c r="F30" s="3">
        <v>62</v>
      </c>
      <c r="G30" s="3">
        <v>5</v>
      </c>
      <c r="H30" s="3"/>
      <c r="I30" s="3"/>
      <c r="J30" s="3">
        <v>163</v>
      </c>
      <c r="K30" s="3"/>
      <c r="L30" s="3">
        <v>28301</v>
      </c>
      <c r="M30" s="3">
        <v>526</v>
      </c>
      <c r="N30" s="3"/>
      <c r="O30" s="3">
        <v>634</v>
      </c>
      <c r="P30" s="3"/>
      <c r="Q30" s="3">
        <v>440</v>
      </c>
      <c r="R30" s="3"/>
      <c r="S30" s="3"/>
      <c r="T30" s="3"/>
      <c r="U30" s="3"/>
      <c r="V30" s="3"/>
      <c r="W30" s="3"/>
      <c r="X30" s="3">
        <v>29</v>
      </c>
      <c r="Y30" s="3">
        <v>32122</v>
      </c>
      <c r="Z30">
        <v>5302081</v>
      </c>
      <c r="AA30">
        <f t="shared" si="2"/>
        <v>0</v>
      </c>
      <c r="AB30" t="s">
        <v>30</v>
      </c>
      <c r="AE30">
        <v>32122</v>
      </c>
      <c r="AF30">
        <v>32122</v>
      </c>
      <c r="AG30" s="3">
        <f t="shared" si="3"/>
        <v>2029</v>
      </c>
      <c r="AH30" s="3">
        <f t="shared" si="4"/>
        <v>1160</v>
      </c>
      <c r="AI30" s="3">
        <f t="shared" si="5"/>
        <v>0</v>
      </c>
      <c r="AJ30" s="3">
        <f t="shared" si="6"/>
        <v>163</v>
      </c>
      <c r="AK30" s="3">
        <f t="shared" si="7"/>
        <v>0</v>
      </c>
      <c r="AL30" s="7">
        <f t="shared" si="8"/>
        <v>1160</v>
      </c>
      <c r="AM30">
        <f t="shared" si="9"/>
        <v>0</v>
      </c>
      <c r="AN30">
        <f t="shared" si="10"/>
        <v>18.818401038768318</v>
      </c>
      <c r="AO30">
        <f t="shared" si="11"/>
        <v>10.758671860508255</v>
      </c>
      <c r="AP30">
        <f t="shared" si="12"/>
        <v>0</v>
      </c>
      <c r="AQ30">
        <f t="shared" si="13"/>
        <v>1.5117788907438323</v>
      </c>
      <c r="AR30">
        <f t="shared" si="14"/>
        <v>0</v>
      </c>
      <c r="AS30">
        <f t="shared" si="15"/>
        <v>10.758671860508255</v>
      </c>
      <c r="AT30">
        <f t="shared" si="16"/>
        <v>0</v>
      </c>
      <c r="AU30">
        <f t="shared" si="17"/>
        <v>88.104725733142402</v>
      </c>
      <c r="AW30">
        <v>5303100</v>
      </c>
      <c r="AX30" t="s">
        <v>31</v>
      </c>
      <c r="AY30" s="3">
        <v>11610</v>
      </c>
    </row>
    <row r="31" spans="1:51" x14ac:dyDescent="0.25">
      <c r="A31">
        <v>5303100</v>
      </c>
      <c r="B31" t="s">
        <v>31</v>
      </c>
      <c r="C31" s="3"/>
      <c r="D31" s="3">
        <v>6229</v>
      </c>
      <c r="E31" s="3"/>
      <c r="F31" s="3"/>
      <c r="G31" s="3">
        <v>49</v>
      </c>
      <c r="H31" s="3"/>
      <c r="I31" s="3"/>
      <c r="J31" s="3">
        <v>1579</v>
      </c>
      <c r="K31" s="3"/>
      <c r="L31" s="3">
        <v>32</v>
      </c>
      <c r="M31" s="3">
        <v>355</v>
      </c>
      <c r="N31" s="3">
        <v>787</v>
      </c>
      <c r="O31" s="3">
        <v>1046</v>
      </c>
      <c r="P31" s="3">
        <v>122</v>
      </c>
      <c r="Q31" s="3">
        <v>675</v>
      </c>
      <c r="R31" s="3"/>
      <c r="S31" s="3">
        <v>548</v>
      </c>
      <c r="T31" s="3">
        <v>11</v>
      </c>
      <c r="U31" s="3">
        <v>10</v>
      </c>
      <c r="V31" s="3"/>
      <c r="W31" s="3"/>
      <c r="X31" s="3">
        <v>167</v>
      </c>
      <c r="Y31" s="3">
        <v>11610</v>
      </c>
      <c r="Z31">
        <v>5303100</v>
      </c>
      <c r="AA31">
        <f t="shared" si="2"/>
        <v>0</v>
      </c>
      <c r="AB31" t="s">
        <v>31</v>
      </c>
      <c r="AC31">
        <v>1540</v>
      </c>
      <c r="AD31">
        <v>8</v>
      </c>
      <c r="AE31">
        <v>10062</v>
      </c>
      <c r="AF31">
        <v>11610</v>
      </c>
      <c r="AG31" s="3">
        <f t="shared" si="3"/>
        <v>6278</v>
      </c>
      <c r="AH31" s="3">
        <f t="shared" si="4"/>
        <v>2188</v>
      </c>
      <c r="AI31" s="3">
        <f t="shared" si="5"/>
        <v>0</v>
      </c>
      <c r="AJ31" s="3">
        <f t="shared" si="6"/>
        <v>1579</v>
      </c>
      <c r="AK31" s="3">
        <f t="shared" si="7"/>
        <v>10</v>
      </c>
      <c r="AL31" s="7">
        <f t="shared" si="8"/>
        <v>2188</v>
      </c>
      <c r="AM31">
        <f t="shared" si="9"/>
        <v>1540</v>
      </c>
      <c r="AN31">
        <f t="shared" si="10"/>
        <v>58.226674086440369</v>
      </c>
      <c r="AO31">
        <f t="shared" si="11"/>
        <v>20.293081061027639</v>
      </c>
      <c r="AP31">
        <f t="shared" si="12"/>
        <v>0</v>
      </c>
      <c r="AQ31">
        <f t="shared" si="13"/>
        <v>14.644778334260804</v>
      </c>
      <c r="AR31">
        <f t="shared" si="14"/>
        <v>9.2747171211278054E-2</v>
      </c>
      <c r="AS31">
        <f t="shared" si="15"/>
        <v>20.293081061027639</v>
      </c>
      <c r="AT31">
        <f t="shared" si="16"/>
        <v>14.283064366536822</v>
      </c>
      <c r="AU31">
        <f t="shared" si="17"/>
        <v>0.27562446167097326</v>
      </c>
      <c r="AW31">
        <v>5303101</v>
      </c>
      <c r="AX31" t="s">
        <v>32</v>
      </c>
      <c r="AY31" s="3">
        <v>10894</v>
      </c>
    </row>
    <row r="32" spans="1:51" x14ac:dyDescent="0.25">
      <c r="A32">
        <v>5303101</v>
      </c>
      <c r="B32" t="s">
        <v>32</v>
      </c>
      <c r="C32" s="3"/>
      <c r="D32" s="3">
        <v>6300</v>
      </c>
      <c r="E32" s="3"/>
      <c r="F32" s="3">
        <v>46</v>
      </c>
      <c r="G32" s="3"/>
      <c r="H32" s="3">
        <v>39</v>
      </c>
      <c r="I32" s="3"/>
      <c r="J32" s="3">
        <v>1817</v>
      </c>
      <c r="K32" s="3"/>
      <c r="L32" s="3">
        <v>119</v>
      </c>
      <c r="M32" s="3">
        <v>613</v>
      </c>
      <c r="N32" s="3">
        <v>607</v>
      </c>
      <c r="O32" s="3">
        <v>859</v>
      </c>
      <c r="P32" s="3"/>
      <c r="Q32" s="3">
        <v>285</v>
      </c>
      <c r="R32" s="3"/>
      <c r="S32" s="3">
        <v>5</v>
      </c>
      <c r="T32" s="3"/>
      <c r="U32" s="3">
        <v>23</v>
      </c>
      <c r="V32" s="3"/>
      <c r="W32" s="3"/>
      <c r="X32" s="3">
        <v>181</v>
      </c>
      <c r="Y32" s="3">
        <v>10894</v>
      </c>
      <c r="Z32">
        <v>5303101</v>
      </c>
      <c r="AA32">
        <f t="shared" si="2"/>
        <v>0</v>
      </c>
      <c r="AB32" t="s">
        <v>32</v>
      </c>
      <c r="AC32">
        <v>1207</v>
      </c>
      <c r="AD32">
        <v>11</v>
      </c>
      <c r="AE32">
        <v>9676</v>
      </c>
      <c r="AF32">
        <v>10894</v>
      </c>
      <c r="AG32" s="3">
        <f t="shared" si="3"/>
        <v>6346</v>
      </c>
      <c r="AH32" s="3">
        <f t="shared" si="4"/>
        <v>2079</v>
      </c>
      <c r="AI32" s="3">
        <f t="shared" si="5"/>
        <v>39</v>
      </c>
      <c r="AJ32" s="3">
        <f t="shared" si="6"/>
        <v>1817</v>
      </c>
      <c r="AK32" s="3">
        <f t="shared" si="7"/>
        <v>23</v>
      </c>
      <c r="AL32" s="7">
        <f t="shared" si="8"/>
        <v>2079</v>
      </c>
      <c r="AM32">
        <f t="shared" si="9"/>
        <v>1207</v>
      </c>
      <c r="AN32">
        <f t="shared" si="10"/>
        <v>58.857354850677055</v>
      </c>
      <c r="AO32">
        <f t="shared" si="11"/>
        <v>19.28213689482471</v>
      </c>
      <c r="AP32">
        <f t="shared" si="12"/>
        <v>0.3617139677239844</v>
      </c>
      <c r="AQ32">
        <f t="shared" si="13"/>
        <v>16.852161009089222</v>
      </c>
      <c r="AR32">
        <f t="shared" si="14"/>
        <v>0.21331849378593953</v>
      </c>
      <c r="AS32">
        <f t="shared" si="15"/>
        <v>19.28213689482471</v>
      </c>
      <c r="AT32">
        <f t="shared" si="16"/>
        <v>11.194583565201262</v>
      </c>
      <c r="AU32">
        <f t="shared" si="17"/>
        <v>1.0923444097668442</v>
      </c>
      <c r="AW32">
        <v>5303110</v>
      </c>
      <c r="AX32" t="s">
        <v>33</v>
      </c>
      <c r="AY32" s="3">
        <v>13157</v>
      </c>
    </row>
    <row r="33" spans="1:51" x14ac:dyDescent="0.25">
      <c r="A33">
        <v>5303110</v>
      </c>
      <c r="B33" t="s">
        <v>33</v>
      </c>
      <c r="C33" s="3"/>
      <c r="D33" s="3">
        <v>1569</v>
      </c>
      <c r="E33" s="3"/>
      <c r="F33" s="3">
        <v>89</v>
      </c>
      <c r="G33" s="3">
        <v>376</v>
      </c>
      <c r="H33" s="3"/>
      <c r="I33" s="3"/>
      <c r="J33" s="3">
        <v>2892</v>
      </c>
      <c r="K33" s="3"/>
      <c r="L33" s="3">
        <v>199</v>
      </c>
      <c r="M33" s="3">
        <v>5036</v>
      </c>
      <c r="N33" s="3"/>
      <c r="O33" s="3">
        <v>1217</v>
      </c>
      <c r="P33" s="3"/>
      <c r="Q33" s="3">
        <v>1245</v>
      </c>
      <c r="R33" s="3"/>
      <c r="S33" s="3">
        <v>175</v>
      </c>
      <c r="T33" s="3">
        <v>29</v>
      </c>
      <c r="U33" s="3">
        <v>97</v>
      </c>
      <c r="V33" s="3">
        <v>43</v>
      </c>
      <c r="W33" s="3">
        <v>30</v>
      </c>
      <c r="X33" s="3">
        <v>160</v>
      </c>
      <c r="Y33" s="3">
        <v>13157</v>
      </c>
      <c r="Z33">
        <v>5303110</v>
      </c>
      <c r="AA33">
        <f t="shared" si="2"/>
        <v>0</v>
      </c>
      <c r="AB33" t="s">
        <v>33</v>
      </c>
      <c r="AC33">
        <v>871</v>
      </c>
      <c r="AD33">
        <v>67</v>
      </c>
      <c r="AE33">
        <v>12219</v>
      </c>
      <c r="AF33">
        <v>13157</v>
      </c>
      <c r="AG33" s="3">
        <f t="shared" si="3"/>
        <v>2034</v>
      </c>
      <c r="AH33" s="3">
        <f t="shared" si="4"/>
        <v>6253</v>
      </c>
      <c r="AI33" s="3">
        <f t="shared" si="5"/>
        <v>0</v>
      </c>
      <c r="AJ33" s="3">
        <f t="shared" si="6"/>
        <v>2892</v>
      </c>
      <c r="AK33" s="3">
        <f t="shared" si="7"/>
        <v>97</v>
      </c>
      <c r="AL33" s="7">
        <f t="shared" si="8"/>
        <v>6253</v>
      </c>
      <c r="AM33">
        <f t="shared" si="9"/>
        <v>871</v>
      </c>
      <c r="AN33">
        <f t="shared" si="10"/>
        <v>18.864774624373958</v>
      </c>
      <c r="AO33">
        <f t="shared" si="11"/>
        <v>57.994806158412175</v>
      </c>
      <c r="AP33">
        <f t="shared" si="12"/>
        <v>0</v>
      </c>
      <c r="AQ33">
        <f t="shared" si="13"/>
        <v>26.822481914301616</v>
      </c>
      <c r="AR33">
        <f t="shared" si="14"/>
        <v>0.89964756074939722</v>
      </c>
      <c r="AS33">
        <f t="shared" si="15"/>
        <v>57.994806158412175</v>
      </c>
      <c r="AT33">
        <f t="shared" si="16"/>
        <v>8.0782786125023183</v>
      </c>
      <c r="AU33">
        <f t="shared" si="17"/>
        <v>1.5125028501938131</v>
      </c>
      <c r="AW33">
        <v>5303111</v>
      </c>
      <c r="AX33" t="s">
        <v>34</v>
      </c>
      <c r="AY33" s="3">
        <v>12309</v>
      </c>
    </row>
    <row r="34" spans="1:51" x14ac:dyDescent="0.25">
      <c r="A34">
        <v>5303111</v>
      </c>
      <c r="B34" t="s">
        <v>34</v>
      </c>
      <c r="C34" s="3"/>
      <c r="D34" s="3">
        <v>4201</v>
      </c>
      <c r="E34" s="3"/>
      <c r="F34" s="3"/>
      <c r="G34" s="3"/>
      <c r="H34" s="3"/>
      <c r="I34" s="3"/>
      <c r="J34" s="3">
        <v>2304</v>
      </c>
      <c r="K34" s="3"/>
      <c r="L34" s="3">
        <v>1138</v>
      </c>
      <c r="M34" s="3">
        <v>3054</v>
      </c>
      <c r="N34" s="3">
        <v>181</v>
      </c>
      <c r="O34" s="3">
        <v>230</v>
      </c>
      <c r="P34" s="3"/>
      <c r="Q34" s="3">
        <v>1084</v>
      </c>
      <c r="R34" s="3"/>
      <c r="S34" s="3">
        <v>25</v>
      </c>
      <c r="T34" s="3"/>
      <c r="U34" s="3">
        <v>37</v>
      </c>
      <c r="V34" s="3"/>
      <c r="W34" s="3"/>
      <c r="X34" s="3">
        <v>55</v>
      </c>
      <c r="Y34" s="3">
        <v>12309</v>
      </c>
      <c r="Z34">
        <v>5303111</v>
      </c>
      <c r="AA34">
        <f t="shared" si="2"/>
        <v>0</v>
      </c>
      <c r="AB34" t="s">
        <v>34</v>
      </c>
      <c r="AC34">
        <v>724</v>
      </c>
      <c r="AE34">
        <v>11585</v>
      </c>
      <c r="AF34">
        <v>12309</v>
      </c>
      <c r="AG34" s="3">
        <f t="shared" si="3"/>
        <v>4201</v>
      </c>
      <c r="AH34" s="3">
        <f t="shared" si="4"/>
        <v>3465</v>
      </c>
      <c r="AI34" s="3">
        <f t="shared" si="5"/>
        <v>0</v>
      </c>
      <c r="AJ34" s="3">
        <f t="shared" si="6"/>
        <v>2304</v>
      </c>
      <c r="AK34" s="3">
        <f t="shared" si="7"/>
        <v>37</v>
      </c>
      <c r="AL34" s="7">
        <f t="shared" si="8"/>
        <v>3465</v>
      </c>
      <c r="AM34">
        <f t="shared" si="9"/>
        <v>724</v>
      </c>
      <c r="AN34">
        <f t="shared" si="10"/>
        <v>38.963086625857912</v>
      </c>
      <c r="AO34">
        <f t="shared" si="11"/>
        <v>32.136894824707845</v>
      </c>
      <c r="AP34">
        <f t="shared" si="12"/>
        <v>0</v>
      </c>
      <c r="AQ34">
        <f t="shared" si="13"/>
        <v>21.368948247078464</v>
      </c>
      <c r="AR34">
        <f t="shared" si="14"/>
        <v>0.34316453348172882</v>
      </c>
      <c r="AS34">
        <f t="shared" si="15"/>
        <v>32.136894824707845</v>
      </c>
      <c r="AT34">
        <f t="shared" si="16"/>
        <v>6.7148951956965313</v>
      </c>
      <c r="AU34">
        <f t="shared" si="17"/>
        <v>9.2452676903079052</v>
      </c>
      <c r="AW34">
        <v>5303120</v>
      </c>
      <c r="AX34" t="s">
        <v>35</v>
      </c>
      <c r="AY34" s="3">
        <v>8362</v>
      </c>
    </row>
    <row r="35" spans="1:51" x14ac:dyDescent="0.25">
      <c r="A35">
        <v>5303120</v>
      </c>
      <c r="B35" t="s">
        <v>35</v>
      </c>
      <c r="C35" s="3"/>
      <c r="D35" s="3">
        <v>1116</v>
      </c>
      <c r="E35" s="3"/>
      <c r="F35" s="3"/>
      <c r="G35" s="3">
        <v>227</v>
      </c>
      <c r="H35" s="3"/>
      <c r="I35" s="3"/>
      <c r="J35" s="3">
        <v>41</v>
      </c>
      <c r="K35" s="3"/>
      <c r="L35" s="3">
        <v>1185</v>
      </c>
      <c r="M35" s="3">
        <v>116</v>
      </c>
      <c r="N35" s="3">
        <v>1241</v>
      </c>
      <c r="O35" s="3">
        <v>1478</v>
      </c>
      <c r="P35" s="3"/>
      <c r="Q35" s="3">
        <v>2590</v>
      </c>
      <c r="R35" s="3"/>
      <c r="S35" s="3">
        <v>89</v>
      </c>
      <c r="T35" s="3"/>
      <c r="U35" s="3">
        <v>188</v>
      </c>
      <c r="V35" s="3"/>
      <c r="W35" s="3">
        <v>11</v>
      </c>
      <c r="X35" s="3">
        <v>80</v>
      </c>
      <c r="Y35" s="3">
        <v>8362</v>
      </c>
      <c r="Z35">
        <v>5303120</v>
      </c>
      <c r="AA35">
        <f t="shared" si="2"/>
        <v>0</v>
      </c>
      <c r="AB35" t="s">
        <v>35</v>
      </c>
      <c r="AC35">
        <v>191</v>
      </c>
      <c r="AD35">
        <v>3</v>
      </c>
      <c r="AE35">
        <v>8168</v>
      </c>
      <c r="AF35">
        <v>8362</v>
      </c>
      <c r="AG35" s="3">
        <f t="shared" si="3"/>
        <v>1343</v>
      </c>
      <c r="AH35" s="3">
        <f t="shared" si="4"/>
        <v>2835</v>
      </c>
      <c r="AI35" s="3">
        <f t="shared" si="5"/>
        <v>0</v>
      </c>
      <c r="AJ35" s="3">
        <f t="shared" si="6"/>
        <v>41</v>
      </c>
      <c r="AK35" s="3">
        <f t="shared" si="7"/>
        <v>188</v>
      </c>
      <c r="AL35" s="7">
        <f t="shared" si="8"/>
        <v>2835</v>
      </c>
      <c r="AM35">
        <f t="shared" si="9"/>
        <v>191</v>
      </c>
      <c r="AN35">
        <f t="shared" si="10"/>
        <v>12.455945093674643</v>
      </c>
      <c r="AO35">
        <f t="shared" si="11"/>
        <v>26.293823038397328</v>
      </c>
      <c r="AP35">
        <f t="shared" si="12"/>
        <v>0</v>
      </c>
      <c r="AQ35">
        <f t="shared" si="13"/>
        <v>0.38026340196624003</v>
      </c>
      <c r="AR35">
        <f t="shared" si="14"/>
        <v>1.7436468187720273</v>
      </c>
      <c r="AS35">
        <f t="shared" si="15"/>
        <v>26.293823038397328</v>
      </c>
      <c r="AT35">
        <f t="shared" si="16"/>
        <v>1.771470970135411</v>
      </c>
      <c r="AU35">
        <f t="shared" si="17"/>
        <v>14.171250896914614</v>
      </c>
      <c r="AW35">
        <v>5303121</v>
      </c>
      <c r="AX35" t="s">
        <v>36</v>
      </c>
      <c r="AY35" s="3">
        <v>10153</v>
      </c>
    </row>
    <row r="36" spans="1:51" x14ac:dyDescent="0.25">
      <c r="A36">
        <v>5303121</v>
      </c>
      <c r="B36" t="s">
        <v>36</v>
      </c>
      <c r="C36" s="3"/>
      <c r="D36" s="3">
        <v>1884</v>
      </c>
      <c r="E36" s="3"/>
      <c r="F36" s="3"/>
      <c r="G36" s="3"/>
      <c r="H36" s="3"/>
      <c r="I36" s="3"/>
      <c r="J36" s="3">
        <v>2151</v>
      </c>
      <c r="K36" s="3"/>
      <c r="L36" s="3">
        <v>1456</v>
      </c>
      <c r="M36" s="3">
        <v>1947</v>
      </c>
      <c r="N36" s="3">
        <v>1047</v>
      </c>
      <c r="O36" s="3">
        <v>371</v>
      </c>
      <c r="P36" s="3"/>
      <c r="Q36" s="3">
        <v>1127</v>
      </c>
      <c r="R36" s="3"/>
      <c r="S36" s="3">
        <v>99</v>
      </c>
      <c r="T36" s="3"/>
      <c r="U36" s="3">
        <v>71</v>
      </c>
      <c r="V36" s="3"/>
      <c r="W36" s="3"/>
      <c r="X36" s="3"/>
      <c r="Y36" s="3">
        <v>10153</v>
      </c>
      <c r="Z36">
        <v>5303121</v>
      </c>
      <c r="AA36">
        <f t="shared" si="2"/>
        <v>0</v>
      </c>
      <c r="AB36" t="s">
        <v>36</v>
      </c>
      <c r="AC36">
        <v>172</v>
      </c>
      <c r="AE36">
        <v>9981</v>
      </c>
      <c r="AF36">
        <v>10153</v>
      </c>
      <c r="AG36" s="3">
        <f t="shared" si="3"/>
        <v>1884</v>
      </c>
      <c r="AH36" s="3">
        <f t="shared" si="4"/>
        <v>3365</v>
      </c>
      <c r="AI36" s="3">
        <f t="shared" si="5"/>
        <v>0</v>
      </c>
      <c r="AJ36" s="3">
        <f t="shared" si="6"/>
        <v>2151</v>
      </c>
      <c r="AK36" s="3">
        <f t="shared" si="7"/>
        <v>71</v>
      </c>
      <c r="AL36" s="7">
        <f t="shared" si="8"/>
        <v>3365</v>
      </c>
      <c r="AM36">
        <f t="shared" si="9"/>
        <v>172</v>
      </c>
      <c r="AN36">
        <f t="shared" si="10"/>
        <v>17.473567056204786</v>
      </c>
      <c r="AO36">
        <f t="shared" si="11"/>
        <v>31.209423112595065</v>
      </c>
      <c r="AP36">
        <f t="shared" si="12"/>
        <v>0</v>
      </c>
      <c r="AQ36">
        <f t="shared" si="13"/>
        <v>19.949916527545909</v>
      </c>
      <c r="AR36">
        <f t="shared" si="14"/>
        <v>0.65850491560007418</v>
      </c>
      <c r="AS36">
        <f t="shared" si="15"/>
        <v>31.209423112595065</v>
      </c>
      <c r="AT36">
        <f t="shared" si="16"/>
        <v>1.5952513448339825</v>
      </c>
      <c r="AU36">
        <f t="shared" si="17"/>
        <v>14.340588988476313</v>
      </c>
      <c r="AW36">
        <v>5303130</v>
      </c>
      <c r="AX36" t="s">
        <v>37</v>
      </c>
      <c r="AY36" s="3">
        <v>13836</v>
      </c>
    </row>
    <row r="37" spans="1:51" x14ac:dyDescent="0.25">
      <c r="A37">
        <v>5303130</v>
      </c>
      <c r="B37" t="s">
        <v>37</v>
      </c>
      <c r="C37" s="3">
        <v>522</v>
      </c>
      <c r="D37" s="3">
        <v>2472</v>
      </c>
      <c r="E37" s="3"/>
      <c r="F37" s="3"/>
      <c r="G37" s="3"/>
      <c r="H37" s="3"/>
      <c r="I37" s="3"/>
      <c r="J37" s="3">
        <v>2594</v>
      </c>
      <c r="K37" s="3"/>
      <c r="L37" s="3">
        <v>14</v>
      </c>
      <c r="M37" s="3">
        <v>1571</v>
      </c>
      <c r="N37" s="3">
        <v>5025</v>
      </c>
      <c r="O37" s="3">
        <v>698</v>
      </c>
      <c r="P37" s="3"/>
      <c r="Q37" s="3">
        <v>940</v>
      </c>
      <c r="R37" s="3"/>
      <c r="S37" s="3"/>
      <c r="T37" s="3"/>
      <c r="U37" s="3"/>
      <c r="V37" s="3"/>
      <c r="W37" s="3"/>
      <c r="X37" s="3"/>
      <c r="Y37" s="3">
        <v>13836</v>
      </c>
      <c r="Z37">
        <v>5303130</v>
      </c>
      <c r="AA37">
        <f t="shared" si="2"/>
        <v>0</v>
      </c>
      <c r="AB37" t="s">
        <v>37</v>
      </c>
      <c r="AC37">
        <v>1581</v>
      </c>
      <c r="AE37">
        <v>12255</v>
      </c>
      <c r="AF37">
        <v>13836</v>
      </c>
      <c r="AG37" s="3">
        <f t="shared" si="3"/>
        <v>2994</v>
      </c>
      <c r="AH37" s="3">
        <f t="shared" si="4"/>
        <v>7294</v>
      </c>
      <c r="AI37" s="3">
        <f t="shared" si="5"/>
        <v>0</v>
      </c>
      <c r="AJ37" s="3">
        <f t="shared" si="6"/>
        <v>2594</v>
      </c>
      <c r="AK37" s="3">
        <f t="shared" si="7"/>
        <v>0</v>
      </c>
      <c r="AL37" s="7">
        <f t="shared" si="8"/>
        <v>7294</v>
      </c>
      <c r="AM37">
        <f t="shared" si="9"/>
        <v>1581</v>
      </c>
      <c r="AN37">
        <f t="shared" si="10"/>
        <v>27.768503060656652</v>
      </c>
      <c r="AO37">
        <f t="shared" si="11"/>
        <v>67.649786681506214</v>
      </c>
      <c r="AP37">
        <f t="shared" si="12"/>
        <v>0</v>
      </c>
      <c r="AQ37">
        <f t="shared" si="13"/>
        <v>24.058616212205528</v>
      </c>
      <c r="AR37">
        <f t="shared" si="14"/>
        <v>0</v>
      </c>
      <c r="AS37">
        <f t="shared" si="15"/>
        <v>67.649786681506214</v>
      </c>
      <c r="AT37">
        <f t="shared" si="16"/>
        <v>14.663327768503059</v>
      </c>
      <c r="AU37">
        <f t="shared" si="17"/>
        <v>0.10118531367447239</v>
      </c>
      <c r="AW37">
        <v>5303131</v>
      </c>
      <c r="AX37" t="s">
        <v>38</v>
      </c>
      <c r="AY37" s="3">
        <v>16341</v>
      </c>
    </row>
    <row r="38" spans="1:51" x14ac:dyDescent="0.25">
      <c r="A38">
        <v>5303131</v>
      </c>
      <c r="B38" t="s">
        <v>38</v>
      </c>
      <c r="C38" s="3">
        <v>209</v>
      </c>
      <c r="D38" s="3">
        <v>2740</v>
      </c>
      <c r="E38" s="3"/>
      <c r="F38" s="3"/>
      <c r="G38" s="3"/>
      <c r="H38" s="3"/>
      <c r="I38" s="3"/>
      <c r="J38" s="3">
        <v>3332</v>
      </c>
      <c r="K38" s="3"/>
      <c r="L38" s="3">
        <v>6262</v>
      </c>
      <c r="M38" s="3">
        <v>764</v>
      </c>
      <c r="N38" s="3">
        <v>1564</v>
      </c>
      <c r="O38" s="3">
        <v>110</v>
      </c>
      <c r="P38" s="3"/>
      <c r="Q38" s="3">
        <v>1079</v>
      </c>
      <c r="R38" s="3"/>
      <c r="S38" s="3"/>
      <c r="T38" s="3"/>
      <c r="U38" s="3">
        <v>236</v>
      </c>
      <c r="V38" s="3"/>
      <c r="W38" s="3"/>
      <c r="X38" s="3">
        <v>45</v>
      </c>
      <c r="Y38" s="3">
        <v>16341</v>
      </c>
      <c r="Z38">
        <v>5303131</v>
      </c>
      <c r="AA38">
        <f t="shared" si="2"/>
        <v>0</v>
      </c>
      <c r="AB38" t="s">
        <v>38</v>
      </c>
      <c r="AC38">
        <v>721</v>
      </c>
      <c r="AE38">
        <v>15620</v>
      </c>
      <c r="AF38">
        <v>16341</v>
      </c>
      <c r="AG38" s="3">
        <f t="shared" si="3"/>
        <v>2949</v>
      </c>
      <c r="AH38" s="3">
        <f t="shared" si="4"/>
        <v>2438</v>
      </c>
      <c r="AI38" s="3">
        <f t="shared" si="5"/>
        <v>0</v>
      </c>
      <c r="AJ38" s="3">
        <f t="shared" si="6"/>
        <v>3332</v>
      </c>
      <c r="AK38" s="3">
        <f t="shared" si="7"/>
        <v>236</v>
      </c>
      <c r="AL38" s="7">
        <f t="shared" si="8"/>
        <v>2438</v>
      </c>
      <c r="AM38">
        <f t="shared" si="9"/>
        <v>721</v>
      </c>
      <c r="AN38">
        <f t="shared" si="10"/>
        <v>27.351140790205896</v>
      </c>
      <c r="AO38">
        <f t="shared" si="11"/>
        <v>22.611760341309591</v>
      </c>
      <c r="AP38">
        <f t="shared" si="12"/>
        <v>0</v>
      </c>
      <c r="AQ38">
        <f t="shared" si="13"/>
        <v>30.903357447597845</v>
      </c>
      <c r="AR38">
        <f t="shared" si="14"/>
        <v>2.1888332405861624</v>
      </c>
      <c r="AS38">
        <f t="shared" si="15"/>
        <v>22.611760341309591</v>
      </c>
      <c r="AT38">
        <f t="shared" si="16"/>
        <v>6.6870710443331483</v>
      </c>
      <c r="AU38">
        <f t="shared" si="17"/>
        <v>38.320788201456459</v>
      </c>
      <c r="AW38">
        <v>5303132</v>
      </c>
      <c r="AX38" t="s">
        <v>39</v>
      </c>
      <c r="AY38" s="3">
        <v>14137</v>
      </c>
    </row>
    <row r="39" spans="1:51" x14ac:dyDescent="0.25">
      <c r="A39">
        <v>5303132</v>
      </c>
      <c r="B39" t="s">
        <v>39</v>
      </c>
      <c r="C39" s="3">
        <v>891</v>
      </c>
      <c r="D39" s="3">
        <v>4099</v>
      </c>
      <c r="E39" s="3"/>
      <c r="F39" s="3"/>
      <c r="G39" s="3"/>
      <c r="H39" s="3"/>
      <c r="I39" s="3"/>
      <c r="J39" s="3">
        <v>222</v>
      </c>
      <c r="K39" s="3"/>
      <c r="L39" s="3">
        <v>814</v>
      </c>
      <c r="M39" s="3">
        <v>496</v>
      </c>
      <c r="N39" s="3">
        <v>6905</v>
      </c>
      <c r="O39" s="3">
        <v>15</v>
      </c>
      <c r="P39" s="3"/>
      <c r="Q39" s="3">
        <v>657</v>
      </c>
      <c r="R39" s="3"/>
      <c r="S39" s="3"/>
      <c r="T39" s="3"/>
      <c r="U39" s="3"/>
      <c r="V39" s="3"/>
      <c r="W39" s="3"/>
      <c r="X39" s="3">
        <v>38</v>
      </c>
      <c r="Y39" s="3">
        <v>14137</v>
      </c>
      <c r="Z39">
        <v>5303132</v>
      </c>
      <c r="AA39">
        <f t="shared" si="2"/>
        <v>0</v>
      </c>
      <c r="AB39" t="s">
        <v>39</v>
      </c>
      <c r="AC39">
        <v>469</v>
      </c>
      <c r="AD39">
        <v>1</v>
      </c>
      <c r="AE39">
        <v>13667</v>
      </c>
      <c r="AF39">
        <v>14137</v>
      </c>
      <c r="AG39" s="3">
        <f t="shared" si="3"/>
        <v>4990</v>
      </c>
      <c r="AH39" s="3">
        <f t="shared" si="4"/>
        <v>7416</v>
      </c>
      <c r="AI39" s="3">
        <f t="shared" si="5"/>
        <v>0</v>
      </c>
      <c r="AJ39" s="3">
        <f t="shared" si="6"/>
        <v>222</v>
      </c>
      <c r="AK39" s="3">
        <f t="shared" si="7"/>
        <v>0</v>
      </c>
      <c r="AL39" s="7">
        <f t="shared" si="8"/>
        <v>7416</v>
      </c>
      <c r="AM39">
        <f t="shared" si="9"/>
        <v>469</v>
      </c>
      <c r="AN39">
        <f t="shared" si="10"/>
        <v>46.28083843442775</v>
      </c>
      <c r="AO39">
        <f t="shared" si="11"/>
        <v>68.781302170283809</v>
      </c>
      <c r="AP39">
        <f t="shared" si="12"/>
        <v>0</v>
      </c>
      <c r="AQ39">
        <f t="shared" si="13"/>
        <v>2.0589872008903729</v>
      </c>
      <c r="AR39">
        <f t="shared" si="14"/>
        <v>0</v>
      </c>
      <c r="AS39">
        <f t="shared" si="15"/>
        <v>68.781302170283809</v>
      </c>
      <c r="AT39">
        <f t="shared" si="16"/>
        <v>4.3498423298089408</v>
      </c>
      <c r="AU39">
        <f t="shared" si="17"/>
        <v>5.7579401570347315</v>
      </c>
      <c r="AW39">
        <v>5303133</v>
      </c>
      <c r="AX39" t="s">
        <v>40</v>
      </c>
      <c r="AY39" s="3">
        <v>20711</v>
      </c>
    </row>
    <row r="40" spans="1:51" x14ac:dyDescent="0.25">
      <c r="A40">
        <v>5303133</v>
      </c>
      <c r="B40" t="s">
        <v>40</v>
      </c>
      <c r="C40" s="3">
        <v>1010</v>
      </c>
      <c r="D40" s="3">
        <v>4716</v>
      </c>
      <c r="E40" s="3"/>
      <c r="F40" s="3">
        <v>804</v>
      </c>
      <c r="G40" s="3">
        <v>405</v>
      </c>
      <c r="H40" s="3"/>
      <c r="I40" s="3"/>
      <c r="J40" s="3">
        <v>1210</v>
      </c>
      <c r="K40" s="3">
        <v>26</v>
      </c>
      <c r="L40" s="3">
        <v>1005</v>
      </c>
      <c r="M40" s="3">
        <v>1162</v>
      </c>
      <c r="N40" s="3">
        <v>6344</v>
      </c>
      <c r="O40" s="3">
        <v>1290</v>
      </c>
      <c r="P40" s="3"/>
      <c r="Q40" s="3">
        <v>1142</v>
      </c>
      <c r="R40" s="3"/>
      <c r="S40" s="3">
        <v>734</v>
      </c>
      <c r="T40" s="3"/>
      <c r="U40" s="3">
        <v>511</v>
      </c>
      <c r="V40" s="3">
        <v>320</v>
      </c>
      <c r="W40" s="3"/>
      <c r="X40" s="3">
        <v>32</v>
      </c>
      <c r="Y40" s="3">
        <v>20711</v>
      </c>
      <c r="Z40">
        <v>5303133</v>
      </c>
      <c r="AA40">
        <f t="shared" si="2"/>
        <v>0</v>
      </c>
      <c r="AB40" t="s">
        <v>40</v>
      </c>
      <c r="AC40">
        <v>1764</v>
      </c>
      <c r="AD40">
        <v>303</v>
      </c>
      <c r="AE40">
        <v>18644</v>
      </c>
      <c r="AF40">
        <v>20711</v>
      </c>
      <c r="AG40" s="3">
        <f t="shared" si="3"/>
        <v>6935</v>
      </c>
      <c r="AH40" s="3">
        <f t="shared" si="4"/>
        <v>8796</v>
      </c>
      <c r="AI40" s="3">
        <f t="shared" si="5"/>
        <v>0</v>
      </c>
      <c r="AJ40" s="3">
        <f t="shared" si="6"/>
        <v>1236</v>
      </c>
      <c r="AK40" s="3">
        <f t="shared" si="7"/>
        <v>511</v>
      </c>
      <c r="AL40" s="7">
        <f t="shared" si="8"/>
        <v>8796</v>
      </c>
      <c r="AM40">
        <f t="shared" si="9"/>
        <v>1764</v>
      </c>
      <c r="AN40">
        <f t="shared" si="10"/>
        <v>64.320163235021326</v>
      </c>
      <c r="AO40">
        <f t="shared" si="11"/>
        <v>81.580411797440178</v>
      </c>
      <c r="AP40">
        <f t="shared" si="12"/>
        <v>0</v>
      </c>
      <c r="AQ40">
        <f t="shared" si="13"/>
        <v>11.463550361713967</v>
      </c>
      <c r="AR40">
        <f t="shared" si="14"/>
        <v>4.7393804488963092</v>
      </c>
      <c r="AS40">
        <f t="shared" si="15"/>
        <v>81.580411797440178</v>
      </c>
      <c r="AT40">
        <f t="shared" si="16"/>
        <v>16.360601001669451</v>
      </c>
      <c r="AU40">
        <f t="shared" si="17"/>
        <v>4.8524938438510938</v>
      </c>
      <c r="AW40">
        <v>5303140</v>
      </c>
      <c r="AX40" t="s">
        <v>41</v>
      </c>
      <c r="AY40" s="3">
        <v>19219</v>
      </c>
    </row>
    <row r="41" spans="1:51" x14ac:dyDescent="0.25">
      <c r="A41">
        <v>5303140</v>
      </c>
      <c r="B41" t="s">
        <v>41</v>
      </c>
      <c r="C41" s="3">
        <v>230</v>
      </c>
      <c r="D41" s="3">
        <v>1207</v>
      </c>
      <c r="E41" s="3"/>
      <c r="F41" s="3"/>
      <c r="G41" s="3">
        <v>227</v>
      </c>
      <c r="H41" s="3"/>
      <c r="I41" s="3"/>
      <c r="J41" s="3">
        <v>1519</v>
      </c>
      <c r="K41" s="3"/>
      <c r="L41" s="3">
        <v>1252</v>
      </c>
      <c r="M41" s="3">
        <v>148</v>
      </c>
      <c r="N41" s="3">
        <v>578</v>
      </c>
      <c r="O41" s="3">
        <v>8951</v>
      </c>
      <c r="P41" s="3">
        <v>2301</v>
      </c>
      <c r="Q41" s="3">
        <v>2781</v>
      </c>
      <c r="R41" s="3"/>
      <c r="S41" s="3">
        <v>4</v>
      </c>
      <c r="T41" s="3"/>
      <c r="U41" s="3">
        <v>3</v>
      </c>
      <c r="V41" s="3"/>
      <c r="W41" s="3"/>
      <c r="X41" s="3">
        <v>18</v>
      </c>
      <c r="Y41" s="3">
        <v>19219</v>
      </c>
      <c r="Z41">
        <v>5303140</v>
      </c>
      <c r="AA41">
        <f t="shared" si="2"/>
        <v>0</v>
      </c>
      <c r="AB41" t="s">
        <v>41</v>
      </c>
      <c r="AC41">
        <v>446</v>
      </c>
      <c r="AD41">
        <v>195</v>
      </c>
      <c r="AE41">
        <v>18578</v>
      </c>
      <c r="AF41">
        <v>19219</v>
      </c>
      <c r="AG41" s="3">
        <f t="shared" si="3"/>
        <v>1664</v>
      </c>
      <c r="AH41" s="3">
        <f t="shared" si="4"/>
        <v>9677</v>
      </c>
      <c r="AI41" s="3">
        <f t="shared" si="5"/>
        <v>0</v>
      </c>
      <c r="AJ41" s="3">
        <f t="shared" si="6"/>
        <v>1519</v>
      </c>
      <c r="AK41" s="3">
        <f t="shared" si="7"/>
        <v>3</v>
      </c>
      <c r="AL41" s="7">
        <f t="shared" si="8"/>
        <v>9677</v>
      </c>
      <c r="AM41">
        <f t="shared" si="9"/>
        <v>446</v>
      </c>
      <c r="AN41">
        <f t="shared" si="10"/>
        <v>15.433129289556668</v>
      </c>
      <c r="AO41">
        <f t="shared" si="11"/>
        <v>89.751437581153766</v>
      </c>
      <c r="AP41">
        <f t="shared" si="12"/>
        <v>0</v>
      </c>
      <c r="AQ41">
        <f t="shared" si="13"/>
        <v>14.088295306993137</v>
      </c>
      <c r="AR41">
        <f t="shared" si="14"/>
        <v>2.7824151363383419E-2</v>
      </c>
      <c r="AS41">
        <f t="shared" si="15"/>
        <v>89.751437581153766</v>
      </c>
      <c r="AT41">
        <f t="shared" si="16"/>
        <v>4.1365238360230014</v>
      </c>
      <c r="AU41">
        <f t="shared" si="17"/>
        <v>6.5143868047244906</v>
      </c>
      <c r="AW41">
        <v>5303141</v>
      </c>
      <c r="AX41" t="s">
        <v>42</v>
      </c>
      <c r="AY41" s="3">
        <v>19260</v>
      </c>
    </row>
    <row r="42" spans="1:51" x14ac:dyDescent="0.25">
      <c r="A42">
        <v>5303141</v>
      </c>
      <c r="B42" t="s">
        <v>42</v>
      </c>
      <c r="C42" s="3"/>
      <c r="D42" s="3">
        <v>2795</v>
      </c>
      <c r="E42" s="3"/>
      <c r="F42" s="3"/>
      <c r="G42" s="3"/>
      <c r="H42" s="3"/>
      <c r="I42" s="3"/>
      <c r="J42" s="3">
        <v>1512</v>
      </c>
      <c r="K42" s="3"/>
      <c r="L42" s="3">
        <v>667</v>
      </c>
      <c r="M42" s="3">
        <v>3569</v>
      </c>
      <c r="N42" s="3">
        <v>5752</v>
      </c>
      <c r="O42" s="3">
        <v>2737</v>
      </c>
      <c r="P42" s="3"/>
      <c r="Q42" s="3">
        <v>1791</v>
      </c>
      <c r="R42" s="3"/>
      <c r="S42" s="3">
        <v>148</v>
      </c>
      <c r="T42" s="3"/>
      <c r="U42" s="3">
        <v>289</v>
      </c>
      <c r="V42" s="3"/>
      <c r="W42" s="3"/>
      <c r="X42" s="3"/>
      <c r="Y42" s="3">
        <v>19260</v>
      </c>
      <c r="Z42">
        <v>5303141</v>
      </c>
      <c r="AA42">
        <f t="shared" si="2"/>
        <v>0</v>
      </c>
      <c r="AB42" t="s">
        <v>42</v>
      </c>
      <c r="AC42">
        <v>5172</v>
      </c>
      <c r="AD42">
        <v>61</v>
      </c>
      <c r="AE42">
        <v>14027</v>
      </c>
      <c r="AF42">
        <v>19260</v>
      </c>
      <c r="AG42" s="3">
        <f t="shared" si="3"/>
        <v>2795</v>
      </c>
      <c r="AH42" s="3">
        <f t="shared" si="4"/>
        <v>12058</v>
      </c>
      <c r="AI42" s="3">
        <f t="shared" si="5"/>
        <v>0</v>
      </c>
      <c r="AJ42" s="3">
        <f t="shared" si="6"/>
        <v>1512</v>
      </c>
      <c r="AK42" s="3">
        <f t="shared" si="7"/>
        <v>289</v>
      </c>
      <c r="AL42" s="7">
        <f t="shared" si="8"/>
        <v>12058</v>
      </c>
      <c r="AM42">
        <f t="shared" si="9"/>
        <v>5172</v>
      </c>
      <c r="AN42">
        <f t="shared" si="10"/>
        <v>25.922834353552215</v>
      </c>
      <c r="AO42">
        <f t="shared" si="11"/>
        <v>111.83453904655909</v>
      </c>
      <c r="AP42">
        <f t="shared" si="12"/>
        <v>0</v>
      </c>
      <c r="AQ42">
        <f t="shared" si="13"/>
        <v>14.023372287145241</v>
      </c>
      <c r="AR42">
        <f t="shared" si="14"/>
        <v>2.6803932480059358</v>
      </c>
      <c r="AS42">
        <f t="shared" si="15"/>
        <v>111.83453904655909</v>
      </c>
      <c r="AT42">
        <f t="shared" si="16"/>
        <v>47.968836950473012</v>
      </c>
      <c r="AU42">
        <f t="shared" si="17"/>
        <v>3.4631360332294916</v>
      </c>
      <c r="AW42">
        <v>5303142</v>
      </c>
      <c r="AX42" t="s">
        <v>43</v>
      </c>
      <c r="AY42" s="3">
        <v>13306</v>
      </c>
    </row>
    <row r="43" spans="1:51" x14ac:dyDescent="0.25">
      <c r="A43">
        <v>5303142</v>
      </c>
      <c r="B43" t="s">
        <v>43</v>
      </c>
      <c r="C43" s="3"/>
      <c r="D43" s="3">
        <v>728</v>
      </c>
      <c r="E43" s="3"/>
      <c r="F43" s="3"/>
      <c r="G43" s="3"/>
      <c r="H43" s="3"/>
      <c r="I43" s="3"/>
      <c r="J43" s="3">
        <v>2323</v>
      </c>
      <c r="K43" s="3"/>
      <c r="L43" s="3">
        <v>2510</v>
      </c>
      <c r="M43" s="3"/>
      <c r="N43" s="3">
        <v>5913</v>
      </c>
      <c r="O43" s="3">
        <v>938</v>
      </c>
      <c r="P43" s="3"/>
      <c r="Q43" s="3">
        <v>692</v>
      </c>
      <c r="R43" s="3"/>
      <c r="S43" s="3"/>
      <c r="T43" s="3"/>
      <c r="U43" s="3">
        <v>202</v>
      </c>
      <c r="V43" s="3"/>
      <c r="W43" s="3"/>
      <c r="X43" s="3"/>
      <c r="Y43" s="3">
        <v>13306</v>
      </c>
      <c r="Z43">
        <v>5303142</v>
      </c>
      <c r="AA43">
        <f t="shared" si="2"/>
        <v>0</v>
      </c>
      <c r="AB43" t="s">
        <v>43</v>
      </c>
      <c r="AC43">
        <v>3251</v>
      </c>
      <c r="AE43">
        <v>10055</v>
      </c>
      <c r="AF43">
        <v>13306</v>
      </c>
      <c r="AG43" s="3">
        <f t="shared" si="3"/>
        <v>728</v>
      </c>
      <c r="AH43" s="3">
        <f t="shared" si="4"/>
        <v>6851</v>
      </c>
      <c r="AI43" s="3">
        <f t="shared" si="5"/>
        <v>0</v>
      </c>
      <c r="AJ43" s="3">
        <f t="shared" si="6"/>
        <v>2323</v>
      </c>
      <c r="AK43" s="3">
        <f t="shared" si="7"/>
        <v>202</v>
      </c>
      <c r="AL43" s="7">
        <f t="shared" si="8"/>
        <v>6851</v>
      </c>
      <c r="AM43">
        <f t="shared" si="9"/>
        <v>3251</v>
      </c>
      <c r="AN43">
        <f t="shared" si="10"/>
        <v>6.7519940641810425</v>
      </c>
      <c r="AO43">
        <f t="shared" si="11"/>
        <v>63.541086996846595</v>
      </c>
      <c r="AP43">
        <f t="shared" si="12"/>
        <v>0</v>
      </c>
      <c r="AQ43">
        <f t="shared" si="13"/>
        <v>21.545167872379892</v>
      </c>
      <c r="AR43">
        <f t="shared" si="14"/>
        <v>1.8734928584678168</v>
      </c>
      <c r="AS43">
        <f t="shared" si="15"/>
        <v>63.541086996846595</v>
      </c>
      <c r="AT43">
        <f t="shared" si="16"/>
        <v>30.152105360786496</v>
      </c>
      <c r="AU43">
        <f t="shared" si="17"/>
        <v>18.86367052457538</v>
      </c>
      <c r="AW43">
        <v>5303150</v>
      </c>
      <c r="AX43" t="s">
        <v>44</v>
      </c>
      <c r="AY43" s="3">
        <v>22805</v>
      </c>
    </row>
    <row r="44" spans="1:51" x14ac:dyDescent="0.25">
      <c r="A44">
        <v>5303150</v>
      </c>
      <c r="B44" t="s">
        <v>44</v>
      </c>
      <c r="C44" s="3">
        <v>2889</v>
      </c>
      <c r="D44" s="3">
        <v>6440</v>
      </c>
      <c r="E44" s="3"/>
      <c r="F44" s="3">
        <v>8</v>
      </c>
      <c r="G44" s="3">
        <v>237</v>
      </c>
      <c r="H44" s="3">
        <v>124</v>
      </c>
      <c r="I44" s="3"/>
      <c r="J44" s="3">
        <v>2362</v>
      </c>
      <c r="K44" s="3"/>
      <c r="L44" s="3">
        <v>3955</v>
      </c>
      <c r="M44" s="3">
        <v>1494</v>
      </c>
      <c r="N44" s="3">
        <v>311</v>
      </c>
      <c r="O44" s="3">
        <v>2505</v>
      </c>
      <c r="P44" s="3">
        <v>1053</v>
      </c>
      <c r="Q44" s="3">
        <v>1084</v>
      </c>
      <c r="R44" s="3"/>
      <c r="S44" s="3">
        <v>20</v>
      </c>
      <c r="T44" s="3">
        <v>5</v>
      </c>
      <c r="U44" s="3">
        <v>185</v>
      </c>
      <c r="V44" s="3">
        <v>34</v>
      </c>
      <c r="W44" s="3"/>
      <c r="X44" s="3">
        <v>99</v>
      </c>
      <c r="Y44" s="3">
        <v>22805</v>
      </c>
      <c r="Z44">
        <v>5303150</v>
      </c>
      <c r="AA44">
        <f t="shared" si="2"/>
        <v>0</v>
      </c>
      <c r="AB44" t="s">
        <v>44</v>
      </c>
      <c r="AC44">
        <v>2655</v>
      </c>
      <c r="AD44">
        <v>137</v>
      </c>
      <c r="AE44">
        <v>20013</v>
      </c>
      <c r="AF44">
        <v>22805</v>
      </c>
      <c r="AG44" s="3">
        <f t="shared" si="3"/>
        <v>9574</v>
      </c>
      <c r="AH44" s="3">
        <f t="shared" si="4"/>
        <v>4310</v>
      </c>
      <c r="AI44" s="3">
        <f t="shared" si="5"/>
        <v>124</v>
      </c>
      <c r="AJ44" s="3">
        <f t="shared" si="6"/>
        <v>2362</v>
      </c>
      <c r="AK44" s="3">
        <f t="shared" si="7"/>
        <v>185</v>
      </c>
      <c r="AL44" s="7">
        <f t="shared" si="8"/>
        <v>4310</v>
      </c>
      <c r="AM44">
        <f t="shared" si="9"/>
        <v>2655</v>
      </c>
      <c r="AN44">
        <f t="shared" si="10"/>
        <v>88.796141717677614</v>
      </c>
      <c r="AO44">
        <f t="shared" si="11"/>
        <v>39.974030792060844</v>
      </c>
      <c r="AP44">
        <f t="shared" si="12"/>
        <v>1.1500649230198479</v>
      </c>
      <c r="AQ44">
        <f t="shared" si="13"/>
        <v>21.906881840103875</v>
      </c>
      <c r="AR44">
        <f t="shared" si="14"/>
        <v>1.7158226674086441</v>
      </c>
      <c r="AS44">
        <f t="shared" si="15"/>
        <v>39.974030792060844</v>
      </c>
      <c r="AT44">
        <f t="shared" si="16"/>
        <v>24.624373956594322</v>
      </c>
      <c r="AU44">
        <f t="shared" si="17"/>
        <v>17.342688007016005</v>
      </c>
      <c r="AW44">
        <v>5303160</v>
      </c>
      <c r="AX44" t="s">
        <v>45</v>
      </c>
      <c r="AY44" s="3">
        <v>33012</v>
      </c>
    </row>
    <row r="45" spans="1:51" x14ac:dyDescent="0.25">
      <c r="A45">
        <v>5303160</v>
      </c>
      <c r="B45" t="s">
        <v>45</v>
      </c>
      <c r="C45" s="3">
        <v>101</v>
      </c>
      <c r="D45" s="3">
        <v>7080</v>
      </c>
      <c r="E45" s="3"/>
      <c r="F45" s="3"/>
      <c r="G45" s="3"/>
      <c r="H45" s="3">
        <v>466</v>
      </c>
      <c r="I45" s="3"/>
      <c r="J45" s="3">
        <v>4741</v>
      </c>
      <c r="K45" s="3"/>
      <c r="L45" s="3">
        <v>6227</v>
      </c>
      <c r="M45" s="3">
        <v>7833</v>
      </c>
      <c r="N45" s="3">
        <v>3914</v>
      </c>
      <c r="O45" s="3">
        <v>437</v>
      </c>
      <c r="P45" s="3"/>
      <c r="Q45" s="3">
        <v>2079</v>
      </c>
      <c r="R45" s="3"/>
      <c r="S45" s="3">
        <v>3</v>
      </c>
      <c r="T45" s="3"/>
      <c r="U45" s="3">
        <v>131</v>
      </c>
      <c r="V45" s="3"/>
      <c r="W45" s="3"/>
      <c r="X45" s="3"/>
      <c r="Y45" s="3">
        <v>33012</v>
      </c>
      <c r="Z45">
        <v>5303160</v>
      </c>
      <c r="AA45">
        <f t="shared" si="2"/>
        <v>0</v>
      </c>
      <c r="AB45" t="s">
        <v>45</v>
      </c>
      <c r="AC45">
        <v>13738</v>
      </c>
      <c r="AE45">
        <v>19274</v>
      </c>
      <c r="AF45">
        <v>33012</v>
      </c>
      <c r="AG45" s="3">
        <f t="shared" si="3"/>
        <v>7181</v>
      </c>
      <c r="AH45" s="3">
        <f t="shared" si="4"/>
        <v>12184</v>
      </c>
      <c r="AI45" s="3">
        <f t="shared" si="5"/>
        <v>466</v>
      </c>
      <c r="AJ45" s="3">
        <f t="shared" si="6"/>
        <v>4741</v>
      </c>
      <c r="AK45" s="3">
        <f t="shared" si="7"/>
        <v>131</v>
      </c>
      <c r="AL45" s="7">
        <f t="shared" si="8"/>
        <v>12184</v>
      </c>
      <c r="AM45">
        <f t="shared" si="9"/>
        <v>13738</v>
      </c>
      <c r="AN45">
        <f t="shared" si="10"/>
        <v>66.601743646818761</v>
      </c>
      <c r="AO45">
        <f t="shared" si="11"/>
        <v>113.00315340382119</v>
      </c>
      <c r="AP45">
        <f t="shared" si="12"/>
        <v>4.3220181784455569</v>
      </c>
      <c r="AQ45">
        <f t="shared" si="13"/>
        <v>43.971433871266925</v>
      </c>
      <c r="AR45">
        <f t="shared" si="14"/>
        <v>1.2149879428677426</v>
      </c>
      <c r="AS45">
        <f t="shared" si="15"/>
        <v>113.00315340382119</v>
      </c>
      <c r="AT45">
        <f t="shared" si="16"/>
        <v>127.4160638100538</v>
      </c>
      <c r="AU45">
        <f t="shared" si="17"/>
        <v>18.862837755967526</v>
      </c>
      <c r="AW45">
        <v>5303161</v>
      </c>
      <c r="AX45" t="s">
        <v>46</v>
      </c>
      <c r="AY45" s="3">
        <v>14446</v>
      </c>
    </row>
    <row r="46" spans="1:51" x14ac:dyDescent="0.25">
      <c r="A46">
        <v>5303161</v>
      </c>
      <c r="B46" t="s">
        <v>46</v>
      </c>
      <c r="C46" s="3">
        <v>5474</v>
      </c>
      <c r="D46" s="3">
        <v>2112</v>
      </c>
      <c r="E46" s="3"/>
      <c r="F46" s="3"/>
      <c r="G46" s="3"/>
      <c r="H46" s="3"/>
      <c r="I46" s="3"/>
      <c r="J46" s="3">
        <v>2731</v>
      </c>
      <c r="K46" s="3"/>
      <c r="L46" s="3">
        <v>2180</v>
      </c>
      <c r="M46" s="3">
        <v>1216</v>
      </c>
      <c r="N46" s="3"/>
      <c r="O46" s="3"/>
      <c r="P46" s="3"/>
      <c r="Q46" s="3">
        <v>716</v>
      </c>
      <c r="R46" s="3"/>
      <c r="S46" s="3"/>
      <c r="T46" s="3"/>
      <c r="U46" s="3">
        <v>17</v>
      </c>
      <c r="V46" s="3"/>
      <c r="W46" s="3"/>
      <c r="X46" s="3"/>
      <c r="Y46" s="3">
        <v>14446</v>
      </c>
      <c r="Z46">
        <v>5303161</v>
      </c>
      <c r="AA46">
        <f t="shared" si="2"/>
        <v>0</v>
      </c>
      <c r="AB46" t="s">
        <v>46</v>
      </c>
      <c r="AC46">
        <v>5641</v>
      </c>
      <c r="AE46">
        <v>8805</v>
      </c>
      <c r="AF46">
        <v>14446</v>
      </c>
      <c r="AG46" s="3">
        <f t="shared" si="3"/>
        <v>7586</v>
      </c>
      <c r="AH46" s="3">
        <f t="shared" si="4"/>
        <v>1216</v>
      </c>
      <c r="AI46" s="3">
        <f t="shared" si="5"/>
        <v>0</v>
      </c>
      <c r="AJ46" s="3">
        <f t="shared" si="6"/>
        <v>2731</v>
      </c>
      <c r="AK46" s="3">
        <f t="shared" si="7"/>
        <v>17</v>
      </c>
      <c r="AL46" s="7">
        <f t="shared" si="8"/>
        <v>1216</v>
      </c>
      <c r="AM46">
        <f t="shared" si="9"/>
        <v>5641</v>
      </c>
      <c r="AN46">
        <f t="shared" si="10"/>
        <v>70.358004080875531</v>
      </c>
      <c r="AO46">
        <f t="shared" si="11"/>
        <v>11.278056019291412</v>
      </c>
      <c r="AP46">
        <f t="shared" si="12"/>
        <v>0</v>
      </c>
      <c r="AQ46">
        <f t="shared" si="13"/>
        <v>25.329252457800038</v>
      </c>
      <c r="AR46">
        <f t="shared" si="14"/>
        <v>0.15767019105917271</v>
      </c>
      <c r="AS46">
        <f t="shared" si="15"/>
        <v>11.278056019291412</v>
      </c>
      <c r="AT46">
        <f t="shared" si="16"/>
        <v>52.318679280281955</v>
      </c>
      <c r="AU46">
        <f t="shared" si="17"/>
        <v>15.090682541880104</v>
      </c>
      <c r="AW46">
        <v>5303162</v>
      </c>
      <c r="AX46" t="s">
        <v>47</v>
      </c>
      <c r="AY46" s="3">
        <v>44620</v>
      </c>
    </row>
    <row r="47" spans="1:51" x14ac:dyDescent="0.25">
      <c r="A47">
        <v>5303162</v>
      </c>
      <c r="B47" t="s">
        <v>47</v>
      </c>
      <c r="C47" s="3">
        <v>10396</v>
      </c>
      <c r="D47" s="3">
        <v>19372</v>
      </c>
      <c r="E47" s="3"/>
      <c r="F47" s="3"/>
      <c r="G47" s="3"/>
      <c r="H47" s="3"/>
      <c r="I47" s="3"/>
      <c r="J47" s="3">
        <v>4304</v>
      </c>
      <c r="K47" s="3"/>
      <c r="L47" s="3">
        <v>4663</v>
      </c>
      <c r="M47" s="3">
        <v>2515</v>
      </c>
      <c r="N47" s="3">
        <v>248</v>
      </c>
      <c r="O47" s="3">
        <v>1508</v>
      </c>
      <c r="P47" s="3"/>
      <c r="Q47" s="3">
        <v>379</v>
      </c>
      <c r="R47" s="3"/>
      <c r="S47" s="3">
        <v>18</v>
      </c>
      <c r="T47" s="3"/>
      <c r="U47" s="3">
        <v>1062</v>
      </c>
      <c r="V47" s="3"/>
      <c r="W47" s="3"/>
      <c r="X47" s="3">
        <v>155</v>
      </c>
      <c r="Y47" s="3">
        <v>44620</v>
      </c>
      <c r="Z47">
        <v>5303162</v>
      </c>
      <c r="AA47">
        <f t="shared" si="2"/>
        <v>0</v>
      </c>
      <c r="AB47" t="s">
        <v>47</v>
      </c>
      <c r="AC47">
        <v>10515</v>
      </c>
      <c r="AD47">
        <v>570</v>
      </c>
      <c r="AE47">
        <v>33535</v>
      </c>
      <c r="AF47">
        <v>44620</v>
      </c>
      <c r="AG47" s="3">
        <f t="shared" si="3"/>
        <v>29768</v>
      </c>
      <c r="AH47" s="3">
        <f t="shared" si="4"/>
        <v>4271</v>
      </c>
      <c r="AI47" s="3">
        <f t="shared" si="5"/>
        <v>0</v>
      </c>
      <c r="AJ47" s="3">
        <f t="shared" si="6"/>
        <v>4304</v>
      </c>
      <c r="AK47" s="3">
        <f t="shared" si="7"/>
        <v>1062</v>
      </c>
      <c r="AL47" s="7">
        <f t="shared" si="8"/>
        <v>4271</v>
      </c>
      <c r="AM47">
        <f t="shared" si="9"/>
        <v>10515</v>
      </c>
      <c r="AN47">
        <f t="shared" si="10"/>
        <v>276.08977926173253</v>
      </c>
      <c r="AO47">
        <f t="shared" si="11"/>
        <v>39.612316824336858</v>
      </c>
      <c r="AP47">
        <f t="shared" si="12"/>
        <v>0</v>
      </c>
      <c r="AQ47">
        <f t="shared" si="13"/>
        <v>39.918382489334078</v>
      </c>
      <c r="AR47">
        <f t="shared" si="14"/>
        <v>9.8497495826377293</v>
      </c>
      <c r="AS47">
        <f t="shared" si="15"/>
        <v>39.612316824336858</v>
      </c>
      <c r="AT47">
        <f t="shared" si="16"/>
        <v>97.523650528658877</v>
      </c>
      <c r="AU47">
        <f t="shared" si="17"/>
        <v>10.450470640968176</v>
      </c>
      <c r="AW47">
        <v>5303170</v>
      </c>
      <c r="AX47" t="s">
        <v>48</v>
      </c>
      <c r="AY47" s="3">
        <v>52223</v>
      </c>
    </row>
    <row r="48" spans="1:51" x14ac:dyDescent="0.25">
      <c r="A48">
        <v>5303170</v>
      </c>
      <c r="B48" t="s">
        <v>48</v>
      </c>
      <c r="C48" s="3">
        <v>1578</v>
      </c>
      <c r="D48" s="3">
        <v>24029</v>
      </c>
      <c r="E48" s="3"/>
      <c r="F48" s="3"/>
      <c r="G48" s="3"/>
      <c r="H48" s="3">
        <v>1645</v>
      </c>
      <c r="I48" s="3">
        <v>30</v>
      </c>
      <c r="J48" s="3">
        <v>3449</v>
      </c>
      <c r="K48" s="3"/>
      <c r="L48" s="3">
        <v>10754</v>
      </c>
      <c r="M48" s="3">
        <v>4493</v>
      </c>
      <c r="N48" s="3">
        <v>1507</v>
      </c>
      <c r="O48" s="3">
        <v>2773</v>
      </c>
      <c r="P48" s="3"/>
      <c r="Q48" s="3">
        <v>926</v>
      </c>
      <c r="R48" s="3"/>
      <c r="S48" s="3">
        <v>19</v>
      </c>
      <c r="T48" s="3"/>
      <c r="U48" s="3">
        <v>1020</v>
      </c>
      <c r="V48" s="3"/>
      <c r="W48" s="3"/>
      <c r="X48" s="3"/>
      <c r="Y48" s="3">
        <v>52223</v>
      </c>
      <c r="Z48">
        <v>5303170</v>
      </c>
      <c r="AA48">
        <f t="shared" si="2"/>
        <v>0</v>
      </c>
      <c r="AB48" t="s">
        <v>48</v>
      </c>
      <c r="AC48">
        <v>11543</v>
      </c>
      <c r="AE48">
        <v>40680</v>
      </c>
      <c r="AF48">
        <v>52223</v>
      </c>
      <c r="AG48" s="3">
        <f t="shared" si="3"/>
        <v>25607</v>
      </c>
      <c r="AH48" s="3">
        <f t="shared" si="4"/>
        <v>8773</v>
      </c>
      <c r="AI48" s="3">
        <f t="shared" si="5"/>
        <v>1675</v>
      </c>
      <c r="AJ48" s="3">
        <f t="shared" si="6"/>
        <v>3449</v>
      </c>
      <c r="AK48" s="3">
        <f t="shared" si="7"/>
        <v>1020</v>
      </c>
      <c r="AL48" s="7">
        <f t="shared" si="8"/>
        <v>8773</v>
      </c>
      <c r="AM48">
        <f t="shared" si="9"/>
        <v>11543</v>
      </c>
      <c r="AN48">
        <f t="shared" si="10"/>
        <v>237.49768132071972</v>
      </c>
      <c r="AO48">
        <f t="shared" si="11"/>
        <v>81.367093303654229</v>
      </c>
      <c r="AP48">
        <f t="shared" si="12"/>
        <v>15.535151177889075</v>
      </c>
      <c r="AQ48">
        <f t="shared" si="13"/>
        <v>31.9884993507698</v>
      </c>
      <c r="AR48">
        <f t="shared" si="14"/>
        <v>9.4602114635503618</v>
      </c>
      <c r="AS48">
        <f t="shared" si="15"/>
        <v>81.367093303654229</v>
      </c>
      <c r="AT48">
        <f t="shared" si="16"/>
        <v>107.05805972917825</v>
      </c>
      <c r="AU48">
        <f t="shared" si="17"/>
        <v>20.592459261245043</v>
      </c>
      <c r="AW48">
        <v>5303180</v>
      </c>
      <c r="AX48" t="s">
        <v>49</v>
      </c>
      <c r="AY48" s="3">
        <v>26271</v>
      </c>
    </row>
    <row r="49" spans="1:51" x14ac:dyDescent="0.25">
      <c r="A49">
        <v>5303180</v>
      </c>
      <c r="B49" t="s">
        <v>49</v>
      </c>
      <c r="C49" s="3">
        <v>8014</v>
      </c>
      <c r="D49" s="3">
        <v>9033</v>
      </c>
      <c r="E49" s="3"/>
      <c r="F49" s="3"/>
      <c r="G49" s="3"/>
      <c r="H49" s="3"/>
      <c r="I49" s="3"/>
      <c r="J49" s="3">
        <v>443</v>
      </c>
      <c r="K49" s="3"/>
      <c r="L49" s="3">
        <v>2420</v>
      </c>
      <c r="M49" s="3">
        <v>2135</v>
      </c>
      <c r="N49" s="3">
        <v>3221</v>
      </c>
      <c r="O49" s="3">
        <v>1</v>
      </c>
      <c r="P49" s="3"/>
      <c r="Q49" s="3">
        <v>610</v>
      </c>
      <c r="R49" s="3"/>
      <c r="S49" s="3">
        <v>122</v>
      </c>
      <c r="T49" s="3"/>
      <c r="U49" s="3">
        <v>272</v>
      </c>
      <c r="V49" s="3"/>
      <c r="W49" s="3"/>
      <c r="X49" s="3"/>
      <c r="Y49" s="3">
        <v>26271</v>
      </c>
      <c r="Z49">
        <v>5303180</v>
      </c>
      <c r="AA49">
        <f t="shared" si="2"/>
        <v>0</v>
      </c>
      <c r="AB49" t="s">
        <v>49</v>
      </c>
      <c r="AC49">
        <v>7255</v>
      </c>
      <c r="AE49">
        <v>19016</v>
      </c>
      <c r="AF49">
        <v>26271</v>
      </c>
      <c r="AG49" s="3">
        <f t="shared" si="3"/>
        <v>17047</v>
      </c>
      <c r="AH49" s="3">
        <f t="shared" si="4"/>
        <v>5357</v>
      </c>
      <c r="AI49" s="3">
        <f t="shared" si="5"/>
        <v>0</v>
      </c>
      <c r="AJ49" s="3">
        <f t="shared" si="6"/>
        <v>443</v>
      </c>
      <c r="AK49" s="3">
        <f t="shared" si="7"/>
        <v>272</v>
      </c>
      <c r="AL49" s="7">
        <f t="shared" si="8"/>
        <v>5357</v>
      </c>
      <c r="AM49">
        <f t="shared" si="9"/>
        <v>7255</v>
      </c>
      <c r="AN49">
        <f t="shared" si="10"/>
        <v>158.10610276386569</v>
      </c>
      <c r="AO49">
        <f t="shared" si="11"/>
        <v>49.684659617881657</v>
      </c>
      <c r="AP49">
        <f t="shared" si="12"/>
        <v>0</v>
      </c>
      <c r="AQ49">
        <f t="shared" si="13"/>
        <v>4.1086996846596175</v>
      </c>
      <c r="AR49">
        <f t="shared" si="14"/>
        <v>2.5227230569467634</v>
      </c>
      <c r="AS49">
        <f t="shared" si="15"/>
        <v>49.684659617881657</v>
      </c>
      <c r="AT49">
        <f t="shared" si="16"/>
        <v>67.288072713782228</v>
      </c>
      <c r="AU49">
        <f t="shared" si="17"/>
        <v>9.2116782764264791</v>
      </c>
      <c r="AW49">
        <v>5303181</v>
      </c>
      <c r="AX49" t="s">
        <v>50</v>
      </c>
      <c r="AY49" s="3">
        <v>17751</v>
      </c>
    </row>
    <row r="50" spans="1:51" x14ac:dyDescent="0.25">
      <c r="A50">
        <v>5303181</v>
      </c>
      <c r="B50" t="s">
        <v>50</v>
      </c>
      <c r="C50" s="3">
        <v>7459</v>
      </c>
      <c r="D50" s="3">
        <v>5949</v>
      </c>
      <c r="E50" s="3"/>
      <c r="F50" s="3"/>
      <c r="G50" s="3"/>
      <c r="H50" s="3"/>
      <c r="I50" s="3"/>
      <c r="J50" s="3">
        <v>717</v>
      </c>
      <c r="K50" s="3"/>
      <c r="L50" s="3">
        <v>398</v>
      </c>
      <c r="M50" s="3">
        <v>903</v>
      </c>
      <c r="N50" s="3">
        <v>487</v>
      </c>
      <c r="O50" s="3">
        <v>435</v>
      </c>
      <c r="P50" s="3"/>
      <c r="Q50" s="3">
        <v>445</v>
      </c>
      <c r="R50" s="3"/>
      <c r="S50" s="3"/>
      <c r="T50" s="3"/>
      <c r="U50" s="3">
        <v>903</v>
      </c>
      <c r="V50" s="3"/>
      <c r="W50" s="3"/>
      <c r="X50" s="3">
        <v>55</v>
      </c>
      <c r="Y50" s="3">
        <v>17751</v>
      </c>
      <c r="Z50">
        <v>5303181</v>
      </c>
      <c r="AA50">
        <f t="shared" si="2"/>
        <v>0</v>
      </c>
      <c r="AB50" t="s">
        <v>50</v>
      </c>
      <c r="AC50">
        <v>2259</v>
      </c>
      <c r="AE50">
        <v>15492</v>
      </c>
      <c r="AF50">
        <v>17751</v>
      </c>
      <c r="AG50" s="3">
        <f t="shared" si="3"/>
        <v>13408</v>
      </c>
      <c r="AH50" s="3">
        <f t="shared" si="4"/>
        <v>1825</v>
      </c>
      <c r="AI50" s="3">
        <f t="shared" si="5"/>
        <v>0</v>
      </c>
      <c r="AJ50" s="3">
        <f t="shared" si="6"/>
        <v>717</v>
      </c>
      <c r="AK50" s="3">
        <f t="shared" si="7"/>
        <v>903</v>
      </c>
      <c r="AL50" s="7">
        <f t="shared" si="8"/>
        <v>1825</v>
      </c>
      <c r="AM50">
        <f t="shared" si="9"/>
        <v>2259</v>
      </c>
      <c r="AN50">
        <f t="shared" si="10"/>
        <v>124.35540716008163</v>
      </c>
      <c r="AO50">
        <f t="shared" si="11"/>
        <v>16.926358746058245</v>
      </c>
      <c r="AP50">
        <f t="shared" si="12"/>
        <v>0</v>
      </c>
      <c r="AQ50">
        <f t="shared" si="13"/>
        <v>6.649972175848637</v>
      </c>
      <c r="AR50">
        <f t="shared" si="14"/>
        <v>8.3750695603784084</v>
      </c>
      <c r="AS50">
        <f t="shared" si="15"/>
        <v>16.926358746058245</v>
      </c>
      <c r="AT50">
        <f t="shared" si="16"/>
        <v>20.951585976627712</v>
      </c>
      <c r="AU50">
        <f t="shared" si="17"/>
        <v>2.2421272041011773</v>
      </c>
      <c r="AW50">
        <v>5303182</v>
      </c>
      <c r="AX50" t="s">
        <v>51</v>
      </c>
      <c r="AY50" s="3">
        <v>35112</v>
      </c>
    </row>
    <row r="51" spans="1:51" x14ac:dyDescent="0.25">
      <c r="A51">
        <v>5303182</v>
      </c>
      <c r="B51" t="s">
        <v>51</v>
      </c>
      <c r="C51" s="3">
        <v>1111</v>
      </c>
      <c r="D51" s="3">
        <v>18564</v>
      </c>
      <c r="E51" s="3"/>
      <c r="F51" s="3"/>
      <c r="G51" s="3"/>
      <c r="H51" s="3"/>
      <c r="I51" s="3"/>
      <c r="J51" s="3">
        <v>7991</v>
      </c>
      <c r="K51" s="3"/>
      <c r="L51" s="3">
        <v>4900</v>
      </c>
      <c r="M51" s="3">
        <v>1088</v>
      </c>
      <c r="N51" s="3">
        <v>16</v>
      </c>
      <c r="O51" s="3">
        <v>888</v>
      </c>
      <c r="P51" s="3"/>
      <c r="Q51" s="3">
        <v>229</v>
      </c>
      <c r="R51" s="3"/>
      <c r="S51" s="3"/>
      <c r="T51" s="3"/>
      <c r="U51" s="3">
        <v>325</v>
      </c>
      <c r="V51" s="3"/>
      <c r="W51" s="3"/>
      <c r="X51" s="3"/>
      <c r="Y51" s="3">
        <v>35112</v>
      </c>
      <c r="Z51">
        <v>5303182</v>
      </c>
      <c r="AA51">
        <f t="shared" si="2"/>
        <v>0</v>
      </c>
      <c r="AB51" t="s">
        <v>51</v>
      </c>
      <c r="AC51">
        <v>10508</v>
      </c>
      <c r="AD51">
        <v>284</v>
      </c>
      <c r="AE51">
        <v>24320</v>
      </c>
      <c r="AF51">
        <v>35112</v>
      </c>
      <c r="AG51" s="3">
        <f t="shared" si="3"/>
        <v>19675</v>
      </c>
      <c r="AH51" s="3">
        <f t="shared" si="4"/>
        <v>1992</v>
      </c>
      <c r="AI51" s="3">
        <f t="shared" si="5"/>
        <v>0</v>
      </c>
      <c r="AJ51" s="3">
        <f t="shared" si="6"/>
        <v>7991</v>
      </c>
      <c r="AK51" s="3">
        <f t="shared" si="7"/>
        <v>325</v>
      </c>
      <c r="AL51" s="7">
        <f t="shared" si="8"/>
        <v>1992</v>
      </c>
      <c r="AM51">
        <f t="shared" si="9"/>
        <v>10508</v>
      </c>
      <c r="AN51">
        <f t="shared" si="10"/>
        <v>182.48005935818958</v>
      </c>
      <c r="AO51">
        <f t="shared" si="11"/>
        <v>18.475236505286588</v>
      </c>
      <c r="AP51">
        <f t="shared" si="12"/>
        <v>0</v>
      </c>
      <c r="AQ51">
        <f t="shared" si="13"/>
        <v>74.114264514932287</v>
      </c>
      <c r="AR51">
        <f t="shared" si="14"/>
        <v>3.0142830643665368</v>
      </c>
      <c r="AS51">
        <f t="shared" si="15"/>
        <v>18.475236505286588</v>
      </c>
      <c r="AT51">
        <f t="shared" si="16"/>
        <v>97.458727508810981</v>
      </c>
      <c r="AU51">
        <f t="shared" si="17"/>
        <v>13.955342902711324</v>
      </c>
      <c r="AW51">
        <v>5303190</v>
      </c>
      <c r="AX51" t="s">
        <v>52</v>
      </c>
      <c r="AY51" s="3">
        <v>21300</v>
      </c>
    </row>
    <row r="52" spans="1:51" x14ac:dyDescent="0.25">
      <c r="A52">
        <v>5303190</v>
      </c>
      <c r="B52" t="s">
        <v>52</v>
      </c>
      <c r="C52" s="3">
        <v>5164</v>
      </c>
      <c r="D52" s="3">
        <v>7796</v>
      </c>
      <c r="E52" s="3"/>
      <c r="F52" s="3"/>
      <c r="G52" s="3"/>
      <c r="H52" s="3"/>
      <c r="I52" s="3"/>
      <c r="J52" s="3">
        <v>730</v>
      </c>
      <c r="K52" s="3"/>
      <c r="L52" s="3">
        <v>232</v>
      </c>
      <c r="M52" s="3">
        <v>2423</v>
      </c>
      <c r="N52" s="3">
        <v>3595</v>
      </c>
      <c r="O52" s="3">
        <v>142</v>
      </c>
      <c r="P52" s="3"/>
      <c r="Q52" s="3">
        <v>632</v>
      </c>
      <c r="R52" s="3"/>
      <c r="S52" s="3">
        <v>9</v>
      </c>
      <c r="T52" s="3"/>
      <c r="U52" s="3">
        <v>467</v>
      </c>
      <c r="V52" s="3"/>
      <c r="W52" s="3"/>
      <c r="X52" s="3">
        <v>110</v>
      </c>
      <c r="Y52" s="3">
        <v>21300</v>
      </c>
      <c r="Z52">
        <v>5303190</v>
      </c>
      <c r="AA52">
        <f t="shared" si="2"/>
        <v>0</v>
      </c>
      <c r="AB52" t="s">
        <v>52</v>
      </c>
      <c r="AC52">
        <v>1089</v>
      </c>
      <c r="AD52">
        <v>11</v>
      </c>
      <c r="AE52">
        <v>20200</v>
      </c>
      <c r="AF52">
        <v>21300</v>
      </c>
      <c r="AG52" s="3">
        <f t="shared" si="3"/>
        <v>12960</v>
      </c>
      <c r="AH52" s="3">
        <f t="shared" si="4"/>
        <v>6160</v>
      </c>
      <c r="AI52" s="3">
        <f t="shared" si="5"/>
        <v>0</v>
      </c>
      <c r="AJ52" s="3">
        <f t="shared" si="6"/>
        <v>730</v>
      </c>
      <c r="AK52" s="3">
        <f t="shared" si="7"/>
        <v>467</v>
      </c>
      <c r="AL52" s="7">
        <f t="shared" si="8"/>
        <v>6160</v>
      </c>
      <c r="AM52">
        <f t="shared" si="9"/>
        <v>1089</v>
      </c>
      <c r="AN52">
        <f t="shared" si="10"/>
        <v>120.20033388981636</v>
      </c>
      <c r="AO52">
        <f t="shared" si="11"/>
        <v>57.132257466147287</v>
      </c>
      <c r="AP52">
        <f t="shared" si="12"/>
        <v>0</v>
      </c>
      <c r="AQ52">
        <f t="shared" si="13"/>
        <v>6.7705434984232982</v>
      </c>
      <c r="AR52">
        <f t="shared" si="14"/>
        <v>4.3312928955666852</v>
      </c>
      <c r="AS52">
        <f t="shared" si="15"/>
        <v>57.132257466147287</v>
      </c>
      <c r="AT52">
        <f t="shared" si="16"/>
        <v>10.10016694490818</v>
      </c>
      <c r="AU52">
        <f t="shared" si="17"/>
        <v>1.0892018779342723</v>
      </c>
      <c r="AW52">
        <v>5303191</v>
      </c>
      <c r="AX52" t="s">
        <v>53</v>
      </c>
      <c r="AY52" s="3">
        <v>27703</v>
      </c>
    </row>
    <row r="53" spans="1:51" x14ac:dyDescent="0.25">
      <c r="A53">
        <v>5303191</v>
      </c>
      <c r="B53" t="s">
        <v>53</v>
      </c>
      <c r="C53" s="3">
        <v>14672</v>
      </c>
      <c r="D53" s="3">
        <v>4209</v>
      </c>
      <c r="E53" s="3"/>
      <c r="F53" s="3"/>
      <c r="G53" s="3"/>
      <c r="H53" s="3"/>
      <c r="I53" s="3"/>
      <c r="J53" s="3">
        <v>2712</v>
      </c>
      <c r="K53" s="3"/>
      <c r="L53" s="3">
        <v>549</v>
      </c>
      <c r="M53" s="3">
        <v>4375</v>
      </c>
      <c r="N53" s="3">
        <v>60</v>
      </c>
      <c r="O53" s="3">
        <v>62</v>
      </c>
      <c r="P53" s="3"/>
      <c r="Q53" s="3">
        <v>460</v>
      </c>
      <c r="R53" s="3"/>
      <c r="S53" s="3">
        <v>127</v>
      </c>
      <c r="T53" s="3"/>
      <c r="U53" s="3">
        <v>430</v>
      </c>
      <c r="V53" s="3"/>
      <c r="W53" s="3"/>
      <c r="X53" s="3">
        <v>47</v>
      </c>
      <c r="Y53" s="3">
        <v>27703</v>
      </c>
      <c r="Z53">
        <v>5303191</v>
      </c>
      <c r="AA53">
        <f t="shared" si="2"/>
        <v>0</v>
      </c>
      <c r="AB53" t="s">
        <v>53</v>
      </c>
      <c r="AC53">
        <v>5686</v>
      </c>
      <c r="AD53">
        <v>1</v>
      </c>
      <c r="AE53">
        <v>22016</v>
      </c>
      <c r="AF53">
        <v>27703</v>
      </c>
      <c r="AG53" s="3">
        <f t="shared" si="3"/>
        <v>18881</v>
      </c>
      <c r="AH53" s="3">
        <f t="shared" si="4"/>
        <v>4497</v>
      </c>
      <c r="AI53" s="3">
        <f t="shared" si="5"/>
        <v>0</v>
      </c>
      <c r="AJ53" s="3">
        <f t="shared" si="6"/>
        <v>2712</v>
      </c>
      <c r="AK53" s="3">
        <f t="shared" si="7"/>
        <v>430</v>
      </c>
      <c r="AL53" s="7">
        <f t="shared" si="8"/>
        <v>4497</v>
      </c>
      <c r="AM53">
        <f t="shared" si="9"/>
        <v>5686</v>
      </c>
      <c r="AN53">
        <f t="shared" si="10"/>
        <v>175.11593396401409</v>
      </c>
      <c r="AO53">
        <f t="shared" si="11"/>
        <v>41.708402893711742</v>
      </c>
      <c r="AP53">
        <f t="shared" si="12"/>
        <v>0</v>
      </c>
      <c r="AQ53">
        <f t="shared" si="13"/>
        <v>25.153032832498607</v>
      </c>
      <c r="AR53">
        <f t="shared" si="14"/>
        <v>3.9881283620849564</v>
      </c>
      <c r="AS53">
        <f t="shared" si="15"/>
        <v>41.708402893711742</v>
      </c>
      <c r="AT53">
        <f t="shared" si="16"/>
        <v>52.736041550732708</v>
      </c>
      <c r="AU53">
        <f t="shared" si="17"/>
        <v>1.9817348301627982</v>
      </c>
      <c r="AW53">
        <v>5303192</v>
      </c>
      <c r="AX53" t="s">
        <v>54</v>
      </c>
      <c r="AY53" s="3">
        <v>30907</v>
      </c>
    </row>
    <row r="54" spans="1:51" x14ac:dyDescent="0.25">
      <c r="A54">
        <v>5303192</v>
      </c>
      <c r="B54" t="s">
        <v>54</v>
      </c>
      <c r="C54" s="3"/>
      <c r="D54" s="3">
        <v>17494</v>
      </c>
      <c r="E54" s="3"/>
      <c r="F54" s="3"/>
      <c r="G54" s="3"/>
      <c r="H54" s="3"/>
      <c r="I54" s="3"/>
      <c r="J54" s="3">
        <v>8861</v>
      </c>
      <c r="K54" s="3"/>
      <c r="L54" s="3">
        <v>788</v>
      </c>
      <c r="M54" s="3">
        <v>17</v>
      </c>
      <c r="N54" s="3"/>
      <c r="O54" s="3">
        <v>1739</v>
      </c>
      <c r="P54" s="3"/>
      <c r="Q54" s="3">
        <v>532</v>
      </c>
      <c r="R54" s="3"/>
      <c r="S54" s="3"/>
      <c r="T54" s="3"/>
      <c r="U54" s="3">
        <v>1398</v>
      </c>
      <c r="V54" s="3"/>
      <c r="W54" s="3"/>
      <c r="X54" s="3">
        <v>78</v>
      </c>
      <c r="Y54" s="3">
        <v>30907</v>
      </c>
      <c r="Z54">
        <v>5303192</v>
      </c>
      <c r="AA54">
        <f t="shared" si="2"/>
        <v>0</v>
      </c>
      <c r="AB54" t="s">
        <v>54</v>
      </c>
      <c r="AC54">
        <v>9214</v>
      </c>
      <c r="AE54">
        <v>21693</v>
      </c>
      <c r="AF54">
        <v>30907</v>
      </c>
      <c r="AG54" s="3">
        <f t="shared" si="3"/>
        <v>17494</v>
      </c>
      <c r="AH54" s="3">
        <f t="shared" si="4"/>
        <v>1756</v>
      </c>
      <c r="AI54" s="3">
        <f t="shared" si="5"/>
        <v>0</v>
      </c>
      <c r="AJ54" s="3">
        <f t="shared" si="6"/>
        <v>8861</v>
      </c>
      <c r="AK54" s="3">
        <f t="shared" si="7"/>
        <v>1398</v>
      </c>
      <c r="AL54" s="7">
        <f t="shared" si="8"/>
        <v>1756</v>
      </c>
      <c r="AM54">
        <f t="shared" si="9"/>
        <v>9214</v>
      </c>
      <c r="AN54">
        <f t="shared" si="10"/>
        <v>162.25190131700984</v>
      </c>
      <c r="AO54">
        <f t="shared" si="11"/>
        <v>16.286403264700429</v>
      </c>
      <c r="AP54">
        <f t="shared" si="12"/>
        <v>0</v>
      </c>
      <c r="AQ54">
        <f t="shared" si="13"/>
        <v>82.183268410313488</v>
      </c>
      <c r="AR54">
        <f t="shared" si="14"/>
        <v>12.966054535336671</v>
      </c>
      <c r="AS54">
        <f t="shared" si="15"/>
        <v>16.286403264700429</v>
      </c>
      <c r="AT54">
        <f t="shared" si="16"/>
        <v>85.45724355407161</v>
      </c>
      <c r="AU54">
        <f t="shared" si="17"/>
        <v>2.54958423658071</v>
      </c>
      <c r="AW54">
        <v>5304010</v>
      </c>
      <c r="AX54" t="s">
        <v>55</v>
      </c>
      <c r="AY54" s="3">
        <v>19135</v>
      </c>
    </row>
    <row r="55" spans="1:51" x14ac:dyDescent="0.25">
      <c r="A55">
        <v>5304010</v>
      </c>
      <c r="B55" t="s">
        <v>55</v>
      </c>
      <c r="C55" s="3">
        <v>639</v>
      </c>
      <c r="D55" s="3">
        <v>4504</v>
      </c>
      <c r="E55" s="3"/>
      <c r="F55" s="3"/>
      <c r="G55" s="3"/>
      <c r="H55" s="3"/>
      <c r="I55" s="3"/>
      <c r="J55" s="3">
        <v>2664</v>
      </c>
      <c r="K55" s="3"/>
      <c r="L55" s="3">
        <v>2791</v>
      </c>
      <c r="M55" s="3">
        <v>62</v>
      </c>
      <c r="N55" s="3">
        <v>5916</v>
      </c>
      <c r="O55" s="3">
        <v>72</v>
      </c>
      <c r="P55" s="3"/>
      <c r="Q55" s="3">
        <v>1637</v>
      </c>
      <c r="R55" s="3"/>
      <c r="S55" s="3">
        <v>227</v>
      </c>
      <c r="T55" s="3"/>
      <c r="U55" s="3">
        <v>623</v>
      </c>
      <c r="V55" s="3"/>
      <c r="W55" s="3"/>
      <c r="X55" s="3"/>
      <c r="Y55" s="3">
        <v>19135</v>
      </c>
      <c r="Z55">
        <v>5304010</v>
      </c>
      <c r="AA55">
        <f t="shared" si="2"/>
        <v>0</v>
      </c>
      <c r="AB55" t="s">
        <v>55</v>
      </c>
      <c r="AC55">
        <v>7124</v>
      </c>
      <c r="AE55">
        <v>12011</v>
      </c>
      <c r="AF55">
        <v>19135</v>
      </c>
      <c r="AG55" s="3">
        <f t="shared" si="3"/>
        <v>5143</v>
      </c>
      <c r="AH55" s="3">
        <f t="shared" si="4"/>
        <v>6050</v>
      </c>
      <c r="AI55" s="3">
        <f t="shared" si="5"/>
        <v>0</v>
      </c>
      <c r="AJ55" s="3">
        <f t="shared" si="6"/>
        <v>2664</v>
      </c>
      <c r="AK55" s="3">
        <f t="shared" si="7"/>
        <v>623</v>
      </c>
      <c r="AL55" s="7">
        <f t="shared" si="8"/>
        <v>6050</v>
      </c>
      <c r="AM55">
        <f t="shared" si="9"/>
        <v>7124</v>
      </c>
      <c r="AN55">
        <f t="shared" si="10"/>
        <v>47.699870153960305</v>
      </c>
      <c r="AO55">
        <f t="shared" si="11"/>
        <v>56.112038582823217</v>
      </c>
      <c r="AP55">
        <f t="shared" si="12"/>
        <v>0</v>
      </c>
      <c r="AQ55">
        <f t="shared" si="13"/>
        <v>24.707846410684475</v>
      </c>
      <c r="AR55">
        <f t="shared" si="14"/>
        <v>5.778148766462623</v>
      </c>
      <c r="AS55">
        <f t="shared" si="15"/>
        <v>56.112038582823217</v>
      </c>
      <c r="AT55">
        <f t="shared" si="16"/>
        <v>66.073084770914491</v>
      </c>
      <c r="AU55">
        <f t="shared" si="17"/>
        <v>14.585837470603606</v>
      </c>
      <c r="AW55">
        <v>5304011</v>
      </c>
      <c r="AX55" t="s">
        <v>56</v>
      </c>
      <c r="AY55" s="3">
        <v>19938</v>
      </c>
    </row>
    <row r="56" spans="1:51" x14ac:dyDescent="0.25">
      <c r="A56">
        <v>5304011</v>
      </c>
      <c r="B56" t="s">
        <v>56</v>
      </c>
      <c r="C56" s="3">
        <v>7796</v>
      </c>
      <c r="D56" s="3">
        <v>2698</v>
      </c>
      <c r="E56" s="3"/>
      <c r="F56" s="3"/>
      <c r="G56" s="3"/>
      <c r="H56" s="3"/>
      <c r="I56" s="3"/>
      <c r="J56" s="3">
        <v>4767</v>
      </c>
      <c r="K56" s="3"/>
      <c r="L56" s="3">
        <v>3374</v>
      </c>
      <c r="M56" s="3">
        <v>159</v>
      </c>
      <c r="N56" s="3">
        <v>98</v>
      </c>
      <c r="O56" s="3">
        <v>366</v>
      </c>
      <c r="P56" s="3"/>
      <c r="Q56" s="3">
        <v>324</v>
      </c>
      <c r="R56" s="3"/>
      <c r="S56" s="3">
        <v>27</v>
      </c>
      <c r="T56" s="3"/>
      <c r="U56" s="3">
        <v>329</v>
      </c>
      <c r="V56" s="3"/>
      <c r="W56" s="3"/>
      <c r="X56" s="3"/>
      <c r="Y56" s="3">
        <v>19938</v>
      </c>
      <c r="Z56">
        <v>5304011</v>
      </c>
      <c r="AA56">
        <f t="shared" si="2"/>
        <v>0</v>
      </c>
      <c r="AB56" t="s">
        <v>56</v>
      </c>
      <c r="AC56">
        <v>8454</v>
      </c>
      <c r="AE56">
        <v>11484</v>
      </c>
      <c r="AF56">
        <v>19938</v>
      </c>
      <c r="AG56" s="3">
        <f t="shared" si="3"/>
        <v>10494</v>
      </c>
      <c r="AH56" s="3">
        <f t="shared" si="4"/>
        <v>623</v>
      </c>
      <c r="AI56" s="3">
        <f t="shared" si="5"/>
        <v>0</v>
      </c>
      <c r="AJ56" s="3">
        <f t="shared" si="6"/>
        <v>4767</v>
      </c>
      <c r="AK56" s="3">
        <f t="shared" si="7"/>
        <v>329</v>
      </c>
      <c r="AL56" s="7">
        <f t="shared" si="8"/>
        <v>623</v>
      </c>
      <c r="AM56">
        <f t="shared" si="9"/>
        <v>8454</v>
      </c>
      <c r="AN56">
        <f t="shared" si="10"/>
        <v>97.328881469115188</v>
      </c>
      <c r="AO56">
        <f t="shared" si="11"/>
        <v>5.778148766462623</v>
      </c>
      <c r="AP56">
        <f t="shared" si="12"/>
        <v>0</v>
      </c>
      <c r="AQ56">
        <f t="shared" si="13"/>
        <v>44.212576516416249</v>
      </c>
      <c r="AR56">
        <f t="shared" si="14"/>
        <v>3.0513819328510481</v>
      </c>
      <c r="AS56">
        <f t="shared" si="15"/>
        <v>5.778148766462623</v>
      </c>
      <c r="AT56">
        <f t="shared" si="16"/>
        <v>78.408458542014472</v>
      </c>
      <c r="AU56">
        <f t="shared" si="17"/>
        <v>16.922459624836993</v>
      </c>
      <c r="AW56">
        <v>5304012</v>
      </c>
      <c r="AX56" t="s">
        <v>57</v>
      </c>
      <c r="AY56" s="3">
        <v>10140</v>
      </c>
    </row>
    <row r="57" spans="1:51" x14ac:dyDescent="0.25">
      <c r="A57">
        <v>5304012</v>
      </c>
      <c r="B57" t="s">
        <v>57</v>
      </c>
      <c r="C57" s="3">
        <v>3057</v>
      </c>
      <c r="D57" s="3">
        <v>944</v>
      </c>
      <c r="E57" s="3"/>
      <c r="F57" s="3"/>
      <c r="G57" s="3"/>
      <c r="H57" s="3"/>
      <c r="I57" s="3"/>
      <c r="J57" s="3">
        <v>1613</v>
      </c>
      <c r="K57" s="3"/>
      <c r="L57" s="3">
        <v>597</v>
      </c>
      <c r="M57" s="3">
        <v>267</v>
      </c>
      <c r="N57" s="3">
        <v>2187</v>
      </c>
      <c r="O57" s="3">
        <v>575</v>
      </c>
      <c r="P57" s="3"/>
      <c r="Q57" s="3">
        <v>871</v>
      </c>
      <c r="R57" s="3"/>
      <c r="S57" s="3">
        <v>16</v>
      </c>
      <c r="T57" s="3"/>
      <c r="U57" s="3">
        <v>13</v>
      </c>
      <c r="V57" s="3"/>
      <c r="W57" s="3"/>
      <c r="X57" s="3"/>
      <c r="Y57" s="3">
        <v>10140</v>
      </c>
      <c r="Z57">
        <v>5304012</v>
      </c>
      <c r="AA57">
        <f t="shared" si="2"/>
        <v>0</v>
      </c>
      <c r="AB57" t="s">
        <v>57</v>
      </c>
      <c r="AC57">
        <v>5789</v>
      </c>
      <c r="AD57">
        <v>9</v>
      </c>
      <c r="AE57">
        <v>4342</v>
      </c>
      <c r="AF57">
        <v>10140</v>
      </c>
      <c r="AG57" s="3">
        <f t="shared" si="3"/>
        <v>4001</v>
      </c>
      <c r="AH57" s="3">
        <f t="shared" si="4"/>
        <v>3029</v>
      </c>
      <c r="AI57" s="3">
        <f t="shared" si="5"/>
        <v>0</v>
      </c>
      <c r="AJ57" s="3">
        <f t="shared" si="6"/>
        <v>1613</v>
      </c>
      <c r="AK57" s="3">
        <f t="shared" si="7"/>
        <v>13</v>
      </c>
      <c r="AL57" s="7">
        <f t="shared" si="8"/>
        <v>3029</v>
      </c>
      <c r="AM57">
        <f t="shared" si="9"/>
        <v>5789</v>
      </c>
      <c r="AN57">
        <f t="shared" si="10"/>
        <v>37.108143201632352</v>
      </c>
      <c r="AO57">
        <f t="shared" si="11"/>
        <v>28.093118159896125</v>
      </c>
      <c r="AP57">
        <f t="shared" si="12"/>
        <v>0</v>
      </c>
      <c r="AQ57">
        <f t="shared" si="13"/>
        <v>14.960118716379151</v>
      </c>
      <c r="AR57">
        <f t="shared" si="14"/>
        <v>0.12057132257466147</v>
      </c>
      <c r="AS57">
        <f t="shared" si="15"/>
        <v>28.093118159896125</v>
      </c>
      <c r="AT57">
        <f t="shared" si="16"/>
        <v>53.69133741420886</v>
      </c>
      <c r="AU57">
        <f t="shared" si="17"/>
        <v>5.8875739644970411</v>
      </c>
      <c r="AW57">
        <v>5304013</v>
      </c>
      <c r="AX57" t="s">
        <v>58</v>
      </c>
      <c r="AY57" s="3">
        <v>14926</v>
      </c>
    </row>
    <row r="58" spans="1:51" x14ac:dyDescent="0.25">
      <c r="A58">
        <v>5304013</v>
      </c>
      <c r="B58" t="s">
        <v>58</v>
      </c>
      <c r="C58" s="3">
        <v>831</v>
      </c>
      <c r="D58" s="3">
        <v>5890</v>
      </c>
      <c r="E58" s="3"/>
      <c r="F58" s="3"/>
      <c r="G58" s="3"/>
      <c r="H58" s="3"/>
      <c r="I58" s="3"/>
      <c r="J58" s="3">
        <v>3240</v>
      </c>
      <c r="K58" s="3"/>
      <c r="L58" s="3">
        <v>3735</v>
      </c>
      <c r="M58" s="3">
        <v>52</v>
      </c>
      <c r="N58" s="3">
        <v>28</v>
      </c>
      <c r="O58" s="3"/>
      <c r="P58" s="3"/>
      <c r="Q58" s="3">
        <v>421</v>
      </c>
      <c r="R58" s="3"/>
      <c r="S58" s="3">
        <v>16</v>
      </c>
      <c r="T58" s="3"/>
      <c r="U58" s="3">
        <v>713</v>
      </c>
      <c r="V58" s="3"/>
      <c r="W58" s="3"/>
      <c r="X58" s="3"/>
      <c r="Y58" s="3">
        <v>14926</v>
      </c>
      <c r="Z58">
        <v>5304013</v>
      </c>
      <c r="AA58">
        <f t="shared" si="2"/>
        <v>0</v>
      </c>
      <c r="AB58" t="s">
        <v>58</v>
      </c>
      <c r="AC58">
        <v>4139</v>
      </c>
      <c r="AE58">
        <v>10787</v>
      </c>
      <c r="AF58">
        <v>14926</v>
      </c>
      <c r="AG58" s="3">
        <f t="shared" si="3"/>
        <v>6721</v>
      </c>
      <c r="AH58" s="3">
        <f t="shared" si="4"/>
        <v>80</v>
      </c>
      <c r="AI58" s="3">
        <f t="shared" si="5"/>
        <v>0</v>
      </c>
      <c r="AJ58" s="3">
        <f t="shared" si="6"/>
        <v>3240</v>
      </c>
      <c r="AK58" s="3">
        <f t="shared" si="7"/>
        <v>713</v>
      </c>
      <c r="AL58" s="7">
        <f t="shared" si="8"/>
        <v>80</v>
      </c>
      <c r="AM58">
        <f t="shared" si="9"/>
        <v>4139</v>
      </c>
      <c r="AN58">
        <f t="shared" si="10"/>
        <v>62.335373771099981</v>
      </c>
      <c r="AO58">
        <f t="shared" si="11"/>
        <v>0.74197736969022443</v>
      </c>
      <c r="AP58">
        <f t="shared" si="12"/>
        <v>0</v>
      </c>
      <c r="AQ58">
        <f t="shared" si="13"/>
        <v>30.050083472454091</v>
      </c>
      <c r="AR58">
        <f t="shared" si="14"/>
        <v>6.6128733073641257</v>
      </c>
      <c r="AS58">
        <f t="shared" si="15"/>
        <v>0.74197736969022443</v>
      </c>
      <c r="AT58">
        <f t="shared" si="16"/>
        <v>38.388054164347992</v>
      </c>
      <c r="AU58">
        <f t="shared" si="17"/>
        <v>25.023449015141363</v>
      </c>
      <c r="AW58">
        <v>5304020</v>
      </c>
      <c r="AX58" t="s">
        <v>59</v>
      </c>
      <c r="AY58" s="3">
        <v>13239</v>
      </c>
    </row>
    <row r="59" spans="1:51" x14ac:dyDescent="0.25">
      <c r="A59">
        <v>5304020</v>
      </c>
      <c r="B59" t="s">
        <v>59</v>
      </c>
      <c r="C59" s="3">
        <v>1155</v>
      </c>
      <c r="D59" s="3">
        <v>3466</v>
      </c>
      <c r="E59" s="3"/>
      <c r="F59" s="3"/>
      <c r="G59" s="3"/>
      <c r="H59" s="3"/>
      <c r="I59" s="3"/>
      <c r="J59" s="3">
        <v>1974</v>
      </c>
      <c r="K59" s="3"/>
      <c r="L59" s="3">
        <v>2535</v>
      </c>
      <c r="M59" s="3">
        <v>488</v>
      </c>
      <c r="N59" s="3">
        <v>889</v>
      </c>
      <c r="O59" s="3">
        <v>1031</v>
      </c>
      <c r="P59" s="3"/>
      <c r="Q59" s="3">
        <v>1253</v>
      </c>
      <c r="R59" s="3"/>
      <c r="S59" s="3">
        <v>5</v>
      </c>
      <c r="T59" s="3"/>
      <c r="U59" s="3">
        <v>443</v>
      </c>
      <c r="V59" s="3"/>
      <c r="W59" s="3"/>
      <c r="X59" s="3"/>
      <c r="Y59" s="3">
        <v>13239</v>
      </c>
      <c r="Z59">
        <v>5304020</v>
      </c>
      <c r="AA59">
        <f t="shared" si="2"/>
        <v>0</v>
      </c>
      <c r="AB59" t="s">
        <v>59</v>
      </c>
      <c r="AC59">
        <v>5188</v>
      </c>
      <c r="AD59">
        <v>5</v>
      </c>
      <c r="AE59">
        <v>8046</v>
      </c>
      <c r="AF59">
        <v>13239</v>
      </c>
      <c r="AG59" s="3">
        <f t="shared" si="3"/>
        <v>4621</v>
      </c>
      <c r="AH59" s="3">
        <f t="shared" si="4"/>
        <v>2408</v>
      </c>
      <c r="AI59" s="3">
        <f t="shared" si="5"/>
        <v>0</v>
      </c>
      <c r="AJ59" s="3">
        <f t="shared" si="6"/>
        <v>1974</v>
      </c>
      <c r="AK59" s="3">
        <f t="shared" si="7"/>
        <v>443</v>
      </c>
      <c r="AL59" s="7">
        <f t="shared" si="8"/>
        <v>2408</v>
      </c>
      <c r="AM59">
        <f t="shared" si="9"/>
        <v>5188</v>
      </c>
      <c r="AN59">
        <f t="shared" si="10"/>
        <v>42.85846781673159</v>
      </c>
      <c r="AO59">
        <f t="shared" si="11"/>
        <v>22.333518827675753</v>
      </c>
      <c r="AP59">
        <f t="shared" si="12"/>
        <v>0</v>
      </c>
      <c r="AQ59">
        <f t="shared" si="13"/>
        <v>18.308291597106287</v>
      </c>
      <c r="AR59">
        <f t="shared" si="14"/>
        <v>4.1086996846596175</v>
      </c>
      <c r="AS59">
        <f t="shared" si="15"/>
        <v>22.333518827675753</v>
      </c>
      <c r="AT59">
        <f t="shared" si="16"/>
        <v>48.117232424411057</v>
      </c>
      <c r="AU59">
        <f t="shared" si="17"/>
        <v>19.147971901200997</v>
      </c>
      <c r="AW59">
        <v>5304021</v>
      </c>
      <c r="AX59" t="s">
        <v>60</v>
      </c>
      <c r="AY59" s="3">
        <v>24735</v>
      </c>
    </row>
    <row r="60" spans="1:51" x14ac:dyDescent="0.25">
      <c r="A60">
        <v>5304021</v>
      </c>
      <c r="B60" t="s">
        <v>60</v>
      </c>
      <c r="C60" s="3">
        <v>1272</v>
      </c>
      <c r="D60" s="3">
        <v>6692</v>
      </c>
      <c r="E60" s="3"/>
      <c r="F60" s="3"/>
      <c r="G60" s="3"/>
      <c r="H60" s="3"/>
      <c r="I60" s="3"/>
      <c r="J60" s="3">
        <v>3631</v>
      </c>
      <c r="K60" s="3"/>
      <c r="L60" s="3">
        <v>7195</v>
      </c>
      <c r="M60" s="3">
        <v>47</v>
      </c>
      <c r="N60" s="3">
        <v>3769</v>
      </c>
      <c r="O60" s="3">
        <v>919</v>
      </c>
      <c r="P60" s="3"/>
      <c r="Q60" s="3">
        <v>695</v>
      </c>
      <c r="R60" s="3"/>
      <c r="S60" s="3">
        <v>27</v>
      </c>
      <c r="T60" s="3"/>
      <c r="U60" s="3">
        <v>488</v>
      </c>
      <c r="V60" s="3"/>
      <c r="W60" s="3"/>
      <c r="X60" s="3"/>
      <c r="Y60" s="3">
        <v>24735</v>
      </c>
      <c r="Z60">
        <v>5304021</v>
      </c>
      <c r="AA60">
        <f t="shared" si="2"/>
        <v>0</v>
      </c>
      <c r="AB60" t="s">
        <v>60</v>
      </c>
      <c r="AC60">
        <v>10260</v>
      </c>
      <c r="AD60">
        <v>2</v>
      </c>
      <c r="AE60">
        <v>14473</v>
      </c>
      <c r="AF60">
        <v>24735</v>
      </c>
      <c r="AG60" s="3">
        <f t="shared" si="3"/>
        <v>7964</v>
      </c>
      <c r="AH60" s="3">
        <f t="shared" si="4"/>
        <v>4735</v>
      </c>
      <c r="AI60" s="3">
        <f t="shared" si="5"/>
        <v>0</v>
      </c>
      <c r="AJ60" s="3">
        <f t="shared" si="6"/>
        <v>3631</v>
      </c>
      <c r="AK60" s="3">
        <f t="shared" si="7"/>
        <v>488</v>
      </c>
      <c r="AL60" s="7">
        <f t="shared" si="8"/>
        <v>4735</v>
      </c>
      <c r="AM60">
        <f t="shared" si="9"/>
        <v>10260</v>
      </c>
      <c r="AN60">
        <f t="shared" si="10"/>
        <v>73.863847152661847</v>
      </c>
      <c r="AO60">
        <f t="shared" si="11"/>
        <v>43.915785568540159</v>
      </c>
      <c r="AP60">
        <f t="shared" si="12"/>
        <v>0</v>
      </c>
      <c r="AQ60">
        <f t="shared" si="13"/>
        <v>33.676497866815062</v>
      </c>
      <c r="AR60">
        <f t="shared" si="14"/>
        <v>4.5260619551103689</v>
      </c>
      <c r="AS60">
        <f t="shared" si="15"/>
        <v>43.915785568540159</v>
      </c>
      <c r="AT60">
        <f t="shared" si="16"/>
        <v>95.158597662771285</v>
      </c>
      <c r="AU60">
        <f t="shared" si="17"/>
        <v>29.088336365474028</v>
      </c>
      <c r="AW60">
        <v>5304022</v>
      </c>
      <c r="AX60" t="s">
        <v>61</v>
      </c>
      <c r="AY60" s="3">
        <v>19526</v>
      </c>
    </row>
    <row r="61" spans="1:51" x14ac:dyDescent="0.25">
      <c r="A61">
        <v>5304022</v>
      </c>
      <c r="B61" t="s">
        <v>61</v>
      </c>
      <c r="C61" s="3"/>
      <c r="D61" s="3">
        <v>7224</v>
      </c>
      <c r="E61" s="3"/>
      <c r="F61" s="3"/>
      <c r="G61" s="3"/>
      <c r="H61" s="3"/>
      <c r="I61" s="3"/>
      <c r="J61" s="3">
        <v>142</v>
      </c>
      <c r="K61" s="3"/>
      <c r="L61" s="3">
        <v>6185</v>
      </c>
      <c r="M61" s="3">
        <v>1485</v>
      </c>
      <c r="N61" s="3">
        <v>1285</v>
      </c>
      <c r="O61" s="3">
        <v>901</v>
      </c>
      <c r="P61" s="3"/>
      <c r="Q61" s="3">
        <v>393</v>
      </c>
      <c r="R61" s="3"/>
      <c r="S61" s="3"/>
      <c r="T61" s="3"/>
      <c r="U61" s="3">
        <v>1911</v>
      </c>
      <c r="V61" s="3"/>
      <c r="W61" s="3"/>
      <c r="X61" s="3"/>
      <c r="Y61" s="3">
        <v>19526</v>
      </c>
      <c r="Z61">
        <v>5304022</v>
      </c>
      <c r="AA61">
        <f t="shared" si="2"/>
        <v>0</v>
      </c>
      <c r="AB61" t="s">
        <v>61</v>
      </c>
      <c r="AC61">
        <v>4348</v>
      </c>
      <c r="AE61">
        <v>15178</v>
      </c>
      <c r="AF61">
        <v>19526</v>
      </c>
      <c r="AG61" s="3">
        <f t="shared" si="3"/>
        <v>7224</v>
      </c>
      <c r="AH61" s="3">
        <f t="shared" si="4"/>
        <v>3671</v>
      </c>
      <c r="AI61" s="3">
        <f t="shared" si="5"/>
        <v>0</v>
      </c>
      <c r="AJ61" s="3">
        <f t="shared" si="6"/>
        <v>142</v>
      </c>
      <c r="AK61" s="3">
        <f t="shared" si="7"/>
        <v>1911</v>
      </c>
      <c r="AL61" s="7">
        <f t="shared" si="8"/>
        <v>3671</v>
      </c>
      <c r="AM61">
        <f t="shared" si="9"/>
        <v>4348</v>
      </c>
      <c r="AN61">
        <f t="shared" si="10"/>
        <v>67.000556483027268</v>
      </c>
      <c r="AO61">
        <f t="shared" si="11"/>
        <v>34.047486551660171</v>
      </c>
      <c r="AP61">
        <f t="shared" si="12"/>
        <v>0</v>
      </c>
      <c r="AQ61">
        <f t="shared" si="13"/>
        <v>1.3170098312001484</v>
      </c>
      <c r="AR61">
        <f t="shared" si="14"/>
        <v>17.723984418475236</v>
      </c>
      <c r="AS61">
        <f t="shared" si="15"/>
        <v>34.047486551660171</v>
      </c>
      <c r="AT61">
        <f t="shared" si="16"/>
        <v>40.326470042663701</v>
      </c>
      <c r="AU61">
        <f t="shared" si="17"/>
        <v>31.675714432039332</v>
      </c>
      <c r="AW61">
        <v>5304023</v>
      </c>
      <c r="AX61" t="s">
        <v>62</v>
      </c>
      <c r="AY61" s="3">
        <v>10114</v>
      </c>
    </row>
    <row r="62" spans="1:51" x14ac:dyDescent="0.25">
      <c r="A62">
        <v>5304023</v>
      </c>
      <c r="B62" t="s">
        <v>62</v>
      </c>
      <c r="C62" s="3">
        <v>8</v>
      </c>
      <c r="D62" s="3">
        <v>3231</v>
      </c>
      <c r="E62" s="3"/>
      <c r="F62" s="3"/>
      <c r="G62" s="3"/>
      <c r="H62" s="3"/>
      <c r="I62" s="3"/>
      <c r="J62" s="3">
        <v>90</v>
      </c>
      <c r="K62" s="3"/>
      <c r="L62" s="3">
        <v>4247</v>
      </c>
      <c r="M62" s="3">
        <v>13</v>
      </c>
      <c r="N62" s="3">
        <v>1736</v>
      </c>
      <c r="O62" s="3">
        <v>165</v>
      </c>
      <c r="P62" s="3"/>
      <c r="Q62" s="3">
        <v>533</v>
      </c>
      <c r="R62" s="3"/>
      <c r="S62" s="3"/>
      <c r="T62" s="3"/>
      <c r="U62" s="3">
        <v>91</v>
      </c>
      <c r="V62" s="3"/>
      <c r="W62" s="3"/>
      <c r="X62" s="3"/>
      <c r="Y62" s="3">
        <v>10114</v>
      </c>
      <c r="Z62">
        <v>5304023</v>
      </c>
      <c r="AA62">
        <f t="shared" si="2"/>
        <v>0</v>
      </c>
      <c r="AB62" t="s">
        <v>62</v>
      </c>
      <c r="AC62">
        <v>4116</v>
      </c>
      <c r="AE62">
        <v>5998</v>
      </c>
      <c r="AF62">
        <v>10114</v>
      </c>
      <c r="AG62" s="3">
        <f t="shared" si="3"/>
        <v>3239</v>
      </c>
      <c r="AH62" s="3">
        <f t="shared" si="4"/>
        <v>1914</v>
      </c>
      <c r="AI62" s="3">
        <f t="shared" si="5"/>
        <v>0</v>
      </c>
      <c r="AJ62" s="3">
        <f t="shared" si="6"/>
        <v>90</v>
      </c>
      <c r="AK62" s="3">
        <f t="shared" si="7"/>
        <v>91</v>
      </c>
      <c r="AL62" s="7">
        <f t="shared" si="8"/>
        <v>1914</v>
      </c>
      <c r="AM62">
        <f t="shared" si="9"/>
        <v>4116</v>
      </c>
      <c r="AN62">
        <f t="shared" si="10"/>
        <v>30.040808755332964</v>
      </c>
      <c r="AO62">
        <f t="shared" si="11"/>
        <v>17.751808569838619</v>
      </c>
      <c r="AP62">
        <f t="shared" si="12"/>
        <v>0</v>
      </c>
      <c r="AQ62">
        <f t="shared" si="13"/>
        <v>0.8347245409015025</v>
      </c>
      <c r="AR62">
        <f t="shared" si="14"/>
        <v>0.84399925802263032</v>
      </c>
      <c r="AS62">
        <f t="shared" si="15"/>
        <v>17.751808569838619</v>
      </c>
      <c r="AT62">
        <f t="shared" si="16"/>
        <v>38.17473567056205</v>
      </c>
      <c r="AU62">
        <f t="shared" si="17"/>
        <v>41.991299189242632</v>
      </c>
      <c r="AW62">
        <v>5304030</v>
      </c>
      <c r="AX62" t="s">
        <v>63</v>
      </c>
      <c r="AY62" s="3">
        <v>2732</v>
      </c>
    </row>
    <row r="63" spans="1:51" x14ac:dyDescent="0.25">
      <c r="A63">
        <v>5304030</v>
      </c>
      <c r="B63" t="s">
        <v>63</v>
      </c>
      <c r="C63" s="3"/>
      <c r="D63" s="3">
        <v>67</v>
      </c>
      <c r="E63" s="3"/>
      <c r="F63" s="3"/>
      <c r="G63" s="3"/>
      <c r="H63" s="3"/>
      <c r="I63" s="3"/>
      <c r="J63" s="3"/>
      <c r="K63" s="3"/>
      <c r="L63" s="3">
        <v>147</v>
      </c>
      <c r="M63" s="3">
        <v>182</v>
      </c>
      <c r="N63" s="3">
        <v>916</v>
      </c>
      <c r="O63" s="3">
        <v>1</v>
      </c>
      <c r="P63" s="3"/>
      <c r="Q63" s="3">
        <v>1419</v>
      </c>
      <c r="R63" s="3"/>
      <c r="S63" s="3"/>
      <c r="T63" s="3"/>
      <c r="U63" s="3"/>
      <c r="V63" s="3"/>
      <c r="W63" s="3"/>
      <c r="X63" s="3"/>
      <c r="Y63" s="3">
        <v>2732</v>
      </c>
      <c r="Z63">
        <v>5304030</v>
      </c>
      <c r="AA63">
        <f t="shared" si="2"/>
        <v>0</v>
      </c>
      <c r="AB63" t="s">
        <v>63</v>
      </c>
      <c r="AC63">
        <v>1522</v>
      </c>
      <c r="AE63">
        <v>1210</v>
      </c>
      <c r="AF63">
        <v>2732</v>
      </c>
      <c r="AG63" s="3">
        <f t="shared" si="3"/>
        <v>67</v>
      </c>
      <c r="AH63" s="3">
        <f t="shared" si="4"/>
        <v>1099</v>
      </c>
      <c r="AI63" s="3">
        <f t="shared" si="5"/>
        <v>0</v>
      </c>
      <c r="AJ63" s="3">
        <f t="shared" si="6"/>
        <v>0</v>
      </c>
      <c r="AK63" s="3">
        <f t="shared" si="7"/>
        <v>0</v>
      </c>
      <c r="AL63" s="7">
        <f t="shared" si="8"/>
        <v>1099</v>
      </c>
      <c r="AM63">
        <f t="shared" si="9"/>
        <v>1522</v>
      </c>
      <c r="AN63">
        <f t="shared" si="10"/>
        <v>0.62140604711556302</v>
      </c>
      <c r="AO63">
        <f t="shared" si="11"/>
        <v>10.192914116119459</v>
      </c>
      <c r="AP63">
        <f t="shared" si="12"/>
        <v>0</v>
      </c>
      <c r="AQ63">
        <f t="shared" si="13"/>
        <v>0</v>
      </c>
      <c r="AR63">
        <f t="shared" si="14"/>
        <v>0</v>
      </c>
      <c r="AS63">
        <f t="shared" si="15"/>
        <v>10.192914116119459</v>
      </c>
      <c r="AT63">
        <f t="shared" si="16"/>
        <v>14.116119458356522</v>
      </c>
      <c r="AU63">
        <f t="shared" si="17"/>
        <v>5.3806734992679361</v>
      </c>
      <c r="AW63">
        <v>5304040</v>
      </c>
      <c r="AX63" t="s">
        <v>64</v>
      </c>
      <c r="AY63" s="3">
        <v>11022</v>
      </c>
    </row>
    <row r="64" spans="1:51" x14ac:dyDescent="0.25">
      <c r="A64">
        <v>5304040</v>
      </c>
      <c r="B64" t="s">
        <v>64</v>
      </c>
      <c r="C64" s="3"/>
      <c r="D64" s="3">
        <v>2647</v>
      </c>
      <c r="E64" s="3"/>
      <c r="F64" s="3"/>
      <c r="G64" s="3"/>
      <c r="H64" s="3">
        <v>120</v>
      </c>
      <c r="I64" s="3"/>
      <c r="J64" s="3">
        <v>1195</v>
      </c>
      <c r="K64" s="3"/>
      <c r="L64" s="3">
        <v>702</v>
      </c>
      <c r="M64" s="3">
        <v>153</v>
      </c>
      <c r="N64" s="3">
        <v>4716</v>
      </c>
      <c r="O64" s="3">
        <v>177</v>
      </c>
      <c r="P64" s="3"/>
      <c r="Q64" s="3">
        <v>1176</v>
      </c>
      <c r="R64" s="3"/>
      <c r="S64" s="3">
        <v>78</v>
      </c>
      <c r="T64" s="3"/>
      <c r="U64" s="3">
        <v>13</v>
      </c>
      <c r="V64" s="3">
        <v>45</v>
      </c>
      <c r="W64" s="3"/>
      <c r="X64" s="3"/>
      <c r="Y64" s="3">
        <v>11022</v>
      </c>
      <c r="Z64">
        <v>5304040</v>
      </c>
      <c r="AA64">
        <f t="shared" si="2"/>
        <v>0</v>
      </c>
      <c r="AB64" t="s">
        <v>64</v>
      </c>
      <c r="AC64">
        <v>6938</v>
      </c>
      <c r="AE64">
        <v>4084</v>
      </c>
      <c r="AF64">
        <v>11022</v>
      </c>
      <c r="AG64" s="3">
        <f t="shared" si="3"/>
        <v>2647</v>
      </c>
      <c r="AH64" s="3">
        <f t="shared" si="4"/>
        <v>5046</v>
      </c>
      <c r="AI64" s="3">
        <f t="shared" si="5"/>
        <v>120</v>
      </c>
      <c r="AJ64" s="3">
        <f t="shared" si="6"/>
        <v>1195</v>
      </c>
      <c r="AK64" s="3">
        <f t="shared" si="7"/>
        <v>13</v>
      </c>
      <c r="AL64" s="7">
        <f t="shared" si="8"/>
        <v>5046</v>
      </c>
      <c r="AM64">
        <f t="shared" si="9"/>
        <v>6938</v>
      </c>
      <c r="AN64">
        <f t="shared" si="10"/>
        <v>24.550176219625303</v>
      </c>
      <c r="AO64">
        <f t="shared" si="11"/>
        <v>46.800222593210904</v>
      </c>
      <c r="AP64">
        <f t="shared" si="12"/>
        <v>1.1129660545353366</v>
      </c>
      <c r="AQ64">
        <f t="shared" si="13"/>
        <v>11.083286959747728</v>
      </c>
      <c r="AR64">
        <f t="shared" si="14"/>
        <v>0.12057132257466147</v>
      </c>
      <c r="AS64">
        <f t="shared" si="15"/>
        <v>46.800222593210904</v>
      </c>
      <c r="AT64">
        <f t="shared" si="16"/>
        <v>64.347987386384716</v>
      </c>
      <c r="AU64">
        <f t="shared" si="17"/>
        <v>6.3690800217746331</v>
      </c>
      <c r="AW64">
        <v>5304041</v>
      </c>
      <c r="AX64" t="s">
        <v>65</v>
      </c>
      <c r="AY64" s="3">
        <v>10159</v>
      </c>
    </row>
    <row r="65" spans="1:51" x14ac:dyDescent="0.25">
      <c r="A65">
        <v>5304041</v>
      </c>
      <c r="B65" t="s">
        <v>65</v>
      </c>
      <c r="C65" s="3"/>
      <c r="D65" s="3">
        <v>3571</v>
      </c>
      <c r="E65" s="3"/>
      <c r="F65" s="3"/>
      <c r="G65" s="3"/>
      <c r="H65" s="3">
        <v>80</v>
      </c>
      <c r="I65" s="3"/>
      <c r="J65" s="3">
        <v>1748</v>
      </c>
      <c r="K65" s="3"/>
      <c r="L65" s="3">
        <v>381</v>
      </c>
      <c r="M65" s="3">
        <v>229</v>
      </c>
      <c r="N65" s="3">
        <v>1975</v>
      </c>
      <c r="O65" s="3">
        <v>1006</v>
      </c>
      <c r="P65" s="3"/>
      <c r="Q65" s="3">
        <v>765</v>
      </c>
      <c r="R65" s="3"/>
      <c r="S65" s="3"/>
      <c r="T65" s="3"/>
      <c r="U65" s="3">
        <v>346</v>
      </c>
      <c r="V65" s="3">
        <v>58</v>
      </c>
      <c r="W65" s="3"/>
      <c r="X65" s="3"/>
      <c r="Y65" s="3">
        <v>10159</v>
      </c>
      <c r="Z65">
        <v>5304041</v>
      </c>
      <c r="AA65">
        <f t="shared" si="2"/>
        <v>0</v>
      </c>
      <c r="AB65" t="s">
        <v>65</v>
      </c>
      <c r="AC65">
        <v>4660</v>
      </c>
      <c r="AE65">
        <v>5499</v>
      </c>
      <c r="AF65">
        <v>10159</v>
      </c>
      <c r="AG65" s="3">
        <f t="shared" si="3"/>
        <v>3571</v>
      </c>
      <c r="AH65" s="3">
        <f t="shared" si="4"/>
        <v>3210</v>
      </c>
      <c r="AI65" s="3">
        <f t="shared" si="5"/>
        <v>80</v>
      </c>
      <c r="AJ65" s="3">
        <f t="shared" si="6"/>
        <v>1748</v>
      </c>
      <c r="AK65" s="3">
        <f t="shared" si="7"/>
        <v>346</v>
      </c>
      <c r="AL65" s="7">
        <f t="shared" si="8"/>
        <v>3210</v>
      </c>
      <c r="AM65">
        <f t="shared" si="9"/>
        <v>4660</v>
      </c>
      <c r="AN65">
        <f t="shared" si="10"/>
        <v>33.120014839547395</v>
      </c>
      <c r="AO65">
        <f t="shared" si="11"/>
        <v>29.771841958820254</v>
      </c>
      <c r="AP65">
        <f t="shared" si="12"/>
        <v>0.74197736969022443</v>
      </c>
      <c r="AQ65">
        <f t="shared" si="13"/>
        <v>16.212205527731406</v>
      </c>
      <c r="AR65">
        <f t="shared" si="14"/>
        <v>3.2090521239102205</v>
      </c>
      <c r="AS65">
        <f t="shared" si="15"/>
        <v>29.771841958820254</v>
      </c>
      <c r="AT65">
        <f t="shared" si="16"/>
        <v>43.220181784455576</v>
      </c>
      <c r="AU65">
        <f t="shared" si="17"/>
        <v>3.7503691308199625</v>
      </c>
      <c r="AW65">
        <v>5304042</v>
      </c>
      <c r="AX65" t="s">
        <v>66</v>
      </c>
      <c r="AY65" s="3">
        <v>14249</v>
      </c>
    </row>
    <row r="66" spans="1:51" x14ac:dyDescent="0.25">
      <c r="A66">
        <v>5304042</v>
      </c>
      <c r="B66" t="s">
        <v>66</v>
      </c>
      <c r="C66" s="3"/>
      <c r="D66" s="3">
        <v>5795</v>
      </c>
      <c r="E66" s="3"/>
      <c r="F66" s="3"/>
      <c r="G66" s="3"/>
      <c r="H66" s="3"/>
      <c r="I66" s="3"/>
      <c r="J66" s="3">
        <v>3515</v>
      </c>
      <c r="K66" s="3"/>
      <c r="L66" s="3">
        <v>176</v>
      </c>
      <c r="M66" s="3">
        <v>164</v>
      </c>
      <c r="N66" s="3">
        <v>3649</v>
      </c>
      <c r="O66" s="3">
        <v>182</v>
      </c>
      <c r="P66" s="3"/>
      <c r="Q66" s="3">
        <v>585</v>
      </c>
      <c r="R66" s="3"/>
      <c r="S66" s="3"/>
      <c r="T66" s="3"/>
      <c r="U66" s="3">
        <v>183</v>
      </c>
      <c r="V66" s="3"/>
      <c r="W66" s="3"/>
      <c r="X66" s="3"/>
      <c r="Y66" s="3">
        <v>14249</v>
      </c>
      <c r="Z66">
        <v>5304042</v>
      </c>
      <c r="AA66">
        <f t="shared" si="2"/>
        <v>0</v>
      </c>
      <c r="AB66" t="s">
        <v>66</v>
      </c>
      <c r="AC66">
        <v>6561</v>
      </c>
      <c r="AE66">
        <v>7688</v>
      </c>
      <c r="AF66">
        <v>14249</v>
      </c>
      <c r="AG66" s="3">
        <f t="shared" si="3"/>
        <v>5795</v>
      </c>
      <c r="AH66" s="3">
        <f t="shared" si="4"/>
        <v>3995</v>
      </c>
      <c r="AI66" s="3">
        <f t="shared" si="5"/>
        <v>0</v>
      </c>
      <c r="AJ66" s="3">
        <f t="shared" si="6"/>
        <v>3515</v>
      </c>
      <c r="AK66" s="3">
        <f t="shared" si="7"/>
        <v>183</v>
      </c>
      <c r="AL66" s="7">
        <f t="shared" si="8"/>
        <v>3995</v>
      </c>
      <c r="AM66">
        <f t="shared" si="9"/>
        <v>6561</v>
      </c>
      <c r="AN66">
        <f t="shared" si="10"/>
        <v>53.746985716935633</v>
      </c>
      <c r="AO66">
        <f t="shared" si="11"/>
        <v>37.052494898905586</v>
      </c>
      <c r="AP66">
        <f t="shared" si="12"/>
        <v>0</v>
      </c>
      <c r="AQ66">
        <f t="shared" si="13"/>
        <v>32.600630680764233</v>
      </c>
      <c r="AR66">
        <f t="shared" si="14"/>
        <v>1.6972732331663885</v>
      </c>
      <c r="AS66">
        <f t="shared" si="15"/>
        <v>37.052494898905586</v>
      </c>
      <c r="AT66">
        <f t="shared" si="16"/>
        <v>60.85141903171953</v>
      </c>
      <c r="AU66">
        <f t="shared" si="17"/>
        <v>1.2351743982033827</v>
      </c>
      <c r="AW66">
        <v>5304050</v>
      </c>
      <c r="AX66" t="s">
        <v>67</v>
      </c>
      <c r="AY66" s="3">
        <v>32347</v>
      </c>
    </row>
    <row r="67" spans="1:51" x14ac:dyDescent="0.25">
      <c r="A67">
        <v>5304050</v>
      </c>
      <c r="B67" t="s">
        <v>67</v>
      </c>
      <c r="C67" s="3">
        <v>339</v>
      </c>
      <c r="D67" s="3">
        <v>9197</v>
      </c>
      <c r="E67" s="3"/>
      <c r="F67" s="3"/>
      <c r="G67" s="3">
        <v>654</v>
      </c>
      <c r="H67" s="3">
        <v>138</v>
      </c>
      <c r="I67" s="3"/>
      <c r="J67" s="3">
        <v>2900</v>
      </c>
      <c r="K67" s="3">
        <v>962</v>
      </c>
      <c r="L67" s="3">
        <v>1784</v>
      </c>
      <c r="M67" s="3">
        <v>928</v>
      </c>
      <c r="N67" s="3">
        <v>5183</v>
      </c>
      <c r="O67" s="3">
        <v>6644</v>
      </c>
      <c r="P67" s="3"/>
      <c r="Q67" s="3">
        <v>1802</v>
      </c>
      <c r="R67" s="3"/>
      <c r="S67" s="3">
        <v>564</v>
      </c>
      <c r="T67" s="3"/>
      <c r="U67" s="3">
        <v>1126</v>
      </c>
      <c r="V67" s="3">
        <v>100</v>
      </c>
      <c r="W67" s="3"/>
      <c r="X67" s="3">
        <v>26</v>
      </c>
      <c r="Y67" s="3">
        <v>32347</v>
      </c>
      <c r="Z67">
        <v>5304050</v>
      </c>
      <c r="AA67">
        <f t="shared" si="2"/>
        <v>0</v>
      </c>
      <c r="AB67" t="s">
        <v>67</v>
      </c>
      <c r="AC67">
        <v>9487</v>
      </c>
      <c r="AD67">
        <v>1900</v>
      </c>
      <c r="AE67">
        <v>20960</v>
      </c>
      <c r="AF67">
        <v>32347</v>
      </c>
      <c r="AG67" s="3">
        <f t="shared" si="3"/>
        <v>10190</v>
      </c>
      <c r="AH67" s="3">
        <f t="shared" si="4"/>
        <v>12755</v>
      </c>
      <c r="AI67" s="3">
        <f t="shared" si="5"/>
        <v>138</v>
      </c>
      <c r="AJ67" s="3">
        <f t="shared" si="6"/>
        <v>3862</v>
      </c>
      <c r="AK67" s="3">
        <f t="shared" si="7"/>
        <v>1126</v>
      </c>
      <c r="AL67" s="7">
        <f t="shared" si="8"/>
        <v>12755</v>
      </c>
      <c r="AM67">
        <f t="shared" si="9"/>
        <v>9487</v>
      </c>
      <c r="AN67">
        <f t="shared" si="10"/>
        <v>94.509367464292339</v>
      </c>
      <c r="AO67">
        <f t="shared" si="11"/>
        <v>118.29901687998516</v>
      </c>
      <c r="AP67">
        <f t="shared" si="12"/>
        <v>1.2799109627156371</v>
      </c>
      <c r="AQ67">
        <f t="shared" si="13"/>
        <v>35.818957521795589</v>
      </c>
      <c r="AR67">
        <f t="shared" si="14"/>
        <v>10.44333147838991</v>
      </c>
      <c r="AS67">
        <f t="shared" si="15"/>
        <v>118.29901687998516</v>
      </c>
      <c r="AT67">
        <f t="shared" si="16"/>
        <v>87.989241328139485</v>
      </c>
      <c r="AU67">
        <f t="shared" si="17"/>
        <v>5.515194608464463</v>
      </c>
      <c r="AW67">
        <v>5304051</v>
      </c>
      <c r="AX67" t="s">
        <v>68</v>
      </c>
      <c r="AY67" s="3">
        <v>18839</v>
      </c>
    </row>
    <row r="68" spans="1:51" x14ac:dyDescent="0.25">
      <c r="A68">
        <v>5304051</v>
      </c>
      <c r="B68" t="s">
        <v>68</v>
      </c>
      <c r="C68" s="3"/>
      <c r="D68" s="3">
        <v>7392</v>
      </c>
      <c r="E68" s="3"/>
      <c r="F68" s="3"/>
      <c r="G68" s="3"/>
      <c r="H68" s="3"/>
      <c r="I68" s="3"/>
      <c r="J68" s="3">
        <v>2257</v>
      </c>
      <c r="K68" s="3"/>
      <c r="L68" s="3">
        <v>3295</v>
      </c>
      <c r="M68" s="3">
        <v>150</v>
      </c>
      <c r="N68" s="3">
        <v>4633</v>
      </c>
      <c r="O68" s="3">
        <v>257</v>
      </c>
      <c r="P68" s="3"/>
      <c r="Q68" s="3">
        <v>413</v>
      </c>
      <c r="R68" s="3"/>
      <c r="S68" s="3">
        <v>72</v>
      </c>
      <c r="T68" s="3"/>
      <c r="U68" s="3">
        <v>370</v>
      </c>
      <c r="V68" s="3"/>
      <c r="W68" s="3"/>
      <c r="X68" s="3"/>
      <c r="Y68" s="3">
        <v>18839</v>
      </c>
      <c r="Z68">
        <v>5304051</v>
      </c>
      <c r="AA68">
        <f t="shared" ref="AA68:AA131" si="18">Z68-A68</f>
        <v>0</v>
      </c>
      <c r="AB68" t="s">
        <v>68</v>
      </c>
      <c r="AC68">
        <v>7209</v>
      </c>
      <c r="AD68">
        <v>2020</v>
      </c>
      <c r="AE68">
        <v>9610</v>
      </c>
      <c r="AF68">
        <v>18839</v>
      </c>
      <c r="AG68" s="3">
        <f t="shared" ref="AG68:AG131" si="19">SUM(C68:G68)</f>
        <v>7392</v>
      </c>
      <c r="AH68" s="3">
        <f t="shared" ref="AH68:AH131" si="20">SUM(M68:O68)</f>
        <v>5040</v>
      </c>
      <c r="AI68" s="3">
        <f t="shared" ref="AI68:AI131" si="21">SUM(H68:I68)</f>
        <v>0</v>
      </c>
      <c r="AJ68" s="3">
        <f t="shared" ref="AJ68:AJ131" si="22">SUM(J68:K68)</f>
        <v>2257</v>
      </c>
      <c r="AK68" s="3">
        <f t="shared" ref="AK68:AK131" si="23">SUM(U68)</f>
        <v>370</v>
      </c>
      <c r="AL68" s="7">
        <f t="shared" ref="AL68:AL131" si="24">SUM(M68:O68)</f>
        <v>5040</v>
      </c>
      <c r="AM68">
        <f t="shared" ref="AM68:AM131" si="25">AC68</f>
        <v>7209</v>
      </c>
      <c r="AN68">
        <f t="shared" ref="AN68:AN131" si="26">AG68/$Y$3*100</f>
        <v>68.55870895937673</v>
      </c>
      <c r="AO68">
        <f t="shared" ref="AO68:AO131" si="27">AH68/$Y$3*100</f>
        <v>46.744574290484145</v>
      </c>
      <c r="AP68">
        <f t="shared" ref="AP68:AP131" si="28">AI68/$Y$3*100</f>
        <v>0</v>
      </c>
      <c r="AQ68">
        <f t="shared" ref="AQ68:AQ131" si="29">AJ68/$Y$3*100</f>
        <v>20.933036542385459</v>
      </c>
      <c r="AR68">
        <f t="shared" ref="AR68:AR131" si="30">AK68/$Y$3*100</f>
        <v>3.4316453348172882</v>
      </c>
      <c r="AS68">
        <f t="shared" ref="AS68:AS131" si="31">AL68/$Y$3*100</f>
        <v>46.744574290484145</v>
      </c>
      <c r="AT68">
        <f t="shared" ref="AT68:AT131" si="32">AM68/$Y$3*100</f>
        <v>66.861435726210345</v>
      </c>
      <c r="AU68">
        <f t="shared" ref="AU68:AU131" si="33">L68/Y68*100</f>
        <v>17.490312649291365</v>
      </c>
      <c r="AW68">
        <v>5304060</v>
      </c>
      <c r="AX68" t="s">
        <v>69</v>
      </c>
      <c r="AY68" s="3">
        <v>13921</v>
      </c>
    </row>
    <row r="69" spans="1:51" x14ac:dyDescent="0.25">
      <c r="A69">
        <v>5304060</v>
      </c>
      <c r="B69" t="s">
        <v>69</v>
      </c>
      <c r="C69" s="3">
        <v>351</v>
      </c>
      <c r="D69" s="3">
        <v>6413</v>
      </c>
      <c r="E69" s="3"/>
      <c r="F69" s="3"/>
      <c r="G69" s="3"/>
      <c r="H69" s="3"/>
      <c r="I69" s="3"/>
      <c r="J69" s="3">
        <v>838</v>
      </c>
      <c r="K69" s="3"/>
      <c r="L69" s="3">
        <v>38</v>
      </c>
      <c r="M69" s="3"/>
      <c r="N69" s="3">
        <v>5426</v>
      </c>
      <c r="O69" s="3"/>
      <c r="P69" s="3"/>
      <c r="Q69" s="3">
        <v>638</v>
      </c>
      <c r="R69" s="3"/>
      <c r="S69" s="3"/>
      <c r="T69" s="3"/>
      <c r="U69" s="3">
        <v>217</v>
      </c>
      <c r="V69" s="3"/>
      <c r="W69" s="3"/>
      <c r="X69" s="3"/>
      <c r="Y69" s="3">
        <v>13921</v>
      </c>
      <c r="Z69">
        <v>5304060</v>
      </c>
      <c r="AA69">
        <f t="shared" si="18"/>
        <v>0</v>
      </c>
      <c r="AB69" t="s">
        <v>69</v>
      </c>
      <c r="AC69">
        <v>6629</v>
      </c>
      <c r="AD69">
        <v>32</v>
      </c>
      <c r="AE69">
        <v>7260</v>
      </c>
      <c r="AF69">
        <v>13921</v>
      </c>
      <c r="AG69" s="3">
        <f t="shared" si="19"/>
        <v>6764</v>
      </c>
      <c r="AH69" s="3">
        <f t="shared" si="20"/>
        <v>5426</v>
      </c>
      <c r="AI69" s="3">
        <f t="shared" si="21"/>
        <v>0</v>
      </c>
      <c r="AJ69" s="3">
        <f t="shared" si="22"/>
        <v>838</v>
      </c>
      <c r="AK69" s="3">
        <f t="shared" si="23"/>
        <v>217</v>
      </c>
      <c r="AL69" s="7">
        <f t="shared" si="24"/>
        <v>5426</v>
      </c>
      <c r="AM69">
        <f t="shared" si="25"/>
        <v>6629</v>
      </c>
      <c r="AN69">
        <f t="shared" si="26"/>
        <v>62.734186607308473</v>
      </c>
      <c r="AO69">
        <f t="shared" si="27"/>
        <v>50.32461509923948</v>
      </c>
      <c r="AP69">
        <f t="shared" si="28"/>
        <v>0</v>
      </c>
      <c r="AQ69">
        <f t="shared" si="29"/>
        <v>7.7722129475051016</v>
      </c>
      <c r="AR69">
        <f t="shared" si="30"/>
        <v>2.0126136152847338</v>
      </c>
      <c r="AS69">
        <f t="shared" si="31"/>
        <v>50.32461509923948</v>
      </c>
      <c r="AT69">
        <f t="shared" si="32"/>
        <v>61.482099795956223</v>
      </c>
      <c r="AU69">
        <f t="shared" si="33"/>
        <v>0.27296889591264994</v>
      </c>
      <c r="AW69">
        <v>5304061</v>
      </c>
      <c r="AX69" t="s">
        <v>70</v>
      </c>
      <c r="AY69" s="3">
        <v>19599</v>
      </c>
    </row>
    <row r="70" spans="1:51" x14ac:dyDescent="0.25">
      <c r="A70">
        <v>5304061</v>
      </c>
      <c r="B70" t="s">
        <v>70</v>
      </c>
      <c r="C70" s="3">
        <v>784</v>
      </c>
      <c r="D70" s="3">
        <v>5742</v>
      </c>
      <c r="E70" s="3"/>
      <c r="F70" s="3"/>
      <c r="G70" s="3">
        <v>113</v>
      </c>
      <c r="H70" s="3"/>
      <c r="I70" s="3"/>
      <c r="J70" s="3">
        <v>3014</v>
      </c>
      <c r="K70" s="3"/>
      <c r="L70" s="3"/>
      <c r="M70" s="3"/>
      <c r="N70" s="3">
        <v>1553</v>
      </c>
      <c r="O70" s="3">
        <v>5360</v>
      </c>
      <c r="P70" s="3">
        <v>216</v>
      </c>
      <c r="Q70" s="3">
        <v>2232</v>
      </c>
      <c r="R70" s="3"/>
      <c r="S70" s="3">
        <v>397</v>
      </c>
      <c r="T70" s="3"/>
      <c r="U70" s="3">
        <v>151</v>
      </c>
      <c r="V70" s="3"/>
      <c r="W70" s="3"/>
      <c r="X70" s="3">
        <v>37</v>
      </c>
      <c r="Y70" s="3">
        <v>19599</v>
      </c>
      <c r="Z70">
        <v>5304061</v>
      </c>
      <c r="AA70">
        <f t="shared" si="18"/>
        <v>0</v>
      </c>
      <c r="AB70" t="s">
        <v>70</v>
      </c>
      <c r="AC70">
        <v>6010</v>
      </c>
      <c r="AD70">
        <v>13</v>
      </c>
      <c r="AE70">
        <v>13576</v>
      </c>
      <c r="AF70">
        <v>19599</v>
      </c>
      <c r="AG70" s="3">
        <f t="shared" si="19"/>
        <v>6639</v>
      </c>
      <c r="AH70" s="3">
        <f t="shared" si="20"/>
        <v>6913</v>
      </c>
      <c r="AI70" s="3">
        <f t="shared" si="21"/>
        <v>0</v>
      </c>
      <c r="AJ70" s="3">
        <f t="shared" si="22"/>
        <v>3014</v>
      </c>
      <c r="AK70" s="3">
        <f t="shared" si="23"/>
        <v>151</v>
      </c>
      <c r="AL70" s="7">
        <f t="shared" si="24"/>
        <v>6913</v>
      </c>
      <c r="AM70">
        <f t="shared" si="25"/>
        <v>6010</v>
      </c>
      <c r="AN70">
        <f t="shared" si="26"/>
        <v>61.57484696716751</v>
      </c>
      <c r="AO70">
        <f t="shared" si="27"/>
        <v>64.116119458356522</v>
      </c>
      <c r="AP70">
        <f t="shared" si="28"/>
        <v>0</v>
      </c>
      <c r="AQ70">
        <f t="shared" si="29"/>
        <v>27.953997403079207</v>
      </c>
      <c r="AR70">
        <f t="shared" si="30"/>
        <v>1.4004822852902987</v>
      </c>
      <c r="AS70">
        <f t="shared" si="31"/>
        <v>64.116119458356522</v>
      </c>
      <c r="AT70">
        <f t="shared" si="32"/>
        <v>55.741049897978115</v>
      </c>
      <c r="AU70">
        <f t="shared" si="33"/>
        <v>0</v>
      </c>
      <c r="AW70">
        <v>5304070</v>
      </c>
      <c r="AX70" t="s">
        <v>71</v>
      </c>
      <c r="AY70" s="3">
        <v>8442</v>
      </c>
    </row>
    <row r="71" spans="1:51" x14ac:dyDescent="0.25">
      <c r="A71">
        <v>5304070</v>
      </c>
      <c r="B71" t="s">
        <v>71</v>
      </c>
      <c r="C71" s="3"/>
      <c r="D71" s="3">
        <v>4607</v>
      </c>
      <c r="E71" s="3"/>
      <c r="F71" s="3"/>
      <c r="G71" s="3"/>
      <c r="H71" s="3"/>
      <c r="I71" s="3"/>
      <c r="J71" s="3">
        <v>663</v>
      </c>
      <c r="K71" s="3"/>
      <c r="L71" s="3"/>
      <c r="M71" s="3"/>
      <c r="N71" s="3">
        <v>2697</v>
      </c>
      <c r="O71" s="3"/>
      <c r="P71" s="3"/>
      <c r="Q71" s="3">
        <v>452</v>
      </c>
      <c r="R71" s="3"/>
      <c r="S71" s="3"/>
      <c r="T71" s="3"/>
      <c r="U71" s="3">
        <v>23</v>
      </c>
      <c r="V71" s="3"/>
      <c r="W71" s="3"/>
      <c r="X71" s="3"/>
      <c r="Y71" s="3">
        <v>8442</v>
      </c>
      <c r="Z71">
        <v>5304070</v>
      </c>
      <c r="AA71">
        <f t="shared" si="18"/>
        <v>0</v>
      </c>
      <c r="AB71" t="s">
        <v>71</v>
      </c>
      <c r="AC71">
        <v>3803</v>
      </c>
      <c r="AE71">
        <v>4639</v>
      </c>
      <c r="AF71">
        <v>8442</v>
      </c>
      <c r="AG71" s="3">
        <f t="shared" si="19"/>
        <v>4607</v>
      </c>
      <c r="AH71" s="3">
        <f t="shared" si="20"/>
        <v>2697</v>
      </c>
      <c r="AI71" s="3">
        <f t="shared" si="21"/>
        <v>0</v>
      </c>
      <c r="AJ71" s="3">
        <f t="shared" si="22"/>
        <v>663</v>
      </c>
      <c r="AK71" s="3">
        <f t="shared" si="23"/>
        <v>23</v>
      </c>
      <c r="AL71" s="7">
        <f t="shared" si="24"/>
        <v>2697</v>
      </c>
      <c r="AM71">
        <f t="shared" si="25"/>
        <v>3803</v>
      </c>
      <c r="AN71">
        <f t="shared" si="26"/>
        <v>42.728621777035805</v>
      </c>
      <c r="AO71">
        <f t="shared" si="27"/>
        <v>25.013912075681695</v>
      </c>
      <c r="AP71">
        <f t="shared" si="28"/>
        <v>0</v>
      </c>
      <c r="AQ71">
        <f t="shared" si="29"/>
        <v>6.1491374513077357</v>
      </c>
      <c r="AR71">
        <f t="shared" si="30"/>
        <v>0.21331849378593953</v>
      </c>
      <c r="AS71">
        <f t="shared" si="31"/>
        <v>25.013912075681695</v>
      </c>
      <c r="AT71">
        <f t="shared" si="32"/>
        <v>35.271749211649045</v>
      </c>
      <c r="AU71">
        <f t="shared" si="33"/>
        <v>0</v>
      </c>
      <c r="AW71">
        <v>5304071</v>
      </c>
      <c r="AX71" t="s">
        <v>72</v>
      </c>
      <c r="AY71" s="3">
        <v>10851</v>
      </c>
    </row>
    <row r="72" spans="1:51" x14ac:dyDescent="0.25">
      <c r="A72">
        <v>5304071</v>
      </c>
      <c r="B72" t="s">
        <v>72</v>
      </c>
      <c r="C72" s="3"/>
      <c r="D72" s="3">
        <v>2227</v>
      </c>
      <c r="E72" s="3"/>
      <c r="F72" s="3"/>
      <c r="G72" s="3"/>
      <c r="H72" s="3"/>
      <c r="I72" s="3"/>
      <c r="J72" s="3">
        <v>1250</v>
      </c>
      <c r="K72" s="3"/>
      <c r="L72" s="3">
        <v>1291</v>
      </c>
      <c r="M72" s="3">
        <v>100</v>
      </c>
      <c r="N72" s="3">
        <v>4490</v>
      </c>
      <c r="O72" s="3">
        <v>210</v>
      </c>
      <c r="P72" s="3"/>
      <c r="Q72" s="3">
        <v>1183</v>
      </c>
      <c r="R72" s="3"/>
      <c r="S72" s="3"/>
      <c r="T72" s="3"/>
      <c r="U72" s="3">
        <v>87</v>
      </c>
      <c r="V72" s="3"/>
      <c r="W72" s="3"/>
      <c r="X72" s="3">
        <v>13</v>
      </c>
      <c r="Y72" s="3">
        <v>10851</v>
      </c>
      <c r="Z72">
        <v>5304071</v>
      </c>
      <c r="AA72">
        <f t="shared" si="18"/>
        <v>0</v>
      </c>
      <c r="AB72" t="s">
        <v>72</v>
      </c>
      <c r="AC72">
        <v>8548</v>
      </c>
      <c r="AE72">
        <v>2303</v>
      </c>
      <c r="AF72">
        <v>10851</v>
      </c>
      <c r="AG72" s="3">
        <f t="shared" si="19"/>
        <v>2227</v>
      </c>
      <c r="AH72" s="3">
        <f t="shared" si="20"/>
        <v>4800</v>
      </c>
      <c r="AI72" s="3">
        <f t="shared" si="21"/>
        <v>0</v>
      </c>
      <c r="AJ72" s="3">
        <f t="shared" si="22"/>
        <v>1250</v>
      </c>
      <c r="AK72" s="3">
        <f t="shared" si="23"/>
        <v>87</v>
      </c>
      <c r="AL72" s="7">
        <f t="shared" si="24"/>
        <v>4800</v>
      </c>
      <c r="AM72">
        <f t="shared" si="25"/>
        <v>8548</v>
      </c>
      <c r="AN72">
        <f t="shared" si="26"/>
        <v>20.654795028751625</v>
      </c>
      <c r="AO72">
        <f t="shared" si="27"/>
        <v>44.518642181413462</v>
      </c>
      <c r="AP72">
        <f t="shared" si="28"/>
        <v>0</v>
      </c>
      <c r="AQ72">
        <f t="shared" si="29"/>
        <v>11.593396401409757</v>
      </c>
      <c r="AR72">
        <f t="shared" si="30"/>
        <v>0.80690038953811904</v>
      </c>
      <c r="AS72">
        <f t="shared" si="31"/>
        <v>44.518642181413462</v>
      </c>
      <c r="AT72">
        <f t="shared" si="32"/>
        <v>79.280281951400482</v>
      </c>
      <c r="AU72">
        <f t="shared" si="33"/>
        <v>11.897520965809603</v>
      </c>
      <c r="AW72">
        <v>5304072</v>
      </c>
      <c r="AX72" t="s">
        <v>73</v>
      </c>
      <c r="AY72" s="3">
        <v>15358</v>
      </c>
    </row>
    <row r="73" spans="1:51" x14ac:dyDescent="0.25">
      <c r="A73">
        <v>5304072</v>
      </c>
      <c r="B73" t="s">
        <v>73</v>
      </c>
      <c r="C73" s="3"/>
      <c r="D73" s="3">
        <v>6832</v>
      </c>
      <c r="E73" s="3"/>
      <c r="F73" s="3"/>
      <c r="G73" s="3"/>
      <c r="H73" s="3"/>
      <c r="I73" s="3"/>
      <c r="J73" s="3">
        <v>1289</v>
      </c>
      <c r="K73" s="3"/>
      <c r="L73" s="3">
        <v>2697</v>
      </c>
      <c r="M73" s="3">
        <v>64</v>
      </c>
      <c r="N73" s="3">
        <v>2546</v>
      </c>
      <c r="O73" s="3">
        <v>739</v>
      </c>
      <c r="P73" s="3"/>
      <c r="Q73" s="3">
        <v>532</v>
      </c>
      <c r="R73" s="3"/>
      <c r="S73" s="3"/>
      <c r="T73" s="3"/>
      <c r="U73" s="3">
        <v>659</v>
      </c>
      <c r="V73" s="3"/>
      <c r="W73" s="3"/>
      <c r="X73" s="3"/>
      <c r="Y73" s="3">
        <v>15358</v>
      </c>
      <c r="Z73">
        <v>5304072</v>
      </c>
      <c r="AA73">
        <f t="shared" si="18"/>
        <v>0</v>
      </c>
      <c r="AB73" t="s">
        <v>73</v>
      </c>
      <c r="AC73">
        <v>7001</v>
      </c>
      <c r="AE73">
        <v>8357</v>
      </c>
      <c r="AF73">
        <v>15358</v>
      </c>
      <c r="AG73" s="3">
        <f t="shared" si="19"/>
        <v>6832</v>
      </c>
      <c r="AH73" s="3">
        <f t="shared" si="20"/>
        <v>3349</v>
      </c>
      <c r="AI73" s="3">
        <f t="shared" si="21"/>
        <v>0</v>
      </c>
      <c r="AJ73" s="3">
        <f t="shared" si="22"/>
        <v>1289</v>
      </c>
      <c r="AK73" s="3">
        <f t="shared" si="23"/>
        <v>659</v>
      </c>
      <c r="AL73" s="7">
        <f t="shared" si="24"/>
        <v>3349</v>
      </c>
      <c r="AM73">
        <f t="shared" si="25"/>
        <v>7001</v>
      </c>
      <c r="AN73">
        <f t="shared" si="26"/>
        <v>63.364867371545166</v>
      </c>
      <c r="AO73">
        <f t="shared" si="27"/>
        <v>31.06102763865702</v>
      </c>
      <c r="AP73">
        <f t="shared" si="28"/>
        <v>0</v>
      </c>
      <c r="AQ73">
        <f t="shared" si="29"/>
        <v>11.955110369133742</v>
      </c>
      <c r="AR73">
        <f t="shared" si="30"/>
        <v>6.1120385828232235</v>
      </c>
      <c r="AS73">
        <f t="shared" si="31"/>
        <v>31.06102763865702</v>
      </c>
      <c r="AT73">
        <f t="shared" si="32"/>
        <v>64.932294565015766</v>
      </c>
      <c r="AU73">
        <f t="shared" si="33"/>
        <v>17.56088032295872</v>
      </c>
      <c r="AW73">
        <v>5304080</v>
      </c>
      <c r="AX73" t="s">
        <v>74</v>
      </c>
      <c r="AY73" s="3">
        <v>15022</v>
      </c>
    </row>
    <row r="74" spans="1:51" x14ac:dyDescent="0.25">
      <c r="A74">
        <v>5304080</v>
      </c>
      <c r="B74" t="s">
        <v>74</v>
      </c>
      <c r="C74" s="3"/>
      <c r="D74" s="3">
        <v>892</v>
      </c>
      <c r="E74" s="3"/>
      <c r="F74" s="3"/>
      <c r="G74" s="3"/>
      <c r="H74" s="3"/>
      <c r="I74" s="3"/>
      <c r="J74" s="3">
        <v>974</v>
      </c>
      <c r="K74" s="3"/>
      <c r="L74" s="3">
        <v>2975</v>
      </c>
      <c r="M74" s="3"/>
      <c r="N74" s="3">
        <v>8486</v>
      </c>
      <c r="O74" s="3">
        <v>217</v>
      </c>
      <c r="P74" s="3"/>
      <c r="Q74" s="3">
        <v>1127</v>
      </c>
      <c r="R74" s="3"/>
      <c r="S74" s="3"/>
      <c r="T74" s="3"/>
      <c r="U74" s="3">
        <v>351</v>
      </c>
      <c r="V74" s="3"/>
      <c r="W74" s="3"/>
      <c r="X74" s="3"/>
      <c r="Y74" s="3">
        <v>15022</v>
      </c>
      <c r="Z74">
        <v>5304080</v>
      </c>
      <c r="AA74">
        <f t="shared" si="18"/>
        <v>0</v>
      </c>
      <c r="AB74" t="s">
        <v>74</v>
      </c>
      <c r="AC74">
        <v>9353</v>
      </c>
      <c r="AD74">
        <v>200</v>
      </c>
      <c r="AE74">
        <v>5469</v>
      </c>
      <c r="AF74">
        <v>15022</v>
      </c>
      <c r="AG74" s="3">
        <f t="shared" si="19"/>
        <v>892</v>
      </c>
      <c r="AH74" s="3">
        <f t="shared" si="20"/>
        <v>8703</v>
      </c>
      <c r="AI74" s="3">
        <f t="shared" si="21"/>
        <v>0</v>
      </c>
      <c r="AJ74" s="3">
        <f t="shared" si="22"/>
        <v>974</v>
      </c>
      <c r="AK74" s="3">
        <f t="shared" si="23"/>
        <v>351</v>
      </c>
      <c r="AL74" s="7">
        <f t="shared" si="24"/>
        <v>8703</v>
      </c>
      <c r="AM74">
        <f t="shared" si="25"/>
        <v>9353</v>
      </c>
      <c r="AN74">
        <f t="shared" si="26"/>
        <v>8.2730476720460029</v>
      </c>
      <c r="AO74">
        <f t="shared" si="27"/>
        <v>80.717863105175297</v>
      </c>
      <c r="AP74">
        <f t="shared" si="28"/>
        <v>0</v>
      </c>
      <c r="AQ74">
        <f t="shared" si="29"/>
        <v>9.0335744759784831</v>
      </c>
      <c r="AR74">
        <f t="shared" si="30"/>
        <v>3.2554257095158601</v>
      </c>
      <c r="AS74">
        <f t="shared" si="31"/>
        <v>80.717863105175297</v>
      </c>
      <c r="AT74">
        <f t="shared" si="32"/>
        <v>86.746429233908358</v>
      </c>
      <c r="AU74">
        <f t="shared" si="33"/>
        <v>19.804287045666356</v>
      </c>
      <c r="AW74">
        <v>5304081</v>
      </c>
      <c r="AX74" t="s">
        <v>75</v>
      </c>
      <c r="AY74" s="3">
        <v>4427</v>
      </c>
    </row>
    <row r="75" spans="1:51" x14ac:dyDescent="0.25">
      <c r="A75">
        <v>5304081</v>
      </c>
      <c r="B75" t="s">
        <v>75</v>
      </c>
      <c r="C75" s="3"/>
      <c r="D75" s="3">
        <v>133</v>
      </c>
      <c r="E75" s="3"/>
      <c r="F75" s="3"/>
      <c r="G75" s="3"/>
      <c r="H75" s="3"/>
      <c r="I75" s="3"/>
      <c r="J75" s="3">
        <v>600</v>
      </c>
      <c r="K75" s="3"/>
      <c r="L75" s="3">
        <v>5</v>
      </c>
      <c r="M75" s="3">
        <v>91</v>
      </c>
      <c r="N75" s="3">
        <v>3351</v>
      </c>
      <c r="O75" s="3"/>
      <c r="P75" s="3"/>
      <c r="Q75" s="3">
        <v>177</v>
      </c>
      <c r="R75" s="3"/>
      <c r="S75" s="3"/>
      <c r="T75" s="3"/>
      <c r="U75" s="3">
        <v>70</v>
      </c>
      <c r="V75" s="3"/>
      <c r="W75" s="3"/>
      <c r="X75" s="3"/>
      <c r="Y75" s="3">
        <v>4427</v>
      </c>
      <c r="Z75">
        <v>5304081</v>
      </c>
      <c r="AA75">
        <f t="shared" si="18"/>
        <v>0</v>
      </c>
      <c r="AB75" t="s">
        <v>75</v>
      </c>
      <c r="AC75">
        <v>3738</v>
      </c>
      <c r="AE75">
        <v>689</v>
      </c>
      <c r="AF75">
        <v>4427</v>
      </c>
      <c r="AG75" s="3">
        <f t="shared" si="19"/>
        <v>133</v>
      </c>
      <c r="AH75" s="3">
        <f t="shared" si="20"/>
        <v>3442</v>
      </c>
      <c r="AI75" s="3">
        <f t="shared" si="21"/>
        <v>0</v>
      </c>
      <c r="AJ75" s="3">
        <f t="shared" si="22"/>
        <v>600</v>
      </c>
      <c r="AK75" s="3">
        <f t="shared" si="23"/>
        <v>70</v>
      </c>
      <c r="AL75" s="7">
        <f t="shared" si="24"/>
        <v>3442</v>
      </c>
      <c r="AM75">
        <f t="shared" si="25"/>
        <v>3738</v>
      </c>
      <c r="AN75">
        <f t="shared" si="26"/>
        <v>1.233537377109998</v>
      </c>
      <c r="AO75">
        <f t="shared" si="27"/>
        <v>31.923576330921904</v>
      </c>
      <c r="AP75">
        <f t="shared" si="28"/>
        <v>0</v>
      </c>
      <c r="AQ75">
        <f t="shared" si="29"/>
        <v>5.5648302726766827</v>
      </c>
      <c r="AR75">
        <f t="shared" si="30"/>
        <v>0.64923019847894636</v>
      </c>
      <c r="AS75">
        <f t="shared" si="31"/>
        <v>31.923576330921904</v>
      </c>
      <c r="AT75">
        <f t="shared" si="32"/>
        <v>34.668892598775734</v>
      </c>
      <c r="AU75">
        <f t="shared" si="33"/>
        <v>0.112943302462164</v>
      </c>
      <c r="AW75">
        <v>5304082</v>
      </c>
      <c r="AX75" t="s">
        <v>76</v>
      </c>
      <c r="AY75" s="3">
        <v>6215</v>
      </c>
    </row>
    <row r="76" spans="1:51" x14ac:dyDescent="0.25">
      <c r="A76">
        <v>5304082</v>
      </c>
      <c r="B76" t="s">
        <v>76</v>
      </c>
      <c r="C76" s="3"/>
      <c r="D76" s="3">
        <v>370</v>
      </c>
      <c r="E76" s="3"/>
      <c r="F76" s="3"/>
      <c r="G76" s="3"/>
      <c r="H76" s="3"/>
      <c r="I76" s="3"/>
      <c r="J76" s="3">
        <v>2091</v>
      </c>
      <c r="K76" s="3"/>
      <c r="L76" s="3">
        <v>1060</v>
      </c>
      <c r="M76" s="3">
        <v>28</v>
      </c>
      <c r="N76" s="3">
        <v>2048</v>
      </c>
      <c r="O76" s="3">
        <v>6</v>
      </c>
      <c r="P76" s="3"/>
      <c r="Q76" s="3">
        <v>450</v>
      </c>
      <c r="R76" s="3"/>
      <c r="S76" s="3"/>
      <c r="T76" s="3"/>
      <c r="U76" s="3">
        <v>162</v>
      </c>
      <c r="V76" s="3"/>
      <c r="W76" s="3"/>
      <c r="X76" s="3"/>
      <c r="Y76" s="3">
        <v>6215</v>
      </c>
      <c r="Z76">
        <v>5304082</v>
      </c>
      <c r="AA76">
        <f t="shared" si="18"/>
        <v>0</v>
      </c>
      <c r="AB76" t="s">
        <v>76</v>
      </c>
      <c r="AC76">
        <v>4091</v>
      </c>
      <c r="AD76">
        <v>304</v>
      </c>
      <c r="AE76">
        <v>1820</v>
      </c>
      <c r="AF76">
        <v>6215</v>
      </c>
      <c r="AG76" s="3">
        <f t="shared" si="19"/>
        <v>370</v>
      </c>
      <c r="AH76" s="3">
        <f t="shared" si="20"/>
        <v>2082</v>
      </c>
      <c r="AI76" s="3">
        <f t="shared" si="21"/>
        <v>0</v>
      </c>
      <c r="AJ76" s="3">
        <f t="shared" si="22"/>
        <v>2091</v>
      </c>
      <c r="AK76" s="3">
        <f t="shared" si="23"/>
        <v>162</v>
      </c>
      <c r="AL76" s="7">
        <f t="shared" si="24"/>
        <v>2082</v>
      </c>
      <c r="AM76">
        <f t="shared" si="25"/>
        <v>4091</v>
      </c>
      <c r="AN76">
        <f t="shared" si="26"/>
        <v>3.4316453348172882</v>
      </c>
      <c r="AO76">
        <f t="shared" si="27"/>
        <v>19.309961046188089</v>
      </c>
      <c r="AP76">
        <f t="shared" si="28"/>
        <v>0</v>
      </c>
      <c r="AQ76">
        <f t="shared" si="29"/>
        <v>19.393433500278242</v>
      </c>
      <c r="AR76">
        <f t="shared" si="30"/>
        <v>1.5025041736227045</v>
      </c>
      <c r="AS76">
        <f t="shared" si="31"/>
        <v>19.309961046188089</v>
      </c>
      <c r="AT76">
        <f t="shared" si="32"/>
        <v>37.942867742533856</v>
      </c>
      <c r="AU76">
        <f t="shared" si="33"/>
        <v>17.055510860820593</v>
      </c>
      <c r="AW76">
        <v>5304090</v>
      </c>
      <c r="AX76" t="s">
        <v>77</v>
      </c>
      <c r="AY76" s="3">
        <v>16414</v>
      </c>
    </row>
    <row r="77" spans="1:51" x14ac:dyDescent="0.25">
      <c r="A77">
        <v>5304090</v>
      </c>
      <c r="B77" t="s">
        <v>77</v>
      </c>
      <c r="C77" s="3">
        <v>145</v>
      </c>
      <c r="D77" s="3">
        <v>5413</v>
      </c>
      <c r="E77" s="3"/>
      <c r="F77" s="3"/>
      <c r="G77" s="3"/>
      <c r="H77" s="3"/>
      <c r="I77" s="3"/>
      <c r="J77" s="3">
        <v>3017</v>
      </c>
      <c r="K77" s="3"/>
      <c r="L77" s="3">
        <v>456</v>
      </c>
      <c r="M77" s="3">
        <v>903</v>
      </c>
      <c r="N77" s="3">
        <v>6136</v>
      </c>
      <c r="O77" s="3"/>
      <c r="P77" s="3"/>
      <c r="Q77" s="3">
        <v>116</v>
      </c>
      <c r="R77" s="3"/>
      <c r="S77" s="3"/>
      <c r="T77" s="3"/>
      <c r="U77" s="3">
        <v>228</v>
      </c>
      <c r="V77" s="3"/>
      <c r="W77" s="3"/>
      <c r="X77" s="3"/>
      <c r="Y77" s="3">
        <v>16414</v>
      </c>
      <c r="Z77">
        <v>5304090</v>
      </c>
      <c r="AA77">
        <f t="shared" si="18"/>
        <v>0</v>
      </c>
      <c r="AB77" t="s">
        <v>77</v>
      </c>
      <c r="AC77">
        <v>8769</v>
      </c>
      <c r="AE77">
        <v>7645</v>
      </c>
      <c r="AF77">
        <v>16414</v>
      </c>
      <c r="AG77" s="3">
        <f t="shared" si="19"/>
        <v>5558</v>
      </c>
      <c r="AH77" s="3">
        <f t="shared" si="20"/>
        <v>7039</v>
      </c>
      <c r="AI77" s="3">
        <f t="shared" si="21"/>
        <v>0</v>
      </c>
      <c r="AJ77" s="3">
        <f t="shared" si="22"/>
        <v>3017</v>
      </c>
      <c r="AK77" s="3">
        <f t="shared" si="23"/>
        <v>228</v>
      </c>
      <c r="AL77" s="7">
        <f t="shared" si="24"/>
        <v>7039</v>
      </c>
      <c r="AM77">
        <f t="shared" si="25"/>
        <v>8769</v>
      </c>
      <c r="AN77">
        <f t="shared" si="26"/>
        <v>51.54887775922834</v>
      </c>
      <c r="AO77">
        <f t="shared" si="27"/>
        <v>65.284733815618623</v>
      </c>
      <c r="AP77">
        <f t="shared" si="28"/>
        <v>0</v>
      </c>
      <c r="AQ77">
        <f t="shared" si="29"/>
        <v>27.981821554442586</v>
      </c>
      <c r="AR77">
        <f t="shared" si="30"/>
        <v>2.1146355036171398</v>
      </c>
      <c r="AS77">
        <f t="shared" si="31"/>
        <v>65.284733815618623</v>
      </c>
      <c r="AT77">
        <f t="shared" si="32"/>
        <v>81.329994435169723</v>
      </c>
      <c r="AU77">
        <f t="shared" si="33"/>
        <v>2.7781162422322407</v>
      </c>
      <c r="AW77">
        <v>5304091</v>
      </c>
      <c r="AX77" t="s">
        <v>78</v>
      </c>
      <c r="AY77" s="3">
        <v>5779</v>
      </c>
    </row>
    <row r="78" spans="1:51" x14ac:dyDescent="0.25">
      <c r="A78">
        <v>5304091</v>
      </c>
      <c r="B78" t="s">
        <v>78</v>
      </c>
      <c r="C78" s="3"/>
      <c r="D78" s="3">
        <v>181</v>
      </c>
      <c r="E78" s="3"/>
      <c r="F78" s="3"/>
      <c r="G78" s="3"/>
      <c r="H78" s="3"/>
      <c r="I78" s="3"/>
      <c r="J78" s="3">
        <v>446</v>
      </c>
      <c r="K78" s="3"/>
      <c r="L78" s="3">
        <v>15</v>
      </c>
      <c r="M78" s="3">
        <v>60</v>
      </c>
      <c r="N78" s="3">
        <v>4912</v>
      </c>
      <c r="O78" s="3"/>
      <c r="P78" s="3"/>
      <c r="Q78" s="3">
        <v>22</v>
      </c>
      <c r="R78" s="3"/>
      <c r="S78" s="3">
        <v>30</v>
      </c>
      <c r="T78" s="3"/>
      <c r="U78" s="3">
        <v>102</v>
      </c>
      <c r="V78" s="3"/>
      <c r="W78" s="3"/>
      <c r="X78" s="3">
        <v>11</v>
      </c>
      <c r="Y78" s="3">
        <v>5779</v>
      </c>
      <c r="Z78">
        <v>5304091</v>
      </c>
      <c r="AA78">
        <f t="shared" si="18"/>
        <v>0</v>
      </c>
      <c r="AB78" t="s">
        <v>78</v>
      </c>
      <c r="AC78">
        <v>5398</v>
      </c>
      <c r="AE78">
        <v>381</v>
      </c>
      <c r="AF78">
        <v>5779</v>
      </c>
      <c r="AG78" s="3">
        <f t="shared" si="19"/>
        <v>181</v>
      </c>
      <c r="AH78" s="3">
        <f t="shared" si="20"/>
        <v>4972</v>
      </c>
      <c r="AI78" s="3">
        <f t="shared" si="21"/>
        <v>0</v>
      </c>
      <c r="AJ78" s="3">
        <f t="shared" si="22"/>
        <v>446</v>
      </c>
      <c r="AK78" s="3">
        <f t="shared" si="23"/>
        <v>102</v>
      </c>
      <c r="AL78" s="7">
        <f t="shared" si="24"/>
        <v>4972</v>
      </c>
      <c r="AM78">
        <f t="shared" si="25"/>
        <v>5398</v>
      </c>
      <c r="AN78">
        <f t="shared" si="26"/>
        <v>1.6787237989241328</v>
      </c>
      <c r="AO78">
        <f t="shared" si="27"/>
        <v>46.113893526247452</v>
      </c>
      <c r="AP78">
        <f t="shared" si="28"/>
        <v>0</v>
      </c>
      <c r="AQ78">
        <f t="shared" si="29"/>
        <v>4.1365238360230014</v>
      </c>
      <c r="AR78">
        <f t="shared" si="30"/>
        <v>0.94602114635503609</v>
      </c>
      <c r="AS78">
        <f t="shared" si="31"/>
        <v>46.113893526247452</v>
      </c>
      <c r="AT78">
        <f t="shared" si="32"/>
        <v>50.064923019847896</v>
      </c>
      <c r="AU78">
        <f t="shared" si="33"/>
        <v>0.25956047759127876</v>
      </c>
      <c r="AW78">
        <v>5304100</v>
      </c>
      <c r="AX78" t="s">
        <v>79</v>
      </c>
      <c r="AY78" s="3">
        <v>8607</v>
      </c>
    </row>
    <row r="79" spans="1:51" x14ac:dyDescent="0.25">
      <c r="A79">
        <v>5304100</v>
      </c>
      <c r="B79" t="s">
        <v>79</v>
      </c>
      <c r="C79" s="3">
        <v>15</v>
      </c>
      <c r="D79" s="3">
        <v>2152</v>
      </c>
      <c r="E79" s="3"/>
      <c r="F79" s="3"/>
      <c r="G79" s="3"/>
      <c r="H79" s="3"/>
      <c r="I79" s="3"/>
      <c r="J79" s="3">
        <v>1050</v>
      </c>
      <c r="K79" s="3"/>
      <c r="L79" s="3">
        <v>1290</v>
      </c>
      <c r="M79" s="3">
        <v>1106</v>
      </c>
      <c r="N79" s="3">
        <v>2617</v>
      </c>
      <c r="O79" s="3"/>
      <c r="P79" s="3"/>
      <c r="Q79" s="3">
        <v>368</v>
      </c>
      <c r="R79" s="3"/>
      <c r="S79" s="3"/>
      <c r="T79" s="3"/>
      <c r="U79" s="3">
        <v>9</v>
      </c>
      <c r="V79" s="3"/>
      <c r="W79" s="3"/>
      <c r="X79" s="3"/>
      <c r="Y79" s="3">
        <v>8607</v>
      </c>
      <c r="Z79">
        <v>5304100</v>
      </c>
      <c r="AA79">
        <f t="shared" si="18"/>
        <v>0</v>
      </c>
      <c r="AB79" t="s">
        <v>79</v>
      </c>
      <c r="AC79">
        <v>6096</v>
      </c>
      <c r="AE79">
        <v>2511</v>
      </c>
      <c r="AF79">
        <v>8607</v>
      </c>
      <c r="AG79" s="3">
        <f t="shared" si="19"/>
        <v>2167</v>
      </c>
      <c r="AH79" s="3">
        <f t="shared" si="20"/>
        <v>3723</v>
      </c>
      <c r="AI79" s="3">
        <f t="shared" si="21"/>
        <v>0</v>
      </c>
      <c r="AJ79" s="3">
        <f t="shared" si="22"/>
        <v>1050</v>
      </c>
      <c r="AK79" s="3">
        <f t="shared" si="23"/>
        <v>9</v>
      </c>
      <c r="AL79" s="7">
        <f t="shared" si="24"/>
        <v>3723</v>
      </c>
      <c r="AM79">
        <f t="shared" si="25"/>
        <v>6096</v>
      </c>
      <c r="AN79">
        <f t="shared" si="26"/>
        <v>20.098312001483954</v>
      </c>
      <c r="AO79">
        <f t="shared" si="27"/>
        <v>34.529771841958819</v>
      </c>
      <c r="AP79">
        <f t="shared" si="28"/>
        <v>0</v>
      </c>
      <c r="AQ79">
        <f t="shared" si="29"/>
        <v>9.7384529771841954</v>
      </c>
      <c r="AR79">
        <f t="shared" si="30"/>
        <v>8.347245409015025E-2</v>
      </c>
      <c r="AS79">
        <f t="shared" si="31"/>
        <v>34.529771841958819</v>
      </c>
      <c r="AT79">
        <f t="shared" si="32"/>
        <v>56.5386755703951</v>
      </c>
      <c r="AU79">
        <f t="shared" si="33"/>
        <v>14.987800627396306</v>
      </c>
      <c r="AW79">
        <v>5304101</v>
      </c>
      <c r="AX79" t="s">
        <v>80</v>
      </c>
      <c r="AY79" s="3">
        <v>9526</v>
      </c>
    </row>
    <row r="80" spans="1:51" x14ac:dyDescent="0.25">
      <c r="A80">
        <v>5304101</v>
      </c>
      <c r="B80" t="s">
        <v>80</v>
      </c>
      <c r="C80" s="3">
        <v>109</v>
      </c>
      <c r="D80" s="3">
        <v>642</v>
      </c>
      <c r="E80" s="3"/>
      <c r="F80" s="3"/>
      <c r="G80" s="3"/>
      <c r="H80" s="3"/>
      <c r="I80" s="3"/>
      <c r="J80" s="3">
        <v>15</v>
      </c>
      <c r="K80" s="3"/>
      <c r="L80" s="3">
        <v>45</v>
      </c>
      <c r="M80" s="3">
        <v>1165</v>
      </c>
      <c r="N80" s="3">
        <v>6876</v>
      </c>
      <c r="O80" s="3"/>
      <c r="P80" s="3"/>
      <c r="Q80" s="3">
        <v>495</v>
      </c>
      <c r="R80" s="3"/>
      <c r="S80" s="3"/>
      <c r="T80" s="3"/>
      <c r="U80" s="3">
        <v>177</v>
      </c>
      <c r="V80" s="3"/>
      <c r="W80" s="3"/>
      <c r="X80" s="3">
        <v>2</v>
      </c>
      <c r="Y80" s="3">
        <v>9526</v>
      </c>
      <c r="Z80">
        <v>5304101</v>
      </c>
      <c r="AA80">
        <f t="shared" si="18"/>
        <v>0</v>
      </c>
      <c r="AB80" t="s">
        <v>80</v>
      </c>
      <c r="AC80">
        <v>7114</v>
      </c>
      <c r="AD80">
        <v>213</v>
      </c>
      <c r="AE80">
        <v>2199</v>
      </c>
      <c r="AF80">
        <v>9526</v>
      </c>
      <c r="AG80" s="3">
        <f t="shared" si="19"/>
        <v>751</v>
      </c>
      <c r="AH80" s="3">
        <f t="shared" si="20"/>
        <v>8041</v>
      </c>
      <c r="AI80" s="3">
        <f t="shared" si="21"/>
        <v>0</v>
      </c>
      <c r="AJ80" s="3">
        <f t="shared" si="22"/>
        <v>15</v>
      </c>
      <c r="AK80" s="3">
        <f t="shared" si="23"/>
        <v>177</v>
      </c>
      <c r="AL80" s="7">
        <f t="shared" si="24"/>
        <v>8041</v>
      </c>
      <c r="AM80">
        <f t="shared" si="25"/>
        <v>7114</v>
      </c>
      <c r="AN80">
        <f t="shared" si="26"/>
        <v>6.9653125579669819</v>
      </c>
      <c r="AO80">
        <f t="shared" si="27"/>
        <v>74.57800037098869</v>
      </c>
      <c r="AP80">
        <f t="shared" si="28"/>
        <v>0</v>
      </c>
      <c r="AQ80">
        <f t="shared" si="29"/>
        <v>0.13912075681691707</v>
      </c>
      <c r="AR80">
        <f t="shared" si="30"/>
        <v>1.6416249304396218</v>
      </c>
      <c r="AS80">
        <f t="shared" si="31"/>
        <v>74.57800037098869</v>
      </c>
      <c r="AT80">
        <f t="shared" si="32"/>
        <v>65.980337599703205</v>
      </c>
      <c r="AU80">
        <f t="shared" si="33"/>
        <v>0.47239134998950244</v>
      </c>
      <c r="AW80">
        <v>5304102</v>
      </c>
      <c r="AX80" t="s">
        <v>81</v>
      </c>
      <c r="AY80" s="3">
        <v>6917</v>
      </c>
    </row>
    <row r="81" spans="1:51" x14ac:dyDescent="0.25">
      <c r="A81">
        <v>5304102</v>
      </c>
      <c r="B81" t="s">
        <v>81</v>
      </c>
      <c r="C81" s="3"/>
      <c r="D81" s="3">
        <v>1208</v>
      </c>
      <c r="E81" s="3"/>
      <c r="F81" s="3"/>
      <c r="G81" s="3"/>
      <c r="H81" s="3"/>
      <c r="I81" s="3"/>
      <c r="J81" s="3">
        <v>355</v>
      </c>
      <c r="K81" s="3"/>
      <c r="L81" s="3">
        <v>384</v>
      </c>
      <c r="M81" s="3">
        <v>305</v>
      </c>
      <c r="N81" s="3">
        <v>4258</v>
      </c>
      <c r="O81" s="3">
        <v>25</v>
      </c>
      <c r="P81" s="3"/>
      <c r="Q81" s="3">
        <v>149</v>
      </c>
      <c r="R81" s="3"/>
      <c r="S81" s="3"/>
      <c r="T81" s="3"/>
      <c r="U81" s="3">
        <v>206</v>
      </c>
      <c r="V81" s="3"/>
      <c r="W81" s="3"/>
      <c r="X81" s="3">
        <v>27</v>
      </c>
      <c r="Y81" s="3">
        <v>6917</v>
      </c>
      <c r="Z81">
        <v>5304102</v>
      </c>
      <c r="AA81">
        <f t="shared" si="18"/>
        <v>0</v>
      </c>
      <c r="AB81" t="s">
        <v>81</v>
      </c>
      <c r="AC81">
        <v>5455</v>
      </c>
      <c r="AE81">
        <v>1462</v>
      </c>
      <c r="AF81">
        <v>6917</v>
      </c>
      <c r="AG81" s="3">
        <f t="shared" si="19"/>
        <v>1208</v>
      </c>
      <c r="AH81" s="3">
        <f t="shared" si="20"/>
        <v>4588</v>
      </c>
      <c r="AI81" s="3">
        <f t="shared" si="21"/>
        <v>0</v>
      </c>
      <c r="AJ81" s="3">
        <f t="shared" si="22"/>
        <v>355</v>
      </c>
      <c r="AK81" s="3">
        <f t="shared" si="23"/>
        <v>206</v>
      </c>
      <c r="AL81" s="7">
        <f t="shared" si="24"/>
        <v>4588</v>
      </c>
      <c r="AM81">
        <f t="shared" si="25"/>
        <v>5455</v>
      </c>
      <c r="AN81">
        <f t="shared" si="26"/>
        <v>11.20385828232239</v>
      </c>
      <c r="AO81">
        <f t="shared" si="27"/>
        <v>42.55240215173437</v>
      </c>
      <c r="AP81">
        <f t="shared" si="28"/>
        <v>0</v>
      </c>
      <c r="AQ81">
        <f t="shared" si="29"/>
        <v>3.2925245780003713</v>
      </c>
      <c r="AR81">
        <f t="shared" si="30"/>
        <v>1.9105917269523278</v>
      </c>
      <c r="AS81">
        <f t="shared" si="31"/>
        <v>42.55240215173437</v>
      </c>
      <c r="AT81">
        <f t="shared" si="32"/>
        <v>50.59358189575218</v>
      </c>
      <c r="AU81">
        <f t="shared" si="33"/>
        <v>5.5515396848344656</v>
      </c>
      <c r="AW81">
        <v>5304103</v>
      </c>
      <c r="AX81" t="s">
        <v>82</v>
      </c>
      <c r="AY81" s="3">
        <v>4651</v>
      </c>
    </row>
    <row r="82" spans="1:51" x14ac:dyDescent="0.25">
      <c r="A82">
        <v>5304103</v>
      </c>
      <c r="B82" t="s">
        <v>82</v>
      </c>
      <c r="C82" s="3"/>
      <c r="D82" s="3">
        <v>59</v>
      </c>
      <c r="E82" s="3"/>
      <c r="F82" s="3"/>
      <c r="G82" s="3"/>
      <c r="H82" s="3"/>
      <c r="I82" s="3"/>
      <c r="J82" s="3">
        <v>128</v>
      </c>
      <c r="K82" s="3"/>
      <c r="L82" s="3"/>
      <c r="M82" s="3">
        <v>3</v>
      </c>
      <c r="N82" s="3">
        <v>4231</v>
      </c>
      <c r="O82" s="3"/>
      <c r="P82" s="3"/>
      <c r="Q82" s="3"/>
      <c r="R82" s="3"/>
      <c r="S82" s="3"/>
      <c r="T82" s="3"/>
      <c r="U82" s="3">
        <v>230</v>
      </c>
      <c r="V82" s="3"/>
      <c r="W82" s="3"/>
      <c r="X82" s="3"/>
      <c r="Y82" s="3">
        <v>4651</v>
      </c>
      <c r="Z82">
        <v>5304103</v>
      </c>
      <c r="AA82">
        <f t="shared" si="18"/>
        <v>0</v>
      </c>
      <c r="AB82" t="s">
        <v>82</v>
      </c>
      <c r="AC82">
        <v>4470</v>
      </c>
      <c r="AE82">
        <v>181</v>
      </c>
      <c r="AF82">
        <v>4651</v>
      </c>
      <c r="AG82" s="3">
        <f t="shared" si="19"/>
        <v>59</v>
      </c>
      <c r="AH82" s="3">
        <f t="shared" si="20"/>
        <v>4234</v>
      </c>
      <c r="AI82" s="3">
        <f t="shared" si="21"/>
        <v>0</v>
      </c>
      <c r="AJ82" s="3">
        <f t="shared" si="22"/>
        <v>128</v>
      </c>
      <c r="AK82" s="3">
        <f t="shared" si="23"/>
        <v>230</v>
      </c>
      <c r="AL82" s="7">
        <f t="shared" si="24"/>
        <v>4234</v>
      </c>
      <c r="AM82">
        <f t="shared" si="25"/>
        <v>4470</v>
      </c>
      <c r="AN82">
        <f t="shared" si="26"/>
        <v>0.54720831014654059</v>
      </c>
      <c r="AO82">
        <f t="shared" si="27"/>
        <v>39.269152290855132</v>
      </c>
      <c r="AP82">
        <f t="shared" si="28"/>
        <v>0</v>
      </c>
      <c r="AQ82">
        <f t="shared" si="29"/>
        <v>1.1871637915043591</v>
      </c>
      <c r="AR82">
        <f t="shared" si="30"/>
        <v>2.133184937859395</v>
      </c>
      <c r="AS82">
        <f t="shared" si="31"/>
        <v>39.269152290855132</v>
      </c>
      <c r="AT82">
        <f t="shared" si="32"/>
        <v>41.457985531441295</v>
      </c>
      <c r="AU82">
        <f t="shared" si="33"/>
        <v>0</v>
      </c>
      <c r="AW82">
        <v>5304104</v>
      </c>
      <c r="AX82" t="s">
        <v>83</v>
      </c>
      <c r="AY82" s="3">
        <v>4844</v>
      </c>
    </row>
    <row r="83" spans="1:51" x14ac:dyDescent="0.25">
      <c r="A83">
        <v>5304104</v>
      </c>
      <c r="B83" t="s">
        <v>83</v>
      </c>
      <c r="C83" s="3">
        <v>94</v>
      </c>
      <c r="D83" s="3">
        <v>8</v>
      </c>
      <c r="E83" s="3"/>
      <c r="F83" s="3"/>
      <c r="G83" s="3"/>
      <c r="H83" s="3"/>
      <c r="I83" s="3"/>
      <c r="J83" s="3"/>
      <c r="K83" s="3"/>
      <c r="L83" s="3"/>
      <c r="M83" s="3">
        <v>10</v>
      </c>
      <c r="N83" s="3">
        <v>4201</v>
      </c>
      <c r="O83" s="3"/>
      <c r="P83" s="3"/>
      <c r="Q83" s="3">
        <v>304</v>
      </c>
      <c r="R83" s="3"/>
      <c r="S83" s="3"/>
      <c r="T83" s="3"/>
      <c r="U83" s="3">
        <v>227</v>
      </c>
      <c r="V83" s="3"/>
      <c r="W83" s="3"/>
      <c r="X83" s="3"/>
      <c r="Y83" s="3">
        <v>4844</v>
      </c>
      <c r="Z83">
        <v>5304104</v>
      </c>
      <c r="AA83">
        <f t="shared" si="18"/>
        <v>0</v>
      </c>
      <c r="AB83" t="s">
        <v>83</v>
      </c>
      <c r="AC83">
        <v>4537</v>
      </c>
      <c r="AE83">
        <v>307</v>
      </c>
      <c r="AF83">
        <v>4844</v>
      </c>
      <c r="AG83" s="3">
        <f t="shared" si="19"/>
        <v>102</v>
      </c>
      <c r="AH83" s="3">
        <f t="shared" si="20"/>
        <v>4211</v>
      </c>
      <c r="AI83" s="3">
        <f t="shared" si="21"/>
        <v>0</v>
      </c>
      <c r="AJ83" s="3">
        <f t="shared" si="22"/>
        <v>0</v>
      </c>
      <c r="AK83" s="3">
        <f t="shared" si="23"/>
        <v>227</v>
      </c>
      <c r="AL83" s="7">
        <f t="shared" si="24"/>
        <v>4211</v>
      </c>
      <c r="AM83">
        <f t="shared" si="25"/>
        <v>4537</v>
      </c>
      <c r="AN83">
        <f t="shared" si="26"/>
        <v>0.94602114635503609</v>
      </c>
      <c r="AO83">
        <f t="shared" si="27"/>
        <v>39.055833797069191</v>
      </c>
      <c r="AP83">
        <f t="shared" si="28"/>
        <v>0</v>
      </c>
      <c r="AQ83">
        <f t="shared" si="29"/>
        <v>0</v>
      </c>
      <c r="AR83">
        <f t="shared" si="30"/>
        <v>2.105360786496012</v>
      </c>
      <c r="AS83">
        <f t="shared" si="31"/>
        <v>39.055833797069191</v>
      </c>
      <c r="AT83">
        <f t="shared" si="32"/>
        <v>42.079391578556852</v>
      </c>
      <c r="AU83">
        <f t="shared" si="33"/>
        <v>0</v>
      </c>
      <c r="AW83">
        <v>5304110</v>
      </c>
      <c r="AX83" t="s">
        <v>84</v>
      </c>
      <c r="AY83" s="3">
        <v>11128</v>
      </c>
    </row>
    <row r="84" spans="1:51" x14ac:dyDescent="0.25">
      <c r="A84">
        <v>5304110</v>
      </c>
      <c r="B84" t="s">
        <v>84</v>
      </c>
      <c r="C84" s="3"/>
      <c r="D84" s="3">
        <v>905</v>
      </c>
      <c r="E84" s="3"/>
      <c r="F84" s="3"/>
      <c r="G84" s="3"/>
      <c r="H84" s="3"/>
      <c r="I84" s="3"/>
      <c r="J84" s="3"/>
      <c r="K84" s="3"/>
      <c r="L84" s="3"/>
      <c r="M84" s="3">
        <v>25</v>
      </c>
      <c r="N84" s="3">
        <v>9345</v>
      </c>
      <c r="O84" s="3"/>
      <c r="P84" s="3"/>
      <c r="Q84" s="3">
        <v>603</v>
      </c>
      <c r="R84" s="3"/>
      <c r="S84" s="3"/>
      <c r="T84" s="3"/>
      <c r="U84" s="3">
        <v>250</v>
      </c>
      <c r="V84" s="3"/>
      <c r="W84" s="3"/>
      <c r="X84" s="3"/>
      <c r="Y84" s="3">
        <v>11128</v>
      </c>
      <c r="Z84">
        <v>5304110</v>
      </c>
      <c r="AA84">
        <f t="shared" si="18"/>
        <v>0</v>
      </c>
      <c r="AB84" t="s">
        <v>84</v>
      </c>
      <c r="AC84">
        <v>10094</v>
      </c>
      <c r="AE84">
        <v>1034</v>
      </c>
      <c r="AF84">
        <v>11128</v>
      </c>
      <c r="AG84" s="3">
        <f t="shared" si="19"/>
        <v>905</v>
      </c>
      <c r="AH84" s="3">
        <f t="shared" si="20"/>
        <v>9370</v>
      </c>
      <c r="AI84" s="3">
        <f t="shared" si="21"/>
        <v>0</v>
      </c>
      <c r="AJ84" s="3">
        <f t="shared" si="22"/>
        <v>0</v>
      </c>
      <c r="AK84" s="3">
        <f t="shared" si="23"/>
        <v>250</v>
      </c>
      <c r="AL84" s="7">
        <f t="shared" si="24"/>
        <v>9370</v>
      </c>
      <c r="AM84">
        <f t="shared" si="25"/>
        <v>10094</v>
      </c>
      <c r="AN84">
        <f t="shared" si="26"/>
        <v>8.3936189946206632</v>
      </c>
      <c r="AO84">
        <f t="shared" si="27"/>
        <v>86.904099424967541</v>
      </c>
      <c r="AP84">
        <f t="shared" si="28"/>
        <v>0</v>
      </c>
      <c r="AQ84">
        <f t="shared" si="29"/>
        <v>0</v>
      </c>
      <c r="AR84">
        <f t="shared" si="30"/>
        <v>2.3186792802819514</v>
      </c>
      <c r="AS84">
        <f t="shared" si="31"/>
        <v>86.904099424967541</v>
      </c>
      <c r="AT84">
        <f t="shared" si="32"/>
        <v>93.618994620664068</v>
      </c>
      <c r="AU84">
        <f t="shared" si="33"/>
        <v>0</v>
      </c>
      <c r="AW84">
        <v>5304111</v>
      </c>
      <c r="AX84" t="s">
        <v>85</v>
      </c>
      <c r="AY84" s="3">
        <v>9738</v>
      </c>
    </row>
    <row r="85" spans="1:51" x14ac:dyDescent="0.25">
      <c r="A85">
        <v>5304111</v>
      </c>
      <c r="B85" t="s">
        <v>85</v>
      </c>
      <c r="C85" s="3"/>
      <c r="D85" s="3">
        <v>114</v>
      </c>
      <c r="E85" s="3"/>
      <c r="F85" s="3"/>
      <c r="G85" s="3"/>
      <c r="H85" s="3"/>
      <c r="I85" s="3"/>
      <c r="J85" s="3"/>
      <c r="K85" s="3"/>
      <c r="L85" s="3">
        <v>65</v>
      </c>
      <c r="M85" s="3">
        <v>41</v>
      </c>
      <c r="N85" s="3">
        <v>7642</v>
      </c>
      <c r="O85" s="3">
        <v>1002</v>
      </c>
      <c r="P85" s="3"/>
      <c r="Q85" s="3">
        <v>699</v>
      </c>
      <c r="R85" s="3"/>
      <c r="S85" s="3"/>
      <c r="T85" s="3"/>
      <c r="U85" s="3">
        <v>175</v>
      </c>
      <c r="V85" s="3"/>
      <c r="W85" s="3"/>
      <c r="X85" s="3"/>
      <c r="Y85" s="3">
        <v>9738</v>
      </c>
      <c r="Z85">
        <v>5304111</v>
      </c>
      <c r="AA85">
        <f t="shared" si="18"/>
        <v>0</v>
      </c>
      <c r="AB85" t="s">
        <v>85</v>
      </c>
      <c r="AC85">
        <v>7479</v>
      </c>
      <c r="AE85">
        <v>2259</v>
      </c>
      <c r="AF85">
        <v>9738</v>
      </c>
      <c r="AG85" s="3">
        <f t="shared" si="19"/>
        <v>114</v>
      </c>
      <c r="AH85" s="3">
        <f t="shared" si="20"/>
        <v>8685</v>
      </c>
      <c r="AI85" s="3">
        <f t="shared" si="21"/>
        <v>0</v>
      </c>
      <c r="AJ85" s="3">
        <f t="shared" si="22"/>
        <v>0</v>
      </c>
      <c r="AK85" s="3">
        <f t="shared" si="23"/>
        <v>175</v>
      </c>
      <c r="AL85" s="7">
        <f t="shared" si="24"/>
        <v>8685</v>
      </c>
      <c r="AM85">
        <f t="shared" si="25"/>
        <v>7479</v>
      </c>
      <c r="AN85">
        <f t="shared" si="26"/>
        <v>1.0573177518085699</v>
      </c>
      <c r="AO85">
        <f t="shared" si="27"/>
        <v>80.550918196994985</v>
      </c>
      <c r="AP85">
        <f t="shared" si="28"/>
        <v>0</v>
      </c>
      <c r="AQ85">
        <f t="shared" si="29"/>
        <v>0</v>
      </c>
      <c r="AR85">
        <f t="shared" si="30"/>
        <v>1.6230754961973661</v>
      </c>
      <c r="AS85">
        <f t="shared" si="31"/>
        <v>80.550918196994985</v>
      </c>
      <c r="AT85">
        <f t="shared" si="32"/>
        <v>69.365609348914859</v>
      </c>
      <c r="AU85">
        <f t="shared" si="33"/>
        <v>0.66748819059355102</v>
      </c>
      <c r="AW85">
        <v>5304112</v>
      </c>
      <c r="AX85" t="s">
        <v>86</v>
      </c>
      <c r="AY85" s="3">
        <v>3351</v>
      </c>
    </row>
    <row r="86" spans="1:51" x14ac:dyDescent="0.25">
      <c r="A86">
        <v>5304112</v>
      </c>
      <c r="B86" t="s">
        <v>86</v>
      </c>
      <c r="C86" s="3"/>
      <c r="D86" s="3">
        <v>364</v>
      </c>
      <c r="E86" s="3"/>
      <c r="F86" s="3"/>
      <c r="G86" s="3"/>
      <c r="H86" s="3"/>
      <c r="I86" s="3"/>
      <c r="J86" s="3"/>
      <c r="K86" s="3"/>
      <c r="L86" s="3">
        <v>6</v>
      </c>
      <c r="M86" s="3"/>
      <c r="N86" s="3">
        <v>2856</v>
      </c>
      <c r="O86" s="3"/>
      <c r="P86" s="3"/>
      <c r="Q86" s="3">
        <v>125</v>
      </c>
      <c r="R86" s="3"/>
      <c r="S86" s="3"/>
      <c r="T86" s="3"/>
      <c r="U86" s="3"/>
      <c r="V86" s="3"/>
      <c r="W86" s="3"/>
      <c r="X86" s="3"/>
      <c r="Y86" s="3">
        <v>3351</v>
      </c>
      <c r="Z86">
        <v>5304112</v>
      </c>
      <c r="AA86">
        <f t="shared" si="18"/>
        <v>0</v>
      </c>
      <c r="AB86" t="s">
        <v>86</v>
      </c>
      <c r="AC86">
        <v>2961</v>
      </c>
      <c r="AE86">
        <v>390</v>
      </c>
      <c r="AF86">
        <v>3351</v>
      </c>
      <c r="AG86" s="3">
        <f t="shared" si="19"/>
        <v>364</v>
      </c>
      <c r="AH86" s="3">
        <f t="shared" si="20"/>
        <v>2856</v>
      </c>
      <c r="AI86" s="3">
        <f t="shared" si="21"/>
        <v>0</v>
      </c>
      <c r="AJ86" s="3">
        <f t="shared" si="22"/>
        <v>0</v>
      </c>
      <c r="AK86" s="3">
        <f t="shared" si="23"/>
        <v>0</v>
      </c>
      <c r="AL86" s="7">
        <f t="shared" si="24"/>
        <v>2856</v>
      </c>
      <c r="AM86">
        <f t="shared" si="25"/>
        <v>2961</v>
      </c>
      <c r="AN86">
        <f t="shared" si="26"/>
        <v>3.3759970320905213</v>
      </c>
      <c r="AO86">
        <f t="shared" si="27"/>
        <v>26.488592097941009</v>
      </c>
      <c r="AP86">
        <f t="shared" si="28"/>
        <v>0</v>
      </c>
      <c r="AQ86">
        <f t="shared" si="29"/>
        <v>0</v>
      </c>
      <c r="AR86">
        <f t="shared" si="30"/>
        <v>0</v>
      </c>
      <c r="AS86">
        <f t="shared" si="31"/>
        <v>26.488592097941009</v>
      </c>
      <c r="AT86">
        <f t="shared" si="32"/>
        <v>27.462437395659435</v>
      </c>
      <c r="AU86">
        <f t="shared" si="33"/>
        <v>0.17905102954341987</v>
      </c>
      <c r="AW86">
        <v>5305010</v>
      </c>
      <c r="AX86" t="s">
        <v>87</v>
      </c>
      <c r="AY86" s="3">
        <v>11827</v>
      </c>
    </row>
    <row r="87" spans="1:51" x14ac:dyDescent="0.25">
      <c r="A87">
        <v>5305010</v>
      </c>
      <c r="B87" t="s">
        <v>87</v>
      </c>
      <c r="C87" s="3">
        <v>1117</v>
      </c>
      <c r="D87" s="3">
        <v>3370</v>
      </c>
      <c r="E87" s="3"/>
      <c r="F87" s="3"/>
      <c r="G87" s="3"/>
      <c r="H87" s="3"/>
      <c r="I87" s="3"/>
      <c r="J87" s="3">
        <v>1195</v>
      </c>
      <c r="K87" s="3"/>
      <c r="L87" s="3">
        <v>1624</v>
      </c>
      <c r="M87" s="3"/>
      <c r="N87" s="3">
        <v>3384</v>
      </c>
      <c r="O87" s="3">
        <v>168</v>
      </c>
      <c r="P87" s="3"/>
      <c r="Q87" s="3">
        <v>942</v>
      </c>
      <c r="R87" s="3"/>
      <c r="S87" s="3">
        <v>3</v>
      </c>
      <c r="T87" s="3"/>
      <c r="U87" s="3">
        <v>22</v>
      </c>
      <c r="V87" s="3"/>
      <c r="W87" s="3"/>
      <c r="X87" s="3">
        <v>2</v>
      </c>
      <c r="Y87" s="3">
        <v>11827</v>
      </c>
      <c r="Z87">
        <v>5305010</v>
      </c>
      <c r="AA87">
        <f t="shared" si="18"/>
        <v>0</v>
      </c>
      <c r="AB87" t="s">
        <v>87</v>
      </c>
      <c r="AC87">
        <v>6827</v>
      </c>
      <c r="AD87">
        <v>449</v>
      </c>
      <c r="AE87">
        <v>4551</v>
      </c>
      <c r="AF87">
        <v>11827</v>
      </c>
      <c r="AG87" s="3">
        <f t="shared" si="19"/>
        <v>4487</v>
      </c>
      <c r="AH87" s="3">
        <f t="shared" si="20"/>
        <v>3552</v>
      </c>
      <c r="AI87" s="3">
        <f t="shared" si="21"/>
        <v>0</v>
      </c>
      <c r="AJ87" s="3">
        <f t="shared" si="22"/>
        <v>1195</v>
      </c>
      <c r="AK87" s="3">
        <f t="shared" si="23"/>
        <v>22</v>
      </c>
      <c r="AL87" s="7">
        <f t="shared" si="24"/>
        <v>3552</v>
      </c>
      <c r="AM87">
        <f t="shared" si="25"/>
        <v>6827</v>
      </c>
      <c r="AN87">
        <f t="shared" si="26"/>
        <v>41.615655722500463</v>
      </c>
      <c r="AO87">
        <f t="shared" si="27"/>
        <v>32.943795214245966</v>
      </c>
      <c r="AP87">
        <f t="shared" si="28"/>
        <v>0</v>
      </c>
      <c r="AQ87">
        <f t="shared" si="29"/>
        <v>11.083286959747728</v>
      </c>
      <c r="AR87">
        <f t="shared" si="30"/>
        <v>0.20404377666481174</v>
      </c>
      <c r="AS87">
        <f t="shared" si="31"/>
        <v>32.943795214245966</v>
      </c>
      <c r="AT87">
        <f t="shared" si="32"/>
        <v>63.31849378593953</v>
      </c>
      <c r="AU87">
        <f t="shared" si="33"/>
        <v>13.731292804599645</v>
      </c>
      <c r="AW87">
        <v>5305011</v>
      </c>
      <c r="AX87" t="s">
        <v>88</v>
      </c>
      <c r="AY87" s="3">
        <v>6166</v>
      </c>
    </row>
    <row r="88" spans="1:51" x14ac:dyDescent="0.25">
      <c r="A88">
        <v>5305011</v>
      </c>
      <c r="B88" t="s">
        <v>88</v>
      </c>
      <c r="C88" s="3">
        <v>645</v>
      </c>
      <c r="D88" s="3">
        <v>449</v>
      </c>
      <c r="E88" s="3"/>
      <c r="F88" s="3"/>
      <c r="G88" s="3"/>
      <c r="H88" s="3"/>
      <c r="I88" s="3"/>
      <c r="J88" s="3"/>
      <c r="K88" s="3"/>
      <c r="L88" s="3">
        <v>628</v>
      </c>
      <c r="M88" s="3"/>
      <c r="N88" s="3">
        <v>4146</v>
      </c>
      <c r="O88" s="3"/>
      <c r="P88" s="3"/>
      <c r="Q88" s="3">
        <v>298</v>
      </c>
      <c r="R88" s="3"/>
      <c r="S88" s="3"/>
      <c r="T88" s="3"/>
      <c r="U88" s="3"/>
      <c r="V88" s="3"/>
      <c r="W88" s="3"/>
      <c r="X88" s="3"/>
      <c r="Y88" s="3">
        <v>6166</v>
      </c>
      <c r="Z88">
        <v>5305011</v>
      </c>
      <c r="AA88">
        <f t="shared" si="18"/>
        <v>0</v>
      </c>
      <c r="AB88" t="s">
        <v>88</v>
      </c>
      <c r="AC88">
        <v>4599</v>
      </c>
      <c r="AE88">
        <v>1567</v>
      </c>
      <c r="AF88">
        <v>6166</v>
      </c>
      <c r="AG88" s="3">
        <f t="shared" si="19"/>
        <v>1094</v>
      </c>
      <c r="AH88" s="3">
        <f t="shared" si="20"/>
        <v>4146</v>
      </c>
      <c r="AI88" s="3">
        <f t="shared" si="21"/>
        <v>0</v>
      </c>
      <c r="AJ88" s="3">
        <f t="shared" si="22"/>
        <v>0</v>
      </c>
      <c r="AK88" s="3">
        <f t="shared" si="23"/>
        <v>0</v>
      </c>
      <c r="AL88" s="7">
        <f t="shared" si="24"/>
        <v>4146</v>
      </c>
      <c r="AM88">
        <f t="shared" si="25"/>
        <v>4599</v>
      </c>
      <c r="AN88">
        <f t="shared" si="26"/>
        <v>10.146540530513819</v>
      </c>
      <c r="AO88">
        <f t="shared" si="27"/>
        <v>38.452977184195881</v>
      </c>
      <c r="AP88">
        <f t="shared" si="28"/>
        <v>0</v>
      </c>
      <c r="AQ88">
        <f t="shared" si="29"/>
        <v>0</v>
      </c>
      <c r="AR88">
        <f t="shared" si="30"/>
        <v>0</v>
      </c>
      <c r="AS88">
        <f t="shared" si="31"/>
        <v>38.452977184195881</v>
      </c>
      <c r="AT88">
        <f t="shared" si="32"/>
        <v>42.654424040066779</v>
      </c>
      <c r="AU88">
        <f t="shared" si="33"/>
        <v>10.184884852416477</v>
      </c>
      <c r="AW88">
        <v>5305012</v>
      </c>
      <c r="AX88" t="s">
        <v>89</v>
      </c>
      <c r="AY88" s="3">
        <v>3658</v>
      </c>
    </row>
    <row r="89" spans="1:51" x14ac:dyDescent="0.25">
      <c r="A89">
        <v>5305012</v>
      </c>
      <c r="B89" t="s">
        <v>89</v>
      </c>
      <c r="C89" s="3"/>
      <c r="D89" s="3">
        <v>936</v>
      </c>
      <c r="E89" s="3"/>
      <c r="F89" s="3"/>
      <c r="G89" s="3"/>
      <c r="H89" s="3"/>
      <c r="I89" s="3"/>
      <c r="J89" s="3"/>
      <c r="K89" s="3"/>
      <c r="L89" s="3"/>
      <c r="M89" s="3"/>
      <c r="N89" s="3">
        <v>2396</v>
      </c>
      <c r="O89" s="3"/>
      <c r="P89" s="3"/>
      <c r="Q89" s="3">
        <v>326</v>
      </c>
      <c r="R89" s="3"/>
      <c r="S89" s="3"/>
      <c r="T89" s="3"/>
      <c r="U89" s="3"/>
      <c r="V89" s="3"/>
      <c r="W89" s="3"/>
      <c r="X89" s="3"/>
      <c r="Y89" s="3">
        <v>3658</v>
      </c>
      <c r="Z89">
        <v>5305012</v>
      </c>
      <c r="AA89">
        <f t="shared" si="18"/>
        <v>0</v>
      </c>
      <c r="AB89" t="s">
        <v>89</v>
      </c>
      <c r="AC89">
        <v>2640</v>
      </c>
      <c r="AE89">
        <v>1018</v>
      </c>
      <c r="AF89">
        <v>3658</v>
      </c>
      <c r="AG89" s="3">
        <f t="shared" si="19"/>
        <v>936</v>
      </c>
      <c r="AH89" s="3">
        <f t="shared" si="20"/>
        <v>2396</v>
      </c>
      <c r="AI89" s="3">
        <f t="shared" si="21"/>
        <v>0</v>
      </c>
      <c r="AJ89" s="3">
        <f t="shared" si="22"/>
        <v>0</v>
      </c>
      <c r="AK89" s="3">
        <f t="shared" si="23"/>
        <v>0</v>
      </c>
      <c r="AL89" s="7">
        <f t="shared" si="24"/>
        <v>2396</v>
      </c>
      <c r="AM89">
        <f t="shared" si="25"/>
        <v>2640</v>
      </c>
      <c r="AN89">
        <f t="shared" si="26"/>
        <v>8.6811352253756269</v>
      </c>
      <c r="AO89">
        <f t="shared" si="27"/>
        <v>22.222222222222221</v>
      </c>
      <c r="AP89">
        <f t="shared" si="28"/>
        <v>0</v>
      </c>
      <c r="AQ89">
        <f t="shared" si="29"/>
        <v>0</v>
      </c>
      <c r="AR89">
        <f t="shared" si="30"/>
        <v>0</v>
      </c>
      <c r="AS89">
        <f t="shared" si="31"/>
        <v>22.222222222222221</v>
      </c>
      <c r="AT89">
        <f t="shared" si="32"/>
        <v>24.485253199777407</v>
      </c>
      <c r="AU89">
        <f t="shared" si="33"/>
        <v>0</v>
      </c>
      <c r="AW89">
        <v>5305013</v>
      </c>
      <c r="AX89" t="s">
        <v>90</v>
      </c>
      <c r="AY89" s="3">
        <v>18802</v>
      </c>
    </row>
    <row r="90" spans="1:51" x14ac:dyDescent="0.25">
      <c r="A90">
        <v>5305013</v>
      </c>
      <c r="B90" t="s">
        <v>90</v>
      </c>
      <c r="C90" s="3">
        <v>2309</v>
      </c>
      <c r="D90" s="3">
        <v>845</v>
      </c>
      <c r="E90" s="3"/>
      <c r="F90" s="3"/>
      <c r="G90" s="3"/>
      <c r="H90" s="3"/>
      <c r="I90" s="3"/>
      <c r="J90" s="3">
        <v>9662</v>
      </c>
      <c r="K90" s="3"/>
      <c r="L90" s="3">
        <v>2947</v>
      </c>
      <c r="M90" s="3">
        <v>2683</v>
      </c>
      <c r="N90" s="3"/>
      <c r="O90" s="3">
        <v>35</v>
      </c>
      <c r="P90" s="3"/>
      <c r="Q90" s="3">
        <v>216</v>
      </c>
      <c r="R90" s="3"/>
      <c r="S90" s="3">
        <v>11</v>
      </c>
      <c r="T90" s="3"/>
      <c r="U90" s="3">
        <v>16</v>
      </c>
      <c r="V90" s="3"/>
      <c r="W90" s="3"/>
      <c r="X90" s="3">
        <v>78</v>
      </c>
      <c r="Y90" s="3">
        <v>18802</v>
      </c>
      <c r="Z90">
        <v>5305013</v>
      </c>
      <c r="AA90">
        <f t="shared" si="18"/>
        <v>0</v>
      </c>
      <c r="AB90" t="s">
        <v>90</v>
      </c>
      <c r="AC90">
        <v>5239</v>
      </c>
      <c r="AE90">
        <v>13563</v>
      </c>
      <c r="AF90">
        <v>18802</v>
      </c>
      <c r="AG90" s="3">
        <f t="shared" si="19"/>
        <v>3154</v>
      </c>
      <c r="AH90" s="3">
        <f t="shared" si="20"/>
        <v>2718</v>
      </c>
      <c r="AI90" s="3">
        <f t="shared" si="21"/>
        <v>0</v>
      </c>
      <c r="AJ90" s="3">
        <f t="shared" si="22"/>
        <v>9662</v>
      </c>
      <c r="AK90" s="3">
        <f t="shared" si="23"/>
        <v>16</v>
      </c>
      <c r="AL90" s="7">
        <f t="shared" si="24"/>
        <v>2718</v>
      </c>
      <c r="AM90">
        <f t="shared" si="25"/>
        <v>5239</v>
      </c>
      <c r="AN90">
        <f t="shared" si="26"/>
        <v>29.252457800037103</v>
      </c>
      <c r="AO90">
        <f t="shared" si="27"/>
        <v>25.208681135225376</v>
      </c>
      <c r="AP90">
        <f t="shared" si="28"/>
        <v>0</v>
      </c>
      <c r="AQ90">
        <f t="shared" si="29"/>
        <v>89.612316824336858</v>
      </c>
      <c r="AR90">
        <f t="shared" si="30"/>
        <v>0.14839547393804489</v>
      </c>
      <c r="AS90">
        <f t="shared" si="31"/>
        <v>25.208681135225376</v>
      </c>
      <c r="AT90">
        <f t="shared" si="32"/>
        <v>48.590242997588575</v>
      </c>
      <c r="AU90">
        <f t="shared" si="33"/>
        <v>15.673864482501862</v>
      </c>
      <c r="AW90">
        <v>5305020</v>
      </c>
      <c r="AX90" t="s">
        <v>91</v>
      </c>
      <c r="AY90" s="3">
        <v>8587</v>
      </c>
    </row>
    <row r="91" spans="1:51" x14ac:dyDescent="0.25">
      <c r="A91">
        <v>5305020</v>
      </c>
      <c r="B91" t="s">
        <v>91</v>
      </c>
      <c r="C91" s="3">
        <v>283</v>
      </c>
      <c r="D91" s="3">
        <v>3686</v>
      </c>
      <c r="E91" s="3"/>
      <c r="F91" s="3"/>
      <c r="G91" s="3"/>
      <c r="H91" s="3"/>
      <c r="I91" s="3"/>
      <c r="J91" s="3">
        <v>454</v>
      </c>
      <c r="K91" s="3"/>
      <c r="L91" s="3">
        <v>1944</v>
      </c>
      <c r="M91" s="3">
        <v>14</v>
      </c>
      <c r="N91" s="3">
        <v>1707</v>
      </c>
      <c r="O91" s="3">
        <v>17</v>
      </c>
      <c r="P91" s="3"/>
      <c r="Q91" s="3">
        <v>482</v>
      </c>
      <c r="R91" s="3"/>
      <c r="S91" s="3"/>
      <c r="T91" s="3"/>
      <c r="U91" s="3"/>
      <c r="V91" s="3"/>
      <c r="W91" s="3"/>
      <c r="X91" s="3"/>
      <c r="Y91" s="3">
        <v>8587</v>
      </c>
      <c r="Z91">
        <v>5305020</v>
      </c>
      <c r="AA91">
        <f t="shared" si="18"/>
        <v>0</v>
      </c>
      <c r="AB91" t="s">
        <v>91</v>
      </c>
      <c r="AC91">
        <v>3852</v>
      </c>
      <c r="AE91">
        <v>4735</v>
      </c>
      <c r="AF91">
        <v>8587</v>
      </c>
      <c r="AG91" s="3">
        <f t="shared" si="19"/>
        <v>3969</v>
      </c>
      <c r="AH91" s="3">
        <f t="shared" si="20"/>
        <v>1738</v>
      </c>
      <c r="AI91" s="3">
        <f t="shared" si="21"/>
        <v>0</v>
      </c>
      <c r="AJ91" s="3">
        <f t="shared" si="22"/>
        <v>454</v>
      </c>
      <c r="AK91" s="3">
        <f t="shared" si="23"/>
        <v>0</v>
      </c>
      <c r="AL91" s="7">
        <f t="shared" si="24"/>
        <v>1738</v>
      </c>
      <c r="AM91">
        <f t="shared" si="25"/>
        <v>3852</v>
      </c>
      <c r="AN91">
        <f t="shared" si="26"/>
        <v>36.811352253756262</v>
      </c>
      <c r="AO91">
        <f t="shared" si="27"/>
        <v>16.119458356520123</v>
      </c>
      <c r="AP91">
        <f t="shared" si="28"/>
        <v>0</v>
      </c>
      <c r="AQ91">
        <f t="shared" si="29"/>
        <v>4.210721572992024</v>
      </c>
      <c r="AR91">
        <f t="shared" si="30"/>
        <v>0</v>
      </c>
      <c r="AS91">
        <f t="shared" si="31"/>
        <v>16.119458356520123</v>
      </c>
      <c r="AT91">
        <f t="shared" si="32"/>
        <v>35.72621035058431</v>
      </c>
      <c r="AU91">
        <f t="shared" si="33"/>
        <v>22.638872714568535</v>
      </c>
      <c r="AW91">
        <v>5305021</v>
      </c>
      <c r="AX91" t="s">
        <v>92</v>
      </c>
      <c r="AY91" s="3">
        <v>13499</v>
      </c>
    </row>
    <row r="92" spans="1:51" x14ac:dyDescent="0.25">
      <c r="A92">
        <v>5305021</v>
      </c>
      <c r="B92" t="s">
        <v>92</v>
      </c>
      <c r="C92" s="3">
        <v>135</v>
      </c>
      <c r="D92" s="3">
        <v>806</v>
      </c>
      <c r="E92" s="3"/>
      <c r="F92" s="3"/>
      <c r="G92" s="3"/>
      <c r="H92" s="3"/>
      <c r="I92" s="3"/>
      <c r="J92" s="3">
        <v>1800</v>
      </c>
      <c r="K92" s="3"/>
      <c r="L92" s="3">
        <v>4618</v>
      </c>
      <c r="M92" s="3">
        <v>28</v>
      </c>
      <c r="N92" s="3">
        <v>4038</v>
      </c>
      <c r="O92" s="3">
        <v>748</v>
      </c>
      <c r="P92" s="3"/>
      <c r="Q92" s="3">
        <v>951</v>
      </c>
      <c r="R92" s="3"/>
      <c r="S92" s="3"/>
      <c r="T92" s="3"/>
      <c r="U92" s="3">
        <v>375</v>
      </c>
      <c r="V92" s="3"/>
      <c r="W92" s="3"/>
      <c r="X92" s="3"/>
      <c r="Y92" s="3">
        <v>13499</v>
      </c>
      <c r="Z92">
        <v>5305021</v>
      </c>
      <c r="AA92">
        <f t="shared" si="18"/>
        <v>0</v>
      </c>
      <c r="AB92" t="s">
        <v>92</v>
      </c>
      <c r="AC92">
        <v>7632</v>
      </c>
      <c r="AE92">
        <v>5867</v>
      </c>
      <c r="AF92">
        <v>13499</v>
      </c>
      <c r="AG92" s="3">
        <f t="shared" si="19"/>
        <v>941</v>
      </c>
      <c r="AH92" s="3">
        <f t="shared" si="20"/>
        <v>4814</v>
      </c>
      <c r="AI92" s="3">
        <f t="shared" si="21"/>
        <v>0</v>
      </c>
      <c r="AJ92" s="3">
        <f t="shared" si="22"/>
        <v>1800</v>
      </c>
      <c r="AK92" s="3">
        <f t="shared" si="23"/>
        <v>375</v>
      </c>
      <c r="AL92" s="7">
        <f t="shared" si="24"/>
        <v>4814</v>
      </c>
      <c r="AM92">
        <f t="shared" si="25"/>
        <v>7632</v>
      </c>
      <c r="AN92">
        <f t="shared" si="26"/>
        <v>8.7275088109812646</v>
      </c>
      <c r="AO92">
        <f t="shared" si="27"/>
        <v>44.648488221109254</v>
      </c>
      <c r="AP92">
        <f t="shared" si="28"/>
        <v>0</v>
      </c>
      <c r="AQ92">
        <f t="shared" si="29"/>
        <v>16.694490818030051</v>
      </c>
      <c r="AR92">
        <f t="shared" si="30"/>
        <v>3.4780189204229268</v>
      </c>
      <c r="AS92">
        <f t="shared" si="31"/>
        <v>44.648488221109254</v>
      </c>
      <c r="AT92">
        <f t="shared" si="32"/>
        <v>70.784641068447414</v>
      </c>
      <c r="AU92">
        <f t="shared" si="33"/>
        <v>34.209941477146458</v>
      </c>
      <c r="AW92">
        <v>5305022</v>
      </c>
      <c r="AX92" t="s">
        <v>93</v>
      </c>
      <c r="AY92" s="3">
        <v>14185</v>
      </c>
    </row>
    <row r="93" spans="1:51" x14ac:dyDescent="0.25">
      <c r="A93">
        <v>5305022</v>
      </c>
      <c r="B93" t="s">
        <v>93</v>
      </c>
      <c r="C93" s="3"/>
      <c r="D93" s="3">
        <v>3415</v>
      </c>
      <c r="E93" s="3"/>
      <c r="F93" s="3"/>
      <c r="G93" s="3"/>
      <c r="H93" s="3"/>
      <c r="I93" s="3"/>
      <c r="J93" s="3">
        <v>928</v>
      </c>
      <c r="K93" s="3"/>
      <c r="L93" s="3">
        <v>6321</v>
      </c>
      <c r="M93" s="3">
        <v>291</v>
      </c>
      <c r="N93" s="3">
        <v>1900</v>
      </c>
      <c r="O93" s="3">
        <v>373</v>
      </c>
      <c r="P93" s="3"/>
      <c r="Q93" s="3">
        <v>586</v>
      </c>
      <c r="R93" s="3"/>
      <c r="S93" s="3"/>
      <c r="T93" s="3"/>
      <c r="U93" s="3">
        <v>371</v>
      </c>
      <c r="V93" s="3"/>
      <c r="W93" s="3"/>
      <c r="X93" s="3"/>
      <c r="Y93" s="3">
        <v>14185</v>
      </c>
      <c r="Z93">
        <v>5305022</v>
      </c>
      <c r="AA93">
        <f t="shared" si="18"/>
        <v>0</v>
      </c>
      <c r="AB93" t="s">
        <v>93</v>
      </c>
      <c r="AC93">
        <v>5546</v>
      </c>
      <c r="AE93">
        <v>8639</v>
      </c>
      <c r="AF93">
        <v>14185</v>
      </c>
      <c r="AG93" s="3">
        <f t="shared" si="19"/>
        <v>3415</v>
      </c>
      <c r="AH93" s="3">
        <f t="shared" si="20"/>
        <v>2564</v>
      </c>
      <c r="AI93" s="3">
        <f t="shared" si="21"/>
        <v>0</v>
      </c>
      <c r="AJ93" s="3">
        <f t="shared" si="22"/>
        <v>928</v>
      </c>
      <c r="AK93" s="3">
        <f t="shared" si="23"/>
        <v>371</v>
      </c>
      <c r="AL93" s="7">
        <f t="shared" si="24"/>
        <v>2564</v>
      </c>
      <c r="AM93">
        <f t="shared" si="25"/>
        <v>5546</v>
      </c>
      <c r="AN93">
        <f t="shared" si="26"/>
        <v>31.673158968651453</v>
      </c>
      <c r="AO93">
        <f t="shared" si="27"/>
        <v>23.780374698571695</v>
      </c>
      <c r="AP93">
        <f t="shared" si="28"/>
        <v>0</v>
      </c>
      <c r="AQ93">
        <f t="shared" si="29"/>
        <v>8.6069374884066026</v>
      </c>
      <c r="AR93">
        <f t="shared" si="30"/>
        <v>3.440920051938416</v>
      </c>
      <c r="AS93">
        <f t="shared" si="31"/>
        <v>23.780374698571695</v>
      </c>
      <c r="AT93">
        <f t="shared" si="32"/>
        <v>51.437581153774815</v>
      </c>
      <c r="AU93">
        <f t="shared" si="33"/>
        <v>44.561156150863589</v>
      </c>
      <c r="AW93">
        <v>5305023</v>
      </c>
      <c r="AX93" t="s">
        <v>94</v>
      </c>
      <c r="AY93" s="3">
        <v>4708</v>
      </c>
    </row>
    <row r="94" spans="1:51" x14ac:dyDescent="0.25">
      <c r="A94">
        <v>5305023</v>
      </c>
      <c r="B94" t="s">
        <v>94</v>
      </c>
      <c r="C94" s="3"/>
      <c r="D94" s="3">
        <v>48</v>
      </c>
      <c r="E94" s="3"/>
      <c r="F94" s="3"/>
      <c r="G94" s="3"/>
      <c r="H94" s="3"/>
      <c r="I94" s="3"/>
      <c r="J94" s="3">
        <v>235</v>
      </c>
      <c r="K94" s="3"/>
      <c r="L94" s="3"/>
      <c r="M94" s="3"/>
      <c r="N94" s="3">
        <v>4025</v>
      </c>
      <c r="O94" s="3"/>
      <c r="P94" s="3"/>
      <c r="Q94" s="3">
        <v>399</v>
      </c>
      <c r="R94" s="3"/>
      <c r="S94" s="3"/>
      <c r="T94" s="3"/>
      <c r="U94" s="3"/>
      <c r="V94" s="3"/>
      <c r="W94" s="3"/>
      <c r="X94" s="3">
        <v>1</v>
      </c>
      <c r="Y94" s="3">
        <v>4708</v>
      </c>
      <c r="Z94">
        <v>5305023</v>
      </c>
      <c r="AA94">
        <f t="shared" si="18"/>
        <v>0</v>
      </c>
      <c r="AB94" t="s">
        <v>94</v>
      </c>
      <c r="AC94">
        <v>4080</v>
      </c>
      <c r="AE94">
        <v>628</v>
      </c>
      <c r="AF94">
        <v>4708</v>
      </c>
      <c r="AG94" s="3">
        <f t="shared" si="19"/>
        <v>48</v>
      </c>
      <c r="AH94" s="3">
        <f t="shared" si="20"/>
        <v>4025</v>
      </c>
      <c r="AI94" s="3">
        <f t="shared" si="21"/>
        <v>0</v>
      </c>
      <c r="AJ94" s="3">
        <f t="shared" si="22"/>
        <v>235</v>
      </c>
      <c r="AK94" s="3">
        <f t="shared" si="23"/>
        <v>0</v>
      </c>
      <c r="AL94" s="7">
        <f t="shared" si="24"/>
        <v>4025</v>
      </c>
      <c r="AM94">
        <f t="shared" si="25"/>
        <v>4080</v>
      </c>
      <c r="AN94">
        <f t="shared" si="26"/>
        <v>0.4451864218141347</v>
      </c>
      <c r="AO94">
        <f t="shared" si="27"/>
        <v>37.330736412539416</v>
      </c>
      <c r="AP94">
        <f t="shared" si="28"/>
        <v>0</v>
      </c>
      <c r="AQ94">
        <f t="shared" si="29"/>
        <v>2.1795585234650345</v>
      </c>
      <c r="AR94">
        <f t="shared" si="30"/>
        <v>0</v>
      </c>
      <c r="AS94">
        <f t="shared" si="31"/>
        <v>37.330736412539416</v>
      </c>
      <c r="AT94">
        <f t="shared" si="32"/>
        <v>37.840845854201447</v>
      </c>
      <c r="AU94">
        <f t="shared" si="33"/>
        <v>0</v>
      </c>
      <c r="AW94">
        <v>5305024</v>
      </c>
      <c r="AX94" t="s">
        <v>95</v>
      </c>
      <c r="AY94" s="3">
        <v>4115</v>
      </c>
    </row>
    <row r="95" spans="1:51" x14ac:dyDescent="0.25">
      <c r="A95">
        <v>5305024</v>
      </c>
      <c r="B95" t="s">
        <v>95</v>
      </c>
      <c r="C95" s="3"/>
      <c r="D95" s="3">
        <v>902</v>
      </c>
      <c r="E95" s="3"/>
      <c r="F95" s="3"/>
      <c r="G95" s="3"/>
      <c r="H95" s="3"/>
      <c r="I95" s="3"/>
      <c r="J95" s="3"/>
      <c r="K95" s="3"/>
      <c r="L95" s="3">
        <v>92</v>
      </c>
      <c r="M95" s="3"/>
      <c r="N95" s="3">
        <v>2798</v>
      </c>
      <c r="O95" s="3"/>
      <c r="P95" s="3"/>
      <c r="Q95" s="3">
        <v>254</v>
      </c>
      <c r="R95" s="3"/>
      <c r="S95" s="3"/>
      <c r="T95" s="3"/>
      <c r="U95" s="3"/>
      <c r="V95" s="3"/>
      <c r="W95" s="3"/>
      <c r="X95" s="3">
        <v>69</v>
      </c>
      <c r="Y95" s="3">
        <v>4115</v>
      </c>
      <c r="Z95">
        <v>5305024</v>
      </c>
      <c r="AA95">
        <f t="shared" si="18"/>
        <v>0</v>
      </c>
      <c r="AB95" t="s">
        <v>95</v>
      </c>
      <c r="AC95">
        <v>2890</v>
      </c>
      <c r="AE95">
        <v>1225</v>
      </c>
      <c r="AF95">
        <v>4115</v>
      </c>
      <c r="AG95" s="3">
        <f t="shared" si="19"/>
        <v>902</v>
      </c>
      <c r="AH95" s="3">
        <f t="shared" si="20"/>
        <v>2798</v>
      </c>
      <c r="AI95" s="3">
        <f t="shared" si="21"/>
        <v>0</v>
      </c>
      <c r="AJ95" s="3">
        <f t="shared" si="22"/>
        <v>0</v>
      </c>
      <c r="AK95" s="3">
        <f t="shared" si="23"/>
        <v>0</v>
      </c>
      <c r="AL95" s="7">
        <f t="shared" si="24"/>
        <v>2798</v>
      </c>
      <c r="AM95">
        <f t="shared" si="25"/>
        <v>2890</v>
      </c>
      <c r="AN95">
        <f t="shared" si="26"/>
        <v>8.3657948432572802</v>
      </c>
      <c r="AO95">
        <f t="shared" si="27"/>
        <v>25.950658504915602</v>
      </c>
      <c r="AP95">
        <f t="shared" si="28"/>
        <v>0</v>
      </c>
      <c r="AQ95">
        <f t="shared" si="29"/>
        <v>0</v>
      </c>
      <c r="AR95">
        <f t="shared" si="30"/>
        <v>0</v>
      </c>
      <c r="AS95">
        <f t="shared" si="31"/>
        <v>25.950658504915602</v>
      </c>
      <c r="AT95">
        <f t="shared" si="32"/>
        <v>26.803932480059355</v>
      </c>
      <c r="AU95">
        <f t="shared" si="33"/>
        <v>2.2357229647630619</v>
      </c>
      <c r="AW95">
        <v>5305025</v>
      </c>
      <c r="AX95" t="s">
        <v>96</v>
      </c>
      <c r="AY95" s="3">
        <v>4858</v>
      </c>
    </row>
    <row r="96" spans="1:51" x14ac:dyDescent="0.25">
      <c r="A96">
        <v>5305025</v>
      </c>
      <c r="B96" t="s">
        <v>96</v>
      </c>
      <c r="C96" s="3">
        <v>119</v>
      </c>
      <c r="D96" s="3">
        <v>460</v>
      </c>
      <c r="E96" s="3"/>
      <c r="F96" s="3"/>
      <c r="G96" s="3"/>
      <c r="H96" s="3"/>
      <c r="I96" s="3"/>
      <c r="J96" s="3">
        <v>2605</v>
      </c>
      <c r="K96" s="3"/>
      <c r="L96" s="3">
        <v>410</v>
      </c>
      <c r="M96" s="3">
        <v>12</v>
      </c>
      <c r="N96" s="3">
        <v>828</v>
      </c>
      <c r="O96" s="3"/>
      <c r="P96" s="3"/>
      <c r="Q96" s="3">
        <v>382</v>
      </c>
      <c r="R96" s="3"/>
      <c r="S96" s="3"/>
      <c r="T96" s="3"/>
      <c r="U96" s="3"/>
      <c r="V96" s="3"/>
      <c r="W96" s="3"/>
      <c r="X96" s="3">
        <v>42</v>
      </c>
      <c r="Y96" s="3">
        <v>4858</v>
      </c>
      <c r="Z96">
        <v>5305025</v>
      </c>
      <c r="AA96">
        <f t="shared" si="18"/>
        <v>0</v>
      </c>
      <c r="AB96" t="s">
        <v>96</v>
      </c>
      <c r="AC96">
        <v>4103</v>
      </c>
      <c r="AE96">
        <v>755</v>
      </c>
      <c r="AF96">
        <v>4858</v>
      </c>
      <c r="AG96" s="3">
        <f t="shared" si="19"/>
        <v>579</v>
      </c>
      <c r="AH96" s="3">
        <f t="shared" si="20"/>
        <v>840</v>
      </c>
      <c r="AI96" s="3">
        <f t="shared" si="21"/>
        <v>0</v>
      </c>
      <c r="AJ96" s="3">
        <f t="shared" si="22"/>
        <v>2605</v>
      </c>
      <c r="AK96" s="3">
        <f t="shared" si="23"/>
        <v>0</v>
      </c>
      <c r="AL96" s="7">
        <f t="shared" si="24"/>
        <v>840</v>
      </c>
      <c r="AM96">
        <f t="shared" si="25"/>
        <v>4103</v>
      </c>
      <c r="AN96">
        <f t="shared" si="26"/>
        <v>5.3700612131329999</v>
      </c>
      <c r="AO96">
        <f t="shared" si="27"/>
        <v>7.7907623817473572</v>
      </c>
      <c r="AP96">
        <f t="shared" si="28"/>
        <v>0</v>
      </c>
      <c r="AQ96">
        <f t="shared" si="29"/>
        <v>24.160638100537934</v>
      </c>
      <c r="AR96">
        <f t="shared" si="30"/>
        <v>0</v>
      </c>
      <c r="AS96">
        <f t="shared" si="31"/>
        <v>7.7907623817473572</v>
      </c>
      <c r="AT96">
        <f t="shared" si="32"/>
        <v>38.054164347987381</v>
      </c>
      <c r="AU96">
        <f t="shared" si="33"/>
        <v>8.4396871140386995</v>
      </c>
      <c r="AW96">
        <v>5305026</v>
      </c>
      <c r="AX96" t="s">
        <v>97</v>
      </c>
      <c r="AY96" s="3">
        <v>9597</v>
      </c>
    </row>
    <row r="97" spans="1:51" x14ac:dyDescent="0.25">
      <c r="A97">
        <v>5305026</v>
      </c>
      <c r="B97" t="s">
        <v>97</v>
      </c>
      <c r="C97" s="3"/>
      <c r="D97" s="3">
        <v>4565</v>
      </c>
      <c r="E97" s="3"/>
      <c r="F97" s="3"/>
      <c r="G97" s="3"/>
      <c r="H97" s="3"/>
      <c r="I97" s="3"/>
      <c r="J97" s="3">
        <v>4275</v>
      </c>
      <c r="K97" s="3"/>
      <c r="L97" s="3">
        <v>206</v>
      </c>
      <c r="M97" s="3">
        <v>165</v>
      </c>
      <c r="N97" s="3">
        <v>54</v>
      </c>
      <c r="O97" s="3">
        <v>2</v>
      </c>
      <c r="P97" s="3"/>
      <c r="Q97" s="3">
        <v>231</v>
      </c>
      <c r="R97" s="3"/>
      <c r="S97" s="3"/>
      <c r="T97" s="3"/>
      <c r="U97" s="3"/>
      <c r="V97" s="3"/>
      <c r="W97" s="3"/>
      <c r="X97" s="3">
        <v>99</v>
      </c>
      <c r="Y97" s="3">
        <v>9597</v>
      </c>
      <c r="Z97">
        <v>5305026</v>
      </c>
      <c r="AA97">
        <f t="shared" si="18"/>
        <v>0</v>
      </c>
      <c r="AB97" t="s">
        <v>97</v>
      </c>
      <c r="AC97">
        <v>4786</v>
      </c>
      <c r="AE97">
        <v>4811</v>
      </c>
      <c r="AF97">
        <v>9597</v>
      </c>
      <c r="AG97" s="3">
        <f t="shared" si="19"/>
        <v>4565</v>
      </c>
      <c r="AH97" s="3">
        <f t="shared" si="20"/>
        <v>221</v>
      </c>
      <c r="AI97" s="3">
        <f t="shared" si="21"/>
        <v>0</v>
      </c>
      <c r="AJ97" s="3">
        <f t="shared" si="22"/>
        <v>4275</v>
      </c>
      <c r="AK97" s="3">
        <f t="shared" si="23"/>
        <v>0</v>
      </c>
      <c r="AL97" s="7">
        <f t="shared" si="24"/>
        <v>221</v>
      </c>
      <c r="AM97">
        <f t="shared" si="25"/>
        <v>4786</v>
      </c>
      <c r="AN97">
        <f t="shared" si="26"/>
        <v>42.339083657948436</v>
      </c>
      <c r="AO97">
        <f t="shared" si="27"/>
        <v>2.0497124837692451</v>
      </c>
      <c r="AP97">
        <f t="shared" si="28"/>
        <v>0</v>
      </c>
      <c r="AQ97">
        <f t="shared" si="29"/>
        <v>39.649415692821371</v>
      </c>
      <c r="AR97">
        <f t="shared" si="30"/>
        <v>0</v>
      </c>
      <c r="AS97">
        <f t="shared" si="31"/>
        <v>2.0497124837692451</v>
      </c>
      <c r="AT97">
        <f t="shared" si="32"/>
        <v>44.388796141717677</v>
      </c>
      <c r="AU97">
        <f t="shared" si="33"/>
        <v>2.1465041158695426</v>
      </c>
      <c r="AW97">
        <v>5305027</v>
      </c>
      <c r="AX97" t="s">
        <v>98</v>
      </c>
      <c r="AY97" s="3">
        <v>5243</v>
      </c>
    </row>
    <row r="98" spans="1:51" x14ac:dyDescent="0.25">
      <c r="A98">
        <v>5305027</v>
      </c>
      <c r="B98" t="s">
        <v>98</v>
      </c>
      <c r="C98" s="3">
        <v>215</v>
      </c>
      <c r="D98" s="3">
        <v>363</v>
      </c>
      <c r="E98" s="3"/>
      <c r="F98" s="3"/>
      <c r="G98" s="3"/>
      <c r="H98" s="3"/>
      <c r="I98" s="3"/>
      <c r="J98" s="3">
        <v>2287</v>
      </c>
      <c r="K98" s="3"/>
      <c r="L98" s="3">
        <v>75</v>
      </c>
      <c r="M98" s="3">
        <v>83</v>
      </c>
      <c r="N98" s="3">
        <v>1124</v>
      </c>
      <c r="O98" s="3">
        <v>541</v>
      </c>
      <c r="P98" s="3"/>
      <c r="Q98" s="3">
        <v>243</v>
      </c>
      <c r="R98" s="3"/>
      <c r="S98" s="3"/>
      <c r="T98" s="3"/>
      <c r="U98" s="3">
        <v>312</v>
      </c>
      <c r="V98" s="3"/>
      <c r="W98" s="3"/>
      <c r="X98" s="3"/>
      <c r="Y98" s="3">
        <v>5243</v>
      </c>
      <c r="Z98">
        <v>5305027</v>
      </c>
      <c r="AA98">
        <f t="shared" si="18"/>
        <v>0</v>
      </c>
      <c r="AB98" t="s">
        <v>98</v>
      </c>
      <c r="AC98">
        <v>3809</v>
      </c>
      <c r="AE98">
        <v>1434</v>
      </c>
      <c r="AF98">
        <v>5243</v>
      </c>
      <c r="AG98" s="3">
        <f t="shared" si="19"/>
        <v>578</v>
      </c>
      <c r="AH98" s="3">
        <f t="shared" si="20"/>
        <v>1748</v>
      </c>
      <c r="AI98" s="3">
        <f t="shared" si="21"/>
        <v>0</v>
      </c>
      <c r="AJ98" s="3">
        <f t="shared" si="22"/>
        <v>2287</v>
      </c>
      <c r="AK98" s="3">
        <f t="shared" si="23"/>
        <v>312</v>
      </c>
      <c r="AL98" s="7">
        <f t="shared" si="24"/>
        <v>1748</v>
      </c>
      <c r="AM98">
        <f t="shared" si="25"/>
        <v>3809</v>
      </c>
      <c r="AN98">
        <f t="shared" si="26"/>
        <v>5.3607864960118716</v>
      </c>
      <c r="AO98">
        <f t="shared" si="27"/>
        <v>16.212205527731406</v>
      </c>
      <c r="AP98">
        <f t="shared" si="28"/>
        <v>0</v>
      </c>
      <c r="AQ98">
        <f t="shared" si="29"/>
        <v>21.211278056019292</v>
      </c>
      <c r="AR98">
        <f t="shared" si="30"/>
        <v>2.8937117417918752</v>
      </c>
      <c r="AS98">
        <f t="shared" si="31"/>
        <v>16.212205527731406</v>
      </c>
      <c r="AT98">
        <f t="shared" si="32"/>
        <v>35.327397514375811</v>
      </c>
      <c r="AU98">
        <f t="shared" si="33"/>
        <v>1.4304787335494946</v>
      </c>
      <c r="AW98">
        <v>5305030</v>
      </c>
      <c r="AX98" t="s">
        <v>99</v>
      </c>
      <c r="AY98" s="3">
        <v>6844</v>
      </c>
    </row>
    <row r="99" spans="1:51" x14ac:dyDescent="0.25">
      <c r="A99">
        <v>5305030</v>
      </c>
      <c r="B99" t="s">
        <v>99</v>
      </c>
      <c r="C99" s="3"/>
      <c r="D99" s="3">
        <v>1650</v>
      </c>
      <c r="E99" s="3"/>
      <c r="F99" s="3"/>
      <c r="G99" s="3"/>
      <c r="H99" s="3"/>
      <c r="I99" s="3"/>
      <c r="J99" s="3">
        <v>499</v>
      </c>
      <c r="K99" s="3"/>
      <c r="L99" s="3">
        <v>1120</v>
      </c>
      <c r="M99" s="3"/>
      <c r="N99" s="3">
        <v>1699</v>
      </c>
      <c r="O99" s="3"/>
      <c r="P99" s="3"/>
      <c r="Q99" s="3">
        <v>1876</v>
      </c>
      <c r="R99" s="3"/>
      <c r="S99" s="3"/>
      <c r="T99" s="3"/>
      <c r="U99" s="3"/>
      <c r="V99" s="3"/>
      <c r="W99" s="3"/>
      <c r="X99" s="3"/>
      <c r="Y99" s="3">
        <v>6844</v>
      </c>
      <c r="Z99">
        <v>5305030</v>
      </c>
      <c r="AA99">
        <f t="shared" si="18"/>
        <v>0</v>
      </c>
      <c r="AB99" t="s">
        <v>99</v>
      </c>
      <c r="AC99">
        <v>674</v>
      </c>
      <c r="AE99">
        <v>6170</v>
      </c>
      <c r="AF99">
        <v>6844</v>
      </c>
      <c r="AG99" s="3">
        <f t="shared" si="19"/>
        <v>1650</v>
      </c>
      <c r="AH99" s="3">
        <f t="shared" si="20"/>
        <v>1699</v>
      </c>
      <c r="AI99" s="3">
        <f t="shared" si="21"/>
        <v>0</v>
      </c>
      <c r="AJ99" s="3">
        <f t="shared" si="22"/>
        <v>499</v>
      </c>
      <c r="AK99" s="3">
        <f t="shared" si="23"/>
        <v>0</v>
      </c>
      <c r="AL99" s="7">
        <f t="shared" si="24"/>
        <v>1699</v>
      </c>
      <c r="AM99">
        <f t="shared" si="25"/>
        <v>674</v>
      </c>
      <c r="AN99">
        <f t="shared" si="26"/>
        <v>15.303283249860881</v>
      </c>
      <c r="AO99">
        <f t="shared" si="27"/>
        <v>15.757744388796141</v>
      </c>
      <c r="AP99">
        <f t="shared" si="28"/>
        <v>0</v>
      </c>
      <c r="AQ99">
        <f t="shared" si="29"/>
        <v>4.6280838434427745</v>
      </c>
      <c r="AR99">
        <f t="shared" si="30"/>
        <v>0</v>
      </c>
      <c r="AS99">
        <f t="shared" si="31"/>
        <v>15.757744388796141</v>
      </c>
      <c r="AT99">
        <f t="shared" si="32"/>
        <v>6.2511593396401413</v>
      </c>
      <c r="AU99">
        <f t="shared" si="33"/>
        <v>16.364699006428989</v>
      </c>
      <c r="AW99">
        <v>5305040</v>
      </c>
      <c r="AX99" t="s">
        <v>100</v>
      </c>
      <c r="AY99" s="3">
        <v>25474</v>
      </c>
    </row>
    <row r="100" spans="1:51" x14ac:dyDescent="0.25">
      <c r="A100">
        <v>5305040</v>
      </c>
      <c r="B100" t="s">
        <v>100</v>
      </c>
      <c r="C100" s="3">
        <v>1603</v>
      </c>
      <c r="D100" s="3">
        <v>6229</v>
      </c>
      <c r="E100" s="3"/>
      <c r="F100" s="3"/>
      <c r="G100" s="3"/>
      <c r="H100" s="3"/>
      <c r="I100" s="3"/>
      <c r="J100" s="3">
        <v>4584</v>
      </c>
      <c r="K100" s="3"/>
      <c r="L100" s="3">
        <v>4147</v>
      </c>
      <c r="M100" s="3">
        <v>2069</v>
      </c>
      <c r="N100" s="3">
        <v>3339</v>
      </c>
      <c r="O100" s="3">
        <v>1629</v>
      </c>
      <c r="P100" s="3"/>
      <c r="Q100" s="3">
        <v>1477</v>
      </c>
      <c r="R100" s="3">
        <v>207</v>
      </c>
      <c r="S100" s="3">
        <v>8</v>
      </c>
      <c r="T100" s="3"/>
      <c r="U100" s="3">
        <v>182</v>
      </c>
      <c r="V100" s="3"/>
      <c r="W100" s="3"/>
      <c r="X100" s="3"/>
      <c r="Y100" s="3">
        <v>25474</v>
      </c>
      <c r="Z100">
        <v>5305040</v>
      </c>
      <c r="AA100">
        <f t="shared" si="18"/>
        <v>0</v>
      </c>
      <c r="AB100" t="s">
        <v>100</v>
      </c>
      <c r="AC100">
        <v>11508</v>
      </c>
      <c r="AE100">
        <v>13966</v>
      </c>
      <c r="AF100">
        <v>25474</v>
      </c>
      <c r="AG100" s="3">
        <f t="shared" si="19"/>
        <v>7832</v>
      </c>
      <c r="AH100" s="3">
        <f t="shared" si="20"/>
        <v>7037</v>
      </c>
      <c r="AI100" s="3">
        <f t="shared" si="21"/>
        <v>0</v>
      </c>
      <c r="AJ100" s="3">
        <f t="shared" si="22"/>
        <v>4584</v>
      </c>
      <c r="AK100" s="3">
        <f t="shared" si="23"/>
        <v>182</v>
      </c>
      <c r="AL100" s="7">
        <f t="shared" si="24"/>
        <v>7037</v>
      </c>
      <c r="AM100">
        <f t="shared" si="25"/>
        <v>11508</v>
      </c>
      <c r="AN100">
        <f t="shared" si="26"/>
        <v>72.639584492672967</v>
      </c>
      <c r="AO100">
        <f t="shared" si="27"/>
        <v>65.266184381376362</v>
      </c>
      <c r="AP100">
        <f t="shared" si="28"/>
        <v>0</v>
      </c>
      <c r="AQ100">
        <f t="shared" si="29"/>
        <v>42.515303283249864</v>
      </c>
      <c r="AR100">
        <f t="shared" si="30"/>
        <v>1.6879985160452606</v>
      </c>
      <c r="AS100">
        <f t="shared" si="31"/>
        <v>65.266184381376362</v>
      </c>
      <c r="AT100">
        <f t="shared" si="32"/>
        <v>106.73344462993879</v>
      </c>
      <c r="AU100">
        <f t="shared" si="33"/>
        <v>16.279343644500273</v>
      </c>
      <c r="AW100">
        <v>5305041</v>
      </c>
      <c r="AX100" t="s">
        <v>101</v>
      </c>
      <c r="AY100" s="3">
        <v>13804</v>
      </c>
    </row>
    <row r="101" spans="1:51" x14ac:dyDescent="0.25">
      <c r="A101">
        <v>5305041</v>
      </c>
      <c r="B101" t="s">
        <v>101</v>
      </c>
      <c r="C101" s="3"/>
      <c r="D101" s="3">
        <v>3960</v>
      </c>
      <c r="E101" s="3"/>
      <c r="F101" s="3">
        <v>21</v>
      </c>
      <c r="G101" s="3">
        <v>75</v>
      </c>
      <c r="H101" s="3"/>
      <c r="I101" s="3"/>
      <c r="J101" s="3">
        <v>1449</v>
      </c>
      <c r="K101" s="3"/>
      <c r="L101" s="3">
        <v>4957</v>
      </c>
      <c r="M101" s="3"/>
      <c r="N101" s="3">
        <v>1628</v>
      </c>
      <c r="O101" s="3">
        <v>817</v>
      </c>
      <c r="P101" s="3">
        <v>169</v>
      </c>
      <c r="Q101" s="3">
        <v>572</v>
      </c>
      <c r="R101" s="3"/>
      <c r="S101" s="3">
        <v>13</v>
      </c>
      <c r="T101" s="3"/>
      <c r="U101" s="3">
        <v>77</v>
      </c>
      <c r="V101" s="3">
        <v>12</v>
      </c>
      <c r="W101" s="3"/>
      <c r="X101" s="3">
        <v>54</v>
      </c>
      <c r="Y101" s="3">
        <v>13804</v>
      </c>
      <c r="Z101">
        <v>5305041</v>
      </c>
      <c r="AA101">
        <f t="shared" si="18"/>
        <v>0</v>
      </c>
      <c r="AB101" t="s">
        <v>101</v>
      </c>
      <c r="AC101">
        <v>2939</v>
      </c>
      <c r="AD101">
        <v>3</v>
      </c>
      <c r="AE101">
        <v>10862</v>
      </c>
      <c r="AF101">
        <v>13804</v>
      </c>
      <c r="AG101" s="3">
        <f t="shared" si="19"/>
        <v>4056</v>
      </c>
      <c r="AH101" s="3">
        <f t="shared" si="20"/>
        <v>2445</v>
      </c>
      <c r="AI101" s="3">
        <f t="shared" si="21"/>
        <v>0</v>
      </c>
      <c r="AJ101" s="3">
        <f t="shared" si="22"/>
        <v>1449</v>
      </c>
      <c r="AK101" s="3">
        <f t="shared" si="23"/>
        <v>77</v>
      </c>
      <c r="AL101" s="7">
        <f t="shared" si="24"/>
        <v>2445</v>
      </c>
      <c r="AM101">
        <f t="shared" si="25"/>
        <v>2939</v>
      </c>
      <c r="AN101">
        <f t="shared" si="26"/>
        <v>37.618252643294383</v>
      </c>
      <c r="AO101">
        <f t="shared" si="27"/>
        <v>22.676683361157483</v>
      </c>
      <c r="AP101">
        <f t="shared" si="28"/>
        <v>0</v>
      </c>
      <c r="AQ101">
        <f t="shared" si="29"/>
        <v>13.439065108514189</v>
      </c>
      <c r="AR101">
        <f t="shared" si="30"/>
        <v>0.71415321832684098</v>
      </c>
      <c r="AS101">
        <f t="shared" si="31"/>
        <v>22.676683361157483</v>
      </c>
      <c r="AT101">
        <f t="shared" si="32"/>
        <v>27.258393618994621</v>
      </c>
      <c r="AU101">
        <f t="shared" si="33"/>
        <v>35.909881193856855</v>
      </c>
      <c r="AW101">
        <v>5305042</v>
      </c>
      <c r="AX101" t="s">
        <v>102</v>
      </c>
      <c r="AY101" s="3">
        <v>8997</v>
      </c>
    </row>
    <row r="102" spans="1:51" x14ac:dyDescent="0.25">
      <c r="A102">
        <v>5305042</v>
      </c>
      <c r="B102" t="s">
        <v>102</v>
      </c>
      <c r="C102" s="3">
        <v>230</v>
      </c>
      <c r="D102" s="3">
        <v>1614</v>
      </c>
      <c r="E102" s="3"/>
      <c r="F102" s="3"/>
      <c r="G102" s="3"/>
      <c r="H102" s="3"/>
      <c r="I102" s="3"/>
      <c r="J102" s="3">
        <v>2104</v>
      </c>
      <c r="K102" s="3"/>
      <c r="L102" s="3">
        <v>2767</v>
      </c>
      <c r="M102" s="3">
        <v>115</v>
      </c>
      <c r="N102" s="3">
        <v>848</v>
      </c>
      <c r="O102" s="3">
        <v>801</v>
      </c>
      <c r="P102" s="3"/>
      <c r="Q102" s="3">
        <v>518</v>
      </c>
      <c r="R102" s="3"/>
      <c r="S102" s="3"/>
      <c r="T102" s="3"/>
      <c r="U102" s="3"/>
      <c r="V102" s="3"/>
      <c r="W102" s="3"/>
      <c r="X102" s="3"/>
      <c r="Y102" s="3">
        <v>8997</v>
      </c>
      <c r="Z102">
        <v>5305042</v>
      </c>
      <c r="AA102">
        <f t="shared" si="18"/>
        <v>0</v>
      </c>
      <c r="AB102" t="s">
        <v>102</v>
      </c>
      <c r="AC102">
        <v>2988</v>
      </c>
      <c r="AE102">
        <v>6009</v>
      </c>
      <c r="AF102">
        <v>8997</v>
      </c>
      <c r="AG102" s="3">
        <f t="shared" si="19"/>
        <v>1844</v>
      </c>
      <c r="AH102" s="3">
        <f t="shared" si="20"/>
        <v>1764</v>
      </c>
      <c r="AI102" s="3">
        <f t="shared" si="21"/>
        <v>0</v>
      </c>
      <c r="AJ102" s="3">
        <f t="shared" si="22"/>
        <v>2104</v>
      </c>
      <c r="AK102" s="3">
        <f t="shared" si="23"/>
        <v>0</v>
      </c>
      <c r="AL102" s="7">
        <f t="shared" si="24"/>
        <v>1764</v>
      </c>
      <c r="AM102">
        <f t="shared" si="25"/>
        <v>2988</v>
      </c>
      <c r="AN102">
        <f t="shared" si="26"/>
        <v>17.102578371359673</v>
      </c>
      <c r="AO102">
        <f t="shared" si="27"/>
        <v>16.360601001669451</v>
      </c>
      <c r="AP102">
        <f t="shared" si="28"/>
        <v>0</v>
      </c>
      <c r="AQ102">
        <f t="shared" si="29"/>
        <v>19.514004822852904</v>
      </c>
      <c r="AR102">
        <f t="shared" si="30"/>
        <v>0</v>
      </c>
      <c r="AS102">
        <f t="shared" si="31"/>
        <v>16.360601001669451</v>
      </c>
      <c r="AT102">
        <f t="shared" si="32"/>
        <v>27.712854757929883</v>
      </c>
      <c r="AU102">
        <f t="shared" si="33"/>
        <v>30.754696009781039</v>
      </c>
      <c r="AW102">
        <v>5305043</v>
      </c>
      <c r="AX102" t="s">
        <v>103</v>
      </c>
      <c r="AY102" s="3">
        <v>11806</v>
      </c>
    </row>
    <row r="103" spans="1:51" x14ac:dyDescent="0.25">
      <c r="A103">
        <v>5305043</v>
      </c>
      <c r="B103" t="s">
        <v>103</v>
      </c>
      <c r="C103" s="3">
        <v>113</v>
      </c>
      <c r="D103" s="3">
        <v>2842</v>
      </c>
      <c r="E103" s="3"/>
      <c r="F103" s="3"/>
      <c r="G103" s="3"/>
      <c r="H103" s="3"/>
      <c r="I103" s="3"/>
      <c r="J103" s="3">
        <v>1257</v>
      </c>
      <c r="K103" s="3"/>
      <c r="L103" s="3">
        <v>3950</v>
      </c>
      <c r="M103" s="3">
        <v>2391</v>
      </c>
      <c r="N103" s="3">
        <v>463</v>
      </c>
      <c r="O103" s="3">
        <v>260</v>
      </c>
      <c r="P103" s="3"/>
      <c r="Q103" s="3">
        <v>441</v>
      </c>
      <c r="R103" s="3"/>
      <c r="S103" s="3"/>
      <c r="T103" s="3"/>
      <c r="U103" s="3">
        <v>89</v>
      </c>
      <c r="V103" s="3"/>
      <c r="W103" s="3"/>
      <c r="X103" s="3"/>
      <c r="Y103" s="3">
        <v>11806</v>
      </c>
      <c r="Z103">
        <v>5305043</v>
      </c>
      <c r="AA103">
        <f t="shared" si="18"/>
        <v>0</v>
      </c>
      <c r="AB103" t="s">
        <v>103</v>
      </c>
      <c r="AC103">
        <v>3667</v>
      </c>
      <c r="AE103">
        <v>8139</v>
      </c>
      <c r="AF103">
        <v>11806</v>
      </c>
      <c r="AG103" s="3">
        <f t="shared" si="19"/>
        <v>2955</v>
      </c>
      <c r="AH103" s="3">
        <f t="shared" si="20"/>
        <v>3114</v>
      </c>
      <c r="AI103" s="3">
        <f t="shared" si="21"/>
        <v>0</v>
      </c>
      <c r="AJ103" s="3">
        <f t="shared" si="22"/>
        <v>1257</v>
      </c>
      <c r="AK103" s="3">
        <f t="shared" si="23"/>
        <v>89</v>
      </c>
      <c r="AL103" s="7">
        <f t="shared" si="24"/>
        <v>3114</v>
      </c>
      <c r="AM103">
        <f t="shared" si="25"/>
        <v>3667</v>
      </c>
      <c r="AN103">
        <f t="shared" si="26"/>
        <v>27.406789092932666</v>
      </c>
      <c r="AO103">
        <f t="shared" si="27"/>
        <v>28.881469115191987</v>
      </c>
      <c r="AP103">
        <f t="shared" si="28"/>
        <v>0</v>
      </c>
      <c r="AQ103">
        <f t="shared" si="29"/>
        <v>11.658319421257652</v>
      </c>
      <c r="AR103">
        <f t="shared" si="30"/>
        <v>0.82544982378037457</v>
      </c>
      <c r="AS103">
        <f t="shared" si="31"/>
        <v>28.881469115191987</v>
      </c>
      <c r="AT103">
        <f t="shared" si="32"/>
        <v>34.010387683175665</v>
      </c>
      <c r="AU103">
        <f t="shared" si="33"/>
        <v>33.457563950533626</v>
      </c>
      <c r="AW103">
        <v>5305044</v>
      </c>
      <c r="AX103" t="s">
        <v>104</v>
      </c>
      <c r="AY103" s="3">
        <v>7925</v>
      </c>
    </row>
    <row r="104" spans="1:51" x14ac:dyDescent="0.25">
      <c r="A104">
        <v>5305044</v>
      </c>
      <c r="B104" t="s">
        <v>104</v>
      </c>
      <c r="C104" s="3"/>
      <c r="D104" s="3">
        <v>3065</v>
      </c>
      <c r="E104" s="3"/>
      <c r="F104" s="3"/>
      <c r="G104" s="3"/>
      <c r="H104" s="3"/>
      <c r="I104" s="3"/>
      <c r="J104" s="3">
        <v>745</v>
      </c>
      <c r="K104" s="3"/>
      <c r="L104" s="3">
        <v>1551</v>
      </c>
      <c r="M104" s="3">
        <v>1905</v>
      </c>
      <c r="N104" s="3">
        <v>391</v>
      </c>
      <c r="O104" s="3"/>
      <c r="P104" s="3"/>
      <c r="Q104" s="3">
        <v>268</v>
      </c>
      <c r="R104" s="3"/>
      <c r="S104" s="3"/>
      <c r="T104" s="3"/>
      <c r="U104" s="3"/>
      <c r="V104" s="3"/>
      <c r="W104" s="3"/>
      <c r="X104" s="3"/>
      <c r="Y104" s="3">
        <v>7925</v>
      </c>
      <c r="Z104">
        <v>5305044</v>
      </c>
      <c r="AA104">
        <f t="shared" si="18"/>
        <v>0</v>
      </c>
      <c r="AB104" t="s">
        <v>104</v>
      </c>
      <c r="AC104">
        <v>3535</v>
      </c>
      <c r="AE104">
        <v>4390</v>
      </c>
      <c r="AF104">
        <v>7925</v>
      </c>
      <c r="AG104" s="3">
        <f t="shared" si="19"/>
        <v>3065</v>
      </c>
      <c r="AH104" s="3">
        <f t="shared" si="20"/>
        <v>2296</v>
      </c>
      <c r="AI104" s="3">
        <f t="shared" si="21"/>
        <v>0</v>
      </c>
      <c r="AJ104" s="3">
        <f t="shared" si="22"/>
        <v>745</v>
      </c>
      <c r="AK104" s="3">
        <f t="shared" si="23"/>
        <v>0</v>
      </c>
      <c r="AL104" s="7">
        <f t="shared" si="24"/>
        <v>2296</v>
      </c>
      <c r="AM104">
        <f t="shared" si="25"/>
        <v>3535</v>
      </c>
      <c r="AN104">
        <f t="shared" si="26"/>
        <v>28.427007976256725</v>
      </c>
      <c r="AO104">
        <f t="shared" si="27"/>
        <v>21.294750510109441</v>
      </c>
      <c r="AP104">
        <f t="shared" si="28"/>
        <v>0</v>
      </c>
      <c r="AQ104">
        <f t="shared" si="29"/>
        <v>6.909664255240215</v>
      </c>
      <c r="AR104">
        <f t="shared" si="30"/>
        <v>0</v>
      </c>
      <c r="AS104">
        <f t="shared" si="31"/>
        <v>21.294750510109441</v>
      </c>
      <c r="AT104">
        <f t="shared" si="32"/>
        <v>32.786125023186791</v>
      </c>
      <c r="AU104">
        <f t="shared" si="33"/>
        <v>19.570977917981072</v>
      </c>
      <c r="AW104">
        <v>5305050</v>
      </c>
      <c r="AX104" t="s">
        <v>105</v>
      </c>
      <c r="AY104" s="3">
        <v>14030</v>
      </c>
    </row>
    <row r="105" spans="1:51" x14ac:dyDescent="0.25">
      <c r="A105">
        <v>5305050</v>
      </c>
      <c r="B105" t="s">
        <v>105</v>
      </c>
      <c r="C105" s="3"/>
      <c r="D105" s="3">
        <v>6696</v>
      </c>
      <c r="E105" s="3"/>
      <c r="F105" s="3"/>
      <c r="G105" s="3"/>
      <c r="H105" s="3">
        <v>169</v>
      </c>
      <c r="I105" s="3"/>
      <c r="J105" s="3">
        <v>1577</v>
      </c>
      <c r="K105" s="3"/>
      <c r="L105" s="3">
        <v>1454</v>
      </c>
      <c r="M105" s="3">
        <v>92</v>
      </c>
      <c r="N105" s="3">
        <v>2152</v>
      </c>
      <c r="O105" s="3">
        <v>1393</v>
      </c>
      <c r="P105" s="3"/>
      <c r="Q105" s="3">
        <v>407</v>
      </c>
      <c r="R105" s="3"/>
      <c r="S105" s="3">
        <v>42</v>
      </c>
      <c r="T105" s="3"/>
      <c r="U105" s="3">
        <v>48</v>
      </c>
      <c r="V105" s="3"/>
      <c r="W105" s="3"/>
      <c r="X105" s="3"/>
      <c r="Y105" s="3">
        <v>14030</v>
      </c>
      <c r="Z105">
        <v>5305050</v>
      </c>
      <c r="AA105">
        <f t="shared" si="18"/>
        <v>0</v>
      </c>
      <c r="AB105" t="s">
        <v>105</v>
      </c>
      <c r="AC105">
        <v>6044</v>
      </c>
      <c r="AE105">
        <v>7986</v>
      </c>
      <c r="AF105">
        <v>14030</v>
      </c>
      <c r="AG105" s="3">
        <f t="shared" si="19"/>
        <v>6696</v>
      </c>
      <c r="AH105" s="3">
        <f t="shared" si="20"/>
        <v>3637</v>
      </c>
      <c r="AI105" s="3">
        <f t="shared" si="21"/>
        <v>169</v>
      </c>
      <c r="AJ105" s="3">
        <f t="shared" si="22"/>
        <v>1577</v>
      </c>
      <c r="AK105" s="3">
        <f t="shared" si="23"/>
        <v>48</v>
      </c>
      <c r="AL105" s="7">
        <f t="shared" si="24"/>
        <v>3637</v>
      </c>
      <c r="AM105">
        <f t="shared" si="25"/>
        <v>6044</v>
      </c>
      <c r="AN105">
        <f t="shared" si="26"/>
        <v>62.10350584307178</v>
      </c>
      <c r="AO105">
        <f t="shared" si="27"/>
        <v>33.732146169541828</v>
      </c>
      <c r="AP105">
        <f t="shared" si="28"/>
        <v>1.5674271934705992</v>
      </c>
      <c r="AQ105">
        <f t="shared" si="29"/>
        <v>14.626228900018551</v>
      </c>
      <c r="AR105">
        <f t="shared" si="30"/>
        <v>0.4451864218141347</v>
      </c>
      <c r="AS105">
        <f t="shared" si="31"/>
        <v>33.732146169541828</v>
      </c>
      <c r="AT105">
        <f t="shared" si="32"/>
        <v>56.056390280096458</v>
      </c>
      <c r="AU105">
        <f t="shared" si="33"/>
        <v>10.363506771204561</v>
      </c>
      <c r="AW105">
        <v>5305051</v>
      </c>
      <c r="AX105" t="s">
        <v>106</v>
      </c>
      <c r="AY105" s="3">
        <v>5938</v>
      </c>
    </row>
    <row r="106" spans="1:51" x14ac:dyDescent="0.25">
      <c r="A106">
        <v>5305051</v>
      </c>
      <c r="B106" t="s">
        <v>106</v>
      </c>
      <c r="C106" s="3"/>
      <c r="D106" s="3">
        <v>2793</v>
      </c>
      <c r="E106" s="3"/>
      <c r="F106" s="3"/>
      <c r="G106" s="3"/>
      <c r="H106" s="3"/>
      <c r="I106" s="3"/>
      <c r="J106" s="3">
        <v>66</v>
      </c>
      <c r="K106" s="3"/>
      <c r="L106" s="3">
        <v>102</v>
      </c>
      <c r="M106" s="3">
        <v>452</v>
      </c>
      <c r="N106" s="3">
        <v>24</v>
      </c>
      <c r="O106" s="3">
        <v>2181</v>
      </c>
      <c r="P106" s="3"/>
      <c r="Q106" s="3">
        <v>320</v>
      </c>
      <c r="R106" s="3"/>
      <c r="S106" s="3"/>
      <c r="T106" s="3"/>
      <c r="U106" s="3"/>
      <c r="V106" s="3"/>
      <c r="W106" s="3"/>
      <c r="X106" s="3"/>
      <c r="Y106" s="3">
        <v>5938</v>
      </c>
      <c r="Z106">
        <v>5305051</v>
      </c>
      <c r="AA106">
        <f t="shared" si="18"/>
        <v>0</v>
      </c>
      <c r="AB106" t="s">
        <v>106</v>
      </c>
      <c r="AC106">
        <v>1132</v>
      </c>
      <c r="AE106">
        <v>4806</v>
      </c>
      <c r="AF106">
        <v>5938</v>
      </c>
      <c r="AG106" s="3">
        <f t="shared" si="19"/>
        <v>2793</v>
      </c>
      <c r="AH106" s="3">
        <f t="shared" si="20"/>
        <v>2657</v>
      </c>
      <c r="AI106" s="3">
        <f t="shared" si="21"/>
        <v>0</v>
      </c>
      <c r="AJ106" s="3">
        <f t="shared" si="22"/>
        <v>66</v>
      </c>
      <c r="AK106" s="3">
        <f t="shared" si="23"/>
        <v>0</v>
      </c>
      <c r="AL106" s="7">
        <f t="shared" si="24"/>
        <v>2657</v>
      </c>
      <c r="AM106">
        <f t="shared" si="25"/>
        <v>1132</v>
      </c>
      <c r="AN106">
        <f t="shared" si="26"/>
        <v>25.904284919309962</v>
      </c>
      <c r="AO106">
        <f t="shared" si="27"/>
        <v>24.642923390836579</v>
      </c>
      <c r="AP106">
        <f t="shared" si="28"/>
        <v>0</v>
      </c>
      <c r="AQ106">
        <f t="shared" si="29"/>
        <v>0.6121313299944352</v>
      </c>
      <c r="AR106">
        <f t="shared" si="30"/>
        <v>0</v>
      </c>
      <c r="AS106">
        <f t="shared" si="31"/>
        <v>24.642923390836579</v>
      </c>
      <c r="AT106">
        <f t="shared" si="32"/>
        <v>10.498979781116676</v>
      </c>
      <c r="AU106">
        <f t="shared" si="33"/>
        <v>1.7177500842034354</v>
      </c>
      <c r="AW106">
        <v>5305052</v>
      </c>
      <c r="AX106" t="s">
        <v>107</v>
      </c>
      <c r="AY106" s="3">
        <v>14605</v>
      </c>
    </row>
    <row r="107" spans="1:51" x14ac:dyDescent="0.25">
      <c r="A107">
        <v>5305052</v>
      </c>
      <c r="B107" t="s">
        <v>107</v>
      </c>
      <c r="C107" s="3"/>
      <c r="D107" s="3">
        <v>3476</v>
      </c>
      <c r="E107" s="3"/>
      <c r="F107" s="3"/>
      <c r="G107" s="3">
        <v>132</v>
      </c>
      <c r="H107" s="3"/>
      <c r="I107" s="3"/>
      <c r="J107" s="3">
        <v>1741</v>
      </c>
      <c r="K107" s="3"/>
      <c r="L107" s="3">
        <v>4131</v>
      </c>
      <c r="M107" s="3">
        <v>1968</v>
      </c>
      <c r="N107" s="3">
        <v>981</v>
      </c>
      <c r="O107" s="3">
        <v>1164</v>
      </c>
      <c r="P107" s="3">
        <v>368</v>
      </c>
      <c r="Q107" s="3">
        <v>385</v>
      </c>
      <c r="R107" s="3"/>
      <c r="S107" s="3">
        <v>1</v>
      </c>
      <c r="T107" s="3"/>
      <c r="U107" s="3">
        <v>218</v>
      </c>
      <c r="V107" s="3"/>
      <c r="W107" s="3"/>
      <c r="X107" s="3">
        <v>40</v>
      </c>
      <c r="Y107" s="3">
        <v>14605</v>
      </c>
      <c r="Z107">
        <v>5305052</v>
      </c>
      <c r="AA107">
        <f t="shared" si="18"/>
        <v>0</v>
      </c>
      <c r="AB107" t="s">
        <v>107</v>
      </c>
      <c r="AC107">
        <v>6480</v>
      </c>
      <c r="AE107">
        <v>8125</v>
      </c>
      <c r="AF107">
        <v>14605</v>
      </c>
      <c r="AG107" s="3">
        <f t="shared" si="19"/>
        <v>3608</v>
      </c>
      <c r="AH107" s="3">
        <f t="shared" si="20"/>
        <v>4113</v>
      </c>
      <c r="AI107" s="3">
        <f t="shared" si="21"/>
        <v>0</v>
      </c>
      <c r="AJ107" s="3">
        <f t="shared" si="22"/>
        <v>1741</v>
      </c>
      <c r="AK107" s="3">
        <f t="shared" si="23"/>
        <v>218</v>
      </c>
      <c r="AL107" s="7">
        <f t="shared" si="24"/>
        <v>4113</v>
      </c>
      <c r="AM107">
        <f t="shared" si="25"/>
        <v>6480</v>
      </c>
      <c r="AN107">
        <f t="shared" si="26"/>
        <v>33.463179373029121</v>
      </c>
      <c r="AO107">
        <f t="shared" si="27"/>
        <v>38.14691151919866</v>
      </c>
      <c r="AP107">
        <f t="shared" si="28"/>
        <v>0</v>
      </c>
      <c r="AQ107">
        <f t="shared" si="29"/>
        <v>16.14728250788351</v>
      </c>
      <c r="AR107">
        <f t="shared" si="30"/>
        <v>2.0218883324058616</v>
      </c>
      <c r="AS107">
        <f t="shared" si="31"/>
        <v>38.14691151919866</v>
      </c>
      <c r="AT107">
        <f t="shared" si="32"/>
        <v>60.100166944908182</v>
      </c>
      <c r="AU107">
        <f t="shared" si="33"/>
        <v>28.284833960972271</v>
      </c>
      <c r="AW107">
        <v>5305060</v>
      </c>
      <c r="AX107" t="s">
        <v>108</v>
      </c>
      <c r="AY107" s="3">
        <v>6448</v>
      </c>
    </row>
    <row r="108" spans="1:51" x14ac:dyDescent="0.25">
      <c r="A108">
        <v>5305060</v>
      </c>
      <c r="B108" t="s">
        <v>108</v>
      </c>
      <c r="C108" s="3"/>
      <c r="D108" s="3">
        <v>1839</v>
      </c>
      <c r="E108" s="3"/>
      <c r="F108" s="3"/>
      <c r="G108" s="3"/>
      <c r="H108" s="3"/>
      <c r="I108" s="3"/>
      <c r="J108" s="3">
        <v>15</v>
      </c>
      <c r="K108" s="3"/>
      <c r="L108" s="3"/>
      <c r="M108" s="3">
        <v>142</v>
      </c>
      <c r="N108" s="3">
        <v>2004</v>
      </c>
      <c r="O108" s="3">
        <v>1914</v>
      </c>
      <c r="P108" s="3"/>
      <c r="Q108" s="3">
        <v>534</v>
      </c>
      <c r="R108" s="3"/>
      <c r="S108" s="3"/>
      <c r="T108" s="3"/>
      <c r="U108" s="3"/>
      <c r="V108" s="3"/>
      <c r="W108" s="3"/>
      <c r="X108" s="3"/>
      <c r="Y108" s="3">
        <v>6448</v>
      </c>
      <c r="Z108">
        <v>5305060</v>
      </c>
      <c r="AA108">
        <f t="shared" si="18"/>
        <v>0</v>
      </c>
      <c r="AB108" t="s">
        <v>108</v>
      </c>
      <c r="AC108">
        <v>1258</v>
      </c>
      <c r="AE108">
        <v>5190</v>
      </c>
      <c r="AF108">
        <v>6448</v>
      </c>
      <c r="AG108" s="3">
        <f t="shared" si="19"/>
        <v>1839</v>
      </c>
      <c r="AH108" s="3">
        <f t="shared" si="20"/>
        <v>4060</v>
      </c>
      <c r="AI108" s="3">
        <f t="shared" si="21"/>
        <v>0</v>
      </c>
      <c r="AJ108" s="3">
        <f t="shared" si="22"/>
        <v>15</v>
      </c>
      <c r="AK108" s="3">
        <f t="shared" si="23"/>
        <v>0</v>
      </c>
      <c r="AL108" s="7">
        <f t="shared" si="24"/>
        <v>4060</v>
      </c>
      <c r="AM108">
        <f t="shared" si="25"/>
        <v>1258</v>
      </c>
      <c r="AN108">
        <f t="shared" si="26"/>
        <v>17.056204785754034</v>
      </c>
      <c r="AO108">
        <f t="shared" si="27"/>
        <v>37.655351511778889</v>
      </c>
      <c r="AP108">
        <f t="shared" si="28"/>
        <v>0</v>
      </c>
      <c r="AQ108">
        <f t="shared" si="29"/>
        <v>0.13912075681691707</v>
      </c>
      <c r="AR108">
        <f t="shared" si="30"/>
        <v>0</v>
      </c>
      <c r="AS108">
        <f t="shared" si="31"/>
        <v>37.655351511778889</v>
      </c>
      <c r="AT108">
        <f t="shared" si="32"/>
        <v>11.66759413837878</v>
      </c>
      <c r="AU108">
        <f t="shared" si="33"/>
        <v>0</v>
      </c>
      <c r="AW108">
        <v>5305061</v>
      </c>
      <c r="AX108" t="s">
        <v>109</v>
      </c>
      <c r="AY108" s="3">
        <v>29191</v>
      </c>
    </row>
    <row r="109" spans="1:51" x14ac:dyDescent="0.25">
      <c r="A109">
        <v>5305061</v>
      </c>
      <c r="B109" t="s">
        <v>109</v>
      </c>
      <c r="C109" s="3"/>
      <c r="D109" s="3">
        <v>13258</v>
      </c>
      <c r="E109" s="3">
        <v>209</v>
      </c>
      <c r="F109" s="3">
        <v>230</v>
      </c>
      <c r="G109" s="3"/>
      <c r="H109" s="3"/>
      <c r="I109" s="3"/>
      <c r="J109" s="3">
        <v>3811</v>
      </c>
      <c r="K109" s="3"/>
      <c r="L109" s="3">
        <v>2924</v>
      </c>
      <c r="M109" s="3">
        <v>663</v>
      </c>
      <c r="N109" s="3">
        <v>4182</v>
      </c>
      <c r="O109" s="3">
        <v>1638</v>
      </c>
      <c r="P109" s="3">
        <v>392</v>
      </c>
      <c r="Q109" s="3">
        <v>1229</v>
      </c>
      <c r="R109" s="3"/>
      <c r="S109" s="3">
        <v>141</v>
      </c>
      <c r="T109" s="3"/>
      <c r="U109" s="3">
        <v>335</v>
      </c>
      <c r="V109" s="3">
        <v>76</v>
      </c>
      <c r="W109" s="3"/>
      <c r="X109" s="3">
        <v>103</v>
      </c>
      <c r="Y109" s="3">
        <v>29191</v>
      </c>
      <c r="Z109">
        <v>5305061</v>
      </c>
      <c r="AA109">
        <f t="shared" si="18"/>
        <v>0</v>
      </c>
      <c r="AB109" t="s">
        <v>109</v>
      </c>
      <c r="AC109">
        <v>3620</v>
      </c>
      <c r="AD109">
        <v>1</v>
      </c>
      <c r="AE109">
        <v>25570</v>
      </c>
      <c r="AF109">
        <v>29191</v>
      </c>
      <c r="AG109" s="3">
        <f t="shared" si="19"/>
        <v>13697</v>
      </c>
      <c r="AH109" s="3">
        <f t="shared" si="20"/>
        <v>6483</v>
      </c>
      <c r="AI109" s="3">
        <f t="shared" si="21"/>
        <v>0</v>
      </c>
      <c r="AJ109" s="3">
        <f t="shared" si="22"/>
        <v>3811</v>
      </c>
      <c r="AK109" s="3">
        <f t="shared" si="23"/>
        <v>335</v>
      </c>
      <c r="AL109" s="7">
        <f t="shared" si="24"/>
        <v>6483</v>
      </c>
      <c r="AM109">
        <f t="shared" si="25"/>
        <v>3620</v>
      </c>
      <c r="AN109">
        <f t="shared" si="26"/>
        <v>127.03580040808755</v>
      </c>
      <c r="AO109">
        <f t="shared" si="27"/>
        <v>60.127991096271558</v>
      </c>
      <c r="AP109">
        <f t="shared" si="28"/>
        <v>0</v>
      </c>
      <c r="AQ109">
        <f t="shared" si="29"/>
        <v>35.345946948618071</v>
      </c>
      <c r="AR109">
        <f t="shared" si="30"/>
        <v>3.1070302355778145</v>
      </c>
      <c r="AS109">
        <f t="shared" si="31"/>
        <v>60.127991096271558</v>
      </c>
      <c r="AT109">
        <f t="shared" si="32"/>
        <v>33.574475978482653</v>
      </c>
      <c r="AU109">
        <f t="shared" si="33"/>
        <v>10.016785995683602</v>
      </c>
      <c r="AW109">
        <v>5305062</v>
      </c>
      <c r="AX109" t="s">
        <v>110</v>
      </c>
      <c r="AY109" s="3">
        <v>11474</v>
      </c>
    </row>
    <row r="110" spans="1:51" x14ac:dyDescent="0.25">
      <c r="A110">
        <v>5305062</v>
      </c>
      <c r="B110" t="s">
        <v>110</v>
      </c>
      <c r="C110" s="3">
        <v>175</v>
      </c>
      <c r="D110" s="3">
        <v>6289</v>
      </c>
      <c r="E110" s="3"/>
      <c r="F110" s="3"/>
      <c r="G110" s="3"/>
      <c r="H110" s="3">
        <v>2</v>
      </c>
      <c r="I110" s="3"/>
      <c r="J110" s="3">
        <v>420</v>
      </c>
      <c r="K110" s="3"/>
      <c r="L110" s="3">
        <v>323</v>
      </c>
      <c r="M110" s="3">
        <v>3906</v>
      </c>
      <c r="N110" s="3">
        <v>157</v>
      </c>
      <c r="O110" s="3">
        <v>75</v>
      </c>
      <c r="P110" s="3"/>
      <c r="Q110" s="3">
        <v>111</v>
      </c>
      <c r="R110" s="3"/>
      <c r="S110" s="3"/>
      <c r="T110" s="3"/>
      <c r="U110" s="3">
        <v>16</v>
      </c>
      <c r="V110" s="3"/>
      <c r="W110" s="3"/>
      <c r="X110" s="3"/>
      <c r="Y110" s="3">
        <v>11474</v>
      </c>
      <c r="Z110">
        <v>5305062</v>
      </c>
      <c r="AA110">
        <f t="shared" si="18"/>
        <v>0</v>
      </c>
      <c r="AB110" t="s">
        <v>110</v>
      </c>
      <c r="AC110">
        <v>4957</v>
      </c>
      <c r="AE110">
        <v>6517</v>
      </c>
      <c r="AF110">
        <v>11474</v>
      </c>
      <c r="AG110" s="3">
        <f t="shared" si="19"/>
        <v>6464</v>
      </c>
      <c r="AH110" s="3">
        <f t="shared" si="20"/>
        <v>4138</v>
      </c>
      <c r="AI110" s="3">
        <f t="shared" si="21"/>
        <v>2</v>
      </c>
      <c r="AJ110" s="3">
        <f t="shared" si="22"/>
        <v>420</v>
      </c>
      <c r="AK110" s="3">
        <f t="shared" si="23"/>
        <v>16</v>
      </c>
      <c r="AL110" s="7">
        <f t="shared" si="24"/>
        <v>4138</v>
      </c>
      <c r="AM110">
        <f t="shared" si="25"/>
        <v>4957</v>
      </c>
      <c r="AN110">
        <f t="shared" si="26"/>
        <v>59.951771470970137</v>
      </c>
      <c r="AO110">
        <f t="shared" si="27"/>
        <v>38.378779447226854</v>
      </c>
      <c r="AP110">
        <f t="shared" si="28"/>
        <v>1.8549434242255611E-2</v>
      </c>
      <c r="AQ110">
        <f t="shared" si="29"/>
        <v>3.8953811908736786</v>
      </c>
      <c r="AR110">
        <f t="shared" si="30"/>
        <v>0.14839547393804489</v>
      </c>
      <c r="AS110">
        <f t="shared" si="31"/>
        <v>38.378779447226854</v>
      </c>
      <c r="AT110">
        <f t="shared" si="32"/>
        <v>45.97477276943053</v>
      </c>
      <c r="AU110">
        <f t="shared" si="33"/>
        <v>2.8150601359595608</v>
      </c>
      <c r="AW110">
        <v>5306032</v>
      </c>
      <c r="AX110" t="s">
        <v>111</v>
      </c>
      <c r="AY110" s="3">
        <v>13159</v>
      </c>
    </row>
    <row r="111" spans="1:51" x14ac:dyDescent="0.25">
      <c r="A111">
        <v>5306032</v>
      </c>
      <c r="B111" t="s">
        <v>111</v>
      </c>
      <c r="C111" s="3"/>
      <c r="D111" s="3">
        <v>4667</v>
      </c>
      <c r="E111" s="3"/>
      <c r="F111" s="3"/>
      <c r="G111" s="3"/>
      <c r="H111" s="3"/>
      <c r="I111" s="3"/>
      <c r="J111" s="3">
        <v>1766</v>
      </c>
      <c r="K111" s="3"/>
      <c r="L111" s="3">
        <v>2356</v>
      </c>
      <c r="M111" s="3">
        <v>930</v>
      </c>
      <c r="N111" s="3">
        <v>426</v>
      </c>
      <c r="O111" s="3">
        <v>2207</v>
      </c>
      <c r="P111" s="3"/>
      <c r="Q111" s="3">
        <v>759</v>
      </c>
      <c r="R111" s="3"/>
      <c r="S111" s="3"/>
      <c r="T111" s="3"/>
      <c r="U111" s="3">
        <v>48</v>
      </c>
      <c r="V111" s="3"/>
      <c r="W111" s="3"/>
      <c r="X111" s="3"/>
      <c r="Y111" s="3">
        <v>13159</v>
      </c>
      <c r="Z111">
        <v>5306032</v>
      </c>
      <c r="AA111">
        <f t="shared" si="18"/>
        <v>0</v>
      </c>
      <c r="AB111" t="s">
        <v>111</v>
      </c>
      <c r="AC111">
        <v>1041</v>
      </c>
      <c r="AD111">
        <v>443</v>
      </c>
      <c r="AE111">
        <v>11675</v>
      </c>
      <c r="AF111">
        <v>13159</v>
      </c>
      <c r="AG111" s="3">
        <f t="shared" si="19"/>
        <v>4667</v>
      </c>
      <c r="AH111" s="3">
        <f t="shared" si="20"/>
        <v>3563</v>
      </c>
      <c r="AI111" s="3">
        <f t="shared" si="21"/>
        <v>0</v>
      </c>
      <c r="AJ111" s="3">
        <f t="shared" si="22"/>
        <v>1766</v>
      </c>
      <c r="AK111" s="3">
        <f t="shared" si="23"/>
        <v>48</v>
      </c>
      <c r="AL111" s="7">
        <f t="shared" si="24"/>
        <v>3563</v>
      </c>
      <c r="AM111">
        <f t="shared" si="25"/>
        <v>1041</v>
      </c>
      <c r="AN111">
        <f t="shared" si="26"/>
        <v>43.285104804303472</v>
      </c>
      <c r="AO111">
        <f t="shared" si="27"/>
        <v>33.045817102578376</v>
      </c>
      <c r="AP111">
        <f t="shared" si="28"/>
        <v>0</v>
      </c>
      <c r="AQ111">
        <f t="shared" si="29"/>
        <v>16.379150435911704</v>
      </c>
      <c r="AR111">
        <f t="shared" si="30"/>
        <v>0.4451864218141347</v>
      </c>
      <c r="AS111">
        <f t="shared" si="31"/>
        <v>33.045817102578376</v>
      </c>
      <c r="AT111">
        <f t="shared" si="32"/>
        <v>9.6549805230940446</v>
      </c>
      <c r="AU111">
        <f t="shared" si="33"/>
        <v>17.904096055931301</v>
      </c>
      <c r="AW111">
        <v>5306050</v>
      </c>
      <c r="AX111" t="s">
        <v>112</v>
      </c>
      <c r="AY111" s="3">
        <v>23694</v>
      </c>
    </row>
    <row r="112" spans="1:51" x14ac:dyDescent="0.25">
      <c r="A112">
        <v>5306050</v>
      </c>
      <c r="B112" t="s">
        <v>112</v>
      </c>
      <c r="C112" s="3">
        <v>100</v>
      </c>
      <c r="D112" s="3">
        <v>5898</v>
      </c>
      <c r="E112" s="3"/>
      <c r="F112" s="3"/>
      <c r="G112" s="3"/>
      <c r="H112" s="3">
        <v>322</v>
      </c>
      <c r="I112" s="3"/>
      <c r="J112" s="3">
        <v>7512</v>
      </c>
      <c r="K112" s="3"/>
      <c r="L112" s="3">
        <v>751</v>
      </c>
      <c r="M112" s="3">
        <v>2226</v>
      </c>
      <c r="N112" s="3">
        <v>4325</v>
      </c>
      <c r="O112" s="3">
        <v>1399</v>
      </c>
      <c r="P112" s="3"/>
      <c r="Q112" s="3">
        <v>962</v>
      </c>
      <c r="R112" s="3">
        <v>11</v>
      </c>
      <c r="S112" s="3"/>
      <c r="T112" s="3"/>
      <c r="U112" s="3">
        <v>188</v>
      </c>
      <c r="V112" s="3"/>
      <c r="W112" s="3"/>
      <c r="X112" s="3"/>
      <c r="Y112" s="3">
        <v>23694</v>
      </c>
      <c r="Z112">
        <v>5306050</v>
      </c>
      <c r="AA112">
        <f t="shared" si="18"/>
        <v>0</v>
      </c>
      <c r="AB112" t="s">
        <v>112</v>
      </c>
      <c r="AC112">
        <v>123</v>
      </c>
      <c r="AE112">
        <v>23571</v>
      </c>
      <c r="AF112">
        <v>23694</v>
      </c>
      <c r="AG112" s="3">
        <f t="shared" si="19"/>
        <v>5998</v>
      </c>
      <c r="AH112" s="3">
        <f t="shared" si="20"/>
        <v>7950</v>
      </c>
      <c r="AI112" s="3">
        <f t="shared" si="21"/>
        <v>322</v>
      </c>
      <c r="AJ112" s="3">
        <f t="shared" si="22"/>
        <v>7512</v>
      </c>
      <c r="AK112" s="3">
        <f t="shared" si="23"/>
        <v>188</v>
      </c>
      <c r="AL112" s="7">
        <f t="shared" si="24"/>
        <v>7950</v>
      </c>
      <c r="AM112">
        <f t="shared" si="25"/>
        <v>123</v>
      </c>
      <c r="AN112">
        <f t="shared" si="26"/>
        <v>55.629753292524576</v>
      </c>
      <c r="AO112">
        <f t="shared" si="27"/>
        <v>73.734001112966055</v>
      </c>
      <c r="AP112">
        <f t="shared" si="28"/>
        <v>2.9864589130031534</v>
      </c>
      <c r="AQ112">
        <f t="shared" si="29"/>
        <v>69.671675013912065</v>
      </c>
      <c r="AR112">
        <f t="shared" si="30"/>
        <v>1.7436468187720273</v>
      </c>
      <c r="AS112">
        <f t="shared" si="31"/>
        <v>73.734001112966055</v>
      </c>
      <c r="AT112">
        <f t="shared" si="32"/>
        <v>1.1407902058987203</v>
      </c>
      <c r="AU112">
        <f t="shared" si="33"/>
        <v>3.1695787963197435</v>
      </c>
      <c r="AW112">
        <v>5306051</v>
      </c>
      <c r="AX112" t="s">
        <v>113</v>
      </c>
      <c r="AY112" s="3">
        <v>10810</v>
      </c>
    </row>
    <row r="113" spans="1:51" x14ac:dyDescent="0.25">
      <c r="A113">
        <v>5306051</v>
      </c>
      <c r="B113" t="s">
        <v>113</v>
      </c>
      <c r="C113" s="3"/>
      <c r="D113" s="3">
        <v>2609</v>
      </c>
      <c r="E113" s="3"/>
      <c r="F113" s="3">
        <v>61</v>
      </c>
      <c r="G113" s="3">
        <v>5</v>
      </c>
      <c r="H113" s="3"/>
      <c r="I113" s="3"/>
      <c r="J113" s="3">
        <v>3351</v>
      </c>
      <c r="K113" s="3"/>
      <c r="L113" s="3">
        <v>1373</v>
      </c>
      <c r="M113" s="3">
        <v>714</v>
      </c>
      <c r="N113" s="3">
        <v>982</v>
      </c>
      <c r="O113" s="3">
        <v>370</v>
      </c>
      <c r="P113" s="3">
        <v>203</v>
      </c>
      <c r="Q113" s="3">
        <v>964</v>
      </c>
      <c r="R113" s="3"/>
      <c r="S113" s="3">
        <v>31</v>
      </c>
      <c r="T113" s="3"/>
      <c r="U113" s="3">
        <v>74</v>
      </c>
      <c r="V113" s="3"/>
      <c r="W113" s="3">
        <v>7</v>
      </c>
      <c r="X113" s="3">
        <v>66</v>
      </c>
      <c r="Y113" s="3">
        <v>10810</v>
      </c>
      <c r="Z113">
        <v>5306051</v>
      </c>
      <c r="AA113">
        <f t="shared" si="18"/>
        <v>0</v>
      </c>
      <c r="AB113" t="s">
        <v>113</v>
      </c>
      <c r="AC113">
        <v>1604</v>
      </c>
      <c r="AE113">
        <v>9206</v>
      </c>
      <c r="AF113">
        <v>10810</v>
      </c>
      <c r="AG113" s="3">
        <f t="shared" si="19"/>
        <v>2675</v>
      </c>
      <c r="AH113" s="3">
        <f t="shared" si="20"/>
        <v>2066</v>
      </c>
      <c r="AI113" s="3">
        <f t="shared" si="21"/>
        <v>0</v>
      </c>
      <c r="AJ113" s="3">
        <f t="shared" si="22"/>
        <v>3351</v>
      </c>
      <c r="AK113" s="3">
        <f t="shared" si="23"/>
        <v>74</v>
      </c>
      <c r="AL113" s="7">
        <f t="shared" si="24"/>
        <v>2066</v>
      </c>
      <c r="AM113">
        <f t="shared" si="25"/>
        <v>1604</v>
      </c>
      <c r="AN113">
        <f t="shared" si="26"/>
        <v>24.80986829901688</v>
      </c>
      <c r="AO113">
        <f t="shared" si="27"/>
        <v>19.161565572250048</v>
      </c>
      <c r="AP113">
        <f t="shared" si="28"/>
        <v>0</v>
      </c>
      <c r="AQ113">
        <f t="shared" si="29"/>
        <v>31.079577072899276</v>
      </c>
      <c r="AR113">
        <f t="shared" si="30"/>
        <v>0.68632906696345763</v>
      </c>
      <c r="AS113">
        <f t="shared" si="31"/>
        <v>19.161565572250048</v>
      </c>
      <c r="AT113">
        <f t="shared" si="32"/>
        <v>14.876646262289</v>
      </c>
      <c r="AU113">
        <f t="shared" si="33"/>
        <v>12.701202590194264</v>
      </c>
      <c r="AW113">
        <v>5306052</v>
      </c>
      <c r="AX113" t="s">
        <v>114</v>
      </c>
      <c r="AY113" s="3">
        <v>6975</v>
      </c>
    </row>
    <row r="114" spans="1:51" x14ac:dyDescent="0.25">
      <c r="A114">
        <v>5306052</v>
      </c>
      <c r="B114" t="s">
        <v>114</v>
      </c>
      <c r="C114" s="3">
        <v>359</v>
      </c>
      <c r="D114" s="3">
        <v>1942</v>
      </c>
      <c r="E114" s="3"/>
      <c r="F114" s="3"/>
      <c r="G114" s="3"/>
      <c r="H114" s="3"/>
      <c r="I114" s="3"/>
      <c r="J114" s="3">
        <v>730</v>
      </c>
      <c r="K114" s="3"/>
      <c r="L114" s="3">
        <v>2854</v>
      </c>
      <c r="M114" s="3"/>
      <c r="N114" s="3">
        <v>867</v>
      </c>
      <c r="O114" s="3"/>
      <c r="P114" s="3"/>
      <c r="Q114" s="3">
        <v>112</v>
      </c>
      <c r="R114" s="3"/>
      <c r="S114" s="3"/>
      <c r="T114" s="3"/>
      <c r="U114" s="3">
        <v>108</v>
      </c>
      <c r="V114" s="3"/>
      <c r="W114" s="3"/>
      <c r="X114" s="3">
        <v>3</v>
      </c>
      <c r="Y114" s="3">
        <v>6975</v>
      </c>
      <c r="Z114">
        <v>5306052</v>
      </c>
      <c r="AA114">
        <f t="shared" si="18"/>
        <v>0</v>
      </c>
      <c r="AB114" t="s">
        <v>114</v>
      </c>
      <c r="AC114">
        <v>177</v>
      </c>
      <c r="AE114">
        <v>6798</v>
      </c>
      <c r="AF114">
        <v>6975</v>
      </c>
      <c r="AG114" s="3">
        <f t="shared" si="19"/>
        <v>2301</v>
      </c>
      <c r="AH114" s="3">
        <f t="shared" si="20"/>
        <v>867</v>
      </c>
      <c r="AI114" s="3">
        <f t="shared" si="21"/>
        <v>0</v>
      </c>
      <c r="AJ114" s="3">
        <f t="shared" si="22"/>
        <v>730</v>
      </c>
      <c r="AK114" s="3">
        <f t="shared" si="23"/>
        <v>108</v>
      </c>
      <c r="AL114" s="7">
        <f t="shared" si="24"/>
        <v>867</v>
      </c>
      <c r="AM114">
        <f t="shared" si="25"/>
        <v>177</v>
      </c>
      <c r="AN114">
        <f t="shared" si="26"/>
        <v>21.341124095715081</v>
      </c>
      <c r="AO114">
        <f t="shared" si="27"/>
        <v>8.041179744017807</v>
      </c>
      <c r="AP114">
        <f t="shared" si="28"/>
        <v>0</v>
      </c>
      <c r="AQ114">
        <f t="shared" si="29"/>
        <v>6.7705434984232982</v>
      </c>
      <c r="AR114">
        <f t="shared" si="30"/>
        <v>1.001669449081803</v>
      </c>
      <c r="AS114">
        <f t="shared" si="31"/>
        <v>8.041179744017807</v>
      </c>
      <c r="AT114">
        <f t="shared" si="32"/>
        <v>1.6416249304396218</v>
      </c>
      <c r="AU114">
        <f t="shared" si="33"/>
        <v>40.917562724014338</v>
      </c>
      <c r="AW114">
        <v>5306060</v>
      </c>
      <c r="AX114" t="s">
        <v>115</v>
      </c>
      <c r="AY114" s="3">
        <v>1783</v>
      </c>
    </row>
    <row r="115" spans="1:51" x14ac:dyDescent="0.25">
      <c r="A115">
        <v>5306060</v>
      </c>
      <c r="B115" t="s">
        <v>115</v>
      </c>
      <c r="C115" s="3"/>
      <c r="D115" s="3"/>
      <c r="E115" s="3"/>
      <c r="F115" s="3"/>
      <c r="G115" s="3"/>
      <c r="H115" s="3"/>
      <c r="I115" s="3"/>
      <c r="J115" s="3">
        <v>3</v>
      </c>
      <c r="K115" s="3"/>
      <c r="L115" s="3">
        <v>44</v>
      </c>
      <c r="M115" s="3"/>
      <c r="N115" s="3">
        <v>795</v>
      </c>
      <c r="O115" s="3"/>
      <c r="P115" s="3"/>
      <c r="Q115" s="3">
        <v>838</v>
      </c>
      <c r="R115" s="3"/>
      <c r="S115" s="3"/>
      <c r="T115" s="3"/>
      <c r="U115" s="3">
        <v>61</v>
      </c>
      <c r="V115" s="3"/>
      <c r="W115" s="3">
        <v>42</v>
      </c>
      <c r="X115" s="3"/>
      <c r="Y115" s="3">
        <v>1783</v>
      </c>
      <c r="Z115">
        <v>5306060</v>
      </c>
      <c r="AA115">
        <f t="shared" si="18"/>
        <v>0</v>
      </c>
      <c r="AB115" t="s">
        <v>115</v>
      </c>
      <c r="AC115">
        <v>10</v>
      </c>
      <c r="AE115">
        <v>1773</v>
      </c>
      <c r="AF115">
        <v>1783</v>
      </c>
      <c r="AG115" s="3">
        <f t="shared" si="19"/>
        <v>0</v>
      </c>
      <c r="AH115" s="3">
        <f t="shared" si="20"/>
        <v>795</v>
      </c>
      <c r="AI115" s="3">
        <f t="shared" si="21"/>
        <v>0</v>
      </c>
      <c r="AJ115" s="3">
        <f t="shared" si="22"/>
        <v>3</v>
      </c>
      <c r="AK115" s="3">
        <f t="shared" si="23"/>
        <v>61</v>
      </c>
      <c r="AL115" s="7">
        <f t="shared" si="24"/>
        <v>795</v>
      </c>
      <c r="AM115">
        <f t="shared" si="25"/>
        <v>10</v>
      </c>
      <c r="AN115">
        <f t="shared" si="26"/>
        <v>0</v>
      </c>
      <c r="AO115">
        <f t="shared" si="27"/>
        <v>7.3734001112966059</v>
      </c>
      <c r="AP115">
        <f t="shared" si="28"/>
        <v>0</v>
      </c>
      <c r="AQ115">
        <f t="shared" si="29"/>
        <v>2.7824151363383419E-2</v>
      </c>
      <c r="AR115">
        <f t="shared" si="30"/>
        <v>0.56575774438879611</v>
      </c>
      <c r="AS115">
        <f t="shared" si="31"/>
        <v>7.3734001112966059</v>
      </c>
      <c r="AT115">
        <f t="shared" si="32"/>
        <v>9.2747171211278054E-2</v>
      </c>
      <c r="AU115">
        <f t="shared" si="33"/>
        <v>2.4677509814918679</v>
      </c>
      <c r="AW115">
        <v>5306061</v>
      </c>
      <c r="AX115" t="s">
        <v>116</v>
      </c>
      <c r="AY115" s="3">
        <v>1885</v>
      </c>
    </row>
    <row r="116" spans="1:51" x14ac:dyDescent="0.25">
      <c r="A116">
        <v>5306061</v>
      </c>
      <c r="B116" t="s">
        <v>116</v>
      </c>
      <c r="C116" s="3"/>
      <c r="D116" s="3">
        <v>146</v>
      </c>
      <c r="E116" s="3"/>
      <c r="F116" s="3"/>
      <c r="G116" s="3"/>
      <c r="H116" s="3"/>
      <c r="I116" s="3"/>
      <c r="J116" s="3">
        <v>400</v>
      </c>
      <c r="K116" s="3"/>
      <c r="L116" s="3">
        <v>129</v>
      </c>
      <c r="M116" s="3">
        <v>128</v>
      </c>
      <c r="N116" s="3">
        <v>488</v>
      </c>
      <c r="O116" s="3"/>
      <c r="P116" s="3"/>
      <c r="Q116" s="3">
        <v>587</v>
      </c>
      <c r="R116" s="3"/>
      <c r="S116" s="3">
        <v>7</v>
      </c>
      <c r="T116" s="3"/>
      <c r="U116" s="3"/>
      <c r="V116" s="3"/>
      <c r="W116" s="3"/>
      <c r="X116" s="3"/>
      <c r="Y116" s="3">
        <v>1885</v>
      </c>
      <c r="Z116">
        <v>5306061</v>
      </c>
      <c r="AA116">
        <f t="shared" si="18"/>
        <v>0</v>
      </c>
      <c r="AB116" t="s">
        <v>116</v>
      </c>
      <c r="AC116">
        <v>140</v>
      </c>
      <c r="AE116">
        <v>1745</v>
      </c>
      <c r="AF116">
        <v>1885</v>
      </c>
      <c r="AG116" s="3">
        <f t="shared" si="19"/>
        <v>146</v>
      </c>
      <c r="AH116" s="3">
        <f t="shared" si="20"/>
        <v>616</v>
      </c>
      <c r="AI116" s="3">
        <f t="shared" si="21"/>
        <v>0</v>
      </c>
      <c r="AJ116" s="3">
        <f t="shared" si="22"/>
        <v>400</v>
      </c>
      <c r="AK116" s="3">
        <f t="shared" si="23"/>
        <v>0</v>
      </c>
      <c r="AL116" s="7">
        <f t="shared" si="24"/>
        <v>616</v>
      </c>
      <c r="AM116">
        <f t="shared" si="25"/>
        <v>140</v>
      </c>
      <c r="AN116">
        <f t="shared" si="26"/>
        <v>1.3541086996846596</v>
      </c>
      <c r="AO116">
        <f t="shared" si="27"/>
        <v>5.7132257466147278</v>
      </c>
      <c r="AP116">
        <f t="shared" si="28"/>
        <v>0</v>
      </c>
      <c r="AQ116">
        <f t="shared" si="29"/>
        <v>3.7098868484511223</v>
      </c>
      <c r="AR116">
        <f t="shared" si="30"/>
        <v>0</v>
      </c>
      <c r="AS116">
        <f t="shared" si="31"/>
        <v>5.7132257466147278</v>
      </c>
      <c r="AT116">
        <f t="shared" si="32"/>
        <v>1.2984603969578927</v>
      </c>
      <c r="AU116">
        <f t="shared" si="33"/>
        <v>6.8435013262599469</v>
      </c>
      <c r="AW116">
        <v>5306062</v>
      </c>
      <c r="AX116" t="s">
        <v>117</v>
      </c>
      <c r="AY116" s="3">
        <v>871</v>
      </c>
    </row>
    <row r="117" spans="1:51" x14ac:dyDescent="0.25">
      <c r="A117">
        <v>5306062</v>
      </c>
      <c r="B117" t="s">
        <v>117</v>
      </c>
      <c r="C117" s="3"/>
      <c r="D117" s="3">
        <v>2</v>
      </c>
      <c r="E117" s="3"/>
      <c r="F117" s="3"/>
      <c r="G117" s="3"/>
      <c r="H117" s="3">
        <v>21</v>
      </c>
      <c r="I117" s="3"/>
      <c r="J117" s="3"/>
      <c r="K117" s="3"/>
      <c r="L117" s="3"/>
      <c r="M117" s="3"/>
      <c r="N117" s="3">
        <v>136</v>
      </c>
      <c r="O117" s="3"/>
      <c r="P117" s="3"/>
      <c r="Q117" s="3">
        <v>667</v>
      </c>
      <c r="R117" s="3"/>
      <c r="S117" s="3"/>
      <c r="T117" s="3"/>
      <c r="U117" s="3">
        <v>45</v>
      </c>
      <c r="V117" s="3"/>
      <c r="W117" s="3"/>
      <c r="X117" s="3"/>
      <c r="Y117" s="3">
        <v>871</v>
      </c>
      <c r="Z117">
        <v>5306062</v>
      </c>
      <c r="AA117">
        <f t="shared" si="18"/>
        <v>0</v>
      </c>
      <c r="AB117" t="s">
        <v>117</v>
      </c>
      <c r="AE117">
        <v>871</v>
      </c>
      <c r="AF117">
        <v>871</v>
      </c>
      <c r="AG117" s="3">
        <f t="shared" si="19"/>
        <v>2</v>
      </c>
      <c r="AH117" s="3">
        <f t="shared" si="20"/>
        <v>136</v>
      </c>
      <c r="AI117" s="3">
        <f t="shared" si="21"/>
        <v>21</v>
      </c>
      <c r="AJ117" s="3">
        <f t="shared" si="22"/>
        <v>0</v>
      </c>
      <c r="AK117" s="3">
        <f t="shared" si="23"/>
        <v>45</v>
      </c>
      <c r="AL117" s="7">
        <f t="shared" si="24"/>
        <v>136</v>
      </c>
      <c r="AM117">
        <f t="shared" si="25"/>
        <v>0</v>
      </c>
      <c r="AN117">
        <f t="shared" si="26"/>
        <v>1.8549434242255611E-2</v>
      </c>
      <c r="AO117">
        <f t="shared" si="27"/>
        <v>1.2613615284733817</v>
      </c>
      <c r="AP117">
        <f t="shared" si="28"/>
        <v>0.19476905954368393</v>
      </c>
      <c r="AQ117">
        <f t="shared" si="29"/>
        <v>0</v>
      </c>
      <c r="AR117">
        <f t="shared" si="30"/>
        <v>0.41736227045075125</v>
      </c>
      <c r="AS117">
        <f t="shared" si="31"/>
        <v>1.2613615284733817</v>
      </c>
      <c r="AT117">
        <f t="shared" si="32"/>
        <v>0</v>
      </c>
      <c r="AU117">
        <f t="shared" si="33"/>
        <v>0</v>
      </c>
      <c r="AW117">
        <v>5306070</v>
      </c>
      <c r="AX117" t="s">
        <v>118</v>
      </c>
      <c r="AY117" s="3">
        <v>20733</v>
      </c>
    </row>
    <row r="118" spans="1:51" x14ac:dyDescent="0.25">
      <c r="A118">
        <v>5306070</v>
      </c>
      <c r="B118" t="s">
        <v>118</v>
      </c>
      <c r="C118" s="3"/>
      <c r="D118" s="3">
        <v>7218</v>
      </c>
      <c r="E118" s="3"/>
      <c r="F118" s="3">
        <v>225</v>
      </c>
      <c r="G118" s="3"/>
      <c r="H118" s="3"/>
      <c r="I118" s="3"/>
      <c r="J118" s="3">
        <v>3084</v>
      </c>
      <c r="K118" s="3"/>
      <c r="L118" s="3">
        <v>499</v>
      </c>
      <c r="M118" s="3">
        <v>1831</v>
      </c>
      <c r="N118" s="3">
        <v>3887</v>
      </c>
      <c r="O118" s="3">
        <v>1961</v>
      </c>
      <c r="P118" s="3">
        <v>23</v>
      </c>
      <c r="Q118" s="3">
        <v>1070</v>
      </c>
      <c r="R118" s="3">
        <v>9</v>
      </c>
      <c r="S118" s="3">
        <v>651</v>
      </c>
      <c r="T118" s="3"/>
      <c r="U118" s="3">
        <v>236</v>
      </c>
      <c r="V118" s="3"/>
      <c r="W118" s="3"/>
      <c r="X118" s="3">
        <v>39</v>
      </c>
      <c r="Y118" s="3">
        <v>20733</v>
      </c>
      <c r="Z118">
        <v>5306070</v>
      </c>
      <c r="AA118">
        <f t="shared" si="18"/>
        <v>0</v>
      </c>
      <c r="AB118" t="s">
        <v>118</v>
      </c>
      <c r="AC118">
        <v>2093</v>
      </c>
      <c r="AE118">
        <v>18640</v>
      </c>
      <c r="AF118">
        <v>20733</v>
      </c>
      <c r="AG118" s="3">
        <f t="shared" si="19"/>
        <v>7443</v>
      </c>
      <c r="AH118" s="3">
        <f t="shared" si="20"/>
        <v>7679</v>
      </c>
      <c r="AI118" s="3">
        <f t="shared" si="21"/>
        <v>0</v>
      </c>
      <c r="AJ118" s="3">
        <f t="shared" si="22"/>
        <v>3084</v>
      </c>
      <c r="AK118" s="3">
        <f t="shared" si="23"/>
        <v>236</v>
      </c>
      <c r="AL118" s="7">
        <f t="shared" si="24"/>
        <v>7679</v>
      </c>
      <c r="AM118">
        <f t="shared" si="25"/>
        <v>2093</v>
      </c>
      <c r="AN118">
        <f t="shared" si="26"/>
        <v>69.031719532554263</v>
      </c>
      <c r="AO118">
        <f t="shared" si="27"/>
        <v>71.220552773140426</v>
      </c>
      <c r="AP118">
        <f t="shared" si="28"/>
        <v>0</v>
      </c>
      <c r="AQ118">
        <f t="shared" si="29"/>
        <v>28.603227601558149</v>
      </c>
      <c r="AR118">
        <f t="shared" si="30"/>
        <v>2.1888332405861624</v>
      </c>
      <c r="AS118">
        <f t="shared" si="31"/>
        <v>71.220552773140426</v>
      </c>
      <c r="AT118">
        <f t="shared" si="32"/>
        <v>19.411982934520498</v>
      </c>
      <c r="AU118">
        <f t="shared" si="33"/>
        <v>2.4067911059663336</v>
      </c>
      <c r="AW118">
        <v>5306071</v>
      </c>
      <c r="AX118" t="s">
        <v>119</v>
      </c>
      <c r="AY118" s="3">
        <v>7672</v>
      </c>
    </row>
    <row r="119" spans="1:51" x14ac:dyDescent="0.25">
      <c r="A119">
        <v>5306071</v>
      </c>
      <c r="B119" t="s">
        <v>119</v>
      </c>
      <c r="C119" s="3"/>
      <c r="D119" s="3"/>
      <c r="E119" s="3"/>
      <c r="F119" s="3"/>
      <c r="G119" s="3"/>
      <c r="H119" s="3"/>
      <c r="I119" s="3"/>
      <c r="J119" s="3">
        <v>921</v>
      </c>
      <c r="K119" s="3"/>
      <c r="L119" s="3"/>
      <c r="M119" s="3">
        <v>5019</v>
      </c>
      <c r="N119" s="3"/>
      <c r="O119" s="3">
        <v>1083</v>
      </c>
      <c r="P119" s="3"/>
      <c r="Q119" s="3">
        <v>628</v>
      </c>
      <c r="R119" s="3"/>
      <c r="S119" s="3"/>
      <c r="T119" s="3"/>
      <c r="U119" s="3"/>
      <c r="V119" s="3"/>
      <c r="W119" s="3"/>
      <c r="X119" s="3">
        <v>21</v>
      </c>
      <c r="Y119" s="3">
        <v>7672</v>
      </c>
      <c r="Z119">
        <v>5306071</v>
      </c>
      <c r="AA119">
        <f t="shared" si="18"/>
        <v>0</v>
      </c>
      <c r="AB119" t="s">
        <v>119</v>
      </c>
      <c r="AC119">
        <v>677</v>
      </c>
      <c r="AE119">
        <v>6995</v>
      </c>
      <c r="AF119">
        <v>7672</v>
      </c>
      <c r="AG119" s="3">
        <f t="shared" si="19"/>
        <v>0</v>
      </c>
      <c r="AH119" s="3">
        <f t="shared" si="20"/>
        <v>6102</v>
      </c>
      <c r="AI119" s="3">
        <f t="shared" si="21"/>
        <v>0</v>
      </c>
      <c r="AJ119" s="3">
        <f t="shared" si="22"/>
        <v>921</v>
      </c>
      <c r="AK119" s="3">
        <f t="shared" si="23"/>
        <v>0</v>
      </c>
      <c r="AL119" s="7">
        <f t="shared" si="24"/>
        <v>6102</v>
      </c>
      <c r="AM119">
        <f t="shared" si="25"/>
        <v>677</v>
      </c>
      <c r="AN119">
        <f t="shared" si="26"/>
        <v>0</v>
      </c>
      <c r="AO119">
        <f t="shared" si="27"/>
        <v>56.594323873121866</v>
      </c>
      <c r="AP119">
        <f t="shared" si="28"/>
        <v>0</v>
      </c>
      <c r="AQ119">
        <f t="shared" si="29"/>
        <v>8.5420144685587083</v>
      </c>
      <c r="AR119">
        <f t="shared" si="30"/>
        <v>0</v>
      </c>
      <c r="AS119">
        <f t="shared" si="31"/>
        <v>56.594323873121866</v>
      </c>
      <c r="AT119">
        <f t="shared" si="32"/>
        <v>6.2789834910035243</v>
      </c>
      <c r="AU119">
        <f t="shared" si="33"/>
        <v>0</v>
      </c>
      <c r="AW119">
        <v>5306072</v>
      </c>
      <c r="AX119" t="s">
        <v>120</v>
      </c>
      <c r="AY119" s="3">
        <v>6070</v>
      </c>
    </row>
    <row r="120" spans="1:51" x14ac:dyDescent="0.25">
      <c r="A120">
        <v>5306072</v>
      </c>
      <c r="B120" t="s">
        <v>120</v>
      </c>
      <c r="C120" s="3"/>
      <c r="D120" s="3">
        <v>840</v>
      </c>
      <c r="E120" s="3"/>
      <c r="F120" s="3"/>
      <c r="G120" s="3"/>
      <c r="H120" s="3"/>
      <c r="I120" s="3"/>
      <c r="J120" s="3">
        <v>196</v>
      </c>
      <c r="K120" s="3"/>
      <c r="L120" s="3">
        <v>372</v>
      </c>
      <c r="M120" s="3">
        <v>4244</v>
      </c>
      <c r="N120" s="3"/>
      <c r="O120" s="3"/>
      <c r="P120" s="3"/>
      <c r="Q120" s="3">
        <v>338</v>
      </c>
      <c r="R120" s="3"/>
      <c r="S120" s="3">
        <v>50</v>
      </c>
      <c r="T120" s="3"/>
      <c r="U120" s="3"/>
      <c r="V120" s="3"/>
      <c r="W120" s="3"/>
      <c r="X120" s="3">
        <v>30</v>
      </c>
      <c r="Y120" s="3">
        <v>6070</v>
      </c>
      <c r="Z120">
        <v>5306072</v>
      </c>
      <c r="AA120">
        <f t="shared" si="18"/>
        <v>0</v>
      </c>
      <c r="AB120" t="s">
        <v>120</v>
      </c>
      <c r="AC120">
        <v>641</v>
      </c>
      <c r="AE120">
        <v>5429</v>
      </c>
      <c r="AF120">
        <v>6070</v>
      </c>
      <c r="AG120" s="3">
        <f t="shared" si="19"/>
        <v>840</v>
      </c>
      <c r="AH120" s="3">
        <f t="shared" si="20"/>
        <v>4244</v>
      </c>
      <c r="AI120" s="3">
        <f t="shared" si="21"/>
        <v>0</v>
      </c>
      <c r="AJ120" s="3">
        <f t="shared" si="22"/>
        <v>196</v>
      </c>
      <c r="AK120" s="3">
        <f t="shared" si="23"/>
        <v>0</v>
      </c>
      <c r="AL120" s="7">
        <f t="shared" si="24"/>
        <v>4244</v>
      </c>
      <c r="AM120">
        <f t="shared" si="25"/>
        <v>641</v>
      </c>
      <c r="AN120">
        <f t="shared" si="26"/>
        <v>7.7907623817473572</v>
      </c>
      <c r="AO120">
        <f t="shared" si="27"/>
        <v>39.361899462066404</v>
      </c>
      <c r="AP120">
        <f t="shared" si="28"/>
        <v>0</v>
      </c>
      <c r="AQ120">
        <f t="shared" si="29"/>
        <v>1.8178445557410499</v>
      </c>
      <c r="AR120">
        <f t="shared" si="30"/>
        <v>0</v>
      </c>
      <c r="AS120">
        <f t="shared" si="31"/>
        <v>39.361899462066404</v>
      </c>
      <c r="AT120">
        <f t="shared" si="32"/>
        <v>5.9450936746429237</v>
      </c>
      <c r="AU120">
        <f t="shared" si="33"/>
        <v>6.128500823723229</v>
      </c>
      <c r="AW120">
        <v>5306080</v>
      </c>
      <c r="AX120" t="s">
        <v>121</v>
      </c>
      <c r="AY120" s="3">
        <v>9203</v>
      </c>
    </row>
    <row r="121" spans="1:51" x14ac:dyDescent="0.25">
      <c r="A121">
        <v>5306080</v>
      </c>
      <c r="B121" t="s">
        <v>121</v>
      </c>
      <c r="C121" s="3">
        <v>81</v>
      </c>
      <c r="D121" s="3">
        <v>478</v>
      </c>
      <c r="E121" s="3"/>
      <c r="F121" s="3"/>
      <c r="G121" s="3"/>
      <c r="H121" s="3"/>
      <c r="I121" s="3"/>
      <c r="J121" s="3">
        <v>6322</v>
      </c>
      <c r="K121" s="3"/>
      <c r="L121" s="3">
        <v>643</v>
      </c>
      <c r="M121" s="3">
        <v>619</v>
      </c>
      <c r="N121" s="3"/>
      <c r="O121" s="3">
        <v>654</v>
      </c>
      <c r="P121" s="3"/>
      <c r="Q121" s="3">
        <v>396</v>
      </c>
      <c r="R121" s="3"/>
      <c r="S121" s="3"/>
      <c r="T121" s="3"/>
      <c r="U121" s="3"/>
      <c r="V121" s="3"/>
      <c r="W121" s="3"/>
      <c r="X121" s="3">
        <v>10</v>
      </c>
      <c r="Y121" s="3">
        <v>9203</v>
      </c>
      <c r="Z121">
        <v>5306080</v>
      </c>
      <c r="AA121">
        <f t="shared" si="18"/>
        <v>0</v>
      </c>
      <c r="AB121" t="s">
        <v>121</v>
      </c>
      <c r="AC121">
        <v>3217</v>
      </c>
      <c r="AE121">
        <v>5986</v>
      </c>
      <c r="AF121">
        <v>9203</v>
      </c>
      <c r="AG121" s="3">
        <f t="shared" si="19"/>
        <v>559</v>
      </c>
      <c r="AH121" s="3">
        <f t="shared" si="20"/>
        <v>1273</v>
      </c>
      <c r="AI121" s="3">
        <f t="shared" si="21"/>
        <v>0</v>
      </c>
      <c r="AJ121" s="3">
        <f t="shared" si="22"/>
        <v>6322</v>
      </c>
      <c r="AK121" s="3">
        <f t="shared" si="23"/>
        <v>0</v>
      </c>
      <c r="AL121" s="7">
        <f t="shared" si="24"/>
        <v>1273</v>
      </c>
      <c r="AM121">
        <f t="shared" si="25"/>
        <v>3217</v>
      </c>
      <c r="AN121">
        <f t="shared" si="26"/>
        <v>5.1845668707104435</v>
      </c>
      <c r="AO121">
        <f t="shared" si="27"/>
        <v>11.806714895195697</v>
      </c>
      <c r="AP121">
        <f t="shared" si="28"/>
        <v>0</v>
      </c>
      <c r="AQ121">
        <f t="shared" si="29"/>
        <v>58.634761639769984</v>
      </c>
      <c r="AR121">
        <f t="shared" si="30"/>
        <v>0</v>
      </c>
      <c r="AS121">
        <f t="shared" si="31"/>
        <v>11.806714895195697</v>
      </c>
      <c r="AT121">
        <f t="shared" si="32"/>
        <v>29.83676497866815</v>
      </c>
      <c r="AU121">
        <f t="shared" si="33"/>
        <v>6.9868521134412696</v>
      </c>
      <c r="AW121">
        <v>5306081</v>
      </c>
      <c r="AX121" t="s">
        <v>122</v>
      </c>
      <c r="AY121" s="3">
        <v>9686</v>
      </c>
    </row>
    <row r="122" spans="1:51" x14ac:dyDescent="0.25">
      <c r="A122">
        <v>5306081</v>
      </c>
      <c r="B122" t="s">
        <v>122</v>
      </c>
      <c r="C122" s="3"/>
      <c r="D122" s="3">
        <v>521</v>
      </c>
      <c r="E122" s="3"/>
      <c r="F122" s="3"/>
      <c r="G122" s="3"/>
      <c r="H122" s="3"/>
      <c r="I122" s="3"/>
      <c r="J122" s="3">
        <v>6906</v>
      </c>
      <c r="K122" s="3"/>
      <c r="L122" s="3">
        <v>498</v>
      </c>
      <c r="M122" s="3">
        <v>29</v>
      </c>
      <c r="N122" s="3">
        <v>1417</v>
      </c>
      <c r="O122" s="3">
        <v>49</v>
      </c>
      <c r="P122" s="3"/>
      <c r="Q122" s="3">
        <v>209</v>
      </c>
      <c r="R122" s="3"/>
      <c r="S122" s="3">
        <v>2</v>
      </c>
      <c r="T122" s="3"/>
      <c r="U122" s="3"/>
      <c r="V122" s="3"/>
      <c r="W122" s="3"/>
      <c r="X122" s="3">
        <v>55</v>
      </c>
      <c r="Y122" s="3">
        <v>9686</v>
      </c>
      <c r="Z122">
        <v>5306081</v>
      </c>
      <c r="AA122">
        <f t="shared" si="18"/>
        <v>0</v>
      </c>
      <c r="AB122" t="s">
        <v>122</v>
      </c>
      <c r="AC122">
        <v>1441</v>
      </c>
      <c r="AE122">
        <v>8245</v>
      </c>
      <c r="AF122">
        <v>9686</v>
      </c>
      <c r="AG122" s="3">
        <f t="shared" si="19"/>
        <v>521</v>
      </c>
      <c r="AH122" s="3">
        <f t="shared" si="20"/>
        <v>1495</v>
      </c>
      <c r="AI122" s="3">
        <f t="shared" si="21"/>
        <v>0</v>
      </c>
      <c r="AJ122" s="3">
        <f t="shared" si="22"/>
        <v>6906</v>
      </c>
      <c r="AK122" s="3">
        <f t="shared" si="23"/>
        <v>0</v>
      </c>
      <c r="AL122" s="7">
        <f t="shared" si="24"/>
        <v>1495</v>
      </c>
      <c r="AM122">
        <f t="shared" si="25"/>
        <v>1441</v>
      </c>
      <c r="AN122">
        <f t="shared" si="26"/>
        <v>4.8321276201075865</v>
      </c>
      <c r="AO122">
        <f t="shared" si="27"/>
        <v>13.86570209608607</v>
      </c>
      <c r="AP122">
        <f t="shared" si="28"/>
        <v>0</v>
      </c>
      <c r="AQ122">
        <f t="shared" si="29"/>
        <v>64.051196438508626</v>
      </c>
      <c r="AR122">
        <f t="shared" si="30"/>
        <v>0</v>
      </c>
      <c r="AS122">
        <f t="shared" si="31"/>
        <v>13.86570209608607</v>
      </c>
      <c r="AT122">
        <f t="shared" si="32"/>
        <v>13.364867371545166</v>
      </c>
      <c r="AU122">
        <f t="shared" si="33"/>
        <v>5.1414412554201938</v>
      </c>
      <c r="AW122">
        <v>5307010</v>
      </c>
      <c r="AX122" t="s">
        <v>123</v>
      </c>
      <c r="AY122" s="3">
        <v>12477</v>
      </c>
    </row>
    <row r="123" spans="1:51" x14ac:dyDescent="0.25">
      <c r="A123">
        <v>5307010</v>
      </c>
      <c r="B123" t="s">
        <v>123</v>
      </c>
      <c r="C123" s="3"/>
      <c r="D123" s="3">
        <v>5973</v>
      </c>
      <c r="E123" s="3"/>
      <c r="F123" s="3">
        <v>7</v>
      </c>
      <c r="G123" s="3"/>
      <c r="H123" s="3"/>
      <c r="I123" s="3"/>
      <c r="J123" s="3">
        <v>1969</v>
      </c>
      <c r="K123" s="3"/>
      <c r="L123" s="3">
        <v>106</v>
      </c>
      <c r="M123" s="3">
        <v>1413</v>
      </c>
      <c r="N123" s="3">
        <v>2440</v>
      </c>
      <c r="O123" s="3"/>
      <c r="P123" s="3"/>
      <c r="Q123" s="3">
        <v>448</v>
      </c>
      <c r="R123" s="3"/>
      <c r="S123" s="3">
        <v>3</v>
      </c>
      <c r="T123" s="3"/>
      <c r="U123" s="3"/>
      <c r="V123" s="3"/>
      <c r="W123" s="3"/>
      <c r="X123" s="3">
        <v>118</v>
      </c>
      <c r="Y123" s="3">
        <v>12477</v>
      </c>
      <c r="Z123">
        <v>5307010</v>
      </c>
      <c r="AA123">
        <f t="shared" si="18"/>
        <v>0</v>
      </c>
      <c r="AB123" t="s">
        <v>123</v>
      </c>
      <c r="AC123">
        <v>2295</v>
      </c>
      <c r="AE123">
        <v>10182</v>
      </c>
      <c r="AF123">
        <v>12477</v>
      </c>
      <c r="AG123" s="3">
        <f t="shared" si="19"/>
        <v>5980</v>
      </c>
      <c r="AH123" s="3">
        <f t="shared" si="20"/>
        <v>3853</v>
      </c>
      <c r="AI123" s="3">
        <f t="shared" si="21"/>
        <v>0</v>
      </c>
      <c r="AJ123" s="3">
        <f t="shared" si="22"/>
        <v>1969</v>
      </c>
      <c r="AK123" s="3">
        <f t="shared" si="23"/>
        <v>0</v>
      </c>
      <c r="AL123" s="7">
        <f t="shared" si="24"/>
        <v>3853</v>
      </c>
      <c r="AM123">
        <f t="shared" si="25"/>
        <v>2295</v>
      </c>
      <c r="AN123">
        <f t="shared" si="26"/>
        <v>55.462808384344278</v>
      </c>
      <c r="AO123">
        <f t="shared" si="27"/>
        <v>35.735485067705433</v>
      </c>
      <c r="AP123">
        <f t="shared" si="28"/>
        <v>0</v>
      </c>
      <c r="AQ123">
        <f t="shared" si="29"/>
        <v>18.261918011500651</v>
      </c>
      <c r="AR123">
        <f t="shared" si="30"/>
        <v>0</v>
      </c>
      <c r="AS123">
        <f t="shared" si="31"/>
        <v>35.735485067705433</v>
      </c>
      <c r="AT123">
        <f t="shared" si="32"/>
        <v>21.285475792988315</v>
      </c>
      <c r="AU123">
        <f t="shared" si="33"/>
        <v>0.8495631962811574</v>
      </c>
      <c r="AW123">
        <v>5307011</v>
      </c>
      <c r="AX123" t="s">
        <v>124</v>
      </c>
      <c r="AY123" s="3">
        <v>6598</v>
      </c>
    </row>
    <row r="124" spans="1:51" x14ac:dyDescent="0.25">
      <c r="A124">
        <v>5307011</v>
      </c>
      <c r="B124" t="s">
        <v>124</v>
      </c>
      <c r="C124" s="3"/>
      <c r="D124" s="3">
        <v>984</v>
      </c>
      <c r="E124" s="3"/>
      <c r="F124" s="3">
        <v>32</v>
      </c>
      <c r="G124" s="3">
        <v>106</v>
      </c>
      <c r="H124" s="3"/>
      <c r="I124" s="3"/>
      <c r="J124" s="3">
        <v>678</v>
      </c>
      <c r="K124" s="3"/>
      <c r="L124" s="3">
        <v>1428</v>
      </c>
      <c r="M124" s="3">
        <v>2411</v>
      </c>
      <c r="N124" s="3">
        <v>180</v>
      </c>
      <c r="O124" s="3"/>
      <c r="P124" s="3"/>
      <c r="Q124" s="3">
        <v>148</v>
      </c>
      <c r="R124" s="3"/>
      <c r="S124" s="3">
        <v>554</v>
      </c>
      <c r="T124" s="3"/>
      <c r="U124" s="3"/>
      <c r="V124" s="3"/>
      <c r="W124" s="3"/>
      <c r="X124" s="3">
        <v>77</v>
      </c>
      <c r="Y124" s="3">
        <v>6598</v>
      </c>
      <c r="Z124">
        <v>5307011</v>
      </c>
      <c r="AA124">
        <f t="shared" si="18"/>
        <v>0</v>
      </c>
      <c r="AB124" t="s">
        <v>124</v>
      </c>
      <c r="AC124">
        <v>737</v>
      </c>
      <c r="AD124">
        <v>83</v>
      </c>
      <c r="AE124">
        <v>5778</v>
      </c>
      <c r="AF124">
        <v>6598</v>
      </c>
      <c r="AG124" s="3">
        <f t="shared" si="19"/>
        <v>1122</v>
      </c>
      <c r="AH124" s="3">
        <f t="shared" si="20"/>
        <v>2591</v>
      </c>
      <c r="AI124" s="3">
        <f t="shared" si="21"/>
        <v>0</v>
      </c>
      <c r="AJ124" s="3">
        <f t="shared" si="22"/>
        <v>678</v>
      </c>
      <c r="AK124" s="3">
        <f t="shared" si="23"/>
        <v>0</v>
      </c>
      <c r="AL124" s="7">
        <f t="shared" si="24"/>
        <v>2591</v>
      </c>
      <c r="AM124">
        <f t="shared" si="25"/>
        <v>737</v>
      </c>
      <c r="AN124">
        <f t="shared" si="26"/>
        <v>10.406232609905398</v>
      </c>
      <c r="AO124">
        <f t="shared" si="27"/>
        <v>24.030792060842142</v>
      </c>
      <c r="AP124">
        <f t="shared" si="28"/>
        <v>0</v>
      </c>
      <c r="AQ124">
        <f t="shared" si="29"/>
        <v>6.2882582081246516</v>
      </c>
      <c r="AR124">
        <f t="shared" si="30"/>
        <v>0</v>
      </c>
      <c r="AS124">
        <f t="shared" si="31"/>
        <v>24.030792060842142</v>
      </c>
      <c r="AT124">
        <f t="shared" si="32"/>
        <v>6.8354665182711924</v>
      </c>
      <c r="AU124">
        <f t="shared" si="33"/>
        <v>21.642922097605336</v>
      </c>
      <c r="AW124">
        <v>5307012</v>
      </c>
      <c r="AX124" t="s">
        <v>125</v>
      </c>
      <c r="AY124" s="3">
        <v>16215</v>
      </c>
    </row>
    <row r="125" spans="1:51" x14ac:dyDescent="0.25">
      <c r="A125">
        <v>5307012</v>
      </c>
      <c r="B125" t="s">
        <v>125</v>
      </c>
      <c r="C125" s="3"/>
      <c r="D125" s="3">
        <v>7143</v>
      </c>
      <c r="E125" s="3"/>
      <c r="F125" s="3"/>
      <c r="G125" s="3"/>
      <c r="H125" s="3"/>
      <c r="I125" s="3"/>
      <c r="J125" s="3">
        <v>3105</v>
      </c>
      <c r="K125" s="3"/>
      <c r="L125" s="3">
        <v>1665</v>
      </c>
      <c r="M125" s="3">
        <v>416</v>
      </c>
      <c r="N125" s="3">
        <v>3540</v>
      </c>
      <c r="O125" s="3"/>
      <c r="P125" s="3"/>
      <c r="Q125" s="3">
        <v>306</v>
      </c>
      <c r="R125" s="3"/>
      <c r="S125" s="3"/>
      <c r="T125" s="3"/>
      <c r="U125" s="3"/>
      <c r="V125" s="3"/>
      <c r="W125" s="3"/>
      <c r="X125" s="3">
        <v>40</v>
      </c>
      <c r="Y125" s="3">
        <v>16215</v>
      </c>
      <c r="Z125">
        <v>5307012</v>
      </c>
      <c r="AA125">
        <f t="shared" si="18"/>
        <v>0</v>
      </c>
      <c r="AB125" t="s">
        <v>125</v>
      </c>
      <c r="AC125">
        <v>3526</v>
      </c>
      <c r="AE125">
        <v>12689</v>
      </c>
      <c r="AF125">
        <v>16215</v>
      </c>
      <c r="AG125" s="3">
        <f t="shared" si="19"/>
        <v>7143</v>
      </c>
      <c r="AH125" s="3">
        <f t="shared" si="20"/>
        <v>3956</v>
      </c>
      <c r="AI125" s="3">
        <f t="shared" si="21"/>
        <v>0</v>
      </c>
      <c r="AJ125" s="3">
        <f t="shared" si="22"/>
        <v>3105</v>
      </c>
      <c r="AK125" s="3">
        <f t="shared" si="23"/>
        <v>0</v>
      </c>
      <c r="AL125" s="7">
        <f t="shared" si="24"/>
        <v>3956</v>
      </c>
      <c r="AM125">
        <f t="shared" si="25"/>
        <v>3526</v>
      </c>
      <c r="AN125">
        <f t="shared" si="26"/>
        <v>66.249304396215919</v>
      </c>
      <c r="AO125">
        <f t="shared" si="27"/>
        <v>36.6907809311816</v>
      </c>
      <c r="AP125">
        <f t="shared" si="28"/>
        <v>0</v>
      </c>
      <c r="AQ125">
        <f t="shared" si="29"/>
        <v>28.797996661101838</v>
      </c>
      <c r="AR125">
        <f t="shared" si="30"/>
        <v>0</v>
      </c>
      <c r="AS125">
        <f t="shared" si="31"/>
        <v>36.6907809311816</v>
      </c>
      <c r="AT125">
        <f t="shared" si="32"/>
        <v>32.702652569096642</v>
      </c>
      <c r="AU125">
        <f t="shared" si="33"/>
        <v>10.26827012025902</v>
      </c>
      <c r="AW125">
        <v>5307013</v>
      </c>
      <c r="AX125" t="s">
        <v>126</v>
      </c>
      <c r="AY125" s="3">
        <v>14607</v>
      </c>
    </row>
    <row r="126" spans="1:51" x14ac:dyDescent="0.25">
      <c r="A126">
        <v>5307013</v>
      </c>
      <c r="B126" t="s">
        <v>126</v>
      </c>
      <c r="C126" s="3">
        <v>345</v>
      </c>
      <c r="D126" s="3">
        <v>2824</v>
      </c>
      <c r="E126" s="3"/>
      <c r="F126" s="3"/>
      <c r="G126" s="3"/>
      <c r="H126" s="3"/>
      <c r="I126" s="3"/>
      <c r="J126" s="3">
        <v>3371</v>
      </c>
      <c r="K126" s="3"/>
      <c r="L126" s="3">
        <v>6033</v>
      </c>
      <c r="M126" s="3">
        <v>690</v>
      </c>
      <c r="N126" s="3">
        <v>981</v>
      </c>
      <c r="O126" s="3"/>
      <c r="P126" s="3"/>
      <c r="Q126" s="3">
        <v>124</v>
      </c>
      <c r="R126" s="3"/>
      <c r="S126" s="3">
        <v>4</v>
      </c>
      <c r="T126" s="3"/>
      <c r="U126" s="3"/>
      <c r="V126" s="3"/>
      <c r="W126" s="3"/>
      <c r="X126" s="3">
        <v>235</v>
      </c>
      <c r="Y126" s="3">
        <v>14607</v>
      </c>
      <c r="Z126">
        <v>5307013</v>
      </c>
      <c r="AA126">
        <f t="shared" si="18"/>
        <v>0</v>
      </c>
      <c r="AB126" t="s">
        <v>126</v>
      </c>
      <c r="AC126">
        <v>2784</v>
      </c>
      <c r="AE126">
        <v>11823</v>
      </c>
      <c r="AF126">
        <v>14607</v>
      </c>
      <c r="AG126" s="3">
        <f t="shared" si="19"/>
        <v>3169</v>
      </c>
      <c r="AH126" s="3">
        <f t="shared" si="20"/>
        <v>1671</v>
      </c>
      <c r="AI126" s="3">
        <f t="shared" si="21"/>
        <v>0</v>
      </c>
      <c r="AJ126" s="3">
        <f t="shared" si="22"/>
        <v>3371</v>
      </c>
      <c r="AK126" s="3">
        <f t="shared" si="23"/>
        <v>0</v>
      </c>
      <c r="AL126" s="7">
        <f t="shared" si="24"/>
        <v>1671</v>
      </c>
      <c r="AM126">
        <f t="shared" si="25"/>
        <v>2784</v>
      </c>
      <c r="AN126">
        <f t="shared" si="26"/>
        <v>29.391578556854014</v>
      </c>
      <c r="AO126">
        <f t="shared" si="27"/>
        <v>15.498052309404564</v>
      </c>
      <c r="AP126">
        <f t="shared" si="28"/>
        <v>0</v>
      </c>
      <c r="AQ126">
        <f t="shared" si="29"/>
        <v>31.265071415321831</v>
      </c>
      <c r="AR126">
        <f t="shared" si="30"/>
        <v>0</v>
      </c>
      <c r="AS126">
        <f t="shared" si="31"/>
        <v>15.498052309404564</v>
      </c>
      <c r="AT126">
        <f t="shared" si="32"/>
        <v>25.820812465219809</v>
      </c>
      <c r="AU126">
        <f t="shared" si="33"/>
        <v>41.302115424111733</v>
      </c>
      <c r="AW126">
        <v>5307014</v>
      </c>
      <c r="AX126" t="s">
        <v>127</v>
      </c>
      <c r="AY126" s="3">
        <v>27560</v>
      </c>
    </row>
    <row r="127" spans="1:51" x14ac:dyDescent="0.25">
      <c r="A127">
        <v>5307014</v>
      </c>
      <c r="B127" t="s">
        <v>127</v>
      </c>
      <c r="C127" s="3"/>
      <c r="D127" s="3">
        <v>5649</v>
      </c>
      <c r="E127" s="3"/>
      <c r="F127" s="3">
        <v>222</v>
      </c>
      <c r="G127" s="3">
        <v>12</v>
      </c>
      <c r="H127" s="3"/>
      <c r="I127" s="3"/>
      <c r="J127" s="3">
        <v>3106</v>
      </c>
      <c r="K127" s="3"/>
      <c r="L127" s="3">
        <v>4942</v>
      </c>
      <c r="M127" s="3">
        <v>777</v>
      </c>
      <c r="N127" s="3">
        <v>10185</v>
      </c>
      <c r="O127" s="3"/>
      <c r="P127" s="3">
        <v>27</v>
      </c>
      <c r="Q127" s="3">
        <v>276</v>
      </c>
      <c r="R127" s="3"/>
      <c r="S127" s="3">
        <v>2191</v>
      </c>
      <c r="T127" s="3"/>
      <c r="U127" s="3"/>
      <c r="V127" s="3"/>
      <c r="W127" s="3"/>
      <c r="X127" s="3">
        <v>173</v>
      </c>
      <c r="Y127" s="3">
        <v>27560</v>
      </c>
      <c r="Z127">
        <v>5307014</v>
      </c>
      <c r="AA127">
        <f t="shared" si="18"/>
        <v>0</v>
      </c>
      <c r="AB127" t="s">
        <v>127</v>
      </c>
      <c r="AC127">
        <v>2009</v>
      </c>
      <c r="AE127">
        <v>25551</v>
      </c>
      <c r="AF127">
        <v>27560</v>
      </c>
      <c r="AG127" s="3">
        <f t="shared" si="19"/>
        <v>5883</v>
      </c>
      <c r="AH127" s="3">
        <f t="shared" si="20"/>
        <v>10962</v>
      </c>
      <c r="AI127" s="3">
        <f t="shared" si="21"/>
        <v>0</v>
      </c>
      <c r="AJ127" s="3">
        <f t="shared" si="22"/>
        <v>3106</v>
      </c>
      <c r="AK127" s="3">
        <f t="shared" si="23"/>
        <v>0</v>
      </c>
      <c r="AL127" s="7">
        <f t="shared" si="24"/>
        <v>10962</v>
      </c>
      <c r="AM127">
        <f t="shared" si="25"/>
        <v>2009</v>
      </c>
      <c r="AN127">
        <f t="shared" si="26"/>
        <v>54.563160823594878</v>
      </c>
      <c r="AO127">
        <f t="shared" si="27"/>
        <v>101.66944908180299</v>
      </c>
      <c r="AP127">
        <f t="shared" si="28"/>
        <v>0</v>
      </c>
      <c r="AQ127">
        <f t="shared" si="29"/>
        <v>28.807271378222964</v>
      </c>
      <c r="AR127">
        <f t="shared" si="30"/>
        <v>0</v>
      </c>
      <c r="AS127">
        <f t="shared" si="31"/>
        <v>101.66944908180299</v>
      </c>
      <c r="AT127">
        <f t="shared" si="32"/>
        <v>18.63290669634576</v>
      </c>
      <c r="AU127">
        <f t="shared" si="33"/>
        <v>17.93178519593614</v>
      </c>
      <c r="AW127">
        <v>5307020</v>
      </c>
      <c r="AX127" t="s">
        <v>128</v>
      </c>
      <c r="AY127" s="3">
        <v>43922</v>
      </c>
    </row>
    <row r="128" spans="1:51" x14ac:dyDescent="0.25">
      <c r="A128">
        <v>5307020</v>
      </c>
      <c r="B128" t="s">
        <v>128</v>
      </c>
      <c r="C128" s="3"/>
      <c r="D128" s="3">
        <v>24345</v>
      </c>
      <c r="E128" s="3"/>
      <c r="F128" s="3"/>
      <c r="G128" s="3"/>
      <c r="H128" s="3"/>
      <c r="I128" s="3"/>
      <c r="J128" s="3">
        <v>4330</v>
      </c>
      <c r="K128" s="3"/>
      <c r="L128" s="3">
        <v>7577</v>
      </c>
      <c r="M128" s="3">
        <v>2143</v>
      </c>
      <c r="N128" s="3">
        <v>3837</v>
      </c>
      <c r="O128" s="3">
        <v>23</v>
      </c>
      <c r="P128" s="3"/>
      <c r="Q128" s="3">
        <v>1188</v>
      </c>
      <c r="R128" s="3"/>
      <c r="S128" s="3">
        <v>95</v>
      </c>
      <c r="T128" s="3"/>
      <c r="U128" s="3">
        <v>9</v>
      </c>
      <c r="V128" s="3"/>
      <c r="W128" s="3"/>
      <c r="X128" s="3">
        <v>375</v>
      </c>
      <c r="Y128" s="3">
        <v>43922</v>
      </c>
      <c r="Z128">
        <v>5307020</v>
      </c>
      <c r="AA128">
        <f t="shared" si="18"/>
        <v>0</v>
      </c>
      <c r="AB128" t="s">
        <v>128</v>
      </c>
      <c r="AC128">
        <v>7445</v>
      </c>
      <c r="AE128">
        <v>36477</v>
      </c>
      <c r="AF128">
        <v>43922</v>
      </c>
      <c r="AG128" s="3">
        <f t="shared" si="19"/>
        <v>24345</v>
      </c>
      <c r="AH128" s="3">
        <f t="shared" si="20"/>
        <v>6003</v>
      </c>
      <c r="AI128" s="3">
        <f t="shared" si="21"/>
        <v>0</v>
      </c>
      <c r="AJ128" s="3">
        <f t="shared" si="22"/>
        <v>4330</v>
      </c>
      <c r="AK128" s="3">
        <f t="shared" si="23"/>
        <v>9</v>
      </c>
      <c r="AL128" s="7">
        <f t="shared" si="24"/>
        <v>6003</v>
      </c>
      <c r="AM128">
        <f t="shared" si="25"/>
        <v>7445</v>
      </c>
      <c r="AN128">
        <f t="shared" si="26"/>
        <v>225.79298831385643</v>
      </c>
      <c r="AO128">
        <f t="shared" si="27"/>
        <v>55.676126878130219</v>
      </c>
      <c r="AP128">
        <f t="shared" si="28"/>
        <v>0</v>
      </c>
      <c r="AQ128">
        <f t="shared" si="29"/>
        <v>40.159525134483395</v>
      </c>
      <c r="AR128">
        <f t="shared" si="30"/>
        <v>8.347245409015025E-2</v>
      </c>
      <c r="AS128">
        <f t="shared" si="31"/>
        <v>55.676126878130219</v>
      </c>
      <c r="AT128">
        <f t="shared" si="32"/>
        <v>69.050268966796509</v>
      </c>
      <c r="AU128">
        <f t="shared" si="33"/>
        <v>17.251035927325713</v>
      </c>
      <c r="AW128">
        <v>5307021</v>
      </c>
      <c r="AX128" t="s">
        <v>129</v>
      </c>
      <c r="AY128" s="3">
        <v>9999</v>
      </c>
    </row>
    <row r="129" spans="1:51" x14ac:dyDescent="0.25">
      <c r="A129">
        <v>5307021</v>
      </c>
      <c r="B129" t="s">
        <v>129</v>
      </c>
      <c r="C129" s="3"/>
      <c r="D129" s="3">
        <v>5345</v>
      </c>
      <c r="E129" s="3"/>
      <c r="F129" s="3"/>
      <c r="G129" s="3"/>
      <c r="H129" s="3"/>
      <c r="I129" s="3"/>
      <c r="J129" s="3">
        <v>789</v>
      </c>
      <c r="K129" s="3"/>
      <c r="L129" s="3">
        <v>2562</v>
      </c>
      <c r="M129" s="3"/>
      <c r="N129" s="3">
        <v>1031</v>
      </c>
      <c r="O129" s="3"/>
      <c r="P129" s="3"/>
      <c r="Q129" s="3">
        <v>259</v>
      </c>
      <c r="R129" s="3"/>
      <c r="S129" s="3"/>
      <c r="T129" s="3"/>
      <c r="U129" s="3"/>
      <c r="V129" s="3"/>
      <c r="W129" s="3"/>
      <c r="X129" s="3">
        <v>13</v>
      </c>
      <c r="Y129" s="3">
        <v>9999</v>
      </c>
      <c r="Z129">
        <v>5307021</v>
      </c>
      <c r="AA129">
        <f t="shared" si="18"/>
        <v>0</v>
      </c>
      <c r="AB129" t="s">
        <v>129</v>
      </c>
      <c r="AC129">
        <v>2199</v>
      </c>
      <c r="AE129">
        <v>7800</v>
      </c>
      <c r="AF129">
        <v>9999</v>
      </c>
      <c r="AG129" s="3">
        <f t="shared" si="19"/>
        <v>5345</v>
      </c>
      <c r="AH129" s="3">
        <f t="shared" si="20"/>
        <v>1031</v>
      </c>
      <c r="AI129" s="3">
        <f t="shared" si="21"/>
        <v>0</v>
      </c>
      <c r="AJ129" s="3">
        <f t="shared" si="22"/>
        <v>789</v>
      </c>
      <c r="AK129" s="3">
        <f t="shared" si="23"/>
        <v>0</v>
      </c>
      <c r="AL129" s="7">
        <f t="shared" si="24"/>
        <v>1031</v>
      </c>
      <c r="AM129">
        <f t="shared" si="25"/>
        <v>2199</v>
      </c>
      <c r="AN129">
        <f t="shared" si="26"/>
        <v>49.573363012428125</v>
      </c>
      <c r="AO129">
        <f t="shared" si="27"/>
        <v>9.5622333518827674</v>
      </c>
      <c r="AP129">
        <f t="shared" si="28"/>
        <v>0</v>
      </c>
      <c r="AQ129">
        <f t="shared" si="29"/>
        <v>7.317751808569839</v>
      </c>
      <c r="AR129">
        <f t="shared" si="30"/>
        <v>0</v>
      </c>
      <c r="AS129">
        <f t="shared" si="31"/>
        <v>9.5622333518827674</v>
      </c>
      <c r="AT129">
        <f t="shared" si="32"/>
        <v>20.395102949360044</v>
      </c>
      <c r="AU129">
        <f t="shared" si="33"/>
        <v>25.622562256225624</v>
      </c>
      <c r="AW129">
        <v>5307030</v>
      </c>
      <c r="AX129" t="s">
        <v>130</v>
      </c>
      <c r="AY129" s="3">
        <v>23213</v>
      </c>
    </row>
    <row r="130" spans="1:51" x14ac:dyDescent="0.25">
      <c r="A130">
        <v>5307030</v>
      </c>
      <c r="B130" t="s">
        <v>130</v>
      </c>
      <c r="C130" s="3"/>
      <c r="D130" s="3">
        <v>7545</v>
      </c>
      <c r="E130" s="3"/>
      <c r="F130" s="3"/>
      <c r="G130" s="3"/>
      <c r="H130" s="3"/>
      <c r="I130" s="3"/>
      <c r="J130" s="3">
        <v>1208</v>
      </c>
      <c r="K130" s="3"/>
      <c r="L130" s="3">
        <v>13058</v>
      </c>
      <c r="M130" s="3">
        <v>299</v>
      </c>
      <c r="N130" s="3">
        <v>606</v>
      </c>
      <c r="O130" s="3"/>
      <c r="P130" s="3"/>
      <c r="Q130" s="3">
        <v>452</v>
      </c>
      <c r="R130" s="3"/>
      <c r="S130" s="3">
        <v>6</v>
      </c>
      <c r="T130" s="3"/>
      <c r="U130" s="3"/>
      <c r="V130" s="3"/>
      <c r="W130" s="3"/>
      <c r="X130" s="3">
        <v>39</v>
      </c>
      <c r="Y130" s="3">
        <v>23213</v>
      </c>
      <c r="Z130">
        <v>5307030</v>
      </c>
      <c r="AA130">
        <f t="shared" si="18"/>
        <v>0</v>
      </c>
      <c r="AB130" t="s">
        <v>130</v>
      </c>
      <c r="AC130">
        <v>5953</v>
      </c>
      <c r="AE130">
        <v>17260</v>
      </c>
      <c r="AF130">
        <v>23213</v>
      </c>
      <c r="AG130" s="3">
        <f t="shared" si="19"/>
        <v>7545</v>
      </c>
      <c r="AH130" s="3">
        <f t="shared" si="20"/>
        <v>905</v>
      </c>
      <c r="AI130" s="3">
        <f t="shared" si="21"/>
        <v>0</v>
      </c>
      <c r="AJ130" s="3">
        <f t="shared" si="22"/>
        <v>1208</v>
      </c>
      <c r="AK130" s="3">
        <f t="shared" si="23"/>
        <v>0</v>
      </c>
      <c r="AL130" s="7">
        <f t="shared" si="24"/>
        <v>905</v>
      </c>
      <c r="AM130">
        <f t="shared" si="25"/>
        <v>5953</v>
      </c>
      <c r="AN130">
        <f t="shared" si="26"/>
        <v>69.977740678909299</v>
      </c>
      <c r="AO130">
        <f t="shared" si="27"/>
        <v>8.3936189946206632</v>
      </c>
      <c r="AP130">
        <f t="shared" si="28"/>
        <v>0</v>
      </c>
      <c r="AQ130">
        <f t="shared" si="29"/>
        <v>11.20385828232239</v>
      </c>
      <c r="AR130">
        <f t="shared" si="30"/>
        <v>0</v>
      </c>
      <c r="AS130">
        <f t="shared" si="31"/>
        <v>8.3936189946206632</v>
      </c>
      <c r="AT130">
        <f t="shared" si="32"/>
        <v>55.212391022073824</v>
      </c>
      <c r="AU130">
        <f t="shared" si="33"/>
        <v>56.252961702494297</v>
      </c>
      <c r="AW130">
        <v>5307040</v>
      </c>
      <c r="AX130" t="s">
        <v>131</v>
      </c>
      <c r="AY130" s="3">
        <v>55248</v>
      </c>
    </row>
    <row r="131" spans="1:51" x14ac:dyDescent="0.25">
      <c r="A131">
        <v>5307040</v>
      </c>
      <c r="B131" t="s">
        <v>131</v>
      </c>
      <c r="C131" s="3"/>
      <c r="D131" s="3">
        <v>21355</v>
      </c>
      <c r="E131" s="3"/>
      <c r="F131" s="3">
        <v>125</v>
      </c>
      <c r="G131" s="3"/>
      <c r="H131" s="3"/>
      <c r="I131" s="3"/>
      <c r="J131" s="3">
        <v>3197</v>
      </c>
      <c r="K131" s="3"/>
      <c r="L131" s="3">
        <v>27341</v>
      </c>
      <c r="M131" s="3">
        <v>50</v>
      </c>
      <c r="N131" s="3">
        <v>1291</v>
      </c>
      <c r="O131" s="3"/>
      <c r="P131" s="3"/>
      <c r="Q131" s="3">
        <v>1732</v>
      </c>
      <c r="R131" s="3"/>
      <c r="S131" s="3"/>
      <c r="T131" s="3"/>
      <c r="U131" s="3">
        <v>55</v>
      </c>
      <c r="V131" s="3"/>
      <c r="W131" s="3"/>
      <c r="X131" s="3">
        <v>102</v>
      </c>
      <c r="Y131" s="3">
        <v>55248</v>
      </c>
      <c r="Z131">
        <v>5307040</v>
      </c>
      <c r="AA131">
        <f t="shared" si="18"/>
        <v>0</v>
      </c>
      <c r="AB131" t="s">
        <v>131</v>
      </c>
      <c r="AC131">
        <v>12126</v>
      </c>
      <c r="AD131">
        <v>6</v>
      </c>
      <c r="AE131">
        <v>43116</v>
      </c>
      <c r="AF131">
        <v>55248</v>
      </c>
      <c r="AG131" s="3">
        <f t="shared" si="19"/>
        <v>21480</v>
      </c>
      <c r="AH131" s="3">
        <f t="shared" si="20"/>
        <v>1341</v>
      </c>
      <c r="AI131" s="3">
        <f t="shared" si="21"/>
        <v>0</v>
      </c>
      <c r="AJ131" s="3">
        <f t="shared" si="22"/>
        <v>3197</v>
      </c>
      <c r="AK131" s="3">
        <f t="shared" si="23"/>
        <v>55</v>
      </c>
      <c r="AL131" s="7">
        <f t="shared" si="24"/>
        <v>1341</v>
      </c>
      <c r="AM131">
        <f t="shared" si="25"/>
        <v>12126</v>
      </c>
      <c r="AN131">
        <f t="shared" si="26"/>
        <v>199.22092376182528</v>
      </c>
      <c r="AO131">
        <f t="shared" si="27"/>
        <v>12.437395659432388</v>
      </c>
      <c r="AP131">
        <f t="shared" si="28"/>
        <v>0</v>
      </c>
      <c r="AQ131">
        <f t="shared" si="29"/>
        <v>29.651270636245599</v>
      </c>
      <c r="AR131">
        <f t="shared" si="30"/>
        <v>0.51010944166202932</v>
      </c>
      <c r="AS131">
        <f t="shared" si="31"/>
        <v>12.437395659432388</v>
      </c>
      <c r="AT131">
        <f t="shared" si="32"/>
        <v>112.46521981079579</v>
      </c>
      <c r="AU131">
        <f t="shared" si="33"/>
        <v>49.487764262959743</v>
      </c>
      <c r="AW131">
        <v>5307041</v>
      </c>
      <c r="AX131" t="s">
        <v>132</v>
      </c>
      <c r="AY131" s="3">
        <v>19598</v>
      </c>
    </row>
    <row r="132" spans="1:51" x14ac:dyDescent="0.25">
      <c r="A132">
        <v>5307041</v>
      </c>
      <c r="B132" t="s">
        <v>132</v>
      </c>
      <c r="C132" s="3"/>
      <c r="D132" s="3">
        <v>9903</v>
      </c>
      <c r="E132" s="3"/>
      <c r="F132" s="3"/>
      <c r="G132" s="3">
        <v>121</v>
      </c>
      <c r="H132" s="3"/>
      <c r="I132" s="3"/>
      <c r="J132" s="3">
        <v>3526</v>
      </c>
      <c r="K132" s="3"/>
      <c r="L132" s="3">
        <v>5300</v>
      </c>
      <c r="M132" s="3"/>
      <c r="N132" s="3"/>
      <c r="O132" s="3">
        <v>164</v>
      </c>
      <c r="P132" s="3"/>
      <c r="Q132" s="3">
        <v>579</v>
      </c>
      <c r="R132" s="3"/>
      <c r="S132" s="3"/>
      <c r="T132" s="3"/>
      <c r="U132" s="3"/>
      <c r="V132" s="3"/>
      <c r="W132" s="3"/>
      <c r="X132" s="3">
        <v>5</v>
      </c>
      <c r="Y132" s="3">
        <v>19598</v>
      </c>
      <c r="Z132">
        <v>5307041</v>
      </c>
      <c r="AA132">
        <f t="shared" ref="AA132:AA195" si="34">Z132-A132</f>
        <v>0</v>
      </c>
      <c r="AB132" t="s">
        <v>132</v>
      </c>
      <c r="AC132">
        <v>5557</v>
      </c>
      <c r="AE132">
        <v>14041</v>
      </c>
      <c r="AF132">
        <v>19598</v>
      </c>
      <c r="AG132" s="3">
        <f t="shared" ref="AG132:AG195" si="35">SUM(C132:G132)</f>
        <v>10024</v>
      </c>
      <c r="AH132" s="3">
        <f t="shared" ref="AH132:AH195" si="36">SUM(M132:O132)</f>
        <v>164</v>
      </c>
      <c r="AI132" s="3">
        <f t="shared" ref="AI132:AI195" si="37">SUM(H132:I132)</f>
        <v>0</v>
      </c>
      <c r="AJ132" s="3">
        <f t="shared" ref="AJ132:AJ195" si="38">SUM(J132:K132)</f>
        <v>3526</v>
      </c>
      <c r="AK132" s="3">
        <f t="shared" ref="AK132:AK195" si="39">SUM(U132)</f>
        <v>0</v>
      </c>
      <c r="AL132" s="7">
        <f t="shared" ref="AL132:AL195" si="40">SUM(M132:O132)</f>
        <v>164</v>
      </c>
      <c r="AM132">
        <f t="shared" ref="AM132:AM195" si="41">AC132</f>
        <v>5557</v>
      </c>
      <c r="AN132">
        <f t="shared" ref="AN132:AN195" si="42">AG132/$Y$3*100</f>
        <v>92.969764422185122</v>
      </c>
      <c r="AO132">
        <f t="shared" ref="AO132:AO195" si="43">AH132/$Y$3*100</f>
        <v>1.5210536078649601</v>
      </c>
      <c r="AP132">
        <f t="shared" ref="AP132:AP195" si="44">AI132/$Y$3*100</f>
        <v>0</v>
      </c>
      <c r="AQ132">
        <f t="shared" ref="AQ132:AQ195" si="45">AJ132/$Y$3*100</f>
        <v>32.702652569096642</v>
      </c>
      <c r="AR132">
        <f t="shared" ref="AR132:AR195" si="46">AK132/$Y$3*100</f>
        <v>0</v>
      </c>
      <c r="AS132">
        <f t="shared" ref="AS132:AS195" si="47">AL132/$Y$3*100</f>
        <v>1.5210536078649601</v>
      </c>
      <c r="AT132">
        <f t="shared" ref="AT132:AT195" si="48">AM132/$Y$3*100</f>
        <v>51.539603042107217</v>
      </c>
      <c r="AU132">
        <f t="shared" ref="AU132:AU195" si="49">L132/Y132*100</f>
        <v>27.043575875089292</v>
      </c>
      <c r="AW132">
        <v>5307042</v>
      </c>
      <c r="AX132" t="s">
        <v>133</v>
      </c>
      <c r="AY132" s="3">
        <v>15457</v>
      </c>
    </row>
    <row r="133" spans="1:51" x14ac:dyDescent="0.25">
      <c r="A133">
        <v>5307042</v>
      </c>
      <c r="B133" t="s">
        <v>133</v>
      </c>
      <c r="C133" s="3"/>
      <c r="D133" s="3">
        <v>5223</v>
      </c>
      <c r="E133" s="3"/>
      <c r="F133" s="3"/>
      <c r="G133" s="3"/>
      <c r="H133" s="3"/>
      <c r="I133" s="3"/>
      <c r="J133" s="3">
        <v>151</v>
      </c>
      <c r="K133" s="3"/>
      <c r="L133" s="3">
        <v>9780</v>
      </c>
      <c r="M133" s="3"/>
      <c r="N133" s="3"/>
      <c r="O133" s="3"/>
      <c r="P133" s="3"/>
      <c r="Q133" s="3">
        <v>254</v>
      </c>
      <c r="R133" s="3"/>
      <c r="S133" s="3"/>
      <c r="T133" s="3"/>
      <c r="U133" s="3"/>
      <c r="V133" s="3"/>
      <c r="W133" s="3"/>
      <c r="X133" s="3">
        <v>49</v>
      </c>
      <c r="Y133" s="3">
        <v>15457</v>
      </c>
      <c r="Z133">
        <v>5307042</v>
      </c>
      <c r="AA133">
        <f t="shared" si="34"/>
        <v>0</v>
      </c>
      <c r="AB133" t="s">
        <v>133</v>
      </c>
      <c r="AC133">
        <v>6881</v>
      </c>
      <c r="AE133">
        <v>8576</v>
      </c>
      <c r="AF133">
        <v>15457</v>
      </c>
      <c r="AG133" s="3">
        <f t="shared" si="35"/>
        <v>5223</v>
      </c>
      <c r="AH133" s="3">
        <f t="shared" si="36"/>
        <v>0</v>
      </c>
      <c r="AI133" s="3">
        <f t="shared" si="37"/>
        <v>0</v>
      </c>
      <c r="AJ133" s="3">
        <f t="shared" si="38"/>
        <v>151</v>
      </c>
      <c r="AK133" s="3">
        <f t="shared" si="39"/>
        <v>0</v>
      </c>
      <c r="AL133" s="7">
        <f t="shared" si="40"/>
        <v>0</v>
      </c>
      <c r="AM133">
        <f t="shared" si="41"/>
        <v>6881</v>
      </c>
      <c r="AN133">
        <f t="shared" si="42"/>
        <v>48.44184752365053</v>
      </c>
      <c r="AO133">
        <f t="shared" si="43"/>
        <v>0</v>
      </c>
      <c r="AP133">
        <f t="shared" si="44"/>
        <v>0</v>
      </c>
      <c r="AQ133">
        <f t="shared" si="45"/>
        <v>1.4004822852902987</v>
      </c>
      <c r="AR133">
        <f t="shared" si="46"/>
        <v>0</v>
      </c>
      <c r="AS133">
        <f t="shared" si="47"/>
        <v>0</v>
      </c>
      <c r="AT133">
        <f t="shared" si="48"/>
        <v>63.819328510480432</v>
      </c>
      <c r="AU133">
        <f t="shared" si="49"/>
        <v>63.272303810571259</v>
      </c>
      <c r="AW133">
        <v>5307050</v>
      </c>
      <c r="AX133" t="s">
        <v>134</v>
      </c>
      <c r="AY133" s="3">
        <v>7115</v>
      </c>
    </row>
    <row r="134" spans="1:51" x14ac:dyDescent="0.25">
      <c r="A134">
        <v>5307050</v>
      </c>
      <c r="B134" t="s">
        <v>134</v>
      </c>
      <c r="C134" s="3"/>
      <c r="D134" s="3">
        <v>2083</v>
      </c>
      <c r="E134" s="3"/>
      <c r="F134" s="3">
        <v>5</v>
      </c>
      <c r="G134" s="3">
        <v>57</v>
      </c>
      <c r="H134" s="3"/>
      <c r="I134" s="3"/>
      <c r="J134" s="3"/>
      <c r="K134" s="3"/>
      <c r="L134" s="3">
        <v>30</v>
      </c>
      <c r="M134" s="3"/>
      <c r="N134" s="3">
        <v>3663</v>
      </c>
      <c r="O134" s="3"/>
      <c r="P134" s="3"/>
      <c r="Q134" s="3">
        <v>1167</v>
      </c>
      <c r="R134" s="3"/>
      <c r="S134" s="3">
        <v>48</v>
      </c>
      <c r="T134" s="3"/>
      <c r="U134" s="3">
        <v>1</v>
      </c>
      <c r="V134" s="3"/>
      <c r="W134" s="3">
        <v>12</v>
      </c>
      <c r="X134" s="3">
        <v>49</v>
      </c>
      <c r="Y134" s="3">
        <v>7115</v>
      </c>
      <c r="Z134">
        <v>5307050</v>
      </c>
      <c r="AA134">
        <f t="shared" si="34"/>
        <v>0</v>
      </c>
      <c r="AB134" t="s">
        <v>134</v>
      </c>
      <c r="AC134">
        <v>1719</v>
      </c>
      <c r="AE134">
        <v>5396</v>
      </c>
      <c r="AF134">
        <v>7115</v>
      </c>
      <c r="AG134" s="3">
        <f t="shared" si="35"/>
        <v>2145</v>
      </c>
      <c r="AH134" s="3">
        <f t="shared" si="36"/>
        <v>3663</v>
      </c>
      <c r="AI134" s="3">
        <f t="shared" si="37"/>
        <v>0</v>
      </c>
      <c r="AJ134" s="3">
        <f t="shared" si="38"/>
        <v>0</v>
      </c>
      <c r="AK134" s="3">
        <f t="shared" si="39"/>
        <v>1</v>
      </c>
      <c r="AL134" s="7">
        <f t="shared" si="40"/>
        <v>3663</v>
      </c>
      <c r="AM134">
        <f t="shared" si="41"/>
        <v>1719</v>
      </c>
      <c r="AN134">
        <f t="shared" si="42"/>
        <v>19.894268224819143</v>
      </c>
      <c r="AO134">
        <f t="shared" si="43"/>
        <v>33.973288814691152</v>
      </c>
      <c r="AP134">
        <f t="shared" si="44"/>
        <v>0</v>
      </c>
      <c r="AQ134">
        <f t="shared" si="45"/>
        <v>0</v>
      </c>
      <c r="AR134">
        <f t="shared" si="46"/>
        <v>9.2747171211278057E-3</v>
      </c>
      <c r="AS134">
        <f t="shared" si="47"/>
        <v>33.973288814691152</v>
      </c>
      <c r="AT134">
        <f t="shared" si="48"/>
        <v>15.943238731218697</v>
      </c>
      <c r="AU134">
        <f t="shared" si="49"/>
        <v>0.4216444132115249</v>
      </c>
      <c r="AW134">
        <v>5307051</v>
      </c>
      <c r="AX134" t="s">
        <v>135</v>
      </c>
      <c r="AY134" s="3">
        <v>7664</v>
      </c>
    </row>
    <row r="135" spans="1:51" x14ac:dyDescent="0.25">
      <c r="A135">
        <v>5307051</v>
      </c>
      <c r="B135" t="s">
        <v>135</v>
      </c>
      <c r="C135" s="3"/>
      <c r="D135" s="3">
        <v>943</v>
      </c>
      <c r="E135" s="3"/>
      <c r="F135" s="3">
        <v>42</v>
      </c>
      <c r="G135" s="3"/>
      <c r="H135" s="3"/>
      <c r="I135" s="3"/>
      <c r="J135" s="3"/>
      <c r="K135" s="3"/>
      <c r="L135" s="3">
        <v>20</v>
      </c>
      <c r="M135" s="3"/>
      <c r="N135" s="3">
        <v>6022</v>
      </c>
      <c r="O135" s="3"/>
      <c r="P135" s="3"/>
      <c r="Q135" s="3">
        <v>562</v>
      </c>
      <c r="R135" s="3"/>
      <c r="S135" s="3"/>
      <c r="T135" s="3"/>
      <c r="U135" s="3"/>
      <c r="V135" s="3"/>
      <c r="W135" s="3">
        <v>51</v>
      </c>
      <c r="X135" s="3">
        <v>24</v>
      </c>
      <c r="Y135" s="3">
        <v>7664</v>
      </c>
      <c r="Z135">
        <v>5307051</v>
      </c>
      <c r="AA135">
        <f t="shared" si="34"/>
        <v>0</v>
      </c>
      <c r="AB135" t="s">
        <v>135</v>
      </c>
      <c r="AC135">
        <v>3544</v>
      </c>
      <c r="AE135">
        <v>4120</v>
      </c>
      <c r="AF135">
        <v>7664</v>
      </c>
      <c r="AG135" s="3">
        <f t="shared" si="35"/>
        <v>985</v>
      </c>
      <c r="AH135" s="3">
        <f t="shared" si="36"/>
        <v>6022</v>
      </c>
      <c r="AI135" s="3">
        <f t="shared" si="37"/>
        <v>0</v>
      </c>
      <c r="AJ135" s="3">
        <f t="shared" si="38"/>
        <v>0</v>
      </c>
      <c r="AK135" s="3">
        <f t="shared" si="39"/>
        <v>0</v>
      </c>
      <c r="AL135" s="7">
        <f t="shared" si="40"/>
        <v>6022</v>
      </c>
      <c r="AM135">
        <f t="shared" si="41"/>
        <v>3544</v>
      </c>
      <c r="AN135">
        <f t="shared" si="42"/>
        <v>9.1355963643108886</v>
      </c>
      <c r="AO135">
        <f t="shared" si="43"/>
        <v>55.852346503431647</v>
      </c>
      <c r="AP135">
        <f t="shared" si="44"/>
        <v>0</v>
      </c>
      <c r="AQ135">
        <f t="shared" si="45"/>
        <v>0</v>
      </c>
      <c r="AR135">
        <f t="shared" si="46"/>
        <v>0</v>
      </c>
      <c r="AS135">
        <f t="shared" si="47"/>
        <v>55.852346503431647</v>
      </c>
      <c r="AT135">
        <f t="shared" si="48"/>
        <v>32.86959747727694</v>
      </c>
      <c r="AU135">
        <f t="shared" si="49"/>
        <v>0.26096033402922758</v>
      </c>
      <c r="AW135">
        <v>5307060</v>
      </c>
      <c r="AX135" t="s">
        <v>136</v>
      </c>
      <c r="AY135" s="3">
        <v>11026</v>
      </c>
    </row>
    <row r="136" spans="1:51" x14ac:dyDescent="0.25">
      <c r="A136">
        <v>5307060</v>
      </c>
      <c r="B136" t="s">
        <v>136</v>
      </c>
      <c r="C136" s="3"/>
      <c r="D136" s="3">
        <v>4317</v>
      </c>
      <c r="E136" s="3"/>
      <c r="F136" s="3"/>
      <c r="G136" s="3">
        <v>51</v>
      </c>
      <c r="H136" s="3"/>
      <c r="I136" s="3"/>
      <c r="J136" s="3">
        <v>207</v>
      </c>
      <c r="K136" s="3"/>
      <c r="L136" s="3"/>
      <c r="M136" s="3"/>
      <c r="N136" s="3">
        <v>4514</v>
      </c>
      <c r="O136" s="3"/>
      <c r="P136" s="3"/>
      <c r="Q136" s="3">
        <v>1688</v>
      </c>
      <c r="R136" s="3"/>
      <c r="S136" s="3">
        <v>2</v>
      </c>
      <c r="T136" s="3"/>
      <c r="U136" s="3"/>
      <c r="V136" s="3"/>
      <c r="W136" s="3"/>
      <c r="X136" s="3">
        <v>247</v>
      </c>
      <c r="Y136" s="3">
        <v>11026</v>
      </c>
      <c r="Z136">
        <v>5307060</v>
      </c>
      <c r="AA136">
        <f t="shared" si="34"/>
        <v>0</v>
      </c>
      <c r="AB136" t="s">
        <v>136</v>
      </c>
      <c r="AC136">
        <v>1964</v>
      </c>
      <c r="AE136">
        <v>9062</v>
      </c>
      <c r="AF136">
        <v>11026</v>
      </c>
      <c r="AG136" s="3">
        <f t="shared" si="35"/>
        <v>4368</v>
      </c>
      <c r="AH136" s="3">
        <f t="shared" si="36"/>
        <v>4514</v>
      </c>
      <c r="AI136" s="3">
        <f t="shared" si="37"/>
        <v>0</v>
      </c>
      <c r="AJ136" s="3">
        <f t="shared" si="38"/>
        <v>207</v>
      </c>
      <c r="AK136" s="3">
        <f t="shared" si="39"/>
        <v>0</v>
      </c>
      <c r="AL136" s="7">
        <f t="shared" si="40"/>
        <v>4514</v>
      </c>
      <c r="AM136">
        <f t="shared" si="41"/>
        <v>1964</v>
      </c>
      <c r="AN136">
        <f t="shared" si="42"/>
        <v>40.511964385086259</v>
      </c>
      <c r="AO136">
        <f t="shared" si="43"/>
        <v>41.866073084770917</v>
      </c>
      <c r="AP136">
        <f t="shared" si="44"/>
        <v>0</v>
      </c>
      <c r="AQ136">
        <f t="shared" si="45"/>
        <v>1.9198664440734556</v>
      </c>
      <c r="AR136">
        <f t="shared" si="46"/>
        <v>0</v>
      </c>
      <c r="AS136">
        <f t="shared" si="47"/>
        <v>41.866073084770917</v>
      </c>
      <c r="AT136">
        <f t="shared" si="48"/>
        <v>18.215544425895011</v>
      </c>
      <c r="AU136">
        <f t="shared" si="49"/>
        <v>0</v>
      </c>
      <c r="AW136">
        <v>5307061</v>
      </c>
      <c r="AX136" t="s">
        <v>137</v>
      </c>
      <c r="AY136" s="3">
        <v>12451</v>
      </c>
    </row>
    <row r="137" spans="1:51" x14ac:dyDescent="0.25">
      <c r="A137">
        <v>5307061</v>
      </c>
      <c r="B137" t="s">
        <v>137</v>
      </c>
      <c r="C137" s="3"/>
      <c r="D137" s="3">
        <v>5524</v>
      </c>
      <c r="E137" s="3"/>
      <c r="F137" s="3"/>
      <c r="G137" s="3"/>
      <c r="H137" s="3"/>
      <c r="I137" s="3"/>
      <c r="J137" s="3">
        <v>224</v>
      </c>
      <c r="K137" s="3"/>
      <c r="L137" s="3">
        <v>2659</v>
      </c>
      <c r="M137" s="3"/>
      <c r="N137" s="3">
        <v>3514</v>
      </c>
      <c r="O137" s="3"/>
      <c r="P137" s="3"/>
      <c r="Q137" s="3">
        <v>478</v>
      </c>
      <c r="R137" s="3"/>
      <c r="S137" s="3">
        <v>2</v>
      </c>
      <c r="T137" s="3"/>
      <c r="U137" s="3">
        <v>13</v>
      </c>
      <c r="V137" s="3"/>
      <c r="W137" s="3"/>
      <c r="X137" s="3">
        <v>37</v>
      </c>
      <c r="Y137" s="3">
        <v>12451</v>
      </c>
      <c r="Z137">
        <v>5307061</v>
      </c>
      <c r="AA137">
        <f t="shared" si="34"/>
        <v>0</v>
      </c>
      <c r="AB137" t="s">
        <v>137</v>
      </c>
      <c r="AC137">
        <v>4537</v>
      </c>
      <c r="AE137">
        <v>7914</v>
      </c>
      <c r="AF137">
        <v>12451</v>
      </c>
      <c r="AG137" s="3">
        <f t="shared" si="35"/>
        <v>5524</v>
      </c>
      <c r="AH137" s="3">
        <f t="shared" si="36"/>
        <v>3514</v>
      </c>
      <c r="AI137" s="3">
        <f t="shared" si="37"/>
        <v>0</v>
      </c>
      <c r="AJ137" s="3">
        <f t="shared" si="38"/>
        <v>224</v>
      </c>
      <c r="AK137" s="3">
        <f t="shared" si="39"/>
        <v>13</v>
      </c>
      <c r="AL137" s="7">
        <f t="shared" si="40"/>
        <v>3514</v>
      </c>
      <c r="AM137">
        <f t="shared" si="41"/>
        <v>4537</v>
      </c>
      <c r="AN137">
        <f t="shared" si="42"/>
        <v>51.233537377109997</v>
      </c>
      <c r="AO137">
        <f t="shared" si="43"/>
        <v>32.59135596364311</v>
      </c>
      <c r="AP137">
        <f t="shared" si="44"/>
        <v>0</v>
      </c>
      <c r="AQ137">
        <f t="shared" si="45"/>
        <v>2.0775366351326285</v>
      </c>
      <c r="AR137">
        <f t="shared" si="46"/>
        <v>0.12057132257466147</v>
      </c>
      <c r="AS137">
        <f t="shared" si="47"/>
        <v>32.59135596364311</v>
      </c>
      <c r="AT137">
        <f t="shared" si="48"/>
        <v>42.079391578556852</v>
      </c>
      <c r="AU137">
        <f t="shared" si="49"/>
        <v>21.355714400449763</v>
      </c>
      <c r="AW137">
        <v>5307062</v>
      </c>
      <c r="AX137" t="s">
        <v>138</v>
      </c>
      <c r="AY137" s="3">
        <v>2779</v>
      </c>
    </row>
    <row r="138" spans="1:51" x14ac:dyDescent="0.25">
      <c r="A138">
        <v>5307062</v>
      </c>
      <c r="B138" t="s">
        <v>138</v>
      </c>
      <c r="C138" s="3"/>
      <c r="D138" s="3">
        <v>1452</v>
      </c>
      <c r="E138" s="3"/>
      <c r="F138" s="3"/>
      <c r="G138" s="3"/>
      <c r="H138" s="3"/>
      <c r="I138" s="3"/>
      <c r="J138" s="3">
        <v>1116</v>
      </c>
      <c r="K138" s="3"/>
      <c r="L138" s="3"/>
      <c r="M138" s="3"/>
      <c r="N138" s="3"/>
      <c r="O138" s="3"/>
      <c r="P138" s="3"/>
      <c r="Q138" s="3">
        <v>126</v>
      </c>
      <c r="R138" s="3"/>
      <c r="S138" s="3"/>
      <c r="T138" s="3"/>
      <c r="U138" s="3"/>
      <c r="V138" s="3"/>
      <c r="W138" s="3"/>
      <c r="X138" s="3">
        <v>85</v>
      </c>
      <c r="Y138" s="3">
        <v>2779</v>
      </c>
      <c r="Z138">
        <v>5307062</v>
      </c>
      <c r="AA138">
        <f t="shared" si="34"/>
        <v>0</v>
      </c>
      <c r="AB138" t="s">
        <v>138</v>
      </c>
      <c r="AC138">
        <v>2</v>
      </c>
      <c r="AE138">
        <v>2777</v>
      </c>
      <c r="AF138">
        <v>2779</v>
      </c>
      <c r="AG138" s="3">
        <f t="shared" si="35"/>
        <v>1452</v>
      </c>
      <c r="AH138" s="3">
        <f t="shared" si="36"/>
        <v>0</v>
      </c>
      <c r="AI138" s="3">
        <f t="shared" si="37"/>
        <v>0</v>
      </c>
      <c r="AJ138" s="3">
        <f t="shared" si="38"/>
        <v>1116</v>
      </c>
      <c r="AK138" s="3">
        <f t="shared" si="39"/>
        <v>0</v>
      </c>
      <c r="AL138" s="7">
        <f t="shared" si="40"/>
        <v>0</v>
      </c>
      <c r="AM138">
        <f t="shared" si="41"/>
        <v>2</v>
      </c>
      <c r="AN138">
        <f t="shared" si="42"/>
        <v>13.466889259877574</v>
      </c>
      <c r="AO138">
        <f t="shared" si="43"/>
        <v>0</v>
      </c>
      <c r="AP138">
        <f t="shared" si="44"/>
        <v>0</v>
      </c>
      <c r="AQ138">
        <f t="shared" si="45"/>
        <v>10.350584307178631</v>
      </c>
      <c r="AR138">
        <f t="shared" si="46"/>
        <v>0</v>
      </c>
      <c r="AS138">
        <f t="shared" si="47"/>
        <v>0</v>
      </c>
      <c r="AT138">
        <f t="shared" si="48"/>
        <v>1.8549434242255611E-2</v>
      </c>
      <c r="AU138">
        <f t="shared" si="49"/>
        <v>0</v>
      </c>
      <c r="AW138">
        <v>5307063</v>
      </c>
      <c r="AX138" t="s">
        <v>139</v>
      </c>
      <c r="AY138" s="3">
        <v>6983</v>
      </c>
    </row>
    <row r="139" spans="1:51" x14ac:dyDescent="0.25">
      <c r="A139">
        <v>5307063</v>
      </c>
      <c r="B139" t="s">
        <v>139</v>
      </c>
      <c r="C139" s="3"/>
      <c r="D139" s="3">
        <v>2339</v>
      </c>
      <c r="E139" s="3"/>
      <c r="F139" s="3"/>
      <c r="G139" s="3">
        <v>68</v>
      </c>
      <c r="H139" s="3"/>
      <c r="I139" s="3"/>
      <c r="J139" s="3">
        <v>714</v>
      </c>
      <c r="K139" s="3"/>
      <c r="L139" s="3">
        <v>2445</v>
      </c>
      <c r="M139" s="3"/>
      <c r="N139" s="3">
        <v>1130</v>
      </c>
      <c r="O139" s="3"/>
      <c r="P139" s="3"/>
      <c r="Q139" s="3">
        <v>271</v>
      </c>
      <c r="R139" s="3"/>
      <c r="S139" s="3"/>
      <c r="T139" s="3"/>
      <c r="U139" s="3"/>
      <c r="V139" s="3"/>
      <c r="W139" s="3"/>
      <c r="X139" s="3">
        <v>16</v>
      </c>
      <c r="Y139" s="3">
        <v>6983</v>
      </c>
      <c r="Z139">
        <v>5307063</v>
      </c>
      <c r="AA139">
        <f t="shared" si="34"/>
        <v>0</v>
      </c>
      <c r="AB139" t="s">
        <v>139</v>
      </c>
      <c r="AC139">
        <v>3826</v>
      </c>
      <c r="AE139">
        <v>3157</v>
      </c>
      <c r="AF139">
        <v>6983</v>
      </c>
      <c r="AG139" s="3">
        <f t="shared" si="35"/>
        <v>2407</v>
      </c>
      <c r="AH139" s="3">
        <f t="shared" si="36"/>
        <v>1130</v>
      </c>
      <c r="AI139" s="3">
        <f t="shared" si="37"/>
        <v>0</v>
      </c>
      <c r="AJ139" s="3">
        <f t="shared" si="38"/>
        <v>714</v>
      </c>
      <c r="AK139" s="3">
        <f t="shared" si="39"/>
        <v>0</v>
      </c>
      <c r="AL139" s="7">
        <f t="shared" si="40"/>
        <v>1130</v>
      </c>
      <c r="AM139">
        <f t="shared" si="41"/>
        <v>3826</v>
      </c>
      <c r="AN139">
        <f t="shared" si="42"/>
        <v>22.324244110554627</v>
      </c>
      <c r="AO139">
        <f t="shared" si="43"/>
        <v>10.480430346874419</v>
      </c>
      <c r="AP139">
        <f t="shared" si="44"/>
        <v>0</v>
      </c>
      <c r="AQ139">
        <f t="shared" si="45"/>
        <v>6.6221480244852522</v>
      </c>
      <c r="AR139">
        <f t="shared" si="46"/>
        <v>0</v>
      </c>
      <c r="AS139">
        <f t="shared" si="47"/>
        <v>10.480430346874419</v>
      </c>
      <c r="AT139">
        <f t="shared" si="48"/>
        <v>35.485067705434986</v>
      </c>
      <c r="AU139">
        <f t="shared" si="49"/>
        <v>35.013604467993694</v>
      </c>
      <c r="AW139">
        <v>5308010</v>
      </c>
      <c r="AX139" t="s">
        <v>140</v>
      </c>
      <c r="AY139" s="3">
        <v>15184</v>
      </c>
    </row>
    <row r="140" spans="1:51" x14ac:dyDescent="0.25">
      <c r="A140">
        <v>5308010</v>
      </c>
      <c r="B140" t="s">
        <v>140</v>
      </c>
      <c r="C140" s="3">
        <v>2422</v>
      </c>
      <c r="D140" s="3">
        <v>5143</v>
      </c>
      <c r="E140" s="3"/>
      <c r="F140" s="3"/>
      <c r="G140" s="3"/>
      <c r="H140" s="3"/>
      <c r="I140" s="3"/>
      <c r="J140" s="3">
        <v>934</v>
      </c>
      <c r="K140" s="3"/>
      <c r="L140" s="3">
        <v>690</v>
      </c>
      <c r="M140" s="3">
        <v>1498</v>
      </c>
      <c r="N140" s="3">
        <v>4049</v>
      </c>
      <c r="O140" s="3"/>
      <c r="P140" s="3"/>
      <c r="Q140" s="3">
        <v>293</v>
      </c>
      <c r="R140" s="3"/>
      <c r="S140" s="3"/>
      <c r="T140" s="3"/>
      <c r="U140" s="3">
        <v>2</v>
      </c>
      <c r="V140" s="3"/>
      <c r="W140" s="3"/>
      <c r="X140" s="3">
        <v>153</v>
      </c>
      <c r="Y140" s="3">
        <v>15184</v>
      </c>
      <c r="Z140">
        <v>5308010</v>
      </c>
      <c r="AA140">
        <f t="shared" si="34"/>
        <v>0</v>
      </c>
      <c r="AB140" t="s">
        <v>140</v>
      </c>
      <c r="AC140">
        <v>2223</v>
      </c>
      <c r="AE140">
        <v>12961</v>
      </c>
      <c r="AF140">
        <v>15184</v>
      </c>
      <c r="AG140" s="3">
        <f t="shared" si="35"/>
        <v>7565</v>
      </c>
      <c r="AH140" s="3">
        <f t="shared" si="36"/>
        <v>5547</v>
      </c>
      <c r="AI140" s="3">
        <f t="shared" si="37"/>
        <v>0</v>
      </c>
      <c r="AJ140" s="3">
        <f t="shared" si="38"/>
        <v>934</v>
      </c>
      <c r="AK140" s="3">
        <f t="shared" si="39"/>
        <v>2</v>
      </c>
      <c r="AL140" s="7">
        <f t="shared" si="40"/>
        <v>5547</v>
      </c>
      <c r="AM140">
        <f t="shared" si="41"/>
        <v>2223</v>
      </c>
      <c r="AN140">
        <f t="shared" si="42"/>
        <v>70.163235021331843</v>
      </c>
      <c r="AO140">
        <f t="shared" si="43"/>
        <v>51.446855870895938</v>
      </c>
      <c r="AP140">
        <f t="shared" si="44"/>
        <v>0</v>
      </c>
      <c r="AQ140">
        <f t="shared" si="45"/>
        <v>8.6625857911333703</v>
      </c>
      <c r="AR140">
        <f t="shared" si="46"/>
        <v>1.8549434242255611E-2</v>
      </c>
      <c r="AS140">
        <f t="shared" si="47"/>
        <v>51.446855870895938</v>
      </c>
      <c r="AT140">
        <f t="shared" si="48"/>
        <v>20.617696160267112</v>
      </c>
      <c r="AU140">
        <f t="shared" si="49"/>
        <v>4.5442571127502633</v>
      </c>
      <c r="AW140">
        <v>5308011</v>
      </c>
      <c r="AX140" t="s">
        <v>141</v>
      </c>
      <c r="AY140" s="3">
        <v>8392</v>
      </c>
    </row>
    <row r="141" spans="1:51" x14ac:dyDescent="0.25">
      <c r="A141">
        <v>5308011</v>
      </c>
      <c r="B141" t="s">
        <v>141</v>
      </c>
      <c r="C141" s="3"/>
      <c r="D141" s="3">
        <v>970</v>
      </c>
      <c r="E141" s="3"/>
      <c r="F141" s="3"/>
      <c r="G141" s="3"/>
      <c r="H141" s="3"/>
      <c r="I141" s="3"/>
      <c r="J141" s="3">
        <v>1260</v>
      </c>
      <c r="K141" s="3"/>
      <c r="L141" s="3">
        <v>2804</v>
      </c>
      <c r="M141" s="3"/>
      <c r="N141" s="3">
        <v>2975</v>
      </c>
      <c r="O141" s="3"/>
      <c r="P141" s="3"/>
      <c r="Q141" s="3">
        <v>314</v>
      </c>
      <c r="R141" s="3"/>
      <c r="S141" s="3"/>
      <c r="T141" s="3"/>
      <c r="U141" s="3"/>
      <c r="V141" s="3"/>
      <c r="W141" s="3"/>
      <c r="X141" s="3">
        <v>69</v>
      </c>
      <c r="Y141" s="3">
        <v>8392</v>
      </c>
      <c r="Z141">
        <v>5308011</v>
      </c>
      <c r="AA141">
        <f t="shared" si="34"/>
        <v>0</v>
      </c>
      <c r="AB141" t="s">
        <v>141</v>
      </c>
      <c r="AC141">
        <v>2848</v>
      </c>
      <c r="AE141">
        <v>5544</v>
      </c>
      <c r="AF141">
        <v>8392</v>
      </c>
      <c r="AG141" s="3">
        <f t="shared" si="35"/>
        <v>970</v>
      </c>
      <c r="AH141" s="3">
        <f t="shared" si="36"/>
        <v>2975</v>
      </c>
      <c r="AI141" s="3">
        <f t="shared" si="37"/>
        <v>0</v>
      </c>
      <c r="AJ141" s="3">
        <f t="shared" si="38"/>
        <v>1260</v>
      </c>
      <c r="AK141" s="3">
        <f t="shared" si="39"/>
        <v>0</v>
      </c>
      <c r="AL141" s="7">
        <f t="shared" si="40"/>
        <v>2975</v>
      </c>
      <c r="AM141">
        <f t="shared" si="41"/>
        <v>2848</v>
      </c>
      <c r="AN141">
        <f t="shared" si="42"/>
        <v>8.9964756074939718</v>
      </c>
      <c r="AO141">
        <f t="shared" si="43"/>
        <v>27.59228343535522</v>
      </c>
      <c r="AP141">
        <f t="shared" si="44"/>
        <v>0</v>
      </c>
      <c r="AQ141">
        <f t="shared" si="45"/>
        <v>11.686143572621036</v>
      </c>
      <c r="AR141">
        <f t="shared" si="46"/>
        <v>0</v>
      </c>
      <c r="AS141">
        <f t="shared" si="47"/>
        <v>27.59228343535522</v>
      </c>
      <c r="AT141">
        <f t="shared" si="48"/>
        <v>26.414394360971986</v>
      </c>
      <c r="AU141">
        <f t="shared" si="49"/>
        <v>33.412774070543378</v>
      </c>
      <c r="AW141">
        <v>5308020</v>
      </c>
      <c r="AX141" t="s">
        <v>142</v>
      </c>
      <c r="AY141" s="3">
        <v>16677</v>
      </c>
    </row>
    <row r="142" spans="1:51" x14ac:dyDescent="0.25">
      <c r="A142">
        <v>5308020</v>
      </c>
      <c r="B142" t="s">
        <v>142</v>
      </c>
      <c r="C142" s="3"/>
      <c r="D142" s="3">
        <v>3711</v>
      </c>
      <c r="E142" s="3"/>
      <c r="F142" s="3"/>
      <c r="G142" s="3"/>
      <c r="H142" s="3"/>
      <c r="I142" s="3"/>
      <c r="J142" s="3">
        <v>2047</v>
      </c>
      <c r="K142" s="3"/>
      <c r="L142" s="3">
        <v>2542</v>
      </c>
      <c r="M142" s="3">
        <v>1679</v>
      </c>
      <c r="N142" s="3">
        <v>6140</v>
      </c>
      <c r="O142" s="3"/>
      <c r="P142" s="3"/>
      <c r="Q142" s="3">
        <v>143</v>
      </c>
      <c r="R142" s="3"/>
      <c r="S142" s="3">
        <v>391</v>
      </c>
      <c r="T142" s="3"/>
      <c r="U142" s="3"/>
      <c r="V142" s="3"/>
      <c r="W142" s="3"/>
      <c r="X142" s="3">
        <v>24</v>
      </c>
      <c r="Y142" s="3">
        <v>16677</v>
      </c>
      <c r="Z142">
        <v>5308020</v>
      </c>
      <c r="AA142">
        <f t="shared" si="34"/>
        <v>0</v>
      </c>
      <c r="AB142" t="s">
        <v>142</v>
      </c>
      <c r="AC142">
        <v>2283</v>
      </c>
      <c r="AE142">
        <v>14394</v>
      </c>
      <c r="AF142">
        <v>16677</v>
      </c>
      <c r="AG142" s="3">
        <f t="shared" si="35"/>
        <v>3711</v>
      </c>
      <c r="AH142" s="3">
        <f t="shared" si="36"/>
        <v>7819</v>
      </c>
      <c r="AI142" s="3">
        <f t="shared" si="37"/>
        <v>0</v>
      </c>
      <c r="AJ142" s="3">
        <f t="shared" si="38"/>
        <v>2047</v>
      </c>
      <c r="AK142" s="3">
        <f t="shared" si="39"/>
        <v>0</v>
      </c>
      <c r="AL142" s="7">
        <f t="shared" si="40"/>
        <v>7819</v>
      </c>
      <c r="AM142">
        <f t="shared" si="41"/>
        <v>2283</v>
      </c>
      <c r="AN142">
        <f t="shared" si="42"/>
        <v>34.418475236505287</v>
      </c>
      <c r="AO142">
        <f t="shared" si="43"/>
        <v>72.519013170098319</v>
      </c>
      <c r="AP142">
        <f t="shared" si="44"/>
        <v>0</v>
      </c>
      <c r="AQ142">
        <f t="shared" si="45"/>
        <v>18.985345946948616</v>
      </c>
      <c r="AR142">
        <f t="shared" si="46"/>
        <v>0</v>
      </c>
      <c r="AS142">
        <f t="shared" si="47"/>
        <v>72.519013170098319</v>
      </c>
      <c r="AT142">
        <f t="shared" si="48"/>
        <v>21.174179187534779</v>
      </c>
      <c r="AU142">
        <f t="shared" si="49"/>
        <v>15.242549619236073</v>
      </c>
      <c r="AW142">
        <v>5308030</v>
      </c>
      <c r="AX142" t="s">
        <v>143</v>
      </c>
      <c r="AY142" s="3">
        <v>9827</v>
      </c>
    </row>
    <row r="143" spans="1:51" x14ac:dyDescent="0.25">
      <c r="A143">
        <v>5308030</v>
      </c>
      <c r="B143" t="s">
        <v>143</v>
      </c>
      <c r="C143" s="3"/>
      <c r="D143" s="3">
        <v>1501</v>
      </c>
      <c r="E143" s="3"/>
      <c r="F143" s="3">
        <v>551</v>
      </c>
      <c r="G143" s="3">
        <v>201</v>
      </c>
      <c r="H143" s="3"/>
      <c r="I143" s="3"/>
      <c r="J143" s="3">
        <v>527</v>
      </c>
      <c r="K143" s="3"/>
      <c r="L143" s="3">
        <v>594</v>
      </c>
      <c r="M143" s="3">
        <v>5091</v>
      </c>
      <c r="N143" s="3">
        <v>567</v>
      </c>
      <c r="O143" s="3"/>
      <c r="P143" s="3"/>
      <c r="Q143" s="3">
        <v>407</v>
      </c>
      <c r="R143" s="3"/>
      <c r="S143" s="3">
        <v>209</v>
      </c>
      <c r="T143" s="3"/>
      <c r="U143" s="3"/>
      <c r="V143" s="3"/>
      <c r="W143" s="3"/>
      <c r="X143" s="3">
        <v>179</v>
      </c>
      <c r="Y143" s="3">
        <v>9827</v>
      </c>
      <c r="Z143">
        <v>5308030</v>
      </c>
      <c r="AA143">
        <f t="shared" si="34"/>
        <v>0</v>
      </c>
      <c r="AB143" t="s">
        <v>143</v>
      </c>
      <c r="AC143">
        <v>1140</v>
      </c>
      <c r="AD143">
        <v>6</v>
      </c>
      <c r="AE143">
        <v>8681</v>
      </c>
      <c r="AF143">
        <v>9827</v>
      </c>
      <c r="AG143" s="3">
        <f t="shared" si="35"/>
        <v>2253</v>
      </c>
      <c r="AH143" s="3">
        <f t="shared" si="36"/>
        <v>5658</v>
      </c>
      <c r="AI143" s="3">
        <f t="shared" si="37"/>
        <v>0</v>
      </c>
      <c r="AJ143" s="3">
        <f t="shared" si="38"/>
        <v>527</v>
      </c>
      <c r="AK143" s="3">
        <f t="shared" si="39"/>
        <v>0</v>
      </c>
      <c r="AL143" s="7">
        <f t="shared" si="40"/>
        <v>5658</v>
      </c>
      <c r="AM143">
        <f t="shared" si="41"/>
        <v>1140</v>
      </c>
      <c r="AN143">
        <f t="shared" si="42"/>
        <v>20.895937673900946</v>
      </c>
      <c r="AO143">
        <f t="shared" si="43"/>
        <v>52.476349471341123</v>
      </c>
      <c r="AP143">
        <f t="shared" si="44"/>
        <v>0</v>
      </c>
      <c r="AQ143">
        <f t="shared" si="45"/>
        <v>4.8877759228343542</v>
      </c>
      <c r="AR143">
        <f t="shared" si="46"/>
        <v>0</v>
      </c>
      <c r="AS143">
        <f t="shared" si="47"/>
        <v>52.476349471341123</v>
      </c>
      <c r="AT143">
        <f t="shared" si="48"/>
        <v>10.573177518085698</v>
      </c>
      <c r="AU143">
        <f t="shared" si="49"/>
        <v>6.0445710796784367</v>
      </c>
      <c r="AW143">
        <v>5308031</v>
      </c>
      <c r="AX143" t="s">
        <v>144</v>
      </c>
      <c r="AY143" s="3">
        <v>4035</v>
      </c>
    </row>
    <row r="144" spans="1:51" x14ac:dyDescent="0.25">
      <c r="A144">
        <v>5308031</v>
      </c>
      <c r="B144" t="s">
        <v>144</v>
      </c>
      <c r="C144" s="3"/>
      <c r="D144" s="3">
        <v>1300</v>
      </c>
      <c r="E144" s="3"/>
      <c r="F144" s="3">
        <v>5</v>
      </c>
      <c r="G144" s="3">
        <v>10</v>
      </c>
      <c r="H144" s="3"/>
      <c r="I144" s="3"/>
      <c r="J144" s="3">
        <v>944</v>
      </c>
      <c r="K144" s="3"/>
      <c r="L144" s="3"/>
      <c r="M144" s="3">
        <v>875</v>
      </c>
      <c r="N144" s="3">
        <v>217</v>
      </c>
      <c r="O144" s="3"/>
      <c r="P144" s="3"/>
      <c r="Q144" s="3">
        <v>183</v>
      </c>
      <c r="R144" s="3"/>
      <c r="S144" s="3">
        <v>485</v>
      </c>
      <c r="T144" s="3"/>
      <c r="U144" s="3"/>
      <c r="V144" s="3"/>
      <c r="W144" s="3"/>
      <c r="X144" s="3">
        <v>16</v>
      </c>
      <c r="Y144" s="3">
        <v>4035</v>
      </c>
      <c r="Z144">
        <v>5308031</v>
      </c>
      <c r="AA144">
        <f t="shared" si="34"/>
        <v>0</v>
      </c>
      <c r="AB144" t="s">
        <v>144</v>
      </c>
      <c r="AC144">
        <v>1374</v>
      </c>
      <c r="AD144">
        <v>1</v>
      </c>
      <c r="AE144">
        <v>2660</v>
      </c>
      <c r="AF144">
        <v>4035</v>
      </c>
      <c r="AG144" s="3">
        <f t="shared" si="35"/>
        <v>1315</v>
      </c>
      <c r="AH144" s="3">
        <f t="shared" si="36"/>
        <v>1092</v>
      </c>
      <c r="AI144" s="3">
        <f t="shared" si="37"/>
        <v>0</v>
      </c>
      <c r="AJ144" s="3">
        <f t="shared" si="38"/>
        <v>944</v>
      </c>
      <c r="AK144" s="3">
        <f t="shared" si="39"/>
        <v>0</v>
      </c>
      <c r="AL144" s="7">
        <f t="shared" si="40"/>
        <v>1092</v>
      </c>
      <c r="AM144">
        <f t="shared" si="41"/>
        <v>1374</v>
      </c>
      <c r="AN144">
        <f t="shared" si="42"/>
        <v>12.196253014283066</v>
      </c>
      <c r="AO144">
        <f t="shared" si="43"/>
        <v>10.127991096271565</v>
      </c>
      <c r="AP144">
        <f t="shared" si="44"/>
        <v>0</v>
      </c>
      <c r="AQ144">
        <f t="shared" si="45"/>
        <v>8.7553329623446494</v>
      </c>
      <c r="AR144">
        <f t="shared" si="46"/>
        <v>0</v>
      </c>
      <c r="AS144">
        <f t="shared" si="47"/>
        <v>10.127991096271565</v>
      </c>
      <c r="AT144">
        <f t="shared" si="48"/>
        <v>12.743461324429607</v>
      </c>
      <c r="AU144">
        <f t="shared" si="49"/>
        <v>0</v>
      </c>
      <c r="AW144">
        <v>5308040</v>
      </c>
      <c r="AX144" t="s">
        <v>145</v>
      </c>
      <c r="AY144" s="3">
        <v>25026</v>
      </c>
    </row>
    <row r="145" spans="1:51" x14ac:dyDescent="0.25">
      <c r="A145">
        <v>5308040</v>
      </c>
      <c r="B145" t="s">
        <v>145</v>
      </c>
      <c r="C145" s="3"/>
      <c r="D145" s="3">
        <v>10142</v>
      </c>
      <c r="E145" s="3"/>
      <c r="F145" s="3">
        <v>198</v>
      </c>
      <c r="G145" s="3"/>
      <c r="H145" s="3"/>
      <c r="I145" s="3"/>
      <c r="J145" s="3">
        <v>5496</v>
      </c>
      <c r="K145" s="3"/>
      <c r="L145" s="3">
        <v>5726</v>
      </c>
      <c r="M145" s="3">
        <v>1657</v>
      </c>
      <c r="N145" s="3">
        <v>1204</v>
      </c>
      <c r="O145" s="3"/>
      <c r="P145" s="3"/>
      <c r="Q145" s="3">
        <v>373</v>
      </c>
      <c r="R145" s="3"/>
      <c r="S145" s="3"/>
      <c r="T145" s="3"/>
      <c r="U145" s="3"/>
      <c r="V145" s="3"/>
      <c r="W145" s="3"/>
      <c r="X145" s="3">
        <v>230</v>
      </c>
      <c r="Y145" s="3">
        <v>25026</v>
      </c>
      <c r="Z145">
        <v>5308040</v>
      </c>
      <c r="AA145">
        <f t="shared" si="34"/>
        <v>0</v>
      </c>
      <c r="AB145" t="s">
        <v>145</v>
      </c>
      <c r="AC145">
        <v>5878</v>
      </c>
      <c r="AE145">
        <v>19148</v>
      </c>
      <c r="AF145">
        <v>25026</v>
      </c>
      <c r="AG145" s="3">
        <f t="shared" si="35"/>
        <v>10340</v>
      </c>
      <c r="AH145" s="3">
        <f t="shared" si="36"/>
        <v>2861</v>
      </c>
      <c r="AI145" s="3">
        <f t="shared" si="37"/>
        <v>0</v>
      </c>
      <c r="AJ145" s="3">
        <f t="shared" si="38"/>
        <v>5496</v>
      </c>
      <c r="AK145" s="3">
        <f t="shared" si="39"/>
        <v>0</v>
      </c>
      <c r="AL145" s="7">
        <f t="shared" si="40"/>
        <v>2861</v>
      </c>
      <c r="AM145">
        <f t="shared" si="41"/>
        <v>5878</v>
      </c>
      <c r="AN145">
        <f t="shared" si="42"/>
        <v>95.900575032461504</v>
      </c>
      <c r="AO145">
        <f t="shared" si="43"/>
        <v>26.534965683546652</v>
      </c>
      <c r="AP145">
        <f t="shared" si="44"/>
        <v>0</v>
      </c>
      <c r="AQ145">
        <f t="shared" si="45"/>
        <v>50.973845297718427</v>
      </c>
      <c r="AR145">
        <f t="shared" si="46"/>
        <v>0</v>
      </c>
      <c r="AS145">
        <f t="shared" si="47"/>
        <v>26.534965683546652</v>
      </c>
      <c r="AT145">
        <f t="shared" si="48"/>
        <v>54.516787237989242</v>
      </c>
      <c r="AU145">
        <f t="shared" si="49"/>
        <v>22.880204587229279</v>
      </c>
      <c r="AW145">
        <v>5308050</v>
      </c>
      <c r="AX145" t="s">
        <v>146</v>
      </c>
      <c r="AY145" s="3">
        <v>17991</v>
      </c>
    </row>
    <row r="146" spans="1:51" x14ac:dyDescent="0.25">
      <c r="A146">
        <v>5308050</v>
      </c>
      <c r="B146" t="s">
        <v>146</v>
      </c>
      <c r="C146" s="3"/>
      <c r="D146" s="3">
        <v>6120</v>
      </c>
      <c r="E146" s="3"/>
      <c r="F146" s="3">
        <v>22</v>
      </c>
      <c r="G146" s="3">
        <v>100</v>
      </c>
      <c r="H146" s="3"/>
      <c r="I146" s="3"/>
      <c r="J146" s="3">
        <v>2696</v>
      </c>
      <c r="K146" s="3"/>
      <c r="L146" s="3">
        <v>3322</v>
      </c>
      <c r="M146" s="3">
        <v>842</v>
      </c>
      <c r="N146" s="3">
        <v>3512</v>
      </c>
      <c r="O146" s="3">
        <v>81</v>
      </c>
      <c r="P146" s="3"/>
      <c r="Q146" s="3">
        <v>1197</v>
      </c>
      <c r="R146" s="3"/>
      <c r="S146" s="3">
        <v>1</v>
      </c>
      <c r="T146" s="3"/>
      <c r="U146" s="3">
        <v>8</v>
      </c>
      <c r="V146" s="3"/>
      <c r="W146" s="3">
        <v>24</v>
      </c>
      <c r="X146" s="3">
        <v>66</v>
      </c>
      <c r="Y146" s="3">
        <v>17991</v>
      </c>
      <c r="Z146">
        <v>5308050</v>
      </c>
      <c r="AA146">
        <f t="shared" si="34"/>
        <v>0</v>
      </c>
      <c r="AB146" t="s">
        <v>146</v>
      </c>
      <c r="AC146">
        <v>4133</v>
      </c>
      <c r="AE146">
        <v>13858</v>
      </c>
      <c r="AF146">
        <v>17991</v>
      </c>
      <c r="AG146" s="3">
        <f t="shared" si="35"/>
        <v>6242</v>
      </c>
      <c r="AH146" s="3">
        <f t="shared" si="36"/>
        <v>4435</v>
      </c>
      <c r="AI146" s="3">
        <f t="shared" si="37"/>
        <v>0</v>
      </c>
      <c r="AJ146" s="3">
        <f t="shared" si="38"/>
        <v>2696</v>
      </c>
      <c r="AK146" s="3">
        <f t="shared" si="39"/>
        <v>8</v>
      </c>
      <c r="AL146" s="7">
        <f t="shared" si="40"/>
        <v>4435</v>
      </c>
      <c r="AM146">
        <f t="shared" si="41"/>
        <v>4133</v>
      </c>
      <c r="AN146">
        <f t="shared" si="42"/>
        <v>57.892784270079765</v>
      </c>
      <c r="AO146">
        <f t="shared" si="43"/>
        <v>41.133370432201815</v>
      </c>
      <c r="AP146">
        <f t="shared" si="44"/>
        <v>0</v>
      </c>
      <c r="AQ146">
        <f t="shared" si="45"/>
        <v>25.004637358560565</v>
      </c>
      <c r="AR146">
        <f t="shared" si="46"/>
        <v>7.4197736969022446E-2</v>
      </c>
      <c r="AS146">
        <f t="shared" si="47"/>
        <v>41.133370432201815</v>
      </c>
      <c r="AT146">
        <f t="shared" si="48"/>
        <v>38.332405861621218</v>
      </c>
      <c r="AU146">
        <f t="shared" si="49"/>
        <v>18.464787949530319</v>
      </c>
      <c r="AW146">
        <v>5308060</v>
      </c>
      <c r="AX146" t="s">
        <v>147</v>
      </c>
      <c r="AY146" s="3">
        <v>17471</v>
      </c>
    </row>
    <row r="147" spans="1:51" x14ac:dyDescent="0.25">
      <c r="A147">
        <v>5308060</v>
      </c>
      <c r="B147" t="s">
        <v>147</v>
      </c>
      <c r="C147" s="3">
        <v>1059</v>
      </c>
      <c r="D147" s="3">
        <v>4989</v>
      </c>
      <c r="E147" s="3"/>
      <c r="F147" s="3">
        <v>6</v>
      </c>
      <c r="G147" s="3">
        <v>121</v>
      </c>
      <c r="H147" s="3"/>
      <c r="I147" s="3"/>
      <c r="J147" s="3">
        <v>3816</v>
      </c>
      <c r="K147" s="3"/>
      <c r="L147" s="3">
        <v>3764</v>
      </c>
      <c r="M147" s="3">
        <v>1190</v>
      </c>
      <c r="N147" s="3">
        <v>1728</v>
      </c>
      <c r="O147" s="3"/>
      <c r="P147" s="3"/>
      <c r="Q147" s="3">
        <v>679</v>
      </c>
      <c r="R147" s="3">
        <v>13</v>
      </c>
      <c r="S147" s="3">
        <v>3</v>
      </c>
      <c r="T147" s="3"/>
      <c r="U147" s="3">
        <v>5</v>
      </c>
      <c r="V147" s="3"/>
      <c r="W147" s="3"/>
      <c r="X147" s="3">
        <v>98</v>
      </c>
      <c r="Y147" s="3">
        <v>17471</v>
      </c>
      <c r="Z147">
        <v>5308060</v>
      </c>
      <c r="AA147">
        <f t="shared" si="34"/>
        <v>0</v>
      </c>
      <c r="AB147" t="s">
        <v>147</v>
      </c>
      <c r="AC147">
        <v>2080</v>
      </c>
      <c r="AE147">
        <v>15391</v>
      </c>
      <c r="AF147">
        <v>17471</v>
      </c>
      <c r="AG147" s="3">
        <f t="shared" si="35"/>
        <v>6175</v>
      </c>
      <c r="AH147" s="3">
        <f t="shared" si="36"/>
        <v>2918</v>
      </c>
      <c r="AI147" s="3">
        <f t="shared" si="37"/>
        <v>0</v>
      </c>
      <c r="AJ147" s="3">
        <f t="shared" si="38"/>
        <v>3816</v>
      </c>
      <c r="AK147" s="3">
        <f t="shared" si="39"/>
        <v>5</v>
      </c>
      <c r="AL147" s="7">
        <f t="shared" si="40"/>
        <v>2918</v>
      </c>
      <c r="AM147">
        <f t="shared" si="41"/>
        <v>2080</v>
      </c>
      <c r="AN147">
        <f t="shared" si="42"/>
        <v>57.271378222964195</v>
      </c>
      <c r="AO147">
        <f t="shared" si="43"/>
        <v>27.06362455945094</v>
      </c>
      <c r="AP147">
        <f t="shared" si="44"/>
        <v>0</v>
      </c>
      <c r="AQ147">
        <f t="shared" si="45"/>
        <v>35.392320534223707</v>
      </c>
      <c r="AR147">
        <f t="shared" si="46"/>
        <v>4.6373585605639027E-2</v>
      </c>
      <c r="AS147">
        <f t="shared" si="47"/>
        <v>27.06362455945094</v>
      </c>
      <c r="AT147">
        <f t="shared" si="48"/>
        <v>19.291411611945836</v>
      </c>
      <c r="AU147">
        <f t="shared" si="49"/>
        <v>21.544273367294373</v>
      </c>
      <c r="AW147">
        <v>5308070</v>
      </c>
      <c r="AX147" t="s">
        <v>148</v>
      </c>
      <c r="AY147" s="3">
        <v>11605</v>
      </c>
    </row>
    <row r="148" spans="1:51" x14ac:dyDescent="0.25">
      <c r="A148">
        <v>5308070</v>
      </c>
      <c r="B148" t="s">
        <v>148</v>
      </c>
      <c r="C148" s="3">
        <v>549</v>
      </c>
      <c r="D148" s="3">
        <v>1028</v>
      </c>
      <c r="E148" s="3"/>
      <c r="F148" s="3">
        <v>208</v>
      </c>
      <c r="G148" s="3">
        <v>100</v>
      </c>
      <c r="H148" s="3"/>
      <c r="I148" s="3"/>
      <c r="J148" s="3">
        <v>791</v>
      </c>
      <c r="K148" s="3"/>
      <c r="L148" s="3">
        <v>2301</v>
      </c>
      <c r="M148" s="3">
        <v>4456</v>
      </c>
      <c r="N148" s="3">
        <v>1705</v>
      </c>
      <c r="O148" s="3"/>
      <c r="P148" s="3"/>
      <c r="Q148" s="3">
        <v>394</v>
      </c>
      <c r="R148" s="3"/>
      <c r="S148" s="3"/>
      <c r="T148" s="3"/>
      <c r="U148" s="3"/>
      <c r="V148" s="3"/>
      <c r="W148" s="3"/>
      <c r="X148" s="3">
        <v>73</v>
      </c>
      <c r="Y148" s="3">
        <v>11605</v>
      </c>
      <c r="Z148">
        <v>5308070</v>
      </c>
      <c r="AA148">
        <f t="shared" si="34"/>
        <v>0</v>
      </c>
      <c r="AB148" t="s">
        <v>148</v>
      </c>
      <c r="AC148">
        <v>479</v>
      </c>
      <c r="AD148">
        <v>3</v>
      </c>
      <c r="AE148">
        <v>11123</v>
      </c>
      <c r="AF148">
        <v>11605</v>
      </c>
      <c r="AG148" s="3">
        <f t="shared" si="35"/>
        <v>1885</v>
      </c>
      <c r="AH148" s="3">
        <f t="shared" si="36"/>
        <v>6161</v>
      </c>
      <c r="AI148" s="3">
        <f t="shared" si="37"/>
        <v>0</v>
      </c>
      <c r="AJ148" s="3">
        <f t="shared" si="38"/>
        <v>791</v>
      </c>
      <c r="AK148" s="3">
        <f t="shared" si="39"/>
        <v>0</v>
      </c>
      <c r="AL148" s="7">
        <f t="shared" si="40"/>
        <v>6161</v>
      </c>
      <c r="AM148">
        <f t="shared" si="41"/>
        <v>479</v>
      </c>
      <c r="AN148">
        <f t="shared" si="42"/>
        <v>17.482841773325912</v>
      </c>
      <c r="AO148">
        <f t="shared" si="43"/>
        <v>57.14153218326841</v>
      </c>
      <c r="AP148">
        <f t="shared" si="44"/>
        <v>0</v>
      </c>
      <c r="AQ148">
        <f t="shared" si="45"/>
        <v>7.3363012428120946</v>
      </c>
      <c r="AR148">
        <f t="shared" si="46"/>
        <v>0</v>
      </c>
      <c r="AS148">
        <f t="shared" si="47"/>
        <v>57.14153218326841</v>
      </c>
      <c r="AT148">
        <f t="shared" si="48"/>
        <v>4.442589501020219</v>
      </c>
      <c r="AU148">
        <f t="shared" si="49"/>
        <v>19.827660491167602</v>
      </c>
      <c r="AW148">
        <v>5309010</v>
      </c>
      <c r="AX148" t="s">
        <v>149</v>
      </c>
      <c r="AY148" s="3">
        <v>22188</v>
      </c>
    </row>
    <row r="149" spans="1:51" x14ac:dyDescent="0.25">
      <c r="A149">
        <v>5309010</v>
      </c>
      <c r="B149" t="s">
        <v>149</v>
      </c>
      <c r="C149" s="3">
        <v>2591</v>
      </c>
      <c r="D149" s="3">
        <v>7787</v>
      </c>
      <c r="E149" s="3"/>
      <c r="F149" s="3"/>
      <c r="G149" s="3"/>
      <c r="H149" s="3"/>
      <c r="I149" s="3">
        <v>1290</v>
      </c>
      <c r="J149" s="3">
        <v>766</v>
      </c>
      <c r="K149" s="3"/>
      <c r="L149" s="3">
        <v>578</v>
      </c>
      <c r="M149" s="3">
        <v>1687</v>
      </c>
      <c r="N149" s="3">
        <v>6615</v>
      </c>
      <c r="O149" s="3">
        <v>418</v>
      </c>
      <c r="P149" s="3"/>
      <c r="Q149" s="3">
        <v>350</v>
      </c>
      <c r="R149" s="3"/>
      <c r="S149" s="3">
        <v>64</v>
      </c>
      <c r="T149" s="3"/>
      <c r="U149" s="3"/>
      <c r="V149" s="3"/>
      <c r="W149" s="3"/>
      <c r="X149" s="3">
        <v>42</v>
      </c>
      <c r="Y149" s="3">
        <v>22188</v>
      </c>
      <c r="Z149">
        <v>5309010</v>
      </c>
      <c r="AA149">
        <f t="shared" si="34"/>
        <v>0</v>
      </c>
      <c r="AB149" t="s">
        <v>149</v>
      </c>
      <c r="AC149">
        <v>3292</v>
      </c>
      <c r="AD149">
        <v>1360</v>
      </c>
      <c r="AE149">
        <v>17536</v>
      </c>
      <c r="AF149">
        <v>22188</v>
      </c>
      <c r="AG149" s="3">
        <f t="shared" si="35"/>
        <v>10378</v>
      </c>
      <c r="AH149" s="3">
        <f t="shared" si="36"/>
        <v>8720</v>
      </c>
      <c r="AI149" s="3">
        <f t="shared" si="37"/>
        <v>1290</v>
      </c>
      <c r="AJ149" s="3">
        <f t="shared" si="38"/>
        <v>766</v>
      </c>
      <c r="AK149" s="3">
        <f t="shared" si="39"/>
        <v>0</v>
      </c>
      <c r="AL149" s="7">
        <f t="shared" si="40"/>
        <v>8720</v>
      </c>
      <c r="AM149">
        <f t="shared" si="41"/>
        <v>3292</v>
      </c>
      <c r="AN149">
        <f t="shared" si="42"/>
        <v>96.25301428306436</v>
      </c>
      <c r="AO149">
        <f t="shared" si="43"/>
        <v>80.875533296234465</v>
      </c>
      <c r="AP149">
        <f t="shared" si="44"/>
        <v>11.96438508625487</v>
      </c>
      <c r="AQ149">
        <f t="shared" si="45"/>
        <v>7.1044333147838996</v>
      </c>
      <c r="AR149">
        <f t="shared" si="46"/>
        <v>0</v>
      </c>
      <c r="AS149">
        <f t="shared" si="47"/>
        <v>80.875533296234465</v>
      </c>
      <c r="AT149">
        <f t="shared" si="48"/>
        <v>30.532368762752739</v>
      </c>
      <c r="AU149">
        <f t="shared" si="49"/>
        <v>2.6050117180457906</v>
      </c>
      <c r="AW149">
        <v>5309011</v>
      </c>
      <c r="AX149" t="s">
        <v>150</v>
      </c>
      <c r="AY149" s="3">
        <v>15269</v>
      </c>
    </row>
    <row r="150" spans="1:51" x14ac:dyDescent="0.25">
      <c r="A150">
        <v>5309011</v>
      </c>
      <c r="B150" t="s">
        <v>150</v>
      </c>
      <c r="C150" s="3"/>
      <c r="D150" s="3">
        <v>6469</v>
      </c>
      <c r="E150" s="3"/>
      <c r="F150" s="3">
        <v>144</v>
      </c>
      <c r="G150" s="3">
        <v>42</v>
      </c>
      <c r="H150" s="3"/>
      <c r="I150" s="3"/>
      <c r="J150" s="3">
        <v>1683</v>
      </c>
      <c r="K150" s="3"/>
      <c r="L150" s="3">
        <v>495</v>
      </c>
      <c r="M150" s="3">
        <v>4773</v>
      </c>
      <c r="N150" s="3">
        <v>486</v>
      </c>
      <c r="O150" s="3">
        <v>695</v>
      </c>
      <c r="P150" s="3">
        <v>3</v>
      </c>
      <c r="Q150" s="3">
        <v>375</v>
      </c>
      <c r="R150" s="3"/>
      <c r="S150" s="3">
        <v>12</v>
      </c>
      <c r="T150" s="3"/>
      <c r="U150" s="3">
        <v>5</v>
      </c>
      <c r="V150" s="3"/>
      <c r="W150" s="3"/>
      <c r="X150" s="3">
        <v>87</v>
      </c>
      <c r="Y150" s="3">
        <v>15269</v>
      </c>
      <c r="Z150">
        <v>5309011</v>
      </c>
      <c r="AA150">
        <f t="shared" si="34"/>
        <v>0</v>
      </c>
      <c r="AB150" t="s">
        <v>150</v>
      </c>
      <c r="AC150">
        <v>2164</v>
      </c>
      <c r="AD150">
        <v>14</v>
      </c>
      <c r="AE150">
        <v>13091</v>
      </c>
      <c r="AF150">
        <v>15269</v>
      </c>
      <c r="AG150" s="3">
        <f t="shared" si="35"/>
        <v>6655</v>
      </c>
      <c r="AH150" s="3">
        <f t="shared" si="36"/>
        <v>5954</v>
      </c>
      <c r="AI150" s="3">
        <f t="shared" si="37"/>
        <v>0</v>
      </c>
      <c r="AJ150" s="3">
        <f t="shared" si="38"/>
        <v>1683</v>
      </c>
      <c r="AK150" s="3">
        <f t="shared" si="39"/>
        <v>5</v>
      </c>
      <c r="AL150" s="7">
        <f t="shared" si="40"/>
        <v>5954</v>
      </c>
      <c r="AM150">
        <f t="shared" si="41"/>
        <v>2164</v>
      </c>
      <c r="AN150">
        <f t="shared" si="42"/>
        <v>61.72324244110554</v>
      </c>
      <c r="AO150">
        <f t="shared" si="43"/>
        <v>55.221665739194961</v>
      </c>
      <c r="AP150">
        <f t="shared" si="44"/>
        <v>0</v>
      </c>
      <c r="AQ150">
        <f t="shared" si="45"/>
        <v>15.609348914858096</v>
      </c>
      <c r="AR150">
        <f t="shared" si="46"/>
        <v>4.6373585605639027E-2</v>
      </c>
      <c r="AS150">
        <f t="shared" si="47"/>
        <v>55.221665739194961</v>
      </c>
      <c r="AT150">
        <f t="shared" si="48"/>
        <v>20.070487850120571</v>
      </c>
      <c r="AU150">
        <f t="shared" si="49"/>
        <v>3.2418625974196082</v>
      </c>
      <c r="AW150">
        <v>5309012</v>
      </c>
      <c r="AX150" t="s">
        <v>151</v>
      </c>
      <c r="AY150" s="3">
        <v>10819</v>
      </c>
    </row>
    <row r="151" spans="1:51" x14ac:dyDescent="0.25">
      <c r="A151">
        <v>5309012</v>
      </c>
      <c r="B151" t="s">
        <v>151</v>
      </c>
      <c r="C151" s="3"/>
      <c r="D151" s="3">
        <v>3168</v>
      </c>
      <c r="E151" s="3"/>
      <c r="F151" s="3"/>
      <c r="G151" s="3"/>
      <c r="H151" s="3"/>
      <c r="I151" s="3">
        <v>285</v>
      </c>
      <c r="J151" s="3">
        <v>115</v>
      </c>
      <c r="K151" s="3"/>
      <c r="L151" s="3">
        <v>3540</v>
      </c>
      <c r="M151" s="3">
        <v>908</v>
      </c>
      <c r="N151" s="3">
        <v>2253</v>
      </c>
      <c r="O151" s="3"/>
      <c r="P151" s="3"/>
      <c r="Q151" s="3">
        <v>183</v>
      </c>
      <c r="R151" s="3"/>
      <c r="S151" s="3">
        <v>328</v>
      </c>
      <c r="T151" s="3"/>
      <c r="U151" s="3"/>
      <c r="V151" s="3"/>
      <c r="W151" s="3"/>
      <c r="X151" s="3">
        <v>39</v>
      </c>
      <c r="Y151" s="3">
        <v>10819</v>
      </c>
      <c r="Z151">
        <v>5309012</v>
      </c>
      <c r="AA151">
        <f t="shared" si="34"/>
        <v>0</v>
      </c>
      <c r="AB151" t="s">
        <v>151</v>
      </c>
      <c r="AC151">
        <v>1670</v>
      </c>
      <c r="AD151">
        <v>961</v>
      </c>
      <c r="AE151">
        <v>8188</v>
      </c>
      <c r="AF151">
        <v>10819</v>
      </c>
      <c r="AG151" s="3">
        <f t="shared" si="35"/>
        <v>3168</v>
      </c>
      <c r="AH151" s="3">
        <f t="shared" si="36"/>
        <v>3161</v>
      </c>
      <c r="AI151" s="3">
        <f t="shared" si="37"/>
        <v>285</v>
      </c>
      <c r="AJ151" s="3">
        <f t="shared" si="38"/>
        <v>115</v>
      </c>
      <c r="AK151" s="3">
        <f t="shared" si="39"/>
        <v>0</v>
      </c>
      <c r="AL151" s="7">
        <f t="shared" si="40"/>
        <v>3161</v>
      </c>
      <c r="AM151">
        <f t="shared" si="41"/>
        <v>1670</v>
      </c>
      <c r="AN151">
        <f t="shared" si="42"/>
        <v>29.382303839732888</v>
      </c>
      <c r="AO151">
        <f t="shared" si="43"/>
        <v>29.317380819884992</v>
      </c>
      <c r="AP151">
        <f t="shared" si="44"/>
        <v>2.6432943795214245</v>
      </c>
      <c r="AQ151">
        <f t="shared" si="45"/>
        <v>1.0665924689296975</v>
      </c>
      <c r="AR151">
        <f t="shared" si="46"/>
        <v>0</v>
      </c>
      <c r="AS151">
        <f t="shared" si="47"/>
        <v>29.317380819884992</v>
      </c>
      <c r="AT151">
        <f t="shared" si="48"/>
        <v>15.488777592283434</v>
      </c>
      <c r="AU151">
        <f t="shared" si="49"/>
        <v>32.720214437563541</v>
      </c>
      <c r="AW151">
        <v>5309020</v>
      </c>
      <c r="AX151" t="s">
        <v>152</v>
      </c>
      <c r="AY151" s="3">
        <v>24822</v>
      </c>
    </row>
    <row r="152" spans="1:51" x14ac:dyDescent="0.25">
      <c r="A152">
        <v>5309020</v>
      </c>
      <c r="B152" t="s">
        <v>152</v>
      </c>
      <c r="C152" s="3"/>
      <c r="D152" s="3">
        <v>9200</v>
      </c>
      <c r="E152" s="3"/>
      <c r="F152" s="3">
        <v>165</v>
      </c>
      <c r="G152" s="3">
        <v>15</v>
      </c>
      <c r="H152" s="3"/>
      <c r="I152" s="3"/>
      <c r="J152" s="3">
        <v>5051</v>
      </c>
      <c r="K152" s="3"/>
      <c r="L152" s="3">
        <v>2039</v>
      </c>
      <c r="M152" s="3">
        <v>5368</v>
      </c>
      <c r="N152" s="3">
        <v>1642</v>
      </c>
      <c r="O152" s="3">
        <v>366</v>
      </c>
      <c r="P152" s="3"/>
      <c r="Q152" s="3">
        <v>278</v>
      </c>
      <c r="R152" s="3"/>
      <c r="S152" s="3">
        <v>434</v>
      </c>
      <c r="T152" s="3"/>
      <c r="U152" s="3">
        <v>42</v>
      </c>
      <c r="V152" s="3"/>
      <c r="W152" s="3"/>
      <c r="X152" s="3">
        <v>222</v>
      </c>
      <c r="Y152" s="3">
        <v>24822</v>
      </c>
      <c r="Z152">
        <v>5309020</v>
      </c>
      <c r="AA152">
        <f t="shared" si="34"/>
        <v>0</v>
      </c>
      <c r="AB152" t="s">
        <v>152</v>
      </c>
      <c r="AC152">
        <v>4033</v>
      </c>
      <c r="AD152">
        <v>13</v>
      </c>
      <c r="AE152">
        <v>20776</v>
      </c>
      <c r="AF152">
        <v>24822</v>
      </c>
      <c r="AG152" s="3">
        <f t="shared" si="35"/>
        <v>9380</v>
      </c>
      <c r="AH152" s="3">
        <f t="shared" si="36"/>
        <v>7376</v>
      </c>
      <c r="AI152" s="3">
        <f t="shared" si="37"/>
        <v>0</v>
      </c>
      <c r="AJ152" s="3">
        <f t="shared" si="38"/>
        <v>5051</v>
      </c>
      <c r="AK152" s="3">
        <f t="shared" si="39"/>
        <v>42</v>
      </c>
      <c r="AL152" s="7">
        <f t="shared" si="40"/>
        <v>7376</v>
      </c>
      <c r="AM152">
        <f t="shared" si="41"/>
        <v>4033</v>
      </c>
      <c r="AN152">
        <f t="shared" si="42"/>
        <v>86.996846596178813</v>
      </c>
      <c r="AO152">
        <f t="shared" si="43"/>
        <v>68.410313485438692</v>
      </c>
      <c r="AP152">
        <f t="shared" si="44"/>
        <v>0</v>
      </c>
      <c r="AQ152">
        <f t="shared" si="45"/>
        <v>46.846596178816547</v>
      </c>
      <c r="AR152">
        <f t="shared" si="46"/>
        <v>0.38953811908736785</v>
      </c>
      <c r="AS152">
        <f t="shared" si="47"/>
        <v>68.410313485438692</v>
      </c>
      <c r="AT152">
        <f t="shared" si="48"/>
        <v>37.404934149508442</v>
      </c>
      <c r="AU152">
        <f t="shared" si="49"/>
        <v>8.2144871484973017</v>
      </c>
      <c r="AW152">
        <v>5309021</v>
      </c>
      <c r="AX152" t="s">
        <v>153</v>
      </c>
      <c r="AY152" s="3">
        <v>8832</v>
      </c>
    </row>
    <row r="153" spans="1:51" x14ac:dyDescent="0.25">
      <c r="A153">
        <v>5309021</v>
      </c>
      <c r="B153" t="s">
        <v>153</v>
      </c>
      <c r="C153" s="3">
        <v>484</v>
      </c>
      <c r="D153" s="3">
        <v>2929</v>
      </c>
      <c r="E153" s="3"/>
      <c r="F153" s="3"/>
      <c r="G153" s="3">
        <v>58</v>
      </c>
      <c r="H153" s="3"/>
      <c r="I153" s="3">
        <v>151</v>
      </c>
      <c r="J153" s="3">
        <v>1469</v>
      </c>
      <c r="K153" s="3"/>
      <c r="L153" s="3">
        <v>157</v>
      </c>
      <c r="M153" s="3">
        <v>2535</v>
      </c>
      <c r="N153" s="3">
        <v>774</v>
      </c>
      <c r="O153" s="3"/>
      <c r="P153" s="3"/>
      <c r="Q153" s="3">
        <v>177</v>
      </c>
      <c r="R153" s="3"/>
      <c r="S153" s="3">
        <v>24</v>
      </c>
      <c r="T153" s="3"/>
      <c r="U153" s="3"/>
      <c r="V153" s="3"/>
      <c r="W153" s="3"/>
      <c r="X153" s="3">
        <v>74</v>
      </c>
      <c r="Y153" s="3">
        <v>8832</v>
      </c>
      <c r="Z153">
        <v>5309021</v>
      </c>
      <c r="AA153">
        <f t="shared" si="34"/>
        <v>0</v>
      </c>
      <c r="AB153" t="s">
        <v>153</v>
      </c>
      <c r="AC153">
        <v>1183</v>
      </c>
      <c r="AD153">
        <v>44</v>
      </c>
      <c r="AE153">
        <v>7605</v>
      </c>
      <c r="AF153">
        <v>8832</v>
      </c>
      <c r="AG153" s="3">
        <f t="shared" si="35"/>
        <v>3471</v>
      </c>
      <c r="AH153" s="3">
        <f t="shared" si="36"/>
        <v>3309</v>
      </c>
      <c r="AI153" s="3">
        <f t="shared" si="37"/>
        <v>151</v>
      </c>
      <c r="AJ153" s="3">
        <f t="shared" si="38"/>
        <v>1469</v>
      </c>
      <c r="AK153" s="3">
        <f t="shared" si="39"/>
        <v>0</v>
      </c>
      <c r="AL153" s="7">
        <f t="shared" si="40"/>
        <v>3309</v>
      </c>
      <c r="AM153">
        <f t="shared" si="41"/>
        <v>1183</v>
      </c>
      <c r="AN153">
        <f t="shared" si="42"/>
        <v>32.192543127434611</v>
      </c>
      <c r="AO153">
        <f t="shared" si="43"/>
        <v>30.690038953811911</v>
      </c>
      <c r="AP153">
        <f t="shared" si="44"/>
        <v>1.4004822852902987</v>
      </c>
      <c r="AQ153">
        <f t="shared" si="45"/>
        <v>13.624559450936747</v>
      </c>
      <c r="AR153">
        <f t="shared" si="46"/>
        <v>0</v>
      </c>
      <c r="AS153">
        <f t="shared" si="47"/>
        <v>30.690038953811911</v>
      </c>
      <c r="AT153">
        <f t="shared" si="48"/>
        <v>10.971990354294194</v>
      </c>
      <c r="AU153">
        <f t="shared" si="49"/>
        <v>1.7776268115942029</v>
      </c>
      <c r="AW153">
        <v>5309030</v>
      </c>
      <c r="AX153" t="s">
        <v>154</v>
      </c>
      <c r="AY153" s="3">
        <v>4911</v>
      </c>
    </row>
    <row r="154" spans="1:51" x14ac:dyDescent="0.25">
      <c r="A154">
        <v>5309030</v>
      </c>
      <c r="B154" t="s">
        <v>154</v>
      </c>
      <c r="C154" s="3">
        <v>1590</v>
      </c>
      <c r="D154" s="3">
        <v>1059</v>
      </c>
      <c r="E154" s="3"/>
      <c r="F154" s="3"/>
      <c r="G154" s="3"/>
      <c r="H154" s="3"/>
      <c r="I154" s="3"/>
      <c r="J154" s="3">
        <v>288</v>
      </c>
      <c r="K154" s="3"/>
      <c r="L154" s="3">
        <v>4</v>
      </c>
      <c r="M154" s="3">
        <v>1142</v>
      </c>
      <c r="N154" s="3"/>
      <c r="O154" s="3"/>
      <c r="P154" s="3"/>
      <c r="Q154" s="3">
        <v>790</v>
      </c>
      <c r="R154" s="3"/>
      <c r="S154" s="3"/>
      <c r="T154" s="3"/>
      <c r="U154" s="3"/>
      <c r="V154" s="3"/>
      <c r="W154" s="3"/>
      <c r="X154" s="3">
        <v>38</v>
      </c>
      <c r="Y154" s="3">
        <v>4911</v>
      </c>
      <c r="Z154">
        <v>5309030</v>
      </c>
      <c r="AA154">
        <f t="shared" si="34"/>
        <v>0</v>
      </c>
      <c r="AB154" t="s">
        <v>154</v>
      </c>
      <c r="AC154">
        <v>161</v>
      </c>
      <c r="AE154">
        <v>4750</v>
      </c>
      <c r="AF154">
        <v>4911</v>
      </c>
      <c r="AG154" s="3">
        <f t="shared" si="35"/>
        <v>2649</v>
      </c>
      <c r="AH154" s="3">
        <f t="shared" si="36"/>
        <v>1142</v>
      </c>
      <c r="AI154" s="3">
        <f t="shared" si="37"/>
        <v>0</v>
      </c>
      <c r="AJ154" s="3">
        <f t="shared" si="38"/>
        <v>288</v>
      </c>
      <c r="AK154" s="3">
        <f t="shared" si="39"/>
        <v>0</v>
      </c>
      <c r="AL154" s="7">
        <f t="shared" si="40"/>
        <v>1142</v>
      </c>
      <c r="AM154">
        <f t="shared" si="41"/>
        <v>161</v>
      </c>
      <c r="AN154">
        <f t="shared" si="42"/>
        <v>24.568725653867556</v>
      </c>
      <c r="AO154">
        <f t="shared" si="43"/>
        <v>10.591726952327955</v>
      </c>
      <c r="AP154">
        <f t="shared" si="44"/>
        <v>0</v>
      </c>
      <c r="AQ154">
        <f t="shared" si="45"/>
        <v>2.671118530884808</v>
      </c>
      <c r="AR154">
        <f t="shared" si="46"/>
        <v>0</v>
      </c>
      <c r="AS154">
        <f t="shared" si="47"/>
        <v>10.591726952327955</v>
      </c>
      <c r="AT154">
        <f t="shared" si="48"/>
        <v>1.4932294565015767</v>
      </c>
      <c r="AU154">
        <f t="shared" si="49"/>
        <v>8.1449806556709428E-2</v>
      </c>
      <c r="AW154">
        <v>5309031</v>
      </c>
      <c r="AX154" t="s">
        <v>155</v>
      </c>
      <c r="AY154" s="3">
        <v>6768</v>
      </c>
    </row>
    <row r="155" spans="1:51" x14ac:dyDescent="0.25">
      <c r="A155">
        <v>5309031</v>
      </c>
      <c r="B155" t="s">
        <v>155</v>
      </c>
      <c r="C155" s="3">
        <v>1039</v>
      </c>
      <c r="D155" s="3">
        <v>1001</v>
      </c>
      <c r="E155" s="3"/>
      <c r="F155" s="3"/>
      <c r="G155" s="3">
        <v>16</v>
      </c>
      <c r="H155" s="3"/>
      <c r="I155" s="3">
        <v>7</v>
      </c>
      <c r="J155" s="3">
        <v>1062</v>
      </c>
      <c r="K155" s="3"/>
      <c r="L155" s="3">
        <v>27</v>
      </c>
      <c r="M155" s="3">
        <v>3350</v>
      </c>
      <c r="N155" s="3"/>
      <c r="O155" s="3"/>
      <c r="P155" s="3">
        <v>5</v>
      </c>
      <c r="Q155" s="3">
        <v>230</v>
      </c>
      <c r="R155" s="3"/>
      <c r="S155" s="3">
        <v>12</v>
      </c>
      <c r="T155" s="3"/>
      <c r="U155" s="3"/>
      <c r="V155" s="3"/>
      <c r="W155" s="3">
        <v>17</v>
      </c>
      <c r="X155" s="3">
        <v>2</v>
      </c>
      <c r="Y155" s="3">
        <v>6768</v>
      </c>
      <c r="Z155">
        <v>5309031</v>
      </c>
      <c r="AA155">
        <f t="shared" si="34"/>
        <v>0</v>
      </c>
      <c r="AB155" t="s">
        <v>155</v>
      </c>
      <c r="AC155">
        <v>884</v>
      </c>
      <c r="AE155">
        <v>5884</v>
      </c>
      <c r="AF155">
        <v>6768</v>
      </c>
      <c r="AG155" s="3">
        <f t="shared" si="35"/>
        <v>2056</v>
      </c>
      <c r="AH155" s="3">
        <f t="shared" si="36"/>
        <v>3350</v>
      </c>
      <c r="AI155" s="3">
        <f t="shared" si="37"/>
        <v>7</v>
      </c>
      <c r="AJ155" s="3">
        <f t="shared" si="38"/>
        <v>1062</v>
      </c>
      <c r="AK155" s="3">
        <f t="shared" si="39"/>
        <v>0</v>
      </c>
      <c r="AL155" s="7">
        <f t="shared" si="40"/>
        <v>3350</v>
      </c>
      <c r="AM155">
        <f t="shared" si="41"/>
        <v>884</v>
      </c>
      <c r="AN155">
        <f t="shared" si="42"/>
        <v>19.068818401038769</v>
      </c>
      <c r="AO155">
        <f t="shared" si="43"/>
        <v>31.07030235577815</v>
      </c>
      <c r="AP155">
        <f t="shared" si="44"/>
        <v>6.4923019847894642E-2</v>
      </c>
      <c r="AQ155">
        <f t="shared" si="45"/>
        <v>9.8497495826377293</v>
      </c>
      <c r="AR155">
        <f t="shared" si="46"/>
        <v>0</v>
      </c>
      <c r="AS155">
        <f t="shared" si="47"/>
        <v>31.07030235577815</v>
      </c>
      <c r="AT155">
        <f t="shared" si="48"/>
        <v>8.1988499350769803</v>
      </c>
      <c r="AU155">
        <f t="shared" si="49"/>
        <v>0.39893617021276595</v>
      </c>
      <c r="AW155">
        <v>5309032</v>
      </c>
      <c r="AX155" t="s">
        <v>156</v>
      </c>
      <c r="AY155" s="3">
        <v>8402</v>
      </c>
    </row>
    <row r="156" spans="1:51" x14ac:dyDescent="0.25">
      <c r="A156">
        <v>5309032</v>
      </c>
      <c r="B156" t="s">
        <v>156</v>
      </c>
      <c r="C156" s="3">
        <v>520</v>
      </c>
      <c r="D156" s="3">
        <v>3357</v>
      </c>
      <c r="E156" s="3"/>
      <c r="F156" s="3"/>
      <c r="G156" s="3"/>
      <c r="H156" s="3"/>
      <c r="I156" s="3"/>
      <c r="J156" s="3">
        <v>1320</v>
      </c>
      <c r="K156" s="3"/>
      <c r="L156" s="3">
        <v>219</v>
      </c>
      <c r="M156" s="3">
        <v>2363</v>
      </c>
      <c r="N156" s="3">
        <v>392</v>
      </c>
      <c r="O156" s="3">
        <v>79</v>
      </c>
      <c r="P156" s="3"/>
      <c r="Q156" s="3">
        <v>98</v>
      </c>
      <c r="R156" s="3"/>
      <c r="S156" s="3"/>
      <c r="T156" s="3"/>
      <c r="U156" s="3"/>
      <c r="V156" s="3"/>
      <c r="W156" s="3"/>
      <c r="X156" s="3">
        <v>54</v>
      </c>
      <c r="Y156" s="3">
        <v>8402</v>
      </c>
      <c r="Z156">
        <v>5309032</v>
      </c>
      <c r="AA156">
        <f t="shared" si="34"/>
        <v>0</v>
      </c>
      <c r="AB156" t="s">
        <v>156</v>
      </c>
      <c r="AC156">
        <v>1365</v>
      </c>
      <c r="AE156">
        <v>7037</v>
      </c>
      <c r="AF156">
        <v>8402</v>
      </c>
      <c r="AG156" s="3">
        <f t="shared" si="35"/>
        <v>3877</v>
      </c>
      <c r="AH156" s="3">
        <f t="shared" si="36"/>
        <v>2834</v>
      </c>
      <c r="AI156" s="3">
        <f t="shared" si="37"/>
        <v>0</v>
      </c>
      <c r="AJ156" s="3">
        <f t="shared" si="38"/>
        <v>1320</v>
      </c>
      <c r="AK156" s="3">
        <f t="shared" si="39"/>
        <v>0</v>
      </c>
      <c r="AL156" s="7">
        <f t="shared" si="40"/>
        <v>2834</v>
      </c>
      <c r="AM156">
        <f t="shared" si="41"/>
        <v>1365</v>
      </c>
      <c r="AN156">
        <f t="shared" si="42"/>
        <v>35.958078278612504</v>
      </c>
      <c r="AO156">
        <f t="shared" si="43"/>
        <v>26.284548321276201</v>
      </c>
      <c r="AP156">
        <f t="shared" si="44"/>
        <v>0</v>
      </c>
      <c r="AQ156">
        <f t="shared" si="45"/>
        <v>12.242626599888704</v>
      </c>
      <c r="AR156">
        <f t="shared" si="46"/>
        <v>0</v>
      </c>
      <c r="AS156">
        <f t="shared" si="47"/>
        <v>26.284548321276201</v>
      </c>
      <c r="AT156">
        <f t="shared" si="48"/>
        <v>12.659988870339456</v>
      </c>
      <c r="AU156">
        <f t="shared" si="49"/>
        <v>2.6065222566055701</v>
      </c>
      <c r="AW156">
        <v>5309040</v>
      </c>
      <c r="AX156" t="s">
        <v>157</v>
      </c>
      <c r="AY156" s="3">
        <v>12085</v>
      </c>
    </row>
    <row r="157" spans="1:51" x14ac:dyDescent="0.25">
      <c r="A157">
        <v>5309040</v>
      </c>
      <c r="B157" t="s">
        <v>157</v>
      </c>
      <c r="C157" s="3"/>
      <c r="D157" s="3">
        <v>2490</v>
      </c>
      <c r="E157" s="3"/>
      <c r="F157" s="3"/>
      <c r="G157" s="3"/>
      <c r="H157" s="3"/>
      <c r="I157" s="3"/>
      <c r="J157" s="3">
        <v>1457</v>
      </c>
      <c r="K157" s="3"/>
      <c r="L157" s="3">
        <v>4189</v>
      </c>
      <c r="M157" s="3">
        <v>3440</v>
      </c>
      <c r="N157" s="3">
        <v>13</v>
      </c>
      <c r="O157" s="3"/>
      <c r="P157" s="3"/>
      <c r="Q157" s="3">
        <v>342</v>
      </c>
      <c r="R157" s="3"/>
      <c r="S157" s="3"/>
      <c r="T157" s="3"/>
      <c r="U157" s="3"/>
      <c r="V157" s="3"/>
      <c r="W157" s="3"/>
      <c r="X157" s="3">
        <v>154</v>
      </c>
      <c r="Y157" s="3">
        <v>12085</v>
      </c>
      <c r="Z157">
        <v>5309040</v>
      </c>
      <c r="AA157">
        <f t="shared" si="34"/>
        <v>0</v>
      </c>
      <c r="AB157" t="s">
        <v>157</v>
      </c>
      <c r="AC157">
        <v>1110</v>
      </c>
      <c r="AE157">
        <v>10975</v>
      </c>
      <c r="AF157">
        <v>12085</v>
      </c>
      <c r="AG157" s="3">
        <f t="shared" si="35"/>
        <v>2490</v>
      </c>
      <c r="AH157" s="3">
        <f t="shared" si="36"/>
        <v>3453</v>
      </c>
      <c r="AI157" s="3">
        <f t="shared" si="37"/>
        <v>0</v>
      </c>
      <c r="AJ157" s="3">
        <f t="shared" si="38"/>
        <v>1457</v>
      </c>
      <c r="AK157" s="3">
        <f t="shared" si="39"/>
        <v>0</v>
      </c>
      <c r="AL157" s="7">
        <f t="shared" si="40"/>
        <v>3453</v>
      </c>
      <c r="AM157">
        <f t="shared" si="41"/>
        <v>1110</v>
      </c>
      <c r="AN157">
        <f t="shared" si="42"/>
        <v>23.094045631608235</v>
      </c>
      <c r="AO157">
        <f t="shared" si="43"/>
        <v>32.025598219254313</v>
      </c>
      <c r="AP157">
        <f t="shared" si="44"/>
        <v>0</v>
      </c>
      <c r="AQ157">
        <f t="shared" si="45"/>
        <v>13.513262845483212</v>
      </c>
      <c r="AR157">
        <f t="shared" si="46"/>
        <v>0</v>
      </c>
      <c r="AS157">
        <f t="shared" si="47"/>
        <v>32.025598219254313</v>
      </c>
      <c r="AT157">
        <f t="shared" si="48"/>
        <v>10.294936004451865</v>
      </c>
      <c r="AU157">
        <f t="shared" si="49"/>
        <v>34.662805130326852</v>
      </c>
      <c r="AW157">
        <v>5309041</v>
      </c>
      <c r="AX157" t="s">
        <v>158</v>
      </c>
      <c r="AY157" s="3">
        <v>3103</v>
      </c>
    </row>
    <row r="158" spans="1:51" x14ac:dyDescent="0.25">
      <c r="A158">
        <v>5309041</v>
      </c>
      <c r="B158" t="s">
        <v>158</v>
      </c>
      <c r="C158" s="3"/>
      <c r="D158" s="3">
        <v>706</v>
      </c>
      <c r="E158" s="3"/>
      <c r="F158" s="3"/>
      <c r="G158" s="3"/>
      <c r="H158" s="3"/>
      <c r="I158" s="3"/>
      <c r="J158" s="3">
        <v>309</v>
      </c>
      <c r="K158" s="3"/>
      <c r="L158" s="3">
        <v>1007</v>
      </c>
      <c r="M158" s="3">
        <v>872</v>
      </c>
      <c r="N158" s="3">
        <v>68</v>
      </c>
      <c r="O158" s="3"/>
      <c r="P158" s="3"/>
      <c r="Q158" s="3">
        <v>132</v>
      </c>
      <c r="R158" s="3"/>
      <c r="S158" s="3"/>
      <c r="T158" s="3"/>
      <c r="U158" s="3"/>
      <c r="V158" s="3"/>
      <c r="W158" s="3"/>
      <c r="X158" s="3">
        <v>9</v>
      </c>
      <c r="Y158" s="3">
        <v>3103</v>
      </c>
      <c r="Z158">
        <v>5309041</v>
      </c>
      <c r="AA158">
        <f t="shared" si="34"/>
        <v>0</v>
      </c>
      <c r="AB158" t="s">
        <v>158</v>
      </c>
      <c r="AC158">
        <v>302</v>
      </c>
      <c r="AD158">
        <v>184</v>
      </c>
      <c r="AE158">
        <v>2617</v>
      </c>
      <c r="AF158">
        <v>3103</v>
      </c>
      <c r="AG158" s="3">
        <f t="shared" si="35"/>
        <v>706</v>
      </c>
      <c r="AH158" s="3">
        <f t="shared" si="36"/>
        <v>940</v>
      </c>
      <c r="AI158" s="3">
        <f t="shared" si="37"/>
        <v>0</v>
      </c>
      <c r="AJ158" s="3">
        <f t="shared" si="38"/>
        <v>309</v>
      </c>
      <c r="AK158" s="3">
        <f t="shared" si="39"/>
        <v>0</v>
      </c>
      <c r="AL158" s="7">
        <f t="shared" si="40"/>
        <v>940</v>
      </c>
      <c r="AM158">
        <f t="shared" si="41"/>
        <v>302</v>
      </c>
      <c r="AN158">
        <f t="shared" si="42"/>
        <v>6.5479502875162314</v>
      </c>
      <c r="AO158">
        <f t="shared" si="43"/>
        <v>8.7182340938601381</v>
      </c>
      <c r="AP158">
        <f t="shared" si="44"/>
        <v>0</v>
      </c>
      <c r="AQ158">
        <f t="shared" si="45"/>
        <v>2.8658875904284917</v>
      </c>
      <c r="AR158">
        <f t="shared" si="46"/>
        <v>0</v>
      </c>
      <c r="AS158">
        <f t="shared" si="47"/>
        <v>8.7182340938601381</v>
      </c>
      <c r="AT158">
        <f t="shared" si="48"/>
        <v>2.8009645705805974</v>
      </c>
      <c r="AU158">
        <f t="shared" si="49"/>
        <v>32.452465356106991</v>
      </c>
      <c r="AW158">
        <v>5309050</v>
      </c>
      <c r="AX158" t="s">
        <v>159</v>
      </c>
      <c r="AY158" s="3">
        <v>6593</v>
      </c>
    </row>
    <row r="159" spans="1:51" x14ac:dyDescent="0.25">
      <c r="A159">
        <v>5309050</v>
      </c>
      <c r="B159" t="s">
        <v>159</v>
      </c>
      <c r="C159" s="3"/>
      <c r="D159" s="3">
        <v>1625</v>
      </c>
      <c r="E159" s="3"/>
      <c r="F159" s="3">
        <v>2</v>
      </c>
      <c r="G159" s="3"/>
      <c r="H159" s="3"/>
      <c r="I159" s="3"/>
      <c r="J159" s="3">
        <v>1618</v>
      </c>
      <c r="K159" s="3"/>
      <c r="L159" s="3">
        <v>2010</v>
      </c>
      <c r="M159" s="3">
        <v>924</v>
      </c>
      <c r="N159" s="3"/>
      <c r="O159" s="3"/>
      <c r="P159" s="3"/>
      <c r="Q159" s="3">
        <v>385</v>
      </c>
      <c r="R159" s="3"/>
      <c r="S159" s="3">
        <v>2</v>
      </c>
      <c r="T159" s="3"/>
      <c r="U159" s="3"/>
      <c r="V159" s="3"/>
      <c r="W159" s="3"/>
      <c r="X159" s="3">
        <v>27</v>
      </c>
      <c r="Y159" s="3">
        <v>6593</v>
      </c>
      <c r="Z159">
        <v>5309050</v>
      </c>
      <c r="AA159">
        <f t="shared" si="34"/>
        <v>0</v>
      </c>
      <c r="AB159" t="s">
        <v>159</v>
      </c>
      <c r="AC159">
        <v>258</v>
      </c>
      <c r="AD159">
        <v>831</v>
      </c>
      <c r="AE159">
        <v>5504</v>
      </c>
      <c r="AF159">
        <v>6593</v>
      </c>
      <c r="AG159" s="3">
        <f t="shared" si="35"/>
        <v>1627</v>
      </c>
      <c r="AH159" s="3">
        <f t="shared" si="36"/>
        <v>924</v>
      </c>
      <c r="AI159" s="3">
        <f t="shared" si="37"/>
        <v>0</v>
      </c>
      <c r="AJ159" s="3">
        <f t="shared" si="38"/>
        <v>1618</v>
      </c>
      <c r="AK159" s="3">
        <f t="shared" si="39"/>
        <v>0</v>
      </c>
      <c r="AL159" s="7">
        <f t="shared" si="40"/>
        <v>924</v>
      </c>
      <c r="AM159">
        <f t="shared" si="41"/>
        <v>258</v>
      </c>
      <c r="AN159">
        <f t="shared" si="42"/>
        <v>15.08996475607494</v>
      </c>
      <c r="AO159">
        <f t="shared" si="43"/>
        <v>8.5698386199220913</v>
      </c>
      <c r="AP159">
        <f t="shared" si="44"/>
        <v>0</v>
      </c>
      <c r="AQ159">
        <f t="shared" si="45"/>
        <v>15.006492301984789</v>
      </c>
      <c r="AR159">
        <f t="shared" si="46"/>
        <v>0</v>
      </c>
      <c r="AS159">
        <f t="shared" si="47"/>
        <v>8.5698386199220913</v>
      </c>
      <c r="AT159">
        <f t="shared" si="48"/>
        <v>2.3928770172509739</v>
      </c>
      <c r="AU159">
        <f t="shared" si="49"/>
        <v>30.486880024268164</v>
      </c>
      <c r="AW159">
        <v>5309060</v>
      </c>
      <c r="AX159" t="s">
        <v>160</v>
      </c>
      <c r="AY159" s="3">
        <v>8475</v>
      </c>
    </row>
    <row r="160" spans="1:51" x14ac:dyDescent="0.25">
      <c r="A160">
        <v>5309060</v>
      </c>
      <c r="B160" t="s">
        <v>160</v>
      </c>
      <c r="C160" s="3"/>
      <c r="D160" s="3">
        <v>4076</v>
      </c>
      <c r="E160" s="3"/>
      <c r="F160" s="3"/>
      <c r="G160" s="3"/>
      <c r="H160" s="3"/>
      <c r="I160" s="3"/>
      <c r="J160" s="3">
        <v>834</v>
      </c>
      <c r="K160" s="3"/>
      <c r="L160" s="3"/>
      <c r="M160" s="3">
        <v>2822</v>
      </c>
      <c r="N160" s="3">
        <v>186</v>
      </c>
      <c r="O160" s="3">
        <v>106</v>
      </c>
      <c r="P160" s="3"/>
      <c r="Q160" s="3">
        <v>405</v>
      </c>
      <c r="R160" s="3"/>
      <c r="S160" s="3"/>
      <c r="T160" s="3"/>
      <c r="U160" s="3"/>
      <c r="V160" s="3"/>
      <c r="W160" s="3"/>
      <c r="X160" s="3">
        <v>46</v>
      </c>
      <c r="Y160" s="3">
        <v>8475</v>
      </c>
      <c r="Z160">
        <v>5309060</v>
      </c>
      <c r="AA160">
        <f t="shared" si="34"/>
        <v>0</v>
      </c>
      <c r="AB160" t="s">
        <v>160</v>
      </c>
      <c r="AC160">
        <v>725</v>
      </c>
      <c r="AE160">
        <v>7750</v>
      </c>
      <c r="AF160">
        <v>8475</v>
      </c>
      <c r="AG160" s="3">
        <f t="shared" si="35"/>
        <v>4076</v>
      </c>
      <c r="AH160" s="3">
        <f t="shared" si="36"/>
        <v>3114</v>
      </c>
      <c r="AI160" s="3">
        <f t="shared" si="37"/>
        <v>0</v>
      </c>
      <c r="AJ160" s="3">
        <f t="shared" si="38"/>
        <v>834</v>
      </c>
      <c r="AK160" s="3">
        <f t="shared" si="39"/>
        <v>0</v>
      </c>
      <c r="AL160" s="7">
        <f t="shared" si="40"/>
        <v>3114</v>
      </c>
      <c r="AM160">
        <f t="shared" si="41"/>
        <v>725</v>
      </c>
      <c r="AN160">
        <f t="shared" si="42"/>
        <v>37.803746985716934</v>
      </c>
      <c r="AO160">
        <f t="shared" si="43"/>
        <v>28.881469115191987</v>
      </c>
      <c r="AP160">
        <f t="shared" si="44"/>
        <v>0</v>
      </c>
      <c r="AQ160">
        <f t="shared" si="45"/>
        <v>7.7351140790205903</v>
      </c>
      <c r="AR160">
        <f t="shared" si="46"/>
        <v>0</v>
      </c>
      <c r="AS160">
        <f t="shared" si="47"/>
        <v>28.881469115191987</v>
      </c>
      <c r="AT160">
        <f t="shared" si="48"/>
        <v>6.7241699128176595</v>
      </c>
      <c r="AU160">
        <f t="shared" si="49"/>
        <v>0</v>
      </c>
      <c r="AW160">
        <v>5309061</v>
      </c>
      <c r="AX160" t="s">
        <v>161</v>
      </c>
      <c r="AY160" s="3">
        <v>8372</v>
      </c>
    </row>
    <row r="161" spans="1:51" x14ac:dyDescent="0.25">
      <c r="A161">
        <v>5309061</v>
      </c>
      <c r="B161" t="s">
        <v>161</v>
      </c>
      <c r="C161" s="3"/>
      <c r="D161" s="3">
        <v>4908</v>
      </c>
      <c r="E161" s="3"/>
      <c r="F161" s="3"/>
      <c r="G161" s="3"/>
      <c r="H161" s="3"/>
      <c r="I161" s="3"/>
      <c r="J161" s="3">
        <v>341</v>
      </c>
      <c r="K161" s="3"/>
      <c r="L161" s="3">
        <v>1250</v>
      </c>
      <c r="M161" s="3">
        <v>1443</v>
      </c>
      <c r="N161" s="3">
        <v>12</v>
      </c>
      <c r="O161" s="3">
        <v>11</v>
      </c>
      <c r="P161" s="3"/>
      <c r="Q161" s="3">
        <v>338</v>
      </c>
      <c r="R161" s="3"/>
      <c r="S161" s="3">
        <v>10</v>
      </c>
      <c r="T161" s="3"/>
      <c r="U161" s="3"/>
      <c r="V161" s="3"/>
      <c r="W161" s="3"/>
      <c r="X161" s="3">
        <v>59</v>
      </c>
      <c r="Y161" s="3">
        <v>8372</v>
      </c>
      <c r="Z161">
        <v>5309061</v>
      </c>
      <c r="AA161">
        <f t="shared" si="34"/>
        <v>0</v>
      </c>
      <c r="AB161" t="s">
        <v>161</v>
      </c>
      <c r="AC161">
        <v>745</v>
      </c>
      <c r="AE161">
        <v>7627</v>
      </c>
      <c r="AF161">
        <v>8372</v>
      </c>
      <c r="AG161" s="3">
        <f t="shared" si="35"/>
        <v>4908</v>
      </c>
      <c r="AH161" s="3">
        <f t="shared" si="36"/>
        <v>1466</v>
      </c>
      <c r="AI161" s="3">
        <f t="shared" si="37"/>
        <v>0</v>
      </c>
      <c r="AJ161" s="3">
        <f t="shared" si="38"/>
        <v>341</v>
      </c>
      <c r="AK161" s="3">
        <f t="shared" si="39"/>
        <v>0</v>
      </c>
      <c r="AL161" s="7">
        <f t="shared" si="40"/>
        <v>1466</v>
      </c>
      <c r="AM161">
        <f t="shared" si="41"/>
        <v>745</v>
      </c>
      <c r="AN161">
        <f t="shared" si="42"/>
        <v>45.520311630495272</v>
      </c>
      <c r="AO161">
        <f t="shared" si="43"/>
        <v>13.596735299573362</v>
      </c>
      <c r="AP161">
        <f t="shared" si="44"/>
        <v>0</v>
      </c>
      <c r="AQ161">
        <f t="shared" si="45"/>
        <v>3.1626785383045815</v>
      </c>
      <c r="AR161">
        <f t="shared" si="46"/>
        <v>0</v>
      </c>
      <c r="AS161">
        <f t="shared" si="47"/>
        <v>13.596735299573362</v>
      </c>
      <c r="AT161">
        <f t="shared" si="48"/>
        <v>6.909664255240215</v>
      </c>
      <c r="AU161">
        <f t="shared" si="49"/>
        <v>14.930721452460583</v>
      </c>
      <c r="AW161">
        <v>5309062</v>
      </c>
      <c r="AX161" t="s">
        <v>162</v>
      </c>
      <c r="AY161" s="3">
        <v>3756</v>
      </c>
    </row>
    <row r="162" spans="1:51" x14ac:dyDescent="0.25">
      <c r="A162">
        <v>5309062</v>
      </c>
      <c r="B162" t="s">
        <v>162</v>
      </c>
      <c r="C162" s="3"/>
      <c r="D162" s="3">
        <v>2618</v>
      </c>
      <c r="E162" s="3"/>
      <c r="F162" s="3"/>
      <c r="G162" s="3"/>
      <c r="H162" s="3"/>
      <c r="I162" s="3"/>
      <c r="J162" s="3"/>
      <c r="K162" s="3"/>
      <c r="L162" s="3"/>
      <c r="M162" s="3">
        <v>377</v>
      </c>
      <c r="N162" s="3">
        <v>369</v>
      </c>
      <c r="O162" s="3"/>
      <c r="P162" s="3"/>
      <c r="Q162" s="3">
        <v>392</v>
      </c>
      <c r="R162" s="3"/>
      <c r="S162" s="3"/>
      <c r="T162" s="3"/>
      <c r="U162" s="3"/>
      <c r="V162" s="3"/>
      <c r="W162" s="3"/>
      <c r="X162" s="3"/>
      <c r="Y162" s="3">
        <v>3756</v>
      </c>
      <c r="Z162">
        <v>5309062</v>
      </c>
      <c r="AA162">
        <f t="shared" si="34"/>
        <v>0</v>
      </c>
      <c r="AB162" t="s">
        <v>162</v>
      </c>
      <c r="AC162">
        <v>607</v>
      </c>
      <c r="AE162">
        <v>3149</v>
      </c>
      <c r="AF162">
        <v>3756</v>
      </c>
      <c r="AG162" s="3">
        <f t="shared" si="35"/>
        <v>2618</v>
      </c>
      <c r="AH162" s="3">
        <f t="shared" si="36"/>
        <v>746</v>
      </c>
      <c r="AI162" s="3">
        <f t="shared" si="37"/>
        <v>0</v>
      </c>
      <c r="AJ162" s="3">
        <f t="shared" si="38"/>
        <v>0</v>
      </c>
      <c r="AK162" s="3">
        <f t="shared" si="39"/>
        <v>0</v>
      </c>
      <c r="AL162" s="7">
        <f t="shared" si="40"/>
        <v>746</v>
      </c>
      <c r="AM162">
        <f t="shared" si="41"/>
        <v>607</v>
      </c>
      <c r="AN162">
        <f t="shared" si="42"/>
        <v>24.281209423112596</v>
      </c>
      <c r="AO162">
        <f t="shared" si="43"/>
        <v>6.9189389723613424</v>
      </c>
      <c r="AP162">
        <f t="shared" si="44"/>
        <v>0</v>
      </c>
      <c r="AQ162">
        <f t="shared" si="45"/>
        <v>0</v>
      </c>
      <c r="AR162">
        <f t="shared" si="46"/>
        <v>0</v>
      </c>
      <c r="AS162">
        <f t="shared" si="47"/>
        <v>6.9189389723613424</v>
      </c>
      <c r="AT162">
        <f t="shared" si="48"/>
        <v>5.6297532925245779</v>
      </c>
      <c r="AU162">
        <f t="shared" si="49"/>
        <v>0</v>
      </c>
      <c r="AW162">
        <v>5309070</v>
      </c>
      <c r="AX162" t="s">
        <v>163</v>
      </c>
      <c r="AY162" s="3">
        <v>8443</v>
      </c>
    </row>
    <row r="163" spans="1:51" x14ac:dyDescent="0.25">
      <c r="A163">
        <v>5309070</v>
      </c>
      <c r="B163" t="s">
        <v>163</v>
      </c>
      <c r="C163" s="3"/>
      <c r="D163" s="3">
        <v>5065</v>
      </c>
      <c r="E163" s="3"/>
      <c r="F163" s="3"/>
      <c r="G163" s="3"/>
      <c r="H163" s="3"/>
      <c r="I163" s="3"/>
      <c r="J163" s="3">
        <v>10</v>
      </c>
      <c r="K163" s="3"/>
      <c r="L163" s="3">
        <v>62</v>
      </c>
      <c r="M163" s="3">
        <v>2367</v>
      </c>
      <c r="N163" s="3">
        <v>382</v>
      </c>
      <c r="O163" s="3">
        <v>54</v>
      </c>
      <c r="P163" s="3"/>
      <c r="Q163" s="3">
        <v>453</v>
      </c>
      <c r="R163" s="3"/>
      <c r="S163" s="3">
        <v>30</v>
      </c>
      <c r="T163" s="3"/>
      <c r="U163" s="3">
        <v>1</v>
      </c>
      <c r="V163" s="3"/>
      <c r="W163" s="3"/>
      <c r="X163" s="3">
        <v>19</v>
      </c>
      <c r="Y163" s="3">
        <v>8443</v>
      </c>
      <c r="Z163">
        <v>5309070</v>
      </c>
      <c r="AA163">
        <f t="shared" si="34"/>
        <v>0</v>
      </c>
      <c r="AB163" t="s">
        <v>163</v>
      </c>
      <c r="AC163">
        <v>753</v>
      </c>
      <c r="AE163">
        <v>7690</v>
      </c>
      <c r="AF163">
        <v>8443</v>
      </c>
      <c r="AG163" s="3">
        <f t="shared" si="35"/>
        <v>5065</v>
      </c>
      <c r="AH163" s="3">
        <f t="shared" si="36"/>
        <v>2803</v>
      </c>
      <c r="AI163" s="3">
        <f t="shared" si="37"/>
        <v>0</v>
      </c>
      <c r="AJ163" s="3">
        <f t="shared" si="38"/>
        <v>10</v>
      </c>
      <c r="AK163" s="3">
        <f t="shared" si="39"/>
        <v>1</v>
      </c>
      <c r="AL163" s="7">
        <f t="shared" si="40"/>
        <v>2803</v>
      </c>
      <c r="AM163">
        <f t="shared" si="41"/>
        <v>753</v>
      </c>
      <c r="AN163">
        <f t="shared" si="42"/>
        <v>46.976442218512339</v>
      </c>
      <c r="AO163">
        <f t="shared" si="43"/>
        <v>25.997032090521238</v>
      </c>
      <c r="AP163">
        <f t="shared" si="44"/>
        <v>0</v>
      </c>
      <c r="AQ163">
        <f t="shared" si="45"/>
        <v>9.2747171211278054E-2</v>
      </c>
      <c r="AR163">
        <f t="shared" si="46"/>
        <v>9.2747171211278057E-3</v>
      </c>
      <c r="AS163">
        <f t="shared" si="47"/>
        <v>25.997032090521238</v>
      </c>
      <c r="AT163">
        <f t="shared" si="48"/>
        <v>6.9838619922092375</v>
      </c>
      <c r="AU163">
        <f t="shared" si="49"/>
        <v>0.73433613644439177</v>
      </c>
      <c r="AW163">
        <v>5309071</v>
      </c>
      <c r="AX163" t="s">
        <v>164</v>
      </c>
      <c r="AY163" s="3">
        <v>4971</v>
      </c>
    </row>
    <row r="164" spans="1:51" x14ac:dyDescent="0.25">
      <c r="A164">
        <v>5309071</v>
      </c>
      <c r="B164" t="s">
        <v>164</v>
      </c>
      <c r="C164" s="3"/>
      <c r="D164" s="3">
        <v>1389</v>
      </c>
      <c r="E164" s="3"/>
      <c r="F164" s="3"/>
      <c r="G164" s="3"/>
      <c r="H164" s="3"/>
      <c r="I164" s="3"/>
      <c r="J164" s="3">
        <v>271</v>
      </c>
      <c r="K164" s="3"/>
      <c r="L164" s="3"/>
      <c r="M164" s="3">
        <v>2375</v>
      </c>
      <c r="N164" s="3">
        <v>478</v>
      </c>
      <c r="O164" s="3"/>
      <c r="P164" s="3"/>
      <c r="Q164" s="3">
        <v>380</v>
      </c>
      <c r="R164" s="3"/>
      <c r="S164" s="3">
        <v>55</v>
      </c>
      <c r="T164" s="3"/>
      <c r="U164" s="3"/>
      <c r="V164" s="3"/>
      <c r="W164" s="3"/>
      <c r="X164" s="3">
        <v>23</v>
      </c>
      <c r="Y164" s="3">
        <v>4971</v>
      </c>
      <c r="Z164">
        <v>5309071</v>
      </c>
      <c r="AA164">
        <f t="shared" si="34"/>
        <v>0</v>
      </c>
      <c r="AB164" t="s">
        <v>164</v>
      </c>
      <c r="AC164">
        <v>696</v>
      </c>
      <c r="AE164">
        <v>4275</v>
      </c>
      <c r="AF164">
        <v>4971</v>
      </c>
      <c r="AG164" s="3">
        <f t="shared" si="35"/>
        <v>1389</v>
      </c>
      <c r="AH164" s="3">
        <f t="shared" si="36"/>
        <v>2853</v>
      </c>
      <c r="AI164" s="3">
        <f t="shared" si="37"/>
        <v>0</v>
      </c>
      <c r="AJ164" s="3">
        <f t="shared" si="38"/>
        <v>271</v>
      </c>
      <c r="AK164" s="3">
        <f t="shared" si="39"/>
        <v>0</v>
      </c>
      <c r="AL164" s="7">
        <f t="shared" si="40"/>
        <v>2853</v>
      </c>
      <c r="AM164">
        <f t="shared" si="41"/>
        <v>696</v>
      </c>
      <c r="AN164">
        <f t="shared" si="42"/>
        <v>12.882582081246522</v>
      </c>
      <c r="AO164">
        <f t="shared" si="43"/>
        <v>26.460767946577629</v>
      </c>
      <c r="AP164">
        <f t="shared" si="44"/>
        <v>0</v>
      </c>
      <c r="AQ164">
        <f t="shared" si="45"/>
        <v>2.5134483398256355</v>
      </c>
      <c r="AR164">
        <f t="shared" si="46"/>
        <v>0</v>
      </c>
      <c r="AS164">
        <f t="shared" si="47"/>
        <v>26.460767946577629</v>
      </c>
      <c r="AT164">
        <f t="shared" si="48"/>
        <v>6.4552031163049524</v>
      </c>
      <c r="AU164">
        <f t="shared" si="49"/>
        <v>0</v>
      </c>
      <c r="AW164">
        <v>5309072</v>
      </c>
      <c r="AX164" t="s">
        <v>165</v>
      </c>
      <c r="AY164" s="3">
        <v>6577</v>
      </c>
    </row>
    <row r="165" spans="1:51" x14ac:dyDescent="0.25">
      <c r="A165">
        <v>5309072</v>
      </c>
      <c r="B165" t="s">
        <v>165</v>
      </c>
      <c r="C165" s="3"/>
      <c r="D165" s="3">
        <v>1052</v>
      </c>
      <c r="E165" s="3"/>
      <c r="F165" s="3">
        <v>253</v>
      </c>
      <c r="G165" s="3"/>
      <c r="H165" s="3"/>
      <c r="I165" s="3"/>
      <c r="J165" s="3">
        <v>123</v>
      </c>
      <c r="K165" s="3"/>
      <c r="L165" s="3">
        <v>862</v>
      </c>
      <c r="M165" s="3">
        <v>3785</v>
      </c>
      <c r="N165" s="3">
        <v>169</v>
      </c>
      <c r="O165" s="3"/>
      <c r="P165" s="3">
        <v>3</v>
      </c>
      <c r="Q165" s="3">
        <v>192</v>
      </c>
      <c r="R165" s="3"/>
      <c r="S165" s="3">
        <v>110</v>
      </c>
      <c r="T165" s="3"/>
      <c r="U165" s="3"/>
      <c r="V165" s="3"/>
      <c r="W165" s="3"/>
      <c r="X165" s="3">
        <v>28</v>
      </c>
      <c r="Y165" s="3">
        <v>6577</v>
      </c>
      <c r="Z165">
        <v>5309072</v>
      </c>
      <c r="AA165">
        <f t="shared" si="34"/>
        <v>0</v>
      </c>
      <c r="AB165" t="s">
        <v>165</v>
      </c>
      <c r="AC165">
        <v>197</v>
      </c>
      <c r="AE165">
        <v>6380</v>
      </c>
      <c r="AF165">
        <v>6577</v>
      </c>
      <c r="AG165" s="3">
        <f t="shared" si="35"/>
        <v>1305</v>
      </c>
      <c r="AH165" s="3">
        <f t="shared" si="36"/>
        <v>3954</v>
      </c>
      <c r="AI165" s="3">
        <f t="shared" si="37"/>
        <v>0</v>
      </c>
      <c r="AJ165" s="3">
        <f t="shared" si="38"/>
        <v>123</v>
      </c>
      <c r="AK165" s="3">
        <f t="shared" si="39"/>
        <v>0</v>
      </c>
      <c r="AL165" s="7">
        <f t="shared" si="40"/>
        <v>3954</v>
      </c>
      <c r="AM165">
        <f t="shared" si="41"/>
        <v>197</v>
      </c>
      <c r="AN165">
        <f t="shared" si="42"/>
        <v>12.103505843071787</v>
      </c>
      <c r="AO165">
        <f t="shared" si="43"/>
        <v>36.672231496939347</v>
      </c>
      <c r="AP165">
        <f t="shared" si="44"/>
        <v>0</v>
      </c>
      <c r="AQ165">
        <f t="shared" si="45"/>
        <v>1.1407902058987203</v>
      </c>
      <c r="AR165">
        <f t="shared" si="46"/>
        <v>0</v>
      </c>
      <c r="AS165">
        <f t="shared" si="47"/>
        <v>36.672231496939347</v>
      </c>
      <c r="AT165">
        <f t="shared" si="48"/>
        <v>1.8271192728621777</v>
      </c>
      <c r="AU165">
        <f t="shared" si="49"/>
        <v>13.106279458719779</v>
      </c>
      <c r="AW165">
        <v>5309073</v>
      </c>
      <c r="AX165" t="s">
        <v>166</v>
      </c>
      <c r="AY165" s="3">
        <v>3983</v>
      </c>
    </row>
    <row r="166" spans="1:51" x14ac:dyDescent="0.25">
      <c r="A166">
        <v>5309073</v>
      </c>
      <c r="B166" t="s">
        <v>166</v>
      </c>
      <c r="C166" s="3"/>
      <c r="D166" s="3">
        <v>2393</v>
      </c>
      <c r="E166" s="3"/>
      <c r="F166" s="3">
        <v>1</v>
      </c>
      <c r="G166" s="3"/>
      <c r="H166" s="3"/>
      <c r="I166" s="3"/>
      <c r="J166" s="3">
        <v>119</v>
      </c>
      <c r="K166" s="3"/>
      <c r="L166" s="3"/>
      <c r="M166" s="3">
        <v>851</v>
      </c>
      <c r="N166" s="3">
        <v>406</v>
      </c>
      <c r="O166" s="3"/>
      <c r="P166" s="3"/>
      <c r="Q166" s="3">
        <v>198</v>
      </c>
      <c r="R166" s="3"/>
      <c r="S166" s="3">
        <v>15</v>
      </c>
      <c r="T166" s="3"/>
      <c r="U166" s="3"/>
      <c r="V166" s="3"/>
      <c r="W166" s="3"/>
      <c r="X166" s="3"/>
      <c r="Y166" s="3">
        <v>3983</v>
      </c>
      <c r="Z166">
        <v>5309073</v>
      </c>
      <c r="AA166">
        <f t="shared" si="34"/>
        <v>0</v>
      </c>
      <c r="AB166" t="s">
        <v>166</v>
      </c>
      <c r="AC166">
        <v>419</v>
      </c>
      <c r="AE166">
        <v>3564</v>
      </c>
      <c r="AF166">
        <v>3983</v>
      </c>
      <c r="AG166" s="3">
        <f t="shared" si="35"/>
        <v>2394</v>
      </c>
      <c r="AH166" s="3">
        <f t="shared" si="36"/>
        <v>1257</v>
      </c>
      <c r="AI166" s="3">
        <f t="shared" si="37"/>
        <v>0</v>
      </c>
      <c r="AJ166" s="3">
        <f t="shared" si="38"/>
        <v>119</v>
      </c>
      <c r="AK166" s="3">
        <f t="shared" si="39"/>
        <v>0</v>
      </c>
      <c r="AL166" s="7">
        <f t="shared" si="40"/>
        <v>1257</v>
      </c>
      <c r="AM166">
        <f t="shared" si="41"/>
        <v>419</v>
      </c>
      <c r="AN166">
        <f t="shared" si="42"/>
        <v>22.203672787979968</v>
      </c>
      <c r="AO166">
        <f t="shared" si="43"/>
        <v>11.658319421257652</v>
      </c>
      <c r="AP166">
        <f t="shared" si="44"/>
        <v>0</v>
      </c>
      <c r="AQ166">
        <f t="shared" si="45"/>
        <v>1.103691337414209</v>
      </c>
      <c r="AR166">
        <f t="shared" si="46"/>
        <v>0</v>
      </c>
      <c r="AS166">
        <f t="shared" si="47"/>
        <v>11.658319421257652</v>
      </c>
      <c r="AT166">
        <f t="shared" si="48"/>
        <v>3.8861064737525508</v>
      </c>
      <c r="AU166">
        <f t="shared" si="49"/>
        <v>0</v>
      </c>
      <c r="AW166">
        <v>5309074</v>
      </c>
      <c r="AX166" t="s">
        <v>167</v>
      </c>
      <c r="AY166" s="3">
        <v>6350</v>
      </c>
    </row>
    <row r="167" spans="1:51" x14ac:dyDescent="0.25">
      <c r="A167">
        <v>5309074</v>
      </c>
      <c r="B167" t="s">
        <v>167</v>
      </c>
      <c r="C167" s="3"/>
      <c r="D167" s="3">
        <v>1045</v>
      </c>
      <c r="E167" s="3"/>
      <c r="F167" s="3">
        <v>45</v>
      </c>
      <c r="G167" s="3">
        <v>1</v>
      </c>
      <c r="H167" s="3"/>
      <c r="I167" s="3"/>
      <c r="J167" s="3">
        <v>2170</v>
      </c>
      <c r="K167" s="3"/>
      <c r="L167" s="3">
        <v>11</v>
      </c>
      <c r="M167" s="3">
        <v>2595</v>
      </c>
      <c r="N167" s="3">
        <v>51</v>
      </c>
      <c r="O167" s="3">
        <v>115</v>
      </c>
      <c r="P167" s="3"/>
      <c r="Q167" s="3">
        <v>218</v>
      </c>
      <c r="R167" s="3"/>
      <c r="S167" s="3"/>
      <c r="T167" s="3"/>
      <c r="U167" s="3">
        <v>31</v>
      </c>
      <c r="V167" s="3">
        <v>11</v>
      </c>
      <c r="W167" s="3"/>
      <c r="X167" s="3">
        <v>57</v>
      </c>
      <c r="Y167" s="3">
        <v>6350</v>
      </c>
      <c r="Z167">
        <v>5309074</v>
      </c>
      <c r="AA167">
        <f t="shared" si="34"/>
        <v>0</v>
      </c>
      <c r="AB167" t="s">
        <v>167</v>
      </c>
      <c r="AC167">
        <v>36</v>
      </c>
      <c r="AE167">
        <v>6314</v>
      </c>
      <c r="AF167">
        <v>6350</v>
      </c>
      <c r="AG167" s="3">
        <f t="shared" si="35"/>
        <v>1091</v>
      </c>
      <c r="AH167" s="3">
        <f t="shared" si="36"/>
        <v>2761</v>
      </c>
      <c r="AI167" s="3">
        <f t="shared" si="37"/>
        <v>0</v>
      </c>
      <c r="AJ167" s="3">
        <f t="shared" si="38"/>
        <v>2170</v>
      </c>
      <c r="AK167" s="3">
        <f t="shared" si="39"/>
        <v>31</v>
      </c>
      <c r="AL167" s="7">
        <f t="shared" si="40"/>
        <v>2761</v>
      </c>
      <c r="AM167">
        <f t="shared" si="41"/>
        <v>36</v>
      </c>
      <c r="AN167">
        <f t="shared" si="42"/>
        <v>10.118716379150436</v>
      </c>
      <c r="AO167">
        <f t="shared" si="43"/>
        <v>25.607493971433868</v>
      </c>
      <c r="AP167">
        <f t="shared" si="44"/>
        <v>0</v>
      </c>
      <c r="AQ167">
        <f t="shared" si="45"/>
        <v>20.126136152847337</v>
      </c>
      <c r="AR167">
        <f t="shared" si="46"/>
        <v>0.28751623075496197</v>
      </c>
      <c r="AS167">
        <f t="shared" si="47"/>
        <v>25.607493971433868</v>
      </c>
      <c r="AT167">
        <f t="shared" si="48"/>
        <v>0.333889816360601</v>
      </c>
      <c r="AU167">
        <f t="shared" si="49"/>
        <v>0.17322834645669291</v>
      </c>
      <c r="AW167">
        <v>5310010</v>
      </c>
      <c r="AX167" t="s">
        <v>168</v>
      </c>
      <c r="AY167" s="3">
        <v>7873</v>
      </c>
    </row>
    <row r="168" spans="1:51" x14ac:dyDescent="0.25">
      <c r="A168">
        <v>5310010</v>
      </c>
      <c r="B168" t="s">
        <v>168</v>
      </c>
      <c r="C168" s="3">
        <v>762</v>
      </c>
      <c r="D168" s="3">
        <v>1054</v>
      </c>
      <c r="E168" s="3"/>
      <c r="F168" s="3"/>
      <c r="G168" s="3"/>
      <c r="H168" s="3"/>
      <c r="I168" s="3"/>
      <c r="J168" s="3">
        <v>453</v>
      </c>
      <c r="K168" s="3"/>
      <c r="L168" s="3">
        <v>55</v>
      </c>
      <c r="M168" s="3">
        <v>447</v>
      </c>
      <c r="N168" s="3">
        <v>4508</v>
      </c>
      <c r="O168" s="3">
        <v>257</v>
      </c>
      <c r="P168" s="3"/>
      <c r="Q168" s="3">
        <v>307</v>
      </c>
      <c r="R168" s="3"/>
      <c r="S168" s="3"/>
      <c r="T168" s="3"/>
      <c r="U168" s="3"/>
      <c r="V168" s="3"/>
      <c r="W168" s="3"/>
      <c r="X168" s="3">
        <v>30</v>
      </c>
      <c r="Y168" s="3">
        <v>7873</v>
      </c>
      <c r="Z168">
        <v>5310010</v>
      </c>
      <c r="AA168">
        <f t="shared" si="34"/>
        <v>0</v>
      </c>
      <c r="AB168" t="s">
        <v>168</v>
      </c>
      <c r="AC168">
        <v>5860</v>
      </c>
      <c r="AE168">
        <v>2013</v>
      </c>
      <c r="AF168">
        <v>7873</v>
      </c>
      <c r="AG168" s="3">
        <f t="shared" si="35"/>
        <v>1816</v>
      </c>
      <c r="AH168" s="3">
        <f t="shared" si="36"/>
        <v>5212</v>
      </c>
      <c r="AI168" s="3">
        <f t="shared" si="37"/>
        <v>0</v>
      </c>
      <c r="AJ168" s="3">
        <f t="shared" si="38"/>
        <v>453</v>
      </c>
      <c r="AK168" s="3">
        <f t="shared" si="39"/>
        <v>0</v>
      </c>
      <c r="AL168" s="7">
        <f t="shared" si="40"/>
        <v>5212</v>
      </c>
      <c r="AM168">
        <f t="shared" si="41"/>
        <v>5860</v>
      </c>
      <c r="AN168">
        <f t="shared" si="42"/>
        <v>16.842886291968096</v>
      </c>
      <c r="AO168">
        <f t="shared" si="43"/>
        <v>48.339825635318121</v>
      </c>
      <c r="AP168">
        <f t="shared" si="44"/>
        <v>0</v>
      </c>
      <c r="AQ168">
        <f t="shared" si="45"/>
        <v>4.2014468558708957</v>
      </c>
      <c r="AR168">
        <f t="shared" si="46"/>
        <v>0</v>
      </c>
      <c r="AS168">
        <f t="shared" si="47"/>
        <v>48.339825635318121</v>
      </c>
      <c r="AT168">
        <f t="shared" si="48"/>
        <v>54.349842329808936</v>
      </c>
      <c r="AU168">
        <f t="shared" si="49"/>
        <v>0.69859011812523808</v>
      </c>
      <c r="AW168">
        <v>5310011</v>
      </c>
      <c r="AX168" t="s">
        <v>169</v>
      </c>
      <c r="AY168" s="3">
        <v>11085</v>
      </c>
    </row>
    <row r="169" spans="1:51" x14ac:dyDescent="0.25">
      <c r="A169">
        <v>5310011</v>
      </c>
      <c r="B169" t="s">
        <v>169</v>
      </c>
      <c r="C169" s="3">
        <v>5520</v>
      </c>
      <c r="D169" s="3">
        <v>989</v>
      </c>
      <c r="E169" s="3"/>
      <c r="F169" s="3"/>
      <c r="G169" s="3"/>
      <c r="H169" s="3"/>
      <c r="I169" s="3"/>
      <c r="J169" s="3">
        <v>854</v>
      </c>
      <c r="K169" s="3"/>
      <c r="L169" s="3">
        <v>1154</v>
      </c>
      <c r="M169" s="3">
        <v>316</v>
      </c>
      <c r="N169" s="3">
        <v>1626</v>
      </c>
      <c r="O169" s="3">
        <v>438</v>
      </c>
      <c r="P169" s="3"/>
      <c r="Q169" s="3">
        <v>186</v>
      </c>
      <c r="R169" s="3"/>
      <c r="S169" s="3"/>
      <c r="T169" s="3"/>
      <c r="U169" s="3"/>
      <c r="V169" s="3"/>
      <c r="W169" s="3"/>
      <c r="X169" s="3">
        <v>2</v>
      </c>
      <c r="Y169" s="3">
        <v>11085</v>
      </c>
      <c r="Z169">
        <v>5310011</v>
      </c>
      <c r="AA169">
        <f t="shared" si="34"/>
        <v>0</v>
      </c>
      <c r="AB169" t="s">
        <v>169</v>
      </c>
      <c r="AC169">
        <v>3138</v>
      </c>
      <c r="AE169">
        <v>7947</v>
      </c>
      <c r="AF169">
        <v>11085</v>
      </c>
      <c r="AG169" s="3">
        <f t="shared" si="35"/>
        <v>6509</v>
      </c>
      <c r="AH169" s="3">
        <f t="shared" si="36"/>
        <v>2380</v>
      </c>
      <c r="AI169" s="3">
        <f t="shared" si="37"/>
        <v>0</v>
      </c>
      <c r="AJ169" s="3">
        <f t="shared" si="38"/>
        <v>854</v>
      </c>
      <c r="AK169" s="3">
        <f t="shared" si="39"/>
        <v>0</v>
      </c>
      <c r="AL169" s="7">
        <f t="shared" si="40"/>
        <v>2380</v>
      </c>
      <c r="AM169">
        <f t="shared" si="41"/>
        <v>3138</v>
      </c>
      <c r="AN169">
        <f t="shared" si="42"/>
        <v>60.369133741420889</v>
      </c>
      <c r="AO169">
        <f t="shared" si="43"/>
        <v>22.07382674828418</v>
      </c>
      <c r="AP169">
        <f t="shared" si="44"/>
        <v>0</v>
      </c>
      <c r="AQ169">
        <f t="shared" si="45"/>
        <v>7.9206084214431458</v>
      </c>
      <c r="AR169">
        <f t="shared" si="46"/>
        <v>0</v>
      </c>
      <c r="AS169">
        <f t="shared" si="47"/>
        <v>22.07382674828418</v>
      </c>
      <c r="AT169">
        <f t="shared" si="48"/>
        <v>29.104062326099054</v>
      </c>
      <c r="AU169">
        <f t="shared" si="49"/>
        <v>10.410464591790708</v>
      </c>
      <c r="AW169">
        <v>5310012</v>
      </c>
      <c r="AX169" t="s">
        <v>170</v>
      </c>
      <c r="AY169" s="3">
        <v>7718</v>
      </c>
    </row>
    <row r="170" spans="1:51" x14ac:dyDescent="0.25">
      <c r="A170">
        <v>5310012</v>
      </c>
      <c r="B170" t="s">
        <v>170</v>
      </c>
      <c r="C170" s="3">
        <v>927</v>
      </c>
      <c r="D170" s="3">
        <v>2330</v>
      </c>
      <c r="E170" s="3"/>
      <c r="F170" s="3"/>
      <c r="G170" s="3"/>
      <c r="H170" s="3"/>
      <c r="I170" s="3"/>
      <c r="J170" s="3">
        <v>151</v>
      </c>
      <c r="K170" s="3"/>
      <c r="L170" s="3">
        <v>1433</v>
      </c>
      <c r="M170" s="3">
        <v>445</v>
      </c>
      <c r="N170" s="3">
        <v>2381</v>
      </c>
      <c r="O170" s="3"/>
      <c r="P170" s="3"/>
      <c r="Q170" s="3">
        <v>51</v>
      </c>
      <c r="R170" s="3"/>
      <c r="S170" s="3"/>
      <c r="T170" s="3"/>
      <c r="U170" s="3"/>
      <c r="V170" s="3"/>
      <c r="W170" s="3"/>
      <c r="X170" s="3"/>
      <c r="Y170" s="3">
        <v>7718</v>
      </c>
      <c r="Z170">
        <v>5310012</v>
      </c>
      <c r="AA170">
        <f t="shared" si="34"/>
        <v>0</v>
      </c>
      <c r="AB170" t="s">
        <v>170</v>
      </c>
      <c r="AC170">
        <v>3927</v>
      </c>
      <c r="AE170">
        <v>3791</v>
      </c>
      <c r="AF170">
        <v>7718</v>
      </c>
      <c r="AG170" s="3">
        <f t="shared" si="35"/>
        <v>3257</v>
      </c>
      <c r="AH170" s="3">
        <f t="shared" si="36"/>
        <v>2826</v>
      </c>
      <c r="AI170" s="3">
        <f t="shared" si="37"/>
        <v>0</v>
      </c>
      <c r="AJ170" s="3">
        <f t="shared" si="38"/>
        <v>151</v>
      </c>
      <c r="AK170" s="3">
        <f t="shared" si="39"/>
        <v>0</v>
      </c>
      <c r="AL170" s="7">
        <f t="shared" si="40"/>
        <v>2826</v>
      </c>
      <c r="AM170">
        <f t="shared" si="41"/>
        <v>3927</v>
      </c>
      <c r="AN170">
        <f t="shared" si="42"/>
        <v>30.207753663513266</v>
      </c>
      <c r="AO170">
        <f t="shared" si="43"/>
        <v>26.210350584307179</v>
      </c>
      <c r="AP170">
        <f t="shared" si="44"/>
        <v>0</v>
      </c>
      <c r="AQ170">
        <f t="shared" si="45"/>
        <v>1.4004822852902987</v>
      </c>
      <c r="AR170">
        <f t="shared" si="46"/>
        <v>0</v>
      </c>
      <c r="AS170">
        <f t="shared" si="47"/>
        <v>26.210350584307179</v>
      </c>
      <c r="AT170">
        <f t="shared" si="48"/>
        <v>36.421814134668892</v>
      </c>
      <c r="AU170">
        <f t="shared" si="49"/>
        <v>18.566986265871989</v>
      </c>
      <c r="AW170">
        <v>5310020</v>
      </c>
      <c r="AX170" t="s">
        <v>171</v>
      </c>
      <c r="AY170" s="3">
        <v>4650</v>
      </c>
    </row>
    <row r="171" spans="1:51" x14ac:dyDescent="0.25">
      <c r="A171">
        <v>5310020</v>
      </c>
      <c r="B171" t="s">
        <v>171</v>
      </c>
      <c r="C171" s="3">
        <v>389</v>
      </c>
      <c r="D171" s="3">
        <v>2719</v>
      </c>
      <c r="E171" s="3"/>
      <c r="F171" s="3"/>
      <c r="G171" s="3"/>
      <c r="H171" s="3"/>
      <c r="I171" s="3"/>
      <c r="J171" s="3">
        <v>1110</v>
      </c>
      <c r="K171" s="3"/>
      <c r="L171" s="3"/>
      <c r="M171" s="3">
        <v>8</v>
      </c>
      <c r="N171" s="3"/>
      <c r="O171" s="3"/>
      <c r="P171" s="3"/>
      <c r="Q171" s="3">
        <v>393</v>
      </c>
      <c r="R171" s="3"/>
      <c r="S171" s="3"/>
      <c r="T171" s="3"/>
      <c r="U171" s="3"/>
      <c r="V171" s="3"/>
      <c r="W171" s="3"/>
      <c r="X171" s="3">
        <v>31</v>
      </c>
      <c r="Y171" s="3">
        <v>4650</v>
      </c>
      <c r="Z171">
        <v>5310020</v>
      </c>
      <c r="AA171">
        <f t="shared" si="34"/>
        <v>0</v>
      </c>
      <c r="AB171" t="s">
        <v>171</v>
      </c>
      <c r="AC171">
        <v>1474</v>
      </c>
      <c r="AE171">
        <v>3176</v>
      </c>
      <c r="AF171">
        <v>4650</v>
      </c>
      <c r="AG171" s="3">
        <f t="shared" si="35"/>
        <v>3108</v>
      </c>
      <c r="AH171" s="3">
        <f t="shared" si="36"/>
        <v>8</v>
      </c>
      <c r="AI171" s="3">
        <f t="shared" si="37"/>
        <v>0</v>
      </c>
      <c r="AJ171" s="3">
        <f t="shared" si="38"/>
        <v>1110</v>
      </c>
      <c r="AK171" s="3">
        <f t="shared" si="39"/>
        <v>0</v>
      </c>
      <c r="AL171" s="7">
        <f t="shared" si="40"/>
        <v>8</v>
      </c>
      <c r="AM171">
        <f t="shared" si="41"/>
        <v>1474</v>
      </c>
      <c r="AN171">
        <f t="shared" si="42"/>
        <v>28.825820812465221</v>
      </c>
      <c r="AO171">
        <f t="shared" si="43"/>
        <v>7.4197736969022446E-2</v>
      </c>
      <c r="AP171">
        <f t="shared" si="44"/>
        <v>0</v>
      </c>
      <c r="AQ171">
        <f t="shared" si="45"/>
        <v>10.294936004451865</v>
      </c>
      <c r="AR171">
        <f t="shared" si="46"/>
        <v>0</v>
      </c>
      <c r="AS171">
        <f t="shared" si="47"/>
        <v>7.4197736969022446E-2</v>
      </c>
      <c r="AT171">
        <f t="shared" si="48"/>
        <v>13.670933036542385</v>
      </c>
      <c r="AU171">
        <f t="shared" si="49"/>
        <v>0</v>
      </c>
      <c r="AW171">
        <v>5310030</v>
      </c>
      <c r="AX171" t="s">
        <v>172</v>
      </c>
      <c r="AY171" s="3">
        <v>4692</v>
      </c>
    </row>
    <row r="172" spans="1:51" x14ac:dyDescent="0.25">
      <c r="A172">
        <v>5310030</v>
      </c>
      <c r="B172" t="s">
        <v>172</v>
      </c>
      <c r="C172" s="3">
        <v>758</v>
      </c>
      <c r="D172" s="3">
        <v>1813</v>
      </c>
      <c r="E172" s="3"/>
      <c r="F172" s="3"/>
      <c r="G172" s="3"/>
      <c r="H172" s="3"/>
      <c r="I172" s="3"/>
      <c r="J172" s="3">
        <v>83</v>
      </c>
      <c r="K172" s="3"/>
      <c r="L172" s="3">
        <v>210</v>
      </c>
      <c r="M172" s="3">
        <v>1500</v>
      </c>
      <c r="N172" s="3"/>
      <c r="O172" s="3"/>
      <c r="P172" s="3"/>
      <c r="Q172" s="3">
        <v>295</v>
      </c>
      <c r="R172" s="3"/>
      <c r="S172" s="3"/>
      <c r="T172" s="3"/>
      <c r="U172" s="3"/>
      <c r="V172" s="3"/>
      <c r="W172" s="3"/>
      <c r="X172" s="3">
        <v>33</v>
      </c>
      <c r="Y172" s="3">
        <v>4692</v>
      </c>
      <c r="Z172">
        <v>5310030</v>
      </c>
      <c r="AA172">
        <f t="shared" si="34"/>
        <v>0</v>
      </c>
      <c r="AB172" t="s">
        <v>172</v>
      </c>
      <c r="AC172">
        <v>2100</v>
      </c>
      <c r="AE172">
        <v>2592</v>
      </c>
      <c r="AF172">
        <v>4692</v>
      </c>
      <c r="AG172" s="3">
        <f t="shared" si="35"/>
        <v>2571</v>
      </c>
      <c r="AH172" s="3">
        <f t="shared" si="36"/>
        <v>1500</v>
      </c>
      <c r="AI172" s="3">
        <f t="shared" si="37"/>
        <v>0</v>
      </c>
      <c r="AJ172" s="3">
        <f t="shared" si="38"/>
        <v>83</v>
      </c>
      <c r="AK172" s="3">
        <f t="shared" si="39"/>
        <v>0</v>
      </c>
      <c r="AL172" s="7">
        <f t="shared" si="40"/>
        <v>1500</v>
      </c>
      <c r="AM172">
        <f t="shared" si="41"/>
        <v>2100</v>
      </c>
      <c r="AN172">
        <f t="shared" si="42"/>
        <v>23.845297718419587</v>
      </c>
      <c r="AO172">
        <f t="shared" si="43"/>
        <v>13.912075681691707</v>
      </c>
      <c r="AP172">
        <f t="shared" si="44"/>
        <v>0</v>
      </c>
      <c r="AQ172">
        <f t="shared" si="45"/>
        <v>0.76980152105360788</v>
      </c>
      <c r="AR172">
        <f t="shared" si="46"/>
        <v>0</v>
      </c>
      <c r="AS172">
        <f t="shared" si="47"/>
        <v>13.912075681691707</v>
      </c>
      <c r="AT172">
        <f t="shared" si="48"/>
        <v>19.476905954368391</v>
      </c>
      <c r="AU172">
        <f t="shared" si="49"/>
        <v>4.4757033248081841</v>
      </c>
      <c r="AW172">
        <v>5310031</v>
      </c>
      <c r="AX172" t="s">
        <v>173</v>
      </c>
      <c r="AY172" s="3">
        <v>5124</v>
      </c>
    </row>
    <row r="173" spans="1:51" x14ac:dyDescent="0.25">
      <c r="A173">
        <v>5310031</v>
      </c>
      <c r="B173" t="s">
        <v>173</v>
      </c>
      <c r="C173" s="3">
        <v>939</v>
      </c>
      <c r="D173" s="3">
        <v>2808</v>
      </c>
      <c r="E173" s="3"/>
      <c r="F173" s="3"/>
      <c r="G173" s="3"/>
      <c r="H173" s="3"/>
      <c r="I173" s="3"/>
      <c r="J173" s="3">
        <v>42</v>
      </c>
      <c r="K173" s="3"/>
      <c r="L173" s="3"/>
      <c r="M173" s="3">
        <v>1080</v>
      </c>
      <c r="N173" s="3"/>
      <c r="O173" s="3"/>
      <c r="P173" s="3"/>
      <c r="Q173" s="3">
        <v>233</v>
      </c>
      <c r="R173" s="3"/>
      <c r="S173" s="3"/>
      <c r="T173" s="3"/>
      <c r="U173" s="3"/>
      <c r="V173" s="3"/>
      <c r="W173" s="3"/>
      <c r="X173" s="3">
        <v>22</v>
      </c>
      <c r="Y173" s="3">
        <v>5124</v>
      </c>
      <c r="Z173">
        <v>5310031</v>
      </c>
      <c r="AA173">
        <f t="shared" si="34"/>
        <v>0</v>
      </c>
      <c r="AB173" t="s">
        <v>173</v>
      </c>
      <c r="AC173">
        <v>392</v>
      </c>
      <c r="AE173">
        <v>4732</v>
      </c>
      <c r="AF173">
        <v>5124</v>
      </c>
      <c r="AG173" s="3">
        <f t="shared" si="35"/>
        <v>3747</v>
      </c>
      <c r="AH173" s="3">
        <f t="shared" si="36"/>
        <v>1080</v>
      </c>
      <c r="AI173" s="3">
        <f t="shared" si="37"/>
        <v>0</v>
      </c>
      <c r="AJ173" s="3">
        <f t="shared" si="38"/>
        <v>42</v>
      </c>
      <c r="AK173" s="3">
        <f t="shared" si="39"/>
        <v>0</v>
      </c>
      <c r="AL173" s="7">
        <f t="shared" si="40"/>
        <v>1080</v>
      </c>
      <c r="AM173">
        <f t="shared" si="41"/>
        <v>392</v>
      </c>
      <c r="AN173">
        <f t="shared" si="42"/>
        <v>34.752365052865883</v>
      </c>
      <c r="AO173">
        <f t="shared" si="43"/>
        <v>10.016694490818031</v>
      </c>
      <c r="AP173">
        <f t="shared" si="44"/>
        <v>0</v>
      </c>
      <c r="AQ173">
        <f t="shared" si="45"/>
        <v>0.38953811908736785</v>
      </c>
      <c r="AR173">
        <f t="shared" si="46"/>
        <v>0</v>
      </c>
      <c r="AS173">
        <f t="shared" si="47"/>
        <v>10.016694490818031</v>
      </c>
      <c r="AT173">
        <f t="shared" si="48"/>
        <v>3.6356891114820997</v>
      </c>
      <c r="AU173">
        <f t="shared" si="49"/>
        <v>0</v>
      </c>
      <c r="AW173">
        <v>5310032</v>
      </c>
      <c r="AX173" t="s">
        <v>174</v>
      </c>
      <c r="AY173" s="3">
        <v>7343</v>
      </c>
    </row>
    <row r="174" spans="1:51" x14ac:dyDescent="0.25">
      <c r="A174">
        <v>5310032</v>
      </c>
      <c r="B174" t="s">
        <v>174</v>
      </c>
      <c r="C174" s="3">
        <v>2313</v>
      </c>
      <c r="D174" s="3">
        <v>868</v>
      </c>
      <c r="E174" s="3"/>
      <c r="F174" s="3"/>
      <c r="G174" s="3"/>
      <c r="H174" s="3"/>
      <c r="I174" s="3"/>
      <c r="J174" s="3">
        <v>2594</v>
      </c>
      <c r="K174" s="3"/>
      <c r="L174" s="3">
        <v>883</v>
      </c>
      <c r="M174" s="3">
        <v>455</v>
      </c>
      <c r="N174" s="3"/>
      <c r="O174" s="3">
        <v>18</v>
      </c>
      <c r="P174" s="3"/>
      <c r="Q174" s="3">
        <v>126</v>
      </c>
      <c r="R174" s="3"/>
      <c r="S174" s="3">
        <v>62</v>
      </c>
      <c r="T174" s="3"/>
      <c r="U174" s="3"/>
      <c r="V174" s="3"/>
      <c r="W174" s="3"/>
      <c r="X174" s="3">
        <v>24</v>
      </c>
      <c r="Y174" s="3">
        <v>7343</v>
      </c>
      <c r="Z174">
        <v>5310032</v>
      </c>
      <c r="AA174">
        <f t="shared" si="34"/>
        <v>0</v>
      </c>
      <c r="AB174" t="s">
        <v>174</v>
      </c>
      <c r="AC174">
        <v>496</v>
      </c>
      <c r="AD174">
        <v>7</v>
      </c>
      <c r="AE174">
        <v>6840</v>
      </c>
      <c r="AF174">
        <v>7343</v>
      </c>
      <c r="AG174" s="3">
        <f t="shared" si="35"/>
        <v>3181</v>
      </c>
      <c r="AH174" s="3">
        <f t="shared" si="36"/>
        <v>473</v>
      </c>
      <c r="AI174" s="3">
        <f t="shared" si="37"/>
        <v>0</v>
      </c>
      <c r="AJ174" s="3">
        <f t="shared" si="38"/>
        <v>2594</v>
      </c>
      <c r="AK174" s="3">
        <f t="shared" si="39"/>
        <v>0</v>
      </c>
      <c r="AL174" s="7">
        <f t="shared" si="40"/>
        <v>473</v>
      </c>
      <c r="AM174">
        <f t="shared" si="41"/>
        <v>496</v>
      </c>
      <c r="AN174">
        <f t="shared" si="42"/>
        <v>29.50287516230755</v>
      </c>
      <c r="AO174">
        <f t="shared" si="43"/>
        <v>4.3869411982934521</v>
      </c>
      <c r="AP174">
        <f t="shared" si="44"/>
        <v>0</v>
      </c>
      <c r="AQ174">
        <f t="shared" si="45"/>
        <v>24.058616212205528</v>
      </c>
      <c r="AR174">
        <f t="shared" si="46"/>
        <v>0</v>
      </c>
      <c r="AS174">
        <f t="shared" si="47"/>
        <v>4.3869411982934521</v>
      </c>
      <c r="AT174">
        <f t="shared" si="48"/>
        <v>4.6002596920793914</v>
      </c>
      <c r="AU174">
        <f t="shared" si="49"/>
        <v>12.025057878251395</v>
      </c>
      <c r="AW174">
        <v>5310040</v>
      </c>
      <c r="AX174" t="s">
        <v>175</v>
      </c>
      <c r="AY174" s="3">
        <v>27710</v>
      </c>
    </row>
    <row r="175" spans="1:51" x14ac:dyDescent="0.25">
      <c r="A175">
        <v>5310040</v>
      </c>
      <c r="B175" t="s">
        <v>175</v>
      </c>
      <c r="C175" s="3">
        <v>6742</v>
      </c>
      <c r="D175" s="3">
        <v>3784</v>
      </c>
      <c r="E175" s="3"/>
      <c r="F175" s="3">
        <v>214</v>
      </c>
      <c r="G175" s="3">
        <v>66</v>
      </c>
      <c r="H175" s="3"/>
      <c r="I175" s="3"/>
      <c r="J175" s="3">
        <v>3048</v>
      </c>
      <c r="K175" s="3"/>
      <c r="L175" s="3">
        <v>2006</v>
      </c>
      <c r="M175" s="3">
        <v>9530</v>
      </c>
      <c r="N175" s="3">
        <v>454</v>
      </c>
      <c r="O175" s="3">
        <v>1023</v>
      </c>
      <c r="P175" s="3"/>
      <c r="Q175" s="3">
        <v>624</v>
      </c>
      <c r="R175" s="3"/>
      <c r="S175" s="3"/>
      <c r="T175" s="3"/>
      <c r="U175" s="3"/>
      <c r="V175" s="3">
        <v>4</v>
      </c>
      <c r="W175" s="3"/>
      <c r="X175" s="3">
        <v>215</v>
      </c>
      <c r="Y175" s="3">
        <v>27710</v>
      </c>
      <c r="Z175">
        <v>5310040</v>
      </c>
      <c r="AA175">
        <f t="shared" si="34"/>
        <v>0</v>
      </c>
      <c r="AB175" t="s">
        <v>175</v>
      </c>
      <c r="AC175">
        <v>4149</v>
      </c>
      <c r="AE175">
        <v>23561</v>
      </c>
      <c r="AF175">
        <v>27710</v>
      </c>
      <c r="AG175" s="3">
        <f t="shared" si="35"/>
        <v>10806</v>
      </c>
      <c r="AH175" s="3">
        <f t="shared" si="36"/>
        <v>11007</v>
      </c>
      <c r="AI175" s="3">
        <f t="shared" si="37"/>
        <v>0</v>
      </c>
      <c r="AJ175" s="3">
        <f t="shared" si="38"/>
        <v>3048</v>
      </c>
      <c r="AK175" s="3">
        <f t="shared" si="39"/>
        <v>0</v>
      </c>
      <c r="AL175" s="7">
        <f t="shared" si="40"/>
        <v>11007</v>
      </c>
      <c r="AM175">
        <f t="shared" si="41"/>
        <v>4149</v>
      </c>
      <c r="AN175">
        <f t="shared" si="42"/>
        <v>100.22259321090708</v>
      </c>
      <c r="AO175">
        <f t="shared" si="43"/>
        <v>102.08681135225375</v>
      </c>
      <c r="AP175">
        <f t="shared" si="44"/>
        <v>0</v>
      </c>
      <c r="AQ175">
        <f t="shared" si="45"/>
        <v>28.26933778519755</v>
      </c>
      <c r="AR175">
        <f t="shared" si="46"/>
        <v>0</v>
      </c>
      <c r="AS175">
        <f t="shared" si="47"/>
        <v>102.08681135225375</v>
      </c>
      <c r="AT175">
        <f t="shared" si="48"/>
        <v>38.480801335559264</v>
      </c>
      <c r="AU175">
        <f t="shared" si="49"/>
        <v>7.2392638036809815</v>
      </c>
      <c r="AW175">
        <v>5310041</v>
      </c>
      <c r="AX175" t="s">
        <v>176</v>
      </c>
      <c r="AY175" s="3">
        <v>24264</v>
      </c>
    </row>
    <row r="176" spans="1:51" x14ac:dyDescent="0.25">
      <c r="A176">
        <v>5310041</v>
      </c>
      <c r="B176" t="s">
        <v>176</v>
      </c>
      <c r="C176" s="3">
        <v>7117</v>
      </c>
      <c r="D176" s="3">
        <v>4201</v>
      </c>
      <c r="E176" s="3"/>
      <c r="F176" s="3"/>
      <c r="G176" s="3"/>
      <c r="H176" s="3"/>
      <c r="I176" s="3"/>
      <c r="J176" s="3">
        <v>2557</v>
      </c>
      <c r="K176" s="3"/>
      <c r="L176" s="3">
        <v>1948</v>
      </c>
      <c r="M176" s="3">
        <v>7498</v>
      </c>
      <c r="N176" s="3">
        <v>83</v>
      </c>
      <c r="O176" s="3">
        <v>52</v>
      </c>
      <c r="P176" s="3"/>
      <c r="Q176" s="3">
        <v>615</v>
      </c>
      <c r="R176" s="3"/>
      <c r="S176" s="3">
        <v>79</v>
      </c>
      <c r="T176" s="3"/>
      <c r="U176" s="3"/>
      <c r="V176" s="3"/>
      <c r="W176" s="3"/>
      <c r="X176" s="3">
        <v>114</v>
      </c>
      <c r="Y176" s="3">
        <v>24264</v>
      </c>
      <c r="Z176">
        <v>5310041</v>
      </c>
      <c r="AA176">
        <f t="shared" si="34"/>
        <v>0</v>
      </c>
      <c r="AB176" t="s">
        <v>176</v>
      </c>
      <c r="AC176">
        <v>1840</v>
      </c>
      <c r="AD176">
        <v>5</v>
      </c>
      <c r="AE176">
        <v>22419</v>
      </c>
      <c r="AF176">
        <v>24264</v>
      </c>
      <c r="AG176" s="3">
        <f t="shared" si="35"/>
        <v>11318</v>
      </c>
      <c r="AH176" s="3">
        <f t="shared" si="36"/>
        <v>7633</v>
      </c>
      <c r="AI176" s="3">
        <f t="shared" si="37"/>
        <v>0</v>
      </c>
      <c r="AJ176" s="3">
        <f t="shared" si="38"/>
        <v>2557</v>
      </c>
      <c r="AK176" s="3">
        <f t="shared" si="39"/>
        <v>0</v>
      </c>
      <c r="AL176" s="7">
        <f t="shared" si="40"/>
        <v>7633</v>
      </c>
      <c r="AM176">
        <f t="shared" si="41"/>
        <v>1840</v>
      </c>
      <c r="AN176">
        <f t="shared" si="42"/>
        <v>104.97124837692451</v>
      </c>
      <c r="AO176">
        <f t="shared" si="43"/>
        <v>70.793915785568544</v>
      </c>
      <c r="AP176">
        <f t="shared" si="44"/>
        <v>0</v>
      </c>
      <c r="AQ176">
        <f t="shared" si="45"/>
        <v>23.715451678723799</v>
      </c>
      <c r="AR176">
        <f t="shared" si="46"/>
        <v>0</v>
      </c>
      <c r="AS176">
        <f t="shared" si="47"/>
        <v>70.793915785568544</v>
      </c>
      <c r="AT176">
        <f t="shared" si="48"/>
        <v>17.06547950287516</v>
      </c>
      <c r="AU176">
        <f t="shared" si="49"/>
        <v>8.0283547642598077</v>
      </c>
      <c r="AW176">
        <v>5310042</v>
      </c>
      <c r="AX176" t="s">
        <v>177</v>
      </c>
      <c r="AY176" s="3">
        <v>13294</v>
      </c>
    </row>
    <row r="177" spans="1:51" x14ac:dyDescent="0.25">
      <c r="A177">
        <v>5310042</v>
      </c>
      <c r="B177" t="s">
        <v>177</v>
      </c>
      <c r="C177" s="3">
        <v>541</v>
      </c>
      <c r="D177" s="3">
        <v>4223</v>
      </c>
      <c r="E177" s="3"/>
      <c r="F177" s="3"/>
      <c r="G177" s="3"/>
      <c r="H177" s="3"/>
      <c r="I177" s="3"/>
      <c r="J177" s="3">
        <v>2076</v>
      </c>
      <c r="K177" s="3"/>
      <c r="L177" s="3">
        <v>539</v>
      </c>
      <c r="M177" s="3">
        <v>5379</v>
      </c>
      <c r="N177" s="3">
        <v>116</v>
      </c>
      <c r="O177" s="3">
        <v>149</v>
      </c>
      <c r="P177" s="3"/>
      <c r="Q177" s="3">
        <v>257</v>
      </c>
      <c r="R177" s="3"/>
      <c r="S177" s="3">
        <v>8</v>
      </c>
      <c r="T177" s="3"/>
      <c r="U177" s="3"/>
      <c r="V177" s="3"/>
      <c r="W177" s="3"/>
      <c r="X177" s="3">
        <v>6</v>
      </c>
      <c r="Y177" s="3">
        <v>13294</v>
      </c>
      <c r="Z177">
        <v>5310042</v>
      </c>
      <c r="AA177">
        <f t="shared" si="34"/>
        <v>0</v>
      </c>
      <c r="AB177" t="s">
        <v>177</v>
      </c>
      <c r="AC177">
        <v>1462</v>
      </c>
      <c r="AE177">
        <v>11832</v>
      </c>
      <c r="AF177">
        <v>13294</v>
      </c>
      <c r="AG177" s="3">
        <f t="shared" si="35"/>
        <v>4764</v>
      </c>
      <c r="AH177" s="3">
        <f t="shared" si="36"/>
        <v>5644</v>
      </c>
      <c r="AI177" s="3">
        <f t="shared" si="37"/>
        <v>0</v>
      </c>
      <c r="AJ177" s="3">
        <f t="shared" si="38"/>
        <v>2076</v>
      </c>
      <c r="AK177" s="3">
        <f t="shared" si="39"/>
        <v>0</v>
      </c>
      <c r="AL177" s="7">
        <f t="shared" si="40"/>
        <v>5644</v>
      </c>
      <c r="AM177">
        <f t="shared" si="41"/>
        <v>1462</v>
      </c>
      <c r="AN177">
        <f t="shared" si="42"/>
        <v>44.184752365052866</v>
      </c>
      <c r="AO177">
        <f t="shared" si="43"/>
        <v>52.346503431645331</v>
      </c>
      <c r="AP177">
        <f t="shared" si="44"/>
        <v>0</v>
      </c>
      <c r="AQ177">
        <f t="shared" si="45"/>
        <v>19.254312743461323</v>
      </c>
      <c r="AR177">
        <f t="shared" si="46"/>
        <v>0</v>
      </c>
      <c r="AS177">
        <f t="shared" si="47"/>
        <v>52.346503431645331</v>
      </c>
      <c r="AT177">
        <f t="shared" si="48"/>
        <v>13.559636431088851</v>
      </c>
      <c r="AU177">
        <f t="shared" si="49"/>
        <v>4.0544606589438841</v>
      </c>
      <c r="AW177">
        <v>5310050</v>
      </c>
      <c r="AX177" t="s">
        <v>178</v>
      </c>
      <c r="AY177" s="3">
        <v>2033</v>
      </c>
    </row>
    <row r="178" spans="1:51" x14ac:dyDescent="0.25">
      <c r="A178">
        <v>5310050</v>
      </c>
      <c r="B178" t="s">
        <v>178</v>
      </c>
      <c r="C178" s="3"/>
      <c r="D178" s="3">
        <v>61</v>
      </c>
      <c r="E178" s="3"/>
      <c r="F178" s="3"/>
      <c r="G178" s="3"/>
      <c r="H178" s="3"/>
      <c r="I178" s="3"/>
      <c r="J178" s="3"/>
      <c r="K178" s="3"/>
      <c r="L178" s="3"/>
      <c r="M178" s="3">
        <v>1638</v>
      </c>
      <c r="N178" s="3"/>
      <c r="O178" s="3"/>
      <c r="P178" s="3"/>
      <c r="Q178" s="3">
        <v>333</v>
      </c>
      <c r="R178" s="3"/>
      <c r="S178" s="3"/>
      <c r="T178" s="3"/>
      <c r="U178" s="3"/>
      <c r="V178" s="3"/>
      <c r="W178" s="3"/>
      <c r="X178" s="3">
        <v>1</v>
      </c>
      <c r="Y178" s="3">
        <v>2033</v>
      </c>
      <c r="Z178">
        <v>5310050</v>
      </c>
      <c r="AA178">
        <f t="shared" si="34"/>
        <v>0</v>
      </c>
      <c r="AB178" t="s">
        <v>178</v>
      </c>
      <c r="AC178">
        <v>3</v>
      </c>
      <c r="AE178">
        <v>2030</v>
      </c>
      <c r="AF178">
        <v>2033</v>
      </c>
      <c r="AG178" s="3">
        <f t="shared" si="35"/>
        <v>61</v>
      </c>
      <c r="AH178" s="3">
        <f t="shared" si="36"/>
        <v>1638</v>
      </c>
      <c r="AI178" s="3">
        <f t="shared" si="37"/>
        <v>0</v>
      </c>
      <c r="AJ178" s="3">
        <f t="shared" si="38"/>
        <v>0</v>
      </c>
      <c r="AK178" s="3">
        <f t="shared" si="39"/>
        <v>0</v>
      </c>
      <c r="AL178" s="7">
        <f t="shared" si="40"/>
        <v>1638</v>
      </c>
      <c r="AM178">
        <f t="shared" si="41"/>
        <v>3</v>
      </c>
      <c r="AN178">
        <f t="shared" si="42"/>
        <v>0.56575774438879611</v>
      </c>
      <c r="AO178">
        <f t="shared" si="43"/>
        <v>15.191986644407345</v>
      </c>
      <c r="AP178">
        <f t="shared" si="44"/>
        <v>0</v>
      </c>
      <c r="AQ178">
        <f t="shared" si="45"/>
        <v>0</v>
      </c>
      <c r="AR178">
        <f t="shared" si="46"/>
        <v>0</v>
      </c>
      <c r="AS178">
        <f t="shared" si="47"/>
        <v>15.191986644407345</v>
      </c>
      <c r="AT178">
        <f t="shared" si="48"/>
        <v>2.7824151363383419E-2</v>
      </c>
      <c r="AU178">
        <f t="shared" si="49"/>
        <v>0</v>
      </c>
      <c r="AW178">
        <v>5310051</v>
      </c>
      <c r="AX178" t="s">
        <v>179</v>
      </c>
      <c r="AY178" s="3">
        <v>1850</v>
      </c>
    </row>
    <row r="179" spans="1:51" x14ac:dyDescent="0.25">
      <c r="A179">
        <v>5310051</v>
      </c>
      <c r="B179" t="s">
        <v>179</v>
      </c>
      <c r="C179" s="3">
        <v>143</v>
      </c>
      <c r="D179" s="3">
        <v>687</v>
      </c>
      <c r="E179" s="3"/>
      <c r="F179" s="3"/>
      <c r="G179" s="3"/>
      <c r="H179" s="3"/>
      <c r="I179" s="3"/>
      <c r="J179" s="3"/>
      <c r="K179" s="3"/>
      <c r="L179" s="3"/>
      <c r="M179" s="3">
        <v>799</v>
      </c>
      <c r="N179" s="3"/>
      <c r="O179" s="3"/>
      <c r="P179" s="3"/>
      <c r="Q179" s="3">
        <v>221</v>
      </c>
      <c r="R179" s="3"/>
      <c r="S179" s="3"/>
      <c r="T179" s="3"/>
      <c r="U179" s="3"/>
      <c r="V179" s="3"/>
      <c r="W179" s="3"/>
      <c r="X179" s="3"/>
      <c r="Y179" s="3">
        <v>1850</v>
      </c>
      <c r="Z179">
        <v>5310051</v>
      </c>
      <c r="AA179">
        <f t="shared" si="34"/>
        <v>0</v>
      </c>
      <c r="AB179" t="s">
        <v>179</v>
      </c>
      <c r="AC179">
        <v>368</v>
      </c>
      <c r="AE179">
        <v>1482</v>
      </c>
      <c r="AF179">
        <v>1850</v>
      </c>
      <c r="AG179" s="3">
        <f t="shared" si="35"/>
        <v>830</v>
      </c>
      <c r="AH179" s="3">
        <f t="shared" si="36"/>
        <v>799</v>
      </c>
      <c r="AI179" s="3">
        <f t="shared" si="37"/>
        <v>0</v>
      </c>
      <c r="AJ179" s="3">
        <f t="shared" si="38"/>
        <v>0</v>
      </c>
      <c r="AK179" s="3">
        <f t="shared" si="39"/>
        <v>0</v>
      </c>
      <c r="AL179" s="7">
        <f t="shared" si="40"/>
        <v>799</v>
      </c>
      <c r="AM179">
        <f t="shared" si="41"/>
        <v>368</v>
      </c>
      <c r="AN179">
        <f t="shared" si="42"/>
        <v>7.6980152105360782</v>
      </c>
      <c r="AO179">
        <f t="shared" si="43"/>
        <v>7.4104989797811163</v>
      </c>
      <c r="AP179">
        <f t="shared" si="44"/>
        <v>0</v>
      </c>
      <c r="AQ179">
        <f t="shared" si="45"/>
        <v>0</v>
      </c>
      <c r="AR179">
        <f t="shared" si="46"/>
        <v>0</v>
      </c>
      <c r="AS179">
        <f t="shared" si="47"/>
        <v>7.4104989797811163</v>
      </c>
      <c r="AT179">
        <f t="shared" si="48"/>
        <v>3.4130959005750325</v>
      </c>
      <c r="AU179">
        <f t="shared" si="49"/>
        <v>0</v>
      </c>
      <c r="AW179">
        <v>5310052</v>
      </c>
      <c r="AX179" t="s">
        <v>180</v>
      </c>
      <c r="AY179" s="3">
        <v>3916</v>
      </c>
    </row>
    <row r="180" spans="1:51" x14ac:dyDescent="0.25">
      <c r="A180">
        <v>5310052</v>
      </c>
      <c r="B180" t="s">
        <v>180</v>
      </c>
      <c r="C180" s="3"/>
      <c r="D180" s="3">
        <v>569</v>
      </c>
      <c r="E180" s="3"/>
      <c r="F180" s="3"/>
      <c r="G180" s="3"/>
      <c r="H180" s="3"/>
      <c r="I180" s="3"/>
      <c r="J180" s="3"/>
      <c r="K180" s="3"/>
      <c r="L180" s="3">
        <v>1</v>
      </c>
      <c r="M180" s="3">
        <v>2580</v>
      </c>
      <c r="N180" s="3"/>
      <c r="O180" s="3"/>
      <c r="P180" s="3"/>
      <c r="Q180" s="3">
        <v>742</v>
      </c>
      <c r="R180" s="3"/>
      <c r="S180" s="3"/>
      <c r="T180" s="3"/>
      <c r="U180" s="3"/>
      <c r="V180" s="3"/>
      <c r="W180" s="3">
        <v>3</v>
      </c>
      <c r="X180" s="3">
        <v>21</v>
      </c>
      <c r="Y180" s="3">
        <v>3916</v>
      </c>
      <c r="Z180">
        <v>5310052</v>
      </c>
      <c r="AA180">
        <f t="shared" si="34"/>
        <v>0</v>
      </c>
      <c r="AB180" t="s">
        <v>180</v>
      </c>
      <c r="AC180">
        <v>402</v>
      </c>
      <c r="AE180">
        <v>3514</v>
      </c>
      <c r="AF180">
        <v>3916</v>
      </c>
      <c r="AG180" s="3">
        <f t="shared" si="35"/>
        <v>569</v>
      </c>
      <c r="AH180" s="3">
        <f t="shared" si="36"/>
        <v>2580</v>
      </c>
      <c r="AI180" s="3">
        <f t="shared" si="37"/>
        <v>0</v>
      </c>
      <c r="AJ180" s="3">
        <f t="shared" si="38"/>
        <v>0</v>
      </c>
      <c r="AK180" s="3">
        <f t="shared" si="39"/>
        <v>0</v>
      </c>
      <c r="AL180" s="7">
        <f t="shared" si="40"/>
        <v>2580</v>
      </c>
      <c r="AM180">
        <f t="shared" si="41"/>
        <v>402</v>
      </c>
      <c r="AN180">
        <f t="shared" si="42"/>
        <v>5.2773140419217217</v>
      </c>
      <c r="AO180">
        <f t="shared" si="43"/>
        <v>23.92877017250974</v>
      </c>
      <c r="AP180">
        <f t="shared" si="44"/>
        <v>0</v>
      </c>
      <c r="AQ180">
        <f t="shared" si="45"/>
        <v>0</v>
      </c>
      <c r="AR180">
        <f t="shared" si="46"/>
        <v>0</v>
      </c>
      <c r="AS180">
        <f t="shared" si="47"/>
        <v>23.92877017250974</v>
      </c>
      <c r="AT180">
        <f t="shared" si="48"/>
        <v>3.7284362826933779</v>
      </c>
      <c r="AU180">
        <f t="shared" si="49"/>
        <v>2.5536261491317672E-2</v>
      </c>
      <c r="AW180">
        <v>5310061</v>
      </c>
      <c r="AX180" t="s">
        <v>181</v>
      </c>
      <c r="AY180" s="3">
        <v>3950</v>
      </c>
    </row>
    <row r="181" spans="1:51" x14ac:dyDescent="0.25">
      <c r="A181">
        <v>5310061</v>
      </c>
      <c r="B181" t="s">
        <v>181</v>
      </c>
      <c r="C181" s="3"/>
      <c r="D181" s="3">
        <v>3714</v>
      </c>
      <c r="E181" s="3"/>
      <c r="F181" s="3"/>
      <c r="G181" s="3"/>
      <c r="H181" s="3"/>
      <c r="I181" s="3"/>
      <c r="J181" s="3">
        <v>36</v>
      </c>
      <c r="K181" s="3"/>
      <c r="L181" s="3"/>
      <c r="M181" s="3"/>
      <c r="N181" s="3"/>
      <c r="O181" s="3"/>
      <c r="P181" s="3"/>
      <c r="Q181" s="3"/>
      <c r="R181" s="3"/>
      <c r="S181" s="3">
        <v>186</v>
      </c>
      <c r="T181" s="3"/>
      <c r="U181" s="3"/>
      <c r="V181" s="3"/>
      <c r="W181" s="3"/>
      <c r="X181" s="3">
        <v>14</v>
      </c>
      <c r="Y181" s="3">
        <v>3950</v>
      </c>
      <c r="Z181">
        <v>5310061</v>
      </c>
      <c r="AA181">
        <f t="shared" si="34"/>
        <v>0</v>
      </c>
      <c r="AB181" t="s">
        <v>181</v>
      </c>
      <c r="AC181">
        <v>52</v>
      </c>
      <c r="AE181">
        <v>3898</v>
      </c>
      <c r="AF181">
        <v>3950</v>
      </c>
      <c r="AG181" s="3">
        <f t="shared" si="35"/>
        <v>3714</v>
      </c>
      <c r="AH181" s="3">
        <f t="shared" si="36"/>
        <v>0</v>
      </c>
      <c r="AI181" s="3">
        <f t="shared" si="37"/>
        <v>0</v>
      </c>
      <c r="AJ181" s="3">
        <f t="shared" si="38"/>
        <v>36</v>
      </c>
      <c r="AK181" s="3">
        <f t="shared" si="39"/>
        <v>0</v>
      </c>
      <c r="AL181" s="7">
        <f t="shared" si="40"/>
        <v>0</v>
      </c>
      <c r="AM181">
        <f t="shared" si="41"/>
        <v>52</v>
      </c>
      <c r="AN181">
        <f t="shared" si="42"/>
        <v>34.44629938786867</v>
      </c>
      <c r="AO181">
        <f t="shared" si="43"/>
        <v>0</v>
      </c>
      <c r="AP181">
        <f t="shared" si="44"/>
        <v>0</v>
      </c>
      <c r="AQ181">
        <f t="shared" si="45"/>
        <v>0.333889816360601</v>
      </c>
      <c r="AR181">
        <f t="shared" si="46"/>
        <v>0</v>
      </c>
      <c r="AS181">
        <f t="shared" si="47"/>
        <v>0</v>
      </c>
      <c r="AT181">
        <f t="shared" si="48"/>
        <v>0.48228529029864586</v>
      </c>
      <c r="AU181">
        <f t="shared" si="49"/>
        <v>0</v>
      </c>
      <c r="AW181">
        <v>5310062</v>
      </c>
      <c r="AX181" t="s">
        <v>182</v>
      </c>
      <c r="AY181" s="3">
        <v>1525</v>
      </c>
    </row>
    <row r="182" spans="1:51" x14ac:dyDescent="0.25">
      <c r="A182">
        <v>5310062</v>
      </c>
      <c r="B182" t="s">
        <v>182</v>
      </c>
      <c r="C182" s="3"/>
      <c r="D182" s="3">
        <v>1175</v>
      </c>
      <c r="E182" s="3"/>
      <c r="F182" s="3"/>
      <c r="G182" s="3"/>
      <c r="H182" s="3"/>
      <c r="I182" s="3"/>
      <c r="J182" s="3">
        <v>41</v>
      </c>
      <c r="K182" s="3"/>
      <c r="L182" s="3">
        <v>6</v>
      </c>
      <c r="M182" s="3">
        <v>20</v>
      </c>
      <c r="N182" s="3"/>
      <c r="O182" s="3"/>
      <c r="P182" s="3"/>
      <c r="Q182" s="3">
        <v>283</v>
      </c>
      <c r="R182" s="3"/>
      <c r="S182" s="3"/>
      <c r="T182" s="3"/>
      <c r="U182" s="3"/>
      <c r="V182" s="3"/>
      <c r="W182" s="3"/>
      <c r="X182" s="3"/>
      <c r="Y182" s="3">
        <v>1525</v>
      </c>
      <c r="Z182">
        <v>5310062</v>
      </c>
      <c r="AA182">
        <f t="shared" si="34"/>
        <v>0</v>
      </c>
      <c r="AB182" t="s">
        <v>182</v>
      </c>
      <c r="AC182">
        <v>224</v>
      </c>
      <c r="AE182">
        <v>1301</v>
      </c>
      <c r="AF182">
        <v>1525</v>
      </c>
      <c r="AG182" s="3">
        <f t="shared" si="35"/>
        <v>1175</v>
      </c>
      <c r="AH182" s="3">
        <f t="shared" si="36"/>
        <v>20</v>
      </c>
      <c r="AI182" s="3">
        <f t="shared" si="37"/>
        <v>0</v>
      </c>
      <c r="AJ182" s="3">
        <f t="shared" si="38"/>
        <v>41</v>
      </c>
      <c r="AK182" s="3">
        <f t="shared" si="39"/>
        <v>0</v>
      </c>
      <c r="AL182" s="7">
        <f t="shared" si="40"/>
        <v>20</v>
      </c>
      <c r="AM182">
        <f t="shared" si="41"/>
        <v>224</v>
      </c>
      <c r="AN182">
        <f t="shared" si="42"/>
        <v>10.897792617325171</v>
      </c>
      <c r="AO182">
        <f t="shared" si="43"/>
        <v>0.18549434242255611</v>
      </c>
      <c r="AP182">
        <f t="shared" si="44"/>
        <v>0</v>
      </c>
      <c r="AQ182">
        <f t="shared" si="45"/>
        <v>0.38026340196624003</v>
      </c>
      <c r="AR182">
        <f t="shared" si="46"/>
        <v>0</v>
      </c>
      <c r="AS182">
        <f t="shared" si="47"/>
        <v>0.18549434242255611</v>
      </c>
      <c r="AT182">
        <f t="shared" si="48"/>
        <v>2.0775366351326285</v>
      </c>
      <c r="AU182">
        <f t="shared" si="49"/>
        <v>0.39344262295081966</v>
      </c>
      <c r="AW182">
        <v>5310063</v>
      </c>
      <c r="AX182" t="s">
        <v>183</v>
      </c>
      <c r="AY182" s="3">
        <v>1349</v>
      </c>
    </row>
    <row r="183" spans="1:51" x14ac:dyDescent="0.25">
      <c r="A183">
        <v>5310063</v>
      </c>
      <c r="B183" t="s">
        <v>183</v>
      </c>
      <c r="C183" s="3"/>
      <c r="D183" s="3">
        <v>554</v>
      </c>
      <c r="E183" s="3"/>
      <c r="F183" s="3"/>
      <c r="G183" s="3"/>
      <c r="H183" s="3"/>
      <c r="I183" s="3"/>
      <c r="J183" s="3">
        <v>1</v>
      </c>
      <c r="K183" s="3"/>
      <c r="L183" s="3">
        <v>10</v>
      </c>
      <c r="M183" s="3">
        <v>490</v>
      </c>
      <c r="N183" s="3"/>
      <c r="O183" s="3"/>
      <c r="P183" s="3"/>
      <c r="Q183" s="3">
        <v>294</v>
      </c>
      <c r="R183" s="3"/>
      <c r="S183" s="3"/>
      <c r="T183" s="3"/>
      <c r="U183" s="3"/>
      <c r="V183" s="3"/>
      <c r="W183" s="3"/>
      <c r="X183" s="3"/>
      <c r="Y183" s="3">
        <v>1349</v>
      </c>
      <c r="Z183">
        <v>5310063</v>
      </c>
      <c r="AA183">
        <f t="shared" si="34"/>
        <v>0</v>
      </c>
      <c r="AB183" t="s">
        <v>183</v>
      </c>
      <c r="AC183">
        <v>74</v>
      </c>
      <c r="AE183">
        <v>1275</v>
      </c>
      <c r="AF183">
        <v>1349</v>
      </c>
      <c r="AG183" s="3">
        <f t="shared" si="35"/>
        <v>554</v>
      </c>
      <c r="AH183" s="3">
        <f t="shared" si="36"/>
        <v>490</v>
      </c>
      <c r="AI183" s="3">
        <f t="shared" si="37"/>
        <v>0</v>
      </c>
      <c r="AJ183" s="3">
        <f t="shared" si="38"/>
        <v>1</v>
      </c>
      <c r="AK183" s="3">
        <f t="shared" si="39"/>
        <v>0</v>
      </c>
      <c r="AL183" s="7">
        <f t="shared" si="40"/>
        <v>490</v>
      </c>
      <c r="AM183">
        <f t="shared" si="41"/>
        <v>74</v>
      </c>
      <c r="AN183">
        <f t="shared" si="42"/>
        <v>5.138193285104804</v>
      </c>
      <c r="AO183">
        <f t="shared" si="43"/>
        <v>4.5446113893526245</v>
      </c>
      <c r="AP183">
        <f t="shared" si="44"/>
        <v>0</v>
      </c>
      <c r="AQ183">
        <f t="shared" si="45"/>
        <v>9.2747171211278057E-3</v>
      </c>
      <c r="AR183">
        <f t="shared" si="46"/>
        <v>0</v>
      </c>
      <c r="AS183">
        <f t="shared" si="47"/>
        <v>4.5446113893526245</v>
      </c>
      <c r="AT183">
        <f t="shared" si="48"/>
        <v>0.68632906696345763</v>
      </c>
      <c r="AU183">
        <f t="shared" si="49"/>
        <v>0.7412898443291327</v>
      </c>
      <c r="AW183">
        <v>5310070</v>
      </c>
      <c r="AX183" t="s">
        <v>184</v>
      </c>
      <c r="AY183" s="3">
        <v>11515</v>
      </c>
    </row>
    <row r="184" spans="1:51" x14ac:dyDescent="0.25">
      <c r="A184">
        <v>5310070</v>
      </c>
      <c r="B184" t="s">
        <v>184</v>
      </c>
      <c r="C184" s="3">
        <v>7849</v>
      </c>
      <c r="D184" s="3">
        <v>1287</v>
      </c>
      <c r="E184" s="3"/>
      <c r="F184" s="3"/>
      <c r="G184" s="3"/>
      <c r="H184" s="3"/>
      <c r="I184" s="3"/>
      <c r="J184" s="3">
        <v>677</v>
      </c>
      <c r="K184" s="3"/>
      <c r="L184" s="3">
        <v>673</v>
      </c>
      <c r="M184" s="3">
        <v>340</v>
      </c>
      <c r="N184" s="3"/>
      <c r="O184" s="3">
        <v>17</v>
      </c>
      <c r="P184" s="3"/>
      <c r="Q184" s="3">
        <v>668</v>
      </c>
      <c r="R184" s="3"/>
      <c r="S184" s="3">
        <v>4</v>
      </c>
      <c r="T184" s="3"/>
      <c r="U184" s="3"/>
      <c r="V184" s="3"/>
      <c r="W184" s="3"/>
      <c r="X184" s="3"/>
      <c r="Y184" s="3">
        <v>11515</v>
      </c>
      <c r="Z184">
        <v>5310070</v>
      </c>
      <c r="AA184">
        <f t="shared" si="34"/>
        <v>0</v>
      </c>
      <c r="AB184" t="s">
        <v>184</v>
      </c>
      <c r="AC184">
        <v>1480</v>
      </c>
      <c r="AE184">
        <v>10035</v>
      </c>
      <c r="AF184">
        <v>11515</v>
      </c>
      <c r="AG184" s="3">
        <f t="shared" si="35"/>
        <v>9136</v>
      </c>
      <c r="AH184" s="3">
        <f t="shared" si="36"/>
        <v>357</v>
      </c>
      <c r="AI184" s="3">
        <f t="shared" si="37"/>
        <v>0</v>
      </c>
      <c r="AJ184" s="3">
        <f t="shared" si="38"/>
        <v>677</v>
      </c>
      <c r="AK184" s="3">
        <f t="shared" si="39"/>
        <v>0</v>
      </c>
      <c r="AL184" s="7">
        <f t="shared" si="40"/>
        <v>357</v>
      </c>
      <c r="AM184">
        <f t="shared" si="41"/>
        <v>1480</v>
      </c>
      <c r="AN184">
        <f t="shared" si="42"/>
        <v>84.733815618623638</v>
      </c>
      <c r="AO184">
        <f t="shared" si="43"/>
        <v>3.3110740122426261</v>
      </c>
      <c r="AP184">
        <f t="shared" si="44"/>
        <v>0</v>
      </c>
      <c r="AQ184">
        <f t="shared" si="45"/>
        <v>6.2789834910035243</v>
      </c>
      <c r="AR184">
        <f t="shared" si="46"/>
        <v>0</v>
      </c>
      <c r="AS184">
        <f t="shared" si="47"/>
        <v>3.3110740122426261</v>
      </c>
      <c r="AT184">
        <f t="shared" si="48"/>
        <v>13.726581339269153</v>
      </c>
      <c r="AU184">
        <f t="shared" si="49"/>
        <v>5.8445505861919242</v>
      </c>
      <c r="AW184">
        <v>5310071</v>
      </c>
      <c r="AX184" t="s">
        <v>185</v>
      </c>
      <c r="AY184" s="3">
        <v>14796</v>
      </c>
    </row>
    <row r="185" spans="1:51" x14ac:dyDescent="0.25">
      <c r="A185">
        <v>5310071</v>
      </c>
      <c r="B185" t="s">
        <v>185</v>
      </c>
      <c r="C185" s="3">
        <v>4345</v>
      </c>
      <c r="D185" s="3">
        <v>2303</v>
      </c>
      <c r="E185" s="3"/>
      <c r="F185" s="3">
        <v>39</v>
      </c>
      <c r="G185" s="3">
        <v>52</v>
      </c>
      <c r="H185" s="3"/>
      <c r="I185" s="3"/>
      <c r="J185" s="3">
        <v>2002</v>
      </c>
      <c r="K185" s="3"/>
      <c r="L185" s="3">
        <v>3630</v>
      </c>
      <c r="M185" s="3">
        <v>279</v>
      </c>
      <c r="N185" s="3">
        <v>178</v>
      </c>
      <c r="O185" s="3">
        <v>1499</v>
      </c>
      <c r="P185" s="3"/>
      <c r="Q185" s="3">
        <v>367</v>
      </c>
      <c r="R185" s="3"/>
      <c r="S185" s="3">
        <v>54</v>
      </c>
      <c r="T185" s="3"/>
      <c r="U185" s="3">
        <v>6</v>
      </c>
      <c r="V185" s="3"/>
      <c r="W185" s="3"/>
      <c r="X185" s="3">
        <v>42</v>
      </c>
      <c r="Y185" s="3">
        <v>14796</v>
      </c>
      <c r="Z185">
        <v>5310071</v>
      </c>
      <c r="AA185">
        <f t="shared" si="34"/>
        <v>0</v>
      </c>
      <c r="AB185" t="s">
        <v>185</v>
      </c>
      <c r="AC185">
        <v>869</v>
      </c>
      <c r="AE185">
        <v>13927</v>
      </c>
      <c r="AF185">
        <v>14796</v>
      </c>
      <c r="AG185" s="3">
        <f t="shared" si="35"/>
        <v>6739</v>
      </c>
      <c r="AH185" s="3">
        <f t="shared" si="36"/>
        <v>1956</v>
      </c>
      <c r="AI185" s="3">
        <f t="shared" si="37"/>
        <v>0</v>
      </c>
      <c r="AJ185" s="3">
        <f t="shared" si="38"/>
        <v>2002</v>
      </c>
      <c r="AK185" s="3">
        <f t="shared" si="39"/>
        <v>6</v>
      </c>
      <c r="AL185" s="7">
        <f t="shared" si="40"/>
        <v>1956</v>
      </c>
      <c r="AM185">
        <f t="shared" si="41"/>
        <v>869</v>
      </c>
      <c r="AN185">
        <f t="shared" si="42"/>
        <v>62.502318679280279</v>
      </c>
      <c r="AO185">
        <f t="shared" si="43"/>
        <v>18.141346688925989</v>
      </c>
      <c r="AP185">
        <f t="shared" si="44"/>
        <v>0</v>
      </c>
      <c r="AQ185">
        <f t="shared" si="45"/>
        <v>18.567983676497867</v>
      </c>
      <c r="AR185">
        <f t="shared" si="46"/>
        <v>5.5648302726766838E-2</v>
      </c>
      <c r="AS185">
        <f t="shared" si="47"/>
        <v>18.141346688925989</v>
      </c>
      <c r="AT185">
        <f t="shared" si="48"/>
        <v>8.0597291782600617</v>
      </c>
      <c r="AU185">
        <f t="shared" si="49"/>
        <v>24.533657745336576</v>
      </c>
      <c r="AW185">
        <v>5310080</v>
      </c>
      <c r="AX185" t="s">
        <v>186</v>
      </c>
      <c r="AY185" s="3">
        <v>2134</v>
      </c>
    </row>
    <row r="186" spans="1:51" x14ac:dyDescent="0.25">
      <c r="A186">
        <v>5310080</v>
      </c>
      <c r="B186" t="s">
        <v>186</v>
      </c>
      <c r="C186" s="3"/>
      <c r="D186" s="3">
        <v>373</v>
      </c>
      <c r="E186" s="3"/>
      <c r="F186" s="3"/>
      <c r="G186" s="3">
        <v>32</v>
      </c>
      <c r="H186" s="3"/>
      <c r="I186" s="3"/>
      <c r="J186" s="3">
        <v>273</v>
      </c>
      <c r="K186" s="3"/>
      <c r="L186" s="3">
        <v>105</v>
      </c>
      <c r="M186" s="3">
        <v>556</v>
      </c>
      <c r="N186" s="3"/>
      <c r="O186" s="3"/>
      <c r="P186" s="3"/>
      <c r="Q186" s="3">
        <v>704</v>
      </c>
      <c r="R186" s="3"/>
      <c r="S186" s="3">
        <v>43</v>
      </c>
      <c r="T186" s="3"/>
      <c r="U186" s="3"/>
      <c r="V186" s="3"/>
      <c r="W186" s="3"/>
      <c r="X186" s="3">
        <v>48</v>
      </c>
      <c r="Y186" s="3">
        <v>2134</v>
      </c>
      <c r="Z186">
        <v>5310080</v>
      </c>
      <c r="AA186">
        <f t="shared" si="34"/>
        <v>0</v>
      </c>
      <c r="AB186" t="s">
        <v>186</v>
      </c>
      <c r="AC186">
        <v>666</v>
      </c>
      <c r="AE186">
        <v>1468</v>
      </c>
      <c r="AF186">
        <v>2134</v>
      </c>
      <c r="AG186" s="3">
        <f t="shared" si="35"/>
        <v>405</v>
      </c>
      <c r="AH186" s="3">
        <f t="shared" si="36"/>
        <v>556</v>
      </c>
      <c r="AI186" s="3">
        <f t="shared" si="37"/>
        <v>0</v>
      </c>
      <c r="AJ186" s="3">
        <f t="shared" si="38"/>
        <v>273</v>
      </c>
      <c r="AK186" s="3">
        <f t="shared" si="39"/>
        <v>0</v>
      </c>
      <c r="AL186" s="7">
        <f t="shared" si="40"/>
        <v>556</v>
      </c>
      <c r="AM186">
        <f t="shared" si="41"/>
        <v>666</v>
      </c>
      <c r="AN186">
        <f t="shared" si="42"/>
        <v>3.7562604340567614</v>
      </c>
      <c r="AO186">
        <f t="shared" si="43"/>
        <v>5.1567427193470596</v>
      </c>
      <c r="AP186">
        <f t="shared" si="44"/>
        <v>0</v>
      </c>
      <c r="AQ186">
        <f t="shared" si="45"/>
        <v>2.5319977740678912</v>
      </c>
      <c r="AR186">
        <f t="shared" si="46"/>
        <v>0</v>
      </c>
      <c r="AS186">
        <f t="shared" si="47"/>
        <v>5.1567427193470596</v>
      </c>
      <c r="AT186">
        <f t="shared" si="48"/>
        <v>6.1769616026711187</v>
      </c>
      <c r="AU186">
        <f t="shared" si="49"/>
        <v>4.9203373945641991</v>
      </c>
      <c r="AW186">
        <v>5310081</v>
      </c>
      <c r="AX186" t="s">
        <v>187</v>
      </c>
      <c r="AY186" s="3">
        <v>4365</v>
      </c>
    </row>
    <row r="187" spans="1:51" x14ac:dyDescent="0.25">
      <c r="A187">
        <v>5310081</v>
      </c>
      <c r="B187" t="s">
        <v>187</v>
      </c>
      <c r="C187" s="3">
        <v>567</v>
      </c>
      <c r="D187" s="3">
        <v>12</v>
      </c>
      <c r="E187" s="3"/>
      <c r="F187" s="3"/>
      <c r="G187" s="3">
        <v>16</v>
      </c>
      <c r="H187" s="3"/>
      <c r="I187" s="3"/>
      <c r="J187" s="3">
        <v>1353</v>
      </c>
      <c r="K187" s="3"/>
      <c r="L187" s="3">
        <v>1800</v>
      </c>
      <c r="M187" s="3">
        <v>32</v>
      </c>
      <c r="N187" s="3"/>
      <c r="O187" s="3"/>
      <c r="P187" s="3"/>
      <c r="Q187" s="3">
        <v>580</v>
      </c>
      <c r="R187" s="3"/>
      <c r="S187" s="3"/>
      <c r="T187" s="3"/>
      <c r="U187" s="3"/>
      <c r="V187" s="3"/>
      <c r="W187" s="3"/>
      <c r="X187" s="3">
        <v>5</v>
      </c>
      <c r="Y187" s="3">
        <v>4365</v>
      </c>
      <c r="Z187">
        <v>5310081</v>
      </c>
      <c r="AA187">
        <f t="shared" si="34"/>
        <v>0</v>
      </c>
      <c r="AB187" t="s">
        <v>187</v>
      </c>
      <c r="AC187">
        <v>120</v>
      </c>
      <c r="AD187">
        <v>1</v>
      </c>
      <c r="AE187">
        <v>4244</v>
      </c>
      <c r="AF187">
        <v>4365</v>
      </c>
      <c r="AG187" s="3">
        <f t="shared" si="35"/>
        <v>595</v>
      </c>
      <c r="AH187" s="3">
        <f t="shared" si="36"/>
        <v>32</v>
      </c>
      <c r="AI187" s="3">
        <f t="shared" si="37"/>
        <v>0</v>
      </c>
      <c r="AJ187" s="3">
        <f t="shared" si="38"/>
        <v>1353</v>
      </c>
      <c r="AK187" s="3">
        <f t="shared" si="39"/>
        <v>0</v>
      </c>
      <c r="AL187" s="7">
        <f t="shared" si="40"/>
        <v>32</v>
      </c>
      <c r="AM187">
        <f t="shared" si="41"/>
        <v>120</v>
      </c>
      <c r="AN187">
        <f t="shared" si="42"/>
        <v>5.518456687071045</v>
      </c>
      <c r="AO187">
        <f t="shared" si="43"/>
        <v>0.29679094787608978</v>
      </c>
      <c r="AP187">
        <f t="shared" si="44"/>
        <v>0</v>
      </c>
      <c r="AQ187">
        <f t="shared" si="45"/>
        <v>12.548692264885922</v>
      </c>
      <c r="AR187">
        <f t="shared" si="46"/>
        <v>0</v>
      </c>
      <c r="AS187">
        <f t="shared" si="47"/>
        <v>0.29679094787608978</v>
      </c>
      <c r="AT187">
        <f t="shared" si="48"/>
        <v>1.1129660545353366</v>
      </c>
      <c r="AU187">
        <f t="shared" si="49"/>
        <v>41.237113402061851</v>
      </c>
      <c r="AW187">
        <v>5310082</v>
      </c>
      <c r="AX187" t="s">
        <v>188</v>
      </c>
      <c r="AY187" s="3">
        <v>8002</v>
      </c>
    </row>
    <row r="188" spans="1:51" x14ac:dyDescent="0.25">
      <c r="A188">
        <v>5310082</v>
      </c>
      <c r="B188" t="s">
        <v>188</v>
      </c>
      <c r="C188" s="3">
        <v>3</v>
      </c>
      <c r="D188" s="3">
        <v>3958</v>
      </c>
      <c r="E188" s="3"/>
      <c r="F188" s="3">
        <v>472</v>
      </c>
      <c r="G188" s="3"/>
      <c r="H188" s="3"/>
      <c r="I188" s="3"/>
      <c r="J188" s="3">
        <v>141</v>
      </c>
      <c r="K188" s="3"/>
      <c r="L188" s="3">
        <v>29</v>
      </c>
      <c r="M188" s="3">
        <v>2425</v>
      </c>
      <c r="N188" s="3"/>
      <c r="O188" s="3"/>
      <c r="P188" s="3"/>
      <c r="Q188" s="3">
        <v>722</v>
      </c>
      <c r="R188" s="3"/>
      <c r="S188" s="3"/>
      <c r="T188" s="3"/>
      <c r="U188" s="3">
        <v>19</v>
      </c>
      <c r="V188" s="3"/>
      <c r="W188" s="3">
        <v>42</v>
      </c>
      <c r="X188" s="3">
        <v>191</v>
      </c>
      <c r="Y188" s="3">
        <v>8002</v>
      </c>
      <c r="Z188">
        <v>5310082</v>
      </c>
      <c r="AA188">
        <f t="shared" si="34"/>
        <v>0</v>
      </c>
      <c r="AB188" t="s">
        <v>188</v>
      </c>
      <c r="AC188">
        <v>295</v>
      </c>
      <c r="AD188">
        <v>10</v>
      </c>
      <c r="AE188">
        <v>7697</v>
      </c>
      <c r="AF188">
        <v>8002</v>
      </c>
      <c r="AG188" s="3">
        <f t="shared" si="35"/>
        <v>4433</v>
      </c>
      <c r="AH188" s="3">
        <f t="shared" si="36"/>
        <v>2425</v>
      </c>
      <c r="AI188" s="3">
        <f t="shared" si="37"/>
        <v>0</v>
      </c>
      <c r="AJ188" s="3">
        <f t="shared" si="38"/>
        <v>141</v>
      </c>
      <c r="AK188" s="3">
        <f t="shared" si="39"/>
        <v>19</v>
      </c>
      <c r="AL188" s="7">
        <f t="shared" si="40"/>
        <v>2425</v>
      </c>
      <c r="AM188">
        <f t="shared" si="41"/>
        <v>295</v>
      </c>
      <c r="AN188">
        <f t="shared" si="42"/>
        <v>41.114820997959562</v>
      </c>
      <c r="AO188">
        <f t="shared" si="43"/>
        <v>22.491189018734929</v>
      </c>
      <c r="AP188">
        <f t="shared" si="44"/>
        <v>0</v>
      </c>
      <c r="AQ188">
        <f t="shared" si="45"/>
        <v>1.3077351140790205</v>
      </c>
      <c r="AR188">
        <f t="shared" si="46"/>
        <v>0.17621962530142832</v>
      </c>
      <c r="AS188">
        <f t="shared" si="47"/>
        <v>22.491189018734929</v>
      </c>
      <c r="AT188">
        <f t="shared" si="48"/>
        <v>2.7360415507327027</v>
      </c>
      <c r="AU188">
        <f t="shared" si="49"/>
        <v>0.36240939765058738</v>
      </c>
      <c r="AW188">
        <v>5311010</v>
      </c>
      <c r="AX188" t="s">
        <v>189</v>
      </c>
      <c r="AY188" s="3">
        <v>18744</v>
      </c>
    </row>
    <row r="189" spans="1:51" x14ac:dyDescent="0.25">
      <c r="A189">
        <v>5311010</v>
      </c>
      <c r="B189" t="s">
        <v>189</v>
      </c>
      <c r="C189" s="3">
        <v>1484</v>
      </c>
      <c r="D189" s="3">
        <v>7929</v>
      </c>
      <c r="E189" s="3"/>
      <c r="F189" s="3"/>
      <c r="G189" s="3"/>
      <c r="H189" s="3"/>
      <c r="I189" s="3"/>
      <c r="J189" s="3">
        <v>1947</v>
      </c>
      <c r="K189" s="3"/>
      <c r="L189" s="3">
        <v>518</v>
      </c>
      <c r="M189" s="3">
        <v>6156</v>
      </c>
      <c r="N189" s="3">
        <v>96</v>
      </c>
      <c r="O189" s="3">
        <v>39</v>
      </c>
      <c r="P189" s="3"/>
      <c r="Q189" s="3">
        <v>538</v>
      </c>
      <c r="R189" s="3"/>
      <c r="S189" s="3"/>
      <c r="T189" s="3"/>
      <c r="U189" s="3">
        <v>1</v>
      </c>
      <c r="V189" s="3"/>
      <c r="W189" s="3"/>
      <c r="X189" s="3">
        <v>36</v>
      </c>
      <c r="Y189" s="3">
        <v>18744</v>
      </c>
      <c r="Z189">
        <v>5311010</v>
      </c>
      <c r="AA189">
        <f t="shared" si="34"/>
        <v>0</v>
      </c>
      <c r="AB189" t="s">
        <v>189</v>
      </c>
      <c r="AC189">
        <v>8709</v>
      </c>
      <c r="AD189">
        <v>13</v>
      </c>
      <c r="AE189">
        <v>10022</v>
      </c>
      <c r="AF189">
        <v>18744</v>
      </c>
      <c r="AG189" s="3">
        <f t="shared" si="35"/>
        <v>9413</v>
      </c>
      <c r="AH189" s="3">
        <f t="shared" si="36"/>
        <v>6291</v>
      </c>
      <c r="AI189" s="3">
        <f t="shared" si="37"/>
        <v>0</v>
      </c>
      <c r="AJ189" s="3">
        <f t="shared" si="38"/>
        <v>1947</v>
      </c>
      <c r="AK189" s="3">
        <f t="shared" si="39"/>
        <v>1</v>
      </c>
      <c r="AL189" s="7">
        <f t="shared" si="40"/>
        <v>6291</v>
      </c>
      <c r="AM189">
        <f t="shared" si="41"/>
        <v>8709</v>
      </c>
      <c r="AN189">
        <f t="shared" si="42"/>
        <v>87.302912261176033</v>
      </c>
      <c r="AO189">
        <f t="shared" si="43"/>
        <v>58.347245409015024</v>
      </c>
      <c r="AP189">
        <f t="shared" si="44"/>
        <v>0</v>
      </c>
      <c r="AQ189">
        <f t="shared" si="45"/>
        <v>18.05787423483584</v>
      </c>
      <c r="AR189">
        <f t="shared" si="46"/>
        <v>9.2747171211278057E-3</v>
      </c>
      <c r="AS189">
        <f t="shared" si="47"/>
        <v>58.347245409015024</v>
      </c>
      <c r="AT189">
        <f t="shared" si="48"/>
        <v>80.773511407902049</v>
      </c>
      <c r="AU189">
        <f t="shared" si="49"/>
        <v>2.7635510029876227</v>
      </c>
      <c r="AW189">
        <v>5311011</v>
      </c>
      <c r="AX189" t="s">
        <v>190</v>
      </c>
      <c r="AY189" s="3">
        <v>1036</v>
      </c>
    </row>
    <row r="190" spans="1:51" x14ac:dyDescent="0.25">
      <c r="A190">
        <v>5311011</v>
      </c>
      <c r="B190" t="s">
        <v>190</v>
      </c>
      <c r="C190" s="3"/>
      <c r="D190" s="3"/>
      <c r="E190" s="3"/>
      <c r="F190" s="3"/>
      <c r="G190" s="3"/>
      <c r="H190" s="3"/>
      <c r="I190" s="3"/>
      <c r="J190" s="3">
        <v>992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>
        <v>44</v>
      </c>
      <c r="Y190" s="3">
        <v>1036</v>
      </c>
      <c r="Z190">
        <v>5311011</v>
      </c>
      <c r="AA190">
        <f t="shared" si="34"/>
        <v>0</v>
      </c>
      <c r="AB190" t="s">
        <v>190</v>
      </c>
      <c r="AE190">
        <v>1036</v>
      </c>
      <c r="AF190">
        <v>1036</v>
      </c>
      <c r="AG190" s="3">
        <f t="shared" si="35"/>
        <v>0</v>
      </c>
      <c r="AH190" s="3">
        <f t="shared" si="36"/>
        <v>0</v>
      </c>
      <c r="AI190" s="3">
        <f t="shared" si="37"/>
        <v>0</v>
      </c>
      <c r="AJ190" s="3">
        <f t="shared" si="38"/>
        <v>992</v>
      </c>
      <c r="AK190" s="3">
        <f t="shared" si="39"/>
        <v>0</v>
      </c>
      <c r="AL190" s="7">
        <f t="shared" si="40"/>
        <v>0</v>
      </c>
      <c r="AM190">
        <f t="shared" si="41"/>
        <v>0</v>
      </c>
      <c r="AN190">
        <f t="shared" si="42"/>
        <v>0</v>
      </c>
      <c r="AO190">
        <f t="shared" si="43"/>
        <v>0</v>
      </c>
      <c r="AP190">
        <f t="shared" si="44"/>
        <v>0</v>
      </c>
      <c r="AQ190">
        <f t="shared" si="45"/>
        <v>9.2005193841587829</v>
      </c>
      <c r="AR190">
        <f t="shared" si="46"/>
        <v>0</v>
      </c>
      <c r="AS190">
        <f t="shared" si="47"/>
        <v>0</v>
      </c>
      <c r="AT190">
        <f t="shared" si="48"/>
        <v>0</v>
      </c>
      <c r="AU190">
        <f t="shared" si="49"/>
        <v>0</v>
      </c>
      <c r="AW190">
        <v>5311012</v>
      </c>
      <c r="AX190" t="s">
        <v>191</v>
      </c>
      <c r="AY190" s="3">
        <v>21551</v>
      </c>
    </row>
    <row r="191" spans="1:51" x14ac:dyDescent="0.25">
      <c r="A191">
        <v>5311012</v>
      </c>
      <c r="B191" t="s">
        <v>191</v>
      </c>
      <c r="C191" s="3">
        <v>6554</v>
      </c>
      <c r="D191" s="3">
        <v>6890</v>
      </c>
      <c r="E191" s="3"/>
      <c r="F191" s="3">
        <v>90</v>
      </c>
      <c r="G191" s="3"/>
      <c r="H191" s="3"/>
      <c r="I191" s="3"/>
      <c r="J191" s="3">
        <v>1034</v>
      </c>
      <c r="K191" s="3"/>
      <c r="L191" s="3">
        <v>919</v>
      </c>
      <c r="M191" s="3">
        <v>1406</v>
      </c>
      <c r="N191" s="3">
        <v>4066</v>
      </c>
      <c r="O191" s="3">
        <v>330</v>
      </c>
      <c r="P191" s="3"/>
      <c r="Q191" s="3">
        <v>150</v>
      </c>
      <c r="R191" s="3"/>
      <c r="S191" s="3">
        <v>14</v>
      </c>
      <c r="T191" s="3"/>
      <c r="U191" s="3">
        <v>47</v>
      </c>
      <c r="V191" s="3"/>
      <c r="W191" s="3"/>
      <c r="X191" s="3">
        <v>51</v>
      </c>
      <c r="Y191" s="3">
        <v>21551</v>
      </c>
      <c r="Z191">
        <v>5311012</v>
      </c>
      <c r="AA191">
        <f t="shared" si="34"/>
        <v>0</v>
      </c>
      <c r="AB191" t="s">
        <v>191</v>
      </c>
      <c r="AC191">
        <v>3992</v>
      </c>
      <c r="AD191">
        <v>41</v>
      </c>
      <c r="AE191">
        <v>17518</v>
      </c>
      <c r="AF191">
        <v>21551</v>
      </c>
      <c r="AG191" s="3">
        <f t="shared" si="35"/>
        <v>13534</v>
      </c>
      <c r="AH191" s="3">
        <f t="shared" si="36"/>
        <v>5802</v>
      </c>
      <c r="AI191" s="3">
        <f t="shared" si="37"/>
        <v>0</v>
      </c>
      <c r="AJ191" s="3">
        <f t="shared" si="38"/>
        <v>1034</v>
      </c>
      <c r="AK191" s="3">
        <f t="shared" si="39"/>
        <v>47</v>
      </c>
      <c r="AL191" s="7">
        <f t="shared" si="40"/>
        <v>5802</v>
      </c>
      <c r="AM191">
        <f t="shared" si="41"/>
        <v>3992</v>
      </c>
      <c r="AN191">
        <f t="shared" si="42"/>
        <v>125.52402151734373</v>
      </c>
      <c r="AO191">
        <f t="shared" si="43"/>
        <v>53.811908736783529</v>
      </c>
      <c r="AP191">
        <f t="shared" si="44"/>
        <v>0</v>
      </c>
      <c r="AQ191">
        <f t="shared" si="45"/>
        <v>9.5900575032461504</v>
      </c>
      <c r="AR191">
        <f t="shared" si="46"/>
        <v>0.43591170469300683</v>
      </c>
      <c r="AS191">
        <f t="shared" si="47"/>
        <v>53.811908736783529</v>
      </c>
      <c r="AT191">
        <f t="shared" si="48"/>
        <v>37.024670747542196</v>
      </c>
      <c r="AU191">
        <f t="shared" si="49"/>
        <v>4.2643032805902283</v>
      </c>
      <c r="AW191">
        <v>5311020</v>
      </c>
      <c r="AX191" t="s">
        <v>192</v>
      </c>
      <c r="AY191" s="3">
        <v>16775</v>
      </c>
    </row>
    <row r="192" spans="1:51" x14ac:dyDescent="0.25">
      <c r="A192">
        <v>5311020</v>
      </c>
      <c r="B192" t="s">
        <v>192</v>
      </c>
      <c r="C192" s="3">
        <v>2326</v>
      </c>
      <c r="D192" s="3">
        <v>5281</v>
      </c>
      <c r="E192" s="3"/>
      <c r="F192" s="3"/>
      <c r="G192" s="3"/>
      <c r="H192" s="3"/>
      <c r="I192" s="3"/>
      <c r="J192" s="3">
        <v>645</v>
      </c>
      <c r="K192" s="3"/>
      <c r="L192" s="3">
        <v>9</v>
      </c>
      <c r="M192" s="3">
        <v>1677</v>
      </c>
      <c r="N192" s="3">
        <v>6605</v>
      </c>
      <c r="O192" s="3">
        <v>1</v>
      </c>
      <c r="P192" s="3"/>
      <c r="Q192" s="3">
        <v>228</v>
      </c>
      <c r="R192" s="3"/>
      <c r="S192" s="3"/>
      <c r="T192" s="3"/>
      <c r="U192" s="3">
        <v>2</v>
      </c>
      <c r="V192" s="3"/>
      <c r="W192" s="3"/>
      <c r="X192" s="3">
        <v>1</v>
      </c>
      <c r="Y192" s="3">
        <v>16775</v>
      </c>
      <c r="Z192">
        <v>5311020</v>
      </c>
      <c r="AA192">
        <f t="shared" si="34"/>
        <v>0</v>
      </c>
      <c r="AB192" t="s">
        <v>192</v>
      </c>
      <c r="AC192">
        <v>8622</v>
      </c>
      <c r="AD192">
        <v>74</v>
      </c>
      <c r="AE192">
        <v>8079</v>
      </c>
      <c r="AF192">
        <v>16775</v>
      </c>
      <c r="AG192" s="3">
        <f t="shared" si="35"/>
        <v>7607</v>
      </c>
      <c r="AH192" s="3">
        <f t="shared" si="36"/>
        <v>8283</v>
      </c>
      <c r="AI192" s="3">
        <f t="shared" si="37"/>
        <v>0</v>
      </c>
      <c r="AJ192" s="3">
        <f t="shared" si="38"/>
        <v>645</v>
      </c>
      <c r="AK192" s="3">
        <f t="shared" si="39"/>
        <v>2</v>
      </c>
      <c r="AL192" s="7">
        <f t="shared" si="40"/>
        <v>8283</v>
      </c>
      <c r="AM192">
        <f t="shared" si="41"/>
        <v>8622</v>
      </c>
      <c r="AN192">
        <f t="shared" si="42"/>
        <v>70.55277314041922</v>
      </c>
      <c r="AO192">
        <f t="shared" si="43"/>
        <v>76.822481914301605</v>
      </c>
      <c r="AP192">
        <f t="shared" si="44"/>
        <v>0</v>
      </c>
      <c r="AQ192">
        <f t="shared" si="45"/>
        <v>5.982192543127435</v>
      </c>
      <c r="AR192">
        <f t="shared" si="46"/>
        <v>1.8549434242255611E-2</v>
      </c>
      <c r="AS192">
        <f t="shared" si="47"/>
        <v>76.822481914301605</v>
      </c>
      <c r="AT192">
        <f t="shared" si="48"/>
        <v>79.966611018363949</v>
      </c>
      <c r="AU192">
        <f t="shared" si="49"/>
        <v>5.3651266766020861E-2</v>
      </c>
      <c r="AW192">
        <v>5311030</v>
      </c>
      <c r="AX192" t="s">
        <v>193</v>
      </c>
      <c r="AY192" s="3">
        <v>1967</v>
      </c>
    </row>
    <row r="193" spans="1:51" x14ac:dyDescent="0.25">
      <c r="A193">
        <v>5311030</v>
      </c>
      <c r="B193" t="s">
        <v>193</v>
      </c>
      <c r="C193" s="3"/>
      <c r="D193" s="3">
        <v>793</v>
      </c>
      <c r="E193" s="3"/>
      <c r="F193" s="3"/>
      <c r="G193" s="3"/>
      <c r="H193" s="3"/>
      <c r="I193" s="3"/>
      <c r="J193" s="3">
        <v>111</v>
      </c>
      <c r="K193" s="3"/>
      <c r="L193" s="3"/>
      <c r="M193" s="3"/>
      <c r="N193" s="3"/>
      <c r="O193" s="3"/>
      <c r="P193" s="3"/>
      <c r="Q193" s="3">
        <v>287</v>
      </c>
      <c r="R193" s="3"/>
      <c r="S193" s="3">
        <v>673</v>
      </c>
      <c r="T193" s="3"/>
      <c r="U193" s="3">
        <v>17</v>
      </c>
      <c r="V193" s="3"/>
      <c r="W193" s="3">
        <v>33</v>
      </c>
      <c r="X193" s="3">
        <v>53</v>
      </c>
      <c r="Y193" s="3">
        <v>1967</v>
      </c>
      <c r="Z193">
        <v>5311030</v>
      </c>
      <c r="AA193">
        <f t="shared" si="34"/>
        <v>0</v>
      </c>
      <c r="AB193" t="s">
        <v>193</v>
      </c>
      <c r="AC193">
        <v>96</v>
      </c>
      <c r="AE193">
        <v>1871</v>
      </c>
      <c r="AF193">
        <v>1967</v>
      </c>
      <c r="AG193" s="3">
        <f t="shared" si="35"/>
        <v>793</v>
      </c>
      <c r="AH193" s="3">
        <f t="shared" si="36"/>
        <v>0</v>
      </c>
      <c r="AI193" s="3">
        <f t="shared" si="37"/>
        <v>0</v>
      </c>
      <c r="AJ193" s="3">
        <f t="shared" si="38"/>
        <v>111</v>
      </c>
      <c r="AK193" s="3">
        <f t="shared" si="39"/>
        <v>17</v>
      </c>
      <c r="AL193" s="7">
        <f t="shared" si="40"/>
        <v>0</v>
      </c>
      <c r="AM193">
        <f t="shared" si="41"/>
        <v>96</v>
      </c>
      <c r="AN193">
        <f t="shared" si="42"/>
        <v>7.3548506770543502</v>
      </c>
      <c r="AO193">
        <f t="shared" si="43"/>
        <v>0</v>
      </c>
      <c r="AP193">
        <f t="shared" si="44"/>
        <v>0</v>
      </c>
      <c r="AQ193">
        <f t="shared" si="45"/>
        <v>1.0294936004451865</v>
      </c>
      <c r="AR193">
        <f t="shared" si="46"/>
        <v>0.15767019105917271</v>
      </c>
      <c r="AS193">
        <f t="shared" si="47"/>
        <v>0</v>
      </c>
      <c r="AT193">
        <f t="shared" si="48"/>
        <v>0.89037284362826941</v>
      </c>
      <c r="AU193">
        <f t="shared" si="49"/>
        <v>0</v>
      </c>
      <c r="AW193">
        <v>5311031</v>
      </c>
      <c r="AX193" t="s">
        <v>194</v>
      </c>
      <c r="AY193" s="3">
        <v>1750</v>
      </c>
    </row>
    <row r="194" spans="1:51" x14ac:dyDescent="0.25">
      <c r="A194">
        <v>5311031</v>
      </c>
      <c r="B194" t="s">
        <v>194</v>
      </c>
      <c r="C194" s="3"/>
      <c r="D194" s="3">
        <v>1020</v>
      </c>
      <c r="E194" s="3"/>
      <c r="F194" s="3"/>
      <c r="G194" s="3"/>
      <c r="H194" s="3"/>
      <c r="I194" s="3"/>
      <c r="J194" s="3"/>
      <c r="K194" s="3"/>
      <c r="L194" s="3">
        <v>31</v>
      </c>
      <c r="M194" s="3">
        <v>312</v>
      </c>
      <c r="N194" s="3">
        <v>14</v>
      </c>
      <c r="O194" s="3"/>
      <c r="P194" s="3"/>
      <c r="Q194" s="3">
        <v>366</v>
      </c>
      <c r="R194" s="3"/>
      <c r="S194" s="3"/>
      <c r="T194" s="3"/>
      <c r="U194" s="3"/>
      <c r="V194" s="3"/>
      <c r="W194" s="3">
        <v>7</v>
      </c>
      <c r="X194" s="3"/>
      <c r="Y194" s="3">
        <v>1750</v>
      </c>
      <c r="Z194">
        <v>5311031</v>
      </c>
      <c r="AA194">
        <f t="shared" si="34"/>
        <v>0</v>
      </c>
      <c r="AB194" t="s">
        <v>194</v>
      </c>
      <c r="AC194">
        <v>384</v>
      </c>
      <c r="AE194">
        <v>1366</v>
      </c>
      <c r="AF194">
        <v>1750</v>
      </c>
      <c r="AG194" s="3">
        <f t="shared" si="35"/>
        <v>1020</v>
      </c>
      <c r="AH194" s="3">
        <f t="shared" si="36"/>
        <v>326</v>
      </c>
      <c r="AI194" s="3">
        <f t="shared" si="37"/>
        <v>0</v>
      </c>
      <c r="AJ194" s="3">
        <f t="shared" si="38"/>
        <v>0</v>
      </c>
      <c r="AK194" s="3">
        <f t="shared" si="39"/>
        <v>0</v>
      </c>
      <c r="AL194" s="7">
        <f t="shared" si="40"/>
        <v>326</v>
      </c>
      <c r="AM194">
        <f t="shared" si="41"/>
        <v>384</v>
      </c>
      <c r="AN194">
        <f t="shared" si="42"/>
        <v>9.4602114635503618</v>
      </c>
      <c r="AO194">
        <f t="shared" si="43"/>
        <v>3.0235577814876646</v>
      </c>
      <c r="AP194">
        <f t="shared" si="44"/>
        <v>0</v>
      </c>
      <c r="AQ194">
        <f t="shared" si="45"/>
        <v>0</v>
      </c>
      <c r="AR194">
        <f t="shared" si="46"/>
        <v>0</v>
      </c>
      <c r="AS194">
        <f t="shared" si="47"/>
        <v>3.0235577814876646</v>
      </c>
      <c r="AT194">
        <f t="shared" si="48"/>
        <v>3.5614913745130776</v>
      </c>
      <c r="AU194">
        <f t="shared" si="49"/>
        <v>1.7714285714285714</v>
      </c>
      <c r="AW194">
        <v>5311032</v>
      </c>
      <c r="AX194" t="s">
        <v>195</v>
      </c>
      <c r="AY194" s="3">
        <v>569</v>
      </c>
    </row>
    <row r="195" spans="1:51" x14ac:dyDescent="0.25">
      <c r="A195">
        <v>5311032</v>
      </c>
      <c r="B195" t="s">
        <v>195</v>
      </c>
      <c r="C195" s="3"/>
      <c r="D195" s="3">
        <v>173</v>
      </c>
      <c r="E195" s="3"/>
      <c r="F195" s="3"/>
      <c r="G195" s="3"/>
      <c r="H195" s="3"/>
      <c r="I195" s="3"/>
      <c r="J195" s="3"/>
      <c r="K195" s="3"/>
      <c r="L195" s="3">
        <v>9</v>
      </c>
      <c r="M195" s="3"/>
      <c r="N195" s="3"/>
      <c r="O195" s="3"/>
      <c r="P195" s="3"/>
      <c r="Q195" s="3">
        <v>387</v>
      </c>
      <c r="R195" s="3"/>
      <c r="S195" s="3"/>
      <c r="T195" s="3"/>
      <c r="U195" s="3"/>
      <c r="V195" s="3"/>
      <c r="W195" s="3"/>
      <c r="X195" s="3"/>
      <c r="Y195" s="3">
        <v>569</v>
      </c>
      <c r="Z195">
        <v>5311032</v>
      </c>
      <c r="AA195">
        <f t="shared" si="34"/>
        <v>0</v>
      </c>
      <c r="AB195" t="s">
        <v>195</v>
      </c>
      <c r="AC195">
        <v>64</v>
      </c>
      <c r="AE195">
        <v>505</v>
      </c>
      <c r="AF195">
        <v>569</v>
      </c>
      <c r="AG195" s="3">
        <f t="shared" si="35"/>
        <v>173</v>
      </c>
      <c r="AH195" s="3">
        <f t="shared" si="36"/>
        <v>0</v>
      </c>
      <c r="AI195" s="3">
        <f t="shared" si="37"/>
        <v>0</v>
      </c>
      <c r="AJ195" s="3">
        <f t="shared" si="38"/>
        <v>0</v>
      </c>
      <c r="AK195" s="3">
        <f t="shared" si="39"/>
        <v>0</v>
      </c>
      <c r="AL195" s="7">
        <f t="shared" si="40"/>
        <v>0</v>
      </c>
      <c r="AM195">
        <f t="shared" si="41"/>
        <v>64</v>
      </c>
      <c r="AN195">
        <f t="shared" si="42"/>
        <v>1.6045260619551103</v>
      </c>
      <c r="AO195">
        <f t="shared" si="43"/>
        <v>0</v>
      </c>
      <c r="AP195">
        <f t="shared" si="44"/>
        <v>0</v>
      </c>
      <c r="AQ195">
        <f t="shared" si="45"/>
        <v>0</v>
      </c>
      <c r="AR195">
        <f t="shared" si="46"/>
        <v>0</v>
      </c>
      <c r="AS195">
        <f t="shared" si="47"/>
        <v>0</v>
      </c>
      <c r="AT195">
        <f t="shared" si="48"/>
        <v>0.59358189575217957</v>
      </c>
      <c r="AU195">
        <f t="shared" si="49"/>
        <v>1.5817223198594026</v>
      </c>
      <c r="AW195">
        <v>5311033</v>
      </c>
      <c r="AX195" t="s">
        <v>196</v>
      </c>
      <c r="AY195" s="3">
        <v>1774</v>
      </c>
    </row>
    <row r="196" spans="1:51" x14ac:dyDescent="0.25">
      <c r="A196">
        <v>5311033</v>
      </c>
      <c r="B196" t="s">
        <v>196</v>
      </c>
      <c r="C196" s="3"/>
      <c r="D196" s="3">
        <v>1093</v>
      </c>
      <c r="E196" s="3"/>
      <c r="F196" s="3"/>
      <c r="G196" s="3"/>
      <c r="H196" s="3"/>
      <c r="I196" s="3"/>
      <c r="J196" s="3">
        <v>38</v>
      </c>
      <c r="K196" s="3"/>
      <c r="L196" s="3">
        <v>29</v>
      </c>
      <c r="M196" s="3">
        <v>20</v>
      </c>
      <c r="N196" s="3">
        <v>176</v>
      </c>
      <c r="O196" s="3"/>
      <c r="P196" s="3"/>
      <c r="Q196" s="3">
        <v>360</v>
      </c>
      <c r="R196" s="3"/>
      <c r="S196" s="3"/>
      <c r="T196" s="3"/>
      <c r="U196" s="3">
        <v>2</v>
      </c>
      <c r="V196" s="3"/>
      <c r="W196" s="3"/>
      <c r="X196" s="3">
        <v>56</v>
      </c>
      <c r="Y196" s="3">
        <v>1774</v>
      </c>
      <c r="Z196">
        <v>5311033</v>
      </c>
      <c r="AA196">
        <f t="shared" ref="AA196:AA259" si="50">Z196-A196</f>
        <v>0</v>
      </c>
      <c r="AB196" t="s">
        <v>196</v>
      </c>
      <c r="AC196">
        <v>522</v>
      </c>
      <c r="AE196">
        <v>1252</v>
      </c>
      <c r="AF196">
        <v>1774</v>
      </c>
      <c r="AG196" s="3">
        <f t="shared" ref="AG196:AG259" si="51">SUM(C196:G196)</f>
        <v>1093</v>
      </c>
      <c r="AH196" s="3">
        <f t="shared" ref="AH196:AH259" si="52">SUM(M196:O196)</f>
        <v>196</v>
      </c>
      <c r="AI196" s="3">
        <f t="shared" ref="AI196:AI259" si="53">SUM(H196:I196)</f>
        <v>0</v>
      </c>
      <c r="AJ196" s="3">
        <f t="shared" ref="AJ196:AJ259" si="54">SUM(J196:K196)</f>
        <v>38</v>
      </c>
      <c r="AK196" s="3">
        <f t="shared" ref="AK196:AK259" si="55">SUM(U196)</f>
        <v>2</v>
      </c>
      <c r="AL196" s="7">
        <f t="shared" ref="AL196:AL259" si="56">SUM(M196:O196)</f>
        <v>196</v>
      </c>
      <c r="AM196">
        <f t="shared" ref="AM196:AM259" si="57">AC196</f>
        <v>522</v>
      </c>
      <c r="AN196">
        <f t="shared" ref="AN196:AN259" si="58">AG196/$Y$3*100</f>
        <v>10.137265813392691</v>
      </c>
      <c r="AO196">
        <f t="shared" ref="AO196:AO259" si="59">AH196/$Y$3*100</f>
        <v>1.8178445557410499</v>
      </c>
      <c r="AP196">
        <f t="shared" ref="AP196:AP259" si="60">AI196/$Y$3*100</f>
        <v>0</v>
      </c>
      <c r="AQ196">
        <f t="shared" ref="AQ196:AQ259" si="61">AJ196/$Y$3*100</f>
        <v>0.35243925060285664</v>
      </c>
      <c r="AR196">
        <f t="shared" ref="AR196:AR259" si="62">AK196/$Y$3*100</f>
        <v>1.8549434242255611E-2</v>
      </c>
      <c r="AS196">
        <f t="shared" ref="AS196:AS259" si="63">AL196/$Y$3*100</f>
        <v>1.8178445557410499</v>
      </c>
      <c r="AT196">
        <f t="shared" ref="AT196:AT259" si="64">AM196/$Y$3*100</f>
        <v>4.8414023372287147</v>
      </c>
      <c r="AU196">
        <f t="shared" ref="AU196:AU259" si="65">L196/Y196*100</f>
        <v>1.6347237880496055</v>
      </c>
      <c r="AW196">
        <v>5311040</v>
      </c>
      <c r="AX196" t="s">
        <v>197</v>
      </c>
      <c r="AY196" s="3">
        <v>9236</v>
      </c>
    </row>
    <row r="197" spans="1:51" x14ac:dyDescent="0.25">
      <c r="A197">
        <v>5311040</v>
      </c>
      <c r="B197" t="s">
        <v>197</v>
      </c>
      <c r="C197" s="3"/>
      <c r="D197" s="3">
        <v>8567</v>
      </c>
      <c r="E197" s="3"/>
      <c r="F197" s="3"/>
      <c r="G197" s="3"/>
      <c r="H197" s="3"/>
      <c r="I197" s="3"/>
      <c r="J197" s="3">
        <v>59</v>
      </c>
      <c r="K197" s="3"/>
      <c r="L197" s="3">
        <v>275</v>
      </c>
      <c r="M197" s="3">
        <v>18</v>
      </c>
      <c r="N197" s="3"/>
      <c r="O197" s="3"/>
      <c r="P197" s="3"/>
      <c r="Q197" s="3">
        <v>257</v>
      </c>
      <c r="R197" s="3"/>
      <c r="S197" s="3"/>
      <c r="T197" s="3"/>
      <c r="U197" s="3"/>
      <c r="V197" s="3"/>
      <c r="W197" s="3"/>
      <c r="X197" s="3">
        <v>60</v>
      </c>
      <c r="Y197" s="3">
        <v>9236</v>
      </c>
      <c r="Z197">
        <v>5311040</v>
      </c>
      <c r="AA197">
        <f t="shared" si="50"/>
        <v>0</v>
      </c>
      <c r="AB197" t="s">
        <v>197</v>
      </c>
      <c r="AC197">
        <v>340</v>
      </c>
      <c r="AE197">
        <v>8896</v>
      </c>
      <c r="AF197">
        <v>9236</v>
      </c>
      <c r="AG197" s="3">
        <f t="shared" si="51"/>
        <v>8567</v>
      </c>
      <c r="AH197" s="3">
        <f t="shared" si="52"/>
        <v>18</v>
      </c>
      <c r="AI197" s="3">
        <f t="shared" si="53"/>
        <v>0</v>
      </c>
      <c r="AJ197" s="3">
        <f t="shared" si="54"/>
        <v>59</v>
      </c>
      <c r="AK197" s="3">
        <f t="shared" si="55"/>
        <v>0</v>
      </c>
      <c r="AL197" s="7">
        <f t="shared" si="56"/>
        <v>18</v>
      </c>
      <c r="AM197">
        <f t="shared" si="57"/>
        <v>340</v>
      </c>
      <c r="AN197">
        <f t="shared" si="58"/>
        <v>79.45650157670191</v>
      </c>
      <c r="AO197">
        <f t="shared" si="59"/>
        <v>0.1669449081803005</v>
      </c>
      <c r="AP197">
        <f t="shared" si="60"/>
        <v>0</v>
      </c>
      <c r="AQ197">
        <f t="shared" si="61"/>
        <v>0.54720831014654059</v>
      </c>
      <c r="AR197">
        <f t="shared" si="62"/>
        <v>0</v>
      </c>
      <c r="AS197">
        <f t="shared" si="63"/>
        <v>0.1669449081803005</v>
      </c>
      <c r="AT197">
        <f t="shared" si="64"/>
        <v>3.1534038211834536</v>
      </c>
      <c r="AU197">
        <f t="shared" si="65"/>
        <v>2.9774794283239499</v>
      </c>
      <c r="AW197">
        <v>5311041</v>
      </c>
      <c r="AX197" t="s">
        <v>198</v>
      </c>
      <c r="AY197" s="3">
        <v>5199</v>
      </c>
    </row>
    <row r="198" spans="1:51" x14ac:dyDescent="0.25">
      <c r="A198">
        <v>5311041</v>
      </c>
      <c r="B198" t="s">
        <v>198</v>
      </c>
      <c r="C198" s="3"/>
      <c r="D198" s="3">
        <v>3518</v>
      </c>
      <c r="E198" s="3"/>
      <c r="F198" s="3"/>
      <c r="G198" s="3"/>
      <c r="H198" s="3"/>
      <c r="I198" s="3"/>
      <c r="J198" s="3">
        <v>471</v>
      </c>
      <c r="K198" s="3"/>
      <c r="L198" s="3">
        <v>959</v>
      </c>
      <c r="M198" s="3">
        <v>133</v>
      </c>
      <c r="N198" s="3">
        <v>48</v>
      </c>
      <c r="O198" s="3"/>
      <c r="P198" s="3"/>
      <c r="Q198" s="3">
        <v>50</v>
      </c>
      <c r="R198" s="3"/>
      <c r="S198" s="3">
        <v>20</v>
      </c>
      <c r="T198" s="3"/>
      <c r="U198" s="3"/>
      <c r="V198" s="3"/>
      <c r="W198" s="3"/>
      <c r="X198" s="3"/>
      <c r="Y198" s="3">
        <v>5199</v>
      </c>
      <c r="Z198">
        <v>5311041</v>
      </c>
      <c r="AA198">
        <f t="shared" si="50"/>
        <v>0</v>
      </c>
      <c r="AB198" t="s">
        <v>198</v>
      </c>
      <c r="AC198">
        <v>747</v>
      </c>
      <c r="AE198">
        <v>4452</v>
      </c>
      <c r="AF198">
        <v>5199</v>
      </c>
      <c r="AG198" s="3">
        <f t="shared" si="51"/>
        <v>3518</v>
      </c>
      <c r="AH198" s="3">
        <f t="shared" si="52"/>
        <v>181</v>
      </c>
      <c r="AI198" s="3">
        <f t="shared" si="53"/>
        <v>0</v>
      </c>
      <c r="AJ198" s="3">
        <f t="shared" si="54"/>
        <v>471</v>
      </c>
      <c r="AK198" s="3">
        <f t="shared" si="55"/>
        <v>0</v>
      </c>
      <c r="AL198" s="7">
        <f t="shared" si="56"/>
        <v>181</v>
      </c>
      <c r="AM198">
        <f t="shared" si="57"/>
        <v>747</v>
      </c>
      <c r="AN198">
        <f t="shared" si="58"/>
        <v>32.628454832127616</v>
      </c>
      <c r="AO198">
        <f t="shared" si="59"/>
        <v>1.6787237989241328</v>
      </c>
      <c r="AP198">
        <f t="shared" si="60"/>
        <v>0</v>
      </c>
      <c r="AQ198">
        <f t="shared" si="61"/>
        <v>4.3683917640511964</v>
      </c>
      <c r="AR198">
        <f t="shared" si="62"/>
        <v>0</v>
      </c>
      <c r="AS198">
        <f t="shared" si="63"/>
        <v>1.6787237989241328</v>
      </c>
      <c r="AT198">
        <f t="shared" si="64"/>
        <v>6.9282136894824706</v>
      </c>
      <c r="AU198">
        <f t="shared" si="65"/>
        <v>18.44585497211002</v>
      </c>
      <c r="AW198">
        <v>5311050</v>
      </c>
      <c r="AX198" t="s">
        <v>199</v>
      </c>
      <c r="AY198" s="3">
        <v>6451</v>
      </c>
    </row>
    <row r="199" spans="1:51" x14ac:dyDescent="0.25">
      <c r="A199">
        <v>5311050</v>
      </c>
      <c r="B199" t="s">
        <v>199</v>
      </c>
      <c r="C199" s="3">
        <v>594</v>
      </c>
      <c r="D199" s="3">
        <v>3431</v>
      </c>
      <c r="E199" s="3"/>
      <c r="F199" s="3"/>
      <c r="G199" s="3"/>
      <c r="H199" s="3"/>
      <c r="I199" s="3"/>
      <c r="J199" s="3">
        <v>296</v>
      </c>
      <c r="K199" s="3"/>
      <c r="L199" s="3">
        <v>225</v>
      </c>
      <c r="M199" s="3">
        <v>821</v>
      </c>
      <c r="N199" s="3">
        <v>354</v>
      </c>
      <c r="O199" s="3">
        <v>287</v>
      </c>
      <c r="P199" s="3"/>
      <c r="Q199" s="3">
        <v>434</v>
      </c>
      <c r="R199" s="3"/>
      <c r="S199" s="3"/>
      <c r="T199" s="3"/>
      <c r="U199" s="3"/>
      <c r="V199" s="3"/>
      <c r="W199" s="3"/>
      <c r="X199" s="3">
        <v>9</v>
      </c>
      <c r="Y199" s="3">
        <v>6451</v>
      </c>
      <c r="Z199">
        <v>5311050</v>
      </c>
      <c r="AA199">
        <f t="shared" si="50"/>
        <v>0</v>
      </c>
      <c r="AB199" t="s">
        <v>199</v>
      </c>
      <c r="AC199">
        <v>1789</v>
      </c>
      <c r="AE199">
        <v>4662</v>
      </c>
      <c r="AF199">
        <v>6451</v>
      </c>
      <c r="AG199" s="3">
        <f t="shared" si="51"/>
        <v>4025</v>
      </c>
      <c r="AH199" s="3">
        <f t="shared" si="52"/>
        <v>1462</v>
      </c>
      <c r="AI199" s="3">
        <f t="shared" si="53"/>
        <v>0</v>
      </c>
      <c r="AJ199" s="3">
        <f t="shared" si="54"/>
        <v>296</v>
      </c>
      <c r="AK199" s="3">
        <f t="shared" si="55"/>
        <v>0</v>
      </c>
      <c r="AL199" s="7">
        <f t="shared" si="56"/>
        <v>1462</v>
      </c>
      <c r="AM199">
        <f t="shared" si="57"/>
        <v>1789</v>
      </c>
      <c r="AN199">
        <f t="shared" si="58"/>
        <v>37.330736412539416</v>
      </c>
      <c r="AO199">
        <f t="shared" si="59"/>
        <v>13.559636431088851</v>
      </c>
      <c r="AP199">
        <f t="shared" si="60"/>
        <v>0</v>
      </c>
      <c r="AQ199">
        <f t="shared" si="61"/>
        <v>2.7453162678538305</v>
      </c>
      <c r="AR199">
        <f t="shared" si="62"/>
        <v>0</v>
      </c>
      <c r="AS199">
        <f t="shared" si="63"/>
        <v>13.559636431088851</v>
      </c>
      <c r="AT199">
        <f t="shared" si="64"/>
        <v>16.592468929697642</v>
      </c>
      <c r="AU199">
        <f t="shared" si="65"/>
        <v>3.4878313439776778</v>
      </c>
      <c r="AW199">
        <v>5311051</v>
      </c>
      <c r="AX199" t="s">
        <v>200</v>
      </c>
      <c r="AY199" s="3">
        <v>3873</v>
      </c>
    </row>
    <row r="200" spans="1:51" x14ac:dyDescent="0.25">
      <c r="A200">
        <v>5311051</v>
      </c>
      <c r="B200" t="s">
        <v>200</v>
      </c>
      <c r="C200" s="3"/>
      <c r="D200" s="3">
        <v>1355</v>
      </c>
      <c r="E200" s="3"/>
      <c r="F200" s="3"/>
      <c r="G200" s="3"/>
      <c r="H200" s="3"/>
      <c r="I200" s="3"/>
      <c r="J200" s="3">
        <v>1</v>
      </c>
      <c r="K200" s="3"/>
      <c r="L200" s="3">
        <v>375</v>
      </c>
      <c r="M200" s="3">
        <v>1613</v>
      </c>
      <c r="N200" s="3">
        <v>281</v>
      </c>
      <c r="O200" s="3">
        <v>7</v>
      </c>
      <c r="P200" s="3"/>
      <c r="Q200" s="3">
        <v>223</v>
      </c>
      <c r="R200" s="3"/>
      <c r="S200" s="3">
        <v>11</v>
      </c>
      <c r="T200" s="3"/>
      <c r="U200" s="3"/>
      <c r="V200" s="3"/>
      <c r="W200" s="3"/>
      <c r="X200" s="3">
        <v>7</v>
      </c>
      <c r="Y200" s="3">
        <v>3873</v>
      </c>
      <c r="Z200">
        <v>5311051</v>
      </c>
      <c r="AA200">
        <f t="shared" si="50"/>
        <v>0</v>
      </c>
      <c r="AB200" t="s">
        <v>200</v>
      </c>
      <c r="AC200">
        <v>2250</v>
      </c>
      <c r="AE200">
        <v>1623</v>
      </c>
      <c r="AF200">
        <v>3873</v>
      </c>
      <c r="AG200" s="3">
        <f t="shared" si="51"/>
        <v>1355</v>
      </c>
      <c r="AH200" s="3">
        <f t="shared" si="52"/>
        <v>1901</v>
      </c>
      <c r="AI200" s="3">
        <f t="shared" si="53"/>
        <v>0</v>
      </c>
      <c r="AJ200" s="3">
        <f t="shared" si="54"/>
        <v>1</v>
      </c>
      <c r="AK200" s="3">
        <f t="shared" si="55"/>
        <v>0</v>
      </c>
      <c r="AL200" s="7">
        <f t="shared" si="56"/>
        <v>1901</v>
      </c>
      <c r="AM200">
        <f t="shared" si="57"/>
        <v>2250</v>
      </c>
      <c r="AN200">
        <f t="shared" si="58"/>
        <v>12.567241699128177</v>
      </c>
      <c r="AO200">
        <f t="shared" si="59"/>
        <v>17.631237247263957</v>
      </c>
      <c r="AP200">
        <f t="shared" si="60"/>
        <v>0</v>
      </c>
      <c r="AQ200">
        <f t="shared" si="61"/>
        <v>9.2747171211278057E-3</v>
      </c>
      <c r="AR200">
        <f t="shared" si="62"/>
        <v>0</v>
      </c>
      <c r="AS200">
        <f t="shared" si="63"/>
        <v>17.631237247263957</v>
      </c>
      <c r="AT200">
        <f t="shared" si="64"/>
        <v>20.868113522537563</v>
      </c>
      <c r="AU200">
        <f t="shared" si="65"/>
        <v>9.6824167312161116</v>
      </c>
      <c r="AW200">
        <v>5311052</v>
      </c>
      <c r="AX200" t="s">
        <v>201</v>
      </c>
      <c r="AY200" s="3">
        <v>5444</v>
      </c>
    </row>
    <row r="201" spans="1:51" x14ac:dyDescent="0.25">
      <c r="A201">
        <v>5311052</v>
      </c>
      <c r="B201" t="s">
        <v>201</v>
      </c>
      <c r="C201" s="3">
        <v>1174</v>
      </c>
      <c r="D201" s="3">
        <v>2541</v>
      </c>
      <c r="E201" s="3"/>
      <c r="F201" s="3"/>
      <c r="G201" s="3"/>
      <c r="H201" s="3"/>
      <c r="I201" s="3"/>
      <c r="J201" s="3">
        <v>535</v>
      </c>
      <c r="K201" s="3"/>
      <c r="L201" s="3">
        <v>2</v>
      </c>
      <c r="M201" s="3">
        <v>491</v>
      </c>
      <c r="N201" s="3">
        <v>591</v>
      </c>
      <c r="O201" s="3">
        <v>43</v>
      </c>
      <c r="P201" s="3"/>
      <c r="Q201" s="3">
        <v>62</v>
      </c>
      <c r="R201" s="3"/>
      <c r="S201" s="3"/>
      <c r="T201" s="3"/>
      <c r="U201" s="3"/>
      <c r="V201" s="3"/>
      <c r="W201" s="3"/>
      <c r="X201" s="3">
        <v>5</v>
      </c>
      <c r="Y201" s="3">
        <v>5444</v>
      </c>
      <c r="Z201">
        <v>5311052</v>
      </c>
      <c r="AA201">
        <f t="shared" si="50"/>
        <v>0</v>
      </c>
      <c r="AB201" t="s">
        <v>201</v>
      </c>
      <c r="AC201">
        <v>1340</v>
      </c>
      <c r="AE201">
        <v>4104</v>
      </c>
      <c r="AF201">
        <v>5444</v>
      </c>
      <c r="AG201" s="3">
        <f t="shared" si="51"/>
        <v>3715</v>
      </c>
      <c r="AH201" s="3">
        <f t="shared" si="52"/>
        <v>1125</v>
      </c>
      <c r="AI201" s="3">
        <f t="shared" si="53"/>
        <v>0</v>
      </c>
      <c r="AJ201" s="3">
        <f t="shared" si="54"/>
        <v>535</v>
      </c>
      <c r="AK201" s="3">
        <f t="shared" si="55"/>
        <v>0</v>
      </c>
      <c r="AL201" s="7">
        <f t="shared" si="56"/>
        <v>1125</v>
      </c>
      <c r="AM201">
        <f t="shared" si="57"/>
        <v>1340</v>
      </c>
      <c r="AN201">
        <f t="shared" si="58"/>
        <v>34.4555741049898</v>
      </c>
      <c r="AO201">
        <f t="shared" si="59"/>
        <v>10.434056761268781</v>
      </c>
      <c r="AP201">
        <f t="shared" si="60"/>
        <v>0</v>
      </c>
      <c r="AQ201">
        <f t="shared" si="61"/>
        <v>4.9619736598033759</v>
      </c>
      <c r="AR201">
        <f t="shared" si="62"/>
        <v>0</v>
      </c>
      <c r="AS201">
        <f t="shared" si="63"/>
        <v>10.434056761268781</v>
      </c>
      <c r="AT201">
        <f t="shared" si="64"/>
        <v>12.428120942311258</v>
      </c>
      <c r="AU201">
        <f t="shared" si="65"/>
        <v>3.6737692872887577E-2</v>
      </c>
      <c r="AW201">
        <v>5311053</v>
      </c>
      <c r="AX201" t="s">
        <v>202</v>
      </c>
      <c r="AY201" s="3">
        <v>5400</v>
      </c>
    </row>
    <row r="202" spans="1:51" x14ac:dyDescent="0.25">
      <c r="A202">
        <v>5311053</v>
      </c>
      <c r="B202" t="s">
        <v>202</v>
      </c>
      <c r="C202" s="3">
        <v>376</v>
      </c>
      <c r="D202" s="3">
        <v>1560</v>
      </c>
      <c r="E202" s="3"/>
      <c r="F202" s="3"/>
      <c r="G202" s="3"/>
      <c r="H202" s="3"/>
      <c r="I202" s="3"/>
      <c r="J202" s="3">
        <v>292</v>
      </c>
      <c r="K202" s="3"/>
      <c r="L202" s="3">
        <v>398</v>
      </c>
      <c r="M202" s="3">
        <v>2129</v>
      </c>
      <c r="N202" s="3">
        <v>39</v>
      </c>
      <c r="O202" s="3">
        <v>312</v>
      </c>
      <c r="P202" s="3"/>
      <c r="Q202" s="3">
        <v>164</v>
      </c>
      <c r="R202" s="3"/>
      <c r="S202" s="3"/>
      <c r="T202" s="3"/>
      <c r="U202" s="3">
        <v>130</v>
      </c>
      <c r="V202" s="3"/>
      <c r="W202" s="3"/>
      <c r="X202" s="3"/>
      <c r="Y202" s="3">
        <v>5400</v>
      </c>
      <c r="Z202">
        <v>5311053</v>
      </c>
      <c r="AA202">
        <f t="shared" si="50"/>
        <v>0</v>
      </c>
      <c r="AB202" t="s">
        <v>202</v>
      </c>
      <c r="AC202">
        <v>2246</v>
      </c>
      <c r="AE202">
        <v>3154</v>
      </c>
      <c r="AF202">
        <v>5400</v>
      </c>
      <c r="AG202" s="3">
        <f t="shared" si="51"/>
        <v>1936</v>
      </c>
      <c r="AH202" s="3">
        <f t="shared" si="52"/>
        <v>2480</v>
      </c>
      <c r="AI202" s="3">
        <f t="shared" si="53"/>
        <v>0</v>
      </c>
      <c r="AJ202" s="3">
        <f t="shared" si="54"/>
        <v>292</v>
      </c>
      <c r="AK202" s="3">
        <f t="shared" si="55"/>
        <v>130</v>
      </c>
      <c r="AL202" s="7">
        <f t="shared" si="56"/>
        <v>2480</v>
      </c>
      <c r="AM202">
        <f t="shared" si="57"/>
        <v>2246</v>
      </c>
      <c r="AN202">
        <f t="shared" si="58"/>
        <v>17.955852346503431</v>
      </c>
      <c r="AO202">
        <f t="shared" si="59"/>
        <v>23.001298460396956</v>
      </c>
      <c r="AP202">
        <f t="shared" si="60"/>
        <v>0</v>
      </c>
      <c r="AQ202">
        <f t="shared" si="61"/>
        <v>2.7082173993693193</v>
      </c>
      <c r="AR202">
        <f t="shared" si="62"/>
        <v>1.2057132257466148</v>
      </c>
      <c r="AS202">
        <f t="shared" si="63"/>
        <v>23.001298460396956</v>
      </c>
      <c r="AT202">
        <f t="shared" si="64"/>
        <v>20.83101465405305</v>
      </c>
      <c r="AU202">
        <f t="shared" si="65"/>
        <v>7.3703703703703702</v>
      </c>
      <c r="AW202">
        <v>5311054</v>
      </c>
      <c r="AX202" t="s">
        <v>203</v>
      </c>
      <c r="AY202" s="3">
        <v>2700</v>
      </c>
    </row>
    <row r="203" spans="1:51" x14ac:dyDescent="0.25">
      <c r="A203">
        <v>5311054</v>
      </c>
      <c r="B203" t="s">
        <v>203</v>
      </c>
      <c r="C203" s="3"/>
      <c r="D203" s="3">
        <v>687</v>
      </c>
      <c r="E203" s="3"/>
      <c r="F203" s="3"/>
      <c r="G203" s="3"/>
      <c r="H203" s="3"/>
      <c r="I203" s="3"/>
      <c r="J203" s="3">
        <v>861</v>
      </c>
      <c r="K203" s="3"/>
      <c r="L203" s="3">
        <v>3</v>
      </c>
      <c r="M203" s="3">
        <v>127</v>
      </c>
      <c r="N203" s="3">
        <v>926</v>
      </c>
      <c r="O203" s="3"/>
      <c r="P203" s="3"/>
      <c r="Q203" s="3">
        <v>89</v>
      </c>
      <c r="R203" s="3"/>
      <c r="S203" s="3"/>
      <c r="T203" s="3"/>
      <c r="U203" s="3"/>
      <c r="V203" s="3"/>
      <c r="W203" s="3"/>
      <c r="X203" s="3">
        <v>7</v>
      </c>
      <c r="Y203" s="3">
        <v>2700</v>
      </c>
      <c r="Z203">
        <v>5311054</v>
      </c>
      <c r="AA203">
        <f t="shared" si="50"/>
        <v>0</v>
      </c>
      <c r="AB203" t="s">
        <v>203</v>
      </c>
      <c r="AC203">
        <v>1411</v>
      </c>
      <c r="AE203">
        <v>1289</v>
      </c>
      <c r="AF203">
        <v>2700</v>
      </c>
      <c r="AG203" s="3">
        <f t="shared" si="51"/>
        <v>687</v>
      </c>
      <c r="AH203" s="3">
        <f t="shared" si="52"/>
        <v>1053</v>
      </c>
      <c r="AI203" s="3">
        <f t="shared" si="53"/>
        <v>0</v>
      </c>
      <c r="AJ203" s="3">
        <f t="shared" si="54"/>
        <v>861</v>
      </c>
      <c r="AK203" s="3">
        <f t="shared" si="55"/>
        <v>0</v>
      </c>
      <c r="AL203" s="7">
        <f t="shared" si="56"/>
        <v>1053</v>
      </c>
      <c r="AM203">
        <f t="shared" si="57"/>
        <v>1411</v>
      </c>
      <c r="AN203">
        <f t="shared" si="58"/>
        <v>6.3717306622148033</v>
      </c>
      <c r="AO203">
        <f t="shared" si="59"/>
        <v>9.7662771285475785</v>
      </c>
      <c r="AP203">
        <f t="shared" si="60"/>
        <v>0</v>
      </c>
      <c r="AQ203">
        <f t="shared" si="61"/>
        <v>7.985531441291041</v>
      </c>
      <c r="AR203">
        <f t="shared" si="62"/>
        <v>0</v>
      </c>
      <c r="AS203">
        <f t="shared" si="63"/>
        <v>9.7662771285475785</v>
      </c>
      <c r="AT203">
        <f t="shared" si="64"/>
        <v>13.086625857911333</v>
      </c>
      <c r="AU203">
        <f t="shared" si="65"/>
        <v>0.1111111111111111</v>
      </c>
      <c r="AW203">
        <v>5311060</v>
      </c>
      <c r="AX203" t="s">
        <v>204</v>
      </c>
      <c r="AY203" s="3">
        <v>15484</v>
      </c>
    </row>
    <row r="204" spans="1:51" x14ac:dyDescent="0.25">
      <c r="A204">
        <v>5311060</v>
      </c>
      <c r="B204" t="s">
        <v>204</v>
      </c>
      <c r="C204" s="3">
        <v>9409</v>
      </c>
      <c r="D204" s="3">
        <v>38</v>
      </c>
      <c r="E204" s="3"/>
      <c r="F204" s="3"/>
      <c r="G204" s="3"/>
      <c r="H204" s="3"/>
      <c r="I204" s="3"/>
      <c r="J204" s="3">
        <v>2178</v>
      </c>
      <c r="K204" s="3"/>
      <c r="L204" s="3">
        <v>50</v>
      </c>
      <c r="M204" s="3"/>
      <c r="N204" s="3">
        <v>2582</v>
      </c>
      <c r="O204" s="3">
        <v>866</v>
      </c>
      <c r="P204" s="3"/>
      <c r="Q204" s="3">
        <v>256</v>
      </c>
      <c r="R204" s="3"/>
      <c r="S204" s="3">
        <v>17</v>
      </c>
      <c r="T204" s="3"/>
      <c r="U204" s="3">
        <v>33</v>
      </c>
      <c r="V204" s="3"/>
      <c r="W204" s="3"/>
      <c r="X204" s="3">
        <v>55</v>
      </c>
      <c r="Y204" s="3">
        <v>15484</v>
      </c>
      <c r="Z204">
        <v>5311060</v>
      </c>
      <c r="AA204">
        <f t="shared" si="50"/>
        <v>0</v>
      </c>
      <c r="AB204" t="s">
        <v>204</v>
      </c>
      <c r="AC204">
        <v>4483</v>
      </c>
      <c r="AE204">
        <v>11001</v>
      </c>
      <c r="AF204">
        <v>15484</v>
      </c>
      <c r="AG204" s="3">
        <f t="shared" si="51"/>
        <v>9447</v>
      </c>
      <c r="AH204" s="3">
        <f t="shared" si="52"/>
        <v>3448</v>
      </c>
      <c r="AI204" s="3">
        <f t="shared" si="53"/>
        <v>0</v>
      </c>
      <c r="AJ204" s="3">
        <f t="shared" si="54"/>
        <v>2178</v>
      </c>
      <c r="AK204" s="3">
        <f t="shared" si="55"/>
        <v>33</v>
      </c>
      <c r="AL204" s="7">
        <f t="shared" si="56"/>
        <v>3448</v>
      </c>
      <c r="AM204">
        <f t="shared" si="57"/>
        <v>4483</v>
      </c>
      <c r="AN204">
        <f t="shared" si="58"/>
        <v>87.618252643294383</v>
      </c>
      <c r="AO204">
        <f t="shared" si="59"/>
        <v>31.979224633648673</v>
      </c>
      <c r="AP204">
        <f t="shared" si="60"/>
        <v>0</v>
      </c>
      <c r="AQ204">
        <f t="shared" si="61"/>
        <v>20.20033388981636</v>
      </c>
      <c r="AR204">
        <f t="shared" si="62"/>
        <v>0.3060656649972176</v>
      </c>
      <c r="AS204">
        <f t="shared" si="63"/>
        <v>31.979224633648673</v>
      </c>
      <c r="AT204">
        <f t="shared" si="64"/>
        <v>41.57855685401595</v>
      </c>
      <c r="AU204">
        <f t="shared" si="65"/>
        <v>0.32291397571686903</v>
      </c>
      <c r="AW204">
        <v>5311061</v>
      </c>
      <c r="AX204" t="s">
        <v>205</v>
      </c>
      <c r="AY204" s="3">
        <v>18844</v>
      </c>
    </row>
    <row r="205" spans="1:51" x14ac:dyDescent="0.25">
      <c r="A205">
        <v>5311061</v>
      </c>
      <c r="B205" t="s">
        <v>205</v>
      </c>
      <c r="C205" s="3">
        <v>2159</v>
      </c>
      <c r="D205" s="3">
        <v>3770</v>
      </c>
      <c r="E205" s="3"/>
      <c r="F205" s="3">
        <v>41</v>
      </c>
      <c r="G205" s="3">
        <v>85</v>
      </c>
      <c r="H205" s="3"/>
      <c r="I205" s="3"/>
      <c r="J205" s="3">
        <v>6617</v>
      </c>
      <c r="K205" s="3"/>
      <c r="L205" s="3">
        <v>3552</v>
      </c>
      <c r="M205" s="3">
        <v>666</v>
      </c>
      <c r="N205" s="3">
        <v>757</v>
      </c>
      <c r="O205" s="3">
        <v>644</v>
      </c>
      <c r="P205" s="3"/>
      <c r="Q205" s="3">
        <v>407</v>
      </c>
      <c r="R205" s="3"/>
      <c r="S205" s="3">
        <v>11</v>
      </c>
      <c r="T205" s="3"/>
      <c r="U205" s="3">
        <v>34</v>
      </c>
      <c r="V205" s="3"/>
      <c r="W205" s="3"/>
      <c r="X205" s="3">
        <v>101</v>
      </c>
      <c r="Y205" s="3">
        <v>18844</v>
      </c>
      <c r="Z205">
        <v>5311061</v>
      </c>
      <c r="AA205">
        <f t="shared" si="50"/>
        <v>0</v>
      </c>
      <c r="AB205" t="s">
        <v>205</v>
      </c>
      <c r="AC205">
        <v>1986</v>
      </c>
      <c r="AE205">
        <v>16858</v>
      </c>
      <c r="AF205">
        <v>18844</v>
      </c>
      <c r="AG205" s="3">
        <f t="shared" si="51"/>
        <v>6055</v>
      </c>
      <c r="AH205" s="3">
        <f t="shared" si="52"/>
        <v>2067</v>
      </c>
      <c r="AI205" s="3">
        <f t="shared" si="53"/>
        <v>0</v>
      </c>
      <c r="AJ205" s="3">
        <f t="shared" si="54"/>
        <v>6617</v>
      </c>
      <c r="AK205" s="3">
        <f t="shared" si="55"/>
        <v>34</v>
      </c>
      <c r="AL205" s="7">
        <f t="shared" si="56"/>
        <v>2067</v>
      </c>
      <c r="AM205">
        <f t="shared" si="57"/>
        <v>1986</v>
      </c>
      <c r="AN205">
        <f t="shared" si="58"/>
        <v>56.15841216842886</v>
      </c>
      <c r="AO205">
        <f t="shared" si="59"/>
        <v>19.170840289371174</v>
      </c>
      <c r="AP205">
        <f t="shared" si="60"/>
        <v>0</v>
      </c>
      <c r="AQ205">
        <f t="shared" si="61"/>
        <v>61.370803190502684</v>
      </c>
      <c r="AR205">
        <f t="shared" si="62"/>
        <v>0.31534038211834542</v>
      </c>
      <c r="AS205">
        <f t="shared" si="63"/>
        <v>19.170840289371174</v>
      </c>
      <c r="AT205">
        <f t="shared" si="64"/>
        <v>18.419588202559822</v>
      </c>
      <c r="AU205">
        <f t="shared" si="65"/>
        <v>18.849501167480366</v>
      </c>
      <c r="AW205">
        <v>5311062</v>
      </c>
      <c r="AX205" t="s">
        <v>206</v>
      </c>
      <c r="AY205" s="3">
        <v>12447</v>
      </c>
    </row>
    <row r="206" spans="1:51" x14ac:dyDescent="0.25">
      <c r="A206">
        <v>5311062</v>
      </c>
      <c r="B206" t="s">
        <v>206</v>
      </c>
      <c r="C206" s="3">
        <v>9129</v>
      </c>
      <c r="D206" s="3">
        <v>170</v>
      </c>
      <c r="E206" s="3"/>
      <c r="F206" s="3"/>
      <c r="G206" s="3"/>
      <c r="H206" s="3"/>
      <c r="I206" s="3"/>
      <c r="J206" s="3">
        <v>711</v>
      </c>
      <c r="K206" s="3"/>
      <c r="L206" s="3">
        <v>1030</v>
      </c>
      <c r="M206" s="3">
        <v>289</v>
      </c>
      <c r="N206" s="3">
        <v>678</v>
      </c>
      <c r="O206" s="3">
        <v>265</v>
      </c>
      <c r="P206" s="3"/>
      <c r="Q206" s="3">
        <v>175</v>
      </c>
      <c r="R206" s="3"/>
      <c r="S206" s="3"/>
      <c r="T206" s="3"/>
      <c r="U206" s="3"/>
      <c r="V206" s="3"/>
      <c r="W206" s="3"/>
      <c r="X206" s="3"/>
      <c r="Y206" s="3">
        <v>12447</v>
      </c>
      <c r="Z206">
        <v>5311062</v>
      </c>
      <c r="AA206">
        <f t="shared" si="50"/>
        <v>0</v>
      </c>
      <c r="AB206" t="s">
        <v>206</v>
      </c>
      <c r="AC206">
        <v>2124</v>
      </c>
      <c r="AE206">
        <v>10323</v>
      </c>
      <c r="AF206">
        <v>12447</v>
      </c>
      <c r="AG206" s="3">
        <f t="shared" si="51"/>
        <v>9299</v>
      </c>
      <c r="AH206" s="3">
        <f t="shared" si="52"/>
        <v>1232</v>
      </c>
      <c r="AI206" s="3">
        <f t="shared" si="53"/>
        <v>0</v>
      </c>
      <c r="AJ206" s="3">
        <f t="shared" si="54"/>
        <v>711</v>
      </c>
      <c r="AK206" s="3">
        <f t="shared" si="55"/>
        <v>0</v>
      </c>
      <c r="AL206" s="7">
        <f t="shared" si="56"/>
        <v>1232</v>
      </c>
      <c r="AM206">
        <f t="shared" si="57"/>
        <v>2124</v>
      </c>
      <c r="AN206">
        <f t="shared" si="58"/>
        <v>86.245594509367464</v>
      </c>
      <c r="AO206">
        <f t="shared" si="59"/>
        <v>11.426451493229456</v>
      </c>
      <c r="AP206">
        <f t="shared" si="60"/>
        <v>0</v>
      </c>
      <c r="AQ206">
        <f t="shared" si="61"/>
        <v>6.5943238731218701</v>
      </c>
      <c r="AR206">
        <f t="shared" si="62"/>
        <v>0</v>
      </c>
      <c r="AS206">
        <f t="shared" si="63"/>
        <v>11.426451493229456</v>
      </c>
      <c r="AT206">
        <f t="shared" si="64"/>
        <v>19.699499165275459</v>
      </c>
      <c r="AU206">
        <f t="shared" si="65"/>
        <v>8.2750863661926566</v>
      </c>
      <c r="AW206">
        <v>5311063</v>
      </c>
      <c r="AX206" t="s">
        <v>207</v>
      </c>
      <c r="AY206" s="3">
        <v>13270</v>
      </c>
    </row>
    <row r="207" spans="1:51" x14ac:dyDescent="0.25">
      <c r="A207">
        <v>5311063</v>
      </c>
      <c r="B207" t="s">
        <v>207</v>
      </c>
      <c r="C207" s="3">
        <v>4126</v>
      </c>
      <c r="D207" s="3">
        <v>2932</v>
      </c>
      <c r="E207" s="3"/>
      <c r="F207" s="3"/>
      <c r="G207" s="3"/>
      <c r="H207" s="3"/>
      <c r="I207" s="3"/>
      <c r="J207" s="3">
        <v>1187</v>
      </c>
      <c r="K207" s="3"/>
      <c r="L207" s="3">
        <v>3898</v>
      </c>
      <c r="M207" s="3">
        <v>157</v>
      </c>
      <c r="N207" s="3">
        <v>908</v>
      </c>
      <c r="O207" s="3">
        <v>42</v>
      </c>
      <c r="P207" s="3"/>
      <c r="Q207" s="3">
        <v>20</v>
      </c>
      <c r="R207" s="3"/>
      <c r="S207" s="3"/>
      <c r="T207" s="3"/>
      <c r="U207" s="3"/>
      <c r="V207" s="3"/>
      <c r="W207" s="3"/>
      <c r="X207" s="3"/>
      <c r="Y207" s="3">
        <v>13270</v>
      </c>
      <c r="Z207">
        <v>5311063</v>
      </c>
      <c r="AA207">
        <f t="shared" si="50"/>
        <v>0</v>
      </c>
      <c r="AB207" t="s">
        <v>207</v>
      </c>
      <c r="AC207">
        <v>1289</v>
      </c>
      <c r="AE207">
        <v>11981</v>
      </c>
      <c r="AF207">
        <v>13270</v>
      </c>
      <c r="AG207" s="3">
        <f t="shared" si="51"/>
        <v>7058</v>
      </c>
      <c r="AH207" s="3">
        <f t="shared" si="52"/>
        <v>1107</v>
      </c>
      <c r="AI207" s="3">
        <f t="shared" si="53"/>
        <v>0</v>
      </c>
      <c r="AJ207" s="3">
        <f t="shared" si="54"/>
        <v>1187</v>
      </c>
      <c r="AK207" s="3">
        <f t="shared" si="55"/>
        <v>0</v>
      </c>
      <c r="AL207" s="7">
        <f t="shared" si="56"/>
        <v>1107</v>
      </c>
      <c r="AM207">
        <f t="shared" si="57"/>
        <v>1289</v>
      </c>
      <c r="AN207">
        <f t="shared" si="58"/>
        <v>65.460953440920051</v>
      </c>
      <c r="AO207">
        <f t="shared" si="59"/>
        <v>10.267111853088482</v>
      </c>
      <c r="AP207">
        <f t="shared" si="60"/>
        <v>0</v>
      </c>
      <c r="AQ207">
        <f t="shared" si="61"/>
        <v>11.009089222778705</v>
      </c>
      <c r="AR207">
        <f t="shared" si="62"/>
        <v>0</v>
      </c>
      <c r="AS207">
        <f t="shared" si="63"/>
        <v>10.267111853088482</v>
      </c>
      <c r="AT207">
        <f t="shared" si="64"/>
        <v>11.955110369133742</v>
      </c>
      <c r="AU207">
        <f t="shared" si="65"/>
        <v>29.37452901281085</v>
      </c>
      <c r="AW207">
        <v>5311070</v>
      </c>
      <c r="AX207" t="s">
        <v>208</v>
      </c>
      <c r="AY207" s="3">
        <v>14943</v>
      </c>
    </row>
    <row r="208" spans="1:51" x14ac:dyDescent="0.25">
      <c r="A208">
        <v>5311070</v>
      </c>
      <c r="B208" t="s">
        <v>208</v>
      </c>
      <c r="C208" s="3">
        <v>2004</v>
      </c>
      <c r="D208" s="3">
        <v>8437</v>
      </c>
      <c r="E208" s="3"/>
      <c r="F208" s="3"/>
      <c r="G208" s="3"/>
      <c r="H208" s="3"/>
      <c r="I208" s="3"/>
      <c r="J208" s="3">
        <v>1353</v>
      </c>
      <c r="K208" s="3"/>
      <c r="L208" s="3">
        <v>495</v>
      </c>
      <c r="M208" s="3">
        <v>642</v>
      </c>
      <c r="N208" s="3">
        <v>970</v>
      </c>
      <c r="O208" s="3">
        <v>927</v>
      </c>
      <c r="P208" s="3"/>
      <c r="Q208" s="3">
        <v>115</v>
      </c>
      <c r="R208" s="3"/>
      <c r="S208" s="3"/>
      <c r="T208" s="3"/>
      <c r="U208" s="3"/>
      <c r="V208" s="3"/>
      <c r="W208" s="3"/>
      <c r="X208" s="3"/>
      <c r="Y208" s="3">
        <v>14943</v>
      </c>
      <c r="Z208">
        <v>5311070</v>
      </c>
      <c r="AA208">
        <f t="shared" si="50"/>
        <v>0</v>
      </c>
      <c r="AB208" t="s">
        <v>208</v>
      </c>
      <c r="AC208">
        <v>2530</v>
      </c>
      <c r="AE208">
        <v>12413</v>
      </c>
      <c r="AF208">
        <v>14943</v>
      </c>
      <c r="AG208" s="3">
        <f t="shared" si="51"/>
        <v>10441</v>
      </c>
      <c r="AH208" s="3">
        <f t="shared" si="52"/>
        <v>2539</v>
      </c>
      <c r="AI208" s="3">
        <f t="shared" si="53"/>
        <v>0</v>
      </c>
      <c r="AJ208" s="3">
        <f t="shared" si="54"/>
        <v>1353</v>
      </c>
      <c r="AK208" s="3">
        <f t="shared" si="55"/>
        <v>0</v>
      </c>
      <c r="AL208" s="7">
        <f t="shared" si="56"/>
        <v>2539</v>
      </c>
      <c r="AM208">
        <f t="shared" si="57"/>
        <v>2530</v>
      </c>
      <c r="AN208">
        <f t="shared" si="58"/>
        <v>96.83732146169541</v>
      </c>
      <c r="AO208">
        <f t="shared" si="59"/>
        <v>23.548506770543497</v>
      </c>
      <c r="AP208">
        <f t="shared" si="60"/>
        <v>0</v>
      </c>
      <c r="AQ208">
        <f t="shared" si="61"/>
        <v>12.548692264885922</v>
      </c>
      <c r="AR208">
        <f t="shared" si="62"/>
        <v>0</v>
      </c>
      <c r="AS208">
        <f t="shared" si="63"/>
        <v>23.548506770543497</v>
      </c>
      <c r="AT208">
        <f t="shared" si="64"/>
        <v>23.465034316453348</v>
      </c>
      <c r="AU208">
        <f t="shared" si="65"/>
        <v>3.3125878337683199</v>
      </c>
      <c r="AW208">
        <v>5311071</v>
      </c>
      <c r="AX208" t="s">
        <v>209</v>
      </c>
      <c r="AY208" s="3">
        <v>29238</v>
      </c>
    </row>
    <row r="209" spans="1:51" x14ac:dyDescent="0.25">
      <c r="A209">
        <v>5311071</v>
      </c>
      <c r="B209" t="s">
        <v>209</v>
      </c>
      <c r="C209" s="3">
        <v>8142</v>
      </c>
      <c r="D209" s="3">
        <v>7469</v>
      </c>
      <c r="E209" s="3"/>
      <c r="F209" s="3"/>
      <c r="G209" s="3"/>
      <c r="H209" s="3"/>
      <c r="I209" s="3"/>
      <c r="J209" s="3">
        <v>4131</v>
      </c>
      <c r="K209" s="3"/>
      <c r="L209" s="3">
        <v>1570</v>
      </c>
      <c r="M209" s="3">
        <v>710</v>
      </c>
      <c r="N209" s="3">
        <v>4074</v>
      </c>
      <c r="O209" s="3">
        <v>2356</v>
      </c>
      <c r="P209" s="3"/>
      <c r="Q209" s="3">
        <v>378</v>
      </c>
      <c r="R209" s="3"/>
      <c r="S209" s="3">
        <v>5</v>
      </c>
      <c r="T209" s="3"/>
      <c r="U209" s="3">
        <v>24</v>
      </c>
      <c r="V209" s="3">
        <v>260</v>
      </c>
      <c r="W209" s="3"/>
      <c r="X209" s="3">
        <v>119</v>
      </c>
      <c r="Y209" s="3">
        <v>29238</v>
      </c>
      <c r="Z209">
        <v>5311071</v>
      </c>
      <c r="AA209">
        <f t="shared" si="50"/>
        <v>0</v>
      </c>
      <c r="AB209" t="s">
        <v>209</v>
      </c>
      <c r="AC209">
        <v>5405</v>
      </c>
      <c r="AE209">
        <v>23833</v>
      </c>
      <c r="AF209">
        <v>29238</v>
      </c>
      <c r="AG209" s="3">
        <f t="shared" si="51"/>
        <v>15611</v>
      </c>
      <c r="AH209" s="3">
        <f t="shared" si="52"/>
        <v>7140</v>
      </c>
      <c r="AI209" s="3">
        <f t="shared" si="53"/>
        <v>0</v>
      </c>
      <c r="AJ209" s="3">
        <f t="shared" si="54"/>
        <v>4131</v>
      </c>
      <c r="AK209" s="3">
        <f t="shared" si="55"/>
        <v>24</v>
      </c>
      <c r="AL209" s="7">
        <f t="shared" si="56"/>
        <v>7140</v>
      </c>
      <c r="AM209">
        <f t="shared" si="57"/>
        <v>5405</v>
      </c>
      <c r="AN209">
        <f t="shared" si="58"/>
        <v>144.78760897792617</v>
      </c>
      <c r="AO209">
        <f t="shared" si="59"/>
        <v>66.221480244852543</v>
      </c>
      <c r="AP209">
        <f t="shared" si="60"/>
        <v>0</v>
      </c>
      <c r="AQ209">
        <f t="shared" si="61"/>
        <v>38.313856427378965</v>
      </c>
      <c r="AR209">
        <f t="shared" si="62"/>
        <v>0.22259321090706735</v>
      </c>
      <c r="AS209">
        <f t="shared" si="63"/>
        <v>66.221480244852543</v>
      </c>
      <c r="AT209">
        <f t="shared" si="64"/>
        <v>50.129846039695792</v>
      </c>
      <c r="AU209">
        <f t="shared" si="65"/>
        <v>5.3697243313496141</v>
      </c>
      <c r="AW209">
        <v>5312010</v>
      </c>
      <c r="AX209" t="s">
        <v>210</v>
      </c>
      <c r="AY209" s="3">
        <v>16136</v>
      </c>
    </row>
    <row r="210" spans="1:51" x14ac:dyDescent="0.25">
      <c r="A210">
        <v>5312010</v>
      </c>
      <c r="B210" t="s">
        <v>210</v>
      </c>
      <c r="C210" s="3">
        <v>342</v>
      </c>
      <c r="D210" s="3">
        <v>7283</v>
      </c>
      <c r="E210" s="3"/>
      <c r="F210" s="3"/>
      <c r="G210" s="3"/>
      <c r="H210" s="3"/>
      <c r="I210" s="3"/>
      <c r="J210" s="3">
        <v>1957</v>
      </c>
      <c r="K210" s="3"/>
      <c r="L210" s="3">
        <v>1181</v>
      </c>
      <c r="M210" s="3">
        <v>4299</v>
      </c>
      <c r="N210" s="3">
        <v>23</v>
      </c>
      <c r="O210" s="3">
        <v>93</v>
      </c>
      <c r="P210" s="3"/>
      <c r="Q210" s="3">
        <v>651</v>
      </c>
      <c r="R210" s="3"/>
      <c r="S210" s="3">
        <v>260</v>
      </c>
      <c r="T210" s="3"/>
      <c r="U210" s="3"/>
      <c r="V210" s="3"/>
      <c r="W210" s="3"/>
      <c r="X210" s="3">
        <v>47</v>
      </c>
      <c r="Y210" s="3">
        <v>16136</v>
      </c>
      <c r="Z210">
        <v>5312010</v>
      </c>
      <c r="AA210">
        <f t="shared" si="50"/>
        <v>0</v>
      </c>
      <c r="AB210" t="s">
        <v>210</v>
      </c>
      <c r="AC210">
        <v>406</v>
      </c>
      <c r="AD210">
        <v>1</v>
      </c>
      <c r="AE210">
        <v>15729</v>
      </c>
      <c r="AF210">
        <v>16136</v>
      </c>
      <c r="AG210" s="3">
        <f t="shared" si="51"/>
        <v>7625</v>
      </c>
      <c r="AH210" s="3">
        <f t="shared" si="52"/>
        <v>4415</v>
      </c>
      <c r="AI210" s="3">
        <f t="shared" si="53"/>
        <v>0</v>
      </c>
      <c r="AJ210" s="3">
        <f t="shared" si="54"/>
        <v>1957</v>
      </c>
      <c r="AK210" s="3">
        <f t="shared" si="55"/>
        <v>0</v>
      </c>
      <c r="AL210" s="7">
        <f t="shared" si="56"/>
        <v>4415</v>
      </c>
      <c r="AM210">
        <f t="shared" si="57"/>
        <v>406</v>
      </c>
      <c r="AN210">
        <f t="shared" si="58"/>
        <v>70.719718048599518</v>
      </c>
      <c r="AO210">
        <f t="shared" si="59"/>
        <v>40.947876089779264</v>
      </c>
      <c r="AP210">
        <f t="shared" si="60"/>
        <v>0</v>
      </c>
      <c r="AQ210">
        <f t="shared" si="61"/>
        <v>18.150621406047115</v>
      </c>
      <c r="AR210">
        <f t="shared" si="62"/>
        <v>0</v>
      </c>
      <c r="AS210">
        <f t="shared" si="63"/>
        <v>40.947876089779264</v>
      </c>
      <c r="AT210">
        <f t="shared" si="64"/>
        <v>3.7655351511778892</v>
      </c>
      <c r="AU210">
        <f t="shared" si="65"/>
        <v>7.3190381755081804</v>
      </c>
      <c r="AW210">
        <v>5312011</v>
      </c>
      <c r="AX210" t="s">
        <v>211</v>
      </c>
      <c r="AY210" s="3">
        <v>4718</v>
      </c>
    </row>
    <row r="211" spans="1:51" x14ac:dyDescent="0.25">
      <c r="A211">
        <v>5312011</v>
      </c>
      <c r="B211" t="s">
        <v>211</v>
      </c>
      <c r="C211" s="3">
        <v>2308</v>
      </c>
      <c r="D211" s="3">
        <v>1449</v>
      </c>
      <c r="E211" s="3"/>
      <c r="F211" s="3"/>
      <c r="G211" s="3"/>
      <c r="H211" s="3"/>
      <c r="I211" s="3"/>
      <c r="J211" s="3">
        <v>68</v>
      </c>
      <c r="K211" s="3"/>
      <c r="L211" s="3">
        <v>17</v>
      </c>
      <c r="M211" s="3">
        <v>341</v>
      </c>
      <c r="N211" s="3">
        <v>6</v>
      </c>
      <c r="O211" s="3">
        <v>21</v>
      </c>
      <c r="P211" s="3"/>
      <c r="Q211" s="3">
        <v>321</v>
      </c>
      <c r="R211" s="3"/>
      <c r="S211" s="3">
        <v>187</v>
      </c>
      <c r="T211" s="3"/>
      <c r="U211" s="3"/>
      <c r="V211" s="3"/>
      <c r="W211" s="3"/>
      <c r="X211" s="3"/>
      <c r="Y211" s="3">
        <v>4718</v>
      </c>
      <c r="Z211">
        <v>5312011</v>
      </c>
      <c r="AA211">
        <f t="shared" si="50"/>
        <v>0</v>
      </c>
      <c r="AB211" t="s">
        <v>211</v>
      </c>
      <c r="AC211">
        <v>159</v>
      </c>
      <c r="AE211">
        <v>4559</v>
      </c>
      <c r="AF211">
        <v>4718</v>
      </c>
      <c r="AG211" s="3">
        <f t="shared" si="51"/>
        <v>3757</v>
      </c>
      <c r="AH211" s="3">
        <f t="shared" si="52"/>
        <v>368</v>
      </c>
      <c r="AI211" s="3">
        <f t="shared" si="53"/>
        <v>0</v>
      </c>
      <c r="AJ211" s="3">
        <f t="shared" si="54"/>
        <v>68</v>
      </c>
      <c r="AK211" s="3">
        <f t="shared" si="55"/>
        <v>0</v>
      </c>
      <c r="AL211" s="7">
        <f t="shared" si="56"/>
        <v>368</v>
      </c>
      <c r="AM211">
        <f t="shared" si="57"/>
        <v>159</v>
      </c>
      <c r="AN211">
        <f t="shared" si="58"/>
        <v>34.84511222407717</v>
      </c>
      <c r="AO211">
        <f t="shared" si="59"/>
        <v>3.4130959005750325</v>
      </c>
      <c r="AP211">
        <f t="shared" si="60"/>
        <v>0</v>
      </c>
      <c r="AQ211">
        <f t="shared" si="61"/>
        <v>0.63068076423669084</v>
      </c>
      <c r="AR211">
        <f t="shared" si="62"/>
        <v>0</v>
      </c>
      <c r="AS211">
        <f t="shared" si="63"/>
        <v>3.4130959005750325</v>
      </c>
      <c r="AT211">
        <f t="shared" si="64"/>
        <v>1.474680022259321</v>
      </c>
      <c r="AU211">
        <f t="shared" si="65"/>
        <v>0.36032217041119119</v>
      </c>
      <c r="AW211">
        <v>5312012</v>
      </c>
      <c r="AX211" t="s">
        <v>212</v>
      </c>
      <c r="AY211" s="3">
        <v>7007</v>
      </c>
    </row>
    <row r="212" spans="1:51" x14ac:dyDescent="0.25">
      <c r="A212">
        <v>5312012</v>
      </c>
      <c r="B212" t="s">
        <v>212</v>
      </c>
      <c r="C212" s="3">
        <v>212</v>
      </c>
      <c r="D212" s="3">
        <v>4288</v>
      </c>
      <c r="E212" s="3"/>
      <c r="F212" s="3"/>
      <c r="G212" s="3"/>
      <c r="H212" s="3"/>
      <c r="I212" s="3"/>
      <c r="J212" s="3">
        <v>888</v>
      </c>
      <c r="K212" s="3"/>
      <c r="L212" s="3">
        <v>129</v>
      </c>
      <c r="M212" s="3">
        <v>449</v>
      </c>
      <c r="N212" s="3">
        <v>5</v>
      </c>
      <c r="O212" s="3"/>
      <c r="P212" s="3"/>
      <c r="Q212" s="3">
        <v>613</v>
      </c>
      <c r="R212" s="3"/>
      <c r="S212" s="3">
        <v>347</v>
      </c>
      <c r="T212" s="3"/>
      <c r="U212" s="3"/>
      <c r="V212" s="3"/>
      <c r="W212" s="3"/>
      <c r="X212" s="3">
        <v>76</v>
      </c>
      <c r="Y212" s="3">
        <v>7007</v>
      </c>
      <c r="Z212">
        <v>5312012</v>
      </c>
      <c r="AA212">
        <f t="shared" si="50"/>
        <v>0</v>
      </c>
      <c r="AB212" t="s">
        <v>212</v>
      </c>
      <c r="AC212">
        <v>159</v>
      </c>
      <c r="AD212">
        <v>624</v>
      </c>
      <c r="AE212">
        <v>6224</v>
      </c>
      <c r="AF212">
        <v>7007</v>
      </c>
      <c r="AG212" s="3">
        <f t="shared" si="51"/>
        <v>4500</v>
      </c>
      <c r="AH212" s="3">
        <f t="shared" si="52"/>
        <v>454</v>
      </c>
      <c r="AI212" s="3">
        <f t="shared" si="53"/>
        <v>0</v>
      </c>
      <c r="AJ212" s="3">
        <f t="shared" si="54"/>
        <v>888</v>
      </c>
      <c r="AK212" s="3">
        <f t="shared" si="55"/>
        <v>0</v>
      </c>
      <c r="AL212" s="7">
        <f t="shared" si="56"/>
        <v>454</v>
      </c>
      <c r="AM212">
        <f t="shared" si="57"/>
        <v>159</v>
      </c>
      <c r="AN212">
        <f t="shared" si="58"/>
        <v>41.736227045075125</v>
      </c>
      <c r="AO212">
        <f t="shared" si="59"/>
        <v>4.210721572992024</v>
      </c>
      <c r="AP212">
        <f t="shared" si="60"/>
        <v>0</v>
      </c>
      <c r="AQ212">
        <f t="shared" si="61"/>
        <v>8.2359488035614916</v>
      </c>
      <c r="AR212">
        <f t="shared" si="62"/>
        <v>0</v>
      </c>
      <c r="AS212">
        <f t="shared" si="63"/>
        <v>4.210721572992024</v>
      </c>
      <c r="AT212">
        <f t="shared" si="64"/>
        <v>1.474680022259321</v>
      </c>
      <c r="AU212">
        <f t="shared" si="65"/>
        <v>1.8410161267304124</v>
      </c>
      <c r="AW212">
        <v>5312020</v>
      </c>
      <c r="AX212" t="s">
        <v>213</v>
      </c>
      <c r="AY212" s="3">
        <v>11604</v>
      </c>
    </row>
    <row r="213" spans="1:51" x14ac:dyDescent="0.25">
      <c r="A213">
        <v>5312020</v>
      </c>
      <c r="B213" t="s">
        <v>213</v>
      </c>
      <c r="C213" s="3"/>
      <c r="D213" s="3">
        <v>2110</v>
      </c>
      <c r="E213" s="3"/>
      <c r="F213" s="3"/>
      <c r="G213" s="3"/>
      <c r="H213" s="3"/>
      <c r="I213" s="3"/>
      <c r="J213" s="3">
        <v>194</v>
      </c>
      <c r="K213" s="3"/>
      <c r="L213" s="3">
        <v>1393</v>
      </c>
      <c r="M213" s="3">
        <v>6007</v>
      </c>
      <c r="N213" s="3">
        <v>75</v>
      </c>
      <c r="O213" s="3">
        <v>27</v>
      </c>
      <c r="P213" s="3"/>
      <c r="Q213" s="3">
        <v>1110</v>
      </c>
      <c r="R213" s="3"/>
      <c r="S213" s="3">
        <v>688</v>
      </c>
      <c r="T213" s="3"/>
      <c r="U213" s="3"/>
      <c r="V213" s="3"/>
      <c r="W213" s="3"/>
      <c r="X213" s="3"/>
      <c r="Y213" s="3">
        <v>11604</v>
      </c>
      <c r="Z213">
        <v>5312020</v>
      </c>
      <c r="AA213">
        <f t="shared" si="50"/>
        <v>0</v>
      </c>
      <c r="AB213" t="s">
        <v>213</v>
      </c>
      <c r="AC213">
        <v>107</v>
      </c>
      <c r="AE213">
        <v>11497</v>
      </c>
      <c r="AF213">
        <v>11604</v>
      </c>
      <c r="AG213" s="3">
        <f t="shared" si="51"/>
        <v>2110</v>
      </c>
      <c r="AH213" s="3">
        <f t="shared" si="52"/>
        <v>6109</v>
      </c>
      <c r="AI213" s="3">
        <f t="shared" si="53"/>
        <v>0</v>
      </c>
      <c r="AJ213" s="3">
        <f t="shared" si="54"/>
        <v>194</v>
      </c>
      <c r="AK213" s="3">
        <f t="shared" si="55"/>
        <v>0</v>
      </c>
      <c r="AL213" s="7">
        <f t="shared" si="56"/>
        <v>6109</v>
      </c>
      <c r="AM213">
        <f t="shared" si="57"/>
        <v>107</v>
      </c>
      <c r="AN213">
        <f t="shared" si="58"/>
        <v>19.56965312557967</v>
      </c>
      <c r="AO213">
        <f t="shared" si="59"/>
        <v>56.659246892969762</v>
      </c>
      <c r="AP213">
        <f t="shared" si="60"/>
        <v>0</v>
      </c>
      <c r="AQ213">
        <f t="shared" si="61"/>
        <v>1.7992951214987944</v>
      </c>
      <c r="AR213">
        <f t="shared" si="62"/>
        <v>0</v>
      </c>
      <c r="AS213">
        <f t="shared" si="63"/>
        <v>56.659246892969762</v>
      </c>
      <c r="AT213">
        <f t="shared" si="64"/>
        <v>0.99239473196067518</v>
      </c>
      <c r="AU213">
        <f t="shared" si="65"/>
        <v>12.004481213374699</v>
      </c>
      <c r="AW213">
        <v>5312030</v>
      </c>
      <c r="AX213" t="s">
        <v>214</v>
      </c>
      <c r="AY213" s="3">
        <v>9400</v>
      </c>
    </row>
    <row r="214" spans="1:51" x14ac:dyDescent="0.25">
      <c r="A214">
        <v>5312030</v>
      </c>
      <c r="B214" t="s">
        <v>214</v>
      </c>
      <c r="C214" s="3">
        <v>209</v>
      </c>
      <c r="D214" s="3">
        <v>1080</v>
      </c>
      <c r="E214" s="3"/>
      <c r="F214" s="3"/>
      <c r="G214" s="3"/>
      <c r="H214" s="3"/>
      <c r="I214" s="3"/>
      <c r="J214" s="3">
        <v>2</v>
      </c>
      <c r="K214" s="3"/>
      <c r="L214" s="3">
        <v>736</v>
      </c>
      <c r="M214" s="3">
        <v>6416</v>
      </c>
      <c r="N214" s="3">
        <v>12</v>
      </c>
      <c r="O214" s="3">
        <v>165</v>
      </c>
      <c r="P214" s="3"/>
      <c r="Q214" s="3">
        <v>780</v>
      </c>
      <c r="R214" s="3"/>
      <c r="S214" s="3"/>
      <c r="T214" s="3"/>
      <c r="U214" s="3"/>
      <c r="V214" s="3"/>
      <c r="W214" s="3"/>
      <c r="X214" s="3"/>
      <c r="Y214" s="3">
        <v>9400</v>
      </c>
      <c r="Z214">
        <v>5312030</v>
      </c>
      <c r="AA214">
        <f t="shared" si="50"/>
        <v>0</v>
      </c>
      <c r="AB214" t="s">
        <v>214</v>
      </c>
      <c r="AC214">
        <v>139</v>
      </c>
      <c r="AE214">
        <v>9261</v>
      </c>
      <c r="AF214">
        <v>9400</v>
      </c>
      <c r="AG214" s="3">
        <f t="shared" si="51"/>
        <v>1289</v>
      </c>
      <c r="AH214" s="3">
        <f t="shared" si="52"/>
        <v>6593</v>
      </c>
      <c r="AI214" s="3">
        <f t="shared" si="53"/>
        <v>0</v>
      </c>
      <c r="AJ214" s="3">
        <f t="shared" si="54"/>
        <v>2</v>
      </c>
      <c r="AK214" s="3">
        <f t="shared" si="55"/>
        <v>0</v>
      </c>
      <c r="AL214" s="7">
        <f t="shared" si="56"/>
        <v>6593</v>
      </c>
      <c r="AM214">
        <f t="shared" si="57"/>
        <v>139</v>
      </c>
      <c r="AN214">
        <f t="shared" si="58"/>
        <v>11.955110369133742</v>
      </c>
      <c r="AO214">
        <f t="shared" si="59"/>
        <v>61.148209979595627</v>
      </c>
      <c r="AP214">
        <f t="shared" si="60"/>
        <v>0</v>
      </c>
      <c r="AQ214">
        <f t="shared" si="61"/>
        <v>1.8549434242255611E-2</v>
      </c>
      <c r="AR214">
        <f t="shared" si="62"/>
        <v>0</v>
      </c>
      <c r="AS214">
        <f t="shared" si="63"/>
        <v>61.148209979595627</v>
      </c>
      <c r="AT214">
        <f t="shared" si="64"/>
        <v>1.2891856798367649</v>
      </c>
      <c r="AU214">
        <f t="shared" si="65"/>
        <v>7.8297872340425529</v>
      </c>
      <c r="AW214">
        <v>5312031</v>
      </c>
      <c r="AX214" t="s">
        <v>215</v>
      </c>
      <c r="AY214" s="3">
        <v>8789</v>
      </c>
    </row>
    <row r="215" spans="1:51" x14ac:dyDescent="0.25">
      <c r="A215">
        <v>5312031</v>
      </c>
      <c r="B215" t="s">
        <v>215</v>
      </c>
      <c r="C215" s="3">
        <v>3525</v>
      </c>
      <c r="D215" s="3">
        <v>2770</v>
      </c>
      <c r="E215" s="3"/>
      <c r="F215" s="3"/>
      <c r="G215" s="3"/>
      <c r="H215" s="3"/>
      <c r="I215" s="3"/>
      <c r="J215" s="3">
        <v>121</v>
      </c>
      <c r="K215" s="3"/>
      <c r="L215" s="3"/>
      <c r="M215" s="3">
        <v>1271</v>
      </c>
      <c r="N215" s="3">
        <v>48</v>
      </c>
      <c r="O215" s="3">
        <v>601</v>
      </c>
      <c r="P215" s="3"/>
      <c r="Q215" s="3">
        <v>389</v>
      </c>
      <c r="R215" s="3"/>
      <c r="S215" s="3"/>
      <c r="T215" s="3"/>
      <c r="U215" s="3"/>
      <c r="V215" s="3"/>
      <c r="W215" s="3"/>
      <c r="X215" s="3">
        <v>64</v>
      </c>
      <c r="Y215" s="3">
        <v>8789</v>
      </c>
      <c r="Z215">
        <v>5312031</v>
      </c>
      <c r="AA215">
        <f t="shared" si="50"/>
        <v>0</v>
      </c>
      <c r="AB215" t="s">
        <v>215</v>
      </c>
      <c r="AC215">
        <v>332</v>
      </c>
      <c r="AD215">
        <v>19</v>
      </c>
      <c r="AE215">
        <v>8438</v>
      </c>
      <c r="AF215">
        <v>8789</v>
      </c>
      <c r="AG215" s="3">
        <f t="shared" si="51"/>
        <v>6295</v>
      </c>
      <c r="AH215" s="3">
        <f t="shared" si="52"/>
        <v>1920</v>
      </c>
      <c r="AI215" s="3">
        <f t="shared" si="53"/>
        <v>0</v>
      </c>
      <c r="AJ215" s="3">
        <f t="shared" si="54"/>
        <v>121</v>
      </c>
      <c r="AK215" s="3">
        <f t="shared" si="55"/>
        <v>0</v>
      </c>
      <c r="AL215" s="7">
        <f t="shared" si="56"/>
        <v>1920</v>
      </c>
      <c r="AM215">
        <f t="shared" si="57"/>
        <v>332</v>
      </c>
      <c r="AN215">
        <f t="shared" si="58"/>
        <v>58.384344277499537</v>
      </c>
      <c r="AO215">
        <f t="shared" si="59"/>
        <v>17.807456872565385</v>
      </c>
      <c r="AP215">
        <f t="shared" si="60"/>
        <v>0</v>
      </c>
      <c r="AQ215">
        <f t="shared" si="61"/>
        <v>1.1222407716564644</v>
      </c>
      <c r="AR215">
        <f t="shared" si="62"/>
        <v>0</v>
      </c>
      <c r="AS215">
        <f t="shared" si="63"/>
        <v>17.807456872565385</v>
      </c>
      <c r="AT215">
        <f t="shared" si="64"/>
        <v>3.0792060842144315</v>
      </c>
      <c r="AU215">
        <f t="shared" si="65"/>
        <v>0</v>
      </c>
      <c r="AW215">
        <v>5312032</v>
      </c>
      <c r="AX215" t="s">
        <v>216</v>
      </c>
      <c r="AY215" s="3">
        <v>6746</v>
      </c>
    </row>
    <row r="216" spans="1:51" x14ac:dyDescent="0.25">
      <c r="A216">
        <v>5312032</v>
      </c>
      <c r="B216" t="s">
        <v>216</v>
      </c>
      <c r="C216" s="3">
        <v>181</v>
      </c>
      <c r="D216" s="3">
        <v>656</v>
      </c>
      <c r="E216" s="3"/>
      <c r="F216" s="3"/>
      <c r="G216" s="3"/>
      <c r="H216" s="3"/>
      <c r="I216" s="3"/>
      <c r="J216" s="3">
        <v>45</v>
      </c>
      <c r="K216" s="3"/>
      <c r="L216" s="3">
        <v>1834</v>
      </c>
      <c r="M216" s="3">
        <v>3273</v>
      </c>
      <c r="N216" s="3">
        <v>22</v>
      </c>
      <c r="O216" s="3">
        <v>330</v>
      </c>
      <c r="P216" s="3"/>
      <c r="Q216" s="3">
        <v>405</v>
      </c>
      <c r="R216" s="3"/>
      <c r="S216" s="3"/>
      <c r="T216" s="3"/>
      <c r="U216" s="3"/>
      <c r="V216" s="3"/>
      <c r="W216" s="3"/>
      <c r="X216" s="3"/>
      <c r="Y216" s="3">
        <v>6746</v>
      </c>
      <c r="Z216">
        <v>5312032</v>
      </c>
      <c r="AA216">
        <f t="shared" si="50"/>
        <v>0</v>
      </c>
      <c r="AB216" t="s">
        <v>216</v>
      </c>
      <c r="AC216">
        <v>51</v>
      </c>
      <c r="AE216">
        <v>6695</v>
      </c>
      <c r="AF216">
        <v>6746</v>
      </c>
      <c r="AG216" s="3">
        <f t="shared" si="51"/>
        <v>837</v>
      </c>
      <c r="AH216" s="3">
        <f t="shared" si="52"/>
        <v>3625</v>
      </c>
      <c r="AI216" s="3">
        <f t="shared" si="53"/>
        <v>0</v>
      </c>
      <c r="AJ216" s="3">
        <f t="shared" si="54"/>
        <v>45</v>
      </c>
      <c r="AK216" s="3">
        <f t="shared" si="55"/>
        <v>0</v>
      </c>
      <c r="AL216" s="7">
        <f t="shared" si="56"/>
        <v>3625</v>
      </c>
      <c r="AM216">
        <f t="shared" si="57"/>
        <v>51</v>
      </c>
      <c r="AN216">
        <f t="shared" si="58"/>
        <v>7.7629382303839725</v>
      </c>
      <c r="AO216">
        <f t="shared" si="59"/>
        <v>33.620849564088296</v>
      </c>
      <c r="AP216">
        <f t="shared" si="60"/>
        <v>0</v>
      </c>
      <c r="AQ216">
        <f t="shared" si="61"/>
        <v>0.41736227045075125</v>
      </c>
      <c r="AR216">
        <f t="shared" si="62"/>
        <v>0</v>
      </c>
      <c r="AS216">
        <f t="shared" si="63"/>
        <v>33.620849564088296</v>
      </c>
      <c r="AT216">
        <f t="shared" si="64"/>
        <v>0.47301057317751805</v>
      </c>
      <c r="AU216">
        <f t="shared" si="65"/>
        <v>27.186480877557074</v>
      </c>
      <c r="AW216">
        <v>5312070</v>
      </c>
      <c r="AX216" t="s">
        <v>217</v>
      </c>
      <c r="AY216" s="3">
        <v>13872</v>
      </c>
    </row>
    <row r="217" spans="1:51" x14ac:dyDescent="0.25">
      <c r="A217">
        <v>5312070</v>
      </c>
      <c r="B217" t="s">
        <v>217</v>
      </c>
      <c r="C217" s="3">
        <v>11</v>
      </c>
      <c r="D217" s="3">
        <v>3139</v>
      </c>
      <c r="E217" s="3"/>
      <c r="F217" s="3"/>
      <c r="G217" s="3"/>
      <c r="H217" s="3"/>
      <c r="I217" s="3"/>
      <c r="J217" s="3">
        <v>137</v>
      </c>
      <c r="K217" s="3"/>
      <c r="L217" s="3">
        <v>5218</v>
      </c>
      <c r="M217" s="3">
        <v>2181</v>
      </c>
      <c r="N217" s="3"/>
      <c r="O217" s="3">
        <v>2764</v>
      </c>
      <c r="P217" s="3"/>
      <c r="Q217" s="3">
        <v>385</v>
      </c>
      <c r="R217" s="3">
        <v>37</v>
      </c>
      <c r="S217" s="3"/>
      <c r="T217" s="3"/>
      <c r="U217" s="3"/>
      <c r="V217" s="3"/>
      <c r="W217" s="3"/>
      <c r="X217" s="3"/>
      <c r="Y217" s="3">
        <v>13872</v>
      </c>
      <c r="Z217">
        <v>5312070</v>
      </c>
      <c r="AA217">
        <f t="shared" si="50"/>
        <v>0</v>
      </c>
      <c r="AB217" t="s">
        <v>217</v>
      </c>
      <c r="AC217">
        <v>231</v>
      </c>
      <c r="AE217">
        <v>13641</v>
      </c>
      <c r="AF217">
        <v>13872</v>
      </c>
      <c r="AG217" s="3">
        <f t="shared" si="51"/>
        <v>3150</v>
      </c>
      <c r="AH217" s="3">
        <f t="shared" si="52"/>
        <v>4945</v>
      </c>
      <c r="AI217" s="3">
        <f t="shared" si="53"/>
        <v>0</v>
      </c>
      <c r="AJ217" s="3">
        <f t="shared" si="54"/>
        <v>137</v>
      </c>
      <c r="AK217" s="3">
        <f t="shared" si="55"/>
        <v>0</v>
      </c>
      <c r="AL217" s="7">
        <f t="shared" si="56"/>
        <v>4945</v>
      </c>
      <c r="AM217">
        <f t="shared" si="57"/>
        <v>231</v>
      </c>
      <c r="AN217">
        <f t="shared" si="58"/>
        <v>29.215358931552586</v>
      </c>
      <c r="AO217">
        <f t="shared" si="59"/>
        <v>45.863476163976998</v>
      </c>
      <c r="AP217">
        <f t="shared" si="60"/>
        <v>0</v>
      </c>
      <c r="AQ217">
        <f t="shared" si="61"/>
        <v>1.2706362455945093</v>
      </c>
      <c r="AR217">
        <f t="shared" si="62"/>
        <v>0</v>
      </c>
      <c r="AS217">
        <f t="shared" si="63"/>
        <v>45.863476163976998</v>
      </c>
      <c r="AT217">
        <f t="shared" si="64"/>
        <v>2.1424596549805228</v>
      </c>
      <c r="AU217">
        <f t="shared" si="65"/>
        <v>37.615340253748556</v>
      </c>
      <c r="AW217">
        <v>5312071</v>
      </c>
      <c r="AX217" t="s">
        <v>218</v>
      </c>
      <c r="AY217" s="3">
        <v>7991</v>
      </c>
    </row>
    <row r="218" spans="1:51" x14ac:dyDescent="0.25">
      <c r="A218">
        <v>5312071</v>
      </c>
      <c r="B218" t="s">
        <v>218</v>
      </c>
      <c r="C218" s="3"/>
      <c r="D218" s="3">
        <v>604</v>
      </c>
      <c r="E218" s="3"/>
      <c r="F218" s="3"/>
      <c r="G218" s="3"/>
      <c r="H218" s="3"/>
      <c r="I218" s="3"/>
      <c r="J218" s="3">
        <v>35</v>
      </c>
      <c r="K218" s="3"/>
      <c r="L218" s="3">
        <v>1604</v>
      </c>
      <c r="M218" s="3">
        <v>2640</v>
      </c>
      <c r="N218" s="3">
        <v>13</v>
      </c>
      <c r="O218" s="3">
        <v>2545</v>
      </c>
      <c r="P218" s="3"/>
      <c r="Q218" s="3">
        <v>550</v>
      </c>
      <c r="R218" s="3"/>
      <c r="S218" s="3"/>
      <c r="T218" s="3"/>
      <c r="U218" s="3"/>
      <c r="V218" s="3"/>
      <c r="W218" s="3"/>
      <c r="X218" s="3"/>
      <c r="Y218" s="3">
        <v>7991</v>
      </c>
      <c r="Z218">
        <v>5312071</v>
      </c>
      <c r="AA218">
        <f t="shared" si="50"/>
        <v>0</v>
      </c>
      <c r="AB218" t="s">
        <v>218</v>
      </c>
      <c r="AE218">
        <v>7991</v>
      </c>
      <c r="AF218">
        <v>7991</v>
      </c>
      <c r="AG218" s="3">
        <f t="shared" si="51"/>
        <v>604</v>
      </c>
      <c r="AH218" s="3">
        <f t="shared" si="52"/>
        <v>5198</v>
      </c>
      <c r="AI218" s="3">
        <f t="shared" si="53"/>
        <v>0</v>
      </c>
      <c r="AJ218" s="3">
        <f t="shared" si="54"/>
        <v>35</v>
      </c>
      <c r="AK218" s="3">
        <f t="shared" si="55"/>
        <v>0</v>
      </c>
      <c r="AL218" s="7">
        <f t="shared" si="56"/>
        <v>5198</v>
      </c>
      <c r="AM218">
        <f t="shared" si="57"/>
        <v>0</v>
      </c>
      <c r="AN218">
        <f t="shared" si="58"/>
        <v>5.6019291411611949</v>
      </c>
      <c r="AO218">
        <f t="shared" si="59"/>
        <v>48.209979595622329</v>
      </c>
      <c r="AP218">
        <f t="shared" si="60"/>
        <v>0</v>
      </c>
      <c r="AQ218">
        <f t="shared" si="61"/>
        <v>0.32461509923947318</v>
      </c>
      <c r="AR218">
        <f t="shared" si="62"/>
        <v>0</v>
      </c>
      <c r="AS218">
        <f t="shared" si="63"/>
        <v>48.209979595622329</v>
      </c>
      <c r="AT218">
        <f t="shared" si="64"/>
        <v>0</v>
      </c>
      <c r="AU218">
        <f t="shared" si="65"/>
        <v>20.072581654361159</v>
      </c>
      <c r="AW218">
        <v>5312080</v>
      </c>
      <c r="AX218" t="s">
        <v>219</v>
      </c>
      <c r="AY218" s="3">
        <v>32725</v>
      </c>
    </row>
    <row r="219" spans="1:51" x14ac:dyDescent="0.25">
      <c r="A219">
        <v>5312080</v>
      </c>
      <c r="B219" t="s">
        <v>219</v>
      </c>
      <c r="C219" s="3">
        <v>4305</v>
      </c>
      <c r="D219" s="3">
        <v>13428</v>
      </c>
      <c r="E219" s="3"/>
      <c r="F219" s="3">
        <v>4</v>
      </c>
      <c r="G219" s="3">
        <v>178</v>
      </c>
      <c r="H219" s="3"/>
      <c r="I219" s="3"/>
      <c r="J219" s="3">
        <v>2780</v>
      </c>
      <c r="K219" s="3"/>
      <c r="L219" s="3">
        <v>7505</v>
      </c>
      <c r="M219" s="3">
        <v>1234</v>
      </c>
      <c r="N219" s="3">
        <v>1429</v>
      </c>
      <c r="O219" s="3">
        <v>598</v>
      </c>
      <c r="P219" s="3">
        <v>88</v>
      </c>
      <c r="Q219" s="3">
        <v>950</v>
      </c>
      <c r="R219" s="3"/>
      <c r="S219" s="3">
        <v>11</v>
      </c>
      <c r="T219" s="3"/>
      <c r="U219" s="3">
        <v>50</v>
      </c>
      <c r="V219" s="3"/>
      <c r="W219" s="3"/>
      <c r="X219" s="3">
        <v>165</v>
      </c>
      <c r="Y219" s="3">
        <v>32725</v>
      </c>
      <c r="Z219">
        <v>5312080</v>
      </c>
      <c r="AA219">
        <f t="shared" si="50"/>
        <v>0</v>
      </c>
      <c r="AB219" t="s">
        <v>219</v>
      </c>
      <c r="AC219">
        <v>53</v>
      </c>
      <c r="AE219">
        <v>32672</v>
      </c>
      <c r="AF219">
        <v>32725</v>
      </c>
      <c r="AG219" s="3">
        <f t="shared" si="51"/>
        <v>17915</v>
      </c>
      <c r="AH219" s="3">
        <f t="shared" si="52"/>
        <v>3261</v>
      </c>
      <c r="AI219" s="3">
        <f t="shared" si="53"/>
        <v>0</v>
      </c>
      <c r="AJ219" s="3">
        <f t="shared" si="54"/>
        <v>2780</v>
      </c>
      <c r="AK219" s="3">
        <f t="shared" si="55"/>
        <v>50</v>
      </c>
      <c r="AL219" s="7">
        <f t="shared" si="56"/>
        <v>3261</v>
      </c>
      <c r="AM219">
        <f t="shared" si="57"/>
        <v>53</v>
      </c>
      <c r="AN219">
        <f t="shared" si="58"/>
        <v>166.15655722500463</v>
      </c>
      <c r="AO219">
        <f t="shared" si="59"/>
        <v>30.244852531997772</v>
      </c>
      <c r="AP219">
        <f t="shared" si="60"/>
        <v>0</v>
      </c>
      <c r="AQ219">
        <f t="shared" si="61"/>
        <v>25.783713596735296</v>
      </c>
      <c r="AR219">
        <f t="shared" si="62"/>
        <v>0.46373585605639028</v>
      </c>
      <c r="AS219">
        <f t="shared" si="63"/>
        <v>30.244852531997772</v>
      </c>
      <c r="AT219">
        <f t="shared" si="64"/>
        <v>0.49156000741977374</v>
      </c>
      <c r="AU219">
        <f t="shared" si="65"/>
        <v>22.933537051184111</v>
      </c>
      <c r="AW219">
        <v>5312081</v>
      </c>
      <c r="AX219" t="s">
        <v>220</v>
      </c>
      <c r="AY219" s="3">
        <v>30994</v>
      </c>
    </row>
    <row r="220" spans="1:51" x14ac:dyDescent="0.25">
      <c r="A220">
        <v>5312081</v>
      </c>
      <c r="B220" t="s">
        <v>220</v>
      </c>
      <c r="C220" s="3">
        <v>14059</v>
      </c>
      <c r="D220" s="3">
        <v>2892</v>
      </c>
      <c r="E220" s="3"/>
      <c r="F220" s="3"/>
      <c r="G220" s="3"/>
      <c r="H220" s="3"/>
      <c r="I220" s="3"/>
      <c r="J220" s="3">
        <v>1043</v>
      </c>
      <c r="K220" s="3"/>
      <c r="L220" s="3">
        <v>10492</v>
      </c>
      <c r="M220" s="3">
        <v>375</v>
      </c>
      <c r="N220" s="3">
        <v>55</v>
      </c>
      <c r="O220" s="3">
        <v>1222</v>
      </c>
      <c r="P220" s="3"/>
      <c r="Q220" s="3">
        <v>804</v>
      </c>
      <c r="R220" s="3"/>
      <c r="S220" s="3">
        <v>7</v>
      </c>
      <c r="T220" s="3"/>
      <c r="U220" s="3">
        <v>45</v>
      </c>
      <c r="V220" s="3"/>
      <c r="W220" s="3"/>
      <c r="X220" s="3"/>
      <c r="Y220" s="3">
        <v>30994</v>
      </c>
      <c r="Z220">
        <v>5312081</v>
      </c>
      <c r="AA220">
        <f t="shared" si="50"/>
        <v>0</v>
      </c>
      <c r="AB220" t="s">
        <v>220</v>
      </c>
      <c r="AC220">
        <v>625</v>
      </c>
      <c r="AE220">
        <v>30369</v>
      </c>
      <c r="AF220">
        <v>30994</v>
      </c>
      <c r="AG220" s="3">
        <f t="shared" si="51"/>
        <v>16951</v>
      </c>
      <c r="AH220" s="3">
        <f t="shared" si="52"/>
        <v>1652</v>
      </c>
      <c r="AI220" s="3">
        <f t="shared" si="53"/>
        <v>0</v>
      </c>
      <c r="AJ220" s="3">
        <f t="shared" si="54"/>
        <v>1043</v>
      </c>
      <c r="AK220" s="3">
        <f t="shared" si="55"/>
        <v>45</v>
      </c>
      <c r="AL220" s="7">
        <f t="shared" si="56"/>
        <v>1652</v>
      </c>
      <c r="AM220">
        <f t="shared" si="57"/>
        <v>625</v>
      </c>
      <c r="AN220">
        <f t="shared" si="58"/>
        <v>157.21572992023744</v>
      </c>
      <c r="AO220">
        <f t="shared" si="59"/>
        <v>15.321832684103134</v>
      </c>
      <c r="AP220">
        <f t="shared" si="60"/>
        <v>0</v>
      </c>
      <c r="AQ220">
        <f t="shared" si="61"/>
        <v>9.6735299573363012</v>
      </c>
      <c r="AR220">
        <f t="shared" si="62"/>
        <v>0.41736227045075125</v>
      </c>
      <c r="AS220">
        <f t="shared" si="63"/>
        <v>15.321832684103134</v>
      </c>
      <c r="AT220">
        <f t="shared" si="64"/>
        <v>5.7966982007048786</v>
      </c>
      <c r="AU220">
        <f t="shared" si="65"/>
        <v>33.851713234819641</v>
      </c>
      <c r="AW220">
        <v>5312082</v>
      </c>
      <c r="AX220" t="s">
        <v>221</v>
      </c>
      <c r="AY220" s="3">
        <v>22722</v>
      </c>
    </row>
    <row r="221" spans="1:51" x14ac:dyDescent="0.25">
      <c r="A221">
        <v>5312082</v>
      </c>
      <c r="B221" t="s">
        <v>221</v>
      </c>
      <c r="C221" s="3">
        <v>2962</v>
      </c>
      <c r="D221" s="3">
        <v>5392</v>
      </c>
      <c r="E221" s="3"/>
      <c r="F221" s="3"/>
      <c r="G221" s="3"/>
      <c r="H221" s="3"/>
      <c r="I221" s="3"/>
      <c r="J221" s="3">
        <v>1010</v>
      </c>
      <c r="K221" s="3"/>
      <c r="L221" s="3">
        <v>10839</v>
      </c>
      <c r="M221" s="3">
        <v>125</v>
      </c>
      <c r="N221" s="3">
        <v>568</v>
      </c>
      <c r="O221" s="3">
        <v>1546</v>
      </c>
      <c r="P221" s="3"/>
      <c r="Q221" s="3">
        <v>280</v>
      </c>
      <c r="R221" s="3"/>
      <c r="S221" s="3"/>
      <c r="T221" s="3"/>
      <c r="U221" s="3"/>
      <c r="V221" s="3"/>
      <c r="W221" s="3"/>
      <c r="X221" s="3"/>
      <c r="Y221" s="3">
        <v>22722</v>
      </c>
      <c r="Z221">
        <v>5312082</v>
      </c>
      <c r="AA221">
        <f t="shared" si="50"/>
        <v>0</v>
      </c>
      <c r="AB221" t="s">
        <v>221</v>
      </c>
      <c r="AC221">
        <v>475</v>
      </c>
      <c r="AE221">
        <v>22247</v>
      </c>
      <c r="AF221">
        <v>22722</v>
      </c>
      <c r="AG221" s="3">
        <f t="shared" si="51"/>
        <v>8354</v>
      </c>
      <c r="AH221" s="3">
        <f t="shared" si="52"/>
        <v>2239</v>
      </c>
      <c r="AI221" s="3">
        <f t="shared" si="53"/>
        <v>0</v>
      </c>
      <c r="AJ221" s="3">
        <f t="shared" si="54"/>
        <v>1010</v>
      </c>
      <c r="AK221" s="3">
        <f t="shared" si="55"/>
        <v>0</v>
      </c>
      <c r="AL221" s="7">
        <f t="shared" si="56"/>
        <v>2239</v>
      </c>
      <c r="AM221">
        <f t="shared" si="57"/>
        <v>475</v>
      </c>
      <c r="AN221">
        <f t="shared" si="58"/>
        <v>77.480986829901681</v>
      </c>
      <c r="AO221">
        <f t="shared" si="59"/>
        <v>20.766091634205157</v>
      </c>
      <c r="AP221">
        <f t="shared" si="60"/>
        <v>0</v>
      </c>
      <c r="AQ221">
        <f t="shared" si="61"/>
        <v>9.3674642923390845</v>
      </c>
      <c r="AR221">
        <f t="shared" si="62"/>
        <v>0</v>
      </c>
      <c r="AS221">
        <f t="shared" si="63"/>
        <v>20.766091634205157</v>
      </c>
      <c r="AT221">
        <f t="shared" si="64"/>
        <v>4.4054906325357077</v>
      </c>
      <c r="AU221">
        <f t="shared" si="65"/>
        <v>47.70266701874835</v>
      </c>
      <c r="AW221">
        <v>5313040</v>
      </c>
      <c r="AX221" t="s">
        <v>222</v>
      </c>
      <c r="AY221" s="3">
        <v>23968</v>
      </c>
    </row>
    <row r="222" spans="1:51" x14ac:dyDescent="0.25">
      <c r="A222">
        <v>5313040</v>
      </c>
      <c r="B222" t="s">
        <v>222</v>
      </c>
      <c r="C222" s="3">
        <v>10815</v>
      </c>
      <c r="D222" s="3">
        <v>1814</v>
      </c>
      <c r="E222" s="3"/>
      <c r="F222" s="3"/>
      <c r="G222" s="3"/>
      <c r="H222" s="3"/>
      <c r="I222" s="3"/>
      <c r="J222" s="3">
        <v>1905</v>
      </c>
      <c r="K222" s="3"/>
      <c r="L222" s="3">
        <v>144</v>
      </c>
      <c r="M222" s="3">
        <v>38</v>
      </c>
      <c r="N222" s="3">
        <v>4283</v>
      </c>
      <c r="O222" s="3">
        <v>3258</v>
      </c>
      <c r="P222" s="3"/>
      <c r="Q222" s="3">
        <v>1658</v>
      </c>
      <c r="R222" s="3"/>
      <c r="S222" s="3">
        <v>22</v>
      </c>
      <c r="T222" s="3"/>
      <c r="U222" s="3"/>
      <c r="V222" s="3"/>
      <c r="W222" s="3"/>
      <c r="X222" s="3">
        <v>31</v>
      </c>
      <c r="Y222" s="3">
        <v>23968</v>
      </c>
      <c r="Z222">
        <v>5313040</v>
      </c>
      <c r="AA222">
        <f t="shared" si="50"/>
        <v>0</v>
      </c>
      <c r="AB222" t="s">
        <v>222</v>
      </c>
      <c r="AC222">
        <v>990</v>
      </c>
      <c r="AD222">
        <v>2</v>
      </c>
      <c r="AE222">
        <v>22976</v>
      </c>
      <c r="AF222">
        <v>23968</v>
      </c>
      <c r="AG222" s="3">
        <f t="shared" si="51"/>
        <v>12629</v>
      </c>
      <c r="AH222" s="3">
        <f t="shared" si="52"/>
        <v>7579</v>
      </c>
      <c r="AI222" s="3">
        <f t="shared" si="53"/>
        <v>0</v>
      </c>
      <c r="AJ222" s="3">
        <f t="shared" si="54"/>
        <v>1905</v>
      </c>
      <c r="AK222" s="3">
        <f t="shared" si="55"/>
        <v>0</v>
      </c>
      <c r="AL222" s="7">
        <f t="shared" si="56"/>
        <v>7579</v>
      </c>
      <c r="AM222">
        <f t="shared" si="57"/>
        <v>990</v>
      </c>
      <c r="AN222">
        <f t="shared" si="58"/>
        <v>117.13040252272306</v>
      </c>
      <c r="AO222">
        <f t="shared" si="59"/>
        <v>70.293081061027635</v>
      </c>
      <c r="AP222">
        <f t="shared" si="60"/>
        <v>0</v>
      </c>
      <c r="AQ222">
        <f t="shared" si="61"/>
        <v>17.66833611574847</v>
      </c>
      <c r="AR222">
        <f t="shared" si="62"/>
        <v>0</v>
      </c>
      <c r="AS222">
        <f t="shared" si="63"/>
        <v>70.293081061027635</v>
      </c>
      <c r="AT222">
        <f t="shared" si="64"/>
        <v>9.1819699499165264</v>
      </c>
      <c r="AU222">
        <f t="shared" si="65"/>
        <v>0.6008010680907877</v>
      </c>
      <c r="AW222">
        <v>5313041</v>
      </c>
      <c r="AX222" t="s">
        <v>223</v>
      </c>
      <c r="AY222" s="3">
        <v>17626</v>
      </c>
    </row>
    <row r="223" spans="1:51" x14ac:dyDescent="0.25">
      <c r="A223">
        <v>5313041</v>
      </c>
      <c r="B223" t="s">
        <v>223</v>
      </c>
      <c r="C223" s="3">
        <v>8333</v>
      </c>
      <c r="D223" s="3">
        <v>1781</v>
      </c>
      <c r="E223" s="3"/>
      <c r="F223" s="3"/>
      <c r="G223" s="3"/>
      <c r="H223" s="3"/>
      <c r="I223" s="3"/>
      <c r="J223" s="3">
        <v>791</v>
      </c>
      <c r="K223" s="3"/>
      <c r="L223" s="3">
        <v>1204</v>
      </c>
      <c r="M223" s="3">
        <v>157</v>
      </c>
      <c r="N223" s="3">
        <v>2998</v>
      </c>
      <c r="O223" s="3">
        <v>1605</v>
      </c>
      <c r="P223" s="3"/>
      <c r="Q223" s="3">
        <v>652</v>
      </c>
      <c r="R223" s="3"/>
      <c r="S223" s="3"/>
      <c r="T223" s="3"/>
      <c r="U223" s="3"/>
      <c r="V223" s="3"/>
      <c r="W223" s="3"/>
      <c r="X223" s="3">
        <v>105</v>
      </c>
      <c r="Y223" s="3">
        <v>17626</v>
      </c>
      <c r="Z223">
        <v>5313041</v>
      </c>
      <c r="AA223">
        <f t="shared" si="50"/>
        <v>0</v>
      </c>
      <c r="AB223" t="s">
        <v>223</v>
      </c>
      <c r="AC223">
        <v>1908</v>
      </c>
      <c r="AD223">
        <v>39</v>
      </c>
      <c r="AE223">
        <v>15679</v>
      </c>
      <c r="AF223">
        <v>17626</v>
      </c>
      <c r="AG223" s="3">
        <f t="shared" si="51"/>
        <v>10114</v>
      </c>
      <c r="AH223" s="3">
        <f t="shared" si="52"/>
        <v>4760</v>
      </c>
      <c r="AI223" s="3">
        <f t="shared" si="53"/>
        <v>0</v>
      </c>
      <c r="AJ223" s="3">
        <f t="shared" si="54"/>
        <v>791</v>
      </c>
      <c r="AK223" s="3">
        <f t="shared" si="55"/>
        <v>0</v>
      </c>
      <c r="AL223" s="7">
        <f t="shared" si="56"/>
        <v>4760</v>
      </c>
      <c r="AM223">
        <f t="shared" si="57"/>
        <v>1908</v>
      </c>
      <c r="AN223">
        <f t="shared" si="58"/>
        <v>93.804488963086627</v>
      </c>
      <c r="AO223">
        <f t="shared" si="59"/>
        <v>44.14765349656836</v>
      </c>
      <c r="AP223">
        <f t="shared" si="60"/>
        <v>0</v>
      </c>
      <c r="AQ223">
        <f t="shared" si="61"/>
        <v>7.3363012428120946</v>
      </c>
      <c r="AR223">
        <f t="shared" si="62"/>
        <v>0</v>
      </c>
      <c r="AS223">
        <f t="shared" si="63"/>
        <v>44.14765349656836</v>
      </c>
      <c r="AT223">
        <f t="shared" si="64"/>
        <v>17.696160267111853</v>
      </c>
      <c r="AU223">
        <f t="shared" si="65"/>
        <v>6.830818109610802</v>
      </c>
      <c r="AW223">
        <v>5313042</v>
      </c>
      <c r="AX223" t="s">
        <v>224</v>
      </c>
      <c r="AY223" s="3">
        <v>6561</v>
      </c>
    </row>
    <row r="224" spans="1:51" x14ac:dyDescent="0.25">
      <c r="A224">
        <v>5313042</v>
      </c>
      <c r="B224" t="s">
        <v>224</v>
      </c>
      <c r="C224" s="3">
        <v>2587</v>
      </c>
      <c r="D224" s="3">
        <v>833</v>
      </c>
      <c r="E224" s="3"/>
      <c r="F224" s="3"/>
      <c r="G224" s="3"/>
      <c r="H224" s="3"/>
      <c r="I224" s="3"/>
      <c r="J224" s="3">
        <v>1328</v>
      </c>
      <c r="K224" s="3"/>
      <c r="L224" s="3">
        <v>307</v>
      </c>
      <c r="M224" s="3">
        <v>62</v>
      </c>
      <c r="N224" s="3">
        <v>506</v>
      </c>
      <c r="O224" s="3">
        <v>295</v>
      </c>
      <c r="P224" s="3"/>
      <c r="Q224" s="3">
        <v>643</v>
      </c>
      <c r="R224" s="3"/>
      <c r="S224" s="3"/>
      <c r="T224" s="3"/>
      <c r="U224" s="3"/>
      <c r="V224" s="3"/>
      <c r="W224" s="3"/>
      <c r="X224" s="3"/>
      <c r="Y224" s="3">
        <v>6561</v>
      </c>
      <c r="Z224">
        <v>5313042</v>
      </c>
      <c r="AA224">
        <f t="shared" si="50"/>
        <v>0</v>
      </c>
      <c r="AB224" t="s">
        <v>224</v>
      </c>
      <c r="AC224">
        <v>279</v>
      </c>
      <c r="AE224">
        <v>6282</v>
      </c>
      <c r="AF224">
        <v>6561</v>
      </c>
      <c r="AG224" s="3">
        <f t="shared" si="51"/>
        <v>3420</v>
      </c>
      <c r="AH224" s="3">
        <f t="shared" si="52"/>
        <v>863</v>
      </c>
      <c r="AI224" s="3">
        <f t="shared" si="53"/>
        <v>0</v>
      </c>
      <c r="AJ224" s="3">
        <f t="shared" si="54"/>
        <v>1328</v>
      </c>
      <c r="AK224" s="3">
        <f t="shared" si="55"/>
        <v>0</v>
      </c>
      <c r="AL224" s="7">
        <f t="shared" si="56"/>
        <v>863</v>
      </c>
      <c r="AM224">
        <f t="shared" si="57"/>
        <v>279</v>
      </c>
      <c r="AN224">
        <f t="shared" si="58"/>
        <v>31.719532554257096</v>
      </c>
      <c r="AO224">
        <f t="shared" si="59"/>
        <v>8.0040808755332975</v>
      </c>
      <c r="AP224">
        <f t="shared" si="60"/>
        <v>0</v>
      </c>
      <c r="AQ224">
        <f t="shared" si="61"/>
        <v>12.316824336857726</v>
      </c>
      <c r="AR224">
        <f t="shared" si="62"/>
        <v>0</v>
      </c>
      <c r="AS224">
        <f t="shared" si="63"/>
        <v>8.0040808755332975</v>
      </c>
      <c r="AT224">
        <f t="shared" si="64"/>
        <v>2.5876460767946576</v>
      </c>
      <c r="AU224">
        <f t="shared" si="65"/>
        <v>4.6791647614692886</v>
      </c>
      <c r="AW224">
        <v>5313110</v>
      </c>
      <c r="AX224" t="s">
        <v>225</v>
      </c>
      <c r="AY224" s="3">
        <v>6356</v>
      </c>
    </row>
    <row r="225" spans="1:51" x14ac:dyDescent="0.25">
      <c r="A225">
        <v>5313110</v>
      </c>
      <c r="B225" t="s">
        <v>225</v>
      </c>
      <c r="C225" s="3">
        <v>2054</v>
      </c>
      <c r="D225" s="3">
        <v>210</v>
      </c>
      <c r="E225" s="3"/>
      <c r="F225" s="3"/>
      <c r="G225" s="3"/>
      <c r="H225" s="3"/>
      <c r="I225" s="3"/>
      <c r="J225" s="3">
        <v>195</v>
      </c>
      <c r="K225" s="3"/>
      <c r="L225" s="3">
        <v>484</v>
      </c>
      <c r="M225" s="3"/>
      <c r="N225" s="3">
        <v>270</v>
      </c>
      <c r="O225" s="3">
        <v>1105</v>
      </c>
      <c r="P225" s="3"/>
      <c r="Q225" s="3">
        <v>2001</v>
      </c>
      <c r="R225" s="3"/>
      <c r="S225" s="3"/>
      <c r="T225" s="3"/>
      <c r="U225" s="3"/>
      <c r="V225" s="3"/>
      <c r="W225" s="3">
        <v>37</v>
      </c>
      <c r="X225" s="3"/>
      <c r="Y225" s="3">
        <v>6356</v>
      </c>
      <c r="Z225">
        <v>5313110</v>
      </c>
      <c r="AA225">
        <f t="shared" si="50"/>
        <v>0</v>
      </c>
      <c r="AB225" t="s">
        <v>225</v>
      </c>
      <c r="AC225">
        <v>363</v>
      </c>
      <c r="AE225">
        <v>5993</v>
      </c>
      <c r="AF225">
        <v>6356</v>
      </c>
      <c r="AG225" s="3">
        <f t="shared" si="51"/>
        <v>2264</v>
      </c>
      <c r="AH225" s="3">
        <f t="shared" si="52"/>
        <v>1375</v>
      </c>
      <c r="AI225" s="3">
        <f t="shared" si="53"/>
        <v>0</v>
      </c>
      <c r="AJ225" s="3">
        <f t="shared" si="54"/>
        <v>195</v>
      </c>
      <c r="AK225" s="3">
        <f t="shared" si="55"/>
        <v>0</v>
      </c>
      <c r="AL225" s="7">
        <f t="shared" si="56"/>
        <v>1375</v>
      </c>
      <c r="AM225">
        <f t="shared" si="57"/>
        <v>363</v>
      </c>
      <c r="AN225">
        <f t="shared" si="58"/>
        <v>20.997959562233351</v>
      </c>
      <c r="AO225">
        <f t="shared" si="59"/>
        <v>12.752736041550733</v>
      </c>
      <c r="AP225">
        <f t="shared" si="60"/>
        <v>0</v>
      </c>
      <c r="AQ225">
        <f t="shared" si="61"/>
        <v>1.8085698386199223</v>
      </c>
      <c r="AR225">
        <f t="shared" si="62"/>
        <v>0</v>
      </c>
      <c r="AS225">
        <f t="shared" si="63"/>
        <v>12.752736041550733</v>
      </c>
      <c r="AT225">
        <f t="shared" si="64"/>
        <v>3.3667223149693934</v>
      </c>
      <c r="AU225">
        <f t="shared" si="65"/>
        <v>7.6148521082441789</v>
      </c>
      <c r="AW225">
        <v>5313120</v>
      </c>
      <c r="AX225" t="s">
        <v>226</v>
      </c>
      <c r="AY225" s="3">
        <v>7836</v>
      </c>
    </row>
    <row r="226" spans="1:51" x14ac:dyDescent="0.25">
      <c r="A226">
        <v>5313120</v>
      </c>
      <c r="B226" t="s">
        <v>226</v>
      </c>
      <c r="C226" s="3">
        <v>224</v>
      </c>
      <c r="D226" s="3">
        <v>1331</v>
      </c>
      <c r="E226" s="3"/>
      <c r="F226" s="3"/>
      <c r="G226" s="3"/>
      <c r="H226" s="3"/>
      <c r="I226" s="3"/>
      <c r="J226" s="3">
        <v>1400</v>
      </c>
      <c r="K226" s="3"/>
      <c r="L226" s="3">
        <v>408</v>
      </c>
      <c r="M226" s="3">
        <v>215</v>
      </c>
      <c r="N226" s="3">
        <v>1163</v>
      </c>
      <c r="O226" s="3">
        <v>1677</v>
      </c>
      <c r="P226" s="3"/>
      <c r="Q226" s="3">
        <v>1418</v>
      </c>
      <c r="R226" s="3"/>
      <c r="S226" s="3"/>
      <c r="T226" s="3"/>
      <c r="U226" s="3"/>
      <c r="V226" s="3"/>
      <c r="W226" s="3"/>
      <c r="X226" s="3"/>
      <c r="Y226" s="3">
        <v>7836</v>
      </c>
      <c r="Z226">
        <v>5313120</v>
      </c>
      <c r="AA226">
        <f t="shared" si="50"/>
        <v>0</v>
      </c>
      <c r="AB226" t="s">
        <v>226</v>
      </c>
      <c r="AC226">
        <v>1027</v>
      </c>
      <c r="AE226">
        <v>6809</v>
      </c>
      <c r="AF226">
        <v>7836</v>
      </c>
      <c r="AG226" s="3">
        <f t="shared" si="51"/>
        <v>1555</v>
      </c>
      <c r="AH226" s="3">
        <f t="shared" si="52"/>
        <v>3055</v>
      </c>
      <c r="AI226" s="3">
        <f t="shared" si="53"/>
        <v>0</v>
      </c>
      <c r="AJ226" s="3">
        <f t="shared" si="54"/>
        <v>1400</v>
      </c>
      <c r="AK226" s="3">
        <f t="shared" si="55"/>
        <v>0</v>
      </c>
      <c r="AL226" s="7">
        <f t="shared" si="56"/>
        <v>3055</v>
      </c>
      <c r="AM226">
        <f t="shared" si="57"/>
        <v>1027</v>
      </c>
      <c r="AN226">
        <f t="shared" si="58"/>
        <v>14.422185123353737</v>
      </c>
      <c r="AO226">
        <f t="shared" si="59"/>
        <v>28.334260805045446</v>
      </c>
      <c r="AP226">
        <f t="shared" si="60"/>
        <v>0</v>
      </c>
      <c r="AQ226">
        <f t="shared" si="61"/>
        <v>12.984603969578929</v>
      </c>
      <c r="AR226">
        <f t="shared" si="62"/>
        <v>0</v>
      </c>
      <c r="AS226">
        <f t="shared" si="63"/>
        <v>28.334260805045446</v>
      </c>
      <c r="AT226">
        <f t="shared" si="64"/>
        <v>9.5251344833982561</v>
      </c>
      <c r="AU226">
        <f t="shared" si="65"/>
        <v>5.2067381316998471</v>
      </c>
      <c r="AW226">
        <v>5313121</v>
      </c>
      <c r="AX226" t="s">
        <v>227</v>
      </c>
      <c r="AY226" s="3">
        <v>6322</v>
      </c>
    </row>
    <row r="227" spans="1:51" x14ac:dyDescent="0.25">
      <c r="A227">
        <v>5313121</v>
      </c>
      <c r="B227" t="s">
        <v>227</v>
      </c>
      <c r="C227" s="3">
        <v>574</v>
      </c>
      <c r="D227" s="3">
        <v>2405</v>
      </c>
      <c r="E227" s="3"/>
      <c r="F227" s="3"/>
      <c r="G227" s="3"/>
      <c r="H227" s="3"/>
      <c r="I227" s="3"/>
      <c r="J227" s="3">
        <v>511</v>
      </c>
      <c r="K227" s="3"/>
      <c r="L227" s="3"/>
      <c r="M227" s="3"/>
      <c r="N227" s="3">
        <v>563</v>
      </c>
      <c r="O227" s="3">
        <v>1576</v>
      </c>
      <c r="P227" s="3"/>
      <c r="Q227" s="3">
        <v>693</v>
      </c>
      <c r="R227" s="3"/>
      <c r="S227" s="3"/>
      <c r="T227" s="3"/>
      <c r="U227" s="3"/>
      <c r="V227" s="3"/>
      <c r="W227" s="3"/>
      <c r="X227" s="3"/>
      <c r="Y227" s="3">
        <v>6322</v>
      </c>
      <c r="Z227">
        <v>5313121</v>
      </c>
      <c r="AA227">
        <f t="shared" si="50"/>
        <v>0</v>
      </c>
      <c r="AB227" t="s">
        <v>227</v>
      </c>
      <c r="AC227">
        <v>7</v>
      </c>
      <c r="AD227">
        <v>1</v>
      </c>
      <c r="AE227">
        <v>6314</v>
      </c>
      <c r="AF227">
        <v>6322</v>
      </c>
      <c r="AG227" s="3">
        <f t="shared" si="51"/>
        <v>2979</v>
      </c>
      <c r="AH227" s="3">
        <f t="shared" si="52"/>
        <v>2139</v>
      </c>
      <c r="AI227" s="3">
        <f t="shared" si="53"/>
        <v>0</v>
      </c>
      <c r="AJ227" s="3">
        <f t="shared" si="54"/>
        <v>511</v>
      </c>
      <c r="AK227" s="3">
        <f t="shared" si="55"/>
        <v>0</v>
      </c>
      <c r="AL227" s="7">
        <f t="shared" si="56"/>
        <v>2139</v>
      </c>
      <c r="AM227">
        <f t="shared" si="57"/>
        <v>7</v>
      </c>
      <c r="AN227">
        <f t="shared" si="58"/>
        <v>27.629382303839733</v>
      </c>
      <c r="AO227">
        <f t="shared" si="59"/>
        <v>19.838619922092377</v>
      </c>
      <c r="AP227">
        <f t="shared" si="60"/>
        <v>0</v>
      </c>
      <c r="AQ227">
        <f t="shared" si="61"/>
        <v>4.7393804488963092</v>
      </c>
      <c r="AR227">
        <f t="shared" si="62"/>
        <v>0</v>
      </c>
      <c r="AS227">
        <f t="shared" si="63"/>
        <v>19.838619922092377</v>
      </c>
      <c r="AT227">
        <f t="shared" si="64"/>
        <v>6.4923019847894642E-2</v>
      </c>
      <c r="AU227">
        <f t="shared" si="65"/>
        <v>0</v>
      </c>
      <c r="AW227">
        <v>5313122</v>
      </c>
      <c r="AX227" t="s">
        <v>228</v>
      </c>
      <c r="AY227" s="3">
        <v>5232</v>
      </c>
    </row>
    <row r="228" spans="1:51" x14ac:dyDescent="0.25">
      <c r="A228">
        <v>5313122</v>
      </c>
      <c r="B228" t="s">
        <v>228</v>
      </c>
      <c r="C228" s="3">
        <v>967</v>
      </c>
      <c r="D228" s="3">
        <v>1341</v>
      </c>
      <c r="E228" s="3"/>
      <c r="F228" s="3"/>
      <c r="G228" s="3"/>
      <c r="H228" s="3"/>
      <c r="I228" s="3"/>
      <c r="J228" s="3">
        <v>458</v>
      </c>
      <c r="K228" s="3"/>
      <c r="L228" s="3">
        <v>198</v>
      </c>
      <c r="M228" s="3">
        <v>30</v>
      </c>
      <c r="N228" s="3">
        <v>1427</v>
      </c>
      <c r="O228" s="3">
        <v>540</v>
      </c>
      <c r="P228" s="3"/>
      <c r="Q228" s="3">
        <v>264</v>
      </c>
      <c r="R228" s="3"/>
      <c r="S228" s="3"/>
      <c r="T228" s="3"/>
      <c r="U228" s="3">
        <v>7</v>
      </c>
      <c r="V228" s="3"/>
      <c r="W228" s="3"/>
      <c r="X228" s="3"/>
      <c r="Y228" s="3">
        <v>5232</v>
      </c>
      <c r="Z228">
        <v>5313122</v>
      </c>
      <c r="AA228">
        <f t="shared" si="50"/>
        <v>0</v>
      </c>
      <c r="AB228" t="s">
        <v>228</v>
      </c>
      <c r="AC228">
        <v>490</v>
      </c>
      <c r="AE228">
        <v>4742</v>
      </c>
      <c r="AF228">
        <v>5232</v>
      </c>
      <c r="AG228" s="3">
        <f t="shared" si="51"/>
        <v>2308</v>
      </c>
      <c r="AH228" s="3">
        <f t="shared" si="52"/>
        <v>1997</v>
      </c>
      <c r="AI228" s="3">
        <f t="shared" si="53"/>
        <v>0</v>
      </c>
      <c r="AJ228" s="3">
        <f t="shared" si="54"/>
        <v>458</v>
      </c>
      <c r="AK228" s="3">
        <f t="shared" si="55"/>
        <v>7</v>
      </c>
      <c r="AL228" s="7">
        <f t="shared" si="56"/>
        <v>1997</v>
      </c>
      <c r="AM228">
        <f t="shared" si="57"/>
        <v>490</v>
      </c>
      <c r="AN228">
        <f t="shared" si="58"/>
        <v>21.406047115562977</v>
      </c>
      <c r="AO228">
        <f t="shared" si="59"/>
        <v>18.521610090892228</v>
      </c>
      <c r="AP228">
        <f t="shared" si="60"/>
        <v>0</v>
      </c>
      <c r="AQ228">
        <f t="shared" si="61"/>
        <v>4.2478204414765353</v>
      </c>
      <c r="AR228">
        <f t="shared" si="62"/>
        <v>6.4923019847894642E-2</v>
      </c>
      <c r="AS228">
        <f t="shared" si="63"/>
        <v>18.521610090892228</v>
      </c>
      <c r="AT228">
        <f t="shared" si="64"/>
        <v>4.5446113893526245</v>
      </c>
      <c r="AU228">
        <f t="shared" si="65"/>
        <v>3.7844036697247709</v>
      </c>
      <c r="AW228">
        <v>5313123</v>
      </c>
      <c r="AX228" t="s">
        <v>229</v>
      </c>
      <c r="AY228" s="3">
        <v>6732</v>
      </c>
    </row>
    <row r="229" spans="1:51" x14ac:dyDescent="0.25">
      <c r="A229">
        <v>5313123</v>
      </c>
      <c r="B229" t="s">
        <v>229</v>
      </c>
      <c r="C229" s="3">
        <v>1</v>
      </c>
      <c r="D229" s="3">
        <v>2840</v>
      </c>
      <c r="E229" s="3"/>
      <c r="F229" s="3"/>
      <c r="G229" s="3"/>
      <c r="H229" s="3"/>
      <c r="I229" s="3"/>
      <c r="J229" s="3">
        <v>601</v>
      </c>
      <c r="K229" s="3"/>
      <c r="L229" s="3">
        <v>564</v>
      </c>
      <c r="M229" s="3">
        <v>183</v>
      </c>
      <c r="N229" s="3">
        <v>999</v>
      </c>
      <c r="O229" s="3">
        <v>1000</v>
      </c>
      <c r="P229" s="3"/>
      <c r="Q229" s="3">
        <v>544</v>
      </c>
      <c r="R229" s="3"/>
      <c r="S229" s="3"/>
      <c r="T229" s="3"/>
      <c r="U229" s="3"/>
      <c r="V229" s="3"/>
      <c r="W229" s="3"/>
      <c r="X229" s="3"/>
      <c r="Y229" s="3">
        <v>6732</v>
      </c>
      <c r="Z229">
        <v>5313123</v>
      </c>
      <c r="AA229">
        <f t="shared" si="50"/>
        <v>0</v>
      </c>
      <c r="AB229" t="s">
        <v>229</v>
      </c>
      <c r="AC229">
        <v>312</v>
      </c>
      <c r="AE229">
        <v>6420</v>
      </c>
      <c r="AF229">
        <v>6732</v>
      </c>
      <c r="AG229" s="3">
        <f t="shared" si="51"/>
        <v>2841</v>
      </c>
      <c r="AH229" s="3">
        <f t="shared" si="52"/>
        <v>2182</v>
      </c>
      <c r="AI229" s="3">
        <f t="shared" si="53"/>
        <v>0</v>
      </c>
      <c r="AJ229" s="3">
        <f t="shared" si="54"/>
        <v>601</v>
      </c>
      <c r="AK229" s="3">
        <f t="shared" si="55"/>
        <v>0</v>
      </c>
      <c r="AL229" s="7">
        <f t="shared" si="56"/>
        <v>2182</v>
      </c>
      <c r="AM229">
        <f t="shared" si="57"/>
        <v>312</v>
      </c>
      <c r="AN229">
        <f t="shared" si="58"/>
        <v>26.349471341124097</v>
      </c>
      <c r="AO229">
        <f t="shared" si="59"/>
        <v>20.237432758300873</v>
      </c>
      <c r="AP229">
        <f t="shared" si="60"/>
        <v>0</v>
      </c>
      <c r="AQ229">
        <f t="shared" si="61"/>
        <v>5.574104989797811</v>
      </c>
      <c r="AR229">
        <f t="shared" si="62"/>
        <v>0</v>
      </c>
      <c r="AS229">
        <f t="shared" si="63"/>
        <v>20.237432758300873</v>
      </c>
      <c r="AT229">
        <f t="shared" si="64"/>
        <v>2.8937117417918752</v>
      </c>
      <c r="AU229">
        <f t="shared" si="65"/>
        <v>8.3778966131907318</v>
      </c>
      <c r="AW229">
        <v>5313130</v>
      </c>
      <c r="AX229" t="s">
        <v>230</v>
      </c>
      <c r="AY229" s="3">
        <v>10799</v>
      </c>
    </row>
    <row r="230" spans="1:51" x14ac:dyDescent="0.25">
      <c r="A230">
        <v>5313130</v>
      </c>
      <c r="B230" t="s">
        <v>230</v>
      </c>
      <c r="C230" s="3"/>
      <c r="D230" s="3">
        <v>5732</v>
      </c>
      <c r="E230" s="3"/>
      <c r="F230" s="3"/>
      <c r="G230" s="3"/>
      <c r="H230" s="3"/>
      <c r="I230" s="3"/>
      <c r="J230" s="3">
        <v>875</v>
      </c>
      <c r="K230" s="3"/>
      <c r="L230" s="3">
        <v>824</v>
      </c>
      <c r="M230" s="3"/>
      <c r="N230" s="3">
        <v>1438</v>
      </c>
      <c r="O230" s="3">
        <v>1279</v>
      </c>
      <c r="P230" s="3"/>
      <c r="Q230" s="3">
        <v>600</v>
      </c>
      <c r="R230" s="3"/>
      <c r="S230" s="3"/>
      <c r="T230" s="3"/>
      <c r="U230" s="3">
        <v>51</v>
      </c>
      <c r="V230" s="3"/>
      <c r="W230" s="3"/>
      <c r="X230" s="3"/>
      <c r="Y230" s="3">
        <v>10799</v>
      </c>
      <c r="Z230">
        <v>5313130</v>
      </c>
      <c r="AA230">
        <f t="shared" si="50"/>
        <v>0</v>
      </c>
      <c r="AB230" t="s">
        <v>230</v>
      </c>
      <c r="AC230">
        <v>29</v>
      </c>
      <c r="AE230">
        <v>10770</v>
      </c>
      <c r="AF230">
        <v>10799</v>
      </c>
      <c r="AG230" s="3">
        <f t="shared" si="51"/>
        <v>5732</v>
      </c>
      <c r="AH230" s="3">
        <f t="shared" si="52"/>
        <v>2717</v>
      </c>
      <c r="AI230" s="3">
        <f t="shared" si="53"/>
        <v>0</v>
      </c>
      <c r="AJ230" s="3">
        <f t="shared" si="54"/>
        <v>875</v>
      </c>
      <c r="AK230" s="3">
        <f t="shared" si="55"/>
        <v>51</v>
      </c>
      <c r="AL230" s="7">
        <f t="shared" si="56"/>
        <v>2717</v>
      </c>
      <c r="AM230">
        <f t="shared" si="57"/>
        <v>29</v>
      </c>
      <c r="AN230">
        <f t="shared" si="58"/>
        <v>53.16267853830459</v>
      </c>
      <c r="AO230">
        <f t="shared" si="59"/>
        <v>25.199406418104246</v>
      </c>
      <c r="AP230">
        <f t="shared" si="60"/>
        <v>0</v>
      </c>
      <c r="AQ230">
        <f t="shared" si="61"/>
        <v>8.1153774809868295</v>
      </c>
      <c r="AR230">
        <f t="shared" si="62"/>
        <v>0.47301057317751805</v>
      </c>
      <c r="AS230">
        <f t="shared" si="63"/>
        <v>25.199406418104246</v>
      </c>
      <c r="AT230">
        <f t="shared" si="64"/>
        <v>0.26896679651270633</v>
      </c>
      <c r="AU230">
        <f t="shared" si="65"/>
        <v>7.6303361422353913</v>
      </c>
      <c r="AW230">
        <v>5313131</v>
      </c>
      <c r="AX230" t="s">
        <v>231</v>
      </c>
      <c r="AY230" s="3">
        <v>8612</v>
      </c>
    </row>
    <row r="231" spans="1:51" x14ac:dyDescent="0.25">
      <c r="A231">
        <v>5313131</v>
      </c>
      <c r="B231" t="s">
        <v>231</v>
      </c>
      <c r="C231" s="3"/>
      <c r="D231" s="3">
        <v>6276</v>
      </c>
      <c r="E231" s="3"/>
      <c r="F231" s="3"/>
      <c r="G231" s="3"/>
      <c r="H231" s="3"/>
      <c r="I231" s="3"/>
      <c r="J231" s="3">
        <v>522</v>
      </c>
      <c r="K231" s="3"/>
      <c r="L231" s="3">
        <v>162</v>
      </c>
      <c r="M231" s="3">
        <v>178</v>
      </c>
      <c r="N231" s="3">
        <v>95</v>
      </c>
      <c r="O231" s="3">
        <v>749</v>
      </c>
      <c r="P231" s="3"/>
      <c r="Q231" s="3">
        <v>555</v>
      </c>
      <c r="R231" s="3"/>
      <c r="S231" s="3">
        <v>10</v>
      </c>
      <c r="T231" s="3"/>
      <c r="U231" s="3">
        <v>65</v>
      </c>
      <c r="V231" s="3"/>
      <c r="W231" s="3"/>
      <c r="X231" s="3"/>
      <c r="Y231" s="3">
        <v>8612</v>
      </c>
      <c r="Z231">
        <v>5313131</v>
      </c>
      <c r="AA231">
        <f t="shared" si="50"/>
        <v>0</v>
      </c>
      <c r="AB231" t="s">
        <v>231</v>
      </c>
      <c r="AC231">
        <v>52</v>
      </c>
      <c r="AE231">
        <v>8560</v>
      </c>
      <c r="AF231">
        <v>8612</v>
      </c>
      <c r="AG231" s="3">
        <f t="shared" si="51"/>
        <v>6276</v>
      </c>
      <c r="AH231" s="3">
        <f t="shared" si="52"/>
        <v>1022</v>
      </c>
      <c r="AI231" s="3">
        <f t="shared" si="53"/>
        <v>0</v>
      </c>
      <c r="AJ231" s="3">
        <f t="shared" si="54"/>
        <v>522</v>
      </c>
      <c r="AK231" s="3">
        <f t="shared" si="55"/>
        <v>65</v>
      </c>
      <c r="AL231" s="7">
        <f t="shared" si="56"/>
        <v>1022</v>
      </c>
      <c r="AM231">
        <f t="shared" si="57"/>
        <v>52</v>
      </c>
      <c r="AN231">
        <f t="shared" si="58"/>
        <v>58.208124652198109</v>
      </c>
      <c r="AO231">
        <f t="shared" si="59"/>
        <v>9.4787608977926183</v>
      </c>
      <c r="AP231">
        <f t="shared" si="60"/>
        <v>0</v>
      </c>
      <c r="AQ231">
        <f t="shared" si="61"/>
        <v>4.8414023372287147</v>
      </c>
      <c r="AR231">
        <f t="shared" si="62"/>
        <v>0.60285661287330738</v>
      </c>
      <c r="AS231">
        <f t="shared" si="63"/>
        <v>9.4787608977926183</v>
      </c>
      <c r="AT231">
        <f t="shared" si="64"/>
        <v>0.48228529029864586</v>
      </c>
      <c r="AU231">
        <f t="shared" si="65"/>
        <v>1.8810961449140733</v>
      </c>
      <c r="AW231">
        <v>5313140</v>
      </c>
      <c r="AX231" t="s">
        <v>232</v>
      </c>
      <c r="AY231" s="3">
        <v>11640</v>
      </c>
    </row>
    <row r="232" spans="1:51" x14ac:dyDescent="0.25">
      <c r="A232">
        <v>5313140</v>
      </c>
      <c r="B232" t="s">
        <v>232</v>
      </c>
      <c r="C232" s="3"/>
      <c r="D232" s="3">
        <v>4985</v>
      </c>
      <c r="E232" s="3"/>
      <c r="F232" s="3"/>
      <c r="G232" s="3"/>
      <c r="H232" s="3"/>
      <c r="I232" s="3"/>
      <c r="J232" s="3">
        <v>1511</v>
      </c>
      <c r="K232" s="3"/>
      <c r="L232" s="3">
        <v>92</v>
      </c>
      <c r="M232" s="3">
        <v>227</v>
      </c>
      <c r="N232" s="3">
        <v>3189</v>
      </c>
      <c r="O232" s="3">
        <v>935</v>
      </c>
      <c r="P232" s="3"/>
      <c r="Q232" s="3">
        <v>509</v>
      </c>
      <c r="R232" s="3"/>
      <c r="S232" s="3">
        <v>67</v>
      </c>
      <c r="T232" s="3"/>
      <c r="U232" s="3">
        <v>76</v>
      </c>
      <c r="V232" s="3"/>
      <c r="W232" s="3"/>
      <c r="X232" s="3">
        <v>49</v>
      </c>
      <c r="Y232" s="3">
        <v>11640</v>
      </c>
      <c r="Z232">
        <v>5313140</v>
      </c>
      <c r="AA232">
        <f t="shared" si="50"/>
        <v>0</v>
      </c>
      <c r="AB232" t="s">
        <v>232</v>
      </c>
      <c r="AC232">
        <v>574</v>
      </c>
      <c r="AE232">
        <v>11066</v>
      </c>
      <c r="AF232">
        <v>11640</v>
      </c>
      <c r="AG232" s="3">
        <f t="shared" si="51"/>
        <v>4985</v>
      </c>
      <c r="AH232" s="3">
        <f t="shared" si="52"/>
        <v>4351</v>
      </c>
      <c r="AI232" s="3">
        <f t="shared" si="53"/>
        <v>0</v>
      </c>
      <c r="AJ232" s="3">
        <f t="shared" si="54"/>
        <v>1511</v>
      </c>
      <c r="AK232" s="3">
        <f t="shared" si="55"/>
        <v>76</v>
      </c>
      <c r="AL232" s="7">
        <f t="shared" si="56"/>
        <v>4351</v>
      </c>
      <c r="AM232">
        <f t="shared" si="57"/>
        <v>574</v>
      </c>
      <c r="AN232">
        <f t="shared" si="58"/>
        <v>46.234464848822107</v>
      </c>
      <c r="AO232">
        <f t="shared" si="59"/>
        <v>40.354294194027077</v>
      </c>
      <c r="AP232">
        <f t="shared" si="60"/>
        <v>0</v>
      </c>
      <c r="AQ232">
        <f t="shared" si="61"/>
        <v>14.014097570024115</v>
      </c>
      <c r="AR232">
        <f t="shared" si="62"/>
        <v>0.70487850120571327</v>
      </c>
      <c r="AS232">
        <f t="shared" si="63"/>
        <v>40.354294194027077</v>
      </c>
      <c r="AT232">
        <f t="shared" si="64"/>
        <v>5.3236876275273604</v>
      </c>
      <c r="AU232">
        <f t="shared" si="65"/>
        <v>0.7903780068728522</v>
      </c>
      <c r="AW232">
        <v>5313141</v>
      </c>
      <c r="AX232" t="s">
        <v>233</v>
      </c>
      <c r="AY232" s="3">
        <v>22554</v>
      </c>
    </row>
    <row r="233" spans="1:51" x14ac:dyDescent="0.25">
      <c r="A233">
        <v>5313141</v>
      </c>
      <c r="B233" t="s">
        <v>233</v>
      </c>
      <c r="C233" s="3">
        <v>3263</v>
      </c>
      <c r="D233" s="3">
        <v>10557</v>
      </c>
      <c r="E233" s="3"/>
      <c r="F233" s="3"/>
      <c r="G233" s="3">
        <v>53</v>
      </c>
      <c r="H233" s="3"/>
      <c r="I233" s="3"/>
      <c r="J233" s="3">
        <v>1581</v>
      </c>
      <c r="K233" s="3"/>
      <c r="L233" s="3">
        <v>247</v>
      </c>
      <c r="M233" s="3">
        <v>1372</v>
      </c>
      <c r="N233" s="3">
        <v>3126</v>
      </c>
      <c r="O233" s="3">
        <v>1912</v>
      </c>
      <c r="P233" s="3">
        <v>11</v>
      </c>
      <c r="Q233" s="3">
        <v>370</v>
      </c>
      <c r="R233" s="3"/>
      <c r="S233" s="3"/>
      <c r="T233" s="3"/>
      <c r="U233" s="3">
        <v>38</v>
      </c>
      <c r="V233" s="3"/>
      <c r="W233" s="3"/>
      <c r="X233" s="3">
        <v>24</v>
      </c>
      <c r="Y233" s="3">
        <v>22554</v>
      </c>
      <c r="Z233">
        <v>5313141</v>
      </c>
      <c r="AA233">
        <f t="shared" si="50"/>
        <v>0</v>
      </c>
      <c r="AB233" t="s">
        <v>233</v>
      </c>
      <c r="AC233">
        <v>1145</v>
      </c>
      <c r="AE233">
        <v>21409</v>
      </c>
      <c r="AF233">
        <v>22554</v>
      </c>
      <c r="AG233" s="3">
        <f t="shared" si="51"/>
        <v>13873</v>
      </c>
      <c r="AH233" s="3">
        <f t="shared" si="52"/>
        <v>6410</v>
      </c>
      <c r="AI233" s="3">
        <f t="shared" si="53"/>
        <v>0</v>
      </c>
      <c r="AJ233" s="3">
        <f t="shared" si="54"/>
        <v>1581</v>
      </c>
      <c r="AK233" s="3">
        <f t="shared" si="55"/>
        <v>38</v>
      </c>
      <c r="AL233" s="7">
        <f t="shared" si="56"/>
        <v>6410</v>
      </c>
      <c r="AM233">
        <f t="shared" si="57"/>
        <v>1145</v>
      </c>
      <c r="AN233">
        <f t="shared" si="58"/>
        <v>128.66815062140603</v>
      </c>
      <c r="AO233">
        <f t="shared" si="59"/>
        <v>59.450936746429242</v>
      </c>
      <c r="AP233">
        <f t="shared" si="60"/>
        <v>0</v>
      </c>
      <c r="AQ233">
        <f t="shared" si="61"/>
        <v>14.663327768503059</v>
      </c>
      <c r="AR233">
        <f t="shared" si="62"/>
        <v>0.35243925060285664</v>
      </c>
      <c r="AS233">
        <f t="shared" si="63"/>
        <v>59.450936746429242</v>
      </c>
      <c r="AT233">
        <f t="shared" si="64"/>
        <v>10.619551103691336</v>
      </c>
      <c r="AU233">
        <f t="shared" si="65"/>
        <v>1.0951494191717654</v>
      </c>
      <c r="AW233">
        <v>5314010</v>
      </c>
      <c r="AX233" t="s">
        <v>234</v>
      </c>
      <c r="AY233" s="3">
        <v>13055</v>
      </c>
    </row>
    <row r="234" spans="1:51" x14ac:dyDescent="0.25">
      <c r="A234">
        <v>5314010</v>
      </c>
      <c r="B234" t="s">
        <v>234</v>
      </c>
      <c r="C234" s="3">
        <v>586</v>
      </c>
      <c r="D234" s="3">
        <v>533</v>
      </c>
      <c r="E234" s="3"/>
      <c r="F234" s="3"/>
      <c r="G234" s="3">
        <v>237</v>
      </c>
      <c r="H234" s="3">
        <v>57</v>
      </c>
      <c r="I234" s="3"/>
      <c r="J234" s="3">
        <v>2882</v>
      </c>
      <c r="K234" s="3"/>
      <c r="L234" s="3">
        <v>626</v>
      </c>
      <c r="M234" s="3">
        <v>410</v>
      </c>
      <c r="N234" s="3">
        <v>4301</v>
      </c>
      <c r="O234" s="3">
        <v>1847</v>
      </c>
      <c r="P234" s="3"/>
      <c r="Q234" s="3">
        <v>503</v>
      </c>
      <c r="R234" s="3"/>
      <c r="S234" s="3">
        <v>777</v>
      </c>
      <c r="T234" s="3"/>
      <c r="U234" s="3">
        <v>113</v>
      </c>
      <c r="V234" s="3"/>
      <c r="W234" s="3"/>
      <c r="X234" s="3">
        <v>183</v>
      </c>
      <c r="Y234" s="3">
        <v>13055</v>
      </c>
      <c r="Z234">
        <v>5314010</v>
      </c>
      <c r="AA234">
        <f t="shared" si="50"/>
        <v>0</v>
      </c>
      <c r="AB234" t="s">
        <v>234</v>
      </c>
      <c r="AC234">
        <v>1295</v>
      </c>
      <c r="AD234">
        <v>54</v>
      </c>
      <c r="AE234">
        <v>11706</v>
      </c>
      <c r="AF234">
        <v>13055</v>
      </c>
      <c r="AG234" s="3">
        <f t="shared" si="51"/>
        <v>1356</v>
      </c>
      <c r="AH234" s="3">
        <f t="shared" si="52"/>
        <v>6558</v>
      </c>
      <c r="AI234" s="3">
        <f t="shared" si="53"/>
        <v>57</v>
      </c>
      <c r="AJ234" s="3">
        <f t="shared" si="54"/>
        <v>2882</v>
      </c>
      <c r="AK234" s="3">
        <f t="shared" si="55"/>
        <v>113</v>
      </c>
      <c r="AL234" s="7">
        <f t="shared" si="56"/>
        <v>6558</v>
      </c>
      <c r="AM234">
        <f t="shared" si="57"/>
        <v>1295</v>
      </c>
      <c r="AN234">
        <f t="shared" si="58"/>
        <v>12.576516416249303</v>
      </c>
      <c r="AO234">
        <f t="shared" si="59"/>
        <v>60.823594880356147</v>
      </c>
      <c r="AP234">
        <f t="shared" si="60"/>
        <v>0.52865887590428495</v>
      </c>
      <c r="AQ234">
        <f t="shared" si="61"/>
        <v>26.729734743090333</v>
      </c>
      <c r="AR234">
        <f t="shared" si="62"/>
        <v>1.0480430346874421</v>
      </c>
      <c r="AS234">
        <f t="shared" si="63"/>
        <v>60.823594880356147</v>
      </c>
      <c r="AT234">
        <f t="shared" si="64"/>
        <v>12.010758671860508</v>
      </c>
      <c r="AU234">
        <f t="shared" si="65"/>
        <v>4.7950976637303713</v>
      </c>
      <c r="AW234">
        <v>5314020</v>
      </c>
      <c r="AX234" t="s">
        <v>235</v>
      </c>
      <c r="AY234" s="3">
        <v>17661</v>
      </c>
    </row>
    <row r="235" spans="1:51" x14ac:dyDescent="0.25">
      <c r="A235">
        <v>5314020</v>
      </c>
      <c r="B235" t="s">
        <v>235</v>
      </c>
      <c r="C235" s="3">
        <v>40</v>
      </c>
      <c r="D235" s="3">
        <v>1373</v>
      </c>
      <c r="E235" s="3"/>
      <c r="F235" s="3">
        <v>3</v>
      </c>
      <c r="G235" s="3">
        <v>584</v>
      </c>
      <c r="H235" s="3">
        <v>616</v>
      </c>
      <c r="I235" s="3"/>
      <c r="J235" s="3">
        <v>3533</v>
      </c>
      <c r="K235" s="3"/>
      <c r="L235" s="3">
        <v>4477</v>
      </c>
      <c r="M235" s="3">
        <v>273</v>
      </c>
      <c r="N235" s="3">
        <v>1626</v>
      </c>
      <c r="O235" s="3">
        <v>3492</v>
      </c>
      <c r="P235" s="3">
        <v>35</v>
      </c>
      <c r="Q235" s="3">
        <v>1247</v>
      </c>
      <c r="R235" s="3">
        <v>14</v>
      </c>
      <c r="S235" s="3">
        <v>24</v>
      </c>
      <c r="T235" s="3"/>
      <c r="U235" s="3">
        <v>190</v>
      </c>
      <c r="V235" s="3">
        <v>41</v>
      </c>
      <c r="W235" s="3"/>
      <c r="X235" s="3">
        <v>93</v>
      </c>
      <c r="Y235" s="3">
        <v>17661</v>
      </c>
      <c r="Z235">
        <v>5314020</v>
      </c>
      <c r="AA235">
        <f t="shared" si="50"/>
        <v>0</v>
      </c>
      <c r="AB235" t="s">
        <v>235</v>
      </c>
      <c r="AC235">
        <v>928</v>
      </c>
      <c r="AD235">
        <v>285</v>
      </c>
      <c r="AE235">
        <v>16448</v>
      </c>
      <c r="AF235">
        <v>17661</v>
      </c>
      <c r="AG235" s="3">
        <f t="shared" si="51"/>
        <v>2000</v>
      </c>
      <c r="AH235" s="3">
        <f t="shared" si="52"/>
        <v>5391</v>
      </c>
      <c r="AI235" s="3">
        <f t="shared" si="53"/>
        <v>616</v>
      </c>
      <c r="AJ235" s="3">
        <f t="shared" si="54"/>
        <v>3533</v>
      </c>
      <c r="AK235" s="3">
        <f t="shared" si="55"/>
        <v>190</v>
      </c>
      <c r="AL235" s="7">
        <f t="shared" si="56"/>
        <v>5391</v>
      </c>
      <c r="AM235">
        <f t="shared" si="57"/>
        <v>928</v>
      </c>
      <c r="AN235">
        <f t="shared" si="58"/>
        <v>18.549434242255611</v>
      </c>
      <c r="AO235">
        <f t="shared" si="59"/>
        <v>50</v>
      </c>
      <c r="AP235">
        <f t="shared" si="60"/>
        <v>5.7132257466147278</v>
      </c>
      <c r="AQ235">
        <f t="shared" si="61"/>
        <v>32.767575588944538</v>
      </c>
      <c r="AR235">
        <f t="shared" si="62"/>
        <v>1.762196253014283</v>
      </c>
      <c r="AS235">
        <f t="shared" si="63"/>
        <v>50</v>
      </c>
      <c r="AT235">
        <f t="shared" si="64"/>
        <v>8.6069374884066026</v>
      </c>
      <c r="AU235">
        <f t="shared" si="65"/>
        <v>25.349640450710602</v>
      </c>
      <c r="AW235">
        <v>5314030</v>
      </c>
      <c r="AX235" t="s">
        <v>236</v>
      </c>
      <c r="AY235" s="3">
        <v>14332</v>
      </c>
    </row>
    <row r="236" spans="1:51" x14ac:dyDescent="0.25">
      <c r="A236">
        <v>5314030</v>
      </c>
      <c r="B236" t="s">
        <v>236</v>
      </c>
      <c r="C236" s="3">
        <v>28</v>
      </c>
      <c r="D236" s="3">
        <v>2212</v>
      </c>
      <c r="E236" s="3"/>
      <c r="F236" s="3">
        <v>63</v>
      </c>
      <c r="G236" s="3">
        <v>44</v>
      </c>
      <c r="H236" s="3">
        <v>634</v>
      </c>
      <c r="I236" s="3"/>
      <c r="J236" s="3">
        <v>4345</v>
      </c>
      <c r="K236" s="3"/>
      <c r="L236" s="3">
        <v>300</v>
      </c>
      <c r="M236" s="3">
        <v>2</v>
      </c>
      <c r="N236" s="3">
        <v>1765</v>
      </c>
      <c r="O236" s="3">
        <v>3725</v>
      </c>
      <c r="P236" s="3"/>
      <c r="Q236" s="3">
        <v>1051</v>
      </c>
      <c r="R236" s="3">
        <v>10</v>
      </c>
      <c r="S236" s="3">
        <v>30</v>
      </c>
      <c r="T236" s="3"/>
      <c r="U236" s="3">
        <v>11</v>
      </c>
      <c r="V236" s="3"/>
      <c r="W236" s="3">
        <v>45</v>
      </c>
      <c r="X236" s="3">
        <v>67</v>
      </c>
      <c r="Y236" s="3">
        <v>14332</v>
      </c>
      <c r="Z236">
        <v>5314030</v>
      </c>
      <c r="AA236">
        <f t="shared" si="50"/>
        <v>0</v>
      </c>
      <c r="AB236" t="s">
        <v>236</v>
      </c>
      <c r="AC236">
        <v>2626</v>
      </c>
      <c r="AD236">
        <v>272</v>
      </c>
      <c r="AE236">
        <v>11434</v>
      </c>
      <c r="AF236">
        <v>14332</v>
      </c>
      <c r="AG236" s="3">
        <f t="shared" si="51"/>
        <v>2347</v>
      </c>
      <c r="AH236" s="3">
        <f t="shared" si="52"/>
        <v>5492</v>
      </c>
      <c r="AI236" s="3">
        <f t="shared" si="53"/>
        <v>634</v>
      </c>
      <c r="AJ236" s="3">
        <f t="shared" si="54"/>
        <v>4345</v>
      </c>
      <c r="AK236" s="3">
        <f t="shared" si="55"/>
        <v>11</v>
      </c>
      <c r="AL236" s="7">
        <f t="shared" si="56"/>
        <v>5492</v>
      </c>
      <c r="AM236">
        <f t="shared" si="57"/>
        <v>2626</v>
      </c>
      <c r="AN236">
        <f t="shared" si="58"/>
        <v>21.76776108328696</v>
      </c>
      <c r="AO236">
        <f t="shared" si="59"/>
        <v>50.936746429233906</v>
      </c>
      <c r="AP236">
        <f t="shared" si="60"/>
        <v>5.8801706547950285</v>
      </c>
      <c r="AQ236">
        <f t="shared" si="61"/>
        <v>40.298645891300318</v>
      </c>
      <c r="AR236">
        <f t="shared" si="62"/>
        <v>0.10202188833240587</v>
      </c>
      <c r="AS236">
        <f t="shared" si="63"/>
        <v>50.936746429233906</v>
      </c>
      <c r="AT236">
        <f t="shared" si="64"/>
        <v>24.355407160081619</v>
      </c>
      <c r="AU236">
        <f t="shared" si="65"/>
        <v>2.0932179737650012</v>
      </c>
      <c r="AW236">
        <v>5314040</v>
      </c>
      <c r="AX236" t="s">
        <v>237</v>
      </c>
      <c r="AY236" s="3">
        <v>18305</v>
      </c>
    </row>
    <row r="237" spans="1:51" x14ac:dyDescent="0.25">
      <c r="A237">
        <v>5314040</v>
      </c>
      <c r="B237" t="s">
        <v>237</v>
      </c>
      <c r="C237" s="3"/>
      <c r="D237" s="3">
        <v>2840</v>
      </c>
      <c r="E237" s="3"/>
      <c r="F237" s="3"/>
      <c r="G237" s="3">
        <v>5</v>
      </c>
      <c r="H237" s="3">
        <v>309</v>
      </c>
      <c r="I237" s="3"/>
      <c r="J237" s="3">
        <v>4839</v>
      </c>
      <c r="K237" s="3"/>
      <c r="L237" s="3">
        <v>1984</v>
      </c>
      <c r="M237" s="3">
        <v>180</v>
      </c>
      <c r="N237" s="3">
        <v>5263</v>
      </c>
      <c r="O237" s="3">
        <v>2299</v>
      </c>
      <c r="P237" s="3"/>
      <c r="Q237" s="3">
        <v>404</v>
      </c>
      <c r="R237" s="3"/>
      <c r="S237" s="3">
        <v>85</v>
      </c>
      <c r="T237" s="3"/>
      <c r="U237" s="3">
        <v>32</v>
      </c>
      <c r="V237" s="3"/>
      <c r="W237" s="3"/>
      <c r="X237" s="3">
        <v>65</v>
      </c>
      <c r="Y237" s="3">
        <v>18305</v>
      </c>
      <c r="Z237">
        <v>5314040</v>
      </c>
      <c r="AA237">
        <f t="shared" si="50"/>
        <v>0</v>
      </c>
      <c r="AB237" t="s">
        <v>237</v>
      </c>
      <c r="AC237">
        <v>1848</v>
      </c>
      <c r="AD237">
        <v>482</v>
      </c>
      <c r="AE237">
        <v>15975</v>
      </c>
      <c r="AF237">
        <v>18305</v>
      </c>
      <c r="AG237" s="3">
        <f t="shared" si="51"/>
        <v>2845</v>
      </c>
      <c r="AH237" s="3">
        <f t="shared" si="52"/>
        <v>7742</v>
      </c>
      <c r="AI237" s="3">
        <f t="shared" si="53"/>
        <v>309</v>
      </c>
      <c r="AJ237" s="3">
        <f t="shared" si="54"/>
        <v>4839</v>
      </c>
      <c r="AK237" s="3">
        <f t="shared" si="55"/>
        <v>32</v>
      </c>
      <c r="AL237" s="7">
        <f t="shared" si="56"/>
        <v>7742</v>
      </c>
      <c r="AM237">
        <f t="shared" si="57"/>
        <v>1848</v>
      </c>
      <c r="AN237">
        <f t="shared" si="58"/>
        <v>26.386570209608607</v>
      </c>
      <c r="AO237">
        <f t="shared" si="59"/>
        <v>71.804859951771476</v>
      </c>
      <c r="AP237">
        <f t="shared" si="60"/>
        <v>2.8658875904284917</v>
      </c>
      <c r="AQ237">
        <f t="shared" si="61"/>
        <v>44.880356149137448</v>
      </c>
      <c r="AR237">
        <f t="shared" si="62"/>
        <v>0.29679094787608978</v>
      </c>
      <c r="AS237">
        <f t="shared" si="63"/>
        <v>71.804859951771476</v>
      </c>
      <c r="AT237">
        <f t="shared" si="64"/>
        <v>17.139677239844183</v>
      </c>
      <c r="AU237">
        <f t="shared" si="65"/>
        <v>10.838568697077301</v>
      </c>
      <c r="AW237">
        <v>5314041</v>
      </c>
      <c r="AX237" t="s">
        <v>238</v>
      </c>
      <c r="AY237" s="3">
        <v>7283</v>
      </c>
    </row>
    <row r="238" spans="1:51" x14ac:dyDescent="0.25">
      <c r="A238">
        <v>5314041</v>
      </c>
      <c r="B238" t="s">
        <v>238</v>
      </c>
      <c r="C238" s="3">
        <v>1837</v>
      </c>
      <c r="D238" s="3">
        <v>402</v>
      </c>
      <c r="E238" s="3"/>
      <c r="F238" s="3"/>
      <c r="G238" s="3"/>
      <c r="H238" s="3">
        <v>126</v>
      </c>
      <c r="I238" s="3"/>
      <c r="J238" s="3">
        <v>3642</v>
      </c>
      <c r="K238" s="3"/>
      <c r="L238" s="3">
        <v>2</v>
      </c>
      <c r="M238" s="3">
        <v>288</v>
      </c>
      <c r="N238" s="3">
        <v>13</v>
      </c>
      <c r="O238" s="3">
        <v>901</v>
      </c>
      <c r="P238" s="3"/>
      <c r="Q238" s="3">
        <v>17</v>
      </c>
      <c r="R238" s="3">
        <v>17</v>
      </c>
      <c r="S238" s="3"/>
      <c r="T238" s="3"/>
      <c r="U238" s="3">
        <v>2</v>
      </c>
      <c r="V238" s="3"/>
      <c r="W238" s="3"/>
      <c r="X238" s="3">
        <v>36</v>
      </c>
      <c r="Y238" s="3">
        <v>7283</v>
      </c>
      <c r="Z238">
        <v>5314041</v>
      </c>
      <c r="AA238">
        <f t="shared" si="50"/>
        <v>0</v>
      </c>
      <c r="AB238" t="s">
        <v>238</v>
      </c>
      <c r="AC238">
        <v>3822</v>
      </c>
      <c r="AD238">
        <v>77</v>
      </c>
      <c r="AE238">
        <v>3384</v>
      </c>
      <c r="AF238">
        <v>7283</v>
      </c>
      <c r="AG238" s="3">
        <f t="shared" si="51"/>
        <v>2239</v>
      </c>
      <c r="AH238" s="3">
        <f t="shared" si="52"/>
        <v>1202</v>
      </c>
      <c r="AI238" s="3">
        <f t="shared" si="53"/>
        <v>126</v>
      </c>
      <c r="AJ238" s="3">
        <f t="shared" si="54"/>
        <v>3642</v>
      </c>
      <c r="AK238" s="3">
        <f t="shared" si="55"/>
        <v>2</v>
      </c>
      <c r="AL238" s="7">
        <f t="shared" si="56"/>
        <v>1202</v>
      </c>
      <c r="AM238">
        <f t="shared" si="57"/>
        <v>3822</v>
      </c>
      <c r="AN238">
        <f t="shared" si="58"/>
        <v>20.766091634205157</v>
      </c>
      <c r="AO238">
        <f t="shared" si="59"/>
        <v>11.148209979595622</v>
      </c>
      <c r="AP238">
        <f t="shared" si="60"/>
        <v>1.1686143572621035</v>
      </c>
      <c r="AQ238">
        <f t="shared" si="61"/>
        <v>33.778519755147471</v>
      </c>
      <c r="AR238">
        <f t="shared" si="62"/>
        <v>1.8549434242255611E-2</v>
      </c>
      <c r="AS238">
        <f t="shared" si="63"/>
        <v>11.148209979595622</v>
      </c>
      <c r="AT238">
        <f t="shared" si="64"/>
        <v>35.447968836950473</v>
      </c>
      <c r="AU238">
        <f t="shared" si="65"/>
        <v>2.7461211039406838E-2</v>
      </c>
      <c r="AW238">
        <v>5314050</v>
      </c>
      <c r="AX238" t="s">
        <v>239</v>
      </c>
      <c r="AY238" s="3">
        <v>16492</v>
      </c>
    </row>
    <row r="239" spans="1:51" x14ac:dyDescent="0.25">
      <c r="A239">
        <v>5314050</v>
      </c>
      <c r="B239" t="s">
        <v>239</v>
      </c>
      <c r="C239" s="3">
        <v>38</v>
      </c>
      <c r="D239" s="3">
        <v>5620</v>
      </c>
      <c r="E239" s="3"/>
      <c r="F239" s="3"/>
      <c r="G239" s="3">
        <v>213</v>
      </c>
      <c r="H239" s="3"/>
      <c r="I239" s="3"/>
      <c r="J239" s="3">
        <v>5146</v>
      </c>
      <c r="K239" s="3">
        <v>40</v>
      </c>
      <c r="L239" s="3">
        <v>244</v>
      </c>
      <c r="M239" s="3">
        <v>255</v>
      </c>
      <c r="N239" s="3">
        <v>1268</v>
      </c>
      <c r="O239" s="3">
        <v>2868</v>
      </c>
      <c r="P239" s="3"/>
      <c r="Q239" s="3">
        <v>617</v>
      </c>
      <c r="R239" s="3"/>
      <c r="S239" s="3">
        <v>18</v>
      </c>
      <c r="T239" s="3"/>
      <c r="U239" s="3">
        <v>24</v>
      </c>
      <c r="V239" s="3">
        <v>51</v>
      </c>
      <c r="W239" s="3"/>
      <c r="X239" s="3">
        <v>90</v>
      </c>
      <c r="Y239" s="3">
        <v>16492</v>
      </c>
      <c r="Z239">
        <v>5314050</v>
      </c>
      <c r="AA239">
        <f t="shared" si="50"/>
        <v>0</v>
      </c>
      <c r="AB239" t="s">
        <v>239</v>
      </c>
      <c r="AC239">
        <v>2384</v>
      </c>
      <c r="AD239">
        <v>140</v>
      </c>
      <c r="AE239">
        <v>13968</v>
      </c>
      <c r="AF239">
        <v>16492</v>
      </c>
      <c r="AG239" s="3">
        <f t="shared" si="51"/>
        <v>5871</v>
      </c>
      <c r="AH239" s="3">
        <f t="shared" si="52"/>
        <v>4391</v>
      </c>
      <c r="AI239" s="3">
        <f t="shared" si="53"/>
        <v>0</v>
      </c>
      <c r="AJ239" s="3">
        <f t="shared" si="54"/>
        <v>5186</v>
      </c>
      <c r="AK239" s="3">
        <f t="shared" si="55"/>
        <v>24</v>
      </c>
      <c r="AL239" s="7">
        <f t="shared" si="56"/>
        <v>4391</v>
      </c>
      <c r="AM239">
        <f t="shared" si="57"/>
        <v>2384</v>
      </c>
      <c r="AN239">
        <f t="shared" si="58"/>
        <v>54.451864218141345</v>
      </c>
      <c r="AO239">
        <f t="shared" si="59"/>
        <v>40.725282878872193</v>
      </c>
      <c r="AP239">
        <f t="shared" si="60"/>
        <v>0</v>
      </c>
      <c r="AQ239">
        <f t="shared" si="61"/>
        <v>48.098682990168804</v>
      </c>
      <c r="AR239">
        <f t="shared" si="62"/>
        <v>0.22259321090706735</v>
      </c>
      <c r="AS239">
        <f t="shared" si="63"/>
        <v>40.725282878872193</v>
      </c>
      <c r="AT239">
        <f t="shared" si="64"/>
        <v>22.110925616768689</v>
      </c>
      <c r="AU239">
        <f t="shared" si="65"/>
        <v>1.4795052146495271</v>
      </c>
      <c r="AW239">
        <v>5314060</v>
      </c>
      <c r="AX239" t="s">
        <v>240</v>
      </c>
      <c r="AY239" s="3">
        <v>11368</v>
      </c>
    </row>
    <row r="240" spans="1:51" x14ac:dyDescent="0.25">
      <c r="A240">
        <v>5314060</v>
      </c>
      <c r="B240" t="s">
        <v>240</v>
      </c>
      <c r="C240" s="3"/>
      <c r="D240" s="3">
        <v>1009</v>
      </c>
      <c r="E240" s="3"/>
      <c r="F240" s="3">
        <v>144</v>
      </c>
      <c r="G240" s="3">
        <v>141</v>
      </c>
      <c r="H240" s="3"/>
      <c r="I240" s="3"/>
      <c r="J240" s="3">
        <v>2341</v>
      </c>
      <c r="K240" s="3">
        <v>13</v>
      </c>
      <c r="L240" s="3">
        <v>1990</v>
      </c>
      <c r="M240" s="3">
        <v>9</v>
      </c>
      <c r="N240" s="3">
        <v>2251</v>
      </c>
      <c r="O240" s="3">
        <v>2523</v>
      </c>
      <c r="P240" s="3">
        <v>44</v>
      </c>
      <c r="Q240" s="3">
        <v>506</v>
      </c>
      <c r="R240" s="3"/>
      <c r="S240" s="3">
        <v>58</v>
      </c>
      <c r="T240" s="3"/>
      <c r="U240" s="3">
        <v>270</v>
      </c>
      <c r="V240" s="3">
        <v>27</v>
      </c>
      <c r="W240" s="3"/>
      <c r="X240" s="3">
        <v>42</v>
      </c>
      <c r="Y240" s="3">
        <v>11368</v>
      </c>
      <c r="Z240">
        <v>5314060</v>
      </c>
      <c r="AA240">
        <f t="shared" si="50"/>
        <v>0</v>
      </c>
      <c r="AB240" t="s">
        <v>240</v>
      </c>
      <c r="AC240">
        <v>940</v>
      </c>
      <c r="AD240">
        <v>371</v>
      </c>
      <c r="AE240">
        <v>10057</v>
      </c>
      <c r="AF240">
        <v>11368</v>
      </c>
      <c r="AG240" s="3">
        <f t="shared" si="51"/>
        <v>1294</v>
      </c>
      <c r="AH240" s="3">
        <f t="shared" si="52"/>
        <v>4783</v>
      </c>
      <c r="AI240" s="3">
        <f t="shared" si="53"/>
        <v>0</v>
      </c>
      <c r="AJ240" s="3">
        <f t="shared" si="54"/>
        <v>2354</v>
      </c>
      <c r="AK240" s="3">
        <f t="shared" si="55"/>
        <v>270</v>
      </c>
      <c r="AL240" s="7">
        <f t="shared" si="56"/>
        <v>4783</v>
      </c>
      <c r="AM240">
        <f t="shared" si="57"/>
        <v>940</v>
      </c>
      <c r="AN240">
        <f t="shared" si="58"/>
        <v>12.001483954739381</v>
      </c>
      <c r="AO240">
        <f t="shared" si="59"/>
        <v>44.360971990354294</v>
      </c>
      <c r="AP240">
        <f t="shared" si="60"/>
        <v>0</v>
      </c>
      <c r="AQ240">
        <f t="shared" si="61"/>
        <v>21.832684103134856</v>
      </c>
      <c r="AR240">
        <f t="shared" si="62"/>
        <v>2.5041736227045077</v>
      </c>
      <c r="AS240">
        <f t="shared" si="63"/>
        <v>44.360971990354294</v>
      </c>
      <c r="AT240">
        <f t="shared" si="64"/>
        <v>8.7182340938601381</v>
      </c>
      <c r="AU240">
        <f t="shared" si="65"/>
        <v>17.505277973258266</v>
      </c>
      <c r="AW240">
        <v>5314061</v>
      </c>
      <c r="AX240" t="s">
        <v>241</v>
      </c>
      <c r="AY240" s="3">
        <v>18174</v>
      </c>
    </row>
    <row r="241" spans="1:51" x14ac:dyDescent="0.25">
      <c r="A241">
        <v>5314061</v>
      </c>
      <c r="B241" t="s">
        <v>241</v>
      </c>
      <c r="C241" s="3">
        <v>25</v>
      </c>
      <c r="D241" s="3">
        <v>7326</v>
      </c>
      <c r="E241" s="3">
        <v>48</v>
      </c>
      <c r="F241" s="3">
        <v>253</v>
      </c>
      <c r="G241" s="3">
        <v>402</v>
      </c>
      <c r="H241" s="3"/>
      <c r="I241" s="3"/>
      <c r="J241" s="3">
        <v>6568</v>
      </c>
      <c r="K241" s="3"/>
      <c r="L241" s="3">
        <v>147</v>
      </c>
      <c r="M241" s="3">
        <v>56</v>
      </c>
      <c r="N241" s="3">
        <v>273</v>
      </c>
      <c r="O241" s="3">
        <v>465</v>
      </c>
      <c r="P241" s="3"/>
      <c r="Q241" s="3">
        <v>381</v>
      </c>
      <c r="R241" s="3"/>
      <c r="S241" s="3">
        <v>155</v>
      </c>
      <c r="T241" s="3"/>
      <c r="U241" s="3">
        <v>1740</v>
      </c>
      <c r="V241" s="3"/>
      <c r="W241" s="3"/>
      <c r="X241" s="3">
        <v>335</v>
      </c>
      <c r="Y241" s="3">
        <v>18174</v>
      </c>
      <c r="Z241">
        <v>5314061</v>
      </c>
      <c r="AA241">
        <f t="shared" si="50"/>
        <v>0</v>
      </c>
      <c r="AB241" t="s">
        <v>241</v>
      </c>
      <c r="AC241">
        <v>4772</v>
      </c>
      <c r="AD241">
        <v>745</v>
      </c>
      <c r="AE241">
        <v>12657</v>
      </c>
      <c r="AF241">
        <v>18174</v>
      </c>
      <c r="AG241" s="3">
        <f t="shared" si="51"/>
        <v>8054</v>
      </c>
      <c r="AH241" s="3">
        <f t="shared" si="52"/>
        <v>794</v>
      </c>
      <c r="AI241" s="3">
        <f t="shared" si="53"/>
        <v>0</v>
      </c>
      <c r="AJ241" s="3">
        <f t="shared" si="54"/>
        <v>6568</v>
      </c>
      <c r="AK241" s="3">
        <f t="shared" si="55"/>
        <v>1740</v>
      </c>
      <c r="AL241" s="7">
        <f t="shared" si="56"/>
        <v>794</v>
      </c>
      <c r="AM241">
        <f t="shared" si="57"/>
        <v>4772</v>
      </c>
      <c r="AN241">
        <f t="shared" si="58"/>
        <v>74.698571693563338</v>
      </c>
      <c r="AO241">
        <f t="shared" si="59"/>
        <v>7.3641253941754776</v>
      </c>
      <c r="AP241">
        <f t="shared" si="60"/>
        <v>0</v>
      </c>
      <c r="AQ241">
        <f t="shared" si="61"/>
        <v>60.916342051567426</v>
      </c>
      <c r="AR241">
        <f t="shared" si="62"/>
        <v>16.138007790762384</v>
      </c>
      <c r="AS241">
        <f t="shared" si="63"/>
        <v>7.3641253941754776</v>
      </c>
      <c r="AT241">
        <f t="shared" si="64"/>
        <v>44.258950102021885</v>
      </c>
      <c r="AU241">
        <f t="shared" si="65"/>
        <v>0.80884780455595906</v>
      </c>
      <c r="AW241">
        <v>5314070</v>
      </c>
      <c r="AX241" t="s">
        <v>242</v>
      </c>
      <c r="AY241" s="3">
        <v>10157</v>
      </c>
    </row>
    <row r="242" spans="1:51" x14ac:dyDescent="0.25">
      <c r="A242">
        <v>5314070</v>
      </c>
      <c r="B242" t="s">
        <v>242</v>
      </c>
      <c r="C242" s="3"/>
      <c r="D242" s="3">
        <v>2659</v>
      </c>
      <c r="E242" s="3"/>
      <c r="F242" s="3"/>
      <c r="G242" s="3">
        <v>274</v>
      </c>
      <c r="H242" s="3"/>
      <c r="I242" s="3">
        <v>33</v>
      </c>
      <c r="J242" s="3">
        <v>1875</v>
      </c>
      <c r="K242" s="3"/>
      <c r="L242" s="3">
        <v>2000</v>
      </c>
      <c r="M242" s="3">
        <v>2162</v>
      </c>
      <c r="N242" s="3">
        <v>20</v>
      </c>
      <c r="O242" s="3">
        <v>53</v>
      </c>
      <c r="P242" s="3"/>
      <c r="Q242" s="3">
        <v>757</v>
      </c>
      <c r="R242" s="3">
        <v>8</v>
      </c>
      <c r="S242" s="3">
        <v>115</v>
      </c>
      <c r="T242" s="3"/>
      <c r="U242" s="3">
        <v>94</v>
      </c>
      <c r="V242" s="3"/>
      <c r="W242" s="3"/>
      <c r="X242" s="3">
        <v>107</v>
      </c>
      <c r="Y242" s="3">
        <v>10157</v>
      </c>
      <c r="Z242">
        <v>5314070</v>
      </c>
      <c r="AA242">
        <f t="shared" si="50"/>
        <v>0</v>
      </c>
      <c r="AB242" t="s">
        <v>242</v>
      </c>
      <c r="AC242">
        <v>627</v>
      </c>
      <c r="AD242">
        <v>633</v>
      </c>
      <c r="AE242">
        <v>8897</v>
      </c>
      <c r="AF242">
        <v>10157</v>
      </c>
      <c r="AG242" s="3">
        <f t="shared" si="51"/>
        <v>2933</v>
      </c>
      <c r="AH242" s="3">
        <f t="shared" si="52"/>
        <v>2235</v>
      </c>
      <c r="AI242" s="3">
        <f t="shared" si="53"/>
        <v>33</v>
      </c>
      <c r="AJ242" s="3">
        <f t="shared" si="54"/>
        <v>1875</v>
      </c>
      <c r="AK242" s="3">
        <f t="shared" si="55"/>
        <v>94</v>
      </c>
      <c r="AL242" s="7">
        <f t="shared" si="56"/>
        <v>2235</v>
      </c>
      <c r="AM242">
        <f t="shared" si="57"/>
        <v>627</v>
      </c>
      <c r="AN242">
        <f t="shared" si="58"/>
        <v>27.202745316267851</v>
      </c>
      <c r="AO242">
        <f t="shared" si="59"/>
        <v>20.728992765720648</v>
      </c>
      <c r="AP242">
        <f t="shared" si="60"/>
        <v>0.3060656649972176</v>
      </c>
      <c r="AQ242">
        <f t="shared" si="61"/>
        <v>17.390094602114637</v>
      </c>
      <c r="AR242">
        <f t="shared" si="62"/>
        <v>0.87182340938601366</v>
      </c>
      <c r="AS242">
        <f t="shared" si="63"/>
        <v>20.728992765720648</v>
      </c>
      <c r="AT242">
        <f t="shared" si="64"/>
        <v>5.8152476349471343</v>
      </c>
      <c r="AU242">
        <f t="shared" si="65"/>
        <v>19.690853598503494</v>
      </c>
      <c r="AW242">
        <v>5314071</v>
      </c>
      <c r="AX242" t="s">
        <v>243</v>
      </c>
      <c r="AY242" s="3">
        <v>1670</v>
      </c>
    </row>
    <row r="243" spans="1:51" x14ac:dyDescent="0.25">
      <c r="A243">
        <v>5314071</v>
      </c>
      <c r="B243" t="s">
        <v>243</v>
      </c>
      <c r="C243" s="3"/>
      <c r="D243" s="3"/>
      <c r="E243" s="3"/>
      <c r="F243" s="3"/>
      <c r="G243" s="3"/>
      <c r="H243" s="3"/>
      <c r="I243" s="3"/>
      <c r="J243" s="3">
        <v>244</v>
      </c>
      <c r="K243" s="3"/>
      <c r="L243" s="3">
        <v>549</v>
      </c>
      <c r="M243" s="3">
        <v>178</v>
      </c>
      <c r="N243" s="3">
        <v>173</v>
      </c>
      <c r="O243" s="3"/>
      <c r="P243" s="3"/>
      <c r="Q243" s="3">
        <v>136</v>
      </c>
      <c r="R243" s="3"/>
      <c r="S243" s="3">
        <v>317</v>
      </c>
      <c r="T243" s="3"/>
      <c r="U243" s="3"/>
      <c r="V243" s="3"/>
      <c r="W243" s="3"/>
      <c r="X243" s="3">
        <v>73</v>
      </c>
      <c r="Y243" s="3">
        <v>1670</v>
      </c>
      <c r="Z243">
        <v>5314071</v>
      </c>
      <c r="AA243">
        <f t="shared" si="50"/>
        <v>0</v>
      </c>
      <c r="AB243" t="s">
        <v>243</v>
      </c>
      <c r="AE243">
        <v>1670</v>
      </c>
      <c r="AF243">
        <v>1670</v>
      </c>
      <c r="AG243" s="3">
        <f t="shared" si="51"/>
        <v>0</v>
      </c>
      <c r="AH243" s="3">
        <f t="shared" si="52"/>
        <v>351</v>
      </c>
      <c r="AI243" s="3">
        <f t="shared" si="53"/>
        <v>0</v>
      </c>
      <c r="AJ243" s="3">
        <f t="shared" si="54"/>
        <v>244</v>
      </c>
      <c r="AK243" s="3">
        <f t="shared" si="55"/>
        <v>0</v>
      </c>
      <c r="AL243" s="7">
        <f t="shared" si="56"/>
        <v>351</v>
      </c>
      <c r="AM243">
        <f t="shared" si="57"/>
        <v>0</v>
      </c>
      <c r="AN243">
        <f t="shared" si="58"/>
        <v>0</v>
      </c>
      <c r="AO243">
        <f t="shared" si="59"/>
        <v>3.2554257095158601</v>
      </c>
      <c r="AP243">
        <f t="shared" si="60"/>
        <v>0</v>
      </c>
      <c r="AQ243">
        <f t="shared" si="61"/>
        <v>2.2630309775551845</v>
      </c>
      <c r="AR243">
        <f t="shared" si="62"/>
        <v>0</v>
      </c>
      <c r="AS243">
        <f t="shared" si="63"/>
        <v>3.2554257095158601</v>
      </c>
      <c r="AT243">
        <f t="shared" si="64"/>
        <v>0</v>
      </c>
      <c r="AU243">
        <f t="shared" si="65"/>
        <v>32.874251497005993</v>
      </c>
      <c r="AW243">
        <v>5315010</v>
      </c>
      <c r="AX243" t="s">
        <v>244</v>
      </c>
      <c r="AY243" s="3">
        <v>97001</v>
      </c>
    </row>
    <row r="244" spans="1:51" x14ac:dyDescent="0.25">
      <c r="A244">
        <v>5315010</v>
      </c>
      <c r="B244" t="s">
        <v>244</v>
      </c>
      <c r="C244" s="3">
        <v>14349</v>
      </c>
      <c r="D244" s="3">
        <v>14042</v>
      </c>
      <c r="E244" s="3"/>
      <c r="F244" s="3">
        <v>181</v>
      </c>
      <c r="G244" s="3">
        <v>768</v>
      </c>
      <c r="H244" s="3"/>
      <c r="I244" s="3">
        <v>8</v>
      </c>
      <c r="J244" s="3">
        <v>22096</v>
      </c>
      <c r="K244" s="3">
        <v>19</v>
      </c>
      <c r="L244" s="3">
        <v>34861</v>
      </c>
      <c r="M244" s="3">
        <v>906</v>
      </c>
      <c r="N244" s="3">
        <v>1164</v>
      </c>
      <c r="O244" s="3">
        <v>3982</v>
      </c>
      <c r="P244" s="3">
        <v>153</v>
      </c>
      <c r="Q244" s="3">
        <v>1704</v>
      </c>
      <c r="R244" s="3"/>
      <c r="S244" s="3">
        <v>480</v>
      </c>
      <c r="T244" s="3"/>
      <c r="U244" s="3">
        <v>184</v>
      </c>
      <c r="V244" s="3">
        <v>7</v>
      </c>
      <c r="W244" s="3">
        <v>89</v>
      </c>
      <c r="X244" s="3">
        <v>2008</v>
      </c>
      <c r="Y244" s="3">
        <v>97001</v>
      </c>
      <c r="Z244">
        <v>5315010</v>
      </c>
      <c r="AA244">
        <f t="shared" si="50"/>
        <v>0</v>
      </c>
      <c r="AB244" t="s">
        <v>244</v>
      </c>
      <c r="AC244">
        <v>8862</v>
      </c>
      <c r="AD244">
        <v>2883</v>
      </c>
      <c r="AE244">
        <v>85256</v>
      </c>
      <c r="AF244">
        <v>97001</v>
      </c>
      <c r="AG244" s="3">
        <f t="shared" si="51"/>
        <v>29340</v>
      </c>
      <c r="AH244" s="3">
        <f t="shared" si="52"/>
        <v>6052</v>
      </c>
      <c r="AI244" s="3">
        <f t="shared" si="53"/>
        <v>8</v>
      </c>
      <c r="AJ244" s="3">
        <f t="shared" si="54"/>
        <v>22115</v>
      </c>
      <c r="AK244" s="3">
        <f t="shared" si="55"/>
        <v>184</v>
      </c>
      <c r="AL244" s="7">
        <f t="shared" si="56"/>
        <v>6052</v>
      </c>
      <c r="AM244">
        <f t="shared" si="57"/>
        <v>8862</v>
      </c>
      <c r="AN244">
        <f t="shared" si="58"/>
        <v>272.12020033388978</v>
      </c>
      <c r="AO244">
        <f t="shared" si="59"/>
        <v>56.130588017065477</v>
      </c>
      <c r="AP244">
        <f t="shared" si="60"/>
        <v>7.4197736969022446E-2</v>
      </c>
      <c r="AQ244">
        <f t="shared" si="61"/>
        <v>205.11036913374144</v>
      </c>
      <c r="AR244">
        <f t="shared" si="62"/>
        <v>1.7065479502875163</v>
      </c>
      <c r="AS244">
        <f t="shared" si="63"/>
        <v>56.130588017065477</v>
      </c>
      <c r="AT244">
        <f t="shared" si="64"/>
        <v>82.192543127434618</v>
      </c>
      <c r="AU244">
        <f t="shared" si="65"/>
        <v>35.938804754590159</v>
      </c>
      <c r="AW244">
        <v>5315011</v>
      </c>
      <c r="AX244" t="s">
        <v>245</v>
      </c>
      <c r="AY244" s="3">
        <v>29898</v>
      </c>
    </row>
    <row r="245" spans="1:51" x14ac:dyDescent="0.25">
      <c r="A245">
        <v>5315011</v>
      </c>
      <c r="B245" t="s">
        <v>245</v>
      </c>
      <c r="C245" s="3">
        <v>17356</v>
      </c>
      <c r="D245" s="3">
        <v>3098</v>
      </c>
      <c r="E245" s="3"/>
      <c r="F245" s="3">
        <v>148</v>
      </c>
      <c r="G245" s="3">
        <v>479</v>
      </c>
      <c r="H245" s="3"/>
      <c r="I245" s="3"/>
      <c r="J245" s="3">
        <v>84</v>
      </c>
      <c r="K245" s="3">
        <v>7</v>
      </c>
      <c r="L245" s="3">
        <v>343</v>
      </c>
      <c r="M245" s="3">
        <v>1207</v>
      </c>
      <c r="N245" s="3">
        <v>2446</v>
      </c>
      <c r="O245" s="3">
        <v>3517</v>
      </c>
      <c r="P245" s="3">
        <v>185</v>
      </c>
      <c r="Q245" s="3">
        <v>734</v>
      </c>
      <c r="R245" s="3"/>
      <c r="S245" s="3">
        <v>34</v>
      </c>
      <c r="T245" s="3"/>
      <c r="U245" s="3">
        <v>79</v>
      </c>
      <c r="V245" s="3"/>
      <c r="W245" s="3"/>
      <c r="X245" s="3">
        <v>181</v>
      </c>
      <c r="Y245" s="3">
        <v>29898</v>
      </c>
      <c r="Z245">
        <v>5315011</v>
      </c>
      <c r="AA245">
        <f t="shared" si="50"/>
        <v>0</v>
      </c>
      <c r="AB245" t="s">
        <v>245</v>
      </c>
      <c r="AC245">
        <v>1250</v>
      </c>
      <c r="AE245">
        <v>28648</v>
      </c>
      <c r="AF245">
        <v>29898</v>
      </c>
      <c r="AG245" s="3">
        <f t="shared" si="51"/>
        <v>21081</v>
      </c>
      <c r="AH245" s="3">
        <f t="shared" si="52"/>
        <v>7170</v>
      </c>
      <c r="AI245" s="3">
        <f t="shared" si="53"/>
        <v>0</v>
      </c>
      <c r="AJ245" s="3">
        <f t="shared" si="54"/>
        <v>91</v>
      </c>
      <c r="AK245" s="3">
        <f t="shared" si="55"/>
        <v>79</v>
      </c>
      <c r="AL245" s="7">
        <f t="shared" si="56"/>
        <v>7170</v>
      </c>
      <c r="AM245">
        <f t="shared" si="57"/>
        <v>1250</v>
      </c>
      <c r="AN245">
        <f t="shared" si="58"/>
        <v>195.52031163049529</v>
      </c>
      <c r="AO245">
        <f t="shared" si="59"/>
        <v>66.499721758486359</v>
      </c>
      <c r="AP245">
        <f t="shared" si="60"/>
        <v>0</v>
      </c>
      <c r="AQ245">
        <f t="shared" si="61"/>
        <v>0.84399925802263032</v>
      </c>
      <c r="AR245">
        <f t="shared" si="62"/>
        <v>0.73270265256909672</v>
      </c>
      <c r="AS245">
        <f t="shared" si="63"/>
        <v>66.499721758486359</v>
      </c>
      <c r="AT245">
        <f t="shared" si="64"/>
        <v>11.593396401409757</v>
      </c>
      <c r="AU245">
        <f t="shared" si="65"/>
        <v>1.1472339286908824</v>
      </c>
      <c r="AW245">
        <v>5315020</v>
      </c>
      <c r="AX245" t="s">
        <v>246</v>
      </c>
      <c r="AY245" s="3">
        <v>30395</v>
      </c>
    </row>
    <row r="246" spans="1:51" x14ac:dyDescent="0.25">
      <c r="A246">
        <v>5315020</v>
      </c>
      <c r="B246" t="s">
        <v>246</v>
      </c>
      <c r="C246" s="3">
        <v>14188</v>
      </c>
      <c r="D246" s="3">
        <v>6530</v>
      </c>
      <c r="E246" s="3"/>
      <c r="F246" s="3"/>
      <c r="G246" s="3"/>
      <c r="H246" s="3"/>
      <c r="I246" s="3"/>
      <c r="J246" s="3">
        <v>485</v>
      </c>
      <c r="K246" s="3"/>
      <c r="L246" s="3">
        <v>1653</v>
      </c>
      <c r="M246" s="3">
        <v>1175</v>
      </c>
      <c r="N246" s="3">
        <v>3227</v>
      </c>
      <c r="O246" s="3">
        <v>1892</v>
      </c>
      <c r="P246" s="3"/>
      <c r="Q246" s="3">
        <v>625</v>
      </c>
      <c r="R246" s="3"/>
      <c r="S246" s="3">
        <v>24</v>
      </c>
      <c r="T246" s="3"/>
      <c r="U246" s="3">
        <v>589</v>
      </c>
      <c r="V246" s="3"/>
      <c r="W246" s="3"/>
      <c r="X246" s="3">
        <v>7</v>
      </c>
      <c r="Y246" s="3">
        <v>30395</v>
      </c>
      <c r="Z246">
        <v>5315020</v>
      </c>
      <c r="AA246">
        <f t="shared" si="50"/>
        <v>0</v>
      </c>
      <c r="AB246" t="s">
        <v>246</v>
      </c>
      <c r="AC246">
        <v>623</v>
      </c>
      <c r="AD246">
        <v>56</v>
      </c>
      <c r="AE246">
        <v>29716</v>
      </c>
      <c r="AF246">
        <v>30395</v>
      </c>
      <c r="AG246" s="3">
        <f t="shared" si="51"/>
        <v>20718</v>
      </c>
      <c r="AH246" s="3">
        <f t="shared" si="52"/>
        <v>6294</v>
      </c>
      <c r="AI246" s="3">
        <f t="shared" si="53"/>
        <v>0</v>
      </c>
      <c r="AJ246" s="3">
        <f t="shared" si="54"/>
        <v>485</v>
      </c>
      <c r="AK246" s="3">
        <f t="shared" si="55"/>
        <v>589</v>
      </c>
      <c r="AL246" s="7">
        <f t="shared" si="56"/>
        <v>6294</v>
      </c>
      <c r="AM246">
        <f t="shared" si="57"/>
        <v>623</v>
      </c>
      <c r="AN246">
        <f t="shared" si="58"/>
        <v>192.15358931552589</v>
      </c>
      <c r="AO246">
        <f t="shared" si="59"/>
        <v>58.375069560378414</v>
      </c>
      <c r="AP246">
        <f t="shared" si="60"/>
        <v>0</v>
      </c>
      <c r="AQ246">
        <f t="shared" si="61"/>
        <v>4.4982378037469859</v>
      </c>
      <c r="AR246">
        <f t="shared" si="62"/>
        <v>5.4628083843442772</v>
      </c>
      <c r="AS246">
        <f t="shared" si="63"/>
        <v>58.375069560378414</v>
      </c>
      <c r="AT246">
        <f t="shared" si="64"/>
        <v>5.778148766462623</v>
      </c>
      <c r="AU246">
        <f t="shared" si="65"/>
        <v>5.4383944727751272</v>
      </c>
      <c r="AW246">
        <v>5315021</v>
      </c>
      <c r="AX246" t="s">
        <v>247</v>
      </c>
      <c r="AY246" s="3">
        <v>19525</v>
      </c>
    </row>
    <row r="247" spans="1:51" x14ac:dyDescent="0.25">
      <c r="A247">
        <v>5315021</v>
      </c>
      <c r="B247" t="s">
        <v>247</v>
      </c>
      <c r="C247" s="3">
        <v>8617</v>
      </c>
      <c r="D247" s="3">
        <v>1615</v>
      </c>
      <c r="E247" s="3"/>
      <c r="F247" s="3"/>
      <c r="G247" s="3"/>
      <c r="H247" s="3"/>
      <c r="I247" s="3"/>
      <c r="J247" s="3">
        <v>169</v>
      </c>
      <c r="K247" s="3"/>
      <c r="L247" s="3">
        <v>302</v>
      </c>
      <c r="M247" s="3">
        <v>871</v>
      </c>
      <c r="N247" s="3">
        <v>5360</v>
      </c>
      <c r="O247" s="3">
        <v>2037</v>
      </c>
      <c r="P247" s="3"/>
      <c r="Q247" s="3">
        <v>455</v>
      </c>
      <c r="R247" s="3"/>
      <c r="S247" s="3">
        <v>29</v>
      </c>
      <c r="T247" s="3"/>
      <c r="U247" s="3">
        <v>70</v>
      </c>
      <c r="V247" s="3"/>
      <c r="W247" s="3"/>
      <c r="X247" s="3"/>
      <c r="Y247" s="3">
        <v>19525</v>
      </c>
      <c r="Z247">
        <v>5315021</v>
      </c>
      <c r="AA247">
        <f t="shared" si="50"/>
        <v>0</v>
      </c>
      <c r="AB247" t="s">
        <v>247</v>
      </c>
      <c r="AC247">
        <v>1252</v>
      </c>
      <c r="AE247">
        <v>18273</v>
      </c>
      <c r="AF247">
        <v>19525</v>
      </c>
      <c r="AG247" s="3">
        <f t="shared" si="51"/>
        <v>10232</v>
      </c>
      <c r="AH247" s="3">
        <f t="shared" si="52"/>
        <v>8268</v>
      </c>
      <c r="AI247" s="3">
        <f t="shared" si="53"/>
        <v>0</v>
      </c>
      <c r="AJ247" s="3">
        <f t="shared" si="54"/>
        <v>169</v>
      </c>
      <c r="AK247" s="3">
        <f t="shared" si="55"/>
        <v>70</v>
      </c>
      <c r="AL247" s="7">
        <f t="shared" si="56"/>
        <v>8268</v>
      </c>
      <c r="AM247">
        <f t="shared" si="57"/>
        <v>1252</v>
      </c>
      <c r="AN247">
        <f t="shared" si="58"/>
        <v>94.898905583379715</v>
      </c>
      <c r="AO247">
        <f t="shared" si="59"/>
        <v>76.683361157484697</v>
      </c>
      <c r="AP247">
        <f t="shared" si="60"/>
        <v>0</v>
      </c>
      <c r="AQ247">
        <f t="shared" si="61"/>
        <v>1.5674271934705992</v>
      </c>
      <c r="AR247">
        <f t="shared" si="62"/>
        <v>0.64923019847894636</v>
      </c>
      <c r="AS247">
        <f t="shared" si="63"/>
        <v>76.683361157484697</v>
      </c>
      <c r="AT247">
        <f t="shared" si="64"/>
        <v>11.611945835652012</v>
      </c>
      <c r="AU247">
        <f t="shared" si="65"/>
        <v>1.5467349551856593</v>
      </c>
      <c r="AW247">
        <v>5315030</v>
      </c>
      <c r="AX247" t="s">
        <v>248</v>
      </c>
      <c r="AY247" s="3">
        <v>19536</v>
      </c>
    </row>
    <row r="248" spans="1:51" x14ac:dyDescent="0.25">
      <c r="A248">
        <v>5315030</v>
      </c>
      <c r="B248" t="s">
        <v>248</v>
      </c>
      <c r="C248" s="3">
        <v>2687</v>
      </c>
      <c r="D248" s="3">
        <v>1911</v>
      </c>
      <c r="E248" s="3"/>
      <c r="F248" s="3"/>
      <c r="G248" s="3"/>
      <c r="H248" s="3"/>
      <c r="I248" s="3"/>
      <c r="J248" s="3">
        <v>1418</v>
      </c>
      <c r="K248" s="3"/>
      <c r="L248" s="3">
        <v>1742</v>
      </c>
      <c r="M248" s="3">
        <v>510</v>
      </c>
      <c r="N248" s="3">
        <v>5897</v>
      </c>
      <c r="O248" s="3">
        <v>3681</v>
      </c>
      <c r="P248" s="3"/>
      <c r="Q248" s="3">
        <v>1476</v>
      </c>
      <c r="R248" s="3"/>
      <c r="S248" s="3"/>
      <c r="T248" s="3"/>
      <c r="U248" s="3">
        <v>214</v>
      </c>
      <c r="V248" s="3"/>
      <c r="W248" s="3"/>
      <c r="X248" s="3"/>
      <c r="Y248" s="3">
        <v>19536</v>
      </c>
      <c r="Z248">
        <v>5315030</v>
      </c>
      <c r="AA248">
        <f t="shared" si="50"/>
        <v>0</v>
      </c>
      <c r="AB248" t="s">
        <v>248</v>
      </c>
      <c r="AC248">
        <v>137</v>
      </c>
      <c r="AE248">
        <v>19399</v>
      </c>
      <c r="AF248">
        <v>19536</v>
      </c>
      <c r="AG248" s="3">
        <f t="shared" si="51"/>
        <v>4598</v>
      </c>
      <c r="AH248" s="3">
        <f t="shared" si="52"/>
        <v>10088</v>
      </c>
      <c r="AI248" s="3">
        <f t="shared" si="53"/>
        <v>0</v>
      </c>
      <c r="AJ248" s="3">
        <f t="shared" si="54"/>
        <v>1418</v>
      </c>
      <c r="AK248" s="3">
        <f t="shared" si="55"/>
        <v>214</v>
      </c>
      <c r="AL248" s="7">
        <f t="shared" si="56"/>
        <v>10088</v>
      </c>
      <c r="AM248">
        <f t="shared" si="57"/>
        <v>137</v>
      </c>
      <c r="AN248">
        <f t="shared" si="58"/>
        <v>42.645149322945656</v>
      </c>
      <c r="AO248">
        <f t="shared" si="59"/>
        <v>93.563346317937302</v>
      </c>
      <c r="AP248">
        <f t="shared" si="60"/>
        <v>0</v>
      </c>
      <c r="AQ248">
        <f t="shared" si="61"/>
        <v>13.151548877759229</v>
      </c>
      <c r="AR248">
        <f t="shared" si="62"/>
        <v>1.9847894639213504</v>
      </c>
      <c r="AS248">
        <f t="shared" si="63"/>
        <v>93.563346317937302</v>
      </c>
      <c r="AT248">
        <f t="shared" si="64"/>
        <v>1.2706362455945093</v>
      </c>
      <c r="AU248">
        <f t="shared" si="65"/>
        <v>8.916871416871416</v>
      </c>
      <c r="AW248">
        <v>5315031</v>
      </c>
      <c r="AX248" t="s">
        <v>249</v>
      </c>
      <c r="AY248" s="3">
        <v>14831</v>
      </c>
    </row>
    <row r="249" spans="1:51" x14ac:dyDescent="0.25">
      <c r="A249">
        <v>5315031</v>
      </c>
      <c r="B249" t="s">
        <v>249</v>
      </c>
      <c r="C249" s="3">
        <v>7</v>
      </c>
      <c r="D249" s="3">
        <v>7538</v>
      </c>
      <c r="E249" s="3"/>
      <c r="F249" s="3"/>
      <c r="G249" s="3"/>
      <c r="H249" s="3"/>
      <c r="I249" s="3"/>
      <c r="J249" s="3">
        <v>398</v>
      </c>
      <c r="K249" s="3"/>
      <c r="L249" s="3">
        <v>179</v>
      </c>
      <c r="M249" s="3">
        <v>173</v>
      </c>
      <c r="N249" s="3">
        <v>2236</v>
      </c>
      <c r="O249" s="3">
        <v>3531</v>
      </c>
      <c r="P249" s="3"/>
      <c r="Q249" s="3">
        <v>718</v>
      </c>
      <c r="R249" s="3"/>
      <c r="S249" s="3"/>
      <c r="T249" s="3"/>
      <c r="U249" s="3">
        <v>51</v>
      </c>
      <c r="V249" s="3"/>
      <c r="W249" s="3"/>
      <c r="X249" s="3"/>
      <c r="Y249" s="3">
        <v>14831</v>
      </c>
      <c r="Z249">
        <v>5315031</v>
      </c>
      <c r="AA249">
        <f t="shared" si="50"/>
        <v>0</v>
      </c>
      <c r="AB249" t="s">
        <v>249</v>
      </c>
      <c r="AC249">
        <v>591</v>
      </c>
      <c r="AE249">
        <v>14240</v>
      </c>
      <c r="AF249">
        <v>14831</v>
      </c>
      <c r="AG249" s="3">
        <f t="shared" si="51"/>
        <v>7545</v>
      </c>
      <c r="AH249" s="3">
        <f t="shared" si="52"/>
        <v>5940</v>
      </c>
      <c r="AI249" s="3">
        <f t="shared" si="53"/>
        <v>0</v>
      </c>
      <c r="AJ249" s="3">
        <f t="shared" si="54"/>
        <v>398</v>
      </c>
      <c r="AK249" s="3">
        <f t="shared" si="55"/>
        <v>51</v>
      </c>
      <c r="AL249" s="7">
        <f t="shared" si="56"/>
        <v>5940</v>
      </c>
      <c r="AM249">
        <f t="shared" si="57"/>
        <v>591</v>
      </c>
      <c r="AN249">
        <f t="shared" si="58"/>
        <v>69.977740678909299</v>
      </c>
      <c r="AO249">
        <f t="shared" si="59"/>
        <v>55.091819699499169</v>
      </c>
      <c r="AP249">
        <f t="shared" si="60"/>
        <v>0</v>
      </c>
      <c r="AQ249">
        <f t="shared" si="61"/>
        <v>3.6913374142088666</v>
      </c>
      <c r="AR249">
        <f t="shared" si="62"/>
        <v>0.47301057317751805</v>
      </c>
      <c r="AS249">
        <f t="shared" si="63"/>
        <v>55.091819699499169</v>
      </c>
      <c r="AT249">
        <f t="shared" si="64"/>
        <v>5.4813578185865328</v>
      </c>
      <c r="AU249">
        <f t="shared" si="65"/>
        <v>1.2069314274155485</v>
      </c>
      <c r="AW249">
        <v>5315032</v>
      </c>
      <c r="AX249" t="s">
        <v>250</v>
      </c>
      <c r="AY249" s="3">
        <v>36814</v>
      </c>
    </row>
    <row r="250" spans="1:51" x14ac:dyDescent="0.25">
      <c r="A250">
        <v>5315032</v>
      </c>
      <c r="B250" t="s">
        <v>250</v>
      </c>
      <c r="C250" s="3">
        <v>8793</v>
      </c>
      <c r="D250" s="3">
        <v>2012</v>
      </c>
      <c r="E250" s="3"/>
      <c r="F250" s="3">
        <v>19</v>
      </c>
      <c r="G250" s="3">
        <v>158</v>
      </c>
      <c r="H250" s="3">
        <v>44</v>
      </c>
      <c r="I250" s="3"/>
      <c r="J250" s="3">
        <v>6329</v>
      </c>
      <c r="K250" s="3">
        <v>9</v>
      </c>
      <c r="L250" s="3">
        <v>7342</v>
      </c>
      <c r="M250" s="3">
        <v>6377</v>
      </c>
      <c r="N250" s="3">
        <v>2183</v>
      </c>
      <c r="O250" s="3">
        <v>1967</v>
      </c>
      <c r="P250" s="3"/>
      <c r="Q250" s="3">
        <v>1215</v>
      </c>
      <c r="R250" s="3"/>
      <c r="S250" s="3">
        <v>78</v>
      </c>
      <c r="T250" s="3"/>
      <c r="U250" s="3">
        <v>90</v>
      </c>
      <c r="V250" s="3">
        <v>23</v>
      </c>
      <c r="W250" s="3"/>
      <c r="X250" s="3">
        <v>175</v>
      </c>
      <c r="Y250" s="3">
        <v>36814</v>
      </c>
      <c r="Z250">
        <v>5315032</v>
      </c>
      <c r="AA250">
        <f t="shared" si="50"/>
        <v>0</v>
      </c>
      <c r="AB250" t="s">
        <v>250</v>
      </c>
      <c r="AC250">
        <v>2006</v>
      </c>
      <c r="AD250">
        <v>36</v>
      </c>
      <c r="AE250">
        <v>34772</v>
      </c>
      <c r="AF250">
        <v>36814</v>
      </c>
      <c r="AG250" s="3">
        <f t="shared" si="51"/>
        <v>10982</v>
      </c>
      <c r="AH250" s="3">
        <f t="shared" si="52"/>
        <v>10527</v>
      </c>
      <c r="AI250" s="3">
        <f t="shared" si="53"/>
        <v>44</v>
      </c>
      <c r="AJ250" s="3">
        <f t="shared" si="54"/>
        <v>6338</v>
      </c>
      <c r="AK250" s="3">
        <f t="shared" si="55"/>
        <v>90</v>
      </c>
      <c r="AL250" s="7">
        <f t="shared" si="56"/>
        <v>10527</v>
      </c>
      <c r="AM250">
        <f t="shared" si="57"/>
        <v>2006</v>
      </c>
      <c r="AN250">
        <f t="shared" si="58"/>
        <v>101.85494342422557</v>
      </c>
      <c r="AO250">
        <f t="shared" si="59"/>
        <v>97.634947134112409</v>
      </c>
      <c r="AP250">
        <f t="shared" si="60"/>
        <v>0.40808755332962349</v>
      </c>
      <c r="AQ250">
        <f t="shared" si="61"/>
        <v>58.783157113708029</v>
      </c>
      <c r="AR250">
        <f t="shared" si="62"/>
        <v>0.8347245409015025</v>
      </c>
      <c r="AS250">
        <f t="shared" si="63"/>
        <v>97.634947134112409</v>
      </c>
      <c r="AT250">
        <f t="shared" si="64"/>
        <v>18.60508254498238</v>
      </c>
      <c r="AU250">
        <f t="shared" si="65"/>
        <v>19.943499755527789</v>
      </c>
      <c r="AW250">
        <v>5315040</v>
      </c>
      <c r="AX250" t="s">
        <v>251</v>
      </c>
      <c r="AY250" s="3">
        <v>5396</v>
      </c>
    </row>
    <row r="251" spans="1:51" x14ac:dyDescent="0.25">
      <c r="A251">
        <v>5315040</v>
      </c>
      <c r="B251" t="s">
        <v>251</v>
      </c>
      <c r="C251" s="3">
        <v>296</v>
      </c>
      <c r="D251" s="3">
        <v>2636</v>
      </c>
      <c r="E251" s="3"/>
      <c r="F251" s="3"/>
      <c r="G251" s="3"/>
      <c r="H251" s="3"/>
      <c r="I251" s="3"/>
      <c r="J251" s="3">
        <v>123</v>
      </c>
      <c r="K251" s="3"/>
      <c r="L251" s="3">
        <v>287</v>
      </c>
      <c r="M251" s="3">
        <v>3</v>
      </c>
      <c r="N251" s="3">
        <v>638</v>
      </c>
      <c r="O251" s="3">
        <v>1141</v>
      </c>
      <c r="P251" s="3"/>
      <c r="Q251" s="3">
        <v>272</v>
      </c>
      <c r="R251" s="3"/>
      <c r="S251" s="3"/>
      <c r="T251" s="3"/>
      <c r="U251" s="3"/>
      <c r="V251" s="3"/>
      <c r="W251" s="3"/>
      <c r="X251" s="3"/>
      <c r="Y251" s="3">
        <v>5396</v>
      </c>
      <c r="Z251">
        <v>5315040</v>
      </c>
      <c r="AA251">
        <f t="shared" si="50"/>
        <v>0</v>
      </c>
      <c r="AB251" t="s">
        <v>251</v>
      </c>
      <c r="AC251">
        <v>149</v>
      </c>
      <c r="AE251">
        <v>5247</v>
      </c>
      <c r="AF251">
        <v>5396</v>
      </c>
      <c r="AG251" s="3">
        <f t="shared" si="51"/>
        <v>2932</v>
      </c>
      <c r="AH251" s="3">
        <f t="shared" si="52"/>
        <v>1782</v>
      </c>
      <c r="AI251" s="3">
        <f t="shared" si="53"/>
        <v>0</v>
      </c>
      <c r="AJ251" s="3">
        <f t="shared" si="54"/>
        <v>123</v>
      </c>
      <c r="AK251" s="3">
        <f t="shared" si="55"/>
        <v>0</v>
      </c>
      <c r="AL251" s="7">
        <f t="shared" si="56"/>
        <v>1782</v>
      </c>
      <c r="AM251">
        <f t="shared" si="57"/>
        <v>149</v>
      </c>
      <c r="AN251">
        <f t="shared" si="58"/>
        <v>27.193470599146725</v>
      </c>
      <c r="AO251">
        <f t="shared" si="59"/>
        <v>16.527545909849749</v>
      </c>
      <c r="AP251">
        <f t="shared" si="60"/>
        <v>0</v>
      </c>
      <c r="AQ251">
        <f t="shared" si="61"/>
        <v>1.1407902058987203</v>
      </c>
      <c r="AR251">
        <f t="shared" si="62"/>
        <v>0</v>
      </c>
      <c r="AS251">
        <f t="shared" si="63"/>
        <v>16.527545909849749</v>
      </c>
      <c r="AT251">
        <f t="shared" si="64"/>
        <v>1.3819328510480431</v>
      </c>
      <c r="AU251">
        <f t="shared" si="65"/>
        <v>5.318754633061527</v>
      </c>
      <c r="AW251">
        <v>5315041</v>
      </c>
      <c r="AX251" t="s">
        <v>252</v>
      </c>
      <c r="AY251" s="3">
        <v>12358</v>
      </c>
    </row>
    <row r="252" spans="1:51" x14ac:dyDescent="0.25">
      <c r="A252">
        <v>5315041</v>
      </c>
      <c r="B252" t="s">
        <v>252</v>
      </c>
      <c r="C252" s="3">
        <v>4370</v>
      </c>
      <c r="D252" s="3">
        <v>2070</v>
      </c>
      <c r="E252" s="3"/>
      <c r="F252" s="3"/>
      <c r="G252" s="3"/>
      <c r="H252" s="3"/>
      <c r="I252" s="3"/>
      <c r="J252" s="3">
        <v>1121</v>
      </c>
      <c r="K252" s="3"/>
      <c r="L252" s="3">
        <v>803</v>
      </c>
      <c r="M252" s="3"/>
      <c r="N252" s="3">
        <v>1749</v>
      </c>
      <c r="O252" s="3">
        <v>1456</v>
      </c>
      <c r="P252" s="3"/>
      <c r="Q252" s="3">
        <v>751</v>
      </c>
      <c r="R252" s="3"/>
      <c r="S252" s="3">
        <v>6</v>
      </c>
      <c r="T252" s="3"/>
      <c r="U252" s="3">
        <v>32</v>
      </c>
      <c r="V252" s="3"/>
      <c r="W252" s="3"/>
      <c r="X252" s="3"/>
      <c r="Y252" s="3">
        <v>12358</v>
      </c>
      <c r="Z252">
        <v>5315041</v>
      </c>
      <c r="AA252">
        <f t="shared" si="50"/>
        <v>0</v>
      </c>
      <c r="AB252" t="s">
        <v>252</v>
      </c>
      <c r="AC252">
        <v>936</v>
      </c>
      <c r="AE252">
        <v>11422</v>
      </c>
      <c r="AF252">
        <v>12358</v>
      </c>
      <c r="AG252" s="3">
        <f t="shared" si="51"/>
        <v>6440</v>
      </c>
      <c r="AH252" s="3">
        <f t="shared" si="52"/>
        <v>3205</v>
      </c>
      <c r="AI252" s="3">
        <f t="shared" si="53"/>
        <v>0</v>
      </c>
      <c r="AJ252" s="3">
        <f t="shared" si="54"/>
        <v>1121</v>
      </c>
      <c r="AK252" s="3">
        <f t="shared" si="55"/>
        <v>32</v>
      </c>
      <c r="AL252" s="7">
        <f t="shared" si="56"/>
        <v>3205</v>
      </c>
      <c r="AM252">
        <f t="shared" si="57"/>
        <v>936</v>
      </c>
      <c r="AN252">
        <f t="shared" si="58"/>
        <v>59.729178260063065</v>
      </c>
      <c r="AO252">
        <f t="shared" si="59"/>
        <v>29.725468373214621</v>
      </c>
      <c r="AP252">
        <f t="shared" si="60"/>
        <v>0</v>
      </c>
      <c r="AQ252">
        <f t="shared" si="61"/>
        <v>10.39695789278427</v>
      </c>
      <c r="AR252">
        <f t="shared" si="62"/>
        <v>0.29679094787608978</v>
      </c>
      <c r="AS252">
        <f t="shared" si="63"/>
        <v>29.725468373214621</v>
      </c>
      <c r="AT252">
        <f t="shared" si="64"/>
        <v>8.6811352253756269</v>
      </c>
      <c r="AU252">
        <f t="shared" si="65"/>
        <v>6.4978151804499102</v>
      </c>
      <c r="AW252">
        <v>5315042</v>
      </c>
      <c r="AX252" t="s">
        <v>253</v>
      </c>
      <c r="AY252" s="3">
        <v>4220</v>
      </c>
    </row>
    <row r="253" spans="1:51" x14ac:dyDescent="0.25">
      <c r="A253">
        <v>5315042</v>
      </c>
      <c r="B253" t="s">
        <v>253</v>
      </c>
      <c r="C253" s="3">
        <v>518</v>
      </c>
      <c r="D253" s="3">
        <v>1131</v>
      </c>
      <c r="E253" s="3"/>
      <c r="F253" s="3"/>
      <c r="G253" s="3"/>
      <c r="H253" s="3"/>
      <c r="I253" s="3"/>
      <c r="J253" s="3">
        <v>248</v>
      </c>
      <c r="K253" s="3"/>
      <c r="L253" s="3">
        <v>140</v>
      </c>
      <c r="M253" s="3"/>
      <c r="N253" s="3">
        <v>746</v>
      </c>
      <c r="O253" s="3">
        <v>1065</v>
      </c>
      <c r="P253" s="3"/>
      <c r="Q253" s="3">
        <v>365</v>
      </c>
      <c r="R253" s="3"/>
      <c r="S253" s="3"/>
      <c r="T253" s="3"/>
      <c r="U253" s="3">
        <v>7</v>
      </c>
      <c r="V253" s="3"/>
      <c r="W253" s="3"/>
      <c r="X253" s="3"/>
      <c r="Y253" s="3">
        <v>4220</v>
      </c>
      <c r="Z253">
        <v>5315042</v>
      </c>
      <c r="AA253">
        <f t="shared" si="50"/>
        <v>0</v>
      </c>
      <c r="AB253" t="s">
        <v>253</v>
      </c>
      <c r="AE253">
        <v>4220</v>
      </c>
      <c r="AF253">
        <v>4220</v>
      </c>
      <c r="AG253" s="3">
        <f t="shared" si="51"/>
        <v>1649</v>
      </c>
      <c r="AH253" s="3">
        <f t="shared" si="52"/>
        <v>1811</v>
      </c>
      <c r="AI253" s="3">
        <f t="shared" si="53"/>
        <v>0</v>
      </c>
      <c r="AJ253" s="3">
        <f t="shared" si="54"/>
        <v>248</v>
      </c>
      <c r="AK253" s="3">
        <f t="shared" si="55"/>
        <v>7</v>
      </c>
      <c r="AL253" s="7">
        <f t="shared" si="56"/>
        <v>1811</v>
      </c>
      <c r="AM253">
        <f t="shared" si="57"/>
        <v>0</v>
      </c>
      <c r="AN253">
        <f t="shared" si="58"/>
        <v>15.294008532739751</v>
      </c>
      <c r="AO253">
        <f t="shared" si="59"/>
        <v>16.796512706362456</v>
      </c>
      <c r="AP253">
        <f t="shared" si="60"/>
        <v>0</v>
      </c>
      <c r="AQ253">
        <f t="shared" si="61"/>
        <v>2.3001298460396957</v>
      </c>
      <c r="AR253">
        <f t="shared" si="62"/>
        <v>6.4923019847894642E-2</v>
      </c>
      <c r="AS253">
        <f t="shared" si="63"/>
        <v>16.796512706362456</v>
      </c>
      <c r="AT253">
        <f t="shared" si="64"/>
        <v>0</v>
      </c>
      <c r="AU253">
        <f t="shared" si="65"/>
        <v>3.3175355450236967</v>
      </c>
      <c r="AW253">
        <v>5315050</v>
      </c>
      <c r="AX253" t="s">
        <v>254</v>
      </c>
      <c r="AY253" s="3">
        <v>26901</v>
      </c>
    </row>
    <row r="254" spans="1:51" x14ac:dyDescent="0.25">
      <c r="A254">
        <v>5315050</v>
      </c>
      <c r="B254" t="s">
        <v>254</v>
      </c>
      <c r="C254" s="3">
        <v>9348</v>
      </c>
      <c r="D254" s="3">
        <v>9283</v>
      </c>
      <c r="E254" s="3"/>
      <c r="F254" s="3">
        <v>32</v>
      </c>
      <c r="G254" s="3">
        <v>680</v>
      </c>
      <c r="H254" s="3"/>
      <c r="I254" s="3"/>
      <c r="J254" s="3">
        <v>813</v>
      </c>
      <c r="K254" s="3">
        <v>11</v>
      </c>
      <c r="L254" s="3">
        <v>288</v>
      </c>
      <c r="M254" s="3">
        <v>575</v>
      </c>
      <c r="N254" s="3">
        <v>2740</v>
      </c>
      <c r="O254" s="3">
        <v>2345</v>
      </c>
      <c r="P254" s="3">
        <v>8</v>
      </c>
      <c r="Q254" s="3">
        <v>464</v>
      </c>
      <c r="R254" s="3"/>
      <c r="S254" s="3">
        <v>102</v>
      </c>
      <c r="T254" s="3"/>
      <c r="U254" s="3">
        <v>34</v>
      </c>
      <c r="V254" s="3"/>
      <c r="W254" s="3"/>
      <c r="X254" s="3">
        <v>178</v>
      </c>
      <c r="Y254" s="3">
        <v>26901</v>
      </c>
      <c r="Z254">
        <v>5315050</v>
      </c>
      <c r="AA254">
        <f t="shared" si="50"/>
        <v>0</v>
      </c>
      <c r="AB254" t="s">
        <v>254</v>
      </c>
      <c r="AC254">
        <v>1380</v>
      </c>
      <c r="AD254">
        <v>12</v>
      </c>
      <c r="AE254">
        <v>25509</v>
      </c>
      <c r="AF254">
        <v>26901</v>
      </c>
      <c r="AG254" s="3">
        <f t="shared" si="51"/>
        <v>19343</v>
      </c>
      <c r="AH254" s="3">
        <f t="shared" si="52"/>
        <v>5660</v>
      </c>
      <c r="AI254" s="3">
        <f t="shared" si="53"/>
        <v>0</v>
      </c>
      <c r="AJ254" s="3">
        <f t="shared" si="54"/>
        <v>824</v>
      </c>
      <c r="AK254" s="3">
        <f t="shared" si="55"/>
        <v>34</v>
      </c>
      <c r="AL254" s="7">
        <f t="shared" si="56"/>
        <v>5660</v>
      </c>
      <c r="AM254">
        <f t="shared" si="57"/>
        <v>1380</v>
      </c>
      <c r="AN254">
        <f t="shared" si="58"/>
        <v>179.40085327397514</v>
      </c>
      <c r="AO254">
        <f t="shared" si="59"/>
        <v>52.494898905583376</v>
      </c>
      <c r="AP254">
        <f t="shared" si="60"/>
        <v>0</v>
      </c>
      <c r="AQ254">
        <f t="shared" si="61"/>
        <v>7.6423669078093113</v>
      </c>
      <c r="AR254">
        <f t="shared" si="62"/>
        <v>0.31534038211834542</v>
      </c>
      <c r="AS254">
        <f t="shared" si="63"/>
        <v>52.494898905583376</v>
      </c>
      <c r="AT254">
        <f t="shared" si="64"/>
        <v>12.799109627156371</v>
      </c>
      <c r="AU254">
        <f t="shared" si="65"/>
        <v>1.0705921712947475</v>
      </c>
      <c r="AW254">
        <v>5315051</v>
      </c>
      <c r="AX254" t="s">
        <v>255</v>
      </c>
      <c r="AY254" s="3">
        <v>17302</v>
      </c>
    </row>
    <row r="255" spans="1:51" x14ac:dyDescent="0.25">
      <c r="A255">
        <v>5315051</v>
      </c>
      <c r="B255" t="s">
        <v>255</v>
      </c>
      <c r="C255" s="3">
        <v>8019</v>
      </c>
      <c r="D255" s="3">
        <v>3565</v>
      </c>
      <c r="E255" s="3"/>
      <c r="F255" s="3"/>
      <c r="G255" s="3"/>
      <c r="H255" s="3"/>
      <c r="I255" s="3"/>
      <c r="J255" s="3">
        <v>1171</v>
      </c>
      <c r="K255" s="3"/>
      <c r="L255" s="3">
        <v>54</v>
      </c>
      <c r="M255" s="3">
        <v>160</v>
      </c>
      <c r="N255" s="3">
        <v>1740</v>
      </c>
      <c r="O255" s="3">
        <v>1975</v>
      </c>
      <c r="P255" s="3"/>
      <c r="Q255" s="3">
        <v>585</v>
      </c>
      <c r="R255" s="3"/>
      <c r="S255" s="3">
        <v>33</v>
      </c>
      <c r="T255" s="3"/>
      <c r="U255" s="3"/>
      <c r="V255" s="3"/>
      <c r="W255" s="3"/>
      <c r="X255" s="3"/>
      <c r="Y255" s="3">
        <v>17302</v>
      </c>
      <c r="Z255">
        <v>5315051</v>
      </c>
      <c r="AA255">
        <f t="shared" si="50"/>
        <v>0</v>
      </c>
      <c r="AB255" t="s">
        <v>255</v>
      </c>
      <c r="AC255">
        <v>667</v>
      </c>
      <c r="AD255">
        <v>22</v>
      </c>
      <c r="AE255">
        <v>16613</v>
      </c>
      <c r="AF255">
        <v>17302</v>
      </c>
      <c r="AG255" s="3">
        <f t="shared" si="51"/>
        <v>11584</v>
      </c>
      <c r="AH255" s="3">
        <f t="shared" si="52"/>
        <v>3875</v>
      </c>
      <c r="AI255" s="3">
        <f t="shared" si="53"/>
        <v>0</v>
      </c>
      <c r="AJ255" s="3">
        <f t="shared" si="54"/>
        <v>1171</v>
      </c>
      <c r="AK255" s="3">
        <f t="shared" si="55"/>
        <v>0</v>
      </c>
      <c r="AL255" s="7">
        <f t="shared" si="56"/>
        <v>3875</v>
      </c>
      <c r="AM255">
        <f t="shared" si="57"/>
        <v>667</v>
      </c>
      <c r="AN255">
        <f t="shared" si="58"/>
        <v>107.4383231311445</v>
      </c>
      <c r="AO255">
        <f t="shared" si="59"/>
        <v>35.939528844370244</v>
      </c>
      <c r="AP255">
        <f t="shared" si="60"/>
        <v>0</v>
      </c>
      <c r="AQ255">
        <f t="shared" si="61"/>
        <v>10.86069374884066</v>
      </c>
      <c r="AR255">
        <f t="shared" si="62"/>
        <v>0</v>
      </c>
      <c r="AS255">
        <f t="shared" si="63"/>
        <v>35.939528844370244</v>
      </c>
      <c r="AT255">
        <f t="shared" si="64"/>
        <v>6.186236319792247</v>
      </c>
      <c r="AU255">
        <f t="shared" si="65"/>
        <v>0.31210264709282165</v>
      </c>
      <c r="AW255">
        <v>5316010</v>
      </c>
      <c r="AX255" t="s">
        <v>256</v>
      </c>
      <c r="AY255" s="3">
        <v>6766</v>
      </c>
    </row>
    <row r="256" spans="1:51" x14ac:dyDescent="0.25">
      <c r="A256">
        <v>5316010</v>
      </c>
      <c r="B256" t="s">
        <v>256</v>
      </c>
      <c r="C256" s="3">
        <v>49</v>
      </c>
      <c r="D256" s="3">
        <v>1582</v>
      </c>
      <c r="E256" s="3"/>
      <c r="F256" s="3"/>
      <c r="G256" s="3"/>
      <c r="H256" s="3"/>
      <c r="I256" s="3"/>
      <c r="J256" s="3">
        <v>176</v>
      </c>
      <c r="K256" s="3"/>
      <c r="L256" s="3">
        <v>3255</v>
      </c>
      <c r="M256" s="3">
        <v>37</v>
      </c>
      <c r="N256" s="3">
        <v>178</v>
      </c>
      <c r="O256" s="3">
        <v>1064</v>
      </c>
      <c r="P256" s="3"/>
      <c r="Q256" s="3">
        <v>422</v>
      </c>
      <c r="R256" s="3"/>
      <c r="S256" s="3"/>
      <c r="T256" s="3"/>
      <c r="U256" s="3">
        <v>3</v>
      </c>
      <c r="V256" s="3"/>
      <c r="W256" s="3"/>
      <c r="X256" s="3"/>
      <c r="Y256" s="3">
        <v>6766</v>
      </c>
      <c r="Z256">
        <v>5316010</v>
      </c>
      <c r="AA256">
        <f t="shared" si="50"/>
        <v>0</v>
      </c>
      <c r="AB256" t="s">
        <v>256</v>
      </c>
      <c r="AC256">
        <v>2953</v>
      </c>
      <c r="AD256">
        <v>972</v>
      </c>
      <c r="AE256">
        <v>2841</v>
      </c>
      <c r="AF256">
        <v>6766</v>
      </c>
      <c r="AG256" s="3">
        <f t="shared" si="51"/>
        <v>1631</v>
      </c>
      <c r="AH256" s="3">
        <f t="shared" si="52"/>
        <v>1279</v>
      </c>
      <c r="AI256" s="3">
        <f t="shared" si="53"/>
        <v>0</v>
      </c>
      <c r="AJ256" s="3">
        <f t="shared" si="54"/>
        <v>176</v>
      </c>
      <c r="AK256" s="3">
        <f t="shared" si="55"/>
        <v>3</v>
      </c>
      <c r="AL256" s="7">
        <f t="shared" si="56"/>
        <v>1279</v>
      </c>
      <c r="AM256">
        <f t="shared" si="57"/>
        <v>2953</v>
      </c>
      <c r="AN256">
        <f t="shared" si="58"/>
        <v>15.127063624559451</v>
      </c>
      <c r="AO256">
        <f t="shared" si="59"/>
        <v>11.862363197922464</v>
      </c>
      <c r="AP256">
        <f t="shared" si="60"/>
        <v>0</v>
      </c>
      <c r="AQ256">
        <f t="shared" si="61"/>
        <v>1.6323502133184939</v>
      </c>
      <c r="AR256">
        <f t="shared" si="62"/>
        <v>2.7824151363383419E-2</v>
      </c>
      <c r="AS256">
        <f t="shared" si="63"/>
        <v>11.862363197922464</v>
      </c>
      <c r="AT256">
        <f t="shared" si="64"/>
        <v>27.388239658690409</v>
      </c>
      <c r="AU256">
        <f t="shared" si="65"/>
        <v>48.10818799881762</v>
      </c>
      <c r="AW256">
        <v>5316011</v>
      </c>
      <c r="AX256" t="s">
        <v>257</v>
      </c>
      <c r="AY256" s="3">
        <v>37391</v>
      </c>
    </row>
    <row r="257" spans="1:51" x14ac:dyDescent="0.25">
      <c r="A257">
        <v>5316011</v>
      </c>
      <c r="B257" t="s">
        <v>257</v>
      </c>
      <c r="C257" s="3">
        <v>22585</v>
      </c>
      <c r="D257" s="3">
        <v>418</v>
      </c>
      <c r="E257" s="3"/>
      <c r="F257" s="3"/>
      <c r="G257" s="3"/>
      <c r="H257" s="3"/>
      <c r="I257" s="3"/>
      <c r="J257" s="3">
        <v>2166</v>
      </c>
      <c r="K257" s="3"/>
      <c r="L257" s="3">
        <v>6583</v>
      </c>
      <c r="M257" s="3">
        <v>301</v>
      </c>
      <c r="N257" s="3">
        <v>2621</v>
      </c>
      <c r="O257" s="3">
        <v>2148</v>
      </c>
      <c r="P257" s="3"/>
      <c r="Q257" s="3">
        <v>423</v>
      </c>
      <c r="R257" s="3"/>
      <c r="S257" s="3"/>
      <c r="T257" s="3"/>
      <c r="U257" s="3">
        <v>21</v>
      </c>
      <c r="V257" s="3"/>
      <c r="W257" s="3"/>
      <c r="X257" s="3">
        <v>125</v>
      </c>
      <c r="Y257" s="3">
        <v>37391</v>
      </c>
      <c r="Z257">
        <v>5316011</v>
      </c>
      <c r="AA257">
        <f t="shared" si="50"/>
        <v>0</v>
      </c>
      <c r="AB257" t="s">
        <v>257</v>
      </c>
      <c r="AC257">
        <v>2640</v>
      </c>
      <c r="AD257">
        <v>22</v>
      </c>
      <c r="AE257">
        <v>34729</v>
      </c>
      <c r="AF257">
        <v>37391</v>
      </c>
      <c r="AG257" s="3">
        <f t="shared" si="51"/>
        <v>23003</v>
      </c>
      <c r="AH257" s="3">
        <f t="shared" si="52"/>
        <v>5070</v>
      </c>
      <c r="AI257" s="3">
        <f t="shared" si="53"/>
        <v>0</v>
      </c>
      <c r="AJ257" s="3">
        <f t="shared" si="54"/>
        <v>2166</v>
      </c>
      <c r="AK257" s="3">
        <f t="shared" si="55"/>
        <v>21</v>
      </c>
      <c r="AL257" s="7">
        <f t="shared" si="56"/>
        <v>5070</v>
      </c>
      <c r="AM257">
        <f t="shared" si="57"/>
        <v>2640</v>
      </c>
      <c r="AN257">
        <f t="shared" si="58"/>
        <v>213.34631793730293</v>
      </c>
      <c r="AO257">
        <f t="shared" si="59"/>
        <v>47.022815804117975</v>
      </c>
      <c r="AP257">
        <f t="shared" si="60"/>
        <v>0</v>
      </c>
      <c r="AQ257">
        <f t="shared" si="61"/>
        <v>20.089037284362828</v>
      </c>
      <c r="AR257">
        <f t="shared" si="62"/>
        <v>0.19476905954368393</v>
      </c>
      <c r="AS257">
        <f t="shared" si="63"/>
        <v>47.022815804117975</v>
      </c>
      <c r="AT257">
        <f t="shared" si="64"/>
        <v>24.485253199777407</v>
      </c>
      <c r="AU257">
        <f t="shared" si="65"/>
        <v>17.605840977775401</v>
      </c>
      <c r="AW257">
        <v>5316020</v>
      </c>
      <c r="AX257" t="s">
        <v>258</v>
      </c>
      <c r="AY257" s="3">
        <v>28999</v>
      </c>
    </row>
    <row r="258" spans="1:51" x14ac:dyDescent="0.25">
      <c r="A258">
        <v>5316020</v>
      </c>
      <c r="B258" t="s">
        <v>258</v>
      </c>
      <c r="C258" s="3">
        <v>201</v>
      </c>
      <c r="D258" s="3">
        <v>9681</v>
      </c>
      <c r="E258" s="3"/>
      <c r="F258" s="3"/>
      <c r="G258" s="3"/>
      <c r="H258" s="3"/>
      <c r="I258" s="3"/>
      <c r="J258" s="3">
        <v>3113</v>
      </c>
      <c r="K258" s="3"/>
      <c r="L258" s="3">
        <v>11861</v>
      </c>
      <c r="M258" s="3">
        <v>63</v>
      </c>
      <c r="N258" s="3">
        <v>1013</v>
      </c>
      <c r="O258" s="3">
        <v>2773</v>
      </c>
      <c r="P258" s="3"/>
      <c r="Q258" s="3">
        <v>278</v>
      </c>
      <c r="R258" s="3"/>
      <c r="S258" s="3"/>
      <c r="T258" s="3"/>
      <c r="U258" s="3">
        <v>16</v>
      </c>
      <c r="V258" s="3"/>
      <c r="W258" s="3"/>
      <c r="X258" s="3"/>
      <c r="Y258" s="3">
        <v>28999</v>
      </c>
      <c r="Z258">
        <v>5316020</v>
      </c>
      <c r="AA258">
        <f t="shared" si="50"/>
        <v>0</v>
      </c>
      <c r="AB258" t="s">
        <v>258</v>
      </c>
      <c r="AC258">
        <v>10537</v>
      </c>
      <c r="AD258">
        <v>1382</v>
      </c>
      <c r="AE258">
        <v>17080</v>
      </c>
      <c r="AF258">
        <v>28999</v>
      </c>
      <c r="AG258" s="3">
        <f t="shared" si="51"/>
        <v>9882</v>
      </c>
      <c r="AH258" s="3">
        <f t="shared" si="52"/>
        <v>3849</v>
      </c>
      <c r="AI258" s="3">
        <f t="shared" si="53"/>
        <v>0</v>
      </c>
      <c r="AJ258" s="3">
        <f t="shared" si="54"/>
        <v>3113</v>
      </c>
      <c r="AK258" s="3">
        <f t="shared" si="55"/>
        <v>16</v>
      </c>
      <c r="AL258" s="7">
        <f t="shared" si="56"/>
        <v>3849</v>
      </c>
      <c r="AM258">
        <f t="shared" si="57"/>
        <v>10537</v>
      </c>
      <c r="AN258">
        <f t="shared" si="58"/>
        <v>91.652754590984969</v>
      </c>
      <c r="AO258">
        <f t="shared" si="59"/>
        <v>35.69838619922092</v>
      </c>
      <c r="AP258">
        <f t="shared" si="60"/>
        <v>0</v>
      </c>
      <c r="AQ258">
        <f t="shared" si="61"/>
        <v>28.87219439807086</v>
      </c>
      <c r="AR258">
        <f t="shared" si="62"/>
        <v>0.14839547393804489</v>
      </c>
      <c r="AS258">
        <f t="shared" si="63"/>
        <v>35.69838619922092</v>
      </c>
      <c r="AT258">
        <f t="shared" si="64"/>
        <v>97.727694305323681</v>
      </c>
      <c r="AU258">
        <f t="shared" si="65"/>
        <v>40.901410393461845</v>
      </c>
      <c r="AW258">
        <v>5316030</v>
      </c>
      <c r="AX258" t="s">
        <v>259</v>
      </c>
      <c r="AY258" s="3">
        <v>75938</v>
      </c>
    </row>
    <row r="259" spans="1:51" x14ac:dyDescent="0.25">
      <c r="A259">
        <v>5316030</v>
      </c>
      <c r="B259" t="s">
        <v>259</v>
      </c>
      <c r="C259" s="3">
        <v>2946</v>
      </c>
      <c r="D259" s="3">
        <v>12814</v>
      </c>
      <c r="E259" s="3"/>
      <c r="F259" s="3"/>
      <c r="G259" s="3"/>
      <c r="H259" s="3">
        <v>64</v>
      </c>
      <c r="I259" s="3"/>
      <c r="J259" s="3">
        <v>110</v>
      </c>
      <c r="K259" s="3"/>
      <c r="L259" s="3">
        <v>56686</v>
      </c>
      <c r="M259" s="3">
        <v>925</v>
      </c>
      <c r="N259" s="3">
        <v>886</v>
      </c>
      <c r="O259" s="3">
        <v>1250</v>
      </c>
      <c r="P259" s="3"/>
      <c r="Q259" s="3">
        <v>181</v>
      </c>
      <c r="R259" s="3"/>
      <c r="S259" s="3"/>
      <c r="T259" s="3"/>
      <c r="U259" s="3">
        <v>16</v>
      </c>
      <c r="V259" s="3"/>
      <c r="W259" s="3"/>
      <c r="X259" s="3">
        <v>60</v>
      </c>
      <c r="Y259" s="3">
        <v>75938</v>
      </c>
      <c r="Z259">
        <v>5316030</v>
      </c>
      <c r="AA259">
        <f t="shared" si="50"/>
        <v>0</v>
      </c>
      <c r="AB259" t="s">
        <v>259</v>
      </c>
      <c r="AC259">
        <v>9201</v>
      </c>
      <c r="AD259">
        <v>1116</v>
      </c>
      <c r="AE259">
        <v>65621</v>
      </c>
      <c r="AF259">
        <v>75938</v>
      </c>
      <c r="AG259" s="3">
        <f t="shared" si="51"/>
        <v>15760</v>
      </c>
      <c r="AH259" s="3">
        <f t="shared" si="52"/>
        <v>3061</v>
      </c>
      <c r="AI259" s="3">
        <f t="shared" si="53"/>
        <v>64</v>
      </c>
      <c r="AJ259" s="3">
        <f t="shared" si="54"/>
        <v>110</v>
      </c>
      <c r="AK259" s="3">
        <f t="shared" si="55"/>
        <v>16</v>
      </c>
      <c r="AL259" s="7">
        <f t="shared" si="56"/>
        <v>3061</v>
      </c>
      <c r="AM259">
        <f t="shared" si="57"/>
        <v>9201</v>
      </c>
      <c r="AN259">
        <f t="shared" si="58"/>
        <v>146.16954182897422</v>
      </c>
      <c r="AO259">
        <f t="shared" si="59"/>
        <v>28.389909107772215</v>
      </c>
      <c r="AP259">
        <f t="shared" si="60"/>
        <v>0.59358189575217957</v>
      </c>
      <c r="AQ259">
        <f t="shared" si="61"/>
        <v>1.0202188833240586</v>
      </c>
      <c r="AR259">
        <f t="shared" si="62"/>
        <v>0.14839547393804489</v>
      </c>
      <c r="AS259">
        <f t="shared" si="63"/>
        <v>28.389909107772215</v>
      </c>
      <c r="AT259">
        <f t="shared" si="64"/>
        <v>85.336672231496934</v>
      </c>
      <c r="AU259">
        <f t="shared" si="65"/>
        <v>74.647738944928761</v>
      </c>
      <c r="AW259">
        <v>5316040</v>
      </c>
      <c r="AX259" t="s">
        <v>260</v>
      </c>
      <c r="AY259" s="3">
        <v>32808</v>
      </c>
    </row>
    <row r="260" spans="1:51" x14ac:dyDescent="0.25">
      <c r="A260">
        <v>5316040</v>
      </c>
      <c r="B260" t="s">
        <v>260</v>
      </c>
      <c r="C260" s="3"/>
      <c r="D260" s="3">
        <v>6673</v>
      </c>
      <c r="E260" s="3"/>
      <c r="F260" s="3">
        <v>295</v>
      </c>
      <c r="G260" s="3">
        <v>113</v>
      </c>
      <c r="H260" s="3"/>
      <c r="I260" s="3"/>
      <c r="J260" s="3">
        <v>2392</v>
      </c>
      <c r="K260" s="3"/>
      <c r="L260" s="3">
        <v>21840</v>
      </c>
      <c r="M260" s="3">
        <v>218</v>
      </c>
      <c r="N260" s="3">
        <v>246</v>
      </c>
      <c r="O260" s="3">
        <v>547</v>
      </c>
      <c r="P260" s="3"/>
      <c r="Q260" s="3">
        <v>435</v>
      </c>
      <c r="R260" s="3"/>
      <c r="S260" s="3">
        <v>2</v>
      </c>
      <c r="T260" s="3"/>
      <c r="U260" s="3"/>
      <c r="V260" s="3"/>
      <c r="W260" s="3"/>
      <c r="X260" s="3">
        <v>47</v>
      </c>
      <c r="Y260" s="3">
        <v>32808</v>
      </c>
      <c r="Z260">
        <v>5316040</v>
      </c>
      <c r="AA260">
        <f t="shared" ref="AA260:AA311" si="66">Z260-A260</f>
        <v>0</v>
      </c>
      <c r="AB260" t="s">
        <v>260</v>
      </c>
      <c r="AC260">
        <v>3382</v>
      </c>
      <c r="AD260">
        <v>107</v>
      </c>
      <c r="AE260">
        <v>29319</v>
      </c>
      <c r="AF260">
        <v>32808</v>
      </c>
      <c r="AG260" s="3">
        <f t="shared" ref="AG260:AG312" si="67">SUM(C260:G260)</f>
        <v>7081</v>
      </c>
      <c r="AH260" s="3">
        <f t="shared" ref="AH260:AH312" si="68">SUM(M260:O260)</f>
        <v>1011</v>
      </c>
      <c r="AI260" s="3">
        <f t="shared" ref="AI260:AI312" si="69">SUM(H260:I260)</f>
        <v>0</v>
      </c>
      <c r="AJ260" s="3">
        <f t="shared" ref="AJ260:AJ312" si="70">SUM(J260:K260)</f>
        <v>2392</v>
      </c>
      <c r="AK260" s="3">
        <f t="shared" ref="AK260:AK312" si="71">SUM(U260)</f>
        <v>0</v>
      </c>
      <c r="AL260" s="7">
        <f t="shared" ref="AL260:AL312" si="72">SUM(M260:O260)</f>
        <v>1011</v>
      </c>
      <c r="AM260">
        <f t="shared" ref="AM260:AM312" si="73">AC260</f>
        <v>3382</v>
      </c>
      <c r="AN260">
        <f t="shared" ref="AN260:AN312" si="74">AG260/$Y$3*100</f>
        <v>65.674271934705999</v>
      </c>
      <c r="AO260">
        <f t="shared" ref="AO260:AO312" si="75">AH260/$Y$3*100</f>
        <v>9.376739009460211</v>
      </c>
      <c r="AP260">
        <f t="shared" ref="AP260:AP312" si="76">AI260/$Y$3*100</f>
        <v>0</v>
      </c>
      <c r="AQ260">
        <f t="shared" ref="AQ260:AQ312" si="77">AJ260/$Y$3*100</f>
        <v>22.185123353737712</v>
      </c>
      <c r="AR260">
        <f t="shared" ref="AR260:AR312" si="78">AK260/$Y$3*100</f>
        <v>0</v>
      </c>
      <c r="AS260">
        <f t="shared" ref="AS260:AS312" si="79">AL260/$Y$3*100</f>
        <v>9.376739009460211</v>
      </c>
      <c r="AT260">
        <f t="shared" ref="AT260:AT312" si="80">AM260/$Y$3*100</f>
        <v>31.367093303654237</v>
      </c>
      <c r="AU260">
        <f t="shared" ref="AU260:AU312" si="81">L260/Y260*100</f>
        <v>66.569129480614492</v>
      </c>
      <c r="AW260">
        <v>5317010</v>
      </c>
      <c r="AX260" t="s">
        <v>261</v>
      </c>
      <c r="AY260" s="3">
        <v>7375</v>
      </c>
    </row>
    <row r="261" spans="1:51" x14ac:dyDescent="0.25">
      <c r="A261">
        <v>5317010</v>
      </c>
      <c r="B261" t="s">
        <v>261</v>
      </c>
      <c r="C261" s="3"/>
      <c r="D261" s="3">
        <v>923</v>
      </c>
      <c r="E261" s="3"/>
      <c r="F261" s="3"/>
      <c r="G261" s="3">
        <v>17</v>
      </c>
      <c r="H261" s="3"/>
      <c r="I261" s="3"/>
      <c r="J261" s="3">
        <v>141</v>
      </c>
      <c r="K261" s="3"/>
      <c r="L261" s="3">
        <v>19</v>
      </c>
      <c r="M261" s="3">
        <v>77</v>
      </c>
      <c r="N261" s="3">
        <v>5903</v>
      </c>
      <c r="O261" s="3">
        <v>124</v>
      </c>
      <c r="P261" s="3"/>
      <c r="Q261" s="3">
        <v>135</v>
      </c>
      <c r="R261" s="3"/>
      <c r="S261" s="3"/>
      <c r="T261" s="3"/>
      <c r="U261" s="3">
        <v>20</v>
      </c>
      <c r="V261" s="3"/>
      <c r="W261" s="3"/>
      <c r="X261" s="3">
        <v>16</v>
      </c>
      <c r="Y261" s="3">
        <v>7375</v>
      </c>
      <c r="Z261">
        <v>5317010</v>
      </c>
      <c r="AA261">
        <f t="shared" si="66"/>
        <v>0</v>
      </c>
      <c r="AB261" t="s">
        <v>261</v>
      </c>
      <c r="AC261">
        <v>864</v>
      </c>
      <c r="AD261">
        <v>82</v>
      </c>
      <c r="AE261">
        <v>6429</v>
      </c>
      <c r="AF261">
        <v>7375</v>
      </c>
      <c r="AG261" s="3">
        <f t="shared" si="67"/>
        <v>940</v>
      </c>
      <c r="AH261" s="3">
        <f t="shared" si="68"/>
        <v>6104</v>
      </c>
      <c r="AI261" s="3">
        <f t="shared" si="69"/>
        <v>0</v>
      </c>
      <c r="AJ261" s="3">
        <f t="shared" si="70"/>
        <v>141</v>
      </c>
      <c r="AK261" s="3">
        <f t="shared" si="71"/>
        <v>20</v>
      </c>
      <c r="AL261" s="7">
        <f t="shared" si="72"/>
        <v>6104</v>
      </c>
      <c r="AM261">
        <f t="shared" si="73"/>
        <v>864</v>
      </c>
      <c r="AN261">
        <f t="shared" si="74"/>
        <v>8.7182340938601381</v>
      </c>
      <c r="AO261">
        <f t="shared" si="75"/>
        <v>56.612873307364119</v>
      </c>
      <c r="AP261">
        <f t="shared" si="76"/>
        <v>0</v>
      </c>
      <c r="AQ261">
        <f t="shared" si="77"/>
        <v>1.3077351140790205</v>
      </c>
      <c r="AR261">
        <f t="shared" si="78"/>
        <v>0.18549434242255611</v>
      </c>
      <c r="AS261">
        <f t="shared" si="79"/>
        <v>56.612873307364119</v>
      </c>
      <c r="AT261">
        <f t="shared" si="80"/>
        <v>8.013355592654424</v>
      </c>
      <c r="AU261">
        <f t="shared" si="81"/>
        <v>0.25762711864406779</v>
      </c>
      <c r="AW261">
        <v>5317011</v>
      </c>
      <c r="AX261" t="s">
        <v>262</v>
      </c>
      <c r="AY261" s="3">
        <v>12847</v>
      </c>
    </row>
    <row r="262" spans="1:51" x14ac:dyDescent="0.25">
      <c r="A262">
        <v>5317011</v>
      </c>
      <c r="B262" t="s">
        <v>262</v>
      </c>
      <c r="C262" s="3"/>
      <c r="D262" s="3">
        <v>734</v>
      </c>
      <c r="E262" s="3"/>
      <c r="F262" s="3"/>
      <c r="G262" s="3"/>
      <c r="H262" s="3">
        <v>22</v>
      </c>
      <c r="I262" s="3"/>
      <c r="J262" s="3">
        <v>1645</v>
      </c>
      <c r="K262" s="3"/>
      <c r="L262" s="3">
        <v>1759</v>
      </c>
      <c r="M262" s="3">
        <v>389</v>
      </c>
      <c r="N262" s="3">
        <v>7981</v>
      </c>
      <c r="O262" s="3">
        <v>14</v>
      </c>
      <c r="P262" s="3"/>
      <c r="Q262" s="3">
        <v>147</v>
      </c>
      <c r="R262" s="3"/>
      <c r="S262" s="3">
        <v>4</v>
      </c>
      <c r="T262" s="3"/>
      <c r="U262" s="3">
        <v>70</v>
      </c>
      <c r="V262" s="3"/>
      <c r="W262" s="3"/>
      <c r="X262" s="3">
        <v>82</v>
      </c>
      <c r="Y262" s="3">
        <v>12847</v>
      </c>
      <c r="Z262">
        <v>5317011</v>
      </c>
      <c r="AA262">
        <f t="shared" si="66"/>
        <v>0</v>
      </c>
      <c r="AB262" t="s">
        <v>262</v>
      </c>
      <c r="AC262">
        <v>505</v>
      </c>
      <c r="AD262">
        <v>114</v>
      </c>
      <c r="AE262">
        <v>12228</v>
      </c>
      <c r="AF262">
        <v>12847</v>
      </c>
      <c r="AG262" s="3">
        <f t="shared" si="67"/>
        <v>734</v>
      </c>
      <c r="AH262" s="3">
        <f t="shared" si="68"/>
        <v>8384</v>
      </c>
      <c r="AI262" s="3">
        <f t="shared" si="69"/>
        <v>22</v>
      </c>
      <c r="AJ262" s="3">
        <f t="shared" si="70"/>
        <v>1645</v>
      </c>
      <c r="AK262" s="3">
        <f t="shared" si="71"/>
        <v>70</v>
      </c>
      <c r="AL262" s="7">
        <f t="shared" si="72"/>
        <v>8384</v>
      </c>
      <c r="AM262">
        <f t="shared" si="73"/>
        <v>505</v>
      </c>
      <c r="AN262">
        <f t="shared" si="74"/>
        <v>6.8076423669078094</v>
      </c>
      <c r="AO262">
        <f t="shared" si="75"/>
        <v>77.759228343535526</v>
      </c>
      <c r="AP262">
        <f t="shared" si="76"/>
        <v>0.20404377666481174</v>
      </c>
      <c r="AQ262">
        <f t="shared" si="77"/>
        <v>15.256909664255241</v>
      </c>
      <c r="AR262">
        <f t="shared" si="78"/>
        <v>0.64923019847894636</v>
      </c>
      <c r="AS262">
        <f t="shared" si="79"/>
        <v>77.759228343535526</v>
      </c>
      <c r="AT262">
        <f t="shared" si="80"/>
        <v>4.6837321461695423</v>
      </c>
      <c r="AU262">
        <f t="shared" si="81"/>
        <v>13.691912508756909</v>
      </c>
      <c r="AW262">
        <v>5317020</v>
      </c>
      <c r="AX262" t="s">
        <v>263</v>
      </c>
      <c r="AY262" s="3">
        <v>7262</v>
      </c>
    </row>
    <row r="263" spans="1:51" x14ac:dyDescent="0.25">
      <c r="A263">
        <v>5317020</v>
      </c>
      <c r="B263" t="s">
        <v>263</v>
      </c>
      <c r="C263" s="3"/>
      <c r="D263" s="3">
        <v>243</v>
      </c>
      <c r="E263" s="3"/>
      <c r="F263" s="3"/>
      <c r="G263" s="3">
        <v>14</v>
      </c>
      <c r="H263" s="3"/>
      <c r="I263" s="3"/>
      <c r="J263" s="3">
        <v>901</v>
      </c>
      <c r="K263" s="3"/>
      <c r="L263" s="3"/>
      <c r="M263" s="3">
        <v>5137</v>
      </c>
      <c r="N263" s="3">
        <v>427</v>
      </c>
      <c r="O263" s="3"/>
      <c r="P263" s="3"/>
      <c r="Q263" s="3">
        <v>472</v>
      </c>
      <c r="R263" s="3"/>
      <c r="S263" s="3"/>
      <c r="T263" s="3"/>
      <c r="U263" s="3">
        <v>3</v>
      </c>
      <c r="V263" s="3"/>
      <c r="W263" s="3"/>
      <c r="X263" s="3">
        <v>65</v>
      </c>
      <c r="Y263" s="3">
        <v>7262</v>
      </c>
      <c r="Z263">
        <v>5317020</v>
      </c>
      <c r="AA263">
        <f t="shared" si="66"/>
        <v>0</v>
      </c>
      <c r="AB263" t="s">
        <v>263</v>
      </c>
      <c r="AC263">
        <v>50</v>
      </c>
      <c r="AE263">
        <v>7212</v>
      </c>
      <c r="AF263">
        <v>7262</v>
      </c>
      <c r="AG263" s="3">
        <f t="shared" si="67"/>
        <v>257</v>
      </c>
      <c r="AH263" s="3">
        <f t="shared" si="68"/>
        <v>5564</v>
      </c>
      <c r="AI263" s="3">
        <f t="shared" si="69"/>
        <v>0</v>
      </c>
      <c r="AJ263" s="3">
        <f t="shared" si="70"/>
        <v>901</v>
      </c>
      <c r="AK263" s="3">
        <f t="shared" si="71"/>
        <v>3</v>
      </c>
      <c r="AL263" s="7">
        <f t="shared" si="72"/>
        <v>5564</v>
      </c>
      <c r="AM263">
        <f t="shared" si="73"/>
        <v>50</v>
      </c>
      <c r="AN263">
        <f t="shared" si="74"/>
        <v>2.3836023001298461</v>
      </c>
      <c r="AO263">
        <f t="shared" si="75"/>
        <v>51.604526061955113</v>
      </c>
      <c r="AP263">
        <f t="shared" si="76"/>
        <v>0</v>
      </c>
      <c r="AQ263">
        <f t="shared" si="77"/>
        <v>8.3565201261361537</v>
      </c>
      <c r="AR263">
        <f t="shared" si="78"/>
        <v>2.7824151363383419E-2</v>
      </c>
      <c r="AS263">
        <f t="shared" si="79"/>
        <v>51.604526061955113</v>
      </c>
      <c r="AT263">
        <f t="shared" si="80"/>
        <v>0.46373585605639028</v>
      </c>
      <c r="AU263">
        <f t="shared" si="81"/>
        <v>0</v>
      </c>
      <c r="AW263">
        <v>5317030</v>
      </c>
      <c r="AX263" t="s">
        <v>264</v>
      </c>
      <c r="AY263" s="3">
        <v>22005</v>
      </c>
    </row>
    <row r="264" spans="1:51" x14ac:dyDescent="0.25">
      <c r="A264">
        <v>5317030</v>
      </c>
      <c r="B264" t="s">
        <v>264</v>
      </c>
      <c r="C264" s="3"/>
      <c r="D264" s="3">
        <v>2432</v>
      </c>
      <c r="E264" s="3"/>
      <c r="F264" s="3"/>
      <c r="G264" s="3"/>
      <c r="H264" s="3"/>
      <c r="I264" s="3"/>
      <c r="J264" s="3">
        <v>2515</v>
      </c>
      <c r="K264" s="3"/>
      <c r="L264" s="3">
        <v>143</v>
      </c>
      <c r="M264" s="3">
        <v>10289</v>
      </c>
      <c r="N264" s="3">
        <v>4796</v>
      </c>
      <c r="O264" s="3">
        <v>1009</v>
      </c>
      <c r="P264" s="3"/>
      <c r="Q264" s="3">
        <v>767</v>
      </c>
      <c r="R264" s="3"/>
      <c r="S264" s="3"/>
      <c r="T264" s="3"/>
      <c r="U264" s="3">
        <v>9</v>
      </c>
      <c r="V264" s="3"/>
      <c r="W264" s="3"/>
      <c r="X264" s="3">
        <v>45</v>
      </c>
      <c r="Y264" s="3">
        <v>22005</v>
      </c>
      <c r="Z264">
        <v>5317030</v>
      </c>
      <c r="AA264">
        <f t="shared" si="66"/>
        <v>0</v>
      </c>
      <c r="AB264" t="s">
        <v>264</v>
      </c>
      <c r="AC264">
        <v>1020</v>
      </c>
      <c r="AD264">
        <v>230</v>
      </c>
      <c r="AE264">
        <v>20755</v>
      </c>
      <c r="AF264">
        <v>22005</v>
      </c>
      <c r="AG264" s="3">
        <f t="shared" si="67"/>
        <v>2432</v>
      </c>
      <c r="AH264" s="3">
        <f t="shared" si="68"/>
        <v>16094</v>
      </c>
      <c r="AI264" s="3">
        <f t="shared" si="69"/>
        <v>0</v>
      </c>
      <c r="AJ264" s="3">
        <f t="shared" si="70"/>
        <v>2515</v>
      </c>
      <c r="AK264" s="3">
        <f t="shared" si="71"/>
        <v>9</v>
      </c>
      <c r="AL264" s="7">
        <f t="shared" si="72"/>
        <v>16094</v>
      </c>
      <c r="AM264">
        <f t="shared" si="73"/>
        <v>1020</v>
      </c>
      <c r="AN264">
        <f t="shared" si="74"/>
        <v>22.556112038582825</v>
      </c>
      <c r="AO264">
        <f t="shared" si="75"/>
        <v>149.26729734743088</v>
      </c>
      <c r="AP264">
        <f t="shared" si="76"/>
        <v>0</v>
      </c>
      <c r="AQ264">
        <f t="shared" si="77"/>
        <v>23.32591355963643</v>
      </c>
      <c r="AR264">
        <f t="shared" si="78"/>
        <v>8.347245409015025E-2</v>
      </c>
      <c r="AS264">
        <f t="shared" si="79"/>
        <v>149.26729734743088</v>
      </c>
      <c r="AT264">
        <f t="shared" si="80"/>
        <v>9.4602114635503618</v>
      </c>
      <c r="AU264">
        <f t="shared" si="81"/>
        <v>0.64985230629402402</v>
      </c>
      <c r="AW264">
        <v>5317040</v>
      </c>
      <c r="AX264" t="s">
        <v>265</v>
      </c>
      <c r="AY264" s="3">
        <v>18763</v>
      </c>
    </row>
    <row r="265" spans="1:51" x14ac:dyDescent="0.25">
      <c r="A265">
        <v>5317040</v>
      </c>
      <c r="B265" t="s">
        <v>265</v>
      </c>
      <c r="C265" s="3">
        <v>16</v>
      </c>
      <c r="D265" s="3">
        <v>6713</v>
      </c>
      <c r="E265" s="3"/>
      <c r="F265" s="3"/>
      <c r="G265" s="3"/>
      <c r="H265" s="3"/>
      <c r="I265" s="3"/>
      <c r="J265" s="3">
        <v>941</v>
      </c>
      <c r="K265" s="3"/>
      <c r="L265" s="3">
        <v>6782</v>
      </c>
      <c r="M265" s="3">
        <v>348</v>
      </c>
      <c r="N265" s="3">
        <v>1962</v>
      </c>
      <c r="O265" s="3">
        <v>1072</v>
      </c>
      <c r="P265" s="3"/>
      <c r="Q265" s="3">
        <v>850</v>
      </c>
      <c r="R265" s="3"/>
      <c r="S265" s="3"/>
      <c r="T265" s="3"/>
      <c r="U265" s="3">
        <v>79</v>
      </c>
      <c r="V265" s="3"/>
      <c r="W265" s="3"/>
      <c r="X265" s="3"/>
      <c r="Y265" s="3">
        <v>18763</v>
      </c>
      <c r="Z265">
        <v>5317040</v>
      </c>
      <c r="AA265">
        <f t="shared" si="66"/>
        <v>0</v>
      </c>
      <c r="AB265" t="s">
        <v>265</v>
      </c>
      <c r="AC265">
        <v>1493</v>
      </c>
      <c r="AE265">
        <v>17270</v>
      </c>
      <c r="AF265">
        <v>18763</v>
      </c>
      <c r="AG265" s="3">
        <f t="shared" si="67"/>
        <v>6729</v>
      </c>
      <c r="AH265" s="3">
        <f t="shared" si="68"/>
        <v>3382</v>
      </c>
      <c r="AI265" s="3">
        <f t="shared" si="69"/>
        <v>0</v>
      </c>
      <c r="AJ265" s="3">
        <f t="shared" si="70"/>
        <v>941</v>
      </c>
      <c r="AK265" s="3">
        <f t="shared" si="71"/>
        <v>79</v>
      </c>
      <c r="AL265" s="7">
        <f t="shared" si="72"/>
        <v>3382</v>
      </c>
      <c r="AM265">
        <f t="shared" si="73"/>
        <v>1493</v>
      </c>
      <c r="AN265">
        <f t="shared" si="74"/>
        <v>62.409571508069007</v>
      </c>
      <c r="AO265">
        <f t="shared" si="75"/>
        <v>31.367093303654237</v>
      </c>
      <c r="AP265">
        <f t="shared" si="76"/>
        <v>0</v>
      </c>
      <c r="AQ265">
        <f t="shared" si="77"/>
        <v>8.7275088109812646</v>
      </c>
      <c r="AR265">
        <f t="shared" si="78"/>
        <v>0.73270265256909672</v>
      </c>
      <c r="AS265">
        <f t="shared" si="79"/>
        <v>31.367093303654237</v>
      </c>
      <c r="AT265">
        <f t="shared" si="80"/>
        <v>13.847152661843815</v>
      </c>
      <c r="AU265">
        <f t="shared" si="81"/>
        <v>36.145605713372063</v>
      </c>
      <c r="AW265">
        <v>5317050</v>
      </c>
      <c r="AX265" t="s">
        <v>266</v>
      </c>
      <c r="AY265" s="3">
        <v>17530</v>
      </c>
    </row>
    <row r="266" spans="1:51" x14ac:dyDescent="0.25">
      <c r="A266">
        <v>5317050</v>
      </c>
      <c r="B266" t="s">
        <v>266</v>
      </c>
      <c r="C266" s="3">
        <v>47</v>
      </c>
      <c r="D266" s="3">
        <v>3991</v>
      </c>
      <c r="E266" s="3"/>
      <c r="F266" s="3"/>
      <c r="G266" s="3"/>
      <c r="H266" s="3"/>
      <c r="I266" s="3"/>
      <c r="J266" s="3">
        <v>1747</v>
      </c>
      <c r="K266" s="3"/>
      <c r="L266" s="3">
        <v>987</v>
      </c>
      <c r="M266" s="3">
        <v>1881</v>
      </c>
      <c r="N266" s="3">
        <v>2554</v>
      </c>
      <c r="O266" s="3">
        <v>5410</v>
      </c>
      <c r="P266" s="3"/>
      <c r="Q266" s="3">
        <v>906</v>
      </c>
      <c r="R266" s="3"/>
      <c r="S266" s="3"/>
      <c r="T266" s="3"/>
      <c r="U266" s="3">
        <v>6</v>
      </c>
      <c r="V266" s="3"/>
      <c r="W266" s="3"/>
      <c r="X266" s="3">
        <v>1</v>
      </c>
      <c r="Y266" s="3">
        <v>17530</v>
      </c>
      <c r="Z266">
        <v>5317050</v>
      </c>
      <c r="AA266">
        <f t="shared" si="66"/>
        <v>0</v>
      </c>
      <c r="AB266" t="s">
        <v>266</v>
      </c>
      <c r="AC266">
        <v>1587</v>
      </c>
      <c r="AD266">
        <v>345</v>
      </c>
      <c r="AE266">
        <v>15598</v>
      </c>
      <c r="AF266">
        <v>17530</v>
      </c>
      <c r="AG266" s="3">
        <f t="shared" si="67"/>
        <v>4038</v>
      </c>
      <c r="AH266" s="3">
        <f t="shared" si="68"/>
        <v>9845</v>
      </c>
      <c r="AI266" s="3">
        <f t="shared" si="69"/>
        <v>0</v>
      </c>
      <c r="AJ266" s="3">
        <f t="shared" si="70"/>
        <v>1747</v>
      </c>
      <c r="AK266" s="3">
        <f t="shared" si="71"/>
        <v>6</v>
      </c>
      <c r="AL266" s="7">
        <f t="shared" si="72"/>
        <v>9845</v>
      </c>
      <c r="AM266">
        <f t="shared" si="73"/>
        <v>1587</v>
      </c>
      <c r="AN266">
        <f t="shared" si="74"/>
        <v>37.451307735114078</v>
      </c>
      <c r="AO266">
        <f t="shared" si="75"/>
        <v>91.309590057503243</v>
      </c>
      <c r="AP266">
        <f t="shared" si="76"/>
        <v>0</v>
      </c>
      <c r="AQ266">
        <f t="shared" si="77"/>
        <v>16.202930810610276</v>
      </c>
      <c r="AR266">
        <f t="shared" si="78"/>
        <v>5.5648302726766838E-2</v>
      </c>
      <c r="AS266">
        <f t="shared" si="79"/>
        <v>91.309590057503243</v>
      </c>
      <c r="AT266">
        <f t="shared" si="80"/>
        <v>14.718976071229829</v>
      </c>
      <c r="AU266">
        <f t="shared" si="81"/>
        <v>5.6303479749001708</v>
      </c>
      <c r="AW266">
        <v>5317060</v>
      </c>
      <c r="AX266" t="s">
        <v>267</v>
      </c>
      <c r="AY266" s="3">
        <v>15245</v>
      </c>
    </row>
    <row r="267" spans="1:51" x14ac:dyDescent="0.25">
      <c r="A267">
        <v>5317060</v>
      </c>
      <c r="B267" t="s">
        <v>267</v>
      </c>
      <c r="C267" s="3">
        <v>3631</v>
      </c>
      <c r="D267" s="3">
        <v>2210</v>
      </c>
      <c r="E267" s="3"/>
      <c r="F267" s="3"/>
      <c r="G267" s="3"/>
      <c r="H267" s="3"/>
      <c r="I267" s="3"/>
      <c r="J267" s="3">
        <v>459</v>
      </c>
      <c r="K267" s="3"/>
      <c r="L267" s="3">
        <v>3228</v>
      </c>
      <c r="M267" s="3">
        <v>206</v>
      </c>
      <c r="N267" s="3">
        <v>3094</v>
      </c>
      <c r="O267" s="3">
        <v>1678</v>
      </c>
      <c r="P267" s="3"/>
      <c r="Q267" s="3">
        <v>674</v>
      </c>
      <c r="R267" s="3"/>
      <c r="S267" s="3">
        <v>65</v>
      </c>
      <c r="T267" s="3"/>
      <c r="U267" s="3"/>
      <c r="V267" s="3"/>
      <c r="W267" s="3"/>
      <c r="X267" s="3"/>
      <c r="Y267" s="3">
        <v>15245</v>
      </c>
      <c r="Z267">
        <v>5317060</v>
      </c>
      <c r="AA267">
        <f t="shared" si="66"/>
        <v>0</v>
      </c>
      <c r="AB267" t="s">
        <v>267</v>
      </c>
      <c r="AC267">
        <v>193</v>
      </c>
      <c r="AD267">
        <v>24</v>
      </c>
      <c r="AE267">
        <v>15028</v>
      </c>
      <c r="AF267">
        <v>15245</v>
      </c>
      <c r="AG267" s="3">
        <f t="shared" si="67"/>
        <v>5841</v>
      </c>
      <c r="AH267" s="3">
        <f t="shared" si="68"/>
        <v>4978</v>
      </c>
      <c r="AI267" s="3">
        <f t="shared" si="69"/>
        <v>0</v>
      </c>
      <c r="AJ267" s="3">
        <f t="shared" si="70"/>
        <v>459</v>
      </c>
      <c r="AK267" s="3">
        <f t="shared" si="71"/>
        <v>0</v>
      </c>
      <c r="AL267" s="7">
        <f t="shared" si="72"/>
        <v>4978</v>
      </c>
      <c r="AM267">
        <f t="shared" si="73"/>
        <v>193</v>
      </c>
      <c r="AN267">
        <f t="shared" si="74"/>
        <v>54.173622704507515</v>
      </c>
      <c r="AO267">
        <f t="shared" si="75"/>
        <v>46.169541828974218</v>
      </c>
      <c r="AP267">
        <f t="shared" si="76"/>
        <v>0</v>
      </c>
      <c r="AQ267">
        <f t="shared" si="77"/>
        <v>4.2570951585976635</v>
      </c>
      <c r="AR267">
        <f t="shared" si="78"/>
        <v>0</v>
      </c>
      <c r="AS267">
        <f t="shared" si="79"/>
        <v>46.169541828974218</v>
      </c>
      <c r="AT267">
        <f t="shared" si="80"/>
        <v>1.7900204043776666</v>
      </c>
      <c r="AU267">
        <f t="shared" si="81"/>
        <v>21.174155460806819</v>
      </c>
      <c r="AW267">
        <v>5317061</v>
      </c>
      <c r="AX267" t="s">
        <v>268</v>
      </c>
      <c r="AY267" s="3">
        <v>10268</v>
      </c>
    </row>
    <row r="268" spans="1:51" x14ac:dyDescent="0.25">
      <c r="A268">
        <v>5317061</v>
      </c>
      <c r="B268" t="s">
        <v>268</v>
      </c>
      <c r="C268" s="3">
        <v>674</v>
      </c>
      <c r="D268" s="3">
        <v>3825</v>
      </c>
      <c r="E268" s="3"/>
      <c r="F268" s="3"/>
      <c r="G268" s="3"/>
      <c r="H268" s="3"/>
      <c r="I268" s="3"/>
      <c r="J268" s="3">
        <v>520</v>
      </c>
      <c r="K268" s="3"/>
      <c r="L268" s="3">
        <v>260</v>
      </c>
      <c r="M268" s="3">
        <v>24</v>
      </c>
      <c r="N268" s="3">
        <v>3263</v>
      </c>
      <c r="O268" s="3">
        <v>762</v>
      </c>
      <c r="P268" s="3"/>
      <c r="Q268" s="3">
        <v>940</v>
      </c>
      <c r="R268" s="3"/>
      <c r="S268" s="3"/>
      <c r="T268" s="3"/>
      <c r="U268" s="3"/>
      <c r="V268" s="3"/>
      <c r="W268" s="3"/>
      <c r="X268" s="3"/>
      <c r="Y268" s="3">
        <v>10268</v>
      </c>
      <c r="Z268">
        <v>5317061</v>
      </c>
      <c r="AA268">
        <f t="shared" si="66"/>
        <v>0</v>
      </c>
      <c r="AB268" t="s">
        <v>268</v>
      </c>
      <c r="AC268">
        <v>22</v>
      </c>
      <c r="AD268">
        <v>47</v>
      </c>
      <c r="AE268">
        <v>10199</v>
      </c>
      <c r="AF268">
        <v>10268</v>
      </c>
      <c r="AG268" s="3">
        <f t="shared" si="67"/>
        <v>4499</v>
      </c>
      <c r="AH268" s="3">
        <f t="shared" si="68"/>
        <v>4049</v>
      </c>
      <c r="AI268" s="3">
        <f t="shared" si="69"/>
        <v>0</v>
      </c>
      <c r="AJ268" s="3">
        <f t="shared" si="70"/>
        <v>520</v>
      </c>
      <c r="AK268" s="3">
        <f t="shared" si="71"/>
        <v>0</v>
      </c>
      <c r="AL268" s="7">
        <f t="shared" si="72"/>
        <v>4049</v>
      </c>
      <c r="AM268">
        <f t="shared" si="73"/>
        <v>22</v>
      </c>
      <c r="AN268">
        <f t="shared" si="74"/>
        <v>41.726952327953995</v>
      </c>
      <c r="AO268">
        <f t="shared" si="75"/>
        <v>37.553329623446487</v>
      </c>
      <c r="AP268">
        <f t="shared" si="76"/>
        <v>0</v>
      </c>
      <c r="AQ268">
        <f t="shared" si="77"/>
        <v>4.8228529029864591</v>
      </c>
      <c r="AR268">
        <f t="shared" si="78"/>
        <v>0</v>
      </c>
      <c r="AS268">
        <f t="shared" si="79"/>
        <v>37.553329623446487</v>
      </c>
      <c r="AT268">
        <f t="shared" si="80"/>
        <v>0.20404377666481174</v>
      </c>
      <c r="AU268">
        <f t="shared" si="81"/>
        <v>2.5321386832878847</v>
      </c>
      <c r="AW268">
        <v>5317070</v>
      </c>
      <c r="AX268" t="s">
        <v>269</v>
      </c>
      <c r="AY268" s="3">
        <v>4951</v>
      </c>
    </row>
    <row r="269" spans="1:51" x14ac:dyDescent="0.25">
      <c r="A269">
        <v>5317070</v>
      </c>
      <c r="B269" t="s">
        <v>269</v>
      </c>
      <c r="C269" s="3">
        <v>28</v>
      </c>
      <c r="D269" s="3">
        <v>1387</v>
      </c>
      <c r="E269" s="3"/>
      <c r="F269" s="3"/>
      <c r="G269" s="3"/>
      <c r="H269" s="3"/>
      <c r="I269" s="3"/>
      <c r="J269" s="3">
        <v>773</v>
      </c>
      <c r="K269" s="3"/>
      <c r="L269" s="3">
        <v>429</v>
      </c>
      <c r="M269" s="3"/>
      <c r="N269" s="3">
        <v>2035</v>
      </c>
      <c r="O269" s="3">
        <v>82</v>
      </c>
      <c r="P269" s="3"/>
      <c r="Q269" s="3">
        <v>217</v>
      </c>
      <c r="R269" s="3"/>
      <c r="S269" s="3"/>
      <c r="T269" s="3"/>
      <c r="U269" s="3"/>
      <c r="V269" s="3"/>
      <c r="W269" s="3"/>
      <c r="X269" s="3"/>
      <c r="Y269" s="3">
        <v>4951</v>
      </c>
      <c r="Z269">
        <v>5317070</v>
      </c>
      <c r="AA269">
        <f t="shared" si="66"/>
        <v>0</v>
      </c>
      <c r="AB269" t="s">
        <v>269</v>
      </c>
      <c r="AE269">
        <v>4951</v>
      </c>
      <c r="AF269">
        <v>4951</v>
      </c>
      <c r="AG269" s="3">
        <f t="shared" si="67"/>
        <v>1415</v>
      </c>
      <c r="AH269" s="3">
        <f t="shared" si="68"/>
        <v>2117</v>
      </c>
      <c r="AI269" s="3">
        <f t="shared" si="69"/>
        <v>0</v>
      </c>
      <c r="AJ269" s="3">
        <f t="shared" si="70"/>
        <v>773</v>
      </c>
      <c r="AK269" s="3">
        <f t="shared" si="71"/>
        <v>0</v>
      </c>
      <c r="AL269" s="7">
        <f t="shared" si="72"/>
        <v>2117</v>
      </c>
      <c r="AM269">
        <f t="shared" si="73"/>
        <v>0</v>
      </c>
      <c r="AN269">
        <f t="shared" si="74"/>
        <v>13.123724726395844</v>
      </c>
      <c r="AO269">
        <f t="shared" si="75"/>
        <v>19.634576145427566</v>
      </c>
      <c r="AP269">
        <f t="shared" si="76"/>
        <v>0</v>
      </c>
      <c r="AQ269">
        <f t="shared" si="77"/>
        <v>7.169356334631793</v>
      </c>
      <c r="AR269">
        <f t="shared" si="78"/>
        <v>0</v>
      </c>
      <c r="AS269">
        <f t="shared" si="79"/>
        <v>19.634576145427566</v>
      </c>
      <c r="AT269">
        <f t="shared" si="80"/>
        <v>0</v>
      </c>
      <c r="AU269">
        <f t="shared" si="81"/>
        <v>8.6649161785497881</v>
      </c>
      <c r="AW269">
        <v>5317080</v>
      </c>
      <c r="AX269" t="s">
        <v>270</v>
      </c>
      <c r="AY269" s="3">
        <v>16639</v>
      </c>
    </row>
    <row r="270" spans="1:51" x14ac:dyDescent="0.25">
      <c r="A270">
        <v>5317080</v>
      </c>
      <c r="B270" t="s">
        <v>270</v>
      </c>
      <c r="C270" s="3"/>
      <c r="D270" s="3">
        <v>881</v>
      </c>
      <c r="E270" s="3"/>
      <c r="F270" s="3"/>
      <c r="G270" s="3">
        <v>52</v>
      </c>
      <c r="H270" s="3"/>
      <c r="I270" s="3"/>
      <c r="J270" s="3">
        <v>1660</v>
      </c>
      <c r="K270" s="3"/>
      <c r="L270" s="3">
        <v>8970</v>
      </c>
      <c r="M270" s="3">
        <v>1510</v>
      </c>
      <c r="N270" s="3">
        <v>1527</v>
      </c>
      <c r="O270" s="3">
        <v>558</v>
      </c>
      <c r="P270" s="3"/>
      <c r="Q270" s="3">
        <v>1358</v>
      </c>
      <c r="R270" s="3"/>
      <c r="S270" s="3"/>
      <c r="T270" s="3"/>
      <c r="U270" s="3"/>
      <c r="V270" s="3"/>
      <c r="W270" s="3">
        <v>107</v>
      </c>
      <c r="X270" s="3">
        <v>16</v>
      </c>
      <c r="Y270" s="3">
        <v>16639</v>
      </c>
      <c r="Z270">
        <v>5317080</v>
      </c>
      <c r="AA270">
        <f t="shared" si="66"/>
        <v>0</v>
      </c>
      <c r="AB270" t="s">
        <v>270</v>
      </c>
      <c r="AC270">
        <v>874</v>
      </c>
      <c r="AE270">
        <v>15765</v>
      </c>
      <c r="AF270">
        <v>16639</v>
      </c>
      <c r="AG270" s="3">
        <f t="shared" si="67"/>
        <v>933</v>
      </c>
      <c r="AH270" s="3">
        <f t="shared" si="68"/>
        <v>3595</v>
      </c>
      <c r="AI270" s="3">
        <f t="shared" si="69"/>
        <v>0</v>
      </c>
      <c r="AJ270" s="3">
        <f t="shared" si="70"/>
        <v>1660</v>
      </c>
      <c r="AK270" s="3">
        <f t="shared" si="71"/>
        <v>0</v>
      </c>
      <c r="AL270" s="7">
        <f t="shared" si="72"/>
        <v>3595</v>
      </c>
      <c r="AM270">
        <f t="shared" si="73"/>
        <v>874</v>
      </c>
      <c r="AN270">
        <f t="shared" si="74"/>
        <v>8.6533110740122439</v>
      </c>
      <c r="AO270">
        <f t="shared" si="75"/>
        <v>33.342608050454459</v>
      </c>
      <c r="AP270">
        <f t="shared" si="76"/>
        <v>0</v>
      </c>
      <c r="AQ270">
        <f t="shared" si="77"/>
        <v>15.396030421072156</v>
      </c>
      <c r="AR270">
        <f t="shared" si="78"/>
        <v>0</v>
      </c>
      <c r="AS270">
        <f t="shared" si="79"/>
        <v>33.342608050454459</v>
      </c>
      <c r="AT270">
        <f t="shared" si="80"/>
        <v>8.1061027638657031</v>
      </c>
      <c r="AU270">
        <f t="shared" si="81"/>
        <v>53.909489752989955</v>
      </c>
      <c r="AW270">
        <v>5317081</v>
      </c>
      <c r="AX270" t="s">
        <v>271</v>
      </c>
      <c r="AY270" s="3">
        <v>9567</v>
      </c>
    </row>
    <row r="271" spans="1:51" x14ac:dyDescent="0.25">
      <c r="A271">
        <v>5317081</v>
      </c>
      <c r="B271" t="s">
        <v>271</v>
      </c>
      <c r="C271" s="3"/>
      <c r="D271" s="3">
        <v>721</v>
      </c>
      <c r="E271" s="3"/>
      <c r="F271" s="3"/>
      <c r="G271" s="3"/>
      <c r="H271" s="3"/>
      <c r="I271" s="3"/>
      <c r="J271" s="3">
        <v>677</v>
      </c>
      <c r="K271" s="3"/>
      <c r="L271" s="3">
        <v>164</v>
      </c>
      <c r="M271" s="3">
        <v>3855</v>
      </c>
      <c r="N271" s="3">
        <v>1780</v>
      </c>
      <c r="O271" s="3"/>
      <c r="P271" s="3"/>
      <c r="Q271" s="3">
        <v>2351</v>
      </c>
      <c r="R271" s="3"/>
      <c r="S271" s="3"/>
      <c r="T271" s="3"/>
      <c r="U271" s="3">
        <v>9</v>
      </c>
      <c r="V271" s="3"/>
      <c r="W271" s="3">
        <v>2</v>
      </c>
      <c r="X271" s="3">
        <v>8</v>
      </c>
      <c r="Y271" s="3">
        <v>9567</v>
      </c>
      <c r="Z271">
        <v>5317081</v>
      </c>
      <c r="AA271">
        <f t="shared" si="66"/>
        <v>0</v>
      </c>
      <c r="AB271" t="s">
        <v>271</v>
      </c>
      <c r="AC271">
        <v>2</v>
      </c>
      <c r="AE271">
        <v>9565</v>
      </c>
      <c r="AF271">
        <v>9567</v>
      </c>
      <c r="AG271" s="3">
        <f t="shared" si="67"/>
        <v>721</v>
      </c>
      <c r="AH271" s="3">
        <f t="shared" si="68"/>
        <v>5635</v>
      </c>
      <c r="AI271" s="3">
        <f t="shared" si="69"/>
        <v>0</v>
      </c>
      <c r="AJ271" s="3">
        <f t="shared" si="70"/>
        <v>677</v>
      </c>
      <c r="AK271" s="3">
        <f t="shared" si="71"/>
        <v>9</v>
      </c>
      <c r="AL271" s="7">
        <f t="shared" si="72"/>
        <v>5635</v>
      </c>
      <c r="AM271">
        <f t="shared" si="73"/>
        <v>2</v>
      </c>
      <c r="AN271">
        <f t="shared" si="74"/>
        <v>6.6870710443331483</v>
      </c>
      <c r="AO271">
        <f t="shared" si="75"/>
        <v>52.263030977555182</v>
      </c>
      <c r="AP271">
        <f t="shared" si="76"/>
        <v>0</v>
      </c>
      <c r="AQ271">
        <f t="shared" si="77"/>
        <v>6.2789834910035243</v>
      </c>
      <c r="AR271">
        <f t="shared" si="78"/>
        <v>8.347245409015025E-2</v>
      </c>
      <c r="AS271">
        <f t="shared" si="79"/>
        <v>52.263030977555182</v>
      </c>
      <c r="AT271">
        <f t="shared" si="80"/>
        <v>1.8549434242255611E-2</v>
      </c>
      <c r="AU271">
        <f t="shared" si="81"/>
        <v>1.7142259851573118</v>
      </c>
      <c r="AW271">
        <v>5318010</v>
      </c>
      <c r="AX271" t="s">
        <v>272</v>
      </c>
      <c r="AY271" s="3">
        <v>10637</v>
      </c>
    </row>
    <row r="272" spans="1:51" x14ac:dyDescent="0.25">
      <c r="A272">
        <v>5318010</v>
      </c>
      <c r="B272" t="s">
        <v>272</v>
      </c>
      <c r="C272" s="3">
        <v>311</v>
      </c>
      <c r="D272" s="3">
        <v>5873</v>
      </c>
      <c r="E272" s="3"/>
      <c r="F272" s="3"/>
      <c r="G272" s="3"/>
      <c r="H272" s="3"/>
      <c r="I272" s="3"/>
      <c r="J272" s="3">
        <v>9</v>
      </c>
      <c r="K272" s="3"/>
      <c r="L272" s="3">
        <v>4</v>
      </c>
      <c r="M272" s="3">
        <v>1886</v>
      </c>
      <c r="N272" s="3">
        <v>923</v>
      </c>
      <c r="O272" s="3">
        <v>1069</v>
      </c>
      <c r="P272" s="3"/>
      <c r="Q272" s="3">
        <v>461</v>
      </c>
      <c r="R272" s="3"/>
      <c r="S272" s="3">
        <v>49</v>
      </c>
      <c r="T272" s="3"/>
      <c r="U272" s="3"/>
      <c r="V272" s="3"/>
      <c r="W272" s="3"/>
      <c r="X272" s="3">
        <v>52</v>
      </c>
      <c r="Y272" s="3">
        <v>10637</v>
      </c>
      <c r="Z272">
        <v>5318010</v>
      </c>
      <c r="AA272">
        <f t="shared" si="66"/>
        <v>0</v>
      </c>
      <c r="AB272" t="s">
        <v>272</v>
      </c>
      <c r="AC272">
        <v>1815</v>
      </c>
      <c r="AD272">
        <v>2</v>
      </c>
      <c r="AE272">
        <v>8820</v>
      </c>
      <c r="AF272">
        <v>10637</v>
      </c>
      <c r="AG272" s="3">
        <f t="shared" si="67"/>
        <v>6184</v>
      </c>
      <c r="AH272" s="3">
        <f t="shared" si="68"/>
        <v>3878</v>
      </c>
      <c r="AI272" s="3">
        <f t="shared" si="69"/>
        <v>0</v>
      </c>
      <c r="AJ272" s="3">
        <f t="shared" si="70"/>
        <v>9</v>
      </c>
      <c r="AK272" s="3">
        <f t="shared" si="71"/>
        <v>0</v>
      </c>
      <c r="AL272" s="7">
        <f t="shared" si="72"/>
        <v>3878</v>
      </c>
      <c r="AM272">
        <f t="shared" si="73"/>
        <v>1815</v>
      </c>
      <c r="AN272">
        <f t="shared" si="74"/>
        <v>57.354850677054344</v>
      </c>
      <c r="AO272">
        <f t="shared" si="75"/>
        <v>35.967352995733634</v>
      </c>
      <c r="AP272">
        <f t="shared" si="76"/>
        <v>0</v>
      </c>
      <c r="AQ272">
        <f t="shared" si="77"/>
        <v>8.347245409015025E-2</v>
      </c>
      <c r="AR272">
        <f t="shared" si="78"/>
        <v>0</v>
      </c>
      <c r="AS272">
        <f t="shared" si="79"/>
        <v>35.967352995733634</v>
      </c>
      <c r="AT272">
        <f t="shared" si="80"/>
        <v>16.833611574846969</v>
      </c>
      <c r="AU272">
        <f t="shared" si="81"/>
        <v>3.7604587759706681E-2</v>
      </c>
      <c r="AW272">
        <v>5318020</v>
      </c>
      <c r="AX272" t="s">
        <v>273</v>
      </c>
      <c r="AY272" s="3">
        <v>6696</v>
      </c>
    </row>
    <row r="273" spans="1:51" x14ac:dyDescent="0.25">
      <c r="A273">
        <v>5318020</v>
      </c>
      <c r="B273" t="s">
        <v>273</v>
      </c>
      <c r="C273" s="3"/>
      <c r="D273" s="3">
        <v>4331</v>
      </c>
      <c r="E273" s="3"/>
      <c r="F273" s="3"/>
      <c r="G273" s="3"/>
      <c r="H273" s="3"/>
      <c r="I273" s="3"/>
      <c r="J273" s="3">
        <v>32</v>
      </c>
      <c r="K273" s="3"/>
      <c r="L273" s="3">
        <v>175</v>
      </c>
      <c r="M273" s="3"/>
      <c r="N273" s="3">
        <v>1560</v>
      </c>
      <c r="O273" s="3">
        <v>185</v>
      </c>
      <c r="P273" s="3"/>
      <c r="Q273" s="3">
        <v>356</v>
      </c>
      <c r="R273" s="3"/>
      <c r="S273" s="3"/>
      <c r="T273" s="3"/>
      <c r="U273" s="3"/>
      <c r="V273" s="3"/>
      <c r="W273" s="3"/>
      <c r="X273" s="3">
        <v>57</v>
      </c>
      <c r="Y273" s="3">
        <v>6696</v>
      </c>
      <c r="Z273">
        <v>5318020</v>
      </c>
      <c r="AA273">
        <f t="shared" si="66"/>
        <v>0</v>
      </c>
      <c r="AB273" t="s">
        <v>273</v>
      </c>
      <c r="AC273">
        <v>1838</v>
      </c>
      <c r="AE273">
        <v>4858</v>
      </c>
      <c r="AF273">
        <v>6696</v>
      </c>
      <c r="AG273" s="3">
        <f t="shared" si="67"/>
        <v>4331</v>
      </c>
      <c r="AH273" s="3">
        <f t="shared" si="68"/>
        <v>1745</v>
      </c>
      <c r="AI273" s="3">
        <f t="shared" si="69"/>
        <v>0</v>
      </c>
      <c r="AJ273" s="3">
        <f t="shared" si="70"/>
        <v>32</v>
      </c>
      <c r="AK273" s="3">
        <f t="shared" si="71"/>
        <v>0</v>
      </c>
      <c r="AL273" s="7">
        <f t="shared" si="72"/>
        <v>1745</v>
      </c>
      <c r="AM273">
        <f t="shared" si="73"/>
        <v>1838</v>
      </c>
      <c r="AN273">
        <f t="shared" si="74"/>
        <v>40.168799851604525</v>
      </c>
      <c r="AO273">
        <f t="shared" si="75"/>
        <v>16.18438137636802</v>
      </c>
      <c r="AP273">
        <f t="shared" si="76"/>
        <v>0</v>
      </c>
      <c r="AQ273">
        <f t="shared" si="77"/>
        <v>0.29679094787608978</v>
      </c>
      <c r="AR273">
        <f t="shared" si="78"/>
        <v>0</v>
      </c>
      <c r="AS273">
        <f t="shared" si="79"/>
        <v>16.18438137636802</v>
      </c>
      <c r="AT273">
        <f t="shared" si="80"/>
        <v>17.046930068632907</v>
      </c>
      <c r="AU273">
        <f t="shared" si="81"/>
        <v>2.6135005973715653</v>
      </c>
      <c r="AW273">
        <v>5318030</v>
      </c>
      <c r="AX273" t="s">
        <v>274</v>
      </c>
      <c r="AY273" s="3">
        <v>24198</v>
      </c>
    </row>
    <row r="274" spans="1:51" x14ac:dyDescent="0.25">
      <c r="A274">
        <v>5318030</v>
      </c>
      <c r="B274" t="s">
        <v>274</v>
      </c>
      <c r="C274" s="3">
        <v>1559</v>
      </c>
      <c r="D274" s="3">
        <v>6771</v>
      </c>
      <c r="E274" s="3"/>
      <c r="F274" s="3"/>
      <c r="G274" s="3"/>
      <c r="H274" s="3"/>
      <c r="I274" s="3"/>
      <c r="J274" s="3">
        <v>1738</v>
      </c>
      <c r="K274" s="3"/>
      <c r="L274" s="3">
        <v>8514</v>
      </c>
      <c r="M274" s="3">
        <v>2204</v>
      </c>
      <c r="N274" s="3">
        <v>2159</v>
      </c>
      <c r="O274" s="3">
        <v>484</v>
      </c>
      <c r="P274" s="3"/>
      <c r="Q274" s="3">
        <v>745</v>
      </c>
      <c r="R274" s="3"/>
      <c r="S274" s="3"/>
      <c r="T274" s="3"/>
      <c r="U274" s="3">
        <v>8</v>
      </c>
      <c r="V274" s="3"/>
      <c r="W274" s="3"/>
      <c r="X274" s="3">
        <v>16</v>
      </c>
      <c r="Y274" s="3">
        <v>24198</v>
      </c>
      <c r="Z274">
        <v>5318030</v>
      </c>
      <c r="AA274">
        <f t="shared" si="66"/>
        <v>0</v>
      </c>
      <c r="AB274" t="s">
        <v>274</v>
      </c>
      <c r="AC274">
        <v>7346</v>
      </c>
      <c r="AD274">
        <v>20</v>
      </c>
      <c r="AE274">
        <v>16832</v>
      </c>
      <c r="AF274">
        <v>24198</v>
      </c>
      <c r="AG274" s="3">
        <f t="shared" si="67"/>
        <v>8330</v>
      </c>
      <c r="AH274" s="3">
        <f t="shared" si="68"/>
        <v>4847</v>
      </c>
      <c r="AI274" s="3">
        <f t="shared" si="69"/>
        <v>0</v>
      </c>
      <c r="AJ274" s="3">
        <f t="shared" si="70"/>
        <v>1738</v>
      </c>
      <c r="AK274" s="3">
        <f t="shared" si="71"/>
        <v>8</v>
      </c>
      <c r="AL274" s="7">
        <f t="shared" si="72"/>
        <v>4847</v>
      </c>
      <c r="AM274">
        <f t="shared" si="73"/>
        <v>7346</v>
      </c>
      <c r="AN274">
        <f t="shared" si="74"/>
        <v>77.258393618994631</v>
      </c>
      <c r="AO274">
        <f t="shared" si="75"/>
        <v>44.954553886106474</v>
      </c>
      <c r="AP274">
        <f t="shared" si="76"/>
        <v>0</v>
      </c>
      <c r="AQ274">
        <f t="shared" si="77"/>
        <v>16.119458356520123</v>
      </c>
      <c r="AR274">
        <f t="shared" si="78"/>
        <v>7.4197736969022446E-2</v>
      </c>
      <c r="AS274">
        <f t="shared" si="79"/>
        <v>44.954553886106474</v>
      </c>
      <c r="AT274">
        <f t="shared" si="80"/>
        <v>68.132071971804862</v>
      </c>
      <c r="AU274">
        <f t="shared" si="81"/>
        <v>35.184726010414089</v>
      </c>
      <c r="AW274">
        <v>5318040</v>
      </c>
      <c r="AX274" t="s">
        <v>275</v>
      </c>
      <c r="AY274" s="3">
        <v>33331</v>
      </c>
    </row>
    <row r="275" spans="1:51" x14ac:dyDescent="0.25">
      <c r="A275">
        <v>5318040</v>
      </c>
      <c r="B275" t="s">
        <v>275</v>
      </c>
      <c r="C275" s="3">
        <v>1318</v>
      </c>
      <c r="D275" s="3">
        <v>6525</v>
      </c>
      <c r="E275" s="3"/>
      <c r="F275" s="3"/>
      <c r="G275" s="3"/>
      <c r="H275" s="3"/>
      <c r="I275" s="3"/>
      <c r="J275" s="3">
        <v>2457</v>
      </c>
      <c r="K275" s="3"/>
      <c r="L275" s="3">
        <v>11853</v>
      </c>
      <c r="M275" s="3">
        <v>6425</v>
      </c>
      <c r="N275" s="3">
        <v>930</v>
      </c>
      <c r="O275" s="3">
        <v>1939</v>
      </c>
      <c r="P275" s="3"/>
      <c r="Q275" s="3">
        <v>1639</v>
      </c>
      <c r="R275" s="3"/>
      <c r="S275" s="3">
        <v>185</v>
      </c>
      <c r="T275" s="3"/>
      <c r="U275" s="3">
        <v>60</v>
      </c>
      <c r="V275" s="3"/>
      <c r="W275" s="3"/>
      <c r="X275" s="3"/>
      <c r="Y275" s="3">
        <v>33331</v>
      </c>
      <c r="Z275">
        <v>5318040</v>
      </c>
      <c r="AA275">
        <f t="shared" si="66"/>
        <v>0</v>
      </c>
      <c r="AB275" t="s">
        <v>275</v>
      </c>
      <c r="AC275">
        <v>1098</v>
      </c>
      <c r="AD275">
        <v>25</v>
      </c>
      <c r="AE275">
        <v>32208</v>
      </c>
      <c r="AF275">
        <v>33331</v>
      </c>
      <c r="AG275" s="3">
        <f t="shared" si="67"/>
        <v>7843</v>
      </c>
      <c r="AH275" s="3">
        <f t="shared" si="68"/>
        <v>9294</v>
      </c>
      <c r="AI275" s="3">
        <f t="shared" si="69"/>
        <v>0</v>
      </c>
      <c r="AJ275" s="3">
        <f t="shared" si="70"/>
        <v>2457</v>
      </c>
      <c r="AK275" s="3">
        <f t="shared" si="71"/>
        <v>60</v>
      </c>
      <c r="AL275" s="7">
        <f t="shared" si="72"/>
        <v>9294</v>
      </c>
      <c r="AM275">
        <f t="shared" si="73"/>
        <v>1098</v>
      </c>
      <c r="AN275">
        <f t="shared" si="74"/>
        <v>72.741606381005369</v>
      </c>
      <c r="AO275">
        <f t="shared" si="75"/>
        <v>86.199220923761828</v>
      </c>
      <c r="AP275">
        <f t="shared" si="76"/>
        <v>0</v>
      </c>
      <c r="AQ275">
        <f t="shared" si="77"/>
        <v>22.787979966611019</v>
      </c>
      <c r="AR275">
        <f t="shared" si="78"/>
        <v>0.5564830272676683</v>
      </c>
      <c r="AS275">
        <f t="shared" si="79"/>
        <v>86.199220923761828</v>
      </c>
      <c r="AT275">
        <f t="shared" si="80"/>
        <v>10.183639398998331</v>
      </c>
      <c r="AU275">
        <f t="shared" si="81"/>
        <v>35.561489304251296</v>
      </c>
      <c r="AW275">
        <v>5318050</v>
      </c>
      <c r="AX275" t="s">
        <v>276</v>
      </c>
      <c r="AY275" s="3">
        <v>7036</v>
      </c>
    </row>
    <row r="276" spans="1:51" x14ac:dyDescent="0.25">
      <c r="A276">
        <v>5318050</v>
      </c>
      <c r="B276" t="s">
        <v>276</v>
      </c>
      <c r="C276" s="3"/>
      <c r="D276" s="3">
        <v>818</v>
      </c>
      <c r="E276" s="3"/>
      <c r="F276" s="3"/>
      <c r="G276" s="3"/>
      <c r="H276" s="3"/>
      <c r="I276" s="3"/>
      <c r="J276" s="3">
        <v>864</v>
      </c>
      <c r="K276" s="3"/>
      <c r="L276" s="3">
        <v>3708</v>
      </c>
      <c r="M276" s="3">
        <v>28</v>
      </c>
      <c r="N276" s="3">
        <v>1213</v>
      </c>
      <c r="O276" s="3">
        <v>82</v>
      </c>
      <c r="P276" s="3"/>
      <c r="Q276" s="3">
        <v>275</v>
      </c>
      <c r="R276" s="3"/>
      <c r="S276" s="3"/>
      <c r="T276" s="3"/>
      <c r="U276" s="3">
        <v>48</v>
      </c>
      <c r="V276" s="3"/>
      <c r="W276" s="3"/>
      <c r="X276" s="3"/>
      <c r="Y276" s="3">
        <v>7036</v>
      </c>
      <c r="Z276">
        <v>5318050</v>
      </c>
      <c r="AA276">
        <f t="shared" si="66"/>
        <v>0</v>
      </c>
      <c r="AB276" t="s">
        <v>276</v>
      </c>
      <c r="AE276">
        <v>7036</v>
      </c>
      <c r="AF276">
        <v>7036</v>
      </c>
      <c r="AG276" s="3">
        <f t="shared" si="67"/>
        <v>818</v>
      </c>
      <c r="AH276" s="3">
        <f t="shared" si="68"/>
        <v>1323</v>
      </c>
      <c r="AI276" s="3">
        <f t="shared" si="69"/>
        <v>0</v>
      </c>
      <c r="AJ276" s="3">
        <f t="shared" si="70"/>
        <v>864</v>
      </c>
      <c r="AK276" s="3">
        <f t="shared" si="71"/>
        <v>48</v>
      </c>
      <c r="AL276" s="7">
        <f t="shared" si="72"/>
        <v>1323</v>
      </c>
      <c r="AM276">
        <f t="shared" si="73"/>
        <v>0</v>
      </c>
      <c r="AN276">
        <f t="shared" si="74"/>
        <v>7.5867186050825444</v>
      </c>
      <c r="AO276">
        <f t="shared" si="75"/>
        <v>12.270450751252087</v>
      </c>
      <c r="AP276">
        <f t="shared" si="76"/>
        <v>0</v>
      </c>
      <c r="AQ276">
        <f t="shared" si="77"/>
        <v>8.013355592654424</v>
      </c>
      <c r="AR276">
        <f t="shared" si="78"/>
        <v>0.4451864218141347</v>
      </c>
      <c r="AS276">
        <f t="shared" si="79"/>
        <v>12.270450751252087</v>
      </c>
      <c r="AT276">
        <f t="shared" si="80"/>
        <v>0</v>
      </c>
      <c r="AU276">
        <f t="shared" si="81"/>
        <v>52.700397953382605</v>
      </c>
      <c r="AW276">
        <v>5318060</v>
      </c>
      <c r="AX276" t="s">
        <v>277</v>
      </c>
      <c r="AY276" s="3">
        <v>42775</v>
      </c>
    </row>
    <row r="277" spans="1:51" x14ac:dyDescent="0.25">
      <c r="A277">
        <v>5318060</v>
      </c>
      <c r="B277" t="s">
        <v>277</v>
      </c>
      <c r="C277" s="3">
        <v>3346</v>
      </c>
      <c r="D277" s="3">
        <v>10909</v>
      </c>
      <c r="E277" s="3"/>
      <c r="F277" s="3">
        <v>109</v>
      </c>
      <c r="G277" s="3">
        <v>456</v>
      </c>
      <c r="H277" s="3"/>
      <c r="I277" s="3"/>
      <c r="J277" s="3">
        <v>1539</v>
      </c>
      <c r="K277" s="3"/>
      <c r="L277" s="3">
        <v>13887</v>
      </c>
      <c r="M277" s="3">
        <v>298</v>
      </c>
      <c r="N277" s="3">
        <v>1194</v>
      </c>
      <c r="O277" s="3">
        <v>6560</v>
      </c>
      <c r="P277" s="3">
        <v>1451</v>
      </c>
      <c r="Q277" s="3">
        <v>2655</v>
      </c>
      <c r="R277" s="3">
        <v>206</v>
      </c>
      <c r="S277" s="3">
        <v>35</v>
      </c>
      <c r="T277" s="3"/>
      <c r="U277" s="3">
        <v>108</v>
      </c>
      <c r="V277" s="3"/>
      <c r="W277" s="3"/>
      <c r="X277" s="3">
        <v>22</v>
      </c>
      <c r="Y277" s="3">
        <v>42775</v>
      </c>
      <c r="Z277">
        <v>5318060</v>
      </c>
      <c r="AA277">
        <f t="shared" si="66"/>
        <v>0</v>
      </c>
      <c r="AB277" t="s">
        <v>277</v>
      </c>
      <c r="AC277">
        <v>335</v>
      </c>
      <c r="AD277">
        <v>4</v>
      </c>
      <c r="AE277">
        <v>42436</v>
      </c>
      <c r="AF277">
        <v>42775</v>
      </c>
      <c r="AG277" s="3">
        <f t="shared" si="67"/>
        <v>14820</v>
      </c>
      <c r="AH277" s="3">
        <f t="shared" si="68"/>
        <v>8052</v>
      </c>
      <c r="AI277" s="3">
        <f t="shared" si="69"/>
        <v>0</v>
      </c>
      <c r="AJ277" s="3">
        <f t="shared" si="70"/>
        <v>1539</v>
      </c>
      <c r="AK277" s="3">
        <f t="shared" si="71"/>
        <v>108</v>
      </c>
      <c r="AL277" s="7">
        <f t="shared" si="72"/>
        <v>8052</v>
      </c>
      <c r="AM277">
        <f t="shared" si="73"/>
        <v>335</v>
      </c>
      <c r="AN277">
        <f t="shared" si="74"/>
        <v>137.45130773511406</v>
      </c>
      <c r="AO277">
        <f t="shared" si="75"/>
        <v>74.680022259321092</v>
      </c>
      <c r="AP277">
        <f t="shared" si="76"/>
        <v>0</v>
      </c>
      <c r="AQ277">
        <f t="shared" si="77"/>
        <v>14.273789649415694</v>
      </c>
      <c r="AR277">
        <f t="shared" si="78"/>
        <v>1.001669449081803</v>
      </c>
      <c r="AS277">
        <f t="shared" si="79"/>
        <v>74.680022259321092</v>
      </c>
      <c r="AT277">
        <f t="shared" si="80"/>
        <v>3.1070302355778145</v>
      </c>
      <c r="AU277">
        <f t="shared" si="81"/>
        <v>32.465225014611335</v>
      </c>
      <c r="AW277">
        <v>5318070</v>
      </c>
      <c r="AX277" t="s">
        <v>278</v>
      </c>
      <c r="AY277" s="3">
        <v>16647</v>
      </c>
    </row>
    <row r="278" spans="1:51" x14ac:dyDescent="0.25">
      <c r="A278">
        <v>5318070</v>
      </c>
      <c r="B278" t="s">
        <v>278</v>
      </c>
      <c r="C278" s="3">
        <v>5416</v>
      </c>
      <c r="D278" s="3">
        <v>1937</v>
      </c>
      <c r="E278" s="3"/>
      <c r="F278" s="3">
        <v>28</v>
      </c>
      <c r="G278" s="3">
        <v>126</v>
      </c>
      <c r="H278" s="3"/>
      <c r="I278" s="3"/>
      <c r="J278" s="3">
        <v>1609</v>
      </c>
      <c r="K278" s="3"/>
      <c r="L278" s="3">
        <v>3298</v>
      </c>
      <c r="M278" s="3">
        <v>1321</v>
      </c>
      <c r="N278" s="3">
        <v>61</v>
      </c>
      <c r="O278" s="3">
        <v>2313</v>
      </c>
      <c r="P278" s="3">
        <v>61</v>
      </c>
      <c r="Q278" s="3">
        <v>378</v>
      </c>
      <c r="R278" s="3"/>
      <c r="S278" s="3"/>
      <c r="T278" s="3"/>
      <c r="U278" s="3">
        <v>3</v>
      </c>
      <c r="V278" s="3">
        <v>65</v>
      </c>
      <c r="W278" s="3"/>
      <c r="X278" s="3">
        <v>31</v>
      </c>
      <c r="Y278" s="3">
        <v>16647</v>
      </c>
      <c r="Z278">
        <v>5318070</v>
      </c>
      <c r="AA278">
        <f t="shared" si="66"/>
        <v>0</v>
      </c>
      <c r="AB278" t="s">
        <v>278</v>
      </c>
      <c r="AC278">
        <v>678</v>
      </c>
      <c r="AD278">
        <v>14</v>
      </c>
      <c r="AE278">
        <v>15955</v>
      </c>
      <c r="AF278">
        <v>16647</v>
      </c>
      <c r="AG278" s="3">
        <f t="shared" si="67"/>
        <v>7507</v>
      </c>
      <c r="AH278" s="3">
        <f t="shared" si="68"/>
        <v>3695</v>
      </c>
      <c r="AI278" s="3">
        <f t="shared" si="69"/>
        <v>0</v>
      </c>
      <c r="AJ278" s="3">
        <f t="shared" si="70"/>
        <v>1609</v>
      </c>
      <c r="AK278" s="3">
        <f t="shared" si="71"/>
        <v>3</v>
      </c>
      <c r="AL278" s="7">
        <f t="shared" si="72"/>
        <v>3695</v>
      </c>
      <c r="AM278">
        <f t="shared" si="73"/>
        <v>678</v>
      </c>
      <c r="AN278">
        <f t="shared" si="74"/>
        <v>69.625301428306443</v>
      </c>
      <c r="AO278">
        <f t="shared" si="75"/>
        <v>34.270079762567242</v>
      </c>
      <c r="AP278">
        <f t="shared" si="76"/>
        <v>0</v>
      </c>
      <c r="AQ278">
        <f t="shared" si="77"/>
        <v>14.92301984789464</v>
      </c>
      <c r="AR278">
        <f t="shared" si="78"/>
        <v>2.7824151363383419E-2</v>
      </c>
      <c r="AS278">
        <f t="shared" si="79"/>
        <v>34.270079762567242</v>
      </c>
      <c r="AT278">
        <f t="shared" si="80"/>
        <v>6.2882582081246516</v>
      </c>
      <c r="AU278">
        <f t="shared" si="81"/>
        <v>19.811377425361925</v>
      </c>
      <c r="AW278">
        <v>5319010</v>
      </c>
      <c r="AX278" t="s">
        <v>279</v>
      </c>
      <c r="AY278" s="3">
        <v>16944</v>
      </c>
    </row>
    <row r="279" spans="1:51" x14ac:dyDescent="0.25">
      <c r="A279">
        <v>5319010</v>
      </c>
      <c r="B279" t="s">
        <v>279</v>
      </c>
      <c r="C279" s="3">
        <v>5054</v>
      </c>
      <c r="D279" s="3">
        <v>451</v>
      </c>
      <c r="E279" s="3"/>
      <c r="F279" s="3"/>
      <c r="G279" s="3"/>
      <c r="H279" s="3"/>
      <c r="I279" s="3"/>
      <c r="J279" s="3">
        <v>1447</v>
      </c>
      <c r="K279" s="3"/>
      <c r="L279" s="3">
        <v>596</v>
      </c>
      <c r="M279" s="3">
        <v>3014</v>
      </c>
      <c r="N279" s="3">
        <v>1826</v>
      </c>
      <c r="O279" s="3">
        <v>2639</v>
      </c>
      <c r="P279" s="3"/>
      <c r="Q279" s="3">
        <v>1875</v>
      </c>
      <c r="R279" s="3"/>
      <c r="S279" s="3"/>
      <c r="T279" s="3"/>
      <c r="U279" s="3">
        <v>3</v>
      </c>
      <c r="V279" s="3"/>
      <c r="W279" s="3"/>
      <c r="X279" s="3">
        <v>39</v>
      </c>
      <c r="Y279" s="3">
        <v>16944</v>
      </c>
      <c r="Z279">
        <v>5319010</v>
      </c>
      <c r="AA279">
        <f t="shared" si="66"/>
        <v>0</v>
      </c>
      <c r="AB279" t="s">
        <v>279</v>
      </c>
      <c r="AC279">
        <v>554</v>
      </c>
      <c r="AE279">
        <v>16390</v>
      </c>
      <c r="AF279">
        <v>16944</v>
      </c>
      <c r="AG279" s="3">
        <f t="shared" si="67"/>
        <v>5505</v>
      </c>
      <c r="AH279" s="3">
        <f t="shared" si="68"/>
        <v>7479</v>
      </c>
      <c r="AI279" s="3">
        <f t="shared" si="69"/>
        <v>0</v>
      </c>
      <c r="AJ279" s="3">
        <f t="shared" si="70"/>
        <v>1447</v>
      </c>
      <c r="AK279" s="3">
        <f t="shared" si="71"/>
        <v>3</v>
      </c>
      <c r="AL279" s="7">
        <f t="shared" si="72"/>
        <v>7479</v>
      </c>
      <c r="AM279">
        <f t="shared" si="73"/>
        <v>554</v>
      </c>
      <c r="AN279">
        <f t="shared" si="74"/>
        <v>51.057317751808576</v>
      </c>
      <c r="AO279">
        <f t="shared" si="75"/>
        <v>69.365609348914859</v>
      </c>
      <c r="AP279">
        <f t="shared" si="76"/>
        <v>0</v>
      </c>
      <c r="AQ279">
        <f t="shared" si="77"/>
        <v>13.420515674271934</v>
      </c>
      <c r="AR279">
        <f t="shared" si="78"/>
        <v>2.7824151363383419E-2</v>
      </c>
      <c r="AS279">
        <f t="shared" si="79"/>
        <v>69.365609348914859</v>
      </c>
      <c r="AT279">
        <f t="shared" si="80"/>
        <v>5.138193285104804</v>
      </c>
      <c r="AU279">
        <f t="shared" si="81"/>
        <v>3.5174693106704438</v>
      </c>
      <c r="AW279">
        <v>5319011</v>
      </c>
      <c r="AX279" t="s">
        <v>280</v>
      </c>
      <c r="AY279" s="3">
        <v>21062</v>
      </c>
    </row>
    <row r="280" spans="1:51" x14ac:dyDescent="0.25">
      <c r="A280">
        <v>5319011</v>
      </c>
      <c r="B280" t="s">
        <v>280</v>
      </c>
      <c r="C280" s="3">
        <v>7316</v>
      </c>
      <c r="D280" s="3">
        <v>589</v>
      </c>
      <c r="E280" s="3"/>
      <c r="F280" s="3"/>
      <c r="G280" s="3"/>
      <c r="H280" s="3"/>
      <c r="I280" s="3"/>
      <c r="J280" s="3">
        <v>1593</v>
      </c>
      <c r="K280" s="3"/>
      <c r="L280" s="3">
        <v>112</v>
      </c>
      <c r="M280" s="3">
        <v>2506</v>
      </c>
      <c r="N280" s="3">
        <v>5774</v>
      </c>
      <c r="O280" s="3">
        <v>2226</v>
      </c>
      <c r="P280" s="3"/>
      <c r="Q280" s="3">
        <v>908</v>
      </c>
      <c r="R280" s="3"/>
      <c r="S280" s="3"/>
      <c r="T280" s="3"/>
      <c r="U280" s="3">
        <v>16</v>
      </c>
      <c r="V280" s="3"/>
      <c r="W280" s="3"/>
      <c r="X280" s="3">
        <v>22</v>
      </c>
      <c r="Y280" s="3">
        <v>21062</v>
      </c>
      <c r="Z280">
        <v>5319011</v>
      </c>
      <c r="AA280">
        <f t="shared" si="66"/>
        <v>0</v>
      </c>
      <c r="AB280" t="s">
        <v>280</v>
      </c>
      <c r="AC280">
        <v>958</v>
      </c>
      <c r="AD280">
        <v>15</v>
      </c>
      <c r="AE280">
        <v>20089</v>
      </c>
      <c r="AF280">
        <v>21062</v>
      </c>
      <c r="AG280" s="3">
        <f t="shared" si="67"/>
        <v>7905</v>
      </c>
      <c r="AH280" s="3">
        <f t="shared" si="68"/>
        <v>10506</v>
      </c>
      <c r="AI280" s="3">
        <f t="shared" si="69"/>
        <v>0</v>
      </c>
      <c r="AJ280" s="3">
        <f t="shared" si="70"/>
        <v>1593</v>
      </c>
      <c r="AK280" s="3">
        <f t="shared" si="71"/>
        <v>16</v>
      </c>
      <c r="AL280" s="7">
        <f t="shared" si="72"/>
        <v>10506</v>
      </c>
      <c r="AM280">
        <f t="shared" si="73"/>
        <v>958</v>
      </c>
      <c r="AN280">
        <f t="shared" si="74"/>
        <v>73.316638842515303</v>
      </c>
      <c r="AO280">
        <f t="shared" si="75"/>
        <v>97.440178074568735</v>
      </c>
      <c r="AP280">
        <f t="shared" si="76"/>
        <v>0</v>
      </c>
      <c r="AQ280">
        <f t="shared" si="77"/>
        <v>14.774624373956593</v>
      </c>
      <c r="AR280">
        <f t="shared" si="78"/>
        <v>0.14839547393804489</v>
      </c>
      <c r="AS280">
        <f t="shared" si="79"/>
        <v>97.440178074568735</v>
      </c>
      <c r="AT280">
        <f t="shared" si="80"/>
        <v>8.885179002040438</v>
      </c>
      <c r="AU280">
        <f t="shared" si="81"/>
        <v>0.53176336530244039</v>
      </c>
      <c r="AW280">
        <v>5319020</v>
      </c>
      <c r="AX280" t="s">
        <v>281</v>
      </c>
      <c r="AY280" s="3">
        <v>51280</v>
      </c>
    </row>
    <row r="281" spans="1:51" x14ac:dyDescent="0.25">
      <c r="A281">
        <v>5319020</v>
      </c>
      <c r="B281" t="s">
        <v>281</v>
      </c>
      <c r="C281" s="3">
        <v>10281</v>
      </c>
      <c r="D281" s="3">
        <v>5091</v>
      </c>
      <c r="E281" s="3"/>
      <c r="F281" s="3"/>
      <c r="G281" s="3"/>
      <c r="H281" s="3"/>
      <c r="I281" s="3"/>
      <c r="J281" s="3">
        <v>2347</v>
      </c>
      <c r="K281" s="3"/>
      <c r="L281" s="3">
        <v>10481</v>
      </c>
      <c r="M281" s="3">
        <v>17457</v>
      </c>
      <c r="N281" s="3">
        <v>702</v>
      </c>
      <c r="O281" s="3">
        <v>3388</v>
      </c>
      <c r="P281" s="3"/>
      <c r="Q281" s="3">
        <v>1458</v>
      </c>
      <c r="R281" s="3"/>
      <c r="S281" s="3"/>
      <c r="T281" s="3"/>
      <c r="U281" s="3"/>
      <c r="V281" s="3"/>
      <c r="W281" s="3"/>
      <c r="X281" s="3">
        <v>75</v>
      </c>
      <c r="Y281" s="3">
        <v>51280</v>
      </c>
      <c r="Z281">
        <v>5319020</v>
      </c>
      <c r="AA281">
        <f t="shared" si="66"/>
        <v>0</v>
      </c>
      <c r="AB281" t="s">
        <v>281</v>
      </c>
      <c r="AC281">
        <v>359</v>
      </c>
      <c r="AD281">
        <v>13</v>
      </c>
      <c r="AE281">
        <v>50908</v>
      </c>
      <c r="AF281">
        <v>51280</v>
      </c>
      <c r="AG281" s="3">
        <f t="shared" si="67"/>
        <v>15372</v>
      </c>
      <c r="AH281" s="3">
        <f t="shared" si="68"/>
        <v>21547</v>
      </c>
      <c r="AI281" s="3">
        <f t="shared" si="69"/>
        <v>0</v>
      </c>
      <c r="AJ281" s="3">
        <f t="shared" si="70"/>
        <v>2347</v>
      </c>
      <c r="AK281" s="3">
        <f t="shared" si="71"/>
        <v>0</v>
      </c>
      <c r="AL281" s="7">
        <f t="shared" si="72"/>
        <v>21547</v>
      </c>
      <c r="AM281">
        <f t="shared" si="73"/>
        <v>359</v>
      </c>
      <c r="AN281">
        <f t="shared" si="74"/>
        <v>142.57095158597664</v>
      </c>
      <c r="AO281">
        <f t="shared" si="75"/>
        <v>199.84232980894083</v>
      </c>
      <c r="AP281">
        <f t="shared" si="76"/>
        <v>0</v>
      </c>
      <c r="AQ281">
        <f t="shared" si="77"/>
        <v>21.76776108328696</v>
      </c>
      <c r="AR281">
        <f t="shared" si="78"/>
        <v>0</v>
      </c>
      <c r="AS281">
        <f t="shared" si="79"/>
        <v>199.84232980894083</v>
      </c>
      <c r="AT281">
        <f t="shared" si="80"/>
        <v>3.3296234464848822</v>
      </c>
      <c r="AU281">
        <f t="shared" si="81"/>
        <v>20.438767550702028</v>
      </c>
      <c r="AW281">
        <v>5319030</v>
      </c>
      <c r="AX281" t="s">
        <v>282</v>
      </c>
      <c r="AY281" s="3">
        <v>29035</v>
      </c>
    </row>
    <row r="282" spans="1:51" x14ac:dyDescent="0.25">
      <c r="A282">
        <v>5319030</v>
      </c>
      <c r="B282" t="s">
        <v>282</v>
      </c>
      <c r="C282" s="3">
        <v>18489</v>
      </c>
      <c r="D282" s="3">
        <v>2877</v>
      </c>
      <c r="E282" s="3"/>
      <c r="F282" s="3">
        <v>92</v>
      </c>
      <c r="G282" s="3">
        <v>18</v>
      </c>
      <c r="H282" s="3"/>
      <c r="I282" s="3"/>
      <c r="J282" s="3">
        <v>1398</v>
      </c>
      <c r="K282" s="3"/>
      <c r="L282" s="3">
        <v>794</v>
      </c>
      <c r="M282" s="3">
        <v>947</v>
      </c>
      <c r="N282" s="3">
        <v>2173</v>
      </c>
      <c r="O282" s="3">
        <v>1474</v>
      </c>
      <c r="P282" s="3">
        <v>5</v>
      </c>
      <c r="Q282" s="3">
        <v>554</v>
      </c>
      <c r="R282" s="3"/>
      <c r="S282" s="3">
        <v>20</v>
      </c>
      <c r="T282" s="3"/>
      <c r="U282" s="3">
        <v>54</v>
      </c>
      <c r="V282" s="3">
        <v>109</v>
      </c>
      <c r="W282" s="3"/>
      <c r="X282" s="3">
        <v>31</v>
      </c>
      <c r="Y282" s="3">
        <v>29035</v>
      </c>
      <c r="Z282">
        <v>5319030</v>
      </c>
      <c r="AA282">
        <f t="shared" si="66"/>
        <v>0</v>
      </c>
      <c r="AB282" t="s">
        <v>282</v>
      </c>
      <c r="AC282">
        <v>458</v>
      </c>
      <c r="AD282">
        <v>76</v>
      </c>
      <c r="AE282">
        <v>28501</v>
      </c>
      <c r="AF282">
        <v>29035</v>
      </c>
      <c r="AG282" s="3">
        <f t="shared" si="67"/>
        <v>21476</v>
      </c>
      <c r="AH282" s="3">
        <f t="shared" si="68"/>
        <v>4594</v>
      </c>
      <c r="AI282" s="3">
        <f t="shared" si="69"/>
        <v>0</v>
      </c>
      <c r="AJ282" s="3">
        <f t="shared" si="70"/>
        <v>1398</v>
      </c>
      <c r="AK282" s="3">
        <f t="shared" si="71"/>
        <v>54</v>
      </c>
      <c r="AL282" s="7">
        <f t="shared" si="72"/>
        <v>4594</v>
      </c>
      <c r="AM282">
        <f t="shared" si="73"/>
        <v>458</v>
      </c>
      <c r="AN282">
        <f t="shared" si="74"/>
        <v>199.18382489334076</v>
      </c>
      <c r="AO282">
        <f t="shared" si="75"/>
        <v>42.608050454461136</v>
      </c>
      <c r="AP282">
        <f t="shared" si="76"/>
        <v>0</v>
      </c>
      <c r="AQ282">
        <f t="shared" si="77"/>
        <v>12.966054535336671</v>
      </c>
      <c r="AR282">
        <f t="shared" si="78"/>
        <v>0.5008347245409015</v>
      </c>
      <c r="AS282">
        <f t="shared" si="79"/>
        <v>42.608050454461136</v>
      </c>
      <c r="AT282">
        <f t="shared" si="80"/>
        <v>4.2478204414765353</v>
      </c>
      <c r="AU282">
        <f t="shared" si="81"/>
        <v>2.7346306182193905</v>
      </c>
      <c r="AW282">
        <v>5319031</v>
      </c>
      <c r="AX282" t="s">
        <v>283</v>
      </c>
      <c r="AY282" s="3">
        <v>22896</v>
      </c>
    </row>
    <row r="283" spans="1:51" x14ac:dyDescent="0.25">
      <c r="A283">
        <v>5319031</v>
      </c>
      <c r="B283" t="s">
        <v>283</v>
      </c>
      <c r="C283" s="3">
        <v>4148</v>
      </c>
      <c r="D283" s="3">
        <v>8788</v>
      </c>
      <c r="E283" s="3"/>
      <c r="F283" s="3"/>
      <c r="G283" s="3"/>
      <c r="H283" s="3"/>
      <c r="I283" s="3"/>
      <c r="J283" s="3">
        <v>1991</v>
      </c>
      <c r="K283" s="3"/>
      <c r="L283" s="3">
        <v>3589</v>
      </c>
      <c r="M283" s="3">
        <v>253</v>
      </c>
      <c r="N283" s="3">
        <v>1065</v>
      </c>
      <c r="O283" s="3">
        <v>2394</v>
      </c>
      <c r="P283" s="3"/>
      <c r="Q283" s="3">
        <v>648</v>
      </c>
      <c r="R283" s="3"/>
      <c r="S283" s="3">
        <v>15</v>
      </c>
      <c r="T283" s="3"/>
      <c r="U283" s="3">
        <v>5</v>
      </c>
      <c r="V283" s="3"/>
      <c r="W283" s="3"/>
      <c r="X283" s="3"/>
      <c r="Y283" s="3">
        <v>22896</v>
      </c>
      <c r="Z283">
        <v>5319031</v>
      </c>
      <c r="AA283">
        <f t="shared" si="66"/>
        <v>0</v>
      </c>
      <c r="AB283" t="s">
        <v>283</v>
      </c>
      <c r="AC283">
        <v>361</v>
      </c>
      <c r="AD283">
        <v>23</v>
      </c>
      <c r="AE283">
        <v>22512</v>
      </c>
      <c r="AF283">
        <v>22896</v>
      </c>
      <c r="AG283" s="3">
        <f t="shared" si="67"/>
        <v>12936</v>
      </c>
      <c r="AH283" s="3">
        <f t="shared" si="68"/>
        <v>3712</v>
      </c>
      <c r="AI283" s="3">
        <f t="shared" si="69"/>
        <v>0</v>
      </c>
      <c r="AJ283" s="3">
        <f t="shared" si="70"/>
        <v>1991</v>
      </c>
      <c r="AK283" s="3">
        <f t="shared" si="71"/>
        <v>5</v>
      </c>
      <c r="AL283" s="7">
        <f t="shared" si="72"/>
        <v>3712</v>
      </c>
      <c r="AM283">
        <f t="shared" si="73"/>
        <v>361</v>
      </c>
      <c r="AN283">
        <f t="shared" si="74"/>
        <v>119.9777406789093</v>
      </c>
      <c r="AO283">
        <f t="shared" si="75"/>
        <v>34.42774995362641</v>
      </c>
      <c r="AP283">
        <f t="shared" si="76"/>
        <v>0</v>
      </c>
      <c r="AQ283">
        <f t="shared" si="77"/>
        <v>18.465961788165462</v>
      </c>
      <c r="AR283">
        <f t="shared" si="78"/>
        <v>4.6373585605639027E-2</v>
      </c>
      <c r="AS283">
        <f t="shared" si="79"/>
        <v>34.42774995362641</v>
      </c>
      <c r="AT283">
        <f t="shared" si="80"/>
        <v>3.3481728807271378</v>
      </c>
      <c r="AU283">
        <f t="shared" si="81"/>
        <v>15.675227113906359</v>
      </c>
      <c r="AW283">
        <v>5319040</v>
      </c>
      <c r="AX283" t="s">
        <v>284</v>
      </c>
      <c r="AY283" s="3">
        <v>35821</v>
      </c>
    </row>
    <row r="284" spans="1:51" x14ac:dyDescent="0.25">
      <c r="A284">
        <v>5319040</v>
      </c>
      <c r="B284" t="s">
        <v>284</v>
      </c>
      <c r="C284" s="3">
        <v>16874</v>
      </c>
      <c r="D284" s="3">
        <v>8878</v>
      </c>
      <c r="E284" s="3"/>
      <c r="F284" s="3"/>
      <c r="G284" s="3">
        <v>16</v>
      </c>
      <c r="H284" s="3"/>
      <c r="I284" s="3"/>
      <c r="J284" s="3">
        <v>2771</v>
      </c>
      <c r="K284" s="3"/>
      <c r="L284" s="3">
        <v>699</v>
      </c>
      <c r="M284" s="3">
        <v>1028</v>
      </c>
      <c r="N284" s="3">
        <v>1166</v>
      </c>
      <c r="O284" s="3">
        <v>3497</v>
      </c>
      <c r="P284" s="3"/>
      <c r="Q284" s="3">
        <v>749</v>
      </c>
      <c r="R284" s="3"/>
      <c r="S284" s="3">
        <v>83</v>
      </c>
      <c r="T284" s="3"/>
      <c r="U284" s="3">
        <v>23</v>
      </c>
      <c r="V284" s="3"/>
      <c r="W284" s="3"/>
      <c r="X284" s="3">
        <v>37</v>
      </c>
      <c r="Y284" s="3">
        <v>35821</v>
      </c>
      <c r="Z284">
        <v>5319040</v>
      </c>
      <c r="AA284">
        <f t="shared" si="66"/>
        <v>0</v>
      </c>
      <c r="AB284" t="s">
        <v>284</v>
      </c>
      <c r="AC284">
        <v>1153</v>
      </c>
      <c r="AD284">
        <v>548</v>
      </c>
      <c r="AE284">
        <v>34120</v>
      </c>
      <c r="AF284">
        <v>35821</v>
      </c>
      <c r="AG284" s="3">
        <f t="shared" si="67"/>
        <v>25768</v>
      </c>
      <c r="AH284" s="3">
        <f t="shared" si="68"/>
        <v>5691</v>
      </c>
      <c r="AI284" s="3">
        <f t="shared" si="69"/>
        <v>0</v>
      </c>
      <c r="AJ284" s="3">
        <f t="shared" si="70"/>
        <v>2771</v>
      </c>
      <c r="AK284" s="3">
        <f t="shared" si="71"/>
        <v>23</v>
      </c>
      <c r="AL284" s="7">
        <f t="shared" si="72"/>
        <v>5691</v>
      </c>
      <c r="AM284">
        <f t="shared" si="73"/>
        <v>1153</v>
      </c>
      <c r="AN284">
        <f t="shared" si="74"/>
        <v>238.99091077722127</v>
      </c>
      <c r="AO284">
        <f t="shared" si="75"/>
        <v>52.782415136338344</v>
      </c>
      <c r="AP284">
        <f t="shared" si="76"/>
        <v>0</v>
      </c>
      <c r="AQ284">
        <f t="shared" si="77"/>
        <v>25.700241142645147</v>
      </c>
      <c r="AR284">
        <f t="shared" si="78"/>
        <v>0.21331849378593953</v>
      </c>
      <c r="AS284">
        <f t="shared" si="79"/>
        <v>52.782415136338344</v>
      </c>
      <c r="AT284">
        <f t="shared" si="80"/>
        <v>10.69374884066036</v>
      </c>
      <c r="AU284">
        <f t="shared" si="81"/>
        <v>1.9513693085061834</v>
      </c>
      <c r="AW284">
        <v>5319050</v>
      </c>
      <c r="AX284" t="s">
        <v>285</v>
      </c>
      <c r="AY284" s="3">
        <v>12149</v>
      </c>
    </row>
    <row r="285" spans="1:51" x14ac:dyDescent="0.25">
      <c r="A285">
        <v>5319050</v>
      </c>
      <c r="B285" t="s">
        <v>285</v>
      </c>
      <c r="C285" s="3">
        <v>2120</v>
      </c>
      <c r="D285" s="3">
        <v>4601</v>
      </c>
      <c r="E285" s="3"/>
      <c r="F285" s="3"/>
      <c r="G285" s="3"/>
      <c r="H285" s="3"/>
      <c r="I285" s="3"/>
      <c r="J285" s="3">
        <v>850</v>
      </c>
      <c r="K285" s="3"/>
      <c r="L285" s="3">
        <v>315</v>
      </c>
      <c r="M285" s="3"/>
      <c r="N285" s="3">
        <v>1112</v>
      </c>
      <c r="O285" s="3">
        <v>2029</v>
      </c>
      <c r="P285" s="3"/>
      <c r="Q285" s="3">
        <v>1071</v>
      </c>
      <c r="R285" s="3"/>
      <c r="S285" s="3">
        <v>51</v>
      </c>
      <c r="T285" s="3"/>
      <c r="U285" s="3"/>
      <c r="V285" s="3"/>
      <c r="W285" s="3"/>
      <c r="X285" s="3"/>
      <c r="Y285" s="3">
        <v>12149</v>
      </c>
      <c r="Z285">
        <v>5319050</v>
      </c>
      <c r="AA285">
        <f t="shared" si="66"/>
        <v>0</v>
      </c>
      <c r="AB285" t="s">
        <v>285</v>
      </c>
      <c r="AC285">
        <v>249</v>
      </c>
      <c r="AD285">
        <v>37</v>
      </c>
      <c r="AE285">
        <v>11863</v>
      </c>
      <c r="AF285">
        <v>12149</v>
      </c>
      <c r="AG285" s="3">
        <f t="shared" si="67"/>
        <v>6721</v>
      </c>
      <c r="AH285" s="3">
        <f t="shared" si="68"/>
        <v>3141</v>
      </c>
      <c r="AI285" s="3">
        <f t="shared" si="69"/>
        <v>0</v>
      </c>
      <c r="AJ285" s="3">
        <f t="shared" si="70"/>
        <v>850</v>
      </c>
      <c r="AK285" s="3">
        <f t="shared" si="71"/>
        <v>0</v>
      </c>
      <c r="AL285" s="7">
        <f t="shared" si="72"/>
        <v>3141</v>
      </c>
      <c r="AM285">
        <f t="shared" si="73"/>
        <v>249</v>
      </c>
      <c r="AN285">
        <f t="shared" si="74"/>
        <v>62.335373771099981</v>
      </c>
      <c r="AO285">
        <f t="shared" si="75"/>
        <v>29.131886477462437</v>
      </c>
      <c r="AP285">
        <f t="shared" si="76"/>
        <v>0</v>
      </c>
      <c r="AQ285">
        <f t="shared" si="77"/>
        <v>7.8835095529586336</v>
      </c>
      <c r="AR285">
        <f t="shared" si="78"/>
        <v>0</v>
      </c>
      <c r="AS285">
        <f t="shared" si="79"/>
        <v>29.131886477462437</v>
      </c>
      <c r="AT285">
        <f t="shared" si="80"/>
        <v>2.3094045631608235</v>
      </c>
      <c r="AU285">
        <f t="shared" si="81"/>
        <v>2.5928059922627376</v>
      </c>
      <c r="AW285">
        <v>5319051</v>
      </c>
      <c r="AX285" t="s">
        <v>286</v>
      </c>
      <c r="AY285" s="3">
        <v>10585</v>
      </c>
    </row>
    <row r="286" spans="1:51" x14ac:dyDescent="0.25">
      <c r="A286">
        <v>5319051</v>
      </c>
      <c r="B286" t="s">
        <v>286</v>
      </c>
      <c r="C286" s="3">
        <v>1339</v>
      </c>
      <c r="D286" s="3">
        <v>5379</v>
      </c>
      <c r="E286" s="3"/>
      <c r="F286" s="3"/>
      <c r="G286" s="3"/>
      <c r="H286" s="3"/>
      <c r="I286" s="3"/>
      <c r="J286" s="3">
        <v>602</v>
      </c>
      <c r="K286" s="3"/>
      <c r="L286" s="3">
        <v>155</v>
      </c>
      <c r="M286" s="3">
        <v>55</v>
      </c>
      <c r="N286" s="3">
        <v>194</v>
      </c>
      <c r="O286" s="3">
        <v>2143</v>
      </c>
      <c r="P286" s="3"/>
      <c r="Q286" s="3">
        <v>703</v>
      </c>
      <c r="R286" s="3"/>
      <c r="S286" s="3">
        <v>15</v>
      </c>
      <c r="T286" s="3"/>
      <c r="U286" s="3"/>
      <c r="V286" s="3"/>
      <c r="W286" s="3"/>
      <c r="X286" s="3"/>
      <c r="Y286" s="3">
        <v>10585</v>
      </c>
      <c r="Z286">
        <v>5319051</v>
      </c>
      <c r="AA286">
        <f t="shared" si="66"/>
        <v>0</v>
      </c>
      <c r="AB286" t="s">
        <v>286</v>
      </c>
      <c r="AC286">
        <v>371</v>
      </c>
      <c r="AD286">
        <v>21</v>
      </c>
      <c r="AE286">
        <v>10193</v>
      </c>
      <c r="AF286">
        <v>10585</v>
      </c>
      <c r="AG286" s="3">
        <f t="shared" si="67"/>
        <v>6718</v>
      </c>
      <c r="AH286" s="3">
        <f t="shared" si="68"/>
        <v>2392</v>
      </c>
      <c r="AI286" s="3">
        <f t="shared" si="69"/>
        <v>0</v>
      </c>
      <c r="AJ286" s="3">
        <f t="shared" si="70"/>
        <v>602</v>
      </c>
      <c r="AK286" s="3">
        <f t="shared" si="71"/>
        <v>0</v>
      </c>
      <c r="AL286" s="7">
        <f t="shared" si="72"/>
        <v>2392</v>
      </c>
      <c r="AM286">
        <f t="shared" si="73"/>
        <v>371</v>
      </c>
      <c r="AN286">
        <f t="shared" si="74"/>
        <v>62.307549619736605</v>
      </c>
      <c r="AO286">
        <f t="shared" si="75"/>
        <v>22.185123353737712</v>
      </c>
      <c r="AP286">
        <f t="shared" si="76"/>
        <v>0</v>
      </c>
      <c r="AQ286">
        <f t="shared" si="77"/>
        <v>5.5833797069189384</v>
      </c>
      <c r="AR286">
        <f t="shared" si="78"/>
        <v>0</v>
      </c>
      <c r="AS286">
        <f t="shared" si="79"/>
        <v>22.185123353737712</v>
      </c>
      <c r="AT286">
        <f t="shared" si="80"/>
        <v>3.440920051938416</v>
      </c>
      <c r="AU286">
        <f t="shared" si="81"/>
        <v>1.4643363249881909</v>
      </c>
      <c r="AW286">
        <v>5319060</v>
      </c>
      <c r="AX286" t="s">
        <v>287</v>
      </c>
      <c r="AY286" s="3">
        <v>39529</v>
      </c>
    </row>
    <row r="287" spans="1:51" x14ac:dyDescent="0.25">
      <c r="A287">
        <v>5319060</v>
      </c>
      <c r="B287" t="s">
        <v>287</v>
      </c>
      <c r="C287" s="3"/>
      <c r="D287" s="3">
        <v>23922</v>
      </c>
      <c r="E287" s="3"/>
      <c r="F287" s="3">
        <v>30</v>
      </c>
      <c r="G287" s="3">
        <v>26</v>
      </c>
      <c r="H287" s="3"/>
      <c r="I287" s="3"/>
      <c r="J287" s="3">
        <v>3733</v>
      </c>
      <c r="K287" s="3"/>
      <c r="L287" s="3">
        <v>2627</v>
      </c>
      <c r="M287" s="3">
        <v>1695</v>
      </c>
      <c r="N287" s="3">
        <v>4560</v>
      </c>
      <c r="O287" s="3">
        <v>1745</v>
      </c>
      <c r="P287" s="3"/>
      <c r="Q287" s="3">
        <v>772</v>
      </c>
      <c r="R287" s="3"/>
      <c r="S287" s="3">
        <v>116</v>
      </c>
      <c r="T287" s="3"/>
      <c r="U287" s="3">
        <v>249</v>
      </c>
      <c r="V287" s="3"/>
      <c r="W287" s="3"/>
      <c r="X287" s="3">
        <v>54</v>
      </c>
      <c r="Y287" s="3">
        <v>39529</v>
      </c>
      <c r="Z287">
        <v>5319060</v>
      </c>
      <c r="AA287">
        <f t="shared" si="66"/>
        <v>0</v>
      </c>
      <c r="AB287" t="s">
        <v>287</v>
      </c>
      <c r="AC287">
        <v>855</v>
      </c>
      <c r="AE287">
        <v>38674</v>
      </c>
      <c r="AF287">
        <v>39529</v>
      </c>
      <c r="AG287" s="3">
        <f t="shared" si="67"/>
        <v>23978</v>
      </c>
      <c r="AH287" s="3">
        <f t="shared" si="68"/>
        <v>8000</v>
      </c>
      <c r="AI287" s="3">
        <f t="shared" si="69"/>
        <v>0</v>
      </c>
      <c r="AJ287" s="3">
        <f t="shared" si="70"/>
        <v>3733</v>
      </c>
      <c r="AK287" s="3">
        <f t="shared" si="71"/>
        <v>249</v>
      </c>
      <c r="AL287" s="7">
        <f t="shared" si="72"/>
        <v>8000</v>
      </c>
      <c r="AM287">
        <f t="shared" si="73"/>
        <v>855</v>
      </c>
      <c r="AN287">
        <f t="shared" si="74"/>
        <v>222.38916713040254</v>
      </c>
      <c r="AO287">
        <f t="shared" si="75"/>
        <v>74.197736969022444</v>
      </c>
      <c r="AP287">
        <f t="shared" si="76"/>
        <v>0</v>
      </c>
      <c r="AQ287">
        <f t="shared" si="77"/>
        <v>34.622519013170098</v>
      </c>
      <c r="AR287">
        <f t="shared" si="78"/>
        <v>2.3094045631608235</v>
      </c>
      <c r="AS287">
        <f t="shared" si="79"/>
        <v>74.197736969022444</v>
      </c>
      <c r="AT287">
        <f t="shared" si="80"/>
        <v>7.9298831385642741</v>
      </c>
      <c r="AU287">
        <f t="shared" si="81"/>
        <v>6.6457537504110906</v>
      </c>
      <c r="AW287">
        <v>5320010</v>
      </c>
      <c r="AX287" t="s">
        <v>288</v>
      </c>
      <c r="AY287" s="3">
        <v>3899</v>
      </c>
    </row>
    <row r="288" spans="1:51" x14ac:dyDescent="0.25">
      <c r="A288">
        <v>5320010</v>
      </c>
      <c r="B288" t="s">
        <v>288</v>
      </c>
      <c r="C288" s="3"/>
      <c r="D288" s="3">
        <v>100</v>
      </c>
      <c r="E288" s="3"/>
      <c r="F288" s="3"/>
      <c r="G288" s="3"/>
      <c r="H288" s="3"/>
      <c r="I288" s="3"/>
      <c r="J288" s="3"/>
      <c r="K288" s="3"/>
      <c r="L288" s="3">
        <v>995</v>
      </c>
      <c r="M288" s="3">
        <v>17</v>
      </c>
      <c r="N288" s="3">
        <v>2515</v>
      </c>
      <c r="O288" s="3"/>
      <c r="P288" s="3">
        <v>55</v>
      </c>
      <c r="Q288" s="3">
        <v>77</v>
      </c>
      <c r="R288" s="3"/>
      <c r="S288" s="3">
        <v>75</v>
      </c>
      <c r="T288" s="3"/>
      <c r="U288" s="3">
        <v>6</v>
      </c>
      <c r="V288" s="3"/>
      <c r="W288" s="3"/>
      <c r="X288" s="3">
        <v>59</v>
      </c>
      <c r="Y288" s="3">
        <v>3899</v>
      </c>
      <c r="Z288">
        <v>5320010</v>
      </c>
      <c r="AA288">
        <f t="shared" si="66"/>
        <v>0</v>
      </c>
      <c r="AB288" t="s">
        <v>288</v>
      </c>
      <c r="AC288">
        <v>70</v>
      </c>
      <c r="AE288">
        <v>3829</v>
      </c>
      <c r="AF288">
        <v>3899</v>
      </c>
      <c r="AG288" s="3">
        <f t="shared" si="67"/>
        <v>100</v>
      </c>
      <c r="AH288" s="3">
        <f t="shared" si="68"/>
        <v>2532</v>
      </c>
      <c r="AI288" s="3">
        <f t="shared" si="69"/>
        <v>0</v>
      </c>
      <c r="AJ288" s="3">
        <f t="shared" si="70"/>
        <v>0</v>
      </c>
      <c r="AK288" s="3">
        <f t="shared" si="71"/>
        <v>6</v>
      </c>
      <c r="AL288" s="7">
        <f t="shared" si="72"/>
        <v>2532</v>
      </c>
      <c r="AM288">
        <f t="shared" si="73"/>
        <v>70</v>
      </c>
      <c r="AN288">
        <f t="shared" si="74"/>
        <v>0.92747171211278057</v>
      </c>
      <c r="AO288">
        <f t="shared" si="75"/>
        <v>23.483583750695601</v>
      </c>
      <c r="AP288">
        <f t="shared" si="76"/>
        <v>0</v>
      </c>
      <c r="AQ288">
        <f t="shared" si="77"/>
        <v>0</v>
      </c>
      <c r="AR288">
        <f t="shared" si="78"/>
        <v>5.5648302726766838E-2</v>
      </c>
      <c r="AS288">
        <f t="shared" si="79"/>
        <v>23.483583750695601</v>
      </c>
      <c r="AT288">
        <f t="shared" si="80"/>
        <v>0.64923019847894636</v>
      </c>
      <c r="AU288">
        <f t="shared" si="81"/>
        <v>25.519363939471663</v>
      </c>
      <c r="AW288">
        <v>5320020</v>
      </c>
      <c r="AX288" t="s">
        <v>289</v>
      </c>
      <c r="AY288" s="3">
        <v>6276</v>
      </c>
    </row>
    <row r="289" spans="1:51" x14ac:dyDescent="0.25">
      <c r="A289">
        <v>5320020</v>
      </c>
      <c r="B289" t="s">
        <v>289</v>
      </c>
      <c r="C289" s="3">
        <v>236</v>
      </c>
      <c r="D289" s="3"/>
      <c r="E289" s="3"/>
      <c r="F289" s="3"/>
      <c r="G289" s="3"/>
      <c r="H289" s="3"/>
      <c r="I289" s="3"/>
      <c r="J289" s="3"/>
      <c r="K289" s="3"/>
      <c r="L289" s="3">
        <v>44</v>
      </c>
      <c r="M289" s="3"/>
      <c r="N289" s="3">
        <v>5852</v>
      </c>
      <c r="O289" s="3"/>
      <c r="P289" s="3">
        <v>24</v>
      </c>
      <c r="Q289" s="3"/>
      <c r="R289" s="3"/>
      <c r="S289" s="3"/>
      <c r="T289" s="3"/>
      <c r="U289" s="3"/>
      <c r="V289" s="3"/>
      <c r="W289" s="3"/>
      <c r="X289" s="3">
        <v>120</v>
      </c>
      <c r="Y289" s="3">
        <v>6276</v>
      </c>
      <c r="Z289">
        <v>5320020</v>
      </c>
      <c r="AA289">
        <f t="shared" si="66"/>
        <v>0</v>
      </c>
      <c r="AB289" t="s">
        <v>289</v>
      </c>
      <c r="AC289">
        <v>11</v>
      </c>
      <c r="AE289">
        <v>6265</v>
      </c>
      <c r="AF289">
        <v>6276</v>
      </c>
      <c r="AG289" s="3">
        <f t="shared" si="67"/>
        <v>236</v>
      </c>
      <c r="AH289" s="3">
        <f t="shared" si="68"/>
        <v>5852</v>
      </c>
      <c r="AI289" s="3">
        <f t="shared" si="69"/>
        <v>0</v>
      </c>
      <c r="AJ289" s="3">
        <f t="shared" si="70"/>
        <v>0</v>
      </c>
      <c r="AK289" s="3">
        <f t="shared" si="71"/>
        <v>0</v>
      </c>
      <c r="AL289" s="7">
        <f t="shared" si="72"/>
        <v>5852</v>
      </c>
      <c r="AM289">
        <f t="shared" si="73"/>
        <v>11</v>
      </c>
      <c r="AN289">
        <f t="shared" si="74"/>
        <v>2.1888332405861624</v>
      </c>
      <c r="AO289">
        <f t="shared" si="75"/>
        <v>54.275644592839924</v>
      </c>
      <c r="AP289">
        <f t="shared" si="76"/>
        <v>0</v>
      </c>
      <c r="AQ289">
        <f t="shared" si="77"/>
        <v>0</v>
      </c>
      <c r="AR289">
        <f t="shared" si="78"/>
        <v>0</v>
      </c>
      <c r="AS289">
        <f t="shared" si="79"/>
        <v>54.275644592839924</v>
      </c>
      <c r="AT289">
        <f t="shared" si="80"/>
        <v>0.10202188833240587</v>
      </c>
      <c r="AU289">
        <f t="shared" si="81"/>
        <v>0.70108349267049075</v>
      </c>
      <c r="AW289">
        <v>5320030</v>
      </c>
      <c r="AX289" t="s">
        <v>290</v>
      </c>
      <c r="AY289" s="3">
        <v>5884</v>
      </c>
    </row>
    <row r="290" spans="1:51" x14ac:dyDescent="0.25">
      <c r="A290">
        <v>5320030</v>
      </c>
      <c r="B290" t="s">
        <v>290</v>
      </c>
      <c r="C290" s="3"/>
      <c r="D290" s="3">
        <v>319</v>
      </c>
      <c r="E290" s="3"/>
      <c r="F290" s="3"/>
      <c r="G290" s="3"/>
      <c r="H290" s="3"/>
      <c r="I290" s="3"/>
      <c r="J290" s="3"/>
      <c r="K290" s="3"/>
      <c r="L290" s="3">
        <v>361</v>
      </c>
      <c r="M290" s="3"/>
      <c r="N290" s="3">
        <v>5101</v>
      </c>
      <c r="O290" s="3"/>
      <c r="P290" s="3">
        <v>66</v>
      </c>
      <c r="Q290" s="3"/>
      <c r="R290" s="3"/>
      <c r="S290" s="3"/>
      <c r="T290" s="3"/>
      <c r="U290" s="3"/>
      <c r="V290" s="3"/>
      <c r="W290" s="3"/>
      <c r="X290" s="3">
        <v>37</v>
      </c>
      <c r="Y290" s="3">
        <v>5884</v>
      </c>
      <c r="Z290">
        <v>5320030</v>
      </c>
      <c r="AA290">
        <f t="shared" si="66"/>
        <v>0</v>
      </c>
      <c r="AB290" t="s">
        <v>290</v>
      </c>
      <c r="AC290">
        <v>31</v>
      </c>
      <c r="AD290">
        <v>13</v>
      </c>
      <c r="AE290">
        <v>5840</v>
      </c>
      <c r="AF290">
        <v>5884</v>
      </c>
      <c r="AG290" s="3">
        <f t="shared" si="67"/>
        <v>319</v>
      </c>
      <c r="AH290" s="3">
        <f t="shared" si="68"/>
        <v>5101</v>
      </c>
      <c r="AI290" s="3">
        <f t="shared" si="69"/>
        <v>0</v>
      </c>
      <c r="AJ290" s="3">
        <f t="shared" si="70"/>
        <v>0</v>
      </c>
      <c r="AK290" s="3">
        <f t="shared" si="71"/>
        <v>0</v>
      </c>
      <c r="AL290" s="7">
        <f t="shared" si="72"/>
        <v>5101</v>
      </c>
      <c r="AM290">
        <f t="shared" si="73"/>
        <v>31</v>
      </c>
      <c r="AN290">
        <f t="shared" si="74"/>
        <v>2.9586347616397699</v>
      </c>
      <c r="AO290">
        <f t="shared" si="75"/>
        <v>47.310332034872935</v>
      </c>
      <c r="AP290">
        <f t="shared" si="76"/>
        <v>0</v>
      </c>
      <c r="AQ290">
        <f t="shared" si="77"/>
        <v>0</v>
      </c>
      <c r="AR290">
        <f t="shared" si="78"/>
        <v>0</v>
      </c>
      <c r="AS290">
        <f t="shared" si="79"/>
        <v>47.310332034872935</v>
      </c>
      <c r="AT290">
        <f t="shared" si="80"/>
        <v>0.28751623075496197</v>
      </c>
      <c r="AU290">
        <f t="shared" si="81"/>
        <v>6.1352821210061181</v>
      </c>
      <c r="AW290">
        <v>5320040</v>
      </c>
      <c r="AX290" t="s">
        <v>291</v>
      </c>
      <c r="AY290" s="3">
        <v>18533</v>
      </c>
    </row>
    <row r="291" spans="1:51" x14ac:dyDescent="0.25">
      <c r="A291">
        <v>5320040</v>
      </c>
      <c r="B291" t="s">
        <v>291</v>
      </c>
      <c r="C291" s="3"/>
      <c r="D291" s="3">
        <v>394</v>
      </c>
      <c r="E291" s="3"/>
      <c r="F291" s="3"/>
      <c r="G291" s="3"/>
      <c r="H291" s="3"/>
      <c r="I291" s="3"/>
      <c r="J291" s="3">
        <v>24</v>
      </c>
      <c r="K291" s="3"/>
      <c r="L291" s="3">
        <v>2715</v>
      </c>
      <c r="M291" s="3">
        <v>229</v>
      </c>
      <c r="N291" s="3">
        <v>14421</v>
      </c>
      <c r="O291" s="3">
        <v>228</v>
      </c>
      <c r="P291" s="3">
        <v>31</v>
      </c>
      <c r="Q291" s="3">
        <v>408</v>
      </c>
      <c r="R291" s="3"/>
      <c r="S291" s="3"/>
      <c r="T291" s="3"/>
      <c r="U291" s="3">
        <v>2</v>
      </c>
      <c r="V291" s="3"/>
      <c r="W291" s="3">
        <v>16</v>
      </c>
      <c r="X291" s="3">
        <v>65</v>
      </c>
      <c r="Y291" s="3">
        <v>18533</v>
      </c>
      <c r="Z291">
        <v>5320040</v>
      </c>
      <c r="AA291">
        <f t="shared" si="66"/>
        <v>0</v>
      </c>
      <c r="AB291" t="s">
        <v>291</v>
      </c>
      <c r="AC291">
        <v>585</v>
      </c>
      <c r="AD291">
        <v>65</v>
      </c>
      <c r="AE291">
        <v>17883</v>
      </c>
      <c r="AF291">
        <v>18533</v>
      </c>
      <c r="AG291" s="3">
        <f t="shared" si="67"/>
        <v>394</v>
      </c>
      <c r="AH291" s="3">
        <f t="shared" si="68"/>
        <v>14878</v>
      </c>
      <c r="AI291" s="3">
        <f t="shared" si="69"/>
        <v>0</v>
      </c>
      <c r="AJ291" s="3">
        <f t="shared" si="70"/>
        <v>24</v>
      </c>
      <c r="AK291" s="3">
        <f t="shared" si="71"/>
        <v>2</v>
      </c>
      <c r="AL291" s="7">
        <f t="shared" si="72"/>
        <v>14878</v>
      </c>
      <c r="AM291">
        <f t="shared" si="73"/>
        <v>585</v>
      </c>
      <c r="AN291">
        <f t="shared" si="74"/>
        <v>3.6542385457243554</v>
      </c>
      <c r="AO291">
        <f t="shared" si="75"/>
        <v>137.98924132813951</v>
      </c>
      <c r="AP291">
        <f t="shared" si="76"/>
        <v>0</v>
      </c>
      <c r="AQ291">
        <f t="shared" si="77"/>
        <v>0.22259321090706735</v>
      </c>
      <c r="AR291">
        <f t="shared" si="78"/>
        <v>1.8549434242255611E-2</v>
      </c>
      <c r="AS291">
        <f t="shared" si="79"/>
        <v>137.98924132813951</v>
      </c>
      <c r="AT291">
        <f t="shared" si="80"/>
        <v>5.4257095158597659</v>
      </c>
      <c r="AU291">
        <f t="shared" si="81"/>
        <v>14.64954405654778</v>
      </c>
      <c r="AW291">
        <v>5320050</v>
      </c>
      <c r="AX291" t="s">
        <v>292</v>
      </c>
      <c r="AY291" s="3">
        <v>6515</v>
      </c>
    </row>
    <row r="292" spans="1:51" x14ac:dyDescent="0.25">
      <c r="A292">
        <v>5320050</v>
      </c>
      <c r="B292" t="s">
        <v>292</v>
      </c>
      <c r="C292" s="3"/>
      <c r="D292" s="3">
        <v>288</v>
      </c>
      <c r="E292" s="3"/>
      <c r="F292" s="3"/>
      <c r="G292" s="3"/>
      <c r="H292" s="3"/>
      <c r="I292" s="3"/>
      <c r="J292" s="3"/>
      <c r="K292" s="3"/>
      <c r="L292" s="3">
        <v>1426</v>
      </c>
      <c r="M292" s="3">
        <v>183</v>
      </c>
      <c r="N292" s="3">
        <v>4553</v>
      </c>
      <c r="O292" s="3">
        <v>64</v>
      </c>
      <c r="P292" s="3"/>
      <c r="Q292" s="3"/>
      <c r="R292" s="3"/>
      <c r="S292" s="3"/>
      <c r="T292" s="3"/>
      <c r="U292" s="3"/>
      <c r="V292" s="3"/>
      <c r="W292" s="3"/>
      <c r="X292" s="3">
        <v>1</v>
      </c>
      <c r="Y292" s="3">
        <v>6515</v>
      </c>
      <c r="Z292">
        <v>5320050</v>
      </c>
      <c r="AA292">
        <f t="shared" si="66"/>
        <v>0</v>
      </c>
      <c r="AB292" t="s">
        <v>292</v>
      </c>
      <c r="AC292">
        <v>99</v>
      </c>
      <c r="AE292">
        <v>6416</v>
      </c>
      <c r="AF292">
        <v>6515</v>
      </c>
      <c r="AG292" s="3">
        <f t="shared" si="67"/>
        <v>288</v>
      </c>
      <c r="AH292" s="3">
        <f t="shared" si="68"/>
        <v>4800</v>
      </c>
      <c r="AI292" s="3">
        <f t="shared" si="69"/>
        <v>0</v>
      </c>
      <c r="AJ292" s="3">
        <f t="shared" si="70"/>
        <v>0</v>
      </c>
      <c r="AK292" s="3">
        <f t="shared" si="71"/>
        <v>0</v>
      </c>
      <c r="AL292" s="7">
        <f t="shared" si="72"/>
        <v>4800</v>
      </c>
      <c r="AM292">
        <f t="shared" si="73"/>
        <v>99</v>
      </c>
      <c r="AN292">
        <f t="shared" si="74"/>
        <v>2.671118530884808</v>
      </c>
      <c r="AO292">
        <f t="shared" si="75"/>
        <v>44.518642181413462</v>
      </c>
      <c r="AP292">
        <f t="shared" si="76"/>
        <v>0</v>
      </c>
      <c r="AQ292">
        <f t="shared" si="77"/>
        <v>0</v>
      </c>
      <c r="AR292">
        <f t="shared" si="78"/>
        <v>0</v>
      </c>
      <c r="AS292">
        <f t="shared" si="79"/>
        <v>44.518642181413462</v>
      </c>
      <c r="AT292">
        <f t="shared" si="80"/>
        <v>0.91819699499165275</v>
      </c>
      <c r="AU292">
        <f t="shared" si="81"/>
        <v>21.887950882578664</v>
      </c>
      <c r="AW292">
        <v>5320060</v>
      </c>
      <c r="AX292" t="s">
        <v>293</v>
      </c>
      <c r="AY292" s="3">
        <v>4973</v>
      </c>
    </row>
    <row r="293" spans="1:51" x14ac:dyDescent="0.25">
      <c r="A293">
        <v>5320060</v>
      </c>
      <c r="B293" t="s">
        <v>293</v>
      </c>
      <c r="C293" s="3"/>
      <c r="D293" s="3">
        <v>84</v>
      </c>
      <c r="E293" s="3"/>
      <c r="F293" s="3"/>
      <c r="G293" s="3"/>
      <c r="H293" s="3"/>
      <c r="I293" s="3"/>
      <c r="J293" s="3"/>
      <c r="K293" s="3"/>
      <c r="L293" s="3">
        <v>1132</v>
      </c>
      <c r="M293" s="3"/>
      <c r="N293" s="3">
        <v>3681</v>
      </c>
      <c r="O293" s="3"/>
      <c r="P293" s="3">
        <v>62</v>
      </c>
      <c r="Q293" s="3"/>
      <c r="R293" s="3"/>
      <c r="S293" s="3"/>
      <c r="T293" s="3"/>
      <c r="U293" s="3"/>
      <c r="V293" s="3"/>
      <c r="W293" s="3"/>
      <c r="X293" s="3">
        <v>14</v>
      </c>
      <c r="Y293" s="3">
        <v>4973</v>
      </c>
      <c r="Z293">
        <v>5320060</v>
      </c>
      <c r="AA293">
        <f t="shared" si="66"/>
        <v>0</v>
      </c>
      <c r="AB293" t="s">
        <v>293</v>
      </c>
      <c r="AC293">
        <v>289</v>
      </c>
      <c r="AE293">
        <v>4684</v>
      </c>
      <c r="AF293">
        <v>4973</v>
      </c>
      <c r="AG293" s="3">
        <f t="shared" si="67"/>
        <v>84</v>
      </c>
      <c r="AH293" s="3">
        <f t="shared" si="68"/>
        <v>3681</v>
      </c>
      <c r="AI293" s="3">
        <f t="shared" si="69"/>
        <v>0</v>
      </c>
      <c r="AJ293" s="3">
        <f t="shared" si="70"/>
        <v>0</v>
      </c>
      <c r="AK293" s="3">
        <f t="shared" si="71"/>
        <v>0</v>
      </c>
      <c r="AL293" s="7">
        <f t="shared" si="72"/>
        <v>3681</v>
      </c>
      <c r="AM293">
        <f t="shared" si="73"/>
        <v>289</v>
      </c>
      <c r="AN293">
        <f t="shared" si="74"/>
        <v>0.7790762381747357</v>
      </c>
      <c r="AO293">
        <f t="shared" si="75"/>
        <v>34.140233722871457</v>
      </c>
      <c r="AP293">
        <f t="shared" si="76"/>
        <v>0</v>
      </c>
      <c r="AQ293">
        <f t="shared" si="77"/>
        <v>0</v>
      </c>
      <c r="AR293">
        <f t="shared" si="78"/>
        <v>0</v>
      </c>
      <c r="AS293">
        <f t="shared" si="79"/>
        <v>34.140233722871457</v>
      </c>
      <c r="AT293">
        <f t="shared" si="80"/>
        <v>2.6803932480059358</v>
      </c>
      <c r="AU293">
        <f t="shared" si="81"/>
        <v>22.762919766740396</v>
      </c>
      <c r="AW293">
        <v>5321010</v>
      </c>
      <c r="AX293" t="s">
        <v>294</v>
      </c>
      <c r="AY293" s="3">
        <v>7012</v>
      </c>
    </row>
    <row r="294" spans="1:51" x14ac:dyDescent="0.25">
      <c r="A294">
        <v>5321010</v>
      </c>
      <c r="B294" t="s">
        <v>294</v>
      </c>
      <c r="C294" s="3"/>
      <c r="D294" s="3"/>
      <c r="E294" s="3"/>
      <c r="F294" s="3">
        <v>145</v>
      </c>
      <c r="G294" s="3">
        <v>70</v>
      </c>
      <c r="H294" s="3"/>
      <c r="I294" s="3"/>
      <c r="J294" s="3"/>
      <c r="K294" s="3"/>
      <c r="L294" s="3"/>
      <c r="M294" s="3">
        <v>305</v>
      </c>
      <c r="N294" s="3">
        <v>149</v>
      </c>
      <c r="O294" s="3">
        <v>5071</v>
      </c>
      <c r="P294" s="3">
        <v>338</v>
      </c>
      <c r="Q294" s="3">
        <v>840</v>
      </c>
      <c r="R294" s="3"/>
      <c r="S294" s="3"/>
      <c r="T294" s="3"/>
      <c r="U294" s="3">
        <v>83</v>
      </c>
      <c r="V294" s="3"/>
      <c r="W294" s="3"/>
      <c r="X294" s="3">
        <v>11</v>
      </c>
      <c r="Y294" s="3">
        <v>7012</v>
      </c>
      <c r="Z294">
        <v>5321010</v>
      </c>
      <c r="AA294">
        <f t="shared" si="66"/>
        <v>0</v>
      </c>
      <c r="AB294" t="s">
        <v>294</v>
      </c>
      <c r="AC294">
        <v>205</v>
      </c>
      <c r="AE294">
        <v>6807</v>
      </c>
      <c r="AF294">
        <v>7012</v>
      </c>
      <c r="AG294" s="3">
        <f t="shared" si="67"/>
        <v>215</v>
      </c>
      <c r="AH294" s="3">
        <f t="shared" si="68"/>
        <v>5525</v>
      </c>
      <c r="AI294" s="3">
        <f t="shared" si="69"/>
        <v>0</v>
      </c>
      <c r="AJ294" s="3">
        <f t="shared" si="70"/>
        <v>0</v>
      </c>
      <c r="AK294" s="3">
        <f t="shared" si="71"/>
        <v>83</v>
      </c>
      <c r="AL294" s="7">
        <f t="shared" si="72"/>
        <v>5525</v>
      </c>
      <c r="AM294">
        <f t="shared" si="73"/>
        <v>205</v>
      </c>
      <c r="AN294">
        <f t="shared" si="74"/>
        <v>1.9940641810424782</v>
      </c>
      <c r="AO294">
        <f t="shared" si="75"/>
        <v>51.242812094231127</v>
      </c>
      <c r="AP294">
        <f t="shared" si="76"/>
        <v>0</v>
      </c>
      <c r="AQ294">
        <f t="shared" si="77"/>
        <v>0</v>
      </c>
      <c r="AR294">
        <f t="shared" si="78"/>
        <v>0.76980152105360788</v>
      </c>
      <c r="AS294">
        <f t="shared" si="79"/>
        <v>51.242812094231127</v>
      </c>
      <c r="AT294">
        <f t="shared" si="80"/>
        <v>1.9013170098312</v>
      </c>
      <c r="AU294">
        <f t="shared" si="81"/>
        <v>0</v>
      </c>
      <c r="AW294">
        <v>5321020</v>
      </c>
      <c r="AX294" t="s">
        <v>295</v>
      </c>
      <c r="AY294" s="3">
        <v>6508</v>
      </c>
    </row>
    <row r="295" spans="1:51" x14ac:dyDescent="0.25">
      <c r="A295">
        <v>5321020</v>
      </c>
      <c r="B295" t="s">
        <v>295</v>
      </c>
      <c r="C295" s="3"/>
      <c r="D295" s="3"/>
      <c r="E295" s="3"/>
      <c r="F295" s="3">
        <v>531</v>
      </c>
      <c r="G295" s="3">
        <v>278</v>
      </c>
      <c r="H295" s="3"/>
      <c r="I295" s="3"/>
      <c r="J295" s="3"/>
      <c r="K295" s="3"/>
      <c r="L295" s="3"/>
      <c r="M295" s="3"/>
      <c r="N295" s="3"/>
      <c r="O295" s="3">
        <v>3263</v>
      </c>
      <c r="P295" s="3">
        <v>1118</v>
      </c>
      <c r="Q295" s="3">
        <v>1161</v>
      </c>
      <c r="R295" s="3"/>
      <c r="S295" s="3"/>
      <c r="T295" s="3"/>
      <c r="U295" s="3">
        <v>131</v>
      </c>
      <c r="V295" s="3"/>
      <c r="W295" s="3"/>
      <c r="X295" s="3">
        <v>26</v>
      </c>
      <c r="Y295" s="3">
        <v>6508</v>
      </c>
      <c r="Z295">
        <v>5321020</v>
      </c>
      <c r="AA295">
        <f t="shared" si="66"/>
        <v>0</v>
      </c>
      <c r="AB295" t="s">
        <v>295</v>
      </c>
      <c r="AC295">
        <v>912</v>
      </c>
      <c r="AE295">
        <v>5596</v>
      </c>
      <c r="AF295">
        <v>6508</v>
      </c>
      <c r="AG295" s="3">
        <f t="shared" si="67"/>
        <v>809</v>
      </c>
      <c r="AH295" s="3">
        <f t="shared" si="68"/>
        <v>3263</v>
      </c>
      <c r="AI295" s="3">
        <f t="shared" si="69"/>
        <v>0</v>
      </c>
      <c r="AJ295" s="3">
        <f t="shared" si="70"/>
        <v>0</v>
      </c>
      <c r="AK295" s="3">
        <f t="shared" si="71"/>
        <v>131</v>
      </c>
      <c r="AL295" s="7">
        <f t="shared" si="72"/>
        <v>3263</v>
      </c>
      <c r="AM295">
        <f t="shared" si="73"/>
        <v>912</v>
      </c>
      <c r="AN295">
        <f t="shared" si="74"/>
        <v>7.5032461509923944</v>
      </c>
      <c r="AO295">
        <f t="shared" si="75"/>
        <v>30.263401966240028</v>
      </c>
      <c r="AP295">
        <f t="shared" si="76"/>
        <v>0</v>
      </c>
      <c r="AQ295">
        <f t="shared" si="77"/>
        <v>0</v>
      </c>
      <c r="AR295">
        <f t="shared" si="78"/>
        <v>1.2149879428677426</v>
      </c>
      <c r="AS295">
        <f t="shared" si="79"/>
        <v>30.263401966240028</v>
      </c>
      <c r="AT295">
        <f t="shared" si="80"/>
        <v>8.4585420144685592</v>
      </c>
      <c r="AU295">
        <f t="shared" si="81"/>
        <v>0</v>
      </c>
      <c r="AW295">
        <v>5321030</v>
      </c>
      <c r="AX295" t="s">
        <v>296</v>
      </c>
      <c r="AY295" s="3">
        <v>7275</v>
      </c>
    </row>
    <row r="296" spans="1:51" x14ac:dyDescent="0.25">
      <c r="A296">
        <v>5321030</v>
      </c>
      <c r="B296" t="s">
        <v>296</v>
      </c>
      <c r="C296" s="3"/>
      <c r="D296" s="3">
        <v>631</v>
      </c>
      <c r="E296" s="3"/>
      <c r="F296" s="3"/>
      <c r="G296" s="3"/>
      <c r="H296" s="3"/>
      <c r="I296" s="3"/>
      <c r="J296" s="3"/>
      <c r="K296" s="3"/>
      <c r="L296" s="3"/>
      <c r="M296" s="3">
        <v>45</v>
      </c>
      <c r="N296" s="3">
        <v>1630</v>
      </c>
      <c r="O296" s="3">
        <v>3823</v>
      </c>
      <c r="P296" s="3"/>
      <c r="Q296" s="3">
        <v>924</v>
      </c>
      <c r="R296" s="3"/>
      <c r="S296" s="3"/>
      <c r="T296" s="3"/>
      <c r="U296" s="3">
        <v>222</v>
      </c>
      <c r="V296" s="3"/>
      <c r="W296" s="3"/>
      <c r="X296" s="3"/>
      <c r="Y296" s="3">
        <v>7275</v>
      </c>
      <c r="Z296">
        <v>5321030</v>
      </c>
      <c r="AA296">
        <f t="shared" si="66"/>
        <v>0</v>
      </c>
      <c r="AB296" t="s">
        <v>296</v>
      </c>
      <c r="AC296">
        <v>2319</v>
      </c>
      <c r="AE296">
        <v>4956</v>
      </c>
      <c r="AF296">
        <v>7275</v>
      </c>
      <c r="AG296" s="3">
        <f t="shared" si="67"/>
        <v>631</v>
      </c>
      <c r="AH296" s="3">
        <f t="shared" si="68"/>
        <v>5498</v>
      </c>
      <c r="AI296" s="3">
        <f t="shared" si="69"/>
        <v>0</v>
      </c>
      <c r="AJ296" s="3">
        <f t="shared" si="70"/>
        <v>0</v>
      </c>
      <c r="AK296" s="3">
        <f t="shared" si="71"/>
        <v>222</v>
      </c>
      <c r="AL296" s="7">
        <f t="shared" si="72"/>
        <v>5498</v>
      </c>
      <c r="AM296">
        <f t="shared" si="73"/>
        <v>2319</v>
      </c>
      <c r="AN296">
        <f t="shared" si="74"/>
        <v>5.8523465034316455</v>
      </c>
      <c r="AO296">
        <f t="shared" si="75"/>
        <v>50.99239473196068</v>
      </c>
      <c r="AP296">
        <f t="shared" si="76"/>
        <v>0</v>
      </c>
      <c r="AQ296">
        <f t="shared" si="77"/>
        <v>0</v>
      </c>
      <c r="AR296">
        <f t="shared" si="78"/>
        <v>2.0589872008903729</v>
      </c>
      <c r="AS296">
        <f t="shared" si="79"/>
        <v>50.99239473196068</v>
      </c>
      <c r="AT296">
        <f t="shared" si="80"/>
        <v>21.508069003895379</v>
      </c>
      <c r="AU296">
        <f t="shared" si="81"/>
        <v>0</v>
      </c>
      <c r="AW296">
        <v>5321040</v>
      </c>
      <c r="AX296" t="s">
        <v>297</v>
      </c>
      <c r="AY296" s="3">
        <v>11904</v>
      </c>
    </row>
    <row r="297" spans="1:51" x14ac:dyDescent="0.25">
      <c r="A297">
        <v>5321040</v>
      </c>
      <c r="B297" t="s">
        <v>297</v>
      </c>
      <c r="C297" s="3"/>
      <c r="D297" s="3">
        <v>2422</v>
      </c>
      <c r="E297" s="3"/>
      <c r="F297" s="3"/>
      <c r="G297" s="3"/>
      <c r="H297" s="3"/>
      <c r="I297" s="3"/>
      <c r="J297" s="3">
        <v>172</v>
      </c>
      <c r="K297" s="3"/>
      <c r="L297" s="3"/>
      <c r="M297" s="3">
        <v>63</v>
      </c>
      <c r="N297" s="3">
        <v>7946</v>
      </c>
      <c r="O297" s="3">
        <v>10</v>
      </c>
      <c r="P297" s="3"/>
      <c r="Q297" s="3">
        <v>844</v>
      </c>
      <c r="R297" s="3"/>
      <c r="S297" s="3"/>
      <c r="T297" s="3"/>
      <c r="U297" s="3">
        <v>447</v>
      </c>
      <c r="V297" s="3"/>
      <c r="W297" s="3"/>
      <c r="X297" s="3"/>
      <c r="Y297" s="3">
        <v>11904</v>
      </c>
      <c r="Z297">
        <v>5321040</v>
      </c>
      <c r="AA297">
        <f t="shared" si="66"/>
        <v>0</v>
      </c>
      <c r="AB297" t="s">
        <v>297</v>
      </c>
      <c r="AC297">
        <v>8177</v>
      </c>
      <c r="AE297">
        <v>3727</v>
      </c>
      <c r="AF297">
        <v>11904</v>
      </c>
      <c r="AG297" s="3">
        <f t="shared" si="67"/>
        <v>2422</v>
      </c>
      <c r="AH297" s="3">
        <f t="shared" si="68"/>
        <v>8019</v>
      </c>
      <c r="AI297" s="3">
        <f t="shared" si="69"/>
        <v>0</v>
      </c>
      <c r="AJ297" s="3">
        <f t="shared" si="70"/>
        <v>172</v>
      </c>
      <c r="AK297" s="3">
        <f t="shared" si="71"/>
        <v>447</v>
      </c>
      <c r="AL297" s="7">
        <f t="shared" si="72"/>
        <v>8019</v>
      </c>
      <c r="AM297">
        <f t="shared" si="73"/>
        <v>8177</v>
      </c>
      <c r="AN297">
        <f t="shared" si="74"/>
        <v>22.463364867371546</v>
      </c>
      <c r="AO297">
        <f t="shared" si="75"/>
        <v>74.373956594323872</v>
      </c>
      <c r="AP297">
        <f t="shared" si="76"/>
        <v>0</v>
      </c>
      <c r="AQ297">
        <f t="shared" si="77"/>
        <v>1.5952513448339825</v>
      </c>
      <c r="AR297">
        <f t="shared" si="78"/>
        <v>4.1457985531441288</v>
      </c>
      <c r="AS297">
        <f t="shared" si="79"/>
        <v>74.373956594323872</v>
      </c>
      <c r="AT297">
        <f t="shared" si="80"/>
        <v>75.839361899462062</v>
      </c>
      <c r="AU297">
        <f t="shared" si="81"/>
        <v>0</v>
      </c>
      <c r="AW297">
        <v>5321050</v>
      </c>
      <c r="AX297" t="s">
        <v>298</v>
      </c>
      <c r="AY297" s="3">
        <v>5519</v>
      </c>
    </row>
    <row r="298" spans="1:51" x14ac:dyDescent="0.25">
      <c r="A298">
        <v>5321050</v>
      </c>
      <c r="B298" t="s">
        <v>298</v>
      </c>
      <c r="C298" s="3"/>
      <c r="D298" s="3">
        <v>546</v>
      </c>
      <c r="E298" s="3"/>
      <c r="F298" s="3"/>
      <c r="G298" s="3"/>
      <c r="H298" s="3"/>
      <c r="I298" s="3"/>
      <c r="J298" s="3">
        <v>152</v>
      </c>
      <c r="K298" s="3"/>
      <c r="L298" s="3">
        <v>100</v>
      </c>
      <c r="M298" s="3">
        <v>136</v>
      </c>
      <c r="N298" s="3">
        <v>1150</v>
      </c>
      <c r="O298" s="3">
        <v>3036</v>
      </c>
      <c r="P298" s="3"/>
      <c r="Q298" s="3">
        <v>298</v>
      </c>
      <c r="R298" s="3"/>
      <c r="S298" s="3"/>
      <c r="T298" s="3"/>
      <c r="U298" s="3">
        <v>101</v>
      </c>
      <c r="V298" s="3"/>
      <c r="W298" s="3"/>
      <c r="X298" s="3"/>
      <c r="Y298" s="3">
        <v>5519</v>
      </c>
      <c r="Z298">
        <v>5321050</v>
      </c>
      <c r="AA298">
        <f t="shared" si="66"/>
        <v>0</v>
      </c>
      <c r="AB298" t="s">
        <v>298</v>
      </c>
      <c r="AC298">
        <v>2846</v>
      </c>
      <c r="AE298">
        <v>2673</v>
      </c>
      <c r="AF298">
        <v>5519</v>
      </c>
      <c r="AG298" s="3">
        <f t="shared" si="67"/>
        <v>546</v>
      </c>
      <c r="AH298" s="3">
        <f t="shared" si="68"/>
        <v>4322</v>
      </c>
      <c r="AI298" s="3">
        <f t="shared" si="69"/>
        <v>0</v>
      </c>
      <c r="AJ298" s="3">
        <f t="shared" si="70"/>
        <v>152</v>
      </c>
      <c r="AK298" s="3">
        <f t="shared" si="71"/>
        <v>101</v>
      </c>
      <c r="AL298" s="7">
        <f t="shared" si="72"/>
        <v>4322</v>
      </c>
      <c r="AM298">
        <f t="shared" si="73"/>
        <v>2846</v>
      </c>
      <c r="AN298">
        <f t="shared" si="74"/>
        <v>5.0639955481357823</v>
      </c>
      <c r="AO298">
        <f t="shared" si="75"/>
        <v>40.085327397514376</v>
      </c>
      <c r="AP298">
        <f t="shared" si="76"/>
        <v>0</v>
      </c>
      <c r="AQ298">
        <f t="shared" si="77"/>
        <v>1.4097570024114265</v>
      </c>
      <c r="AR298">
        <f t="shared" si="78"/>
        <v>0.93674642923390838</v>
      </c>
      <c r="AS298">
        <f t="shared" si="79"/>
        <v>40.085327397514376</v>
      </c>
      <c r="AT298">
        <f t="shared" si="80"/>
        <v>26.395844926729733</v>
      </c>
      <c r="AU298">
        <f t="shared" si="81"/>
        <v>1.811922449719152</v>
      </c>
      <c r="AW298">
        <v>5321060</v>
      </c>
      <c r="AX298" t="s">
        <v>299</v>
      </c>
      <c r="AY298" s="3">
        <v>7255</v>
      </c>
    </row>
    <row r="299" spans="1:51" x14ac:dyDescent="0.25">
      <c r="A299">
        <v>5321060</v>
      </c>
      <c r="B299" t="s">
        <v>299</v>
      </c>
      <c r="C299" s="3"/>
      <c r="D299" s="3">
        <v>1677</v>
      </c>
      <c r="E299" s="3"/>
      <c r="F299" s="3"/>
      <c r="G299" s="3"/>
      <c r="H299" s="3">
        <v>79</v>
      </c>
      <c r="I299" s="3"/>
      <c r="J299" s="3">
        <v>154</v>
      </c>
      <c r="K299" s="3"/>
      <c r="L299" s="3">
        <v>1512</v>
      </c>
      <c r="M299" s="3">
        <v>55</v>
      </c>
      <c r="N299" s="3">
        <v>1918</v>
      </c>
      <c r="O299" s="3">
        <v>1329</v>
      </c>
      <c r="P299" s="3"/>
      <c r="Q299" s="3">
        <v>437</v>
      </c>
      <c r="R299" s="3"/>
      <c r="S299" s="3"/>
      <c r="T299" s="3"/>
      <c r="U299" s="3">
        <v>94</v>
      </c>
      <c r="V299" s="3"/>
      <c r="W299" s="3"/>
      <c r="X299" s="3"/>
      <c r="Y299" s="3">
        <v>7255</v>
      </c>
      <c r="Z299">
        <v>5321060</v>
      </c>
      <c r="AA299">
        <f t="shared" si="66"/>
        <v>0</v>
      </c>
      <c r="AB299" t="s">
        <v>299</v>
      </c>
      <c r="AC299">
        <v>3372</v>
      </c>
      <c r="AE299">
        <v>3883</v>
      </c>
      <c r="AF299">
        <v>7255</v>
      </c>
      <c r="AG299" s="3">
        <f t="shared" si="67"/>
        <v>1677</v>
      </c>
      <c r="AH299" s="3">
        <f t="shared" si="68"/>
        <v>3302</v>
      </c>
      <c r="AI299" s="3">
        <f t="shared" si="69"/>
        <v>79</v>
      </c>
      <c r="AJ299" s="3">
        <f t="shared" si="70"/>
        <v>154</v>
      </c>
      <c r="AK299" s="3">
        <f t="shared" si="71"/>
        <v>94</v>
      </c>
      <c r="AL299" s="7">
        <f t="shared" si="72"/>
        <v>3302</v>
      </c>
      <c r="AM299">
        <f t="shared" si="73"/>
        <v>3372</v>
      </c>
      <c r="AN299">
        <f t="shared" si="74"/>
        <v>15.55370061213133</v>
      </c>
      <c r="AO299">
        <f t="shared" si="75"/>
        <v>30.625115933964015</v>
      </c>
      <c r="AP299">
        <f t="shared" si="76"/>
        <v>0.73270265256909672</v>
      </c>
      <c r="AQ299">
        <f t="shared" si="77"/>
        <v>1.428306436653682</v>
      </c>
      <c r="AR299">
        <f t="shared" si="78"/>
        <v>0.87182340938601366</v>
      </c>
      <c r="AS299">
        <f t="shared" si="79"/>
        <v>30.625115933964015</v>
      </c>
      <c r="AT299">
        <f t="shared" si="80"/>
        <v>31.274346132442961</v>
      </c>
      <c r="AU299">
        <f t="shared" si="81"/>
        <v>20.840799448656099</v>
      </c>
      <c r="AW299">
        <v>5321070</v>
      </c>
      <c r="AX299" t="s">
        <v>300</v>
      </c>
      <c r="AY299" s="3">
        <v>16055</v>
      </c>
    </row>
    <row r="300" spans="1:51" x14ac:dyDescent="0.25">
      <c r="A300">
        <v>5321070</v>
      </c>
      <c r="B300" t="s">
        <v>300</v>
      </c>
      <c r="C300" s="3">
        <v>1107</v>
      </c>
      <c r="D300" s="3">
        <v>1834</v>
      </c>
      <c r="E300" s="3"/>
      <c r="F300" s="3">
        <v>1649</v>
      </c>
      <c r="G300" s="3"/>
      <c r="H300" s="3">
        <v>884</v>
      </c>
      <c r="I300" s="3"/>
      <c r="J300" s="3"/>
      <c r="K300" s="3"/>
      <c r="L300" s="3"/>
      <c r="M300" s="3">
        <v>812</v>
      </c>
      <c r="N300" s="3">
        <v>2505</v>
      </c>
      <c r="O300" s="3">
        <v>4465</v>
      </c>
      <c r="P300" s="3">
        <v>923</v>
      </c>
      <c r="Q300" s="3">
        <v>1525</v>
      </c>
      <c r="R300" s="3"/>
      <c r="S300" s="3">
        <v>7</v>
      </c>
      <c r="T300" s="3"/>
      <c r="U300" s="3">
        <v>344</v>
      </c>
      <c r="V300" s="3"/>
      <c r="W300" s="3"/>
      <c r="X300" s="3"/>
      <c r="Y300" s="3">
        <v>16055</v>
      </c>
      <c r="Z300">
        <v>5321070</v>
      </c>
      <c r="AA300">
        <f t="shared" si="66"/>
        <v>0</v>
      </c>
      <c r="AB300" t="s">
        <v>300</v>
      </c>
      <c r="AC300">
        <v>4856</v>
      </c>
      <c r="AD300">
        <v>3</v>
      </c>
      <c r="AE300">
        <v>11196</v>
      </c>
      <c r="AF300">
        <v>16055</v>
      </c>
      <c r="AG300" s="3">
        <f t="shared" si="67"/>
        <v>4590</v>
      </c>
      <c r="AH300" s="3">
        <f t="shared" si="68"/>
        <v>7782</v>
      </c>
      <c r="AI300" s="3">
        <f t="shared" si="69"/>
        <v>884</v>
      </c>
      <c r="AJ300" s="3">
        <f t="shared" si="70"/>
        <v>0</v>
      </c>
      <c r="AK300" s="3">
        <f t="shared" si="71"/>
        <v>344</v>
      </c>
      <c r="AL300" s="7">
        <f t="shared" si="72"/>
        <v>7782</v>
      </c>
      <c r="AM300">
        <f t="shared" si="73"/>
        <v>4856</v>
      </c>
      <c r="AN300">
        <f t="shared" si="74"/>
        <v>42.57095158597663</v>
      </c>
      <c r="AO300">
        <f t="shared" si="75"/>
        <v>72.175848636616578</v>
      </c>
      <c r="AP300">
        <f t="shared" si="76"/>
        <v>8.1988499350769803</v>
      </c>
      <c r="AQ300">
        <f t="shared" si="77"/>
        <v>0</v>
      </c>
      <c r="AR300">
        <f t="shared" si="78"/>
        <v>3.1905026896679649</v>
      </c>
      <c r="AS300">
        <f t="shared" si="79"/>
        <v>72.175848636616578</v>
      </c>
      <c r="AT300">
        <f t="shared" si="80"/>
        <v>45.038026340196623</v>
      </c>
      <c r="AU300">
        <f t="shared" si="81"/>
        <v>0</v>
      </c>
      <c r="AW300">
        <v>5321080</v>
      </c>
      <c r="AX300" t="s">
        <v>301</v>
      </c>
      <c r="AY300" s="3">
        <v>4174</v>
      </c>
    </row>
    <row r="301" spans="1:51" x14ac:dyDescent="0.25">
      <c r="A301">
        <v>5321080</v>
      </c>
      <c r="B301" t="s">
        <v>301</v>
      </c>
      <c r="C301" s="3"/>
      <c r="D301" s="3">
        <v>1832</v>
      </c>
      <c r="E301" s="3"/>
      <c r="F301" s="3"/>
      <c r="G301" s="3"/>
      <c r="H301" s="3">
        <v>75</v>
      </c>
      <c r="I301" s="3"/>
      <c r="J301" s="3">
        <v>380</v>
      </c>
      <c r="K301" s="3"/>
      <c r="L301" s="3">
        <v>52</v>
      </c>
      <c r="M301" s="3">
        <v>841</v>
      </c>
      <c r="N301" s="3">
        <v>196</v>
      </c>
      <c r="O301" s="3">
        <v>526</v>
      </c>
      <c r="P301" s="3"/>
      <c r="Q301" s="3">
        <v>205</v>
      </c>
      <c r="R301" s="3"/>
      <c r="S301" s="3"/>
      <c r="T301" s="3"/>
      <c r="U301" s="3">
        <v>67</v>
      </c>
      <c r="V301" s="3"/>
      <c r="W301" s="3"/>
      <c r="X301" s="3"/>
      <c r="Y301" s="3">
        <v>4174</v>
      </c>
      <c r="Z301">
        <v>5321080</v>
      </c>
      <c r="AA301">
        <f t="shared" si="66"/>
        <v>0</v>
      </c>
      <c r="AB301" t="s">
        <v>301</v>
      </c>
      <c r="AC301">
        <v>1068</v>
      </c>
      <c r="AE301">
        <v>3106</v>
      </c>
      <c r="AF301">
        <v>4174</v>
      </c>
      <c r="AG301" s="3">
        <f t="shared" si="67"/>
        <v>1832</v>
      </c>
      <c r="AH301" s="3">
        <f t="shared" si="68"/>
        <v>1563</v>
      </c>
      <c r="AI301" s="3">
        <f t="shared" si="69"/>
        <v>75</v>
      </c>
      <c r="AJ301" s="3">
        <f t="shared" si="70"/>
        <v>380</v>
      </c>
      <c r="AK301" s="3">
        <f t="shared" si="71"/>
        <v>67</v>
      </c>
      <c r="AL301" s="7">
        <f t="shared" si="72"/>
        <v>1563</v>
      </c>
      <c r="AM301">
        <f t="shared" si="73"/>
        <v>1068</v>
      </c>
      <c r="AN301">
        <f t="shared" si="74"/>
        <v>16.991281765906141</v>
      </c>
      <c r="AO301">
        <f t="shared" si="75"/>
        <v>14.496382860322759</v>
      </c>
      <c r="AP301">
        <f t="shared" si="76"/>
        <v>0.69560378408458534</v>
      </c>
      <c r="AQ301">
        <f t="shared" si="77"/>
        <v>3.5243925060285659</v>
      </c>
      <c r="AR301">
        <f t="shared" si="78"/>
        <v>0.62140604711556302</v>
      </c>
      <c r="AS301">
        <f t="shared" si="79"/>
        <v>14.496382860322759</v>
      </c>
      <c r="AT301">
        <f t="shared" si="80"/>
        <v>9.9053978853644953</v>
      </c>
      <c r="AU301">
        <f t="shared" si="81"/>
        <v>1.2458073790129371</v>
      </c>
      <c r="AW301">
        <v>5321090</v>
      </c>
      <c r="AX301" t="s">
        <v>302</v>
      </c>
      <c r="AY301" s="3">
        <v>10272</v>
      </c>
    </row>
    <row r="302" spans="1:51" x14ac:dyDescent="0.25">
      <c r="A302">
        <v>5321090</v>
      </c>
      <c r="B302" t="s">
        <v>302</v>
      </c>
      <c r="C302" s="3">
        <v>72</v>
      </c>
      <c r="D302" s="3">
        <v>298</v>
      </c>
      <c r="E302" s="3"/>
      <c r="F302" s="3"/>
      <c r="G302" s="3"/>
      <c r="H302" s="3">
        <v>875</v>
      </c>
      <c r="I302" s="3"/>
      <c r="J302" s="3">
        <v>687</v>
      </c>
      <c r="K302" s="3"/>
      <c r="L302" s="3">
        <v>4203</v>
      </c>
      <c r="M302" s="3">
        <v>1800</v>
      </c>
      <c r="N302" s="3">
        <v>1548</v>
      </c>
      <c r="O302" s="3">
        <v>116</v>
      </c>
      <c r="P302" s="3"/>
      <c r="Q302" s="3">
        <v>670</v>
      </c>
      <c r="R302" s="3"/>
      <c r="S302" s="3"/>
      <c r="T302" s="3"/>
      <c r="U302" s="3">
        <v>3</v>
      </c>
      <c r="V302" s="3"/>
      <c r="W302" s="3"/>
      <c r="X302" s="3"/>
      <c r="Y302" s="3">
        <v>10272</v>
      </c>
      <c r="Z302">
        <v>5321090</v>
      </c>
      <c r="AA302">
        <f t="shared" si="66"/>
        <v>0</v>
      </c>
      <c r="AB302" t="s">
        <v>302</v>
      </c>
      <c r="AC302">
        <v>2785</v>
      </c>
      <c r="AE302">
        <v>7487</v>
      </c>
      <c r="AF302">
        <v>10272</v>
      </c>
      <c r="AG302" s="3">
        <f t="shared" si="67"/>
        <v>370</v>
      </c>
      <c r="AH302" s="3">
        <f t="shared" si="68"/>
        <v>3464</v>
      </c>
      <c r="AI302" s="3">
        <f t="shared" si="69"/>
        <v>875</v>
      </c>
      <c r="AJ302" s="3">
        <f t="shared" si="70"/>
        <v>687</v>
      </c>
      <c r="AK302" s="3">
        <f t="shared" si="71"/>
        <v>3</v>
      </c>
      <c r="AL302" s="7">
        <f t="shared" si="72"/>
        <v>3464</v>
      </c>
      <c r="AM302">
        <f t="shared" si="73"/>
        <v>2785</v>
      </c>
      <c r="AN302">
        <f t="shared" si="74"/>
        <v>3.4316453348172882</v>
      </c>
      <c r="AO302">
        <f t="shared" si="75"/>
        <v>32.127620107586722</v>
      </c>
      <c r="AP302">
        <f t="shared" si="76"/>
        <v>8.1153774809868295</v>
      </c>
      <c r="AQ302">
        <f t="shared" si="77"/>
        <v>6.3717306622148033</v>
      </c>
      <c r="AR302">
        <f t="shared" si="78"/>
        <v>2.7824151363383419E-2</v>
      </c>
      <c r="AS302">
        <f t="shared" si="79"/>
        <v>32.127620107586722</v>
      </c>
      <c r="AT302">
        <f t="shared" si="80"/>
        <v>25.830087182340939</v>
      </c>
      <c r="AU302">
        <f t="shared" si="81"/>
        <v>40.917056074766357</v>
      </c>
      <c r="AW302">
        <v>5321100</v>
      </c>
      <c r="AX302" t="s">
        <v>303</v>
      </c>
      <c r="AY302" s="3">
        <v>7681</v>
      </c>
    </row>
    <row r="303" spans="1:51" x14ac:dyDescent="0.25">
      <c r="A303">
        <v>5321100</v>
      </c>
      <c r="B303" t="s">
        <v>303</v>
      </c>
      <c r="C303" s="3"/>
      <c r="D303" s="3">
        <v>1993</v>
      </c>
      <c r="E303" s="3"/>
      <c r="F303" s="3"/>
      <c r="G303" s="3"/>
      <c r="H303" s="3">
        <v>3</v>
      </c>
      <c r="I303" s="3"/>
      <c r="J303" s="3">
        <v>2590</v>
      </c>
      <c r="K303" s="3"/>
      <c r="L303" s="3">
        <v>1334</v>
      </c>
      <c r="M303" s="3">
        <v>39</v>
      </c>
      <c r="N303" s="3">
        <v>988</v>
      </c>
      <c r="O303" s="3">
        <v>363</v>
      </c>
      <c r="P303" s="3"/>
      <c r="Q303" s="3">
        <v>285</v>
      </c>
      <c r="R303" s="3"/>
      <c r="S303" s="3"/>
      <c r="T303" s="3"/>
      <c r="U303" s="3">
        <v>86</v>
      </c>
      <c r="V303" s="3"/>
      <c r="W303" s="3"/>
      <c r="X303" s="3"/>
      <c r="Y303" s="3">
        <v>7681</v>
      </c>
      <c r="Z303">
        <v>5321100</v>
      </c>
      <c r="AA303">
        <f t="shared" si="66"/>
        <v>0</v>
      </c>
      <c r="AB303" t="s">
        <v>303</v>
      </c>
      <c r="AC303">
        <v>656</v>
      </c>
      <c r="AD303">
        <v>28</v>
      </c>
      <c r="AE303">
        <v>6997</v>
      </c>
      <c r="AF303">
        <v>7681</v>
      </c>
      <c r="AG303" s="3">
        <f t="shared" si="67"/>
        <v>1993</v>
      </c>
      <c r="AH303" s="3">
        <f t="shared" si="68"/>
        <v>1390</v>
      </c>
      <c r="AI303" s="3">
        <f t="shared" si="69"/>
        <v>3</v>
      </c>
      <c r="AJ303" s="3">
        <f t="shared" si="70"/>
        <v>2590</v>
      </c>
      <c r="AK303" s="3">
        <f t="shared" si="71"/>
        <v>86</v>
      </c>
      <c r="AL303" s="7">
        <f t="shared" si="72"/>
        <v>1390</v>
      </c>
      <c r="AM303">
        <f t="shared" si="73"/>
        <v>656</v>
      </c>
      <c r="AN303">
        <f t="shared" si="74"/>
        <v>18.484511222407718</v>
      </c>
      <c r="AO303">
        <f t="shared" si="75"/>
        <v>12.891856798367648</v>
      </c>
      <c r="AP303">
        <f t="shared" si="76"/>
        <v>2.7824151363383419E-2</v>
      </c>
      <c r="AQ303">
        <f t="shared" si="77"/>
        <v>24.021517343721015</v>
      </c>
      <c r="AR303">
        <f t="shared" si="78"/>
        <v>0.79762567241699123</v>
      </c>
      <c r="AS303">
        <f t="shared" si="79"/>
        <v>12.891856798367648</v>
      </c>
      <c r="AT303">
        <f t="shared" si="80"/>
        <v>6.0842144314598405</v>
      </c>
      <c r="AU303">
        <f t="shared" si="81"/>
        <v>17.367530269496161</v>
      </c>
      <c r="AW303">
        <v>5321110</v>
      </c>
      <c r="AX303" t="s">
        <v>304</v>
      </c>
      <c r="AY303" s="3">
        <v>17145</v>
      </c>
    </row>
    <row r="304" spans="1:51" x14ac:dyDescent="0.25">
      <c r="A304">
        <v>5321110</v>
      </c>
      <c r="B304" t="s">
        <v>304</v>
      </c>
      <c r="C304" s="3">
        <v>465</v>
      </c>
      <c r="D304" s="3">
        <v>2551</v>
      </c>
      <c r="E304" s="3"/>
      <c r="F304" s="3">
        <v>1792</v>
      </c>
      <c r="G304" s="3"/>
      <c r="H304" s="3"/>
      <c r="I304" s="3"/>
      <c r="J304" s="3">
        <v>3898</v>
      </c>
      <c r="K304" s="3"/>
      <c r="L304" s="3">
        <v>1313</v>
      </c>
      <c r="M304" s="3">
        <v>243</v>
      </c>
      <c r="N304" s="3">
        <v>1878</v>
      </c>
      <c r="O304" s="3">
        <v>3607</v>
      </c>
      <c r="P304" s="3">
        <v>232</v>
      </c>
      <c r="Q304" s="3">
        <v>725</v>
      </c>
      <c r="R304" s="3">
        <v>13</v>
      </c>
      <c r="S304" s="3">
        <v>256</v>
      </c>
      <c r="T304" s="3"/>
      <c r="U304" s="3">
        <v>149</v>
      </c>
      <c r="V304" s="3"/>
      <c r="W304" s="3"/>
      <c r="X304" s="3">
        <v>23</v>
      </c>
      <c r="Y304" s="3">
        <v>17145</v>
      </c>
      <c r="Z304">
        <v>5321110</v>
      </c>
      <c r="AA304">
        <f t="shared" si="66"/>
        <v>0</v>
      </c>
      <c r="AB304" t="s">
        <v>304</v>
      </c>
      <c r="AC304">
        <v>486</v>
      </c>
      <c r="AD304">
        <v>17</v>
      </c>
      <c r="AE304">
        <v>16642</v>
      </c>
      <c r="AF304">
        <v>17145</v>
      </c>
      <c r="AG304" s="3">
        <f t="shared" si="67"/>
        <v>4808</v>
      </c>
      <c r="AH304" s="3">
        <f t="shared" si="68"/>
        <v>5728</v>
      </c>
      <c r="AI304" s="3">
        <f t="shared" si="69"/>
        <v>0</v>
      </c>
      <c r="AJ304" s="3">
        <f t="shared" si="70"/>
        <v>3898</v>
      </c>
      <c r="AK304" s="3">
        <f t="shared" si="71"/>
        <v>149</v>
      </c>
      <c r="AL304" s="7">
        <f t="shared" si="72"/>
        <v>5728</v>
      </c>
      <c r="AM304">
        <f t="shared" si="73"/>
        <v>486</v>
      </c>
      <c r="AN304">
        <f t="shared" si="74"/>
        <v>44.592839918382488</v>
      </c>
      <c r="AO304">
        <f t="shared" si="75"/>
        <v>53.12557966982007</v>
      </c>
      <c r="AP304">
        <f t="shared" si="76"/>
        <v>0</v>
      </c>
      <c r="AQ304">
        <f t="shared" si="77"/>
        <v>36.152847338156185</v>
      </c>
      <c r="AR304">
        <f t="shared" si="78"/>
        <v>1.3819328510480431</v>
      </c>
      <c r="AS304">
        <f t="shared" si="79"/>
        <v>53.12557966982007</v>
      </c>
      <c r="AT304">
        <f t="shared" si="80"/>
        <v>4.5075125208681133</v>
      </c>
      <c r="AU304">
        <f t="shared" si="81"/>
        <v>7.6582093904928552</v>
      </c>
      <c r="AW304">
        <v>5321120</v>
      </c>
      <c r="AX304" t="s">
        <v>305</v>
      </c>
      <c r="AY304" s="3">
        <v>11181</v>
      </c>
    </row>
    <row r="305" spans="1:51" x14ac:dyDescent="0.25">
      <c r="A305">
        <v>5321120</v>
      </c>
      <c r="B305" t="s">
        <v>305</v>
      </c>
      <c r="C305" s="3">
        <v>1126</v>
      </c>
      <c r="D305" s="3">
        <v>1880</v>
      </c>
      <c r="E305" s="3"/>
      <c r="F305" s="3"/>
      <c r="G305" s="3"/>
      <c r="H305" s="3">
        <v>109</v>
      </c>
      <c r="I305" s="3"/>
      <c r="J305" s="3">
        <v>3083</v>
      </c>
      <c r="K305" s="3"/>
      <c r="L305" s="3">
        <v>1099</v>
      </c>
      <c r="M305" s="3"/>
      <c r="N305" s="3">
        <v>2375</v>
      </c>
      <c r="O305" s="3">
        <v>801</v>
      </c>
      <c r="P305" s="3"/>
      <c r="Q305" s="3">
        <v>321</v>
      </c>
      <c r="R305" s="3"/>
      <c r="S305" s="3">
        <v>5</v>
      </c>
      <c r="T305" s="3"/>
      <c r="U305" s="3">
        <v>377</v>
      </c>
      <c r="V305" s="3"/>
      <c r="W305" s="3"/>
      <c r="X305" s="3">
        <v>5</v>
      </c>
      <c r="Y305" s="3">
        <v>11181</v>
      </c>
      <c r="Z305">
        <v>5321120</v>
      </c>
      <c r="AA305">
        <f t="shared" si="66"/>
        <v>0</v>
      </c>
      <c r="AB305" t="s">
        <v>305</v>
      </c>
      <c r="AC305">
        <v>1615</v>
      </c>
      <c r="AE305">
        <v>9566</v>
      </c>
      <c r="AF305">
        <v>11181</v>
      </c>
      <c r="AG305" s="3">
        <f t="shared" si="67"/>
        <v>3006</v>
      </c>
      <c r="AH305" s="3">
        <f t="shared" si="68"/>
        <v>3176</v>
      </c>
      <c r="AI305" s="3">
        <f t="shared" si="69"/>
        <v>109</v>
      </c>
      <c r="AJ305" s="3">
        <f t="shared" si="70"/>
        <v>3083</v>
      </c>
      <c r="AK305" s="3">
        <f t="shared" si="71"/>
        <v>377</v>
      </c>
      <c r="AL305" s="7">
        <f t="shared" si="72"/>
        <v>3176</v>
      </c>
      <c r="AM305">
        <f t="shared" si="73"/>
        <v>1615</v>
      </c>
      <c r="AN305">
        <f t="shared" si="74"/>
        <v>27.879799666110184</v>
      </c>
      <c r="AO305">
        <f t="shared" si="75"/>
        <v>29.45650157670191</v>
      </c>
      <c r="AP305">
        <f t="shared" si="76"/>
        <v>1.0109441662029308</v>
      </c>
      <c r="AQ305">
        <f t="shared" si="77"/>
        <v>28.593952884437023</v>
      </c>
      <c r="AR305">
        <f t="shared" si="78"/>
        <v>3.4965683546651825</v>
      </c>
      <c r="AS305">
        <f t="shared" si="79"/>
        <v>29.45650157670191</v>
      </c>
      <c r="AT305">
        <f t="shared" si="80"/>
        <v>14.978668150621404</v>
      </c>
      <c r="AU305">
        <f t="shared" si="81"/>
        <v>9.8291744924425366</v>
      </c>
      <c r="AW305">
        <v>5371010</v>
      </c>
      <c r="AX305" t="s">
        <v>306</v>
      </c>
      <c r="AY305" s="3">
        <v>6225</v>
      </c>
    </row>
    <row r="306" spans="1:51" x14ac:dyDescent="0.25">
      <c r="A306">
        <v>5371010</v>
      </c>
      <c r="B306" t="s">
        <v>306</v>
      </c>
      <c r="C306" s="3"/>
      <c r="D306" s="3">
        <v>866</v>
      </c>
      <c r="E306" s="3"/>
      <c r="F306" s="3"/>
      <c r="G306" s="3"/>
      <c r="H306" s="3"/>
      <c r="I306" s="3"/>
      <c r="J306" s="3">
        <v>531</v>
      </c>
      <c r="K306" s="3"/>
      <c r="L306" s="3">
        <v>474</v>
      </c>
      <c r="M306" s="3">
        <v>1502</v>
      </c>
      <c r="N306" s="3">
        <v>43</v>
      </c>
      <c r="O306" s="3">
        <v>165</v>
      </c>
      <c r="P306" s="3"/>
      <c r="Q306" s="3">
        <v>2517</v>
      </c>
      <c r="R306" s="3"/>
      <c r="S306" s="3">
        <v>1</v>
      </c>
      <c r="T306" s="3">
        <v>10</v>
      </c>
      <c r="U306" s="3">
        <v>28</v>
      </c>
      <c r="V306" s="3"/>
      <c r="W306" s="3">
        <v>34</v>
      </c>
      <c r="X306" s="3">
        <v>54</v>
      </c>
      <c r="Y306" s="3">
        <v>6225</v>
      </c>
      <c r="Z306">
        <v>5371010</v>
      </c>
      <c r="AA306">
        <f t="shared" si="66"/>
        <v>0</v>
      </c>
      <c r="AB306" t="s">
        <v>306</v>
      </c>
      <c r="AC306">
        <v>601</v>
      </c>
      <c r="AE306">
        <v>5624</v>
      </c>
      <c r="AF306">
        <v>6225</v>
      </c>
      <c r="AG306" s="3">
        <f t="shared" si="67"/>
        <v>866</v>
      </c>
      <c r="AH306" s="3">
        <f t="shared" si="68"/>
        <v>1710</v>
      </c>
      <c r="AI306" s="3">
        <f t="shared" si="69"/>
        <v>0</v>
      </c>
      <c r="AJ306" s="3">
        <f t="shared" si="70"/>
        <v>531</v>
      </c>
      <c r="AK306" s="3">
        <f t="shared" si="71"/>
        <v>28</v>
      </c>
      <c r="AL306" s="7">
        <f t="shared" si="72"/>
        <v>1710</v>
      </c>
      <c r="AM306">
        <f t="shared" si="73"/>
        <v>601</v>
      </c>
      <c r="AN306">
        <f t="shared" si="74"/>
        <v>8.0319050268966805</v>
      </c>
      <c r="AO306">
        <f t="shared" si="75"/>
        <v>15.859766277128548</v>
      </c>
      <c r="AP306">
        <f t="shared" si="76"/>
        <v>0</v>
      </c>
      <c r="AQ306">
        <f t="shared" si="77"/>
        <v>4.9248747913188646</v>
      </c>
      <c r="AR306">
        <f t="shared" si="78"/>
        <v>0.25969207939157857</v>
      </c>
      <c r="AS306">
        <f t="shared" si="79"/>
        <v>15.859766277128548</v>
      </c>
      <c r="AT306">
        <f t="shared" si="80"/>
        <v>5.574104989797811</v>
      </c>
      <c r="AU306">
        <f t="shared" si="81"/>
        <v>7.6144578313253009</v>
      </c>
      <c r="AW306">
        <v>5371020</v>
      </c>
      <c r="AX306" t="s">
        <v>307</v>
      </c>
      <c r="AY306" s="3">
        <v>5612</v>
      </c>
    </row>
    <row r="307" spans="1:51" x14ac:dyDescent="0.25">
      <c r="A307">
        <v>5371020</v>
      </c>
      <c r="B307" t="s">
        <v>307</v>
      </c>
      <c r="C307" s="3"/>
      <c r="D307" s="3">
        <v>676</v>
      </c>
      <c r="E307" s="3"/>
      <c r="F307" s="3"/>
      <c r="G307" s="3"/>
      <c r="H307" s="3"/>
      <c r="I307" s="3"/>
      <c r="J307" s="3"/>
      <c r="K307" s="3"/>
      <c r="L307" s="3">
        <v>622</v>
      </c>
      <c r="M307" s="3">
        <v>650</v>
      </c>
      <c r="N307" s="3">
        <v>102</v>
      </c>
      <c r="O307" s="3">
        <v>323</v>
      </c>
      <c r="P307" s="3"/>
      <c r="Q307" s="3">
        <v>3005</v>
      </c>
      <c r="R307" s="3"/>
      <c r="S307" s="3">
        <v>5</v>
      </c>
      <c r="T307" s="3"/>
      <c r="U307" s="3"/>
      <c r="V307" s="3"/>
      <c r="W307" s="3">
        <v>229</v>
      </c>
      <c r="X307" s="3"/>
      <c r="Y307" s="3">
        <v>5612</v>
      </c>
      <c r="Z307">
        <v>5371020</v>
      </c>
      <c r="AA307">
        <f t="shared" si="66"/>
        <v>0</v>
      </c>
      <c r="AB307" t="s">
        <v>307</v>
      </c>
      <c r="AC307">
        <v>581</v>
      </c>
      <c r="AE307">
        <v>5031</v>
      </c>
      <c r="AF307">
        <v>5612</v>
      </c>
      <c r="AG307" s="3">
        <f t="shared" si="67"/>
        <v>676</v>
      </c>
      <c r="AH307" s="3">
        <f t="shared" si="68"/>
        <v>1075</v>
      </c>
      <c r="AI307" s="3">
        <f t="shared" si="69"/>
        <v>0</v>
      </c>
      <c r="AJ307" s="3">
        <f t="shared" si="70"/>
        <v>0</v>
      </c>
      <c r="AK307" s="3">
        <f t="shared" si="71"/>
        <v>0</v>
      </c>
      <c r="AL307" s="7">
        <f t="shared" si="72"/>
        <v>1075</v>
      </c>
      <c r="AM307">
        <f t="shared" si="73"/>
        <v>581</v>
      </c>
      <c r="AN307">
        <f t="shared" si="74"/>
        <v>6.2697087738823969</v>
      </c>
      <c r="AO307">
        <f t="shared" si="75"/>
        <v>9.9703209052123896</v>
      </c>
      <c r="AP307">
        <f t="shared" si="76"/>
        <v>0</v>
      </c>
      <c r="AQ307">
        <f t="shared" si="77"/>
        <v>0</v>
      </c>
      <c r="AR307">
        <f t="shared" si="78"/>
        <v>0</v>
      </c>
      <c r="AS307">
        <f t="shared" si="79"/>
        <v>9.9703209052123896</v>
      </c>
      <c r="AT307">
        <f t="shared" si="80"/>
        <v>5.3886106473752546</v>
      </c>
      <c r="AU307">
        <f t="shared" si="81"/>
        <v>11.083392729864576</v>
      </c>
      <c r="AW307">
        <v>5371030</v>
      </c>
      <c r="AX307" t="s">
        <v>308</v>
      </c>
      <c r="AY307" s="3">
        <v>1440</v>
      </c>
    </row>
    <row r="308" spans="1:51" x14ac:dyDescent="0.25">
      <c r="A308">
        <v>5371030</v>
      </c>
      <c r="B308" t="s">
        <v>308</v>
      </c>
      <c r="C308" s="3"/>
      <c r="D308" s="3">
        <v>40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>
        <v>26</v>
      </c>
      <c r="P308" s="3"/>
      <c r="Q308" s="3">
        <v>1374</v>
      </c>
      <c r="R308" s="3"/>
      <c r="S308" s="3"/>
      <c r="T308" s="3"/>
      <c r="U308" s="3"/>
      <c r="V308" s="3"/>
      <c r="W308" s="3"/>
      <c r="X308" s="3"/>
      <c r="Y308" s="3">
        <v>1440</v>
      </c>
      <c r="Z308">
        <v>5371030</v>
      </c>
      <c r="AA308">
        <f t="shared" si="66"/>
        <v>0</v>
      </c>
      <c r="AB308" t="s">
        <v>308</v>
      </c>
      <c r="AE308">
        <v>1440</v>
      </c>
      <c r="AF308">
        <v>1440</v>
      </c>
      <c r="AG308" s="3">
        <f t="shared" si="67"/>
        <v>40</v>
      </c>
      <c r="AH308" s="3">
        <f t="shared" si="68"/>
        <v>26</v>
      </c>
      <c r="AI308" s="3">
        <f t="shared" si="69"/>
        <v>0</v>
      </c>
      <c r="AJ308" s="3">
        <f t="shared" si="70"/>
        <v>0</v>
      </c>
      <c r="AK308" s="3">
        <f t="shared" si="71"/>
        <v>0</v>
      </c>
      <c r="AL308" s="7">
        <f t="shared" si="72"/>
        <v>26</v>
      </c>
      <c r="AM308">
        <f t="shared" si="73"/>
        <v>0</v>
      </c>
      <c r="AN308">
        <f t="shared" si="74"/>
        <v>0.37098868484511222</v>
      </c>
      <c r="AO308">
        <f t="shared" si="75"/>
        <v>0.24114264514932293</v>
      </c>
      <c r="AP308">
        <f t="shared" si="76"/>
        <v>0</v>
      </c>
      <c r="AQ308">
        <f t="shared" si="77"/>
        <v>0</v>
      </c>
      <c r="AR308">
        <f t="shared" si="78"/>
        <v>0</v>
      </c>
      <c r="AS308">
        <f t="shared" si="79"/>
        <v>0.24114264514932293</v>
      </c>
      <c r="AT308">
        <f t="shared" si="80"/>
        <v>0</v>
      </c>
      <c r="AU308">
        <f t="shared" si="81"/>
        <v>0</v>
      </c>
      <c r="AW308">
        <v>5371031</v>
      </c>
      <c r="AX308" t="s">
        <v>309</v>
      </c>
      <c r="AY308" s="3">
        <v>686</v>
      </c>
    </row>
    <row r="309" spans="1:51" x14ac:dyDescent="0.25">
      <c r="A309">
        <v>5371031</v>
      </c>
      <c r="B309" t="s">
        <v>309</v>
      </c>
      <c r="C309" s="3"/>
      <c r="D309" s="3">
        <v>49</v>
      </c>
      <c r="E309" s="3"/>
      <c r="F309" s="3"/>
      <c r="G309" s="3"/>
      <c r="H309" s="3"/>
      <c r="I309" s="3"/>
      <c r="J309" s="3"/>
      <c r="K309" s="3"/>
      <c r="L309" s="3"/>
      <c r="M309" s="3">
        <v>2</v>
      </c>
      <c r="N309" s="3"/>
      <c r="O309" s="3">
        <v>82</v>
      </c>
      <c r="P309" s="3"/>
      <c r="Q309" s="3">
        <v>553</v>
      </c>
      <c r="R309" s="3"/>
      <c r="S309" s="3"/>
      <c r="T309" s="3"/>
      <c r="U309" s="3"/>
      <c r="V309" s="3"/>
      <c r="W309" s="3"/>
      <c r="X309" s="3"/>
      <c r="Y309" s="3">
        <v>686</v>
      </c>
      <c r="Z309">
        <v>5371031</v>
      </c>
      <c r="AA309">
        <f t="shared" si="66"/>
        <v>0</v>
      </c>
      <c r="AB309" t="s">
        <v>309</v>
      </c>
      <c r="AE309">
        <v>686</v>
      </c>
      <c r="AF309">
        <v>686</v>
      </c>
      <c r="AG309" s="3">
        <f t="shared" si="67"/>
        <v>49</v>
      </c>
      <c r="AH309" s="3">
        <f t="shared" si="68"/>
        <v>84</v>
      </c>
      <c r="AI309" s="3">
        <f t="shared" si="69"/>
        <v>0</v>
      </c>
      <c r="AJ309" s="3">
        <f t="shared" si="70"/>
        <v>0</v>
      </c>
      <c r="AK309" s="3">
        <f t="shared" si="71"/>
        <v>0</v>
      </c>
      <c r="AL309" s="7">
        <f t="shared" si="72"/>
        <v>84</v>
      </c>
      <c r="AM309">
        <f t="shared" si="73"/>
        <v>0</v>
      </c>
      <c r="AN309">
        <f t="shared" si="74"/>
        <v>0.45446113893526247</v>
      </c>
      <c r="AO309">
        <f t="shared" si="75"/>
        <v>0.7790762381747357</v>
      </c>
      <c r="AP309">
        <f t="shared" si="76"/>
        <v>0</v>
      </c>
      <c r="AQ309">
        <f t="shared" si="77"/>
        <v>0</v>
      </c>
      <c r="AR309">
        <f t="shared" si="78"/>
        <v>0</v>
      </c>
      <c r="AS309">
        <f t="shared" si="79"/>
        <v>0.7790762381747357</v>
      </c>
      <c r="AT309">
        <f t="shared" si="80"/>
        <v>0</v>
      </c>
      <c r="AU309">
        <f t="shared" si="81"/>
        <v>0</v>
      </c>
      <c r="AW309">
        <v>5371040</v>
      </c>
      <c r="AX309" t="s">
        <v>310</v>
      </c>
      <c r="AY309" s="3">
        <v>1497</v>
      </c>
    </row>
    <row r="310" spans="1:51" x14ac:dyDescent="0.25">
      <c r="A310">
        <v>5371040</v>
      </c>
      <c r="B310" t="s">
        <v>310</v>
      </c>
      <c r="C310" s="3"/>
      <c r="D310" s="3">
        <v>9</v>
      </c>
      <c r="E310" s="3"/>
      <c r="F310" s="3"/>
      <c r="G310" s="3"/>
      <c r="H310" s="3"/>
      <c r="I310" s="3"/>
      <c r="J310" s="3"/>
      <c r="K310" s="3"/>
      <c r="L310" s="3">
        <v>54</v>
      </c>
      <c r="M310" s="3"/>
      <c r="N310" s="3"/>
      <c r="O310" s="3">
        <v>6</v>
      </c>
      <c r="P310" s="3">
        <v>9</v>
      </c>
      <c r="Q310" s="3">
        <v>1400</v>
      </c>
      <c r="R310" s="3"/>
      <c r="S310" s="3"/>
      <c r="T310" s="3"/>
      <c r="U310" s="3">
        <v>8</v>
      </c>
      <c r="V310" s="3"/>
      <c r="W310" s="3"/>
      <c r="X310" s="3">
        <v>11</v>
      </c>
      <c r="Y310" s="3">
        <v>1497</v>
      </c>
      <c r="Z310">
        <v>5371040</v>
      </c>
      <c r="AA310">
        <f t="shared" si="66"/>
        <v>0</v>
      </c>
      <c r="AB310" t="s">
        <v>310</v>
      </c>
      <c r="AE310">
        <v>1497</v>
      </c>
      <c r="AF310">
        <v>1497</v>
      </c>
      <c r="AG310" s="3">
        <f t="shared" si="67"/>
        <v>9</v>
      </c>
      <c r="AH310" s="3">
        <f t="shared" si="68"/>
        <v>6</v>
      </c>
      <c r="AI310" s="3">
        <f t="shared" si="69"/>
        <v>0</v>
      </c>
      <c r="AJ310" s="3">
        <f t="shared" si="70"/>
        <v>0</v>
      </c>
      <c r="AK310" s="3">
        <f t="shared" si="71"/>
        <v>8</v>
      </c>
      <c r="AL310" s="7">
        <f t="shared" si="72"/>
        <v>6</v>
      </c>
      <c r="AM310">
        <f t="shared" si="73"/>
        <v>0</v>
      </c>
      <c r="AN310">
        <f t="shared" si="74"/>
        <v>8.347245409015025E-2</v>
      </c>
      <c r="AO310">
        <f t="shared" si="75"/>
        <v>5.5648302726766838E-2</v>
      </c>
      <c r="AP310">
        <f t="shared" si="76"/>
        <v>0</v>
      </c>
      <c r="AQ310">
        <f t="shared" si="77"/>
        <v>0</v>
      </c>
      <c r="AR310">
        <f t="shared" si="78"/>
        <v>7.4197736969022446E-2</v>
      </c>
      <c r="AS310">
        <f t="shared" si="79"/>
        <v>5.5648302726766838E-2</v>
      </c>
      <c r="AT310">
        <f t="shared" si="80"/>
        <v>0</v>
      </c>
      <c r="AU310">
        <f t="shared" si="81"/>
        <v>3.6072144288577155</v>
      </c>
      <c r="AW310">
        <v>5371041</v>
      </c>
      <c r="AX310" t="s">
        <v>311</v>
      </c>
      <c r="AY310" s="3">
        <v>302</v>
      </c>
    </row>
    <row r="311" spans="1:51" x14ac:dyDescent="0.25">
      <c r="A311">
        <v>5371041</v>
      </c>
      <c r="B311" t="s">
        <v>311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>
        <v>285</v>
      </c>
      <c r="R311" s="3"/>
      <c r="S311" s="3"/>
      <c r="T311" s="3"/>
      <c r="U311" s="3"/>
      <c r="V311" s="3"/>
      <c r="W311" s="3"/>
      <c r="X311" s="3">
        <v>17</v>
      </c>
      <c r="Y311" s="3">
        <v>302</v>
      </c>
      <c r="Z311">
        <v>5371041</v>
      </c>
      <c r="AA311">
        <f t="shared" si="66"/>
        <v>0</v>
      </c>
      <c r="AB311" t="s">
        <v>311</v>
      </c>
      <c r="AE311">
        <v>302</v>
      </c>
      <c r="AF311">
        <v>302</v>
      </c>
      <c r="AG311" s="3">
        <f t="shared" si="67"/>
        <v>0</v>
      </c>
      <c r="AH311" s="3">
        <f t="shared" si="68"/>
        <v>0</v>
      </c>
      <c r="AI311" s="3">
        <f t="shared" si="69"/>
        <v>0</v>
      </c>
      <c r="AJ311" s="3">
        <f t="shared" si="70"/>
        <v>0</v>
      </c>
      <c r="AK311" s="3">
        <f t="shared" si="71"/>
        <v>0</v>
      </c>
      <c r="AL311" s="7">
        <f t="shared" si="72"/>
        <v>0</v>
      </c>
      <c r="AM311">
        <f t="shared" si="73"/>
        <v>0</v>
      </c>
      <c r="AN311">
        <f t="shared" si="74"/>
        <v>0</v>
      </c>
      <c r="AO311">
        <f t="shared" si="75"/>
        <v>0</v>
      </c>
      <c r="AP311">
        <f t="shared" si="76"/>
        <v>0</v>
      </c>
      <c r="AQ311">
        <f t="shared" si="77"/>
        <v>0</v>
      </c>
      <c r="AR311">
        <f t="shared" si="78"/>
        <v>0</v>
      </c>
      <c r="AS311">
        <f t="shared" si="79"/>
        <v>0</v>
      </c>
      <c r="AT311">
        <f t="shared" si="80"/>
        <v>0</v>
      </c>
      <c r="AU311">
        <f t="shared" si="81"/>
        <v>0</v>
      </c>
      <c r="AW311" t="s">
        <v>312</v>
      </c>
      <c r="AY311" s="3">
        <v>4647256</v>
      </c>
    </row>
    <row r="312" spans="1:51" x14ac:dyDescent="0.25">
      <c r="A312" t="s">
        <v>312</v>
      </c>
      <c r="C312" s="3">
        <v>525527</v>
      </c>
      <c r="D312" s="3">
        <v>1122680</v>
      </c>
      <c r="E312" s="3">
        <v>257</v>
      </c>
      <c r="F312" s="3">
        <v>10660</v>
      </c>
      <c r="G312" s="3">
        <v>11611</v>
      </c>
      <c r="H312" s="3">
        <v>8609</v>
      </c>
      <c r="I312" s="3">
        <v>1804</v>
      </c>
      <c r="J312" s="3">
        <v>462597</v>
      </c>
      <c r="K312" s="3">
        <v>1087</v>
      </c>
      <c r="L312" s="3">
        <v>1039271</v>
      </c>
      <c r="M312" s="3">
        <v>344344</v>
      </c>
      <c r="N312" s="3">
        <v>557351</v>
      </c>
      <c r="O312" s="3">
        <v>291109</v>
      </c>
      <c r="P312" s="3">
        <v>9798</v>
      </c>
      <c r="Q312" s="3">
        <v>186051</v>
      </c>
      <c r="R312" s="3">
        <v>605</v>
      </c>
      <c r="S312" s="3">
        <v>28492</v>
      </c>
      <c r="T312" s="3">
        <v>55</v>
      </c>
      <c r="U312" s="3">
        <v>29191</v>
      </c>
      <c r="V312" s="3">
        <v>1521</v>
      </c>
      <c r="W312" s="3">
        <v>940</v>
      </c>
      <c r="X312" s="3">
        <v>13696</v>
      </c>
      <c r="Y312" s="3">
        <v>4647256</v>
      </c>
      <c r="Z312" t="s">
        <v>312</v>
      </c>
      <c r="AC312">
        <v>754650</v>
      </c>
      <c r="AD312">
        <v>25149</v>
      </c>
      <c r="AE312">
        <v>3867457</v>
      </c>
      <c r="AF312">
        <v>4647256</v>
      </c>
      <c r="AG312" s="3">
        <f t="shared" si="67"/>
        <v>1670735</v>
      </c>
      <c r="AH312" s="3">
        <f t="shared" si="68"/>
        <v>1192804</v>
      </c>
      <c r="AI312" s="3">
        <f t="shared" si="69"/>
        <v>10413</v>
      </c>
      <c r="AJ312" s="3">
        <f t="shared" si="70"/>
        <v>463684</v>
      </c>
      <c r="AK312" s="3">
        <f t="shared" si="71"/>
        <v>29191</v>
      </c>
      <c r="AL312" s="7">
        <f t="shared" si="72"/>
        <v>1192804</v>
      </c>
      <c r="AM312">
        <f t="shared" si="73"/>
        <v>754650</v>
      </c>
      <c r="AN312">
        <f t="shared" si="74"/>
        <v>15495.594509367464</v>
      </c>
      <c r="AO312">
        <f t="shared" si="75"/>
        <v>11062.919680949732</v>
      </c>
      <c r="AP312">
        <f t="shared" si="76"/>
        <v>96.57762938230384</v>
      </c>
      <c r="AQ312">
        <f t="shared" si="77"/>
        <v>4300.5379335930256</v>
      </c>
      <c r="AR312">
        <f t="shared" si="78"/>
        <v>270.73826748284176</v>
      </c>
      <c r="AS312">
        <f t="shared" si="79"/>
        <v>11062.919680949732</v>
      </c>
      <c r="AT312">
        <f t="shared" si="80"/>
        <v>6999.1652754590987</v>
      </c>
      <c r="AU312">
        <f t="shared" si="81"/>
        <v>22.363110618395027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FD4CB-1D2D-43A2-AB86-EB60A8F074D3}">
  <dimension ref="A1:AD310"/>
  <sheetViews>
    <sheetView topLeftCell="R1" workbookViewId="0">
      <selection activeCell="AD1" sqref="AD1"/>
    </sheetView>
  </sheetViews>
  <sheetFormatPr defaultRowHeight="15" x14ac:dyDescent="0.25"/>
  <cols>
    <col min="1" max="1" width="4" bestFit="1" customWidth="1"/>
    <col min="2" max="2" width="22.7109375" bestFit="1" customWidth="1"/>
    <col min="3" max="3" width="23.28515625" bestFit="1" customWidth="1"/>
    <col min="4" max="4" width="25.7109375" bestFit="1" customWidth="1"/>
    <col min="5" max="5" width="8" bestFit="1" customWidth="1"/>
    <col min="6" max="6" width="20.7109375" bestFit="1" customWidth="1"/>
    <col min="7" max="7" width="15.42578125" bestFit="1" customWidth="1"/>
    <col min="8" max="8" width="31.28515625" bestFit="1" customWidth="1"/>
    <col min="9" max="9" width="35.140625" bestFit="1" customWidth="1"/>
    <col min="10" max="10" width="16.7109375" bestFit="1" customWidth="1"/>
    <col min="11" max="11" width="15.5703125" bestFit="1" customWidth="1"/>
    <col min="12" max="12" width="22.42578125" bestFit="1" customWidth="1"/>
    <col min="13" max="13" width="15.140625" bestFit="1" customWidth="1"/>
    <col min="14" max="14" width="19" bestFit="1" customWidth="1"/>
    <col min="15" max="15" width="21.7109375" bestFit="1" customWidth="1"/>
    <col min="16" max="16" width="23.85546875" bestFit="1" customWidth="1"/>
    <col min="17" max="17" width="22.85546875" bestFit="1" customWidth="1"/>
    <col min="18" max="18" width="19.42578125" bestFit="1" customWidth="1"/>
    <col min="19" max="19" width="21.140625" bestFit="1" customWidth="1"/>
    <col min="20" max="20" width="24.42578125" bestFit="1" customWidth="1"/>
    <col min="21" max="21" width="10" bestFit="1" customWidth="1"/>
    <col min="22" max="22" width="10.5703125" bestFit="1" customWidth="1"/>
    <col min="23" max="23" width="10.42578125" bestFit="1" customWidth="1"/>
    <col min="24" max="24" width="12.42578125" bestFit="1" customWidth="1"/>
    <col min="25" max="25" width="30.42578125" bestFit="1" customWidth="1"/>
    <col min="26" max="26" width="18.7109375" bestFit="1" customWidth="1"/>
    <col min="27" max="27" width="19.42578125" bestFit="1" customWidth="1"/>
    <col min="28" max="28" width="18.5703125" bestFit="1" customWidth="1"/>
    <col min="30" max="30" width="17.42578125" bestFit="1" customWidth="1"/>
  </cols>
  <sheetData>
    <row r="1" spans="1:30" x14ac:dyDescent="0.25">
      <c r="A1" t="s">
        <v>330</v>
      </c>
      <c r="B1" t="s">
        <v>331</v>
      </c>
      <c r="C1" t="s">
        <v>332</v>
      </c>
      <c r="D1" t="s">
        <v>333</v>
      </c>
      <c r="E1" t="s">
        <v>334</v>
      </c>
      <c r="F1" t="s">
        <v>390</v>
      </c>
      <c r="G1" t="s">
        <v>396</v>
      </c>
      <c r="H1" t="s">
        <v>399</v>
      </c>
      <c r="I1" t="s">
        <v>402</v>
      </c>
      <c r="J1" t="s">
        <v>404</v>
      </c>
      <c r="K1" t="s">
        <v>406</v>
      </c>
      <c r="L1" t="s">
        <v>408</v>
      </c>
      <c r="M1" t="s">
        <v>411</v>
      </c>
      <c r="N1" t="s">
        <v>414</v>
      </c>
      <c r="O1" t="s">
        <v>416</v>
      </c>
      <c r="P1" t="s">
        <v>433</v>
      </c>
      <c r="Q1" t="s">
        <v>442</v>
      </c>
      <c r="R1" t="s">
        <v>446</v>
      </c>
      <c r="S1" t="s">
        <v>450</v>
      </c>
      <c r="T1" t="s">
        <v>452</v>
      </c>
      <c r="U1" t="s">
        <v>457</v>
      </c>
      <c r="V1" t="s">
        <v>460</v>
      </c>
      <c r="W1" t="s">
        <v>462</v>
      </c>
      <c r="X1" t="s">
        <v>464</v>
      </c>
      <c r="Y1" t="s">
        <v>468</v>
      </c>
      <c r="Z1" t="s">
        <v>472</v>
      </c>
      <c r="AA1" t="s">
        <v>474</v>
      </c>
      <c r="AB1" t="s">
        <v>477</v>
      </c>
      <c r="AC1" t="s">
        <v>541</v>
      </c>
      <c r="AD1" t="s">
        <v>542</v>
      </c>
    </row>
    <row r="2" spans="1:30" x14ac:dyDescent="0.25">
      <c r="A2">
        <v>1</v>
      </c>
      <c r="B2" t="s">
        <v>337</v>
      </c>
      <c r="C2" t="s">
        <v>338</v>
      </c>
      <c r="D2" t="s">
        <v>3</v>
      </c>
      <c r="E2">
        <v>5301021</v>
      </c>
      <c r="F2">
        <f>VLOOKUP($A2,[1]Plantation_LC20!$A$1:$G$310,7,FALSE)</f>
        <v>2754.1325768199999</v>
      </c>
      <c r="G2">
        <f>VLOOKUP($A2,[2]Jalan_RBI!$A$1:$G$310,7,FALSE)</f>
        <v>1206.1922050600001</v>
      </c>
      <c r="H2">
        <f>VLOOKUP($A2,[3]HTI!$A$1:$G$310,7,FALSE)</f>
        <v>2766.8956526299999</v>
      </c>
      <c r="I2">
        <f>VLOOKUP($A2,[4]HKM_HTR!$A$1:$G$310,7,FALSE)</f>
        <v>29302.4455069</v>
      </c>
      <c r="J2">
        <f>VLOOKUP($A2,[5]Forest!$A$1:$G$310,7,FALSE)</f>
        <v>367.28983170999999</v>
      </c>
      <c r="K2">
        <f>VLOOKUP($A2,[6]Sungai!$A$1:$G$310,7,FALSE)</f>
        <v>2637.24622494</v>
      </c>
      <c r="L2">
        <f>VLOOKUP($A2,[7]Burnscars!$A$1:$G$310,7,FALSE)</f>
        <v>12691.8055241</v>
      </c>
      <c r="M2">
        <f>VLOOKUP($A2,[8]Danau!$A$1:$G$310,7,FALSE)</f>
        <v>5326.5602818799998</v>
      </c>
      <c r="N2">
        <f>VLOOKUP($A2,[9]Irigasi!$A$1:$G$310,7,FALSE)</f>
        <v>10133.3379802</v>
      </c>
      <c r="O2">
        <f>VLOOKUP($A2,[10]BadanAir!$A$1:$G$310,7,FALSE)</f>
        <v>5731.1319252900003</v>
      </c>
      <c r="P2">
        <f>VLOOKUP($A2,[11]Deforestasi!$A$1:$G$310,7,FALSE)</f>
        <v>3672.9110720399999</v>
      </c>
      <c r="Q2">
        <f>VLOOKUP($A2,[12]Erosi!$A$1:$G$310,7,FALSE)</f>
        <v>1059.65946291</v>
      </c>
      <c r="R2">
        <f>VLOOKUP($A2,[13]Banjir!$A$1:$G$310,7,FALSE)</f>
        <v>1.6442059008400001E-2</v>
      </c>
      <c r="S2">
        <f>VLOOKUP($A2,[14]Longsor!$A$1:$G$310,7,FALSE)</f>
        <v>0.17573270265300001</v>
      </c>
      <c r="T2">
        <f>VLOOKUP($A2,[15]Kekeringan!$A$1:$G$310,7,FALSE)</f>
        <v>0.55983237912499995</v>
      </c>
      <c r="U2">
        <f>VLOOKUP($A2,[16]NDVI!$A$1:$G$310,7,FALSE)</f>
        <v>0.73548709274199997</v>
      </c>
      <c r="V2">
        <f>VLOOKUP($A2,[17]NDWI!$A$1:$G$310,7,FALSE)</f>
        <v>-0.68746644793300005</v>
      </c>
      <c r="W2">
        <f>VLOOKUP($A2,[18]NDMI!$A$1:$G$310,7,FALSE)</f>
        <v>0.26996179528999997</v>
      </c>
      <c r="X2">
        <f>VLOOKUP($A2,[19]AridityIndex!$A$1:$G$310,7,FALSE)</f>
        <v>0.55803001946099995</v>
      </c>
      <c r="Y2">
        <f>VLOOKUP($A2,[20]temp_delta!$A$1:$G$310,7,FALSE)</f>
        <v>1.4011728160800001</v>
      </c>
      <c r="Z2">
        <f>VLOOKUP($A2,[21]temp_annual!$A$1:$G$310,7,FALSE)</f>
        <v>25.487366682699999</v>
      </c>
      <c r="AA2">
        <f>VLOOKUP($A2,[22]prec_delta!$A$1:$G$310,7,FALSE)</f>
        <v>-52.683049766099998</v>
      </c>
      <c r="AB2">
        <f>VLOOKUP($A2,[23]prec_annual!$A$1:$G$310,7,FALSE)</f>
        <v>1909.7233029900001</v>
      </c>
      <c r="AC2">
        <f>VLOOKUP($A2,[24]DaerahIrigasi!$A$1:$G$310,7,FALSE)</f>
        <v>70379.316931599998</v>
      </c>
      <c r="AD2" s="1">
        <f>VLOOKUP($A2,[25]!_xlnm.Database,7,FALSE)</f>
        <v>4.2784857571200003</v>
      </c>
    </row>
    <row r="3" spans="1:30" x14ac:dyDescent="0.25">
      <c r="A3">
        <v>2</v>
      </c>
      <c r="B3" t="s">
        <v>337</v>
      </c>
      <c r="C3" t="s">
        <v>338</v>
      </c>
      <c r="D3" t="s">
        <v>4</v>
      </c>
      <c r="E3">
        <v>5301022</v>
      </c>
      <c r="F3">
        <f>VLOOKUP($A3,[1]Plantation_LC20!$A$1:$G$310,7,FALSE)</f>
        <v>7462.2697452000002</v>
      </c>
      <c r="G3">
        <f>VLOOKUP($A3,[2]Jalan_RBI!$A$1:$G$310,7,FALSE)</f>
        <v>1775.62071765</v>
      </c>
      <c r="H3">
        <f>VLOOKUP($A3,[3]HTI!$A$1:$G$310,7,FALSE)</f>
        <v>8186.41225992</v>
      </c>
      <c r="I3">
        <f>VLOOKUP($A3,[4]HKM_HTR!$A$1:$G$310,7,FALSE)</f>
        <v>26391.772166499999</v>
      </c>
      <c r="J3">
        <f>VLOOKUP($A3,[5]Forest!$A$1:$G$310,7,FALSE)</f>
        <v>190.46116401099999</v>
      </c>
      <c r="K3">
        <f>VLOOKUP($A3,[6]Sungai!$A$1:$G$310,7,FALSE)</f>
        <v>2727.35701857</v>
      </c>
      <c r="L3">
        <f>VLOOKUP($A3,[7]Burnscars!$A$1:$G$310,7,FALSE)</f>
        <v>4750.3009181199996</v>
      </c>
      <c r="M3">
        <f>VLOOKUP($A3,[8]Danau!$A$1:$G$310,7,FALSE)</f>
        <v>3354.0199526299998</v>
      </c>
      <c r="N3">
        <f>VLOOKUP($A3,[9]Irigasi!$A$1:$G$310,7,FALSE)</f>
        <v>11713.864416099999</v>
      </c>
      <c r="O3">
        <f>VLOOKUP($A3,[10]BadanAir!$A$1:$G$310,7,FALSE)</f>
        <v>4862.9305321700003</v>
      </c>
      <c r="P3">
        <f>VLOOKUP($A3,[11]Deforestasi!$A$1:$G$310,7,FALSE)</f>
        <v>4104.7438765200004</v>
      </c>
      <c r="Q3">
        <f>VLOOKUP($A3,[12]Erosi!$A$1:$G$310,7,FALSE)</f>
        <v>871.50333595899997</v>
      </c>
      <c r="R3">
        <f>VLOOKUP($A3,[13]Banjir!$A$1:$G$310,7,FALSE)</f>
        <v>3.1229208954800001E-2</v>
      </c>
      <c r="S3">
        <f>VLOOKUP($A3,[14]Longsor!$A$1:$G$310,7,FALSE)</f>
        <v>0.17326258383099999</v>
      </c>
      <c r="T3">
        <f>VLOOKUP($A3,[15]Kekeringan!$A$1:$G$310,7,FALSE)</f>
        <v>0.60266097777200001</v>
      </c>
      <c r="U3">
        <f>VLOOKUP($A3,[16]NDVI!$A$1:$G$310,7,FALSE)</f>
        <v>0.73283049050399995</v>
      </c>
      <c r="V3">
        <f>VLOOKUP($A3,[17]NDWI!$A$1:$G$310,7,FALSE)</f>
        <v>-0.68346021292699999</v>
      </c>
      <c r="W3">
        <f>VLOOKUP($A3,[18]NDMI!$A$1:$G$310,7,FALSE)</f>
        <v>0.260090636017</v>
      </c>
      <c r="X3">
        <f>VLOOKUP($A3,[19]AridityIndex!$A$1:$G$310,7,FALSE)</f>
        <v>0.60679699868500003</v>
      </c>
      <c r="Y3">
        <f>VLOOKUP($A3,[20]temp_delta!$A$1:$G$310,7,FALSE)</f>
        <v>1.37347486792</v>
      </c>
      <c r="Z3">
        <f>VLOOKUP($A3,[21]temp_annual!$A$1:$G$310,7,FALSE)</f>
        <v>25.361529473299999</v>
      </c>
      <c r="AA3">
        <f>VLOOKUP($A3,[22]prec_delta!$A$1:$G$310,7,FALSE)</f>
        <v>-46.604577346100001</v>
      </c>
      <c r="AB3">
        <f>VLOOKUP($A3,[23]prec_annual!$A$1:$G$310,7,FALSE)</f>
        <v>1745.9619024900001</v>
      </c>
      <c r="AC3">
        <f>VLOOKUP($A3,[24]DaerahIrigasi!$A$1:$G$310,7,FALSE)</f>
        <v>59814.901579099998</v>
      </c>
      <c r="AD3" s="1">
        <f>VLOOKUP($A3,[25]!_xlnm.Database,7,FALSE)</f>
        <v>4.0881226053599997</v>
      </c>
    </row>
    <row r="4" spans="1:30" x14ac:dyDescent="0.25">
      <c r="A4">
        <v>3</v>
      </c>
      <c r="B4" t="s">
        <v>337</v>
      </c>
      <c r="C4" t="s">
        <v>338</v>
      </c>
      <c r="D4" t="s">
        <v>5</v>
      </c>
      <c r="E4">
        <v>5301023</v>
      </c>
      <c r="F4">
        <f>VLOOKUP($A4,[1]Plantation_LC20!$A$1:$G$310,7,FALSE)</f>
        <v>4693.8420669400002</v>
      </c>
      <c r="G4">
        <f>VLOOKUP($A4,[2]Jalan_RBI!$A$1:$G$310,7,FALSE)</f>
        <v>1393.8910339500001</v>
      </c>
      <c r="H4">
        <f>VLOOKUP($A4,[3]HTI!$A$1:$G$310,7,FALSE)</f>
        <v>1740.22694544</v>
      </c>
      <c r="I4">
        <f>VLOOKUP($A4,[4]HKM_HTR!$A$1:$G$310,7,FALSE)</f>
        <v>37108.172677199997</v>
      </c>
      <c r="J4">
        <f>VLOOKUP($A4,[5]Forest!$A$1:$G$310,7,FALSE)</f>
        <v>390.60471990899998</v>
      </c>
      <c r="K4">
        <f>VLOOKUP($A4,[6]Sungai!$A$1:$G$310,7,FALSE)</f>
        <v>2607.4943656800001</v>
      </c>
      <c r="L4">
        <f>VLOOKUP($A4,[7]Burnscars!$A$1:$G$310,7,FALSE)</f>
        <v>5369.9469399600002</v>
      </c>
      <c r="M4">
        <f>VLOOKUP($A4,[8]Danau!$A$1:$G$310,7,FALSE)</f>
        <v>8369.1072684899991</v>
      </c>
      <c r="N4">
        <f>VLOOKUP($A4,[9]Irigasi!$A$1:$G$310,7,FALSE)</f>
        <v>15385.3530477</v>
      </c>
      <c r="O4">
        <f>VLOOKUP($A4,[10]BadanAir!$A$1:$G$310,7,FALSE)</f>
        <v>4510.8719781899999</v>
      </c>
      <c r="P4">
        <f>VLOOKUP($A4,[11]Deforestasi!$A$1:$G$310,7,FALSE)</f>
        <v>1615.21165756</v>
      </c>
      <c r="Q4">
        <f>VLOOKUP($A4,[12]Erosi!$A$1:$G$310,7,FALSE)</f>
        <v>1105.45385614</v>
      </c>
      <c r="R4">
        <f>VLOOKUP($A4,[13]Banjir!$A$1:$G$310,7,FALSE)</f>
        <v>1.5140290168499999E-2</v>
      </c>
      <c r="S4">
        <f>VLOOKUP($A4,[14]Longsor!$A$1:$G$310,7,FALSE)</f>
        <v>0.120186522262</v>
      </c>
      <c r="T4">
        <f>VLOOKUP($A4,[15]Kekeringan!$A$1:$G$310,7,FALSE)</f>
        <v>0.54729189817900004</v>
      </c>
      <c r="U4">
        <f>VLOOKUP($A4,[16]NDVI!$A$1:$G$310,7,FALSE)</f>
        <v>0.76797943610999997</v>
      </c>
      <c r="V4">
        <f>VLOOKUP($A4,[17]NDWI!$A$1:$G$310,7,FALSE)</f>
        <v>-0.70609574124700003</v>
      </c>
      <c r="W4">
        <f>VLOOKUP($A4,[18]NDMI!$A$1:$G$310,7,FALSE)</f>
        <v>0.28993471725600001</v>
      </c>
      <c r="X4">
        <f>VLOOKUP($A4,[19]AridityIndex!$A$1:$G$310,7,FALSE)</f>
        <v>0.57265423255799996</v>
      </c>
      <c r="Y4">
        <f>VLOOKUP($A4,[20]temp_delta!$A$1:$G$310,7,FALSE)</f>
        <v>1.3977834332000001</v>
      </c>
      <c r="Z4">
        <f>VLOOKUP($A4,[21]temp_annual!$A$1:$G$310,7,FALSE)</f>
        <v>25.6131175943</v>
      </c>
      <c r="AA4">
        <f>VLOOKUP($A4,[22]prec_delta!$A$1:$G$310,7,FALSE)</f>
        <v>-49.218926816500002</v>
      </c>
      <c r="AB4">
        <f>VLOOKUP($A4,[23]prec_annual!$A$1:$G$310,7,FALSE)</f>
        <v>1850.3177868</v>
      </c>
      <c r="AC4">
        <f>VLOOKUP($A4,[24]DaerahIrigasi!$A$1:$G$310,7,FALSE)</f>
        <v>82377.092757599996</v>
      </c>
      <c r="AD4" s="1">
        <f>VLOOKUP($A4,[25]!_xlnm.Database,7,FALSE)</f>
        <v>4.1195080445499999</v>
      </c>
    </row>
    <row r="5" spans="1:30" x14ac:dyDescent="0.25">
      <c r="A5">
        <v>4</v>
      </c>
      <c r="B5" t="s">
        <v>337</v>
      </c>
      <c r="C5" t="s">
        <v>338</v>
      </c>
      <c r="D5" t="s">
        <v>6</v>
      </c>
      <c r="E5">
        <v>5301050</v>
      </c>
      <c r="F5">
        <f>VLOOKUP($A5,[1]Plantation_LC20!$A$1:$G$310,7,FALSE)</f>
        <v>11534.570978399999</v>
      </c>
      <c r="G5">
        <f>VLOOKUP($A5,[2]Jalan_RBI!$A$1:$G$310,7,FALSE)</f>
        <v>1078.36229303</v>
      </c>
      <c r="H5">
        <f>VLOOKUP($A5,[3]HTI!$A$1:$G$310,7,FALSE)</f>
        <v>6430.9516482099998</v>
      </c>
      <c r="I5">
        <f>VLOOKUP($A5,[4]HKM_HTR!$A$1:$G$310,7,FALSE)</f>
        <v>15074.1900207</v>
      </c>
      <c r="J5">
        <f>VLOOKUP($A5,[5]Forest!$A$1:$G$310,7,FALSE)</f>
        <v>429.323028196</v>
      </c>
      <c r="K5">
        <f>VLOOKUP($A5,[6]Sungai!$A$1:$G$310,7,FALSE)</f>
        <v>7356.6451207299997</v>
      </c>
      <c r="L5">
        <f>VLOOKUP($A5,[7]Burnscars!$A$1:$G$310,7,FALSE)</f>
        <v>4962.9077650199997</v>
      </c>
      <c r="M5">
        <f>VLOOKUP($A5,[8]Danau!$A$1:$G$310,7,FALSE)</f>
        <v>5631.7392606699996</v>
      </c>
      <c r="N5">
        <f>VLOOKUP($A5,[9]Irigasi!$A$1:$G$310,7,FALSE)</f>
        <v>5335.6786816900003</v>
      </c>
      <c r="O5">
        <f>VLOOKUP($A5,[10]BadanAir!$A$1:$G$310,7,FALSE)</f>
        <v>6416.1911363700001</v>
      </c>
      <c r="P5">
        <f>VLOOKUP($A5,[11]Deforestasi!$A$1:$G$310,7,FALSE)</f>
        <v>2470.1060447499999</v>
      </c>
      <c r="Q5">
        <f>VLOOKUP($A5,[12]Erosi!$A$1:$G$310,7,FALSE)</f>
        <v>1137.6756219700001</v>
      </c>
      <c r="R5">
        <f>VLOOKUP($A5,[13]Banjir!$A$1:$G$310,7,FALSE)</f>
        <v>6.1413127138900001E-2</v>
      </c>
      <c r="S5">
        <f>VLOOKUP($A5,[14]Longsor!$A$1:$G$310,7,FALSE)</f>
        <v>8.4087249865800004E-2</v>
      </c>
      <c r="T5">
        <f>VLOOKUP($A5,[15]Kekeringan!$A$1:$G$310,7,FALSE)</f>
        <v>0.61229675835899999</v>
      </c>
      <c r="U5">
        <f>VLOOKUP($A5,[16]NDVI!$A$1:$G$310,7,FALSE)</f>
        <v>0.742981580428</v>
      </c>
      <c r="V5">
        <f>VLOOKUP($A5,[17]NDWI!$A$1:$G$310,7,FALSE)</f>
        <v>-0.70153165179200005</v>
      </c>
      <c r="W5">
        <f>VLOOKUP($A5,[18]NDMI!$A$1:$G$310,7,FALSE)</f>
        <v>0.23498372854999999</v>
      </c>
      <c r="X5">
        <f>VLOOKUP($A5,[19]AridityIndex!$A$1:$G$310,7,FALSE)</f>
        <v>0.41690355926200001</v>
      </c>
      <c r="Y5">
        <f>VLOOKUP($A5,[20]temp_delta!$A$1:$G$310,7,FALSE)</f>
        <v>1.4273219584900001</v>
      </c>
      <c r="Z5">
        <f>VLOOKUP($A5,[21]temp_annual!$A$1:$G$310,7,FALSE)</f>
        <v>24.4471309308</v>
      </c>
      <c r="AA5">
        <f>VLOOKUP($A5,[22]prec_delta!$A$1:$G$310,7,FALSE)</f>
        <v>-67.640716672099998</v>
      </c>
      <c r="AB5">
        <f>VLOOKUP($A5,[23]prec_annual!$A$1:$G$310,7,FALSE)</f>
        <v>2273.87794489</v>
      </c>
      <c r="AC5">
        <f>VLOOKUP($A5,[24]DaerahIrigasi!$A$1:$G$310,7,FALSE)</f>
        <v>69257.434689300004</v>
      </c>
      <c r="AD5" s="1">
        <f>VLOOKUP($A5,[25]!_xlnm.Database,7,FALSE)</f>
        <v>5.0144138618399996</v>
      </c>
    </row>
    <row r="6" spans="1:30" x14ac:dyDescent="0.25">
      <c r="A6">
        <v>5</v>
      </c>
      <c r="B6" t="s">
        <v>337</v>
      </c>
      <c r="C6" t="s">
        <v>338</v>
      </c>
      <c r="D6" t="s">
        <v>7</v>
      </c>
      <c r="E6">
        <v>5301060</v>
      </c>
      <c r="F6">
        <f>VLOOKUP($A6,[1]Plantation_LC20!$A$1:$G$310,7,FALSE)</f>
        <v>12204.900280899999</v>
      </c>
      <c r="G6">
        <f>VLOOKUP($A6,[2]Jalan_RBI!$A$1:$G$310,7,FALSE)</f>
        <v>1101.014895</v>
      </c>
      <c r="H6">
        <f>VLOOKUP($A6,[3]HTI!$A$1:$G$310,7,FALSE)</f>
        <v>7702.3417122999999</v>
      </c>
      <c r="I6">
        <f>VLOOKUP($A6,[4]HKM_HTR!$A$1:$G$310,7,FALSE)</f>
        <v>16347.128661999999</v>
      </c>
      <c r="J6">
        <f>VLOOKUP($A6,[5]Forest!$A$1:$G$310,7,FALSE)</f>
        <v>361.42644875899998</v>
      </c>
      <c r="K6">
        <f>VLOOKUP($A6,[6]Sungai!$A$1:$G$310,7,FALSE)</f>
        <v>6265.4323568500004</v>
      </c>
      <c r="L6">
        <f>VLOOKUP($A6,[7]Burnscars!$A$1:$G$310,7,FALSE)</f>
        <v>3145.6072609900002</v>
      </c>
      <c r="M6">
        <f>VLOOKUP($A6,[8]Danau!$A$1:$G$310,7,FALSE)</f>
        <v>4127.2867907299997</v>
      </c>
      <c r="N6">
        <f>VLOOKUP($A6,[9]Irigasi!$A$1:$G$310,7,FALSE)</f>
        <v>3870.6656290199999</v>
      </c>
      <c r="O6">
        <f>VLOOKUP($A6,[10]BadanAir!$A$1:$G$310,7,FALSE)</f>
        <v>6729.0965199700004</v>
      </c>
      <c r="P6">
        <f>VLOOKUP($A6,[11]Deforestasi!$A$1:$G$310,7,FALSE)</f>
        <v>2418.0088324200001</v>
      </c>
      <c r="Q6">
        <f>VLOOKUP($A6,[12]Erosi!$A$1:$G$310,7,FALSE)</f>
        <v>1216.49935286</v>
      </c>
      <c r="R6">
        <f>VLOOKUP($A6,[13]Banjir!$A$1:$G$310,7,FALSE)</f>
        <v>0.10472784610700001</v>
      </c>
      <c r="S6">
        <f>VLOOKUP($A6,[14]Longsor!$A$1:$G$310,7,FALSE)</f>
        <v>6.6976446082399999E-2</v>
      </c>
      <c r="T6">
        <f>VLOOKUP($A6,[15]Kekeringan!$A$1:$G$310,7,FALSE)</f>
        <v>0.61169561274299999</v>
      </c>
      <c r="U6">
        <f>VLOOKUP($A6,[16]NDVI!$A$1:$G$310,7,FALSE)</f>
        <v>0.691500191514</v>
      </c>
      <c r="V6">
        <f>VLOOKUP($A6,[17]NDWI!$A$1:$G$310,7,FALSE)</f>
        <v>-0.66496485183099996</v>
      </c>
      <c r="W6">
        <f>VLOOKUP($A6,[18]NDMI!$A$1:$G$310,7,FALSE)</f>
        <v>0.19658767515600001</v>
      </c>
      <c r="X6">
        <f>VLOOKUP($A6,[19]AridityIndex!$A$1:$G$310,7,FALSE)</f>
        <v>0.41589309733800001</v>
      </c>
      <c r="Y6">
        <f>VLOOKUP($A6,[20]temp_delta!$A$1:$G$310,7,FALSE)</f>
        <v>1.4223077309800001</v>
      </c>
      <c r="Z6">
        <f>VLOOKUP($A6,[21]temp_annual!$A$1:$G$310,7,FALSE)</f>
        <v>24.552852399900001</v>
      </c>
      <c r="AA6">
        <f>VLOOKUP($A6,[22]prec_delta!$A$1:$G$310,7,FALSE)</f>
        <v>-68.397692325400001</v>
      </c>
      <c r="AB6">
        <f>VLOOKUP($A6,[23]prec_annual!$A$1:$G$310,7,FALSE)</f>
        <v>2275.7815003599999</v>
      </c>
      <c r="AC6">
        <f>VLOOKUP($A6,[24]DaerahIrigasi!$A$1:$G$310,7,FALSE)</f>
        <v>65469.390844699999</v>
      </c>
      <c r="AD6" s="1">
        <f>VLOOKUP($A6,[25]!_xlnm.Database,7,FALSE)</f>
        <v>4.9839769267699996</v>
      </c>
    </row>
    <row r="7" spans="1:30" x14ac:dyDescent="0.25">
      <c r="A7">
        <v>6</v>
      </c>
      <c r="B7" t="s">
        <v>337</v>
      </c>
      <c r="C7" t="s">
        <v>338</v>
      </c>
      <c r="D7" t="s">
        <v>8</v>
      </c>
      <c r="E7">
        <v>5301072</v>
      </c>
      <c r="F7">
        <f>VLOOKUP($A7,[1]Plantation_LC20!$A$1:$G$310,7,FALSE)</f>
        <v>22151.548731800001</v>
      </c>
      <c r="G7">
        <f>VLOOKUP($A7,[2]Jalan_RBI!$A$1:$G$310,7,FALSE)</f>
        <v>685.82178890600005</v>
      </c>
      <c r="H7">
        <f>VLOOKUP($A7,[3]HTI!$A$1:$G$310,7,FALSE)</f>
        <v>13202.1868228</v>
      </c>
      <c r="I7">
        <f>VLOOKUP($A7,[4]HKM_HTR!$A$1:$G$310,7,FALSE)</f>
        <v>6054.6159754399996</v>
      </c>
      <c r="J7">
        <f>VLOOKUP($A7,[5]Forest!$A$1:$G$310,7,FALSE)</f>
        <v>890.80388145300003</v>
      </c>
      <c r="K7">
        <f>VLOOKUP($A7,[6]Sungai!$A$1:$G$310,7,FALSE)</f>
        <v>9282.0204535499997</v>
      </c>
      <c r="L7">
        <f>VLOOKUP($A7,[7]Burnscars!$A$1:$G$310,7,FALSE)</f>
        <v>3036.4500069999999</v>
      </c>
      <c r="M7">
        <f>VLOOKUP($A7,[8]Danau!$A$1:$G$310,7,FALSE)</f>
        <v>8679.9035815299994</v>
      </c>
      <c r="N7">
        <f>VLOOKUP($A7,[9]Irigasi!$A$1:$G$310,7,FALSE)</f>
        <v>14762.310269899999</v>
      </c>
      <c r="O7">
        <f>VLOOKUP($A7,[10]BadanAir!$A$1:$G$310,7,FALSE)</f>
        <v>18117.253350499999</v>
      </c>
      <c r="P7">
        <f>VLOOKUP($A7,[11]Deforestasi!$A$1:$G$310,7,FALSE)</f>
        <v>3563.3401017400001</v>
      </c>
      <c r="Q7">
        <f>VLOOKUP($A7,[12]Erosi!$A$1:$G$310,7,FALSE)</f>
        <v>2019.1939476499999</v>
      </c>
      <c r="R7">
        <f>VLOOKUP($A7,[13]Banjir!$A$1:$G$310,7,FALSE)</f>
        <v>2.4306446647400001E-2</v>
      </c>
      <c r="S7">
        <f>VLOOKUP($A7,[14]Longsor!$A$1:$G$310,7,FALSE)</f>
        <v>0.23312471202599999</v>
      </c>
      <c r="T7">
        <f>VLOOKUP($A7,[15]Kekeringan!$A$1:$G$310,7,FALSE)</f>
        <v>0.66166971270300001</v>
      </c>
      <c r="U7">
        <f>VLOOKUP($A7,[16]NDVI!$A$1:$G$310,7,FALSE)</f>
        <v>0.70955352958600004</v>
      </c>
      <c r="V7">
        <f>VLOOKUP($A7,[17]NDWI!$A$1:$G$310,7,FALSE)</f>
        <v>-0.68301370045200005</v>
      </c>
      <c r="W7">
        <f>VLOOKUP($A7,[18]NDMI!$A$1:$G$310,7,FALSE)</f>
        <v>0.17229352105699999</v>
      </c>
      <c r="X7">
        <f>VLOOKUP($A7,[19]AridityIndex!$A$1:$G$310,7,FALSE)</f>
        <v>0.50201304823799997</v>
      </c>
      <c r="Y7">
        <f>VLOOKUP($A7,[20]temp_delta!$A$1:$G$310,7,FALSE)</f>
        <v>1.42442737126</v>
      </c>
      <c r="Z7">
        <f>VLOOKUP($A7,[21]temp_annual!$A$1:$G$310,7,FALSE)</f>
        <v>25.4986353016</v>
      </c>
      <c r="AA7">
        <f>VLOOKUP($A7,[22]prec_delta!$A$1:$G$310,7,FALSE)</f>
        <v>-59.601525725199998</v>
      </c>
      <c r="AB7">
        <f>VLOOKUP($A7,[23]prec_annual!$A$1:$G$310,7,FALSE)</f>
        <v>2068.2279126799999</v>
      </c>
      <c r="AC7">
        <f>VLOOKUP($A7,[24]DaerahIrigasi!$A$1:$G$310,7,FALSE)</f>
        <v>78226.804392899998</v>
      </c>
      <c r="AD7" s="1">
        <f>VLOOKUP($A7,[25]!_xlnm.Database,7,FALSE)</f>
        <v>4.6205278141099999</v>
      </c>
    </row>
    <row r="8" spans="1:30" x14ac:dyDescent="0.25">
      <c r="A8">
        <v>7</v>
      </c>
      <c r="B8" t="s">
        <v>337</v>
      </c>
      <c r="C8" t="s">
        <v>345</v>
      </c>
      <c r="D8" t="s">
        <v>9</v>
      </c>
      <c r="E8">
        <v>5302010</v>
      </c>
      <c r="F8">
        <f>VLOOKUP($A8,[1]Plantation_LC20!$A$1:$G$310,7,FALSE)</f>
        <v>25772.2695589</v>
      </c>
      <c r="G8">
        <f>VLOOKUP($A8,[2]Jalan_RBI!$A$1:$G$310,7,FALSE)</f>
        <v>2074.6635811900001</v>
      </c>
      <c r="H8">
        <f>VLOOKUP($A8,[3]HTI!$A$1:$G$310,7,FALSE)</f>
        <v>20131.397095</v>
      </c>
      <c r="I8">
        <f>VLOOKUP($A8,[4]HKM_HTR!$A$1:$G$310,7,FALSE)</f>
        <v>6642.3783216800002</v>
      </c>
      <c r="J8">
        <f>VLOOKUP($A8,[5]Forest!$A$1:$G$310,7,FALSE)</f>
        <v>1176.01041876</v>
      </c>
      <c r="K8">
        <f>VLOOKUP($A8,[6]Sungai!$A$1:$G$310,7,FALSE)</f>
        <v>6853.2674563700002</v>
      </c>
      <c r="L8">
        <f>VLOOKUP($A8,[7]Burnscars!$A$1:$G$310,7,FALSE)</f>
        <v>1920.2909408600001</v>
      </c>
      <c r="M8">
        <f>VLOOKUP($A8,[8]Danau!$A$1:$G$310,7,FALSE)</f>
        <v>2837.9492986199998</v>
      </c>
      <c r="N8">
        <f>VLOOKUP($A8,[9]Irigasi!$A$1:$G$310,7,FALSE)</f>
        <v>3468.9942467999999</v>
      </c>
      <c r="O8">
        <f>VLOOKUP($A8,[10]BadanAir!$A$1:$G$310,7,FALSE)</f>
        <v>3596.63633054</v>
      </c>
      <c r="P8">
        <f>VLOOKUP($A8,[11]Deforestasi!$A$1:$G$310,7,FALSE)</f>
        <v>3108.2894387699998</v>
      </c>
      <c r="Q8">
        <f>VLOOKUP($A8,[12]Erosi!$A$1:$G$310,7,FALSE)</f>
        <v>1443.47606058</v>
      </c>
      <c r="R8">
        <f>VLOOKUP($A8,[13]Banjir!$A$1:$G$310,7,FALSE)</f>
        <v>6.7417765573699995E-2</v>
      </c>
      <c r="S8">
        <f>VLOOKUP($A8,[14]Longsor!$A$1:$G$310,7,FALSE)</f>
        <v>6.6768282298399997E-2</v>
      </c>
      <c r="T8">
        <f>VLOOKUP($A8,[15]Kekeringan!$A$1:$G$310,7,FALSE)</f>
        <v>0.82585506738199999</v>
      </c>
      <c r="U8">
        <f>VLOOKUP($A8,[16]NDVI!$A$1:$G$310,7,FALSE)</f>
        <v>0.58722311459499998</v>
      </c>
      <c r="V8">
        <f>VLOOKUP($A8,[17]NDWI!$A$1:$G$310,7,FALSE)</f>
        <v>-0.58233988860999997</v>
      </c>
      <c r="W8">
        <f>VLOOKUP($A8,[18]NDMI!$A$1:$G$310,7,FALSE)</f>
        <v>3.8383979138599998E-2</v>
      </c>
      <c r="X8">
        <f>VLOOKUP($A8,[19]AridityIndex!$A$1:$G$310,7,FALSE)</f>
        <v>0.56420138134099995</v>
      </c>
      <c r="Y8">
        <f>VLOOKUP($A8,[20]temp_delta!$A$1:$G$310,7,FALSE)</f>
        <v>1.4136394209200001</v>
      </c>
      <c r="Z8">
        <f>VLOOKUP($A8,[21]temp_annual!$A$1:$G$310,7,FALSE)</f>
        <v>24.255888314900002</v>
      </c>
      <c r="AA8">
        <f>VLOOKUP($A8,[22]prec_delta!$A$1:$G$310,7,FALSE)</f>
        <v>-52.093854008599997</v>
      </c>
      <c r="AB8">
        <f>VLOOKUP($A8,[23]prec_annual!$A$1:$G$310,7,FALSE)</f>
        <v>1883.0714109999999</v>
      </c>
      <c r="AC8">
        <f>VLOOKUP($A8,[24]DaerahIrigasi!$A$1:$G$310,7,FALSE)</f>
        <v>32478.444989700001</v>
      </c>
      <c r="AD8" s="1">
        <f>VLOOKUP($A8,[25]!_xlnm.Database,7,FALSE)</f>
        <v>4</v>
      </c>
    </row>
    <row r="9" spans="1:30" x14ac:dyDescent="0.25">
      <c r="A9">
        <v>8</v>
      </c>
      <c r="B9" t="s">
        <v>337</v>
      </c>
      <c r="C9" t="s">
        <v>345</v>
      </c>
      <c r="D9" t="s">
        <v>10</v>
      </c>
      <c r="E9">
        <v>5302011</v>
      </c>
      <c r="F9">
        <f>VLOOKUP($A9,[1]Plantation_LC20!$A$1:$G$310,7,FALSE)</f>
        <v>38714.776003500003</v>
      </c>
      <c r="G9">
        <f>VLOOKUP($A9,[2]Jalan_RBI!$A$1:$G$310,7,FALSE)</f>
        <v>2215.04726093</v>
      </c>
      <c r="H9">
        <f>VLOOKUP($A9,[3]HTI!$A$1:$G$310,7,FALSE)</f>
        <v>36069.915676099998</v>
      </c>
      <c r="I9">
        <f>VLOOKUP($A9,[4]HKM_HTR!$A$1:$G$310,7,FALSE)</f>
        <v>15223.8393631</v>
      </c>
      <c r="J9">
        <f>VLOOKUP($A9,[5]Forest!$A$1:$G$310,7,FALSE)</f>
        <v>1224.0488878799999</v>
      </c>
      <c r="K9">
        <f>VLOOKUP($A9,[6]Sungai!$A$1:$G$310,7,FALSE)</f>
        <v>14517.862059700001</v>
      </c>
      <c r="L9">
        <f>VLOOKUP($A9,[7]Burnscars!$A$1:$G$310,7,FALSE)</f>
        <v>1896.64141124</v>
      </c>
      <c r="M9">
        <f>VLOOKUP($A9,[8]Danau!$A$1:$G$310,7,FALSE)</f>
        <v>6216.8048237000003</v>
      </c>
      <c r="N9">
        <f>VLOOKUP($A9,[9]Irigasi!$A$1:$G$310,7,FALSE)</f>
        <v>12669.7920713</v>
      </c>
      <c r="O9">
        <f>VLOOKUP($A9,[10]BadanAir!$A$1:$G$310,7,FALSE)</f>
        <v>6289.53653975</v>
      </c>
      <c r="P9">
        <f>VLOOKUP($A9,[11]Deforestasi!$A$1:$G$310,7,FALSE)</f>
        <v>5565.3577062200002</v>
      </c>
      <c r="Q9">
        <f>VLOOKUP($A9,[12]Erosi!$A$1:$G$310,7,FALSE)</f>
        <v>1790.8767134699999</v>
      </c>
      <c r="R9">
        <f>VLOOKUP($A9,[13]Banjir!$A$1:$G$310,7,FALSE)</f>
        <v>2.4566135396299998E-3</v>
      </c>
      <c r="S9">
        <f>VLOOKUP($A9,[14]Longsor!$A$1:$G$310,7,FALSE)</f>
        <v>0.165035074861</v>
      </c>
      <c r="T9">
        <f>VLOOKUP($A9,[15]Kekeringan!$A$1:$G$310,7,FALSE)</f>
        <v>0.88638254905699998</v>
      </c>
      <c r="U9">
        <f>VLOOKUP($A9,[16]NDVI!$A$1:$G$310,7,FALSE)</f>
        <v>0.54762814605800003</v>
      </c>
      <c r="V9">
        <f>VLOOKUP($A9,[17]NDWI!$A$1:$G$310,7,FALSE)</f>
        <v>-0.55837870454399996</v>
      </c>
      <c r="W9">
        <f>VLOOKUP($A9,[18]NDMI!$A$1:$G$310,7,FALSE)</f>
        <v>5.8585548943999996E-3</v>
      </c>
      <c r="X9">
        <f>VLOOKUP($A9,[19]AridityIndex!$A$1:$G$310,7,FALSE)</f>
        <v>0.622655724252</v>
      </c>
      <c r="Y9">
        <f>VLOOKUP($A9,[20]temp_delta!$A$1:$G$310,7,FALSE)</f>
        <v>1.41218768643</v>
      </c>
      <c r="Z9">
        <f>VLOOKUP($A9,[21]temp_annual!$A$1:$G$310,7,FALSE)</f>
        <v>24.318327076100001</v>
      </c>
      <c r="AA9">
        <f>VLOOKUP($A9,[22]prec_delta!$A$1:$G$310,7,FALSE)</f>
        <v>-45.867946777699999</v>
      </c>
      <c r="AB9">
        <f>VLOOKUP($A9,[23]prec_annual!$A$1:$G$310,7,FALSE)</f>
        <v>1732.0441618</v>
      </c>
      <c r="AC9">
        <f>VLOOKUP($A9,[24]DaerahIrigasi!$A$1:$G$310,7,FALSE)</f>
        <v>22940.2701419</v>
      </c>
      <c r="AD9" s="1">
        <f>VLOOKUP($A9,[25]!_xlnm.Database,7,FALSE)</f>
        <v>3.9978536278900001</v>
      </c>
    </row>
    <row r="10" spans="1:30" x14ac:dyDescent="0.25">
      <c r="A10">
        <v>9</v>
      </c>
      <c r="B10" t="s">
        <v>337</v>
      </c>
      <c r="C10" t="s">
        <v>345</v>
      </c>
      <c r="D10" t="s">
        <v>11</v>
      </c>
      <c r="E10">
        <v>5302012</v>
      </c>
      <c r="F10">
        <f>VLOOKUP($A10,[1]Plantation_LC20!$A$1:$G$310,7,FALSE)</f>
        <v>36035.660545699997</v>
      </c>
      <c r="G10">
        <f>VLOOKUP($A10,[2]Jalan_RBI!$A$1:$G$310,7,FALSE)</f>
        <v>2685.0566231900002</v>
      </c>
      <c r="H10">
        <f>VLOOKUP($A10,[3]HTI!$A$1:$G$310,7,FALSE)</f>
        <v>20670.187547400001</v>
      </c>
      <c r="I10">
        <f>VLOOKUP($A10,[4]HKM_HTR!$A$1:$G$310,7,FALSE)</f>
        <v>6019.5732469499999</v>
      </c>
      <c r="J10">
        <f>VLOOKUP($A10,[5]Forest!$A$1:$G$310,7,FALSE)</f>
        <v>383.21766960600002</v>
      </c>
      <c r="K10">
        <f>VLOOKUP($A10,[6]Sungai!$A$1:$G$310,7,FALSE)</f>
        <v>5725.5174661199999</v>
      </c>
      <c r="L10">
        <f>VLOOKUP($A10,[7]Burnscars!$A$1:$G$310,7,FALSE)</f>
        <v>1688.6494931100001</v>
      </c>
      <c r="M10">
        <f>VLOOKUP($A10,[8]Danau!$A$1:$G$310,7,FALSE)</f>
        <v>4938.4541963000001</v>
      </c>
      <c r="N10">
        <f>VLOOKUP($A10,[9]Irigasi!$A$1:$G$310,7,FALSE)</f>
        <v>13207.920282900001</v>
      </c>
      <c r="O10">
        <f>VLOOKUP($A10,[10]BadanAir!$A$1:$G$310,7,FALSE)</f>
        <v>7855.9518499100004</v>
      </c>
      <c r="P10">
        <f>VLOOKUP($A10,[11]Deforestasi!$A$1:$G$310,7,FALSE)</f>
        <v>1763.89079872</v>
      </c>
      <c r="Q10">
        <f>VLOOKUP($A10,[12]Erosi!$A$1:$G$310,7,FALSE)</f>
        <v>1027.08794943</v>
      </c>
      <c r="R10">
        <f>VLOOKUP($A10,[13]Banjir!$A$1:$G$310,7,FALSE)</f>
        <v>4.3079928451199997E-2</v>
      </c>
      <c r="S10">
        <f>VLOOKUP($A10,[14]Longsor!$A$1:$G$310,7,FALSE)</f>
        <v>0.18340480009900001</v>
      </c>
      <c r="T10">
        <f>VLOOKUP($A10,[15]Kekeringan!$A$1:$G$310,7,FALSE)</f>
        <v>0.77103604061300002</v>
      </c>
      <c r="U10">
        <f>VLOOKUP($A10,[16]NDVI!$A$1:$G$310,7,FALSE)</f>
        <v>0.70807266613300002</v>
      </c>
      <c r="V10">
        <f>VLOOKUP($A10,[17]NDWI!$A$1:$G$310,7,FALSE)</f>
        <v>-0.65819009195199996</v>
      </c>
      <c r="W10">
        <f>VLOOKUP($A10,[18]NDMI!$A$1:$G$310,7,FALSE)</f>
        <v>0.19622427189300001</v>
      </c>
      <c r="X10">
        <f>VLOOKUP($A10,[19]AridityIndex!$A$1:$G$310,7,FALSE)</f>
        <v>0.60129457063699998</v>
      </c>
      <c r="Y10">
        <f>VLOOKUP($A10,[20]temp_delta!$A$1:$G$310,7,FALSE)</f>
        <v>1.38337617018</v>
      </c>
      <c r="Z10">
        <f>VLOOKUP($A10,[21]temp_annual!$A$1:$G$310,7,FALSE)</f>
        <v>24.1617096156</v>
      </c>
      <c r="AA10">
        <f>VLOOKUP($A10,[22]prec_delta!$A$1:$G$310,7,FALSE)</f>
        <v>-44.9248091348</v>
      </c>
      <c r="AB10">
        <f>VLOOKUP($A10,[23]prec_annual!$A$1:$G$310,7,FALSE)</f>
        <v>1758.9360232700001</v>
      </c>
      <c r="AC10">
        <f>VLOOKUP($A10,[24]DaerahIrigasi!$A$1:$G$310,7,FALSE)</f>
        <v>25249.829393200002</v>
      </c>
      <c r="AD10" s="1">
        <f>VLOOKUP($A10,[25]!_xlnm.Database,7,FALSE)</f>
        <v>4</v>
      </c>
    </row>
    <row r="11" spans="1:30" x14ac:dyDescent="0.25">
      <c r="A11">
        <v>10</v>
      </c>
      <c r="B11" t="s">
        <v>337</v>
      </c>
      <c r="C11" t="s">
        <v>345</v>
      </c>
      <c r="D11" t="s">
        <v>12</v>
      </c>
      <c r="E11">
        <v>5302013</v>
      </c>
      <c r="F11">
        <f>VLOOKUP($A11,[1]Plantation_LC20!$A$1:$G$310,7,FALSE)</f>
        <v>46760.141275100003</v>
      </c>
      <c r="G11">
        <f>VLOOKUP($A11,[2]Jalan_RBI!$A$1:$G$310,7,FALSE)</f>
        <v>3296.2778480900001</v>
      </c>
      <c r="H11">
        <f>VLOOKUP($A11,[3]HTI!$A$1:$G$310,7,FALSE)</f>
        <v>34990.717272499998</v>
      </c>
      <c r="I11">
        <f>VLOOKUP($A11,[4]HKM_HTR!$A$1:$G$310,7,FALSE)</f>
        <v>12565.791273999999</v>
      </c>
      <c r="J11">
        <f>VLOOKUP($A11,[5]Forest!$A$1:$G$310,7,FALSE)</f>
        <v>349.81607999200003</v>
      </c>
      <c r="K11">
        <f>VLOOKUP($A11,[6]Sungai!$A$1:$G$310,7,FALSE)</f>
        <v>7605.59958439</v>
      </c>
      <c r="L11">
        <f>VLOOKUP($A11,[7]Burnscars!$A$1:$G$310,7,FALSE)</f>
        <v>938.29411858699996</v>
      </c>
      <c r="M11">
        <f>VLOOKUP($A11,[8]Danau!$A$1:$G$310,7,FALSE)</f>
        <v>4344.87637696</v>
      </c>
      <c r="N11">
        <f>VLOOKUP($A11,[9]Irigasi!$A$1:$G$310,7,FALSE)</f>
        <v>15927.885078400001</v>
      </c>
      <c r="O11">
        <f>VLOOKUP($A11,[10]BadanAir!$A$1:$G$310,7,FALSE)</f>
        <v>4351.8786493400003</v>
      </c>
      <c r="P11">
        <f>VLOOKUP($A11,[11]Deforestasi!$A$1:$G$310,7,FALSE)</f>
        <v>943.38887921200001</v>
      </c>
      <c r="Q11">
        <f>VLOOKUP($A11,[12]Erosi!$A$1:$G$310,7,FALSE)</f>
        <v>1132.8036114399999</v>
      </c>
      <c r="R11">
        <f>VLOOKUP($A11,[13]Banjir!$A$1:$G$310,7,FALSE)</f>
        <v>1.0207978111699999E-2</v>
      </c>
      <c r="S11">
        <f>VLOOKUP($A11,[14]Longsor!$A$1:$G$310,7,FALSE)</f>
        <v>0.21211783439500001</v>
      </c>
      <c r="T11">
        <f>VLOOKUP($A11,[15]Kekeringan!$A$1:$G$310,7,FALSE)</f>
        <v>0.85747801707399995</v>
      </c>
      <c r="U11">
        <f>VLOOKUP($A11,[16]NDVI!$A$1:$G$310,7,FALSE)</f>
        <v>0.67414199448099998</v>
      </c>
      <c r="V11">
        <f>VLOOKUP($A11,[17]NDWI!$A$1:$G$310,7,FALSE)</f>
        <v>-0.63811436044600001</v>
      </c>
      <c r="W11">
        <f>VLOOKUP($A11,[18]NDMI!$A$1:$G$310,7,FALSE)</f>
        <v>0.16628923091600001</v>
      </c>
      <c r="X11">
        <f>VLOOKUP($A11,[19]AridityIndex!$A$1:$G$310,7,FALSE)</f>
        <v>0.669215522929</v>
      </c>
      <c r="Y11">
        <f>VLOOKUP($A11,[20]temp_delta!$A$1:$G$310,7,FALSE)</f>
        <v>1.4001017733900001</v>
      </c>
      <c r="Z11">
        <f>VLOOKUP($A11,[21]temp_annual!$A$1:$G$310,7,FALSE)</f>
        <v>24.776340030299998</v>
      </c>
      <c r="AA11">
        <f>VLOOKUP($A11,[22]prec_delta!$A$1:$G$310,7,FALSE)</f>
        <v>-38.436239305199997</v>
      </c>
      <c r="AB11">
        <f>VLOOKUP($A11,[23]prec_annual!$A$1:$G$310,7,FALSE)</f>
        <v>1611.1327181199999</v>
      </c>
      <c r="AC11">
        <f>VLOOKUP($A11,[24]DaerahIrigasi!$A$1:$G$310,7,FALSE)</f>
        <v>12355.632531699999</v>
      </c>
      <c r="AD11" s="1">
        <f>VLOOKUP($A11,[25]!_xlnm.Database,7,FALSE)</f>
        <v>3.9674479583000002</v>
      </c>
    </row>
    <row r="12" spans="1:30" x14ac:dyDescent="0.25">
      <c r="A12">
        <v>11</v>
      </c>
      <c r="B12" t="s">
        <v>337</v>
      </c>
      <c r="C12" t="s">
        <v>345</v>
      </c>
      <c r="D12" t="s">
        <v>13</v>
      </c>
      <c r="E12">
        <v>5302020</v>
      </c>
      <c r="F12">
        <f>VLOOKUP($A12,[1]Plantation_LC20!$A$1:$G$310,7,FALSE)</f>
        <v>63694.400813</v>
      </c>
      <c r="G12">
        <f>VLOOKUP($A12,[2]Jalan_RBI!$A$1:$G$310,7,FALSE)</f>
        <v>2535.2233727600001</v>
      </c>
      <c r="H12">
        <f>VLOOKUP($A12,[3]HTI!$A$1:$G$310,7,FALSE)</f>
        <v>54029.380751500001</v>
      </c>
      <c r="I12">
        <f>VLOOKUP($A12,[4]HKM_HTR!$A$1:$G$310,7,FALSE)</f>
        <v>27249.021845300002</v>
      </c>
      <c r="J12">
        <f>VLOOKUP($A12,[5]Forest!$A$1:$G$310,7,FALSE)</f>
        <v>139.48810044999999</v>
      </c>
      <c r="K12">
        <f>VLOOKUP($A12,[6]Sungai!$A$1:$G$310,7,FALSE)</f>
        <v>4224.5444325500002</v>
      </c>
      <c r="L12">
        <f>VLOOKUP($A12,[7]Burnscars!$A$1:$G$310,7,FALSE)</f>
        <v>1988.9891646599999</v>
      </c>
      <c r="M12">
        <f>VLOOKUP($A12,[8]Danau!$A$1:$G$310,7,FALSE)</f>
        <v>11171.8736735</v>
      </c>
      <c r="N12">
        <f>VLOOKUP($A12,[9]Irigasi!$A$1:$G$310,7,FALSE)</f>
        <v>27762.581649700001</v>
      </c>
      <c r="O12">
        <f>VLOOKUP($A12,[10]BadanAir!$A$1:$G$310,7,FALSE)</f>
        <v>8401.1901508699993</v>
      </c>
      <c r="P12">
        <f>VLOOKUP($A12,[11]Deforestasi!$A$1:$G$310,7,FALSE)</f>
        <v>3187.9956305300002</v>
      </c>
      <c r="Q12">
        <f>VLOOKUP($A12,[12]Erosi!$A$1:$G$310,7,FALSE)</f>
        <v>1763.2296812500001</v>
      </c>
      <c r="R12">
        <f>VLOOKUP($A12,[13]Banjir!$A$1:$G$310,7,FALSE)</f>
        <v>0</v>
      </c>
      <c r="S12">
        <f>VLOOKUP($A12,[14]Longsor!$A$1:$G$310,7,FALSE)</f>
        <v>0.41545973956900001</v>
      </c>
      <c r="T12">
        <f>VLOOKUP($A12,[15]Kekeringan!$A$1:$G$310,7,FALSE)</f>
        <v>0.88537463908900005</v>
      </c>
      <c r="U12">
        <f>VLOOKUP($A12,[16]NDVI!$A$1:$G$310,7,FALSE)</f>
        <v>0.73330204631100004</v>
      </c>
      <c r="V12">
        <f>VLOOKUP($A12,[17]NDWI!$A$1:$G$310,7,FALSE)</f>
        <v>-0.68079978020999998</v>
      </c>
      <c r="W12">
        <f>VLOOKUP($A12,[18]NDMI!$A$1:$G$310,7,FALSE)</f>
        <v>0.230828166492</v>
      </c>
      <c r="X12">
        <f>VLOOKUP($A12,[19]AridityIndex!$A$1:$G$310,7,FALSE)</f>
        <v>0.747136630666</v>
      </c>
      <c r="Y12">
        <f>VLOOKUP($A12,[20]temp_delta!$A$1:$G$310,7,FALSE)</f>
        <v>1.3866105799899999</v>
      </c>
      <c r="Z12">
        <f>VLOOKUP($A12,[21]temp_annual!$A$1:$G$310,7,FALSE)</f>
        <v>24.740845540599999</v>
      </c>
      <c r="AA12">
        <f>VLOOKUP($A12,[22]prec_delta!$A$1:$G$310,7,FALSE)</f>
        <v>-27.959979683</v>
      </c>
      <c r="AB12">
        <f>VLOOKUP($A12,[23]prec_annual!$A$1:$G$310,7,FALSE)</f>
        <v>1404.3526025000001</v>
      </c>
      <c r="AC12">
        <f>VLOOKUP($A12,[24]DaerahIrigasi!$A$1:$G$310,7,FALSE)</f>
        <v>6531.6013018200001</v>
      </c>
      <c r="AD12" s="1">
        <f>VLOOKUP($A12,[25]!_xlnm.Database,7,FALSE)</f>
        <v>3.7805466699900001</v>
      </c>
    </row>
    <row r="13" spans="1:30" x14ac:dyDescent="0.25">
      <c r="A13">
        <v>12</v>
      </c>
      <c r="B13" t="s">
        <v>337</v>
      </c>
      <c r="C13" t="s">
        <v>345</v>
      </c>
      <c r="D13" t="s">
        <v>14</v>
      </c>
      <c r="E13">
        <v>5302021</v>
      </c>
      <c r="F13">
        <f>VLOOKUP($A13,[1]Plantation_LC20!$A$1:$G$310,7,FALSE)</f>
        <v>79645.936372600001</v>
      </c>
      <c r="G13">
        <f>VLOOKUP($A13,[2]Jalan_RBI!$A$1:$G$310,7,FALSE)</f>
        <v>1705.5581475399999</v>
      </c>
      <c r="H13">
        <f>VLOOKUP($A13,[3]HTI!$A$1:$G$310,7,FALSE)</f>
        <v>68802.986451399993</v>
      </c>
      <c r="I13">
        <f>VLOOKUP($A13,[4]HKM_HTR!$A$1:$G$310,7,FALSE)</f>
        <v>33446.696633500003</v>
      </c>
      <c r="J13">
        <f>VLOOKUP($A13,[5]Forest!$A$1:$G$310,7,FALSE)</f>
        <v>190.83933685700001</v>
      </c>
      <c r="K13">
        <f>VLOOKUP($A13,[6]Sungai!$A$1:$G$310,7,FALSE)</f>
        <v>4461.4669970100003</v>
      </c>
      <c r="L13">
        <f>VLOOKUP($A13,[7]Burnscars!$A$1:$G$310,7,FALSE)</f>
        <v>9137.0798250299995</v>
      </c>
      <c r="M13">
        <f>VLOOKUP($A13,[8]Danau!$A$1:$G$310,7,FALSE)</f>
        <v>7993.2832420900004</v>
      </c>
      <c r="N13">
        <f>VLOOKUP($A13,[9]Irigasi!$A$1:$G$310,7,FALSE)</f>
        <v>22696.090673899998</v>
      </c>
      <c r="O13">
        <f>VLOOKUP($A13,[10]BadanAir!$A$1:$G$310,7,FALSE)</f>
        <v>7159.8260690899997</v>
      </c>
      <c r="P13">
        <f>VLOOKUP($A13,[11]Deforestasi!$A$1:$G$310,7,FALSE)</f>
        <v>1075.4628872799999</v>
      </c>
      <c r="Q13">
        <f>VLOOKUP($A13,[12]Erosi!$A$1:$G$310,7,FALSE)</f>
        <v>449.98551986400003</v>
      </c>
      <c r="R13">
        <f>VLOOKUP($A13,[13]Banjir!$A$1:$G$310,7,FALSE)</f>
        <v>0</v>
      </c>
      <c r="S13">
        <f>VLOOKUP($A13,[14]Longsor!$A$1:$G$310,7,FALSE)</f>
        <v>0.466202105443</v>
      </c>
      <c r="T13">
        <f>VLOOKUP($A13,[15]Kekeringan!$A$1:$G$310,7,FALSE)</f>
        <v>0.86702178813300002</v>
      </c>
      <c r="U13">
        <f>VLOOKUP($A13,[16]NDVI!$A$1:$G$310,7,FALSE)</f>
        <v>0.81210328027199996</v>
      </c>
      <c r="V13">
        <f>VLOOKUP($A13,[17]NDWI!$A$1:$G$310,7,FALSE)</f>
        <v>-0.74529121145400001</v>
      </c>
      <c r="W13">
        <f>VLOOKUP($A13,[18]NDMI!$A$1:$G$310,7,FALSE)</f>
        <v>0.32113180019799997</v>
      </c>
      <c r="X13">
        <f>VLOOKUP($A13,[19]AridityIndex!$A$1:$G$310,7,FALSE)</f>
        <v>0.74825673247000002</v>
      </c>
      <c r="Y13">
        <f>VLOOKUP($A13,[20]temp_delta!$A$1:$G$310,7,FALSE)</f>
        <v>1.3565385195999999</v>
      </c>
      <c r="Z13">
        <f>VLOOKUP($A13,[21]temp_annual!$A$1:$G$310,7,FALSE)</f>
        <v>24.164822650200001</v>
      </c>
      <c r="AA13">
        <f>VLOOKUP($A13,[22]prec_delta!$A$1:$G$310,7,FALSE)</f>
        <v>-24.367329605799998</v>
      </c>
      <c r="AB13">
        <f>VLOOKUP($A13,[23]prec_annual!$A$1:$G$310,7,FALSE)</f>
        <v>1371.8959096200001</v>
      </c>
      <c r="AC13">
        <f>VLOOKUP($A13,[24]DaerahIrigasi!$A$1:$G$310,7,FALSE)</f>
        <v>11931.6912383</v>
      </c>
      <c r="AD13" s="1">
        <f>VLOOKUP($A13,[25]!_xlnm.Database,7,FALSE)</f>
        <v>3.33662145499</v>
      </c>
    </row>
    <row r="14" spans="1:30" x14ac:dyDescent="0.25">
      <c r="A14">
        <v>13</v>
      </c>
      <c r="B14" t="s">
        <v>337</v>
      </c>
      <c r="C14" t="s">
        <v>345</v>
      </c>
      <c r="D14" t="s">
        <v>15</v>
      </c>
      <c r="E14">
        <v>5302030</v>
      </c>
      <c r="F14">
        <f>VLOOKUP($A14,[1]Plantation_LC20!$A$1:$G$310,7,FALSE)</f>
        <v>89610.546061400004</v>
      </c>
      <c r="G14">
        <f>VLOOKUP($A14,[2]Jalan_RBI!$A$1:$G$310,7,FALSE)</f>
        <v>1105.9973516800001</v>
      </c>
      <c r="H14">
        <f>VLOOKUP($A14,[3]HTI!$A$1:$G$310,7,FALSE)</f>
        <v>89206.773550600003</v>
      </c>
      <c r="I14">
        <f>VLOOKUP($A14,[4]HKM_HTR!$A$1:$G$310,7,FALSE)</f>
        <v>4297.9327028500002</v>
      </c>
      <c r="J14">
        <f>VLOOKUP($A14,[5]Forest!$A$1:$G$310,7,FALSE)</f>
        <v>910.05388766800002</v>
      </c>
      <c r="K14">
        <f>VLOOKUP($A14,[6]Sungai!$A$1:$G$310,7,FALSE)</f>
        <v>1790.39762015</v>
      </c>
      <c r="L14">
        <f>VLOOKUP($A14,[7]Burnscars!$A$1:$G$310,7,FALSE)</f>
        <v>8303.5165359999992</v>
      </c>
      <c r="M14">
        <f>VLOOKUP($A14,[8]Danau!$A$1:$G$310,7,FALSE)</f>
        <v>3453.5351914299999</v>
      </c>
      <c r="N14">
        <f>VLOOKUP($A14,[9]Irigasi!$A$1:$G$310,7,FALSE)</f>
        <v>14946.269167099999</v>
      </c>
      <c r="O14">
        <f>VLOOKUP($A14,[10]BadanAir!$A$1:$G$310,7,FALSE)</f>
        <v>6169.5129487000004</v>
      </c>
      <c r="P14">
        <f>VLOOKUP($A14,[11]Deforestasi!$A$1:$G$310,7,FALSE)</f>
        <v>2278.3107892200001</v>
      </c>
      <c r="Q14">
        <f>VLOOKUP($A14,[12]Erosi!$A$1:$G$310,7,FALSE)</f>
        <v>2191.6073957200001</v>
      </c>
      <c r="R14">
        <f>VLOOKUP($A14,[13]Banjir!$A$1:$G$310,7,FALSE)</f>
        <v>0</v>
      </c>
      <c r="S14">
        <f>VLOOKUP($A14,[14]Longsor!$A$1:$G$310,7,FALSE)</f>
        <v>0.46604199153499998</v>
      </c>
      <c r="T14">
        <f>VLOOKUP($A14,[15]Kekeringan!$A$1:$G$310,7,FALSE)</f>
        <v>0.86239440416799995</v>
      </c>
      <c r="U14">
        <f>VLOOKUP($A14,[16]NDVI!$A$1:$G$310,7,FALSE)</f>
        <v>0.69154586092199999</v>
      </c>
      <c r="V14">
        <f>VLOOKUP($A14,[17]NDWI!$A$1:$G$310,7,FALSE)</f>
        <v>-0.66472065502900002</v>
      </c>
      <c r="W14">
        <f>VLOOKUP($A14,[18]NDMI!$A$1:$G$310,7,FALSE)</f>
        <v>0.17850308324899999</v>
      </c>
      <c r="X14">
        <f>VLOOKUP($A14,[19]AridityIndex!$A$1:$G$310,7,FALSE)</f>
        <v>0.72019085072300004</v>
      </c>
      <c r="Y14">
        <f>VLOOKUP($A14,[20]temp_delta!$A$1:$G$310,7,FALSE)</f>
        <v>1.3840485226699999</v>
      </c>
      <c r="Z14">
        <f>VLOOKUP($A14,[21]temp_annual!$A$1:$G$310,7,FALSE)</f>
        <v>23.580730682900001</v>
      </c>
      <c r="AA14">
        <f>VLOOKUP($A14,[22]prec_delta!$A$1:$G$310,7,FALSE)</f>
        <v>-28.186735218199999</v>
      </c>
      <c r="AB14">
        <f>VLOOKUP($A14,[23]prec_annual!$A$1:$G$310,7,FALSE)</f>
        <v>1467.9219505200001</v>
      </c>
      <c r="AC14">
        <f>VLOOKUP($A14,[24]DaerahIrigasi!$A$1:$G$310,7,FALSE)</f>
        <v>26558.070001200002</v>
      </c>
      <c r="AD14" s="1">
        <f>VLOOKUP($A14,[25]!_xlnm.Database,7,FALSE)</f>
        <v>3.7738917353499999</v>
      </c>
    </row>
    <row r="15" spans="1:30" x14ac:dyDescent="0.25">
      <c r="A15">
        <v>14</v>
      </c>
      <c r="B15" t="s">
        <v>337</v>
      </c>
      <c r="C15" t="s">
        <v>345</v>
      </c>
      <c r="D15" t="s">
        <v>16</v>
      </c>
      <c r="E15">
        <v>5302031</v>
      </c>
      <c r="F15">
        <f>VLOOKUP($A15,[1]Plantation_LC20!$A$1:$G$310,7,FALSE)</f>
        <v>94403.374414699996</v>
      </c>
      <c r="G15">
        <f>VLOOKUP($A15,[2]Jalan_RBI!$A$1:$G$310,7,FALSE)</f>
        <v>2219.6103231900001</v>
      </c>
      <c r="H15">
        <f>VLOOKUP($A15,[3]HTI!$A$1:$G$310,7,FALSE)</f>
        <v>85697.150005000003</v>
      </c>
      <c r="I15">
        <f>VLOOKUP($A15,[4]HKM_HTR!$A$1:$G$310,7,FALSE)</f>
        <v>24711.321547799998</v>
      </c>
      <c r="J15">
        <f>VLOOKUP($A15,[5]Forest!$A$1:$G$310,7,FALSE)</f>
        <v>450.64792855100001</v>
      </c>
      <c r="K15">
        <f>VLOOKUP($A15,[6]Sungai!$A$1:$G$310,7,FALSE)</f>
        <v>2552.2367838700002</v>
      </c>
      <c r="L15">
        <f>VLOOKUP($A15,[7]Burnscars!$A$1:$G$310,7,FALSE)</f>
        <v>3744.8914712400001</v>
      </c>
      <c r="M15">
        <f>VLOOKUP($A15,[8]Danau!$A$1:$G$310,7,FALSE)</f>
        <v>5619.8573369400001</v>
      </c>
      <c r="N15">
        <f>VLOOKUP($A15,[9]Irigasi!$A$1:$G$310,7,FALSE)</f>
        <v>8211.7421692600001</v>
      </c>
      <c r="O15">
        <f>VLOOKUP($A15,[10]BadanAir!$A$1:$G$310,7,FALSE)</f>
        <v>5600.2981102499998</v>
      </c>
      <c r="P15">
        <f>VLOOKUP($A15,[11]Deforestasi!$A$1:$G$310,7,FALSE)</f>
        <v>1508.63146065</v>
      </c>
      <c r="Q15">
        <f>VLOOKUP($A15,[12]Erosi!$A$1:$G$310,7,FALSE)</f>
        <v>764.98287174300003</v>
      </c>
      <c r="R15">
        <f>VLOOKUP($A15,[13]Banjir!$A$1:$G$310,7,FALSE)</f>
        <v>4.9823267392300002E-2</v>
      </c>
      <c r="S15">
        <f>VLOOKUP($A15,[14]Longsor!$A$1:$G$310,7,FALSE)</f>
        <v>0.26950913441899998</v>
      </c>
      <c r="T15">
        <f>VLOOKUP($A15,[15]Kekeringan!$A$1:$G$310,7,FALSE)</f>
        <v>0.88795955181099995</v>
      </c>
      <c r="U15">
        <f>VLOOKUP($A15,[16]NDVI!$A$1:$G$310,7,FALSE)</f>
        <v>0.71900483884699995</v>
      </c>
      <c r="V15">
        <f>VLOOKUP($A15,[17]NDWI!$A$1:$G$310,7,FALSE)</f>
        <v>-0.68084285845100001</v>
      </c>
      <c r="W15">
        <f>VLOOKUP($A15,[18]NDMI!$A$1:$G$310,7,FALSE)</f>
        <v>0.21711123066099999</v>
      </c>
      <c r="X15">
        <f>VLOOKUP($A15,[19]AridityIndex!$A$1:$G$310,7,FALSE)</f>
        <v>0.83243877162299995</v>
      </c>
      <c r="Y15">
        <f>VLOOKUP($A15,[20]temp_delta!$A$1:$G$310,7,FALSE)</f>
        <v>1.35425607081</v>
      </c>
      <c r="Z15">
        <f>VLOOKUP($A15,[21]temp_annual!$A$1:$G$310,7,FALSE)</f>
        <v>25.357275745599999</v>
      </c>
      <c r="AA15">
        <f>VLOOKUP($A15,[22]prec_delta!$A$1:$G$310,7,FALSE)</f>
        <v>-16.276363295500001</v>
      </c>
      <c r="AB15">
        <f>VLOOKUP($A15,[23]prec_annual!$A$1:$G$310,7,FALSE)</f>
        <v>1153.3241970900001</v>
      </c>
      <c r="AC15">
        <f>VLOOKUP($A15,[24]DaerahIrigasi!$A$1:$G$310,7,FALSE)</f>
        <v>26357.936151999998</v>
      </c>
      <c r="AD15" s="1">
        <f>VLOOKUP($A15,[25]!_xlnm.Database,7,FALSE)</f>
        <v>1.8217171108200001</v>
      </c>
    </row>
    <row r="16" spans="1:30" x14ac:dyDescent="0.25">
      <c r="A16">
        <v>15</v>
      </c>
      <c r="B16" t="s">
        <v>337</v>
      </c>
      <c r="C16" t="s">
        <v>345</v>
      </c>
      <c r="D16" t="s">
        <v>17</v>
      </c>
      <c r="E16">
        <v>5302032</v>
      </c>
      <c r="F16">
        <f>VLOOKUP($A16,[1]Plantation_LC20!$A$1:$G$310,7,FALSE)</f>
        <v>79462.646130699999</v>
      </c>
      <c r="G16">
        <f>VLOOKUP($A16,[2]Jalan_RBI!$A$1:$G$310,7,FALSE)</f>
        <v>1389.1766823400001</v>
      </c>
      <c r="H16">
        <f>VLOOKUP($A16,[3]HTI!$A$1:$G$310,7,FALSE)</f>
        <v>75586.484245400003</v>
      </c>
      <c r="I16">
        <f>VLOOKUP($A16,[4]HKM_HTR!$A$1:$G$310,7,FALSE)</f>
        <v>15079.689401</v>
      </c>
      <c r="J16">
        <f>VLOOKUP($A16,[5]Forest!$A$1:$G$310,7,FALSE)</f>
        <v>657.951174627</v>
      </c>
      <c r="K16">
        <f>VLOOKUP($A16,[6]Sungai!$A$1:$G$310,7,FALSE)</f>
        <v>2723.9695908799999</v>
      </c>
      <c r="L16">
        <f>VLOOKUP($A16,[7]Burnscars!$A$1:$G$310,7,FALSE)</f>
        <v>3004.7299462999999</v>
      </c>
      <c r="M16">
        <f>VLOOKUP($A16,[8]Danau!$A$1:$G$310,7,FALSE)</f>
        <v>6560.6385822000002</v>
      </c>
      <c r="N16">
        <f>VLOOKUP($A16,[9]Irigasi!$A$1:$G$310,7,FALSE)</f>
        <v>16414.0631173</v>
      </c>
      <c r="O16">
        <f>VLOOKUP($A16,[10]BadanAir!$A$1:$G$310,7,FALSE)</f>
        <v>11267.097186200001</v>
      </c>
      <c r="P16">
        <f>VLOOKUP($A16,[11]Deforestasi!$A$1:$G$310,7,FALSE)</f>
        <v>6433.7975846199997</v>
      </c>
      <c r="Q16">
        <f>VLOOKUP($A16,[12]Erosi!$A$1:$G$310,7,FALSE)</f>
        <v>3048.99073731</v>
      </c>
      <c r="R16">
        <f>VLOOKUP($A16,[13]Banjir!$A$1:$G$310,7,FALSE)</f>
        <v>0</v>
      </c>
      <c r="S16">
        <f>VLOOKUP($A16,[14]Longsor!$A$1:$G$310,7,FALSE)</f>
        <v>0.33707213305</v>
      </c>
      <c r="T16">
        <f>VLOOKUP($A16,[15]Kekeringan!$A$1:$G$310,7,FALSE)</f>
        <v>0.90224368512099995</v>
      </c>
      <c r="U16">
        <f>VLOOKUP($A16,[16]NDVI!$A$1:$G$310,7,FALSE)</f>
        <v>0.68098914460000004</v>
      </c>
      <c r="V16">
        <f>VLOOKUP($A16,[17]NDWI!$A$1:$G$310,7,FALSE)</f>
        <v>-0.65359571123299998</v>
      </c>
      <c r="W16">
        <f>VLOOKUP($A16,[18]NDMI!$A$1:$G$310,7,FALSE)</f>
        <v>0.170815124166</v>
      </c>
      <c r="X16">
        <f>VLOOKUP($A16,[19]AridityIndex!$A$1:$G$310,7,FALSE)</f>
        <v>0.65891602170899999</v>
      </c>
      <c r="Y16">
        <f>VLOOKUP($A16,[20]temp_delta!$A$1:$G$310,7,FALSE)</f>
        <v>1.3945000266800001</v>
      </c>
      <c r="Z16">
        <f>VLOOKUP($A16,[21]temp_annual!$A$1:$G$310,7,FALSE)</f>
        <v>23.125785036700002</v>
      </c>
      <c r="AA16">
        <f>VLOOKUP($A16,[22]prec_delta!$A$1:$G$310,7,FALSE)</f>
        <v>-33.804278911099999</v>
      </c>
      <c r="AB16">
        <f>VLOOKUP($A16,[23]prec_annual!$A$1:$G$310,7,FALSE)</f>
        <v>1613.9174813100001</v>
      </c>
      <c r="AC16">
        <f>VLOOKUP($A16,[24]DaerahIrigasi!$A$1:$G$310,7,FALSE)</f>
        <v>23547.2132733</v>
      </c>
      <c r="AD16" s="1">
        <f>VLOOKUP($A16,[25]!_xlnm.Database,7,FALSE)</f>
        <v>3.96551279572</v>
      </c>
    </row>
    <row r="17" spans="1:30" x14ac:dyDescent="0.25">
      <c r="A17">
        <v>16</v>
      </c>
      <c r="B17" t="s">
        <v>337</v>
      </c>
      <c r="C17" t="s">
        <v>345</v>
      </c>
      <c r="D17" t="s">
        <v>18</v>
      </c>
      <c r="E17">
        <v>5302033</v>
      </c>
      <c r="F17">
        <f>VLOOKUP($A17,[1]Plantation_LC20!$A$1:$G$310,7,FALSE)</f>
        <v>79572.173100999993</v>
      </c>
      <c r="G17">
        <f>VLOOKUP($A17,[2]Jalan_RBI!$A$1:$G$310,7,FALSE)</f>
        <v>1364.1389868700001</v>
      </c>
      <c r="H17">
        <f>VLOOKUP($A17,[3]HTI!$A$1:$G$310,7,FALSE)</f>
        <v>86843.204884000006</v>
      </c>
      <c r="I17">
        <f>VLOOKUP($A17,[4]HKM_HTR!$A$1:$G$310,7,FALSE)</f>
        <v>5738.1638449700004</v>
      </c>
      <c r="J17">
        <f>VLOOKUP($A17,[5]Forest!$A$1:$G$310,7,FALSE)</f>
        <v>1841.2944785899999</v>
      </c>
      <c r="K17">
        <f>VLOOKUP($A17,[6]Sungai!$A$1:$G$310,7,FALSE)</f>
        <v>8171.1332329099996</v>
      </c>
      <c r="L17">
        <f>VLOOKUP($A17,[7]Burnscars!$A$1:$G$310,7,FALSE)</f>
        <v>3523.2278403999999</v>
      </c>
      <c r="M17">
        <f>VLOOKUP($A17,[8]Danau!$A$1:$G$310,7,FALSE)</f>
        <v>6884.1847795599997</v>
      </c>
      <c r="N17">
        <f>VLOOKUP($A17,[9]Irigasi!$A$1:$G$310,7,FALSE)</f>
        <v>15293.8492695</v>
      </c>
      <c r="O17">
        <f>VLOOKUP($A17,[10]BadanAir!$A$1:$G$310,7,FALSE)</f>
        <v>10897.5119495</v>
      </c>
      <c r="P17">
        <f>VLOOKUP($A17,[11]Deforestasi!$A$1:$G$310,7,FALSE)</f>
        <v>8288.7258011699996</v>
      </c>
      <c r="Q17">
        <f>VLOOKUP($A17,[12]Erosi!$A$1:$G$310,7,FALSE)</f>
        <v>1373.51666656</v>
      </c>
      <c r="R17">
        <f>VLOOKUP($A17,[13]Banjir!$A$1:$G$310,7,FALSE)</f>
        <v>8.1802650768400001E-2</v>
      </c>
      <c r="S17">
        <f>VLOOKUP($A17,[14]Longsor!$A$1:$G$310,7,FALSE)</f>
        <v>0.20478252770800001</v>
      </c>
      <c r="T17">
        <f>VLOOKUP($A17,[15]Kekeringan!$A$1:$G$310,7,FALSE)</f>
        <v>0.82233910317299996</v>
      </c>
      <c r="U17">
        <f>VLOOKUP($A17,[16]NDVI!$A$1:$G$310,7,FALSE)</f>
        <v>0.579023515534</v>
      </c>
      <c r="V17">
        <f>VLOOKUP($A17,[17]NDWI!$A$1:$G$310,7,FALSE)</f>
        <v>-0.58585792508500001</v>
      </c>
      <c r="W17">
        <f>VLOOKUP($A17,[18]NDMI!$A$1:$G$310,7,FALSE)</f>
        <v>4.4181995322599997E-2</v>
      </c>
      <c r="X17">
        <f>VLOOKUP($A17,[19]AridityIndex!$A$1:$G$310,7,FALSE)</f>
        <v>0.81807145479800003</v>
      </c>
      <c r="Y17">
        <f>VLOOKUP($A17,[20]temp_delta!$A$1:$G$310,7,FALSE)</f>
        <v>1.3969178847299999</v>
      </c>
      <c r="Z17">
        <f>VLOOKUP($A17,[21]temp_annual!$A$1:$G$310,7,FALSE)</f>
        <v>25.3308034768</v>
      </c>
      <c r="AA17">
        <f>VLOOKUP($A17,[22]prec_delta!$A$1:$G$310,7,FALSE)</f>
        <v>-24.9841524948</v>
      </c>
      <c r="AB17">
        <f>VLOOKUP($A17,[23]prec_annual!$A$1:$G$310,7,FALSE)</f>
        <v>1238.06997869</v>
      </c>
      <c r="AC17">
        <f>VLOOKUP($A17,[24]DaerahIrigasi!$A$1:$G$310,7,FALSE)</f>
        <v>15393.6237296</v>
      </c>
      <c r="AD17" s="1">
        <f>VLOOKUP($A17,[25]!_xlnm.Database,7,FALSE)</f>
        <v>2.45133649995</v>
      </c>
    </row>
    <row r="18" spans="1:30" x14ac:dyDescent="0.25">
      <c r="A18">
        <v>17</v>
      </c>
      <c r="B18" t="s">
        <v>337</v>
      </c>
      <c r="C18" t="s">
        <v>345</v>
      </c>
      <c r="D18" t="s">
        <v>19</v>
      </c>
      <c r="E18">
        <v>5302034</v>
      </c>
      <c r="F18">
        <f>VLOOKUP($A18,[1]Plantation_LC20!$A$1:$G$310,7,FALSE)</f>
        <v>99156.496455</v>
      </c>
      <c r="G18">
        <f>VLOOKUP($A18,[2]Jalan_RBI!$A$1:$G$310,7,FALSE)</f>
        <v>1923.2805778899999</v>
      </c>
      <c r="H18">
        <f>VLOOKUP($A18,[3]HTI!$A$1:$G$310,7,FALSE)</f>
        <v>99508.789841999998</v>
      </c>
      <c r="I18">
        <f>VLOOKUP($A18,[4]HKM_HTR!$A$1:$G$310,7,FALSE)</f>
        <v>5275.0325729400001</v>
      </c>
      <c r="J18">
        <f>VLOOKUP($A18,[5]Forest!$A$1:$G$310,7,FALSE)</f>
        <v>494.11809745699998</v>
      </c>
      <c r="K18">
        <f>VLOOKUP($A18,[6]Sungai!$A$1:$G$310,7,FALSE)</f>
        <v>2813.94471583</v>
      </c>
      <c r="L18">
        <f>VLOOKUP($A18,[7]Burnscars!$A$1:$G$310,7,FALSE)</f>
        <v>10708.615623</v>
      </c>
      <c r="M18">
        <f>VLOOKUP($A18,[8]Danau!$A$1:$G$310,7,FALSE)</f>
        <v>4660.6448086800001</v>
      </c>
      <c r="N18">
        <f>VLOOKUP($A18,[9]Irigasi!$A$1:$G$310,7,FALSE)</f>
        <v>15090.4922222</v>
      </c>
      <c r="O18">
        <f>VLOOKUP($A18,[10]BadanAir!$A$1:$G$310,7,FALSE)</f>
        <v>8975.8767404600003</v>
      </c>
      <c r="P18">
        <f>VLOOKUP($A18,[11]Deforestasi!$A$1:$G$310,7,FALSE)</f>
        <v>2995.9056237700001</v>
      </c>
      <c r="Q18">
        <f>VLOOKUP($A18,[12]Erosi!$A$1:$G$310,7,FALSE)</f>
        <v>2013.16923494</v>
      </c>
      <c r="R18">
        <f>VLOOKUP($A18,[13]Banjir!$A$1:$G$310,7,FALSE)</f>
        <v>0</v>
      </c>
      <c r="S18">
        <f>VLOOKUP($A18,[14]Longsor!$A$1:$G$310,7,FALSE)</f>
        <v>0.421879176691</v>
      </c>
      <c r="T18">
        <f>VLOOKUP($A18,[15]Kekeringan!$A$1:$G$310,7,FALSE)</f>
        <v>0.83514263488700002</v>
      </c>
      <c r="U18">
        <f>VLOOKUP($A18,[16]NDVI!$A$1:$G$310,7,FALSE)</f>
        <v>0.76193259666599999</v>
      </c>
      <c r="V18">
        <f>VLOOKUP($A18,[17]NDWI!$A$1:$G$310,7,FALSE)</f>
        <v>-0.70418497929199997</v>
      </c>
      <c r="W18">
        <f>VLOOKUP($A18,[18]NDMI!$A$1:$G$310,7,FALSE)</f>
        <v>0.25794132800199998</v>
      </c>
      <c r="X18">
        <f>VLOOKUP($A18,[19]AridityIndex!$A$1:$G$310,7,FALSE)</f>
        <v>0.80957725798299995</v>
      </c>
      <c r="Y18">
        <f>VLOOKUP($A18,[20]temp_delta!$A$1:$G$310,7,FALSE)</f>
        <v>1.3733679559300001</v>
      </c>
      <c r="Z18">
        <f>VLOOKUP($A18,[21]temp_annual!$A$1:$G$310,7,FALSE)</f>
        <v>24.484288035799999</v>
      </c>
      <c r="AA18">
        <f>VLOOKUP($A18,[22]prec_delta!$A$1:$G$310,7,FALSE)</f>
        <v>-19.902153376099999</v>
      </c>
      <c r="AB18">
        <f>VLOOKUP($A18,[23]prec_annual!$A$1:$G$310,7,FALSE)</f>
        <v>1253.1666379799999</v>
      </c>
      <c r="AC18">
        <f>VLOOKUP($A18,[24]DaerahIrigasi!$A$1:$G$310,7,FALSE)</f>
        <v>17162.9052925</v>
      </c>
      <c r="AD18" s="1">
        <f>VLOOKUP($A18,[25]!_xlnm.Database,7,FALSE)</f>
        <v>2.9400561347199998</v>
      </c>
    </row>
    <row r="19" spans="1:30" x14ac:dyDescent="0.25">
      <c r="A19">
        <v>18</v>
      </c>
      <c r="B19" t="s">
        <v>337</v>
      </c>
      <c r="C19" t="s">
        <v>345</v>
      </c>
      <c r="D19" t="s">
        <v>20</v>
      </c>
      <c r="E19">
        <v>5302035</v>
      </c>
      <c r="F19">
        <f>VLOOKUP($A19,[1]Plantation_LC20!$A$1:$G$310,7,FALSE)</f>
        <v>103461.39097399999</v>
      </c>
      <c r="G19">
        <f>VLOOKUP($A19,[2]Jalan_RBI!$A$1:$G$310,7,FALSE)</f>
        <v>2259.4627037800001</v>
      </c>
      <c r="H19">
        <f>VLOOKUP($A19,[3]HTI!$A$1:$G$310,7,FALSE)</f>
        <v>98619.037341599993</v>
      </c>
      <c r="I19">
        <f>VLOOKUP($A19,[4]HKM_HTR!$A$1:$G$310,7,FALSE)</f>
        <v>17623.0434518</v>
      </c>
      <c r="J19">
        <f>VLOOKUP($A19,[5]Forest!$A$1:$G$310,7,FALSE)</f>
        <v>142.03945823800001</v>
      </c>
      <c r="K19">
        <f>VLOOKUP($A19,[6]Sungai!$A$1:$G$310,7,FALSE)</f>
        <v>2037.6769351299999</v>
      </c>
      <c r="L19">
        <f>VLOOKUP($A19,[7]Burnscars!$A$1:$G$310,7,FALSE)</f>
        <v>11815.834162200001</v>
      </c>
      <c r="M19">
        <f>VLOOKUP($A19,[8]Danau!$A$1:$G$310,7,FALSE)</f>
        <v>7174.1981035500003</v>
      </c>
      <c r="N19">
        <f>VLOOKUP($A19,[9]Irigasi!$A$1:$G$310,7,FALSE)</f>
        <v>4498.2313965499998</v>
      </c>
      <c r="O19">
        <f>VLOOKUP($A19,[10]BadanAir!$A$1:$G$310,7,FALSE)</f>
        <v>8237.1212046700002</v>
      </c>
      <c r="P19">
        <f>VLOOKUP($A19,[11]Deforestasi!$A$1:$G$310,7,FALSE)</f>
        <v>859.27131961500004</v>
      </c>
      <c r="Q19">
        <f>VLOOKUP($A19,[12]Erosi!$A$1:$G$310,7,FALSE)</f>
        <v>446.72571292499998</v>
      </c>
      <c r="R19">
        <f>VLOOKUP($A19,[13]Banjir!$A$1:$G$310,7,FALSE)</f>
        <v>2.65728111554E-2</v>
      </c>
      <c r="S19">
        <f>VLOOKUP($A19,[14]Longsor!$A$1:$G$310,7,FALSE)</f>
        <v>0.35221680648600001</v>
      </c>
      <c r="T19">
        <f>VLOOKUP($A19,[15]Kekeringan!$A$1:$G$310,7,FALSE)</f>
        <v>0.86134625065600001</v>
      </c>
      <c r="U19">
        <f>VLOOKUP($A19,[16]NDVI!$A$1:$G$310,7,FALSE)</f>
        <v>0.76643093324699996</v>
      </c>
      <c r="V19">
        <f>VLOOKUP($A19,[17]NDWI!$A$1:$G$310,7,FALSE)</f>
        <v>-0.71287530051199999</v>
      </c>
      <c r="W19">
        <f>VLOOKUP($A19,[18]NDMI!$A$1:$G$310,7,FALSE)</f>
        <v>0.27265205790899999</v>
      </c>
      <c r="X19">
        <f>VLOOKUP($A19,[19]AridityIndex!$A$1:$G$310,7,FALSE)</f>
        <v>0.85850316810399996</v>
      </c>
      <c r="Y19">
        <f>VLOOKUP($A19,[20]temp_delta!$A$1:$G$310,7,FALSE)</f>
        <v>1.3632291807300001</v>
      </c>
      <c r="Z19">
        <f>VLOOKUP($A19,[21]temp_annual!$A$1:$G$310,7,FALSE)</f>
        <v>25.320049339200001</v>
      </c>
      <c r="AA19">
        <f>VLOOKUP($A19,[22]prec_delta!$A$1:$G$310,7,FALSE)</f>
        <v>-13.6769880195</v>
      </c>
      <c r="AB19">
        <f>VLOOKUP($A19,[23]prec_annual!$A$1:$G$310,7,FALSE)</f>
        <v>1109.82105518</v>
      </c>
      <c r="AC19">
        <f>VLOOKUP($A19,[24]DaerahIrigasi!$A$1:$G$310,7,FALSE)</f>
        <v>18247.989599199998</v>
      </c>
      <c r="AD19" s="1">
        <f>VLOOKUP($A19,[25]!_xlnm.Database,7,FALSE)</f>
        <v>1.63031282685</v>
      </c>
    </row>
    <row r="20" spans="1:30" x14ac:dyDescent="0.25">
      <c r="A20">
        <v>19</v>
      </c>
      <c r="B20" t="s">
        <v>337</v>
      </c>
      <c r="C20" t="s">
        <v>345</v>
      </c>
      <c r="D20" t="s">
        <v>21</v>
      </c>
      <c r="E20">
        <v>5302040</v>
      </c>
      <c r="F20">
        <f>VLOOKUP($A20,[1]Plantation_LC20!$A$1:$G$310,7,FALSE)</f>
        <v>115567.329394</v>
      </c>
      <c r="G20">
        <f>VLOOKUP($A20,[2]Jalan_RBI!$A$1:$G$310,7,FALSE)</f>
        <v>1293.84732816</v>
      </c>
      <c r="H20">
        <f>VLOOKUP($A20,[3]HTI!$A$1:$G$310,7,FALSE)</f>
        <v>119320.24868999999</v>
      </c>
      <c r="I20">
        <f>VLOOKUP($A20,[4]HKM_HTR!$A$1:$G$310,7,FALSE)</f>
        <v>5228.5881668700004</v>
      </c>
      <c r="J20">
        <f>VLOOKUP($A20,[5]Forest!$A$1:$G$310,7,FALSE)</f>
        <v>826.27062380300003</v>
      </c>
      <c r="K20">
        <f>VLOOKUP($A20,[6]Sungai!$A$1:$G$310,7,FALSE)</f>
        <v>7902.0437103100003</v>
      </c>
      <c r="L20">
        <f>VLOOKUP($A20,[7]Burnscars!$A$1:$G$310,7,FALSE)</f>
        <v>5224.9368126999998</v>
      </c>
      <c r="M20">
        <f>VLOOKUP($A20,[8]Danau!$A$1:$G$310,7,FALSE)</f>
        <v>7026.1662478999997</v>
      </c>
      <c r="N20">
        <f>VLOOKUP($A20,[9]Irigasi!$A$1:$G$310,7,FALSE)</f>
        <v>6379.9803587799997</v>
      </c>
      <c r="O20">
        <f>VLOOKUP($A20,[10]BadanAir!$A$1:$G$310,7,FALSE)</f>
        <v>3271.88275307</v>
      </c>
      <c r="P20">
        <f>VLOOKUP($A20,[11]Deforestasi!$A$1:$G$310,7,FALSE)</f>
        <v>2243.9377159999999</v>
      </c>
      <c r="Q20">
        <f>VLOOKUP($A20,[12]Erosi!$A$1:$G$310,7,FALSE)</f>
        <v>253.51522196100001</v>
      </c>
      <c r="R20">
        <f>VLOOKUP($A20,[13]Banjir!$A$1:$G$310,7,FALSE)</f>
        <v>0.26223336080999998</v>
      </c>
      <c r="S20">
        <f>VLOOKUP($A20,[14]Longsor!$A$1:$G$310,7,FALSE)</f>
        <v>3.1660236344699999E-2</v>
      </c>
      <c r="T20">
        <f>VLOOKUP($A20,[15]Kekeringan!$A$1:$G$310,7,FALSE)</f>
        <v>0.74060300104099996</v>
      </c>
      <c r="U20">
        <f>VLOOKUP($A20,[16]NDVI!$A$1:$G$310,7,FALSE)</f>
        <v>0.62170498287300002</v>
      </c>
      <c r="V20">
        <f>VLOOKUP($A20,[17]NDWI!$A$1:$G$310,7,FALSE)</f>
        <v>-0.61093909216800002</v>
      </c>
      <c r="W20">
        <f>VLOOKUP($A20,[18]NDMI!$A$1:$G$310,7,FALSE)</f>
        <v>0.110899764336</v>
      </c>
      <c r="X20">
        <f>VLOOKUP($A20,[19]AridityIndex!$A$1:$G$310,7,FALSE)</f>
        <v>0.91483483462199999</v>
      </c>
      <c r="Y20">
        <f>VLOOKUP($A20,[20]temp_delta!$A$1:$G$310,7,FALSE)</f>
        <v>1.3398069344800001</v>
      </c>
      <c r="Z20">
        <f>VLOOKUP($A20,[21]temp_annual!$A$1:$G$310,7,FALSE)</f>
        <v>26.061872030300002</v>
      </c>
      <c r="AA20">
        <f>VLOOKUP($A20,[22]prec_delta!$A$1:$G$310,7,FALSE)</f>
        <v>-11.012736444</v>
      </c>
      <c r="AB20">
        <f>VLOOKUP($A20,[23]prec_annual!$A$1:$G$310,7,FALSE)</f>
        <v>960.05325442900005</v>
      </c>
      <c r="AC20">
        <f>VLOOKUP($A20,[24]DaerahIrigasi!$A$1:$G$310,7,FALSE)</f>
        <v>9817.4300477199995</v>
      </c>
      <c r="AD20" s="1">
        <f>VLOOKUP($A20,[25]!_xlnm.Database,7,FALSE)</f>
        <v>0.55865565979999998</v>
      </c>
    </row>
    <row r="21" spans="1:30" x14ac:dyDescent="0.25">
      <c r="A21">
        <v>20</v>
      </c>
      <c r="B21" t="s">
        <v>337</v>
      </c>
      <c r="C21" t="s">
        <v>345</v>
      </c>
      <c r="D21" t="s">
        <v>22</v>
      </c>
      <c r="E21">
        <v>5302041</v>
      </c>
      <c r="F21">
        <f>VLOOKUP($A21,[1]Plantation_LC20!$A$1:$G$310,7,FALSE)</f>
        <v>112950.098486</v>
      </c>
      <c r="G21">
        <f>VLOOKUP($A21,[2]Jalan_RBI!$A$1:$G$310,7,FALSE)</f>
        <v>1708.067548</v>
      </c>
      <c r="H21">
        <f>VLOOKUP($A21,[3]HTI!$A$1:$G$310,7,FALSE)</f>
        <v>110829.95903</v>
      </c>
      <c r="I21">
        <f>VLOOKUP($A21,[4]HKM_HTR!$A$1:$G$310,7,FALSE)</f>
        <v>12242.887754199999</v>
      </c>
      <c r="J21">
        <f>VLOOKUP($A21,[5]Forest!$A$1:$G$310,7,FALSE)</f>
        <v>192.42500881500001</v>
      </c>
      <c r="K21">
        <f>VLOOKUP($A21,[6]Sungai!$A$1:$G$310,7,FALSE)</f>
        <v>2051.58559814</v>
      </c>
      <c r="L21">
        <f>VLOOKUP($A21,[7]Burnscars!$A$1:$G$310,7,FALSE)</f>
        <v>13064.763691</v>
      </c>
      <c r="M21">
        <f>VLOOKUP($A21,[8]Danau!$A$1:$G$310,7,FALSE)</f>
        <v>7008.6677921700002</v>
      </c>
      <c r="N21">
        <f>VLOOKUP($A21,[9]Irigasi!$A$1:$G$310,7,FALSE)</f>
        <v>7429.3494744299996</v>
      </c>
      <c r="O21">
        <f>VLOOKUP($A21,[10]BadanAir!$A$1:$G$310,7,FALSE)</f>
        <v>5875.2082048299999</v>
      </c>
      <c r="P21">
        <f>VLOOKUP($A21,[11]Deforestasi!$A$1:$G$310,7,FALSE)</f>
        <v>689.52667371400003</v>
      </c>
      <c r="Q21">
        <f>VLOOKUP($A21,[12]Erosi!$A$1:$G$310,7,FALSE)</f>
        <v>288.43155781399997</v>
      </c>
      <c r="R21">
        <f>VLOOKUP($A21,[13]Banjir!$A$1:$G$310,7,FALSE)</f>
        <v>6.4079269337700001E-2</v>
      </c>
      <c r="S21">
        <f>VLOOKUP($A21,[14]Longsor!$A$1:$G$310,7,FALSE)</f>
        <v>0.28103181669100002</v>
      </c>
      <c r="T21">
        <f>VLOOKUP($A21,[15]Kekeringan!$A$1:$G$310,7,FALSE)</f>
        <v>0.81477173312499995</v>
      </c>
      <c r="U21">
        <f>VLOOKUP($A21,[16]NDVI!$A$1:$G$310,7,FALSE)</f>
        <v>0.760693097451</v>
      </c>
      <c r="V21">
        <f>VLOOKUP($A21,[17]NDWI!$A$1:$G$310,7,FALSE)</f>
        <v>-0.702908772914</v>
      </c>
      <c r="W21">
        <f>VLOOKUP($A21,[18]NDMI!$A$1:$G$310,7,FALSE)</f>
        <v>0.27487066767200002</v>
      </c>
      <c r="X21">
        <f>VLOOKUP($A21,[19]AridityIndex!$A$1:$G$310,7,FALSE)</f>
        <v>0.901087459752</v>
      </c>
      <c r="Y21">
        <f>VLOOKUP($A21,[20]temp_delta!$A$1:$G$310,7,FALSE)</f>
        <v>1.3650799198900001</v>
      </c>
      <c r="Z21">
        <f>VLOOKUP($A21,[21]temp_annual!$A$1:$G$310,7,FALSE)</f>
        <v>25.953247367199999</v>
      </c>
      <c r="AA21">
        <f>VLOOKUP($A21,[22]prec_delta!$A$1:$G$310,7,FALSE)</f>
        <v>-9.2962550188299993</v>
      </c>
      <c r="AB21">
        <f>VLOOKUP($A21,[23]prec_annual!$A$1:$G$310,7,FALSE)</f>
        <v>996.52654710399997</v>
      </c>
      <c r="AC21">
        <f>VLOOKUP($A21,[24]DaerahIrigasi!$A$1:$G$310,7,FALSE)</f>
        <v>6401.4667457200003</v>
      </c>
      <c r="AD21" s="1">
        <f>VLOOKUP($A21,[25]!_xlnm.Database,7,FALSE)</f>
        <v>0.69951796878700001</v>
      </c>
    </row>
    <row r="22" spans="1:30" x14ac:dyDescent="0.25">
      <c r="A22">
        <v>21</v>
      </c>
      <c r="B22" t="s">
        <v>337</v>
      </c>
      <c r="C22" t="s">
        <v>345</v>
      </c>
      <c r="D22" t="s">
        <v>23</v>
      </c>
      <c r="E22">
        <v>5302051</v>
      </c>
      <c r="F22">
        <f>VLOOKUP($A22,[1]Plantation_LC20!$A$1:$G$310,7,FALSE)</f>
        <v>107061.61754799999</v>
      </c>
      <c r="G22">
        <f>VLOOKUP($A22,[2]Jalan_RBI!$A$1:$G$310,7,FALSE)</f>
        <v>1543.13866805</v>
      </c>
      <c r="H22">
        <f>VLOOKUP($A22,[3]HTI!$A$1:$G$310,7,FALSE)</f>
        <v>114305.608918</v>
      </c>
      <c r="I22">
        <f>VLOOKUP($A22,[4]HKM_HTR!$A$1:$G$310,7,FALSE)</f>
        <v>7299.0261123299997</v>
      </c>
      <c r="J22">
        <f>VLOOKUP($A22,[5]Forest!$A$1:$G$310,7,FALSE)</f>
        <v>1259.94187674</v>
      </c>
      <c r="K22">
        <f>VLOOKUP($A22,[6]Sungai!$A$1:$G$310,7,FALSE)</f>
        <v>7557.5360822100001</v>
      </c>
      <c r="L22">
        <f>VLOOKUP($A22,[7]Burnscars!$A$1:$G$310,7,FALSE)</f>
        <v>2323.6022607199998</v>
      </c>
      <c r="M22">
        <f>VLOOKUP($A22,[8]Danau!$A$1:$G$310,7,FALSE)</f>
        <v>8074.9604681299998</v>
      </c>
      <c r="N22">
        <f>VLOOKUP($A22,[9]Irigasi!$A$1:$G$310,7,FALSE)</f>
        <v>7370.3733095300004</v>
      </c>
      <c r="O22">
        <f>VLOOKUP($A22,[10]BadanAir!$A$1:$G$310,7,FALSE)</f>
        <v>6117.7209479700005</v>
      </c>
      <c r="P22">
        <f>VLOOKUP($A22,[11]Deforestasi!$A$1:$G$310,7,FALSE)</f>
        <v>5619.6032249199998</v>
      </c>
      <c r="Q22">
        <f>VLOOKUP($A22,[12]Erosi!$A$1:$G$310,7,FALSE)</f>
        <v>520.83413546099996</v>
      </c>
      <c r="R22">
        <f>VLOOKUP($A22,[13]Banjir!$A$1:$G$310,7,FALSE)</f>
        <v>0.28058664686000001</v>
      </c>
      <c r="S22">
        <f>VLOOKUP($A22,[14]Longsor!$A$1:$G$310,7,FALSE)</f>
        <v>7.5461643326299996E-2</v>
      </c>
      <c r="T22">
        <f>VLOOKUP($A22,[15]Kekeringan!$A$1:$G$310,7,FALSE)</f>
        <v>0.72823193418099996</v>
      </c>
      <c r="U22">
        <f>VLOOKUP($A22,[16]NDVI!$A$1:$G$310,7,FALSE)</f>
        <v>0.579031407783</v>
      </c>
      <c r="V22">
        <f>VLOOKUP($A22,[17]NDWI!$A$1:$G$310,7,FALSE)</f>
        <v>-0.58264397499700005</v>
      </c>
      <c r="W22">
        <f>VLOOKUP($A22,[18]NDMI!$A$1:$G$310,7,FALSE)</f>
        <v>4.9698115174200003E-2</v>
      </c>
      <c r="X22">
        <f>VLOOKUP($A22,[19]AridityIndex!$A$1:$G$310,7,FALSE)</f>
        <v>0.92857673570199994</v>
      </c>
      <c r="Y22">
        <f>VLOOKUP($A22,[20]temp_delta!$A$1:$G$310,7,FALSE)</f>
        <v>1.3519296697900001</v>
      </c>
      <c r="Z22">
        <f>VLOOKUP($A22,[21]temp_annual!$A$1:$G$310,7,FALSE)</f>
        <v>26.455164164700001</v>
      </c>
      <c r="AA22">
        <f>VLOOKUP($A22,[22]prec_delta!$A$1:$G$310,7,FALSE)</f>
        <v>-11.8601447479</v>
      </c>
      <c r="AB22">
        <f>VLOOKUP($A22,[23]prec_annual!$A$1:$G$310,7,FALSE)</f>
        <v>948.88892616999999</v>
      </c>
      <c r="AC22">
        <f>VLOOKUP($A22,[24]DaerahIrigasi!$A$1:$G$310,7,FALSE)</f>
        <v>9041.9412044000001</v>
      </c>
      <c r="AD22" s="1">
        <f>VLOOKUP($A22,[25]!_xlnm.Database,7,FALSE)</f>
        <v>0.285829591888</v>
      </c>
    </row>
    <row r="23" spans="1:30" x14ac:dyDescent="0.25">
      <c r="A23">
        <v>22</v>
      </c>
      <c r="B23" t="s">
        <v>337</v>
      </c>
      <c r="C23" t="s">
        <v>345</v>
      </c>
      <c r="D23" t="s">
        <v>24</v>
      </c>
      <c r="E23">
        <v>5302052</v>
      </c>
      <c r="F23">
        <f>VLOOKUP($A23,[1]Plantation_LC20!$A$1:$G$310,7,FALSE)</f>
        <v>89387.370033600004</v>
      </c>
      <c r="G23">
        <f>VLOOKUP($A23,[2]Jalan_RBI!$A$1:$G$310,7,FALSE)</f>
        <v>1467.95312524</v>
      </c>
      <c r="H23">
        <f>VLOOKUP($A23,[3]HTI!$A$1:$G$310,7,FALSE)</f>
        <v>98733.353936700005</v>
      </c>
      <c r="I23">
        <f>VLOOKUP($A23,[4]HKM_HTR!$A$1:$G$310,7,FALSE)</f>
        <v>8061.5034169099999</v>
      </c>
      <c r="J23">
        <f>VLOOKUP($A23,[5]Forest!$A$1:$G$310,7,FALSE)</f>
        <v>1071.0710488699999</v>
      </c>
      <c r="K23">
        <f>VLOOKUP($A23,[6]Sungai!$A$1:$G$310,7,FALSE)</f>
        <v>3620.72143547</v>
      </c>
      <c r="L23">
        <f>VLOOKUP($A23,[7]Burnscars!$A$1:$G$310,7,FALSE)</f>
        <v>4113.9959348000002</v>
      </c>
      <c r="M23">
        <f>VLOOKUP($A23,[8]Danau!$A$1:$G$310,7,FALSE)</f>
        <v>5589.0625498199997</v>
      </c>
      <c r="N23">
        <f>VLOOKUP($A23,[9]Irigasi!$A$1:$G$310,7,FALSE)</f>
        <v>5889.1984575300003</v>
      </c>
      <c r="O23">
        <f>VLOOKUP($A23,[10]BadanAir!$A$1:$G$310,7,FALSE)</f>
        <v>5999.0352439999997</v>
      </c>
      <c r="P23">
        <f>VLOOKUP($A23,[11]Deforestasi!$A$1:$G$310,7,FALSE)</f>
        <v>4242.8266431100001</v>
      </c>
      <c r="Q23">
        <f>VLOOKUP($A23,[12]Erosi!$A$1:$G$310,7,FALSE)</f>
        <v>709.91881659700005</v>
      </c>
      <c r="R23">
        <f>VLOOKUP($A23,[13]Banjir!$A$1:$G$310,7,FALSE)</f>
        <v>0.137543099631</v>
      </c>
      <c r="S23">
        <f>VLOOKUP($A23,[14]Longsor!$A$1:$G$310,7,FALSE)</f>
        <v>0.14305430842399999</v>
      </c>
      <c r="T23">
        <f>VLOOKUP($A23,[15]Kekeringan!$A$1:$G$310,7,FALSE)</f>
        <v>0.80506947157999997</v>
      </c>
      <c r="U23">
        <f>VLOOKUP($A23,[16]NDVI!$A$1:$G$310,7,FALSE)</f>
        <v>0.56466428898300003</v>
      </c>
      <c r="V23">
        <f>VLOOKUP($A23,[17]NDWI!$A$1:$G$310,7,FALSE)</f>
        <v>-0.57298917614</v>
      </c>
      <c r="W23">
        <f>VLOOKUP($A23,[18]NDMI!$A$1:$G$310,7,FALSE)</f>
        <v>6.3041361576699997E-2</v>
      </c>
      <c r="X23">
        <f>VLOOKUP($A23,[19]AridityIndex!$A$1:$G$310,7,FALSE)</f>
        <v>0.90973752243299999</v>
      </c>
      <c r="Y23">
        <f>VLOOKUP($A23,[20]temp_delta!$A$1:$G$310,7,FALSE)</f>
        <v>1.3466458209500001</v>
      </c>
      <c r="Z23">
        <f>VLOOKUP($A23,[21]temp_annual!$A$1:$G$310,7,FALSE)</f>
        <v>25.8100752836</v>
      </c>
      <c r="AA23">
        <f>VLOOKUP($A23,[22]prec_delta!$A$1:$G$310,7,FALSE)</f>
        <v>-15.1690796491</v>
      </c>
      <c r="AB23">
        <f>VLOOKUP($A23,[23]prec_annual!$A$1:$G$310,7,FALSE)</f>
        <v>964.30284582700006</v>
      </c>
      <c r="AC23">
        <f>VLOOKUP($A23,[24]DaerahIrigasi!$A$1:$G$310,7,FALSE)</f>
        <v>9102.7187267400004</v>
      </c>
      <c r="AD23" s="1">
        <f>VLOOKUP($A23,[25]!_xlnm.Database,7,FALSE)</f>
        <v>0.64443772875299998</v>
      </c>
    </row>
    <row r="24" spans="1:30" x14ac:dyDescent="0.25">
      <c r="A24">
        <v>23</v>
      </c>
      <c r="B24" t="s">
        <v>337</v>
      </c>
      <c r="C24" t="s">
        <v>345</v>
      </c>
      <c r="D24" t="s">
        <v>25</v>
      </c>
      <c r="E24">
        <v>5302060</v>
      </c>
      <c r="F24">
        <f>VLOOKUP($A24,[1]Plantation_LC20!$A$1:$G$310,7,FALSE)</f>
        <v>64848.1753665</v>
      </c>
      <c r="G24">
        <f>VLOOKUP($A24,[2]Jalan_RBI!$A$1:$G$310,7,FALSE)</f>
        <v>1252.56413047</v>
      </c>
      <c r="H24">
        <f>VLOOKUP($A24,[3]HTI!$A$1:$G$310,7,FALSE)</f>
        <v>75588.898480499993</v>
      </c>
      <c r="I24">
        <f>VLOOKUP($A24,[4]HKM_HTR!$A$1:$G$310,7,FALSE)</f>
        <v>19561.001700699999</v>
      </c>
      <c r="J24">
        <f>VLOOKUP($A24,[5]Forest!$A$1:$G$310,7,FALSE)</f>
        <v>1749.9373903799999</v>
      </c>
      <c r="K24">
        <f>VLOOKUP($A24,[6]Sungai!$A$1:$G$310,7,FALSE)</f>
        <v>6193.5245360600002</v>
      </c>
      <c r="L24">
        <f>VLOOKUP($A24,[7]Burnscars!$A$1:$G$310,7,FALSE)</f>
        <v>2590.0024758099999</v>
      </c>
      <c r="M24">
        <f>VLOOKUP($A24,[8]Danau!$A$1:$G$310,7,FALSE)</f>
        <v>8736.0894211499999</v>
      </c>
      <c r="N24">
        <f>VLOOKUP($A24,[9]Irigasi!$A$1:$G$310,7,FALSE)</f>
        <v>10820.8174215</v>
      </c>
      <c r="O24">
        <f>VLOOKUP($A24,[10]BadanAir!$A$1:$G$310,7,FALSE)</f>
        <v>9071.1071817800002</v>
      </c>
      <c r="P24">
        <f>VLOOKUP($A24,[11]Deforestasi!$A$1:$G$310,7,FALSE)</f>
        <v>9308.9798793099999</v>
      </c>
      <c r="Q24">
        <f>VLOOKUP($A24,[12]Erosi!$A$1:$G$310,7,FALSE)</f>
        <v>1123.3163822500001</v>
      </c>
      <c r="R24">
        <f>VLOOKUP($A24,[13]Banjir!$A$1:$G$310,7,FALSE)</f>
        <v>0.20250477020800001</v>
      </c>
      <c r="S24">
        <f>VLOOKUP($A24,[14]Longsor!$A$1:$G$310,7,FALSE)</f>
        <v>0.122285215874</v>
      </c>
      <c r="T24">
        <f>VLOOKUP($A24,[15]Kekeringan!$A$1:$G$310,7,FALSE)</f>
        <v>0.85292576969900002</v>
      </c>
      <c r="U24">
        <f>VLOOKUP($A24,[16]NDVI!$A$1:$G$310,7,FALSE)</f>
        <v>0.45323512662799997</v>
      </c>
      <c r="V24">
        <f>VLOOKUP($A24,[17]NDWI!$A$1:$G$310,7,FALSE)</f>
        <v>-0.50125890770299997</v>
      </c>
      <c r="W24">
        <f>VLOOKUP($A24,[18]NDMI!$A$1:$G$310,7,FALSE)</f>
        <v>-4.8728856079400001E-2</v>
      </c>
      <c r="X24">
        <f>VLOOKUP($A24,[19]AridityIndex!$A$1:$G$310,7,FALSE)</f>
        <v>0.86712302736199998</v>
      </c>
      <c r="Y24">
        <f>VLOOKUP($A24,[20]temp_delta!$A$1:$G$310,7,FALSE)</f>
        <v>1.3972572867299999</v>
      </c>
      <c r="Z24">
        <f>VLOOKUP($A24,[21]temp_annual!$A$1:$G$310,7,FALSE)</f>
        <v>26.437693400200001</v>
      </c>
      <c r="AA24">
        <f>VLOOKUP($A24,[22]prec_delta!$A$1:$G$310,7,FALSE)</f>
        <v>-24.398782117100001</v>
      </c>
      <c r="AB24">
        <f>VLOOKUP($A24,[23]prec_annual!$A$1:$G$310,7,FALSE)</f>
        <v>1099.0825333800001</v>
      </c>
      <c r="AC24">
        <f>VLOOKUP($A24,[24]DaerahIrigasi!$A$1:$G$310,7,FALSE)</f>
        <v>8721.8012271799998</v>
      </c>
      <c r="AD24" s="1">
        <f>VLOOKUP($A24,[25]!_xlnm.Database,7,FALSE)</f>
        <v>1.67339763815</v>
      </c>
    </row>
    <row r="25" spans="1:30" x14ac:dyDescent="0.25">
      <c r="A25">
        <v>24</v>
      </c>
      <c r="B25" t="s">
        <v>337</v>
      </c>
      <c r="C25" t="s">
        <v>345</v>
      </c>
      <c r="D25" t="s">
        <v>26</v>
      </c>
      <c r="E25">
        <v>5302061</v>
      </c>
      <c r="F25">
        <f>VLOOKUP($A25,[1]Plantation_LC20!$A$1:$G$310,7,FALSE)</f>
        <v>61963.3226344</v>
      </c>
      <c r="G25">
        <f>VLOOKUP($A25,[2]Jalan_RBI!$A$1:$G$310,7,FALSE)</f>
        <v>2529.4674418999998</v>
      </c>
      <c r="H25">
        <f>VLOOKUP($A25,[3]HTI!$A$1:$G$310,7,FALSE)</f>
        <v>62453.127611099997</v>
      </c>
      <c r="I25">
        <f>VLOOKUP($A25,[4]HKM_HTR!$A$1:$G$310,7,FALSE)</f>
        <v>21893.153131899999</v>
      </c>
      <c r="J25">
        <f>VLOOKUP($A25,[5]Forest!$A$1:$G$310,7,FALSE)</f>
        <v>596.67760482200003</v>
      </c>
      <c r="K25">
        <f>VLOOKUP($A25,[6]Sungai!$A$1:$G$310,7,FALSE)</f>
        <v>3187.00244815</v>
      </c>
      <c r="L25">
        <f>VLOOKUP($A25,[7]Burnscars!$A$1:$G$310,7,FALSE)</f>
        <v>4605.6095393599999</v>
      </c>
      <c r="M25">
        <f>VLOOKUP($A25,[8]Danau!$A$1:$G$310,7,FALSE)</f>
        <v>7348.5466653100002</v>
      </c>
      <c r="N25">
        <f>VLOOKUP($A25,[9]Irigasi!$A$1:$G$310,7,FALSE)</f>
        <v>15517.9159642</v>
      </c>
      <c r="O25">
        <f>VLOOKUP($A25,[10]BadanAir!$A$1:$G$310,7,FALSE)</f>
        <v>4940.3295408000004</v>
      </c>
      <c r="P25">
        <f>VLOOKUP($A25,[11]Deforestasi!$A$1:$G$310,7,FALSE)</f>
        <v>11479.5996208</v>
      </c>
      <c r="Q25">
        <f>VLOOKUP($A25,[12]Erosi!$A$1:$G$310,7,FALSE)</f>
        <v>2814.5107384100002</v>
      </c>
      <c r="R25">
        <f>VLOOKUP($A25,[13]Banjir!$A$1:$G$310,7,FALSE)</f>
        <v>0</v>
      </c>
      <c r="S25">
        <f>VLOOKUP($A25,[14]Longsor!$A$1:$G$310,7,FALSE)</f>
        <v>0.43432226530500001</v>
      </c>
      <c r="T25">
        <f>VLOOKUP($A25,[15]Kekeringan!$A$1:$G$310,7,FALSE)</f>
        <v>0.92247542544600003</v>
      </c>
      <c r="U25">
        <f>VLOOKUP($A25,[16]NDVI!$A$1:$G$310,7,FALSE)</f>
        <v>0.60451109590300001</v>
      </c>
      <c r="V25">
        <f>VLOOKUP($A25,[17]NDWI!$A$1:$G$310,7,FALSE)</f>
        <v>-0.59836550484499995</v>
      </c>
      <c r="W25">
        <f>VLOOKUP($A25,[18]NDMI!$A$1:$G$310,7,FALSE)</f>
        <v>9.3762107998799998E-2</v>
      </c>
      <c r="X25">
        <f>VLOOKUP($A25,[19]AridityIndex!$A$1:$G$310,7,FALSE)</f>
        <v>0.78802940252499998</v>
      </c>
      <c r="Y25">
        <f>VLOOKUP($A25,[20]temp_delta!$A$1:$G$310,7,FALSE)</f>
        <v>1.40198260826</v>
      </c>
      <c r="Z25">
        <f>VLOOKUP($A25,[21]temp_annual!$A$1:$G$310,7,FALSE)</f>
        <v>25.2405953393</v>
      </c>
      <c r="AA25">
        <f>VLOOKUP($A25,[22]prec_delta!$A$1:$G$310,7,FALSE)</f>
        <v>-28.439221827400001</v>
      </c>
      <c r="AB25">
        <f>VLOOKUP($A25,[23]prec_annual!$A$1:$G$310,7,FALSE)</f>
        <v>1317.2824618699999</v>
      </c>
      <c r="AC25">
        <f>VLOOKUP($A25,[24]DaerahIrigasi!$A$1:$G$310,7,FALSE)</f>
        <v>15570.739496100001</v>
      </c>
      <c r="AD25" s="1">
        <f>VLOOKUP($A25,[25]!_xlnm.Database,7,FALSE)</f>
        <v>3.3598383485299999</v>
      </c>
    </row>
    <row r="26" spans="1:30" x14ac:dyDescent="0.25">
      <c r="A26">
        <v>25</v>
      </c>
      <c r="B26" t="s">
        <v>337</v>
      </c>
      <c r="C26" t="s">
        <v>345</v>
      </c>
      <c r="D26" t="s">
        <v>27</v>
      </c>
      <c r="E26">
        <v>5302070</v>
      </c>
      <c r="F26">
        <f>VLOOKUP($A26,[1]Plantation_LC20!$A$1:$G$310,7,FALSE)</f>
        <v>45962.514183500003</v>
      </c>
      <c r="G26">
        <f>VLOOKUP($A26,[2]Jalan_RBI!$A$1:$G$310,7,FALSE)</f>
        <v>3888.53678378</v>
      </c>
      <c r="H26">
        <f>VLOOKUP($A26,[3]HTI!$A$1:$G$310,7,FALSE)</f>
        <v>49581.630632200002</v>
      </c>
      <c r="I26">
        <f>VLOOKUP($A26,[4]HKM_HTR!$A$1:$G$310,7,FALSE)</f>
        <v>26624.248007800001</v>
      </c>
      <c r="J26">
        <f>VLOOKUP($A26,[5]Forest!$A$1:$G$310,7,FALSE)</f>
        <v>571.89895110099997</v>
      </c>
      <c r="K26">
        <f>VLOOKUP($A26,[6]Sungai!$A$1:$G$310,7,FALSE)</f>
        <v>6875.7219238400003</v>
      </c>
      <c r="L26">
        <f>VLOOKUP($A26,[7]Burnscars!$A$1:$G$310,7,FALSE)</f>
        <v>4125.2577671999998</v>
      </c>
      <c r="M26">
        <f>VLOOKUP($A26,[8]Danau!$A$1:$G$310,7,FALSE)</f>
        <v>7320.2010570100001</v>
      </c>
      <c r="N26">
        <f>VLOOKUP($A26,[9]Irigasi!$A$1:$G$310,7,FALSE)</f>
        <v>12353.897080500001</v>
      </c>
      <c r="O26">
        <f>VLOOKUP($A26,[10]BadanAir!$A$1:$G$310,7,FALSE)</f>
        <v>4333.8204616900002</v>
      </c>
      <c r="P26">
        <f>VLOOKUP($A26,[11]Deforestasi!$A$1:$G$310,7,FALSE)</f>
        <v>5076.9652912800002</v>
      </c>
      <c r="Q26">
        <f>VLOOKUP($A26,[12]Erosi!$A$1:$G$310,7,FALSE)</f>
        <v>1711.5955371499999</v>
      </c>
      <c r="R26">
        <f>VLOOKUP($A26,[13]Banjir!$A$1:$G$310,7,FALSE)</f>
        <v>1.00251089528E-2</v>
      </c>
      <c r="S26">
        <f>VLOOKUP($A26,[14]Longsor!$A$1:$G$310,7,FALSE)</f>
        <v>0.28593399832999999</v>
      </c>
      <c r="T26">
        <f>VLOOKUP($A26,[15]Kekeringan!$A$1:$G$310,7,FALSE)</f>
        <v>0.92379882486800002</v>
      </c>
      <c r="U26">
        <f>VLOOKUP($A26,[16]NDVI!$A$1:$G$310,7,FALSE)</f>
        <v>0.54942192914200005</v>
      </c>
      <c r="V26">
        <f>VLOOKUP($A26,[17]NDWI!$A$1:$G$310,7,FALSE)</f>
        <v>-0.56590561554499996</v>
      </c>
      <c r="W26">
        <f>VLOOKUP($A26,[18]NDMI!$A$1:$G$310,7,FALSE)</f>
        <v>2.1088591988200001E-2</v>
      </c>
      <c r="X26">
        <f>VLOOKUP($A26,[19]AridityIndex!$A$1:$G$310,7,FALSE)</f>
        <v>0.71885722932200002</v>
      </c>
      <c r="Y26">
        <f>VLOOKUP($A26,[20]temp_delta!$A$1:$G$310,7,FALSE)</f>
        <v>1.40904405127</v>
      </c>
      <c r="Z26">
        <f>VLOOKUP($A26,[21]temp_annual!$A$1:$G$310,7,FALSE)</f>
        <v>25.097606361299999</v>
      </c>
      <c r="AA26">
        <f>VLOOKUP($A26,[22]prec_delta!$A$1:$G$310,7,FALSE)</f>
        <v>-37.966609885899999</v>
      </c>
      <c r="AB26">
        <f>VLOOKUP($A26,[23]prec_annual!$A$1:$G$310,7,FALSE)</f>
        <v>1494.1074019499999</v>
      </c>
      <c r="AC26">
        <f>VLOOKUP($A26,[24]DaerahIrigasi!$A$1:$G$310,7,FALSE)</f>
        <v>12878.470423500001</v>
      </c>
      <c r="AD26" s="1">
        <f>VLOOKUP($A26,[25]!_xlnm.Database,7,FALSE)</f>
        <v>3.5894407474299999</v>
      </c>
    </row>
    <row r="27" spans="1:30" x14ac:dyDescent="0.25">
      <c r="A27">
        <v>26</v>
      </c>
      <c r="B27" t="s">
        <v>337</v>
      </c>
      <c r="C27" t="s">
        <v>345</v>
      </c>
      <c r="D27" t="s">
        <v>28</v>
      </c>
      <c r="E27">
        <v>5302071</v>
      </c>
      <c r="F27">
        <f>VLOOKUP($A27,[1]Plantation_LC20!$A$1:$G$310,7,FALSE)</f>
        <v>50869.255837700002</v>
      </c>
      <c r="G27">
        <f>VLOOKUP($A27,[2]Jalan_RBI!$A$1:$G$310,7,FALSE)</f>
        <v>551.89547310600005</v>
      </c>
      <c r="H27">
        <f>VLOOKUP($A27,[3]HTI!$A$1:$G$310,7,FALSE)</f>
        <v>60412.858086599997</v>
      </c>
      <c r="I27">
        <f>VLOOKUP($A27,[4]HKM_HTR!$A$1:$G$310,7,FALSE)</f>
        <v>30776.776713399999</v>
      </c>
      <c r="J27">
        <f>VLOOKUP($A27,[5]Forest!$A$1:$G$310,7,FALSE)</f>
        <v>1861.69043717</v>
      </c>
      <c r="K27">
        <f>VLOOKUP($A27,[6]Sungai!$A$1:$G$310,7,FALSE)</f>
        <v>795.95872005299998</v>
      </c>
      <c r="L27">
        <f>VLOOKUP($A27,[7]Burnscars!$A$1:$G$310,7,FALSE)</f>
        <v>9592.93930077</v>
      </c>
      <c r="M27">
        <f>VLOOKUP($A27,[8]Danau!$A$1:$G$310,7,FALSE)</f>
        <v>6604.6918699999997</v>
      </c>
      <c r="N27">
        <f>VLOOKUP($A27,[9]Irigasi!$A$1:$G$310,7,FALSE)</f>
        <v>1766.7472057800001</v>
      </c>
      <c r="O27">
        <f>VLOOKUP($A27,[10]BadanAir!$A$1:$G$310,7,FALSE)</f>
        <v>1789.3311082600001</v>
      </c>
      <c r="P27">
        <f>VLOOKUP($A27,[11]Deforestasi!$A$1:$G$310,7,FALSE)</f>
        <v>5681.7061688000003</v>
      </c>
      <c r="Q27">
        <f>VLOOKUP($A27,[12]Erosi!$A$1:$G$310,7,FALSE)</f>
        <v>1080.9431393</v>
      </c>
      <c r="R27">
        <f>VLOOKUP($A27,[13]Banjir!$A$1:$G$310,7,FALSE)</f>
        <v>0.12567716457200001</v>
      </c>
      <c r="S27">
        <f>VLOOKUP($A27,[14]Longsor!$A$1:$G$310,7,FALSE)</f>
        <v>0.15822385043000001</v>
      </c>
      <c r="T27">
        <f>VLOOKUP($A27,[15]Kekeringan!$A$1:$G$310,7,FALSE)</f>
        <v>0.91266826105400001</v>
      </c>
      <c r="U27">
        <f>VLOOKUP($A27,[16]NDVI!$A$1:$G$310,7,FALSE)</f>
        <v>0.54304745711500002</v>
      </c>
      <c r="V27">
        <f>VLOOKUP($A27,[17]NDWI!$A$1:$G$310,7,FALSE)</f>
        <v>-0.55556309039100005</v>
      </c>
      <c r="W27">
        <f>VLOOKUP($A27,[18]NDMI!$A$1:$G$310,7,FALSE)</f>
        <v>8.6087269330499996E-2</v>
      </c>
      <c r="X27">
        <f>VLOOKUP($A27,[19]AridityIndex!$A$1:$G$310,7,FALSE)</f>
        <v>0.890487375842</v>
      </c>
      <c r="Y27">
        <f>VLOOKUP($A27,[20]temp_delta!$A$1:$G$310,7,FALSE)</f>
        <v>1.4025432708100001</v>
      </c>
      <c r="Z27">
        <f>VLOOKUP($A27,[21]temp_annual!$A$1:$G$310,7,FALSE)</f>
        <v>26.727449549599999</v>
      </c>
      <c r="AA27">
        <f>VLOOKUP($A27,[22]prec_delta!$A$1:$G$310,7,FALSE)</f>
        <v>-23.175765027400001</v>
      </c>
      <c r="AB27">
        <f>VLOOKUP($A27,[23]prec_annual!$A$1:$G$310,7,FALSE)</f>
        <v>1033.2502380000001</v>
      </c>
      <c r="AC27">
        <f>VLOOKUP($A27,[24]DaerahIrigasi!$A$1:$G$310,7,FALSE)</f>
        <v>2093.9445283199998</v>
      </c>
      <c r="AD27" s="1">
        <f>VLOOKUP($A27,[25]!_xlnm.Database,7,FALSE)</f>
        <v>0.74879042526100004</v>
      </c>
    </row>
    <row r="28" spans="1:30" x14ac:dyDescent="0.25">
      <c r="A28">
        <v>27</v>
      </c>
      <c r="B28" t="s">
        <v>337</v>
      </c>
      <c r="C28" t="s">
        <v>345</v>
      </c>
      <c r="D28" t="s">
        <v>29</v>
      </c>
      <c r="E28">
        <v>5302080</v>
      </c>
      <c r="F28">
        <f>VLOOKUP($A28,[1]Plantation_LC20!$A$1:$G$310,7,FALSE)</f>
        <v>12604.718826</v>
      </c>
      <c r="G28">
        <f>VLOOKUP($A28,[2]Jalan_RBI!$A$1:$G$310,7,FALSE)</f>
        <v>2717.7167848200002</v>
      </c>
      <c r="H28">
        <f>VLOOKUP($A28,[3]HTI!$A$1:$G$310,7,FALSE)</f>
        <v>30476.246990799998</v>
      </c>
      <c r="I28">
        <f>VLOOKUP($A28,[4]HKM_HTR!$A$1:$G$310,7,FALSE)</f>
        <v>16348.0390594</v>
      </c>
      <c r="J28">
        <f>VLOOKUP($A28,[5]Forest!$A$1:$G$310,7,FALSE)</f>
        <v>1474.34349711</v>
      </c>
      <c r="K28">
        <f>VLOOKUP($A28,[6]Sungai!$A$1:$G$310,7,FALSE)</f>
        <v>5388.54006605</v>
      </c>
      <c r="L28">
        <f>VLOOKUP($A28,[7]Burnscars!$A$1:$G$310,7,FALSE)</f>
        <v>1071.4460618000001</v>
      </c>
      <c r="M28">
        <f>VLOOKUP($A28,[8]Danau!$A$1:$G$310,7,FALSE)</f>
        <v>12045.156669</v>
      </c>
      <c r="N28">
        <f>VLOOKUP($A28,[9]Irigasi!$A$1:$G$310,7,FALSE)</f>
        <v>20712.585113100002</v>
      </c>
      <c r="O28">
        <f>VLOOKUP($A28,[10]BadanAir!$A$1:$G$310,7,FALSE)</f>
        <v>18276.384774599999</v>
      </c>
      <c r="P28">
        <f>VLOOKUP($A28,[11]Deforestasi!$A$1:$G$310,7,FALSE)</f>
        <v>6645.4613471100001</v>
      </c>
      <c r="Q28">
        <f>VLOOKUP($A28,[12]Erosi!$A$1:$G$310,7,FALSE)</f>
        <v>1635.18134867</v>
      </c>
      <c r="R28">
        <f>VLOOKUP($A28,[13]Banjir!$A$1:$G$310,7,FALSE)</f>
        <v>8.8440894398600006E-2</v>
      </c>
      <c r="S28">
        <f>VLOOKUP($A28,[14]Longsor!$A$1:$G$310,7,FALSE)</f>
        <v>0.164308713045</v>
      </c>
      <c r="T28">
        <f>VLOOKUP($A28,[15]Kekeringan!$A$1:$G$310,7,FALSE)</f>
        <v>0.858632679028</v>
      </c>
      <c r="U28">
        <f>VLOOKUP($A28,[16]NDVI!$A$1:$G$310,7,FALSE)</f>
        <v>0.46684117925899998</v>
      </c>
      <c r="V28">
        <f>VLOOKUP($A28,[17]NDWI!$A$1:$G$310,7,FALSE)</f>
        <v>-0.50775800253000003</v>
      </c>
      <c r="W28">
        <f>VLOOKUP($A28,[18]NDMI!$A$1:$G$310,7,FALSE)</f>
        <v>-4.3291066848700002E-2</v>
      </c>
      <c r="X28">
        <f>VLOOKUP($A28,[19]AridityIndex!$A$1:$G$310,7,FALSE)</f>
        <v>0.69039490608700005</v>
      </c>
      <c r="Y28">
        <f>VLOOKUP($A28,[20]temp_delta!$A$1:$G$310,7,FALSE)</f>
        <v>1.4018892951699999</v>
      </c>
      <c r="Z28">
        <f>VLOOKUP($A28,[21]temp_annual!$A$1:$G$310,7,FALSE)</f>
        <v>25.806095588400002</v>
      </c>
      <c r="AA28">
        <f>VLOOKUP($A28,[22]prec_delta!$A$1:$G$310,7,FALSE)</f>
        <v>-43.791740795800003</v>
      </c>
      <c r="AB28">
        <f>VLOOKUP($A28,[23]prec_annual!$A$1:$G$310,7,FALSE)</f>
        <v>1556.39874336</v>
      </c>
      <c r="AC28">
        <f>VLOOKUP($A28,[24]DaerahIrigasi!$A$1:$G$310,7,FALSE)</f>
        <v>39239.866782999998</v>
      </c>
      <c r="AD28" s="1">
        <f>VLOOKUP($A28,[25]!_xlnm.Database,7,FALSE)</f>
        <v>3.95297843102</v>
      </c>
    </row>
    <row r="29" spans="1:30" x14ac:dyDescent="0.25">
      <c r="A29">
        <v>28</v>
      </c>
      <c r="B29" t="s">
        <v>337</v>
      </c>
      <c r="C29" t="s">
        <v>345</v>
      </c>
      <c r="D29" t="s">
        <v>30</v>
      </c>
      <c r="E29">
        <v>5302081</v>
      </c>
      <c r="F29">
        <f>VLOOKUP($A29,[1]Plantation_LC20!$A$1:$G$310,7,FALSE)</f>
        <v>32482.8795689</v>
      </c>
      <c r="G29">
        <f>VLOOKUP($A29,[2]Jalan_RBI!$A$1:$G$310,7,FALSE)</f>
        <v>2272.5634861499998</v>
      </c>
      <c r="H29">
        <f>VLOOKUP($A29,[3]HTI!$A$1:$G$310,7,FALSE)</f>
        <v>47339.968708200002</v>
      </c>
      <c r="I29">
        <f>VLOOKUP($A29,[4]HKM_HTR!$A$1:$G$310,7,FALSE)</f>
        <v>23581.656749000002</v>
      </c>
      <c r="J29">
        <f>VLOOKUP($A29,[5]Forest!$A$1:$G$310,7,FALSE)</f>
        <v>1135.5966462199999</v>
      </c>
      <c r="K29">
        <f>VLOOKUP($A29,[6]Sungai!$A$1:$G$310,7,FALSE)</f>
        <v>6395.6785841299998</v>
      </c>
      <c r="L29">
        <f>VLOOKUP($A29,[7]Burnscars!$A$1:$G$310,7,FALSE)</f>
        <v>1278.94540792</v>
      </c>
      <c r="M29">
        <f>VLOOKUP($A29,[8]Danau!$A$1:$G$310,7,FALSE)</f>
        <v>7611.49549071</v>
      </c>
      <c r="N29">
        <f>VLOOKUP($A29,[9]Irigasi!$A$1:$G$310,7,FALSE)</f>
        <v>16767.6566441</v>
      </c>
      <c r="O29">
        <f>VLOOKUP($A29,[10]BadanAir!$A$1:$G$310,7,FALSE)</f>
        <v>11287.7056625</v>
      </c>
      <c r="P29">
        <f>VLOOKUP($A29,[11]Deforestasi!$A$1:$G$310,7,FALSE)</f>
        <v>15689.118980200001</v>
      </c>
      <c r="Q29">
        <f>VLOOKUP($A29,[12]Erosi!$A$1:$G$310,7,FALSE)</f>
        <v>1728.3770449199999</v>
      </c>
      <c r="R29">
        <f>VLOOKUP($A29,[13]Banjir!$A$1:$G$310,7,FALSE)</f>
        <v>5.2740856802699999E-2</v>
      </c>
      <c r="S29">
        <f>VLOOKUP($A29,[14]Longsor!$A$1:$G$310,7,FALSE)</f>
        <v>0.137631529793</v>
      </c>
      <c r="T29">
        <f>VLOOKUP($A29,[15]Kekeringan!$A$1:$G$310,7,FALSE)</f>
        <v>0.89991814660199998</v>
      </c>
      <c r="U29">
        <f>VLOOKUP($A29,[16]NDVI!$A$1:$G$310,7,FALSE)</f>
        <v>0.461179681382</v>
      </c>
      <c r="V29">
        <f>VLOOKUP($A29,[17]NDWI!$A$1:$G$310,7,FALSE)</f>
        <v>-0.50780423372200001</v>
      </c>
      <c r="W29">
        <f>VLOOKUP($A29,[18]NDMI!$A$1:$G$310,7,FALSE)</f>
        <v>-5.01154531258E-2</v>
      </c>
      <c r="X29">
        <f>VLOOKUP($A29,[19]AridityIndex!$A$1:$G$310,7,FALSE)</f>
        <v>0.73967765086799997</v>
      </c>
      <c r="Y29">
        <f>VLOOKUP($A29,[20]temp_delta!$A$1:$G$310,7,FALSE)</f>
        <v>1.3806801933099999</v>
      </c>
      <c r="Z29">
        <f>VLOOKUP($A29,[21]temp_annual!$A$1:$G$310,7,FALSE)</f>
        <v>25.234522698900001</v>
      </c>
      <c r="AA29">
        <f>VLOOKUP($A29,[22]prec_delta!$A$1:$G$310,7,FALSE)</f>
        <v>-39.238365149099998</v>
      </c>
      <c r="AB29">
        <f>VLOOKUP($A29,[23]prec_annual!$A$1:$G$310,7,FALSE)</f>
        <v>1401.66762339</v>
      </c>
      <c r="AC29">
        <f>VLOOKUP($A29,[24]DaerahIrigasi!$A$1:$G$310,7,FALSE)</f>
        <v>16387.0455712</v>
      </c>
      <c r="AD29" s="1">
        <f>VLOOKUP($A29,[25]!_xlnm.Database,7,FALSE)</f>
        <v>3.5132025232199999</v>
      </c>
    </row>
    <row r="30" spans="1:30" x14ac:dyDescent="0.25">
      <c r="A30">
        <v>29</v>
      </c>
      <c r="B30" t="s">
        <v>337</v>
      </c>
      <c r="C30" t="s">
        <v>364</v>
      </c>
      <c r="D30" t="s">
        <v>31</v>
      </c>
      <c r="E30">
        <v>5303100</v>
      </c>
      <c r="F30">
        <f>VLOOKUP($A30,[1]Plantation_LC20!$A$1:$G$310,7,FALSE)</f>
        <v>16781.588248600001</v>
      </c>
      <c r="G30">
        <f>VLOOKUP($A30,[2]Jalan_RBI!$A$1:$G$310,7,FALSE)</f>
        <v>602.21616702899996</v>
      </c>
      <c r="H30">
        <f>VLOOKUP($A30,[3]HTI!$A$1:$G$310,7,FALSE)</f>
        <v>34147.5644742</v>
      </c>
      <c r="I30">
        <f>VLOOKUP($A30,[4]HKM_HTR!$A$1:$G$310,7,FALSE)</f>
        <v>48951.421231400003</v>
      </c>
      <c r="J30">
        <f>VLOOKUP($A30,[5]Forest!$A$1:$G$310,7,FALSE)</f>
        <v>283.16437325200002</v>
      </c>
      <c r="K30">
        <f>VLOOKUP($A30,[6]Sungai!$A$1:$G$310,7,FALSE)</f>
        <v>11870.883173099999</v>
      </c>
      <c r="L30">
        <f>VLOOKUP($A30,[7]Burnscars!$A$1:$G$310,7,FALSE)</f>
        <v>4442.2084146699999</v>
      </c>
      <c r="M30">
        <f>VLOOKUP($A30,[8]Danau!$A$1:$G$310,7,FALSE)</f>
        <v>2958.0680245399999</v>
      </c>
      <c r="N30">
        <f>VLOOKUP($A30,[9]Irigasi!$A$1:$G$310,7,FALSE)</f>
        <v>47893.236281999998</v>
      </c>
      <c r="O30">
        <f>VLOOKUP($A30,[10]BadanAir!$A$1:$G$310,7,FALSE)</f>
        <v>2575.89469938</v>
      </c>
      <c r="P30">
        <f>VLOOKUP($A30,[11]Deforestasi!$A$1:$G$310,7,FALSE)</f>
        <v>504.09683576899999</v>
      </c>
      <c r="Q30">
        <f>VLOOKUP($A30,[12]Erosi!$A$1:$G$310,7,FALSE)</f>
        <v>327.863677403</v>
      </c>
      <c r="R30">
        <f>VLOOKUP($A30,[13]Banjir!$A$1:$G$310,7,FALSE)</f>
        <v>9.7522369462499994E-2</v>
      </c>
      <c r="S30">
        <f>VLOOKUP($A30,[14]Longsor!$A$1:$G$310,7,FALSE)</f>
        <v>5.2540913006000004E-3</v>
      </c>
      <c r="T30">
        <f>VLOOKUP($A30,[15]Kekeringan!$A$1:$G$310,7,FALSE)</f>
        <v>0.61783316710900005</v>
      </c>
      <c r="U30">
        <f>VLOOKUP($A30,[16]NDVI!$A$1:$G$310,7,FALSE)</f>
        <v>0.55573193697000001</v>
      </c>
      <c r="V30">
        <f>VLOOKUP($A30,[17]NDWI!$A$1:$G$310,7,FALSE)</f>
        <v>-0.57733147859199996</v>
      </c>
      <c r="W30">
        <f>VLOOKUP($A30,[18]NDMI!$A$1:$G$310,7,FALSE)</f>
        <v>5.8892136628899999E-2</v>
      </c>
      <c r="X30">
        <f>VLOOKUP($A30,[19]AridityIndex!$A$1:$G$310,7,FALSE)</f>
        <v>0.74938673077700002</v>
      </c>
      <c r="Y30">
        <f>VLOOKUP($A30,[20]temp_delta!$A$1:$G$310,7,FALSE)</f>
        <v>1.1852774750699999</v>
      </c>
      <c r="Z30">
        <f>VLOOKUP($A30,[21]temp_annual!$A$1:$G$310,7,FALSE)</f>
        <v>23.6005394624</v>
      </c>
      <c r="AA30">
        <f>VLOOKUP($A30,[22]prec_delta!$A$1:$G$310,7,FALSE)</f>
        <v>-6.22763076769</v>
      </c>
      <c r="AB30">
        <f>VLOOKUP($A30,[23]prec_annual!$A$1:$G$310,7,FALSE)</f>
        <v>1183.39833456</v>
      </c>
      <c r="AC30">
        <f>VLOOKUP($A30,[24]DaerahIrigasi!$A$1:$G$310,7,FALSE)</f>
        <v>27720.273603500002</v>
      </c>
      <c r="AD30" s="1">
        <f>VLOOKUP($A30,[25]!_xlnm.Database,7,FALSE)</f>
        <v>3</v>
      </c>
    </row>
    <row r="31" spans="1:30" x14ac:dyDescent="0.25">
      <c r="A31">
        <v>30</v>
      </c>
      <c r="B31" t="s">
        <v>337</v>
      </c>
      <c r="C31" t="s">
        <v>364</v>
      </c>
      <c r="D31" t="s">
        <v>32</v>
      </c>
      <c r="E31">
        <v>5303101</v>
      </c>
      <c r="F31">
        <f>VLOOKUP($A31,[1]Plantation_LC20!$A$1:$G$310,7,FALSE)</f>
        <v>5274.32740982</v>
      </c>
      <c r="G31">
        <f>VLOOKUP($A31,[2]Jalan_RBI!$A$1:$G$310,7,FALSE)</f>
        <v>888.324791581</v>
      </c>
      <c r="H31">
        <f>VLOOKUP($A31,[3]HTI!$A$1:$G$310,7,FALSE)</f>
        <v>47100.111337399998</v>
      </c>
      <c r="I31">
        <f>VLOOKUP($A31,[4]HKM_HTR!$A$1:$G$310,7,FALSE)</f>
        <v>56611.340138899999</v>
      </c>
      <c r="J31">
        <f>VLOOKUP($A31,[5]Forest!$A$1:$G$310,7,FALSE)</f>
        <v>209.217973417</v>
      </c>
      <c r="K31">
        <f>VLOOKUP($A31,[6]Sungai!$A$1:$G$310,7,FALSE)</f>
        <v>20261.449470700001</v>
      </c>
      <c r="L31">
        <f>VLOOKUP($A31,[7]Burnscars!$A$1:$G$310,7,FALSE)</f>
        <v>13009.7908006</v>
      </c>
      <c r="M31">
        <f>VLOOKUP($A31,[8]Danau!$A$1:$G$310,7,FALSE)</f>
        <v>3127.801821</v>
      </c>
      <c r="N31">
        <f>VLOOKUP($A31,[9]Irigasi!$A$1:$G$310,7,FALSE)</f>
        <v>35657.317246600003</v>
      </c>
      <c r="O31">
        <f>VLOOKUP($A31,[10]BadanAir!$A$1:$G$310,7,FALSE)</f>
        <v>1815.7772863299999</v>
      </c>
      <c r="P31">
        <f>VLOOKUP($A31,[11]Deforestasi!$A$1:$G$310,7,FALSE)</f>
        <v>565.69782407000002</v>
      </c>
      <c r="Q31">
        <f>VLOOKUP($A31,[12]Erosi!$A$1:$G$310,7,FALSE)</f>
        <v>247.512992191</v>
      </c>
      <c r="R31">
        <f>VLOOKUP($A31,[13]Banjir!$A$1:$G$310,7,FALSE)</f>
        <v>0.12421532919100001</v>
      </c>
      <c r="S31">
        <f>VLOOKUP($A31,[14]Longsor!$A$1:$G$310,7,FALSE)</f>
        <v>1.28511107031E-3</v>
      </c>
      <c r="T31">
        <f>VLOOKUP($A31,[15]Kekeringan!$A$1:$G$310,7,FALSE)</f>
        <v>0.59660882256199999</v>
      </c>
      <c r="U31">
        <f>VLOOKUP($A31,[16]NDVI!$A$1:$G$310,7,FALSE)</f>
        <v>0.528806755465</v>
      </c>
      <c r="V31">
        <f>VLOOKUP($A31,[17]NDWI!$A$1:$G$310,7,FALSE)</f>
        <v>-0.57824734257900001</v>
      </c>
      <c r="W31">
        <f>VLOOKUP($A31,[18]NDMI!$A$1:$G$310,7,FALSE)</f>
        <v>5.1274883259699998E-2</v>
      </c>
      <c r="X31">
        <f>VLOOKUP($A31,[19]AridityIndex!$A$1:$G$310,7,FALSE)</f>
        <v>0.75382508424799999</v>
      </c>
      <c r="Y31">
        <f>VLOOKUP($A31,[20]temp_delta!$A$1:$G$310,7,FALSE)</f>
        <v>1.28776855217</v>
      </c>
      <c r="Z31">
        <f>VLOOKUP($A31,[21]temp_annual!$A$1:$G$310,7,FALSE)</f>
        <v>25.811620562600002</v>
      </c>
      <c r="AA31">
        <f>VLOOKUP($A31,[22]prec_delta!$A$1:$G$310,7,FALSE)</f>
        <v>-6.8729300375499998</v>
      </c>
      <c r="AB31">
        <f>VLOOKUP($A31,[23]prec_annual!$A$1:$G$310,7,FALSE)</f>
        <v>1271.4689328500001</v>
      </c>
      <c r="AC31">
        <f>VLOOKUP($A31,[24]DaerahIrigasi!$A$1:$G$310,7,FALSE)</f>
        <v>38081.0387796</v>
      </c>
      <c r="AD31" s="1">
        <f>VLOOKUP($A31,[25]!_xlnm.Database,7,FALSE)</f>
        <v>3</v>
      </c>
    </row>
    <row r="32" spans="1:30" x14ac:dyDescent="0.25">
      <c r="A32">
        <v>31</v>
      </c>
      <c r="B32" t="s">
        <v>337</v>
      </c>
      <c r="C32" t="s">
        <v>364</v>
      </c>
      <c r="D32" t="s">
        <v>33</v>
      </c>
      <c r="E32">
        <v>5303110</v>
      </c>
      <c r="F32">
        <f>VLOOKUP($A32,[1]Plantation_LC20!$A$1:$G$310,7,FALSE)</f>
        <v>22126.4262428</v>
      </c>
      <c r="G32">
        <f>VLOOKUP($A32,[2]Jalan_RBI!$A$1:$G$310,7,FALSE)</f>
        <v>407.19867332600001</v>
      </c>
      <c r="H32">
        <f>VLOOKUP($A32,[3]HTI!$A$1:$G$310,7,FALSE)</f>
        <v>37203.643998500003</v>
      </c>
      <c r="I32">
        <f>VLOOKUP($A32,[4]HKM_HTR!$A$1:$G$310,7,FALSE)</f>
        <v>39025.985039300002</v>
      </c>
      <c r="J32">
        <f>VLOOKUP($A32,[5]Forest!$A$1:$G$310,7,FALSE)</f>
        <v>1353.2124468</v>
      </c>
      <c r="K32">
        <f>VLOOKUP($A32,[6]Sungai!$A$1:$G$310,7,FALSE)</f>
        <v>4681.2111391199996</v>
      </c>
      <c r="L32">
        <f>VLOOKUP($A32,[7]Burnscars!$A$1:$G$310,7,FALSE)</f>
        <v>5785.8632530499999</v>
      </c>
      <c r="M32">
        <f>VLOOKUP($A32,[8]Danau!$A$1:$G$310,7,FALSE)</f>
        <v>5721.6478184099997</v>
      </c>
      <c r="N32">
        <f>VLOOKUP($A32,[9]Irigasi!$A$1:$G$310,7,FALSE)</f>
        <v>41161.9846769</v>
      </c>
      <c r="O32">
        <f>VLOOKUP($A32,[10]BadanAir!$A$1:$G$310,7,FALSE)</f>
        <v>2020.4717367999999</v>
      </c>
      <c r="P32">
        <f>VLOOKUP($A32,[11]Deforestasi!$A$1:$G$310,7,FALSE)</f>
        <v>2031.6286194700001</v>
      </c>
      <c r="Q32">
        <f>VLOOKUP($A32,[12]Erosi!$A$1:$G$310,7,FALSE)</f>
        <v>881.35184286599997</v>
      </c>
      <c r="R32">
        <f>VLOOKUP($A32,[13]Banjir!$A$1:$G$310,7,FALSE)</f>
        <v>0.13091108538999999</v>
      </c>
      <c r="S32">
        <f>VLOOKUP($A32,[14]Longsor!$A$1:$G$310,7,FALSE)</f>
        <v>4.8282283195300001E-2</v>
      </c>
      <c r="T32">
        <f>VLOOKUP($A32,[15]Kekeringan!$A$1:$G$310,7,FALSE)</f>
        <v>0.59859979007300002</v>
      </c>
      <c r="U32">
        <f>VLOOKUP($A32,[16]NDVI!$A$1:$G$310,7,FALSE)</f>
        <v>0.52181603324199999</v>
      </c>
      <c r="V32">
        <f>VLOOKUP($A32,[17]NDWI!$A$1:$G$310,7,FALSE)</f>
        <v>-0.56335304101899997</v>
      </c>
      <c r="W32">
        <f>VLOOKUP($A32,[18]NDMI!$A$1:$G$310,7,FALSE)</f>
        <v>2.65216039371E-2</v>
      </c>
      <c r="X32">
        <f>VLOOKUP($A32,[19]AridityIndex!$A$1:$G$310,7,FALSE)</f>
        <v>0.74008979130100006</v>
      </c>
      <c r="Y32">
        <f>VLOOKUP($A32,[20]temp_delta!$A$1:$G$310,7,FALSE)</f>
        <v>1.3244488372500001</v>
      </c>
      <c r="Z32">
        <f>VLOOKUP($A32,[21]temp_annual!$A$1:$G$310,7,FALSE)</f>
        <v>26.173430434</v>
      </c>
      <c r="AA32">
        <f>VLOOKUP($A32,[22]prec_delta!$A$1:$G$310,7,FALSE)</f>
        <v>-6.8087543610200001</v>
      </c>
      <c r="AB32">
        <f>VLOOKUP($A32,[23]prec_annual!$A$1:$G$310,7,FALSE)</f>
        <v>1373.2290601300001</v>
      </c>
      <c r="AC32">
        <f>VLOOKUP($A32,[24]DaerahIrigasi!$A$1:$G$310,7,FALSE)</f>
        <v>23369.8434739</v>
      </c>
      <c r="AD32" s="1">
        <f>VLOOKUP($A32,[25]!_xlnm.Database,7,FALSE)</f>
        <v>3.2126279863499998</v>
      </c>
    </row>
    <row r="33" spans="1:30" x14ac:dyDescent="0.25">
      <c r="A33">
        <v>32</v>
      </c>
      <c r="B33" t="s">
        <v>337</v>
      </c>
      <c r="C33" t="s">
        <v>364</v>
      </c>
      <c r="D33" t="s">
        <v>34</v>
      </c>
      <c r="E33">
        <v>5303111</v>
      </c>
      <c r="F33">
        <f>VLOOKUP($A33,[1]Plantation_LC20!$A$1:$G$310,7,FALSE)</f>
        <v>31039.651288199999</v>
      </c>
      <c r="G33">
        <f>VLOOKUP($A33,[2]Jalan_RBI!$A$1:$G$310,7,FALSE)</f>
        <v>547.58089373600001</v>
      </c>
      <c r="H33">
        <f>VLOOKUP($A33,[3]HTI!$A$1:$G$310,7,FALSE)</f>
        <v>34699.232150199998</v>
      </c>
      <c r="I33">
        <f>VLOOKUP($A33,[4]HKM_HTR!$A$1:$G$310,7,FALSE)</f>
        <v>27742.6013227</v>
      </c>
      <c r="J33">
        <f>VLOOKUP($A33,[5]Forest!$A$1:$G$310,7,FALSE)</f>
        <v>266.69532682699997</v>
      </c>
      <c r="K33">
        <f>VLOOKUP($A33,[6]Sungai!$A$1:$G$310,7,FALSE)</f>
        <v>1881.6059972800001</v>
      </c>
      <c r="L33">
        <f>VLOOKUP($A33,[7]Burnscars!$A$1:$G$310,7,FALSE)</f>
        <v>14221.774149999999</v>
      </c>
      <c r="M33">
        <f>VLOOKUP($A33,[8]Danau!$A$1:$G$310,7,FALSE)</f>
        <v>12548.655127800001</v>
      </c>
      <c r="N33">
        <f>VLOOKUP($A33,[9]Irigasi!$A$1:$G$310,7,FALSE)</f>
        <v>47737.504420400001</v>
      </c>
      <c r="O33">
        <f>VLOOKUP($A33,[10]BadanAir!$A$1:$G$310,7,FALSE)</f>
        <v>2310.5563168799999</v>
      </c>
      <c r="P33">
        <f>VLOOKUP($A33,[11]Deforestasi!$A$1:$G$310,7,FALSE)</f>
        <v>3258.9946852100002</v>
      </c>
      <c r="Q33">
        <f>VLOOKUP($A33,[12]Erosi!$A$1:$G$310,7,FALSE)</f>
        <v>1130.0012216499999</v>
      </c>
      <c r="R33">
        <f>VLOOKUP($A33,[13]Banjir!$A$1:$G$310,7,FALSE)</f>
        <v>2.9714377515400001E-2</v>
      </c>
      <c r="S33">
        <f>VLOOKUP($A33,[14]Longsor!$A$1:$G$310,7,FALSE)</f>
        <v>0.29236737346699998</v>
      </c>
      <c r="T33">
        <f>VLOOKUP($A33,[15]Kekeringan!$A$1:$G$310,7,FALSE)</f>
        <v>0.60422275371300005</v>
      </c>
      <c r="U33">
        <f>VLOOKUP($A33,[16]NDVI!$A$1:$G$310,7,FALSE)</f>
        <v>0.60255751536699997</v>
      </c>
      <c r="V33">
        <f>VLOOKUP($A33,[17]NDWI!$A$1:$G$310,7,FALSE)</f>
        <v>-0.62496343470500004</v>
      </c>
      <c r="W33">
        <f>VLOOKUP($A33,[18]NDMI!$A$1:$G$310,7,FALSE)</f>
        <v>0.10332004766199999</v>
      </c>
      <c r="X33">
        <f>VLOOKUP($A33,[19]AridityIndex!$A$1:$G$310,7,FALSE)</f>
        <v>0.73845000632199997</v>
      </c>
      <c r="Y33">
        <f>VLOOKUP($A33,[20]temp_delta!$A$1:$G$310,7,FALSE)</f>
        <v>1.34837447872</v>
      </c>
      <c r="Z33">
        <f>VLOOKUP($A33,[21]temp_annual!$A$1:$G$310,7,FALSE)</f>
        <v>25.7832143131</v>
      </c>
      <c r="AA33">
        <f>VLOOKUP($A33,[22]prec_delta!$A$1:$G$310,7,FALSE)</f>
        <v>-7.3126152175600003</v>
      </c>
      <c r="AB33">
        <f>VLOOKUP($A33,[23]prec_annual!$A$1:$G$310,7,FALSE)</f>
        <v>1445.4737677999999</v>
      </c>
      <c r="AC33">
        <f>VLOOKUP($A33,[24]DaerahIrigasi!$A$1:$G$310,7,FALSE)</f>
        <v>16662.313035499999</v>
      </c>
      <c r="AD33" s="1">
        <f>VLOOKUP($A33,[25]!_xlnm.Database,7,FALSE)</f>
        <v>3.7439469320100001</v>
      </c>
    </row>
    <row r="34" spans="1:30" x14ac:dyDescent="0.25">
      <c r="A34">
        <v>33</v>
      </c>
      <c r="B34" t="s">
        <v>337</v>
      </c>
      <c r="C34" t="s">
        <v>364</v>
      </c>
      <c r="D34" t="s">
        <v>35</v>
      </c>
      <c r="E34">
        <v>5303120</v>
      </c>
      <c r="F34">
        <f>VLOOKUP($A34,[1]Plantation_LC20!$A$1:$G$310,7,FALSE)</f>
        <v>15438.907627299999</v>
      </c>
      <c r="G34">
        <f>VLOOKUP($A34,[2]Jalan_RBI!$A$1:$G$310,7,FALSE)</f>
        <v>224.58825993599999</v>
      </c>
      <c r="H34">
        <f>VLOOKUP($A34,[3]HTI!$A$1:$G$310,7,FALSE)</f>
        <v>15435.9802863</v>
      </c>
      <c r="I34">
        <f>VLOOKUP($A34,[4]HKM_HTR!$A$1:$G$310,7,FALSE)</f>
        <v>17188.561564200001</v>
      </c>
      <c r="J34">
        <f>VLOOKUP($A34,[5]Forest!$A$1:$G$310,7,FALSE)</f>
        <v>1440.62945689</v>
      </c>
      <c r="K34">
        <f>VLOOKUP($A34,[6]Sungai!$A$1:$G$310,7,FALSE)</f>
        <v>1043.36832355</v>
      </c>
      <c r="L34">
        <f>VLOOKUP($A34,[7]Burnscars!$A$1:$G$310,7,FALSE)</f>
        <v>13092.625204800001</v>
      </c>
      <c r="M34">
        <f>VLOOKUP($A34,[8]Danau!$A$1:$G$310,7,FALSE)</f>
        <v>3342.0189259799999</v>
      </c>
      <c r="N34">
        <f>VLOOKUP($A34,[9]Irigasi!$A$1:$G$310,7,FALSE)</f>
        <v>66867.450309499996</v>
      </c>
      <c r="O34">
        <f>VLOOKUP($A34,[10]BadanAir!$A$1:$G$310,7,FALSE)</f>
        <v>1448.0431620100001</v>
      </c>
      <c r="P34">
        <f>VLOOKUP($A34,[11]Deforestasi!$A$1:$G$310,7,FALSE)</f>
        <v>2367.5505848299999</v>
      </c>
      <c r="Q34">
        <f>VLOOKUP($A34,[12]Erosi!$A$1:$G$310,7,FALSE)</f>
        <v>481.74310642299997</v>
      </c>
      <c r="R34">
        <f>VLOOKUP($A34,[13]Banjir!$A$1:$G$310,7,FALSE)</f>
        <v>0.197690159664</v>
      </c>
      <c r="S34">
        <f>VLOOKUP($A34,[14]Longsor!$A$1:$G$310,7,FALSE)</f>
        <v>2.2034202343900001E-2</v>
      </c>
      <c r="T34">
        <f>VLOOKUP($A34,[15]Kekeringan!$A$1:$G$310,7,FALSE)</f>
        <v>0.61592060354599998</v>
      </c>
      <c r="U34">
        <f>VLOOKUP($A34,[16]NDVI!$A$1:$G$310,7,FALSE)</f>
        <v>0.47444156829900003</v>
      </c>
      <c r="V34">
        <f>VLOOKUP($A34,[17]NDWI!$A$1:$G$310,7,FALSE)</f>
        <v>-0.52061084576200001</v>
      </c>
      <c r="W34">
        <f>VLOOKUP($A34,[18]NDMI!$A$1:$G$310,7,FALSE)</f>
        <v>6.3876594098599998E-2</v>
      </c>
      <c r="X34">
        <f>VLOOKUP($A34,[19]AridityIndex!$A$1:$G$310,7,FALSE)</f>
        <v>0.74649095696400003</v>
      </c>
      <c r="Y34">
        <f>VLOOKUP($A34,[20]temp_delta!$A$1:$G$310,7,FALSE)</f>
        <v>1.3547714963799999</v>
      </c>
      <c r="Z34">
        <f>VLOOKUP($A34,[21]temp_annual!$A$1:$G$310,7,FALSE)</f>
        <v>26.881029269100001</v>
      </c>
      <c r="AA34">
        <f>VLOOKUP($A34,[22]prec_delta!$A$1:$G$310,7,FALSE)</f>
        <v>-5.6978917134399998</v>
      </c>
      <c r="AB34">
        <f>VLOOKUP($A34,[23]prec_annual!$A$1:$G$310,7,FALSE)</f>
        <v>1406.8850692999999</v>
      </c>
      <c r="AC34">
        <f>VLOOKUP($A34,[24]DaerahIrigasi!$A$1:$G$310,7,FALSE)</f>
        <v>825.938501589</v>
      </c>
      <c r="AD34" s="1">
        <f>VLOOKUP($A34,[25]!_xlnm.Database,7,FALSE)</f>
        <v>3.0032043065899998</v>
      </c>
    </row>
    <row r="35" spans="1:30" x14ac:dyDescent="0.25">
      <c r="A35">
        <v>34</v>
      </c>
      <c r="B35" t="s">
        <v>337</v>
      </c>
      <c r="C35" t="s">
        <v>364</v>
      </c>
      <c r="D35" t="s">
        <v>36</v>
      </c>
      <c r="E35">
        <v>5303121</v>
      </c>
      <c r="F35">
        <f>VLOOKUP($A35,[1]Plantation_LC20!$A$1:$G$310,7,FALSE)</f>
        <v>22100.067674900001</v>
      </c>
      <c r="G35">
        <f>VLOOKUP($A35,[2]Jalan_RBI!$A$1:$G$310,7,FALSE)</f>
        <v>380.12192905500001</v>
      </c>
      <c r="H35">
        <f>VLOOKUP($A35,[3]HTI!$A$1:$G$310,7,FALSE)</f>
        <v>22042.239512100001</v>
      </c>
      <c r="I35">
        <f>VLOOKUP($A35,[4]HKM_HTR!$A$1:$G$310,7,FALSE)</f>
        <v>15946.6853878</v>
      </c>
      <c r="J35">
        <f>VLOOKUP($A35,[5]Forest!$A$1:$G$310,7,FALSE)</f>
        <v>969.82081631100004</v>
      </c>
      <c r="K35">
        <f>VLOOKUP($A35,[6]Sungai!$A$1:$G$310,7,FALSE)</f>
        <v>2228.8379142099998</v>
      </c>
      <c r="L35">
        <f>VLOOKUP($A35,[7]Burnscars!$A$1:$G$310,7,FALSE)</f>
        <v>14046.9749589</v>
      </c>
      <c r="M35">
        <f>VLOOKUP($A35,[8]Danau!$A$1:$G$310,7,FALSE)</f>
        <v>8056.4732064700002</v>
      </c>
      <c r="N35">
        <f>VLOOKUP($A35,[9]Irigasi!$A$1:$G$310,7,FALSE)</f>
        <v>61706.587801900001</v>
      </c>
      <c r="O35">
        <f>VLOOKUP($A35,[10]BadanAir!$A$1:$G$310,7,FALSE)</f>
        <v>2180.31844129</v>
      </c>
      <c r="P35">
        <f>VLOOKUP($A35,[11]Deforestasi!$A$1:$G$310,7,FALSE)</f>
        <v>2946.62909941</v>
      </c>
      <c r="Q35">
        <f>VLOOKUP($A35,[12]Erosi!$A$1:$G$310,7,FALSE)</f>
        <v>739.43322335599998</v>
      </c>
      <c r="R35">
        <f>VLOOKUP($A35,[13]Banjir!$A$1:$G$310,7,FALSE)</f>
        <v>2.6945019964099998E-2</v>
      </c>
      <c r="S35">
        <f>VLOOKUP($A35,[14]Longsor!$A$1:$G$310,7,FALSE)</f>
        <v>0.13660986900399999</v>
      </c>
      <c r="T35">
        <f>VLOOKUP($A35,[15]Kekeringan!$A$1:$G$310,7,FALSE)</f>
        <v>0.62469105844200001</v>
      </c>
      <c r="U35">
        <f>VLOOKUP($A35,[16]NDVI!$A$1:$G$310,7,FALSE)</f>
        <v>0.52455840891700001</v>
      </c>
      <c r="V35">
        <f>VLOOKUP($A35,[17]NDWI!$A$1:$G$310,7,FALSE)</f>
        <v>-0.58609910058799997</v>
      </c>
      <c r="W35">
        <f>VLOOKUP($A35,[18]NDMI!$A$1:$G$310,7,FALSE)</f>
        <v>3.9105659775299999E-2</v>
      </c>
      <c r="X35">
        <f>VLOOKUP($A35,[19]AridityIndex!$A$1:$G$310,7,FALSE)</f>
        <v>0.74052336546399999</v>
      </c>
      <c r="Y35">
        <f>VLOOKUP($A35,[20]temp_delta!$A$1:$G$310,7,FALSE)</f>
        <v>1.35184249645</v>
      </c>
      <c r="Z35">
        <f>VLOOKUP($A35,[21]temp_annual!$A$1:$G$310,7,FALSE)</f>
        <v>26.000319235599999</v>
      </c>
      <c r="AA35">
        <f>VLOOKUP($A35,[22]prec_delta!$A$1:$G$310,7,FALSE)</f>
        <v>-7.3574225603199999</v>
      </c>
      <c r="AB35">
        <f>VLOOKUP($A35,[23]prec_annual!$A$1:$G$310,7,FALSE)</f>
        <v>1457.2719634099999</v>
      </c>
      <c r="AC35">
        <f>VLOOKUP($A35,[24]DaerahIrigasi!$A$1:$G$310,7,FALSE)</f>
        <v>5446.04431105</v>
      </c>
      <c r="AD35" s="1">
        <f>VLOOKUP($A35,[25]!_xlnm.Database,7,FALSE)</f>
        <v>3.60484585837</v>
      </c>
    </row>
    <row r="36" spans="1:30" x14ac:dyDescent="0.25">
      <c r="A36">
        <v>35</v>
      </c>
      <c r="B36" t="s">
        <v>337</v>
      </c>
      <c r="C36" t="s">
        <v>364</v>
      </c>
      <c r="D36" t="s">
        <v>37</v>
      </c>
      <c r="E36">
        <v>5303130</v>
      </c>
      <c r="F36">
        <f>VLOOKUP($A36,[1]Plantation_LC20!$A$1:$G$310,7,FALSE)</f>
        <v>21982.251963399998</v>
      </c>
      <c r="G36">
        <f>VLOOKUP($A36,[2]Jalan_RBI!$A$1:$G$310,7,FALSE)</f>
        <v>684.88869199299995</v>
      </c>
      <c r="H36">
        <f>VLOOKUP($A36,[3]HTI!$A$1:$G$310,7,FALSE)</f>
        <v>22844.4778711</v>
      </c>
      <c r="I36">
        <f>VLOOKUP($A36,[4]HKM_HTR!$A$1:$G$310,7,FALSE)</f>
        <v>4179.46110116</v>
      </c>
      <c r="J36">
        <f>VLOOKUP($A36,[5]Forest!$A$1:$G$310,7,FALSE)</f>
        <v>777.20701678900002</v>
      </c>
      <c r="K36">
        <f>VLOOKUP($A36,[6]Sungai!$A$1:$G$310,7,FALSE)</f>
        <v>7190.1253154100004</v>
      </c>
      <c r="L36">
        <f>VLOOKUP($A36,[7]Burnscars!$A$1:$G$310,7,FALSE)</f>
        <v>6265.5835687400004</v>
      </c>
      <c r="M36">
        <f>VLOOKUP($A36,[8]Danau!$A$1:$G$310,7,FALSE)</f>
        <v>10030.802316900001</v>
      </c>
      <c r="N36">
        <f>VLOOKUP($A36,[9]Irigasi!$A$1:$G$310,7,FALSE)</f>
        <v>74161.128427699994</v>
      </c>
      <c r="O36">
        <f>VLOOKUP($A36,[10]BadanAir!$A$1:$G$310,7,FALSE)</f>
        <v>5753.87013527</v>
      </c>
      <c r="P36">
        <f>VLOOKUP($A36,[11]Deforestasi!$A$1:$G$310,7,FALSE)</f>
        <v>1820.30059689</v>
      </c>
      <c r="Q36">
        <f>VLOOKUP($A36,[12]Erosi!$A$1:$G$310,7,FALSE)</f>
        <v>852.36171081800001</v>
      </c>
      <c r="R36">
        <f>VLOOKUP($A36,[13]Banjir!$A$1:$G$310,7,FALSE)</f>
        <v>1.38031890957E-2</v>
      </c>
      <c r="S36">
        <f>VLOOKUP($A36,[14]Longsor!$A$1:$G$310,7,FALSE)</f>
        <v>0.16135443769899999</v>
      </c>
      <c r="T36">
        <f>VLOOKUP($A36,[15]Kekeringan!$A$1:$G$310,7,FALSE)</f>
        <v>0.59679018111399995</v>
      </c>
      <c r="U36">
        <f>VLOOKUP($A36,[16]NDVI!$A$1:$G$310,7,FALSE)</f>
        <v>0.61265861397800003</v>
      </c>
      <c r="V36">
        <f>VLOOKUP($A36,[17]NDWI!$A$1:$G$310,7,FALSE)</f>
        <v>-0.63925870848699995</v>
      </c>
      <c r="W36">
        <f>VLOOKUP($A36,[18]NDMI!$A$1:$G$310,7,FALSE)</f>
        <v>0.12290401692900001</v>
      </c>
      <c r="X36">
        <f>VLOOKUP($A36,[19]AridityIndex!$A$1:$G$310,7,FALSE)</f>
        <v>0.74417874697399999</v>
      </c>
      <c r="Y36">
        <f>VLOOKUP($A36,[20]temp_delta!$A$1:$G$310,7,FALSE)</f>
        <v>1.3616365752299999</v>
      </c>
      <c r="Z36">
        <f>VLOOKUP($A36,[21]temp_annual!$A$1:$G$310,7,FALSE)</f>
        <v>25.198738010700001</v>
      </c>
      <c r="AA36">
        <f>VLOOKUP($A36,[22]prec_delta!$A$1:$G$310,7,FALSE)</f>
        <v>-9.4825090781599997</v>
      </c>
      <c r="AB36">
        <f>VLOOKUP($A36,[23]prec_annual!$A$1:$G$310,7,FALSE)</f>
        <v>1437.77402596</v>
      </c>
      <c r="AC36">
        <f>VLOOKUP($A36,[24]DaerahIrigasi!$A$1:$G$310,7,FALSE)</f>
        <v>9354.2610940300001</v>
      </c>
      <c r="AD36" s="1">
        <f>VLOOKUP($A36,[25]!_xlnm.Database,7,FALSE)</f>
        <v>3.9066926857499999</v>
      </c>
    </row>
    <row r="37" spans="1:30" x14ac:dyDescent="0.25">
      <c r="A37">
        <v>36</v>
      </c>
      <c r="B37" t="s">
        <v>337</v>
      </c>
      <c r="C37" t="s">
        <v>364</v>
      </c>
      <c r="D37" t="s">
        <v>38</v>
      </c>
      <c r="E37">
        <v>5303131</v>
      </c>
      <c r="F37">
        <f>VLOOKUP($A37,[1]Plantation_LC20!$A$1:$G$310,7,FALSE)</f>
        <v>31345.204969999999</v>
      </c>
      <c r="G37">
        <f>VLOOKUP($A37,[2]Jalan_RBI!$A$1:$G$310,7,FALSE)</f>
        <v>625.10876593800003</v>
      </c>
      <c r="H37">
        <f>VLOOKUP($A37,[3]HTI!$A$1:$G$310,7,FALSE)</f>
        <v>31234.7928116</v>
      </c>
      <c r="I37">
        <f>VLOOKUP($A37,[4]HKM_HTR!$A$1:$G$310,7,FALSE)</f>
        <v>18093.823376</v>
      </c>
      <c r="J37">
        <f>VLOOKUP($A37,[5]Forest!$A$1:$G$310,7,FALSE)</f>
        <v>954.49908409399995</v>
      </c>
      <c r="K37">
        <f>VLOOKUP($A37,[6]Sungai!$A$1:$G$310,7,FALSE)</f>
        <v>1891.4780274300001</v>
      </c>
      <c r="L37">
        <f>VLOOKUP($A37,[7]Burnscars!$A$1:$G$310,7,FALSE)</f>
        <v>18730.792923500001</v>
      </c>
      <c r="M37">
        <f>VLOOKUP($A37,[8]Danau!$A$1:$G$310,7,FALSE)</f>
        <v>9120.17888537</v>
      </c>
      <c r="N37">
        <f>VLOOKUP($A37,[9]Irigasi!$A$1:$G$310,7,FALSE)</f>
        <v>56005.1959517</v>
      </c>
      <c r="O37">
        <f>VLOOKUP($A37,[10]BadanAir!$A$1:$G$310,7,FALSE)</f>
        <v>2052.4294439300002</v>
      </c>
      <c r="P37">
        <f>VLOOKUP($A37,[11]Deforestasi!$A$1:$G$310,7,FALSE)</f>
        <v>2742.2981254299998</v>
      </c>
      <c r="Q37">
        <f>VLOOKUP($A37,[12]Erosi!$A$1:$G$310,7,FALSE)</f>
        <v>1376.2332498200001</v>
      </c>
      <c r="R37">
        <f>VLOOKUP($A37,[13]Banjir!$A$1:$G$310,7,FALSE)</f>
        <v>5.6996300066200004E-3</v>
      </c>
      <c r="S37">
        <f>VLOOKUP($A37,[14]Longsor!$A$1:$G$310,7,FALSE)</f>
        <v>0.28221957040599999</v>
      </c>
      <c r="T37">
        <f>VLOOKUP($A37,[15]Kekeringan!$A$1:$G$310,7,FALSE)</f>
        <v>0.60585776873599995</v>
      </c>
      <c r="U37">
        <f>VLOOKUP($A37,[16]NDVI!$A$1:$G$310,7,FALSE)</f>
        <v>0.57348268930199997</v>
      </c>
      <c r="V37">
        <f>VLOOKUP($A37,[17]NDWI!$A$1:$G$310,7,FALSE)</f>
        <v>-0.61645420376299997</v>
      </c>
      <c r="W37">
        <f>VLOOKUP($A37,[18]NDMI!$A$1:$G$310,7,FALSE)</f>
        <v>7.39217465957E-2</v>
      </c>
      <c r="X37">
        <f>VLOOKUP($A37,[19]AridityIndex!$A$1:$G$310,7,FALSE)</f>
        <v>0.74006764937000002</v>
      </c>
      <c r="Y37">
        <f>VLOOKUP($A37,[20]temp_delta!$A$1:$G$310,7,FALSE)</f>
        <v>1.3522804744200001</v>
      </c>
      <c r="Z37">
        <f>VLOOKUP($A37,[21]temp_annual!$A$1:$G$310,7,FALSE)</f>
        <v>25.721313158499999</v>
      </c>
      <c r="AA37">
        <f>VLOOKUP($A37,[22]prec_delta!$A$1:$G$310,7,FALSE)</f>
        <v>-6.91096424775</v>
      </c>
      <c r="AB37">
        <f>VLOOKUP($A37,[23]prec_annual!$A$1:$G$310,7,FALSE)</f>
        <v>1441.3546478600001</v>
      </c>
      <c r="AC37">
        <f>VLOOKUP($A37,[24]DaerahIrigasi!$A$1:$G$310,7,FALSE)</f>
        <v>15202.361328200001</v>
      </c>
      <c r="AD37" s="1">
        <f>VLOOKUP($A37,[25]!_xlnm.Database,7,FALSE)</f>
        <v>3.7280832095099998</v>
      </c>
    </row>
    <row r="38" spans="1:30" x14ac:dyDescent="0.25">
      <c r="A38">
        <v>37</v>
      </c>
      <c r="B38" t="s">
        <v>337</v>
      </c>
      <c r="C38" t="s">
        <v>364</v>
      </c>
      <c r="D38" t="s">
        <v>39</v>
      </c>
      <c r="E38">
        <v>5303132</v>
      </c>
      <c r="F38">
        <f>VLOOKUP($A38,[1]Plantation_LC20!$A$1:$G$310,7,FALSE)</f>
        <v>30058.945943300001</v>
      </c>
      <c r="G38">
        <f>VLOOKUP($A38,[2]Jalan_RBI!$A$1:$G$310,7,FALSE)</f>
        <v>917.69737348499996</v>
      </c>
      <c r="H38">
        <f>VLOOKUP($A38,[3]HTI!$A$1:$G$310,7,FALSE)</f>
        <v>30183.276545600002</v>
      </c>
      <c r="I38">
        <f>VLOOKUP($A38,[4]HKM_HTR!$A$1:$G$310,7,FALSE)</f>
        <v>9931.7520280400004</v>
      </c>
      <c r="J38">
        <f>VLOOKUP($A38,[5]Forest!$A$1:$G$310,7,FALSE)</f>
        <v>389.90631018900001</v>
      </c>
      <c r="K38">
        <f>VLOOKUP($A38,[6]Sungai!$A$1:$G$310,7,FALSE)</f>
        <v>6462.4332579600004</v>
      </c>
      <c r="L38">
        <f>VLOOKUP($A38,[7]Burnscars!$A$1:$G$310,7,FALSE)</f>
        <v>14304.7043328</v>
      </c>
      <c r="M38">
        <f>VLOOKUP($A38,[8]Danau!$A$1:$G$310,7,FALSE)</f>
        <v>8746.3828631600009</v>
      </c>
      <c r="N38">
        <f>VLOOKUP($A38,[9]Irigasi!$A$1:$G$310,7,FALSE)</f>
        <v>68181.254040300002</v>
      </c>
      <c r="O38">
        <f>VLOOKUP($A38,[10]BadanAir!$A$1:$G$310,7,FALSE)</f>
        <v>7262.0060500500003</v>
      </c>
      <c r="P38">
        <f>VLOOKUP($A38,[11]Deforestasi!$A$1:$G$310,7,FALSE)</f>
        <v>2015.1449345000001</v>
      </c>
      <c r="Q38">
        <f>VLOOKUP($A38,[12]Erosi!$A$1:$G$310,7,FALSE)</f>
        <v>1127.19471316</v>
      </c>
      <c r="R38">
        <f>VLOOKUP($A38,[13]Banjir!$A$1:$G$310,7,FALSE)</f>
        <v>1.7545868424800001E-3</v>
      </c>
      <c r="S38">
        <f>VLOOKUP($A38,[14]Longsor!$A$1:$G$310,7,FALSE)</f>
        <v>0.38033175355499999</v>
      </c>
      <c r="T38">
        <f>VLOOKUP($A38,[15]Kekeringan!$A$1:$G$310,7,FALSE)</f>
        <v>0.58957095885999999</v>
      </c>
      <c r="U38">
        <f>VLOOKUP($A38,[16]NDVI!$A$1:$G$310,7,FALSE)</f>
        <v>0.67023960028899998</v>
      </c>
      <c r="V38">
        <f>VLOOKUP($A38,[17]NDWI!$A$1:$G$310,7,FALSE)</f>
        <v>-0.66416043982100004</v>
      </c>
      <c r="W38">
        <f>VLOOKUP($A38,[18]NDMI!$A$1:$G$310,7,FALSE)</f>
        <v>0.18718842222500001</v>
      </c>
      <c r="X38">
        <f>VLOOKUP($A38,[19]AridityIndex!$A$1:$G$310,7,FALSE)</f>
        <v>0.73937542141500001</v>
      </c>
      <c r="Y38">
        <f>VLOOKUP($A38,[20]temp_delta!$A$1:$G$310,7,FALSE)</f>
        <v>1.33510841426</v>
      </c>
      <c r="Z38">
        <f>VLOOKUP($A38,[21]temp_annual!$A$1:$G$310,7,FALSE)</f>
        <v>24.899971369599999</v>
      </c>
      <c r="AA38">
        <f>VLOOKUP($A38,[22]prec_delta!$A$1:$G$310,7,FALSE)</f>
        <v>-7.1271479522199996</v>
      </c>
      <c r="AB38">
        <f>VLOOKUP($A38,[23]prec_annual!$A$1:$G$310,7,FALSE)</f>
        <v>1405.87613128</v>
      </c>
      <c r="AC38">
        <f>VLOOKUP($A38,[24]DaerahIrigasi!$A$1:$G$310,7,FALSE)</f>
        <v>15674.6870199</v>
      </c>
      <c r="AD38" s="1">
        <f>VLOOKUP($A38,[25]!_xlnm.Database,7,FALSE)</f>
        <v>3.7919216646299998</v>
      </c>
    </row>
    <row r="39" spans="1:30" x14ac:dyDescent="0.25">
      <c r="A39">
        <v>38</v>
      </c>
      <c r="B39" t="s">
        <v>337</v>
      </c>
      <c r="C39" t="s">
        <v>364</v>
      </c>
      <c r="D39" t="s">
        <v>40</v>
      </c>
      <c r="E39">
        <v>5303133</v>
      </c>
      <c r="F39">
        <f>VLOOKUP($A39,[1]Plantation_LC20!$A$1:$G$310,7,FALSE)</f>
        <v>16636.858175599999</v>
      </c>
      <c r="G39">
        <f>VLOOKUP($A39,[2]Jalan_RBI!$A$1:$G$310,7,FALSE)</f>
        <v>1155.85475879</v>
      </c>
      <c r="H39">
        <f>VLOOKUP($A39,[3]HTI!$A$1:$G$310,7,FALSE)</f>
        <v>28083.7921346</v>
      </c>
      <c r="I39">
        <f>VLOOKUP($A39,[4]HKM_HTR!$A$1:$G$310,7,FALSE)</f>
        <v>14781.348428200001</v>
      </c>
      <c r="J39">
        <f>VLOOKUP($A39,[5]Forest!$A$1:$G$310,7,FALSE)</f>
        <v>526.11573998699998</v>
      </c>
      <c r="K39">
        <f>VLOOKUP($A39,[6]Sungai!$A$1:$G$310,7,FALSE)</f>
        <v>2348.67365298</v>
      </c>
      <c r="L39">
        <f>VLOOKUP($A39,[7]Burnscars!$A$1:$G$310,7,FALSE)</f>
        <v>4104.1007841399996</v>
      </c>
      <c r="M39">
        <f>VLOOKUP($A39,[8]Danau!$A$1:$G$310,7,FALSE)</f>
        <v>9376.75756129</v>
      </c>
      <c r="N39">
        <f>VLOOKUP($A39,[9]Irigasi!$A$1:$G$310,7,FALSE)</f>
        <v>93935.796089299998</v>
      </c>
      <c r="O39">
        <f>VLOOKUP($A39,[10]BadanAir!$A$1:$G$310,7,FALSE)</f>
        <v>4257.3827095099996</v>
      </c>
      <c r="P39">
        <f>VLOOKUP($A39,[11]Deforestasi!$A$1:$G$310,7,FALSE)</f>
        <v>1361.11503036</v>
      </c>
      <c r="Q39">
        <f>VLOOKUP($A39,[12]Erosi!$A$1:$G$310,7,FALSE)</f>
        <v>678.28335448999997</v>
      </c>
      <c r="R39">
        <f>VLOOKUP($A39,[13]Banjir!$A$1:$G$310,7,FALSE)</f>
        <v>0.101678398374</v>
      </c>
      <c r="S39">
        <f>VLOOKUP($A39,[14]Longsor!$A$1:$G$310,7,FALSE)</f>
        <v>0.199181594322</v>
      </c>
      <c r="T39">
        <f>VLOOKUP($A39,[15]Kekeringan!$A$1:$G$310,7,FALSE)</f>
        <v>0.58871377822199999</v>
      </c>
      <c r="U39">
        <f>VLOOKUP($A39,[16]NDVI!$A$1:$G$310,7,FALSE)</f>
        <v>0.56034364400000003</v>
      </c>
      <c r="V39">
        <f>VLOOKUP($A39,[17]NDWI!$A$1:$G$310,7,FALSE)</f>
        <v>-0.56806747227300003</v>
      </c>
      <c r="W39">
        <f>VLOOKUP($A39,[18]NDMI!$A$1:$G$310,7,FALSE)</f>
        <v>8.2441412301600001E-2</v>
      </c>
      <c r="X39">
        <f>VLOOKUP($A39,[19]AridityIndex!$A$1:$G$310,7,FALSE)</f>
        <v>0.757585174493</v>
      </c>
      <c r="Y39">
        <f>VLOOKUP($A39,[20]temp_delta!$A$1:$G$310,7,FALSE)</f>
        <v>1.3458720443800001</v>
      </c>
      <c r="Z39">
        <f>VLOOKUP($A39,[21]temp_annual!$A$1:$G$310,7,FALSE)</f>
        <v>25.696238610999998</v>
      </c>
      <c r="AA39">
        <f>VLOOKUP($A39,[22]prec_delta!$A$1:$G$310,7,FALSE)</f>
        <v>-9.2297462182299999</v>
      </c>
      <c r="AB39">
        <f>VLOOKUP($A39,[23]prec_annual!$A$1:$G$310,7,FALSE)</f>
        <v>1329.2574511600001</v>
      </c>
      <c r="AC39">
        <f>VLOOKUP($A39,[24]DaerahIrigasi!$A$1:$G$310,7,FALSE)</f>
        <v>14401.746202800001</v>
      </c>
      <c r="AD39" s="1">
        <f>VLOOKUP($A39,[25]!_xlnm.Database,7,FALSE)</f>
        <v>3.4126769723299999</v>
      </c>
    </row>
    <row r="40" spans="1:30" x14ac:dyDescent="0.25">
      <c r="A40">
        <v>39</v>
      </c>
      <c r="B40" t="s">
        <v>337</v>
      </c>
      <c r="C40" t="s">
        <v>364</v>
      </c>
      <c r="D40" t="s">
        <v>41</v>
      </c>
      <c r="E40">
        <v>5303140</v>
      </c>
      <c r="F40">
        <f>VLOOKUP($A40,[1]Plantation_LC20!$A$1:$G$310,7,FALSE)</f>
        <v>9367.9830559999991</v>
      </c>
      <c r="G40">
        <f>VLOOKUP($A40,[2]Jalan_RBI!$A$1:$G$310,7,FALSE)</f>
        <v>715.79831915800003</v>
      </c>
      <c r="H40">
        <f>VLOOKUP($A40,[3]HTI!$A$1:$G$310,7,FALSE)</f>
        <v>8452.3617282199993</v>
      </c>
      <c r="I40">
        <f>VLOOKUP($A40,[4]HKM_HTR!$A$1:$G$310,7,FALSE)</f>
        <v>13383.714573499999</v>
      </c>
      <c r="J40">
        <f>VLOOKUP($A40,[5]Forest!$A$1:$G$310,7,FALSE)</f>
        <v>3255.4305144499999</v>
      </c>
      <c r="K40">
        <f>VLOOKUP($A40,[6]Sungai!$A$1:$G$310,7,FALSE)</f>
        <v>3228.1553963699998</v>
      </c>
      <c r="L40">
        <f>VLOOKUP($A40,[7]Burnscars!$A$1:$G$310,7,FALSE)</f>
        <v>4670.1134289399997</v>
      </c>
      <c r="M40">
        <f>VLOOKUP($A40,[8]Danau!$A$1:$G$310,7,FALSE)</f>
        <v>3868.3069946700002</v>
      </c>
      <c r="N40">
        <f>VLOOKUP($A40,[9]Irigasi!$A$1:$G$310,7,FALSE)</f>
        <v>78005.908597500005</v>
      </c>
      <c r="O40">
        <f>VLOOKUP($A40,[10]BadanAir!$A$1:$G$310,7,FALSE)</f>
        <v>5419.8351232799996</v>
      </c>
      <c r="P40">
        <f>VLOOKUP($A40,[11]Deforestasi!$A$1:$G$310,7,FALSE)</f>
        <v>4333.6646563000004</v>
      </c>
      <c r="Q40">
        <f>VLOOKUP($A40,[12]Erosi!$A$1:$G$310,7,FALSE)</f>
        <v>422.91554073399999</v>
      </c>
      <c r="R40">
        <f>VLOOKUP($A40,[13]Banjir!$A$1:$G$310,7,FALSE)</f>
        <v>0.33478570030799998</v>
      </c>
      <c r="S40">
        <f>VLOOKUP($A40,[14]Longsor!$A$1:$G$310,7,FALSE)</f>
        <v>1.62859670118E-2</v>
      </c>
      <c r="T40">
        <f>VLOOKUP($A40,[15]Kekeringan!$A$1:$G$310,7,FALSE)</f>
        <v>0.62451147580699995</v>
      </c>
      <c r="U40">
        <f>VLOOKUP($A40,[16]NDVI!$A$1:$G$310,7,FALSE)</f>
        <v>0.44571969688599999</v>
      </c>
      <c r="V40">
        <f>VLOOKUP($A40,[17]NDWI!$A$1:$G$310,7,FALSE)</f>
        <v>-0.50077101794599999</v>
      </c>
      <c r="W40">
        <f>VLOOKUP($A40,[18]NDMI!$A$1:$G$310,7,FALSE)</f>
        <v>4.7034318158700003E-2</v>
      </c>
      <c r="X40">
        <f>VLOOKUP($A40,[19]AridityIndex!$A$1:$G$310,7,FALSE)</f>
        <v>0.77922172242499999</v>
      </c>
      <c r="Y40">
        <f>VLOOKUP($A40,[20]temp_delta!$A$1:$G$310,7,FALSE)</f>
        <v>1.3664263487999999</v>
      </c>
      <c r="Z40">
        <f>VLOOKUP($A40,[21]temp_annual!$A$1:$G$310,7,FALSE)</f>
        <v>26.991648200299998</v>
      </c>
      <c r="AA40">
        <f>VLOOKUP($A40,[22]prec_delta!$A$1:$G$310,7,FALSE)</f>
        <v>-6.7780268457900004</v>
      </c>
      <c r="AB40">
        <f>VLOOKUP($A40,[23]prec_annual!$A$1:$G$310,7,FALSE)</f>
        <v>1373.8045589400001</v>
      </c>
      <c r="AC40">
        <f>VLOOKUP($A40,[24]DaerahIrigasi!$A$1:$G$310,7,FALSE)</f>
        <v>1031.1510239300001</v>
      </c>
      <c r="AD40" s="1">
        <f>VLOOKUP($A40,[25]!_xlnm.Database,7,FALSE)</f>
        <v>3.01651788101</v>
      </c>
    </row>
    <row r="41" spans="1:30" x14ac:dyDescent="0.25">
      <c r="A41">
        <v>40</v>
      </c>
      <c r="B41" t="s">
        <v>337</v>
      </c>
      <c r="C41" t="s">
        <v>364</v>
      </c>
      <c r="D41" t="s">
        <v>42</v>
      </c>
      <c r="E41">
        <v>5303141</v>
      </c>
      <c r="F41">
        <f>VLOOKUP($A41,[1]Plantation_LC20!$A$1:$G$310,7,FALSE)</f>
        <v>7727.0736158500004</v>
      </c>
      <c r="G41">
        <f>VLOOKUP($A41,[2]Jalan_RBI!$A$1:$G$310,7,FALSE)</f>
        <v>575.94352832699997</v>
      </c>
      <c r="H41">
        <f>VLOOKUP($A41,[3]HTI!$A$1:$G$310,7,FALSE)</f>
        <v>20601.7597255</v>
      </c>
      <c r="I41">
        <f>VLOOKUP($A41,[4]HKM_HTR!$A$1:$G$310,7,FALSE)</f>
        <v>12718.068483700001</v>
      </c>
      <c r="J41">
        <f>VLOOKUP($A41,[5]Forest!$A$1:$G$310,7,FALSE)</f>
        <v>1063.6606145400001</v>
      </c>
      <c r="K41">
        <f>VLOOKUP($A41,[6]Sungai!$A$1:$G$310,7,FALSE)</f>
        <v>6084.5301453900001</v>
      </c>
      <c r="L41">
        <f>VLOOKUP($A41,[7]Burnscars!$A$1:$G$310,7,FALSE)</f>
        <v>2361.7959081700001</v>
      </c>
      <c r="M41">
        <f>VLOOKUP($A41,[8]Danau!$A$1:$G$310,7,FALSE)</f>
        <v>10391.453921099999</v>
      </c>
      <c r="N41">
        <f>VLOOKUP($A41,[9]Irigasi!$A$1:$G$310,7,FALSE)</f>
        <v>100372.93849299999</v>
      </c>
      <c r="O41">
        <f>VLOOKUP($A41,[10]BadanAir!$A$1:$G$310,7,FALSE)</f>
        <v>4155.1223630799996</v>
      </c>
      <c r="P41">
        <f>VLOOKUP($A41,[11]Deforestasi!$A$1:$G$310,7,FALSE)</f>
        <v>605.17239345400003</v>
      </c>
      <c r="Q41">
        <f>VLOOKUP($A41,[12]Erosi!$A$1:$G$310,7,FALSE)</f>
        <v>562.18639549</v>
      </c>
      <c r="R41">
        <f>VLOOKUP($A41,[13]Banjir!$A$1:$G$310,7,FALSE)</f>
        <v>5.2844471416099999E-2</v>
      </c>
      <c r="S41">
        <f>VLOOKUP($A41,[14]Longsor!$A$1:$G$310,7,FALSE)</f>
        <v>0.230841121495</v>
      </c>
      <c r="T41">
        <f>VLOOKUP($A41,[15]Kekeringan!$A$1:$G$310,7,FALSE)</f>
        <v>0.64562072082300004</v>
      </c>
      <c r="U41">
        <f>VLOOKUP($A41,[16]NDVI!$A$1:$G$310,7,FALSE)</f>
        <v>0.51899579487699998</v>
      </c>
      <c r="V41">
        <f>VLOOKUP($A41,[17]NDWI!$A$1:$G$310,7,FALSE)</f>
        <v>-0.56181385761500002</v>
      </c>
      <c r="W41">
        <f>VLOOKUP($A41,[18]NDMI!$A$1:$G$310,7,FALSE)</f>
        <v>1.40542153896E-2</v>
      </c>
      <c r="X41">
        <f>VLOOKUP($A41,[19]AridityIndex!$A$1:$G$310,7,FALSE)</f>
        <v>0.76491824040699996</v>
      </c>
      <c r="Y41">
        <f>VLOOKUP($A41,[20]temp_delta!$A$1:$G$310,7,FALSE)</f>
        <v>1.375962737</v>
      </c>
      <c r="Z41">
        <f>VLOOKUP($A41,[21]temp_annual!$A$1:$G$310,7,FALSE)</f>
        <v>25.3903729996</v>
      </c>
      <c r="AA41">
        <f>VLOOKUP($A41,[22]prec_delta!$A$1:$G$310,7,FALSE)</f>
        <v>-14.520046708700001</v>
      </c>
      <c r="AB41">
        <f>VLOOKUP($A41,[23]prec_annual!$A$1:$G$310,7,FALSE)</f>
        <v>1389.8293889900001</v>
      </c>
      <c r="AC41">
        <f>VLOOKUP($A41,[24]DaerahIrigasi!$A$1:$G$310,7,FALSE)</f>
        <v>9766.2611784199999</v>
      </c>
      <c r="AD41" s="1">
        <f>VLOOKUP($A41,[25]!_xlnm.Database,7,FALSE)</f>
        <v>3.8708722741399999</v>
      </c>
    </row>
    <row r="42" spans="1:30" x14ac:dyDescent="0.25">
      <c r="A42">
        <v>41</v>
      </c>
      <c r="B42" t="s">
        <v>337</v>
      </c>
      <c r="C42" t="s">
        <v>364</v>
      </c>
      <c r="D42" t="s">
        <v>43</v>
      </c>
      <c r="E42">
        <v>5303142</v>
      </c>
      <c r="F42">
        <f>VLOOKUP($A42,[1]Plantation_LC20!$A$1:$G$310,7,FALSE)</f>
        <v>15584.9192234</v>
      </c>
      <c r="G42">
        <f>VLOOKUP($A42,[2]Jalan_RBI!$A$1:$G$310,7,FALSE)</f>
        <v>504.72050185400002</v>
      </c>
      <c r="H42">
        <f>VLOOKUP($A42,[3]HTI!$A$1:$G$310,7,FALSE)</f>
        <v>17039.825132999998</v>
      </c>
      <c r="I42">
        <f>VLOOKUP($A42,[4]HKM_HTR!$A$1:$G$310,7,FALSE)</f>
        <v>6100.9717260899997</v>
      </c>
      <c r="J42">
        <f>VLOOKUP($A42,[5]Forest!$A$1:$G$310,7,FALSE)</f>
        <v>3161.8789923899999</v>
      </c>
      <c r="K42">
        <f>VLOOKUP($A42,[6]Sungai!$A$1:$G$310,7,FALSE)</f>
        <v>9352.4571349899998</v>
      </c>
      <c r="L42">
        <f>VLOOKUP($A42,[7]Burnscars!$A$1:$G$310,7,FALSE)</f>
        <v>1561.2898389100001</v>
      </c>
      <c r="M42">
        <f>VLOOKUP($A42,[8]Danau!$A$1:$G$310,7,FALSE)</f>
        <v>9308.9432250999998</v>
      </c>
      <c r="N42">
        <f>VLOOKUP($A42,[9]Irigasi!$A$1:$G$310,7,FALSE)</f>
        <v>81939.781749100002</v>
      </c>
      <c r="O42">
        <f>VLOOKUP($A42,[10]BadanAir!$A$1:$G$310,7,FALSE)</f>
        <v>3296.75907461</v>
      </c>
      <c r="P42">
        <f>VLOOKUP($A42,[11]Deforestasi!$A$1:$G$310,7,FALSE)</f>
        <v>1622.8841187</v>
      </c>
      <c r="Q42">
        <f>VLOOKUP($A42,[12]Erosi!$A$1:$G$310,7,FALSE)</f>
        <v>450.64281564200002</v>
      </c>
      <c r="R42">
        <f>VLOOKUP($A42,[13]Banjir!$A$1:$G$310,7,FALSE)</f>
        <v>5.12140230489E-2</v>
      </c>
      <c r="S42">
        <f>VLOOKUP($A42,[14]Longsor!$A$1:$G$310,7,FALSE)</f>
        <v>5.2138133172999999E-2</v>
      </c>
      <c r="T42">
        <f>VLOOKUP($A42,[15]Kekeringan!$A$1:$G$310,7,FALSE)</f>
        <v>0.62302514769100004</v>
      </c>
      <c r="U42">
        <f>VLOOKUP($A42,[16]NDVI!$A$1:$G$310,7,FALSE)</f>
        <v>0.54307653062100003</v>
      </c>
      <c r="V42">
        <f>VLOOKUP($A42,[17]NDWI!$A$1:$G$310,7,FALSE)</f>
        <v>-0.59301193076900005</v>
      </c>
      <c r="W42">
        <f>VLOOKUP($A42,[18]NDMI!$A$1:$G$310,7,FALSE)</f>
        <v>4.7076837185599997E-2</v>
      </c>
      <c r="X42">
        <f>VLOOKUP($A42,[19]AridityIndex!$A$1:$G$310,7,FALSE)</f>
        <v>0.76562662892300004</v>
      </c>
      <c r="Y42">
        <f>VLOOKUP($A42,[20]temp_delta!$A$1:$G$310,7,FALSE)</f>
        <v>1.3613201262100001</v>
      </c>
      <c r="Z42">
        <f>VLOOKUP($A42,[21]temp_annual!$A$1:$G$310,7,FALSE)</f>
        <v>26.149472859599999</v>
      </c>
      <c r="AA42">
        <f>VLOOKUP($A42,[22]prec_delta!$A$1:$G$310,7,FALSE)</f>
        <v>-9.6725130572900007</v>
      </c>
      <c r="AB42">
        <f>VLOOKUP($A42,[23]prec_annual!$A$1:$G$310,7,FALSE)</f>
        <v>1397.46280832</v>
      </c>
      <c r="AC42">
        <f>VLOOKUP($A42,[24]DaerahIrigasi!$A$1:$G$310,7,FALSE)</f>
        <v>7637.7872068099996</v>
      </c>
      <c r="AD42" s="1">
        <f>VLOOKUP($A42,[25]!_xlnm.Database,7,FALSE)</f>
        <v>3.4147001352799999</v>
      </c>
    </row>
    <row r="43" spans="1:30" x14ac:dyDescent="0.25">
      <c r="A43">
        <v>42</v>
      </c>
      <c r="B43" t="s">
        <v>337</v>
      </c>
      <c r="C43" t="s">
        <v>364</v>
      </c>
      <c r="D43" t="s">
        <v>44</v>
      </c>
      <c r="E43">
        <v>5303150</v>
      </c>
      <c r="F43">
        <f>VLOOKUP($A43,[1]Plantation_LC20!$A$1:$G$310,7,FALSE)</f>
        <v>10035.5627902</v>
      </c>
      <c r="G43">
        <f>VLOOKUP($A43,[2]Jalan_RBI!$A$1:$G$310,7,FALSE)</f>
        <v>1443.02707908</v>
      </c>
      <c r="H43">
        <f>VLOOKUP($A43,[3]HTI!$A$1:$G$310,7,FALSE)</f>
        <v>2271.3947369900002</v>
      </c>
      <c r="I43">
        <f>VLOOKUP($A43,[4]HKM_HTR!$A$1:$G$310,7,FALSE)</f>
        <v>29076.001398699998</v>
      </c>
      <c r="J43">
        <f>VLOOKUP($A43,[5]Forest!$A$1:$G$310,7,FALSE)</f>
        <v>780.41699222499994</v>
      </c>
      <c r="K43">
        <f>VLOOKUP($A43,[6]Sungai!$A$1:$G$310,7,FALSE)</f>
        <v>1468.13842972</v>
      </c>
      <c r="L43">
        <f>VLOOKUP($A43,[7]Burnscars!$A$1:$G$310,7,FALSE)</f>
        <v>4116.3626018200002</v>
      </c>
      <c r="M43">
        <f>VLOOKUP($A43,[8]Danau!$A$1:$G$310,7,FALSE)</f>
        <v>14403.3525639</v>
      </c>
      <c r="N43">
        <f>VLOOKUP($A43,[9]Irigasi!$A$1:$G$310,7,FALSE)</f>
        <v>79998.117025800006</v>
      </c>
      <c r="O43">
        <f>VLOOKUP($A43,[10]BadanAir!$A$1:$G$310,7,FALSE)</f>
        <v>3844.5597800099999</v>
      </c>
      <c r="P43">
        <f>VLOOKUP($A43,[11]Deforestasi!$A$1:$G$310,7,FALSE)</f>
        <v>1068.6208102400001</v>
      </c>
      <c r="Q43">
        <f>VLOOKUP($A43,[12]Erosi!$A$1:$G$310,7,FALSE)</f>
        <v>578.81256604800001</v>
      </c>
      <c r="R43">
        <f>VLOOKUP($A43,[13]Banjir!$A$1:$G$310,7,FALSE)</f>
        <v>0.100088952861</v>
      </c>
      <c r="S43">
        <f>VLOOKUP($A43,[14]Longsor!$A$1:$G$310,7,FALSE)</f>
        <v>0.159526419645</v>
      </c>
      <c r="T43">
        <f>VLOOKUP($A43,[15]Kekeringan!$A$1:$G$310,7,FALSE)</f>
        <v>0.62260034422499999</v>
      </c>
      <c r="U43">
        <f>VLOOKUP($A43,[16]NDVI!$A$1:$G$310,7,FALSE)</f>
        <v>0.58954806038600005</v>
      </c>
      <c r="V43">
        <f>VLOOKUP($A43,[17]NDWI!$A$1:$G$310,7,FALSE)</f>
        <v>-0.60292075505700005</v>
      </c>
      <c r="W43">
        <f>VLOOKUP($A43,[18]NDMI!$A$1:$G$310,7,FALSE)</f>
        <v>0.16124815680900001</v>
      </c>
      <c r="X43">
        <f>VLOOKUP($A43,[19]AridityIndex!$A$1:$G$310,7,FALSE)</f>
        <v>0.76837733786700002</v>
      </c>
      <c r="Y43">
        <f>VLOOKUP($A43,[20]temp_delta!$A$1:$G$310,7,FALSE)</f>
        <v>1.31650898203</v>
      </c>
      <c r="Z43">
        <f>VLOOKUP($A43,[21]temp_annual!$A$1:$G$310,7,FALSE)</f>
        <v>25.4230881318</v>
      </c>
      <c r="AA43">
        <f>VLOOKUP($A43,[22]prec_delta!$A$1:$G$310,7,FALSE)</f>
        <v>-6.7835411856299999</v>
      </c>
      <c r="AB43">
        <f>VLOOKUP($A43,[23]prec_annual!$A$1:$G$310,7,FALSE)</f>
        <v>1310.2367028399999</v>
      </c>
      <c r="AC43">
        <f>VLOOKUP($A43,[24]DaerahIrigasi!$A$1:$G$310,7,FALSE)</f>
        <v>5097.4400490500002</v>
      </c>
      <c r="AD43" s="1">
        <f>VLOOKUP($A43,[25]!_xlnm.Database,7,FALSE)</f>
        <v>3.0982826208700001</v>
      </c>
    </row>
    <row r="44" spans="1:30" x14ac:dyDescent="0.25">
      <c r="A44">
        <v>43</v>
      </c>
      <c r="B44" t="s">
        <v>337</v>
      </c>
      <c r="C44" t="s">
        <v>364</v>
      </c>
      <c r="D44" t="s">
        <v>45</v>
      </c>
      <c r="E44">
        <v>5303160</v>
      </c>
      <c r="F44">
        <f>VLOOKUP($A44,[1]Plantation_LC20!$A$1:$G$310,7,FALSE)</f>
        <v>6527.3114319099996</v>
      </c>
      <c r="G44">
        <f>VLOOKUP($A44,[2]Jalan_RBI!$A$1:$G$310,7,FALSE)</f>
        <v>638.31151057500006</v>
      </c>
      <c r="H44">
        <f>VLOOKUP($A44,[3]HTI!$A$1:$G$310,7,FALSE)</f>
        <v>7686.2532783099996</v>
      </c>
      <c r="I44">
        <f>VLOOKUP($A44,[4]HKM_HTR!$A$1:$G$310,7,FALSE)</f>
        <v>11949.923726200001</v>
      </c>
      <c r="J44">
        <f>VLOOKUP($A44,[5]Forest!$A$1:$G$310,7,FALSE)</f>
        <v>1225.80686059</v>
      </c>
      <c r="K44">
        <f>VLOOKUP($A44,[6]Sungai!$A$1:$G$310,7,FALSE)</f>
        <v>6258.3783316199997</v>
      </c>
      <c r="L44">
        <f>VLOOKUP($A44,[7]Burnscars!$A$1:$G$310,7,FALSE)</f>
        <v>2721.2844131100001</v>
      </c>
      <c r="M44">
        <f>VLOOKUP($A44,[8]Danau!$A$1:$G$310,7,FALSE)</f>
        <v>8169.9043322999996</v>
      </c>
      <c r="N44">
        <f>VLOOKUP($A44,[9]Irigasi!$A$1:$G$310,7,FALSE)</f>
        <v>95049.693755300003</v>
      </c>
      <c r="O44">
        <f>VLOOKUP($A44,[10]BadanAir!$A$1:$G$310,7,FALSE)</f>
        <v>8169.4046355700002</v>
      </c>
      <c r="P44">
        <f>VLOOKUP($A44,[11]Deforestasi!$A$1:$G$310,7,FALSE)</f>
        <v>520.47938376499997</v>
      </c>
      <c r="Q44">
        <f>VLOOKUP($A44,[12]Erosi!$A$1:$G$310,7,FALSE)</f>
        <v>450.66570201500002</v>
      </c>
      <c r="R44">
        <f>VLOOKUP($A44,[13]Banjir!$A$1:$G$310,7,FALSE)</f>
        <v>2.7104397490200001E-2</v>
      </c>
      <c r="S44">
        <f>VLOOKUP($A44,[14]Longsor!$A$1:$G$310,7,FALSE)</f>
        <v>0.17668575063600001</v>
      </c>
      <c r="T44">
        <f>VLOOKUP($A44,[15]Kekeringan!$A$1:$G$310,7,FALSE)</f>
        <v>0.671727786183</v>
      </c>
      <c r="U44">
        <f>VLOOKUP($A44,[16]NDVI!$A$1:$G$310,7,FALSE)</f>
        <v>0.55897121949399997</v>
      </c>
      <c r="V44">
        <f>VLOOKUP($A44,[17]NDWI!$A$1:$G$310,7,FALSE)</f>
        <v>-0.60186655095800001</v>
      </c>
      <c r="W44">
        <f>VLOOKUP($A44,[18]NDMI!$A$1:$G$310,7,FALSE)</f>
        <v>7.4281881084099999E-2</v>
      </c>
      <c r="X44">
        <f>VLOOKUP($A44,[19]AridityIndex!$A$1:$G$310,7,FALSE)</f>
        <v>0.76315214173599999</v>
      </c>
      <c r="Y44">
        <f>VLOOKUP($A44,[20]temp_delta!$A$1:$G$310,7,FALSE)</f>
        <v>1.37464804755</v>
      </c>
      <c r="Z44">
        <f>VLOOKUP($A44,[21]temp_annual!$A$1:$G$310,7,FALSE)</f>
        <v>25.269227530799999</v>
      </c>
      <c r="AA44">
        <f>VLOOKUP($A44,[22]prec_delta!$A$1:$G$310,7,FALSE)</f>
        <v>-13.053372984799999</v>
      </c>
      <c r="AB44">
        <f>VLOOKUP($A44,[23]prec_annual!$A$1:$G$310,7,FALSE)</f>
        <v>1389.19334809</v>
      </c>
      <c r="AC44">
        <f>VLOOKUP($A44,[24]DaerahIrigasi!$A$1:$G$310,7,FALSE)</f>
        <v>10484.821542</v>
      </c>
      <c r="AD44" s="1">
        <f>VLOOKUP($A44,[25]!_xlnm.Database,7,FALSE)</f>
        <v>3.7269174845499999</v>
      </c>
    </row>
    <row r="45" spans="1:30" x14ac:dyDescent="0.25">
      <c r="A45">
        <v>44</v>
      </c>
      <c r="B45" t="s">
        <v>337</v>
      </c>
      <c r="C45" t="s">
        <v>364</v>
      </c>
      <c r="D45" t="s">
        <v>46</v>
      </c>
      <c r="E45">
        <v>5303161</v>
      </c>
      <c r="F45">
        <f>VLOOKUP($A45,[1]Plantation_LC20!$A$1:$G$310,7,FALSE)</f>
        <v>11151.3708556</v>
      </c>
      <c r="G45">
        <f>VLOOKUP($A45,[2]Jalan_RBI!$A$1:$G$310,7,FALSE)</f>
        <v>1594.60447436</v>
      </c>
      <c r="H45">
        <f>VLOOKUP($A45,[3]HTI!$A$1:$G$310,7,FALSE)</f>
        <v>204.019214189</v>
      </c>
      <c r="I45">
        <f>VLOOKUP($A45,[4]HKM_HTR!$A$1:$G$310,7,FALSE)</f>
        <v>19475.9083283</v>
      </c>
      <c r="J45">
        <f>VLOOKUP($A45,[5]Forest!$A$1:$G$310,7,FALSE)</f>
        <v>166.87364368799999</v>
      </c>
      <c r="K45">
        <f>VLOOKUP($A45,[6]Sungai!$A$1:$G$310,7,FALSE)</f>
        <v>2381.6980768399999</v>
      </c>
      <c r="L45">
        <f>VLOOKUP($A45,[7]Burnscars!$A$1:$G$310,7,FALSE)</f>
        <v>3745.5536367999998</v>
      </c>
      <c r="M45">
        <f>VLOOKUP($A45,[8]Danau!$A$1:$G$310,7,FALSE)</f>
        <v>16106.2872974</v>
      </c>
      <c r="N45">
        <f>VLOOKUP($A45,[9]Irigasi!$A$1:$G$310,7,FALSE)</f>
        <v>94870.767334999997</v>
      </c>
      <c r="O45">
        <f>VLOOKUP($A45,[10]BadanAir!$A$1:$G$310,7,FALSE)</f>
        <v>6957.9601674400001</v>
      </c>
      <c r="P45">
        <f>VLOOKUP($A45,[11]Deforestasi!$A$1:$G$310,7,FALSE)</f>
        <v>278.52317117500002</v>
      </c>
      <c r="Q45">
        <f>VLOOKUP($A45,[12]Erosi!$A$1:$G$310,7,FALSE)</f>
        <v>62.844958201600001</v>
      </c>
      <c r="R45">
        <f>VLOOKUP($A45,[13]Banjir!$A$1:$G$310,7,FALSE)</f>
        <v>0</v>
      </c>
      <c r="S45">
        <f>VLOOKUP($A45,[14]Longsor!$A$1:$G$310,7,FALSE)</f>
        <v>0.39993769901699999</v>
      </c>
      <c r="T45">
        <f>VLOOKUP($A45,[15]Kekeringan!$A$1:$G$310,7,FALSE)</f>
        <v>0.63960623401600003</v>
      </c>
      <c r="U45">
        <f>VLOOKUP($A45,[16]NDVI!$A$1:$G$310,7,FALSE)</f>
        <v>0.67975009992900004</v>
      </c>
      <c r="V45">
        <f>VLOOKUP($A45,[17]NDWI!$A$1:$G$310,7,FALSE)</f>
        <v>-0.67962272860200001</v>
      </c>
      <c r="W45">
        <f>VLOOKUP($A45,[18]NDMI!$A$1:$G$310,7,FALSE)</f>
        <v>0.179414264771</v>
      </c>
      <c r="X45">
        <f>VLOOKUP($A45,[19]AridityIndex!$A$1:$G$310,7,FALSE)</f>
        <v>0.74948784769599996</v>
      </c>
      <c r="Y45">
        <f>VLOOKUP($A45,[20]temp_delta!$A$1:$G$310,7,FALSE)</f>
        <v>1.37740137675</v>
      </c>
      <c r="Z45">
        <f>VLOOKUP($A45,[21]temp_annual!$A$1:$G$310,7,FALSE)</f>
        <v>23.9247973855</v>
      </c>
      <c r="AA45">
        <f>VLOOKUP($A45,[22]prec_delta!$A$1:$G$310,7,FALSE)</f>
        <v>-12.7586754676</v>
      </c>
      <c r="AB45">
        <f>VLOOKUP($A45,[23]prec_annual!$A$1:$G$310,7,FALSE)</f>
        <v>1399.12631865</v>
      </c>
      <c r="AC45">
        <f>VLOOKUP($A45,[24]DaerahIrigasi!$A$1:$G$310,7,FALSE)</f>
        <v>11343.184907000001</v>
      </c>
      <c r="AD45" s="1">
        <f>VLOOKUP($A45,[25]!_xlnm.Database,7,FALSE)</f>
        <v>3.94157552264</v>
      </c>
    </row>
    <row r="46" spans="1:30" x14ac:dyDescent="0.25">
      <c r="A46">
        <v>45</v>
      </c>
      <c r="B46" t="s">
        <v>337</v>
      </c>
      <c r="C46" t="s">
        <v>364</v>
      </c>
      <c r="D46" t="s">
        <v>47</v>
      </c>
      <c r="E46">
        <v>5303162</v>
      </c>
      <c r="F46">
        <f>VLOOKUP($A46,[1]Plantation_LC20!$A$1:$G$310,7,FALSE)</f>
        <v>19722.217820400001</v>
      </c>
      <c r="G46">
        <f>VLOOKUP($A46,[2]Jalan_RBI!$A$1:$G$310,7,FALSE)</f>
        <v>2428.9431666199998</v>
      </c>
      <c r="H46">
        <f>VLOOKUP($A46,[3]HTI!$A$1:$G$310,7,FALSE)</f>
        <v>3574.5266519299998</v>
      </c>
      <c r="I46">
        <f>VLOOKUP($A46,[4]HKM_HTR!$A$1:$G$310,7,FALSE)</f>
        <v>32716.926920900001</v>
      </c>
      <c r="J46">
        <f>VLOOKUP($A46,[5]Forest!$A$1:$G$310,7,FALSE)</f>
        <v>164.81551870199999</v>
      </c>
      <c r="K46">
        <f>VLOOKUP($A46,[6]Sungai!$A$1:$G$310,7,FALSE)</f>
        <v>906.205164911</v>
      </c>
      <c r="L46">
        <f>VLOOKUP($A46,[7]Burnscars!$A$1:$G$310,7,FALSE)</f>
        <v>2156.2998093900001</v>
      </c>
      <c r="M46">
        <f>VLOOKUP($A46,[8]Danau!$A$1:$G$310,7,FALSE)</f>
        <v>25145.546467700002</v>
      </c>
      <c r="N46">
        <f>VLOOKUP($A46,[9]Irigasi!$A$1:$G$310,7,FALSE)</f>
        <v>93171.136708899998</v>
      </c>
      <c r="O46">
        <f>VLOOKUP($A46,[10]BadanAir!$A$1:$G$310,7,FALSE)</f>
        <v>1314.80747739</v>
      </c>
      <c r="P46">
        <f>VLOOKUP($A46,[11]Deforestasi!$A$1:$G$310,7,FALSE)</f>
        <v>413.509705516</v>
      </c>
      <c r="Q46">
        <f>VLOOKUP($A46,[12]Erosi!$A$1:$G$310,7,FALSE)</f>
        <v>212.18064283699999</v>
      </c>
      <c r="R46">
        <f>VLOOKUP($A46,[13]Banjir!$A$1:$G$310,7,FALSE)</f>
        <v>2.2825733890500001E-2</v>
      </c>
      <c r="S46">
        <f>VLOOKUP($A46,[14]Longsor!$A$1:$G$310,7,FALSE)</f>
        <v>0.32308381891499999</v>
      </c>
      <c r="T46">
        <f>VLOOKUP($A46,[15]Kekeringan!$A$1:$G$310,7,FALSE)</f>
        <v>0.66348101505199997</v>
      </c>
      <c r="U46">
        <f>VLOOKUP($A46,[16]NDVI!$A$1:$G$310,7,FALSE)</f>
        <v>0.66362199145599998</v>
      </c>
      <c r="V46">
        <f>VLOOKUP($A46,[17]NDWI!$A$1:$G$310,7,FALSE)</f>
        <v>-0.65495015631599995</v>
      </c>
      <c r="W46">
        <f>VLOOKUP($A46,[18]NDMI!$A$1:$G$310,7,FALSE)</f>
        <v>0.20420522841700001</v>
      </c>
      <c r="X46">
        <f>VLOOKUP($A46,[19]AridityIndex!$A$1:$G$310,7,FALSE)</f>
        <v>0.77969459607900005</v>
      </c>
      <c r="Y46">
        <f>VLOOKUP($A46,[20]temp_delta!$A$1:$G$310,7,FALSE)</f>
        <v>1.3735253893999999</v>
      </c>
      <c r="Z46">
        <f>VLOOKUP($A46,[21]temp_annual!$A$1:$G$310,7,FALSE)</f>
        <v>25.924492105500001</v>
      </c>
      <c r="AA46">
        <f>VLOOKUP($A46,[22]prec_delta!$A$1:$G$310,7,FALSE)</f>
        <v>-6.9155414247899998</v>
      </c>
      <c r="AB46">
        <f>VLOOKUP($A46,[23]prec_annual!$A$1:$G$310,7,FALSE)</f>
        <v>1332.6626314299999</v>
      </c>
      <c r="AC46">
        <f>VLOOKUP($A46,[24]DaerahIrigasi!$A$1:$G$310,7,FALSE)</f>
        <v>16659.780388700001</v>
      </c>
      <c r="AD46" s="1">
        <f>VLOOKUP($A46,[25]!_xlnm.Database,7,FALSE)</f>
        <v>3.1979290081</v>
      </c>
    </row>
    <row r="47" spans="1:30" x14ac:dyDescent="0.25">
      <c r="A47">
        <v>46</v>
      </c>
      <c r="B47" t="s">
        <v>337</v>
      </c>
      <c r="C47" t="s">
        <v>364</v>
      </c>
      <c r="D47" t="s">
        <v>48</v>
      </c>
      <c r="E47">
        <v>5303170</v>
      </c>
      <c r="F47">
        <f>VLOOKUP($A47,[1]Plantation_LC20!$A$1:$G$310,7,FALSE)</f>
        <v>12893.3459372</v>
      </c>
      <c r="G47">
        <f>VLOOKUP($A47,[2]Jalan_RBI!$A$1:$G$310,7,FALSE)</f>
        <v>1297.4563964900001</v>
      </c>
      <c r="H47">
        <f>VLOOKUP($A47,[3]HTI!$A$1:$G$310,7,FALSE)</f>
        <v>2722.2287705399999</v>
      </c>
      <c r="I47">
        <f>VLOOKUP($A47,[4]HKM_HTR!$A$1:$G$310,7,FALSE)</f>
        <v>7340.9623981799996</v>
      </c>
      <c r="J47">
        <f>VLOOKUP($A47,[5]Forest!$A$1:$G$310,7,FALSE)</f>
        <v>391.53897409799998</v>
      </c>
      <c r="K47">
        <f>VLOOKUP($A47,[6]Sungai!$A$1:$G$310,7,FALSE)</f>
        <v>1400.37208917</v>
      </c>
      <c r="L47">
        <f>VLOOKUP($A47,[7]Burnscars!$A$1:$G$310,7,FALSE)</f>
        <v>5631.00486258</v>
      </c>
      <c r="M47">
        <f>VLOOKUP($A47,[8]Danau!$A$1:$G$310,7,FALSE)</f>
        <v>13284.704469800001</v>
      </c>
      <c r="N47">
        <f>VLOOKUP($A47,[9]Irigasi!$A$1:$G$310,7,FALSE)</f>
        <v>109915.1777</v>
      </c>
      <c r="O47">
        <f>VLOOKUP($A47,[10]BadanAir!$A$1:$G$310,7,FALSE)</f>
        <v>2440.7745834799998</v>
      </c>
      <c r="P47">
        <f>VLOOKUP($A47,[11]Deforestasi!$A$1:$G$310,7,FALSE)</f>
        <v>610.38682553800004</v>
      </c>
      <c r="Q47">
        <f>VLOOKUP($A47,[12]Erosi!$A$1:$G$310,7,FALSE)</f>
        <v>218.778914767</v>
      </c>
      <c r="R47">
        <f>VLOOKUP($A47,[13]Banjir!$A$1:$G$310,7,FALSE)</f>
        <v>3.6025166225299998E-2</v>
      </c>
      <c r="S47">
        <f>VLOOKUP($A47,[14]Longsor!$A$1:$G$310,7,FALSE)</f>
        <v>0.25527066618200001</v>
      </c>
      <c r="T47">
        <f>VLOOKUP($A47,[15]Kekeringan!$A$1:$G$310,7,FALSE)</f>
        <v>0.76316901585499997</v>
      </c>
      <c r="U47">
        <f>VLOOKUP($A47,[16]NDVI!$A$1:$G$310,7,FALSE)</f>
        <v>0.59328915139000005</v>
      </c>
      <c r="V47">
        <f>VLOOKUP($A47,[17]NDWI!$A$1:$G$310,7,FALSE)</f>
        <v>-0.61296899655600001</v>
      </c>
      <c r="W47">
        <f>VLOOKUP($A47,[18]NDMI!$A$1:$G$310,7,FALSE)</f>
        <v>0.117082627003</v>
      </c>
      <c r="X47">
        <f>VLOOKUP($A47,[19]AridityIndex!$A$1:$G$310,7,FALSE)</f>
        <v>0.78481117380900001</v>
      </c>
      <c r="Y47">
        <f>VLOOKUP($A47,[20]temp_delta!$A$1:$G$310,7,FALSE)</f>
        <v>1.3951768954899999</v>
      </c>
      <c r="Z47">
        <f>VLOOKUP($A47,[21]temp_annual!$A$1:$G$310,7,FALSE)</f>
        <v>25.2122568315</v>
      </c>
      <c r="AA47">
        <f>VLOOKUP($A47,[22]prec_delta!$A$1:$G$310,7,FALSE)</f>
        <v>-13.3300693478</v>
      </c>
      <c r="AB47">
        <f>VLOOKUP($A47,[23]prec_annual!$A$1:$G$310,7,FALSE)</f>
        <v>1330.9416679799999</v>
      </c>
      <c r="AC47">
        <f>VLOOKUP($A47,[24]DaerahIrigasi!$A$1:$G$310,7,FALSE)</f>
        <v>21243.213652999999</v>
      </c>
      <c r="AD47" s="1">
        <f>VLOOKUP($A47,[25]!_xlnm.Database,7,FALSE)</f>
        <v>3.3601286789299998</v>
      </c>
    </row>
    <row r="48" spans="1:30" x14ac:dyDescent="0.25">
      <c r="A48">
        <v>47</v>
      </c>
      <c r="B48" t="s">
        <v>337</v>
      </c>
      <c r="C48" t="s">
        <v>364</v>
      </c>
      <c r="D48" t="s">
        <v>49</v>
      </c>
      <c r="E48">
        <v>5303180</v>
      </c>
      <c r="F48">
        <f>VLOOKUP($A48,[1]Plantation_LC20!$A$1:$G$310,7,FALSE)</f>
        <v>29349.756783500001</v>
      </c>
      <c r="G48">
        <f>VLOOKUP($A48,[2]Jalan_RBI!$A$1:$G$310,7,FALSE)</f>
        <v>1275.9983270600001</v>
      </c>
      <c r="H48">
        <f>VLOOKUP($A48,[3]HTI!$A$1:$G$310,7,FALSE)</f>
        <v>3890.4590630399998</v>
      </c>
      <c r="I48">
        <f>VLOOKUP($A48,[4]HKM_HTR!$A$1:$G$310,7,FALSE)</f>
        <v>20442.969893599999</v>
      </c>
      <c r="J48">
        <f>VLOOKUP($A48,[5]Forest!$A$1:$G$310,7,FALSE)</f>
        <v>227.30883156600001</v>
      </c>
      <c r="K48">
        <f>VLOOKUP($A48,[6]Sungai!$A$1:$G$310,7,FALSE)</f>
        <v>1585.79901627</v>
      </c>
      <c r="L48">
        <f>VLOOKUP($A48,[7]Burnscars!$A$1:$G$310,7,FALSE)</f>
        <v>7329.6648227300002</v>
      </c>
      <c r="M48">
        <f>VLOOKUP($A48,[8]Danau!$A$1:$G$310,7,FALSE)</f>
        <v>12443.4866208</v>
      </c>
      <c r="N48">
        <f>VLOOKUP($A48,[9]Irigasi!$A$1:$G$310,7,FALSE)</f>
        <v>115846.768184</v>
      </c>
      <c r="O48">
        <f>VLOOKUP($A48,[10]BadanAir!$A$1:$G$310,7,FALSE)</f>
        <v>1991.85754597</v>
      </c>
      <c r="P48">
        <f>VLOOKUP($A48,[11]Deforestasi!$A$1:$G$310,7,FALSE)</f>
        <v>376.48628676499999</v>
      </c>
      <c r="Q48">
        <f>VLOOKUP($A48,[12]Erosi!$A$1:$G$310,7,FALSE)</f>
        <v>307.97037359400002</v>
      </c>
      <c r="R48">
        <f>VLOOKUP($A48,[13]Banjir!$A$1:$G$310,7,FALSE)</f>
        <v>0</v>
      </c>
      <c r="S48">
        <f>VLOOKUP($A48,[14]Longsor!$A$1:$G$310,7,FALSE)</f>
        <v>0.42467930417600003</v>
      </c>
      <c r="T48">
        <f>VLOOKUP($A48,[15]Kekeringan!$A$1:$G$310,7,FALSE)</f>
        <v>0.72994290409999996</v>
      </c>
      <c r="U48">
        <f>VLOOKUP($A48,[16]NDVI!$A$1:$G$310,7,FALSE)</f>
        <v>0.72278981816400001</v>
      </c>
      <c r="V48">
        <f>VLOOKUP($A48,[17]NDWI!$A$1:$G$310,7,FALSE)</f>
        <v>-0.69989852240700001</v>
      </c>
      <c r="W48">
        <f>VLOOKUP($A48,[18]NDMI!$A$1:$G$310,7,FALSE)</f>
        <v>0.21936857055299999</v>
      </c>
      <c r="X48">
        <f>VLOOKUP($A48,[19]AridityIndex!$A$1:$G$310,7,FALSE)</f>
        <v>0.77169114022700003</v>
      </c>
      <c r="Y48">
        <f>VLOOKUP($A48,[20]temp_delta!$A$1:$G$310,7,FALSE)</f>
        <v>1.3966936381799999</v>
      </c>
      <c r="Z48">
        <f>VLOOKUP($A48,[21]temp_annual!$A$1:$G$310,7,FALSE)</f>
        <v>24.0720419335</v>
      </c>
      <c r="AA48">
        <f>VLOOKUP($A48,[22]prec_delta!$A$1:$G$310,7,FALSE)</f>
        <v>-14.020171980900001</v>
      </c>
      <c r="AB48">
        <f>VLOOKUP($A48,[23]prec_annual!$A$1:$G$310,7,FALSE)</f>
        <v>1343.6500203999999</v>
      </c>
      <c r="AC48">
        <f>VLOOKUP($A48,[24]DaerahIrigasi!$A$1:$G$310,7,FALSE)</f>
        <v>33572.671766500003</v>
      </c>
      <c r="AD48" s="1">
        <f>VLOOKUP($A48,[25]!_xlnm.Database,7,FALSE)</f>
        <v>3.5362947736999999</v>
      </c>
    </row>
    <row r="49" spans="1:30" x14ac:dyDescent="0.25">
      <c r="A49">
        <v>48</v>
      </c>
      <c r="B49" t="s">
        <v>337</v>
      </c>
      <c r="C49" t="s">
        <v>364</v>
      </c>
      <c r="D49" t="s">
        <v>50</v>
      </c>
      <c r="E49">
        <v>5303181</v>
      </c>
      <c r="F49">
        <f>VLOOKUP($A49,[1]Plantation_LC20!$A$1:$G$310,7,FALSE)</f>
        <v>34768.894324499997</v>
      </c>
      <c r="G49">
        <f>VLOOKUP($A49,[2]Jalan_RBI!$A$1:$G$310,7,FALSE)</f>
        <v>1625.7489183800001</v>
      </c>
      <c r="H49">
        <f>VLOOKUP($A49,[3]HTI!$A$1:$G$310,7,FALSE)</f>
        <v>13431.406919999999</v>
      </c>
      <c r="I49">
        <f>VLOOKUP($A49,[4]HKM_HTR!$A$1:$G$310,7,FALSE)</f>
        <v>35106.795544100001</v>
      </c>
      <c r="J49">
        <f>VLOOKUP($A49,[5]Forest!$A$1:$G$310,7,FALSE)</f>
        <v>61.732917255700002</v>
      </c>
      <c r="K49">
        <f>VLOOKUP($A49,[6]Sungai!$A$1:$G$310,7,FALSE)</f>
        <v>966.879596881</v>
      </c>
      <c r="L49">
        <f>VLOOKUP($A49,[7]Burnscars!$A$1:$G$310,7,FALSE)</f>
        <v>5159.91990119</v>
      </c>
      <c r="M49">
        <f>VLOOKUP($A49,[8]Danau!$A$1:$G$310,7,FALSE)</f>
        <v>19580.259540899999</v>
      </c>
      <c r="N49">
        <f>VLOOKUP($A49,[9]Irigasi!$A$1:$G$310,7,FALSE)</f>
        <v>110137.17866799999</v>
      </c>
      <c r="O49">
        <f>VLOOKUP($A49,[10]BadanAir!$A$1:$G$310,7,FALSE)</f>
        <v>1041.58050478</v>
      </c>
      <c r="P49">
        <f>VLOOKUP($A49,[11]Deforestasi!$A$1:$G$310,7,FALSE)</f>
        <v>517.58783909600004</v>
      </c>
      <c r="Q49">
        <f>VLOOKUP($A49,[12]Erosi!$A$1:$G$310,7,FALSE)</f>
        <v>255.396009539</v>
      </c>
      <c r="R49">
        <f>VLOOKUP($A49,[13]Banjir!$A$1:$G$310,7,FALSE)</f>
        <v>2.5888935924499999E-2</v>
      </c>
      <c r="S49">
        <f>VLOOKUP($A49,[14]Longsor!$A$1:$G$310,7,FALSE)</f>
        <v>0.29819446791699999</v>
      </c>
      <c r="T49">
        <f>VLOOKUP($A49,[15]Kekeringan!$A$1:$G$310,7,FALSE)</f>
        <v>0.67810981246900004</v>
      </c>
      <c r="U49">
        <f>VLOOKUP($A49,[16]NDVI!$A$1:$G$310,7,FALSE)</f>
        <v>0.70821068036000001</v>
      </c>
      <c r="V49">
        <f>VLOOKUP($A49,[17]NDWI!$A$1:$G$310,7,FALSE)</f>
        <v>-0.67972753684599996</v>
      </c>
      <c r="W49">
        <f>VLOOKUP($A49,[18]NDMI!$A$1:$G$310,7,FALSE)</f>
        <v>0.23376416076600001</v>
      </c>
      <c r="X49">
        <f>VLOOKUP($A49,[19]AridityIndex!$A$1:$G$310,7,FALSE)</f>
        <v>0.80448761338800001</v>
      </c>
      <c r="Y49">
        <f>VLOOKUP($A49,[20]temp_delta!$A$1:$G$310,7,FALSE)</f>
        <v>1.3895052837399999</v>
      </c>
      <c r="Z49">
        <f>VLOOKUP($A49,[21]temp_annual!$A$1:$G$310,7,FALSE)</f>
        <v>25.914628619799998</v>
      </c>
      <c r="AA49">
        <f>VLOOKUP($A49,[22]prec_delta!$A$1:$G$310,7,FALSE)</f>
        <v>-5.5329384089499998</v>
      </c>
      <c r="AB49">
        <f>VLOOKUP($A49,[23]prec_annual!$A$1:$G$310,7,FALSE)</f>
        <v>1273.53751124</v>
      </c>
      <c r="AC49">
        <f>VLOOKUP($A49,[24]DaerahIrigasi!$A$1:$G$310,7,FALSE)</f>
        <v>32965.718872999998</v>
      </c>
      <c r="AD49" s="1">
        <f>VLOOKUP($A49,[25]!_xlnm.Database,7,FALSE)</f>
        <v>3.0171310017800002</v>
      </c>
    </row>
    <row r="50" spans="1:30" x14ac:dyDescent="0.25">
      <c r="A50">
        <v>49</v>
      </c>
      <c r="B50" t="s">
        <v>337</v>
      </c>
      <c r="C50" t="s">
        <v>364</v>
      </c>
      <c r="D50" t="s">
        <v>51</v>
      </c>
      <c r="E50">
        <v>5303182</v>
      </c>
      <c r="F50">
        <f>VLOOKUP($A50,[1]Plantation_LC20!$A$1:$G$310,7,FALSE)</f>
        <v>39867.196535800002</v>
      </c>
      <c r="G50">
        <f>VLOOKUP($A50,[2]Jalan_RBI!$A$1:$G$310,7,FALSE)</f>
        <v>3884.1083603699999</v>
      </c>
      <c r="H50">
        <f>VLOOKUP($A50,[3]HTI!$A$1:$G$310,7,FALSE)</f>
        <v>12608.511941799999</v>
      </c>
      <c r="I50">
        <f>VLOOKUP($A50,[4]HKM_HTR!$A$1:$G$310,7,FALSE)</f>
        <v>22150.881362</v>
      </c>
      <c r="J50">
        <f>VLOOKUP($A50,[5]Forest!$A$1:$G$310,7,FALSE)</f>
        <v>570.87836161300004</v>
      </c>
      <c r="K50">
        <f>VLOOKUP($A50,[6]Sungai!$A$1:$G$310,7,FALSE)</f>
        <v>1575.2118316799999</v>
      </c>
      <c r="L50">
        <f>VLOOKUP($A50,[7]Burnscars!$A$1:$G$310,7,FALSE)</f>
        <v>6842.6813094500003</v>
      </c>
      <c r="M50">
        <f>VLOOKUP($A50,[8]Danau!$A$1:$G$310,7,FALSE)</f>
        <v>8399.8856599400006</v>
      </c>
      <c r="N50">
        <f>VLOOKUP($A50,[9]Irigasi!$A$1:$G$310,7,FALSE)</f>
        <v>134947.32693099999</v>
      </c>
      <c r="O50">
        <f>VLOOKUP($A50,[10]BadanAir!$A$1:$G$310,7,FALSE)</f>
        <v>2221.49061166</v>
      </c>
      <c r="P50">
        <f>VLOOKUP($A50,[11]Deforestasi!$A$1:$G$310,7,FALSE)</f>
        <v>441.84399263400002</v>
      </c>
      <c r="Q50">
        <f>VLOOKUP($A50,[12]Erosi!$A$1:$G$310,7,FALSE)</f>
        <v>218.37621206700001</v>
      </c>
      <c r="R50">
        <f>VLOOKUP($A50,[13]Banjir!$A$1:$G$310,7,FALSE)</f>
        <v>5.7884885296899998E-3</v>
      </c>
      <c r="S50">
        <f>VLOOKUP($A50,[14]Longsor!$A$1:$G$310,7,FALSE)</f>
        <v>0.57068096377300004</v>
      </c>
      <c r="T50">
        <f>VLOOKUP($A50,[15]Kekeringan!$A$1:$G$310,7,FALSE)</f>
        <v>0.81049057921599998</v>
      </c>
      <c r="U50">
        <f>VLOOKUP($A50,[16]NDVI!$A$1:$G$310,7,FALSE)</f>
        <v>0.71084076727699996</v>
      </c>
      <c r="V50">
        <f>VLOOKUP($A50,[17]NDWI!$A$1:$G$310,7,FALSE)</f>
        <v>-0.69330526227699996</v>
      </c>
      <c r="W50">
        <f>VLOOKUP($A50,[18]NDMI!$A$1:$G$310,7,FALSE)</f>
        <v>0.201224140518</v>
      </c>
      <c r="X50">
        <f>VLOOKUP($A50,[19]AridityIndex!$A$1:$G$310,7,FALSE)</f>
        <v>0.75791994061500001</v>
      </c>
      <c r="Y50">
        <f>VLOOKUP($A50,[20]temp_delta!$A$1:$G$310,7,FALSE)</f>
        <v>1.4063151188</v>
      </c>
      <c r="Z50">
        <f>VLOOKUP($A50,[21]temp_annual!$A$1:$G$310,7,FALSE)</f>
        <v>22.976548243</v>
      </c>
      <c r="AA50">
        <f>VLOOKUP($A50,[22]prec_delta!$A$1:$G$310,7,FALSE)</f>
        <v>-21.917343473399999</v>
      </c>
      <c r="AB50">
        <f>VLOOKUP($A50,[23]prec_annual!$A$1:$G$310,7,FALSE)</f>
        <v>1361.8139651900001</v>
      </c>
      <c r="AC50">
        <f>VLOOKUP($A50,[24]DaerahIrigasi!$A$1:$G$310,7,FALSE)</f>
        <v>39941.165997900003</v>
      </c>
      <c r="AD50" s="1">
        <f>VLOOKUP($A50,[25]!_xlnm.Database,7,FALSE)</f>
        <v>3.6101332877600001</v>
      </c>
    </row>
    <row r="51" spans="1:30" x14ac:dyDescent="0.25">
      <c r="A51">
        <v>50</v>
      </c>
      <c r="B51" t="s">
        <v>337</v>
      </c>
      <c r="C51" t="s">
        <v>364</v>
      </c>
      <c r="D51" t="s">
        <v>52</v>
      </c>
      <c r="E51">
        <v>5303190</v>
      </c>
      <c r="F51">
        <f>VLOOKUP($A51,[1]Plantation_LC20!$A$1:$G$310,7,FALSE)</f>
        <v>52235.730508200002</v>
      </c>
      <c r="G51">
        <f>VLOOKUP($A51,[2]Jalan_RBI!$A$1:$G$310,7,FALSE)</f>
        <v>2953.61975734</v>
      </c>
      <c r="H51">
        <f>VLOOKUP($A51,[3]HTI!$A$1:$G$310,7,FALSE)</f>
        <v>22852.7149474</v>
      </c>
      <c r="I51">
        <f>VLOOKUP($A51,[4]HKM_HTR!$A$1:$G$310,7,FALSE)</f>
        <v>39125.588903999997</v>
      </c>
      <c r="J51">
        <f>VLOOKUP($A51,[5]Forest!$A$1:$G$310,7,FALSE)</f>
        <v>440.29247746499999</v>
      </c>
      <c r="K51">
        <f>VLOOKUP($A51,[6]Sungai!$A$1:$G$310,7,FALSE)</f>
        <v>2038.89498334</v>
      </c>
      <c r="L51">
        <f>VLOOKUP($A51,[7]Burnscars!$A$1:$G$310,7,FALSE)</f>
        <v>6353.8736575499997</v>
      </c>
      <c r="M51">
        <f>VLOOKUP($A51,[8]Danau!$A$1:$G$310,7,FALSE)</f>
        <v>11904.593412300001</v>
      </c>
      <c r="N51">
        <f>VLOOKUP($A51,[9]Irigasi!$A$1:$G$310,7,FALSE)</f>
        <v>134790.22960600001</v>
      </c>
      <c r="O51">
        <f>VLOOKUP($A51,[10]BadanAir!$A$1:$G$310,7,FALSE)</f>
        <v>2677.9878468100001</v>
      </c>
      <c r="P51">
        <f>VLOOKUP($A51,[11]Deforestasi!$A$1:$G$310,7,FALSE)</f>
        <v>1068.1201076699999</v>
      </c>
      <c r="Q51">
        <f>VLOOKUP($A51,[12]Erosi!$A$1:$G$310,7,FALSE)</f>
        <v>684.77409260399997</v>
      </c>
      <c r="R51">
        <f>VLOOKUP($A51,[13]Banjir!$A$1:$G$310,7,FALSE)</f>
        <v>1.76270557332E-2</v>
      </c>
      <c r="S51">
        <f>VLOOKUP($A51,[14]Longsor!$A$1:$G$310,7,FALSE)</f>
        <v>0.53773474178400005</v>
      </c>
      <c r="T51">
        <f>VLOOKUP($A51,[15]Kekeringan!$A$1:$G$310,7,FALSE)</f>
        <v>0.81024663265899999</v>
      </c>
      <c r="U51">
        <f>VLOOKUP($A51,[16]NDVI!$A$1:$G$310,7,FALSE)</f>
        <v>0.70869342258199997</v>
      </c>
      <c r="V51">
        <f>VLOOKUP($A51,[17]NDWI!$A$1:$G$310,7,FALSE)</f>
        <v>-0.68517345380500005</v>
      </c>
      <c r="W51">
        <f>VLOOKUP($A51,[18]NDMI!$A$1:$G$310,7,FALSE)</f>
        <v>0.22843264901800001</v>
      </c>
      <c r="X51">
        <f>VLOOKUP($A51,[19]AridityIndex!$A$1:$G$310,7,FALSE)</f>
        <v>0.79535806302699996</v>
      </c>
      <c r="Y51">
        <f>VLOOKUP($A51,[20]temp_delta!$A$1:$G$310,7,FALSE)</f>
        <v>1.3915452024999999</v>
      </c>
      <c r="Z51">
        <f>VLOOKUP($A51,[21]temp_annual!$A$1:$G$310,7,FALSE)</f>
        <v>24.756111792199999</v>
      </c>
      <c r="AA51">
        <f>VLOOKUP($A51,[22]prec_delta!$A$1:$G$310,7,FALSE)</f>
        <v>-11.885696322299999</v>
      </c>
      <c r="AB51">
        <f>VLOOKUP($A51,[23]prec_annual!$A$1:$G$310,7,FALSE)</f>
        <v>1270.29591701</v>
      </c>
      <c r="AC51">
        <f>VLOOKUP($A51,[24]DaerahIrigasi!$A$1:$G$310,7,FALSE)</f>
        <v>53002.3377358</v>
      </c>
      <c r="AD51" s="1">
        <f>VLOOKUP($A51,[25]!_xlnm.Database,7,FALSE)</f>
        <v>3.2543376409400002</v>
      </c>
    </row>
    <row r="52" spans="1:30" x14ac:dyDescent="0.25">
      <c r="A52">
        <v>51</v>
      </c>
      <c r="B52" t="s">
        <v>337</v>
      </c>
      <c r="C52" t="s">
        <v>364</v>
      </c>
      <c r="D52" t="s">
        <v>53</v>
      </c>
      <c r="E52">
        <v>5303191</v>
      </c>
      <c r="F52">
        <f>VLOOKUP($A52,[1]Plantation_LC20!$A$1:$G$310,7,FALSE)</f>
        <v>43078.068764399999</v>
      </c>
      <c r="G52">
        <f>VLOOKUP($A52,[2]Jalan_RBI!$A$1:$G$310,7,FALSE)</f>
        <v>3410.33215109</v>
      </c>
      <c r="H52">
        <f>VLOOKUP($A52,[3]HTI!$A$1:$G$310,7,FALSE)</f>
        <v>16869.194464299999</v>
      </c>
      <c r="I52">
        <f>VLOOKUP($A52,[4]HKM_HTR!$A$1:$G$310,7,FALSE)</f>
        <v>35326.668928599996</v>
      </c>
      <c r="J52">
        <f>VLOOKUP($A52,[5]Forest!$A$1:$G$310,7,FALSE)</f>
        <v>246.95646248899999</v>
      </c>
      <c r="K52">
        <f>VLOOKUP($A52,[6]Sungai!$A$1:$G$310,7,FALSE)</f>
        <v>1394.44536707</v>
      </c>
      <c r="L52">
        <f>VLOOKUP($A52,[7]Burnscars!$A$1:$G$310,7,FALSE)</f>
        <v>6658.4123800999996</v>
      </c>
      <c r="M52">
        <f>VLOOKUP($A52,[8]Danau!$A$1:$G$310,7,FALSE)</f>
        <v>10555.0830553</v>
      </c>
      <c r="N52">
        <f>VLOOKUP($A52,[9]Irigasi!$A$1:$G$310,7,FALSE)</f>
        <v>122813.419029</v>
      </c>
      <c r="O52">
        <f>VLOOKUP($A52,[10]BadanAir!$A$1:$G$310,7,FALSE)</f>
        <v>2643.50467811</v>
      </c>
      <c r="P52">
        <f>VLOOKUP($A52,[11]Deforestasi!$A$1:$G$310,7,FALSE)</f>
        <v>847.69547447000002</v>
      </c>
      <c r="Q52">
        <f>VLOOKUP($A52,[12]Erosi!$A$1:$G$310,7,FALSE)</f>
        <v>213.052802732</v>
      </c>
      <c r="R52">
        <f>VLOOKUP($A52,[13]Banjir!$A$1:$G$310,7,FALSE)</f>
        <v>2.3861461289700001E-2</v>
      </c>
      <c r="S52">
        <f>VLOOKUP($A52,[14]Longsor!$A$1:$G$310,7,FALSE)</f>
        <v>0.43248023679699998</v>
      </c>
      <c r="T52">
        <f>VLOOKUP($A52,[15]Kekeringan!$A$1:$G$310,7,FALSE)</f>
        <v>0.73019680147099997</v>
      </c>
      <c r="U52">
        <f>VLOOKUP($A52,[16]NDVI!$A$1:$G$310,7,FALSE)</f>
        <v>0.76914586510799998</v>
      </c>
      <c r="V52">
        <f>VLOOKUP($A52,[17]NDWI!$A$1:$G$310,7,FALSE)</f>
        <v>-0.72333364829799995</v>
      </c>
      <c r="W52">
        <f>VLOOKUP($A52,[18]NDMI!$A$1:$G$310,7,FALSE)</f>
        <v>0.27923810521199999</v>
      </c>
      <c r="X52">
        <f>VLOOKUP($A52,[19]AridityIndex!$A$1:$G$310,7,FALSE)</f>
        <v>0.78352472312699994</v>
      </c>
      <c r="Y52">
        <f>VLOOKUP($A52,[20]temp_delta!$A$1:$G$310,7,FALSE)</f>
        <v>1.3905163093599999</v>
      </c>
      <c r="Z52">
        <f>VLOOKUP($A52,[21]temp_annual!$A$1:$G$310,7,FALSE)</f>
        <v>24.513280518999998</v>
      </c>
      <c r="AA52">
        <f>VLOOKUP($A52,[22]prec_delta!$A$1:$G$310,7,FALSE)</f>
        <v>-11.268421632000001</v>
      </c>
      <c r="AB52">
        <f>VLOOKUP($A52,[23]prec_annual!$A$1:$G$310,7,FALSE)</f>
        <v>1310.10583823</v>
      </c>
      <c r="AC52">
        <f>VLOOKUP($A52,[24]DaerahIrigasi!$A$1:$G$310,7,FALSE)</f>
        <v>43538.318017400001</v>
      </c>
      <c r="AD52" s="1">
        <f>VLOOKUP($A52,[25]!_xlnm.Database,7,FALSE)</f>
        <v>3.2963361669000002</v>
      </c>
    </row>
    <row r="53" spans="1:30" x14ac:dyDescent="0.25">
      <c r="A53">
        <v>52</v>
      </c>
      <c r="B53" t="s">
        <v>337</v>
      </c>
      <c r="C53" t="s">
        <v>364</v>
      </c>
      <c r="D53" t="s">
        <v>54</v>
      </c>
      <c r="E53">
        <v>5303192</v>
      </c>
      <c r="F53">
        <f>VLOOKUP($A53,[1]Plantation_LC20!$A$1:$G$310,7,FALSE)</f>
        <v>57286.313647100003</v>
      </c>
      <c r="G53">
        <f>VLOOKUP($A53,[2]Jalan_RBI!$A$1:$G$310,7,FALSE)</f>
        <v>3575.4906455199998</v>
      </c>
      <c r="H53">
        <f>VLOOKUP($A53,[3]HTI!$A$1:$G$310,7,FALSE)</f>
        <v>29683.276261899999</v>
      </c>
      <c r="I53">
        <f>VLOOKUP($A53,[4]HKM_HTR!$A$1:$G$310,7,FALSE)</f>
        <v>26748.3770138</v>
      </c>
      <c r="J53">
        <f>VLOOKUP($A53,[5]Forest!$A$1:$G$310,7,FALSE)</f>
        <v>585.31691707200002</v>
      </c>
      <c r="K53">
        <f>VLOOKUP($A53,[6]Sungai!$A$1:$G$310,7,FALSE)</f>
        <v>1700.97567134</v>
      </c>
      <c r="L53">
        <f>VLOOKUP($A53,[7]Burnscars!$A$1:$G$310,7,FALSE)</f>
        <v>2064.2002933499998</v>
      </c>
      <c r="M53">
        <f>VLOOKUP($A53,[8]Danau!$A$1:$G$310,7,FALSE)</f>
        <v>4224.6511589499996</v>
      </c>
      <c r="N53">
        <f>VLOOKUP($A53,[9]Irigasi!$A$1:$G$310,7,FALSE)</f>
        <v>150322.592741</v>
      </c>
      <c r="O53">
        <f>VLOOKUP($A53,[10]BadanAir!$A$1:$G$310,7,FALSE)</f>
        <v>1825.6147638</v>
      </c>
      <c r="P53">
        <f>VLOOKUP($A53,[11]Deforestasi!$A$1:$G$310,7,FALSE)</f>
        <v>513.021943631</v>
      </c>
      <c r="Q53">
        <f>VLOOKUP($A53,[12]Erosi!$A$1:$G$310,7,FALSE)</f>
        <v>264.72751749600002</v>
      </c>
      <c r="R53">
        <f>VLOOKUP($A53,[13]Banjir!$A$1:$G$310,7,FALSE)</f>
        <v>3.5479349411900001E-2</v>
      </c>
      <c r="S53">
        <f>VLOOKUP($A53,[14]Longsor!$A$1:$G$310,7,FALSE)</f>
        <v>0.48019057171500001</v>
      </c>
      <c r="T53">
        <f>VLOOKUP($A53,[15]Kekeringan!$A$1:$G$310,7,FALSE)</f>
        <v>0.86573079061299996</v>
      </c>
      <c r="U53">
        <f>VLOOKUP($A53,[16]NDVI!$A$1:$G$310,7,FALSE)</f>
        <v>0.59708020260700001</v>
      </c>
      <c r="V53">
        <f>VLOOKUP($A53,[17]NDWI!$A$1:$G$310,7,FALSE)</f>
        <v>-0.61631949796800001</v>
      </c>
      <c r="W53">
        <f>VLOOKUP($A53,[18]NDMI!$A$1:$G$310,7,FALSE)</f>
        <v>0.12894007807499999</v>
      </c>
      <c r="X53">
        <f>VLOOKUP($A53,[19]AridityIndex!$A$1:$G$310,7,FALSE)</f>
        <v>0.81687031993500003</v>
      </c>
      <c r="Y53">
        <f>VLOOKUP($A53,[20]temp_delta!$A$1:$G$310,7,FALSE)</f>
        <v>1.4025281189100001</v>
      </c>
      <c r="Z53">
        <f>VLOOKUP($A53,[21]temp_annual!$A$1:$G$310,7,FALSE)</f>
        <v>25.3024388093</v>
      </c>
      <c r="AA53">
        <f>VLOOKUP($A53,[22]prec_delta!$A$1:$G$310,7,FALSE)</f>
        <v>-14.5783105404</v>
      </c>
      <c r="AB53">
        <f>VLOOKUP($A53,[23]prec_annual!$A$1:$G$310,7,FALSE)</f>
        <v>1234.27870117</v>
      </c>
      <c r="AC53">
        <f>VLOOKUP($A53,[24]DaerahIrigasi!$A$1:$G$310,7,FALSE)</f>
        <v>44813.746470799997</v>
      </c>
      <c r="AD53" s="1">
        <f>VLOOKUP($A53,[25]!_xlnm.Database,7,FALSE)</f>
        <v>2.9738573058600002</v>
      </c>
    </row>
    <row r="54" spans="1:30" x14ac:dyDescent="0.25">
      <c r="A54">
        <v>53</v>
      </c>
      <c r="B54" t="s">
        <v>337</v>
      </c>
      <c r="C54" t="s">
        <v>365</v>
      </c>
      <c r="D54" t="s">
        <v>55</v>
      </c>
      <c r="E54">
        <v>5304010</v>
      </c>
      <c r="F54">
        <f>VLOOKUP($A54,[1]Plantation_LC20!$A$1:$G$310,7,FALSE)</f>
        <v>21572.344177200001</v>
      </c>
      <c r="G54">
        <f>VLOOKUP($A54,[2]Jalan_RBI!$A$1:$G$310,7,FALSE)</f>
        <v>532.63793117800003</v>
      </c>
      <c r="H54">
        <f>VLOOKUP($A54,[3]HTI!$A$1:$G$310,7,FALSE)</f>
        <v>18808.289908399998</v>
      </c>
      <c r="I54">
        <f>VLOOKUP($A54,[4]HKM_HTR!$A$1:$G$310,7,FALSE)</f>
        <v>7807.4741022899998</v>
      </c>
      <c r="J54">
        <f>VLOOKUP($A54,[5]Forest!$A$1:$G$310,7,FALSE)</f>
        <v>525.56616305800003</v>
      </c>
      <c r="K54">
        <f>VLOOKUP($A54,[6]Sungai!$A$1:$G$310,7,FALSE)</f>
        <v>1538.8407009800001</v>
      </c>
      <c r="L54">
        <f>VLOOKUP($A54,[7]Burnscars!$A$1:$G$310,7,FALSE)</f>
        <v>9560.2082021099995</v>
      </c>
      <c r="M54">
        <f>VLOOKUP($A54,[8]Danau!$A$1:$G$310,7,FALSE)</f>
        <v>7937.4730335599997</v>
      </c>
      <c r="N54">
        <f>VLOOKUP($A54,[9]Irigasi!$A$1:$G$310,7,FALSE)</f>
        <v>137195.921107</v>
      </c>
      <c r="O54">
        <f>VLOOKUP($A54,[10]BadanAir!$A$1:$G$310,7,FALSE)</f>
        <v>2451.32227861</v>
      </c>
      <c r="P54">
        <f>VLOOKUP($A54,[11]Deforestasi!$A$1:$G$310,7,FALSE)</f>
        <v>624.10175902900005</v>
      </c>
      <c r="Q54">
        <f>VLOOKUP($A54,[12]Erosi!$A$1:$G$310,7,FALSE)</f>
        <v>881.62165462200005</v>
      </c>
      <c r="R54">
        <f>VLOOKUP($A54,[13]Banjir!$A$1:$G$310,7,FALSE)</f>
        <v>3.0548051458100002E-3</v>
      </c>
      <c r="S54">
        <f>VLOOKUP($A54,[14]Longsor!$A$1:$G$310,7,FALSE)</f>
        <v>0.58283250587900004</v>
      </c>
      <c r="T54">
        <f>VLOOKUP($A54,[15]Kekeringan!$A$1:$G$310,7,FALSE)</f>
        <v>0.80614601399800001</v>
      </c>
      <c r="U54">
        <f>VLOOKUP($A54,[16]NDVI!$A$1:$G$310,7,FALSE)</f>
        <v>0.67043984360999997</v>
      </c>
      <c r="V54">
        <f>VLOOKUP($A54,[17]NDWI!$A$1:$G$310,7,FALSE)</f>
        <v>-0.65065703533399999</v>
      </c>
      <c r="W54">
        <f>VLOOKUP($A54,[18]NDMI!$A$1:$G$310,7,FALSE)</f>
        <v>0.19143472754300001</v>
      </c>
      <c r="X54">
        <f>VLOOKUP($A54,[19]AridityIndex!$A$1:$G$310,7,FALSE)</f>
        <v>0.72497192497899998</v>
      </c>
      <c r="Y54">
        <f>VLOOKUP($A54,[20]temp_delta!$A$1:$G$310,7,FALSE)</f>
        <v>1.40978303784</v>
      </c>
      <c r="Z54">
        <f>VLOOKUP($A54,[21]temp_annual!$A$1:$G$310,7,FALSE)</f>
        <v>22.114799836</v>
      </c>
      <c r="AA54">
        <f>VLOOKUP($A54,[22]prec_delta!$A$1:$G$310,7,FALSE)</f>
        <v>-27.851484147899999</v>
      </c>
      <c r="AB54">
        <f>VLOOKUP($A54,[23]prec_annual!$A$1:$G$310,7,FALSE)</f>
        <v>1434.12466453</v>
      </c>
      <c r="AC54">
        <f>VLOOKUP($A54,[24]DaerahIrigasi!$A$1:$G$310,7,FALSE)</f>
        <v>25303.737171500001</v>
      </c>
      <c r="AD54" s="1">
        <f>VLOOKUP($A54,[25]!_xlnm.Database,7,FALSE)</f>
        <v>3.9045727724099999</v>
      </c>
    </row>
    <row r="55" spans="1:30" x14ac:dyDescent="0.25">
      <c r="A55">
        <v>54</v>
      </c>
      <c r="B55" t="s">
        <v>337</v>
      </c>
      <c r="C55" t="s">
        <v>365</v>
      </c>
      <c r="D55" t="s">
        <v>56</v>
      </c>
      <c r="E55">
        <v>5304011</v>
      </c>
      <c r="F55">
        <f>VLOOKUP($A55,[1]Plantation_LC20!$A$1:$G$310,7,FALSE)</f>
        <v>35794.010352099998</v>
      </c>
      <c r="G55">
        <f>VLOOKUP($A55,[2]Jalan_RBI!$A$1:$G$310,7,FALSE)</f>
        <v>1816.513565</v>
      </c>
      <c r="H55">
        <f>VLOOKUP($A55,[3]HTI!$A$1:$G$310,7,FALSE)</f>
        <v>25216.6822235</v>
      </c>
      <c r="I55">
        <f>VLOOKUP($A55,[4]HKM_HTR!$A$1:$G$310,7,FALSE)</f>
        <v>11835.3339115</v>
      </c>
      <c r="J55">
        <f>VLOOKUP($A55,[5]Forest!$A$1:$G$310,7,FALSE)</f>
        <v>195.718721518</v>
      </c>
      <c r="K55">
        <f>VLOOKUP($A55,[6]Sungai!$A$1:$G$310,7,FALSE)</f>
        <v>1696.1237451500001</v>
      </c>
      <c r="L55">
        <f>VLOOKUP($A55,[7]Burnscars!$A$1:$G$310,7,FALSE)</f>
        <v>8828.0343960900009</v>
      </c>
      <c r="M55">
        <f>VLOOKUP($A55,[8]Danau!$A$1:$G$310,7,FALSE)</f>
        <v>8098.4260353500003</v>
      </c>
      <c r="N55">
        <f>VLOOKUP($A55,[9]Irigasi!$A$1:$G$310,7,FALSE)</f>
        <v>147101.59168099999</v>
      </c>
      <c r="O55">
        <f>VLOOKUP($A55,[10]BadanAir!$A$1:$G$310,7,FALSE)</f>
        <v>2458.42929422</v>
      </c>
      <c r="P55">
        <f>VLOOKUP($A55,[11]Deforestasi!$A$1:$G$310,7,FALSE)</f>
        <v>294.29231703900001</v>
      </c>
      <c r="Q55">
        <f>VLOOKUP($A55,[12]Erosi!$A$1:$G$310,7,FALSE)</f>
        <v>157.64865478300001</v>
      </c>
      <c r="R55">
        <f>VLOOKUP($A55,[13]Banjir!$A$1:$G$310,7,FALSE)</f>
        <v>0</v>
      </c>
      <c r="S55">
        <f>VLOOKUP($A55,[14]Longsor!$A$1:$G$310,7,FALSE)</f>
        <v>0.74182465643499995</v>
      </c>
      <c r="T55">
        <f>VLOOKUP($A55,[15]Kekeringan!$A$1:$G$310,7,FALSE)</f>
        <v>0.83002232692699995</v>
      </c>
      <c r="U55">
        <f>VLOOKUP($A55,[16]NDVI!$A$1:$G$310,7,FALSE)</f>
        <v>0.70287042979699998</v>
      </c>
      <c r="V55">
        <f>VLOOKUP($A55,[17]NDWI!$A$1:$G$310,7,FALSE)</f>
        <v>-0.68020578451400004</v>
      </c>
      <c r="W55">
        <f>VLOOKUP($A55,[18]NDMI!$A$1:$G$310,7,FALSE)</f>
        <v>0.217072812309</v>
      </c>
      <c r="X55">
        <f>VLOOKUP($A55,[19]AridityIndex!$A$1:$G$310,7,FALSE)</f>
        <v>0.63458688782600003</v>
      </c>
      <c r="Y55">
        <f>VLOOKUP($A55,[20]temp_delta!$A$1:$G$310,7,FALSE)</f>
        <v>1.41844507</v>
      </c>
      <c r="Z55">
        <f>VLOOKUP($A55,[21]temp_annual!$A$1:$G$310,7,FALSE)</f>
        <v>19.964766990600001</v>
      </c>
      <c r="AA55">
        <f>VLOOKUP($A55,[22]prec_delta!$A$1:$G$310,7,FALSE)</f>
        <v>-34.872774907599997</v>
      </c>
      <c r="AB55">
        <f>VLOOKUP($A55,[23]prec_annual!$A$1:$G$310,7,FALSE)</f>
        <v>1616.69181155</v>
      </c>
      <c r="AC55">
        <f>VLOOKUP($A55,[24]DaerahIrigasi!$A$1:$G$310,7,FALSE)</f>
        <v>24527.995493400002</v>
      </c>
      <c r="AD55" s="1">
        <f>VLOOKUP($A55,[25]!_xlnm.Database,7,FALSE)</f>
        <v>3.9629350988100001</v>
      </c>
    </row>
    <row r="56" spans="1:30" x14ac:dyDescent="0.25">
      <c r="A56">
        <v>55</v>
      </c>
      <c r="B56" t="s">
        <v>337</v>
      </c>
      <c r="C56" t="s">
        <v>365</v>
      </c>
      <c r="D56" t="s">
        <v>57</v>
      </c>
      <c r="E56">
        <v>5304012</v>
      </c>
      <c r="F56">
        <f>VLOOKUP($A56,[1]Plantation_LC20!$A$1:$G$310,7,FALSE)</f>
        <v>28490.197493700001</v>
      </c>
      <c r="G56">
        <f>VLOOKUP($A56,[2]Jalan_RBI!$A$1:$G$310,7,FALSE)</f>
        <v>1271.5895520399999</v>
      </c>
      <c r="H56">
        <f>VLOOKUP($A56,[3]HTI!$A$1:$G$310,7,FALSE)</f>
        <v>31172.0795244</v>
      </c>
      <c r="I56">
        <f>VLOOKUP($A56,[4]HKM_HTR!$A$1:$G$310,7,FALSE)</f>
        <v>7349.5149368599996</v>
      </c>
      <c r="J56">
        <f>VLOOKUP($A56,[5]Forest!$A$1:$G$310,7,FALSE)</f>
        <v>378.30245332999999</v>
      </c>
      <c r="K56">
        <f>VLOOKUP($A56,[6]Sungai!$A$1:$G$310,7,FALSE)</f>
        <v>1835.90412713</v>
      </c>
      <c r="L56">
        <f>VLOOKUP($A56,[7]Burnscars!$A$1:$G$310,7,FALSE)</f>
        <v>14593.602966599999</v>
      </c>
      <c r="M56">
        <f>VLOOKUP($A56,[8]Danau!$A$1:$G$310,7,FALSE)</f>
        <v>12932.292686500001</v>
      </c>
      <c r="N56">
        <f>VLOOKUP($A56,[9]Irigasi!$A$1:$G$310,7,FALSE)</f>
        <v>150933.16625099999</v>
      </c>
      <c r="O56">
        <f>VLOOKUP($A56,[10]BadanAir!$A$1:$G$310,7,FALSE)</f>
        <v>5272.6081500299997</v>
      </c>
      <c r="P56">
        <f>VLOOKUP($A56,[11]Deforestasi!$A$1:$G$310,7,FALSE)</f>
        <v>257.59990951600003</v>
      </c>
      <c r="Q56">
        <f>VLOOKUP($A56,[12]Erosi!$A$1:$G$310,7,FALSE)</f>
        <v>22.641394455</v>
      </c>
      <c r="R56">
        <f>VLOOKUP($A56,[13]Banjir!$A$1:$G$310,7,FALSE)</f>
        <v>0</v>
      </c>
      <c r="S56">
        <f>VLOOKUP($A56,[14]Longsor!$A$1:$G$310,7,FALSE)</f>
        <v>0.61402859960599998</v>
      </c>
      <c r="T56">
        <f>VLOOKUP($A56,[15]Kekeringan!$A$1:$G$310,7,FALSE)</f>
        <v>0.806625769283</v>
      </c>
      <c r="U56">
        <f>VLOOKUP($A56,[16]NDVI!$A$1:$G$310,7,FALSE)</f>
        <v>0.75052060289</v>
      </c>
      <c r="V56">
        <f>VLOOKUP($A56,[17]NDWI!$A$1:$G$310,7,FALSE)</f>
        <v>-0.70318356175200003</v>
      </c>
      <c r="W56">
        <f>VLOOKUP($A56,[18]NDMI!$A$1:$G$310,7,FALSE)</f>
        <v>0.26804170665499999</v>
      </c>
      <c r="X56">
        <f>VLOOKUP($A56,[19]AridityIndex!$A$1:$G$310,7,FALSE)</f>
        <v>0.66271916373100004</v>
      </c>
      <c r="Y56">
        <f>VLOOKUP($A56,[20]temp_delta!$A$1:$G$310,7,FALSE)</f>
        <v>1.4193441249900001</v>
      </c>
      <c r="Z56">
        <f>VLOOKUP($A56,[21]temp_annual!$A$1:$G$310,7,FALSE)</f>
        <v>20.789523691799999</v>
      </c>
      <c r="AA56">
        <f>VLOOKUP($A56,[22]prec_delta!$A$1:$G$310,7,FALSE)</f>
        <v>-37.35368107</v>
      </c>
      <c r="AB56">
        <f>VLOOKUP($A56,[23]prec_annual!$A$1:$G$310,7,FALSE)</f>
        <v>1568.1857348200001</v>
      </c>
      <c r="AC56">
        <f>VLOOKUP($A56,[24]DaerahIrigasi!$A$1:$G$310,7,FALSE)</f>
        <v>14561.565391599999</v>
      </c>
      <c r="AD56" s="1">
        <f>VLOOKUP($A56,[25]!_xlnm.Database,7,FALSE)</f>
        <v>4.0159763313600001</v>
      </c>
    </row>
    <row r="57" spans="1:30" x14ac:dyDescent="0.25">
      <c r="A57">
        <v>56</v>
      </c>
      <c r="B57" t="s">
        <v>337</v>
      </c>
      <c r="C57" t="s">
        <v>365</v>
      </c>
      <c r="D57" t="s">
        <v>58</v>
      </c>
      <c r="E57">
        <v>5304013</v>
      </c>
      <c r="F57">
        <f>VLOOKUP($A57,[1]Plantation_LC20!$A$1:$G$310,7,FALSE)</f>
        <v>33611.873657600001</v>
      </c>
      <c r="G57">
        <f>VLOOKUP($A57,[2]Jalan_RBI!$A$1:$G$310,7,FALSE)</f>
        <v>2231.0979347699999</v>
      </c>
      <c r="H57">
        <f>VLOOKUP($A57,[3]HTI!$A$1:$G$310,7,FALSE)</f>
        <v>14260.8592305</v>
      </c>
      <c r="I57">
        <f>VLOOKUP($A57,[4]HKM_HTR!$A$1:$G$310,7,FALSE)</f>
        <v>18711.337946799998</v>
      </c>
      <c r="J57">
        <f>VLOOKUP($A57,[5]Forest!$A$1:$G$310,7,FALSE)</f>
        <v>429.82394294699998</v>
      </c>
      <c r="K57">
        <f>VLOOKUP($A57,[6]Sungai!$A$1:$G$310,7,FALSE)</f>
        <v>1068.6743158300001</v>
      </c>
      <c r="L57">
        <f>VLOOKUP($A57,[7]Burnscars!$A$1:$G$310,7,FALSE)</f>
        <v>4568.0761822499999</v>
      </c>
      <c r="M57">
        <f>VLOOKUP($A57,[8]Danau!$A$1:$G$310,7,FALSE)</f>
        <v>10072.7845923</v>
      </c>
      <c r="N57">
        <f>VLOOKUP($A57,[9]Irigasi!$A$1:$G$310,7,FALSE)</f>
        <v>136440.921546</v>
      </c>
      <c r="O57">
        <f>VLOOKUP($A57,[10]BadanAir!$A$1:$G$310,7,FALSE)</f>
        <v>1278.2470229800001</v>
      </c>
      <c r="P57">
        <f>VLOOKUP($A57,[11]Deforestasi!$A$1:$G$310,7,FALSE)</f>
        <v>384.746566212</v>
      </c>
      <c r="Q57">
        <f>VLOOKUP($A57,[12]Erosi!$A$1:$G$310,7,FALSE)</f>
        <v>887.07357247899995</v>
      </c>
      <c r="R57">
        <f>VLOOKUP($A57,[13]Banjir!$A$1:$G$310,7,FALSE)</f>
        <v>3.8364852625599999E-3</v>
      </c>
      <c r="S57">
        <f>VLOOKUP($A57,[14]Longsor!$A$1:$G$310,7,FALSE)</f>
        <v>0.60985863593699996</v>
      </c>
      <c r="T57">
        <f>VLOOKUP($A57,[15]Kekeringan!$A$1:$G$310,7,FALSE)</f>
        <v>0.79747225545199996</v>
      </c>
      <c r="U57">
        <f>VLOOKUP($A57,[16]NDVI!$A$1:$G$310,7,FALSE)</f>
        <v>0.62170978130300003</v>
      </c>
      <c r="V57">
        <f>VLOOKUP($A57,[17]NDWI!$A$1:$G$310,7,FALSE)</f>
        <v>-0.620466250823</v>
      </c>
      <c r="W57">
        <f>VLOOKUP($A57,[18]NDMI!$A$1:$G$310,7,FALSE)</f>
        <v>0.121065504431</v>
      </c>
      <c r="X57">
        <f>VLOOKUP($A57,[19]AridityIndex!$A$1:$G$310,7,FALSE)</f>
        <v>0.74364902748600004</v>
      </c>
      <c r="Y57">
        <f>VLOOKUP($A57,[20]temp_delta!$A$1:$G$310,7,FALSE)</f>
        <v>1.4099814775199999</v>
      </c>
      <c r="Z57">
        <f>VLOOKUP($A57,[21]temp_annual!$A$1:$G$310,7,FALSE)</f>
        <v>22.766942009800001</v>
      </c>
      <c r="AA57">
        <f>VLOOKUP($A57,[22]prec_delta!$A$1:$G$310,7,FALSE)</f>
        <v>-25.430159481800001</v>
      </c>
      <c r="AB57">
        <f>VLOOKUP($A57,[23]prec_annual!$A$1:$G$310,7,FALSE)</f>
        <v>1393.3535393</v>
      </c>
      <c r="AC57">
        <f>VLOOKUP($A57,[24]DaerahIrigasi!$A$1:$G$310,7,FALSE)</f>
        <v>32921.505495999998</v>
      </c>
      <c r="AD57" s="1">
        <f>VLOOKUP($A57,[25]!_xlnm.Database,7,FALSE)</f>
        <v>3.6015007369699998</v>
      </c>
    </row>
    <row r="58" spans="1:30" x14ac:dyDescent="0.25">
      <c r="A58">
        <v>57</v>
      </c>
      <c r="B58" t="s">
        <v>337</v>
      </c>
      <c r="C58" t="s">
        <v>365</v>
      </c>
      <c r="D58" t="s">
        <v>59</v>
      </c>
      <c r="E58">
        <v>5304020</v>
      </c>
      <c r="F58">
        <f>VLOOKUP($A58,[1]Plantation_LC20!$A$1:$G$310,7,FALSE)</f>
        <v>8713.1819598799993</v>
      </c>
      <c r="G58">
        <f>VLOOKUP($A58,[2]Jalan_RBI!$A$1:$G$310,7,FALSE)</f>
        <v>651.501748797</v>
      </c>
      <c r="H58">
        <f>VLOOKUP($A58,[3]HTI!$A$1:$G$310,7,FALSE)</f>
        <v>16321.1946002</v>
      </c>
      <c r="I58">
        <f>VLOOKUP($A58,[4]HKM_HTR!$A$1:$G$310,7,FALSE)</f>
        <v>4626.7403915499999</v>
      </c>
      <c r="J58">
        <f>VLOOKUP($A58,[5]Forest!$A$1:$G$310,7,FALSE)</f>
        <v>616.35202364300005</v>
      </c>
      <c r="K58">
        <f>VLOOKUP($A58,[6]Sungai!$A$1:$G$310,7,FALSE)</f>
        <v>1990.4547464899999</v>
      </c>
      <c r="L58">
        <f>VLOOKUP($A58,[7]Burnscars!$A$1:$G$310,7,FALSE)</f>
        <v>9024.6932495500005</v>
      </c>
      <c r="M58">
        <f>VLOOKUP($A58,[8]Danau!$A$1:$G$310,7,FALSE)</f>
        <v>3049.4782326200002</v>
      </c>
      <c r="N58">
        <f>VLOOKUP($A58,[9]Irigasi!$A$1:$G$310,7,FALSE)</f>
        <v>129501.192692</v>
      </c>
      <c r="O58">
        <f>VLOOKUP($A58,[10]BadanAir!$A$1:$G$310,7,FALSE)</f>
        <v>3102.61900805</v>
      </c>
      <c r="P58">
        <f>VLOOKUP($A58,[11]Deforestasi!$A$1:$G$310,7,FALSE)</f>
        <v>365.11472672000002</v>
      </c>
      <c r="Q58">
        <f>VLOOKUP($A58,[12]Erosi!$A$1:$G$310,7,FALSE)</f>
        <v>615.682292566</v>
      </c>
      <c r="R58">
        <f>VLOOKUP($A58,[13]Banjir!$A$1:$G$310,7,FALSE)</f>
        <v>2.8819672575699999E-2</v>
      </c>
      <c r="S58">
        <f>VLOOKUP($A58,[14]Longsor!$A$1:$G$310,7,FALSE)</f>
        <v>0.28874915023800002</v>
      </c>
      <c r="T58">
        <f>VLOOKUP($A58,[15]Kekeringan!$A$1:$G$310,7,FALSE)</f>
        <v>0.82601946787299996</v>
      </c>
      <c r="U58">
        <f>VLOOKUP($A58,[16]NDVI!$A$1:$G$310,7,FALSE)</f>
        <v>0.64107957497699997</v>
      </c>
      <c r="V58">
        <f>VLOOKUP($A58,[17]NDWI!$A$1:$G$310,7,FALSE)</f>
        <v>-0.63355355284100001</v>
      </c>
      <c r="W58">
        <f>VLOOKUP($A58,[18]NDMI!$A$1:$G$310,7,FALSE)</f>
        <v>0.14876632401000001</v>
      </c>
      <c r="X58">
        <f>VLOOKUP($A58,[19]AridityIndex!$A$1:$G$310,7,FALSE)</f>
        <v>0.75727358688500002</v>
      </c>
      <c r="Y58">
        <f>VLOOKUP($A58,[20]temp_delta!$A$1:$G$310,7,FALSE)</f>
        <v>1.4019222063600001</v>
      </c>
      <c r="Z58">
        <f>VLOOKUP($A58,[21]temp_annual!$A$1:$G$310,7,FALSE)</f>
        <v>23.6229448594</v>
      </c>
      <c r="AA58">
        <f>VLOOKUP($A58,[22]prec_delta!$A$1:$G$310,7,FALSE)</f>
        <v>-24.231855708099999</v>
      </c>
      <c r="AB58">
        <f>VLOOKUP($A58,[23]prec_annual!$A$1:$G$310,7,FALSE)</f>
        <v>1377.92902245</v>
      </c>
      <c r="AC58">
        <f>VLOOKUP($A58,[24]DaerahIrigasi!$A$1:$G$310,7,FALSE)</f>
        <v>22012.582302499999</v>
      </c>
      <c r="AD58" s="1">
        <f>VLOOKUP($A58,[25]!_xlnm.Database,7,FALSE)</f>
        <v>3.8953093133899999</v>
      </c>
    </row>
    <row r="59" spans="1:30" x14ac:dyDescent="0.25">
      <c r="A59">
        <v>58</v>
      </c>
      <c r="B59" t="s">
        <v>337</v>
      </c>
      <c r="C59" t="s">
        <v>365</v>
      </c>
      <c r="D59" t="s">
        <v>60</v>
      </c>
      <c r="E59">
        <v>5304021</v>
      </c>
      <c r="F59">
        <f>VLOOKUP($A59,[1]Plantation_LC20!$A$1:$G$310,7,FALSE)</f>
        <v>23579.479759400001</v>
      </c>
      <c r="G59">
        <f>VLOOKUP($A59,[2]Jalan_RBI!$A$1:$G$310,7,FALSE)</f>
        <v>1132.0456313699999</v>
      </c>
      <c r="H59">
        <f>VLOOKUP($A59,[3]HTI!$A$1:$G$310,7,FALSE)</f>
        <v>39985.967839600002</v>
      </c>
      <c r="I59">
        <f>VLOOKUP($A59,[4]HKM_HTR!$A$1:$G$310,7,FALSE)</f>
        <v>3737.94229924</v>
      </c>
      <c r="J59">
        <f>VLOOKUP($A59,[5]Forest!$A$1:$G$310,7,FALSE)</f>
        <v>490.661070655</v>
      </c>
      <c r="K59">
        <f>VLOOKUP($A59,[6]Sungai!$A$1:$G$310,7,FALSE)</f>
        <v>1324.78340428</v>
      </c>
      <c r="L59">
        <f>VLOOKUP($A59,[7]Burnscars!$A$1:$G$310,7,FALSE)</f>
        <v>11404.971364999999</v>
      </c>
      <c r="M59">
        <f>VLOOKUP($A59,[8]Danau!$A$1:$G$310,7,FALSE)</f>
        <v>14962.773023600001</v>
      </c>
      <c r="N59">
        <f>VLOOKUP($A59,[9]Irigasi!$A$1:$G$310,7,FALSE)</f>
        <v>156627.43877899999</v>
      </c>
      <c r="O59">
        <f>VLOOKUP($A59,[10]BadanAir!$A$1:$G$310,7,FALSE)</f>
        <v>2780.8280473300001</v>
      </c>
      <c r="P59">
        <f>VLOOKUP($A59,[11]Deforestasi!$A$1:$G$310,7,FALSE)</f>
        <v>372.21244438299999</v>
      </c>
      <c r="Q59">
        <f>VLOOKUP($A59,[12]Erosi!$A$1:$G$310,7,FALSE)</f>
        <v>233.88846083300001</v>
      </c>
      <c r="R59">
        <f>VLOOKUP($A59,[13]Banjir!$A$1:$G$310,7,FALSE)</f>
        <v>2.2489500837599999E-2</v>
      </c>
      <c r="S59">
        <f>VLOOKUP($A59,[14]Longsor!$A$1:$G$310,7,FALSE)</f>
        <v>0.19921164342</v>
      </c>
      <c r="T59">
        <f>VLOOKUP($A59,[15]Kekeringan!$A$1:$G$310,7,FALSE)</f>
        <v>0.79195961592399999</v>
      </c>
      <c r="U59">
        <f>VLOOKUP($A59,[16]NDVI!$A$1:$G$310,7,FALSE)</f>
        <v>0.72281228975900003</v>
      </c>
      <c r="V59">
        <f>VLOOKUP($A59,[17]NDWI!$A$1:$G$310,7,FALSE)</f>
        <v>-0.66918424724100001</v>
      </c>
      <c r="W59">
        <f>VLOOKUP($A59,[18]NDMI!$A$1:$G$310,7,FALSE)</f>
        <v>0.225923708429</v>
      </c>
      <c r="X59">
        <f>VLOOKUP($A59,[19]AridityIndex!$A$1:$G$310,7,FALSE)</f>
        <v>0.75855176989299999</v>
      </c>
      <c r="Y59">
        <f>VLOOKUP($A59,[20]temp_delta!$A$1:$G$310,7,FALSE)</f>
        <v>1.42101595639</v>
      </c>
      <c r="Z59">
        <f>VLOOKUP($A59,[21]temp_annual!$A$1:$G$310,7,FALSE)</f>
        <v>23.7400290002</v>
      </c>
      <c r="AA59">
        <f>VLOOKUP($A59,[22]prec_delta!$A$1:$G$310,7,FALSE)</f>
        <v>-35.734497095000002</v>
      </c>
      <c r="AB59">
        <f>VLOOKUP($A59,[23]prec_annual!$A$1:$G$310,7,FALSE)</f>
        <v>1379.9307412799999</v>
      </c>
      <c r="AC59">
        <f>VLOOKUP($A59,[24]DaerahIrigasi!$A$1:$G$310,7,FALSE)</f>
        <v>8698.6765214999996</v>
      </c>
      <c r="AD59" s="1">
        <f>VLOOKUP($A59,[25]!_xlnm.Database,7,FALSE)</f>
        <v>3.68328279766</v>
      </c>
    </row>
    <row r="60" spans="1:30" x14ac:dyDescent="0.25">
      <c r="A60">
        <v>59</v>
      </c>
      <c r="B60" t="s">
        <v>337</v>
      </c>
      <c r="C60" t="s">
        <v>365</v>
      </c>
      <c r="D60" t="s">
        <v>61</v>
      </c>
      <c r="E60">
        <v>5304022</v>
      </c>
      <c r="F60">
        <f>VLOOKUP($A60,[1]Plantation_LC20!$A$1:$G$310,7,FALSE)</f>
        <v>13768.7569676</v>
      </c>
      <c r="G60">
        <f>VLOOKUP($A60,[2]Jalan_RBI!$A$1:$G$310,7,FALSE)</f>
        <v>1048.91691287</v>
      </c>
      <c r="H60">
        <f>VLOOKUP($A60,[3]HTI!$A$1:$G$310,7,FALSE)</f>
        <v>6402.3897852199998</v>
      </c>
      <c r="I60">
        <f>VLOOKUP($A60,[4]HKM_HTR!$A$1:$G$310,7,FALSE)</f>
        <v>8397.9860893000005</v>
      </c>
      <c r="J60">
        <f>VLOOKUP($A60,[5]Forest!$A$1:$G$310,7,FALSE)</f>
        <v>280.76170393199999</v>
      </c>
      <c r="K60">
        <f>VLOOKUP($A60,[6]Sungai!$A$1:$G$310,7,FALSE)</f>
        <v>1118.11152352</v>
      </c>
      <c r="L60">
        <f>VLOOKUP($A60,[7]Burnscars!$A$1:$G$310,7,FALSE)</f>
        <v>2108.9041671300001</v>
      </c>
      <c r="M60">
        <f>VLOOKUP($A60,[8]Danau!$A$1:$G$310,7,FALSE)</f>
        <v>9107.4592283999991</v>
      </c>
      <c r="N60">
        <f>VLOOKUP($A60,[9]Irigasi!$A$1:$G$310,7,FALSE)</f>
        <v>121158.090681</v>
      </c>
      <c r="O60">
        <f>VLOOKUP($A60,[10]BadanAir!$A$1:$G$310,7,FALSE)</f>
        <v>1272.81356895</v>
      </c>
      <c r="P60">
        <f>VLOOKUP($A60,[11]Deforestasi!$A$1:$G$310,7,FALSE)</f>
        <v>525.95237805800002</v>
      </c>
      <c r="Q60">
        <f>VLOOKUP($A60,[12]Erosi!$A$1:$G$310,7,FALSE)</f>
        <v>715.51785137599995</v>
      </c>
      <c r="R60">
        <f>VLOOKUP($A60,[13]Banjir!$A$1:$G$310,7,FALSE)</f>
        <v>5.3172129083000001E-2</v>
      </c>
      <c r="S60">
        <f>VLOOKUP($A60,[14]Longsor!$A$1:$G$310,7,FALSE)</f>
        <v>0.250089624091</v>
      </c>
      <c r="T60">
        <f>VLOOKUP($A60,[15]Kekeringan!$A$1:$G$310,7,FALSE)</f>
        <v>0.83113792689400001</v>
      </c>
      <c r="U60">
        <f>VLOOKUP($A60,[16]NDVI!$A$1:$G$310,7,FALSE)</f>
        <v>0.568626825354</v>
      </c>
      <c r="V60">
        <f>VLOOKUP($A60,[17]NDWI!$A$1:$G$310,7,FALSE)</f>
        <v>-0.59100736331199999</v>
      </c>
      <c r="W60">
        <f>VLOOKUP($A60,[18]NDMI!$A$1:$G$310,7,FALSE)</f>
        <v>0.128447870346</v>
      </c>
      <c r="X60">
        <f>VLOOKUP($A60,[19]AridityIndex!$A$1:$G$310,7,FALSE)</f>
        <v>0.78245815515399997</v>
      </c>
      <c r="Y60">
        <f>VLOOKUP($A60,[20]temp_delta!$A$1:$G$310,7,FALSE)</f>
        <v>1.39883113012</v>
      </c>
      <c r="Z60">
        <f>VLOOKUP($A60,[21]temp_annual!$A$1:$G$310,7,FALSE)</f>
        <v>25.073001446100001</v>
      </c>
      <c r="AA60">
        <f>VLOOKUP($A60,[22]prec_delta!$A$1:$G$310,7,FALSE)</f>
        <v>-17.731166437500001</v>
      </c>
      <c r="AB60">
        <f>VLOOKUP($A60,[23]prec_annual!$A$1:$G$310,7,FALSE)</f>
        <v>1335.51640729</v>
      </c>
      <c r="AC60">
        <f>VLOOKUP($A60,[24]DaerahIrigasi!$A$1:$G$310,7,FALSE)</f>
        <v>20577.818675099999</v>
      </c>
      <c r="AD60" s="1">
        <f>VLOOKUP($A60,[25]!_xlnm.Database,7,FALSE)</f>
        <v>3.3865615077300002</v>
      </c>
    </row>
    <row r="61" spans="1:30" x14ac:dyDescent="0.25">
      <c r="A61">
        <v>60</v>
      </c>
      <c r="B61" t="s">
        <v>337</v>
      </c>
      <c r="C61" t="s">
        <v>365</v>
      </c>
      <c r="D61" t="s">
        <v>62</v>
      </c>
      <c r="E61">
        <v>5304023</v>
      </c>
      <c r="F61">
        <f>VLOOKUP($A61,[1]Plantation_LC20!$A$1:$G$310,7,FALSE)</f>
        <v>12788.669337699999</v>
      </c>
      <c r="G61">
        <f>VLOOKUP($A61,[2]Jalan_RBI!$A$1:$G$310,7,FALSE)</f>
        <v>652.73128266200001</v>
      </c>
      <c r="H61">
        <f>VLOOKUP($A61,[3]HTI!$A$1:$G$310,7,FALSE)</f>
        <v>22644.497535099999</v>
      </c>
      <c r="I61">
        <f>VLOOKUP($A61,[4]HKM_HTR!$A$1:$G$310,7,FALSE)</f>
        <v>1617.44475081</v>
      </c>
      <c r="J61">
        <f>VLOOKUP($A61,[5]Forest!$A$1:$G$310,7,FALSE)</f>
        <v>317.70136912300001</v>
      </c>
      <c r="K61">
        <f>VLOOKUP($A61,[6]Sungai!$A$1:$G$310,7,FALSE)</f>
        <v>2010.4039120499999</v>
      </c>
      <c r="L61">
        <f>VLOOKUP($A61,[7]Burnscars!$A$1:$G$310,7,FALSE)</f>
        <v>13352.1798789</v>
      </c>
      <c r="M61">
        <f>VLOOKUP($A61,[8]Danau!$A$1:$G$310,7,FALSE)</f>
        <v>4951.88016513</v>
      </c>
      <c r="N61">
        <f>VLOOKUP($A61,[9]Irigasi!$A$1:$G$310,7,FALSE)</f>
        <v>138352.969832</v>
      </c>
      <c r="O61">
        <f>VLOOKUP($A61,[10]BadanAir!$A$1:$G$310,7,FALSE)</f>
        <v>3312.9241756199999</v>
      </c>
      <c r="P61">
        <f>VLOOKUP($A61,[11]Deforestasi!$A$1:$G$310,7,FALSE)</f>
        <v>666.64475275100006</v>
      </c>
      <c r="Q61">
        <f>VLOOKUP($A61,[12]Erosi!$A$1:$G$310,7,FALSE)</f>
        <v>1162.20444456</v>
      </c>
      <c r="R61">
        <f>VLOOKUP($A61,[13]Banjir!$A$1:$G$310,7,FALSE)</f>
        <v>1.77861652878E-3</v>
      </c>
      <c r="S61">
        <f>VLOOKUP($A61,[14]Longsor!$A$1:$G$310,7,FALSE)</f>
        <v>0.41776250741499998</v>
      </c>
      <c r="T61">
        <f>VLOOKUP($A61,[15]Kekeringan!$A$1:$G$310,7,FALSE)</f>
        <v>0.80921220099299995</v>
      </c>
      <c r="U61">
        <f>VLOOKUP($A61,[16]NDVI!$A$1:$G$310,7,FALSE)</f>
        <v>0.67871300404299995</v>
      </c>
      <c r="V61">
        <f>VLOOKUP($A61,[17]NDWI!$A$1:$G$310,7,FALSE)</f>
        <v>-0.65151751547100001</v>
      </c>
      <c r="W61">
        <f>VLOOKUP($A61,[18]NDMI!$A$1:$G$310,7,FALSE)</f>
        <v>0.183526503689</v>
      </c>
      <c r="X61">
        <f>VLOOKUP($A61,[19]AridityIndex!$A$1:$G$310,7,FALSE)</f>
        <v>0.74622392350900002</v>
      </c>
      <c r="Y61">
        <f>VLOOKUP($A61,[20]temp_delta!$A$1:$G$310,7,FALSE)</f>
        <v>1.40663453159</v>
      </c>
      <c r="Z61">
        <f>VLOOKUP($A61,[21]temp_annual!$A$1:$G$310,7,FALSE)</f>
        <v>23.003983805200001</v>
      </c>
      <c r="AA61">
        <f>VLOOKUP($A61,[22]prec_delta!$A$1:$G$310,7,FALSE)</f>
        <v>-28.496583805499998</v>
      </c>
      <c r="AB61">
        <f>VLOOKUP($A61,[23]prec_annual!$A$1:$G$310,7,FALSE)</f>
        <v>1397.6040913899999</v>
      </c>
      <c r="AC61">
        <f>VLOOKUP($A61,[24]DaerahIrigasi!$A$1:$G$310,7,FALSE)</f>
        <v>23937.7779305</v>
      </c>
      <c r="AD61" s="1">
        <f>VLOOKUP($A61,[25]!_xlnm.Database,7,FALSE)</f>
        <v>3.9893217322500001</v>
      </c>
    </row>
    <row r="62" spans="1:30" x14ac:dyDescent="0.25">
      <c r="A62">
        <v>61</v>
      </c>
      <c r="B62" t="s">
        <v>337</v>
      </c>
      <c r="C62" t="s">
        <v>365</v>
      </c>
      <c r="D62" t="s">
        <v>63</v>
      </c>
      <c r="E62">
        <v>5304030</v>
      </c>
      <c r="F62">
        <f>VLOOKUP($A62,[1]Plantation_LC20!$A$1:$G$310,7,FALSE)</f>
        <v>5516.81669521</v>
      </c>
      <c r="G62">
        <f>VLOOKUP($A62,[2]Jalan_RBI!$A$1:$G$310,7,FALSE)</f>
        <v>179.81196101099999</v>
      </c>
      <c r="H62">
        <f>VLOOKUP($A62,[3]HTI!$A$1:$G$310,7,FALSE)</f>
        <v>21990.241368899999</v>
      </c>
      <c r="I62">
        <f>VLOOKUP($A62,[4]HKM_HTR!$A$1:$G$310,7,FALSE)</f>
        <v>6746.7419389799998</v>
      </c>
      <c r="J62">
        <f>VLOOKUP($A62,[5]Forest!$A$1:$G$310,7,FALSE)</f>
        <v>1471.17690842</v>
      </c>
      <c r="K62">
        <f>VLOOKUP($A62,[6]Sungai!$A$1:$G$310,7,FALSE)</f>
        <v>2785.3495712600002</v>
      </c>
      <c r="L62">
        <f>VLOOKUP($A62,[7]Burnscars!$A$1:$G$310,7,FALSE)</f>
        <v>14527.1112588</v>
      </c>
      <c r="M62">
        <f>VLOOKUP($A62,[8]Danau!$A$1:$G$310,7,FALSE)</f>
        <v>3416.3621448099998</v>
      </c>
      <c r="N62">
        <f>VLOOKUP($A62,[9]Irigasi!$A$1:$G$310,7,FALSE)</f>
        <v>132670.796103</v>
      </c>
      <c r="O62">
        <f>VLOOKUP($A62,[10]BadanAir!$A$1:$G$310,7,FALSE)</f>
        <v>3578.4367610499999</v>
      </c>
      <c r="P62">
        <f>VLOOKUP($A62,[11]Deforestasi!$A$1:$G$310,7,FALSE)</f>
        <v>334.78716099899998</v>
      </c>
      <c r="Q62">
        <f>VLOOKUP($A62,[12]Erosi!$A$1:$G$310,7,FALSE)</f>
        <v>78.912740483199997</v>
      </c>
      <c r="R62">
        <f>VLOOKUP($A62,[13]Banjir!$A$1:$G$310,7,FALSE)</f>
        <v>3.2302118057E-2</v>
      </c>
      <c r="S62">
        <f>VLOOKUP($A62,[14]Longsor!$A$1:$G$310,7,FALSE)</f>
        <v>0.17917276720399999</v>
      </c>
      <c r="T62">
        <f>VLOOKUP($A62,[15]Kekeringan!$A$1:$G$310,7,FALSE)</f>
        <v>0.80633715787799998</v>
      </c>
      <c r="U62">
        <f>VLOOKUP($A62,[16]NDVI!$A$1:$G$310,7,FALSE)</f>
        <v>0.61314065421700004</v>
      </c>
      <c r="V62">
        <f>VLOOKUP($A62,[17]NDWI!$A$1:$G$310,7,FALSE)</f>
        <v>-0.61336383723999999</v>
      </c>
      <c r="W62">
        <f>VLOOKUP($A62,[18]NDMI!$A$1:$G$310,7,FALSE)</f>
        <v>0.16024284904300001</v>
      </c>
      <c r="X62">
        <f>VLOOKUP($A62,[19]AridityIndex!$A$1:$G$310,7,FALSE)</f>
        <v>0.732262974013</v>
      </c>
      <c r="Y62">
        <f>VLOOKUP($A62,[20]temp_delta!$A$1:$G$310,7,FALSE)</f>
        <v>1.4042724948700001</v>
      </c>
      <c r="Z62">
        <f>VLOOKUP($A62,[21]temp_annual!$A$1:$G$310,7,FALSE)</f>
        <v>22.904209423899999</v>
      </c>
      <c r="AA62">
        <f>VLOOKUP($A62,[22]prec_delta!$A$1:$G$310,7,FALSE)</f>
        <v>-29.293409489999998</v>
      </c>
      <c r="AB62">
        <f>VLOOKUP($A62,[23]prec_annual!$A$1:$G$310,7,FALSE)</f>
        <v>1430.74650866</v>
      </c>
      <c r="AC62">
        <f>VLOOKUP($A62,[24]DaerahIrigasi!$A$1:$G$310,7,FALSE)</f>
        <v>22597.434069200001</v>
      </c>
      <c r="AD62" s="1">
        <f>VLOOKUP($A62,[25]!_xlnm.Database,7,FALSE)</f>
        <v>4</v>
      </c>
    </row>
    <row r="63" spans="1:30" x14ac:dyDescent="0.25">
      <c r="A63">
        <v>62</v>
      </c>
      <c r="B63" t="s">
        <v>337</v>
      </c>
      <c r="C63" t="s">
        <v>365</v>
      </c>
      <c r="D63" t="s">
        <v>64</v>
      </c>
      <c r="E63">
        <v>5304040</v>
      </c>
      <c r="F63">
        <f>VLOOKUP($A63,[1]Plantation_LC20!$A$1:$G$310,7,FALSE)</f>
        <v>3354.6011035299998</v>
      </c>
      <c r="G63">
        <f>VLOOKUP($A63,[2]Jalan_RBI!$A$1:$G$310,7,FALSE)</f>
        <v>740.68411437099996</v>
      </c>
      <c r="H63">
        <f>VLOOKUP($A63,[3]HTI!$A$1:$G$310,7,FALSE)</f>
        <v>27455.7372483</v>
      </c>
      <c r="I63">
        <f>VLOOKUP($A63,[4]HKM_HTR!$A$1:$G$310,7,FALSE)</f>
        <v>11034.3668127</v>
      </c>
      <c r="J63">
        <f>VLOOKUP($A63,[5]Forest!$A$1:$G$310,7,FALSE)</f>
        <v>737.27955339200003</v>
      </c>
      <c r="K63">
        <f>VLOOKUP($A63,[6]Sungai!$A$1:$G$310,7,FALSE)</f>
        <v>2313.6612496900002</v>
      </c>
      <c r="L63">
        <f>VLOOKUP($A63,[7]Burnscars!$A$1:$G$310,7,FALSE)</f>
        <v>19662.6151895</v>
      </c>
      <c r="M63">
        <f>VLOOKUP($A63,[8]Danau!$A$1:$G$310,7,FALSE)</f>
        <v>8623.4599417299996</v>
      </c>
      <c r="N63">
        <f>VLOOKUP($A63,[9]Irigasi!$A$1:$G$310,7,FALSE)</f>
        <v>135078.27731400001</v>
      </c>
      <c r="O63">
        <f>VLOOKUP($A63,[10]BadanAir!$A$1:$G$310,7,FALSE)</f>
        <v>2964.7110590299999</v>
      </c>
      <c r="P63">
        <f>VLOOKUP($A63,[11]Deforestasi!$A$1:$G$310,7,FALSE)</f>
        <v>370.05058461900001</v>
      </c>
      <c r="Q63">
        <f>VLOOKUP($A63,[12]Erosi!$A$1:$G$310,7,FALSE)</f>
        <v>385.87942436399999</v>
      </c>
      <c r="R63">
        <f>VLOOKUP($A63,[13]Banjir!$A$1:$G$310,7,FALSE)</f>
        <v>1.0019089568299999E-2</v>
      </c>
      <c r="S63">
        <f>VLOOKUP($A63,[14]Longsor!$A$1:$G$310,7,FALSE)</f>
        <v>0.39954182544</v>
      </c>
      <c r="T63">
        <f>VLOOKUP($A63,[15]Kekeringan!$A$1:$G$310,7,FALSE)</f>
        <v>0.77771382279599999</v>
      </c>
      <c r="U63">
        <f>VLOOKUP($A63,[16]NDVI!$A$1:$G$310,7,FALSE)</f>
        <v>0.63845243994900003</v>
      </c>
      <c r="V63">
        <f>VLOOKUP($A63,[17]NDWI!$A$1:$G$310,7,FALSE)</f>
        <v>-0.62165468268500002</v>
      </c>
      <c r="W63">
        <f>VLOOKUP($A63,[18]NDMI!$A$1:$G$310,7,FALSE)</f>
        <v>0.15665111722300001</v>
      </c>
      <c r="X63">
        <f>VLOOKUP($A63,[19]AridityIndex!$A$1:$G$310,7,FALSE)</f>
        <v>0.73711044563200001</v>
      </c>
      <c r="Y63">
        <f>VLOOKUP($A63,[20]temp_delta!$A$1:$G$310,7,FALSE)</f>
        <v>1.4038054601700001</v>
      </c>
      <c r="Z63">
        <f>VLOOKUP($A63,[21]temp_annual!$A$1:$G$310,7,FALSE)</f>
        <v>23.509410429500001</v>
      </c>
      <c r="AA63">
        <f>VLOOKUP($A63,[22]prec_delta!$A$1:$G$310,7,FALSE)</f>
        <v>-29.139492665500001</v>
      </c>
      <c r="AB63">
        <f>VLOOKUP($A63,[23]prec_annual!$A$1:$G$310,7,FALSE)</f>
        <v>1430.0335368000001</v>
      </c>
      <c r="AC63">
        <f>VLOOKUP($A63,[24]DaerahIrigasi!$A$1:$G$310,7,FALSE)</f>
        <v>22999.009741400001</v>
      </c>
      <c r="AD63" s="1">
        <f>VLOOKUP($A63,[25]!_xlnm.Database,7,FALSE)</f>
        <v>4</v>
      </c>
    </row>
    <row r="64" spans="1:30" x14ac:dyDescent="0.25">
      <c r="A64">
        <v>63</v>
      </c>
      <c r="B64" t="s">
        <v>337</v>
      </c>
      <c r="C64" t="s">
        <v>365</v>
      </c>
      <c r="D64" t="s">
        <v>65</v>
      </c>
      <c r="E64">
        <v>5304041</v>
      </c>
      <c r="F64">
        <f>VLOOKUP($A64,[1]Plantation_LC20!$A$1:$G$310,7,FALSE)</f>
        <v>3680.16675803</v>
      </c>
      <c r="G64">
        <f>VLOOKUP($A64,[2]Jalan_RBI!$A$1:$G$310,7,FALSE)</f>
        <v>817.31154121400004</v>
      </c>
      <c r="H64">
        <f>VLOOKUP($A64,[3]HTI!$A$1:$G$310,7,FALSE)</f>
        <v>13072.041989200001</v>
      </c>
      <c r="I64">
        <f>VLOOKUP($A64,[4]HKM_HTR!$A$1:$G$310,7,FALSE)</f>
        <v>10602.3995285</v>
      </c>
      <c r="J64">
        <f>VLOOKUP($A64,[5]Forest!$A$1:$G$310,7,FALSE)</f>
        <v>316.05543233100002</v>
      </c>
      <c r="K64">
        <f>VLOOKUP($A64,[6]Sungai!$A$1:$G$310,7,FALSE)</f>
        <v>1194.48304521</v>
      </c>
      <c r="L64">
        <f>VLOOKUP($A64,[7]Burnscars!$A$1:$G$310,7,FALSE)</f>
        <v>7121.7210529800004</v>
      </c>
      <c r="M64">
        <f>VLOOKUP($A64,[8]Danau!$A$1:$G$310,7,FALSE)</f>
        <v>3461.8535132400002</v>
      </c>
      <c r="N64">
        <f>VLOOKUP($A64,[9]Irigasi!$A$1:$G$310,7,FALSE)</f>
        <v>118614.096939</v>
      </c>
      <c r="O64">
        <f>VLOOKUP($A64,[10]BadanAir!$A$1:$G$310,7,FALSE)</f>
        <v>1871.83076306</v>
      </c>
      <c r="P64">
        <f>VLOOKUP($A64,[11]Deforestasi!$A$1:$G$310,7,FALSE)</f>
        <v>152.64445996800001</v>
      </c>
      <c r="Q64">
        <f>VLOOKUP($A64,[12]Erosi!$A$1:$G$310,7,FALSE)</f>
        <v>204.05021840000001</v>
      </c>
      <c r="R64">
        <f>VLOOKUP($A64,[13]Banjir!$A$1:$G$310,7,FALSE)</f>
        <v>4.42880207821E-2</v>
      </c>
      <c r="S64">
        <f>VLOOKUP($A64,[14]Longsor!$A$1:$G$310,7,FALSE)</f>
        <v>0.27325524165800003</v>
      </c>
      <c r="T64">
        <f>VLOOKUP($A64,[15]Kekeringan!$A$1:$G$310,7,FALSE)</f>
        <v>0.80520190059300001</v>
      </c>
      <c r="U64">
        <f>VLOOKUP($A64,[16]NDVI!$A$1:$G$310,7,FALSE)</f>
        <v>0.600020527129</v>
      </c>
      <c r="V64">
        <f>VLOOKUP($A64,[17]NDWI!$A$1:$G$310,7,FALSE)</f>
        <v>-0.59746322259999995</v>
      </c>
      <c r="W64">
        <f>VLOOKUP($A64,[18]NDMI!$A$1:$G$310,7,FALSE)</f>
        <v>0.145261469915</v>
      </c>
      <c r="X64">
        <f>VLOOKUP($A64,[19]AridityIndex!$A$1:$G$310,7,FALSE)</f>
        <v>0.78193806070000005</v>
      </c>
      <c r="Y64">
        <f>VLOOKUP($A64,[20]temp_delta!$A$1:$G$310,7,FALSE)</f>
        <v>1.39315340136</v>
      </c>
      <c r="Z64">
        <f>VLOOKUP($A64,[21]temp_annual!$A$1:$G$310,7,FALSE)</f>
        <v>25.329972627</v>
      </c>
      <c r="AA64">
        <f>VLOOKUP($A64,[22]prec_delta!$A$1:$G$310,7,FALSE)</f>
        <v>-17.4959381912</v>
      </c>
      <c r="AB64">
        <f>VLOOKUP($A64,[23]prec_annual!$A$1:$G$310,7,FALSE)</f>
        <v>1342.9056021599999</v>
      </c>
      <c r="AC64">
        <f>VLOOKUP($A64,[24]DaerahIrigasi!$A$1:$G$310,7,FALSE)</f>
        <v>10429.2184824</v>
      </c>
      <c r="AD64" s="1">
        <f>VLOOKUP($A64,[25]!_xlnm.Database,7,FALSE)</f>
        <v>3.5490697903299999</v>
      </c>
    </row>
    <row r="65" spans="1:30" x14ac:dyDescent="0.25">
      <c r="A65">
        <v>64</v>
      </c>
      <c r="B65" t="s">
        <v>337</v>
      </c>
      <c r="C65" t="s">
        <v>365</v>
      </c>
      <c r="D65" t="s">
        <v>66</v>
      </c>
      <c r="E65">
        <v>5304042</v>
      </c>
      <c r="F65">
        <f>VLOOKUP($A65,[1]Plantation_LC20!$A$1:$G$310,7,FALSE)</f>
        <v>7790.2279177099999</v>
      </c>
      <c r="G65">
        <f>VLOOKUP($A65,[2]Jalan_RBI!$A$1:$G$310,7,FALSE)</f>
        <v>724.51665371299998</v>
      </c>
      <c r="H65">
        <f>VLOOKUP($A65,[3]HTI!$A$1:$G$310,7,FALSE)</f>
        <v>35072.874089199999</v>
      </c>
      <c r="I65">
        <f>VLOOKUP($A65,[4]HKM_HTR!$A$1:$G$310,7,FALSE)</f>
        <v>10455.532284200001</v>
      </c>
      <c r="J65">
        <f>VLOOKUP($A65,[5]Forest!$A$1:$G$310,7,FALSE)</f>
        <v>1075.37661555</v>
      </c>
      <c r="K65">
        <f>VLOOKUP($A65,[6]Sungai!$A$1:$G$310,7,FALSE)</f>
        <v>1746.04072357</v>
      </c>
      <c r="L65">
        <f>VLOOKUP($A65,[7]Burnscars!$A$1:$G$310,7,FALSE)</f>
        <v>26728.3019632</v>
      </c>
      <c r="M65">
        <f>VLOOKUP($A65,[8]Danau!$A$1:$G$310,7,FALSE)</f>
        <v>10098.421197400001</v>
      </c>
      <c r="N65">
        <f>VLOOKUP($A65,[9]Irigasi!$A$1:$G$310,7,FALSE)</f>
        <v>144152.74304900001</v>
      </c>
      <c r="O65">
        <f>VLOOKUP($A65,[10]BadanAir!$A$1:$G$310,7,FALSE)</f>
        <v>3182.7637862400002</v>
      </c>
      <c r="P65">
        <f>VLOOKUP($A65,[11]Deforestasi!$A$1:$G$310,7,FALSE)</f>
        <v>1244.57760358</v>
      </c>
      <c r="Q65">
        <f>VLOOKUP($A65,[12]Erosi!$A$1:$G$310,7,FALSE)</f>
        <v>686.49038144300005</v>
      </c>
      <c r="R65">
        <f>VLOOKUP($A65,[13]Banjir!$A$1:$G$310,7,FALSE)</f>
        <v>6.4400805174799998E-3</v>
      </c>
      <c r="S65">
        <f>VLOOKUP($A65,[14]Longsor!$A$1:$G$310,7,FALSE)</f>
        <v>0.38872903361599997</v>
      </c>
      <c r="T65">
        <f>VLOOKUP($A65,[15]Kekeringan!$A$1:$G$310,7,FALSE)</f>
        <v>0.764490163454</v>
      </c>
      <c r="U65">
        <f>VLOOKUP($A65,[16]NDVI!$A$1:$G$310,7,FALSE)</f>
        <v>0.62731915916600001</v>
      </c>
      <c r="V65">
        <f>VLOOKUP($A65,[17]NDWI!$A$1:$G$310,7,FALSE)</f>
        <v>-0.61269661437300005</v>
      </c>
      <c r="W65">
        <f>VLOOKUP($A65,[18]NDMI!$A$1:$G$310,7,FALSE)</f>
        <v>0.16447825542300001</v>
      </c>
      <c r="X65">
        <f>VLOOKUP($A65,[19]AridityIndex!$A$1:$G$310,7,FALSE)</f>
        <v>0.73871994157400001</v>
      </c>
      <c r="Y65">
        <f>VLOOKUP($A65,[20]temp_delta!$A$1:$G$310,7,FALSE)</f>
        <v>1.4091799497299999</v>
      </c>
      <c r="Z65">
        <f>VLOOKUP($A65,[21]temp_annual!$A$1:$G$310,7,FALSE)</f>
        <v>23.819115595</v>
      </c>
      <c r="AA65">
        <f>VLOOKUP($A65,[22]prec_delta!$A$1:$G$310,7,FALSE)</f>
        <v>-32.407721979999998</v>
      </c>
      <c r="AB65">
        <f>VLOOKUP($A65,[23]prec_annual!$A$1:$G$310,7,FALSE)</f>
        <v>1432.34186963</v>
      </c>
      <c r="AC65">
        <f>VLOOKUP($A65,[24]DaerahIrigasi!$A$1:$G$310,7,FALSE)</f>
        <v>26658.384625499999</v>
      </c>
      <c r="AD65" s="1">
        <f>VLOOKUP($A65,[25]!_xlnm.Database,7,FALSE)</f>
        <v>4</v>
      </c>
    </row>
    <row r="66" spans="1:30" x14ac:dyDescent="0.25">
      <c r="A66">
        <v>65</v>
      </c>
      <c r="B66" t="s">
        <v>337</v>
      </c>
      <c r="C66" t="s">
        <v>365</v>
      </c>
      <c r="D66" t="s">
        <v>67</v>
      </c>
      <c r="E66">
        <v>5304050</v>
      </c>
      <c r="F66">
        <f>VLOOKUP($A66,[1]Plantation_LC20!$A$1:$G$310,7,FALSE)</f>
        <v>5682.3177471199997</v>
      </c>
      <c r="G66">
        <f>VLOOKUP($A66,[2]Jalan_RBI!$A$1:$G$310,7,FALSE)</f>
        <v>859.66539735399999</v>
      </c>
      <c r="H66">
        <f>VLOOKUP($A66,[3]HTI!$A$1:$G$310,7,FALSE)</f>
        <v>27026.488812600001</v>
      </c>
      <c r="I66">
        <f>VLOOKUP($A66,[4]HKM_HTR!$A$1:$G$310,7,FALSE)</f>
        <v>21762.989061699998</v>
      </c>
      <c r="J66">
        <f>VLOOKUP($A66,[5]Forest!$A$1:$G$310,7,FALSE)</f>
        <v>465.645159267</v>
      </c>
      <c r="K66">
        <f>VLOOKUP($A66,[6]Sungai!$A$1:$G$310,7,FALSE)</f>
        <v>1649.7039472599999</v>
      </c>
      <c r="L66">
        <f>VLOOKUP($A66,[7]Burnscars!$A$1:$G$310,7,FALSE)</f>
        <v>11843.5367854</v>
      </c>
      <c r="M66">
        <f>VLOOKUP($A66,[8]Danau!$A$1:$G$310,7,FALSE)</f>
        <v>8712.8065561000003</v>
      </c>
      <c r="N66">
        <f>VLOOKUP($A66,[9]Irigasi!$A$1:$G$310,7,FALSE)</f>
        <v>117800.205867</v>
      </c>
      <c r="O66">
        <f>VLOOKUP($A66,[10]BadanAir!$A$1:$G$310,7,FALSE)</f>
        <v>2184.6807223599999</v>
      </c>
      <c r="P66">
        <f>VLOOKUP($A66,[11]Deforestasi!$A$1:$G$310,7,FALSE)</f>
        <v>584.76468479300001</v>
      </c>
      <c r="Q66">
        <f>VLOOKUP($A66,[12]Erosi!$A$1:$G$310,7,FALSE)</f>
        <v>370.00151812799999</v>
      </c>
      <c r="R66">
        <f>VLOOKUP($A66,[13]Banjir!$A$1:$G$310,7,FALSE)</f>
        <v>0.188517294201</v>
      </c>
      <c r="S66">
        <f>VLOOKUP($A66,[14]Longsor!$A$1:$G$310,7,FALSE)</f>
        <v>0.134633814573</v>
      </c>
      <c r="T66">
        <f>VLOOKUP($A66,[15]Kekeringan!$A$1:$G$310,7,FALSE)</f>
        <v>0.66150169642599999</v>
      </c>
      <c r="U66">
        <f>VLOOKUP($A66,[16]NDVI!$A$1:$G$310,7,FALSE)</f>
        <v>0.53892973702900004</v>
      </c>
      <c r="V66">
        <f>VLOOKUP($A66,[17]NDWI!$A$1:$G$310,7,FALSE)</f>
        <v>-0.54229071110000004</v>
      </c>
      <c r="W66">
        <f>VLOOKUP($A66,[18]NDMI!$A$1:$G$310,7,FALSE)</f>
        <v>8.6894827500999999E-2</v>
      </c>
      <c r="X66">
        <f>VLOOKUP($A66,[19]AridityIndex!$A$1:$G$310,7,FALSE)</f>
        <v>0.78821600338099995</v>
      </c>
      <c r="Y66">
        <f>VLOOKUP($A66,[20]temp_delta!$A$1:$G$310,7,FALSE)</f>
        <v>1.38987884913</v>
      </c>
      <c r="Z66">
        <f>VLOOKUP($A66,[21]temp_annual!$A$1:$G$310,7,FALSE)</f>
        <v>26.137298792399999</v>
      </c>
      <c r="AA66">
        <f>VLOOKUP($A66,[22]prec_delta!$A$1:$G$310,7,FALSE)</f>
        <v>-14.9677927215</v>
      </c>
      <c r="AB66">
        <f>VLOOKUP($A66,[23]prec_annual!$A$1:$G$310,7,FALSE)</f>
        <v>1331.13747223</v>
      </c>
      <c r="AC66">
        <f>VLOOKUP($A66,[24]DaerahIrigasi!$A$1:$G$310,7,FALSE)</f>
        <v>4893.7324906800004</v>
      </c>
      <c r="AD66" s="1">
        <f>VLOOKUP($A66,[25]!_xlnm.Database,7,FALSE)</f>
        <v>3.4467117355700001</v>
      </c>
    </row>
    <row r="67" spans="1:30" x14ac:dyDescent="0.25">
      <c r="A67">
        <v>66</v>
      </c>
      <c r="B67" t="s">
        <v>337</v>
      </c>
      <c r="C67" t="s">
        <v>365</v>
      </c>
      <c r="D67" t="s">
        <v>68</v>
      </c>
      <c r="E67">
        <v>5304051</v>
      </c>
      <c r="F67">
        <f>VLOOKUP($A67,[1]Plantation_LC20!$A$1:$G$310,7,FALSE)</f>
        <v>7457.8501640200002</v>
      </c>
      <c r="G67">
        <f>VLOOKUP($A67,[2]Jalan_RBI!$A$1:$G$310,7,FALSE)</f>
        <v>738.307397412</v>
      </c>
      <c r="H67">
        <f>VLOOKUP($A67,[3]HTI!$A$1:$G$310,7,FALSE)</f>
        <v>29628.894566399998</v>
      </c>
      <c r="I67">
        <f>VLOOKUP($A67,[4]HKM_HTR!$A$1:$G$310,7,FALSE)</f>
        <v>19899.181354200002</v>
      </c>
      <c r="J67">
        <f>VLOOKUP($A67,[5]Forest!$A$1:$G$310,7,FALSE)</f>
        <v>300.90673698699999</v>
      </c>
      <c r="K67">
        <f>VLOOKUP($A67,[6]Sungai!$A$1:$G$310,7,FALSE)</f>
        <v>1708.69856817</v>
      </c>
      <c r="L67">
        <f>VLOOKUP($A67,[7]Burnscars!$A$1:$G$310,7,FALSE)</f>
        <v>20709.212904700002</v>
      </c>
      <c r="M67">
        <f>VLOOKUP($A67,[8]Danau!$A$1:$G$310,7,FALSE)</f>
        <v>5647.5777585400001</v>
      </c>
      <c r="N67">
        <f>VLOOKUP($A67,[9]Irigasi!$A$1:$G$310,7,FALSE)</f>
        <v>129692.21735200001</v>
      </c>
      <c r="O67">
        <f>VLOOKUP($A67,[10]BadanAir!$A$1:$G$310,7,FALSE)</f>
        <v>2708.4130594600001</v>
      </c>
      <c r="P67">
        <f>VLOOKUP($A67,[11]Deforestasi!$A$1:$G$310,7,FALSE)</f>
        <v>415.57233834300001</v>
      </c>
      <c r="Q67">
        <f>VLOOKUP($A67,[12]Erosi!$A$1:$G$310,7,FALSE)</f>
        <v>356.79101773000002</v>
      </c>
      <c r="R67">
        <f>VLOOKUP($A67,[13]Banjir!$A$1:$G$310,7,FALSE)</f>
        <v>1.24120003424E-2</v>
      </c>
      <c r="S67">
        <f>VLOOKUP($A67,[14]Longsor!$A$1:$G$310,7,FALSE)</f>
        <v>0.53309623653100002</v>
      </c>
      <c r="T67">
        <f>VLOOKUP($A67,[15]Kekeringan!$A$1:$G$310,7,FALSE)</f>
        <v>0.699768110153</v>
      </c>
      <c r="U67">
        <f>VLOOKUP($A67,[16]NDVI!$A$1:$G$310,7,FALSE)</f>
        <v>0.61747501664600002</v>
      </c>
      <c r="V67">
        <f>VLOOKUP($A67,[17]NDWI!$A$1:$G$310,7,FALSE)</f>
        <v>-0.603002043825</v>
      </c>
      <c r="W67">
        <f>VLOOKUP($A67,[18]NDMI!$A$1:$G$310,7,FALSE)</f>
        <v>0.14584535389799999</v>
      </c>
      <c r="X67">
        <f>VLOOKUP($A67,[19]AridityIndex!$A$1:$G$310,7,FALSE)</f>
        <v>0.75344964164399997</v>
      </c>
      <c r="Y67">
        <f>VLOOKUP($A67,[20]temp_delta!$A$1:$G$310,7,FALSE)</f>
        <v>1.39675158392</v>
      </c>
      <c r="Z67">
        <f>VLOOKUP($A67,[21]temp_annual!$A$1:$G$310,7,FALSE)</f>
        <v>24.403361541900001</v>
      </c>
      <c r="AA67">
        <f>VLOOKUP($A67,[22]prec_delta!$A$1:$G$310,7,FALSE)</f>
        <v>-23.987278872499999</v>
      </c>
      <c r="AB67">
        <f>VLOOKUP($A67,[23]prec_annual!$A$1:$G$310,7,FALSE)</f>
        <v>1404.0625372</v>
      </c>
      <c r="AC67">
        <f>VLOOKUP($A67,[24]DaerahIrigasi!$A$1:$G$310,7,FALSE)</f>
        <v>16081.8727335</v>
      </c>
      <c r="AD67" s="1">
        <f>VLOOKUP($A67,[25]!_xlnm.Database,7,FALSE)</f>
        <v>3.9959658156</v>
      </c>
    </row>
    <row r="68" spans="1:30" x14ac:dyDescent="0.25">
      <c r="A68">
        <v>67</v>
      </c>
      <c r="B68" t="s">
        <v>337</v>
      </c>
      <c r="C68" t="s">
        <v>365</v>
      </c>
      <c r="D68" t="s">
        <v>69</v>
      </c>
      <c r="E68">
        <v>5304060</v>
      </c>
      <c r="F68">
        <f>VLOOKUP($A68,[1]Plantation_LC20!$A$1:$G$310,7,FALSE)</f>
        <v>15445.854940200001</v>
      </c>
      <c r="G68">
        <f>VLOOKUP($A68,[2]Jalan_RBI!$A$1:$G$310,7,FALSE)</f>
        <v>458.82464251699997</v>
      </c>
      <c r="H68">
        <f>VLOOKUP($A68,[3]HTI!$A$1:$G$310,7,FALSE)</f>
        <v>41331.428087200002</v>
      </c>
      <c r="I68">
        <f>VLOOKUP($A68,[4]HKM_HTR!$A$1:$G$310,7,FALSE)</f>
        <v>23914.799534500002</v>
      </c>
      <c r="J68">
        <f>VLOOKUP($A68,[5]Forest!$A$1:$G$310,7,FALSE)</f>
        <v>160.819395001</v>
      </c>
      <c r="K68">
        <f>VLOOKUP($A68,[6]Sungai!$A$1:$G$310,7,FALSE)</f>
        <v>1586.34699151</v>
      </c>
      <c r="L68">
        <f>VLOOKUP($A68,[7]Burnscars!$A$1:$G$310,7,FALSE)</f>
        <v>31182.691865000001</v>
      </c>
      <c r="M68">
        <f>VLOOKUP($A68,[8]Danau!$A$1:$G$310,7,FALSE)</f>
        <v>5633.9400028700002</v>
      </c>
      <c r="N68">
        <f>VLOOKUP($A68,[9]Irigasi!$A$1:$G$310,7,FALSE)</f>
        <v>138447.70777800001</v>
      </c>
      <c r="O68">
        <f>VLOOKUP($A68,[10]BadanAir!$A$1:$G$310,7,FALSE)</f>
        <v>3307.3819027</v>
      </c>
      <c r="P68">
        <f>VLOOKUP($A68,[11]Deforestasi!$A$1:$G$310,7,FALSE)</f>
        <v>344.85235057300002</v>
      </c>
      <c r="Q68">
        <f>VLOOKUP($A68,[12]Erosi!$A$1:$G$310,7,FALSE)</f>
        <v>610.42249831599997</v>
      </c>
      <c r="R68">
        <f>VLOOKUP($A68,[13]Banjir!$A$1:$G$310,7,FALSE)</f>
        <v>2.0011517230399999E-3</v>
      </c>
      <c r="S68">
        <f>VLOOKUP($A68,[14]Longsor!$A$1:$G$310,7,FALSE)</f>
        <v>0.79915235974400001</v>
      </c>
      <c r="T68">
        <f>VLOOKUP($A68,[15]Kekeringan!$A$1:$G$310,7,FALSE)</f>
        <v>0.68534991218100005</v>
      </c>
      <c r="U68">
        <f>VLOOKUP($A68,[16]NDVI!$A$1:$G$310,7,FALSE)</f>
        <v>0.67937333447500003</v>
      </c>
      <c r="V68">
        <f>VLOOKUP($A68,[17]NDWI!$A$1:$G$310,7,FALSE)</f>
        <v>-0.64696106783100005</v>
      </c>
      <c r="W68">
        <f>VLOOKUP($A68,[18]NDMI!$A$1:$G$310,7,FALSE)</f>
        <v>0.20924838585899999</v>
      </c>
      <c r="X68">
        <f>VLOOKUP($A68,[19]AridityIndex!$A$1:$G$310,7,FALSE)</f>
        <v>0.73830606706500002</v>
      </c>
      <c r="Y68">
        <f>VLOOKUP($A68,[20]temp_delta!$A$1:$G$310,7,FALSE)</f>
        <v>1.40074935904</v>
      </c>
      <c r="Z68">
        <f>VLOOKUP($A68,[21]temp_annual!$A$1:$G$310,7,FALSE)</f>
        <v>24.142347866200002</v>
      </c>
      <c r="AA68">
        <f>VLOOKUP($A68,[22]prec_delta!$A$1:$G$310,7,FALSE)</f>
        <v>-27.176222854999999</v>
      </c>
      <c r="AB68">
        <f>VLOOKUP($A68,[23]prec_annual!$A$1:$G$310,7,FALSE)</f>
        <v>1440.7941115599999</v>
      </c>
      <c r="AC68">
        <f>VLOOKUP($A68,[24]DaerahIrigasi!$A$1:$G$310,7,FALSE)</f>
        <v>22781.652895700001</v>
      </c>
      <c r="AD68" s="1">
        <f>VLOOKUP($A68,[25]!_xlnm.Database,7,FALSE)</f>
        <v>4</v>
      </c>
    </row>
    <row r="69" spans="1:30" x14ac:dyDescent="0.25">
      <c r="A69">
        <v>68</v>
      </c>
      <c r="B69" t="s">
        <v>337</v>
      </c>
      <c r="C69" t="s">
        <v>365</v>
      </c>
      <c r="D69" t="s">
        <v>70</v>
      </c>
      <c r="E69">
        <v>5304061</v>
      </c>
      <c r="F69">
        <f>VLOOKUP($A69,[1]Plantation_LC20!$A$1:$G$310,7,FALSE)</f>
        <v>15820.494564500001</v>
      </c>
      <c r="G69">
        <f>VLOOKUP($A69,[2]Jalan_RBI!$A$1:$G$310,7,FALSE)</f>
        <v>572.40581211599999</v>
      </c>
      <c r="H69">
        <f>VLOOKUP($A69,[3]HTI!$A$1:$G$310,7,FALSE)</f>
        <v>43725.143428099997</v>
      </c>
      <c r="I69">
        <f>VLOOKUP($A69,[4]HKM_HTR!$A$1:$G$310,7,FALSE)</f>
        <v>33886.416301700003</v>
      </c>
      <c r="J69">
        <f>VLOOKUP($A69,[5]Forest!$A$1:$G$310,7,FALSE)</f>
        <v>745.818623785</v>
      </c>
      <c r="K69">
        <f>VLOOKUP($A69,[6]Sungai!$A$1:$G$310,7,FALSE)</f>
        <v>3481.9469097800002</v>
      </c>
      <c r="L69">
        <f>VLOOKUP($A69,[7]Burnscars!$A$1:$G$310,7,FALSE)</f>
        <v>27683.355754100001</v>
      </c>
      <c r="M69">
        <f>VLOOKUP($A69,[8]Danau!$A$1:$G$310,7,FALSE)</f>
        <v>7797.9804039199998</v>
      </c>
      <c r="N69">
        <f>VLOOKUP($A69,[9]Irigasi!$A$1:$G$310,7,FALSE)</f>
        <v>130679.59269200001</v>
      </c>
      <c r="O69">
        <f>VLOOKUP($A69,[10]BadanAir!$A$1:$G$310,7,FALSE)</f>
        <v>4845.5490915800001</v>
      </c>
      <c r="P69">
        <f>VLOOKUP($A69,[11]Deforestasi!$A$1:$G$310,7,FALSE)</f>
        <v>757.19213376899995</v>
      </c>
      <c r="Q69">
        <f>VLOOKUP($A69,[12]Erosi!$A$1:$G$310,7,FALSE)</f>
        <v>297.290858136</v>
      </c>
      <c r="R69">
        <f>VLOOKUP($A69,[13]Banjir!$A$1:$G$310,7,FALSE)</f>
        <v>0.13937622411100001</v>
      </c>
      <c r="S69">
        <f>VLOOKUP($A69,[14]Longsor!$A$1:$G$310,7,FALSE)</f>
        <v>0.22612123067500001</v>
      </c>
      <c r="T69">
        <f>VLOOKUP($A69,[15]Kekeringan!$A$1:$G$310,7,FALSE)</f>
        <v>0.66260497833300003</v>
      </c>
      <c r="U69">
        <f>VLOOKUP($A69,[16]NDVI!$A$1:$G$310,7,FALSE)</f>
        <v>0.67717796920100004</v>
      </c>
      <c r="V69">
        <f>VLOOKUP($A69,[17]NDWI!$A$1:$G$310,7,FALSE)</f>
        <v>-0.64277962238800002</v>
      </c>
      <c r="W69">
        <f>VLOOKUP($A69,[18]NDMI!$A$1:$G$310,7,FALSE)</f>
        <v>0.20276713638999999</v>
      </c>
      <c r="X69">
        <f>VLOOKUP($A69,[19]AridityIndex!$A$1:$G$310,7,FALSE)</f>
        <v>0.78334552861899998</v>
      </c>
      <c r="Y69">
        <f>VLOOKUP($A69,[20]temp_delta!$A$1:$G$310,7,FALSE)</f>
        <v>1.38975322217</v>
      </c>
      <c r="Z69">
        <f>VLOOKUP($A69,[21]temp_annual!$A$1:$G$310,7,FALSE)</f>
        <v>25.941910871299999</v>
      </c>
      <c r="AA69">
        <f>VLOOKUP($A69,[22]prec_delta!$A$1:$G$310,7,FALSE)</f>
        <v>-15.6022077991</v>
      </c>
      <c r="AB69">
        <f>VLOOKUP($A69,[23]prec_annual!$A$1:$G$310,7,FALSE)</f>
        <v>1335.0608152299999</v>
      </c>
      <c r="AC69">
        <f>VLOOKUP($A69,[24]DaerahIrigasi!$A$1:$G$310,7,FALSE)</f>
        <v>16403.1617778</v>
      </c>
      <c r="AD69" s="1">
        <f>VLOOKUP($A69,[25]!_xlnm.Database,7,FALSE)</f>
        <v>3.82326875515</v>
      </c>
    </row>
    <row r="70" spans="1:30" x14ac:dyDescent="0.25">
      <c r="A70">
        <v>69</v>
      </c>
      <c r="B70" t="s">
        <v>337</v>
      </c>
      <c r="C70" t="s">
        <v>365</v>
      </c>
      <c r="D70" t="s">
        <v>71</v>
      </c>
      <c r="E70">
        <v>5304070</v>
      </c>
      <c r="F70">
        <f>VLOOKUP($A70,[1]Plantation_LC20!$A$1:$G$310,7,FALSE)</f>
        <v>14812.654259000001</v>
      </c>
      <c r="G70">
        <f>VLOOKUP($A70,[2]Jalan_RBI!$A$1:$G$310,7,FALSE)</f>
        <v>477.10355255899998</v>
      </c>
      <c r="H70">
        <f>VLOOKUP($A70,[3]HTI!$A$1:$G$310,7,FALSE)</f>
        <v>43558.786000699998</v>
      </c>
      <c r="I70">
        <f>VLOOKUP($A70,[4]HKM_HTR!$A$1:$G$310,7,FALSE)</f>
        <v>11120.444600299999</v>
      </c>
      <c r="J70">
        <f>VLOOKUP($A70,[5]Forest!$A$1:$G$310,7,FALSE)</f>
        <v>338.71869992400002</v>
      </c>
      <c r="K70">
        <f>VLOOKUP($A70,[6]Sungai!$A$1:$G$310,7,FALSE)</f>
        <v>1410.8819207500001</v>
      </c>
      <c r="L70">
        <f>VLOOKUP($A70,[7]Burnscars!$A$1:$G$310,7,FALSE)</f>
        <v>31212.179713599999</v>
      </c>
      <c r="M70">
        <f>VLOOKUP($A70,[8]Danau!$A$1:$G$310,7,FALSE)</f>
        <v>10259.985595599999</v>
      </c>
      <c r="N70">
        <f>VLOOKUP($A70,[9]Irigasi!$A$1:$G$310,7,FALSE)</f>
        <v>150347.00095700001</v>
      </c>
      <c r="O70">
        <f>VLOOKUP($A70,[10]BadanAir!$A$1:$G$310,7,FALSE)</f>
        <v>3969.9521006999998</v>
      </c>
      <c r="P70">
        <f>VLOOKUP($A70,[11]Deforestasi!$A$1:$G$310,7,FALSE)</f>
        <v>610.71838975900005</v>
      </c>
      <c r="Q70">
        <f>VLOOKUP($A70,[12]Erosi!$A$1:$G$310,7,FALSE)</f>
        <v>737.39755747499999</v>
      </c>
      <c r="R70">
        <f>VLOOKUP($A70,[13]Banjir!$A$1:$G$310,7,FALSE)</f>
        <v>1.52925013952E-4</v>
      </c>
      <c r="S70">
        <f>VLOOKUP($A70,[14]Longsor!$A$1:$G$310,7,FALSE)</f>
        <v>0.54465766406100002</v>
      </c>
      <c r="T70">
        <f>VLOOKUP($A70,[15]Kekeringan!$A$1:$G$310,7,FALSE)</f>
        <v>0.73820387534099996</v>
      </c>
      <c r="U70">
        <f>VLOOKUP($A70,[16]NDVI!$A$1:$G$310,7,FALSE)</f>
        <v>0.68070787554300005</v>
      </c>
      <c r="V70">
        <f>VLOOKUP($A70,[17]NDWI!$A$1:$G$310,7,FALSE)</f>
        <v>-0.65113107746800003</v>
      </c>
      <c r="W70">
        <f>VLOOKUP($A70,[18]NDMI!$A$1:$G$310,7,FALSE)</f>
        <v>0.213648142722</v>
      </c>
      <c r="X70">
        <f>VLOOKUP($A70,[19]AridityIndex!$A$1:$G$310,7,FALSE)</f>
        <v>0.71506074291900001</v>
      </c>
      <c r="Y70">
        <f>VLOOKUP($A70,[20]temp_delta!$A$1:$G$310,7,FALSE)</f>
        <v>1.41620331854</v>
      </c>
      <c r="Z70">
        <f>VLOOKUP($A70,[21]temp_annual!$A$1:$G$310,7,FALSE)</f>
        <v>23.334674919000001</v>
      </c>
      <c r="AA70">
        <f>VLOOKUP($A70,[22]prec_delta!$A$1:$G$310,7,FALSE)</f>
        <v>-37.028341525099997</v>
      </c>
      <c r="AB70">
        <f>VLOOKUP($A70,[23]prec_annual!$A$1:$G$310,7,FALSE)</f>
        <v>1484.3096872599999</v>
      </c>
      <c r="AC70">
        <f>VLOOKUP($A70,[24]DaerahIrigasi!$A$1:$G$310,7,FALSE)</f>
        <v>28201.164797500001</v>
      </c>
      <c r="AD70" s="1">
        <f>VLOOKUP($A70,[25]!_xlnm.Database,7,FALSE)</f>
        <v>4</v>
      </c>
    </row>
    <row r="71" spans="1:30" x14ac:dyDescent="0.25">
      <c r="A71">
        <v>70</v>
      </c>
      <c r="B71" t="s">
        <v>337</v>
      </c>
      <c r="C71" t="s">
        <v>365</v>
      </c>
      <c r="D71" t="s">
        <v>72</v>
      </c>
      <c r="E71">
        <v>5304071</v>
      </c>
      <c r="F71">
        <f>VLOOKUP($A71,[1]Plantation_LC20!$A$1:$G$310,7,FALSE)</f>
        <v>22777.625309800002</v>
      </c>
      <c r="G71">
        <f>VLOOKUP($A71,[2]Jalan_RBI!$A$1:$G$310,7,FALSE)</f>
        <v>484.76834847700002</v>
      </c>
      <c r="H71">
        <f>VLOOKUP($A71,[3]HTI!$A$1:$G$310,7,FALSE)</f>
        <v>50209.301224800001</v>
      </c>
      <c r="I71">
        <f>VLOOKUP($A71,[4]HKM_HTR!$A$1:$G$310,7,FALSE)</f>
        <v>19468.740751099998</v>
      </c>
      <c r="J71">
        <f>VLOOKUP($A71,[5]Forest!$A$1:$G$310,7,FALSE)</f>
        <v>638.97516741699997</v>
      </c>
      <c r="K71">
        <f>VLOOKUP($A71,[6]Sungai!$A$1:$G$310,7,FALSE)</f>
        <v>2067.9193265499998</v>
      </c>
      <c r="L71">
        <f>VLOOKUP($A71,[7]Burnscars!$A$1:$G$310,7,FALSE)</f>
        <v>40666.362407599998</v>
      </c>
      <c r="M71">
        <f>VLOOKUP($A71,[8]Danau!$A$1:$G$310,7,FALSE)</f>
        <v>9284.7326104900003</v>
      </c>
      <c r="N71">
        <f>VLOOKUP($A71,[9]Irigasi!$A$1:$G$310,7,FALSE)</f>
        <v>147531.15385199999</v>
      </c>
      <c r="O71">
        <f>VLOOKUP($A71,[10]BadanAir!$A$1:$G$310,7,FALSE)</f>
        <v>3261.9652246000001</v>
      </c>
      <c r="P71">
        <f>VLOOKUP($A71,[11]Deforestasi!$A$1:$G$310,7,FALSE)</f>
        <v>36.996543666999997</v>
      </c>
      <c r="Q71">
        <f>VLOOKUP($A71,[12]Erosi!$A$1:$G$310,7,FALSE)</f>
        <v>54.867829341300002</v>
      </c>
      <c r="R71">
        <f>VLOOKUP($A71,[13]Banjir!$A$1:$G$310,7,FALSE)</f>
        <v>8.6610404217499996E-3</v>
      </c>
      <c r="S71">
        <f>VLOOKUP($A71,[14]Longsor!$A$1:$G$310,7,FALSE)</f>
        <v>0.76324762694699999</v>
      </c>
      <c r="T71">
        <f>VLOOKUP($A71,[15]Kekeringan!$A$1:$G$310,7,FALSE)</f>
        <v>0.68291049523299996</v>
      </c>
      <c r="U71">
        <f>VLOOKUP($A71,[16]NDVI!$A$1:$G$310,7,FALSE)</f>
        <v>0.71040380221499999</v>
      </c>
      <c r="V71">
        <f>VLOOKUP($A71,[17]NDWI!$A$1:$G$310,7,FALSE)</f>
        <v>-0.66564352851399999</v>
      </c>
      <c r="W71">
        <f>VLOOKUP($A71,[18]NDMI!$A$1:$G$310,7,FALSE)</f>
        <v>0.239973668557</v>
      </c>
      <c r="X71">
        <f>VLOOKUP($A71,[19]AridityIndex!$A$1:$G$310,7,FALSE)</f>
        <v>0.73142667684999996</v>
      </c>
      <c r="Y71">
        <f>VLOOKUP($A71,[20]temp_delta!$A$1:$G$310,7,FALSE)</f>
        <v>1.3925488297699999</v>
      </c>
      <c r="Z71">
        <f>VLOOKUP($A71,[21]temp_annual!$A$1:$G$310,7,FALSE)</f>
        <v>23.904613261400002</v>
      </c>
      <c r="AA71">
        <f>VLOOKUP($A71,[22]prec_delta!$A$1:$G$310,7,FALSE)</f>
        <v>-27.803442778800001</v>
      </c>
      <c r="AB71">
        <f>VLOOKUP($A71,[23]prec_annual!$A$1:$G$310,7,FALSE)</f>
        <v>1426.6034660600001</v>
      </c>
      <c r="AC71">
        <f>VLOOKUP($A71,[24]DaerahIrigasi!$A$1:$G$310,7,FALSE)</f>
        <v>31652.908402199999</v>
      </c>
      <c r="AD71" s="1">
        <f>VLOOKUP($A71,[25]!_xlnm.Database,7,FALSE)</f>
        <v>3.9625793206400002</v>
      </c>
    </row>
    <row r="72" spans="1:30" x14ac:dyDescent="0.25">
      <c r="A72">
        <v>71</v>
      </c>
      <c r="B72" t="s">
        <v>337</v>
      </c>
      <c r="C72" t="s">
        <v>365</v>
      </c>
      <c r="D72" t="s">
        <v>73</v>
      </c>
      <c r="E72">
        <v>5304072</v>
      </c>
      <c r="F72">
        <f>VLOOKUP($A72,[1]Plantation_LC20!$A$1:$G$310,7,FALSE)</f>
        <v>17174.753623100001</v>
      </c>
      <c r="G72">
        <f>VLOOKUP($A72,[2]Jalan_RBI!$A$1:$G$310,7,FALSE)</f>
        <v>827.20936591400005</v>
      </c>
      <c r="H72">
        <f>VLOOKUP($A72,[3]HTI!$A$1:$G$310,7,FALSE)</f>
        <v>40687.537479600003</v>
      </c>
      <c r="I72">
        <f>VLOOKUP($A72,[4]HKM_HTR!$A$1:$G$310,7,FALSE)</f>
        <v>6230.3384545700001</v>
      </c>
      <c r="J72">
        <f>VLOOKUP($A72,[5]Forest!$A$1:$G$310,7,FALSE)</f>
        <v>274.30248878100002</v>
      </c>
      <c r="K72">
        <f>VLOOKUP($A72,[6]Sungai!$A$1:$G$310,7,FALSE)</f>
        <v>1352.0816574600001</v>
      </c>
      <c r="L72">
        <f>VLOOKUP($A72,[7]Burnscars!$A$1:$G$310,7,FALSE)</f>
        <v>19470.076379400001</v>
      </c>
      <c r="M72">
        <f>VLOOKUP($A72,[8]Danau!$A$1:$G$310,7,FALSE)</f>
        <v>12058.561905</v>
      </c>
      <c r="N72">
        <f>VLOOKUP($A72,[9]Irigasi!$A$1:$G$310,7,FALSE)</f>
        <v>154259.76959899999</v>
      </c>
      <c r="O72">
        <f>VLOOKUP($A72,[10]BadanAir!$A$1:$G$310,7,FALSE)</f>
        <v>1521.88815428</v>
      </c>
      <c r="P72">
        <f>VLOOKUP($A72,[11]Deforestasi!$A$1:$G$310,7,FALSE)</f>
        <v>216.79308073799999</v>
      </c>
      <c r="Q72">
        <f>VLOOKUP($A72,[12]Erosi!$A$1:$G$310,7,FALSE)</f>
        <v>201.72945032000001</v>
      </c>
      <c r="R72">
        <f>VLOOKUP($A72,[13]Banjir!$A$1:$G$310,7,FALSE)</f>
        <v>4.9348698020399998E-2</v>
      </c>
      <c r="S72">
        <f>VLOOKUP($A72,[14]Longsor!$A$1:$G$310,7,FALSE)</f>
        <v>0.12779984373</v>
      </c>
      <c r="T72">
        <f>VLOOKUP($A72,[15]Kekeringan!$A$1:$G$310,7,FALSE)</f>
        <v>0.77213781825200001</v>
      </c>
      <c r="U72">
        <f>VLOOKUP($A72,[16]NDVI!$A$1:$G$310,7,FALSE)</f>
        <v>0.69412928587199996</v>
      </c>
      <c r="V72">
        <f>VLOOKUP($A72,[17]NDWI!$A$1:$G$310,7,FALSE)</f>
        <v>-0.656455096239</v>
      </c>
      <c r="W72">
        <f>VLOOKUP($A72,[18]NDMI!$A$1:$G$310,7,FALSE)</f>
        <v>0.22233412290999999</v>
      </c>
      <c r="X72">
        <f>VLOOKUP($A72,[19]AridityIndex!$A$1:$G$310,7,FALSE)</f>
        <v>0.76093275346099998</v>
      </c>
      <c r="Y72">
        <f>VLOOKUP($A72,[20]temp_delta!$A$1:$G$310,7,FALSE)</f>
        <v>1.42018158341</v>
      </c>
      <c r="Z72">
        <f>VLOOKUP($A72,[21]temp_annual!$A$1:$G$310,7,FALSE)</f>
        <v>24.217600590299998</v>
      </c>
      <c r="AA72">
        <f>VLOOKUP($A72,[22]prec_delta!$A$1:$G$310,7,FALSE)</f>
        <v>-33.9497430212</v>
      </c>
      <c r="AB72">
        <f>VLOOKUP($A72,[23]prec_annual!$A$1:$G$310,7,FALSE)</f>
        <v>1382.37737496</v>
      </c>
      <c r="AC72">
        <f>VLOOKUP($A72,[24]DaerahIrigasi!$A$1:$G$310,7,FALSE)</f>
        <v>16719.979510599998</v>
      </c>
      <c r="AD72" s="1">
        <f>VLOOKUP($A72,[25]!_xlnm.Database,7,FALSE)</f>
        <v>3.8639145722100001</v>
      </c>
    </row>
    <row r="73" spans="1:30" x14ac:dyDescent="0.25">
      <c r="A73">
        <v>72</v>
      </c>
      <c r="B73" t="s">
        <v>337</v>
      </c>
      <c r="C73" t="s">
        <v>365</v>
      </c>
      <c r="D73" t="s">
        <v>74</v>
      </c>
      <c r="E73">
        <v>5304080</v>
      </c>
      <c r="F73">
        <f>VLOOKUP($A73,[1]Plantation_LC20!$A$1:$G$310,7,FALSE)</f>
        <v>29509.092551199999</v>
      </c>
      <c r="G73">
        <f>VLOOKUP($A73,[2]Jalan_RBI!$A$1:$G$310,7,FALSE)</f>
        <v>620.92878437399997</v>
      </c>
      <c r="H73">
        <f>VLOOKUP($A73,[3]HTI!$A$1:$G$310,7,FALSE)</f>
        <v>57084.272485499998</v>
      </c>
      <c r="I73">
        <f>VLOOKUP($A73,[4]HKM_HTR!$A$1:$G$310,7,FALSE)</f>
        <v>6700.8779731000004</v>
      </c>
      <c r="J73">
        <f>VLOOKUP($A73,[5]Forest!$A$1:$G$310,7,FALSE)</f>
        <v>2355.8088636000002</v>
      </c>
      <c r="K73">
        <f>VLOOKUP($A73,[6]Sungai!$A$1:$G$310,7,FALSE)</f>
        <v>1244.03233344</v>
      </c>
      <c r="L73">
        <f>VLOOKUP($A73,[7]Burnscars!$A$1:$G$310,7,FALSE)</f>
        <v>19923.020299700001</v>
      </c>
      <c r="M73">
        <f>VLOOKUP($A73,[8]Danau!$A$1:$G$310,7,FALSE)</f>
        <v>3738.0403690500002</v>
      </c>
      <c r="N73">
        <f>VLOOKUP($A73,[9]Irigasi!$A$1:$G$310,7,FALSE)</f>
        <v>169608.91972199999</v>
      </c>
      <c r="O73">
        <f>VLOOKUP($A73,[10]BadanAir!$A$1:$G$310,7,FALSE)</f>
        <v>2147.6628738200002</v>
      </c>
      <c r="P73">
        <f>VLOOKUP($A73,[11]Deforestasi!$A$1:$G$310,7,FALSE)</f>
        <v>343.626124129</v>
      </c>
      <c r="Q73">
        <f>VLOOKUP($A73,[12]Erosi!$A$1:$G$310,7,FALSE)</f>
        <v>509.26532399199999</v>
      </c>
      <c r="R73">
        <f>VLOOKUP($A73,[13]Banjir!$A$1:$G$310,7,FALSE)</f>
        <v>6.6447560403700007E-2</v>
      </c>
      <c r="S73">
        <f>VLOOKUP($A73,[14]Longsor!$A$1:$G$310,7,FALSE)</f>
        <v>0.141142990281</v>
      </c>
      <c r="T73">
        <f>VLOOKUP($A73,[15]Kekeringan!$A$1:$G$310,7,FALSE)</f>
        <v>0.75890479927300003</v>
      </c>
      <c r="U73">
        <f>VLOOKUP($A73,[16]NDVI!$A$1:$G$310,7,FALSE)</f>
        <v>0.68485610078699999</v>
      </c>
      <c r="V73">
        <f>VLOOKUP($A73,[17]NDWI!$A$1:$G$310,7,FALSE)</f>
        <v>-0.64717265773900001</v>
      </c>
      <c r="W73">
        <f>VLOOKUP($A73,[18]NDMI!$A$1:$G$310,7,FALSE)</f>
        <v>0.20970107191699999</v>
      </c>
      <c r="X73">
        <f>VLOOKUP($A73,[19]AridityIndex!$A$1:$G$310,7,FALSE)</f>
        <v>0.75286829752499995</v>
      </c>
      <c r="Y73">
        <f>VLOOKUP($A73,[20]temp_delta!$A$1:$G$310,7,FALSE)</f>
        <v>1.4276206386400001</v>
      </c>
      <c r="Z73">
        <f>VLOOKUP($A73,[21]temp_annual!$A$1:$G$310,7,FALSE)</f>
        <v>24.5267039328</v>
      </c>
      <c r="AA73">
        <f>VLOOKUP($A73,[22]prec_delta!$A$1:$G$310,7,FALSE)</f>
        <v>-40.158675511600002</v>
      </c>
      <c r="AB73">
        <f>VLOOKUP($A73,[23]prec_annual!$A$1:$G$310,7,FALSE)</f>
        <v>1408.4306372999999</v>
      </c>
      <c r="AC73">
        <f>VLOOKUP($A73,[24]DaerahIrigasi!$A$1:$G$310,7,FALSE)</f>
        <v>10403.386771900001</v>
      </c>
      <c r="AD73" s="1">
        <f>VLOOKUP($A73,[25]!_xlnm.Database,7,FALSE)</f>
        <v>3.6869924111299999</v>
      </c>
    </row>
    <row r="74" spans="1:30" x14ac:dyDescent="0.25">
      <c r="A74">
        <v>73</v>
      </c>
      <c r="B74" t="s">
        <v>337</v>
      </c>
      <c r="C74" t="s">
        <v>365</v>
      </c>
      <c r="D74" t="s">
        <v>75</v>
      </c>
      <c r="E74">
        <v>5304081</v>
      </c>
      <c r="F74">
        <f>VLOOKUP($A74,[1]Plantation_LC20!$A$1:$G$310,7,FALSE)</f>
        <v>25419.696050999999</v>
      </c>
      <c r="G74">
        <f>VLOOKUP($A74,[2]Jalan_RBI!$A$1:$G$310,7,FALSE)</f>
        <v>458.67100395300002</v>
      </c>
      <c r="H74">
        <f>VLOOKUP($A74,[3]HTI!$A$1:$G$310,7,FALSE)</f>
        <v>53527.438761799996</v>
      </c>
      <c r="I74">
        <f>VLOOKUP($A74,[4]HKM_HTR!$A$1:$G$310,7,FALSE)</f>
        <v>3695.4436007899999</v>
      </c>
      <c r="J74">
        <f>VLOOKUP($A74,[5]Forest!$A$1:$G$310,7,FALSE)</f>
        <v>1922.19756239</v>
      </c>
      <c r="K74">
        <f>VLOOKUP($A74,[6]Sungai!$A$1:$G$310,7,FALSE)</f>
        <v>824.02782990799994</v>
      </c>
      <c r="L74">
        <f>VLOOKUP($A74,[7]Burnscars!$A$1:$G$310,7,FALSE)</f>
        <v>27054.479668</v>
      </c>
      <c r="M74">
        <f>VLOOKUP($A74,[8]Danau!$A$1:$G$310,7,FALSE)</f>
        <v>5712.2681240100001</v>
      </c>
      <c r="N74">
        <f>VLOOKUP($A74,[9]Irigasi!$A$1:$G$310,7,FALSE)</f>
        <v>163281.31145199999</v>
      </c>
      <c r="O74">
        <f>VLOOKUP($A74,[10]BadanAir!$A$1:$G$310,7,FALSE)</f>
        <v>1403.04924059</v>
      </c>
      <c r="P74">
        <f>VLOOKUP($A74,[11]Deforestasi!$A$1:$G$310,7,FALSE)</f>
        <v>45.048360414000001</v>
      </c>
      <c r="Q74">
        <f>VLOOKUP($A74,[12]Erosi!$A$1:$G$310,7,FALSE)</f>
        <v>47.354977636800001</v>
      </c>
      <c r="R74">
        <f>VLOOKUP($A74,[13]Banjir!$A$1:$G$310,7,FALSE)</f>
        <v>0</v>
      </c>
      <c r="S74">
        <f>VLOOKUP($A74,[14]Longsor!$A$1:$G$310,7,FALSE)</f>
        <v>0.47131240117500001</v>
      </c>
      <c r="T74">
        <f>VLOOKUP($A74,[15]Kekeringan!$A$1:$G$310,7,FALSE)</f>
        <v>0.75389250712400002</v>
      </c>
      <c r="U74">
        <f>VLOOKUP($A74,[16]NDVI!$A$1:$G$310,7,FALSE)</f>
        <v>0.66215957698500005</v>
      </c>
      <c r="V74">
        <f>VLOOKUP($A74,[17]NDWI!$A$1:$G$310,7,FALSE)</f>
        <v>-0.63737321978399997</v>
      </c>
      <c r="W74">
        <f>VLOOKUP($A74,[18]NDMI!$A$1:$G$310,7,FALSE)</f>
        <v>0.20993506991300001</v>
      </c>
      <c r="X74">
        <f>VLOOKUP($A74,[19]AridityIndex!$A$1:$G$310,7,FALSE)</f>
        <v>0.70572792872500001</v>
      </c>
      <c r="Y74">
        <f>VLOOKUP($A74,[20]temp_delta!$A$1:$G$310,7,FALSE)</f>
        <v>1.4199397688299999</v>
      </c>
      <c r="Z74">
        <f>VLOOKUP($A74,[21]temp_annual!$A$1:$G$310,7,FALSE)</f>
        <v>23.457465016099999</v>
      </c>
      <c r="AA74">
        <f>VLOOKUP($A74,[22]prec_delta!$A$1:$G$310,7,FALSE)</f>
        <v>-43.227696455199997</v>
      </c>
      <c r="AB74">
        <f>VLOOKUP($A74,[23]prec_annual!$A$1:$G$310,7,FALSE)</f>
        <v>1510.1558996700001</v>
      </c>
      <c r="AC74">
        <f>VLOOKUP($A74,[24]DaerahIrigasi!$A$1:$G$310,7,FALSE)</f>
        <v>18666.026489600001</v>
      </c>
      <c r="AD74" s="1">
        <f>VLOOKUP($A74,[25]!_xlnm.Database,7,FALSE)</f>
        <v>4</v>
      </c>
    </row>
    <row r="75" spans="1:30" x14ac:dyDescent="0.25">
      <c r="A75">
        <v>74</v>
      </c>
      <c r="B75" t="s">
        <v>337</v>
      </c>
      <c r="C75" t="s">
        <v>365</v>
      </c>
      <c r="D75" t="s">
        <v>76</v>
      </c>
      <c r="E75">
        <v>5304082</v>
      </c>
      <c r="F75">
        <f>VLOOKUP($A75,[1]Plantation_LC20!$A$1:$G$310,7,FALSE)</f>
        <v>29271.104015299999</v>
      </c>
      <c r="G75">
        <f>VLOOKUP($A75,[2]Jalan_RBI!$A$1:$G$310,7,FALSE)</f>
        <v>850.35166262899997</v>
      </c>
      <c r="H75">
        <f>VLOOKUP($A75,[3]HTI!$A$1:$G$310,7,FALSE)</f>
        <v>62977.664588599997</v>
      </c>
      <c r="I75">
        <f>VLOOKUP($A75,[4]HKM_HTR!$A$1:$G$310,7,FALSE)</f>
        <v>3488.2785675199998</v>
      </c>
      <c r="J75">
        <f>VLOOKUP($A75,[5]Forest!$A$1:$G$310,7,FALSE)</f>
        <v>1648.1341252300001</v>
      </c>
      <c r="K75">
        <f>VLOOKUP($A75,[6]Sungai!$A$1:$G$310,7,FALSE)</f>
        <v>1249.34088329</v>
      </c>
      <c r="L75">
        <f>VLOOKUP($A75,[7]Burnscars!$A$1:$G$310,7,FALSE)</f>
        <v>15458.2224217</v>
      </c>
      <c r="M75">
        <f>VLOOKUP($A75,[8]Danau!$A$1:$G$310,7,FALSE)</f>
        <v>3389.6907644299999</v>
      </c>
      <c r="N75">
        <f>VLOOKUP($A75,[9]Irigasi!$A$1:$G$310,7,FALSE)</f>
        <v>176488.445829</v>
      </c>
      <c r="O75">
        <f>VLOOKUP($A75,[10]BadanAir!$A$1:$G$310,7,FALSE)</f>
        <v>3003.93558725</v>
      </c>
      <c r="P75">
        <f>VLOOKUP($A75,[11]Deforestasi!$A$1:$G$310,7,FALSE)</f>
        <v>270.24612850300002</v>
      </c>
      <c r="Q75">
        <f>VLOOKUP($A75,[12]Erosi!$A$1:$G$310,7,FALSE)</f>
        <v>518.33827414200005</v>
      </c>
      <c r="R75">
        <f>VLOOKUP($A75,[13]Banjir!$A$1:$G$310,7,FALSE)</f>
        <v>4.6883178537199997E-2</v>
      </c>
      <c r="S75">
        <f>VLOOKUP($A75,[14]Longsor!$A$1:$G$310,7,FALSE)</f>
        <v>6.4078841512499998E-2</v>
      </c>
      <c r="T75">
        <f>VLOOKUP($A75,[15]Kekeringan!$A$1:$G$310,7,FALSE)</f>
        <v>0.76470724271400004</v>
      </c>
      <c r="U75">
        <f>VLOOKUP($A75,[16]NDVI!$A$1:$G$310,7,FALSE)</f>
        <v>0.67537885901799999</v>
      </c>
      <c r="V75">
        <f>VLOOKUP($A75,[17]NDWI!$A$1:$G$310,7,FALSE)</f>
        <v>-0.63680551537700003</v>
      </c>
      <c r="W75">
        <f>VLOOKUP($A75,[18]NDMI!$A$1:$G$310,7,FALSE)</f>
        <v>0.19108290067100001</v>
      </c>
      <c r="X75">
        <f>VLOOKUP($A75,[19]AridityIndex!$A$1:$G$310,7,FALSE)</f>
        <v>0.76620638519200002</v>
      </c>
      <c r="Y75">
        <f>VLOOKUP($A75,[20]temp_delta!$A$1:$G$310,7,FALSE)</f>
        <v>1.4400695058099999</v>
      </c>
      <c r="Z75">
        <f>VLOOKUP($A75,[21]temp_annual!$A$1:$G$310,7,FALSE)</f>
        <v>24.9125306597</v>
      </c>
      <c r="AA75">
        <f>VLOOKUP($A75,[22]prec_delta!$A$1:$G$310,7,FALSE)</f>
        <v>-40.5843416688</v>
      </c>
      <c r="AB75">
        <f>VLOOKUP($A75,[23]prec_annual!$A$1:$G$310,7,FALSE)</f>
        <v>1379.6471145600001</v>
      </c>
      <c r="AC75">
        <f>VLOOKUP($A75,[24]DaerahIrigasi!$A$1:$G$310,7,FALSE)</f>
        <v>5169.8860448300002</v>
      </c>
      <c r="AD75" s="1">
        <f>VLOOKUP($A75,[25]!_xlnm.Database,7,FALSE)</f>
        <v>3.3726468222000001</v>
      </c>
    </row>
    <row r="76" spans="1:30" x14ac:dyDescent="0.25">
      <c r="A76">
        <v>75</v>
      </c>
      <c r="B76" t="s">
        <v>337</v>
      </c>
      <c r="C76" t="s">
        <v>365</v>
      </c>
      <c r="D76" t="s">
        <v>77</v>
      </c>
      <c r="E76">
        <v>5304090</v>
      </c>
      <c r="F76">
        <f>VLOOKUP($A76,[1]Plantation_LC20!$A$1:$G$310,7,FALSE)</f>
        <v>21638.103743200001</v>
      </c>
      <c r="G76">
        <f>VLOOKUP($A76,[2]Jalan_RBI!$A$1:$G$310,7,FALSE)</f>
        <v>595.69783001200005</v>
      </c>
      <c r="H76">
        <f>VLOOKUP($A76,[3]HTI!$A$1:$G$310,7,FALSE)</f>
        <v>50741.731566100003</v>
      </c>
      <c r="I76">
        <f>VLOOKUP($A76,[4]HKM_HTR!$A$1:$G$310,7,FALSE)</f>
        <v>6965.9897628799999</v>
      </c>
      <c r="J76">
        <f>VLOOKUP($A76,[5]Forest!$A$1:$G$310,7,FALSE)</f>
        <v>443.20573350500001</v>
      </c>
      <c r="K76">
        <f>VLOOKUP($A76,[6]Sungai!$A$1:$G$310,7,FALSE)</f>
        <v>1065.81320598</v>
      </c>
      <c r="L76">
        <f>VLOOKUP($A76,[7]Burnscars!$A$1:$G$310,7,FALSE)</f>
        <v>33480.801398000003</v>
      </c>
      <c r="M76">
        <f>VLOOKUP($A76,[8]Danau!$A$1:$G$310,7,FALSE)</f>
        <v>12330.867200500001</v>
      </c>
      <c r="N76">
        <f>VLOOKUP($A76,[9]Irigasi!$A$1:$G$310,7,FALSE)</f>
        <v>156764.92113999999</v>
      </c>
      <c r="O76">
        <f>VLOOKUP($A76,[10]BadanAir!$A$1:$G$310,7,FALSE)</f>
        <v>1797.2146658500001</v>
      </c>
      <c r="P76">
        <f>VLOOKUP($A76,[11]Deforestasi!$A$1:$G$310,7,FALSE)</f>
        <v>179.87993910700001</v>
      </c>
      <c r="Q76">
        <f>VLOOKUP($A76,[12]Erosi!$A$1:$G$310,7,FALSE)</f>
        <v>261.36419430299998</v>
      </c>
      <c r="R76">
        <f>VLOOKUP($A76,[13]Banjir!$A$1:$G$310,7,FALSE)</f>
        <v>0</v>
      </c>
      <c r="S76">
        <f>VLOOKUP($A76,[14]Longsor!$A$1:$G$310,7,FALSE)</f>
        <v>0.67186548068700003</v>
      </c>
      <c r="T76">
        <f>VLOOKUP($A76,[15]Kekeringan!$A$1:$G$310,7,FALSE)</f>
        <v>0.72756802025099998</v>
      </c>
      <c r="U76">
        <f>VLOOKUP($A76,[16]NDVI!$A$1:$G$310,7,FALSE)</f>
        <v>0.66673769758799994</v>
      </c>
      <c r="V76">
        <f>VLOOKUP($A76,[17]NDWI!$A$1:$G$310,7,FALSE)</f>
        <v>-0.64262880369200004</v>
      </c>
      <c r="W76">
        <f>VLOOKUP($A76,[18]NDMI!$A$1:$G$310,7,FALSE)</f>
        <v>0.207803038203</v>
      </c>
      <c r="X76">
        <f>VLOOKUP($A76,[19]AridityIndex!$A$1:$G$310,7,FALSE)</f>
        <v>0.69697536060200005</v>
      </c>
      <c r="Y76">
        <f>VLOOKUP($A76,[20]temp_delta!$A$1:$G$310,7,FALSE)</f>
        <v>1.4130592798199999</v>
      </c>
      <c r="Z76">
        <f>VLOOKUP($A76,[21]temp_annual!$A$1:$G$310,7,FALSE)</f>
        <v>23.115500082600001</v>
      </c>
      <c r="AA76">
        <f>VLOOKUP($A76,[22]prec_delta!$A$1:$G$310,7,FALSE)</f>
        <v>-40.114864445599999</v>
      </c>
      <c r="AB76">
        <f>VLOOKUP($A76,[23]prec_annual!$A$1:$G$310,7,FALSE)</f>
        <v>1527.0881727599999</v>
      </c>
      <c r="AC76">
        <f>VLOOKUP($A76,[24]DaerahIrigasi!$A$1:$G$310,7,FALSE)</f>
        <v>27483.561518400002</v>
      </c>
      <c r="AD76" s="1">
        <f>VLOOKUP($A76,[25]!_xlnm.Database,7,FALSE)</f>
        <v>4</v>
      </c>
    </row>
    <row r="77" spans="1:30" x14ac:dyDescent="0.25">
      <c r="A77">
        <v>76</v>
      </c>
      <c r="B77" t="s">
        <v>337</v>
      </c>
      <c r="C77" t="s">
        <v>365</v>
      </c>
      <c r="D77" t="s">
        <v>78</v>
      </c>
      <c r="E77">
        <v>5304091</v>
      </c>
      <c r="F77">
        <f>VLOOKUP($A77,[1]Plantation_LC20!$A$1:$G$310,7,FALSE)</f>
        <v>28516.1703677</v>
      </c>
      <c r="G77">
        <f>VLOOKUP($A77,[2]Jalan_RBI!$A$1:$G$310,7,FALSE)</f>
        <v>413.40532460600002</v>
      </c>
      <c r="H77">
        <f>VLOOKUP($A77,[3]HTI!$A$1:$G$310,7,FALSE)</f>
        <v>57621.679541500002</v>
      </c>
      <c r="I77">
        <f>VLOOKUP($A77,[4]HKM_HTR!$A$1:$G$310,7,FALSE)</f>
        <v>15565.346595700001</v>
      </c>
      <c r="J77">
        <f>VLOOKUP($A77,[5]Forest!$A$1:$G$310,7,FALSE)</f>
        <v>1959.76932627</v>
      </c>
      <c r="K77">
        <f>VLOOKUP($A77,[6]Sungai!$A$1:$G$310,7,FALSE)</f>
        <v>2112.93067458</v>
      </c>
      <c r="L77">
        <f>VLOOKUP($A77,[7]Burnscars!$A$1:$G$310,7,FALSE)</f>
        <v>45105.6905701</v>
      </c>
      <c r="M77">
        <f>VLOOKUP($A77,[8]Danau!$A$1:$G$310,7,FALSE)</f>
        <v>16157.6471723</v>
      </c>
      <c r="N77">
        <f>VLOOKUP($A77,[9]Irigasi!$A$1:$G$310,7,FALSE)</f>
        <v>156950.406407</v>
      </c>
      <c r="O77">
        <f>VLOOKUP($A77,[10]BadanAir!$A$1:$G$310,7,FALSE)</f>
        <v>2398.4700053800002</v>
      </c>
      <c r="P77">
        <f>VLOOKUP($A77,[11]Deforestasi!$A$1:$G$310,7,FALSE)</f>
        <v>13.318066915299999</v>
      </c>
      <c r="Q77">
        <f>VLOOKUP($A77,[12]Erosi!$A$1:$G$310,7,FALSE)</f>
        <v>88.764694738000003</v>
      </c>
      <c r="R77">
        <f>VLOOKUP($A77,[13]Banjir!$A$1:$G$310,7,FALSE)</f>
        <v>0</v>
      </c>
      <c r="S77">
        <f>VLOOKUP($A77,[14]Longsor!$A$1:$G$310,7,FALSE)</f>
        <v>0.83768818134599998</v>
      </c>
      <c r="T77">
        <f>VLOOKUP($A77,[15]Kekeringan!$A$1:$G$310,7,FALSE)</f>
        <v>0.683102642599</v>
      </c>
      <c r="U77">
        <f>VLOOKUP($A77,[16]NDVI!$A$1:$G$310,7,FALSE)</f>
        <v>0.69894202135100003</v>
      </c>
      <c r="V77">
        <f>VLOOKUP($A77,[17]NDWI!$A$1:$G$310,7,FALSE)</f>
        <v>-0.65621010315600004</v>
      </c>
      <c r="W77">
        <f>VLOOKUP($A77,[18]NDMI!$A$1:$G$310,7,FALSE)</f>
        <v>0.23113844571200001</v>
      </c>
      <c r="X77">
        <f>VLOOKUP($A77,[19]AridityIndex!$A$1:$G$310,7,FALSE)</f>
        <v>0.71874190929100001</v>
      </c>
      <c r="Y77">
        <f>VLOOKUP($A77,[20]temp_delta!$A$1:$G$310,7,FALSE)</f>
        <v>1.3946319124</v>
      </c>
      <c r="Z77">
        <f>VLOOKUP($A77,[21]temp_annual!$A$1:$G$310,7,FALSE)</f>
        <v>23.830926638400001</v>
      </c>
      <c r="AA77">
        <f>VLOOKUP($A77,[22]prec_delta!$A$1:$G$310,7,FALSE)</f>
        <v>-31.063399167499998</v>
      </c>
      <c r="AB77">
        <f>VLOOKUP($A77,[23]prec_annual!$A$1:$G$310,7,FALSE)</f>
        <v>1438.86943823</v>
      </c>
      <c r="AC77">
        <f>VLOOKUP($A77,[24]DaerahIrigasi!$A$1:$G$310,7,FALSE)</f>
        <v>36502.959196299998</v>
      </c>
      <c r="AD77" s="1">
        <f>VLOOKUP($A77,[25]!_xlnm.Database,7,FALSE)</f>
        <v>3.9537511032700001</v>
      </c>
    </row>
    <row r="78" spans="1:30" x14ac:dyDescent="0.25">
      <c r="A78">
        <v>77</v>
      </c>
      <c r="B78" t="s">
        <v>337</v>
      </c>
      <c r="C78" t="s">
        <v>365</v>
      </c>
      <c r="D78" t="s">
        <v>79</v>
      </c>
      <c r="E78">
        <v>5304100</v>
      </c>
      <c r="F78">
        <f>VLOOKUP($A78,[1]Plantation_LC20!$A$1:$G$310,7,FALSE)</f>
        <v>29702.342283900001</v>
      </c>
      <c r="G78">
        <f>VLOOKUP($A78,[2]Jalan_RBI!$A$1:$G$310,7,FALSE)</f>
        <v>450.66847013099999</v>
      </c>
      <c r="H78">
        <f>VLOOKUP($A78,[3]HTI!$A$1:$G$310,7,FALSE)</f>
        <v>58997.302623000003</v>
      </c>
      <c r="I78">
        <f>VLOOKUP($A78,[4]HKM_HTR!$A$1:$G$310,7,FALSE)</f>
        <v>7143.0985186999997</v>
      </c>
      <c r="J78">
        <f>VLOOKUP($A78,[5]Forest!$A$1:$G$310,7,FALSE)</f>
        <v>602.52094620399998</v>
      </c>
      <c r="K78">
        <f>VLOOKUP($A78,[6]Sungai!$A$1:$G$310,7,FALSE)</f>
        <v>989.49753615999998</v>
      </c>
      <c r="L78">
        <f>VLOOKUP($A78,[7]Burnscars!$A$1:$G$310,7,FALSE)</f>
        <v>35462.280562699998</v>
      </c>
      <c r="M78">
        <f>VLOOKUP($A78,[8]Danau!$A$1:$G$310,7,FALSE)</f>
        <v>10802.0453103</v>
      </c>
      <c r="N78">
        <f>VLOOKUP($A78,[9]Irigasi!$A$1:$G$310,7,FALSE)</f>
        <v>164798.11794699999</v>
      </c>
      <c r="O78">
        <f>VLOOKUP($A78,[10]BadanAir!$A$1:$G$310,7,FALSE)</f>
        <v>4626.2279736999999</v>
      </c>
      <c r="P78">
        <f>VLOOKUP($A78,[11]Deforestasi!$A$1:$G$310,7,FALSE)</f>
        <v>88.059220714800006</v>
      </c>
      <c r="Q78">
        <f>VLOOKUP($A78,[12]Erosi!$A$1:$G$310,7,FALSE)</f>
        <v>62.224632661599998</v>
      </c>
      <c r="R78">
        <f>VLOOKUP($A78,[13]Banjir!$A$1:$G$310,7,FALSE)</f>
        <v>0</v>
      </c>
      <c r="S78">
        <f>VLOOKUP($A78,[14]Longsor!$A$1:$G$310,7,FALSE)</f>
        <v>0.62960381085200001</v>
      </c>
      <c r="T78">
        <f>VLOOKUP($A78,[15]Kekeringan!$A$1:$G$310,7,FALSE)</f>
        <v>0.75452773278399998</v>
      </c>
      <c r="U78">
        <f>VLOOKUP($A78,[16]NDVI!$A$1:$G$310,7,FALSE)</f>
        <v>0.65374312506499999</v>
      </c>
      <c r="V78">
        <f>VLOOKUP($A78,[17]NDWI!$A$1:$G$310,7,FALSE)</f>
        <v>-0.63437715316999999</v>
      </c>
      <c r="W78">
        <f>VLOOKUP($A78,[18]NDMI!$A$1:$G$310,7,FALSE)</f>
        <v>0.184997860338</v>
      </c>
      <c r="X78">
        <f>VLOOKUP($A78,[19]AridityIndex!$A$1:$G$310,7,FALSE)</f>
        <v>0.67738377363000002</v>
      </c>
      <c r="Y78">
        <f>VLOOKUP($A78,[20]temp_delta!$A$1:$G$310,7,FALSE)</f>
        <v>1.41247089214</v>
      </c>
      <c r="Z78">
        <f>VLOOKUP($A78,[21]temp_annual!$A$1:$G$310,7,FALSE)</f>
        <v>22.779104544100001</v>
      </c>
      <c r="AA78">
        <f>VLOOKUP($A78,[22]prec_delta!$A$1:$G$310,7,FALSE)</f>
        <v>-43.623031586099998</v>
      </c>
      <c r="AB78">
        <f>VLOOKUP($A78,[23]prec_annual!$A$1:$G$310,7,FALSE)</f>
        <v>1572.5473179400001</v>
      </c>
      <c r="AC78">
        <f>VLOOKUP($A78,[24]DaerahIrigasi!$A$1:$G$310,7,FALSE)</f>
        <v>25111.931024099998</v>
      </c>
      <c r="AD78" s="1">
        <f>VLOOKUP($A78,[25]!_xlnm.Database,7,FALSE)</f>
        <v>4</v>
      </c>
    </row>
    <row r="79" spans="1:30" x14ac:dyDescent="0.25">
      <c r="A79">
        <v>78</v>
      </c>
      <c r="B79" t="s">
        <v>337</v>
      </c>
      <c r="C79" t="s">
        <v>365</v>
      </c>
      <c r="D79" t="s">
        <v>80</v>
      </c>
      <c r="E79">
        <v>5304101</v>
      </c>
      <c r="F79">
        <f>VLOOKUP($A79,[1]Plantation_LC20!$A$1:$G$310,7,FALSE)</f>
        <v>31834.775576399999</v>
      </c>
      <c r="G79">
        <f>VLOOKUP($A79,[2]Jalan_RBI!$A$1:$G$310,7,FALSE)</f>
        <v>503.45480115200002</v>
      </c>
      <c r="H79">
        <f>VLOOKUP($A79,[3]HTI!$A$1:$G$310,7,FALSE)</f>
        <v>72105.712633899995</v>
      </c>
      <c r="I79">
        <f>VLOOKUP($A79,[4]HKM_HTR!$A$1:$G$310,7,FALSE)</f>
        <v>18945.2112395</v>
      </c>
      <c r="J79">
        <f>VLOOKUP($A79,[5]Forest!$A$1:$G$310,7,FALSE)</f>
        <v>1914.0570491799999</v>
      </c>
      <c r="K79">
        <f>VLOOKUP($A79,[6]Sungai!$A$1:$G$310,7,FALSE)</f>
        <v>1776.7123606099999</v>
      </c>
      <c r="L79">
        <f>VLOOKUP($A79,[7]Burnscars!$A$1:$G$310,7,FALSE)</f>
        <v>36231.032189700003</v>
      </c>
      <c r="M79">
        <f>VLOOKUP($A79,[8]Danau!$A$1:$G$310,7,FALSE)</f>
        <v>4595.3801327700003</v>
      </c>
      <c r="N79">
        <f>VLOOKUP($A79,[9]Irigasi!$A$1:$G$310,7,FALSE)</f>
        <v>177277.218601</v>
      </c>
      <c r="O79">
        <f>VLOOKUP($A79,[10]BadanAir!$A$1:$G$310,7,FALSE)</f>
        <v>2160.9911000000002</v>
      </c>
      <c r="P79">
        <f>VLOOKUP($A79,[11]Deforestasi!$A$1:$G$310,7,FALSE)</f>
        <v>97.659698543999994</v>
      </c>
      <c r="Q79">
        <f>VLOOKUP($A79,[12]Erosi!$A$1:$G$310,7,FALSE)</f>
        <v>97.711780075999997</v>
      </c>
      <c r="R79">
        <f>VLOOKUP($A79,[13]Banjir!$A$1:$G$310,7,FALSE)</f>
        <v>6.0050231338799998E-2</v>
      </c>
      <c r="S79">
        <f>VLOOKUP($A79,[14]Longsor!$A$1:$G$310,7,FALSE)</f>
        <v>0.35319126600900003</v>
      </c>
      <c r="T79">
        <f>VLOOKUP($A79,[15]Kekeringan!$A$1:$G$310,7,FALSE)</f>
        <v>0.74643370460299996</v>
      </c>
      <c r="U79">
        <f>VLOOKUP($A79,[16]NDVI!$A$1:$G$310,7,FALSE)</f>
        <v>0.64915337228500003</v>
      </c>
      <c r="V79">
        <f>VLOOKUP($A79,[17]NDWI!$A$1:$G$310,7,FALSE)</f>
        <v>-0.62916535862900003</v>
      </c>
      <c r="W79">
        <f>VLOOKUP($A79,[18]NDMI!$A$1:$G$310,7,FALSE)</f>
        <v>0.19825891532199999</v>
      </c>
      <c r="X79">
        <f>VLOOKUP($A79,[19]AridityIndex!$A$1:$G$310,7,FALSE)</f>
        <v>0.75791714236700003</v>
      </c>
      <c r="Y79">
        <f>VLOOKUP($A79,[20]temp_delta!$A$1:$G$310,7,FALSE)</f>
        <v>1.4109152440099999</v>
      </c>
      <c r="Z79">
        <f>VLOOKUP($A79,[21]temp_annual!$A$1:$G$310,7,FALSE)</f>
        <v>25.233979920900001</v>
      </c>
      <c r="AA79">
        <f>VLOOKUP($A79,[22]prec_delta!$A$1:$G$310,7,FALSE)</f>
        <v>-35.972634798599998</v>
      </c>
      <c r="AB79">
        <f>VLOOKUP($A79,[23]prec_annual!$A$1:$G$310,7,FALSE)</f>
        <v>1377.1334197599999</v>
      </c>
      <c r="AC79">
        <f>VLOOKUP($A79,[24]DaerahIrigasi!$A$1:$G$310,7,FALSE)</f>
        <v>21692.7031178</v>
      </c>
      <c r="AD79" s="1">
        <f>VLOOKUP($A79,[25]!_xlnm.Database,7,FALSE)</f>
        <v>3.44810019104</v>
      </c>
    </row>
    <row r="80" spans="1:30" x14ac:dyDescent="0.25">
      <c r="A80">
        <v>79</v>
      </c>
      <c r="B80" t="s">
        <v>337</v>
      </c>
      <c r="C80" t="s">
        <v>365</v>
      </c>
      <c r="D80" t="s">
        <v>81</v>
      </c>
      <c r="E80">
        <v>5304102</v>
      </c>
      <c r="F80">
        <f>VLOOKUP($A80,[1]Plantation_LC20!$A$1:$G$310,7,FALSE)</f>
        <v>35956.755519400002</v>
      </c>
      <c r="G80">
        <f>VLOOKUP($A80,[2]Jalan_RBI!$A$1:$G$310,7,FALSE)</f>
        <v>430.61399124600001</v>
      </c>
      <c r="H80">
        <f>VLOOKUP($A80,[3]HTI!$A$1:$G$310,7,FALSE)</f>
        <v>65943.689650500004</v>
      </c>
      <c r="I80">
        <f>VLOOKUP($A80,[4]HKM_HTR!$A$1:$G$310,7,FALSE)</f>
        <v>15658.1063997</v>
      </c>
      <c r="J80">
        <f>VLOOKUP($A80,[5]Forest!$A$1:$G$310,7,FALSE)</f>
        <v>505.35546521800001</v>
      </c>
      <c r="K80">
        <f>VLOOKUP($A80,[6]Sungai!$A$1:$G$310,7,FALSE)</f>
        <v>1572.8463762199999</v>
      </c>
      <c r="L80">
        <f>VLOOKUP($A80,[7]Burnscars!$A$1:$G$310,7,FALSE)</f>
        <v>42085.814707500002</v>
      </c>
      <c r="M80">
        <f>VLOOKUP($A80,[8]Danau!$A$1:$G$310,7,FALSE)</f>
        <v>11987.743263799999</v>
      </c>
      <c r="N80">
        <f>VLOOKUP($A80,[9]Irigasi!$A$1:$G$310,7,FALSE)</f>
        <v>168109.21768599999</v>
      </c>
      <c r="O80">
        <f>VLOOKUP($A80,[10]BadanAir!$A$1:$G$310,7,FALSE)</f>
        <v>1828.7249014500001</v>
      </c>
      <c r="P80">
        <f>VLOOKUP($A80,[11]Deforestasi!$A$1:$G$310,7,FALSE)</f>
        <v>53.117656238400002</v>
      </c>
      <c r="Q80">
        <f>VLOOKUP($A80,[12]Erosi!$A$1:$G$310,7,FALSE)</f>
        <v>54.705462090399998</v>
      </c>
      <c r="R80">
        <f>VLOOKUP($A80,[13]Banjir!$A$1:$G$310,7,FALSE)</f>
        <v>0</v>
      </c>
      <c r="S80">
        <f>VLOOKUP($A80,[14]Longsor!$A$1:$G$310,7,FALSE)</f>
        <v>0.62346392944899998</v>
      </c>
      <c r="T80">
        <f>VLOOKUP($A80,[15]Kekeringan!$A$1:$G$310,7,FALSE)</f>
        <v>0.72336986682100002</v>
      </c>
      <c r="U80">
        <f>VLOOKUP($A80,[16]NDVI!$A$1:$G$310,7,FALSE)</f>
        <v>0.64030327927200004</v>
      </c>
      <c r="V80">
        <f>VLOOKUP($A80,[17]NDWI!$A$1:$G$310,7,FALSE)</f>
        <v>-0.61839696351600004</v>
      </c>
      <c r="W80">
        <f>VLOOKUP($A80,[18]NDMI!$A$1:$G$310,7,FALSE)</f>
        <v>0.18002065385400001</v>
      </c>
      <c r="X80">
        <f>VLOOKUP($A80,[19]AridityIndex!$A$1:$G$310,7,FALSE)</f>
        <v>0.70191468983299998</v>
      </c>
      <c r="Y80">
        <f>VLOOKUP($A80,[20]temp_delta!$A$1:$G$310,7,FALSE)</f>
        <v>1.3950408239600001</v>
      </c>
      <c r="Z80">
        <f>VLOOKUP($A80,[21]temp_annual!$A$1:$G$310,7,FALSE)</f>
        <v>23.641353943599999</v>
      </c>
      <c r="AA80">
        <f>VLOOKUP($A80,[22]prec_delta!$A$1:$G$310,7,FALSE)</f>
        <v>-35.808969437800002</v>
      </c>
      <c r="AB80">
        <f>VLOOKUP($A80,[23]prec_annual!$A$1:$G$310,7,FALSE)</f>
        <v>1456.9005002700001</v>
      </c>
      <c r="AC80">
        <f>VLOOKUP($A80,[24]DaerahIrigasi!$A$1:$G$310,7,FALSE)</f>
        <v>30690.662843499998</v>
      </c>
      <c r="AD80" s="1">
        <f>VLOOKUP($A80,[25]!_xlnm.Database,7,FALSE)</f>
        <v>3.8939708939700002</v>
      </c>
    </row>
    <row r="81" spans="1:30" x14ac:dyDescent="0.25">
      <c r="A81">
        <v>80</v>
      </c>
      <c r="B81" t="s">
        <v>337</v>
      </c>
      <c r="C81" t="s">
        <v>365</v>
      </c>
      <c r="D81" t="s">
        <v>82</v>
      </c>
      <c r="E81">
        <v>5304103</v>
      </c>
      <c r="F81">
        <f>VLOOKUP($A81,[1]Plantation_LC20!$A$1:$G$310,7,FALSE)</f>
        <v>32294.426191499999</v>
      </c>
      <c r="G81">
        <f>VLOOKUP($A81,[2]Jalan_RBI!$A$1:$G$310,7,FALSE)</f>
        <v>858.903832169</v>
      </c>
      <c r="H81">
        <f>VLOOKUP($A81,[3]HTI!$A$1:$G$310,7,FALSE)</f>
        <v>62462.176579999999</v>
      </c>
      <c r="I81">
        <f>VLOOKUP($A81,[4]HKM_HTR!$A$1:$G$310,7,FALSE)</f>
        <v>9612.6327522400006</v>
      </c>
      <c r="J81">
        <f>VLOOKUP($A81,[5]Forest!$A$1:$G$310,7,FALSE)</f>
        <v>1793.7913485399999</v>
      </c>
      <c r="K81">
        <f>VLOOKUP($A81,[6]Sungai!$A$1:$G$310,7,FALSE)</f>
        <v>803.94392453399996</v>
      </c>
      <c r="L81">
        <f>VLOOKUP($A81,[7]Burnscars!$A$1:$G$310,7,FALSE)</f>
        <v>28677.601708599999</v>
      </c>
      <c r="M81">
        <f>VLOOKUP($A81,[8]Danau!$A$1:$G$310,7,FALSE)</f>
        <v>6676.9461148399996</v>
      </c>
      <c r="N81">
        <f>VLOOKUP($A81,[9]Irigasi!$A$1:$G$310,7,FALSE)</f>
        <v>171249.55530099999</v>
      </c>
      <c r="O81">
        <f>VLOOKUP($A81,[10]BadanAir!$A$1:$G$310,7,FALSE)</f>
        <v>979.72047057500004</v>
      </c>
      <c r="P81">
        <f>VLOOKUP($A81,[11]Deforestasi!$A$1:$G$310,7,FALSE)</f>
        <v>4.9280955729400002</v>
      </c>
      <c r="Q81">
        <f>VLOOKUP($A81,[12]Erosi!$A$1:$G$310,7,FALSE)</f>
        <v>61.464847168200002</v>
      </c>
      <c r="R81">
        <f>VLOOKUP($A81,[13]Banjir!$A$1:$G$310,7,FALSE)</f>
        <v>1.7189024872899999E-2</v>
      </c>
      <c r="S81">
        <f>VLOOKUP($A81,[14]Longsor!$A$1:$G$310,7,FALSE)</f>
        <v>0.51005160180599995</v>
      </c>
      <c r="T81">
        <f>VLOOKUP($A81,[15]Kekeringan!$A$1:$G$310,7,FALSE)</f>
        <v>0.79487140170699999</v>
      </c>
      <c r="U81">
        <f>VLOOKUP($A81,[16]NDVI!$A$1:$G$310,7,FALSE)</f>
        <v>0.65171878638000003</v>
      </c>
      <c r="V81">
        <f>VLOOKUP($A81,[17]NDWI!$A$1:$G$310,7,FALSE)</f>
        <v>-0.62539590872100004</v>
      </c>
      <c r="W81">
        <f>VLOOKUP($A81,[18]NDMI!$A$1:$G$310,7,FALSE)</f>
        <v>0.203095817959</v>
      </c>
      <c r="X81">
        <f>VLOOKUP($A81,[19]AridityIndex!$A$1:$G$310,7,FALSE)</f>
        <v>0.72942539353000002</v>
      </c>
      <c r="Y81">
        <f>VLOOKUP($A81,[20]temp_delta!$A$1:$G$310,7,FALSE)</f>
        <v>1.41810595648</v>
      </c>
      <c r="Z81">
        <f>VLOOKUP($A81,[21]temp_annual!$A$1:$G$310,7,FALSE)</f>
        <v>24.1943203748</v>
      </c>
      <c r="AA81">
        <f>VLOOKUP($A81,[22]prec_delta!$A$1:$G$310,7,FALSE)</f>
        <v>-41.833214394999999</v>
      </c>
      <c r="AB81">
        <f>VLOOKUP($A81,[23]prec_annual!$A$1:$G$310,7,FALSE)</f>
        <v>1466.0758359500001</v>
      </c>
      <c r="AC81">
        <f>VLOOKUP($A81,[24]DaerahIrigasi!$A$1:$G$310,7,FALSE)</f>
        <v>18078.047072599999</v>
      </c>
      <c r="AD81" s="1">
        <f>VLOOKUP($A81,[25]!_xlnm.Database,7,FALSE)</f>
        <v>3.9675338636899999</v>
      </c>
    </row>
    <row r="82" spans="1:30" x14ac:dyDescent="0.25">
      <c r="A82">
        <v>81</v>
      </c>
      <c r="B82" t="s">
        <v>337</v>
      </c>
      <c r="C82" t="s">
        <v>365</v>
      </c>
      <c r="D82" t="s">
        <v>83</v>
      </c>
      <c r="E82">
        <v>5304104</v>
      </c>
      <c r="F82">
        <f>VLOOKUP($A82,[1]Plantation_LC20!$A$1:$G$310,7,FALSE)</f>
        <v>30201.587558800002</v>
      </c>
      <c r="G82">
        <f>VLOOKUP($A82,[2]Jalan_RBI!$A$1:$G$310,7,FALSE)</f>
        <v>524.58973949599999</v>
      </c>
      <c r="H82">
        <f>VLOOKUP($A82,[3]HTI!$A$1:$G$310,7,FALSE)</f>
        <v>68693.056190599993</v>
      </c>
      <c r="I82">
        <f>VLOOKUP($A82,[4]HKM_HTR!$A$1:$G$310,7,FALSE)</f>
        <v>15334.1950597</v>
      </c>
      <c r="J82">
        <f>VLOOKUP($A82,[5]Forest!$A$1:$G$310,7,FALSE)</f>
        <v>2236.2679652800002</v>
      </c>
      <c r="K82">
        <f>VLOOKUP($A82,[6]Sungai!$A$1:$G$310,7,FALSE)</f>
        <v>1257.9623545699999</v>
      </c>
      <c r="L82">
        <f>VLOOKUP($A82,[7]Burnscars!$A$1:$G$310,7,FALSE)</f>
        <v>30730.917681300001</v>
      </c>
      <c r="M82">
        <f>VLOOKUP($A82,[8]Danau!$A$1:$G$310,7,FALSE)</f>
        <v>5515.3429578799996</v>
      </c>
      <c r="N82">
        <f>VLOOKUP($A82,[9]Irigasi!$A$1:$G$310,7,FALSE)</f>
        <v>176233.851001</v>
      </c>
      <c r="O82">
        <f>VLOOKUP($A82,[10]BadanAir!$A$1:$G$310,7,FALSE)</f>
        <v>1190.4890858399999</v>
      </c>
      <c r="P82">
        <f>VLOOKUP($A82,[11]Deforestasi!$A$1:$G$310,7,FALSE)</f>
        <v>10.2545833446</v>
      </c>
      <c r="Q82">
        <f>VLOOKUP($A82,[12]Erosi!$A$1:$G$310,7,FALSE)</f>
        <v>68.5471453798</v>
      </c>
      <c r="R82">
        <f>VLOOKUP($A82,[13]Banjir!$A$1:$G$310,7,FALSE)</f>
        <v>3.7339174764700001E-2</v>
      </c>
      <c r="S82">
        <f>VLOOKUP($A82,[14]Longsor!$A$1:$G$310,7,FALSE)</f>
        <v>0.53772708505400002</v>
      </c>
      <c r="T82">
        <f>VLOOKUP($A82,[15]Kekeringan!$A$1:$G$310,7,FALSE)</f>
        <v>0.79049509255499995</v>
      </c>
      <c r="U82">
        <f>VLOOKUP($A82,[16]NDVI!$A$1:$G$310,7,FALSE)</f>
        <v>0.64669781388600001</v>
      </c>
      <c r="V82">
        <f>VLOOKUP($A82,[17]NDWI!$A$1:$G$310,7,FALSE)</f>
        <v>-0.62414673120300002</v>
      </c>
      <c r="W82">
        <f>VLOOKUP($A82,[18]NDMI!$A$1:$G$310,7,FALSE)</f>
        <v>0.18826937438899999</v>
      </c>
      <c r="X82">
        <f>VLOOKUP($A82,[19]AridityIndex!$A$1:$G$310,7,FALSE)</f>
        <v>0.73432115384800001</v>
      </c>
      <c r="Y82">
        <f>VLOOKUP($A82,[20]temp_delta!$A$1:$G$310,7,FALSE)</f>
        <v>1.42166201405</v>
      </c>
      <c r="Z82">
        <f>VLOOKUP($A82,[21]temp_annual!$A$1:$G$310,7,FALSE)</f>
        <v>24.6280910073</v>
      </c>
      <c r="AA82">
        <f>VLOOKUP($A82,[22]prec_delta!$A$1:$G$310,7,FALSE)</f>
        <v>-41.557666554900003</v>
      </c>
      <c r="AB82">
        <f>VLOOKUP($A82,[23]prec_annual!$A$1:$G$310,7,FALSE)</f>
        <v>1460.34363355</v>
      </c>
      <c r="AC82">
        <f>VLOOKUP($A82,[24]DaerahIrigasi!$A$1:$G$310,7,FALSE)</f>
        <v>20457.746392100002</v>
      </c>
      <c r="AD82" s="1">
        <f>VLOOKUP($A82,[25]!_xlnm.Database,7,FALSE)</f>
        <v>3.94632535095</v>
      </c>
    </row>
    <row r="83" spans="1:30" x14ac:dyDescent="0.25">
      <c r="A83">
        <v>82</v>
      </c>
      <c r="B83" t="s">
        <v>337</v>
      </c>
      <c r="C83" t="s">
        <v>365</v>
      </c>
      <c r="D83" t="s">
        <v>84</v>
      </c>
      <c r="E83">
        <v>5304110</v>
      </c>
      <c r="F83">
        <f>VLOOKUP($A83,[1]Plantation_LC20!$A$1:$G$310,7,FALSE)</f>
        <v>24091.141970000001</v>
      </c>
      <c r="G83">
        <f>VLOOKUP($A83,[2]Jalan_RBI!$A$1:$G$310,7,FALSE)</f>
        <v>564.91132020600003</v>
      </c>
      <c r="H83">
        <f>VLOOKUP($A83,[3]HTI!$A$1:$G$310,7,FALSE)</f>
        <v>69897.126143700007</v>
      </c>
      <c r="I83">
        <f>VLOOKUP($A83,[4]HKM_HTR!$A$1:$G$310,7,FALSE)</f>
        <v>11557.637666299999</v>
      </c>
      <c r="J83">
        <f>VLOOKUP($A83,[5]Forest!$A$1:$G$310,7,FALSE)</f>
        <v>1887.0572923699999</v>
      </c>
      <c r="K83">
        <f>VLOOKUP($A83,[6]Sungai!$A$1:$G$310,7,FALSE)</f>
        <v>1407.1735816600001</v>
      </c>
      <c r="L83">
        <f>VLOOKUP($A83,[7]Burnscars!$A$1:$G$310,7,FALSE)</f>
        <v>21579.417186300001</v>
      </c>
      <c r="M83">
        <f>VLOOKUP($A83,[8]Danau!$A$1:$G$310,7,FALSE)</f>
        <v>4117.3036523999999</v>
      </c>
      <c r="N83">
        <f>VLOOKUP($A83,[9]Irigasi!$A$1:$G$310,7,FALSE)</f>
        <v>180880.34244400001</v>
      </c>
      <c r="O83">
        <f>VLOOKUP($A83,[10]BadanAir!$A$1:$G$310,7,FALSE)</f>
        <v>2152.9909599100001</v>
      </c>
      <c r="P83">
        <f>VLOOKUP($A83,[11]Deforestasi!$A$1:$G$310,7,FALSE)</f>
        <v>27.5166751195</v>
      </c>
      <c r="Q83">
        <f>VLOOKUP($A83,[12]Erosi!$A$1:$G$310,7,FALSE)</f>
        <v>53.534523686</v>
      </c>
      <c r="R83">
        <f>VLOOKUP($A83,[13]Banjir!$A$1:$G$310,7,FALSE)</f>
        <v>1.20278339958E-2</v>
      </c>
      <c r="S83">
        <f>VLOOKUP($A83,[14]Longsor!$A$1:$G$310,7,FALSE)</f>
        <v>0.41557332854099999</v>
      </c>
      <c r="T83">
        <f>VLOOKUP($A83,[15]Kekeringan!$A$1:$G$310,7,FALSE)</f>
        <v>0.80746983111100001</v>
      </c>
      <c r="U83">
        <f>VLOOKUP($A83,[16]NDVI!$A$1:$G$310,7,FALSE)</f>
        <v>0.71544155806800003</v>
      </c>
      <c r="V83">
        <f>VLOOKUP($A83,[17]NDWI!$A$1:$G$310,7,FALSE)</f>
        <v>-0.667836400788</v>
      </c>
      <c r="W83">
        <f>VLOOKUP($A83,[18]NDMI!$A$1:$G$310,7,FALSE)</f>
        <v>0.25695131374000002</v>
      </c>
      <c r="X83">
        <f>VLOOKUP($A83,[19]AridityIndex!$A$1:$G$310,7,FALSE)</f>
        <v>0.74779453625600001</v>
      </c>
      <c r="Y83">
        <f>VLOOKUP($A83,[20]temp_delta!$A$1:$G$310,7,FALSE)</f>
        <v>1.44124878833</v>
      </c>
      <c r="Z83">
        <f>VLOOKUP($A83,[21]temp_annual!$A$1:$G$310,7,FALSE)</f>
        <v>24.7272495757</v>
      </c>
      <c r="AA83">
        <f>VLOOKUP($A83,[22]prec_delta!$A$1:$G$310,7,FALSE)</f>
        <v>-42.890394790800002</v>
      </c>
      <c r="AB83">
        <f>VLOOKUP($A83,[23]prec_annual!$A$1:$G$310,7,FALSE)</f>
        <v>1426.56698884</v>
      </c>
      <c r="AC83">
        <f>VLOOKUP($A83,[24]DaerahIrigasi!$A$1:$G$310,7,FALSE)</f>
        <v>12121.589673099999</v>
      </c>
      <c r="AD83" s="1">
        <f>VLOOKUP($A83,[25]!_xlnm.Database,7,FALSE)</f>
        <v>3.6932063263799999</v>
      </c>
    </row>
    <row r="84" spans="1:30" x14ac:dyDescent="0.25">
      <c r="A84">
        <v>83</v>
      </c>
      <c r="B84" t="s">
        <v>337</v>
      </c>
      <c r="C84" t="s">
        <v>365</v>
      </c>
      <c r="D84" t="s">
        <v>85</v>
      </c>
      <c r="E84">
        <v>5304111</v>
      </c>
      <c r="F84">
        <f>VLOOKUP($A84,[1]Plantation_LC20!$A$1:$G$310,7,FALSE)</f>
        <v>19106.222196999999</v>
      </c>
      <c r="G84">
        <f>VLOOKUP($A84,[2]Jalan_RBI!$A$1:$G$310,7,FALSE)</f>
        <v>489.16408707599999</v>
      </c>
      <c r="H84">
        <f>VLOOKUP($A84,[3]HTI!$A$1:$G$310,7,FALSE)</f>
        <v>77735.925272599998</v>
      </c>
      <c r="I84">
        <f>VLOOKUP($A84,[4]HKM_HTR!$A$1:$G$310,7,FALSE)</f>
        <v>19496.543305700001</v>
      </c>
      <c r="J84">
        <f>VLOOKUP($A84,[5]Forest!$A$1:$G$310,7,FALSE)</f>
        <v>2350.0890680799998</v>
      </c>
      <c r="K84">
        <f>VLOOKUP($A84,[6]Sungai!$A$1:$G$310,7,FALSE)</f>
        <v>1341.2443357499999</v>
      </c>
      <c r="L84">
        <f>VLOOKUP($A84,[7]Burnscars!$A$1:$G$310,7,FALSE)</f>
        <v>26469.626514899999</v>
      </c>
      <c r="M84">
        <f>VLOOKUP($A84,[8]Danau!$A$1:$G$310,7,FALSE)</f>
        <v>7017.7986324200001</v>
      </c>
      <c r="N84">
        <f>VLOOKUP($A84,[9]Irigasi!$A$1:$G$310,7,FALSE)</f>
        <v>187147.90044500001</v>
      </c>
      <c r="O84">
        <f>VLOOKUP($A84,[10]BadanAir!$A$1:$G$310,7,FALSE)</f>
        <v>3780.50114545</v>
      </c>
      <c r="P84">
        <f>VLOOKUP($A84,[11]Deforestasi!$A$1:$G$310,7,FALSE)</f>
        <v>165.01934065500001</v>
      </c>
      <c r="Q84">
        <f>VLOOKUP($A84,[12]Erosi!$A$1:$G$310,7,FALSE)</f>
        <v>106.137728491</v>
      </c>
      <c r="R84">
        <f>VLOOKUP($A84,[13]Banjir!$A$1:$G$310,7,FALSE)</f>
        <v>5.8950656999500001E-2</v>
      </c>
      <c r="S84">
        <f>VLOOKUP($A84,[14]Longsor!$A$1:$G$310,7,FALSE)</f>
        <v>0.30994557404</v>
      </c>
      <c r="T84">
        <f>VLOOKUP($A84,[15]Kekeringan!$A$1:$G$310,7,FALSE)</f>
        <v>0.79890990122000005</v>
      </c>
      <c r="U84">
        <f>VLOOKUP($A84,[16]NDVI!$A$1:$G$310,7,FALSE)</f>
        <v>0.66078926385000003</v>
      </c>
      <c r="V84">
        <f>VLOOKUP($A84,[17]NDWI!$A$1:$G$310,7,FALSE)</f>
        <v>-0.63368821429300004</v>
      </c>
      <c r="W84">
        <f>VLOOKUP($A84,[18]NDMI!$A$1:$G$310,7,FALSE)</f>
        <v>0.186681735081</v>
      </c>
      <c r="X84">
        <f>VLOOKUP($A84,[19]AridityIndex!$A$1:$G$310,7,FALSE)</f>
        <v>0.75763945663800003</v>
      </c>
      <c r="Y84">
        <f>VLOOKUP($A84,[20]temp_delta!$A$1:$G$310,7,FALSE)</f>
        <v>1.4446907170800001</v>
      </c>
      <c r="Z84">
        <f>VLOOKUP($A84,[21]temp_annual!$A$1:$G$310,7,FALSE)</f>
        <v>25.584279133799999</v>
      </c>
      <c r="AA84">
        <f>VLOOKUP($A84,[22]prec_delta!$A$1:$G$310,7,FALSE)</f>
        <v>-42.5440557875</v>
      </c>
      <c r="AB84">
        <f>VLOOKUP($A84,[23]prec_annual!$A$1:$G$310,7,FALSE)</f>
        <v>1414.3992033899999</v>
      </c>
      <c r="AC84">
        <f>VLOOKUP($A84,[24]DaerahIrigasi!$A$1:$G$310,7,FALSE)</f>
        <v>11118.771078899999</v>
      </c>
      <c r="AD84" s="1">
        <f>VLOOKUP($A84,[25]!_xlnm.Database,7,FALSE)</f>
        <v>3.2773670158099999</v>
      </c>
    </row>
    <row r="85" spans="1:30" x14ac:dyDescent="0.25">
      <c r="A85">
        <v>84</v>
      </c>
      <c r="B85" t="s">
        <v>337</v>
      </c>
      <c r="C85" t="s">
        <v>365</v>
      </c>
      <c r="D85" t="s">
        <v>86</v>
      </c>
      <c r="E85">
        <v>5304112</v>
      </c>
      <c r="F85">
        <f>VLOOKUP($A85,[1]Plantation_LC20!$A$1:$G$310,7,FALSE)</f>
        <v>14657.7804122</v>
      </c>
      <c r="G85">
        <f>VLOOKUP($A85,[2]Jalan_RBI!$A$1:$G$310,7,FALSE)</f>
        <v>913.76634533699996</v>
      </c>
      <c r="H85">
        <f>VLOOKUP($A85,[3]HTI!$A$1:$G$310,7,FALSE)</f>
        <v>77920.961126299997</v>
      </c>
      <c r="I85">
        <f>VLOOKUP($A85,[4]HKM_HTR!$A$1:$G$310,7,FALSE)</f>
        <v>15444.9778264</v>
      </c>
      <c r="J85">
        <f>VLOOKUP($A85,[5]Forest!$A$1:$G$310,7,FALSE)</f>
        <v>971.82713426700002</v>
      </c>
      <c r="K85">
        <f>VLOOKUP($A85,[6]Sungai!$A$1:$G$310,7,FALSE)</f>
        <v>1195.6405801599999</v>
      </c>
      <c r="L85">
        <f>VLOOKUP($A85,[7]Burnscars!$A$1:$G$310,7,FALSE)</f>
        <v>18456.2404188</v>
      </c>
      <c r="M85">
        <f>VLOOKUP($A85,[8]Danau!$A$1:$G$310,7,FALSE)</f>
        <v>6664.0639540599996</v>
      </c>
      <c r="N85">
        <f>VLOOKUP($A85,[9]Irigasi!$A$1:$G$310,7,FALSE)</f>
        <v>190109.704104</v>
      </c>
      <c r="O85">
        <f>VLOOKUP($A85,[10]BadanAir!$A$1:$G$310,7,FALSE)</f>
        <v>6329.58303462</v>
      </c>
      <c r="P85">
        <f>VLOOKUP($A85,[11]Deforestasi!$A$1:$G$310,7,FALSE)</f>
        <v>20.178620340999998</v>
      </c>
      <c r="Q85">
        <f>VLOOKUP($A85,[12]Erosi!$A$1:$G$310,7,FALSE)</f>
        <v>35.278645981099999</v>
      </c>
      <c r="R85">
        <f>VLOOKUP($A85,[13]Banjir!$A$1:$G$310,7,FALSE)</f>
        <v>1.1057752000899999E-3</v>
      </c>
      <c r="S85">
        <f>VLOOKUP($A85,[14]Longsor!$A$1:$G$310,7,FALSE)</f>
        <v>0.29535959415099999</v>
      </c>
      <c r="T85">
        <f>VLOOKUP($A85,[15]Kekeringan!$A$1:$G$310,7,FALSE)</f>
        <v>0.80755321632999999</v>
      </c>
      <c r="U85">
        <f>VLOOKUP($A85,[16]NDVI!$A$1:$G$310,7,FALSE)</f>
        <v>0.70247416088900005</v>
      </c>
      <c r="V85">
        <f>VLOOKUP($A85,[17]NDWI!$A$1:$G$310,7,FALSE)</f>
        <v>-0.66013202488300005</v>
      </c>
      <c r="W85">
        <f>VLOOKUP($A85,[18]NDMI!$A$1:$G$310,7,FALSE)</f>
        <v>0.21822448893599999</v>
      </c>
      <c r="X85">
        <f>VLOOKUP($A85,[19]AridityIndex!$A$1:$G$310,7,FALSE)</f>
        <v>0.73908665103000004</v>
      </c>
      <c r="Y85">
        <f>VLOOKUP($A85,[20]temp_delta!$A$1:$G$310,7,FALSE)</f>
        <v>1.44715342554</v>
      </c>
      <c r="Z85">
        <f>VLOOKUP($A85,[21]temp_annual!$A$1:$G$310,7,FALSE)</f>
        <v>24.680673228700002</v>
      </c>
      <c r="AA85">
        <f>VLOOKUP($A85,[22]prec_delta!$A$1:$G$310,7,FALSE)</f>
        <v>-46.4492513167</v>
      </c>
      <c r="AB85">
        <f>VLOOKUP($A85,[23]prec_annual!$A$1:$G$310,7,FALSE)</f>
        <v>1449.26840945</v>
      </c>
      <c r="AC85">
        <f>VLOOKUP($A85,[24]DaerahIrigasi!$A$1:$G$310,7,FALSE)</f>
        <v>7992.2747636300001</v>
      </c>
      <c r="AD85" s="1">
        <f>VLOOKUP($A85,[25]!_xlnm.Database,7,FALSE)</f>
        <v>3.5911668158799999</v>
      </c>
    </row>
    <row r="86" spans="1:30" x14ac:dyDescent="0.25">
      <c r="A86">
        <v>85</v>
      </c>
      <c r="B86" t="s">
        <v>337</v>
      </c>
      <c r="C86" t="s">
        <v>366</v>
      </c>
      <c r="D86" t="s">
        <v>87</v>
      </c>
      <c r="E86">
        <v>5305010</v>
      </c>
      <c r="F86">
        <f>VLOOKUP($A86,[1]Plantation_LC20!$A$1:$G$310,7,FALSE)</f>
        <v>35139.003024400001</v>
      </c>
      <c r="G86">
        <f>VLOOKUP($A86,[2]Jalan_RBI!$A$1:$G$310,7,FALSE)</f>
        <v>739.86369740700002</v>
      </c>
      <c r="H86">
        <f>VLOOKUP($A86,[3]HTI!$A$1:$G$310,7,FALSE)</f>
        <v>39381.292309199998</v>
      </c>
      <c r="I86">
        <f>VLOOKUP($A86,[4]HKM_HTR!$A$1:$G$310,7,FALSE)</f>
        <v>1615.9022656499999</v>
      </c>
      <c r="J86">
        <f>VLOOKUP($A86,[5]Forest!$A$1:$G$310,7,FALSE)</f>
        <v>448.77111977800001</v>
      </c>
      <c r="K86">
        <f>VLOOKUP($A86,[6]Sungai!$A$1:$G$310,7,FALSE)</f>
        <v>1903.07209541</v>
      </c>
      <c r="L86">
        <f>VLOOKUP($A86,[7]Burnscars!$A$1:$G$310,7,FALSE)</f>
        <v>9317.3451680300004</v>
      </c>
      <c r="M86">
        <f>VLOOKUP($A86,[8]Danau!$A$1:$G$310,7,FALSE)</f>
        <v>17006.554816600001</v>
      </c>
      <c r="N86">
        <f>VLOOKUP($A86,[9]Irigasi!$A$1:$G$310,7,FALSE)</f>
        <v>159927.03761900001</v>
      </c>
      <c r="O86">
        <f>VLOOKUP($A86,[10]BadanAir!$A$1:$G$310,7,FALSE)</f>
        <v>7788.04407584</v>
      </c>
      <c r="P86">
        <f>VLOOKUP($A86,[11]Deforestasi!$A$1:$G$310,7,FALSE)</f>
        <v>205.21611893799999</v>
      </c>
      <c r="Q86">
        <f>VLOOKUP($A86,[12]Erosi!$A$1:$G$310,7,FALSE)</f>
        <v>1086.15475305</v>
      </c>
      <c r="R86">
        <f>VLOOKUP($A86,[13]Banjir!$A$1:$G$310,7,FALSE)</f>
        <v>1.59086261805E-3</v>
      </c>
      <c r="S86">
        <f>VLOOKUP($A86,[14]Longsor!$A$1:$G$310,7,FALSE)</f>
        <v>0.47281643696600001</v>
      </c>
      <c r="T86">
        <f>VLOOKUP($A86,[15]Kekeringan!$A$1:$G$310,7,FALSE)</f>
        <v>0.84864051513200001</v>
      </c>
      <c r="U86">
        <f>VLOOKUP($A86,[16]NDVI!$A$1:$G$310,7,FALSE)</f>
        <v>0.740451527193</v>
      </c>
      <c r="V86">
        <f>VLOOKUP($A86,[17]NDWI!$A$1:$G$310,7,FALSE)</f>
        <v>-0.69053553546400004</v>
      </c>
      <c r="W86">
        <f>VLOOKUP($A86,[18]NDMI!$A$1:$G$310,7,FALSE)</f>
        <v>0.24254385498299999</v>
      </c>
      <c r="X86">
        <f>VLOOKUP($A86,[19]AridityIndex!$A$1:$G$310,7,FALSE)</f>
        <v>0.70388650737900005</v>
      </c>
      <c r="Y86">
        <f>VLOOKUP($A86,[20]temp_delta!$A$1:$G$310,7,FALSE)</f>
        <v>1.42857457909</v>
      </c>
      <c r="Z86">
        <f>VLOOKUP($A86,[21]temp_annual!$A$1:$G$310,7,FALSE)</f>
        <v>21.986030209500001</v>
      </c>
      <c r="AA86">
        <f>VLOOKUP($A86,[22]prec_delta!$A$1:$G$310,7,FALSE)</f>
        <v>-38.8047978763</v>
      </c>
      <c r="AB86">
        <f>VLOOKUP($A86,[23]prec_annual!$A$1:$G$310,7,FALSE)</f>
        <v>1486.21455109</v>
      </c>
      <c r="AC86">
        <f>VLOOKUP($A86,[24]DaerahIrigasi!$A$1:$G$310,7,FALSE)</f>
        <v>10181.300501899999</v>
      </c>
      <c r="AD86" s="1">
        <f>VLOOKUP($A86,[25]!_xlnm.Database,7,FALSE)</f>
        <v>3.6653088934100002</v>
      </c>
    </row>
    <row r="87" spans="1:30" x14ac:dyDescent="0.25">
      <c r="A87">
        <v>86</v>
      </c>
      <c r="B87" t="s">
        <v>337</v>
      </c>
      <c r="C87" t="s">
        <v>366</v>
      </c>
      <c r="D87" t="s">
        <v>88</v>
      </c>
      <c r="E87">
        <v>5305011</v>
      </c>
      <c r="F87">
        <f>VLOOKUP($A87,[1]Plantation_LC20!$A$1:$G$310,7,FALSE)</f>
        <v>37931.090784799999</v>
      </c>
      <c r="G87">
        <f>VLOOKUP($A87,[2]Jalan_RBI!$A$1:$G$310,7,FALSE)</f>
        <v>830.98150628300004</v>
      </c>
      <c r="H87">
        <f>VLOOKUP($A87,[3]HTI!$A$1:$G$310,7,FALSE)</f>
        <v>49464.2278897</v>
      </c>
      <c r="I87">
        <f>VLOOKUP($A87,[4]HKM_HTR!$A$1:$G$310,7,FALSE)</f>
        <v>3171.0008973600002</v>
      </c>
      <c r="J87">
        <f>VLOOKUP($A87,[5]Forest!$A$1:$G$310,7,FALSE)</f>
        <v>2203.8542389899999</v>
      </c>
      <c r="K87">
        <f>VLOOKUP($A87,[6]Sungai!$A$1:$G$310,7,FALSE)</f>
        <v>1834.2714657399999</v>
      </c>
      <c r="L87">
        <f>VLOOKUP($A87,[7]Burnscars!$A$1:$G$310,7,FALSE)</f>
        <v>5022.4182188499999</v>
      </c>
      <c r="M87">
        <f>VLOOKUP($A87,[8]Danau!$A$1:$G$310,7,FALSE)</f>
        <v>11008.493603999999</v>
      </c>
      <c r="N87">
        <f>VLOOKUP($A87,[9]Irigasi!$A$1:$G$310,7,FALSE)</f>
        <v>168891.88715299999</v>
      </c>
      <c r="O87">
        <f>VLOOKUP($A87,[10]BadanAir!$A$1:$G$310,7,FALSE)</f>
        <v>6250.2912934400001</v>
      </c>
      <c r="P87">
        <f>VLOOKUP($A87,[11]Deforestasi!$A$1:$G$310,7,FALSE)</f>
        <v>176.07391077</v>
      </c>
      <c r="Q87">
        <f>VLOOKUP($A87,[12]Erosi!$A$1:$G$310,7,FALSE)</f>
        <v>782.35882688000004</v>
      </c>
      <c r="R87">
        <f>VLOOKUP($A87,[13]Banjir!$A$1:$G$310,7,FALSE)</f>
        <v>2.6472708532000001E-2</v>
      </c>
      <c r="S87">
        <f>VLOOKUP($A87,[14]Longsor!$A$1:$G$310,7,FALSE)</f>
        <v>0.15581414206899999</v>
      </c>
      <c r="T87">
        <f>VLOOKUP($A87,[15]Kekeringan!$A$1:$G$310,7,FALSE)</f>
        <v>0.83765374830200001</v>
      </c>
      <c r="U87">
        <f>VLOOKUP($A87,[16]NDVI!$A$1:$G$310,7,FALSE)</f>
        <v>0.63540079424100004</v>
      </c>
      <c r="V87">
        <f>VLOOKUP($A87,[17]NDWI!$A$1:$G$310,7,FALSE)</f>
        <v>-0.63073701159899997</v>
      </c>
      <c r="W87">
        <f>VLOOKUP($A87,[18]NDMI!$A$1:$G$310,7,FALSE)</f>
        <v>0.123931735582</v>
      </c>
      <c r="X87">
        <f>VLOOKUP($A87,[19]AridityIndex!$A$1:$G$310,7,FALSE)</f>
        <v>0.78374506571299996</v>
      </c>
      <c r="Y87">
        <f>VLOOKUP($A87,[20]temp_delta!$A$1:$G$310,7,FALSE)</f>
        <v>1.4394353825699999</v>
      </c>
      <c r="Z87">
        <f>VLOOKUP($A87,[21]temp_annual!$A$1:$G$310,7,FALSE)</f>
        <v>24.2433021943</v>
      </c>
      <c r="AA87">
        <f>VLOOKUP($A87,[22]prec_delta!$A$1:$G$310,7,FALSE)</f>
        <v>-37.223120160699999</v>
      </c>
      <c r="AB87">
        <f>VLOOKUP($A87,[23]prec_annual!$A$1:$G$310,7,FALSE)</f>
        <v>1321.7514898500001</v>
      </c>
      <c r="AC87">
        <f>VLOOKUP($A87,[24]DaerahIrigasi!$A$1:$G$310,7,FALSE)</f>
        <v>6414.65934199</v>
      </c>
      <c r="AD87" s="1">
        <f>VLOOKUP($A87,[25]!_xlnm.Database,7,FALSE)</f>
        <v>3</v>
      </c>
    </row>
    <row r="88" spans="1:30" x14ac:dyDescent="0.25">
      <c r="A88">
        <v>87</v>
      </c>
      <c r="B88" t="s">
        <v>337</v>
      </c>
      <c r="C88" t="s">
        <v>366</v>
      </c>
      <c r="D88" t="s">
        <v>89</v>
      </c>
      <c r="E88">
        <v>5305012</v>
      </c>
      <c r="F88">
        <f>VLOOKUP($A88,[1]Plantation_LC20!$A$1:$G$310,7,FALSE)</f>
        <v>41037.612652299998</v>
      </c>
      <c r="G88">
        <f>VLOOKUP($A88,[2]Jalan_RBI!$A$1:$G$310,7,FALSE)</f>
        <v>610.93634315999998</v>
      </c>
      <c r="H88">
        <f>VLOOKUP($A88,[3]HTI!$A$1:$G$310,7,FALSE)</f>
        <v>47622.223098299997</v>
      </c>
      <c r="I88">
        <f>VLOOKUP($A88,[4]HKM_HTR!$A$1:$G$310,7,FALSE)</f>
        <v>1280.34108214</v>
      </c>
      <c r="J88">
        <f>VLOOKUP($A88,[5]Forest!$A$1:$G$310,7,FALSE)</f>
        <v>905.34299424400001</v>
      </c>
      <c r="K88">
        <f>VLOOKUP($A88,[6]Sungai!$A$1:$G$310,7,FALSE)</f>
        <v>2090.3546565299998</v>
      </c>
      <c r="L88">
        <f>VLOOKUP($A88,[7]Burnscars!$A$1:$G$310,7,FALSE)</f>
        <v>9951.88383058</v>
      </c>
      <c r="M88">
        <f>VLOOKUP($A88,[8]Danau!$A$1:$G$310,7,FALSE)</f>
        <v>11074.4815117</v>
      </c>
      <c r="N88">
        <f>VLOOKUP($A88,[9]Irigasi!$A$1:$G$310,7,FALSE)</f>
        <v>168629.629246</v>
      </c>
      <c r="O88">
        <f>VLOOKUP($A88,[10]BadanAir!$A$1:$G$310,7,FALSE)</f>
        <v>11485.4458301</v>
      </c>
      <c r="P88">
        <f>VLOOKUP($A88,[11]Deforestasi!$A$1:$G$310,7,FALSE)</f>
        <v>196.377452535</v>
      </c>
      <c r="Q88">
        <f>VLOOKUP($A88,[12]Erosi!$A$1:$G$310,7,FALSE)</f>
        <v>1390.00654231</v>
      </c>
      <c r="R88">
        <f>VLOOKUP($A88,[13]Banjir!$A$1:$G$310,7,FALSE)</f>
        <v>2.1052983181599999E-4</v>
      </c>
      <c r="S88">
        <f>VLOOKUP($A88,[14]Longsor!$A$1:$G$310,7,FALSE)</f>
        <v>0.37807545106599999</v>
      </c>
      <c r="T88">
        <f>VLOOKUP($A88,[15]Kekeringan!$A$1:$G$310,7,FALSE)</f>
        <v>0.89337141527499997</v>
      </c>
      <c r="U88">
        <f>VLOOKUP($A88,[16]NDVI!$A$1:$G$310,7,FALSE)</f>
        <v>0.68189484009300005</v>
      </c>
      <c r="V88">
        <f>VLOOKUP($A88,[17]NDWI!$A$1:$G$310,7,FALSE)</f>
        <v>-0.65967961057299995</v>
      </c>
      <c r="W88">
        <f>VLOOKUP($A88,[18]NDMI!$A$1:$G$310,7,FALSE)</f>
        <v>0.17047364751300001</v>
      </c>
      <c r="X88">
        <f>VLOOKUP($A88,[19]AridityIndex!$A$1:$G$310,7,FALSE)</f>
        <v>0.77083657166200004</v>
      </c>
      <c r="Y88">
        <f>VLOOKUP($A88,[20]temp_delta!$A$1:$G$310,7,FALSE)</f>
        <v>1.43616507391</v>
      </c>
      <c r="Z88">
        <f>VLOOKUP($A88,[21]temp_annual!$A$1:$G$310,7,FALSE)</f>
        <v>23.497220724999998</v>
      </c>
      <c r="AA88">
        <f>VLOOKUP($A88,[22]prec_delta!$A$1:$G$310,7,FALSE)</f>
        <v>-38.189878669199999</v>
      </c>
      <c r="AB88">
        <f>VLOOKUP($A88,[23]prec_annual!$A$1:$G$310,7,FALSE)</f>
        <v>1340.44123029</v>
      </c>
      <c r="AC88">
        <f>VLOOKUP($A88,[24]DaerahIrigasi!$A$1:$G$310,7,FALSE)</f>
        <v>11504.357022</v>
      </c>
      <c r="AD88" s="1">
        <f>VLOOKUP($A88,[25]!_xlnm.Database,7,FALSE)</f>
        <v>3.0800441623000001</v>
      </c>
    </row>
    <row r="89" spans="1:30" x14ac:dyDescent="0.25">
      <c r="A89">
        <v>88</v>
      </c>
      <c r="B89" t="s">
        <v>337</v>
      </c>
      <c r="C89" t="s">
        <v>366</v>
      </c>
      <c r="D89" t="s">
        <v>90</v>
      </c>
      <c r="E89">
        <v>5305013</v>
      </c>
      <c r="F89">
        <f>VLOOKUP($A89,[1]Plantation_LC20!$A$1:$G$310,7,FALSE)</f>
        <v>48554.166129899997</v>
      </c>
      <c r="G89">
        <f>VLOOKUP($A89,[2]Jalan_RBI!$A$1:$G$310,7,FALSE)</f>
        <v>1762.5277490399999</v>
      </c>
      <c r="H89">
        <f>VLOOKUP($A89,[3]HTI!$A$1:$G$310,7,FALSE)</f>
        <v>37668.789887200001</v>
      </c>
      <c r="I89">
        <f>VLOOKUP($A89,[4]HKM_HTR!$A$1:$G$310,7,FALSE)</f>
        <v>9349.5224906599997</v>
      </c>
      <c r="J89">
        <f>VLOOKUP($A89,[5]Forest!$A$1:$G$310,7,FALSE)</f>
        <v>2881.1439251900001</v>
      </c>
      <c r="K89">
        <f>VLOOKUP($A89,[6]Sungai!$A$1:$G$310,7,FALSE)</f>
        <v>1766.78879231</v>
      </c>
      <c r="L89">
        <f>VLOOKUP($A89,[7]Burnscars!$A$1:$G$310,7,FALSE)</f>
        <v>6609.1515913399999</v>
      </c>
      <c r="M89">
        <f>VLOOKUP($A89,[8]Danau!$A$1:$G$310,7,FALSE)</f>
        <v>11467.738026000001</v>
      </c>
      <c r="N89">
        <f>VLOOKUP($A89,[9]Irigasi!$A$1:$G$310,7,FALSE)</f>
        <v>160531.25708800001</v>
      </c>
      <c r="O89">
        <f>VLOOKUP($A89,[10]BadanAir!$A$1:$G$310,7,FALSE)</f>
        <v>7110.0485539800002</v>
      </c>
      <c r="P89">
        <f>VLOOKUP($A89,[11]Deforestasi!$A$1:$G$310,7,FALSE)</f>
        <v>1513.7322014399999</v>
      </c>
      <c r="Q89">
        <f>VLOOKUP($A89,[12]Erosi!$A$1:$G$310,7,FALSE)</f>
        <v>1586.96505385</v>
      </c>
      <c r="R89">
        <f>VLOOKUP($A89,[13]Banjir!$A$1:$G$310,7,FALSE)</f>
        <v>4.9675650951700001E-5</v>
      </c>
      <c r="S89">
        <f>VLOOKUP($A89,[14]Longsor!$A$1:$G$310,7,FALSE)</f>
        <v>0.54862514626100001</v>
      </c>
      <c r="T89">
        <f>VLOOKUP($A89,[15]Kekeringan!$A$1:$G$310,7,FALSE)</f>
        <v>0.90053713487200004</v>
      </c>
      <c r="U89">
        <f>VLOOKUP($A89,[16]NDVI!$A$1:$G$310,7,FALSE)</f>
        <v>0.630295733676</v>
      </c>
      <c r="V89">
        <f>VLOOKUP($A89,[17]NDWI!$A$1:$G$310,7,FALSE)</f>
        <v>-0.64351719584099998</v>
      </c>
      <c r="W89">
        <f>VLOOKUP($A89,[18]NDMI!$A$1:$G$310,7,FALSE)</f>
        <v>0.13558401788499999</v>
      </c>
      <c r="X89">
        <f>VLOOKUP($A89,[19]AridityIndex!$A$1:$G$310,7,FALSE)</f>
        <v>0.74341638120800002</v>
      </c>
      <c r="Y89">
        <f>VLOOKUP($A89,[20]temp_delta!$A$1:$G$310,7,FALSE)</f>
        <v>1.41734239383</v>
      </c>
      <c r="Z89">
        <f>VLOOKUP($A89,[21]temp_annual!$A$1:$G$310,7,FALSE)</f>
        <v>23.047258983300001</v>
      </c>
      <c r="AA89">
        <f>VLOOKUP($A89,[22]prec_delta!$A$1:$G$310,7,FALSE)</f>
        <v>-29.193387655900001</v>
      </c>
      <c r="AB89">
        <f>VLOOKUP($A89,[23]prec_annual!$A$1:$G$310,7,FALSE)</f>
        <v>1394.54238708</v>
      </c>
      <c r="AC89">
        <f>VLOOKUP($A89,[24]DaerahIrigasi!$A$1:$G$310,7,FALSE)</f>
        <v>26941.209236300001</v>
      </c>
      <c r="AD89" s="1">
        <f>VLOOKUP($A89,[25]!_xlnm.Database,7,FALSE)</f>
        <v>3.4264630754400001</v>
      </c>
    </row>
    <row r="90" spans="1:30" x14ac:dyDescent="0.25">
      <c r="A90">
        <v>89</v>
      </c>
      <c r="B90" t="s">
        <v>337</v>
      </c>
      <c r="C90" t="s">
        <v>366</v>
      </c>
      <c r="D90" t="s">
        <v>91</v>
      </c>
      <c r="E90">
        <v>5305020</v>
      </c>
      <c r="F90">
        <f>VLOOKUP($A90,[1]Plantation_LC20!$A$1:$G$310,7,FALSE)</f>
        <v>28721.0534706</v>
      </c>
      <c r="G90">
        <f>VLOOKUP($A90,[2]Jalan_RBI!$A$1:$G$310,7,FALSE)</f>
        <v>847.31184682399999</v>
      </c>
      <c r="H90">
        <f>VLOOKUP($A90,[3]HTI!$A$1:$G$310,7,FALSE)</f>
        <v>64173.0427681</v>
      </c>
      <c r="I90">
        <f>VLOOKUP($A90,[4]HKM_HTR!$A$1:$G$310,7,FALSE)</f>
        <v>14404.710801699999</v>
      </c>
      <c r="J90">
        <f>VLOOKUP($A90,[5]Forest!$A$1:$G$310,7,FALSE)</f>
        <v>281.157440818</v>
      </c>
      <c r="K90">
        <f>VLOOKUP($A90,[6]Sungai!$A$1:$G$310,7,FALSE)</f>
        <v>2017.1269311399999</v>
      </c>
      <c r="L90">
        <f>VLOOKUP($A90,[7]Burnscars!$A$1:$G$310,7,FALSE)</f>
        <v>1396.52318307</v>
      </c>
      <c r="M90">
        <f>VLOOKUP($A90,[8]Danau!$A$1:$G$310,7,FALSE)</f>
        <v>7226.3046997700003</v>
      </c>
      <c r="N90">
        <f>VLOOKUP($A90,[9]Irigasi!$A$1:$G$310,7,FALSE)</f>
        <v>185440.53829200001</v>
      </c>
      <c r="O90">
        <f>VLOOKUP($A90,[10]BadanAir!$A$1:$G$310,7,FALSE)</f>
        <v>13841.7658194</v>
      </c>
      <c r="P90">
        <f>VLOOKUP($A90,[11]Deforestasi!$A$1:$G$310,7,FALSE)</f>
        <v>377.55368217199998</v>
      </c>
      <c r="Q90">
        <f>VLOOKUP($A90,[12]Erosi!$A$1:$G$310,7,FALSE)</f>
        <v>1588.40826788</v>
      </c>
      <c r="R90">
        <f>VLOOKUP($A90,[13]Banjir!$A$1:$G$310,7,FALSE)</f>
        <v>2.0357084847499999E-3</v>
      </c>
      <c r="S90">
        <f>VLOOKUP($A90,[14]Longsor!$A$1:$G$310,7,FALSE)</f>
        <v>0.47312798416200003</v>
      </c>
      <c r="T90">
        <f>VLOOKUP($A90,[15]Kekeringan!$A$1:$G$310,7,FALSE)</f>
        <v>0.91864818850999996</v>
      </c>
      <c r="U90">
        <f>VLOOKUP($A90,[16]NDVI!$A$1:$G$310,7,FALSE)</f>
        <v>0.65647700434699996</v>
      </c>
      <c r="V90">
        <f>VLOOKUP($A90,[17]NDWI!$A$1:$G$310,7,FALSE)</f>
        <v>-0.64729282433500002</v>
      </c>
      <c r="W90">
        <f>VLOOKUP($A90,[18]NDMI!$A$1:$G$310,7,FALSE)</f>
        <v>0.15254294047700001</v>
      </c>
      <c r="X90">
        <f>VLOOKUP($A90,[19]AridityIndex!$A$1:$G$310,7,FALSE)</f>
        <v>0.77072250175300006</v>
      </c>
      <c r="Y90">
        <f>VLOOKUP($A90,[20]temp_delta!$A$1:$G$310,7,FALSE)</f>
        <v>1.4248703278799999</v>
      </c>
      <c r="Z90">
        <f>VLOOKUP($A90,[21]temp_annual!$A$1:$G$310,7,FALSE)</f>
        <v>23.5055452213</v>
      </c>
      <c r="AA90">
        <f>VLOOKUP($A90,[22]prec_delta!$A$1:$G$310,7,FALSE)</f>
        <v>-37.291032428000001</v>
      </c>
      <c r="AB90">
        <f>VLOOKUP($A90,[23]prec_annual!$A$1:$G$310,7,FALSE)</f>
        <v>1340.40718419</v>
      </c>
      <c r="AC90">
        <f>VLOOKUP($A90,[24]DaerahIrigasi!$A$1:$G$310,7,FALSE)</f>
        <v>11687.088079200001</v>
      </c>
      <c r="AD90" s="1">
        <f>VLOOKUP($A90,[25]!_xlnm.Database,7,FALSE)</f>
        <v>3.1610574123699999</v>
      </c>
    </row>
    <row r="91" spans="1:30" x14ac:dyDescent="0.25">
      <c r="A91">
        <v>90</v>
      </c>
      <c r="B91" t="s">
        <v>337</v>
      </c>
      <c r="C91" t="s">
        <v>366</v>
      </c>
      <c r="D91" t="s">
        <v>92</v>
      </c>
      <c r="E91">
        <v>5305021</v>
      </c>
      <c r="F91">
        <f>VLOOKUP($A91,[1]Plantation_LC20!$A$1:$G$310,7,FALSE)</f>
        <v>33385.721764399997</v>
      </c>
      <c r="G91">
        <f>VLOOKUP($A91,[2]Jalan_RBI!$A$1:$G$310,7,FALSE)</f>
        <v>675.29623059799997</v>
      </c>
      <c r="H91">
        <f>VLOOKUP($A91,[3]HTI!$A$1:$G$310,7,FALSE)</f>
        <v>52427.267167400001</v>
      </c>
      <c r="I91">
        <f>VLOOKUP($A91,[4]HKM_HTR!$A$1:$G$310,7,FALSE)</f>
        <v>3065.17858445</v>
      </c>
      <c r="J91">
        <f>VLOOKUP($A91,[5]Forest!$A$1:$G$310,7,FALSE)</f>
        <v>2287.5058954299998</v>
      </c>
      <c r="K91">
        <f>VLOOKUP($A91,[6]Sungai!$A$1:$G$310,7,FALSE)</f>
        <v>1638.1005597000001</v>
      </c>
      <c r="L91">
        <f>VLOOKUP($A91,[7]Burnscars!$A$1:$G$310,7,FALSE)</f>
        <v>6892.2296540999996</v>
      </c>
      <c r="M91">
        <f>VLOOKUP($A91,[8]Danau!$A$1:$G$310,7,FALSE)</f>
        <v>12301.388667499999</v>
      </c>
      <c r="N91">
        <f>VLOOKUP($A91,[9]Irigasi!$A$1:$G$310,7,FALSE)</f>
        <v>169053.858389</v>
      </c>
      <c r="O91">
        <f>VLOOKUP($A91,[10]BadanAir!$A$1:$G$310,7,FALSE)</f>
        <v>1970.0039354999999</v>
      </c>
      <c r="P91">
        <f>VLOOKUP($A91,[11]Deforestasi!$A$1:$G$310,7,FALSE)</f>
        <v>196.217739083</v>
      </c>
      <c r="Q91">
        <f>VLOOKUP($A91,[12]Erosi!$A$1:$G$310,7,FALSE)</f>
        <v>435.89084251600002</v>
      </c>
      <c r="R91">
        <f>VLOOKUP($A91,[13]Banjir!$A$1:$G$310,7,FALSE)</f>
        <v>7.3982521215600006E-2</v>
      </c>
      <c r="S91">
        <f>VLOOKUP($A91,[14]Longsor!$A$1:$G$310,7,FALSE)</f>
        <v>7.5913030594899997E-2</v>
      </c>
      <c r="T91">
        <f>VLOOKUP($A91,[15]Kekeringan!$A$1:$G$310,7,FALSE)</f>
        <v>0.77199479829200002</v>
      </c>
      <c r="U91">
        <f>VLOOKUP($A91,[16]NDVI!$A$1:$G$310,7,FALSE)</f>
        <v>0.66353390072499996</v>
      </c>
      <c r="V91">
        <f>VLOOKUP($A91,[17]NDWI!$A$1:$G$310,7,FALSE)</f>
        <v>-0.62891219009099997</v>
      </c>
      <c r="W91">
        <f>VLOOKUP($A91,[18]NDMI!$A$1:$G$310,7,FALSE)</f>
        <v>0.169573432947</v>
      </c>
      <c r="X91">
        <f>VLOOKUP($A91,[19]AridityIndex!$A$1:$G$310,7,FALSE)</f>
        <v>0.77549041524700002</v>
      </c>
      <c r="Y91">
        <f>VLOOKUP($A91,[20]temp_delta!$A$1:$G$310,7,FALSE)</f>
        <v>1.43490074006</v>
      </c>
      <c r="Z91">
        <f>VLOOKUP($A91,[21]temp_annual!$A$1:$G$310,7,FALSE)</f>
        <v>24.5292041557</v>
      </c>
      <c r="AA91">
        <f>VLOOKUP($A91,[22]prec_delta!$A$1:$G$310,7,FALSE)</f>
        <v>-37.796933598099997</v>
      </c>
      <c r="AB91">
        <f>VLOOKUP($A91,[23]prec_annual!$A$1:$G$310,7,FALSE)</f>
        <v>1349.0323483499999</v>
      </c>
      <c r="AC91">
        <f>VLOOKUP($A91,[24]DaerahIrigasi!$A$1:$G$310,7,FALSE)</f>
        <v>3046.3472616200002</v>
      </c>
      <c r="AD91" s="1">
        <f>VLOOKUP($A91,[25]!_xlnm.Database,7,FALSE)</f>
        <v>3.1746055263400002</v>
      </c>
    </row>
    <row r="92" spans="1:30" x14ac:dyDescent="0.25">
      <c r="A92">
        <v>91</v>
      </c>
      <c r="B92" t="s">
        <v>337</v>
      </c>
      <c r="C92" t="s">
        <v>366</v>
      </c>
      <c r="D92" t="s">
        <v>93</v>
      </c>
      <c r="E92">
        <v>5305022</v>
      </c>
      <c r="F92">
        <f>VLOOKUP($A92,[1]Plantation_LC20!$A$1:$G$310,7,FALSE)</f>
        <v>30978.508269900001</v>
      </c>
      <c r="G92">
        <f>VLOOKUP($A92,[2]Jalan_RBI!$A$1:$G$310,7,FALSE)</f>
        <v>739.34864670800005</v>
      </c>
      <c r="H92">
        <f>VLOOKUP($A92,[3]HTI!$A$1:$G$310,7,FALSE)</f>
        <v>62443.578453000002</v>
      </c>
      <c r="I92">
        <f>VLOOKUP($A92,[4]HKM_HTR!$A$1:$G$310,7,FALSE)</f>
        <v>7626.1873034</v>
      </c>
      <c r="J92">
        <f>VLOOKUP($A92,[5]Forest!$A$1:$G$310,7,FALSE)</f>
        <v>2253.92025986</v>
      </c>
      <c r="K92">
        <f>VLOOKUP($A92,[6]Sungai!$A$1:$G$310,7,FALSE)</f>
        <v>1215.60132112</v>
      </c>
      <c r="L92">
        <f>VLOOKUP($A92,[7]Burnscars!$A$1:$G$310,7,FALSE)</f>
        <v>4350.41351829</v>
      </c>
      <c r="M92">
        <f>VLOOKUP($A92,[8]Danau!$A$1:$G$310,7,FALSE)</f>
        <v>8336.5529516999995</v>
      </c>
      <c r="N92">
        <f>VLOOKUP($A92,[9]Irigasi!$A$1:$G$310,7,FALSE)</f>
        <v>179530.04563099999</v>
      </c>
      <c r="O92">
        <f>VLOOKUP($A92,[10]BadanAir!$A$1:$G$310,7,FALSE)</f>
        <v>3237.6244690499998</v>
      </c>
      <c r="P92">
        <f>VLOOKUP($A92,[11]Deforestasi!$A$1:$G$310,7,FALSE)</f>
        <v>547.87317103400005</v>
      </c>
      <c r="Q92">
        <f>VLOOKUP($A92,[12]Erosi!$A$1:$G$310,7,FALSE)</f>
        <v>461.41869410599998</v>
      </c>
      <c r="R92">
        <f>VLOOKUP($A92,[13]Banjir!$A$1:$G$310,7,FALSE)</f>
        <v>6.7753437743799994E-2</v>
      </c>
      <c r="S92">
        <f>VLOOKUP($A92,[14]Longsor!$A$1:$G$310,7,FALSE)</f>
        <v>5.0246739513600001E-2</v>
      </c>
      <c r="T92">
        <f>VLOOKUP($A92,[15]Kekeringan!$A$1:$G$310,7,FALSE)</f>
        <v>0.79097073413100005</v>
      </c>
      <c r="U92">
        <f>VLOOKUP($A92,[16]NDVI!$A$1:$G$310,7,FALSE)</f>
        <v>0.59918924578199995</v>
      </c>
      <c r="V92">
        <f>VLOOKUP($A92,[17]NDWI!$A$1:$G$310,7,FALSE)</f>
        <v>-0.59928109644600003</v>
      </c>
      <c r="W92">
        <f>VLOOKUP($A92,[18]NDMI!$A$1:$G$310,7,FALSE)</f>
        <v>0.113663635145</v>
      </c>
      <c r="X92">
        <f>VLOOKUP($A92,[19]AridityIndex!$A$1:$G$310,7,FALSE)</f>
        <v>0.78744914508999997</v>
      </c>
      <c r="Y92">
        <f>VLOOKUP($A92,[20]temp_delta!$A$1:$G$310,7,FALSE)</f>
        <v>1.4453510280399999</v>
      </c>
      <c r="Z92">
        <f>VLOOKUP($A92,[21]temp_annual!$A$1:$G$310,7,FALSE)</f>
        <v>24.9897495787</v>
      </c>
      <c r="AA92">
        <f>VLOOKUP($A92,[22]prec_delta!$A$1:$G$310,7,FALSE)</f>
        <v>-38.014483003599999</v>
      </c>
      <c r="AB92">
        <f>VLOOKUP($A92,[23]prec_annual!$A$1:$G$310,7,FALSE)</f>
        <v>1324.76816547</v>
      </c>
      <c r="AC92">
        <f>VLOOKUP($A92,[24]DaerahIrigasi!$A$1:$G$310,7,FALSE)</f>
        <v>3677.3904515099998</v>
      </c>
      <c r="AD92" s="1">
        <f>VLOOKUP($A92,[25]!_xlnm.Database,7,FALSE)</f>
        <v>2.96284807896</v>
      </c>
    </row>
    <row r="93" spans="1:30" x14ac:dyDescent="0.25">
      <c r="A93">
        <v>92</v>
      </c>
      <c r="B93" t="s">
        <v>337</v>
      </c>
      <c r="C93" t="s">
        <v>366</v>
      </c>
      <c r="D93" t="s">
        <v>94</v>
      </c>
      <c r="E93">
        <v>5305023</v>
      </c>
      <c r="F93">
        <f>VLOOKUP($A93,[1]Plantation_LC20!$A$1:$G$310,7,FALSE)</f>
        <v>38194.933273499999</v>
      </c>
      <c r="G93">
        <f>VLOOKUP($A93,[2]Jalan_RBI!$A$1:$G$310,7,FALSE)</f>
        <v>488.94211692800002</v>
      </c>
      <c r="H93">
        <f>VLOOKUP($A93,[3]HTI!$A$1:$G$310,7,FALSE)</f>
        <v>54301.517248700002</v>
      </c>
      <c r="I93">
        <f>VLOOKUP($A93,[4]HKM_HTR!$A$1:$G$310,7,FALSE)</f>
        <v>6693.1639168900001</v>
      </c>
      <c r="J93">
        <f>VLOOKUP($A93,[5]Forest!$A$1:$G$310,7,FALSE)</f>
        <v>2008.35103086</v>
      </c>
      <c r="K93">
        <f>VLOOKUP($A93,[6]Sungai!$A$1:$G$310,7,FALSE)</f>
        <v>1424.01286009</v>
      </c>
      <c r="L93">
        <f>VLOOKUP($A93,[7]Burnscars!$A$1:$G$310,7,FALSE)</f>
        <v>6512.5108883700004</v>
      </c>
      <c r="M93">
        <f>VLOOKUP($A93,[8]Danau!$A$1:$G$310,7,FALSE)</f>
        <v>5983.6479349199999</v>
      </c>
      <c r="N93">
        <f>VLOOKUP($A93,[9]Irigasi!$A$1:$G$310,7,FALSE)</f>
        <v>175609.462229</v>
      </c>
      <c r="O93">
        <f>VLOOKUP($A93,[10]BadanAir!$A$1:$G$310,7,FALSE)</f>
        <v>15424.3376983</v>
      </c>
      <c r="P93">
        <f>VLOOKUP($A93,[11]Deforestasi!$A$1:$G$310,7,FALSE)</f>
        <v>107.25399058799999</v>
      </c>
      <c r="Q93">
        <f>VLOOKUP($A93,[12]Erosi!$A$1:$G$310,7,FALSE)</f>
        <v>928.94995395800004</v>
      </c>
      <c r="R93">
        <f>VLOOKUP($A93,[13]Banjir!$A$1:$G$310,7,FALSE)</f>
        <v>1.6033471343999999E-2</v>
      </c>
      <c r="S93">
        <f>VLOOKUP($A93,[14]Longsor!$A$1:$G$310,7,FALSE)</f>
        <v>0.14831138487699999</v>
      </c>
      <c r="T93">
        <f>VLOOKUP($A93,[15]Kekeringan!$A$1:$G$310,7,FALSE)</f>
        <v>0.89992181594700005</v>
      </c>
      <c r="U93">
        <f>VLOOKUP($A93,[16]NDVI!$A$1:$G$310,7,FALSE)</f>
        <v>0.57244289776199997</v>
      </c>
      <c r="V93">
        <f>VLOOKUP($A93,[17]NDWI!$A$1:$G$310,7,FALSE)</f>
        <v>-0.60060947075600002</v>
      </c>
      <c r="W93">
        <f>VLOOKUP($A93,[18]NDMI!$A$1:$G$310,7,FALSE)</f>
        <v>8.3883040546599993E-2</v>
      </c>
      <c r="X93">
        <f>VLOOKUP($A93,[19]AridityIndex!$A$1:$G$310,7,FALSE)</f>
        <v>0.80211406295400001</v>
      </c>
      <c r="Y93">
        <f>VLOOKUP($A93,[20]temp_delta!$A$1:$G$310,7,FALSE)</f>
        <v>1.42789586561</v>
      </c>
      <c r="Z93">
        <f>VLOOKUP($A93,[21]temp_annual!$A$1:$G$310,7,FALSE)</f>
        <v>24.376604044099999</v>
      </c>
      <c r="AA93">
        <f>VLOOKUP($A93,[22]prec_delta!$A$1:$G$310,7,FALSE)</f>
        <v>-33.466985684699999</v>
      </c>
      <c r="AB93">
        <f>VLOOKUP($A93,[23]prec_annual!$A$1:$G$310,7,FALSE)</f>
        <v>1274.36005129</v>
      </c>
      <c r="AC93">
        <f>VLOOKUP($A93,[24]DaerahIrigasi!$A$1:$G$310,7,FALSE)</f>
        <v>10741.5975301</v>
      </c>
      <c r="AD93" s="1">
        <f>VLOOKUP($A93,[25]!_xlnm.Database,7,FALSE)</f>
        <v>3</v>
      </c>
    </row>
    <row r="94" spans="1:30" x14ac:dyDescent="0.25">
      <c r="A94">
        <v>93</v>
      </c>
      <c r="B94" t="s">
        <v>337</v>
      </c>
      <c r="C94" t="s">
        <v>366</v>
      </c>
      <c r="D94" t="s">
        <v>95</v>
      </c>
      <c r="E94">
        <v>5305024</v>
      </c>
      <c r="F94">
        <f>VLOOKUP($A94,[1]Plantation_LC20!$A$1:$G$310,7,FALSE)</f>
        <v>41636.288646699999</v>
      </c>
      <c r="G94">
        <f>VLOOKUP($A94,[2]Jalan_RBI!$A$1:$G$310,7,FALSE)</f>
        <v>891.432550386</v>
      </c>
      <c r="H94">
        <f>VLOOKUP($A94,[3]HTI!$A$1:$G$310,7,FALSE)</f>
        <v>47597.715571799999</v>
      </c>
      <c r="I94">
        <f>VLOOKUP($A94,[4]HKM_HTR!$A$1:$G$310,7,FALSE)</f>
        <v>4647.3757625999997</v>
      </c>
      <c r="J94">
        <f>VLOOKUP($A94,[5]Forest!$A$1:$G$310,7,FALSE)</f>
        <v>997.97025348600005</v>
      </c>
      <c r="K94">
        <f>VLOOKUP($A94,[6]Sungai!$A$1:$G$310,7,FALSE)</f>
        <v>1550.26150665</v>
      </c>
      <c r="L94">
        <f>VLOOKUP($A94,[7]Burnscars!$A$1:$G$310,7,FALSE)</f>
        <v>11293.2714559</v>
      </c>
      <c r="M94">
        <f>VLOOKUP($A94,[8]Danau!$A$1:$G$310,7,FALSE)</f>
        <v>12665.7957711</v>
      </c>
      <c r="N94">
        <f>VLOOKUP($A94,[9]Irigasi!$A$1:$G$310,7,FALSE)</f>
        <v>169354.969304</v>
      </c>
      <c r="O94">
        <f>VLOOKUP($A94,[10]BadanAir!$A$1:$G$310,7,FALSE)</f>
        <v>15571.747521200001</v>
      </c>
      <c r="P94">
        <f>VLOOKUP($A94,[11]Deforestasi!$A$1:$G$310,7,FALSE)</f>
        <v>145.530291307</v>
      </c>
      <c r="Q94">
        <f>VLOOKUP($A94,[12]Erosi!$A$1:$G$310,7,FALSE)</f>
        <v>574.760451741</v>
      </c>
      <c r="R94">
        <f>VLOOKUP($A94,[13]Banjir!$A$1:$G$310,7,FALSE)</f>
        <v>0</v>
      </c>
      <c r="S94">
        <f>VLOOKUP($A94,[14]Longsor!$A$1:$G$310,7,FALSE)</f>
        <v>0.297266099635</v>
      </c>
      <c r="T94">
        <f>VLOOKUP($A94,[15]Kekeringan!$A$1:$G$310,7,FALSE)</f>
        <v>0.90558697712400005</v>
      </c>
      <c r="U94">
        <f>VLOOKUP($A94,[16]NDVI!$A$1:$G$310,7,FALSE)</f>
        <v>0.64227849437399998</v>
      </c>
      <c r="V94">
        <f>VLOOKUP($A94,[17]NDWI!$A$1:$G$310,7,FALSE)</f>
        <v>-0.64020866617700001</v>
      </c>
      <c r="W94">
        <f>VLOOKUP($A94,[18]NDMI!$A$1:$G$310,7,FALSE)</f>
        <v>0.14659224496000001</v>
      </c>
      <c r="X94">
        <f>VLOOKUP($A94,[19]AridityIndex!$A$1:$G$310,7,FALSE)</f>
        <v>0.76812540014599995</v>
      </c>
      <c r="Y94">
        <f>VLOOKUP($A94,[20]temp_delta!$A$1:$G$310,7,FALSE)</f>
        <v>1.42557672521</v>
      </c>
      <c r="Z94">
        <f>VLOOKUP($A94,[21]temp_annual!$A$1:$G$310,7,FALSE)</f>
        <v>23.471932282600001</v>
      </c>
      <c r="AA94">
        <f>VLOOKUP($A94,[22]prec_delta!$A$1:$G$310,7,FALSE)</f>
        <v>-34.949106676699998</v>
      </c>
      <c r="AB94">
        <f>VLOOKUP($A94,[23]prec_annual!$A$1:$G$310,7,FALSE)</f>
        <v>1345.9558697</v>
      </c>
      <c r="AC94">
        <f>VLOOKUP($A94,[24]DaerahIrigasi!$A$1:$G$310,7,FALSE)</f>
        <v>14565.0682495</v>
      </c>
      <c r="AD94" s="1">
        <f>VLOOKUP($A94,[25]!_xlnm.Database,7,FALSE)</f>
        <v>3.2355224846300001</v>
      </c>
    </row>
    <row r="95" spans="1:30" x14ac:dyDescent="0.25">
      <c r="A95">
        <v>94</v>
      </c>
      <c r="B95" t="s">
        <v>337</v>
      </c>
      <c r="C95" t="s">
        <v>366</v>
      </c>
      <c r="D95" t="s">
        <v>96</v>
      </c>
      <c r="E95">
        <v>5305025</v>
      </c>
      <c r="F95">
        <f>VLOOKUP($A95,[1]Plantation_LC20!$A$1:$G$310,7,FALSE)</f>
        <v>35721.289367700003</v>
      </c>
      <c r="G95">
        <f>VLOOKUP($A95,[2]Jalan_RBI!$A$1:$G$310,7,FALSE)</f>
        <v>893.87496237100004</v>
      </c>
      <c r="H95">
        <f>VLOOKUP($A95,[3]HTI!$A$1:$G$310,7,FALSE)</f>
        <v>58812.166585699997</v>
      </c>
      <c r="I95">
        <f>VLOOKUP($A95,[4]HKM_HTR!$A$1:$G$310,7,FALSE)</f>
        <v>13482.3034954</v>
      </c>
      <c r="J95">
        <f>VLOOKUP($A95,[5]Forest!$A$1:$G$310,7,FALSE)</f>
        <v>823.13392306799994</v>
      </c>
      <c r="K95">
        <f>VLOOKUP($A95,[6]Sungai!$A$1:$G$310,7,FALSE)</f>
        <v>1869.5572746099999</v>
      </c>
      <c r="L95">
        <f>VLOOKUP($A95,[7]Burnscars!$A$1:$G$310,7,FALSE)</f>
        <v>3202.3160906399999</v>
      </c>
      <c r="M95">
        <f>VLOOKUP($A95,[8]Danau!$A$1:$G$310,7,FALSE)</f>
        <v>9574.8779849700004</v>
      </c>
      <c r="N95">
        <f>VLOOKUP($A95,[9]Irigasi!$A$1:$G$310,7,FALSE)</f>
        <v>180834.449999</v>
      </c>
      <c r="O95">
        <f>VLOOKUP($A95,[10]BadanAir!$A$1:$G$310,7,FALSE)</f>
        <v>18530.679627000001</v>
      </c>
      <c r="P95">
        <f>VLOOKUP($A95,[11]Deforestasi!$A$1:$G$310,7,FALSE)</f>
        <v>33.352059717300001</v>
      </c>
      <c r="Q95">
        <f>VLOOKUP($A95,[12]Erosi!$A$1:$G$310,7,FALSE)</f>
        <v>1278.5281637099999</v>
      </c>
      <c r="R95">
        <f>VLOOKUP($A95,[13]Banjir!$A$1:$G$310,7,FALSE)</f>
        <v>0</v>
      </c>
      <c r="S95">
        <f>VLOOKUP($A95,[14]Longsor!$A$1:$G$310,7,FALSE)</f>
        <v>0.38287361053899999</v>
      </c>
      <c r="T95">
        <f>VLOOKUP($A95,[15]Kekeringan!$A$1:$G$310,7,FALSE)</f>
        <v>0.90277528863400003</v>
      </c>
      <c r="U95">
        <f>VLOOKUP($A95,[16]NDVI!$A$1:$G$310,7,FALSE)</f>
        <v>0.62665678310399997</v>
      </c>
      <c r="V95">
        <f>VLOOKUP($A95,[17]NDWI!$A$1:$G$310,7,FALSE)</f>
        <v>-0.62486691675700001</v>
      </c>
      <c r="W95">
        <f>VLOOKUP($A95,[18]NDMI!$A$1:$G$310,7,FALSE)</f>
        <v>0.12996584365899999</v>
      </c>
      <c r="X95">
        <f>VLOOKUP($A95,[19]AridityIndex!$A$1:$G$310,7,FALSE)</f>
        <v>0.80051006376099998</v>
      </c>
      <c r="Y95">
        <f>VLOOKUP($A95,[20]temp_delta!$A$1:$G$310,7,FALSE)</f>
        <v>1.41533327947</v>
      </c>
      <c r="Z95">
        <f>VLOOKUP($A95,[21]temp_annual!$A$1:$G$310,7,FALSE)</f>
        <v>24.1465723749</v>
      </c>
      <c r="AA95">
        <f>VLOOKUP($A95,[22]prec_delta!$A$1:$G$310,7,FALSE)</f>
        <v>-31.668499296</v>
      </c>
      <c r="AB95">
        <f>VLOOKUP($A95,[23]prec_annual!$A$1:$G$310,7,FALSE)</f>
        <v>1272.83376079</v>
      </c>
      <c r="AC95">
        <f>VLOOKUP($A95,[24]DaerahIrigasi!$A$1:$G$310,7,FALSE)</f>
        <v>15571.918902699999</v>
      </c>
      <c r="AD95" s="1">
        <f>VLOOKUP($A95,[25]!_xlnm.Database,7,FALSE)</f>
        <v>3</v>
      </c>
    </row>
    <row r="96" spans="1:30" x14ac:dyDescent="0.25">
      <c r="A96">
        <v>95</v>
      </c>
      <c r="B96" t="s">
        <v>337</v>
      </c>
      <c r="C96" t="s">
        <v>366</v>
      </c>
      <c r="D96" t="s">
        <v>97</v>
      </c>
      <c r="E96">
        <v>5305026</v>
      </c>
      <c r="F96">
        <f>VLOOKUP($A96,[1]Plantation_LC20!$A$1:$G$310,7,FALSE)</f>
        <v>27401.765645799998</v>
      </c>
      <c r="G96">
        <f>VLOOKUP($A96,[2]Jalan_RBI!$A$1:$G$310,7,FALSE)</f>
        <v>1640.11373615</v>
      </c>
      <c r="H96">
        <f>VLOOKUP($A96,[3]HTI!$A$1:$G$310,7,FALSE)</f>
        <v>71117.049045299995</v>
      </c>
      <c r="I96">
        <f>VLOOKUP($A96,[4]HKM_HTR!$A$1:$G$310,7,FALSE)</f>
        <v>20603.807938599999</v>
      </c>
      <c r="J96">
        <f>VLOOKUP($A96,[5]Forest!$A$1:$G$310,7,FALSE)</f>
        <v>437.75969156500003</v>
      </c>
      <c r="K96">
        <f>VLOOKUP($A96,[6]Sungai!$A$1:$G$310,7,FALSE)</f>
        <v>2251.2321356500001</v>
      </c>
      <c r="L96">
        <f>VLOOKUP($A96,[7]Burnscars!$A$1:$G$310,7,FALSE)</f>
        <v>2391.1922145100002</v>
      </c>
      <c r="M96">
        <f>VLOOKUP($A96,[8]Danau!$A$1:$G$310,7,FALSE)</f>
        <v>13195.9312562</v>
      </c>
      <c r="N96">
        <f>VLOOKUP($A96,[9]Irigasi!$A$1:$G$310,7,FALSE)</f>
        <v>193276.08359200001</v>
      </c>
      <c r="O96">
        <f>VLOOKUP($A96,[10]BadanAir!$A$1:$G$310,7,FALSE)</f>
        <v>8008.5570692800002</v>
      </c>
      <c r="P96">
        <f>VLOOKUP($A96,[11]Deforestasi!$A$1:$G$310,7,FALSE)</f>
        <v>376.01223606999997</v>
      </c>
      <c r="Q96">
        <f>VLOOKUP($A96,[12]Erosi!$A$1:$G$310,7,FALSE)</f>
        <v>959.88572665300001</v>
      </c>
      <c r="R96">
        <f>VLOOKUP($A96,[13]Banjir!$A$1:$G$310,7,FALSE)</f>
        <v>1.42452172718E-3</v>
      </c>
      <c r="S96">
        <f>VLOOKUP($A96,[14]Longsor!$A$1:$G$310,7,FALSE)</f>
        <v>0.52875898718299996</v>
      </c>
      <c r="T96">
        <f>VLOOKUP($A96,[15]Kekeringan!$A$1:$G$310,7,FALSE)</f>
        <v>0.93767651410899999</v>
      </c>
      <c r="U96">
        <f>VLOOKUP($A96,[16]NDVI!$A$1:$G$310,7,FALSE)</f>
        <v>0.62665308257300001</v>
      </c>
      <c r="V96">
        <f>VLOOKUP($A96,[17]NDWI!$A$1:$G$310,7,FALSE)</f>
        <v>-0.62886798697599999</v>
      </c>
      <c r="W96">
        <f>VLOOKUP($A96,[18]NDMI!$A$1:$G$310,7,FALSE)</f>
        <v>0.13482274526400001</v>
      </c>
      <c r="X96">
        <f>VLOOKUP($A96,[19]AridityIndex!$A$1:$G$310,7,FALSE)</f>
        <v>0.78668294001299999</v>
      </c>
      <c r="Y96">
        <f>VLOOKUP($A96,[20]temp_delta!$A$1:$G$310,7,FALSE)</f>
        <v>1.4147285009499999</v>
      </c>
      <c r="Z96">
        <f>VLOOKUP($A96,[21]temp_annual!$A$1:$G$310,7,FALSE)</f>
        <v>24.221106257100001</v>
      </c>
      <c r="AA96">
        <f>VLOOKUP($A96,[22]prec_delta!$A$1:$G$310,7,FALSE)</f>
        <v>-29.440722925900001</v>
      </c>
      <c r="AB96">
        <f>VLOOKUP($A96,[23]prec_annual!$A$1:$G$310,7,FALSE)</f>
        <v>1309.95224134</v>
      </c>
      <c r="AC96">
        <f>VLOOKUP($A96,[24]DaerahIrigasi!$A$1:$G$310,7,FALSE)</f>
        <v>12929.7125438</v>
      </c>
      <c r="AD96" s="1">
        <f>VLOOKUP($A96,[25]!_xlnm.Database,7,FALSE)</f>
        <v>3.07483962937</v>
      </c>
    </row>
    <row r="97" spans="1:30" x14ac:dyDescent="0.25">
      <c r="A97">
        <v>96</v>
      </c>
      <c r="B97" t="s">
        <v>337</v>
      </c>
      <c r="C97" t="s">
        <v>366</v>
      </c>
      <c r="D97" t="s">
        <v>98</v>
      </c>
      <c r="E97">
        <v>5305027</v>
      </c>
      <c r="F97">
        <f>VLOOKUP($A97,[1]Plantation_LC20!$A$1:$G$310,7,FALSE)</f>
        <v>31097.120921599999</v>
      </c>
      <c r="G97">
        <f>VLOOKUP($A97,[2]Jalan_RBI!$A$1:$G$310,7,FALSE)</f>
        <v>509.91472128200002</v>
      </c>
      <c r="H97">
        <f>VLOOKUP($A97,[3]HTI!$A$1:$G$310,7,FALSE)</f>
        <v>61910.235364400003</v>
      </c>
      <c r="I97">
        <f>VLOOKUP($A97,[4]HKM_HTR!$A$1:$G$310,7,FALSE)</f>
        <v>4292.1255882599999</v>
      </c>
      <c r="J97">
        <f>VLOOKUP($A97,[5]Forest!$A$1:$G$310,7,FALSE)</f>
        <v>1098.82655821</v>
      </c>
      <c r="K97">
        <f>VLOOKUP($A97,[6]Sungai!$A$1:$G$310,7,FALSE)</f>
        <v>1083.80428474</v>
      </c>
      <c r="L97">
        <f>VLOOKUP($A97,[7]Burnscars!$A$1:$G$310,7,FALSE)</f>
        <v>8481.8768175700006</v>
      </c>
      <c r="M97">
        <f>VLOOKUP($A97,[8]Danau!$A$1:$G$310,7,FALSE)</f>
        <v>9978.0091084100004</v>
      </c>
      <c r="N97">
        <f>VLOOKUP($A97,[9]Irigasi!$A$1:$G$310,7,FALSE)</f>
        <v>177591.08603400001</v>
      </c>
      <c r="O97">
        <f>VLOOKUP($A97,[10]BadanAir!$A$1:$G$310,7,FALSE)</f>
        <v>1096.38531352</v>
      </c>
      <c r="P97">
        <f>VLOOKUP($A97,[11]Deforestasi!$A$1:$G$310,7,FALSE)</f>
        <v>81.254425974300005</v>
      </c>
      <c r="Q97">
        <f>VLOOKUP($A97,[12]Erosi!$A$1:$G$310,7,FALSE)</f>
        <v>113.30387680299999</v>
      </c>
      <c r="R97">
        <f>VLOOKUP($A97,[13]Banjir!$A$1:$G$310,7,FALSE)</f>
        <v>0.131394028509</v>
      </c>
      <c r="S97">
        <f>VLOOKUP($A97,[14]Longsor!$A$1:$G$310,7,FALSE)</f>
        <v>8.9738699217999998E-2</v>
      </c>
      <c r="T97">
        <f>VLOOKUP($A97,[15]Kekeringan!$A$1:$G$310,7,FALSE)</f>
        <v>0.75256383128000004</v>
      </c>
      <c r="U97">
        <f>VLOOKUP($A97,[16]NDVI!$A$1:$G$310,7,FALSE)</f>
        <v>0.65410302473299997</v>
      </c>
      <c r="V97">
        <f>VLOOKUP($A97,[17]NDWI!$A$1:$G$310,7,FALSE)</f>
        <v>-0.62526279318699995</v>
      </c>
      <c r="W97">
        <f>VLOOKUP($A97,[18]NDMI!$A$1:$G$310,7,FALSE)</f>
        <v>0.17673705643900001</v>
      </c>
      <c r="X97">
        <f>VLOOKUP($A97,[19]AridityIndex!$A$1:$G$310,7,FALSE)</f>
        <v>0.78639237070800005</v>
      </c>
      <c r="Y97">
        <f>VLOOKUP($A97,[20]temp_delta!$A$1:$G$310,7,FALSE)</f>
        <v>1.43636970003</v>
      </c>
      <c r="Z97">
        <f>VLOOKUP($A97,[21]temp_annual!$A$1:$G$310,7,FALSE)</f>
        <v>25.1222126266</v>
      </c>
      <c r="AA97">
        <f>VLOOKUP($A97,[22]prec_delta!$A$1:$G$310,7,FALSE)</f>
        <v>-37.424938562100003</v>
      </c>
      <c r="AB97">
        <f>VLOOKUP($A97,[23]prec_annual!$A$1:$G$310,7,FALSE)</f>
        <v>1330.38861292</v>
      </c>
      <c r="AC97">
        <f>VLOOKUP($A97,[24]DaerahIrigasi!$A$1:$G$310,7,FALSE)</f>
        <v>2608.17493289</v>
      </c>
      <c r="AD97" s="1">
        <f>VLOOKUP($A97,[25]!_xlnm.Database,7,FALSE)</f>
        <v>3.0005721914899999</v>
      </c>
    </row>
    <row r="98" spans="1:30" x14ac:dyDescent="0.25">
      <c r="A98">
        <v>97</v>
      </c>
      <c r="B98" t="s">
        <v>337</v>
      </c>
      <c r="C98" t="s">
        <v>366</v>
      </c>
      <c r="D98" t="s">
        <v>99</v>
      </c>
      <c r="E98">
        <v>5305030</v>
      </c>
      <c r="F98">
        <f>VLOOKUP($A98,[1]Plantation_LC20!$A$1:$G$310,7,FALSE)</f>
        <v>32569.506296899999</v>
      </c>
      <c r="G98">
        <f>VLOOKUP($A98,[2]Jalan_RBI!$A$1:$G$310,7,FALSE)</f>
        <v>632.87729291400001</v>
      </c>
      <c r="H98">
        <f>VLOOKUP($A98,[3]HTI!$A$1:$G$310,7,FALSE)</f>
        <v>59687.502612299999</v>
      </c>
      <c r="I98">
        <f>VLOOKUP($A98,[4]HKM_HTR!$A$1:$G$310,7,FALSE)</f>
        <v>10414.652746199999</v>
      </c>
      <c r="J98">
        <f>VLOOKUP($A98,[5]Forest!$A$1:$G$310,7,FALSE)</f>
        <v>1508.4113995099999</v>
      </c>
      <c r="K98">
        <f>VLOOKUP($A98,[6]Sungai!$A$1:$G$310,7,FALSE)</f>
        <v>1234.8130191400001</v>
      </c>
      <c r="L98">
        <f>VLOOKUP($A98,[7]Burnscars!$A$1:$G$310,7,FALSE)</f>
        <v>1797.4323883500001</v>
      </c>
      <c r="M98">
        <f>VLOOKUP($A98,[8]Danau!$A$1:$G$310,7,FALSE)</f>
        <v>2947.8831944200001</v>
      </c>
      <c r="N98">
        <f>VLOOKUP($A98,[9]Irigasi!$A$1:$G$310,7,FALSE)</f>
        <v>179376.61838199999</v>
      </c>
      <c r="O98">
        <f>VLOOKUP($A98,[10]BadanAir!$A$1:$G$310,7,FALSE)</f>
        <v>10288.3878088</v>
      </c>
      <c r="P98">
        <f>VLOOKUP($A98,[11]Deforestasi!$A$1:$G$310,7,FALSE)</f>
        <v>1211.9240409199999</v>
      </c>
      <c r="Q98">
        <f>VLOOKUP($A98,[12]Erosi!$A$1:$G$310,7,FALSE)</f>
        <v>838.14060727000003</v>
      </c>
      <c r="R98">
        <f>VLOOKUP($A98,[13]Banjir!$A$1:$G$310,7,FALSE)</f>
        <v>0.105645493383</v>
      </c>
      <c r="S98">
        <f>VLOOKUP($A98,[14]Longsor!$A$1:$G$310,7,FALSE)</f>
        <v>0.12328316773799999</v>
      </c>
      <c r="T98">
        <f>VLOOKUP($A98,[15]Kekeringan!$A$1:$G$310,7,FALSE)</f>
        <v>0.86187629770100005</v>
      </c>
      <c r="U98">
        <f>VLOOKUP($A98,[16]NDVI!$A$1:$G$310,7,FALSE)</f>
        <v>0.60674251834799997</v>
      </c>
      <c r="V98">
        <f>VLOOKUP($A98,[17]NDWI!$A$1:$G$310,7,FALSE)</f>
        <v>-0.60967875541799998</v>
      </c>
      <c r="W98">
        <f>VLOOKUP($A98,[18]NDMI!$A$1:$G$310,7,FALSE)</f>
        <v>0.124970011847</v>
      </c>
      <c r="X98">
        <f>VLOOKUP($A98,[19]AridityIndex!$A$1:$G$310,7,FALSE)</f>
        <v>0.78965560437899995</v>
      </c>
      <c r="Y98">
        <f>VLOOKUP($A98,[20]temp_delta!$A$1:$G$310,7,FALSE)</f>
        <v>1.43435937964</v>
      </c>
      <c r="Z98">
        <f>VLOOKUP($A98,[21]temp_annual!$A$1:$G$310,7,FALSE)</f>
        <v>24.434443099500001</v>
      </c>
      <c r="AA98">
        <f>VLOOKUP($A98,[22]prec_delta!$A$1:$G$310,7,FALSE)</f>
        <v>-36.9258329034</v>
      </c>
      <c r="AB98">
        <f>VLOOKUP($A98,[23]prec_annual!$A$1:$G$310,7,FALSE)</f>
        <v>1309.3014042299999</v>
      </c>
      <c r="AC98">
        <f>VLOOKUP($A98,[24]DaerahIrigasi!$A$1:$G$310,7,FALSE)</f>
        <v>3431.6308096100001</v>
      </c>
      <c r="AD98" s="1">
        <f>VLOOKUP($A98,[25]!_xlnm.Database,7,FALSE)</f>
        <v>3</v>
      </c>
    </row>
    <row r="99" spans="1:30" x14ac:dyDescent="0.25">
      <c r="A99">
        <v>98</v>
      </c>
      <c r="B99" t="s">
        <v>337</v>
      </c>
      <c r="C99" t="s">
        <v>366</v>
      </c>
      <c r="D99" t="s">
        <v>100</v>
      </c>
      <c r="E99">
        <v>5305040</v>
      </c>
      <c r="F99">
        <f>VLOOKUP($A99,[1]Plantation_LC20!$A$1:$G$310,7,FALSE)</f>
        <v>15776.098225399999</v>
      </c>
      <c r="G99">
        <f>VLOOKUP($A99,[2]Jalan_RBI!$A$1:$G$310,7,FALSE)</f>
        <v>923.01832409999997</v>
      </c>
      <c r="H99">
        <f>VLOOKUP($A99,[3]HTI!$A$1:$G$310,7,FALSE)</f>
        <v>79003.000856900006</v>
      </c>
      <c r="I99">
        <f>VLOOKUP($A99,[4]HKM_HTR!$A$1:$G$310,7,FALSE)</f>
        <v>11169.619721900001</v>
      </c>
      <c r="J99">
        <f>VLOOKUP($A99,[5]Forest!$A$1:$G$310,7,FALSE)</f>
        <v>632.63897760600003</v>
      </c>
      <c r="K99">
        <f>VLOOKUP($A99,[6]Sungai!$A$1:$G$310,7,FALSE)</f>
        <v>2581.53691123</v>
      </c>
      <c r="L99">
        <f>VLOOKUP($A99,[7]Burnscars!$A$1:$G$310,7,FALSE)</f>
        <v>5765.5840261100002</v>
      </c>
      <c r="M99">
        <f>VLOOKUP($A99,[8]Danau!$A$1:$G$310,7,FALSE)</f>
        <v>13297.2895226</v>
      </c>
      <c r="N99">
        <f>VLOOKUP($A99,[9]Irigasi!$A$1:$G$310,7,FALSE)</f>
        <v>195521.778143</v>
      </c>
      <c r="O99">
        <f>VLOOKUP($A99,[10]BadanAir!$A$1:$G$310,7,FALSE)</f>
        <v>4826.5574478299995</v>
      </c>
      <c r="P99">
        <f>VLOOKUP($A99,[11]Deforestasi!$A$1:$G$310,7,FALSE)</f>
        <v>424.06236946500002</v>
      </c>
      <c r="Q99">
        <f>VLOOKUP($A99,[12]Erosi!$A$1:$G$310,7,FALSE)</f>
        <v>688.03652160700005</v>
      </c>
      <c r="R99">
        <f>VLOOKUP($A99,[13]Banjir!$A$1:$G$310,7,FALSE)</f>
        <v>5.6949918190199997E-2</v>
      </c>
      <c r="S99">
        <f>VLOOKUP($A99,[14]Longsor!$A$1:$G$310,7,FALSE)</f>
        <v>0.18522807568499999</v>
      </c>
      <c r="T99">
        <f>VLOOKUP($A99,[15]Kekeringan!$A$1:$G$310,7,FALSE)</f>
        <v>0.82716842132000001</v>
      </c>
      <c r="U99">
        <f>VLOOKUP($A99,[16]NDVI!$A$1:$G$310,7,FALSE)</f>
        <v>0.68244777799599998</v>
      </c>
      <c r="V99">
        <f>VLOOKUP($A99,[17]NDWI!$A$1:$G$310,7,FALSE)</f>
        <v>-0.65147398576399995</v>
      </c>
      <c r="W99">
        <f>VLOOKUP($A99,[18]NDMI!$A$1:$G$310,7,FALSE)</f>
        <v>0.170416129084</v>
      </c>
      <c r="X99">
        <f>VLOOKUP($A99,[19]AridityIndex!$A$1:$G$310,7,FALSE)</f>
        <v>0.76018212275300001</v>
      </c>
      <c r="Y99">
        <f>VLOOKUP($A99,[20]temp_delta!$A$1:$G$310,7,FALSE)</f>
        <v>1.45568287274</v>
      </c>
      <c r="Z99">
        <f>VLOOKUP($A99,[21]temp_annual!$A$1:$G$310,7,FALSE)</f>
        <v>24.6306493019</v>
      </c>
      <c r="AA99">
        <f>VLOOKUP($A99,[22]prec_delta!$A$1:$G$310,7,FALSE)</f>
        <v>-42.9854827375</v>
      </c>
      <c r="AB99">
        <f>VLOOKUP($A99,[23]prec_annual!$A$1:$G$310,7,FALSE)</f>
        <v>1388.7891252500001</v>
      </c>
      <c r="AC99">
        <f>VLOOKUP($A99,[24]DaerahIrigasi!$A$1:$G$310,7,FALSE)</f>
        <v>4750.7039832299997</v>
      </c>
      <c r="AD99" s="1">
        <f>VLOOKUP($A99,[25]!_xlnm.Database,7,FALSE)</f>
        <v>3.2153960901300001</v>
      </c>
    </row>
    <row r="100" spans="1:30" x14ac:dyDescent="0.25">
      <c r="A100">
        <v>99</v>
      </c>
      <c r="B100" t="s">
        <v>337</v>
      </c>
      <c r="C100" t="s">
        <v>366</v>
      </c>
      <c r="D100" t="s">
        <v>101</v>
      </c>
      <c r="E100">
        <v>5305041</v>
      </c>
      <c r="F100">
        <f>VLOOKUP($A100,[1]Plantation_LC20!$A$1:$G$310,7,FALSE)</f>
        <v>21276.354107899999</v>
      </c>
      <c r="G100">
        <f>VLOOKUP($A100,[2]Jalan_RBI!$A$1:$G$310,7,FALSE)</f>
        <v>1335.7296917799999</v>
      </c>
      <c r="H100">
        <f>VLOOKUP($A100,[3]HTI!$A$1:$G$310,7,FALSE)</f>
        <v>79436.020960299997</v>
      </c>
      <c r="I100">
        <f>VLOOKUP($A100,[4]HKM_HTR!$A$1:$G$310,7,FALSE)</f>
        <v>18662.570714000001</v>
      </c>
      <c r="J100">
        <f>VLOOKUP($A100,[5]Forest!$A$1:$G$310,7,FALSE)</f>
        <v>997.55829119999999</v>
      </c>
      <c r="K100">
        <f>VLOOKUP($A100,[6]Sungai!$A$1:$G$310,7,FALSE)</f>
        <v>2805.2305392500002</v>
      </c>
      <c r="L100">
        <f>VLOOKUP($A100,[7]Burnscars!$A$1:$G$310,7,FALSE)</f>
        <v>5186.9834576499998</v>
      </c>
      <c r="M100">
        <f>VLOOKUP($A100,[8]Danau!$A$1:$G$310,7,FALSE)</f>
        <v>7639.17705759</v>
      </c>
      <c r="N100">
        <f>VLOOKUP($A100,[9]Irigasi!$A$1:$G$310,7,FALSE)</f>
        <v>201456.641283</v>
      </c>
      <c r="O100">
        <f>VLOOKUP($A100,[10]BadanAir!$A$1:$G$310,7,FALSE)</f>
        <v>2751.28539667</v>
      </c>
      <c r="P100">
        <f>VLOOKUP($A100,[11]Deforestasi!$A$1:$G$310,7,FALSE)</f>
        <v>690.73121707999996</v>
      </c>
      <c r="Q100">
        <f>VLOOKUP($A100,[12]Erosi!$A$1:$G$310,7,FALSE)</f>
        <v>896.81027468599996</v>
      </c>
      <c r="R100">
        <f>VLOOKUP($A100,[13]Banjir!$A$1:$G$310,7,FALSE)</f>
        <v>7.1254980208999993E-2</v>
      </c>
      <c r="S100">
        <f>VLOOKUP($A100,[14]Longsor!$A$1:$G$310,7,FALSE)</f>
        <v>0.402763691684</v>
      </c>
      <c r="T100">
        <f>VLOOKUP($A100,[15]Kekeringan!$A$1:$G$310,7,FALSE)</f>
        <v>0.93668881905900003</v>
      </c>
      <c r="U100">
        <f>VLOOKUP($A100,[16]NDVI!$A$1:$G$310,7,FALSE)</f>
        <v>0.49070293256600001</v>
      </c>
      <c r="V100">
        <f>VLOOKUP($A100,[17]NDWI!$A$1:$G$310,7,FALSE)</f>
        <v>-0.53536603974800001</v>
      </c>
      <c r="W100">
        <f>VLOOKUP($A100,[18]NDMI!$A$1:$G$310,7,FALSE)</f>
        <v>4.9276537736999998E-2</v>
      </c>
      <c r="X100">
        <f>VLOOKUP($A100,[19]AridityIndex!$A$1:$G$310,7,FALSE)</f>
        <v>0.81877162585800001</v>
      </c>
      <c r="Y100">
        <f>VLOOKUP($A100,[20]temp_delta!$A$1:$G$310,7,FALSE)</f>
        <v>1.39616310738</v>
      </c>
      <c r="Z100">
        <f>VLOOKUP($A100,[21]temp_annual!$A$1:$G$310,7,FALSE)</f>
        <v>25.523572766899999</v>
      </c>
      <c r="AA100">
        <f>VLOOKUP($A100,[22]prec_delta!$A$1:$G$310,7,FALSE)</f>
        <v>-22.832885689099999</v>
      </c>
      <c r="AB100">
        <f>VLOOKUP($A100,[23]prec_annual!$A$1:$G$310,7,FALSE)</f>
        <v>1223.6885235100001</v>
      </c>
      <c r="AC100">
        <f>VLOOKUP($A100,[24]DaerahIrigasi!$A$1:$G$310,7,FALSE)</f>
        <v>4962.4854009399996</v>
      </c>
      <c r="AD100" s="1">
        <f>VLOOKUP($A100,[25]!_xlnm.Database,7,FALSE)</f>
        <v>2.5902053954599999</v>
      </c>
    </row>
    <row r="101" spans="1:30" x14ac:dyDescent="0.25">
      <c r="A101">
        <v>100</v>
      </c>
      <c r="B101" t="s">
        <v>337</v>
      </c>
      <c r="C101" t="s">
        <v>366</v>
      </c>
      <c r="D101" t="s">
        <v>102</v>
      </c>
      <c r="E101">
        <v>5305042</v>
      </c>
      <c r="F101">
        <f>VLOOKUP($A101,[1]Plantation_LC20!$A$1:$G$310,7,FALSE)</f>
        <v>26590.303252999998</v>
      </c>
      <c r="G101">
        <f>VLOOKUP($A101,[2]Jalan_RBI!$A$1:$G$310,7,FALSE)</f>
        <v>936.73965647800003</v>
      </c>
      <c r="H101">
        <f>VLOOKUP($A101,[3]HTI!$A$1:$G$310,7,FALSE)</f>
        <v>66921.771147699998</v>
      </c>
      <c r="I101">
        <f>VLOOKUP($A101,[4]HKM_HTR!$A$1:$G$310,7,FALSE)</f>
        <v>12286.9485353</v>
      </c>
      <c r="J101">
        <f>VLOOKUP($A101,[5]Forest!$A$1:$G$310,7,FALSE)</f>
        <v>1033.07213454</v>
      </c>
      <c r="K101">
        <f>VLOOKUP($A101,[6]Sungai!$A$1:$G$310,7,FALSE)</f>
        <v>2178.22773671</v>
      </c>
      <c r="L101">
        <f>VLOOKUP($A101,[7]Burnscars!$A$1:$G$310,7,FALSE)</f>
        <v>3349.2859994</v>
      </c>
      <c r="M101">
        <f>VLOOKUP($A101,[8]Danau!$A$1:$G$310,7,FALSE)</f>
        <v>5311.2439056200001</v>
      </c>
      <c r="N101">
        <f>VLOOKUP($A101,[9]Irigasi!$A$1:$G$310,7,FALSE)</f>
        <v>185030.352717</v>
      </c>
      <c r="O101">
        <f>VLOOKUP($A101,[10]BadanAir!$A$1:$G$310,7,FALSE)</f>
        <v>9263.0912604799996</v>
      </c>
      <c r="P101">
        <f>VLOOKUP($A101,[11]Deforestasi!$A$1:$G$310,7,FALSE)</f>
        <v>490.355664993</v>
      </c>
      <c r="Q101">
        <f>VLOOKUP($A101,[12]Erosi!$A$1:$G$310,7,FALSE)</f>
        <v>455.04673129299999</v>
      </c>
      <c r="R101">
        <f>VLOOKUP($A101,[13]Banjir!$A$1:$G$310,7,FALSE)</f>
        <v>7.5558957969500004E-2</v>
      </c>
      <c r="S101">
        <f>VLOOKUP($A101,[14]Longsor!$A$1:$G$310,7,FALSE)</f>
        <v>0.14768811826200001</v>
      </c>
      <c r="T101">
        <f>VLOOKUP($A101,[15]Kekeringan!$A$1:$G$310,7,FALSE)</f>
        <v>0.83506929162200005</v>
      </c>
      <c r="U101">
        <f>VLOOKUP($A101,[16]NDVI!$A$1:$G$310,7,FALSE)</f>
        <v>0.638147227609</v>
      </c>
      <c r="V101">
        <f>VLOOKUP($A101,[17]NDWI!$A$1:$G$310,7,FALSE)</f>
        <v>-0.62495936694999998</v>
      </c>
      <c r="W101">
        <f>VLOOKUP($A101,[18]NDMI!$A$1:$G$310,7,FALSE)</f>
        <v>0.127536320944</v>
      </c>
      <c r="X101">
        <f>VLOOKUP($A101,[19]AridityIndex!$A$1:$G$310,7,FALSE)</f>
        <v>0.77572150361299996</v>
      </c>
      <c r="Y101">
        <f>VLOOKUP($A101,[20]temp_delta!$A$1:$G$310,7,FALSE)</f>
        <v>1.4460079637900001</v>
      </c>
      <c r="Z101">
        <f>VLOOKUP($A101,[21]temp_annual!$A$1:$G$310,7,FALSE)</f>
        <v>24.4820845359</v>
      </c>
      <c r="AA101">
        <f>VLOOKUP($A101,[22]prec_delta!$A$1:$G$310,7,FALSE)</f>
        <v>-40.377224496399997</v>
      </c>
      <c r="AB101">
        <f>VLOOKUP($A101,[23]prec_annual!$A$1:$G$310,7,FALSE)</f>
        <v>1346.16978971</v>
      </c>
      <c r="AC101">
        <f>VLOOKUP($A101,[24]DaerahIrigasi!$A$1:$G$310,7,FALSE)</f>
        <v>5863.5224479600001</v>
      </c>
      <c r="AD101" s="1">
        <f>VLOOKUP($A101,[25]!_xlnm.Database,7,FALSE)</f>
        <v>3</v>
      </c>
    </row>
    <row r="102" spans="1:30" x14ac:dyDescent="0.25">
      <c r="A102">
        <v>101</v>
      </c>
      <c r="B102" t="s">
        <v>337</v>
      </c>
      <c r="C102" t="s">
        <v>366</v>
      </c>
      <c r="D102" t="s">
        <v>103</v>
      </c>
      <c r="E102">
        <v>5305043</v>
      </c>
      <c r="F102">
        <f>VLOOKUP($A102,[1]Plantation_LC20!$A$1:$G$310,7,FALSE)</f>
        <v>16905.2673684</v>
      </c>
      <c r="G102">
        <f>VLOOKUP($A102,[2]Jalan_RBI!$A$1:$G$310,7,FALSE)</f>
        <v>1178.1868811700001</v>
      </c>
      <c r="H102">
        <f>VLOOKUP($A102,[3]HTI!$A$1:$G$310,7,FALSE)</f>
        <v>76408.7396649</v>
      </c>
      <c r="I102">
        <f>VLOOKUP($A102,[4]HKM_HTR!$A$1:$G$310,7,FALSE)</f>
        <v>8298.6477250200005</v>
      </c>
      <c r="J102">
        <f>VLOOKUP($A102,[5]Forest!$A$1:$G$310,7,FALSE)</f>
        <v>944.06442271100002</v>
      </c>
      <c r="K102">
        <f>VLOOKUP($A102,[6]Sungai!$A$1:$G$310,7,FALSE)</f>
        <v>1782.9719950000001</v>
      </c>
      <c r="L102">
        <f>VLOOKUP($A102,[7]Burnscars!$A$1:$G$310,7,FALSE)</f>
        <v>2177.8732798000001</v>
      </c>
      <c r="M102">
        <f>VLOOKUP($A102,[8]Danau!$A$1:$G$310,7,FALSE)</f>
        <v>6887.2922638700002</v>
      </c>
      <c r="N102">
        <f>VLOOKUP($A102,[9]Irigasi!$A$1:$G$310,7,FALSE)</f>
        <v>196587.52408199999</v>
      </c>
      <c r="O102">
        <f>VLOOKUP($A102,[10]BadanAir!$A$1:$G$310,7,FALSE)</f>
        <v>6952.2906812199999</v>
      </c>
      <c r="P102">
        <f>VLOOKUP($A102,[11]Deforestasi!$A$1:$G$310,7,FALSE)</f>
        <v>518.47191674700002</v>
      </c>
      <c r="Q102">
        <f>VLOOKUP($A102,[12]Erosi!$A$1:$G$310,7,FALSE)</f>
        <v>758.15049596999995</v>
      </c>
      <c r="R102">
        <f>VLOOKUP($A102,[13]Banjir!$A$1:$G$310,7,FALSE)</f>
        <v>6.5429805889599998E-2</v>
      </c>
      <c r="S102">
        <f>VLOOKUP($A102,[14]Longsor!$A$1:$G$310,7,FALSE)</f>
        <v>0.21453074707799999</v>
      </c>
      <c r="T102">
        <f>VLOOKUP($A102,[15]Kekeringan!$A$1:$G$310,7,FALSE)</f>
        <v>0.89050441283100001</v>
      </c>
      <c r="U102">
        <f>VLOOKUP($A102,[16]NDVI!$A$1:$G$310,7,FALSE)</f>
        <v>0.55389104918499998</v>
      </c>
      <c r="V102">
        <f>VLOOKUP($A102,[17]NDWI!$A$1:$G$310,7,FALSE)</f>
        <v>-0.57466115251100003</v>
      </c>
      <c r="W102">
        <f>VLOOKUP($A102,[18]NDMI!$A$1:$G$310,7,FALSE)</f>
        <v>6.2298634012800003E-2</v>
      </c>
      <c r="X102">
        <f>VLOOKUP($A102,[19]AridityIndex!$A$1:$G$310,7,FALSE)</f>
        <v>0.794188467437</v>
      </c>
      <c r="Y102">
        <f>VLOOKUP($A102,[20]temp_delta!$A$1:$G$310,7,FALSE)</f>
        <v>1.43268012451</v>
      </c>
      <c r="Z102">
        <f>VLOOKUP($A102,[21]temp_annual!$A$1:$G$310,7,FALSE)</f>
        <v>25.203049688299998</v>
      </c>
      <c r="AA102">
        <f>VLOOKUP($A102,[22]prec_delta!$A$1:$G$310,7,FALSE)</f>
        <v>-33.243450430400003</v>
      </c>
      <c r="AB102">
        <f>VLOOKUP($A102,[23]prec_annual!$A$1:$G$310,7,FALSE)</f>
        <v>1306.90789077</v>
      </c>
      <c r="AC102">
        <f>VLOOKUP($A102,[24]DaerahIrigasi!$A$1:$G$310,7,FALSE)</f>
        <v>5217.1407955599998</v>
      </c>
      <c r="AD102" s="1">
        <f>VLOOKUP($A102,[25]!_xlnm.Database,7,FALSE)</f>
        <v>2.7607148907300001</v>
      </c>
    </row>
    <row r="103" spans="1:30" x14ac:dyDescent="0.25">
      <c r="A103">
        <v>102</v>
      </c>
      <c r="B103" t="s">
        <v>337</v>
      </c>
      <c r="C103" t="s">
        <v>366</v>
      </c>
      <c r="D103" t="s">
        <v>104</v>
      </c>
      <c r="E103">
        <v>5305044</v>
      </c>
      <c r="F103">
        <f>VLOOKUP($A103,[1]Plantation_LC20!$A$1:$G$310,7,FALSE)</f>
        <v>19625.800823599999</v>
      </c>
      <c r="G103">
        <f>VLOOKUP($A103,[2]Jalan_RBI!$A$1:$G$310,7,FALSE)</f>
        <v>1079.1058767100001</v>
      </c>
      <c r="H103">
        <f>VLOOKUP($A103,[3]HTI!$A$1:$G$310,7,FALSE)</f>
        <v>72894.773520300005</v>
      </c>
      <c r="I103">
        <f>VLOOKUP($A103,[4]HKM_HTR!$A$1:$G$310,7,FALSE)</f>
        <v>8906.1052906900004</v>
      </c>
      <c r="J103">
        <f>VLOOKUP($A103,[5]Forest!$A$1:$G$310,7,FALSE)</f>
        <v>478.07711145100001</v>
      </c>
      <c r="K103">
        <f>VLOOKUP($A103,[6]Sungai!$A$1:$G$310,7,FALSE)</f>
        <v>3060.7827299599999</v>
      </c>
      <c r="L103">
        <f>VLOOKUP($A103,[7]Burnscars!$A$1:$G$310,7,FALSE)</f>
        <v>2738.3577475100001</v>
      </c>
      <c r="M103">
        <f>VLOOKUP($A103,[8]Danau!$A$1:$G$310,7,FALSE)</f>
        <v>9413.8523742500001</v>
      </c>
      <c r="N103">
        <f>VLOOKUP($A103,[9]Irigasi!$A$1:$G$310,7,FALSE)</f>
        <v>193375.64303199999</v>
      </c>
      <c r="O103">
        <f>VLOOKUP($A103,[10]BadanAir!$A$1:$G$310,7,FALSE)</f>
        <v>8952.60960204</v>
      </c>
      <c r="P103">
        <f>VLOOKUP($A103,[11]Deforestasi!$A$1:$G$310,7,FALSE)</f>
        <v>403.52062860000001</v>
      </c>
      <c r="Q103">
        <f>VLOOKUP($A103,[12]Erosi!$A$1:$G$310,7,FALSE)</f>
        <v>1170.2584026699999</v>
      </c>
      <c r="R103">
        <f>VLOOKUP($A103,[13]Banjir!$A$1:$G$310,7,FALSE)</f>
        <v>5.5715150173999998E-3</v>
      </c>
      <c r="S103">
        <f>VLOOKUP($A103,[14]Longsor!$A$1:$G$310,7,FALSE)</f>
        <v>0.42208201892699998</v>
      </c>
      <c r="T103">
        <f>VLOOKUP($A103,[15]Kekeringan!$A$1:$G$310,7,FALSE)</f>
        <v>0.91442946747700005</v>
      </c>
      <c r="U103">
        <f>VLOOKUP($A103,[16]NDVI!$A$1:$G$310,7,FALSE)</f>
        <v>0.63989264007199997</v>
      </c>
      <c r="V103">
        <f>VLOOKUP($A103,[17]NDWI!$A$1:$G$310,7,FALSE)</f>
        <v>-0.628269145019</v>
      </c>
      <c r="W103">
        <f>VLOOKUP($A103,[18]NDMI!$A$1:$G$310,7,FALSE)</f>
        <v>0.114301652042</v>
      </c>
      <c r="X103">
        <f>VLOOKUP($A103,[19]AridityIndex!$A$1:$G$310,7,FALSE)</f>
        <v>0.768711085199</v>
      </c>
      <c r="Y103">
        <f>VLOOKUP($A103,[20]temp_delta!$A$1:$G$310,7,FALSE)</f>
        <v>1.42779957937</v>
      </c>
      <c r="Z103">
        <f>VLOOKUP($A103,[21]temp_annual!$A$1:$G$310,7,FALSE)</f>
        <v>24.068482901199999</v>
      </c>
      <c r="AA103">
        <f>VLOOKUP($A103,[22]prec_delta!$A$1:$G$310,7,FALSE)</f>
        <v>-37.575928258099999</v>
      </c>
      <c r="AB103">
        <f>VLOOKUP($A103,[23]prec_annual!$A$1:$G$310,7,FALSE)</f>
        <v>1354.94402803</v>
      </c>
      <c r="AC103">
        <f>VLOOKUP($A103,[24]DaerahIrigasi!$A$1:$G$310,7,FALSE)</f>
        <v>8526.40174854</v>
      </c>
      <c r="AD103" s="1">
        <f>VLOOKUP($A103,[25]!_xlnm.Database,7,FALSE)</f>
        <v>3.1179810725600001</v>
      </c>
    </row>
    <row r="104" spans="1:30" x14ac:dyDescent="0.25">
      <c r="A104">
        <v>103</v>
      </c>
      <c r="B104" t="s">
        <v>337</v>
      </c>
      <c r="C104" t="s">
        <v>366</v>
      </c>
      <c r="D104" t="s">
        <v>105</v>
      </c>
      <c r="E104">
        <v>5305050</v>
      </c>
      <c r="F104">
        <f>VLOOKUP($A104,[1]Plantation_LC20!$A$1:$G$310,7,FALSE)</f>
        <v>7710.7423175100002</v>
      </c>
      <c r="G104">
        <f>VLOOKUP($A104,[2]Jalan_RBI!$A$1:$G$310,7,FALSE)</f>
        <v>1098.5324184799999</v>
      </c>
      <c r="H104">
        <f>VLOOKUP($A104,[3]HTI!$A$1:$G$310,7,FALSE)</f>
        <v>85223.999933200001</v>
      </c>
      <c r="I104">
        <f>VLOOKUP($A104,[4]HKM_HTR!$A$1:$G$310,7,FALSE)</f>
        <v>6207.3617759999997</v>
      </c>
      <c r="J104">
        <f>VLOOKUP($A104,[5]Forest!$A$1:$G$310,7,FALSE)</f>
        <v>311.29115196800001</v>
      </c>
      <c r="K104">
        <f>VLOOKUP($A104,[6]Sungai!$A$1:$G$310,7,FALSE)</f>
        <v>4801.0979941699998</v>
      </c>
      <c r="L104">
        <f>VLOOKUP($A104,[7]Burnscars!$A$1:$G$310,7,FALSE)</f>
        <v>7351.5825070600004</v>
      </c>
      <c r="M104">
        <f>VLOOKUP($A104,[8]Danau!$A$1:$G$310,7,FALSE)</f>
        <v>6453.1242676100001</v>
      </c>
      <c r="N104">
        <f>VLOOKUP($A104,[9]Irigasi!$A$1:$G$310,7,FALSE)</f>
        <v>204449.93223800001</v>
      </c>
      <c r="O104">
        <f>VLOOKUP($A104,[10]BadanAir!$A$1:$G$310,7,FALSE)</f>
        <v>6113.8102385399998</v>
      </c>
      <c r="P104">
        <f>VLOOKUP($A104,[11]Deforestasi!$A$1:$G$310,7,FALSE)</f>
        <v>220.599798421</v>
      </c>
      <c r="Q104">
        <f>VLOOKUP($A104,[12]Erosi!$A$1:$G$310,7,FALSE)</f>
        <v>1058.7469918300001</v>
      </c>
      <c r="R104">
        <f>VLOOKUP($A104,[13]Banjir!$A$1:$G$310,7,FALSE)</f>
        <v>6.8921256048399999E-3</v>
      </c>
      <c r="S104">
        <f>VLOOKUP($A104,[14]Longsor!$A$1:$G$310,7,FALSE)</f>
        <v>0.45545260156799999</v>
      </c>
      <c r="T104">
        <f>VLOOKUP($A104,[15]Kekeringan!$A$1:$G$310,7,FALSE)</f>
        <v>0.85317690002000002</v>
      </c>
      <c r="U104">
        <f>VLOOKUP($A104,[16]NDVI!$A$1:$G$310,7,FALSE)</f>
        <v>0.65760523292100004</v>
      </c>
      <c r="V104">
        <f>VLOOKUP($A104,[17]NDWI!$A$1:$G$310,7,FALSE)</f>
        <v>-0.63542742878000003</v>
      </c>
      <c r="W104">
        <f>VLOOKUP($A104,[18]NDMI!$A$1:$G$310,7,FALSE)</f>
        <v>0.13994651408299999</v>
      </c>
      <c r="X104">
        <f>VLOOKUP($A104,[19]AridityIndex!$A$1:$G$310,7,FALSE)</f>
        <v>0.75323609199499997</v>
      </c>
      <c r="Y104">
        <f>VLOOKUP($A104,[20]temp_delta!$A$1:$G$310,7,FALSE)</f>
        <v>1.43754371662</v>
      </c>
      <c r="Z104">
        <f>VLOOKUP($A104,[21]temp_annual!$A$1:$G$310,7,FALSE)</f>
        <v>24.197257365900001</v>
      </c>
      <c r="AA104">
        <f>VLOOKUP($A104,[22]prec_delta!$A$1:$G$310,7,FALSE)</f>
        <v>-38.780946285900001</v>
      </c>
      <c r="AB104">
        <f>VLOOKUP($A104,[23]prec_annual!$A$1:$G$310,7,FALSE)</f>
        <v>1397.4133295500001</v>
      </c>
      <c r="AC104">
        <f>VLOOKUP($A104,[24]DaerahIrigasi!$A$1:$G$310,7,FALSE)</f>
        <v>5175.1035156500002</v>
      </c>
      <c r="AD104" s="1">
        <f>VLOOKUP($A104,[25]!_xlnm.Database,7,FALSE)</f>
        <v>3.4583749109099999</v>
      </c>
    </row>
    <row r="105" spans="1:30" x14ac:dyDescent="0.25">
      <c r="A105">
        <v>104</v>
      </c>
      <c r="B105" t="s">
        <v>337</v>
      </c>
      <c r="C105" t="s">
        <v>366</v>
      </c>
      <c r="D105" t="s">
        <v>106</v>
      </c>
      <c r="E105">
        <v>5305051</v>
      </c>
      <c r="F105">
        <f>VLOOKUP($A105,[1]Plantation_LC20!$A$1:$G$310,7,FALSE)</f>
        <v>7250.1520147499996</v>
      </c>
      <c r="G105">
        <f>VLOOKUP($A105,[2]Jalan_RBI!$A$1:$G$310,7,FALSE)</f>
        <v>1191.2643333599999</v>
      </c>
      <c r="H105">
        <f>VLOOKUP($A105,[3]HTI!$A$1:$G$310,7,FALSE)</f>
        <v>91609.978997800004</v>
      </c>
      <c r="I105">
        <f>VLOOKUP($A105,[4]HKM_HTR!$A$1:$G$310,7,FALSE)</f>
        <v>11731.916356899999</v>
      </c>
      <c r="J105">
        <f>VLOOKUP($A105,[5]Forest!$A$1:$G$310,7,FALSE)</f>
        <v>509.08254591899998</v>
      </c>
      <c r="K105">
        <f>VLOOKUP($A105,[6]Sungai!$A$1:$G$310,7,FALSE)</f>
        <v>5056.3541013900003</v>
      </c>
      <c r="L105">
        <f>VLOOKUP($A105,[7]Burnscars!$A$1:$G$310,7,FALSE)</f>
        <v>13174.574796700001</v>
      </c>
      <c r="M105">
        <f>VLOOKUP($A105,[8]Danau!$A$1:$G$310,7,FALSE)</f>
        <v>12284.355878300001</v>
      </c>
      <c r="N105">
        <f>VLOOKUP($A105,[9]Irigasi!$A$1:$G$310,7,FALSE)</f>
        <v>209348.73654099999</v>
      </c>
      <c r="O105">
        <f>VLOOKUP($A105,[10]BadanAir!$A$1:$G$310,7,FALSE)</f>
        <v>9706.9325616000006</v>
      </c>
      <c r="P105">
        <f>VLOOKUP($A105,[11]Deforestasi!$A$1:$G$310,7,FALSE)</f>
        <v>678.446048013</v>
      </c>
      <c r="Q105">
        <f>VLOOKUP($A105,[12]Erosi!$A$1:$G$310,7,FALSE)</f>
        <v>378.31725281799999</v>
      </c>
      <c r="R105">
        <f>VLOOKUP($A105,[13]Banjir!$A$1:$G$310,7,FALSE)</f>
        <v>9.0435426977099997E-2</v>
      </c>
      <c r="S105">
        <f>VLOOKUP($A105,[14]Longsor!$A$1:$G$310,7,FALSE)</f>
        <v>0.24768440552400001</v>
      </c>
      <c r="T105">
        <f>VLOOKUP($A105,[15]Kekeringan!$A$1:$G$310,7,FALSE)</f>
        <v>0.85997395289199996</v>
      </c>
      <c r="U105">
        <f>VLOOKUP($A105,[16]NDVI!$A$1:$G$310,7,FALSE)</f>
        <v>0.66380877838399999</v>
      </c>
      <c r="V105">
        <f>VLOOKUP($A105,[17]NDWI!$A$1:$G$310,7,FALSE)</f>
        <v>-0.63707986380100001</v>
      </c>
      <c r="W105">
        <f>VLOOKUP($A105,[18]NDMI!$A$1:$G$310,7,FALSE)</f>
        <v>0.14041747094500001</v>
      </c>
      <c r="X105">
        <f>VLOOKUP($A105,[19]AridityIndex!$A$1:$G$310,7,FALSE)</f>
        <v>0.73146741646799995</v>
      </c>
      <c r="Y105">
        <f>VLOOKUP($A105,[20]temp_delta!$A$1:$G$310,7,FALSE)</f>
        <v>1.4517989580999999</v>
      </c>
      <c r="Z105">
        <f>VLOOKUP($A105,[21]temp_annual!$A$1:$G$310,7,FALSE)</f>
        <v>24.1411316423</v>
      </c>
      <c r="AA105">
        <f>VLOOKUP($A105,[22]prec_delta!$A$1:$G$310,7,FALSE)</f>
        <v>-44.1486959486</v>
      </c>
      <c r="AB105">
        <f>VLOOKUP($A105,[23]prec_annual!$A$1:$G$310,7,FALSE)</f>
        <v>1455.6989259100001</v>
      </c>
      <c r="AC105">
        <f>VLOOKUP($A105,[24]DaerahIrigasi!$A$1:$G$310,7,FALSE)</f>
        <v>1014.32048895</v>
      </c>
      <c r="AD105" s="1">
        <f>VLOOKUP($A105,[25]!_xlnm.Database,7,FALSE)</f>
        <v>3.8480970023599999</v>
      </c>
    </row>
    <row r="106" spans="1:30" x14ac:dyDescent="0.25">
      <c r="A106">
        <v>105</v>
      </c>
      <c r="B106" t="s">
        <v>337</v>
      </c>
      <c r="C106" t="s">
        <v>366</v>
      </c>
      <c r="D106" t="s">
        <v>107</v>
      </c>
      <c r="E106">
        <v>5305052</v>
      </c>
      <c r="F106">
        <f>VLOOKUP($A106,[1]Plantation_LC20!$A$1:$G$310,7,FALSE)</f>
        <v>12020.0550396</v>
      </c>
      <c r="G106">
        <f>VLOOKUP($A106,[2]Jalan_RBI!$A$1:$G$310,7,FALSE)</f>
        <v>1591.89889139</v>
      </c>
      <c r="H106">
        <f>VLOOKUP($A106,[3]HTI!$A$1:$G$310,7,FALSE)</f>
        <v>88898.531242500001</v>
      </c>
      <c r="I106">
        <f>VLOOKUP($A106,[4]HKM_HTR!$A$1:$G$310,7,FALSE)</f>
        <v>12371.4746844</v>
      </c>
      <c r="J106">
        <f>VLOOKUP($A106,[5]Forest!$A$1:$G$310,7,FALSE)</f>
        <v>1532.9097505100001</v>
      </c>
      <c r="K106">
        <f>VLOOKUP($A106,[6]Sungai!$A$1:$G$310,7,FALSE)</f>
        <v>2073.56652485</v>
      </c>
      <c r="L106">
        <f>VLOOKUP($A106,[7]Burnscars!$A$1:$G$310,7,FALSE)</f>
        <v>8216.3673020099995</v>
      </c>
      <c r="M106">
        <f>VLOOKUP($A106,[8]Danau!$A$1:$G$310,7,FALSE)</f>
        <v>3104.3028080700001</v>
      </c>
      <c r="N106">
        <f>VLOOKUP($A106,[9]Irigasi!$A$1:$G$310,7,FALSE)</f>
        <v>210242.88952299999</v>
      </c>
      <c r="O106">
        <f>VLOOKUP($A106,[10]BadanAir!$A$1:$G$310,7,FALSE)</f>
        <v>2373.0394136499999</v>
      </c>
      <c r="P106">
        <f>VLOOKUP($A106,[11]Deforestasi!$A$1:$G$310,7,FALSE)</f>
        <v>621.17993876499997</v>
      </c>
      <c r="Q106">
        <f>VLOOKUP($A106,[12]Erosi!$A$1:$G$310,7,FALSE)</f>
        <v>810.163325891</v>
      </c>
      <c r="R106">
        <f>VLOOKUP($A106,[13]Banjir!$A$1:$G$310,7,FALSE)</f>
        <v>0.113387404202</v>
      </c>
      <c r="S106">
        <f>VLOOKUP($A106,[14]Longsor!$A$1:$G$310,7,FALSE)</f>
        <v>0.21942827798699999</v>
      </c>
      <c r="T106">
        <f>VLOOKUP($A106,[15]Kekeringan!$A$1:$G$310,7,FALSE)</f>
        <v>0.88413832934500003</v>
      </c>
      <c r="U106">
        <f>VLOOKUP($A106,[16]NDVI!$A$1:$G$310,7,FALSE)</f>
        <v>0.49124469088200001</v>
      </c>
      <c r="V106">
        <f>VLOOKUP($A106,[17]NDWI!$A$1:$G$310,7,FALSE)</f>
        <v>-0.52208098118299995</v>
      </c>
      <c r="W106">
        <f>VLOOKUP($A106,[18]NDMI!$A$1:$G$310,7,FALSE)</f>
        <v>2.54795816337E-2</v>
      </c>
      <c r="X106">
        <f>VLOOKUP($A106,[19]AridityIndex!$A$1:$G$310,7,FALSE)</f>
        <v>0.80773646007900002</v>
      </c>
      <c r="Y106">
        <f>VLOOKUP($A106,[20]temp_delta!$A$1:$G$310,7,FALSE)</f>
        <v>1.39565715679</v>
      </c>
      <c r="Z106">
        <f>VLOOKUP($A106,[21]temp_annual!$A$1:$G$310,7,FALSE)</f>
        <v>25.832842960200001</v>
      </c>
      <c r="AA106">
        <f>VLOOKUP($A106,[22]prec_delta!$A$1:$G$310,7,FALSE)</f>
        <v>-24.414323289999999</v>
      </c>
      <c r="AB106">
        <f>VLOOKUP($A106,[23]prec_annual!$A$1:$G$310,7,FALSE)</f>
        <v>1238.9811878200001</v>
      </c>
      <c r="AC106">
        <f>VLOOKUP($A106,[24]DaerahIrigasi!$A$1:$G$310,7,FALSE)</f>
        <v>4134.3422615199997</v>
      </c>
      <c r="AD106" s="1">
        <f>VLOOKUP($A106,[25]!_xlnm.Database,7,FALSE)</f>
        <v>2.5230769230800001</v>
      </c>
    </row>
    <row r="107" spans="1:30" x14ac:dyDescent="0.25">
      <c r="A107">
        <v>106</v>
      </c>
      <c r="B107" t="s">
        <v>337</v>
      </c>
      <c r="C107" t="s">
        <v>366</v>
      </c>
      <c r="D107" t="s">
        <v>108</v>
      </c>
      <c r="E107">
        <v>5305060</v>
      </c>
      <c r="F107">
        <f>VLOOKUP($A107,[1]Plantation_LC20!$A$1:$G$310,7,FALSE)</f>
        <v>6489.1794995299997</v>
      </c>
      <c r="G107">
        <f>VLOOKUP($A107,[2]Jalan_RBI!$A$1:$G$310,7,FALSE)</f>
        <v>602.13784165799996</v>
      </c>
      <c r="H107">
        <f>VLOOKUP($A107,[3]HTI!$A$1:$G$310,7,FALSE)</f>
        <v>99015.575339500007</v>
      </c>
      <c r="I107">
        <f>VLOOKUP($A107,[4]HKM_HTR!$A$1:$G$310,7,FALSE)</f>
        <v>6358.3819085100004</v>
      </c>
      <c r="J107">
        <f>VLOOKUP($A107,[5]Forest!$A$1:$G$310,7,FALSE)</f>
        <v>964.82415411800002</v>
      </c>
      <c r="K107">
        <f>VLOOKUP($A107,[6]Sungai!$A$1:$G$310,7,FALSE)</f>
        <v>1661.1609315000001</v>
      </c>
      <c r="L107">
        <f>VLOOKUP($A107,[7]Burnscars!$A$1:$G$310,7,FALSE)</f>
        <v>18055.075773699999</v>
      </c>
      <c r="M107">
        <f>VLOOKUP($A107,[8]Danau!$A$1:$G$310,7,FALSE)</f>
        <v>13263.308337799999</v>
      </c>
      <c r="N107">
        <f>VLOOKUP($A107,[9]Irigasi!$A$1:$G$310,7,FALSE)</f>
        <v>217493.082528</v>
      </c>
      <c r="O107">
        <f>VLOOKUP($A107,[10]BadanAir!$A$1:$G$310,7,FALSE)</f>
        <v>6807.5274747599997</v>
      </c>
      <c r="P107">
        <f>VLOOKUP($A107,[11]Deforestasi!$A$1:$G$310,7,FALSE)</f>
        <v>1010.0796438</v>
      </c>
      <c r="Q107">
        <f>VLOOKUP($A107,[12]Erosi!$A$1:$G$310,7,FALSE)</f>
        <v>401.60336544099999</v>
      </c>
      <c r="R107">
        <f>VLOOKUP($A107,[13]Banjir!$A$1:$G$310,7,FALSE)</f>
        <v>0.16530191101899999</v>
      </c>
      <c r="S107">
        <f>VLOOKUP($A107,[14]Longsor!$A$1:$G$310,7,FALSE)</f>
        <v>0.14120657568200001</v>
      </c>
      <c r="T107">
        <f>VLOOKUP($A107,[15]Kekeringan!$A$1:$G$310,7,FALSE)</f>
        <v>0.86077764644200006</v>
      </c>
      <c r="U107">
        <f>VLOOKUP($A107,[16]NDVI!$A$1:$G$310,7,FALSE)</f>
        <v>0.61389400208900002</v>
      </c>
      <c r="V107">
        <f>VLOOKUP($A107,[17]NDWI!$A$1:$G$310,7,FALSE)</f>
        <v>-0.60370139546599999</v>
      </c>
      <c r="W107">
        <f>VLOOKUP($A107,[18]NDMI!$A$1:$G$310,7,FALSE)</f>
        <v>9.6967417680900003E-2</v>
      </c>
      <c r="X107">
        <f>VLOOKUP($A107,[19]AridityIndex!$A$1:$G$310,7,FALSE)</f>
        <v>0.74234201268199995</v>
      </c>
      <c r="Y107">
        <f>VLOOKUP($A107,[20]temp_delta!$A$1:$G$310,7,FALSE)</f>
        <v>1.4437591346300001</v>
      </c>
      <c r="Z107">
        <f>VLOOKUP($A107,[21]temp_annual!$A$1:$G$310,7,FALSE)</f>
        <v>24.4522807267</v>
      </c>
      <c r="AA107">
        <f>VLOOKUP($A107,[22]prec_delta!$A$1:$G$310,7,FALSE)</f>
        <v>-38.6630923174</v>
      </c>
      <c r="AB107">
        <f>VLOOKUP($A107,[23]prec_annual!$A$1:$G$310,7,FALSE)</f>
        <v>1433.23991492</v>
      </c>
      <c r="AC107">
        <f>VLOOKUP($A107,[24]DaerahIrigasi!$A$1:$G$310,7,FALSE)</f>
        <v>1257.55953679</v>
      </c>
      <c r="AD107" s="1">
        <f>VLOOKUP($A107,[25]!_xlnm.Database,7,FALSE)</f>
        <v>3.8000930521099998</v>
      </c>
    </row>
    <row r="108" spans="1:30" x14ac:dyDescent="0.25">
      <c r="A108">
        <v>107</v>
      </c>
      <c r="B108" t="s">
        <v>337</v>
      </c>
      <c r="C108" t="s">
        <v>366</v>
      </c>
      <c r="D108" t="s">
        <v>109</v>
      </c>
      <c r="E108">
        <v>5305061</v>
      </c>
      <c r="F108">
        <f>VLOOKUP($A108,[1]Plantation_LC20!$A$1:$G$310,7,FALSE)</f>
        <v>13747.2567003</v>
      </c>
      <c r="G108">
        <f>VLOOKUP($A108,[2]Jalan_RBI!$A$1:$G$310,7,FALSE)</f>
        <v>1681.72003408</v>
      </c>
      <c r="H108">
        <f>VLOOKUP($A108,[3]HTI!$A$1:$G$310,7,FALSE)</f>
        <v>102584.159489</v>
      </c>
      <c r="I108">
        <f>VLOOKUP($A108,[4]HKM_HTR!$A$1:$G$310,7,FALSE)</f>
        <v>7949.7529709800001</v>
      </c>
      <c r="J108">
        <f>VLOOKUP($A108,[5]Forest!$A$1:$G$310,7,FALSE)</f>
        <v>572.27342665599997</v>
      </c>
      <c r="K108">
        <f>VLOOKUP($A108,[6]Sungai!$A$1:$G$310,7,FALSE)</f>
        <v>1337.0595013</v>
      </c>
      <c r="L108">
        <f>VLOOKUP($A108,[7]Burnscars!$A$1:$G$310,7,FALSE)</f>
        <v>16432.606763</v>
      </c>
      <c r="M108">
        <f>VLOOKUP($A108,[8]Danau!$A$1:$G$310,7,FALSE)</f>
        <v>5112.0152004499996</v>
      </c>
      <c r="N108">
        <f>VLOOKUP($A108,[9]Irigasi!$A$1:$G$310,7,FALSE)</f>
        <v>223977.77697400001</v>
      </c>
      <c r="O108">
        <f>VLOOKUP($A108,[10]BadanAir!$A$1:$G$310,7,FALSE)</f>
        <v>1854.58752426</v>
      </c>
      <c r="P108">
        <f>VLOOKUP($A108,[11]Deforestasi!$A$1:$G$310,7,FALSE)</f>
        <v>868.49487933700004</v>
      </c>
      <c r="Q108">
        <f>VLOOKUP($A108,[12]Erosi!$A$1:$G$310,7,FALSE)</f>
        <v>375.82791146199997</v>
      </c>
      <c r="R108">
        <f>VLOOKUP($A108,[13]Banjir!$A$1:$G$310,7,FALSE)</f>
        <v>0.149921093984</v>
      </c>
      <c r="S108">
        <f>VLOOKUP($A108,[14]Longsor!$A$1:$G$310,7,FALSE)</f>
        <v>0.22427289233</v>
      </c>
      <c r="T108">
        <f>VLOOKUP($A108,[15]Kekeringan!$A$1:$G$310,7,FALSE)</f>
        <v>0.84781948305199994</v>
      </c>
      <c r="U108">
        <f>VLOOKUP($A108,[16]NDVI!$A$1:$G$310,7,FALSE)</f>
        <v>0.53453578289199999</v>
      </c>
      <c r="V108">
        <f>VLOOKUP($A108,[17]NDWI!$A$1:$G$310,7,FALSE)</f>
        <v>-0.55198238814300005</v>
      </c>
      <c r="W108">
        <f>VLOOKUP($A108,[18]NDMI!$A$1:$G$310,7,FALSE)</f>
        <v>7.3402835294300001E-2</v>
      </c>
      <c r="X108">
        <f>VLOOKUP($A108,[19]AridityIndex!$A$1:$G$310,7,FALSE)</f>
        <v>0.82600645587599997</v>
      </c>
      <c r="Y108">
        <f>VLOOKUP($A108,[20]temp_delta!$A$1:$G$310,7,FALSE)</f>
        <v>1.41164455673</v>
      </c>
      <c r="Z108">
        <f>VLOOKUP($A108,[21]temp_annual!$A$1:$G$310,7,FALSE)</f>
        <v>26.1951627288</v>
      </c>
      <c r="AA108">
        <f>VLOOKUP($A108,[22]prec_delta!$A$1:$G$310,7,FALSE)</f>
        <v>-20.6517856999</v>
      </c>
      <c r="AB108">
        <f>VLOOKUP($A108,[23]prec_annual!$A$1:$G$310,7,FALSE)</f>
        <v>1218.1505625899999</v>
      </c>
      <c r="AC108">
        <f>VLOOKUP($A108,[24]DaerahIrigasi!$A$1:$G$310,7,FALSE)</f>
        <v>4768.4831482400004</v>
      </c>
      <c r="AD108" s="1">
        <f>VLOOKUP($A108,[25]!_xlnm.Database,7,FALSE)</f>
        <v>1.95479373293</v>
      </c>
    </row>
    <row r="109" spans="1:30" x14ac:dyDescent="0.25">
      <c r="A109">
        <v>108</v>
      </c>
      <c r="B109" t="s">
        <v>337</v>
      </c>
      <c r="C109" t="s">
        <v>366</v>
      </c>
      <c r="D109" t="s">
        <v>110</v>
      </c>
      <c r="E109">
        <v>5305062</v>
      </c>
      <c r="F109">
        <f>VLOOKUP($A109,[1]Plantation_LC20!$A$1:$G$310,7,FALSE)</f>
        <v>7291.0459002899997</v>
      </c>
      <c r="G109">
        <f>VLOOKUP($A109,[2]Jalan_RBI!$A$1:$G$310,7,FALSE)</f>
        <v>1236.60866302</v>
      </c>
      <c r="H109">
        <f>VLOOKUP($A109,[3]HTI!$A$1:$G$310,7,FALSE)</f>
        <v>100193.80257099999</v>
      </c>
      <c r="I109">
        <f>VLOOKUP($A109,[4]HKM_HTR!$A$1:$G$310,7,FALSE)</f>
        <v>2262.6625378200001</v>
      </c>
      <c r="J109">
        <f>VLOOKUP($A109,[5]Forest!$A$1:$G$310,7,FALSE)</f>
        <v>230.235218731</v>
      </c>
      <c r="K109">
        <f>VLOOKUP($A109,[6]Sungai!$A$1:$G$310,7,FALSE)</f>
        <v>3796.90818399</v>
      </c>
      <c r="L109">
        <f>VLOOKUP($A109,[7]Burnscars!$A$1:$G$310,7,FALSE)</f>
        <v>16680.9110664</v>
      </c>
      <c r="M109">
        <f>VLOOKUP($A109,[8]Danau!$A$1:$G$310,7,FALSE)</f>
        <v>12111.935014999999</v>
      </c>
      <c r="N109">
        <f>VLOOKUP($A109,[9]Irigasi!$A$1:$G$310,7,FALSE)</f>
        <v>220132.56421000001</v>
      </c>
      <c r="O109">
        <f>VLOOKUP($A109,[10]BadanAir!$A$1:$G$310,7,FALSE)</f>
        <v>3615.3498297599999</v>
      </c>
      <c r="P109">
        <f>VLOOKUP($A109,[11]Deforestasi!$A$1:$G$310,7,FALSE)</f>
        <v>323.11409798599999</v>
      </c>
      <c r="Q109">
        <f>VLOOKUP($A109,[12]Erosi!$A$1:$G$310,7,FALSE)</f>
        <v>1033.1377649200001</v>
      </c>
      <c r="R109">
        <f>VLOOKUP($A109,[13]Banjir!$A$1:$G$310,7,FALSE)</f>
        <v>4.7992248038099998E-5</v>
      </c>
      <c r="S109">
        <f>VLOOKUP($A109,[14]Longsor!$A$1:$G$310,7,FALSE)</f>
        <v>0.41082011504299998</v>
      </c>
      <c r="T109">
        <f>VLOOKUP($A109,[15]Kekeringan!$A$1:$G$310,7,FALSE)</f>
        <v>0.85708514588399998</v>
      </c>
      <c r="U109">
        <f>VLOOKUP($A109,[16]NDVI!$A$1:$G$310,7,FALSE)</f>
        <v>0.67995130501599998</v>
      </c>
      <c r="V109">
        <f>VLOOKUP($A109,[17]NDWI!$A$1:$G$310,7,FALSE)</f>
        <v>-0.65148879122100001</v>
      </c>
      <c r="W109">
        <f>VLOOKUP($A109,[18]NDMI!$A$1:$G$310,7,FALSE)</f>
        <v>0.16547649646400001</v>
      </c>
      <c r="X109">
        <f>VLOOKUP($A109,[19]AridityIndex!$A$1:$G$310,7,FALSE)</f>
        <v>0.73980075741700002</v>
      </c>
      <c r="Y109">
        <f>VLOOKUP($A109,[20]temp_delta!$A$1:$G$310,7,FALSE)</f>
        <v>1.42674866939</v>
      </c>
      <c r="Z109">
        <f>VLOOKUP($A109,[21]temp_annual!$A$1:$G$310,7,FALSE)</f>
        <v>24.025268259000001</v>
      </c>
      <c r="AA109">
        <f>VLOOKUP($A109,[22]prec_delta!$A$1:$G$310,7,FALSE)</f>
        <v>-35.109240163099997</v>
      </c>
      <c r="AB109">
        <f>VLOOKUP($A109,[23]prec_annual!$A$1:$G$310,7,FALSE)</f>
        <v>1428.0558072199999</v>
      </c>
      <c r="AC109">
        <f>VLOOKUP($A109,[24]DaerahIrigasi!$A$1:$G$310,7,FALSE)</f>
        <v>6491.3190085699998</v>
      </c>
      <c r="AD109" s="1">
        <f>VLOOKUP($A109,[25]!_xlnm.Database,7,FALSE)</f>
        <v>3.7904828307499998</v>
      </c>
    </row>
    <row r="110" spans="1:30" x14ac:dyDescent="0.25">
      <c r="A110">
        <v>109</v>
      </c>
      <c r="B110" t="s">
        <v>337</v>
      </c>
      <c r="C110" t="s">
        <v>367</v>
      </c>
      <c r="D110" t="s">
        <v>111</v>
      </c>
      <c r="E110">
        <v>5306032</v>
      </c>
      <c r="F110">
        <f>VLOOKUP($A110,[1]Plantation_LC20!$A$1:$G$310,7,FALSE)</f>
        <v>11744.275104099999</v>
      </c>
      <c r="G110">
        <f>VLOOKUP($A110,[2]Jalan_RBI!$A$1:$G$310,7,FALSE)</f>
        <v>638.02864553500001</v>
      </c>
      <c r="H110">
        <f>VLOOKUP($A110,[3]HTI!$A$1:$G$310,7,FALSE)</f>
        <v>105637.959001</v>
      </c>
      <c r="I110">
        <f>VLOOKUP($A110,[4]HKM_HTR!$A$1:$G$310,7,FALSE)</f>
        <v>13605.366487400001</v>
      </c>
      <c r="J110">
        <f>VLOOKUP($A110,[5]Forest!$A$1:$G$310,7,FALSE)</f>
        <v>981.69344920799995</v>
      </c>
      <c r="K110">
        <f>VLOOKUP($A110,[6]Sungai!$A$1:$G$310,7,FALSE)</f>
        <v>1560.9714557499999</v>
      </c>
      <c r="L110">
        <f>VLOOKUP($A110,[7]Burnscars!$A$1:$G$310,7,FALSE)</f>
        <v>15945.709817299999</v>
      </c>
      <c r="M110">
        <f>VLOOKUP($A110,[8]Danau!$A$1:$G$310,7,FALSE)</f>
        <v>12856.4390718</v>
      </c>
      <c r="N110">
        <f>VLOOKUP($A110,[9]Irigasi!$A$1:$G$310,7,FALSE)</f>
        <v>221912.192687</v>
      </c>
      <c r="O110">
        <f>VLOOKUP($A110,[10]BadanAir!$A$1:$G$310,7,FALSE)</f>
        <v>2302.9439845699999</v>
      </c>
      <c r="P110">
        <f>VLOOKUP($A110,[11]Deforestasi!$A$1:$G$310,7,FALSE)</f>
        <v>1795.4771715300001</v>
      </c>
      <c r="Q110">
        <f>VLOOKUP($A110,[12]Erosi!$A$1:$G$310,7,FALSE)</f>
        <v>880.75288687299997</v>
      </c>
      <c r="R110">
        <f>VLOOKUP($A110,[13]Banjir!$A$1:$G$310,7,FALSE)</f>
        <v>7.4430184765000004E-2</v>
      </c>
      <c r="S110">
        <f>VLOOKUP($A110,[14]Longsor!$A$1:$G$310,7,FALSE)</f>
        <v>0.26485675203300002</v>
      </c>
      <c r="T110">
        <f>VLOOKUP($A110,[15]Kekeringan!$A$1:$G$310,7,FALSE)</f>
        <v>0.83375294682400003</v>
      </c>
      <c r="U110">
        <f>VLOOKUP($A110,[16]NDVI!$A$1:$G$310,7,FALSE)</f>
        <v>0.64540968384700004</v>
      </c>
      <c r="V110">
        <f>VLOOKUP($A110,[17]NDWI!$A$1:$G$310,7,FALSE)</f>
        <v>-0.62394826098900003</v>
      </c>
      <c r="W110">
        <f>VLOOKUP($A110,[18]NDMI!$A$1:$G$310,7,FALSE)</f>
        <v>0.14656356013800001</v>
      </c>
      <c r="X110">
        <f>VLOOKUP($A110,[19]AridityIndex!$A$1:$G$310,7,FALSE)</f>
        <v>0.70829613412199999</v>
      </c>
      <c r="Y110">
        <f>VLOOKUP($A110,[20]temp_delta!$A$1:$G$310,7,FALSE)</f>
        <v>1.4463193559900001</v>
      </c>
      <c r="Z110">
        <f>VLOOKUP($A110,[21]temp_annual!$A$1:$G$310,7,FALSE)</f>
        <v>24.3758330442</v>
      </c>
      <c r="AA110">
        <f>VLOOKUP($A110,[22]prec_delta!$A$1:$G$310,7,FALSE)</f>
        <v>-45.915341079599997</v>
      </c>
      <c r="AB110">
        <f>VLOOKUP($A110,[23]prec_annual!$A$1:$G$310,7,FALSE)</f>
        <v>1519.54722163</v>
      </c>
      <c r="AC110">
        <f>VLOOKUP($A110,[24]DaerahIrigasi!$A$1:$G$310,7,FALSE)</f>
        <v>5595.2852619300002</v>
      </c>
      <c r="AD110" s="1">
        <f>VLOOKUP($A110,[25]!_xlnm.Database,7,FALSE)</f>
        <v>3.8151075309700002</v>
      </c>
    </row>
    <row r="111" spans="1:30" x14ac:dyDescent="0.25">
      <c r="A111">
        <v>110</v>
      </c>
      <c r="B111" t="s">
        <v>337</v>
      </c>
      <c r="C111" t="s">
        <v>367</v>
      </c>
      <c r="D111" t="s">
        <v>112</v>
      </c>
      <c r="E111">
        <v>5306050</v>
      </c>
      <c r="F111">
        <f>VLOOKUP($A111,[1]Plantation_LC20!$A$1:$G$310,7,FALSE)</f>
        <v>7193.18006702</v>
      </c>
      <c r="G111">
        <f>VLOOKUP($A111,[2]Jalan_RBI!$A$1:$G$310,7,FALSE)</f>
        <v>952.80576534900001</v>
      </c>
      <c r="H111">
        <f>VLOOKUP($A111,[3]HTI!$A$1:$G$310,7,FALSE)</f>
        <v>111184.495264</v>
      </c>
      <c r="I111">
        <f>VLOOKUP($A111,[4]HKM_HTR!$A$1:$G$310,7,FALSE)</f>
        <v>6046.2961886000003</v>
      </c>
      <c r="J111">
        <f>VLOOKUP($A111,[5]Forest!$A$1:$G$310,7,FALSE)</f>
        <v>1064.7849652499999</v>
      </c>
      <c r="K111">
        <f>VLOOKUP($A111,[6]Sungai!$A$1:$G$310,7,FALSE)</f>
        <v>2678.6176728400001</v>
      </c>
      <c r="L111">
        <f>VLOOKUP($A111,[7]Burnscars!$A$1:$G$310,7,FALSE)</f>
        <v>9510.1334690900003</v>
      </c>
      <c r="M111">
        <f>VLOOKUP($A111,[8]Danau!$A$1:$G$310,7,FALSE)</f>
        <v>6316.0259672700004</v>
      </c>
      <c r="N111">
        <f>VLOOKUP($A111,[9]Irigasi!$A$1:$G$310,7,FALSE)</f>
        <v>230280.212845</v>
      </c>
      <c r="O111">
        <f>VLOOKUP($A111,[10]BadanAir!$A$1:$G$310,7,FALSE)</f>
        <v>2294.22029303</v>
      </c>
      <c r="P111">
        <f>VLOOKUP($A111,[11]Deforestasi!$A$1:$G$310,7,FALSE)</f>
        <v>3540.0010390000002</v>
      </c>
      <c r="Q111">
        <f>VLOOKUP($A111,[12]Erosi!$A$1:$G$310,7,FALSE)</f>
        <v>1117.8272204299999</v>
      </c>
      <c r="R111">
        <f>VLOOKUP($A111,[13]Banjir!$A$1:$G$310,7,FALSE)</f>
        <v>4.63436744426E-2</v>
      </c>
      <c r="S111">
        <f>VLOOKUP($A111,[14]Longsor!$A$1:$G$310,7,FALSE)</f>
        <v>0.194922765257</v>
      </c>
      <c r="T111">
        <f>VLOOKUP($A111,[15]Kekeringan!$A$1:$G$310,7,FALSE)</f>
        <v>0.83950925194600001</v>
      </c>
      <c r="U111">
        <f>VLOOKUP($A111,[16]NDVI!$A$1:$G$310,7,FALSE)</f>
        <v>0.59264013267899995</v>
      </c>
      <c r="V111">
        <f>VLOOKUP($A111,[17]NDWI!$A$1:$G$310,7,FALSE)</f>
        <v>-0.59945286440699996</v>
      </c>
      <c r="W111">
        <f>VLOOKUP($A111,[18]NDMI!$A$1:$G$310,7,FALSE)</f>
        <v>8.5235701402100003E-2</v>
      </c>
      <c r="X111">
        <f>VLOOKUP($A111,[19]AridityIndex!$A$1:$G$310,7,FALSE)</f>
        <v>0.72288903312300001</v>
      </c>
      <c r="Y111">
        <f>VLOOKUP($A111,[20]temp_delta!$A$1:$G$310,7,FALSE)</f>
        <v>1.42414879471</v>
      </c>
      <c r="Z111">
        <f>VLOOKUP($A111,[21]temp_annual!$A$1:$G$310,7,FALSE)</f>
        <v>24.326471108700002</v>
      </c>
      <c r="AA111">
        <f>VLOOKUP($A111,[22]prec_delta!$A$1:$G$310,7,FALSE)</f>
        <v>-36.258089293700003</v>
      </c>
      <c r="AB111">
        <f>VLOOKUP($A111,[23]prec_annual!$A$1:$G$310,7,FALSE)</f>
        <v>1477.8380487100001</v>
      </c>
      <c r="AC111">
        <f>VLOOKUP($A111,[24]DaerahIrigasi!$A$1:$G$310,7,FALSE)</f>
        <v>2770.0108713099999</v>
      </c>
      <c r="AD111" s="1">
        <f>VLOOKUP($A111,[25]!_xlnm.Database,7,FALSE)</f>
        <v>3.9077403562100002</v>
      </c>
    </row>
    <row r="112" spans="1:30" x14ac:dyDescent="0.25">
      <c r="A112">
        <v>111</v>
      </c>
      <c r="B112" t="s">
        <v>337</v>
      </c>
      <c r="C112" t="s">
        <v>367</v>
      </c>
      <c r="D112" t="s">
        <v>113</v>
      </c>
      <c r="E112">
        <v>5306051</v>
      </c>
      <c r="F112">
        <f>VLOOKUP($A112,[1]Plantation_LC20!$A$1:$G$310,7,FALSE)</f>
        <v>12936.400800699999</v>
      </c>
      <c r="G112">
        <f>VLOOKUP($A112,[2]Jalan_RBI!$A$1:$G$310,7,FALSE)</f>
        <v>1000.68850061</v>
      </c>
      <c r="H112">
        <f>VLOOKUP($A112,[3]HTI!$A$1:$G$310,7,FALSE)</f>
        <v>120650.689402</v>
      </c>
      <c r="I112">
        <f>VLOOKUP($A112,[4]HKM_HTR!$A$1:$G$310,7,FALSE)</f>
        <v>4810.4351683300001</v>
      </c>
      <c r="J112">
        <f>VLOOKUP($A112,[5]Forest!$A$1:$G$310,7,FALSE)</f>
        <v>809.05221932200004</v>
      </c>
      <c r="K112">
        <f>VLOOKUP($A112,[6]Sungai!$A$1:$G$310,7,FALSE)</f>
        <v>3311.2556488300002</v>
      </c>
      <c r="L112">
        <f>VLOOKUP($A112,[7]Burnscars!$A$1:$G$310,7,FALSE)</f>
        <v>10998.3038426</v>
      </c>
      <c r="M112">
        <f>VLOOKUP($A112,[8]Danau!$A$1:$G$310,7,FALSE)</f>
        <v>3440.6046420399998</v>
      </c>
      <c r="N112">
        <f>VLOOKUP($A112,[9]Irigasi!$A$1:$G$310,7,FALSE)</f>
        <v>241943.37935500001</v>
      </c>
      <c r="O112">
        <f>VLOOKUP($A112,[10]BadanAir!$A$1:$G$310,7,FALSE)</f>
        <v>2251.1056402499999</v>
      </c>
      <c r="P112">
        <f>VLOOKUP($A112,[11]Deforestasi!$A$1:$G$310,7,FALSE)</f>
        <v>670.03046945400001</v>
      </c>
      <c r="Q112">
        <f>VLOOKUP($A112,[12]Erosi!$A$1:$G$310,7,FALSE)</f>
        <v>795.66897912599995</v>
      </c>
      <c r="R112">
        <f>VLOOKUP($A112,[13]Banjir!$A$1:$G$310,7,FALSE)</f>
        <v>8.1541620054300004E-2</v>
      </c>
      <c r="S112">
        <f>VLOOKUP($A112,[14]Longsor!$A$1:$G$310,7,FALSE)</f>
        <v>0.35460222016699999</v>
      </c>
      <c r="T112">
        <f>VLOOKUP($A112,[15]Kekeringan!$A$1:$G$310,7,FALSE)</f>
        <v>0.80741211684799996</v>
      </c>
      <c r="U112">
        <f>VLOOKUP($A112,[16]NDVI!$A$1:$G$310,7,FALSE)</f>
        <v>0.51292943940799995</v>
      </c>
      <c r="V112">
        <f>VLOOKUP($A112,[17]NDWI!$A$1:$G$310,7,FALSE)</f>
        <v>-0.53937021997599999</v>
      </c>
      <c r="W112">
        <f>VLOOKUP($A112,[18]NDMI!$A$1:$G$310,7,FALSE)</f>
        <v>5.8126912574000003E-2</v>
      </c>
      <c r="X112">
        <f>VLOOKUP($A112,[19]AridityIndex!$A$1:$G$310,7,FALSE)</f>
        <v>0.80514356315299995</v>
      </c>
      <c r="Y112">
        <f>VLOOKUP($A112,[20]temp_delta!$A$1:$G$310,7,FALSE)</f>
        <v>1.3968926180100001</v>
      </c>
      <c r="Z112">
        <f>VLOOKUP($A112,[21]temp_annual!$A$1:$G$310,7,FALSE)</f>
        <v>25.9009134213</v>
      </c>
      <c r="AA112">
        <f>VLOOKUP($A112,[22]prec_delta!$A$1:$G$310,7,FALSE)</f>
        <v>-20.7255449801</v>
      </c>
      <c r="AB112">
        <f>VLOOKUP($A112,[23]prec_annual!$A$1:$G$310,7,FALSE)</f>
        <v>1248.5144195600001</v>
      </c>
      <c r="AC112">
        <f>VLOOKUP($A112,[24]DaerahIrigasi!$A$1:$G$310,7,FALSE)</f>
        <v>4293.3305407600001</v>
      </c>
      <c r="AD112" s="1">
        <f>VLOOKUP($A112,[25]!_xlnm.Database,7,FALSE)</f>
        <v>2.38962605549</v>
      </c>
    </row>
    <row r="113" spans="1:30" x14ac:dyDescent="0.25">
      <c r="A113">
        <v>112</v>
      </c>
      <c r="B113" t="s">
        <v>337</v>
      </c>
      <c r="C113" t="s">
        <v>367</v>
      </c>
      <c r="D113" t="s">
        <v>114</v>
      </c>
      <c r="E113">
        <v>5306052</v>
      </c>
      <c r="F113">
        <f>VLOOKUP($A113,[1]Plantation_LC20!$A$1:$G$310,7,FALSE)</f>
        <v>14594.6316413</v>
      </c>
      <c r="G113">
        <f>VLOOKUP($A113,[2]Jalan_RBI!$A$1:$G$310,7,FALSE)</f>
        <v>828.76721200199995</v>
      </c>
      <c r="H113">
        <f>VLOOKUP($A113,[3]HTI!$A$1:$G$310,7,FALSE)</f>
        <v>114438.161234</v>
      </c>
      <c r="I113">
        <f>VLOOKUP($A113,[4]HKM_HTR!$A$1:$G$310,7,FALSE)</f>
        <v>13088.889558000001</v>
      </c>
      <c r="J113">
        <f>VLOOKUP($A113,[5]Forest!$A$1:$G$310,7,FALSE)</f>
        <v>222.41751632899999</v>
      </c>
      <c r="K113">
        <f>VLOOKUP($A113,[6]Sungai!$A$1:$G$310,7,FALSE)</f>
        <v>1261.1114015400001</v>
      </c>
      <c r="L113">
        <f>VLOOKUP($A113,[7]Burnscars!$A$1:$G$310,7,FALSE)</f>
        <v>7029.3531585000001</v>
      </c>
      <c r="M113">
        <f>VLOOKUP($A113,[8]Danau!$A$1:$G$310,7,FALSE)</f>
        <v>7411.3283295199999</v>
      </c>
      <c r="N113">
        <f>VLOOKUP($A113,[9]Irigasi!$A$1:$G$310,7,FALSE)</f>
        <v>231039.96431700001</v>
      </c>
      <c r="O113">
        <f>VLOOKUP($A113,[10]BadanAir!$A$1:$G$310,7,FALSE)</f>
        <v>1544.14831409</v>
      </c>
      <c r="P113">
        <f>VLOOKUP($A113,[11]Deforestasi!$A$1:$G$310,7,FALSE)</f>
        <v>2593.24251095</v>
      </c>
      <c r="Q113">
        <f>VLOOKUP($A113,[12]Erosi!$A$1:$G$310,7,FALSE)</f>
        <v>1649.5082547899999</v>
      </c>
      <c r="R113">
        <f>VLOOKUP($A113,[13]Banjir!$A$1:$G$310,7,FALSE)</f>
        <v>0</v>
      </c>
      <c r="S113">
        <f>VLOOKUP($A113,[14]Longsor!$A$1:$G$310,7,FALSE)</f>
        <v>0.50118279569900004</v>
      </c>
      <c r="T113">
        <f>VLOOKUP($A113,[15]Kekeringan!$A$1:$G$310,7,FALSE)</f>
        <v>0.78707704303899995</v>
      </c>
      <c r="U113">
        <f>VLOOKUP($A113,[16]NDVI!$A$1:$G$310,7,FALSE)</f>
        <v>0.63489902561300005</v>
      </c>
      <c r="V113">
        <f>VLOOKUP($A113,[17]NDWI!$A$1:$G$310,7,FALSE)</f>
        <v>-0.61804695061500003</v>
      </c>
      <c r="W113">
        <f>VLOOKUP($A113,[18]NDMI!$A$1:$G$310,7,FALSE)</f>
        <v>0.119830843194</v>
      </c>
      <c r="X113">
        <f>VLOOKUP($A113,[19]AridityIndex!$A$1:$G$310,7,FALSE)</f>
        <v>0.63595771242599997</v>
      </c>
      <c r="Y113">
        <f>VLOOKUP($A113,[20]temp_delta!$A$1:$G$310,7,FALSE)</f>
        <v>1.43198465299</v>
      </c>
      <c r="Z113">
        <f>VLOOKUP($A113,[21]temp_annual!$A$1:$G$310,7,FALSE)</f>
        <v>23.086380693199999</v>
      </c>
      <c r="AA113">
        <f>VLOOKUP($A113,[22]prec_delta!$A$1:$G$310,7,FALSE)</f>
        <v>-50.266349056300001</v>
      </c>
      <c r="AB113">
        <f>VLOOKUP($A113,[23]prec_annual!$A$1:$G$310,7,FALSE)</f>
        <v>1681.3524536699999</v>
      </c>
      <c r="AC113">
        <f>VLOOKUP($A113,[24]DaerahIrigasi!$A$1:$G$310,7,FALSE)</f>
        <v>7714.4954620999997</v>
      </c>
      <c r="AD113" s="1">
        <f>VLOOKUP($A113,[25]!_xlnm.Database,7,FALSE)</f>
        <v>4</v>
      </c>
    </row>
    <row r="114" spans="1:30" x14ac:dyDescent="0.25">
      <c r="A114">
        <v>113</v>
      </c>
      <c r="B114" t="s">
        <v>337</v>
      </c>
      <c r="C114" t="s">
        <v>367</v>
      </c>
      <c r="D114" t="s">
        <v>115</v>
      </c>
      <c r="E114">
        <v>5306060</v>
      </c>
      <c r="F114">
        <f>VLOOKUP($A114,[1]Plantation_LC20!$A$1:$G$310,7,FALSE)</f>
        <v>4903.9687717699999</v>
      </c>
      <c r="G114">
        <f>VLOOKUP($A114,[2]Jalan_RBI!$A$1:$G$310,7,FALSE)</f>
        <v>255.961869998</v>
      </c>
      <c r="H114">
        <f>VLOOKUP($A114,[3]HTI!$A$1:$G$310,7,FALSE)</f>
        <v>119557.384254</v>
      </c>
      <c r="I114">
        <f>VLOOKUP($A114,[4]HKM_HTR!$A$1:$G$310,7,FALSE)</f>
        <v>5999.6236304599997</v>
      </c>
      <c r="J114">
        <f>VLOOKUP($A114,[5]Forest!$A$1:$G$310,7,FALSE)</f>
        <v>2573.5146611</v>
      </c>
      <c r="K114">
        <f>VLOOKUP($A114,[6]Sungai!$A$1:$G$310,7,FALSE)</f>
        <v>721.882092564</v>
      </c>
      <c r="L114">
        <f>VLOOKUP($A114,[7]Burnscars!$A$1:$G$310,7,FALSE)</f>
        <v>2544.3102683000002</v>
      </c>
      <c r="M114">
        <f>VLOOKUP($A114,[8]Danau!$A$1:$G$310,7,FALSE)</f>
        <v>2466.62672961</v>
      </c>
      <c r="N114">
        <f>VLOOKUP($A114,[9]Irigasi!$A$1:$G$310,7,FALSE)</f>
        <v>239891.937947</v>
      </c>
      <c r="O114">
        <f>VLOOKUP($A114,[10]BadanAir!$A$1:$G$310,7,FALSE)</f>
        <v>1000.2185815</v>
      </c>
      <c r="P114">
        <f>VLOOKUP($A114,[11]Deforestasi!$A$1:$G$310,7,FALSE)</f>
        <v>2097.92363772</v>
      </c>
      <c r="Q114">
        <f>VLOOKUP($A114,[12]Erosi!$A$1:$G$310,7,FALSE)</f>
        <v>228.98474015599999</v>
      </c>
      <c r="R114">
        <f>VLOOKUP($A114,[13]Banjir!$A$1:$G$310,7,FALSE)</f>
        <v>0.22733346799599999</v>
      </c>
      <c r="S114">
        <f>VLOOKUP($A114,[14]Longsor!$A$1:$G$310,7,FALSE)</f>
        <v>4.2063937184499999E-4</v>
      </c>
      <c r="T114">
        <f>VLOOKUP($A114,[15]Kekeringan!$A$1:$G$310,7,FALSE)</f>
        <v>0.84437965507699997</v>
      </c>
      <c r="U114">
        <f>VLOOKUP($A114,[16]NDVI!$A$1:$G$310,7,FALSE)</f>
        <v>0.53004809292599997</v>
      </c>
      <c r="V114">
        <f>VLOOKUP($A114,[17]NDWI!$A$1:$G$310,7,FALSE)</f>
        <v>-0.54618701546000004</v>
      </c>
      <c r="W114">
        <f>VLOOKUP($A114,[18]NDMI!$A$1:$G$310,7,FALSE)</f>
        <v>7.1828469519400001E-2</v>
      </c>
      <c r="X114">
        <f>VLOOKUP($A114,[19]AridityIndex!$A$1:$G$310,7,FALSE)</f>
        <v>0.76127459310199996</v>
      </c>
      <c r="Y114">
        <f>VLOOKUP($A114,[20]temp_delta!$A$1:$G$310,7,FALSE)</f>
        <v>1.41052587662</v>
      </c>
      <c r="Z114">
        <f>VLOOKUP($A114,[21]temp_annual!$A$1:$G$310,7,FALSE)</f>
        <v>25.2801532959</v>
      </c>
      <c r="AA114">
        <f>VLOOKUP($A114,[22]prec_delta!$A$1:$G$310,7,FALSE)</f>
        <v>-27.908184092199999</v>
      </c>
      <c r="AB114">
        <f>VLOOKUP($A114,[23]prec_annual!$A$1:$G$310,7,FALSE)</f>
        <v>1395.12122219</v>
      </c>
      <c r="AC114">
        <f>VLOOKUP($A114,[24]DaerahIrigasi!$A$1:$G$310,7,FALSE)</f>
        <v>2403.2792075100001</v>
      </c>
      <c r="AD114" s="1">
        <f>VLOOKUP($A114,[25]!_xlnm.Database,7,FALSE)</f>
        <v>4</v>
      </c>
    </row>
    <row r="115" spans="1:30" x14ac:dyDescent="0.25">
      <c r="A115">
        <v>114</v>
      </c>
      <c r="B115" t="s">
        <v>337</v>
      </c>
      <c r="C115" t="s">
        <v>367</v>
      </c>
      <c r="D115" t="s">
        <v>116</v>
      </c>
      <c r="E115">
        <v>5306061</v>
      </c>
      <c r="F115">
        <f>VLOOKUP($A115,[1]Plantation_LC20!$A$1:$G$310,7,FALSE)</f>
        <v>6614.1475304899996</v>
      </c>
      <c r="G115">
        <f>VLOOKUP($A115,[2]Jalan_RBI!$A$1:$G$310,7,FALSE)</f>
        <v>688.71568717699995</v>
      </c>
      <c r="H115">
        <f>VLOOKUP($A115,[3]HTI!$A$1:$G$310,7,FALSE)</f>
        <v>116817.304758</v>
      </c>
      <c r="I115">
        <f>VLOOKUP($A115,[4]HKM_HTR!$A$1:$G$310,7,FALSE)</f>
        <v>2554.9542968800001</v>
      </c>
      <c r="J115">
        <f>VLOOKUP($A115,[5]Forest!$A$1:$G$310,7,FALSE)</f>
        <v>1111.6696264499999</v>
      </c>
      <c r="K115">
        <f>VLOOKUP($A115,[6]Sungai!$A$1:$G$310,7,FALSE)</f>
        <v>3479.33681673</v>
      </c>
      <c r="L115">
        <f>VLOOKUP($A115,[7]Burnscars!$A$1:$G$310,7,FALSE)</f>
        <v>6499.8702934599996</v>
      </c>
      <c r="M115">
        <f>VLOOKUP($A115,[8]Danau!$A$1:$G$310,7,FALSE)</f>
        <v>2898.71188218</v>
      </c>
      <c r="N115">
        <f>VLOOKUP($A115,[9]Irigasi!$A$1:$G$310,7,FALSE)</f>
        <v>237599.345176</v>
      </c>
      <c r="O115">
        <f>VLOOKUP($A115,[10]BadanAir!$A$1:$G$310,7,FALSE)</f>
        <v>2428.0913847800002</v>
      </c>
      <c r="P115">
        <f>VLOOKUP($A115,[11]Deforestasi!$A$1:$G$310,7,FALSE)</f>
        <v>1250.07485159</v>
      </c>
      <c r="Q115">
        <f>VLOOKUP($A115,[12]Erosi!$A$1:$G$310,7,FALSE)</f>
        <v>596.29636884299998</v>
      </c>
      <c r="R115">
        <f>VLOOKUP($A115,[13]Banjir!$A$1:$G$310,7,FALSE)</f>
        <v>8.8624508510899994E-2</v>
      </c>
      <c r="S115">
        <f>VLOOKUP($A115,[14]Longsor!$A$1:$G$310,7,FALSE)</f>
        <v>0.22758620689699999</v>
      </c>
      <c r="T115">
        <f>VLOOKUP($A115,[15]Kekeringan!$A$1:$G$310,7,FALSE)</f>
        <v>0.84667992386299995</v>
      </c>
      <c r="U115">
        <f>VLOOKUP($A115,[16]NDVI!$A$1:$G$310,7,FALSE)</f>
        <v>0.49833820978999999</v>
      </c>
      <c r="V115">
        <f>VLOOKUP($A115,[17]NDWI!$A$1:$G$310,7,FALSE)</f>
        <v>-0.53624865930300003</v>
      </c>
      <c r="W115">
        <f>VLOOKUP($A115,[18]NDMI!$A$1:$G$310,7,FALSE)</f>
        <v>3.0956121418299998E-2</v>
      </c>
      <c r="X115">
        <f>VLOOKUP($A115,[19]AridityIndex!$A$1:$G$310,7,FALSE)</f>
        <v>0.76458636272500002</v>
      </c>
      <c r="Y115">
        <f>VLOOKUP($A115,[20]temp_delta!$A$1:$G$310,7,FALSE)</f>
        <v>1.4037063143299999</v>
      </c>
      <c r="Z115">
        <f>VLOOKUP($A115,[21]temp_annual!$A$1:$G$310,7,FALSE)</f>
        <v>25.237759605800001</v>
      </c>
      <c r="AA115">
        <f>VLOOKUP($A115,[22]prec_delta!$A$1:$G$310,7,FALSE)</f>
        <v>-26.837340304800001</v>
      </c>
      <c r="AB115">
        <f>VLOOKUP($A115,[23]prec_annual!$A$1:$G$310,7,FALSE)</f>
        <v>1384.0825243899999</v>
      </c>
      <c r="AC115">
        <f>VLOOKUP($A115,[24]DaerahIrigasi!$A$1:$G$310,7,FALSE)</f>
        <v>4848.4710670699997</v>
      </c>
      <c r="AD115" s="1">
        <f>VLOOKUP($A115,[25]!_xlnm.Database,7,FALSE)</f>
        <v>3.8244031830199998</v>
      </c>
    </row>
    <row r="116" spans="1:30" x14ac:dyDescent="0.25">
      <c r="A116">
        <v>115</v>
      </c>
      <c r="B116" t="s">
        <v>337</v>
      </c>
      <c r="C116" t="s">
        <v>367</v>
      </c>
      <c r="D116" t="s">
        <v>117</v>
      </c>
      <c r="E116">
        <v>5306062</v>
      </c>
      <c r="F116">
        <f>VLOOKUP($A116,[1]Plantation_LC20!$A$1:$G$310,7,FALSE)</f>
        <v>2018.0627130099999</v>
      </c>
      <c r="G116">
        <f>VLOOKUP($A116,[2]Jalan_RBI!$A$1:$G$310,7,FALSE)</f>
        <v>163.31516718699999</v>
      </c>
      <c r="H116">
        <f>VLOOKUP($A116,[3]HTI!$A$1:$G$310,7,FALSE)</f>
        <v>116328.44761800001</v>
      </c>
      <c r="I116">
        <f>VLOOKUP($A116,[4]HKM_HTR!$A$1:$G$310,7,FALSE)</f>
        <v>7052.9491694199996</v>
      </c>
      <c r="J116">
        <f>VLOOKUP($A116,[5]Forest!$A$1:$G$310,7,FALSE)</f>
        <v>2579.3654832500001</v>
      </c>
      <c r="K116">
        <f>VLOOKUP($A116,[6]Sungai!$A$1:$G$310,7,FALSE)</f>
        <v>1123.7577992399999</v>
      </c>
      <c r="L116">
        <f>VLOOKUP($A116,[7]Burnscars!$A$1:$G$310,7,FALSE)</f>
        <v>4190.1663323599996</v>
      </c>
      <c r="M116">
        <f>VLOOKUP($A116,[8]Danau!$A$1:$G$310,7,FALSE)</f>
        <v>3313.8974218399999</v>
      </c>
      <c r="N116">
        <f>VLOOKUP($A116,[9]Irigasi!$A$1:$G$310,7,FALSE)</f>
        <v>236512.978473</v>
      </c>
      <c r="O116">
        <f>VLOOKUP($A116,[10]BadanAir!$A$1:$G$310,7,FALSE)</f>
        <v>1094.8602621299999</v>
      </c>
      <c r="P116">
        <f>VLOOKUP($A116,[11]Deforestasi!$A$1:$G$310,7,FALSE)</f>
        <v>3158.12539887</v>
      </c>
      <c r="Q116">
        <f>VLOOKUP($A116,[12]Erosi!$A$1:$G$310,7,FALSE)</f>
        <v>74.100717973800002</v>
      </c>
      <c r="R116">
        <f>VLOOKUP($A116,[13]Banjir!$A$1:$G$310,7,FALSE)</f>
        <v>0.113455323548</v>
      </c>
      <c r="S116">
        <f>VLOOKUP($A116,[14]Longsor!$A$1:$G$310,7,FALSE)</f>
        <v>1.7221584385799999E-3</v>
      </c>
      <c r="T116">
        <f>VLOOKUP($A116,[15]Kekeringan!$A$1:$G$310,7,FALSE)</f>
        <v>0.856544684118</v>
      </c>
      <c r="U116">
        <f>VLOOKUP($A116,[16]NDVI!$A$1:$G$310,7,FALSE)</f>
        <v>0.50362094348899999</v>
      </c>
      <c r="V116">
        <f>VLOOKUP($A116,[17]NDWI!$A$1:$G$310,7,FALSE)</f>
        <v>-0.52037984671699999</v>
      </c>
      <c r="W116">
        <f>VLOOKUP($A116,[18]NDMI!$A$1:$G$310,7,FALSE)</f>
        <v>6.9728040609899997E-2</v>
      </c>
      <c r="X116">
        <f>VLOOKUP($A116,[19]AridityIndex!$A$1:$G$310,7,FALSE)</f>
        <v>0.75783110876199999</v>
      </c>
      <c r="Y116">
        <f>VLOOKUP($A116,[20]temp_delta!$A$1:$G$310,7,FALSE)</f>
        <v>1.4095445473099999</v>
      </c>
      <c r="Z116">
        <f>VLOOKUP($A116,[21]temp_annual!$A$1:$G$310,7,FALSE)</f>
        <v>25.083093395700001</v>
      </c>
      <c r="AA116">
        <f>VLOOKUP($A116,[22]prec_delta!$A$1:$G$310,7,FALSE)</f>
        <v>-28.111618935399999</v>
      </c>
      <c r="AB116">
        <f>VLOOKUP($A116,[23]prec_annual!$A$1:$G$310,7,FALSE)</f>
        <v>1402.3071413800001</v>
      </c>
      <c r="AC116">
        <f>VLOOKUP($A116,[24]DaerahIrigasi!$A$1:$G$310,7,FALSE)</f>
        <v>2081.80208545</v>
      </c>
      <c r="AD116" s="1">
        <f>VLOOKUP($A116,[25]!_xlnm.Database,7,FALSE)</f>
        <v>4</v>
      </c>
    </row>
    <row r="117" spans="1:30" x14ac:dyDescent="0.25">
      <c r="A117">
        <v>116</v>
      </c>
      <c r="B117" t="s">
        <v>337</v>
      </c>
      <c r="C117" t="s">
        <v>367</v>
      </c>
      <c r="D117" t="s">
        <v>118</v>
      </c>
      <c r="E117">
        <v>5306070</v>
      </c>
      <c r="F117">
        <f>VLOOKUP($A117,[1]Plantation_LC20!$A$1:$G$310,7,FALSE)</f>
        <v>9265.2610393600007</v>
      </c>
      <c r="G117">
        <f>VLOOKUP($A117,[2]Jalan_RBI!$A$1:$G$310,7,FALSE)</f>
        <v>801.33713984999997</v>
      </c>
      <c r="H117">
        <f>VLOOKUP($A117,[3]HTI!$A$1:$G$310,7,FALSE)</f>
        <v>123970.54216700001</v>
      </c>
      <c r="I117">
        <f>VLOOKUP($A117,[4]HKM_HTR!$A$1:$G$310,7,FALSE)</f>
        <v>6582.4535255800001</v>
      </c>
      <c r="J117">
        <f>VLOOKUP($A117,[5]Forest!$A$1:$G$310,7,FALSE)</f>
        <v>676.89133375200004</v>
      </c>
      <c r="K117">
        <f>VLOOKUP($A117,[6]Sungai!$A$1:$G$310,7,FALSE)</f>
        <v>1844.0685490400001</v>
      </c>
      <c r="L117">
        <f>VLOOKUP($A117,[7]Burnscars!$A$1:$G$310,7,FALSE)</f>
        <v>7127.8099054699996</v>
      </c>
      <c r="M117">
        <f>VLOOKUP($A117,[8]Danau!$A$1:$G$310,7,FALSE)</f>
        <v>5202.5905766599999</v>
      </c>
      <c r="N117">
        <f>VLOOKUP($A117,[9]Irigasi!$A$1:$G$310,7,FALSE)</f>
        <v>243512.51391000001</v>
      </c>
      <c r="O117">
        <f>VLOOKUP($A117,[10]BadanAir!$A$1:$G$310,7,FALSE)</f>
        <v>4367.5118036200001</v>
      </c>
      <c r="P117">
        <f>VLOOKUP($A117,[11]Deforestasi!$A$1:$G$310,7,FALSE)</f>
        <v>1505.3012609499999</v>
      </c>
      <c r="Q117">
        <f>VLOOKUP($A117,[12]Erosi!$A$1:$G$310,7,FALSE)</f>
        <v>1295.16336041</v>
      </c>
      <c r="R117">
        <f>VLOOKUP($A117,[13]Banjir!$A$1:$G$310,7,FALSE)</f>
        <v>9.8301994662200007E-2</v>
      </c>
      <c r="S117">
        <f>VLOOKUP($A117,[14]Longsor!$A$1:$G$310,7,FALSE)</f>
        <v>0.15648965417499999</v>
      </c>
      <c r="T117">
        <f>VLOOKUP($A117,[15]Kekeringan!$A$1:$G$310,7,FALSE)</f>
        <v>0.78761041599699999</v>
      </c>
      <c r="U117">
        <f>VLOOKUP($A117,[16]NDVI!$A$1:$G$310,7,FALSE)</f>
        <v>0.57861919830200004</v>
      </c>
      <c r="V117">
        <f>VLOOKUP($A117,[17]NDWI!$A$1:$G$310,7,FALSE)</f>
        <v>-0.57939505698299998</v>
      </c>
      <c r="W117">
        <f>VLOOKUP($A117,[18]NDMI!$A$1:$G$310,7,FALSE)</f>
        <v>9.6043758585699995E-2</v>
      </c>
      <c r="X117">
        <f>VLOOKUP($A117,[19]AridityIndex!$A$1:$G$310,7,FALSE)</f>
        <v>0.73697506715299999</v>
      </c>
      <c r="Y117">
        <f>VLOOKUP($A117,[20]temp_delta!$A$1:$G$310,7,FALSE)</f>
        <v>1.4079827149599999</v>
      </c>
      <c r="Z117">
        <f>VLOOKUP($A117,[21]temp_annual!$A$1:$G$310,7,FALSE)</f>
        <v>24.747435492699999</v>
      </c>
      <c r="AA117">
        <f>VLOOKUP($A117,[22]prec_delta!$A$1:$G$310,7,FALSE)</f>
        <v>-30.7496346663</v>
      </c>
      <c r="AB117">
        <f>VLOOKUP($A117,[23]prec_annual!$A$1:$G$310,7,FALSE)</f>
        <v>1442.15278644</v>
      </c>
      <c r="AC117">
        <f>VLOOKUP($A117,[24]DaerahIrigasi!$A$1:$G$310,7,FALSE)</f>
        <v>2646.70924737</v>
      </c>
      <c r="AD117" s="1">
        <f>VLOOKUP($A117,[25]!_xlnm.Database,7,FALSE)</f>
        <v>3.7865224295400002</v>
      </c>
    </row>
    <row r="118" spans="1:30" x14ac:dyDescent="0.25">
      <c r="A118">
        <v>117</v>
      </c>
      <c r="B118" t="s">
        <v>337</v>
      </c>
      <c r="C118" t="s">
        <v>367</v>
      </c>
      <c r="D118" t="s">
        <v>119</v>
      </c>
      <c r="E118">
        <v>5306071</v>
      </c>
      <c r="F118">
        <f>VLOOKUP($A118,[1]Plantation_LC20!$A$1:$G$310,7,FALSE)</f>
        <v>26364.9231316</v>
      </c>
      <c r="G118">
        <f>VLOOKUP($A118,[2]Jalan_RBI!$A$1:$G$310,7,FALSE)</f>
        <v>514.041824152</v>
      </c>
      <c r="H118">
        <f>VLOOKUP($A118,[3]HTI!$A$1:$G$310,7,FALSE)</f>
        <v>142421.05764300001</v>
      </c>
      <c r="I118">
        <f>VLOOKUP($A118,[4]HKM_HTR!$A$1:$G$310,7,FALSE)</f>
        <v>16353.693349700001</v>
      </c>
      <c r="J118">
        <f>VLOOKUP($A118,[5]Forest!$A$1:$G$310,7,FALSE)</f>
        <v>3825.7768523499999</v>
      </c>
      <c r="K118">
        <f>VLOOKUP($A118,[6]Sungai!$A$1:$G$310,7,FALSE)</f>
        <v>1696.02543294</v>
      </c>
      <c r="L118">
        <f>VLOOKUP($A118,[7]Burnscars!$A$1:$G$310,7,FALSE)</f>
        <v>5281.8390836799999</v>
      </c>
      <c r="M118">
        <f>VLOOKUP($A118,[8]Danau!$A$1:$G$310,7,FALSE)</f>
        <v>3151.09935146</v>
      </c>
      <c r="N118">
        <f>VLOOKUP($A118,[9]Irigasi!$A$1:$G$310,7,FALSE)</f>
        <v>261495.42644499999</v>
      </c>
      <c r="O118">
        <f>VLOOKUP($A118,[10]BadanAir!$A$1:$G$310,7,FALSE)</f>
        <v>18930.604058500001</v>
      </c>
      <c r="P118">
        <f>VLOOKUP($A118,[11]Deforestasi!$A$1:$G$310,7,FALSE)</f>
        <v>1771.3208334799999</v>
      </c>
      <c r="Q118">
        <f>VLOOKUP($A118,[12]Erosi!$A$1:$G$310,7,FALSE)</f>
        <v>1599.41219243</v>
      </c>
      <c r="R118">
        <f>VLOOKUP($A118,[13]Banjir!$A$1:$G$310,7,FALSE)</f>
        <v>6.1783801538199998E-2</v>
      </c>
      <c r="S118">
        <f>VLOOKUP($A118,[14]Longsor!$A$1:$G$310,7,FALSE)</f>
        <v>0.30705813347200001</v>
      </c>
      <c r="T118">
        <f>VLOOKUP($A118,[15]Kekeringan!$A$1:$G$310,7,FALSE)</f>
        <v>0.64849743038800001</v>
      </c>
      <c r="U118">
        <f>VLOOKUP($A118,[16]NDVI!$A$1:$G$310,7,FALSE)</f>
        <v>0.58443718227999997</v>
      </c>
      <c r="V118">
        <f>VLOOKUP($A118,[17]NDWI!$A$1:$G$310,7,FALSE)</f>
        <v>-0.57937611935400002</v>
      </c>
      <c r="W118">
        <f>VLOOKUP($A118,[18]NDMI!$A$1:$G$310,7,FALSE)</f>
        <v>7.5006169228499994E-2</v>
      </c>
      <c r="X118">
        <f>VLOOKUP($A118,[19]AridityIndex!$A$1:$G$310,7,FALSE)</f>
        <v>0.69051976896599998</v>
      </c>
      <c r="Y118">
        <f>VLOOKUP($A118,[20]temp_delta!$A$1:$G$310,7,FALSE)</f>
        <v>1.40578426136</v>
      </c>
      <c r="Z118">
        <f>VLOOKUP($A118,[21]temp_annual!$A$1:$G$310,7,FALSE)</f>
        <v>24.6088806283</v>
      </c>
      <c r="AA118">
        <f>VLOOKUP($A118,[22]prec_delta!$A$1:$G$310,7,FALSE)</f>
        <v>-34.6439199438</v>
      </c>
      <c r="AB118">
        <f>VLOOKUP($A118,[23]prec_annual!$A$1:$G$310,7,FALSE)</f>
        <v>1563.5304048999999</v>
      </c>
      <c r="AC118">
        <f>VLOOKUP($A118,[24]DaerahIrigasi!$A$1:$G$310,7,FALSE)</f>
        <v>2654.6292661900002</v>
      </c>
      <c r="AD118" s="1">
        <f>VLOOKUP($A118,[25]!_xlnm.Database,7,FALSE)</f>
        <v>3.3914918079900001</v>
      </c>
    </row>
    <row r="119" spans="1:30" x14ac:dyDescent="0.25">
      <c r="A119">
        <v>118</v>
      </c>
      <c r="B119" t="s">
        <v>337</v>
      </c>
      <c r="C119" t="s">
        <v>367</v>
      </c>
      <c r="D119" t="s">
        <v>120</v>
      </c>
      <c r="E119">
        <v>5306072</v>
      </c>
      <c r="F119">
        <f>VLOOKUP($A119,[1]Plantation_LC20!$A$1:$G$310,7,FALSE)</f>
        <v>18184.223883999999</v>
      </c>
      <c r="G119">
        <f>VLOOKUP($A119,[2]Jalan_RBI!$A$1:$G$310,7,FALSE)</f>
        <v>846.60790432700003</v>
      </c>
      <c r="H119">
        <f>VLOOKUP($A119,[3]HTI!$A$1:$G$310,7,FALSE)</f>
        <v>134254.75106800001</v>
      </c>
      <c r="I119">
        <f>VLOOKUP($A119,[4]HKM_HTR!$A$1:$G$310,7,FALSE)</f>
        <v>9167.7843109700007</v>
      </c>
      <c r="J119">
        <f>VLOOKUP($A119,[5]Forest!$A$1:$G$310,7,FALSE)</f>
        <v>1544.2864971700001</v>
      </c>
      <c r="K119">
        <f>VLOOKUP($A119,[6]Sungai!$A$1:$G$310,7,FALSE)</f>
        <v>2232.9218973500001</v>
      </c>
      <c r="L119">
        <f>VLOOKUP($A119,[7]Burnscars!$A$1:$G$310,7,FALSE)</f>
        <v>11622.268531600001</v>
      </c>
      <c r="M119">
        <f>VLOOKUP($A119,[8]Danau!$A$1:$G$310,7,FALSE)</f>
        <v>7617.7839282100003</v>
      </c>
      <c r="N119">
        <f>VLOOKUP($A119,[9]Irigasi!$A$1:$G$310,7,FALSE)</f>
        <v>253498.11619100001</v>
      </c>
      <c r="O119">
        <f>VLOOKUP($A119,[10]BadanAir!$A$1:$G$310,7,FALSE)</f>
        <v>11676.4160476</v>
      </c>
      <c r="P119">
        <f>VLOOKUP($A119,[11]Deforestasi!$A$1:$G$310,7,FALSE)</f>
        <v>994.86068414600004</v>
      </c>
      <c r="Q119">
        <f>VLOOKUP($A119,[12]Erosi!$A$1:$G$310,7,FALSE)</f>
        <v>3388.9776929700001</v>
      </c>
      <c r="R119">
        <f>VLOOKUP($A119,[13]Banjir!$A$1:$G$310,7,FALSE)</f>
        <v>0</v>
      </c>
      <c r="S119">
        <f>VLOOKUP($A119,[14]Longsor!$A$1:$G$310,7,FALSE)</f>
        <v>0.40428336079100002</v>
      </c>
      <c r="T119">
        <f>VLOOKUP($A119,[15]Kekeringan!$A$1:$G$310,7,FALSE)</f>
        <v>0.69084704664600005</v>
      </c>
      <c r="U119">
        <f>VLOOKUP($A119,[16]NDVI!$A$1:$G$310,7,FALSE)</f>
        <v>0.59554000357100001</v>
      </c>
      <c r="V119">
        <f>VLOOKUP($A119,[17]NDWI!$A$1:$G$310,7,FALSE)</f>
        <v>-0.59815177366600003</v>
      </c>
      <c r="W119">
        <f>VLOOKUP($A119,[18]NDMI!$A$1:$G$310,7,FALSE)</f>
        <v>8.6626137399499994E-2</v>
      </c>
      <c r="X119">
        <f>VLOOKUP($A119,[19]AridityIndex!$A$1:$G$310,7,FALSE)</f>
        <v>0.65337286334300004</v>
      </c>
      <c r="Y119">
        <f>VLOOKUP($A119,[20]temp_delta!$A$1:$G$310,7,FALSE)</f>
        <v>1.40323539998</v>
      </c>
      <c r="Z119">
        <f>VLOOKUP($A119,[21]temp_annual!$A$1:$G$310,7,FALSE)</f>
        <v>23.719536680800001</v>
      </c>
      <c r="AA119">
        <f>VLOOKUP($A119,[22]prec_delta!$A$1:$G$310,7,FALSE)</f>
        <v>-38.1841966808</v>
      </c>
      <c r="AB119">
        <f>VLOOKUP($A119,[23]prec_annual!$A$1:$G$310,7,FALSE)</f>
        <v>1645.4211259900001</v>
      </c>
      <c r="AC119">
        <f>VLOOKUP($A119,[24]DaerahIrigasi!$A$1:$G$310,7,FALSE)</f>
        <v>6478.76609474</v>
      </c>
      <c r="AD119" s="1">
        <f>VLOOKUP($A119,[25]!_xlnm.Database,7,FALSE)</f>
        <v>4.0054995416999999</v>
      </c>
    </row>
    <row r="120" spans="1:30" x14ac:dyDescent="0.25">
      <c r="A120">
        <v>119</v>
      </c>
      <c r="B120" t="s">
        <v>337</v>
      </c>
      <c r="C120" t="s">
        <v>367</v>
      </c>
      <c r="D120" t="s">
        <v>121</v>
      </c>
      <c r="E120">
        <v>5306080</v>
      </c>
      <c r="F120">
        <f>VLOOKUP($A120,[1]Plantation_LC20!$A$1:$G$310,7,FALSE)</f>
        <v>25607.8551983</v>
      </c>
      <c r="G120">
        <f>VLOOKUP($A120,[2]Jalan_RBI!$A$1:$G$310,7,FALSE)</f>
        <v>687.89418849200001</v>
      </c>
      <c r="H120">
        <f>VLOOKUP($A120,[3]HTI!$A$1:$G$310,7,FALSE)</f>
        <v>140547.501999</v>
      </c>
      <c r="I120">
        <f>VLOOKUP($A120,[4]HKM_HTR!$A$1:$G$310,7,FALSE)</f>
        <v>13760.7038216</v>
      </c>
      <c r="J120">
        <f>VLOOKUP($A120,[5]Forest!$A$1:$G$310,7,FALSE)</f>
        <v>4406.0759662700002</v>
      </c>
      <c r="K120">
        <f>VLOOKUP($A120,[6]Sungai!$A$1:$G$310,7,FALSE)</f>
        <v>1411.86111654</v>
      </c>
      <c r="L120">
        <f>VLOOKUP($A120,[7]Burnscars!$A$1:$G$310,7,FALSE)</f>
        <v>5309.8134635200004</v>
      </c>
      <c r="M120">
        <f>VLOOKUP($A120,[8]Danau!$A$1:$G$310,7,FALSE)</f>
        <v>4334.4032798099997</v>
      </c>
      <c r="N120">
        <f>VLOOKUP($A120,[9]Irigasi!$A$1:$G$310,7,FALSE)</f>
        <v>258757.207994</v>
      </c>
      <c r="O120">
        <f>VLOOKUP($A120,[10]BadanAir!$A$1:$G$310,7,FALSE)</f>
        <v>20371.523131999998</v>
      </c>
      <c r="P120">
        <f>VLOOKUP($A120,[11]Deforestasi!$A$1:$G$310,7,FALSE)</f>
        <v>683.50656670399997</v>
      </c>
      <c r="Q120">
        <f>VLOOKUP($A120,[12]Erosi!$A$1:$G$310,7,FALSE)</f>
        <v>1748.8739318299999</v>
      </c>
      <c r="R120">
        <f>VLOOKUP($A120,[13]Banjir!$A$1:$G$310,7,FALSE)</f>
        <v>2.4288389155199999E-2</v>
      </c>
      <c r="S120">
        <f>VLOOKUP($A120,[14]Longsor!$A$1:$G$310,7,FALSE)</f>
        <v>0.45841030098899999</v>
      </c>
      <c r="T120">
        <f>VLOOKUP($A120,[15]Kekeringan!$A$1:$G$310,7,FALSE)</f>
        <v>0.66763935126200002</v>
      </c>
      <c r="U120">
        <f>VLOOKUP($A120,[16]NDVI!$A$1:$G$310,7,FALSE)</f>
        <v>0.59833769469700004</v>
      </c>
      <c r="V120">
        <f>VLOOKUP($A120,[17]NDWI!$A$1:$G$310,7,FALSE)</f>
        <v>-0.591620170763</v>
      </c>
      <c r="W120">
        <f>VLOOKUP($A120,[18]NDMI!$A$1:$G$310,7,FALSE)</f>
        <v>0.10174177990699999</v>
      </c>
      <c r="X120">
        <f>VLOOKUP($A120,[19]AridityIndex!$A$1:$G$310,7,FALSE)</f>
        <v>0.60581562296699998</v>
      </c>
      <c r="Y120">
        <f>VLOOKUP($A120,[20]temp_delta!$A$1:$G$310,7,FALSE)</f>
        <v>1.40175021722</v>
      </c>
      <c r="Z120">
        <f>VLOOKUP($A120,[21]temp_annual!$A$1:$G$310,7,FALSE)</f>
        <v>23.320097601899999</v>
      </c>
      <c r="AA120">
        <f>VLOOKUP($A120,[22]prec_delta!$A$1:$G$310,7,FALSE)</f>
        <v>-43.6051397982</v>
      </c>
      <c r="AB120">
        <f>VLOOKUP($A120,[23]prec_annual!$A$1:$G$310,7,FALSE)</f>
        <v>1755.37279726</v>
      </c>
      <c r="AC120">
        <f>VLOOKUP($A120,[24]DaerahIrigasi!$A$1:$G$310,7,FALSE)</f>
        <v>5833.8042006200003</v>
      </c>
      <c r="AD120" s="1">
        <f>VLOOKUP($A120,[25]!_xlnm.Database,7,FALSE)</f>
        <v>3.9260713117399999</v>
      </c>
    </row>
    <row r="121" spans="1:30" x14ac:dyDescent="0.25">
      <c r="A121">
        <v>120</v>
      </c>
      <c r="B121" t="s">
        <v>337</v>
      </c>
      <c r="C121" t="s">
        <v>367</v>
      </c>
      <c r="D121" t="s">
        <v>122</v>
      </c>
      <c r="E121">
        <v>5306081</v>
      </c>
      <c r="F121">
        <f>VLOOKUP($A121,[1]Plantation_LC20!$A$1:$G$310,7,FALSE)</f>
        <v>23337.8652616</v>
      </c>
      <c r="G121">
        <f>VLOOKUP($A121,[2]Jalan_RBI!$A$1:$G$310,7,FALSE)</f>
        <v>942.73535278500003</v>
      </c>
      <c r="H121">
        <f>VLOOKUP($A121,[3]HTI!$A$1:$G$310,7,FALSE)</f>
        <v>135979.26117099999</v>
      </c>
      <c r="I121">
        <f>VLOOKUP($A121,[4]HKM_HTR!$A$1:$G$310,7,FALSE)</f>
        <v>10103.112471799999</v>
      </c>
      <c r="J121">
        <f>VLOOKUP($A121,[5]Forest!$A$1:$G$310,7,FALSE)</f>
        <v>4424.5796716900004</v>
      </c>
      <c r="K121">
        <f>VLOOKUP($A121,[6]Sungai!$A$1:$G$310,7,FALSE)</f>
        <v>968.98850551500004</v>
      </c>
      <c r="L121">
        <f>VLOOKUP($A121,[7]Burnscars!$A$1:$G$310,7,FALSE)</f>
        <v>9214.2088550699991</v>
      </c>
      <c r="M121">
        <f>VLOOKUP($A121,[8]Danau!$A$1:$G$310,7,FALSE)</f>
        <v>4434.55278464</v>
      </c>
      <c r="N121">
        <f>VLOOKUP($A121,[9]Irigasi!$A$1:$G$310,7,FALSE)</f>
        <v>253267.805265</v>
      </c>
      <c r="O121">
        <f>VLOOKUP($A121,[10]BadanAir!$A$1:$G$310,7,FALSE)</f>
        <v>18900.641352499999</v>
      </c>
      <c r="P121">
        <f>VLOOKUP($A121,[11]Deforestasi!$A$1:$G$310,7,FALSE)</f>
        <v>1916.6629840799999</v>
      </c>
      <c r="Q121">
        <f>VLOOKUP($A121,[12]Erosi!$A$1:$G$310,7,FALSE)</f>
        <v>2125.5628153500002</v>
      </c>
      <c r="R121">
        <f>VLOOKUP($A121,[13]Banjir!$A$1:$G$310,7,FALSE)</f>
        <v>0</v>
      </c>
      <c r="S121">
        <f>VLOOKUP($A121,[14]Longsor!$A$1:$G$310,7,FALSE)</f>
        <v>0.61085587445800005</v>
      </c>
      <c r="T121">
        <f>VLOOKUP($A121,[15]Kekeringan!$A$1:$G$310,7,FALSE)</f>
        <v>0.68057582838300001</v>
      </c>
      <c r="U121">
        <f>VLOOKUP($A121,[16]NDVI!$A$1:$G$310,7,FALSE)</f>
        <v>0.59741891551899995</v>
      </c>
      <c r="V121">
        <f>VLOOKUP($A121,[17]NDWI!$A$1:$G$310,7,FALSE)</f>
        <v>-0.58847502633799997</v>
      </c>
      <c r="W121">
        <f>VLOOKUP($A121,[18]NDMI!$A$1:$G$310,7,FALSE)</f>
        <v>8.1328241102100005E-2</v>
      </c>
      <c r="X121">
        <f>VLOOKUP($A121,[19]AridityIndex!$A$1:$G$310,7,FALSE)</f>
        <v>0.54085225624699995</v>
      </c>
      <c r="Y121">
        <f>VLOOKUP($A121,[20]temp_delta!$A$1:$G$310,7,FALSE)</f>
        <v>1.40719167039</v>
      </c>
      <c r="Z121">
        <f>VLOOKUP($A121,[21]temp_annual!$A$1:$G$310,7,FALSE)</f>
        <v>22.086709216300001</v>
      </c>
      <c r="AA121">
        <f>VLOOKUP($A121,[22]prec_delta!$A$1:$G$310,7,FALSE)</f>
        <v>-51.946069661099997</v>
      </c>
      <c r="AB121">
        <f>VLOOKUP($A121,[23]prec_annual!$A$1:$G$310,7,FALSE)</f>
        <v>1899.3483390700001</v>
      </c>
      <c r="AC121">
        <f>VLOOKUP($A121,[24]DaerahIrigasi!$A$1:$G$310,7,FALSE)</f>
        <v>10952.230056500001</v>
      </c>
      <c r="AD121" s="1">
        <f>VLOOKUP($A121,[25]!_xlnm.Database,7,FALSE)</f>
        <v>4.0490649296100001</v>
      </c>
    </row>
    <row r="122" spans="1:30" x14ac:dyDescent="0.25">
      <c r="A122">
        <v>121</v>
      </c>
      <c r="B122" t="s">
        <v>337</v>
      </c>
      <c r="C122" t="s">
        <v>368</v>
      </c>
      <c r="D122" t="s">
        <v>123</v>
      </c>
      <c r="E122">
        <v>5307010</v>
      </c>
      <c r="F122">
        <f>VLOOKUP($A122,[1]Plantation_LC20!$A$1:$G$310,7,FALSE)</f>
        <v>121811.431516</v>
      </c>
      <c r="G122">
        <f>VLOOKUP($A122,[2]Jalan_RBI!$A$1:$G$310,7,FALSE)</f>
        <v>2475.65482617</v>
      </c>
      <c r="H122">
        <f>VLOOKUP($A122,[3]HTI!$A$1:$G$310,7,FALSE)</f>
        <v>161688.18711299999</v>
      </c>
      <c r="I122">
        <f>VLOOKUP($A122,[4]HKM_HTR!$A$1:$G$310,7,FALSE)</f>
        <v>2989.3160704699999</v>
      </c>
      <c r="J122">
        <f>VLOOKUP($A122,[5]Forest!$A$1:$G$310,7,FALSE)</f>
        <v>302.20286763799999</v>
      </c>
      <c r="K122">
        <f>VLOOKUP($A122,[6]Sungai!$A$1:$G$310,7,FALSE)</f>
        <v>20657.375356199998</v>
      </c>
      <c r="L122">
        <f>VLOOKUP($A122,[7]Burnscars!$A$1:$G$310,7,FALSE)</f>
        <v>3402.5548388100001</v>
      </c>
      <c r="M122">
        <f>VLOOKUP($A122,[8]Danau!$A$1:$G$310,7,FALSE)</f>
        <v>27716.4043437</v>
      </c>
      <c r="N122">
        <f>VLOOKUP($A122,[9]Irigasi!$A$1:$G$310,7,FALSE)</f>
        <v>186074.13544799999</v>
      </c>
      <c r="O122">
        <f>VLOOKUP($A122,[10]BadanAir!$A$1:$G$310,7,FALSE)</f>
        <v>30096.226562700002</v>
      </c>
      <c r="P122">
        <f>VLOOKUP($A122,[11]Deforestasi!$A$1:$G$310,7,FALSE)</f>
        <v>606.25298227799999</v>
      </c>
      <c r="Q122">
        <f>VLOOKUP($A122,[12]Erosi!$A$1:$G$310,7,FALSE)</f>
        <v>551.158583196</v>
      </c>
      <c r="R122">
        <f>VLOOKUP($A122,[13]Banjir!$A$1:$G$310,7,FALSE)</f>
        <v>0</v>
      </c>
      <c r="S122">
        <f>VLOOKUP($A122,[14]Longsor!$A$1:$G$310,7,FALSE)</f>
        <v>0.37360743768499999</v>
      </c>
      <c r="T122">
        <f>VLOOKUP($A122,[15]Kekeringan!$A$1:$G$310,7,FALSE)</f>
        <v>0.61058082709200001</v>
      </c>
      <c r="U122">
        <f>VLOOKUP($A122,[16]NDVI!$A$1:$G$310,7,FALSE)</f>
        <v>0.75132940179499996</v>
      </c>
      <c r="V122">
        <f>VLOOKUP($A122,[17]NDWI!$A$1:$G$310,7,FALSE)</f>
        <v>-0.71866342275999995</v>
      </c>
      <c r="W122">
        <f>VLOOKUP($A122,[18]NDMI!$A$1:$G$310,7,FALSE)</f>
        <v>0.28662281161100001</v>
      </c>
      <c r="X122">
        <f>VLOOKUP($A122,[19]AridityIndex!$A$1:$G$310,7,FALSE)</f>
        <v>0.804518160476</v>
      </c>
      <c r="Y122">
        <f>VLOOKUP($A122,[20]temp_delta!$A$1:$G$310,7,FALSE)</f>
        <v>1.1855604360200001</v>
      </c>
      <c r="Z122">
        <f>VLOOKUP($A122,[21]temp_annual!$A$1:$G$310,7,FALSE)</f>
        <v>23.645784933400002</v>
      </c>
      <c r="AA122">
        <f>VLOOKUP($A122,[22]prec_delta!$A$1:$G$310,7,FALSE)</f>
        <v>-1.29923346066</v>
      </c>
      <c r="AB122">
        <f>VLOOKUP($A122,[23]prec_annual!$A$1:$G$310,7,FALSE)</f>
        <v>1122.1183022600001</v>
      </c>
      <c r="AC122">
        <f>VLOOKUP($A122,[24]DaerahIrigasi!$A$1:$G$310,7,FALSE)</f>
        <v>49905.671005900003</v>
      </c>
      <c r="AD122" s="1">
        <f>VLOOKUP($A122,[25]!_xlnm.Database,7,FALSE)</f>
        <v>2.8202481295599999</v>
      </c>
    </row>
    <row r="123" spans="1:30" x14ac:dyDescent="0.25">
      <c r="A123">
        <v>122</v>
      </c>
      <c r="B123" t="s">
        <v>337</v>
      </c>
      <c r="C123" t="s">
        <v>368</v>
      </c>
      <c r="D123" t="s">
        <v>124</v>
      </c>
      <c r="E123">
        <v>5307011</v>
      </c>
      <c r="F123">
        <f>VLOOKUP($A123,[1]Plantation_LC20!$A$1:$G$310,7,FALSE)</f>
        <v>120154.205286</v>
      </c>
      <c r="G123">
        <f>VLOOKUP($A123,[2]Jalan_RBI!$A$1:$G$310,7,FALSE)</f>
        <v>1685.7987989400001</v>
      </c>
      <c r="H123">
        <f>VLOOKUP($A123,[3]HTI!$A$1:$G$310,7,FALSE)</f>
        <v>148911.673365</v>
      </c>
      <c r="I123">
        <f>VLOOKUP($A123,[4]HKM_HTR!$A$1:$G$310,7,FALSE)</f>
        <v>2930.5131364499998</v>
      </c>
      <c r="J123">
        <f>VLOOKUP($A123,[5]Forest!$A$1:$G$310,7,FALSE)</f>
        <v>1507.3729155399999</v>
      </c>
      <c r="K123">
        <f>VLOOKUP($A123,[6]Sungai!$A$1:$G$310,7,FALSE)</f>
        <v>33733.592098499998</v>
      </c>
      <c r="L123">
        <f>VLOOKUP($A123,[7]Burnscars!$A$1:$G$310,7,FALSE)</f>
        <v>1574.9380954799999</v>
      </c>
      <c r="M123">
        <f>VLOOKUP($A123,[8]Danau!$A$1:$G$310,7,FALSE)</f>
        <v>17375.214963599999</v>
      </c>
      <c r="N123">
        <f>VLOOKUP($A123,[9]Irigasi!$A$1:$G$310,7,FALSE)</f>
        <v>165663.691119</v>
      </c>
      <c r="O123">
        <f>VLOOKUP($A123,[10]BadanAir!$A$1:$G$310,7,FALSE)</f>
        <v>46704.087391499997</v>
      </c>
      <c r="P123">
        <f>VLOOKUP($A123,[11]Deforestasi!$A$1:$G$310,7,FALSE)</f>
        <v>1418.12899012</v>
      </c>
      <c r="Q123">
        <f>VLOOKUP($A123,[12]Erosi!$A$1:$G$310,7,FALSE)</f>
        <v>632.76439488000005</v>
      </c>
      <c r="R123">
        <f>VLOOKUP($A123,[13]Banjir!$A$1:$G$310,7,FALSE)</f>
        <v>1.9179514108199999E-2</v>
      </c>
      <c r="S123">
        <f>VLOOKUP($A123,[14]Longsor!$A$1:$G$310,7,FALSE)</f>
        <v>0.24219460442599999</v>
      </c>
      <c r="T123">
        <f>VLOOKUP($A123,[15]Kekeringan!$A$1:$G$310,7,FALSE)</f>
        <v>0.62635636763299996</v>
      </c>
      <c r="U123">
        <f>VLOOKUP($A123,[16]NDVI!$A$1:$G$310,7,FALSE)</f>
        <v>0.59814084812599999</v>
      </c>
      <c r="V123">
        <f>VLOOKUP($A123,[17]NDWI!$A$1:$G$310,7,FALSE)</f>
        <v>-0.61866371548400001</v>
      </c>
      <c r="W123">
        <f>VLOOKUP($A123,[18]NDMI!$A$1:$G$310,7,FALSE)</f>
        <v>0.14444023960300001</v>
      </c>
      <c r="X123">
        <f>VLOOKUP($A123,[19]AridityIndex!$A$1:$G$310,7,FALSE)</f>
        <v>0.78054113364900002</v>
      </c>
      <c r="Y123">
        <f>VLOOKUP($A123,[20]temp_delta!$A$1:$G$310,7,FALSE)</f>
        <v>1.22009152548</v>
      </c>
      <c r="Z123">
        <f>VLOOKUP($A123,[21]temp_annual!$A$1:$G$310,7,FALSE)</f>
        <v>24.728590304699999</v>
      </c>
      <c r="AA123">
        <f>VLOOKUP($A123,[22]prec_delta!$A$1:$G$310,7,FALSE)</f>
        <v>-6.2529379760000003E-2</v>
      </c>
      <c r="AB123">
        <f>VLOOKUP($A123,[23]prec_annual!$A$1:$G$310,7,FALSE)</f>
        <v>1126.78825704</v>
      </c>
      <c r="AC123">
        <f>VLOOKUP($A123,[24]DaerahIrigasi!$A$1:$G$310,7,FALSE)</f>
        <v>31890.6821891</v>
      </c>
      <c r="AD123" s="1">
        <f>VLOOKUP($A123,[25]!_xlnm.Database,7,FALSE)</f>
        <v>2.7011056733699998</v>
      </c>
    </row>
    <row r="124" spans="1:30" x14ac:dyDescent="0.25">
      <c r="A124">
        <v>123</v>
      </c>
      <c r="B124" t="s">
        <v>337</v>
      </c>
      <c r="C124" t="s">
        <v>368</v>
      </c>
      <c r="D124" t="s">
        <v>125</v>
      </c>
      <c r="E124">
        <v>5307012</v>
      </c>
      <c r="F124">
        <f>VLOOKUP($A124,[1]Plantation_LC20!$A$1:$G$310,7,FALSE)</f>
        <v>115453.68699</v>
      </c>
      <c r="G124">
        <f>VLOOKUP($A124,[2]Jalan_RBI!$A$1:$G$310,7,FALSE)</f>
        <v>2774.8462948599999</v>
      </c>
      <c r="H124">
        <f>VLOOKUP($A124,[3]HTI!$A$1:$G$310,7,FALSE)</f>
        <v>153897.480717</v>
      </c>
      <c r="I124">
        <f>VLOOKUP($A124,[4]HKM_HTR!$A$1:$G$310,7,FALSE)</f>
        <v>1817.0363411400001</v>
      </c>
      <c r="J124">
        <f>VLOOKUP($A124,[5]Forest!$A$1:$G$310,7,FALSE)</f>
        <v>493.31231986900002</v>
      </c>
      <c r="K124">
        <f>VLOOKUP($A124,[6]Sungai!$A$1:$G$310,7,FALSE)</f>
        <v>16491.167495400001</v>
      </c>
      <c r="L124">
        <f>VLOOKUP($A124,[7]Burnscars!$A$1:$G$310,7,FALSE)</f>
        <v>2740.9410058799999</v>
      </c>
      <c r="M124">
        <f>VLOOKUP($A124,[8]Danau!$A$1:$G$310,7,FALSE)</f>
        <v>21408.161462700002</v>
      </c>
      <c r="N124">
        <f>VLOOKUP($A124,[9]Irigasi!$A$1:$G$310,7,FALSE)</f>
        <v>185332.93058799999</v>
      </c>
      <c r="O124">
        <f>VLOOKUP($A124,[10]BadanAir!$A$1:$G$310,7,FALSE)</f>
        <v>30957.5643447</v>
      </c>
      <c r="P124">
        <f>VLOOKUP($A124,[11]Deforestasi!$A$1:$G$310,7,FALSE)</f>
        <v>651.80035292499997</v>
      </c>
      <c r="Q124">
        <f>VLOOKUP($A124,[12]Erosi!$A$1:$G$310,7,FALSE)</f>
        <v>330.92478368899998</v>
      </c>
      <c r="R124">
        <f>VLOOKUP($A124,[13]Banjir!$A$1:$G$310,7,FALSE)</f>
        <v>3.2745492485200002E-4</v>
      </c>
      <c r="S124">
        <f>VLOOKUP($A124,[14]Longsor!$A$1:$G$310,7,FALSE)</f>
        <v>0.40410114091900001</v>
      </c>
      <c r="T124">
        <f>VLOOKUP($A124,[15]Kekeringan!$A$1:$G$310,7,FALSE)</f>
        <v>0.60370914811800003</v>
      </c>
      <c r="U124">
        <f>VLOOKUP($A124,[16]NDVI!$A$1:$G$310,7,FALSE)</f>
        <v>0.713087044231</v>
      </c>
      <c r="V124">
        <f>VLOOKUP($A124,[17]NDWI!$A$1:$G$310,7,FALSE)</f>
        <v>-0.70110325087199998</v>
      </c>
      <c r="W124">
        <f>VLOOKUP($A124,[18]NDMI!$A$1:$G$310,7,FALSE)</f>
        <v>0.22815718115299999</v>
      </c>
      <c r="X124">
        <f>VLOOKUP($A124,[19]AridityIndex!$A$1:$G$310,7,FALSE)</f>
        <v>0.770345834939</v>
      </c>
      <c r="Y124">
        <f>VLOOKUP($A124,[20]temp_delta!$A$1:$G$310,7,FALSE)</f>
        <v>1.2979144541900001</v>
      </c>
      <c r="Z124">
        <f>VLOOKUP($A124,[21]temp_annual!$A$1:$G$310,7,FALSE)</f>
        <v>24.947308356200001</v>
      </c>
      <c r="AA124">
        <f>VLOOKUP($A124,[22]prec_delta!$A$1:$G$310,7,FALSE)</f>
        <v>-1.8733045664500001</v>
      </c>
      <c r="AB124">
        <f>VLOOKUP($A124,[23]prec_annual!$A$1:$G$310,7,FALSE)</f>
        <v>1286.6593883600001</v>
      </c>
      <c r="AC124">
        <f>VLOOKUP($A124,[24]DaerahIrigasi!$A$1:$G$310,7,FALSE)</f>
        <v>50497.689253500001</v>
      </c>
      <c r="AD124" s="1">
        <f>VLOOKUP($A124,[25]!_xlnm.Database,7,FALSE)</f>
        <v>3.3939836263199998</v>
      </c>
    </row>
    <row r="125" spans="1:30" x14ac:dyDescent="0.25">
      <c r="A125">
        <v>124</v>
      </c>
      <c r="B125" t="s">
        <v>337</v>
      </c>
      <c r="C125" t="s">
        <v>368</v>
      </c>
      <c r="D125" t="s">
        <v>126</v>
      </c>
      <c r="E125">
        <v>5307013</v>
      </c>
      <c r="F125">
        <f>VLOOKUP($A125,[1]Plantation_LC20!$A$1:$G$310,7,FALSE)</f>
        <v>110347.014484</v>
      </c>
      <c r="G125">
        <f>VLOOKUP($A125,[2]Jalan_RBI!$A$1:$G$310,7,FALSE)</f>
        <v>2990.9271271100001</v>
      </c>
      <c r="H125">
        <f>VLOOKUP($A125,[3]HTI!$A$1:$G$310,7,FALSE)</f>
        <v>145310.455628</v>
      </c>
      <c r="I125">
        <f>VLOOKUP($A125,[4]HKM_HTR!$A$1:$G$310,7,FALSE)</f>
        <v>6960.7668408199997</v>
      </c>
      <c r="J125">
        <f>VLOOKUP($A125,[5]Forest!$A$1:$G$310,7,FALSE)</f>
        <v>1829.06063629</v>
      </c>
      <c r="K125">
        <f>VLOOKUP($A125,[6]Sungai!$A$1:$G$310,7,FALSE)</f>
        <v>43517.7429376</v>
      </c>
      <c r="L125">
        <f>VLOOKUP($A125,[7]Burnscars!$A$1:$G$310,7,FALSE)</f>
        <v>3177.8865159799998</v>
      </c>
      <c r="M125">
        <f>VLOOKUP($A125,[8]Danau!$A$1:$G$310,7,FALSE)</f>
        <v>17655.493355099999</v>
      </c>
      <c r="N125">
        <f>VLOOKUP($A125,[9]Irigasi!$A$1:$G$310,7,FALSE)</f>
        <v>154868.485189</v>
      </c>
      <c r="O125">
        <f>VLOOKUP($A125,[10]BadanAir!$A$1:$G$310,7,FALSE)</f>
        <v>38152.087803000002</v>
      </c>
      <c r="P125">
        <f>VLOOKUP($A125,[11]Deforestasi!$A$1:$G$310,7,FALSE)</f>
        <v>2030.48367747</v>
      </c>
      <c r="Q125">
        <f>VLOOKUP($A125,[12]Erosi!$A$1:$G$310,7,FALSE)</f>
        <v>1169.2486985400001</v>
      </c>
      <c r="R125">
        <f>VLOOKUP($A125,[13]Banjir!$A$1:$G$310,7,FALSE)</f>
        <v>6.0912609796900004E-3</v>
      </c>
      <c r="S125">
        <f>VLOOKUP($A125,[14]Longsor!$A$1:$G$310,7,FALSE)</f>
        <v>0.25949887040500003</v>
      </c>
      <c r="T125">
        <f>VLOOKUP($A125,[15]Kekeringan!$A$1:$G$310,7,FALSE)</f>
        <v>0.61265518658100004</v>
      </c>
      <c r="U125">
        <f>VLOOKUP($A125,[16]NDVI!$A$1:$G$310,7,FALSE)</f>
        <v>0.60577863594500003</v>
      </c>
      <c r="V125">
        <f>VLOOKUP($A125,[17]NDWI!$A$1:$G$310,7,FALSE)</f>
        <v>-0.61449936435300001</v>
      </c>
      <c r="W125">
        <f>VLOOKUP($A125,[18]NDMI!$A$1:$G$310,7,FALSE)</f>
        <v>0.14747861932799999</v>
      </c>
      <c r="X125">
        <f>VLOOKUP($A125,[19]AridityIndex!$A$1:$G$310,7,FALSE)</f>
        <v>0.79024842856699995</v>
      </c>
      <c r="Y125">
        <f>VLOOKUP($A125,[20]temp_delta!$A$1:$G$310,7,FALSE)</f>
        <v>1.1961175082</v>
      </c>
      <c r="Z125">
        <f>VLOOKUP($A125,[21]temp_annual!$A$1:$G$310,7,FALSE)</f>
        <v>24.086256230099998</v>
      </c>
      <c r="AA125">
        <f>VLOOKUP($A125,[22]prec_delta!$A$1:$G$310,7,FALSE)</f>
        <v>-0.47350211779099999</v>
      </c>
      <c r="AB125">
        <f>VLOOKUP($A125,[23]prec_annual!$A$1:$G$310,7,FALSE)</f>
        <v>1105.1454741299999</v>
      </c>
      <c r="AC125">
        <f>VLOOKUP($A125,[24]DaerahIrigasi!$A$1:$G$310,7,FALSE)</f>
        <v>23790.206142899999</v>
      </c>
      <c r="AD125" s="1">
        <f>VLOOKUP($A125,[25]!_xlnm.Database,7,FALSE)</f>
        <v>2.9475612948299998</v>
      </c>
    </row>
    <row r="126" spans="1:30" x14ac:dyDescent="0.25">
      <c r="A126">
        <v>125</v>
      </c>
      <c r="B126" t="s">
        <v>337</v>
      </c>
      <c r="C126" t="s">
        <v>368</v>
      </c>
      <c r="D126" t="s">
        <v>127</v>
      </c>
      <c r="E126">
        <v>5307014</v>
      </c>
      <c r="F126">
        <f>VLOOKUP($A126,[1]Plantation_LC20!$A$1:$G$310,7,FALSE)</f>
        <v>113407.12074699999</v>
      </c>
      <c r="G126">
        <f>VLOOKUP($A126,[2]Jalan_RBI!$A$1:$G$310,7,FALSE)</f>
        <v>1163.5784778300001</v>
      </c>
      <c r="H126">
        <f>VLOOKUP($A126,[3]HTI!$A$1:$G$310,7,FALSE)</f>
        <v>138310.35065099999</v>
      </c>
      <c r="I126">
        <f>VLOOKUP($A126,[4]HKM_HTR!$A$1:$G$310,7,FALSE)</f>
        <v>2690.5305307200001</v>
      </c>
      <c r="J126">
        <f>VLOOKUP($A126,[5]Forest!$A$1:$G$310,7,FALSE)</f>
        <v>1361.40143926</v>
      </c>
      <c r="K126">
        <f>VLOOKUP($A126,[6]Sungai!$A$1:$G$310,7,FALSE)</f>
        <v>28073.567578999999</v>
      </c>
      <c r="L126">
        <f>VLOOKUP($A126,[7]Burnscars!$A$1:$G$310,7,FALSE)</f>
        <v>1193.55580162</v>
      </c>
      <c r="M126">
        <f>VLOOKUP($A126,[8]Danau!$A$1:$G$310,7,FALSE)</f>
        <v>7649.9339938399999</v>
      </c>
      <c r="N126">
        <f>VLOOKUP($A126,[9]Irigasi!$A$1:$G$310,7,FALSE)</f>
        <v>171682.15313600001</v>
      </c>
      <c r="O126">
        <f>VLOOKUP($A126,[10]BadanAir!$A$1:$G$310,7,FALSE)</f>
        <v>47368.560633499997</v>
      </c>
      <c r="P126">
        <f>VLOOKUP($A126,[11]Deforestasi!$A$1:$G$310,7,FALSE)</f>
        <v>1833.5244028899999</v>
      </c>
      <c r="Q126">
        <f>VLOOKUP($A126,[12]Erosi!$A$1:$G$310,7,FALSE)</f>
        <v>1321.89090715</v>
      </c>
      <c r="R126">
        <f>VLOOKUP($A126,[13]Banjir!$A$1:$G$310,7,FALSE)</f>
        <v>2.2562314028000002E-2</v>
      </c>
      <c r="S126">
        <f>VLOOKUP($A126,[14]Longsor!$A$1:$G$310,7,FALSE)</f>
        <v>0.18714622641500001</v>
      </c>
      <c r="T126">
        <f>VLOOKUP($A126,[15]Kekeringan!$A$1:$G$310,7,FALSE)</f>
        <v>0.654990970349</v>
      </c>
      <c r="U126">
        <f>VLOOKUP($A126,[16]NDVI!$A$1:$G$310,7,FALSE)</f>
        <v>0.59038490691900003</v>
      </c>
      <c r="V126">
        <f>VLOOKUP($A126,[17]NDWI!$A$1:$G$310,7,FALSE)</f>
        <v>-0.61642602796500001</v>
      </c>
      <c r="W126">
        <f>VLOOKUP($A126,[18]NDMI!$A$1:$G$310,7,FALSE)</f>
        <v>0.13451128383700001</v>
      </c>
      <c r="X126">
        <f>VLOOKUP($A126,[19]AridityIndex!$A$1:$G$310,7,FALSE)</f>
        <v>0.80717263492900004</v>
      </c>
      <c r="Y126">
        <f>VLOOKUP($A126,[20]temp_delta!$A$1:$G$310,7,FALSE)</f>
        <v>1.2812330091599999</v>
      </c>
      <c r="Z126">
        <f>VLOOKUP($A126,[21]temp_annual!$A$1:$G$310,7,FALSE)</f>
        <v>25.4343684448</v>
      </c>
      <c r="AA126">
        <f>VLOOKUP($A126,[22]prec_delta!$A$1:$G$310,7,FALSE)</f>
        <v>-0.60047079454499996</v>
      </c>
      <c r="AB126">
        <f>VLOOKUP($A126,[23]prec_annual!$A$1:$G$310,7,FALSE)</f>
        <v>1192.56697607</v>
      </c>
      <c r="AC126">
        <f>VLOOKUP($A126,[24]DaerahIrigasi!$A$1:$G$310,7,FALSE)</f>
        <v>42206.640033000003</v>
      </c>
      <c r="AD126" s="1">
        <f>VLOOKUP($A126,[25]!_xlnm.Database,7,FALSE)</f>
        <v>2.9553834663299998</v>
      </c>
    </row>
    <row r="127" spans="1:30" x14ac:dyDescent="0.25">
      <c r="A127">
        <v>126</v>
      </c>
      <c r="B127" t="s">
        <v>337</v>
      </c>
      <c r="C127" t="s">
        <v>368</v>
      </c>
      <c r="D127" t="s">
        <v>128</v>
      </c>
      <c r="E127">
        <v>5307020</v>
      </c>
      <c r="F127">
        <f>VLOOKUP($A127,[1]Plantation_LC20!$A$1:$G$310,7,FALSE)</f>
        <v>97859.722664400004</v>
      </c>
      <c r="G127">
        <f>VLOOKUP($A127,[2]Jalan_RBI!$A$1:$G$310,7,FALSE)</f>
        <v>2354.1962010900002</v>
      </c>
      <c r="H127">
        <f>VLOOKUP($A127,[3]HTI!$A$1:$G$310,7,FALSE)</f>
        <v>157498.647708</v>
      </c>
      <c r="I127">
        <f>VLOOKUP($A127,[4]HKM_HTR!$A$1:$G$310,7,FALSE)</f>
        <v>6767.0879988300003</v>
      </c>
      <c r="J127">
        <f>VLOOKUP($A127,[5]Forest!$A$1:$G$310,7,FALSE)</f>
        <v>356.23821323599998</v>
      </c>
      <c r="K127">
        <f>VLOOKUP($A127,[6]Sungai!$A$1:$G$310,7,FALSE)</f>
        <v>6984.0277884400002</v>
      </c>
      <c r="L127">
        <f>VLOOKUP($A127,[7]Burnscars!$A$1:$G$310,7,FALSE)</f>
        <v>3279.1597082399999</v>
      </c>
      <c r="M127">
        <f>VLOOKUP($A127,[8]Danau!$A$1:$G$310,7,FALSE)</f>
        <v>8232.1819023099997</v>
      </c>
      <c r="N127">
        <f>VLOOKUP($A127,[9]Irigasi!$A$1:$G$310,7,FALSE)</f>
        <v>211400.93070900001</v>
      </c>
      <c r="O127">
        <f>VLOOKUP($A127,[10]BadanAir!$A$1:$G$310,7,FALSE)</f>
        <v>13597.2651972</v>
      </c>
      <c r="P127">
        <f>VLOOKUP($A127,[11]Deforestasi!$A$1:$G$310,7,FALSE)</f>
        <v>657.133948143</v>
      </c>
      <c r="Q127">
        <f>VLOOKUP($A127,[12]Erosi!$A$1:$G$310,7,FALSE)</f>
        <v>492.99153580799998</v>
      </c>
      <c r="R127">
        <f>VLOOKUP($A127,[13]Banjir!$A$1:$G$310,7,FALSE)</f>
        <v>3.6855404524200001E-3</v>
      </c>
      <c r="S127">
        <f>VLOOKUP($A127,[14]Longsor!$A$1:$G$310,7,FALSE)</f>
        <v>0.50068302900600004</v>
      </c>
      <c r="T127">
        <f>VLOOKUP($A127,[15]Kekeringan!$A$1:$G$310,7,FALSE)</f>
        <v>0.72019466031699997</v>
      </c>
      <c r="U127">
        <f>VLOOKUP($A127,[16]NDVI!$A$1:$G$310,7,FALSE)</f>
        <v>0.73462576156000003</v>
      </c>
      <c r="V127">
        <f>VLOOKUP($A127,[17]NDWI!$A$1:$G$310,7,FALSE)</f>
        <v>-0.69541774643099996</v>
      </c>
      <c r="W127">
        <f>VLOOKUP($A127,[18]NDMI!$A$1:$G$310,7,FALSE)</f>
        <v>0.25972843931400003</v>
      </c>
      <c r="X127">
        <f>VLOOKUP($A127,[19]AridityIndex!$A$1:$G$310,7,FALSE)</f>
        <v>0.77928790321600006</v>
      </c>
      <c r="Y127">
        <f>VLOOKUP($A127,[20]temp_delta!$A$1:$G$310,7,FALSE)</f>
        <v>1.2604147747100001</v>
      </c>
      <c r="Z127">
        <f>VLOOKUP($A127,[21]temp_annual!$A$1:$G$310,7,FALSE)</f>
        <v>24.158461977999998</v>
      </c>
      <c r="AA127">
        <f>VLOOKUP($A127,[22]prec_delta!$A$1:$G$310,7,FALSE)</f>
        <v>-1.70636379314</v>
      </c>
      <c r="AB127">
        <f>VLOOKUP($A127,[23]prec_annual!$A$1:$G$310,7,FALSE)</f>
        <v>1247.7928421500001</v>
      </c>
      <c r="AC127">
        <f>VLOOKUP($A127,[24]DaerahIrigasi!$A$1:$G$310,7,FALSE)</f>
        <v>48981.884553000004</v>
      </c>
      <c r="AD127" s="1">
        <f>VLOOKUP($A127,[25]!_xlnm.Database,7,FALSE)</f>
        <v>2.8374680683800002</v>
      </c>
    </row>
    <row r="128" spans="1:30" x14ac:dyDescent="0.25">
      <c r="A128">
        <v>127</v>
      </c>
      <c r="B128" t="s">
        <v>337</v>
      </c>
      <c r="C128" t="s">
        <v>368</v>
      </c>
      <c r="D128" t="s">
        <v>129</v>
      </c>
      <c r="E128">
        <v>5307021</v>
      </c>
      <c r="F128">
        <f>VLOOKUP($A128,[1]Plantation_LC20!$A$1:$G$310,7,FALSE)</f>
        <v>91183.732563099999</v>
      </c>
      <c r="G128">
        <f>VLOOKUP($A128,[2]Jalan_RBI!$A$1:$G$310,7,FALSE)</f>
        <v>1668.74341916</v>
      </c>
      <c r="H128">
        <f>VLOOKUP($A128,[3]HTI!$A$1:$G$310,7,FALSE)</f>
        <v>164463.73994699999</v>
      </c>
      <c r="I128">
        <f>VLOOKUP($A128,[4]HKM_HTR!$A$1:$G$310,7,FALSE)</f>
        <v>5194.70793426</v>
      </c>
      <c r="J128">
        <f>VLOOKUP($A128,[5]Forest!$A$1:$G$310,7,FALSE)</f>
        <v>188.71765613299999</v>
      </c>
      <c r="K128">
        <f>VLOOKUP($A128,[6]Sungai!$A$1:$G$310,7,FALSE)</f>
        <v>15378.2303615</v>
      </c>
      <c r="L128">
        <f>VLOOKUP($A128,[7]Burnscars!$A$1:$G$310,7,FALSE)</f>
        <v>2615.3266561400001</v>
      </c>
      <c r="M128">
        <f>VLOOKUP($A128,[8]Danau!$A$1:$G$310,7,FALSE)</f>
        <v>7346.5936003799998</v>
      </c>
      <c r="N128">
        <f>VLOOKUP($A128,[9]Irigasi!$A$1:$G$310,7,FALSE)</f>
        <v>228558.820981</v>
      </c>
      <c r="O128">
        <f>VLOOKUP($A128,[10]BadanAir!$A$1:$G$310,7,FALSE)</f>
        <v>17410.817321499999</v>
      </c>
      <c r="P128">
        <f>VLOOKUP($A128,[11]Deforestasi!$A$1:$G$310,7,FALSE)</f>
        <v>396.21272093800002</v>
      </c>
      <c r="Q128">
        <f>VLOOKUP($A128,[12]Erosi!$A$1:$G$310,7,FALSE)</f>
        <v>560.00800577200005</v>
      </c>
      <c r="R128">
        <f>VLOOKUP($A128,[13]Banjir!$A$1:$G$310,7,FALSE)</f>
        <v>0</v>
      </c>
      <c r="S128">
        <f>VLOOKUP($A128,[14]Longsor!$A$1:$G$310,7,FALSE)</f>
        <v>0.58620862086199998</v>
      </c>
      <c r="T128">
        <f>VLOOKUP($A128,[15]Kekeringan!$A$1:$G$310,7,FALSE)</f>
        <v>0.75827209804499995</v>
      </c>
      <c r="U128">
        <f>VLOOKUP($A128,[16]NDVI!$A$1:$G$310,7,FALSE)</f>
        <v>0.71262416363199999</v>
      </c>
      <c r="V128">
        <f>VLOOKUP($A128,[17]NDWI!$A$1:$G$310,7,FALSE)</f>
        <v>-0.68551698955100004</v>
      </c>
      <c r="W128">
        <f>VLOOKUP($A128,[18]NDMI!$A$1:$G$310,7,FALSE)</f>
        <v>0.222814582191</v>
      </c>
      <c r="X128">
        <f>VLOOKUP($A128,[19]AridityIndex!$A$1:$G$310,7,FALSE)</f>
        <v>0.69549342311899998</v>
      </c>
      <c r="Y128">
        <f>VLOOKUP($A128,[20]temp_delta!$A$1:$G$310,7,FALSE)</f>
        <v>1.3000483913000001</v>
      </c>
      <c r="Z128">
        <f>VLOOKUP($A128,[21]temp_annual!$A$1:$G$310,7,FALSE)</f>
        <v>22.952079026</v>
      </c>
      <c r="AA128">
        <f>VLOOKUP($A128,[22]prec_delta!$A$1:$G$310,7,FALSE)</f>
        <v>-6.5846044809600004</v>
      </c>
      <c r="AB128">
        <f>VLOOKUP($A128,[23]prec_annual!$A$1:$G$310,7,FALSE)</f>
        <v>1485.51023498</v>
      </c>
      <c r="AC128">
        <f>VLOOKUP($A128,[24]DaerahIrigasi!$A$1:$G$310,7,FALSE)</f>
        <v>32569.3415804</v>
      </c>
      <c r="AD128" s="1">
        <f>VLOOKUP($A128,[25]!_xlnm.Database,7,FALSE)</f>
        <v>3.3182924356100001</v>
      </c>
    </row>
    <row r="129" spans="1:30" x14ac:dyDescent="0.25">
      <c r="A129">
        <v>128</v>
      </c>
      <c r="B129" t="s">
        <v>337</v>
      </c>
      <c r="C129" t="s">
        <v>368</v>
      </c>
      <c r="D129" t="s">
        <v>130</v>
      </c>
      <c r="E129">
        <v>5307030</v>
      </c>
      <c r="F129">
        <f>VLOOKUP($A129,[1]Plantation_LC20!$A$1:$G$310,7,FALSE)</f>
        <v>92523.902841699994</v>
      </c>
      <c r="G129">
        <f>VLOOKUP($A129,[2]Jalan_RBI!$A$1:$G$310,7,FALSE)</f>
        <v>1232.80541509</v>
      </c>
      <c r="H129">
        <f>VLOOKUP($A129,[3]HTI!$A$1:$G$310,7,FALSE)</f>
        <v>172407.064227</v>
      </c>
      <c r="I129">
        <f>VLOOKUP($A129,[4]HKM_HTR!$A$1:$G$310,7,FALSE)</f>
        <v>4866.6524977999998</v>
      </c>
      <c r="J129">
        <f>VLOOKUP($A129,[5]Forest!$A$1:$G$310,7,FALSE)</f>
        <v>397.47130754400001</v>
      </c>
      <c r="K129">
        <f>VLOOKUP($A129,[6]Sungai!$A$1:$G$310,7,FALSE)</f>
        <v>16328.0260347</v>
      </c>
      <c r="L129">
        <f>VLOOKUP($A129,[7]Burnscars!$A$1:$G$310,7,FALSE)</f>
        <v>1461.79320315</v>
      </c>
      <c r="M129">
        <f>VLOOKUP($A129,[8]Danau!$A$1:$G$310,7,FALSE)</f>
        <v>9491.9103372299996</v>
      </c>
      <c r="N129">
        <f>VLOOKUP($A129,[9]Irigasi!$A$1:$G$310,7,FALSE)</f>
        <v>238523.662931</v>
      </c>
      <c r="O129">
        <f>VLOOKUP($A129,[10]BadanAir!$A$1:$G$310,7,FALSE)</f>
        <v>18609.934610699998</v>
      </c>
      <c r="P129">
        <f>VLOOKUP($A129,[11]Deforestasi!$A$1:$G$310,7,FALSE)</f>
        <v>421.46444601000002</v>
      </c>
      <c r="Q129">
        <f>VLOOKUP($A129,[12]Erosi!$A$1:$G$310,7,FALSE)</f>
        <v>849.78788953399999</v>
      </c>
      <c r="R129">
        <f>VLOOKUP($A129,[13]Banjir!$A$1:$G$310,7,FALSE)</f>
        <v>0</v>
      </c>
      <c r="S129">
        <f>VLOOKUP($A129,[14]Longsor!$A$1:$G$310,7,FALSE)</f>
        <v>0.57887821479299995</v>
      </c>
      <c r="T129">
        <f>VLOOKUP($A129,[15]Kekeringan!$A$1:$G$310,7,FALSE)</f>
        <v>0.792024685974</v>
      </c>
      <c r="U129">
        <f>VLOOKUP($A129,[16]NDVI!$A$1:$G$310,7,FALSE)</f>
        <v>0.71168628855799998</v>
      </c>
      <c r="V129">
        <f>VLOOKUP($A129,[17]NDWI!$A$1:$G$310,7,FALSE)</f>
        <v>-0.687895008483</v>
      </c>
      <c r="W129">
        <f>VLOOKUP($A129,[18]NDMI!$A$1:$G$310,7,FALSE)</f>
        <v>0.21931602922400001</v>
      </c>
      <c r="X129">
        <f>VLOOKUP($A129,[19]AridityIndex!$A$1:$G$310,7,FALSE)</f>
        <v>0.67122435862999996</v>
      </c>
      <c r="Y129">
        <f>VLOOKUP($A129,[20]temp_delta!$A$1:$G$310,7,FALSE)</f>
        <v>1.3103246388500001</v>
      </c>
      <c r="Z129">
        <f>VLOOKUP($A129,[21]temp_annual!$A$1:$G$310,7,FALSE)</f>
        <v>22.648942194699998</v>
      </c>
      <c r="AA129">
        <f>VLOOKUP($A129,[22]prec_delta!$A$1:$G$310,7,FALSE)</f>
        <v>-8.3408809033000004</v>
      </c>
      <c r="AB129">
        <f>VLOOKUP($A129,[23]prec_annual!$A$1:$G$310,7,FALSE)</f>
        <v>1557.48753345</v>
      </c>
      <c r="AC129">
        <f>VLOOKUP($A129,[24]DaerahIrigasi!$A$1:$G$310,7,FALSE)</f>
        <v>22542.989583499999</v>
      </c>
      <c r="AD129" s="1">
        <f>VLOOKUP($A129,[25]!_xlnm.Database,7,FALSE)</f>
        <v>3.4273322635199999</v>
      </c>
    </row>
    <row r="130" spans="1:30" x14ac:dyDescent="0.25">
      <c r="A130">
        <v>129</v>
      </c>
      <c r="B130" t="s">
        <v>337</v>
      </c>
      <c r="C130" t="s">
        <v>368</v>
      </c>
      <c r="D130" t="s">
        <v>131</v>
      </c>
      <c r="E130">
        <v>5307040</v>
      </c>
      <c r="F130">
        <f>VLOOKUP($A130,[1]Plantation_LC20!$A$1:$G$310,7,FALSE)</f>
        <v>99924.534921700004</v>
      </c>
      <c r="G130">
        <f>VLOOKUP($A130,[2]Jalan_RBI!$A$1:$G$310,7,FALSE)</f>
        <v>2117.1400653300002</v>
      </c>
      <c r="H130">
        <f>VLOOKUP($A130,[3]HTI!$A$1:$G$310,7,FALSE)</f>
        <v>196075.60007300001</v>
      </c>
      <c r="I130">
        <f>VLOOKUP($A130,[4]HKM_HTR!$A$1:$G$310,7,FALSE)</f>
        <v>29865.647233399999</v>
      </c>
      <c r="J130">
        <f>VLOOKUP($A130,[5]Forest!$A$1:$G$310,7,FALSE)</f>
        <v>686.09893617600005</v>
      </c>
      <c r="K130">
        <f>VLOOKUP($A130,[6]Sungai!$A$1:$G$310,7,FALSE)</f>
        <v>7592.2278695599998</v>
      </c>
      <c r="L130">
        <f>VLOOKUP($A130,[7]Burnscars!$A$1:$G$310,7,FALSE)</f>
        <v>1896.5059458999999</v>
      </c>
      <c r="M130">
        <f>VLOOKUP($A130,[8]Danau!$A$1:$G$310,7,FALSE)</f>
        <v>6954.3071760299999</v>
      </c>
      <c r="N130">
        <f>VLOOKUP($A130,[9]Irigasi!$A$1:$G$310,7,FALSE)</f>
        <v>270437.44303899998</v>
      </c>
      <c r="O130">
        <f>VLOOKUP($A130,[10]BadanAir!$A$1:$G$310,7,FALSE)</f>
        <v>10511.2277507</v>
      </c>
      <c r="P130">
        <f>VLOOKUP($A130,[11]Deforestasi!$A$1:$G$310,7,FALSE)</f>
        <v>524.70137707900005</v>
      </c>
      <c r="Q130">
        <f>VLOOKUP($A130,[12]Erosi!$A$1:$G$310,7,FALSE)</f>
        <v>838.72026851299995</v>
      </c>
      <c r="R130">
        <f>VLOOKUP($A130,[13]Banjir!$A$1:$G$310,7,FALSE)</f>
        <v>9.1461282064999993E-3</v>
      </c>
      <c r="S130">
        <f>VLOOKUP($A130,[14]Longsor!$A$1:$G$310,7,FALSE)</f>
        <v>0.390919128294</v>
      </c>
      <c r="T130">
        <f>VLOOKUP($A130,[15]Kekeringan!$A$1:$G$310,7,FALSE)</f>
        <v>0.88542045425000004</v>
      </c>
      <c r="U130">
        <f>VLOOKUP($A130,[16]NDVI!$A$1:$G$310,7,FALSE)</f>
        <v>0.70286971514800001</v>
      </c>
      <c r="V130">
        <f>VLOOKUP($A130,[17]NDWI!$A$1:$G$310,7,FALSE)</f>
        <v>-0.68297210395399999</v>
      </c>
      <c r="W130">
        <f>VLOOKUP($A130,[18]NDMI!$A$1:$G$310,7,FALSE)</f>
        <v>0.23305521333900001</v>
      </c>
      <c r="X130">
        <f>VLOOKUP($A130,[19]AridityIndex!$A$1:$G$310,7,FALSE)</f>
        <v>0.73538201653299995</v>
      </c>
      <c r="Y130">
        <f>VLOOKUP($A130,[20]temp_delta!$A$1:$G$310,7,FALSE)</f>
        <v>1.2830649778300001</v>
      </c>
      <c r="Z130">
        <f>VLOOKUP($A130,[21]temp_annual!$A$1:$G$310,7,FALSE)</f>
        <v>23.518469510900001</v>
      </c>
      <c r="AA130">
        <f>VLOOKUP($A130,[22]prec_delta!$A$1:$G$310,7,FALSE)</f>
        <v>-9.7152368593599991</v>
      </c>
      <c r="AB130">
        <f>VLOOKUP($A130,[23]prec_annual!$A$1:$G$310,7,FALSE)</f>
        <v>1377.3837874200001</v>
      </c>
      <c r="AC130">
        <f>VLOOKUP($A130,[24]DaerahIrigasi!$A$1:$G$310,7,FALSE)</f>
        <v>9931.90700302</v>
      </c>
      <c r="AD130" s="1">
        <f>VLOOKUP($A130,[25]!_xlnm.Database,7,FALSE)</f>
        <v>2.4973080244800001</v>
      </c>
    </row>
    <row r="131" spans="1:30" x14ac:dyDescent="0.25">
      <c r="A131">
        <v>130</v>
      </c>
      <c r="B131" t="s">
        <v>337</v>
      </c>
      <c r="C131" t="s">
        <v>368</v>
      </c>
      <c r="D131" t="s">
        <v>132</v>
      </c>
      <c r="E131">
        <v>5307041</v>
      </c>
      <c r="F131">
        <f>VLOOKUP($A131,[1]Plantation_LC20!$A$1:$G$310,7,FALSE)</f>
        <v>102242.117552</v>
      </c>
      <c r="G131">
        <f>VLOOKUP($A131,[2]Jalan_RBI!$A$1:$G$310,7,FALSE)</f>
        <v>1664.90468328</v>
      </c>
      <c r="H131">
        <f>VLOOKUP($A131,[3]HTI!$A$1:$G$310,7,FALSE)</f>
        <v>186502.25397200001</v>
      </c>
      <c r="I131">
        <f>VLOOKUP($A131,[4]HKM_HTR!$A$1:$G$310,7,FALSE)</f>
        <v>11388.3202244</v>
      </c>
      <c r="J131">
        <f>VLOOKUP($A131,[5]Forest!$A$1:$G$310,7,FALSE)</f>
        <v>262.11503646900002</v>
      </c>
      <c r="K131">
        <f>VLOOKUP($A131,[6]Sungai!$A$1:$G$310,7,FALSE)</f>
        <v>6175.5694367100004</v>
      </c>
      <c r="L131">
        <f>VLOOKUP($A131,[7]Burnscars!$A$1:$G$310,7,FALSE)</f>
        <v>2925.9862616999999</v>
      </c>
      <c r="M131">
        <f>VLOOKUP($A131,[8]Danau!$A$1:$G$310,7,FALSE)</f>
        <v>16813.722123899999</v>
      </c>
      <c r="N131">
        <f>VLOOKUP($A131,[9]Irigasi!$A$1:$G$310,7,FALSE)</f>
        <v>248499.81802000001</v>
      </c>
      <c r="O131">
        <f>VLOOKUP($A131,[10]BadanAir!$A$1:$G$310,7,FALSE)</f>
        <v>12602.591840999999</v>
      </c>
      <c r="P131">
        <f>VLOOKUP($A131,[11]Deforestasi!$A$1:$G$310,7,FALSE)</f>
        <v>410.26381463600001</v>
      </c>
      <c r="Q131">
        <f>VLOOKUP($A131,[12]Erosi!$A$1:$G$310,7,FALSE)</f>
        <v>789.93155414199998</v>
      </c>
      <c r="R131">
        <f>VLOOKUP($A131,[13]Banjir!$A$1:$G$310,7,FALSE)</f>
        <v>7.3062333140800004E-3</v>
      </c>
      <c r="S131">
        <f>VLOOKUP($A131,[14]Longsor!$A$1:$G$310,7,FALSE)</f>
        <v>0.50376313909600001</v>
      </c>
      <c r="T131">
        <f>VLOOKUP($A131,[15]Kekeringan!$A$1:$G$310,7,FALSE)</f>
        <v>0.835439655635</v>
      </c>
      <c r="U131">
        <f>VLOOKUP($A131,[16]NDVI!$A$1:$G$310,7,FALSE)</f>
        <v>0.77556295096299999</v>
      </c>
      <c r="V131">
        <f>VLOOKUP($A131,[17]NDWI!$A$1:$G$310,7,FALSE)</f>
        <v>-0.73054481875499999</v>
      </c>
      <c r="W131">
        <f>VLOOKUP($A131,[18]NDMI!$A$1:$G$310,7,FALSE)</f>
        <v>0.29735616207100002</v>
      </c>
      <c r="X131">
        <f>VLOOKUP($A131,[19]AridityIndex!$A$1:$G$310,7,FALSE)</f>
        <v>0.73242677778200005</v>
      </c>
      <c r="Y131">
        <f>VLOOKUP($A131,[20]temp_delta!$A$1:$G$310,7,FALSE)</f>
        <v>1.25330295615</v>
      </c>
      <c r="Z131">
        <f>VLOOKUP($A131,[21]temp_annual!$A$1:$G$310,7,FALSE)</f>
        <v>22.981381678599998</v>
      </c>
      <c r="AA131">
        <f>VLOOKUP($A131,[22]prec_delta!$A$1:$G$310,7,FALSE)</f>
        <v>-6.61422432071</v>
      </c>
      <c r="AB131">
        <f>VLOOKUP($A131,[23]prec_annual!$A$1:$G$310,7,FALSE)</f>
        <v>1359.4047660599999</v>
      </c>
      <c r="AC131">
        <f>VLOOKUP($A131,[24]DaerahIrigasi!$A$1:$G$310,7,FALSE)</f>
        <v>11624.4908473</v>
      </c>
      <c r="AD131" s="1">
        <f>VLOOKUP($A131,[25]!_xlnm.Database,7,FALSE)</f>
        <v>2.7237991266399999</v>
      </c>
    </row>
    <row r="132" spans="1:30" x14ac:dyDescent="0.25">
      <c r="A132">
        <v>131</v>
      </c>
      <c r="B132" t="s">
        <v>337</v>
      </c>
      <c r="C132" t="s">
        <v>368</v>
      </c>
      <c r="D132" t="s">
        <v>133</v>
      </c>
      <c r="E132">
        <v>5307042</v>
      </c>
      <c r="F132">
        <f>VLOOKUP($A132,[1]Plantation_LC20!$A$1:$G$310,7,FALSE)</f>
        <v>89214.016311400002</v>
      </c>
      <c r="G132">
        <f>VLOOKUP($A132,[2]Jalan_RBI!$A$1:$G$310,7,FALSE)</f>
        <v>3925.2431525699999</v>
      </c>
      <c r="H132">
        <f>VLOOKUP($A132,[3]HTI!$A$1:$G$310,7,FALSE)</f>
        <v>179669.09477200001</v>
      </c>
      <c r="I132">
        <f>VLOOKUP($A132,[4]HKM_HTR!$A$1:$G$310,7,FALSE)</f>
        <v>15059.7696137</v>
      </c>
      <c r="J132">
        <f>VLOOKUP($A132,[5]Forest!$A$1:$G$310,7,FALSE)</f>
        <v>374.61450760700001</v>
      </c>
      <c r="K132">
        <f>VLOOKUP($A132,[6]Sungai!$A$1:$G$310,7,FALSE)</f>
        <v>17590.1378725</v>
      </c>
      <c r="L132">
        <f>VLOOKUP($A132,[7]Burnscars!$A$1:$G$310,7,FALSE)</f>
        <v>2527.7955034400002</v>
      </c>
      <c r="M132">
        <f>VLOOKUP($A132,[8]Danau!$A$1:$G$310,7,FALSE)</f>
        <v>6098.4223061900002</v>
      </c>
      <c r="N132">
        <f>VLOOKUP($A132,[9]Irigasi!$A$1:$G$310,7,FALSE)</f>
        <v>255095.92655400001</v>
      </c>
      <c r="O132">
        <f>VLOOKUP($A132,[10]BadanAir!$A$1:$G$310,7,FALSE)</f>
        <v>20151.574419500001</v>
      </c>
      <c r="P132">
        <f>VLOOKUP($A132,[11]Deforestasi!$A$1:$G$310,7,FALSE)</f>
        <v>229.80353653</v>
      </c>
      <c r="Q132">
        <f>VLOOKUP($A132,[12]Erosi!$A$1:$G$310,7,FALSE)</f>
        <v>774.55217436700002</v>
      </c>
      <c r="R132">
        <f>VLOOKUP($A132,[13]Banjir!$A$1:$G$310,7,FALSE)</f>
        <v>0</v>
      </c>
      <c r="S132">
        <f>VLOOKUP($A132,[14]Longsor!$A$1:$G$310,7,FALSE)</f>
        <v>0.62691660736199994</v>
      </c>
      <c r="T132">
        <f>VLOOKUP($A132,[15]Kekeringan!$A$1:$G$310,7,FALSE)</f>
        <v>0.83753708287399997</v>
      </c>
      <c r="U132">
        <f>VLOOKUP($A132,[16]NDVI!$A$1:$G$310,7,FALSE)</f>
        <v>0.68813061827400002</v>
      </c>
      <c r="V132">
        <f>VLOOKUP($A132,[17]NDWI!$A$1:$G$310,7,FALSE)</f>
        <v>-0.67715613958800003</v>
      </c>
      <c r="W132">
        <f>VLOOKUP($A132,[18]NDMI!$A$1:$G$310,7,FALSE)</f>
        <v>0.204047938348</v>
      </c>
      <c r="X132">
        <f>VLOOKUP($A132,[19]AridityIndex!$A$1:$G$310,7,FALSE)</f>
        <v>0.72234140005799996</v>
      </c>
      <c r="Y132">
        <f>VLOOKUP($A132,[20]temp_delta!$A$1:$G$310,7,FALSE)</f>
        <v>1.31871716421</v>
      </c>
      <c r="Z132">
        <f>VLOOKUP($A132,[21]temp_annual!$A$1:$G$310,7,FALSE)</f>
        <v>23.7413187583</v>
      </c>
      <c r="AA132">
        <f>VLOOKUP($A132,[22]prec_delta!$A$1:$G$310,7,FALSE)</f>
        <v>-6.0751121922299998</v>
      </c>
      <c r="AB132">
        <f>VLOOKUP($A132,[23]prec_annual!$A$1:$G$310,7,FALSE)</f>
        <v>1428.7098848799999</v>
      </c>
      <c r="AC132">
        <f>VLOOKUP($A132,[24]DaerahIrigasi!$A$1:$G$310,7,FALSE)</f>
        <v>11175.841669900001</v>
      </c>
      <c r="AD132" s="1">
        <f>VLOOKUP($A132,[25]!_xlnm.Database,7,FALSE)</f>
        <v>2.8326748320799999</v>
      </c>
    </row>
    <row r="133" spans="1:30" x14ac:dyDescent="0.25">
      <c r="A133">
        <v>132</v>
      </c>
      <c r="B133" t="s">
        <v>337</v>
      </c>
      <c r="C133" t="s">
        <v>368</v>
      </c>
      <c r="D133" t="s">
        <v>134</v>
      </c>
      <c r="E133">
        <v>5307050</v>
      </c>
      <c r="F133">
        <f>VLOOKUP($A133,[1]Plantation_LC20!$A$1:$G$310,7,FALSE)</f>
        <v>108228.480105</v>
      </c>
      <c r="G133">
        <f>VLOOKUP($A133,[2]Jalan_RBI!$A$1:$G$310,7,FALSE)</f>
        <v>940.31690335600001</v>
      </c>
      <c r="H133">
        <f>VLOOKUP($A133,[3]HTI!$A$1:$G$310,7,FALSE)</f>
        <v>173275.96017000001</v>
      </c>
      <c r="I133">
        <f>VLOOKUP($A133,[4]HKM_HTR!$A$1:$G$310,7,FALSE)</f>
        <v>9698.1695686500007</v>
      </c>
      <c r="J133">
        <f>VLOOKUP($A133,[5]Forest!$A$1:$G$310,7,FALSE)</f>
        <v>589.83414363899999</v>
      </c>
      <c r="K133">
        <f>VLOOKUP($A133,[6]Sungai!$A$1:$G$310,7,FALSE)</f>
        <v>15615.461925199999</v>
      </c>
      <c r="L133">
        <f>VLOOKUP($A133,[7]Burnscars!$A$1:$G$310,7,FALSE)</f>
        <v>9114.7373225299998</v>
      </c>
      <c r="M133">
        <f>VLOOKUP($A133,[8]Danau!$A$1:$G$310,7,FALSE)</f>
        <v>18108.318858400002</v>
      </c>
      <c r="N133">
        <f>VLOOKUP($A133,[9]Irigasi!$A$1:$G$310,7,FALSE)</f>
        <v>219112.03103300001</v>
      </c>
      <c r="O133">
        <f>VLOOKUP($A133,[10]BadanAir!$A$1:$G$310,7,FALSE)</f>
        <v>4631.4917181999999</v>
      </c>
      <c r="P133">
        <f>VLOOKUP($A133,[11]Deforestasi!$A$1:$G$310,7,FALSE)</f>
        <v>495.31193326900001</v>
      </c>
      <c r="Q133">
        <f>VLOOKUP($A133,[12]Erosi!$A$1:$G$310,7,FALSE)</f>
        <v>353.11685667799998</v>
      </c>
      <c r="R133">
        <f>VLOOKUP($A133,[13]Banjir!$A$1:$G$310,7,FALSE)</f>
        <v>7.2605720173699997E-2</v>
      </c>
      <c r="S133">
        <f>VLOOKUP($A133,[14]Longsor!$A$1:$G$310,7,FALSE)</f>
        <v>0.39560787069600001</v>
      </c>
      <c r="T133">
        <f>VLOOKUP($A133,[15]Kekeringan!$A$1:$G$310,7,FALSE)</f>
        <v>0.71037509030900003</v>
      </c>
      <c r="U133">
        <f>VLOOKUP($A133,[16]NDVI!$A$1:$G$310,7,FALSE)</f>
        <v>0.78112626162999999</v>
      </c>
      <c r="V133">
        <f>VLOOKUP($A133,[17]NDWI!$A$1:$G$310,7,FALSE)</f>
        <v>-0.72779299099100003</v>
      </c>
      <c r="W133">
        <f>VLOOKUP($A133,[18]NDMI!$A$1:$G$310,7,FALSE)</f>
        <v>0.31153213165499999</v>
      </c>
      <c r="X133">
        <f>VLOOKUP($A133,[19]AridityIndex!$A$1:$G$310,7,FALSE)</f>
        <v>0.81626618630600001</v>
      </c>
      <c r="Y133">
        <f>VLOOKUP($A133,[20]temp_delta!$A$1:$G$310,7,FALSE)</f>
        <v>1.2919715733899999</v>
      </c>
      <c r="Z133">
        <f>VLOOKUP($A133,[21]temp_annual!$A$1:$G$310,7,FALSE)</f>
        <v>25.532767900700001</v>
      </c>
      <c r="AA133">
        <f>VLOOKUP($A133,[22]prec_delta!$A$1:$G$310,7,FALSE)</f>
        <v>-2.8031501003299999</v>
      </c>
      <c r="AB133">
        <f>VLOOKUP($A133,[23]prec_annual!$A$1:$G$310,7,FALSE)</f>
        <v>1216.50883153</v>
      </c>
      <c r="AC133">
        <f>VLOOKUP($A133,[24]DaerahIrigasi!$A$1:$G$310,7,FALSE)</f>
        <v>40345.335044799998</v>
      </c>
      <c r="AD133" s="1">
        <f>VLOOKUP($A133,[25]!_xlnm.Database,7,FALSE)</f>
        <v>2.1426040743999999</v>
      </c>
    </row>
    <row r="134" spans="1:30" x14ac:dyDescent="0.25">
      <c r="A134">
        <v>133</v>
      </c>
      <c r="B134" t="s">
        <v>337</v>
      </c>
      <c r="C134" t="s">
        <v>368</v>
      </c>
      <c r="D134" t="s">
        <v>135</v>
      </c>
      <c r="E134">
        <v>5307051</v>
      </c>
      <c r="F134">
        <f>VLOOKUP($A134,[1]Plantation_LC20!$A$1:$G$310,7,FALSE)</f>
        <v>114816.49638500001</v>
      </c>
      <c r="G134">
        <f>VLOOKUP($A134,[2]Jalan_RBI!$A$1:$G$310,7,FALSE)</f>
        <v>891.11754306299997</v>
      </c>
      <c r="H134">
        <f>VLOOKUP($A134,[3]HTI!$A$1:$G$310,7,FALSE)</f>
        <v>180956.49199000001</v>
      </c>
      <c r="I134">
        <f>VLOOKUP($A134,[4]HKM_HTR!$A$1:$G$310,7,FALSE)</f>
        <v>16903.300026500001</v>
      </c>
      <c r="J134">
        <f>VLOOKUP($A134,[5]Forest!$A$1:$G$310,7,FALSE)</f>
        <v>1133.76526625</v>
      </c>
      <c r="K134">
        <f>VLOOKUP($A134,[6]Sungai!$A$1:$G$310,7,FALSE)</f>
        <v>12698.343328299999</v>
      </c>
      <c r="L134">
        <f>VLOOKUP($A134,[7]Burnscars!$A$1:$G$310,7,FALSE)</f>
        <v>14101.9499739</v>
      </c>
      <c r="M134">
        <f>VLOOKUP($A134,[8]Danau!$A$1:$G$310,7,FALSE)</f>
        <v>25699.850094599999</v>
      </c>
      <c r="N134">
        <f>VLOOKUP($A134,[9]Irigasi!$A$1:$G$310,7,FALSE)</f>
        <v>221786.54590699999</v>
      </c>
      <c r="O134">
        <f>VLOOKUP($A134,[10]BadanAir!$A$1:$G$310,7,FALSE)</f>
        <v>7991.0827869900004</v>
      </c>
      <c r="P134">
        <f>VLOOKUP($A134,[11]Deforestasi!$A$1:$G$310,7,FALSE)</f>
        <v>285.69905148100003</v>
      </c>
      <c r="Q134">
        <f>VLOOKUP($A134,[12]Erosi!$A$1:$G$310,7,FALSE)</f>
        <v>662.66941222499997</v>
      </c>
      <c r="R134">
        <f>VLOOKUP($A134,[13]Banjir!$A$1:$G$310,7,FALSE)</f>
        <v>1.19965981318E-3</v>
      </c>
      <c r="S134">
        <f>VLOOKUP($A134,[14]Longsor!$A$1:$G$310,7,FALSE)</f>
        <v>0.245759394572</v>
      </c>
      <c r="T134">
        <f>VLOOKUP($A134,[15]Kekeringan!$A$1:$G$310,7,FALSE)</f>
        <v>0.73731322461299997</v>
      </c>
      <c r="U134">
        <f>VLOOKUP($A134,[16]NDVI!$A$1:$G$310,7,FALSE)</f>
        <v>0.79597531318299997</v>
      </c>
      <c r="V134">
        <f>VLOOKUP($A134,[17]NDWI!$A$1:$G$310,7,FALSE)</f>
        <v>-0.73690504075200003</v>
      </c>
      <c r="W134">
        <f>VLOOKUP($A134,[18]NDMI!$A$1:$G$310,7,FALSE)</f>
        <v>0.31706211061599998</v>
      </c>
      <c r="X134">
        <f>VLOOKUP($A134,[19]AridityIndex!$A$1:$G$310,7,FALSE)</f>
        <v>0.79970428247299996</v>
      </c>
      <c r="Y134">
        <f>VLOOKUP($A134,[20]temp_delta!$A$1:$G$310,7,FALSE)</f>
        <v>1.2081934908</v>
      </c>
      <c r="Z134">
        <f>VLOOKUP($A134,[21]temp_annual!$A$1:$G$310,7,FALSE)</f>
        <v>24.037124570100001</v>
      </c>
      <c r="AA134">
        <f>VLOOKUP($A134,[22]prec_delta!$A$1:$G$310,7,FALSE)</f>
        <v>-3.25040427827</v>
      </c>
      <c r="AB134">
        <f>VLOOKUP($A134,[23]prec_annual!$A$1:$G$310,7,FALSE)</f>
        <v>1144.2314087899999</v>
      </c>
      <c r="AC134">
        <f>VLOOKUP($A134,[24]DaerahIrigasi!$A$1:$G$310,7,FALSE)</f>
        <v>39550.984250100002</v>
      </c>
      <c r="AD134" s="1">
        <f>VLOOKUP($A134,[25]!_xlnm.Database,7,FALSE)</f>
        <v>2.23908608731</v>
      </c>
    </row>
    <row r="135" spans="1:30" x14ac:dyDescent="0.25">
      <c r="A135">
        <v>134</v>
      </c>
      <c r="B135" t="s">
        <v>337</v>
      </c>
      <c r="C135" t="s">
        <v>368</v>
      </c>
      <c r="D135" t="s">
        <v>136</v>
      </c>
      <c r="E135">
        <v>5307060</v>
      </c>
      <c r="F135">
        <f>VLOOKUP($A135,[1]Plantation_LC20!$A$1:$G$310,7,FALSE)</f>
        <v>115086.649251</v>
      </c>
      <c r="G135">
        <f>VLOOKUP($A135,[2]Jalan_RBI!$A$1:$G$310,7,FALSE)</f>
        <v>795.98217421200002</v>
      </c>
      <c r="H135">
        <f>VLOOKUP($A135,[3]HTI!$A$1:$G$310,7,FALSE)</f>
        <v>173211.227373</v>
      </c>
      <c r="I135">
        <f>VLOOKUP($A135,[4]HKM_HTR!$A$1:$G$310,7,FALSE)</f>
        <v>10852.5178918</v>
      </c>
      <c r="J135">
        <f>VLOOKUP($A135,[5]Forest!$A$1:$G$310,7,FALSE)</f>
        <v>490.09338182699997</v>
      </c>
      <c r="K135">
        <f>VLOOKUP($A135,[6]Sungai!$A$1:$G$310,7,FALSE)</f>
        <v>19579.6823153</v>
      </c>
      <c r="L135">
        <f>VLOOKUP($A135,[7]Burnscars!$A$1:$G$310,7,FALSE)</f>
        <v>12848.1191724</v>
      </c>
      <c r="M135">
        <f>VLOOKUP($A135,[8]Danau!$A$1:$G$310,7,FALSE)</f>
        <v>22053.157841699998</v>
      </c>
      <c r="N135">
        <f>VLOOKUP($A135,[9]Irigasi!$A$1:$G$310,7,FALSE)</f>
        <v>210008.831982</v>
      </c>
      <c r="O135">
        <f>VLOOKUP($A135,[10]BadanAir!$A$1:$G$310,7,FALSE)</f>
        <v>9860.0398718399993</v>
      </c>
      <c r="P135">
        <f>VLOOKUP($A135,[11]Deforestasi!$A$1:$G$310,7,FALSE)</f>
        <v>549.74859096700004</v>
      </c>
      <c r="Q135">
        <f>VLOOKUP($A135,[12]Erosi!$A$1:$G$310,7,FALSE)</f>
        <v>346.87964831900001</v>
      </c>
      <c r="R135">
        <f>VLOOKUP($A135,[13]Banjir!$A$1:$G$310,7,FALSE)</f>
        <v>1.2746582075699999E-2</v>
      </c>
      <c r="S135">
        <f>VLOOKUP($A135,[14]Longsor!$A$1:$G$310,7,FALSE)</f>
        <v>0.36624795936900001</v>
      </c>
      <c r="T135">
        <f>VLOOKUP($A135,[15]Kekeringan!$A$1:$G$310,7,FALSE)</f>
        <v>0.69980767007599998</v>
      </c>
      <c r="U135">
        <f>VLOOKUP($A135,[16]NDVI!$A$1:$G$310,7,FALSE)</f>
        <v>0.78777417251799997</v>
      </c>
      <c r="V135">
        <f>VLOOKUP($A135,[17]NDWI!$A$1:$G$310,7,FALSE)</f>
        <v>-0.73134949626900003</v>
      </c>
      <c r="W135">
        <f>VLOOKUP($A135,[18]NDMI!$A$1:$G$310,7,FALSE)</f>
        <v>0.33181997812300001</v>
      </c>
      <c r="X135">
        <f>VLOOKUP($A135,[19]AridityIndex!$A$1:$G$310,7,FALSE)</f>
        <v>0.77434940161300003</v>
      </c>
      <c r="Y135">
        <f>VLOOKUP($A135,[20]temp_delta!$A$1:$G$310,7,FALSE)</f>
        <v>1.16960438033</v>
      </c>
      <c r="Z135">
        <f>VLOOKUP($A135,[21]temp_annual!$A$1:$G$310,7,FALSE)</f>
        <v>22.862136122599999</v>
      </c>
      <c r="AA135">
        <f>VLOOKUP($A135,[22]prec_delta!$A$1:$G$310,7,FALSE)</f>
        <v>-3.3342000517399999</v>
      </c>
      <c r="AB135">
        <f>VLOOKUP($A135,[23]prec_annual!$A$1:$G$310,7,FALSE)</f>
        <v>1131.30099447</v>
      </c>
      <c r="AC135">
        <f>VLOOKUP($A135,[24]DaerahIrigasi!$A$1:$G$310,7,FALSE)</f>
        <v>50207.944268799998</v>
      </c>
      <c r="AD135" s="1">
        <f>VLOOKUP($A135,[25]!_xlnm.Database,7,FALSE)</f>
        <v>2.59238203525</v>
      </c>
    </row>
    <row r="136" spans="1:30" x14ac:dyDescent="0.25">
      <c r="A136">
        <v>135</v>
      </c>
      <c r="B136" t="s">
        <v>337</v>
      </c>
      <c r="C136" t="s">
        <v>368</v>
      </c>
      <c r="D136" t="s">
        <v>137</v>
      </c>
      <c r="E136">
        <v>5307061</v>
      </c>
      <c r="F136">
        <f>VLOOKUP($A136,[1]Plantation_LC20!$A$1:$G$310,7,FALSE)</f>
        <v>104260.346286</v>
      </c>
      <c r="G136">
        <f>VLOOKUP($A136,[2]Jalan_RBI!$A$1:$G$310,7,FALSE)</f>
        <v>1084.4790560199999</v>
      </c>
      <c r="H136">
        <f>VLOOKUP($A136,[3]HTI!$A$1:$G$310,7,FALSE)</f>
        <v>176445.17991199999</v>
      </c>
      <c r="I136">
        <f>VLOOKUP($A136,[4]HKM_HTR!$A$1:$G$310,7,FALSE)</f>
        <v>8239.8198971999991</v>
      </c>
      <c r="J136">
        <f>VLOOKUP($A136,[5]Forest!$A$1:$G$310,7,FALSE)</f>
        <v>413.56613442000003</v>
      </c>
      <c r="K136">
        <f>VLOOKUP($A136,[6]Sungai!$A$1:$G$310,7,FALSE)</f>
        <v>9001.9011090900003</v>
      </c>
      <c r="L136">
        <f>VLOOKUP($A136,[7]Burnscars!$A$1:$G$310,7,FALSE)</f>
        <v>3938.6869092500001</v>
      </c>
      <c r="M136">
        <f>VLOOKUP($A136,[8]Danau!$A$1:$G$310,7,FALSE)</f>
        <v>18294.5485095</v>
      </c>
      <c r="N136">
        <f>VLOOKUP($A136,[9]Irigasi!$A$1:$G$310,7,FALSE)</f>
        <v>229195.08355000001</v>
      </c>
      <c r="O136">
        <f>VLOOKUP($A136,[10]BadanAir!$A$1:$G$310,7,FALSE)</f>
        <v>5981.6545326300002</v>
      </c>
      <c r="P136">
        <f>VLOOKUP($A136,[11]Deforestasi!$A$1:$G$310,7,FALSE)</f>
        <v>299.58709592700001</v>
      </c>
      <c r="Q136">
        <f>VLOOKUP($A136,[12]Erosi!$A$1:$G$310,7,FALSE)</f>
        <v>146.718844214</v>
      </c>
      <c r="R136">
        <f>VLOOKUP($A136,[13]Banjir!$A$1:$G$310,7,FALSE)</f>
        <v>2.4640110918899998E-3</v>
      </c>
      <c r="S136">
        <f>VLOOKUP($A136,[14]Longsor!$A$1:$G$310,7,FALSE)</f>
        <v>0.46442052847199999</v>
      </c>
      <c r="T136">
        <f>VLOOKUP($A136,[15]Kekeringan!$A$1:$G$310,7,FALSE)</f>
        <v>0.74935106015300001</v>
      </c>
      <c r="U136">
        <f>VLOOKUP($A136,[16]NDVI!$A$1:$G$310,7,FALSE)</f>
        <v>0.80675083300499995</v>
      </c>
      <c r="V136">
        <f>VLOOKUP($A136,[17]NDWI!$A$1:$G$310,7,FALSE)</f>
        <v>-0.73985910817699996</v>
      </c>
      <c r="W136">
        <f>VLOOKUP($A136,[18]NDMI!$A$1:$G$310,7,FALSE)</f>
        <v>0.32794534714399998</v>
      </c>
      <c r="X136">
        <f>VLOOKUP($A136,[19]AridityIndex!$A$1:$G$310,7,FALSE)</f>
        <v>0.72303963418399997</v>
      </c>
      <c r="Y136">
        <f>VLOOKUP($A136,[20]temp_delta!$A$1:$G$310,7,FALSE)</f>
        <v>1.2874165046999999</v>
      </c>
      <c r="Z136">
        <f>VLOOKUP($A136,[21]temp_annual!$A$1:$G$310,7,FALSE)</f>
        <v>23.2389528645</v>
      </c>
      <c r="AA136">
        <f>VLOOKUP($A136,[22]prec_delta!$A$1:$G$310,7,FALSE)</f>
        <v>-7.4248718354900003</v>
      </c>
      <c r="AB136">
        <f>VLOOKUP($A136,[23]prec_annual!$A$1:$G$310,7,FALSE)</f>
        <v>1419.8068797400001</v>
      </c>
      <c r="AC136">
        <f>VLOOKUP($A136,[24]DaerahIrigasi!$A$1:$G$310,7,FALSE)</f>
        <v>30232.938996000001</v>
      </c>
      <c r="AD136" s="1">
        <f>VLOOKUP($A136,[25]!_xlnm.Database,7,FALSE)</f>
        <v>3.2186659946199998</v>
      </c>
    </row>
    <row r="137" spans="1:30" x14ac:dyDescent="0.25">
      <c r="A137">
        <v>136</v>
      </c>
      <c r="B137" t="s">
        <v>337</v>
      </c>
      <c r="C137" t="s">
        <v>368</v>
      </c>
      <c r="D137" t="s">
        <v>138</v>
      </c>
      <c r="E137">
        <v>5307062</v>
      </c>
      <c r="F137">
        <f>VLOOKUP($A137,[1]Plantation_LC20!$A$1:$G$310,7,FALSE)</f>
        <v>110834.918867</v>
      </c>
      <c r="G137">
        <f>VLOOKUP($A137,[2]Jalan_RBI!$A$1:$G$310,7,FALSE)</f>
        <v>1471.97697988</v>
      </c>
      <c r="H137">
        <f>VLOOKUP($A137,[3]HTI!$A$1:$G$310,7,FALSE)</f>
        <v>159239.44608600001</v>
      </c>
      <c r="I137">
        <f>VLOOKUP($A137,[4]HKM_HTR!$A$1:$G$310,7,FALSE)</f>
        <v>6632.06678577</v>
      </c>
      <c r="J137">
        <f>VLOOKUP($A137,[5]Forest!$A$1:$G$310,7,FALSE)</f>
        <v>168.791357836</v>
      </c>
      <c r="K137">
        <f>VLOOKUP($A137,[6]Sungai!$A$1:$G$310,7,FALSE)</f>
        <v>9352.9964381299997</v>
      </c>
      <c r="L137">
        <f>VLOOKUP($A137,[7]Burnscars!$A$1:$G$310,7,FALSE)</f>
        <v>8836.8724182099995</v>
      </c>
      <c r="M137">
        <f>VLOOKUP($A137,[8]Danau!$A$1:$G$310,7,FALSE)</f>
        <v>20150.998486100001</v>
      </c>
      <c r="N137">
        <f>VLOOKUP($A137,[9]Irigasi!$A$1:$G$310,7,FALSE)</f>
        <v>197082.86025200001</v>
      </c>
      <c r="O137">
        <f>VLOOKUP($A137,[10]BadanAir!$A$1:$G$310,7,FALSE)</f>
        <v>18606.408487799999</v>
      </c>
      <c r="P137">
        <f>VLOOKUP($A137,[11]Deforestasi!$A$1:$G$310,7,FALSE)</f>
        <v>2236.5061528400001</v>
      </c>
      <c r="Q137">
        <f>VLOOKUP($A137,[12]Erosi!$A$1:$G$310,7,FALSE)</f>
        <v>1214.10124258</v>
      </c>
      <c r="R137">
        <f>VLOOKUP($A137,[13]Banjir!$A$1:$G$310,7,FALSE)</f>
        <v>0</v>
      </c>
      <c r="S137">
        <f>VLOOKUP($A137,[14]Longsor!$A$1:$G$310,7,FALSE)</f>
        <v>0.216804605973</v>
      </c>
      <c r="T137">
        <f>VLOOKUP($A137,[15]Kekeringan!$A$1:$G$310,7,FALSE)</f>
        <v>0.653217555422</v>
      </c>
      <c r="U137">
        <f>VLOOKUP($A137,[16]NDVI!$A$1:$G$310,7,FALSE)</f>
        <v>0.69397074440299999</v>
      </c>
      <c r="V137">
        <f>VLOOKUP($A137,[17]NDWI!$A$1:$G$310,7,FALSE)</f>
        <v>-0.67349524496199997</v>
      </c>
      <c r="W137">
        <f>VLOOKUP($A137,[18]NDMI!$A$1:$G$310,7,FALSE)</f>
        <v>0.229094090418</v>
      </c>
      <c r="X137">
        <f>VLOOKUP($A137,[19]AridityIndex!$A$1:$G$310,7,FALSE)</f>
        <v>0.77442598874799995</v>
      </c>
      <c r="Y137">
        <f>VLOOKUP($A137,[20]temp_delta!$A$1:$G$310,7,FALSE)</f>
        <v>1.0749314896</v>
      </c>
      <c r="Z137">
        <f>VLOOKUP($A137,[21]temp_annual!$A$1:$G$310,7,FALSE)</f>
        <v>20.9805954154</v>
      </c>
      <c r="AA137">
        <f>VLOOKUP($A137,[22]prec_delta!$A$1:$G$310,7,FALSE)</f>
        <v>-0.36678083322999999</v>
      </c>
      <c r="AB137">
        <f>VLOOKUP($A137,[23]prec_annual!$A$1:$G$310,7,FALSE)</f>
        <v>1038.0622482599999</v>
      </c>
      <c r="AC137">
        <f>VLOOKUP($A137,[24]DaerahIrigasi!$A$1:$G$310,7,FALSE)</f>
        <v>60347.276868599998</v>
      </c>
      <c r="AD137" s="1">
        <f>VLOOKUP($A137,[25]!_xlnm.Database,7,FALSE)</f>
        <v>2.84818884819</v>
      </c>
    </row>
    <row r="138" spans="1:30" x14ac:dyDescent="0.25">
      <c r="A138">
        <v>137</v>
      </c>
      <c r="B138" t="s">
        <v>337</v>
      </c>
      <c r="C138" t="s">
        <v>368</v>
      </c>
      <c r="D138" t="s">
        <v>139</v>
      </c>
      <c r="E138">
        <v>5307063</v>
      </c>
      <c r="F138">
        <f>VLOOKUP($A138,[1]Plantation_LC20!$A$1:$G$310,7,FALSE)</f>
        <v>106037.677629</v>
      </c>
      <c r="G138">
        <f>VLOOKUP($A138,[2]Jalan_RBI!$A$1:$G$310,7,FALSE)</f>
        <v>946.45939206399999</v>
      </c>
      <c r="H138">
        <f>VLOOKUP($A138,[3]HTI!$A$1:$G$310,7,FALSE)</f>
        <v>183938.03512799999</v>
      </c>
      <c r="I138">
        <f>VLOOKUP($A138,[4]HKM_HTR!$A$1:$G$310,7,FALSE)</f>
        <v>10675.448559500001</v>
      </c>
      <c r="J138">
        <f>VLOOKUP($A138,[5]Forest!$A$1:$G$310,7,FALSE)</f>
        <v>380.18378544500001</v>
      </c>
      <c r="K138">
        <f>VLOOKUP($A138,[6]Sungai!$A$1:$G$310,7,FALSE)</f>
        <v>4152.92990061</v>
      </c>
      <c r="L138">
        <f>VLOOKUP($A138,[7]Burnscars!$A$1:$G$310,7,FALSE)</f>
        <v>3003.6882294799998</v>
      </c>
      <c r="M138">
        <f>VLOOKUP($A138,[8]Danau!$A$1:$G$310,7,FALSE)</f>
        <v>21133.904730099999</v>
      </c>
      <c r="N138">
        <f>VLOOKUP($A138,[9]Irigasi!$A$1:$G$310,7,FALSE)</f>
        <v>238695.53216100001</v>
      </c>
      <c r="O138">
        <f>VLOOKUP($A138,[10]BadanAir!$A$1:$G$310,7,FALSE)</f>
        <v>7020.5845231000003</v>
      </c>
      <c r="P138">
        <f>VLOOKUP($A138,[11]Deforestasi!$A$1:$G$310,7,FALSE)</f>
        <v>114.04377553400001</v>
      </c>
      <c r="Q138">
        <f>VLOOKUP($A138,[12]Erosi!$A$1:$G$310,7,FALSE)</f>
        <v>89.389439284900007</v>
      </c>
      <c r="R138">
        <f>VLOOKUP($A138,[13]Banjir!$A$1:$G$310,7,FALSE)</f>
        <v>7.0215023272000004E-3</v>
      </c>
      <c r="S138">
        <f>VLOOKUP($A138,[14]Longsor!$A$1:$G$310,7,FALSE)</f>
        <v>0.44232421595299998</v>
      </c>
      <c r="T138">
        <f>VLOOKUP($A138,[15]Kekeringan!$A$1:$G$310,7,FALSE)</f>
        <v>0.77968340885099996</v>
      </c>
      <c r="U138">
        <f>VLOOKUP($A138,[16]NDVI!$A$1:$G$310,7,FALSE)</f>
        <v>0.76962205719099996</v>
      </c>
      <c r="V138">
        <f>VLOOKUP($A138,[17]NDWI!$A$1:$G$310,7,FALSE)</f>
        <v>-0.72236461990599998</v>
      </c>
      <c r="W138">
        <f>VLOOKUP($A138,[18]NDMI!$A$1:$G$310,7,FALSE)</f>
        <v>0.26742352562400001</v>
      </c>
      <c r="X138">
        <f>VLOOKUP($A138,[19]AridityIndex!$A$1:$G$310,7,FALSE)</f>
        <v>0.772466550596</v>
      </c>
      <c r="Y138">
        <f>VLOOKUP($A138,[20]temp_delta!$A$1:$G$310,7,FALSE)</f>
        <v>1.21479579314</v>
      </c>
      <c r="Z138">
        <f>VLOOKUP($A138,[21]temp_annual!$A$1:$G$310,7,FALSE)</f>
        <v>23.077375636799999</v>
      </c>
      <c r="AA138">
        <f>VLOOKUP($A138,[22]prec_delta!$A$1:$G$310,7,FALSE)</f>
        <v>-4.2808247030500004</v>
      </c>
      <c r="AB138">
        <f>VLOOKUP($A138,[23]prec_annual!$A$1:$G$310,7,FALSE)</f>
        <v>1221.5903090300001</v>
      </c>
      <c r="AC138">
        <f>VLOOKUP($A138,[24]DaerahIrigasi!$A$1:$G$310,7,FALSE)</f>
        <v>21521.178032799999</v>
      </c>
      <c r="AD138" s="1">
        <f>VLOOKUP($A138,[25]!_xlnm.Database,7,FALSE)</f>
        <v>2.43912653305</v>
      </c>
    </row>
    <row r="139" spans="1:30" x14ac:dyDescent="0.25">
      <c r="A139">
        <v>138</v>
      </c>
      <c r="B139" t="s">
        <v>337</v>
      </c>
      <c r="C139" t="s">
        <v>369</v>
      </c>
      <c r="D139" t="s">
        <v>140</v>
      </c>
      <c r="E139">
        <v>5308010</v>
      </c>
      <c r="F139">
        <f>VLOOKUP($A139,[1]Plantation_LC20!$A$1:$G$310,7,FALSE)</f>
        <v>48967.135933099999</v>
      </c>
      <c r="G139">
        <f>VLOOKUP($A139,[2]Jalan_RBI!$A$1:$G$310,7,FALSE)</f>
        <v>1367.66518703</v>
      </c>
      <c r="H139">
        <f>VLOOKUP($A139,[3]HTI!$A$1:$G$310,7,FALSE)</f>
        <v>149727.743353</v>
      </c>
      <c r="I139">
        <f>VLOOKUP($A139,[4]HKM_HTR!$A$1:$G$310,7,FALSE)</f>
        <v>15524.6520583</v>
      </c>
      <c r="J139">
        <f>VLOOKUP($A139,[5]Forest!$A$1:$G$310,7,FALSE)</f>
        <v>316.258519514</v>
      </c>
      <c r="K139">
        <f>VLOOKUP($A139,[6]Sungai!$A$1:$G$310,7,FALSE)</f>
        <v>7778.4393497000001</v>
      </c>
      <c r="L139">
        <f>VLOOKUP($A139,[7]Burnscars!$A$1:$G$310,7,FALSE)</f>
        <v>9759.62601713</v>
      </c>
      <c r="M139">
        <f>VLOOKUP($A139,[8]Danau!$A$1:$G$310,7,FALSE)</f>
        <v>27716.9638529</v>
      </c>
      <c r="N139">
        <f>VLOOKUP($A139,[9]Irigasi!$A$1:$G$310,7,FALSE)</f>
        <v>82726.905559000006</v>
      </c>
      <c r="O139">
        <f>VLOOKUP($A139,[10]BadanAir!$A$1:$G$310,7,FALSE)</f>
        <v>7832.6763187799997</v>
      </c>
      <c r="P139">
        <f>VLOOKUP($A139,[11]Deforestasi!$A$1:$G$310,7,FALSE)</f>
        <v>575.38622367000005</v>
      </c>
      <c r="Q139">
        <f>VLOOKUP($A139,[12]Erosi!$A$1:$G$310,7,FALSE)</f>
        <v>441.42990349799999</v>
      </c>
      <c r="R139">
        <f>VLOOKUP($A139,[13]Banjir!$A$1:$G$310,7,FALSE)</f>
        <v>1.3481374993000001E-2</v>
      </c>
      <c r="S139">
        <f>VLOOKUP($A139,[14]Longsor!$A$1:$G$310,7,FALSE)</f>
        <v>0.265032270811</v>
      </c>
      <c r="T139">
        <f>VLOOKUP($A139,[15]Kekeringan!$A$1:$G$310,7,FALSE)</f>
        <v>0.65611135812800003</v>
      </c>
      <c r="U139">
        <f>VLOOKUP($A139,[16]NDVI!$A$1:$G$310,7,FALSE)</f>
        <v>0.78089866248600004</v>
      </c>
      <c r="V139">
        <f>VLOOKUP($A139,[17]NDWI!$A$1:$G$310,7,FALSE)</f>
        <v>-0.72592582025999997</v>
      </c>
      <c r="W139">
        <f>VLOOKUP($A139,[18]NDMI!$A$1:$G$310,7,FALSE)</f>
        <v>0.32187044954299998</v>
      </c>
      <c r="X139">
        <f>VLOOKUP($A139,[19]AridityIndex!$A$1:$G$310,7,FALSE)</f>
        <v>0.78555886062699998</v>
      </c>
      <c r="Y139">
        <f>VLOOKUP($A139,[20]temp_delta!$A$1:$G$310,7,FALSE)</f>
        <v>1.23456606398</v>
      </c>
      <c r="Z139">
        <f>VLOOKUP($A139,[21]temp_annual!$A$1:$G$310,7,FALSE)</f>
        <v>24.064640560099999</v>
      </c>
      <c r="AA139">
        <f>VLOOKUP($A139,[22]prec_delta!$A$1:$G$310,7,FALSE)</f>
        <v>-6.8649384927700003</v>
      </c>
      <c r="AB139">
        <f>VLOOKUP($A139,[23]prec_annual!$A$1:$G$310,7,FALSE)</f>
        <v>1182.7991985599999</v>
      </c>
      <c r="AC139">
        <f>VLOOKUP($A139,[24]DaerahIrigasi!$A$1:$G$310,7,FALSE)</f>
        <v>8234.48999835</v>
      </c>
      <c r="AD139" s="1">
        <f>VLOOKUP($A139,[25]!_xlnm.Database,7,FALSE)</f>
        <v>3.1213112317</v>
      </c>
    </row>
    <row r="140" spans="1:30" x14ac:dyDescent="0.25">
      <c r="A140">
        <v>139</v>
      </c>
      <c r="B140" t="s">
        <v>337</v>
      </c>
      <c r="C140" t="s">
        <v>369</v>
      </c>
      <c r="D140" t="s">
        <v>141</v>
      </c>
      <c r="E140">
        <v>5308011</v>
      </c>
      <c r="F140">
        <f>VLOOKUP($A140,[1]Plantation_LC20!$A$1:$G$310,7,FALSE)</f>
        <v>62037.035972199999</v>
      </c>
      <c r="G140">
        <f>VLOOKUP($A140,[2]Jalan_RBI!$A$1:$G$310,7,FALSE)</f>
        <v>1319.8804463399999</v>
      </c>
      <c r="H140">
        <f>VLOOKUP($A140,[3]HTI!$A$1:$G$310,7,FALSE)</f>
        <v>140880.25038400001</v>
      </c>
      <c r="I140">
        <f>VLOOKUP($A140,[4]HKM_HTR!$A$1:$G$310,7,FALSE)</f>
        <v>8014.4028135299995</v>
      </c>
      <c r="J140">
        <f>VLOOKUP($A140,[5]Forest!$A$1:$G$310,7,FALSE)</f>
        <v>1162.78814487</v>
      </c>
      <c r="K140">
        <f>VLOOKUP($A140,[6]Sungai!$A$1:$G$310,7,FALSE)</f>
        <v>18349.031073599999</v>
      </c>
      <c r="L140">
        <f>VLOOKUP($A140,[7]Burnscars!$A$1:$G$310,7,FALSE)</f>
        <v>11040.749816699999</v>
      </c>
      <c r="M140">
        <f>VLOOKUP($A140,[8]Danau!$A$1:$G$310,7,FALSE)</f>
        <v>30452.1774898</v>
      </c>
      <c r="N140">
        <f>VLOOKUP($A140,[9]Irigasi!$A$1:$G$310,7,FALSE)</f>
        <v>97339.732568000007</v>
      </c>
      <c r="O140">
        <f>VLOOKUP($A140,[10]BadanAir!$A$1:$G$310,7,FALSE)</f>
        <v>18616.907587400001</v>
      </c>
      <c r="P140">
        <f>VLOOKUP($A140,[11]Deforestasi!$A$1:$G$310,7,FALSE)</f>
        <v>1252.33908036</v>
      </c>
      <c r="Q140">
        <f>VLOOKUP($A140,[12]Erosi!$A$1:$G$310,7,FALSE)</f>
        <v>1054.92639949</v>
      </c>
      <c r="R140">
        <f>VLOOKUP($A140,[13]Banjir!$A$1:$G$310,7,FALSE)</f>
        <v>0</v>
      </c>
      <c r="S140">
        <f>VLOOKUP($A140,[14]Longsor!$A$1:$G$310,7,FALSE)</f>
        <v>0.480278836988</v>
      </c>
      <c r="T140">
        <f>VLOOKUP($A140,[15]Kekeringan!$A$1:$G$310,7,FALSE)</f>
        <v>0.67576740768099997</v>
      </c>
      <c r="U140">
        <f>VLOOKUP($A140,[16]NDVI!$A$1:$G$310,7,FALSE)</f>
        <v>0.68607038523300001</v>
      </c>
      <c r="V140">
        <f>VLOOKUP($A140,[17]NDWI!$A$1:$G$310,7,FALSE)</f>
        <v>-0.67554144093400004</v>
      </c>
      <c r="W140">
        <f>VLOOKUP($A140,[18]NDMI!$A$1:$G$310,7,FALSE)</f>
        <v>0.219605157296</v>
      </c>
      <c r="X140">
        <f>VLOOKUP($A140,[19]AridityIndex!$A$1:$G$310,7,FALSE)</f>
        <v>0.75907968774500001</v>
      </c>
      <c r="Y140">
        <f>VLOOKUP($A140,[20]temp_delta!$A$1:$G$310,7,FALSE)</f>
        <v>1.21038965502</v>
      </c>
      <c r="Z140">
        <f>VLOOKUP($A140,[21]temp_annual!$A$1:$G$310,7,FALSE)</f>
        <v>23.002972171500002</v>
      </c>
      <c r="AA140">
        <f>VLOOKUP($A140,[22]prec_delta!$A$1:$G$310,7,FALSE)</f>
        <v>-7.4543860101800004</v>
      </c>
      <c r="AB140">
        <f>VLOOKUP($A140,[23]prec_annual!$A$1:$G$310,7,FALSE)</f>
        <v>1219.1077738900001</v>
      </c>
      <c r="AC140">
        <f>VLOOKUP($A140,[24]DaerahIrigasi!$A$1:$G$310,7,FALSE)</f>
        <v>15580.144882099999</v>
      </c>
      <c r="AD140" s="1">
        <f>VLOOKUP($A140,[25]!_xlnm.Database,7,FALSE)</f>
        <v>3.5458697637999999</v>
      </c>
    </row>
    <row r="141" spans="1:30" x14ac:dyDescent="0.25">
      <c r="A141">
        <v>140</v>
      </c>
      <c r="B141" t="s">
        <v>337</v>
      </c>
      <c r="C141" t="s">
        <v>369</v>
      </c>
      <c r="D141" t="s">
        <v>142</v>
      </c>
      <c r="E141">
        <v>5308020</v>
      </c>
      <c r="F141">
        <f>VLOOKUP($A141,[1]Plantation_LC20!$A$1:$G$310,7,FALSE)</f>
        <v>64857.970110900002</v>
      </c>
      <c r="G141">
        <f>VLOOKUP($A141,[2]Jalan_RBI!$A$1:$G$310,7,FALSE)</f>
        <v>1485.36693857</v>
      </c>
      <c r="H141">
        <f>VLOOKUP($A141,[3]HTI!$A$1:$G$310,7,FALSE)</f>
        <v>144789.53596899999</v>
      </c>
      <c r="I141">
        <f>VLOOKUP($A141,[4]HKM_HTR!$A$1:$G$310,7,FALSE)</f>
        <v>5829.6198894299996</v>
      </c>
      <c r="J141">
        <f>VLOOKUP($A141,[5]Forest!$A$1:$G$310,7,FALSE)</f>
        <v>694.60505634100002</v>
      </c>
      <c r="K141">
        <f>VLOOKUP($A141,[6]Sungai!$A$1:$G$310,7,FALSE)</f>
        <v>23097.150584700001</v>
      </c>
      <c r="L141">
        <f>VLOOKUP($A141,[7]Burnscars!$A$1:$G$310,7,FALSE)</f>
        <v>5375.9277173</v>
      </c>
      <c r="M141">
        <f>VLOOKUP($A141,[8]Danau!$A$1:$G$310,7,FALSE)</f>
        <v>25696.219605099999</v>
      </c>
      <c r="N141">
        <f>VLOOKUP($A141,[9]Irigasi!$A$1:$G$310,7,FALSE)</f>
        <v>104545.305697</v>
      </c>
      <c r="O141">
        <f>VLOOKUP($A141,[10]BadanAir!$A$1:$G$310,7,FALSE)</f>
        <v>22965.8350402</v>
      </c>
      <c r="P141">
        <f>VLOOKUP($A141,[11]Deforestasi!$A$1:$G$310,7,FALSE)</f>
        <v>2193.00201208</v>
      </c>
      <c r="Q141">
        <f>VLOOKUP($A141,[12]Erosi!$A$1:$G$310,7,FALSE)</f>
        <v>935.896590812</v>
      </c>
      <c r="R141">
        <f>VLOOKUP($A141,[13]Banjir!$A$1:$G$310,7,FALSE)</f>
        <v>0</v>
      </c>
      <c r="S141">
        <f>VLOOKUP($A141,[14]Longsor!$A$1:$G$310,7,FALSE)</f>
        <v>0.535393056305</v>
      </c>
      <c r="T141">
        <f>VLOOKUP($A141,[15]Kekeringan!$A$1:$G$310,7,FALSE)</f>
        <v>0.73385000203899997</v>
      </c>
      <c r="U141">
        <f>VLOOKUP($A141,[16]NDVI!$A$1:$G$310,7,FALSE)</f>
        <v>0.68159137667199998</v>
      </c>
      <c r="V141">
        <f>VLOOKUP($A141,[17]NDWI!$A$1:$G$310,7,FALSE)</f>
        <v>-0.67591043907399995</v>
      </c>
      <c r="W141">
        <f>VLOOKUP($A141,[18]NDMI!$A$1:$G$310,7,FALSE)</f>
        <v>0.19730506377699999</v>
      </c>
      <c r="X141">
        <f>VLOOKUP($A141,[19]AridityIndex!$A$1:$G$310,7,FALSE)</f>
        <v>0.76075785761400005</v>
      </c>
      <c r="Y141">
        <f>VLOOKUP($A141,[20]temp_delta!$A$1:$G$310,7,FALSE)</f>
        <v>1.30994933551</v>
      </c>
      <c r="Z141">
        <f>VLOOKUP($A141,[21]temp_annual!$A$1:$G$310,7,FALSE)</f>
        <v>24.959492288500002</v>
      </c>
      <c r="AA141">
        <f>VLOOKUP($A141,[22]prec_delta!$A$1:$G$310,7,FALSE)</f>
        <v>-7.0956009422599999</v>
      </c>
      <c r="AB141">
        <f>VLOOKUP($A141,[23]prec_annual!$A$1:$G$310,7,FALSE)</f>
        <v>1351.1639906400001</v>
      </c>
      <c r="AC141">
        <f>VLOOKUP($A141,[24]DaerahIrigasi!$A$1:$G$310,7,FALSE)</f>
        <v>14377.940063399999</v>
      </c>
      <c r="AD141" s="1">
        <f>VLOOKUP($A141,[25]!_xlnm.Database,7,FALSE)</f>
        <v>3.8475224678200002</v>
      </c>
    </row>
    <row r="142" spans="1:30" x14ac:dyDescent="0.25">
      <c r="A142">
        <v>141</v>
      </c>
      <c r="B142" t="s">
        <v>337</v>
      </c>
      <c r="C142" t="s">
        <v>369</v>
      </c>
      <c r="D142" t="s">
        <v>143</v>
      </c>
      <c r="E142">
        <v>5308030</v>
      </c>
      <c r="F142">
        <f>VLOOKUP($A142,[1]Plantation_LC20!$A$1:$G$310,7,FALSE)</f>
        <v>52574.901212099998</v>
      </c>
      <c r="G142">
        <f>VLOOKUP($A142,[2]Jalan_RBI!$A$1:$G$310,7,FALSE)</f>
        <v>811.64216774299996</v>
      </c>
      <c r="H142">
        <f>VLOOKUP($A142,[3]HTI!$A$1:$G$310,7,FALSE)</f>
        <v>165108.194475</v>
      </c>
      <c r="I142">
        <f>VLOOKUP($A142,[4]HKM_HTR!$A$1:$G$310,7,FALSE)</f>
        <v>17770.299069699999</v>
      </c>
      <c r="J142">
        <f>VLOOKUP($A142,[5]Forest!$A$1:$G$310,7,FALSE)</f>
        <v>548.39210006999997</v>
      </c>
      <c r="K142">
        <f>VLOOKUP($A142,[6]Sungai!$A$1:$G$310,7,FALSE)</f>
        <v>23385.1351516</v>
      </c>
      <c r="L142">
        <f>VLOOKUP($A142,[7]Burnscars!$A$1:$G$310,7,FALSE)</f>
        <v>4218.0849212900002</v>
      </c>
      <c r="M142">
        <f>VLOOKUP($A142,[8]Danau!$A$1:$G$310,7,FALSE)</f>
        <v>8981.2933495100006</v>
      </c>
      <c r="N142">
        <f>VLOOKUP($A142,[9]Irigasi!$A$1:$G$310,7,FALSE)</f>
        <v>99543.010002700001</v>
      </c>
      <c r="O142">
        <f>VLOOKUP($A142,[10]BadanAir!$A$1:$G$310,7,FALSE)</f>
        <v>18405.823135899998</v>
      </c>
      <c r="P142">
        <f>VLOOKUP($A142,[11]Deforestasi!$A$1:$G$310,7,FALSE)</f>
        <v>643.04421957500006</v>
      </c>
      <c r="Q142">
        <f>VLOOKUP($A142,[12]Erosi!$A$1:$G$310,7,FALSE)</f>
        <v>1134.3517393100001</v>
      </c>
      <c r="R142">
        <f>VLOOKUP($A142,[13]Banjir!$A$1:$G$310,7,FALSE)</f>
        <v>7.5631920838200001E-2</v>
      </c>
      <c r="S142">
        <f>VLOOKUP($A142,[14]Longsor!$A$1:$G$310,7,FALSE)</f>
        <v>9.3924900783599996E-2</v>
      </c>
      <c r="T142">
        <f>VLOOKUP($A142,[15]Kekeringan!$A$1:$G$310,7,FALSE)</f>
        <v>0.59682427727499998</v>
      </c>
      <c r="U142">
        <f>VLOOKUP($A142,[16]NDVI!$A$1:$G$310,7,FALSE)</f>
        <v>0.51057549041000005</v>
      </c>
      <c r="V142">
        <f>VLOOKUP($A142,[17]NDWI!$A$1:$G$310,7,FALSE)</f>
        <v>-0.54935422722799998</v>
      </c>
      <c r="W142">
        <f>VLOOKUP($A142,[18]NDMI!$A$1:$G$310,7,FALSE)</f>
        <v>5.5137364420200001E-2</v>
      </c>
      <c r="X142">
        <f>VLOOKUP($A142,[19]AridityIndex!$A$1:$G$310,7,FALSE)</f>
        <v>0.79799373663399997</v>
      </c>
      <c r="Y142">
        <f>VLOOKUP($A142,[20]temp_delta!$A$1:$G$310,7,FALSE)</f>
        <v>1.1589422463700001</v>
      </c>
      <c r="Z142">
        <f>VLOOKUP($A142,[21]temp_annual!$A$1:$G$310,7,FALSE)</f>
        <v>24.0143060652</v>
      </c>
      <c r="AA142">
        <f>VLOOKUP($A142,[22]prec_delta!$A$1:$G$310,7,FALSE)</f>
        <v>-6.1153934626700002</v>
      </c>
      <c r="AB142">
        <f>VLOOKUP($A142,[23]prec_annual!$A$1:$G$310,7,FALSE)</f>
        <v>1085.2472720599999</v>
      </c>
      <c r="AC142">
        <f>VLOOKUP($A142,[24]DaerahIrigasi!$A$1:$G$310,7,FALSE)</f>
        <v>12171.755960099999</v>
      </c>
      <c r="AD142" s="1">
        <f>VLOOKUP($A142,[25]!_xlnm.Database,7,FALSE)</f>
        <v>2.4193005648399999</v>
      </c>
    </row>
    <row r="143" spans="1:30" x14ac:dyDescent="0.25">
      <c r="A143">
        <v>142</v>
      </c>
      <c r="B143" t="s">
        <v>337</v>
      </c>
      <c r="C143" t="s">
        <v>369</v>
      </c>
      <c r="D143" t="s">
        <v>144</v>
      </c>
      <c r="E143">
        <v>5308031</v>
      </c>
      <c r="F143">
        <f>VLOOKUP($A143,[1]Plantation_LC20!$A$1:$G$310,7,FALSE)</f>
        <v>60152.187041099998</v>
      </c>
      <c r="G143">
        <f>VLOOKUP($A143,[2]Jalan_RBI!$A$1:$G$310,7,FALSE)</f>
        <v>986.84562607099997</v>
      </c>
      <c r="H143">
        <f>VLOOKUP($A143,[3]HTI!$A$1:$G$310,7,FALSE)</f>
        <v>165167.58197</v>
      </c>
      <c r="I143">
        <f>VLOOKUP($A143,[4]HKM_HTR!$A$1:$G$310,7,FALSE)</f>
        <v>21402.4876774</v>
      </c>
      <c r="J143">
        <f>VLOOKUP($A143,[5]Forest!$A$1:$G$310,7,FALSE)</f>
        <v>434.98405470500001</v>
      </c>
      <c r="K143">
        <f>VLOOKUP($A143,[6]Sungai!$A$1:$G$310,7,FALSE)</f>
        <v>30787.855512800001</v>
      </c>
      <c r="L143">
        <f>VLOOKUP($A143,[7]Burnscars!$A$1:$G$310,7,FALSE)</f>
        <v>6581.4048817800003</v>
      </c>
      <c r="M143">
        <f>VLOOKUP($A143,[8]Danau!$A$1:$G$310,7,FALSE)</f>
        <v>14596.561199100001</v>
      </c>
      <c r="N143">
        <f>VLOOKUP($A143,[9]Irigasi!$A$1:$G$310,7,FALSE)</f>
        <v>107939.452147</v>
      </c>
      <c r="O143">
        <f>VLOOKUP($A143,[10]BadanAir!$A$1:$G$310,7,FALSE)</f>
        <v>14076.9704996</v>
      </c>
      <c r="P143">
        <f>VLOOKUP($A143,[11]Deforestasi!$A$1:$G$310,7,FALSE)</f>
        <v>448.43371407699999</v>
      </c>
      <c r="Q143">
        <f>VLOOKUP($A143,[12]Erosi!$A$1:$G$310,7,FALSE)</f>
        <v>461.28030188499997</v>
      </c>
      <c r="R143">
        <f>VLOOKUP($A143,[13]Banjir!$A$1:$G$310,7,FALSE)</f>
        <v>9.1461696414999998E-3</v>
      </c>
      <c r="S143">
        <f>VLOOKUP($A143,[14]Longsor!$A$1:$G$310,7,FALSE)</f>
        <v>0.322057001239</v>
      </c>
      <c r="T143">
        <f>VLOOKUP($A143,[15]Kekeringan!$A$1:$G$310,7,FALSE)</f>
        <v>0.60157981923399995</v>
      </c>
      <c r="U143">
        <f>VLOOKUP($A143,[16]NDVI!$A$1:$G$310,7,FALSE)</f>
        <v>0.55167591489699996</v>
      </c>
      <c r="V143">
        <f>VLOOKUP($A143,[17]NDWI!$A$1:$G$310,7,FALSE)</f>
        <v>-0.57973568505999995</v>
      </c>
      <c r="W143">
        <f>VLOOKUP($A143,[18]NDMI!$A$1:$G$310,7,FALSE)</f>
        <v>0.10608141693000001</v>
      </c>
      <c r="X143">
        <f>VLOOKUP($A143,[19]AridityIndex!$A$1:$G$310,7,FALSE)</f>
        <v>0.77900510500499998</v>
      </c>
      <c r="Y143">
        <f>VLOOKUP($A143,[20]temp_delta!$A$1:$G$310,7,FALSE)</f>
        <v>1.26431708968</v>
      </c>
      <c r="Z143">
        <f>VLOOKUP($A143,[21]temp_annual!$A$1:$G$310,7,FALSE)</f>
        <v>25.2478100754</v>
      </c>
      <c r="AA143">
        <f>VLOOKUP($A143,[22]prec_delta!$A$1:$G$310,7,FALSE)</f>
        <v>-7.2047492460999996</v>
      </c>
      <c r="AB143">
        <f>VLOOKUP($A143,[23]prec_annual!$A$1:$G$310,7,FALSE)</f>
        <v>1241.23161207</v>
      </c>
      <c r="AC143">
        <f>VLOOKUP($A143,[24]DaerahIrigasi!$A$1:$G$310,7,FALSE)</f>
        <v>18392.584944999999</v>
      </c>
      <c r="AD143" s="1">
        <f>VLOOKUP($A143,[25]!_xlnm.Database,7,FALSE)</f>
        <v>3.0875296598999999</v>
      </c>
    </row>
    <row r="144" spans="1:30" x14ac:dyDescent="0.25">
      <c r="A144">
        <v>143</v>
      </c>
      <c r="B144" t="s">
        <v>337</v>
      </c>
      <c r="C144" t="s">
        <v>369</v>
      </c>
      <c r="D144" t="s">
        <v>145</v>
      </c>
      <c r="E144">
        <v>5308040</v>
      </c>
      <c r="F144">
        <f>VLOOKUP($A144,[1]Plantation_LC20!$A$1:$G$310,7,FALSE)</f>
        <v>71443.116826500001</v>
      </c>
      <c r="G144">
        <f>VLOOKUP($A144,[2]Jalan_RBI!$A$1:$G$310,7,FALSE)</f>
        <v>2521.3529586200002</v>
      </c>
      <c r="H144">
        <f>VLOOKUP($A144,[3]HTI!$A$1:$G$310,7,FALSE)</f>
        <v>152247.34329700001</v>
      </c>
      <c r="I144">
        <f>VLOOKUP($A144,[4]HKM_HTR!$A$1:$G$310,7,FALSE)</f>
        <v>17883.8501273</v>
      </c>
      <c r="J144">
        <f>VLOOKUP($A144,[5]Forest!$A$1:$G$310,7,FALSE)</f>
        <v>363.69954675299999</v>
      </c>
      <c r="K144">
        <f>VLOOKUP($A144,[6]Sungai!$A$1:$G$310,7,FALSE)</f>
        <v>34597.728768599998</v>
      </c>
      <c r="L144">
        <f>VLOOKUP($A144,[7]Burnscars!$A$1:$G$310,7,FALSE)</f>
        <v>3233.5123300599998</v>
      </c>
      <c r="M144">
        <f>VLOOKUP($A144,[8]Danau!$A$1:$G$310,7,FALSE)</f>
        <v>14163.198545900001</v>
      </c>
      <c r="N144">
        <f>VLOOKUP($A144,[9]Irigasi!$A$1:$G$310,7,FALSE)</f>
        <v>115766.631412</v>
      </c>
      <c r="O144">
        <f>VLOOKUP($A144,[10]BadanAir!$A$1:$G$310,7,FALSE)</f>
        <v>14614.101784</v>
      </c>
      <c r="P144">
        <f>VLOOKUP($A144,[11]Deforestasi!$A$1:$G$310,7,FALSE)</f>
        <v>645.71859150199998</v>
      </c>
      <c r="Q144">
        <f>VLOOKUP($A144,[12]Erosi!$A$1:$G$310,7,FALSE)</f>
        <v>1173.2808951899999</v>
      </c>
      <c r="R144">
        <f>VLOOKUP($A144,[13]Banjir!$A$1:$G$310,7,FALSE)</f>
        <v>8.1558377511500007E-3</v>
      </c>
      <c r="S144">
        <f>VLOOKUP($A144,[14]Longsor!$A$1:$G$310,7,FALSE)</f>
        <v>0.47181930791999999</v>
      </c>
      <c r="T144">
        <f>VLOOKUP($A144,[15]Kekeringan!$A$1:$G$310,7,FALSE)</f>
        <v>0.63685577898000001</v>
      </c>
      <c r="U144">
        <f>VLOOKUP($A144,[16]NDVI!$A$1:$G$310,7,FALSE)</f>
        <v>0.64668352077799995</v>
      </c>
      <c r="V144">
        <f>VLOOKUP($A144,[17]NDWI!$A$1:$G$310,7,FALSE)</f>
        <v>-0.64414613686800004</v>
      </c>
      <c r="W144">
        <f>VLOOKUP($A144,[18]NDMI!$A$1:$G$310,7,FALSE)</f>
        <v>0.155303803883</v>
      </c>
      <c r="X144">
        <f>VLOOKUP($A144,[19]AridityIndex!$A$1:$G$310,7,FALSE)</f>
        <v>0.78861428274300005</v>
      </c>
      <c r="Y144">
        <f>VLOOKUP($A144,[20]temp_delta!$A$1:$G$310,7,FALSE)</f>
        <v>1.2381583030700001</v>
      </c>
      <c r="Z144">
        <f>VLOOKUP($A144,[21]temp_annual!$A$1:$G$310,7,FALSE)</f>
        <v>24.786497744999998</v>
      </c>
      <c r="AA144">
        <f>VLOOKUP($A144,[22]prec_delta!$A$1:$G$310,7,FALSE)</f>
        <v>-3.61571945158</v>
      </c>
      <c r="AB144">
        <f>VLOOKUP($A144,[23]prec_annual!$A$1:$G$310,7,FALSE)</f>
        <v>1196.5453841999999</v>
      </c>
      <c r="AC144">
        <f>VLOOKUP($A144,[24]DaerahIrigasi!$A$1:$G$310,7,FALSE)</f>
        <v>16798.983580100001</v>
      </c>
      <c r="AD144" s="1">
        <f>VLOOKUP($A144,[25]!_xlnm.Database,7,FALSE)</f>
        <v>3.3279312787799999</v>
      </c>
    </row>
    <row r="145" spans="1:30" x14ac:dyDescent="0.25">
      <c r="A145">
        <v>144</v>
      </c>
      <c r="B145" t="s">
        <v>337</v>
      </c>
      <c r="C145" t="s">
        <v>369</v>
      </c>
      <c r="D145" t="s">
        <v>146</v>
      </c>
      <c r="E145">
        <v>5308050</v>
      </c>
      <c r="F145">
        <f>VLOOKUP($A145,[1]Plantation_LC20!$A$1:$G$310,7,FALSE)</f>
        <v>51520.744530299999</v>
      </c>
      <c r="G145">
        <f>VLOOKUP($A145,[2]Jalan_RBI!$A$1:$G$310,7,FALSE)</f>
        <v>973.34658667899998</v>
      </c>
      <c r="H145">
        <f>VLOOKUP($A145,[3]HTI!$A$1:$G$310,7,FALSE)</f>
        <v>153586.93524300001</v>
      </c>
      <c r="I145">
        <f>VLOOKUP($A145,[4]HKM_HTR!$A$1:$G$310,7,FALSE)</f>
        <v>7760.0001630099996</v>
      </c>
      <c r="J145">
        <f>VLOOKUP($A145,[5]Forest!$A$1:$G$310,7,FALSE)</f>
        <v>493.61261503700001</v>
      </c>
      <c r="K145">
        <f>VLOOKUP($A145,[6]Sungai!$A$1:$G$310,7,FALSE)</f>
        <v>10486.184362</v>
      </c>
      <c r="L145">
        <f>VLOOKUP($A145,[7]Burnscars!$A$1:$G$310,7,FALSE)</f>
        <v>3005.7189514400002</v>
      </c>
      <c r="M145">
        <f>VLOOKUP($A145,[8]Danau!$A$1:$G$310,7,FALSE)</f>
        <v>18354.2921646</v>
      </c>
      <c r="N145">
        <f>VLOOKUP($A145,[9]Irigasi!$A$1:$G$310,7,FALSE)</f>
        <v>91734.670699099996</v>
      </c>
      <c r="O145">
        <f>VLOOKUP($A145,[10]BadanAir!$A$1:$G$310,7,FALSE)</f>
        <v>10246.3047114</v>
      </c>
      <c r="P145">
        <f>VLOOKUP($A145,[11]Deforestasi!$A$1:$G$310,7,FALSE)</f>
        <v>454.75911474999998</v>
      </c>
      <c r="Q145">
        <f>VLOOKUP($A145,[12]Erosi!$A$1:$G$310,7,FALSE)</f>
        <v>992.12872326000002</v>
      </c>
      <c r="R145">
        <f>VLOOKUP($A145,[13]Banjir!$A$1:$G$310,7,FALSE)</f>
        <v>2.4454368738500001E-2</v>
      </c>
      <c r="S145">
        <f>VLOOKUP($A145,[14]Longsor!$A$1:$G$310,7,FALSE)</f>
        <v>0.32952587404799999</v>
      </c>
      <c r="T145">
        <f>VLOOKUP($A145,[15]Kekeringan!$A$1:$G$310,7,FALSE)</f>
        <v>0.71755223421100001</v>
      </c>
      <c r="U145">
        <f>VLOOKUP($A145,[16]NDVI!$A$1:$G$310,7,FALSE)</f>
        <v>0.68932375581700001</v>
      </c>
      <c r="V145">
        <f>VLOOKUP($A145,[17]NDWI!$A$1:$G$310,7,FALSE)</f>
        <v>-0.67885521692999995</v>
      </c>
      <c r="W145">
        <f>VLOOKUP($A145,[18]NDMI!$A$1:$G$310,7,FALSE)</f>
        <v>0.21689328185500001</v>
      </c>
      <c r="X145">
        <f>VLOOKUP($A145,[19]AridityIndex!$A$1:$G$310,7,FALSE)</f>
        <v>0.79034772023800004</v>
      </c>
      <c r="Y145">
        <f>VLOOKUP($A145,[20]temp_delta!$A$1:$G$310,7,FALSE)</f>
        <v>1.2974301076800001</v>
      </c>
      <c r="Z145">
        <f>VLOOKUP($A145,[21]temp_annual!$A$1:$G$310,7,FALSE)</f>
        <v>25.4584804568</v>
      </c>
      <c r="AA145">
        <f>VLOOKUP($A145,[22]prec_delta!$A$1:$G$310,7,FALSE)</f>
        <v>-7.1432539661199996</v>
      </c>
      <c r="AB145">
        <f>VLOOKUP($A145,[23]prec_annual!$A$1:$G$310,7,FALSE)</f>
        <v>1269.1893141400001</v>
      </c>
      <c r="AC145">
        <f>VLOOKUP($A145,[24]DaerahIrigasi!$A$1:$G$310,7,FALSE)</f>
        <v>4929.5983263400003</v>
      </c>
      <c r="AD145" s="1">
        <f>VLOOKUP($A145,[25]!_xlnm.Database,7,FALSE)</f>
        <v>3.2877858338000001</v>
      </c>
    </row>
    <row r="146" spans="1:30" x14ac:dyDescent="0.25">
      <c r="A146">
        <v>145</v>
      </c>
      <c r="B146" t="s">
        <v>337</v>
      </c>
      <c r="C146" t="s">
        <v>369</v>
      </c>
      <c r="D146" t="s">
        <v>147</v>
      </c>
      <c r="E146">
        <v>5308060</v>
      </c>
      <c r="F146">
        <f>VLOOKUP($A146,[1]Plantation_LC20!$A$1:$G$310,7,FALSE)</f>
        <v>81381.462765999997</v>
      </c>
      <c r="G146">
        <f>VLOOKUP($A146,[2]Jalan_RBI!$A$1:$G$310,7,FALSE)</f>
        <v>1545.07033366</v>
      </c>
      <c r="H146">
        <f>VLOOKUP($A146,[3]HTI!$A$1:$G$310,7,FALSE)</f>
        <v>160479.89160599999</v>
      </c>
      <c r="I146">
        <f>VLOOKUP($A146,[4]HKM_HTR!$A$1:$G$310,7,FALSE)</f>
        <v>30611.806769700001</v>
      </c>
      <c r="J146">
        <f>VLOOKUP($A146,[5]Forest!$A$1:$G$310,7,FALSE)</f>
        <v>396.80842863800001</v>
      </c>
      <c r="K146">
        <f>VLOOKUP($A146,[6]Sungai!$A$1:$G$310,7,FALSE)</f>
        <v>49325.889521600002</v>
      </c>
      <c r="L146">
        <f>VLOOKUP($A146,[7]Burnscars!$A$1:$G$310,7,FALSE)</f>
        <v>2897.3954697200002</v>
      </c>
      <c r="M146">
        <f>VLOOKUP($A146,[8]Danau!$A$1:$G$310,7,FALSE)</f>
        <v>7229.2245867900001</v>
      </c>
      <c r="N146">
        <f>VLOOKUP($A146,[9]Irigasi!$A$1:$G$310,7,FALSE)</f>
        <v>128928.659593</v>
      </c>
      <c r="O146">
        <f>VLOOKUP($A146,[10]BadanAir!$A$1:$G$310,7,FALSE)</f>
        <v>8824.2871603099993</v>
      </c>
      <c r="P146">
        <f>VLOOKUP($A146,[11]Deforestasi!$A$1:$G$310,7,FALSE)</f>
        <v>1048.9353890299999</v>
      </c>
      <c r="Q146">
        <f>VLOOKUP($A146,[12]Erosi!$A$1:$G$310,7,FALSE)</f>
        <v>961.08049581199998</v>
      </c>
      <c r="R146">
        <f>VLOOKUP($A146,[13]Banjir!$A$1:$G$310,7,FALSE)</f>
        <v>1.39893751686E-2</v>
      </c>
      <c r="S146">
        <f>VLOOKUP($A146,[14]Longsor!$A$1:$G$310,7,FALSE)</f>
        <v>0.37794058725899998</v>
      </c>
      <c r="T146">
        <f>VLOOKUP($A146,[15]Kekeringan!$A$1:$G$310,7,FALSE)</f>
        <v>0.549939695384</v>
      </c>
      <c r="U146">
        <f>VLOOKUP($A146,[16]NDVI!$A$1:$G$310,7,FALSE)</f>
        <v>0.65276021590900002</v>
      </c>
      <c r="V146">
        <f>VLOOKUP($A146,[17]NDWI!$A$1:$G$310,7,FALSE)</f>
        <v>-0.64079824864099999</v>
      </c>
      <c r="W146">
        <f>VLOOKUP($A146,[18]NDMI!$A$1:$G$310,7,FALSE)</f>
        <v>0.199217656237</v>
      </c>
      <c r="X146">
        <f>VLOOKUP($A146,[19]AridityIndex!$A$1:$G$310,7,FALSE)</f>
        <v>0.79019519789199999</v>
      </c>
      <c r="Y146">
        <f>VLOOKUP($A146,[20]temp_delta!$A$1:$G$310,7,FALSE)</f>
        <v>1.2576970821</v>
      </c>
      <c r="Z146">
        <f>VLOOKUP($A146,[21]temp_annual!$A$1:$G$310,7,FALSE)</f>
        <v>25.334087667599999</v>
      </c>
      <c r="AA146">
        <f>VLOOKUP($A146,[22]prec_delta!$A$1:$G$310,7,FALSE)</f>
        <v>-4.1802670387800003</v>
      </c>
      <c r="AB146">
        <f>VLOOKUP($A146,[23]prec_annual!$A$1:$G$310,7,FALSE)</f>
        <v>1214.46390047</v>
      </c>
      <c r="AC146">
        <f>VLOOKUP($A146,[24]DaerahIrigasi!$A$1:$G$310,7,FALSE)</f>
        <v>8389.3484837399992</v>
      </c>
      <c r="AD146" s="1">
        <f>VLOOKUP($A146,[25]!_xlnm.Database,7,FALSE)</f>
        <v>3.1490439407399999</v>
      </c>
    </row>
    <row r="147" spans="1:30" x14ac:dyDescent="0.25">
      <c r="A147">
        <v>146</v>
      </c>
      <c r="B147" t="s">
        <v>337</v>
      </c>
      <c r="C147" t="s">
        <v>369</v>
      </c>
      <c r="D147" t="s">
        <v>148</v>
      </c>
      <c r="E147">
        <v>5308070</v>
      </c>
      <c r="F147">
        <f>VLOOKUP($A147,[1]Plantation_LC20!$A$1:$G$310,7,FALSE)</f>
        <v>94410.434204000005</v>
      </c>
      <c r="G147">
        <f>VLOOKUP($A147,[2]Jalan_RBI!$A$1:$G$310,7,FALSE)</f>
        <v>896.91818520300001</v>
      </c>
      <c r="H147">
        <f>VLOOKUP($A147,[3]HTI!$A$1:$G$310,7,FALSE)</f>
        <v>162405.587734</v>
      </c>
      <c r="I147">
        <f>VLOOKUP($A147,[4]HKM_HTR!$A$1:$G$310,7,FALSE)</f>
        <v>23296.7146956</v>
      </c>
      <c r="J147">
        <f>VLOOKUP($A147,[5]Forest!$A$1:$G$310,7,FALSE)</f>
        <v>710.22239331100002</v>
      </c>
      <c r="K147">
        <f>VLOOKUP($A147,[6]Sungai!$A$1:$G$310,7,FALSE)</f>
        <v>58301.323193099997</v>
      </c>
      <c r="L147">
        <f>VLOOKUP($A147,[7]Burnscars!$A$1:$G$310,7,FALSE)</f>
        <v>6446.6785627899999</v>
      </c>
      <c r="M147">
        <f>VLOOKUP($A147,[8]Danau!$A$1:$G$310,7,FALSE)</f>
        <v>6116.9543298199997</v>
      </c>
      <c r="N147">
        <f>VLOOKUP($A147,[9]Irigasi!$A$1:$G$310,7,FALSE)</f>
        <v>142634.84315100001</v>
      </c>
      <c r="O147">
        <f>VLOOKUP($A147,[10]BadanAir!$A$1:$G$310,7,FALSE)</f>
        <v>20909.163360899998</v>
      </c>
      <c r="P147">
        <f>VLOOKUP($A147,[11]Deforestasi!$A$1:$G$310,7,FALSE)</f>
        <v>2012.4351323400001</v>
      </c>
      <c r="Q147">
        <f>VLOOKUP($A147,[12]Erosi!$A$1:$G$310,7,FALSE)</f>
        <v>2149.8231687699999</v>
      </c>
      <c r="R147">
        <f>VLOOKUP($A147,[13]Banjir!$A$1:$G$310,7,FALSE)</f>
        <v>2.1969699489900001E-2</v>
      </c>
      <c r="S147">
        <f>VLOOKUP($A147,[14]Longsor!$A$1:$G$310,7,FALSE)</f>
        <v>0.29342955622599998</v>
      </c>
      <c r="T147">
        <f>VLOOKUP($A147,[15]Kekeringan!$A$1:$G$310,7,FALSE)</f>
        <v>0.50706759722100003</v>
      </c>
      <c r="U147">
        <f>VLOOKUP($A147,[16]NDVI!$A$1:$G$310,7,FALSE)</f>
        <v>0.61712655727499999</v>
      </c>
      <c r="V147">
        <f>VLOOKUP($A147,[17]NDWI!$A$1:$G$310,7,FALSE)</f>
        <v>-0.61673501611399995</v>
      </c>
      <c r="W147">
        <f>VLOOKUP($A147,[18]NDMI!$A$1:$G$310,7,FALSE)</f>
        <v>0.17870352061</v>
      </c>
      <c r="X147">
        <f>VLOOKUP($A147,[19]AridityIndex!$A$1:$G$310,7,FALSE)</f>
        <v>0.80097815339699996</v>
      </c>
      <c r="Y147">
        <f>VLOOKUP($A147,[20]temp_delta!$A$1:$G$310,7,FALSE)</f>
        <v>1.28539778805</v>
      </c>
      <c r="Z147">
        <f>VLOOKUP($A147,[21]temp_annual!$A$1:$G$310,7,FALSE)</f>
        <v>26.491827424099998</v>
      </c>
      <c r="AA147">
        <f>VLOOKUP($A147,[22]prec_delta!$A$1:$G$310,7,FALSE)</f>
        <v>-3.94130575368</v>
      </c>
      <c r="AB147">
        <f>VLOOKUP($A147,[23]prec_annual!$A$1:$G$310,7,FALSE)</f>
        <v>1222.6552423000001</v>
      </c>
      <c r="AC147">
        <f>VLOOKUP($A147,[24]DaerahIrigasi!$A$1:$G$310,7,FALSE)</f>
        <v>7963.9048577000003</v>
      </c>
      <c r="AD147" s="1">
        <f>VLOOKUP($A147,[25]!_xlnm.Database,7,FALSE)</f>
        <v>2.6408757769700002</v>
      </c>
    </row>
    <row r="148" spans="1:30" x14ac:dyDescent="0.25">
      <c r="A148">
        <v>147</v>
      </c>
      <c r="B148" t="s">
        <v>337</v>
      </c>
      <c r="C148" t="s">
        <v>370</v>
      </c>
      <c r="D148" t="s">
        <v>149</v>
      </c>
      <c r="E148">
        <v>5309010</v>
      </c>
      <c r="F148">
        <f>VLOOKUP($A148,[1]Plantation_LC20!$A$1:$G$310,7,FALSE)</f>
        <v>4518.0282487300001</v>
      </c>
      <c r="G148">
        <f>VLOOKUP($A148,[2]Jalan_RBI!$A$1:$G$310,7,FALSE)</f>
        <v>1792.6201620300001</v>
      </c>
      <c r="H148">
        <f>VLOOKUP($A148,[3]HTI!$A$1:$G$310,7,FALSE)</f>
        <v>183406.113304</v>
      </c>
      <c r="I148">
        <f>VLOOKUP($A148,[4]HKM_HTR!$A$1:$G$310,7,FALSE)</f>
        <v>4017.2847046299999</v>
      </c>
      <c r="J148">
        <f>VLOOKUP($A148,[5]Forest!$A$1:$G$310,7,FALSE)</f>
        <v>462.82561542500002</v>
      </c>
      <c r="K148">
        <f>VLOOKUP($A148,[6]Sungai!$A$1:$G$310,7,FALSE)</f>
        <v>5912.3943234899998</v>
      </c>
      <c r="L148">
        <f>VLOOKUP($A148,[7]Burnscars!$A$1:$G$310,7,FALSE)</f>
        <v>6266.4743368700001</v>
      </c>
      <c r="M148">
        <f>VLOOKUP($A148,[8]Danau!$A$1:$G$310,7,FALSE)</f>
        <v>5753.0887775000001</v>
      </c>
      <c r="N148">
        <f>VLOOKUP($A148,[9]Irigasi!$A$1:$G$310,7,FALSE)</f>
        <v>18421.285966799998</v>
      </c>
      <c r="O148">
        <f>VLOOKUP($A148,[10]BadanAir!$A$1:$G$310,7,FALSE)</f>
        <v>18002.395497699999</v>
      </c>
      <c r="P148">
        <f>VLOOKUP($A148,[11]Deforestasi!$A$1:$G$310,7,FALSE)</f>
        <v>599.02862101799997</v>
      </c>
      <c r="Q148">
        <f>VLOOKUP($A148,[12]Erosi!$A$1:$G$310,7,FALSE)</f>
        <v>495.25115695800002</v>
      </c>
      <c r="R148">
        <f>VLOOKUP($A148,[13]Banjir!$A$1:$G$310,7,FALSE)</f>
        <v>1.3950904166E-2</v>
      </c>
      <c r="S148">
        <f>VLOOKUP($A148,[14]Longsor!$A$1:$G$310,7,FALSE)</f>
        <v>0.41845817558999998</v>
      </c>
      <c r="T148">
        <f>VLOOKUP($A148,[15]Kekeringan!$A$1:$G$310,7,FALSE)</f>
        <v>0.59259693005199998</v>
      </c>
      <c r="U148">
        <f>VLOOKUP($A148,[16]NDVI!$A$1:$G$310,7,FALSE)</f>
        <v>0</v>
      </c>
      <c r="V148">
        <f>VLOOKUP($A148,[17]NDWI!$A$1:$G$310,7,FALSE)</f>
        <v>-0.77348910338700005</v>
      </c>
      <c r="W148">
        <f>VLOOKUP($A148,[18]NDMI!$A$1:$G$310,7,FALSE)</f>
        <v>0.387691869252</v>
      </c>
      <c r="X148">
        <f>VLOOKUP($A148,[19]AridityIndex!$A$1:$G$310,7,FALSE)</f>
        <v>0.77514536473600004</v>
      </c>
      <c r="Y148">
        <f>VLOOKUP($A148,[20]temp_delta!$A$1:$G$310,7,FALSE)</f>
        <v>1.3495994839200001</v>
      </c>
      <c r="Z148">
        <f>VLOOKUP($A148,[21]temp_annual!$A$1:$G$310,7,FALSE)</f>
        <v>25.448834843099998</v>
      </c>
      <c r="AA148">
        <f>VLOOKUP($A148,[22]prec_delta!$A$1:$G$310,7,FALSE)</f>
        <v>-20.914998839999999</v>
      </c>
      <c r="AB148">
        <f>VLOOKUP($A148,[23]prec_annual!$A$1:$G$310,7,FALSE)</f>
        <v>1339.1191180400001</v>
      </c>
      <c r="AC148">
        <f>VLOOKUP($A148,[24]DaerahIrigasi!$A$1:$G$310,7,FALSE)</f>
        <v>12447.154573100001</v>
      </c>
      <c r="AD148" s="1">
        <f>VLOOKUP($A148,[25]!_xlnm.Database,7,FALSE)</f>
        <v>3.0894482884199999</v>
      </c>
    </row>
    <row r="149" spans="1:30" x14ac:dyDescent="0.25">
      <c r="A149">
        <v>148</v>
      </c>
      <c r="B149" t="s">
        <v>337</v>
      </c>
      <c r="C149" t="s">
        <v>370</v>
      </c>
      <c r="D149" t="s">
        <v>150</v>
      </c>
      <c r="E149">
        <v>5309011</v>
      </c>
      <c r="F149">
        <f>VLOOKUP($A149,[1]Plantation_LC20!$A$1:$G$310,7,FALSE)</f>
        <v>11489.705916299999</v>
      </c>
      <c r="G149">
        <f>VLOOKUP($A149,[2]Jalan_RBI!$A$1:$G$310,7,FALSE)</f>
        <v>1521.7145118799999</v>
      </c>
      <c r="H149">
        <f>VLOOKUP($A149,[3]HTI!$A$1:$G$310,7,FALSE)</f>
        <v>192074.54736299999</v>
      </c>
      <c r="I149">
        <f>VLOOKUP($A149,[4]HKM_HTR!$A$1:$G$310,7,FALSE)</f>
        <v>6308.2809255700004</v>
      </c>
      <c r="J149">
        <f>VLOOKUP($A149,[5]Forest!$A$1:$G$310,7,FALSE)</f>
        <v>307.977190307</v>
      </c>
      <c r="K149">
        <f>VLOOKUP($A149,[6]Sungai!$A$1:$G$310,7,FALSE)</f>
        <v>6487.8080225200001</v>
      </c>
      <c r="L149">
        <f>VLOOKUP($A149,[7]Burnscars!$A$1:$G$310,7,FALSE)</f>
        <v>3204.9012287099999</v>
      </c>
      <c r="M149">
        <f>VLOOKUP($A149,[8]Danau!$A$1:$G$310,7,FALSE)</f>
        <v>6124.9146951499997</v>
      </c>
      <c r="N149">
        <f>VLOOKUP($A149,[9]Irigasi!$A$1:$G$310,7,FALSE)</f>
        <v>24911.336292200001</v>
      </c>
      <c r="O149">
        <f>VLOOKUP($A149,[10]BadanAir!$A$1:$G$310,7,FALSE)</f>
        <v>6670.14156129</v>
      </c>
      <c r="P149">
        <f>VLOOKUP($A149,[11]Deforestasi!$A$1:$G$310,7,FALSE)</f>
        <v>583.26582614999995</v>
      </c>
      <c r="Q149">
        <f>VLOOKUP($A149,[12]Erosi!$A$1:$G$310,7,FALSE)</f>
        <v>704.83152617799999</v>
      </c>
      <c r="R149">
        <f>VLOOKUP($A149,[13]Banjir!$A$1:$G$310,7,FALSE)</f>
        <v>2.15318253196E-2</v>
      </c>
      <c r="S149">
        <f>VLOOKUP($A149,[14]Longsor!$A$1:$G$310,7,FALSE)</f>
        <v>0.30295042242499998</v>
      </c>
      <c r="T149">
        <f>VLOOKUP($A149,[15]Kekeringan!$A$1:$G$310,7,FALSE)</f>
        <v>0.54396091781900002</v>
      </c>
      <c r="U149">
        <f>VLOOKUP($A149,[16]NDVI!$A$1:$G$310,7,FALSE)</f>
        <v>0.81773996517900005</v>
      </c>
      <c r="V149">
        <f>VLOOKUP($A149,[17]NDWI!$A$1:$G$310,7,FALSE)</f>
        <v>-0.75252760218799997</v>
      </c>
      <c r="W149">
        <f>VLOOKUP($A149,[18]NDMI!$A$1:$G$310,7,FALSE)</f>
        <v>0.35303834223699998</v>
      </c>
      <c r="X149">
        <f>VLOOKUP($A149,[19]AridityIndex!$A$1:$G$310,7,FALSE)</f>
        <v>0.78681187510999995</v>
      </c>
      <c r="Y149">
        <f>VLOOKUP($A149,[20]temp_delta!$A$1:$G$310,7,FALSE)</f>
        <v>1.3170419879499999</v>
      </c>
      <c r="Z149">
        <f>VLOOKUP($A149,[21]temp_annual!$A$1:$G$310,7,FALSE)</f>
        <v>25.6241549742</v>
      </c>
      <c r="AA149">
        <f>VLOOKUP($A149,[22]prec_delta!$A$1:$G$310,7,FALSE)</f>
        <v>-16.677786652000002</v>
      </c>
      <c r="AB149">
        <f>VLOOKUP($A149,[23]prec_annual!$A$1:$G$310,7,FALSE)</f>
        <v>1257.2001591200001</v>
      </c>
      <c r="AC149">
        <f>VLOOKUP($A149,[24]DaerahIrigasi!$A$1:$G$310,7,FALSE)</f>
        <v>23302.002995899998</v>
      </c>
      <c r="AD149" s="1">
        <f>VLOOKUP($A149,[25]!_xlnm.Database,7,FALSE)</f>
        <v>2.7996819200499998</v>
      </c>
    </row>
    <row r="150" spans="1:30" x14ac:dyDescent="0.25">
      <c r="A150">
        <v>149</v>
      </c>
      <c r="B150" t="s">
        <v>337</v>
      </c>
      <c r="C150" t="s">
        <v>370</v>
      </c>
      <c r="D150" t="s">
        <v>151</v>
      </c>
      <c r="E150">
        <v>5309012</v>
      </c>
      <c r="F150">
        <f>VLOOKUP($A150,[1]Plantation_LC20!$A$1:$G$310,7,FALSE)</f>
        <v>5703.1289894600004</v>
      </c>
      <c r="G150">
        <f>VLOOKUP($A150,[2]Jalan_RBI!$A$1:$G$310,7,FALSE)</f>
        <v>2043.60360655</v>
      </c>
      <c r="H150">
        <f>VLOOKUP($A150,[3]HTI!$A$1:$G$310,7,FALSE)</f>
        <v>177066.38236700001</v>
      </c>
      <c r="I150">
        <f>VLOOKUP($A150,[4]HKM_HTR!$A$1:$G$310,7,FALSE)</f>
        <v>5139.6973258899998</v>
      </c>
      <c r="J150">
        <f>VLOOKUP($A150,[5]Forest!$A$1:$G$310,7,FALSE)</f>
        <v>636.89055352000003</v>
      </c>
      <c r="K150">
        <f>VLOOKUP($A150,[6]Sungai!$A$1:$G$310,7,FALSE)</f>
        <v>8133.4762157499999</v>
      </c>
      <c r="L150">
        <f>VLOOKUP($A150,[7]Burnscars!$A$1:$G$310,7,FALSE)</f>
        <v>5607.15716987</v>
      </c>
      <c r="M150">
        <f>VLOOKUP($A150,[8]Danau!$A$1:$G$310,7,FALSE)</f>
        <v>4733.5606443999995</v>
      </c>
      <c r="N150">
        <f>VLOOKUP($A150,[9]Irigasi!$A$1:$G$310,7,FALSE)</f>
        <v>26392.895547100001</v>
      </c>
      <c r="O150">
        <f>VLOOKUP($A150,[10]BadanAir!$A$1:$G$310,7,FALSE)</f>
        <v>20626.9175048</v>
      </c>
      <c r="P150">
        <f>VLOOKUP($A150,[11]Deforestasi!$A$1:$G$310,7,FALSE)</f>
        <v>654.83217549300002</v>
      </c>
      <c r="Q150">
        <f>VLOOKUP($A150,[12]Erosi!$A$1:$G$310,7,FALSE)</f>
        <v>850.14156243299999</v>
      </c>
      <c r="R150">
        <f>VLOOKUP($A150,[13]Banjir!$A$1:$G$310,7,FALSE)</f>
        <v>7.1436145046799996E-3</v>
      </c>
      <c r="S150">
        <f>VLOOKUP($A150,[14]Longsor!$A$1:$G$310,7,FALSE)</f>
        <v>0.461687771513</v>
      </c>
      <c r="T150">
        <f>VLOOKUP($A150,[15]Kekeringan!$A$1:$G$310,7,FALSE)</f>
        <v>0.58189698007799995</v>
      </c>
      <c r="U150">
        <f>VLOOKUP($A150,[16]NDVI!$A$1:$G$310,7,FALSE)</f>
        <v>0.71014952932200004</v>
      </c>
      <c r="V150">
        <f>VLOOKUP($A150,[17]NDWI!$A$1:$G$310,7,FALSE)</f>
        <v>-0.685756812961</v>
      </c>
      <c r="W150">
        <f>VLOOKUP($A150,[18]NDMI!$A$1:$G$310,7,FALSE)</f>
        <v>0.26791180195999997</v>
      </c>
      <c r="X150">
        <f>VLOOKUP($A150,[19]AridityIndex!$A$1:$G$310,7,FALSE)</f>
        <v>0.75723336416499998</v>
      </c>
      <c r="Y150">
        <f>VLOOKUP($A150,[20]temp_delta!$A$1:$G$310,7,FALSE)</f>
        <v>1.3414528886699999</v>
      </c>
      <c r="Z150">
        <f>VLOOKUP($A150,[21]temp_annual!$A$1:$G$310,7,FALSE)</f>
        <v>25.405693015099999</v>
      </c>
      <c r="AA150">
        <f>VLOOKUP($A150,[22]prec_delta!$A$1:$G$310,7,FALSE)</f>
        <v>-20.105412211099999</v>
      </c>
      <c r="AB150">
        <f>VLOOKUP($A150,[23]prec_annual!$A$1:$G$310,7,FALSE)</f>
        <v>1345.5785042099999</v>
      </c>
      <c r="AC150">
        <f>VLOOKUP($A150,[24]DaerahIrigasi!$A$1:$G$310,7,FALSE)</f>
        <v>20222.223892999998</v>
      </c>
      <c r="AD150" s="1">
        <f>VLOOKUP($A150,[25]!_xlnm.Database,7,FALSE)</f>
        <v>3.1157884779099998</v>
      </c>
    </row>
    <row r="151" spans="1:30" x14ac:dyDescent="0.25">
      <c r="A151">
        <v>150</v>
      </c>
      <c r="B151" t="s">
        <v>337</v>
      </c>
      <c r="C151" t="s">
        <v>370</v>
      </c>
      <c r="D151" t="s">
        <v>152</v>
      </c>
      <c r="E151">
        <v>5309020</v>
      </c>
      <c r="F151">
        <f>VLOOKUP($A151,[1]Plantation_LC20!$A$1:$G$310,7,FALSE)</f>
        <v>11133.4507202</v>
      </c>
      <c r="G151">
        <f>VLOOKUP($A151,[2]Jalan_RBI!$A$1:$G$310,7,FALSE)</f>
        <v>2526.5362872000001</v>
      </c>
      <c r="H151">
        <f>VLOOKUP($A151,[3]HTI!$A$1:$G$310,7,FALSE)</f>
        <v>209998.572335</v>
      </c>
      <c r="I151">
        <f>VLOOKUP($A151,[4]HKM_HTR!$A$1:$G$310,7,FALSE)</f>
        <v>10126.524634199999</v>
      </c>
      <c r="J151">
        <f>VLOOKUP($A151,[5]Forest!$A$1:$G$310,7,FALSE)</f>
        <v>650.31110072700005</v>
      </c>
      <c r="K151">
        <f>VLOOKUP($A151,[6]Sungai!$A$1:$G$310,7,FALSE)</f>
        <v>33479.759779</v>
      </c>
      <c r="L151">
        <f>VLOOKUP($A151,[7]Burnscars!$A$1:$G$310,7,FALSE)</f>
        <v>3048.2437260000002</v>
      </c>
      <c r="M151">
        <f>VLOOKUP($A151,[8]Danau!$A$1:$G$310,7,FALSE)</f>
        <v>7065.0973823300001</v>
      </c>
      <c r="N151">
        <f>VLOOKUP($A151,[9]Irigasi!$A$1:$G$310,7,FALSE)</f>
        <v>48638.974297799999</v>
      </c>
      <c r="O151">
        <f>VLOOKUP($A151,[10]BadanAir!$A$1:$G$310,7,FALSE)</f>
        <v>9773.5345918399998</v>
      </c>
      <c r="P151">
        <f>VLOOKUP($A151,[11]Deforestasi!$A$1:$G$310,7,FALSE)</f>
        <v>566.81891575199995</v>
      </c>
      <c r="Q151">
        <f>VLOOKUP($A151,[12]Erosi!$A$1:$G$310,7,FALSE)</f>
        <v>400.25642873200002</v>
      </c>
      <c r="R151">
        <f>VLOOKUP($A151,[13]Banjir!$A$1:$G$310,7,FALSE)</f>
        <v>2.1198678388700001E-2</v>
      </c>
      <c r="S151">
        <f>VLOOKUP($A151,[14]Longsor!$A$1:$G$310,7,FALSE)</f>
        <v>0.393965031021</v>
      </c>
      <c r="T151">
        <f>VLOOKUP($A151,[15]Kekeringan!$A$1:$G$310,7,FALSE)</f>
        <v>0.62750994921699998</v>
      </c>
      <c r="U151">
        <f>VLOOKUP($A151,[16]NDVI!$A$1:$G$310,7,FALSE)</f>
        <v>0.80577141624899995</v>
      </c>
      <c r="V151">
        <f>VLOOKUP($A151,[17]NDWI!$A$1:$G$310,7,FALSE)</f>
        <v>-0.741106164766</v>
      </c>
      <c r="W151">
        <f>VLOOKUP($A151,[18]NDMI!$A$1:$G$310,7,FALSE)</f>
        <v>0.34324390431000001</v>
      </c>
      <c r="X151">
        <f>VLOOKUP($A151,[19]AridityIndex!$A$1:$G$310,7,FALSE)</f>
        <v>0.78374249730000001</v>
      </c>
      <c r="Y151">
        <f>VLOOKUP($A151,[20]temp_delta!$A$1:$G$310,7,FALSE)</f>
        <v>1.2569793524099999</v>
      </c>
      <c r="Z151">
        <f>VLOOKUP($A151,[21]temp_annual!$A$1:$G$310,7,FALSE)</f>
        <v>25.439775213600001</v>
      </c>
      <c r="AA151">
        <f>VLOOKUP($A151,[22]prec_delta!$A$1:$G$310,7,FALSE)</f>
        <v>-17.136980078400001</v>
      </c>
      <c r="AB151">
        <f>VLOOKUP($A151,[23]prec_annual!$A$1:$G$310,7,FALSE)</f>
        <v>1207.0163884799999</v>
      </c>
      <c r="AC151">
        <f>VLOOKUP($A151,[24]DaerahIrigasi!$A$1:$G$310,7,FALSE)</f>
        <v>47346.092285400002</v>
      </c>
      <c r="AD151" s="1">
        <f>VLOOKUP($A151,[25]!_xlnm.Database,7,FALSE)</f>
        <v>2.80900942312</v>
      </c>
    </row>
    <row r="152" spans="1:30" x14ac:dyDescent="0.25">
      <c r="A152">
        <v>151</v>
      </c>
      <c r="B152" t="s">
        <v>337</v>
      </c>
      <c r="C152" t="s">
        <v>370</v>
      </c>
      <c r="D152" t="s">
        <v>153</v>
      </c>
      <c r="E152">
        <v>5309021</v>
      </c>
      <c r="F152">
        <f>VLOOKUP($A152,[1]Plantation_LC20!$A$1:$G$310,7,FALSE)</f>
        <v>7650.1178650299998</v>
      </c>
      <c r="G152">
        <f>VLOOKUP($A152,[2]Jalan_RBI!$A$1:$G$310,7,FALSE)</f>
        <v>1360.54012227</v>
      </c>
      <c r="H152">
        <f>VLOOKUP($A152,[3]HTI!$A$1:$G$310,7,FALSE)</f>
        <v>195753.48808800001</v>
      </c>
      <c r="I152">
        <f>VLOOKUP($A152,[4]HKM_HTR!$A$1:$G$310,7,FALSE)</f>
        <v>1900.67607853</v>
      </c>
      <c r="J152">
        <f>VLOOKUP($A152,[5]Forest!$A$1:$G$310,7,FALSE)</f>
        <v>338.81526934099998</v>
      </c>
      <c r="K152">
        <f>VLOOKUP($A152,[6]Sungai!$A$1:$G$310,7,FALSE)</f>
        <v>23488.066926</v>
      </c>
      <c r="L152">
        <f>VLOOKUP($A152,[7]Burnscars!$A$1:$G$310,7,FALSE)</f>
        <v>6849.2703408199995</v>
      </c>
      <c r="M152">
        <f>VLOOKUP($A152,[8]Danau!$A$1:$G$310,7,FALSE)</f>
        <v>11196.141990399999</v>
      </c>
      <c r="N152">
        <f>VLOOKUP($A152,[9]Irigasi!$A$1:$G$310,7,FALSE)</f>
        <v>44067.801288100003</v>
      </c>
      <c r="O152">
        <f>VLOOKUP($A152,[10]BadanAir!$A$1:$G$310,7,FALSE)</f>
        <v>16383.003003100001</v>
      </c>
      <c r="P152">
        <f>VLOOKUP($A152,[11]Deforestasi!$A$1:$G$310,7,FALSE)</f>
        <v>547.24494365500004</v>
      </c>
      <c r="Q152">
        <f>VLOOKUP($A152,[12]Erosi!$A$1:$G$310,7,FALSE)</f>
        <v>568.40936329800002</v>
      </c>
      <c r="R152">
        <f>VLOOKUP($A152,[13]Banjir!$A$1:$G$310,7,FALSE)</f>
        <v>8.0567107776999998E-3</v>
      </c>
      <c r="S152">
        <f>VLOOKUP($A152,[14]Longsor!$A$1:$G$310,7,FALSE)</f>
        <v>0.36008265398599998</v>
      </c>
      <c r="T152">
        <f>VLOOKUP($A152,[15]Kekeringan!$A$1:$G$310,7,FALSE)</f>
        <v>0.57140509340199996</v>
      </c>
      <c r="U152">
        <f>VLOOKUP($A152,[16]NDVI!$A$1:$G$310,7,FALSE)</f>
        <v>0.83867209269999998</v>
      </c>
      <c r="V152">
        <f>VLOOKUP($A152,[17]NDWI!$A$1:$G$310,7,FALSE)</f>
        <v>-0.76556785149499995</v>
      </c>
      <c r="W152">
        <f>VLOOKUP($A152,[18]NDMI!$A$1:$G$310,7,FALSE)</f>
        <v>0.39842654671</v>
      </c>
      <c r="X152">
        <f>VLOOKUP($A152,[19]AridityIndex!$A$1:$G$310,7,FALSE)</f>
        <v>0.78353026877099996</v>
      </c>
      <c r="Y152">
        <f>VLOOKUP($A152,[20]temp_delta!$A$1:$G$310,7,FALSE)</f>
        <v>1.26143095459</v>
      </c>
      <c r="Z152">
        <f>VLOOKUP($A152,[21]temp_annual!$A$1:$G$310,7,FALSE)</f>
        <v>24.842660046799999</v>
      </c>
      <c r="AA152">
        <f>VLOOKUP($A152,[22]prec_delta!$A$1:$G$310,7,FALSE)</f>
        <v>-14.2141637387</v>
      </c>
      <c r="AB152">
        <f>VLOOKUP($A152,[23]prec_annual!$A$1:$G$310,7,FALSE)</f>
        <v>1216.95641873</v>
      </c>
      <c r="AC152">
        <f>VLOOKUP($A152,[24]DaerahIrigasi!$A$1:$G$310,7,FALSE)</f>
        <v>42098.888811600002</v>
      </c>
      <c r="AD152" s="1">
        <f>VLOOKUP($A152,[25]!_xlnm.Database,7,FALSE)</f>
        <v>3.1074530136099998</v>
      </c>
    </row>
    <row r="153" spans="1:30" x14ac:dyDescent="0.25">
      <c r="A153">
        <v>152</v>
      </c>
      <c r="B153" t="s">
        <v>337</v>
      </c>
      <c r="C153" t="s">
        <v>370</v>
      </c>
      <c r="D153" t="s">
        <v>154</v>
      </c>
      <c r="E153">
        <v>5309030</v>
      </c>
      <c r="F153">
        <f>VLOOKUP($A153,[1]Plantation_LC20!$A$1:$G$310,7,FALSE)</f>
        <v>12389.9145109</v>
      </c>
      <c r="G153">
        <f>VLOOKUP($A153,[2]Jalan_RBI!$A$1:$G$310,7,FALSE)</f>
        <v>1402.9865442299999</v>
      </c>
      <c r="H153">
        <f>VLOOKUP($A153,[3]HTI!$A$1:$G$310,7,FALSE)</f>
        <v>187858.076906</v>
      </c>
      <c r="I153">
        <f>VLOOKUP($A153,[4]HKM_HTR!$A$1:$G$310,7,FALSE)</f>
        <v>1666.09651925</v>
      </c>
      <c r="J153">
        <f>VLOOKUP($A153,[5]Forest!$A$1:$G$310,7,FALSE)</f>
        <v>312.92552737199998</v>
      </c>
      <c r="K153">
        <f>VLOOKUP($A153,[6]Sungai!$A$1:$G$310,7,FALSE)</f>
        <v>22643.1943962</v>
      </c>
      <c r="L153">
        <f>VLOOKUP($A153,[7]Burnscars!$A$1:$G$310,7,FALSE)</f>
        <v>12771.7147061</v>
      </c>
      <c r="M153">
        <f>VLOOKUP($A153,[8]Danau!$A$1:$G$310,7,FALSE)</f>
        <v>8337.6404870599999</v>
      </c>
      <c r="N153">
        <f>VLOOKUP($A153,[9]Irigasi!$A$1:$G$310,7,FALSE)</f>
        <v>45734.145394300001</v>
      </c>
      <c r="O153">
        <f>VLOOKUP($A153,[10]BadanAir!$A$1:$G$310,7,FALSE)</f>
        <v>18365.080656599999</v>
      </c>
      <c r="P153">
        <f>VLOOKUP($A153,[11]Deforestasi!$A$1:$G$310,7,FALSE)</f>
        <v>1033.23538254</v>
      </c>
      <c r="Q153">
        <f>VLOOKUP($A153,[12]Erosi!$A$1:$G$310,7,FALSE)</f>
        <v>270.77057320699998</v>
      </c>
      <c r="R153">
        <f>VLOOKUP($A153,[13]Banjir!$A$1:$G$310,7,FALSE)</f>
        <v>3.2387897772400001E-5</v>
      </c>
      <c r="S153">
        <f>VLOOKUP($A153,[14]Longsor!$A$1:$G$310,7,FALSE)</f>
        <v>0.34748523722300001</v>
      </c>
      <c r="T153">
        <f>VLOOKUP($A153,[15]Kekeringan!$A$1:$G$310,7,FALSE)</f>
        <v>0.54390483989000005</v>
      </c>
      <c r="U153">
        <f>VLOOKUP($A153,[16]NDVI!$A$1:$G$310,7,FALSE)</f>
        <v>0.78118087076800002</v>
      </c>
      <c r="V153">
        <f>VLOOKUP($A153,[17]NDWI!$A$1:$G$310,7,FALSE)</f>
        <v>-0.72836399770600002</v>
      </c>
      <c r="W153">
        <f>VLOOKUP($A153,[18]NDMI!$A$1:$G$310,7,FALSE)</f>
        <v>0.330491457928</v>
      </c>
      <c r="X153">
        <f>VLOOKUP($A153,[19]AridityIndex!$A$1:$G$310,7,FALSE)</f>
        <v>0.76127342088100003</v>
      </c>
      <c r="Y153">
        <f>VLOOKUP($A153,[20]temp_delta!$A$1:$G$310,7,FALSE)</f>
        <v>1.2943601249000001</v>
      </c>
      <c r="Z153">
        <f>VLOOKUP($A153,[21]temp_annual!$A$1:$G$310,7,FALSE)</f>
        <v>25.3145326064</v>
      </c>
      <c r="AA153">
        <f>VLOOKUP($A153,[22]prec_delta!$A$1:$G$310,7,FALSE)</f>
        <v>-13.6632359217</v>
      </c>
      <c r="AB153">
        <f>VLOOKUP($A153,[23]prec_annual!$A$1:$G$310,7,FALSE)</f>
        <v>1260.96011015</v>
      </c>
      <c r="AC153">
        <f>VLOOKUP($A153,[24]DaerahIrigasi!$A$1:$G$310,7,FALSE)</f>
        <v>38319.507457699998</v>
      </c>
      <c r="AD153" s="1">
        <f>VLOOKUP($A153,[25]!_xlnm.Database,7,FALSE)</f>
        <v>2.9661774090600002</v>
      </c>
    </row>
    <row r="154" spans="1:30" x14ac:dyDescent="0.25">
      <c r="A154">
        <v>153</v>
      </c>
      <c r="B154" t="s">
        <v>337</v>
      </c>
      <c r="C154" t="s">
        <v>370</v>
      </c>
      <c r="D154" t="s">
        <v>155</v>
      </c>
      <c r="E154">
        <v>5309031</v>
      </c>
      <c r="F154">
        <f>VLOOKUP($A154,[1]Plantation_LC20!$A$1:$G$310,7,FALSE)</f>
        <v>6568.8436957399999</v>
      </c>
      <c r="G154">
        <f>VLOOKUP($A154,[2]Jalan_RBI!$A$1:$G$310,7,FALSE)</f>
        <v>1162.6695092299999</v>
      </c>
      <c r="H154">
        <f>VLOOKUP($A154,[3]HTI!$A$1:$G$310,7,FALSE)</f>
        <v>191983.30294699999</v>
      </c>
      <c r="I154">
        <f>VLOOKUP($A154,[4]HKM_HTR!$A$1:$G$310,7,FALSE)</f>
        <v>1394.5391286500001</v>
      </c>
      <c r="J154">
        <f>VLOOKUP($A154,[5]Forest!$A$1:$G$310,7,FALSE)</f>
        <v>537.92535319000001</v>
      </c>
      <c r="K154">
        <f>VLOOKUP($A154,[6]Sungai!$A$1:$G$310,7,FALSE)</f>
        <v>26799.080549099999</v>
      </c>
      <c r="L154">
        <f>VLOOKUP($A154,[7]Burnscars!$A$1:$G$310,7,FALSE)</f>
        <v>9933.3292952699994</v>
      </c>
      <c r="M154">
        <f>VLOOKUP($A154,[8]Danau!$A$1:$G$310,7,FALSE)</f>
        <v>5933.6252389399997</v>
      </c>
      <c r="N154">
        <f>VLOOKUP($A154,[9]Irigasi!$A$1:$G$310,7,FALSE)</f>
        <v>48867.911917799996</v>
      </c>
      <c r="O154">
        <f>VLOOKUP($A154,[10]BadanAir!$A$1:$G$310,7,FALSE)</f>
        <v>19439.592717</v>
      </c>
      <c r="P154">
        <f>VLOOKUP($A154,[11]Deforestasi!$A$1:$G$310,7,FALSE)</f>
        <v>683.76286249600003</v>
      </c>
      <c r="Q154">
        <f>VLOOKUP($A154,[12]Erosi!$A$1:$G$310,7,FALSE)</f>
        <v>363.40305495500002</v>
      </c>
      <c r="R154">
        <f>VLOOKUP($A154,[13]Banjir!$A$1:$G$310,7,FALSE)</f>
        <v>1.6856930616999999E-2</v>
      </c>
      <c r="S154">
        <f>VLOOKUP($A154,[14]Longsor!$A$1:$G$310,7,FALSE)</f>
        <v>0.26440602836900001</v>
      </c>
      <c r="T154">
        <f>VLOOKUP($A154,[15]Kekeringan!$A$1:$G$310,7,FALSE)</f>
        <v>0.56200886535399996</v>
      </c>
      <c r="U154">
        <f>VLOOKUP($A154,[16]NDVI!$A$1:$G$310,7,FALSE)</f>
        <v>0.82377920611099997</v>
      </c>
      <c r="V154">
        <f>VLOOKUP($A154,[17]NDWI!$A$1:$G$310,7,FALSE)</f>
        <v>-0.76201789727900004</v>
      </c>
      <c r="W154">
        <f>VLOOKUP($A154,[18]NDMI!$A$1:$G$310,7,FALSE)</f>
        <v>0.37463017190499998</v>
      </c>
      <c r="X154">
        <f>VLOOKUP($A154,[19]AridityIndex!$A$1:$G$310,7,FALSE)</f>
        <v>0.79620490081399997</v>
      </c>
      <c r="Y154">
        <f>VLOOKUP($A154,[20]temp_delta!$A$1:$G$310,7,FALSE)</f>
        <v>1.32358402084</v>
      </c>
      <c r="Z154">
        <f>VLOOKUP($A154,[21]temp_annual!$A$1:$G$310,7,FALSE)</f>
        <v>26.275161720300002</v>
      </c>
      <c r="AA154">
        <f>VLOOKUP($A154,[22]prec_delta!$A$1:$G$310,7,FALSE)</f>
        <v>-14.015682716500001</v>
      </c>
      <c r="AB154">
        <f>VLOOKUP($A154,[23]prec_annual!$A$1:$G$310,7,FALSE)</f>
        <v>1274.6735876499999</v>
      </c>
      <c r="AC154">
        <f>VLOOKUP($A154,[24]DaerahIrigasi!$A$1:$G$310,7,FALSE)</f>
        <v>42796.511776500003</v>
      </c>
      <c r="AD154" s="1">
        <f>VLOOKUP($A154,[25]!_xlnm.Database,7,FALSE)</f>
        <v>3.0153800208999999</v>
      </c>
    </row>
    <row r="155" spans="1:30" x14ac:dyDescent="0.25">
      <c r="A155">
        <v>154</v>
      </c>
      <c r="B155" t="s">
        <v>337</v>
      </c>
      <c r="C155" t="s">
        <v>370</v>
      </c>
      <c r="D155" t="s">
        <v>156</v>
      </c>
      <c r="E155">
        <v>5309032</v>
      </c>
      <c r="F155">
        <f>VLOOKUP($A155,[1]Plantation_LC20!$A$1:$G$310,7,FALSE)</f>
        <v>15503.6930968</v>
      </c>
      <c r="G155">
        <f>VLOOKUP($A155,[2]Jalan_RBI!$A$1:$G$310,7,FALSE)</f>
        <v>2175.6917636399999</v>
      </c>
      <c r="H155">
        <f>VLOOKUP($A155,[3]HTI!$A$1:$G$310,7,FALSE)</f>
        <v>188194.23693899999</v>
      </c>
      <c r="I155">
        <f>VLOOKUP($A155,[4]HKM_HTR!$A$1:$G$310,7,FALSE)</f>
        <v>3272.4366538099998</v>
      </c>
      <c r="J155">
        <f>VLOOKUP($A155,[5]Forest!$A$1:$G$310,7,FALSE)</f>
        <v>403.783006495</v>
      </c>
      <c r="K155">
        <f>VLOOKUP($A155,[6]Sungai!$A$1:$G$310,7,FALSE)</f>
        <v>11265.964893</v>
      </c>
      <c r="L155">
        <f>VLOOKUP($A155,[7]Burnscars!$A$1:$G$310,7,FALSE)</f>
        <v>3945.4772836100001</v>
      </c>
      <c r="M155">
        <f>VLOOKUP($A155,[8]Danau!$A$1:$G$310,7,FALSE)</f>
        <v>12297.0672548</v>
      </c>
      <c r="N155">
        <f>VLOOKUP($A155,[9]Irigasi!$A$1:$G$310,7,FALSE)</f>
        <v>33939.912224400003</v>
      </c>
      <c r="O155">
        <f>VLOOKUP($A155,[10]BadanAir!$A$1:$G$310,7,FALSE)</f>
        <v>13080.591553099999</v>
      </c>
      <c r="P155">
        <f>VLOOKUP($A155,[11]Deforestasi!$A$1:$G$310,7,FALSE)</f>
        <v>575.87158457700002</v>
      </c>
      <c r="Q155">
        <f>VLOOKUP($A155,[12]Erosi!$A$1:$G$310,7,FALSE)</f>
        <v>407.38524302100001</v>
      </c>
      <c r="R155">
        <f>VLOOKUP($A155,[13]Banjir!$A$1:$G$310,7,FALSE)</f>
        <v>0</v>
      </c>
      <c r="S155">
        <f>VLOOKUP($A155,[14]Longsor!$A$1:$G$310,7,FALSE)</f>
        <v>0.35640323732399998</v>
      </c>
      <c r="T155">
        <f>VLOOKUP($A155,[15]Kekeringan!$A$1:$G$310,7,FALSE)</f>
        <v>0.52721583897900004</v>
      </c>
      <c r="U155">
        <f>VLOOKUP($A155,[16]NDVI!$A$1:$G$310,7,FALSE)</f>
        <v>0.78334398033399999</v>
      </c>
      <c r="V155">
        <f>VLOOKUP($A155,[17]NDWI!$A$1:$G$310,7,FALSE)</f>
        <v>-0.73013377521300005</v>
      </c>
      <c r="W155">
        <f>VLOOKUP($A155,[18]NDMI!$A$1:$G$310,7,FALSE)</f>
        <v>0.29268833293500002</v>
      </c>
      <c r="X155">
        <f>VLOOKUP($A155,[19]AridityIndex!$A$1:$G$310,7,FALSE)</f>
        <v>0.76872085049399996</v>
      </c>
      <c r="Y155">
        <f>VLOOKUP($A155,[20]temp_delta!$A$1:$G$310,7,FALSE)</f>
        <v>1.29716786178</v>
      </c>
      <c r="Z155">
        <f>VLOOKUP($A155,[21]temp_annual!$A$1:$G$310,7,FALSE)</f>
        <v>24.984169511400001</v>
      </c>
      <c r="AA155">
        <f>VLOOKUP($A155,[22]prec_delta!$A$1:$G$310,7,FALSE)</f>
        <v>-15.7846763082</v>
      </c>
      <c r="AB155">
        <f>VLOOKUP($A155,[23]prec_annual!$A$1:$G$310,7,FALSE)</f>
        <v>1281.1971755</v>
      </c>
      <c r="AC155">
        <f>VLOOKUP($A155,[24]DaerahIrigasi!$A$1:$G$310,7,FALSE)</f>
        <v>32230.243322800001</v>
      </c>
      <c r="AD155" s="1">
        <f>VLOOKUP($A155,[25]!_xlnm.Database,7,FALSE)</f>
        <v>3.2041465275999998</v>
      </c>
    </row>
    <row r="156" spans="1:30" x14ac:dyDescent="0.25">
      <c r="A156">
        <v>155</v>
      </c>
      <c r="B156" t="s">
        <v>337</v>
      </c>
      <c r="C156" t="s">
        <v>370</v>
      </c>
      <c r="D156" t="s">
        <v>157</v>
      </c>
      <c r="E156">
        <v>5309040</v>
      </c>
      <c r="F156">
        <f>VLOOKUP($A156,[1]Plantation_LC20!$A$1:$G$310,7,FALSE)</f>
        <v>19823.659437900002</v>
      </c>
      <c r="G156">
        <f>VLOOKUP($A156,[2]Jalan_RBI!$A$1:$G$310,7,FALSE)</f>
        <v>758.98306994699999</v>
      </c>
      <c r="H156">
        <f>VLOOKUP($A156,[3]HTI!$A$1:$G$310,7,FALSE)</f>
        <v>169669.200106</v>
      </c>
      <c r="I156">
        <f>VLOOKUP($A156,[4]HKM_HTR!$A$1:$G$310,7,FALSE)</f>
        <v>2007.85157927</v>
      </c>
      <c r="J156">
        <f>VLOOKUP($A156,[5]Forest!$A$1:$G$310,7,FALSE)</f>
        <v>1053.7693934700001</v>
      </c>
      <c r="K156">
        <f>VLOOKUP($A156,[6]Sungai!$A$1:$G$310,7,FALSE)</f>
        <v>19468.477279999999</v>
      </c>
      <c r="L156">
        <f>VLOOKUP($A156,[7]Burnscars!$A$1:$G$310,7,FALSE)</f>
        <v>2122.5291868300001</v>
      </c>
      <c r="M156">
        <f>VLOOKUP($A156,[8]Danau!$A$1:$G$310,7,FALSE)</f>
        <v>16616.475737000001</v>
      </c>
      <c r="N156">
        <f>VLOOKUP($A156,[9]Irigasi!$A$1:$G$310,7,FALSE)</f>
        <v>41416.988108600002</v>
      </c>
      <c r="O156">
        <f>VLOOKUP($A156,[10]BadanAir!$A$1:$G$310,7,FALSE)</f>
        <v>27003.3916574</v>
      </c>
      <c r="P156">
        <f>VLOOKUP($A156,[11]Deforestasi!$A$1:$G$310,7,FALSE)</f>
        <v>1094.04642199</v>
      </c>
      <c r="Q156">
        <f>VLOOKUP($A156,[12]Erosi!$A$1:$G$310,7,FALSE)</f>
        <v>1079.58230944</v>
      </c>
      <c r="R156">
        <f>VLOOKUP($A156,[13]Banjir!$A$1:$G$310,7,FALSE)</f>
        <v>2.2317720726800001E-2</v>
      </c>
      <c r="S156">
        <f>VLOOKUP($A156,[14]Longsor!$A$1:$G$310,7,FALSE)</f>
        <v>0.26226727348000001</v>
      </c>
      <c r="T156">
        <f>VLOOKUP($A156,[15]Kekeringan!$A$1:$G$310,7,FALSE)</f>
        <v>0.57737677356700001</v>
      </c>
      <c r="U156">
        <f>VLOOKUP($A156,[16]NDVI!$A$1:$G$310,7,FALSE)</f>
        <v>0.65561548502099998</v>
      </c>
      <c r="V156">
        <f>VLOOKUP($A156,[17]NDWI!$A$1:$G$310,7,FALSE)</f>
        <v>-0.63782192315200004</v>
      </c>
      <c r="W156">
        <f>VLOOKUP($A156,[18]NDMI!$A$1:$G$310,7,FALSE)</f>
        <v>0.173696213465</v>
      </c>
      <c r="X156">
        <f>VLOOKUP($A156,[19]AridityIndex!$A$1:$G$310,7,FALSE)</f>
        <v>0.77877864745900005</v>
      </c>
      <c r="Y156">
        <f>VLOOKUP($A156,[20]temp_delta!$A$1:$G$310,7,FALSE)</f>
        <v>1.24120162235</v>
      </c>
      <c r="Z156">
        <f>VLOOKUP($A156,[21]temp_annual!$A$1:$G$310,7,FALSE)</f>
        <v>24.856214240500002</v>
      </c>
      <c r="AA156">
        <f>VLOOKUP($A156,[22]prec_delta!$A$1:$G$310,7,FALSE)</f>
        <v>-12.79921175</v>
      </c>
      <c r="AB156">
        <f>VLOOKUP($A156,[23]prec_annual!$A$1:$G$310,7,FALSE)</f>
        <v>1158.38721259</v>
      </c>
      <c r="AC156">
        <f>VLOOKUP($A156,[24]DaerahIrigasi!$A$1:$G$310,7,FALSE)</f>
        <v>33192.022285500003</v>
      </c>
      <c r="AD156" s="1">
        <f>VLOOKUP($A156,[25]!_xlnm.Database,7,FALSE)</f>
        <v>2.5912887197400001</v>
      </c>
    </row>
    <row r="157" spans="1:30" x14ac:dyDescent="0.25">
      <c r="A157">
        <v>156</v>
      </c>
      <c r="B157" t="s">
        <v>337</v>
      </c>
      <c r="C157" t="s">
        <v>370</v>
      </c>
      <c r="D157" t="s">
        <v>158</v>
      </c>
      <c r="E157">
        <v>5309041</v>
      </c>
      <c r="F157">
        <f>VLOOKUP($A157,[1]Plantation_LC20!$A$1:$G$310,7,FALSE)</f>
        <v>25287.5002417</v>
      </c>
      <c r="G157">
        <f>VLOOKUP($A157,[2]Jalan_RBI!$A$1:$G$310,7,FALSE)</f>
        <v>920.04662580900003</v>
      </c>
      <c r="H157">
        <f>VLOOKUP($A157,[3]HTI!$A$1:$G$310,7,FALSE)</f>
        <v>170202.283773</v>
      </c>
      <c r="I157">
        <f>VLOOKUP($A157,[4]HKM_HTR!$A$1:$G$310,7,FALSE)</f>
        <v>1787.62793601</v>
      </c>
      <c r="J157">
        <f>VLOOKUP($A157,[5]Forest!$A$1:$G$310,7,FALSE)</f>
        <v>888.44371687199998</v>
      </c>
      <c r="K157">
        <f>VLOOKUP($A157,[6]Sungai!$A$1:$G$310,7,FALSE)</f>
        <v>23539.671247499999</v>
      </c>
      <c r="L157">
        <f>VLOOKUP($A157,[7]Burnscars!$A$1:$G$310,7,FALSE)</f>
        <v>3058.5943466600002</v>
      </c>
      <c r="M157">
        <f>VLOOKUP($A157,[8]Danau!$A$1:$G$310,7,FALSE)</f>
        <v>21873.810835200002</v>
      </c>
      <c r="N157">
        <f>VLOOKUP($A157,[9]Irigasi!$A$1:$G$310,7,FALSE)</f>
        <v>47435.943200100002</v>
      </c>
      <c r="O157">
        <f>VLOOKUP($A157,[10]BadanAir!$A$1:$G$310,7,FALSE)</f>
        <v>22776.065653099999</v>
      </c>
      <c r="P157">
        <f>VLOOKUP($A157,[11]Deforestasi!$A$1:$G$310,7,FALSE)</f>
        <v>828.087689974</v>
      </c>
      <c r="Q157">
        <f>VLOOKUP($A157,[12]Erosi!$A$1:$G$310,7,FALSE)</f>
        <v>817.52175718700005</v>
      </c>
      <c r="R157">
        <f>VLOOKUP($A157,[13]Banjir!$A$1:$G$310,7,FALSE)</f>
        <v>1.7499666486000001E-2</v>
      </c>
      <c r="S157">
        <f>VLOOKUP($A157,[14]Longsor!$A$1:$G$310,7,FALSE)</f>
        <v>0.35240090235299998</v>
      </c>
      <c r="T157">
        <f>VLOOKUP($A157,[15]Kekeringan!$A$1:$G$310,7,FALSE)</f>
        <v>0.62888837254399998</v>
      </c>
      <c r="U157">
        <f>VLOOKUP($A157,[16]NDVI!$A$1:$G$310,7,FALSE)</f>
        <v>0.60994942402600005</v>
      </c>
      <c r="V157">
        <f>VLOOKUP($A157,[17]NDWI!$A$1:$G$310,7,FALSE)</f>
        <v>-0.60293348978700001</v>
      </c>
      <c r="W157">
        <f>VLOOKUP($A157,[18]NDMI!$A$1:$G$310,7,FALSE)</f>
        <v>0.14161820264300001</v>
      </c>
      <c r="X157">
        <f>VLOOKUP($A157,[19]AridityIndex!$A$1:$G$310,7,FALSE)</f>
        <v>0.78854179353499998</v>
      </c>
      <c r="Y157">
        <f>VLOOKUP($A157,[20]temp_delta!$A$1:$G$310,7,FALSE)</f>
        <v>1.30077849071</v>
      </c>
      <c r="Z157">
        <f>VLOOKUP($A157,[21]temp_annual!$A$1:$G$310,7,FALSE)</f>
        <v>26.1524566567</v>
      </c>
      <c r="AA157">
        <f>VLOOKUP($A157,[22]prec_delta!$A$1:$G$310,7,FALSE)</f>
        <v>-12.7570183152</v>
      </c>
      <c r="AB157">
        <f>VLOOKUP($A157,[23]prec_annual!$A$1:$G$310,7,FALSE)</f>
        <v>1233.86173973</v>
      </c>
      <c r="AC157">
        <f>VLOOKUP($A157,[24]DaerahIrigasi!$A$1:$G$310,7,FALSE)</f>
        <v>34824.824294899998</v>
      </c>
      <c r="AD157" s="1">
        <f>VLOOKUP($A157,[25]!_xlnm.Database,7,FALSE)</f>
        <v>2.6950808625299998</v>
      </c>
    </row>
    <row r="158" spans="1:30" x14ac:dyDescent="0.25">
      <c r="A158">
        <v>157</v>
      </c>
      <c r="B158" t="s">
        <v>337</v>
      </c>
      <c r="C158" t="s">
        <v>370</v>
      </c>
      <c r="D158" t="s">
        <v>159</v>
      </c>
      <c r="E158">
        <v>5309050</v>
      </c>
      <c r="F158">
        <f>VLOOKUP($A158,[1]Plantation_LC20!$A$1:$G$310,7,FALSE)</f>
        <v>28598.336110799999</v>
      </c>
      <c r="G158">
        <f>VLOOKUP($A158,[2]Jalan_RBI!$A$1:$G$310,7,FALSE)</f>
        <v>603.29863172600005</v>
      </c>
      <c r="H158">
        <f>VLOOKUP($A158,[3]HTI!$A$1:$G$310,7,FALSE)</f>
        <v>167889.02447900001</v>
      </c>
      <c r="I158">
        <f>VLOOKUP($A158,[4]HKM_HTR!$A$1:$G$310,7,FALSE)</f>
        <v>9678.7616959000006</v>
      </c>
      <c r="J158">
        <f>VLOOKUP($A158,[5]Forest!$A$1:$G$310,7,FALSE)</f>
        <v>503.95160810599998</v>
      </c>
      <c r="K158">
        <f>VLOOKUP($A158,[6]Sungai!$A$1:$G$310,7,FALSE)</f>
        <v>22078.5028093</v>
      </c>
      <c r="L158">
        <f>VLOOKUP($A158,[7]Burnscars!$A$1:$G$310,7,FALSE)</f>
        <v>2571.2053837600001</v>
      </c>
      <c r="M158">
        <f>VLOOKUP($A158,[8]Danau!$A$1:$G$310,7,FALSE)</f>
        <v>21489.497156400001</v>
      </c>
      <c r="N158">
        <f>VLOOKUP($A158,[9]Irigasi!$A$1:$G$310,7,FALSE)</f>
        <v>58189.420808499999</v>
      </c>
      <c r="O158">
        <f>VLOOKUP($A158,[10]BadanAir!$A$1:$G$310,7,FALSE)</f>
        <v>12600.4013593</v>
      </c>
      <c r="P158">
        <f>VLOOKUP($A158,[11]Deforestasi!$A$1:$G$310,7,FALSE)</f>
        <v>2738.2733119899999</v>
      </c>
      <c r="Q158">
        <f>VLOOKUP($A158,[12]Erosi!$A$1:$G$310,7,FALSE)</f>
        <v>1150.9547564300001</v>
      </c>
      <c r="R158">
        <f>VLOOKUP($A158,[13]Banjir!$A$1:$G$310,7,FALSE)</f>
        <v>7.9209629545499999E-3</v>
      </c>
      <c r="S158">
        <f>VLOOKUP($A158,[14]Longsor!$A$1:$G$310,7,FALSE)</f>
        <v>0.51088275443700004</v>
      </c>
      <c r="T158">
        <f>VLOOKUP($A158,[15]Kekeringan!$A$1:$G$310,7,FALSE)</f>
        <v>0.59647718705200004</v>
      </c>
      <c r="U158">
        <f>VLOOKUP($A158,[16]NDVI!$A$1:$G$310,7,FALSE)</f>
        <v>0.57787523472500002</v>
      </c>
      <c r="V158">
        <f>VLOOKUP($A158,[17]NDWI!$A$1:$G$310,7,FALSE)</f>
        <v>-0.58296397003300005</v>
      </c>
      <c r="W158">
        <f>VLOOKUP($A158,[18]NDMI!$A$1:$G$310,7,FALSE)</f>
        <v>0.12556777101899999</v>
      </c>
      <c r="X158">
        <f>VLOOKUP($A158,[19]AridityIndex!$A$1:$G$310,7,FALSE)</f>
        <v>0.80033694499899999</v>
      </c>
      <c r="Y158">
        <f>VLOOKUP($A158,[20]temp_delta!$A$1:$G$310,7,FALSE)</f>
        <v>1.2636215442000001</v>
      </c>
      <c r="Z158">
        <f>VLOOKUP($A158,[21]temp_annual!$A$1:$G$310,7,FALSE)</f>
        <v>25.439079339599999</v>
      </c>
      <c r="AA158">
        <f>VLOOKUP($A158,[22]prec_delta!$A$1:$G$310,7,FALSE)</f>
        <v>-9.4056635329699994</v>
      </c>
      <c r="AB158">
        <f>VLOOKUP($A158,[23]prec_annual!$A$1:$G$310,7,FALSE)</f>
        <v>1170.4994003300001</v>
      </c>
      <c r="AC158">
        <f>VLOOKUP($A158,[24]DaerahIrigasi!$A$1:$G$310,7,FALSE)</f>
        <v>24039.7393128</v>
      </c>
      <c r="AD158" s="1">
        <f>VLOOKUP($A158,[25]!_xlnm.Database,7,FALSE)</f>
        <v>2.7938861431399999</v>
      </c>
    </row>
    <row r="159" spans="1:30" x14ac:dyDescent="0.25">
      <c r="A159">
        <v>158</v>
      </c>
      <c r="B159" t="s">
        <v>337</v>
      </c>
      <c r="C159" t="s">
        <v>370</v>
      </c>
      <c r="D159" t="s">
        <v>160</v>
      </c>
      <c r="E159">
        <v>5309060</v>
      </c>
      <c r="F159">
        <f>VLOOKUP($A159,[1]Plantation_LC20!$A$1:$G$310,7,FALSE)</f>
        <v>16001.853589099999</v>
      </c>
      <c r="G159">
        <f>VLOOKUP($A159,[2]Jalan_RBI!$A$1:$G$310,7,FALSE)</f>
        <v>788.18991060099995</v>
      </c>
      <c r="H159">
        <f>VLOOKUP($A159,[3]HTI!$A$1:$G$310,7,FALSE)</f>
        <v>181658.673778</v>
      </c>
      <c r="I159">
        <f>VLOOKUP($A159,[4]HKM_HTR!$A$1:$G$310,7,FALSE)</f>
        <v>10482.5317705</v>
      </c>
      <c r="J159">
        <f>VLOOKUP($A159,[5]Forest!$A$1:$G$310,7,FALSE)</f>
        <v>608.60512897900003</v>
      </c>
      <c r="K159">
        <f>VLOOKUP($A159,[6]Sungai!$A$1:$G$310,7,FALSE)</f>
        <v>27783.886662100002</v>
      </c>
      <c r="L159">
        <f>VLOOKUP($A159,[7]Burnscars!$A$1:$G$310,7,FALSE)</f>
        <v>12386.8876318</v>
      </c>
      <c r="M159">
        <f>VLOOKUP($A159,[8]Danau!$A$1:$G$310,7,FALSE)</f>
        <v>7324.5920569</v>
      </c>
      <c r="N159">
        <f>VLOOKUP($A159,[9]Irigasi!$A$1:$G$310,7,FALSE)</f>
        <v>61422.6099885</v>
      </c>
      <c r="O159">
        <f>VLOOKUP($A159,[10]BadanAir!$A$1:$G$310,7,FALSE)</f>
        <v>8155.3022880899998</v>
      </c>
      <c r="P159">
        <f>VLOOKUP($A159,[11]Deforestasi!$A$1:$G$310,7,FALSE)</f>
        <v>1109.5549139499999</v>
      </c>
      <c r="Q159">
        <f>VLOOKUP($A159,[12]Erosi!$A$1:$G$310,7,FALSE)</f>
        <v>513.85573615600003</v>
      </c>
      <c r="R159">
        <f>VLOOKUP($A159,[13]Banjir!$A$1:$G$310,7,FALSE)</f>
        <v>2.4957213427899999E-2</v>
      </c>
      <c r="S159">
        <f>VLOOKUP($A159,[14]Longsor!$A$1:$G$310,7,FALSE)</f>
        <v>0.393185840708</v>
      </c>
      <c r="T159">
        <f>VLOOKUP($A159,[15]Kekeringan!$A$1:$G$310,7,FALSE)</f>
        <v>0.57978255853500005</v>
      </c>
      <c r="U159">
        <f>VLOOKUP($A159,[16]NDVI!$A$1:$G$310,7,FALSE)</f>
        <v>0.80973160377599995</v>
      </c>
      <c r="V159">
        <f>VLOOKUP($A159,[17]NDWI!$A$1:$G$310,7,FALSE)</f>
        <v>-0.74691553313900005</v>
      </c>
      <c r="W159">
        <f>VLOOKUP($A159,[18]NDMI!$A$1:$G$310,7,FALSE)</f>
        <v>0.36277492970899999</v>
      </c>
      <c r="X159">
        <f>VLOOKUP($A159,[19]AridityIndex!$A$1:$G$310,7,FALSE)</f>
        <v>0.79105160762399995</v>
      </c>
      <c r="Y159">
        <f>VLOOKUP($A159,[20]temp_delta!$A$1:$G$310,7,FALSE)</f>
        <v>1.27223446849</v>
      </c>
      <c r="Z159">
        <f>VLOOKUP($A159,[21]temp_annual!$A$1:$G$310,7,FALSE)</f>
        <v>25.3295445515</v>
      </c>
      <c r="AA159">
        <f>VLOOKUP($A159,[22]prec_delta!$A$1:$G$310,7,FALSE)</f>
        <v>-11.886784329499999</v>
      </c>
      <c r="AB159">
        <f>VLOOKUP($A159,[23]prec_annual!$A$1:$G$310,7,FALSE)</f>
        <v>1241.7087265499999</v>
      </c>
      <c r="AC159">
        <f>VLOOKUP($A159,[24]DaerahIrigasi!$A$1:$G$310,7,FALSE)</f>
        <v>28948.6096306</v>
      </c>
      <c r="AD159" s="1">
        <f>VLOOKUP($A159,[25]!_xlnm.Database,7,FALSE)</f>
        <v>3.2282564312000002</v>
      </c>
    </row>
    <row r="160" spans="1:30" x14ac:dyDescent="0.25">
      <c r="A160">
        <v>159</v>
      </c>
      <c r="B160" t="s">
        <v>337</v>
      </c>
      <c r="C160" t="s">
        <v>370</v>
      </c>
      <c r="D160" t="s">
        <v>161</v>
      </c>
      <c r="E160">
        <v>5309061</v>
      </c>
      <c r="F160">
        <f>VLOOKUP($A160,[1]Plantation_LC20!$A$1:$G$310,7,FALSE)</f>
        <v>18253.9613369</v>
      </c>
      <c r="G160">
        <f>VLOOKUP($A160,[2]Jalan_RBI!$A$1:$G$310,7,FALSE)</f>
        <v>987.64986335499998</v>
      </c>
      <c r="H160">
        <f>VLOOKUP($A160,[3]HTI!$A$1:$G$310,7,FALSE)</f>
        <v>178212.19037200001</v>
      </c>
      <c r="I160">
        <f>VLOOKUP($A160,[4]HKM_HTR!$A$1:$G$310,7,FALSE)</f>
        <v>8906.2984918000002</v>
      </c>
      <c r="J160">
        <f>VLOOKUP($A160,[5]Forest!$A$1:$G$310,7,FALSE)</f>
        <v>372.516013966</v>
      </c>
      <c r="K160">
        <f>VLOOKUP($A160,[6]Sungai!$A$1:$G$310,7,FALSE)</f>
        <v>26777.334698899998</v>
      </c>
      <c r="L160">
        <f>VLOOKUP($A160,[7]Burnscars!$A$1:$G$310,7,FALSE)</f>
        <v>9040.8080196499996</v>
      </c>
      <c r="M160">
        <f>VLOOKUP($A160,[8]Danau!$A$1:$G$310,7,FALSE)</f>
        <v>11443.707791500001</v>
      </c>
      <c r="N160">
        <f>VLOOKUP($A160,[9]Irigasi!$A$1:$G$310,7,FALSE)</f>
        <v>54838.251766000001</v>
      </c>
      <c r="O160">
        <f>VLOOKUP($A160,[10]BadanAir!$A$1:$G$310,7,FALSE)</f>
        <v>12478.358056700001</v>
      </c>
      <c r="P160">
        <f>VLOOKUP($A160,[11]Deforestasi!$A$1:$G$310,7,FALSE)</f>
        <v>1084.46842014</v>
      </c>
      <c r="Q160">
        <f>VLOOKUP($A160,[12]Erosi!$A$1:$G$310,7,FALSE)</f>
        <v>521.23700499100005</v>
      </c>
      <c r="R160">
        <f>VLOOKUP($A160,[13]Banjir!$A$1:$G$310,7,FALSE)</f>
        <v>3.6466421714499999E-3</v>
      </c>
      <c r="S160">
        <f>VLOOKUP($A160,[14]Longsor!$A$1:$G$310,7,FALSE)</f>
        <v>0.49782011466800002</v>
      </c>
      <c r="T160">
        <f>VLOOKUP($A160,[15]Kekeringan!$A$1:$G$310,7,FALSE)</f>
        <v>0.55999594981699996</v>
      </c>
      <c r="U160">
        <f>VLOOKUP($A160,[16]NDVI!$A$1:$G$310,7,FALSE)</f>
        <v>0.77672689857499999</v>
      </c>
      <c r="V160">
        <f>VLOOKUP($A160,[17]NDWI!$A$1:$G$310,7,FALSE)</f>
        <v>-0.71738832197900004</v>
      </c>
      <c r="W160">
        <f>VLOOKUP($A160,[18]NDMI!$A$1:$G$310,7,FALSE)</f>
        <v>0.30961684704699999</v>
      </c>
      <c r="X160">
        <f>VLOOKUP($A160,[19]AridityIndex!$A$1:$G$310,7,FALSE)</f>
        <v>0.77530559897399998</v>
      </c>
      <c r="Y160">
        <f>VLOOKUP($A160,[20]temp_delta!$A$1:$G$310,7,FALSE)</f>
        <v>1.14366633779</v>
      </c>
      <c r="Z160">
        <f>VLOOKUP($A160,[21]temp_annual!$A$1:$G$310,7,FALSE)</f>
        <v>22.394183153899998</v>
      </c>
      <c r="AA160">
        <f>VLOOKUP($A160,[22]prec_delta!$A$1:$G$310,7,FALSE)</f>
        <v>-11.0681255576</v>
      </c>
      <c r="AB160">
        <f>VLOOKUP($A160,[23]prec_annual!$A$1:$G$310,7,FALSE)</f>
        <v>1114.7160269399999</v>
      </c>
      <c r="AC160">
        <f>VLOOKUP($A160,[24]DaerahIrigasi!$A$1:$G$310,7,FALSE)</f>
        <v>30096.533817200001</v>
      </c>
      <c r="AD160" s="1">
        <f>VLOOKUP($A160,[25]!_xlnm.Database,7,FALSE)</f>
        <v>3.2680714485100002</v>
      </c>
    </row>
    <row r="161" spans="1:30" x14ac:dyDescent="0.25">
      <c r="A161">
        <v>160</v>
      </c>
      <c r="B161" t="s">
        <v>337</v>
      </c>
      <c r="C161" t="s">
        <v>370</v>
      </c>
      <c r="D161" t="s">
        <v>162</v>
      </c>
      <c r="E161">
        <v>5309062</v>
      </c>
      <c r="F161">
        <f>VLOOKUP($A161,[1]Plantation_LC20!$A$1:$G$310,7,FALSE)</f>
        <v>21889.3071996</v>
      </c>
      <c r="G161">
        <f>VLOOKUP($A161,[2]Jalan_RBI!$A$1:$G$310,7,FALSE)</f>
        <v>507.859010447</v>
      </c>
      <c r="H161">
        <f>VLOOKUP($A161,[3]HTI!$A$1:$G$310,7,FALSE)</f>
        <v>177219.352224</v>
      </c>
      <c r="I161">
        <f>VLOOKUP($A161,[4]HKM_HTR!$A$1:$G$310,7,FALSE)</f>
        <v>16801.820646100001</v>
      </c>
      <c r="J161">
        <f>VLOOKUP($A161,[5]Forest!$A$1:$G$310,7,FALSE)</f>
        <v>125.225141734</v>
      </c>
      <c r="K161">
        <f>VLOOKUP($A161,[6]Sungai!$A$1:$G$310,7,FALSE)</f>
        <v>22060.2465945</v>
      </c>
      <c r="L161">
        <f>VLOOKUP($A161,[7]Burnscars!$A$1:$G$310,7,FALSE)</f>
        <v>7505.1010755799998</v>
      </c>
      <c r="M161">
        <f>VLOOKUP($A161,[8]Danau!$A$1:$G$310,7,FALSE)</f>
        <v>8492.4153937699994</v>
      </c>
      <c r="N161">
        <f>VLOOKUP($A161,[9]Irigasi!$A$1:$G$310,7,FALSE)</f>
        <v>67192.596551800001</v>
      </c>
      <c r="O161">
        <f>VLOOKUP($A161,[10]BadanAir!$A$1:$G$310,7,FALSE)</f>
        <v>4705.3909670599996</v>
      </c>
      <c r="P161">
        <f>VLOOKUP($A161,[11]Deforestasi!$A$1:$G$310,7,FALSE)</f>
        <v>443.17078476400002</v>
      </c>
      <c r="Q161">
        <f>VLOOKUP($A161,[12]Erosi!$A$1:$G$310,7,FALSE)</f>
        <v>89.170554636999995</v>
      </c>
      <c r="R161">
        <f>VLOOKUP($A161,[13]Banjir!$A$1:$G$310,7,FALSE)</f>
        <v>7.7707679095200002E-5</v>
      </c>
      <c r="S161">
        <f>VLOOKUP($A161,[14]Longsor!$A$1:$G$310,7,FALSE)</f>
        <v>0.565228966986</v>
      </c>
      <c r="T161">
        <f>VLOOKUP($A161,[15]Kekeringan!$A$1:$G$310,7,FALSE)</f>
        <v>0.58436555838299997</v>
      </c>
      <c r="U161">
        <f>VLOOKUP($A161,[16]NDVI!$A$1:$G$310,7,FALSE)</f>
        <v>0.84134137927999997</v>
      </c>
      <c r="V161">
        <f>VLOOKUP($A161,[17]NDWI!$A$1:$G$310,7,FALSE)</f>
        <v>-0.77509111922999996</v>
      </c>
      <c r="W161">
        <f>VLOOKUP($A161,[18]NDMI!$A$1:$G$310,7,FALSE)</f>
        <v>0.40975560684500001</v>
      </c>
      <c r="X161">
        <f>VLOOKUP($A161,[19]AridityIndex!$A$1:$G$310,7,FALSE)</f>
        <v>0.75951646560399999</v>
      </c>
      <c r="Y161">
        <f>VLOOKUP($A161,[20]temp_delta!$A$1:$G$310,7,FALSE)</f>
        <v>1.3325508237499999</v>
      </c>
      <c r="Z161">
        <f>VLOOKUP($A161,[21]temp_annual!$A$1:$G$310,7,FALSE)</f>
        <v>25.411799849299999</v>
      </c>
      <c r="AA161">
        <f>VLOOKUP($A161,[22]prec_delta!$A$1:$G$310,7,FALSE)</f>
        <v>-14.975599392499999</v>
      </c>
      <c r="AB161">
        <f>VLOOKUP($A161,[23]prec_annual!$A$1:$G$310,7,FALSE)</f>
        <v>1391.7888211500001</v>
      </c>
      <c r="AC161">
        <f>VLOOKUP($A161,[24]DaerahIrigasi!$A$1:$G$310,7,FALSE)</f>
        <v>23027.892591600001</v>
      </c>
      <c r="AD161" s="1">
        <f>VLOOKUP($A161,[25]!_xlnm.Database,7,FALSE)</f>
        <v>3.8210862619800001</v>
      </c>
    </row>
    <row r="162" spans="1:30" x14ac:dyDescent="0.25">
      <c r="A162">
        <v>161</v>
      </c>
      <c r="B162" t="s">
        <v>337</v>
      </c>
      <c r="C162" t="s">
        <v>370</v>
      </c>
      <c r="D162" t="s">
        <v>163</v>
      </c>
      <c r="E162">
        <v>5309070</v>
      </c>
      <c r="F162">
        <f>VLOOKUP($A162,[1]Plantation_LC20!$A$1:$G$310,7,FALSE)</f>
        <v>26661.725923800001</v>
      </c>
      <c r="G162">
        <f>VLOOKUP($A162,[2]Jalan_RBI!$A$1:$G$310,7,FALSE)</f>
        <v>577.95945652299997</v>
      </c>
      <c r="H162">
        <f>VLOOKUP($A162,[3]HTI!$A$1:$G$310,7,FALSE)</f>
        <v>171815.848578</v>
      </c>
      <c r="I162">
        <f>VLOOKUP($A162,[4]HKM_HTR!$A$1:$G$310,7,FALSE)</f>
        <v>20192.738931399999</v>
      </c>
      <c r="J162">
        <f>VLOOKUP($A162,[5]Forest!$A$1:$G$310,7,FALSE)</f>
        <v>305.67301046</v>
      </c>
      <c r="K162">
        <f>VLOOKUP($A162,[6]Sungai!$A$1:$G$310,7,FALSE)</f>
        <v>17273.951337900002</v>
      </c>
      <c r="L162">
        <f>VLOOKUP($A162,[7]Burnscars!$A$1:$G$310,7,FALSE)</f>
        <v>3497.8364610799999</v>
      </c>
      <c r="M162">
        <f>VLOOKUP($A162,[8]Danau!$A$1:$G$310,7,FALSE)</f>
        <v>13652.457350000001</v>
      </c>
      <c r="N162">
        <f>VLOOKUP($A162,[9]Irigasi!$A$1:$G$310,7,FALSE)</f>
        <v>68407.842528599998</v>
      </c>
      <c r="O162">
        <f>VLOOKUP($A162,[10]BadanAir!$A$1:$G$310,7,FALSE)</f>
        <v>4605.7415271999998</v>
      </c>
      <c r="P162">
        <f>VLOOKUP($A162,[11]Deforestasi!$A$1:$G$310,7,FALSE)</f>
        <v>661.54856684100002</v>
      </c>
      <c r="Q162">
        <f>VLOOKUP($A162,[12]Erosi!$A$1:$G$310,7,FALSE)</f>
        <v>508.62994638599997</v>
      </c>
      <c r="R162">
        <f>VLOOKUP($A162,[13]Banjir!$A$1:$G$310,7,FALSE)</f>
        <v>8.1226022662500008E-3</v>
      </c>
      <c r="S162">
        <f>VLOOKUP($A162,[14]Longsor!$A$1:$G$310,7,FALSE)</f>
        <v>0.40062773895499998</v>
      </c>
      <c r="T162">
        <f>VLOOKUP($A162,[15]Kekeringan!$A$1:$G$310,7,FALSE)</f>
        <v>0.56985716501100003</v>
      </c>
      <c r="U162">
        <f>VLOOKUP($A162,[16]NDVI!$A$1:$G$310,7,FALSE)</f>
        <v>0.75533252555099994</v>
      </c>
      <c r="V162">
        <f>VLOOKUP($A162,[17]NDWI!$A$1:$G$310,7,FALSE)</f>
        <v>-0.70855799270999997</v>
      </c>
      <c r="W162">
        <f>VLOOKUP($A162,[18]NDMI!$A$1:$G$310,7,FALSE)</f>
        <v>0.29964079768200003</v>
      </c>
      <c r="X162">
        <f>VLOOKUP($A162,[19]AridityIndex!$A$1:$G$310,7,FALSE)</f>
        <v>0.77443857871699995</v>
      </c>
      <c r="Y162">
        <f>VLOOKUP($A162,[20]temp_delta!$A$1:$G$310,7,FALSE)</f>
        <v>1.2309626731000001</v>
      </c>
      <c r="Z162">
        <f>VLOOKUP($A162,[21]temp_annual!$A$1:$G$310,7,FALSE)</f>
        <v>24.250267185599998</v>
      </c>
      <c r="AA162">
        <f>VLOOKUP($A162,[22]prec_delta!$A$1:$G$310,7,FALSE)</f>
        <v>-10.7724620363</v>
      </c>
      <c r="AB162">
        <f>VLOOKUP($A162,[23]prec_annual!$A$1:$G$310,7,FALSE)</f>
        <v>1228.25021765</v>
      </c>
      <c r="AC162">
        <f>VLOOKUP($A162,[24]DaerahIrigasi!$A$1:$G$310,7,FALSE)</f>
        <v>18382.124618099999</v>
      </c>
      <c r="AD162" s="1">
        <f>VLOOKUP($A162,[25]!_xlnm.Database,7,FALSE)</f>
        <v>3.27959882583</v>
      </c>
    </row>
    <row r="163" spans="1:30" x14ac:dyDescent="0.25">
      <c r="A163">
        <v>162</v>
      </c>
      <c r="B163" t="s">
        <v>337</v>
      </c>
      <c r="C163" t="s">
        <v>370</v>
      </c>
      <c r="D163" t="s">
        <v>164</v>
      </c>
      <c r="E163">
        <v>5309071</v>
      </c>
      <c r="F163">
        <f>VLOOKUP($A163,[1]Plantation_LC20!$A$1:$G$310,7,FALSE)</f>
        <v>35634.054486699999</v>
      </c>
      <c r="G163">
        <f>VLOOKUP($A163,[2]Jalan_RBI!$A$1:$G$310,7,FALSE)</f>
        <v>665.17025110099996</v>
      </c>
      <c r="H163">
        <f>VLOOKUP($A163,[3]HTI!$A$1:$G$310,7,FALSE)</f>
        <v>166351.530574</v>
      </c>
      <c r="I163">
        <f>VLOOKUP($A163,[4]HKM_HTR!$A$1:$G$310,7,FALSE)</f>
        <v>22534.210422</v>
      </c>
      <c r="J163">
        <f>VLOOKUP($A163,[5]Forest!$A$1:$G$310,7,FALSE)</f>
        <v>856.95026024900005</v>
      </c>
      <c r="K163">
        <f>VLOOKUP($A163,[6]Sungai!$A$1:$G$310,7,FALSE)</f>
        <v>10224.4590998</v>
      </c>
      <c r="L163">
        <f>VLOOKUP($A163,[7]Burnscars!$A$1:$G$310,7,FALSE)</f>
        <v>2161.1233211200001</v>
      </c>
      <c r="M163">
        <f>VLOOKUP($A163,[8]Danau!$A$1:$G$310,7,FALSE)</f>
        <v>13491.837518</v>
      </c>
      <c r="N163">
        <f>VLOOKUP($A163,[9]Irigasi!$A$1:$G$310,7,FALSE)</f>
        <v>78536.388673099995</v>
      </c>
      <c r="O163">
        <f>VLOOKUP($A163,[10]BadanAir!$A$1:$G$310,7,FALSE)</f>
        <v>8969.5972488099997</v>
      </c>
      <c r="P163">
        <f>VLOOKUP($A163,[11]Deforestasi!$A$1:$G$310,7,FALSE)</f>
        <v>871.69003691900002</v>
      </c>
      <c r="Q163">
        <f>VLOOKUP($A163,[12]Erosi!$A$1:$G$310,7,FALSE)</f>
        <v>474.67766161899999</v>
      </c>
      <c r="R163">
        <f>VLOOKUP($A163,[13]Banjir!$A$1:$G$310,7,FALSE)</f>
        <v>8.7939711881800005E-3</v>
      </c>
      <c r="S163">
        <f>VLOOKUP($A163,[14]Longsor!$A$1:$G$310,7,FALSE)</f>
        <v>0.24461878897600001</v>
      </c>
      <c r="T163">
        <f>VLOOKUP($A163,[15]Kekeringan!$A$1:$G$310,7,FALSE)</f>
        <v>0.56809992291199995</v>
      </c>
      <c r="U163">
        <f>VLOOKUP($A163,[16]NDVI!$A$1:$G$310,7,FALSE)</f>
        <v>0.67246884758799996</v>
      </c>
      <c r="V163">
        <f>VLOOKUP($A163,[17]NDWI!$A$1:$G$310,7,FALSE)</f>
        <v>-0.65373819494600005</v>
      </c>
      <c r="W163">
        <f>VLOOKUP($A163,[18]NDMI!$A$1:$G$310,7,FALSE)</f>
        <v>0.21086581106800001</v>
      </c>
      <c r="X163">
        <f>VLOOKUP($A163,[19]AridityIndex!$A$1:$G$310,7,FALSE)</f>
        <v>0.76008026354299996</v>
      </c>
      <c r="Y163">
        <f>VLOOKUP($A163,[20]temp_delta!$A$1:$G$310,7,FALSE)</f>
        <v>1.1294224558199999</v>
      </c>
      <c r="Z163">
        <f>VLOOKUP($A163,[21]temp_annual!$A$1:$G$310,7,FALSE)</f>
        <v>22.510548861499998</v>
      </c>
      <c r="AA163">
        <f>VLOOKUP($A163,[22]prec_delta!$A$1:$G$310,7,FALSE)</f>
        <v>-8.6753811756600001</v>
      </c>
      <c r="AB163">
        <f>VLOOKUP($A163,[23]prec_annual!$A$1:$G$310,7,FALSE)</f>
        <v>1121.7936259799999</v>
      </c>
      <c r="AC163">
        <f>VLOOKUP($A163,[24]DaerahIrigasi!$A$1:$G$310,7,FALSE)</f>
        <v>10939.189836</v>
      </c>
      <c r="AD163" s="1">
        <f>VLOOKUP($A163,[25]!_xlnm.Database,7,FALSE)</f>
        <v>3.0138092203100002</v>
      </c>
    </row>
    <row r="164" spans="1:30" x14ac:dyDescent="0.25">
      <c r="A164">
        <v>163</v>
      </c>
      <c r="B164" t="s">
        <v>337</v>
      </c>
      <c r="C164" t="s">
        <v>370</v>
      </c>
      <c r="D164" t="s">
        <v>165</v>
      </c>
      <c r="E164">
        <v>5309072</v>
      </c>
      <c r="F164">
        <f>VLOOKUP($A164,[1]Plantation_LC20!$A$1:$G$310,7,FALSE)</f>
        <v>34343.498785999996</v>
      </c>
      <c r="G164">
        <f>VLOOKUP($A164,[2]Jalan_RBI!$A$1:$G$310,7,FALSE)</f>
        <v>1172.49199153</v>
      </c>
      <c r="H164">
        <f>VLOOKUP($A164,[3]HTI!$A$1:$G$310,7,FALSE)</f>
        <v>173101.437951</v>
      </c>
      <c r="I164">
        <f>VLOOKUP($A164,[4]HKM_HTR!$A$1:$G$310,7,FALSE)</f>
        <v>26139.4170844</v>
      </c>
      <c r="J164">
        <f>VLOOKUP($A164,[5]Forest!$A$1:$G$310,7,FALSE)</f>
        <v>681.70894080699998</v>
      </c>
      <c r="K164">
        <f>VLOOKUP($A164,[6]Sungai!$A$1:$G$310,7,FALSE)</f>
        <v>17734.506955000001</v>
      </c>
      <c r="L164">
        <f>VLOOKUP($A164,[7]Burnscars!$A$1:$G$310,7,FALSE)</f>
        <v>1757.4635151</v>
      </c>
      <c r="M164">
        <f>VLOOKUP($A164,[8]Danau!$A$1:$G$310,7,FALSE)</f>
        <v>6129.3546181299998</v>
      </c>
      <c r="N164">
        <f>VLOOKUP($A164,[9]Irigasi!$A$1:$G$310,7,FALSE)</f>
        <v>81720.476219200005</v>
      </c>
      <c r="O164">
        <f>VLOOKUP($A164,[10]BadanAir!$A$1:$G$310,7,FALSE)</f>
        <v>6322.1485624699999</v>
      </c>
      <c r="P164">
        <f>VLOOKUP($A164,[11]Deforestasi!$A$1:$G$310,7,FALSE)</f>
        <v>839.160357686</v>
      </c>
      <c r="Q164">
        <f>VLOOKUP($A164,[12]Erosi!$A$1:$G$310,7,FALSE)</f>
        <v>577.78557079899997</v>
      </c>
      <c r="R164">
        <f>VLOOKUP($A164,[13]Banjir!$A$1:$G$310,7,FALSE)</f>
        <v>2.8433747774300001E-2</v>
      </c>
      <c r="S164">
        <f>VLOOKUP($A164,[14]Longsor!$A$1:$G$310,7,FALSE)</f>
        <v>0.301163144291</v>
      </c>
      <c r="T164">
        <f>VLOOKUP($A164,[15]Kekeringan!$A$1:$G$310,7,FALSE)</f>
        <v>0.57373825468299999</v>
      </c>
      <c r="U164">
        <f>VLOOKUP($A164,[16]NDVI!$A$1:$G$310,7,FALSE)</f>
        <v>0.64969442707199998</v>
      </c>
      <c r="V164">
        <f>VLOOKUP($A164,[17]NDWI!$A$1:$G$310,7,FALSE)</f>
        <v>-0.64237425638099999</v>
      </c>
      <c r="W164">
        <f>VLOOKUP($A164,[18]NDMI!$A$1:$G$310,7,FALSE)</f>
        <v>0.18919755087699999</v>
      </c>
      <c r="X164">
        <f>VLOOKUP($A164,[19]AridityIndex!$A$1:$G$310,7,FALSE)</f>
        <v>0.79456233118200004</v>
      </c>
      <c r="Y164">
        <f>VLOOKUP($A164,[20]temp_delta!$A$1:$G$310,7,FALSE)</f>
        <v>1.3024845111700001</v>
      </c>
      <c r="Z164">
        <f>VLOOKUP($A164,[21]temp_annual!$A$1:$G$310,7,FALSE)</f>
        <v>26.689247740900001</v>
      </c>
      <c r="AA164">
        <f>VLOOKUP($A164,[22]prec_delta!$A$1:$G$310,7,FALSE)</f>
        <v>-9.93209267678</v>
      </c>
      <c r="AB164">
        <f>VLOOKUP($A164,[23]prec_annual!$A$1:$G$310,7,FALSE)</f>
        <v>1256.6804104600001</v>
      </c>
      <c r="AC164">
        <f>VLOOKUP($A164,[24]DaerahIrigasi!$A$1:$G$310,7,FALSE)</f>
        <v>16624.813835100002</v>
      </c>
      <c r="AD164" s="1">
        <f>VLOOKUP($A164,[25]!_xlnm.Database,7,FALSE)</f>
        <v>3.00594307163</v>
      </c>
    </row>
    <row r="165" spans="1:30" x14ac:dyDescent="0.25">
      <c r="A165">
        <v>164</v>
      </c>
      <c r="B165" t="s">
        <v>337</v>
      </c>
      <c r="C165" t="s">
        <v>370</v>
      </c>
      <c r="D165" t="s">
        <v>166</v>
      </c>
      <c r="E165">
        <v>5309073</v>
      </c>
      <c r="F165">
        <f>VLOOKUP($A165,[1]Plantation_LC20!$A$1:$G$310,7,FALSE)</f>
        <v>28831.021885999999</v>
      </c>
      <c r="G165">
        <f>VLOOKUP($A165,[2]Jalan_RBI!$A$1:$G$310,7,FALSE)</f>
        <v>737.61114677800003</v>
      </c>
      <c r="H165">
        <f>VLOOKUP($A165,[3]HTI!$A$1:$G$310,7,FALSE)</f>
        <v>175345.77720499999</v>
      </c>
      <c r="I165">
        <f>VLOOKUP($A165,[4]HKM_HTR!$A$1:$G$310,7,FALSE)</f>
        <v>24996.6675794</v>
      </c>
      <c r="J165">
        <f>VLOOKUP($A165,[5]Forest!$A$1:$G$310,7,FALSE)</f>
        <v>100.812948834</v>
      </c>
      <c r="K165">
        <f>VLOOKUP($A165,[6]Sungai!$A$1:$G$310,7,FALSE)</f>
        <v>18955.219591000001</v>
      </c>
      <c r="L165">
        <f>VLOOKUP($A165,[7]Burnscars!$A$1:$G$310,7,FALSE)</f>
        <v>3458.1207037300001</v>
      </c>
      <c r="M165">
        <f>VLOOKUP($A165,[8]Danau!$A$1:$G$310,7,FALSE)</f>
        <v>6316.0558547800001</v>
      </c>
      <c r="N165">
        <f>VLOOKUP($A165,[9]Irigasi!$A$1:$G$310,7,FALSE)</f>
        <v>76050.671645499999</v>
      </c>
      <c r="O165">
        <f>VLOOKUP($A165,[10]BadanAir!$A$1:$G$310,7,FALSE)</f>
        <v>6090.7940845499998</v>
      </c>
      <c r="P165">
        <f>VLOOKUP($A165,[11]Deforestasi!$A$1:$G$310,7,FALSE)</f>
        <v>366.31788737199997</v>
      </c>
      <c r="Q165">
        <f>VLOOKUP($A165,[12]Erosi!$A$1:$G$310,7,FALSE)</f>
        <v>505.75194955799998</v>
      </c>
      <c r="R165">
        <f>VLOOKUP($A165,[13]Banjir!$A$1:$G$310,7,FALSE)</f>
        <v>1.4090803943700001E-2</v>
      </c>
      <c r="S165">
        <f>VLOOKUP($A165,[14]Longsor!$A$1:$G$310,7,FALSE)</f>
        <v>0.40446899322099999</v>
      </c>
      <c r="T165">
        <f>VLOOKUP($A165,[15]Kekeringan!$A$1:$G$310,7,FALSE)</f>
        <v>0.57821925812399999</v>
      </c>
      <c r="U165">
        <f>VLOOKUP($A165,[16]NDVI!$A$1:$G$310,7,FALSE)</f>
        <v>0.78340074235199997</v>
      </c>
      <c r="V165">
        <f>VLOOKUP($A165,[17]NDWI!$A$1:$G$310,7,FALSE)</f>
        <v>-0.733465434385</v>
      </c>
      <c r="W165">
        <f>VLOOKUP($A165,[18]NDMI!$A$1:$G$310,7,FALSE)</f>
        <v>0.337647109472</v>
      </c>
      <c r="X165">
        <f>VLOOKUP($A165,[19]AridityIndex!$A$1:$G$310,7,FALSE)</f>
        <v>0.79572067261000001</v>
      </c>
      <c r="Y165">
        <f>VLOOKUP($A165,[20]temp_delta!$A$1:$G$310,7,FALSE)</f>
        <v>1.3207844287199999</v>
      </c>
      <c r="Z165">
        <f>VLOOKUP($A165,[21]temp_annual!$A$1:$G$310,7,FALSE)</f>
        <v>26.466368642900001</v>
      </c>
      <c r="AA165">
        <f>VLOOKUP($A165,[22]prec_delta!$A$1:$G$310,7,FALSE)</f>
        <v>-11.157648184699999</v>
      </c>
      <c r="AB165">
        <f>VLOOKUP($A165,[23]prec_annual!$A$1:$G$310,7,FALSE)</f>
        <v>1313.4442186799999</v>
      </c>
      <c r="AC165">
        <f>VLOOKUP($A165,[24]DaerahIrigasi!$A$1:$G$310,7,FALSE)</f>
        <v>19657.906301200001</v>
      </c>
      <c r="AD165" s="1">
        <f>VLOOKUP($A165,[25]!_xlnm.Database,7,FALSE)</f>
        <v>3.49510419282</v>
      </c>
    </row>
    <row r="166" spans="1:30" x14ac:dyDescent="0.25">
      <c r="A166">
        <v>165</v>
      </c>
      <c r="B166" t="s">
        <v>337</v>
      </c>
      <c r="C166" t="s">
        <v>370</v>
      </c>
      <c r="D166" t="s">
        <v>167</v>
      </c>
      <c r="E166">
        <v>5309074</v>
      </c>
      <c r="F166">
        <f>VLOOKUP($A166,[1]Plantation_LC20!$A$1:$G$310,7,FALSE)</f>
        <v>24062.178026000001</v>
      </c>
      <c r="G166">
        <f>VLOOKUP($A166,[2]Jalan_RBI!$A$1:$G$310,7,FALSE)</f>
        <v>897.63765886900001</v>
      </c>
      <c r="H166">
        <f>VLOOKUP($A166,[3]HTI!$A$1:$G$310,7,FALSE)</f>
        <v>180438.33332899999</v>
      </c>
      <c r="I166">
        <f>VLOOKUP($A166,[4]HKM_HTR!$A$1:$G$310,7,FALSE)</f>
        <v>21225.387226399998</v>
      </c>
      <c r="J166">
        <f>VLOOKUP($A166,[5]Forest!$A$1:$G$310,7,FALSE)</f>
        <v>1088.8408640800001</v>
      </c>
      <c r="K166">
        <f>VLOOKUP($A166,[6]Sungai!$A$1:$G$310,7,FALSE)</f>
        <v>24158.401891900001</v>
      </c>
      <c r="L166">
        <f>VLOOKUP($A166,[7]Burnscars!$A$1:$G$310,7,FALSE)</f>
        <v>5345.26504828</v>
      </c>
      <c r="M166">
        <f>VLOOKUP($A166,[8]Danau!$A$1:$G$310,7,FALSE)</f>
        <v>4444.22506574</v>
      </c>
      <c r="N166">
        <f>VLOOKUP($A166,[9]Irigasi!$A$1:$G$310,7,FALSE)</f>
        <v>73195.266497300006</v>
      </c>
      <c r="O166">
        <f>VLOOKUP($A166,[10]BadanAir!$A$1:$G$310,7,FALSE)</f>
        <v>3331.8584237099999</v>
      </c>
      <c r="P166">
        <f>VLOOKUP($A166,[11]Deforestasi!$A$1:$G$310,7,FALSE)</f>
        <v>1602.5175159099999</v>
      </c>
      <c r="Q166">
        <f>VLOOKUP($A166,[12]Erosi!$A$1:$G$310,7,FALSE)</f>
        <v>651.32661717999997</v>
      </c>
      <c r="R166">
        <f>VLOOKUP($A166,[13]Banjir!$A$1:$G$310,7,FALSE)</f>
        <v>1.1280491116199999E-2</v>
      </c>
      <c r="S166">
        <f>VLOOKUP($A166,[14]Longsor!$A$1:$G$310,7,FALSE)</f>
        <v>0.25240157480300002</v>
      </c>
      <c r="T166">
        <f>VLOOKUP($A166,[15]Kekeringan!$A$1:$G$310,7,FALSE)</f>
        <v>0.57283797564500005</v>
      </c>
      <c r="U166">
        <f>VLOOKUP($A166,[16]NDVI!$A$1:$G$310,7,FALSE)</f>
        <v>0.70602185705999998</v>
      </c>
      <c r="V166">
        <f>VLOOKUP($A166,[17]NDWI!$A$1:$G$310,7,FALSE)</f>
        <v>-0.67194971177999996</v>
      </c>
      <c r="W166">
        <f>VLOOKUP($A166,[18]NDMI!$A$1:$G$310,7,FALSE)</f>
        <v>0.28464403970899999</v>
      </c>
      <c r="X166">
        <f>VLOOKUP($A166,[19]AridityIndex!$A$1:$G$310,7,FALSE)</f>
        <v>0.80067003998200004</v>
      </c>
      <c r="Y166">
        <f>VLOOKUP($A166,[20]temp_delta!$A$1:$G$310,7,FALSE)</f>
        <v>1.29530756402</v>
      </c>
      <c r="Z166">
        <f>VLOOKUP($A166,[21]temp_annual!$A$1:$G$310,7,FALSE)</f>
        <v>26.762726481000001</v>
      </c>
      <c r="AA166">
        <f>VLOOKUP($A166,[22]prec_delta!$A$1:$G$310,7,FALSE)</f>
        <v>-9.6563944851100008</v>
      </c>
      <c r="AB166">
        <f>VLOOKUP($A166,[23]prec_annual!$A$1:$G$310,7,FALSE)</f>
        <v>1214.2506028</v>
      </c>
      <c r="AC166">
        <f>VLOOKUP($A166,[24]DaerahIrigasi!$A$1:$G$310,7,FALSE)</f>
        <v>24844.288868399999</v>
      </c>
      <c r="AD166" s="1">
        <f>VLOOKUP($A166,[25]!_xlnm.Database,7,FALSE)</f>
        <v>2.7723780596699998</v>
      </c>
    </row>
    <row r="167" spans="1:30" x14ac:dyDescent="0.25">
      <c r="A167">
        <v>166</v>
      </c>
      <c r="B167" t="s">
        <v>337</v>
      </c>
      <c r="C167" t="s">
        <v>371</v>
      </c>
      <c r="D167" t="s">
        <v>168</v>
      </c>
      <c r="E167">
        <v>5310010</v>
      </c>
      <c r="F167">
        <f>VLOOKUP($A167,[1]Plantation_LC20!$A$1:$G$310,7,FALSE)</f>
        <v>79785.654024200005</v>
      </c>
      <c r="G167">
        <f>VLOOKUP($A167,[2]Jalan_RBI!$A$1:$G$310,7,FALSE)</f>
        <v>822.29305815700002</v>
      </c>
      <c r="H167">
        <f>VLOOKUP($A167,[3]HTI!$A$1:$G$310,7,FALSE)</f>
        <v>223036.52954300001</v>
      </c>
      <c r="I167">
        <f>VLOOKUP($A167,[4]HKM_HTR!$A$1:$G$310,7,FALSE)</f>
        <v>11673.9342113</v>
      </c>
      <c r="J167">
        <f>VLOOKUP($A167,[5]Forest!$A$1:$G$310,7,FALSE)</f>
        <v>549.11267691600005</v>
      </c>
      <c r="K167">
        <f>VLOOKUP($A167,[6]Sungai!$A$1:$G$310,7,FALSE)</f>
        <v>2104.5810034299998</v>
      </c>
      <c r="L167">
        <f>VLOOKUP($A167,[7]Burnscars!$A$1:$G$310,7,FALSE)</f>
        <v>9402.9099046499996</v>
      </c>
      <c r="M167">
        <f>VLOOKUP($A167,[8]Danau!$A$1:$G$310,7,FALSE)</f>
        <v>21586.7067025</v>
      </c>
      <c r="N167">
        <f>VLOOKUP($A167,[9]Irigasi!$A$1:$G$310,7,FALSE)</f>
        <v>21373.057490399999</v>
      </c>
      <c r="O167">
        <f>VLOOKUP($A167,[10]BadanAir!$A$1:$G$310,7,FALSE)</f>
        <v>20496.766853500001</v>
      </c>
      <c r="P167">
        <f>VLOOKUP($A167,[11]Deforestasi!$A$1:$G$310,7,FALSE)</f>
        <v>54.463124195100001</v>
      </c>
      <c r="Q167">
        <f>VLOOKUP($A167,[12]Erosi!$A$1:$G$310,7,FALSE)</f>
        <v>56.600945000300001</v>
      </c>
      <c r="R167">
        <f>VLOOKUP($A167,[13]Banjir!$A$1:$G$310,7,FALSE)</f>
        <v>2.9077166525200001E-3</v>
      </c>
      <c r="S167">
        <f>VLOOKUP($A167,[14]Longsor!$A$1:$G$310,7,FALSE)</f>
        <v>0.58227486345699997</v>
      </c>
      <c r="T167">
        <f>VLOOKUP($A167,[15]Kekeringan!$A$1:$G$310,7,FALSE)</f>
        <v>0.702414332458</v>
      </c>
      <c r="U167">
        <f>VLOOKUP($A167,[16]NDVI!$A$1:$G$310,7,FALSE)</f>
        <v>0.79108816510000002</v>
      </c>
      <c r="V167">
        <f>VLOOKUP($A167,[17]NDWI!$A$1:$G$310,7,FALSE)</f>
        <v>-0.729655105922</v>
      </c>
      <c r="W167">
        <f>VLOOKUP($A167,[18]NDMI!$A$1:$G$310,7,FALSE)</f>
        <v>0.31719103793800002</v>
      </c>
      <c r="X167">
        <f>VLOOKUP($A167,[19]AridityIndex!$A$1:$G$310,7,FALSE)</f>
        <v>0.80794120093800004</v>
      </c>
      <c r="Y167">
        <f>VLOOKUP($A167,[20]temp_delta!$A$1:$G$310,7,FALSE)</f>
        <v>1.3730139112799999</v>
      </c>
      <c r="Z167">
        <f>VLOOKUP($A167,[21]temp_annual!$A$1:$G$310,7,FALSE)</f>
        <v>25.361450249600001</v>
      </c>
      <c r="AA167">
        <f>VLOOKUP($A167,[22]prec_delta!$A$1:$G$310,7,FALSE)</f>
        <v>-29.196887614800001</v>
      </c>
      <c r="AB167">
        <f>VLOOKUP($A167,[23]prec_annual!$A$1:$G$310,7,FALSE)</f>
        <v>1246.7176904099999</v>
      </c>
      <c r="AC167">
        <f>VLOOKUP($A167,[24]DaerahIrigasi!$A$1:$G$310,7,FALSE)</f>
        <v>19087.628157700001</v>
      </c>
      <c r="AD167" s="1">
        <f>VLOOKUP($A167,[25]!_xlnm.Database,7,FALSE)</f>
        <v>1.87698007154</v>
      </c>
    </row>
    <row r="168" spans="1:30" x14ac:dyDescent="0.25">
      <c r="A168">
        <v>167</v>
      </c>
      <c r="B168" t="s">
        <v>337</v>
      </c>
      <c r="C168" t="s">
        <v>371</v>
      </c>
      <c r="D168" t="s">
        <v>169</v>
      </c>
      <c r="E168">
        <v>5310011</v>
      </c>
      <c r="F168">
        <f>VLOOKUP($A168,[1]Plantation_LC20!$A$1:$G$310,7,FALSE)</f>
        <v>75460.259823200002</v>
      </c>
      <c r="G168">
        <f>VLOOKUP($A168,[2]Jalan_RBI!$A$1:$G$310,7,FALSE)</f>
        <v>1170.45387347</v>
      </c>
      <c r="H168">
        <f>VLOOKUP($A168,[3]HTI!$A$1:$G$310,7,FALSE)</f>
        <v>225607.70397199999</v>
      </c>
      <c r="I168">
        <f>VLOOKUP($A168,[4]HKM_HTR!$A$1:$G$310,7,FALSE)</f>
        <v>16564.468400000002</v>
      </c>
      <c r="J168">
        <f>VLOOKUP($A168,[5]Forest!$A$1:$G$310,7,FALSE)</f>
        <v>146.19014092699999</v>
      </c>
      <c r="K168">
        <f>VLOOKUP($A168,[6]Sungai!$A$1:$G$310,7,FALSE)</f>
        <v>1708.6481991000001</v>
      </c>
      <c r="L168">
        <f>VLOOKUP($A168,[7]Burnscars!$A$1:$G$310,7,FALSE)</f>
        <v>6976.7701282199996</v>
      </c>
      <c r="M168">
        <f>VLOOKUP($A168,[8]Danau!$A$1:$G$310,7,FALSE)</f>
        <v>17387.558496400001</v>
      </c>
      <c r="N168">
        <f>VLOOKUP($A168,[9]Irigasi!$A$1:$G$310,7,FALSE)</f>
        <v>13625.1545788</v>
      </c>
      <c r="O168">
        <f>VLOOKUP($A168,[10]BadanAir!$A$1:$G$310,7,FALSE)</f>
        <v>14455.154010800001</v>
      </c>
      <c r="P168">
        <f>VLOOKUP($A168,[11]Deforestasi!$A$1:$G$310,7,FALSE)</f>
        <v>279.48999788600003</v>
      </c>
      <c r="Q168">
        <f>VLOOKUP($A168,[12]Erosi!$A$1:$G$310,7,FALSE)</f>
        <v>303.478276128</v>
      </c>
      <c r="R168">
        <f>VLOOKUP($A168,[13]Banjir!$A$1:$G$310,7,FALSE)</f>
        <v>4.71467011494E-3</v>
      </c>
      <c r="S168">
        <f>VLOOKUP($A168,[14]Longsor!$A$1:$G$310,7,FALSE)</f>
        <v>0.73376184032500003</v>
      </c>
      <c r="T168">
        <f>VLOOKUP($A168,[15]Kekeringan!$A$1:$G$310,7,FALSE)</f>
        <v>0.64450420168599998</v>
      </c>
      <c r="U168">
        <f>VLOOKUP($A168,[16]NDVI!$A$1:$G$310,7,FALSE)</f>
        <v>0.82572706192599998</v>
      </c>
      <c r="V168">
        <f>VLOOKUP($A168,[17]NDWI!$A$1:$G$310,7,FALSE)</f>
        <v>-0.75807184131399996</v>
      </c>
      <c r="W168">
        <f>VLOOKUP($A168,[18]NDMI!$A$1:$G$310,7,FALSE)</f>
        <v>0.35050480382499999</v>
      </c>
      <c r="X168">
        <f>VLOOKUP($A168,[19]AridityIndex!$A$1:$G$310,7,FALSE)</f>
        <v>0.75231366985100001</v>
      </c>
      <c r="Y168">
        <f>VLOOKUP($A168,[20]temp_delta!$A$1:$G$310,7,FALSE)</f>
        <v>1.3818927864699999</v>
      </c>
      <c r="Z168">
        <f>VLOOKUP($A168,[21]temp_annual!$A$1:$G$310,7,FALSE)</f>
        <v>24.2439415222</v>
      </c>
      <c r="AA168">
        <f>VLOOKUP($A168,[22]prec_delta!$A$1:$G$310,7,FALSE)</f>
        <v>-31.616884559700001</v>
      </c>
      <c r="AB168">
        <f>VLOOKUP($A168,[23]prec_annual!$A$1:$G$310,7,FALSE)</f>
        <v>1375.33495565</v>
      </c>
      <c r="AC168">
        <f>VLOOKUP($A168,[24]DaerahIrigasi!$A$1:$G$310,7,FALSE)</f>
        <v>11226.8215062</v>
      </c>
      <c r="AD168" s="1">
        <f>VLOOKUP($A168,[25]!_xlnm.Database,7,FALSE)</f>
        <v>2.8426538566100001</v>
      </c>
    </row>
    <row r="169" spans="1:30" x14ac:dyDescent="0.25">
      <c r="A169">
        <v>168</v>
      </c>
      <c r="B169" t="s">
        <v>337</v>
      </c>
      <c r="C169" t="s">
        <v>371</v>
      </c>
      <c r="D169" t="s">
        <v>170</v>
      </c>
      <c r="E169">
        <v>5310012</v>
      </c>
      <c r="F169">
        <f>VLOOKUP($A169,[1]Plantation_LC20!$A$1:$G$310,7,FALSE)</f>
        <v>84075.426095000003</v>
      </c>
      <c r="G169">
        <f>VLOOKUP($A169,[2]Jalan_RBI!$A$1:$G$310,7,FALSE)</f>
        <v>2067.1357275199998</v>
      </c>
      <c r="H169">
        <f>VLOOKUP($A169,[3]HTI!$A$1:$G$310,7,FALSE)</f>
        <v>230319.49701200001</v>
      </c>
      <c r="I169">
        <f>VLOOKUP($A169,[4]HKM_HTR!$A$1:$G$310,7,FALSE)</f>
        <v>7568.7957193299999</v>
      </c>
      <c r="J169">
        <f>VLOOKUP($A169,[5]Forest!$A$1:$G$310,7,FALSE)</f>
        <v>146.059937069</v>
      </c>
      <c r="K169">
        <f>VLOOKUP($A169,[6]Sungai!$A$1:$G$310,7,FALSE)</f>
        <v>3442.7883946500001</v>
      </c>
      <c r="L169">
        <f>VLOOKUP($A169,[7]Burnscars!$A$1:$G$310,7,FALSE)</f>
        <v>3714.3319819399999</v>
      </c>
      <c r="M169">
        <f>VLOOKUP($A169,[8]Danau!$A$1:$G$310,7,FALSE)</f>
        <v>15835.481064699999</v>
      </c>
      <c r="N169">
        <f>VLOOKUP($A169,[9]Irigasi!$A$1:$G$310,7,FALSE)</f>
        <v>20373.047672299999</v>
      </c>
      <c r="O169">
        <f>VLOOKUP($A169,[10]BadanAir!$A$1:$G$310,7,FALSE)</f>
        <v>17105.9777971</v>
      </c>
      <c r="P169">
        <f>VLOOKUP($A169,[11]Deforestasi!$A$1:$G$310,7,FALSE)</f>
        <v>134.93922022000001</v>
      </c>
      <c r="Q169">
        <f>VLOOKUP($A169,[12]Erosi!$A$1:$G$310,7,FALSE)</f>
        <v>283.07603003200001</v>
      </c>
      <c r="R169">
        <f>VLOOKUP($A169,[13]Banjir!$A$1:$G$310,7,FALSE)</f>
        <v>0</v>
      </c>
      <c r="S169">
        <f>VLOOKUP($A169,[14]Longsor!$A$1:$G$310,7,FALSE)</f>
        <v>0.89015936771199999</v>
      </c>
      <c r="T169">
        <f>VLOOKUP($A169,[15]Kekeringan!$A$1:$G$310,7,FALSE)</f>
        <v>0.66551645682799998</v>
      </c>
      <c r="U169">
        <f>VLOOKUP($A169,[16]NDVI!$A$1:$G$310,7,FALSE)</f>
        <v>0.82026059478400004</v>
      </c>
      <c r="V169">
        <f>VLOOKUP($A169,[17]NDWI!$A$1:$G$310,7,FALSE)</f>
        <v>-0.75912968396199998</v>
      </c>
      <c r="W169">
        <f>VLOOKUP($A169,[18]NDMI!$A$1:$G$310,7,FALSE)</f>
        <v>0.33381566206399998</v>
      </c>
      <c r="X169">
        <f>VLOOKUP($A169,[19]AridityIndex!$A$1:$G$310,7,FALSE)</f>
        <v>0.66613593848899999</v>
      </c>
      <c r="Y169">
        <f>VLOOKUP($A169,[20]temp_delta!$A$1:$G$310,7,FALSE)</f>
        <v>1.38842966174</v>
      </c>
      <c r="Z169">
        <f>VLOOKUP($A169,[21]temp_annual!$A$1:$G$310,7,FALSE)</f>
        <v>22.484071324799999</v>
      </c>
      <c r="AA169">
        <f>VLOOKUP($A169,[22]prec_delta!$A$1:$G$310,7,FALSE)</f>
        <v>-37.099816979899998</v>
      </c>
      <c r="AB169">
        <f>VLOOKUP($A169,[23]prec_annual!$A$1:$G$310,7,FALSE)</f>
        <v>1578.20895774</v>
      </c>
      <c r="AC169">
        <f>VLOOKUP($A169,[24]DaerahIrigasi!$A$1:$G$310,7,FALSE)</f>
        <v>14984.4778496</v>
      </c>
      <c r="AD169" s="1">
        <f>VLOOKUP($A169,[25]!_xlnm.Database,7,FALSE)</f>
        <v>3.87056232185</v>
      </c>
    </row>
    <row r="170" spans="1:30" x14ac:dyDescent="0.25">
      <c r="A170">
        <v>169</v>
      </c>
      <c r="B170" t="s">
        <v>337</v>
      </c>
      <c r="C170" t="s">
        <v>371</v>
      </c>
      <c r="D170" t="s">
        <v>171</v>
      </c>
      <c r="E170">
        <v>5310020</v>
      </c>
      <c r="F170">
        <f>VLOOKUP($A170,[1]Plantation_LC20!$A$1:$G$310,7,FALSE)</f>
        <v>63798.578255200002</v>
      </c>
      <c r="G170">
        <f>VLOOKUP($A170,[2]Jalan_RBI!$A$1:$G$310,7,FALSE)</f>
        <v>726.02936863699995</v>
      </c>
      <c r="H170">
        <f>VLOOKUP($A170,[3]HTI!$A$1:$G$310,7,FALSE)</f>
        <v>211094.778142</v>
      </c>
      <c r="I170">
        <f>VLOOKUP($A170,[4]HKM_HTR!$A$1:$G$310,7,FALSE)</f>
        <v>19158.253640999999</v>
      </c>
      <c r="J170">
        <f>VLOOKUP($A170,[5]Forest!$A$1:$G$310,7,FALSE)</f>
        <v>240.89273775199999</v>
      </c>
      <c r="K170">
        <f>VLOOKUP($A170,[6]Sungai!$A$1:$G$310,7,FALSE)</f>
        <v>1329.59674279</v>
      </c>
      <c r="L170">
        <f>VLOOKUP($A170,[7]Burnscars!$A$1:$G$310,7,FALSE)</f>
        <v>15647.2465386</v>
      </c>
      <c r="M170">
        <f>VLOOKUP($A170,[8]Danau!$A$1:$G$310,7,FALSE)</f>
        <v>13858.1241797</v>
      </c>
      <c r="N170">
        <f>VLOOKUP($A170,[9]Irigasi!$A$1:$G$310,7,FALSE)</f>
        <v>13801.9820497</v>
      </c>
      <c r="O170">
        <f>VLOOKUP($A170,[10]BadanAir!$A$1:$G$310,7,FALSE)</f>
        <v>18619.869127999998</v>
      </c>
      <c r="P170">
        <f>VLOOKUP($A170,[11]Deforestasi!$A$1:$G$310,7,FALSE)</f>
        <v>264.70652833299999</v>
      </c>
      <c r="Q170">
        <f>VLOOKUP($A170,[12]Erosi!$A$1:$G$310,7,FALSE)</f>
        <v>43.817228732499999</v>
      </c>
      <c r="R170">
        <f>VLOOKUP($A170,[13]Banjir!$A$1:$G$310,7,FALSE)</f>
        <v>0</v>
      </c>
      <c r="S170">
        <f>VLOOKUP($A170,[14]Longsor!$A$1:$G$310,7,FALSE)</f>
        <v>0.39623655914</v>
      </c>
      <c r="T170">
        <f>VLOOKUP($A170,[15]Kekeringan!$A$1:$G$310,7,FALSE)</f>
        <v>0.57086900290599996</v>
      </c>
      <c r="U170">
        <f>VLOOKUP($A170,[16]NDVI!$A$1:$G$310,7,FALSE)</f>
        <v>0.77363726730299998</v>
      </c>
      <c r="V170">
        <f>VLOOKUP($A170,[17]NDWI!$A$1:$G$310,7,FALSE)</f>
        <v>-0.70951638010899998</v>
      </c>
      <c r="W170">
        <f>VLOOKUP($A170,[18]NDMI!$A$1:$G$310,7,FALSE)</f>
        <v>0.32199935290600001</v>
      </c>
      <c r="X170">
        <f>VLOOKUP($A170,[19]AridityIndex!$A$1:$G$310,7,FALSE)</f>
        <v>0.84420455130200001</v>
      </c>
      <c r="Y170">
        <f>VLOOKUP($A170,[20]temp_delta!$A$1:$G$310,7,FALSE)</f>
        <v>1.3599201883300001</v>
      </c>
      <c r="Z170">
        <f>VLOOKUP($A170,[21]temp_annual!$A$1:$G$310,7,FALSE)</f>
        <v>26.076556942</v>
      </c>
      <c r="AA170">
        <f>VLOOKUP($A170,[22]prec_delta!$A$1:$G$310,7,FALSE)</f>
        <v>-25.2530742161</v>
      </c>
      <c r="AB170">
        <f>VLOOKUP($A170,[23]prec_annual!$A$1:$G$310,7,FALSE)</f>
        <v>1127.5211619500001</v>
      </c>
      <c r="AC170">
        <f>VLOOKUP($A170,[24]DaerahIrigasi!$A$1:$G$310,7,FALSE)</f>
        <v>20951.0986381</v>
      </c>
      <c r="AD170" s="1">
        <f>VLOOKUP($A170,[25]!_xlnm.Database,7,FALSE)</f>
        <v>1.1109026963699999</v>
      </c>
    </row>
    <row r="171" spans="1:30" x14ac:dyDescent="0.25">
      <c r="A171">
        <v>170</v>
      </c>
      <c r="B171" t="s">
        <v>337</v>
      </c>
      <c r="C171" t="s">
        <v>371</v>
      </c>
      <c r="D171" t="s">
        <v>172</v>
      </c>
      <c r="E171">
        <v>5310030</v>
      </c>
      <c r="F171">
        <f>VLOOKUP($A171,[1]Plantation_LC20!$A$1:$G$310,7,FALSE)</f>
        <v>52548.201611500001</v>
      </c>
      <c r="G171">
        <f>VLOOKUP($A171,[2]Jalan_RBI!$A$1:$G$310,7,FALSE)</f>
        <v>433.87838536999999</v>
      </c>
      <c r="H171">
        <f>VLOOKUP($A171,[3]HTI!$A$1:$G$310,7,FALSE)</f>
        <v>200939.051461</v>
      </c>
      <c r="I171">
        <f>VLOOKUP($A171,[4]HKM_HTR!$A$1:$G$310,7,FALSE)</f>
        <v>10151.9980896</v>
      </c>
      <c r="J171">
        <f>VLOOKUP($A171,[5]Forest!$A$1:$G$310,7,FALSE)</f>
        <v>191.36831107</v>
      </c>
      <c r="K171">
        <f>VLOOKUP($A171,[6]Sungai!$A$1:$G$310,7,FALSE)</f>
        <v>8337.3332638200009</v>
      </c>
      <c r="L171">
        <f>VLOOKUP($A171,[7]Burnscars!$A$1:$G$310,7,FALSE)</f>
        <v>15669.396886099999</v>
      </c>
      <c r="M171">
        <f>VLOOKUP($A171,[8]Danau!$A$1:$G$310,7,FALSE)</f>
        <v>12204.899904399999</v>
      </c>
      <c r="N171">
        <f>VLOOKUP($A171,[9]Irigasi!$A$1:$G$310,7,FALSE)</f>
        <v>15009.8440897</v>
      </c>
      <c r="O171">
        <f>VLOOKUP($A171,[10]BadanAir!$A$1:$G$310,7,FALSE)</f>
        <v>25288.232652899998</v>
      </c>
      <c r="P171">
        <f>VLOOKUP($A171,[11]Deforestasi!$A$1:$G$310,7,FALSE)</f>
        <v>180.820480223</v>
      </c>
      <c r="Q171">
        <f>VLOOKUP($A171,[12]Erosi!$A$1:$G$310,7,FALSE)</f>
        <v>38.911525039799997</v>
      </c>
      <c r="R171">
        <f>VLOOKUP($A171,[13]Banjir!$A$1:$G$310,7,FALSE)</f>
        <v>0</v>
      </c>
      <c r="S171">
        <f>VLOOKUP($A171,[14]Longsor!$A$1:$G$310,7,FALSE)</f>
        <v>0.41112531969299998</v>
      </c>
      <c r="T171">
        <f>VLOOKUP($A171,[15]Kekeringan!$A$1:$G$310,7,FALSE)</f>
        <v>0.57361198847399997</v>
      </c>
      <c r="U171">
        <f>VLOOKUP($A171,[16]NDVI!$A$1:$G$310,7,FALSE)</f>
        <v>0.81959671521499999</v>
      </c>
      <c r="V171">
        <f>VLOOKUP($A171,[17]NDWI!$A$1:$G$310,7,FALSE)</f>
        <v>-0.74903978844600005</v>
      </c>
      <c r="W171">
        <f>VLOOKUP($A171,[18]NDMI!$A$1:$G$310,7,FALSE)</f>
        <v>0.37767619407500003</v>
      </c>
      <c r="X171">
        <f>VLOOKUP($A171,[19]AridityIndex!$A$1:$G$310,7,FALSE)</f>
        <v>0.80645773200899995</v>
      </c>
      <c r="Y171">
        <f>VLOOKUP($A171,[20]temp_delta!$A$1:$G$310,7,FALSE)</f>
        <v>1.3673452269999999</v>
      </c>
      <c r="Z171">
        <f>VLOOKUP($A171,[21]temp_annual!$A$1:$G$310,7,FALSE)</f>
        <v>25.697581787499999</v>
      </c>
      <c r="AA171">
        <f>VLOOKUP($A171,[22]prec_delta!$A$1:$G$310,7,FALSE)</f>
        <v>-25.4443119761</v>
      </c>
      <c r="AB171">
        <f>VLOOKUP($A171,[23]prec_annual!$A$1:$G$310,7,FALSE)</f>
        <v>1212.60437852</v>
      </c>
      <c r="AC171">
        <f>VLOOKUP($A171,[24]DaerahIrigasi!$A$1:$G$310,7,FALSE)</f>
        <v>19006.233824899999</v>
      </c>
      <c r="AD171" s="1">
        <f>VLOOKUP($A171,[25]!_xlnm.Database,7,FALSE)</f>
        <v>2.0834437086099999</v>
      </c>
    </row>
    <row r="172" spans="1:30" x14ac:dyDescent="0.25">
      <c r="A172">
        <v>171</v>
      </c>
      <c r="B172" t="s">
        <v>337</v>
      </c>
      <c r="C172" t="s">
        <v>371</v>
      </c>
      <c r="D172" t="s">
        <v>173</v>
      </c>
      <c r="E172">
        <v>5310031</v>
      </c>
      <c r="F172">
        <f>VLOOKUP($A172,[1]Plantation_LC20!$A$1:$G$310,7,FALSE)</f>
        <v>42954.806762599997</v>
      </c>
      <c r="G172">
        <f>VLOOKUP($A172,[2]Jalan_RBI!$A$1:$G$310,7,FALSE)</f>
        <v>860.87318033300005</v>
      </c>
      <c r="H172">
        <f>VLOOKUP($A172,[3]HTI!$A$1:$G$310,7,FALSE)</f>
        <v>193793.145169</v>
      </c>
      <c r="I172">
        <f>VLOOKUP($A172,[4]HKM_HTR!$A$1:$G$310,7,FALSE)</f>
        <v>6101.2459557900002</v>
      </c>
      <c r="J172">
        <f>VLOOKUP($A172,[5]Forest!$A$1:$G$310,7,FALSE)</f>
        <v>128.31718283999999</v>
      </c>
      <c r="K172">
        <f>VLOOKUP($A172,[6]Sungai!$A$1:$G$310,7,FALSE)</f>
        <v>16258.265689600001</v>
      </c>
      <c r="L172">
        <f>VLOOKUP($A172,[7]Burnscars!$A$1:$G$310,7,FALSE)</f>
        <v>9947.5824627399998</v>
      </c>
      <c r="M172">
        <f>VLOOKUP($A172,[8]Danau!$A$1:$G$310,7,FALSE)</f>
        <v>8933.2234391799993</v>
      </c>
      <c r="N172">
        <f>VLOOKUP($A172,[9]Irigasi!$A$1:$G$310,7,FALSE)</f>
        <v>21046.554035500001</v>
      </c>
      <c r="O172">
        <f>VLOOKUP($A172,[10]BadanAir!$A$1:$G$310,7,FALSE)</f>
        <v>32064.337173299999</v>
      </c>
      <c r="P172">
        <f>VLOOKUP($A172,[11]Deforestasi!$A$1:$G$310,7,FALSE)</f>
        <v>577.91584550000005</v>
      </c>
      <c r="Q172">
        <f>VLOOKUP($A172,[12]Erosi!$A$1:$G$310,7,FALSE)</f>
        <v>289.15095345700001</v>
      </c>
      <c r="R172">
        <f>VLOOKUP($A172,[13]Banjir!$A$1:$G$310,7,FALSE)</f>
        <v>0</v>
      </c>
      <c r="S172">
        <f>VLOOKUP($A172,[14]Longsor!$A$1:$G$310,7,FALSE)</f>
        <v>0.66900858704099997</v>
      </c>
      <c r="T172">
        <f>VLOOKUP($A172,[15]Kekeringan!$A$1:$G$310,7,FALSE)</f>
        <v>0.63225931630599996</v>
      </c>
      <c r="U172">
        <f>VLOOKUP($A172,[16]NDVI!$A$1:$G$310,7,FALSE)</f>
        <v>0.85014703922699997</v>
      </c>
      <c r="V172">
        <f>VLOOKUP($A172,[17]NDWI!$A$1:$G$310,7,FALSE)</f>
        <v>-0.78387273820199999</v>
      </c>
      <c r="W172">
        <f>VLOOKUP($A172,[18]NDMI!$A$1:$G$310,7,FALSE)</f>
        <v>0.41673341723500001</v>
      </c>
      <c r="X172">
        <f>VLOOKUP($A172,[19]AridityIndex!$A$1:$G$310,7,FALSE)</f>
        <v>0.74075311781800002</v>
      </c>
      <c r="Y172">
        <f>VLOOKUP($A172,[20]temp_delta!$A$1:$G$310,7,FALSE)</f>
        <v>1.3581289701599999</v>
      </c>
      <c r="Z172">
        <f>VLOOKUP($A172,[21]temp_annual!$A$1:$G$310,7,FALSE)</f>
        <v>24.622221489200001</v>
      </c>
      <c r="AA172">
        <f>VLOOKUP($A172,[22]prec_delta!$A$1:$G$310,7,FALSE)</f>
        <v>-28.6098536328</v>
      </c>
      <c r="AB172">
        <f>VLOOKUP($A172,[23]prec_annual!$A$1:$G$310,7,FALSE)</f>
        <v>1355.87895452</v>
      </c>
      <c r="AC172">
        <f>VLOOKUP($A172,[24]DaerahIrigasi!$A$1:$G$310,7,FALSE)</f>
        <v>11902.7958817</v>
      </c>
      <c r="AD172" s="1">
        <f>VLOOKUP($A172,[25]!_xlnm.Database,7,FALSE)</f>
        <v>3.04529758277</v>
      </c>
    </row>
    <row r="173" spans="1:30" x14ac:dyDescent="0.25">
      <c r="A173">
        <v>172</v>
      </c>
      <c r="B173" t="s">
        <v>337</v>
      </c>
      <c r="C173" t="s">
        <v>371</v>
      </c>
      <c r="D173" t="s">
        <v>174</v>
      </c>
      <c r="E173">
        <v>5310032</v>
      </c>
      <c r="F173">
        <f>VLOOKUP($A173,[1]Plantation_LC20!$A$1:$G$310,7,FALSE)</f>
        <v>33938.630440699999</v>
      </c>
      <c r="G173">
        <f>VLOOKUP($A173,[2]Jalan_RBI!$A$1:$G$310,7,FALSE)</f>
        <v>1198.0274393499999</v>
      </c>
      <c r="H173">
        <f>VLOOKUP($A173,[3]HTI!$A$1:$G$310,7,FALSE)</f>
        <v>188020.79755399999</v>
      </c>
      <c r="I173">
        <f>VLOOKUP($A173,[4]HKM_HTR!$A$1:$G$310,7,FALSE)</f>
        <v>6380.7926541699999</v>
      </c>
      <c r="J173">
        <f>VLOOKUP($A173,[5]Forest!$A$1:$G$310,7,FALSE)</f>
        <v>474.47414034000002</v>
      </c>
      <c r="K173">
        <f>VLOOKUP($A173,[6]Sungai!$A$1:$G$310,7,FALSE)</f>
        <v>13041.3185073</v>
      </c>
      <c r="L173">
        <f>VLOOKUP($A173,[7]Burnscars!$A$1:$G$310,7,FALSE)</f>
        <v>9249.8056725099996</v>
      </c>
      <c r="M173">
        <f>VLOOKUP($A173,[8]Danau!$A$1:$G$310,7,FALSE)</f>
        <v>3648.3257258499998</v>
      </c>
      <c r="N173">
        <f>VLOOKUP($A173,[9]Irigasi!$A$1:$G$310,7,FALSE)</f>
        <v>25583.780214800001</v>
      </c>
      <c r="O173">
        <f>VLOOKUP($A173,[10]BadanAir!$A$1:$G$310,7,FALSE)</f>
        <v>30179.041820800001</v>
      </c>
      <c r="P173">
        <f>VLOOKUP($A173,[11]Deforestasi!$A$1:$G$310,7,FALSE)</f>
        <v>1104.58207029</v>
      </c>
      <c r="Q173">
        <f>VLOOKUP($A173,[12]Erosi!$A$1:$G$310,7,FALSE)</f>
        <v>675.73802112700002</v>
      </c>
      <c r="R173">
        <f>VLOOKUP($A173,[13]Banjir!$A$1:$G$310,7,FALSE)</f>
        <v>0</v>
      </c>
      <c r="S173">
        <f>VLOOKUP($A173,[14]Longsor!$A$1:$G$310,7,FALSE)</f>
        <v>0.68269099823000001</v>
      </c>
      <c r="T173">
        <f>VLOOKUP($A173,[15]Kekeringan!$A$1:$G$310,7,FALSE)</f>
        <v>0.65504392542800005</v>
      </c>
      <c r="U173">
        <f>VLOOKUP($A173,[16]NDVI!$A$1:$G$310,7,FALSE)</f>
        <v>0</v>
      </c>
      <c r="V173">
        <f>VLOOKUP($A173,[17]NDWI!$A$1:$G$310,7,FALSE)</f>
        <v>-0.754262347906</v>
      </c>
      <c r="W173">
        <f>VLOOKUP($A173,[18]NDMI!$A$1:$G$310,7,FALSE)</f>
        <v>0.35760458248999999</v>
      </c>
      <c r="X173">
        <f>VLOOKUP($A173,[19]AridityIndex!$A$1:$G$310,7,FALSE)</f>
        <v>0.71837697697299996</v>
      </c>
      <c r="Y173">
        <f>VLOOKUP($A173,[20]temp_delta!$A$1:$G$310,7,FALSE)</f>
        <v>1.3599929739400001</v>
      </c>
      <c r="Z173">
        <f>VLOOKUP($A173,[21]temp_annual!$A$1:$G$310,7,FALSE)</f>
        <v>24.0716342622</v>
      </c>
      <c r="AA173">
        <f>VLOOKUP($A173,[22]prec_delta!$A$1:$G$310,7,FALSE)</f>
        <v>-29.0239244015</v>
      </c>
      <c r="AB173">
        <f>VLOOKUP($A173,[23]prec_annual!$A$1:$G$310,7,FALSE)</f>
        <v>1411.1240092400001</v>
      </c>
      <c r="AC173">
        <f>VLOOKUP($A173,[24]DaerahIrigasi!$A$1:$G$310,7,FALSE)</f>
        <v>9845.4176234999995</v>
      </c>
      <c r="AD173" s="1">
        <f>VLOOKUP($A173,[25]!_xlnm.Database,7,FALSE)</f>
        <v>3.3368629111999999</v>
      </c>
    </row>
    <row r="174" spans="1:30" x14ac:dyDescent="0.25">
      <c r="A174">
        <v>173</v>
      </c>
      <c r="B174" t="s">
        <v>337</v>
      </c>
      <c r="C174" t="s">
        <v>371</v>
      </c>
      <c r="D174" t="s">
        <v>175</v>
      </c>
      <c r="E174">
        <v>5310040</v>
      </c>
      <c r="F174">
        <f>VLOOKUP($A174,[1]Plantation_LC20!$A$1:$G$310,7,FALSE)</f>
        <v>14107.775110799999</v>
      </c>
      <c r="G174">
        <f>VLOOKUP($A174,[2]Jalan_RBI!$A$1:$G$310,7,FALSE)</f>
        <v>1318.17516806</v>
      </c>
      <c r="H174">
        <f>VLOOKUP($A174,[3]HTI!$A$1:$G$310,7,FALSE)</f>
        <v>195361.936583</v>
      </c>
      <c r="I174">
        <f>VLOOKUP($A174,[4]HKM_HTR!$A$1:$G$310,7,FALSE)</f>
        <v>4669.7674334800004</v>
      </c>
      <c r="J174">
        <f>VLOOKUP($A174,[5]Forest!$A$1:$G$310,7,FALSE)</f>
        <v>465.32336164700001</v>
      </c>
      <c r="K174">
        <f>VLOOKUP($A174,[6]Sungai!$A$1:$G$310,7,FALSE)</f>
        <v>3037.8675026999999</v>
      </c>
      <c r="L174">
        <f>VLOOKUP($A174,[7]Burnscars!$A$1:$G$310,7,FALSE)</f>
        <v>4576.4097577499997</v>
      </c>
      <c r="M174">
        <f>VLOOKUP($A174,[8]Danau!$A$1:$G$310,7,FALSE)</f>
        <v>13907.307615199999</v>
      </c>
      <c r="N174">
        <f>VLOOKUP($A174,[9]Irigasi!$A$1:$G$310,7,FALSE)</f>
        <v>7396.94182361</v>
      </c>
      <c r="O174">
        <f>VLOOKUP($A174,[10]BadanAir!$A$1:$G$310,7,FALSE)</f>
        <v>8947.5212655800005</v>
      </c>
      <c r="P174">
        <f>VLOOKUP($A174,[11]Deforestasi!$A$1:$G$310,7,FALSE)</f>
        <v>544.14091647999999</v>
      </c>
      <c r="Q174">
        <f>VLOOKUP($A174,[12]Erosi!$A$1:$G$310,7,FALSE)</f>
        <v>844.024410913</v>
      </c>
      <c r="R174">
        <f>VLOOKUP($A174,[13]Banjir!$A$1:$G$310,7,FALSE)</f>
        <v>1.12670656645E-2</v>
      </c>
      <c r="S174">
        <f>VLOOKUP($A174,[14]Longsor!$A$1:$G$310,7,FALSE)</f>
        <v>0.472961024901</v>
      </c>
      <c r="T174">
        <f>VLOOKUP($A174,[15]Kekeringan!$A$1:$G$310,7,FALSE)</f>
        <v>0.56653145673399996</v>
      </c>
      <c r="U174">
        <f>VLOOKUP($A174,[16]NDVI!$A$1:$G$310,7,FALSE)</f>
        <v>0.81120881431000003</v>
      </c>
      <c r="V174">
        <f>VLOOKUP($A174,[17]NDWI!$A$1:$G$310,7,FALSE)</f>
        <v>-0.74715648448100003</v>
      </c>
      <c r="W174">
        <f>VLOOKUP($A174,[18]NDMI!$A$1:$G$310,7,FALSE)</f>
        <v>0.34755751486899999</v>
      </c>
      <c r="X174">
        <f>VLOOKUP($A174,[19]AridityIndex!$A$1:$G$310,7,FALSE)</f>
        <v>0.79421316396200003</v>
      </c>
      <c r="Y174">
        <f>VLOOKUP($A174,[20]temp_delta!$A$1:$G$310,7,FALSE)</f>
        <v>1.3173860625</v>
      </c>
      <c r="Z174">
        <f>VLOOKUP($A174,[21]temp_annual!$A$1:$G$310,7,FALSE)</f>
        <v>25.291806934099998</v>
      </c>
      <c r="AA174">
        <f>VLOOKUP($A174,[22]prec_delta!$A$1:$G$310,7,FALSE)</f>
        <v>-19.983578097999999</v>
      </c>
      <c r="AB174">
        <f>VLOOKUP($A174,[23]prec_annual!$A$1:$G$310,7,FALSE)</f>
        <v>1243.6535094000001</v>
      </c>
      <c r="AC174">
        <f>VLOOKUP($A174,[24]DaerahIrigasi!$A$1:$G$310,7,FALSE)</f>
        <v>6048.0466894199999</v>
      </c>
      <c r="AD174" s="1">
        <f>VLOOKUP($A174,[25]!_xlnm.Database,7,FALSE)</f>
        <v>2.73216525557</v>
      </c>
    </row>
    <row r="175" spans="1:30" x14ac:dyDescent="0.25">
      <c r="A175">
        <v>174</v>
      </c>
      <c r="B175" t="s">
        <v>337</v>
      </c>
      <c r="C175" t="s">
        <v>371</v>
      </c>
      <c r="D175" t="s">
        <v>176</v>
      </c>
      <c r="E175">
        <v>5310041</v>
      </c>
      <c r="F175">
        <f>VLOOKUP($A175,[1]Plantation_LC20!$A$1:$G$310,7,FALSE)</f>
        <v>31856.457663199999</v>
      </c>
      <c r="G175">
        <f>VLOOKUP($A175,[2]Jalan_RBI!$A$1:$G$310,7,FALSE)</f>
        <v>1384.3171445800001</v>
      </c>
      <c r="H175">
        <f>VLOOKUP($A175,[3]HTI!$A$1:$G$310,7,FALSE)</f>
        <v>193103.916402</v>
      </c>
      <c r="I175">
        <f>VLOOKUP($A175,[4]HKM_HTR!$A$1:$G$310,7,FALSE)</f>
        <v>2969.27477834</v>
      </c>
      <c r="J175">
        <f>VLOOKUP($A175,[5]Forest!$A$1:$G$310,7,FALSE)</f>
        <v>619.61977340600004</v>
      </c>
      <c r="K175">
        <f>VLOOKUP($A175,[6]Sungai!$A$1:$G$310,7,FALSE)</f>
        <v>8512.0766246799994</v>
      </c>
      <c r="L175">
        <f>VLOOKUP($A175,[7]Burnscars!$A$1:$G$310,7,FALSE)</f>
        <v>6519.9551737299998</v>
      </c>
      <c r="M175">
        <f>VLOOKUP($A175,[8]Danau!$A$1:$G$310,7,FALSE)</f>
        <v>5302.1334411899998</v>
      </c>
      <c r="N175">
        <f>VLOOKUP($A175,[9]Irigasi!$A$1:$G$310,7,FALSE)</f>
        <v>18436.0209985</v>
      </c>
      <c r="O175">
        <f>VLOOKUP($A175,[10]BadanAir!$A$1:$G$310,7,FALSE)</f>
        <v>24302.605097799998</v>
      </c>
      <c r="P175">
        <f>VLOOKUP($A175,[11]Deforestasi!$A$1:$G$310,7,FALSE)</f>
        <v>981.24361242099997</v>
      </c>
      <c r="Q175">
        <f>VLOOKUP($A175,[12]Erosi!$A$1:$G$310,7,FALSE)</f>
        <v>799.34465066200005</v>
      </c>
      <c r="R175">
        <f>VLOOKUP($A175,[13]Banjir!$A$1:$G$310,7,FALSE)</f>
        <v>8.6050523330999992E-3</v>
      </c>
      <c r="S175">
        <f>VLOOKUP($A175,[14]Longsor!$A$1:$G$310,7,FALSE)</f>
        <v>0.52520194526899999</v>
      </c>
      <c r="T175">
        <f>VLOOKUP($A175,[15]Kekeringan!$A$1:$G$310,7,FALSE)</f>
        <v>0.63648896215100004</v>
      </c>
      <c r="U175">
        <f>VLOOKUP($A175,[16]NDVI!$A$1:$G$310,7,FALSE)</f>
        <v>0.81061165810400004</v>
      </c>
      <c r="V175">
        <f>VLOOKUP($A175,[17]NDWI!$A$1:$G$310,7,FALSE)</f>
        <v>-0.75378572428900004</v>
      </c>
      <c r="W175">
        <f>VLOOKUP($A175,[18]NDMI!$A$1:$G$310,7,FALSE)</f>
        <v>0.355248806812</v>
      </c>
      <c r="X175">
        <f>VLOOKUP($A175,[19]AridityIndex!$A$1:$G$310,7,FALSE)</f>
        <v>0.78517656102199995</v>
      </c>
      <c r="Y175">
        <f>VLOOKUP($A175,[20]temp_delta!$A$1:$G$310,7,FALSE)</f>
        <v>1.3239678026099999</v>
      </c>
      <c r="Z175">
        <f>VLOOKUP($A175,[21]temp_annual!$A$1:$G$310,7,FALSE)</f>
        <v>24.592947214399999</v>
      </c>
      <c r="AA175">
        <f>VLOOKUP($A175,[22]prec_delta!$A$1:$G$310,7,FALSE)</f>
        <v>-25.006501803700001</v>
      </c>
      <c r="AB175">
        <f>VLOOKUP($A175,[23]prec_annual!$A$1:$G$310,7,FALSE)</f>
        <v>1279.3886935099999</v>
      </c>
      <c r="AC175">
        <f>VLOOKUP($A175,[24]DaerahIrigasi!$A$1:$G$310,7,FALSE)</f>
        <v>7063.8156820100003</v>
      </c>
      <c r="AD175" s="1">
        <f>VLOOKUP($A175,[25]!_xlnm.Database,7,FALSE)</f>
        <v>3.0380782122899999</v>
      </c>
    </row>
    <row r="176" spans="1:30" x14ac:dyDescent="0.25">
      <c r="A176">
        <v>175</v>
      </c>
      <c r="B176" t="s">
        <v>337</v>
      </c>
      <c r="C176" t="s">
        <v>371</v>
      </c>
      <c r="D176" t="s">
        <v>177</v>
      </c>
      <c r="E176">
        <v>5310042</v>
      </c>
      <c r="F176">
        <f>VLOOKUP($A176,[1]Plantation_LC20!$A$1:$G$310,7,FALSE)</f>
        <v>15369.8504705</v>
      </c>
      <c r="G176">
        <f>VLOOKUP($A176,[2]Jalan_RBI!$A$1:$G$310,7,FALSE)</f>
        <v>1370.6057317499999</v>
      </c>
      <c r="H176">
        <f>VLOOKUP($A176,[3]HTI!$A$1:$G$310,7,FALSE)</f>
        <v>186474.79706099999</v>
      </c>
      <c r="I176">
        <f>VLOOKUP($A176,[4]HKM_HTR!$A$1:$G$310,7,FALSE)</f>
        <v>4246.1366905000004</v>
      </c>
      <c r="J176">
        <f>VLOOKUP($A176,[5]Forest!$A$1:$G$310,7,FALSE)</f>
        <v>389.14025311400002</v>
      </c>
      <c r="K176">
        <f>VLOOKUP($A176,[6]Sungai!$A$1:$G$310,7,FALSE)</f>
        <v>3710.01473657</v>
      </c>
      <c r="L176">
        <f>VLOOKUP($A176,[7]Burnscars!$A$1:$G$310,7,FALSE)</f>
        <v>11481.3477117</v>
      </c>
      <c r="M176">
        <f>VLOOKUP($A176,[8]Danau!$A$1:$G$310,7,FALSE)</f>
        <v>11612.0745455</v>
      </c>
      <c r="N176">
        <f>VLOOKUP($A176,[9]Irigasi!$A$1:$G$310,7,FALSE)</f>
        <v>13330.413321399999</v>
      </c>
      <c r="O176">
        <f>VLOOKUP($A176,[10]BadanAir!$A$1:$G$310,7,FALSE)</f>
        <v>19481.615375000001</v>
      </c>
      <c r="P176">
        <f>VLOOKUP($A176,[11]Deforestasi!$A$1:$G$310,7,FALSE)</f>
        <v>682.96983918299998</v>
      </c>
      <c r="Q176">
        <f>VLOOKUP($A176,[12]Erosi!$A$1:$G$310,7,FALSE)</f>
        <v>799.89516843700005</v>
      </c>
      <c r="R176">
        <f>VLOOKUP($A176,[13]Banjir!$A$1:$G$310,7,FALSE)</f>
        <v>4.7391113238499999E-5</v>
      </c>
      <c r="S176">
        <f>VLOOKUP($A176,[14]Longsor!$A$1:$G$310,7,FALSE)</f>
        <v>0.56516097487600003</v>
      </c>
      <c r="T176">
        <f>VLOOKUP($A176,[15]Kekeringan!$A$1:$G$310,7,FALSE)</f>
        <v>0.63368076818700003</v>
      </c>
      <c r="U176">
        <f>VLOOKUP($A176,[16]NDVI!$A$1:$G$310,7,FALSE)</f>
        <v>0.834662335767</v>
      </c>
      <c r="V176">
        <f>VLOOKUP($A176,[17]NDWI!$A$1:$G$310,7,FALSE)</f>
        <v>-0.77132555130400005</v>
      </c>
      <c r="W176">
        <f>VLOOKUP($A176,[18]NDMI!$A$1:$G$310,7,FALSE)</f>
        <v>0.37986913613599999</v>
      </c>
      <c r="X176">
        <f>VLOOKUP($A176,[19]AridityIndex!$A$1:$G$310,7,FALSE)</f>
        <v>0.79052955940299996</v>
      </c>
      <c r="Y176">
        <f>VLOOKUP($A176,[20]temp_delta!$A$1:$G$310,7,FALSE)</f>
        <v>1.35492015728</v>
      </c>
      <c r="Z176">
        <f>VLOOKUP($A176,[21]temp_annual!$A$1:$G$310,7,FALSE)</f>
        <v>25.590836898599999</v>
      </c>
      <c r="AA176">
        <f>VLOOKUP($A176,[22]prec_delta!$A$1:$G$310,7,FALSE)</f>
        <v>-22.688971822300001</v>
      </c>
      <c r="AB176">
        <f>VLOOKUP($A176,[23]prec_annual!$A$1:$G$310,7,FALSE)</f>
        <v>1303.0789235499999</v>
      </c>
      <c r="AC176">
        <f>VLOOKUP($A176,[24]DaerahIrigasi!$A$1:$G$310,7,FALSE)</f>
        <v>5691.72079975</v>
      </c>
      <c r="AD176" s="1">
        <f>VLOOKUP($A176,[25]!_xlnm.Database,7,FALSE)</f>
        <v>2.96659343989</v>
      </c>
    </row>
    <row r="177" spans="1:30" x14ac:dyDescent="0.25">
      <c r="A177">
        <v>176</v>
      </c>
      <c r="B177" t="s">
        <v>337</v>
      </c>
      <c r="C177" t="s">
        <v>371</v>
      </c>
      <c r="D177" t="s">
        <v>178</v>
      </c>
      <c r="E177">
        <v>5310050</v>
      </c>
      <c r="F177">
        <f>VLOOKUP($A177,[1]Plantation_LC20!$A$1:$G$310,7,FALSE)</f>
        <v>49144.468085200002</v>
      </c>
      <c r="G177">
        <f>VLOOKUP($A177,[2]Jalan_RBI!$A$1:$G$310,7,FALSE)</f>
        <v>210.83032902799999</v>
      </c>
      <c r="H177">
        <f>VLOOKUP($A177,[3]HTI!$A$1:$G$310,7,FALSE)</f>
        <v>204427.686716</v>
      </c>
      <c r="I177">
        <f>VLOOKUP($A177,[4]HKM_HTR!$A$1:$G$310,7,FALSE)</f>
        <v>5547.5409863200002</v>
      </c>
      <c r="J177">
        <f>VLOOKUP($A177,[5]Forest!$A$1:$G$310,7,FALSE)</f>
        <v>2042.82271412</v>
      </c>
      <c r="K177">
        <f>VLOOKUP($A177,[6]Sungai!$A$1:$G$310,7,FALSE)</f>
        <v>6472.9503927400001</v>
      </c>
      <c r="L177">
        <f>VLOOKUP($A177,[7]Burnscars!$A$1:$G$310,7,FALSE)</f>
        <v>10622.9636126</v>
      </c>
      <c r="M177">
        <f>VLOOKUP($A177,[8]Danau!$A$1:$G$310,7,FALSE)</f>
        <v>6400.6127022999999</v>
      </c>
      <c r="N177">
        <f>VLOOKUP($A177,[9]Irigasi!$A$1:$G$310,7,FALSE)</f>
        <v>10381.5562679</v>
      </c>
      <c r="O177">
        <f>VLOOKUP($A177,[10]BadanAir!$A$1:$G$310,7,FALSE)</f>
        <v>21780.4334141</v>
      </c>
      <c r="P177">
        <f>VLOOKUP($A177,[11]Deforestasi!$A$1:$G$310,7,FALSE)</f>
        <v>2877.3541952099999</v>
      </c>
      <c r="Q177">
        <f>VLOOKUP($A177,[12]Erosi!$A$1:$G$310,7,FALSE)</f>
        <v>644.43589697899995</v>
      </c>
      <c r="R177">
        <f>VLOOKUP($A177,[13]Banjir!$A$1:$G$310,7,FALSE)</f>
        <v>6.3639791688499994E-2</v>
      </c>
      <c r="S177">
        <f>VLOOKUP($A177,[14]Longsor!$A$1:$G$310,7,FALSE)</f>
        <v>6.5297589768799999E-2</v>
      </c>
      <c r="T177">
        <f>VLOOKUP($A177,[15]Kekeringan!$A$1:$G$310,7,FALSE)</f>
        <v>0.57236284304899998</v>
      </c>
      <c r="U177">
        <f>VLOOKUP($A177,[16]NDVI!$A$1:$G$310,7,FALSE)</f>
        <v>0.73073215594300001</v>
      </c>
      <c r="V177">
        <f>VLOOKUP($A177,[17]NDWI!$A$1:$G$310,7,FALSE)</f>
        <v>-0.68901934210500004</v>
      </c>
      <c r="W177">
        <f>VLOOKUP($A177,[18]NDMI!$A$1:$G$310,7,FALSE)</f>
        <v>0.258200697205</v>
      </c>
      <c r="X177">
        <f>VLOOKUP($A177,[19]AridityIndex!$A$1:$G$310,7,FALSE)</f>
        <v>0.86599789630900004</v>
      </c>
      <c r="Y177">
        <f>VLOOKUP($A177,[20]temp_delta!$A$1:$G$310,7,FALSE)</f>
        <v>1.2855981863399999</v>
      </c>
      <c r="Z177">
        <f>VLOOKUP($A177,[21]temp_annual!$A$1:$G$310,7,FALSE)</f>
        <v>25.213759177899998</v>
      </c>
      <c r="AA177">
        <f>VLOOKUP($A177,[22]prec_delta!$A$1:$G$310,7,FALSE)</f>
        <v>-22.045660121200001</v>
      </c>
      <c r="AB177">
        <f>VLOOKUP($A177,[23]prec_annual!$A$1:$G$310,7,FALSE)</f>
        <v>1051.2278341799999</v>
      </c>
      <c r="AC177">
        <f>VLOOKUP($A177,[24]DaerahIrigasi!$A$1:$G$310,7,FALSE)</f>
        <v>14459.4479011</v>
      </c>
      <c r="AD177" s="1">
        <f>VLOOKUP($A177,[25]!_xlnm.Database,7,FALSE)</f>
        <v>1.2739656912199999</v>
      </c>
    </row>
    <row r="178" spans="1:30" x14ac:dyDescent="0.25">
      <c r="A178">
        <v>177</v>
      </c>
      <c r="B178" t="s">
        <v>337</v>
      </c>
      <c r="C178" t="s">
        <v>371</v>
      </c>
      <c r="D178" t="s">
        <v>179</v>
      </c>
      <c r="E178">
        <v>5310051</v>
      </c>
      <c r="F178">
        <f>VLOOKUP($A178,[1]Plantation_LC20!$A$1:$G$310,7,FALSE)</f>
        <v>47332.688992800002</v>
      </c>
      <c r="G178">
        <f>VLOOKUP($A178,[2]Jalan_RBI!$A$1:$G$310,7,FALSE)</f>
        <v>226.71240695399999</v>
      </c>
      <c r="H178">
        <f>VLOOKUP($A178,[3]HTI!$A$1:$G$310,7,FALSE)</f>
        <v>200480.56335300001</v>
      </c>
      <c r="I178">
        <f>VLOOKUP($A178,[4]HKM_HTR!$A$1:$G$310,7,FALSE)</f>
        <v>4452.7547224700002</v>
      </c>
      <c r="J178">
        <f>VLOOKUP($A178,[5]Forest!$A$1:$G$310,7,FALSE)</f>
        <v>390.74805086700002</v>
      </c>
      <c r="K178">
        <f>VLOOKUP($A178,[6]Sungai!$A$1:$G$310,7,FALSE)</f>
        <v>10038.868716700001</v>
      </c>
      <c r="L178">
        <f>VLOOKUP($A178,[7]Burnscars!$A$1:$G$310,7,FALSE)</f>
        <v>9979.1754407699991</v>
      </c>
      <c r="M178">
        <f>VLOOKUP($A178,[8]Danau!$A$1:$G$310,7,FALSE)</f>
        <v>6929.0293495300002</v>
      </c>
      <c r="N178">
        <f>VLOOKUP($A178,[9]Irigasi!$A$1:$G$310,7,FALSE)</f>
        <v>14211.0343249</v>
      </c>
      <c r="O178">
        <f>VLOOKUP($A178,[10]BadanAir!$A$1:$G$310,7,FALSE)</f>
        <v>25609.214560799999</v>
      </c>
      <c r="P178">
        <f>VLOOKUP($A178,[11]Deforestasi!$A$1:$G$310,7,FALSE)</f>
        <v>643.60100519100001</v>
      </c>
      <c r="Q178">
        <f>VLOOKUP($A178,[12]Erosi!$A$1:$G$310,7,FALSE)</f>
        <v>308.92480764999999</v>
      </c>
      <c r="R178">
        <f>VLOOKUP($A178,[13]Banjir!$A$1:$G$310,7,FALSE)</f>
        <v>1.2768421745E-3</v>
      </c>
      <c r="S178">
        <f>VLOOKUP($A178,[14]Longsor!$A$1:$G$310,7,FALSE)</f>
        <v>0.287027027027</v>
      </c>
      <c r="T178">
        <f>VLOOKUP($A178,[15]Kekeringan!$A$1:$G$310,7,FALSE)</f>
        <v>0.59673612575299995</v>
      </c>
      <c r="U178">
        <f>VLOOKUP($A178,[16]NDVI!$A$1:$G$310,7,FALSE)</f>
        <v>0.84945051953600004</v>
      </c>
      <c r="V178">
        <f>VLOOKUP($A178,[17]NDWI!$A$1:$G$310,7,FALSE)</f>
        <v>-0.78091882828100001</v>
      </c>
      <c r="W178">
        <f>VLOOKUP($A178,[18]NDMI!$A$1:$G$310,7,FALSE)</f>
        <v>0.41648307564699999</v>
      </c>
      <c r="X178">
        <f>VLOOKUP($A178,[19]AridityIndex!$A$1:$G$310,7,FALSE)</f>
        <v>0.82752096179400003</v>
      </c>
      <c r="Y178">
        <f>VLOOKUP($A178,[20]temp_delta!$A$1:$G$310,7,FALSE)</f>
        <v>1.36531312891</v>
      </c>
      <c r="Z178">
        <f>VLOOKUP($A178,[21]temp_annual!$A$1:$G$310,7,FALSE)</f>
        <v>25.967376428600002</v>
      </c>
      <c r="AA178">
        <f>VLOOKUP($A178,[22]prec_delta!$A$1:$G$310,7,FALSE)</f>
        <v>-25.959142076599999</v>
      </c>
      <c r="AB178">
        <f>VLOOKUP($A178,[23]prec_annual!$A$1:$G$310,7,FALSE)</f>
        <v>1224.4686727999999</v>
      </c>
      <c r="AC178">
        <f>VLOOKUP($A178,[24]DaerahIrigasi!$A$1:$G$310,7,FALSE)</f>
        <v>13323.622580200001</v>
      </c>
      <c r="AD178" s="1">
        <f>VLOOKUP($A178,[25]!_xlnm.Database,7,FALSE)</f>
        <v>2.3670270270299998</v>
      </c>
    </row>
    <row r="179" spans="1:30" x14ac:dyDescent="0.25">
      <c r="A179">
        <v>178</v>
      </c>
      <c r="B179" t="s">
        <v>337</v>
      </c>
      <c r="C179" t="s">
        <v>371</v>
      </c>
      <c r="D179" t="s">
        <v>180</v>
      </c>
      <c r="E179">
        <v>5310052</v>
      </c>
      <c r="F179">
        <f>VLOOKUP($A179,[1]Plantation_LC20!$A$1:$G$310,7,FALSE)</f>
        <v>53108.4467878</v>
      </c>
      <c r="G179">
        <f>VLOOKUP($A179,[2]Jalan_RBI!$A$1:$G$310,7,FALSE)</f>
        <v>327.54260773700003</v>
      </c>
      <c r="H179">
        <f>VLOOKUP($A179,[3]HTI!$A$1:$G$310,7,FALSE)</f>
        <v>206774.007358</v>
      </c>
      <c r="I179">
        <f>VLOOKUP($A179,[4]HKM_HTR!$A$1:$G$310,7,FALSE)</f>
        <v>9567.2058435899999</v>
      </c>
      <c r="J179">
        <f>VLOOKUP($A179,[5]Forest!$A$1:$G$310,7,FALSE)</f>
        <v>2099.6960670899998</v>
      </c>
      <c r="K179">
        <f>VLOOKUP($A179,[6]Sungai!$A$1:$G$310,7,FALSE)</f>
        <v>3506.4846437900001</v>
      </c>
      <c r="L179">
        <f>VLOOKUP($A179,[7]Burnscars!$A$1:$G$310,7,FALSE)</f>
        <v>13844.4570981</v>
      </c>
      <c r="M179">
        <f>VLOOKUP($A179,[8]Danau!$A$1:$G$310,7,FALSE)</f>
        <v>8338.9376200799998</v>
      </c>
      <c r="N179">
        <f>VLOOKUP($A179,[9]Irigasi!$A$1:$G$310,7,FALSE)</f>
        <v>8471.6590585499998</v>
      </c>
      <c r="O179">
        <f>VLOOKUP($A179,[10]BadanAir!$A$1:$G$310,7,FALSE)</f>
        <v>19252.9298227</v>
      </c>
      <c r="P179">
        <f>VLOOKUP($A179,[11]Deforestasi!$A$1:$G$310,7,FALSE)</f>
        <v>2154.76098207</v>
      </c>
      <c r="Q179">
        <f>VLOOKUP($A179,[12]Erosi!$A$1:$G$310,7,FALSE)</f>
        <v>428.36191095200002</v>
      </c>
      <c r="R179">
        <f>VLOOKUP($A179,[13]Banjir!$A$1:$G$310,7,FALSE)</f>
        <v>2.0496041530200002E-2</v>
      </c>
      <c r="S179">
        <f>VLOOKUP($A179,[14]Longsor!$A$1:$G$310,7,FALSE)</f>
        <v>0.14076864147099999</v>
      </c>
      <c r="T179">
        <f>VLOOKUP($A179,[15]Kekeringan!$A$1:$G$310,7,FALSE)</f>
        <v>0.55632036184599998</v>
      </c>
      <c r="U179">
        <f>VLOOKUP($A179,[16]NDVI!$A$1:$G$310,7,FALSE)</f>
        <v>0.71301298851399997</v>
      </c>
      <c r="V179">
        <f>VLOOKUP($A179,[17]NDWI!$A$1:$G$310,7,FALSE)</f>
        <v>-0.68364256545500002</v>
      </c>
      <c r="W179">
        <f>VLOOKUP($A179,[18]NDMI!$A$1:$G$310,7,FALSE)</f>
        <v>0.24836515023700001</v>
      </c>
      <c r="X179">
        <f>VLOOKUP($A179,[19]AridityIndex!$A$1:$G$310,7,FALSE)</f>
        <v>0.84662128519199997</v>
      </c>
      <c r="Y179">
        <f>VLOOKUP($A179,[20]temp_delta!$A$1:$G$310,7,FALSE)</f>
        <v>1.32697500467</v>
      </c>
      <c r="Z179">
        <f>VLOOKUP($A179,[21]temp_annual!$A$1:$G$310,7,FALSE)</f>
        <v>25.662140899299999</v>
      </c>
      <c r="AA179">
        <f>VLOOKUP($A179,[22]prec_delta!$A$1:$G$310,7,FALSE)</f>
        <v>-24.8292096988</v>
      </c>
      <c r="AB179">
        <f>VLOOKUP($A179,[23]prec_annual!$A$1:$G$310,7,FALSE)</f>
        <v>1132.3388591800001</v>
      </c>
      <c r="AC179">
        <f>VLOOKUP($A179,[24]DaerahIrigasi!$A$1:$G$310,7,FALSE)</f>
        <v>18455.810024400002</v>
      </c>
      <c r="AD179" s="1">
        <f>VLOOKUP($A179,[25]!_xlnm.Database,7,FALSE)</f>
        <v>1.7600723140500001</v>
      </c>
    </row>
    <row r="180" spans="1:30" x14ac:dyDescent="0.25">
      <c r="A180">
        <v>179</v>
      </c>
      <c r="B180" t="s">
        <v>337</v>
      </c>
      <c r="C180" t="s">
        <v>371</v>
      </c>
      <c r="D180" t="s">
        <v>181</v>
      </c>
      <c r="E180">
        <v>5310061</v>
      </c>
      <c r="F180">
        <f>VLOOKUP($A180,[1]Plantation_LC20!$A$1:$G$310,7,FALSE)</f>
        <v>112767.214523</v>
      </c>
      <c r="G180">
        <f>VLOOKUP($A180,[2]Jalan_RBI!$A$1:$G$310,7,FALSE)</f>
        <v>1639.2667413900001</v>
      </c>
      <c r="H180">
        <f>VLOOKUP($A180,[3]HTI!$A$1:$G$310,7,FALSE)</f>
        <v>256218.599047</v>
      </c>
      <c r="I180">
        <f>VLOOKUP($A180,[4]HKM_HTR!$A$1:$G$310,7,FALSE)</f>
        <v>31310.940971600001</v>
      </c>
      <c r="J180">
        <f>VLOOKUP($A180,[5]Forest!$A$1:$G$310,7,FALSE)</f>
        <v>11.543202364000001</v>
      </c>
      <c r="K180">
        <f>VLOOKUP($A180,[6]Sungai!$A$1:$G$310,7,FALSE)</f>
        <v>20340.5866886</v>
      </c>
      <c r="L180">
        <f>VLOOKUP($A180,[7]Burnscars!$A$1:$G$310,7,FALSE)</f>
        <v>18572.4110272</v>
      </c>
      <c r="M180">
        <f>VLOOKUP($A180,[8]Danau!$A$1:$G$310,7,FALSE)</f>
        <v>25067.213659000001</v>
      </c>
      <c r="N180">
        <f>VLOOKUP($A180,[9]Irigasi!$A$1:$G$310,7,FALSE)</f>
        <v>27189.138859800001</v>
      </c>
      <c r="O180">
        <f>VLOOKUP($A180,[10]BadanAir!$A$1:$G$310,7,FALSE)</f>
        <v>20602.026541700001</v>
      </c>
      <c r="P180">
        <f>VLOOKUP($A180,[11]Deforestasi!$A$1:$G$310,7,FALSE)</f>
        <v>1782.4458003499999</v>
      </c>
      <c r="Q180">
        <f>VLOOKUP($A180,[12]Erosi!$A$1:$G$310,7,FALSE)</f>
        <v>1304.23177248</v>
      </c>
      <c r="R180">
        <f>VLOOKUP($A180,[13]Banjir!$A$1:$G$310,7,FALSE)</f>
        <v>0</v>
      </c>
      <c r="S180">
        <f>VLOOKUP($A180,[14]Longsor!$A$1:$G$310,7,FALSE)</f>
        <v>0.66284810126600002</v>
      </c>
      <c r="T180">
        <f>VLOOKUP($A180,[15]Kekeringan!$A$1:$G$310,7,FALSE)</f>
        <v>0.57642357717600001</v>
      </c>
      <c r="U180">
        <f>VLOOKUP($A180,[16]NDVI!$A$1:$G$310,7,FALSE)</f>
        <v>0.76864279432399996</v>
      </c>
      <c r="V180">
        <f>VLOOKUP($A180,[17]NDWI!$A$1:$G$310,7,FALSE)</f>
        <v>-0.71318222586900004</v>
      </c>
      <c r="W180">
        <f>VLOOKUP($A180,[18]NDMI!$A$1:$G$310,7,FALSE)</f>
        <v>0.296364594905</v>
      </c>
      <c r="X180">
        <f>VLOOKUP($A180,[19]AridityIndex!$A$1:$G$310,7,FALSE)</f>
        <v>0.756913033377</v>
      </c>
      <c r="Y180">
        <f>VLOOKUP($A180,[20]temp_delta!$A$1:$G$310,7,FALSE)</f>
        <v>1.27204642622</v>
      </c>
      <c r="Z180">
        <f>VLOOKUP($A180,[21]temp_annual!$A$1:$G$310,7,FALSE)</f>
        <v>23.181615537300001</v>
      </c>
      <c r="AA180">
        <f>VLOOKUP($A180,[22]prec_delta!$A$1:$G$310,7,FALSE)</f>
        <v>-28.0831176449</v>
      </c>
      <c r="AB180">
        <f>VLOOKUP($A180,[23]prec_annual!$A$1:$G$310,7,FALSE)</f>
        <v>1181.74528852</v>
      </c>
      <c r="AC180">
        <f>VLOOKUP($A180,[24]DaerahIrigasi!$A$1:$G$310,7,FALSE)</f>
        <v>20543.3858994</v>
      </c>
      <c r="AD180" s="1">
        <f>VLOOKUP($A180,[25]!_xlnm.Database,7,FALSE)</f>
        <v>2.1901734103999999</v>
      </c>
    </row>
    <row r="181" spans="1:30" x14ac:dyDescent="0.25">
      <c r="A181">
        <v>180</v>
      </c>
      <c r="B181" t="s">
        <v>337</v>
      </c>
      <c r="C181" t="s">
        <v>371</v>
      </c>
      <c r="D181" t="s">
        <v>182</v>
      </c>
      <c r="E181">
        <v>5310062</v>
      </c>
      <c r="F181">
        <f>VLOOKUP($A181,[1]Plantation_LC20!$A$1:$G$310,7,FALSE)</f>
        <v>59843.987105499997</v>
      </c>
      <c r="G181">
        <f>VLOOKUP($A181,[2]Jalan_RBI!$A$1:$G$310,7,FALSE)</f>
        <v>292.39286533000001</v>
      </c>
      <c r="H181">
        <f>VLOOKUP($A181,[3]HTI!$A$1:$G$310,7,FALSE)</f>
        <v>211187.01373000001</v>
      </c>
      <c r="I181">
        <f>VLOOKUP($A181,[4]HKM_HTR!$A$1:$G$310,7,FALSE)</f>
        <v>16166.9955302</v>
      </c>
      <c r="J181">
        <f>VLOOKUP($A181,[5]Forest!$A$1:$G$310,7,FALSE)</f>
        <v>35.363206226800003</v>
      </c>
      <c r="K181">
        <f>VLOOKUP($A181,[6]Sungai!$A$1:$G$310,7,FALSE)</f>
        <v>1907.5081808699999</v>
      </c>
      <c r="L181">
        <f>VLOOKUP($A181,[7]Burnscars!$A$1:$G$310,7,FALSE)</f>
        <v>12472.017149699999</v>
      </c>
      <c r="M181">
        <f>VLOOKUP($A181,[8]Danau!$A$1:$G$310,7,FALSE)</f>
        <v>8687.2920226099995</v>
      </c>
      <c r="N181">
        <f>VLOOKUP($A181,[9]Irigasi!$A$1:$G$310,7,FALSE)</f>
        <v>8618.1124228400004</v>
      </c>
      <c r="O181">
        <f>VLOOKUP($A181,[10]BadanAir!$A$1:$G$310,7,FALSE)</f>
        <v>15747.085464899999</v>
      </c>
      <c r="P181">
        <f>VLOOKUP($A181,[11]Deforestasi!$A$1:$G$310,7,FALSE)</f>
        <v>293.76653786600002</v>
      </c>
      <c r="Q181">
        <f>VLOOKUP($A181,[12]Erosi!$A$1:$G$310,7,FALSE)</f>
        <v>39.7640613632</v>
      </c>
      <c r="R181">
        <f>VLOOKUP($A181,[13]Banjir!$A$1:$G$310,7,FALSE)</f>
        <v>3.0264391612700001E-3</v>
      </c>
      <c r="S181">
        <f>VLOOKUP($A181,[14]Longsor!$A$1:$G$310,7,FALSE)</f>
        <v>0.14950819672099999</v>
      </c>
      <c r="T181">
        <f>VLOOKUP($A181,[15]Kekeringan!$A$1:$G$310,7,FALSE)</f>
        <v>0.54281258102300001</v>
      </c>
      <c r="U181">
        <f>VLOOKUP($A181,[16]NDVI!$A$1:$G$310,7,FALSE)</f>
        <v>0.81079047075999999</v>
      </c>
      <c r="V181">
        <f>VLOOKUP($A181,[17]NDWI!$A$1:$G$310,7,FALSE)</f>
        <v>-0.74510365591700001</v>
      </c>
      <c r="W181">
        <f>VLOOKUP($A181,[18]NDMI!$A$1:$G$310,7,FALSE)</f>
        <v>0.35408981779600002</v>
      </c>
      <c r="X181">
        <f>VLOOKUP($A181,[19]AridityIndex!$A$1:$G$310,7,FALSE)</f>
        <v>0.84462538640999996</v>
      </c>
      <c r="Y181">
        <f>VLOOKUP($A181,[20]temp_delta!$A$1:$G$310,7,FALSE)</f>
        <v>1.3754620211199999</v>
      </c>
      <c r="Z181">
        <f>VLOOKUP($A181,[21]temp_annual!$A$1:$G$310,7,FALSE)</f>
        <v>26.130090603399999</v>
      </c>
      <c r="AA181">
        <f>VLOOKUP($A181,[22]prec_delta!$A$1:$G$310,7,FALSE)</f>
        <v>-26.495431288399999</v>
      </c>
      <c r="AB181">
        <f>VLOOKUP($A181,[23]prec_annual!$A$1:$G$310,7,FALSE)</f>
        <v>1179.4006603800001</v>
      </c>
      <c r="AC181">
        <f>VLOOKUP($A181,[24]DaerahIrigasi!$A$1:$G$310,7,FALSE)</f>
        <v>19073.594653600001</v>
      </c>
      <c r="AD181" s="1">
        <f>VLOOKUP($A181,[25]!_xlnm.Database,7,FALSE)</f>
        <v>1.58950819672</v>
      </c>
    </row>
    <row r="182" spans="1:30" x14ac:dyDescent="0.25">
      <c r="A182">
        <v>181</v>
      </c>
      <c r="B182" t="s">
        <v>337</v>
      </c>
      <c r="C182" t="s">
        <v>371</v>
      </c>
      <c r="D182" t="s">
        <v>183</v>
      </c>
      <c r="E182">
        <v>5310063</v>
      </c>
      <c r="F182">
        <f>VLOOKUP($A182,[1]Plantation_LC20!$A$1:$G$310,7,FALSE)</f>
        <v>57616.042760299999</v>
      </c>
      <c r="G182">
        <f>VLOOKUP($A182,[2]Jalan_RBI!$A$1:$G$310,7,FALSE)</f>
        <v>497.837006712</v>
      </c>
      <c r="H182">
        <f>VLOOKUP($A182,[3]HTI!$A$1:$G$310,7,FALSE)</f>
        <v>209910.284204</v>
      </c>
      <c r="I182">
        <f>VLOOKUP($A182,[4]HKM_HTR!$A$1:$G$310,7,FALSE)</f>
        <v>13999.000542199999</v>
      </c>
      <c r="J182">
        <f>VLOOKUP($A182,[5]Forest!$A$1:$G$310,7,FALSE)</f>
        <v>594.08184823500005</v>
      </c>
      <c r="K182">
        <f>VLOOKUP($A182,[6]Sungai!$A$1:$G$310,7,FALSE)</f>
        <v>1481.9393462800001</v>
      </c>
      <c r="L182">
        <f>VLOOKUP($A182,[7]Burnscars!$A$1:$G$310,7,FALSE)</f>
        <v>12788.0017417</v>
      </c>
      <c r="M182">
        <f>VLOOKUP($A182,[8]Danau!$A$1:$G$310,7,FALSE)</f>
        <v>7719.07919459</v>
      </c>
      <c r="N182">
        <f>VLOOKUP($A182,[9]Irigasi!$A$1:$G$310,7,FALSE)</f>
        <v>7621.1743699799999</v>
      </c>
      <c r="O182">
        <f>VLOOKUP($A182,[10]BadanAir!$A$1:$G$310,7,FALSE)</f>
        <v>16419.694964300001</v>
      </c>
      <c r="P182">
        <f>VLOOKUP($A182,[11]Deforestasi!$A$1:$G$310,7,FALSE)</f>
        <v>743.28291941800001</v>
      </c>
      <c r="Q182">
        <f>VLOOKUP($A182,[12]Erosi!$A$1:$G$310,7,FALSE)</f>
        <v>421.73501158400001</v>
      </c>
      <c r="R182">
        <f>VLOOKUP($A182,[13]Banjir!$A$1:$G$310,7,FALSE)</f>
        <v>3.9049419905E-3</v>
      </c>
      <c r="S182">
        <f>VLOOKUP($A182,[14]Longsor!$A$1:$G$310,7,FALSE)</f>
        <v>0.12083024462600001</v>
      </c>
      <c r="T182">
        <f>VLOOKUP($A182,[15]Kekeringan!$A$1:$G$310,7,FALSE)</f>
        <v>0.54355827868600004</v>
      </c>
      <c r="U182">
        <f>VLOOKUP($A182,[16]NDVI!$A$1:$G$310,7,FALSE)</f>
        <v>0.78589890728300005</v>
      </c>
      <c r="V182">
        <f>VLOOKUP($A182,[17]NDWI!$A$1:$G$310,7,FALSE)</f>
        <v>-0.72616267113699995</v>
      </c>
      <c r="W182">
        <f>VLOOKUP($A182,[18]NDMI!$A$1:$G$310,7,FALSE)</f>
        <v>0.31293366022800001</v>
      </c>
      <c r="X182">
        <f>VLOOKUP($A182,[19]AridityIndex!$A$1:$G$310,7,FALSE)</f>
        <v>0.83909269179799995</v>
      </c>
      <c r="Y182">
        <f>VLOOKUP($A182,[20]temp_delta!$A$1:$G$310,7,FALSE)</f>
        <v>1.3719063384900001</v>
      </c>
      <c r="Z182">
        <f>VLOOKUP($A182,[21]temp_annual!$A$1:$G$310,7,FALSE)</f>
        <v>26.162382374700002</v>
      </c>
      <c r="AA182">
        <f>VLOOKUP($A182,[22]prec_delta!$A$1:$G$310,7,FALSE)</f>
        <v>-26.6850478255</v>
      </c>
      <c r="AB182">
        <f>VLOOKUP($A182,[23]prec_annual!$A$1:$G$310,7,FALSE)</f>
        <v>1194.5394680700001</v>
      </c>
      <c r="AC182">
        <f>VLOOKUP($A182,[24]DaerahIrigasi!$A$1:$G$310,7,FALSE)</f>
        <v>19780.668847600002</v>
      </c>
      <c r="AD182" s="1">
        <f>VLOOKUP($A182,[25]!_xlnm.Database,7,FALSE)</f>
        <v>1.8643439584899999</v>
      </c>
    </row>
    <row r="183" spans="1:30" x14ac:dyDescent="0.25">
      <c r="A183">
        <v>182</v>
      </c>
      <c r="B183" t="s">
        <v>337</v>
      </c>
      <c r="C183" t="s">
        <v>371</v>
      </c>
      <c r="D183" t="s">
        <v>184</v>
      </c>
      <c r="E183">
        <v>5310070</v>
      </c>
      <c r="F183">
        <f>VLOOKUP($A183,[1]Plantation_LC20!$A$1:$G$310,7,FALSE)</f>
        <v>66036.886385299993</v>
      </c>
      <c r="G183">
        <f>VLOOKUP($A183,[2]Jalan_RBI!$A$1:$G$310,7,FALSE)</f>
        <v>988.14126227099996</v>
      </c>
      <c r="H183">
        <f>VLOOKUP($A183,[3]HTI!$A$1:$G$310,7,FALSE)</f>
        <v>219141.04797399999</v>
      </c>
      <c r="I183">
        <f>VLOOKUP($A183,[4]HKM_HTR!$A$1:$G$310,7,FALSE)</f>
        <v>21324.8124011</v>
      </c>
      <c r="J183">
        <f>VLOOKUP($A183,[5]Forest!$A$1:$G$310,7,FALSE)</f>
        <v>55.368328186900001</v>
      </c>
      <c r="K183">
        <f>VLOOKUP($A183,[6]Sungai!$A$1:$G$310,7,FALSE)</f>
        <v>4624.6249849300002</v>
      </c>
      <c r="L183">
        <f>VLOOKUP($A183,[7]Burnscars!$A$1:$G$310,7,FALSE)</f>
        <v>8146.55189058</v>
      </c>
      <c r="M183">
        <f>VLOOKUP($A183,[8]Danau!$A$1:$G$310,7,FALSE)</f>
        <v>11051.9602627</v>
      </c>
      <c r="N183">
        <f>VLOOKUP($A183,[9]Irigasi!$A$1:$G$310,7,FALSE)</f>
        <v>9137.6267336399997</v>
      </c>
      <c r="O183">
        <f>VLOOKUP($A183,[10]BadanAir!$A$1:$G$310,7,FALSE)</f>
        <v>10557.0219879</v>
      </c>
      <c r="P183">
        <f>VLOOKUP($A183,[11]Deforestasi!$A$1:$G$310,7,FALSE)</f>
        <v>474.06025022400001</v>
      </c>
      <c r="Q183">
        <f>VLOOKUP($A183,[12]Erosi!$A$1:$G$310,7,FALSE)</f>
        <v>96.025985662099998</v>
      </c>
      <c r="R183">
        <f>VLOOKUP($A183,[13]Banjir!$A$1:$G$310,7,FALSE)</f>
        <v>1.8957057049199999E-3</v>
      </c>
      <c r="S183">
        <f>VLOOKUP($A183,[14]Longsor!$A$1:$G$310,7,FALSE)</f>
        <v>0.62616152844100004</v>
      </c>
      <c r="T183">
        <f>VLOOKUP($A183,[15]Kekeringan!$A$1:$G$310,7,FALSE)</f>
        <v>0.55354030902499995</v>
      </c>
      <c r="U183">
        <f>VLOOKUP($A183,[16]NDVI!$A$1:$G$310,7,FALSE)</f>
        <v>0.83664190878400002</v>
      </c>
      <c r="V183">
        <f>VLOOKUP($A183,[17]NDWI!$A$1:$G$310,7,FALSE)</f>
        <v>-0.77314876682800004</v>
      </c>
      <c r="W183">
        <f>VLOOKUP($A183,[18]NDMI!$A$1:$G$310,7,FALSE)</f>
        <v>0.37764264870999997</v>
      </c>
      <c r="X183">
        <f>VLOOKUP($A183,[19]AridityIndex!$A$1:$G$310,7,FALSE)</f>
        <v>0.77141130138299996</v>
      </c>
      <c r="Y183">
        <f>VLOOKUP($A183,[20]temp_delta!$A$1:$G$310,7,FALSE)</f>
        <v>1.3824828170700001</v>
      </c>
      <c r="Z183">
        <f>VLOOKUP($A183,[21]temp_annual!$A$1:$G$310,7,FALSE)</f>
        <v>24.665230794500001</v>
      </c>
      <c r="AA183">
        <f>VLOOKUP($A183,[22]prec_delta!$A$1:$G$310,7,FALSE)</f>
        <v>-30.506578344200001</v>
      </c>
      <c r="AB183">
        <f>VLOOKUP($A183,[23]prec_annual!$A$1:$G$310,7,FALSE)</f>
        <v>1345.3298709200001</v>
      </c>
      <c r="AC183">
        <f>VLOOKUP($A183,[24]DaerahIrigasi!$A$1:$G$310,7,FALSE)</f>
        <v>12293.185896200001</v>
      </c>
      <c r="AD183" s="1">
        <f>VLOOKUP($A183,[25]!_xlnm.Database,7,FALSE)</f>
        <v>2.7254016500199998</v>
      </c>
    </row>
    <row r="184" spans="1:30" x14ac:dyDescent="0.25">
      <c r="A184">
        <v>183</v>
      </c>
      <c r="B184" t="s">
        <v>337</v>
      </c>
      <c r="C184" t="s">
        <v>371</v>
      </c>
      <c r="D184" t="s">
        <v>185</v>
      </c>
      <c r="E184">
        <v>5310071</v>
      </c>
      <c r="F184">
        <f>VLOOKUP($A184,[1]Plantation_LC20!$A$1:$G$310,7,FALSE)</f>
        <v>73018.811725899999</v>
      </c>
      <c r="G184">
        <f>VLOOKUP($A184,[2]Jalan_RBI!$A$1:$G$310,7,FALSE)</f>
        <v>1443.2274003699999</v>
      </c>
      <c r="H184">
        <f>VLOOKUP($A184,[3]HTI!$A$1:$G$310,7,FALSE)</f>
        <v>231433.53445599999</v>
      </c>
      <c r="I184">
        <f>VLOOKUP($A184,[4]HKM_HTR!$A$1:$G$310,7,FALSE)</f>
        <v>21624.156198699999</v>
      </c>
      <c r="J184">
        <f>VLOOKUP($A184,[5]Forest!$A$1:$G$310,7,FALSE)</f>
        <v>426.18035538800001</v>
      </c>
      <c r="K184">
        <f>VLOOKUP($A184,[6]Sungai!$A$1:$G$310,7,FALSE)</f>
        <v>1979.33296817</v>
      </c>
      <c r="L184">
        <f>VLOOKUP($A184,[7]Burnscars!$A$1:$G$310,7,FALSE)</f>
        <v>2047.6639138400001</v>
      </c>
      <c r="M184">
        <f>VLOOKUP($A184,[8]Danau!$A$1:$G$310,7,FALSE)</f>
        <v>14847.763011499999</v>
      </c>
      <c r="N184">
        <f>VLOOKUP($A184,[9]Irigasi!$A$1:$G$310,7,FALSE)</f>
        <v>5982.4646765400003</v>
      </c>
      <c r="O184">
        <f>VLOOKUP($A184,[10]BadanAir!$A$1:$G$310,7,FALSE)</f>
        <v>5318.5467329900002</v>
      </c>
      <c r="P184">
        <f>VLOOKUP($A184,[11]Deforestasi!$A$1:$G$310,7,FALSE)</f>
        <v>1170.9843477700001</v>
      </c>
      <c r="Q184">
        <f>VLOOKUP($A184,[12]Erosi!$A$1:$G$310,7,FALSE)</f>
        <v>1033.0625240300001</v>
      </c>
      <c r="R184">
        <f>VLOOKUP($A184,[13]Banjir!$A$1:$G$310,7,FALSE)</f>
        <v>3.8985921099299999E-2</v>
      </c>
      <c r="S184">
        <f>VLOOKUP($A184,[14]Longsor!$A$1:$G$310,7,FALSE)</f>
        <v>0.60577183022400005</v>
      </c>
      <c r="T184">
        <f>VLOOKUP($A184,[15]Kekeringan!$A$1:$G$310,7,FALSE)</f>
        <v>0.55544586233899995</v>
      </c>
      <c r="U184">
        <f>VLOOKUP($A184,[16]NDVI!$A$1:$G$310,7,FALSE)</f>
        <v>0.72296022575300001</v>
      </c>
      <c r="V184">
        <f>VLOOKUP($A184,[17]NDWI!$A$1:$G$310,7,FALSE)</f>
        <v>-0.684115339165</v>
      </c>
      <c r="W184">
        <f>VLOOKUP($A184,[18]NDMI!$A$1:$G$310,7,FALSE)</f>
        <v>0.26321763879400001</v>
      </c>
      <c r="X184">
        <f>VLOOKUP($A184,[19]AridityIndex!$A$1:$G$310,7,FALSE)</f>
        <v>0.79740900901</v>
      </c>
      <c r="Y184">
        <f>VLOOKUP($A184,[20]temp_delta!$A$1:$G$310,7,FALSE)</f>
        <v>1.3311600745700001</v>
      </c>
      <c r="Z184">
        <f>VLOOKUP($A184,[21]temp_annual!$A$1:$G$310,7,FALSE)</f>
        <v>24.5263489996</v>
      </c>
      <c r="AA184">
        <f>VLOOKUP($A184,[22]prec_delta!$A$1:$G$310,7,FALSE)</f>
        <v>-28.365113072</v>
      </c>
      <c r="AB184">
        <f>VLOOKUP($A184,[23]prec_annual!$A$1:$G$310,7,FALSE)</f>
        <v>1207.9199645000001</v>
      </c>
      <c r="AC184">
        <f>VLOOKUP($A184,[24]DaerahIrigasi!$A$1:$G$310,7,FALSE)</f>
        <v>2841.1680335199999</v>
      </c>
      <c r="AD184" s="1">
        <f>VLOOKUP($A184,[25]!_xlnm.Database,7,FALSE)</f>
        <v>2.1464600211299998</v>
      </c>
    </row>
    <row r="185" spans="1:30" x14ac:dyDescent="0.25">
      <c r="A185">
        <v>184</v>
      </c>
      <c r="B185" t="s">
        <v>337</v>
      </c>
      <c r="C185" t="s">
        <v>371</v>
      </c>
      <c r="D185" t="s">
        <v>186</v>
      </c>
      <c r="E185">
        <v>5310080</v>
      </c>
      <c r="F185">
        <f>VLOOKUP($A185,[1]Plantation_LC20!$A$1:$G$310,7,FALSE)</f>
        <v>58359.046497900003</v>
      </c>
      <c r="G185">
        <f>VLOOKUP($A185,[2]Jalan_RBI!$A$1:$G$310,7,FALSE)</f>
        <v>13515.3891434</v>
      </c>
      <c r="H185">
        <f>VLOOKUP($A185,[3]HTI!$A$1:$G$310,7,FALSE)</f>
        <v>226504.42970199999</v>
      </c>
      <c r="I185">
        <f>VLOOKUP($A185,[4]HKM_HTR!$A$1:$G$310,7,FALSE)</f>
        <v>26000.2406018</v>
      </c>
      <c r="J185">
        <f>VLOOKUP($A185,[5]Forest!$A$1:$G$310,7,FALSE)</f>
        <v>3683.4061857900001</v>
      </c>
      <c r="K185">
        <f>VLOOKUP($A185,[6]Sungai!$A$1:$G$310,7,FALSE)</f>
        <v>17784.942518</v>
      </c>
      <c r="L185">
        <f>VLOOKUP($A185,[7]Burnscars!$A$1:$G$310,7,FALSE)</f>
        <v>15925.8354929</v>
      </c>
      <c r="M185">
        <f>VLOOKUP($A185,[8]Danau!$A$1:$G$310,7,FALSE)</f>
        <v>10976.7598547</v>
      </c>
      <c r="N185">
        <f>VLOOKUP($A185,[9]Irigasi!$A$1:$G$310,7,FALSE)</f>
        <v>18833.219454499998</v>
      </c>
      <c r="O185">
        <f>VLOOKUP($A185,[10]BadanAir!$A$1:$G$310,7,FALSE)</f>
        <v>21155.358372800001</v>
      </c>
      <c r="P185">
        <f>VLOOKUP($A185,[11]Deforestasi!$A$1:$G$310,7,FALSE)</f>
        <v>1377.44644954</v>
      </c>
      <c r="Q185">
        <f>VLOOKUP($A185,[12]Erosi!$A$1:$G$310,7,FALSE)</f>
        <v>82.824988509600004</v>
      </c>
      <c r="R185">
        <f>VLOOKUP($A185,[13]Banjir!$A$1:$G$310,7,FALSE)</f>
        <v>7.1169668512199996E-2</v>
      </c>
      <c r="S185">
        <f>VLOOKUP($A185,[14]Longsor!$A$1:$G$310,7,FALSE)</f>
        <v>1.1715089034699999E-3</v>
      </c>
      <c r="T185">
        <f>VLOOKUP($A185,[15]Kekeringan!$A$1:$G$310,7,FALSE)</f>
        <v>0.54665079858099996</v>
      </c>
      <c r="U185">
        <f>VLOOKUP($A185,[16]NDVI!$A$1:$G$310,7,FALSE)</f>
        <v>0.54771438502799996</v>
      </c>
      <c r="V185">
        <f>VLOOKUP($A185,[17]NDWI!$A$1:$G$310,7,FALSE)</f>
        <v>-0.53478586421200003</v>
      </c>
      <c r="W185">
        <f>VLOOKUP($A185,[18]NDMI!$A$1:$G$310,7,FALSE)</f>
        <v>0.132591738219</v>
      </c>
      <c r="X185">
        <f>VLOOKUP($A185,[19]AridityIndex!$A$1:$G$310,7,FALSE)</f>
        <v>0.75719522175800003</v>
      </c>
      <c r="Y185">
        <f>VLOOKUP($A185,[20]temp_delta!$A$1:$G$310,7,FALSE)</f>
        <v>1.1366662854</v>
      </c>
      <c r="Z185">
        <f>VLOOKUP($A185,[21]temp_annual!$A$1:$G$310,7,FALSE)</f>
        <v>22.7361332939</v>
      </c>
      <c r="AA185">
        <f>VLOOKUP($A185,[22]prec_delta!$A$1:$G$310,7,FALSE)</f>
        <v>-19.145721092300001</v>
      </c>
      <c r="AB185">
        <f>VLOOKUP($A185,[23]prec_annual!$A$1:$G$310,7,FALSE)</f>
        <v>901.60415786700003</v>
      </c>
      <c r="AC185">
        <f>VLOOKUP($A185,[24]DaerahIrigasi!$A$1:$G$310,7,FALSE)</f>
        <v>24757.779001300001</v>
      </c>
      <c r="AD185" s="1">
        <f>VLOOKUP($A185,[25]!_xlnm.Database,7,FALSE)</f>
        <v>0.74606741573000002</v>
      </c>
    </row>
    <row r="186" spans="1:30" x14ac:dyDescent="0.25">
      <c r="A186">
        <v>185</v>
      </c>
      <c r="B186" t="s">
        <v>337</v>
      </c>
      <c r="C186" t="s">
        <v>371</v>
      </c>
      <c r="D186" t="s">
        <v>187</v>
      </c>
      <c r="E186">
        <v>5310081</v>
      </c>
      <c r="F186">
        <f>VLOOKUP($A186,[1]Plantation_LC20!$A$1:$G$310,7,FALSE)</f>
        <v>61396.875322200001</v>
      </c>
      <c r="G186">
        <f>VLOOKUP($A186,[2]Jalan_RBI!$A$1:$G$310,7,FALSE)</f>
        <v>1343.4840186399999</v>
      </c>
      <c r="H186">
        <f>VLOOKUP($A186,[3]HTI!$A$1:$G$310,7,FALSE)</f>
        <v>220592.86119299999</v>
      </c>
      <c r="I186">
        <f>VLOOKUP($A186,[4]HKM_HTR!$A$1:$G$310,7,FALSE)</f>
        <v>20331.523528599999</v>
      </c>
      <c r="J186">
        <f>VLOOKUP($A186,[5]Forest!$A$1:$G$310,7,FALSE)</f>
        <v>1280.9433250500001</v>
      </c>
      <c r="K186">
        <f>VLOOKUP($A186,[6]Sungai!$A$1:$G$310,7,FALSE)</f>
        <v>5509.6321738799998</v>
      </c>
      <c r="L186">
        <f>VLOOKUP($A186,[7]Burnscars!$A$1:$G$310,7,FALSE)</f>
        <v>2209.0453413999999</v>
      </c>
      <c r="M186">
        <f>VLOOKUP($A186,[8]Danau!$A$1:$G$310,7,FALSE)</f>
        <v>6448.0954085100002</v>
      </c>
      <c r="N186">
        <f>VLOOKUP($A186,[9]Irigasi!$A$1:$G$310,7,FALSE)</f>
        <v>5210.33891864</v>
      </c>
      <c r="O186">
        <f>VLOOKUP($A186,[10]BadanAir!$A$1:$G$310,7,FALSE)</f>
        <v>5581.9874215299997</v>
      </c>
      <c r="P186">
        <f>VLOOKUP($A186,[11]Deforestasi!$A$1:$G$310,7,FALSE)</f>
        <v>1639.4602332300001</v>
      </c>
      <c r="Q186">
        <f>VLOOKUP($A186,[12]Erosi!$A$1:$G$310,7,FALSE)</f>
        <v>398.88976470099999</v>
      </c>
      <c r="R186">
        <f>VLOOKUP($A186,[13]Banjir!$A$1:$G$310,7,FALSE)</f>
        <v>4.2450385588299999E-2</v>
      </c>
      <c r="S186">
        <f>VLOOKUP($A186,[14]Longsor!$A$1:$G$310,7,FALSE)</f>
        <v>0.34381443298999997</v>
      </c>
      <c r="T186">
        <f>VLOOKUP($A186,[15]Kekeringan!$A$1:$G$310,7,FALSE)</f>
        <v>0.52905973779100002</v>
      </c>
      <c r="U186">
        <f>VLOOKUP($A186,[16]NDVI!$A$1:$G$310,7,FALSE)</f>
        <v>0.61466581653600005</v>
      </c>
      <c r="V186">
        <f>VLOOKUP($A186,[17]NDWI!$A$1:$G$310,7,FALSE)</f>
        <v>-0.62511115621799995</v>
      </c>
      <c r="W186">
        <f>VLOOKUP($A186,[18]NDMI!$A$1:$G$310,7,FALSE)</f>
        <v>0.15551582319900001</v>
      </c>
      <c r="X186">
        <f>VLOOKUP($A186,[19]AridityIndex!$A$1:$G$310,7,FALSE)</f>
        <v>0.82183787609699999</v>
      </c>
      <c r="Y186">
        <f>VLOOKUP($A186,[20]temp_delta!$A$1:$G$310,7,FALSE)</f>
        <v>1.24440712333</v>
      </c>
      <c r="Z186">
        <f>VLOOKUP($A186,[21]temp_annual!$A$1:$G$310,7,FALSE)</f>
        <v>23.641888574100001</v>
      </c>
      <c r="AA186">
        <f>VLOOKUP($A186,[22]prec_delta!$A$1:$G$310,7,FALSE)</f>
        <v>-25.445186682300001</v>
      </c>
      <c r="AB186">
        <f>VLOOKUP($A186,[23]prec_annual!$A$1:$G$310,7,FALSE)</f>
        <v>1087.7668464000001</v>
      </c>
      <c r="AC186">
        <f>VLOOKUP($A186,[24]DaerahIrigasi!$A$1:$G$310,7,FALSE)</f>
        <v>8892.5677870300005</v>
      </c>
      <c r="AD186" s="1">
        <f>VLOOKUP($A186,[25]!_xlnm.Database,7,FALSE)</f>
        <v>1.7729885057500001</v>
      </c>
    </row>
    <row r="187" spans="1:30" x14ac:dyDescent="0.25">
      <c r="A187">
        <v>186</v>
      </c>
      <c r="B187" t="s">
        <v>337</v>
      </c>
      <c r="C187" t="s">
        <v>371</v>
      </c>
      <c r="D187" t="s">
        <v>188</v>
      </c>
      <c r="E187">
        <v>5310082</v>
      </c>
      <c r="F187">
        <f>VLOOKUP($A187,[1]Plantation_LC20!$A$1:$G$310,7,FALSE)</f>
        <v>40802.837692900001</v>
      </c>
      <c r="G187">
        <f>VLOOKUP($A187,[2]Jalan_RBI!$A$1:$G$310,7,FALSE)</f>
        <v>3292.7595947300001</v>
      </c>
      <c r="H187">
        <f>VLOOKUP($A187,[3]HTI!$A$1:$G$310,7,FALSE)</f>
        <v>211894.90936600001</v>
      </c>
      <c r="I187">
        <f>VLOOKUP($A187,[4]HKM_HTR!$A$1:$G$310,7,FALSE)</f>
        <v>12635.890827699999</v>
      </c>
      <c r="J187">
        <f>VLOOKUP($A187,[5]Forest!$A$1:$G$310,7,FALSE)</f>
        <v>563.67373954300001</v>
      </c>
      <c r="K187">
        <f>VLOOKUP($A187,[6]Sungai!$A$1:$G$310,7,FALSE)</f>
        <v>13155.227524</v>
      </c>
      <c r="L187">
        <f>VLOOKUP($A187,[7]Burnscars!$A$1:$G$310,7,FALSE)</f>
        <v>5877.4824250399997</v>
      </c>
      <c r="M187">
        <f>VLOOKUP($A187,[8]Danau!$A$1:$G$310,7,FALSE)</f>
        <v>16820.956625899998</v>
      </c>
      <c r="N187">
        <f>VLOOKUP($A187,[9]Irigasi!$A$1:$G$310,7,FALSE)</f>
        <v>14692.4029403</v>
      </c>
      <c r="O187">
        <f>VLOOKUP($A187,[10]BadanAir!$A$1:$G$310,7,FALSE)</f>
        <v>13944.3878996</v>
      </c>
      <c r="P187">
        <f>VLOOKUP($A187,[11]Deforestasi!$A$1:$G$310,7,FALSE)</f>
        <v>1150.18665882</v>
      </c>
      <c r="Q187">
        <f>VLOOKUP($A187,[12]Erosi!$A$1:$G$310,7,FALSE)</f>
        <v>349.4748654</v>
      </c>
      <c r="R187">
        <f>VLOOKUP($A187,[13]Banjir!$A$1:$G$310,7,FALSE)</f>
        <v>1.43674471743E-2</v>
      </c>
      <c r="S187">
        <f>VLOOKUP($A187,[14]Longsor!$A$1:$G$310,7,FALSE)</f>
        <v>0.39468257935500001</v>
      </c>
      <c r="T187">
        <f>VLOOKUP($A187,[15]Kekeringan!$A$1:$G$310,7,FALSE)</f>
        <v>0.52805783608699997</v>
      </c>
      <c r="U187">
        <f>VLOOKUP($A187,[16]NDVI!$A$1:$G$310,7,FALSE)</f>
        <v>0.72915296314300004</v>
      </c>
      <c r="V187">
        <f>VLOOKUP($A187,[17]NDWI!$A$1:$G$310,7,FALSE)</f>
        <v>-0.67790982052899995</v>
      </c>
      <c r="W187">
        <f>VLOOKUP($A187,[18]NDMI!$A$1:$G$310,7,FALSE)</f>
        <v>0.27168646714900002</v>
      </c>
      <c r="X187">
        <f>VLOOKUP($A187,[19]AridityIndex!$A$1:$G$310,7,FALSE)</f>
        <v>0.78905639985700005</v>
      </c>
      <c r="Y187">
        <f>VLOOKUP($A187,[20]temp_delta!$A$1:$G$310,7,FALSE)</f>
        <v>1.2274204898700001</v>
      </c>
      <c r="Z187">
        <f>VLOOKUP($A187,[21]temp_annual!$A$1:$G$310,7,FALSE)</f>
        <v>23.614607302300001</v>
      </c>
      <c r="AA187">
        <f>VLOOKUP($A187,[22]prec_delta!$A$1:$G$310,7,FALSE)</f>
        <v>-19.619327933200001</v>
      </c>
      <c r="AB187">
        <f>VLOOKUP($A187,[23]prec_annual!$A$1:$G$310,7,FALSE)</f>
        <v>1052.22195188</v>
      </c>
      <c r="AC187">
        <f>VLOOKUP($A187,[24]DaerahIrigasi!$A$1:$G$310,7,FALSE)</f>
        <v>16244.593971300001</v>
      </c>
      <c r="AD187" s="1">
        <f>VLOOKUP($A187,[25]!_xlnm.Database,7,FALSE)</f>
        <v>2.04746291959</v>
      </c>
    </row>
    <row r="188" spans="1:30" x14ac:dyDescent="0.25">
      <c r="A188">
        <v>187</v>
      </c>
      <c r="B188" t="s">
        <v>337</v>
      </c>
      <c r="C188" t="s">
        <v>192</v>
      </c>
      <c r="D188" t="s">
        <v>189</v>
      </c>
      <c r="E188">
        <v>5311010</v>
      </c>
      <c r="F188">
        <f>VLOOKUP($A188,[1]Plantation_LC20!$A$1:$G$310,7,FALSE)</f>
        <v>130907.92591000001</v>
      </c>
      <c r="G188">
        <f>VLOOKUP($A188,[2]Jalan_RBI!$A$1:$G$310,7,FALSE)</f>
        <v>1430.7855182200001</v>
      </c>
      <c r="H188">
        <f>VLOOKUP($A188,[3]HTI!$A$1:$G$310,7,FALSE)</f>
        <v>211716.46085500001</v>
      </c>
      <c r="I188">
        <f>VLOOKUP($A188,[4]HKM_HTR!$A$1:$G$310,7,FALSE)</f>
        <v>3022.0567778099999</v>
      </c>
      <c r="J188">
        <f>VLOOKUP($A188,[5]Forest!$A$1:$G$310,7,FALSE)</f>
        <v>246.21279404500001</v>
      </c>
      <c r="K188">
        <f>VLOOKUP($A188,[6]Sungai!$A$1:$G$310,7,FALSE)</f>
        <v>4115.39152552</v>
      </c>
      <c r="L188">
        <f>VLOOKUP($A188,[7]Burnscars!$A$1:$G$310,7,FALSE)</f>
        <v>11134.403698300001</v>
      </c>
      <c r="M188">
        <f>VLOOKUP($A188,[8]Danau!$A$1:$G$310,7,FALSE)</f>
        <v>10151.516242600001</v>
      </c>
      <c r="N188">
        <f>VLOOKUP($A188,[9]Irigasi!$A$1:$G$310,7,FALSE)</f>
        <v>23065.003597399998</v>
      </c>
      <c r="O188">
        <f>VLOOKUP($A188,[10]BadanAir!$A$1:$G$310,7,FALSE)</f>
        <v>9101.4482948000004</v>
      </c>
      <c r="P188">
        <f>VLOOKUP($A188,[11]Deforestasi!$A$1:$G$310,7,FALSE)</f>
        <v>214.32203561399999</v>
      </c>
      <c r="Q188">
        <f>VLOOKUP($A188,[12]Erosi!$A$1:$G$310,7,FALSE)</f>
        <v>86.811588615000005</v>
      </c>
      <c r="R188">
        <f>VLOOKUP($A188,[13]Banjir!$A$1:$G$310,7,FALSE)</f>
        <v>0</v>
      </c>
      <c r="S188">
        <f>VLOOKUP($A188,[14]Longsor!$A$1:$G$310,7,FALSE)</f>
        <v>0.664626013658</v>
      </c>
      <c r="T188">
        <f>VLOOKUP($A188,[15]Kekeringan!$A$1:$G$310,7,FALSE)</f>
        <v>0.61435906466599999</v>
      </c>
      <c r="U188">
        <f>VLOOKUP($A188,[16]NDVI!$A$1:$G$310,7,FALSE)</f>
        <v>0</v>
      </c>
      <c r="V188">
        <f>VLOOKUP($A188,[17]NDWI!$A$1:$G$310,7,FALSE)</f>
        <v>0</v>
      </c>
      <c r="W188">
        <f>VLOOKUP($A188,[18]NDMI!$A$1:$G$310,7,FALSE)</f>
        <v>0</v>
      </c>
      <c r="X188">
        <f>VLOOKUP($A188,[19]AridityIndex!$A$1:$G$310,7,FALSE)</f>
        <v>0.78202785777600003</v>
      </c>
      <c r="Y188">
        <f>VLOOKUP($A188,[20]temp_delta!$A$1:$G$310,7,FALSE)</f>
        <v>1.37306096683</v>
      </c>
      <c r="Z188">
        <f>VLOOKUP($A188,[21]temp_annual!$A$1:$G$310,7,FALSE)</f>
        <v>24.768928478999999</v>
      </c>
      <c r="AA188">
        <f>VLOOKUP($A188,[22]prec_delta!$A$1:$G$310,7,FALSE)</f>
        <v>-32.727523452</v>
      </c>
      <c r="AB188">
        <f>VLOOKUP($A188,[23]prec_annual!$A$1:$G$310,7,FALSE)</f>
        <v>1291.1375420700001</v>
      </c>
      <c r="AC188">
        <f>VLOOKUP($A188,[24]DaerahIrigasi!$A$1:$G$310,7,FALSE)</f>
        <v>22425.9136368</v>
      </c>
      <c r="AD188" s="1">
        <f>VLOOKUP($A188,[25]!_xlnm.Database,7,FALSE)</f>
        <v>1.8777172447299999</v>
      </c>
    </row>
    <row r="189" spans="1:30" x14ac:dyDescent="0.25">
      <c r="A189">
        <v>188</v>
      </c>
      <c r="B189" t="s">
        <v>337</v>
      </c>
      <c r="C189" t="s">
        <v>192</v>
      </c>
      <c r="D189" t="s">
        <v>190</v>
      </c>
      <c r="E189">
        <v>5311011</v>
      </c>
      <c r="F189">
        <f>VLOOKUP($A189,[1]Plantation_LC20!$A$1:$G$310,7,FALSE)</f>
        <v>136957.94009399999</v>
      </c>
      <c r="G189">
        <f>VLOOKUP($A189,[2]Jalan_RBI!$A$1:$G$310,7,FALSE)</f>
        <v>811.76437941999995</v>
      </c>
      <c r="H189">
        <f>VLOOKUP($A189,[3]HTI!$A$1:$G$310,7,FALSE)</f>
        <v>210124.82681299999</v>
      </c>
      <c r="I189">
        <f>VLOOKUP($A189,[4]HKM_HTR!$A$1:$G$310,7,FALSE)</f>
        <v>15765.677992700001</v>
      </c>
      <c r="J189">
        <f>VLOOKUP($A189,[5]Forest!$A$1:$G$310,7,FALSE)</f>
        <v>8401.3227501399997</v>
      </c>
      <c r="K189">
        <f>VLOOKUP($A189,[6]Sungai!$A$1:$G$310,7,FALSE)</f>
        <v>10835.1033747</v>
      </c>
      <c r="L189">
        <f>VLOOKUP($A189,[7]Burnscars!$A$1:$G$310,7,FALSE)</f>
        <v>19178.861752299999</v>
      </c>
      <c r="M189">
        <f>VLOOKUP($A189,[8]Danau!$A$1:$G$310,7,FALSE)</f>
        <v>17098.6723576</v>
      </c>
      <c r="N189">
        <f>VLOOKUP($A189,[9]Irigasi!$A$1:$G$310,7,FALSE)</f>
        <v>33087.843135399999</v>
      </c>
      <c r="O189">
        <f>VLOOKUP($A189,[10]BadanAir!$A$1:$G$310,7,FALSE)</f>
        <v>10604.898776800001</v>
      </c>
      <c r="P189">
        <f>VLOOKUP($A189,[11]Deforestasi!$A$1:$G$310,7,FALSE)</f>
        <v>8368.7761508500007</v>
      </c>
      <c r="Q189">
        <f>VLOOKUP($A189,[12]Erosi!$A$1:$G$310,7,FALSE)</f>
        <v>1414.6134681599999</v>
      </c>
      <c r="R189">
        <f>VLOOKUP($A189,[13]Banjir!$A$1:$G$310,7,FALSE)</f>
        <v>0</v>
      </c>
      <c r="S189">
        <f>VLOOKUP($A189,[14]Longsor!$A$1:$G$310,7,FALSE)</f>
        <v>0.15781853281899999</v>
      </c>
      <c r="T189">
        <f>VLOOKUP($A189,[15]Kekeringan!$A$1:$G$310,7,FALSE)</f>
        <v>0.68725522834800001</v>
      </c>
      <c r="U189">
        <f>VLOOKUP($A189,[16]NDVI!$A$1:$G$310,7,FALSE)</f>
        <v>0.58747040507000003</v>
      </c>
      <c r="V189">
        <f>VLOOKUP($A189,[17]NDWI!$A$1:$G$310,7,FALSE)</f>
        <v>-0.53574462644099996</v>
      </c>
      <c r="W189">
        <f>VLOOKUP($A189,[18]NDMI!$A$1:$G$310,7,FALSE)</f>
        <v>0.210105935967</v>
      </c>
      <c r="X189">
        <f>VLOOKUP($A189,[19]AridityIndex!$A$1:$G$310,7,FALSE)</f>
        <v>0.77306038923700005</v>
      </c>
      <c r="Y189">
        <f>VLOOKUP($A189,[20]temp_delta!$A$1:$G$310,7,FALSE)</f>
        <v>0.75692594557699999</v>
      </c>
      <c r="Z189">
        <f>VLOOKUP($A189,[21]temp_annual!$A$1:$G$310,7,FALSE)</f>
        <v>14.783903392599999</v>
      </c>
      <c r="AA189">
        <f>VLOOKUP($A189,[22]prec_delta!$A$1:$G$310,7,FALSE)</f>
        <v>-16.189594401400001</v>
      </c>
      <c r="AB189">
        <f>VLOOKUP($A189,[23]prec_annual!$A$1:$G$310,7,FALSE)</f>
        <v>640.01133592500003</v>
      </c>
      <c r="AC189">
        <f>VLOOKUP($A189,[24]DaerahIrigasi!$A$1:$G$310,7,FALSE)</f>
        <v>33420.384791999997</v>
      </c>
      <c r="AD189" s="1">
        <f>VLOOKUP($A189,[25]!_xlnm.Database,7,FALSE)</f>
        <v>0.841246290801</v>
      </c>
    </row>
    <row r="190" spans="1:30" x14ac:dyDescent="0.25">
      <c r="A190">
        <v>189</v>
      </c>
      <c r="B190" t="s">
        <v>337</v>
      </c>
      <c r="C190" t="s">
        <v>192</v>
      </c>
      <c r="D190" t="s">
        <v>191</v>
      </c>
      <c r="E190">
        <v>5311012</v>
      </c>
      <c r="F190">
        <f>VLOOKUP($A190,[1]Plantation_LC20!$A$1:$G$310,7,FALSE)</f>
        <v>127623.852382</v>
      </c>
      <c r="G190">
        <f>VLOOKUP($A190,[2]Jalan_RBI!$A$1:$G$310,7,FALSE)</f>
        <v>2211.93793551</v>
      </c>
      <c r="H190">
        <f>VLOOKUP($A190,[3]HTI!$A$1:$G$310,7,FALSE)</f>
        <v>224317.94377700001</v>
      </c>
      <c r="I190">
        <f>VLOOKUP($A190,[4]HKM_HTR!$A$1:$G$310,7,FALSE)</f>
        <v>3807.8274298199999</v>
      </c>
      <c r="J190">
        <f>VLOOKUP($A190,[5]Forest!$A$1:$G$310,7,FALSE)</f>
        <v>242.342061046</v>
      </c>
      <c r="K190">
        <f>VLOOKUP($A190,[6]Sungai!$A$1:$G$310,7,FALSE)</f>
        <v>3865.6911411000001</v>
      </c>
      <c r="L190">
        <f>VLOOKUP($A190,[7]Burnscars!$A$1:$G$310,7,FALSE)</f>
        <v>5220.2337841899998</v>
      </c>
      <c r="M190">
        <f>VLOOKUP($A190,[8]Danau!$A$1:$G$310,7,FALSE)</f>
        <v>5912.69106139</v>
      </c>
      <c r="N190">
        <f>VLOOKUP($A190,[9]Irigasi!$A$1:$G$310,7,FALSE)</f>
        <v>18701.128909700001</v>
      </c>
      <c r="O190">
        <f>VLOOKUP($A190,[10]BadanAir!$A$1:$G$310,7,FALSE)</f>
        <v>5010.2973730000003</v>
      </c>
      <c r="P190">
        <f>VLOOKUP($A190,[11]Deforestasi!$A$1:$G$310,7,FALSE)</f>
        <v>834.37416513799997</v>
      </c>
      <c r="Q190">
        <f>VLOOKUP($A190,[12]Erosi!$A$1:$G$310,7,FALSE)</f>
        <v>379.03195909800002</v>
      </c>
      <c r="R190">
        <f>VLOOKUP($A190,[13]Banjir!$A$1:$G$310,7,FALSE)</f>
        <v>1.5624007550100001E-2</v>
      </c>
      <c r="S190">
        <f>VLOOKUP($A190,[14]Longsor!$A$1:$G$310,7,FALSE)</f>
        <v>0.66518955036899996</v>
      </c>
      <c r="T190">
        <f>VLOOKUP($A190,[15]Kekeringan!$A$1:$G$310,7,FALSE)</f>
        <v>0.56225273647399998</v>
      </c>
      <c r="U190">
        <f>VLOOKUP($A190,[16]NDVI!$A$1:$G$310,7,FALSE)</f>
        <v>0</v>
      </c>
      <c r="V190">
        <f>VLOOKUP($A190,[17]NDWI!$A$1:$G$310,7,FALSE)</f>
        <v>0</v>
      </c>
      <c r="W190">
        <f>VLOOKUP($A190,[18]NDMI!$A$1:$G$310,7,FALSE)</f>
        <v>0</v>
      </c>
      <c r="X190">
        <f>VLOOKUP($A190,[19]AridityIndex!$A$1:$G$310,7,FALSE)</f>
        <v>0.78387740838700004</v>
      </c>
      <c r="Y190">
        <f>VLOOKUP($A190,[20]temp_delta!$A$1:$G$310,7,FALSE)</f>
        <v>1.3931775341999999</v>
      </c>
      <c r="Z190">
        <f>VLOOKUP($A190,[21]temp_annual!$A$1:$G$310,7,FALSE)</f>
        <v>25.1343583309</v>
      </c>
      <c r="AA190">
        <f>VLOOKUP($A190,[22]prec_delta!$A$1:$G$310,7,FALSE)</f>
        <v>-32.709455442600003</v>
      </c>
      <c r="AB190">
        <f>VLOOKUP($A190,[23]prec_annual!$A$1:$G$310,7,FALSE)</f>
        <v>1298.05070467</v>
      </c>
      <c r="AC190">
        <f>VLOOKUP($A190,[24]DaerahIrigasi!$A$1:$G$310,7,FALSE)</f>
        <v>11383.6463327</v>
      </c>
      <c r="AD190" s="1">
        <f>VLOOKUP($A190,[25]!_xlnm.Database,7,FALSE)</f>
        <v>2.0942514335300002</v>
      </c>
    </row>
    <row r="191" spans="1:30" x14ac:dyDescent="0.25">
      <c r="A191">
        <v>190</v>
      </c>
      <c r="B191" t="s">
        <v>337</v>
      </c>
      <c r="C191" t="s">
        <v>192</v>
      </c>
      <c r="D191" t="s">
        <v>192</v>
      </c>
      <c r="E191">
        <v>5311020</v>
      </c>
      <c r="F191">
        <f>VLOOKUP($A191,[1]Plantation_LC20!$A$1:$G$310,7,FALSE)</f>
        <v>122120.52100399999</v>
      </c>
      <c r="G191">
        <f>VLOOKUP($A191,[2]Jalan_RBI!$A$1:$G$310,7,FALSE)</f>
        <v>1842.51589343</v>
      </c>
      <c r="H191">
        <f>VLOOKUP($A191,[3]HTI!$A$1:$G$310,7,FALSE)</f>
        <v>226830.69662999999</v>
      </c>
      <c r="I191">
        <f>VLOOKUP($A191,[4]HKM_HTR!$A$1:$G$310,7,FALSE)</f>
        <v>3359.1070448400001</v>
      </c>
      <c r="J191">
        <f>VLOOKUP($A191,[5]Forest!$A$1:$G$310,7,FALSE)</f>
        <v>258.83715658599999</v>
      </c>
      <c r="K191">
        <f>VLOOKUP($A191,[6]Sungai!$A$1:$G$310,7,FALSE)</f>
        <v>2358.1130400500001</v>
      </c>
      <c r="L191">
        <f>VLOOKUP($A191,[7]Burnscars!$A$1:$G$310,7,FALSE)</f>
        <v>15121.6067339</v>
      </c>
      <c r="M191">
        <f>VLOOKUP($A191,[8]Danau!$A$1:$G$310,7,FALSE)</f>
        <v>11027.8528181</v>
      </c>
      <c r="N191">
        <f>VLOOKUP($A191,[9]Irigasi!$A$1:$G$310,7,FALSE)</f>
        <v>20439.151839599999</v>
      </c>
      <c r="O191">
        <f>VLOOKUP($A191,[10]BadanAir!$A$1:$G$310,7,FALSE)</f>
        <v>8142.2833895399999</v>
      </c>
      <c r="P191">
        <f>VLOOKUP($A191,[11]Deforestasi!$A$1:$G$310,7,FALSE)</f>
        <v>235.71857238999999</v>
      </c>
      <c r="Q191">
        <f>VLOOKUP($A191,[12]Erosi!$A$1:$G$310,7,FALSE)</f>
        <v>163.70582326900001</v>
      </c>
      <c r="R191">
        <f>VLOOKUP($A191,[13]Banjir!$A$1:$G$310,7,FALSE)</f>
        <v>0</v>
      </c>
      <c r="S191">
        <f>VLOOKUP($A191,[14]Longsor!$A$1:$G$310,7,FALSE)</f>
        <v>0.79387481371099999</v>
      </c>
      <c r="T191">
        <f>VLOOKUP($A191,[15]Kekeringan!$A$1:$G$310,7,FALSE)</f>
        <v>0.56222742141399995</v>
      </c>
      <c r="U191">
        <f>VLOOKUP($A191,[16]NDVI!$A$1:$G$310,7,FALSE)</f>
        <v>0</v>
      </c>
      <c r="V191">
        <f>VLOOKUP($A191,[17]NDWI!$A$1:$G$310,7,FALSE)</f>
        <v>0</v>
      </c>
      <c r="W191">
        <f>VLOOKUP($A191,[18]NDMI!$A$1:$G$310,7,FALSE)</f>
        <v>0</v>
      </c>
      <c r="X191">
        <f>VLOOKUP($A191,[19]AridityIndex!$A$1:$G$310,7,FALSE)</f>
        <v>0.74499535886799995</v>
      </c>
      <c r="Y191">
        <f>VLOOKUP($A191,[20]temp_delta!$A$1:$G$310,7,FALSE)</f>
        <v>1.39452917051</v>
      </c>
      <c r="Z191">
        <f>VLOOKUP($A191,[21]temp_annual!$A$1:$G$310,7,FALSE)</f>
        <v>24.167908339099998</v>
      </c>
      <c r="AA191">
        <f>VLOOKUP($A191,[22]prec_delta!$A$1:$G$310,7,FALSE)</f>
        <v>-35.444958929099997</v>
      </c>
      <c r="AB191">
        <f>VLOOKUP($A191,[23]prec_annual!$A$1:$G$310,7,FALSE)</f>
        <v>1403.7357788300001</v>
      </c>
      <c r="AC191">
        <f>VLOOKUP($A191,[24]DaerahIrigasi!$A$1:$G$310,7,FALSE)</f>
        <v>14364.876957799999</v>
      </c>
      <c r="AD191" s="1">
        <f>VLOOKUP($A191,[25]!_xlnm.Database,7,FALSE)</f>
        <v>2.8070971981600001</v>
      </c>
    </row>
    <row r="192" spans="1:30" x14ac:dyDescent="0.25">
      <c r="A192">
        <v>191</v>
      </c>
      <c r="B192" t="s">
        <v>337</v>
      </c>
      <c r="C192" t="s">
        <v>192</v>
      </c>
      <c r="D192" t="s">
        <v>193</v>
      </c>
      <c r="E192">
        <v>5311030</v>
      </c>
      <c r="F192">
        <f>VLOOKUP($A192,[1]Plantation_LC20!$A$1:$G$310,7,FALSE)</f>
        <v>123914.95933300001</v>
      </c>
      <c r="G192">
        <f>VLOOKUP($A192,[2]Jalan_RBI!$A$1:$G$310,7,FALSE)</f>
        <v>1079.5871191799999</v>
      </c>
      <c r="H192">
        <f>VLOOKUP($A192,[3]HTI!$A$1:$G$310,7,FALSE)</f>
        <v>223193.41935700001</v>
      </c>
      <c r="I192">
        <f>VLOOKUP($A192,[4]HKM_HTR!$A$1:$G$310,7,FALSE)</f>
        <v>9439.5262294200002</v>
      </c>
      <c r="J192">
        <f>VLOOKUP($A192,[5]Forest!$A$1:$G$310,7,FALSE)</f>
        <v>480.73924487300002</v>
      </c>
      <c r="K192">
        <f>VLOOKUP($A192,[6]Sungai!$A$1:$G$310,7,FALSE)</f>
        <v>5058.0737021699997</v>
      </c>
      <c r="L192">
        <f>VLOOKUP($A192,[7]Burnscars!$A$1:$G$310,7,FALSE)</f>
        <v>28147.511458600002</v>
      </c>
      <c r="M192">
        <f>VLOOKUP($A192,[8]Danau!$A$1:$G$310,7,FALSE)</f>
        <v>4643.9241153000003</v>
      </c>
      <c r="N192">
        <f>VLOOKUP($A192,[9]Irigasi!$A$1:$G$310,7,FALSE)</f>
        <v>32891.082783899998</v>
      </c>
      <c r="O192">
        <f>VLOOKUP($A192,[10]BadanAir!$A$1:$G$310,7,FALSE)</f>
        <v>1860.2367840700001</v>
      </c>
      <c r="P192">
        <f>VLOOKUP($A192,[11]Deforestasi!$A$1:$G$310,7,FALSE)</f>
        <v>1951.5986376799999</v>
      </c>
      <c r="Q192">
        <f>VLOOKUP($A192,[12]Erosi!$A$1:$G$310,7,FALSE)</f>
        <v>3376.0434733799998</v>
      </c>
      <c r="R192">
        <f>VLOOKUP($A192,[13]Banjir!$A$1:$G$310,7,FALSE)</f>
        <v>1.4136566343299999E-2</v>
      </c>
      <c r="S192">
        <f>VLOOKUP($A192,[14]Longsor!$A$1:$G$310,7,FALSE)</f>
        <v>0.464412811388</v>
      </c>
      <c r="T192">
        <f>VLOOKUP($A192,[15]Kekeringan!$A$1:$G$310,7,FALSE)</f>
        <v>0.59923923276199997</v>
      </c>
      <c r="U192">
        <f>VLOOKUP($A192,[16]NDVI!$A$1:$G$310,7,FALSE)</f>
        <v>0.63031399480200001</v>
      </c>
      <c r="V192">
        <f>VLOOKUP($A192,[17]NDWI!$A$1:$G$310,7,FALSE)</f>
        <v>-0.58957286062600001</v>
      </c>
      <c r="W192">
        <f>VLOOKUP($A192,[18]NDMI!$A$1:$G$310,7,FALSE)</f>
        <v>0.205937028493</v>
      </c>
      <c r="X192">
        <f>VLOOKUP($A192,[19]AridityIndex!$A$1:$G$310,7,FALSE)</f>
        <v>0.76979692784099996</v>
      </c>
      <c r="Y192">
        <f>VLOOKUP($A192,[20]temp_delta!$A$1:$G$310,7,FALSE)</f>
        <v>1.15870781992</v>
      </c>
      <c r="Z192">
        <f>VLOOKUP($A192,[21]temp_annual!$A$1:$G$310,7,FALSE)</f>
        <v>21.8882067079</v>
      </c>
      <c r="AA192">
        <f>VLOOKUP($A192,[22]prec_delta!$A$1:$G$310,7,FALSE)</f>
        <v>-25.619041020099999</v>
      </c>
      <c r="AB192">
        <f>VLOOKUP($A192,[23]prec_annual!$A$1:$G$310,7,FALSE)</f>
        <v>989.66401955499998</v>
      </c>
      <c r="AC192">
        <f>VLOOKUP($A192,[24]DaerahIrigasi!$A$1:$G$310,7,FALSE)</f>
        <v>27154.065676400001</v>
      </c>
      <c r="AD192" s="1">
        <f>VLOOKUP($A192,[25]!_xlnm.Database,7,FALSE)</f>
        <v>0.91935483871000001</v>
      </c>
    </row>
    <row r="193" spans="1:30" x14ac:dyDescent="0.25">
      <c r="A193">
        <v>192</v>
      </c>
      <c r="B193" t="s">
        <v>337</v>
      </c>
      <c r="C193" t="s">
        <v>192</v>
      </c>
      <c r="D193" t="s">
        <v>194</v>
      </c>
      <c r="E193">
        <v>5311031</v>
      </c>
      <c r="F193">
        <f>VLOOKUP($A193,[1]Plantation_LC20!$A$1:$G$310,7,FALSE)</f>
        <v>118899.486804</v>
      </c>
      <c r="G193">
        <f>VLOOKUP($A193,[2]Jalan_RBI!$A$1:$G$310,7,FALSE)</f>
        <v>1450.3605318499999</v>
      </c>
      <c r="H193">
        <f>VLOOKUP($A193,[3]HTI!$A$1:$G$310,7,FALSE)</f>
        <v>228731.70064299999</v>
      </c>
      <c r="I193">
        <f>VLOOKUP($A193,[4]HKM_HTR!$A$1:$G$310,7,FALSE)</f>
        <v>2229.4265366700001</v>
      </c>
      <c r="J193">
        <f>VLOOKUP($A193,[5]Forest!$A$1:$G$310,7,FALSE)</f>
        <v>190.74394069100001</v>
      </c>
      <c r="K193">
        <f>VLOOKUP($A193,[6]Sungai!$A$1:$G$310,7,FALSE)</f>
        <v>695.89932980799995</v>
      </c>
      <c r="L193">
        <f>VLOOKUP($A193,[7]Burnscars!$A$1:$G$310,7,FALSE)</f>
        <v>22771.631445300001</v>
      </c>
      <c r="M193">
        <f>VLOOKUP($A193,[8]Danau!$A$1:$G$310,7,FALSE)</f>
        <v>4951.7866635700002</v>
      </c>
      <c r="N193">
        <f>VLOOKUP($A193,[9]Irigasi!$A$1:$G$310,7,FALSE)</f>
        <v>24267.594505599998</v>
      </c>
      <c r="O193">
        <f>VLOOKUP($A193,[10]BadanAir!$A$1:$G$310,7,FALSE)</f>
        <v>7954.5390719899997</v>
      </c>
      <c r="P193">
        <f>VLOOKUP($A193,[11]Deforestasi!$A$1:$G$310,7,FALSE)</f>
        <v>411.82573230899999</v>
      </c>
      <c r="Q193">
        <f>VLOOKUP($A193,[12]Erosi!$A$1:$G$310,7,FALSE)</f>
        <v>267.38158423300001</v>
      </c>
      <c r="R193">
        <f>VLOOKUP($A193,[13]Banjir!$A$1:$G$310,7,FALSE)</f>
        <v>2.19418104489E-2</v>
      </c>
      <c r="S193">
        <f>VLOOKUP($A193,[14]Longsor!$A$1:$G$310,7,FALSE)</f>
        <v>0.59057142857099998</v>
      </c>
      <c r="T193">
        <f>VLOOKUP($A193,[15]Kekeringan!$A$1:$G$310,7,FALSE)</f>
        <v>0.55721141937800001</v>
      </c>
      <c r="U193">
        <f>VLOOKUP($A193,[16]NDVI!$A$1:$G$310,7,FALSE)</f>
        <v>0.80004571002500002</v>
      </c>
      <c r="V193">
        <f>VLOOKUP($A193,[17]NDWI!$A$1:$G$310,7,FALSE)</f>
        <v>-0.73523451246100002</v>
      </c>
      <c r="W193">
        <f>VLOOKUP($A193,[18]NDMI!$A$1:$G$310,7,FALSE)</f>
        <v>0.37881685149299998</v>
      </c>
      <c r="X193">
        <f>VLOOKUP($A193,[19]AridityIndex!$A$1:$G$310,7,FALSE)</f>
        <v>0.80332548693200001</v>
      </c>
      <c r="Y193">
        <f>VLOOKUP($A193,[20]temp_delta!$A$1:$G$310,7,FALSE)</f>
        <v>1.3864265899699999</v>
      </c>
      <c r="Z193">
        <f>VLOOKUP($A193,[21]temp_annual!$A$1:$G$310,7,FALSE)</f>
        <v>25.339875391300001</v>
      </c>
      <c r="AA193">
        <f>VLOOKUP($A193,[22]prec_delta!$A$1:$G$310,7,FALSE)</f>
        <v>-33.502582798500001</v>
      </c>
      <c r="AB193">
        <f>VLOOKUP($A193,[23]prec_annual!$A$1:$G$310,7,FALSE)</f>
        <v>1286.8991473200001</v>
      </c>
      <c r="AC193">
        <f>VLOOKUP($A193,[24]DaerahIrigasi!$A$1:$G$310,7,FALSE)</f>
        <v>18630.754858799999</v>
      </c>
      <c r="AD193" s="1">
        <f>VLOOKUP($A193,[25]!_xlnm.Database,7,FALSE)</f>
        <v>1.7822857142899999</v>
      </c>
    </row>
    <row r="194" spans="1:30" x14ac:dyDescent="0.25">
      <c r="A194">
        <v>193</v>
      </c>
      <c r="B194" t="s">
        <v>337</v>
      </c>
      <c r="C194" t="s">
        <v>192</v>
      </c>
      <c r="D194" t="s">
        <v>195</v>
      </c>
      <c r="E194">
        <v>5311032</v>
      </c>
      <c r="F194">
        <f>VLOOKUP($A194,[1]Plantation_LC20!$A$1:$G$310,7,FALSE)</f>
        <v>121343.683546</v>
      </c>
      <c r="G194">
        <f>VLOOKUP($A194,[2]Jalan_RBI!$A$1:$G$310,7,FALSE)</f>
        <v>234.54967543000001</v>
      </c>
      <c r="H194">
        <f>VLOOKUP($A194,[3]HTI!$A$1:$G$310,7,FALSE)</f>
        <v>225983.92366</v>
      </c>
      <c r="I194">
        <f>VLOOKUP($A194,[4]HKM_HTR!$A$1:$G$310,7,FALSE)</f>
        <v>4950.4300307599997</v>
      </c>
      <c r="J194">
        <f>VLOOKUP($A194,[5]Forest!$A$1:$G$310,7,FALSE)</f>
        <v>462.96574493000003</v>
      </c>
      <c r="K194">
        <f>VLOOKUP($A194,[6]Sungai!$A$1:$G$310,7,FALSE)</f>
        <v>2222.4128397600002</v>
      </c>
      <c r="L194">
        <f>VLOOKUP($A194,[7]Burnscars!$A$1:$G$310,7,FALSE)</f>
        <v>24631.149398599999</v>
      </c>
      <c r="M194">
        <f>VLOOKUP($A194,[8]Danau!$A$1:$G$310,7,FALSE)</f>
        <v>2388.0889993400001</v>
      </c>
      <c r="N194">
        <f>VLOOKUP($A194,[9]Irigasi!$A$1:$G$310,7,FALSE)</f>
        <v>28081.026533699998</v>
      </c>
      <c r="O194">
        <f>VLOOKUP($A194,[10]BadanAir!$A$1:$G$310,7,FALSE)</f>
        <v>4838.1910745799996</v>
      </c>
      <c r="P194">
        <f>VLOOKUP($A194,[11]Deforestasi!$A$1:$G$310,7,FALSE)</f>
        <v>513.43376843500005</v>
      </c>
      <c r="Q194">
        <f>VLOOKUP($A194,[12]Erosi!$A$1:$G$310,7,FALSE)</f>
        <v>16.949534132699998</v>
      </c>
      <c r="R194">
        <f>VLOOKUP($A194,[13]Banjir!$A$1:$G$310,7,FALSE)</f>
        <v>1.10721538275E-2</v>
      </c>
      <c r="S194">
        <f>VLOOKUP($A194,[14]Longsor!$A$1:$G$310,7,FALSE)</f>
        <v>0.292618629174</v>
      </c>
      <c r="T194">
        <f>VLOOKUP($A194,[15]Kekeringan!$A$1:$G$310,7,FALSE)</f>
        <v>0.564357836552</v>
      </c>
      <c r="U194">
        <f>VLOOKUP($A194,[16]NDVI!$A$1:$G$310,7,FALSE)</f>
        <v>0.62245197127999996</v>
      </c>
      <c r="V194">
        <f>VLOOKUP($A194,[17]NDWI!$A$1:$G$310,7,FALSE)</f>
        <v>-0.59997062573600002</v>
      </c>
      <c r="W194">
        <f>VLOOKUP($A194,[18]NDMI!$A$1:$G$310,7,FALSE)</f>
        <v>0.23684555918200001</v>
      </c>
      <c r="X194">
        <f>VLOOKUP($A194,[19]AridityIndex!$A$1:$G$310,7,FALSE)</f>
        <v>0.83914500653000001</v>
      </c>
      <c r="Y194">
        <f>VLOOKUP($A194,[20]temp_delta!$A$1:$G$310,7,FALSE)</f>
        <v>1.3898029092699999</v>
      </c>
      <c r="Z194">
        <f>VLOOKUP($A194,[21]temp_annual!$A$1:$G$310,7,FALSE)</f>
        <v>26.343138884199998</v>
      </c>
      <c r="AA194">
        <f>VLOOKUP($A194,[22]prec_delta!$A$1:$G$310,7,FALSE)</f>
        <v>-32.5795207635</v>
      </c>
      <c r="AB194">
        <f>VLOOKUP($A194,[23]prec_annual!$A$1:$G$310,7,FALSE)</f>
        <v>1198.7272217699999</v>
      </c>
      <c r="AC194">
        <f>VLOOKUP($A194,[24]DaerahIrigasi!$A$1:$G$310,7,FALSE)</f>
        <v>22348.8809177</v>
      </c>
      <c r="AD194" s="1">
        <f>VLOOKUP($A194,[25]!_xlnm.Database,7,FALSE)</f>
        <v>0.93848857644999994</v>
      </c>
    </row>
    <row r="195" spans="1:30" x14ac:dyDescent="0.25">
      <c r="A195">
        <v>194</v>
      </c>
      <c r="B195" t="s">
        <v>337</v>
      </c>
      <c r="C195" t="s">
        <v>192</v>
      </c>
      <c r="D195" t="s">
        <v>196</v>
      </c>
      <c r="E195">
        <v>5311033</v>
      </c>
      <c r="F195">
        <f>VLOOKUP($A195,[1]Plantation_LC20!$A$1:$G$310,7,FALSE)</f>
        <v>123912.76414100001</v>
      </c>
      <c r="G195">
        <f>VLOOKUP($A195,[2]Jalan_RBI!$A$1:$G$310,7,FALSE)</f>
        <v>1087.0281681500001</v>
      </c>
      <c r="H195">
        <f>VLOOKUP($A195,[3]HTI!$A$1:$G$310,7,FALSE)</f>
        <v>223676.76627699999</v>
      </c>
      <c r="I195">
        <f>VLOOKUP($A195,[4]HKM_HTR!$A$1:$G$310,7,FALSE)</f>
        <v>6278.83037057</v>
      </c>
      <c r="J195">
        <f>VLOOKUP($A195,[5]Forest!$A$1:$G$310,7,FALSE)</f>
        <v>93.3079186561</v>
      </c>
      <c r="K195">
        <f>VLOOKUP($A195,[6]Sungai!$A$1:$G$310,7,FALSE)</f>
        <v>3042.2392063000002</v>
      </c>
      <c r="L195">
        <f>VLOOKUP($A195,[7]Burnscars!$A$1:$G$310,7,FALSE)</f>
        <v>21623.399973399999</v>
      </c>
      <c r="M195">
        <f>VLOOKUP($A195,[8]Danau!$A$1:$G$310,7,FALSE)</f>
        <v>5919.2350680600002</v>
      </c>
      <c r="N195">
        <f>VLOOKUP($A195,[9]Irigasi!$A$1:$G$310,7,FALSE)</f>
        <v>27679.464010299998</v>
      </c>
      <c r="O195">
        <f>VLOOKUP($A195,[10]BadanAir!$A$1:$G$310,7,FALSE)</f>
        <v>3750.49110561</v>
      </c>
      <c r="P195">
        <f>VLOOKUP($A195,[11]Deforestasi!$A$1:$G$310,7,FALSE)</f>
        <v>189.829447139</v>
      </c>
      <c r="Q195">
        <f>VLOOKUP($A195,[12]Erosi!$A$1:$G$310,7,FALSE)</f>
        <v>49.400347357900003</v>
      </c>
      <c r="R195">
        <f>VLOOKUP($A195,[13]Banjir!$A$1:$G$310,7,FALSE)</f>
        <v>3.9659936501800002E-3</v>
      </c>
      <c r="S195">
        <f>VLOOKUP($A195,[14]Longsor!$A$1:$G$310,7,FALSE)</f>
        <v>0.46716459977500002</v>
      </c>
      <c r="T195">
        <f>VLOOKUP($A195,[15]Kekeringan!$A$1:$G$310,7,FALSE)</f>
        <v>0.550677371267</v>
      </c>
      <c r="U195">
        <f>VLOOKUP($A195,[16]NDVI!$A$1:$G$310,7,FALSE)</f>
        <v>0.79968770238700004</v>
      </c>
      <c r="V195">
        <f>VLOOKUP($A195,[17]NDWI!$A$1:$G$310,7,FALSE)</f>
        <v>-0.72714764413199995</v>
      </c>
      <c r="W195">
        <f>VLOOKUP($A195,[18]NDMI!$A$1:$G$310,7,FALSE)</f>
        <v>0.38876544145199998</v>
      </c>
      <c r="X195">
        <f>VLOOKUP($A195,[19]AridityIndex!$A$1:$G$310,7,FALSE)</f>
        <v>0.80239616924099999</v>
      </c>
      <c r="Y195">
        <f>VLOOKUP($A195,[20]temp_delta!$A$1:$G$310,7,FALSE)</f>
        <v>1.2448614845099999</v>
      </c>
      <c r="Z195">
        <f>VLOOKUP($A195,[21]temp_annual!$A$1:$G$310,7,FALSE)</f>
        <v>23.198479277200001</v>
      </c>
      <c r="AA195">
        <f>VLOOKUP($A195,[22]prec_delta!$A$1:$G$310,7,FALSE)</f>
        <v>-28.6305823428</v>
      </c>
      <c r="AB195">
        <f>VLOOKUP($A195,[23]prec_annual!$A$1:$G$310,7,FALSE)</f>
        <v>1093.3086209999999</v>
      </c>
      <c r="AC195">
        <f>VLOOKUP($A195,[24]DaerahIrigasi!$A$1:$G$310,7,FALSE)</f>
        <v>21615.036905699999</v>
      </c>
      <c r="AD195" s="1">
        <f>VLOOKUP($A195,[25]!_xlnm.Database,7,FALSE)</f>
        <v>0.68295589988100003</v>
      </c>
    </row>
    <row r="196" spans="1:30" x14ac:dyDescent="0.25">
      <c r="A196">
        <v>195</v>
      </c>
      <c r="B196" t="s">
        <v>337</v>
      </c>
      <c r="C196" t="s">
        <v>192</v>
      </c>
      <c r="D196" t="s">
        <v>197</v>
      </c>
      <c r="E196">
        <v>5311040</v>
      </c>
      <c r="F196">
        <f>VLOOKUP($A196,[1]Plantation_LC20!$A$1:$G$310,7,FALSE)</f>
        <v>112648.904815</v>
      </c>
      <c r="G196">
        <f>VLOOKUP($A196,[2]Jalan_RBI!$A$1:$G$310,7,FALSE)</f>
        <v>2427.2469760499998</v>
      </c>
      <c r="H196">
        <f>VLOOKUP($A196,[3]HTI!$A$1:$G$310,7,FALSE)</f>
        <v>233931.74181899999</v>
      </c>
      <c r="I196">
        <f>VLOOKUP($A196,[4]HKM_HTR!$A$1:$G$310,7,FALSE)</f>
        <v>1966.6589907600001</v>
      </c>
      <c r="J196">
        <f>VLOOKUP($A196,[5]Forest!$A$1:$G$310,7,FALSE)</f>
        <v>11.086965835999999</v>
      </c>
      <c r="K196">
        <f>VLOOKUP($A196,[6]Sungai!$A$1:$G$310,7,FALSE)</f>
        <v>5697.6729217599996</v>
      </c>
      <c r="L196">
        <f>VLOOKUP($A196,[7]Burnscars!$A$1:$G$310,7,FALSE)</f>
        <v>27839.5787361</v>
      </c>
      <c r="M196">
        <f>VLOOKUP($A196,[8]Danau!$A$1:$G$310,7,FALSE)</f>
        <v>7150.3508221599996</v>
      </c>
      <c r="N196">
        <f>VLOOKUP($A196,[9]Irigasi!$A$1:$G$310,7,FALSE)</f>
        <v>27474.416609399999</v>
      </c>
      <c r="O196">
        <f>VLOOKUP($A196,[10]BadanAir!$A$1:$G$310,7,FALSE)</f>
        <v>9939.1362368099999</v>
      </c>
      <c r="P196">
        <f>VLOOKUP($A196,[11]Deforestasi!$A$1:$G$310,7,FALSE)</f>
        <v>1164.0071899300001</v>
      </c>
      <c r="Q196">
        <f>VLOOKUP($A196,[12]Erosi!$A$1:$G$310,7,FALSE)</f>
        <v>282.616807462</v>
      </c>
      <c r="R196">
        <f>VLOOKUP($A196,[13]Banjir!$A$1:$G$310,7,FALSE)</f>
        <v>2.4758877003300001E-3</v>
      </c>
      <c r="S196">
        <f>VLOOKUP($A196,[14]Longsor!$A$1:$G$310,7,FALSE)</f>
        <v>0.62575790385399999</v>
      </c>
      <c r="T196">
        <f>VLOOKUP($A196,[15]Kekeringan!$A$1:$G$310,7,FALSE)</f>
        <v>0.61669925359300004</v>
      </c>
      <c r="U196">
        <f>VLOOKUP($A196,[16]NDVI!$A$1:$G$310,7,FALSE)</f>
        <v>0</v>
      </c>
      <c r="V196">
        <f>VLOOKUP($A196,[17]NDWI!$A$1:$G$310,7,FALSE)</f>
        <v>-0.76399942454900005</v>
      </c>
      <c r="W196">
        <f>VLOOKUP($A196,[18]NDMI!$A$1:$G$310,7,FALSE)</f>
        <v>0.40850571926399998</v>
      </c>
      <c r="X196">
        <f>VLOOKUP($A196,[19]AridityIndex!$A$1:$G$310,7,FALSE)</f>
        <v>0.749762328305</v>
      </c>
      <c r="Y196">
        <f>VLOOKUP($A196,[20]temp_delta!$A$1:$G$310,7,FALSE)</f>
        <v>1.37926057532</v>
      </c>
      <c r="Z196">
        <f>VLOOKUP($A196,[21]temp_annual!$A$1:$G$310,7,FALSE)</f>
        <v>24.270297665099999</v>
      </c>
      <c r="AA196">
        <f>VLOOKUP($A196,[22]prec_delta!$A$1:$G$310,7,FALSE)</f>
        <v>-33.325081093000001</v>
      </c>
      <c r="AB196">
        <f>VLOOKUP($A196,[23]prec_annual!$A$1:$G$310,7,FALSE)</f>
        <v>1337.46015156</v>
      </c>
      <c r="AC196">
        <f>VLOOKUP($A196,[24]DaerahIrigasi!$A$1:$G$310,7,FALSE)</f>
        <v>23180.7607952</v>
      </c>
      <c r="AD196" s="1">
        <f>VLOOKUP($A196,[25]!_xlnm.Database,7,FALSE)</f>
        <v>2.2645514467700001</v>
      </c>
    </row>
    <row r="197" spans="1:30" x14ac:dyDescent="0.25">
      <c r="A197">
        <v>196</v>
      </c>
      <c r="B197" t="s">
        <v>337</v>
      </c>
      <c r="C197" t="s">
        <v>192</v>
      </c>
      <c r="D197" t="s">
        <v>198</v>
      </c>
      <c r="E197">
        <v>5311041</v>
      </c>
      <c r="F197">
        <f>VLOOKUP($A197,[1]Plantation_LC20!$A$1:$G$310,7,FALSE)</f>
        <v>107953.947361</v>
      </c>
      <c r="G197">
        <f>VLOOKUP($A197,[2]Jalan_RBI!$A$1:$G$310,7,FALSE)</f>
        <v>1257.9306826100001</v>
      </c>
      <c r="H197">
        <f>VLOOKUP($A197,[3]HTI!$A$1:$G$310,7,FALSE)</f>
        <v>238751.932466</v>
      </c>
      <c r="I197">
        <f>VLOOKUP($A197,[4]HKM_HTR!$A$1:$G$310,7,FALSE)</f>
        <v>4411.0319457799997</v>
      </c>
      <c r="J197">
        <f>VLOOKUP($A197,[5]Forest!$A$1:$G$310,7,FALSE)</f>
        <v>65.964938504800003</v>
      </c>
      <c r="K197">
        <f>VLOOKUP($A197,[6]Sungai!$A$1:$G$310,7,FALSE)</f>
        <v>7357.7466195999996</v>
      </c>
      <c r="L197">
        <f>VLOOKUP($A197,[7]Burnscars!$A$1:$G$310,7,FALSE)</f>
        <v>25033.6037564</v>
      </c>
      <c r="M197">
        <f>VLOOKUP($A197,[8]Danau!$A$1:$G$310,7,FALSE)</f>
        <v>5735.6460051100003</v>
      </c>
      <c r="N197">
        <f>VLOOKUP($A197,[9]Irigasi!$A$1:$G$310,7,FALSE)</f>
        <v>24288.618312999999</v>
      </c>
      <c r="O197">
        <f>VLOOKUP($A197,[10]BadanAir!$A$1:$G$310,7,FALSE)</f>
        <v>5948.2004932399996</v>
      </c>
      <c r="P197">
        <f>VLOOKUP($A197,[11]Deforestasi!$A$1:$G$310,7,FALSE)</f>
        <v>439.71694310599997</v>
      </c>
      <c r="Q197">
        <f>VLOOKUP($A197,[12]Erosi!$A$1:$G$310,7,FALSE)</f>
        <v>278.27809791200002</v>
      </c>
      <c r="R197">
        <f>VLOOKUP($A197,[13]Banjir!$A$1:$G$310,7,FALSE)</f>
        <v>0</v>
      </c>
      <c r="S197">
        <f>VLOOKUP($A197,[14]Longsor!$A$1:$G$310,7,FALSE)</f>
        <v>0.72302365839600002</v>
      </c>
      <c r="T197">
        <f>VLOOKUP($A197,[15]Kekeringan!$A$1:$G$310,7,FALSE)</f>
        <v>0.66408008090500004</v>
      </c>
      <c r="U197">
        <f>VLOOKUP($A197,[16]NDVI!$A$1:$G$310,7,FALSE)</f>
        <v>0</v>
      </c>
      <c r="V197">
        <f>VLOOKUP($A197,[17]NDWI!$A$1:$G$310,7,FALSE)</f>
        <v>-0.76568412898799998</v>
      </c>
      <c r="W197">
        <f>VLOOKUP($A197,[18]NDMI!$A$1:$G$310,7,FALSE)</f>
        <v>0.38313489621899999</v>
      </c>
      <c r="X197">
        <f>VLOOKUP($A197,[19]AridityIndex!$A$1:$G$310,7,FALSE)</f>
        <v>0.65760818754899997</v>
      </c>
      <c r="Y197">
        <f>VLOOKUP($A197,[20]temp_delta!$A$1:$G$310,7,FALSE)</f>
        <v>1.3863196118900001</v>
      </c>
      <c r="Z197">
        <f>VLOOKUP($A197,[21]temp_annual!$A$1:$G$310,7,FALSE)</f>
        <v>22.037921518800001</v>
      </c>
      <c r="AA197">
        <f>VLOOKUP($A197,[22]prec_delta!$A$1:$G$310,7,FALSE)</f>
        <v>-37.9744005477</v>
      </c>
      <c r="AB197">
        <f>VLOOKUP($A197,[23]prec_annual!$A$1:$G$310,7,FALSE)</f>
        <v>1598.14331825</v>
      </c>
      <c r="AC197">
        <f>VLOOKUP($A197,[24]DaerahIrigasi!$A$1:$G$310,7,FALSE)</f>
        <v>20919.640326299999</v>
      </c>
      <c r="AD197" s="1">
        <f>VLOOKUP($A197,[25]!_xlnm.Database,7,FALSE)</f>
        <v>3.8576649355599999</v>
      </c>
    </row>
    <row r="198" spans="1:30" x14ac:dyDescent="0.25">
      <c r="A198">
        <v>197</v>
      </c>
      <c r="B198" t="s">
        <v>337</v>
      </c>
      <c r="C198" t="s">
        <v>192</v>
      </c>
      <c r="D198" t="s">
        <v>199</v>
      </c>
      <c r="E198">
        <v>5311050</v>
      </c>
      <c r="F198">
        <f>VLOOKUP($A198,[1]Plantation_LC20!$A$1:$G$310,7,FALSE)</f>
        <v>95536.557038200001</v>
      </c>
      <c r="G198">
        <f>VLOOKUP($A198,[2]Jalan_RBI!$A$1:$G$310,7,FALSE)</f>
        <v>893.00906738699996</v>
      </c>
      <c r="H198">
        <f>VLOOKUP($A198,[3]HTI!$A$1:$G$310,7,FALSE)</f>
        <v>234004.32936999999</v>
      </c>
      <c r="I198">
        <f>VLOOKUP($A198,[4]HKM_HTR!$A$1:$G$310,7,FALSE)</f>
        <v>4653.4852541999999</v>
      </c>
      <c r="J198">
        <f>VLOOKUP($A198,[5]Forest!$A$1:$G$310,7,FALSE)</f>
        <v>102.93283618</v>
      </c>
      <c r="K198">
        <f>VLOOKUP($A198,[6]Sungai!$A$1:$G$310,7,FALSE)</f>
        <v>1049.6690346400001</v>
      </c>
      <c r="L198">
        <f>VLOOKUP($A198,[7]Burnscars!$A$1:$G$310,7,FALSE)</f>
        <v>14505.3853418</v>
      </c>
      <c r="M198">
        <f>VLOOKUP($A198,[8]Danau!$A$1:$G$310,7,FALSE)</f>
        <v>7951.2233996499999</v>
      </c>
      <c r="N198">
        <f>VLOOKUP($A198,[9]Irigasi!$A$1:$G$310,7,FALSE)</f>
        <v>26116.302728899998</v>
      </c>
      <c r="O198">
        <f>VLOOKUP($A198,[10]BadanAir!$A$1:$G$310,7,FALSE)</f>
        <v>7576.0159012000004</v>
      </c>
      <c r="P198">
        <f>VLOOKUP($A198,[11]Deforestasi!$A$1:$G$310,7,FALSE)</f>
        <v>301.054141668</v>
      </c>
      <c r="Q198">
        <f>VLOOKUP($A198,[12]Erosi!$A$1:$G$310,7,FALSE)</f>
        <v>294.19829169799999</v>
      </c>
      <c r="R198">
        <f>VLOOKUP($A198,[13]Banjir!$A$1:$G$310,7,FALSE)</f>
        <v>0</v>
      </c>
      <c r="S198">
        <f>VLOOKUP($A198,[14]Longsor!$A$1:$G$310,7,FALSE)</f>
        <v>0.67539916292000002</v>
      </c>
      <c r="T198">
        <f>VLOOKUP($A198,[15]Kekeringan!$A$1:$G$310,7,FALSE)</f>
        <v>0.62414317644899997</v>
      </c>
      <c r="U198">
        <f>VLOOKUP($A198,[16]NDVI!$A$1:$G$310,7,FALSE)</f>
        <v>0.82284376835700002</v>
      </c>
      <c r="V198">
        <f>VLOOKUP($A198,[17]NDWI!$A$1:$G$310,7,FALSE)</f>
        <v>-0.75492276123099999</v>
      </c>
      <c r="W198">
        <f>VLOOKUP($A198,[18]NDMI!$A$1:$G$310,7,FALSE)</f>
        <v>0.37015336477900002</v>
      </c>
      <c r="X198">
        <f>VLOOKUP($A198,[19]AridityIndex!$A$1:$G$310,7,FALSE)</f>
        <v>0.75474688489800001</v>
      </c>
      <c r="Y198">
        <f>VLOOKUP($A198,[20]temp_delta!$A$1:$G$310,7,FALSE)</f>
        <v>1.37203339669</v>
      </c>
      <c r="Z198">
        <f>VLOOKUP($A198,[21]temp_annual!$A$1:$G$310,7,FALSE)</f>
        <v>24.0872998794</v>
      </c>
      <c r="AA198">
        <f>VLOOKUP($A198,[22]prec_delta!$A$1:$G$310,7,FALSE)</f>
        <v>-33.260847814000002</v>
      </c>
      <c r="AB198">
        <f>VLOOKUP($A198,[23]prec_annual!$A$1:$G$310,7,FALSE)</f>
        <v>1370.0624806400001</v>
      </c>
      <c r="AC198">
        <f>VLOOKUP($A198,[24]DaerahIrigasi!$A$1:$G$310,7,FALSE)</f>
        <v>22378.284071300001</v>
      </c>
      <c r="AD198" s="1">
        <f>VLOOKUP($A198,[25]!_xlnm.Database,7,FALSE)</f>
        <v>2.63256394261</v>
      </c>
    </row>
    <row r="199" spans="1:30" x14ac:dyDescent="0.25">
      <c r="A199">
        <v>198</v>
      </c>
      <c r="B199" t="s">
        <v>337</v>
      </c>
      <c r="C199" t="s">
        <v>192</v>
      </c>
      <c r="D199" t="s">
        <v>200</v>
      </c>
      <c r="E199">
        <v>5311051</v>
      </c>
      <c r="F199">
        <f>VLOOKUP($A199,[1]Plantation_LC20!$A$1:$G$310,7,FALSE)</f>
        <v>101937.36560600001</v>
      </c>
      <c r="G199">
        <f>VLOOKUP($A199,[2]Jalan_RBI!$A$1:$G$310,7,FALSE)</f>
        <v>734.023689977</v>
      </c>
      <c r="H199">
        <f>VLOOKUP($A199,[3]HTI!$A$1:$G$310,7,FALSE)</f>
        <v>236200.19675500001</v>
      </c>
      <c r="I199">
        <f>VLOOKUP($A199,[4]HKM_HTR!$A$1:$G$310,7,FALSE)</f>
        <v>5613.0199532799998</v>
      </c>
      <c r="J199">
        <f>VLOOKUP($A199,[5]Forest!$A$1:$G$310,7,FALSE)</f>
        <v>489.00071836900003</v>
      </c>
      <c r="K199">
        <f>VLOOKUP($A199,[6]Sungai!$A$1:$G$310,7,FALSE)</f>
        <v>3584.6311364899998</v>
      </c>
      <c r="L199">
        <f>VLOOKUP($A199,[7]Burnscars!$A$1:$G$310,7,FALSE)</f>
        <v>21355.653838499999</v>
      </c>
      <c r="M199">
        <f>VLOOKUP($A199,[8]Danau!$A$1:$G$310,7,FALSE)</f>
        <v>5872.4817784300003</v>
      </c>
      <c r="N199">
        <f>VLOOKUP($A199,[9]Irigasi!$A$1:$G$310,7,FALSE)</f>
        <v>27172.378093800002</v>
      </c>
      <c r="O199">
        <f>VLOOKUP($A199,[10]BadanAir!$A$1:$G$310,7,FALSE)</f>
        <v>5710.0154945100003</v>
      </c>
      <c r="P199">
        <f>VLOOKUP($A199,[11]Deforestasi!$A$1:$G$310,7,FALSE)</f>
        <v>181.65148755600001</v>
      </c>
      <c r="Q199">
        <f>VLOOKUP($A199,[12]Erosi!$A$1:$G$310,7,FALSE)</f>
        <v>677.40016753299994</v>
      </c>
      <c r="R199">
        <f>VLOOKUP($A199,[13]Banjir!$A$1:$G$310,7,FALSE)</f>
        <v>0</v>
      </c>
      <c r="S199">
        <f>VLOOKUP($A199,[14]Longsor!$A$1:$G$310,7,FALSE)</f>
        <v>0.61076684740499998</v>
      </c>
      <c r="T199">
        <f>VLOOKUP($A199,[15]Kekeringan!$A$1:$G$310,7,FALSE)</f>
        <v>0.68467273220900005</v>
      </c>
      <c r="U199">
        <f>VLOOKUP($A199,[16]NDVI!$A$1:$G$310,7,FALSE)</f>
        <v>0.82003043291300004</v>
      </c>
      <c r="V199">
        <f>VLOOKUP($A199,[17]NDWI!$A$1:$G$310,7,FALSE)</f>
        <v>-0.74456753272999998</v>
      </c>
      <c r="W199">
        <f>VLOOKUP($A199,[18]NDMI!$A$1:$G$310,7,FALSE)</f>
        <v>0.352995798892</v>
      </c>
      <c r="X199">
        <f>VLOOKUP($A199,[19]AridityIndex!$A$1:$G$310,7,FALSE)</f>
        <v>0.73406525919200005</v>
      </c>
      <c r="Y199">
        <f>VLOOKUP($A199,[20]temp_delta!$A$1:$G$310,7,FALSE)</f>
        <v>1.3848488564200001</v>
      </c>
      <c r="Z199">
        <f>VLOOKUP($A199,[21]temp_annual!$A$1:$G$310,7,FALSE)</f>
        <v>24.179405943199999</v>
      </c>
      <c r="AA199">
        <f>VLOOKUP($A199,[22]prec_delta!$A$1:$G$310,7,FALSE)</f>
        <v>-33.494475727400001</v>
      </c>
      <c r="AB199">
        <f>VLOOKUP($A199,[23]prec_annual!$A$1:$G$310,7,FALSE)</f>
        <v>1395.9619031300001</v>
      </c>
      <c r="AC199">
        <f>VLOOKUP($A199,[24]DaerahIrigasi!$A$1:$G$310,7,FALSE)</f>
        <v>24751.406754799998</v>
      </c>
      <c r="AD199" s="1">
        <f>VLOOKUP($A199,[25]!_xlnm.Database,7,FALSE)</f>
        <v>2.7529597474299998</v>
      </c>
    </row>
    <row r="200" spans="1:30" x14ac:dyDescent="0.25">
      <c r="A200">
        <v>199</v>
      </c>
      <c r="B200" t="s">
        <v>337</v>
      </c>
      <c r="C200" t="s">
        <v>192</v>
      </c>
      <c r="D200" t="s">
        <v>201</v>
      </c>
      <c r="E200">
        <v>5311052</v>
      </c>
      <c r="F200">
        <f>VLOOKUP($A200,[1]Plantation_LC20!$A$1:$G$310,7,FALSE)</f>
        <v>88388.707404400004</v>
      </c>
      <c r="G200">
        <f>VLOOKUP($A200,[2]Jalan_RBI!$A$1:$G$310,7,FALSE)</f>
        <v>1059.58411744</v>
      </c>
      <c r="H200">
        <f>VLOOKUP($A200,[3]HTI!$A$1:$G$310,7,FALSE)</f>
        <v>228428.581721</v>
      </c>
      <c r="I200">
        <f>VLOOKUP($A200,[4]HKM_HTR!$A$1:$G$310,7,FALSE)</f>
        <v>4427.3941371000001</v>
      </c>
      <c r="J200">
        <f>VLOOKUP($A200,[5]Forest!$A$1:$G$310,7,FALSE)</f>
        <v>78.430287988299995</v>
      </c>
      <c r="K200">
        <f>VLOOKUP($A200,[6]Sungai!$A$1:$G$310,7,FALSE)</f>
        <v>1302.2649182</v>
      </c>
      <c r="L200">
        <f>VLOOKUP($A200,[7]Burnscars!$A$1:$G$310,7,FALSE)</f>
        <v>10719.1499165</v>
      </c>
      <c r="M200">
        <f>VLOOKUP($A200,[8]Danau!$A$1:$G$310,7,FALSE)</f>
        <v>14673.933829600001</v>
      </c>
      <c r="N200">
        <f>VLOOKUP($A200,[9]Irigasi!$A$1:$G$310,7,FALSE)</f>
        <v>27346.657770500002</v>
      </c>
      <c r="O200">
        <f>VLOOKUP($A200,[10]BadanAir!$A$1:$G$310,7,FALSE)</f>
        <v>14268.5576936</v>
      </c>
      <c r="P200">
        <f>VLOOKUP($A200,[11]Deforestasi!$A$1:$G$310,7,FALSE)</f>
        <v>334.30414380299999</v>
      </c>
      <c r="Q200">
        <f>VLOOKUP($A200,[12]Erosi!$A$1:$G$310,7,FALSE)</f>
        <v>96.362932340200004</v>
      </c>
      <c r="R200">
        <f>VLOOKUP($A200,[13]Banjir!$A$1:$G$310,7,FALSE)</f>
        <v>0</v>
      </c>
      <c r="S200">
        <f>VLOOKUP($A200,[14]Longsor!$A$1:$G$310,7,FALSE)</f>
        <v>0.70311351947099998</v>
      </c>
      <c r="T200">
        <f>VLOOKUP($A200,[15]Kekeringan!$A$1:$G$310,7,FALSE)</f>
        <v>0.66262084801900001</v>
      </c>
      <c r="U200">
        <f>VLOOKUP($A200,[16]NDVI!$A$1:$G$310,7,FALSE)</f>
        <v>0.83754374439500001</v>
      </c>
      <c r="V200">
        <f>VLOOKUP($A200,[17]NDWI!$A$1:$G$310,7,FALSE)</f>
        <v>-0.768110631366</v>
      </c>
      <c r="W200">
        <f>VLOOKUP($A200,[18]NDMI!$A$1:$G$310,7,FALSE)</f>
        <v>0.39082402733100002</v>
      </c>
      <c r="X200">
        <f>VLOOKUP($A200,[19]AridityIndex!$A$1:$G$310,7,FALSE)</f>
        <v>0.76771442711500004</v>
      </c>
      <c r="Y200">
        <f>VLOOKUP($A200,[20]temp_delta!$A$1:$G$310,7,FALSE)</f>
        <v>1.38044526663</v>
      </c>
      <c r="Z200">
        <f>VLOOKUP($A200,[21]temp_annual!$A$1:$G$310,7,FALSE)</f>
        <v>24.4874808149</v>
      </c>
      <c r="AA200">
        <f>VLOOKUP($A200,[22]prec_delta!$A$1:$G$310,7,FALSE)</f>
        <v>-32.578762236599999</v>
      </c>
      <c r="AB200">
        <f>VLOOKUP($A200,[23]prec_annual!$A$1:$G$310,7,FALSE)</f>
        <v>1352.64431577</v>
      </c>
      <c r="AC200">
        <f>VLOOKUP($A200,[24]DaerahIrigasi!$A$1:$G$310,7,FALSE)</f>
        <v>21559.730388200001</v>
      </c>
      <c r="AD200" s="1">
        <f>VLOOKUP($A200,[25]!_xlnm.Database,7,FALSE)</f>
        <v>2.4930977360600002</v>
      </c>
    </row>
    <row r="201" spans="1:30" x14ac:dyDescent="0.25">
      <c r="A201">
        <v>200</v>
      </c>
      <c r="B201" t="s">
        <v>337</v>
      </c>
      <c r="C201" t="s">
        <v>192</v>
      </c>
      <c r="D201" t="s">
        <v>202</v>
      </c>
      <c r="E201">
        <v>5311053</v>
      </c>
      <c r="F201">
        <f>VLOOKUP($A201,[1]Plantation_LC20!$A$1:$G$310,7,FALSE)</f>
        <v>99968.801607300004</v>
      </c>
      <c r="G201">
        <f>VLOOKUP($A201,[2]Jalan_RBI!$A$1:$G$310,7,FALSE)</f>
        <v>964.49342824600001</v>
      </c>
      <c r="H201">
        <f>VLOOKUP($A201,[3]HTI!$A$1:$G$310,7,FALSE)</f>
        <v>240806.27275999999</v>
      </c>
      <c r="I201">
        <f>VLOOKUP($A201,[4]HKM_HTR!$A$1:$G$310,7,FALSE)</f>
        <v>3946.6060020099999</v>
      </c>
      <c r="J201">
        <f>VLOOKUP($A201,[5]Forest!$A$1:$G$310,7,FALSE)</f>
        <v>343.567811296</v>
      </c>
      <c r="K201">
        <f>VLOOKUP($A201,[6]Sungai!$A$1:$G$310,7,FALSE)</f>
        <v>2802.2998685699999</v>
      </c>
      <c r="L201">
        <f>VLOOKUP($A201,[7]Burnscars!$A$1:$G$310,7,FALSE)</f>
        <v>15482.788417100001</v>
      </c>
      <c r="M201">
        <f>VLOOKUP($A201,[8]Danau!$A$1:$G$310,7,FALSE)</f>
        <v>3871.1350903900002</v>
      </c>
      <c r="N201">
        <f>VLOOKUP($A201,[9]Irigasi!$A$1:$G$310,7,FALSE)</f>
        <v>19680.506927300001</v>
      </c>
      <c r="O201">
        <f>VLOOKUP($A201,[10]BadanAir!$A$1:$G$310,7,FALSE)</f>
        <v>3507.1319659800001</v>
      </c>
      <c r="P201">
        <f>VLOOKUP($A201,[11]Deforestasi!$A$1:$G$310,7,FALSE)</f>
        <v>225.90689099299999</v>
      </c>
      <c r="Q201">
        <f>VLOOKUP($A201,[12]Erosi!$A$1:$G$310,7,FALSE)</f>
        <v>566.99407339899994</v>
      </c>
      <c r="R201">
        <f>VLOOKUP($A201,[13]Banjir!$A$1:$G$310,7,FALSE)</f>
        <v>0</v>
      </c>
      <c r="S201">
        <f>VLOOKUP($A201,[14]Longsor!$A$1:$G$310,7,FALSE)</f>
        <v>0.62666666666699999</v>
      </c>
      <c r="T201">
        <f>VLOOKUP($A201,[15]Kekeringan!$A$1:$G$310,7,FALSE)</f>
        <v>0.63001055072900003</v>
      </c>
      <c r="U201">
        <f>VLOOKUP($A201,[16]NDVI!$A$1:$G$310,7,FALSE)</f>
        <v>0</v>
      </c>
      <c r="V201">
        <f>VLOOKUP($A201,[17]NDWI!$A$1:$G$310,7,FALSE)</f>
        <v>0</v>
      </c>
      <c r="W201">
        <f>VLOOKUP($A201,[18]NDMI!$A$1:$G$310,7,FALSE)</f>
        <v>0</v>
      </c>
      <c r="X201">
        <f>VLOOKUP($A201,[19]AridityIndex!$A$1:$G$310,7,FALSE)</f>
        <v>0.617756084303</v>
      </c>
      <c r="Y201">
        <f>VLOOKUP($A201,[20]temp_delta!$A$1:$G$310,7,FALSE)</f>
        <v>1.3973683590399999</v>
      </c>
      <c r="Z201">
        <f>VLOOKUP($A201,[21]temp_annual!$A$1:$G$310,7,FALSE)</f>
        <v>21.398045937599999</v>
      </c>
      <c r="AA201">
        <f>VLOOKUP($A201,[22]prec_delta!$A$1:$G$310,7,FALSE)</f>
        <v>-38.943058471699999</v>
      </c>
      <c r="AB201">
        <f>VLOOKUP($A201,[23]prec_annual!$A$1:$G$310,7,FALSE)</f>
        <v>1680.2194054900001</v>
      </c>
      <c r="AC201">
        <f>VLOOKUP($A201,[24]DaerahIrigasi!$A$1:$G$310,7,FALSE)</f>
        <v>17865.796705000001</v>
      </c>
      <c r="AD201" s="1">
        <f>VLOOKUP($A201,[25]!_xlnm.Database,7,FALSE)</f>
        <v>4</v>
      </c>
    </row>
    <row r="202" spans="1:30" x14ac:dyDescent="0.25">
      <c r="A202">
        <v>201</v>
      </c>
      <c r="B202" t="s">
        <v>337</v>
      </c>
      <c r="C202" t="s">
        <v>192</v>
      </c>
      <c r="D202" t="s">
        <v>203</v>
      </c>
      <c r="E202">
        <v>5311054</v>
      </c>
      <c r="F202">
        <f>VLOOKUP($A202,[1]Plantation_LC20!$A$1:$G$310,7,FALSE)</f>
        <v>91629.143411500001</v>
      </c>
      <c r="G202">
        <f>VLOOKUP($A202,[2]Jalan_RBI!$A$1:$G$310,7,FALSE)</f>
        <v>782.92491582800005</v>
      </c>
      <c r="H202">
        <f>VLOOKUP($A202,[3]HTI!$A$1:$G$310,7,FALSE)</f>
        <v>227806.48060800001</v>
      </c>
      <c r="I202">
        <f>VLOOKUP($A202,[4]HKM_HTR!$A$1:$G$310,7,FALSE)</f>
        <v>6871.80938685</v>
      </c>
      <c r="J202">
        <f>VLOOKUP($A202,[5]Forest!$A$1:$G$310,7,FALSE)</f>
        <v>414.99038277</v>
      </c>
      <c r="K202">
        <f>VLOOKUP($A202,[6]Sungai!$A$1:$G$310,7,FALSE)</f>
        <v>2064.30728039</v>
      </c>
      <c r="L202">
        <f>VLOOKUP($A202,[7]Burnscars!$A$1:$G$310,7,FALSE)</f>
        <v>15169.1576085</v>
      </c>
      <c r="M202">
        <f>VLOOKUP($A202,[8]Danau!$A$1:$G$310,7,FALSE)</f>
        <v>13221.872263499999</v>
      </c>
      <c r="N202">
        <f>VLOOKUP($A202,[9]Irigasi!$A$1:$G$310,7,FALSE)</f>
        <v>31296.402094199999</v>
      </c>
      <c r="O202">
        <f>VLOOKUP($A202,[10]BadanAir!$A$1:$G$310,7,FALSE)</f>
        <v>12877.401162800001</v>
      </c>
      <c r="P202">
        <f>VLOOKUP($A202,[11]Deforestasi!$A$1:$G$310,7,FALSE)</f>
        <v>115.48640923400001</v>
      </c>
      <c r="Q202">
        <f>VLOOKUP($A202,[12]Erosi!$A$1:$G$310,7,FALSE)</f>
        <v>441.95187987600002</v>
      </c>
      <c r="R202">
        <f>VLOOKUP($A202,[13]Banjir!$A$1:$G$310,7,FALSE)</f>
        <v>0</v>
      </c>
      <c r="S202">
        <f>VLOOKUP($A202,[14]Longsor!$A$1:$G$310,7,FALSE)</f>
        <v>0.56435185185199999</v>
      </c>
      <c r="T202">
        <f>VLOOKUP($A202,[15]Kekeringan!$A$1:$G$310,7,FALSE)</f>
        <v>0.64815641100800003</v>
      </c>
      <c r="U202">
        <f>VLOOKUP($A202,[16]NDVI!$A$1:$G$310,7,FALSE)</f>
        <v>0.77204764764</v>
      </c>
      <c r="V202">
        <f>VLOOKUP($A202,[17]NDWI!$A$1:$G$310,7,FALSE)</f>
        <v>-0.70586418383899996</v>
      </c>
      <c r="W202">
        <f>VLOOKUP($A202,[18]NDMI!$A$1:$G$310,7,FALSE)</f>
        <v>0.33988429767299999</v>
      </c>
      <c r="X202">
        <f>VLOOKUP($A202,[19]AridityIndex!$A$1:$G$310,7,FALSE)</f>
        <v>0.815721563255</v>
      </c>
      <c r="Y202">
        <f>VLOOKUP($A202,[20]temp_delta!$A$1:$G$310,7,FALSE)</f>
        <v>1.3721166010300001</v>
      </c>
      <c r="Z202">
        <f>VLOOKUP($A202,[21]temp_annual!$A$1:$G$310,7,FALSE)</f>
        <v>25.552257001699999</v>
      </c>
      <c r="AA202">
        <f>VLOOKUP($A202,[22]prec_delta!$A$1:$G$310,7,FALSE)</f>
        <v>-28.200655517600001</v>
      </c>
      <c r="AB202">
        <f>VLOOKUP($A202,[23]prec_annual!$A$1:$G$310,7,FALSE)</f>
        <v>1189.1700954400001</v>
      </c>
      <c r="AC202">
        <f>VLOOKUP($A202,[24]DaerahIrigasi!$A$1:$G$310,7,FALSE)</f>
        <v>25693.936333199999</v>
      </c>
      <c r="AD202" s="1">
        <f>VLOOKUP($A202,[25]!_xlnm.Database,7,FALSE)</f>
        <v>1.16121673004</v>
      </c>
    </row>
    <row r="203" spans="1:30" x14ac:dyDescent="0.25">
      <c r="A203">
        <v>202</v>
      </c>
      <c r="B203" t="s">
        <v>337</v>
      </c>
      <c r="C203" t="s">
        <v>192</v>
      </c>
      <c r="D203" t="s">
        <v>204</v>
      </c>
      <c r="E203">
        <v>5311060</v>
      </c>
      <c r="F203">
        <f>VLOOKUP($A203,[1]Plantation_LC20!$A$1:$G$310,7,FALSE)</f>
        <v>101486.480886</v>
      </c>
      <c r="G203">
        <f>VLOOKUP($A203,[2]Jalan_RBI!$A$1:$G$310,7,FALSE)</f>
        <v>1318.6974161799999</v>
      </c>
      <c r="H203">
        <f>VLOOKUP($A203,[3]HTI!$A$1:$G$310,7,FALSE)</f>
        <v>249988.74384000001</v>
      </c>
      <c r="I203">
        <f>VLOOKUP($A203,[4]HKM_HTR!$A$1:$G$310,7,FALSE)</f>
        <v>8797.8392679200006</v>
      </c>
      <c r="J203">
        <f>VLOOKUP($A203,[5]Forest!$A$1:$G$310,7,FALSE)</f>
        <v>249.404510652</v>
      </c>
      <c r="K203">
        <f>VLOOKUP($A203,[6]Sungai!$A$1:$G$310,7,FALSE)</f>
        <v>2311.6535801</v>
      </c>
      <c r="L203">
        <f>VLOOKUP($A203,[7]Burnscars!$A$1:$G$310,7,FALSE)</f>
        <v>10474.7195517</v>
      </c>
      <c r="M203">
        <f>VLOOKUP($A203,[8]Danau!$A$1:$G$310,7,FALSE)</f>
        <v>6786.7007162899999</v>
      </c>
      <c r="N203">
        <f>VLOOKUP($A203,[9]Irigasi!$A$1:$G$310,7,FALSE)</f>
        <v>8947.5825092399991</v>
      </c>
      <c r="O203">
        <f>VLOOKUP($A203,[10]BadanAir!$A$1:$G$310,7,FALSE)</f>
        <v>9376.0155116900005</v>
      </c>
      <c r="P203">
        <f>VLOOKUP($A203,[11]Deforestasi!$A$1:$G$310,7,FALSE)</f>
        <v>594.79426755099996</v>
      </c>
      <c r="Q203">
        <f>VLOOKUP($A203,[12]Erosi!$A$1:$G$310,7,FALSE)</f>
        <v>152.680895249</v>
      </c>
      <c r="R203">
        <f>VLOOKUP($A203,[13]Banjir!$A$1:$G$310,7,FALSE)</f>
        <v>3.0773407536899999E-2</v>
      </c>
      <c r="S203">
        <f>VLOOKUP($A203,[14]Longsor!$A$1:$G$310,7,FALSE)</f>
        <v>0.59049664169500005</v>
      </c>
      <c r="T203">
        <f>VLOOKUP($A203,[15]Kekeringan!$A$1:$G$310,7,FALSE)</f>
        <v>0.634863867139</v>
      </c>
      <c r="U203">
        <f>VLOOKUP($A203,[16]NDVI!$A$1:$G$310,7,FALSE)</f>
        <v>0.82120264100700002</v>
      </c>
      <c r="V203">
        <f>VLOOKUP($A203,[17]NDWI!$A$1:$G$310,7,FALSE)</f>
        <v>-0.74776304649600001</v>
      </c>
      <c r="W203">
        <f>VLOOKUP($A203,[18]NDMI!$A$1:$G$310,7,FALSE)</f>
        <v>0.36352428588300001</v>
      </c>
      <c r="X203">
        <f>VLOOKUP($A203,[19]AridityIndex!$A$1:$G$310,7,FALSE)</f>
        <v>0.80412413277999994</v>
      </c>
      <c r="Y203">
        <f>VLOOKUP($A203,[20]temp_delta!$A$1:$G$310,7,FALSE)</f>
        <v>1.3651000953900001</v>
      </c>
      <c r="Z203">
        <f>VLOOKUP($A203,[21]temp_annual!$A$1:$G$310,7,FALSE)</f>
        <v>25.072625972600001</v>
      </c>
      <c r="AA203">
        <f>VLOOKUP($A203,[22]prec_delta!$A$1:$G$310,7,FALSE)</f>
        <v>-28.555573471599999</v>
      </c>
      <c r="AB203">
        <f>VLOOKUP($A203,[23]prec_annual!$A$1:$G$310,7,FALSE)</f>
        <v>1211.7441950899999</v>
      </c>
      <c r="AC203">
        <f>VLOOKUP($A203,[24]DaerahIrigasi!$A$1:$G$310,7,FALSE)</f>
        <v>5099.7749946000004</v>
      </c>
      <c r="AD203" s="1">
        <f>VLOOKUP($A203,[25]!_xlnm.Database,7,FALSE)</f>
        <v>1.62011061505</v>
      </c>
    </row>
    <row r="204" spans="1:30" x14ac:dyDescent="0.25">
      <c r="A204">
        <v>203</v>
      </c>
      <c r="B204" t="s">
        <v>337</v>
      </c>
      <c r="C204" t="s">
        <v>192</v>
      </c>
      <c r="D204" t="s">
        <v>205</v>
      </c>
      <c r="E204">
        <v>5311061</v>
      </c>
      <c r="F204">
        <f>VLOOKUP($A204,[1]Plantation_LC20!$A$1:$G$310,7,FALSE)</f>
        <v>84419.269763799995</v>
      </c>
      <c r="G204">
        <f>VLOOKUP($A204,[2]Jalan_RBI!$A$1:$G$310,7,FALSE)</f>
        <v>1657.9820993200001</v>
      </c>
      <c r="H204">
        <f>VLOOKUP($A204,[3]HTI!$A$1:$G$310,7,FALSE)</f>
        <v>242754.092225</v>
      </c>
      <c r="I204">
        <f>VLOOKUP($A204,[4]HKM_HTR!$A$1:$G$310,7,FALSE)</f>
        <v>12707.5549856</v>
      </c>
      <c r="J204">
        <f>VLOOKUP($A204,[5]Forest!$A$1:$G$310,7,FALSE)</f>
        <v>775.22457635299997</v>
      </c>
      <c r="K204">
        <f>VLOOKUP($A204,[6]Sungai!$A$1:$G$310,7,FALSE)</f>
        <v>1672.7162761699999</v>
      </c>
      <c r="L204">
        <f>VLOOKUP($A204,[7]Burnscars!$A$1:$G$310,7,FALSE)</f>
        <v>3561.4553748399999</v>
      </c>
      <c r="M204">
        <f>VLOOKUP($A204,[8]Danau!$A$1:$G$310,7,FALSE)</f>
        <v>9854.1189660599994</v>
      </c>
      <c r="N204">
        <f>VLOOKUP($A204,[9]Irigasi!$A$1:$G$310,7,FALSE)</f>
        <v>16279.271872900001</v>
      </c>
      <c r="O204">
        <f>VLOOKUP($A204,[10]BadanAir!$A$1:$G$310,7,FALSE)</f>
        <v>7634.1673949300002</v>
      </c>
      <c r="P204">
        <f>VLOOKUP($A204,[11]Deforestasi!$A$1:$G$310,7,FALSE)</f>
        <v>1444.71163237</v>
      </c>
      <c r="Q204">
        <f>VLOOKUP($A204,[12]Erosi!$A$1:$G$310,7,FALSE)</f>
        <v>1349.61162659</v>
      </c>
      <c r="R204">
        <f>VLOOKUP($A204,[13]Banjir!$A$1:$G$310,7,FALSE)</f>
        <v>3.15475056697E-2</v>
      </c>
      <c r="S204">
        <f>VLOOKUP($A204,[14]Longsor!$A$1:$G$310,7,FALSE)</f>
        <v>0.58034387603500004</v>
      </c>
      <c r="T204">
        <f>VLOOKUP($A204,[15]Kekeringan!$A$1:$G$310,7,FALSE)</f>
        <v>0.592249166381</v>
      </c>
      <c r="U204">
        <f>VLOOKUP($A204,[16]NDVI!$A$1:$G$310,7,FALSE)</f>
        <v>0.73194099910599997</v>
      </c>
      <c r="V204">
        <f>VLOOKUP($A204,[17]NDWI!$A$1:$G$310,7,FALSE)</f>
        <v>-0.68133436482999998</v>
      </c>
      <c r="W204">
        <f>VLOOKUP($A204,[18]NDMI!$A$1:$G$310,7,FALSE)</f>
        <v>0.27187062736899997</v>
      </c>
      <c r="X204">
        <f>VLOOKUP($A204,[19]AridityIndex!$A$1:$G$310,7,FALSE)</f>
        <v>0.80935227722900005</v>
      </c>
      <c r="Y204">
        <f>VLOOKUP($A204,[20]temp_delta!$A$1:$G$310,7,FALSE)</f>
        <v>1.3608568052300001</v>
      </c>
      <c r="Z204">
        <f>VLOOKUP($A204,[21]temp_annual!$A$1:$G$310,7,FALSE)</f>
        <v>25.098710243100001</v>
      </c>
      <c r="AA204">
        <f>VLOOKUP($A204,[22]prec_delta!$A$1:$G$310,7,FALSE)</f>
        <v>-28.5562988424</v>
      </c>
      <c r="AB204">
        <f>VLOOKUP($A204,[23]prec_annual!$A$1:$G$310,7,FALSE)</f>
        <v>1211.5422995700001</v>
      </c>
      <c r="AC204">
        <f>VLOOKUP($A204,[24]DaerahIrigasi!$A$1:$G$310,7,FALSE)</f>
        <v>3615.3751800700002</v>
      </c>
      <c r="AD204" s="1">
        <f>VLOOKUP($A204,[25]!_xlnm.Database,7,FALSE)</f>
        <v>1.8058516544500001</v>
      </c>
    </row>
    <row r="205" spans="1:30" x14ac:dyDescent="0.25">
      <c r="A205">
        <v>204</v>
      </c>
      <c r="B205" t="s">
        <v>337</v>
      </c>
      <c r="C205" t="s">
        <v>192</v>
      </c>
      <c r="D205" t="s">
        <v>206</v>
      </c>
      <c r="E205">
        <v>5311062</v>
      </c>
      <c r="F205">
        <f>VLOOKUP($A205,[1]Plantation_LC20!$A$1:$G$310,7,FALSE)</f>
        <v>98549.469385200005</v>
      </c>
      <c r="G205">
        <f>VLOOKUP($A205,[2]Jalan_RBI!$A$1:$G$310,7,FALSE)</f>
        <v>971.793041507</v>
      </c>
      <c r="H205">
        <f>VLOOKUP($A205,[3]HTI!$A$1:$G$310,7,FALSE)</f>
        <v>248128.23023399999</v>
      </c>
      <c r="I205">
        <f>VLOOKUP($A205,[4]HKM_HTR!$A$1:$G$310,7,FALSE)</f>
        <v>4712.3922700200001</v>
      </c>
      <c r="J205">
        <f>VLOOKUP($A205,[5]Forest!$A$1:$G$310,7,FALSE)</f>
        <v>45.263376581199999</v>
      </c>
      <c r="K205">
        <f>VLOOKUP($A205,[6]Sungai!$A$1:$G$310,7,FALSE)</f>
        <v>3807.3766950600002</v>
      </c>
      <c r="L205">
        <f>VLOOKUP($A205,[7]Burnscars!$A$1:$G$310,7,FALSE)</f>
        <v>12551.837731699999</v>
      </c>
      <c r="M205">
        <f>VLOOKUP($A205,[8]Danau!$A$1:$G$310,7,FALSE)</f>
        <v>7168.2488653299997</v>
      </c>
      <c r="N205">
        <f>VLOOKUP($A205,[9]Irigasi!$A$1:$G$310,7,FALSE)</f>
        <v>10364.061326700001</v>
      </c>
      <c r="O205">
        <f>VLOOKUP($A205,[10]BadanAir!$A$1:$G$310,7,FALSE)</f>
        <v>12603.9929285</v>
      </c>
      <c r="P205">
        <f>VLOOKUP($A205,[11]Deforestasi!$A$1:$G$310,7,FALSE)</f>
        <v>403.41688737700002</v>
      </c>
      <c r="Q205">
        <f>VLOOKUP($A205,[12]Erosi!$A$1:$G$310,7,FALSE)</f>
        <v>375.07769147699997</v>
      </c>
      <c r="R205">
        <f>VLOOKUP($A205,[13]Banjir!$A$1:$G$310,7,FALSE)</f>
        <v>0</v>
      </c>
      <c r="S205">
        <f>VLOOKUP($A205,[14]Longsor!$A$1:$G$310,7,FALSE)</f>
        <v>0.70512975014099999</v>
      </c>
      <c r="T205">
        <f>VLOOKUP($A205,[15]Kekeringan!$A$1:$G$310,7,FALSE)</f>
        <v>0.70106832183000001</v>
      </c>
      <c r="U205">
        <f>VLOOKUP($A205,[16]NDVI!$A$1:$G$310,7,FALSE)</f>
        <v>0.84064986167900002</v>
      </c>
      <c r="V205">
        <f>VLOOKUP($A205,[17]NDWI!$A$1:$G$310,7,FALSE)</f>
        <v>-0.77028142087600004</v>
      </c>
      <c r="W205">
        <f>VLOOKUP($A205,[18]NDMI!$A$1:$G$310,7,FALSE)</f>
        <v>0.37689926043900002</v>
      </c>
      <c r="X205">
        <f>VLOOKUP($A205,[19]AridityIndex!$A$1:$G$310,7,FALSE)</f>
        <v>0.73094965153699998</v>
      </c>
      <c r="Y205">
        <f>VLOOKUP($A205,[20]temp_delta!$A$1:$G$310,7,FALSE)</f>
        <v>1.3982649619500001</v>
      </c>
      <c r="Z205">
        <f>VLOOKUP($A205,[21]temp_annual!$A$1:$G$310,7,FALSE)</f>
        <v>23.959478653400001</v>
      </c>
      <c r="AA205">
        <f>VLOOKUP($A205,[22]prec_delta!$A$1:$G$310,7,FALSE)</f>
        <v>-33.158214717100002</v>
      </c>
      <c r="AB205">
        <f>VLOOKUP($A205,[23]prec_annual!$A$1:$G$310,7,FALSE)</f>
        <v>1438.47480759</v>
      </c>
      <c r="AC205">
        <f>VLOOKUP($A205,[24]DaerahIrigasi!$A$1:$G$310,7,FALSE)</f>
        <v>7853.2721897700003</v>
      </c>
      <c r="AD205" s="1">
        <f>VLOOKUP($A205,[25]!_xlnm.Database,7,FALSE)</f>
        <v>3.1340885353900001</v>
      </c>
    </row>
    <row r="206" spans="1:30" x14ac:dyDescent="0.25">
      <c r="A206">
        <v>205</v>
      </c>
      <c r="B206" t="s">
        <v>337</v>
      </c>
      <c r="C206" t="s">
        <v>192</v>
      </c>
      <c r="D206" t="s">
        <v>207</v>
      </c>
      <c r="E206">
        <v>5311063</v>
      </c>
      <c r="F206">
        <f>VLOOKUP($A206,[1]Plantation_LC20!$A$1:$G$310,7,FALSE)</f>
        <v>91999.916219000006</v>
      </c>
      <c r="G206">
        <f>VLOOKUP($A206,[2]Jalan_RBI!$A$1:$G$310,7,FALSE)</f>
        <v>2383.60284963</v>
      </c>
      <c r="H206">
        <f>VLOOKUP($A206,[3]HTI!$A$1:$G$310,7,FALSE)</f>
        <v>239710.26489699999</v>
      </c>
      <c r="I206">
        <f>VLOOKUP($A206,[4]HKM_HTR!$A$1:$G$310,7,FALSE)</f>
        <v>5916.78519108</v>
      </c>
      <c r="J206">
        <f>VLOOKUP($A206,[5]Forest!$A$1:$G$310,7,FALSE)</f>
        <v>110.844377643</v>
      </c>
      <c r="K206">
        <f>VLOOKUP($A206,[6]Sungai!$A$1:$G$310,7,FALSE)</f>
        <v>3724.9593513899999</v>
      </c>
      <c r="L206">
        <f>VLOOKUP($A206,[7]Burnscars!$A$1:$G$310,7,FALSE)</f>
        <v>6259.4859559699998</v>
      </c>
      <c r="M206">
        <f>VLOOKUP($A206,[8]Danau!$A$1:$G$310,7,FALSE)</f>
        <v>9158.18202595</v>
      </c>
      <c r="N206">
        <f>VLOOKUP($A206,[9]Irigasi!$A$1:$G$310,7,FALSE)</f>
        <v>18625.232311399999</v>
      </c>
      <c r="O206">
        <f>VLOOKUP($A206,[10]BadanAir!$A$1:$G$310,7,FALSE)</f>
        <v>13084.5597487</v>
      </c>
      <c r="P206">
        <f>VLOOKUP($A206,[11]Deforestasi!$A$1:$G$310,7,FALSE)</f>
        <v>605.96370944800003</v>
      </c>
      <c r="Q206">
        <f>VLOOKUP($A206,[12]Erosi!$A$1:$G$310,7,FALSE)</f>
        <v>2304.4289405599998</v>
      </c>
      <c r="R206">
        <f>VLOOKUP($A206,[13]Banjir!$A$1:$G$310,7,FALSE)</f>
        <v>0</v>
      </c>
      <c r="S206">
        <f>VLOOKUP($A206,[14]Longsor!$A$1:$G$310,7,FALSE)</f>
        <v>0.81823662396399999</v>
      </c>
      <c r="T206">
        <f>VLOOKUP($A206,[15]Kekeringan!$A$1:$G$310,7,FALSE)</f>
        <v>0.60481976634500001</v>
      </c>
      <c r="U206">
        <f>VLOOKUP($A206,[16]NDVI!$A$1:$G$310,7,FALSE)</f>
        <v>0.78148933596100001</v>
      </c>
      <c r="V206">
        <f>VLOOKUP($A206,[17]NDWI!$A$1:$G$310,7,FALSE)</f>
        <v>-0.72680197242199995</v>
      </c>
      <c r="W206">
        <f>VLOOKUP($A206,[18]NDMI!$A$1:$G$310,7,FALSE)</f>
        <v>0.27536797624600001</v>
      </c>
      <c r="X206">
        <f>VLOOKUP($A206,[19]AridityIndex!$A$1:$G$310,7,FALSE)</f>
        <v>0.67108056843999997</v>
      </c>
      <c r="Y206">
        <f>VLOOKUP($A206,[20]temp_delta!$A$1:$G$310,7,FALSE)</f>
        <v>1.39438861755</v>
      </c>
      <c r="Z206">
        <f>VLOOKUP($A206,[21]temp_annual!$A$1:$G$310,7,FALSE)</f>
        <v>22.5151463435</v>
      </c>
      <c r="AA206">
        <f>VLOOKUP($A206,[22]prec_delta!$A$1:$G$310,7,FALSE)</f>
        <v>-35.925188569699998</v>
      </c>
      <c r="AB206">
        <f>VLOOKUP($A206,[23]prec_annual!$A$1:$G$310,7,FALSE)</f>
        <v>1564.1897439899999</v>
      </c>
      <c r="AC206">
        <f>VLOOKUP($A206,[24]DaerahIrigasi!$A$1:$G$310,7,FALSE)</f>
        <v>10964.8865716</v>
      </c>
      <c r="AD206" s="1">
        <f>VLOOKUP($A206,[25]!_xlnm.Database,7,FALSE)</f>
        <v>3.7157498116099998</v>
      </c>
    </row>
    <row r="207" spans="1:30" x14ac:dyDescent="0.25">
      <c r="A207">
        <v>206</v>
      </c>
      <c r="B207" t="s">
        <v>337</v>
      </c>
      <c r="C207" t="s">
        <v>192</v>
      </c>
      <c r="D207" t="s">
        <v>208</v>
      </c>
      <c r="E207">
        <v>5311070</v>
      </c>
      <c r="F207">
        <f>VLOOKUP($A207,[1]Plantation_LC20!$A$1:$G$310,7,FALSE)</f>
        <v>108544.62789</v>
      </c>
      <c r="G207">
        <f>VLOOKUP($A207,[2]Jalan_RBI!$A$1:$G$310,7,FALSE)</f>
        <v>1143.91947323</v>
      </c>
      <c r="H207">
        <f>VLOOKUP($A207,[3]HTI!$A$1:$G$310,7,FALSE)</f>
        <v>239907.15982999999</v>
      </c>
      <c r="I207">
        <f>VLOOKUP($A207,[4]HKM_HTR!$A$1:$G$310,7,FALSE)</f>
        <v>5877.5032371699999</v>
      </c>
      <c r="J207">
        <f>VLOOKUP($A207,[5]Forest!$A$1:$G$310,7,FALSE)</f>
        <v>79.628574476799997</v>
      </c>
      <c r="K207">
        <f>VLOOKUP($A207,[6]Sungai!$A$1:$G$310,7,FALSE)</f>
        <v>2612.9784826999999</v>
      </c>
      <c r="L207">
        <f>VLOOKUP($A207,[7]Burnscars!$A$1:$G$310,7,FALSE)</f>
        <v>20660.279704699999</v>
      </c>
      <c r="M207">
        <f>VLOOKUP($A207,[8]Danau!$A$1:$G$310,7,FALSE)</f>
        <v>8140.3058906599999</v>
      </c>
      <c r="N207">
        <f>VLOOKUP($A207,[9]Irigasi!$A$1:$G$310,7,FALSE)</f>
        <v>15273.6156842</v>
      </c>
      <c r="O207">
        <f>VLOOKUP($A207,[10]BadanAir!$A$1:$G$310,7,FALSE)</f>
        <v>8140.1901747399997</v>
      </c>
      <c r="P207">
        <f>VLOOKUP($A207,[11]Deforestasi!$A$1:$G$310,7,FALSE)</f>
        <v>526.91850244499994</v>
      </c>
      <c r="Q207">
        <f>VLOOKUP($A207,[12]Erosi!$A$1:$G$310,7,FALSE)</f>
        <v>526.33390067200003</v>
      </c>
      <c r="R207">
        <f>VLOOKUP($A207,[13]Banjir!$A$1:$G$310,7,FALSE)</f>
        <v>2.7931954073200002E-4</v>
      </c>
      <c r="S207">
        <f>VLOOKUP($A207,[14]Longsor!$A$1:$G$310,7,FALSE)</f>
        <v>0.78847955564500005</v>
      </c>
      <c r="T207">
        <f>VLOOKUP($A207,[15]Kekeringan!$A$1:$G$310,7,FALSE)</f>
        <v>0.69137606992199996</v>
      </c>
      <c r="U207">
        <f>VLOOKUP($A207,[16]NDVI!$A$1:$G$310,7,FALSE)</f>
        <v>0.85100337787199998</v>
      </c>
      <c r="V207">
        <f>VLOOKUP($A207,[17]NDWI!$A$1:$G$310,7,FALSE)</f>
        <v>-0.77568038695700003</v>
      </c>
      <c r="W207">
        <f>VLOOKUP($A207,[18]NDMI!$A$1:$G$310,7,FALSE)</f>
        <v>0.382479189336</v>
      </c>
      <c r="X207">
        <f>VLOOKUP($A207,[19]AridityIndex!$A$1:$G$310,7,FALSE)</f>
        <v>0.67286460607700005</v>
      </c>
      <c r="Y207">
        <f>VLOOKUP($A207,[20]temp_delta!$A$1:$G$310,7,FALSE)</f>
        <v>1.3926743688200001</v>
      </c>
      <c r="Z207">
        <f>VLOOKUP($A207,[21]temp_annual!$A$1:$G$310,7,FALSE)</f>
        <v>22.465981777700001</v>
      </c>
      <c r="AA207">
        <f>VLOOKUP($A207,[22]prec_delta!$A$1:$G$310,7,FALSE)</f>
        <v>-35.940769643099998</v>
      </c>
      <c r="AB207">
        <f>VLOOKUP($A207,[23]prec_annual!$A$1:$G$310,7,FALSE)</f>
        <v>1560.8055477299999</v>
      </c>
      <c r="AC207">
        <f>VLOOKUP($A207,[24]DaerahIrigasi!$A$1:$G$310,7,FALSE)</f>
        <v>11836.494122300001</v>
      </c>
      <c r="AD207" s="1">
        <f>VLOOKUP($A207,[25]!_xlnm.Database,7,FALSE)</f>
        <v>3.7873251689799998</v>
      </c>
    </row>
    <row r="208" spans="1:30" x14ac:dyDescent="0.25">
      <c r="A208">
        <v>207</v>
      </c>
      <c r="B208" t="s">
        <v>337</v>
      </c>
      <c r="C208" t="s">
        <v>192</v>
      </c>
      <c r="D208" t="s">
        <v>209</v>
      </c>
      <c r="E208">
        <v>5311071</v>
      </c>
      <c r="F208">
        <f>VLOOKUP($A208,[1]Plantation_LC20!$A$1:$G$310,7,FALSE)</f>
        <v>113917.004743</v>
      </c>
      <c r="G208">
        <f>VLOOKUP($A208,[2]Jalan_RBI!$A$1:$G$310,7,FALSE)</f>
        <v>1706.53253829</v>
      </c>
      <c r="H208">
        <f>VLOOKUP($A208,[3]HTI!$A$1:$G$310,7,FALSE)</f>
        <v>239325.24266799999</v>
      </c>
      <c r="I208">
        <f>VLOOKUP($A208,[4]HKM_HTR!$A$1:$G$310,7,FALSE)</f>
        <v>8421.2088967100008</v>
      </c>
      <c r="J208">
        <f>VLOOKUP($A208,[5]Forest!$A$1:$G$310,7,FALSE)</f>
        <v>282.087547718</v>
      </c>
      <c r="K208">
        <f>VLOOKUP($A208,[6]Sungai!$A$1:$G$310,7,FALSE)</f>
        <v>2928.5000850699998</v>
      </c>
      <c r="L208">
        <f>VLOOKUP($A208,[7]Burnscars!$A$1:$G$310,7,FALSE)</f>
        <v>9017.9613494700006</v>
      </c>
      <c r="M208">
        <f>VLOOKUP($A208,[8]Danau!$A$1:$G$310,7,FALSE)</f>
        <v>6724.0673189400004</v>
      </c>
      <c r="N208">
        <f>VLOOKUP($A208,[9]Irigasi!$A$1:$G$310,7,FALSE)</f>
        <v>8007.26210558</v>
      </c>
      <c r="O208">
        <f>VLOOKUP($A208,[10]BadanAir!$A$1:$G$310,7,FALSE)</f>
        <v>5817.4096670199997</v>
      </c>
      <c r="P208">
        <f>VLOOKUP($A208,[11]Deforestasi!$A$1:$G$310,7,FALSE)</f>
        <v>506.60511863699998</v>
      </c>
      <c r="Q208">
        <f>VLOOKUP($A208,[12]Erosi!$A$1:$G$310,7,FALSE)</f>
        <v>594.55707593299996</v>
      </c>
      <c r="R208">
        <f>VLOOKUP($A208,[13]Banjir!$A$1:$G$310,7,FALSE)</f>
        <v>4.1189598389199999E-2</v>
      </c>
      <c r="S208">
        <f>VLOOKUP($A208,[14]Longsor!$A$1:$G$310,7,FALSE)</f>
        <v>0.53121793556300001</v>
      </c>
      <c r="T208">
        <f>VLOOKUP($A208,[15]Kekeringan!$A$1:$G$310,7,FALSE)</f>
        <v>0.65098144459499996</v>
      </c>
      <c r="U208">
        <f>VLOOKUP($A208,[16]NDVI!$A$1:$G$310,7,FALSE)</f>
        <v>0.81120621278799998</v>
      </c>
      <c r="V208">
        <f>VLOOKUP($A208,[17]NDWI!$A$1:$G$310,7,FALSE)</f>
        <v>-0.73460478323900003</v>
      </c>
      <c r="W208">
        <f>VLOOKUP($A208,[18]NDMI!$A$1:$G$310,7,FALSE)</f>
        <v>0.34012128257200003</v>
      </c>
      <c r="X208">
        <f>VLOOKUP($A208,[19]AridityIndex!$A$1:$G$310,7,FALSE)</f>
        <v>0.81493431938000005</v>
      </c>
      <c r="Y208">
        <f>VLOOKUP($A208,[20]temp_delta!$A$1:$G$310,7,FALSE)</f>
        <v>1.37407437502</v>
      </c>
      <c r="Z208">
        <f>VLOOKUP($A208,[21]temp_annual!$A$1:$G$310,7,FALSE)</f>
        <v>25.440089727</v>
      </c>
      <c r="AA208">
        <f>VLOOKUP($A208,[22]prec_delta!$A$1:$G$310,7,FALSE)</f>
        <v>-29.743468349</v>
      </c>
      <c r="AB208">
        <f>VLOOKUP($A208,[23]prec_annual!$A$1:$G$310,7,FALSE)</f>
        <v>1208.71382238</v>
      </c>
      <c r="AC208">
        <f>VLOOKUP($A208,[24]DaerahIrigasi!$A$1:$G$310,7,FALSE)</f>
        <v>3084.6588486700002</v>
      </c>
      <c r="AD208" s="1">
        <f>VLOOKUP($A208,[25]!_xlnm.Database,7,FALSE)</f>
        <v>1.49640996762</v>
      </c>
    </row>
    <row r="209" spans="1:30" x14ac:dyDescent="0.25">
      <c r="A209">
        <v>208</v>
      </c>
      <c r="B209" t="s">
        <v>337</v>
      </c>
      <c r="C209" t="s">
        <v>372</v>
      </c>
      <c r="D209" t="s">
        <v>210</v>
      </c>
      <c r="E209">
        <v>5312010</v>
      </c>
      <c r="F209">
        <f>VLOOKUP($A209,[1]Plantation_LC20!$A$1:$G$310,7,FALSE)</f>
        <v>68090.193593499993</v>
      </c>
      <c r="G209">
        <f>VLOOKUP($A209,[2]Jalan_RBI!$A$1:$G$310,7,FALSE)</f>
        <v>2566.8180964100002</v>
      </c>
      <c r="H209">
        <f>VLOOKUP($A209,[3]HTI!$A$1:$G$310,7,FALSE)</f>
        <v>151538.512128</v>
      </c>
      <c r="I209">
        <f>VLOOKUP($A209,[4]HKM_HTR!$A$1:$G$310,7,FALSE)</f>
        <v>10830.368608299999</v>
      </c>
      <c r="J209">
        <f>VLOOKUP($A209,[5]Forest!$A$1:$G$310,7,FALSE)</f>
        <v>432.98634295900001</v>
      </c>
      <c r="K209">
        <f>VLOOKUP($A209,[6]Sungai!$A$1:$G$310,7,FALSE)</f>
        <v>4085.6372262700002</v>
      </c>
      <c r="L209">
        <f>VLOOKUP($A209,[7]Burnscars!$A$1:$G$310,7,FALSE)</f>
        <v>4442.8996404899999</v>
      </c>
      <c r="M209">
        <f>VLOOKUP($A209,[8]Danau!$A$1:$G$310,7,FALSE)</f>
        <v>20175.552040899998</v>
      </c>
      <c r="N209">
        <f>VLOOKUP($A209,[9]Irigasi!$A$1:$G$310,7,FALSE)</f>
        <v>18219.986489700001</v>
      </c>
      <c r="O209">
        <f>VLOOKUP($A209,[10]BadanAir!$A$1:$G$310,7,FALSE)</f>
        <v>26366.281759500001</v>
      </c>
      <c r="P209">
        <f>VLOOKUP($A209,[11]Deforestasi!$A$1:$G$310,7,FALSE)</f>
        <v>1767.3121303400001</v>
      </c>
      <c r="Q209">
        <f>VLOOKUP($A209,[12]Erosi!$A$1:$G$310,7,FALSE)</f>
        <v>2257.3887664099998</v>
      </c>
      <c r="R209">
        <f>VLOOKUP($A209,[13]Banjir!$A$1:$G$310,7,FALSE)</f>
        <v>2.69396551324E-3</v>
      </c>
      <c r="S209">
        <f>VLOOKUP($A209,[14]Longsor!$A$1:$G$310,7,FALSE)</f>
        <v>0.33781606346100002</v>
      </c>
      <c r="T209">
        <f>VLOOKUP($A209,[15]Kekeringan!$A$1:$G$310,7,FALSE)</f>
        <v>0.723363807252</v>
      </c>
      <c r="U209">
        <f>VLOOKUP($A209,[16]NDVI!$A$1:$G$310,7,FALSE)</f>
        <v>0.76451219182100005</v>
      </c>
      <c r="V209">
        <f>VLOOKUP($A209,[17]NDWI!$A$1:$G$310,7,FALSE)</f>
        <v>-0.70927675991799999</v>
      </c>
      <c r="W209">
        <f>VLOOKUP($A209,[18]NDMI!$A$1:$G$310,7,FALSE)</f>
        <v>0.28900500418399999</v>
      </c>
      <c r="X209">
        <f>VLOOKUP($A209,[19]AridityIndex!$A$1:$G$310,7,FALSE)</f>
        <v>0.66138892878599997</v>
      </c>
      <c r="Y209">
        <f>VLOOKUP($A209,[20]temp_delta!$A$1:$G$310,7,FALSE)</f>
        <v>1.3728948027200001</v>
      </c>
      <c r="Z209">
        <f>VLOOKUP($A209,[21]temp_annual!$A$1:$G$310,7,FALSE)</f>
        <v>23.532189128199999</v>
      </c>
      <c r="AA209">
        <f>VLOOKUP($A209,[22]prec_delta!$A$1:$G$310,7,FALSE)</f>
        <v>-37.093929670900003</v>
      </c>
      <c r="AB209">
        <f>VLOOKUP($A209,[23]prec_annual!$A$1:$G$310,7,FALSE)</f>
        <v>1574.3395907199999</v>
      </c>
      <c r="AC209">
        <f>VLOOKUP($A209,[24]DaerahIrigasi!$A$1:$G$310,7,FALSE)</f>
        <v>12954.661391400001</v>
      </c>
      <c r="AD209" s="1">
        <f>VLOOKUP($A209,[25]!_xlnm.Database,7,FALSE)</f>
        <v>3.5066507717399999</v>
      </c>
    </row>
    <row r="210" spans="1:30" x14ac:dyDescent="0.25">
      <c r="A210">
        <v>209</v>
      </c>
      <c r="B210" t="s">
        <v>337</v>
      </c>
      <c r="C210" t="s">
        <v>372</v>
      </c>
      <c r="D210" t="s">
        <v>211</v>
      </c>
      <c r="E210">
        <v>5312011</v>
      </c>
      <c r="F210">
        <f>VLOOKUP($A210,[1]Plantation_LC20!$A$1:$G$310,7,FALSE)</f>
        <v>82500.809724699997</v>
      </c>
      <c r="G210">
        <f>VLOOKUP($A210,[2]Jalan_RBI!$A$1:$G$310,7,FALSE)</f>
        <v>521.27615974499997</v>
      </c>
      <c r="H210">
        <f>VLOOKUP($A210,[3]HTI!$A$1:$G$310,7,FALSE)</f>
        <v>157506.26121699999</v>
      </c>
      <c r="I210">
        <f>VLOOKUP($A210,[4]HKM_HTR!$A$1:$G$310,7,FALSE)</f>
        <v>2642.56539204</v>
      </c>
      <c r="J210">
        <f>VLOOKUP($A210,[5]Forest!$A$1:$G$310,7,FALSE)</f>
        <v>45.265473540800002</v>
      </c>
      <c r="K210">
        <f>VLOOKUP($A210,[6]Sungai!$A$1:$G$310,7,FALSE)</f>
        <v>14259.9420015</v>
      </c>
      <c r="L210">
        <f>VLOOKUP($A210,[7]Burnscars!$A$1:$G$310,7,FALSE)</f>
        <v>3896.69100931</v>
      </c>
      <c r="M210">
        <f>VLOOKUP($A210,[8]Danau!$A$1:$G$310,7,FALSE)</f>
        <v>23970.273142800001</v>
      </c>
      <c r="N210">
        <f>VLOOKUP($A210,[9]Irigasi!$A$1:$G$310,7,FALSE)</f>
        <v>12040.581044299999</v>
      </c>
      <c r="O210">
        <f>VLOOKUP($A210,[10]BadanAir!$A$1:$G$310,7,FALSE)</f>
        <v>30740.666521499999</v>
      </c>
      <c r="P210">
        <f>VLOOKUP($A210,[11]Deforestasi!$A$1:$G$310,7,FALSE)</f>
        <v>967.21343997700001</v>
      </c>
      <c r="Q210">
        <f>VLOOKUP($A210,[12]Erosi!$A$1:$G$310,7,FALSE)</f>
        <v>761.09040571699995</v>
      </c>
      <c r="R210">
        <f>VLOOKUP($A210,[13]Banjir!$A$1:$G$310,7,FALSE)</f>
        <v>0</v>
      </c>
      <c r="S210">
        <f>VLOOKUP($A210,[14]Longsor!$A$1:$G$310,7,FALSE)</f>
        <v>0.451144552777</v>
      </c>
      <c r="T210">
        <f>VLOOKUP($A210,[15]Kekeringan!$A$1:$G$310,7,FALSE)</f>
        <v>0.75388738715100001</v>
      </c>
      <c r="U210">
        <f>VLOOKUP($A210,[16]NDVI!$A$1:$G$310,7,FALSE)</f>
        <v>0.829503684149</v>
      </c>
      <c r="V210">
        <f>VLOOKUP($A210,[17]NDWI!$A$1:$G$310,7,FALSE)</f>
        <v>-0.76953997439300004</v>
      </c>
      <c r="W210">
        <f>VLOOKUP($A210,[18]NDMI!$A$1:$G$310,7,FALSE)</f>
        <v>0.38021840311999999</v>
      </c>
      <c r="X210">
        <f>VLOOKUP($A210,[19]AridityIndex!$A$1:$G$310,7,FALSE)</f>
        <v>0.64409016022200005</v>
      </c>
      <c r="Y210">
        <f>VLOOKUP($A210,[20]temp_delta!$A$1:$G$310,7,FALSE)</f>
        <v>1.4057989844100001</v>
      </c>
      <c r="Z210">
        <f>VLOOKUP($A210,[21]temp_annual!$A$1:$G$310,7,FALSE)</f>
        <v>22.837317822100001</v>
      </c>
      <c r="AA210">
        <f>VLOOKUP($A210,[22]prec_delta!$A$1:$G$310,7,FALSE)</f>
        <v>-39.603542300400001</v>
      </c>
      <c r="AB210">
        <f>VLOOKUP($A210,[23]prec_annual!$A$1:$G$310,7,FALSE)</f>
        <v>1646.62063698</v>
      </c>
      <c r="AC210">
        <f>VLOOKUP($A210,[24]DaerahIrigasi!$A$1:$G$310,7,FALSE)</f>
        <v>13047.1208764</v>
      </c>
      <c r="AD210" s="1">
        <f>VLOOKUP($A210,[25]!_xlnm.Database,7,FALSE)</f>
        <v>3.95718524799</v>
      </c>
    </row>
    <row r="211" spans="1:30" x14ac:dyDescent="0.25">
      <c r="A211">
        <v>210</v>
      </c>
      <c r="B211" t="s">
        <v>337</v>
      </c>
      <c r="C211" t="s">
        <v>372</v>
      </c>
      <c r="D211" t="s">
        <v>212</v>
      </c>
      <c r="E211">
        <v>5312012</v>
      </c>
      <c r="F211">
        <f>VLOOKUP($A211,[1]Plantation_LC20!$A$1:$G$310,7,FALSE)</f>
        <v>76850.099587899997</v>
      </c>
      <c r="G211">
        <f>VLOOKUP($A211,[2]Jalan_RBI!$A$1:$G$310,7,FALSE)</f>
        <v>1422.77578827</v>
      </c>
      <c r="H211">
        <f>VLOOKUP($A211,[3]HTI!$A$1:$G$310,7,FALSE)</f>
        <v>151350.40403999999</v>
      </c>
      <c r="I211">
        <f>VLOOKUP($A211,[4]HKM_HTR!$A$1:$G$310,7,FALSE)</f>
        <v>8231.6811885099996</v>
      </c>
      <c r="J211">
        <f>VLOOKUP($A211,[5]Forest!$A$1:$G$310,7,FALSE)</f>
        <v>113.298642946</v>
      </c>
      <c r="K211">
        <f>VLOOKUP($A211,[6]Sungai!$A$1:$G$310,7,FALSE)</f>
        <v>10806.642041900001</v>
      </c>
      <c r="L211">
        <f>VLOOKUP($A211,[7]Burnscars!$A$1:$G$310,7,FALSE)</f>
        <v>3883.2526082899999</v>
      </c>
      <c r="M211">
        <f>VLOOKUP($A211,[8]Danau!$A$1:$G$310,7,FALSE)</f>
        <v>27356.903816599999</v>
      </c>
      <c r="N211">
        <f>VLOOKUP($A211,[9]Irigasi!$A$1:$G$310,7,FALSE)</f>
        <v>18112.641103900001</v>
      </c>
      <c r="O211">
        <f>VLOOKUP($A211,[10]BadanAir!$A$1:$G$310,7,FALSE)</f>
        <v>34324.960139199997</v>
      </c>
      <c r="P211">
        <f>VLOOKUP($A211,[11]Deforestasi!$A$1:$G$310,7,FALSE)</f>
        <v>1377.0790336</v>
      </c>
      <c r="Q211">
        <f>VLOOKUP($A211,[12]Erosi!$A$1:$G$310,7,FALSE)</f>
        <v>1271.40480484</v>
      </c>
      <c r="R211">
        <f>VLOOKUP($A211,[13]Banjir!$A$1:$G$310,7,FALSE)</f>
        <v>0</v>
      </c>
      <c r="S211">
        <f>VLOOKUP($A211,[14]Longsor!$A$1:$G$310,7,FALSE)</f>
        <v>0.40859140859100002</v>
      </c>
      <c r="T211">
        <f>VLOOKUP($A211,[15]Kekeringan!$A$1:$G$310,7,FALSE)</f>
        <v>0.78591176407700003</v>
      </c>
      <c r="U211">
        <f>VLOOKUP($A211,[16]NDVI!$A$1:$G$310,7,FALSE)</f>
        <v>0.79134620261800004</v>
      </c>
      <c r="V211">
        <f>VLOOKUP($A211,[17]NDWI!$A$1:$G$310,7,FALSE)</f>
        <v>-0.72098988699699995</v>
      </c>
      <c r="W211">
        <f>VLOOKUP($A211,[18]NDMI!$A$1:$G$310,7,FALSE)</f>
        <v>0.35716462713000002</v>
      </c>
      <c r="X211">
        <f>VLOOKUP($A211,[19]AridityIndex!$A$1:$G$310,7,FALSE)</f>
        <v>0.67742196181400005</v>
      </c>
      <c r="Y211">
        <f>VLOOKUP($A211,[20]temp_delta!$A$1:$G$310,7,FALSE)</f>
        <v>1.2494629965699999</v>
      </c>
      <c r="Z211">
        <f>VLOOKUP($A211,[21]temp_annual!$A$1:$G$310,7,FALSE)</f>
        <v>21.122758323900001</v>
      </c>
      <c r="AA211">
        <f>VLOOKUP($A211,[22]prec_delta!$A$1:$G$310,7,FALSE)</f>
        <v>-33.045911381400003</v>
      </c>
      <c r="AB211">
        <f>VLOOKUP($A211,[23]prec_annual!$A$1:$G$310,7,FALSE)</f>
        <v>1370.6103982</v>
      </c>
      <c r="AC211">
        <f>VLOOKUP($A211,[24]DaerahIrigasi!$A$1:$G$310,7,FALSE)</f>
        <v>16629.081460699999</v>
      </c>
      <c r="AD211" s="1">
        <f>VLOOKUP($A211,[25]!_xlnm.Database,7,FALSE)</f>
        <v>3.1136978071499999</v>
      </c>
    </row>
    <row r="212" spans="1:30" x14ac:dyDescent="0.25">
      <c r="A212">
        <v>211</v>
      </c>
      <c r="B212" t="s">
        <v>337</v>
      </c>
      <c r="C212" t="s">
        <v>372</v>
      </c>
      <c r="D212" t="s">
        <v>213</v>
      </c>
      <c r="E212">
        <v>5312020</v>
      </c>
      <c r="F212">
        <f>VLOOKUP($A212,[1]Plantation_LC20!$A$1:$G$310,7,FALSE)</f>
        <v>76767.673057199994</v>
      </c>
      <c r="G212">
        <f>VLOOKUP($A212,[2]Jalan_RBI!$A$1:$G$310,7,FALSE)</f>
        <v>980.45183401099996</v>
      </c>
      <c r="H212">
        <f>VLOOKUP($A212,[3]HTI!$A$1:$G$310,7,FALSE)</f>
        <v>159685.724001</v>
      </c>
      <c r="I212">
        <f>VLOOKUP($A212,[4]HKM_HTR!$A$1:$G$310,7,FALSE)</f>
        <v>6280.77656553</v>
      </c>
      <c r="J212">
        <f>VLOOKUP($A212,[5]Forest!$A$1:$G$310,7,FALSE)</f>
        <v>969.01839690700001</v>
      </c>
      <c r="K212">
        <f>VLOOKUP($A212,[6]Sungai!$A$1:$G$310,7,FALSE)</f>
        <v>11631.483296500001</v>
      </c>
      <c r="L212">
        <f>VLOOKUP($A212,[7]Burnscars!$A$1:$G$310,7,FALSE)</f>
        <v>7114.8649763800004</v>
      </c>
      <c r="M212">
        <f>VLOOKUP($A212,[8]Danau!$A$1:$G$310,7,FALSE)</f>
        <v>18236.805439100001</v>
      </c>
      <c r="N212">
        <f>VLOOKUP($A212,[9]Irigasi!$A$1:$G$310,7,FALSE)</f>
        <v>9728.0091235100008</v>
      </c>
      <c r="O212">
        <f>VLOOKUP($A212,[10]BadanAir!$A$1:$G$310,7,FALSE)</f>
        <v>24663.245577400001</v>
      </c>
      <c r="P212">
        <f>VLOOKUP($A212,[11]Deforestasi!$A$1:$G$310,7,FALSE)</f>
        <v>1964.50926639</v>
      </c>
      <c r="Q212">
        <f>VLOOKUP($A212,[12]Erosi!$A$1:$G$310,7,FALSE)</f>
        <v>2124.3763316899999</v>
      </c>
      <c r="R212">
        <f>VLOOKUP($A212,[13]Banjir!$A$1:$G$310,7,FALSE)</f>
        <v>0</v>
      </c>
      <c r="S212">
        <f>VLOOKUP($A212,[14]Longsor!$A$1:$G$310,7,FALSE)</f>
        <v>0.18528093760799999</v>
      </c>
      <c r="T212">
        <f>VLOOKUP($A212,[15]Kekeringan!$A$1:$G$310,7,FALSE)</f>
        <v>0.67459339853199995</v>
      </c>
      <c r="U212">
        <f>VLOOKUP($A212,[16]NDVI!$A$1:$G$310,7,FALSE)</f>
        <v>0.75122460541699998</v>
      </c>
      <c r="V212">
        <f>VLOOKUP($A212,[17]NDWI!$A$1:$G$310,7,FALSE)</f>
        <v>-0.71234519462199997</v>
      </c>
      <c r="W212">
        <f>VLOOKUP($A212,[18]NDMI!$A$1:$G$310,7,FALSE)</f>
        <v>0.276635562567</v>
      </c>
      <c r="X212">
        <f>VLOOKUP($A212,[19]AridityIndex!$A$1:$G$310,7,FALSE)</f>
        <v>0.51497675860900005</v>
      </c>
      <c r="Y212">
        <f>VLOOKUP($A212,[20]temp_delta!$A$1:$G$310,7,FALSE)</f>
        <v>1.41339472169</v>
      </c>
      <c r="Z212">
        <f>VLOOKUP($A212,[21]temp_annual!$A$1:$G$310,7,FALSE)</f>
        <v>20.7322590552</v>
      </c>
      <c r="AA212">
        <f>VLOOKUP($A212,[22]prec_delta!$A$1:$G$310,7,FALSE)</f>
        <v>-45.529607468400002</v>
      </c>
      <c r="AB212">
        <f>VLOOKUP($A212,[23]prec_annual!$A$1:$G$310,7,FALSE)</f>
        <v>1919.13581929</v>
      </c>
      <c r="AC212">
        <f>VLOOKUP($A212,[24]DaerahIrigasi!$A$1:$G$310,7,FALSE)</f>
        <v>6519.5410298699999</v>
      </c>
      <c r="AD212" s="1">
        <f>VLOOKUP($A212,[25]!_xlnm.Database,7,FALSE)</f>
        <v>4.0118924508799996</v>
      </c>
    </row>
    <row r="213" spans="1:30" x14ac:dyDescent="0.25">
      <c r="A213">
        <v>212</v>
      </c>
      <c r="B213" t="s">
        <v>337</v>
      </c>
      <c r="C213" t="s">
        <v>372</v>
      </c>
      <c r="D213" t="s">
        <v>214</v>
      </c>
      <c r="E213">
        <v>5312030</v>
      </c>
      <c r="F213">
        <f>VLOOKUP($A213,[1]Plantation_LC20!$A$1:$G$310,7,FALSE)</f>
        <v>88850.557971200004</v>
      </c>
      <c r="G213">
        <f>VLOOKUP($A213,[2]Jalan_RBI!$A$1:$G$310,7,FALSE)</f>
        <v>662.44297443300002</v>
      </c>
      <c r="H213">
        <f>VLOOKUP($A213,[3]HTI!$A$1:$G$310,7,FALSE)</f>
        <v>168342.18796899999</v>
      </c>
      <c r="I213">
        <f>VLOOKUP($A213,[4]HKM_HTR!$A$1:$G$310,7,FALSE)</f>
        <v>7226.8713781899996</v>
      </c>
      <c r="J213">
        <f>VLOOKUP($A213,[5]Forest!$A$1:$G$310,7,FALSE)</f>
        <v>1753.8267198999999</v>
      </c>
      <c r="K213">
        <f>VLOOKUP($A213,[6]Sungai!$A$1:$G$310,7,FALSE)</f>
        <v>8134.2962790499996</v>
      </c>
      <c r="L213">
        <f>VLOOKUP($A213,[7]Burnscars!$A$1:$G$310,7,FALSE)</f>
        <v>11557.351712600001</v>
      </c>
      <c r="M213">
        <f>VLOOKUP($A213,[8]Danau!$A$1:$G$310,7,FALSE)</f>
        <v>13374.1619759</v>
      </c>
      <c r="N213">
        <f>VLOOKUP($A213,[9]Irigasi!$A$1:$G$310,7,FALSE)</f>
        <v>5818.2018950299998</v>
      </c>
      <c r="O213">
        <f>VLOOKUP($A213,[10]BadanAir!$A$1:$G$310,7,FALSE)</f>
        <v>19481.8406301</v>
      </c>
      <c r="P213">
        <f>VLOOKUP($A213,[11]Deforestasi!$A$1:$G$310,7,FALSE)</f>
        <v>2893.1643942599999</v>
      </c>
      <c r="Q213">
        <f>VLOOKUP($A213,[12]Erosi!$A$1:$G$310,7,FALSE)</f>
        <v>1095.9348316999999</v>
      </c>
      <c r="R213">
        <f>VLOOKUP($A213,[13]Banjir!$A$1:$G$310,7,FALSE)</f>
        <v>2.2822493074000001E-3</v>
      </c>
      <c r="S213">
        <f>VLOOKUP($A213,[14]Longsor!$A$1:$G$310,7,FALSE)</f>
        <v>0.229361702128</v>
      </c>
      <c r="T213">
        <f>VLOOKUP($A213,[15]Kekeringan!$A$1:$G$310,7,FALSE)</f>
        <v>0.67867034158200001</v>
      </c>
      <c r="U213">
        <f>VLOOKUP($A213,[16]NDVI!$A$1:$G$310,7,FALSE)</f>
        <v>0.768954227012</v>
      </c>
      <c r="V213">
        <f>VLOOKUP($A213,[17]NDWI!$A$1:$G$310,7,FALSE)</f>
        <v>-0.73160028585600001</v>
      </c>
      <c r="W213">
        <f>VLOOKUP($A213,[18]NDMI!$A$1:$G$310,7,FALSE)</f>
        <v>0.29065982478399999</v>
      </c>
      <c r="X213">
        <f>VLOOKUP($A213,[19]AridityIndex!$A$1:$G$310,7,FALSE)</f>
        <v>0.61024124353499998</v>
      </c>
      <c r="Y213">
        <f>VLOOKUP($A213,[20]temp_delta!$A$1:$G$310,7,FALSE)</f>
        <v>1.4100287437400001</v>
      </c>
      <c r="Z213">
        <f>VLOOKUP($A213,[21]temp_annual!$A$1:$G$310,7,FALSE)</f>
        <v>22.492478498699999</v>
      </c>
      <c r="AA213">
        <f>VLOOKUP($A213,[22]prec_delta!$A$1:$G$310,7,FALSE)</f>
        <v>-40.826469401899999</v>
      </c>
      <c r="AB213">
        <f>VLOOKUP($A213,[23]prec_annual!$A$1:$G$310,7,FALSE)</f>
        <v>1719.4066806599999</v>
      </c>
      <c r="AC213">
        <f>VLOOKUP($A213,[24]DaerahIrigasi!$A$1:$G$310,7,FALSE)</f>
        <v>6500.6240037500002</v>
      </c>
      <c r="AD213" s="1">
        <f>VLOOKUP($A213,[25]!_xlnm.Database,7,FALSE)</f>
        <v>4</v>
      </c>
    </row>
    <row r="214" spans="1:30" x14ac:dyDescent="0.25">
      <c r="A214">
        <v>213</v>
      </c>
      <c r="B214" t="s">
        <v>337</v>
      </c>
      <c r="C214" t="s">
        <v>372</v>
      </c>
      <c r="D214" t="s">
        <v>215</v>
      </c>
      <c r="E214">
        <v>5312031</v>
      </c>
      <c r="F214">
        <f>VLOOKUP($A214,[1]Plantation_LC20!$A$1:$G$310,7,FALSE)</f>
        <v>90751.438290200007</v>
      </c>
      <c r="G214">
        <f>VLOOKUP($A214,[2]Jalan_RBI!$A$1:$G$310,7,FALSE)</f>
        <v>980.55313119000004</v>
      </c>
      <c r="H214">
        <f>VLOOKUP($A214,[3]HTI!$A$1:$G$310,7,FALSE)</f>
        <v>165045.02195200001</v>
      </c>
      <c r="I214">
        <f>VLOOKUP($A214,[4]HKM_HTR!$A$1:$G$310,7,FALSE)</f>
        <v>4403.44098829</v>
      </c>
      <c r="J214">
        <f>VLOOKUP($A214,[5]Forest!$A$1:$G$310,7,FALSE)</f>
        <v>109.70178790200001</v>
      </c>
      <c r="K214">
        <f>VLOOKUP($A214,[6]Sungai!$A$1:$G$310,7,FALSE)</f>
        <v>8293.9759783400004</v>
      </c>
      <c r="L214">
        <f>VLOOKUP($A214,[7]Burnscars!$A$1:$G$310,7,FALSE)</f>
        <v>11908.1538659</v>
      </c>
      <c r="M214">
        <f>VLOOKUP($A214,[8]Danau!$A$1:$G$310,7,FALSE)</f>
        <v>21409.552588499999</v>
      </c>
      <c r="N214">
        <f>VLOOKUP($A214,[9]Irigasi!$A$1:$G$310,7,FALSE)</f>
        <v>5139.9855162499998</v>
      </c>
      <c r="O214">
        <f>VLOOKUP($A214,[10]BadanAir!$A$1:$G$310,7,FALSE)</f>
        <v>26558.993219100001</v>
      </c>
      <c r="P214">
        <f>VLOOKUP($A214,[11]Deforestasi!$A$1:$G$310,7,FALSE)</f>
        <v>872.76881497900001</v>
      </c>
      <c r="Q214">
        <f>VLOOKUP($A214,[12]Erosi!$A$1:$G$310,7,FALSE)</f>
        <v>150.47967985</v>
      </c>
      <c r="R214">
        <f>VLOOKUP($A214,[13]Banjir!$A$1:$G$310,7,FALSE)</f>
        <v>0</v>
      </c>
      <c r="S214">
        <f>VLOOKUP($A214,[14]Longsor!$A$1:$G$310,7,FALSE)</f>
        <v>0.41093981112799999</v>
      </c>
      <c r="T214">
        <f>VLOOKUP($A214,[15]Kekeringan!$A$1:$G$310,7,FALSE)</f>
        <v>0.74379889540400002</v>
      </c>
      <c r="U214">
        <f>VLOOKUP($A214,[16]NDVI!$A$1:$G$310,7,FALSE)</f>
        <v>0</v>
      </c>
      <c r="V214">
        <f>VLOOKUP($A214,[17]NDWI!$A$1:$G$310,7,FALSE)</f>
        <v>-0.76724778888599998</v>
      </c>
      <c r="W214">
        <f>VLOOKUP($A214,[18]NDMI!$A$1:$G$310,7,FALSE)</f>
        <v>0.387772934051</v>
      </c>
      <c r="X214">
        <f>VLOOKUP($A214,[19]AridityIndex!$A$1:$G$310,7,FALSE)</f>
        <v>0.69227777334200002</v>
      </c>
      <c r="Y214">
        <f>VLOOKUP($A214,[20]temp_delta!$A$1:$G$310,7,FALSE)</f>
        <v>1.3576984088699999</v>
      </c>
      <c r="Z214">
        <f>VLOOKUP($A214,[21]temp_annual!$A$1:$G$310,7,FALSE)</f>
        <v>23.002652458699998</v>
      </c>
      <c r="AA214">
        <f>VLOOKUP($A214,[22]prec_delta!$A$1:$G$310,7,FALSE)</f>
        <v>-34.249086104600003</v>
      </c>
      <c r="AB214">
        <f>VLOOKUP($A214,[23]prec_annual!$A$1:$G$310,7,FALSE)</f>
        <v>1461.62735109</v>
      </c>
      <c r="AC214">
        <f>VLOOKUP($A214,[24]DaerahIrigasi!$A$1:$G$310,7,FALSE)</f>
        <v>14269.332595100001</v>
      </c>
      <c r="AD214" s="1">
        <f>VLOOKUP($A214,[25]!_xlnm.Database,7,FALSE)</f>
        <v>3.2059267867500001</v>
      </c>
    </row>
    <row r="215" spans="1:30" x14ac:dyDescent="0.25">
      <c r="A215">
        <v>214</v>
      </c>
      <c r="B215" t="s">
        <v>337</v>
      </c>
      <c r="C215" t="s">
        <v>372</v>
      </c>
      <c r="D215" t="s">
        <v>216</v>
      </c>
      <c r="E215">
        <v>5312032</v>
      </c>
      <c r="F215">
        <f>VLOOKUP($A215,[1]Plantation_LC20!$A$1:$G$310,7,FALSE)</f>
        <v>83517.298980399995</v>
      </c>
      <c r="G215">
        <f>VLOOKUP($A215,[2]Jalan_RBI!$A$1:$G$310,7,FALSE)</f>
        <v>654.32244049500002</v>
      </c>
      <c r="H215">
        <f>VLOOKUP($A215,[3]HTI!$A$1:$G$310,7,FALSE)</f>
        <v>164497.45364200001</v>
      </c>
      <c r="I215">
        <f>VLOOKUP($A215,[4]HKM_HTR!$A$1:$G$310,7,FALSE)</f>
        <v>6476.4813130399998</v>
      </c>
      <c r="J215">
        <f>VLOOKUP($A215,[5]Forest!$A$1:$G$310,7,FALSE)</f>
        <v>2453.0484764600001</v>
      </c>
      <c r="K215">
        <f>VLOOKUP($A215,[6]Sungai!$A$1:$G$310,7,FALSE)</f>
        <v>12588.968229</v>
      </c>
      <c r="L215">
        <f>VLOOKUP($A215,[7]Burnscars!$A$1:$G$310,7,FALSE)</f>
        <v>9240.0511821</v>
      </c>
      <c r="M215">
        <f>VLOOKUP($A215,[8]Danau!$A$1:$G$310,7,FALSE)</f>
        <v>14243.891389799999</v>
      </c>
      <c r="N215">
        <f>VLOOKUP($A215,[9]Irigasi!$A$1:$G$310,7,FALSE)</f>
        <v>6790.5939664799998</v>
      </c>
      <c r="O215">
        <f>VLOOKUP($A215,[10]BadanAir!$A$1:$G$310,7,FALSE)</f>
        <v>21575.519881699998</v>
      </c>
      <c r="P215">
        <f>VLOOKUP($A215,[11]Deforestasi!$A$1:$G$310,7,FALSE)</f>
        <v>4157.5170665599999</v>
      </c>
      <c r="Q215">
        <f>VLOOKUP($A215,[12]Erosi!$A$1:$G$310,7,FALSE)</f>
        <v>1054.45613798</v>
      </c>
      <c r="R215">
        <f>VLOOKUP($A215,[13]Banjir!$A$1:$G$310,7,FALSE)</f>
        <v>3.2798218170500002E-3</v>
      </c>
      <c r="S215">
        <f>VLOOKUP($A215,[14]Longsor!$A$1:$G$310,7,FALSE)</f>
        <v>0.11466053957900001</v>
      </c>
      <c r="T215">
        <f>VLOOKUP($A215,[15]Kekeringan!$A$1:$G$310,7,FALSE)</f>
        <v>0.66583971845800005</v>
      </c>
      <c r="U215">
        <f>VLOOKUP($A215,[16]NDVI!$A$1:$G$310,7,FALSE)</f>
        <v>0</v>
      </c>
      <c r="V215">
        <f>VLOOKUP($A215,[17]NDWI!$A$1:$G$310,7,FALSE)</f>
        <v>0</v>
      </c>
      <c r="W215">
        <f>VLOOKUP($A215,[18]NDMI!$A$1:$G$310,7,FALSE)</f>
        <v>0</v>
      </c>
      <c r="X215">
        <f>VLOOKUP($A215,[19]AridityIndex!$A$1:$G$310,7,FALSE)</f>
        <v>0.580153615299</v>
      </c>
      <c r="Y215">
        <f>VLOOKUP($A215,[20]temp_delta!$A$1:$G$310,7,FALSE)</f>
        <v>1.4035543045400001</v>
      </c>
      <c r="Z215">
        <f>VLOOKUP($A215,[21]temp_annual!$A$1:$G$310,7,FALSE)</f>
        <v>21.940108950999999</v>
      </c>
      <c r="AA215">
        <f>VLOOKUP($A215,[22]prec_delta!$A$1:$G$310,7,FALSE)</f>
        <v>-42.9037641157</v>
      </c>
      <c r="AB215">
        <f>VLOOKUP($A215,[23]prec_annual!$A$1:$G$310,7,FALSE)</f>
        <v>1781.4441730399999</v>
      </c>
      <c r="AC215">
        <f>VLOOKUP($A215,[24]DaerahIrigasi!$A$1:$G$310,7,FALSE)</f>
        <v>3885.5909683300001</v>
      </c>
      <c r="AD215" s="1">
        <f>VLOOKUP($A215,[25]!_xlnm.Database,7,FALSE)</f>
        <v>4</v>
      </c>
    </row>
    <row r="216" spans="1:30" x14ac:dyDescent="0.25">
      <c r="A216">
        <v>215</v>
      </c>
      <c r="B216" t="s">
        <v>337</v>
      </c>
      <c r="C216" t="s">
        <v>372</v>
      </c>
      <c r="D216" t="s">
        <v>217</v>
      </c>
      <c r="E216">
        <v>5312070</v>
      </c>
      <c r="F216">
        <f>VLOOKUP($A216,[1]Plantation_LC20!$A$1:$G$310,7,FALSE)</f>
        <v>73926.663819199995</v>
      </c>
      <c r="G216">
        <f>VLOOKUP($A216,[2]Jalan_RBI!$A$1:$G$310,7,FALSE)</f>
        <v>1789.8766331500001</v>
      </c>
      <c r="H216">
        <f>VLOOKUP($A216,[3]HTI!$A$1:$G$310,7,FALSE)</f>
        <v>163278.33008799999</v>
      </c>
      <c r="I216">
        <f>VLOOKUP($A216,[4]HKM_HTR!$A$1:$G$310,7,FALSE)</f>
        <v>2554.3493016500001</v>
      </c>
      <c r="J216">
        <f>VLOOKUP($A216,[5]Forest!$A$1:$G$310,7,FALSE)</f>
        <v>828.54673737200005</v>
      </c>
      <c r="K216">
        <f>VLOOKUP($A216,[6]Sungai!$A$1:$G$310,7,FALSE)</f>
        <v>6865.9000743400002</v>
      </c>
      <c r="L216">
        <f>VLOOKUP($A216,[7]Burnscars!$A$1:$G$310,7,FALSE)</f>
        <v>4447.2276766599998</v>
      </c>
      <c r="M216">
        <f>VLOOKUP($A216,[8]Danau!$A$1:$G$310,7,FALSE)</f>
        <v>16417.009494900001</v>
      </c>
      <c r="N216">
        <f>VLOOKUP($A216,[9]Irigasi!$A$1:$G$310,7,FALSE)</f>
        <v>11488.843637800001</v>
      </c>
      <c r="O216">
        <f>VLOOKUP($A216,[10]BadanAir!$A$1:$G$310,7,FALSE)</f>
        <v>16383.529261600001</v>
      </c>
      <c r="P216">
        <f>VLOOKUP($A216,[11]Deforestasi!$A$1:$G$310,7,FALSE)</f>
        <v>1947.2118613299999</v>
      </c>
      <c r="Q216">
        <f>VLOOKUP($A216,[12]Erosi!$A$1:$G$310,7,FALSE)</f>
        <v>1815.70066851</v>
      </c>
      <c r="R216">
        <f>VLOOKUP($A216,[13]Banjir!$A$1:$G$310,7,FALSE)</f>
        <v>1.07538387179E-2</v>
      </c>
      <c r="S216">
        <f>VLOOKUP($A216,[14]Longsor!$A$1:$G$310,7,FALSE)</f>
        <v>0.16581963667800001</v>
      </c>
      <c r="T216">
        <f>VLOOKUP($A216,[15]Kekeringan!$A$1:$G$310,7,FALSE)</f>
        <v>0.63386045113199996</v>
      </c>
      <c r="U216">
        <f>VLOOKUP($A216,[16]NDVI!$A$1:$G$310,7,FALSE)</f>
        <v>0.72766988471100003</v>
      </c>
      <c r="V216">
        <f>VLOOKUP($A216,[17]NDWI!$A$1:$G$310,7,FALSE)</f>
        <v>-0.691519631578</v>
      </c>
      <c r="W216">
        <f>VLOOKUP($A216,[18]NDMI!$A$1:$G$310,7,FALSE)</f>
        <v>0.23456843931599999</v>
      </c>
      <c r="X216">
        <f>VLOOKUP($A216,[19]AridityIndex!$A$1:$G$310,7,FALSE)</f>
        <v>0.60204520511600002</v>
      </c>
      <c r="Y216">
        <f>VLOOKUP($A216,[20]temp_delta!$A$1:$G$310,7,FALSE)</f>
        <v>1.41827026398</v>
      </c>
      <c r="Z216">
        <f>VLOOKUP($A216,[21]temp_annual!$A$1:$G$310,7,FALSE)</f>
        <v>23.419192619499999</v>
      </c>
      <c r="AA216">
        <f>VLOOKUP($A216,[22]prec_delta!$A$1:$G$310,7,FALSE)</f>
        <v>-40.223964801199998</v>
      </c>
      <c r="AB216">
        <f>VLOOKUP($A216,[23]prec_annual!$A$1:$G$310,7,FALSE)</f>
        <v>1760.0539153</v>
      </c>
      <c r="AC216">
        <f>VLOOKUP($A216,[24]DaerahIrigasi!$A$1:$G$310,7,FALSE)</f>
        <v>5457.46047542</v>
      </c>
      <c r="AD216" s="1">
        <f>VLOOKUP($A216,[25]!_xlnm.Database,7,FALSE)</f>
        <v>4.00129757785</v>
      </c>
    </row>
    <row r="217" spans="1:30" x14ac:dyDescent="0.25">
      <c r="A217">
        <v>216</v>
      </c>
      <c r="B217" t="s">
        <v>337</v>
      </c>
      <c r="C217" t="s">
        <v>372</v>
      </c>
      <c r="D217" t="s">
        <v>218</v>
      </c>
      <c r="E217">
        <v>5312071</v>
      </c>
      <c r="F217">
        <f>VLOOKUP($A217,[1]Plantation_LC20!$A$1:$G$310,7,FALSE)</f>
        <v>87497.725715799999</v>
      </c>
      <c r="G217">
        <f>VLOOKUP($A217,[2]Jalan_RBI!$A$1:$G$310,7,FALSE)</f>
        <v>1086.0882904699999</v>
      </c>
      <c r="H217">
        <f>VLOOKUP($A217,[3]HTI!$A$1:$G$310,7,FALSE)</f>
        <v>174178.04766499999</v>
      </c>
      <c r="I217">
        <f>VLOOKUP($A217,[4]HKM_HTR!$A$1:$G$310,7,FALSE)</f>
        <v>8297.3392421200006</v>
      </c>
      <c r="J217">
        <f>VLOOKUP($A217,[5]Forest!$A$1:$G$310,7,FALSE)</f>
        <v>2188.9548681800002</v>
      </c>
      <c r="K217">
        <f>VLOOKUP($A217,[6]Sungai!$A$1:$G$310,7,FALSE)</f>
        <v>5214.5465209800004</v>
      </c>
      <c r="L217">
        <f>VLOOKUP($A217,[7]Burnscars!$A$1:$G$310,7,FALSE)</f>
        <v>7886.0599112099999</v>
      </c>
      <c r="M217">
        <f>VLOOKUP($A217,[8]Danau!$A$1:$G$310,7,FALSE)</f>
        <v>4949.61006972</v>
      </c>
      <c r="N217">
        <f>VLOOKUP($A217,[9]Irigasi!$A$1:$G$310,7,FALSE)</f>
        <v>3669.7469668499998</v>
      </c>
      <c r="O217">
        <f>VLOOKUP($A217,[10]BadanAir!$A$1:$G$310,7,FALSE)</f>
        <v>11581.285862500001</v>
      </c>
      <c r="P217">
        <f>VLOOKUP($A217,[11]Deforestasi!$A$1:$G$310,7,FALSE)</f>
        <v>6960.9080048699998</v>
      </c>
      <c r="Q217">
        <f>VLOOKUP($A217,[12]Erosi!$A$1:$G$310,7,FALSE)</f>
        <v>487.42663940699998</v>
      </c>
      <c r="R217">
        <f>VLOOKUP($A217,[13]Banjir!$A$1:$G$310,7,FALSE)</f>
        <v>5.0981302882799999E-2</v>
      </c>
      <c r="S217">
        <f>VLOOKUP($A217,[14]Longsor!$A$1:$G$310,7,FALSE)</f>
        <v>8.8380678263000001E-2</v>
      </c>
      <c r="T217">
        <f>VLOOKUP($A217,[15]Kekeringan!$A$1:$G$310,7,FALSE)</f>
        <v>0.58660210870600005</v>
      </c>
      <c r="U217">
        <f>VLOOKUP($A217,[16]NDVI!$A$1:$G$310,7,FALSE)</f>
        <v>0.66808455924200005</v>
      </c>
      <c r="V217">
        <f>VLOOKUP($A217,[17]NDWI!$A$1:$G$310,7,FALSE)</f>
        <v>-0.65133197766899997</v>
      </c>
      <c r="W217">
        <f>VLOOKUP($A217,[18]NDMI!$A$1:$G$310,7,FALSE)</f>
        <v>0.21313159180399999</v>
      </c>
      <c r="X217">
        <f>VLOOKUP($A217,[19]AridityIndex!$A$1:$G$310,7,FALSE)</f>
        <v>0.72039641341600003</v>
      </c>
      <c r="Y217">
        <f>VLOOKUP($A217,[20]temp_delta!$A$1:$G$310,7,FALSE)</f>
        <v>1.41173080007</v>
      </c>
      <c r="Z217">
        <f>VLOOKUP($A217,[21]temp_annual!$A$1:$G$310,7,FALSE)</f>
        <v>25.3429635518</v>
      </c>
      <c r="AA217">
        <f>VLOOKUP($A217,[22]prec_delta!$A$1:$G$310,7,FALSE)</f>
        <v>-36.119876193700001</v>
      </c>
      <c r="AB217">
        <f>VLOOKUP($A217,[23]prec_annual!$A$1:$G$310,7,FALSE)</f>
        <v>1495.67309271</v>
      </c>
      <c r="AC217">
        <f>VLOOKUP($A217,[24]DaerahIrigasi!$A$1:$G$310,7,FALSE)</f>
        <v>751.19299742600003</v>
      </c>
      <c r="AD217" s="1">
        <f>VLOOKUP($A217,[25]!_xlnm.Database,7,FALSE)</f>
        <v>3.8413214866700001</v>
      </c>
    </row>
    <row r="218" spans="1:30" x14ac:dyDescent="0.25">
      <c r="A218">
        <v>217</v>
      </c>
      <c r="B218" t="s">
        <v>337</v>
      </c>
      <c r="C218" t="s">
        <v>372</v>
      </c>
      <c r="D218" t="s">
        <v>219</v>
      </c>
      <c r="E218">
        <v>5312080</v>
      </c>
      <c r="F218">
        <f>VLOOKUP($A218,[1]Plantation_LC20!$A$1:$G$310,7,FALSE)</f>
        <v>91019.250755300003</v>
      </c>
      <c r="G218">
        <f>VLOOKUP($A218,[2]Jalan_RBI!$A$1:$G$310,7,FALSE)</f>
        <v>1782.2803658299999</v>
      </c>
      <c r="H218">
        <f>VLOOKUP($A218,[3]HTI!$A$1:$G$310,7,FALSE)</f>
        <v>188842.38039000001</v>
      </c>
      <c r="I218">
        <f>VLOOKUP($A218,[4]HKM_HTR!$A$1:$G$310,7,FALSE)</f>
        <v>27128.987143499999</v>
      </c>
      <c r="J218">
        <f>VLOOKUP($A218,[5]Forest!$A$1:$G$310,7,FALSE)</f>
        <v>367.656928257</v>
      </c>
      <c r="K218">
        <f>VLOOKUP($A218,[6]Sungai!$A$1:$G$310,7,FALSE)</f>
        <v>5220.8330900999999</v>
      </c>
      <c r="L218">
        <f>VLOOKUP($A218,[7]Burnscars!$A$1:$G$310,7,FALSE)</f>
        <v>4506.9848220599997</v>
      </c>
      <c r="M218">
        <f>VLOOKUP($A218,[8]Danau!$A$1:$G$310,7,FALSE)</f>
        <v>10559.1770834</v>
      </c>
      <c r="N218">
        <f>VLOOKUP($A218,[9]Irigasi!$A$1:$G$310,7,FALSE)</f>
        <v>19079.493872499999</v>
      </c>
      <c r="O218">
        <f>VLOOKUP($A218,[10]BadanAir!$A$1:$G$310,7,FALSE)</f>
        <v>7031.5274718500004</v>
      </c>
      <c r="P218">
        <f>VLOOKUP($A218,[11]Deforestasi!$A$1:$G$310,7,FALSE)</f>
        <v>3373.22054368</v>
      </c>
      <c r="Q218">
        <f>VLOOKUP($A218,[12]Erosi!$A$1:$G$310,7,FALSE)</f>
        <v>2178.1169744399999</v>
      </c>
      <c r="R218">
        <f>VLOOKUP($A218,[13]Banjir!$A$1:$G$310,7,FALSE)</f>
        <v>1.6750384409000001E-2</v>
      </c>
      <c r="S218">
        <f>VLOOKUP($A218,[14]Longsor!$A$1:$G$310,7,FALSE)</f>
        <v>0.49729564553099997</v>
      </c>
      <c r="T218">
        <f>VLOOKUP($A218,[15]Kekeringan!$A$1:$G$310,7,FALSE)</f>
        <v>0.60251975466200003</v>
      </c>
      <c r="U218">
        <f>VLOOKUP($A218,[16]NDVI!$A$1:$G$310,7,FALSE)</f>
        <v>0.75467413185599996</v>
      </c>
      <c r="V218">
        <f>VLOOKUP($A218,[17]NDWI!$A$1:$G$310,7,FALSE)</f>
        <v>-0.71030475568600004</v>
      </c>
      <c r="W218">
        <f>VLOOKUP($A218,[18]NDMI!$A$1:$G$310,7,FALSE)</f>
        <v>0.28498904137100001</v>
      </c>
      <c r="X218">
        <f>VLOOKUP($A218,[19]AridityIndex!$A$1:$G$310,7,FALSE)</f>
        <v>0.68149572142399995</v>
      </c>
      <c r="Y218">
        <f>VLOOKUP($A218,[20]temp_delta!$A$1:$G$310,7,FALSE)</f>
        <v>1.3909251791399999</v>
      </c>
      <c r="Z218">
        <f>VLOOKUP($A218,[21]temp_annual!$A$1:$G$310,7,FALSE)</f>
        <v>24.614086675399999</v>
      </c>
      <c r="AA218">
        <f>VLOOKUP($A218,[22]prec_delta!$A$1:$G$310,7,FALSE)</f>
        <v>-35.042955947999999</v>
      </c>
      <c r="AB218">
        <f>VLOOKUP($A218,[23]prec_annual!$A$1:$G$310,7,FALSE)</f>
        <v>1526.4271409800001</v>
      </c>
      <c r="AC218">
        <f>VLOOKUP($A218,[24]DaerahIrigasi!$A$1:$G$310,7,FALSE)</f>
        <v>17863.7105624</v>
      </c>
      <c r="AD218" s="1">
        <f>VLOOKUP($A218,[25]!_xlnm.Database,7,FALSE)</f>
        <v>3.33181861515</v>
      </c>
    </row>
    <row r="219" spans="1:30" x14ac:dyDescent="0.25">
      <c r="A219">
        <v>218</v>
      </c>
      <c r="B219" t="s">
        <v>337</v>
      </c>
      <c r="C219" t="s">
        <v>372</v>
      </c>
      <c r="D219" t="s">
        <v>220</v>
      </c>
      <c r="E219">
        <v>5312081</v>
      </c>
      <c r="F219">
        <f>VLOOKUP($A219,[1]Plantation_LC20!$A$1:$G$310,7,FALSE)</f>
        <v>76050.556470099997</v>
      </c>
      <c r="G219">
        <f>VLOOKUP($A219,[2]Jalan_RBI!$A$1:$G$310,7,FALSE)</f>
        <v>1638.50989241</v>
      </c>
      <c r="H219">
        <f>VLOOKUP($A219,[3]HTI!$A$1:$G$310,7,FALSE)</f>
        <v>173625.91601300001</v>
      </c>
      <c r="I219">
        <f>VLOOKUP($A219,[4]HKM_HTR!$A$1:$G$310,7,FALSE)</f>
        <v>17843.5981894</v>
      </c>
      <c r="J219">
        <f>VLOOKUP($A219,[5]Forest!$A$1:$G$310,7,FALSE)</f>
        <v>409.69482161399998</v>
      </c>
      <c r="K219">
        <f>VLOOKUP($A219,[6]Sungai!$A$1:$G$310,7,FALSE)</f>
        <v>5667.8656737900001</v>
      </c>
      <c r="L219">
        <f>VLOOKUP($A219,[7]Burnscars!$A$1:$G$310,7,FALSE)</f>
        <v>3005.4286788200002</v>
      </c>
      <c r="M219">
        <f>VLOOKUP($A219,[8]Danau!$A$1:$G$310,7,FALSE)</f>
        <v>8034.53341404</v>
      </c>
      <c r="N219">
        <f>VLOOKUP($A219,[9]Irigasi!$A$1:$G$310,7,FALSE)</f>
        <v>18155.207918</v>
      </c>
      <c r="O219">
        <f>VLOOKUP($A219,[10]BadanAir!$A$1:$G$310,7,FALSE)</f>
        <v>4813.65408759</v>
      </c>
      <c r="P219">
        <f>VLOOKUP($A219,[11]Deforestasi!$A$1:$G$310,7,FALSE)</f>
        <v>2062.8807034599999</v>
      </c>
      <c r="Q219">
        <f>VLOOKUP($A219,[12]Erosi!$A$1:$G$310,7,FALSE)</f>
        <v>1410.1592480100001</v>
      </c>
      <c r="R219">
        <f>VLOOKUP($A219,[13]Banjir!$A$1:$G$310,7,FALSE)</f>
        <v>1.6416802878999999E-2</v>
      </c>
      <c r="S219">
        <f>VLOOKUP($A219,[14]Longsor!$A$1:$G$310,7,FALSE)</f>
        <v>0.47272859263099998</v>
      </c>
      <c r="T219">
        <f>VLOOKUP($A219,[15]Kekeringan!$A$1:$G$310,7,FALSE)</f>
        <v>0.60707054346400002</v>
      </c>
      <c r="U219">
        <f>VLOOKUP($A219,[16]NDVI!$A$1:$G$310,7,FALSE)</f>
        <v>0.79379853706799997</v>
      </c>
      <c r="V219">
        <f>VLOOKUP($A219,[17]NDWI!$A$1:$G$310,7,FALSE)</f>
        <v>-0.74267507123200005</v>
      </c>
      <c r="W219">
        <f>VLOOKUP($A219,[18]NDMI!$A$1:$G$310,7,FALSE)</f>
        <v>0.30079117452300003</v>
      </c>
      <c r="X219">
        <f>VLOOKUP($A219,[19]AridityIndex!$A$1:$G$310,7,FALSE)</f>
        <v>0.55088701300300003</v>
      </c>
      <c r="Y219">
        <f>VLOOKUP($A219,[20]temp_delta!$A$1:$G$310,7,FALSE)</f>
        <v>1.4206116418400001</v>
      </c>
      <c r="Z219">
        <f>VLOOKUP($A219,[21]temp_annual!$A$1:$G$310,7,FALSE)</f>
        <v>23.109727956299999</v>
      </c>
      <c r="AA219">
        <f>VLOOKUP($A219,[22]prec_delta!$A$1:$G$310,7,FALSE)</f>
        <v>-41.446732192600003</v>
      </c>
      <c r="AB219">
        <f>VLOOKUP($A219,[23]prec_annual!$A$1:$G$310,7,FALSE)</f>
        <v>1883.15879045</v>
      </c>
      <c r="AC219">
        <f>VLOOKUP($A219,[24]DaerahIrigasi!$A$1:$G$310,7,FALSE)</f>
        <v>8935.0026222800007</v>
      </c>
      <c r="AD219" s="1">
        <f>VLOOKUP($A219,[25]!_xlnm.Database,7,FALSE)</f>
        <v>3.9989675420999999</v>
      </c>
    </row>
    <row r="220" spans="1:30" x14ac:dyDescent="0.25">
      <c r="A220">
        <v>219</v>
      </c>
      <c r="B220" t="s">
        <v>337</v>
      </c>
      <c r="C220" t="s">
        <v>372</v>
      </c>
      <c r="D220" t="s">
        <v>221</v>
      </c>
      <c r="E220">
        <v>5312082</v>
      </c>
      <c r="F220">
        <f>VLOOKUP($A220,[1]Plantation_LC20!$A$1:$G$310,7,FALSE)</f>
        <v>86247.403453999999</v>
      </c>
      <c r="G220">
        <f>VLOOKUP($A220,[2]Jalan_RBI!$A$1:$G$310,7,FALSE)</f>
        <v>1422.9908695300001</v>
      </c>
      <c r="H220">
        <f>VLOOKUP($A220,[3]HTI!$A$1:$G$310,7,FALSE)</f>
        <v>177999.78073599999</v>
      </c>
      <c r="I220">
        <f>VLOOKUP($A220,[4]HKM_HTR!$A$1:$G$310,7,FALSE)</f>
        <v>11886.169351299999</v>
      </c>
      <c r="J220">
        <f>VLOOKUP($A220,[5]Forest!$A$1:$G$310,7,FALSE)</f>
        <v>320.91061465299998</v>
      </c>
      <c r="K220">
        <f>VLOOKUP($A220,[6]Sungai!$A$1:$G$310,7,FALSE)</f>
        <v>7589.3369363000002</v>
      </c>
      <c r="L220">
        <f>VLOOKUP($A220,[7]Burnscars!$A$1:$G$310,7,FALSE)</f>
        <v>2616.0634643499998</v>
      </c>
      <c r="M220">
        <f>VLOOKUP($A220,[8]Danau!$A$1:$G$310,7,FALSE)</f>
        <v>12198.0140852</v>
      </c>
      <c r="N220">
        <f>VLOOKUP($A220,[9]Irigasi!$A$1:$G$310,7,FALSE)</f>
        <v>7073.1499152400002</v>
      </c>
      <c r="O220">
        <f>VLOOKUP($A220,[10]BadanAir!$A$1:$G$310,7,FALSE)</f>
        <v>8179.8948205099996</v>
      </c>
      <c r="P220">
        <f>VLOOKUP($A220,[11]Deforestasi!$A$1:$G$310,7,FALSE)</f>
        <v>1737.77768023</v>
      </c>
      <c r="Q220">
        <f>VLOOKUP($A220,[12]Erosi!$A$1:$G$310,7,FALSE)</f>
        <v>1855.29689712</v>
      </c>
      <c r="R220">
        <f>VLOOKUP($A220,[13]Banjir!$A$1:$G$310,7,FALSE)</f>
        <v>4.9584121607999998E-3</v>
      </c>
      <c r="S220">
        <f>VLOOKUP($A220,[14]Longsor!$A$1:$G$310,7,FALSE)</f>
        <v>0.49742540269300001</v>
      </c>
      <c r="T220">
        <f>VLOOKUP($A220,[15]Kekeringan!$A$1:$G$310,7,FALSE)</f>
        <v>0.554287934797</v>
      </c>
      <c r="U220">
        <f>VLOOKUP($A220,[16]NDVI!$A$1:$G$310,7,FALSE)</f>
        <v>0.75594602751899997</v>
      </c>
      <c r="V220">
        <f>VLOOKUP($A220,[17]NDWI!$A$1:$G$310,7,FALSE)</f>
        <v>-0.71078590510600004</v>
      </c>
      <c r="W220">
        <f>VLOOKUP($A220,[18]NDMI!$A$1:$G$310,7,FALSE)</f>
        <v>0.26245220473000003</v>
      </c>
      <c r="X220">
        <f>VLOOKUP($A220,[19]AridityIndex!$A$1:$G$310,7,FALSE)</f>
        <v>0.63674293716700003</v>
      </c>
      <c r="Y220">
        <f>VLOOKUP($A220,[20]temp_delta!$A$1:$G$310,7,FALSE)</f>
        <v>1.41642378157</v>
      </c>
      <c r="Z220">
        <f>VLOOKUP($A220,[21]temp_annual!$A$1:$G$310,7,FALSE)</f>
        <v>24.0117225702</v>
      </c>
      <c r="AA220">
        <f>VLOOKUP($A220,[22]prec_delta!$A$1:$G$310,7,FALSE)</f>
        <v>-38.916772910100001</v>
      </c>
      <c r="AB220">
        <f>VLOOKUP($A220,[23]prec_annual!$A$1:$G$310,7,FALSE)</f>
        <v>1682.0658849700001</v>
      </c>
      <c r="AC220">
        <f>VLOOKUP($A220,[24]DaerahIrigasi!$A$1:$G$310,7,FALSE)</f>
        <v>5496.8206847499996</v>
      </c>
      <c r="AD220" s="1">
        <f>VLOOKUP($A220,[25]!_xlnm.Database,7,FALSE)</f>
        <v>3.99379456034</v>
      </c>
    </row>
    <row r="221" spans="1:30" x14ac:dyDescent="0.25">
      <c r="A221">
        <v>220</v>
      </c>
      <c r="B221" t="s">
        <v>337</v>
      </c>
      <c r="C221" t="s">
        <v>373</v>
      </c>
      <c r="D221" t="s">
        <v>222</v>
      </c>
      <c r="E221">
        <v>5313040</v>
      </c>
      <c r="F221">
        <f>VLOOKUP($A221,[1]Plantation_LC20!$A$1:$G$310,7,FALSE)</f>
        <v>18848.103384499998</v>
      </c>
      <c r="G221">
        <f>VLOOKUP($A221,[2]Jalan_RBI!$A$1:$G$310,7,FALSE)</f>
        <v>1078.6803488400001</v>
      </c>
      <c r="H221">
        <f>VLOOKUP($A221,[3]HTI!$A$1:$G$310,7,FALSE)</f>
        <v>119228.719012</v>
      </c>
      <c r="I221">
        <f>VLOOKUP($A221,[4]HKM_HTR!$A$1:$G$310,7,FALSE)</f>
        <v>17354.872575900001</v>
      </c>
      <c r="J221">
        <f>VLOOKUP($A221,[5]Forest!$A$1:$G$310,7,FALSE)</f>
        <v>509.604606752</v>
      </c>
      <c r="K221">
        <f>VLOOKUP($A221,[6]Sungai!$A$1:$G$310,7,FALSE)</f>
        <v>3718.72803746</v>
      </c>
      <c r="L221">
        <f>VLOOKUP($A221,[7]Burnscars!$A$1:$G$310,7,FALSE)</f>
        <v>31181.4133344</v>
      </c>
      <c r="M221">
        <f>VLOOKUP($A221,[8]Danau!$A$1:$G$310,7,FALSE)</f>
        <v>15968.3163386</v>
      </c>
      <c r="N221">
        <f>VLOOKUP($A221,[9]Irigasi!$A$1:$G$310,7,FALSE)</f>
        <v>13677.2107942</v>
      </c>
      <c r="O221">
        <f>VLOOKUP($A221,[10]BadanAir!$A$1:$G$310,7,FALSE)</f>
        <v>12586.570973600001</v>
      </c>
      <c r="P221">
        <f>VLOOKUP($A221,[11]Deforestasi!$A$1:$G$310,7,FALSE)</f>
        <v>1485.19697094</v>
      </c>
      <c r="Q221">
        <f>VLOOKUP($A221,[12]Erosi!$A$1:$G$310,7,FALSE)</f>
        <v>1220.58618955</v>
      </c>
      <c r="R221">
        <f>VLOOKUP($A221,[13]Banjir!$A$1:$G$310,7,FALSE)</f>
        <v>2.6997897984800002E-3</v>
      </c>
      <c r="S221">
        <f>VLOOKUP($A221,[14]Longsor!$A$1:$G$310,7,FALSE)</f>
        <v>0.351166138184</v>
      </c>
      <c r="T221">
        <f>VLOOKUP($A221,[15]Kekeringan!$A$1:$G$310,7,FALSE)</f>
        <v>0.75816022054099996</v>
      </c>
      <c r="U221">
        <f>VLOOKUP($A221,[16]NDVI!$A$1:$G$310,7,FALSE)</f>
        <v>0</v>
      </c>
      <c r="V221">
        <f>VLOOKUP($A221,[17]NDWI!$A$1:$G$310,7,FALSE)</f>
        <v>0</v>
      </c>
      <c r="W221">
        <f>VLOOKUP($A221,[18]NDMI!$A$1:$G$310,7,FALSE)</f>
        <v>0</v>
      </c>
      <c r="X221">
        <f>VLOOKUP($A221,[19]AridityIndex!$A$1:$G$310,7,FALSE)</f>
        <v>0.39452433927399999</v>
      </c>
      <c r="Y221">
        <f>VLOOKUP($A221,[20]temp_delta!$A$1:$G$310,7,FALSE)</f>
        <v>1.4219508514100001</v>
      </c>
      <c r="Z221">
        <f>VLOOKUP($A221,[21]temp_annual!$A$1:$G$310,7,FALSE)</f>
        <v>22.954172628799999</v>
      </c>
      <c r="AA221">
        <f>VLOOKUP($A221,[22]prec_delta!$A$1:$G$310,7,FALSE)</f>
        <v>-53.624438791300001</v>
      </c>
      <c r="AB221">
        <f>VLOOKUP($A221,[23]prec_annual!$A$1:$G$310,7,FALSE)</f>
        <v>2259.8233772100002</v>
      </c>
      <c r="AC221">
        <f>VLOOKUP($A221,[24]DaerahIrigasi!$A$1:$G$310,7,FALSE)</f>
        <v>3534.1077619399998</v>
      </c>
      <c r="AD221" s="1">
        <f>VLOOKUP($A221,[25]!_xlnm.Database,7,FALSE)</f>
        <v>4.8197569283800004</v>
      </c>
    </row>
    <row r="222" spans="1:30" x14ac:dyDescent="0.25">
      <c r="A222">
        <v>221</v>
      </c>
      <c r="B222" t="s">
        <v>337</v>
      </c>
      <c r="C222" t="s">
        <v>373</v>
      </c>
      <c r="D222" t="s">
        <v>223</v>
      </c>
      <c r="E222">
        <v>5313041</v>
      </c>
      <c r="F222">
        <f>VLOOKUP($A222,[1]Plantation_LC20!$A$1:$G$310,7,FALSE)</f>
        <v>11373.869082900001</v>
      </c>
      <c r="G222">
        <f>VLOOKUP($A222,[2]Jalan_RBI!$A$1:$G$310,7,FALSE)</f>
        <v>1522.5718897100001</v>
      </c>
      <c r="H222">
        <f>VLOOKUP($A222,[3]HTI!$A$1:$G$310,7,FALSE)</f>
        <v>104148.174749</v>
      </c>
      <c r="I222">
        <f>VLOOKUP($A222,[4]HKM_HTR!$A$1:$G$310,7,FALSE)</f>
        <v>9817.0558080600003</v>
      </c>
      <c r="J222">
        <f>VLOOKUP($A222,[5]Forest!$A$1:$G$310,7,FALSE)</f>
        <v>234.650902272</v>
      </c>
      <c r="K222">
        <f>VLOOKUP($A222,[6]Sungai!$A$1:$G$310,7,FALSE)</f>
        <v>6563.7268318200004</v>
      </c>
      <c r="L222">
        <f>VLOOKUP($A222,[7]Burnscars!$A$1:$G$310,7,FALSE)</f>
        <v>24322.735092700001</v>
      </c>
      <c r="M222">
        <f>VLOOKUP($A222,[8]Danau!$A$1:$G$310,7,FALSE)</f>
        <v>22457.9252323</v>
      </c>
      <c r="N222">
        <f>VLOOKUP($A222,[9]Irigasi!$A$1:$G$310,7,FALSE)</f>
        <v>14367.260417199999</v>
      </c>
      <c r="O222">
        <f>VLOOKUP($A222,[10]BadanAir!$A$1:$G$310,7,FALSE)</f>
        <v>12470.6102245</v>
      </c>
      <c r="P222">
        <f>VLOOKUP($A222,[11]Deforestasi!$A$1:$G$310,7,FALSE)</f>
        <v>1072.66769834</v>
      </c>
      <c r="Q222">
        <f>VLOOKUP($A222,[12]Erosi!$A$1:$G$310,7,FALSE)</f>
        <v>528.65735365499995</v>
      </c>
      <c r="R222">
        <f>VLOOKUP($A222,[13]Banjir!$A$1:$G$310,7,FALSE)</f>
        <v>1.46514765092E-3</v>
      </c>
      <c r="S222">
        <f>VLOOKUP($A222,[14]Longsor!$A$1:$G$310,7,FALSE)</f>
        <v>0.33103086349700001</v>
      </c>
      <c r="T222">
        <f>VLOOKUP($A222,[15]Kekeringan!$A$1:$G$310,7,FALSE)</f>
        <v>0.72939521900100002</v>
      </c>
      <c r="U222">
        <f>VLOOKUP($A222,[16]NDVI!$A$1:$G$310,7,FALSE)</f>
        <v>0</v>
      </c>
      <c r="V222">
        <f>VLOOKUP($A222,[17]NDWI!$A$1:$G$310,7,FALSE)</f>
        <v>0</v>
      </c>
      <c r="W222">
        <f>VLOOKUP($A222,[18]NDMI!$A$1:$G$310,7,FALSE)</f>
        <v>0</v>
      </c>
      <c r="X222">
        <f>VLOOKUP($A222,[19]AridityIndex!$A$1:$G$310,7,FALSE)</f>
        <v>0.474890621776</v>
      </c>
      <c r="Y222">
        <f>VLOOKUP($A222,[20]temp_delta!$A$1:$G$310,7,FALSE)</f>
        <v>1.40430752341</v>
      </c>
      <c r="Z222">
        <f>VLOOKUP($A222,[21]temp_annual!$A$1:$G$310,7,FALSE)</f>
        <v>23.542208237899999</v>
      </c>
      <c r="AA222">
        <f>VLOOKUP($A222,[22]prec_delta!$A$1:$G$310,7,FALSE)</f>
        <v>-47.338043195600001</v>
      </c>
      <c r="AB222">
        <f>VLOOKUP($A222,[23]prec_annual!$A$1:$G$310,7,FALSE)</f>
        <v>2033.1943999800001</v>
      </c>
      <c r="AC222">
        <f>VLOOKUP($A222,[24]DaerahIrigasi!$A$1:$G$310,7,FALSE)</f>
        <v>6860.9500544000002</v>
      </c>
      <c r="AD222" s="1">
        <f>VLOOKUP($A222,[25]!_xlnm.Database,7,FALSE)</f>
        <v>4.4435924869200001</v>
      </c>
    </row>
    <row r="223" spans="1:30" x14ac:dyDescent="0.25">
      <c r="A223">
        <v>222</v>
      </c>
      <c r="B223" t="s">
        <v>337</v>
      </c>
      <c r="C223" t="s">
        <v>373</v>
      </c>
      <c r="D223" t="s">
        <v>224</v>
      </c>
      <c r="E223">
        <v>5313042</v>
      </c>
      <c r="F223">
        <f>VLOOKUP($A223,[1]Plantation_LC20!$A$1:$G$310,7,FALSE)</f>
        <v>9321.5381291800004</v>
      </c>
      <c r="G223">
        <f>VLOOKUP($A223,[2]Jalan_RBI!$A$1:$G$310,7,FALSE)</f>
        <v>964.426734044</v>
      </c>
      <c r="H223">
        <f>VLOOKUP($A223,[3]HTI!$A$1:$G$310,7,FALSE)</f>
        <v>115875.32145</v>
      </c>
      <c r="I223">
        <f>VLOOKUP($A223,[4]HKM_HTR!$A$1:$G$310,7,FALSE)</f>
        <v>7943.6842127899999</v>
      </c>
      <c r="J223">
        <f>VLOOKUP($A223,[5]Forest!$A$1:$G$310,7,FALSE)</f>
        <v>160.48163513</v>
      </c>
      <c r="K223">
        <f>VLOOKUP($A223,[6]Sungai!$A$1:$G$310,7,FALSE)</f>
        <v>2750.0739107200002</v>
      </c>
      <c r="L223">
        <f>VLOOKUP($A223,[7]Burnscars!$A$1:$G$310,7,FALSE)</f>
        <v>22841.824854900002</v>
      </c>
      <c r="M223">
        <f>VLOOKUP($A223,[8]Danau!$A$1:$G$310,7,FALSE)</f>
        <v>18791.961776700002</v>
      </c>
      <c r="N223">
        <f>VLOOKUP($A223,[9]Irigasi!$A$1:$G$310,7,FALSE)</f>
        <v>9231.7693980399999</v>
      </c>
      <c r="O223">
        <f>VLOOKUP($A223,[10]BadanAir!$A$1:$G$310,7,FALSE)</f>
        <v>4398.9483523199997</v>
      </c>
      <c r="P223">
        <f>VLOOKUP($A223,[11]Deforestasi!$A$1:$G$310,7,FALSE)</f>
        <v>876.12453085699997</v>
      </c>
      <c r="Q223">
        <f>VLOOKUP($A223,[12]Erosi!$A$1:$G$310,7,FALSE)</f>
        <v>1524.40248051</v>
      </c>
      <c r="R223">
        <f>VLOOKUP($A223,[13]Banjir!$A$1:$G$310,7,FALSE)</f>
        <v>0</v>
      </c>
      <c r="S223">
        <f>VLOOKUP($A223,[14]Longsor!$A$1:$G$310,7,FALSE)</f>
        <v>0.50167657369300001</v>
      </c>
      <c r="T223">
        <f>VLOOKUP($A223,[15]Kekeringan!$A$1:$G$310,7,FALSE)</f>
        <v>0.75549196510200001</v>
      </c>
      <c r="U223">
        <f>VLOOKUP($A223,[16]NDVI!$A$1:$G$310,7,FALSE)</f>
        <v>0</v>
      </c>
      <c r="V223">
        <f>VLOOKUP($A223,[17]NDWI!$A$1:$G$310,7,FALSE)</f>
        <v>0</v>
      </c>
      <c r="W223">
        <f>VLOOKUP($A223,[18]NDMI!$A$1:$G$310,7,FALSE)</f>
        <v>0.356121842987</v>
      </c>
      <c r="X223">
        <f>VLOOKUP($A223,[19]AridityIndex!$A$1:$G$310,7,FALSE)</f>
        <v>0.200733822008</v>
      </c>
      <c r="Y223">
        <f>VLOOKUP($A223,[20]temp_delta!$A$1:$G$310,7,FALSE)</f>
        <v>1.42501499267</v>
      </c>
      <c r="Z223">
        <f>VLOOKUP($A223,[21]temp_annual!$A$1:$G$310,7,FALSE)</f>
        <v>21.673952629399999</v>
      </c>
      <c r="AA223">
        <f>VLOOKUP($A223,[22]prec_delta!$A$1:$G$310,7,FALSE)</f>
        <v>-64.312616321199997</v>
      </c>
      <c r="AB223">
        <f>VLOOKUP($A223,[23]prec_annual!$A$1:$G$310,7,FALSE)</f>
        <v>2729.77491581</v>
      </c>
      <c r="AC223">
        <f>VLOOKUP($A223,[24]DaerahIrigasi!$A$1:$G$310,7,FALSE)</f>
        <v>4868.6634442000004</v>
      </c>
      <c r="AD223" s="1">
        <f>VLOOKUP($A223,[25]!_xlnm.Database,7,FALSE)</f>
        <v>5.6931870141700003</v>
      </c>
    </row>
    <row r="224" spans="1:30" x14ac:dyDescent="0.25">
      <c r="A224">
        <v>223</v>
      </c>
      <c r="B224" t="s">
        <v>337</v>
      </c>
      <c r="C224" t="s">
        <v>373</v>
      </c>
      <c r="D224" t="s">
        <v>225</v>
      </c>
      <c r="E224">
        <v>5313110</v>
      </c>
      <c r="F224">
        <f>VLOOKUP($A224,[1]Plantation_LC20!$A$1:$G$310,7,FALSE)</f>
        <v>23709.328387099999</v>
      </c>
      <c r="G224">
        <f>VLOOKUP($A224,[2]Jalan_RBI!$A$1:$G$310,7,FALSE)</f>
        <v>599.31612895599994</v>
      </c>
      <c r="H224">
        <f>VLOOKUP($A224,[3]HTI!$A$1:$G$310,7,FALSE)</f>
        <v>130478.82883300001</v>
      </c>
      <c r="I224">
        <f>VLOOKUP($A224,[4]HKM_HTR!$A$1:$G$310,7,FALSE)</f>
        <v>22393.728336200002</v>
      </c>
      <c r="J224">
        <f>VLOOKUP($A224,[5]Forest!$A$1:$G$310,7,FALSE)</f>
        <v>576.11148150300005</v>
      </c>
      <c r="K224">
        <f>VLOOKUP($A224,[6]Sungai!$A$1:$G$310,7,FALSE)</f>
        <v>3875.9356270500002</v>
      </c>
      <c r="L224">
        <f>VLOOKUP($A224,[7]Burnscars!$A$1:$G$310,7,FALSE)</f>
        <v>33873.304134700003</v>
      </c>
      <c r="M224">
        <f>VLOOKUP($A224,[8]Danau!$A$1:$G$310,7,FALSE)</f>
        <v>4496.3747694200001</v>
      </c>
      <c r="N224">
        <f>VLOOKUP($A224,[9]Irigasi!$A$1:$G$310,7,FALSE)</f>
        <v>3419.1111856799998</v>
      </c>
      <c r="O224">
        <f>VLOOKUP($A224,[10]BadanAir!$A$1:$G$310,7,FALSE)</f>
        <v>10313.096644400001</v>
      </c>
      <c r="P224">
        <f>VLOOKUP($A224,[11]Deforestasi!$A$1:$G$310,7,FALSE)</f>
        <v>1496.83278023</v>
      </c>
      <c r="Q224">
        <f>VLOOKUP($A224,[12]Erosi!$A$1:$G$310,7,FALSE)</f>
        <v>1095.74652122</v>
      </c>
      <c r="R224">
        <f>VLOOKUP($A224,[13]Banjir!$A$1:$G$310,7,FALSE)</f>
        <v>5.6767526043800002E-3</v>
      </c>
      <c r="S224">
        <f>VLOOKUP($A224,[14]Longsor!$A$1:$G$310,7,FALSE)</f>
        <v>0.36241346758999998</v>
      </c>
      <c r="T224">
        <f>VLOOKUP($A224,[15]Kekeringan!$A$1:$G$310,7,FALSE)</f>
        <v>0.77169576478599999</v>
      </c>
      <c r="U224">
        <f>VLOOKUP($A224,[16]NDVI!$A$1:$G$310,7,FALSE)</f>
        <v>0</v>
      </c>
      <c r="V224">
        <f>VLOOKUP($A224,[17]NDWI!$A$1:$G$310,7,FALSE)</f>
        <v>0</v>
      </c>
      <c r="W224">
        <f>VLOOKUP($A224,[18]NDMI!$A$1:$G$310,7,FALSE)</f>
        <v>0</v>
      </c>
      <c r="X224">
        <f>VLOOKUP($A224,[19]AridityIndex!$A$1:$G$310,7,FALSE)</f>
        <v>0.122950228615</v>
      </c>
      <c r="Y224">
        <f>VLOOKUP($A224,[20]temp_delta!$A$1:$G$310,7,FALSE)</f>
        <v>1.4300342887499999</v>
      </c>
      <c r="Z224">
        <f>VLOOKUP($A224,[21]temp_annual!$A$1:$G$310,7,FALSE)</f>
        <v>19.628516986699999</v>
      </c>
      <c r="AA224">
        <f>VLOOKUP($A224,[22]prec_delta!$A$1:$G$310,7,FALSE)</f>
        <v>-66.482865407399999</v>
      </c>
      <c r="AB224">
        <f>VLOOKUP($A224,[23]prec_annual!$A$1:$G$310,7,FALSE)</f>
        <v>2850.2990219899998</v>
      </c>
      <c r="AC224">
        <f>VLOOKUP($A224,[24]DaerahIrigasi!$A$1:$G$310,7,FALSE)</f>
        <v>9452.6974342499998</v>
      </c>
      <c r="AD224" s="1">
        <f>VLOOKUP($A224,[25]!_xlnm.Database,7,FALSE)</f>
        <v>6</v>
      </c>
    </row>
    <row r="225" spans="1:30" x14ac:dyDescent="0.25">
      <c r="A225">
        <v>224</v>
      </c>
      <c r="B225" t="s">
        <v>337</v>
      </c>
      <c r="C225" t="s">
        <v>373</v>
      </c>
      <c r="D225" t="s">
        <v>226</v>
      </c>
      <c r="E225">
        <v>5313120</v>
      </c>
      <c r="F225">
        <f>VLOOKUP($A225,[1]Plantation_LC20!$A$1:$G$310,7,FALSE)</f>
        <v>18237.805536899999</v>
      </c>
      <c r="G225">
        <f>VLOOKUP($A225,[2]Jalan_RBI!$A$1:$G$310,7,FALSE)</f>
        <v>359.63689320399999</v>
      </c>
      <c r="H225">
        <f>VLOOKUP($A225,[3]HTI!$A$1:$G$310,7,FALSE)</f>
        <v>127176.40091700001</v>
      </c>
      <c r="I225">
        <f>VLOOKUP($A225,[4]HKM_HTR!$A$1:$G$310,7,FALSE)</f>
        <v>17460.1540881</v>
      </c>
      <c r="J225">
        <f>VLOOKUP($A225,[5]Forest!$A$1:$G$310,7,FALSE)</f>
        <v>597.66485090000003</v>
      </c>
      <c r="K225">
        <f>VLOOKUP($A225,[6]Sungai!$A$1:$G$310,7,FALSE)</f>
        <v>2521.3468526199999</v>
      </c>
      <c r="L225">
        <f>VLOOKUP($A225,[7]Burnscars!$A$1:$G$310,7,FALSE)</f>
        <v>26688.647165599999</v>
      </c>
      <c r="M225">
        <f>VLOOKUP($A225,[8]Danau!$A$1:$G$310,7,FALSE)</f>
        <v>11011.418218700001</v>
      </c>
      <c r="N225">
        <f>VLOOKUP($A225,[9]Irigasi!$A$1:$G$310,7,FALSE)</f>
        <v>8212.0176181799998</v>
      </c>
      <c r="O225">
        <f>VLOOKUP($A225,[10]BadanAir!$A$1:$G$310,7,FALSE)</f>
        <v>9465.4728020599996</v>
      </c>
      <c r="P225">
        <f>VLOOKUP($A225,[11]Deforestasi!$A$1:$G$310,7,FALSE)</f>
        <v>897.17742561</v>
      </c>
      <c r="Q225">
        <f>VLOOKUP($A225,[12]Erosi!$A$1:$G$310,7,FALSE)</f>
        <v>2331.7174204299999</v>
      </c>
      <c r="R225">
        <f>VLOOKUP($A225,[13]Banjir!$A$1:$G$310,7,FALSE)</f>
        <v>3.5895460157799999E-2</v>
      </c>
      <c r="S225">
        <f>VLOOKUP($A225,[14]Longsor!$A$1:$G$310,7,FALSE)</f>
        <v>0.35639994895400001</v>
      </c>
      <c r="T225">
        <f>VLOOKUP($A225,[15]Kekeringan!$A$1:$G$310,7,FALSE)</f>
        <v>0.737070520103</v>
      </c>
      <c r="U225">
        <f>VLOOKUP($A225,[16]NDVI!$A$1:$G$310,7,FALSE)</f>
        <v>0.76385849916199999</v>
      </c>
      <c r="V225">
        <f>VLOOKUP($A225,[17]NDWI!$A$1:$G$310,7,FALSE)</f>
        <v>-0.70601581809299996</v>
      </c>
      <c r="W225">
        <f>VLOOKUP($A225,[18]NDMI!$A$1:$G$310,7,FALSE)</f>
        <v>0.299831491477</v>
      </c>
      <c r="X225">
        <f>VLOOKUP($A225,[19]AridityIndex!$A$1:$G$310,7,FALSE)</f>
        <v>0.115476795336</v>
      </c>
      <c r="Y225">
        <f>VLOOKUP($A225,[20]temp_delta!$A$1:$G$310,7,FALSE)</f>
        <v>1.42475739957</v>
      </c>
      <c r="Z225">
        <f>VLOOKUP($A225,[21]temp_annual!$A$1:$G$310,7,FALSE)</f>
        <v>21.360660918600001</v>
      </c>
      <c r="AA225">
        <f>VLOOKUP($A225,[22]prec_delta!$A$1:$G$310,7,FALSE)</f>
        <v>-66.324656963099997</v>
      </c>
      <c r="AB225">
        <f>VLOOKUP($A225,[23]prec_annual!$A$1:$G$310,7,FALSE)</f>
        <v>2932.9025324600002</v>
      </c>
      <c r="AC225">
        <f>VLOOKUP($A225,[24]DaerahIrigasi!$A$1:$G$310,7,FALSE)</f>
        <v>11456.5682351</v>
      </c>
      <c r="AD225" s="1">
        <f>VLOOKUP($A225,[25]!_xlnm.Database,7,FALSE)</f>
        <v>6</v>
      </c>
    </row>
    <row r="226" spans="1:30" x14ac:dyDescent="0.25">
      <c r="A226">
        <v>225</v>
      </c>
      <c r="B226" t="s">
        <v>337</v>
      </c>
      <c r="C226" t="s">
        <v>373</v>
      </c>
      <c r="D226" t="s">
        <v>227</v>
      </c>
      <c r="E226">
        <v>5313121</v>
      </c>
      <c r="F226">
        <f>VLOOKUP($A226,[1]Plantation_LC20!$A$1:$G$310,7,FALSE)</f>
        <v>28186.2582487</v>
      </c>
      <c r="G226">
        <f>VLOOKUP($A226,[2]Jalan_RBI!$A$1:$G$310,7,FALSE)</f>
        <v>419.30730186300002</v>
      </c>
      <c r="H226">
        <f>VLOOKUP($A226,[3]HTI!$A$1:$G$310,7,FALSE)</f>
        <v>135645.70998099999</v>
      </c>
      <c r="I226">
        <f>VLOOKUP($A226,[4]HKM_HTR!$A$1:$G$310,7,FALSE)</f>
        <v>26941.050878900001</v>
      </c>
      <c r="J226">
        <f>VLOOKUP($A226,[5]Forest!$A$1:$G$310,7,FALSE)</f>
        <v>230.694676292</v>
      </c>
      <c r="K226">
        <f>VLOOKUP($A226,[6]Sungai!$A$1:$G$310,7,FALSE)</f>
        <v>1024.79176616</v>
      </c>
      <c r="L226">
        <f>VLOOKUP($A226,[7]Burnscars!$A$1:$G$310,7,FALSE)</f>
        <v>33665.211246699997</v>
      </c>
      <c r="M226">
        <f>VLOOKUP($A226,[8]Danau!$A$1:$G$310,7,FALSE)</f>
        <v>4333.8498030999999</v>
      </c>
      <c r="N226">
        <f>VLOOKUP($A226,[9]Irigasi!$A$1:$G$310,7,FALSE)</f>
        <v>3134.9640292399999</v>
      </c>
      <c r="O226">
        <f>VLOOKUP($A226,[10]BadanAir!$A$1:$G$310,7,FALSE)</f>
        <v>6554.3077172699996</v>
      </c>
      <c r="P226">
        <f>VLOOKUP($A226,[11]Deforestasi!$A$1:$G$310,7,FALSE)</f>
        <v>2540.49979261</v>
      </c>
      <c r="Q226">
        <f>VLOOKUP($A226,[12]Erosi!$A$1:$G$310,7,FALSE)</f>
        <v>2884.81223318</v>
      </c>
      <c r="R226">
        <f>VLOOKUP($A226,[13]Banjir!$A$1:$G$310,7,FALSE)</f>
        <v>0</v>
      </c>
      <c r="S226">
        <f>VLOOKUP($A226,[14]Longsor!$A$1:$G$310,7,FALSE)</f>
        <v>0.47093483074999998</v>
      </c>
      <c r="T226">
        <f>VLOOKUP($A226,[15]Kekeringan!$A$1:$G$310,7,FALSE)</f>
        <v>0.72568625829300004</v>
      </c>
      <c r="U226">
        <f>VLOOKUP($A226,[16]NDVI!$A$1:$G$310,7,FALSE)</f>
        <v>0.79792371652000005</v>
      </c>
      <c r="V226">
        <f>VLOOKUP($A226,[17]NDWI!$A$1:$G$310,7,FALSE)</f>
        <v>-0.74249355013700002</v>
      </c>
      <c r="W226">
        <f>VLOOKUP($A226,[18]NDMI!$A$1:$G$310,7,FALSE)</f>
        <v>0.33720250539199997</v>
      </c>
      <c r="X226">
        <f>VLOOKUP($A226,[19]AridityIndex!$A$1:$G$310,7,FALSE)</f>
        <v>0.265847857302</v>
      </c>
      <c r="Y226">
        <f>VLOOKUP($A226,[20]temp_delta!$A$1:$G$310,7,FALSE)</f>
        <v>1.42291958232</v>
      </c>
      <c r="Z226">
        <f>VLOOKUP($A226,[21]temp_annual!$A$1:$G$310,7,FALSE)</f>
        <v>21.9893058758</v>
      </c>
      <c r="AA226">
        <f>VLOOKUP($A226,[22]prec_delta!$A$1:$G$310,7,FALSE)</f>
        <v>-56.795467155899999</v>
      </c>
      <c r="AB226">
        <f>VLOOKUP($A226,[23]prec_annual!$A$1:$G$310,7,FALSE)</f>
        <v>2577.0955329399999</v>
      </c>
      <c r="AC226">
        <f>VLOOKUP($A226,[24]DaerahIrigasi!$A$1:$G$310,7,FALSE)</f>
        <v>14386.7121279</v>
      </c>
      <c r="AD226" s="1">
        <f>VLOOKUP($A226,[25]!_xlnm.Database,7,FALSE)</f>
        <v>5.6817462828199998</v>
      </c>
    </row>
    <row r="227" spans="1:30" x14ac:dyDescent="0.25">
      <c r="A227">
        <v>226</v>
      </c>
      <c r="B227" t="s">
        <v>337</v>
      </c>
      <c r="C227" t="s">
        <v>373</v>
      </c>
      <c r="D227" t="s">
        <v>228</v>
      </c>
      <c r="E227">
        <v>5313122</v>
      </c>
      <c r="F227">
        <f>VLOOKUP($A227,[1]Plantation_LC20!$A$1:$G$310,7,FALSE)</f>
        <v>11391.958960800001</v>
      </c>
      <c r="G227">
        <f>VLOOKUP($A227,[2]Jalan_RBI!$A$1:$G$310,7,FALSE)</f>
        <v>494.39496898700003</v>
      </c>
      <c r="H227">
        <f>VLOOKUP($A227,[3]HTI!$A$1:$G$310,7,FALSE)</f>
        <v>120332.385777</v>
      </c>
      <c r="I227">
        <f>VLOOKUP($A227,[4]HKM_HTR!$A$1:$G$310,7,FALSE)</f>
        <v>11184.7136452</v>
      </c>
      <c r="J227">
        <f>VLOOKUP($A227,[5]Forest!$A$1:$G$310,7,FALSE)</f>
        <v>140.312795204</v>
      </c>
      <c r="K227">
        <f>VLOOKUP($A227,[6]Sungai!$A$1:$G$310,7,FALSE)</f>
        <v>1932.3024031699999</v>
      </c>
      <c r="L227">
        <f>VLOOKUP($A227,[7]Burnscars!$A$1:$G$310,7,FALSE)</f>
        <v>18662.626608400002</v>
      </c>
      <c r="M227">
        <f>VLOOKUP($A227,[8]Danau!$A$1:$G$310,7,FALSE)</f>
        <v>18775.792938899998</v>
      </c>
      <c r="N227">
        <f>VLOOKUP($A227,[9]Irigasi!$A$1:$G$310,7,FALSE)</f>
        <v>8724.3919333400008</v>
      </c>
      <c r="O227">
        <f>VLOOKUP($A227,[10]BadanAir!$A$1:$G$310,7,FALSE)</f>
        <v>2616.74084262</v>
      </c>
      <c r="P227">
        <f>VLOOKUP($A227,[11]Deforestasi!$A$1:$G$310,7,FALSE)</f>
        <v>865.573399827</v>
      </c>
      <c r="Q227">
        <f>VLOOKUP($A227,[12]Erosi!$A$1:$G$310,7,FALSE)</f>
        <v>3387.6340722199998</v>
      </c>
      <c r="R227">
        <f>VLOOKUP($A227,[13]Banjir!$A$1:$G$310,7,FALSE)</f>
        <v>0</v>
      </c>
      <c r="S227">
        <f>VLOOKUP($A227,[14]Longsor!$A$1:$G$310,7,FALSE)</f>
        <v>0.62093845565700001</v>
      </c>
      <c r="T227">
        <f>VLOOKUP($A227,[15]Kekeringan!$A$1:$G$310,7,FALSE)</f>
        <v>0.72827820425199996</v>
      </c>
      <c r="U227">
        <f>VLOOKUP($A227,[16]NDVI!$A$1:$G$310,7,FALSE)</f>
        <v>0.81506412627199998</v>
      </c>
      <c r="V227">
        <f>VLOOKUP($A227,[17]NDWI!$A$1:$G$310,7,FALSE)</f>
        <v>-0.74313515692400001</v>
      </c>
      <c r="W227">
        <f>VLOOKUP($A227,[18]NDMI!$A$1:$G$310,7,FALSE)</f>
        <v>0.32657872883099998</v>
      </c>
      <c r="X227">
        <f>VLOOKUP($A227,[19]AridityIndex!$A$1:$G$310,7,FALSE)</f>
        <v>0.117311130392</v>
      </c>
      <c r="Y227">
        <f>VLOOKUP($A227,[20]temp_delta!$A$1:$G$310,7,FALSE)</f>
        <v>1.4208414653000001</v>
      </c>
      <c r="Z227">
        <f>VLOOKUP($A227,[21]temp_annual!$A$1:$G$310,7,FALSE)</f>
        <v>21.649664236500001</v>
      </c>
      <c r="AA227">
        <f>VLOOKUP($A227,[22]prec_delta!$A$1:$G$310,7,FALSE)</f>
        <v>-67.614382075999998</v>
      </c>
      <c r="AB227">
        <f>VLOOKUP($A227,[23]prec_annual!$A$1:$G$310,7,FALSE)</f>
        <v>2941.8410662699998</v>
      </c>
      <c r="AC227">
        <f>VLOOKUP($A227,[24]DaerahIrigasi!$A$1:$G$310,7,FALSE)</f>
        <v>8187.4881561900002</v>
      </c>
      <c r="AD227" s="1">
        <f>VLOOKUP($A227,[25]!_xlnm.Database,7,FALSE)</f>
        <v>5.99503058104</v>
      </c>
    </row>
    <row r="228" spans="1:30" x14ac:dyDescent="0.25">
      <c r="A228">
        <v>227</v>
      </c>
      <c r="B228" t="s">
        <v>337</v>
      </c>
      <c r="C228" t="s">
        <v>373</v>
      </c>
      <c r="D228" t="s">
        <v>229</v>
      </c>
      <c r="E228">
        <v>5313123</v>
      </c>
      <c r="F228">
        <f>VLOOKUP($A228,[1]Plantation_LC20!$A$1:$G$310,7,FALSE)</f>
        <v>25798.841868799998</v>
      </c>
      <c r="G228">
        <f>VLOOKUP($A228,[2]Jalan_RBI!$A$1:$G$310,7,FALSE)</f>
        <v>1102.0664730999999</v>
      </c>
      <c r="H228">
        <f>VLOOKUP($A228,[3]HTI!$A$1:$G$310,7,FALSE)</f>
        <v>134976.82135799999</v>
      </c>
      <c r="I228">
        <f>VLOOKUP($A228,[4]HKM_HTR!$A$1:$G$310,7,FALSE)</f>
        <v>25216.959668799998</v>
      </c>
      <c r="J228">
        <f>VLOOKUP($A228,[5]Forest!$A$1:$G$310,7,FALSE)</f>
        <v>131.39231169199999</v>
      </c>
      <c r="K228">
        <f>VLOOKUP($A228,[6]Sungai!$A$1:$G$310,7,FALSE)</f>
        <v>1147.5936536199999</v>
      </c>
      <c r="L228">
        <f>VLOOKUP($A228,[7]Burnscars!$A$1:$G$310,7,FALSE)</f>
        <v>31700.828064099998</v>
      </c>
      <c r="M228">
        <f>VLOOKUP($A228,[8]Danau!$A$1:$G$310,7,FALSE)</f>
        <v>11775.1647617</v>
      </c>
      <c r="N228">
        <f>VLOOKUP($A228,[9]Irigasi!$A$1:$G$310,7,FALSE)</f>
        <v>9407.4333404699992</v>
      </c>
      <c r="O228">
        <f>VLOOKUP($A228,[10]BadanAir!$A$1:$G$310,7,FALSE)</f>
        <v>8416.2668796399994</v>
      </c>
      <c r="P228">
        <f>VLOOKUP($A228,[11]Deforestasi!$A$1:$G$310,7,FALSE)</f>
        <v>2056.8297251099998</v>
      </c>
      <c r="Q228">
        <f>VLOOKUP($A228,[12]Erosi!$A$1:$G$310,7,FALSE)</f>
        <v>2511.7058296499999</v>
      </c>
      <c r="R228">
        <f>VLOOKUP($A228,[13]Banjir!$A$1:$G$310,7,FALSE)</f>
        <v>0</v>
      </c>
      <c r="S228">
        <f>VLOOKUP($A228,[14]Longsor!$A$1:$G$310,7,FALSE)</f>
        <v>0.70588235294099999</v>
      </c>
      <c r="T228">
        <f>VLOOKUP($A228,[15]Kekeringan!$A$1:$G$310,7,FALSE)</f>
        <v>0.65933802468000002</v>
      </c>
      <c r="U228">
        <f>VLOOKUP($A228,[16]NDVI!$A$1:$G$310,7,FALSE)</f>
        <v>0.81184142565499995</v>
      </c>
      <c r="V228">
        <f>VLOOKUP($A228,[17]NDWI!$A$1:$G$310,7,FALSE)</f>
        <v>-0.743423704056</v>
      </c>
      <c r="W228">
        <f>VLOOKUP($A228,[18]NDMI!$A$1:$G$310,7,FALSE)</f>
        <v>0.333590325789</v>
      </c>
      <c r="X228">
        <f>VLOOKUP($A228,[19]AridityIndex!$A$1:$G$310,7,FALSE)</f>
        <v>0.39174984187700002</v>
      </c>
      <c r="Y228">
        <f>VLOOKUP($A228,[20]temp_delta!$A$1:$G$310,7,FALSE)</f>
        <v>1.4286563667000001</v>
      </c>
      <c r="Z228">
        <f>VLOOKUP($A228,[21]temp_annual!$A$1:$G$310,7,FALSE)</f>
        <v>23.7117099385</v>
      </c>
      <c r="AA228">
        <f>VLOOKUP($A228,[22]prec_delta!$A$1:$G$310,7,FALSE)</f>
        <v>-48.120398101500001</v>
      </c>
      <c r="AB228">
        <f>VLOOKUP($A228,[23]prec_annual!$A$1:$G$310,7,FALSE)</f>
        <v>2306.79569064</v>
      </c>
      <c r="AC228">
        <f>VLOOKUP($A228,[24]DaerahIrigasi!$A$1:$G$310,7,FALSE)</f>
        <v>18947.398019699998</v>
      </c>
      <c r="AD228" s="1">
        <f>VLOOKUP($A228,[25]!_xlnm.Database,7,FALSE)</f>
        <v>4.876114082</v>
      </c>
    </row>
    <row r="229" spans="1:30" x14ac:dyDescent="0.25">
      <c r="A229">
        <v>228</v>
      </c>
      <c r="B229" t="s">
        <v>337</v>
      </c>
      <c r="C229" t="s">
        <v>373</v>
      </c>
      <c r="D229" t="s">
        <v>230</v>
      </c>
      <c r="E229">
        <v>5313130</v>
      </c>
      <c r="F229">
        <f>VLOOKUP($A229,[1]Plantation_LC20!$A$1:$G$310,7,FALSE)</f>
        <v>37157.334431099996</v>
      </c>
      <c r="G229">
        <f>VLOOKUP($A229,[2]Jalan_RBI!$A$1:$G$310,7,FALSE)</f>
        <v>540.05600721200005</v>
      </c>
      <c r="H229">
        <f>VLOOKUP($A229,[3]HTI!$A$1:$G$310,7,FALSE)</f>
        <v>145907.219129</v>
      </c>
      <c r="I229">
        <f>VLOOKUP($A229,[4]HKM_HTR!$A$1:$G$310,7,FALSE)</f>
        <v>36041.344419399997</v>
      </c>
      <c r="J229">
        <f>VLOOKUP($A229,[5]Forest!$A$1:$G$310,7,FALSE)</f>
        <v>105.847776892</v>
      </c>
      <c r="K229">
        <f>VLOOKUP($A229,[6]Sungai!$A$1:$G$310,7,FALSE)</f>
        <v>1695.1303612900001</v>
      </c>
      <c r="L229">
        <f>VLOOKUP($A229,[7]Burnscars!$A$1:$G$310,7,FALSE)</f>
        <v>37311.823707299998</v>
      </c>
      <c r="M229">
        <f>VLOOKUP($A229,[8]Danau!$A$1:$G$310,7,FALSE)</f>
        <v>13346.281188000001</v>
      </c>
      <c r="N229">
        <f>VLOOKUP($A229,[9]Irigasi!$A$1:$G$310,7,FALSE)</f>
        <v>10919.940669199999</v>
      </c>
      <c r="O229">
        <f>VLOOKUP($A229,[10]BadanAir!$A$1:$G$310,7,FALSE)</f>
        <v>3549.3572155400002</v>
      </c>
      <c r="P229">
        <f>VLOOKUP($A229,[11]Deforestasi!$A$1:$G$310,7,FALSE)</f>
        <v>2932.4658808600002</v>
      </c>
      <c r="Q229">
        <f>VLOOKUP($A229,[12]Erosi!$A$1:$G$310,7,FALSE)</f>
        <v>2228.3713599600001</v>
      </c>
      <c r="R229">
        <f>VLOOKUP($A229,[13]Banjir!$A$1:$G$310,7,FALSE)</f>
        <v>0</v>
      </c>
      <c r="S229">
        <f>VLOOKUP($A229,[14]Longsor!$A$1:$G$310,7,FALSE)</f>
        <v>0.789355495879</v>
      </c>
      <c r="T229">
        <f>VLOOKUP($A229,[15]Kekeringan!$A$1:$G$310,7,FALSE)</f>
        <v>0.63524897764900001</v>
      </c>
      <c r="U229">
        <f>VLOOKUP($A229,[16]NDVI!$A$1:$G$310,7,FALSE)</f>
        <v>0.80949659229100002</v>
      </c>
      <c r="V229">
        <f>VLOOKUP($A229,[17]NDWI!$A$1:$G$310,7,FALSE)</f>
        <v>-0.75039947600099999</v>
      </c>
      <c r="W229">
        <f>VLOOKUP($A229,[18]NDMI!$A$1:$G$310,7,FALSE)</f>
        <v>0.34854032885800001</v>
      </c>
      <c r="X229">
        <f>VLOOKUP($A229,[19]AridityIndex!$A$1:$G$310,7,FALSE)</f>
        <v>0.43205916654299997</v>
      </c>
      <c r="Y229">
        <f>VLOOKUP($A229,[20]temp_delta!$A$1:$G$310,7,FALSE)</f>
        <v>1.4301651582799999</v>
      </c>
      <c r="Z229">
        <f>VLOOKUP($A229,[21]temp_annual!$A$1:$G$310,7,FALSE)</f>
        <v>23.8805435236</v>
      </c>
      <c r="AA229">
        <f>VLOOKUP($A229,[22]prec_delta!$A$1:$G$310,7,FALSE)</f>
        <v>-45.912468023700001</v>
      </c>
      <c r="AB229">
        <f>VLOOKUP($A229,[23]prec_annual!$A$1:$G$310,7,FALSE)</f>
        <v>2201.56284835</v>
      </c>
      <c r="AC229">
        <f>VLOOKUP($A229,[24]DaerahIrigasi!$A$1:$G$310,7,FALSE)</f>
        <v>25080.645985399999</v>
      </c>
      <c r="AD229" s="1">
        <f>VLOOKUP($A229,[25]!_xlnm.Database,7,FALSE)</f>
        <v>4.7754421705699999</v>
      </c>
    </row>
    <row r="230" spans="1:30" x14ac:dyDescent="0.25">
      <c r="A230">
        <v>229</v>
      </c>
      <c r="B230" t="s">
        <v>337</v>
      </c>
      <c r="C230" t="s">
        <v>373</v>
      </c>
      <c r="D230" t="s">
        <v>231</v>
      </c>
      <c r="E230">
        <v>5313131</v>
      </c>
      <c r="F230">
        <f>VLOOKUP($A230,[1]Plantation_LC20!$A$1:$G$310,7,FALSE)</f>
        <v>33978.437969500003</v>
      </c>
      <c r="G230">
        <f>VLOOKUP($A230,[2]Jalan_RBI!$A$1:$G$310,7,FALSE)</f>
        <v>712.97864111299998</v>
      </c>
      <c r="H230">
        <f>VLOOKUP($A230,[3]HTI!$A$1:$G$310,7,FALSE)</f>
        <v>143144.21583299999</v>
      </c>
      <c r="I230">
        <f>VLOOKUP($A230,[4]HKM_HTR!$A$1:$G$310,7,FALSE)</f>
        <v>33352.482151999997</v>
      </c>
      <c r="J230">
        <f>VLOOKUP($A230,[5]Forest!$A$1:$G$310,7,FALSE)</f>
        <v>34.771933036900002</v>
      </c>
      <c r="K230">
        <f>VLOOKUP($A230,[6]Sungai!$A$1:$G$310,7,FALSE)</f>
        <v>1540.1844521800001</v>
      </c>
      <c r="L230">
        <f>VLOOKUP($A230,[7]Burnscars!$A$1:$G$310,7,FALSE)</f>
        <v>39174.366914899998</v>
      </c>
      <c r="M230">
        <f>VLOOKUP($A230,[8]Danau!$A$1:$G$310,7,FALSE)</f>
        <v>14795.5451715</v>
      </c>
      <c r="N230">
        <f>VLOOKUP($A230,[9]Irigasi!$A$1:$G$310,7,FALSE)</f>
        <v>12108.435913400001</v>
      </c>
      <c r="O230">
        <f>VLOOKUP($A230,[10]BadanAir!$A$1:$G$310,7,FALSE)</f>
        <v>3841.8766706900001</v>
      </c>
      <c r="P230">
        <f>VLOOKUP($A230,[11]Deforestasi!$A$1:$G$310,7,FALSE)</f>
        <v>2762.9800545799999</v>
      </c>
      <c r="Q230">
        <f>VLOOKUP($A230,[12]Erosi!$A$1:$G$310,7,FALSE)</f>
        <v>2821.27490932</v>
      </c>
      <c r="R230">
        <f>VLOOKUP($A230,[13]Banjir!$A$1:$G$310,7,FALSE)</f>
        <v>0</v>
      </c>
      <c r="S230">
        <f>VLOOKUP($A230,[14]Longsor!$A$1:$G$310,7,FALSE)</f>
        <v>0.70755921969299995</v>
      </c>
      <c r="T230">
        <f>VLOOKUP($A230,[15]Kekeringan!$A$1:$G$310,7,FALSE)</f>
        <v>0.62778645047899995</v>
      </c>
      <c r="U230">
        <f>VLOOKUP($A230,[16]NDVI!$A$1:$G$310,7,FALSE)</f>
        <v>0.83179337342500004</v>
      </c>
      <c r="V230">
        <f>VLOOKUP($A230,[17]NDWI!$A$1:$G$310,7,FALSE)</f>
        <v>-0.76429058045999998</v>
      </c>
      <c r="W230">
        <f>VLOOKUP($A230,[18]NDMI!$A$1:$G$310,7,FALSE)</f>
        <v>0.35717060954899998</v>
      </c>
      <c r="X230">
        <f>VLOOKUP($A230,[19]AridityIndex!$A$1:$G$310,7,FALSE)</f>
        <v>0.485015379069</v>
      </c>
      <c r="Y230">
        <f>VLOOKUP($A230,[20]temp_delta!$A$1:$G$310,7,FALSE)</f>
        <v>1.4323667330500001</v>
      </c>
      <c r="Z230">
        <f>VLOOKUP($A230,[21]temp_annual!$A$1:$G$310,7,FALSE)</f>
        <v>24.428265974199999</v>
      </c>
      <c r="AA230">
        <f>VLOOKUP($A230,[22]prec_delta!$A$1:$G$310,7,FALSE)</f>
        <v>-42.4455469878</v>
      </c>
      <c r="AB230">
        <f>VLOOKUP($A230,[23]prec_annual!$A$1:$G$310,7,FALSE)</f>
        <v>2087.1403733900001</v>
      </c>
      <c r="AC230">
        <f>VLOOKUP($A230,[24]DaerahIrigasi!$A$1:$G$310,7,FALSE)</f>
        <v>25549.235548199998</v>
      </c>
      <c r="AD230" s="1">
        <f>VLOOKUP($A230,[25]!_xlnm.Database,7,FALSE)</f>
        <v>4.4275429633099996</v>
      </c>
    </row>
    <row r="231" spans="1:30" x14ac:dyDescent="0.25">
      <c r="A231">
        <v>230</v>
      </c>
      <c r="B231" t="s">
        <v>337</v>
      </c>
      <c r="C231" t="s">
        <v>373</v>
      </c>
      <c r="D231" t="s">
        <v>232</v>
      </c>
      <c r="E231">
        <v>5313140</v>
      </c>
      <c r="F231">
        <f>VLOOKUP($A231,[1]Plantation_LC20!$A$1:$G$310,7,FALSE)</f>
        <v>47298.723772400001</v>
      </c>
      <c r="G231">
        <f>VLOOKUP($A231,[2]Jalan_RBI!$A$1:$G$310,7,FALSE)</f>
        <v>594.11951021499999</v>
      </c>
      <c r="H231">
        <f>VLOOKUP($A231,[3]HTI!$A$1:$G$310,7,FALSE)</f>
        <v>155990.52922999999</v>
      </c>
      <c r="I231">
        <f>VLOOKUP($A231,[4]HKM_HTR!$A$1:$G$310,7,FALSE)</f>
        <v>40109.926915199998</v>
      </c>
      <c r="J231">
        <f>VLOOKUP($A231,[5]Forest!$A$1:$G$310,7,FALSE)</f>
        <v>217.794037059</v>
      </c>
      <c r="K231">
        <f>VLOOKUP($A231,[6]Sungai!$A$1:$G$310,7,FALSE)</f>
        <v>2250.4663051299999</v>
      </c>
      <c r="L231">
        <f>VLOOKUP($A231,[7]Burnscars!$A$1:$G$310,7,FALSE)</f>
        <v>48989.658416899998</v>
      </c>
      <c r="M231">
        <f>VLOOKUP($A231,[8]Danau!$A$1:$G$310,7,FALSE)</f>
        <v>29068.486308700001</v>
      </c>
      <c r="N231">
        <f>VLOOKUP($A231,[9]Irigasi!$A$1:$G$310,7,FALSE)</f>
        <v>26567.358729700001</v>
      </c>
      <c r="O231">
        <f>VLOOKUP($A231,[10]BadanAir!$A$1:$G$310,7,FALSE)</f>
        <v>3928.7389036999998</v>
      </c>
      <c r="P231">
        <f>VLOOKUP($A231,[11]Deforestasi!$A$1:$G$310,7,FALSE)</f>
        <v>1080.0414731599999</v>
      </c>
      <c r="Q231">
        <f>VLOOKUP($A231,[12]Erosi!$A$1:$G$310,7,FALSE)</f>
        <v>1208.8976331199999</v>
      </c>
      <c r="R231">
        <f>VLOOKUP($A231,[13]Banjir!$A$1:$G$310,7,FALSE)</f>
        <v>2.3213039277000001E-2</v>
      </c>
      <c r="S231">
        <f>VLOOKUP($A231,[14]Longsor!$A$1:$G$310,7,FALSE)</f>
        <v>0.44677835051499998</v>
      </c>
      <c r="T231">
        <f>VLOOKUP($A231,[15]Kekeringan!$A$1:$G$310,7,FALSE)</f>
        <v>0.55364303424000005</v>
      </c>
      <c r="U231">
        <f>VLOOKUP($A231,[16]NDVI!$A$1:$G$310,7,FALSE)</f>
        <v>0.78491019639399995</v>
      </c>
      <c r="V231">
        <f>VLOOKUP($A231,[17]NDWI!$A$1:$G$310,7,FALSE)</f>
        <v>-0.72844362753799996</v>
      </c>
      <c r="W231">
        <f>VLOOKUP($A231,[18]NDMI!$A$1:$G$310,7,FALSE)</f>
        <v>0.33119468105799998</v>
      </c>
      <c r="X231">
        <f>VLOOKUP($A231,[19]AridityIndex!$A$1:$G$310,7,FALSE)</f>
        <v>0.63972492116599999</v>
      </c>
      <c r="Y231">
        <f>VLOOKUP($A231,[20]temp_delta!$A$1:$G$310,7,FALSE)</f>
        <v>1.37018404712</v>
      </c>
      <c r="Z231">
        <f>VLOOKUP($A231,[21]temp_annual!$A$1:$G$310,7,FALSE)</f>
        <v>25.179150480699999</v>
      </c>
      <c r="AA231">
        <f>VLOOKUP($A231,[22]prec_delta!$A$1:$G$310,7,FALSE)</f>
        <v>-32.658735966099997</v>
      </c>
      <c r="AB231">
        <f>VLOOKUP($A231,[23]prec_annual!$A$1:$G$310,7,FALSE)</f>
        <v>1627.3659404</v>
      </c>
      <c r="AC231">
        <f>VLOOKUP($A231,[24]DaerahIrigasi!$A$1:$G$310,7,FALSE)</f>
        <v>39767.6078719</v>
      </c>
      <c r="AD231" s="1">
        <f>VLOOKUP($A231,[25]!_xlnm.Database,7,FALSE)</f>
        <v>3.9352702225399998</v>
      </c>
    </row>
    <row r="232" spans="1:30" x14ac:dyDescent="0.25">
      <c r="A232">
        <v>231</v>
      </c>
      <c r="B232" t="s">
        <v>337</v>
      </c>
      <c r="C232" t="s">
        <v>373</v>
      </c>
      <c r="D232" t="s">
        <v>233</v>
      </c>
      <c r="E232">
        <v>5313141</v>
      </c>
      <c r="F232">
        <f>VLOOKUP($A232,[1]Plantation_LC20!$A$1:$G$310,7,FALSE)</f>
        <v>40387.188230699998</v>
      </c>
      <c r="G232">
        <f>VLOOKUP($A232,[2]Jalan_RBI!$A$1:$G$310,7,FALSE)</f>
        <v>1692.4064656</v>
      </c>
      <c r="H232">
        <f>VLOOKUP($A232,[3]HTI!$A$1:$G$310,7,FALSE)</f>
        <v>147502.57928400001</v>
      </c>
      <c r="I232">
        <f>VLOOKUP($A232,[4]HKM_HTR!$A$1:$G$310,7,FALSE)</f>
        <v>29418.796004399999</v>
      </c>
      <c r="J232">
        <f>VLOOKUP($A232,[5]Forest!$A$1:$G$310,7,FALSE)</f>
        <v>105.416380609</v>
      </c>
      <c r="K232">
        <f>VLOOKUP($A232,[6]Sungai!$A$1:$G$310,7,FALSE)</f>
        <v>4709.0089898099995</v>
      </c>
      <c r="L232">
        <f>VLOOKUP($A232,[7]Burnscars!$A$1:$G$310,7,FALSE)</f>
        <v>40115.318845000002</v>
      </c>
      <c r="M232">
        <f>VLOOKUP($A232,[8]Danau!$A$1:$G$310,7,FALSE)</f>
        <v>26868.914926699999</v>
      </c>
      <c r="N232">
        <f>VLOOKUP($A232,[9]Irigasi!$A$1:$G$310,7,FALSE)</f>
        <v>25989.0065645</v>
      </c>
      <c r="O232">
        <f>VLOOKUP($A232,[10]BadanAir!$A$1:$G$310,7,FALSE)</f>
        <v>4575.61423053</v>
      </c>
      <c r="P232">
        <f>VLOOKUP($A232,[11]Deforestasi!$A$1:$G$310,7,FALSE)</f>
        <v>746.73210996499995</v>
      </c>
      <c r="Q232">
        <f>VLOOKUP($A232,[12]Erosi!$A$1:$G$310,7,FALSE)</f>
        <v>1695.9710639800001</v>
      </c>
      <c r="R232">
        <f>VLOOKUP($A232,[13]Banjir!$A$1:$G$310,7,FALSE)</f>
        <v>1.2867535283500001E-2</v>
      </c>
      <c r="S232">
        <f>VLOOKUP($A232,[14]Longsor!$A$1:$G$310,7,FALSE)</f>
        <v>0.47498226478700001</v>
      </c>
      <c r="T232">
        <f>VLOOKUP($A232,[15]Kekeringan!$A$1:$G$310,7,FALSE)</f>
        <v>0.57063289876400003</v>
      </c>
      <c r="U232">
        <f>VLOOKUP($A232,[16]NDVI!$A$1:$G$310,7,FALSE)</f>
        <v>0.816104752888</v>
      </c>
      <c r="V232">
        <f>VLOOKUP($A232,[17]NDWI!$A$1:$G$310,7,FALSE)</f>
        <v>-0.75529845233600001</v>
      </c>
      <c r="W232">
        <f>VLOOKUP($A232,[18]NDMI!$A$1:$G$310,7,FALSE)</f>
        <v>0.33490534532299998</v>
      </c>
      <c r="X232">
        <f>VLOOKUP($A232,[19]AridityIndex!$A$1:$G$310,7,FALSE)</f>
        <v>0.50775015662</v>
      </c>
      <c r="Y232">
        <f>VLOOKUP($A232,[20]temp_delta!$A$1:$G$310,7,FALSE)</f>
        <v>1.4252716926</v>
      </c>
      <c r="Z232">
        <f>VLOOKUP($A232,[21]temp_annual!$A$1:$G$310,7,FALSE)</f>
        <v>25.050427574699999</v>
      </c>
      <c r="AA232">
        <f>VLOOKUP($A232,[22]prec_delta!$A$1:$G$310,7,FALSE)</f>
        <v>-41.450592433399997</v>
      </c>
      <c r="AB232">
        <f>VLOOKUP($A232,[23]prec_annual!$A$1:$G$310,7,FALSE)</f>
        <v>2033.6173802599999</v>
      </c>
      <c r="AC232">
        <f>VLOOKUP($A232,[24]DaerahIrigasi!$A$1:$G$310,7,FALSE)</f>
        <v>32048.962881799998</v>
      </c>
      <c r="AD232" s="1">
        <f>VLOOKUP($A232,[25]!_xlnm.Database,7,FALSE)</f>
        <v>4.2800569547</v>
      </c>
    </row>
    <row r="233" spans="1:30" x14ac:dyDescent="0.25">
      <c r="A233">
        <v>232</v>
      </c>
      <c r="B233" t="s">
        <v>337</v>
      </c>
      <c r="C233" t="s">
        <v>374</v>
      </c>
      <c r="D233" t="s">
        <v>234</v>
      </c>
      <c r="E233">
        <v>5314010</v>
      </c>
      <c r="F233">
        <f>VLOOKUP($A233,[1]Plantation_LC20!$A$1:$G$310,7,FALSE)</f>
        <v>5471.0773343000001</v>
      </c>
      <c r="G233">
        <f>VLOOKUP($A233,[2]Jalan_RBI!$A$1:$G$310,7,FALSE)</f>
        <v>1223.8890806899999</v>
      </c>
      <c r="H233">
        <f>VLOOKUP($A233,[3]HTI!$A$1:$G$310,7,FALSE)</f>
        <v>125717.747542</v>
      </c>
      <c r="I233">
        <f>VLOOKUP($A233,[4]HKM_HTR!$A$1:$G$310,7,FALSE)</f>
        <v>124457.68647299999</v>
      </c>
      <c r="J233">
        <f>VLOOKUP($A233,[5]Forest!$A$1:$G$310,7,FALSE)</f>
        <v>1444.7298467999999</v>
      </c>
      <c r="K233">
        <f>VLOOKUP($A233,[6]Sungai!$A$1:$G$310,7,FALSE)</f>
        <v>5987.4193546899996</v>
      </c>
      <c r="L233">
        <f>VLOOKUP($A233,[7]Burnscars!$A$1:$G$310,7,FALSE)</f>
        <v>7139.4890980500004</v>
      </c>
      <c r="M233">
        <f>VLOOKUP($A233,[8]Danau!$A$1:$G$310,7,FALSE)</f>
        <v>1724.3719534899999</v>
      </c>
      <c r="N233">
        <f>VLOOKUP($A233,[9]Irigasi!$A$1:$G$310,7,FALSE)</f>
        <v>12050.3374059</v>
      </c>
      <c r="O233">
        <f>VLOOKUP($A233,[10]BadanAir!$A$1:$G$310,7,FALSE)</f>
        <v>2362.6711301300002</v>
      </c>
      <c r="P233">
        <f>VLOOKUP($A233,[11]Deforestasi!$A$1:$G$310,7,FALSE)</f>
        <v>1795.58939723</v>
      </c>
      <c r="Q233">
        <f>VLOOKUP($A233,[12]Erosi!$A$1:$G$310,7,FALSE)</f>
        <v>314.59019695400002</v>
      </c>
      <c r="R233">
        <f>VLOOKUP($A233,[13]Banjir!$A$1:$G$310,7,FALSE)</f>
        <v>8.8258598342199998E-2</v>
      </c>
      <c r="S233">
        <f>VLOOKUP($A233,[14]Longsor!$A$1:$G$310,7,FALSE)</f>
        <v>2.77671390272E-3</v>
      </c>
      <c r="T233">
        <f>VLOOKUP($A233,[15]Kekeringan!$A$1:$G$310,7,FALSE)</f>
        <v>0.61361102522300004</v>
      </c>
      <c r="U233">
        <f>VLOOKUP($A233,[16]NDVI!$A$1:$G$310,7,FALSE)</f>
        <v>0.49190119564200002</v>
      </c>
      <c r="V233">
        <f>VLOOKUP($A233,[17]NDWI!$A$1:$G$310,7,FALSE)</f>
        <v>-0.52858710981599999</v>
      </c>
      <c r="W233">
        <f>VLOOKUP($A233,[18]NDMI!$A$1:$G$310,7,FALSE)</f>
        <v>4.6847572306E-2</v>
      </c>
      <c r="X233">
        <f>VLOOKUP($A233,[19]AridityIndex!$A$1:$G$310,7,FALSE)</f>
        <v>0.792039711418</v>
      </c>
      <c r="Y233">
        <f>VLOOKUP($A233,[20]temp_delta!$A$1:$G$310,7,FALSE)</f>
        <v>1.2687559132899999</v>
      </c>
      <c r="Z233">
        <f>VLOOKUP($A233,[21]temp_annual!$A$1:$G$310,7,FALSE)</f>
        <v>25.7669259324</v>
      </c>
      <c r="AA233">
        <f>VLOOKUP($A233,[22]prec_delta!$A$1:$G$310,7,FALSE)</f>
        <v>0.25983436026399997</v>
      </c>
      <c r="AB233">
        <f>VLOOKUP($A233,[23]prec_annual!$A$1:$G$310,7,FALSE)</f>
        <v>1179.78411749</v>
      </c>
      <c r="AC233">
        <f>VLOOKUP($A233,[24]DaerahIrigasi!$A$1:$G$310,7,FALSE)</f>
        <v>4292.1973915500002</v>
      </c>
      <c r="AD233" s="1">
        <f>VLOOKUP($A233,[25]!_xlnm.Database,7,FALSE)</f>
        <v>3.59577768203</v>
      </c>
    </row>
    <row r="234" spans="1:30" x14ac:dyDescent="0.25">
      <c r="A234">
        <v>233</v>
      </c>
      <c r="B234" t="s">
        <v>337</v>
      </c>
      <c r="C234" t="s">
        <v>374</v>
      </c>
      <c r="D234" t="s">
        <v>235</v>
      </c>
      <c r="E234">
        <v>5314020</v>
      </c>
      <c r="F234">
        <f>VLOOKUP($A234,[1]Plantation_LC20!$A$1:$G$310,7,FALSE)</f>
        <v>2678.3989215500001</v>
      </c>
      <c r="G234">
        <f>VLOOKUP($A234,[2]Jalan_RBI!$A$1:$G$310,7,FALSE)</f>
        <v>437.24999919700002</v>
      </c>
      <c r="H234">
        <f>VLOOKUP($A234,[3]HTI!$A$1:$G$310,7,FALSE)</f>
        <v>120209.29682600001</v>
      </c>
      <c r="I234">
        <f>VLOOKUP($A234,[4]HKM_HTR!$A$1:$G$310,7,FALSE)</f>
        <v>121455.728007</v>
      </c>
      <c r="J234">
        <f>VLOOKUP($A234,[5]Forest!$A$1:$G$310,7,FALSE)</f>
        <v>1053.31300197</v>
      </c>
      <c r="K234">
        <f>VLOOKUP($A234,[6]Sungai!$A$1:$G$310,7,FALSE)</f>
        <v>4409.1712671400001</v>
      </c>
      <c r="L234">
        <f>VLOOKUP($A234,[7]Burnscars!$A$1:$G$310,7,FALSE)</f>
        <v>5476.0740432100001</v>
      </c>
      <c r="M234">
        <f>VLOOKUP($A234,[8]Danau!$A$1:$G$310,7,FALSE)</f>
        <v>3217.7814113499999</v>
      </c>
      <c r="N234">
        <f>VLOOKUP($A234,[9]Irigasi!$A$1:$G$310,7,FALSE)</f>
        <v>15380.403583699999</v>
      </c>
      <c r="O234">
        <f>VLOOKUP($A234,[10]BadanAir!$A$1:$G$310,7,FALSE)</f>
        <v>1771.1115344699999</v>
      </c>
      <c r="P234">
        <f>VLOOKUP($A234,[11]Deforestasi!$A$1:$G$310,7,FALSE)</f>
        <v>1318.87623807</v>
      </c>
      <c r="Q234">
        <f>VLOOKUP($A234,[12]Erosi!$A$1:$G$310,7,FALSE)</f>
        <v>668.41728926999997</v>
      </c>
      <c r="R234">
        <f>VLOOKUP($A234,[13]Banjir!$A$1:$G$310,7,FALSE)</f>
        <v>0.123223339131</v>
      </c>
      <c r="S234">
        <f>VLOOKUP($A234,[14]Longsor!$A$1:$G$310,7,FALSE)</f>
        <v>6.0160806296399999E-3</v>
      </c>
      <c r="T234">
        <f>VLOOKUP($A234,[15]Kekeringan!$A$1:$G$310,7,FALSE)</f>
        <v>0.620690973521</v>
      </c>
      <c r="U234">
        <f>VLOOKUP($A234,[16]NDVI!$A$1:$G$310,7,FALSE)</f>
        <v>0.50616023712799996</v>
      </c>
      <c r="V234">
        <f>VLOOKUP($A234,[17]NDWI!$A$1:$G$310,7,FALSE)</f>
        <v>-0.55653790131799996</v>
      </c>
      <c r="W234">
        <f>VLOOKUP($A234,[18]NDMI!$A$1:$G$310,7,FALSE)</f>
        <v>1.5140632394E-2</v>
      </c>
      <c r="X234">
        <f>VLOOKUP($A234,[19]AridityIndex!$A$1:$G$310,7,FALSE)</f>
        <v>0.81688320845700002</v>
      </c>
      <c r="Y234">
        <f>VLOOKUP($A234,[20]temp_delta!$A$1:$G$310,7,FALSE)</f>
        <v>1.26640949008</v>
      </c>
      <c r="Z234">
        <f>VLOOKUP($A234,[21]temp_annual!$A$1:$G$310,7,FALSE)</f>
        <v>25.733173156199999</v>
      </c>
      <c r="AA234">
        <f>VLOOKUP($A234,[22]prec_delta!$A$1:$G$310,7,FALSE)</f>
        <v>-2.3228368001600002</v>
      </c>
      <c r="AB234">
        <f>VLOOKUP($A234,[23]prec_annual!$A$1:$G$310,7,FALSE)</f>
        <v>1186.0983882800001</v>
      </c>
      <c r="AC234">
        <f>VLOOKUP($A234,[24]DaerahIrigasi!$A$1:$G$310,7,FALSE)</f>
        <v>3276.6106065099998</v>
      </c>
      <c r="AD234" s="1">
        <f>VLOOKUP($A234,[25]!_xlnm.Database,7,FALSE)</f>
        <v>3.67859592244</v>
      </c>
    </row>
    <row r="235" spans="1:30" x14ac:dyDescent="0.25">
      <c r="A235">
        <v>234</v>
      </c>
      <c r="B235" t="s">
        <v>337</v>
      </c>
      <c r="C235" t="s">
        <v>374</v>
      </c>
      <c r="D235" t="s">
        <v>236</v>
      </c>
      <c r="E235">
        <v>5314030</v>
      </c>
      <c r="F235">
        <f>VLOOKUP($A235,[1]Plantation_LC20!$A$1:$G$310,7,FALSE)</f>
        <v>2926.6621578200002</v>
      </c>
      <c r="G235">
        <f>VLOOKUP($A235,[2]Jalan_RBI!$A$1:$G$310,7,FALSE)</f>
        <v>467.47338893400001</v>
      </c>
      <c r="H235">
        <f>VLOOKUP($A235,[3]HTI!$A$1:$G$310,7,FALSE)</f>
        <v>110120.634187</v>
      </c>
      <c r="I235">
        <f>VLOOKUP($A235,[4]HKM_HTR!$A$1:$G$310,7,FALSE)</f>
        <v>108180.873691</v>
      </c>
      <c r="J235">
        <f>VLOOKUP($A235,[5]Forest!$A$1:$G$310,7,FALSE)</f>
        <v>812.06007533100001</v>
      </c>
      <c r="K235">
        <f>VLOOKUP($A235,[6]Sungai!$A$1:$G$310,7,FALSE)</f>
        <v>3423.25916856</v>
      </c>
      <c r="L235">
        <f>VLOOKUP($A235,[7]Burnscars!$A$1:$G$310,7,FALSE)</f>
        <v>5482.6817548099998</v>
      </c>
      <c r="M235">
        <f>VLOOKUP($A235,[8]Danau!$A$1:$G$310,7,FALSE)</f>
        <v>3477.4261772700002</v>
      </c>
      <c r="N235">
        <f>VLOOKUP($A235,[9]Irigasi!$A$1:$G$310,7,FALSE)</f>
        <v>5427.92594078</v>
      </c>
      <c r="O235">
        <f>VLOOKUP($A235,[10]BadanAir!$A$1:$G$310,7,FALSE)</f>
        <v>2915.25855172</v>
      </c>
      <c r="P235">
        <f>VLOOKUP($A235,[11]Deforestasi!$A$1:$G$310,7,FALSE)</f>
        <v>854.41310178000003</v>
      </c>
      <c r="Q235">
        <f>VLOOKUP($A235,[12]Erosi!$A$1:$G$310,7,FALSE)</f>
        <v>527.61497130199996</v>
      </c>
      <c r="R235">
        <f>VLOOKUP($A235,[13]Banjir!$A$1:$G$310,7,FALSE)</f>
        <v>9.3504958837200003E-2</v>
      </c>
      <c r="S235">
        <f>VLOOKUP($A235,[14]Longsor!$A$1:$G$310,7,FALSE)</f>
        <v>2.21357800726E-2</v>
      </c>
      <c r="T235">
        <f>VLOOKUP($A235,[15]Kekeringan!$A$1:$G$310,7,FALSE)</f>
        <v>0.59189515778599999</v>
      </c>
      <c r="U235">
        <f>VLOOKUP($A235,[16]NDVI!$A$1:$G$310,7,FALSE)</f>
        <v>0.53656276664199998</v>
      </c>
      <c r="V235">
        <f>VLOOKUP($A235,[17]NDWI!$A$1:$G$310,7,FALSE)</f>
        <v>-0.575519513348</v>
      </c>
      <c r="W235">
        <f>VLOOKUP($A235,[18]NDMI!$A$1:$G$310,7,FALSE)</f>
        <v>5.5385513150899998E-2</v>
      </c>
      <c r="X235">
        <f>VLOOKUP($A235,[19]AridityIndex!$A$1:$G$310,7,FALSE)</f>
        <v>0.79940200344400003</v>
      </c>
      <c r="Y235">
        <f>VLOOKUP($A235,[20]temp_delta!$A$1:$G$310,7,FALSE)</f>
        <v>1.3143021636500001</v>
      </c>
      <c r="Z235">
        <f>VLOOKUP($A235,[21]temp_annual!$A$1:$G$310,7,FALSE)</f>
        <v>26.351435395700001</v>
      </c>
      <c r="AA235">
        <f>VLOOKUP($A235,[22]prec_delta!$A$1:$G$310,7,FALSE)</f>
        <v>-2.0716271918100002</v>
      </c>
      <c r="AB235">
        <f>VLOOKUP($A235,[23]prec_annual!$A$1:$G$310,7,FALSE)</f>
        <v>1268.23571668</v>
      </c>
      <c r="AC235">
        <f>VLOOKUP($A235,[24]DaerahIrigasi!$A$1:$G$310,7,FALSE)</f>
        <v>9014.3871329600006</v>
      </c>
      <c r="AD235" s="1">
        <f>VLOOKUP($A235,[25]!_xlnm.Database,7,FALSE)</f>
        <v>3.9006757247700001</v>
      </c>
    </row>
    <row r="236" spans="1:30" x14ac:dyDescent="0.25">
      <c r="A236">
        <v>235</v>
      </c>
      <c r="B236" t="s">
        <v>337</v>
      </c>
      <c r="C236" t="s">
        <v>374</v>
      </c>
      <c r="D236" t="s">
        <v>237</v>
      </c>
      <c r="E236">
        <v>5314040</v>
      </c>
      <c r="F236">
        <f>VLOOKUP($A236,[1]Plantation_LC20!$A$1:$G$310,7,FALSE)</f>
        <v>4107.3713918200001</v>
      </c>
      <c r="G236">
        <f>VLOOKUP($A236,[2]Jalan_RBI!$A$1:$G$310,7,FALSE)</f>
        <v>674.05454266900006</v>
      </c>
      <c r="H236">
        <f>VLOOKUP($A236,[3]HTI!$A$1:$G$310,7,FALSE)</f>
        <v>97794.641404299997</v>
      </c>
      <c r="I236">
        <f>VLOOKUP($A236,[4]HKM_HTR!$A$1:$G$310,7,FALSE)</f>
        <v>95900.854453199994</v>
      </c>
      <c r="J236">
        <f>VLOOKUP($A236,[5]Forest!$A$1:$G$310,7,FALSE)</f>
        <v>1421.72708435</v>
      </c>
      <c r="K236">
        <f>VLOOKUP($A236,[6]Sungai!$A$1:$G$310,7,FALSE)</f>
        <v>4475.37097404</v>
      </c>
      <c r="L236">
        <f>VLOOKUP($A236,[7]Burnscars!$A$1:$G$310,7,FALSE)</f>
        <v>6526.3280661500003</v>
      </c>
      <c r="M236">
        <f>VLOOKUP($A236,[8]Danau!$A$1:$G$310,7,FALSE)</f>
        <v>3941.2708339300002</v>
      </c>
      <c r="N236">
        <f>VLOOKUP($A236,[9]Irigasi!$A$1:$G$310,7,FALSE)</f>
        <v>5106.4945552199997</v>
      </c>
      <c r="O236">
        <f>VLOOKUP($A236,[10]BadanAir!$A$1:$G$310,7,FALSE)</f>
        <v>3474.1968305</v>
      </c>
      <c r="P236">
        <f>VLOOKUP($A236,[11]Deforestasi!$A$1:$G$310,7,FALSE)</f>
        <v>2196.87105557</v>
      </c>
      <c r="Q236">
        <f>VLOOKUP($A236,[12]Erosi!$A$1:$G$310,7,FALSE)</f>
        <v>764.01310308200004</v>
      </c>
      <c r="R236">
        <f>VLOOKUP($A236,[13]Banjir!$A$1:$G$310,7,FALSE)</f>
        <v>5.7912296977600003E-2</v>
      </c>
      <c r="S236">
        <f>VLOOKUP($A236,[14]Longsor!$A$1:$G$310,7,FALSE)</f>
        <v>4.7664572521200002E-2</v>
      </c>
      <c r="T236">
        <f>VLOOKUP($A236,[15]Kekeringan!$A$1:$G$310,7,FALSE)</f>
        <v>0.58953584379500001</v>
      </c>
      <c r="U236">
        <f>VLOOKUP($A236,[16]NDVI!$A$1:$G$310,7,FALSE)</f>
        <v>0.61078420234499997</v>
      </c>
      <c r="V236">
        <f>VLOOKUP($A236,[17]NDWI!$A$1:$G$310,7,FALSE)</f>
        <v>-0.61629741656000003</v>
      </c>
      <c r="W236">
        <f>VLOOKUP($A236,[18]NDMI!$A$1:$G$310,7,FALSE)</f>
        <v>0.109952554769</v>
      </c>
      <c r="X236">
        <f>VLOOKUP($A236,[19]AridityIndex!$A$1:$G$310,7,FALSE)</f>
        <v>0.79156895923100001</v>
      </c>
      <c r="Y236">
        <f>VLOOKUP($A236,[20]temp_delta!$A$1:$G$310,7,FALSE)</f>
        <v>1.31456726749</v>
      </c>
      <c r="Z236">
        <f>VLOOKUP($A236,[21]temp_annual!$A$1:$G$310,7,FALSE)</f>
        <v>26.166784875899999</v>
      </c>
      <c r="AA236">
        <f>VLOOKUP($A236,[22]prec_delta!$A$1:$G$310,7,FALSE)</f>
        <v>-4.0341072322200002</v>
      </c>
      <c r="AB236">
        <f>VLOOKUP($A236,[23]prec_annual!$A$1:$G$310,7,FALSE)</f>
        <v>1293.2138823299999</v>
      </c>
      <c r="AC236">
        <f>VLOOKUP($A236,[24]DaerahIrigasi!$A$1:$G$310,7,FALSE)</f>
        <v>18285.8168486</v>
      </c>
      <c r="AD236" s="1">
        <f>VLOOKUP($A236,[25]!_xlnm.Database,7,FALSE)</f>
        <v>3.8159133710000002</v>
      </c>
    </row>
    <row r="237" spans="1:30" x14ac:dyDescent="0.25">
      <c r="A237">
        <v>236</v>
      </c>
      <c r="B237" t="s">
        <v>337</v>
      </c>
      <c r="C237" t="s">
        <v>374</v>
      </c>
      <c r="D237" t="s">
        <v>238</v>
      </c>
      <c r="E237">
        <v>5314041</v>
      </c>
      <c r="F237">
        <f>VLOOKUP($A237,[1]Plantation_LC20!$A$1:$G$310,7,FALSE)</f>
        <v>3850.0667948300002</v>
      </c>
      <c r="G237">
        <f>VLOOKUP($A237,[2]Jalan_RBI!$A$1:$G$310,7,FALSE)</f>
        <v>661.67014450299996</v>
      </c>
      <c r="H237">
        <f>VLOOKUP($A237,[3]HTI!$A$1:$G$310,7,FALSE)</f>
        <v>103264.782505</v>
      </c>
      <c r="I237">
        <f>VLOOKUP($A237,[4]HKM_HTR!$A$1:$G$310,7,FALSE)</f>
        <v>98200.740433600004</v>
      </c>
      <c r="J237">
        <f>VLOOKUP($A237,[5]Forest!$A$1:$G$310,7,FALSE)</f>
        <v>408.04149312700002</v>
      </c>
      <c r="K237">
        <f>VLOOKUP($A237,[6]Sungai!$A$1:$G$310,7,FALSE)</f>
        <v>7219.9567717899999</v>
      </c>
      <c r="L237">
        <f>VLOOKUP($A237,[7]Burnscars!$A$1:$G$310,7,FALSE)</f>
        <v>11658.9857739</v>
      </c>
      <c r="M237">
        <f>VLOOKUP($A237,[8]Danau!$A$1:$G$310,7,FALSE)</f>
        <v>3405.7342747399998</v>
      </c>
      <c r="N237">
        <f>VLOOKUP($A237,[9]Irigasi!$A$1:$G$310,7,FALSE)</f>
        <v>11977.5267516</v>
      </c>
      <c r="O237">
        <f>VLOOKUP($A237,[10]BadanAir!$A$1:$G$310,7,FALSE)</f>
        <v>4179.1791343200002</v>
      </c>
      <c r="P237">
        <f>VLOOKUP($A237,[11]Deforestasi!$A$1:$G$310,7,FALSE)</f>
        <v>174.61446642199999</v>
      </c>
      <c r="Q237">
        <f>VLOOKUP($A237,[12]Erosi!$A$1:$G$310,7,FALSE)</f>
        <v>112.90557164000001</v>
      </c>
      <c r="R237">
        <f>VLOOKUP($A237,[13]Banjir!$A$1:$G$310,7,FALSE)</f>
        <v>3.05300546176E-2</v>
      </c>
      <c r="S237">
        <f>VLOOKUP($A237,[14]Longsor!$A$1:$G$310,7,FALSE)</f>
        <v>0.110668680489</v>
      </c>
      <c r="T237">
        <f>VLOOKUP($A237,[15]Kekeringan!$A$1:$G$310,7,FALSE)</f>
        <v>0.59004303036700001</v>
      </c>
      <c r="U237">
        <f>VLOOKUP($A237,[16]NDVI!$A$1:$G$310,7,FALSE)</f>
        <v>0.67797686269799995</v>
      </c>
      <c r="V237">
        <f>VLOOKUP($A237,[17]NDWI!$A$1:$G$310,7,FALSE)</f>
        <v>-0.65741695259999999</v>
      </c>
      <c r="W237">
        <f>VLOOKUP($A237,[18]NDMI!$A$1:$G$310,7,FALSE)</f>
        <v>0.17973478422899999</v>
      </c>
      <c r="X237">
        <f>VLOOKUP($A237,[19]AridityIndex!$A$1:$G$310,7,FALSE)</f>
        <v>0.76208972966900002</v>
      </c>
      <c r="Y237">
        <f>VLOOKUP($A237,[20]temp_delta!$A$1:$G$310,7,FALSE)</f>
        <v>1.2814237588599999</v>
      </c>
      <c r="Z237">
        <f>VLOOKUP($A237,[21]temp_annual!$A$1:$G$310,7,FALSE)</f>
        <v>24.876199120700001</v>
      </c>
      <c r="AA237">
        <f>VLOOKUP($A237,[22]prec_delta!$A$1:$G$310,7,FALSE)</f>
        <v>-1.6375677445800001</v>
      </c>
      <c r="AB237">
        <f>VLOOKUP($A237,[23]prec_annual!$A$1:$G$310,7,FALSE)</f>
        <v>1281.4642123799999</v>
      </c>
      <c r="AC237">
        <f>VLOOKUP($A237,[24]DaerahIrigasi!$A$1:$G$310,7,FALSE)</f>
        <v>21365.191664499998</v>
      </c>
      <c r="AD237" s="1">
        <f>VLOOKUP($A237,[25]!_xlnm.Database,7,FALSE)</f>
        <v>3.9355393210099998</v>
      </c>
    </row>
    <row r="238" spans="1:30" x14ac:dyDescent="0.25">
      <c r="A238">
        <v>237</v>
      </c>
      <c r="B238" t="s">
        <v>337</v>
      </c>
      <c r="C238" t="s">
        <v>374</v>
      </c>
      <c r="D238" t="s">
        <v>239</v>
      </c>
      <c r="E238">
        <v>5314050</v>
      </c>
      <c r="F238">
        <f>VLOOKUP($A238,[1]Plantation_LC20!$A$1:$G$310,7,FALSE)</f>
        <v>6309.4849731499999</v>
      </c>
      <c r="G238">
        <f>VLOOKUP($A238,[2]Jalan_RBI!$A$1:$G$310,7,FALSE)</f>
        <v>611.10996291799995</v>
      </c>
      <c r="H238">
        <f>VLOOKUP($A238,[3]HTI!$A$1:$G$310,7,FALSE)</f>
        <v>87779.367082800003</v>
      </c>
      <c r="I238">
        <f>VLOOKUP($A238,[4]HKM_HTR!$A$1:$G$310,7,FALSE)</f>
        <v>84135.973583800005</v>
      </c>
      <c r="J238">
        <f>VLOOKUP($A238,[5]Forest!$A$1:$G$310,7,FALSE)</f>
        <v>355.14281236400001</v>
      </c>
      <c r="K238">
        <f>VLOOKUP($A238,[6]Sungai!$A$1:$G$310,7,FALSE)</f>
        <v>3198.6557859200002</v>
      </c>
      <c r="L238">
        <f>VLOOKUP($A238,[7]Burnscars!$A$1:$G$310,7,FALSE)</f>
        <v>3786.4298871599999</v>
      </c>
      <c r="M238">
        <f>VLOOKUP($A238,[8]Danau!$A$1:$G$310,7,FALSE)</f>
        <v>3904.7693030099999</v>
      </c>
      <c r="N238">
        <f>VLOOKUP($A238,[9]Irigasi!$A$1:$G$310,7,FALSE)</f>
        <v>6246.8783387399999</v>
      </c>
      <c r="O238">
        <f>VLOOKUP($A238,[10]BadanAir!$A$1:$G$310,7,FALSE)</f>
        <v>4072.51503396</v>
      </c>
      <c r="P238">
        <f>VLOOKUP($A238,[11]Deforestasi!$A$1:$G$310,7,FALSE)</f>
        <v>806.56354864399998</v>
      </c>
      <c r="Q238">
        <f>VLOOKUP($A238,[12]Erosi!$A$1:$G$310,7,FALSE)</f>
        <v>490.98713459300001</v>
      </c>
      <c r="R238">
        <f>VLOOKUP($A238,[13]Banjir!$A$1:$G$310,7,FALSE)</f>
        <v>9.1626965031500002E-2</v>
      </c>
      <c r="S238">
        <f>VLOOKUP($A238,[14]Longsor!$A$1:$G$310,7,FALSE)</f>
        <v>4.4430633034200001E-2</v>
      </c>
      <c r="T238">
        <f>VLOOKUP($A238,[15]Kekeringan!$A$1:$G$310,7,FALSE)</f>
        <v>0.71815214837200003</v>
      </c>
      <c r="U238">
        <f>VLOOKUP($A238,[16]NDVI!$A$1:$G$310,7,FALSE)</f>
        <v>0.61933923247300005</v>
      </c>
      <c r="V238">
        <f>VLOOKUP($A238,[17]NDWI!$A$1:$G$310,7,FALSE)</f>
        <v>-0.61797706800800001</v>
      </c>
      <c r="W238">
        <f>VLOOKUP($A238,[18]NDMI!$A$1:$G$310,7,FALSE)</f>
        <v>0.12732226174</v>
      </c>
      <c r="X238">
        <f>VLOOKUP($A238,[19]AridityIndex!$A$1:$G$310,7,FALSE)</f>
        <v>0.78370287800500005</v>
      </c>
      <c r="Y238">
        <f>VLOOKUP($A238,[20]temp_delta!$A$1:$G$310,7,FALSE)</f>
        <v>1.3014181011299999</v>
      </c>
      <c r="Z238">
        <f>VLOOKUP($A238,[21]temp_annual!$A$1:$G$310,7,FALSE)</f>
        <v>26.148067613599999</v>
      </c>
      <c r="AA238">
        <f>VLOOKUP($A238,[22]prec_delta!$A$1:$G$310,7,FALSE)</f>
        <v>-4.3073087919399997</v>
      </c>
      <c r="AB238">
        <f>VLOOKUP($A238,[23]prec_annual!$A$1:$G$310,7,FALSE)</f>
        <v>1277.75496821</v>
      </c>
      <c r="AC238">
        <f>VLOOKUP($A238,[24]DaerahIrigasi!$A$1:$G$310,7,FALSE)</f>
        <v>30426.262091799999</v>
      </c>
      <c r="AD238" s="1">
        <f>VLOOKUP($A238,[25]!_xlnm.Database,7,FALSE)</f>
        <v>3.5253477486999998</v>
      </c>
    </row>
    <row r="239" spans="1:30" x14ac:dyDescent="0.25">
      <c r="A239">
        <v>238</v>
      </c>
      <c r="B239" t="s">
        <v>337</v>
      </c>
      <c r="C239" t="s">
        <v>374</v>
      </c>
      <c r="D239" t="s">
        <v>240</v>
      </c>
      <c r="E239">
        <v>5314060</v>
      </c>
      <c r="F239">
        <f>VLOOKUP($A239,[1]Plantation_LC20!$A$1:$G$310,7,FALSE)</f>
        <v>15775.935245799999</v>
      </c>
      <c r="G239">
        <f>VLOOKUP($A239,[2]Jalan_RBI!$A$1:$G$310,7,FALSE)</f>
        <v>525.574304375</v>
      </c>
      <c r="H239">
        <f>VLOOKUP($A239,[3]HTI!$A$1:$G$310,7,FALSE)</f>
        <v>80147.492427300007</v>
      </c>
      <c r="I239">
        <f>VLOOKUP($A239,[4]HKM_HTR!$A$1:$G$310,7,FALSE)</f>
        <v>73449.097283800002</v>
      </c>
      <c r="J239">
        <f>VLOOKUP($A239,[5]Forest!$A$1:$G$310,7,FALSE)</f>
        <v>1000.99658558</v>
      </c>
      <c r="K239">
        <f>VLOOKUP($A239,[6]Sungai!$A$1:$G$310,7,FALSE)</f>
        <v>3661.4135589299999</v>
      </c>
      <c r="L239">
        <f>VLOOKUP($A239,[7]Burnscars!$A$1:$G$310,7,FALSE)</f>
        <v>5908.4895608300003</v>
      </c>
      <c r="M239">
        <f>VLOOKUP($A239,[8]Danau!$A$1:$G$310,7,FALSE)</f>
        <v>3597.1833703900002</v>
      </c>
      <c r="N239">
        <f>VLOOKUP($A239,[9]Irigasi!$A$1:$G$310,7,FALSE)</f>
        <v>6206.6750369600004</v>
      </c>
      <c r="O239">
        <f>VLOOKUP($A239,[10]BadanAir!$A$1:$G$310,7,FALSE)</f>
        <v>2032.3087934299999</v>
      </c>
      <c r="P239">
        <f>VLOOKUP($A239,[11]Deforestasi!$A$1:$G$310,7,FALSE)</f>
        <v>960.03248947099996</v>
      </c>
      <c r="Q239">
        <f>VLOOKUP($A239,[12]Erosi!$A$1:$G$310,7,FALSE)</f>
        <v>575.93428998299999</v>
      </c>
      <c r="R239">
        <f>VLOOKUP($A239,[13]Banjir!$A$1:$G$310,7,FALSE)</f>
        <v>0.11502063158799999</v>
      </c>
      <c r="S239">
        <f>VLOOKUP($A239,[14]Longsor!$A$1:$G$310,7,FALSE)</f>
        <v>1.9440534834599999E-2</v>
      </c>
      <c r="T239">
        <f>VLOOKUP($A239,[15]Kekeringan!$A$1:$G$310,7,FALSE)</f>
        <v>0.72232368207300002</v>
      </c>
      <c r="U239">
        <f>VLOOKUP($A239,[16]NDVI!$A$1:$G$310,7,FALSE)</f>
        <v>0.56661442689099994</v>
      </c>
      <c r="V239">
        <f>VLOOKUP($A239,[17]NDWI!$A$1:$G$310,7,FALSE)</f>
        <v>-0.57602337613400001</v>
      </c>
      <c r="W239">
        <f>VLOOKUP($A239,[18]NDMI!$A$1:$G$310,7,FALSE)</f>
        <v>9.9596175159599995E-2</v>
      </c>
      <c r="X239">
        <f>VLOOKUP($A239,[19]AridityIndex!$A$1:$G$310,7,FALSE)</f>
        <v>0.774818415885</v>
      </c>
      <c r="Y239">
        <f>VLOOKUP($A239,[20]temp_delta!$A$1:$G$310,7,FALSE)</f>
        <v>1.2878696242300001</v>
      </c>
      <c r="Z239">
        <f>VLOOKUP($A239,[21]temp_annual!$A$1:$G$310,7,FALSE)</f>
        <v>26.043762153799999</v>
      </c>
      <c r="AA239">
        <f>VLOOKUP($A239,[22]prec_delta!$A$1:$G$310,7,FALSE)</f>
        <v>-4.3670995659900003</v>
      </c>
      <c r="AB239">
        <f>VLOOKUP($A239,[23]prec_annual!$A$1:$G$310,7,FALSE)</f>
        <v>1280.3641314700001</v>
      </c>
      <c r="AC239">
        <f>VLOOKUP($A239,[24]DaerahIrigasi!$A$1:$G$310,7,FALSE)</f>
        <v>41956.689759599998</v>
      </c>
      <c r="AD239" s="1">
        <f>VLOOKUP($A239,[25]!_xlnm.Database,7,FALSE)</f>
        <v>3.2726441824300001</v>
      </c>
    </row>
    <row r="240" spans="1:30" x14ac:dyDescent="0.25">
      <c r="A240">
        <v>239</v>
      </c>
      <c r="B240" t="s">
        <v>337</v>
      </c>
      <c r="C240" t="s">
        <v>374</v>
      </c>
      <c r="D240" t="s">
        <v>241</v>
      </c>
      <c r="E240">
        <v>5314061</v>
      </c>
      <c r="F240">
        <f>VLOOKUP($A240,[1]Plantation_LC20!$A$1:$G$310,7,FALSE)</f>
        <v>18678.129274999999</v>
      </c>
      <c r="G240">
        <f>VLOOKUP($A240,[2]Jalan_RBI!$A$1:$G$310,7,FALSE)</f>
        <v>3554.7912561799999</v>
      </c>
      <c r="H240">
        <f>VLOOKUP($A240,[3]HTI!$A$1:$G$310,7,FALSE)</f>
        <v>71455.3388729</v>
      </c>
      <c r="I240">
        <f>VLOOKUP($A240,[4]HKM_HTR!$A$1:$G$310,7,FALSE)</f>
        <v>69401.109835399999</v>
      </c>
      <c r="J240">
        <f>VLOOKUP($A240,[5]Forest!$A$1:$G$310,7,FALSE)</f>
        <v>319.88293498899998</v>
      </c>
      <c r="K240">
        <f>VLOOKUP($A240,[6]Sungai!$A$1:$G$310,7,FALSE)</f>
        <v>7114.2101049100002</v>
      </c>
      <c r="L240">
        <f>VLOOKUP($A240,[7]Burnscars!$A$1:$G$310,7,FALSE)</f>
        <v>13488.648341599999</v>
      </c>
      <c r="M240">
        <f>VLOOKUP($A240,[8]Danau!$A$1:$G$310,7,FALSE)</f>
        <v>2207.4577805600002</v>
      </c>
      <c r="N240">
        <f>VLOOKUP($A240,[9]Irigasi!$A$1:$G$310,7,FALSE)</f>
        <v>8999.5233206199991</v>
      </c>
      <c r="O240">
        <f>VLOOKUP($A240,[10]BadanAir!$A$1:$G$310,7,FALSE)</f>
        <v>1426.88603302</v>
      </c>
      <c r="P240">
        <f>VLOOKUP($A240,[11]Deforestasi!$A$1:$G$310,7,FALSE)</f>
        <v>351.26548357600001</v>
      </c>
      <c r="Q240">
        <f>VLOOKUP($A240,[12]Erosi!$A$1:$G$310,7,FALSE)</f>
        <v>148.82928342599999</v>
      </c>
      <c r="R240">
        <f>VLOOKUP($A240,[13]Banjir!$A$1:$G$310,7,FALSE)</f>
        <v>0.141004755324</v>
      </c>
      <c r="S240">
        <f>VLOOKUP($A240,[14]Longsor!$A$1:$G$310,7,FALSE)</f>
        <v>5.0484208209500003E-3</v>
      </c>
      <c r="T240">
        <f>VLOOKUP($A240,[15]Kekeringan!$A$1:$G$310,7,FALSE)</f>
        <v>0.71270917171500003</v>
      </c>
      <c r="U240">
        <f>VLOOKUP($A240,[16]NDVI!$A$1:$G$310,7,FALSE)</f>
        <v>0.56603507759899996</v>
      </c>
      <c r="V240">
        <f>VLOOKUP($A240,[17]NDWI!$A$1:$G$310,7,FALSE)</f>
        <v>-0.52739147046900003</v>
      </c>
      <c r="W240">
        <f>VLOOKUP($A240,[18]NDMI!$A$1:$G$310,7,FALSE)</f>
        <v>0.148334428735</v>
      </c>
      <c r="X240">
        <f>VLOOKUP($A240,[19]AridityIndex!$A$1:$G$310,7,FALSE)</f>
        <v>0.76736977007999996</v>
      </c>
      <c r="Y240">
        <f>VLOOKUP($A240,[20]temp_delta!$A$1:$G$310,7,FALSE)</f>
        <v>1.21776359703</v>
      </c>
      <c r="Z240">
        <f>VLOOKUP($A240,[21]temp_annual!$A$1:$G$310,7,FALSE)</f>
        <v>24.423959223099999</v>
      </c>
      <c r="AA240">
        <f>VLOOKUP($A240,[22]prec_delta!$A$1:$G$310,7,FALSE)</f>
        <v>-2.76403505668</v>
      </c>
      <c r="AB240">
        <f>VLOOKUP($A240,[23]prec_annual!$A$1:$G$310,7,FALSE)</f>
        <v>1173.39647767</v>
      </c>
      <c r="AC240">
        <f>VLOOKUP($A240,[24]DaerahIrigasi!$A$1:$G$310,7,FALSE)</f>
        <v>42924.524238400001</v>
      </c>
      <c r="AD240" s="1">
        <f>VLOOKUP($A240,[25]!_xlnm.Database,7,FALSE)</f>
        <v>3.0176721511300002</v>
      </c>
    </row>
    <row r="241" spans="1:30" x14ac:dyDescent="0.25">
      <c r="A241">
        <v>240</v>
      </c>
      <c r="B241" t="s">
        <v>337</v>
      </c>
      <c r="C241" t="s">
        <v>374</v>
      </c>
      <c r="D241" t="s">
        <v>242</v>
      </c>
      <c r="E241">
        <v>5314070</v>
      </c>
      <c r="F241">
        <f>VLOOKUP($A241,[1]Plantation_LC20!$A$1:$G$310,7,FALSE)</f>
        <v>5942.7925362400001</v>
      </c>
      <c r="G241">
        <f>VLOOKUP($A241,[2]Jalan_RBI!$A$1:$G$310,7,FALSE)</f>
        <v>569.58265733999997</v>
      </c>
      <c r="H241">
        <f>VLOOKUP($A241,[3]HTI!$A$1:$G$310,7,FALSE)</f>
        <v>132110.26214499999</v>
      </c>
      <c r="I241">
        <f>VLOOKUP($A241,[4]HKM_HTR!$A$1:$G$310,7,FALSE)</f>
        <v>133158.418695</v>
      </c>
      <c r="J241">
        <f>VLOOKUP($A241,[5]Forest!$A$1:$G$310,7,FALSE)</f>
        <v>758.48773028100004</v>
      </c>
      <c r="K241">
        <f>VLOOKUP($A241,[6]Sungai!$A$1:$G$310,7,FALSE)</f>
        <v>4854.5066240400001</v>
      </c>
      <c r="L241">
        <f>VLOOKUP($A241,[7]Burnscars!$A$1:$G$310,7,FALSE)</f>
        <v>12113.357981200001</v>
      </c>
      <c r="M241">
        <f>VLOOKUP($A241,[8]Danau!$A$1:$G$310,7,FALSE)</f>
        <v>3286.2956670499998</v>
      </c>
      <c r="N241">
        <f>VLOOKUP($A241,[9]Irigasi!$A$1:$G$310,7,FALSE)</f>
        <v>22834.389892399999</v>
      </c>
      <c r="O241">
        <f>VLOOKUP($A241,[10]BadanAir!$A$1:$G$310,7,FALSE)</f>
        <v>2189.69280742</v>
      </c>
      <c r="P241">
        <f>VLOOKUP($A241,[11]Deforestasi!$A$1:$G$310,7,FALSE)</f>
        <v>1142.4534004100001</v>
      </c>
      <c r="Q241">
        <f>VLOOKUP($A241,[12]Erosi!$A$1:$G$310,7,FALSE)</f>
        <v>534.43794359699996</v>
      </c>
      <c r="R241">
        <f>VLOOKUP($A241,[13]Banjir!$A$1:$G$310,7,FALSE)</f>
        <v>0.12529112398100001</v>
      </c>
      <c r="S241">
        <f>VLOOKUP($A241,[14]Longsor!$A$1:$G$310,7,FALSE)</f>
        <v>2.9536280397799997E-4</v>
      </c>
      <c r="T241">
        <f>VLOOKUP($A241,[15]Kekeringan!$A$1:$G$310,7,FALSE)</f>
        <v>0.60004950673500002</v>
      </c>
      <c r="U241">
        <f>VLOOKUP($A241,[16]NDVI!$A$1:$G$310,7,FALSE)</f>
        <v>0.55726513413900003</v>
      </c>
      <c r="V241">
        <f>VLOOKUP($A241,[17]NDWI!$A$1:$G$310,7,FALSE)</f>
        <v>-0.57580537281599997</v>
      </c>
      <c r="W241">
        <f>VLOOKUP($A241,[18]NDMI!$A$1:$G$310,7,FALSE)</f>
        <v>7.2738727958800001E-2</v>
      </c>
      <c r="X241">
        <f>VLOOKUP($A241,[19]AridityIndex!$A$1:$G$310,7,FALSE)</f>
        <v>0.81765556361900005</v>
      </c>
      <c r="Y241">
        <f>VLOOKUP($A241,[20]temp_delta!$A$1:$G$310,7,FALSE)</f>
        <v>1.2148381776199999</v>
      </c>
      <c r="Z241">
        <f>VLOOKUP($A241,[21]temp_annual!$A$1:$G$310,7,FALSE)</f>
        <v>24.692002338799998</v>
      </c>
      <c r="AA241">
        <f>VLOOKUP($A241,[22]prec_delta!$A$1:$G$310,7,FALSE)</f>
        <v>-0.11506238049</v>
      </c>
      <c r="AB241">
        <f>VLOOKUP($A241,[23]prec_annual!$A$1:$G$310,7,FALSE)</f>
        <v>1102.4017098700001</v>
      </c>
      <c r="AC241">
        <f>VLOOKUP($A241,[24]DaerahIrigasi!$A$1:$G$310,7,FALSE)</f>
        <v>8470.54114845</v>
      </c>
      <c r="AD241" s="1">
        <f>VLOOKUP($A241,[25]!_xlnm.Database,7,FALSE)</f>
        <v>3.3409406858200001</v>
      </c>
    </row>
    <row r="242" spans="1:30" x14ac:dyDescent="0.25">
      <c r="A242">
        <v>241</v>
      </c>
      <c r="B242" t="s">
        <v>337</v>
      </c>
      <c r="C242" t="s">
        <v>374</v>
      </c>
      <c r="D242" t="s">
        <v>243</v>
      </c>
      <c r="E242">
        <v>5314071</v>
      </c>
      <c r="F242">
        <f>VLOOKUP($A242,[1]Plantation_LC20!$A$1:$G$310,7,FALSE)</f>
        <v>20012.290303999998</v>
      </c>
      <c r="G242">
        <f>VLOOKUP($A242,[2]Jalan_RBI!$A$1:$G$310,7,FALSE)</f>
        <v>2584.2702425000002</v>
      </c>
      <c r="H242">
        <f>VLOOKUP($A242,[3]HTI!$A$1:$G$310,7,FALSE)</f>
        <v>138701.78050600001</v>
      </c>
      <c r="I242">
        <f>VLOOKUP($A242,[4]HKM_HTR!$A$1:$G$310,7,FALSE)</f>
        <v>143463.68922199999</v>
      </c>
      <c r="J242">
        <f>VLOOKUP($A242,[5]Forest!$A$1:$G$310,7,FALSE)</f>
        <v>11482.261114200001</v>
      </c>
      <c r="K242">
        <f>VLOOKUP($A242,[6]Sungai!$A$1:$G$310,7,FALSE)</f>
        <v>13249.703753600001</v>
      </c>
      <c r="L242">
        <f>VLOOKUP($A242,[7]Burnscars!$A$1:$G$310,7,FALSE)</f>
        <v>26300.655762300001</v>
      </c>
      <c r="M242">
        <f>VLOOKUP($A242,[8]Danau!$A$1:$G$310,7,FALSE)</f>
        <v>17345.921483800001</v>
      </c>
      <c r="N242">
        <f>VLOOKUP($A242,[9]Irigasi!$A$1:$G$310,7,FALSE)</f>
        <v>38676.581267499998</v>
      </c>
      <c r="O242">
        <f>VLOOKUP($A242,[10]BadanAir!$A$1:$G$310,7,FALSE)</f>
        <v>12693.7046837</v>
      </c>
      <c r="P242">
        <f>VLOOKUP($A242,[11]Deforestasi!$A$1:$G$310,7,FALSE)</f>
        <v>11361.766003299999</v>
      </c>
      <c r="Q242">
        <f>VLOOKUP($A242,[12]Erosi!$A$1:$G$310,7,FALSE)</f>
        <v>674.87291785599996</v>
      </c>
      <c r="R242">
        <f>VLOOKUP($A242,[13]Banjir!$A$1:$G$310,7,FALSE)</f>
        <v>0.18872960720699999</v>
      </c>
      <c r="S242">
        <f>VLOOKUP($A242,[14]Longsor!$A$1:$G$310,7,FALSE)</f>
        <v>0</v>
      </c>
      <c r="T242">
        <f>VLOOKUP($A242,[15]Kekeringan!$A$1:$G$310,7,FALSE)</f>
        <v>0.56203475922900004</v>
      </c>
      <c r="U242">
        <f>VLOOKUP($A242,[16]NDVI!$A$1:$G$310,7,FALSE)</f>
        <v>0.40408425616600002</v>
      </c>
      <c r="V242">
        <f>VLOOKUP($A242,[17]NDWI!$A$1:$G$310,7,FALSE)</f>
        <v>-0.45900130604200001</v>
      </c>
      <c r="W242">
        <f>VLOOKUP($A242,[18]NDMI!$A$1:$G$310,7,FALSE)</f>
        <v>-5.1674137965300002E-2</v>
      </c>
      <c r="X242">
        <f>VLOOKUP($A242,[19]AridityIndex!$A$1:$G$310,7,FALSE)</f>
        <v>0.71002058529599998</v>
      </c>
      <c r="Y242">
        <f>VLOOKUP($A242,[20]temp_delta!$A$1:$G$310,7,FALSE)</f>
        <v>1.2279541541000001</v>
      </c>
      <c r="Z242">
        <f>VLOOKUP($A242,[21]temp_annual!$A$1:$G$310,7,FALSE)</f>
        <v>25.164747384399998</v>
      </c>
      <c r="AA242">
        <f>VLOOKUP($A242,[22]prec_delta!$A$1:$G$310,7,FALSE)</f>
        <v>-2.5590980392699998</v>
      </c>
      <c r="AB242">
        <f>VLOOKUP($A242,[23]prec_annual!$A$1:$G$310,7,FALSE)</f>
        <v>1073.46819542</v>
      </c>
      <c r="AC242">
        <f>VLOOKUP($A242,[24]DaerahIrigasi!$A$1:$G$310,7,FALSE)</f>
        <v>23849.169842300002</v>
      </c>
      <c r="AD242" s="1">
        <f>VLOOKUP($A242,[25]!_xlnm.Database,7,FALSE)</f>
        <v>2.6450549450500001</v>
      </c>
    </row>
    <row r="243" spans="1:30" x14ac:dyDescent="0.25">
      <c r="A243">
        <v>242</v>
      </c>
      <c r="B243" t="s">
        <v>337</v>
      </c>
      <c r="C243" t="s">
        <v>375</v>
      </c>
      <c r="D243" t="s">
        <v>244</v>
      </c>
      <c r="E243">
        <v>5315010</v>
      </c>
      <c r="F243">
        <f>VLOOKUP($A243,[1]Plantation_LC20!$A$1:$G$310,7,FALSE)</f>
        <v>33616.211444100001</v>
      </c>
      <c r="G243">
        <f>VLOOKUP($A243,[2]Jalan_RBI!$A$1:$G$310,7,FALSE)</f>
        <v>18160.8219245</v>
      </c>
      <c r="H243">
        <f>VLOOKUP($A243,[3]HTI!$A$1:$G$310,7,FALSE)</f>
        <v>102277.431472</v>
      </c>
      <c r="I243">
        <f>VLOOKUP($A243,[4]HKM_HTR!$A$1:$G$310,7,FALSE)</f>
        <v>34839.548505699997</v>
      </c>
      <c r="J243">
        <f>VLOOKUP($A243,[5]Forest!$A$1:$G$310,7,FALSE)</f>
        <v>1135.02916734</v>
      </c>
      <c r="K243">
        <f>VLOOKUP($A243,[6]Sungai!$A$1:$G$310,7,FALSE)</f>
        <v>19344.5280466</v>
      </c>
      <c r="L243">
        <f>VLOOKUP($A243,[7]Burnscars!$A$1:$G$310,7,FALSE)</f>
        <v>23753.269434000002</v>
      </c>
      <c r="M243">
        <f>VLOOKUP($A243,[8]Danau!$A$1:$G$310,7,FALSE)</f>
        <v>12535.212803599999</v>
      </c>
      <c r="N243">
        <f>VLOOKUP($A243,[9]Irigasi!$A$1:$G$310,7,FALSE)</f>
        <v>44483.683364099998</v>
      </c>
      <c r="O243">
        <f>VLOOKUP($A243,[10]BadanAir!$A$1:$G$310,7,FALSE)</f>
        <v>5457.9567540300004</v>
      </c>
      <c r="P243">
        <f>VLOOKUP($A243,[11]Deforestasi!$A$1:$G$310,7,FALSE)</f>
        <v>1268.9941426400001</v>
      </c>
      <c r="Q243">
        <f>VLOOKUP($A243,[12]Erosi!$A$1:$G$310,7,FALSE)</f>
        <v>1946.2297373700001</v>
      </c>
      <c r="R243">
        <f>VLOOKUP($A243,[13]Banjir!$A$1:$G$310,7,FALSE)</f>
        <v>1.6400192515800001E-2</v>
      </c>
      <c r="S243">
        <f>VLOOKUP($A243,[14]Longsor!$A$1:$G$310,7,FALSE)</f>
        <v>0.31095297986600001</v>
      </c>
      <c r="T243">
        <f>VLOOKUP($A243,[15]Kekeringan!$A$1:$G$310,7,FALSE)</f>
        <v>0.66143677460799999</v>
      </c>
      <c r="U243">
        <f>VLOOKUP($A243,[16]NDVI!$A$1:$G$310,7,FALSE)</f>
        <v>0</v>
      </c>
      <c r="V243">
        <f>VLOOKUP($A243,[17]NDWI!$A$1:$G$310,7,FALSE)</f>
        <v>0</v>
      </c>
      <c r="W243">
        <f>VLOOKUP($A243,[18]NDMI!$A$1:$G$310,7,FALSE)</f>
        <v>0</v>
      </c>
      <c r="X243">
        <f>VLOOKUP($A243,[19]AridityIndex!$A$1:$G$310,7,FALSE)</f>
        <v>0.63505179803699996</v>
      </c>
      <c r="Y243">
        <f>VLOOKUP($A243,[20]temp_delta!$A$1:$G$310,7,FALSE)</f>
        <v>1.2547878774400001</v>
      </c>
      <c r="Z243">
        <f>VLOOKUP($A243,[21]temp_annual!$A$1:$G$310,7,FALSE)</f>
        <v>23.475291966099999</v>
      </c>
      <c r="AA243">
        <f>VLOOKUP($A243,[22]prec_delta!$A$1:$G$310,7,FALSE)</f>
        <v>-21.7421016678</v>
      </c>
      <c r="AB243">
        <f>VLOOKUP($A243,[23]prec_annual!$A$1:$G$310,7,FALSE)</f>
        <v>1467.54176149</v>
      </c>
      <c r="AC243">
        <f>VLOOKUP($A243,[24]DaerahIrigasi!$A$1:$G$310,7,FALSE)</f>
        <v>21531.6939819</v>
      </c>
      <c r="AD243" s="1">
        <f>VLOOKUP($A243,[25]!_xlnm.Database,7,FALSE)</f>
        <v>3.6290489234900001</v>
      </c>
    </row>
    <row r="244" spans="1:30" x14ac:dyDescent="0.25">
      <c r="A244">
        <v>243</v>
      </c>
      <c r="B244" t="s">
        <v>337</v>
      </c>
      <c r="C244" t="s">
        <v>375</v>
      </c>
      <c r="D244" t="s">
        <v>245</v>
      </c>
      <c r="E244">
        <v>5315011</v>
      </c>
      <c r="F244">
        <f>VLOOKUP($A244,[1]Plantation_LC20!$A$1:$G$310,7,FALSE)</f>
        <v>12776.310099099999</v>
      </c>
      <c r="G244">
        <f>VLOOKUP($A244,[2]Jalan_RBI!$A$1:$G$310,7,FALSE)</f>
        <v>1788.2810205400001</v>
      </c>
      <c r="H244">
        <f>VLOOKUP($A244,[3]HTI!$A$1:$G$310,7,FALSE)</f>
        <v>122470.876259</v>
      </c>
      <c r="I244">
        <f>VLOOKUP($A244,[4]HKM_HTR!$A$1:$G$310,7,FALSE)</f>
        <v>5260.8468472300001</v>
      </c>
      <c r="J244">
        <f>VLOOKUP($A244,[5]Forest!$A$1:$G$310,7,FALSE)</f>
        <v>143.997899394</v>
      </c>
      <c r="K244">
        <f>VLOOKUP($A244,[6]Sungai!$A$1:$G$310,7,FALSE)</f>
        <v>5181.6542667800004</v>
      </c>
      <c r="L244">
        <f>VLOOKUP($A244,[7]Burnscars!$A$1:$G$310,7,FALSE)</f>
        <v>23346.385545199999</v>
      </c>
      <c r="M244">
        <f>VLOOKUP($A244,[8]Danau!$A$1:$G$310,7,FALSE)</f>
        <v>7619.7105951200001</v>
      </c>
      <c r="N244">
        <f>VLOOKUP($A244,[9]Irigasi!$A$1:$G$310,7,FALSE)</f>
        <v>6471.5978426199999</v>
      </c>
      <c r="O244">
        <f>VLOOKUP($A244,[10]BadanAir!$A$1:$G$310,7,FALSE)</f>
        <v>4960.8514583699998</v>
      </c>
      <c r="P244">
        <f>VLOOKUP($A244,[11]Deforestasi!$A$1:$G$310,7,FALSE)</f>
        <v>800.26346224400004</v>
      </c>
      <c r="Q244">
        <f>VLOOKUP($A244,[12]Erosi!$A$1:$G$310,7,FALSE)</f>
        <v>468.30915532099999</v>
      </c>
      <c r="R244">
        <f>VLOOKUP($A244,[13]Banjir!$A$1:$G$310,7,FALSE)</f>
        <v>4.4382705661599998E-2</v>
      </c>
      <c r="S244">
        <f>VLOOKUP($A244,[14]Longsor!$A$1:$G$310,7,FALSE)</f>
        <v>0.52347146966400004</v>
      </c>
      <c r="T244">
        <f>VLOOKUP($A244,[15]Kekeringan!$A$1:$G$310,7,FALSE)</f>
        <v>0.675403424099</v>
      </c>
      <c r="U244">
        <f>VLOOKUP($A244,[16]NDVI!$A$1:$G$310,7,FALSE)</f>
        <v>0.82224051173099999</v>
      </c>
      <c r="V244">
        <f>VLOOKUP($A244,[17]NDWI!$A$1:$G$310,7,FALSE)</f>
        <v>-0.74351912715099999</v>
      </c>
      <c r="W244">
        <f>VLOOKUP($A244,[18]NDMI!$A$1:$G$310,7,FALSE)</f>
        <v>0.35858948389799999</v>
      </c>
      <c r="X244">
        <f>VLOOKUP($A244,[19]AridityIndex!$A$1:$G$310,7,FALSE)</f>
        <v>0.60319002701299995</v>
      </c>
      <c r="Y244">
        <f>VLOOKUP($A244,[20]temp_delta!$A$1:$G$310,7,FALSE)</f>
        <v>1.33606952141</v>
      </c>
      <c r="Z244">
        <f>VLOOKUP($A244,[21]temp_annual!$A$1:$G$310,7,FALSE)</f>
        <v>24.265315572999999</v>
      </c>
      <c r="AA244">
        <f>VLOOKUP($A244,[22]prec_delta!$A$1:$G$310,7,FALSE)</f>
        <v>-28.046012415500002</v>
      </c>
      <c r="AB244">
        <f>VLOOKUP($A244,[23]prec_annual!$A$1:$G$310,7,FALSE)</f>
        <v>1673.3553306700001</v>
      </c>
      <c r="AC244">
        <f>VLOOKUP($A244,[24]DaerahIrigasi!$A$1:$G$310,7,FALSE)</f>
        <v>13966.627132</v>
      </c>
      <c r="AD244" s="1">
        <f>VLOOKUP($A244,[25]!_xlnm.Database,7,FALSE)</f>
        <v>3.8946299397800002</v>
      </c>
    </row>
    <row r="245" spans="1:30" x14ac:dyDescent="0.25">
      <c r="A245">
        <v>244</v>
      </c>
      <c r="B245" t="s">
        <v>337</v>
      </c>
      <c r="C245" t="s">
        <v>375</v>
      </c>
      <c r="D245" t="s">
        <v>246</v>
      </c>
      <c r="E245">
        <v>5315020</v>
      </c>
      <c r="F245">
        <f>VLOOKUP($A245,[1]Plantation_LC20!$A$1:$G$310,7,FALSE)</f>
        <v>19199.425133299999</v>
      </c>
      <c r="G245">
        <f>VLOOKUP($A245,[2]Jalan_RBI!$A$1:$G$310,7,FALSE)</f>
        <v>1130.5220270499999</v>
      </c>
      <c r="H245">
        <f>VLOOKUP($A245,[3]HTI!$A$1:$G$310,7,FALSE)</f>
        <v>98684.194338600006</v>
      </c>
      <c r="I245">
        <f>VLOOKUP($A245,[4]HKM_HTR!$A$1:$G$310,7,FALSE)</f>
        <v>8868.8172104999994</v>
      </c>
      <c r="J245">
        <f>VLOOKUP($A245,[5]Forest!$A$1:$G$310,7,FALSE)</f>
        <v>117.103393725</v>
      </c>
      <c r="K245">
        <f>VLOOKUP($A245,[6]Sungai!$A$1:$G$310,7,FALSE)</f>
        <v>3823.9178573499998</v>
      </c>
      <c r="L245">
        <f>VLOOKUP($A245,[7]Burnscars!$A$1:$G$310,7,FALSE)</f>
        <v>9422.4209524800008</v>
      </c>
      <c r="M245">
        <f>VLOOKUP($A245,[8]Danau!$A$1:$G$310,7,FALSE)</f>
        <v>6257.7560809200004</v>
      </c>
      <c r="N245">
        <f>VLOOKUP($A245,[9]Irigasi!$A$1:$G$310,7,FALSE)</f>
        <v>18156.3529791</v>
      </c>
      <c r="O245">
        <f>VLOOKUP($A245,[10]BadanAir!$A$1:$G$310,7,FALSE)</f>
        <v>3829.5871062900001</v>
      </c>
      <c r="P245">
        <f>VLOOKUP($A245,[11]Deforestasi!$A$1:$G$310,7,FALSE)</f>
        <v>1302.1731333099999</v>
      </c>
      <c r="Q245">
        <f>VLOOKUP($A245,[12]Erosi!$A$1:$G$310,7,FALSE)</f>
        <v>1376.6752342299999</v>
      </c>
      <c r="R245">
        <f>VLOOKUP($A245,[13]Banjir!$A$1:$G$310,7,FALSE)</f>
        <v>2.9999320343499999E-2</v>
      </c>
      <c r="S245">
        <f>VLOOKUP($A245,[14]Longsor!$A$1:$G$310,7,FALSE)</f>
        <v>0.36591544661999997</v>
      </c>
      <c r="T245">
        <f>VLOOKUP($A245,[15]Kekeringan!$A$1:$G$310,7,FALSE)</f>
        <v>0.64454580110299997</v>
      </c>
      <c r="U245">
        <f>VLOOKUP($A245,[16]NDVI!$A$1:$G$310,7,FALSE)</f>
        <v>0.83971830401100001</v>
      </c>
      <c r="V245">
        <f>VLOOKUP($A245,[17]NDWI!$A$1:$G$310,7,FALSE)</f>
        <v>-0.74537072369099999</v>
      </c>
      <c r="W245">
        <f>VLOOKUP($A245,[18]NDMI!$A$1:$G$310,7,FALSE)</f>
        <v>0.35588038876</v>
      </c>
      <c r="X245">
        <f>VLOOKUP($A245,[19]AridityIndex!$A$1:$G$310,7,FALSE)</f>
        <v>0.45388819417499998</v>
      </c>
      <c r="Y245">
        <f>VLOOKUP($A245,[20]temp_delta!$A$1:$G$310,7,FALSE)</f>
        <v>1.40855452708</v>
      </c>
      <c r="Z245">
        <f>VLOOKUP($A245,[21]temp_annual!$A$1:$G$310,7,FALSE)</f>
        <v>24.286134958600002</v>
      </c>
      <c r="AA245">
        <f>VLOOKUP($A245,[22]prec_delta!$A$1:$G$310,7,FALSE)</f>
        <v>-42.268695067400003</v>
      </c>
      <c r="AB245">
        <f>VLOOKUP($A245,[23]prec_annual!$A$1:$G$310,7,FALSE)</f>
        <v>2157.7554987200001</v>
      </c>
      <c r="AC245">
        <f>VLOOKUP($A245,[24]DaerahIrigasi!$A$1:$G$310,7,FALSE)</f>
        <v>10628.335886700001</v>
      </c>
      <c r="AD245" s="1">
        <f>VLOOKUP($A245,[25]!_xlnm.Database,7,FALSE)</f>
        <v>4.5249596362300002</v>
      </c>
    </row>
    <row r="246" spans="1:30" x14ac:dyDescent="0.25">
      <c r="A246">
        <v>245</v>
      </c>
      <c r="B246" t="s">
        <v>337</v>
      </c>
      <c r="C246" t="s">
        <v>375</v>
      </c>
      <c r="D246" t="s">
        <v>247</v>
      </c>
      <c r="E246">
        <v>5315021</v>
      </c>
      <c r="F246">
        <f>VLOOKUP($A246,[1]Plantation_LC20!$A$1:$G$310,7,FALSE)</f>
        <v>13457.2189125</v>
      </c>
      <c r="G246">
        <f>VLOOKUP($A246,[2]Jalan_RBI!$A$1:$G$310,7,FALSE)</f>
        <v>1160.1667312899999</v>
      </c>
      <c r="H246">
        <f>VLOOKUP($A246,[3]HTI!$A$1:$G$310,7,FALSE)</f>
        <v>110851.230142</v>
      </c>
      <c r="I246">
        <f>VLOOKUP($A246,[4]HKM_HTR!$A$1:$G$310,7,FALSE)</f>
        <v>7471.0356339399996</v>
      </c>
      <c r="J246">
        <f>VLOOKUP($A246,[5]Forest!$A$1:$G$310,7,FALSE)</f>
        <v>260.160537336</v>
      </c>
      <c r="K246">
        <f>VLOOKUP($A246,[6]Sungai!$A$1:$G$310,7,FALSE)</f>
        <v>2694.3795276699998</v>
      </c>
      <c r="L246">
        <f>VLOOKUP($A246,[7]Burnscars!$A$1:$G$310,7,FALSE)</f>
        <v>13202.566533499999</v>
      </c>
      <c r="M246">
        <f>VLOOKUP($A246,[8]Danau!$A$1:$G$310,7,FALSE)</f>
        <v>13228.1027569</v>
      </c>
      <c r="N246">
        <f>VLOOKUP($A246,[9]Irigasi!$A$1:$G$310,7,FALSE)</f>
        <v>10277.0887554</v>
      </c>
      <c r="O246">
        <f>VLOOKUP($A246,[10]BadanAir!$A$1:$G$310,7,FALSE)</f>
        <v>3417.6373096399998</v>
      </c>
      <c r="P246">
        <f>VLOOKUP($A246,[11]Deforestasi!$A$1:$G$310,7,FALSE)</f>
        <v>943.47013206899999</v>
      </c>
      <c r="Q246">
        <f>VLOOKUP($A246,[12]Erosi!$A$1:$G$310,7,FALSE)</f>
        <v>859.51373872500005</v>
      </c>
      <c r="R246">
        <f>VLOOKUP($A246,[13]Banjir!$A$1:$G$310,7,FALSE)</f>
        <v>2.3371357734999999E-3</v>
      </c>
      <c r="S246">
        <f>VLOOKUP($A246,[14]Longsor!$A$1:$G$310,7,FALSE)</f>
        <v>0.51389244558299996</v>
      </c>
      <c r="T246">
        <f>VLOOKUP($A246,[15]Kekeringan!$A$1:$G$310,7,FALSE)</f>
        <v>0.73872197342900003</v>
      </c>
      <c r="U246">
        <f>VLOOKUP($A246,[16]NDVI!$A$1:$G$310,7,FALSE)</f>
        <v>0.85677437746999996</v>
      </c>
      <c r="V246">
        <f>VLOOKUP($A246,[17]NDWI!$A$1:$G$310,7,FALSE)</f>
        <v>-0.77140979620899996</v>
      </c>
      <c r="W246">
        <f>VLOOKUP($A246,[18]NDMI!$A$1:$G$310,7,FALSE)</f>
        <v>0.37630399378700002</v>
      </c>
      <c r="X246">
        <f>VLOOKUP($A246,[19]AridityIndex!$A$1:$G$310,7,FALSE)</f>
        <v>0.48388894606900001</v>
      </c>
      <c r="Y246">
        <f>VLOOKUP($A246,[20]temp_delta!$A$1:$G$310,7,FALSE)</f>
        <v>1.41348801021</v>
      </c>
      <c r="Z246">
        <f>VLOOKUP($A246,[21]temp_annual!$A$1:$G$310,7,FALSE)</f>
        <v>24.6383965303</v>
      </c>
      <c r="AA246">
        <f>VLOOKUP($A246,[22]prec_delta!$A$1:$G$310,7,FALSE)</f>
        <v>-38.7443676977</v>
      </c>
      <c r="AB246">
        <f>VLOOKUP($A246,[23]prec_annual!$A$1:$G$310,7,FALSE)</f>
        <v>2090.3361090399999</v>
      </c>
      <c r="AC246">
        <f>VLOOKUP($A246,[24]DaerahIrigasi!$A$1:$G$310,7,FALSE)</f>
        <v>7170.0148484399997</v>
      </c>
      <c r="AD246" s="1">
        <f>VLOOKUP($A246,[25]!_xlnm.Database,7,FALSE)</f>
        <v>4.4193085787499999</v>
      </c>
    </row>
    <row r="247" spans="1:30" x14ac:dyDescent="0.25">
      <c r="A247">
        <v>246</v>
      </c>
      <c r="B247" t="s">
        <v>337</v>
      </c>
      <c r="C247" t="s">
        <v>375</v>
      </c>
      <c r="D247" t="s">
        <v>248</v>
      </c>
      <c r="E247">
        <v>5315030</v>
      </c>
      <c r="F247">
        <f>VLOOKUP($A247,[1]Plantation_LC20!$A$1:$G$310,7,FALSE)</f>
        <v>12068.894901899999</v>
      </c>
      <c r="G247">
        <f>VLOOKUP($A247,[2]Jalan_RBI!$A$1:$G$310,7,FALSE)</f>
        <v>714.95641968100006</v>
      </c>
      <c r="H247">
        <f>VLOOKUP($A247,[3]HTI!$A$1:$G$310,7,FALSE)</f>
        <v>105861.838429</v>
      </c>
      <c r="I247">
        <f>VLOOKUP($A247,[4]HKM_HTR!$A$1:$G$310,7,FALSE)</f>
        <v>10054.309825800001</v>
      </c>
      <c r="J247">
        <f>VLOOKUP($A247,[5]Forest!$A$1:$G$310,7,FALSE)</f>
        <v>1582.4207983900001</v>
      </c>
      <c r="K247">
        <f>VLOOKUP($A247,[6]Sungai!$A$1:$G$310,7,FALSE)</f>
        <v>2040.9360306000001</v>
      </c>
      <c r="L247">
        <f>VLOOKUP($A247,[7]Burnscars!$A$1:$G$310,7,FALSE)</f>
        <v>8880.5703211100008</v>
      </c>
      <c r="M247">
        <f>VLOOKUP($A247,[8]Danau!$A$1:$G$310,7,FALSE)</f>
        <v>13730.780403000001</v>
      </c>
      <c r="N247">
        <f>VLOOKUP($A247,[9]Irigasi!$A$1:$G$310,7,FALSE)</f>
        <v>3290.0524406499999</v>
      </c>
      <c r="O247">
        <f>VLOOKUP($A247,[10]BadanAir!$A$1:$G$310,7,FALSE)</f>
        <v>2302.5900053999999</v>
      </c>
      <c r="P247">
        <f>VLOOKUP($A247,[11]Deforestasi!$A$1:$G$310,7,FALSE)</f>
        <v>3703.70092746</v>
      </c>
      <c r="Q247">
        <f>VLOOKUP($A247,[12]Erosi!$A$1:$G$310,7,FALSE)</f>
        <v>2328.78208559</v>
      </c>
      <c r="R247">
        <f>VLOOKUP($A247,[13]Banjir!$A$1:$G$310,7,FALSE)</f>
        <v>4.0125526093700001E-2</v>
      </c>
      <c r="S247">
        <f>VLOOKUP($A247,[14]Longsor!$A$1:$G$310,7,FALSE)</f>
        <v>0.21561476249</v>
      </c>
      <c r="T247">
        <f>VLOOKUP($A247,[15]Kekeringan!$A$1:$G$310,7,FALSE)</f>
        <v>0.65794409283099997</v>
      </c>
      <c r="U247">
        <f>VLOOKUP($A247,[16]NDVI!$A$1:$G$310,7,FALSE)</f>
        <v>0</v>
      </c>
      <c r="V247">
        <f>VLOOKUP($A247,[17]NDWI!$A$1:$G$310,7,FALSE)</f>
        <v>-0.70326723710100003</v>
      </c>
      <c r="W247">
        <f>VLOOKUP($A247,[18]NDMI!$A$1:$G$310,7,FALSE)</f>
        <v>0.26668688782299999</v>
      </c>
      <c r="X247">
        <f>VLOOKUP($A247,[19]AridityIndex!$A$1:$G$310,7,FALSE)</f>
        <v>0.49050417832600002</v>
      </c>
      <c r="Y247">
        <f>VLOOKUP($A247,[20]temp_delta!$A$1:$G$310,7,FALSE)</f>
        <v>1.4200085980499999</v>
      </c>
      <c r="Z247">
        <f>VLOOKUP($A247,[21]temp_annual!$A$1:$G$310,7,FALSE)</f>
        <v>24.569081753199999</v>
      </c>
      <c r="AA247">
        <f>VLOOKUP($A247,[22]prec_delta!$A$1:$G$310,7,FALSE)</f>
        <v>-45.222173223699997</v>
      </c>
      <c r="AB247">
        <f>VLOOKUP($A247,[23]prec_annual!$A$1:$G$310,7,FALSE)</f>
        <v>2065.4206235900001</v>
      </c>
      <c r="AC247">
        <f>VLOOKUP($A247,[24]DaerahIrigasi!$A$1:$G$310,7,FALSE)</f>
        <v>2793.9803706600001</v>
      </c>
      <c r="AD247" s="1">
        <f>VLOOKUP($A247,[25]!_xlnm.Database,7,FALSE)</f>
        <v>4.5327088452100002</v>
      </c>
    </row>
    <row r="248" spans="1:30" x14ac:dyDescent="0.25">
      <c r="A248">
        <v>247</v>
      </c>
      <c r="B248" t="s">
        <v>337</v>
      </c>
      <c r="C248" t="s">
        <v>375</v>
      </c>
      <c r="D248" t="s">
        <v>249</v>
      </c>
      <c r="E248">
        <v>5315031</v>
      </c>
      <c r="F248">
        <f>VLOOKUP($A248,[1]Plantation_LC20!$A$1:$G$310,7,FALSE)</f>
        <v>13816.492022300001</v>
      </c>
      <c r="G248">
        <f>VLOOKUP($A248,[2]Jalan_RBI!$A$1:$G$310,7,FALSE)</f>
        <v>772.75458381999999</v>
      </c>
      <c r="H248">
        <f>VLOOKUP($A248,[3]HTI!$A$1:$G$310,7,FALSE)</f>
        <v>114691.254919</v>
      </c>
      <c r="I248">
        <f>VLOOKUP($A248,[4]HKM_HTR!$A$1:$G$310,7,FALSE)</f>
        <v>14022.6838487</v>
      </c>
      <c r="J248">
        <f>VLOOKUP($A248,[5]Forest!$A$1:$G$310,7,FALSE)</f>
        <v>218.55488563599999</v>
      </c>
      <c r="K248">
        <f>VLOOKUP($A248,[6]Sungai!$A$1:$G$310,7,FALSE)</f>
        <v>1305.38773176</v>
      </c>
      <c r="L248">
        <f>VLOOKUP($A248,[7]Burnscars!$A$1:$G$310,7,FALSE)</f>
        <v>8250.8797542299999</v>
      </c>
      <c r="M248">
        <f>VLOOKUP($A248,[8]Danau!$A$1:$G$310,7,FALSE)</f>
        <v>20712.082164399999</v>
      </c>
      <c r="N248">
        <f>VLOOKUP($A248,[9]Irigasi!$A$1:$G$310,7,FALSE)</f>
        <v>5668.9098861499997</v>
      </c>
      <c r="O248">
        <f>VLOOKUP($A248,[10]BadanAir!$A$1:$G$310,7,FALSE)</f>
        <v>2965.6102705899998</v>
      </c>
      <c r="P248">
        <f>VLOOKUP($A248,[11]Deforestasi!$A$1:$G$310,7,FALSE)</f>
        <v>1221.5481648800001</v>
      </c>
      <c r="Q248">
        <f>VLOOKUP($A248,[12]Erosi!$A$1:$G$310,7,FALSE)</f>
        <v>2209.5257480099999</v>
      </c>
      <c r="R248">
        <f>VLOOKUP($A248,[13]Banjir!$A$1:$G$310,7,FALSE)</f>
        <v>3.7223653900899998E-3</v>
      </c>
      <c r="S248">
        <f>VLOOKUP($A248,[14]Longsor!$A$1:$G$310,7,FALSE)</f>
        <v>0.48720585260600002</v>
      </c>
      <c r="T248">
        <f>VLOOKUP($A248,[15]Kekeringan!$A$1:$G$310,7,FALSE)</f>
        <v>0.67420388103600004</v>
      </c>
      <c r="U248">
        <f>VLOOKUP($A248,[16]NDVI!$A$1:$G$310,7,FALSE)</f>
        <v>0.82245807298499995</v>
      </c>
      <c r="V248">
        <f>VLOOKUP($A248,[17]NDWI!$A$1:$G$310,7,FALSE)</f>
        <v>-0.74538551992099999</v>
      </c>
      <c r="W248">
        <f>VLOOKUP($A248,[18]NDMI!$A$1:$G$310,7,FALSE)</f>
        <v>0.322635165414</v>
      </c>
      <c r="X248">
        <f>VLOOKUP($A248,[19]AridityIndex!$A$1:$G$310,7,FALSE)</f>
        <v>0.52624465935599996</v>
      </c>
      <c r="Y248">
        <f>VLOOKUP($A248,[20]temp_delta!$A$1:$G$310,7,FALSE)</f>
        <v>1.4168596877899999</v>
      </c>
      <c r="Z248">
        <f>VLOOKUP($A248,[21]temp_annual!$A$1:$G$310,7,FALSE)</f>
        <v>24.8782759441</v>
      </c>
      <c r="AA248">
        <f>VLOOKUP($A248,[22]prec_delta!$A$1:$G$310,7,FALSE)</f>
        <v>-40.1132836369</v>
      </c>
      <c r="AB248">
        <f>VLOOKUP($A248,[23]prec_annual!$A$1:$G$310,7,FALSE)</f>
        <v>1988.61242851</v>
      </c>
      <c r="AC248">
        <f>VLOOKUP($A248,[24]DaerahIrigasi!$A$1:$G$310,7,FALSE)</f>
        <v>3006.24617244</v>
      </c>
      <c r="AD248" s="1">
        <f>VLOOKUP($A248,[25]!_xlnm.Database,7,FALSE)</f>
        <v>4.3004517564600002</v>
      </c>
    </row>
    <row r="249" spans="1:30" x14ac:dyDescent="0.25">
      <c r="A249">
        <v>248</v>
      </c>
      <c r="B249" t="s">
        <v>337</v>
      </c>
      <c r="C249" t="s">
        <v>375</v>
      </c>
      <c r="D249" t="s">
        <v>250</v>
      </c>
      <c r="E249">
        <v>5315032</v>
      </c>
      <c r="F249">
        <f>VLOOKUP($A249,[1]Plantation_LC20!$A$1:$G$310,7,FALSE)</f>
        <v>17851.438344999999</v>
      </c>
      <c r="G249">
        <f>VLOOKUP($A249,[2]Jalan_RBI!$A$1:$G$310,7,FALSE)</f>
        <v>1403.43808752</v>
      </c>
      <c r="H249">
        <f>VLOOKUP($A249,[3]HTI!$A$1:$G$310,7,FALSE)</f>
        <v>95451.293347300001</v>
      </c>
      <c r="I249">
        <f>VLOOKUP($A249,[4]HKM_HTR!$A$1:$G$310,7,FALSE)</f>
        <v>12809.3983336</v>
      </c>
      <c r="J249">
        <f>VLOOKUP($A249,[5]Forest!$A$1:$G$310,7,FALSE)</f>
        <v>1292.8826837700001</v>
      </c>
      <c r="K249">
        <f>VLOOKUP($A249,[6]Sungai!$A$1:$G$310,7,FALSE)</f>
        <v>3359.5369469299999</v>
      </c>
      <c r="L249">
        <f>VLOOKUP($A249,[7]Burnscars!$A$1:$G$310,7,FALSE)</f>
        <v>8696.1651263200001</v>
      </c>
      <c r="M249">
        <f>VLOOKUP($A249,[8]Danau!$A$1:$G$310,7,FALSE)</f>
        <v>9509.8657600700008</v>
      </c>
      <c r="N249">
        <f>VLOOKUP($A249,[9]Irigasi!$A$1:$G$310,7,FALSE)</f>
        <v>11789.017240900001</v>
      </c>
      <c r="O249">
        <f>VLOOKUP($A249,[10]BadanAir!$A$1:$G$310,7,FALSE)</f>
        <v>5040.6016027300002</v>
      </c>
      <c r="P249">
        <f>VLOOKUP($A249,[11]Deforestasi!$A$1:$G$310,7,FALSE)</f>
        <v>1852.72979743</v>
      </c>
      <c r="Q249">
        <f>VLOOKUP($A249,[12]Erosi!$A$1:$G$310,7,FALSE)</f>
        <v>1816.21157887</v>
      </c>
      <c r="R249">
        <f>VLOOKUP($A249,[13]Banjir!$A$1:$G$310,7,FALSE)</f>
        <v>2.0420486188399999E-2</v>
      </c>
      <c r="S249">
        <f>VLOOKUP($A249,[14]Longsor!$A$1:$G$310,7,FALSE)</f>
        <v>0.25732058456000001</v>
      </c>
      <c r="T249">
        <f>VLOOKUP($A249,[15]Kekeringan!$A$1:$G$310,7,FALSE)</f>
        <v>0.62569400704199996</v>
      </c>
      <c r="U249">
        <f>VLOOKUP($A249,[16]NDVI!$A$1:$G$310,7,FALSE)</f>
        <v>0</v>
      </c>
      <c r="V249">
        <f>VLOOKUP($A249,[17]NDWI!$A$1:$G$310,7,FALSE)</f>
        <v>-0.67067491022900005</v>
      </c>
      <c r="W249">
        <f>VLOOKUP($A249,[18]NDMI!$A$1:$G$310,7,FALSE)</f>
        <v>0.225525954748</v>
      </c>
      <c r="X249">
        <f>VLOOKUP($A249,[19]AridityIndex!$A$1:$G$310,7,FALSE)</f>
        <v>0.52236220344499995</v>
      </c>
      <c r="Y249">
        <f>VLOOKUP($A249,[20]temp_delta!$A$1:$G$310,7,FALSE)</f>
        <v>1.36691474961</v>
      </c>
      <c r="Z249">
        <f>VLOOKUP($A249,[21]temp_annual!$A$1:$G$310,7,FALSE)</f>
        <v>23.960842059099999</v>
      </c>
      <c r="AA249">
        <f>VLOOKUP($A249,[22]prec_delta!$A$1:$G$310,7,FALSE)</f>
        <v>-42.032064582399997</v>
      </c>
      <c r="AB249">
        <f>VLOOKUP($A249,[23]prec_annual!$A$1:$G$310,7,FALSE)</f>
        <v>1910.3146040900001</v>
      </c>
      <c r="AC249">
        <f>VLOOKUP($A249,[24]DaerahIrigasi!$A$1:$G$310,7,FALSE)</f>
        <v>9842.7525899600005</v>
      </c>
      <c r="AD249" s="1">
        <f>VLOOKUP($A249,[25]!_xlnm.Database,7,FALSE)</f>
        <v>4.3365030674799998</v>
      </c>
    </row>
    <row r="250" spans="1:30" x14ac:dyDescent="0.25">
      <c r="A250">
        <v>249</v>
      </c>
      <c r="B250" t="s">
        <v>337</v>
      </c>
      <c r="C250" t="s">
        <v>375</v>
      </c>
      <c r="D250" t="s">
        <v>251</v>
      </c>
      <c r="E250">
        <v>5315040</v>
      </c>
      <c r="F250">
        <f>VLOOKUP($A250,[1]Plantation_LC20!$A$1:$G$310,7,FALSE)</f>
        <v>18080.0337783</v>
      </c>
      <c r="G250">
        <f>VLOOKUP($A250,[2]Jalan_RBI!$A$1:$G$310,7,FALSE)</f>
        <v>326.96356892300003</v>
      </c>
      <c r="H250">
        <f>VLOOKUP($A250,[3]HTI!$A$1:$G$310,7,FALSE)</f>
        <v>125989.40139499999</v>
      </c>
      <c r="I250">
        <f>VLOOKUP($A250,[4]HKM_HTR!$A$1:$G$310,7,FALSE)</f>
        <v>18227.200578600001</v>
      </c>
      <c r="J250">
        <f>VLOOKUP($A250,[5]Forest!$A$1:$G$310,7,FALSE)</f>
        <v>80.035613999500001</v>
      </c>
      <c r="K250">
        <f>VLOOKUP($A250,[6]Sungai!$A$1:$G$310,7,FALSE)</f>
        <v>2484.7212268399999</v>
      </c>
      <c r="L250">
        <f>VLOOKUP($A250,[7]Burnscars!$A$1:$G$310,7,FALSE)</f>
        <v>20676.524594999999</v>
      </c>
      <c r="M250">
        <f>VLOOKUP($A250,[8]Danau!$A$1:$G$310,7,FALSE)</f>
        <v>19521.420219200001</v>
      </c>
      <c r="N250">
        <f>VLOOKUP($A250,[9]Irigasi!$A$1:$G$310,7,FALSE)</f>
        <v>13451.927424899999</v>
      </c>
      <c r="O250">
        <f>VLOOKUP($A250,[10]BadanAir!$A$1:$G$310,7,FALSE)</f>
        <v>6515.1941854099996</v>
      </c>
      <c r="P250">
        <f>VLOOKUP($A250,[11]Deforestasi!$A$1:$G$310,7,FALSE)</f>
        <v>1002.7166264</v>
      </c>
      <c r="Q250">
        <f>VLOOKUP($A250,[12]Erosi!$A$1:$G$310,7,FALSE)</f>
        <v>1875.9518811800001</v>
      </c>
      <c r="R250">
        <f>VLOOKUP($A250,[13]Banjir!$A$1:$G$310,7,FALSE)</f>
        <v>0</v>
      </c>
      <c r="S250">
        <f>VLOOKUP($A250,[14]Longsor!$A$1:$G$310,7,FALSE)</f>
        <v>0.84928650852499998</v>
      </c>
      <c r="T250">
        <f>VLOOKUP($A250,[15]Kekeringan!$A$1:$G$310,7,FALSE)</f>
        <v>0.66863570316499998</v>
      </c>
      <c r="U250">
        <f>VLOOKUP($A250,[16]NDVI!$A$1:$G$310,7,FALSE)</f>
        <v>0.82831160424299999</v>
      </c>
      <c r="V250">
        <f>VLOOKUP($A250,[17]NDWI!$A$1:$G$310,7,FALSE)</f>
        <v>-0.74997354352400003</v>
      </c>
      <c r="W250">
        <f>VLOOKUP($A250,[18]NDMI!$A$1:$G$310,7,FALSE)</f>
        <v>0.357186422286</v>
      </c>
      <c r="X250">
        <f>VLOOKUP($A250,[19]AridityIndex!$A$1:$G$310,7,FALSE)</f>
        <v>0.181974203715</v>
      </c>
      <c r="Y250">
        <f>VLOOKUP($A250,[20]temp_delta!$A$1:$G$310,7,FALSE)</f>
        <v>1.4226265635799999</v>
      </c>
      <c r="Z250">
        <f>VLOOKUP($A250,[21]temp_annual!$A$1:$G$310,7,FALSE)</f>
        <v>22.338532618199999</v>
      </c>
      <c r="AA250">
        <f>VLOOKUP($A250,[22]prec_delta!$A$1:$G$310,7,FALSE)</f>
        <v>-61.517769216200001</v>
      </c>
      <c r="AB250">
        <f>VLOOKUP($A250,[23]prec_annual!$A$1:$G$310,7,FALSE)</f>
        <v>2804.5062365799999</v>
      </c>
      <c r="AC250">
        <f>VLOOKUP($A250,[24]DaerahIrigasi!$A$1:$G$310,7,FALSE)</f>
        <v>10765.1483209</v>
      </c>
      <c r="AD250" s="1">
        <f>VLOOKUP($A250,[25]!_xlnm.Database,7,FALSE)</f>
        <v>5.7346182357300002</v>
      </c>
    </row>
    <row r="251" spans="1:30" x14ac:dyDescent="0.25">
      <c r="A251">
        <v>250</v>
      </c>
      <c r="B251" t="s">
        <v>337</v>
      </c>
      <c r="C251" t="s">
        <v>375</v>
      </c>
      <c r="D251" t="s">
        <v>252</v>
      </c>
      <c r="E251">
        <v>5315041</v>
      </c>
      <c r="F251">
        <f>VLOOKUP($A251,[1]Plantation_LC20!$A$1:$G$310,7,FALSE)</f>
        <v>27059.274732400001</v>
      </c>
      <c r="G251">
        <f>VLOOKUP($A251,[2]Jalan_RBI!$A$1:$G$310,7,FALSE)</f>
        <v>1094.2859959800001</v>
      </c>
      <c r="H251">
        <f>VLOOKUP($A251,[3]HTI!$A$1:$G$310,7,FALSE)</f>
        <v>134961.29402599999</v>
      </c>
      <c r="I251">
        <f>VLOOKUP($A251,[4]HKM_HTR!$A$1:$G$310,7,FALSE)</f>
        <v>26240.025312099999</v>
      </c>
      <c r="J251">
        <f>VLOOKUP($A251,[5]Forest!$A$1:$G$310,7,FALSE)</f>
        <v>88.092026654500003</v>
      </c>
      <c r="K251">
        <f>VLOOKUP($A251,[6]Sungai!$A$1:$G$310,7,FALSE)</f>
        <v>2032.77584806</v>
      </c>
      <c r="L251">
        <f>VLOOKUP($A251,[7]Burnscars!$A$1:$G$310,7,FALSE)</f>
        <v>28600.798164200001</v>
      </c>
      <c r="M251">
        <f>VLOOKUP($A251,[8]Danau!$A$1:$G$310,7,FALSE)</f>
        <v>20003.221475900002</v>
      </c>
      <c r="N251">
        <f>VLOOKUP($A251,[9]Irigasi!$A$1:$G$310,7,FALSE)</f>
        <v>17557.048843199998</v>
      </c>
      <c r="O251">
        <f>VLOOKUP($A251,[10]BadanAir!$A$1:$G$310,7,FALSE)</f>
        <v>4005.1774597100002</v>
      </c>
      <c r="P251">
        <f>VLOOKUP($A251,[11]Deforestasi!$A$1:$G$310,7,FALSE)</f>
        <v>783.08506641099996</v>
      </c>
      <c r="Q251">
        <f>VLOOKUP($A251,[12]Erosi!$A$1:$G$310,7,FALSE)</f>
        <v>1192.2451708799999</v>
      </c>
      <c r="R251">
        <f>VLOOKUP($A251,[13]Banjir!$A$1:$G$310,7,FALSE)</f>
        <v>0</v>
      </c>
      <c r="S251">
        <f>VLOOKUP($A251,[14]Longsor!$A$1:$G$310,7,FALSE)</f>
        <v>0.77053325780899995</v>
      </c>
      <c r="T251">
        <f>VLOOKUP($A251,[15]Kekeringan!$A$1:$G$310,7,FALSE)</f>
        <v>0.65268011749300003</v>
      </c>
      <c r="U251">
        <f>VLOOKUP($A251,[16]NDVI!$A$1:$G$310,7,FALSE)</f>
        <v>0.83178429028500001</v>
      </c>
      <c r="V251">
        <f>VLOOKUP($A251,[17]NDWI!$A$1:$G$310,7,FALSE)</f>
        <v>-0.75073495451299999</v>
      </c>
      <c r="W251">
        <f>VLOOKUP($A251,[18]NDMI!$A$1:$G$310,7,FALSE)</f>
        <v>0.34535478008600001</v>
      </c>
      <c r="X251">
        <f>VLOOKUP($A251,[19]AridityIndex!$A$1:$G$310,7,FALSE)</f>
        <v>0.43618452598399998</v>
      </c>
      <c r="Y251">
        <f>VLOOKUP($A251,[20]temp_delta!$A$1:$G$310,7,FALSE)</f>
        <v>1.4293816915699999</v>
      </c>
      <c r="Z251">
        <f>VLOOKUP($A251,[21]temp_annual!$A$1:$G$310,7,FALSE)</f>
        <v>24.261088086699999</v>
      </c>
      <c r="AA251">
        <f>VLOOKUP($A251,[22]prec_delta!$A$1:$G$310,7,FALSE)</f>
        <v>-44.070550506499998</v>
      </c>
      <c r="AB251">
        <f>VLOOKUP($A251,[23]prec_annual!$A$1:$G$310,7,FALSE)</f>
        <v>2205.3801691799999</v>
      </c>
      <c r="AC251">
        <f>VLOOKUP($A251,[24]DaerahIrigasi!$A$1:$G$310,7,FALSE)</f>
        <v>19417.724279599999</v>
      </c>
      <c r="AD251" s="1">
        <f>VLOOKUP($A251,[25]!_xlnm.Database,7,FALSE)</f>
        <v>4.6748664832499998</v>
      </c>
    </row>
    <row r="252" spans="1:30" x14ac:dyDescent="0.25">
      <c r="A252">
        <v>251</v>
      </c>
      <c r="B252" t="s">
        <v>337</v>
      </c>
      <c r="C252" t="s">
        <v>375</v>
      </c>
      <c r="D252" t="s">
        <v>253</v>
      </c>
      <c r="E252">
        <v>5315042</v>
      </c>
      <c r="F252">
        <f>VLOOKUP($A252,[1]Plantation_LC20!$A$1:$G$310,7,FALSE)</f>
        <v>18343.973014200001</v>
      </c>
      <c r="G252">
        <f>VLOOKUP($A252,[2]Jalan_RBI!$A$1:$G$310,7,FALSE)</f>
        <v>361.97834273400002</v>
      </c>
      <c r="H252">
        <f>VLOOKUP($A252,[3]HTI!$A$1:$G$310,7,FALSE)</f>
        <v>123665.15644999999</v>
      </c>
      <c r="I252">
        <f>VLOOKUP($A252,[4]HKM_HTR!$A$1:$G$310,7,FALSE)</f>
        <v>18781.543873800001</v>
      </c>
      <c r="J252">
        <f>VLOOKUP($A252,[5]Forest!$A$1:$G$310,7,FALSE)</f>
        <v>183.240839556</v>
      </c>
      <c r="K252">
        <f>VLOOKUP($A252,[6]Sungai!$A$1:$G$310,7,FALSE)</f>
        <v>2065.8052802399998</v>
      </c>
      <c r="L252">
        <f>VLOOKUP($A252,[7]Burnscars!$A$1:$G$310,7,FALSE)</f>
        <v>16578.331265299999</v>
      </c>
      <c r="M252">
        <f>VLOOKUP($A252,[8]Danau!$A$1:$G$310,7,FALSE)</f>
        <v>23727.0923014</v>
      </c>
      <c r="N252">
        <f>VLOOKUP($A252,[9]Irigasi!$A$1:$G$310,7,FALSE)</f>
        <v>13032.696837199999</v>
      </c>
      <c r="O252">
        <f>VLOOKUP($A252,[10]BadanAir!$A$1:$G$310,7,FALSE)</f>
        <v>2336.6803281500002</v>
      </c>
      <c r="P252">
        <f>VLOOKUP($A252,[11]Deforestasi!$A$1:$G$310,7,FALSE)</f>
        <v>2420.5247480100002</v>
      </c>
      <c r="Q252">
        <f>VLOOKUP($A252,[12]Erosi!$A$1:$G$310,7,FALSE)</f>
        <v>2017.43072355</v>
      </c>
      <c r="R252">
        <f>VLOOKUP($A252,[13]Banjir!$A$1:$G$310,7,FALSE)</f>
        <v>0</v>
      </c>
      <c r="S252">
        <f>VLOOKUP($A252,[14]Longsor!$A$1:$G$310,7,FALSE)</f>
        <v>0.79093601895700005</v>
      </c>
      <c r="T252">
        <f>VLOOKUP($A252,[15]Kekeringan!$A$1:$G$310,7,FALSE)</f>
        <v>0.68079282587699996</v>
      </c>
      <c r="U252">
        <f>VLOOKUP($A252,[16]NDVI!$A$1:$G$310,7,FALSE)</f>
        <v>0.81974898304099997</v>
      </c>
      <c r="V252">
        <f>VLOOKUP($A252,[17]NDWI!$A$1:$G$310,7,FALSE)</f>
        <v>-0.74130814322600003</v>
      </c>
      <c r="W252">
        <f>VLOOKUP($A252,[18]NDMI!$A$1:$G$310,7,FALSE)</f>
        <v>0.34044590116899998</v>
      </c>
      <c r="X252">
        <f>VLOOKUP($A252,[19]AridityIndex!$A$1:$G$310,7,FALSE)</f>
        <v>0.31138677971599998</v>
      </c>
      <c r="Y252">
        <f>VLOOKUP($A252,[20]temp_delta!$A$1:$G$310,7,FALSE)</f>
        <v>1.4206423397900001</v>
      </c>
      <c r="Z252">
        <f>VLOOKUP($A252,[21]temp_annual!$A$1:$G$310,7,FALSE)</f>
        <v>23.446223826699999</v>
      </c>
      <c r="AA252">
        <f>VLOOKUP($A252,[22]prec_delta!$A$1:$G$310,7,FALSE)</f>
        <v>-52.865131367300002</v>
      </c>
      <c r="AB252">
        <f>VLOOKUP($A252,[23]prec_annual!$A$1:$G$310,7,FALSE)</f>
        <v>2513.0249348900002</v>
      </c>
      <c r="AC252">
        <f>VLOOKUP($A252,[24]DaerahIrigasi!$A$1:$G$310,7,FALSE)</f>
        <v>8332.2393829499997</v>
      </c>
      <c r="AD252" s="1">
        <f>VLOOKUP($A252,[25]!_xlnm.Database,7,FALSE)</f>
        <v>5.0893364928900002</v>
      </c>
    </row>
    <row r="253" spans="1:30" x14ac:dyDescent="0.25">
      <c r="A253">
        <v>252</v>
      </c>
      <c r="B253" t="s">
        <v>337</v>
      </c>
      <c r="C253" t="s">
        <v>375</v>
      </c>
      <c r="D253" t="s">
        <v>254</v>
      </c>
      <c r="E253">
        <v>5315050</v>
      </c>
      <c r="F253">
        <f>VLOOKUP($A253,[1]Plantation_LC20!$A$1:$G$310,7,FALSE)</f>
        <v>32953.5589741</v>
      </c>
      <c r="G253">
        <f>VLOOKUP($A253,[2]Jalan_RBI!$A$1:$G$310,7,FALSE)</f>
        <v>2250.8209425</v>
      </c>
      <c r="H253">
        <f>VLOOKUP($A253,[3]HTI!$A$1:$G$310,7,FALSE)</f>
        <v>139232.991889</v>
      </c>
      <c r="I253">
        <f>VLOOKUP($A253,[4]HKM_HTR!$A$1:$G$310,7,FALSE)</f>
        <v>14923.5578577</v>
      </c>
      <c r="J253">
        <f>VLOOKUP($A253,[5]Forest!$A$1:$G$310,7,FALSE)</f>
        <v>72.133795540199998</v>
      </c>
      <c r="K253">
        <f>VLOOKUP($A253,[6]Sungai!$A$1:$G$310,7,FALSE)</f>
        <v>4208.3400938300001</v>
      </c>
      <c r="L253">
        <f>VLOOKUP($A253,[7]Burnscars!$A$1:$G$310,7,FALSE)</f>
        <v>32236.1064621</v>
      </c>
      <c r="M253">
        <f>VLOOKUP($A253,[8]Danau!$A$1:$G$310,7,FALSE)</f>
        <v>15818.9058716</v>
      </c>
      <c r="N253">
        <f>VLOOKUP($A253,[9]Irigasi!$A$1:$G$310,7,FALSE)</f>
        <v>18499.623085700001</v>
      </c>
      <c r="O253">
        <f>VLOOKUP($A253,[10]BadanAir!$A$1:$G$310,7,FALSE)</f>
        <v>5130.0641870400004</v>
      </c>
      <c r="P253">
        <f>VLOOKUP($A253,[11]Deforestasi!$A$1:$G$310,7,FALSE)</f>
        <v>835.61726290299998</v>
      </c>
      <c r="Q253">
        <f>VLOOKUP($A253,[12]Erosi!$A$1:$G$310,7,FALSE)</f>
        <v>873.57712052399995</v>
      </c>
      <c r="R253">
        <f>VLOOKUP($A253,[13]Banjir!$A$1:$G$310,7,FALSE)</f>
        <v>1.29708498917E-2</v>
      </c>
      <c r="S253">
        <f>VLOOKUP($A253,[14]Longsor!$A$1:$G$310,7,FALSE)</f>
        <v>0.42449165458499999</v>
      </c>
      <c r="T253">
        <f>VLOOKUP($A253,[15]Kekeringan!$A$1:$G$310,7,FALSE)</f>
        <v>0.57632515551300001</v>
      </c>
      <c r="U253">
        <f>VLOOKUP($A253,[16]NDVI!$A$1:$G$310,7,FALSE)</f>
        <v>0.82728255421899999</v>
      </c>
      <c r="V253">
        <f>VLOOKUP($A253,[17]NDWI!$A$1:$G$310,7,FALSE)</f>
        <v>-0.75366518877900002</v>
      </c>
      <c r="W253">
        <f>VLOOKUP($A253,[18]NDMI!$A$1:$G$310,7,FALSE)</f>
        <v>0.356259827566</v>
      </c>
      <c r="X253">
        <f>VLOOKUP($A253,[19]AridityIndex!$A$1:$G$310,7,FALSE)</f>
        <v>0.57099235019700001</v>
      </c>
      <c r="Y253">
        <f>VLOOKUP($A253,[20]temp_delta!$A$1:$G$310,7,FALSE)</f>
        <v>1.3608214669500001</v>
      </c>
      <c r="Z253">
        <f>VLOOKUP($A253,[21]temp_annual!$A$1:$G$310,7,FALSE)</f>
        <v>24.406959643299999</v>
      </c>
      <c r="AA253">
        <f>VLOOKUP($A253,[22]prec_delta!$A$1:$G$310,7,FALSE)</f>
        <v>-33.1256501931</v>
      </c>
      <c r="AB253">
        <f>VLOOKUP($A253,[23]prec_annual!$A$1:$G$310,7,FALSE)</f>
        <v>1788.6555777799999</v>
      </c>
      <c r="AC253">
        <f>VLOOKUP($A253,[24]DaerahIrigasi!$A$1:$G$310,7,FALSE)</f>
        <v>27514.681348800001</v>
      </c>
      <c r="AD253" s="1">
        <f>VLOOKUP($A253,[25]!_xlnm.Database,7,FALSE)</f>
        <v>4.1693652327999997</v>
      </c>
    </row>
    <row r="254" spans="1:30" x14ac:dyDescent="0.25">
      <c r="A254">
        <v>253</v>
      </c>
      <c r="B254" t="s">
        <v>337</v>
      </c>
      <c r="C254" t="s">
        <v>375</v>
      </c>
      <c r="D254" t="s">
        <v>255</v>
      </c>
      <c r="E254">
        <v>5315051</v>
      </c>
      <c r="F254">
        <f>VLOOKUP($A254,[1]Plantation_LC20!$A$1:$G$310,7,FALSE)</f>
        <v>24334.772925500001</v>
      </c>
      <c r="G254">
        <f>VLOOKUP($A254,[2]Jalan_RBI!$A$1:$G$310,7,FALSE)</f>
        <v>798.24263729100005</v>
      </c>
      <c r="H254">
        <f>VLOOKUP($A254,[3]HTI!$A$1:$G$310,7,FALSE)</f>
        <v>126324.675038</v>
      </c>
      <c r="I254">
        <f>VLOOKUP($A254,[4]HKM_HTR!$A$1:$G$310,7,FALSE)</f>
        <v>14233.5173765</v>
      </c>
      <c r="J254">
        <f>VLOOKUP($A254,[5]Forest!$A$1:$G$310,7,FALSE)</f>
        <v>74.516678751599997</v>
      </c>
      <c r="K254">
        <f>VLOOKUP($A254,[6]Sungai!$A$1:$G$310,7,FALSE)</f>
        <v>5393.8032868800001</v>
      </c>
      <c r="L254">
        <f>VLOOKUP($A254,[7]Burnscars!$A$1:$G$310,7,FALSE)</f>
        <v>19046.4363992</v>
      </c>
      <c r="M254">
        <f>VLOOKUP($A254,[8]Danau!$A$1:$G$310,7,FALSE)</f>
        <v>15804.9782481</v>
      </c>
      <c r="N254">
        <f>VLOOKUP($A254,[9]Irigasi!$A$1:$G$310,7,FALSE)</f>
        <v>12128.979103199999</v>
      </c>
      <c r="O254">
        <f>VLOOKUP($A254,[10]BadanAir!$A$1:$G$310,7,FALSE)</f>
        <v>6591.4150497500004</v>
      </c>
      <c r="P254">
        <f>VLOOKUP($A254,[11]Deforestasi!$A$1:$G$310,7,FALSE)</f>
        <v>872.65531898100005</v>
      </c>
      <c r="Q254">
        <f>VLOOKUP($A254,[12]Erosi!$A$1:$G$310,7,FALSE)</f>
        <v>719.51723434799999</v>
      </c>
      <c r="R254">
        <f>VLOOKUP($A254,[13]Banjir!$A$1:$G$310,7,FALSE)</f>
        <v>5.9855048491000004E-3</v>
      </c>
      <c r="S254">
        <f>VLOOKUP($A254,[14]Longsor!$A$1:$G$310,7,FALSE)</f>
        <v>0.49089700612600001</v>
      </c>
      <c r="T254">
        <f>VLOOKUP($A254,[15]Kekeringan!$A$1:$G$310,7,FALSE)</f>
        <v>0.70797631783600001</v>
      </c>
      <c r="U254">
        <f>VLOOKUP($A254,[16]NDVI!$A$1:$G$310,7,FALSE)</f>
        <v>0.85666484294</v>
      </c>
      <c r="V254">
        <f>VLOOKUP($A254,[17]NDWI!$A$1:$G$310,7,FALSE)</f>
        <v>-0.77159605088500005</v>
      </c>
      <c r="W254">
        <f>VLOOKUP($A254,[18]NDMI!$A$1:$G$310,7,FALSE)</f>
        <v>0.37633888935499998</v>
      </c>
      <c r="X254">
        <f>VLOOKUP($A254,[19]AridityIndex!$A$1:$G$310,7,FALSE)</f>
        <v>0.42646214615</v>
      </c>
      <c r="Y254">
        <f>VLOOKUP($A254,[20]temp_delta!$A$1:$G$310,7,FALSE)</f>
        <v>1.4195664013</v>
      </c>
      <c r="Z254">
        <f>VLOOKUP($A254,[21]temp_annual!$A$1:$G$310,7,FALSE)</f>
        <v>24.249460403800001</v>
      </c>
      <c r="AA254">
        <f>VLOOKUP($A254,[22]prec_delta!$A$1:$G$310,7,FALSE)</f>
        <v>-43.1704031927</v>
      </c>
      <c r="AB254">
        <f>VLOOKUP($A254,[23]prec_annual!$A$1:$G$310,7,FALSE)</f>
        <v>2233.1851719400001</v>
      </c>
      <c r="AC254">
        <f>VLOOKUP($A254,[24]DaerahIrigasi!$A$1:$G$310,7,FALSE)</f>
        <v>15058.0871582</v>
      </c>
      <c r="AD254" s="1">
        <f>VLOOKUP($A254,[25]!_xlnm.Database,7,FALSE)</f>
        <v>4.7543058605899997</v>
      </c>
    </row>
    <row r="255" spans="1:30" x14ac:dyDescent="0.25">
      <c r="A255">
        <v>254</v>
      </c>
      <c r="B255" t="s">
        <v>337</v>
      </c>
      <c r="C255" t="s">
        <v>376</v>
      </c>
      <c r="D255" t="s">
        <v>256</v>
      </c>
      <c r="E255">
        <v>5316010</v>
      </c>
      <c r="F255">
        <f>VLOOKUP($A255,[1]Plantation_LC20!$A$1:$G$310,7,FALSE)</f>
        <v>22679.540710500001</v>
      </c>
      <c r="G255">
        <f>VLOOKUP($A255,[2]Jalan_RBI!$A$1:$G$310,7,FALSE)</f>
        <v>1200.59638077</v>
      </c>
      <c r="H255">
        <f>VLOOKUP($A255,[3]HTI!$A$1:$G$310,7,FALSE)</f>
        <v>8465.4364387900005</v>
      </c>
      <c r="I255">
        <f>VLOOKUP($A255,[4]HKM_HTR!$A$1:$G$310,7,FALSE)</f>
        <v>10227.6514028</v>
      </c>
      <c r="J255">
        <f>VLOOKUP($A255,[5]Forest!$A$1:$G$310,7,FALSE)</f>
        <v>998.997851943</v>
      </c>
      <c r="K255">
        <f>VLOOKUP($A255,[6]Sungai!$A$1:$G$310,7,FALSE)</f>
        <v>7192.5948513000003</v>
      </c>
      <c r="L255">
        <f>VLOOKUP($A255,[7]Burnscars!$A$1:$G$310,7,FALSE)</f>
        <v>2678.7171948</v>
      </c>
      <c r="M255">
        <f>VLOOKUP($A255,[8]Danau!$A$1:$G$310,7,FALSE)</f>
        <v>3779.841156</v>
      </c>
      <c r="N255">
        <f>VLOOKUP($A255,[9]Irigasi!$A$1:$G$310,7,FALSE)</f>
        <v>12827.035555300001</v>
      </c>
      <c r="O255">
        <f>VLOOKUP($A255,[10]BadanAir!$A$1:$G$310,7,FALSE)</f>
        <v>4013.8167826499998</v>
      </c>
      <c r="P255">
        <f>VLOOKUP($A255,[11]Deforestasi!$A$1:$G$310,7,FALSE)</f>
        <v>275.776625642</v>
      </c>
      <c r="Q255">
        <f>VLOOKUP($A255,[12]Erosi!$A$1:$G$310,7,FALSE)</f>
        <v>1045.33209143</v>
      </c>
      <c r="R255">
        <f>VLOOKUP($A255,[13]Banjir!$A$1:$G$310,7,FALSE)</f>
        <v>5.8175780971900001E-2</v>
      </c>
      <c r="S255">
        <f>VLOOKUP($A255,[14]Longsor!$A$1:$G$310,7,FALSE)</f>
        <v>4.6039018622499997E-2</v>
      </c>
      <c r="T255">
        <f>VLOOKUP($A255,[15]Kekeringan!$A$1:$G$310,7,FALSE)</f>
        <v>0.64177153246499996</v>
      </c>
      <c r="U255">
        <f>VLOOKUP($A255,[16]NDVI!$A$1:$G$310,7,FALSE)</f>
        <v>0.766532262247</v>
      </c>
      <c r="V255">
        <f>VLOOKUP($A255,[17]NDWI!$A$1:$G$310,7,FALSE)</f>
        <v>-0.71165414887900003</v>
      </c>
      <c r="W255">
        <f>VLOOKUP($A255,[18]NDMI!$A$1:$G$310,7,FALSE)</f>
        <v>0.24629651255099999</v>
      </c>
      <c r="X255">
        <f>VLOOKUP($A255,[19]AridityIndex!$A$1:$G$310,7,FALSE)</f>
        <v>0.43188261750599999</v>
      </c>
      <c r="Y255">
        <f>VLOOKUP($A255,[20]temp_delta!$A$1:$G$310,7,FALSE)</f>
        <v>1.4243361780099999</v>
      </c>
      <c r="Z255">
        <f>VLOOKUP($A255,[21]temp_annual!$A$1:$G$310,7,FALSE)</f>
        <v>24.377351387600001</v>
      </c>
      <c r="AA255">
        <f>VLOOKUP($A255,[22]prec_delta!$A$1:$G$310,7,FALSE)</f>
        <v>-66.382322739299994</v>
      </c>
      <c r="AB255">
        <f>VLOOKUP($A255,[23]prec_annual!$A$1:$G$310,7,FALSE)</f>
        <v>2231.9008840299998</v>
      </c>
      <c r="AC255">
        <f>VLOOKUP($A255,[24]DaerahIrigasi!$A$1:$G$310,7,FALSE)</f>
        <v>60379.6356409</v>
      </c>
      <c r="AD255" s="1">
        <f>VLOOKUP($A255,[25]!_xlnm.Database,7,FALSE)</f>
        <v>5</v>
      </c>
    </row>
    <row r="256" spans="1:30" x14ac:dyDescent="0.25">
      <c r="A256">
        <v>255</v>
      </c>
      <c r="B256" t="s">
        <v>337</v>
      </c>
      <c r="C256" t="s">
        <v>376</v>
      </c>
      <c r="D256" t="s">
        <v>257</v>
      </c>
      <c r="E256">
        <v>5316011</v>
      </c>
      <c r="F256">
        <f>VLOOKUP($A256,[1]Plantation_LC20!$A$1:$G$310,7,FALSE)</f>
        <v>23662.899104299999</v>
      </c>
      <c r="G256">
        <f>VLOOKUP($A256,[2]Jalan_RBI!$A$1:$G$310,7,FALSE)</f>
        <v>2611.38747865</v>
      </c>
      <c r="H256">
        <f>VLOOKUP($A256,[3]HTI!$A$1:$G$310,7,FALSE)</f>
        <v>7333.9609659500002</v>
      </c>
      <c r="I256">
        <f>VLOOKUP($A256,[4]HKM_HTR!$A$1:$G$310,7,FALSE)</f>
        <v>18234.087314600001</v>
      </c>
      <c r="J256">
        <f>VLOOKUP($A256,[5]Forest!$A$1:$G$310,7,FALSE)</f>
        <v>551.16286906599998</v>
      </c>
      <c r="K256">
        <f>VLOOKUP($A256,[6]Sungai!$A$1:$G$310,7,FALSE)</f>
        <v>4125.5257215299998</v>
      </c>
      <c r="L256">
        <f>VLOOKUP($A256,[7]Burnscars!$A$1:$G$310,7,FALSE)</f>
        <v>2975.2030670200002</v>
      </c>
      <c r="M256">
        <f>VLOOKUP($A256,[8]Danau!$A$1:$G$310,7,FALSE)</f>
        <v>4267.2940599800004</v>
      </c>
      <c r="N256">
        <f>VLOOKUP($A256,[9]Irigasi!$A$1:$G$310,7,FALSE)</f>
        <v>18948.588303500001</v>
      </c>
      <c r="O256">
        <f>VLOOKUP($A256,[10]BadanAir!$A$1:$G$310,7,FALSE)</f>
        <v>4803.1153195500001</v>
      </c>
      <c r="P256">
        <f>VLOOKUP($A256,[11]Deforestasi!$A$1:$G$310,7,FALSE)</f>
        <v>986.96002833900002</v>
      </c>
      <c r="Q256">
        <f>VLOOKUP($A256,[12]Erosi!$A$1:$G$310,7,FALSE)</f>
        <v>414.18319565100001</v>
      </c>
      <c r="R256">
        <f>VLOOKUP($A256,[13]Banjir!$A$1:$G$310,7,FALSE)</f>
        <v>6.2477096937400001E-2</v>
      </c>
      <c r="S256">
        <f>VLOOKUP($A256,[14]Longsor!$A$1:$G$310,7,FALSE)</f>
        <v>0.247873819903</v>
      </c>
      <c r="T256">
        <f>VLOOKUP($A256,[15]Kekeringan!$A$1:$G$310,7,FALSE)</f>
        <v>0.67262769222499996</v>
      </c>
      <c r="U256">
        <f>VLOOKUP($A256,[16]NDVI!$A$1:$G$310,7,FALSE)</f>
        <v>0.78166937211300003</v>
      </c>
      <c r="V256">
        <f>VLOOKUP($A256,[17]NDWI!$A$1:$G$310,7,FALSE)</f>
        <v>-0.71752044067099996</v>
      </c>
      <c r="W256">
        <f>VLOOKUP($A256,[18]NDMI!$A$1:$G$310,7,FALSE)</f>
        <v>0.28699561649700001</v>
      </c>
      <c r="X256">
        <f>VLOOKUP($A256,[19]AridityIndex!$A$1:$G$310,7,FALSE)</f>
        <v>0.551413110835</v>
      </c>
      <c r="Y256">
        <f>VLOOKUP($A256,[20]temp_delta!$A$1:$G$310,7,FALSE)</f>
        <v>1.38073836434</v>
      </c>
      <c r="Z256">
        <f>VLOOKUP($A256,[21]temp_annual!$A$1:$G$310,7,FALSE)</f>
        <v>24.237728567600001</v>
      </c>
      <c r="AA256">
        <f>VLOOKUP($A256,[22]prec_delta!$A$1:$G$310,7,FALSE)</f>
        <v>-51.333804885200003</v>
      </c>
      <c r="AB256">
        <f>VLOOKUP($A256,[23]prec_annual!$A$1:$G$310,7,FALSE)</f>
        <v>1882.3122924100001</v>
      </c>
      <c r="AC256">
        <f>VLOOKUP($A256,[24]DaerahIrigasi!$A$1:$G$310,7,FALSE)</f>
        <v>44856.2783107</v>
      </c>
      <c r="AD256" s="1">
        <f>VLOOKUP($A256,[25]!_xlnm.Database,7,FALSE)</f>
        <v>4.3800904977400004</v>
      </c>
    </row>
    <row r="257" spans="1:30" x14ac:dyDescent="0.25">
      <c r="A257">
        <v>256</v>
      </c>
      <c r="B257" t="s">
        <v>337</v>
      </c>
      <c r="C257" t="s">
        <v>376</v>
      </c>
      <c r="D257" t="s">
        <v>258</v>
      </c>
      <c r="E257">
        <v>5316020</v>
      </c>
      <c r="F257">
        <f>VLOOKUP($A257,[1]Plantation_LC20!$A$1:$G$310,7,FALSE)</f>
        <v>23154.666427200002</v>
      </c>
      <c r="G257">
        <f>VLOOKUP($A257,[2]Jalan_RBI!$A$1:$G$310,7,FALSE)</f>
        <v>1996.14431126</v>
      </c>
      <c r="H257">
        <f>VLOOKUP($A257,[3]HTI!$A$1:$G$310,7,FALSE)</f>
        <v>8029.1122510100004</v>
      </c>
      <c r="I257">
        <f>VLOOKUP($A257,[4]HKM_HTR!$A$1:$G$310,7,FALSE)</f>
        <v>9961.3935559799993</v>
      </c>
      <c r="J257">
        <f>VLOOKUP($A257,[5]Forest!$A$1:$G$310,7,FALSE)</f>
        <v>585.64487487099996</v>
      </c>
      <c r="K257">
        <f>VLOOKUP($A257,[6]Sungai!$A$1:$G$310,7,FALSE)</f>
        <v>4959.4110295299997</v>
      </c>
      <c r="L257">
        <f>VLOOKUP($A257,[7]Burnscars!$A$1:$G$310,7,FALSE)</f>
        <v>4371.8492623900001</v>
      </c>
      <c r="M257">
        <f>VLOOKUP($A257,[8]Danau!$A$1:$G$310,7,FALSE)</f>
        <v>6675.4057877200003</v>
      </c>
      <c r="N257">
        <f>VLOOKUP($A257,[9]Irigasi!$A$1:$G$310,7,FALSE)</f>
        <v>22104.5730196</v>
      </c>
      <c r="O257">
        <f>VLOOKUP($A257,[10]BadanAir!$A$1:$G$310,7,FALSE)</f>
        <v>8623.0717960999991</v>
      </c>
      <c r="P257">
        <f>VLOOKUP($A257,[11]Deforestasi!$A$1:$G$310,7,FALSE)</f>
        <v>556.38442416999999</v>
      </c>
      <c r="Q257">
        <f>VLOOKUP($A257,[12]Erosi!$A$1:$G$310,7,FALSE)</f>
        <v>1220.4440431200001</v>
      </c>
      <c r="R257">
        <f>VLOOKUP($A257,[13]Banjir!$A$1:$G$310,7,FALSE)</f>
        <v>2.5984063624299999E-2</v>
      </c>
      <c r="S257">
        <f>VLOOKUP($A257,[14]Longsor!$A$1:$G$310,7,FALSE)</f>
        <v>0.21274009448600001</v>
      </c>
      <c r="T257">
        <f>VLOOKUP($A257,[15]Kekeringan!$A$1:$G$310,7,FALSE)</f>
        <v>0.692419976805</v>
      </c>
      <c r="U257">
        <f>VLOOKUP($A257,[16]NDVI!$A$1:$G$310,7,FALSE)</f>
        <v>0.75087830767899999</v>
      </c>
      <c r="V257">
        <f>VLOOKUP($A257,[17]NDWI!$A$1:$G$310,7,FALSE)</f>
        <v>-0.697787832961</v>
      </c>
      <c r="W257">
        <f>VLOOKUP($A257,[18]NDMI!$A$1:$G$310,7,FALSE)</f>
        <v>0.23564854798900001</v>
      </c>
      <c r="X257">
        <f>VLOOKUP($A257,[19]AridityIndex!$A$1:$G$310,7,FALSE)</f>
        <v>0.48044055374299999</v>
      </c>
      <c r="Y257">
        <f>VLOOKUP($A257,[20]temp_delta!$A$1:$G$310,7,FALSE)</f>
        <v>1.4253700123699999</v>
      </c>
      <c r="Z257">
        <f>VLOOKUP($A257,[21]temp_annual!$A$1:$G$310,7,FALSE)</f>
        <v>24.432090387300001</v>
      </c>
      <c r="AA257">
        <f>VLOOKUP($A257,[22]prec_delta!$A$1:$G$310,7,FALSE)</f>
        <v>-61.503817320800003</v>
      </c>
      <c r="AB257">
        <f>VLOOKUP($A257,[23]prec_annual!$A$1:$G$310,7,FALSE)</f>
        <v>2105.9764507499999</v>
      </c>
      <c r="AC257">
        <f>VLOOKUP($A257,[24]DaerahIrigasi!$A$1:$G$310,7,FALSE)</f>
        <v>54625.851632099999</v>
      </c>
      <c r="AD257" s="1">
        <f>VLOOKUP($A257,[25]!_xlnm.Database,7,FALSE)</f>
        <v>4.3603917376499997</v>
      </c>
    </row>
    <row r="258" spans="1:30" x14ac:dyDescent="0.25">
      <c r="A258">
        <v>257</v>
      </c>
      <c r="B258" t="s">
        <v>337</v>
      </c>
      <c r="C258" t="s">
        <v>376</v>
      </c>
      <c r="D258" t="s">
        <v>259</v>
      </c>
      <c r="E258">
        <v>5316030</v>
      </c>
      <c r="F258">
        <f>VLOOKUP($A258,[1]Plantation_LC20!$A$1:$G$310,7,FALSE)</f>
        <v>11722.6432441</v>
      </c>
      <c r="G258">
        <f>VLOOKUP($A258,[2]Jalan_RBI!$A$1:$G$310,7,FALSE)</f>
        <v>2568.7617968099999</v>
      </c>
      <c r="H258">
        <f>VLOOKUP($A258,[3]HTI!$A$1:$G$310,7,FALSE)</f>
        <v>10917.512102000001</v>
      </c>
      <c r="I258">
        <f>VLOOKUP($A258,[4]HKM_HTR!$A$1:$G$310,7,FALSE)</f>
        <v>15951.8761192</v>
      </c>
      <c r="J258">
        <f>VLOOKUP($A258,[5]Forest!$A$1:$G$310,7,FALSE)</f>
        <v>1536.60511397</v>
      </c>
      <c r="K258">
        <f>VLOOKUP($A258,[6]Sungai!$A$1:$G$310,7,FALSE)</f>
        <v>3831.9343661500002</v>
      </c>
      <c r="L258">
        <f>VLOOKUP($A258,[7]Burnscars!$A$1:$G$310,7,FALSE)</f>
        <v>1637.97583611</v>
      </c>
      <c r="M258">
        <f>VLOOKUP($A258,[8]Danau!$A$1:$G$310,7,FALSE)</f>
        <v>8816.9810945499994</v>
      </c>
      <c r="N258">
        <f>VLOOKUP($A258,[9]Irigasi!$A$1:$G$310,7,FALSE)</f>
        <v>20208.117629199998</v>
      </c>
      <c r="O258">
        <f>VLOOKUP($A258,[10]BadanAir!$A$1:$G$310,7,FALSE)</f>
        <v>11977.3699</v>
      </c>
      <c r="P258">
        <f>VLOOKUP($A258,[11]Deforestasi!$A$1:$G$310,7,FALSE)</f>
        <v>1708.5251132200001</v>
      </c>
      <c r="Q258">
        <f>VLOOKUP($A258,[12]Erosi!$A$1:$G$310,7,FALSE)</f>
        <v>1431.86814906</v>
      </c>
      <c r="R258">
        <f>VLOOKUP($A258,[13]Banjir!$A$1:$G$310,7,FALSE)</f>
        <v>2.4824139027300001E-2</v>
      </c>
      <c r="S258">
        <f>VLOOKUP($A258,[14]Longsor!$A$1:$G$310,7,FALSE)</f>
        <v>0.21918868023900001</v>
      </c>
      <c r="T258">
        <f>VLOOKUP($A258,[15]Kekeringan!$A$1:$G$310,7,FALSE)</f>
        <v>0.77814916241200005</v>
      </c>
      <c r="U258">
        <f>VLOOKUP($A258,[16]NDVI!$A$1:$G$310,7,FALSE)</f>
        <v>0.57348646871800002</v>
      </c>
      <c r="V258">
        <f>VLOOKUP($A258,[17]NDWI!$A$1:$G$310,7,FALSE)</f>
        <v>-0.57291739611400005</v>
      </c>
      <c r="W258">
        <f>VLOOKUP($A258,[18]NDMI!$A$1:$G$310,7,FALSE)</f>
        <v>5.4013997365899999E-2</v>
      </c>
      <c r="X258">
        <f>VLOOKUP($A258,[19]AridityIndex!$A$1:$G$310,7,FALSE)</f>
        <v>0.57184010896399995</v>
      </c>
      <c r="Y258">
        <f>VLOOKUP($A258,[20]temp_delta!$A$1:$G$310,7,FALSE)</f>
        <v>1.41062593881</v>
      </c>
      <c r="Z258">
        <f>VLOOKUP($A258,[21]temp_annual!$A$1:$G$310,7,FALSE)</f>
        <v>25.131060717099999</v>
      </c>
      <c r="AA258">
        <f>VLOOKUP($A258,[22]prec_delta!$A$1:$G$310,7,FALSE)</f>
        <v>-53.566793634900002</v>
      </c>
      <c r="AB258">
        <f>VLOOKUP($A258,[23]prec_annual!$A$1:$G$310,7,FALSE)</f>
        <v>1865.99060321</v>
      </c>
      <c r="AC258">
        <f>VLOOKUP($A258,[24]DaerahIrigasi!$A$1:$G$310,7,FALSE)</f>
        <v>51324.654884800002</v>
      </c>
      <c r="AD258" s="1">
        <f>VLOOKUP($A258,[25]!_xlnm.Database,7,FALSE)</f>
        <v>4.03074276111</v>
      </c>
    </row>
    <row r="259" spans="1:30" x14ac:dyDescent="0.25">
      <c r="A259">
        <v>258</v>
      </c>
      <c r="B259" t="s">
        <v>337</v>
      </c>
      <c r="C259" t="s">
        <v>376</v>
      </c>
      <c r="D259" t="s">
        <v>260</v>
      </c>
      <c r="E259">
        <v>5316040</v>
      </c>
      <c r="F259">
        <f>VLOOKUP($A259,[1]Plantation_LC20!$A$1:$G$310,7,FALSE)</f>
        <v>25864.498320399998</v>
      </c>
      <c r="G259">
        <f>VLOOKUP($A259,[2]Jalan_RBI!$A$1:$G$310,7,FALSE)</f>
        <v>1641.13340862</v>
      </c>
      <c r="H259">
        <f>VLOOKUP($A259,[3]HTI!$A$1:$G$310,7,FALSE)</f>
        <v>20855.826913699999</v>
      </c>
      <c r="I259">
        <f>VLOOKUP($A259,[4]HKM_HTR!$A$1:$G$310,7,FALSE)</f>
        <v>2558.38782472</v>
      </c>
      <c r="J259">
        <f>VLOOKUP($A259,[5]Forest!$A$1:$G$310,7,FALSE)</f>
        <v>900.59727868000004</v>
      </c>
      <c r="K259">
        <f>VLOOKUP($A259,[6]Sungai!$A$1:$G$310,7,FALSE)</f>
        <v>5207.33799335</v>
      </c>
      <c r="L259">
        <f>VLOOKUP($A259,[7]Burnscars!$A$1:$G$310,7,FALSE)</f>
        <v>3189.4831427899999</v>
      </c>
      <c r="M259">
        <f>VLOOKUP($A259,[8]Danau!$A$1:$G$310,7,FALSE)</f>
        <v>15273.5598751</v>
      </c>
      <c r="N259">
        <f>VLOOKUP($A259,[9]Irigasi!$A$1:$G$310,7,FALSE)</f>
        <v>24257.639629099998</v>
      </c>
      <c r="O259">
        <f>VLOOKUP($A259,[10]BadanAir!$A$1:$G$310,7,FALSE)</f>
        <v>20748.582303399999</v>
      </c>
      <c r="P259">
        <f>VLOOKUP($A259,[11]Deforestasi!$A$1:$G$310,7,FALSE)</f>
        <v>1918.1291354699999</v>
      </c>
      <c r="Q259">
        <f>VLOOKUP($A259,[12]Erosi!$A$1:$G$310,7,FALSE)</f>
        <v>1920.3283441200001</v>
      </c>
      <c r="R259">
        <f>VLOOKUP($A259,[13]Banjir!$A$1:$G$310,7,FALSE)</f>
        <v>5.82266687221E-2</v>
      </c>
      <c r="S259">
        <f>VLOOKUP($A259,[14]Longsor!$A$1:$G$310,7,FALSE)</f>
        <v>0.15744635454799999</v>
      </c>
      <c r="T259">
        <f>VLOOKUP($A259,[15]Kekeringan!$A$1:$G$310,7,FALSE)</f>
        <v>0.69612236541200001</v>
      </c>
      <c r="U259">
        <f>VLOOKUP($A259,[16]NDVI!$A$1:$G$310,7,FALSE)</f>
        <v>0.55448000329500002</v>
      </c>
      <c r="V259">
        <f>VLOOKUP($A259,[17]NDWI!$A$1:$G$310,7,FALSE)</f>
        <v>-0.57370041213199996</v>
      </c>
      <c r="W259">
        <f>VLOOKUP($A259,[18]NDMI!$A$1:$G$310,7,FALSE)</f>
        <v>3.8930159066000003E-2</v>
      </c>
      <c r="X259">
        <f>VLOOKUP($A259,[19]AridityIndex!$A$1:$G$310,7,FALSE)</f>
        <v>0.58120234158399997</v>
      </c>
      <c r="Y259">
        <f>VLOOKUP($A259,[20]temp_delta!$A$1:$G$310,7,FALSE)</f>
        <v>1.40349053738</v>
      </c>
      <c r="Z259">
        <f>VLOOKUP($A259,[21]temp_annual!$A$1:$G$310,7,FALSE)</f>
        <v>25.871965486400001</v>
      </c>
      <c r="AA259">
        <f>VLOOKUP($A259,[22]prec_delta!$A$1:$G$310,7,FALSE)</f>
        <v>-51.964322175500001</v>
      </c>
      <c r="AB259">
        <f>VLOOKUP($A259,[23]prec_annual!$A$1:$G$310,7,FALSE)</f>
        <v>1843.3594840000001</v>
      </c>
      <c r="AC259">
        <f>VLOOKUP($A259,[24]DaerahIrigasi!$A$1:$G$310,7,FALSE)</f>
        <v>73736.568086800005</v>
      </c>
      <c r="AD259" s="1">
        <f>VLOOKUP($A259,[25]!_xlnm.Database,7,FALSE)</f>
        <v>4.2113554729300002</v>
      </c>
    </row>
    <row r="260" spans="1:30" x14ac:dyDescent="0.25">
      <c r="A260">
        <v>259</v>
      </c>
      <c r="B260" t="s">
        <v>337</v>
      </c>
      <c r="C260" t="s">
        <v>377</v>
      </c>
      <c r="D260" t="s">
        <v>261</v>
      </c>
      <c r="E260">
        <v>5317010</v>
      </c>
      <c r="F260">
        <f>VLOOKUP($A260,[1]Plantation_LC20!$A$1:$G$310,7,FALSE)</f>
        <v>15450.5557309</v>
      </c>
      <c r="G260">
        <f>VLOOKUP($A260,[2]Jalan_RBI!$A$1:$G$310,7,FALSE)</f>
        <v>635.49528936700005</v>
      </c>
      <c r="H260">
        <f>VLOOKUP($A260,[3]HTI!$A$1:$G$310,7,FALSE)</f>
        <v>6157.6098422900004</v>
      </c>
      <c r="I260">
        <f>VLOOKUP($A260,[4]HKM_HTR!$A$1:$G$310,7,FALSE)</f>
        <v>46648.0836758</v>
      </c>
      <c r="J260">
        <f>VLOOKUP($A260,[5]Forest!$A$1:$G$310,7,FALSE)</f>
        <v>1496.2110883</v>
      </c>
      <c r="K260">
        <f>VLOOKUP($A260,[6]Sungai!$A$1:$G$310,7,FALSE)</f>
        <v>3932.6611260899999</v>
      </c>
      <c r="L260">
        <f>VLOOKUP($A260,[7]Burnscars!$A$1:$G$310,7,FALSE)</f>
        <v>15685.8257932</v>
      </c>
      <c r="M260">
        <f>VLOOKUP($A260,[8]Danau!$A$1:$G$310,7,FALSE)</f>
        <v>12674.454495800001</v>
      </c>
      <c r="N260">
        <f>VLOOKUP($A260,[9]Irigasi!$A$1:$G$310,7,FALSE)</f>
        <v>30623.043611000001</v>
      </c>
      <c r="O260">
        <f>VLOOKUP($A260,[10]BadanAir!$A$1:$G$310,7,FALSE)</f>
        <v>4734.9576516699999</v>
      </c>
      <c r="P260">
        <f>VLOOKUP($A260,[11]Deforestasi!$A$1:$G$310,7,FALSE)</f>
        <v>1744.8202775699999</v>
      </c>
      <c r="Q260">
        <f>VLOOKUP($A260,[12]Erosi!$A$1:$G$310,7,FALSE)</f>
        <v>776.40954349000003</v>
      </c>
      <c r="R260">
        <f>VLOOKUP($A260,[13]Banjir!$A$1:$G$310,7,FALSE)</f>
        <v>8.6232803351699999E-2</v>
      </c>
      <c r="S260">
        <f>VLOOKUP($A260,[14]Longsor!$A$1:$G$310,7,FALSE)</f>
        <v>5.4576271186400002E-3</v>
      </c>
      <c r="T260">
        <f>VLOOKUP($A260,[15]Kekeringan!$A$1:$G$310,7,FALSE)</f>
        <v>0.55478408245300004</v>
      </c>
      <c r="U260">
        <f>VLOOKUP($A260,[16]NDVI!$A$1:$G$310,7,FALSE)</f>
        <v>0.76319608951700002</v>
      </c>
      <c r="V260">
        <f>VLOOKUP($A260,[17]NDWI!$A$1:$G$310,7,FALSE)</f>
        <v>-0.71047623869700005</v>
      </c>
      <c r="W260">
        <f>VLOOKUP($A260,[18]NDMI!$A$1:$G$310,7,FALSE)</f>
        <v>0.25391774700999997</v>
      </c>
      <c r="X260">
        <f>VLOOKUP($A260,[19]AridityIndex!$A$1:$G$310,7,FALSE)</f>
        <v>0.61112232779599995</v>
      </c>
      <c r="Y260">
        <f>VLOOKUP($A260,[20]temp_delta!$A$1:$G$310,7,FALSE)</f>
        <v>1.40261205718</v>
      </c>
      <c r="Z260">
        <f>VLOOKUP($A260,[21]temp_annual!$A$1:$G$310,7,FALSE)</f>
        <v>26.093071845899999</v>
      </c>
      <c r="AA260">
        <f>VLOOKUP($A260,[22]prec_delta!$A$1:$G$310,7,FALSE)</f>
        <v>-47.694965836900003</v>
      </c>
      <c r="AB260">
        <f>VLOOKUP($A260,[23]prec_annual!$A$1:$G$310,7,FALSE)</f>
        <v>1781.4255836699999</v>
      </c>
      <c r="AC260">
        <f>VLOOKUP($A260,[24]DaerahIrigasi!$A$1:$G$310,7,FALSE)</f>
        <v>105842.178159</v>
      </c>
      <c r="AD260" s="1">
        <f>VLOOKUP($A260,[25]!_xlnm.Database,7,FALSE)</f>
        <v>4</v>
      </c>
    </row>
    <row r="261" spans="1:30" x14ac:dyDescent="0.25">
      <c r="A261">
        <v>260</v>
      </c>
      <c r="B261" t="s">
        <v>337</v>
      </c>
      <c r="C261" t="s">
        <v>377</v>
      </c>
      <c r="D261" t="s">
        <v>262</v>
      </c>
      <c r="E261">
        <v>5317011</v>
      </c>
      <c r="F261">
        <f>VLOOKUP($A261,[1]Plantation_LC20!$A$1:$G$310,7,FALSE)</f>
        <v>7854.0127961300004</v>
      </c>
      <c r="G261">
        <f>VLOOKUP($A261,[2]Jalan_RBI!$A$1:$G$310,7,FALSE)</f>
        <v>909.40947283399998</v>
      </c>
      <c r="H261">
        <f>VLOOKUP($A261,[3]HTI!$A$1:$G$310,7,FALSE)</f>
        <v>2787.9600648400001</v>
      </c>
      <c r="I261">
        <f>VLOOKUP($A261,[4]HKM_HTR!$A$1:$G$310,7,FALSE)</f>
        <v>46271.800747499998</v>
      </c>
      <c r="J261">
        <f>VLOOKUP($A261,[5]Forest!$A$1:$G$310,7,FALSE)</f>
        <v>2382.24971482</v>
      </c>
      <c r="K261">
        <f>VLOOKUP($A261,[6]Sungai!$A$1:$G$310,7,FALSE)</f>
        <v>3231.9180530600001</v>
      </c>
      <c r="L261">
        <f>VLOOKUP($A261,[7]Burnscars!$A$1:$G$310,7,FALSE)</f>
        <v>9207.0143980199991</v>
      </c>
      <c r="M261">
        <f>VLOOKUP($A261,[8]Danau!$A$1:$G$310,7,FALSE)</f>
        <v>5731.7752060499997</v>
      </c>
      <c r="N261">
        <f>VLOOKUP($A261,[9]Irigasi!$A$1:$G$310,7,FALSE)</f>
        <v>27293.632767499999</v>
      </c>
      <c r="O261">
        <f>VLOOKUP($A261,[10]BadanAir!$A$1:$G$310,7,FALSE)</f>
        <v>2586.9949258000001</v>
      </c>
      <c r="P261">
        <f>VLOOKUP($A261,[11]Deforestasi!$A$1:$G$310,7,FALSE)</f>
        <v>3090.2239297299998</v>
      </c>
      <c r="Q261">
        <f>VLOOKUP($A261,[12]Erosi!$A$1:$G$310,7,FALSE)</f>
        <v>713.45063355699995</v>
      </c>
      <c r="R261">
        <f>VLOOKUP($A261,[13]Banjir!$A$1:$G$310,7,FALSE)</f>
        <v>0.11074533059900001</v>
      </c>
      <c r="S261">
        <f>VLOOKUP($A261,[14]Longsor!$A$1:$G$310,7,FALSE)</f>
        <v>1.1014244570700001E-2</v>
      </c>
      <c r="T261">
        <f>VLOOKUP($A261,[15]Kekeringan!$A$1:$G$310,7,FALSE)</f>
        <v>0.54176193343000001</v>
      </c>
      <c r="U261">
        <f>VLOOKUP($A261,[16]NDVI!$A$1:$G$310,7,FALSE)</f>
        <v>0.72856091405000001</v>
      </c>
      <c r="V261">
        <f>VLOOKUP($A261,[17]NDWI!$A$1:$G$310,7,FALSE)</f>
        <v>-0.68283128889099998</v>
      </c>
      <c r="W261">
        <f>VLOOKUP($A261,[18]NDMI!$A$1:$G$310,7,FALSE)</f>
        <v>0.237502915309</v>
      </c>
      <c r="X261">
        <f>VLOOKUP($A261,[19]AridityIndex!$A$1:$G$310,7,FALSE)</f>
        <v>0.60803258544799998</v>
      </c>
      <c r="Y261">
        <f>VLOOKUP($A261,[20]temp_delta!$A$1:$G$310,7,FALSE)</f>
        <v>1.3795404950100001</v>
      </c>
      <c r="Z261">
        <f>VLOOKUP($A261,[21]temp_annual!$A$1:$G$310,7,FALSE)</f>
        <v>25.621264214899998</v>
      </c>
      <c r="AA261">
        <f>VLOOKUP($A261,[22]prec_delta!$A$1:$G$310,7,FALSE)</f>
        <v>-46.030941104199997</v>
      </c>
      <c r="AB261">
        <f>VLOOKUP($A261,[23]prec_annual!$A$1:$G$310,7,FALSE)</f>
        <v>1740.3571244899999</v>
      </c>
      <c r="AC261">
        <f>VLOOKUP($A261,[24]DaerahIrigasi!$A$1:$G$310,7,FALSE)</f>
        <v>99611.568243100002</v>
      </c>
      <c r="AD261" s="1">
        <f>VLOOKUP($A261,[25]!_xlnm.Database,7,FALSE)</f>
        <v>4</v>
      </c>
    </row>
    <row r="262" spans="1:30" x14ac:dyDescent="0.25">
      <c r="A262">
        <v>261</v>
      </c>
      <c r="B262" t="s">
        <v>337</v>
      </c>
      <c r="C262" t="s">
        <v>377</v>
      </c>
      <c r="D262" t="s">
        <v>263</v>
      </c>
      <c r="E262">
        <v>5317020</v>
      </c>
      <c r="F262">
        <f>VLOOKUP($A262,[1]Plantation_LC20!$A$1:$G$310,7,FALSE)</f>
        <v>23879.387620000001</v>
      </c>
      <c r="G262">
        <f>VLOOKUP($A262,[2]Jalan_RBI!$A$1:$G$310,7,FALSE)</f>
        <v>637.95097643099996</v>
      </c>
      <c r="H262">
        <f>VLOOKUP($A262,[3]HTI!$A$1:$G$310,7,FALSE)</f>
        <v>11704.417223099999</v>
      </c>
      <c r="I262">
        <f>VLOOKUP($A262,[4]HKM_HTR!$A$1:$G$310,7,FALSE)</f>
        <v>52757.953577400003</v>
      </c>
      <c r="J262">
        <f>VLOOKUP($A262,[5]Forest!$A$1:$G$310,7,FALSE)</f>
        <v>2949.4779101899999</v>
      </c>
      <c r="K262">
        <f>VLOOKUP($A262,[6]Sungai!$A$1:$G$310,7,FALSE)</f>
        <v>6177.2973318100003</v>
      </c>
      <c r="L262">
        <f>VLOOKUP($A262,[7]Burnscars!$A$1:$G$310,7,FALSE)</f>
        <v>16462.702429199999</v>
      </c>
      <c r="M262">
        <f>VLOOKUP($A262,[8]Danau!$A$1:$G$310,7,FALSE)</f>
        <v>19455.153498</v>
      </c>
      <c r="N262">
        <f>VLOOKUP($A262,[9]Irigasi!$A$1:$G$310,7,FALSE)</f>
        <v>38771.101623299997</v>
      </c>
      <c r="O262">
        <f>VLOOKUP($A262,[10]BadanAir!$A$1:$G$310,7,FALSE)</f>
        <v>6162.7142588200004</v>
      </c>
      <c r="P262">
        <f>VLOOKUP($A262,[11]Deforestasi!$A$1:$G$310,7,FALSE)</f>
        <v>3624.0820841599998</v>
      </c>
      <c r="Q262">
        <f>VLOOKUP($A262,[12]Erosi!$A$1:$G$310,7,FALSE)</f>
        <v>819.40001818400003</v>
      </c>
      <c r="R262">
        <f>VLOOKUP($A262,[13]Banjir!$A$1:$G$310,7,FALSE)</f>
        <v>0.19121261708000001</v>
      </c>
      <c r="S262">
        <f>VLOOKUP($A262,[14]Longsor!$A$1:$G$310,7,FALSE)</f>
        <v>5.9556595979099996E-3</v>
      </c>
      <c r="T262">
        <f>VLOOKUP($A262,[15]Kekeringan!$A$1:$G$310,7,FALSE)</f>
        <v>0.63912354863200005</v>
      </c>
      <c r="U262">
        <f>VLOOKUP($A262,[16]NDVI!$A$1:$G$310,7,FALSE)</f>
        <v>0.71320857687200001</v>
      </c>
      <c r="V262">
        <f>VLOOKUP($A262,[17]NDWI!$A$1:$G$310,7,FALSE)</f>
        <v>-0.67145938305399999</v>
      </c>
      <c r="W262">
        <f>VLOOKUP($A262,[18]NDMI!$A$1:$G$310,7,FALSE)</f>
        <v>0.205060335717</v>
      </c>
      <c r="X262">
        <f>VLOOKUP($A262,[19]AridityIndex!$A$1:$G$310,7,FALSE)</f>
        <v>0.64341615209000003</v>
      </c>
      <c r="Y262">
        <f>VLOOKUP($A262,[20]temp_delta!$A$1:$G$310,7,FALSE)</f>
        <v>1.40680315816</v>
      </c>
      <c r="Z262">
        <f>VLOOKUP($A262,[21]temp_annual!$A$1:$G$310,7,FALSE)</f>
        <v>26.541992416500001</v>
      </c>
      <c r="AA262">
        <f>VLOOKUP($A262,[22]prec_delta!$A$1:$G$310,7,FALSE)</f>
        <v>-45.053909877499997</v>
      </c>
      <c r="AB262">
        <f>VLOOKUP($A262,[23]prec_annual!$A$1:$G$310,7,FALSE)</f>
        <v>1690.5803778899999</v>
      </c>
      <c r="AC262">
        <f>VLOOKUP($A262,[24]DaerahIrigasi!$A$1:$G$310,7,FALSE)</f>
        <v>114616.98545599999</v>
      </c>
      <c r="AD262" s="1">
        <f>VLOOKUP($A262,[25]!_xlnm.Database,7,FALSE)</f>
        <v>4</v>
      </c>
    </row>
    <row r="263" spans="1:30" x14ac:dyDescent="0.25">
      <c r="A263">
        <v>262</v>
      </c>
      <c r="B263" t="s">
        <v>337</v>
      </c>
      <c r="C263" t="s">
        <v>377</v>
      </c>
      <c r="D263" t="s">
        <v>264</v>
      </c>
      <c r="E263">
        <v>5317030</v>
      </c>
      <c r="F263">
        <f>VLOOKUP($A263,[1]Plantation_LC20!$A$1:$G$310,7,FALSE)</f>
        <v>25341.004633600001</v>
      </c>
      <c r="G263">
        <f>VLOOKUP($A263,[2]Jalan_RBI!$A$1:$G$310,7,FALSE)</f>
        <v>1439.19258479</v>
      </c>
      <c r="H263">
        <f>VLOOKUP($A263,[3]HTI!$A$1:$G$310,7,FALSE)</f>
        <v>4510.4269545999996</v>
      </c>
      <c r="I263">
        <f>VLOOKUP($A263,[4]HKM_HTR!$A$1:$G$310,7,FALSE)</f>
        <v>44074.7987459</v>
      </c>
      <c r="J263">
        <f>VLOOKUP($A263,[5]Forest!$A$1:$G$310,7,FALSE)</f>
        <v>2580.8807729700002</v>
      </c>
      <c r="K263">
        <f>VLOOKUP($A263,[6]Sungai!$A$1:$G$310,7,FALSE)</f>
        <v>12895.4955006</v>
      </c>
      <c r="L263">
        <f>VLOOKUP($A263,[7]Burnscars!$A$1:$G$310,7,FALSE)</f>
        <v>7673.2652900000003</v>
      </c>
      <c r="M263">
        <f>VLOOKUP($A263,[8]Danau!$A$1:$G$310,7,FALSE)</f>
        <v>11748.9984085</v>
      </c>
      <c r="N263">
        <f>VLOOKUP($A263,[9]Irigasi!$A$1:$G$310,7,FALSE)</f>
        <v>33492.01629</v>
      </c>
      <c r="O263">
        <f>VLOOKUP($A263,[10]BadanAir!$A$1:$G$310,7,FALSE)</f>
        <v>8366.5560552000006</v>
      </c>
      <c r="P263">
        <f>VLOOKUP($A263,[11]Deforestasi!$A$1:$G$310,7,FALSE)</f>
        <v>3264.8547990000002</v>
      </c>
      <c r="Q263">
        <f>VLOOKUP($A263,[12]Erosi!$A$1:$G$310,7,FALSE)</f>
        <v>906.59047950299998</v>
      </c>
      <c r="R263">
        <f>VLOOKUP($A263,[13]Banjir!$A$1:$G$310,7,FALSE)</f>
        <v>0.16717835340100001</v>
      </c>
      <c r="S263">
        <f>VLOOKUP($A263,[14]Longsor!$A$1:$G$310,7,FALSE)</f>
        <v>1.8200408998E-2</v>
      </c>
      <c r="T263">
        <f>VLOOKUP($A263,[15]Kekeringan!$A$1:$G$310,7,FALSE)</f>
        <v>0.57361238303700002</v>
      </c>
      <c r="U263">
        <f>VLOOKUP($A263,[16]NDVI!$A$1:$G$310,7,FALSE)</f>
        <v>0.71509639840399997</v>
      </c>
      <c r="V263">
        <f>VLOOKUP($A263,[17]NDWI!$A$1:$G$310,7,FALSE)</f>
        <v>-0.67701518957200002</v>
      </c>
      <c r="W263">
        <f>VLOOKUP($A263,[18]NDMI!$A$1:$G$310,7,FALSE)</f>
        <v>0.187875283847</v>
      </c>
      <c r="X263">
        <f>VLOOKUP($A263,[19]AridityIndex!$A$1:$G$310,7,FALSE)</f>
        <v>0.61906274072099998</v>
      </c>
      <c r="Y263">
        <f>VLOOKUP($A263,[20]temp_delta!$A$1:$G$310,7,FALSE)</f>
        <v>1.36523801426</v>
      </c>
      <c r="Z263">
        <f>VLOOKUP($A263,[21]temp_annual!$A$1:$G$310,7,FALSE)</f>
        <v>25.496937430399999</v>
      </c>
      <c r="AA263">
        <f>VLOOKUP($A263,[22]prec_delta!$A$1:$G$310,7,FALSE)</f>
        <v>-46.088750603599998</v>
      </c>
      <c r="AB263">
        <f>VLOOKUP($A263,[23]prec_annual!$A$1:$G$310,7,FALSE)</f>
        <v>1713.0227551999999</v>
      </c>
      <c r="AC263">
        <f>VLOOKUP($A263,[24]DaerahIrigasi!$A$1:$G$310,7,FALSE)</f>
        <v>110594.817196</v>
      </c>
      <c r="AD263" s="1">
        <f>VLOOKUP($A263,[25]!_xlnm.Database,7,FALSE)</f>
        <v>4</v>
      </c>
    </row>
    <row r="264" spans="1:30" x14ac:dyDescent="0.25">
      <c r="A264">
        <v>263</v>
      </c>
      <c r="B264" t="s">
        <v>337</v>
      </c>
      <c r="C264" t="s">
        <v>377</v>
      </c>
      <c r="D264" t="s">
        <v>265</v>
      </c>
      <c r="E264">
        <v>5317040</v>
      </c>
      <c r="F264">
        <f>VLOOKUP($A264,[1]Plantation_LC20!$A$1:$G$310,7,FALSE)</f>
        <v>10805.0410644</v>
      </c>
      <c r="G264">
        <f>VLOOKUP($A264,[2]Jalan_RBI!$A$1:$G$310,7,FALSE)</f>
        <v>1124.2467895299999</v>
      </c>
      <c r="H264">
        <f>VLOOKUP($A264,[3]HTI!$A$1:$G$310,7,FALSE)</f>
        <v>2353.1475063399998</v>
      </c>
      <c r="I264">
        <f>VLOOKUP($A264,[4]HKM_HTR!$A$1:$G$310,7,FALSE)</f>
        <v>34594.778094300003</v>
      </c>
      <c r="J264">
        <f>VLOOKUP($A264,[5]Forest!$A$1:$G$310,7,FALSE)</f>
        <v>185.69118750600001</v>
      </c>
      <c r="K264">
        <f>VLOOKUP($A264,[6]Sungai!$A$1:$G$310,7,FALSE)</f>
        <v>3311.1362574700001</v>
      </c>
      <c r="L264">
        <f>VLOOKUP($A264,[7]Burnscars!$A$1:$G$310,7,FALSE)</f>
        <v>8509.2945176699995</v>
      </c>
      <c r="M264">
        <f>VLOOKUP($A264,[8]Danau!$A$1:$G$310,7,FALSE)</f>
        <v>13717.065156299999</v>
      </c>
      <c r="N264">
        <f>VLOOKUP($A264,[9]Irigasi!$A$1:$G$310,7,FALSE)</f>
        <v>17385.167412899998</v>
      </c>
      <c r="O264">
        <f>VLOOKUP($A264,[10]BadanAir!$A$1:$G$310,7,FALSE)</f>
        <v>2921.2644620699998</v>
      </c>
      <c r="P264">
        <f>VLOOKUP($A264,[11]Deforestasi!$A$1:$G$310,7,FALSE)</f>
        <v>2222.80785831</v>
      </c>
      <c r="Q264">
        <f>VLOOKUP($A264,[12]Erosi!$A$1:$G$310,7,FALSE)</f>
        <v>1341.2783613199999</v>
      </c>
      <c r="R264">
        <f>VLOOKUP($A264,[13]Banjir!$A$1:$G$310,7,FALSE)</f>
        <v>2.0051923292E-2</v>
      </c>
      <c r="S264">
        <f>VLOOKUP($A264,[14]Longsor!$A$1:$G$310,7,FALSE)</f>
        <v>8.9524596279900004E-2</v>
      </c>
      <c r="T264">
        <f>VLOOKUP($A264,[15]Kekeringan!$A$1:$G$310,7,FALSE)</f>
        <v>0.53700143157900004</v>
      </c>
      <c r="U264">
        <f>VLOOKUP($A264,[16]NDVI!$A$1:$G$310,7,FALSE)</f>
        <v>0.79760726695999995</v>
      </c>
      <c r="V264">
        <f>VLOOKUP($A264,[17]NDWI!$A$1:$G$310,7,FALSE)</f>
        <v>-0.73176752640300002</v>
      </c>
      <c r="W264">
        <f>VLOOKUP($A264,[18]NDMI!$A$1:$G$310,7,FALSE)</f>
        <v>0.301782196349</v>
      </c>
      <c r="X264">
        <f>VLOOKUP($A264,[19]AridityIndex!$A$1:$G$310,7,FALSE)</f>
        <v>0.52751719925100005</v>
      </c>
      <c r="Y264">
        <f>VLOOKUP($A264,[20]temp_delta!$A$1:$G$310,7,FALSE)</f>
        <v>1.4124406519699999</v>
      </c>
      <c r="Z264">
        <f>VLOOKUP($A264,[21]temp_annual!$A$1:$G$310,7,FALSE)</f>
        <v>25.303778155700002</v>
      </c>
      <c r="AA264">
        <f>VLOOKUP($A264,[22]prec_delta!$A$1:$G$310,7,FALSE)</f>
        <v>-55.606685360900002</v>
      </c>
      <c r="AB264">
        <f>VLOOKUP($A264,[23]prec_annual!$A$1:$G$310,7,FALSE)</f>
        <v>2007.66700031</v>
      </c>
      <c r="AC264">
        <f>VLOOKUP($A264,[24]DaerahIrigasi!$A$1:$G$310,7,FALSE)</f>
        <v>92976.9967206</v>
      </c>
      <c r="AD264" s="1">
        <f>VLOOKUP($A264,[25]!_xlnm.Database,7,FALSE)</f>
        <v>4.2657890529199998</v>
      </c>
    </row>
    <row r="265" spans="1:30" x14ac:dyDescent="0.25">
      <c r="A265">
        <v>264</v>
      </c>
      <c r="B265" t="s">
        <v>337</v>
      </c>
      <c r="C265" t="s">
        <v>377</v>
      </c>
      <c r="D265" t="s">
        <v>266</v>
      </c>
      <c r="E265">
        <v>5317050</v>
      </c>
      <c r="F265">
        <f>VLOOKUP($A265,[1]Plantation_LC20!$A$1:$G$310,7,FALSE)</f>
        <v>22073.172989300001</v>
      </c>
      <c r="G265">
        <f>VLOOKUP($A265,[2]Jalan_RBI!$A$1:$G$310,7,FALSE)</f>
        <v>634.54030801700003</v>
      </c>
      <c r="H265">
        <f>VLOOKUP($A265,[3]HTI!$A$1:$G$310,7,FALSE)</f>
        <v>6114.3489728000004</v>
      </c>
      <c r="I265">
        <f>VLOOKUP($A265,[4]HKM_HTR!$A$1:$G$310,7,FALSE)</f>
        <v>29678.903847599999</v>
      </c>
      <c r="J265">
        <f>VLOOKUP($A265,[5]Forest!$A$1:$G$310,7,FALSE)</f>
        <v>719.29531621599995</v>
      </c>
      <c r="K265">
        <f>VLOOKUP($A265,[6]Sungai!$A$1:$G$310,7,FALSE)</f>
        <v>10116.600865300001</v>
      </c>
      <c r="L265">
        <f>VLOOKUP($A265,[7]Burnscars!$A$1:$G$310,7,FALSE)</f>
        <v>9672.8154111599997</v>
      </c>
      <c r="M265">
        <f>VLOOKUP($A265,[8]Danau!$A$1:$G$310,7,FALSE)</f>
        <v>9464.4689335300009</v>
      </c>
      <c r="N265">
        <f>VLOOKUP($A265,[9]Irigasi!$A$1:$G$310,7,FALSE)</f>
        <v>19891.6554679</v>
      </c>
      <c r="O265">
        <f>VLOOKUP($A265,[10]BadanAir!$A$1:$G$310,7,FALSE)</f>
        <v>7517.4215903200002</v>
      </c>
      <c r="P265">
        <f>VLOOKUP($A265,[11]Deforestasi!$A$1:$G$310,7,FALSE)</f>
        <v>1805.8125824799999</v>
      </c>
      <c r="Q265">
        <f>VLOOKUP($A265,[12]Erosi!$A$1:$G$310,7,FALSE)</f>
        <v>1422.49355567</v>
      </c>
      <c r="R265">
        <f>VLOOKUP($A265,[13]Banjir!$A$1:$G$310,7,FALSE)</f>
        <v>4.7467363805600002E-2</v>
      </c>
      <c r="S265">
        <f>VLOOKUP($A265,[14]Longsor!$A$1:$G$310,7,FALSE)</f>
        <v>0.101825442099</v>
      </c>
      <c r="T265">
        <f>VLOOKUP($A265,[15]Kekeringan!$A$1:$G$310,7,FALSE)</f>
        <v>0.55898308166800004</v>
      </c>
      <c r="U265">
        <f>VLOOKUP($A265,[16]NDVI!$A$1:$G$310,7,FALSE)</f>
        <v>0.77956422903900002</v>
      </c>
      <c r="V265">
        <f>VLOOKUP($A265,[17]NDWI!$A$1:$G$310,7,FALSE)</f>
        <v>-0.72854504515600005</v>
      </c>
      <c r="W265">
        <f>VLOOKUP($A265,[18]NDMI!$A$1:$G$310,7,FALSE)</f>
        <v>0.26029577968299999</v>
      </c>
      <c r="X265">
        <f>VLOOKUP($A265,[19]AridityIndex!$A$1:$G$310,7,FALSE)</f>
        <v>0.469537887436</v>
      </c>
      <c r="Y265">
        <f>VLOOKUP($A265,[20]temp_delta!$A$1:$G$310,7,FALSE)</f>
        <v>1.42217428356</v>
      </c>
      <c r="Z265">
        <f>VLOOKUP($A265,[21]temp_annual!$A$1:$G$310,7,FALSE)</f>
        <v>24.8463071191</v>
      </c>
      <c r="AA265">
        <f>VLOOKUP($A265,[22]prec_delta!$A$1:$G$310,7,FALSE)</f>
        <v>-59.544976496799997</v>
      </c>
      <c r="AB265">
        <f>VLOOKUP($A265,[23]prec_annual!$A$1:$G$310,7,FALSE)</f>
        <v>2135.7953247800001</v>
      </c>
      <c r="AC265">
        <f>VLOOKUP($A265,[24]DaerahIrigasi!$A$1:$G$310,7,FALSE)</f>
        <v>97243.292346600007</v>
      </c>
      <c r="AD265" s="1">
        <f>VLOOKUP($A265,[25]!_xlnm.Database,7,FALSE)</f>
        <v>4.7323610790900004</v>
      </c>
    </row>
    <row r="266" spans="1:30" x14ac:dyDescent="0.25">
      <c r="A266">
        <v>265</v>
      </c>
      <c r="B266" t="s">
        <v>337</v>
      </c>
      <c r="C266" t="s">
        <v>377</v>
      </c>
      <c r="D266" t="s">
        <v>267</v>
      </c>
      <c r="E266">
        <v>5317060</v>
      </c>
      <c r="F266">
        <f>VLOOKUP($A266,[1]Plantation_LC20!$A$1:$G$310,7,FALSE)</f>
        <v>8451.9950455399994</v>
      </c>
      <c r="G266">
        <f>VLOOKUP($A266,[2]Jalan_RBI!$A$1:$G$310,7,FALSE)</f>
        <v>1288.6274886599999</v>
      </c>
      <c r="H266">
        <f>VLOOKUP($A266,[3]HTI!$A$1:$G$310,7,FALSE)</f>
        <v>3390.3270087800001</v>
      </c>
      <c r="I266">
        <f>VLOOKUP($A266,[4]HKM_HTR!$A$1:$G$310,7,FALSE)</f>
        <v>23613.304790400001</v>
      </c>
      <c r="J266">
        <f>VLOOKUP($A266,[5]Forest!$A$1:$G$310,7,FALSE)</f>
        <v>232.561884182</v>
      </c>
      <c r="K266">
        <f>VLOOKUP($A266,[6]Sungai!$A$1:$G$310,7,FALSE)</f>
        <v>2590.0401174899998</v>
      </c>
      <c r="L266">
        <f>VLOOKUP($A266,[7]Burnscars!$A$1:$G$310,7,FALSE)</f>
        <v>8934.6651306000003</v>
      </c>
      <c r="M266">
        <f>VLOOKUP($A266,[8]Danau!$A$1:$G$310,7,FALSE)</f>
        <v>11888.825157400001</v>
      </c>
      <c r="N266">
        <f>VLOOKUP($A266,[9]Irigasi!$A$1:$G$310,7,FALSE)</f>
        <v>5491.0738347099996</v>
      </c>
      <c r="O266">
        <f>VLOOKUP($A266,[10]BadanAir!$A$1:$G$310,7,FALSE)</f>
        <v>6908.4741611199997</v>
      </c>
      <c r="P266">
        <f>VLOOKUP($A266,[11]Deforestasi!$A$1:$G$310,7,FALSE)</f>
        <v>1871.1778589</v>
      </c>
      <c r="Q266">
        <f>VLOOKUP($A266,[12]Erosi!$A$1:$G$310,7,FALSE)</f>
        <v>1361.32814659</v>
      </c>
      <c r="R266">
        <f>VLOOKUP($A266,[13]Banjir!$A$1:$G$310,7,FALSE)</f>
        <v>3.1850319008599998E-2</v>
      </c>
      <c r="S266">
        <f>VLOOKUP($A266,[14]Longsor!$A$1:$G$310,7,FALSE)</f>
        <v>0.16698917677899999</v>
      </c>
      <c r="T266">
        <f>VLOOKUP($A266,[15]Kekeringan!$A$1:$G$310,7,FALSE)</f>
        <v>0.57033574822400002</v>
      </c>
      <c r="U266">
        <f>VLOOKUP($A266,[16]NDVI!$A$1:$G$310,7,FALSE)</f>
        <v>0.79156244373499995</v>
      </c>
      <c r="V266">
        <f>VLOOKUP($A266,[17]NDWI!$A$1:$G$310,7,FALSE)</f>
        <v>-0.73556807532799995</v>
      </c>
      <c r="W266">
        <f>VLOOKUP($A266,[18]NDMI!$A$1:$G$310,7,FALSE)</f>
        <v>0.31280318990599998</v>
      </c>
      <c r="X266">
        <f>VLOOKUP($A266,[19]AridityIndex!$A$1:$G$310,7,FALSE)</f>
        <v>0.43985073861399998</v>
      </c>
      <c r="Y266">
        <f>VLOOKUP($A266,[20]temp_delta!$A$1:$G$310,7,FALSE)</f>
        <v>1.41900859569</v>
      </c>
      <c r="Z266">
        <f>VLOOKUP($A266,[21]temp_annual!$A$1:$G$310,7,FALSE)</f>
        <v>24.512238338700001</v>
      </c>
      <c r="AA266">
        <f>VLOOKUP($A266,[22]prec_delta!$A$1:$G$310,7,FALSE)</f>
        <v>-63.343247097499997</v>
      </c>
      <c r="AB266">
        <f>VLOOKUP($A266,[23]prec_annual!$A$1:$G$310,7,FALSE)</f>
        <v>2215.73051394</v>
      </c>
      <c r="AC266">
        <f>VLOOKUP($A266,[24]DaerahIrigasi!$A$1:$G$310,7,FALSE)</f>
        <v>79569.3231925</v>
      </c>
      <c r="AD266" s="1">
        <f>VLOOKUP($A266,[25]!_xlnm.Database,7,FALSE)</f>
        <v>4.9406362741900001</v>
      </c>
    </row>
    <row r="267" spans="1:30" x14ac:dyDescent="0.25">
      <c r="A267">
        <v>266</v>
      </c>
      <c r="B267" t="s">
        <v>337</v>
      </c>
      <c r="C267" t="s">
        <v>377</v>
      </c>
      <c r="D267" t="s">
        <v>268</v>
      </c>
      <c r="E267">
        <v>5317061</v>
      </c>
      <c r="F267">
        <f>VLOOKUP($A267,[1]Plantation_LC20!$A$1:$G$310,7,FALSE)</f>
        <v>16175.8096869</v>
      </c>
      <c r="G267">
        <f>VLOOKUP($A267,[2]Jalan_RBI!$A$1:$G$310,7,FALSE)</f>
        <v>326.24190445599999</v>
      </c>
      <c r="H267">
        <f>VLOOKUP($A267,[3]HTI!$A$1:$G$310,7,FALSE)</f>
        <v>7175.0543497899998</v>
      </c>
      <c r="I267">
        <f>VLOOKUP($A267,[4]HKM_HTR!$A$1:$G$310,7,FALSE)</f>
        <v>19784.971902900001</v>
      </c>
      <c r="J267">
        <f>VLOOKUP($A267,[5]Forest!$A$1:$G$310,7,FALSE)</f>
        <v>193.10845505500001</v>
      </c>
      <c r="K267">
        <f>VLOOKUP($A267,[6]Sungai!$A$1:$G$310,7,FALSE)</f>
        <v>7076.7972713199997</v>
      </c>
      <c r="L267">
        <f>VLOOKUP($A267,[7]Burnscars!$A$1:$G$310,7,FALSE)</f>
        <v>7950.9198708699996</v>
      </c>
      <c r="M267">
        <f>VLOOKUP($A267,[8]Danau!$A$1:$G$310,7,FALSE)</f>
        <v>9855.2308750699995</v>
      </c>
      <c r="N267">
        <f>VLOOKUP($A267,[9]Irigasi!$A$1:$G$310,7,FALSE)</f>
        <v>9632.5076616799997</v>
      </c>
      <c r="O267">
        <f>VLOOKUP($A267,[10]BadanAir!$A$1:$G$310,7,FALSE)</f>
        <v>12661.880922799999</v>
      </c>
      <c r="P267">
        <f>VLOOKUP($A267,[11]Deforestasi!$A$1:$G$310,7,FALSE)</f>
        <v>4444.0024260099999</v>
      </c>
      <c r="Q267">
        <f>VLOOKUP($A267,[12]Erosi!$A$1:$G$310,7,FALSE)</f>
        <v>1348.96239913</v>
      </c>
      <c r="R267">
        <f>VLOOKUP($A267,[13]Banjir!$A$1:$G$310,7,FALSE)</f>
        <v>1.17796102467E-2</v>
      </c>
      <c r="S267">
        <f>VLOOKUP($A267,[14]Longsor!$A$1:$G$310,7,FALSE)</f>
        <v>0.121274834437</v>
      </c>
      <c r="T267">
        <f>VLOOKUP($A267,[15]Kekeringan!$A$1:$G$310,7,FALSE)</f>
        <v>0.58729308879599995</v>
      </c>
      <c r="U267">
        <f>VLOOKUP($A267,[16]NDVI!$A$1:$G$310,7,FALSE)</f>
        <v>0.79598898715800004</v>
      </c>
      <c r="V267">
        <f>VLOOKUP($A267,[17]NDWI!$A$1:$G$310,7,FALSE)</f>
        <v>-0.74391677343200002</v>
      </c>
      <c r="W267">
        <f>VLOOKUP($A267,[18]NDMI!$A$1:$G$310,7,FALSE)</f>
        <v>0.28355180863700002</v>
      </c>
      <c r="X267">
        <f>VLOOKUP($A267,[19]AridityIndex!$A$1:$G$310,7,FALSE)</f>
        <v>0.40717068851799998</v>
      </c>
      <c r="Y267">
        <f>VLOOKUP($A267,[20]temp_delta!$A$1:$G$310,7,FALSE)</f>
        <v>1.42680416899</v>
      </c>
      <c r="Z267">
        <f>VLOOKUP($A267,[21]temp_annual!$A$1:$G$310,7,FALSE)</f>
        <v>24.1870839927</v>
      </c>
      <c r="AA267">
        <f>VLOOKUP($A267,[22]prec_delta!$A$1:$G$310,7,FALSE)</f>
        <v>-65.248409709599997</v>
      </c>
      <c r="AB267">
        <f>VLOOKUP($A267,[23]prec_annual!$A$1:$G$310,7,FALSE)</f>
        <v>2289.47289542</v>
      </c>
      <c r="AC267">
        <f>VLOOKUP($A267,[24]DaerahIrigasi!$A$1:$G$310,7,FALSE)</f>
        <v>85870.725561200001</v>
      </c>
      <c r="AD267" s="1">
        <f>VLOOKUP($A267,[25]!_xlnm.Database,7,FALSE)</f>
        <v>5.1621542656799999</v>
      </c>
    </row>
    <row r="268" spans="1:30" x14ac:dyDescent="0.25">
      <c r="A268">
        <v>267</v>
      </c>
      <c r="B268" t="s">
        <v>337</v>
      </c>
      <c r="C268" t="s">
        <v>377</v>
      </c>
      <c r="D268" t="s">
        <v>269</v>
      </c>
      <c r="E268">
        <v>5317070</v>
      </c>
      <c r="F268">
        <f>VLOOKUP($A268,[1]Plantation_LC20!$A$1:$G$310,7,FALSE)</f>
        <v>16862.633935599999</v>
      </c>
      <c r="G268">
        <f>VLOOKUP($A268,[2]Jalan_RBI!$A$1:$G$310,7,FALSE)</f>
        <v>610.03875615899995</v>
      </c>
      <c r="H268">
        <f>VLOOKUP($A268,[3]HTI!$A$1:$G$310,7,FALSE)</f>
        <v>6778.8012084800002</v>
      </c>
      <c r="I268">
        <f>VLOOKUP($A268,[4]HKM_HTR!$A$1:$G$310,7,FALSE)</f>
        <v>11742.2306329</v>
      </c>
      <c r="J268">
        <f>VLOOKUP($A268,[5]Forest!$A$1:$G$310,7,FALSE)</f>
        <v>242.35902301799999</v>
      </c>
      <c r="K268">
        <f>VLOOKUP($A268,[6]Sungai!$A$1:$G$310,7,FALSE)</f>
        <v>9631.2938066499992</v>
      </c>
      <c r="L268">
        <f>VLOOKUP($A268,[7]Burnscars!$A$1:$G$310,7,FALSE)</f>
        <v>6157.1734090299997</v>
      </c>
      <c r="M268">
        <f>VLOOKUP($A268,[8]Danau!$A$1:$G$310,7,FALSE)</f>
        <v>7556.4024593900003</v>
      </c>
      <c r="N268">
        <f>VLOOKUP($A268,[9]Irigasi!$A$1:$G$310,7,FALSE)</f>
        <v>9952.5603600800005</v>
      </c>
      <c r="O268">
        <f>VLOOKUP($A268,[10]BadanAir!$A$1:$G$310,7,FALSE)</f>
        <v>15809.6617904</v>
      </c>
      <c r="P268">
        <f>VLOOKUP($A268,[11]Deforestasi!$A$1:$G$310,7,FALSE)</f>
        <v>6161.5801676999999</v>
      </c>
      <c r="Q268">
        <f>VLOOKUP($A268,[12]Erosi!$A$1:$G$310,7,FALSE)</f>
        <v>2014.2972057100001</v>
      </c>
      <c r="R268">
        <f>VLOOKUP($A268,[13]Banjir!$A$1:$G$310,7,FALSE)</f>
        <v>0</v>
      </c>
      <c r="S268">
        <f>VLOOKUP($A268,[14]Longsor!$A$1:$G$310,7,FALSE)</f>
        <v>0.21495657442900001</v>
      </c>
      <c r="T268">
        <f>VLOOKUP($A268,[15]Kekeringan!$A$1:$G$310,7,FALSE)</f>
        <v>0.62673422969299997</v>
      </c>
      <c r="U268">
        <f>VLOOKUP($A268,[16]NDVI!$A$1:$G$310,7,FALSE)</f>
        <v>0.77688096354400005</v>
      </c>
      <c r="V268">
        <f>VLOOKUP($A268,[17]NDWI!$A$1:$G$310,7,FALSE)</f>
        <v>-0.730819824452</v>
      </c>
      <c r="W268">
        <f>VLOOKUP($A268,[18]NDMI!$A$1:$G$310,7,FALSE)</f>
        <v>0.24919543741299999</v>
      </c>
      <c r="X268">
        <f>VLOOKUP($A268,[19]AridityIndex!$A$1:$G$310,7,FALSE)</f>
        <v>0.44793690024400001</v>
      </c>
      <c r="Y268">
        <f>VLOOKUP($A268,[20]temp_delta!$A$1:$G$310,7,FALSE)</f>
        <v>1.43479101173</v>
      </c>
      <c r="Z268">
        <f>VLOOKUP($A268,[21]temp_annual!$A$1:$G$310,7,FALSE)</f>
        <v>24.881328949499999</v>
      </c>
      <c r="AA268">
        <f>VLOOKUP($A268,[22]prec_delta!$A$1:$G$310,7,FALSE)</f>
        <v>-64.169993820299993</v>
      </c>
      <c r="AB268">
        <f>VLOOKUP($A268,[23]prec_annual!$A$1:$G$310,7,FALSE)</f>
        <v>2204.2757478399999</v>
      </c>
      <c r="AC268">
        <f>VLOOKUP($A268,[24]DaerahIrigasi!$A$1:$G$310,7,FALSE)</f>
        <v>80380.718868299999</v>
      </c>
      <c r="AD268" s="1">
        <f>VLOOKUP($A268,[25]!_xlnm.Database,7,FALSE)</f>
        <v>4.8933548778000002</v>
      </c>
    </row>
    <row r="269" spans="1:30" x14ac:dyDescent="0.25">
      <c r="A269">
        <v>268</v>
      </c>
      <c r="B269" t="s">
        <v>337</v>
      </c>
      <c r="C269" t="s">
        <v>377</v>
      </c>
      <c r="D269" t="s">
        <v>270</v>
      </c>
      <c r="E269">
        <v>5317080</v>
      </c>
      <c r="F269">
        <f>VLOOKUP($A269,[1]Plantation_LC20!$A$1:$G$310,7,FALSE)</f>
        <v>27894.2019296</v>
      </c>
      <c r="G269">
        <f>VLOOKUP($A269,[2]Jalan_RBI!$A$1:$G$310,7,FALSE)</f>
        <v>684.73092509799994</v>
      </c>
      <c r="H269">
        <f>VLOOKUP($A269,[3]HTI!$A$1:$G$310,7,FALSE)</f>
        <v>16383.936955900001</v>
      </c>
      <c r="I269">
        <f>VLOOKUP($A269,[4]HKM_HTR!$A$1:$G$310,7,FALSE)</f>
        <v>16286.662702199999</v>
      </c>
      <c r="J269">
        <f>VLOOKUP($A269,[5]Forest!$A$1:$G$310,7,FALSE)</f>
        <v>2884.77302276</v>
      </c>
      <c r="K269">
        <f>VLOOKUP($A269,[6]Sungai!$A$1:$G$310,7,FALSE)</f>
        <v>4417.7065032600003</v>
      </c>
      <c r="L269">
        <f>VLOOKUP($A269,[7]Burnscars!$A$1:$G$310,7,FALSE)</f>
        <v>3619.1289370899999</v>
      </c>
      <c r="M269">
        <f>VLOOKUP($A269,[8]Danau!$A$1:$G$310,7,FALSE)</f>
        <v>3648.7331143199999</v>
      </c>
      <c r="N269">
        <f>VLOOKUP($A269,[9]Irigasi!$A$1:$G$310,7,FALSE)</f>
        <v>20784.0304526</v>
      </c>
      <c r="O269">
        <f>VLOOKUP($A269,[10]BadanAir!$A$1:$G$310,7,FALSE)</f>
        <v>17769.614406199998</v>
      </c>
      <c r="P269">
        <f>VLOOKUP($A269,[11]Deforestasi!$A$1:$G$310,7,FALSE)</f>
        <v>4352.8844911799997</v>
      </c>
      <c r="Q269">
        <f>VLOOKUP($A269,[12]Erosi!$A$1:$G$310,7,FALSE)</f>
        <v>1117.6554712899999</v>
      </c>
      <c r="R269">
        <f>VLOOKUP($A269,[13]Banjir!$A$1:$G$310,7,FALSE)</f>
        <v>0.22764610929000001</v>
      </c>
      <c r="S269">
        <f>VLOOKUP($A269,[14]Longsor!$A$1:$G$310,7,FALSE)</f>
        <v>7.5906003966599994E-2</v>
      </c>
      <c r="T269">
        <f>VLOOKUP($A269,[15]Kekeringan!$A$1:$G$310,7,FALSE)</f>
        <v>0.59334453011300003</v>
      </c>
      <c r="U269">
        <f>VLOOKUP($A269,[16]NDVI!$A$1:$G$310,7,FALSE)</f>
        <v>0.58103050617800001</v>
      </c>
      <c r="V269">
        <f>VLOOKUP($A269,[17]NDWI!$A$1:$G$310,7,FALSE)</f>
        <v>-0.591403015112</v>
      </c>
      <c r="W269">
        <f>VLOOKUP($A269,[18]NDMI!$A$1:$G$310,7,FALSE)</f>
        <v>4.4200873978299998E-2</v>
      </c>
      <c r="X269">
        <f>VLOOKUP($A269,[19]AridityIndex!$A$1:$G$310,7,FALSE)</f>
        <v>0.60258988042600004</v>
      </c>
      <c r="Y269">
        <f>VLOOKUP($A269,[20]temp_delta!$A$1:$G$310,7,FALSE)</f>
        <v>1.41926859932</v>
      </c>
      <c r="Z269">
        <f>VLOOKUP($A269,[21]temp_annual!$A$1:$G$310,7,FALSE)</f>
        <v>26.629896574</v>
      </c>
      <c r="AA269">
        <f>VLOOKUP($A269,[22]prec_delta!$A$1:$G$310,7,FALSE)</f>
        <v>-48.753331164499997</v>
      </c>
      <c r="AB269">
        <f>VLOOKUP($A269,[23]prec_annual!$A$1:$G$310,7,FALSE)</f>
        <v>1804.8567132000001</v>
      </c>
      <c r="AC269">
        <f>VLOOKUP($A269,[24]DaerahIrigasi!$A$1:$G$310,7,FALSE)</f>
        <v>91710.583122199998</v>
      </c>
      <c r="AD269" s="1">
        <f>VLOOKUP($A269,[25]!_xlnm.Database,7,FALSE)</f>
        <v>4.1313777109199998</v>
      </c>
    </row>
    <row r="270" spans="1:30" x14ac:dyDescent="0.25">
      <c r="A270">
        <v>269</v>
      </c>
      <c r="B270" t="s">
        <v>337</v>
      </c>
      <c r="C270" t="s">
        <v>377</v>
      </c>
      <c r="D270" t="s">
        <v>271</v>
      </c>
      <c r="E270">
        <v>5317081</v>
      </c>
      <c r="F270">
        <f>VLOOKUP($A270,[1]Plantation_LC20!$A$1:$G$310,7,FALSE)</f>
        <v>28908.589747599999</v>
      </c>
      <c r="G270">
        <f>VLOOKUP($A270,[2]Jalan_RBI!$A$1:$G$310,7,FALSE)</f>
        <v>471.817211757</v>
      </c>
      <c r="H270">
        <f>VLOOKUP($A270,[3]HTI!$A$1:$G$310,7,FALSE)</f>
        <v>12045.725871099999</v>
      </c>
      <c r="I270">
        <f>VLOOKUP($A270,[4]HKM_HTR!$A$1:$G$310,7,FALSE)</f>
        <v>26845.499341399998</v>
      </c>
      <c r="J270">
        <f>VLOOKUP($A270,[5]Forest!$A$1:$G$310,7,FALSE)</f>
        <v>2390.3295185000002</v>
      </c>
      <c r="K270">
        <f>VLOOKUP($A270,[6]Sungai!$A$1:$G$310,7,FALSE)</f>
        <v>5727.4774695899996</v>
      </c>
      <c r="L270">
        <f>VLOOKUP($A270,[7]Burnscars!$A$1:$G$310,7,FALSE)</f>
        <v>7004.5878445899998</v>
      </c>
      <c r="M270">
        <f>VLOOKUP($A270,[8]Danau!$A$1:$G$310,7,FALSE)</f>
        <v>3720.98120694</v>
      </c>
      <c r="N270">
        <f>VLOOKUP($A270,[9]Irigasi!$A$1:$G$310,7,FALSE)</f>
        <v>23478.5355342</v>
      </c>
      <c r="O270">
        <f>VLOOKUP($A270,[10]BadanAir!$A$1:$G$310,7,FALSE)</f>
        <v>7976.9624442900003</v>
      </c>
      <c r="P270">
        <f>VLOOKUP($A270,[11]Deforestasi!$A$1:$G$310,7,FALSE)</f>
        <v>3439.18609444</v>
      </c>
      <c r="Q270">
        <f>VLOOKUP($A270,[12]Erosi!$A$1:$G$310,7,FALSE)</f>
        <v>727.724670145</v>
      </c>
      <c r="R270">
        <f>VLOOKUP($A270,[13]Banjir!$A$1:$G$310,7,FALSE)</f>
        <v>0.16125417625999999</v>
      </c>
      <c r="S270">
        <f>VLOOKUP($A270,[14]Longsor!$A$1:$G$310,7,FALSE)</f>
        <v>3.43890456779E-2</v>
      </c>
      <c r="T270">
        <f>VLOOKUP($A270,[15]Kekeringan!$A$1:$G$310,7,FALSE)</f>
        <v>0.55858786604900001</v>
      </c>
      <c r="U270">
        <f>VLOOKUP($A270,[16]NDVI!$A$1:$G$310,7,FALSE)</f>
        <v>0.66405229061000004</v>
      </c>
      <c r="V270">
        <f>VLOOKUP($A270,[17]NDWI!$A$1:$G$310,7,FALSE)</f>
        <v>-0.63868104459300001</v>
      </c>
      <c r="W270">
        <f>VLOOKUP($A270,[18]NDMI!$A$1:$G$310,7,FALSE)</f>
        <v>0.12731462110200001</v>
      </c>
      <c r="X270">
        <f>VLOOKUP($A270,[19]AridityIndex!$A$1:$G$310,7,FALSE)</f>
        <v>0.61711346412500001</v>
      </c>
      <c r="Y270">
        <f>VLOOKUP($A270,[20]temp_delta!$A$1:$G$310,7,FALSE)</f>
        <v>1.4129268988799999</v>
      </c>
      <c r="Z270">
        <f>VLOOKUP($A270,[21]temp_annual!$A$1:$G$310,7,FALSE)</f>
        <v>26.5412873537</v>
      </c>
      <c r="AA270">
        <f>VLOOKUP($A270,[22]prec_delta!$A$1:$G$310,7,FALSE)</f>
        <v>-47.761058189700002</v>
      </c>
      <c r="AB270">
        <f>VLOOKUP($A270,[23]prec_annual!$A$1:$G$310,7,FALSE)</f>
        <v>1779.32479261</v>
      </c>
      <c r="AC270">
        <f>VLOOKUP($A270,[24]DaerahIrigasi!$A$1:$G$310,7,FALSE)</f>
        <v>99490.197294400001</v>
      </c>
      <c r="AD270" s="1">
        <f>VLOOKUP($A270,[25]!_xlnm.Database,7,FALSE)</f>
        <v>4.0072953545800001</v>
      </c>
    </row>
    <row r="271" spans="1:30" x14ac:dyDescent="0.25">
      <c r="A271">
        <v>270</v>
      </c>
      <c r="B271" t="s">
        <v>337</v>
      </c>
      <c r="C271" t="s">
        <v>378</v>
      </c>
      <c r="D271" t="s">
        <v>272</v>
      </c>
      <c r="E271">
        <v>5318010</v>
      </c>
      <c r="F271">
        <f>VLOOKUP($A271,[1]Plantation_LC20!$A$1:$G$310,7,FALSE)</f>
        <v>102146.329834</v>
      </c>
      <c r="G271">
        <f>VLOOKUP($A271,[2]Jalan_RBI!$A$1:$G$310,7,FALSE)</f>
        <v>598.55062675099998</v>
      </c>
      <c r="H271">
        <f>VLOOKUP($A271,[3]HTI!$A$1:$G$310,7,FALSE)</f>
        <v>177996.22660600001</v>
      </c>
      <c r="I271">
        <f>VLOOKUP($A271,[4]HKM_HTR!$A$1:$G$310,7,FALSE)</f>
        <v>16251.378558300001</v>
      </c>
      <c r="J271">
        <f>VLOOKUP($A271,[5]Forest!$A$1:$G$310,7,FALSE)</f>
        <v>174.71580224799999</v>
      </c>
      <c r="K271">
        <f>VLOOKUP($A271,[6]Sungai!$A$1:$G$310,7,FALSE)</f>
        <v>3601.62548345</v>
      </c>
      <c r="L271">
        <f>VLOOKUP($A271,[7]Burnscars!$A$1:$G$310,7,FALSE)</f>
        <v>11687.2143937</v>
      </c>
      <c r="M271">
        <f>VLOOKUP($A271,[8]Danau!$A$1:$G$310,7,FALSE)</f>
        <v>18654.665552800001</v>
      </c>
      <c r="N271">
        <f>VLOOKUP($A271,[9]Irigasi!$A$1:$G$310,7,FALSE)</f>
        <v>7864.1821195900002</v>
      </c>
      <c r="O271">
        <f>VLOOKUP($A271,[10]BadanAir!$A$1:$G$310,7,FALSE)</f>
        <v>18965.681808099998</v>
      </c>
      <c r="P271">
        <f>VLOOKUP($A271,[11]Deforestasi!$A$1:$G$310,7,FALSE)</f>
        <v>590.65164385399999</v>
      </c>
      <c r="Q271">
        <f>VLOOKUP($A271,[12]Erosi!$A$1:$G$310,7,FALSE)</f>
        <v>642.04687437300004</v>
      </c>
      <c r="R271">
        <f>VLOOKUP($A271,[13]Banjir!$A$1:$G$310,7,FALSE)</f>
        <v>0</v>
      </c>
      <c r="S271">
        <f>VLOOKUP($A271,[14]Longsor!$A$1:$G$310,7,FALSE)</f>
        <v>0.54315126445399997</v>
      </c>
      <c r="T271">
        <f>VLOOKUP($A271,[15]Kekeringan!$A$1:$G$310,7,FALSE)</f>
        <v>0.75048835848899997</v>
      </c>
      <c r="U271">
        <f>VLOOKUP($A271,[16]NDVI!$A$1:$G$310,7,FALSE)</f>
        <v>0</v>
      </c>
      <c r="V271">
        <f>VLOOKUP($A271,[17]NDWI!$A$1:$G$310,7,FALSE)</f>
        <v>-0.76217013597500005</v>
      </c>
      <c r="W271">
        <f>VLOOKUP($A271,[18]NDMI!$A$1:$G$310,7,FALSE)</f>
        <v>0.38398936403799999</v>
      </c>
      <c r="X271">
        <f>VLOOKUP($A271,[19]AridityIndex!$A$1:$G$310,7,FALSE)</f>
        <v>0.72217190521499997</v>
      </c>
      <c r="Y271">
        <f>VLOOKUP($A271,[20]temp_delta!$A$1:$G$310,7,FALSE)</f>
        <v>1.31085753757</v>
      </c>
      <c r="Z271">
        <f>VLOOKUP($A271,[21]temp_annual!$A$1:$G$310,7,FALSE)</f>
        <v>22.688556084399998</v>
      </c>
      <c r="AA271">
        <f>VLOOKUP($A271,[22]prec_delta!$A$1:$G$310,7,FALSE)</f>
        <v>-32.387158510699997</v>
      </c>
      <c r="AB271">
        <f>VLOOKUP($A271,[23]prec_annual!$A$1:$G$310,7,FALSE)</f>
        <v>1358.4374966</v>
      </c>
      <c r="AC271">
        <f>VLOOKUP($A271,[24]DaerahIrigasi!$A$1:$G$310,7,FALSE)</f>
        <v>17026.922245400001</v>
      </c>
      <c r="AD271" s="1">
        <f>VLOOKUP($A271,[25]!_xlnm.Database,7,FALSE)</f>
        <v>2.8491689883800002</v>
      </c>
    </row>
    <row r="272" spans="1:30" x14ac:dyDescent="0.25">
      <c r="A272">
        <v>271</v>
      </c>
      <c r="B272" t="s">
        <v>337</v>
      </c>
      <c r="C272" t="s">
        <v>378</v>
      </c>
      <c r="D272" t="s">
        <v>273</v>
      </c>
      <c r="E272">
        <v>5318020</v>
      </c>
      <c r="F272">
        <f>VLOOKUP($A272,[1]Plantation_LC20!$A$1:$G$310,7,FALSE)</f>
        <v>113530.683962</v>
      </c>
      <c r="G272">
        <f>VLOOKUP($A272,[2]Jalan_RBI!$A$1:$G$310,7,FALSE)</f>
        <v>1055.69486463</v>
      </c>
      <c r="H272">
        <f>VLOOKUP($A272,[3]HTI!$A$1:$G$310,7,FALSE)</f>
        <v>187671.66742499999</v>
      </c>
      <c r="I272">
        <f>VLOOKUP($A272,[4]HKM_HTR!$A$1:$G$310,7,FALSE)</f>
        <v>21691.784961400001</v>
      </c>
      <c r="J272">
        <f>VLOOKUP($A272,[5]Forest!$A$1:$G$310,7,FALSE)</f>
        <v>110.936251721</v>
      </c>
      <c r="K272">
        <f>VLOOKUP($A272,[6]Sungai!$A$1:$G$310,7,FALSE)</f>
        <v>2508.6500253700001</v>
      </c>
      <c r="L272">
        <f>VLOOKUP($A272,[7]Burnscars!$A$1:$G$310,7,FALSE)</f>
        <v>7713.98577553</v>
      </c>
      <c r="M272">
        <f>VLOOKUP($A272,[8]Danau!$A$1:$G$310,7,FALSE)</f>
        <v>13860.9391708</v>
      </c>
      <c r="N272">
        <f>VLOOKUP($A272,[9]Irigasi!$A$1:$G$310,7,FALSE)</f>
        <v>14839.390932599999</v>
      </c>
      <c r="O272">
        <f>VLOOKUP($A272,[10]BadanAir!$A$1:$G$310,7,FALSE)</f>
        <v>18330.890243900001</v>
      </c>
      <c r="P272">
        <f>VLOOKUP($A272,[11]Deforestasi!$A$1:$G$310,7,FALSE)</f>
        <v>593.54540036699996</v>
      </c>
      <c r="Q272">
        <f>VLOOKUP($A272,[12]Erosi!$A$1:$G$310,7,FALSE)</f>
        <v>745.31493581699999</v>
      </c>
      <c r="R272">
        <f>VLOOKUP($A272,[13]Banjir!$A$1:$G$310,7,FALSE)</f>
        <v>0</v>
      </c>
      <c r="S272">
        <f>VLOOKUP($A272,[14]Longsor!$A$1:$G$310,7,FALSE)</f>
        <v>0.67753136200700004</v>
      </c>
      <c r="T272">
        <f>VLOOKUP($A272,[15]Kekeringan!$A$1:$G$310,7,FALSE)</f>
        <v>0.782101455128</v>
      </c>
      <c r="U272">
        <f>VLOOKUP($A272,[16]NDVI!$A$1:$G$310,7,FALSE)</f>
        <v>0</v>
      </c>
      <c r="V272">
        <f>VLOOKUP($A272,[17]NDWI!$A$1:$G$310,7,FALSE)</f>
        <v>-0.76116172562200002</v>
      </c>
      <c r="W272">
        <f>VLOOKUP($A272,[18]NDMI!$A$1:$G$310,7,FALSE)</f>
        <v>0.38894417506599999</v>
      </c>
      <c r="X272">
        <f>VLOOKUP($A272,[19]AridityIndex!$A$1:$G$310,7,FALSE)</f>
        <v>0.73815869785699995</v>
      </c>
      <c r="Y272">
        <f>VLOOKUP($A272,[20]temp_delta!$A$1:$G$310,7,FALSE)</f>
        <v>1.2538551469600001</v>
      </c>
      <c r="Z272">
        <f>VLOOKUP($A272,[21]temp_annual!$A$1:$G$310,7,FALSE)</f>
        <v>22.124445230199999</v>
      </c>
      <c r="AA272">
        <f>VLOOKUP($A272,[22]prec_delta!$A$1:$G$310,7,FALSE)</f>
        <v>-30.372039667300001</v>
      </c>
      <c r="AB272">
        <f>VLOOKUP($A272,[23]prec_annual!$A$1:$G$310,7,FALSE)</f>
        <v>1243.65243928</v>
      </c>
      <c r="AC272">
        <f>VLOOKUP($A272,[24]DaerahIrigasi!$A$1:$G$310,7,FALSE)</f>
        <v>26126.512487</v>
      </c>
      <c r="AD272" s="1">
        <f>VLOOKUP($A272,[25]!_xlnm.Database,7,FALSE)</f>
        <v>2.6699367088599999</v>
      </c>
    </row>
    <row r="273" spans="1:30" x14ac:dyDescent="0.25">
      <c r="A273">
        <v>272</v>
      </c>
      <c r="B273" t="s">
        <v>337</v>
      </c>
      <c r="C273" t="s">
        <v>378</v>
      </c>
      <c r="D273" t="s">
        <v>274</v>
      </c>
      <c r="E273">
        <v>5318030</v>
      </c>
      <c r="F273">
        <f>VLOOKUP($A273,[1]Plantation_LC20!$A$1:$G$310,7,FALSE)</f>
        <v>117939.393836</v>
      </c>
      <c r="G273">
        <f>VLOOKUP($A273,[2]Jalan_RBI!$A$1:$G$310,7,FALSE)</f>
        <v>1312.86801068</v>
      </c>
      <c r="H273">
        <f>VLOOKUP($A273,[3]HTI!$A$1:$G$310,7,FALSE)</f>
        <v>197248.61937900001</v>
      </c>
      <c r="I273">
        <f>VLOOKUP($A273,[4]HKM_HTR!$A$1:$G$310,7,FALSE)</f>
        <v>11033.1316465</v>
      </c>
      <c r="J273">
        <f>VLOOKUP($A273,[5]Forest!$A$1:$G$310,7,FALSE)</f>
        <v>628.64897420499994</v>
      </c>
      <c r="K273">
        <f>VLOOKUP($A273,[6]Sungai!$A$1:$G$310,7,FALSE)</f>
        <v>5057.8239907899997</v>
      </c>
      <c r="L273">
        <f>VLOOKUP($A273,[7]Burnscars!$A$1:$G$310,7,FALSE)</f>
        <v>2972.5817995399998</v>
      </c>
      <c r="M273">
        <f>VLOOKUP($A273,[8]Danau!$A$1:$G$310,7,FALSE)</f>
        <v>7729.6897918100003</v>
      </c>
      <c r="N273">
        <f>VLOOKUP($A273,[9]Irigasi!$A$1:$G$310,7,FALSE)</f>
        <v>11133.9631008</v>
      </c>
      <c r="O273">
        <f>VLOOKUP($A273,[10]BadanAir!$A$1:$G$310,7,FALSE)</f>
        <v>8653.85654393</v>
      </c>
      <c r="P273">
        <f>VLOOKUP($A273,[11]Deforestasi!$A$1:$G$310,7,FALSE)</f>
        <v>544.85983328600003</v>
      </c>
      <c r="Q273">
        <f>VLOOKUP($A273,[12]Erosi!$A$1:$G$310,7,FALSE)</f>
        <v>579.40088206200005</v>
      </c>
      <c r="R273">
        <f>VLOOKUP($A273,[13]Banjir!$A$1:$G$310,7,FALSE)</f>
        <v>3.9437688747400003E-3</v>
      </c>
      <c r="S273">
        <f>VLOOKUP($A273,[14]Longsor!$A$1:$G$310,7,FALSE)</f>
        <v>0.545582279527</v>
      </c>
      <c r="T273">
        <f>VLOOKUP($A273,[15]Kekeringan!$A$1:$G$310,7,FALSE)</f>
        <v>0.69396906490400001</v>
      </c>
      <c r="U273">
        <f>VLOOKUP($A273,[16]NDVI!$A$1:$G$310,7,FALSE)</f>
        <v>0</v>
      </c>
      <c r="V273">
        <f>VLOOKUP($A273,[17]NDWI!$A$1:$G$310,7,FALSE)</f>
        <v>0</v>
      </c>
      <c r="W273">
        <f>VLOOKUP($A273,[18]NDMI!$A$1:$G$310,7,FALSE)</f>
        <v>0</v>
      </c>
      <c r="X273">
        <f>VLOOKUP($A273,[19]AridityIndex!$A$1:$G$310,7,FALSE)</f>
        <v>0.74387789184200004</v>
      </c>
      <c r="Y273">
        <f>VLOOKUP($A273,[20]temp_delta!$A$1:$G$310,7,FALSE)</f>
        <v>1.39677196089</v>
      </c>
      <c r="Z273">
        <f>VLOOKUP($A273,[21]temp_annual!$A$1:$G$310,7,FALSE)</f>
        <v>24.814841962799999</v>
      </c>
      <c r="AA273">
        <f>VLOOKUP($A273,[22]prec_delta!$A$1:$G$310,7,FALSE)</f>
        <v>-35.132558744299999</v>
      </c>
      <c r="AB273">
        <f>VLOOKUP($A273,[23]prec_annual!$A$1:$G$310,7,FALSE)</f>
        <v>1407.4101175999999</v>
      </c>
      <c r="AC273">
        <f>VLOOKUP($A273,[24]DaerahIrigasi!$A$1:$G$310,7,FALSE)</f>
        <v>21113.1530595</v>
      </c>
      <c r="AD273" s="1">
        <f>VLOOKUP($A273,[25]!_xlnm.Database,7,FALSE)</f>
        <v>2.90249074806</v>
      </c>
    </row>
    <row r="274" spans="1:30" x14ac:dyDescent="0.25">
      <c r="A274">
        <v>273</v>
      </c>
      <c r="B274" t="s">
        <v>337</v>
      </c>
      <c r="C274" t="s">
        <v>378</v>
      </c>
      <c r="D274" t="s">
        <v>275</v>
      </c>
      <c r="E274">
        <v>5318040</v>
      </c>
      <c r="F274">
        <f>VLOOKUP($A274,[1]Plantation_LC20!$A$1:$G$310,7,FALSE)</f>
        <v>100229.506045</v>
      </c>
      <c r="G274">
        <f>VLOOKUP($A274,[2]Jalan_RBI!$A$1:$G$310,7,FALSE)</f>
        <v>1388.33194538</v>
      </c>
      <c r="H274">
        <f>VLOOKUP($A274,[3]HTI!$A$1:$G$310,7,FALSE)</f>
        <v>183559.10866200001</v>
      </c>
      <c r="I274">
        <f>VLOOKUP($A274,[4]HKM_HTR!$A$1:$G$310,7,FALSE)</f>
        <v>18440.553570399999</v>
      </c>
      <c r="J274">
        <f>VLOOKUP($A274,[5]Forest!$A$1:$G$310,7,FALSE)</f>
        <v>785.56885141999999</v>
      </c>
      <c r="K274">
        <f>VLOOKUP($A274,[6]Sungai!$A$1:$G$310,7,FALSE)</f>
        <v>4446.3902097600003</v>
      </c>
      <c r="L274">
        <f>VLOOKUP($A274,[7]Burnscars!$A$1:$G$310,7,FALSE)</f>
        <v>3902.3083202100001</v>
      </c>
      <c r="M274">
        <f>VLOOKUP($A274,[8]Danau!$A$1:$G$310,7,FALSE)</f>
        <v>10670.075667700001</v>
      </c>
      <c r="N274">
        <f>VLOOKUP($A274,[9]Irigasi!$A$1:$G$310,7,FALSE)</f>
        <v>5451.2663577100002</v>
      </c>
      <c r="O274">
        <f>VLOOKUP($A274,[10]BadanAir!$A$1:$G$310,7,FALSE)</f>
        <v>7324.4110210299996</v>
      </c>
      <c r="P274">
        <f>VLOOKUP($A274,[11]Deforestasi!$A$1:$G$310,7,FALSE)</f>
        <v>3953.81933617</v>
      </c>
      <c r="Q274">
        <f>VLOOKUP($A274,[12]Erosi!$A$1:$G$310,7,FALSE)</f>
        <v>1585.77827985</v>
      </c>
      <c r="R274">
        <f>VLOOKUP($A274,[13]Banjir!$A$1:$G$310,7,FALSE)</f>
        <v>3.5192346369300001E-3</v>
      </c>
      <c r="S274">
        <f>VLOOKUP($A274,[14]Longsor!$A$1:$G$310,7,FALSE)</f>
        <v>0.30885661996300001</v>
      </c>
      <c r="T274">
        <f>VLOOKUP($A274,[15]Kekeringan!$A$1:$G$310,7,FALSE)</f>
        <v>0.65140584182100003</v>
      </c>
      <c r="U274">
        <f>VLOOKUP($A274,[16]NDVI!$A$1:$G$310,7,FALSE)</f>
        <v>0.70282389275199997</v>
      </c>
      <c r="V274">
        <f>VLOOKUP($A274,[17]NDWI!$A$1:$G$310,7,FALSE)</f>
        <v>-0.67787688459200002</v>
      </c>
      <c r="W274">
        <f>VLOOKUP($A274,[18]NDMI!$A$1:$G$310,7,FALSE)</f>
        <v>0.22670011382800001</v>
      </c>
      <c r="X274">
        <f>VLOOKUP($A274,[19]AridityIndex!$A$1:$G$310,7,FALSE)</f>
        <v>0.71080567957999996</v>
      </c>
      <c r="Y274">
        <f>VLOOKUP($A274,[20]temp_delta!$A$1:$G$310,7,FALSE)</f>
        <v>1.4116882935799999</v>
      </c>
      <c r="Z274">
        <f>VLOOKUP($A274,[21]temp_annual!$A$1:$G$310,7,FALSE)</f>
        <v>24.805858171400001</v>
      </c>
      <c r="AA274">
        <f>VLOOKUP($A274,[22]prec_delta!$A$1:$G$310,7,FALSE)</f>
        <v>-37.776596444299997</v>
      </c>
      <c r="AB274">
        <f>VLOOKUP($A274,[23]prec_annual!$A$1:$G$310,7,FALSE)</f>
        <v>1508.8388536299999</v>
      </c>
      <c r="AC274">
        <f>VLOOKUP($A274,[24]DaerahIrigasi!$A$1:$G$310,7,FALSE)</f>
        <v>9898.3322768300004</v>
      </c>
      <c r="AD274" s="1">
        <f>VLOOKUP($A274,[25]!_xlnm.Database,7,FALSE)</f>
        <v>3.7174402208199999</v>
      </c>
    </row>
    <row r="275" spans="1:30" x14ac:dyDescent="0.25">
      <c r="A275">
        <v>274</v>
      </c>
      <c r="B275" t="s">
        <v>337</v>
      </c>
      <c r="C275" t="s">
        <v>378</v>
      </c>
      <c r="D275" t="s">
        <v>276</v>
      </c>
      <c r="E275">
        <v>5318050</v>
      </c>
      <c r="F275">
        <f>VLOOKUP($A275,[1]Plantation_LC20!$A$1:$G$310,7,FALSE)</f>
        <v>107323.681062</v>
      </c>
      <c r="G275">
        <f>VLOOKUP($A275,[2]Jalan_RBI!$A$1:$G$310,7,FALSE)</f>
        <v>989.61142831100005</v>
      </c>
      <c r="H275">
        <f>VLOOKUP($A275,[3]HTI!$A$1:$G$310,7,FALSE)</f>
        <v>193028.088747</v>
      </c>
      <c r="I275">
        <f>VLOOKUP($A275,[4]HKM_HTR!$A$1:$G$310,7,FALSE)</f>
        <v>18691.1419011</v>
      </c>
      <c r="J275">
        <f>VLOOKUP($A275,[5]Forest!$A$1:$G$310,7,FALSE)</f>
        <v>588.58624732500004</v>
      </c>
      <c r="K275">
        <f>VLOOKUP($A275,[6]Sungai!$A$1:$G$310,7,FALSE)</f>
        <v>1287.7255856100001</v>
      </c>
      <c r="L275">
        <f>VLOOKUP($A275,[7]Burnscars!$A$1:$G$310,7,FALSE)</f>
        <v>1426.6175123999999</v>
      </c>
      <c r="M275">
        <f>VLOOKUP($A275,[8]Danau!$A$1:$G$310,7,FALSE)</f>
        <v>14893.748265800001</v>
      </c>
      <c r="N275">
        <f>VLOOKUP($A275,[9]Irigasi!$A$1:$G$310,7,FALSE)</f>
        <v>5147.42179657</v>
      </c>
      <c r="O275">
        <f>VLOOKUP($A275,[10]BadanAir!$A$1:$G$310,7,FALSE)</f>
        <v>2957.7023677900002</v>
      </c>
      <c r="P275">
        <f>VLOOKUP($A275,[11]Deforestasi!$A$1:$G$310,7,FALSE)</f>
        <v>6153.2031106300001</v>
      </c>
      <c r="Q275">
        <f>VLOOKUP($A275,[12]Erosi!$A$1:$G$310,7,FALSE)</f>
        <v>2266.4339403099998</v>
      </c>
      <c r="R275">
        <f>VLOOKUP($A275,[13]Banjir!$A$1:$G$310,7,FALSE)</f>
        <v>1.9355702201800001E-3</v>
      </c>
      <c r="S275">
        <f>VLOOKUP($A275,[14]Longsor!$A$1:$G$310,7,FALSE)</f>
        <v>0.43362706083000002</v>
      </c>
      <c r="T275">
        <f>VLOOKUP($A275,[15]Kekeringan!$A$1:$G$310,7,FALSE)</f>
        <v>0.62415940824100002</v>
      </c>
      <c r="U275">
        <f>VLOOKUP($A275,[16]NDVI!$A$1:$G$310,7,FALSE)</f>
        <v>0.64296978614900002</v>
      </c>
      <c r="V275">
        <f>VLOOKUP($A275,[17]NDWI!$A$1:$G$310,7,FALSE)</f>
        <v>-0.62990451118299995</v>
      </c>
      <c r="W275">
        <f>VLOOKUP($A275,[18]NDMI!$A$1:$G$310,7,FALSE)</f>
        <v>0.15227600761400001</v>
      </c>
      <c r="X275">
        <f>VLOOKUP($A275,[19]AridityIndex!$A$1:$G$310,7,FALSE)</f>
        <v>0.74368438887099997</v>
      </c>
      <c r="Y275">
        <f>VLOOKUP($A275,[20]temp_delta!$A$1:$G$310,7,FALSE)</f>
        <v>1.40520247199</v>
      </c>
      <c r="Z275">
        <f>VLOOKUP($A275,[21]temp_annual!$A$1:$G$310,7,FALSE)</f>
        <v>25.638423080399999</v>
      </c>
      <c r="AA275">
        <f>VLOOKUP($A275,[22]prec_delta!$A$1:$G$310,7,FALSE)</f>
        <v>-36.895130029500002</v>
      </c>
      <c r="AB275">
        <f>VLOOKUP($A275,[23]prec_annual!$A$1:$G$310,7,FALSE)</f>
        <v>1439.0120001600001</v>
      </c>
      <c r="AC275">
        <f>VLOOKUP($A275,[24]DaerahIrigasi!$A$1:$G$310,7,FALSE)</f>
        <v>12402.331361500001</v>
      </c>
      <c r="AD275" s="1">
        <f>VLOOKUP($A275,[25]!_xlnm.Database,7,FALSE)</f>
        <v>3.3652643547499999</v>
      </c>
    </row>
    <row r="276" spans="1:30" x14ac:dyDescent="0.25">
      <c r="A276">
        <v>275</v>
      </c>
      <c r="B276" t="s">
        <v>337</v>
      </c>
      <c r="C276" t="s">
        <v>378</v>
      </c>
      <c r="D276" t="s">
        <v>277</v>
      </c>
      <c r="E276">
        <v>5318060</v>
      </c>
      <c r="F276">
        <f>VLOOKUP($A276,[1]Plantation_LC20!$A$1:$G$310,7,FALSE)</f>
        <v>109962.873624</v>
      </c>
      <c r="G276">
        <f>VLOOKUP($A276,[2]Jalan_RBI!$A$1:$G$310,7,FALSE)</f>
        <v>1242.1143763099999</v>
      </c>
      <c r="H276">
        <f>VLOOKUP($A276,[3]HTI!$A$1:$G$310,7,FALSE)</f>
        <v>200117.22096499999</v>
      </c>
      <c r="I276">
        <f>VLOOKUP($A276,[4]HKM_HTR!$A$1:$G$310,7,FALSE)</f>
        <v>21655.370927600001</v>
      </c>
      <c r="J276">
        <f>VLOOKUP($A276,[5]Forest!$A$1:$G$310,7,FALSE)</f>
        <v>747.413893132</v>
      </c>
      <c r="K276">
        <f>VLOOKUP($A276,[6]Sungai!$A$1:$G$310,7,FALSE)</f>
        <v>3739.7866020699998</v>
      </c>
      <c r="L276">
        <f>VLOOKUP($A276,[7]Burnscars!$A$1:$G$310,7,FALSE)</f>
        <v>4553.8216628700002</v>
      </c>
      <c r="M276">
        <f>VLOOKUP($A276,[8]Danau!$A$1:$G$310,7,FALSE)</f>
        <v>8274.2648670800008</v>
      </c>
      <c r="N276">
        <f>VLOOKUP($A276,[9]Irigasi!$A$1:$G$310,7,FALSE)</f>
        <v>5001.9862713399998</v>
      </c>
      <c r="O276">
        <f>VLOOKUP($A276,[10]BadanAir!$A$1:$G$310,7,FALSE)</f>
        <v>5690.3787816900003</v>
      </c>
      <c r="P276">
        <f>VLOOKUP($A276,[11]Deforestasi!$A$1:$G$310,7,FALSE)</f>
        <v>3753.74338416</v>
      </c>
      <c r="Q276">
        <f>VLOOKUP($A276,[12]Erosi!$A$1:$G$310,7,FALSE)</f>
        <v>1498.43180183</v>
      </c>
      <c r="R276">
        <f>VLOOKUP($A276,[13]Banjir!$A$1:$G$310,7,FALSE)</f>
        <v>0.13732512016000001</v>
      </c>
      <c r="S276">
        <f>VLOOKUP($A276,[14]Longsor!$A$1:$G$310,7,FALSE)</f>
        <v>0.33220338983100001</v>
      </c>
      <c r="T276">
        <f>VLOOKUP($A276,[15]Kekeringan!$A$1:$G$310,7,FALSE)</f>
        <v>0.587787207742</v>
      </c>
      <c r="U276">
        <f>VLOOKUP($A276,[16]NDVI!$A$1:$G$310,7,FALSE)</f>
        <v>0.65228730684000003</v>
      </c>
      <c r="V276">
        <f>VLOOKUP($A276,[17]NDWI!$A$1:$G$310,7,FALSE)</f>
        <v>-0.63494129659200005</v>
      </c>
      <c r="W276">
        <f>VLOOKUP($A276,[18]NDMI!$A$1:$G$310,7,FALSE)</f>
        <v>0.20049285620999999</v>
      </c>
      <c r="X276">
        <f>VLOOKUP($A276,[19]AridityIndex!$A$1:$G$310,7,FALSE)</f>
        <v>0.759356136008</v>
      </c>
      <c r="Y276">
        <f>VLOOKUP($A276,[20]temp_delta!$A$1:$G$310,7,FALSE)</f>
        <v>1.3765681353200001</v>
      </c>
      <c r="Z276">
        <f>VLOOKUP($A276,[21]temp_annual!$A$1:$G$310,7,FALSE)</f>
        <v>25.5668118593</v>
      </c>
      <c r="AA276">
        <f>VLOOKUP($A276,[22]prec_delta!$A$1:$G$310,7,FALSE)</f>
        <v>-34.050669827100002</v>
      </c>
      <c r="AB276">
        <f>VLOOKUP($A276,[23]prec_annual!$A$1:$G$310,7,FALSE)</f>
        <v>1356.8367966000001</v>
      </c>
      <c r="AC276">
        <f>VLOOKUP($A276,[24]DaerahIrigasi!$A$1:$G$310,7,FALSE)</f>
        <v>5970.1492833800003</v>
      </c>
      <c r="AD276" s="1">
        <f>VLOOKUP($A276,[25]!_xlnm.Database,7,FALSE)</f>
        <v>2.4457436967800001</v>
      </c>
    </row>
    <row r="277" spans="1:30" x14ac:dyDescent="0.25">
      <c r="A277">
        <v>276</v>
      </c>
      <c r="B277" t="s">
        <v>337</v>
      </c>
      <c r="C277" t="s">
        <v>378</v>
      </c>
      <c r="D277" t="s">
        <v>278</v>
      </c>
      <c r="E277">
        <v>5318070</v>
      </c>
      <c r="F277">
        <f>VLOOKUP($A277,[1]Plantation_LC20!$A$1:$G$310,7,FALSE)</f>
        <v>127352.81572699999</v>
      </c>
      <c r="G277">
        <f>VLOOKUP($A277,[2]Jalan_RBI!$A$1:$G$310,7,FALSE)</f>
        <v>1423.36884768</v>
      </c>
      <c r="H277">
        <f>VLOOKUP($A277,[3]HTI!$A$1:$G$310,7,FALSE)</f>
        <v>212886.77643999999</v>
      </c>
      <c r="I277">
        <f>VLOOKUP($A277,[4]HKM_HTR!$A$1:$G$310,7,FALSE)</f>
        <v>7342.4005585000004</v>
      </c>
      <c r="J277">
        <f>VLOOKUP($A277,[5]Forest!$A$1:$G$310,7,FALSE)</f>
        <v>350.41929677100001</v>
      </c>
      <c r="K277">
        <f>VLOOKUP($A277,[6]Sungai!$A$1:$G$310,7,FALSE)</f>
        <v>6341.8182924800003</v>
      </c>
      <c r="L277">
        <f>VLOOKUP($A277,[7]Burnscars!$A$1:$G$310,7,FALSE)</f>
        <v>3970.9476088900001</v>
      </c>
      <c r="M277">
        <f>VLOOKUP($A277,[8]Danau!$A$1:$G$310,7,FALSE)</f>
        <v>3975.8526288399999</v>
      </c>
      <c r="N277">
        <f>VLOOKUP($A277,[9]Irigasi!$A$1:$G$310,7,FALSE)</f>
        <v>11991.6632039</v>
      </c>
      <c r="O277">
        <f>VLOOKUP($A277,[10]BadanAir!$A$1:$G$310,7,FALSE)</f>
        <v>6615.2868258099998</v>
      </c>
      <c r="P277">
        <f>VLOOKUP($A277,[11]Deforestasi!$A$1:$G$310,7,FALSE)</f>
        <v>1004.99950986</v>
      </c>
      <c r="Q277">
        <f>VLOOKUP($A277,[12]Erosi!$A$1:$G$310,7,FALSE)</f>
        <v>986.52486391100001</v>
      </c>
      <c r="R277">
        <f>VLOOKUP($A277,[13]Banjir!$A$1:$G$310,7,FALSE)</f>
        <v>5.1534457864600001E-2</v>
      </c>
      <c r="S277">
        <f>VLOOKUP($A277,[14]Longsor!$A$1:$G$310,7,FALSE)</f>
        <v>0.36482549408300002</v>
      </c>
      <c r="T277">
        <f>VLOOKUP($A277,[15]Kekeringan!$A$1:$G$310,7,FALSE)</f>
        <v>0.62092341808200002</v>
      </c>
      <c r="U277">
        <f>VLOOKUP($A277,[16]NDVI!$A$1:$G$310,7,FALSE)</f>
        <v>0</v>
      </c>
      <c r="V277">
        <f>VLOOKUP($A277,[17]NDWI!$A$1:$G$310,7,FALSE)</f>
        <v>0</v>
      </c>
      <c r="W277">
        <f>VLOOKUP($A277,[18]NDMI!$A$1:$G$310,7,FALSE)</f>
        <v>0</v>
      </c>
      <c r="X277">
        <f>VLOOKUP($A277,[19]AridityIndex!$A$1:$G$310,7,FALSE)</f>
        <v>0.781054240673</v>
      </c>
      <c r="Y277">
        <f>VLOOKUP($A277,[20]temp_delta!$A$1:$G$310,7,FALSE)</f>
        <v>1.35338911807</v>
      </c>
      <c r="Z277">
        <f>VLOOKUP($A277,[21]temp_annual!$A$1:$G$310,7,FALSE)</f>
        <v>25.048253223500001</v>
      </c>
      <c r="AA277">
        <f>VLOOKUP($A277,[22]prec_delta!$A$1:$G$310,7,FALSE)</f>
        <v>-32.276546417500001</v>
      </c>
      <c r="AB277">
        <f>VLOOKUP($A277,[23]prec_annual!$A$1:$G$310,7,FALSE)</f>
        <v>1255.3638818500001</v>
      </c>
      <c r="AC277">
        <f>VLOOKUP($A277,[24]DaerahIrigasi!$A$1:$G$310,7,FALSE)</f>
        <v>11231.856077799999</v>
      </c>
      <c r="AD277" s="1">
        <f>VLOOKUP($A277,[25]!_xlnm.Database,7,FALSE)</f>
        <v>1.9942153386799999</v>
      </c>
    </row>
    <row r="278" spans="1:30" x14ac:dyDescent="0.25">
      <c r="A278">
        <v>277</v>
      </c>
      <c r="B278" t="s">
        <v>337</v>
      </c>
      <c r="C278" t="s">
        <v>379</v>
      </c>
      <c r="D278" t="s">
        <v>279</v>
      </c>
      <c r="E278">
        <v>5319010</v>
      </c>
      <c r="F278">
        <f>VLOOKUP($A278,[1]Plantation_LC20!$A$1:$G$310,7,FALSE)</f>
        <v>39360.460174599997</v>
      </c>
      <c r="G278">
        <f>VLOOKUP($A278,[2]Jalan_RBI!$A$1:$G$310,7,FALSE)</f>
        <v>596.44154614299998</v>
      </c>
      <c r="H278">
        <f>VLOOKUP($A278,[3]HTI!$A$1:$G$310,7,FALSE)</f>
        <v>134675.27575999999</v>
      </c>
      <c r="I278">
        <f>VLOOKUP($A278,[4]HKM_HTR!$A$1:$G$310,7,FALSE)</f>
        <v>13061.154934800001</v>
      </c>
      <c r="J278">
        <f>VLOOKUP($A278,[5]Forest!$A$1:$G$310,7,FALSE)</f>
        <v>1246.0995220100001</v>
      </c>
      <c r="K278">
        <f>VLOOKUP($A278,[6]Sungai!$A$1:$G$310,7,FALSE)</f>
        <v>2289.6715254400001</v>
      </c>
      <c r="L278">
        <f>VLOOKUP($A278,[7]Burnscars!$A$1:$G$310,7,FALSE)</f>
        <v>17679.3459568</v>
      </c>
      <c r="M278">
        <f>VLOOKUP($A278,[8]Danau!$A$1:$G$310,7,FALSE)</f>
        <v>6425.0681053099997</v>
      </c>
      <c r="N278">
        <f>VLOOKUP($A278,[9]Irigasi!$A$1:$G$310,7,FALSE)</f>
        <v>11271.4970134</v>
      </c>
      <c r="O278">
        <f>VLOOKUP($A278,[10]BadanAir!$A$1:$G$310,7,FALSE)</f>
        <v>8038.56936013</v>
      </c>
      <c r="P278">
        <f>VLOOKUP($A278,[11]Deforestasi!$A$1:$G$310,7,FALSE)</f>
        <v>2589.7839569900002</v>
      </c>
      <c r="Q278">
        <f>VLOOKUP($A278,[12]Erosi!$A$1:$G$310,7,FALSE)</f>
        <v>1415.3288666999999</v>
      </c>
      <c r="R278">
        <f>VLOOKUP($A278,[13]Banjir!$A$1:$G$310,7,FALSE)</f>
        <v>1.53530517091E-2</v>
      </c>
      <c r="S278">
        <f>VLOOKUP($A278,[14]Longsor!$A$1:$G$310,7,FALSE)</f>
        <v>0.36154390934800001</v>
      </c>
      <c r="T278">
        <f>VLOOKUP($A278,[15]Kekeringan!$A$1:$G$310,7,FALSE)</f>
        <v>0.75108067352600005</v>
      </c>
      <c r="U278">
        <f>VLOOKUP($A278,[16]NDVI!$A$1:$G$310,7,FALSE)</f>
        <v>0.81603576922800003</v>
      </c>
      <c r="V278">
        <f>VLOOKUP($A278,[17]NDWI!$A$1:$G$310,7,FALSE)</f>
        <v>-0.75240818857699998</v>
      </c>
      <c r="W278">
        <f>VLOOKUP($A278,[18]NDMI!$A$1:$G$310,7,FALSE)</f>
        <v>0.34232056814099998</v>
      </c>
      <c r="X278">
        <f>VLOOKUP($A278,[19]AridityIndex!$A$1:$G$310,7,FALSE)</f>
        <v>0.50636546762699997</v>
      </c>
      <c r="Y278">
        <f>VLOOKUP($A278,[20]temp_delta!$A$1:$G$310,7,FALSE)</f>
        <v>1.4130592262899999</v>
      </c>
      <c r="Z278">
        <f>VLOOKUP($A278,[21]temp_annual!$A$1:$G$310,7,FALSE)</f>
        <v>23.1593294376</v>
      </c>
      <c r="AA278">
        <f>VLOOKUP($A278,[22]prec_delta!$A$1:$G$310,7,FALSE)</f>
        <v>-44.846676402299998</v>
      </c>
      <c r="AB278">
        <f>VLOOKUP($A278,[23]prec_annual!$A$1:$G$310,7,FALSE)</f>
        <v>1974.43257363</v>
      </c>
      <c r="AC278">
        <f>VLOOKUP($A278,[24]DaerahIrigasi!$A$1:$G$310,7,FALSE)</f>
        <v>4891.2377463499997</v>
      </c>
      <c r="AD278" s="1">
        <f>VLOOKUP($A278,[25]!_xlnm.Database,7,FALSE)</f>
        <v>4.2674029850700004</v>
      </c>
    </row>
    <row r="279" spans="1:30" x14ac:dyDescent="0.25">
      <c r="A279">
        <v>278</v>
      </c>
      <c r="B279" t="s">
        <v>337</v>
      </c>
      <c r="C279" t="s">
        <v>379</v>
      </c>
      <c r="D279" t="s">
        <v>280</v>
      </c>
      <c r="E279">
        <v>5319011</v>
      </c>
      <c r="F279">
        <f>VLOOKUP($A279,[1]Plantation_LC20!$A$1:$G$310,7,FALSE)</f>
        <v>30217.2816781</v>
      </c>
      <c r="G279">
        <f>VLOOKUP($A279,[2]Jalan_RBI!$A$1:$G$310,7,FALSE)</f>
        <v>1457.32524141</v>
      </c>
      <c r="H279">
        <f>VLOOKUP($A279,[3]HTI!$A$1:$G$310,7,FALSE)</f>
        <v>128595.512904</v>
      </c>
      <c r="I279">
        <f>VLOOKUP($A279,[4]HKM_HTR!$A$1:$G$310,7,FALSE)</f>
        <v>20190.6194502</v>
      </c>
      <c r="J279">
        <f>VLOOKUP($A279,[5]Forest!$A$1:$G$310,7,FALSE)</f>
        <v>1027.0804799</v>
      </c>
      <c r="K279">
        <f>VLOOKUP($A279,[6]Sungai!$A$1:$G$310,7,FALSE)</f>
        <v>2601.3086809800002</v>
      </c>
      <c r="L279">
        <f>VLOOKUP($A279,[7]Burnscars!$A$1:$G$310,7,FALSE)</f>
        <v>26747.232176699999</v>
      </c>
      <c r="M279">
        <f>VLOOKUP($A279,[8]Danau!$A$1:$G$310,7,FALSE)</f>
        <v>8031.0226446899997</v>
      </c>
      <c r="N279">
        <f>VLOOKUP($A279,[9]Irigasi!$A$1:$G$310,7,FALSE)</f>
        <v>10629.268196700001</v>
      </c>
      <c r="O279">
        <f>VLOOKUP($A279,[10]BadanAir!$A$1:$G$310,7,FALSE)</f>
        <v>7822.2242902199996</v>
      </c>
      <c r="P279">
        <f>VLOOKUP($A279,[11]Deforestasi!$A$1:$G$310,7,FALSE)</f>
        <v>1834.6670518599999</v>
      </c>
      <c r="Q279">
        <f>VLOOKUP($A279,[12]Erosi!$A$1:$G$310,7,FALSE)</f>
        <v>1014.8814022</v>
      </c>
      <c r="R279">
        <f>VLOOKUP($A279,[13]Banjir!$A$1:$G$310,7,FALSE)</f>
        <v>4.0620848579100001E-4</v>
      </c>
      <c r="S279">
        <f>VLOOKUP($A279,[14]Longsor!$A$1:$G$310,7,FALSE)</f>
        <v>0.39210426360299999</v>
      </c>
      <c r="T279">
        <f>VLOOKUP($A279,[15]Kekeringan!$A$1:$G$310,7,FALSE)</f>
        <v>0.76524566205199995</v>
      </c>
      <c r="U279">
        <f>VLOOKUP($A279,[16]NDVI!$A$1:$G$310,7,FALSE)</f>
        <v>0.84998848434300001</v>
      </c>
      <c r="V279">
        <f>VLOOKUP($A279,[17]NDWI!$A$1:$G$310,7,FALSE)</f>
        <v>-0.77793833997700002</v>
      </c>
      <c r="W279">
        <f>VLOOKUP($A279,[18]NDMI!$A$1:$G$310,7,FALSE)</f>
        <v>0.37071498404800002</v>
      </c>
      <c r="X279">
        <f>VLOOKUP($A279,[19]AridityIndex!$A$1:$G$310,7,FALSE)</f>
        <v>0.412465442475</v>
      </c>
      <c r="Y279">
        <f>VLOOKUP($A279,[20]temp_delta!$A$1:$G$310,7,FALSE)</f>
        <v>1.4199287678800001</v>
      </c>
      <c r="Z279">
        <f>VLOOKUP($A279,[21]temp_annual!$A$1:$G$310,7,FALSE)</f>
        <v>22.457872843600001</v>
      </c>
      <c r="AA279">
        <f>VLOOKUP($A279,[22]prec_delta!$A$1:$G$310,7,FALSE)</f>
        <v>-50.911193540500001</v>
      </c>
      <c r="AB279">
        <f>VLOOKUP($A279,[23]prec_annual!$A$1:$G$310,7,FALSE)</f>
        <v>2205.7914155399999</v>
      </c>
      <c r="AC279">
        <f>VLOOKUP($A279,[24]DaerahIrigasi!$A$1:$G$310,7,FALSE)</f>
        <v>3479.4639090599999</v>
      </c>
      <c r="AD279" s="1">
        <f>VLOOKUP($A279,[25]!_xlnm.Database,7,FALSE)</f>
        <v>4.7577214105600003</v>
      </c>
    </row>
    <row r="280" spans="1:30" x14ac:dyDescent="0.25">
      <c r="A280">
        <v>279</v>
      </c>
      <c r="B280" t="s">
        <v>337</v>
      </c>
      <c r="C280" t="s">
        <v>379</v>
      </c>
      <c r="D280" t="s">
        <v>281</v>
      </c>
      <c r="E280">
        <v>5319020</v>
      </c>
      <c r="F280">
        <f>VLOOKUP($A280,[1]Plantation_LC20!$A$1:$G$310,7,FALSE)</f>
        <v>51418.964654299998</v>
      </c>
      <c r="G280">
        <f>VLOOKUP($A280,[2]Jalan_RBI!$A$1:$G$310,7,FALSE)</f>
        <v>1259.95948426</v>
      </c>
      <c r="H280">
        <f>VLOOKUP($A280,[3]HTI!$A$1:$G$310,7,FALSE)</f>
        <v>140779.01838200001</v>
      </c>
      <c r="I280">
        <f>VLOOKUP($A280,[4]HKM_HTR!$A$1:$G$310,7,FALSE)</f>
        <v>8574.1994776499996</v>
      </c>
      <c r="J280">
        <f>VLOOKUP($A280,[5]Forest!$A$1:$G$310,7,FALSE)</f>
        <v>633.34089162800001</v>
      </c>
      <c r="K280">
        <f>VLOOKUP($A280,[6]Sungai!$A$1:$G$310,7,FALSE)</f>
        <v>3214.66716666</v>
      </c>
      <c r="L280">
        <f>VLOOKUP($A280,[7]Burnscars!$A$1:$G$310,7,FALSE)</f>
        <v>6860.6607886199999</v>
      </c>
      <c r="M280">
        <f>VLOOKUP($A280,[8]Danau!$A$1:$G$310,7,FALSE)</f>
        <v>8133.4108224299998</v>
      </c>
      <c r="N280">
        <f>VLOOKUP($A280,[9]Irigasi!$A$1:$G$310,7,FALSE)</f>
        <v>17112.385322300001</v>
      </c>
      <c r="O280">
        <f>VLOOKUP($A280,[10]BadanAir!$A$1:$G$310,7,FALSE)</f>
        <v>12722.9272533</v>
      </c>
      <c r="P280">
        <f>VLOOKUP($A280,[11]Deforestasi!$A$1:$G$310,7,FALSE)</f>
        <v>2838.5954735599998</v>
      </c>
      <c r="Q280">
        <f>VLOOKUP($A280,[12]Erosi!$A$1:$G$310,7,FALSE)</f>
        <v>1802.9362963399999</v>
      </c>
      <c r="R280">
        <f>VLOOKUP($A280,[13]Banjir!$A$1:$G$310,7,FALSE)</f>
        <v>2.3023540422699999E-3</v>
      </c>
      <c r="S280">
        <f>VLOOKUP($A280,[14]Longsor!$A$1:$G$310,7,FALSE)</f>
        <v>0.379884945398</v>
      </c>
      <c r="T280">
        <f>VLOOKUP($A280,[15]Kekeringan!$A$1:$G$310,7,FALSE)</f>
        <v>0.75382336391100002</v>
      </c>
      <c r="U280">
        <f>VLOOKUP($A280,[16]NDVI!$A$1:$G$310,7,FALSE)</f>
        <v>0.78590501981700001</v>
      </c>
      <c r="V280">
        <f>VLOOKUP($A280,[17]NDWI!$A$1:$G$310,7,FALSE)</f>
        <v>-0.73275863180599998</v>
      </c>
      <c r="W280">
        <f>VLOOKUP($A280,[18]NDMI!$A$1:$G$310,7,FALSE)</f>
        <v>0.305589858203</v>
      </c>
      <c r="X280">
        <f>VLOOKUP($A280,[19]AridityIndex!$A$1:$G$310,7,FALSE)</f>
        <v>0.60340887149800004</v>
      </c>
      <c r="Y280">
        <f>VLOOKUP($A280,[20]temp_delta!$A$1:$G$310,7,FALSE)</f>
        <v>1.40301949048</v>
      </c>
      <c r="Z280">
        <f>VLOOKUP($A280,[21]temp_annual!$A$1:$G$310,7,FALSE)</f>
        <v>24.023981650700001</v>
      </c>
      <c r="AA280">
        <f>VLOOKUP($A280,[22]prec_delta!$A$1:$G$310,7,FALSE)</f>
        <v>-40.105969493000003</v>
      </c>
      <c r="AB280">
        <f>VLOOKUP($A280,[23]prec_annual!$A$1:$G$310,7,FALSE)</f>
        <v>1740.56577803</v>
      </c>
      <c r="AC280">
        <f>VLOOKUP($A280,[24]DaerahIrigasi!$A$1:$G$310,7,FALSE)</f>
        <v>7824.6916681100001</v>
      </c>
      <c r="AD280" s="1">
        <f>VLOOKUP($A280,[25]!_xlnm.Database,7,FALSE)</f>
        <v>3.7617311444400001</v>
      </c>
    </row>
    <row r="281" spans="1:30" x14ac:dyDescent="0.25">
      <c r="A281">
        <v>280</v>
      </c>
      <c r="B281" t="s">
        <v>337</v>
      </c>
      <c r="C281" t="s">
        <v>379</v>
      </c>
      <c r="D281" t="s">
        <v>282</v>
      </c>
      <c r="E281">
        <v>5319030</v>
      </c>
      <c r="F281">
        <f>VLOOKUP($A281,[1]Plantation_LC20!$A$1:$G$310,7,FALSE)</f>
        <v>66257.327166599993</v>
      </c>
      <c r="G281">
        <f>VLOOKUP($A281,[2]Jalan_RBI!$A$1:$G$310,7,FALSE)</f>
        <v>1338.3240502599999</v>
      </c>
      <c r="H281">
        <f>VLOOKUP($A281,[3]HTI!$A$1:$G$310,7,FALSE)</f>
        <v>169101.76022299999</v>
      </c>
      <c r="I281">
        <f>VLOOKUP($A281,[4]HKM_HTR!$A$1:$G$310,7,FALSE)</f>
        <v>28768.062040000001</v>
      </c>
      <c r="J281">
        <f>VLOOKUP($A281,[5]Forest!$A$1:$G$310,7,FALSE)</f>
        <v>61.941432459799998</v>
      </c>
      <c r="K281">
        <f>VLOOKUP($A281,[6]Sungai!$A$1:$G$310,7,FALSE)</f>
        <v>2861.8610937499998</v>
      </c>
      <c r="L281">
        <f>VLOOKUP($A281,[7]Burnscars!$A$1:$G$310,7,FALSE)</f>
        <v>11627.2053516</v>
      </c>
      <c r="M281">
        <f>VLOOKUP($A281,[8]Danau!$A$1:$G$310,7,FALSE)</f>
        <v>5546.6173490600004</v>
      </c>
      <c r="N281">
        <f>VLOOKUP($A281,[9]Irigasi!$A$1:$G$310,7,FALSE)</f>
        <v>31317.149715200001</v>
      </c>
      <c r="O281">
        <f>VLOOKUP($A281,[10]BadanAir!$A$1:$G$310,7,FALSE)</f>
        <v>5137.3247334799998</v>
      </c>
      <c r="P281">
        <f>VLOOKUP($A281,[11]Deforestasi!$A$1:$G$310,7,FALSE)</f>
        <v>1915.08430097</v>
      </c>
      <c r="Q281">
        <f>VLOOKUP($A281,[12]Erosi!$A$1:$G$310,7,FALSE)</f>
        <v>1674.0022262499999</v>
      </c>
      <c r="R281">
        <f>VLOOKUP($A281,[13]Banjir!$A$1:$G$310,7,FALSE)</f>
        <v>1.1467280336799999E-2</v>
      </c>
      <c r="S281">
        <f>VLOOKUP($A281,[14]Longsor!$A$1:$G$310,7,FALSE)</f>
        <v>0.61173583606000004</v>
      </c>
      <c r="T281">
        <f>VLOOKUP($A281,[15]Kekeringan!$A$1:$G$310,7,FALSE)</f>
        <v>0.61741738692399994</v>
      </c>
      <c r="U281">
        <f>VLOOKUP($A281,[16]NDVI!$A$1:$G$310,7,FALSE)</f>
        <v>0</v>
      </c>
      <c r="V281">
        <f>VLOOKUP($A281,[17]NDWI!$A$1:$G$310,7,FALSE)</f>
        <v>-0.77517420803199999</v>
      </c>
      <c r="W281">
        <f>VLOOKUP($A281,[18]NDMI!$A$1:$G$310,7,FALSE)</f>
        <v>0.360838612487</v>
      </c>
      <c r="X281">
        <f>VLOOKUP($A281,[19]AridityIndex!$A$1:$G$310,7,FALSE)</f>
        <v>0.57885739233800004</v>
      </c>
      <c r="Y281">
        <f>VLOOKUP($A281,[20]temp_delta!$A$1:$G$310,7,FALSE)</f>
        <v>1.4113360291199999</v>
      </c>
      <c r="Z281">
        <f>VLOOKUP($A281,[21]temp_annual!$A$1:$G$310,7,FALSE)</f>
        <v>23.9453112588</v>
      </c>
      <c r="AA281">
        <f>VLOOKUP($A281,[22]prec_delta!$A$1:$G$310,7,FALSE)</f>
        <v>-39.322603453100001</v>
      </c>
      <c r="AB281">
        <f>VLOOKUP($A281,[23]prec_annual!$A$1:$G$310,7,FALSE)</f>
        <v>1808.59545645</v>
      </c>
      <c r="AC281">
        <f>VLOOKUP($A281,[24]DaerahIrigasi!$A$1:$G$310,7,FALSE)</f>
        <v>13746.716467599999</v>
      </c>
      <c r="AD281" s="1">
        <f>VLOOKUP($A281,[25]!_xlnm.Database,7,FALSE)</f>
        <v>3.84127764128</v>
      </c>
    </row>
    <row r="282" spans="1:30" x14ac:dyDescent="0.25">
      <c r="A282">
        <v>281</v>
      </c>
      <c r="B282" t="s">
        <v>337</v>
      </c>
      <c r="C282" t="s">
        <v>379</v>
      </c>
      <c r="D282" t="s">
        <v>283</v>
      </c>
      <c r="E282">
        <v>5319031</v>
      </c>
      <c r="F282">
        <f>VLOOKUP($A282,[1]Plantation_LC20!$A$1:$G$310,7,FALSE)</f>
        <v>61198.701750599997</v>
      </c>
      <c r="G282">
        <f>VLOOKUP($A282,[2]Jalan_RBI!$A$1:$G$310,7,FALSE)</f>
        <v>1105.7052578099999</v>
      </c>
      <c r="H282">
        <f>VLOOKUP($A282,[3]HTI!$A$1:$G$310,7,FALSE)</f>
        <v>158153.63149299999</v>
      </c>
      <c r="I282">
        <f>VLOOKUP($A282,[4]HKM_HTR!$A$1:$G$310,7,FALSE)</f>
        <v>14615.029806299999</v>
      </c>
      <c r="J282">
        <f>VLOOKUP($A282,[5]Forest!$A$1:$G$310,7,FALSE)</f>
        <v>191.847886098</v>
      </c>
      <c r="K282">
        <f>VLOOKUP($A282,[6]Sungai!$A$1:$G$310,7,FALSE)</f>
        <v>3154.2338222899998</v>
      </c>
      <c r="L282">
        <f>VLOOKUP($A282,[7]Burnscars!$A$1:$G$310,7,FALSE)</f>
        <v>4775.4537164100002</v>
      </c>
      <c r="M282">
        <f>VLOOKUP($A282,[8]Danau!$A$1:$G$310,7,FALSE)</f>
        <v>10004.6643893</v>
      </c>
      <c r="N282">
        <f>VLOOKUP($A282,[9]Irigasi!$A$1:$G$310,7,FALSE)</f>
        <v>25589.048808899999</v>
      </c>
      <c r="O282">
        <f>VLOOKUP($A282,[10]BadanAir!$A$1:$G$310,7,FALSE)</f>
        <v>9653.3965655299999</v>
      </c>
      <c r="P282">
        <f>VLOOKUP($A282,[11]Deforestasi!$A$1:$G$310,7,FALSE)</f>
        <v>1666.9165559999999</v>
      </c>
      <c r="Q282">
        <f>VLOOKUP($A282,[12]Erosi!$A$1:$G$310,7,FALSE)</f>
        <v>1580.75566157</v>
      </c>
      <c r="R282">
        <f>VLOOKUP($A282,[13]Banjir!$A$1:$G$310,7,FALSE)</f>
        <v>1.4157020116999999E-2</v>
      </c>
      <c r="S282">
        <f>VLOOKUP($A282,[14]Longsor!$A$1:$G$310,7,FALSE)</f>
        <v>0.65640286512900003</v>
      </c>
      <c r="T282">
        <f>VLOOKUP($A282,[15]Kekeringan!$A$1:$G$310,7,FALSE)</f>
        <v>0.61712461663899998</v>
      </c>
      <c r="U282">
        <f>VLOOKUP($A282,[16]NDVI!$A$1:$G$310,7,FALSE)</f>
        <v>0.812360858312</v>
      </c>
      <c r="V282">
        <f>VLOOKUP($A282,[17]NDWI!$A$1:$G$310,7,FALSE)</f>
        <v>-0.75464465582100004</v>
      </c>
      <c r="W282">
        <f>VLOOKUP($A282,[18]NDMI!$A$1:$G$310,7,FALSE)</f>
        <v>0.31494609975600002</v>
      </c>
      <c r="X282">
        <f>VLOOKUP($A282,[19]AridityIndex!$A$1:$G$310,7,FALSE)</f>
        <v>0.51436920630000005</v>
      </c>
      <c r="Y282">
        <f>VLOOKUP($A282,[20]temp_delta!$A$1:$G$310,7,FALSE)</f>
        <v>1.42271037355</v>
      </c>
      <c r="Z282">
        <f>VLOOKUP($A282,[21]temp_annual!$A$1:$G$310,7,FALSE)</f>
        <v>22.9671209083</v>
      </c>
      <c r="AA282">
        <f>VLOOKUP($A282,[22]prec_delta!$A$1:$G$310,7,FALSE)</f>
        <v>-43.041324943399999</v>
      </c>
      <c r="AB282">
        <f>VLOOKUP($A282,[23]prec_annual!$A$1:$G$310,7,FALSE)</f>
        <v>1971.9964447</v>
      </c>
      <c r="AC282">
        <f>VLOOKUP($A282,[24]DaerahIrigasi!$A$1:$G$310,7,FALSE)</f>
        <v>3229.2672165899999</v>
      </c>
      <c r="AD282" s="1">
        <f>VLOOKUP($A282,[25]!_xlnm.Database,7,FALSE)</f>
        <v>4.0736373165600002</v>
      </c>
    </row>
    <row r="283" spans="1:30" x14ac:dyDescent="0.25">
      <c r="A283">
        <v>282</v>
      </c>
      <c r="B283" t="s">
        <v>337</v>
      </c>
      <c r="C283" t="s">
        <v>379</v>
      </c>
      <c r="D283" t="s">
        <v>284</v>
      </c>
      <c r="E283">
        <v>5319040</v>
      </c>
      <c r="F283">
        <f>VLOOKUP($A283,[1]Plantation_LC20!$A$1:$G$310,7,FALSE)</f>
        <v>59753.171292999999</v>
      </c>
      <c r="G283">
        <f>VLOOKUP($A283,[2]Jalan_RBI!$A$1:$G$310,7,FALSE)</f>
        <v>1186.8190485099999</v>
      </c>
      <c r="H283">
        <f>VLOOKUP($A283,[3]HTI!$A$1:$G$310,7,FALSE)</f>
        <v>165208.20794600001</v>
      </c>
      <c r="I283">
        <f>VLOOKUP($A283,[4]HKM_HTR!$A$1:$G$310,7,FALSE)</f>
        <v>34273.807802000003</v>
      </c>
      <c r="J283">
        <f>VLOOKUP($A283,[5]Forest!$A$1:$G$310,7,FALSE)</f>
        <v>69.607898095699994</v>
      </c>
      <c r="K283">
        <f>VLOOKUP($A283,[6]Sungai!$A$1:$G$310,7,FALSE)</f>
        <v>1639.39803833</v>
      </c>
      <c r="L283">
        <f>VLOOKUP($A283,[7]Burnscars!$A$1:$G$310,7,FALSE)</f>
        <v>19041.755782</v>
      </c>
      <c r="M283">
        <f>VLOOKUP($A283,[8]Danau!$A$1:$G$310,7,FALSE)</f>
        <v>5178.2127479500004</v>
      </c>
      <c r="N283">
        <f>VLOOKUP($A283,[9]Irigasi!$A$1:$G$310,7,FALSE)</f>
        <v>31328.8323514</v>
      </c>
      <c r="O283">
        <f>VLOOKUP($A283,[10]BadanAir!$A$1:$G$310,7,FALSE)</f>
        <v>6151.2333163599997</v>
      </c>
      <c r="P283">
        <f>VLOOKUP($A283,[11]Deforestasi!$A$1:$G$310,7,FALSE)</f>
        <v>1651.9921637100001</v>
      </c>
      <c r="Q283">
        <f>VLOOKUP($A283,[12]Erosi!$A$1:$G$310,7,FALSE)</f>
        <v>1562.2510496699999</v>
      </c>
      <c r="R283">
        <f>VLOOKUP($A283,[13]Banjir!$A$1:$G$310,7,FALSE)</f>
        <v>1.8329485920399999E-2</v>
      </c>
      <c r="S283">
        <f>VLOOKUP($A283,[14]Longsor!$A$1:$G$310,7,FALSE)</f>
        <v>0.56665782641499995</v>
      </c>
      <c r="T283">
        <f>VLOOKUP($A283,[15]Kekeringan!$A$1:$G$310,7,FALSE)</f>
        <v>0.60199361882699998</v>
      </c>
      <c r="U283">
        <f>VLOOKUP($A283,[16]NDVI!$A$1:$G$310,7,FALSE)</f>
        <v>0.82985853417699995</v>
      </c>
      <c r="V283">
        <f>VLOOKUP($A283,[17]NDWI!$A$1:$G$310,7,FALSE)</f>
        <v>-0.7642355569</v>
      </c>
      <c r="W283">
        <f>VLOOKUP($A283,[18]NDMI!$A$1:$G$310,7,FALSE)</f>
        <v>0.35282997344599998</v>
      </c>
      <c r="X283">
        <f>VLOOKUP($A283,[19]AridityIndex!$A$1:$G$310,7,FALSE)</f>
        <v>0.57515338086900003</v>
      </c>
      <c r="Y283">
        <f>VLOOKUP($A283,[20]temp_delta!$A$1:$G$310,7,FALSE)</f>
        <v>1.41331416121</v>
      </c>
      <c r="Z283">
        <f>VLOOKUP($A283,[21]temp_annual!$A$1:$G$310,7,FALSE)</f>
        <v>24.192774547900001</v>
      </c>
      <c r="AA283">
        <f>VLOOKUP($A283,[22]prec_delta!$A$1:$G$310,7,FALSE)</f>
        <v>-38.517262468600002</v>
      </c>
      <c r="AB283">
        <f>VLOOKUP($A283,[23]prec_annual!$A$1:$G$310,7,FALSE)</f>
        <v>1816.53842188</v>
      </c>
      <c r="AC283">
        <f>VLOOKUP($A283,[24]DaerahIrigasi!$A$1:$G$310,7,FALSE)</f>
        <v>20745.831080100001</v>
      </c>
      <c r="AD283" s="1">
        <f>VLOOKUP($A283,[25]!_xlnm.Database,7,FALSE)</f>
        <v>4.0847638556300003</v>
      </c>
    </row>
    <row r="284" spans="1:30" x14ac:dyDescent="0.25">
      <c r="A284">
        <v>283</v>
      </c>
      <c r="B284" t="s">
        <v>337</v>
      </c>
      <c r="C284" t="s">
        <v>379</v>
      </c>
      <c r="D284" t="s">
        <v>285</v>
      </c>
      <c r="E284">
        <v>5319050</v>
      </c>
      <c r="F284">
        <f>VLOOKUP($A284,[1]Plantation_LC20!$A$1:$G$310,7,FALSE)</f>
        <v>36214.382588599998</v>
      </c>
      <c r="G284">
        <f>VLOOKUP($A284,[2]Jalan_RBI!$A$1:$G$310,7,FALSE)</f>
        <v>497.27227918199998</v>
      </c>
      <c r="H284">
        <f>VLOOKUP($A284,[3]HTI!$A$1:$G$310,7,FALSE)</f>
        <v>142029.23998899999</v>
      </c>
      <c r="I284">
        <f>VLOOKUP($A284,[4]HKM_HTR!$A$1:$G$310,7,FALSE)</f>
        <v>27460.9412892</v>
      </c>
      <c r="J284">
        <f>VLOOKUP($A284,[5]Forest!$A$1:$G$310,7,FALSE)</f>
        <v>110.701919828</v>
      </c>
      <c r="K284">
        <f>VLOOKUP($A284,[6]Sungai!$A$1:$G$310,7,FALSE)</f>
        <v>1832.2002162700001</v>
      </c>
      <c r="L284">
        <f>VLOOKUP($A284,[7]Burnscars!$A$1:$G$310,7,FALSE)</f>
        <v>27176.5400525</v>
      </c>
      <c r="M284">
        <f>VLOOKUP($A284,[8]Danau!$A$1:$G$310,7,FALSE)</f>
        <v>7572.6694548100004</v>
      </c>
      <c r="N284">
        <f>VLOOKUP($A284,[9]Irigasi!$A$1:$G$310,7,FALSE)</f>
        <v>9988.7946155000009</v>
      </c>
      <c r="O284">
        <f>VLOOKUP($A284,[10]BadanAir!$A$1:$G$310,7,FALSE)</f>
        <v>6200.4013836000004</v>
      </c>
      <c r="P284">
        <f>VLOOKUP($A284,[11]Deforestasi!$A$1:$G$310,7,FALSE)</f>
        <v>2631.1415361600002</v>
      </c>
      <c r="Q284">
        <f>VLOOKUP($A284,[12]Erosi!$A$1:$G$310,7,FALSE)</f>
        <v>3029.0503100300002</v>
      </c>
      <c r="R284">
        <f>VLOOKUP($A284,[13]Banjir!$A$1:$G$310,7,FALSE)</f>
        <v>0</v>
      </c>
      <c r="S284">
        <f>VLOOKUP($A284,[14]Longsor!$A$1:$G$310,7,FALSE)</f>
        <v>0.713062803523</v>
      </c>
      <c r="T284">
        <f>VLOOKUP($A284,[15]Kekeringan!$A$1:$G$310,7,FALSE)</f>
        <v>0.70479470985899995</v>
      </c>
      <c r="U284">
        <f>VLOOKUP($A284,[16]NDVI!$A$1:$G$310,7,FALSE)</f>
        <v>0.81400409460300005</v>
      </c>
      <c r="V284">
        <f>VLOOKUP($A284,[17]NDWI!$A$1:$G$310,7,FALSE)</f>
        <v>-0.75867093273499997</v>
      </c>
      <c r="W284">
        <f>VLOOKUP($A284,[18]NDMI!$A$1:$G$310,7,FALSE)</f>
        <v>0.343262103406</v>
      </c>
      <c r="X284">
        <f>VLOOKUP($A284,[19]AridityIndex!$A$1:$G$310,7,FALSE)</f>
        <v>0.29854416881000001</v>
      </c>
      <c r="Y284">
        <f>VLOOKUP($A284,[20]temp_delta!$A$1:$G$310,7,FALSE)</f>
        <v>1.42779849184</v>
      </c>
      <c r="Z284">
        <f>VLOOKUP($A284,[21]temp_annual!$A$1:$G$310,7,FALSE)</f>
        <v>21.747070167</v>
      </c>
      <c r="AA284">
        <f>VLOOKUP($A284,[22]prec_delta!$A$1:$G$310,7,FALSE)</f>
        <v>-55.014810186399998</v>
      </c>
      <c r="AB284">
        <f>VLOOKUP($A284,[23]prec_annual!$A$1:$G$310,7,FALSE)</f>
        <v>2481.191613</v>
      </c>
      <c r="AC284">
        <f>VLOOKUP($A284,[24]DaerahIrigasi!$A$1:$G$310,7,FALSE)</f>
        <v>14479.268468099999</v>
      </c>
      <c r="AD284" s="1">
        <f>VLOOKUP($A284,[25]!_xlnm.Database,7,FALSE)</f>
        <v>5.4258786731399997</v>
      </c>
    </row>
    <row r="285" spans="1:30" x14ac:dyDescent="0.25">
      <c r="A285">
        <v>284</v>
      </c>
      <c r="B285" t="s">
        <v>337</v>
      </c>
      <c r="C285" t="s">
        <v>379</v>
      </c>
      <c r="D285" t="s">
        <v>286</v>
      </c>
      <c r="E285">
        <v>5319051</v>
      </c>
      <c r="F285">
        <f>VLOOKUP($A285,[1]Plantation_LC20!$A$1:$G$310,7,FALSE)</f>
        <v>43029.997992800003</v>
      </c>
      <c r="G285">
        <f>VLOOKUP($A285,[2]Jalan_RBI!$A$1:$G$310,7,FALSE)</f>
        <v>473.06137740399998</v>
      </c>
      <c r="H285">
        <f>VLOOKUP($A285,[3]HTI!$A$1:$G$310,7,FALSE)</f>
        <v>147143.12570599999</v>
      </c>
      <c r="I285">
        <f>VLOOKUP($A285,[4]HKM_HTR!$A$1:$G$310,7,FALSE)</f>
        <v>23238.4826804</v>
      </c>
      <c r="J285">
        <f>VLOOKUP($A285,[5]Forest!$A$1:$G$310,7,FALSE)</f>
        <v>64.302917760100001</v>
      </c>
      <c r="K285">
        <f>VLOOKUP($A285,[6]Sungai!$A$1:$G$310,7,FALSE)</f>
        <v>2854.9181989799999</v>
      </c>
      <c r="L285">
        <f>VLOOKUP($A285,[7]Burnscars!$A$1:$G$310,7,FALSE)</f>
        <v>20122.988822300002</v>
      </c>
      <c r="M285">
        <f>VLOOKUP($A285,[8]Danau!$A$1:$G$310,7,FALSE)</f>
        <v>9426.6449892199998</v>
      </c>
      <c r="N285">
        <f>VLOOKUP($A285,[9]Irigasi!$A$1:$G$310,7,FALSE)</f>
        <v>16990.663372399998</v>
      </c>
      <c r="O285">
        <f>VLOOKUP($A285,[10]BadanAir!$A$1:$G$310,7,FALSE)</f>
        <v>9272.3895656599998</v>
      </c>
      <c r="P285">
        <f>VLOOKUP($A285,[11]Deforestasi!$A$1:$G$310,7,FALSE)</f>
        <v>2983.2963433899999</v>
      </c>
      <c r="Q285">
        <f>VLOOKUP($A285,[12]Erosi!$A$1:$G$310,7,FALSE)</f>
        <v>2478.4392663499998</v>
      </c>
      <c r="R285">
        <f>VLOOKUP($A285,[13]Banjir!$A$1:$G$310,7,FALSE)</f>
        <v>0</v>
      </c>
      <c r="S285">
        <f>VLOOKUP($A285,[14]Longsor!$A$1:$G$310,7,FALSE)</f>
        <v>0.731861124232</v>
      </c>
      <c r="T285">
        <f>VLOOKUP($A285,[15]Kekeringan!$A$1:$G$310,7,FALSE)</f>
        <v>0.69093265014799998</v>
      </c>
      <c r="U285">
        <f>VLOOKUP($A285,[16]NDVI!$A$1:$G$310,7,FALSE)</f>
        <v>0.82371800866400002</v>
      </c>
      <c r="V285">
        <f>VLOOKUP($A285,[17]NDWI!$A$1:$G$310,7,FALSE)</f>
        <v>-0.76827825997099997</v>
      </c>
      <c r="W285">
        <f>VLOOKUP($A285,[18]NDMI!$A$1:$G$310,7,FALSE)</f>
        <v>0.35177018941600002</v>
      </c>
      <c r="X285">
        <f>VLOOKUP($A285,[19]AridityIndex!$A$1:$G$310,7,FALSE)</f>
        <v>0.30231215091399999</v>
      </c>
      <c r="Y285">
        <f>VLOOKUP($A285,[20]temp_delta!$A$1:$G$310,7,FALSE)</f>
        <v>1.4236106528400001</v>
      </c>
      <c r="Z285">
        <f>VLOOKUP($A285,[21]temp_annual!$A$1:$G$310,7,FALSE)</f>
        <v>21.056214343299999</v>
      </c>
      <c r="AA285">
        <f>VLOOKUP($A285,[22]prec_delta!$A$1:$G$310,7,FALSE)</f>
        <v>-54.358658077699999</v>
      </c>
      <c r="AB285">
        <f>VLOOKUP($A285,[23]prec_annual!$A$1:$G$310,7,FALSE)</f>
        <v>2452.54491418</v>
      </c>
      <c r="AC285">
        <f>VLOOKUP($A285,[24]DaerahIrigasi!$A$1:$G$310,7,FALSE)</f>
        <v>15652.0015771</v>
      </c>
      <c r="AD285" s="1">
        <f>VLOOKUP($A285,[25]!_xlnm.Database,7,FALSE)</f>
        <v>5.3555975436900001</v>
      </c>
    </row>
    <row r="286" spans="1:30" x14ac:dyDescent="0.25">
      <c r="A286">
        <v>285</v>
      </c>
      <c r="B286" t="s">
        <v>337</v>
      </c>
      <c r="C286" t="s">
        <v>379</v>
      </c>
      <c r="D286" t="s">
        <v>287</v>
      </c>
      <c r="E286">
        <v>5319060</v>
      </c>
      <c r="F286">
        <f>VLOOKUP($A286,[1]Plantation_LC20!$A$1:$G$310,7,FALSE)</f>
        <v>51111.136493799997</v>
      </c>
      <c r="G286">
        <f>VLOOKUP($A286,[2]Jalan_RBI!$A$1:$G$310,7,FALSE)</f>
        <v>912.88690352799995</v>
      </c>
      <c r="H286">
        <f>VLOOKUP($A286,[3]HTI!$A$1:$G$310,7,FALSE)</f>
        <v>159733.744538</v>
      </c>
      <c r="I286">
        <f>VLOOKUP($A286,[4]HKM_HTR!$A$1:$G$310,7,FALSE)</f>
        <v>43611.886128500002</v>
      </c>
      <c r="J286">
        <f>VLOOKUP($A286,[5]Forest!$A$1:$G$310,7,FALSE)</f>
        <v>90.636359476899997</v>
      </c>
      <c r="K286">
        <f>VLOOKUP($A286,[6]Sungai!$A$1:$G$310,7,FALSE)</f>
        <v>2200.53555663</v>
      </c>
      <c r="L286">
        <f>VLOOKUP($A286,[7]Burnscars!$A$1:$G$310,7,FALSE)</f>
        <v>35955.711258900003</v>
      </c>
      <c r="M286">
        <f>VLOOKUP($A286,[8]Danau!$A$1:$G$310,7,FALSE)</f>
        <v>16118.561578000001</v>
      </c>
      <c r="N286">
        <f>VLOOKUP($A286,[9]Irigasi!$A$1:$G$310,7,FALSE)</f>
        <v>24545.430289600001</v>
      </c>
      <c r="O286">
        <f>VLOOKUP($A286,[10]BadanAir!$A$1:$G$310,7,FALSE)</f>
        <v>4634.1634185900002</v>
      </c>
      <c r="P286">
        <f>VLOOKUP($A286,[11]Deforestasi!$A$1:$G$310,7,FALSE)</f>
        <v>2497.46503252</v>
      </c>
      <c r="Q286">
        <f>VLOOKUP($A286,[12]Erosi!$A$1:$G$310,7,FALSE)</f>
        <v>2137.97018746</v>
      </c>
      <c r="R286">
        <f>VLOOKUP($A286,[13]Banjir!$A$1:$G$310,7,FALSE)</f>
        <v>8.6302761869699995E-3</v>
      </c>
      <c r="S286">
        <f>VLOOKUP($A286,[14]Longsor!$A$1:$G$310,7,FALSE)</f>
        <v>0.40433605707199999</v>
      </c>
      <c r="T286">
        <f>VLOOKUP($A286,[15]Kekeringan!$A$1:$G$310,7,FALSE)</f>
        <v>0.58429691504500003</v>
      </c>
      <c r="U286">
        <f>VLOOKUP($A286,[16]NDVI!$A$1:$G$310,7,FALSE)</f>
        <v>0.82768480991399995</v>
      </c>
      <c r="V286">
        <f>VLOOKUP($A286,[17]NDWI!$A$1:$G$310,7,FALSE)</f>
        <v>-0.76381256766500005</v>
      </c>
      <c r="W286">
        <f>VLOOKUP($A286,[18]NDMI!$A$1:$G$310,7,FALSE)</f>
        <v>0.36466379205999999</v>
      </c>
      <c r="X286">
        <f>VLOOKUP($A286,[19]AridityIndex!$A$1:$G$310,7,FALSE)</f>
        <v>0.57748932369100003</v>
      </c>
      <c r="Y286">
        <f>VLOOKUP($A286,[20]temp_delta!$A$1:$G$310,7,FALSE)</f>
        <v>1.40835631956</v>
      </c>
      <c r="Z286">
        <f>VLOOKUP($A286,[21]temp_annual!$A$1:$G$310,7,FALSE)</f>
        <v>24.944595166199999</v>
      </c>
      <c r="AA286">
        <f>VLOOKUP($A286,[22]prec_delta!$A$1:$G$310,7,FALSE)</f>
        <v>-38.063709462399999</v>
      </c>
      <c r="AB286">
        <f>VLOOKUP($A286,[23]prec_annual!$A$1:$G$310,7,FALSE)</f>
        <v>1827.40822131</v>
      </c>
      <c r="AC286">
        <f>VLOOKUP($A286,[24]DaerahIrigasi!$A$1:$G$310,7,FALSE)</f>
        <v>33404.7397375</v>
      </c>
      <c r="AD286" s="1">
        <f>VLOOKUP($A286,[25]!_xlnm.Database,7,FALSE)</f>
        <v>4.1617863696299997</v>
      </c>
    </row>
    <row r="287" spans="1:30" x14ac:dyDescent="0.25">
      <c r="A287">
        <v>286</v>
      </c>
      <c r="B287" t="s">
        <v>337</v>
      </c>
      <c r="C287" t="s">
        <v>380</v>
      </c>
      <c r="D287" t="s">
        <v>288</v>
      </c>
      <c r="E287">
        <v>5320010</v>
      </c>
      <c r="F287">
        <f>VLOOKUP($A287,[1]Plantation_LC20!$A$1:$G$310,7,FALSE)</f>
        <v>143541.944261</v>
      </c>
      <c r="G287">
        <f>VLOOKUP($A287,[2]Jalan_RBI!$A$1:$G$310,7,FALSE)</f>
        <v>1871.87002381</v>
      </c>
      <c r="H287">
        <f>VLOOKUP($A287,[3]HTI!$A$1:$G$310,7,FALSE)</f>
        <v>230972.795873</v>
      </c>
      <c r="I287">
        <f>VLOOKUP($A287,[4]HKM_HTR!$A$1:$G$310,7,FALSE)</f>
        <v>104752.561803</v>
      </c>
      <c r="J287">
        <f>VLOOKUP($A287,[5]Forest!$A$1:$G$310,7,FALSE)</f>
        <v>2780.7177124200002</v>
      </c>
      <c r="K287">
        <f>VLOOKUP($A287,[6]Sungai!$A$1:$G$310,7,FALSE)</f>
        <v>18286.477448900001</v>
      </c>
      <c r="L287">
        <f>VLOOKUP($A287,[7]Burnscars!$A$1:$G$310,7,FALSE)</f>
        <v>10017.0058352</v>
      </c>
      <c r="M287">
        <f>VLOOKUP($A287,[8]Danau!$A$1:$G$310,7,FALSE)</f>
        <v>20884.0519279</v>
      </c>
      <c r="N287">
        <f>VLOOKUP($A287,[9]Irigasi!$A$1:$G$310,7,FALSE)</f>
        <v>103144.29689300001</v>
      </c>
      <c r="O287">
        <f>VLOOKUP($A287,[10]BadanAir!$A$1:$G$310,7,FALSE)</f>
        <v>30452.798262200002</v>
      </c>
      <c r="P287">
        <f>VLOOKUP($A287,[11]Deforestasi!$A$1:$G$310,7,FALSE)</f>
        <v>2807.9442787500002</v>
      </c>
      <c r="Q287">
        <f>VLOOKUP($A287,[12]Erosi!$A$1:$G$310,7,FALSE)</f>
        <v>581.03062486600004</v>
      </c>
      <c r="R287">
        <f>VLOOKUP($A287,[13]Banjir!$A$1:$G$310,7,FALSE)</f>
        <v>3.7606580697799999E-2</v>
      </c>
      <c r="S287">
        <f>VLOOKUP($A287,[14]Longsor!$A$1:$G$310,7,FALSE)</f>
        <v>2.5519363939499998E-2</v>
      </c>
      <c r="T287">
        <f>VLOOKUP($A287,[15]Kekeringan!$A$1:$G$310,7,FALSE)</f>
        <v>0.67244213790499996</v>
      </c>
      <c r="U287">
        <f>VLOOKUP($A287,[16]NDVI!$A$1:$G$310,7,FALSE)</f>
        <v>0.40410778720599999</v>
      </c>
      <c r="V287">
        <f>VLOOKUP($A287,[17]NDWI!$A$1:$G$310,7,FALSE)</f>
        <v>-0.44868633057399998</v>
      </c>
      <c r="W287">
        <f>VLOOKUP($A287,[18]NDMI!$A$1:$G$310,7,FALSE)</f>
        <v>-2.68045744817E-2</v>
      </c>
      <c r="X287">
        <f>VLOOKUP($A287,[19]AridityIndex!$A$1:$G$310,7,FALSE)</f>
        <v>0.83411883442599999</v>
      </c>
      <c r="Y287">
        <f>VLOOKUP($A287,[20]temp_delta!$A$1:$G$310,7,FALSE)</f>
        <v>1.1765173173100001</v>
      </c>
      <c r="Z287">
        <f>VLOOKUP($A287,[21]temp_annual!$A$1:$G$310,7,FALSE)</f>
        <v>24.497098729000001</v>
      </c>
      <c r="AA287">
        <f>VLOOKUP($A287,[22]prec_delta!$A$1:$G$310,7,FALSE)</f>
        <v>-7.9107289222499997</v>
      </c>
      <c r="AB287">
        <f>VLOOKUP($A287,[23]prec_annual!$A$1:$G$310,7,FALSE)</f>
        <v>905.73322234499994</v>
      </c>
      <c r="AC287">
        <f>VLOOKUP($A287,[24]DaerahIrigasi!$A$1:$G$310,7,FALSE)</f>
        <v>42560.256527099998</v>
      </c>
      <c r="AD287" s="1">
        <f>VLOOKUP($A287,[25]!_xlnm.Database,7,FALSE)</f>
        <v>2</v>
      </c>
    </row>
    <row r="288" spans="1:30" x14ac:dyDescent="0.25">
      <c r="A288">
        <v>287</v>
      </c>
      <c r="B288" t="s">
        <v>337</v>
      </c>
      <c r="C288" t="s">
        <v>380</v>
      </c>
      <c r="D288" t="s">
        <v>289</v>
      </c>
      <c r="E288">
        <v>5320020</v>
      </c>
      <c r="F288">
        <f>VLOOKUP($A288,[1]Plantation_LC20!$A$1:$G$310,7,FALSE)</f>
        <v>126028.085091</v>
      </c>
      <c r="G288">
        <f>VLOOKUP($A288,[2]Jalan_RBI!$A$1:$G$310,7,FALSE)</f>
        <v>510.24605369699998</v>
      </c>
      <c r="H288">
        <f>VLOOKUP($A288,[3]HTI!$A$1:$G$310,7,FALSE)</f>
        <v>219095.22808100001</v>
      </c>
      <c r="I288">
        <f>VLOOKUP($A288,[4]HKM_HTR!$A$1:$G$310,7,FALSE)</f>
        <v>118747.532461</v>
      </c>
      <c r="J288">
        <f>VLOOKUP($A288,[5]Forest!$A$1:$G$310,7,FALSE)</f>
        <v>2809.0136038000001</v>
      </c>
      <c r="K288">
        <f>VLOOKUP($A288,[6]Sungai!$A$1:$G$310,7,FALSE)</f>
        <v>2247.8819811100002</v>
      </c>
      <c r="L288">
        <f>VLOOKUP($A288,[7]Burnscars!$A$1:$G$310,7,FALSE)</f>
        <v>29302.6855827</v>
      </c>
      <c r="M288">
        <f>VLOOKUP($A288,[8]Danau!$A$1:$G$310,7,FALSE)</f>
        <v>3875.3598581699998</v>
      </c>
      <c r="N288">
        <f>VLOOKUP($A288,[9]Irigasi!$A$1:$G$310,7,FALSE)</f>
        <v>118670.32285900001</v>
      </c>
      <c r="O288">
        <f>VLOOKUP($A288,[10]BadanAir!$A$1:$G$310,7,FALSE)</f>
        <v>13270.6392996</v>
      </c>
      <c r="P288">
        <f>VLOOKUP($A288,[11]Deforestasi!$A$1:$G$310,7,FALSE)</f>
        <v>3469.2113695100002</v>
      </c>
      <c r="Q288">
        <f>VLOOKUP($A288,[12]Erosi!$A$1:$G$310,7,FALSE)</f>
        <v>782.23941036899998</v>
      </c>
      <c r="R288">
        <f>VLOOKUP($A288,[13]Banjir!$A$1:$G$310,7,FALSE)</f>
        <v>2.5363010092299999E-2</v>
      </c>
      <c r="S288">
        <f>VLOOKUP($A288,[14]Longsor!$A$1:$G$310,7,FALSE)</f>
        <v>7.8632887189300005E-2</v>
      </c>
      <c r="T288">
        <f>VLOOKUP($A288,[15]Kekeringan!$A$1:$G$310,7,FALSE)</f>
        <v>0.70427735733899999</v>
      </c>
      <c r="U288">
        <f>VLOOKUP($A288,[16]NDVI!$A$1:$G$310,7,FALSE)</f>
        <v>0.43704775383099997</v>
      </c>
      <c r="V288">
        <f>VLOOKUP($A288,[17]NDWI!$A$1:$G$310,7,FALSE)</f>
        <v>-0.50154794763300004</v>
      </c>
      <c r="W288">
        <f>VLOOKUP($A288,[18]NDMI!$A$1:$G$310,7,FALSE)</f>
        <v>-1.6102122354100001E-3</v>
      </c>
      <c r="X288">
        <f>VLOOKUP($A288,[19]AridityIndex!$A$1:$G$310,7,FALSE)</f>
        <v>0.86558068889799999</v>
      </c>
      <c r="Y288">
        <f>VLOOKUP($A288,[20]temp_delta!$A$1:$G$310,7,FALSE)</f>
        <v>1.2431483162400001</v>
      </c>
      <c r="Z288">
        <f>VLOOKUP($A288,[21]temp_annual!$A$1:$G$310,7,FALSE)</f>
        <v>25.6590922239</v>
      </c>
      <c r="AA288">
        <f>VLOOKUP($A288,[22]prec_delta!$A$1:$G$310,7,FALSE)</f>
        <v>-9.8185408758200001</v>
      </c>
      <c r="AB288">
        <f>VLOOKUP($A288,[23]prec_annual!$A$1:$G$310,7,FALSE)</f>
        <v>990.60560119700006</v>
      </c>
      <c r="AC288">
        <f>VLOOKUP($A288,[24]DaerahIrigasi!$A$1:$G$310,7,FALSE)</f>
        <v>22522.6285216</v>
      </c>
      <c r="AD288" s="1">
        <f>VLOOKUP($A288,[25]!_xlnm.Database,7,FALSE)</f>
        <v>2.7368029739800002</v>
      </c>
    </row>
    <row r="289" spans="1:30" x14ac:dyDescent="0.25">
      <c r="A289">
        <v>288</v>
      </c>
      <c r="B289" t="s">
        <v>337</v>
      </c>
      <c r="C289" t="s">
        <v>380</v>
      </c>
      <c r="D289" t="s">
        <v>290</v>
      </c>
      <c r="E289">
        <v>5320030</v>
      </c>
      <c r="F289">
        <f>VLOOKUP($A289,[1]Plantation_LC20!$A$1:$G$310,7,FALSE)</f>
        <v>113398.12074300001</v>
      </c>
      <c r="G289">
        <f>VLOOKUP($A289,[2]Jalan_RBI!$A$1:$G$310,7,FALSE)</f>
        <v>529.44184752000001</v>
      </c>
      <c r="H289">
        <f>VLOOKUP($A289,[3]HTI!$A$1:$G$310,7,FALSE)</f>
        <v>207108.58194400001</v>
      </c>
      <c r="I289">
        <f>VLOOKUP($A289,[4]HKM_HTR!$A$1:$G$310,7,FALSE)</f>
        <v>130882.18323</v>
      </c>
      <c r="J289">
        <f>VLOOKUP($A289,[5]Forest!$A$1:$G$310,7,FALSE)</f>
        <v>1469.3555808000001</v>
      </c>
      <c r="K289">
        <f>VLOOKUP($A289,[6]Sungai!$A$1:$G$310,7,FALSE)</f>
        <v>1561.8933619300001</v>
      </c>
      <c r="L289">
        <f>VLOOKUP($A289,[7]Burnscars!$A$1:$G$310,7,FALSE)</f>
        <v>42155.658156700003</v>
      </c>
      <c r="M289">
        <f>VLOOKUP($A289,[8]Danau!$A$1:$G$310,7,FALSE)</f>
        <v>4298.9216943900001</v>
      </c>
      <c r="N289">
        <f>VLOOKUP($A289,[9]Irigasi!$A$1:$G$310,7,FALSE)</f>
        <v>129412.82472999999</v>
      </c>
      <c r="O289">
        <f>VLOOKUP($A289,[10]BadanAir!$A$1:$G$310,7,FALSE)</f>
        <v>11211.5346665</v>
      </c>
      <c r="P289">
        <f>VLOOKUP($A289,[11]Deforestasi!$A$1:$G$310,7,FALSE)</f>
        <v>4001.53766481</v>
      </c>
      <c r="Q289">
        <f>VLOOKUP($A289,[12]Erosi!$A$1:$G$310,7,FALSE)</f>
        <v>614.40137023600005</v>
      </c>
      <c r="R289">
        <f>VLOOKUP($A289,[13]Banjir!$A$1:$G$310,7,FALSE)</f>
        <v>3.2519434668699998E-2</v>
      </c>
      <c r="S289">
        <f>VLOOKUP($A289,[14]Longsor!$A$1:$G$310,7,FALSE)</f>
        <v>0.143227396329</v>
      </c>
      <c r="T289">
        <f>VLOOKUP($A289,[15]Kekeringan!$A$1:$G$310,7,FALSE)</f>
        <v>0.68414287930600004</v>
      </c>
      <c r="U289">
        <f>VLOOKUP($A289,[16]NDVI!$A$1:$G$310,7,FALSE)</f>
        <v>0.44900006015499999</v>
      </c>
      <c r="V289">
        <f>VLOOKUP($A289,[17]NDWI!$A$1:$G$310,7,FALSE)</f>
        <v>-0.50942123637799996</v>
      </c>
      <c r="W289">
        <f>VLOOKUP($A289,[18]NDMI!$A$1:$G$310,7,FALSE)</f>
        <v>1.42333351568E-2</v>
      </c>
      <c r="X289">
        <f>VLOOKUP($A289,[19]AridityIndex!$A$1:$G$310,7,FALSE)</f>
        <v>0.86894989352999996</v>
      </c>
      <c r="Y289">
        <f>VLOOKUP($A289,[20]temp_delta!$A$1:$G$310,7,FALSE)</f>
        <v>1.2841599345800001</v>
      </c>
      <c r="Z289">
        <f>VLOOKUP($A289,[21]temp_annual!$A$1:$G$310,7,FALSE)</f>
        <v>26.804450367000001</v>
      </c>
      <c r="AA289">
        <f>VLOOKUP($A289,[22]prec_delta!$A$1:$G$310,7,FALSE)</f>
        <v>-11.4373785106</v>
      </c>
      <c r="AB289">
        <f>VLOOKUP($A289,[23]prec_annual!$A$1:$G$310,7,FALSE)</f>
        <v>1056.07604597</v>
      </c>
      <c r="AC289">
        <f>VLOOKUP($A289,[24]DaerahIrigasi!$A$1:$G$310,7,FALSE)</f>
        <v>12191.84672</v>
      </c>
      <c r="AD289" s="1">
        <f>VLOOKUP($A289,[25]!_xlnm.Database,7,FALSE)</f>
        <v>3.2343476740099999</v>
      </c>
    </row>
    <row r="290" spans="1:30" x14ac:dyDescent="0.25">
      <c r="A290">
        <v>289</v>
      </c>
      <c r="B290" t="s">
        <v>337</v>
      </c>
      <c r="C290" t="s">
        <v>380</v>
      </c>
      <c r="D290" t="s">
        <v>291</v>
      </c>
      <c r="E290">
        <v>5320040</v>
      </c>
      <c r="F290">
        <f>VLOOKUP($A290,[1]Plantation_LC20!$A$1:$G$310,7,FALSE)</f>
        <v>117684.94620000001</v>
      </c>
      <c r="G290">
        <f>VLOOKUP($A290,[2]Jalan_RBI!$A$1:$G$310,7,FALSE)</f>
        <v>609.98606799900006</v>
      </c>
      <c r="H290">
        <f>VLOOKUP($A290,[3]HTI!$A$1:$G$310,7,FALSE)</f>
        <v>205824.66146500001</v>
      </c>
      <c r="I290">
        <f>VLOOKUP($A290,[4]HKM_HTR!$A$1:$G$310,7,FALSE)</f>
        <v>126379.464504</v>
      </c>
      <c r="J290">
        <f>VLOOKUP($A290,[5]Forest!$A$1:$G$310,7,FALSE)</f>
        <v>1957.7381702</v>
      </c>
      <c r="K290">
        <f>VLOOKUP($A290,[6]Sungai!$A$1:$G$310,7,FALSE)</f>
        <v>1950.4594359800001</v>
      </c>
      <c r="L290">
        <f>VLOOKUP($A290,[7]Burnscars!$A$1:$G$310,7,FALSE)</f>
        <v>42223.622108000003</v>
      </c>
      <c r="M290">
        <f>VLOOKUP($A290,[8]Danau!$A$1:$G$310,7,FALSE)</f>
        <v>3796.7702109699999</v>
      </c>
      <c r="N290">
        <f>VLOOKUP($A290,[9]Irigasi!$A$1:$G$310,7,FALSE)</f>
        <v>127032.53449999999</v>
      </c>
      <c r="O290">
        <f>VLOOKUP($A290,[10]BadanAir!$A$1:$G$310,7,FALSE)</f>
        <v>6324.3566284899998</v>
      </c>
      <c r="P290">
        <f>VLOOKUP($A290,[11]Deforestasi!$A$1:$G$310,7,FALSE)</f>
        <v>1650.06008043</v>
      </c>
      <c r="Q290">
        <f>VLOOKUP($A290,[12]Erosi!$A$1:$G$310,7,FALSE)</f>
        <v>845.40420023499996</v>
      </c>
      <c r="R290">
        <f>VLOOKUP($A290,[13]Banjir!$A$1:$G$310,7,FALSE)</f>
        <v>8.0057132024699995E-2</v>
      </c>
      <c r="S290">
        <f>VLOOKUP($A290,[14]Longsor!$A$1:$G$310,7,FALSE)</f>
        <v>8.8207521718000004E-2</v>
      </c>
      <c r="T290">
        <f>VLOOKUP($A290,[15]Kekeringan!$A$1:$G$310,7,FALSE)</f>
        <v>0.67959187348899996</v>
      </c>
      <c r="U290">
        <f>VLOOKUP($A290,[16]NDVI!$A$1:$G$310,7,FALSE)</f>
        <v>0</v>
      </c>
      <c r="V290">
        <f>VLOOKUP($A290,[17]NDWI!$A$1:$G$310,7,FALSE)</f>
        <v>0</v>
      </c>
      <c r="W290">
        <f>VLOOKUP($A290,[18]NDMI!$A$1:$G$310,7,FALSE)</f>
        <v>0</v>
      </c>
      <c r="X290">
        <f>VLOOKUP($A290,[19]AridityIndex!$A$1:$G$310,7,FALSE)</f>
        <v>0.87333831401600004</v>
      </c>
      <c r="Y290">
        <f>VLOOKUP($A290,[20]temp_delta!$A$1:$G$310,7,FALSE)</f>
        <v>1.30663008112</v>
      </c>
      <c r="Z290">
        <f>VLOOKUP($A290,[21]temp_annual!$A$1:$G$310,7,FALSE)</f>
        <v>27.294044971400002</v>
      </c>
      <c r="AA290">
        <f>VLOOKUP($A290,[22]prec_delta!$A$1:$G$310,7,FALSE)</f>
        <v>-12.2103273329</v>
      </c>
      <c r="AB290">
        <f>VLOOKUP($A290,[23]prec_annual!$A$1:$G$310,7,FALSE)</f>
        <v>1074.8239038700001</v>
      </c>
      <c r="AC290">
        <f>VLOOKUP($A290,[24]DaerahIrigasi!$A$1:$G$310,7,FALSE)</f>
        <v>9905.4018817399992</v>
      </c>
      <c r="AD290" s="1">
        <f>VLOOKUP($A290,[25]!_xlnm.Database,7,FALSE)</f>
        <v>3.2272354868900002</v>
      </c>
    </row>
    <row r="291" spans="1:30" x14ac:dyDescent="0.25">
      <c r="A291">
        <v>290</v>
      </c>
      <c r="B291" t="s">
        <v>337</v>
      </c>
      <c r="C291" t="s">
        <v>380</v>
      </c>
      <c r="D291" t="s">
        <v>292</v>
      </c>
      <c r="E291">
        <v>5320050</v>
      </c>
      <c r="F291">
        <f>VLOOKUP($A291,[1]Plantation_LC20!$A$1:$G$310,7,FALSE)</f>
        <v>110813.684024</v>
      </c>
      <c r="G291">
        <f>VLOOKUP($A291,[2]Jalan_RBI!$A$1:$G$310,7,FALSE)</f>
        <v>578.76748031199998</v>
      </c>
      <c r="H291">
        <f>VLOOKUP($A291,[3]HTI!$A$1:$G$310,7,FALSE)</f>
        <v>196283.28554300001</v>
      </c>
      <c r="I291">
        <f>VLOOKUP($A291,[4]HKM_HTR!$A$1:$G$310,7,FALSE)</f>
        <v>133366.217837</v>
      </c>
      <c r="J291">
        <f>VLOOKUP($A291,[5]Forest!$A$1:$G$310,7,FALSE)</f>
        <v>1450.65844608</v>
      </c>
      <c r="K291">
        <f>VLOOKUP($A291,[6]Sungai!$A$1:$G$310,7,FALSE)</f>
        <v>4678.6968468100004</v>
      </c>
      <c r="L291">
        <f>VLOOKUP($A291,[7]Burnscars!$A$1:$G$310,7,FALSE)</f>
        <v>51697.646372000003</v>
      </c>
      <c r="M291">
        <f>VLOOKUP($A291,[8]Danau!$A$1:$G$310,7,FALSE)</f>
        <v>4693.9647708800003</v>
      </c>
      <c r="N291">
        <f>VLOOKUP($A291,[9]Irigasi!$A$1:$G$310,7,FALSE)</f>
        <v>128599.33990200001</v>
      </c>
      <c r="O291">
        <f>VLOOKUP($A291,[10]BadanAir!$A$1:$G$310,7,FALSE)</f>
        <v>11856.910210100001</v>
      </c>
      <c r="P291">
        <f>VLOOKUP($A291,[11]Deforestasi!$A$1:$G$310,7,FALSE)</f>
        <v>1660.2336472100001</v>
      </c>
      <c r="Q291">
        <f>VLOOKUP($A291,[12]Erosi!$A$1:$G$310,7,FALSE)</f>
        <v>605.66247872099996</v>
      </c>
      <c r="R291">
        <f>VLOOKUP($A291,[13]Banjir!$A$1:$G$310,7,FALSE)</f>
        <v>0.121686257141</v>
      </c>
      <c r="S291">
        <f>VLOOKUP($A291,[14]Longsor!$A$1:$G$310,7,FALSE)</f>
        <v>1.03607060629E-2</v>
      </c>
      <c r="T291">
        <f>VLOOKUP($A291,[15]Kekeringan!$A$1:$G$310,7,FALSE)</f>
        <v>0.67265019427799999</v>
      </c>
      <c r="U291">
        <f>VLOOKUP($A291,[16]NDVI!$A$1:$G$310,7,FALSE)</f>
        <v>0.45721543980500001</v>
      </c>
      <c r="V291">
        <f>VLOOKUP($A291,[17]NDWI!$A$1:$G$310,7,FALSE)</f>
        <v>-0.53573289097300003</v>
      </c>
      <c r="W291">
        <f>VLOOKUP($A291,[18]NDMI!$A$1:$G$310,7,FALSE)</f>
        <v>-3.0774338534199999E-2</v>
      </c>
      <c r="X291">
        <f>VLOOKUP($A291,[19]AridityIndex!$A$1:$G$310,7,FALSE)</f>
        <v>0.87221673039000003</v>
      </c>
      <c r="Y291">
        <f>VLOOKUP($A291,[20]temp_delta!$A$1:$G$310,7,FALSE)</f>
        <v>1.2758880559600001</v>
      </c>
      <c r="Z291">
        <f>VLOOKUP($A291,[21]temp_annual!$A$1:$G$310,7,FALSE)</f>
        <v>26.820332716399999</v>
      </c>
      <c r="AA291">
        <f>VLOOKUP($A291,[22]prec_delta!$A$1:$G$310,7,FALSE)</f>
        <v>-13.169545190199999</v>
      </c>
      <c r="AB291">
        <f>VLOOKUP($A291,[23]prec_annual!$A$1:$G$310,7,FALSE)</f>
        <v>1068.13181872</v>
      </c>
      <c r="AC291">
        <f>VLOOKUP($A291,[24]DaerahIrigasi!$A$1:$G$310,7,FALSE)</f>
        <v>2062.21026312</v>
      </c>
      <c r="AD291" s="1">
        <f>VLOOKUP($A291,[25]!_xlnm.Database,7,FALSE)</f>
        <v>3.4244942763099999</v>
      </c>
    </row>
    <row r="292" spans="1:30" x14ac:dyDescent="0.25">
      <c r="A292">
        <v>291</v>
      </c>
      <c r="B292" t="s">
        <v>337</v>
      </c>
      <c r="C292" t="s">
        <v>380</v>
      </c>
      <c r="D292" t="s">
        <v>293</v>
      </c>
      <c r="E292">
        <v>5320060</v>
      </c>
      <c r="F292">
        <f>VLOOKUP($A292,[1]Plantation_LC20!$A$1:$G$310,7,FALSE)</f>
        <v>106164.33851099999</v>
      </c>
      <c r="G292">
        <f>VLOOKUP($A292,[2]Jalan_RBI!$A$1:$G$310,7,FALSE)</f>
        <v>715.57143298200003</v>
      </c>
      <c r="H292">
        <f>VLOOKUP($A292,[3]HTI!$A$1:$G$310,7,FALSE)</f>
        <v>192592.372622</v>
      </c>
      <c r="I292">
        <f>VLOOKUP($A292,[4]HKM_HTR!$A$1:$G$310,7,FALSE)</f>
        <v>138025.00841099999</v>
      </c>
      <c r="J292">
        <f>VLOOKUP($A292,[5]Forest!$A$1:$G$310,7,FALSE)</f>
        <v>3742.86173353</v>
      </c>
      <c r="K292">
        <f>VLOOKUP($A292,[6]Sungai!$A$1:$G$310,7,FALSE)</f>
        <v>6737.09274577</v>
      </c>
      <c r="L292">
        <f>VLOOKUP($A292,[7]Burnscars!$A$1:$G$310,7,FALSE)</f>
        <v>55472.850674900001</v>
      </c>
      <c r="M292">
        <f>VLOOKUP($A292,[8]Danau!$A$1:$G$310,7,FALSE)</f>
        <v>4702.1429134800001</v>
      </c>
      <c r="N292">
        <f>VLOOKUP($A292,[9]Irigasi!$A$1:$G$310,7,FALSE)</f>
        <v>124032.462581</v>
      </c>
      <c r="O292">
        <f>VLOOKUP($A292,[10]BadanAir!$A$1:$G$310,7,FALSE)</f>
        <v>15776.197346299999</v>
      </c>
      <c r="P292">
        <f>VLOOKUP($A292,[11]Deforestasi!$A$1:$G$310,7,FALSE)</f>
        <v>1564.32830302</v>
      </c>
      <c r="Q292">
        <f>VLOOKUP($A292,[12]Erosi!$A$1:$G$310,7,FALSE)</f>
        <v>251.80272411199999</v>
      </c>
      <c r="R292">
        <f>VLOOKUP($A292,[13]Banjir!$A$1:$G$310,7,FALSE)</f>
        <v>0.11802346746</v>
      </c>
      <c r="S292">
        <f>VLOOKUP($A292,[14]Longsor!$A$1:$G$310,7,FALSE)</f>
        <v>2.6643876935499998E-3</v>
      </c>
      <c r="T292">
        <f>VLOOKUP($A292,[15]Kekeringan!$A$1:$G$310,7,FALSE)</f>
        <v>0.66678248995800005</v>
      </c>
      <c r="U292">
        <f>VLOOKUP($A292,[16]NDVI!$A$1:$G$310,7,FALSE)</f>
        <v>0.43932891106999999</v>
      </c>
      <c r="V292">
        <f>VLOOKUP($A292,[17]NDWI!$A$1:$G$310,7,FALSE)</f>
        <v>-0.51769303709799996</v>
      </c>
      <c r="W292">
        <f>VLOOKUP($A292,[18]NDMI!$A$1:$G$310,7,FALSE)</f>
        <v>-2.6033174288600001E-2</v>
      </c>
      <c r="X292">
        <f>VLOOKUP($A292,[19]AridityIndex!$A$1:$G$310,7,FALSE)</f>
        <v>0.85613638809799997</v>
      </c>
      <c r="Y292">
        <f>VLOOKUP($A292,[20]temp_delta!$A$1:$G$310,7,FALSE)</f>
        <v>1.2469001396499999</v>
      </c>
      <c r="Z292">
        <f>VLOOKUP($A292,[21]temp_annual!$A$1:$G$310,7,FALSE)</f>
        <v>26.463889836</v>
      </c>
      <c r="AA292">
        <f>VLOOKUP($A292,[22]prec_delta!$A$1:$G$310,7,FALSE)</f>
        <v>-12.2972926361</v>
      </c>
      <c r="AB292">
        <f>VLOOKUP($A292,[23]prec_annual!$A$1:$G$310,7,FALSE)</f>
        <v>1034.84803891</v>
      </c>
      <c r="AC292">
        <f>VLOOKUP($A292,[24]DaerahIrigasi!$A$1:$G$310,7,FALSE)</f>
        <v>3707.8034889700002</v>
      </c>
      <c r="AD292" s="1">
        <f>VLOOKUP($A292,[25]!_xlnm.Database,7,FALSE)</f>
        <v>3.1024607552000001</v>
      </c>
    </row>
    <row r="293" spans="1:30" x14ac:dyDescent="0.25">
      <c r="A293">
        <v>292</v>
      </c>
      <c r="B293" t="s">
        <v>337</v>
      </c>
      <c r="C293" t="s">
        <v>381</v>
      </c>
      <c r="D293" t="s">
        <v>294</v>
      </c>
      <c r="E293">
        <v>5321010</v>
      </c>
      <c r="F293">
        <f>VLOOKUP($A293,[1]Plantation_LC20!$A$1:$G$310,7,FALSE)</f>
        <v>17207.9111008</v>
      </c>
      <c r="G293">
        <f>VLOOKUP($A293,[2]Jalan_RBI!$A$1:$G$310,7,FALSE)</f>
        <v>611.24986725799999</v>
      </c>
      <c r="H293">
        <f>VLOOKUP($A293,[3]HTI!$A$1:$G$310,7,FALSE)</f>
        <v>83679.827710500002</v>
      </c>
      <c r="I293">
        <f>VLOOKUP($A293,[4]HKM_HTR!$A$1:$G$310,7,FALSE)</f>
        <v>25566.624067699999</v>
      </c>
      <c r="J293">
        <f>VLOOKUP($A293,[5]Forest!$A$1:$G$310,7,FALSE)</f>
        <v>2581.8632546499998</v>
      </c>
      <c r="K293">
        <f>VLOOKUP($A293,[6]Sungai!$A$1:$G$310,7,FALSE)</f>
        <v>1362.8888986699999</v>
      </c>
      <c r="L293">
        <f>VLOOKUP($A293,[7]Burnscars!$A$1:$G$310,7,FALSE)</f>
        <v>30941.555038499999</v>
      </c>
      <c r="M293">
        <f>VLOOKUP($A293,[8]Danau!$A$1:$G$310,7,FALSE)</f>
        <v>3492.4561756500002</v>
      </c>
      <c r="N293">
        <f>VLOOKUP($A293,[9]Irigasi!$A$1:$G$310,7,FALSE)</f>
        <v>191965.90883500001</v>
      </c>
      <c r="O293">
        <f>VLOOKUP($A293,[10]BadanAir!$A$1:$G$310,7,FALSE)</f>
        <v>4909.1096988400004</v>
      </c>
      <c r="P293">
        <f>VLOOKUP($A293,[11]Deforestasi!$A$1:$G$310,7,FALSE)</f>
        <v>1907.7203999599999</v>
      </c>
      <c r="Q293">
        <f>VLOOKUP($A293,[12]Erosi!$A$1:$G$310,7,FALSE)</f>
        <v>365.21749975400002</v>
      </c>
      <c r="R293">
        <f>VLOOKUP($A293,[13]Banjir!$A$1:$G$310,7,FALSE)</f>
        <v>0.37488345593400002</v>
      </c>
      <c r="S293">
        <f>VLOOKUP($A293,[14]Longsor!$A$1:$G$310,7,FALSE)</f>
        <v>4.9914432401599999E-4</v>
      </c>
      <c r="T293">
        <f>VLOOKUP($A293,[15]Kekeringan!$A$1:$G$310,7,FALSE)</f>
        <v>0.78051015962500003</v>
      </c>
      <c r="U293">
        <f>VLOOKUP($A293,[16]NDVI!$A$1:$G$310,7,FALSE)</f>
        <v>0.58889415598499995</v>
      </c>
      <c r="V293">
        <f>VLOOKUP($A293,[17]NDWI!$A$1:$G$310,7,FALSE)</f>
        <v>-0.57422411452</v>
      </c>
      <c r="W293">
        <f>VLOOKUP($A293,[18]NDMI!$A$1:$G$310,7,FALSE)</f>
        <v>0.152214477923</v>
      </c>
      <c r="X293">
        <f>VLOOKUP($A293,[19]AridityIndex!$A$1:$G$310,7,FALSE)</f>
        <v>0.77952447973899996</v>
      </c>
      <c r="Y293">
        <f>VLOOKUP($A293,[20]temp_delta!$A$1:$G$310,7,FALSE)</f>
        <v>1.44367267578</v>
      </c>
      <c r="Z293">
        <f>VLOOKUP($A293,[21]temp_annual!$A$1:$G$310,7,FALSE)</f>
        <v>26.433864209399999</v>
      </c>
      <c r="AA293">
        <f>VLOOKUP($A293,[22]prec_delta!$A$1:$G$310,7,FALSE)</f>
        <v>-40.823816311400002</v>
      </c>
      <c r="AB293">
        <f>VLOOKUP($A293,[23]prec_annual!$A$1:$G$310,7,FALSE)</f>
        <v>1348.73140261</v>
      </c>
      <c r="AC293">
        <f>VLOOKUP($A293,[24]DaerahIrigasi!$A$1:$G$310,7,FALSE)</f>
        <v>6688.2846915800001</v>
      </c>
      <c r="AD293" s="1">
        <f>VLOOKUP($A293,[25]!_xlnm.Database,7,FALSE)</f>
        <v>1.6923187365400001</v>
      </c>
    </row>
    <row r="294" spans="1:30" x14ac:dyDescent="0.25">
      <c r="A294">
        <v>293</v>
      </c>
      <c r="B294" t="s">
        <v>337</v>
      </c>
      <c r="C294" t="s">
        <v>381</v>
      </c>
      <c r="D294" t="s">
        <v>295</v>
      </c>
      <c r="E294">
        <v>5321020</v>
      </c>
      <c r="F294">
        <f>VLOOKUP($A294,[1]Plantation_LC20!$A$1:$G$310,7,FALSE)</f>
        <v>11492.347169500001</v>
      </c>
      <c r="G294">
        <f>VLOOKUP($A294,[2]Jalan_RBI!$A$1:$G$310,7,FALSE)</f>
        <v>907.16653996900004</v>
      </c>
      <c r="H294">
        <f>VLOOKUP($A294,[3]HTI!$A$1:$G$310,7,FALSE)</f>
        <v>94424.46127</v>
      </c>
      <c r="I294">
        <f>VLOOKUP($A294,[4]HKM_HTR!$A$1:$G$310,7,FALSE)</f>
        <v>33515.288821800001</v>
      </c>
      <c r="J294">
        <f>VLOOKUP($A294,[5]Forest!$A$1:$G$310,7,FALSE)</f>
        <v>1692.18572518</v>
      </c>
      <c r="K294">
        <f>VLOOKUP($A294,[6]Sungai!$A$1:$G$310,7,FALSE)</f>
        <v>929.72739755099997</v>
      </c>
      <c r="L294">
        <f>VLOOKUP($A294,[7]Burnscars!$A$1:$G$310,7,FALSE)</f>
        <v>34064.000824700001</v>
      </c>
      <c r="M294">
        <f>VLOOKUP($A294,[8]Danau!$A$1:$G$310,7,FALSE)</f>
        <v>10407.829195800001</v>
      </c>
      <c r="N294">
        <f>VLOOKUP($A294,[9]Irigasi!$A$1:$G$310,7,FALSE)</f>
        <v>203543.225626</v>
      </c>
      <c r="O294">
        <f>VLOOKUP($A294,[10]BadanAir!$A$1:$G$310,7,FALSE)</f>
        <v>1972.7205699000001</v>
      </c>
      <c r="P294">
        <f>VLOOKUP($A294,[11]Deforestasi!$A$1:$G$310,7,FALSE)</f>
        <v>1333.0251922</v>
      </c>
      <c r="Q294">
        <f>VLOOKUP($A294,[12]Erosi!$A$1:$G$310,7,FALSE)</f>
        <v>456.45146021099998</v>
      </c>
      <c r="R294">
        <f>VLOOKUP($A294,[13]Banjir!$A$1:$G$310,7,FALSE)</f>
        <v>0.490269750911</v>
      </c>
      <c r="S294">
        <f>VLOOKUP($A294,[14]Longsor!$A$1:$G$310,7,FALSE)</f>
        <v>0</v>
      </c>
      <c r="T294">
        <f>VLOOKUP($A294,[15]Kekeringan!$A$1:$G$310,7,FALSE)</f>
        <v>0.77603161074000004</v>
      </c>
      <c r="U294">
        <f>VLOOKUP($A294,[16]NDVI!$A$1:$G$310,7,FALSE)</f>
        <v>0.52751732991</v>
      </c>
      <c r="V294">
        <f>VLOOKUP($A294,[17]NDWI!$A$1:$G$310,7,FALSE)</f>
        <v>-0.52145156093900003</v>
      </c>
      <c r="W294">
        <f>VLOOKUP($A294,[18]NDMI!$A$1:$G$310,7,FALSE)</f>
        <v>0.162744976086</v>
      </c>
      <c r="X294">
        <f>VLOOKUP($A294,[19]AridityIndex!$A$1:$G$310,7,FALSE)</f>
        <v>0.723766927713</v>
      </c>
      <c r="Y294">
        <f>VLOOKUP($A294,[20]temp_delta!$A$1:$G$310,7,FALSE)</f>
        <v>1.3734426527700001</v>
      </c>
      <c r="Z294">
        <f>VLOOKUP($A294,[21]temp_annual!$A$1:$G$310,7,FALSE)</f>
        <v>25.154320822100001</v>
      </c>
      <c r="AA294">
        <f>VLOOKUP($A294,[22]prec_delta!$A$1:$G$310,7,FALSE)</f>
        <v>-44.500419386899999</v>
      </c>
      <c r="AB294">
        <f>VLOOKUP($A294,[23]prec_annual!$A$1:$G$310,7,FALSE)</f>
        <v>1315.3928788600001</v>
      </c>
      <c r="AC294">
        <f>VLOOKUP($A294,[24]DaerahIrigasi!$A$1:$G$310,7,FALSE)</f>
        <v>2295.5254375200002</v>
      </c>
      <c r="AD294" s="1">
        <f>VLOOKUP($A294,[25]!_xlnm.Database,7,FALSE)</f>
        <v>1.2474514962200001</v>
      </c>
    </row>
    <row r="295" spans="1:30" x14ac:dyDescent="0.25">
      <c r="A295">
        <v>294</v>
      </c>
      <c r="B295" t="s">
        <v>337</v>
      </c>
      <c r="C295" t="s">
        <v>381</v>
      </c>
      <c r="D295" t="s">
        <v>296</v>
      </c>
      <c r="E295">
        <v>5321030</v>
      </c>
      <c r="F295">
        <f>VLOOKUP($A295,[1]Plantation_LC20!$A$1:$G$310,7,FALSE)</f>
        <v>7356.1726926900001</v>
      </c>
      <c r="G295">
        <f>VLOOKUP($A295,[2]Jalan_RBI!$A$1:$G$310,7,FALSE)</f>
        <v>391.28028097399999</v>
      </c>
      <c r="H295">
        <f>VLOOKUP($A295,[3]HTI!$A$1:$G$310,7,FALSE)</f>
        <v>89751.347205800004</v>
      </c>
      <c r="I295">
        <f>VLOOKUP($A295,[4]HKM_HTR!$A$1:$G$310,7,FALSE)</f>
        <v>27617.908901999999</v>
      </c>
      <c r="J295">
        <f>VLOOKUP($A295,[5]Forest!$A$1:$G$310,7,FALSE)</f>
        <v>2157.9142808900001</v>
      </c>
      <c r="K295">
        <f>VLOOKUP($A295,[6]Sungai!$A$1:$G$310,7,FALSE)</f>
        <v>1319.5201892800001</v>
      </c>
      <c r="L295">
        <f>VLOOKUP($A295,[7]Burnscars!$A$1:$G$310,7,FALSE)</f>
        <v>27340.328952200001</v>
      </c>
      <c r="M295">
        <f>VLOOKUP($A295,[8]Danau!$A$1:$G$310,7,FALSE)</f>
        <v>10927.9395116</v>
      </c>
      <c r="N295">
        <f>VLOOKUP($A295,[9]Irigasi!$A$1:$G$310,7,FALSE)</f>
        <v>200525.373555</v>
      </c>
      <c r="O295">
        <f>VLOOKUP($A295,[10]BadanAir!$A$1:$G$310,7,FALSE)</f>
        <v>2448.6427827500002</v>
      </c>
      <c r="P295">
        <f>VLOOKUP($A295,[11]Deforestasi!$A$1:$G$310,7,FALSE)</f>
        <v>1298.6571378599999</v>
      </c>
      <c r="Q295">
        <f>VLOOKUP($A295,[12]Erosi!$A$1:$G$310,7,FALSE)</f>
        <v>366.23867840399998</v>
      </c>
      <c r="R295">
        <f>VLOOKUP($A295,[13]Banjir!$A$1:$G$310,7,FALSE)</f>
        <v>0.34104221442100002</v>
      </c>
      <c r="S295">
        <f>VLOOKUP($A295,[14]Longsor!$A$1:$G$310,7,FALSE)</f>
        <v>3.2439862542999999E-2</v>
      </c>
      <c r="T295">
        <f>VLOOKUP($A295,[15]Kekeringan!$A$1:$G$310,7,FALSE)</f>
        <v>0.82725272604699995</v>
      </c>
      <c r="U295">
        <f>VLOOKUP($A295,[16]NDVI!$A$1:$G$310,7,FALSE)</f>
        <v>0.62757904810300003</v>
      </c>
      <c r="V295">
        <f>VLOOKUP($A295,[17]NDWI!$A$1:$G$310,7,FALSE)</f>
        <v>-0.59925537588199995</v>
      </c>
      <c r="W295">
        <f>VLOOKUP($A295,[18]NDMI!$A$1:$G$310,7,FALSE)</f>
        <v>0.173763716273</v>
      </c>
      <c r="X295">
        <f>VLOOKUP($A295,[19]AridityIndex!$A$1:$G$310,7,FALSE)</f>
        <v>0.76062901643500003</v>
      </c>
      <c r="Y295">
        <f>VLOOKUP($A295,[20]temp_delta!$A$1:$G$310,7,FALSE)</f>
        <v>1.4616965505599999</v>
      </c>
      <c r="Z295">
        <f>VLOOKUP($A295,[21]temp_annual!$A$1:$G$310,7,FALSE)</f>
        <v>26.342739093399999</v>
      </c>
      <c r="AA295">
        <f>VLOOKUP($A295,[22]prec_delta!$A$1:$G$310,7,FALSE)</f>
        <v>-47.621644987700002</v>
      </c>
      <c r="AB295">
        <f>VLOOKUP($A295,[23]prec_annual!$A$1:$G$310,7,FALSE)</f>
        <v>1415.3364743699999</v>
      </c>
      <c r="AC295">
        <f>VLOOKUP($A295,[24]DaerahIrigasi!$A$1:$G$310,7,FALSE)</f>
        <v>1011.75148543</v>
      </c>
      <c r="AD295" s="1">
        <f>VLOOKUP($A295,[25]!_xlnm.Database,7,FALSE)</f>
        <v>1.5026804123699999</v>
      </c>
    </row>
    <row r="296" spans="1:30" x14ac:dyDescent="0.25">
      <c r="A296">
        <v>295</v>
      </c>
      <c r="B296" t="s">
        <v>337</v>
      </c>
      <c r="C296" t="s">
        <v>381</v>
      </c>
      <c r="D296" t="s">
        <v>297</v>
      </c>
      <c r="E296">
        <v>5321040</v>
      </c>
      <c r="F296">
        <f>VLOOKUP($A296,[1]Plantation_LC20!$A$1:$G$310,7,FALSE)</f>
        <v>15964.771058300001</v>
      </c>
      <c r="G296">
        <f>VLOOKUP($A296,[2]Jalan_RBI!$A$1:$G$310,7,FALSE)</f>
        <v>757.83773015600002</v>
      </c>
      <c r="H296">
        <f>VLOOKUP($A296,[3]HTI!$A$1:$G$310,7,FALSE)</f>
        <v>76576.313622300004</v>
      </c>
      <c r="I296">
        <f>VLOOKUP($A296,[4]HKM_HTR!$A$1:$G$310,7,FALSE)</f>
        <v>13307.4707987</v>
      </c>
      <c r="J296">
        <f>VLOOKUP($A296,[5]Forest!$A$1:$G$310,7,FALSE)</f>
        <v>1240.1456988699999</v>
      </c>
      <c r="K296">
        <f>VLOOKUP($A296,[6]Sungai!$A$1:$G$310,7,FALSE)</f>
        <v>1798.8285268899999</v>
      </c>
      <c r="L296">
        <f>VLOOKUP($A296,[7]Burnscars!$A$1:$G$310,7,FALSE)</f>
        <v>14677.5739103</v>
      </c>
      <c r="M296">
        <f>VLOOKUP($A296,[8]Danau!$A$1:$G$310,7,FALSE)</f>
        <v>8244.0139035600005</v>
      </c>
      <c r="N296">
        <f>VLOOKUP($A296,[9]Irigasi!$A$1:$G$310,7,FALSE)</f>
        <v>189930.789812</v>
      </c>
      <c r="O296">
        <f>VLOOKUP($A296,[10]BadanAir!$A$1:$G$310,7,FALSE)</f>
        <v>2633.1248965</v>
      </c>
      <c r="P296">
        <f>VLOOKUP($A296,[11]Deforestasi!$A$1:$G$310,7,FALSE)</f>
        <v>121.843480954</v>
      </c>
      <c r="Q296">
        <f>VLOOKUP($A296,[12]Erosi!$A$1:$G$310,7,FALSE)</f>
        <v>124.16006147500001</v>
      </c>
      <c r="R296">
        <f>VLOOKUP($A296,[13]Banjir!$A$1:$G$310,7,FALSE)</f>
        <v>5.4673940006800002E-2</v>
      </c>
      <c r="S296">
        <f>VLOOKUP($A296,[14]Longsor!$A$1:$G$310,7,FALSE)</f>
        <v>0.2421875</v>
      </c>
      <c r="T296">
        <f>VLOOKUP($A296,[15]Kekeringan!$A$1:$G$310,7,FALSE)</f>
        <v>0.79622394882500003</v>
      </c>
      <c r="U296">
        <f>VLOOKUP($A296,[16]NDVI!$A$1:$G$310,7,FALSE)</f>
        <v>0.67798592653500001</v>
      </c>
      <c r="V296">
        <f>VLOOKUP($A296,[17]NDWI!$A$1:$G$310,7,FALSE)</f>
        <v>-0.63700459038400004</v>
      </c>
      <c r="W296">
        <f>VLOOKUP($A296,[18]NDMI!$A$1:$G$310,7,FALSE)</f>
        <v>0.20011134436299999</v>
      </c>
      <c r="X296">
        <f>VLOOKUP($A296,[19]AridityIndex!$A$1:$G$310,7,FALSE)</f>
        <v>0.75620809808300005</v>
      </c>
      <c r="Y296">
        <f>VLOOKUP($A296,[20]temp_delta!$A$1:$G$310,7,FALSE)</f>
        <v>1.4571709020800001</v>
      </c>
      <c r="Z296">
        <f>VLOOKUP($A296,[21]temp_annual!$A$1:$G$310,7,FALSE)</f>
        <v>25.0178273402</v>
      </c>
      <c r="AA296">
        <f>VLOOKUP($A296,[22]prec_delta!$A$1:$G$310,7,FALSE)</f>
        <v>-44.0441354218</v>
      </c>
      <c r="AB296">
        <f>VLOOKUP($A296,[23]prec_annual!$A$1:$G$310,7,FALSE)</f>
        <v>1406.2377696000001</v>
      </c>
      <c r="AC296">
        <f>VLOOKUP($A296,[24]DaerahIrigasi!$A$1:$G$310,7,FALSE)</f>
        <v>3825.1818921099998</v>
      </c>
      <c r="AD296" s="1">
        <f>VLOOKUP($A296,[25]!_xlnm.Database,7,FALSE)</f>
        <v>3.16918682796</v>
      </c>
    </row>
    <row r="297" spans="1:30" x14ac:dyDescent="0.25">
      <c r="A297">
        <v>296</v>
      </c>
      <c r="B297" t="s">
        <v>337</v>
      </c>
      <c r="C297" t="s">
        <v>381</v>
      </c>
      <c r="D297" t="s">
        <v>298</v>
      </c>
      <c r="E297">
        <v>5321050</v>
      </c>
      <c r="F297">
        <f>VLOOKUP($A297,[1]Plantation_LC20!$A$1:$G$310,7,FALSE)</f>
        <v>9112.5063181099995</v>
      </c>
      <c r="G297">
        <f>VLOOKUP($A297,[2]Jalan_RBI!$A$1:$G$310,7,FALSE)</f>
        <v>590.81508857200004</v>
      </c>
      <c r="H297">
        <f>VLOOKUP($A297,[3]HTI!$A$1:$G$310,7,FALSE)</f>
        <v>84080.227423200005</v>
      </c>
      <c r="I297">
        <f>VLOOKUP($A297,[4]HKM_HTR!$A$1:$G$310,7,FALSE)</f>
        <v>18769.112561800001</v>
      </c>
      <c r="J297">
        <f>VLOOKUP($A297,[5]Forest!$A$1:$G$310,7,FALSE)</f>
        <v>890.92171268599998</v>
      </c>
      <c r="K297">
        <f>VLOOKUP($A297,[6]Sungai!$A$1:$G$310,7,FALSE)</f>
        <v>1599.0032917000001</v>
      </c>
      <c r="L297">
        <f>VLOOKUP($A297,[7]Burnscars!$A$1:$G$310,7,FALSE)</f>
        <v>12746.714592300001</v>
      </c>
      <c r="M297">
        <f>VLOOKUP($A297,[8]Danau!$A$1:$G$310,7,FALSE)</f>
        <v>10528.373937300001</v>
      </c>
      <c r="N297">
        <f>VLOOKUP($A297,[9]Irigasi!$A$1:$G$310,7,FALSE)</f>
        <v>199056.99609299999</v>
      </c>
      <c r="O297">
        <f>VLOOKUP($A297,[10]BadanAir!$A$1:$G$310,7,FALSE)</f>
        <v>1778.4148096199999</v>
      </c>
      <c r="P297">
        <f>VLOOKUP($A297,[11]Deforestasi!$A$1:$G$310,7,FALSE)</f>
        <v>144.86483667100001</v>
      </c>
      <c r="Q297">
        <f>VLOOKUP($A297,[12]Erosi!$A$1:$G$310,7,FALSE)</f>
        <v>117.616359311</v>
      </c>
      <c r="R297">
        <f>VLOOKUP($A297,[13]Banjir!$A$1:$G$310,7,FALSE)</f>
        <v>3.3272850336500001E-2</v>
      </c>
      <c r="S297">
        <f>VLOOKUP($A297,[14]Longsor!$A$1:$G$310,7,FALSE)</f>
        <v>0.25720239173800002</v>
      </c>
      <c r="T297">
        <f>VLOOKUP($A297,[15]Kekeringan!$A$1:$G$310,7,FALSE)</f>
        <v>0.81982437231399996</v>
      </c>
      <c r="U297">
        <f>VLOOKUP($A297,[16]NDVI!$A$1:$G$310,7,FALSE)</f>
        <v>0.73462461170299997</v>
      </c>
      <c r="V297">
        <f>VLOOKUP($A297,[17]NDWI!$A$1:$G$310,7,FALSE)</f>
        <v>-0.67944140443099998</v>
      </c>
      <c r="W297">
        <f>VLOOKUP($A297,[18]NDMI!$A$1:$G$310,7,FALSE)</f>
        <v>0.23649340222599999</v>
      </c>
      <c r="X297">
        <f>VLOOKUP($A297,[19]AridityIndex!$A$1:$G$310,7,FALSE)</f>
        <v>0.75505211918600001</v>
      </c>
      <c r="Y297">
        <f>VLOOKUP($A297,[20]temp_delta!$A$1:$G$310,7,FALSE)</f>
        <v>1.4595525955499999</v>
      </c>
      <c r="Z297">
        <f>VLOOKUP($A297,[21]temp_annual!$A$1:$G$310,7,FALSE)</f>
        <v>24.849044913499998</v>
      </c>
      <c r="AA297">
        <f>VLOOKUP($A297,[22]prec_delta!$A$1:$G$310,7,FALSE)</f>
        <v>-45.463715677899998</v>
      </c>
      <c r="AB297">
        <f>VLOOKUP($A297,[23]prec_annual!$A$1:$G$310,7,FALSE)</f>
        <v>1405.6701259199999</v>
      </c>
      <c r="AC297">
        <f>VLOOKUP($A297,[24]DaerahIrigasi!$A$1:$G$310,7,FALSE)</f>
        <v>3963.0905391800002</v>
      </c>
      <c r="AD297" s="1">
        <f>VLOOKUP($A297,[25]!_xlnm.Database,7,FALSE)</f>
        <v>3.0976626200399999</v>
      </c>
    </row>
    <row r="298" spans="1:30" x14ac:dyDescent="0.25">
      <c r="A298">
        <v>297</v>
      </c>
      <c r="B298" t="s">
        <v>337</v>
      </c>
      <c r="C298" t="s">
        <v>381</v>
      </c>
      <c r="D298" t="s">
        <v>299</v>
      </c>
      <c r="E298">
        <v>5321060</v>
      </c>
      <c r="F298">
        <f>VLOOKUP($A298,[1]Plantation_LC20!$A$1:$G$310,7,FALSE)</f>
        <v>4260.6116753899996</v>
      </c>
      <c r="G298">
        <f>VLOOKUP($A298,[2]Jalan_RBI!$A$1:$G$310,7,FALSE)</f>
        <v>482.73971886999999</v>
      </c>
      <c r="H298">
        <f>VLOOKUP($A298,[3]HTI!$A$1:$G$310,7,FALSE)</f>
        <v>89995.763544500005</v>
      </c>
      <c r="I298">
        <f>VLOOKUP($A298,[4]HKM_HTR!$A$1:$G$310,7,FALSE)</f>
        <v>22674.036339300001</v>
      </c>
      <c r="J298">
        <f>VLOOKUP($A298,[5]Forest!$A$1:$G$310,7,FALSE)</f>
        <v>679.49196936099997</v>
      </c>
      <c r="K298">
        <f>VLOOKUP($A298,[6]Sungai!$A$1:$G$310,7,FALSE)</f>
        <v>2268.4838946300001</v>
      </c>
      <c r="L298">
        <f>VLOOKUP($A298,[7]Burnscars!$A$1:$G$310,7,FALSE)</f>
        <v>18441.110709500001</v>
      </c>
      <c r="M298">
        <f>VLOOKUP($A298,[8]Danau!$A$1:$G$310,7,FALSE)</f>
        <v>5648.5255654700004</v>
      </c>
      <c r="N298">
        <f>VLOOKUP($A298,[9]Irigasi!$A$1:$G$310,7,FALSE)</f>
        <v>204616.73456000001</v>
      </c>
      <c r="O298">
        <f>VLOOKUP($A298,[10]BadanAir!$A$1:$G$310,7,FALSE)</f>
        <v>2843.5385549299999</v>
      </c>
      <c r="P298">
        <f>VLOOKUP($A298,[11]Deforestasi!$A$1:$G$310,7,FALSE)</f>
        <v>249.99182409700001</v>
      </c>
      <c r="Q298">
        <f>VLOOKUP($A298,[12]Erosi!$A$1:$G$310,7,FALSE)</f>
        <v>284.186218177</v>
      </c>
      <c r="R298">
        <f>VLOOKUP($A298,[13]Banjir!$A$1:$G$310,7,FALSE)</f>
        <v>3.3608344512899999E-2</v>
      </c>
      <c r="S298">
        <f>VLOOKUP($A298,[14]Longsor!$A$1:$G$310,7,FALSE)</f>
        <v>0.20485871812500001</v>
      </c>
      <c r="T298">
        <f>VLOOKUP($A298,[15]Kekeringan!$A$1:$G$310,7,FALSE)</f>
        <v>0.82539227823799999</v>
      </c>
      <c r="U298">
        <f>VLOOKUP($A298,[16]NDVI!$A$1:$G$310,7,FALSE)</f>
        <v>0.72588334423599998</v>
      </c>
      <c r="V298">
        <f>VLOOKUP($A298,[17]NDWI!$A$1:$G$310,7,FALSE)</f>
        <v>-0.67439353289600001</v>
      </c>
      <c r="W298">
        <f>VLOOKUP($A298,[18]NDMI!$A$1:$G$310,7,FALSE)</f>
        <v>0.23189067220599999</v>
      </c>
      <c r="X298">
        <f>VLOOKUP($A298,[19]AridityIndex!$A$1:$G$310,7,FALSE)</f>
        <v>0.74634995497500001</v>
      </c>
      <c r="Y298">
        <f>VLOOKUP($A298,[20]temp_delta!$A$1:$G$310,7,FALSE)</f>
        <v>1.46334807897</v>
      </c>
      <c r="Z298">
        <f>VLOOKUP($A298,[21]temp_annual!$A$1:$G$310,7,FALSE)</f>
        <v>25.0762898433</v>
      </c>
      <c r="AA298">
        <f>VLOOKUP($A298,[22]prec_delta!$A$1:$G$310,7,FALSE)</f>
        <v>-46.699184930400001</v>
      </c>
      <c r="AB298">
        <f>VLOOKUP($A298,[23]prec_annual!$A$1:$G$310,7,FALSE)</f>
        <v>1432.11004671</v>
      </c>
      <c r="AC298">
        <f>VLOOKUP($A298,[24]DaerahIrigasi!$A$1:$G$310,7,FALSE)</f>
        <v>7902.0834371999999</v>
      </c>
      <c r="AD298" s="1">
        <f>VLOOKUP($A298,[25]!_xlnm.Database,7,FALSE)</f>
        <v>2.6763611302500001</v>
      </c>
    </row>
    <row r="299" spans="1:30" x14ac:dyDescent="0.25">
      <c r="A299">
        <v>298</v>
      </c>
      <c r="B299" t="s">
        <v>337</v>
      </c>
      <c r="C299" t="s">
        <v>381</v>
      </c>
      <c r="D299" t="s">
        <v>300</v>
      </c>
      <c r="E299">
        <v>5321070</v>
      </c>
      <c r="F299">
        <f>VLOOKUP($A299,[1]Plantation_LC20!$A$1:$G$310,7,FALSE)</f>
        <v>4321.0504807999996</v>
      </c>
      <c r="G299">
        <f>VLOOKUP($A299,[2]Jalan_RBI!$A$1:$G$310,7,FALSE)</f>
        <v>882.85431752399995</v>
      </c>
      <c r="H299">
        <f>VLOOKUP($A299,[3]HTI!$A$1:$G$310,7,FALSE)</f>
        <v>94351.908265000005</v>
      </c>
      <c r="I299">
        <f>VLOOKUP($A299,[4]HKM_HTR!$A$1:$G$310,7,FALSE)</f>
        <v>30952.922215099999</v>
      </c>
      <c r="J299">
        <f>VLOOKUP($A299,[5]Forest!$A$1:$G$310,7,FALSE)</f>
        <v>1078.95362234</v>
      </c>
      <c r="K299">
        <f>VLOOKUP($A299,[6]Sungai!$A$1:$G$310,7,FALSE)</f>
        <v>1659.16779954</v>
      </c>
      <c r="L299">
        <f>VLOOKUP($A299,[7]Burnscars!$A$1:$G$310,7,FALSE)</f>
        <v>27463.992349600001</v>
      </c>
      <c r="M299">
        <f>VLOOKUP($A299,[8]Danau!$A$1:$G$310,7,FALSE)</f>
        <v>12493.8598791</v>
      </c>
      <c r="N299">
        <f>VLOOKUP($A299,[9]Irigasi!$A$1:$G$310,7,FALSE)</f>
        <v>206369.39387299999</v>
      </c>
      <c r="O299">
        <f>VLOOKUP($A299,[10]BadanAir!$A$1:$G$310,7,FALSE)</f>
        <v>2900.6013525200001</v>
      </c>
      <c r="P299">
        <f>VLOOKUP($A299,[11]Deforestasi!$A$1:$G$310,7,FALSE)</f>
        <v>707.73086121100005</v>
      </c>
      <c r="Q299">
        <f>VLOOKUP($A299,[12]Erosi!$A$1:$G$310,7,FALSE)</f>
        <v>253.47100194800001</v>
      </c>
      <c r="R299">
        <f>VLOOKUP($A299,[13]Banjir!$A$1:$G$310,7,FALSE)</f>
        <v>0.27655572857900002</v>
      </c>
      <c r="S299">
        <f>VLOOKUP($A299,[14]Longsor!$A$1:$G$310,7,FALSE)</f>
        <v>0.106337589536</v>
      </c>
      <c r="T299">
        <f>VLOOKUP($A299,[15]Kekeringan!$A$1:$G$310,7,FALSE)</f>
        <v>0.81603089436599996</v>
      </c>
      <c r="U299">
        <f>VLOOKUP($A299,[16]NDVI!$A$1:$G$310,7,FALSE)</f>
        <v>0.63613908766500005</v>
      </c>
      <c r="V299">
        <f>VLOOKUP($A299,[17]NDWI!$A$1:$G$310,7,FALSE)</f>
        <v>-0.60107480137699998</v>
      </c>
      <c r="W299">
        <f>VLOOKUP($A299,[18]NDMI!$A$1:$G$310,7,FALSE)</f>
        <v>0.211664370292</v>
      </c>
      <c r="X299">
        <f>VLOOKUP($A299,[19]AridityIndex!$A$1:$G$310,7,FALSE)</f>
        <v>0.74593515345600003</v>
      </c>
      <c r="Y299">
        <f>VLOOKUP($A299,[20]temp_delta!$A$1:$G$310,7,FALSE)</f>
        <v>1.43957983781</v>
      </c>
      <c r="Z299">
        <f>VLOOKUP($A299,[21]temp_annual!$A$1:$G$310,7,FALSE)</f>
        <v>25.734911873200002</v>
      </c>
      <c r="AA299">
        <f>VLOOKUP($A299,[22]prec_delta!$A$1:$G$310,7,FALSE)</f>
        <v>-47.454585243799997</v>
      </c>
      <c r="AB299">
        <f>VLOOKUP($A299,[23]prec_annual!$A$1:$G$310,7,FALSE)</f>
        <v>1405.3161464</v>
      </c>
      <c r="AC299">
        <f>VLOOKUP($A299,[24]DaerahIrigasi!$A$1:$G$310,7,FALSE)</f>
        <v>2404.4512473999998</v>
      </c>
      <c r="AD299" s="1">
        <f>VLOOKUP($A299,[25]!_xlnm.Database,7,FALSE)</f>
        <v>1.8187582396899999</v>
      </c>
    </row>
    <row r="300" spans="1:30" x14ac:dyDescent="0.25">
      <c r="A300">
        <v>299</v>
      </c>
      <c r="B300" t="s">
        <v>337</v>
      </c>
      <c r="C300" t="s">
        <v>381</v>
      </c>
      <c r="D300" t="s">
        <v>301</v>
      </c>
      <c r="E300">
        <v>5321080</v>
      </c>
      <c r="F300">
        <f>VLOOKUP($A300,[1]Plantation_LC20!$A$1:$G$310,7,FALSE)</f>
        <v>2640.14951793</v>
      </c>
      <c r="G300">
        <f>VLOOKUP($A300,[2]Jalan_RBI!$A$1:$G$310,7,FALSE)</f>
        <v>886.79005909600005</v>
      </c>
      <c r="H300">
        <f>VLOOKUP($A300,[3]HTI!$A$1:$G$310,7,FALSE)</f>
        <v>97916.571063099997</v>
      </c>
      <c r="I300">
        <f>VLOOKUP($A300,[4]HKM_HTR!$A$1:$G$310,7,FALSE)</f>
        <v>28480.224875200001</v>
      </c>
      <c r="J300">
        <f>VLOOKUP($A300,[5]Forest!$A$1:$G$310,7,FALSE)</f>
        <v>286.91802554100002</v>
      </c>
      <c r="K300">
        <f>VLOOKUP($A300,[6]Sungai!$A$1:$G$310,7,FALSE)</f>
        <v>1596.89231578</v>
      </c>
      <c r="L300">
        <f>VLOOKUP($A300,[7]Burnscars!$A$1:$G$310,7,FALSE)</f>
        <v>26824.136564799999</v>
      </c>
      <c r="M300">
        <f>VLOOKUP($A300,[8]Danau!$A$1:$G$310,7,FALSE)</f>
        <v>5861.9673930500003</v>
      </c>
      <c r="N300">
        <f>VLOOKUP($A300,[9]Irigasi!$A$1:$G$310,7,FALSE)</f>
        <v>211615.42758399999</v>
      </c>
      <c r="O300">
        <f>VLOOKUP($A300,[10]BadanAir!$A$1:$G$310,7,FALSE)</f>
        <v>1675.1693862100001</v>
      </c>
      <c r="P300">
        <f>VLOOKUP($A300,[11]Deforestasi!$A$1:$G$310,7,FALSE)</f>
        <v>520.61648604899995</v>
      </c>
      <c r="Q300">
        <f>VLOOKUP($A300,[12]Erosi!$A$1:$G$310,7,FALSE)</f>
        <v>500.03344785100001</v>
      </c>
      <c r="R300">
        <f>VLOOKUP($A300,[13]Banjir!$A$1:$G$310,7,FALSE)</f>
        <v>3.22154141366E-2</v>
      </c>
      <c r="S300">
        <f>VLOOKUP($A300,[14]Longsor!$A$1:$G$310,7,FALSE)</f>
        <v>0.32600622903699999</v>
      </c>
      <c r="T300">
        <f>VLOOKUP($A300,[15]Kekeringan!$A$1:$G$310,7,FALSE)</f>
        <v>0.80855485344300004</v>
      </c>
      <c r="U300">
        <f>VLOOKUP($A300,[16]NDVI!$A$1:$G$310,7,FALSE)</f>
        <v>0.70196749642</v>
      </c>
      <c r="V300">
        <f>VLOOKUP($A300,[17]NDWI!$A$1:$G$310,7,FALSE)</f>
        <v>-0.65690972386799995</v>
      </c>
      <c r="W300">
        <f>VLOOKUP($A300,[18]NDMI!$A$1:$G$310,7,FALSE)</f>
        <v>0.20677767789199999</v>
      </c>
      <c r="X300">
        <f>VLOOKUP($A300,[19]AridityIndex!$A$1:$G$310,7,FALSE)</f>
        <v>0.73723213089700002</v>
      </c>
      <c r="Y300">
        <f>VLOOKUP($A300,[20]temp_delta!$A$1:$G$310,7,FALSE)</f>
        <v>1.46528479673</v>
      </c>
      <c r="Z300">
        <f>VLOOKUP($A300,[21]temp_annual!$A$1:$G$310,7,FALSE)</f>
        <v>25.500914128600002</v>
      </c>
      <c r="AA300">
        <f>VLOOKUP($A300,[22]prec_delta!$A$1:$G$310,7,FALSE)</f>
        <v>-48.013430425000003</v>
      </c>
      <c r="AB300">
        <f>VLOOKUP($A300,[23]prec_annual!$A$1:$G$310,7,FALSE)</f>
        <v>1461.5119808500001</v>
      </c>
      <c r="AC300">
        <f>VLOOKUP($A300,[24]DaerahIrigasi!$A$1:$G$310,7,FALSE)</f>
        <v>5096.4750909699997</v>
      </c>
      <c r="AD300" s="1">
        <f>VLOOKUP($A300,[25]!_xlnm.Database,7,FALSE)</f>
        <v>2.1650694777199999</v>
      </c>
    </row>
    <row r="301" spans="1:30" x14ac:dyDescent="0.25">
      <c r="A301">
        <v>300</v>
      </c>
      <c r="B301" t="s">
        <v>337</v>
      </c>
      <c r="C301" t="s">
        <v>381</v>
      </c>
      <c r="D301" t="s">
        <v>302</v>
      </c>
      <c r="E301">
        <v>5321090</v>
      </c>
      <c r="F301">
        <f>VLOOKUP($A301,[1]Plantation_LC20!$A$1:$G$310,7,FALSE)</f>
        <v>4018.0583472399999</v>
      </c>
      <c r="G301">
        <f>VLOOKUP($A301,[2]Jalan_RBI!$A$1:$G$310,7,FALSE)</f>
        <v>662.15094131399997</v>
      </c>
      <c r="H301">
        <f>VLOOKUP($A301,[3]HTI!$A$1:$G$310,7,FALSE)</f>
        <v>95367.639390600001</v>
      </c>
      <c r="I301">
        <f>VLOOKUP($A301,[4]HKM_HTR!$A$1:$G$310,7,FALSE)</f>
        <v>18519.262201599999</v>
      </c>
      <c r="J301">
        <f>VLOOKUP($A301,[5]Forest!$A$1:$G$310,7,FALSE)</f>
        <v>2461.2866256399998</v>
      </c>
      <c r="K301">
        <f>VLOOKUP($A301,[6]Sungai!$A$1:$G$310,7,FALSE)</f>
        <v>3483.92456472</v>
      </c>
      <c r="L301">
        <f>VLOOKUP($A301,[7]Burnscars!$A$1:$G$310,7,FALSE)</f>
        <v>19646.9360094</v>
      </c>
      <c r="M301">
        <f>VLOOKUP($A301,[8]Danau!$A$1:$G$310,7,FALSE)</f>
        <v>7331.3484757599999</v>
      </c>
      <c r="N301">
        <f>VLOOKUP($A301,[9]Irigasi!$A$1:$G$310,7,FALSE)</f>
        <v>211200.39278299999</v>
      </c>
      <c r="O301">
        <f>VLOOKUP($A301,[10]BadanAir!$A$1:$G$310,7,FALSE)</f>
        <v>5301.4031901999997</v>
      </c>
      <c r="P301">
        <f>VLOOKUP($A301,[11]Deforestasi!$A$1:$G$310,7,FALSE)</f>
        <v>1812.23961252</v>
      </c>
      <c r="Q301">
        <f>VLOOKUP($A301,[12]Erosi!$A$1:$G$310,7,FALSE)</f>
        <v>814.44938595099995</v>
      </c>
      <c r="R301">
        <f>VLOOKUP($A301,[13]Banjir!$A$1:$G$310,7,FALSE)</f>
        <v>4.9317118985300001E-2</v>
      </c>
      <c r="S301">
        <f>VLOOKUP($A301,[14]Longsor!$A$1:$G$310,7,FALSE)</f>
        <v>6.2280957943899998E-2</v>
      </c>
      <c r="T301">
        <f>VLOOKUP($A301,[15]Kekeringan!$A$1:$G$310,7,FALSE)</f>
        <v>0.84627920147799995</v>
      </c>
      <c r="U301">
        <f>VLOOKUP($A301,[16]NDVI!$A$1:$G$310,7,FALSE)</f>
        <v>0.65650920757599995</v>
      </c>
      <c r="V301">
        <f>VLOOKUP($A301,[17]NDWI!$A$1:$G$310,7,FALSE)</f>
        <v>-0.63842681645099997</v>
      </c>
      <c r="W301">
        <f>VLOOKUP($A301,[18]NDMI!$A$1:$G$310,7,FALSE)</f>
        <v>0.14100021640300001</v>
      </c>
      <c r="X301">
        <f>VLOOKUP($A301,[19]AridityIndex!$A$1:$G$310,7,FALSE)</f>
        <v>0.71915821486800002</v>
      </c>
      <c r="Y301">
        <f>VLOOKUP($A301,[20]temp_delta!$A$1:$G$310,7,FALSE)</f>
        <v>1.46094535816</v>
      </c>
      <c r="Z301">
        <f>VLOOKUP($A301,[21]temp_annual!$A$1:$G$310,7,FALSE)</f>
        <v>24.547121673500001</v>
      </c>
      <c r="AA301">
        <f>VLOOKUP($A301,[22]prec_delta!$A$1:$G$310,7,FALSE)</f>
        <v>-48.764906232599998</v>
      </c>
      <c r="AB301">
        <f>VLOOKUP($A301,[23]prec_annual!$A$1:$G$310,7,FALSE)</f>
        <v>1494.78306565</v>
      </c>
      <c r="AC301">
        <f>VLOOKUP($A301,[24]DaerahIrigasi!$A$1:$G$310,7,FALSE)</f>
        <v>6492.4856800699999</v>
      </c>
      <c r="AD301" s="1">
        <f>VLOOKUP($A301,[25]!_xlnm.Database,7,FALSE)</f>
        <v>3.89310747664</v>
      </c>
    </row>
    <row r="302" spans="1:30" x14ac:dyDescent="0.25">
      <c r="A302">
        <v>301</v>
      </c>
      <c r="B302" t="s">
        <v>337</v>
      </c>
      <c r="C302" t="s">
        <v>381</v>
      </c>
      <c r="D302" t="s">
        <v>303</v>
      </c>
      <c r="E302">
        <v>5321100</v>
      </c>
      <c r="F302">
        <f>VLOOKUP($A302,[1]Plantation_LC20!$A$1:$G$310,7,FALSE)</f>
        <v>5171.0941375299999</v>
      </c>
      <c r="G302">
        <f>VLOOKUP($A302,[2]Jalan_RBI!$A$1:$G$310,7,FALSE)</f>
        <v>995.14702052400003</v>
      </c>
      <c r="H302">
        <f>VLOOKUP($A302,[3]HTI!$A$1:$G$310,7,FALSE)</f>
        <v>102254.369972</v>
      </c>
      <c r="I302">
        <f>VLOOKUP($A302,[4]HKM_HTR!$A$1:$G$310,7,FALSE)</f>
        <v>21511.319530000001</v>
      </c>
      <c r="J302">
        <f>VLOOKUP($A302,[5]Forest!$A$1:$G$310,7,FALSE)</f>
        <v>417.323155095</v>
      </c>
      <c r="K302">
        <f>VLOOKUP($A302,[6]Sungai!$A$1:$G$310,7,FALSE)</f>
        <v>1166.4516040999999</v>
      </c>
      <c r="L302">
        <f>VLOOKUP($A302,[7]Burnscars!$A$1:$G$310,7,FALSE)</f>
        <v>23077.524677099998</v>
      </c>
      <c r="M302">
        <f>VLOOKUP($A302,[8]Danau!$A$1:$G$310,7,FALSE)</f>
        <v>8851.6607831099991</v>
      </c>
      <c r="N302">
        <f>VLOOKUP($A302,[9]Irigasi!$A$1:$G$310,7,FALSE)</f>
        <v>217140.76586099999</v>
      </c>
      <c r="O302">
        <f>VLOOKUP($A302,[10]BadanAir!$A$1:$G$310,7,FALSE)</f>
        <v>1531.27215609</v>
      </c>
      <c r="P302">
        <f>VLOOKUP($A302,[11]Deforestasi!$A$1:$G$310,7,FALSE)</f>
        <v>1043.89407106</v>
      </c>
      <c r="Q302">
        <f>VLOOKUP($A302,[12]Erosi!$A$1:$G$310,7,FALSE)</f>
        <v>1001.19948791</v>
      </c>
      <c r="R302">
        <f>VLOOKUP($A302,[13]Banjir!$A$1:$G$310,7,FALSE)</f>
        <v>3.16151707372E-2</v>
      </c>
      <c r="S302">
        <f>VLOOKUP($A302,[14]Longsor!$A$1:$G$310,7,FALSE)</f>
        <v>0.25592370785099999</v>
      </c>
      <c r="T302">
        <f>VLOOKUP($A302,[15]Kekeringan!$A$1:$G$310,7,FALSE)</f>
        <v>0.81569178631200001</v>
      </c>
      <c r="U302">
        <f>VLOOKUP($A302,[16]NDVI!$A$1:$G$310,7,FALSE)</f>
        <v>0.69641483310200003</v>
      </c>
      <c r="V302">
        <f>VLOOKUP($A302,[17]NDWI!$A$1:$G$310,7,FALSE)</f>
        <v>-0.65748032296500003</v>
      </c>
      <c r="W302">
        <f>VLOOKUP($A302,[18]NDMI!$A$1:$G$310,7,FALSE)</f>
        <v>0.20261838319700001</v>
      </c>
      <c r="X302">
        <f>VLOOKUP($A302,[19]AridityIndex!$A$1:$G$310,7,FALSE)</f>
        <v>0.72767160389999996</v>
      </c>
      <c r="Y302">
        <f>VLOOKUP($A302,[20]temp_delta!$A$1:$G$310,7,FALSE)</f>
        <v>1.45946555776</v>
      </c>
      <c r="Z302">
        <f>VLOOKUP($A302,[21]temp_annual!$A$1:$G$310,7,FALSE)</f>
        <v>25.0925404949</v>
      </c>
      <c r="AA302">
        <f>VLOOKUP($A302,[22]prec_delta!$A$1:$G$310,7,FALSE)</f>
        <v>-46.591479088500002</v>
      </c>
      <c r="AB302">
        <f>VLOOKUP($A302,[23]prec_annual!$A$1:$G$310,7,FALSE)</f>
        <v>1481.4613418500001</v>
      </c>
      <c r="AC302">
        <f>VLOOKUP($A302,[24]DaerahIrigasi!$A$1:$G$310,7,FALSE)</f>
        <v>8143.8288065999996</v>
      </c>
      <c r="AD302" s="1">
        <f>VLOOKUP($A302,[25]!_xlnm.Database,7,FALSE)</f>
        <v>2.9682333029599999</v>
      </c>
    </row>
    <row r="303" spans="1:30" x14ac:dyDescent="0.25">
      <c r="A303">
        <v>302</v>
      </c>
      <c r="B303" t="s">
        <v>337</v>
      </c>
      <c r="C303" t="s">
        <v>381</v>
      </c>
      <c r="D303" t="s">
        <v>304</v>
      </c>
      <c r="E303">
        <v>5321110</v>
      </c>
      <c r="F303">
        <f>VLOOKUP($A303,[1]Plantation_LC20!$A$1:$G$310,7,FALSE)</f>
        <v>7040.3173656500003</v>
      </c>
      <c r="G303">
        <f>VLOOKUP($A303,[2]Jalan_RBI!$A$1:$G$310,7,FALSE)</f>
        <v>1094.4607678100001</v>
      </c>
      <c r="H303">
        <f>VLOOKUP($A303,[3]HTI!$A$1:$G$310,7,FALSE)</f>
        <v>107608.08822000001</v>
      </c>
      <c r="I303">
        <f>VLOOKUP($A303,[4]HKM_HTR!$A$1:$G$310,7,FALSE)</f>
        <v>29855.386838400002</v>
      </c>
      <c r="J303">
        <f>VLOOKUP($A303,[5]Forest!$A$1:$G$310,7,FALSE)</f>
        <v>614.46433610099996</v>
      </c>
      <c r="K303">
        <f>VLOOKUP($A303,[6]Sungai!$A$1:$G$310,7,FALSE)</f>
        <v>1513.11651871</v>
      </c>
      <c r="L303">
        <f>VLOOKUP($A303,[7]Burnscars!$A$1:$G$310,7,FALSE)</f>
        <v>26773.571793499999</v>
      </c>
      <c r="M303">
        <f>VLOOKUP($A303,[8]Danau!$A$1:$G$310,7,FALSE)</f>
        <v>15180.185989400001</v>
      </c>
      <c r="N303">
        <f>VLOOKUP($A303,[9]Irigasi!$A$1:$G$310,7,FALSE)</f>
        <v>220799.08953500001</v>
      </c>
      <c r="O303">
        <f>VLOOKUP($A303,[10]BadanAir!$A$1:$G$310,7,FALSE)</f>
        <v>2611.3294079000002</v>
      </c>
      <c r="P303">
        <f>VLOOKUP($A303,[11]Deforestasi!$A$1:$G$310,7,FALSE)</f>
        <v>1256.08566116</v>
      </c>
      <c r="Q303">
        <f>VLOOKUP($A303,[12]Erosi!$A$1:$G$310,7,FALSE)</f>
        <v>826.09595705900006</v>
      </c>
      <c r="R303">
        <f>VLOOKUP($A303,[13]Banjir!$A$1:$G$310,7,FALSE)</f>
        <v>0.13507742793899999</v>
      </c>
      <c r="S303">
        <f>VLOOKUP($A303,[14]Longsor!$A$1:$G$310,7,FALSE)</f>
        <v>0.19547973169999999</v>
      </c>
      <c r="T303">
        <f>VLOOKUP($A303,[15]Kekeringan!$A$1:$G$310,7,FALSE)</f>
        <v>0.78495908249400004</v>
      </c>
      <c r="U303">
        <f>VLOOKUP($A303,[16]NDVI!$A$1:$G$310,7,FALSE)</f>
        <v>0.67341363395099996</v>
      </c>
      <c r="V303">
        <f>VLOOKUP($A303,[17]NDWI!$A$1:$G$310,7,FALSE)</f>
        <v>-0.63113489229800002</v>
      </c>
      <c r="W303">
        <f>VLOOKUP($A303,[18]NDMI!$A$1:$G$310,7,FALSE)</f>
        <v>0.20917457341699999</v>
      </c>
      <c r="X303">
        <f>VLOOKUP($A303,[19]AridityIndex!$A$1:$G$310,7,FALSE)</f>
        <v>0.72414360443799997</v>
      </c>
      <c r="Y303">
        <f>VLOOKUP($A303,[20]temp_delta!$A$1:$G$310,7,FALSE)</f>
        <v>1.4326726652599999</v>
      </c>
      <c r="Z303">
        <f>VLOOKUP($A303,[21]temp_annual!$A$1:$G$310,7,FALSE)</f>
        <v>25.371229535200001</v>
      </c>
      <c r="AA303">
        <f>VLOOKUP($A303,[22]prec_delta!$A$1:$G$310,7,FALSE)</f>
        <v>-45.675707644699997</v>
      </c>
      <c r="AB303">
        <f>VLOOKUP($A303,[23]prec_annual!$A$1:$G$310,7,FALSE)</f>
        <v>1449.49534333</v>
      </c>
      <c r="AC303">
        <f>VLOOKUP($A303,[24]DaerahIrigasi!$A$1:$G$310,7,FALSE)</f>
        <v>7026.8468743499998</v>
      </c>
      <c r="AD303" s="1">
        <f>VLOOKUP($A303,[25]!_xlnm.Database,7,FALSE)</f>
        <v>1.9569593274499999</v>
      </c>
    </row>
    <row r="304" spans="1:30" x14ac:dyDescent="0.25">
      <c r="A304">
        <v>303</v>
      </c>
      <c r="B304" t="s">
        <v>337</v>
      </c>
      <c r="C304" t="s">
        <v>381</v>
      </c>
      <c r="D304" t="s">
        <v>305</v>
      </c>
      <c r="E304">
        <v>5321120</v>
      </c>
      <c r="F304">
        <f>VLOOKUP($A304,[1]Plantation_LC20!$A$1:$G$310,7,FALSE)</f>
        <v>7923.8309327300003</v>
      </c>
      <c r="G304">
        <f>VLOOKUP($A304,[2]Jalan_RBI!$A$1:$G$310,7,FALSE)</f>
        <v>1145.2682134199999</v>
      </c>
      <c r="H304">
        <f>VLOOKUP($A304,[3]HTI!$A$1:$G$310,7,FALSE)</f>
        <v>116211.402969</v>
      </c>
      <c r="I304">
        <f>VLOOKUP($A304,[4]HKM_HTR!$A$1:$G$310,7,FALSE)</f>
        <v>24559.673776200001</v>
      </c>
      <c r="J304">
        <f>VLOOKUP($A304,[5]Forest!$A$1:$G$310,7,FALSE)</f>
        <v>493.64708434400001</v>
      </c>
      <c r="K304">
        <f>VLOOKUP($A304,[6]Sungai!$A$1:$G$310,7,FALSE)</f>
        <v>1195.8204519599999</v>
      </c>
      <c r="L304">
        <f>VLOOKUP($A304,[7]Burnscars!$A$1:$G$310,7,FALSE)</f>
        <v>18639.998251100002</v>
      </c>
      <c r="M304">
        <f>VLOOKUP($A304,[8]Danau!$A$1:$G$310,7,FALSE)</f>
        <v>19305.084891800001</v>
      </c>
      <c r="N304">
        <f>VLOOKUP($A304,[9]Irigasi!$A$1:$G$310,7,FALSE)</f>
        <v>230462.32742300001</v>
      </c>
      <c r="O304">
        <f>VLOOKUP($A304,[10]BadanAir!$A$1:$G$310,7,FALSE)</f>
        <v>1795.19519461</v>
      </c>
      <c r="P304">
        <f>VLOOKUP($A304,[11]Deforestasi!$A$1:$G$310,7,FALSE)</f>
        <v>1333.1512007399999</v>
      </c>
      <c r="Q304">
        <f>VLOOKUP($A304,[12]Erosi!$A$1:$G$310,7,FALSE)</f>
        <v>1233.4913041699999</v>
      </c>
      <c r="R304">
        <f>VLOOKUP($A304,[13]Banjir!$A$1:$G$310,7,FALSE)</f>
        <v>1.86501330976E-2</v>
      </c>
      <c r="S304">
        <f>VLOOKUP($A304,[14]Longsor!$A$1:$G$310,7,FALSE)</f>
        <v>0.34572041856699998</v>
      </c>
      <c r="T304">
        <f>VLOOKUP($A304,[15]Kekeringan!$A$1:$G$310,7,FALSE)</f>
        <v>0.74729594471799998</v>
      </c>
      <c r="U304">
        <f>VLOOKUP($A304,[16]NDVI!$A$1:$G$310,7,FALSE)</f>
        <v>0.73190624887800004</v>
      </c>
      <c r="V304">
        <f>VLOOKUP($A304,[17]NDWI!$A$1:$G$310,7,FALSE)</f>
        <v>-0.67748178786299995</v>
      </c>
      <c r="W304">
        <f>VLOOKUP($A304,[18]NDMI!$A$1:$G$310,7,FALSE)</f>
        <v>0.234597497726</v>
      </c>
      <c r="X304">
        <f>VLOOKUP($A304,[19]AridityIndex!$A$1:$G$310,7,FALSE)</f>
        <v>0.70465852421300001</v>
      </c>
      <c r="Y304">
        <f>VLOOKUP($A304,[20]temp_delta!$A$1:$G$310,7,FALSE)</f>
        <v>1.43638008271</v>
      </c>
      <c r="Z304">
        <f>VLOOKUP($A304,[21]temp_annual!$A$1:$G$310,7,FALSE)</f>
        <v>24.923735084099999</v>
      </c>
      <c r="AA304">
        <f>VLOOKUP($A304,[22]prec_delta!$A$1:$G$310,7,FALSE)</f>
        <v>-46.061667626999999</v>
      </c>
      <c r="AB304">
        <f>VLOOKUP($A304,[23]prec_annual!$A$1:$G$310,7,FALSE)</f>
        <v>1535.62781709</v>
      </c>
      <c r="AC304">
        <f>VLOOKUP($A304,[24]DaerahIrigasi!$A$1:$G$310,7,FALSE)</f>
        <v>15372.075738699999</v>
      </c>
      <c r="AD304" s="1">
        <f>VLOOKUP($A304,[25]!_xlnm.Database,7,FALSE)</f>
        <v>2.9214561104599999</v>
      </c>
    </row>
    <row r="305" spans="1:30" x14ac:dyDescent="0.25">
      <c r="A305">
        <v>304</v>
      </c>
      <c r="B305" t="s">
        <v>337</v>
      </c>
      <c r="C305" t="s">
        <v>364</v>
      </c>
      <c r="D305" t="s">
        <v>306</v>
      </c>
      <c r="E305">
        <v>5371010</v>
      </c>
      <c r="F305">
        <f>VLOOKUP($A305,[1]Plantation_LC20!$A$1:$G$310,7,FALSE)</f>
        <v>28516.2072161</v>
      </c>
      <c r="G305">
        <f>VLOOKUP($A305,[2]Jalan_RBI!$A$1:$G$310,7,FALSE)</f>
        <v>343.223710246</v>
      </c>
      <c r="H305">
        <f>VLOOKUP($A305,[3]HTI!$A$1:$G$310,7,FALSE)</f>
        <v>29013.756254100001</v>
      </c>
      <c r="I305">
        <f>VLOOKUP($A305,[4]HKM_HTR!$A$1:$G$310,7,FALSE)</f>
        <v>32754.262152399999</v>
      </c>
      <c r="J305">
        <f>VLOOKUP($A305,[5]Forest!$A$1:$G$310,7,FALSE)</f>
        <v>993.20766902800005</v>
      </c>
      <c r="K305">
        <f>VLOOKUP($A305,[6]Sungai!$A$1:$G$310,7,FALSE)</f>
        <v>2929.6062586600001</v>
      </c>
      <c r="L305">
        <f>VLOOKUP($A305,[7]Burnscars!$A$1:$G$310,7,FALSE)</f>
        <v>7053.0002806499997</v>
      </c>
      <c r="M305">
        <f>VLOOKUP($A305,[8]Danau!$A$1:$G$310,7,FALSE)</f>
        <v>5311.99597765</v>
      </c>
      <c r="N305">
        <f>VLOOKUP($A305,[9]Irigasi!$A$1:$G$310,7,FALSE)</f>
        <v>49869.084998099999</v>
      </c>
      <c r="O305">
        <f>VLOOKUP($A305,[10]BadanAir!$A$1:$G$310,7,FALSE)</f>
        <v>2090.1495558900001</v>
      </c>
      <c r="P305">
        <f>VLOOKUP($A305,[11]Deforestasi!$A$1:$G$310,7,FALSE)</f>
        <v>2450.0914792100002</v>
      </c>
      <c r="Q305">
        <f>VLOOKUP($A305,[12]Erosi!$A$1:$G$310,7,FALSE)</f>
        <v>931.41072631400004</v>
      </c>
      <c r="R305">
        <f>VLOOKUP($A305,[13]Banjir!$A$1:$G$310,7,FALSE)</f>
        <v>7.57617126477E-2</v>
      </c>
      <c r="S305">
        <f>VLOOKUP($A305,[14]Longsor!$A$1:$G$310,7,FALSE)</f>
        <v>8.0240963855399999E-2</v>
      </c>
      <c r="T305">
        <f>VLOOKUP($A305,[15]Kekeringan!$A$1:$G$310,7,FALSE)</f>
        <v>0.633342675962</v>
      </c>
      <c r="U305">
        <f>VLOOKUP($A305,[16]NDVI!$A$1:$G$310,7,FALSE)</f>
        <v>0.47018869723000001</v>
      </c>
      <c r="V305">
        <f>VLOOKUP($A305,[17]NDWI!$A$1:$G$310,7,FALSE)</f>
        <v>-0.52533336529700003</v>
      </c>
      <c r="W305">
        <f>VLOOKUP($A305,[18]NDMI!$A$1:$G$310,7,FALSE)</f>
        <v>1.2127354508500001E-2</v>
      </c>
      <c r="X305">
        <f>VLOOKUP($A305,[19]AridityIndex!$A$1:$G$310,7,FALSE)</f>
        <v>0.72945092436799996</v>
      </c>
      <c r="Y305">
        <f>VLOOKUP($A305,[20]temp_delta!$A$1:$G$310,7,FALSE)</f>
        <v>1.32556049791</v>
      </c>
      <c r="Z305">
        <f>VLOOKUP($A305,[21]temp_annual!$A$1:$G$310,7,FALSE)</f>
        <v>25.813411757699999</v>
      </c>
      <c r="AA305">
        <f>VLOOKUP($A305,[22]prec_delta!$A$1:$G$310,7,FALSE)</f>
        <v>-8.5020375447099994</v>
      </c>
      <c r="AB305">
        <f>VLOOKUP($A305,[23]prec_annual!$A$1:$G$310,7,FALSE)</f>
        <v>1415.1191373700001</v>
      </c>
      <c r="AC305">
        <f>VLOOKUP($A305,[24]DaerahIrigasi!$A$1:$G$310,7,FALSE)</f>
        <v>15043.04594</v>
      </c>
      <c r="AD305" s="1">
        <f>VLOOKUP($A305,[25]!_xlnm.Database,7,FALSE)</f>
        <v>3.50490018149</v>
      </c>
    </row>
    <row r="306" spans="1:30" x14ac:dyDescent="0.25">
      <c r="A306">
        <v>305</v>
      </c>
      <c r="B306" t="s">
        <v>337</v>
      </c>
      <c r="C306" t="s">
        <v>364</v>
      </c>
      <c r="D306" t="s">
        <v>307</v>
      </c>
      <c r="E306">
        <v>5371020</v>
      </c>
      <c r="F306">
        <f>VLOOKUP($A306,[1]Plantation_LC20!$A$1:$G$310,7,FALSE)</f>
        <v>27644.115956900001</v>
      </c>
      <c r="G306">
        <f>VLOOKUP($A306,[2]Jalan_RBI!$A$1:$G$310,7,FALSE)</f>
        <v>149.334394734</v>
      </c>
      <c r="H306">
        <f>VLOOKUP($A306,[3]HTI!$A$1:$G$310,7,FALSE)</f>
        <v>26345.4886606</v>
      </c>
      <c r="I306">
        <f>VLOOKUP($A306,[4]HKM_HTR!$A$1:$G$310,7,FALSE)</f>
        <v>26675.139851700002</v>
      </c>
      <c r="J306">
        <f>VLOOKUP($A306,[5]Forest!$A$1:$G$310,7,FALSE)</f>
        <v>954.47913457100003</v>
      </c>
      <c r="K306">
        <f>VLOOKUP($A306,[6]Sungai!$A$1:$G$310,7,FALSE)</f>
        <v>4771.2106064199997</v>
      </c>
      <c r="L306">
        <f>VLOOKUP($A306,[7]Burnscars!$A$1:$G$310,7,FALSE)</f>
        <v>12083.190240800001</v>
      </c>
      <c r="M306">
        <f>VLOOKUP($A306,[8]Danau!$A$1:$G$310,7,FALSE)</f>
        <v>6353.49757486</v>
      </c>
      <c r="N306">
        <f>VLOOKUP($A306,[9]Irigasi!$A$1:$G$310,7,FALSE)</f>
        <v>54086.593667200003</v>
      </c>
      <c r="O306">
        <f>VLOOKUP($A306,[10]BadanAir!$A$1:$G$310,7,FALSE)</f>
        <v>4097.9946806799999</v>
      </c>
      <c r="P306">
        <f>VLOOKUP($A306,[11]Deforestasi!$A$1:$G$310,7,FALSE)</f>
        <v>2231.3856472699999</v>
      </c>
      <c r="Q306">
        <f>VLOOKUP($A306,[12]Erosi!$A$1:$G$310,7,FALSE)</f>
        <v>672.62993520800001</v>
      </c>
      <c r="R306">
        <f>VLOOKUP($A306,[13]Banjir!$A$1:$G$310,7,FALSE)</f>
        <v>0.10466536611</v>
      </c>
      <c r="S306">
        <f>VLOOKUP($A306,[14]Longsor!$A$1:$G$310,7,FALSE)</f>
        <v>1.8799002138299999E-2</v>
      </c>
      <c r="T306">
        <f>VLOOKUP($A306,[15]Kekeringan!$A$1:$G$310,7,FALSE)</f>
        <v>0.64083819773200001</v>
      </c>
      <c r="U306">
        <f>VLOOKUP($A306,[16]NDVI!$A$1:$G$310,7,FALSE)</f>
        <v>0.49846110526800003</v>
      </c>
      <c r="V306">
        <f>VLOOKUP($A306,[17]NDWI!$A$1:$G$310,7,FALSE)</f>
        <v>-0.55772897786499998</v>
      </c>
      <c r="W306">
        <f>VLOOKUP($A306,[18]NDMI!$A$1:$G$310,7,FALSE)</f>
        <v>3.1977855387900003E-2</v>
      </c>
      <c r="X306">
        <f>VLOOKUP($A306,[19]AridityIndex!$A$1:$G$310,7,FALSE)</f>
        <v>0.73409829122500003</v>
      </c>
      <c r="Y306">
        <f>VLOOKUP($A306,[20]temp_delta!$A$1:$G$310,7,FALSE)</f>
        <v>1.3520648046099999</v>
      </c>
      <c r="Z306">
        <f>VLOOKUP($A306,[21]temp_annual!$A$1:$G$310,7,FALSE)</f>
        <v>25.960364363499998</v>
      </c>
      <c r="AA306">
        <f>VLOOKUP($A306,[22]prec_delta!$A$1:$G$310,7,FALSE)</f>
        <v>-8.7110868251400007</v>
      </c>
      <c r="AB306">
        <f>VLOOKUP($A306,[23]prec_annual!$A$1:$G$310,7,FALSE)</f>
        <v>1472.5341671399999</v>
      </c>
      <c r="AC306">
        <f>VLOOKUP($A306,[24]DaerahIrigasi!$A$1:$G$310,7,FALSE)</f>
        <v>9738.9862998499993</v>
      </c>
      <c r="AD306" s="1">
        <f>VLOOKUP($A306,[25]!_xlnm.Database,7,FALSE)</f>
        <v>3.68330065942</v>
      </c>
    </row>
    <row r="307" spans="1:30" x14ac:dyDescent="0.25">
      <c r="A307">
        <v>306</v>
      </c>
      <c r="B307" t="s">
        <v>337</v>
      </c>
      <c r="C307" t="s">
        <v>364</v>
      </c>
      <c r="D307" t="s">
        <v>308</v>
      </c>
      <c r="E307">
        <v>5371030</v>
      </c>
      <c r="F307">
        <f>VLOOKUP($A307,[1]Plantation_LC20!$A$1:$G$310,7,FALSE)</f>
        <v>24623.046001499999</v>
      </c>
      <c r="G307">
        <f>VLOOKUP($A307,[2]Jalan_RBI!$A$1:$G$310,7,FALSE)</f>
        <v>60.071062490700001</v>
      </c>
      <c r="H307">
        <f>VLOOKUP($A307,[3]HTI!$A$1:$G$310,7,FALSE)</f>
        <v>21582.478747599998</v>
      </c>
      <c r="I307">
        <f>VLOOKUP($A307,[4]HKM_HTR!$A$1:$G$310,7,FALSE)</f>
        <v>27524.110936100002</v>
      </c>
      <c r="J307">
        <f>VLOOKUP($A307,[5]Forest!$A$1:$G$310,7,FALSE)</f>
        <v>1136.88135358</v>
      </c>
      <c r="K307">
        <f>VLOOKUP($A307,[6]Sungai!$A$1:$G$310,7,FALSE)</f>
        <v>4539.5823598200004</v>
      </c>
      <c r="L307">
        <f>VLOOKUP($A307,[7]Burnscars!$A$1:$G$310,7,FALSE)</f>
        <v>13310.7552965</v>
      </c>
      <c r="M307">
        <f>VLOOKUP($A307,[8]Danau!$A$1:$G$310,7,FALSE)</f>
        <v>2740.8526270500001</v>
      </c>
      <c r="N307">
        <f>VLOOKUP($A307,[9]Irigasi!$A$1:$G$310,7,FALSE)</f>
        <v>57690.799983700002</v>
      </c>
      <c r="O307">
        <f>VLOOKUP($A307,[10]BadanAir!$A$1:$G$310,7,FALSE)</f>
        <v>3326.8881013700002</v>
      </c>
      <c r="P307">
        <f>VLOOKUP($A307,[11]Deforestasi!$A$1:$G$310,7,FALSE)</f>
        <v>6185.7072106300002</v>
      </c>
      <c r="Q307">
        <f>VLOOKUP($A307,[12]Erosi!$A$1:$G$310,7,FALSE)</f>
        <v>0.70206543074700001</v>
      </c>
      <c r="R307">
        <f>VLOOKUP($A307,[13]Banjir!$A$1:$G$310,7,FALSE)</f>
        <v>0.11665919225599999</v>
      </c>
      <c r="S307">
        <f>VLOOKUP($A307,[14]Longsor!$A$1:$G$310,7,FALSE)</f>
        <v>2.43055555556E-3</v>
      </c>
      <c r="T307">
        <f>VLOOKUP($A307,[15]Kekeringan!$A$1:$G$310,7,FALSE)</f>
        <v>0.63978778690899996</v>
      </c>
      <c r="U307">
        <f>VLOOKUP($A307,[16]NDVI!$A$1:$G$310,7,FALSE)</f>
        <v>0.35343957144999999</v>
      </c>
      <c r="V307">
        <f>VLOOKUP($A307,[17]NDWI!$A$1:$G$310,7,FALSE)</f>
        <v>-0.42341448159700001</v>
      </c>
      <c r="W307">
        <f>VLOOKUP($A307,[18]NDMI!$A$1:$G$310,7,FALSE)</f>
        <v>2.5229724486599998E-2</v>
      </c>
      <c r="X307">
        <f>VLOOKUP($A307,[19]AridityIndex!$A$1:$G$310,7,FALSE)</f>
        <v>0.74626117501800004</v>
      </c>
      <c r="Y307">
        <f>VLOOKUP($A307,[20]temp_delta!$A$1:$G$310,7,FALSE)</f>
        <v>1.3534364382399999</v>
      </c>
      <c r="Z307">
        <f>VLOOKUP($A307,[21]temp_annual!$A$1:$G$310,7,FALSE)</f>
        <v>27.015801682700001</v>
      </c>
      <c r="AA307">
        <f>VLOOKUP($A307,[22]prec_delta!$A$1:$G$310,7,FALSE)</f>
        <v>-8.7762965732199998</v>
      </c>
      <c r="AB307">
        <f>VLOOKUP($A307,[23]prec_annual!$A$1:$G$310,7,FALSE)</f>
        <v>1456.1285616600001</v>
      </c>
      <c r="AC307">
        <f>VLOOKUP($A307,[24]DaerahIrigasi!$A$1:$G$310,7,FALSE)</f>
        <v>6881.2675003100003</v>
      </c>
      <c r="AD307" s="1">
        <f>VLOOKUP($A307,[25]!_xlnm.Database,7,FALSE)</f>
        <v>3</v>
      </c>
    </row>
    <row r="308" spans="1:30" x14ac:dyDescent="0.25">
      <c r="A308">
        <v>307</v>
      </c>
      <c r="B308" t="s">
        <v>337</v>
      </c>
      <c r="C308" t="s">
        <v>364</v>
      </c>
      <c r="D308" t="s">
        <v>309</v>
      </c>
      <c r="E308">
        <v>5371031</v>
      </c>
      <c r="F308">
        <f>VLOOKUP($A308,[1]Plantation_LC20!$A$1:$G$310,7,FALSE)</f>
        <v>28217.394337599999</v>
      </c>
      <c r="G308">
        <f>VLOOKUP($A308,[2]Jalan_RBI!$A$1:$G$310,7,FALSE)</f>
        <v>58.3815563191</v>
      </c>
      <c r="H308">
        <f>VLOOKUP($A308,[3]HTI!$A$1:$G$310,7,FALSE)</f>
        <v>23927.495481599999</v>
      </c>
      <c r="I308">
        <f>VLOOKUP($A308,[4]HKM_HTR!$A$1:$G$310,7,FALSE)</f>
        <v>30765.410617500002</v>
      </c>
      <c r="J308">
        <f>VLOOKUP($A308,[5]Forest!$A$1:$G$310,7,FALSE)</f>
        <v>468.09893129300002</v>
      </c>
      <c r="K308">
        <f>VLOOKUP($A308,[6]Sungai!$A$1:$G$310,7,FALSE)</f>
        <v>2517.65024847</v>
      </c>
      <c r="L308">
        <f>VLOOKUP($A308,[7]Burnscars!$A$1:$G$310,7,FALSE)</f>
        <v>9633.4782892799994</v>
      </c>
      <c r="M308">
        <f>VLOOKUP($A308,[8]Danau!$A$1:$G$310,7,FALSE)</f>
        <v>1784.12088849</v>
      </c>
      <c r="N308">
        <f>VLOOKUP($A308,[9]Irigasi!$A$1:$G$310,7,FALSE)</f>
        <v>54503.547119900002</v>
      </c>
      <c r="O308">
        <f>VLOOKUP($A308,[10]BadanAir!$A$1:$G$310,7,FALSE)</f>
        <v>2909.61700617</v>
      </c>
      <c r="P308">
        <f>VLOOKUP($A308,[11]Deforestasi!$A$1:$G$310,7,FALSE)</f>
        <v>4323.6966200400002</v>
      </c>
      <c r="Q308">
        <f>VLOOKUP($A308,[12]Erosi!$A$1:$G$310,7,FALSE)</f>
        <v>217.13896624099999</v>
      </c>
      <c r="R308">
        <f>VLOOKUP($A308,[13]Banjir!$A$1:$G$310,7,FALSE)</f>
        <v>6.5099395960600007E-2</v>
      </c>
      <c r="S308">
        <f>VLOOKUP($A308,[14]Longsor!$A$1:$G$310,7,FALSE)</f>
        <v>0</v>
      </c>
      <c r="T308">
        <f>VLOOKUP($A308,[15]Kekeringan!$A$1:$G$310,7,FALSE)</f>
        <v>0.64588599006900005</v>
      </c>
      <c r="U308">
        <f>VLOOKUP($A308,[16]NDVI!$A$1:$G$310,7,FALSE)</f>
        <v>0.441170649739</v>
      </c>
      <c r="V308">
        <f>VLOOKUP($A308,[17]NDWI!$A$1:$G$310,7,FALSE)</f>
        <v>-0.48182761475800001</v>
      </c>
      <c r="W308">
        <f>VLOOKUP($A308,[18]NDMI!$A$1:$G$310,7,FALSE)</f>
        <v>8.5860324944700001E-2</v>
      </c>
      <c r="X308">
        <f>VLOOKUP($A308,[19]AridityIndex!$A$1:$G$310,7,FALSE)</f>
        <v>0.74918123923299995</v>
      </c>
      <c r="Y308">
        <f>VLOOKUP($A308,[20]temp_delta!$A$1:$G$310,7,FALSE)</f>
        <v>1.3441982853200001</v>
      </c>
      <c r="Z308">
        <f>VLOOKUP($A308,[21]temp_annual!$A$1:$G$310,7,FALSE)</f>
        <v>26.904785870800001</v>
      </c>
      <c r="AA308">
        <f>VLOOKUP($A308,[22]prec_delta!$A$1:$G$310,7,FALSE)</f>
        <v>-8.2463654721099999</v>
      </c>
      <c r="AB308">
        <f>VLOOKUP($A308,[23]prec_annual!$A$1:$G$310,7,FALSE)</f>
        <v>1449.3000593300001</v>
      </c>
      <c r="AC308">
        <f>VLOOKUP($A308,[24]DaerahIrigasi!$A$1:$G$310,7,FALSE)</f>
        <v>10544.0656788</v>
      </c>
      <c r="AD308" s="1">
        <f>VLOOKUP($A308,[25]!_xlnm.Database,7,FALSE)</f>
        <v>3.0029940119799998</v>
      </c>
    </row>
    <row r="309" spans="1:30" x14ac:dyDescent="0.25">
      <c r="A309">
        <v>308</v>
      </c>
      <c r="B309" t="s">
        <v>337</v>
      </c>
      <c r="C309" t="s">
        <v>364</v>
      </c>
      <c r="D309" t="s">
        <v>310</v>
      </c>
      <c r="E309">
        <v>5371040</v>
      </c>
      <c r="F309">
        <f>VLOOKUP($A309,[1]Plantation_LC20!$A$1:$G$310,7,FALSE)</f>
        <v>20999.724331500001</v>
      </c>
      <c r="G309">
        <f>VLOOKUP($A309,[2]Jalan_RBI!$A$1:$G$310,7,FALSE)</f>
        <v>38.473339725499997</v>
      </c>
      <c r="H309">
        <f>VLOOKUP($A309,[3]HTI!$A$1:$G$310,7,FALSE)</f>
        <v>19016.832085999999</v>
      </c>
      <c r="I309">
        <f>VLOOKUP($A309,[4]HKM_HTR!$A$1:$G$310,7,FALSE)</f>
        <v>25011.694827200001</v>
      </c>
      <c r="J309">
        <f>VLOOKUP($A309,[5]Forest!$A$1:$G$310,7,FALSE)</f>
        <v>2181.6402581000002</v>
      </c>
      <c r="K309">
        <f>VLOOKUP($A309,[6]Sungai!$A$1:$G$310,7,FALSE)</f>
        <v>3509.00915003</v>
      </c>
      <c r="L309">
        <f>VLOOKUP($A309,[7]Burnscars!$A$1:$G$310,7,FALSE)</f>
        <v>16081.679553100001</v>
      </c>
      <c r="M309">
        <f>VLOOKUP($A309,[8]Danau!$A$1:$G$310,7,FALSE)</f>
        <v>1793.61224625</v>
      </c>
      <c r="N309">
        <f>VLOOKUP($A309,[9]Irigasi!$A$1:$G$310,7,FALSE)</f>
        <v>61144.298845099998</v>
      </c>
      <c r="O309">
        <f>VLOOKUP($A309,[10]BadanAir!$A$1:$G$310,7,FALSE)</f>
        <v>1297.5777784700001</v>
      </c>
      <c r="P309">
        <f>VLOOKUP($A309,[11]Deforestasi!$A$1:$G$310,7,FALSE)</f>
        <v>6991.3554517900002</v>
      </c>
      <c r="Q309">
        <f>VLOOKUP($A309,[12]Erosi!$A$1:$G$310,7,FALSE)</f>
        <v>78.666132256099999</v>
      </c>
      <c r="R309">
        <f>VLOOKUP($A309,[13]Banjir!$A$1:$G$310,7,FALSE)</f>
        <v>0.158785174482</v>
      </c>
      <c r="S309">
        <f>VLOOKUP($A309,[14]Longsor!$A$1:$G$310,7,FALSE)</f>
        <v>0</v>
      </c>
      <c r="T309">
        <f>VLOOKUP($A309,[15]Kekeringan!$A$1:$G$310,7,FALSE)</f>
        <v>0.62203939114700002</v>
      </c>
      <c r="U309">
        <f>VLOOKUP($A309,[16]NDVI!$A$1:$G$310,7,FALSE)</f>
        <v>0.35439904531200001</v>
      </c>
      <c r="V309">
        <f>VLOOKUP($A309,[17]NDWI!$A$1:$G$310,7,FALSE)</f>
        <v>-0.41073779096599999</v>
      </c>
      <c r="W309">
        <f>VLOOKUP($A309,[18]NDMI!$A$1:$G$310,7,FALSE)</f>
        <v>3.2550748992500003E-2</v>
      </c>
      <c r="X309">
        <f>VLOOKUP($A309,[19]AridityIndex!$A$1:$G$310,7,FALSE)</f>
        <v>0.73642765468299998</v>
      </c>
      <c r="Y309">
        <f>VLOOKUP($A309,[20]temp_delta!$A$1:$G$310,7,FALSE)</f>
        <v>1.3452270446700001</v>
      </c>
      <c r="Z309">
        <f>VLOOKUP($A309,[21]temp_annual!$A$1:$G$310,7,FALSE)</f>
        <v>26.840423210699999</v>
      </c>
      <c r="AA309">
        <f>VLOOKUP($A309,[22]prec_delta!$A$1:$G$310,7,FALSE)</f>
        <v>-6.1879508528800002</v>
      </c>
      <c r="AB309">
        <f>VLOOKUP($A309,[23]prec_annual!$A$1:$G$310,7,FALSE)</f>
        <v>1386.5492059999999</v>
      </c>
      <c r="AC309">
        <f>VLOOKUP($A309,[24]DaerahIrigasi!$A$1:$G$310,7,FALSE)</f>
        <v>3324.8248625299998</v>
      </c>
      <c r="AD309" s="1">
        <f>VLOOKUP($A309,[25]!_xlnm.Database,7,FALSE)</f>
        <v>3</v>
      </c>
    </row>
    <row r="310" spans="1:30" x14ac:dyDescent="0.25">
      <c r="A310">
        <v>309</v>
      </c>
      <c r="B310" t="s">
        <v>337</v>
      </c>
      <c r="C310" t="s">
        <v>364</v>
      </c>
      <c r="D310" t="s">
        <v>311</v>
      </c>
      <c r="E310">
        <v>5371041</v>
      </c>
      <c r="F310">
        <f>VLOOKUP($A310,[1]Plantation_LC20!$A$1:$G$310,7,FALSE)</f>
        <v>26312.130445499999</v>
      </c>
      <c r="G310">
        <f>VLOOKUP($A310,[2]Jalan_RBI!$A$1:$G$310,7,FALSE)</f>
        <v>24.158085197799998</v>
      </c>
      <c r="H310">
        <f>VLOOKUP($A310,[3]HTI!$A$1:$G$310,7,FALSE)</f>
        <v>21262.102293299999</v>
      </c>
      <c r="I310">
        <f>VLOOKUP($A310,[4]HKM_HTR!$A$1:$G$310,7,FALSE)</f>
        <v>30766.967527699999</v>
      </c>
      <c r="J310">
        <f>VLOOKUP($A310,[5]Forest!$A$1:$G$310,7,FALSE)</f>
        <v>1873.9629952600001</v>
      </c>
      <c r="K310">
        <f>VLOOKUP($A310,[6]Sungai!$A$1:$G$310,7,FALSE)</f>
        <v>1929.71959388</v>
      </c>
      <c r="L310">
        <f>VLOOKUP($A310,[7]Burnscars!$A$1:$G$310,7,FALSE)</f>
        <v>11735.4849765</v>
      </c>
      <c r="M310">
        <f>VLOOKUP($A310,[8]Danau!$A$1:$G$310,7,FALSE)</f>
        <v>2749.8724636100001</v>
      </c>
      <c r="N310">
        <f>VLOOKUP($A310,[9]Irigasi!$A$1:$G$310,7,FALSE)</f>
        <v>56988.939388500003</v>
      </c>
      <c r="O310">
        <f>VLOOKUP($A310,[10]BadanAir!$A$1:$G$310,7,FALSE)</f>
        <v>4150.1532224900002</v>
      </c>
      <c r="P310">
        <f>VLOOKUP($A310,[11]Deforestasi!$A$1:$G$310,7,FALSE)</f>
        <v>6951.2253110800002</v>
      </c>
      <c r="Q310">
        <f>VLOOKUP($A310,[12]Erosi!$A$1:$G$310,7,FALSE)</f>
        <v>0</v>
      </c>
      <c r="R310">
        <f>VLOOKUP($A310,[13]Banjir!$A$1:$G$310,7,FALSE)</f>
        <v>3.8825178744000002E-2</v>
      </c>
      <c r="S310">
        <f>VLOOKUP($A310,[14]Longsor!$A$1:$G$310,7,FALSE)</f>
        <v>0</v>
      </c>
      <c r="T310">
        <f>VLOOKUP($A310,[15]Kekeringan!$A$1:$G$310,7,FALSE)</f>
        <v>0.61807176470799996</v>
      </c>
      <c r="U310">
        <f>VLOOKUP($A310,[16]NDVI!$A$1:$G$310,7,FALSE)</f>
        <v>0.28895493516600002</v>
      </c>
      <c r="V310">
        <f>VLOOKUP($A310,[17]NDWI!$A$1:$G$310,7,FALSE)</f>
        <v>-0.36022475978599999</v>
      </c>
      <c r="W310">
        <f>VLOOKUP($A310,[18]NDMI!$A$1:$G$310,7,FALSE)</f>
        <v>1.4840289148000001E-2</v>
      </c>
      <c r="X310">
        <f>VLOOKUP($A310,[19]AridityIndex!$A$1:$G$310,7,FALSE)</f>
        <v>0.64507430890499995</v>
      </c>
      <c r="Y310">
        <f>VLOOKUP($A310,[20]temp_delta!$A$1:$G$310,7,FALSE)</f>
        <v>1.31472269273</v>
      </c>
      <c r="Z310">
        <f>VLOOKUP($A310,[21]temp_annual!$A$1:$G$310,7,FALSE)</f>
        <v>26.613843172599999</v>
      </c>
      <c r="AA310">
        <f>VLOOKUP($A310,[22]prec_delta!$A$1:$G$310,7,FALSE)</f>
        <v>-6.74370852843</v>
      </c>
      <c r="AB310">
        <f>VLOOKUP($A310,[23]prec_annual!$A$1:$G$310,7,FALSE)</f>
        <v>1374.2541055199999</v>
      </c>
      <c r="AC310">
        <f>VLOOKUP($A310,[24]DaerahIrigasi!$A$1:$G$310,7,FALSE)</f>
        <v>9091.71535305</v>
      </c>
      <c r="AD310" s="1">
        <f>VLOOKUP($A310,[25]!_xlnm.Database,7,FALSE)</f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C918-0B81-4F16-A82E-922698D6572C}">
  <dimension ref="A1:AL310"/>
  <sheetViews>
    <sheetView topLeftCell="W1" workbookViewId="0">
      <selection sqref="A1:AK1"/>
    </sheetView>
  </sheetViews>
  <sheetFormatPr defaultRowHeight="15" x14ac:dyDescent="0.25"/>
  <cols>
    <col min="1" max="1" width="13.7109375" bestFit="1" customWidth="1"/>
    <col min="2" max="2" width="22.7109375" bestFit="1" customWidth="1"/>
    <col min="3" max="3" width="23.28515625" bestFit="1" customWidth="1"/>
    <col min="4" max="4" width="25.7109375" bestFit="1" customWidth="1"/>
    <col min="5" max="5" width="8.140625" bestFit="1" customWidth="1"/>
    <col min="6" max="6" width="21.140625" bestFit="1" customWidth="1"/>
    <col min="7" max="7" width="19.28515625" bestFit="1" customWidth="1"/>
    <col min="8" max="9" width="8.28515625" bestFit="1" customWidth="1"/>
    <col min="10" max="10" width="12.7109375" bestFit="1" customWidth="1"/>
    <col min="11" max="11" width="10.85546875" bestFit="1" customWidth="1"/>
    <col min="12" max="12" width="11.28515625" bestFit="1" customWidth="1"/>
    <col min="13" max="13" width="21.7109375" bestFit="1" customWidth="1"/>
    <col min="14" max="15" width="20.140625" bestFit="1" customWidth="1"/>
    <col min="16" max="16" width="18.7109375" bestFit="1" customWidth="1"/>
    <col min="17" max="17" width="29" bestFit="1" customWidth="1"/>
    <col min="18" max="18" width="27.5703125" bestFit="1" customWidth="1"/>
    <col min="19" max="19" width="22.42578125" bestFit="1" customWidth="1"/>
    <col min="20" max="20" width="20.85546875" bestFit="1" customWidth="1"/>
    <col min="21" max="21" width="25" bestFit="1" customWidth="1"/>
    <col min="22" max="22" width="23.5703125" bestFit="1" customWidth="1"/>
    <col min="23" max="23" width="27.5703125" bestFit="1" customWidth="1"/>
    <col min="24" max="24" width="8.28515625" bestFit="1" customWidth="1"/>
    <col min="25" max="25" width="10.85546875" bestFit="1" customWidth="1"/>
    <col min="26" max="26" width="10.140625" bestFit="1" customWidth="1"/>
    <col min="27" max="27" width="31.42578125" bestFit="1" customWidth="1"/>
    <col min="28" max="28" width="17" bestFit="1" customWidth="1"/>
    <col min="29" max="29" width="19.42578125" bestFit="1" customWidth="1"/>
    <col min="30" max="31" width="12" bestFit="1" customWidth="1"/>
    <col min="32" max="32" width="12.85546875" bestFit="1" customWidth="1"/>
    <col min="33" max="33" width="12" bestFit="1" customWidth="1"/>
    <col min="34" max="34" width="16.7109375" bestFit="1" customWidth="1"/>
    <col min="35" max="35" width="13.7109375" bestFit="1" customWidth="1"/>
    <col min="36" max="36" width="16.28515625" bestFit="1" customWidth="1"/>
    <col min="37" max="37" width="15.5703125" bestFit="1" customWidth="1"/>
    <col min="38" max="38" width="27.7109375" bestFit="1" customWidth="1"/>
  </cols>
  <sheetData>
    <row r="1" spans="1:38" x14ac:dyDescent="0.25">
      <c r="A1" t="s">
        <v>543</v>
      </c>
      <c r="B1" t="s">
        <v>544</v>
      </c>
      <c r="C1" t="s">
        <v>545</v>
      </c>
      <c r="D1" t="s">
        <v>1</v>
      </c>
      <c r="E1" t="s">
        <v>546</v>
      </c>
      <c r="F1" t="s">
        <v>547</v>
      </c>
      <c r="G1" t="s">
        <v>548</v>
      </c>
      <c r="H1" t="s">
        <v>549</v>
      </c>
      <c r="I1" t="s">
        <v>550</v>
      </c>
      <c r="J1" t="s">
        <v>551</v>
      </c>
      <c r="K1" t="s">
        <v>552</v>
      </c>
      <c r="L1" t="s">
        <v>553</v>
      </c>
      <c r="M1" t="s">
        <v>554</v>
      </c>
      <c r="N1" t="s">
        <v>555</v>
      </c>
      <c r="O1" t="s">
        <v>556</v>
      </c>
      <c r="P1" t="s">
        <v>557</v>
      </c>
      <c r="Q1" t="s">
        <v>558</v>
      </c>
      <c r="R1" t="s">
        <v>559</v>
      </c>
      <c r="S1" t="s">
        <v>560</v>
      </c>
      <c r="T1" t="s">
        <v>561</v>
      </c>
      <c r="U1" t="s">
        <v>562</v>
      </c>
      <c r="V1" t="s">
        <v>563</v>
      </c>
      <c r="W1" t="s">
        <v>564</v>
      </c>
      <c r="X1" t="s">
        <v>565</v>
      </c>
      <c r="Y1" t="s">
        <v>566</v>
      </c>
      <c r="Z1" t="s">
        <v>567</v>
      </c>
      <c r="AA1" t="s">
        <v>568</v>
      </c>
      <c r="AB1" t="s">
        <v>569</v>
      </c>
      <c r="AC1" t="s">
        <v>570</v>
      </c>
      <c r="AD1" t="s">
        <v>571</v>
      </c>
      <c r="AE1" t="s">
        <v>572</v>
      </c>
      <c r="AF1" t="s">
        <v>573</v>
      </c>
      <c r="AG1" t="s">
        <v>574</v>
      </c>
      <c r="AH1" t="s">
        <v>575</v>
      </c>
      <c r="AI1" t="s">
        <v>576</v>
      </c>
      <c r="AJ1" t="s">
        <v>577</v>
      </c>
      <c r="AK1" t="s">
        <v>578</v>
      </c>
      <c r="AL1" t="s">
        <v>579</v>
      </c>
    </row>
    <row r="2" spans="1:38" x14ac:dyDescent="0.25">
      <c r="A2">
        <v>5301021</v>
      </c>
      <c r="B2" t="s">
        <v>337</v>
      </c>
      <c r="C2" t="s">
        <v>338</v>
      </c>
      <c r="D2" t="s">
        <v>3</v>
      </c>
      <c r="E2">
        <v>4395</v>
      </c>
      <c r="F2">
        <v>2221</v>
      </c>
      <c r="G2">
        <v>2</v>
      </c>
      <c r="H2">
        <v>0</v>
      </c>
      <c r="I2">
        <v>0</v>
      </c>
      <c r="J2">
        <v>7</v>
      </c>
      <c r="K2">
        <v>3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22</v>
      </c>
      <c r="X2">
        <v>11</v>
      </c>
      <c r="Y2">
        <v>0</v>
      </c>
      <c r="Z2">
        <v>1</v>
      </c>
      <c r="AA2">
        <v>2</v>
      </c>
      <c r="AB2">
        <v>1.978838361</v>
      </c>
      <c r="AC2">
        <v>2197.5</v>
      </c>
      <c r="AD2">
        <v>0</v>
      </c>
      <c r="AE2">
        <v>0</v>
      </c>
      <c r="AF2">
        <v>627.85714289999999</v>
      </c>
      <c r="AG2">
        <v>1465</v>
      </c>
      <c r="AH2">
        <v>0</v>
      </c>
      <c r="AI2">
        <v>399.54545450000001</v>
      </c>
      <c r="AJ2">
        <v>0</v>
      </c>
      <c r="AK2">
        <v>4395</v>
      </c>
      <c r="AL2">
        <v>200</v>
      </c>
    </row>
    <row r="3" spans="1:38" x14ac:dyDescent="0.25">
      <c r="A3">
        <v>5301022</v>
      </c>
      <c r="B3" t="s">
        <v>337</v>
      </c>
      <c r="C3" t="s">
        <v>338</v>
      </c>
      <c r="D3" t="s">
        <v>4</v>
      </c>
      <c r="E3">
        <v>3938</v>
      </c>
      <c r="F3">
        <v>2100</v>
      </c>
      <c r="G3">
        <v>2</v>
      </c>
      <c r="H3">
        <v>0</v>
      </c>
      <c r="I3">
        <v>0</v>
      </c>
      <c r="J3">
        <v>5</v>
      </c>
      <c r="K3">
        <v>1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28</v>
      </c>
      <c r="X3">
        <v>19</v>
      </c>
      <c r="Y3">
        <v>0</v>
      </c>
      <c r="Z3">
        <v>3</v>
      </c>
      <c r="AA3">
        <v>2</v>
      </c>
      <c r="AB3">
        <v>1.875238095</v>
      </c>
      <c r="AC3">
        <v>1969</v>
      </c>
      <c r="AD3">
        <v>0</v>
      </c>
      <c r="AE3">
        <v>0</v>
      </c>
      <c r="AF3">
        <v>787.6</v>
      </c>
      <c r="AG3">
        <v>3938</v>
      </c>
      <c r="AH3">
        <v>0</v>
      </c>
      <c r="AI3">
        <v>207.26315790000001</v>
      </c>
      <c r="AJ3">
        <v>0</v>
      </c>
      <c r="AK3">
        <v>1312.666667</v>
      </c>
      <c r="AL3">
        <v>200</v>
      </c>
    </row>
    <row r="4" spans="1:38" x14ac:dyDescent="0.25">
      <c r="A4">
        <v>5301023</v>
      </c>
      <c r="B4" t="s">
        <v>337</v>
      </c>
      <c r="C4" t="s">
        <v>338</v>
      </c>
      <c r="D4" t="s">
        <v>5</v>
      </c>
      <c r="E4">
        <v>2081</v>
      </c>
      <c r="F4">
        <v>577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</v>
      </c>
      <c r="X4">
        <v>7</v>
      </c>
      <c r="Y4">
        <v>1</v>
      </c>
      <c r="Z4">
        <v>30</v>
      </c>
      <c r="AA4">
        <v>2</v>
      </c>
      <c r="AB4">
        <v>3.6065857889999999</v>
      </c>
      <c r="AC4">
        <v>2081</v>
      </c>
      <c r="AD4">
        <v>0</v>
      </c>
      <c r="AE4">
        <v>0</v>
      </c>
      <c r="AF4">
        <v>2081</v>
      </c>
      <c r="AG4">
        <v>2081</v>
      </c>
      <c r="AH4">
        <v>0</v>
      </c>
      <c r="AI4">
        <v>297.2857143</v>
      </c>
      <c r="AJ4">
        <v>2081</v>
      </c>
      <c r="AK4">
        <v>69.366666670000001</v>
      </c>
      <c r="AL4">
        <v>200</v>
      </c>
    </row>
    <row r="5" spans="1:38" x14ac:dyDescent="0.25">
      <c r="A5">
        <v>5301050</v>
      </c>
      <c r="B5" t="s">
        <v>337</v>
      </c>
      <c r="C5" t="s">
        <v>338</v>
      </c>
      <c r="D5" t="s">
        <v>6</v>
      </c>
      <c r="E5">
        <v>6091</v>
      </c>
      <c r="F5">
        <v>3924</v>
      </c>
      <c r="G5">
        <v>5</v>
      </c>
      <c r="H5">
        <v>2</v>
      </c>
      <c r="I5">
        <v>1</v>
      </c>
      <c r="J5">
        <v>6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28</v>
      </c>
      <c r="X5">
        <v>22</v>
      </c>
      <c r="Y5">
        <v>1</v>
      </c>
      <c r="Z5">
        <v>0</v>
      </c>
      <c r="AA5">
        <v>2</v>
      </c>
      <c r="AB5">
        <v>1.55224261</v>
      </c>
      <c r="AC5">
        <v>1218.2</v>
      </c>
      <c r="AD5">
        <v>3045.5</v>
      </c>
      <c r="AE5">
        <v>6091</v>
      </c>
      <c r="AF5">
        <v>1015.166667</v>
      </c>
      <c r="AG5">
        <v>3045.5</v>
      </c>
      <c r="AH5">
        <v>6091</v>
      </c>
      <c r="AI5">
        <v>276.86363640000002</v>
      </c>
      <c r="AJ5">
        <v>6091</v>
      </c>
      <c r="AK5">
        <v>0</v>
      </c>
      <c r="AL5">
        <v>200</v>
      </c>
    </row>
    <row r="6" spans="1:38" x14ac:dyDescent="0.25">
      <c r="A6">
        <v>5301060</v>
      </c>
      <c r="B6" t="s">
        <v>337</v>
      </c>
      <c r="C6" t="s">
        <v>338</v>
      </c>
      <c r="D6" t="s">
        <v>7</v>
      </c>
      <c r="E6">
        <v>7368</v>
      </c>
      <c r="F6">
        <v>5600</v>
      </c>
      <c r="G6">
        <v>5</v>
      </c>
      <c r="H6">
        <v>1</v>
      </c>
      <c r="I6">
        <v>1</v>
      </c>
      <c r="J6">
        <v>0</v>
      </c>
      <c r="K6">
        <v>0</v>
      </c>
      <c r="L6">
        <v>3</v>
      </c>
      <c r="M6">
        <v>1</v>
      </c>
      <c r="N6">
        <v>0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26</v>
      </c>
      <c r="X6">
        <v>5</v>
      </c>
      <c r="Y6">
        <v>2</v>
      </c>
      <c r="Z6">
        <v>4</v>
      </c>
      <c r="AA6">
        <v>2</v>
      </c>
      <c r="AB6">
        <v>1.315714286</v>
      </c>
      <c r="AC6">
        <v>1473.6</v>
      </c>
      <c r="AD6">
        <v>7368</v>
      </c>
      <c r="AE6">
        <v>7368</v>
      </c>
      <c r="AF6">
        <v>0</v>
      </c>
      <c r="AG6">
        <v>0</v>
      </c>
      <c r="AH6">
        <v>2456</v>
      </c>
      <c r="AI6">
        <v>1473.6</v>
      </c>
      <c r="AJ6">
        <v>3684</v>
      </c>
      <c r="AK6">
        <v>1842</v>
      </c>
      <c r="AL6">
        <v>200</v>
      </c>
    </row>
    <row r="7" spans="1:38" x14ac:dyDescent="0.25">
      <c r="A7">
        <v>5301072</v>
      </c>
      <c r="B7" t="s">
        <v>337</v>
      </c>
      <c r="C7" t="s">
        <v>338</v>
      </c>
      <c r="D7" t="s">
        <v>8</v>
      </c>
      <c r="E7">
        <v>4803</v>
      </c>
      <c r="F7">
        <v>2704</v>
      </c>
      <c r="G7">
        <v>3</v>
      </c>
      <c r="H7">
        <v>0</v>
      </c>
      <c r="I7">
        <v>0</v>
      </c>
      <c r="J7">
        <v>7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36</v>
      </c>
      <c r="X7">
        <v>3</v>
      </c>
      <c r="Y7">
        <v>1</v>
      </c>
      <c r="Z7">
        <v>11</v>
      </c>
      <c r="AA7">
        <v>2</v>
      </c>
      <c r="AB7">
        <v>1.7762573960000001</v>
      </c>
      <c r="AC7">
        <v>1601</v>
      </c>
      <c r="AD7">
        <v>0</v>
      </c>
      <c r="AE7">
        <v>0</v>
      </c>
      <c r="AF7">
        <v>686.14285710000001</v>
      </c>
      <c r="AG7">
        <v>1601</v>
      </c>
      <c r="AH7">
        <v>0</v>
      </c>
      <c r="AI7">
        <v>1601</v>
      </c>
      <c r="AJ7">
        <v>4803</v>
      </c>
      <c r="AK7">
        <v>436.63636359999998</v>
      </c>
      <c r="AL7">
        <v>200</v>
      </c>
    </row>
    <row r="8" spans="1:38" x14ac:dyDescent="0.25">
      <c r="A8">
        <v>5302010</v>
      </c>
      <c r="B8" t="s">
        <v>337</v>
      </c>
      <c r="C8" t="s">
        <v>345</v>
      </c>
      <c r="D8" t="s">
        <v>9</v>
      </c>
      <c r="E8">
        <v>3732</v>
      </c>
      <c r="F8">
        <v>3575</v>
      </c>
      <c r="G8">
        <v>2</v>
      </c>
      <c r="H8">
        <v>1</v>
      </c>
      <c r="I8">
        <v>0</v>
      </c>
      <c r="J8">
        <v>4</v>
      </c>
      <c r="K8">
        <v>1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0</v>
      </c>
      <c r="W8">
        <v>16</v>
      </c>
      <c r="X8">
        <v>9</v>
      </c>
      <c r="Y8">
        <v>0</v>
      </c>
      <c r="Z8">
        <v>7</v>
      </c>
      <c r="AA8">
        <v>2</v>
      </c>
      <c r="AB8">
        <v>1.0439160839999999</v>
      </c>
      <c r="AC8">
        <v>1866</v>
      </c>
      <c r="AD8">
        <v>3732</v>
      </c>
      <c r="AE8">
        <v>0</v>
      </c>
      <c r="AF8">
        <v>933</v>
      </c>
      <c r="AG8">
        <v>3732</v>
      </c>
      <c r="AH8">
        <v>0</v>
      </c>
      <c r="AI8">
        <v>414.66666670000001</v>
      </c>
      <c r="AJ8">
        <v>0</v>
      </c>
      <c r="AK8">
        <v>533.14285710000001</v>
      </c>
      <c r="AL8">
        <v>200</v>
      </c>
    </row>
    <row r="9" spans="1:38" x14ac:dyDescent="0.25">
      <c r="A9">
        <v>5302011</v>
      </c>
      <c r="B9" t="s">
        <v>337</v>
      </c>
      <c r="C9" t="s">
        <v>345</v>
      </c>
      <c r="D9" t="s">
        <v>10</v>
      </c>
      <c r="E9">
        <v>2576</v>
      </c>
      <c r="F9">
        <v>1694</v>
      </c>
      <c r="G9">
        <v>1</v>
      </c>
      <c r="H9">
        <v>0</v>
      </c>
      <c r="I9">
        <v>0</v>
      </c>
      <c r="J9">
        <v>5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16</v>
      </c>
      <c r="X9">
        <v>8</v>
      </c>
      <c r="Y9">
        <v>3</v>
      </c>
      <c r="Z9">
        <v>3</v>
      </c>
      <c r="AA9">
        <v>2</v>
      </c>
      <c r="AB9">
        <v>1.5206611569999999</v>
      </c>
      <c r="AC9">
        <v>2576</v>
      </c>
      <c r="AD9">
        <v>0</v>
      </c>
      <c r="AE9">
        <v>0</v>
      </c>
      <c r="AF9">
        <v>515.20000000000005</v>
      </c>
      <c r="AG9">
        <v>858.66666669999995</v>
      </c>
      <c r="AH9">
        <v>0</v>
      </c>
      <c r="AI9">
        <v>322</v>
      </c>
      <c r="AJ9">
        <v>858.66666669999995</v>
      </c>
      <c r="AK9">
        <v>858.66666669999995</v>
      </c>
      <c r="AL9">
        <v>200</v>
      </c>
    </row>
    <row r="10" spans="1:38" x14ac:dyDescent="0.25">
      <c r="A10">
        <v>5302012</v>
      </c>
      <c r="B10" t="s">
        <v>337</v>
      </c>
      <c r="C10" t="s">
        <v>345</v>
      </c>
      <c r="D10" t="s">
        <v>11</v>
      </c>
      <c r="E10">
        <v>1737</v>
      </c>
      <c r="F10">
        <v>1431</v>
      </c>
      <c r="G10">
        <v>1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0</v>
      </c>
      <c r="W10">
        <v>12</v>
      </c>
      <c r="X10">
        <v>3</v>
      </c>
      <c r="Y10">
        <v>0</v>
      </c>
      <c r="Z10">
        <v>11</v>
      </c>
      <c r="AA10">
        <v>2</v>
      </c>
      <c r="AB10">
        <v>1.2138364779999999</v>
      </c>
      <c r="AC10">
        <v>1737</v>
      </c>
      <c r="AD10">
        <v>0</v>
      </c>
      <c r="AE10">
        <v>0</v>
      </c>
      <c r="AF10">
        <v>579</v>
      </c>
      <c r="AG10">
        <v>0</v>
      </c>
      <c r="AH10">
        <v>0</v>
      </c>
      <c r="AI10">
        <v>579</v>
      </c>
      <c r="AJ10">
        <v>0</v>
      </c>
      <c r="AK10">
        <v>157.9090909</v>
      </c>
      <c r="AL10">
        <v>200</v>
      </c>
    </row>
    <row r="11" spans="1:38" x14ac:dyDescent="0.25">
      <c r="A11">
        <v>5302013</v>
      </c>
      <c r="B11" t="s">
        <v>337</v>
      </c>
      <c r="C11" t="s">
        <v>345</v>
      </c>
      <c r="D11" t="s">
        <v>12</v>
      </c>
      <c r="E11">
        <v>985</v>
      </c>
      <c r="F11">
        <v>864</v>
      </c>
      <c r="G11">
        <v>0</v>
      </c>
      <c r="H11">
        <v>0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10</v>
      </c>
      <c r="X11">
        <v>7</v>
      </c>
      <c r="Y11">
        <v>0</v>
      </c>
      <c r="Z11">
        <v>0</v>
      </c>
      <c r="AA11">
        <v>2</v>
      </c>
      <c r="AB11">
        <v>1.140046296</v>
      </c>
      <c r="AC11">
        <v>0</v>
      </c>
      <c r="AD11">
        <v>0</v>
      </c>
      <c r="AE11">
        <v>0</v>
      </c>
      <c r="AF11">
        <v>492.5</v>
      </c>
      <c r="AG11">
        <v>985</v>
      </c>
      <c r="AH11">
        <v>0</v>
      </c>
      <c r="AI11">
        <v>140.7142857</v>
      </c>
      <c r="AJ11">
        <v>0</v>
      </c>
      <c r="AK11">
        <v>0</v>
      </c>
      <c r="AL11">
        <v>200</v>
      </c>
    </row>
    <row r="12" spans="1:38" x14ac:dyDescent="0.25">
      <c r="A12">
        <v>5302020</v>
      </c>
      <c r="B12" t="s">
        <v>337</v>
      </c>
      <c r="C12" t="s">
        <v>345</v>
      </c>
      <c r="D12" t="s">
        <v>13</v>
      </c>
      <c r="E12">
        <v>2556</v>
      </c>
      <c r="F12">
        <v>2512</v>
      </c>
      <c r="G12">
        <v>1</v>
      </c>
      <c r="H12">
        <v>0</v>
      </c>
      <c r="I12">
        <v>0</v>
      </c>
      <c r="J12">
        <v>6</v>
      </c>
      <c r="K12">
        <v>4</v>
      </c>
      <c r="L12">
        <v>0</v>
      </c>
      <c r="M12">
        <v>3</v>
      </c>
      <c r="N12">
        <v>0</v>
      </c>
      <c r="O12">
        <v>12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0</v>
      </c>
      <c r="W12">
        <v>20</v>
      </c>
      <c r="X12">
        <v>2</v>
      </c>
      <c r="Y12">
        <v>2</v>
      </c>
      <c r="Z12">
        <v>6</v>
      </c>
      <c r="AA12">
        <v>2</v>
      </c>
      <c r="AB12">
        <v>1.017515924</v>
      </c>
      <c r="AC12">
        <v>2556</v>
      </c>
      <c r="AD12">
        <v>0</v>
      </c>
      <c r="AE12">
        <v>0</v>
      </c>
      <c r="AF12">
        <v>426</v>
      </c>
      <c r="AG12">
        <v>639</v>
      </c>
      <c r="AH12">
        <v>0</v>
      </c>
      <c r="AI12">
        <v>1278</v>
      </c>
      <c r="AJ12">
        <v>1278</v>
      </c>
      <c r="AK12">
        <v>426</v>
      </c>
      <c r="AL12">
        <v>200</v>
      </c>
    </row>
    <row r="13" spans="1:38" x14ac:dyDescent="0.25">
      <c r="A13">
        <v>5302021</v>
      </c>
      <c r="B13" t="s">
        <v>337</v>
      </c>
      <c r="C13" t="s">
        <v>345</v>
      </c>
      <c r="D13" t="s">
        <v>14</v>
      </c>
      <c r="E13">
        <v>1972</v>
      </c>
      <c r="F13">
        <v>1492</v>
      </c>
      <c r="G13">
        <v>0</v>
      </c>
      <c r="H13">
        <v>0</v>
      </c>
      <c r="I13">
        <v>0</v>
      </c>
      <c r="J13">
        <v>3</v>
      </c>
      <c r="K13">
        <v>4</v>
      </c>
      <c r="L13">
        <v>0</v>
      </c>
      <c r="M13">
        <v>0</v>
      </c>
      <c r="N13">
        <v>0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0</v>
      </c>
      <c r="Z13">
        <v>20</v>
      </c>
      <c r="AA13">
        <v>2</v>
      </c>
      <c r="AB13">
        <v>1.3217158179999999</v>
      </c>
      <c r="AC13">
        <v>0</v>
      </c>
      <c r="AD13">
        <v>0</v>
      </c>
      <c r="AE13">
        <v>0</v>
      </c>
      <c r="AF13">
        <v>657.33333330000005</v>
      </c>
      <c r="AG13">
        <v>493</v>
      </c>
      <c r="AH13">
        <v>0</v>
      </c>
      <c r="AI13">
        <v>0</v>
      </c>
      <c r="AJ13">
        <v>0</v>
      </c>
      <c r="AK13">
        <v>98.6</v>
      </c>
      <c r="AL13">
        <v>200</v>
      </c>
    </row>
    <row r="14" spans="1:38" x14ac:dyDescent="0.25">
      <c r="A14">
        <v>5302030</v>
      </c>
      <c r="B14" t="s">
        <v>337</v>
      </c>
      <c r="C14" t="s">
        <v>345</v>
      </c>
      <c r="D14" t="s">
        <v>15</v>
      </c>
      <c r="E14">
        <v>1717</v>
      </c>
      <c r="F14">
        <v>1624</v>
      </c>
      <c r="G14">
        <v>1</v>
      </c>
      <c r="H14">
        <v>0</v>
      </c>
      <c r="I14">
        <v>0</v>
      </c>
      <c r="J14">
        <v>5</v>
      </c>
      <c r="K14">
        <v>3</v>
      </c>
      <c r="L14">
        <v>0</v>
      </c>
      <c r="M14">
        <v>1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14</v>
      </c>
      <c r="X14">
        <v>0</v>
      </c>
      <c r="Y14">
        <v>1</v>
      </c>
      <c r="Z14">
        <v>13</v>
      </c>
      <c r="AA14">
        <v>2</v>
      </c>
      <c r="AB14">
        <v>1.05726601</v>
      </c>
      <c r="AC14">
        <v>1717</v>
      </c>
      <c r="AD14">
        <v>0</v>
      </c>
      <c r="AE14">
        <v>0</v>
      </c>
      <c r="AF14">
        <v>343.4</v>
      </c>
      <c r="AG14">
        <v>572.33333330000005</v>
      </c>
      <c r="AH14">
        <v>0</v>
      </c>
      <c r="AI14">
        <v>0</v>
      </c>
      <c r="AJ14">
        <v>1717</v>
      </c>
      <c r="AK14">
        <v>132.07692309999999</v>
      </c>
      <c r="AL14">
        <v>200</v>
      </c>
    </row>
    <row r="15" spans="1:38" x14ac:dyDescent="0.25">
      <c r="A15">
        <v>5302031</v>
      </c>
      <c r="B15" t="s">
        <v>337</v>
      </c>
      <c r="C15" t="s">
        <v>345</v>
      </c>
      <c r="D15" t="s">
        <v>16</v>
      </c>
      <c r="E15">
        <v>2074</v>
      </c>
      <c r="F15">
        <v>2039</v>
      </c>
      <c r="G15">
        <v>1</v>
      </c>
      <c r="H15">
        <v>0</v>
      </c>
      <c r="I15">
        <v>0</v>
      </c>
      <c r="J15">
        <v>4</v>
      </c>
      <c r="K15">
        <v>4</v>
      </c>
      <c r="L15">
        <v>0</v>
      </c>
      <c r="M15">
        <v>0</v>
      </c>
      <c r="N15">
        <v>0</v>
      </c>
      <c r="O15">
        <v>23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13</v>
      </c>
      <c r="X15">
        <v>5</v>
      </c>
      <c r="Y15">
        <v>0</v>
      </c>
      <c r="Z15">
        <v>0</v>
      </c>
      <c r="AA15">
        <v>1.8571428569999999</v>
      </c>
      <c r="AB15">
        <v>1.0171652769999999</v>
      </c>
      <c r="AC15">
        <v>2074</v>
      </c>
      <c r="AD15">
        <v>0</v>
      </c>
      <c r="AE15">
        <v>0</v>
      </c>
      <c r="AF15">
        <v>518.5</v>
      </c>
      <c r="AG15">
        <v>518.5</v>
      </c>
      <c r="AH15">
        <v>0</v>
      </c>
      <c r="AI15">
        <v>414.8</v>
      </c>
      <c r="AJ15">
        <v>0</v>
      </c>
      <c r="AK15">
        <v>0</v>
      </c>
      <c r="AL15">
        <v>185.7142857</v>
      </c>
    </row>
    <row r="16" spans="1:38" x14ac:dyDescent="0.25">
      <c r="A16">
        <v>5302032</v>
      </c>
      <c r="B16" t="s">
        <v>337</v>
      </c>
      <c r="C16" t="s">
        <v>345</v>
      </c>
      <c r="D16" t="s">
        <v>17</v>
      </c>
      <c r="E16">
        <v>1435</v>
      </c>
      <c r="F16">
        <v>958</v>
      </c>
      <c r="G16">
        <v>1</v>
      </c>
      <c r="H16">
        <v>0</v>
      </c>
      <c r="I16">
        <v>0</v>
      </c>
      <c r="J16">
        <v>5</v>
      </c>
      <c r="K16">
        <v>2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</v>
      </c>
      <c r="V16">
        <v>0</v>
      </c>
      <c r="W16">
        <v>12</v>
      </c>
      <c r="X16">
        <v>4</v>
      </c>
      <c r="Y16">
        <v>0</v>
      </c>
      <c r="Z16">
        <v>2</v>
      </c>
      <c r="AA16">
        <v>2</v>
      </c>
      <c r="AB16">
        <v>1.4979123169999999</v>
      </c>
      <c r="AC16">
        <v>1435</v>
      </c>
      <c r="AD16">
        <v>0</v>
      </c>
      <c r="AE16">
        <v>0</v>
      </c>
      <c r="AF16">
        <v>287</v>
      </c>
      <c r="AG16">
        <v>717.5</v>
      </c>
      <c r="AH16">
        <v>0</v>
      </c>
      <c r="AI16">
        <v>358.75</v>
      </c>
      <c r="AJ16">
        <v>0</v>
      </c>
      <c r="AK16">
        <v>717.5</v>
      </c>
      <c r="AL16">
        <v>200</v>
      </c>
    </row>
    <row r="17" spans="1:38" x14ac:dyDescent="0.25">
      <c r="A17">
        <v>5302033</v>
      </c>
      <c r="B17" t="s">
        <v>337</v>
      </c>
      <c r="C17" t="s">
        <v>345</v>
      </c>
      <c r="D17" t="s">
        <v>18</v>
      </c>
      <c r="E17">
        <v>2431</v>
      </c>
      <c r="F17">
        <v>1919</v>
      </c>
      <c r="G17">
        <v>1</v>
      </c>
      <c r="H17">
        <v>0</v>
      </c>
      <c r="I17">
        <v>0</v>
      </c>
      <c r="J17">
        <v>9</v>
      </c>
      <c r="K17">
        <v>3</v>
      </c>
      <c r="L17">
        <v>0</v>
      </c>
      <c r="M17">
        <v>0</v>
      </c>
      <c r="N17">
        <v>0</v>
      </c>
      <c r="O17">
        <v>6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18</v>
      </c>
      <c r="X17">
        <v>7</v>
      </c>
      <c r="Y17">
        <v>0</v>
      </c>
      <c r="Z17">
        <v>13</v>
      </c>
      <c r="AA17">
        <v>2</v>
      </c>
      <c r="AB17">
        <v>1.266805628</v>
      </c>
      <c r="AC17">
        <v>2431</v>
      </c>
      <c r="AD17">
        <v>0</v>
      </c>
      <c r="AE17">
        <v>0</v>
      </c>
      <c r="AF17">
        <v>270.11111110000002</v>
      </c>
      <c r="AG17">
        <v>810.33333330000005</v>
      </c>
      <c r="AH17">
        <v>0</v>
      </c>
      <c r="AI17">
        <v>347.2857143</v>
      </c>
      <c r="AJ17">
        <v>0</v>
      </c>
      <c r="AK17">
        <v>187</v>
      </c>
      <c r="AL17">
        <v>200</v>
      </c>
    </row>
    <row r="18" spans="1:38" x14ac:dyDescent="0.25">
      <c r="A18">
        <v>5302034</v>
      </c>
      <c r="B18" t="s">
        <v>337</v>
      </c>
      <c r="C18" t="s">
        <v>345</v>
      </c>
      <c r="D18" t="s">
        <v>19</v>
      </c>
      <c r="E18">
        <v>1538</v>
      </c>
      <c r="F18">
        <v>1504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12</v>
      </c>
      <c r="X18">
        <v>0</v>
      </c>
      <c r="Y18">
        <v>0</v>
      </c>
      <c r="Z18">
        <v>8</v>
      </c>
      <c r="AA18">
        <v>2</v>
      </c>
      <c r="AB18">
        <v>1.0226063830000001</v>
      </c>
      <c r="AC18">
        <v>0</v>
      </c>
      <c r="AD18">
        <v>0</v>
      </c>
      <c r="AE18">
        <v>0</v>
      </c>
      <c r="AF18">
        <v>256.33333329999999</v>
      </c>
      <c r="AG18">
        <v>1538</v>
      </c>
      <c r="AH18">
        <v>0</v>
      </c>
      <c r="AI18">
        <v>0</v>
      </c>
      <c r="AJ18">
        <v>0</v>
      </c>
      <c r="AK18">
        <v>192.25</v>
      </c>
      <c r="AL18">
        <v>200</v>
      </c>
    </row>
    <row r="19" spans="1:38" x14ac:dyDescent="0.25">
      <c r="A19">
        <v>5302035</v>
      </c>
      <c r="B19" t="s">
        <v>337</v>
      </c>
      <c r="C19" t="s">
        <v>345</v>
      </c>
      <c r="D19" t="s">
        <v>20</v>
      </c>
      <c r="E19">
        <v>1576</v>
      </c>
      <c r="F19">
        <v>1184</v>
      </c>
      <c r="G19">
        <v>0</v>
      </c>
      <c r="H19">
        <v>0</v>
      </c>
      <c r="I19">
        <v>0</v>
      </c>
      <c r="J19">
        <v>5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</v>
      </c>
      <c r="X19">
        <v>2</v>
      </c>
      <c r="Y19">
        <v>3</v>
      </c>
      <c r="Z19">
        <v>8</v>
      </c>
      <c r="AA19">
        <v>2</v>
      </c>
      <c r="AB19">
        <v>1.331081081</v>
      </c>
      <c r="AC19">
        <v>0</v>
      </c>
      <c r="AD19">
        <v>0</v>
      </c>
      <c r="AE19">
        <v>0</v>
      </c>
      <c r="AF19">
        <v>315.2</v>
      </c>
      <c r="AG19">
        <v>525.33333330000005</v>
      </c>
      <c r="AH19">
        <v>0</v>
      </c>
      <c r="AI19">
        <v>788</v>
      </c>
      <c r="AJ19">
        <v>525.33333330000005</v>
      </c>
      <c r="AK19">
        <v>197</v>
      </c>
      <c r="AL19">
        <v>200</v>
      </c>
    </row>
    <row r="20" spans="1:38" x14ac:dyDescent="0.25">
      <c r="A20">
        <v>5302040</v>
      </c>
      <c r="B20" t="s">
        <v>337</v>
      </c>
      <c r="C20" t="s">
        <v>345</v>
      </c>
      <c r="D20" t="s">
        <v>21</v>
      </c>
      <c r="E20">
        <v>3316</v>
      </c>
      <c r="F20">
        <v>2657</v>
      </c>
      <c r="G20">
        <v>2</v>
      </c>
      <c r="H20">
        <v>0</v>
      </c>
      <c r="I20">
        <v>0</v>
      </c>
      <c r="J20">
        <v>7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</v>
      </c>
      <c r="V20">
        <v>0</v>
      </c>
      <c r="W20">
        <v>16</v>
      </c>
      <c r="X20">
        <v>20</v>
      </c>
      <c r="Y20">
        <v>0</v>
      </c>
      <c r="Z20">
        <v>13</v>
      </c>
      <c r="AA20">
        <v>2</v>
      </c>
      <c r="AB20">
        <v>1.2480240869999999</v>
      </c>
      <c r="AC20">
        <v>1658</v>
      </c>
      <c r="AD20">
        <v>0</v>
      </c>
      <c r="AE20">
        <v>0</v>
      </c>
      <c r="AF20">
        <v>473.7142857</v>
      </c>
      <c r="AG20">
        <v>3316</v>
      </c>
      <c r="AH20">
        <v>0</v>
      </c>
      <c r="AI20">
        <v>165.8</v>
      </c>
      <c r="AJ20">
        <v>0</v>
      </c>
      <c r="AK20">
        <v>255.07692309999999</v>
      </c>
      <c r="AL20">
        <v>200</v>
      </c>
    </row>
    <row r="21" spans="1:38" x14ac:dyDescent="0.25">
      <c r="A21">
        <v>5302041</v>
      </c>
      <c r="B21" t="s">
        <v>337</v>
      </c>
      <c r="C21" t="s">
        <v>345</v>
      </c>
      <c r="D21" t="s">
        <v>22</v>
      </c>
      <c r="E21">
        <v>1891</v>
      </c>
      <c r="F21">
        <v>1672</v>
      </c>
      <c r="G21">
        <v>1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14</v>
      </c>
      <c r="X21">
        <v>2</v>
      </c>
      <c r="Y21">
        <v>1</v>
      </c>
      <c r="Z21">
        <v>9</v>
      </c>
      <c r="AA21">
        <v>2</v>
      </c>
      <c r="AB21">
        <v>1.1309808610000001</v>
      </c>
      <c r="AC21">
        <v>1891</v>
      </c>
      <c r="AD21">
        <v>0</v>
      </c>
      <c r="AE21">
        <v>0</v>
      </c>
      <c r="AF21">
        <v>315.16666670000001</v>
      </c>
      <c r="AG21">
        <v>1891</v>
      </c>
      <c r="AH21">
        <v>0</v>
      </c>
      <c r="AI21">
        <v>945.5</v>
      </c>
      <c r="AJ21">
        <v>1891</v>
      </c>
      <c r="AK21">
        <v>210.11111109999999</v>
      </c>
      <c r="AL21">
        <v>200</v>
      </c>
    </row>
    <row r="22" spans="1:38" x14ac:dyDescent="0.25">
      <c r="A22">
        <v>5302051</v>
      </c>
      <c r="B22" t="s">
        <v>337</v>
      </c>
      <c r="C22" t="s">
        <v>345</v>
      </c>
      <c r="D22" t="s">
        <v>23</v>
      </c>
      <c r="E22">
        <v>2525</v>
      </c>
      <c r="F22">
        <v>1430</v>
      </c>
      <c r="G22">
        <v>2</v>
      </c>
      <c r="H22">
        <v>0</v>
      </c>
      <c r="I22">
        <v>0</v>
      </c>
      <c r="J22">
        <v>5</v>
      </c>
      <c r="K22">
        <v>1</v>
      </c>
      <c r="L22">
        <v>0</v>
      </c>
      <c r="M22">
        <v>0</v>
      </c>
      <c r="N22">
        <v>0</v>
      </c>
      <c r="O22">
        <v>11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16</v>
      </c>
      <c r="X22">
        <v>9</v>
      </c>
      <c r="Y22">
        <v>1</v>
      </c>
      <c r="Z22">
        <v>6</v>
      </c>
      <c r="AA22">
        <v>2</v>
      </c>
      <c r="AB22">
        <v>1.7657342659999999</v>
      </c>
      <c r="AC22">
        <v>1262.5</v>
      </c>
      <c r="AD22">
        <v>0</v>
      </c>
      <c r="AE22">
        <v>0</v>
      </c>
      <c r="AF22">
        <v>505</v>
      </c>
      <c r="AG22">
        <v>2525</v>
      </c>
      <c r="AH22">
        <v>0</v>
      </c>
      <c r="AI22">
        <v>280.55555559999999</v>
      </c>
      <c r="AJ22">
        <v>2525</v>
      </c>
      <c r="AK22">
        <v>420.83333329999999</v>
      </c>
      <c r="AL22">
        <v>200</v>
      </c>
    </row>
    <row r="23" spans="1:38" x14ac:dyDescent="0.25">
      <c r="A23">
        <v>5302052</v>
      </c>
      <c r="B23" t="s">
        <v>337</v>
      </c>
      <c r="C23" t="s">
        <v>345</v>
      </c>
      <c r="D23" t="s">
        <v>24</v>
      </c>
      <c r="E23">
        <v>4552</v>
      </c>
      <c r="F23">
        <v>3986</v>
      </c>
      <c r="G23">
        <v>1</v>
      </c>
      <c r="H23">
        <v>0</v>
      </c>
      <c r="I23">
        <v>0</v>
      </c>
      <c r="J23">
        <v>7</v>
      </c>
      <c r="K23">
        <v>2</v>
      </c>
      <c r="L23">
        <v>2</v>
      </c>
      <c r="M23">
        <v>0</v>
      </c>
      <c r="N23">
        <v>0</v>
      </c>
      <c r="O23">
        <v>6</v>
      </c>
      <c r="P23">
        <v>0</v>
      </c>
      <c r="Q23">
        <v>0</v>
      </c>
      <c r="R23">
        <v>0</v>
      </c>
      <c r="S23">
        <v>2</v>
      </c>
      <c r="T23">
        <v>0</v>
      </c>
      <c r="U23">
        <v>2</v>
      </c>
      <c r="V23">
        <v>0</v>
      </c>
      <c r="W23">
        <v>20</v>
      </c>
      <c r="X23">
        <v>7</v>
      </c>
      <c r="Y23">
        <v>1</v>
      </c>
      <c r="Z23">
        <v>20</v>
      </c>
      <c r="AA23">
        <v>2</v>
      </c>
      <c r="AB23">
        <v>1.1419969889999999</v>
      </c>
      <c r="AC23">
        <v>4552</v>
      </c>
      <c r="AD23">
        <v>0</v>
      </c>
      <c r="AE23">
        <v>0</v>
      </c>
      <c r="AF23">
        <v>650.2857143</v>
      </c>
      <c r="AG23">
        <v>2276</v>
      </c>
      <c r="AH23">
        <v>2276</v>
      </c>
      <c r="AI23">
        <v>650.2857143</v>
      </c>
      <c r="AJ23">
        <v>4552</v>
      </c>
      <c r="AK23">
        <v>227.6</v>
      </c>
      <c r="AL23">
        <v>200</v>
      </c>
    </row>
    <row r="24" spans="1:38" x14ac:dyDescent="0.25">
      <c r="A24">
        <v>5302060</v>
      </c>
      <c r="B24" t="s">
        <v>337</v>
      </c>
      <c r="C24" t="s">
        <v>345</v>
      </c>
      <c r="D24" t="s">
        <v>25</v>
      </c>
      <c r="E24">
        <v>5003</v>
      </c>
      <c r="F24">
        <v>4250</v>
      </c>
      <c r="G24">
        <v>3</v>
      </c>
      <c r="H24">
        <v>0</v>
      </c>
      <c r="I24">
        <v>0</v>
      </c>
      <c r="J24">
        <v>5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13</v>
      </c>
      <c r="X24">
        <v>23</v>
      </c>
      <c r="Y24">
        <v>2</v>
      </c>
      <c r="Z24">
        <v>13</v>
      </c>
      <c r="AA24">
        <v>1.8571428569999999</v>
      </c>
      <c r="AB24">
        <v>1.1771764709999999</v>
      </c>
      <c r="AC24">
        <v>1667.666667</v>
      </c>
      <c r="AD24">
        <v>0</v>
      </c>
      <c r="AE24">
        <v>0</v>
      </c>
      <c r="AF24">
        <v>1000.6</v>
      </c>
      <c r="AG24">
        <v>2501.5</v>
      </c>
      <c r="AH24">
        <v>0</v>
      </c>
      <c r="AI24">
        <v>217.52173909999999</v>
      </c>
      <c r="AJ24">
        <v>2501.5</v>
      </c>
      <c r="AK24">
        <v>384.84615380000002</v>
      </c>
      <c r="AL24">
        <v>185.7142857</v>
      </c>
    </row>
    <row r="25" spans="1:38" x14ac:dyDescent="0.25">
      <c r="A25">
        <v>5302061</v>
      </c>
      <c r="B25" t="s">
        <v>337</v>
      </c>
      <c r="C25" t="s">
        <v>345</v>
      </c>
      <c r="D25" t="s">
        <v>26</v>
      </c>
      <c r="E25">
        <v>1051</v>
      </c>
      <c r="F25">
        <v>898</v>
      </c>
      <c r="G25">
        <v>0</v>
      </c>
      <c r="H25">
        <v>0</v>
      </c>
      <c r="I25">
        <v>0</v>
      </c>
      <c r="J25">
        <v>4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</v>
      </c>
      <c r="T25">
        <v>0</v>
      </c>
      <c r="U25">
        <v>7</v>
      </c>
      <c r="V25">
        <v>0</v>
      </c>
      <c r="W25">
        <v>12</v>
      </c>
      <c r="X25">
        <v>0</v>
      </c>
      <c r="Y25">
        <v>0</v>
      </c>
      <c r="Z25">
        <v>1</v>
      </c>
      <c r="AA25">
        <v>2</v>
      </c>
      <c r="AB25">
        <v>1.1703786190000001</v>
      </c>
      <c r="AC25">
        <v>0</v>
      </c>
      <c r="AD25">
        <v>0</v>
      </c>
      <c r="AE25">
        <v>0</v>
      </c>
      <c r="AF25">
        <v>262.75</v>
      </c>
      <c r="AG25">
        <v>1051</v>
      </c>
      <c r="AH25">
        <v>0</v>
      </c>
      <c r="AI25">
        <v>0</v>
      </c>
      <c r="AJ25">
        <v>0</v>
      </c>
      <c r="AK25">
        <v>1051</v>
      </c>
      <c r="AL25">
        <v>200</v>
      </c>
    </row>
    <row r="26" spans="1:38" x14ac:dyDescent="0.25">
      <c r="A26">
        <v>5302070</v>
      </c>
      <c r="B26" t="s">
        <v>337</v>
      </c>
      <c r="C26" t="s">
        <v>345</v>
      </c>
      <c r="D26" t="s">
        <v>27</v>
      </c>
      <c r="E26">
        <v>7950</v>
      </c>
      <c r="F26">
        <v>7521</v>
      </c>
      <c r="G26">
        <v>9</v>
      </c>
      <c r="H26">
        <v>2</v>
      </c>
      <c r="I26">
        <v>2</v>
      </c>
      <c r="J26">
        <v>6</v>
      </c>
      <c r="K26">
        <v>5</v>
      </c>
      <c r="L26">
        <v>7</v>
      </c>
      <c r="M26">
        <v>7</v>
      </c>
      <c r="N26">
        <v>0</v>
      </c>
      <c r="O26">
        <v>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</v>
      </c>
      <c r="X26">
        <v>1</v>
      </c>
      <c r="Y26">
        <v>1</v>
      </c>
      <c r="Z26">
        <v>2</v>
      </c>
      <c r="AA26">
        <v>2</v>
      </c>
      <c r="AB26">
        <v>1.057040287</v>
      </c>
      <c r="AC26">
        <v>883.33333330000005</v>
      </c>
      <c r="AD26">
        <v>3975</v>
      </c>
      <c r="AE26">
        <v>3975</v>
      </c>
      <c r="AF26">
        <v>1325</v>
      </c>
      <c r="AG26">
        <v>1590</v>
      </c>
      <c r="AH26">
        <v>1135.7142859999999</v>
      </c>
      <c r="AI26">
        <v>7950</v>
      </c>
      <c r="AJ26">
        <v>7950</v>
      </c>
      <c r="AK26">
        <v>3975</v>
      </c>
      <c r="AL26">
        <v>200</v>
      </c>
    </row>
    <row r="27" spans="1:38" x14ac:dyDescent="0.25">
      <c r="A27">
        <v>5302071</v>
      </c>
      <c r="B27" t="s">
        <v>337</v>
      </c>
      <c r="C27" t="s">
        <v>345</v>
      </c>
      <c r="D27" t="s">
        <v>28</v>
      </c>
      <c r="E27">
        <v>7365</v>
      </c>
      <c r="F27">
        <v>7063</v>
      </c>
      <c r="G27">
        <v>3</v>
      </c>
      <c r="H27">
        <v>2</v>
      </c>
      <c r="I27">
        <v>1</v>
      </c>
      <c r="J27">
        <v>6</v>
      </c>
      <c r="K27">
        <v>0</v>
      </c>
      <c r="L27">
        <v>2</v>
      </c>
      <c r="M27">
        <v>0</v>
      </c>
      <c r="N27">
        <v>0</v>
      </c>
      <c r="O27">
        <v>23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16</v>
      </c>
      <c r="X27">
        <v>0</v>
      </c>
      <c r="Y27">
        <v>0</v>
      </c>
      <c r="Z27">
        <v>0</v>
      </c>
      <c r="AA27">
        <v>2</v>
      </c>
      <c r="AB27">
        <v>1.0427580350000001</v>
      </c>
      <c r="AC27">
        <v>2455</v>
      </c>
      <c r="AD27">
        <v>3682.5</v>
      </c>
      <c r="AE27">
        <v>7365</v>
      </c>
      <c r="AF27">
        <v>1227.5</v>
      </c>
      <c r="AG27">
        <v>0</v>
      </c>
      <c r="AH27">
        <v>3682.5</v>
      </c>
      <c r="AI27">
        <v>0</v>
      </c>
      <c r="AJ27">
        <v>0</v>
      </c>
      <c r="AK27">
        <v>0</v>
      </c>
      <c r="AL27">
        <v>200</v>
      </c>
    </row>
    <row r="28" spans="1:38" x14ac:dyDescent="0.25">
      <c r="A28">
        <v>5302080</v>
      </c>
      <c r="B28" t="s">
        <v>337</v>
      </c>
      <c r="C28" t="s">
        <v>345</v>
      </c>
      <c r="D28" t="s">
        <v>29</v>
      </c>
      <c r="E28">
        <v>1648</v>
      </c>
      <c r="F28">
        <v>1538</v>
      </c>
      <c r="G28">
        <v>1</v>
      </c>
      <c r="H28">
        <v>0</v>
      </c>
      <c r="I28">
        <v>0</v>
      </c>
      <c r="J28">
        <v>3</v>
      </c>
      <c r="K28">
        <v>2</v>
      </c>
      <c r="L28">
        <v>0</v>
      </c>
      <c r="M28">
        <v>1</v>
      </c>
      <c r="N28">
        <v>0</v>
      </c>
      <c r="O28">
        <v>5</v>
      </c>
      <c r="P28">
        <v>0</v>
      </c>
      <c r="Q28">
        <v>0</v>
      </c>
      <c r="R28">
        <v>0</v>
      </c>
      <c r="S28">
        <v>3</v>
      </c>
      <c r="T28">
        <v>0</v>
      </c>
      <c r="U28">
        <v>0</v>
      </c>
      <c r="V28">
        <v>0</v>
      </c>
      <c r="W28">
        <v>14</v>
      </c>
      <c r="X28">
        <v>10</v>
      </c>
      <c r="Y28">
        <v>2</v>
      </c>
      <c r="Z28">
        <v>0</v>
      </c>
      <c r="AA28">
        <v>2</v>
      </c>
      <c r="AB28">
        <v>1.0715214559999999</v>
      </c>
      <c r="AC28">
        <v>1648</v>
      </c>
      <c r="AD28">
        <v>0</v>
      </c>
      <c r="AE28">
        <v>0</v>
      </c>
      <c r="AF28">
        <v>549.33333330000005</v>
      </c>
      <c r="AG28">
        <v>824</v>
      </c>
      <c r="AH28">
        <v>0</v>
      </c>
      <c r="AI28">
        <v>164.8</v>
      </c>
      <c r="AJ28">
        <v>824</v>
      </c>
      <c r="AK28">
        <v>0</v>
      </c>
      <c r="AL28">
        <v>200</v>
      </c>
    </row>
    <row r="29" spans="1:38" x14ac:dyDescent="0.25">
      <c r="A29">
        <v>5302081</v>
      </c>
      <c r="B29" t="s">
        <v>337</v>
      </c>
      <c r="C29" t="s">
        <v>345</v>
      </c>
      <c r="D29" t="s">
        <v>30</v>
      </c>
      <c r="E29">
        <v>2213</v>
      </c>
      <c r="F29">
        <v>2213</v>
      </c>
      <c r="G29">
        <v>3</v>
      </c>
      <c r="H29">
        <v>0</v>
      </c>
      <c r="I29">
        <v>0</v>
      </c>
      <c r="J29">
        <v>6</v>
      </c>
      <c r="K29">
        <v>3</v>
      </c>
      <c r="L29">
        <v>0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6</v>
      </c>
      <c r="V29">
        <v>0</v>
      </c>
      <c r="W29">
        <v>9</v>
      </c>
      <c r="X29">
        <v>0</v>
      </c>
      <c r="Y29">
        <v>0</v>
      </c>
      <c r="Z29">
        <v>1</v>
      </c>
      <c r="AA29">
        <v>1.8</v>
      </c>
      <c r="AB29">
        <v>1</v>
      </c>
      <c r="AC29">
        <v>737.66666669999995</v>
      </c>
      <c r="AD29">
        <v>0</v>
      </c>
      <c r="AE29">
        <v>0</v>
      </c>
      <c r="AF29">
        <v>368.83333329999999</v>
      </c>
      <c r="AG29">
        <v>737.66666669999995</v>
      </c>
      <c r="AH29">
        <v>0</v>
      </c>
      <c r="AI29">
        <v>0</v>
      </c>
      <c r="AJ29">
        <v>0</v>
      </c>
      <c r="AK29">
        <v>2213</v>
      </c>
      <c r="AL29">
        <v>180</v>
      </c>
    </row>
    <row r="30" spans="1:38" x14ac:dyDescent="0.25">
      <c r="A30">
        <v>5303100</v>
      </c>
      <c r="B30" t="s">
        <v>337</v>
      </c>
      <c r="C30" t="s">
        <v>364</v>
      </c>
      <c r="D30" t="s">
        <v>31</v>
      </c>
      <c r="E30">
        <v>1951</v>
      </c>
      <c r="F30">
        <v>1928</v>
      </c>
      <c r="G30">
        <v>2</v>
      </c>
      <c r="H30">
        <v>0</v>
      </c>
      <c r="I30">
        <v>0</v>
      </c>
      <c r="J30">
        <v>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16</v>
      </c>
      <c r="X30">
        <v>18</v>
      </c>
      <c r="Y30">
        <v>0</v>
      </c>
      <c r="Z30">
        <v>13</v>
      </c>
      <c r="AA30">
        <v>2</v>
      </c>
      <c r="AB30">
        <v>1.011929461</v>
      </c>
      <c r="AC30">
        <v>975.5</v>
      </c>
      <c r="AD30">
        <v>0</v>
      </c>
      <c r="AE30">
        <v>0</v>
      </c>
      <c r="AF30">
        <v>243.875</v>
      </c>
      <c r="AG30">
        <v>0</v>
      </c>
      <c r="AH30">
        <v>0</v>
      </c>
      <c r="AI30">
        <v>108.3888889</v>
      </c>
      <c r="AJ30">
        <v>0</v>
      </c>
      <c r="AK30">
        <v>150.07692309999999</v>
      </c>
      <c r="AL30">
        <v>200</v>
      </c>
    </row>
    <row r="31" spans="1:38" x14ac:dyDescent="0.25">
      <c r="A31">
        <v>5303101</v>
      </c>
      <c r="B31" t="s">
        <v>337</v>
      </c>
      <c r="C31" t="s">
        <v>364</v>
      </c>
      <c r="D31" t="s">
        <v>32</v>
      </c>
      <c r="E31">
        <v>1499</v>
      </c>
      <c r="F31">
        <v>1467</v>
      </c>
      <c r="G31">
        <v>1</v>
      </c>
      <c r="H31">
        <v>0</v>
      </c>
      <c r="I31">
        <v>0</v>
      </c>
      <c r="J31">
        <v>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5</v>
      </c>
      <c r="V31">
        <v>0</v>
      </c>
      <c r="W31">
        <v>12</v>
      </c>
      <c r="X31">
        <v>7</v>
      </c>
      <c r="Y31">
        <v>0</v>
      </c>
      <c r="Z31">
        <v>10</v>
      </c>
      <c r="AA31">
        <v>2</v>
      </c>
      <c r="AB31">
        <v>1.021813224</v>
      </c>
      <c r="AC31">
        <v>1499</v>
      </c>
      <c r="AD31">
        <v>0</v>
      </c>
      <c r="AE31">
        <v>0</v>
      </c>
      <c r="AF31">
        <v>249.83333329999999</v>
      </c>
      <c r="AG31">
        <v>0</v>
      </c>
      <c r="AH31">
        <v>0</v>
      </c>
      <c r="AI31">
        <v>214.14285709999999</v>
      </c>
      <c r="AJ31">
        <v>0</v>
      </c>
      <c r="AK31">
        <v>149.9</v>
      </c>
      <c r="AL31">
        <v>200</v>
      </c>
    </row>
    <row r="32" spans="1:38" x14ac:dyDescent="0.25">
      <c r="A32">
        <v>5303110</v>
      </c>
      <c r="B32" t="s">
        <v>337</v>
      </c>
      <c r="C32" t="s">
        <v>364</v>
      </c>
      <c r="D32" t="s">
        <v>33</v>
      </c>
      <c r="E32">
        <v>4129</v>
      </c>
      <c r="F32">
        <v>4115</v>
      </c>
      <c r="G32">
        <v>7</v>
      </c>
      <c r="H32">
        <v>1</v>
      </c>
      <c r="I32">
        <v>0</v>
      </c>
      <c r="J32">
        <v>14</v>
      </c>
      <c r="K32">
        <v>0</v>
      </c>
      <c r="L32">
        <v>0</v>
      </c>
      <c r="M32">
        <v>2</v>
      </c>
      <c r="N32">
        <v>0</v>
      </c>
      <c r="O32">
        <v>1</v>
      </c>
      <c r="P32">
        <v>0</v>
      </c>
      <c r="Q32">
        <v>3</v>
      </c>
      <c r="R32">
        <v>0</v>
      </c>
      <c r="S32">
        <v>0</v>
      </c>
      <c r="T32">
        <v>0</v>
      </c>
      <c r="U32">
        <v>3</v>
      </c>
      <c r="V32">
        <v>0</v>
      </c>
      <c r="W32">
        <v>23</v>
      </c>
      <c r="X32">
        <v>31</v>
      </c>
      <c r="Y32">
        <v>0</v>
      </c>
      <c r="Z32">
        <v>28</v>
      </c>
      <c r="AA32">
        <v>1.9166666670000001</v>
      </c>
      <c r="AB32">
        <v>1.0034021870000001</v>
      </c>
      <c r="AC32">
        <v>589.85714289999999</v>
      </c>
      <c r="AD32">
        <v>4129</v>
      </c>
      <c r="AE32">
        <v>0</v>
      </c>
      <c r="AF32">
        <v>294.92857140000001</v>
      </c>
      <c r="AG32">
        <v>0</v>
      </c>
      <c r="AH32">
        <v>0</v>
      </c>
      <c r="AI32">
        <v>133.1935484</v>
      </c>
      <c r="AJ32">
        <v>0</v>
      </c>
      <c r="AK32">
        <v>147.4642857</v>
      </c>
      <c r="AL32">
        <v>191.66666670000001</v>
      </c>
    </row>
    <row r="33" spans="1:38" x14ac:dyDescent="0.25">
      <c r="A33">
        <v>5303111</v>
      </c>
      <c r="B33" t="s">
        <v>337</v>
      </c>
      <c r="C33" t="s">
        <v>364</v>
      </c>
      <c r="D33" t="s">
        <v>34</v>
      </c>
      <c r="E33">
        <v>2707</v>
      </c>
      <c r="F33">
        <v>2516</v>
      </c>
      <c r="G33">
        <v>3</v>
      </c>
      <c r="H33">
        <v>0</v>
      </c>
      <c r="I33">
        <v>0</v>
      </c>
      <c r="J33">
        <v>11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22</v>
      </c>
      <c r="X33">
        <v>20</v>
      </c>
      <c r="Y33">
        <v>0</v>
      </c>
      <c r="Z33">
        <v>1</v>
      </c>
      <c r="AA33">
        <v>2</v>
      </c>
      <c r="AB33">
        <v>1.0759141489999999</v>
      </c>
      <c r="AC33">
        <v>902.33333330000005</v>
      </c>
      <c r="AD33">
        <v>0</v>
      </c>
      <c r="AE33">
        <v>0</v>
      </c>
      <c r="AF33">
        <v>246.0909091</v>
      </c>
      <c r="AG33">
        <v>0</v>
      </c>
      <c r="AH33">
        <v>0</v>
      </c>
      <c r="AI33">
        <v>135.35</v>
      </c>
      <c r="AJ33">
        <v>0</v>
      </c>
      <c r="AK33">
        <v>2707</v>
      </c>
      <c r="AL33">
        <v>200</v>
      </c>
    </row>
    <row r="34" spans="1:38" x14ac:dyDescent="0.25">
      <c r="A34">
        <v>5303120</v>
      </c>
      <c r="B34" t="s">
        <v>337</v>
      </c>
      <c r="C34" t="s">
        <v>364</v>
      </c>
      <c r="D34" t="s">
        <v>35</v>
      </c>
      <c r="E34">
        <v>8521</v>
      </c>
      <c r="F34">
        <v>8055</v>
      </c>
      <c r="G34">
        <v>11</v>
      </c>
      <c r="H34">
        <v>5</v>
      </c>
      <c r="I34">
        <v>0</v>
      </c>
      <c r="J34">
        <v>11</v>
      </c>
      <c r="K34">
        <v>0</v>
      </c>
      <c r="L34">
        <v>7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16</v>
      </c>
      <c r="X34">
        <v>6</v>
      </c>
      <c r="Y34">
        <v>1</v>
      </c>
      <c r="Z34">
        <v>31</v>
      </c>
      <c r="AA34">
        <v>2</v>
      </c>
      <c r="AB34">
        <v>1.057852266</v>
      </c>
      <c r="AC34">
        <v>774.63636359999998</v>
      </c>
      <c r="AD34">
        <v>1704.2</v>
      </c>
      <c r="AE34">
        <v>0</v>
      </c>
      <c r="AF34">
        <v>774.63636359999998</v>
      </c>
      <c r="AG34">
        <v>0</v>
      </c>
      <c r="AH34">
        <v>1217.2857140000001</v>
      </c>
      <c r="AI34">
        <v>1420.166667</v>
      </c>
      <c r="AJ34">
        <v>8521</v>
      </c>
      <c r="AK34">
        <v>274.87096769999999</v>
      </c>
      <c r="AL34">
        <v>200</v>
      </c>
    </row>
    <row r="35" spans="1:38" x14ac:dyDescent="0.25">
      <c r="A35">
        <v>5303121</v>
      </c>
      <c r="B35" t="s">
        <v>337</v>
      </c>
      <c r="C35" t="s">
        <v>364</v>
      </c>
      <c r="D35" t="s">
        <v>36</v>
      </c>
      <c r="E35">
        <v>3871</v>
      </c>
      <c r="F35">
        <v>3714</v>
      </c>
      <c r="G35">
        <v>3</v>
      </c>
      <c r="H35">
        <v>4</v>
      </c>
      <c r="I35">
        <v>0</v>
      </c>
      <c r="J35">
        <v>12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16</v>
      </c>
      <c r="X35">
        <v>14</v>
      </c>
      <c r="Y35">
        <v>0</v>
      </c>
      <c r="Z35">
        <v>28</v>
      </c>
      <c r="AA35">
        <v>2</v>
      </c>
      <c r="AB35">
        <v>1.042272482</v>
      </c>
      <c r="AC35">
        <v>1290.333333</v>
      </c>
      <c r="AD35">
        <v>967.75</v>
      </c>
      <c r="AE35">
        <v>0</v>
      </c>
      <c r="AF35">
        <v>322.58333329999999</v>
      </c>
      <c r="AG35">
        <v>0</v>
      </c>
      <c r="AH35">
        <v>0</v>
      </c>
      <c r="AI35">
        <v>276.5</v>
      </c>
      <c r="AJ35">
        <v>0</v>
      </c>
      <c r="AK35">
        <v>138.25</v>
      </c>
      <c r="AL35">
        <v>200</v>
      </c>
    </row>
    <row r="36" spans="1:38" x14ac:dyDescent="0.25">
      <c r="A36">
        <v>5303130</v>
      </c>
      <c r="B36" t="s">
        <v>337</v>
      </c>
      <c r="C36" t="s">
        <v>364</v>
      </c>
      <c r="D36" t="s">
        <v>37</v>
      </c>
      <c r="E36">
        <v>4055</v>
      </c>
      <c r="F36">
        <v>3893</v>
      </c>
      <c r="G36">
        <v>8</v>
      </c>
      <c r="H36">
        <v>0</v>
      </c>
      <c r="I36">
        <v>0</v>
      </c>
      <c r="J36">
        <v>11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18</v>
      </c>
      <c r="X36">
        <v>30</v>
      </c>
      <c r="Y36">
        <v>0</v>
      </c>
      <c r="Z36">
        <v>0</v>
      </c>
      <c r="AA36">
        <v>2</v>
      </c>
      <c r="AB36">
        <v>1.041613152</v>
      </c>
      <c r="AC36">
        <v>506.875</v>
      </c>
      <c r="AD36">
        <v>0</v>
      </c>
      <c r="AE36">
        <v>0</v>
      </c>
      <c r="AF36">
        <v>368.63636359999998</v>
      </c>
      <c r="AG36">
        <v>0</v>
      </c>
      <c r="AH36">
        <v>0</v>
      </c>
      <c r="AI36">
        <v>135.16666670000001</v>
      </c>
      <c r="AJ36">
        <v>0</v>
      </c>
      <c r="AK36">
        <v>0</v>
      </c>
      <c r="AL36">
        <v>200</v>
      </c>
    </row>
    <row r="37" spans="1:38" x14ac:dyDescent="0.25">
      <c r="A37">
        <v>5303131</v>
      </c>
      <c r="B37" t="s">
        <v>337</v>
      </c>
      <c r="C37" t="s">
        <v>364</v>
      </c>
      <c r="D37" t="s">
        <v>38</v>
      </c>
      <c r="E37">
        <v>4215</v>
      </c>
      <c r="F37">
        <v>3712</v>
      </c>
      <c r="G37">
        <v>5</v>
      </c>
      <c r="H37">
        <v>0</v>
      </c>
      <c r="I37">
        <v>0</v>
      </c>
      <c r="J37">
        <v>8</v>
      </c>
      <c r="K37">
        <v>2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</v>
      </c>
      <c r="X37">
        <v>21</v>
      </c>
      <c r="Y37">
        <v>1</v>
      </c>
      <c r="Z37">
        <v>0</v>
      </c>
      <c r="AA37">
        <v>2</v>
      </c>
      <c r="AB37">
        <v>1.135506466</v>
      </c>
      <c r="AC37">
        <v>843</v>
      </c>
      <c r="AD37">
        <v>0</v>
      </c>
      <c r="AE37">
        <v>0</v>
      </c>
      <c r="AF37">
        <v>526.875</v>
      </c>
      <c r="AG37">
        <v>2107.5</v>
      </c>
      <c r="AH37">
        <v>0</v>
      </c>
      <c r="AI37">
        <v>200.7142857</v>
      </c>
      <c r="AJ37">
        <v>4215</v>
      </c>
      <c r="AK37">
        <v>0</v>
      </c>
      <c r="AL37">
        <v>200</v>
      </c>
    </row>
    <row r="38" spans="1:38" x14ac:dyDescent="0.25">
      <c r="A38">
        <v>5303132</v>
      </c>
      <c r="B38" t="s">
        <v>337</v>
      </c>
      <c r="C38" t="s">
        <v>364</v>
      </c>
      <c r="D38" t="s">
        <v>39</v>
      </c>
      <c r="E38">
        <v>2790</v>
      </c>
      <c r="F38">
        <v>2391</v>
      </c>
      <c r="G38">
        <v>4</v>
      </c>
      <c r="H38">
        <v>0</v>
      </c>
      <c r="I38">
        <v>0</v>
      </c>
      <c r="J38">
        <v>7</v>
      </c>
      <c r="K38">
        <v>2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10</v>
      </c>
      <c r="X38">
        <v>15</v>
      </c>
      <c r="Y38">
        <v>1</v>
      </c>
      <c r="Z38">
        <v>0</v>
      </c>
      <c r="AA38">
        <v>2</v>
      </c>
      <c r="AB38">
        <v>1.1668757839999999</v>
      </c>
      <c r="AC38">
        <v>697.5</v>
      </c>
      <c r="AD38">
        <v>0</v>
      </c>
      <c r="AE38">
        <v>0</v>
      </c>
      <c r="AF38">
        <v>398.57142859999999</v>
      </c>
      <c r="AG38">
        <v>1395</v>
      </c>
      <c r="AH38">
        <v>2790</v>
      </c>
      <c r="AI38">
        <v>186</v>
      </c>
      <c r="AJ38">
        <v>2790</v>
      </c>
      <c r="AK38">
        <v>0</v>
      </c>
      <c r="AL38">
        <v>200</v>
      </c>
    </row>
    <row r="39" spans="1:38" x14ac:dyDescent="0.25">
      <c r="A39">
        <v>5303133</v>
      </c>
      <c r="B39" t="s">
        <v>337</v>
      </c>
      <c r="C39" t="s">
        <v>364</v>
      </c>
      <c r="D39" t="s">
        <v>40</v>
      </c>
      <c r="E39">
        <v>2087</v>
      </c>
      <c r="F39">
        <v>1778</v>
      </c>
      <c r="G39">
        <v>3</v>
      </c>
      <c r="H39">
        <v>0</v>
      </c>
      <c r="I39">
        <v>0</v>
      </c>
      <c r="J39">
        <v>5</v>
      </c>
      <c r="K39">
        <v>1</v>
      </c>
      <c r="L39">
        <v>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8</v>
      </c>
      <c r="X39">
        <v>15</v>
      </c>
      <c r="Y39">
        <v>1</v>
      </c>
      <c r="Z39">
        <v>0</v>
      </c>
      <c r="AA39">
        <v>2</v>
      </c>
      <c r="AB39">
        <v>1.1737907759999999</v>
      </c>
      <c r="AC39">
        <v>695.66666669999995</v>
      </c>
      <c r="AD39">
        <v>0</v>
      </c>
      <c r="AE39">
        <v>0</v>
      </c>
      <c r="AF39">
        <v>417.4</v>
      </c>
      <c r="AG39">
        <v>2087</v>
      </c>
      <c r="AH39">
        <v>0</v>
      </c>
      <c r="AI39">
        <v>139.1333333</v>
      </c>
      <c r="AJ39">
        <v>2087</v>
      </c>
      <c r="AK39">
        <v>0</v>
      </c>
      <c r="AL39">
        <v>200</v>
      </c>
    </row>
    <row r="40" spans="1:38" x14ac:dyDescent="0.25">
      <c r="A40">
        <v>5303140</v>
      </c>
      <c r="B40" t="s">
        <v>337</v>
      </c>
      <c r="C40" t="s">
        <v>364</v>
      </c>
      <c r="D40" t="s">
        <v>41</v>
      </c>
      <c r="E40">
        <v>10385</v>
      </c>
      <c r="F40">
        <v>9644</v>
      </c>
      <c r="G40">
        <v>6</v>
      </c>
      <c r="H40">
        <v>1</v>
      </c>
      <c r="I40">
        <v>1</v>
      </c>
      <c r="J40">
        <v>15</v>
      </c>
      <c r="K40">
        <v>4</v>
      </c>
      <c r="L40">
        <v>3</v>
      </c>
      <c r="M40">
        <v>0</v>
      </c>
      <c r="N40">
        <v>0</v>
      </c>
      <c r="O40">
        <v>5</v>
      </c>
      <c r="P40">
        <v>2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26</v>
      </c>
      <c r="X40">
        <v>26</v>
      </c>
      <c r="Y40">
        <v>1</v>
      </c>
      <c r="Z40">
        <v>11</v>
      </c>
      <c r="AA40">
        <v>2</v>
      </c>
      <c r="AB40">
        <v>1.076835338</v>
      </c>
      <c r="AC40">
        <v>1730.833333</v>
      </c>
      <c r="AD40">
        <v>10385</v>
      </c>
      <c r="AE40">
        <v>10385</v>
      </c>
      <c r="AF40">
        <v>692.33333330000005</v>
      </c>
      <c r="AG40">
        <v>2596.25</v>
      </c>
      <c r="AH40">
        <v>3461.666667</v>
      </c>
      <c r="AI40">
        <v>399.42307690000001</v>
      </c>
      <c r="AJ40">
        <v>10385</v>
      </c>
      <c r="AK40">
        <v>944.09090909999998</v>
      </c>
      <c r="AL40">
        <v>200</v>
      </c>
    </row>
    <row r="41" spans="1:38" x14ac:dyDescent="0.25">
      <c r="A41">
        <v>5303141</v>
      </c>
      <c r="B41" t="s">
        <v>337</v>
      </c>
      <c r="C41" t="s">
        <v>364</v>
      </c>
      <c r="D41" t="s">
        <v>42</v>
      </c>
      <c r="E41">
        <v>3835</v>
      </c>
      <c r="F41">
        <v>2837</v>
      </c>
      <c r="G41">
        <v>5</v>
      </c>
      <c r="H41">
        <v>0</v>
      </c>
      <c r="I41">
        <v>0</v>
      </c>
      <c r="J41">
        <v>10</v>
      </c>
      <c r="K41">
        <v>2</v>
      </c>
      <c r="L41">
        <v>0</v>
      </c>
      <c r="M41">
        <v>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</v>
      </c>
      <c r="X41">
        <v>18</v>
      </c>
      <c r="Y41">
        <v>2</v>
      </c>
      <c r="Z41">
        <v>4</v>
      </c>
      <c r="AA41">
        <v>2</v>
      </c>
      <c r="AB41">
        <v>1.351780049</v>
      </c>
      <c r="AC41">
        <v>767</v>
      </c>
      <c r="AD41">
        <v>0</v>
      </c>
      <c r="AE41">
        <v>0</v>
      </c>
      <c r="AF41">
        <v>383.5</v>
      </c>
      <c r="AG41">
        <v>1917.5</v>
      </c>
      <c r="AH41">
        <v>0</v>
      </c>
      <c r="AI41">
        <v>213.05555559999999</v>
      </c>
      <c r="AJ41">
        <v>1917.5</v>
      </c>
      <c r="AK41">
        <v>958.75</v>
      </c>
      <c r="AL41">
        <v>200</v>
      </c>
    </row>
    <row r="42" spans="1:38" x14ac:dyDescent="0.25">
      <c r="A42">
        <v>5303142</v>
      </c>
      <c r="B42" t="s">
        <v>337</v>
      </c>
      <c r="C42" t="s">
        <v>364</v>
      </c>
      <c r="D42" t="s">
        <v>43</v>
      </c>
      <c r="E42">
        <v>2103</v>
      </c>
      <c r="F42">
        <v>1922</v>
      </c>
      <c r="G42">
        <v>2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14</v>
      </c>
      <c r="X42">
        <v>36</v>
      </c>
      <c r="Y42">
        <v>0</v>
      </c>
      <c r="Z42">
        <v>3</v>
      </c>
      <c r="AA42">
        <v>2</v>
      </c>
      <c r="AB42">
        <v>1.0941727370000001</v>
      </c>
      <c r="AC42">
        <v>1051.5</v>
      </c>
      <c r="AD42">
        <v>0</v>
      </c>
      <c r="AE42">
        <v>0</v>
      </c>
      <c r="AF42">
        <v>350.5</v>
      </c>
      <c r="AG42">
        <v>2103</v>
      </c>
      <c r="AH42">
        <v>0</v>
      </c>
      <c r="AI42">
        <v>58.416666669999998</v>
      </c>
      <c r="AJ42">
        <v>0</v>
      </c>
      <c r="AK42">
        <v>701</v>
      </c>
      <c r="AL42">
        <v>200</v>
      </c>
    </row>
    <row r="43" spans="1:38" x14ac:dyDescent="0.25">
      <c r="A43">
        <v>5303150</v>
      </c>
      <c r="B43" t="s">
        <v>337</v>
      </c>
      <c r="C43" t="s">
        <v>364</v>
      </c>
      <c r="D43" t="s">
        <v>44</v>
      </c>
      <c r="E43">
        <v>3726</v>
      </c>
      <c r="F43">
        <v>3350</v>
      </c>
      <c r="G43">
        <v>5</v>
      </c>
      <c r="H43">
        <v>0</v>
      </c>
      <c r="I43">
        <v>0</v>
      </c>
      <c r="J43">
        <v>6</v>
      </c>
      <c r="K43">
        <v>3</v>
      </c>
      <c r="L43">
        <v>0</v>
      </c>
      <c r="M43">
        <v>1</v>
      </c>
      <c r="N43">
        <v>0</v>
      </c>
      <c r="O43">
        <v>1</v>
      </c>
      <c r="P43">
        <v>0</v>
      </c>
      <c r="Q43">
        <v>3</v>
      </c>
      <c r="R43">
        <v>0</v>
      </c>
      <c r="S43">
        <v>1</v>
      </c>
      <c r="T43">
        <v>0</v>
      </c>
      <c r="U43">
        <v>0</v>
      </c>
      <c r="V43">
        <v>0</v>
      </c>
      <c r="W43">
        <v>13</v>
      </c>
      <c r="X43">
        <v>17</v>
      </c>
      <c r="Y43">
        <v>1</v>
      </c>
      <c r="Z43">
        <v>11</v>
      </c>
      <c r="AA43">
        <v>1.8571428569999999</v>
      </c>
      <c r="AB43">
        <v>1.1122388059999999</v>
      </c>
      <c r="AC43">
        <v>745.2</v>
      </c>
      <c r="AD43">
        <v>0</v>
      </c>
      <c r="AE43">
        <v>0</v>
      </c>
      <c r="AF43">
        <v>621</v>
      </c>
      <c r="AG43">
        <v>1242</v>
      </c>
      <c r="AH43">
        <v>0</v>
      </c>
      <c r="AI43">
        <v>219.17647059999999</v>
      </c>
      <c r="AJ43">
        <v>3726</v>
      </c>
      <c r="AK43">
        <v>338.72727270000001</v>
      </c>
      <c r="AL43">
        <v>185.7142857</v>
      </c>
    </row>
    <row r="44" spans="1:38" x14ac:dyDescent="0.25">
      <c r="A44">
        <v>5303160</v>
      </c>
      <c r="B44" t="s">
        <v>337</v>
      </c>
      <c r="C44" t="s">
        <v>364</v>
      </c>
      <c r="D44" t="s">
        <v>45</v>
      </c>
      <c r="E44">
        <v>6126</v>
      </c>
      <c r="F44">
        <v>5154</v>
      </c>
      <c r="G44">
        <v>7</v>
      </c>
      <c r="H44">
        <v>0</v>
      </c>
      <c r="I44">
        <v>0</v>
      </c>
      <c r="J44">
        <v>10</v>
      </c>
      <c r="K44">
        <v>2</v>
      </c>
      <c r="L44">
        <v>0</v>
      </c>
      <c r="M44">
        <v>8</v>
      </c>
      <c r="N44">
        <v>0</v>
      </c>
      <c r="O44">
        <v>6</v>
      </c>
      <c r="P44">
        <v>0</v>
      </c>
      <c r="Q44">
        <v>0</v>
      </c>
      <c r="R44">
        <v>0</v>
      </c>
      <c r="S44">
        <v>3</v>
      </c>
      <c r="T44">
        <v>0</v>
      </c>
      <c r="U44">
        <v>16</v>
      </c>
      <c r="V44">
        <v>4</v>
      </c>
      <c r="W44">
        <v>19</v>
      </c>
      <c r="X44">
        <v>22</v>
      </c>
      <c r="Y44">
        <v>0</v>
      </c>
      <c r="Z44">
        <v>84</v>
      </c>
      <c r="AA44">
        <v>1.9</v>
      </c>
      <c r="AB44">
        <v>1.1885913850000001</v>
      </c>
      <c r="AC44">
        <v>875.14285710000001</v>
      </c>
      <c r="AD44">
        <v>0</v>
      </c>
      <c r="AE44">
        <v>0</v>
      </c>
      <c r="AF44">
        <v>612.6</v>
      </c>
      <c r="AG44">
        <v>3063</v>
      </c>
      <c r="AH44">
        <v>0</v>
      </c>
      <c r="AI44">
        <v>278.45454549999999</v>
      </c>
      <c r="AJ44">
        <v>0</v>
      </c>
      <c r="AK44">
        <v>72.928571430000005</v>
      </c>
      <c r="AL44">
        <v>190</v>
      </c>
    </row>
    <row r="45" spans="1:38" x14ac:dyDescent="0.25">
      <c r="A45">
        <v>5303161</v>
      </c>
      <c r="B45" t="s">
        <v>337</v>
      </c>
      <c r="C45" t="s">
        <v>364</v>
      </c>
      <c r="D45" t="s">
        <v>46</v>
      </c>
      <c r="E45">
        <v>1391</v>
      </c>
      <c r="F45">
        <v>714</v>
      </c>
      <c r="G45">
        <v>3</v>
      </c>
      <c r="H45">
        <v>0</v>
      </c>
      <c r="I45">
        <v>0</v>
      </c>
      <c r="J45">
        <v>6</v>
      </c>
      <c r="K45">
        <v>2</v>
      </c>
      <c r="L45">
        <v>0</v>
      </c>
      <c r="M45">
        <v>15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>
        <v>0</v>
      </c>
      <c r="U45">
        <v>12</v>
      </c>
      <c r="V45">
        <v>0</v>
      </c>
      <c r="W45">
        <v>8</v>
      </c>
      <c r="X45">
        <v>6</v>
      </c>
      <c r="Y45">
        <v>2</v>
      </c>
      <c r="Z45">
        <v>4</v>
      </c>
      <c r="AA45">
        <v>2</v>
      </c>
      <c r="AB45">
        <v>1.948179272</v>
      </c>
      <c r="AC45">
        <v>463.66666670000001</v>
      </c>
      <c r="AD45">
        <v>0</v>
      </c>
      <c r="AE45">
        <v>0</v>
      </c>
      <c r="AF45">
        <v>231.83333329999999</v>
      </c>
      <c r="AG45">
        <v>695.5</v>
      </c>
      <c r="AH45">
        <v>0</v>
      </c>
      <c r="AI45">
        <v>231.83333329999999</v>
      </c>
      <c r="AJ45">
        <v>695.5</v>
      </c>
      <c r="AK45">
        <v>347.75</v>
      </c>
      <c r="AL45">
        <v>200</v>
      </c>
    </row>
    <row r="46" spans="1:38" x14ac:dyDescent="0.25">
      <c r="A46">
        <v>5303162</v>
      </c>
      <c r="B46" t="s">
        <v>337</v>
      </c>
      <c r="C46" t="s">
        <v>364</v>
      </c>
      <c r="D46" t="s">
        <v>47</v>
      </c>
      <c r="E46">
        <v>2170</v>
      </c>
      <c r="F46">
        <v>851</v>
      </c>
      <c r="G46">
        <v>2</v>
      </c>
      <c r="H46">
        <v>0</v>
      </c>
      <c r="I46">
        <v>0</v>
      </c>
      <c r="J46">
        <v>6</v>
      </c>
      <c r="K46">
        <v>4</v>
      </c>
      <c r="L46">
        <v>0</v>
      </c>
      <c r="M46">
        <v>0</v>
      </c>
      <c r="N46">
        <v>0</v>
      </c>
      <c r="O46">
        <v>8</v>
      </c>
      <c r="P46">
        <v>0</v>
      </c>
      <c r="Q46">
        <v>0</v>
      </c>
      <c r="R46">
        <v>0</v>
      </c>
      <c r="S46">
        <v>1</v>
      </c>
      <c r="T46">
        <v>0</v>
      </c>
      <c r="U46">
        <v>2</v>
      </c>
      <c r="V46">
        <v>0</v>
      </c>
      <c r="W46">
        <v>10</v>
      </c>
      <c r="X46">
        <v>13</v>
      </c>
      <c r="Y46">
        <v>3</v>
      </c>
      <c r="Z46">
        <v>4</v>
      </c>
      <c r="AA46">
        <v>2</v>
      </c>
      <c r="AB46">
        <v>2.5499412459999999</v>
      </c>
      <c r="AC46">
        <v>1085</v>
      </c>
      <c r="AD46">
        <v>0</v>
      </c>
      <c r="AE46">
        <v>0</v>
      </c>
      <c r="AF46">
        <v>361.66666670000001</v>
      </c>
      <c r="AG46">
        <v>542.5</v>
      </c>
      <c r="AH46">
        <v>0</v>
      </c>
      <c r="AI46">
        <v>166.92307690000001</v>
      </c>
      <c r="AJ46">
        <v>723.33333330000005</v>
      </c>
      <c r="AK46">
        <v>542.5</v>
      </c>
      <c r="AL46">
        <v>200</v>
      </c>
    </row>
    <row r="47" spans="1:38" x14ac:dyDescent="0.25">
      <c r="A47">
        <v>5303170</v>
      </c>
      <c r="B47" t="s">
        <v>337</v>
      </c>
      <c r="C47" t="s">
        <v>364</v>
      </c>
      <c r="D47" t="s">
        <v>48</v>
      </c>
      <c r="E47">
        <v>5786</v>
      </c>
      <c r="F47">
        <v>4125</v>
      </c>
      <c r="G47">
        <v>5</v>
      </c>
      <c r="H47">
        <v>0</v>
      </c>
      <c r="I47">
        <v>1</v>
      </c>
      <c r="J47">
        <v>8</v>
      </c>
      <c r="K47">
        <v>4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3</v>
      </c>
      <c r="T47">
        <v>0</v>
      </c>
      <c r="U47">
        <v>7</v>
      </c>
      <c r="V47">
        <v>0</v>
      </c>
      <c r="W47">
        <v>20</v>
      </c>
      <c r="X47">
        <v>26</v>
      </c>
      <c r="Y47">
        <v>0</v>
      </c>
      <c r="Z47">
        <v>26</v>
      </c>
      <c r="AA47">
        <v>2</v>
      </c>
      <c r="AB47">
        <v>1.4026666670000001</v>
      </c>
      <c r="AC47">
        <v>1157.2</v>
      </c>
      <c r="AD47">
        <v>0</v>
      </c>
      <c r="AE47">
        <v>5786</v>
      </c>
      <c r="AF47">
        <v>723.25</v>
      </c>
      <c r="AG47">
        <v>1446.5</v>
      </c>
      <c r="AH47">
        <v>0</v>
      </c>
      <c r="AI47">
        <v>222.53846150000001</v>
      </c>
      <c r="AJ47">
        <v>0</v>
      </c>
      <c r="AK47">
        <v>222.53846150000001</v>
      </c>
      <c r="AL47">
        <v>200</v>
      </c>
    </row>
    <row r="48" spans="1:38" x14ac:dyDescent="0.25">
      <c r="A48">
        <v>5303180</v>
      </c>
      <c r="B48" t="s">
        <v>337</v>
      </c>
      <c r="C48" t="s">
        <v>364</v>
      </c>
      <c r="D48" t="s">
        <v>49</v>
      </c>
      <c r="E48">
        <v>2046</v>
      </c>
      <c r="F48">
        <v>1428</v>
      </c>
      <c r="G48">
        <v>4</v>
      </c>
      <c r="H48">
        <v>0</v>
      </c>
      <c r="I48">
        <v>0</v>
      </c>
      <c r="J48">
        <v>7</v>
      </c>
      <c r="K48">
        <v>1</v>
      </c>
      <c r="L48">
        <v>0</v>
      </c>
      <c r="M48">
        <v>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14</v>
      </c>
      <c r="X48">
        <v>18</v>
      </c>
      <c r="Y48">
        <v>0</v>
      </c>
      <c r="Z48">
        <v>61</v>
      </c>
      <c r="AA48">
        <v>2</v>
      </c>
      <c r="AB48">
        <v>1.432773109</v>
      </c>
      <c r="AC48">
        <v>511.5</v>
      </c>
      <c r="AD48">
        <v>0</v>
      </c>
      <c r="AE48">
        <v>0</v>
      </c>
      <c r="AF48">
        <v>292.2857143</v>
      </c>
      <c r="AG48">
        <v>2046</v>
      </c>
      <c r="AH48">
        <v>0</v>
      </c>
      <c r="AI48">
        <v>113.66666669999999</v>
      </c>
      <c r="AJ48">
        <v>0</v>
      </c>
      <c r="AK48">
        <v>33.540983609999998</v>
      </c>
      <c r="AL48">
        <v>200</v>
      </c>
    </row>
    <row r="49" spans="1:38" x14ac:dyDescent="0.25">
      <c r="A49">
        <v>5303181</v>
      </c>
      <c r="B49" t="s">
        <v>337</v>
      </c>
      <c r="C49" t="s">
        <v>364</v>
      </c>
      <c r="D49" t="s">
        <v>50</v>
      </c>
      <c r="E49">
        <v>1102</v>
      </c>
      <c r="F49">
        <v>1087</v>
      </c>
      <c r="G49">
        <v>1</v>
      </c>
      <c r="H49">
        <v>0</v>
      </c>
      <c r="I49">
        <v>0</v>
      </c>
      <c r="J49">
        <v>4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</v>
      </c>
      <c r="X49">
        <v>0</v>
      </c>
      <c r="Y49">
        <v>1</v>
      </c>
      <c r="Z49">
        <v>0</v>
      </c>
      <c r="AA49">
        <v>2</v>
      </c>
      <c r="AB49">
        <v>1.0137994480000001</v>
      </c>
      <c r="AC49">
        <v>1102</v>
      </c>
      <c r="AD49">
        <v>0</v>
      </c>
      <c r="AE49">
        <v>0</v>
      </c>
      <c r="AF49">
        <v>275.5</v>
      </c>
      <c r="AG49">
        <v>1102</v>
      </c>
      <c r="AH49">
        <v>0</v>
      </c>
      <c r="AI49">
        <v>0</v>
      </c>
      <c r="AJ49">
        <v>1102</v>
      </c>
      <c r="AK49">
        <v>0</v>
      </c>
      <c r="AL49">
        <v>200</v>
      </c>
    </row>
    <row r="50" spans="1:38" x14ac:dyDescent="0.25">
      <c r="A50">
        <v>5303182</v>
      </c>
      <c r="B50" t="s">
        <v>337</v>
      </c>
      <c r="C50" t="s">
        <v>364</v>
      </c>
      <c r="D50" t="s">
        <v>51</v>
      </c>
      <c r="E50">
        <v>1386</v>
      </c>
      <c r="F50">
        <v>116</v>
      </c>
      <c r="G50">
        <v>1</v>
      </c>
      <c r="H50">
        <v>0</v>
      </c>
      <c r="I50">
        <v>0</v>
      </c>
      <c r="J50">
        <v>5</v>
      </c>
      <c r="K50">
        <v>1</v>
      </c>
      <c r="L50">
        <v>0</v>
      </c>
      <c r="M50">
        <v>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</v>
      </c>
      <c r="X50">
        <v>10</v>
      </c>
      <c r="Y50">
        <v>0</v>
      </c>
      <c r="Z50">
        <v>42</v>
      </c>
      <c r="AA50">
        <v>2</v>
      </c>
      <c r="AB50">
        <v>11.948275860000001</v>
      </c>
      <c r="AC50">
        <v>1386</v>
      </c>
      <c r="AD50">
        <v>0</v>
      </c>
      <c r="AE50">
        <v>0</v>
      </c>
      <c r="AF50">
        <v>277.2</v>
      </c>
      <c r="AG50">
        <v>1386</v>
      </c>
      <c r="AH50">
        <v>0</v>
      </c>
      <c r="AI50">
        <v>138.6</v>
      </c>
      <c r="AJ50">
        <v>0</v>
      </c>
      <c r="AK50">
        <v>33</v>
      </c>
      <c r="AL50">
        <v>200</v>
      </c>
    </row>
    <row r="51" spans="1:38" x14ac:dyDescent="0.25">
      <c r="A51">
        <v>5303190</v>
      </c>
      <c r="B51" t="s">
        <v>337</v>
      </c>
      <c r="C51" t="s">
        <v>364</v>
      </c>
      <c r="D51" t="s">
        <v>52</v>
      </c>
      <c r="E51">
        <v>1670</v>
      </c>
      <c r="F51">
        <v>1006</v>
      </c>
      <c r="G51">
        <v>1</v>
      </c>
      <c r="H51">
        <v>0</v>
      </c>
      <c r="I51">
        <v>0</v>
      </c>
      <c r="J51">
        <v>6</v>
      </c>
      <c r="K51">
        <v>2</v>
      </c>
      <c r="L51">
        <v>0</v>
      </c>
      <c r="M51">
        <v>1</v>
      </c>
      <c r="N51">
        <v>0</v>
      </c>
      <c r="O51">
        <v>3</v>
      </c>
      <c r="P51">
        <v>0</v>
      </c>
      <c r="Q51">
        <v>5</v>
      </c>
      <c r="R51">
        <v>0</v>
      </c>
      <c r="S51">
        <v>0</v>
      </c>
      <c r="T51">
        <v>0</v>
      </c>
      <c r="U51">
        <v>0</v>
      </c>
      <c r="V51">
        <v>0</v>
      </c>
      <c r="W51">
        <v>12</v>
      </c>
      <c r="X51">
        <v>9</v>
      </c>
      <c r="Y51">
        <v>0</v>
      </c>
      <c r="Z51">
        <v>10</v>
      </c>
      <c r="AA51">
        <v>2</v>
      </c>
      <c r="AB51">
        <v>1.6600397609999999</v>
      </c>
      <c r="AC51">
        <v>1670</v>
      </c>
      <c r="AD51">
        <v>0</v>
      </c>
      <c r="AE51">
        <v>0</v>
      </c>
      <c r="AF51">
        <v>278.33333329999999</v>
      </c>
      <c r="AG51">
        <v>835</v>
      </c>
      <c r="AH51">
        <v>0</v>
      </c>
      <c r="AI51">
        <v>185.55555559999999</v>
      </c>
      <c r="AJ51">
        <v>0</v>
      </c>
      <c r="AK51">
        <v>167</v>
      </c>
      <c r="AL51">
        <v>200</v>
      </c>
    </row>
    <row r="52" spans="1:38" x14ac:dyDescent="0.25">
      <c r="A52">
        <v>5303191</v>
      </c>
      <c r="B52" t="s">
        <v>337</v>
      </c>
      <c r="C52" t="s">
        <v>364</v>
      </c>
      <c r="D52" t="s">
        <v>53</v>
      </c>
      <c r="E52">
        <v>2261</v>
      </c>
      <c r="F52">
        <v>1898</v>
      </c>
      <c r="G52">
        <v>2</v>
      </c>
      <c r="H52">
        <v>0</v>
      </c>
      <c r="I52">
        <v>0</v>
      </c>
      <c r="J52">
        <v>6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12</v>
      </c>
      <c r="X52">
        <v>2</v>
      </c>
      <c r="Y52">
        <v>2</v>
      </c>
      <c r="Z52">
        <v>0</v>
      </c>
      <c r="AA52">
        <v>2</v>
      </c>
      <c r="AB52">
        <v>1.1912539520000001</v>
      </c>
      <c r="AC52">
        <v>1130.5</v>
      </c>
      <c r="AD52">
        <v>0</v>
      </c>
      <c r="AE52">
        <v>0</v>
      </c>
      <c r="AF52">
        <v>376.83333329999999</v>
      </c>
      <c r="AG52">
        <v>1130.5</v>
      </c>
      <c r="AH52">
        <v>0</v>
      </c>
      <c r="AI52">
        <v>1130.5</v>
      </c>
      <c r="AJ52">
        <v>1130.5</v>
      </c>
      <c r="AK52">
        <v>0</v>
      </c>
      <c r="AL52">
        <v>200</v>
      </c>
    </row>
    <row r="53" spans="1:38" x14ac:dyDescent="0.25">
      <c r="A53">
        <v>5303192</v>
      </c>
      <c r="B53" t="s">
        <v>337</v>
      </c>
      <c r="C53" t="s">
        <v>364</v>
      </c>
      <c r="D53" t="s">
        <v>54</v>
      </c>
      <c r="E53">
        <v>1746</v>
      </c>
      <c r="F53">
        <v>862</v>
      </c>
      <c r="G53">
        <v>2</v>
      </c>
      <c r="H53">
        <v>0</v>
      </c>
      <c r="I53">
        <v>0</v>
      </c>
      <c r="J53">
        <v>7</v>
      </c>
      <c r="K53">
        <v>1</v>
      </c>
      <c r="L53">
        <v>0</v>
      </c>
      <c r="M53">
        <v>0</v>
      </c>
      <c r="N53">
        <v>0</v>
      </c>
      <c r="O53">
        <v>7</v>
      </c>
      <c r="P53">
        <v>0</v>
      </c>
      <c r="Q53">
        <v>2</v>
      </c>
      <c r="R53">
        <v>0</v>
      </c>
      <c r="S53">
        <v>5</v>
      </c>
      <c r="T53">
        <v>0</v>
      </c>
      <c r="U53">
        <v>1</v>
      </c>
      <c r="V53">
        <v>0</v>
      </c>
      <c r="W53">
        <v>10</v>
      </c>
      <c r="X53">
        <v>4</v>
      </c>
      <c r="Y53">
        <v>1</v>
      </c>
      <c r="Z53">
        <v>31</v>
      </c>
      <c r="AA53">
        <v>2</v>
      </c>
      <c r="AB53">
        <v>2.025522042</v>
      </c>
      <c r="AC53">
        <v>873</v>
      </c>
      <c r="AD53">
        <v>0</v>
      </c>
      <c r="AE53">
        <v>0</v>
      </c>
      <c r="AF53">
        <v>249.42857140000001</v>
      </c>
      <c r="AG53">
        <v>1746</v>
      </c>
      <c r="AH53">
        <v>0</v>
      </c>
      <c r="AI53">
        <v>436.5</v>
      </c>
      <c r="AJ53">
        <v>1746</v>
      </c>
      <c r="AK53">
        <v>56.322580649999999</v>
      </c>
      <c r="AL53">
        <v>200</v>
      </c>
    </row>
    <row r="54" spans="1:38" x14ac:dyDescent="0.25">
      <c r="A54">
        <v>5304010</v>
      </c>
      <c r="B54" t="s">
        <v>337</v>
      </c>
      <c r="C54" t="s">
        <v>365</v>
      </c>
      <c r="D54" t="s">
        <v>55</v>
      </c>
      <c r="E54">
        <v>5992</v>
      </c>
      <c r="F54">
        <v>3635</v>
      </c>
      <c r="G54">
        <v>5</v>
      </c>
      <c r="H54">
        <v>0</v>
      </c>
      <c r="I54">
        <v>0</v>
      </c>
      <c r="J54">
        <v>4</v>
      </c>
      <c r="K54">
        <v>2</v>
      </c>
      <c r="L54">
        <v>0</v>
      </c>
      <c r="M54">
        <v>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36</v>
      </c>
      <c r="X54">
        <v>24</v>
      </c>
      <c r="Y54">
        <v>1</v>
      </c>
      <c r="Z54">
        <v>11</v>
      </c>
      <c r="AA54">
        <v>2</v>
      </c>
      <c r="AB54">
        <v>1.6484181570000001</v>
      </c>
      <c r="AC54">
        <v>1198.4000000000001</v>
      </c>
      <c r="AD54">
        <v>0</v>
      </c>
      <c r="AE54">
        <v>0</v>
      </c>
      <c r="AF54">
        <v>1498</v>
      </c>
      <c r="AG54">
        <v>2996</v>
      </c>
      <c r="AH54">
        <v>0</v>
      </c>
      <c r="AI54">
        <v>249.66666670000001</v>
      </c>
      <c r="AJ54">
        <v>5992</v>
      </c>
      <c r="AK54">
        <v>544.72727269999996</v>
      </c>
      <c r="AL54">
        <v>200</v>
      </c>
    </row>
    <row r="55" spans="1:38" x14ac:dyDescent="0.25">
      <c r="A55">
        <v>5304011</v>
      </c>
      <c r="B55" t="s">
        <v>337</v>
      </c>
      <c r="C55" t="s">
        <v>365</v>
      </c>
      <c r="D55" t="s">
        <v>56</v>
      </c>
      <c r="E55">
        <v>1760</v>
      </c>
      <c r="F55">
        <v>739</v>
      </c>
      <c r="G55">
        <v>0</v>
      </c>
      <c r="H55">
        <v>0</v>
      </c>
      <c r="I55">
        <v>0</v>
      </c>
      <c r="J55">
        <v>3</v>
      </c>
      <c r="K55">
        <v>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10</v>
      </c>
      <c r="X55">
        <v>0</v>
      </c>
      <c r="Y55">
        <v>0</v>
      </c>
      <c r="Z55">
        <v>15</v>
      </c>
      <c r="AA55">
        <v>2</v>
      </c>
      <c r="AB55">
        <v>2.3815967520000001</v>
      </c>
      <c r="AC55">
        <v>0</v>
      </c>
      <c r="AD55">
        <v>0</v>
      </c>
      <c r="AE55">
        <v>0</v>
      </c>
      <c r="AF55">
        <v>586.66666669999995</v>
      </c>
      <c r="AG55">
        <v>586.66666669999995</v>
      </c>
      <c r="AH55">
        <v>0</v>
      </c>
      <c r="AI55">
        <v>0</v>
      </c>
      <c r="AJ55">
        <v>0</v>
      </c>
      <c r="AK55">
        <v>117.33333330000001</v>
      </c>
      <c r="AL55">
        <v>200</v>
      </c>
    </row>
    <row r="56" spans="1:38" x14ac:dyDescent="0.25">
      <c r="A56">
        <v>5304012</v>
      </c>
      <c r="B56" t="s">
        <v>337</v>
      </c>
      <c r="C56" t="s">
        <v>365</v>
      </c>
      <c r="D56" t="s">
        <v>57</v>
      </c>
      <c r="E56">
        <v>2657</v>
      </c>
      <c r="F56">
        <v>1782</v>
      </c>
      <c r="G56">
        <v>2</v>
      </c>
      <c r="H56">
        <v>0</v>
      </c>
      <c r="I56">
        <v>0</v>
      </c>
      <c r="J56">
        <v>2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16</v>
      </c>
      <c r="X56">
        <v>7</v>
      </c>
      <c r="Y56">
        <v>1</v>
      </c>
      <c r="Z56">
        <v>43</v>
      </c>
      <c r="AA56">
        <v>2</v>
      </c>
      <c r="AB56">
        <v>1.4910213240000001</v>
      </c>
      <c r="AC56">
        <v>1328.5</v>
      </c>
      <c r="AD56">
        <v>0</v>
      </c>
      <c r="AE56">
        <v>0</v>
      </c>
      <c r="AF56">
        <v>1328.5</v>
      </c>
      <c r="AG56">
        <v>2657</v>
      </c>
      <c r="AH56">
        <v>0</v>
      </c>
      <c r="AI56">
        <v>379.57142859999999</v>
      </c>
      <c r="AJ56">
        <v>2657</v>
      </c>
      <c r="AK56">
        <v>61.79069767</v>
      </c>
      <c r="AL56">
        <v>200</v>
      </c>
    </row>
    <row r="57" spans="1:38" x14ac:dyDescent="0.25">
      <c r="A57">
        <v>5304013</v>
      </c>
      <c r="B57" t="s">
        <v>337</v>
      </c>
      <c r="C57" t="s">
        <v>365</v>
      </c>
      <c r="D57" t="s">
        <v>58</v>
      </c>
      <c r="E57">
        <v>1446</v>
      </c>
      <c r="F57">
        <v>1131</v>
      </c>
      <c r="G57">
        <v>1</v>
      </c>
      <c r="H57">
        <v>0</v>
      </c>
      <c r="I57">
        <v>0</v>
      </c>
      <c r="J57">
        <v>2</v>
      </c>
      <c r="K57">
        <v>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12</v>
      </c>
      <c r="X57">
        <v>4</v>
      </c>
      <c r="Y57">
        <v>2</v>
      </c>
      <c r="Z57">
        <v>0</v>
      </c>
      <c r="AA57">
        <v>2</v>
      </c>
      <c r="AB57">
        <v>1.278514589</v>
      </c>
      <c r="AC57">
        <v>1446</v>
      </c>
      <c r="AD57">
        <v>0</v>
      </c>
      <c r="AE57">
        <v>0</v>
      </c>
      <c r="AF57">
        <v>723</v>
      </c>
      <c r="AG57">
        <v>361.5</v>
      </c>
      <c r="AH57">
        <v>0</v>
      </c>
      <c r="AI57">
        <v>361.5</v>
      </c>
      <c r="AJ57">
        <v>723</v>
      </c>
      <c r="AK57">
        <v>0</v>
      </c>
      <c r="AL57">
        <v>200</v>
      </c>
    </row>
    <row r="58" spans="1:38" x14ac:dyDescent="0.25">
      <c r="A58">
        <v>5304020</v>
      </c>
      <c r="B58" t="s">
        <v>337</v>
      </c>
      <c r="C58" t="s">
        <v>365</v>
      </c>
      <c r="D58" t="s">
        <v>59</v>
      </c>
      <c r="E58">
        <v>4181</v>
      </c>
      <c r="F58">
        <v>3624</v>
      </c>
      <c r="G58">
        <v>3</v>
      </c>
      <c r="H58">
        <v>0</v>
      </c>
      <c r="I58">
        <v>0</v>
      </c>
      <c r="J58">
        <v>2</v>
      </c>
      <c r="K58">
        <v>2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14</v>
      </c>
      <c r="X58">
        <v>17</v>
      </c>
      <c r="Y58">
        <v>1</v>
      </c>
      <c r="Z58">
        <v>0</v>
      </c>
      <c r="AA58">
        <v>2</v>
      </c>
      <c r="AB58">
        <v>1.153697572</v>
      </c>
      <c r="AC58">
        <v>1393.666667</v>
      </c>
      <c r="AD58">
        <v>0</v>
      </c>
      <c r="AE58">
        <v>0</v>
      </c>
      <c r="AF58">
        <v>2090.5</v>
      </c>
      <c r="AG58">
        <v>2090.5</v>
      </c>
      <c r="AH58">
        <v>4181</v>
      </c>
      <c r="AI58">
        <v>245.94117650000001</v>
      </c>
      <c r="AJ58">
        <v>4181</v>
      </c>
      <c r="AK58">
        <v>0</v>
      </c>
      <c r="AL58">
        <v>200</v>
      </c>
    </row>
    <row r="59" spans="1:38" x14ac:dyDescent="0.25">
      <c r="A59">
        <v>5304021</v>
      </c>
      <c r="B59" t="s">
        <v>337</v>
      </c>
      <c r="C59" t="s">
        <v>365</v>
      </c>
      <c r="D59" t="s">
        <v>60</v>
      </c>
      <c r="E59">
        <v>3893</v>
      </c>
      <c r="F59">
        <v>1885</v>
      </c>
      <c r="G59">
        <v>2</v>
      </c>
      <c r="H59">
        <v>0</v>
      </c>
      <c r="I59">
        <v>0</v>
      </c>
      <c r="J59">
        <v>2</v>
      </c>
      <c r="K59">
        <v>2</v>
      </c>
      <c r="L59">
        <v>0</v>
      </c>
      <c r="M59">
        <v>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21</v>
      </c>
      <c r="X59">
        <v>10</v>
      </c>
      <c r="Y59">
        <v>3</v>
      </c>
      <c r="Z59">
        <v>25</v>
      </c>
      <c r="AA59">
        <v>1.9090909089999999</v>
      </c>
      <c r="AB59">
        <v>2.0652519890000001</v>
      </c>
      <c r="AC59">
        <v>1946.5</v>
      </c>
      <c r="AD59">
        <v>0</v>
      </c>
      <c r="AE59">
        <v>0</v>
      </c>
      <c r="AF59">
        <v>1946.5</v>
      </c>
      <c r="AG59">
        <v>1946.5</v>
      </c>
      <c r="AH59">
        <v>0</v>
      </c>
      <c r="AI59">
        <v>389.3</v>
      </c>
      <c r="AJ59">
        <v>1297.666667</v>
      </c>
      <c r="AK59">
        <v>155.72</v>
      </c>
      <c r="AL59">
        <v>190.9090909</v>
      </c>
    </row>
    <row r="60" spans="1:38" x14ac:dyDescent="0.25">
      <c r="A60">
        <v>5304022</v>
      </c>
      <c r="B60" t="s">
        <v>337</v>
      </c>
      <c r="C60" t="s">
        <v>365</v>
      </c>
      <c r="D60" t="s">
        <v>61</v>
      </c>
      <c r="E60">
        <v>2228</v>
      </c>
      <c r="F60">
        <v>725</v>
      </c>
      <c r="G60">
        <v>1</v>
      </c>
      <c r="H60">
        <v>0</v>
      </c>
      <c r="I60">
        <v>0</v>
      </c>
      <c r="J60">
        <v>2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10</v>
      </c>
      <c r="X60">
        <v>13</v>
      </c>
      <c r="Y60">
        <v>2</v>
      </c>
      <c r="Z60">
        <v>0</v>
      </c>
      <c r="AA60">
        <v>2</v>
      </c>
      <c r="AB60">
        <v>3.0731034479999999</v>
      </c>
      <c r="AC60">
        <v>2228</v>
      </c>
      <c r="AD60">
        <v>0</v>
      </c>
      <c r="AE60">
        <v>0</v>
      </c>
      <c r="AF60">
        <v>1114</v>
      </c>
      <c r="AG60">
        <v>1114</v>
      </c>
      <c r="AH60">
        <v>0</v>
      </c>
      <c r="AI60">
        <v>171.3846154</v>
      </c>
      <c r="AJ60">
        <v>1114</v>
      </c>
      <c r="AK60">
        <v>0</v>
      </c>
      <c r="AL60">
        <v>200</v>
      </c>
    </row>
    <row r="61" spans="1:38" x14ac:dyDescent="0.25">
      <c r="A61">
        <v>5304023</v>
      </c>
      <c r="B61" t="s">
        <v>337</v>
      </c>
      <c r="C61" t="s">
        <v>365</v>
      </c>
      <c r="D61" t="s">
        <v>62</v>
      </c>
      <c r="E61">
        <v>1988</v>
      </c>
      <c r="F61">
        <v>1434</v>
      </c>
      <c r="G61">
        <v>2</v>
      </c>
      <c r="H61">
        <v>0</v>
      </c>
      <c r="I61">
        <v>0</v>
      </c>
      <c r="J61">
        <v>2</v>
      </c>
      <c r="K61">
        <v>1</v>
      </c>
      <c r="L61">
        <v>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12</v>
      </c>
      <c r="X61">
        <v>11</v>
      </c>
      <c r="Y61">
        <v>1</v>
      </c>
      <c r="Z61">
        <v>53</v>
      </c>
      <c r="AA61">
        <v>2</v>
      </c>
      <c r="AB61">
        <v>1.386331939</v>
      </c>
      <c r="AC61">
        <v>994</v>
      </c>
      <c r="AD61">
        <v>0</v>
      </c>
      <c r="AE61">
        <v>0</v>
      </c>
      <c r="AF61">
        <v>994</v>
      </c>
      <c r="AG61">
        <v>1988</v>
      </c>
      <c r="AH61">
        <v>0</v>
      </c>
      <c r="AI61">
        <v>180.72727269999999</v>
      </c>
      <c r="AJ61">
        <v>1988</v>
      </c>
      <c r="AK61">
        <v>37.509433960000003</v>
      </c>
      <c r="AL61">
        <v>200</v>
      </c>
    </row>
    <row r="62" spans="1:38" x14ac:dyDescent="0.25">
      <c r="A62">
        <v>5304030</v>
      </c>
      <c r="B62" t="s">
        <v>337</v>
      </c>
      <c r="C62" t="s">
        <v>365</v>
      </c>
      <c r="D62" t="s">
        <v>63</v>
      </c>
      <c r="E62">
        <v>8801</v>
      </c>
      <c r="F62">
        <v>8302</v>
      </c>
      <c r="G62">
        <v>15</v>
      </c>
      <c r="H62">
        <v>4</v>
      </c>
      <c r="I62">
        <v>2</v>
      </c>
      <c r="J62">
        <v>3</v>
      </c>
      <c r="K62">
        <v>1</v>
      </c>
      <c r="L62">
        <v>3</v>
      </c>
      <c r="M62">
        <v>5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2</v>
      </c>
      <c r="V62">
        <v>0</v>
      </c>
      <c r="W62">
        <v>24</v>
      </c>
      <c r="X62">
        <v>7</v>
      </c>
      <c r="Y62">
        <v>0</v>
      </c>
      <c r="Z62">
        <v>8</v>
      </c>
      <c r="AA62">
        <v>1.846153846</v>
      </c>
      <c r="AB62">
        <v>1.0601059989999999</v>
      </c>
      <c r="AC62">
        <v>586.73333330000003</v>
      </c>
      <c r="AD62">
        <v>2200.25</v>
      </c>
      <c r="AE62">
        <v>4400.5</v>
      </c>
      <c r="AF62">
        <v>2933.666667</v>
      </c>
      <c r="AG62">
        <v>8801</v>
      </c>
      <c r="AH62">
        <v>2933.666667</v>
      </c>
      <c r="AI62">
        <v>1257.2857140000001</v>
      </c>
      <c r="AJ62">
        <v>0</v>
      </c>
      <c r="AK62">
        <v>1100.125</v>
      </c>
      <c r="AL62">
        <v>184.6153846</v>
      </c>
    </row>
    <row r="63" spans="1:38" x14ac:dyDescent="0.25">
      <c r="A63">
        <v>5304040</v>
      </c>
      <c r="B63" t="s">
        <v>337</v>
      </c>
      <c r="C63" t="s">
        <v>365</v>
      </c>
      <c r="D63" t="s">
        <v>64</v>
      </c>
      <c r="E63">
        <v>6080</v>
      </c>
      <c r="F63">
        <v>5048</v>
      </c>
      <c r="G63">
        <v>4</v>
      </c>
      <c r="H63">
        <v>1</v>
      </c>
      <c r="I63">
        <v>0</v>
      </c>
      <c r="J63">
        <v>4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16</v>
      </c>
      <c r="X63">
        <v>36</v>
      </c>
      <c r="Y63">
        <v>0</v>
      </c>
      <c r="Z63">
        <v>7</v>
      </c>
      <c r="AA63">
        <v>2</v>
      </c>
      <c r="AB63">
        <v>1.2044374010000001</v>
      </c>
      <c r="AC63">
        <v>1520</v>
      </c>
      <c r="AD63">
        <v>6080</v>
      </c>
      <c r="AE63">
        <v>0</v>
      </c>
      <c r="AF63">
        <v>1520</v>
      </c>
      <c r="AG63">
        <v>6080</v>
      </c>
      <c r="AH63">
        <v>0</v>
      </c>
      <c r="AI63">
        <v>168.88888890000001</v>
      </c>
      <c r="AJ63">
        <v>0</v>
      </c>
      <c r="AK63">
        <v>868.57142859999999</v>
      </c>
      <c r="AL63">
        <v>200</v>
      </c>
    </row>
    <row r="64" spans="1:38" x14ac:dyDescent="0.25">
      <c r="A64">
        <v>5304041</v>
      </c>
      <c r="B64" t="s">
        <v>337</v>
      </c>
      <c r="C64" t="s">
        <v>365</v>
      </c>
      <c r="D64" t="s">
        <v>65</v>
      </c>
      <c r="E64">
        <v>3377</v>
      </c>
      <c r="F64">
        <v>2450</v>
      </c>
      <c r="G64">
        <v>2</v>
      </c>
      <c r="H64">
        <v>0</v>
      </c>
      <c r="I64">
        <v>0</v>
      </c>
      <c r="J64">
        <v>2</v>
      </c>
      <c r="K64">
        <v>3</v>
      </c>
      <c r="L64">
        <v>0</v>
      </c>
      <c r="M64">
        <v>3</v>
      </c>
      <c r="N64">
        <v>0</v>
      </c>
      <c r="O64">
        <v>7</v>
      </c>
      <c r="P64">
        <v>0</v>
      </c>
      <c r="Q64">
        <v>0</v>
      </c>
      <c r="R64">
        <v>0</v>
      </c>
      <c r="S64">
        <v>0</v>
      </c>
      <c r="T64">
        <v>0</v>
      </c>
      <c r="U64">
        <v>2</v>
      </c>
      <c r="V64">
        <v>0</v>
      </c>
      <c r="W64">
        <v>14</v>
      </c>
      <c r="X64">
        <v>17</v>
      </c>
      <c r="Y64">
        <v>0</v>
      </c>
      <c r="Z64">
        <v>29</v>
      </c>
      <c r="AA64">
        <v>2</v>
      </c>
      <c r="AB64">
        <v>1.378367347</v>
      </c>
      <c r="AC64">
        <v>1688.5</v>
      </c>
      <c r="AD64">
        <v>0</v>
      </c>
      <c r="AE64">
        <v>0</v>
      </c>
      <c r="AF64">
        <v>1688.5</v>
      </c>
      <c r="AG64">
        <v>1125.666667</v>
      </c>
      <c r="AH64">
        <v>0</v>
      </c>
      <c r="AI64">
        <v>198.6470588</v>
      </c>
      <c r="AJ64">
        <v>0</v>
      </c>
      <c r="AK64">
        <v>116.4482759</v>
      </c>
      <c r="AL64">
        <v>200</v>
      </c>
    </row>
    <row r="65" spans="1:38" x14ac:dyDescent="0.25">
      <c r="A65">
        <v>5304042</v>
      </c>
      <c r="B65" t="s">
        <v>337</v>
      </c>
      <c r="C65" t="s">
        <v>365</v>
      </c>
      <c r="D65" t="s">
        <v>66</v>
      </c>
      <c r="E65">
        <v>4282</v>
      </c>
      <c r="F65">
        <v>2225</v>
      </c>
      <c r="G65">
        <v>1</v>
      </c>
      <c r="H65">
        <v>0</v>
      </c>
      <c r="I65">
        <v>0</v>
      </c>
      <c r="J65">
        <v>1</v>
      </c>
      <c r="K65">
        <v>2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16</v>
      </c>
      <c r="X65">
        <v>27</v>
      </c>
      <c r="Y65">
        <v>2</v>
      </c>
      <c r="Z65">
        <v>54</v>
      </c>
      <c r="AA65">
        <v>2</v>
      </c>
      <c r="AB65">
        <v>1.924494382</v>
      </c>
      <c r="AC65">
        <v>4282</v>
      </c>
      <c r="AD65">
        <v>0</v>
      </c>
      <c r="AE65">
        <v>0</v>
      </c>
      <c r="AF65">
        <v>4282</v>
      </c>
      <c r="AG65">
        <v>2141</v>
      </c>
      <c r="AH65">
        <v>4282</v>
      </c>
      <c r="AI65">
        <v>158.59259259999999</v>
      </c>
      <c r="AJ65">
        <v>2141</v>
      </c>
      <c r="AK65">
        <v>79.296296299999995</v>
      </c>
      <c r="AL65">
        <v>200</v>
      </c>
    </row>
    <row r="66" spans="1:38" x14ac:dyDescent="0.25">
      <c r="A66">
        <v>5304050</v>
      </c>
      <c r="B66" t="s">
        <v>337</v>
      </c>
      <c r="C66" t="s">
        <v>365</v>
      </c>
      <c r="D66" t="s">
        <v>67</v>
      </c>
      <c r="E66">
        <v>6333</v>
      </c>
      <c r="F66">
        <v>3651</v>
      </c>
      <c r="G66">
        <v>3</v>
      </c>
      <c r="H66">
        <v>0</v>
      </c>
      <c r="I66">
        <v>0</v>
      </c>
      <c r="J66">
        <v>3</v>
      </c>
      <c r="K66">
        <v>2</v>
      </c>
      <c r="L66">
        <v>0</v>
      </c>
      <c r="M66">
        <v>4</v>
      </c>
      <c r="N66">
        <v>0</v>
      </c>
      <c r="O66">
        <v>3</v>
      </c>
      <c r="P66">
        <v>0</v>
      </c>
      <c r="Q66">
        <v>0</v>
      </c>
      <c r="R66">
        <v>0</v>
      </c>
      <c r="S66">
        <v>0</v>
      </c>
      <c r="T66">
        <v>0</v>
      </c>
      <c r="U66">
        <v>7</v>
      </c>
      <c r="V66">
        <v>0</v>
      </c>
      <c r="W66">
        <v>20</v>
      </c>
      <c r="X66">
        <v>32</v>
      </c>
      <c r="Y66">
        <v>2</v>
      </c>
      <c r="Z66">
        <v>121</v>
      </c>
      <c r="AA66">
        <v>2</v>
      </c>
      <c r="AB66">
        <v>1.734593262</v>
      </c>
      <c r="AC66">
        <v>2111</v>
      </c>
      <c r="AD66">
        <v>0</v>
      </c>
      <c r="AE66">
        <v>0</v>
      </c>
      <c r="AF66">
        <v>2111</v>
      </c>
      <c r="AG66">
        <v>3166.5</v>
      </c>
      <c r="AH66">
        <v>0</v>
      </c>
      <c r="AI66">
        <v>197.90625</v>
      </c>
      <c r="AJ66">
        <v>3166.5</v>
      </c>
      <c r="AK66">
        <v>52.338842980000003</v>
      </c>
      <c r="AL66">
        <v>200</v>
      </c>
    </row>
    <row r="67" spans="1:38" x14ac:dyDescent="0.25">
      <c r="A67">
        <v>5304051</v>
      </c>
      <c r="B67" t="s">
        <v>337</v>
      </c>
      <c r="C67" t="s">
        <v>365</v>
      </c>
      <c r="D67" t="s">
        <v>68</v>
      </c>
      <c r="E67">
        <v>3164</v>
      </c>
      <c r="F67">
        <v>808</v>
      </c>
      <c r="G67">
        <v>5</v>
      </c>
      <c r="H67">
        <v>0</v>
      </c>
      <c r="I67">
        <v>0</v>
      </c>
      <c r="J67">
        <v>4</v>
      </c>
      <c r="K67">
        <v>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12</v>
      </c>
      <c r="X67">
        <v>19</v>
      </c>
      <c r="Y67">
        <v>4</v>
      </c>
      <c r="Z67">
        <v>3</v>
      </c>
      <c r="AA67">
        <v>1.7142857140000001</v>
      </c>
      <c r="AB67">
        <v>3.9158415839999998</v>
      </c>
      <c r="AC67">
        <v>632.79999999999995</v>
      </c>
      <c r="AD67">
        <v>0</v>
      </c>
      <c r="AE67">
        <v>0</v>
      </c>
      <c r="AF67">
        <v>791</v>
      </c>
      <c r="AG67">
        <v>632.79999999999995</v>
      </c>
      <c r="AH67">
        <v>0</v>
      </c>
      <c r="AI67">
        <v>166.52631579999999</v>
      </c>
      <c r="AJ67">
        <v>791</v>
      </c>
      <c r="AK67">
        <v>1054.666667</v>
      </c>
      <c r="AL67">
        <v>171.42857140000001</v>
      </c>
    </row>
    <row r="68" spans="1:38" x14ac:dyDescent="0.25">
      <c r="A68">
        <v>5304060</v>
      </c>
      <c r="B68" t="s">
        <v>337</v>
      </c>
      <c r="C68" t="s">
        <v>365</v>
      </c>
      <c r="D68" t="s">
        <v>69</v>
      </c>
      <c r="E68">
        <v>5236</v>
      </c>
      <c r="F68">
        <v>2435</v>
      </c>
      <c r="G68">
        <v>4</v>
      </c>
      <c r="H68">
        <v>0</v>
      </c>
      <c r="I68">
        <v>0</v>
      </c>
      <c r="J68">
        <v>2</v>
      </c>
      <c r="K68">
        <v>5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25</v>
      </c>
      <c r="X68">
        <v>5</v>
      </c>
      <c r="Y68">
        <v>4</v>
      </c>
      <c r="Z68">
        <v>72</v>
      </c>
      <c r="AA68">
        <v>1.923076923</v>
      </c>
      <c r="AB68">
        <v>2.1503080080000001</v>
      </c>
      <c r="AC68">
        <v>1309</v>
      </c>
      <c r="AD68">
        <v>0</v>
      </c>
      <c r="AE68">
        <v>0</v>
      </c>
      <c r="AF68">
        <v>2618</v>
      </c>
      <c r="AG68">
        <v>1047.2</v>
      </c>
      <c r="AH68">
        <v>0</v>
      </c>
      <c r="AI68">
        <v>1047.2</v>
      </c>
      <c r="AJ68">
        <v>1309</v>
      </c>
      <c r="AK68">
        <v>72.722222220000006</v>
      </c>
      <c r="AL68">
        <v>192.30769230000001</v>
      </c>
    </row>
    <row r="69" spans="1:38" x14ac:dyDescent="0.25">
      <c r="A69">
        <v>5304061</v>
      </c>
      <c r="B69" t="s">
        <v>337</v>
      </c>
      <c r="C69" t="s">
        <v>365</v>
      </c>
      <c r="D69" t="s">
        <v>70</v>
      </c>
      <c r="E69">
        <v>5452</v>
      </c>
      <c r="F69">
        <v>2975</v>
      </c>
      <c r="G69">
        <v>6</v>
      </c>
      <c r="H69">
        <v>0</v>
      </c>
      <c r="I69">
        <v>0</v>
      </c>
      <c r="J69">
        <v>2</v>
      </c>
      <c r="K69">
        <v>5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16</v>
      </c>
      <c r="X69">
        <v>15</v>
      </c>
      <c r="Y69">
        <v>0</v>
      </c>
      <c r="Z69">
        <v>139</v>
      </c>
      <c r="AA69">
        <v>2</v>
      </c>
      <c r="AB69">
        <v>1.832605042</v>
      </c>
      <c r="AC69">
        <v>908.66666669999995</v>
      </c>
      <c r="AD69">
        <v>0</v>
      </c>
      <c r="AE69">
        <v>0</v>
      </c>
      <c r="AF69">
        <v>2726</v>
      </c>
      <c r="AG69">
        <v>1090.4000000000001</v>
      </c>
      <c r="AH69">
        <v>0</v>
      </c>
      <c r="AI69">
        <v>363.46666670000002</v>
      </c>
      <c r="AJ69">
        <v>0</v>
      </c>
      <c r="AK69">
        <v>39.223021580000001</v>
      </c>
      <c r="AL69">
        <v>200</v>
      </c>
    </row>
    <row r="70" spans="1:38" x14ac:dyDescent="0.25">
      <c r="A70">
        <v>5304070</v>
      </c>
      <c r="B70" t="s">
        <v>337</v>
      </c>
      <c r="C70" t="s">
        <v>365</v>
      </c>
      <c r="D70" t="s">
        <v>71</v>
      </c>
      <c r="E70">
        <v>4318</v>
      </c>
      <c r="F70">
        <v>2700</v>
      </c>
      <c r="G70">
        <v>3</v>
      </c>
      <c r="H70">
        <v>0</v>
      </c>
      <c r="I70">
        <v>0</v>
      </c>
      <c r="J70">
        <v>1</v>
      </c>
      <c r="K70">
        <v>1</v>
      </c>
      <c r="L70">
        <v>0</v>
      </c>
      <c r="M70">
        <v>3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22</v>
      </c>
      <c r="X70">
        <v>38</v>
      </c>
      <c r="Y70">
        <v>1</v>
      </c>
      <c r="Z70">
        <v>47</v>
      </c>
      <c r="AA70">
        <v>2</v>
      </c>
      <c r="AB70">
        <v>1.5992592590000001</v>
      </c>
      <c r="AC70">
        <v>1439.333333</v>
      </c>
      <c r="AD70">
        <v>0</v>
      </c>
      <c r="AE70">
        <v>0</v>
      </c>
      <c r="AF70">
        <v>4318</v>
      </c>
      <c r="AG70">
        <v>4318</v>
      </c>
      <c r="AH70">
        <v>0</v>
      </c>
      <c r="AI70">
        <v>113.63157889999999</v>
      </c>
      <c r="AJ70">
        <v>4318</v>
      </c>
      <c r="AK70">
        <v>91.872340429999994</v>
      </c>
      <c r="AL70">
        <v>200</v>
      </c>
    </row>
    <row r="71" spans="1:38" x14ac:dyDescent="0.25">
      <c r="A71">
        <v>5304071</v>
      </c>
      <c r="B71" t="s">
        <v>337</v>
      </c>
      <c r="C71" t="s">
        <v>365</v>
      </c>
      <c r="D71" t="s">
        <v>72</v>
      </c>
      <c r="E71">
        <v>5567</v>
      </c>
      <c r="F71">
        <v>2876</v>
      </c>
      <c r="G71">
        <v>3</v>
      </c>
      <c r="H71">
        <v>0</v>
      </c>
      <c r="I71">
        <v>0</v>
      </c>
      <c r="J71">
        <v>6</v>
      </c>
      <c r="K71">
        <v>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24</v>
      </c>
      <c r="X71">
        <v>7</v>
      </c>
      <c r="Y71">
        <v>0</v>
      </c>
      <c r="Z71">
        <v>51</v>
      </c>
      <c r="AA71">
        <v>2</v>
      </c>
      <c r="AB71">
        <v>1.9356745479999999</v>
      </c>
      <c r="AC71">
        <v>1855.666667</v>
      </c>
      <c r="AD71">
        <v>0</v>
      </c>
      <c r="AE71">
        <v>0</v>
      </c>
      <c r="AF71">
        <v>927.83333330000005</v>
      </c>
      <c r="AG71">
        <v>927.83333330000005</v>
      </c>
      <c r="AH71">
        <v>0</v>
      </c>
      <c r="AI71">
        <v>795.2857143</v>
      </c>
      <c r="AJ71">
        <v>0</v>
      </c>
      <c r="AK71">
        <v>109.1568627</v>
      </c>
      <c r="AL71">
        <v>200</v>
      </c>
    </row>
    <row r="72" spans="1:38" x14ac:dyDescent="0.25">
      <c r="A72">
        <v>5304072</v>
      </c>
      <c r="B72" t="s">
        <v>337</v>
      </c>
      <c r="C72" t="s">
        <v>365</v>
      </c>
      <c r="D72" t="s">
        <v>73</v>
      </c>
      <c r="E72">
        <v>3184</v>
      </c>
      <c r="F72">
        <v>1209</v>
      </c>
      <c r="G72">
        <v>1</v>
      </c>
      <c r="H72">
        <v>0</v>
      </c>
      <c r="I72">
        <v>0</v>
      </c>
      <c r="J72">
        <v>2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14</v>
      </c>
      <c r="X72">
        <v>14</v>
      </c>
      <c r="Y72">
        <v>3</v>
      </c>
      <c r="Z72">
        <v>5</v>
      </c>
      <c r="AA72">
        <v>2</v>
      </c>
      <c r="AB72">
        <v>2.6335814719999999</v>
      </c>
      <c r="AC72">
        <v>3184</v>
      </c>
      <c r="AD72">
        <v>0</v>
      </c>
      <c r="AE72">
        <v>0</v>
      </c>
      <c r="AF72">
        <v>1592</v>
      </c>
      <c r="AG72">
        <v>1061.333333</v>
      </c>
      <c r="AH72">
        <v>0</v>
      </c>
      <c r="AI72">
        <v>227.42857140000001</v>
      </c>
      <c r="AJ72">
        <v>1061.333333</v>
      </c>
      <c r="AK72">
        <v>636.79999999999995</v>
      </c>
      <c r="AL72">
        <v>200</v>
      </c>
    </row>
    <row r="73" spans="1:38" x14ac:dyDescent="0.25">
      <c r="A73">
        <v>5304080</v>
      </c>
      <c r="B73" t="s">
        <v>337</v>
      </c>
      <c r="C73" t="s">
        <v>365</v>
      </c>
      <c r="D73" t="s">
        <v>74</v>
      </c>
      <c r="E73">
        <v>4506</v>
      </c>
      <c r="F73">
        <v>2052</v>
      </c>
      <c r="G73">
        <v>3</v>
      </c>
      <c r="H73">
        <v>0</v>
      </c>
      <c r="I73">
        <v>0</v>
      </c>
      <c r="J73">
        <v>3</v>
      </c>
      <c r="K73">
        <v>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20</v>
      </c>
      <c r="X73">
        <v>20</v>
      </c>
      <c r="Y73">
        <v>5</v>
      </c>
      <c r="Z73">
        <v>0</v>
      </c>
      <c r="AA73">
        <v>2</v>
      </c>
      <c r="AB73">
        <v>2.1959064330000002</v>
      </c>
      <c r="AC73">
        <v>1502</v>
      </c>
      <c r="AD73">
        <v>0</v>
      </c>
      <c r="AE73">
        <v>0</v>
      </c>
      <c r="AF73">
        <v>1502</v>
      </c>
      <c r="AG73">
        <v>901.2</v>
      </c>
      <c r="AH73">
        <v>0</v>
      </c>
      <c r="AI73">
        <v>225.3</v>
      </c>
      <c r="AJ73">
        <v>901.2</v>
      </c>
      <c r="AK73">
        <v>0</v>
      </c>
      <c r="AL73">
        <v>200</v>
      </c>
    </row>
    <row r="74" spans="1:38" x14ac:dyDescent="0.25">
      <c r="A74">
        <v>5304081</v>
      </c>
      <c r="B74" t="s">
        <v>337</v>
      </c>
      <c r="C74" t="s">
        <v>365</v>
      </c>
      <c r="D74" t="s">
        <v>75</v>
      </c>
      <c r="E74">
        <v>2222</v>
      </c>
      <c r="F74">
        <v>661</v>
      </c>
      <c r="G74">
        <v>1</v>
      </c>
      <c r="H74">
        <v>0</v>
      </c>
      <c r="I74">
        <v>0</v>
      </c>
      <c r="J74">
        <v>3</v>
      </c>
      <c r="K74">
        <v>2</v>
      </c>
      <c r="L74">
        <v>0</v>
      </c>
      <c r="M74">
        <v>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14</v>
      </c>
      <c r="X74">
        <v>10</v>
      </c>
      <c r="Y74">
        <v>2</v>
      </c>
      <c r="Z74">
        <v>14</v>
      </c>
      <c r="AA74">
        <v>2</v>
      </c>
      <c r="AB74">
        <v>3.3615733739999998</v>
      </c>
      <c r="AC74">
        <v>2222</v>
      </c>
      <c r="AD74">
        <v>0</v>
      </c>
      <c r="AE74">
        <v>0</v>
      </c>
      <c r="AF74">
        <v>740.66666669999995</v>
      </c>
      <c r="AG74">
        <v>1111</v>
      </c>
      <c r="AH74">
        <v>0</v>
      </c>
      <c r="AI74">
        <v>222.2</v>
      </c>
      <c r="AJ74">
        <v>1111</v>
      </c>
      <c r="AK74">
        <v>158.7142857</v>
      </c>
      <c r="AL74">
        <v>200</v>
      </c>
    </row>
    <row r="75" spans="1:38" x14ac:dyDescent="0.25">
      <c r="A75">
        <v>5304082</v>
      </c>
      <c r="B75" t="s">
        <v>337</v>
      </c>
      <c r="C75" t="s">
        <v>365</v>
      </c>
      <c r="D75" t="s">
        <v>76</v>
      </c>
      <c r="E75">
        <v>1790</v>
      </c>
      <c r="F75">
        <v>470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14</v>
      </c>
      <c r="X75">
        <v>21</v>
      </c>
      <c r="Y75">
        <v>1</v>
      </c>
      <c r="Z75">
        <v>3</v>
      </c>
      <c r="AA75">
        <v>2</v>
      </c>
      <c r="AB75">
        <v>3.808510638</v>
      </c>
      <c r="AC75">
        <v>0</v>
      </c>
      <c r="AD75">
        <v>0</v>
      </c>
      <c r="AE75">
        <v>0</v>
      </c>
      <c r="AF75">
        <v>1790</v>
      </c>
      <c r="AG75">
        <v>1790</v>
      </c>
      <c r="AH75">
        <v>0</v>
      </c>
      <c r="AI75">
        <v>85.238095240000007</v>
      </c>
      <c r="AJ75">
        <v>1790</v>
      </c>
      <c r="AK75">
        <v>596.66666669999995</v>
      </c>
      <c r="AL75">
        <v>200</v>
      </c>
    </row>
    <row r="76" spans="1:38" x14ac:dyDescent="0.25">
      <c r="A76">
        <v>5304090</v>
      </c>
      <c r="B76" t="s">
        <v>337</v>
      </c>
      <c r="C76" t="s">
        <v>365</v>
      </c>
      <c r="D76" t="s">
        <v>77</v>
      </c>
      <c r="E76">
        <v>6438</v>
      </c>
      <c r="F76">
        <v>2837</v>
      </c>
      <c r="G76">
        <v>4</v>
      </c>
      <c r="H76">
        <v>0</v>
      </c>
      <c r="I76">
        <v>0</v>
      </c>
      <c r="J76">
        <v>2</v>
      </c>
      <c r="K76">
        <v>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26</v>
      </c>
      <c r="X76">
        <v>22</v>
      </c>
      <c r="Y76">
        <v>3</v>
      </c>
      <c r="Z76">
        <v>18</v>
      </c>
      <c r="AA76">
        <v>2</v>
      </c>
      <c r="AB76">
        <v>2.2692985550000002</v>
      </c>
      <c r="AC76">
        <v>1609.5</v>
      </c>
      <c r="AD76">
        <v>0</v>
      </c>
      <c r="AE76">
        <v>0</v>
      </c>
      <c r="AF76">
        <v>3219</v>
      </c>
      <c r="AG76">
        <v>2146</v>
      </c>
      <c r="AH76">
        <v>0</v>
      </c>
      <c r="AI76">
        <v>292.63636359999998</v>
      </c>
      <c r="AJ76">
        <v>2146</v>
      </c>
      <c r="AK76">
        <v>357.66666670000001</v>
      </c>
      <c r="AL76">
        <v>200</v>
      </c>
    </row>
    <row r="77" spans="1:38" x14ac:dyDescent="0.25">
      <c r="A77">
        <v>5304091</v>
      </c>
      <c r="B77" t="s">
        <v>337</v>
      </c>
      <c r="C77" t="s">
        <v>365</v>
      </c>
      <c r="D77" t="s">
        <v>78</v>
      </c>
      <c r="E77">
        <v>3115</v>
      </c>
      <c r="F77">
        <v>559</v>
      </c>
      <c r="G77">
        <v>1</v>
      </c>
      <c r="H77">
        <v>0</v>
      </c>
      <c r="I77">
        <v>0</v>
      </c>
      <c r="J77">
        <v>0</v>
      </c>
      <c r="K77">
        <v>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16</v>
      </c>
      <c r="X77">
        <v>5</v>
      </c>
      <c r="Y77">
        <v>3</v>
      </c>
      <c r="Z77">
        <v>0</v>
      </c>
      <c r="AA77">
        <v>2</v>
      </c>
      <c r="AB77">
        <v>5.5724508049999999</v>
      </c>
      <c r="AC77">
        <v>3115</v>
      </c>
      <c r="AD77">
        <v>0</v>
      </c>
      <c r="AE77">
        <v>0</v>
      </c>
      <c r="AF77">
        <v>0</v>
      </c>
      <c r="AG77">
        <v>778.75</v>
      </c>
      <c r="AH77">
        <v>0</v>
      </c>
      <c r="AI77">
        <v>623</v>
      </c>
      <c r="AJ77">
        <v>1038.333333</v>
      </c>
      <c r="AK77">
        <v>0</v>
      </c>
      <c r="AL77">
        <v>200</v>
      </c>
    </row>
    <row r="78" spans="1:38" x14ac:dyDescent="0.25">
      <c r="A78">
        <v>5304100</v>
      </c>
      <c r="B78" t="s">
        <v>337</v>
      </c>
      <c r="C78" t="s">
        <v>365</v>
      </c>
      <c r="D78" t="s">
        <v>79</v>
      </c>
      <c r="E78">
        <v>5189</v>
      </c>
      <c r="F78">
        <v>1962</v>
      </c>
      <c r="G78">
        <v>6</v>
      </c>
      <c r="H78">
        <v>0</v>
      </c>
      <c r="I78">
        <v>0</v>
      </c>
      <c r="J78">
        <v>3</v>
      </c>
      <c r="K78">
        <v>2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26</v>
      </c>
      <c r="X78">
        <v>9</v>
      </c>
      <c r="Y78">
        <v>2</v>
      </c>
      <c r="Z78">
        <v>24</v>
      </c>
      <c r="AA78">
        <v>2</v>
      </c>
      <c r="AB78">
        <v>2.6447502549999999</v>
      </c>
      <c r="AC78">
        <v>864.83333330000005</v>
      </c>
      <c r="AD78">
        <v>0</v>
      </c>
      <c r="AE78">
        <v>0</v>
      </c>
      <c r="AF78">
        <v>1729.666667</v>
      </c>
      <c r="AG78">
        <v>2594.5</v>
      </c>
      <c r="AH78">
        <v>0</v>
      </c>
      <c r="AI78">
        <v>576.55555560000005</v>
      </c>
      <c r="AJ78">
        <v>2594.5</v>
      </c>
      <c r="AK78">
        <v>216.20833329999999</v>
      </c>
      <c r="AL78">
        <v>200</v>
      </c>
    </row>
    <row r="79" spans="1:38" x14ac:dyDescent="0.25">
      <c r="A79">
        <v>5304101</v>
      </c>
      <c r="B79" t="s">
        <v>337</v>
      </c>
      <c r="C79" t="s">
        <v>365</v>
      </c>
      <c r="D79" t="s">
        <v>80</v>
      </c>
      <c r="E79">
        <v>2883</v>
      </c>
      <c r="F79">
        <v>926</v>
      </c>
      <c r="G79">
        <v>4</v>
      </c>
      <c r="H79">
        <v>0</v>
      </c>
      <c r="I79">
        <v>0</v>
      </c>
      <c r="J79">
        <v>1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14</v>
      </c>
      <c r="X79">
        <v>0</v>
      </c>
      <c r="Y79">
        <v>2</v>
      </c>
      <c r="Z79">
        <v>45</v>
      </c>
      <c r="AA79">
        <v>2</v>
      </c>
      <c r="AB79">
        <v>3.1133909289999999</v>
      </c>
      <c r="AC79">
        <v>720.75</v>
      </c>
      <c r="AD79">
        <v>0</v>
      </c>
      <c r="AE79">
        <v>0</v>
      </c>
      <c r="AF79">
        <v>2883</v>
      </c>
      <c r="AG79">
        <v>1441.5</v>
      </c>
      <c r="AH79">
        <v>0</v>
      </c>
      <c r="AI79">
        <v>0</v>
      </c>
      <c r="AJ79">
        <v>1441.5</v>
      </c>
      <c r="AK79">
        <v>64.066666670000004</v>
      </c>
      <c r="AL79">
        <v>200</v>
      </c>
    </row>
    <row r="80" spans="1:38" x14ac:dyDescent="0.25">
      <c r="A80">
        <v>5304102</v>
      </c>
      <c r="B80" t="s">
        <v>337</v>
      </c>
      <c r="C80" t="s">
        <v>365</v>
      </c>
      <c r="D80" t="s">
        <v>81</v>
      </c>
      <c r="E80">
        <v>4111</v>
      </c>
      <c r="F80">
        <v>1619</v>
      </c>
      <c r="G80">
        <v>1</v>
      </c>
      <c r="H80">
        <v>0</v>
      </c>
      <c r="I80">
        <v>0</v>
      </c>
      <c r="J80">
        <v>3</v>
      </c>
      <c r="K80">
        <v>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18</v>
      </c>
      <c r="X80">
        <v>1</v>
      </c>
      <c r="Y80">
        <v>3</v>
      </c>
      <c r="Z80">
        <v>68</v>
      </c>
      <c r="AA80">
        <v>2</v>
      </c>
      <c r="AB80">
        <v>2.5392217420000001</v>
      </c>
      <c r="AC80">
        <v>4111</v>
      </c>
      <c r="AD80">
        <v>0</v>
      </c>
      <c r="AE80">
        <v>0</v>
      </c>
      <c r="AF80">
        <v>1370.333333</v>
      </c>
      <c r="AG80">
        <v>1370.333333</v>
      </c>
      <c r="AH80">
        <v>0</v>
      </c>
      <c r="AI80">
        <v>4111</v>
      </c>
      <c r="AJ80">
        <v>1370.333333</v>
      </c>
      <c r="AK80">
        <v>60.455882350000003</v>
      </c>
      <c r="AL80">
        <v>200</v>
      </c>
    </row>
    <row r="81" spans="1:38" x14ac:dyDescent="0.25">
      <c r="A81">
        <v>5304103</v>
      </c>
      <c r="B81" t="s">
        <v>337</v>
      </c>
      <c r="C81" t="s">
        <v>365</v>
      </c>
      <c r="D81" t="s">
        <v>82</v>
      </c>
      <c r="E81">
        <v>1464</v>
      </c>
      <c r="F81">
        <v>225</v>
      </c>
      <c r="G81">
        <v>1</v>
      </c>
      <c r="H81">
        <v>0</v>
      </c>
      <c r="I81">
        <v>0</v>
      </c>
      <c r="J81">
        <v>2</v>
      </c>
      <c r="K81">
        <v>3</v>
      </c>
      <c r="L81">
        <v>0</v>
      </c>
      <c r="M81">
        <v>2</v>
      </c>
      <c r="N81">
        <v>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>
        <v>6</v>
      </c>
      <c r="Y81">
        <v>0</v>
      </c>
      <c r="Z81">
        <v>16</v>
      </c>
      <c r="AA81">
        <v>2</v>
      </c>
      <c r="AB81">
        <v>6.5066666670000002</v>
      </c>
      <c r="AC81">
        <v>1464</v>
      </c>
      <c r="AD81">
        <v>0</v>
      </c>
      <c r="AE81">
        <v>0</v>
      </c>
      <c r="AF81">
        <v>732</v>
      </c>
      <c r="AG81">
        <v>488</v>
      </c>
      <c r="AH81">
        <v>0</v>
      </c>
      <c r="AI81">
        <v>244</v>
      </c>
      <c r="AJ81">
        <v>0</v>
      </c>
      <c r="AK81">
        <v>91.5</v>
      </c>
      <c r="AL81">
        <v>200</v>
      </c>
    </row>
    <row r="82" spans="1:38" x14ac:dyDescent="0.25">
      <c r="A82">
        <v>5304104</v>
      </c>
      <c r="B82" t="s">
        <v>337</v>
      </c>
      <c r="C82" t="s">
        <v>365</v>
      </c>
      <c r="D82" t="s">
        <v>83</v>
      </c>
      <c r="E82">
        <v>2869</v>
      </c>
      <c r="F82">
        <v>342</v>
      </c>
      <c r="G82">
        <v>2</v>
      </c>
      <c r="H82">
        <v>2</v>
      </c>
      <c r="I82">
        <v>0</v>
      </c>
      <c r="J82">
        <v>4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</v>
      </c>
      <c r="X82">
        <v>2</v>
      </c>
      <c r="Y82">
        <v>1</v>
      </c>
      <c r="Z82">
        <v>32</v>
      </c>
      <c r="AA82">
        <v>2</v>
      </c>
      <c r="AB82">
        <v>8.3888888890000004</v>
      </c>
      <c r="AC82">
        <v>1434.5</v>
      </c>
      <c r="AD82">
        <v>1434.5</v>
      </c>
      <c r="AE82">
        <v>0</v>
      </c>
      <c r="AF82">
        <v>717.25</v>
      </c>
      <c r="AG82">
        <v>1434.5</v>
      </c>
      <c r="AH82">
        <v>0</v>
      </c>
      <c r="AI82">
        <v>1434.5</v>
      </c>
      <c r="AJ82">
        <v>2869</v>
      </c>
      <c r="AK82">
        <v>89.65625</v>
      </c>
      <c r="AL82">
        <v>200</v>
      </c>
    </row>
    <row r="83" spans="1:38" x14ac:dyDescent="0.25">
      <c r="A83">
        <v>5304110</v>
      </c>
      <c r="B83" t="s">
        <v>337</v>
      </c>
      <c r="C83" t="s">
        <v>365</v>
      </c>
      <c r="D83" t="s">
        <v>84</v>
      </c>
      <c r="E83">
        <v>5119</v>
      </c>
      <c r="F83">
        <v>2000</v>
      </c>
      <c r="G83">
        <v>1</v>
      </c>
      <c r="H83">
        <v>0</v>
      </c>
      <c r="I83">
        <v>0</v>
      </c>
      <c r="J83">
        <v>3</v>
      </c>
      <c r="K83">
        <v>3</v>
      </c>
      <c r="L83">
        <v>0</v>
      </c>
      <c r="M83">
        <v>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18</v>
      </c>
      <c r="X83">
        <v>12</v>
      </c>
      <c r="Y83">
        <v>3</v>
      </c>
      <c r="Z83">
        <v>58</v>
      </c>
      <c r="AA83">
        <v>2</v>
      </c>
      <c r="AB83">
        <v>2.5594999999999999</v>
      </c>
      <c r="AC83">
        <v>5119</v>
      </c>
      <c r="AD83">
        <v>0</v>
      </c>
      <c r="AE83">
        <v>0</v>
      </c>
      <c r="AF83">
        <v>1706.333333</v>
      </c>
      <c r="AG83">
        <v>1706.333333</v>
      </c>
      <c r="AH83">
        <v>0</v>
      </c>
      <c r="AI83">
        <v>426.58333329999999</v>
      </c>
      <c r="AJ83">
        <v>1706.333333</v>
      </c>
      <c r="AK83">
        <v>88.258620690000001</v>
      </c>
      <c r="AL83">
        <v>200</v>
      </c>
    </row>
    <row r="84" spans="1:38" x14ac:dyDescent="0.25">
      <c r="A84">
        <v>5304111</v>
      </c>
      <c r="B84" t="s">
        <v>337</v>
      </c>
      <c r="C84" t="s">
        <v>365</v>
      </c>
      <c r="D84" t="s">
        <v>85</v>
      </c>
      <c r="E84">
        <v>3994</v>
      </c>
      <c r="F84">
        <v>1655</v>
      </c>
      <c r="G84">
        <v>3</v>
      </c>
      <c r="H84">
        <v>0</v>
      </c>
      <c r="I84">
        <v>0</v>
      </c>
      <c r="J84">
        <v>3</v>
      </c>
      <c r="K84">
        <v>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18</v>
      </c>
      <c r="X84">
        <v>7</v>
      </c>
      <c r="Y84">
        <v>0</v>
      </c>
      <c r="Z84">
        <v>0</v>
      </c>
      <c r="AA84">
        <v>2</v>
      </c>
      <c r="AB84">
        <v>2.4132930510000001</v>
      </c>
      <c r="AC84">
        <v>1331.333333</v>
      </c>
      <c r="AD84">
        <v>0</v>
      </c>
      <c r="AE84">
        <v>0</v>
      </c>
      <c r="AF84">
        <v>1331.333333</v>
      </c>
      <c r="AG84">
        <v>1331.333333</v>
      </c>
      <c r="AH84">
        <v>0</v>
      </c>
      <c r="AI84">
        <v>570.57142859999999</v>
      </c>
      <c r="AJ84">
        <v>0</v>
      </c>
      <c r="AK84">
        <v>0</v>
      </c>
      <c r="AL84">
        <v>200</v>
      </c>
    </row>
    <row r="85" spans="1:38" x14ac:dyDescent="0.25">
      <c r="A85">
        <v>5304112</v>
      </c>
      <c r="B85" t="s">
        <v>337</v>
      </c>
      <c r="C85" t="s">
        <v>365</v>
      </c>
      <c r="D85" t="s">
        <v>86</v>
      </c>
      <c r="E85">
        <v>1348</v>
      </c>
      <c r="F85">
        <v>252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3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12</v>
      </c>
      <c r="X85">
        <v>1</v>
      </c>
      <c r="Y85">
        <v>1</v>
      </c>
      <c r="Z85">
        <v>23</v>
      </c>
      <c r="AA85">
        <v>2</v>
      </c>
      <c r="AB85">
        <v>5.3492063490000001</v>
      </c>
      <c r="AC85">
        <v>1348</v>
      </c>
      <c r="AD85">
        <v>0</v>
      </c>
      <c r="AE85">
        <v>0</v>
      </c>
      <c r="AF85">
        <v>1348</v>
      </c>
      <c r="AG85">
        <v>1348</v>
      </c>
      <c r="AH85">
        <v>0</v>
      </c>
      <c r="AI85">
        <v>1348</v>
      </c>
      <c r="AJ85">
        <v>1348</v>
      </c>
      <c r="AK85">
        <v>58.608695650000001</v>
      </c>
      <c r="AL85">
        <v>200</v>
      </c>
    </row>
    <row r="86" spans="1:38" x14ac:dyDescent="0.25">
      <c r="A86">
        <v>5305010</v>
      </c>
      <c r="B86" t="s">
        <v>337</v>
      </c>
      <c r="C86" t="s">
        <v>366</v>
      </c>
      <c r="D86" t="s">
        <v>87</v>
      </c>
      <c r="E86">
        <v>4100</v>
      </c>
      <c r="F86">
        <v>3250</v>
      </c>
      <c r="G86">
        <v>2</v>
      </c>
      <c r="H86">
        <v>0</v>
      </c>
      <c r="I86">
        <v>0</v>
      </c>
      <c r="J86">
        <v>5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25</v>
      </c>
      <c r="X86">
        <v>22</v>
      </c>
      <c r="Y86">
        <v>3</v>
      </c>
      <c r="Z86">
        <v>16</v>
      </c>
      <c r="AA86">
        <v>1.923076923</v>
      </c>
      <c r="AB86">
        <v>1.2615384620000001</v>
      </c>
      <c r="AC86">
        <v>2050</v>
      </c>
      <c r="AD86">
        <v>0</v>
      </c>
      <c r="AE86">
        <v>0</v>
      </c>
      <c r="AF86">
        <v>820</v>
      </c>
      <c r="AG86">
        <v>2050</v>
      </c>
      <c r="AH86">
        <v>0</v>
      </c>
      <c r="AI86">
        <v>186.36363639999999</v>
      </c>
      <c r="AJ86">
        <v>1366.666667</v>
      </c>
      <c r="AK86">
        <v>256.25</v>
      </c>
      <c r="AL86">
        <v>192.30769230000001</v>
      </c>
    </row>
    <row r="87" spans="1:38" x14ac:dyDescent="0.25">
      <c r="A87">
        <v>5305011</v>
      </c>
      <c r="B87" t="s">
        <v>337</v>
      </c>
      <c r="C87" t="s">
        <v>366</v>
      </c>
      <c r="D87" t="s">
        <v>88</v>
      </c>
      <c r="E87">
        <v>1495</v>
      </c>
      <c r="F87">
        <v>1046</v>
      </c>
      <c r="G87">
        <v>3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</v>
      </c>
      <c r="T87">
        <v>0</v>
      </c>
      <c r="U87">
        <v>1</v>
      </c>
      <c r="V87">
        <v>0</v>
      </c>
      <c r="W87">
        <v>12</v>
      </c>
      <c r="X87">
        <v>17</v>
      </c>
      <c r="Y87">
        <v>0</v>
      </c>
      <c r="Z87">
        <v>0</v>
      </c>
      <c r="AA87">
        <v>2</v>
      </c>
      <c r="AB87">
        <v>1.4292543019999999</v>
      </c>
      <c r="AC87">
        <v>498.33333329999999</v>
      </c>
      <c r="AD87">
        <v>0</v>
      </c>
      <c r="AE87">
        <v>0</v>
      </c>
      <c r="AF87">
        <v>1495</v>
      </c>
      <c r="AG87">
        <v>1495</v>
      </c>
      <c r="AH87">
        <v>0</v>
      </c>
      <c r="AI87">
        <v>87.941176470000002</v>
      </c>
      <c r="AJ87">
        <v>0</v>
      </c>
      <c r="AK87">
        <v>0</v>
      </c>
      <c r="AL87">
        <v>200</v>
      </c>
    </row>
    <row r="88" spans="1:38" x14ac:dyDescent="0.25">
      <c r="A88">
        <v>5305012</v>
      </c>
      <c r="B88" t="s">
        <v>337</v>
      </c>
      <c r="C88" t="s">
        <v>366</v>
      </c>
      <c r="D88" t="s">
        <v>89</v>
      </c>
      <c r="E88">
        <v>1265</v>
      </c>
      <c r="F88">
        <v>982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12</v>
      </c>
      <c r="X88">
        <v>12</v>
      </c>
      <c r="Y88">
        <v>0</v>
      </c>
      <c r="Z88">
        <v>10</v>
      </c>
      <c r="AA88">
        <v>2</v>
      </c>
      <c r="AB88">
        <v>1.288187373</v>
      </c>
      <c r="AC88">
        <v>1265</v>
      </c>
      <c r="AD88">
        <v>0</v>
      </c>
      <c r="AE88">
        <v>0</v>
      </c>
      <c r="AF88">
        <v>1265</v>
      </c>
      <c r="AG88">
        <v>0</v>
      </c>
      <c r="AH88">
        <v>0</v>
      </c>
      <c r="AI88">
        <v>105.41666669999999</v>
      </c>
      <c r="AJ88">
        <v>0</v>
      </c>
      <c r="AK88">
        <v>126.5</v>
      </c>
      <c r="AL88">
        <v>200</v>
      </c>
    </row>
    <row r="89" spans="1:38" x14ac:dyDescent="0.25">
      <c r="A89">
        <v>5305013</v>
      </c>
      <c r="B89" t="s">
        <v>337</v>
      </c>
      <c r="C89" t="s">
        <v>366</v>
      </c>
      <c r="D89" t="s">
        <v>90</v>
      </c>
      <c r="E89">
        <v>1821</v>
      </c>
      <c r="F89">
        <v>1545</v>
      </c>
      <c r="G89">
        <v>1</v>
      </c>
      <c r="H89">
        <v>0</v>
      </c>
      <c r="I89">
        <v>0</v>
      </c>
      <c r="J89">
        <v>4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8</v>
      </c>
      <c r="X89">
        <v>4</v>
      </c>
      <c r="Y89">
        <v>0</v>
      </c>
      <c r="Z89">
        <v>16</v>
      </c>
      <c r="AA89">
        <v>2</v>
      </c>
      <c r="AB89">
        <v>1.178640777</v>
      </c>
      <c r="AC89">
        <v>1821</v>
      </c>
      <c r="AD89">
        <v>0</v>
      </c>
      <c r="AE89">
        <v>0</v>
      </c>
      <c r="AF89">
        <v>455.25</v>
      </c>
      <c r="AG89">
        <v>910.5</v>
      </c>
      <c r="AH89">
        <v>0</v>
      </c>
      <c r="AI89">
        <v>455.25</v>
      </c>
      <c r="AJ89">
        <v>0</v>
      </c>
      <c r="AK89">
        <v>113.8125</v>
      </c>
      <c r="AL89">
        <v>200</v>
      </c>
    </row>
    <row r="90" spans="1:38" x14ac:dyDescent="0.25">
      <c r="A90">
        <v>5305020</v>
      </c>
      <c r="B90" t="s">
        <v>337</v>
      </c>
      <c r="C90" t="s">
        <v>366</v>
      </c>
      <c r="D90" t="s">
        <v>91</v>
      </c>
      <c r="E90">
        <v>3236</v>
      </c>
      <c r="F90">
        <v>2901</v>
      </c>
      <c r="G90">
        <v>2</v>
      </c>
      <c r="H90">
        <v>0</v>
      </c>
      <c r="I90">
        <v>0</v>
      </c>
      <c r="J90">
        <v>3</v>
      </c>
      <c r="K90">
        <v>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21</v>
      </c>
      <c r="X90">
        <v>17</v>
      </c>
      <c r="Y90">
        <v>1</v>
      </c>
      <c r="Z90">
        <v>41</v>
      </c>
      <c r="AA90">
        <v>1.9090909089999999</v>
      </c>
      <c r="AB90">
        <v>1.1154774220000001</v>
      </c>
      <c r="AC90">
        <v>1618</v>
      </c>
      <c r="AD90">
        <v>0</v>
      </c>
      <c r="AE90">
        <v>0</v>
      </c>
      <c r="AF90">
        <v>1078.666667</v>
      </c>
      <c r="AG90">
        <v>1078.666667</v>
      </c>
      <c r="AH90">
        <v>0</v>
      </c>
      <c r="AI90">
        <v>190.3529412</v>
      </c>
      <c r="AJ90">
        <v>3236</v>
      </c>
      <c r="AK90">
        <v>78.926829269999999</v>
      </c>
      <c r="AL90">
        <v>190.9090909</v>
      </c>
    </row>
    <row r="91" spans="1:38" x14ac:dyDescent="0.25">
      <c r="A91">
        <v>5305021</v>
      </c>
      <c r="B91" t="s">
        <v>337</v>
      </c>
      <c r="C91" t="s">
        <v>366</v>
      </c>
      <c r="D91" t="s">
        <v>92</v>
      </c>
      <c r="E91">
        <v>3137</v>
      </c>
      <c r="F91">
        <v>2218</v>
      </c>
      <c r="G91">
        <v>5</v>
      </c>
      <c r="H91">
        <v>0</v>
      </c>
      <c r="I91">
        <v>0</v>
      </c>
      <c r="J91">
        <v>3</v>
      </c>
      <c r="K91">
        <v>1</v>
      </c>
      <c r="L91">
        <v>0</v>
      </c>
      <c r="M91">
        <v>0</v>
      </c>
      <c r="N91">
        <v>0</v>
      </c>
      <c r="O91">
        <v>3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0</v>
      </c>
      <c r="W91">
        <v>24</v>
      </c>
      <c r="X91">
        <v>11</v>
      </c>
      <c r="Y91">
        <v>1</v>
      </c>
      <c r="Z91">
        <v>18</v>
      </c>
      <c r="AA91">
        <v>2</v>
      </c>
      <c r="AB91">
        <v>1.4143372409999999</v>
      </c>
      <c r="AC91">
        <v>627.4</v>
      </c>
      <c r="AD91">
        <v>0</v>
      </c>
      <c r="AE91">
        <v>0</v>
      </c>
      <c r="AF91">
        <v>1045.666667</v>
      </c>
      <c r="AG91">
        <v>3137</v>
      </c>
      <c r="AH91">
        <v>0</v>
      </c>
      <c r="AI91">
        <v>285.18181820000001</v>
      </c>
      <c r="AJ91">
        <v>3137</v>
      </c>
      <c r="AK91">
        <v>174.2777778</v>
      </c>
      <c r="AL91">
        <v>200</v>
      </c>
    </row>
    <row r="92" spans="1:38" x14ac:dyDescent="0.25">
      <c r="A92">
        <v>5305022</v>
      </c>
      <c r="B92" t="s">
        <v>337</v>
      </c>
      <c r="C92" t="s">
        <v>366</v>
      </c>
      <c r="D92" t="s">
        <v>93</v>
      </c>
      <c r="E92">
        <v>2568</v>
      </c>
      <c r="F92">
        <v>1713</v>
      </c>
      <c r="G92">
        <v>1</v>
      </c>
      <c r="H92">
        <v>2</v>
      </c>
      <c r="I92">
        <v>0</v>
      </c>
      <c r="J92">
        <v>3</v>
      </c>
      <c r="K92">
        <v>0</v>
      </c>
      <c r="L92">
        <v>0</v>
      </c>
      <c r="M92">
        <v>0</v>
      </c>
      <c r="N92">
        <v>0</v>
      </c>
      <c r="O92">
        <v>6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19</v>
      </c>
      <c r="X92">
        <v>21</v>
      </c>
      <c r="Y92">
        <v>0</v>
      </c>
      <c r="Z92">
        <v>0</v>
      </c>
      <c r="AA92">
        <v>1.9</v>
      </c>
      <c r="AB92">
        <v>1.4991243430000001</v>
      </c>
      <c r="AC92">
        <v>2568</v>
      </c>
      <c r="AD92">
        <v>1284</v>
      </c>
      <c r="AE92">
        <v>0</v>
      </c>
      <c r="AF92">
        <v>856</v>
      </c>
      <c r="AG92">
        <v>0</v>
      </c>
      <c r="AH92">
        <v>0</v>
      </c>
      <c r="AI92">
        <v>122.2857143</v>
      </c>
      <c r="AJ92">
        <v>0</v>
      </c>
      <c r="AK92">
        <v>0</v>
      </c>
      <c r="AL92">
        <v>190</v>
      </c>
    </row>
    <row r="93" spans="1:38" x14ac:dyDescent="0.25">
      <c r="A93">
        <v>5305023</v>
      </c>
      <c r="B93" t="s">
        <v>337</v>
      </c>
      <c r="C93" t="s">
        <v>366</v>
      </c>
      <c r="D93" t="s">
        <v>94</v>
      </c>
      <c r="E93">
        <v>1959</v>
      </c>
      <c r="F93">
        <v>996</v>
      </c>
      <c r="G93">
        <v>1</v>
      </c>
      <c r="H93">
        <v>0</v>
      </c>
      <c r="I93">
        <v>0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18</v>
      </c>
      <c r="X93">
        <v>24</v>
      </c>
      <c r="Y93">
        <v>0</v>
      </c>
      <c r="Z93">
        <v>3</v>
      </c>
      <c r="AA93">
        <v>2</v>
      </c>
      <c r="AB93">
        <v>1.96686747</v>
      </c>
      <c r="AC93">
        <v>1959</v>
      </c>
      <c r="AD93">
        <v>0</v>
      </c>
      <c r="AE93">
        <v>0</v>
      </c>
      <c r="AF93">
        <v>979.5</v>
      </c>
      <c r="AG93">
        <v>0</v>
      </c>
      <c r="AH93">
        <v>0</v>
      </c>
      <c r="AI93">
        <v>81.625</v>
      </c>
      <c r="AJ93">
        <v>0</v>
      </c>
      <c r="AK93">
        <v>653</v>
      </c>
      <c r="AL93">
        <v>200</v>
      </c>
    </row>
    <row r="94" spans="1:38" x14ac:dyDescent="0.25">
      <c r="A94">
        <v>5305024</v>
      </c>
      <c r="B94" t="s">
        <v>337</v>
      </c>
      <c r="C94" t="s">
        <v>366</v>
      </c>
      <c r="D94" t="s">
        <v>95</v>
      </c>
      <c r="E94">
        <v>1195</v>
      </c>
      <c r="F94">
        <v>1083</v>
      </c>
      <c r="G94">
        <v>1</v>
      </c>
      <c r="H94">
        <v>0</v>
      </c>
      <c r="I94">
        <v>0</v>
      </c>
      <c r="J94">
        <v>1</v>
      </c>
      <c r="K94">
        <v>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12</v>
      </c>
      <c r="X94">
        <v>16</v>
      </c>
      <c r="Y94">
        <v>4</v>
      </c>
      <c r="Z94">
        <v>9</v>
      </c>
      <c r="AA94">
        <v>2</v>
      </c>
      <c r="AB94">
        <v>1.1034164360000001</v>
      </c>
      <c r="AC94">
        <v>1195</v>
      </c>
      <c r="AD94">
        <v>0</v>
      </c>
      <c r="AE94">
        <v>0</v>
      </c>
      <c r="AF94">
        <v>1195</v>
      </c>
      <c r="AG94">
        <v>298.75</v>
      </c>
      <c r="AH94">
        <v>0</v>
      </c>
      <c r="AI94">
        <v>74.6875</v>
      </c>
      <c r="AJ94">
        <v>298.75</v>
      </c>
      <c r="AK94">
        <v>132.7777778</v>
      </c>
      <c r="AL94">
        <v>200</v>
      </c>
    </row>
    <row r="95" spans="1:38" x14ac:dyDescent="0.25">
      <c r="A95">
        <v>5305025</v>
      </c>
      <c r="B95" t="s">
        <v>337</v>
      </c>
      <c r="C95" t="s">
        <v>366</v>
      </c>
      <c r="D95" t="s">
        <v>96</v>
      </c>
      <c r="E95">
        <v>1578</v>
      </c>
      <c r="F95">
        <v>1337</v>
      </c>
      <c r="G95">
        <v>2</v>
      </c>
      <c r="H95">
        <v>0</v>
      </c>
      <c r="I95">
        <v>0</v>
      </c>
      <c r="J95">
        <v>2</v>
      </c>
      <c r="K95">
        <v>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18</v>
      </c>
      <c r="X95">
        <v>18</v>
      </c>
      <c r="Y95">
        <v>0</v>
      </c>
      <c r="Z95">
        <v>2</v>
      </c>
      <c r="AA95">
        <v>2</v>
      </c>
      <c r="AB95">
        <v>1.180254301</v>
      </c>
      <c r="AC95">
        <v>789</v>
      </c>
      <c r="AD95">
        <v>0</v>
      </c>
      <c r="AE95">
        <v>0</v>
      </c>
      <c r="AF95">
        <v>789</v>
      </c>
      <c r="AG95">
        <v>789</v>
      </c>
      <c r="AH95">
        <v>0</v>
      </c>
      <c r="AI95">
        <v>87.666666669999998</v>
      </c>
      <c r="AJ95">
        <v>0</v>
      </c>
      <c r="AK95">
        <v>789</v>
      </c>
      <c r="AL95">
        <v>200</v>
      </c>
    </row>
    <row r="96" spans="1:38" x14ac:dyDescent="0.25">
      <c r="A96">
        <v>5305026</v>
      </c>
      <c r="B96" t="s">
        <v>337</v>
      </c>
      <c r="C96" t="s">
        <v>366</v>
      </c>
      <c r="D96" t="s">
        <v>97</v>
      </c>
      <c r="E96">
        <v>1287</v>
      </c>
      <c r="F96">
        <v>1105</v>
      </c>
      <c r="G96">
        <v>1</v>
      </c>
      <c r="H96">
        <v>0</v>
      </c>
      <c r="I96">
        <v>0</v>
      </c>
      <c r="J96">
        <v>2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8</v>
      </c>
      <c r="X96">
        <v>5</v>
      </c>
      <c r="Y96">
        <v>1</v>
      </c>
      <c r="Z96">
        <v>5</v>
      </c>
      <c r="AA96">
        <v>2</v>
      </c>
      <c r="AB96">
        <v>1.164705882</v>
      </c>
      <c r="AC96">
        <v>1287</v>
      </c>
      <c r="AD96">
        <v>0</v>
      </c>
      <c r="AE96">
        <v>0</v>
      </c>
      <c r="AF96">
        <v>643.5</v>
      </c>
      <c r="AG96">
        <v>643.5</v>
      </c>
      <c r="AH96">
        <v>0</v>
      </c>
      <c r="AI96">
        <v>257.39999999999998</v>
      </c>
      <c r="AJ96">
        <v>1287</v>
      </c>
      <c r="AK96">
        <v>257.39999999999998</v>
      </c>
      <c r="AL96">
        <v>200</v>
      </c>
    </row>
    <row r="97" spans="1:38" x14ac:dyDescent="0.25">
      <c r="A97">
        <v>5305027</v>
      </c>
      <c r="B97" t="s">
        <v>337</v>
      </c>
      <c r="C97" t="s">
        <v>366</v>
      </c>
      <c r="D97" t="s">
        <v>98</v>
      </c>
      <c r="E97">
        <v>1021</v>
      </c>
      <c r="F97">
        <v>906</v>
      </c>
      <c r="G97">
        <v>1</v>
      </c>
      <c r="H97">
        <v>0</v>
      </c>
      <c r="I97">
        <v>1</v>
      </c>
      <c r="J97">
        <v>3</v>
      </c>
      <c r="K97">
        <v>1</v>
      </c>
      <c r="L97">
        <v>0</v>
      </c>
      <c r="M97">
        <v>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8</v>
      </c>
      <c r="X97">
        <v>5</v>
      </c>
      <c r="Y97">
        <v>2</v>
      </c>
      <c r="Z97">
        <v>12</v>
      </c>
      <c r="AA97">
        <v>2</v>
      </c>
      <c r="AB97">
        <v>1.126931567</v>
      </c>
      <c r="AC97">
        <v>1021</v>
      </c>
      <c r="AD97">
        <v>0</v>
      </c>
      <c r="AE97">
        <v>1021</v>
      </c>
      <c r="AF97">
        <v>340.33333329999999</v>
      </c>
      <c r="AG97">
        <v>1021</v>
      </c>
      <c r="AH97">
        <v>0</v>
      </c>
      <c r="AI97">
        <v>204.2</v>
      </c>
      <c r="AJ97">
        <v>510.5</v>
      </c>
      <c r="AK97">
        <v>85.083333330000002</v>
      </c>
      <c r="AL97">
        <v>200</v>
      </c>
    </row>
    <row r="98" spans="1:38" x14ac:dyDescent="0.25">
      <c r="A98">
        <v>5305030</v>
      </c>
      <c r="B98" t="s">
        <v>337</v>
      </c>
      <c r="C98" t="s">
        <v>366</v>
      </c>
      <c r="D98" t="s">
        <v>99</v>
      </c>
      <c r="E98">
        <v>9427</v>
      </c>
      <c r="F98">
        <v>8949</v>
      </c>
      <c r="G98">
        <v>15</v>
      </c>
      <c r="H98">
        <v>2</v>
      </c>
      <c r="I98">
        <v>2</v>
      </c>
      <c r="J98">
        <v>7</v>
      </c>
      <c r="K98">
        <v>2</v>
      </c>
      <c r="L98">
        <v>11</v>
      </c>
      <c r="M98">
        <v>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18</v>
      </c>
      <c r="X98">
        <v>8</v>
      </c>
      <c r="Y98">
        <v>0</v>
      </c>
      <c r="Z98">
        <v>18</v>
      </c>
      <c r="AA98">
        <v>2</v>
      </c>
      <c r="AB98">
        <v>1.0534137889999999</v>
      </c>
      <c r="AC98">
        <v>628.46666670000002</v>
      </c>
      <c r="AD98">
        <v>4713.5</v>
      </c>
      <c r="AE98">
        <v>4713.5</v>
      </c>
      <c r="AF98">
        <v>1346.7142859999999</v>
      </c>
      <c r="AG98">
        <v>4713.5</v>
      </c>
      <c r="AH98">
        <v>857</v>
      </c>
      <c r="AI98">
        <v>1178.375</v>
      </c>
      <c r="AJ98">
        <v>0</v>
      </c>
      <c r="AK98">
        <v>523.72222220000003</v>
      </c>
      <c r="AL98">
        <v>200</v>
      </c>
    </row>
    <row r="99" spans="1:38" x14ac:dyDescent="0.25">
      <c r="A99">
        <v>5305040</v>
      </c>
      <c r="B99" t="s">
        <v>337</v>
      </c>
      <c r="C99" t="s">
        <v>366</v>
      </c>
      <c r="D99" t="s">
        <v>100</v>
      </c>
      <c r="E99">
        <v>4932</v>
      </c>
      <c r="F99">
        <v>4221</v>
      </c>
      <c r="G99">
        <v>2</v>
      </c>
      <c r="H99">
        <v>0</v>
      </c>
      <c r="I99">
        <v>0</v>
      </c>
      <c r="J99">
        <v>6</v>
      </c>
      <c r="K99">
        <v>3</v>
      </c>
      <c r="L99">
        <v>0</v>
      </c>
      <c r="M99">
        <v>0</v>
      </c>
      <c r="N99">
        <v>0</v>
      </c>
      <c r="O99">
        <v>13</v>
      </c>
      <c r="P99">
        <v>4</v>
      </c>
      <c r="Q99">
        <v>0</v>
      </c>
      <c r="R99">
        <v>0</v>
      </c>
      <c r="S99">
        <v>0</v>
      </c>
      <c r="T99">
        <v>0</v>
      </c>
      <c r="U99">
        <v>2</v>
      </c>
      <c r="V99">
        <v>0</v>
      </c>
      <c r="W99">
        <v>34</v>
      </c>
      <c r="X99">
        <v>53</v>
      </c>
      <c r="Y99">
        <v>1</v>
      </c>
      <c r="Z99">
        <v>38</v>
      </c>
      <c r="AA99">
        <v>2</v>
      </c>
      <c r="AB99">
        <v>1.1684434969999999</v>
      </c>
      <c r="AC99">
        <v>2466</v>
      </c>
      <c r="AD99">
        <v>0</v>
      </c>
      <c r="AE99">
        <v>0</v>
      </c>
      <c r="AF99">
        <v>822</v>
      </c>
      <c r="AG99">
        <v>1644</v>
      </c>
      <c r="AH99">
        <v>0</v>
      </c>
      <c r="AI99">
        <v>93.056603769999995</v>
      </c>
      <c r="AJ99">
        <v>4932</v>
      </c>
      <c r="AK99">
        <v>129.7894737</v>
      </c>
      <c r="AL99">
        <v>200</v>
      </c>
    </row>
    <row r="100" spans="1:38" x14ac:dyDescent="0.25">
      <c r="A100">
        <v>5305041</v>
      </c>
      <c r="B100" t="s">
        <v>337</v>
      </c>
      <c r="C100" t="s">
        <v>366</v>
      </c>
      <c r="D100" t="s">
        <v>101</v>
      </c>
      <c r="E100">
        <v>2365</v>
      </c>
      <c r="F100">
        <v>1736</v>
      </c>
      <c r="G100">
        <v>2</v>
      </c>
      <c r="H100">
        <v>0</v>
      </c>
      <c r="I100">
        <v>0</v>
      </c>
      <c r="J100">
        <v>2</v>
      </c>
      <c r="K100">
        <v>2</v>
      </c>
      <c r="L100">
        <v>0</v>
      </c>
      <c r="M100">
        <v>1</v>
      </c>
      <c r="N100">
        <v>0</v>
      </c>
      <c r="O100">
        <v>3</v>
      </c>
      <c r="P100">
        <v>2</v>
      </c>
      <c r="Q100">
        <v>0</v>
      </c>
      <c r="R100">
        <v>0</v>
      </c>
      <c r="S100">
        <v>1</v>
      </c>
      <c r="T100">
        <v>0</v>
      </c>
      <c r="U100">
        <v>5</v>
      </c>
      <c r="V100">
        <v>0</v>
      </c>
      <c r="W100">
        <v>7</v>
      </c>
      <c r="X100">
        <v>10</v>
      </c>
      <c r="Y100">
        <v>2</v>
      </c>
      <c r="Z100">
        <v>4</v>
      </c>
      <c r="AA100">
        <v>1.4</v>
      </c>
      <c r="AB100">
        <v>1.3623271889999999</v>
      </c>
      <c r="AC100">
        <v>1182.5</v>
      </c>
      <c r="AD100">
        <v>0</v>
      </c>
      <c r="AE100">
        <v>0</v>
      </c>
      <c r="AF100">
        <v>1182.5</v>
      </c>
      <c r="AG100">
        <v>1182.5</v>
      </c>
      <c r="AH100">
        <v>0</v>
      </c>
      <c r="AI100">
        <v>236.5</v>
      </c>
      <c r="AJ100">
        <v>1182.5</v>
      </c>
      <c r="AK100">
        <v>591.25</v>
      </c>
      <c r="AL100">
        <v>140</v>
      </c>
    </row>
    <row r="101" spans="1:38" x14ac:dyDescent="0.25">
      <c r="A101">
        <v>5305042</v>
      </c>
      <c r="B101" t="s">
        <v>337</v>
      </c>
      <c r="C101" t="s">
        <v>366</v>
      </c>
      <c r="D101" t="s">
        <v>102</v>
      </c>
      <c r="E101">
        <v>2654</v>
      </c>
      <c r="F101">
        <v>2352</v>
      </c>
      <c r="G101">
        <v>2</v>
      </c>
      <c r="H101">
        <v>0</v>
      </c>
      <c r="I101">
        <v>0</v>
      </c>
      <c r="J101">
        <v>3</v>
      </c>
      <c r="K101">
        <v>1</v>
      </c>
      <c r="L101">
        <v>0</v>
      </c>
      <c r="M101">
        <v>0</v>
      </c>
      <c r="N101">
        <v>0</v>
      </c>
      <c r="O101">
        <v>6</v>
      </c>
      <c r="P101">
        <v>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24</v>
      </c>
      <c r="X101">
        <v>25</v>
      </c>
      <c r="Y101">
        <v>1</v>
      </c>
      <c r="Z101">
        <v>0</v>
      </c>
      <c r="AA101">
        <v>2</v>
      </c>
      <c r="AB101">
        <v>1.1284013610000001</v>
      </c>
      <c r="AC101">
        <v>1327</v>
      </c>
      <c r="AD101">
        <v>0</v>
      </c>
      <c r="AE101">
        <v>0</v>
      </c>
      <c r="AF101">
        <v>884.66666669999995</v>
      </c>
      <c r="AG101">
        <v>2654</v>
      </c>
      <c r="AH101">
        <v>0</v>
      </c>
      <c r="AI101">
        <v>106.16</v>
      </c>
      <c r="AJ101">
        <v>2654</v>
      </c>
      <c r="AK101">
        <v>0</v>
      </c>
      <c r="AL101">
        <v>200</v>
      </c>
    </row>
    <row r="102" spans="1:38" x14ac:dyDescent="0.25">
      <c r="A102">
        <v>5305043</v>
      </c>
      <c r="B102" t="s">
        <v>337</v>
      </c>
      <c r="C102" t="s">
        <v>366</v>
      </c>
      <c r="D102" t="s">
        <v>103</v>
      </c>
      <c r="E102">
        <v>2793</v>
      </c>
      <c r="F102">
        <v>1939</v>
      </c>
      <c r="G102">
        <v>2</v>
      </c>
      <c r="H102">
        <v>0</v>
      </c>
      <c r="I102">
        <v>0</v>
      </c>
      <c r="J102">
        <v>2</v>
      </c>
      <c r="K102">
        <v>1</v>
      </c>
      <c r="L102">
        <v>0</v>
      </c>
      <c r="M102">
        <v>1</v>
      </c>
      <c r="N102">
        <v>0</v>
      </c>
      <c r="O102">
        <v>12</v>
      </c>
      <c r="P102">
        <v>2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14</v>
      </c>
      <c r="X102">
        <v>23</v>
      </c>
      <c r="Y102">
        <v>0</v>
      </c>
      <c r="Z102">
        <v>29</v>
      </c>
      <c r="AA102">
        <v>2</v>
      </c>
      <c r="AB102">
        <v>1.4404332129999999</v>
      </c>
      <c r="AC102">
        <v>1396.5</v>
      </c>
      <c r="AD102">
        <v>0</v>
      </c>
      <c r="AE102">
        <v>0</v>
      </c>
      <c r="AF102">
        <v>1396.5</v>
      </c>
      <c r="AG102">
        <v>2793</v>
      </c>
      <c r="AH102">
        <v>0</v>
      </c>
      <c r="AI102">
        <v>121.43478260000001</v>
      </c>
      <c r="AJ102">
        <v>0</v>
      </c>
      <c r="AK102">
        <v>96.310344830000005</v>
      </c>
      <c r="AL102">
        <v>200</v>
      </c>
    </row>
    <row r="103" spans="1:38" x14ac:dyDescent="0.25">
      <c r="A103">
        <v>5305044</v>
      </c>
      <c r="B103" t="s">
        <v>337</v>
      </c>
      <c r="C103" t="s">
        <v>366</v>
      </c>
      <c r="D103" t="s">
        <v>104</v>
      </c>
      <c r="E103">
        <v>1461</v>
      </c>
      <c r="F103">
        <v>1142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</v>
      </c>
      <c r="X103">
        <v>18</v>
      </c>
      <c r="Y103">
        <v>0</v>
      </c>
      <c r="Z103">
        <v>6</v>
      </c>
      <c r="AA103">
        <v>2</v>
      </c>
      <c r="AB103">
        <v>1.2793345009999999</v>
      </c>
      <c r="AC103">
        <v>1461</v>
      </c>
      <c r="AD103">
        <v>0</v>
      </c>
      <c r="AE103">
        <v>0</v>
      </c>
      <c r="AF103">
        <v>1461</v>
      </c>
      <c r="AG103">
        <v>1461</v>
      </c>
      <c r="AH103">
        <v>0</v>
      </c>
      <c r="AI103">
        <v>81.166666669999998</v>
      </c>
      <c r="AJ103">
        <v>0</v>
      </c>
      <c r="AK103">
        <v>243.5</v>
      </c>
      <c r="AL103">
        <v>200</v>
      </c>
    </row>
    <row r="104" spans="1:38" x14ac:dyDescent="0.25">
      <c r="A104">
        <v>5305050</v>
      </c>
      <c r="B104" t="s">
        <v>337</v>
      </c>
      <c r="C104" t="s">
        <v>366</v>
      </c>
      <c r="D104" t="s">
        <v>105</v>
      </c>
      <c r="E104">
        <v>2278</v>
      </c>
      <c r="F104">
        <v>1618</v>
      </c>
      <c r="G104">
        <v>1</v>
      </c>
      <c r="H104">
        <v>0</v>
      </c>
      <c r="I104">
        <v>0</v>
      </c>
      <c r="J104">
        <v>2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15</v>
      </c>
      <c r="X104">
        <v>12</v>
      </c>
      <c r="Y104">
        <v>0</v>
      </c>
      <c r="Z104">
        <v>0</v>
      </c>
      <c r="AA104">
        <v>1.875</v>
      </c>
      <c r="AB104">
        <v>1.407911001</v>
      </c>
      <c r="AC104">
        <v>2278</v>
      </c>
      <c r="AD104">
        <v>0</v>
      </c>
      <c r="AE104">
        <v>0</v>
      </c>
      <c r="AF104">
        <v>1139</v>
      </c>
      <c r="AG104">
        <v>2278</v>
      </c>
      <c r="AH104">
        <v>0</v>
      </c>
      <c r="AI104">
        <v>189.83333329999999</v>
      </c>
      <c r="AJ104">
        <v>0</v>
      </c>
      <c r="AK104">
        <v>0</v>
      </c>
      <c r="AL104">
        <v>187.5</v>
      </c>
    </row>
    <row r="105" spans="1:38" x14ac:dyDescent="0.25">
      <c r="A105">
        <v>5305051</v>
      </c>
      <c r="B105" t="s">
        <v>337</v>
      </c>
      <c r="C105" t="s">
        <v>366</v>
      </c>
      <c r="D105" t="s">
        <v>106</v>
      </c>
      <c r="E105">
        <v>1491</v>
      </c>
      <c r="F105">
        <v>1367</v>
      </c>
      <c r="G105">
        <v>2</v>
      </c>
      <c r="H105">
        <v>0</v>
      </c>
      <c r="I105">
        <v>0</v>
      </c>
      <c r="J105">
        <v>2</v>
      </c>
      <c r="K105">
        <v>1</v>
      </c>
      <c r="L105">
        <v>0</v>
      </c>
      <c r="M105">
        <v>8</v>
      </c>
      <c r="N105">
        <v>0</v>
      </c>
      <c r="O105">
        <v>4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</v>
      </c>
      <c r="X105">
        <v>12</v>
      </c>
      <c r="Y105">
        <v>0</v>
      </c>
      <c r="Z105">
        <v>7</v>
      </c>
      <c r="AA105">
        <v>2</v>
      </c>
      <c r="AB105">
        <v>1.090709583</v>
      </c>
      <c r="AC105">
        <v>745.5</v>
      </c>
      <c r="AD105">
        <v>0</v>
      </c>
      <c r="AE105">
        <v>0</v>
      </c>
      <c r="AF105">
        <v>745.5</v>
      </c>
      <c r="AG105">
        <v>1491</v>
      </c>
      <c r="AH105">
        <v>0</v>
      </c>
      <c r="AI105">
        <v>124.25</v>
      </c>
      <c r="AJ105">
        <v>0</v>
      </c>
      <c r="AK105">
        <v>213</v>
      </c>
      <c r="AL105">
        <v>200</v>
      </c>
    </row>
    <row r="106" spans="1:38" x14ac:dyDescent="0.25">
      <c r="A106">
        <v>5305052</v>
      </c>
      <c r="B106" t="s">
        <v>337</v>
      </c>
      <c r="C106" t="s">
        <v>366</v>
      </c>
      <c r="D106" t="s">
        <v>107</v>
      </c>
      <c r="E106">
        <v>1867</v>
      </c>
      <c r="F106">
        <v>955</v>
      </c>
      <c r="G106">
        <v>1</v>
      </c>
      <c r="H106">
        <v>0</v>
      </c>
      <c r="I106">
        <v>0</v>
      </c>
      <c r="J106">
        <v>3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7</v>
      </c>
      <c r="X106">
        <v>22</v>
      </c>
      <c r="Y106">
        <v>2</v>
      </c>
      <c r="Z106">
        <v>2</v>
      </c>
      <c r="AA106">
        <v>1</v>
      </c>
      <c r="AB106">
        <v>1.9549738219999999</v>
      </c>
      <c r="AC106">
        <v>1867</v>
      </c>
      <c r="AD106">
        <v>0</v>
      </c>
      <c r="AE106">
        <v>0</v>
      </c>
      <c r="AF106">
        <v>622.33333330000005</v>
      </c>
      <c r="AG106">
        <v>933.5</v>
      </c>
      <c r="AH106">
        <v>0</v>
      </c>
      <c r="AI106">
        <v>84.863636360000001</v>
      </c>
      <c r="AJ106">
        <v>933.5</v>
      </c>
      <c r="AK106">
        <v>933.5</v>
      </c>
      <c r="AL106">
        <v>100</v>
      </c>
    </row>
    <row r="107" spans="1:38" x14ac:dyDescent="0.25">
      <c r="A107">
        <v>5305060</v>
      </c>
      <c r="B107" t="s">
        <v>337</v>
      </c>
      <c r="C107" t="s">
        <v>366</v>
      </c>
      <c r="D107" t="s">
        <v>108</v>
      </c>
      <c r="E107">
        <v>2657</v>
      </c>
      <c r="F107">
        <v>2188</v>
      </c>
      <c r="G107">
        <v>1</v>
      </c>
      <c r="H107">
        <v>0</v>
      </c>
      <c r="I107">
        <v>0</v>
      </c>
      <c r="J107">
        <v>3</v>
      </c>
      <c r="K107">
        <v>2</v>
      </c>
      <c r="L107">
        <v>0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20</v>
      </c>
      <c r="X107">
        <v>18</v>
      </c>
      <c r="Y107">
        <v>0</v>
      </c>
      <c r="Z107">
        <v>11</v>
      </c>
      <c r="AA107">
        <v>2</v>
      </c>
      <c r="AB107">
        <v>1.2143510049999999</v>
      </c>
      <c r="AC107">
        <v>2657</v>
      </c>
      <c r="AD107">
        <v>0</v>
      </c>
      <c r="AE107">
        <v>0</v>
      </c>
      <c r="AF107">
        <v>885.66666669999995</v>
      </c>
      <c r="AG107">
        <v>1328.5</v>
      </c>
      <c r="AH107">
        <v>0</v>
      </c>
      <c r="AI107">
        <v>147.61111109999999</v>
      </c>
      <c r="AJ107">
        <v>0</v>
      </c>
      <c r="AK107">
        <v>241.54545450000001</v>
      </c>
      <c r="AL107">
        <v>200</v>
      </c>
    </row>
    <row r="108" spans="1:38" x14ac:dyDescent="0.25">
      <c r="A108">
        <v>5305061</v>
      </c>
      <c r="B108" t="s">
        <v>337</v>
      </c>
      <c r="C108" t="s">
        <v>366</v>
      </c>
      <c r="D108" t="s">
        <v>109</v>
      </c>
      <c r="E108">
        <v>4132</v>
      </c>
      <c r="F108">
        <v>2188</v>
      </c>
      <c r="G108">
        <v>3</v>
      </c>
      <c r="H108">
        <v>0</v>
      </c>
      <c r="I108">
        <v>0</v>
      </c>
      <c r="J108">
        <v>4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</v>
      </c>
      <c r="X108">
        <v>36</v>
      </c>
      <c r="Y108">
        <v>0</v>
      </c>
      <c r="Z108">
        <v>0</v>
      </c>
      <c r="AA108">
        <v>2</v>
      </c>
      <c r="AB108">
        <v>1.888482633</v>
      </c>
      <c r="AC108">
        <v>1377.333333</v>
      </c>
      <c r="AD108">
        <v>0</v>
      </c>
      <c r="AE108">
        <v>0</v>
      </c>
      <c r="AF108">
        <v>1033</v>
      </c>
      <c r="AG108">
        <v>1033</v>
      </c>
      <c r="AH108">
        <v>0</v>
      </c>
      <c r="AI108">
        <v>114.7777778</v>
      </c>
      <c r="AJ108">
        <v>0</v>
      </c>
      <c r="AK108">
        <v>0</v>
      </c>
      <c r="AL108">
        <v>200</v>
      </c>
    </row>
    <row r="109" spans="1:38" x14ac:dyDescent="0.25">
      <c r="A109">
        <v>5305062</v>
      </c>
      <c r="B109" t="s">
        <v>337</v>
      </c>
      <c r="C109" t="s">
        <v>366</v>
      </c>
      <c r="D109" t="s">
        <v>110</v>
      </c>
      <c r="E109">
        <v>1018</v>
      </c>
      <c r="F109">
        <v>464</v>
      </c>
      <c r="G109">
        <v>0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</v>
      </c>
      <c r="X109">
        <v>9</v>
      </c>
      <c r="Y109">
        <v>0</v>
      </c>
      <c r="Z109">
        <v>3</v>
      </c>
      <c r="AA109">
        <v>2</v>
      </c>
      <c r="AB109">
        <v>2.1939655170000001</v>
      </c>
      <c r="AC109">
        <v>0</v>
      </c>
      <c r="AD109">
        <v>0</v>
      </c>
      <c r="AE109">
        <v>0</v>
      </c>
      <c r="AF109">
        <v>509</v>
      </c>
      <c r="AG109">
        <v>0</v>
      </c>
      <c r="AH109">
        <v>0</v>
      </c>
      <c r="AI109">
        <v>113.1111111</v>
      </c>
      <c r="AJ109">
        <v>0</v>
      </c>
      <c r="AK109">
        <v>339.33333329999999</v>
      </c>
      <c r="AL109">
        <v>200</v>
      </c>
    </row>
    <row r="110" spans="1:38" x14ac:dyDescent="0.25">
      <c r="A110">
        <v>5306032</v>
      </c>
      <c r="B110" t="s">
        <v>337</v>
      </c>
      <c r="C110" t="s">
        <v>367</v>
      </c>
      <c r="D110" t="s">
        <v>111</v>
      </c>
      <c r="E110">
        <v>4205</v>
      </c>
      <c r="F110">
        <v>2585</v>
      </c>
      <c r="G110">
        <v>2</v>
      </c>
      <c r="H110">
        <v>0</v>
      </c>
      <c r="I110">
        <v>0</v>
      </c>
      <c r="J110">
        <v>4</v>
      </c>
      <c r="K110">
        <v>2</v>
      </c>
      <c r="L110">
        <v>0</v>
      </c>
      <c r="M110">
        <v>0</v>
      </c>
      <c r="N110">
        <v>0</v>
      </c>
      <c r="O110">
        <v>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18</v>
      </c>
      <c r="X110">
        <v>38</v>
      </c>
      <c r="Y110">
        <v>1</v>
      </c>
      <c r="Z110">
        <v>6</v>
      </c>
      <c r="AA110">
        <v>2</v>
      </c>
      <c r="AB110">
        <v>1.626692456</v>
      </c>
      <c r="AC110">
        <v>2102.5</v>
      </c>
      <c r="AD110">
        <v>0</v>
      </c>
      <c r="AE110">
        <v>0</v>
      </c>
      <c r="AF110">
        <v>1051.25</v>
      </c>
      <c r="AG110">
        <v>2102.5</v>
      </c>
      <c r="AH110">
        <v>0</v>
      </c>
      <c r="AI110">
        <v>110.6578947</v>
      </c>
      <c r="AJ110">
        <v>4205</v>
      </c>
      <c r="AK110">
        <v>700.83333330000005</v>
      </c>
      <c r="AL110">
        <v>200</v>
      </c>
    </row>
    <row r="111" spans="1:38" x14ac:dyDescent="0.25">
      <c r="A111">
        <v>5306050</v>
      </c>
      <c r="B111" t="s">
        <v>337</v>
      </c>
      <c r="C111" t="s">
        <v>367</v>
      </c>
      <c r="D111" t="s">
        <v>112</v>
      </c>
      <c r="E111">
        <v>5505</v>
      </c>
      <c r="F111">
        <v>4251</v>
      </c>
      <c r="G111">
        <v>7</v>
      </c>
      <c r="H111">
        <v>1</v>
      </c>
      <c r="I111">
        <v>1</v>
      </c>
      <c r="J111">
        <v>5</v>
      </c>
      <c r="K111">
        <v>2</v>
      </c>
      <c r="L111">
        <v>0</v>
      </c>
      <c r="M111">
        <v>13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15</v>
      </c>
      <c r="X111">
        <v>62</v>
      </c>
      <c r="Y111">
        <v>0</v>
      </c>
      <c r="Z111">
        <v>37</v>
      </c>
      <c r="AA111">
        <v>1.875</v>
      </c>
      <c r="AB111">
        <v>1.294989414</v>
      </c>
      <c r="AC111">
        <v>786.42857140000001</v>
      </c>
      <c r="AD111">
        <v>5505</v>
      </c>
      <c r="AE111">
        <v>5505</v>
      </c>
      <c r="AF111">
        <v>1101</v>
      </c>
      <c r="AG111">
        <v>2752.5</v>
      </c>
      <c r="AH111">
        <v>0</v>
      </c>
      <c r="AI111">
        <v>88.790322579999994</v>
      </c>
      <c r="AJ111">
        <v>0</v>
      </c>
      <c r="AK111">
        <v>148.78378380000001</v>
      </c>
      <c r="AL111">
        <v>187.5</v>
      </c>
    </row>
    <row r="112" spans="1:38" x14ac:dyDescent="0.25">
      <c r="A112">
        <v>5306051</v>
      </c>
      <c r="B112" t="s">
        <v>337</v>
      </c>
      <c r="C112" t="s">
        <v>367</v>
      </c>
      <c r="D112" t="s">
        <v>113</v>
      </c>
      <c r="E112">
        <v>5531</v>
      </c>
      <c r="F112">
        <v>4419</v>
      </c>
      <c r="G112">
        <v>2</v>
      </c>
      <c r="H112">
        <v>1</v>
      </c>
      <c r="I112">
        <v>0</v>
      </c>
      <c r="J112">
        <v>7</v>
      </c>
      <c r="K112">
        <v>4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12</v>
      </c>
      <c r="X112">
        <v>26</v>
      </c>
      <c r="Y112">
        <v>2</v>
      </c>
      <c r="Z112">
        <v>38</v>
      </c>
      <c r="AA112">
        <v>2</v>
      </c>
      <c r="AB112">
        <v>1.251640643</v>
      </c>
      <c r="AC112">
        <v>2765.5</v>
      </c>
      <c r="AD112">
        <v>5531</v>
      </c>
      <c r="AE112">
        <v>0</v>
      </c>
      <c r="AF112">
        <v>790.14285710000001</v>
      </c>
      <c r="AG112">
        <v>1382.75</v>
      </c>
      <c r="AH112">
        <v>5531</v>
      </c>
      <c r="AI112">
        <v>212.7307692</v>
      </c>
      <c r="AJ112">
        <v>2765.5</v>
      </c>
      <c r="AK112">
        <v>145.55263160000001</v>
      </c>
      <c r="AL112">
        <v>200</v>
      </c>
    </row>
    <row r="113" spans="1:38" x14ac:dyDescent="0.25">
      <c r="A113">
        <v>5306052</v>
      </c>
      <c r="B113" t="s">
        <v>337</v>
      </c>
      <c r="C113" t="s">
        <v>367</v>
      </c>
      <c r="D113" t="s">
        <v>114</v>
      </c>
      <c r="E113">
        <v>1185</v>
      </c>
      <c r="F113">
        <v>702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</v>
      </c>
      <c r="X113">
        <v>21</v>
      </c>
      <c r="Y113">
        <v>0</v>
      </c>
      <c r="Z113">
        <v>18</v>
      </c>
      <c r="AA113">
        <v>2</v>
      </c>
      <c r="AB113">
        <v>1.688034188</v>
      </c>
      <c r="AC113">
        <v>0</v>
      </c>
      <c r="AD113">
        <v>0</v>
      </c>
      <c r="AE113">
        <v>0</v>
      </c>
      <c r="AF113">
        <v>1185</v>
      </c>
      <c r="AG113">
        <v>0</v>
      </c>
      <c r="AH113">
        <v>0</v>
      </c>
      <c r="AI113">
        <v>56.428571429999998</v>
      </c>
      <c r="AJ113">
        <v>0</v>
      </c>
      <c r="AK113">
        <v>65.833333330000002</v>
      </c>
      <c r="AL113">
        <v>200</v>
      </c>
    </row>
    <row r="114" spans="1:38" x14ac:dyDescent="0.25">
      <c r="A114">
        <v>5306060</v>
      </c>
      <c r="B114" t="s">
        <v>337</v>
      </c>
      <c r="C114" t="s">
        <v>367</v>
      </c>
      <c r="D114" t="s">
        <v>115</v>
      </c>
      <c r="E114">
        <v>5549</v>
      </c>
      <c r="F114">
        <v>4779</v>
      </c>
      <c r="G114">
        <v>5</v>
      </c>
      <c r="H114">
        <v>0</v>
      </c>
      <c r="I114">
        <v>2</v>
      </c>
      <c r="J114">
        <v>2</v>
      </c>
      <c r="K114">
        <v>1</v>
      </c>
      <c r="L114">
        <v>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8</v>
      </c>
      <c r="X114">
        <v>0</v>
      </c>
      <c r="Y114">
        <v>0</v>
      </c>
      <c r="Z114">
        <v>8</v>
      </c>
      <c r="AA114">
        <v>2</v>
      </c>
      <c r="AB114">
        <v>1.161121574</v>
      </c>
      <c r="AC114">
        <v>1109.8</v>
      </c>
      <c r="AD114">
        <v>0</v>
      </c>
      <c r="AE114">
        <v>2774.5</v>
      </c>
      <c r="AF114">
        <v>2774.5</v>
      </c>
      <c r="AG114">
        <v>5549</v>
      </c>
      <c r="AH114">
        <v>924.83333330000005</v>
      </c>
      <c r="AI114">
        <v>0</v>
      </c>
      <c r="AJ114">
        <v>0</v>
      </c>
      <c r="AK114">
        <v>693.625</v>
      </c>
      <c r="AL114">
        <v>200</v>
      </c>
    </row>
    <row r="115" spans="1:38" x14ac:dyDescent="0.25">
      <c r="A115">
        <v>5306061</v>
      </c>
      <c r="B115" t="s">
        <v>337</v>
      </c>
      <c r="C115" t="s">
        <v>367</v>
      </c>
      <c r="D115" t="s">
        <v>116</v>
      </c>
      <c r="E115">
        <v>4437</v>
      </c>
      <c r="F115">
        <v>4397</v>
      </c>
      <c r="G115">
        <v>7</v>
      </c>
      <c r="H115">
        <v>0</v>
      </c>
      <c r="I115">
        <v>3</v>
      </c>
      <c r="J115">
        <v>6</v>
      </c>
      <c r="K115">
        <v>2</v>
      </c>
      <c r="L115">
        <v>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</v>
      </c>
      <c r="X115">
        <v>6</v>
      </c>
      <c r="Y115">
        <v>0</v>
      </c>
      <c r="Z115">
        <v>0</v>
      </c>
      <c r="AA115">
        <v>2</v>
      </c>
      <c r="AB115">
        <v>1.0090971120000001</v>
      </c>
      <c r="AC115">
        <v>633.85714289999999</v>
      </c>
      <c r="AD115">
        <v>0</v>
      </c>
      <c r="AE115">
        <v>1479</v>
      </c>
      <c r="AF115">
        <v>739.5</v>
      </c>
      <c r="AG115">
        <v>2218.5</v>
      </c>
      <c r="AH115">
        <v>493</v>
      </c>
      <c r="AI115">
        <v>739.5</v>
      </c>
      <c r="AJ115">
        <v>0</v>
      </c>
      <c r="AK115">
        <v>0</v>
      </c>
      <c r="AL115">
        <v>200</v>
      </c>
    </row>
    <row r="116" spans="1:38" x14ac:dyDescent="0.25">
      <c r="A116">
        <v>5306062</v>
      </c>
      <c r="B116" t="s">
        <v>337</v>
      </c>
      <c r="C116" t="s">
        <v>367</v>
      </c>
      <c r="D116" t="s">
        <v>117</v>
      </c>
      <c r="E116">
        <v>4876</v>
      </c>
      <c r="F116">
        <v>4876</v>
      </c>
      <c r="G116">
        <v>3</v>
      </c>
      <c r="H116">
        <v>0</v>
      </c>
      <c r="I116">
        <v>0</v>
      </c>
      <c r="J116">
        <v>6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8</v>
      </c>
      <c r="X116">
        <v>0</v>
      </c>
      <c r="Y116">
        <v>0</v>
      </c>
      <c r="Z116">
        <v>0</v>
      </c>
      <c r="AA116">
        <v>2</v>
      </c>
      <c r="AB116">
        <v>1</v>
      </c>
      <c r="AC116">
        <v>1625.333333</v>
      </c>
      <c r="AD116">
        <v>0</v>
      </c>
      <c r="AE116">
        <v>0</v>
      </c>
      <c r="AF116">
        <v>812.66666669999995</v>
      </c>
      <c r="AG116">
        <v>2438</v>
      </c>
      <c r="AH116">
        <v>2438</v>
      </c>
      <c r="AI116">
        <v>0</v>
      </c>
      <c r="AJ116">
        <v>0</v>
      </c>
      <c r="AK116">
        <v>0</v>
      </c>
      <c r="AL116">
        <v>200</v>
      </c>
    </row>
    <row r="117" spans="1:38" x14ac:dyDescent="0.25">
      <c r="A117">
        <v>5306070</v>
      </c>
      <c r="B117" t="s">
        <v>337</v>
      </c>
      <c r="C117" t="s">
        <v>367</v>
      </c>
      <c r="D117" t="s">
        <v>118</v>
      </c>
      <c r="E117">
        <v>7511</v>
      </c>
      <c r="F117">
        <v>6575</v>
      </c>
      <c r="G117">
        <v>4</v>
      </c>
      <c r="H117">
        <v>0</v>
      </c>
      <c r="I117">
        <v>0</v>
      </c>
      <c r="J117">
        <v>3</v>
      </c>
      <c r="K117">
        <v>4</v>
      </c>
      <c r="L117">
        <v>0</v>
      </c>
      <c r="M117">
        <v>2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24</v>
      </c>
      <c r="X117">
        <v>72</v>
      </c>
      <c r="Y117">
        <v>2</v>
      </c>
      <c r="Z117">
        <v>54</v>
      </c>
      <c r="AA117">
        <v>2</v>
      </c>
      <c r="AB117">
        <v>1.1423574139999999</v>
      </c>
      <c r="AC117">
        <v>1877.75</v>
      </c>
      <c r="AD117">
        <v>0</v>
      </c>
      <c r="AE117">
        <v>0</v>
      </c>
      <c r="AF117">
        <v>2503.666667</v>
      </c>
      <c r="AG117">
        <v>1877.75</v>
      </c>
      <c r="AH117">
        <v>0</v>
      </c>
      <c r="AI117">
        <v>104.31944439999999</v>
      </c>
      <c r="AJ117">
        <v>3755.5</v>
      </c>
      <c r="AK117">
        <v>139.09259259999999</v>
      </c>
      <c r="AL117">
        <v>200</v>
      </c>
    </row>
    <row r="118" spans="1:38" x14ac:dyDescent="0.25">
      <c r="A118">
        <v>5306071</v>
      </c>
      <c r="B118" t="s">
        <v>337</v>
      </c>
      <c r="C118" t="s">
        <v>367</v>
      </c>
      <c r="D118" t="s">
        <v>119</v>
      </c>
      <c r="E118">
        <v>3394</v>
      </c>
      <c r="F118">
        <v>2917</v>
      </c>
      <c r="G118">
        <v>1</v>
      </c>
      <c r="H118">
        <v>0</v>
      </c>
      <c r="I118">
        <v>0</v>
      </c>
      <c r="J118">
        <v>2</v>
      </c>
      <c r="K118">
        <v>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</v>
      </c>
      <c r="X118">
        <v>10</v>
      </c>
      <c r="Y118">
        <v>0</v>
      </c>
      <c r="Z118">
        <v>55</v>
      </c>
      <c r="AA118">
        <v>2</v>
      </c>
      <c r="AB118">
        <v>1.163524169</v>
      </c>
      <c r="AC118">
        <v>3394</v>
      </c>
      <c r="AD118">
        <v>0</v>
      </c>
      <c r="AE118">
        <v>0</v>
      </c>
      <c r="AF118">
        <v>1697</v>
      </c>
      <c r="AG118">
        <v>848.5</v>
      </c>
      <c r="AH118">
        <v>0</v>
      </c>
      <c r="AI118">
        <v>339.4</v>
      </c>
      <c r="AJ118">
        <v>0</v>
      </c>
      <c r="AK118">
        <v>61.70909091</v>
      </c>
      <c r="AL118">
        <v>200</v>
      </c>
    </row>
    <row r="119" spans="1:38" x14ac:dyDescent="0.25">
      <c r="A119">
        <v>5306072</v>
      </c>
      <c r="B119" t="s">
        <v>337</v>
      </c>
      <c r="C119" t="s">
        <v>367</v>
      </c>
      <c r="D119" t="s">
        <v>120</v>
      </c>
      <c r="E119">
        <v>1615</v>
      </c>
      <c r="F119">
        <v>1240</v>
      </c>
      <c r="G119">
        <v>2</v>
      </c>
      <c r="H119">
        <v>0</v>
      </c>
      <c r="I119">
        <v>0</v>
      </c>
      <c r="J119">
        <v>2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14</v>
      </c>
      <c r="X119">
        <v>9</v>
      </c>
      <c r="Y119">
        <v>0</v>
      </c>
      <c r="Z119">
        <v>4</v>
      </c>
      <c r="AA119">
        <v>2</v>
      </c>
      <c r="AB119">
        <v>1.3024193550000001</v>
      </c>
      <c r="AC119">
        <v>807.5</v>
      </c>
      <c r="AD119">
        <v>0</v>
      </c>
      <c r="AE119">
        <v>0</v>
      </c>
      <c r="AF119">
        <v>807.5</v>
      </c>
      <c r="AG119">
        <v>1615</v>
      </c>
      <c r="AH119">
        <v>0</v>
      </c>
      <c r="AI119">
        <v>179.44444440000001</v>
      </c>
      <c r="AJ119">
        <v>0</v>
      </c>
      <c r="AK119">
        <v>403.75</v>
      </c>
      <c r="AL119">
        <v>200</v>
      </c>
    </row>
    <row r="120" spans="1:38" x14ac:dyDescent="0.25">
      <c r="A120">
        <v>5306080</v>
      </c>
      <c r="B120" t="s">
        <v>337</v>
      </c>
      <c r="C120" t="s">
        <v>367</v>
      </c>
      <c r="D120" t="s">
        <v>121</v>
      </c>
      <c r="E120">
        <v>3221</v>
      </c>
      <c r="F120">
        <v>2950</v>
      </c>
      <c r="G120">
        <v>2</v>
      </c>
      <c r="H120">
        <v>0</v>
      </c>
      <c r="I120">
        <v>0</v>
      </c>
      <c r="J120">
        <v>5</v>
      </c>
      <c r="K120">
        <v>4</v>
      </c>
      <c r="L120">
        <v>0</v>
      </c>
      <c r="M120">
        <v>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17</v>
      </c>
      <c r="X120">
        <v>23</v>
      </c>
      <c r="Y120">
        <v>0</v>
      </c>
      <c r="Z120">
        <v>0</v>
      </c>
      <c r="AA120">
        <v>1.888888889</v>
      </c>
      <c r="AB120">
        <v>1.0918644070000001</v>
      </c>
      <c r="AC120">
        <v>1610.5</v>
      </c>
      <c r="AD120">
        <v>0</v>
      </c>
      <c r="AE120">
        <v>0</v>
      </c>
      <c r="AF120">
        <v>644.20000000000005</v>
      </c>
      <c r="AG120">
        <v>805.25</v>
      </c>
      <c r="AH120">
        <v>0</v>
      </c>
      <c r="AI120">
        <v>140.0434783</v>
      </c>
      <c r="AJ120">
        <v>0</v>
      </c>
      <c r="AK120">
        <v>0</v>
      </c>
      <c r="AL120">
        <v>188.88888890000001</v>
      </c>
    </row>
    <row r="121" spans="1:38" x14ac:dyDescent="0.25">
      <c r="A121">
        <v>5306081</v>
      </c>
      <c r="B121" t="s">
        <v>337</v>
      </c>
      <c r="C121" t="s">
        <v>367</v>
      </c>
      <c r="D121" t="s">
        <v>122</v>
      </c>
      <c r="E121">
        <v>1962</v>
      </c>
      <c r="F121">
        <v>1412</v>
      </c>
      <c r="G121">
        <v>1</v>
      </c>
      <c r="H121">
        <v>0</v>
      </c>
      <c r="I121">
        <v>0</v>
      </c>
      <c r="J121">
        <v>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</v>
      </c>
      <c r="X121">
        <v>15</v>
      </c>
      <c r="Y121">
        <v>0</v>
      </c>
      <c r="Z121">
        <v>80</v>
      </c>
      <c r="AA121">
        <v>2</v>
      </c>
      <c r="AB121">
        <v>1.3895184140000001</v>
      </c>
      <c r="AC121">
        <v>1962</v>
      </c>
      <c r="AD121">
        <v>0</v>
      </c>
      <c r="AE121">
        <v>0</v>
      </c>
      <c r="AF121">
        <v>981</v>
      </c>
      <c r="AG121">
        <v>1962</v>
      </c>
      <c r="AH121">
        <v>0</v>
      </c>
      <c r="AI121">
        <v>130.80000000000001</v>
      </c>
      <c r="AJ121">
        <v>0</v>
      </c>
      <c r="AK121">
        <v>24.524999999999999</v>
      </c>
      <c r="AL121">
        <v>200</v>
      </c>
    </row>
    <row r="122" spans="1:38" x14ac:dyDescent="0.25">
      <c r="A122">
        <v>5307010</v>
      </c>
      <c r="B122" t="s">
        <v>337</v>
      </c>
      <c r="C122" t="s">
        <v>368</v>
      </c>
      <c r="D122" t="s">
        <v>123</v>
      </c>
      <c r="E122">
        <v>3006</v>
      </c>
      <c r="F122">
        <v>2659</v>
      </c>
      <c r="G122">
        <v>4</v>
      </c>
      <c r="H122">
        <v>0</v>
      </c>
      <c r="I122">
        <v>1</v>
      </c>
      <c r="J122">
        <v>3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5</v>
      </c>
      <c r="T122">
        <v>0</v>
      </c>
      <c r="U122">
        <v>1</v>
      </c>
      <c r="V122">
        <v>0</v>
      </c>
      <c r="W122">
        <v>21</v>
      </c>
      <c r="X122">
        <v>6</v>
      </c>
      <c r="Y122">
        <v>0</v>
      </c>
      <c r="Z122">
        <v>11</v>
      </c>
      <c r="AA122">
        <v>1.9090909089999999</v>
      </c>
      <c r="AB122">
        <v>1.1305001880000001</v>
      </c>
      <c r="AC122">
        <v>751.5</v>
      </c>
      <c r="AD122">
        <v>0</v>
      </c>
      <c r="AE122">
        <v>3006</v>
      </c>
      <c r="AF122">
        <v>1002</v>
      </c>
      <c r="AG122">
        <v>1503</v>
      </c>
      <c r="AH122">
        <v>0</v>
      </c>
      <c r="AI122">
        <v>501</v>
      </c>
      <c r="AJ122">
        <v>0</v>
      </c>
      <c r="AK122">
        <v>273.27272729999999</v>
      </c>
      <c r="AL122">
        <v>190.9090909</v>
      </c>
    </row>
    <row r="123" spans="1:38" x14ac:dyDescent="0.25">
      <c r="A123">
        <v>5307011</v>
      </c>
      <c r="B123" t="s">
        <v>337</v>
      </c>
      <c r="C123" t="s">
        <v>368</v>
      </c>
      <c r="D123" t="s">
        <v>124</v>
      </c>
      <c r="E123">
        <v>1764</v>
      </c>
      <c r="F123">
        <v>1493</v>
      </c>
      <c r="G123">
        <v>2</v>
      </c>
      <c r="H123">
        <v>0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4</v>
      </c>
      <c r="V123">
        <v>0</v>
      </c>
      <c r="W123">
        <v>14</v>
      </c>
      <c r="X123">
        <v>0</v>
      </c>
      <c r="Y123">
        <v>1</v>
      </c>
      <c r="Z123">
        <v>19</v>
      </c>
      <c r="AA123">
        <v>2</v>
      </c>
      <c r="AB123">
        <v>1.1815137309999999</v>
      </c>
      <c r="AC123">
        <v>882</v>
      </c>
      <c r="AD123">
        <v>0</v>
      </c>
      <c r="AE123">
        <v>0</v>
      </c>
      <c r="AF123">
        <v>1764</v>
      </c>
      <c r="AG123">
        <v>882</v>
      </c>
      <c r="AH123">
        <v>0</v>
      </c>
      <c r="AI123">
        <v>0</v>
      </c>
      <c r="AJ123">
        <v>1764</v>
      </c>
      <c r="AK123">
        <v>92.842105259999997</v>
      </c>
      <c r="AL123">
        <v>200</v>
      </c>
    </row>
    <row r="124" spans="1:38" x14ac:dyDescent="0.25">
      <c r="A124">
        <v>5307012</v>
      </c>
      <c r="B124" t="s">
        <v>337</v>
      </c>
      <c r="C124" t="s">
        <v>368</v>
      </c>
      <c r="D124" t="s">
        <v>125</v>
      </c>
      <c r="E124">
        <v>3096</v>
      </c>
      <c r="F124">
        <v>2705</v>
      </c>
      <c r="G124">
        <v>2</v>
      </c>
      <c r="H124">
        <v>0</v>
      </c>
      <c r="I124">
        <v>0</v>
      </c>
      <c r="J124">
        <v>5</v>
      </c>
      <c r="K124">
        <v>3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5</v>
      </c>
      <c r="T124">
        <v>0</v>
      </c>
      <c r="U124">
        <v>0</v>
      </c>
      <c r="V124">
        <v>0</v>
      </c>
      <c r="W124">
        <v>22</v>
      </c>
      <c r="X124">
        <v>2</v>
      </c>
      <c r="Y124">
        <v>4</v>
      </c>
      <c r="Z124">
        <v>26</v>
      </c>
      <c r="AA124">
        <v>2</v>
      </c>
      <c r="AB124">
        <v>1.144547135</v>
      </c>
      <c r="AC124">
        <v>1548</v>
      </c>
      <c r="AD124">
        <v>0</v>
      </c>
      <c r="AE124">
        <v>0</v>
      </c>
      <c r="AF124">
        <v>619.20000000000005</v>
      </c>
      <c r="AG124">
        <v>1032</v>
      </c>
      <c r="AH124">
        <v>0</v>
      </c>
      <c r="AI124">
        <v>1548</v>
      </c>
      <c r="AJ124">
        <v>774</v>
      </c>
      <c r="AK124">
        <v>119.0769231</v>
      </c>
      <c r="AL124">
        <v>200</v>
      </c>
    </row>
    <row r="125" spans="1:38" x14ac:dyDescent="0.25">
      <c r="A125">
        <v>5307013</v>
      </c>
      <c r="B125" t="s">
        <v>337</v>
      </c>
      <c r="C125" t="s">
        <v>368</v>
      </c>
      <c r="D125" t="s">
        <v>126</v>
      </c>
      <c r="E125">
        <v>1339</v>
      </c>
      <c r="F125">
        <v>738</v>
      </c>
      <c r="G125">
        <v>3</v>
      </c>
      <c r="H125">
        <v>0</v>
      </c>
      <c r="I125">
        <v>0</v>
      </c>
      <c r="J125">
        <v>4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12</v>
      </c>
      <c r="V125">
        <v>0</v>
      </c>
      <c r="W125">
        <v>14</v>
      </c>
      <c r="X125">
        <v>1</v>
      </c>
      <c r="Y125">
        <v>0</v>
      </c>
      <c r="Z125">
        <v>9</v>
      </c>
      <c r="AA125">
        <v>2</v>
      </c>
      <c r="AB125">
        <v>1.8143631440000001</v>
      </c>
      <c r="AC125">
        <v>446.33333329999999</v>
      </c>
      <c r="AD125">
        <v>0</v>
      </c>
      <c r="AE125">
        <v>0</v>
      </c>
      <c r="AF125">
        <v>334.75</v>
      </c>
      <c r="AG125">
        <v>334.75</v>
      </c>
      <c r="AH125">
        <v>0</v>
      </c>
      <c r="AI125">
        <v>1339</v>
      </c>
      <c r="AJ125">
        <v>0</v>
      </c>
      <c r="AK125">
        <v>148.7777778</v>
      </c>
      <c r="AL125">
        <v>200</v>
      </c>
    </row>
    <row r="126" spans="1:38" x14ac:dyDescent="0.25">
      <c r="A126">
        <v>5307014</v>
      </c>
      <c r="B126" t="s">
        <v>337</v>
      </c>
      <c r="C126" t="s">
        <v>368</v>
      </c>
      <c r="D126" t="s">
        <v>127</v>
      </c>
      <c r="E126">
        <v>2648</v>
      </c>
      <c r="F126">
        <v>1751</v>
      </c>
      <c r="G126">
        <v>3</v>
      </c>
      <c r="H126">
        <v>0</v>
      </c>
      <c r="I126">
        <v>0</v>
      </c>
      <c r="J126">
        <v>8</v>
      </c>
      <c r="K126">
        <v>8</v>
      </c>
      <c r="L126">
        <v>0</v>
      </c>
      <c r="M126">
        <v>0</v>
      </c>
      <c r="N126">
        <v>0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18</v>
      </c>
      <c r="X126">
        <v>10</v>
      </c>
      <c r="Y126">
        <v>1</v>
      </c>
      <c r="Z126">
        <v>3</v>
      </c>
      <c r="AA126">
        <v>1.8</v>
      </c>
      <c r="AB126">
        <v>1.512278698</v>
      </c>
      <c r="AC126">
        <v>882.66666669999995</v>
      </c>
      <c r="AD126">
        <v>0</v>
      </c>
      <c r="AE126">
        <v>0</v>
      </c>
      <c r="AF126">
        <v>331</v>
      </c>
      <c r="AG126">
        <v>331</v>
      </c>
      <c r="AH126">
        <v>0</v>
      </c>
      <c r="AI126">
        <v>264.8</v>
      </c>
      <c r="AJ126">
        <v>2648</v>
      </c>
      <c r="AK126">
        <v>882.66666669999995</v>
      </c>
      <c r="AL126">
        <v>180</v>
      </c>
    </row>
    <row r="127" spans="1:38" x14ac:dyDescent="0.25">
      <c r="A127">
        <v>5307020</v>
      </c>
      <c r="B127" t="s">
        <v>337</v>
      </c>
      <c r="C127" t="s">
        <v>368</v>
      </c>
      <c r="D127" t="s">
        <v>128</v>
      </c>
      <c r="E127">
        <v>6346</v>
      </c>
      <c r="F127">
        <v>4148</v>
      </c>
      <c r="G127">
        <v>5</v>
      </c>
      <c r="H127">
        <v>0</v>
      </c>
      <c r="I127">
        <v>0</v>
      </c>
      <c r="J127">
        <v>8</v>
      </c>
      <c r="K127">
        <v>12</v>
      </c>
      <c r="L127">
        <v>0</v>
      </c>
      <c r="M127">
        <v>3</v>
      </c>
      <c r="N127">
        <v>0</v>
      </c>
      <c r="O127">
        <v>4</v>
      </c>
      <c r="P127">
        <v>0</v>
      </c>
      <c r="Q127">
        <v>0</v>
      </c>
      <c r="R127">
        <v>0</v>
      </c>
      <c r="S127">
        <v>3</v>
      </c>
      <c r="T127">
        <v>0</v>
      </c>
      <c r="U127">
        <v>1</v>
      </c>
      <c r="V127">
        <v>0</v>
      </c>
      <c r="W127">
        <v>40</v>
      </c>
      <c r="X127">
        <v>13</v>
      </c>
      <c r="Y127">
        <v>6</v>
      </c>
      <c r="Z127">
        <v>33</v>
      </c>
      <c r="AA127">
        <v>2</v>
      </c>
      <c r="AB127">
        <v>1.5298939250000001</v>
      </c>
      <c r="AC127">
        <v>1269.2</v>
      </c>
      <c r="AD127">
        <v>0</v>
      </c>
      <c r="AE127">
        <v>0</v>
      </c>
      <c r="AF127">
        <v>793.25</v>
      </c>
      <c r="AG127">
        <v>528.83333330000005</v>
      </c>
      <c r="AH127">
        <v>0</v>
      </c>
      <c r="AI127">
        <v>488.15384619999998</v>
      </c>
      <c r="AJ127">
        <v>1057.666667</v>
      </c>
      <c r="AK127">
        <v>192.30303029999999</v>
      </c>
      <c r="AL127">
        <v>200</v>
      </c>
    </row>
    <row r="128" spans="1:38" x14ac:dyDescent="0.25">
      <c r="A128">
        <v>5307021</v>
      </c>
      <c r="B128" t="s">
        <v>337</v>
      </c>
      <c r="C128" t="s">
        <v>368</v>
      </c>
      <c r="D128" t="s">
        <v>129</v>
      </c>
      <c r="E128">
        <v>1802</v>
      </c>
      <c r="F128">
        <v>797</v>
      </c>
      <c r="G128">
        <v>1</v>
      </c>
      <c r="H128">
        <v>0</v>
      </c>
      <c r="I128">
        <v>0</v>
      </c>
      <c r="J128">
        <v>2</v>
      </c>
      <c r="K128">
        <v>3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</v>
      </c>
      <c r="X128">
        <v>2</v>
      </c>
      <c r="Y128">
        <v>0</v>
      </c>
      <c r="Z128">
        <v>22</v>
      </c>
      <c r="AA128">
        <v>2</v>
      </c>
      <c r="AB128">
        <v>2.2609786700000001</v>
      </c>
      <c r="AC128">
        <v>1802</v>
      </c>
      <c r="AD128">
        <v>0</v>
      </c>
      <c r="AE128">
        <v>0</v>
      </c>
      <c r="AF128">
        <v>901</v>
      </c>
      <c r="AG128">
        <v>600.66666669999995</v>
      </c>
      <c r="AH128">
        <v>0</v>
      </c>
      <c r="AI128">
        <v>901</v>
      </c>
      <c r="AJ128">
        <v>0</v>
      </c>
      <c r="AK128">
        <v>81.909090910000003</v>
      </c>
      <c r="AL128">
        <v>200</v>
      </c>
    </row>
    <row r="129" spans="1:38" x14ac:dyDescent="0.25">
      <c r="A129">
        <v>5307030</v>
      </c>
      <c r="B129" t="s">
        <v>337</v>
      </c>
      <c r="C129" t="s">
        <v>368</v>
      </c>
      <c r="D129" t="s">
        <v>130</v>
      </c>
      <c r="E129">
        <v>2846</v>
      </c>
      <c r="F129">
        <v>1835</v>
      </c>
      <c r="G129">
        <v>3</v>
      </c>
      <c r="H129">
        <v>0</v>
      </c>
      <c r="I129">
        <v>0</v>
      </c>
      <c r="J129">
        <v>8</v>
      </c>
      <c r="K129">
        <v>4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3</v>
      </c>
      <c r="V129">
        <v>0</v>
      </c>
      <c r="W129">
        <v>28</v>
      </c>
      <c r="X129">
        <v>4</v>
      </c>
      <c r="Y129">
        <v>3</v>
      </c>
      <c r="Z129">
        <v>0</v>
      </c>
      <c r="AA129">
        <v>2</v>
      </c>
      <c r="AB129">
        <v>1.5509536779999999</v>
      </c>
      <c r="AC129">
        <v>948.66666669999995</v>
      </c>
      <c r="AD129">
        <v>0</v>
      </c>
      <c r="AE129">
        <v>0</v>
      </c>
      <c r="AF129">
        <v>355.75</v>
      </c>
      <c r="AG129">
        <v>711.5</v>
      </c>
      <c r="AH129">
        <v>0</v>
      </c>
      <c r="AI129">
        <v>711.5</v>
      </c>
      <c r="AJ129">
        <v>948.66666669999995</v>
      </c>
      <c r="AK129">
        <v>0</v>
      </c>
      <c r="AL129">
        <v>200</v>
      </c>
    </row>
    <row r="130" spans="1:38" x14ac:dyDescent="0.25">
      <c r="A130">
        <v>5307040</v>
      </c>
      <c r="B130" t="s">
        <v>337</v>
      </c>
      <c r="C130" t="s">
        <v>368</v>
      </c>
      <c r="D130" t="s">
        <v>131</v>
      </c>
      <c r="E130">
        <v>2392</v>
      </c>
      <c r="F130">
        <v>1637</v>
      </c>
      <c r="G130">
        <v>3</v>
      </c>
      <c r="H130">
        <v>0</v>
      </c>
      <c r="I130">
        <v>0</v>
      </c>
      <c r="J130">
        <v>6</v>
      </c>
      <c r="K130">
        <v>8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7</v>
      </c>
      <c r="T130">
        <v>0</v>
      </c>
      <c r="U130">
        <v>8</v>
      </c>
      <c r="V130">
        <v>0</v>
      </c>
      <c r="W130">
        <v>20</v>
      </c>
      <c r="X130">
        <v>5</v>
      </c>
      <c r="Y130">
        <v>5</v>
      </c>
      <c r="Z130">
        <v>5</v>
      </c>
      <c r="AA130">
        <v>2</v>
      </c>
      <c r="AB130">
        <v>1.4612095300000001</v>
      </c>
      <c r="AC130">
        <v>797.33333330000005</v>
      </c>
      <c r="AD130">
        <v>0</v>
      </c>
      <c r="AE130">
        <v>0</v>
      </c>
      <c r="AF130">
        <v>398.66666670000001</v>
      </c>
      <c r="AG130">
        <v>299</v>
      </c>
      <c r="AH130">
        <v>0</v>
      </c>
      <c r="AI130">
        <v>478.4</v>
      </c>
      <c r="AJ130">
        <v>478.4</v>
      </c>
      <c r="AK130">
        <v>478.4</v>
      </c>
      <c r="AL130">
        <v>200</v>
      </c>
    </row>
    <row r="131" spans="1:38" x14ac:dyDescent="0.25">
      <c r="A131">
        <v>5307041</v>
      </c>
      <c r="B131" t="s">
        <v>337</v>
      </c>
      <c r="C131" t="s">
        <v>368</v>
      </c>
      <c r="D131" t="s">
        <v>132</v>
      </c>
      <c r="E131">
        <v>2651</v>
      </c>
      <c r="F131">
        <v>1905</v>
      </c>
      <c r="G131">
        <v>4</v>
      </c>
      <c r="H131">
        <v>0</v>
      </c>
      <c r="I131">
        <v>0</v>
      </c>
      <c r="J131">
        <v>5</v>
      </c>
      <c r="K131">
        <v>3</v>
      </c>
      <c r="L131">
        <v>0</v>
      </c>
      <c r="M131">
        <v>1</v>
      </c>
      <c r="N131">
        <v>0</v>
      </c>
      <c r="O131">
        <v>3</v>
      </c>
      <c r="P131">
        <v>0</v>
      </c>
      <c r="Q131">
        <v>0</v>
      </c>
      <c r="R131">
        <v>0</v>
      </c>
      <c r="S131">
        <v>2</v>
      </c>
      <c r="T131">
        <v>0</v>
      </c>
      <c r="U131">
        <v>1</v>
      </c>
      <c r="V131">
        <v>0</v>
      </c>
      <c r="W131">
        <v>16</v>
      </c>
      <c r="X131">
        <v>1</v>
      </c>
      <c r="Y131">
        <v>0</v>
      </c>
      <c r="Z131">
        <v>0</v>
      </c>
      <c r="AA131">
        <v>2</v>
      </c>
      <c r="AB131">
        <v>1.39160105</v>
      </c>
      <c r="AC131">
        <v>662.75</v>
      </c>
      <c r="AD131">
        <v>0</v>
      </c>
      <c r="AE131">
        <v>0</v>
      </c>
      <c r="AF131">
        <v>530.20000000000005</v>
      </c>
      <c r="AG131">
        <v>883.66666669999995</v>
      </c>
      <c r="AH131">
        <v>0</v>
      </c>
      <c r="AI131">
        <v>2651</v>
      </c>
      <c r="AJ131">
        <v>0</v>
      </c>
      <c r="AK131">
        <v>0</v>
      </c>
      <c r="AL131">
        <v>200</v>
      </c>
    </row>
    <row r="132" spans="1:38" x14ac:dyDescent="0.25">
      <c r="A132">
        <v>5307042</v>
      </c>
      <c r="B132" t="s">
        <v>337</v>
      </c>
      <c r="C132" t="s">
        <v>368</v>
      </c>
      <c r="D132" t="s">
        <v>133</v>
      </c>
      <c r="E132">
        <v>1035</v>
      </c>
      <c r="F132">
        <v>722</v>
      </c>
      <c r="G132">
        <v>1</v>
      </c>
      <c r="H132">
        <v>0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8</v>
      </c>
      <c r="X132">
        <v>0</v>
      </c>
      <c r="Y132">
        <v>0</v>
      </c>
      <c r="Z132">
        <v>12</v>
      </c>
      <c r="AA132">
        <v>2</v>
      </c>
      <c r="AB132">
        <v>1.4335180059999999</v>
      </c>
      <c r="AC132">
        <v>1035</v>
      </c>
      <c r="AD132">
        <v>0</v>
      </c>
      <c r="AE132">
        <v>0</v>
      </c>
      <c r="AF132">
        <v>517.5</v>
      </c>
      <c r="AG132">
        <v>517.5</v>
      </c>
      <c r="AH132">
        <v>0</v>
      </c>
      <c r="AI132">
        <v>0</v>
      </c>
      <c r="AJ132">
        <v>0</v>
      </c>
      <c r="AK132">
        <v>86.25</v>
      </c>
      <c r="AL132">
        <v>200</v>
      </c>
    </row>
    <row r="133" spans="1:38" x14ac:dyDescent="0.25">
      <c r="A133">
        <v>5307050</v>
      </c>
      <c r="B133" t="s">
        <v>337</v>
      </c>
      <c r="C133" t="s">
        <v>368</v>
      </c>
      <c r="D133" t="s">
        <v>134</v>
      </c>
      <c r="E133">
        <v>15100</v>
      </c>
      <c r="F133">
        <v>14820</v>
      </c>
      <c r="G133">
        <v>14</v>
      </c>
      <c r="H133">
        <v>2</v>
      </c>
      <c r="I133">
        <v>2</v>
      </c>
      <c r="J133">
        <v>6</v>
      </c>
      <c r="K133">
        <v>3</v>
      </c>
      <c r="L133">
        <v>8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30</v>
      </c>
      <c r="X133">
        <v>0</v>
      </c>
      <c r="Y133">
        <v>0</v>
      </c>
      <c r="Z133">
        <v>6</v>
      </c>
      <c r="AA133">
        <v>1.875</v>
      </c>
      <c r="AB133">
        <v>1.0188933870000001</v>
      </c>
      <c r="AC133">
        <v>1078.5714290000001</v>
      </c>
      <c r="AD133">
        <v>7550</v>
      </c>
      <c r="AE133">
        <v>7550</v>
      </c>
      <c r="AF133">
        <v>2516.666667</v>
      </c>
      <c r="AG133">
        <v>5033.3333329999996</v>
      </c>
      <c r="AH133">
        <v>1887.5</v>
      </c>
      <c r="AI133">
        <v>0</v>
      </c>
      <c r="AJ133">
        <v>0</v>
      </c>
      <c r="AK133">
        <v>2516.666667</v>
      </c>
      <c r="AL133">
        <v>187.5</v>
      </c>
    </row>
    <row r="134" spans="1:38" x14ac:dyDescent="0.25">
      <c r="A134">
        <v>5307051</v>
      </c>
      <c r="B134" t="s">
        <v>337</v>
      </c>
      <c r="C134" t="s">
        <v>368</v>
      </c>
      <c r="D134" t="s">
        <v>135</v>
      </c>
      <c r="E134">
        <v>2410</v>
      </c>
      <c r="F134">
        <v>2359</v>
      </c>
      <c r="G134">
        <v>2</v>
      </c>
      <c r="H134">
        <v>0</v>
      </c>
      <c r="I134">
        <v>0</v>
      </c>
      <c r="J134">
        <v>4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</v>
      </c>
      <c r="X134">
        <v>2</v>
      </c>
      <c r="Y134">
        <v>1</v>
      </c>
      <c r="Z134">
        <v>3</v>
      </c>
      <c r="AA134">
        <v>1.8</v>
      </c>
      <c r="AB134">
        <v>1.02161933</v>
      </c>
      <c r="AC134">
        <v>1205</v>
      </c>
      <c r="AD134">
        <v>0</v>
      </c>
      <c r="AE134">
        <v>0</v>
      </c>
      <c r="AF134">
        <v>602.5</v>
      </c>
      <c r="AG134">
        <v>2410</v>
      </c>
      <c r="AH134">
        <v>0</v>
      </c>
      <c r="AI134">
        <v>1205</v>
      </c>
      <c r="AJ134">
        <v>2410</v>
      </c>
      <c r="AK134">
        <v>803.33333330000005</v>
      </c>
      <c r="AL134">
        <v>180</v>
      </c>
    </row>
    <row r="135" spans="1:38" x14ac:dyDescent="0.25">
      <c r="A135">
        <v>5307060</v>
      </c>
      <c r="B135" t="s">
        <v>337</v>
      </c>
      <c r="C135" t="s">
        <v>368</v>
      </c>
      <c r="D135" t="s">
        <v>136</v>
      </c>
      <c r="E135">
        <v>6363</v>
      </c>
      <c r="F135">
        <v>6130</v>
      </c>
      <c r="G135">
        <v>8</v>
      </c>
      <c r="H135">
        <v>0</v>
      </c>
      <c r="I135">
        <v>0</v>
      </c>
      <c r="J135">
        <v>9</v>
      </c>
      <c r="K135">
        <v>5</v>
      </c>
      <c r="L135">
        <v>0</v>
      </c>
      <c r="M135">
        <v>3</v>
      </c>
      <c r="N135">
        <v>0</v>
      </c>
      <c r="O135">
        <v>12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13</v>
      </c>
      <c r="V135">
        <v>0</v>
      </c>
      <c r="W135">
        <v>35</v>
      </c>
      <c r="X135">
        <v>7</v>
      </c>
      <c r="Y135">
        <v>2</v>
      </c>
      <c r="Z135">
        <v>53</v>
      </c>
      <c r="AA135">
        <v>1.8421052630000001</v>
      </c>
      <c r="AB135">
        <v>1.0380097880000001</v>
      </c>
      <c r="AC135">
        <v>795.375</v>
      </c>
      <c r="AD135">
        <v>0</v>
      </c>
      <c r="AE135">
        <v>0</v>
      </c>
      <c r="AF135">
        <v>707</v>
      </c>
      <c r="AG135">
        <v>1272.5999999999999</v>
      </c>
      <c r="AH135">
        <v>0</v>
      </c>
      <c r="AI135">
        <v>909</v>
      </c>
      <c r="AJ135">
        <v>3181.5</v>
      </c>
      <c r="AK135">
        <v>120.0566038</v>
      </c>
      <c r="AL135">
        <v>184.2105263</v>
      </c>
    </row>
    <row r="136" spans="1:38" x14ac:dyDescent="0.25">
      <c r="A136">
        <v>5307061</v>
      </c>
      <c r="B136" t="s">
        <v>337</v>
      </c>
      <c r="C136" t="s">
        <v>368</v>
      </c>
      <c r="D136" t="s">
        <v>137</v>
      </c>
      <c r="E136">
        <v>3657</v>
      </c>
      <c r="F136">
        <v>2629</v>
      </c>
      <c r="G136">
        <v>5</v>
      </c>
      <c r="H136">
        <v>0</v>
      </c>
      <c r="I136">
        <v>0</v>
      </c>
      <c r="J136">
        <v>4</v>
      </c>
      <c r="K136">
        <v>5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28</v>
      </c>
      <c r="X136">
        <v>2</v>
      </c>
      <c r="Y136">
        <v>4</v>
      </c>
      <c r="Z136">
        <v>12</v>
      </c>
      <c r="AA136">
        <v>2</v>
      </c>
      <c r="AB136">
        <v>1.391023203</v>
      </c>
      <c r="AC136">
        <v>731.4</v>
      </c>
      <c r="AD136">
        <v>0</v>
      </c>
      <c r="AE136">
        <v>0</v>
      </c>
      <c r="AF136">
        <v>914.25</v>
      </c>
      <c r="AG136">
        <v>731.4</v>
      </c>
      <c r="AH136">
        <v>0</v>
      </c>
      <c r="AI136">
        <v>1828.5</v>
      </c>
      <c r="AJ136">
        <v>914.25</v>
      </c>
      <c r="AK136">
        <v>304.75</v>
      </c>
      <c r="AL136">
        <v>200</v>
      </c>
    </row>
    <row r="137" spans="1:38" x14ac:dyDescent="0.25">
      <c r="A137">
        <v>5307062</v>
      </c>
      <c r="B137" t="s">
        <v>337</v>
      </c>
      <c r="C137" t="s">
        <v>368</v>
      </c>
      <c r="D137" t="s">
        <v>138</v>
      </c>
      <c r="E137">
        <v>1498</v>
      </c>
      <c r="F137">
        <v>1440</v>
      </c>
      <c r="G137">
        <v>1</v>
      </c>
      <c r="H137">
        <v>0</v>
      </c>
      <c r="I137">
        <v>0</v>
      </c>
      <c r="J137">
        <v>4</v>
      </c>
      <c r="K137">
        <v>0</v>
      </c>
      <c r="L137">
        <v>0</v>
      </c>
      <c r="M137">
        <v>1</v>
      </c>
      <c r="N137">
        <v>0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>
        <v>12</v>
      </c>
      <c r="X137">
        <v>0</v>
      </c>
      <c r="Y137">
        <v>0</v>
      </c>
      <c r="Z137">
        <v>1</v>
      </c>
      <c r="AA137">
        <v>2</v>
      </c>
      <c r="AB137">
        <v>1.0402777780000001</v>
      </c>
      <c r="AC137">
        <v>1498</v>
      </c>
      <c r="AD137">
        <v>0</v>
      </c>
      <c r="AE137">
        <v>0</v>
      </c>
      <c r="AF137">
        <v>374.5</v>
      </c>
      <c r="AG137">
        <v>0</v>
      </c>
      <c r="AH137">
        <v>0</v>
      </c>
      <c r="AI137">
        <v>0</v>
      </c>
      <c r="AJ137">
        <v>0</v>
      </c>
      <c r="AK137">
        <v>1498</v>
      </c>
      <c r="AL137">
        <v>200</v>
      </c>
    </row>
    <row r="138" spans="1:38" x14ac:dyDescent="0.25">
      <c r="A138">
        <v>5307063</v>
      </c>
      <c r="B138" t="s">
        <v>337</v>
      </c>
      <c r="C138" t="s">
        <v>368</v>
      </c>
      <c r="D138" t="s">
        <v>139</v>
      </c>
      <c r="E138">
        <v>1451</v>
      </c>
      <c r="F138">
        <v>907</v>
      </c>
      <c r="G138">
        <v>1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2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12</v>
      </c>
      <c r="X138">
        <v>3</v>
      </c>
      <c r="Y138">
        <v>0</v>
      </c>
      <c r="Z138">
        <v>16</v>
      </c>
      <c r="AA138">
        <v>2</v>
      </c>
      <c r="AB138">
        <v>1.599779493</v>
      </c>
      <c r="AC138">
        <v>1451</v>
      </c>
      <c r="AD138">
        <v>0</v>
      </c>
      <c r="AE138">
        <v>0</v>
      </c>
      <c r="AF138">
        <v>725.5</v>
      </c>
      <c r="AG138">
        <v>725.5</v>
      </c>
      <c r="AH138">
        <v>0</v>
      </c>
      <c r="AI138">
        <v>483.66666670000001</v>
      </c>
      <c r="AJ138">
        <v>0</v>
      </c>
      <c r="AK138">
        <v>90.6875</v>
      </c>
      <c r="AL138">
        <v>200</v>
      </c>
    </row>
    <row r="139" spans="1:38" x14ac:dyDescent="0.25">
      <c r="A139">
        <v>5308010</v>
      </c>
      <c r="B139" t="s">
        <v>337</v>
      </c>
      <c r="C139" t="s">
        <v>369</v>
      </c>
      <c r="D139" t="s">
        <v>140</v>
      </c>
      <c r="E139">
        <v>2611</v>
      </c>
      <c r="F139">
        <v>2495</v>
      </c>
      <c r="G139">
        <v>1</v>
      </c>
      <c r="H139">
        <v>0</v>
      </c>
      <c r="I139">
        <v>0</v>
      </c>
      <c r="J139">
        <v>5</v>
      </c>
      <c r="K139">
        <v>3</v>
      </c>
      <c r="L139">
        <v>0</v>
      </c>
      <c r="M139">
        <v>3</v>
      </c>
      <c r="N139">
        <v>0</v>
      </c>
      <c r="O139">
        <v>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36</v>
      </c>
      <c r="X139">
        <v>10</v>
      </c>
      <c r="Y139">
        <v>0</v>
      </c>
      <c r="Z139">
        <v>29</v>
      </c>
      <c r="AA139">
        <v>2</v>
      </c>
      <c r="AB139">
        <v>1.0464929860000001</v>
      </c>
      <c r="AC139">
        <v>2611</v>
      </c>
      <c r="AD139">
        <v>0</v>
      </c>
      <c r="AE139">
        <v>0</v>
      </c>
      <c r="AF139">
        <v>522.20000000000005</v>
      </c>
      <c r="AG139">
        <v>870.33333330000005</v>
      </c>
      <c r="AH139">
        <v>0</v>
      </c>
      <c r="AI139">
        <v>261.10000000000002</v>
      </c>
      <c r="AJ139">
        <v>0</v>
      </c>
      <c r="AK139">
        <v>90.034482760000003</v>
      </c>
      <c r="AL139">
        <v>200</v>
      </c>
    </row>
    <row r="140" spans="1:38" x14ac:dyDescent="0.25">
      <c r="A140">
        <v>5308011</v>
      </c>
      <c r="B140" t="s">
        <v>337</v>
      </c>
      <c r="C140" t="s">
        <v>369</v>
      </c>
      <c r="D140" t="s">
        <v>141</v>
      </c>
      <c r="E140">
        <v>2497</v>
      </c>
      <c r="F140">
        <v>1213</v>
      </c>
      <c r="G140">
        <v>2</v>
      </c>
      <c r="H140">
        <v>0</v>
      </c>
      <c r="I140">
        <v>0</v>
      </c>
      <c r="J140">
        <v>3</v>
      </c>
      <c r="K140">
        <v>5</v>
      </c>
      <c r="L140">
        <v>0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30</v>
      </c>
      <c r="X140">
        <v>2</v>
      </c>
      <c r="Y140">
        <v>2</v>
      </c>
      <c r="Z140">
        <v>7</v>
      </c>
      <c r="AA140">
        <v>2</v>
      </c>
      <c r="AB140">
        <v>2.0585325640000001</v>
      </c>
      <c r="AC140">
        <v>1248.5</v>
      </c>
      <c r="AD140">
        <v>0</v>
      </c>
      <c r="AE140">
        <v>0</v>
      </c>
      <c r="AF140">
        <v>832.33333330000005</v>
      </c>
      <c r="AG140">
        <v>499.4</v>
      </c>
      <c r="AH140">
        <v>0</v>
      </c>
      <c r="AI140">
        <v>1248.5</v>
      </c>
      <c r="AJ140">
        <v>1248.5</v>
      </c>
      <c r="AK140">
        <v>356.7142857</v>
      </c>
      <c r="AL140">
        <v>200</v>
      </c>
    </row>
    <row r="141" spans="1:38" x14ac:dyDescent="0.25">
      <c r="A141">
        <v>5308020</v>
      </c>
      <c r="B141" t="s">
        <v>337</v>
      </c>
      <c r="C141" t="s">
        <v>369</v>
      </c>
      <c r="D141" t="s">
        <v>142</v>
      </c>
      <c r="E141">
        <v>2318</v>
      </c>
      <c r="F141">
        <v>1277</v>
      </c>
      <c r="G141">
        <v>1</v>
      </c>
      <c r="H141">
        <v>0</v>
      </c>
      <c r="I141">
        <v>0</v>
      </c>
      <c r="J141">
        <v>5</v>
      </c>
      <c r="K141">
        <v>3</v>
      </c>
      <c r="L141">
        <v>0</v>
      </c>
      <c r="M141">
        <v>12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1</v>
      </c>
      <c r="V141">
        <v>0</v>
      </c>
      <c r="W141">
        <v>30</v>
      </c>
      <c r="X141">
        <v>6</v>
      </c>
      <c r="Y141">
        <v>0</v>
      </c>
      <c r="Z141">
        <v>8</v>
      </c>
      <c r="AA141">
        <v>2</v>
      </c>
      <c r="AB141">
        <v>1.815191856</v>
      </c>
      <c r="AC141">
        <v>2318</v>
      </c>
      <c r="AD141">
        <v>0</v>
      </c>
      <c r="AE141">
        <v>0</v>
      </c>
      <c r="AF141">
        <v>463.6</v>
      </c>
      <c r="AG141">
        <v>772.66666669999995</v>
      </c>
      <c r="AH141">
        <v>0</v>
      </c>
      <c r="AI141">
        <v>386.33333329999999</v>
      </c>
      <c r="AJ141">
        <v>0</v>
      </c>
      <c r="AK141">
        <v>289.75</v>
      </c>
      <c r="AL141">
        <v>200</v>
      </c>
    </row>
    <row r="142" spans="1:38" x14ac:dyDescent="0.25">
      <c r="A142">
        <v>5308030</v>
      </c>
      <c r="B142" t="s">
        <v>337</v>
      </c>
      <c r="C142" t="s">
        <v>369</v>
      </c>
      <c r="D142" t="s">
        <v>143</v>
      </c>
      <c r="E142">
        <v>3638</v>
      </c>
      <c r="F142">
        <v>3576</v>
      </c>
      <c r="G142">
        <v>3</v>
      </c>
      <c r="H142">
        <v>0</v>
      </c>
      <c r="I142">
        <v>0</v>
      </c>
      <c r="J142">
        <v>3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19</v>
      </c>
      <c r="V142">
        <v>0</v>
      </c>
      <c r="W142">
        <v>33</v>
      </c>
      <c r="X142">
        <v>13</v>
      </c>
      <c r="Y142">
        <v>2</v>
      </c>
      <c r="Z142">
        <v>11</v>
      </c>
      <c r="AA142">
        <v>1.9411764709999999</v>
      </c>
      <c r="AB142">
        <v>1.017337808</v>
      </c>
      <c r="AC142">
        <v>1212.666667</v>
      </c>
      <c r="AD142">
        <v>0</v>
      </c>
      <c r="AE142">
        <v>0</v>
      </c>
      <c r="AF142">
        <v>1212.666667</v>
      </c>
      <c r="AG142">
        <v>909.5</v>
      </c>
      <c r="AH142">
        <v>0</v>
      </c>
      <c r="AI142">
        <v>279.84615380000002</v>
      </c>
      <c r="AJ142">
        <v>1819</v>
      </c>
      <c r="AK142">
        <v>330.72727270000001</v>
      </c>
      <c r="AL142">
        <v>194.1176471</v>
      </c>
    </row>
    <row r="143" spans="1:38" x14ac:dyDescent="0.25">
      <c r="A143">
        <v>5308031</v>
      </c>
      <c r="B143" t="s">
        <v>337</v>
      </c>
      <c r="C143" t="s">
        <v>369</v>
      </c>
      <c r="D143" t="s">
        <v>144</v>
      </c>
      <c r="E143">
        <v>1422</v>
      </c>
      <c r="F143">
        <v>1338</v>
      </c>
      <c r="G143">
        <v>1</v>
      </c>
      <c r="H143">
        <v>0</v>
      </c>
      <c r="I143">
        <v>0</v>
      </c>
      <c r="J143">
        <v>3</v>
      </c>
      <c r="K143">
        <v>1</v>
      </c>
      <c r="L143">
        <v>0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13</v>
      </c>
      <c r="X143">
        <v>6</v>
      </c>
      <c r="Y143">
        <v>1</v>
      </c>
      <c r="Z143">
        <v>42</v>
      </c>
      <c r="AA143">
        <v>1.4444444439999999</v>
      </c>
      <c r="AB143">
        <v>1.0627802690000001</v>
      </c>
      <c r="AC143">
        <v>1422</v>
      </c>
      <c r="AD143">
        <v>0</v>
      </c>
      <c r="AE143">
        <v>0</v>
      </c>
      <c r="AF143">
        <v>474</v>
      </c>
      <c r="AG143">
        <v>1422</v>
      </c>
      <c r="AH143">
        <v>0</v>
      </c>
      <c r="AI143">
        <v>237</v>
      </c>
      <c r="AJ143">
        <v>1422</v>
      </c>
      <c r="AK143">
        <v>33.857142860000003</v>
      </c>
      <c r="AL143">
        <v>144.44444440000001</v>
      </c>
    </row>
    <row r="144" spans="1:38" x14ac:dyDescent="0.25">
      <c r="A144">
        <v>5308040</v>
      </c>
      <c r="B144" t="s">
        <v>337</v>
      </c>
      <c r="C144" t="s">
        <v>369</v>
      </c>
      <c r="D144" t="s">
        <v>145</v>
      </c>
      <c r="E144">
        <v>2527</v>
      </c>
      <c r="F144">
        <v>2182</v>
      </c>
      <c r="G144">
        <v>1</v>
      </c>
      <c r="H144">
        <v>0</v>
      </c>
      <c r="I144">
        <v>0</v>
      </c>
      <c r="J144">
        <v>5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5</v>
      </c>
      <c r="T144">
        <v>0</v>
      </c>
      <c r="U144">
        <v>1</v>
      </c>
      <c r="V144">
        <v>0</v>
      </c>
      <c r="W144">
        <v>32</v>
      </c>
      <c r="X144">
        <v>21</v>
      </c>
      <c r="Y144">
        <v>2</v>
      </c>
      <c r="Z144">
        <v>9</v>
      </c>
      <c r="AA144">
        <v>1.8823529409999999</v>
      </c>
      <c r="AB144">
        <v>1.1581118239999999</v>
      </c>
      <c r="AC144">
        <v>2527</v>
      </c>
      <c r="AD144">
        <v>0</v>
      </c>
      <c r="AE144">
        <v>0</v>
      </c>
      <c r="AF144">
        <v>505.4</v>
      </c>
      <c r="AG144">
        <v>631.75</v>
      </c>
      <c r="AH144">
        <v>0</v>
      </c>
      <c r="AI144">
        <v>120.33333330000001</v>
      </c>
      <c r="AJ144">
        <v>1263.5</v>
      </c>
      <c r="AK144">
        <v>280.77777780000002</v>
      </c>
      <c r="AL144">
        <v>188.2352941</v>
      </c>
    </row>
    <row r="145" spans="1:38" x14ac:dyDescent="0.25">
      <c r="A145">
        <v>5308050</v>
      </c>
      <c r="B145" t="s">
        <v>337</v>
      </c>
      <c r="C145" t="s">
        <v>369</v>
      </c>
      <c r="D145" t="s">
        <v>146</v>
      </c>
      <c r="E145">
        <v>9148</v>
      </c>
      <c r="F145">
        <v>9003</v>
      </c>
      <c r="G145">
        <v>15</v>
      </c>
      <c r="H145">
        <v>0</v>
      </c>
      <c r="I145">
        <v>3</v>
      </c>
      <c r="J145">
        <v>2</v>
      </c>
      <c r="K145">
        <v>4</v>
      </c>
      <c r="L145">
        <v>7</v>
      </c>
      <c r="M145">
        <v>4</v>
      </c>
      <c r="N145">
        <v>0</v>
      </c>
      <c r="O145">
        <v>14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36</v>
      </c>
      <c r="X145">
        <v>7</v>
      </c>
      <c r="Y145">
        <v>1</v>
      </c>
      <c r="Z145">
        <v>27</v>
      </c>
      <c r="AA145">
        <v>2</v>
      </c>
      <c r="AB145">
        <v>1.016105743</v>
      </c>
      <c r="AC145">
        <v>609.8666667</v>
      </c>
      <c r="AD145">
        <v>0</v>
      </c>
      <c r="AE145">
        <v>3049.333333</v>
      </c>
      <c r="AF145">
        <v>4574</v>
      </c>
      <c r="AG145">
        <v>2287</v>
      </c>
      <c r="AH145">
        <v>1306.857143</v>
      </c>
      <c r="AI145">
        <v>1306.857143</v>
      </c>
      <c r="AJ145">
        <v>9148</v>
      </c>
      <c r="AK145">
        <v>338.81481480000002</v>
      </c>
      <c r="AL145">
        <v>200</v>
      </c>
    </row>
    <row r="146" spans="1:38" x14ac:dyDescent="0.25">
      <c r="A146">
        <v>5308060</v>
      </c>
      <c r="B146" t="s">
        <v>337</v>
      </c>
      <c r="C146" t="s">
        <v>369</v>
      </c>
      <c r="D146" t="s">
        <v>147</v>
      </c>
      <c r="E146">
        <v>5412</v>
      </c>
      <c r="F146">
        <v>4485</v>
      </c>
      <c r="G146">
        <v>1</v>
      </c>
      <c r="H146">
        <v>0</v>
      </c>
      <c r="I146">
        <v>0</v>
      </c>
      <c r="J146">
        <v>6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16</v>
      </c>
      <c r="T146">
        <v>0</v>
      </c>
      <c r="U146">
        <v>1</v>
      </c>
      <c r="V146">
        <v>0</v>
      </c>
      <c r="W146">
        <v>41</v>
      </c>
      <c r="X146">
        <v>6</v>
      </c>
      <c r="Y146">
        <v>2</v>
      </c>
      <c r="Z146">
        <v>0</v>
      </c>
      <c r="AA146">
        <v>1.863636364</v>
      </c>
      <c r="AB146">
        <v>1.2066889629999999</v>
      </c>
      <c r="AC146">
        <v>5412</v>
      </c>
      <c r="AD146">
        <v>0</v>
      </c>
      <c r="AE146">
        <v>0</v>
      </c>
      <c r="AF146">
        <v>902</v>
      </c>
      <c r="AG146">
        <v>1353</v>
      </c>
      <c r="AH146">
        <v>0</v>
      </c>
      <c r="AI146">
        <v>902</v>
      </c>
      <c r="AJ146">
        <v>2706</v>
      </c>
      <c r="AK146">
        <v>0</v>
      </c>
      <c r="AL146">
        <v>186.36363639999999</v>
      </c>
    </row>
    <row r="147" spans="1:38" x14ac:dyDescent="0.25">
      <c r="A147">
        <v>5308070</v>
      </c>
      <c r="B147" t="s">
        <v>337</v>
      </c>
      <c r="C147" t="s">
        <v>369</v>
      </c>
      <c r="D147" t="s">
        <v>148</v>
      </c>
      <c r="E147">
        <v>5676</v>
      </c>
      <c r="F147">
        <v>5062</v>
      </c>
      <c r="G147">
        <v>3</v>
      </c>
      <c r="H147">
        <v>0</v>
      </c>
      <c r="I147">
        <v>0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20</v>
      </c>
      <c r="V147">
        <v>0</v>
      </c>
      <c r="W147">
        <v>32</v>
      </c>
      <c r="X147">
        <v>8</v>
      </c>
      <c r="Y147">
        <v>2</v>
      </c>
      <c r="Z147">
        <v>32</v>
      </c>
      <c r="AA147">
        <v>1.6</v>
      </c>
      <c r="AB147">
        <v>1.1212959300000001</v>
      </c>
      <c r="AC147">
        <v>1892</v>
      </c>
      <c r="AD147">
        <v>0</v>
      </c>
      <c r="AE147">
        <v>0</v>
      </c>
      <c r="AF147">
        <v>1419</v>
      </c>
      <c r="AG147">
        <v>1892</v>
      </c>
      <c r="AH147">
        <v>0</v>
      </c>
      <c r="AI147">
        <v>709.5</v>
      </c>
      <c r="AJ147">
        <v>2838</v>
      </c>
      <c r="AK147">
        <v>177.375</v>
      </c>
      <c r="AL147">
        <v>160</v>
      </c>
    </row>
    <row r="148" spans="1:38" x14ac:dyDescent="0.25">
      <c r="A148">
        <v>5309010</v>
      </c>
      <c r="B148" t="s">
        <v>337</v>
      </c>
      <c r="C148" t="s">
        <v>370</v>
      </c>
      <c r="D148" t="s">
        <v>149</v>
      </c>
      <c r="E148">
        <v>3560</v>
      </c>
      <c r="F148">
        <v>3560</v>
      </c>
      <c r="G148">
        <v>4</v>
      </c>
      <c r="H148">
        <v>0</v>
      </c>
      <c r="I148">
        <v>0</v>
      </c>
      <c r="J148">
        <v>4</v>
      </c>
      <c r="K148">
        <v>1</v>
      </c>
      <c r="L148">
        <v>0</v>
      </c>
      <c r="M148">
        <v>3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21</v>
      </c>
      <c r="X148">
        <v>0</v>
      </c>
      <c r="Y148">
        <v>0</v>
      </c>
      <c r="Z148">
        <v>19</v>
      </c>
      <c r="AA148">
        <v>1.9090909089999999</v>
      </c>
      <c r="AB148">
        <v>1</v>
      </c>
      <c r="AC148">
        <v>890</v>
      </c>
      <c r="AD148">
        <v>0</v>
      </c>
      <c r="AE148">
        <v>0</v>
      </c>
      <c r="AF148">
        <v>890</v>
      </c>
      <c r="AG148">
        <v>3560</v>
      </c>
      <c r="AH148">
        <v>0</v>
      </c>
      <c r="AI148">
        <v>0</v>
      </c>
      <c r="AJ148">
        <v>0</v>
      </c>
      <c r="AK148">
        <v>187.36842110000001</v>
      </c>
      <c r="AL148">
        <v>190.9090909</v>
      </c>
    </row>
    <row r="149" spans="1:38" x14ac:dyDescent="0.25">
      <c r="A149">
        <v>5309011</v>
      </c>
      <c r="B149" t="s">
        <v>337</v>
      </c>
      <c r="C149" t="s">
        <v>370</v>
      </c>
      <c r="D149" t="s">
        <v>150</v>
      </c>
      <c r="E149">
        <v>3204</v>
      </c>
      <c r="F149">
        <v>2915</v>
      </c>
      <c r="G149">
        <v>1</v>
      </c>
      <c r="H149">
        <v>0</v>
      </c>
      <c r="I149">
        <v>0</v>
      </c>
      <c r="J149">
        <v>4</v>
      </c>
      <c r="K149">
        <v>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28</v>
      </c>
      <c r="X149">
        <v>1</v>
      </c>
      <c r="Y149">
        <v>0</v>
      </c>
      <c r="Z149">
        <v>0</v>
      </c>
      <c r="AA149">
        <v>2</v>
      </c>
      <c r="AB149">
        <v>1.099142367</v>
      </c>
      <c r="AC149">
        <v>3204</v>
      </c>
      <c r="AD149">
        <v>0</v>
      </c>
      <c r="AE149">
        <v>0</v>
      </c>
      <c r="AF149">
        <v>801</v>
      </c>
      <c r="AG149">
        <v>1068</v>
      </c>
      <c r="AH149">
        <v>0</v>
      </c>
      <c r="AI149">
        <v>3204</v>
      </c>
      <c r="AJ149">
        <v>0</v>
      </c>
      <c r="AK149">
        <v>0</v>
      </c>
      <c r="AL149">
        <v>200</v>
      </c>
    </row>
    <row r="150" spans="1:38" x14ac:dyDescent="0.25">
      <c r="A150">
        <v>5309012</v>
      </c>
      <c r="B150" t="s">
        <v>337</v>
      </c>
      <c r="C150" t="s">
        <v>370</v>
      </c>
      <c r="D150" t="s">
        <v>151</v>
      </c>
      <c r="E150">
        <v>1716</v>
      </c>
      <c r="F150">
        <v>1490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</v>
      </c>
      <c r="X150">
        <v>2</v>
      </c>
      <c r="Y150">
        <v>0</v>
      </c>
      <c r="Z150">
        <v>0</v>
      </c>
      <c r="AA150">
        <v>2</v>
      </c>
      <c r="AB150">
        <v>1.1516778519999999</v>
      </c>
      <c r="AC150">
        <v>0</v>
      </c>
      <c r="AD150">
        <v>0</v>
      </c>
      <c r="AE150">
        <v>0</v>
      </c>
      <c r="AF150">
        <v>858</v>
      </c>
      <c r="AG150">
        <v>858</v>
      </c>
      <c r="AH150">
        <v>0</v>
      </c>
      <c r="AI150">
        <v>858</v>
      </c>
      <c r="AJ150">
        <v>0</v>
      </c>
      <c r="AK150">
        <v>0</v>
      </c>
      <c r="AL150">
        <v>200</v>
      </c>
    </row>
    <row r="151" spans="1:38" x14ac:dyDescent="0.25">
      <c r="A151">
        <v>5309020</v>
      </c>
      <c r="B151" t="s">
        <v>337</v>
      </c>
      <c r="C151" t="s">
        <v>370</v>
      </c>
      <c r="D151" t="s">
        <v>152</v>
      </c>
      <c r="E151">
        <v>3000</v>
      </c>
      <c r="F151">
        <v>2111</v>
      </c>
      <c r="G151">
        <v>1</v>
      </c>
      <c r="H151">
        <v>0</v>
      </c>
      <c r="I151">
        <v>0</v>
      </c>
      <c r="J151">
        <v>5</v>
      </c>
      <c r="K151">
        <v>4</v>
      </c>
      <c r="L151">
        <v>0</v>
      </c>
      <c r="M151">
        <v>2</v>
      </c>
      <c r="N151">
        <v>0</v>
      </c>
      <c r="O151">
        <v>2</v>
      </c>
      <c r="P151">
        <v>0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31</v>
      </c>
      <c r="X151">
        <v>16</v>
      </c>
      <c r="Y151">
        <v>2</v>
      </c>
      <c r="Z151">
        <v>71</v>
      </c>
      <c r="AA151">
        <v>1.9375</v>
      </c>
      <c r="AB151">
        <v>1.4211274279999999</v>
      </c>
      <c r="AC151">
        <v>3000</v>
      </c>
      <c r="AD151">
        <v>0</v>
      </c>
      <c r="AE151">
        <v>0</v>
      </c>
      <c r="AF151">
        <v>600</v>
      </c>
      <c r="AG151">
        <v>750</v>
      </c>
      <c r="AH151">
        <v>0</v>
      </c>
      <c r="AI151">
        <v>187.5</v>
      </c>
      <c r="AJ151">
        <v>1500</v>
      </c>
      <c r="AK151">
        <v>42.253521130000003</v>
      </c>
      <c r="AL151">
        <v>193.75</v>
      </c>
    </row>
    <row r="152" spans="1:38" x14ac:dyDescent="0.25">
      <c r="A152">
        <v>5309021</v>
      </c>
      <c r="B152" t="s">
        <v>337</v>
      </c>
      <c r="C152" t="s">
        <v>370</v>
      </c>
      <c r="D152" t="s">
        <v>153</v>
      </c>
      <c r="E152">
        <v>2020</v>
      </c>
      <c r="F152">
        <v>1997</v>
      </c>
      <c r="G152">
        <v>3</v>
      </c>
      <c r="H152">
        <v>0</v>
      </c>
      <c r="I152">
        <v>0</v>
      </c>
      <c r="J152">
        <v>2</v>
      </c>
      <c r="K152">
        <v>4</v>
      </c>
      <c r="L152">
        <v>0</v>
      </c>
      <c r="M152">
        <v>0</v>
      </c>
      <c r="N152">
        <v>0</v>
      </c>
      <c r="O152">
        <v>2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4</v>
      </c>
      <c r="V152">
        <v>0</v>
      </c>
      <c r="W152">
        <v>14</v>
      </c>
      <c r="X152">
        <v>2</v>
      </c>
      <c r="Y152">
        <v>3</v>
      </c>
      <c r="Z152">
        <v>29</v>
      </c>
      <c r="AA152">
        <v>2</v>
      </c>
      <c r="AB152">
        <v>1.011517276</v>
      </c>
      <c r="AC152">
        <v>673.33333330000005</v>
      </c>
      <c r="AD152">
        <v>0</v>
      </c>
      <c r="AE152">
        <v>0</v>
      </c>
      <c r="AF152">
        <v>1010</v>
      </c>
      <c r="AG152">
        <v>505</v>
      </c>
      <c r="AH152">
        <v>0</v>
      </c>
      <c r="AI152">
        <v>1010</v>
      </c>
      <c r="AJ152">
        <v>673.33333330000005</v>
      </c>
      <c r="AK152">
        <v>69.655172410000006</v>
      </c>
      <c r="AL152">
        <v>200</v>
      </c>
    </row>
    <row r="153" spans="1:38" x14ac:dyDescent="0.25">
      <c r="A153">
        <v>5309030</v>
      </c>
      <c r="B153" t="s">
        <v>337</v>
      </c>
      <c r="C153" t="s">
        <v>370</v>
      </c>
      <c r="D153" t="s">
        <v>154</v>
      </c>
      <c r="E153">
        <v>9252</v>
      </c>
      <c r="F153">
        <v>9252</v>
      </c>
      <c r="G153">
        <v>9</v>
      </c>
      <c r="H153">
        <v>2</v>
      </c>
      <c r="I153">
        <v>1</v>
      </c>
      <c r="J153">
        <v>5</v>
      </c>
      <c r="K153">
        <v>5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40</v>
      </c>
      <c r="X153">
        <v>0</v>
      </c>
      <c r="Y153">
        <v>0</v>
      </c>
      <c r="Z153">
        <v>9</v>
      </c>
      <c r="AA153">
        <v>2</v>
      </c>
      <c r="AB153">
        <v>1</v>
      </c>
      <c r="AC153">
        <v>1028</v>
      </c>
      <c r="AD153">
        <v>4626</v>
      </c>
      <c r="AE153">
        <v>9252</v>
      </c>
      <c r="AF153">
        <v>1850.4</v>
      </c>
      <c r="AG153">
        <v>1850.4</v>
      </c>
      <c r="AH153">
        <v>2313</v>
      </c>
      <c r="AI153">
        <v>0</v>
      </c>
      <c r="AJ153">
        <v>0</v>
      </c>
      <c r="AK153">
        <v>1028</v>
      </c>
      <c r="AL153">
        <v>200</v>
      </c>
    </row>
    <row r="154" spans="1:38" x14ac:dyDescent="0.25">
      <c r="A154">
        <v>5309031</v>
      </c>
      <c r="B154" t="s">
        <v>337</v>
      </c>
      <c r="C154" t="s">
        <v>370</v>
      </c>
      <c r="D154" t="s">
        <v>155</v>
      </c>
      <c r="E154">
        <v>2471</v>
      </c>
      <c r="F154">
        <v>2335</v>
      </c>
      <c r="G154">
        <v>2</v>
      </c>
      <c r="H154">
        <v>0</v>
      </c>
      <c r="I154">
        <v>0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6</v>
      </c>
      <c r="V154">
        <v>0</v>
      </c>
      <c r="W154">
        <v>16</v>
      </c>
      <c r="X154">
        <v>0</v>
      </c>
      <c r="Y154">
        <v>0</v>
      </c>
      <c r="Z154">
        <v>56</v>
      </c>
      <c r="AA154">
        <v>2</v>
      </c>
      <c r="AB154">
        <v>1.058244111</v>
      </c>
      <c r="AC154">
        <v>1235.5</v>
      </c>
      <c r="AD154">
        <v>0</v>
      </c>
      <c r="AE154">
        <v>0</v>
      </c>
      <c r="AF154">
        <v>617.75</v>
      </c>
      <c r="AG154">
        <v>0</v>
      </c>
      <c r="AH154">
        <v>0</v>
      </c>
      <c r="AI154">
        <v>0</v>
      </c>
      <c r="AJ154">
        <v>0</v>
      </c>
      <c r="AK154">
        <v>44.125</v>
      </c>
      <c r="AL154">
        <v>200</v>
      </c>
    </row>
    <row r="155" spans="1:38" x14ac:dyDescent="0.25">
      <c r="A155">
        <v>5309032</v>
      </c>
      <c r="B155" t="s">
        <v>337</v>
      </c>
      <c r="C155" t="s">
        <v>370</v>
      </c>
      <c r="D155" t="s">
        <v>156</v>
      </c>
      <c r="E155">
        <v>1204</v>
      </c>
      <c r="F155">
        <v>1183</v>
      </c>
      <c r="G155">
        <v>2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14</v>
      </c>
      <c r="X155">
        <v>2</v>
      </c>
      <c r="Y155">
        <v>0</v>
      </c>
      <c r="Z155">
        <v>8</v>
      </c>
      <c r="AA155">
        <v>2</v>
      </c>
      <c r="AB155">
        <v>1.017751479</v>
      </c>
      <c r="AC155">
        <v>602</v>
      </c>
      <c r="AD155">
        <v>0</v>
      </c>
      <c r="AE155">
        <v>0</v>
      </c>
      <c r="AF155">
        <v>602</v>
      </c>
      <c r="AG155">
        <v>0</v>
      </c>
      <c r="AH155">
        <v>0</v>
      </c>
      <c r="AI155">
        <v>602</v>
      </c>
      <c r="AJ155">
        <v>0</v>
      </c>
      <c r="AK155">
        <v>150.5</v>
      </c>
      <c r="AL155">
        <v>200</v>
      </c>
    </row>
    <row r="156" spans="1:38" x14ac:dyDescent="0.25">
      <c r="A156">
        <v>5309040</v>
      </c>
      <c r="B156" t="s">
        <v>337</v>
      </c>
      <c r="C156" t="s">
        <v>370</v>
      </c>
      <c r="D156" t="s">
        <v>157</v>
      </c>
      <c r="E156">
        <v>2403</v>
      </c>
      <c r="F156">
        <v>2260</v>
      </c>
      <c r="G156">
        <v>3</v>
      </c>
      <c r="H156">
        <v>0</v>
      </c>
      <c r="I156">
        <v>0</v>
      </c>
      <c r="J156">
        <v>4</v>
      </c>
      <c r="K156">
        <v>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30</v>
      </c>
      <c r="X156">
        <v>7</v>
      </c>
      <c r="Y156">
        <v>2</v>
      </c>
      <c r="Z156">
        <v>6</v>
      </c>
      <c r="AA156">
        <v>2</v>
      </c>
      <c r="AB156">
        <v>1.0632743360000001</v>
      </c>
      <c r="AC156">
        <v>801</v>
      </c>
      <c r="AD156">
        <v>0</v>
      </c>
      <c r="AE156">
        <v>0</v>
      </c>
      <c r="AF156">
        <v>600.75</v>
      </c>
      <c r="AG156">
        <v>400.5</v>
      </c>
      <c r="AH156">
        <v>0</v>
      </c>
      <c r="AI156">
        <v>343.2857143</v>
      </c>
      <c r="AJ156">
        <v>1201.5</v>
      </c>
      <c r="AK156">
        <v>400.5</v>
      </c>
      <c r="AL156">
        <v>200</v>
      </c>
    </row>
    <row r="157" spans="1:38" x14ac:dyDescent="0.25">
      <c r="A157">
        <v>5309041</v>
      </c>
      <c r="B157" t="s">
        <v>337</v>
      </c>
      <c r="C157" t="s">
        <v>370</v>
      </c>
      <c r="D157" t="s">
        <v>158</v>
      </c>
      <c r="E157">
        <v>1364</v>
      </c>
      <c r="F157">
        <v>1198</v>
      </c>
      <c r="G157">
        <v>2</v>
      </c>
      <c r="H157">
        <v>0</v>
      </c>
      <c r="I157">
        <v>0</v>
      </c>
      <c r="J157">
        <v>3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14</v>
      </c>
      <c r="X157">
        <v>1</v>
      </c>
      <c r="Y157">
        <v>1</v>
      </c>
      <c r="Z157">
        <v>0</v>
      </c>
      <c r="AA157">
        <v>2</v>
      </c>
      <c r="AB157">
        <v>1.1385642739999999</v>
      </c>
      <c r="AC157">
        <v>682</v>
      </c>
      <c r="AD157">
        <v>0</v>
      </c>
      <c r="AE157">
        <v>0</v>
      </c>
      <c r="AF157">
        <v>454.66666670000001</v>
      </c>
      <c r="AG157">
        <v>1364</v>
      </c>
      <c r="AH157">
        <v>0</v>
      </c>
      <c r="AI157">
        <v>1364</v>
      </c>
      <c r="AJ157">
        <v>1364</v>
      </c>
      <c r="AK157">
        <v>0</v>
      </c>
      <c r="AL157">
        <v>200</v>
      </c>
    </row>
    <row r="158" spans="1:38" x14ac:dyDescent="0.25">
      <c r="A158">
        <v>5309050</v>
      </c>
      <c r="B158" t="s">
        <v>337</v>
      </c>
      <c r="C158" t="s">
        <v>370</v>
      </c>
      <c r="D158" t="s">
        <v>159</v>
      </c>
      <c r="E158">
        <v>3871</v>
      </c>
      <c r="F158">
        <v>3804</v>
      </c>
      <c r="G158">
        <v>4</v>
      </c>
      <c r="H158">
        <v>0</v>
      </c>
      <c r="I158">
        <v>0</v>
      </c>
      <c r="J158">
        <v>4</v>
      </c>
      <c r="K158">
        <v>2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14</v>
      </c>
      <c r="T158">
        <v>0</v>
      </c>
      <c r="U158">
        <v>23</v>
      </c>
      <c r="V158">
        <v>0</v>
      </c>
      <c r="W158">
        <v>34</v>
      </c>
      <c r="X158">
        <v>7</v>
      </c>
      <c r="Y158">
        <v>4</v>
      </c>
      <c r="Z158">
        <v>21</v>
      </c>
      <c r="AA158">
        <v>2</v>
      </c>
      <c r="AB158">
        <v>1.017613039</v>
      </c>
      <c r="AC158">
        <v>967.75</v>
      </c>
      <c r="AD158">
        <v>0</v>
      </c>
      <c r="AE158">
        <v>0</v>
      </c>
      <c r="AF158">
        <v>967.75</v>
      </c>
      <c r="AG158">
        <v>1935.5</v>
      </c>
      <c r="AH158">
        <v>0</v>
      </c>
      <c r="AI158">
        <v>553</v>
      </c>
      <c r="AJ158">
        <v>967.75</v>
      </c>
      <c r="AK158">
        <v>184.33333329999999</v>
      </c>
      <c r="AL158">
        <v>200</v>
      </c>
    </row>
    <row r="159" spans="1:38" x14ac:dyDescent="0.25">
      <c r="A159">
        <v>5309060</v>
      </c>
      <c r="B159" t="s">
        <v>337</v>
      </c>
      <c r="C159" t="s">
        <v>370</v>
      </c>
      <c r="D159" t="s">
        <v>160</v>
      </c>
      <c r="E159">
        <v>2894</v>
      </c>
      <c r="F159">
        <v>2831</v>
      </c>
      <c r="G159">
        <v>2</v>
      </c>
      <c r="H159">
        <v>0</v>
      </c>
      <c r="I159">
        <v>0</v>
      </c>
      <c r="J159">
        <v>4</v>
      </c>
      <c r="K159">
        <v>1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</v>
      </c>
      <c r="T159">
        <v>0</v>
      </c>
      <c r="U159">
        <v>3</v>
      </c>
      <c r="V159">
        <v>0</v>
      </c>
      <c r="W159">
        <v>28</v>
      </c>
      <c r="X159">
        <v>0</v>
      </c>
      <c r="Y159">
        <v>1</v>
      </c>
      <c r="Z159">
        <v>8</v>
      </c>
      <c r="AA159">
        <v>1.5555555560000001</v>
      </c>
      <c r="AB159">
        <v>1.0222536209999999</v>
      </c>
      <c r="AC159">
        <v>1447</v>
      </c>
      <c r="AD159">
        <v>0</v>
      </c>
      <c r="AE159">
        <v>0</v>
      </c>
      <c r="AF159">
        <v>723.5</v>
      </c>
      <c r="AG159">
        <v>2894</v>
      </c>
      <c r="AH159">
        <v>0</v>
      </c>
      <c r="AI159">
        <v>0</v>
      </c>
      <c r="AJ159">
        <v>2894</v>
      </c>
      <c r="AK159">
        <v>361.75</v>
      </c>
      <c r="AL159">
        <v>155.55555559999999</v>
      </c>
    </row>
    <row r="160" spans="1:38" x14ac:dyDescent="0.25">
      <c r="A160">
        <v>5309061</v>
      </c>
      <c r="B160" t="s">
        <v>337</v>
      </c>
      <c r="C160" t="s">
        <v>370</v>
      </c>
      <c r="D160" t="s">
        <v>161</v>
      </c>
      <c r="E160">
        <v>2056</v>
      </c>
      <c r="F160">
        <v>1974</v>
      </c>
      <c r="G160">
        <v>1</v>
      </c>
      <c r="H160">
        <v>0</v>
      </c>
      <c r="I160">
        <v>0</v>
      </c>
      <c r="J160">
        <v>3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</v>
      </c>
      <c r="T160">
        <v>0</v>
      </c>
      <c r="U160">
        <v>1</v>
      </c>
      <c r="V160">
        <v>0</v>
      </c>
      <c r="W160">
        <v>23</v>
      </c>
      <c r="X160">
        <v>1</v>
      </c>
      <c r="Y160">
        <v>0</v>
      </c>
      <c r="Z160">
        <v>8</v>
      </c>
      <c r="AA160">
        <v>1.9166666670000001</v>
      </c>
      <c r="AB160">
        <v>1.04154002</v>
      </c>
      <c r="AC160">
        <v>2056</v>
      </c>
      <c r="AD160">
        <v>0</v>
      </c>
      <c r="AE160">
        <v>0</v>
      </c>
      <c r="AF160">
        <v>685.33333330000005</v>
      </c>
      <c r="AG160">
        <v>1028</v>
      </c>
      <c r="AH160">
        <v>0</v>
      </c>
      <c r="AI160">
        <v>2056</v>
      </c>
      <c r="AJ160">
        <v>0</v>
      </c>
      <c r="AK160">
        <v>257</v>
      </c>
      <c r="AL160">
        <v>191.66666670000001</v>
      </c>
    </row>
    <row r="161" spans="1:38" x14ac:dyDescent="0.25">
      <c r="A161">
        <v>5309062</v>
      </c>
      <c r="B161" t="s">
        <v>337</v>
      </c>
      <c r="C161" t="s">
        <v>370</v>
      </c>
      <c r="D161" t="s">
        <v>162</v>
      </c>
      <c r="E161">
        <v>3030</v>
      </c>
      <c r="F161">
        <v>2944</v>
      </c>
      <c r="G161">
        <v>2</v>
      </c>
      <c r="H161">
        <v>0</v>
      </c>
      <c r="I161">
        <v>0</v>
      </c>
      <c r="J161">
        <v>6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26</v>
      </c>
      <c r="X161">
        <v>0</v>
      </c>
      <c r="Y161">
        <v>2</v>
      </c>
      <c r="Z161">
        <v>10</v>
      </c>
      <c r="AA161">
        <v>2</v>
      </c>
      <c r="AB161">
        <v>1.029211957</v>
      </c>
      <c r="AC161">
        <v>1515</v>
      </c>
      <c r="AD161">
        <v>0</v>
      </c>
      <c r="AE161">
        <v>0</v>
      </c>
      <c r="AF161">
        <v>505</v>
      </c>
      <c r="AG161">
        <v>1515</v>
      </c>
      <c r="AH161">
        <v>0</v>
      </c>
      <c r="AI161">
        <v>0</v>
      </c>
      <c r="AJ161">
        <v>1515</v>
      </c>
      <c r="AK161">
        <v>303</v>
      </c>
      <c r="AL161">
        <v>200</v>
      </c>
    </row>
    <row r="162" spans="1:38" x14ac:dyDescent="0.25">
      <c r="A162">
        <v>5309070</v>
      </c>
      <c r="B162" t="s">
        <v>337</v>
      </c>
      <c r="C162" t="s">
        <v>370</v>
      </c>
      <c r="D162" t="s">
        <v>163</v>
      </c>
      <c r="E162">
        <v>7393</v>
      </c>
      <c r="F162">
        <v>7271</v>
      </c>
      <c r="G162">
        <v>4</v>
      </c>
      <c r="H162">
        <v>0</v>
      </c>
      <c r="I162">
        <v>0</v>
      </c>
      <c r="J162">
        <v>5</v>
      </c>
      <c r="K162">
        <v>2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42</v>
      </c>
      <c r="X162">
        <v>0</v>
      </c>
      <c r="Y162">
        <v>1</v>
      </c>
      <c r="Z162">
        <v>10</v>
      </c>
      <c r="AA162">
        <v>2</v>
      </c>
      <c r="AB162">
        <v>1.016778985</v>
      </c>
      <c r="AC162">
        <v>1848.25</v>
      </c>
      <c r="AD162">
        <v>0</v>
      </c>
      <c r="AE162">
        <v>0</v>
      </c>
      <c r="AF162">
        <v>1478.6</v>
      </c>
      <c r="AG162">
        <v>3696.5</v>
      </c>
      <c r="AH162">
        <v>7393</v>
      </c>
      <c r="AI162">
        <v>0</v>
      </c>
      <c r="AJ162">
        <v>7393</v>
      </c>
      <c r="AK162">
        <v>739.3</v>
      </c>
      <c r="AL162">
        <v>200</v>
      </c>
    </row>
    <row r="163" spans="1:38" x14ac:dyDescent="0.25">
      <c r="A163">
        <v>5309071</v>
      </c>
      <c r="B163" t="s">
        <v>337</v>
      </c>
      <c r="C163" t="s">
        <v>370</v>
      </c>
      <c r="D163" t="s">
        <v>164</v>
      </c>
      <c r="E163">
        <v>4725</v>
      </c>
      <c r="F163">
        <v>4443</v>
      </c>
      <c r="G163">
        <v>2</v>
      </c>
      <c r="H163">
        <v>0</v>
      </c>
      <c r="I163">
        <v>0</v>
      </c>
      <c r="J163">
        <v>3</v>
      </c>
      <c r="K163">
        <v>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42</v>
      </c>
      <c r="X163">
        <v>7</v>
      </c>
      <c r="Y163">
        <v>2</v>
      </c>
      <c r="Z163">
        <v>47</v>
      </c>
      <c r="AA163">
        <v>2</v>
      </c>
      <c r="AB163">
        <v>1.0634706279999999</v>
      </c>
      <c r="AC163">
        <v>2362.5</v>
      </c>
      <c r="AD163">
        <v>0</v>
      </c>
      <c r="AE163">
        <v>0</v>
      </c>
      <c r="AF163">
        <v>1575</v>
      </c>
      <c r="AG163">
        <v>787.5</v>
      </c>
      <c r="AH163">
        <v>0</v>
      </c>
      <c r="AI163">
        <v>675</v>
      </c>
      <c r="AJ163">
        <v>2362.5</v>
      </c>
      <c r="AK163">
        <v>100.5319149</v>
      </c>
      <c r="AL163">
        <v>200</v>
      </c>
    </row>
    <row r="164" spans="1:38" x14ac:dyDescent="0.25">
      <c r="A164">
        <v>5309072</v>
      </c>
      <c r="B164" t="s">
        <v>337</v>
      </c>
      <c r="C164" t="s">
        <v>370</v>
      </c>
      <c r="D164" t="s">
        <v>165</v>
      </c>
      <c r="E164">
        <v>4829</v>
      </c>
      <c r="F164">
        <v>4801</v>
      </c>
      <c r="G164">
        <v>5</v>
      </c>
      <c r="H164">
        <v>0</v>
      </c>
      <c r="I164">
        <v>0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</v>
      </c>
      <c r="T164">
        <v>0</v>
      </c>
      <c r="U164">
        <v>12</v>
      </c>
      <c r="V164">
        <v>0</v>
      </c>
      <c r="W164">
        <v>32</v>
      </c>
      <c r="X164">
        <v>1</v>
      </c>
      <c r="Y164">
        <v>2</v>
      </c>
      <c r="Z164">
        <v>52</v>
      </c>
      <c r="AA164">
        <v>2</v>
      </c>
      <c r="AB164">
        <v>1.0058321180000001</v>
      </c>
      <c r="AC164">
        <v>965.8</v>
      </c>
      <c r="AD164">
        <v>0</v>
      </c>
      <c r="AE164">
        <v>0</v>
      </c>
      <c r="AF164">
        <v>1609.666667</v>
      </c>
      <c r="AG164">
        <v>1609.666667</v>
      </c>
      <c r="AH164">
        <v>0</v>
      </c>
      <c r="AI164">
        <v>4829</v>
      </c>
      <c r="AJ164">
        <v>2414.5</v>
      </c>
      <c r="AK164">
        <v>92.86538462</v>
      </c>
      <c r="AL164">
        <v>200</v>
      </c>
    </row>
    <row r="165" spans="1:38" x14ac:dyDescent="0.25">
      <c r="A165">
        <v>5309073</v>
      </c>
      <c r="B165" t="s">
        <v>337</v>
      </c>
      <c r="C165" t="s">
        <v>370</v>
      </c>
      <c r="D165" t="s">
        <v>166</v>
      </c>
      <c r="E165">
        <v>3751</v>
      </c>
      <c r="F165">
        <v>3751</v>
      </c>
      <c r="G165">
        <v>1</v>
      </c>
      <c r="H165">
        <v>0</v>
      </c>
      <c r="I165">
        <v>0</v>
      </c>
      <c r="J165">
        <v>2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24</v>
      </c>
      <c r="X165">
        <v>1</v>
      </c>
      <c r="Y165">
        <v>0</v>
      </c>
      <c r="Z165">
        <v>27</v>
      </c>
      <c r="AA165">
        <v>2</v>
      </c>
      <c r="AB165">
        <v>1</v>
      </c>
      <c r="AC165">
        <v>3751</v>
      </c>
      <c r="AD165">
        <v>0</v>
      </c>
      <c r="AE165">
        <v>0</v>
      </c>
      <c r="AF165">
        <v>1875.5</v>
      </c>
      <c r="AG165">
        <v>3751</v>
      </c>
      <c r="AH165">
        <v>0</v>
      </c>
      <c r="AI165">
        <v>3751</v>
      </c>
      <c r="AJ165">
        <v>0</v>
      </c>
      <c r="AK165">
        <v>138.92592590000001</v>
      </c>
      <c r="AL165">
        <v>200</v>
      </c>
    </row>
    <row r="166" spans="1:38" x14ac:dyDescent="0.25">
      <c r="A166">
        <v>5309074</v>
      </c>
      <c r="B166" t="s">
        <v>337</v>
      </c>
      <c r="C166" t="s">
        <v>370</v>
      </c>
      <c r="D166" t="s">
        <v>167</v>
      </c>
      <c r="E166">
        <v>3036</v>
      </c>
      <c r="F166">
        <v>2936</v>
      </c>
      <c r="G166">
        <v>4</v>
      </c>
      <c r="H166">
        <v>0</v>
      </c>
      <c r="I166">
        <v>0</v>
      </c>
      <c r="J166">
        <v>2</v>
      </c>
      <c r="K166">
        <v>3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6</v>
      </c>
      <c r="V166">
        <v>0</v>
      </c>
      <c r="W166">
        <v>16</v>
      </c>
      <c r="X166">
        <v>2</v>
      </c>
      <c r="Y166">
        <v>1</v>
      </c>
      <c r="Z166">
        <v>13</v>
      </c>
      <c r="AA166">
        <v>2</v>
      </c>
      <c r="AB166">
        <v>1.034059946</v>
      </c>
      <c r="AC166">
        <v>759</v>
      </c>
      <c r="AD166">
        <v>0</v>
      </c>
      <c r="AE166">
        <v>0</v>
      </c>
      <c r="AF166">
        <v>1518</v>
      </c>
      <c r="AG166">
        <v>1012</v>
      </c>
      <c r="AH166">
        <v>0</v>
      </c>
      <c r="AI166">
        <v>1518</v>
      </c>
      <c r="AJ166">
        <v>3036</v>
      </c>
      <c r="AK166">
        <v>233.53846150000001</v>
      </c>
      <c r="AL166">
        <v>200</v>
      </c>
    </row>
    <row r="167" spans="1:38" x14ac:dyDescent="0.25">
      <c r="A167">
        <v>5310010</v>
      </c>
      <c r="B167" t="s">
        <v>337</v>
      </c>
      <c r="C167" t="s">
        <v>371</v>
      </c>
      <c r="D167" t="s">
        <v>168</v>
      </c>
      <c r="E167">
        <v>4720</v>
      </c>
      <c r="F167">
        <v>4173</v>
      </c>
      <c r="G167">
        <v>3</v>
      </c>
      <c r="H167">
        <v>0</v>
      </c>
      <c r="I167">
        <v>0</v>
      </c>
      <c r="J167">
        <v>3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</v>
      </c>
      <c r="X167">
        <v>0</v>
      </c>
      <c r="Y167">
        <v>1</v>
      </c>
      <c r="Z167">
        <v>3</v>
      </c>
      <c r="AA167">
        <v>2</v>
      </c>
      <c r="AB167">
        <v>1.1310807570000001</v>
      </c>
      <c r="AC167">
        <v>1573.333333</v>
      </c>
      <c r="AD167">
        <v>0</v>
      </c>
      <c r="AE167">
        <v>0</v>
      </c>
      <c r="AF167">
        <v>1573.333333</v>
      </c>
      <c r="AG167">
        <v>4720</v>
      </c>
      <c r="AH167">
        <v>0</v>
      </c>
      <c r="AI167">
        <v>0</v>
      </c>
      <c r="AJ167">
        <v>4720</v>
      </c>
      <c r="AK167">
        <v>1573.333333</v>
      </c>
      <c r="AL167">
        <v>200</v>
      </c>
    </row>
    <row r="168" spans="1:38" x14ac:dyDescent="0.25">
      <c r="A168">
        <v>5310011</v>
      </c>
      <c r="B168" t="s">
        <v>337</v>
      </c>
      <c r="C168" t="s">
        <v>371</v>
      </c>
      <c r="D168" t="s">
        <v>169</v>
      </c>
      <c r="E168">
        <v>3324</v>
      </c>
      <c r="F168">
        <v>2218</v>
      </c>
      <c r="G168">
        <v>1</v>
      </c>
      <c r="H168">
        <v>0</v>
      </c>
      <c r="I168">
        <v>0</v>
      </c>
      <c r="J168">
        <v>5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20</v>
      </c>
      <c r="X168">
        <v>0</v>
      </c>
      <c r="Y168">
        <v>0</v>
      </c>
      <c r="Z168">
        <v>0</v>
      </c>
      <c r="AA168">
        <v>2</v>
      </c>
      <c r="AB168">
        <v>1.4986474299999999</v>
      </c>
      <c r="AC168">
        <v>3324</v>
      </c>
      <c r="AD168">
        <v>0</v>
      </c>
      <c r="AE168">
        <v>0</v>
      </c>
      <c r="AF168">
        <v>664.8</v>
      </c>
      <c r="AG168">
        <v>3324</v>
      </c>
      <c r="AH168">
        <v>0</v>
      </c>
      <c r="AI168">
        <v>0</v>
      </c>
      <c r="AJ168">
        <v>0</v>
      </c>
      <c r="AK168">
        <v>0</v>
      </c>
      <c r="AL168">
        <v>200</v>
      </c>
    </row>
    <row r="169" spans="1:38" x14ac:dyDescent="0.25">
      <c r="A169">
        <v>5310012</v>
      </c>
      <c r="B169" t="s">
        <v>337</v>
      </c>
      <c r="C169" t="s">
        <v>371</v>
      </c>
      <c r="D169" t="s">
        <v>170</v>
      </c>
      <c r="E169">
        <v>2706</v>
      </c>
      <c r="F169">
        <v>2309</v>
      </c>
      <c r="G169">
        <v>0</v>
      </c>
      <c r="H169">
        <v>0</v>
      </c>
      <c r="I169">
        <v>0</v>
      </c>
      <c r="J169">
        <v>6</v>
      </c>
      <c r="K169">
        <v>1</v>
      </c>
      <c r="L169">
        <v>0</v>
      </c>
      <c r="M169">
        <v>11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15</v>
      </c>
      <c r="X169">
        <v>0</v>
      </c>
      <c r="Y169">
        <v>0</v>
      </c>
      <c r="Z169">
        <v>8</v>
      </c>
      <c r="AA169">
        <v>1.875</v>
      </c>
      <c r="AB169">
        <v>1.1719359030000001</v>
      </c>
      <c r="AC169">
        <v>0</v>
      </c>
      <c r="AD169">
        <v>0</v>
      </c>
      <c r="AE169">
        <v>0</v>
      </c>
      <c r="AF169">
        <v>451</v>
      </c>
      <c r="AG169">
        <v>2706</v>
      </c>
      <c r="AH169">
        <v>0</v>
      </c>
      <c r="AI169">
        <v>0</v>
      </c>
      <c r="AJ169">
        <v>0</v>
      </c>
      <c r="AK169">
        <v>338.25</v>
      </c>
      <c r="AL169">
        <v>187.5</v>
      </c>
    </row>
    <row r="170" spans="1:38" x14ac:dyDescent="0.25">
      <c r="A170">
        <v>5310020</v>
      </c>
      <c r="B170" t="s">
        <v>337</v>
      </c>
      <c r="C170" t="s">
        <v>371</v>
      </c>
      <c r="D170" t="s">
        <v>171</v>
      </c>
      <c r="E170">
        <v>3186</v>
      </c>
      <c r="F170">
        <v>3016</v>
      </c>
      <c r="G170">
        <v>1</v>
      </c>
      <c r="H170">
        <v>1</v>
      </c>
      <c r="I170">
        <v>1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18</v>
      </c>
      <c r="X170">
        <v>2</v>
      </c>
      <c r="Y170">
        <v>1</v>
      </c>
      <c r="Z170">
        <v>5</v>
      </c>
      <c r="AA170">
        <v>2</v>
      </c>
      <c r="AB170">
        <v>1.0563660479999999</v>
      </c>
      <c r="AC170">
        <v>3186</v>
      </c>
      <c r="AD170">
        <v>3186</v>
      </c>
      <c r="AE170">
        <v>3186</v>
      </c>
      <c r="AF170">
        <v>1593</v>
      </c>
      <c r="AG170">
        <v>3186</v>
      </c>
      <c r="AH170">
        <v>0</v>
      </c>
      <c r="AI170">
        <v>1593</v>
      </c>
      <c r="AJ170">
        <v>3186</v>
      </c>
      <c r="AK170">
        <v>637.20000000000005</v>
      </c>
      <c r="AL170">
        <v>200</v>
      </c>
    </row>
    <row r="171" spans="1:38" x14ac:dyDescent="0.25">
      <c r="A171">
        <v>5310030</v>
      </c>
      <c r="B171" t="s">
        <v>337</v>
      </c>
      <c r="C171" t="s">
        <v>371</v>
      </c>
      <c r="D171" t="s">
        <v>172</v>
      </c>
      <c r="E171">
        <v>3156</v>
      </c>
      <c r="F171">
        <v>2835</v>
      </c>
      <c r="G171">
        <v>1</v>
      </c>
      <c r="H171">
        <v>0</v>
      </c>
      <c r="I171">
        <v>0</v>
      </c>
      <c r="J171">
        <v>5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12</v>
      </c>
      <c r="X171">
        <v>0</v>
      </c>
      <c r="Y171">
        <v>0</v>
      </c>
      <c r="Z171">
        <v>0</v>
      </c>
      <c r="AA171">
        <v>2</v>
      </c>
      <c r="AB171">
        <v>1.113227513</v>
      </c>
      <c r="AC171">
        <v>3156</v>
      </c>
      <c r="AD171">
        <v>0</v>
      </c>
      <c r="AE171">
        <v>0</v>
      </c>
      <c r="AF171">
        <v>631.20000000000005</v>
      </c>
      <c r="AG171">
        <v>3156</v>
      </c>
      <c r="AH171">
        <v>0</v>
      </c>
      <c r="AI171">
        <v>0</v>
      </c>
      <c r="AJ171">
        <v>0</v>
      </c>
      <c r="AK171">
        <v>0</v>
      </c>
      <c r="AL171">
        <v>200</v>
      </c>
    </row>
    <row r="172" spans="1:38" x14ac:dyDescent="0.25">
      <c r="A172">
        <v>5310031</v>
      </c>
      <c r="B172" t="s">
        <v>337</v>
      </c>
      <c r="C172" t="s">
        <v>371</v>
      </c>
      <c r="D172" t="s">
        <v>173</v>
      </c>
      <c r="E172">
        <v>2874</v>
      </c>
      <c r="F172">
        <v>1681</v>
      </c>
      <c r="G172">
        <v>0</v>
      </c>
      <c r="H172">
        <v>0</v>
      </c>
      <c r="I172">
        <v>0</v>
      </c>
      <c r="J172">
        <v>2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14</v>
      </c>
      <c r="X172">
        <v>0</v>
      </c>
      <c r="Y172">
        <v>0</v>
      </c>
      <c r="Z172">
        <v>2</v>
      </c>
      <c r="AA172">
        <v>2</v>
      </c>
      <c r="AB172">
        <v>1.7096966090000001</v>
      </c>
      <c r="AC172">
        <v>0</v>
      </c>
      <c r="AD172">
        <v>0</v>
      </c>
      <c r="AE172">
        <v>0</v>
      </c>
      <c r="AF172">
        <v>1437</v>
      </c>
      <c r="AG172">
        <v>2874</v>
      </c>
      <c r="AH172">
        <v>0</v>
      </c>
      <c r="AI172">
        <v>0</v>
      </c>
      <c r="AJ172">
        <v>0</v>
      </c>
      <c r="AK172">
        <v>1437</v>
      </c>
      <c r="AL172">
        <v>200</v>
      </c>
    </row>
    <row r="173" spans="1:38" x14ac:dyDescent="0.25">
      <c r="A173">
        <v>5310032</v>
      </c>
      <c r="B173" t="s">
        <v>337</v>
      </c>
      <c r="C173" t="s">
        <v>371</v>
      </c>
      <c r="D173" t="s">
        <v>174</v>
      </c>
      <c r="E173">
        <v>1662</v>
      </c>
      <c r="F173">
        <v>619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</v>
      </c>
      <c r="X173">
        <v>0</v>
      </c>
      <c r="Y173">
        <v>2</v>
      </c>
      <c r="Z173">
        <v>0</v>
      </c>
      <c r="AA173">
        <v>2</v>
      </c>
      <c r="AB173">
        <v>2.6849757670000001</v>
      </c>
      <c r="AC173">
        <v>0</v>
      </c>
      <c r="AD173">
        <v>0</v>
      </c>
      <c r="AE173">
        <v>0</v>
      </c>
      <c r="AF173">
        <v>831</v>
      </c>
      <c r="AG173">
        <v>831</v>
      </c>
      <c r="AH173">
        <v>0</v>
      </c>
      <c r="AI173">
        <v>0</v>
      </c>
      <c r="AJ173">
        <v>831</v>
      </c>
      <c r="AK173">
        <v>0</v>
      </c>
      <c r="AL173">
        <v>200</v>
      </c>
    </row>
    <row r="174" spans="1:38" x14ac:dyDescent="0.25">
      <c r="A174">
        <v>5310040</v>
      </c>
      <c r="B174" t="s">
        <v>337</v>
      </c>
      <c r="C174" t="s">
        <v>371</v>
      </c>
      <c r="D174" t="s">
        <v>175</v>
      </c>
      <c r="E174">
        <v>6002</v>
      </c>
      <c r="F174">
        <v>4753</v>
      </c>
      <c r="G174">
        <v>2</v>
      </c>
      <c r="H174">
        <v>0</v>
      </c>
      <c r="I174">
        <v>0</v>
      </c>
      <c r="J174">
        <v>7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24</v>
      </c>
      <c r="X174">
        <v>9</v>
      </c>
      <c r="Y174">
        <v>4</v>
      </c>
      <c r="Z174">
        <v>15</v>
      </c>
      <c r="AA174">
        <v>2</v>
      </c>
      <c r="AB174">
        <v>1.262781401</v>
      </c>
      <c r="AC174">
        <v>3001</v>
      </c>
      <c r="AD174">
        <v>0</v>
      </c>
      <c r="AE174">
        <v>0</v>
      </c>
      <c r="AF174">
        <v>857.42857140000001</v>
      </c>
      <c r="AG174">
        <v>1500.5</v>
      </c>
      <c r="AH174">
        <v>0</v>
      </c>
      <c r="AI174">
        <v>666.88888889999998</v>
      </c>
      <c r="AJ174">
        <v>1500.5</v>
      </c>
      <c r="AK174">
        <v>400.1333333</v>
      </c>
      <c r="AL174">
        <v>200</v>
      </c>
    </row>
    <row r="175" spans="1:38" x14ac:dyDescent="0.25">
      <c r="A175">
        <v>5310041</v>
      </c>
      <c r="B175" t="s">
        <v>337</v>
      </c>
      <c r="C175" t="s">
        <v>371</v>
      </c>
      <c r="D175" t="s">
        <v>176</v>
      </c>
      <c r="E175">
        <v>6369</v>
      </c>
      <c r="F175">
        <v>5601</v>
      </c>
      <c r="G175">
        <v>2</v>
      </c>
      <c r="H175">
        <v>0</v>
      </c>
      <c r="I175">
        <v>0</v>
      </c>
      <c r="J175">
        <v>7</v>
      </c>
      <c r="K175">
        <v>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18</v>
      </c>
      <c r="X175">
        <v>5</v>
      </c>
      <c r="Y175">
        <v>3</v>
      </c>
      <c r="Z175">
        <v>6</v>
      </c>
      <c r="AA175">
        <v>2</v>
      </c>
      <c r="AB175">
        <v>1.137118372</v>
      </c>
      <c r="AC175">
        <v>3184.5</v>
      </c>
      <c r="AD175">
        <v>0</v>
      </c>
      <c r="AE175">
        <v>0</v>
      </c>
      <c r="AF175">
        <v>909.85714289999999</v>
      </c>
      <c r="AG175">
        <v>2123</v>
      </c>
      <c r="AH175">
        <v>0</v>
      </c>
      <c r="AI175">
        <v>1273.8</v>
      </c>
      <c r="AJ175">
        <v>2123</v>
      </c>
      <c r="AK175">
        <v>1061.5</v>
      </c>
      <c r="AL175">
        <v>200</v>
      </c>
    </row>
    <row r="176" spans="1:38" x14ac:dyDescent="0.25">
      <c r="A176">
        <v>5310042</v>
      </c>
      <c r="B176" t="s">
        <v>337</v>
      </c>
      <c r="C176" t="s">
        <v>371</v>
      </c>
      <c r="D176" t="s">
        <v>177</v>
      </c>
      <c r="E176">
        <v>2062</v>
      </c>
      <c r="F176">
        <v>1057</v>
      </c>
      <c r="G176">
        <v>1</v>
      </c>
      <c r="H176">
        <v>0</v>
      </c>
      <c r="I176">
        <v>0</v>
      </c>
      <c r="J176">
        <v>3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12</v>
      </c>
      <c r="X176">
        <v>0</v>
      </c>
      <c r="Y176">
        <v>1</v>
      </c>
      <c r="Z176">
        <v>10</v>
      </c>
      <c r="AA176">
        <v>2</v>
      </c>
      <c r="AB176">
        <v>1.9508041629999999</v>
      </c>
      <c r="AC176">
        <v>2062</v>
      </c>
      <c r="AD176">
        <v>0</v>
      </c>
      <c r="AE176">
        <v>0</v>
      </c>
      <c r="AF176">
        <v>687.33333330000005</v>
      </c>
      <c r="AG176">
        <v>2062</v>
      </c>
      <c r="AH176">
        <v>0</v>
      </c>
      <c r="AI176">
        <v>0</v>
      </c>
      <c r="AJ176">
        <v>2062</v>
      </c>
      <c r="AK176">
        <v>206.2</v>
      </c>
      <c r="AL176">
        <v>200</v>
      </c>
    </row>
    <row r="177" spans="1:38" x14ac:dyDescent="0.25">
      <c r="A177">
        <v>5310050</v>
      </c>
      <c r="B177" t="s">
        <v>337</v>
      </c>
      <c r="C177" t="s">
        <v>371</v>
      </c>
      <c r="D177" t="s">
        <v>178</v>
      </c>
      <c r="E177">
        <v>3633</v>
      </c>
      <c r="F177">
        <v>3529</v>
      </c>
      <c r="G177">
        <v>3</v>
      </c>
      <c r="H177">
        <v>0</v>
      </c>
      <c r="I177">
        <v>1</v>
      </c>
      <c r="J177">
        <v>2</v>
      </c>
      <c r="K177">
        <v>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15</v>
      </c>
      <c r="X177">
        <v>0</v>
      </c>
      <c r="Y177">
        <v>0</v>
      </c>
      <c r="Z177">
        <v>0</v>
      </c>
      <c r="AA177">
        <v>1.875</v>
      </c>
      <c r="AB177">
        <v>1.0294701049999999</v>
      </c>
      <c r="AC177">
        <v>1211</v>
      </c>
      <c r="AD177">
        <v>0</v>
      </c>
      <c r="AE177">
        <v>3633</v>
      </c>
      <c r="AF177">
        <v>1816.5</v>
      </c>
      <c r="AG177">
        <v>3633</v>
      </c>
      <c r="AH177">
        <v>1211</v>
      </c>
      <c r="AI177">
        <v>0</v>
      </c>
      <c r="AJ177">
        <v>0</v>
      </c>
      <c r="AK177">
        <v>0</v>
      </c>
      <c r="AL177">
        <v>187.5</v>
      </c>
    </row>
    <row r="178" spans="1:38" x14ac:dyDescent="0.25">
      <c r="A178">
        <v>5310051</v>
      </c>
      <c r="B178" t="s">
        <v>337</v>
      </c>
      <c r="C178" t="s">
        <v>371</v>
      </c>
      <c r="D178" t="s">
        <v>179</v>
      </c>
      <c r="E178">
        <v>2535</v>
      </c>
      <c r="F178">
        <v>2155</v>
      </c>
      <c r="G178">
        <v>2</v>
      </c>
      <c r="H178">
        <v>0</v>
      </c>
      <c r="I178">
        <v>0</v>
      </c>
      <c r="J178">
        <v>3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14</v>
      </c>
      <c r="X178">
        <v>0</v>
      </c>
      <c r="Y178">
        <v>1</v>
      </c>
      <c r="Z178">
        <v>14</v>
      </c>
      <c r="AA178">
        <v>2</v>
      </c>
      <c r="AB178">
        <v>1.176334107</v>
      </c>
      <c r="AC178">
        <v>1267.5</v>
      </c>
      <c r="AD178">
        <v>0</v>
      </c>
      <c r="AE178">
        <v>0</v>
      </c>
      <c r="AF178">
        <v>845</v>
      </c>
      <c r="AG178">
        <v>2535</v>
      </c>
      <c r="AH178">
        <v>0</v>
      </c>
      <c r="AI178">
        <v>0</v>
      </c>
      <c r="AJ178">
        <v>2535</v>
      </c>
      <c r="AK178">
        <v>181.07142859999999</v>
      </c>
      <c r="AL178">
        <v>200</v>
      </c>
    </row>
    <row r="179" spans="1:38" x14ac:dyDescent="0.25">
      <c r="A179">
        <v>5310052</v>
      </c>
      <c r="B179" t="s">
        <v>337</v>
      </c>
      <c r="C179" t="s">
        <v>371</v>
      </c>
      <c r="D179" t="s">
        <v>180</v>
      </c>
      <c r="E179">
        <v>4938</v>
      </c>
      <c r="F179">
        <v>4916</v>
      </c>
      <c r="G179">
        <v>1</v>
      </c>
      <c r="H179">
        <v>0</v>
      </c>
      <c r="I179">
        <v>0</v>
      </c>
      <c r="J179">
        <v>5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15</v>
      </c>
      <c r="X179">
        <v>2</v>
      </c>
      <c r="Y179">
        <v>0</v>
      </c>
      <c r="Z179">
        <v>4</v>
      </c>
      <c r="AA179">
        <v>1.6666666670000001</v>
      </c>
      <c r="AB179">
        <v>1.004475183</v>
      </c>
      <c r="AC179">
        <v>4938</v>
      </c>
      <c r="AD179">
        <v>0</v>
      </c>
      <c r="AE179">
        <v>0</v>
      </c>
      <c r="AF179">
        <v>987.6</v>
      </c>
      <c r="AG179">
        <v>0</v>
      </c>
      <c r="AH179">
        <v>0</v>
      </c>
      <c r="AI179">
        <v>2469</v>
      </c>
      <c r="AJ179">
        <v>0</v>
      </c>
      <c r="AK179">
        <v>1234.5</v>
      </c>
      <c r="AL179">
        <v>166.66666670000001</v>
      </c>
    </row>
    <row r="180" spans="1:38" x14ac:dyDescent="0.25">
      <c r="A180">
        <v>5310061</v>
      </c>
      <c r="B180" t="s">
        <v>337</v>
      </c>
      <c r="C180" t="s">
        <v>371</v>
      </c>
      <c r="D180" t="s">
        <v>181</v>
      </c>
      <c r="E180">
        <v>2750</v>
      </c>
      <c r="F180">
        <v>1446</v>
      </c>
      <c r="G180">
        <v>0</v>
      </c>
      <c r="H180">
        <v>0</v>
      </c>
      <c r="I180">
        <v>0</v>
      </c>
      <c r="J180">
        <v>6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16</v>
      </c>
      <c r="X180">
        <v>0</v>
      </c>
      <c r="Y180">
        <v>1</v>
      </c>
      <c r="Z180">
        <v>0</v>
      </c>
      <c r="AA180">
        <v>2</v>
      </c>
      <c r="AB180">
        <v>1.9017980640000001</v>
      </c>
      <c r="AC180">
        <v>0</v>
      </c>
      <c r="AD180">
        <v>0</v>
      </c>
      <c r="AE180">
        <v>0</v>
      </c>
      <c r="AF180">
        <v>458.33333329999999</v>
      </c>
      <c r="AG180">
        <v>2750</v>
      </c>
      <c r="AH180">
        <v>0</v>
      </c>
      <c r="AI180">
        <v>0</v>
      </c>
      <c r="AJ180">
        <v>2750</v>
      </c>
      <c r="AK180">
        <v>0</v>
      </c>
      <c r="AL180">
        <v>200</v>
      </c>
    </row>
    <row r="181" spans="1:38" x14ac:dyDescent="0.25">
      <c r="A181">
        <v>5310062</v>
      </c>
      <c r="B181" t="s">
        <v>337</v>
      </c>
      <c r="C181" t="s">
        <v>371</v>
      </c>
      <c r="D181" t="s">
        <v>182</v>
      </c>
      <c r="E181">
        <v>1824</v>
      </c>
      <c r="F181">
        <v>1786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12</v>
      </c>
      <c r="X181">
        <v>0</v>
      </c>
      <c r="Y181">
        <v>0</v>
      </c>
      <c r="Z181">
        <v>3</v>
      </c>
      <c r="AA181">
        <v>2</v>
      </c>
      <c r="AB181">
        <v>1.0212765960000001</v>
      </c>
      <c r="AC181">
        <v>0</v>
      </c>
      <c r="AD181">
        <v>0</v>
      </c>
      <c r="AE181">
        <v>0</v>
      </c>
      <c r="AF181">
        <v>912</v>
      </c>
      <c r="AG181">
        <v>0</v>
      </c>
      <c r="AH181">
        <v>0</v>
      </c>
      <c r="AI181">
        <v>0</v>
      </c>
      <c r="AJ181">
        <v>0</v>
      </c>
      <c r="AK181">
        <v>608</v>
      </c>
      <c r="AL181">
        <v>200</v>
      </c>
    </row>
    <row r="182" spans="1:38" x14ac:dyDescent="0.25">
      <c r="A182">
        <v>5310063</v>
      </c>
      <c r="B182" t="s">
        <v>337</v>
      </c>
      <c r="C182" t="s">
        <v>371</v>
      </c>
      <c r="D182" t="s">
        <v>183</v>
      </c>
      <c r="E182">
        <v>1692</v>
      </c>
      <c r="F182">
        <v>1689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</v>
      </c>
      <c r="X182">
        <v>5</v>
      </c>
      <c r="Y182">
        <v>0</v>
      </c>
      <c r="Z182">
        <v>0</v>
      </c>
      <c r="AA182">
        <v>2</v>
      </c>
      <c r="AB182">
        <v>1.001776199</v>
      </c>
      <c r="AC182">
        <v>1692</v>
      </c>
      <c r="AD182">
        <v>0</v>
      </c>
      <c r="AE182">
        <v>0</v>
      </c>
      <c r="AF182">
        <v>1692</v>
      </c>
      <c r="AG182">
        <v>0</v>
      </c>
      <c r="AH182">
        <v>0</v>
      </c>
      <c r="AI182">
        <v>338.4</v>
      </c>
      <c r="AJ182">
        <v>0</v>
      </c>
      <c r="AK182">
        <v>0</v>
      </c>
      <c r="AL182">
        <v>200</v>
      </c>
    </row>
    <row r="183" spans="1:38" x14ac:dyDescent="0.25">
      <c r="A183">
        <v>5310070</v>
      </c>
      <c r="B183" t="s">
        <v>337</v>
      </c>
      <c r="C183" t="s">
        <v>371</v>
      </c>
      <c r="D183" t="s">
        <v>184</v>
      </c>
      <c r="E183">
        <v>5768</v>
      </c>
      <c r="F183">
        <v>5459</v>
      </c>
      <c r="G183">
        <v>1</v>
      </c>
      <c r="H183">
        <v>1</v>
      </c>
      <c r="I183">
        <v>0</v>
      </c>
      <c r="J183">
        <v>6</v>
      </c>
      <c r="K183">
        <v>3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24</v>
      </c>
      <c r="X183">
        <v>1</v>
      </c>
      <c r="Y183">
        <v>1</v>
      </c>
      <c r="Z183">
        <v>8</v>
      </c>
      <c r="AA183">
        <v>2</v>
      </c>
      <c r="AB183">
        <v>1.0566037740000001</v>
      </c>
      <c r="AC183">
        <v>5768</v>
      </c>
      <c r="AD183">
        <v>5768</v>
      </c>
      <c r="AE183">
        <v>0</v>
      </c>
      <c r="AF183">
        <v>961.33333330000005</v>
      </c>
      <c r="AG183">
        <v>1922.666667</v>
      </c>
      <c r="AH183">
        <v>0</v>
      </c>
      <c r="AI183">
        <v>5768</v>
      </c>
      <c r="AJ183">
        <v>5768</v>
      </c>
      <c r="AK183">
        <v>721</v>
      </c>
      <c r="AL183">
        <v>200</v>
      </c>
    </row>
    <row r="184" spans="1:38" x14ac:dyDescent="0.25">
      <c r="A184">
        <v>5310071</v>
      </c>
      <c r="B184" t="s">
        <v>337</v>
      </c>
      <c r="C184" t="s">
        <v>371</v>
      </c>
      <c r="D184" t="s">
        <v>185</v>
      </c>
      <c r="E184">
        <v>3258</v>
      </c>
      <c r="F184">
        <v>3126</v>
      </c>
      <c r="G184">
        <v>1</v>
      </c>
      <c r="H184">
        <v>0</v>
      </c>
      <c r="I184">
        <v>0</v>
      </c>
      <c r="J184">
        <v>3</v>
      </c>
      <c r="K184">
        <v>1</v>
      </c>
      <c r="L184">
        <v>0</v>
      </c>
      <c r="M184">
        <v>0</v>
      </c>
      <c r="N184">
        <v>0</v>
      </c>
      <c r="O184">
        <v>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10</v>
      </c>
      <c r="X184">
        <v>6</v>
      </c>
      <c r="Y184">
        <v>0</v>
      </c>
      <c r="Z184">
        <v>1</v>
      </c>
      <c r="AA184">
        <v>2</v>
      </c>
      <c r="AB184">
        <v>1.0422264880000001</v>
      </c>
      <c r="AC184">
        <v>3258</v>
      </c>
      <c r="AD184">
        <v>0</v>
      </c>
      <c r="AE184">
        <v>0</v>
      </c>
      <c r="AF184">
        <v>1086</v>
      </c>
      <c r="AG184">
        <v>3258</v>
      </c>
      <c r="AH184">
        <v>0</v>
      </c>
      <c r="AI184">
        <v>543</v>
      </c>
      <c r="AJ184">
        <v>0</v>
      </c>
      <c r="AK184">
        <v>3258</v>
      </c>
      <c r="AL184">
        <v>200</v>
      </c>
    </row>
    <row r="185" spans="1:38" x14ac:dyDescent="0.25">
      <c r="A185">
        <v>5310080</v>
      </c>
      <c r="B185" t="s">
        <v>337</v>
      </c>
      <c r="C185" t="s">
        <v>371</v>
      </c>
      <c r="D185" t="s">
        <v>186</v>
      </c>
      <c r="E185">
        <v>7196</v>
      </c>
      <c r="F185">
        <v>7122</v>
      </c>
      <c r="G185">
        <v>15</v>
      </c>
      <c r="H185">
        <v>2</v>
      </c>
      <c r="I185">
        <v>1</v>
      </c>
      <c r="J185">
        <v>4</v>
      </c>
      <c r="K185">
        <v>1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13</v>
      </c>
      <c r="X185">
        <v>2</v>
      </c>
      <c r="Y185">
        <v>0</v>
      </c>
      <c r="Z185">
        <v>4</v>
      </c>
      <c r="AA185">
        <v>1.8571428569999999</v>
      </c>
      <c r="AB185">
        <v>1.0103903400000001</v>
      </c>
      <c r="AC185">
        <v>479.73333330000003</v>
      </c>
      <c r="AD185">
        <v>3598</v>
      </c>
      <c r="AE185">
        <v>7196</v>
      </c>
      <c r="AF185">
        <v>1799</v>
      </c>
      <c r="AG185">
        <v>7196</v>
      </c>
      <c r="AH185">
        <v>3598</v>
      </c>
      <c r="AI185">
        <v>3598</v>
      </c>
      <c r="AJ185">
        <v>0</v>
      </c>
      <c r="AK185">
        <v>1799</v>
      </c>
      <c r="AL185">
        <v>185.7142857</v>
      </c>
    </row>
    <row r="186" spans="1:38" x14ac:dyDescent="0.25">
      <c r="A186">
        <v>5310081</v>
      </c>
      <c r="B186" t="s">
        <v>337</v>
      </c>
      <c r="C186" t="s">
        <v>371</v>
      </c>
      <c r="D186" t="s">
        <v>187</v>
      </c>
      <c r="E186">
        <v>4655</v>
      </c>
      <c r="F186">
        <v>4622</v>
      </c>
      <c r="G186">
        <v>2</v>
      </c>
      <c r="H186">
        <v>0</v>
      </c>
      <c r="I186">
        <v>0</v>
      </c>
      <c r="J186">
        <v>3</v>
      </c>
      <c r="K186">
        <v>1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</v>
      </c>
      <c r="X186">
        <v>4</v>
      </c>
      <c r="Y186">
        <v>0</v>
      </c>
      <c r="Z186">
        <v>4</v>
      </c>
      <c r="AA186">
        <v>2</v>
      </c>
      <c r="AB186">
        <v>1.0071397660000001</v>
      </c>
      <c r="AC186">
        <v>2327.5</v>
      </c>
      <c r="AD186">
        <v>0</v>
      </c>
      <c r="AE186">
        <v>0</v>
      </c>
      <c r="AF186">
        <v>1551.666667</v>
      </c>
      <c r="AG186">
        <v>4655</v>
      </c>
      <c r="AH186">
        <v>2327.5</v>
      </c>
      <c r="AI186">
        <v>1163.75</v>
      </c>
      <c r="AJ186">
        <v>0</v>
      </c>
      <c r="AK186">
        <v>1163.75</v>
      </c>
      <c r="AL186">
        <v>200</v>
      </c>
    </row>
    <row r="187" spans="1:38" x14ac:dyDescent="0.25">
      <c r="A187">
        <v>5310082</v>
      </c>
      <c r="B187" t="s">
        <v>337</v>
      </c>
      <c r="C187" t="s">
        <v>371</v>
      </c>
      <c r="D187" t="s">
        <v>188</v>
      </c>
      <c r="E187">
        <v>7540</v>
      </c>
      <c r="F187">
        <v>6986</v>
      </c>
      <c r="G187">
        <v>9</v>
      </c>
      <c r="H187">
        <v>2</v>
      </c>
      <c r="I187">
        <v>0</v>
      </c>
      <c r="J187">
        <v>5</v>
      </c>
      <c r="K187">
        <v>1</v>
      </c>
      <c r="L187">
        <v>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20</v>
      </c>
      <c r="X187">
        <v>0</v>
      </c>
      <c r="Y187">
        <v>0</v>
      </c>
      <c r="Z187">
        <v>14</v>
      </c>
      <c r="AA187">
        <v>2</v>
      </c>
      <c r="AB187">
        <v>1.0793014599999999</v>
      </c>
      <c r="AC187">
        <v>837.77777779999997</v>
      </c>
      <c r="AD187">
        <v>3770</v>
      </c>
      <c r="AE187">
        <v>0</v>
      </c>
      <c r="AF187">
        <v>1508</v>
      </c>
      <c r="AG187">
        <v>7540</v>
      </c>
      <c r="AH187">
        <v>1256.666667</v>
      </c>
      <c r="AI187">
        <v>0</v>
      </c>
      <c r="AJ187">
        <v>0</v>
      </c>
      <c r="AK187">
        <v>538.57142859999999</v>
      </c>
      <c r="AL187">
        <v>200</v>
      </c>
    </row>
    <row r="188" spans="1:38" x14ac:dyDescent="0.25">
      <c r="A188">
        <v>5311010</v>
      </c>
      <c r="B188" t="s">
        <v>337</v>
      </c>
      <c r="C188" t="s">
        <v>192</v>
      </c>
      <c r="D188" t="s">
        <v>189</v>
      </c>
      <c r="E188">
        <v>5764</v>
      </c>
      <c r="F188">
        <v>5576</v>
      </c>
      <c r="G188">
        <v>4</v>
      </c>
      <c r="H188">
        <v>0</v>
      </c>
      <c r="I188">
        <v>0</v>
      </c>
      <c r="J188">
        <v>7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58</v>
      </c>
      <c r="X188">
        <v>5</v>
      </c>
      <c r="Y188">
        <v>0</v>
      </c>
      <c r="Z188">
        <v>9</v>
      </c>
      <c r="AA188">
        <v>2</v>
      </c>
      <c r="AB188">
        <v>1.0337159250000001</v>
      </c>
      <c r="AC188">
        <v>1441</v>
      </c>
      <c r="AD188">
        <v>0</v>
      </c>
      <c r="AE188">
        <v>0</v>
      </c>
      <c r="AF188">
        <v>823.42857140000001</v>
      </c>
      <c r="AG188">
        <v>5764</v>
      </c>
      <c r="AH188">
        <v>0</v>
      </c>
      <c r="AI188">
        <v>1152.8</v>
      </c>
      <c r="AJ188">
        <v>0</v>
      </c>
      <c r="AK188">
        <v>640.44444439999995</v>
      </c>
      <c r="AL188">
        <v>200</v>
      </c>
    </row>
    <row r="189" spans="1:38" x14ac:dyDescent="0.25">
      <c r="A189">
        <v>5311011</v>
      </c>
      <c r="B189" t="s">
        <v>337</v>
      </c>
      <c r="C189" t="s">
        <v>192</v>
      </c>
      <c r="D189" t="s">
        <v>190</v>
      </c>
      <c r="E189">
        <v>2434</v>
      </c>
      <c r="F189">
        <v>2434</v>
      </c>
      <c r="G189">
        <v>2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18</v>
      </c>
      <c r="X189">
        <v>0</v>
      </c>
      <c r="Y189">
        <v>0</v>
      </c>
      <c r="Z189">
        <v>1</v>
      </c>
      <c r="AA189">
        <v>2</v>
      </c>
      <c r="AB189">
        <v>1</v>
      </c>
      <c r="AC189">
        <v>1217</v>
      </c>
      <c r="AD189">
        <v>0</v>
      </c>
      <c r="AE189">
        <v>0</v>
      </c>
      <c r="AF189">
        <v>1217</v>
      </c>
      <c r="AG189">
        <v>0</v>
      </c>
      <c r="AH189">
        <v>0</v>
      </c>
      <c r="AI189">
        <v>0</v>
      </c>
      <c r="AJ189">
        <v>0</v>
      </c>
      <c r="AK189">
        <v>2434</v>
      </c>
      <c r="AL189">
        <v>200</v>
      </c>
    </row>
    <row r="190" spans="1:38" x14ac:dyDescent="0.25">
      <c r="A190">
        <v>5311012</v>
      </c>
      <c r="B190" t="s">
        <v>337</v>
      </c>
      <c r="C190" t="s">
        <v>192</v>
      </c>
      <c r="D190" t="s">
        <v>191</v>
      </c>
      <c r="E190">
        <v>1794</v>
      </c>
      <c r="F190">
        <v>1426</v>
      </c>
      <c r="G190">
        <v>1</v>
      </c>
      <c r="H190">
        <v>0</v>
      </c>
      <c r="I190">
        <v>0</v>
      </c>
      <c r="J190">
        <v>4</v>
      </c>
      <c r="K190">
        <v>5</v>
      </c>
      <c r="L190">
        <v>0</v>
      </c>
      <c r="M190">
        <v>0</v>
      </c>
      <c r="N190">
        <v>0</v>
      </c>
      <c r="O190">
        <v>16</v>
      </c>
      <c r="P190">
        <v>0</v>
      </c>
      <c r="Q190">
        <v>0</v>
      </c>
      <c r="R190">
        <v>0</v>
      </c>
      <c r="S190">
        <v>4</v>
      </c>
      <c r="T190">
        <v>0</v>
      </c>
      <c r="U190">
        <v>16</v>
      </c>
      <c r="V190">
        <v>0</v>
      </c>
      <c r="W190">
        <v>21</v>
      </c>
      <c r="X190">
        <v>7</v>
      </c>
      <c r="Y190">
        <v>2</v>
      </c>
      <c r="Z190">
        <v>3</v>
      </c>
      <c r="AA190">
        <v>1.9090909089999999</v>
      </c>
      <c r="AB190">
        <v>1.2580645159999999</v>
      </c>
      <c r="AC190">
        <v>1794</v>
      </c>
      <c r="AD190">
        <v>0</v>
      </c>
      <c r="AE190">
        <v>0</v>
      </c>
      <c r="AF190">
        <v>448.5</v>
      </c>
      <c r="AG190">
        <v>358.8</v>
      </c>
      <c r="AH190">
        <v>0</v>
      </c>
      <c r="AI190">
        <v>256.2857143</v>
      </c>
      <c r="AJ190">
        <v>897</v>
      </c>
      <c r="AK190">
        <v>598</v>
      </c>
      <c r="AL190">
        <v>190.9090909</v>
      </c>
    </row>
    <row r="191" spans="1:38" x14ac:dyDescent="0.25">
      <c r="A191">
        <v>5311020</v>
      </c>
      <c r="B191" t="s">
        <v>337</v>
      </c>
      <c r="C191" t="s">
        <v>192</v>
      </c>
      <c r="D191" t="s">
        <v>192</v>
      </c>
      <c r="E191">
        <v>4926</v>
      </c>
      <c r="F191">
        <v>4555</v>
      </c>
      <c r="G191">
        <v>0</v>
      </c>
      <c r="H191">
        <v>0</v>
      </c>
      <c r="I191">
        <v>0</v>
      </c>
      <c r="J191">
        <v>3</v>
      </c>
      <c r="K191">
        <v>0</v>
      </c>
      <c r="L191">
        <v>0</v>
      </c>
      <c r="M191">
        <v>3</v>
      </c>
      <c r="N191">
        <v>0</v>
      </c>
      <c r="O191">
        <v>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64</v>
      </c>
      <c r="X191">
        <v>6</v>
      </c>
      <c r="Y191">
        <v>0</v>
      </c>
      <c r="Z191">
        <v>14</v>
      </c>
      <c r="AA191">
        <v>2</v>
      </c>
      <c r="AB191">
        <v>1.0814489570000001</v>
      </c>
      <c r="AC191">
        <v>0</v>
      </c>
      <c r="AD191">
        <v>0</v>
      </c>
      <c r="AE191">
        <v>0</v>
      </c>
      <c r="AF191">
        <v>1642</v>
      </c>
      <c r="AG191">
        <v>0</v>
      </c>
      <c r="AH191">
        <v>0</v>
      </c>
      <c r="AI191">
        <v>821</v>
      </c>
      <c r="AJ191">
        <v>0</v>
      </c>
      <c r="AK191">
        <v>351.85714289999999</v>
      </c>
      <c r="AL191">
        <v>200</v>
      </c>
    </row>
    <row r="192" spans="1:38" x14ac:dyDescent="0.25">
      <c r="A192">
        <v>5311030</v>
      </c>
      <c r="B192" t="s">
        <v>337</v>
      </c>
      <c r="C192" t="s">
        <v>192</v>
      </c>
      <c r="D192" t="s">
        <v>193</v>
      </c>
      <c r="E192">
        <v>6392</v>
      </c>
      <c r="F192">
        <v>6392</v>
      </c>
      <c r="G192">
        <v>2</v>
      </c>
      <c r="H192">
        <v>0</v>
      </c>
      <c r="I192">
        <v>0</v>
      </c>
      <c r="J192">
        <v>3</v>
      </c>
      <c r="K192">
        <v>1</v>
      </c>
      <c r="L192">
        <v>0</v>
      </c>
      <c r="M192">
        <v>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</v>
      </c>
      <c r="X192">
        <v>0</v>
      </c>
      <c r="Y192">
        <v>0</v>
      </c>
      <c r="Z192">
        <v>1</v>
      </c>
      <c r="AA192">
        <v>1.8</v>
      </c>
      <c r="AB192">
        <v>1</v>
      </c>
      <c r="AC192">
        <v>3196</v>
      </c>
      <c r="AD192">
        <v>0</v>
      </c>
      <c r="AE192">
        <v>0</v>
      </c>
      <c r="AF192">
        <v>2130.666667</v>
      </c>
      <c r="AG192">
        <v>6392</v>
      </c>
      <c r="AH192">
        <v>0</v>
      </c>
      <c r="AI192">
        <v>0</v>
      </c>
      <c r="AJ192">
        <v>0</v>
      </c>
      <c r="AK192">
        <v>6392</v>
      </c>
      <c r="AL192">
        <v>180</v>
      </c>
    </row>
    <row r="193" spans="1:38" x14ac:dyDescent="0.25">
      <c r="A193">
        <v>5311031</v>
      </c>
      <c r="B193" t="s">
        <v>337</v>
      </c>
      <c r="C193" t="s">
        <v>192</v>
      </c>
      <c r="D193" t="s">
        <v>194</v>
      </c>
      <c r="E193">
        <v>4156</v>
      </c>
      <c r="F193">
        <v>4146</v>
      </c>
      <c r="G193">
        <v>6</v>
      </c>
      <c r="H193">
        <v>1</v>
      </c>
      <c r="I193">
        <v>0</v>
      </c>
      <c r="J193">
        <v>2</v>
      </c>
      <c r="K193">
        <v>1</v>
      </c>
      <c r="L193">
        <v>4</v>
      </c>
      <c r="M193">
        <v>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12</v>
      </c>
      <c r="X193">
        <v>0</v>
      </c>
      <c r="Y193">
        <v>0</v>
      </c>
      <c r="Z193">
        <v>10</v>
      </c>
      <c r="AA193">
        <v>2</v>
      </c>
      <c r="AB193">
        <v>1.0024119629999999</v>
      </c>
      <c r="AC193">
        <v>692.66666669999995</v>
      </c>
      <c r="AD193">
        <v>4156</v>
      </c>
      <c r="AE193">
        <v>0</v>
      </c>
      <c r="AF193">
        <v>2078</v>
      </c>
      <c r="AG193">
        <v>4156</v>
      </c>
      <c r="AH193">
        <v>1039</v>
      </c>
      <c r="AI193">
        <v>0</v>
      </c>
      <c r="AJ193">
        <v>0</v>
      </c>
      <c r="AK193">
        <v>415.6</v>
      </c>
      <c r="AL193">
        <v>200</v>
      </c>
    </row>
    <row r="194" spans="1:38" x14ac:dyDescent="0.25">
      <c r="A194">
        <v>5311032</v>
      </c>
      <c r="B194" t="s">
        <v>337</v>
      </c>
      <c r="C194" t="s">
        <v>192</v>
      </c>
      <c r="D194" t="s">
        <v>195</v>
      </c>
      <c r="E194">
        <v>6239</v>
      </c>
      <c r="F194">
        <v>6239</v>
      </c>
      <c r="G194">
        <v>8</v>
      </c>
      <c r="H194">
        <v>3</v>
      </c>
      <c r="I194">
        <v>1</v>
      </c>
      <c r="J194">
        <v>4</v>
      </c>
      <c r="K194">
        <v>1</v>
      </c>
      <c r="L194">
        <v>2</v>
      </c>
      <c r="M194">
        <v>7</v>
      </c>
      <c r="N194">
        <v>0</v>
      </c>
      <c r="O194">
        <v>5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8</v>
      </c>
      <c r="X194">
        <v>0</v>
      </c>
      <c r="Y194">
        <v>0</v>
      </c>
      <c r="Z194">
        <v>5</v>
      </c>
      <c r="AA194">
        <v>2</v>
      </c>
      <c r="AB194">
        <v>1</v>
      </c>
      <c r="AC194">
        <v>779.875</v>
      </c>
      <c r="AD194">
        <v>2079.666667</v>
      </c>
      <c r="AE194">
        <v>6239</v>
      </c>
      <c r="AF194">
        <v>1559.75</v>
      </c>
      <c r="AG194">
        <v>6239</v>
      </c>
      <c r="AH194">
        <v>3119.5</v>
      </c>
      <c r="AI194">
        <v>0</v>
      </c>
      <c r="AJ194">
        <v>0</v>
      </c>
      <c r="AK194">
        <v>1247.8</v>
      </c>
      <c r="AL194">
        <v>200</v>
      </c>
    </row>
    <row r="195" spans="1:38" x14ac:dyDescent="0.25">
      <c r="A195">
        <v>5311033</v>
      </c>
      <c r="B195" t="s">
        <v>337</v>
      </c>
      <c r="C195" t="s">
        <v>192</v>
      </c>
      <c r="D195" t="s">
        <v>196</v>
      </c>
      <c r="E195">
        <v>4336</v>
      </c>
      <c r="F195">
        <v>4331</v>
      </c>
      <c r="G195">
        <v>5</v>
      </c>
      <c r="H195">
        <v>0</v>
      </c>
      <c r="I195">
        <v>0</v>
      </c>
      <c r="J195">
        <v>3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19</v>
      </c>
      <c r="X195">
        <v>0</v>
      </c>
      <c r="Y195">
        <v>0</v>
      </c>
      <c r="Z195">
        <v>7</v>
      </c>
      <c r="AA195">
        <v>1.9</v>
      </c>
      <c r="AB195">
        <v>1.001154468</v>
      </c>
      <c r="AC195">
        <v>867.2</v>
      </c>
      <c r="AD195">
        <v>0</v>
      </c>
      <c r="AE195">
        <v>0</v>
      </c>
      <c r="AF195">
        <v>1445.333333</v>
      </c>
      <c r="AG195">
        <v>0</v>
      </c>
      <c r="AH195">
        <v>0</v>
      </c>
      <c r="AI195">
        <v>0</v>
      </c>
      <c r="AJ195">
        <v>0</v>
      </c>
      <c r="AK195">
        <v>619.42857140000001</v>
      </c>
      <c r="AL195">
        <v>190</v>
      </c>
    </row>
    <row r="196" spans="1:38" x14ac:dyDescent="0.25">
      <c r="A196">
        <v>5311040</v>
      </c>
      <c r="B196" t="s">
        <v>337</v>
      </c>
      <c r="C196" t="s">
        <v>192</v>
      </c>
      <c r="D196" t="s">
        <v>197</v>
      </c>
      <c r="E196">
        <v>3586</v>
      </c>
      <c r="F196">
        <v>3339</v>
      </c>
      <c r="G196">
        <v>3</v>
      </c>
      <c r="H196">
        <v>0</v>
      </c>
      <c r="I196">
        <v>0</v>
      </c>
      <c r="J196">
        <v>5</v>
      </c>
      <c r="K196">
        <v>0</v>
      </c>
      <c r="L196">
        <v>0</v>
      </c>
      <c r="M196">
        <v>1</v>
      </c>
      <c r="N196">
        <v>0</v>
      </c>
      <c r="O196">
        <v>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6</v>
      </c>
      <c r="V196">
        <v>0</v>
      </c>
      <c r="W196">
        <v>27</v>
      </c>
      <c r="X196">
        <v>0</v>
      </c>
      <c r="Y196">
        <v>0</v>
      </c>
      <c r="Z196">
        <v>5</v>
      </c>
      <c r="AA196">
        <v>1.928571429</v>
      </c>
      <c r="AB196">
        <v>1.073974244</v>
      </c>
      <c r="AC196">
        <v>1195.333333</v>
      </c>
      <c r="AD196">
        <v>0</v>
      </c>
      <c r="AE196">
        <v>0</v>
      </c>
      <c r="AF196">
        <v>717.2</v>
      </c>
      <c r="AG196">
        <v>0</v>
      </c>
      <c r="AH196">
        <v>0</v>
      </c>
      <c r="AI196">
        <v>0</v>
      </c>
      <c r="AJ196">
        <v>0</v>
      </c>
      <c r="AK196">
        <v>717.2</v>
      </c>
      <c r="AL196">
        <v>192.85714290000001</v>
      </c>
    </row>
    <row r="197" spans="1:38" x14ac:dyDescent="0.25">
      <c r="A197">
        <v>5311041</v>
      </c>
      <c r="B197" t="s">
        <v>337</v>
      </c>
      <c r="C197" t="s">
        <v>192</v>
      </c>
      <c r="D197" t="s">
        <v>198</v>
      </c>
      <c r="E197">
        <v>1731</v>
      </c>
      <c r="F197">
        <v>1724</v>
      </c>
      <c r="G197">
        <v>0</v>
      </c>
      <c r="H197">
        <v>0</v>
      </c>
      <c r="I197">
        <v>0</v>
      </c>
      <c r="J197">
        <v>3</v>
      </c>
      <c r="K197">
        <v>3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14</v>
      </c>
      <c r="X197">
        <v>4</v>
      </c>
      <c r="Y197">
        <v>3</v>
      </c>
      <c r="Z197">
        <v>0</v>
      </c>
      <c r="AA197">
        <v>2</v>
      </c>
      <c r="AB197">
        <v>1.004060325</v>
      </c>
      <c r="AC197">
        <v>0</v>
      </c>
      <c r="AD197">
        <v>0</v>
      </c>
      <c r="AE197">
        <v>0</v>
      </c>
      <c r="AF197">
        <v>577</v>
      </c>
      <c r="AG197">
        <v>577</v>
      </c>
      <c r="AH197">
        <v>0</v>
      </c>
      <c r="AI197">
        <v>432.75</v>
      </c>
      <c r="AJ197">
        <v>577</v>
      </c>
      <c r="AK197">
        <v>0</v>
      </c>
      <c r="AL197">
        <v>200</v>
      </c>
    </row>
    <row r="198" spans="1:38" x14ac:dyDescent="0.25">
      <c r="A198">
        <v>5311050</v>
      </c>
      <c r="B198" t="s">
        <v>337</v>
      </c>
      <c r="C198" t="s">
        <v>192</v>
      </c>
      <c r="D198" t="s">
        <v>199</v>
      </c>
      <c r="E198">
        <v>4887</v>
      </c>
      <c r="F198">
        <v>4707</v>
      </c>
      <c r="G198">
        <v>2</v>
      </c>
      <c r="H198">
        <v>0</v>
      </c>
      <c r="I198">
        <v>1</v>
      </c>
      <c r="J198">
        <v>3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34</v>
      </c>
      <c r="X198">
        <v>4</v>
      </c>
      <c r="Y198">
        <v>1</v>
      </c>
      <c r="Z198">
        <v>7</v>
      </c>
      <c r="AA198">
        <v>2</v>
      </c>
      <c r="AB198">
        <v>1.0382409180000001</v>
      </c>
      <c r="AC198">
        <v>2443.5</v>
      </c>
      <c r="AD198">
        <v>0</v>
      </c>
      <c r="AE198">
        <v>4887</v>
      </c>
      <c r="AF198">
        <v>1629</v>
      </c>
      <c r="AG198">
        <v>2443.5</v>
      </c>
      <c r="AH198">
        <v>0</v>
      </c>
      <c r="AI198">
        <v>1221.75</v>
      </c>
      <c r="AJ198">
        <v>4887</v>
      </c>
      <c r="AK198">
        <v>698.14285710000001</v>
      </c>
      <c r="AL198">
        <v>200</v>
      </c>
    </row>
    <row r="199" spans="1:38" x14ac:dyDescent="0.25">
      <c r="A199">
        <v>5311051</v>
      </c>
      <c r="B199" t="s">
        <v>337</v>
      </c>
      <c r="C199" t="s">
        <v>192</v>
      </c>
      <c r="D199" t="s">
        <v>200</v>
      </c>
      <c r="E199">
        <v>2045</v>
      </c>
      <c r="F199">
        <v>2042</v>
      </c>
      <c r="G199">
        <v>1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</v>
      </c>
      <c r="X199">
        <v>1</v>
      </c>
      <c r="Y199">
        <v>1</v>
      </c>
      <c r="Z199">
        <v>0</v>
      </c>
      <c r="AA199">
        <v>2</v>
      </c>
      <c r="AB199">
        <v>1.001469148</v>
      </c>
      <c r="AC199">
        <v>2045</v>
      </c>
      <c r="AD199">
        <v>0</v>
      </c>
      <c r="AE199">
        <v>0</v>
      </c>
      <c r="AF199">
        <v>1022.5</v>
      </c>
      <c r="AG199">
        <v>1022.5</v>
      </c>
      <c r="AH199">
        <v>0</v>
      </c>
      <c r="AI199">
        <v>2045</v>
      </c>
      <c r="AJ199">
        <v>2045</v>
      </c>
      <c r="AK199">
        <v>0</v>
      </c>
      <c r="AL199">
        <v>200</v>
      </c>
    </row>
    <row r="200" spans="1:38" x14ac:dyDescent="0.25">
      <c r="A200">
        <v>5311052</v>
      </c>
      <c r="B200" t="s">
        <v>337</v>
      </c>
      <c r="C200" t="s">
        <v>192</v>
      </c>
      <c r="D200" t="s">
        <v>201</v>
      </c>
      <c r="E200">
        <v>2226</v>
      </c>
      <c r="F200">
        <v>1896</v>
      </c>
      <c r="G200">
        <v>1</v>
      </c>
      <c r="H200">
        <v>0</v>
      </c>
      <c r="I200">
        <v>0</v>
      </c>
      <c r="J200">
        <v>3</v>
      </c>
      <c r="K200">
        <v>1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26</v>
      </c>
      <c r="X200">
        <v>0</v>
      </c>
      <c r="Y200">
        <v>0</v>
      </c>
      <c r="Z200">
        <v>6</v>
      </c>
      <c r="AA200">
        <v>2</v>
      </c>
      <c r="AB200">
        <v>1.174050633</v>
      </c>
      <c r="AC200">
        <v>2226</v>
      </c>
      <c r="AD200">
        <v>0</v>
      </c>
      <c r="AE200">
        <v>0</v>
      </c>
      <c r="AF200">
        <v>742</v>
      </c>
      <c r="AG200">
        <v>2226</v>
      </c>
      <c r="AH200">
        <v>0</v>
      </c>
      <c r="AI200">
        <v>0</v>
      </c>
      <c r="AJ200">
        <v>0</v>
      </c>
      <c r="AK200">
        <v>371</v>
      </c>
      <c r="AL200">
        <v>200</v>
      </c>
    </row>
    <row r="201" spans="1:38" x14ac:dyDescent="0.25">
      <c r="A201">
        <v>5311053</v>
      </c>
      <c r="B201" t="s">
        <v>337</v>
      </c>
      <c r="C201" t="s">
        <v>192</v>
      </c>
      <c r="D201" t="s">
        <v>202</v>
      </c>
      <c r="E201">
        <v>2234</v>
      </c>
      <c r="F201">
        <v>2163</v>
      </c>
      <c r="G201">
        <v>1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18</v>
      </c>
      <c r="X201">
        <v>10</v>
      </c>
      <c r="Y201">
        <v>1</v>
      </c>
      <c r="Z201">
        <v>0</v>
      </c>
      <c r="AA201">
        <v>2</v>
      </c>
      <c r="AB201">
        <v>1.0328247800000001</v>
      </c>
      <c r="AC201">
        <v>2234</v>
      </c>
      <c r="AD201">
        <v>0</v>
      </c>
      <c r="AE201">
        <v>0</v>
      </c>
      <c r="AF201">
        <v>1117</v>
      </c>
      <c r="AG201">
        <v>1117</v>
      </c>
      <c r="AH201">
        <v>0</v>
      </c>
      <c r="AI201">
        <v>223.4</v>
      </c>
      <c r="AJ201">
        <v>2234</v>
      </c>
      <c r="AK201">
        <v>0</v>
      </c>
      <c r="AL201">
        <v>200</v>
      </c>
    </row>
    <row r="202" spans="1:38" x14ac:dyDescent="0.25">
      <c r="A202">
        <v>5311054</v>
      </c>
      <c r="B202" t="s">
        <v>337</v>
      </c>
      <c r="C202" t="s">
        <v>192</v>
      </c>
      <c r="D202" t="s">
        <v>203</v>
      </c>
      <c r="E202">
        <v>1666</v>
      </c>
      <c r="F202">
        <v>1572</v>
      </c>
      <c r="G202">
        <v>0</v>
      </c>
      <c r="H202">
        <v>0</v>
      </c>
      <c r="I202">
        <v>0</v>
      </c>
      <c r="J202">
        <v>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20</v>
      </c>
      <c r="X202">
        <v>1</v>
      </c>
      <c r="Y202">
        <v>0</v>
      </c>
      <c r="Z202">
        <v>3</v>
      </c>
      <c r="AA202">
        <v>2</v>
      </c>
      <c r="AB202">
        <v>1.059796438</v>
      </c>
      <c r="AC202">
        <v>0</v>
      </c>
      <c r="AD202">
        <v>0</v>
      </c>
      <c r="AE202">
        <v>0</v>
      </c>
      <c r="AF202">
        <v>833</v>
      </c>
      <c r="AG202">
        <v>1666</v>
      </c>
      <c r="AH202">
        <v>0</v>
      </c>
      <c r="AI202">
        <v>1666</v>
      </c>
      <c r="AJ202">
        <v>0</v>
      </c>
      <c r="AK202">
        <v>555.33333330000005</v>
      </c>
      <c r="AL202">
        <v>200</v>
      </c>
    </row>
    <row r="203" spans="1:38" x14ac:dyDescent="0.25">
      <c r="A203">
        <v>5311060</v>
      </c>
      <c r="B203" t="s">
        <v>337</v>
      </c>
      <c r="C203" t="s">
        <v>192</v>
      </c>
      <c r="D203" t="s">
        <v>204</v>
      </c>
      <c r="E203">
        <v>2828</v>
      </c>
      <c r="F203">
        <v>2530</v>
      </c>
      <c r="G203">
        <v>2</v>
      </c>
      <c r="H203">
        <v>0</v>
      </c>
      <c r="I203">
        <v>0</v>
      </c>
      <c r="J203">
        <v>4</v>
      </c>
      <c r="K203">
        <v>5</v>
      </c>
      <c r="L203">
        <v>0</v>
      </c>
      <c r="M203">
        <v>0</v>
      </c>
      <c r="N203">
        <v>0</v>
      </c>
      <c r="O203">
        <v>8</v>
      </c>
      <c r="P203">
        <v>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26</v>
      </c>
      <c r="X203">
        <v>2</v>
      </c>
      <c r="Y203">
        <v>0</v>
      </c>
      <c r="Z203">
        <v>10</v>
      </c>
      <c r="AA203">
        <v>2</v>
      </c>
      <c r="AB203">
        <v>1.117786561</v>
      </c>
      <c r="AC203">
        <v>1414</v>
      </c>
      <c r="AD203">
        <v>0</v>
      </c>
      <c r="AE203">
        <v>0</v>
      </c>
      <c r="AF203">
        <v>707</v>
      </c>
      <c r="AG203">
        <v>565.6</v>
      </c>
      <c r="AH203">
        <v>0</v>
      </c>
      <c r="AI203">
        <v>1414</v>
      </c>
      <c r="AJ203">
        <v>0</v>
      </c>
      <c r="AK203">
        <v>282.8</v>
      </c>
      <c r="AL203">
        <v>200</v>
      </c>
    </row>
    <row r="204" spans="1:38" x14ac:dyDescent="0.25">
      <c r="A204">
        <v>5311061</v>
      </c>
      <c r="B204" t="s">
        <v>337</v>
      </c>
      <c r="C204" t="s">
        <v>192</v>
      </c>
      <c r="D204" t="s">
        <v>205</v>
      </c>
      <c r="E204">
        <v>2872</v>
      </c>
      <c r="F204">
        <v>2454</v>
      </c>
      <c r="G204">
        <v>1</v>
      </c>
      <c r="H204">
        <v>0</v>
      </c>
      <c r="I204">
        <v>0</v>
      </c>
      <c r="J204">
        <v>5</v>
      </c>
      <c r="K204">
        <v>3</v>
      </c>
      <c r="L204">
        <v>0</v>
      </c>
      <c r="M204">
        <v>1</v>
      </c>
      <c r="N204">
        <v>0</v>
      </c>
      <c r="O204">
        <v>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26</v>
      </c>
      <c r="X204">
        <v>1</v>
      </c>
      <c r="Y204">
        <v>1</v>
      </c>
      <c r="Z204">
        <v>12</v>
      </c>
      <c r="AA204">
        <v>2</v>
      </c>
      <c r="AB204">
        <v>1.170334148</v>
      </c>
      <c r="AC204">
        <v>2872</v>
      </c>
      <c r="AD204">
        <v>0</v>
      </c>
      <c r="AE204">
        <v>0</v>
      </c>
      <c r="AF204">
        <v>574.4</v>
      </c>
      <c r="AG204">
        <v>957.33333330000005</v>
      </c>
      <c r="AH204">
        <v>0</v>
      </c>
      <c r="AI204">
        <v>2872</v>
      </c>
      <c r="AJ204">
        <v>2872</v>
      </c>
      <c r="AK204">
        <v>239.33333329999999</v>
      </c>
      <c r="AL204">
        <v>200</v>
      </c>
    </row>
    <row r="205" spans="1:38" x14ac:dyDescent="0.25">
      <c r="A205">
        <v>5311062</v>
      </c>
      <c r="B205" t="s">
        <v>337</v>
      </c>
      <c r="C205" t="s">
        <v>192</v>
      </c>
      <c r="D205" t="s">
        <v>206</v>
      </c>
      <c r="E205">
        <v>1743</v>
      </c>
      <c r="F205">
        <v>985</v>
      </c>
      <c r="G205">
        <v>1</v>
      </c>
      <c r="H205">
        <v>0</v>
      </c>
      <c r="I205">
        <v>0</v>
      </c>
      <c r="J205">
        <v>3</v>
      </c>
      <c r="K205">
        <v>2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26</v>
      </c>
      <c r="X205">
        <v>9</v>
      </c>
      <c r="Y205">
        <v>2</v>
      </c>
      <c r="Z205">
        <v>8</v>
      </c>
      <c r="AA205">
        <v>2</v>
      </c>
      <c r="AB205">
        <v>1.769543147</v>
      </c>
      <c r="AC205">
        <v>1743</v>
      </c>
      <c r="AD205">
        <v>0</v>
      </c>
      <c r="AE205">
        <v>0</v>
      </c>
      <c r="AF205">
        <v>581</v>
      </c>
      <c r="AG205">
        <v>871.5</v>
      </c>
      <c r="AH205">
        <v>0</v>
      </c>
      <c r="AI205">
        <v>193.66666670000001</v>
      </c>
      <c r="AJ205">
        <v>871.5</v>
      </c>
      <c r="AK205">
        <v>217.875</v>
      </c>
      <c r="AL205">
        <v>200</v>
      </c>
    </row>
    <row r="206" spans="1:38" x14ac:dyDescent="0.25">
      <c r="A206">
        <v>5311063</v>
      </c>
      <c r="B206" t="s">
        <v>337</v>
      </c>
      <c r="C206" t="s">
        <v>192</v>
      </c>
      <c r="D206" t="s">
        <v>207</v>
      </c>
      <c r="E206">
        <v>1587</v>
      </c>
      <c r="F206">
        <v>1112</v>
      </c>
      <c r="G206">
        <v>0</v>
      </c>
      <c r="H206">
        <v>0</v>
      </c>
      <c r="I206">
        <v>0</v>
      </c>
      <c r="J206">
        <v>4</v>
      </c>
      <c r="K206">
        <v>5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</v>
      </c>
      <c r="V206">
        <v>0</v>
      </c>
      <c r="W206">
        <v>28</v>
      </c>
      <c r="X206">
        <v>13</v>
      </c>
      <c r="Y206">
        <v>0</v>
      </c>
      <c r="Z206">
        <v>20</v>
      </c>
      <c r="AA206">
        <v>2</v>
      </c>
      <c r="AB206">
        <v>1.4271582730000001</v>
      </c>
      <c r="AC206">
        <v>0</v>
      </c>
      <c r="AD206">
        <v>0</v>
      </c>
      <c r="AE206">
        <v>0</v>
      </c>
      <c r="AF206">
        <v>396.75</v>
      </c>
      <c r="AG206">
        <v>317.39999999999998</v>
      </c>
      <c r="AH206">
        <v>0</v>
      </c>
      <c r="AI206">
        <v>122.0769231</v>
      </c>
      <c r="AJ206">
        <v>0</v>
      </c>
      <c r="AK206">
        <v>79.349999999999994</v>
      </c>
      <c r="AL206">
        <v>200</v>
      </c>
    </row>
    <row r="207" spans="1:38" x14ac:dyDescent="0.25">
      <c r="A207">
        <v>5311070</v>
      </c>
      <c r="B207" t="s">
        <v>337</v>
      </c>
      <c r="C207" t="s">
        <v>192</v>
      </c>
      <c r="D207" t="s">
        <v>208</v>
      </c>
      <c r="E207">
        <v>3520</v>
      </c>
      <c r="F207">
        <v>3469</v>
      </c>
      <c r="G207">
        <v>1</v>
      </c>
      <c r="H207">
        <v>0</v>
      </c>
      <c r="I207">
        <v>0</v>
      </c>
      <c r="J207">
        <v>6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42</v>
      </c>
      <c r="X207">
        <v>3</v>
      </c>
      <c r="Y207">
        <v>3</v>
      </c>
      <c r="Z207">
        <v>0</v>
      </c>
      <c r="AA207">
        <v>2</v>
      </c>
      <c r="AB207">
        <v>1.014701643</v>
      </c>
      <c r="AC207">
        <v>3520</v>
      </c>
      <c r="AD207">
        <v>0</v>
      </c>
      <c r="AE207">
        <v>0</v>
      </c>
      <c r="AF207">
        <v>586.66666669999995</v>
      </c>
      <c r="AG207">
        <v>1760</v>
      </c>
      <c r="AH207">
        <v>0</v>
      </c>
      <c r="AI207">
        <v>1173.333333</v>
      </c>
      <c r="AJ207">
        <v>1173.333333</v>
      </c>
      <c r="AK207">
        <v>0</v>
      </c>
      <c r="AL207">
        <v>200</v>
      </c>
    </row>
    <row r="208" spans="1:38" x14ac:dyDescent="0.25">
      <c r="A208">
        <v>5311071</v>
      </c>
      <c r="B208" t="s">
        <v>337</v>
      </c>
      <c r="C208" t="s">
        <v>192</v>
      </c>
      <c r="D208" t="s">
        <v>209</v>
      </c>
      <c r="E208">
        <v>4725</v>
      </c>
      <c r="F208">
        <v>4298</v>
      </c>
      <c r="G208">
        <v>2</v>
      </c>
      <c r="H208">
        <v>0</v>
      </c>
      <c r="I208">
        <v>0</v>
      </c>
      <c r="J208">
        <v>5</v>
      </c>
      <c r="K208">
        <v>3</v>
      </c>
      <c r="L208">
        <v>0</v>
      </c>
      <c r="M208">
        <v>6</v>
      </c>
      <c r="N208">
        <v>0</v>
      </c>
      <c r="O208">
        <v>10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44</v>
      </c>
      <c r="X208">
        <v>11</v>
      </c>
      <c r="Y208">
        <v>1</v>
      </c>
      <c r="Z208">
        <v>19</v>
      </c>
      <c r="AA208">
        <v>2</v>
      </c>
      <c r="AB208">
        <v>1.099348534</v>
      </c>
      <c r="AC208">
        <v>2362.5</v>
      </c>
      <c r="AD208">
        <v>0</v>
      </c>
      <c r="AE208">
        <v>0</v>
      </c>
      <c r="AF208">
        <v>945</v>
      </c>
      <c r="AG208">
        <v>1575</v>
      </c>
      <c r="AH208">
        <v>0</v>
      </c>
      <c r="AI208">
        <v>429.54545450000001</v>
      </c>
      <c r="AJ208">
        <v>4725</v>
      </c>
      <c r="AK208">
        <v>248.68421050000001</v>
      </c>
      <c r="AL208">
        <v>200</v>
      </c>
    </row>
    <row r="209" spans="1:38" x14ac:dyDescent="0.25">
      <c r="A209">
        <v>5312010</v>
      </c>
      <c r="B209" t="s">
        <v>337</v>
      </c>
      <c r="C209" t="s">
        <v>372</v>
      </c>
      <c r="D209" t="s">
        <v>210</v>
      </c>
      <c r="E209">
        <v>2198</v>
      </c>
      <c r="F209">
        <v>2053</v>
      </c>
      <c r="G209">
        <v>2</v>
      </c>
      <c r="H209">
        <v>0</v>
      </c>
      <c r="I209">
        <v>0</v>
      </c>
      <c r="J209">
        <v>4</v>
      </c>
      <c r="K209">
        <v>2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20</v>
      </c>
      <c r="X209">
        <v>0</v>
      </c>
      <c r="Y209">
        <v>1</v>
      </c>
      <c r="Z209">
        <v>0</v>
      </c>
      <c r="AA209">
        <v>2</v>
      </c>
      <c r="AB209">
        <v>1.0706283489999999</v>
      </c>
      <c r="AC209">
        <v>1099</v>
      </c>
      <c r="AD209">
        <v>0</v>
      </c>
      <c r="AE209">
        <v>0</v>
      </c>
      <c r="AF209">
        <v>549.5</v>
      </c>
      <c r="AG209">
        <v>1099</v>
      </c>
      <c r="AH209">
        <v>0</v>
      </c>
      <c r="AI209">
        <v>0</v>
      </c>
      <c r="AJ209">
        <v>2198</v>
      </c>
      <c r="AK209">
        <v>0</v>
      </c>
      <c r="AL209">
        <v>200</v>
      </c>
    </row>
    <row r="210" spans="1:38" x14ac:dyDescent="0.25">
      <c r="A210">
        <v>5312011</v>
      </c>
      <c r="B210" t="s">
        <v>337</v>
      </c>
      <c r="C210" t="s">
        <v>372</v>
      </c>
      <c r="D210" t="s">
        <v>211</v>
      </c>
      <c r="E210">
        <v>1551</v>
      </c>
      <c r="F210">
        <v>1263</v>
      </c>
      <c r="G210">
        <v>3</v>
      </c>
      <c r="H210">
        <v>0</v>
      </c>
      <c r="I210">
        <v>0</v>
      </c>
      <c r="J210">
        <v>3</v>
      </c>
      <c r="K210">
        <v>1</v>
      </c>
      <c r="L210">
        <v>0</v>
      </c>
      <c r="M210">
        <v>24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3</v>
      </c>
      <c r="V210">
        <v>0</v>
      </c>
      <c r="W210">
        <v>23</v>
      </c>
      <c r="X210">
        <v>0</v>
      </c>
      <c r="Y210">
        <v>0</v>
      </c>
      <c r="Z210">
        <v>4</v>
      </c>
      <c r="AA210">
        <v>1.9166666670000001</v>
      </c>
      <c r="AB210">
        <v>1.2280285040000001</v>
      </c>
      <c r="AC210">
        <v>517</v>
      </c>
      <c r="AD210">
        <v>0</v>
      </c>
      <c r="AE210">
        <v>0</v>
      </c>
      <c r="AF210">
        <v>517</v>
      </c>
      <c r="AG210">
        <v>1551</v>
      </c>
      <c r="AH210">
        <v>0</v>
      </c>
      <c r="AI210">
        <v>0</v>
      </c>
      <c r="AJ210">
        <v>0</v>
      </c>
      <c r="AK210">
        <v>387.75</v>
      </c>
      <c r="AL210">
        <v>191.66666670000001</v>
      </c>
    </row>
    <row r="211" spans="1:38" x14ac:dyDescent="0.25">
      <c r="A211">
        <v>5312012</v>
      </c>
      <c r="B211" t="s">
        <v>337</v>
      </c>
      <c r="C211" t="s">
        <v>372</v>
      </c>
      <c r="D211" t="s">
        <v>212</v>
      </c>
      <c r="E211">
        <v>1722</v>
      </c>
      <c r="F211">
        <v>1678</v>
      </c>
      <c r="G211">
        <v>3</v>
      </c>
      <c r="H211">
        <v>0</v>
      </c>
      <c r="I211">
        <v>0</v>
      </c>
      <c r="J211">
        <v>3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5</v>
      </c>
      <c r="V211">
        <v>0</v>
      </c>
      <c r="W211">
        <v>20</v>
      </c>
      <c r="X211">
        <v>0</v>
      </c>
      <c r="Y211">
        <v>1</v>
      </c>
      <c r="Z211">
        <v>1</v>
      </c>
      <c r="AA211">
        <v>2</v>
      </c>
      <c r="AB211">
        <v>1.026221692</v>
      </c>
      <c r="AC211">
        <v>574</v>
      </c>
      <c r="AD211">
        <v>0</v>
      </c>
      <c r="AE211">
        <v>0</v>
      </c>
      <c r="AF211">
        <v>574</v>
      </c>
      <c r="AG211">
        <v>861</v>
      </c>
      <c r="AH211">
        <v>0</v>
      </c>
      <c r="AI211">
        <v>0</v>
      </c>
      <c r="AJ211">
        <v>1722</v>
      </c>
      <c r="AK211">
        <v>1722</v>
      </c>
      <c r="AL211">
        <v>200</v>
      </c>
    </row>
    <row r="212" spans="1:38" x14ac:dyDescent="0.25">
      <c r="A212">
        <v>5312020</v>
      </c>
      <c r="B212" t="s">
        <v>337</v>
      </c>
      <c r="C212" t="s">
        <v>372</v>
      </c>
      <c r="D212" t="s">
        <v>213</v>
      </c>
      <c r="E212">
        <v>7926</v>
      </c>
      <c r="F212">
        <v>7834</v>
      </c>
      <c r="G212">
        <v>5</v>
      </c>
      <c r="H212">
        <v>0</v>
      </c>
      <c r="I212">
        <v>1</v>
      </c>
      <c r="J212">
        <v>8</v>
      </c>
      <c r="K212">
        <v>1</v>
      </c>
      <c r="L212">
        <v>0</v>
      </c>
      <c r="M212">
        <v>14</v>
      </c>
      <c r="N212">
        <v>1</v>
      </c>
      <c r="O212">
        <v>2</v>
      </c>
      <c r="P212">
        <v>0</v>
      </c>
      <c r="Q212">
        <v>0</v>
      </c>
      <c r="R212">
        <v>0</v>
      </c>
      <c r="S212">
        <v>2</v>
      </c>
      <c r="T212">
        <v>0</v>
      </c>
      <c r="U212">
        <v>2</v>
      </c>
      <c r="V212">
        <v>0</v>
      </c>
      <c r="W212">
        <v>44</v>
      </c>
      <c r="X212">
        <v>1</v>
      </c>
      <c r="Y212">
        <v>0</v>
      </c>
      <c r="Z212">
        <v>11</v>
      </c>
      <c r="AA212">
        <v>2</v>
      </c>
      <c r="AB212">
        <v>1.011743681</v>
      </c>
      <c r="AC212">
        <v>1585.2</v>
      </c>
      <c r="AD212">
        <v>0</v>
      </c>
      <c r="AE212">
        <v>7926</v>
      </c>
      <c r="AF212">
        <v>990.75</v>
      </c>
      <c r="AG212">
        <v>7926</v>
      </c>
      <c r="AH212">
        <v>0</v>
      </c>
      <c r="AI212">
        <v>7926</v>
      </c>
      <c r="AJ212">
        <v>0</v>
      </c>
      <c r="AK212">
        <v>720.54545450000001</v>
      </c>
      <c r="AL212">
        <v>200</v>
      </c>
    </row>
    <row r="213" spans="1:38" x14ac:dyDescent="0.25">
      <c r="A213">
        <v>5312030</v>
      </c>
      <c r="B213" t="s">
        <v>337</v>
      </c>
      <c r="C213" t="s">
        <v>372</v>
      </c>
      <c r="D213" t="s">
        <v>214</v>
      </c>
      <c r="E213">
        <v>3837</v>
      </c>
      <c r="F213">
        <v>3776</v>
      </c>
      <c r="G213">
        <v>5</v>
      </c>
      <c r="H213">
        <v>1</v>
      </c>
      <c r="I213">
        <v>0</v>
      </c>
      <c r="J213">
        <v>7</v>
      </c>
      <c r="K213">
        <v>1</v>
      </c>
      <c r="L213">
        <v>0</v>
      </c>
      <c r="M213">
        <v>4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32</v>
      </c>
      <c r="X213">
        <v>0</v>
      </c>
      <c r="Y213">
        <v>0</v>
      </c>
      <c r="Z213">
        <v>2</v>
      </c>
      <c r="AA213">
        <v>2</v>
      </c>
      <c r="AB213">
        <v>1.0161546610000001</v>
      </c>
      <c r="AC213">
        <v>767.4</v>
      </c>
      <c r="AD213">
        <v>3837</v>
      </c>
      <c r="AE213">
        <v>0</v>
      </c>
      <c r="AF213">
        <v>548.14285710000001</v>
      </c>
      <c r="AG213">
        <v>3837</v>
      </c>
      <c r="AH213">
        <v>0</v>
      </c>
      <c r="AI213">
        <v>0</v>
      </c>
      <c r="AJ213">
        <v>0</v>
      </c>
      <c r="AK213">
        <v>1918.5</v>
      </c>
      <c r="AL213">
        <v>200</v>
      </c>
    </row>
    <row r="214" spans="1:38" x14ac:dyDescent="0.25">
      <c r="A214">
        <v>5312031</v>
      </c>
      <c r="B214" t="s">
        <v>337</v>
      </c>
      <c r="C214" t="s">
        <v>372</v>
      </c>
      <c r="D214" t="s">
        <v>215</v>
      </c>
      <c r="E214">
        <v>2513</v>
      </c>
      <c r="F214">
        <v>2333</v>
      </c>
      <c r="G214">
        <v>1</v>
      </c>
      <c r="H214">
        <v>0</v>
      </c>
      <c r="I214">
        <v>0</v>
      </c>
      <c r="J214">
        <v>3</v>
      </c>
      <c r="K214">
        <v>1</v>
      </c>
      <c r="L214">
        <v>0</v>
      </c>
      <c r="M214">
        <v>3</v>
      </c>
      <c r="N214">
        <v>0</v>
      </c>
      <c r="O214">
        <v>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23</v>
      </c>
      <c r="X214">
        <v>0</v>
      </c>
      <c r="Y214">
        <v>1</v>
      </c>
      <c r="Z214">
        <v>5</v>
      </c>
      <c r="AA214">
        <v>1.9166666670000001</v>
      </c>
      <c r="AB214">
        <v>1.0771538789999999</v>
      </c>
      <c r="AC214">
        <v>2513</v>
      </c>
      <c r="AD214">
        <v>0</v>
      </c>
      <c r="AE214">
        <v>0</v>
      </c>
      <c r="AF214">
        <v>837.66666669999995</v>
      </c>
      <c r="AG214">
        <v>2513</v>
      </c>
      <c r="AH214">
        <v>0</v>
      </c>
      <c r="AI214">
        <v>0</v>
      </c>
      <c r="AJ214">
        <v>2513</v>
      </c>
      <c r="AK214">
        <v>502.6</v>
      </c>
      <c r="AL214">
        <v>191.66666670000001</v>
      </c>
    </row>
    <row r="215" spans="1:38" x14ac:dyDescent="0.25">
      <c r="A215">
        <v>5312032</v>
      </c>
      <c r="B215" t="s">
        <v>337</v>
      </c>
      <c r="C215" t="s">
        <v>372</v>
      </c>
      <c r="D215" t="s">
        <v>216</v>
      </c>
      <c r="E215">
        <v>2294</v>
      </c>
      <c r="F215">
        <v>2207</v>
      </c>
      <c r="G215">
        <v>2</v>
      </c>
      <c r="H215">
        <v>0</v>
      </c>
      <c r="I215">
        <v>0</v>
      </c>
      <c r="J215">
        <v>4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</v>
      </c>
      <c r="T215">
        <v>0</v>
      </c>
      <c r="U215">
        <v>0</v>
      </c>
      <c r="V215">
        <v>0</v>
      </c>
      <c r="W215">
        <v>20</v>
      </c>
      <c r="X215">
        <v>4</v>
      </c>
      <c r="Y215">
        <v>1</v>
      </c>
      <c r="Z215">
        <v>5</v>
      </c>
      <c r="AA215">
        <v>2</v>
      </c>
      <c r="AB215">
        <v>1.039420027</v>
      </c>
      <c r="AC215">
        <v>1147</v>
      </c>
      <c r="AD215">
        <v>0</v>
      </c>
      <c r="AE215">
        <v>0</v>
      </c>
      <c r="AF215">
        <v>573.5</v>
      </c>
      <c r="AG215">
        <v>2294</v>
      </c>
      <c r="AH215">
        <v>0</v>
      </c>
      <c r="AI215">
        <v>573.5</v>
      </c>
      <c r="AJ215">
        <v>2294</v>
      </c>
      <c r="AK215">
        <v>458.8</v>
      </c>
      <c r="AL215">
        <v>200</v>
      </c>
    </row>
    <row r="216" spans="1:38" x14ac:dyDescent="0.25">
      <c r="A216">
        <v>5312070</v>
      </c>
      <c r="B216" t="s">
        <v>337</v>
      </c>
      <c r="C216" t="s">
        <v>372</v>
      </c>
      <c r="D216" t="s">
        <v>217</v>
      </c>
      <c r="E216">
        <v>2118</v>
      </c>
      <c r="F216">
        <v>1696</v>
      </c>
      <c r="G216">
        <v>1</v>
      </c>
      <c r="H216">
        <v>0</v>
      </c>
      <c r="I216">
        <v>0</v>
      </c>
      <c r="J216">
        <v>7</v>
      </c>
      <c r="K216">
        <v>0</v>
      </c>
      <c r="L216">
        <v>0</v>
      </c>
      <c r="M216">
        <v>3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8</v>
      </c>
      <c r="T216">
        <v>0</v>
      </c>
      <c r="U216">
        <v>17</v>
      </c>
      <c r="V216">
        <v>0</v>
      </c>
      <c r="W216">
        <v>22</v>
      </c>
      <c r="X216">
        <v>22</v>
      </c>
      <c r="Y216">
        <v>0</v>
      </c>
      <c r="Z216">
        <v>21</v>
      </c>
      <c r="AA216">
        <v>2</v>
      </c>
      <c r="AB216">
        <v>1.2488207549999999</v>
      </c>
      <c r="AC216">
        <v>2118</v>
      </c>
      <c r="AD216">
        <v>0</v>
      </c>
      <c r="AE216">
        <v>0</v>
      </c>
      <c r="AF216">
        <v>302.57142859999999</v>
      </c>
      <c r="AG216">
        <v>0</v>
      </c>
      <c r="AH216">
        <v>0</v>
      </c>
      <c r="AI216">
        <v>96.272727270000004</v>
      </c>
      <c r="AJ216">
        <v>0</v>
      </c>
      <c r="AK216">
        <v>100.8571429</v>
      </c>
      <c r="AL216">
        <v>200</v>
      </c>
    </row>
    <row r="217" spans="1:38" x14ac:dyDescent="0.25">
      <c r="A217">
        <v>5312071</v>
      </c>
      <c r="B217" t="s">
        <v>337</v>
      </c>
      <c r="C217" t="s">
        <v>372</v>
      </c>
      <c r="D217" t="s">
        <v>218</v>
      </c>
      <c r="E217">
        <v>2913</v>
      </c>
      <c r="F217">
        <v>2790</v>
      </c>
      <c r="G217">
        <v>2</v>
      </c>
      <c r="H217">
        <v>0</v>
      </c>
      <c r="I217">
        <v>0</v>
      </c>
      <c r="J217">
        <v>3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28</v>
      </c>
      <c r="X217">
        <v>1</v>
      </c>
      <c r="Y217">
        <v>0</v>
      </c>
      <c r="Z217">
        <v>12</v>
      </c>
      <c r="AA217">
        <v>2</v>
      </c>
      <c r="AB217">
        <v>1.0440860219999999</v>
      </c>
      <c r="AC217">
        <v>1456.5</v>
      </c>
      <c r="AD217">
        <v>0</v>
      </c>
      <c r="AE217">
        <v>0</v>
      </c>
      <c r="AF217">
        <v>971</v>
      </c>
      <c r="AG217">
        <v>2913</v>
      </c>
      <c r="AH217">
        <v>0</v>
      </c>
      <c r="AI217">
        <v>2913</v>
      </c>
      <c r="AJ217">
        <v>0</v>
      </c>
      <c r="AK217">
        <v>242.75</v>
      </c>
      <c r="AL217">
        <v>200</v>
      </c>
    </row>
    <row r="218" spans="1:38" x14ac:dyDescent="0.25">
      <c r="A218">
        <v>5312080</v>
      </c>
      <c r="B218" t="s">
        <v>337</v>
      </c>
      <c r="C218" t="s">
        <v>372</v>
      </c>
      <c r="D218" t="s">
        <v>219</v>
      </c>
      <c r="E218">
        <v>3697</v>
      </c>
      <c r="F218">
        <v>2922</v>
      </c>
      <c r="G218">
        <v>5</v>
      </c>
      <c r="H218">
        <v>0</v>
      </c>
      <c r="I218">
        <v>0</v>
      </c>
      <c r="J218">
        <v>8</v>
      </c>
      <c r="K218">
        <v>8</v>
      </c>
      <c r="L218">
        <v>0</v>
      </c>
      <c r="M218">
        <v>0</v>
      </c>
      <c r="N218">
        <v>0</v>
      </c>
      <c r="O218">
        <v>3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32</v>
      </c>
      <c r="X218">
        <v>8</v>
      </c>
      <c r="Y218">
        <v>2</v>
      </c>
      <c r="Z218">
        <v>106</v>
      </c>
      <c r="AA218">
        <v>2</v>
      </c>
      <c r="AB218">
        <v>1.2652292949999999</v>
      </c>
      <c r="AC218">
        <v>739.4</v>
      </c>
      <c r="AD218">
        <v>0</v>
      </c>
      <c r="AE218">
        <v>0</v>
      </c>
      <c r="AF218">
        <v>462.125</v>
      </c>
      <c r="AG218">
        <v>462.125</v>
      </c>
      <c r="AH218">
        <v>0</v>
      </c>
      <c r="AI218">
        <v>462.125</v>
      </c>
      <c r="AJ218">
        <v>1848.5</v>
      </c>
      <c r="AK218">
        <v>34.877358489999999</v>
      </c>
      <c r="AL218">
        <v>200</v>
      </c>
    </row>
    <row r="219" spans="1:38" x14ac:dyDescent="0.25">
      <c r="A219">
        <v>5312081</v>
      </c>
      <c r="B219" t="s">
        <v>337</v>
      </c>
      <c r="C219" t="s">
        <v>372</v>
      </c>
      <c r="D219" t="s">
        <v>220</v>
      </c>
      <c r="E219">
        <v>2011</v>
      </c>
      <c r="F219">
        <v>255</v>
      </c>
      <c r="G219">
        <v>1</v>
      </c>
      <c r="H219">
        <v>0</v>
      </c>
      <c r="I219">
        <v>0</v>
      </c>
      <c r="J219">
        <v>4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4</v>
      </c>
      <c r="T219">
        <v>0</v>
      </c>
      <c r="U219">
        <v>3</v>
      </c>
      <c r="V219">
        <v>25</v>
      </c>
      <c r="W219">
        <v>18</v>
      </c>
      <c r="X219">
        <v>16</v>
      </c>
      <c r="Y219">
        <v>1</v>
      </c>
      <c r="Z219">
        <v>9</v>
      </c>
      <c r="AA219">
        <v>1.8</v>
      </c>
      <c r="AB219">
        <v>7.8862745099999998</v>
      </c>
      <c r="AC219">
        <v>2011</v>
      </c>
      <c r="AD219">
        <v>0</v>
      </c>
      <c r="AE219">
        <v>0</v>
      </c>
      <c r="AF219">
        <v>502.75</v>
      </c>
      <c r="AG219">
        <v>670.33333330000005</v>
      </c>
      <c r="AH219">
        <v>0</v>
      </c>
      <c r="AI219">
        <v>125.6875</v>
      </c>
      <c r="AJ219">
        <v>2011</v>
      </c>
      <c r="AK219">
        <v>223.44444440000001</v>
      </c>
      <c r="AL219">
        <v>180</v>
      </c>
    </row>
    <row r="220" spans="1:38" x14ac:dyDescent="0.25">
      <c r="A220">
        <v>5312082</v>
      </c>
      <c r="B220" t="s">
        <v>337</v>
      </c>
      <c r="C220" t="s">
        <v>372</v>
      </c>
      <c r="D220" t="s">
        <v>221</v>
      </c>
      <c r="E220">
        <v>1301</v>
      </c>
      <c r="F220">
        <v>1198</v>
      </c>
      <c r="G220">
        <v>1</v>
      </c>
      <c r="H220">
        <v>0</v>
      </c>
      <c r="I220">
        <v>0</v>
      </c>
      <c r="J220">
        <v>2</v>
      </c>
      <c r="K220">
        <v>1</v>
      </c>
      <c r="L220">
        <v>0</v>
      </c>
      <c r="M220">
        <v>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13</v>
      </c>
      <c r="T220">
        <v>0</v>
      </c>
      <c r="U220">
        <v>16</v>
      </c>
      <c r="V220">
        <v>0</v>
      </c>
      <c r="W220">
        <v>16</v>
      </c>
      <c r="X220">
        <v>19</v>
      </c>
      <c r="Y220">
        <v>1</v>
      </c>
      <c r="Z220">
        <v>19</v>
      </c>
      <c r="AA220">
        <v>2</v>
      </c>
      <c r="AB220">
        <v>1.0859766280000001</v>
      </c>
      <c r="AC220">
        <v>1301</v>
      </c>
      <c r="AD220">
        <v>0</v>
      </c>
      <c r="AE220">
        <v>0</v>
      </c>
      <c r="AF220">
        <v>650.5</v>
      </c>
      <c r="AG220">
        <v>1301</v>
      </c>
      <c r="AH220">
        <v>0</v>
      </c>
      <c r="AI220">
        <v>68.473684210000002</v>
      </c>
      <c r="AJ220">
        <v>1301</v>
      </c>
      <c r="AK220">
        <v>68.473684210000002</v>
      </c>
      <c r="AL220">
        <v>200</v>
      </c>
    </row>
    <row r="221" spans="1:38" x14ac:dyDescent="0.25">
      <c r="A221">
        <v>5313040</v>
      </c>
      <c r="B221" t="s">
        <v>337</v>
      </c>
      <c r="C221" t="s">
        <v>373</v>
      </c>
      <c r="D221" t="s">
        <v>222</v>
      </c>
      <c r="E221">
        <v>8860</v>
      </c>
      <c r="F221">
        <v>6240</v>
      </c>
      <c r="G221">
        <v>3</v>
      </c>
      <c r="H221">
        <v>0</v>
      </c>
      <c r="I221">
        <v>0</v>
      </c>
      <c r="J221">
        <v>7</v>
      </c>
      <c r="K221">
        <v>1</v>
      </c>
      <c r="L221">
        <v>0</v>
      </c>
      <c r="M221">
        <v>10</v>
      </c>
      <c r="N221">
        <v>0</v>
      </c>
      <c r="O221">
        <v>17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</v>
      </c>
      <c r="V221">
        <v>0</v>
      </c>
      <c r="W221">
        <v>44</v>
      </c>
      <c r="X221">
        <v>8</v>
      </c>
      <c r="Y221">
        <v>0</v>
      </c>
      <c r="Z221">
        <v>12</v>
      </c>
      <c r="AA221">
        <v>1.9130434780000001</v>
      </c>
      <c r="AB221">
        <v>1.4198717949999999</v>
      </c>
      <c r="AC221">
        <v>2953.333333</v>
      </c>
      <c r="AD221">
        <v>0</v>
      </c>
      <c r="AE221">
        <v>0</v>
      </c>
      <c r="AF221">
        <v>1265.7142859999999</v>
      </c>
      <c r="AG221">
        <v>8860</v>
      </c>
      <c r="AH221">
        <v>0</v>
      </c>
      <c r="AI221">
        <v>1107.5</v>
      </c>
      <c r="AJ221">
        <v>0</v>
      </c>
      <c r="AK221">
        <v>738.33333330000005</v>
      </c>
      <c r="AL221">
        <v>191.30434779999999</v>
      </c>
    </row>
    <row r="222" spans="1:38" x14ac:dyDescent="0.25">
      <c r="A222">
        <v>5313041</v>
      </c>
      <c r="B222" t="s">
        <v>337</v>
      </c>
      <c r="C222" t="s">
        <v>373</v>
      </c>
      <c r="D222" t="s">
        <v>223</v>
      </c>
      <c r="E222">
        <v>5055</v>
      </c>
      <c r="F222">
        <v>3610</v>
      </c>
      <c r="G222">
        <v>1</v>
      </c>
      <c r="H222">
        <v>0</v>
      </c>
      <c r="I222">
        <v>0</v>
      </c>
      <c r="J222">
        <v>7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4</v>
      </c>
      <c r="V222">
        <v>0</v>
      </c>
      <c r="W222">
        <v>24</v>
      </c>
      <c r="X222">
        <v>8</v>
      </c>
      <c r="Y222">
        <v>3</v>
      </c>
      <c r="Z222">
        <v>41</v>
      </c>
      <c r="AA222">
        <v>2</v>
      </c>
      <c r="AB222">
        <v>1.400277008</v>
      </c>
      <c r="AC222">
        <v>5055</v>
      </c>
      <c r="AD222">
        <v>0</v>
      </c>
      <c r="AE222">
        <v>0</v>
      </c>
      <c r="AF222">
        <v>722.14285710000001</v>
      </c>
      <c r="AG222">
        <v>5055</v>
      </c>
      <c r="AH222">
        <v>0</v>
      </c>
      <c r="AI222">
        <v>631.875</v>
      </c>
      <c r="AJ222">
        <v>1685</v>
      </c>
      <c r="AK222">
        <v>123.2926829</v>
      </c>
      <c r="AL222">
        <v>200</v>
      </c>
    </row>
    <row r="223" spans="1:38" x14ac:dyDescent="0.25">
      <c r="A223">
        <v>5313042</v>
      </c>
      <c r="B223" t="s">
        <v>337</v>
      </c>
      <c r="C223" t="s">
        <v>373</v>
      </c>
      <c r="D223" t="s">
        <v>224</v>
      </c>
      <c r="E223">
        <v>3908</v>
      </c>
      <c r="F223">
        <v>3213</v>
      </c>
      <c r="G223">
        <v>1</v>
      </c>
      <c r="H223">
        <v>0</v>
      </c>
      <c r="I223">
        <v>0</v>
      </c>
      <c r="J223">
        <v>7</v>
      </c>
      <c r="K223">
        <v>2</v>
      </c>
      <c r="L223">
        <v>0</v>
      </c>
      <c r="M223">
        <v>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22</v>
      </c>
      <c r="X223">
        <v>5</v>
      </c>
      <c r="Y223">
        <v>0</v>
      </c>
      <c r="Z223">
        <v>18</v>
      </c>
      <c r="AA223">
        <v>2</v>
      </c>
      <c r="AB223">
        <v>1.2163087459999999</v>
      </c>
      <c r="AC223">
        <v>3908</v>
      </c>
      <c r="AD223">
        <v>0</v>
      </c>
      <c r="AE223">
        <v>0</v>
      </c>
      <c r="AF223">
        <v>558.2857143</v>
      </c>
      <c r="AG223">
        <v>1954</v>
      </c>
      <c r="AH223">
        <v>0</v>
      </c>
      <c r="AI223">
        <v>781.6</v>
      </c>
      <c r="AJ223">
        <v>0</v>
      </c>
      <c r="AK223">
        <v>217.11111109999999</v>
      </c>
      <c r="AL223">
        <v>200</v>
      </c>
    </row>
    <row r="224" spans="1:38" x14ac:dyDescent="0.25">
      <c r="A224">
        <v>5313110</v>
      </c>
      <c r="B224" t="s">
        <v>337</v>
      </c>
      <c r="C224" t="s">
        <v>373</v>
      </c>
      <c r="D224" t="s">
        <v>225</v>
      </c>
      <c r="E224">
        <v>14608</v>
      </c>
      <c r="F224">
        <v>14608</v>
      </c>
      <c r="G224">
        <v>27</v>
      </c>
      <c r="H224">
        <v>4</v>
      </c>
      <c r="I224">
        <v>1</v>
      </c>
      <c r="J224">
        <v>10</v>
      </c>
      <c r="K224">
        <v>4</v>
      </c>
      <c r="L224">
        <v>20</v>
      </c>
      <c r="M224">
        <v>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40</v>
      </c>
      <c r="X224">
        <v>0</v>
      </c>
      <c r="Y224">
        <v>0</v>
      </c>
      <c r="Z224">
        <v>12</v>
      </c>
      <c r="AA224">
        <v>2</v>
      </c>
      <c r="AB224">
        <v>1</v>
      </c>
      <c r="AC224">
        <v>541.03703700000005</v>
      </c>
      <c r="AD224">
        <v>3652</v>
      </c>
      <c r="AE224">
        <v>14608</v>
      </c>
      <c r="AF224">
        <v>1460.8</v>
      </c>
      <c r="AG224">
        <v>3652</v>
      </c>
      <c r="AH224">
        <v>730.4</v>
      </c>
      <c r="AI224">
        <v>0</v>
      </c>
      <c r="AJ224">
        <v>0</v>
      </c>
      <c r="AK224">
        <v>1217.333333</v>
      </c>
      <c r="AL224">
        <v>200</v>
      </c>
    </row>
    <row r="225" spans="1:38" x14ac:dyDescent="0.25">
      <c r="A225">
        <v>5313120</v>
      </c>
      <c r="B225" t="s">
        <v>337</v>
      </c>
      <c r="C225" t="s">
        <v>373</v>
      </c>
      <c r="D225" t="s">
        <v>226</v>
      </c>
      <c r="E225">
        <v>10602</v>
      </c>
      <c r="F225">
        <v>10314</v>
      </c>
      <c r="G225">
        <v>4</v>
      </c>
      <c r="H225">
        <v>0</v>
      </c>
      <c r="I225">
        <v>1</v>
      </c>
      <c r="J225">
        <v>5</v>
      </c>
      <c r="K225">
        <v>1</v>
      </c>
      <c r="L225">
        <v>0</v>
      </c>
      <c r="M225">
        <v>3</v>
      </c>
      <c r="N225">
        <v>0</v>
      </c>
      <c r="O225">
        <v>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36</v>
      </c>
      <c r="X225">
        <v>9</v>
      </c>
      <c r="Y225">
        <v>0</v>
      </c>
      <c r="Z225">
        <v>6</v>
      </c>
      <c r="AA225">
        <v>1.8947368419999999</v>
      </c>
      <c r="AB225">
        <v>1.0279232110000001</v>
      </c>
      <c r="AC225">
        <v>2650.5</v>
      </c>
      <c r="AD225">
        <v>0</v>
      </c>
      <c r="AE225">
        <v>10602</v>
      </c>
      <c r="AF225">
        <v>2120.4</v>
      </c>
      <c r="AG225">
        <v>10602</v>
      </c>
      <c r="AH225">
        <v>0</v>
      </c>
      <c r="AI225">
        <v>1178</v>
      </c>
      <c r="AJ225">
        <v>0</v>
      </c>
      <c r="AK225">
        <v>1767</v>
      </c>
      <c r="AL225">
        <v>189.47368420000001</v>
      </c>
    </row>
    <row r="226" spans="1:38" x14ac:dyDescent="0.25">
      <c r="A226">
        <v>5313121</v>
      </c>
      <c r="B226" t="s">
        <v>337</v>
      </c>
      <c r="C226" t="s">
        <v>373</v>
      </c>
      <c r="D226" t="s">
        <v>227</v>
      </c>
      <c r="E226">
        <v>7101</v>
      </c>
      <c r="F226">
        <v>6869</v>
      </c>
      <c r="G226">
        <v>1</v>
      </c>
      <c r="H226">
        <v>0</v>
      </c>
      <c r="I226">
        <v>0</v>
      </c>
      <c r="J226">
        <v>9</v>
      </c>
      <c r="K226">
        <v>0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7</v>
      </c>
      <c r="V226">
        <v>0</v>
      </c>
      <c r="W226">
        <v>31</v>
      </c>
      <c r="X226">
        <v>12</v>
      </c>
      <c r="Y226">
        <v>0</v>
      </c>
      <c r="Z226">
        <v>1</v>
      </c>
      <c r="AA226">
        <v>1.8235294120000001</v>
      </c>
      <c r="AB226">
        <v>1.033774931</v>
      </c>
      <c r="AC226">
        <v>7101</v>
      </c>
      <c r="AD226">
        <v>0</v>
      </c>
      <c r="AE226">
        <v>0</v>
      </c>
      <c r="AF226">
        <v>789</v>
      </c>
      <c r="AG226">
        <v>0</v>
      </c>
      <c r="AH226">
        <v>0</v>
      </c>
      <c r="AI226">
        <v>591.75</v>
      </c>
      <c r="AJ226">
        <v>0</v>
      </c>
      <c r="AK226">
        <v>7101</v>
      </c>
      <c r="AL226">
        <v>182.3529412</v>
      </c>
    </row>
    <row r="227" spans="1:38" x14ac:dyDescent="0.25">
      <c r="A227">
        <v>5313122</v>
      </c>
      <c r="B227" t="s">
        <v>337</v>
      </c>
      <c r="C227" t="s">
        <v>373</v>
      </c>
      <c r="D227" t="s">
        <v>228</v>
      </c>
      <c r="E227">
        <v>3328</v>
      </c>
      <c r="F227">
        <v>2274</v>
      </c>
      <c r="G227">
        <v>2</v>
      </c>
      <c r="H227">
        <v>0</v>
      </c>
      <c r="I227">
        <v>0</v>
      </c>
      <c r="J227">
        <v>5</v>
      </c>
      <c r="K227">
        <v>2</v>
      </c>
      <c r="L227">
        <v>0</v>
      </c>
      <c r="M227">
        <v>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12</v>
      </c>
      <c r="V227">
        <v>0</v>
      </c>
      <c r="W227">
        <v>20</v>
      </c>
      <c r="X227">
        <v>30</v>
      </c>
      <c r="Y227">
        <v>0</v>
      </c>
      <c r="Z227">
        <v>7</v>
      </c>
      <c r="AA227">
        <v>2</v>
      </c>
      <c r="AB227">
        <v>1.46350044</v>
      </c>
      <c r="AC227">
        <v>1664</v>
      </c>
      <c r="AD227">
        <v>0</v>
      </c>
      <c r="AE227">
        <v>0</v>
      </c>
      <c r="AF227">
        <v>665.6</v>
      </c>
      <c r="AG227">
        <v>1664</v>
      </c>
      <c r="AH227">
        <v>0</v>
      </c>
      <c r="AI227">
        <v>110.9333333</v>
      </c>
      <c r="AJ227">
        <v>0</v>
      </c>
      <c r="AK227">
        <v>475.42857140000001</v>
      </c>
      <c r="AL227">
        <v>200</v>
      </c>
    </row>
    <row r="228" spans="1:38" x14ac:dyDescent="0.25">
      <c r="A228">
        <v>5313123</v>
      </c>
      <c r="B228" t="s">
        <v>337</v>
      </c>
      <c r="C228" t="s">
        <v>373</v>
      </c>
      <c r="D228" t="s">
        <v>229</v>
      </c>
      <c r="E228">
        <v>5915</v>
      </c>
      <c r="F228">
        <v>2906</v>
      </c>
      <c r="G228">
        <v>2</v>
      </c>
      <c r="H228">
        <v>0</v>
      </c>
      <c r="I228">
        <v>0</v>
      </c>
      <c r="J228">
        <v>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24</v>
      </c>
      <c r="X228">
        <v>2</v>
      </c>
      <c r="Y228">
        <v>0</v>
      </c>
      <c r="Z228">
        <v>1</v>
      </c>
      <c r="AA228">
        <v>2</v>
      </c>
      <c r="AB228">
        <v>2.0354439090000001</v>
      </c>
      <c r="AC228">
        <v>2957.5</v>
      </c>
      <c r="AD228">
        <v>0</v>
      </c>
      <c r="AE228">
        <v>0</v>
      </c>
      <c r="AF228">
        <v>657.22222220000003</v>
      </c>
      <c r="AG228">
        <v>0</v>
      </c>
      <c r="AH228">
        <v>0</v>
      </c>
      <c r="AI228">
        <v>2957.5</v>
      </c>
      <c r="AJ228">
        <v>0</v>
      </c>
      <c r="AK228">
        <v>5915</v>
      </c>
      <c r="AL228">
        <v>200</v>
      </c>
    </row>
    <row r="229" spans="1:38" x14ac:dyDescent="0.25">
      <c r="A229">
        <v>5313130</v>
      </c>
      <c r="B229" t="s">
        <v>337</v>
      </c>
      <c r="C229" t="s">
        <v>373</v>
      </c>
      <c r="D229" t="s">
        <v>230</v>
      </c>
      <c r="E229">
        <v>6815</v>
      </c>
      <c r="F229">
        <v>4738</v>
      </c>
      <c r="G229">
        <v>1</v>
      </c>
      <c r="H229">
        <v>0</v>
      </c>
      <c r="I229">
        <v>0</v>
      </c>
      <c r="J229">
        <v>9</v>
      </c>
      <c r="K229">
        <v>2</v>
      </c>
      <c r="L229">
        <v>1</v>
      </c>
      <c r="M229">
        <v>17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7</v>
      </c>
      <c r="V229">
        <v>0</v>
      </c>
      <c r="W229">
        <v>33</v>
      </c>
      <c r="X229">
        <v>0</v>
      </c>
      <c r="Y229">
        <v>1</v>
      </c>
      <c r="Z229">
        <v>26</v>
      </c>
      <c r="AA229">
        <v>1.9411764709999999</v>
      </c>
      <c r="AB229">
        <v>1.438370621</v>
      </c>
      <c r="AC229">
        <v>6815</v>
      </c>
      <c r="AD229">
        <v>0</v>
      </c>
      <c r="AE229">
        <v>0</v>
      </c>
      <c r="AF229">
        <v>757.22222220000003</v>
      </c>
      <c r="AG229">
        <v>3407.5</v>
      </c>
      <c r="AH229">
        <v>6815</v>
      </c>
      <c r="AI229">
        <v>0</v>
      </c>
      <c r="AJ229">
        <v>6815</v>
      </c>
      <c r="AK229">
        <v>262.11538460000003</v>
      </c>
      <c r="AL229">
        <v>194.1176471</v>
      </c>
    </row>
    <row r="230" spans="1:38" x14ac:dyDescent="0.25">
      <c r="A230">
        <v>5313131</v>
      </c>
      <c r="B230" t="s">
        <v>337</v>
      </c>
      <c r="C230" t="s">
        <v>373</v>
      </c>
      <c r="D230" t="s">
        <v>231</v>
      </c>
      <c r="E230">
        <v>3850</v>
      </c>
      <c r="F230">
        <v>2870</v>
      </c>
      <c r="G230">
        <v>1</v>
      </c>
      <c r="H230">
        <v>0</v>
      </c>
      <c r="I230">
        <v>0</v>
      </c>
      <c r="J230">
        <v>7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20</v>
      </c>
      <c r="X230">
        <v>0</v>
      </c>
      <c r="Y230">
        <v>0</v>
      </c>
      <c r="Z230">
        <v>22</v>
      </c>
      <c r="AA230">
        <v>2</v>
      </c>
      <c r="AB230">
        <v>1.341463415</v>
      </c>
      <c r="AC230">
        <v>3850</v>
      </c>
      <c r="AD230">
        <v>0</v>
      </c>
      <c r="AE230">
        <v>0</v>
      </c>
      <c r="AF230">
        <v>550</v>
      </c>
      <c r="AG230">
        <v>3850</v>
      </c>
      <c r="AH230">
        <v>0</v>
      </c>
      <c r="AI230">
        <v>0</v>
      </c>
      <c r="AJ230">
        <v>0</v>
      </c>
      <c r="AK230">
        <v>175</v>
      </c>
      <c r="AL230">
        <v>200</v>
      </c>
    </row>
    <row r="231" spans="1:38" x14ac:dyDescent="0.25">
      <c r="A231">
        <v>5313140</v>
      </c>
      <c r="B231" t="s">
        <v>337</v>
      </c>
      <c r="C231" t="s">
        <v>373</v>
      </c>
      <c r="D231" t="s">
        <v>232</v>
      </c>
      <c r="E231">
        <v>5120</v>
      </c>
      <c r="F231">
        <v>3895</v>
      </c>
      <c r="G231">
        <v>3</v>
      </c>
      <c r="H231">
        <v>0</v>
      </c>
      <c r="I231">
        <v>0</v>
      </c>
      <c r="J231">
        <v>5</v>
      </c>
      <c r="K231">
        <v>3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17</v>
      </c>
      <c r="X231">
        <v>0</v>
      </c>
      <c r="Y231">
        <v>0</v>
      </c>
      <c r="Z231">
        <v>0</v>
      </c>
      <c r="AA231">
        <v>1.7</v>
      </c>
      <c r="AB231">
        <v>1.3145057769999999</v>
      </c>
      <c r="AC231">
        <v>1706.666667</v>
      </c>
      <c r="AD231">
        <v>0</v>
      </c>
      <c r="AE231">
        <v>0</v>
      </c>
      <c r="AF231">
        <v>1024</v>
      </c>
      <c r="AG231">
        <v>1706.666667</v>
      </c>
      <c r="AH231">
        <v>2560</v>
      </c>
      <c r="AI231">
        <v>0</v>
      </c>
      <c r="AJ231">
        <v>0</v>
      </c>
      <c r="AK231">
        <v>0</v>
      </c>
      <c r="AL231">
        <v>170</v>
      </c>
    </row>
    <row r="232" spans="1:38" x14ac:dyDescent="0.25">
      <c r="A232">
        <v>5313141</v>
      </c>
      <c r="B232" t="s">
        <v>337</v>
      </c>
      <c r="C232" t="s">
        <v>373</v>
      </c>
      <c r="D232" t="s">
        <v>233</v>
      </c>
      <c r="E232">
        <v>3633</v>
      </c>
      <c r="F232">
        <v>2270</v>
      </c>
      <c r="G232">
        <v>1</v>
      </c>
      <c r="H232">
        <v>0</v>
      </c>
      <c r="I232">
        <v>0</v>
      </c>
      <c r="J232">
        <v>8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20</v>
      </c>
      <c r="X232">
        <v>2</v>
      </c>
      <c r="Y232">
        <v>1</v>
      </c>
      <c r="Z232">
        <v>3</v>
      </c>
      <c r="AA232">
        <v>2</v>
      </c>
      <c r="AB232">
        <v>1.6004405289999999</v>
      </c>
      <c r="AC232">
        <v>3633</v>
      </c>
      <c r="AD232">
        <v>0</v>
      </c>
      <c r="AE232">
        <v>0</v>
      </c>
      <c r="AF232">
        <v>454.125</v>
      </c>
      <c r="AG232">
        <v>3633</v>
      </c>
      <c r="AH232">
        <v>0</v>
      </c>
      <c r="AI232">
        <v>1816.5</v>
      </c>
      <c r="AJ232">
        <v>3633</v>
      </c>
      <c r="AK232">
        <v>1211</v>
      </c>
      <c r="AL232">
        <v>200</v>
      </c>
    </row>
    <row r="233" spans="1:38" x14ac:dyDescent="0.25">
      <c r="A233">
        <v>5314010</v>
      </c>
      <c r="B233" t="s">
        <v>337</v>
      </c>
      <c r="C233" t="s">
        <v>374</v>
      </c>
      <c r="D233" t="s">
        <v>234</v>
      </c>
      <c r="E233">
        <v>5808</v>
      </c>
      <c r="F233">
        <v>3554</v>
      </c>
      <c r="G233">
        <v>2</v>
      </c>
      <c r="H233">
        <v>0</v>
      </c>
      <c r="I233">
        <v>0</v>
      </c>
      <c r="J233">
        <v>18</v>
      </c>
      <c r="K233">
        <v>5</v>
      </c>
      <c r="L233">
        <v>0</v>
      </c>
      <c r="M233">
        <v>2</v>
      </c>
      <c r="N233">
        <v>0</v>
      </c>
      <c r="O233">
        <v>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22</v>
      </c>
      <c r="V233">
        <v>0</v>
      </c>
      <c r="W233">
        <v>36</v>
      </c>
      <c r="X233">
        <v>79</v>
      </c>
      <c r="Y233">
        <v>49</v>
      </c>
      <c r="Z233">
        <v>29</v>
      </c>
      <c r="AA233">
        <v>1.8947368419999999</v>
      </c>
      <c r="AB233">
        <v>1.6342149690000001</v>
      </c>
      <c r="AC233">
        <v>2904</v>
      </c>
      <c r="AD233">
        <v>0</v>
      </c>
      <c r="AE233">
        <v>0</v>
      </c>
      <c r="AF233">
        <v>322.66666670000001</v>
      </c>
      <c r="AG233">
        <v>1161.5999999999999</v>
      </c>
      <c r="AH233">
        <v>0</v>
      </c>
      <c r="AI233">
        <v>73.518987339999995</v>
      </c>
      <c r="AJ233">
        <v>118.53061219999999</v>
      </c>
      <c r="AK233">
        <v>200.27586210000001</v>
      </c>
      <c r="AL233">
        <v>189.47368420000001</v>
      </c>
    </row>
    <row r="234" spans="1:38" x14ac:dyDescent="0.25">
      <c r="A234">
        <v>5314020</v>
      </c>
      <c r="B234" t="s">
        <v>337</v>
      </c>
      <c r="C234" t="s">
        <v>374</v>
      </c>
      <c r="D234" t="s">
        <v>235</v>
      </c>
      <c r="E234">
        <v>7154</v>
      </c>
      <c r="F234">
        <v>5194</v>
      </c>
      <c r="G234">
        <v>4</v>
      </c>
      <c r="H234">
        <v>0</v>
      </c>
      <c r="I234">
        <v>0</v>
      </c>
      <c r="J234">
        <v>13</v>
      </c>
      <c r="K234">
        <v>3</v>
      </c>
      <c r="L234">
        <v>1</v>
      </c>
      <c r="M234">
        <v>2</v>
      </c>
      <c r="N234">
        <v>0</v>
      </c>
      <c r="O234">
        <v>5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19</v>
      </c>
      <c r="V234">
        <v>0</v>
      </c>
      <c r="W234">
        <v>43</v>
      </c>
      <c r="X234">
        <v>72</v>
      </c>
      <c r="Y234">
        <v>59</v>
      </c>
      <c r="Z234">
        <v>60</v>
      </c>
      <c r="AA234">
        <v>1.9545454550000001</v>
      </c>
      <c r="AB234">
        <v>1.3773584910000001</v>
      </c>
      <c r="AC234">
        <v>1788.5</v>
      </c>
      <c r="AD234">
        <v>0</v>
      </c>
      <c r="AE234">
        <v>0</v>
      </c>
      <c r="AF234">
        <v>550.30769229999999</v>
      </c>
      <c r="AG234">
        <v>2384.666667</v>
      </c>
      <c r="AH234">
        <v>7154</v>
      </c>
      <c r="AI234">
        <v>99.361111109999996</v>
      </c>
      <c r="AJ234">
        <v>121.2542373</v>
      </c>
      <c r="AK234">
        <v>119.2333333</v>
      </c>
      <c r="AL234">
        <v>195.45454549999999</v>
      </c>
    </row>
    <row r="235" spans="1:38" x14ac:dyDescent="0.25">
      <c r="A235">
        <v>5314030</v>
      </c>
      <c r="B235" t="s">
        <v>337</v>
      </c>
      <c r="C235" t="s">
        <v>374</v>
      </c>
      <c r="D235" t="s">
        <v>236</v>
      </c>
      <c r="E235">
        <v>7489</v>
      </c>
      <c r="F235">
        <v>6560</v>
      </c>
      <c r="G235">
        <v>6</v>
      </c>
      <c r="H235">
        <v>1</v>
      </c>
      <c r="I235">
        <v>1</v>
      </c>
      <c r="J235">
        <v>15</v>
      </c>
      <c r="K235">
        <v>2</v>
      </c>
      <c r="L235">
        <v>5</v>
      </c>
      <c r="M235">
        <v>22</v>
      </c>
      <c r="N235">
        <v>0</v>
      </c>
      <c r="O235">
        <v>10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15</v>
      </c>
      <c r="V235">
        <v>0</v>
      </c>
      <c r="W235">
        <v>35</v>
      </c>
      <c r="X235">
        <v>45</v>
      </c>
      <c r="Y235">
        <v>43</v>
      </c>
      <c r="Z235">
        <v>18</v>
      </c>
      <c r="AA235">
        <v>1.9444444439999999</v>
      </c>
      <c r="AB235">
        <v>1.1416158540000001</v>
      </c>
      <c r="AC235">
        <v>1248.166667</v>
      </c>
      <c r="AD235">
        <v>7489</v>
      </c>
      <c r="AE235">
        <v>7489</v>
      </c>
      <c r="AF235">
        <v>499.26666669999997</v>
      </c>
      <c r="AG235">
        <v>3744.5</v>
      </c>
      <c r="AH235">
        <v>1497.8</v>
      </c>
      <c r="AI235">
        <v>166.42222219999999</v>
      </c>
      <c r="AJ235">
        <v>174.16279069999999</v>
      </c>
      <c r="AK235">
        <v>416.05555559999999</v>
      </c>
      <c r="AL235">
        <v>194.44444440000001</v>
      </c>
    </row>
    <row r="236" spans="1:38" x14ac:dyDescent="0.25">
      <c r="A236">
        <v>5314040</v>
      </c>
      <c r="B236" t="s">
        <v>337</v>
      </c>
      <c r="C236" t="s">
        <v>374</v>
      </c>
      <c r="D236" t="s">
        <v>237</v>
      </c>
      <c r="E236">
        <v>2464</v>
      </c>
      <c r="F236">
        <v>2018</v>
      </c>
      <c r="G236">
        <v>1</v>
      </c>
      <c r="H236">
        <v>0</v>
      </c>
      <c r="I236">
        <v>0</v>
      </c>
      <c r="J236">
        <v>7</v>
      </c>
      <c r="K236">
        <v>2</v>
      </c>
      <c r="L236">
        <v>0</v>
      </c>
      <c r="M236">
        <v>2</v>
      </c>
      <c r="N236">
        <v>0</v>
      </c>
      <c r="O236">
        <v>6</v>
      </c>
      <c r="P236">
        <v>0</v>
      </c>
      <c r="Q236">
        <v>3</v>
      </c>
      <c r="R236">
        <v>0</v>
      </c>
      <c r="S236">
        <v>1</v>
      </c>
      <c r="T236">
        <v>0</v>
      </c>
      <c r="U236">
        <v>6</v>
      </c>
      <c r="V236">
        <v>0</v>
      </c>
      <c r="W236">
        <v>16</v>
      </c>
      <c r="X236">
        <v>28</v>
      </c>
      <c r="Y236">
        <v>19</v>
      </c>
      <c r="Z236">
        <v>0</v>
      </c>
      <c r="AA236">
        <v>2</v>
      </c>
      <c r="AB236">
        <v>1.221010902</v>
      </c>
      <c r="AC236">
        <v>2464</v>
      </c>
      <c r="AD236">
        <v>0</v>
      </c>
      <c r="AE236">
        <v>0</v>
      </c>
      <c r="AF236">
        <v>352</v>
      </c>
      <c r="AG236">
        <v>1232</v>
      </c>
      <c r="AH236">
        <v>0</v>
      </c>
      <c r="AI236">
        <v>88</v>
      </c>
      <c r="AJ236">
        <v>129.68421050000001</v>
      </c>
      <c r="AK236">
        <v>0</v>
      </c>
      <c r="AL236">
        <v>200</v>
      </c>
    </row>
    <row r="237" spans="1:38" x14ac:dyDescent="0.25">
      <c r="A237">
        <v>5314041</v>
      </c>
      <c r="B237" t="s">
        <v>337</v>
      </c>
      <c r="C237" t="s">
        <v>374</v>
      </c>
      <c r="D237" t="s">
        <v>238</v>
      </c>
      <c r="E237">
        <v>1560</v>
      </c>
      <c r="F237">
        <v>1163</v>
      </c>
      <c r="G237">
        <v>1</v>
      </c>
      <c r="H237">
        <v>0</v>
      </c>
      <c r="I237">
        <v>0</v>
      </c>
      <c r="J237">
        <v>6</v>
      </c>
      <c r="K237">
        <v>1</v>
      </c>
      <c r="L237">
        <v>0</v>
      </c>
      <c r="M237">
        <v>0</v>
      </c>
      <c r="N237">
        <v>0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14</v>
      </c>
      <c r="X237">
        <v>12</v>
      </c>
      <c r="Y237">
        <v>18</v>
      </c>
      <c r="Z237">
        <v>14</v>
      </c>
      <c r="AA237">
        <v>2</v>
      </c>
      <c r="AB237">
        <v>1.341358555</v>
      </c>
      <c r="AC237">
        <v>1560</v>
      </c>
      <c r="AD237">
        <v>0</v>
      </c>
      <c r="AE237">
        <v>0</v>
      </c>
      <c r="AF237">
        <v>260</v>
      </c>
      <c r="AG237">
        <v>1560</v>
      </c>
      <c r="AH237">
        <v>0</v>
      </c>
      <c r="AI237">
        <v>130</v>
      </c>
      <c r="AJ237">
        <v>86.666666669999998</v>
      </c>
      <c r="AK237">
        <v>111.4285714</v>
      </c>
      <c r="AL237">
        <v>200</v>
      </c>
    </row>
    <row r="238" spans="1:38" x14ac:dyDescent="0.25">
      <c r="A238">
        <v>5314050</v>
      </c>
      <c r="B238" t="s">
        <v>337</v>
      </c>
      <c r="C238" t="s">
        <v>374</v>
      </c>
      <c r="D238" t="s">
        <v>239</v>
      </c>
      <c r="E238">
        <v>3890</v>
      </c>
      <c r="F238">
        <v>2787</v>
      </c>
      <c r="G238">
        <v>2</v>
      </c>
      <c r="H238">
        <v>0</v>
      </c>
      <c r="I238">
        <v>0</v>
      </c>
      <c r="J238">
        <v>13</v>
      </c>
      <c r="K238">
        <v>4</v>
      </c>
      <c r="L238">
        <v>0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7</v>
      </c>
      <c r="V238">
        <v>0</v>
      </c>
      <c r="W238">
        <v>30</v>
      </c>
      <c r="X238">
        <v>37</v>
      </c>
      <c r="Y238">
        <v>42</v>
      </c>
      <c r="Z238">
        <v>11</v>
      </c>
      <c r="AA238">
        <v>2</v>
      </c>
      <c r="AB238">
        <v>1.3957660569999999</v>
      </c>
      <c r="AC238">
        <v>1945</v>
      </c>
      <c r="AD238">
        <v>0</v>
      </c>
      <c r="AE238">
        <v>0</v>
      </c>
      <c r="AF238">
        <v>299.2307692</v>
      </c>
      <c r="AG238">
        <v>972.5</v>
      </c>
      <c r="AH238">
        <v>0</v>
      </c>
      <c r="AI238">
        <v>105.1351351</v>
      </c>
      <c r="AJ238">
        <v>92.619047620000003</v>
      </c>
      <c r="AK238">
        <v>353.63636359999998</v>
      </c>
      <c r="AL238">
        <v>200</v>
      </c>
    </row>
    <row r="239" spans="1:38" x14ac:dyDescent="0.25">
      <c r="A239">
        <v>5314060</v>
      </c>
      <c r="B239" t="s">
        <v>337</v>
      </c>
      <c r="C239" t="s">
        <v>374</v>
      </c>
      <c r="D239" t="s">
        <v>240</v>
      </c>
      <c r="E239">
        <v>3762</v>
      </c>
      <c r="F239">
        <v>3222</v>
      </c>
      <c r="G239">
        <v>4</v>
      </c>
      <c r="H239">
        <v>0</v>
      </c>
      <c r="I239">
        <v>0</v>
      </c>
      <c r="J239">
        <v>9</v>
      </c>
      <c r="K239">
        <v>3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</v>
      </c>
      <c r="V239">
        <v>0</v>
      </c>
      <c r="W239">
        <v>21</v>
      </c>
      <c r="X239">
        <v>28</v>
      </c>
      <c r="Y239">
        <v>26</v>
      </c>
      <c r="Z239">
        <v>24</v>
      </c>
      <c r="AA239">
        <v>1.9090909089999999</v>
      </c>
      <c r="AB239">
        <v>1.167597765</v>
      </c>
      <c r="AC239">
        <v>940.5</v>
      </c>
      <c r="AD239">
        <v>0</v>
      </c>
      <c r="AE239">
        <v>0</v>
      </c>
      <c r="AF239">
        <v>418</v>
      </c>
      <c r="AG239">
        <v>1254</v>
      </c>
      <c r="AH239">
        <v>0</v>
      </c>
      <c r="AI239">
        <v>134.35714290000001</v>
      </c>
      <c r="AJ239">
        <v>144.69230769999999</v>
      </c>
      <c r="AK239">
        <v>156.75</v>
      </c>
      <c r="AL239">
        <v>190.9090909</v>
      </c>
    </row>
    <row r="240" spans="1:38" x14ac:dyDescent="0.25">
      <c r="A240">
        <v>5314061</v>
      </c>
      <c r="B240" t="s">
        <v>337</v>
      </c>
      <c r="C240" t="s">
        <v>374</v>
      </c>
      <c r="D240" t="s">
        <v>241</v>
      </c>
      <c r="E240">
        <v>1437</v>
      </c>
      <c r="F240">
        <v>425</v>
      </c>
      <c r="G240">
        <v>0</v>
      </c>
      <c r="H240">
        <v>0</v>
      </c>
      <c r="I240">
        <v>0</v>
      </c>
      <c r="J240">
        <v>6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6</v>
      </c>
      <c r="V240">
        <v>0</v>
      </c>
      <c r="W240">
        <v>13</v>
      </c>
      <c r="X240">
        <v>8</v>
      </c>
      <c r="Y240">
        <v>21</v>
      </c>
      <c r="Z240">
        <v>20</v>
      </c>
      <c r="AA240">
        <v>1.8571428569999999</v>
      </c>
      <c r="AB240">
        <v>3.3811764709999999</v>
      </c>
      <c r="AC240">
        <v>0</v>
      </c>
      <c r="AD240">
        <v>0</v>
      </c>
      <c r="AE240">
        <v>0</v>
      </c>
      <c r="AF240">
        <v>239.5</v>
      </c>
      <c r="AG240">
        <v>718.5</v>
      </c>
      <c r="AH240">
        <v>0</v>
      </c>
      <c r="AI240">
        <v>179.625</v>
      </c>
      <c r="AJ240">
        <v>68.428571430000005</v>
      </c>
      <c r="AK240">
        <v>71.849999999999994</v>
      </c>
      <c r="AL240">
        <v>185.7142857</v>
      </c>
    </row>
    <row r="241" spans="1:38" x14ac:dyDescent="0.25">
      <c r="A241">
        <v>5314070</v>
      </c>
      <c r="B241" t="s">
        <v>337</v>
      </c>
      <c r="C241" t="s">
        <v>374</v>
      </c>
      <c r="D241" t="s">
        <v>242</v>
      </c>
      <c r="E241">
        <v>2194</v>
      </c>
      <c r="F241">
        <v>1700</v>
      </c>
      <c r="G241">
        <v>2</v>
      </c>
      <c r="H241">
        <v>0</v>
      </c>
      <c r="I241">
        <v>0</v>
      </c>
      <c r="J241">
        <v>7</v>
      </c>
      <c r="K241">
        <v>2</v>
      </c>
      <c r="L241">
        <v>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12</v>
      </c>
      <c r="X241">
        <v>17</v>
      </c>
      <c r="Y241">
        <v>21</v>
      </c>
      <c r="Z241">
        <v>3</v>
      </c>
      <c r="AA241">
        <v>1.7142857140000001</v>
      </c>
      <c r="AB241">
        <v>1.290588235</v>
      </c>
      <c r="AC241">
        <v>1097</v>
      </c>
      <c r="AD241">
        <v>0</v>
      </c>
      <c r="AE241">
        <v>0</v>
      </c>
      <c r="AF241">
        <v>313.42857140000001</v>
      </c>
      <c r="AG241">
        <v>1097</v>
      </c>
      <c r="AH241">
        <v>548.5</v>
      </c>
      <c r="AI241">
        <v>129.05882349999999</v>
      </c>
      <c r="AJ241">
        <v>104.4761905</v>
      </c>
      <c r="AK241">
        <v>731.33333330000005</v>
      </c>
      <c r="AL241">
        <v>171.42857140000001</v>
      </c>
    </row>
    <row r="242" spans="1:38" x14ac:dyDescent="0.25">
      <c r="A242">
        <v>5314071</v>
      </c>
      <c r="B242" t="s">
        <v>337</v>
      </c>
      <c r="C242" t="s">
        <v>374</v>
      </c>
      <c r="D242" t="s">
        <v>243</v>
      </c>
      <c r="E242">
        <v>1002</v>
      </c>
      <c r="F242">
        <v>852</v>
      </c>
      <c r="G242">
        <v>2</v>
      </c>
      <c r="H242">
        <v>0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</v>
      </c>
      <c r="X242">
        <v>3</v>
      </c>
      <c r="Y242">
        <v>15</v>
      </c>
      <c r="Z242">
        <v>12</v>
      </c>
      <c r="AA242">
        <v>2</v>
      </c>
      <c r="AB242">
        <v>1.176056338</v>
      </c>
      <c r="AC242">
        <v>501</v>
      </c>
      <c r="AD242">
        <v>0</v>
      </c>
      <c r="AE242">
        <v>0</v>
      </c>
      <c r="AF242">
        <v>501</v>
      </c>
      <c r="AG242">
        <v>0</v>
      </c>
      <c r="AH242">
        <v>0</v>
      </c>
      <c r="AI242">
        <v>334</v>
      </c>
      <c r="AJ242">
        <v>66.8</v>
      </c>
      <c r="AK242">
        <v>83.5</v>
      </c>
      <c r="AL242">
        <v>200</v>
      </c>
    </row>
    <row r="243" spans="1:38" x14ac:dyDescent="0.25">
      <c r="A243">
        <v>5315010</v>
      </c>
      <c r="B243" t="s">
        <v>337</v>
      </c>
      <c r="C243" t="s">
        <v>375</v>
      </c>
      <c r="D243" t="s">
        <v>244</v>
      </c>
      <c r="E243">
        <v>11936</v>
      </c>
      <c r="F243">
        <v>10888</v>
      </c>
      <c r="G243">
        <v>13</v>
      </c>
      <c r="H243">
        <v>1</v>
      </c>
      <c r="I243">
        <v>2</v>
      </c>
      <c r="J243">
        <v>10</v>
      </c>
      <c r="K243">
        <v>6</v>
      </c>
      <c r="L243">
        <v>15</v>
      </c>
      <c r="M243">
        <v>2</v>
      </c>
      <c r="N243">
        <v>0</v>
      </c>
      <c r="O243">
        <v>12</v>
      </c>
      <c r="P243">
        <v>1</v>
      </c>
      <c r="Q243">
        <v>4</v>
      </c>
      <c r="R243">
        <v>0</v>
      </c>
      <c r="S243">
        <v>2</v>
      </c>
      <c r="T243">
        <v>0</v>
      </c>
      <c r="U243">
        <v>16</v>
      </c>
      <c r="V243">
        <v>0</v>
      </c>
      <c r="W243">
        <v>35</v>
      </c>
      <c r="X243">
        <v>5</v>
      </c>
      <c r="Y243">
        <v>2</v>
      </c>
      <c r="Z243">
        <v>47</v>
      </c>
      <c r="AA243">
        <v>1.8421052630000001</v>
      </c>
      <c r="AB243">
        <v>1.0962527550000001</v>
      </c>
      <c r="AC243">
        <v>918.15384619999998</v>
      </c>
      <c r="AD243">
        <v>11936</v>
      </c>
      <c r="AE243">
        <v>5968</v>
      </c>
      <c r="AF243">
        <v>1193.5999999999999</v>
      </c>
      <c r="AG243">
        <v>1989.333333</v>
      </c>
      <c r="AH243">
        <v>795.73333330000003</v>
      </c>
      <c r="AI243">
        <v>2387.1999999999998</v>
      </c>
      <c r="AJ243">
        <v>5968</v>
      </c>
      <c r="AK243">
        <v>253.95744680000001</v>
      </c>
      <c r="AL243">
        <v>184.2105263</v>
      </c>
    </row>
    <row r="244" spans="1:38" x14ac:dyDescent="0.25">
      <c r="A244">
        <v>5315011</v>
      </c>
      <c r="B244" t="s">
        <v>337</v>
      </c>
      <c r="C244" t="s">
        <v>375</v>
      </c>
      <c r="D244" t="s">
        <v>245</v>
      </c>
      <c r="E244">
        <v>4857</v>
      </c>
      <c r="F244">
        <v>3669</v>
      </c>
      <c r="G244">
        <v>2</v>
      </c>
      <c r="H244">
        <v>0</v>
      </c>
      <c r="I244">
        <v>0</v>
      </c>
      <c r="J244">
        <v>6</v>
      </c>
      <c r="K244">
        <v>3</v>
      </c>
      <c r="L244">
        <v>0</v>
      </c>
      <c r="M244">
        <v>10</v>
      </c>
      <c r="N244">
        <v>0</v>
      </c>
      <c r="O244">
        <v>48</v>
      </c>
      <c r="P244">
        <v>0</v>
      </c>
      <c r="Q244">
        <v>8</v>
      </c>
      <c r="R244">
        <v>0</v>
      </c>
      <c r="S244">
        <v>0</v>
      </c>
      <c r="T244">
        <v>0</v>
      </c>
      <c r="U244">
        <v>4</v>
      </c>
      <c r="V244">
        <v>0</v>
      </c>
      <c r="W244">
        <v>22</v>
      </c>
      <c r="X244">
        <v>1</v>
      </c>
      <c r="Y244">
        <v>3</v>
      </c>
      <c r="Z244">
        <v>0</v>
      </c>
      <c r="AA244">
        <v>2</v>
      </c>
      <c r="AB244">
        <v>1.3237939489999999</v>
      </c>
      <c r="AC244">
        <v>2428.5</v>
      </c>
      <c r="AD244">
        <v>0</v>
      </c>
      <c r="AE244">
        <v>0</v>
      </c>
      <c r="AF244">
        <v>809.5</v>
      </c>
      <c r="AG244">
        <v>1619</v>
      </c>
      <c r="AH244">
        <v>0</v>
      </c>
      <c r="AI244">
        <v>4857</v>
      </c>
      <c r="AJ244">
        <v>1619</v>
      </c>
      <c r="AK244">
        <v>0</v>
      </c>
      <c r="AL244">
        <v>200</v>
      </c>
    </row>
    <row r="245" spans="1:38" x14ac:dyDescent="0.25">
      <c r="A245">
        <v>5315020</v>
      </c>
      <c r="B245" t="s">
        <v>337</v>
      </c>
      <c r="C245" t="s">
        <v>375</v>
      </c>
      <c r="D245" t="s">
        <v>246</v>
      </c>
      <c r="E245">
        <v>3573</v>
      </c>
      <c r="F245">
        <v>1339</v>
      </c>
      <c r="G245">
        <v>4</v>
      </c>
      <c r="H245">
        <v>0</v>
      </c>
      <c r="I245">
        <v>0</v>
      </c>
      <c r="J245">
        <v>4</v>
      </c>
      <c r="K245">
        <v>4</v>
      </c>
      <c r="L245">
        <v>0</v>
      </c>
      <c r="M245">
        <v>4</v>
      </c>
      <c r="N245">
        <v>0</v>
      </c>
      <c r="O245">
        <v>4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30</v>
      </c>
      <c r="X245">
        <v>8</v>
      </c>
      <c r="Y245">
        <v>0</v>
      </c>
      <c r="Z245">
        <v>19</v>
      </c>
      <c r="AA245">
        <v>2</v>
      </c>
      <c r="AB245">
        <v>2.6684092609999999</v>
      </c>
      <c r="AC245">
        <v>893.25</v>
      </c>
      <c r="AD245">
        <v>0</v>
      </c>
      <c r="AE245">
        <v>0</v>
      </c>
      <c r="AF245">
        <v>893.25</v>
      </c>
      <c r="AG245">
        <v>893.25</v>
      </c>
      <c r="AH245">
        <v>0</v>
      </c>
      <c r="AI245">
        <v>446.625</v>
      </c>
      <c r="AJ245">
        <v>0</v>
      </c>
      <c r="AK245">
        <v>188.05263160000001</v>
      </c>
      <c r="AL245">
        <v>200</v>
      </c>
    </row>
    <row r="246" spans="1:38" x14ac:dyDescent="0.25">
      <c r="A246">
        <v>5315021</v>
      </c>
      <c r="B246" t="s">
        <v>337</v>
      </c>
      <c r="C246" t="s">
        <v>375</v>
      </c>
      <c r="D246" t="s">
        <v>247</v>
      </c>
      <c r="E246">
        <v>3345</v>
      </c>
      <c r="F246">
        <v>2728</v>
      </c>
      <c r="G246">
        <v>2</v>
      </c>
      <c r="H246">
        <v>0</v>
      </c>
      <c r="I246">
        <v>0</v>
      </c>
      <c r="J246">
        <v>5</v>
      </c>
      <c r="K246">
        <v>5</v>
      </c>
      <c r="L246">
        <v>0</v>
      </c>
      <c r="M246">
        <v>14</v>
      </c>
      <c r="N246">
        <v>8</v>
      </c>
      <c r="O246">
        <v>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30</v>
      </c>
      <c r="X246">
        <v>6</v>
      </c>
      <c r="Y246">
        <v>3</v>
      </c>
      <c r="Z246">
        <v>9</v>
      </c>
      <c r="AA246">
        <v>2</v>
      </c>
      <c r="AB246">
        <v>1.2261730209999999</v>
      </c>
      <c r="AC246">
        <v>1672.5</v>
      </c>
      <c r="AD246">
        <v>0</v>
      </c>
      <c r="AE246">
        <v>0</v>
      </c>
      <c r="AF246">
        <v>669</v>
      </c>
      <c r="AG246">
        <v>669</v>
      </c>
      <c r="AH246">
        <v>0</v>
      </c>
      <c r="AI246">
        <v>557.5</v>
      </c>
      <c r="AJ246">
        <v>1115</v>
      </c>
      <c r="AK246">
        <v>371.66666670000001</v>
      </c>
      <c r="AL246">
        <v>200</v>
      </c>
    </row>
    <row r="247" spans="1:38" x14ac:dyDescent="0.25">
      <c r="A247">
        <v>5315030</v>
      </c>
      <c r="B247" t="s">
        <v>337</v>
      </c>
      <c r="C247" t="s">
        <v>375</v>
      </c>
      <c r="D247" t="s">
        <v>248</v>
      </c>
      <c r="E247">
        <v>8231</v>
      </c>
      <c r="F247">
        <v>7054</v>
      </c>
      <c r="G247">
        <v>4</v>
      </c>
      <c r="H247">
        <v>0</v>
      </c>
      <c r="I247">
        <v>0</v>
      </c>
      <c r="J247">
        <v>4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30</v>
      </c>
      <c r="X247">
        <v>10</v>
      </c>
      <c r="Y247">
        <v>0</v>
      </c>
      <c r="Z247">
        <v>18</v>
      </c>
      <c r="AA247">
        <v>2</v>
      </c>
      <c r="AB247">
        <v>1.166855685</v>
      </c>
      <c r="AC247">
        <v>2057.75</v>
      </c>
      <c r="AD247">
        <v>0</v>
      </c>
      <c r="AE247">
        <v>0</v>
      </c>
      <c r="AF247">
        <v>2057.75</v>
      </c>
      <c r="AG247">
        <v>8231</v>
      </c>
      <c r="AH247">
        <v>0</v>
      </c>
      <c r="AI247">
        <v>823.1</v>
      </c>
      <c r="AJ247">
        <v>0</v>
      </c>
      <c r="AK247">
        <v>457.27777780000002</v>
      </c>
      <c r="AL247">
        <v>200</v>
      </c>
    </row>
    <row r="248" spans="1:38" x14ac:dyDescent="0.25">
      <c r="A248">
        <v>5315031</v>
      </c>
      <c r="B248" t="s">
        <v>337</v>
      </c>
      <c r="C248" t="s">
        <v>375</v>
      </c>
      <c r="D248" t="s">
        <v>249</v>
      </c>
      <c r="E248">
        <v>5291</v>
      </c>
      <c r="F248">
        <v>3370</v>
      </c>
      <c r="G248">
        <v>4</v>
      </c>
      <c r="H248">
        <v>0</v>
      </c>
      <c r="I248">
        <v>0</v>
      </c>
      <c r="J248">
        <v>6</v>
      </c>
      <c r="K248">
        <v>1</v>
      </c>
      <c r="L248">
        <v>0</v>
      </c>
      <c r="M248">
        <v>4</v>
      </c>
      <c r="N248">
        <v>0</v>
      </c>
      <c r="O248">
        <v>6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2</v>
      </c>
      <c r="V248">
        <v>0</v>
      </c>
      <c r="W248">
        <v>32</v>
      </c>
      <c r="X248">
        <v>2</v>
      </c>
      <c r="Y248">
        <v>0</v>
      </c>
      <c r="Z248">
        <v>67</v>
      </c>
      <c r="AA248">
        <v>2</v>
      </c>
      <c r="AB248">
        <v>1.5700296739999999</v>
      </c>
      <c r="AC248">
        <v>1322.75</v>
      </c>
      <c r="AD248">
        <v>0</v>
      </c>
      <c r="AE248">
        <v>0</v>
      </c>
      <c r="AF248">
        <v>881.83333330000005</v>
      </c>
      <c r="AG248">
        <v>5291</v>
      </c>
      <c r="AH248">
        <v>0</v>
      </c>
      <c r="AI248">
        <v>2645.5</v>
      </c>
      <c r="AJ248">
        <v>0</v>
      </c>
      <c r="AK248">
        <v>78.970149250000006</v>
      </c>
      <c r="AL248">
        <v>200</v>
      </c>
    </row>
    <row r="249" spans="1:38" x14ac:dyDescent="0.25">
      <c r="A249">
        <v>5315032</v>
      </c>
      <c r="B249" t="s">
        <v>337</v>
      </c>
      <c r="C249" t="s">
        <v>375</v>
      </c>
      <c r="D249" t="s">
        <v>250</v>
      </c>
      <c r="E249">
        <v>5779</v>
      </c>
      <c r="F249">
        <v>5143</v>
      </c>
      <c r="G249">
        <v>5</v>
      </c>
      <c r="H249">
        <v>0</v>
      </c>
      <c r="I249">
        <v>0</v>
      </c>
      <c r="J249">
        <v>6</v>
      </c>
      <c r="K249">
        <v>0</v>
      </c>
      <c r="L249">
        <v>0</v>
      </c>
      <c r="M249">
        <v>0</v>
      </c>
      <c r="N249">
        <v>0</v>
      </c>
      <c r="O249">
        <v>26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4</v>
      </c>
      <c r="V249">
        <v>0</v>
      </c>
      <c r="W249">
        <v>30</v>
      </c>
      <c r="X249">
        <v>12</v>
      </c>
      <c r="Y249">
        <v>0</v>
      </c>
      <c r="Z249">
        <v>50</v>
      </c>
      <c r="AA249">
        <v>2</v>
      </c>
      <c r="AB249">
        <v>1.123663232</v>
      </c>
      <c r="AC249">
        <v>1155.8</v>
      </c>
      <c r="AD249">
        <v>0</v>
      </c>
      <c r="AE249">
        <v>0</v>
      </c>
      <c r="AF249">
        <v>963.16666669999995</v>
      </c>
      <c r="AG249">
        <v>0</v>
      </c>
      <c r="AH249">
        <v>0</v>
      </c>
      <c r="AI249">
        <v>481.58333329999999</v>
      </c>
      <c r="AJ249">
        <v>0</v>
      </c>
      <c r="AK249">
        <v>115.58</v>
      </c>
      <c r="AL249">
        <v>200</v>
      </c>
    </row>
    <row r="250" spans="1:38" x14ac:dyDescent="0.25">
      <c r="A250">
        <v>5315040</v>
      </c>
      <c r="B250" t="s">
        <v>337</v>
      </c>
      <c r="C250" t="s">
        <v>375</v>
      </c>
      <c r="D250" t="s">
        <v>251</v>
      </c>
      <c r="E250">
        <v>3512</v>
      </c>
      <c r="F250">
        <v>3272</v>
      </c>
      <c r="G250">
        <v>2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24</v>
      </c>
      <c r="X250">
        <v>4</v>
      </c>
      <c r="Y250">
        <v>0</v>
      </c>
      <c r="Z250">
        <v>11</v>
      </c>
      <c r="AA250">
        <v>2</v>
      </c>
      <c r="AB250">
        <v>1.0733496330000001</v>
      </c>
      <c r="AC250">
        <v>1756</v>
      </c>
      <c r="AD250">
        <v>0</v>
      </c>
      <c r="AE250">
        <v>0</v>
      </c>
      <c r="AF250">
        <v>1756</v>
      </c>
      <c r="AG250">
        <v>1756</v>
      </c>
      <c r="AH250">
        <v>0</v>
      </c>
      <c r="AI250">
        <v>878</v>
      </c>
      <c r="AJ250">
        <v>0</v>
      </c>
      <c r="AK250">
        <v>319.27272729999999</v>
      </c>
      <c r="AL250">
        <v>200</v>
      </c>
    </row>
    <row r="251" spans="1:38" x14ac:dyDescent="0.25">
      <c r="A251">
        <v>5315041</v>
      </c>
      <c r="B251" t="s">
        <v>337</v>
      </c>
      <c r="C251" t="s">
        <v>375</v>
      </c>
      <c r="D251" t="s">
        <v>252</v>
      </c>
      <c r="E251">
        <v>4648</v>
      </c>
      <c r="F251">
        <v>1357</v>
      </c>
      <c r="G251">
        <v>3</v>
      </c>
      <c r="H251">
        <v>0</v>
      </c>
      <c r="I251">
        <v>0</v>
      </c>
      <c r="J251">
        <v>6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30</v>
      </c>
      <c r="X251">
        <v>7</v>
      </c>
      <c r="Y251">
        <v>0</v>
      </c>
      <c r="Z251">
        <v>13</v>
      </c>
      <c r="AA251">
        <v>2</v>
      </c>
      <c r="AB251">
        <v>3.4252026529999999</v>
      </c>
      <c r="AC251">
        <v>1549.333333</v>
      </c>
      <c r="AD251">
        <v>0</v>
      </c>
      <c r="AE251">
        <v>0</v>
      </c>
      <c r="AF251">
        <v>774.66666669999995</v>
      </c>
      <c r="AG251">
        <v>4648</v>
      </c>
      <c r="AH251">
        <v>0</v>
      </c>
      <c r="AI251">
        <v>664</v>
      </c>
      <c r="AJ251">
        <v>0</v>
      </c>
      <c r="AK251">
        <v>357.53846149999998</v>
      </c>
      <c r="AL251">
        <v>200</v>
      </c>
    </row>
    <row r="252" spans="1:38" x14ac:dyDescent="0.25">
      <c r="A252">
        <v>5315042</v>
      </c>
      <c r="B252" t="s">
        <v>337</v>
      </c>
      <c r="C252" t="s">
        <v>375</v>
      </c>
      <c r="D252" t="s">
        <v>253</v>
      </c>
      <c r="E252">
        <v>2705</v>
      </c>
      <c r="F252">
        <v>1554</v>
      </c>
      <c r="G252">
        <v>2</v>
      </c>
      <c r="H252">
        <v>0</v>
      </c>
      <c r="I252">
        <v>0</v>
      </c>
      <c r="J252">
        <v>3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20</v>
      </c>
      <c r="X252">
        <v>1</v>
      </c>
      <c r="Y252">
        <v>0</v>
      </c>
      <c r="Z252">
        <v>27</v>
      </c>
      <c r="AA252">
        <v>2</v>
      </c>
      <c r="AB252">
        <v>1.740669241</v>
      </c>
      <c r="AC252">
        <v>1352.5</v>
      </c>
      <c r="AD252">
        <v>0</v>
      </c>
      <c r="AE252">
        <v>0</v>
      </c>
      <c r="AF252">
        <v>901.66666669999995</v>
      </c>
      <c r="AG252">
        <v>0</v>
      </c>
      <c r="AH252">
        <v>0</v>
      </c>
      <c r="AI252">
        <v>2705</v>
      </c>
      <c r="AJ252">
        <v>0</v>
      </c>
      <c r="AK252">
        <v>100.18518520000001</v>
      </c>
      <c r="AL252">
        <v>200</v>
      </c>
    </row>
    <row r="253" spans="1:38" x14ac:dyDescent="0.25">
      <c r="A253">
        <v>5315050</v>
      </c>
      <c r="B253" t="s">
        <v>337</v>
      </c>
      <c r="C253" t="s">
        <v>375</v>
      </c>
      <c r="D253" t="s">
        <v>254</v>
      </c>
      <c r="E253">
        <v>4317</v>
      </c>
      <c r="F253">
        <v>2028</v>
      </c>
      <c r="G253">
        <v>5</v>
      </c>
      <c r="H253">
        <v>0</v>
      </c>
      <c r="I253">
        <v>0</v>
      </c>
      <c r="J253">
        <v>3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26</v>
      </c>
      <c r="X253">
        <v>6</v>
      </c>
      <c r="Y253">
        <v>1</v>
      </c>
      <c r="Z253">
        <v>3</v>
      </c>
      <c r="AA253">
        <v>2</v>
      </c>
      <c r="AB253">
        <v>2.1286982249999999</v>
      </c>
      <c r="AC253">
        <v>863.4</v>
      </c>
      <c r="AD253">
        <v>0</v>
      </c>
      <c r="AE253">
        <v>0</v>
      </c>
      <c r="AF253">
        <v>1439</v>
      </c>
      <c r="AG253">
        <v>2158.5</v>
      </c>
      <c r="AH253">
        <v>0</v>
      </c>
      <c r="AI253">
        <v>719.5</v>
      </c>
      <c r="AJ253">
        <v>4317</v>
      </c>
      <c r="AK253">
        <v>1439</v>
      </c>
      <c r="AL253">
        <v>200</v>
      </c>
    </row>
    <row r="254" spans="1:38" x14ac:dyDescent="0.25">
      <c r="A254">
        <v>5315051</v>
      </c>
      <c r="B254" t="s">
        <v>337</v>
      </c>
      <c r="C254" t="s">
        <v>375</v>
      </c>
      <c r="D254" t="s">
        <v>255</v>
      </c>
      <c r="E254">
        <v>3973</v>
      </c>
      <c r="F254">
        <v>2618</v>
      </c>
      <c r="G254">
        <v>4</v>
      </c>
      <c r="H254">
        <v>0</v>
      </c>
      <c r="I254">
        <v>0</v>
      </c>
      <c r="J254">
        <v>4</v>
      </c>
      <c r="K254">
        <v>3</v>
      </c>
      <c r="L254">
        <v>0</v>
      </c>
      <c r="M254">
        <v>1</v>
      </c>
      <c r="N254">
        <v>0</v>
      </c>
      <c r="O254">
        <v>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26</v>
      </c>
      <c r="X254">
        <v>5</v>
      </c>
      <c r="Y254">
        <v>1</v>
      </c>
      <c r="Z254">
        <v>5</v>
      </c>
      <c r="AA254">
        <v>2</v>
      </c>
      <c r="AB254">
        <v>1.517570665</v>
      </c>
      <c r="AC254">
        <v>993.25</v>
      </c>
      <c r="AD254">
        <v>0</v>
      </c>
      <c r="AE254">
        <v>0</v>
      </c>
      <c r="AF254">
        <v>993.25</v>
      </c>
      <c r="AG254">
        <v>1324.333333</v>
      </c>
      <c r="AH254">
        <v>0</v>
      </c>
      <c r="AI254">
        <v>794.6</v>
      </c>
      <c r="AJ254">
        <v>3973</v>
      </c>
      <c r="AK254">
        <v>794.6</v>
      </c>
      <c r="AL254">
        <v>200</v>
      </c>
    </row>
    <row r="255" spans="1:38" x14ac:dyDescent="0.25">
      <c r="A255">
        <v>5316010</v>
      </c>
      <c r="B255" t="s">
        <v>337</v>
      </c>
      <c r="C255" t="s">
        <v>376</v>
      </c>
      <c r="D255" t="s">
        <v>256</v>
      </c>
      <c r="E255">
        <v>3232</v>
      </c>
      <c r="F255">
        <v>2672</v>
      </c>
      <c r="G255">
        <v>2</v>
      </c>
      <c r="H255">
        <v>0</v>
      </c>
      <c r="I255">
        <v>0</v>
      </c>
      <c r="J255">
        <v>2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14</v>
      </c>
      <c r="X255">
        <v>6</v>
      </c>
      <c r="Y255">
        <v>0</v>
      </c>
      <c r="Z255">
        <v>0</v>
      </c>
      <c r="AA255">
        <v>2</v>
      </c>
      <c r="AB255">
        <v>1.2095808379999999</v>
      </c>
      <c r="AC255">
        <v>1616</v>
      </c>
      <c r="AD255">
        <v>0</v>
      </c>
      <c r="AE255">
        <v>0</v>
      </c>
      <c r="AF255">
        <v>1616</v>
      </c>
      <c r="AG255">
        <v>3232</v>
      </c>
      <c r="AH255">
        <v>3232</v>
      </c>
      <c r="AI255">
        <v>538.66666669999995</v>
      </c>
      <c r="AJ255">
        <v>0</v>
      </c>
      <c r="AK255">
        <v>0</v>
      </c>
      <c r="AL255">
        <v>200</v>
      </c>
    </row>
    <row r="256" spans="1:38" x14ac:dyDescent="0.25">
      <c r="A256">
        <v>5316011</v>
      </c>
      <c r="B256" t="s">
        <v>337</v>
      </c>
      <c r="C256" t="s">
        <v>376</v>
      </c>
      <c r="D256" t="s">
        <v>257</v>
      </c>
      <c r="E256">
        <v>2945</v>
      </c>
      <c r="F256">
        <v>2247</v>
      </c>
      <c r="G256">
        <v>2</v>
      </c>
      <c r="H256">
        <v>0</v>
      </c>
      <c r="I256">
        <v>0</v>
      </c>
      <c r="J256">
        <v>4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17</v>
      </c>
      <c r="X256">
        <v>13</v>
      </c>
      <c r="Y256">
        <v>0</v>
      </c>
      <c r="Z256">
        <v>6</v>
      </c>
      <c r="AA256">
        <v>1.888888889</v>
      </c>
      <c r="AB256">
        <v>1.310636404</v>
      </c>
      <c r="AC256">
        <v>1472.5</v>
      </c>
      <c r="AD256">
        <v>0</v>
      </c>
      <c r="AE256">
        <v>0</v>
      </c>
      <c r="AF256">
        <v>736.25</v>
      </c>
      <c r="AG256">
        <v>0</v>
      </c>
      <c r="AH256">
        <v>0</v>
      </c>
      <c r="AI256">
        <v>226.53846150000001</v>
      </c>
      <c r="AJ256">
        <v>0</v>
      </c>
      <c r="AK256">
        <v>490.83333329999999</v>
      </c>
      <c r="AL256">
        <v>188.88888890000001</v>
      </c>
    </row>
    <row r="257" spans="1:38" x14ac:dyDescent="0.25">
      <c r="A257">
        <v>5316020</v>
      </c>
      <c r="B257" t="s">
        <v>337</v>
      </c>
      <c r="C257" t="s">
        <v>376</v>
      </c>
      <c r="D257" t="s">
        <v>258</v>
      </c>
      <c r="E257">
        <v>4829</v>
      </c>
      <c r="F257">
        <v>3007</v>
      </c>
      <c r="G257">
        <v>2</v>
      </c>
      <c r="H257">
        <v>0</v>
      </c>
      <c r="I257">
        <v>1</v>
      </c>
      <c r="J257">
        <v>4</v>
      </c>
      <c r="K257">
        <v>2</v>
      </c>
      <c r="L257">
        <v>2</v>
      </c>
      <c r="M257">
        <v>2</v>
      </c>
      <c r="N257">
        <v>0</v>
      </c>
      <c r="O257">
        <v>3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2</v>
      </c>
      <c r="V257">
        <v>0</v>
      </c>
      <c r="W257">
        <v>36</v>
      </c>
      <c r="X257">
        <v>18</v>
      </c>
      <c r="Y257">
        <v>0</v>
      </c>
      <c r="Z257">
        <v>27</v>
      </c>
      <c r="AA257">
        <v>2</v>
      </c>
      <c r="AB257">
        <v>1.6059195209999999</v>
      </c>
      <c r="AC257">
        <v>2414.5</v>
      </c>
      <c r="AD257">
        <v>0</v>
      </c>
      <c r="AE257">
        <v>4829</v>
      </c>
      <c r="AF257">
        <v>1207.25</v>
      </c>
      <c r="AG257">
        <v>2414.5</v>
      </c>
      <c r="AH257">
        <v>2414.5</v>
      </c>
      <c r="AI257">
        <v>268.27777780000002</v>
      </c>
      <c r="AJ257">
        <v>0</v>
      </c>
      <c r="AK257">
        <v>178.85185190000001</v>
      </c>
      <c r="AL257">
        <v>200</v>
      </c>
    </row>
    <row r="258" spans="1:38" x14ac:dyDescent="0.25">
      <c r="A258">
        <v>5316030</v>
      </c>
      <c r="B258" t="s">
        <v>337</v>
      </c>
      <c r="C258" t="s">
        <v>376</v>
      </c>
      <c r="D258" t="s">
        <v>259</v>
      </c>
      <c r="E258">
        <v>3877</v>
      </c>
      <c r="F258">
        <v>1872</v>
      </c>
      <c r="G258">
        <v>1</v>
      </c>
      <c r="H258">
        <v>0</v>
      </c>
      <c r="I258">
        <v>0</v>
      </c>
      <c r="J258">
        <v>8</v>
      </c>
      <c r="K258">
        <v>6</v>
      </c>
      <c r="L258">
        <v>0</v>
      </c>
      <c r="M258">
        <v>7</v>
      </c>
      <c r="N258">
        <v>0</v>
      </c>
      <c r="O258">
        <v>20</v>
      </c>
      <c r="P258">
        <v>0</v>
      </c>
      <c r="Q258">
        <v>0</v>
      </c>
      <c r="R258">
        <v>0</v>
      </c>
      <c r="S258">
        <v>13</v>
      </c>
      <c r="T258">
        <v>0</v>
      </c>
      <c r="U258">
        <v>0</v>
      </c>
      <c r="V258">
        <v>0</v>
      </c>
      <c r="W258">
        <v>36</v>
      </c>
      <c r="X258">
        <v>38</v>
      </c>
      <c r="Y258">
        <v>3</v>
      </c>
      <c r="Z258">
        <v>3</v>
      </c>
      <c r="AA258">
        <v>2</v>
      </c>
      <c r="AB258">
        <v>2.0710470089999999</v>
      </c>
      <c r="AC258">
        <v>3877</v>
      </c>
      <c r="AD258">
        <v>0</v>
      </c>
      <c r="AE258">
        <v>0</v>
      </c>
      <c r="AF258">
        <v>484.625</v>
      </c>
      <c r="AG258">
        <v>646.16666669999995</v>
      </c>
      <c r="AH258">
        <v>0</v>
      </c>
      <c r="AI258">
        <v>102.02631580000001</v>
      </c>
      <c r="AJ258">
        <v>1292.333333</v>
      </c>
      <c r="AK258">
        <v>1292.333333</v>
      </c>
      <c r="AL258">
        <v>200</v>
      </c>
    </row>
    <row r="259" spans="1:38" x14ac:dyDescent="0.25">
      <c r="A259">
        <v>5316040</v>
      </c>
      <c r="B259" t="s">
        <v>337</v>
      </c>
      <c r="C259" t="s">
        <v>376</v>
      </c>
      <c r="D259" t="s">
        <v>260</v>
      </c>
      <c r="E259">
        <v>3749</v>
      </c>
      <c r="F259">
        <v>2403</v>
      </c>
      <c r="G259">
        <v>3</v>
      </c>
      <c r="H259">
        <v>0</v>
      </c>
      <c r="I259">
        <v>0</v>
      </c>
      <c r="J259">
        <v>5</v>
      </c>
      <c r="K259">
        <v>3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24</v>
      </c>
      <c r="X259">
        <v>16</v>
      </c>
      <c r="Y259">
        <v>2</v>
      </c>
      <c r="Z259">
        <v>14</v>
      </c>
      <c r="AA259">
        <v>1.846153846</v>
      </c>
      <c r="AB259">
        <v>1.560133167</v>
      </c>
      <c r="AC259">
        <v>1249.666667</v>
      </c>
      <c r="AD259">
        <v>0</v>
      </c>
      <c r="AE259">
        <v>0</v>
      </c>
      <c r="AF259">
        <v>749.8</v>
      </c>
      <c r="AG259">
        <v>1249.666667</v>
      </c>
      <c r="AH259">
        <v>0</v>
      </c>
      <c r="AI259">
        <v>234.3125</v>
      </c>
      <c r="AJ259">
        <v>1874.5</v>
      </c>
      <c r="AK259">
        <v>267.7857143</v>
      </c>
      <c r="AL259">
        <v>184.6153846</v>
      </c>
    </row>
    <row r="260" spans="1:38" x14ac:dyDescent="0.25">
      <c r="A260">
        <v>5317010</v>
      </c>
      <c r="B260" t="s">
        <v>337</v>
      </c>
      <c r="C260" t="s">
        <v>377</v>
      </c>
      <c r="D260" t="s">
        <v>261</v>
      </c>
      <c r="E260">
        <v>5573</v>
      </c>
      <c r="F260">
        <v>1865</v>
      </c>
      <c r="G260">
        <v>5</v>
      </c>
      <c r="H260">
        <v>0</v>
      </c>
      <c r="I260">
        <v>0</v>
      </c>
      <c r="J260">
        <v>6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30</v>
      </c>
      <c r="X260">
        <v>5</v>
      </c>
      <c r="Y260">
        <v>1</v>
      </c>
      <c r="Z260">
        <v>0</v>
      </c>
      <c r="AA260">
        <v>2</v>
      </c>
      <c r="AB260">
        <v>2.9882037530000001</v>
      </c>
      <c r="AC260">
        <v>1114.5999999999999</v>
      </c>
      <c r="AD260">
        <v>0</v>
      </c>
      <c r="AE260">
        <v>0</v>
      </c>
      <c r="AF260">
        <v>928.83333330000005</v>
      </c>
      <c r="AG260">
        <v>5573</v>
      </c>
      <c r="AH260">
        <v>0</v>
      </c>
      <c r="AI260">
        <v>1114.5999999999999</v>
      </c>
      <c r="AJ260">
        <v>5573</v>
      </c>
      <c r="AK260">
        <v>0</v>
      </c>
      <c r="AL260">
        <v>200</v>
      </c>
    </row>
    <row r="261" spans="1:38" x14ac:dyDescent="0.25">
      <c r="A261">
        <v>5317011</v>
      </c>
      <c r="B261" t="s">
        <v>337</v>
      </c>
      <c r="C261" t="s">
        <v>377</v>
      </c>
      <c r="D261" t="s">
        <v>262</v>
      </c>
      <c r="E261">
        <v>6216</v>
      </c>
      <c r="F261">
        <v>2827</v>
      </c>
      <c r="G261">
        <v>2</v>
      </c>
      <c r="H261">
        <v>0</v>
      </c>
      <c r="I261">
        <v>0</v>
      </c>
      <c r="J261">
        <v>5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28</v>
      </c>
      <c r="X261">
        <v>4</v>
      </c>
      <c r="Y261">
        <v>1</v>
      </c>
      <c r="Z261">
        <v>79</v>
      </c>
      <c r="AA261">
        <v>2</v>
      </c>
      <c r="AB261">
        <v>2.1987973119999999</v>
      </c>
      <c r="AC261">
        <v>3108</v>
      </c>
      <c r="AD261">
        <v>0</v>
      </c>
      <c r="AE261">
        <v>0</v>
      </c>
      <c r="AF261">
        <v>1243.2</v>
      </c>
      <c r="AG261">
        <v>6216</v>
      </c>
      <c r="AH261">
        <v>0</v>
      </c>
      <c r="AI261">
        <v>1554</v>
      </c>
      <c r="AJ261">
        <v>6216</v>
      </c>
      <c r="AK261">
        <v>78.683544299999994</v>
      </c>
      <c r="AL261">
        <v>200</v>
      </c>
    </row>
    <row r="262" spans="1:38" x14ac:dyDescent="0.25">
      <c r="A262">
        <v>5317020</v>
      </c>
      <c r="B262" t="s">
        <v>337</v>
      </c>
      <c r="C262" t="s">
        <v>377</v>
      </c>
      <c r="D262" t="s">
        <v>263</v>
      </c>
      <c r="E262">
        <v>10480</v>
      </c>
      <c r="F262">
        <v>3529</v>
      </c>
      <c r="G262">
        <v>5</v>
      </c>
      <c r="H262">
        <v>0</v>
      </c>
      <c r="I262">
        <v>0</v>
      </c>
      <c r="J262">
        <v>5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38</v>
      </c>
      <c r="X262">
        <v>1</v>
      </c>
      <c r="Y262">
        <v>1</v>
      </c>
      <c r="Z262">
        <v>31</v>
      </c>
      <c r="AA262">
        <v>2</v>
      </c>
      <c r="AB262">
        <v>2.9696797959999999</v>
      </c>
      <c r="AC262">
        <v>2096</v>
      </c>
      <c r="AD262">
        <v>0</v>
      </c>
      <c r="AE262">
        <v>0</v>
      </c>
      <c r="AF262">
        <v>2096</v>
      </c>
      <c r="AG262">
        <v>5240</v>
      </c>
      <c r="AH262">
        <v>0</v>
      </c>
      <c r="AI262">
        <v>10480</v>
      </c>
      <c r="AJ262">
        <v>10480</v>
      </c>
      <c r="AK262">
        <v>338.06451609999999</v>
      </c>
      <c r="AL262">
        <v>200</v>
      </c>
    </row>
    <row r="263" spans="1:38" x14ac:dyDescent="0.25">
      <c r="A263">
        <v>5317030</v>
      </c>
      <c r="B263" t="s">
        <v>337</v>
      </c>
      <c r="C263" t="s">
        <v>377</v>
      </c>
      <c r="D263" t="s">
        <v>264</v>
      </c>
      <c r="E263">
        <v>16140</v>
      </c>
      <c r="F263">
        <v>3182</v>
      </c>
      <c r="G263">
        <v>8</v>
      </c>
      <c r="H263">
        <v>0</v>
      </c>
      <c r="I263">
        <v>0</v>
      </c>
      <c r="J263">
        <v>8</v>
      </c>
      <c r="K263">
        <v>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42</v>
      </c>
      <c r="X263">
        <v>3</v>
      </c>
      <c r="Y263">
        <v>1</v>
      </c>
      <c r="Z263">
        <v>15</v>
      </c>
      <c r="AA263">
        <v>2</v>
      </c>
      <c r="AB263">
        <v>5.0722815839999997</v>
      </c>
      <c r="AC263">
        <v>2017.5</v>
      </c>
      <c r="AD263">
        <v>0</v>
      </c>
      <c r="AE263">
        <v>0</v>
      </c>
      <c r="AF263">
        <v>2017.5</v>
      </c>
      <c r="AG263">
        <v>5380</v>
      </c>
      <c r="AH263">
        <v>0</v>
      </c>
      <c r="AI263">
        <v>5380</v>
      </c>
      <c r="AJ263">
        <v>16140</v>
      </c>
      <c r="AK263">
        <v>1076</v>
      </c>
      <c r="AL263">
        <v>200</v>
      </c>
    </row>
    <row r="264" spans="1:38" x14ac:dyDescent="0.25">
      <c r="A264">
        <v>5317040</v>
      </c>
      <c r="B264" t="s">
        <v>337</v>
      </c>
      <c r="C264" t="s">
        <v>377</v>
      </c>
      <c r="D264" t="s">
        <v>265</v>
      </c>
      <c r="E264">
        <v>7369</v>
      </c>
      <c r="F264">
        <v>2167</v>
      </c>
      <c r="G264">
        <v>3</v>
      </c>
      <c r="H264">
        <v>0</v>
      </c>
      <c r="I264">
        <v>0</v>
      </c>
      <c r="J264">
        <v>8</v>
      </c>
      <c r="K264">
        <v>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28</v>
      </c>
      <c r="X264">
        <v>17</v>
      </c>
      <c r="Y264">
        <v>3</v>
      </c>
      <c r="Z264">
        <v>32</v>
      </c>
      <c r="AA264">
        <v>2</v>
      </c>
      <c r="AB264">
        <v>3.4005537609999998</v>
      </c>
      <c r="AC264">
        <v>2456.333333</v>
      </c>
      <c r="AD264">
        <v>0</v>
      </c>
      <c r="AE264">
        <v>0</v>
      </c>
      <c r="AF264">
        <v>921.125</v>
      </c>
      <c r="AG264">
        <v>2456.333333</v>
      </c>
      <c r="AH264">
        <v>0</v>
      </c>
      <c r="AI264">
        <v>433.47058820000001</v>
      </c>
      <c r="AJ264">
        <v>2456.333333</v>
      </c>
      <c r="AK264">
        <v>230.28125</v>
      </c>
      <c r="AL264">
        <v>200</v>
      </c>
    </row>
    <row r="265" spans="1:38" x14ac:dyDescent="0.25">
      <c r="A265">
        <v>5317050</v>
      </c>
      <c r="B265" t="s">
        <v>337</v>
      </c>
      <c r="C265" t="s">
        <v>377</v>
      </c>
      <c r="D265" t="s">
        <v>266</v>
      </c>
      <c r="E265">
        <v>10017</v>
      </c>
      <c r="F265">
        <v>4723</v>
      </c>
      <c r="G265">
        <v>9</v>
      </c>
      <c r="H265">
        <v>0</v>
      </c>
      <c r="I265">
        <v>0</v>
      </c>
      <c r="J265">
        <v>5</v>
      </c>
      <c r="K265">
        <v>1</v>
      </c>
      <c r="L265">
        <v>0</v>
      </c>
      <c r="M265">
        <v>0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40</v>
      </c>
      <c r="X265">
        <v>20</v>
      </c>
      <c r="Y265">
        <v>0</v>
      </c>
      <c r="Z265">
        <v>59</v>
      </c>
      <c r="AA265">
        <v>2</v>
      </c>
      <c r="AB265">
        <v>2.1208977340000001</v>
      </c>
      <c r="AC265">
        <v>1113</v>
      </c>
      <c r="AD265">
        <v>0</v>
      </c>
      <c r="AE265">
        <v>0</v>
      </c>
      <c r="AF265">
        <v>2003.4</v>
      </c>
      <c r="AG265">
        <v>10017</v>
      </c>
      <c r="AH265">
        <v>0</v>
      </c>
      <c r="AI265">
        <v>500.85</v>
      </c>
      <c r="AJ265">
        <v>0</v>
      </c>
      <c r="AK265">
        <v>169.779661</v>
      </c>
      <c r="AL265">
        <v>200</v>
      </c>
    </row>
    <row r="266" spans="1:38" x14ac:dyDescent="0.25">
      <c r="A266">
        <v>5317060</v>
      </c>
      <c r="B266" t="s">
        <v>337</v>
      </c>
      <c r="C266" t="s">
        <v>377</v>
      </c>
      <c r="D266" t="s">
        <v>267</v>
      </c>
      <c r="E266">
        <v>8110</v>
      </c>
      <c r="F266">
        <v>4070</v>
      </c>
      <c r="G266">
        <v>7</v>
      </c>
      <c r="H266">
        <v>0</v>
      </c>
      <c r="I266">
        <v>0</v>
      </c>
      <c r="J266">
        <v>9</v>
      </c>
      <c r="K266">
        <v>2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38</v>
      </c>
      <c r="X266">
        <v>16</v>
      </c>
      <c r="Y266">
        <v>2</v>
      </c>
      <c r="Z266">
        <v>3</v>
      </c>
      <c r="AA266">
        <v>2</v>
      </c>
      <c r="AB266">
        <v>1.9926289930000001</v>
      </c>
      <c r="AC266">
        <v>1158.5714290000001</v>
      </c>
      <c r="AD266">
        <v>0</v>
      </c>
      <c r="AE266">
        <v>0</v>
      </c>
      <c r="AF266">
        <v>901.11111110000002</v>
      </c>
      <c r="AG266">
        <v>4055</v>
      </c>
      <c r="AH266">
        <v>0</v>
      </c>
      <c r="AI266">
        <v>506.875</v>
      </c>
      <c r="AJ266">
        <v>4055</v>
      </c>
      <c r="AK266">
        <v>2703.333333</v>
      </c>
      <c r="AL266">
        <v>200</v>
      </c>
    </row>
    <row r="267" spans="1:38" x14ac:dyDescent="0.25">
      <c r="A267">
        <v>5317061</v>
      </c>
      <c r="B267" t="s">
        <v>337</v>
      </c>
      <c r="C267" t="s">
        <v>377</v>
      </c>
      <c r="D267" t="s">
        <v>268</v>
      </c>
      <c r="E267">
        <v>8581</v>
      </c>
      <c r="F267">
        <v>4457</v>
      </c>
      <c r="G267">
        <v>5</v>
      </c>
      <c r="H267">
        <v>0</v>
      </c>
      <c r="I267">
        <v>0</v>
      </c>
      <c r="J267">
        <v>8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40</v>
      </c>
      <c r="X267">
        <v>8</v>
      </c>
      <c r="Y267">
        <v>1</v>
      </c>
      <c r="Z267">
        <v>11</v>
      </c>
      <c r="AA267">
        <v>2</v>
      </c>
      <c r="AB267">
        <v>1.925286067</v>
      </c>
      <c r="AC267">
        <v>1716.2</v>
      </c>
      <c r="AD267">
        <v>0</v>
      </c>
      <c r="AE267">
        <v>0</v>
      </c>
      <c r="AF267">
        <v>1072.625</v>
      </c>
      <c r="AG267">
        <v>8581</v>
      </c>
      <c r="AH267">
        <v>0</v>
      </c>
      <c r="AI267">
        <v>1072.625</v>
      </c>
      <c r="AJ267">
        <v>8581</v>
      </c>
      <c r="AK267">
        <v>780.09090909999998</v>
      </c>
      <c r="AL267">
        <v>200</v>
      </c>
    </row>
    <row r="268" spans="1:38" x14ac:dyDescent="0.25">
      <c r="A268">
        <v>5317070</v>
      </c>
      <c r="B268" t="s">
        <v>337</v>
      </c>
      <c r="C268" t="s">
        <v>377</v>
      </c>
      <c r="D268" t="s">
        <v>269</v>
      </c>
      <c r="E268">
        <v>3885</v>
      </c>
      <c r="F268">
        <v>2130</v>
      </c>
      <c r="G268">
        <v>2</v>
      </c>
      <c r="H268">
        <v>0</v>
      </c>
      <c r="I268">
        <v>0</v>
      </c>
      <c r="J268">
        <v>4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24</v>
      </c>
      <c r="X268">
        <v>2</v>
      </c>
      <c r="Y268">
        <v>0</v>
      </c>
      <c r="Z268">
        <v>24</v>
      </c>
      <c r="AA268">
        <v>2</v>
      </c>
      <c r="AB268">
        <v>1.823943662</v>
      </c>
      <c r="AC268">
        <v>1942.5</v>
      </c>
      <c r="AD268">
        <v>0</v>
      </c>
      <c r="AE268">
        <v>0</v>
      </c>
      <c r="AF268">
        <v>971.25</v>
      </c>
      <c r="AG268">
        <v>3885</v>
      </c>
      <c r="AH268">
        <v>0</v>
      </c>
      <c r="AI268">
        <v>1942.5</v>
      </c>
      <c r="AJ268">
        <v>0</v>
      </c>
      <c r="AK268">
        <v>161.875</v>
      </c>
      <c r="AL268">
        <v>200</v>
      </c>
    </row>
    <row r="269" spans="1:38" x14ac:dyDescent="0.25">
      <c r="A269">
        <v>5317080</v>
      </c>
      <c r="B269" t="s">
        <v>337</v>
      </c>
      <c r="C269" t="s">
        <v>377</v>
      </c>
      <c r="D269" t="s">
        <v>270</v>
      </c>
      <c r="E269">
        <v>4751</v>
      </c>
      <c r="F269">
        <v>3506</v>
      </c>
      <c r="G269">
        <v>3</v>
      </c>
      <c r="H269">
        <v>3</v>
      </c>
      <c r="I269">
        <v>0</v>
      </c>
      <c r="J269">
        <v>5</v>
      </c>
      <c r="K269">
        <v>3</v>
      </c>
      <c r="L269">
        <v>0</v>
      </c>
      <c r="M269">
        <v>0</v>
      </c>
      <c r="N269">
        <v>0</v>
      </c>
      <c r="O269">
        <v>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</v>
      </c>
      <c r="X269">
        <v>0</v>
      </c>
      <c r="Y269">
        <v>1</v>
      </c>
      <c r="Z269">
        <v>28</v>
      </c>
      <c r="AA269">
        <v>2</v>
      </c>
      <c r="AB269">
        <v>1.3551055329999999</v>
      </c>
      <c r="AC269">
        <v>1583.666667</v>
      </c>
      <c r="AD269">
        <v>1583.666667</v>
      </c>
      <c r="AE269">
        <v>0</v>
      </c>
      <c r="AF269">
        <v>950.2</v>
      </c>
      <c r="AG269">
        <v>1583.666667</v>
      </c>
      <c r="AH269">
        <v>0</v>
      </c>
      <c r="AI269">
        <v>0</v>
      </c>
      <c r="AJ269">
        <v>4751</v>
      </c>
      <c r="AK269">
        <v>169.67857140000001</v>
      </c>
      <c r="AL269">
        <v>200</v>
      </c>
    </row>
    <row r="270" spans="1:38" x14ac:dyDescent="0.25">
      <c r="A270">
        <v>5317081</v>
      </c>
      <c r="B270" t="s">
        <v>337</v>
      </c>
      <c r="C270" t="s">
        <v>377</v>
      </c>
      <c r="D270" t="s">
        <v>271</v>
      </c>
      <c r="E270">
        <v>8745</v>
      </c>
      <c r="F270">
        <v>7360</v>
      </c>
      <c r="G270">
        <v>14</v>
      </c>
      <c r="H270">
        <v>0</v>
      </c>
      <c r="I270">
        <v>1</v>
      </c>
      <c r="J270">
        <v>3</v>
      </c>
      <c r="K270">
        <v>1</v>
      </c>
      <c r="L270">
        <v>4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20</v>
      </c>
      <c r="X270">
        <v>1</v>
      </c>
      <c r="Y270">
        <v>0</v>
      </c>
      <c r="Z270">
        <v>23</v>
      </c>
      <c r="AA270">
        <v>2</v>
      </c>
      <c r="AB270">
        <v>1.188179348</v>
      </c>
      <c r="AC270">
        <v>624.64285710000001</v>
      </c>
      <c r="AD270">
        <v>0</v>
      </c>
      <c r="AE270">
        <v>8745</v>
      </c>
      <c r="AF270">
        <v>2915</v>
      </c>
      <c r="AG270">
        <v>8745</v>
      </c>
      <c r="AH270">
        <v>2186.25</v>
      </c>
      <c r="AI270">
        <v>8745</v>
      </c>
      <c r="AJ270">
        <v>0</v>
      </c>
      <c r="AK270">
        <v>380.21739129999997</v>
      </c>
      <c r="AL270">
        <v>200</v>
      </c>
    </row>
    <row r="271" spans="1:38" x14ac:dyDescent="0.25">
      <c r="A271">
        <v>5318010</v>
      </c>
      <c r="B271" t="s">
        <v>337</v>
      </c>
      <c r="C271" t="s">
        <v>378</v>
      </c>
      <c r="D271" t="s">
        <v>272</v>
      </c>
      <c r="E271">
        <v>5004</v>
      </c>
      <c r="F271">
        <v>4574</v>
      </c>
      <c r="G271">
        <v>2</v>
      </c>
      <c r="H271">
        <v>0</v>
      </c>
      <c r="I271">
        <v>0</v>
      </c>
      <c r="J271">
        <v>9</v>
      </c>
      <c r="K271">
        <v>3</v>
      </c>
      <c r="L271">
        <v>0</v>
      </c>
      <c r="M271">
        <v>4</v>
      </c>
      <c r="N271">
        <v>3</v>
      </c>
      <c r="O271">
        <v>4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41</v>
      </c>
      <c r="X271">
        <v>1</v>
      </c>
      <c r="Y271">
        <v>0</v>
      </c>
      <c r="Z271">
        <v>13</v>
      </c>
      <c r="AA271">
        <v>1.9523809519999999</v>
      </c>
      <c r="AB271">
        <v>1.09400962</v>
      </c>
      <c r="AC271">
        <v>2502</v>
      </c>
      <c r="AD271">
        <v>0</v>
      </c>
      <c r="AE271">
        <v>0</v>
      </c>
      <c r="AF271">
        <v>556</v>
      </c>
      <c r="AG271">
        <v>1668</v>
      </c>
      <c r="AH271">
        <v>0</v>
      </c>
      <c r="AI271">
        <v>5004</v>
      </c>
      <c r="AJ271">
        <v>0</v>
      </c>
      <c r="AK271">
        <v>384.92307690000001</v>
      </c>
      <c r="AL271">
        <v>195.2380952</v>
      </c>
    </row>
    <row r="272" spans="1:38" x14ac:dyDescent="0.25">
      <c r="A272">
        <v>5318020</v>
      </c>
      <c r="B272" t="s">
        <v>337</v>
      </c>
      <c r="C272" t="s">
        <v>378</v>
      </c>
      <c r="D272" t="s">
        <v>273</v>
      </c>
      <c r="E272">
        <v>3558</v>
      </c>
      <c r="F272">
        <v>2959</v>
      </c>
      <c r="G272">
        <v>2</v>
      </c>
      <c r="H272">
        <v>0</v>
      </c>
      <c r="I272">
        <v>0</v>
      </c>
      <c r="J272">
        <v>6</v>
      </c>
      <c r="K272">
        <v>2</v>
      </c>
      <c r="L272">
        <v>0</v>
      </c>
      <c r="M272">
        <v>10</v>
      </c>
      <c r="N272">
        <v>0</v>
      </c>
      <c r="O272">
        <v>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27</v>
      </c>
      <c r="X272">
        <v>0</v>
      </c>
      <c r="Y272">
        <v>0</v>
      </c>
      <c r="Z272">
        <v>4</v>
      </c>
      <c r="AA272">
        <v>1.6875</v>
      </c>
      <c r="AB272">
        <v>1.202433254</v>
      </c>
      <c r="AC272">
        <v>1779</v>
      </c>
      <c r="AD272">
        <v>0</v>
      </c>
      <c r="AE272">
        <v>0</v>
      </c>
      <c r="AF272">
        <v>593</v>
      </c>
      <c r="AG272">
        <v>1779</v>
      </c>
      <c r="AH272">
        <v>0</v>
      </c>
      <c r="AI272">
        <v>0</v>
      </c>
      <c r="AJ272">
        <v>0</v>
      </c>
      <c r="AK272">
        <v>889.5</v>
      </c>
      <c r="AL272">
        <v>168.75</v>
      </c>
    </row>
    <row r="273" spans="1:38" x14ac:dyDescent="0.25">
      <c r="A273">
        <v>5318030</v>
      </c>
      <c r="B273" t="s">
        <v>337</v>
      </c>
      <c r="C273" t="s">
        <v>378</v>
      </c>
      <c r="D273" t="s">
        <v>274</v>
      </c>
      <c r="E273">
        <v>4747</v>
      </c>
      <c r="F273">
        <v>4179</v>
      </c>
      <c r="G273">
        <v>2</v>
      </c>
      <c r="H273">
        <v>0</v>
      </c>
      <c r="I273">
        <v>0</v>
      </c>
      <c r="J273">
        <v>8</v>
      </c>
      <c r="K273">
        <v>1</v>
      </c>
      <c r="L273">
        <v>0</v>
      </c>
      <c r="M273">
        <v>8</v>
      </c>
      <c r="N273">
        <v>0</v>
      </c>
      <c r="O273">
        <v>8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2</v>
      </c>
      <c r="V273">
        <v>0</v>
      </c>
      <c r="W273">
        <v>36</v>
      </c>
      <c r="X273">
        <v>20</v>
      </c>
      <c r="Y273">
        <v>0</v>
      </c>
      <c r="Z273">
        <v>5</v>
      </c>
      <c r="AA273">
        <v>1.8947368419999999</v>
      </c>
      <c r="AB273">
        <v>1.135917684</v>
      </c>
      <c r="AC273">
        <v>2373.5</v>
      </c>
      <c r="AD273">
        <v>0</v>
      </c>
      <c r="AE273">
        <v>0</v>
      </c>
      <c r="AF273">
        <v>593.375</v>
      </c>
      <c r="AG273">
        <v>4747</v>
      </c>
      <c r="AH273">
        <v>0</v>
      </c>
      <c r="AI273">
        <v>237.35</v>
      </c>
      <c r="AJ273">
        <v>0</v>
      </c>
      <c r="AK273">
        <v>949.4</v>
      </c>
      <c r="AL273">
        <v>189.47368420000001</v>
      </c>
    </row>
    <row r="274" spans="1:38" x14ac:dyDescent="0.25">
      <c r="A274">
        <v>5318040</v>
      </c>
      <c r="B274" t="s">
        <v>337</v>
      </c>
      <c r="C274" t="s">
        <v>378</v>
      </c>
      <c r="D274" t="s">
        <v>275</v>
      </c>
      <c r="E274">
        <v>7715</v>
      </c>
      <c r="F274">
        <v>6503</v>
      </c>
      <c r="G274">
        <v>5</v>
      </c>
      <c r="H274">
        <v>1</v>
      </c>
      <c r="I274">
        <v>0</v>
      </c>
      <c r="J274">
        <v>13</v>
      </c>
      <c r="K274">
        <v>5</v>
      </c>
      <c r="L274">
        <v>0</v>
      </c>
      <c r="M274">
        <v>8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0</v>
      </c>
      <c r="U274">
        <v>0</v>
      </c>
      <c r="V274">
        <v>0</v>
      </c>
      <c r="W274">
        <v>54</v>
      </c>
      <c r="X274">
        <v>33</v>
      </c>
      <c r="Y274">
        <v>1</v>
      </c>
      <c r="Z274">
        <v>13</v>
      </c>
      <c r="AA274">
        <v>2</v>
      </c>
      <c r="AB274">
        <v>1.186375519</v>
      </c>
      <c r="AC274">
        <v>1543</v>
      </c>
      <c r="AD274">
        <v>7715</v>
      </c>
      <c r="AE274">
        <v>0</v>
      </c>
      <c r="AF274">
        <v>593.46153849999996</v>
      </c>
      <c r="AG274">
        <v>1543</v>
      </c>
      <c r="AH274">
        <v>0</v>
      </c>
      <c r="AI274">
        <v>233.78787879999999</v>
      </c>
      <c r="AJ274">
        <v>7715</v>
      </c>
      <c r="AK274">
        <v>593.46153849999996</v>
      </c>
      <c r="AL274">
        <v>200</v>
      </c>
    </row>
    <row r="275" spans="1:38" x14ac:dyDescent="0.25">
      <c r="A275">
        <v>5318050</v>
      </c>
      <c r="B275" t="s">
        <v>337</v>
      </c>
      <c r="C275" t="s">
        <v>378</v>
      </c>
      <c r="D275" t="s">
        <v>276</v>
      </c>
      <c r="E275">
        <v>1756</v>
      </c>
      <c r="F275">
        <v>1206</v>
      </c>
      <c r="G275">
        <v>1</v>
      </c>
      <c r="H275">
        <v>0</v>
      </c>
      <c r="I275">
        <v>0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14</v>
      </c>
      <c r="X275">
        <v>9</v>
      </c>
      <c r="Y275">
        <v>0</v>
      </c>
      <c r="Z275">
        <v>0</v>
      </c>
      <c r="AA275">
        <v>2</v>
      </c>
      <c r="AB275">
        <v>1.4560530679999999</v>
      </c>
      <c r="AC275">
        <v>1756</v>
      </c>
      <c r="AD275">
        <v>0</v>
      </c>
      <c r="AE275">
        <v>0</v>
      </c>
      <c r="AF275">
        <v>585.33333330000005</v>
      </c>
      <c r="AG275">
        <v>0</v>
      </c>
      <c r="AH275">
        <v>0</v>
      </c>
      <c r="AI275">
        <v>195.11111109999999</v>
      </c>
      <c r="AJ275">
        <v>0</v>
      </c>
      <c r="AK275">
        <v>0</v>
      </c>
      <c r="AL275">
        <v>200</v>
      </c>
    </row>
    <row r="276" spans="1:38" x14ac:dyDescent="0.25">
      <c r="A276">
        <v>5318060</v>
      </c>
      <c r="B276" t="s">
        <v>337</v>
      </c>
      <c r="C276" t="s">
        <v>378</v>
      </c>
      <c r="D276" t="s">
        <v>277</v>
      </c>
      <c r="E276">
        <v>8760</v>
      </c>
      <c r="F276">
        <v>8021</v>
      </c>
      <c r="G276">
        <v>9</v>
      </c>
      <c r="H276">
        <v>1</v>
      </c>
      <c r="I276">
        <v>1</v>
      </c>
      <c r="J276">
        <v>10</v>
      </c>
      <c r="K276">
        <v>2</v>
      </c>
      <c r="L276">
        <v>4</v>
      </c>
      <c r="M276">
        <v>1</v>
      </c>
      <c r="N276">
        <v>0</v>
      </c>
      <c r="O276">
        <v>23</v>
      </c>
      <c r="P276">
        <v>1</v>
      </c>
      <c r="Q276">
        <v>0</v>
      </c>
      <c r="R276">
        <v>0</v>
      </c>
      <c r="S276">
        <v>7</v>
      </c>
      <c r="T276">
        <v>0</v>
      </c>
      <c r="U276">
        <v>10</v>
      </c>
      <c r="V276">
        <v>0</v>
      </c>
      <c r="W276">
        <v>30</v>
      </c>
      <c r="X276">
        <v>34</v>
      </c>
      <c r="Y276">
        <v>2</v>
      </c>
      <c r="Z276">
        <v>4</v>
      </c>
      <c r="AA276">
        <v>1.6666666670000001</v>
      </c>
      <c r="AB276">
        <v>1.09213315</v>
      </c>
      <c r="AC276">
        <v>973.33333330000005</v>
      </c>
      <c r="AD276">
        <v>8760</v>
      </c>
      <c r="AE276">
        <v>8760</v>
      </c>
      <c r="AF276">
        <v>876</v>
      </c>
      <c r="AG276">
        <v>4380</v>
      </c>
      <c r="AH276">
        <v>2190</v>
      </c>
      <c r="AI276">
        <v>257.64705880000002</v>
      </c>
      <c r="AJ276">
        <v>4380</v>
      </c>
      <c r="AK276">
        <v>2190</v>
      </c>
      <c r="AL276">
        <v>166.66666670000001</v>
      </c>
    </row>
    <row r="277" spans="1:38" x14ac:dyDescent="0.25">
      <c r="A277">
        <v>5318070</v>
      </c>
      <c r="B277" t="s">
        <v>337</v>
      </c>
      <c r="C277" t="s">
        <v>378</v>
      </c>
      <c r="D277" t="s">
        <v>278</v>
      </c>
      <c r="E277">
        <v>1207</v>
      </c>
      <c r="F277">
        <v>1077</v>
      </c>
      <c r="G277">
        <v>1</v>
      </c>
      <c r="H277">
        <v>0</v>
      </c>
      <c r="I277">
        <v>0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</v>
      </c>
      <c r="X277">
        <v>11</v>
      </c>
      <c r="Y277">
        <v>0</v>
      </c>
      <c r="Z277">
        <v>5</v>
      </c>
      <c r="AA277">
        <v>2</v>
      </c>
      <c r="AB277">
        <v>1.1207056639999999</v>
      </c>
      <c r="AC277">
        <v>1207</v>
      </c>
      <c r="AD277">
        <v>0</v>
      </c>
      <c r="AE277">
        <v>0</v>
      </c>
      <c r="AF277">
        <v>402.33333329999999</v>
      </c>
      <c r="AG277">
        <v>0</v>
      </c>
      <c r="AH277">
        <v>0</v>
      </c>
      <c r="AI277">
        <v>109.7272727</v>
      </c>
      <c r="AJ277">
        <v>0</v>
      </c>
      <c r="AK277">
        <v>241.4</v>
      </c>
      <c r="AL277">
        <v>200</v>
      </c>
    </row>
    <row r="278" spans="1:38" x14ac:dyDescent="0.25">
      <c r="A278">
        <v>5319010</v>
      </c>
      <c r="B278" t="s">
        <v>337</v>
      </c>
      <c r="C278" t="s">
        <v>379</v>
      </c>
      <c r="D278" t="s">
        <v>279</v>
      </c>
      <c r="E278">
        <v>9328</v>
      </c>
      <c r="F278">
        <v>6290</v>
      </c>
      <c r="G278">
        <v>12</v>
      </c>
      <c r="H278">
        <v>2</v>
      </c>
      <c r="I278">
        <v>0</v>
      </c>
      <c r="J278">
        <v>15</v>
      </c>
      <c r="K278">
        <v>1</v>
      </c>
      <c r="L278">
        <v>5</v>
      </c>
      <c r="M278">
        <v>4</v>
      </c>
      <c r="N278">
        <v>0</v>
      </c>
      <c r="O278">
        <v>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</v>
      </c>
      <c r="V278">
        <v>0</v>
      </c>
      <c r="W278">
        <v>34</v>
      </c>
      <c r="X278">
        <v>12</v>
      </c>
      <c r="Y278">
        <v>0</v>
      </c>
      <c r="Z278">
        <v>10</v>
      </c>
      <c r="AA278">
        <v>1.888888889</v>
      </c>
      <c r="AB278">
        <v>1.4829888710000001</v>
      </c>
      <c r="AC278">
        <v>777.33333330000005</v>
      </c>
      <c r="AD278">
        <v>4664</v>
      </c>
      <c r="AE278">
        <v>0</v>
      </c>
      <c r="AF278">
        <v>621.8666667</v>
      </c>
      <c r="AG278">
        <v>9328</v>
      </c>
      <c r="AH278">
        <v>1865.6</v>
      </c>
      <c r="AI278">
        <v>777.33333330000005</v>
      </c>
      <c r="AJ278">
        <v>0</v>
      </c>
      <c r="AK278">
        <v>932.8</v>
      </c>
      <c r="AL278">
        <v>188.88888890000001</v>
      </c>
    </row>
    <row r="279" spans="1:38" x14ac:dyDescent="0.25">
      <c r="A279">
        <v>5319011</v>
      </c>
      <c r="B279" t="s">
        <v>337</v>
      </c>
      <c r="C279" t="s">
        <v>379</v>
      </c>
      <c r="D279" t="s">
        <v>280</v>
      </c>
      <c r="E279">
        <v>6924</v>
      </c>
      <c r="F279">
        <v>2932</v>
      </c>
      <c r="G279">
        <v>4</v>
      </c>
      <c r="H279">
        <v>0</v>
      </c>
      <c r="I279">
        <v>0</v>
      </c>
      <c r="J279">
        <v>11</v>
      </c>
      <c r="K279">
        <v>1</v>
      </c>
      <c r="L279">
        <v>0</v>
      </c>
      <c r="M279">
        <v>3</v>
      </c>
      <c r="N279">
        <v>0</v>
      </c>
      <c r="O279">
        <v>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42</v>
      </c>
      <c r="X279">
        <v>2</v>
      </c>
      <c r="Y279">
        <v>0</v>
      </c>
      <c r="Z279">
        <v>45</v>
      </c>
      <c r="AA279">
        <v>2</v>
      </c>
      <c r="AB279">
        <v>2.3615279669999998</v>
      </c>
      <c r="AC279">
        <v>1731</v>
      </c>
      <c r="AD279">
        <v>0</v>
      </c>
      <c r="AE279">
        <v>0</v>
      </c>
      <c r="AF279">
        <v>629.45454549999999</v>
      </c>
      <c r="AG279">
        <v>6924</v>
      </c>
      <c r="AH279">
        <v>0</v>
      </c>
      <c r="AI279">
        <v>3462</v>
      </c>
      <c r="AJ279">
        <v>0</v>
      </c>
      <c r="AK279">
        <v>153.8666667</v>
      </c>
      <c r="AL279">
        <v>200</v>
      </c>
    </row>
    <row r="280" spans="1:38" x14ac:dyDescent="0.25">
      <c r="A280">
        <v>5319020</v>
      </c>
      <c r="B280" t="s">
        <v>337</v>
      </c>
      <c r="C280" t="s">
        <v>379</v>
      </c>
      <c r="D280" t="s">
        <v>281</v>
      </c>
      <c r="E280">
        <v>12822</v>
      </c>
      <c r="F280">
        <v>9168</v>
      </c>
      <c r="G280">
        <v>12</v>
      </c>
      <c r="H280">
        <v>0</v>
      </c>
      <c r="I280">
        <v>0</v>
      </c>
      <c r="J280">
        <v>16</v>
      </c>
      <c r="K280">
        <v>4</v>
      </c>
      <c r="L280">
        <v>0</v>
      </c>
      <c r="M280">
        <v>10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7</v>
      </c>
      <c r="T280">
        <v>0</v>
      </c>
      <c r="U280">
        <v>11</v>
      </c>
      <c r="V280">
        <v>0</v>
      </c>
      <c r="W280">
        <v>44</v>
      </c>
      <c r="X280">
        <v>34</v>
      </c>
      <c r="Y280">
        <v>1</v>
      </c>
      <c r="Z280">
        <v>42</v>
      </c>
      <c r="AA280">
        <v>2</v>
      </c>
      <c r="AB280">
        <v>1.398560209</v>
      </c>
      <c r="AC280">
        <v>1068.5</v>
      </c>
      <c r="AD280">
        <v>0</v>
      </c>
      <c r="AE280">
        <v>0</v>
      </c>
      <c r="AF280">
        <v>801.375</v>
      </c>
      <c r="AG280">
        <v>3205.5</v>
      </c>
      <c r="AH280">
        <v>0</v>
      </c>
      <c r="AI280">
        <v>377.1176471</v>
      </c>
      <c r="AJ280">
        <v>12822</v>
      </c>
      <c r="AK280">
        <v>305.2857143</v>
      </c>
      <c r="AL280">
        <v>200</v>
      </c>
    </row>
    <row r="281" spans="1:38" x14ac:dyDescent="0.25">
      <c r="A281">
        <v>5319030</v>
      </c>
      <c r="B281" t="s">
        <v>337</v>
      </c>
      <c r="C281" t="s">
        <v>379</v>
      </c>
      <c r="D281" t="s">
        <v>282</v>
      </c>
      <c r="E281">
        <v>4007</v>
      </c>
      <c r="F281">
        <v>1364</v>
      </c>
      <c r="G281">
        <v>3</v>
      </c>
      <c r="H281">
        <v>0</v>
      </c>
      <c r="I281">
        <v>0</v>
      </c>
      <c r="J281">
        <v>8</v>
      </c>
      <c r="K281">
        <v>1</v>
      </c>
      <c r="L281">
        <v>0</v>
      </c>
      <c r="M281">
        <v>8</v>
      </c>
      <c r="N281">
        <v>0</v>
      </c>
      <c r="O281">
        <v>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4</v>
      </c>
      <c r="V281">
        <v>0</v>
      </c>
      <c r="W281">
        <v>30</v>
      </c>
      <c r="X281">
        <v>15</v>
      </c>
      <c r="Y281">
        <v>0</v>
      </c>
      <c r="Z281">
        <v>53</v>
      </c>
      <c r="AA281">
        <v>2</v>
      </c>
      <c r="AB281">
        <v>2.9376832839999998</v>
      </c>
      <c r="AC281">
        <v>1335.666667</v>
      </c>
      <c r="AD281">
        <v>0</v>
      </c>
      <c r="AE281">
        <v>0</v>
      </c>
      <c r="AF281">
        <v>500.875</v>
      </c>
      <c r="AG281">
        <v>4007</v>
      </c>
      <c r="AH281">
        <v>0</v>
      </c>
      <c r="AI281">
        <v>267.1333333</v>
      </c>
      <c r="AJ281">
        <v>0</v>
      </c>
      <c r="AK281">
        <v>75.603773579999995</v>
      </c>
      <c r="AL281">
        <v>200</v>
      </c>
    </row>
    <row r="282" spans="1:38" x14ac:dyDescent="0.25">
      <c r="A282">
        <v>5319031</v>
      </c>
      <c r="B282" t="s">
        <v>337</v>
      </c>
      <c r="C282" t="s">
        <v>379</v>
      </c>
      <c r="D282" t="s">
        <v>283</v>
      </c>
      <c r="E282">
        <v>4469</v>
      </c>
      <c r="F282">
        <v>812</v>
      </c>
      <c r="G282">
        <v>7</v>
      </c>
      <c r="H282">
        <v>0</v>
      </c>
      <c r="I282">
        <v>0</v>
      </c>
      <c r="J282">
        <v>7</v>
      </c>
      <c r="K282">
        <v>3</v>
      </c>
      <c r="L282">
        <v>0</v>
      </c>
      <c r="M282">
        <v>8</v>
      </c>
      <c r="N282">
        <v>0</v>
      </c>
      <c r="O282">
        <v>13</v>
      </c>
      <c r="P282">
        <v>0</v>
      </c>
      <c r="Q282">
        <v>3</v>
      </c>
      <c r="R282">
        <v>0</v>
      </c>
      <c r="S282">
        <v>0</v>
      </c>
      <c r="T282">
        <v>0</v>
      </c>
      <c r="U282">
        <v>6</v>
      </c>
      <c r="V282">
        <v>0</v>
      </c>
      <c r="W282">
        <v>28</v>
      </c>
      <c r="X282">
        <v>4</v>
      </c>
      <c r="Y282">
        <v>1</v>
      </c>
      <c r="Z282">
        <v>57</v>
      </c>
      <c r="AA282">
        <v>2</v>
      </c>
      <c r="AB282">
        <v>5.5036945810000004</v>
      </c>
      <c r="AC282">
        <v>638.42857140000001</v>
      </c>
      <c r="AD282">
        <v>0</v>
      </c>
      <c r="AE282">
        <v>0</v>
      </c>
      <c r="AF282">
        <v>638.42857140000001</v>
      </c>
      <c r="AG282">
        <v>1489.666667</v>
      </c>
      <c r="AH282">
        <v>0</v>
      </c>
      <c r="AI282">
        <v>1117.25</v>
      </c>
      <c r="AJ282">
        <v>4469</v>
      </c>
      <c r="AK282">
        <v>78.403508770000002</v>
      </c>
      <c r="AL282">
        <v>200</v>
      </c>
    </row>
    <row r="283" spans="1:38" x14ac:dyDescent="0.25">
      <c r="A283">
        <v>5319040</v>
      </c>
      <c r="B283" t="s">
        <v>337</v>
      </c>
      <c r="C283" t="s">
        <v>379</v>
      </c>
      <c r="D283" t="s">
        <v>284</v>
      </c>
      <c r="E283">
        <v>7597</v>
      </c>
      <c r="F283">
        <v>4098</v>
      </c>
      <c r="G283">
        <v>7</v>
      </c>
      <c r="H283">
        <v>0</v>
      </c>
      <c r="I283">
        <v>0</v>
      </c>
      <c r="J283">
        <v>15</v>
      </c>
      <c r="K283">
        <v>2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40</v>
      </c>
      <c r="X283">
        <v>4</v>
      </c>
      <c r="Y283">
        <v>0</v>
      </c>
      <c r="Z283">
        <v>0</v>
      </c>
      <c r="AA283">
        <v>2</v>
      </c>
      <c r="AB283">
        <v>1.853831137</v>
      </c>
      <c r="AC283">
        <v>1085.2857140000001</v>
      </c>
      <c r="AD283">
        <v>0</v>
      </c>
      <c r="AE283">
        <v>0</v>
      </c>
      <c r="AF283">
        <v>506.46666670000002</v>
      </c>
      <c r="AG283">
        <v>3798.5</v>
      </c>
      <c r="AH283">
        <v>0</v>
      </c>
      <c r="AI283">
        <v>1899.25</v>
      </c>
      <c r="AJ283">
        <v>0</v>
      </c>
      <c r="AK283">
        <v>0</v>
      </c>
      <c r="AL283">
        <v>200</v>
      </c>
    </row>
    <row r="284" spans="1:38" x14ac:dyDescent="0.25">
      <c r="A284">
        <v>5319050</v>
      </c>
      <c r="B284" t="s">
        <v>337</v>
      </c>
      <c r="C284" t="s">
        <v>379</v>
      </c>
      <c r="D284" t="s">
        <v>285</v>
      </c>
      <c r="E284">
        <v>8386</v>
      </c>
      <c r="F284">
        <v>5588</v>
      </c>
      <c r="G284">
        <v>5</v>
      </c>
      <c r="H284">
        <v>0</v>
      </c>
      <c r="I284">
        <v>0</v>
      </c>
      <c r="J284">
        <v>10</v>
      </c>
      <c r="K284">
        <v>1</v>
      </c>
      <c r="L284">
        <v>0</v>
      </c>
      <c r="M284">
        <v>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47</v>
      </c>
      <c r="X284">
        <v>9</v>
      </c>
      <c r="Y284">
        <v>0</v>
      </c>
      <c r="Z284">
        <v>11</v>
      </c>
      <c r="AA284">
        <v>1.9583333329999999</v>
      </c>
      <c r="AB284">
        <v>1.5007158199999999</v>
      </c>
      <c r="AC284">
        <v>1677.2</v>
      </c>
      <c r="AD284">
        <v>0</v>
      </c>
      <c r="AE284">
        <v>0</v>
      </c>
      <c r="AF284">
        <v>838.6</v>
      </c>
      <c r="AG284">
        <v>8386</v>
      </c>
      <c r="AH284">
        <v>0</v>
      </c>
      <c r="AI284">
        <v>931.77777779999997</v>
      </c>
      <c r="AJ284">
        <v>0</v>
      </c>
      <c r="AK284">
        <v>762.36363640000002</v>
      </c>
      <c r="AL284">
        <v>195.83333329999999</v>
      </c>
    </row>
    <row r="285" spans="1:38" x14ac:dyDescent="0.25">
      <c r="A285">
        <v>5319051</v>
      </c>
      <c r="B285" t="s">
        <v>337</v>
      </c>
      <c r="C285" t="s">
        <v>379</v>
      </c>
      <c r="D285" t="s">
        <v>286</v>
      </c>
      <c r="E285">
        <v>7645</v>
      </c>
      <c r="F285">
        <v>5978</v>
      </c>
      <c r="G285">
        <v>3</v>
      </c>
      <c r="H285">
        <v>0</v>
      </c>
      <c r="I285">
        <v>0</v>
      </c>
      <c r="J285">
        <v>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36</v>
      </c>
      <c r="X285">
        <v>0</v>
      </c>
      <c r="Y285">
        <v>0</v>
      </c>
      <c r="Z285">
        <v>0</v>
      </c>
      <c r="AA285">
        <v>2</v>
      </c>
      <c r="AB285">
        <v>1.2788558050000001</v>
      </c>
      <c r="AC285">
        <v>2548.333333</v>
      </c>
      <c r="AD285">
        <v>0</v>
      </c>
      <c r="AE285">
        <v>0</v>
      </c>
      <c r="AF285">
        <v>849.44444439999995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200</v>
      </c>
    </row>
    <row r="286" spans="1:38" x14ac:dyDescent="0.25">
      <c r="A286">
        <v>5319060</v>
      </c>
      <c r="B286" t="s">
        <v>337</v>
      </c>
      <c r="C286" t="s">
        <v>379</v>
      </c>
      <c r="D286" t="s">
        <v>287</v>
      </c>
      <c r="E286">
        <v>9446</v>
      </c>
      <c r="F286">
        <v>4002</v>
      </c>
      <c r="G286">
        <v>7</v>
      </c>
      <c r="H286">
        <v>0</v>
      </c>
      <c r="I286">
        <v>0</v>
      </c>
      <c r="J286">
        <v>7</v>
      </c>
      <c r="K286">
        <v>2</v>
      </c>
      <c r="L286">
        <v>0</v>
      </c>
      <c r="M286">
        <v>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48</v>
      </c>
      <c r="X286">
        <v>15</v>
      </c>
      <c r="Y286">
        <v>1</v>
      </c>
      <c r="Z286">
        <v>10</v>
      </c>
      <c r="AA286">
        <v>2</v>
      </c>
      <c r="AB286">
        <v>2.3603198399999998</v>
      </c>
      <c r="AC286">
        <v>1349.4285709999999</v>
      </c>
      <c r="AD286">
        <v>0</v>
      </c>
      <c r="AE286">
        <v>0</v>
      </c>
      <c r="AF286">
        <v>1349.4285709999999</v>
      </c>
      <c r="AG286">
        <v>4723</v>
      </c>
      <c r="AH286">
        <v>0</v>
      </c>
      <c r="AI286">
        <v>629.73333330000003</v>
      </c>
      <c r="AJ286">
        <v>9446</v>
      </c>
      <c r="AK286">
        <v>944.6</v>
      </c>
      <c r="AL286">
        <v>200</v>
      </c>
    </row>
    <row r="287" spans="1:38" x14ac:dyDescent="0.25">
      <c r="A287">
        <v>5320010</v>
      </c>
      <c r="B287" t="s">
        <v>337</v>
      </c>
      <c r="C287" t="s">
        <v>380</v>
      </c>
      <c r="D287" t="s">
        <v>288</v>
      </c>
      <c r="E287">
        <v>2588</v>
      </c>
      <c r="F287">
        <v>1025</v>
      </c>
      <c r="G287">
        <v>1</v>
      </c>
      <c r="H287">
        <v>0</v>
      </c>
      <c r="I287">
        <v>1</v>
      </c>
      <c r="J287">
        <v>4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6</v>
      </c>
      <c r="V287">
        <v>0</v>
      </c>
      <c r="W287">
        <v>10</v>
      </c>
      <c r="X287">
        <v>31</v>
      </c>
      <c r="Y287">
        <v>1</v>
      </c>
      <c r="Z287">
        <v>16</v>
      </c>
      <c r="AA287">
        <v>2</v>
      </c>
      <c r="AB287">
        <v>2.5248780489999998</v>
      </c>
      <c r="AC287">
        <v>2588</v>
      </c>
      <c r="AD287">
        <v>0</v>
      </c>
      <c r="AE287">
        <v>2588</v>
      </c>
      <c r="AF287">
        <v>647</v>
      </c>
      <c r="AG287">
        <v>862.66666669999995</v>
      </c>
      <c r="AH287">
        <v>0</v>
      </c>
      <c r="AI287">
        <v>83.483870969999998</v>
      </c>
      <c r="AJ287">
        <v>2588</v>
      </c>
      <c r="AK287">
        <v>161.75</v>
      </c>
      <c r="AL287">
        <v>200</v>
      </c>
    </row>
    <row r="288" spans="1:38" x14ac:dyDescent="0.25">
      <c r="A288">
        <v>5320020</v>
      </c>
      <c r="B288" t="s">
        <v>337</v>
      </c>
      <c r="C288" t="s">
        <v>380</v>
      </c>
      <c r="D288" t="s">
        <v>289</v>
      </c>
      <c r="E288">
        <v>4523</v>
      </c>
      <c r="F288">
        <v>3246</v>
      </c>
      <c r="G288">
        <v>1</v>
      </c>
      <c r="H288">
        <v>0</v>
      </c>
      <c r="I288">
        <v>0</v>
      </c>
      <c r="J288">
        <v>11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20</v>
      </c>
      <c r="X288">
        <v>86</v>
      </c>
      <c r="Y288">
        <v>5</v>
      </c>
      <c r="Z288">
        <v>47</v>
      </c>
      <c r="AA288">
        <v>2</v>
      </c>
      <c r="AB288">
        <v>1.39340727</v>
      </c>
      <c r="AC288">
        <v>4523</v>
      </c>
      <c r="AD288">
        <v>0</v>
      </c>
      <c r="AE288">
        <v>0</v>
      </c>
      <c r="AF288">
        <v>411.18181820000001</v>
      </c>
      <c r="AG288">
        <v>904.6</v>
      </c>
      <c r="AH288">
        <v>0</v>
      </c>
      <c r="AI288">
        <v>52.593023260000002</v>
      </c>
      <c r="AJ288">
        <v>904.6</v>
      </c>
      <c r="AK288">
        <v>96.234042549999998</v>
      </c>
      <c r="AL288">
        <v>200</v>
      </c>
    </row>
    <row r="289" spans="1:38" x14ac:dyDescent="0.25">
      <c r="A289">
        <v>5320030</v>
      </c>
      <c r="B289" t="s">
        <v>337</v>
      </c>
      <c r="C289" t="s">
        <v>380</v>
      </c>
      <c r="D289" t="s">
        <v>290</v>
      </c>
      <c r="E289">
        <v>2741</v>
      </c>
      <c r="F289">
        <v>2741</v>
      </c>
      <c r="G289">
        <v>1</v>
      </c>
      <c r="H289">
        <v>0</v>
      </c>
      <c r="I289">
        <v>0</v>
      </c>
      <c r="J289">
        <v>13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</v>
      </c>
      <c r="X289">
        <v>96</v>
      </c>
      <c r="Y289">
        <v>0</v>
      </c>
      <c r="Z289">
        <v>76</v>
      </c>
      <c r="AA289">
        <v>2</v>
      </c>
      <c r="AB289">
        <v>1</v>
      </c>
      <c r="AC289">
        <v>2741</v>
      </c>
      <c r="AD289">
        <v>0</v>
      </c>
      <c r="AE289">
        <v>0</v>
      </c>
      <c r="AF289">
        <v>210.8461538</v>
      </c>
      <c r="AG289">
        <v>1370.5</v>
      </c>
      <c r="AH289">
        <v>0</v>
      </c>
      <c r="AI289">
        <v>28.552083329999999</v>
      </c>
      <c r="AJ289">
        <v>0</v>
      </c>
      <c r="AK289">
        <v>36.065789469999999</v>
      </c>
      <c r="AL289">
        <v>200</v>
      </c>
    </row>
    <row r="290" spans="1:38" x14ac:dyDescent="0.25">
      <c r="A290">
        <v>5320040</v>
      </c>
      <c r="B290" t="s">
        <v>337</v>
      </c>
      <c r="C290" t="s">
        <v>380</v>
      </c>
      <c r="D290" t="s">
        <v>291</v>
      </c>
      <c r="E290">
        <v>7960</v>
      </c>
      <c r="F290">
        <v>5619</v>
      </c>
      <c r="G290">
        <v>5</v>
      </c>
      <c r="H290">
        <v>1</v>
      </c>
      <c r="I290">
        <v>1</v>
      </c>
      <c r="J290">
        <v>16</v>
      </c>
      <c r="K290">
        <v>2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36</v>
      </c>
      <c r="X290">
        <v>126</v>
      </c>
      <c r="Y290">
        <v>0</v>
      </c>
      <c r="Z290">
        <v>30</v>
      </c>
      <c r="AA290">
        <v>2</v>
      </c>
      <c r="AB290">
        <v>1.4166221750000001</v>
      </c>
      <c r="AC290">
        <v>1592</v>
      </c>
      <c r="AD290">
        <v>7960</v>
      </c>
      <c r="AE290">
        <v>7960</v>
      </c>
      <c r="AF290">
        <v>497.5</v>
      </c>
      <c r="AG290">
        <v>3980</v>
      </c>
      <c r="AH290">
        <v>0</v>
      </c>
      <c r="AI290">
        <v>63.174603169999997</v>
      </c>
      <c r="AJ290">
        <v>0</v>
      </c>
      <c r="AK290">
        <v>265.33333329999999</v>
      </c>
      <c r="AL290">
        <v>200</v>
      </c>
    </row>
    <row r="291" spans="1:38" x14ac:dyDescent="0.25">
      <c r="A291">
        <v>5320050</v>
      </c>
      <c r="B291" t="s">
        <v>337</v>
      </c>
      <c r="C291" t="s">
        <v>380</v>
      </c>
      <c r="D291" t="s">
        <v>292</v>
      </c>
      <c r="E291">
        <v>1854</v>
      </c>
      <c r="F291">
        <v>973</v>
      </c>
      <c r="G291">
        <v>1</v>
      </c>
      <c r="H291">
        <v>0</v>
      </c>
      <c r="I291">
        <v>0</v>
      </c>
      <c r="J291">
        <v>9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15</v>
      </c>
      <c r="V291">
        <v>0</v>
      </c>
      <c r="W291">
        <v>16</v>
      </c>
      <c r="X291">
        <v>66</v>
      </c>
      <c r="Y291">
        <v>2</v>
      </c>
      <c r="Z291">
        <v>7</v>
      </c>
      <c r="AA291">
        <v>2</v>
      </c>
      <c r="AB291">
        <v>1.905447071</v>
      </c>
      <c r="AC291">
        <v>1854</v>
      </c>
      <c r="AD291">
        <v>0</v>
      </c>
      <c r="AE291">
        <v>0</v>
      </c>
      <c r="AF291">
        <v>206</v>
      </c>
      <c r="AG291">
        <v>927</v>
      </c>
      <c r="AH291">
        <v>0</v>
      </c>
      <c r="AI291">
        <v>28.09090909</v>
      </c>
      <c r="AJ291">
        <v>927</v>
      </c>
      <c r="AK291">
        <v>264.85714289999999</v>
      </c>
      <c r="AL291">
        <v>200</v>
      </c>
    </row>
    <row r="292" spans="1:38" x14ac:dyDescent="0.25">
      <c r="A292">
        <v>5320060</v>
      </c>
      <c r="B292" t="s">
        <v>337</v>
      </c>
      <c r="C292" t="s">
        <v>380</v>
      </c>
      <c r="D292" t="s">
        <v>293</v>
      </c>
      <c r="E292">
        <v>2104</v>
      </c>
      <c r="F292">
        <v>1365</v>
      </c>
      <c r="G292">
        <v>1</v>
      </c>
      <c r="H292">
        <v>0</v>
      </c>
      <c r="I292">
        <v>0</v>
      </c>
      <c r="J292">
        <v>11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20</v>
      </c>
      <c r="X292">
        <v>58</v>
      </c>
      <c r="Y292">
        <v>2</v>
      </c>
      <c r="Z292">
        <v>33</v>
      </c>
      <c r="AA292">
        <v>2</v>
      </c>
      <c r="AB292">
        <v>1.5413919410000001</v>
      </c>
      <c r="AC292">
        <v>2104</v>
      </c>
      <c r="AD292">
        <v>0</v>
      </c>
      <c r="AE292">
        <v>0</v>
      </c>
      <c r="AF292">
        <v>191.27272730000001</v>
      </c>
      <c r="AG292">
        <v>2104</v>
      </c>
      <c r="AH292">
        <v>0</v>
      </c>
      <c r="AI292">
        <v>36.275862070000002</v>
      </c>
      <c r="AJ292">
        <v>1052</v>
      </c>
      <c r="AK292">
        <v>63.757575760000002</v>
      </c>
      <c r="AL292">
        <v>200</v>
      </c>
    </row>
    <row r="293" spans="1:38" x14ac:dyDescent="0.25">
      <c r="A293">
        <v>5321010</v>
      </c>
      <c r="B293" t="s">
        <v>337</v>
      </c>
      <c r="C293" t="s">
        <v>381</v>
      </c>
      <c r="D293" t="s">
        <v>294</v>
      </c>
      <c r="E293">
        <v>5865</v>
      </c>
      <c r="F293">
        <v>5675</v>
      </c>
      <c r="G293">
        <v>8</v>
      </c>
      <c r="H293">
        <v>0</v>
      </c>
      <c r="I293">
        <v>0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24</v>
      </c>
      <c r="X293">
        <v>0</v>
      </c>
      <c r="Y293">
        <v>4</v>
      </c>
      <c r="Z293">
        <v>207</v>
      </c>
      <c r="AA293">
        <v>2</v>
      </c>
      <c r="AB293">
        <v>1.0334801760000001</v>
      </c>
      <c r="AC293">
        <v>733.125</v>
      </c>
      <c r="AD293">
        <v>0</v>
      </c>
      <c r="AE293">
        <v>0</v>
      </c>
      <c r="AF293">
        <v>1466.25</v>
      </c>
      <c r="AG293">
        <v>1466.25</v>
      </c>
      <c r="AH293">
        <v>0</v>
      </c>
      <c r="AI293">
        <v>0</v>
      </c>
      <c r="AJ293">
        <v>1466.25</v>
      </c>
      <c r="AK293">
        <v>28.333333329999999</v>
      </c>
      <c r="AL293">
        <v>200</v>
      </c>
    </row>
    <row r="294" spans="1:38" x14ac:dyDescent="0.25">
      <c r="A294">
        <v>5321020</v>
      </c>
      <c r="B294" t="s">
        <v>337</v>
      </c>
      <c r="C294" t="s">
        <v>381</v>
      </c>
      <c r="D294" t="s">
        <v>295</v>
      </c>
      <c r="E294">
        <v>6538</v>
      </c>
      <c r="F294">
        <v>6035</v>
      </c>
      <c r="G294">
        <v>8</v>
      </c>
      <c r="H294">
        <v>0</v>
      </c>
      <c r="I294">
        <v>0</v>
      </c>
      <c r="J294">
        <v>3</v>
      </c>
      <c r="K294">
        <v>6</v>
      </c>
      <c r="L294">
        <v>0</v>
      </c>
      <c r="M294">
        <v>0</v>
      </c>
      <c r="N294">
        <v>0</v>
      </c>
      <c r="O294">
        <v>17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23</v>
      </c>
      <c r="X294">
        <v>0</v>
      </c>
      <c r="Y294">
        <v>2</v>
      </c>
      <c r="Z294">
        <v>29</v>
      </c>
      <c r="AA294">
        <v>1.4375</v>
      </c>
      <c r="AB294">
        <v>1.083347142</v>
      </c>
      <c r="AC294">
        <v>817.25</v>
      </c>
      <c r="AD294">
        <v>0</v>
      </c>
      <c r="AE294">
        <v>0</v>
      </c>
      <c r="AF294">
        <v>2179.333333</v>
      </c>
      <c r="AG294">
        <v>1089.666667</v>
      </c>
      <c r="AH294">
        <v>0</v>
      </c>
      <c r="AI294">
        <v>0</v>
      </c>
      <c r="AJ294">
        <v>3269</v>
      </c>
      <c r="AK294">
        <v>225.4482759</v>
      </c>
      <c r="AL294">
        <v>143.75</v>
      </c>
    </row>
    <row r="295" spans="1:38" x14ac:dyDescent="0.25">
      <c r="A295">
        <v>5321030</v>
      </c>
      <c r="B295" t="s">
        <v>337</v>
      </c>
      <c r="C295" t="s">
        <v>381</v>
      </c>
      <c r="D295" t="s">
        <v>296</v>
      </c>
      <c r="E295">
        <v>5995</v>
      </c>
      <c r="F295">
        <v>4980</v>
      </c>
      <c r="G295">
        <v>5</v>
      </c>
      <c r="H295">
        <v>0</v>
      </c>
      <c r="I295">
        <v>0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28</v>
      </c>
      <c r="X295">
        <v>3</v>
      </c>
      <c r="Y295">
        <v>0</v>
      </c>
      <c r="Z295">
        <v>72</v>
      </c>
      <c r="AA295">
        <v>2</v>
      </c>
      <c r="AB295">
        <v>1.2038152609999999</v>
      </c>
      <c r="AC295">
        <v>1199</v>
      </c>
      <c r="AD295">
        <v>0</v>
      </c>
      <c r="AE295">
        <v>0</v>
      </c>
      <c r="AF295">
        <v>1498.75</v>
      </c>
      <c r="AG295">
        <v>1498.75</v>
      </c>
      <c r="AH295">
        <v>0</v>
      </c>
      <c r="AI295">
        <v>1998.333333</v>
      </c>
      <c r="AJ295">
        <v>0</v>
      </c>
      <c r="AK295">
        <v>83.263888890000004</v>
      </c>
      <c r="AL295">
        <v>200</v>
      </c>
    </row>
    <row r="296" spans="1:38" x14ac:dyDescent="0.25">
      <c r="A296">
        <v>5321040</v>
      </c>
      <c r="B296" t="s">
        <v>337</v>
      </c>
      <c r="C296" t="s">
        <v>381</v>
      </c>
      <c r="D296" t="s">
        <v>297</v>
      </c>
      <c r="E296">
        <v>5117</v>
      </c>
      <c r="F296">
        <v>3129</v>
      </c>
      <c r="G296">
        <v>3</v>
      </c>
      <c r="H296">
        <v>0</v>
      </c>
      <c r="I296">
        <v>0</v>
      </c>
      <c r="J296">
        <v>6</v>
      </c>
      <c r="K296">
        <v>3</v>
      </c>
      <c r="L296">
        <v>0</v>
      </c>
      <c r="M296">
        <v>11</v>
      </c>
      <c r="N296">
        <v>0</v>
      </c>
      <c r="O296">
        <v>10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40</v>
      </c>
      <c r="X296">
        <v>4</v>
      </c>
      <c r="Y296">
        <v>0</v>
      </c>
      <c r="Z296">
        <v>22</v>
      </c>
      <c r="AA296">
        <v>2</v>
      </c>
      <c r="AB296">
        <v>1.6353467559999999</v>
      </c>
      <c r="AC296">
        <v>1705.666667</v>
      </c>
      <c r="AD296">
        <v>0</v>
      </c>
      <c r="AE296">
        <v>0</v>
      </c>
      <c r="AF296">
        <v>852.83333330000005</v>
      </c>
      <c r="AG296">
        <v>1705.666667</v>
      </c>
      <c r="AH296">
        <v>0</v>
      </c>
      <c r="AI296">
        <v>1279.25</v>
      </c>
      <c r="AJ296">
        <v>0</v>
      </c>
      <c r="AK296">
        <v>232.5909091</v>
      </c>
      <c r="AL296">
        <v>200</v>
      </c>
    </row>
    <row r="297" spans="1:38" x14ac:dyDescent="0.25">
      <c r="A297">
        <v>5321050</v>
      </c>
      <c r="B297" t="s">
        <v>337</v>
      </c>
      <c r="C297" t="s">
        <v>381</v>
      </c>
      <c r="D297" t="s">
        <v>298</v>
      </c>
      <c r="E297">
        <v>2347</v>
      </c>
      <c r="F297">
        <v>2057</v>
      </c>
      <c r="G297">
        <v>1</v>
      </c>
      <c r="H297">
        <v>0</v>
      </c>
      <c r="I297">
        <v>0</v>
      </c>
      <c r="J297">
        <v>2</v>
      </c>
      <c r="K297">
        <v>6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14</v>
      </c>
      <c r="X297">
        <v>9</v>
      </c>
      <c r="Y297">
        <v>3</v>
      </c>
      <c r="Z297">
        <v>8</v>
      </c>
      <c r="AA297">
        <v>2</v>
      </c>
      <c r="AB297">
        <v>1.1409820129999999</v>
      </c>
      <c r="AC297">
        <v>2347</v>
      </c>
      <c r="AD297">
        <v>0</v>
      </c>
      <c r="AE297">
        <v>0</v>
      </c>
      <c r="AF297">
        <v>1173.5</v>
      </c>
      <c r="AG297">
        <v>391.16666670000001</v>
      </c>
      <c r="AH297">
        <v>0</v>
      </c>
      <c r="AI297">
        <v>260.77777780000002</v>
      </c>
      <c r="AJ297">
        <v>782.33333330000005</v>
      </c>
      <c r="AK297">
        <v>293.375</v>
      </c>
      <c r="AL297">
        <v>200</v>
      </c>
    </row>
    <row r="298" spans="1:38" x14ac:dyDescent="0.25">
      <c r="A298">
        <v>5321060</v>
      </c>
      <c r="B298" t="s">
        <v>337</v>
      </c>
      <c r="C298" t="s">
        <v>381</v>
      </c>
      <c r="D298" t="s">
        <v>299</v>
      </c>
      <c r="E298">
        <v>2535</v>
      </c>
      <c r="F298">
        <v>1663</v>
      </c>
      <c r="G298">
        <v>2</v>
      </c>
      <c r="H298">
        <v>0</v>
      </c>
      <c r="I298">
        <v>0</v>
      </c>
      <c r="J298">
        <v>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18</v>
      </c>
      <c r="X298">
        <v>12</v>
      </c>
      <c r="Y298">
        <v>1</v>
      </c>
      <c r="Z298">
        <v>6</v>
      </c>
      <c r="AA298">
        <v>2</v>
      </c>
      <c r="AB298">
        <v>1.5243535779999999</v>
      </c>
      <c r="AC298">
        <v>1267.5</v>
      </c>
      <c r="AD298">
        <v>0</v>
      </c>
      <c r="AE298">
        <v>0</v>
      </c>
      <c r="AF298">
        <v>1267.5</v>
      </c>
      <c r="AG298">
        <v>2535</v>
      </c>
      <c r="AH298">
        <v>0</v>
      </c>
      <c r="AI298">
        <v>211.25</v>
      </c>
      <c r="AJ298">
        <v>2535</v>
      </c>
      <c r="AK298">
        <v>422.5</v>
      </c>
      <c r="AL298">
        <v>200</v>
      </c>
    </row>
    <row r="299" spans="1:38" x14ac:dyDescent="0.25">
      <c r="A299">
        <v>5321070</v>
      </c>
      <c r="B299" t="s">
        <v>337</v>
      </c>
      <c r="C299" t="s">
        <v>381</v>
      </c>
      <c r="D299" t="s">
        <v>300</v>
      </c>
      <c r="E299">
        <v>10096</v>
      </c>
      <c r="F299">
        <v>6995</v>
      </c>
      <c r="G299">
        <v>13</v>
      </c>
      <c r="H299">
        <v>1</v>
      </c>
      <c r="I299">
        <v>1</v>
      </c>
      <c r="J299">
        <v>8</v>
      </c>
      <c r="K299">
        <v>5</v>
      </c>
      <c r="L299">
        <v>2</v>
      </c>
      <c r="M299">
        <v>0</v>
      </c>
      <c r="N299">
        <v>0</v>
      </c>
      <c r="O299">
        <v>11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34</v>
      </c>
      <c r="X299">
        <v>8</v>
      </c>
      <c r="Y299">
        <v>4</v>
      </c>
      <c r="Z299">
        <v>5</v>
      </c>
      <c r="AA299">
        <v>2</v>
      </c>
      <c r="AB299">
        <v>1.4433166550000001</v>
      </c>
      <c r="AC299">
        <v>776.61538459999997</v>
      </c>
      <c r="AD299">
        <v>10096</v>
      </c>
      <c r="AE299">
        <v>10096</v>
      </c>
      <c r="AF299">
        <v>1262</v>
      </c>
      <c r="AG299">
        <v>2019.2</v>
      </c>
      <c r="AH299">
        <v>5048</v>
      </c>
      <c r="AI299">
        <v>1262</v>
      </c>
      <c r="AJ299">
        <v>2524</v>
      </c>
      <c r="AK299">
        <v>2019.2</v>
      </c>
      <c r="AL299">
        <v>200</v>
      </c>
    </row>
    <row r="300" spans="1:38" x14ac:dyDescent="0.25">
      <c r="A300">
        <v>5321080</v>
      </c>
      <c r="B300" t="s">
        <v>337</v>
      </c>
      <c r="C300" t="s">
        <v>381</v>
      </c>
      <c r="D300" t="s">
        <v>301</v>
      </c>
      <c r="E300">
        <v>1561</v>
      </c>
      <c r="F300">
        <v>432</v>
      </c>
      <c r="G300">
        <v>1</v>
      </c>
      <c r="H300">
        <v>0</v>
      </c>
      <c r="I300">
        <v>0</v>
      </c>
      <c r="J300">
        <v>3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4</v>
      </c>
      <c r="Y300">
        <v>1</v>
      </c>
      <c r="Z300">
        <v>4</v>
      </c>
      <c r="AA300">
        <v>2</v>
      </c>
      <c r="AB300">
        <v>3.6134259260000001</v>
      </c>
      <c r="AC300">
        <v>1561</v>
      </c>
      <c r="AD300">
        <v>0</v>
      </c>
      <c r="AE300">
        <v>0</v>
      </c>
      <c r="AF300">
        <v>520.33333330000005</v>
      </c>
      <c r="AG300">
        <v>1561</v>
      </c>
      <c r="AH300">
        <v>0</v>
      </c>
      <c r="AI300">
        <v>390.25</v>
      </c>
      <c r="AJ300">
        <v>1561</v>
      </c>
      <c r="AK300">
        <v>390.25</v>
      </c>
      <c r="AL300">
        <v>200</v>
      </c>
    </row>
    <row r="301" spans="1:38" x14ac:dyDescent="0.25">
      <c r="A301">
        <v>5321090</v>
      </c>
      <c r="B301" t="s">
        <v>337</v>
      </c>
      <c r="C301" t="s">
        <v>381</v>
      </c>
      <c r="D301" t="s">
        <v>302</v>
      </c>
      <c r="E301">
        <v>3455</v>
      </c>
      <c r="F301">
        <v>2464</v>
      </c>
      <c r="G301">
        <v>2</v>
      </c>
      <c r="H301">
        <v>0</v>
      </c>
      <c r="I301">
        <v>0</v>
      </c>
      <c r="J301">
        <v>7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4</v>
      </c>
      <c r="V301">
        <v>0</v>
      </c>
      <c r="W301">
        <v>18</v>
      </c>
      <c r="X301">
        <v>27</v>
      </c>
      <c r="Y301">
        <v>1</v>
      </c>
      <c r="Z301">
        <v>4</v>
      </c>
      <c r="AA301">
        <v>2</v>
      </c>
      <c r="AB301">
        <v>1.4021915579999999</v>
      </c>
      <c r="AC301">
        <v>1727.5</v>
      </c>
      <c r="AD301">
        <v>0</v>
      </c>
      <c r="AE301">
        <v>0</v>
      </c>
      <c r="AF301">
        <v>493.57142859999999</v>
      </c>
      <c r="AG301">
        <v>1727.5</v>
      </c>
      <c r="AH301">
        <v>0</v>
      </c>
      <c r="AI301">
        <v>127.962963</v>
      </c>
      <c r="AJ301">
        <v>3455</v>
      </c>
      <c r="AK301">
        <v>863.75</v>
      </c>
      <c r="AL301">
        <v>200</v>
      </c>
    </row>
    <row r="302" spans="1:38" x14ac:dyDescent="0.25">
      <c r="A302">
        <v>5321100</v>
      </c>
      <c r="B302" t="s">
        <v>337</v>
      </c>
      <c r="C302" t="s">
        <v>381</v>
      </c>
      <c r="D302" t="s">
        <v>303</v>
      </c>
      <c r="E302">
        <v>2612</v>
      </c>
      <c r="F302">
        <v>1385</v>
      </c>
      <c r="G302">
        <v>2</v>
      </c>
      <c r="H302">
        <v>0</v>
      </c>
      <c r="I302">
        <v>0</v>
      </c>
      <c r="J302">
        <v>4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12</v>
      </c>
      <c r="X302">
        <v>13</v>
      </c>
      <c r="Y302">
        <v>1</v>
      </c>
      <c r="Z302">
        <v>13</v>
      </c>
      <c r="AA302">
        <v>2</v>
      </c>
      <c r="AB302">
        <v>1.8859205779999999</v>
      </c>
      <c r="AC302">
        <v>1306</v>
      </c>
      <c r="AD302">
        <v>0</v>
      </c>
      <c r="AE302">
        <v>0</v>
      </c>
      <c r="AF302">
        <v>653</v>
      </c>
      <c r="AG302">
        <v>2612</v>
      </c>
      <c r="AH302">
        <v>0</v>
      </c>
      <c r="AI302">
        <v>200.92307690000001</v>
      </c>
      <c r="AJ302">
        <v>2612</v>
      </c>
      <c r="AK302">
        <v>200.92307690000001</v>
      </c>
      <c r="AL302">
        <v>200</v>
      </c>
    </row>
    <row r="303" spans="1:38" x14ac:dyDescent="0.25">
      <c r="A303">
        <v>5321110</v>
      </c>
      <c r="B303" t="s">
        <v>337</v>
      </c>
      <c r="C303" t="s">
        <v>381</v>
      </c>
      <c r="D303" t="s">
        <v>304</v>
      </c>
      <c r="E303">
        <v>4689</v>
      </c>
      <c r="F303">
        <v>3772</v>
      </c>
      <c r="G303">
        <v>3</v>
      </c>
      <c r="H303">
        <v>0</v>
      </c>
      <c r="I303">
        <v>0</v>
      </c>
      <c r="J303">
        <v>5</v>
      </c>
      <c r="K303">
        <v>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4</v>
      </c>
      <c r="V303">
        <v>0</v>
      </c>
      <c r="W303">
        <v>15</v>
      </c>
      <c r="X303">
        <v>19</v>
      </c>
      <c r="Y303">
        <v>2</v>
      </c>
      <c r="Z303">
        <v>2</v>
      </c>
      <c r="AA303">
        <v>1.875</v>
      </c>
      <c r="AB303">
        <v>1.243107105</v>
      </c>
      <c r="AC303">
        <v>1563</v>
      </c>
      <c r="AD303">
        <v>0</v>
      </c>
      <c r="AE303">
        <v>0</v>
      </c>
      <c r="AF303">
        <v>937.8</v>
      </c>
      <c r="AG303">
        <v>669.85714289999999</v>
      </c>
      <c r="AH303">
        <v>0</v>
      </c>
      <c r="AI303">
        <v>246.7894737</v>
      </c>
      <c r="AJ303">
        <v>2344.5</v>
      </c>
      <c r="AK303">
        <v>2344.5</v>
      </c>
      <c r="AL303">
        <v>187.5</v>
      </c>
    </row>
    <row r="304" spans="1:38" x14ac:dyDescent="0.25">
      <c r="A304">
        <v>5321120</v>
      </c>
      <c r="B304" t="s">
        <v>337</v>
      </c>
      <c r="C304" t="s">
        <v>381</v>
      </c>
      <c r="D304" t="s">
        <v>305</v>
      </c>
      <c r="E304">
        <v>2137</v>
      </c>
      <c r="F304">
        <v>1450</v>
      </c>
      <c r="G304">
        <v>1</v>
      </c>
      <c r="H304">
        <v>0</v>
      </c>
      <c r="I304">
        <v>0</v>
      </c>
      <c r="J304">
        <v>3</v>
      </c>
      <c r="K304">
        <v>3</v>
      </c>
      <c r="L304">
        <v>0</v>
      </c>
      <c r="M304">
        <v>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</v>
      </c>
      <c r="X304">
        <v>10</v>
      </c>
      <c r="Y304">
        <v>0</v>
      </c>
      <c r="Z304">
        <v>0</v>
      </c>
      <c r="AA304">
        <v>1.75</v>
      </c>
      <c r="AB304">
        <v>1.473793103</v>
      </c>
      <c r="AC304">
        <v>2137</v>
      </c>
      <c r="AD304">
        <v>0</v>
      </c>
      <c r="AE304">
        <v>0</v>
      </c>
      <c r="AF304">
        <v>712.33333330000005</v>
      </c>
      <c r="AG304">
        <v>712.33333330000005</v>
      </c>
      <c r="AH304">
        <v>0</v>
      </c>
      <c r="AI304">
        <v>213.7</v>
      </c>
      <c r="AJ304">
        <v>0</v>
      </c>
      <c r="AK304">
        <v>0</v>
      </c>
      <c r="AL304">
        <v>175</v>
      </c>
    </row>
    <row r="305" spans="1:38" x14ac:dyDescent="0.25">
      <c r="A305">
        <v>5371010</v>
      </c>
      <c r="B305" t="s">
        <v>337</v>
      </c>
      <c r="C305" t="s">
        <v>364</v>
      </c>
      <c r="D305" t="s">
        <v>306</v>
      </c>
      <c r="E305">
        <v>15096</v>
      </c>
      <c r="F305">
        <v>15096</v>
      </c>
      <c r="G305">
        <v>8</v>
      </c>
      <c r="H305">
        <v>3</v>
      </c>
      <c r="I305">
        <v>1</v>
      </c>
      <c r="J305">
        <v>15</v>
      </c>
      <c r="K305">
        <v>6</v>
      </c>
      <c r="L305">
        <v>4</v>
      </c>
      <c r="M305">
        <v>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24</v>
      </c>
      <c r="X305">
        <v>20</v>
      </c>
      <c r="Y305">
        <v>0</v>
      </c>
      <c r="Z305">
        <v>0</v>
      </c>
      <c r="AA305">
        <v>2</v>
      </c>
      <c r="AB305">
        <v>1</v>
      </c>
      <c r="AC305">
        <v>1887</v>
      </c>
      <c r="AD305">
        <v>5032</v>
      </c>
      <c r="AE305">
        <v>15096</v>
      </c>
      <c r="AF305">
        <v>1006.4</v>
      </c>
      <c r="AG305">
        <v>2516</v>
      </c>
      <c r="AH305">
        <v>3774</v>
      </c>
      <c r="AI305">
        <v>754.8</v>
      </c>
      <c r="AJ305">
        <v>0</v>
      </c>
      <c r="AK305">
        <v>0</v>
      </c>
      <c r="AL305">
        <v>200</v>
      </c>
    </row>
    <row r="306" spans="1:38" x14ac:dyDescent="0.25">
      <c r="A306">
        <v>5371020</v>
      </c>
      <c r="B306" t="s">
        <v>337</v>
      </c>
      <c r="C306" t="s">
        <v>364</v>
      </c>
      <c r="D306" t="s">
        <v>307</v>
      </c>
      <c r="E306">
        <v>18984</v>
      </c>
      <c r="F306">
        <v>18984</v>
      </c>
      <c r="G306">
        <v>13</v>
      </c>
      <c r="H306">
        <v>2</v>
      </c>
      <c r="I306">
        <v>3</v>
      </c>
      <c r="J306">
        <v>11</v>
      </c>
      <c r="K306">
        <v>1</v>
      </c>
      <c r="L306">
        <v>7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18</v>
      </c>
      <c r="X306">
        <v>0</v>
      </c>
      <c r="Y306">
        <v>0</v>
      </c>
      <c r="Z306">
        <v>21</v>
      </c>
      <c r="AA306">
        <v>2</v>
      </c>
      <c r="AB306">
        <v>1</v>
      </c>
      <c r="AC306">
        <v>1460.3076920000001</v>
      </c>
      <c r="AD306">
        <v>9492</v>
      </c>
      <c r="AE306">
        <v>6328</v>
      </c>
      <c r="AF306">
        <v>1725.818182</v>
      </c>
      <c r="AG306">
        <v>18984</v>
      </c>
      <c r="AH306">
        <v>2712</v>
      </c>
      <c r="AI306">
        <v>0</v>
      </c>
      <c r="AJ306">
        <v>0</v>
      </c>
      <c r="AK306">
        <v>904</v>
      </c>
      <c r="AL306">
        <v>200</v>
      </c>
    </row>
    <row r="307" spans="1:38" x14ac:dyDescent="0.25">
      <c r="A307">
        <v>5371030</v>
      </c>
      <c r="B307" t="s">
        <v>337</v>
      </c>
      <c r="C307" t="s">
        <v>364</v>
      </c>
      <c r="D307" t="s">
        <v>308</v>
      </c>
      <c r="E307">
        <v>17372</v>
      </c>
      <c r="F307">
        <v>17372</v>
      </c>
      <c r="G307">
        <v>19</v>
      </c>
      <c r="H307">
        <v>13</v>
      </c>
      <c r="I307">
        <v>8</v>
      </c>
      <c r="J307">
        <v>15</v>
      </c>
      <c r="K307">
        <v>1</v>
      </c>
      <c r="L307">
        <v>21</v>
      </c>
      <c r="M307">
        <v>5</v>
      </c>
      <c r="N307">
        <v>0</v>
      </c>
      <c r="O307">
        <v>5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14</v>
      </c>
      <c r="X307">
        <v>0</v>
      </c>
      <c r="Y307">
        <v>0</v>
      </c>
      <c r="Z307">
        <v>3</v>
      </c>
      <c r="AA307">
        <v>2</v>
      </c>
      <c r="AB307">
        <v>1</v>
      </c>
      <c r="AC307">
        <v>914.31578950000005</v>
      </c>
      <c r="AD307">
        <v>1336.3076920000001</v>
      </c>
      <c r="AE307">
        <v>2171.5</v>
      </c>
      <c r="AF307">
        <v>1158.133333</v>
      </c>
      <c r="AG307">
        <v>17372</v>
      </c>
      <c r="AH307">
        <v>827.23809519999998</v>
      </c>
      <c r="AI307">
        <v>0</v>
      </c>
      <c r="AJ307">
        <v>0</v>
      </c>
      <c r="AK307">
        <v>5790.6666670000004</v>
      </c>
      <c r="AL307">
        <v>200</v>
      </c>
    </row>
    <row r="308" spans="1:38" x14ac:dyDescent="0.25">
      <c r="A308">
        <v>5371031</v>
      </c>
      <c r="B308" t="s">
        <v>337</v>
      </c>
      <c r="C308" t="s">
        <v>364</v>
      </c>
      <c r="D308" t="s">
        <v>309</v>
      </c>
      <c r="E308">
        <v>10679</v>
      </c>
      <c r="F308">
        <v>10679</v>
      </c>
      <c r="G308">
        <v>9</v>
      </c>
      <c r="H308">
        <v>2</v>
      </c>
      <c r="I308">
        <v>1</v>
      </c>
      <c r="J308">
        <v>9</v>
      </c>
      <c r="K308">
        <v>4</v>
      </c>
      <c r="L308">
        <v>11</v>
      </c>
      <c r="M308">
        <v>12</v>
      </c>
      <c r="N308">
        <v>0</v>
      </c>
      <c r="O308">
        <v>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16</v>
      </c>
      <c r="X308">
        <v>1</v>
      </c>
      <c r="Y308">
        <v>0</v>
      </c>
      <c r="Z308">
        <v>1</v>
      </c>
      <c r="AA308">
        <v>2</v>
      </c>
      <c r="AB308">
        <v>1</v>
      </c>
      <c r="AC308">
        <v>1186.555556</v>
      </c>
      <c r="AD308">
        <v>5339.5</v>
      </c>
      <c r="AE308">
        <v>10679</v>
      </c>
      <c r="AF308">
        <v>1186.555556</v>
      </c>
      <c r="AG308">
        <v>2669.75</v>
      </c>
      <c r="AH308">
        <v>970.81818180000005</v>
      </c>
      <c r="AI308">
        <v>10679</v>
      </c>
      <c r="AJ308">
        <v>0</v>
      </c>
      <c r="AK308">
        <v>10679</v>
      </c>
      <c r="AL308">
        <v>200</v>
      </c>
    </row>
    <row r="309" spans="1:38" x14ac:dyDescent="0.25">
      <c r="A309">
        <v>5371040</v>
      </c>
      <c r="B309" t="s">
        <v>337</v>
      </c>
      <c r="C309" t="s">
        <v>364</v>
      </c>
      <c r="D309" t="s">
        <v>310</v>
      </c>
      <c r="E309">
        <v>14212</v>
      </c>
      <c r="F309">
        <v>14212</v>
      </c>
      <c r="G309">
        <v>15</v>
      </c>
      <c r="H309">
        <v>16</v>
      </c>
      <c r="I309">
        <v>0</v>
      </c>
      <c r="J309">
        <v>10</v>
      </c>
      <c r="K309">
        <v>2</v>
      </c>
      <c r="L309">
        <v>25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</v>
      </c>
      <c r="T309">
        <v>0</v>
      </c>
      <c r="U309">
        <v>1</v>
      </c>
      <c r="V309">
        <v>0</v>
      </c>
      <c r="W309">
        <v>10</v>
      </c>
      <c r="X309">
        <v>0</v>
      </c>
      <c r="Y309">
        <v>0</v>
      </c>
      <c r="Z309">
        <v>10</v>
      </c>
      <c r="AA309">
        <v>2</v>
      </c>
      <c r="AB309">
        <v>1</v>
      </c>
      <c r="AC309">
        <v>947.46666670000002</v>
      </c>
      <c r="AD309">
        <v>888.25</v>
      </c>
      <c r="AE309">
        <v>0</v>
      </c>
      <c r="AF309">
        <v>1421.2</v>
      </c>
      <c r="AG309">
        <v>7106</v>
      </c>
      <c r="AH309">
        <v>568.48</v>
      </c>
      <c r="AI309">
        <v>0</v>
      </c>
      <c r="AJ309">
        <v>0</v>
      </c>
      <c r="AK309">
        <v>1421.2</v>
      </c>
      <c r="AL309">
        <v>200</v>
      </c>
    </row>
    <row r="310" spans="1:38" x14ac:dyDescent="0.25">
      <c r="A310">
        <v>5371041</v>
      </c>
      <c r="B310" t="s">
        <v>337</v>
      </c>
      <c r="C310" t="s">
        <v>364</v>
      </c>
      <c r="D310" t="s">
        <v>311</v>
      </c>
      <c r="E310">
        <v>6663</v>
      </c>
      <c r="F310">
        <v>6663</v>
      </c>
      <c r="G310">
        <v>4</v>
      </c>
      <c r="H310">
        <v>2</v>
      </c>
      <c r="I310">
        <v>2</v>
      </c>
      <c r="J310">
        <v>7</v>
      </c>
      <c r="K310">
        <v>4</v>
      </c>
      <c r="L310">
        <v>12</v>
      </c>
      <c r="M310">
        <v>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18</v>
      </c>
      <c r="X310">
        <v>0</v>
      </c>
      <c r="Y310">
        <v>0</v>
      </c>
      <c r="Z310">
        <v>2</v>
      </c>
      <c r="AA310">
        <v>1.8</v>
      </c>
      <c r="AB310">
        <v>1</v>
      </c>
      <c r="AC310">
        <v>1665.75</v>
      </c>
      <c r="AD310">
        <v>3331.5</v>
      </c>
      <c r="AE310">
        <v>3331.5</v>
      </c>
      <c r="AF310">
        <v>951.85714289999999</v>
      </c>
      <c r="AG310">
        <v>1665.75</v>
      </c>
      <c r="AH310">
        <v>555.25</v>
      </c>
      <c r="AI310">
        <v>0</v>
      </c>
      <c r="AJ310">
        <v>0</v>
      </c>
      <c r="AK310">
        <v>3331.5</v>
      </c>
      <c r="AL310">
        <v>180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86C5-38A0-4E6D-A73A-98BEEFE6C42C}">
  <dimension ref="A1:BP310"/>
  <sheetViews>
    <sheetView topLeftCell="BF1" workbookViewId="0">
      <selection activeCell="BP1" sqref="BP1:BP1048576"/>
    </sheetView>
  </sheetViews>
  <sheetFormatPr defaultRowHeight="15" x14ac:dyDescent="0.25"/>
  <cols>
    <col min="1" max="1" width="4" bestFit="1" customWidth="1"/>
    <col min="2" max="2" width="22.7109375" bestFit="1" customWidth="1"/>
    <col min="3" max="3" width="23.28515625" bestFit="1" customWidth="1"/>
    <col min="4" max="4" width="25.7109375" bestFit="1" customWidth="1"/>
    <col min="5" max="5" width="8" bestFit="1" customWidth="1"/>
    <col min="6" max="6" width="9" bestFit="1" customWidth="1"/>
    <col min="7" max="7" width="19" bestFit="1" customWidth="1"/>
    <col min="8" max="8" width="14.42578125" bestFit="1" customWidth="1"/>
    <col min="9" max="9" width="29.140625" bestFit="1" customWidth="1"/>
    <col min="10" max="10" width="33.28515625" bestFit="1" customWidth="1"/>
    <col min="11" max="11" width="15.7109375" bestFit="1" customWidth="1"/>
    <col min="12" max="12" width="14.28515625" bestFit="1" customWidth="1"/>
    <col min="13" max="13" width="20.5703125" bestFit="1" customWidth="1"/>
    <col min="14" max="14" width="14.28515625" bestFit="1" customWidth="1"/>
    <col min="15" max="15" width="17.42578125" bestFit="1" customWidth="1"/>
    <col min="16" max="16" width="19.85546875" bestFit="1" customWidth="1"/>
    <col min="17" max="17" width="51.42578125" bestFit="1" customWidth="1"/>
    <col min="18" max="18" width="38.42578125" bestFit="1" customWidth="1"/>
    <col min="19" max="19" width="39.140625" bestFit="1" customWidth="1"/>
    <col min="20" max="20" width="36.140625" bestFit="1" customWidth="1"/>
    <col min="21" max="21" width="46.85546875" bestFit="1" customWidth="1"/>
    <col min="22" max="22" width="20" bestFit="1" customWidth="1"/>
    <col min="23" max="23" width="22" bestFit="1" customWidth="1"/>
    <col min="24" max="24" width="20.140625" bestFit="1" customWidth="1"/>
    <col min="25" max="25" width="13.28515625" bestFit="1" customWidth="1"/>
    <col min="26" max="26" width="21.42578125" bestFit="1" customWidth="1"/>
    <col min="27" max="27" width="18.28515625" bestFit="1" customWidth="1"/>
    <col min="28" max="28" width="20.28515625" bestFit="1" customWidth="1"/>
    <col min="29" max="29" width="23" bestFit="1" customWidth="1"/>
    <col min="30" max="30" width="23.85546875" bestFit="1" customWidth="1"/>
    <col min="31" max="31" width="9.7109375" bestFit="1" customWidth="1"/>
    <col min="32" max="32" width="10.28515625" bestFit="1" customWidth="1"/>
    <col min="33" max="33" width="10.140625" bestFit="1" customWidth="1"/>
    <col min="34" max="34" width="10.7109375" bestFit="1" customWidth="1"/>
    <col min="35" max="35" width="28" bestFit="1" customWidth="1"/>
    <col min="36" max="36" width="17" bestFit="1" customWidth="1"/>
    <col min="37" max="37" width="17.85546875" bestFit="1" customWidth="1"/>
    <col min="38" max="38" width="16.7109375" bestFit="1" customWidth="1"/>
    <col min="39" max="39" width="52.140625" bestFit="1" customWidth="1"/>
    <col min="40" max="40" width="16.85546875" bestFit="1" customWidth="1"/>
    <col min="41" max="41" width="33.85546875" bestFit="1" customWidth="1"/>
    <col min="42" max="43" width="8.28515625" bestFit="1" customWidth="1"/>
    <col min="44" max="44" width="13.28515625" bestFit="1" customWidth="1"/>
    <col min="45" max="45" width="10.85546875" bestFit="1" customWidth="1"/>
    <col min="46" max="46" width="26.85546875" customWidth="1"/>
    <col min="47" max="47" width="37.7109375" bestFit="1" customWidth="1"/>
    <col min="48" max="48" width="33.85546875" bestFit="1" customWidth="1"/>
    <col min="49" max="49" width="30.7109375" bestFit="1" customWidth="1"/>
    <col min="50" max="50" width="26.7109375" bestFit="1" customWidth="1"/>
    <col min="51" max="51" width="39" bestFit="1" customWidth="1"/>
    <col min="52" max="52" width="35" bestFit="1" customWidth="1"/>
    <col min="53" max="53" width="49.85546875" bestFit="1" customWidth="1"/>
    <col min="54" max="54" width="45.85546875" bestFit="1" customWidth="1"/>
    <col min="55" max="55" width="42.5703125" bestFit="1" customWidth="1"/>
    <col min="56" max="56" width="38.5703125" bestFit="1" customWidth="1"/>
    <col min="57" max="57" width="41" bestFit="1" customWidth="1"/>
    <col min="58" max="58" width="44.7109375" bestFit="1" customWidth="1"/>
    <col min="59" max="59" width="26.28515625" bestFit="1" customWidth="1"/>
    <col min="60" max="60" width="18.140625" customWidth="1"/>
    <col min="61" max="61" width="30.5703125" customWidth="1"/>
    <col min="62" max="62" width="29" customWidth="1"/>
    <col min="66" max="66" width="16.85546875" bestFit="1" customWidth="1"/>
    <col min="67" max="67" width="21.5703125" bestFit="1" customWidth="1"/>
    <col min="68" max="68" width="17.42578125" bestFit="1" customWidth="1"/>
  </cols>
  <sheetData>
    <row r="1" spans="1:68" x14ac:dyDescent="0.25">
      <c r="A1" t="s">
        <v>330</v>
      </c>
      <c r="B1" t="s">
        <v>331</v>
      </c>
      <c r="C1" t="s">
        <v>332</v>
      </c>
      <c r="D1" t="s">
        <v>333</v>
      </c>
      <c r="E1" t="s">
        <v>334</v>
      </c>
      <c r="F1" t="s">
        <v>580</v>
      </c>
      <c r="G1" s="4" t="s">
        <v>390</v>
      </c>
      <c r="H1" s="4" t="s">
        <v>396</v>
      </c>
      <c r="I1" s="4" t="s">
        <v>399</v>
      </c>
      <c r="J1" s="4" t="s">
        <v>402</v>
      </c>
      <c r="K1" s="4" t="s">
        <v>404</v>
      </c>
      <c r="L1" s="4" t="s">
        <v>406</v>
      </c>
      <c r="M1" s="4" t="s">
        <v>408</v>
      </c>
      <c r="N1" s="4" t="s">
        <v>411</v>
      </c>
      <c r="O1" s="4" t="s">
        <v>414</v>
      </c>
      <c r="P1" s="4" t="s">
        <v>416</v>
      </c>
      <c r="Q1" s="4" t="s">
        <v>418</v>
      </c>
      <c r="R1" s="4" t="s">
        <v>423</v>
      </c>
      <c r="S1" s="4" t="s">
        <v>425</v>
      </c>
      <c r="T1" s="4" t="s">
        <v>427</v>
      </c>
      <c r="U1" s="4" t="s">
        <v>429</v>
      </c>
      <c r="V1" s="4" t="s">
        <v>431</v>
      </c>
      <c r="W1" s="4" t="s">
        <v>433</v>
      </c>
      <c r="X1" s="4" t="s">
        <v>581</v>
      </c>
      <c r="Y1" s="4" t="s">
        <v>439</v>
      </c>
      <c r="Z1" s="4" t="s">
        <v>442</v>
      </c>
      <c r="AA1" s="4" t="s">
        <v>446</v>
      </c>
      <c r="AB1" s="4" t="s">
        <v>450</v>
      </c>
      <c r="AC1" s="4" t="s">
        <v>452</v>
      </c>
      <c r="AD1" s="4" t="s">
        <v>454</v>
      </c>
      <c r="AE1" s="4" t="s">
        <v>457</v>
      </c>
      <c r="AF1" s="4" t="s">
        <v>460</v>
      </c>
      <c r="AG1" s="4" t="s">
        <v>462</v>
      </c>
      <c r="AH1" s="4" t="s">
        <v>464</v>
      </c>
      <c r="AI1" s="5" t="s">
        <v>468</v>
      </c>
      <c r="AJ1" s="5" t="s">
        <v>472</v>
      </c>
      <c r="AK1" s="5" t="s">
        <v>474</v>
      </c>
      <c r="AL1" s="5" t="s">
        <v>477</v>
      </c>
      <c r="AM1" t="s">
        <v>479</v>
      </c>
      <c r="AN1" t="s">
        <v>484</v>
      </c>
      <c r="AO1" t="s">
        <v>486</v>
      </c>
      <c r="AP1" t="s">
        <v>488</v>
      </c>
      <c r="AQ1" t="s">
        <v>490</v>
      </c>
      <c r="AR1" t="s">
        <v>492</v>
      </c>
      <c r="AS1" t="s">
        <v>494</v>
      </c>
      <c r="AT1" t="s">
        <v>496</v>
      </c>
      <c r="AU1" t="s">
        <v>498</v>
      </c>
      <c r="AV1" t="s">
        <v>501</v>
      </c>
      <c r="AW1" t="s">
        <v>504</v>
      </c>
      <c r="AX1" t="s">
        <v>506</v>
      </c>
      <c r="AY1" t="s">
        <v>508</v>
      </c>
      <c r="AZ1" t="s">
        <v>510</v>
      </c>
      <c r="BA1" t="s">
        <v>512</v>
      </c>
      <c r="BB1" t="s">
        <v>514</v>
      </c>
      <c r="BC1" t="s">
        <v>516</v>
      </c>
      <c r="BD1" t="s">
        <v>518</v>
      </c>
      <c r="BE1" t="s">
        <v>520</v>
      </c>
      <c r="BF1" t="s">
        <v>523</v>
      </c>
      <c r="BG1" t="s">
        <v>525</v>
      </c>
      <c r="BH1" t="s">
        <v>527</v>
      </c>
      <c r="BI1" t="s">
        <v>529</v>
      </c>
      <c r="BJ1" t="s">
        <v>531</v>
      </c>
      <c r="BK1" t="s">
        <v>582</v>
      </c>
      <c r="BL1" t="s">
        <v>583</v>
      </c>
      <c r="BM1" t="s">
        <v>584</v>
      </c>
      <c r="BN1" t="s">
        <v>585</v>
      </c>
      <c r="BO1" t="s">
        <v>586</v>
      </c>
      <c r="BP1" t="s">
        <v>542</v>
      </c>
    </row>
    <row r="2" spans="1:68" x14ac:dyDescent="0.25">
      <c r="A2">
        <v>1</v>
      </c>
      <c r="B2" t="s">
        <v>337</v>
      </c>
      <c r="C2" t="s">
        <v>338</v>
      </c>
      <c r="D2" t="s">
        <v>3</v>
      </c>
      <c r="E2">
        <v>5301021</v>
      </c>
      <c r="F2">
        <f>VLOOKUP(E2,summary_LC!$AW$1:$AY$311,3,FALSE)</f>
        <v>10782</v>
      </c>
      <c r="G2">
        <f>VLOOKUP($E2,ZonalStat!$E$1:$AB$310,2,FALSE)</f>
        <v>2754.1325768199999</v>
      </c>
      <c r="H2">
        <f>VLOOKUP($E2,ZonalStat!$E$1:$AB$310,3,FALSE)</f>
        <v>1206.1922050600001</v>
      </c>
      <c r="I2">
        <f>VLOOKUP($E2,ZonalStat!$E$1:$AB$310,4,FALSE)</f>
        <v>2766.8956526299999</v>
      </c>
      <c r="J2">
        <f>VLOOKUP($E2,ZonalStat!$E$1:$AB$310,5,FALSE)</f>
        <v>29302.4455069</v>
      </c>
      <c r="K2">
        <f>VLOOKUP($E2,ZonalStat!$E$1:$AB$310,6,FALSE)</f>
        <v>367.28983170999999</v>
      </c>
      <c r="L2">
        <f>VLOOKUP($E2,ZonalStat!$E$1:$AB$310,7,FALSE)</f>
        <v>2637.24622494</v>
      </c>
      <c r="M2">
        <f>VLOOKUP($E2,ZonalStat!$E$1:$AB$310,8,FALSE)</f>
        <v>12691.8055241</v>
      </c>
      <c r="N2">
        <f>VLOOKUP($E2,ZonalStat!$E$1:$AB$310,9,FALSE)</f>
        <v>5326.5602818799998</v>
      </c>
      <c r="O2">
        <f>VLOOKUP($E2,ZonalStat!$E$1:$AB$310,10,FALSE)</f>
        <v>10133.3379802</v>
      </c>
      <c r="P2">
        <f>VLOOKUP($E2,ZonalStat!$E$1:$AB$310,11,FALSE)</f>
        <v>5731.1319252900003</v>
      </c>
      <c r="Q2">
        <f>VLOOKUP($E2,summary_LC!$Z$2:$AU$311,16,FALSE)</f>
        <v>37.831571137080317</v>
      </c>
      <c r="R2">
        <f>VLOOKUP($E2,summary_LC!$Z$2:$AU$311,17,FALSE)</f>
        <v>2.2723056946763123</v>
      </c>
      <c r="S2">
        <f>VLOOKUP($E2,summary_LC!$Z$2:$AU$311,15,FALSE)</f>
        <v>26.952327953997401</v>
      </c>
      <c r="T2">
        <f>VLOOKUP($E2,summary_LC!$Z$2:$AU$311,18,FALSE)</f>
        <v>6.7519940641810425</v>
      </c>
      <c r="U2">
        <f>VLOOKUP($E2,summary_LC!$Z$2:$AU$311,19,FALSE)</f>
        <v>4.6373585605639027E-2</v>
      </c>
      <c r="V2">
        <f>VLOOKUP($E2,summary_LC!$Z$2:$AU$311,22,FALSE)</f>
        <v>23.177518085698388</v>
      </c>
      <c r="W2">
        <f>VLOOKUP($E2,ZonalStat!$E$1:$AB$310,12,FALSE)</f>
        <v>3672.9110720399999</v>
      </c>
      <c r="X2">
        <f>VLOOKUP($E2,summary_LC!$Z$2:$AU$311,4,FALSE)</f>
        <v>262</v>
      </c>
      <c r="Y2">
        <f>VLOOKUP($E2,summary_LC!$Z$2:$AU$311,20,FALSE)</f>
        <v>37.831571137080317</v>
      </c>
      <c r="Z2">
        <f>VLOOKUP($E2,ZonalStat!$E$1:$AB$310,13,FALSE)</f>
        <v>1059.65946291</v>
      </c>
      <c r="AA2">
        <f>VLOOKUP($E2,ZonalStat!$E$1:$AB$310,14,FALSE)</f>
        <v>1.6442059008400001E-2</v>
      </c>
      <c r="AB2">
        <f>VLOOKUP($E2,ZonalStat!$E$1:$AB$310,15,FALSE)</f>
        <v>0.17573270265300001</v>
      </c>
      <c r="AC2">
        <f>VLOOKUP($E2,ZonalStat!$E$1:$AB$310,16,FALSE)</f>
        <v>0.55983237912499995</v>
      </c>
      <c r="AD2">
        <f>VLOOKUP($E2,Irigasi!$A$2:$C$311,3,FALSE)</f>
        <v>0</v>
      </c>
      <c r="AE2">
        <f>VLOOKUP($E2,ZonalStat!$E$1:$AB$310,17,FALSE)</f>
        <v>0.73548709274199997</v>
      </c>
      <c r="AF2">
        <f>VLOOKUP($E2,ZonalStat!$E$1:$AB$310,18,FALSE)</f>
        <v>-0.68746644793300005</v>
      </c>
      <c r="AG2">
        <f>VLOOKUP($E2,ZonalStat!$E$1:$AB$310,19,FALSE)</f>
        <v>0.26996179528999997</v>
      </c>
      <c r="AH2">
        <f>VLOOKUP($E2,ZonalStat!$E$1:$AB$310,20,FALSE)</f>
        <v>0.55803001946099995</v>
      </c>
      <c r="AI2">
        <f>VLOOKUP($E2,ZonalStat!$E$1:$AB$310,21,FALSE)</f>
        <v>1.4011728160800001</v>
      </c>
      <c r="AJ2">
        <f>VLOOKUP($E2,ZonalStat!$E$1:$AB$310,22,FALSE)</f>
        <v>25.487366682699999</v>
      </c>
      <c r="AK2">
        <f>VLOOKUP($E2,ZonalStat!$E$1:$AB$310,23,FALSE)</f>
        <v>-52.683049766099998</v>
      </c>
      <c r="AL2">
        <f>VLOOKUP($E2,ZonalStat!$E$1:$AB$310,24,FALSE)</f>
        <v>1909.7233029900001</v>
      </c>
      <c r="AM2">
        <f>VLOOKUP($E2,Podes!$A$1:$AL$310,5,FALSE)</f>
        <v>4395</v>
      </c>
      <c r="AN2">
        <f>VLOOKUP($E2,Podes!$A$1:$AL$310,28,FALSE)</f>
        <v>1.978838361</v>
      </c>
      <c r="AO2">
        <f>VLOOKUP($E2,Podes!$A$1:$AL$310,29,FALSE)</f>
        <v>2197.5</v>
      </c>
      <c r="AP2">
        <f>VLOOKUP($E2,Podes!$A$1:$AL$310,30,FALSE)</f>
        <v>0</v>
      </c>
      <c r="AQ2">
        <f>VLOOKUP($E2,Podes!$A$1:$AL$310,31,FALSE)</f>
        <v>0</v>
      </c>
      <c r="AR2">
        <f>VLOOKUP($E2,Podes!$A$1:$AL$310,32,FALSE)</f>
        <v>627.85714289999999</v>
      </c>
      <c r="AS2">
        <f>VLOOKUP($E2,Podes!$A$1:$AL$310,33,FALSE)</f>
        <v>1465</v>
      </c>
      <c r="AT2">
        <f>VLOOKUP($E2,Podes!$A$1:$AL$310,34,FALSE)</f>
        <v>0</v>
      </c>
      <c r="AU2">
        <f>VLOOKUP($E2,Podes!$A$1:$AL$310,13,FALSE)</f>
        <v>2</v>
      </c>
      <c r="AV2">
        <f>VLOOKUP($E2,Podes!$A$1:$AL$310,14,FALSE)</f>
        <v>0</v>
      </c>
      <c r="AW2">
        <f>VLOOKUP($E2,Podes!$A$1:$AL$310,15,FALSE)</f>
        <v>1</v>
      </c>
      <c r="AX2">
        <f>VLOOKUP($E2,Podes!$A$1:$AL$310,16,FALSE)</f>
        <v>0</v>
      </c>
      <c r="AY2">
        <f>VLOOKUP($E2,Podes!$A$1:$AL$310,17,FALSE)</f>
        <v>0</v>
      </c>
      <c r="AZ2">
        <f>VLOOKUP($E2,Podes!$A$1:$AL$310,18,FALSE)</f>
        <v>0</v>
      </c>
      <c r="BA2">
        <f>VLOOKUP($E2,Podes!$A$1:$AL$310,19,FALSE)</f>
        <v>0</v>
      </c>
      <c r="BB2">
        <f>VLOOKUP($E2,Podes!$A$1:$AL$310,20,FALSE)</f>
        <v>0</v>
      </c>
      <c r="BC2">
        <f>VLOOKUP($E2,Podes!$A$1:$AL$310,21,FALSE)</f>
        <v>1</v>
      </c>
      <c r="BD2">
        <f>VLOOKUP($E2,Podes!$A$1:$AL$310,22,FALSE)</f>
        <v>0</v>
      </c>
      <c r="BE2">
        <f>VLOOKUP($E2,Podes!$A$1:$AL$310,23,FALSE)</f>
        <v>22</v>
      </c>
      <c r="BF2">
        <f>VLOOKUP($E2,Podes!$A$1:$AL$310,38,FALSE)</f>
        <v>200</v>
      </c>
      <c r="BG2">
        <f>VLOOKUP($E2,Podes!$A$1:$AL$310,35,FALSE)</f>
        <v>399.54545450000001</v>
      </c>
      <c r="BH2">
        <f>VLOOKUP($E2,Podes!$A$1:$AL$310,36,FALSE)</f>
        <v>0</v>
      </c>
      <c r="BI2">
        <f>VLOOKUP($E2,Podes!$A$1:$AL$310,26,FALSE)</f>
        <v>1</v>
      </c>
      <c r="BJ2">
        <f>VLOOKUP($E2,Podes!$A$1:$AL$310,37,FALSE)</f>
        <v>4395</v>
      </c>
      <c r="BK2">
        <f>VLOOKUP(E2,'status kesejahteraan'!$D:$P,12,FALSE)</f>
        <v>0.13007593265103995</v>
      </c>
      <c r="BL2">
        <f>VLOOKUP(E2,'status kesejahteraan'!$D:$P,13,FALSE)</f>
        <v>5.7576716229041446E-2</v>
      </c>
      <c r="BM2">
        <f>VLOOKUP(D2,IDM_2021!$D$1:$F$297,2,FALSE)</f>
        <v>0.57099999999999995</v>
      </c>
      <c r="BN2">
        <f>VLOOKUP(E2,Irigasi!$O$2:$Q$311,3,FALSE)</f>
        <v>0</v>
      </c>
      <c r="BO2">
        <f>VLOOKUP($E2,ZonalStat!$E$1:$AC$310,25,FALSE)</f>
        <v>70379.316931599998</v>
      </c>
      <c r="BP2" s="1">
        <f>VLOOKUP($E2,ZonalStat!$E$1:$AD$310,26,FALSE)</f>
        <v>4.2784857571200003</v>
      </c>
    </row>
    <row r="3" spans="1:68" x14ac:dyDescent="0.25">
      <c r="A3">
        <v>2</v>
      </c>
      <c r="B3" t="s">
        <v>337</v>
      </c>
      <c r="C3" t="s">
        <v>338</v>
      </c>
      <c r="D3" t="s">
        <v>4</v>
      </c>
      <c r="E3">
        <v>5301022</v>
      </c>
      <c r="F3">
        <f>VLOOKUP(E3,summary_LC!$AW$1:$AY$311,3,FALSE)</f>
        <v>13569</v>
      </c>
      <c r="G3">
        <f>VLOOKUP($E3,ZonalStat!$E$1:$AB$310,2,FALSE)</f>
        <v>7462.2697452000002</v>
      </c>
      <c r="H3">
        <f>VLOOKUP($E3,ZonalStat!$E$1:$AB$310,3,FALSE)</f>
        <v>1775.62071765</v>
      </c>
      <c r="I3">
        <f>VLOOKUP($E3,ZonalStat!$E$1:$AB$310,4,FALSE)</f>
        <v>8186.41225992</v>
      </c>
      <c r="J3">
        <f>VLOOKUP($E3,ZonalStat!$E$1:$AB$310,5,FALSE)</f>
        <v>26391.772166499999</v>
      </c>
      <c r="K3">
        <f>VLOOKUP($E3,ZonalStat!$E$1:$AB$310,6,FALSE)</f>
        <v>190.46116401099999</v>
      </c>
      <c r="L3">
        <f>VLOOKUP($E3,ZonalStat!$E$1:$AB$310,7,FALSE)</f>
        <v>2727.35701857</v>
      </c>
      <c r="M3">
        <f>VLOOKUP($E3,ZonalStat!$E$1:$AB$310,8,FALSE)</f>
        <v>4750.3009181199996</v>
      </c>
      <c r="N3">
        <f>VLOOKUP($E3,ZonalStat!$E$1:$AB$310,9,FALSE)</f>
        <v>3354.0199526299998</v>
      </c>
      <c r="O3">
        <f>VLOOKUP($E3,ZonalStat!$E$1:$AB$310,10,FALSE)</f>
        <v>11713.864416099999</v>
      </c>
      <c r="P3">
        <f>VLOOKUP($E3,ZonalStat!$E$1:$AB$310,11,FALSE)</f>
        <v>4862.9305321700003</v>
      </c>
      <c r="Q3">
        <f>VLOOKUP($E3,summary_LC!$Z$2:$AU$311,16,FALSE)</f>
        <v>30.541643479873866</v>
      </c>
      <c r="R3">
        <f>VLOOKUP($E3,summary_LC!$Z$2:$AU$311,17,FALSE)</f>
        <v>3.6820626970877388</v>
      </c>
      <c r="S3">
        <f>VLOOKUP($E3,summary_LC!$Z$2:$AU$311,15,FALSE)</f>
        <v>51.54887775922834</v>
      </c>
      <c r="T3">
        <f>VLOOKUP($E3,summary_LC!$Z$2:$AU$311,18,FALSE)</f>
        <v>4.6559079948061584</v>
      </c>
      <c r="U3">
        <f>VLOOKUP($E3,summary_LC!$Z$2:$AU$311,19,FALSE)</f>
        <v>0.21331849378593953</v>
      </c>
      <c r="V3">
        <f>VLOOKUP($E3,summary_LC!$Z$2:$AU$311,22,FALSE)</f>
        <v>24.482275775665119</v>
      </c>
      <c r="W3">
        <f>VLOOKUP($E3,ZonalStat!$E$1:$AB$310,12,FALSE)</f>
        <v>4104.7438765200004</v>
      </c>
      <c r="X3">
        <f>VLOOKUP($E3,summary_LC!$Z$2:$AU$311,4,FALSE)</f>
        <v>558</v>
      </c>
      <c r="Y3">
        <f>VLOOKUP($E3,summary_LC!$Z$2:$AU$311,20,FALSE)</f>
        <v>30.541643479873866</v>
      </c>
      <c r="Z3">
        <f>VLOOKUP($E3,ZonalStat!$E$1:$AB$310,13,FALSE)</f>
        <v>871.50333595899997</v>
      </c>
      <c r="AA3">
        <f>VLOOKUP($E3,ZonalStat!$E$1:$AB$310,14,FALSE)</f>
        <v>3.1229208954800001E-2</v>
      </c>
      <c r="AB3">
        <f>VLOOKUP($E3,ZonalStat!$E$1:$AB$310,15,FALSE)</f>
        <v>0.17326258383099999</v>
      </c>
      <c r="AC3">
        <f>VLOOKUP($E3,ZonalStat!$E$1:$AB$310,16,FALSE)</f>
        <v>0.60266097777200001</v>
      </c>
      <c r="AD3">
        <f>VLOOKUP($E3,Irigasi!$A$2:$C$311,3,FALSE)</f>
        <v>0</v>
      </c>
      <c r="AE3">
        <f>VLOOKUP($E3,ZonalStat!$E$1:$AB$310,17,FALSE)</f>
        <v>0.73283049050399995</v>
      </c>
      <c r="AF3">
        <f>VLOOKUP($E3,ZonalStat!$E$1:$AB$310,18,FALSE)</f>
        <v>-0.68346021292699999</v>
      </c>
      <c r="AG3">
        <f>VLOOKUP($E3,ZonalStat!$E$1:$AB$310,19,FALSE)</f>
        <v>0.260090636017</v>
      </c>
      <c r="AH3">
        <f>VLOOKUP($E3,ZonalStat!$E$1:$AB$310,20,FALSE)</f>
        <v>0.60679699868500003</v>
      </c>
      <c r="AI3">
        <f>VLOOKUP($E3,ZonalStat!$E$1:$AB$310,21,FALSE)</f>
        <v>1.37347486792</v>
      </c>
      <c r="AJ3">
        <f>VLOOKUP($E3,ZonalStat!$E$1:$AB$310,22,FALSE)</f>
        <v>25.361529473299999</v>
      </c>
      <c r="AK3">
        <f>VLOOKUP($E3,ZonalStat!$E$1:$AB$310,23,FALSE)</f>
        <v>-46.604577346100001</v>
      </c>
      <c r="AL3">
        <f>VLOOKUP($E3,ZonalStat!$E$1:$AB$310,24,FALSE)</f>
        <v>1745.9619024900001</v>
      </c>
      <c r="AM3">
        <f>VLOOKUP($E3,Podes!$A$1:$AL$310,5,FALSE)</f>
        <v>3938</v>
      </c>
      <c r="AN3">
        <f>VLOOKUP($E3,Podes!$A$1:$AL$310,28,FALSE)</f>
        <v>1.875238095</v>
      </c>
      <c r="AO3">
        <f>VLOOKUP($E3,Podes!$A$1:$AL$310,29,FALSE)</f>
        <v>1969</v>
      </c>
      <c r="AP3">
        <f>VLOOKUP($E3,Podes!$A$1:$AL$310,30,FALSE)</f>
        <v>0</v>
      </c>
      <c r="AQ3">
        <f>VLOOKUP($E3,Podes!$A$1:$AL$310,31,FALSE)</f>
        <v>0</v>
      </c>
      <c r="AR3">
        <f>VLOOKUP($E3,Podes!$A$1:$AL$310,32,FALSE)</f>
        <v>787.6</v>
      </c>
      <c r="AS3">
        <f>VLOOKUP($E3,Podes!$A$1:$AL$310,33,FALSE)</f>
        <v>3938</v>
      </c>
      <c r="AT3">
        <f>VLOOKUP($E3,Podes!$A$1:$AL$310,34,FALSE)</f>
        <v>0</v>
      </c>
      <c r="AU3">
        <f>VLOOKUP($E3,Podes!$A$1:$AL$310,13,FALSE)</f>
        <v>4</v>
      </c>
      <c r="AV3">
        <f>VLOOKUP($E3,Podes!$A$1:$AL$310,14,FALSE)</f>
        <v>0</v>
      </c>
      <c r="AW3">
        <f>VLOOKUP($E3,Podes!$A$1:$AL$310,15,FALSE)</f>
        <v>0</v>
      </c>
      <c r="AX3">
        <f>VLOOKUP($E3,Podes!$A$1:$AL$310,16,FALSE)</f>
        <v>0</v>
      </c>
      <c r="AY3">
        <f>VLOOKUP($E3,Podes!$A$1:$AL$310,17,FALSE)</f>
        <v>0</v>
      </c>
      <c r="AZ3">
        <f>VLOOKUP($E3,Podes!$A$1:$AL$310,18,FALSE)</f>
        <v>0</v>
      </c>
      <c r="BA3">
        <f>VLOOKUP($E3,Podes!$A$1:$AL$310,19,FALSE)</f>
        <v>0</v>
      </c>
      <c r="BB3">
        <f>VLOOKUP($E3,Podes!$A$1:$AL$310,20,FALSE)</f>
        <v>0</v>
      </c>
      <c r="BC3">
        <f>VLOOKUP($E3,Podes!$A$1:$AL$310,21,FALSE)</f>
        <v>0</v>
      </c>
      <c r="BD3">
        <f>VLOOKUP($E3,Podes!$A$1:$AL$310,22,FALSE)</f>
        <v>0</v>
      </c>
      <c r="BE3">
        <f>VLOOKUP($E3,Podes!$A$1:$AL$310,23,FALSE)</f>
        <v>28</v>
      </c>
      <c r="BF3">
        <f>VLOOKUP($E3,Podes!$A$1:$AL$310,38,FALSE)</f>
        <v>200</v>
      </c>
      <c r="BG3">
        <f>VLOOKUP($E3,Podes!$A$1:$AL$310,35,FALSE)</f>
        <v>207.26315790000001</v>
      </c>
      <c r="BH3">
        <f>VLOOKUP($E3,Podes!$A$1:$AL$310,36,FALSE)</f>
        <v>0</v>
      </c>
      <c r="BI3">
        <f>VLOOKUP($E3,Podes!$A$1:$AL$310,26,FALSE)</f>
        <v>3</v>
      </c>
      <c r="BJ3">
        <f>VLOOKUP($E3,Podes!$A$1:$AL$310,37,FALSE)</f>
        <v>1312.666667</v>
      </c>
      <c r="BK3">
        <f>VLOOKUP(E3,'status kesejahteraan'!$D:$P,12,FALSE)</f>
        <v>0.12201492537313433</v>
      </c>
      <c r="BL3">
        <f>VLOOKUP(E3,'status kesejahteraan'!$D:$P,13,FALSE)</f>
        <v>6.2325033151613377E-2</v>
      </c>
      <c r="BM3">
        <f>VLOOKUP(D3,IDM_2021!$D$1:$F$297,2,FALSE)</f>
        <v>0.58520000000000005</v>
      </c>
      <c r="BN3">
        <f>VLOOKUP(E3,Irigasi!$O$2:$Q$311,3,FALSE)</f>
        <v>0</v>
      </c>
      <c r="BO3">
        <f>VLOOKUP($E3,ZonalStat!$E$1:$AC$310,25,FALSE)</f>
        <v>59814.901579099998</v>
      </c>
      <c r="BP3" s="1">
        <f>VLOOKUP($E3,ZonalStat!$E$1:$AD$310,26,FALSE)</f>
        <v>4.0881226053599997</v>
      </c>
    </row>
    <row r="4" spans="1:68" x14ac:dyDescent="0.25">
      <c r="A4">
        <v>3</v>
      </c>
      <c r="B4" t="s">
        <v>337</v>
      </c>
      <c r="C4" t="s">
        <v>338</v>
      </c>
      <c r="D4" t="s">
        <v>5</v>
      </c>
      <c r="E4">
        <v>5301023</v>
      </c>
      <c r="F4">
        <f>VLOOKUP(E4,summary_LC!$AW$1:$AY$311,3,FALSE)</f>
        <v>13296</v>
      </c>
      <c r="G4">
        <f>VLOOKUP($E4,ZonalStat!$E$1:$AB$310,2,FALSE)</f>
        <v>4693.8420669400002</v>
      </c>
      <c r="H4">
        <f>VLOOKUP($E4,ZonalStat!$E$1:$AB$310,3,FALSE)</f>
        <v>1393.8910339500001</v>
      </c>
      <c r="I4">
        <f>VLOOKUP($E4,ZonalStat!$E$1:$AB$310,4,FALSE)</f>
        <v>1740.22694544</v>
      </c>
      <c r="J4">
        <f>VLOOKUP($E4,ZonalStat!$E$1:$AB$310,5,FALSE)</f>
        <v>37108.172677199997</v>
      </c>
      <c r="K4">
        <f>VLOOKUP($E4,ZonalStat!$E$1:$AB$310,6,FALSE)</f>
        <v>390.60471990899998</v>
      </c>
      <c r="L4">
        <f>VLOOKUP($E4,ZonalStat!$E$1:$AB$310,7,FALSE)</f>
        <v>2607.4943656800001</v>
      </c>
      <c r="M4">
        <f>VLOOKUP($E4,ZonalStat!$E$1:$AB$310,8,FALSE)</f>
        <v>5369.9469399600002</v>
      </c>
      <c r="N4">
        <f>VLOOKUP($E4,ZonalStat!$E$1:$AB$310,9,FALSE)</f>
        <v>8369.1072684899991</v>
      </c>
      <c r="O4">
        <f>VLOOKUP($E4,ZonalStat!$E$1:$AB$310,10,FALSE)</f>
        <v>15385.3530477</v>
      </c>
      <c r="P4">
        <f>VLOOKUP($E4,ZonalStat!$E$1:$AB$310,11,FALSE)</f>
        <v>4510.8719781899999</v>
      </c>
      <c r="Q4">
        <f>VLOOKUP($E4,summary_LC!$Z$2:$AU$311,16,FALSE)</f>
        <v>32.461509923947318</v>
      </c>
      <c r="R4">
        <f>VLOOKUP($E4,summary_LC!$Z$2:$AU$311,17,FALSE)</f>
        <v>5.4720831014654054</v>
      </c>
      <c r="S4">
        <f>VLOOKUP($E4,summary_LC!$Z$2:$AU$311,15,FALSE)</f>
        <v>36.98757187905769</v>
      </c>
      <c r="T4">
        <f>VLOOKUP($E4,summary_LC!$Z$2:$AU$311,18,FALSE)</f>
        <v>8.2637729549248746</v>
      </c>
      <c r="U4">
        <f>VLOOKUP($E4,summary_LC!$Z$2:$AU$311,19,FALSE)</f>
        <v>5.5648302726766838E-2</v>
      </c>
      <c r="V4">
        <f>VLOOKUP($E4,summary_LC!$Z$2:$AU$311,22,FALSE)</f>
        <v>30.731046931407942</v>
      </c>
      <c r="W4">
        <f>VLOOKUP($E4,ZonalStat!$E$1:$AB$310,12,FALSE)</f>
        <v>1615.21165756</v>
      </c>
      <c r="X4">
        <f>VLOOKUP($E4,summary_LC!$Z$2:$AU$311,4,FALSE)</f>
        <v>205</v>
      </c>
      <c r="Y4">
        <f>VLOOKUP($E4,summary_LC!$Z$2:$AU$311,20,FALSE)</f>
        <v>32.461509923947318</v>
      </c>
      <c r="Z4">
        <f>VLOOKUP($E4,ZonalStat!$E$1:$AB$310,13,FALSE)</f>
        <v>1105.45385614</v>
      </c>
      <c r="AA4">
        <f>VLOOKUP($E4,ZonalStat!$E$1:$AB$310,14,FALSE)</f>
        <v>1.5140290168499999E-2</v>
      </c>
      <c r="AB4">
        <f>VLOOKUP($E4,ZonalStat!$E$1:$AB$310,15,FALSE)</f>
        <v>0.120186522262</v>
      </c>
      <c r="AC4">
        <f>VLOOKUP($E4,ZonalStat!$E$1:$AB$310,16,FALSE)</f>
        <v>0.54729189817900004</v>
      </c>
      <c r="AD4">
        <f>VLOOKUP($E4,Irigasi!$A$2:$C$311,3,FALSE)</f>
        <v>0</v>
      </c>
      <c r="AE4">
        <f>VLOOKUP($E4,ZonalStat!$E$1:$AB$310,17,FALSE)</f>
        <v>0.76797943610999997</v>
      </c>
      <c r="AF4">
        <f>VLOOKUP($E4,ZonalStat!$E$1:$AB$310,18,FALSE)</f>
        <v>-0.70609574124700003</v>
      </c>
      <c r="AG4">
        <f>VLOOKUP($E4,ZonalStat!$E$1:$AB$310,19,FALSE)</f>
        <v>0.28993471725600001</v>
      </c>
      <c r="AH4">
        <f>VLOOKUP($E4,ZonalStat!$E$1:$AB$310,20,FALSE)</f>
        <v>0.57265423255799996</v>
      </c>
      <c r="AI4">
        <f>VLOOKUP($E4,ZonalStat!$E$1:$AB$310,21,FALSE)</f>
        <v>1.3977834332000001</v>
      </c>
      <c r="AJ4">
        <f>VLOOKUP($E4,ZonalStat!$E$1:$AB$310,22,FALSE)</f>
        <v>25.6131175943</v>
      </c>
      <c r="AK4">
        <f>VLOOKUP($E4,ZonalStat!$E$1:$AB$310,23,FALSE)</f>
        <v>-49.218926816500002</v>
      </c>
      <c r="AL4">
        <f>VLOOKUP($E4,ZonalStat!$E$1:$AB$310,24,FALSE)</f>
        <v>1850.3177868</v>
      </c>
      <c r="AM4">
        <f>VLOOKUP($E4,Podes!$A$1:$AL$310,5,FALSE)</f>
        <v>2081</v>
      </c>
      <c r="AN4">
        <f>VLOOKUP($E4,Podes!$A$1:$AL$310,28,FALSE)</f>
        <v>3.6065857889999999</v>
      </c>
      <c r="AO4">
        <f>VLOOKUP($E4,Podes!$A$1:$AL$310,29,FALSE)</f>
        <v>2081</v>
      </c>
      <c r="AP4">
        <f>VLOOKUP($E4,Podes!$A$1:$AL$310,30,FALSE)</f>
        <v>0</v>
      </c>
      <c r="AQ4">
        <f>VLOOKUP($E4,Podes!$A$1:$AL$310,31,FALSE)</f>
        <v>0</v>
      </c>
      <c r="AR4">
        <f>VLOOKUP($E4,Podes!$A$1:$AL$310,32,FALSE)</f>
        <v>2081</v>
      </c>
      <c r="AS4">
        <f>VLOOKUP($E4,Podes!$A$1:$AL$310,33,FALSE)</f>
        <v>2081</v>
      </c>
      <c r="AT4">
        <f>VLOOKUP($E4,Podes!$A$1:$AL$310,34,FALSE)</f>
        <v>0</v>
      </c>
      <c r="AU4">
        <f>VLOOKUP($E4,Podes!$A$1:$AL$310,13,FALSE)</f>
        <v>0</v>
      </c>
      <c r="AV4">
        <f>VLOOKUP($E4,Podes!$A$1:$AL$310,14,FALSE)</f>
        <v>0</v>
      </c>
      <c r="AW4">
        <f>VLOOKUP($E4,Podes!$A$1:$AL$310,15,FALSE)</f>
        <v>0</v>
      </c>
      <c r="AX4">
        <f>VLOOKUP($E4,Podes!$A$1:$AL$310,16,FALSE)</f>
        <v>0</v>
      </c>
      <c r="AY4">
        <f>VLOOKUP($E4,Podes!$A$1:$AL$310,17,FALSE)</f>
        <v>0</v>
      </c>
      <c r="AZ4">
        <f>VLOOKUP($E4,Podes!$A$1:$AL$310,18,FALSE)</f>
        <v>0</v>
      </c>
      <c r="BA4">
        <f>VLOOKUP($E4,Podes!$A$1:$AL$310,19,FALSE)</f>
        <v>0</v>
      </c>
      <c r="BB4">
        <f>VLOOKUP($E4,Podes!$A$1:$AL$310,20,FALSE)</f>
        <v>0</v>
      </c>
      <c r="BC4">
        <f>VLOOKUP($E4,Podes!$A$1:$AL$310,21,FALSE)</f>
        <v>0</v>
      </c>
      <c r="BD4">
        <f>VLOOKUP($E4,Podes!$A$1:$AL$310,22,FALSE)</f>
        <v>0</v>
      </c>
      <c r="BE4">
        <f>VLOOKUP($E4,Podes!$A$1:$AL$310,23,FALSE)</f>
        <v>8</v>
      </c>
      <c r="BF4">
        <f>VLOOKUP($E4,Podes!$A$1:$AL$310,38,FALSE)</f>
        <v>200</v>
      </c>
      <c r="BG4">
        <f>VLOOKUP($E4,Podes!$A$1:$AL$310,35,FALSE)</f>
        <v>297.2857143</v>
      </c>
      <c r="BH4">
        <f>VLOOKUP($E4,Podes!$A$1:$AL$310,36,FALSE)</f>
        <v>2081</v>
      </c>
      <c r="BI4">
        <f>VLOOKUP($E4,Podes!$A$1:$AL$310,26,FALSE)</f>
        <v>30</v>
      </c>
      <c r="BJ4">
        <f>VLOOKUP($E4,Podes!$A$1:$AL$310,37,FALSE)</f>
        <v>69.366666670000001</v>
      </c>
      <c r="BK4">
        <f>VLOOKUP(E4,'status kesejahteraan'!$D:$P,12,FALSE)</f>
        <v>8.8054607508532418E-2</v>
      </c>
      <c r="BL4">
        <f>VLOOKUP(E4,'status kesejahteraan'!$D:$P,13,FALSE)</f>
        <v>3.6827606205596636E-2</v>
      </c>
      <c r="BM4">
        <f>VLOOKUP(D4,IDM_2021!$D$1:$F$297,2,FALSE)</f>
        <v>0.58520000000000005</v>
      </c>
      <c r="BN4">
        <f>VLOOKUP(E4,Irigasi!$O$2:$Q$311,3,FALSE)</f>
        <v>0</v>
      </c>
      <c r="BO4">
        <f>VLOOKUP($E4,ZonalStat!$E$1:$AC$310,25,FALSE)</f>
        <v>82377.092757599996</v>
      </c>
      <c r="BP4" s="1">
        <f>VLOOKUP($E4,ZonalStat!$E$1:$AD$310,26,FALSE)</f>
        <v>4.1195080445499999</v>
      </c>
    </row>
    <row r="5" spans="1:68" x14ac:dyDescent="0.25">
      <c r="A5">
        <v>4</v>
      </c>
      <c r="B5" t="s">
        <v>337</v>
      </c>
      <c r="C5" t="s">
        <v>338</v>
      </c>
      <c r="D5" t="s">
        <v>6</v>
      </c>
      <c r="E5">
        <v>5301050</v>
      </c>
      <c r="F5">
        <f>VLOOKUP(E5,summary_LC!$AW$1:$AY$311,3,FALSE)</f>
        <v>13043</v>
      </c>
      <c r="G5">
        <f>VLOOKUP($E5,ZonalStat!$E$1:$AB$310,2,FALSE)</f>
        <v>11534.570978399999</v>
      </c>
      <c r="H5">
        <f>VLOOKUP($E5,ZonalStat!$E$1:$AB$310,3,FALSE)</f>
        <v>1078.36229303</v>
      </c>
      <c r="I5">
        <f>VLOOKUP($E5,ZonalStat!$E$1:$AB$310,4,FALSE)</f>
        <v>6430.9516482099998</v>
      </c>
      <c r="J5">
        <f>VLOOKUP($E5,ZonalStat!$E$1:$AB$310,5,FALSE)</f>
        <v>15074.1900207</v>
      </c>
      <c r="K5">
        <f>VLOOKUP($E5,ZonalStat!$E$1:$AB$310,6,FALSE)</f>
        <v>429.323028196</v>
      </c>
      <c r="L5">
        <f>VLOOKUP($E5,ZonalStat!$E$1:$AB$310,7,FALSE)</f>
        <v>7356.6451207299997</v>
      </c>
      <c r="M5">
        <f>VLOOKUP($E5,ZonalStat!$E$1:$AB$310,8,FALSE)</f>
        <v>4962.9077650199997</v>
      </c>
      <c r="N5">
        <f>VLOOKUP($E5,ZonalStat!$E$1:$AB$310,9,FALSE)</f>
        <v>5631.7392606699996</v>
      </c>
      <c r="O5">
        <f>VLOOKUP($E5,ZonalStat!$E$1:$AB$310,10,FALSE)</f>
        <v>5335.6786816900003</v>
      </c>
      <c r="P5">
        <f>VLOOKUP($E5,ZonalStat!$E$1:$AB$310,11,FALSE)</f>
        <v>6416.1911363700001</v>
      </c>
      <c r="Q5">
        <f>VLOOKUP($E5,summary_LC!$Z$2:$AU$311,16,FALSE)</f>
        <v>58.337970691893894</v>
      </c>
      <c r="R5">
        <f>VLOOKUP($E5,summary_LC!$Z$2:$AU$311,17,FALSE)</f>
        <v>0</v>
      </c>
      <c r="S5">
        <f>VLOOKUP($E5,summary_LC!$Z$2:$AU$311,15,FALSE)</f>
        <v>31.71025783713597</v>
      </c>
      <c r="T5">
        <f>VLOOKUP($E5,summary_LC!$Z$2:$AU$311,18,FALSE)</f>
        <v>7.4475978482656275</v>
      </c>
      <c r="U5">
        <f>VLOOKUP($E5,summary_LC!$Z$2:$AU$311,19,FALSE)</f>
        <v>1.8549434242255611E-2</v>
      </c>
      <c r="V5">
        <f>VLOOKUP($E5,summary_LC!$Z$2:$AU$311,22,FALSE)</f>
        <v>12.619796059188836</v>
      </c>
      <c r="W5">
        <f>VLOOKUP($E5,ZonalStat!$E$1:$AB$310,12,FALSE)</f>
        <v>2470.1060447499999</v>
      </c>
      <c r="X5">
        <f>VLOOKUP($E5,summary_LC!$Z$2:$AU$311,4,FALSE)</f>
        <v>49</v>
      </c>
      <c r="Y5">
        <f>VLOOKUP($E5,summary_LC!$Z$2:$AU$311,20,FALSE)</f>
        <v>58.337970691893894</v>
      </c>
      <c r="Z5">
        <f>VLOOKUP($E5,ZonalStat!$E$1:$AB$310,13,FALSE)</f>
        <v>1137.6756219700001</v>
      </c>
      <c r="AA5">
        <f>VLOOKUP($E5,ZonalStat!$E$1:$AB$310,14,FALSE)</f>
        <v>6.1413127138900001E-2</v>
      </c>
      <c r="AB5">
        <f>VLOOKUP($E5,ZonalStat!$E$1:$AB$310,15,FALSE)</f>
        <v>8.4087249865800004E-2</v>
      </c>
      <c r="AC5">
        <f>VLOOKUP($E5,ZonalStat!$E$1:$AB$310,16,FALSE)</f>
        <v>0.61229675835899999</v>
      </c>
      <c r="AD5">
        <f>VLOOKUP($E5,Irigasi!$A$2:$C$311,3,FALSE)</f>
        <v>16</v>
      </c>
      <c r="AE5">
        <f>VLOOKUP($E5,ZonalStat!$E$1:$AB$310,17,FALSE)</f>
        <v>0.742981580428</v>
      </c>
      <c r="AF5">
        <f>VLOOKUP($E5,ZonalStat!$E$1:$AB$310,18,FALSE)</f>
        <v>-0.70153165179200005</v>
      </c>
      <c r="AG5">
        <f>VLOOKUP($E5,ZonalStat!$E$1:$AB$310,19,FALSE)</f>
        <v>0.23498372854999999</v>
      </c>
      <c r="AH5">
        <f>VLOOKUP($E5,ZonalStat!$E$1:$AB$310,20,FALSE)</f>
        <v>0.41690355926200001</v>
      </c>
      <c r="AI5">
        <f>VLOOKUP($E5,ZonalStat!$E$1:$AB$310,21,FALSE)</f>
        <v>1.4273219584900001</v>
      </c>
      <c r="AJ5">
        <f>VLOOKUP($E5,ZonalStat!$E$1:$AB$310,22,FALSE)</f>
        <v>24.4471309308</v>
      </c>
      <c r="AK5">
        <f>VLOOKUP($E5,ZonalStat!$E$1:$AB$310,23,FALSE)</f>
        <v>-67.640716672099998</v>
      </c>
      <c r="AL5">
        <f>VLOOKUP($E5,ZonalStat!$E$1:$AB$310,24,FALSE)</f>
        <v>2273.87794489</v>
      </c>
      <c r="AM5">
        <f>VLOOKUP($E5,Podes!$A$1:$AL$310,5,FALSE)</f>
        <v>6091</v>
      </c>
      <c r="AN5">
        <f>VLOOKUP($E5,Podes!$A$1:$AL$310,28,FALSE)</f>
        <v>1.55224261</v>
      </c>
      <c r="AO5">
        <f>VLOOKUP($E5,Podes!$A$1:$AL$310,29,FALSE)</f>
        <v>1218.2</v>
      </c>
      <c r="AP5">
        <f>VLOOKUP($E5,Podes!$A$1:$AL$310,30,FALSE)</f>
        <v>3045.5</v>
      </c>
      <c r="AQ5">
        <f>VLOOKUP($E5,Podes!$A$1:$AL$310,31,FALSE)</f>
        <v>6091</v>
      </c>
      <c r="AR5">
        <f>VLOOKUP($E5,Podes!$A$1:$AL$310,32,FALSE)</f>
        <v>1015.166667</v>
      </c>
      <c r="AS5">
        <f>VLOOKUP($E5,Podes!$A$1:$AL$310,33,FALSE)</f>
        <v>3045.5</v>
      </c>
      <c r="AT5">
        <f>VLOOKUP($E5,Podes!$A$1:$AL$310,34,FALSE)</f>
        <v>6091</v>
      </c>
      <c r="AU5">
        <f>VLOOKUP($E5,Podes!$A$1:$AL$310,13,FALSE)</f>
        <v>0</v>
      </c>
      <c r="AV5">
        <f>VLOOKUP($E5,Podes!$A$1:$AL$310,14,FALSE)</f>
        <v>0</v>
      </c>
      <c r="AW5">
        <f>VLOOKUP($E5,Podes!$A$1:$AL$310,15,FALSE)</f>
        <v>0</v>
      </c>
      <c r="AX5">
        <f>VLOOKUP($E5,Podes!$A$1:$AL$310,16,FALSE)</f>
        <v>0</v>
      </c>
      <c r="AY5">
        <f>VLOOKUP($E5,Podes!$A$1:$AL$310,17,FALSE)</f>
        <v>0</v>
      </c>
      <c r="AZ5">
        <f>VLOOKUP($E5,Podes!$A$1:$AL$310,18,FALSE)</f>
        <v>0</v>
      </c>
      <c r="BA5">
        <f>VLOOKUP($E5,Podes!$A$1:$AL$310,19,FALSE)</f>
        <v>0</v>
      </c>
      <c r="BB5">
        <f>VLOOKUP($E5,Podes!$A$1:$AL$310,20,FALSE)</f>
        <v>0</v>
      </c>
      <c r="BC5">
        <f>VLOOKUP($E5,Podes!$A$1:$AL$310,21,FALSE)</f>
        <v>1</v>
      </c>
      <c r="BD5">
        <f>VLOOKUP($E5,Podes!$A$1:$AL$310,22,FALSE)</f>
        <v>0</v>
      </c>
      <c r="BE5">
        <f>VLOOKUP($E5,Podes!$A$1:$AL$310,23,FALSE)</f>
        <v>28</v>
      </c>
      <c r="BF5">
        <f>VLOOKUP($E5,Podes!$A$1:$AL$310,38,FALSE)</f>
        <v>200</v>
      </c>
      <c r="BG5">
        <f>VLOOKUP($E5,Podes!$A$1:$AL$310,35,FALSE)</f>
        <v>276.86363640000002</v>
      </c>
      <c r="BH5">
        <f>VLOOKUP($E5,Podes!$A$1:$AL$310,36,FALSE)</f>
        <v>6091</v>
      </c>
      <c r="BI5">
        <f>VLOOKUP($E5,Podes!$A$1:$AL$310,26,FALSE)</f>
        <v>0</v>
      </c>
      <c r="BJ5">
        <f>VLOOKUP($E5,Podes!$A$1:$AL$310,37,FALSE)</f>
        <v>0</v>
      </c>
      <c r="BK5">
        <f>VLOOKUP(E5,'status kesejahteraan'!$D:$P,12,FALSE)</f>
        <v>0.11059479553903345</v>
      </c>
      <c r="BL5">
        <f>VLOOKUP(E5,'status kesejahteraan'!$D:$P,13,FALSE)</f>
        <v>6.0350602947744532E-2</v>
      </c>
      <c r="BM5">
        <f>VLOOKUP(D5,IDM_2021!$D$1:$F$297,2,FALSE)</f>
        <v>0.62</v>
      </c>
      <c r="BN5">
        <f>VLOOKUP(E5,Irigasi!$O$2:$Q$311,3,FALSE)</f>
        <v>0</v>
      </c>
      <c r="BO5">
        <f>VLOOKUP($E5,ZonalStat!$E$1:$AC$310,25,FALSE)</f>
        <v>69257.434689300004</v>
      </c>
      <c r="BP5" s="1">
        <f>VLOOKUP($E5,ZonalStat!$E$1:$AD$310,26,FALSE)</f>
        <v>5.0144138618399996</v>
      </c>
    </row>
    <row r="6" spans="1:68" x14ac:dyDescent="0.25">
      <c r="A6">
        <v>5</v>
      </c>
      <c r="B6" t="s">
        <v>337</v>
      </c>
      <c r="C6" t="s">
        <v>338</v>
      </c>
      <c r="D6" t="s">
        <v>7</v>
      </c>
      <c r="E6">
        <v>5301060</v>
      </c>
      <c r="F6">
        <f>VLOOKUP(E6,summary_LC!$AW$1:$AY$311,3,FALSE)</f>
        <v>6241</v>
      </c>
      <c r="G6">
        <f>VLOOKUP($E6,ZonalStat!$E$1:$AB$310,2,FALSE)</f>
        <v>12204.900280899999</v>
      </c>
      <c r="H6">
        <f>VLOOKUP($E6,ZonalStat!$E$1:$AB$310,3,FALSE)</f>
        <v>1101.014895</v>
      </c>
      <c r="I6">
        <f>VLOOKUP($E6,ZonalStat!$E$1:$AB$310,4,FALSE)</f>
        <v>7702.3417122999999</v>
      </c>
      <c r="J6">
        <f>VLOOKUP($E6,ZonalStat!$E$1:$AB$310,5,FALSE)</f>
        <v>16347.128661999999</v>
      </c>
      <c r="K6">
        <f>VLOOKUP($E6,ZonalStat!$E$1:$AB$310,6,FALSE)</f>
        <v>361.42644875899998</v>
      </c>
      <c r="L6">
        <f>VLOOKUP($E6,ZonalStat!$E$1:$AB$310,7,FALSE)</f>
        <v>6265.4323568500004</v>
      </c>
      <c r="M6">
        <f>VLOOKUP($E6,ZonalStat!$E$1:$AB$310,8,FALSE)</f>
        <v>3145.6072609900002</v>
      </c>
      <c r="N6">
        <f>VLOOKUP($E6,ZonalStat!$E$1:$AB$310,9,FALSE)</f>
        <v>4127.2867907299997</v>
      </c>
      <c r="O6">
        <f>VLOOKUP($E6,ZonalStat!$E$1:$AB$310,10,FALSE)</f>
        <v>3870.6656290199999</v>
      </c>
      <c r="P6">
        <f>VLOOKUP($E6,ZonalStat!$E$1:$AB$310,11,FALSE)</f>
        <v>6729.0965199700004</v>
      </c>
      <c r="Q6">
        <f>VLOOKUP($E6,summary_LC!$Z$2:$AU$311,16,FALSE)</f>
        <v>30.254127249118902</v>
      </c>
      <c r="R6">
        <f>VLOOKUP($E6,summary_LC!$Z$2:$AU$311,17,FALSE)</f>
        <v>0</v>
      </c>
      <c r="S6">
        <f>VLOOKUP($E6,summary_LC!$Z$2:$AU$311,15,FALSE)</f>
        <v>12.418846225190132</v>
      </c>
      <c r="T6">
        <f>VLOOKUP($E6,summary_LC!$Z$2:$AU$311,18,FALSE)</f>
        <v>1.4375811537748098</v>
      </c>
      <c r="U6">
        <f>VLOOKUP($E6,summary_LC!$Z$2:$AU$311,19,FALSE)</f>
        <v>0</v>
      </c>
      <c r="V6">
        <f>VLOOKUP($E6,summary_LC!$Z$2:$AU$311,22,FALSE)</f>
        <v>15.654542541259413</v>
      </c>
      <c r="W6">
        <f>VLOOKUP($E6,ZonalStat!$E$1:$AB$310,12,FALSE)</f>
        <v>2418.0088324200001</v>
      </c>
      <c r="X6">
        <f>VLOOKUP($E6,summary_LC!$Z$2:$AU$311,4,FALSE)</f>
        <v>87</v>
      </c>
      <c r="Y6">
        <f>VLOOKUP($E6,summary_LC!$Z$2:$AU$311,20,FALSE)</f>
        <v>30.254127249118902</v>
      </c>
      <c r="Z6">
        <f>VLOOKUP($E6,ZonalStat!$E$1:$AB$310,13,FALSE)</f>
        <v>1216.49935286</v>
      </c>
      <c r="AA6">
        <f>VLOOKUP($E6,ZonalStat!$E$1:$AB$310,14,FALSE)</f>
        <v>0.10472784610700001</v>
      </c>
      <c r="AB6">
        <f>VLOOKUP($E6,ZonalStat!$E$1:$AB$310,15,FALSE)</f>
        <v>6.6976446082399999E-2</v>
      </c>
      <c r="AC6">
        <f>VLOOKUP($E6,ZonalStat!$E$1:$AB$310,16,FALSE)</f>
        <v>0.61169561274299999</v>
      </c>
      <c r="AD6">
        <f>VLOOKUP($E6,Irigasi!$A$2:$C$311,3,FALSE)</f>
        <v>15</v>
      </c>
      <c r="AE6">
        <f>VLOOKUP($E6,ZonalStat!$E$1:$AB$310,17,FALSE)</f>
        <v>0.691500191514</v>
      </c>
      <c r="AF6">
        <f>VLOOKUP($E6,ZonalStat!$E$1:$AB$310,18,FALSE)</f>
        <v>-0.66496485183099996</v>
      </c>
      <c r="AG6">
        <f>VLOOKUP($E6,ZonalStat!$E$1:$AB$310,19,FALSE)</f>
        <v>0.19658767515600001</v>
      </c>
      <c r="AH6">
        <f>VLOOKUP($E6,ZonalStat!$E$1:$AB$310,20,FALSE)</f>
        <v>0.41589309733800001</v>
      </c>
      <c r="AI6">
        <f>VLOOKUP($E6,ZonalStat!$E$1:$AB$310,21,FALSE)</f>
        <v>1.4223077309800001</v>
      </c>
      <c r="AJ6">
        <f>VLOOKUP($E6,ZonalStat!$E$1:$AB$310,22,FALSE)</f>
        <v>24.552852399900001</v>
      </c>
      <c r="AK6">
        <f>VLOOKUP($E6,ZonalStat!$E$1:$AB$310,23,FALSE)</f>
        <v>-68.397692325400001</v>
      </c>
      <c r="AL6">
        <f>VLOOKUP($E6,ZonalStat!$E$1:$AB$310,24,FALSE)</f>
        <v>2275.7815003599999</v>
      </c>
      <c r="AM6">
        <f>VLOOKUP($E6,Podes!$A$1:$AL$310,5,FALSE)</f>
        <v>7368</v>
      </c>
      <c r="AN6">
        <f>VLOOKUP($E6,Podes!$A$1:$AL$310,28,FALSE)</f>
        <v>1.315714286</v>
      </c>
      <c r="AO6">
        <f>VLOOKUP($E6,Podes!$A$1:$AL$310,29,FALSE)</f>
        <v>1473.6</v>
      </c>
      <c r="AP6">
        <f>VLOOKUP($E6,Podes!$A$1:$AL$310,30,FALSE)</f>
        <v>7368</v>
      </c>
      <c r="AQ6">
        <f>VLOOKUP($E6,Podes!$A$1:$AL$310,31,FALSE)</f>
        <v>7368</v>
      </c>
      <c r="AR6">
        <f>VLOOKUP($E6,Podes!$A$1:$AL$310,32,FALSE)</f>
        <v>0</v>
      </c>
      <c r="AS6">
        <f>VLOOKUP($E6,Podes!$A$1:$AL$310,33,FALSE)</f>
        <v>0</v>
      </c>
      <c r="AT6">
        <f>VLOOKUP($E6,Podes!$A$1:$AL$310,34,FALSE)</f>
        <v>2456</v>
      </c>
      <c r="AU6">
        <f>VLOOKUP($E6,Podes!$A$1:$AL$310,13,FALSE)</f>
        <v>1</v>
      </c>
      <c r="AV6">
        <f>VLOOKUP($E6,Podes!$A$1:$AL$310,14,FALSE)</f>
        <v>0</v>
      </c>
      <c r="AW6">
        <f>VLOOKUP($E6,Podes!$A$1:$AL$310,15,FALSE)</f>
        <v>12</v>
      </c>
      <c r="AX6">
        <f>VLOOKUP($E6,Podes!$A$1:$AL$310,16,FALSE)</f>
        <v>0</v>
      </c>
      <c r="AY6">
        <f>VLOOKUP($E6,Podes!$A$1:$AL$310,17,FALSE)</f>
        <v>0</v>
      </c>
      <c r="AZ6">
        <f>VLOOKUP($E6,Podes!$A$1:$AL$310,18,FALSE)</f>
        <v>0</v>
      </c>
      <c r="BA6">
        <f>VLOOKUP($E6,Podes!$A$1:$AL$310,19,FALSE)</f>
        <v>0</v>
      </c>
      <c r="BB6">
        <f>VLOOKUP($E6,Podes!$A$1:$AL$310,20,FALSE)</f>
        <v>0</v>
      </c>
      <c r="BC6">
        <f>VLOOKUP($E6,Podes!$A$1:$AL$310,21,FALSE)</f>
        <v>1</v>
      </c>
      <c r="BD6">
        <f>VLOOKUP($E6,Podes!$A$1:$AL$310,22,FALSE)</f>
        <v>0</v>
      </c>
      <c r="BE6">
        <f>VLOOKUP($E6,Podes!$A$1:$AL$310,23,FALSE)</f>
        <v>26</v>
      </c>
      <c r="BF6">
        <f>VLOOKUP($E6,Podes!$A$1:$AL$310,38,FALSE)</f>
        <v>200</v>
      </c>
      <c r="BG6">
        <f>VLOOKUP($E6,Podes!$A$1:$AL$310,35,FALSE)</f>
        <v>1473.6</v>
      </c>
      <c r="BH6">
        <f>VLOOKUP($E6,Podes!$A$1:$AL$310,36,FALSE)</f>
        <v>3684</v>
      </c>
      <c r="BI6">
        <f>VLOOKUP($E6,Podes!$A$1:$AL$310,26,FALSE)</f>
        <v>4</v>
      </c>
      <c r="BJ6">
        <f>VLOOKUP($E6,Podes!$A$1:$AL$310,37,FALSE)</f>
        <v>1842</v>
      </c>
      <c r="BK6">
        <f>VLOOKUP(E6,'status kesejahteraan'!$D:$P,12,FALSE)</f>
        <v>0.12620967741935485</v>
      </c>
      <c r="BL6">
        <f>VLOOKUP(E6,'status kesejahteraan'!$D:$P,13,FALSE)</f>
        <v>6.7593582887700537E-2</v>
      </c>
      <c r="BM6">
        <f>VLOOKUP(D6,IDM_2021!$D$1:$F$297,2,FALSE)</f>
        <v>0.60219999999999996</v>
      </c>
      <c r="BN6">
        <f>VLOOKUP(E6,Irigasi!$O$2:$Q$311,3,FALSE)</f>
        <v>0</v>
      </c>
      <c r="BO6">
        <f>VLOOKUP($E6,ZonalStat!$E$1:$AC$310,25,FALSE)</f>
        <v>65469.390844699999</v>
      </c>
      <c r="BP6" s="1">
        <f>VLOOKUP($E6,ZonalStat!$E$1:$AD$310,26,FALSE)</f>
        <v>4.9839769267699996</v>
      </c>
    </row>
    <row r="7" spans="1:68" x14ac:dyDescent="0.25">
      <c r="A7">
        <v>6</v>
      </c>
      <c r="B7" t="s">
        <v>337</v>
      </c>
      <c r="C7" t="s">
        <v>338</v>
      </c>
      <c r="D7" t="s">
        <v>8</v>
      </c>
      <c r="E7">
        <v>5301072</v>
      </c>
      <c r="F7">
        <f>VLOOKUP(E7,summary_LC!$AW$1:$AY$311,3,FALSE)</f>
        <v>13022</v>
      </c>
      <c r="G7">
        <f>VLOOKUP($E7,ZonalStat!$E$1:$AB$310,2,FALSE)</f>
        <v>22151.548731800001</v>
      </c>
      <c r="H7">
        <f>VLOOKUP($E7,ZonalStat!$E$1:$AB$310,3,FALSE)</f>
        <v>685.82178890600005</v>
      </c>
      <c r="I7">
        <f>VLOOKUP($E7,ZonalStat!$E$1:$AB$310,4,FALSE)</f>
        <v>13202.1868228</v>
      </c>
      <c r="J7">
        <f>VLOOKUP($E7,ZonalStat!$E$1:$AB$310,5,FALSE)</f>
        <v>6054.6159754399996</v>
      </c>
      <c r="K7">
        <f>VLOOKUP($E7,ZonalStat!$E$1:$AB$310,6,FALSE)</f>
        <v>890.80388145300003</v>
      </c>
      <c r="L7">
        <f>VLOOKUP($E7,ZonalStat!$E$1:$AB$310,7,FALSE)</f>
        <v>9282.0204535499997</v>
      </c>
      <c r="M7">
        <f>VLOOKUP($E7,ZonalStat!$E$1:$AB$310,8,FALSE)</f>
        <v>3036.4500069999999</v>
      </c>
      <c r="N7">
        <f>VLOOKUP($E7,ZonalStat!$E$1:$AB$310,9,FALSE)</f>
        <v>8679.9035815299994</v>
      </c>
      <c r="O7">
        <f>VLOOKUP($E7,ZonalStat!$E$1:$AB$310,10,FALSE)</f>
        <v>14762.310269899999</v>
      </c>
      <c r="P7">
        <f>VLOOKUP($E7,ZonalStat!$E$1:$AB$310,11,FALSE)</f>
        <v>18117.253350499999</v>
      </c>
      <c r="Q7">
        <f>VLOOKUP($E7,summary_LC!$Z$2:$AU$311,16,FALSE)</f>
        <v>46.790947876089781</v>
      </c>
      <c r="R7">
        <f>VLOOKUP($E7,summary_LC!$Z$2:$AU$311,17,FALSE)</f>
        <v>0</v>
      </c>
      <c r="S7">
        <f>VLOOKUP($E7,summary_LC!$Z$2:$AU$311,15,FALSE)</f>
        <v>23.706176961602672</v>
      </c>
      <c r="T7">
        <f>VLOOKUP($E7,summary_LC!$Z$2:$AU$311,18,FALSE)</f>
        <v>6.67779632721202</v>
      </c>
      <c r="U7">
        <f>VLOOKUP($E7,summary_LC!$Z$2:$AU$311,19,FALSE)</f>
        <v>0</v>
      </c>
      <c r="V7">
        <f>VLOOKUP($E7,summary_LC!$Z$2:$AU$311,22,FALSE)</f>
        <v>27.8298264475503</v>
      </c>
      <c r="W7">
        <f>VLOOKUP($E7,ZonalStat!$E$1:$AB$310,12,FALSE)</f>
        <v>3563.3401017400001</v>
      </c>
      <c r="X7">
        <f>VLOOKUP($E7,summary_LC!$Z$2:$AU$311,4,FALSE)</f>
        <v>63</v>
      </c>
      <c r="Y7">
        <f>VLOOKUP($E7,summary_LC!$Z$2:$AU$311,20,FALSE)</f>
        <v>46.790947876089781</v>
      </c>
      <c r="Z7">
        <f>VLOOKUP($E7,ZonalStat!$E$1:$AB$310,13,FALSE)</f>
        <v>2019.1939476499999</v>
      </c>
      <c r="AA7">
        <f>VLOOKUP($E7,ZonalStat!$E$1:$AB$310,14,FALSE)</f>
        <v>2.4306446647400001E-2</v>
      </c>
      <c r="AB7">
        <f>VLOOKUP($E7,ZonalStat!$E$1:$AB$310,15,FALSE)</f>
        <v>0.23312471202599999</v>
      </c>
      <c r="AC7">
        <f>VLOOKUP($E7,ZonalStat!$E$1:$AB$310,16,FALSE)</f>
        <v>0.66166971270300001</v>
      </c>
      <c r="AD7">
        <f>VLOOKUP($E7,Irigasi!$A$2:$C$311,3,FALSE)</f>
        <v>0</v>
      </c>
      <c r="AE7">
        <f>VLOOKUP($E7,ZonalStat!$E$1:$AB$310,17,FALSE)</f>
        <v>0.70955352958600004</v>
      </c>
      <c r="AF7">
        <f>VLOOKUP($E7,ZonalStat!$E$1:$AB$310,18,FALSE)</f>
        <v>-0.68301370045200005</v>
      </c>
      <c r="AG7">
        <f>VLOOKUP($E7,ZonalStat!$E$1:$AB$310,19,FALSE)</f>
        <v>0.17229352105699999</v>
      </c>
      <c r="AH7">
        <f>VLOOKUP($E7,ZonalStat!$E$1:$AB$310,20,FALSE)</f>
        <v>0.50201304823799997</v>
      </c>
      <c r="AI7">
        <f>VLOOKUP($E7,ZonalStat!$E$1:$AB$310,21,FALSE)</f>
        <v>1.42442737126</v>
      </c>
      <c r="AJ7">
        <f>VLOOKUP($E7,ZonalStat!$E$1:$AB$310,22,FALSE)</f>
        <v>25.4986353016</v>
      </c>
      <c r="AK7">
        <f>VLOOKUP($E7,ZonalStat!$E$1:$AB$310,23,FALSE)</f>
        <v>-59.601525725199998</v>
      </c>
      <c r="AL7">
        <f>VLOOKUP($E7,ZonalStat!$E$1:$AB$310,24,FALSE)</f>
        <v>2068.2279126799999</v>
      </c>
      <c r="AM7">
        <f>VLOOKUP($E7,Podes!$A$1:$AL$310,5,FALSE)</f>
        <v>4803</v>
      </c>
      <c r="AN7">
        <f>VLOOKUP($E7,Podes!$A$1:$AL$310,28,FALSE)</f>
        <v>1.7762573960000001</v>
      </c>
      <c r="AO7">
        <f>VLOOKUP($E7,Podes!$A$1:$AL$310,29,FALSE)</f>
        <v>1601</v>
      </c>
      <c r="AP7">
        <f>VLOOKUP($E7,Podes!$A$1:$AL$310,30,FALSE)</f>
        <v>0</v>
      </c>
      <c r="AQ7">
        <f>VLOOKUP($E7,Podes!$A$1:$AL$310,31,FALSE)</f>
        <v>0</v>
      </c>
      <c r="AR7">
        <f>VLOOKUP($E7,Podes!$A$1:$AL$310,32,FALSE)</f>
        <v>686.14285710000001</v>
      </c>
      <c r="AS7">
        <f>VLOOKUP($E7,Podes!$A$1:$AL$310,33,FALSE)</f>
        <v>1601</v>
      </c>
      <c r="AT7">
        <f>VLOOKUP($E7,Podes!$A$1:$AL$310,34,FALSE)</f>
        <v>0</v>
      </c>
      <c r="AU7">
        <f>VLOOKUP($E7,Podes!$A$1:$AL$310,13,FALSE)</f>
        <v>0</v>
      </c>
      <c r="AV7">
        <f>VLOOKUP($E7,Podes!$A$1:$AL$310,14,FALSE)</f>
        <v>0</v>
      </c>
      <c r="AW7">
        <f>VLOOKUP($E7,Podes!$A$1:$AL$310,15,FALSE)</f>
        <v>0</v>
      </c>
      <c r="AX7">
        <f>VLOOKUP($E7,Podes!$A$1:$AL$310,16,FALSE)</f>
        <v>0</v>
      </c>
      <c r="AY7">
        <f>VLOOKUP($E7,Podes!$A$1:$AL$310,17,FALSE)</f>
        <v>0</v>
      </c>
      <c r="AZ7">
        <f>VLOOKUP($E7,Podes!$A$1:$AL$310,18,FALSE)</f>
        <v>0</v>
      </c>
      <c r="BA7">
        <f>VLOOKUP($E7,Podes!$A$1:$AL$310,19,FALSE)</f>
        <v>0</v>
      </c>
      <c r="BB7">
        <f>VLOOKUP($E7,Podes!$A$1:$AL$310,20,FALSE)</f>
        <v>0</v>
      </c>
      <c r="BC7">
        <f>VLOOKUP($E7,Podes!$A$1:$AL$310,21,FALSE)</f>
        <v>0</v>
      </c>
      <c r="BD7">
        <f>VLOOKUP($E7,Podes!$A$1:$AL$310,22,FALSE)</f>
        <v>0</v>
      </c>
      <c r="BE7">
        <f>VLOOKUP($E7,Podes!$A$1:$AL$310,23,FALSE)</f>
        <v>36</v>
      </c>
      <c r="BF7">
        <f>VLOOKUP($E7,Podes!$A$1:$AL$310,38,FALSE)</f>
        <v>200</v>
      </c>
      <c r="BG7">
        <f>VLOOKUP($E7,Podes!$A$1:$AL$310,35,FALSE)</f>
        <v>1601</v>
      </c>
      <c r="BH7">
        <f>VLOOKUP($E7,Podes!$A$1:$AL$310,36,FALSE)</f>
        <v>4803</v>
      </c>
      <c r="BI7">
        <f>VLOOKUP($E7,Podes!$A$1:$AL$310,26,FALSE)</f>
        <v>11</v>
      </c>
      <c r="BJ7">
        <f>VLOOKUP($E7,Podes!$A$1:$AL$310,37,FALSE)</f>
        <v>436.63636359999998</v>
      </c>
      <c r="BK7">
        <f>VLOOKUP(E7,'status kesejahteraan'!$D:$P,12,FALSE)</f>
        <v>7.8569147237304376E-2</v>
      </c>
      <c r="BL7">
        <f>VLOOKUP(E7,'status kesejahteraan'!$D:$P,13,FALSE)</f>
        <v>4.7975299845624035E-2</v>
      </c>
      <c r="BM7">
        <f>VLOOKUP(D7,IDM_2021!$D$1:$F$297,2,FALSE)</f>
        <v>0.58720000000000006</v>
      </c>
      <c r="BN7">
        <f>VLOOKUP(E7,Irigasi!$O$2:$Q$311,3,FALSE)</f>
        <v>0</v>
      </c>
      <c r="BO7">
        <f>VLOOKUP($E7,ZonalStat!$E$1:$AC$310,25,FALSE)</f>
        <v>78226.804392899998</v>
      </c>
      <c r="BP7" s="1">
        <f>VLOOKUP($E7,ZonalStat!$E$1:$AD$310,26,FALSE)</f>
        <v>4.6205278141099999</v>
      </c>
    </row>
    <row r="8" spans="1:68" x14ac:dyDescent="0.25">
      <c r="A8">
        <v>7</v>
      </c>
      <c r="B8" t="s">
        <v>337</v>
      </c>
      <c r="C8" t="s">
        <v>345</v>
      </c>
      <c r="D8" t="s">
        <v>9</v>
      </c>
      <c r="E8">
        <v>5302010</v>
      </c>
      <c r="F8">
        <f>VLOOKUP(E8,summary_LC!$AW$1:$AY$311,3,FALSE)</f>
        <v>29359</v>
      </c>
      <c r="G8">
        <f>VLOOKUP($E8,ZonalStat!$E$1:$AB$310,2,FALSE)</f>
        <v>25772.2695589</v>
      </c>
      <c r="H8">
        <f>VLOOKUP($E8,ZonalStat!$E$1:$AB$310,3,FALSE)</f>
        <v>2074.6635811900001</v>
      </c>
      <c r="I8">
        <f>VLOOKUP($E8,ZonalStat!$E$1:$AB$310,4,FALSE)</f>
        <v>20131.397095</v>
      </c>
      <c r="J8">
        <f>VLOOKUP($E8,ZonalStat!$E$1:$AB$310,5,FALSE)</f>
        <v>6642.3783216800002</v>
      </c>
      <c r="K8">
        <f>VLOOKUP($E8,ZonalStat!$E$1:$AB$310,6,FALSE)</f>
        <v>1176.01041876</v>
      </c>
      <c r="L8">
        <f>VLOOKUP($E8,ZonalStat!$E$1:$AB$310,7,FALSE)</f>
        <v>6853.2674563700002</v>
      </c>
      <c r="M8">
        <f>VLOOKUP($E8,ZonalStat!$E$1:$AB$310,8,FALSE)</f>
        <v>1920.2909408600001</v>
      </c>
      <c r="N8">
        <f>VLOOKUP($E8,ZonalStat!$E$1:$AB$310,9,FALSE)</f>
        <v>2837.9492986199998</v>
      </c>
      <c r="O8">
        <f>VLOOKUP($E8,ZonalStat!$E$1:$AB$310,10,FALSE)</f>
        <v>3468.9942467999999</v>
      </c>
      <c r="P8">
        <f>VLOOKUP($E8,ZonalStat!$E$1:$AB$310,11,FALSE)</f>
        <v>3596.63633054</v>
      </c>
      <c r="Q8">
        <f>VLOOKUP($E8,summary_LC!$Z$2:$AU$311,16,FALSE)</f>
        <v>77.870524948989043</v>
      </c>
      <c r="R8">
        <f>VLOOKUP($E8,summary_LC!$Z$2:$AU$311,17,FALSE)</f>
        <v>0</v>
      </c>
      <c r="S8">
        <f>VLOOKUP($E8,summary_LC!$Z$2:$AU$311,15,FALSE)</f>
        <v>35.522166573919492</v>
      </c>
      <c r="T8">
        <f>VLOOKUP($E8,summary_LC!$Z$2:$AU$311,18,FALSE)</f>
        <v>0.32461509923947318</v>
      </c>
      <c r="U8">
        <f>VLOOKUP($E8,summary_LC!$Z$2:$AU$311,19,FALSE)</f>
        <v>0.92747171211278057</v>
      </c>
      <c r="V8">
        <f>VLOOKUP($E8,summary_LC!$Z$2:$AU$311,22,FALSE)</f>
        <v>54.249122926530191</v>
      </c>
      <c r="W8">
        <f>VLOOKUP($E8,ZonalStat!$E$1:$AB$310,12,FALSE)</f>
        <v>3108.2894387699998</v>
      </c>
      <c r="X8">
        <f>VLOOKUP($E8,summary_LC!$Z$2:$AU$311,4,FALSE)</f>
        <v>1198</v>
      </c>
      <c r="Y8">
        <f>VLOOKUP($E8,summary_LC!$Z$2:$AU$311,20,FALSE)</f>
        <v>77.870524948989043</v>
      </c>
      <c r="Z8">
        <f>VLOOKUP($E8,ZonalStat!$E$1:$AB$310,13,FALSE)</f>
        <v>1443.47606058</v>
      </c>
      <c r="AA8">
        <f>VLOOKUP($E8,ZonalStat!$E$1:$AB$310,14,FALSE)</f>
        <v>6.7417765573699995E-2</v>
      </c>
      <c r="AB8">
        <f>VLOOKUP($E8,ZonalStat!$E$1:$AB$310,15,FALSE)</f>
        <v>6.6768282298399997E-2</v>
      </c>
      <c r="AC8">
        <f>VLOOKUP($E8,ZonalStat!$E$1:$AB$310,16,FALSE)</f>
        <v>0.82585506738199999</v>
      </c>
      <c r="AD8">
        <f>VLOOKUP($E8,Irigasi!$A$2:$C$311,3,FALSE)</f>
        <v>468</v>
      </c>
      <c r="AE8">
        <f>VLOOKUP($E8,ZonalStat!$E$1:$AB$310,17,FALSE)</f>
        <v>0.58722311459499998</v>
      </c>
      <c r="AF8">
        <f>VLOOKUP($E8,ZonalStat!$E$1:$AB$310,18,FALSE)</f>
        <v>-0.58233988860999997</v>
      </c>
      <c r="AG8">
        <f>VLOOKUP($E8,ZonalStat!$E$1:$AB$310,19,FALSE)</f>
        <v>3.8383979138599998E-2</v>
      </c>
      <c r="AH8">
        <f>VLOOKUP($E8,ZonalStat!$E$1:$AB$310,20,FALSE)</f>
        <v>0.56420138134099995</v>
      </c>
      <c r="AI8">
        <f>VLOOKUP($E8,ZonalStat!$E$1:$AB$310,21,FALSE)</f>
        <v>1.4136394209200001</v>
      </c>
      <c r="AJ8">
        <f>VLOOKUP($E8,ZonalStat!$E$1:$AB$310,22,FALSE)</f>
        <v>24.255888314900002</v>
      </c>
      <c r="AK8">
        <f>VLOOKUP($E8,ZonalStat!$E$1:$AB$310,23,FALSE)</f>
        <v>-52.093854008599997</v>
      </c>
      <c r="AL8">
        <f>VLOOKUP($E8,ZonalStat!$E$1:$AB$310,24,FALSE)</f>
        <v>1883.0714109999999</v>
      </c>
      <c r="AM8">
        <f>VLOOKUP($E8,Podes!$A$1:$AL$310,5,FALSE)</f>
        <v>3732</v>
      </c>
      <c r="AN8">
        <f>VLOOKUP($E8,Podes!$A$1:$AL$310,28,FALSE)</f>
        <v>1.0439160839999999</v>
      </c>
      <c r="AO8">
        <f>VLOOKUP($E8,Podes!$A$1:$AL$310,29,FALSE)</f>
        <v>1866</v>
      </c>
      <c r="AP8">
        <f>VLOOKUP($E8,Podes!$A$1:$AL$310,30,FALSE)</f>
        <v>3732</v>
      </c>
      <c r="AQ8">
        <f>VLOOKUP($E8,Podes!$A$1:$AL$310,31,FALSE)</f>
        <v>0</v>
      </c>
      <c r="AR8">
        <f>VLOOKUP($E8,Podes!$A$1:$AL$310,32,FALSE)</f>
        <v>933</v>
      </c>
      <c r="AS8">
        <f>VLOOKUP($E8,Podes!$A$1:$AL$310,33,FALSE)</f>
        <v>3732</v>
      </c>
      <c r="AT8">
        <f>VLOOKUP($E8,Podes!$A$1:$AL$310,34,FALSE)</f>
        <v>0</v>
      </c>
      <c r="AU8">
        <f>VLOOKUP($E8,Podes!$A$1:$AL$310,13,FALSE)</f>
        <v>0</v>
      </c>
      <c r="AV8">
        <f>VLOOKUP($E8,Podes!$A$1:$AL$310,14,FALSE)</f>
        <v>0</v>
      </c>
      <c r="AW8">
        <f>VLOOKUP($E8,Podes!$A$1:$AL$310,15,FALSE)</f>
        <v>2</v>
      </c>
      <c r="AX8">
        <f>VLOOKUP($E8,Podes!$A$1:$AL$310,16,FALSE)</f>
        <v>0</v>
      </c>
      <c r="AY8">
        <f>VLOOKUP($E8,Podes!$A$1:$AL$310,17,FALSE)</f>
        <v>0</v>
      </c>
      <c r="AZ8">
        <f>VLOOKUP($E8,Podes!$A$1:$AL$310,18,FALSE)</f>
        <v>0</v>
      </c>
      <c r="BA8">
        <f>VLOOKUP($E8,Podes!$A$1:$AL$310,19,FALSE)</f>
        <v>0</v>
      </c>
      <c r="BB8">
        <f>VLOOKUP($E8,Podes!$A$1:$AL$310,20,FALSE)</f>
        <v>0</v>
      </c>
      <c r="BC8">
        <f>VLOOKUP($E8,Podes!$A$1:$AL$310,21,FALSE)</f>
        <v>2</v>
      </c>
      <c r="BD8">
        <f>VLOOKUP($E8,Podes!$A$1:$AL$310,22,FALSE)</f>
        <v>0</v>
      </c>
      <c r="BE8">
        <f>VLOOKUP($E8,Podes!$A$1:$AL$310,23,FALSE)</f>
        <v>16</v>
      </c>
      <c r="BF8">
        <f>VLOOKUP($E8,Podes!$A$1:$AL$310,38,FALSE)</f>
        <v>200</v>
      </c>
      <c r="BG8">
        <f>VLOOKUP($E8,Podes!$A$1:$AL$310,35,FALSE)</f>
        <v>414.66666670000001</v>
      </c>
      <c r="BH8">
        <f>VLOOKUP($E8,Podes!$A$1:$AL$310,36,FALSE)</f>
        <v>0</v>
      </c>
      <c r="BI8">
        <f>VLOOKUP($E8,Podes!$A$1:$AL$310,26,FALSE)</f>
        <v>7</v>
      </c>
      <c r="BJ8">
        <f>VLOOKUP($E8,Podes!$A$1:$AL$310,37,FALSE)</f>
        <v>533.14285710000001</v>
      </c>
      <c r="BK8">
        <f>VLOOKUP(E8,'status kesejahteraan'!$D:$P,12,FALSE)</f>
        <v>0.30407847186370679</v>
      </c>
      <c r="BL8">
        <f>VLOOKUP(E8,'status kesejahteraan'!$D:$P,13,FALSE)</f>
        <v>0.22198641765704585</v>
      </c>
      <c r="BM8">
        <f>VLOOKUP(D8,IDM_2021!$D$1:$F$297,2,FALSE)</f>
        <v>0.56210000000000004</v>
      </c>
      <c r="BN8">
        <f>VLOOKUP(E8,Irigasi!$O$2:$Q$311,3,FALSE)</f>
        <v>0</v>
      </c>
      <c r="BO8">
        <f>VLOOKUP($E8,ZonalStat!$E$1:$AC$310,25,FALSE)</f>
        <v>32478.444989700001</v>
      </c>
      <c r="BP8" s="1">
        <f>VLOOKUP($E8,ZonalStat!$E$1:$AD$310,26,FALSE)</f>
        <v>4</v>
      </c>
    </row>
    <row r="9" spans="1:68" x14ac:dyDescent="0.25">
      <c r="A9">
        <v>8</v>
      </c>
      <c r="B9" t="s">
        <v>337</v>
      </c>
      <c r="C9" t="s">
        <v>345</v>
      </c>
      <c r="D9" t="s">
        <v>10</v>
      </c>
      <c r="E9">
        <v>5302011</v>
      </c>
      <c r="F9">
        <f>VLOOKUP(E9,summary_LC!$AW$1:$AY$311,3,FALSE)</f>
        <v>38204</v>
      </c>
      <c r="G9">
        <f>VLOOKUP($E9,ZonalStat!$E$1:$AB$310,2,FALSE)</f>
        <v>38714.776003500003</v>
      </c>
      <c r="H9">
        <f>VLOOKUP($E9,ZonalStat!$E$1:$AB$310,3,FALSE)</f>
        <v>2215.04726093</v>
      </c>
      <c r="I9">
        <f>VLOOKUP($E9,ZonalStat!$E$1:$AB$310,4,FALSE)</f>
        <v>36069.915676099998</v>
      </c>
      <c r="J9">
        <f>VLOOKUP($E9,ZonalStat!$E$1:$AB$310,5,FALSE)</f>
        <v>15223.8393631</v>
      </c>
      <c r="K9">
        <f>VLOOKUP($E9,ZonalStat!$E$1:$AB$310,6,FALSE)</f>
        <v>1224.0488878799999</v>
      </c>
      <c r="L9">
        <f>VLOOKUP($E9,ZonalStat!$E$1:$AB$310,7,FALSE)</f>
        <v>14517.862059700001</v>
      </c>
      <c r="M9">
        <f>VLOOKUP($E9,ZonalStat!$E$1:$AB$310,8,FALSE)</f>
        <v>1896.64141124</v>
      </c>
      <c r="N9">
        <f>VLOOKUP($E9,ZonalStat!$E$1:$AB$310,9,FALSE)</f>
        <v>6216.8048237000003</v>
      </c>
      <c r="O9">
        <f>VLOOKUP($E9,ZonalStat!$E$1:$AB$310,10,FALSE)</f>
        <v>12669.7920713</v>
      </c>
      <c r="P9">
        <f>VLOOKUP($E9,ZonalStat!$E$1:$AB$310,11,FALSE)</f>
        <v>6289.53653975</v>
      </c>
      <c r="Q9">
        <f>VLOOKUP($E9,summary_LC!$Z$2:$AU$311,16,FALSE)</f>
        <v>11.120385828232239</v>
      </c>
      <c r="R9">
        <f>VLOOKUP($E9,summary_LC!$Z$2:$AU$311,17,FALSE)</f>
        <v>0</v>
      </c>
      <c r="S9">
        <f>VLOOKUP($E9,summary_LC!$Z$2:$AU$311,15,FALSE)</f>
        <v>27.851975514746801</v>
      </c>
      <c r="T9">
        <f>VLOOKUP($E9,summary_LC!$Z$2:$AU$311,18,FALSE)</f>
        <v>1.2149879428677426</v>
      </c>
      <c r="U9">
        <f>VLOOKUP($E9,summary_LC!$Z$2:$AU$311,19,FALSE)</f>
        <v>0.29679094787608978</v>
      </c>
      <c r="V9">
        <f>VLOOKUP($E9,summary_LC!$Z$2:$AU$311,22,FALSE)</f>
        <v>88.331064809967543</v>
      </c>
      <c r="W9">
        <f>VLOOKUP($E9,ZonalStat!$E$1:$AB$310,12,FALSE)</f>
        <v>5565.3577062200002</v>
      </c>
      <c r="X9">
        <f>VLOOKUP($E9,summary_LC!$Z$2:$AU$311,4,FALSE)</f>
        <v>772</v>
      </c>
      <c r="Y9">
        <f>VLOOKUP($E9,summary_LC!$Z$2:$AU$311,20,FALSE)</f>
        <v>11.120385828232239</v>
      </c>
      <c r="Z9">
        <f>VLOOKUP($E9,ZonalStat!$E$1:$AB$310,13,FALSE)</f>
        <v>1790.8767134699999</v>
      </c>
      <c r="AA9">
        <f>VLOOKUP($E9,ZonalStat!$E$1:$AB$310,14,FALSE)</f>
        <v>2.4566135396299998E-3</v>
      </c>
      <c r="AB9">
        <f>VLOOKUP($E9,ZonalStat!$E$1:$AB$310,15,FALSE)</f>
        <v>0.165035074861</v>
      </c>
      <c r="AC9">
        <f>VLOOKUP($E9,ZonalStat!$E$1:$AB$310,16,FALSE)</f>
        <v>0.88638254905699998</v>
      </c>
      <c r="AD9">
        <f>VLOOKUP($E9,Irigasi!$A$2:$C$311,3,FALSE)</f>
        <v>0</v>
      </c>
      <c r="AE9">
        <f>VLOOKUP($E9,ZonalStat!$E$1:$AB$310,17,FALSE)</f>
        <v>0.54762814605800003</v>
      </c>
      <c r="AF9">
        <f>VLOOKUP($E9,ZonalStat!$E$1:$AB$310,18,FALSE)</f>
        <v>-0.55837870454399996</v>
      </c>
      <c r="AG9">
        <f>VLOOKUP($E9,ZonalStat!$E$1:$AB$310,19,FALSE)</f>
        <v>5.8585548943999996E-3</v>
      </c>
      <c r="AH9">
        <f>VLOOKUP($E9,ZonalStat!$E$1:$AB$310,20,FALSE)</f>
        <v>0.622655724252</v>
      </c>
      <c r="AI9">
        <f>VLOOKUP($E9,ZonalStat!$E$1:$AB$310,21,FALSE)</f>
        <v>1.41218768643</v>
      </c>
      <c r="AJ9">
        <f>VLOOKUP($E9,ZonalStat!$E$1:$AB$310,22,FALSE)</f>
        <v>24.318327076100001</v>
      </c>
      <c r="AK9">
        <f>VLOOKUP($E9,ZonalStat!$E$1:$AB$310,23,FALSE)</f>
        <v>-45.867946777699999</v>
      </c>
      <c r="AL9">
        <f>VLOOKUP($E9,ZonalStat!$E$1:$AB$310,24,FALSE)</f>
        <v>1732.0441618</v>
      </c>
      <c r="AM9">
        <f>VLOOKUP($E9,Podes!$A$1:$AL$310,5,FALSE)</f>
        <v>2576</v>
      </c>
      <c r="AN9">
        <f>VLOOKUP($E9,Podes!$A$1:$AL$310,28,FALSE)</f>
        <v>1.5206611569999999</v>
      </c>
      <c r="AO9">
        <f>VLOOKUP($E9,Podes!$A$1:$AL$310,29,FALSE)</f>
        <v>2576</v>
      </c>
      <c r="AP9">
        <f>VLOOKUP($E9,Podes!$A$1:$AL$310,30,FALSE)</f>
        <v>0</v>
      </c>
      <c r="AQ9">
        <f>VLOOKUP($E9,Podes!$A$1:$AL$310,31,FALSE)</f>
        <v>0</v>
      </c>
      <c r="AR9">
        <f>VLOOKUP($E9,Podes!$A$1:$AL$310,32,FALSE)</f>
        <v>515.20000000000005</v>
      </c>
      <c r="AS9">
        <f>VLOOKUP($E9,Podes!$A$1:$AL$310,33,FALSE)</f>
        <v>858.66666669999995</v>
      </c>
      <c r="AT9">
        <f>VLOOKUP($E9,Podes!$A$1:$AL$310,34,FALSE)</f>
        <v>0</v>
      </c>
      <c r="AU9">
        <f>VLOOKUP($E9,Podes!$A$1:$AL$310,13,FALSE)</f>
        <v>0</v>
      </c>
      <c r="AV9">
        <f>VLOOKUP($E9,Podes!$A$1:$AL$310,14,FALSE)</f>
        <v>0</v>
      </c>
      <c r="AW9">
        <f>VLOOKUP($E9,Podes!$A$1:$AL$310,15,FALSE)</f>
        <v>0</v>
      </c>
      <c r="AX9">
        <f>VLOOKUP($E9,Podes!$A$1:$AL$310,16,FALSE)</f>
        <v>0</v>
      </c>
      <c r="AY9">
        <f>VLOOKUP($E9,Podes!$A$1:$AL$310,17,FALSE)</f>
        <v>0</v>
      </c>
      <c r="AZ9">
        <f>VLOOKUP($E9,Podes!$A$1:$AL$310,18,FALSE)</f>
        <v>0</v>
      </c>
      <c r="BA9">
        <f>VLOOKUP($E9,Podes!$A$1:$AL$310,19,FALSE)</f>
        <v>2</v>
      </c>
      <c r="BB9">
        <f>VLOOKUP($E9,Podes!$A$1:$AL$310,20,FALSE)</f>
        <v>0</v>
      </c>
      <c r="BC9">
        <f>VLOOKUP($E9,Podes!$A$1:$AL$310,21,FALSE)</f>
        <v>0</v>
      </c>
      <c r="BD9">
        <f>VLOOKUP($E9,Podes!$A$1:$AL$310,22,FALSE)</f>
        <v>0</v>
      </c>
      <c r="BE9">
        <f>VLOOKUP($E9,Podes!$A$1:$AL$310,23,FALSE)</f>
        <v>16</v>
      </c>
      <c r="BF9">
        <f>VLOOKUP($E9,Podes!$A$1:$AL$310,38,FALSE)</f>
        <v>200</v>
      </c>
      <c r="BG9">
        <f>VLOOKUP($E9,Podes!$A$1:$AL$310,35,FALSE)</f>
        <v>322</v>
      </c>
      <c r="BH9">
        <f>VLOOKUP($E9,Podes!$A$1:$AL$310,36,FALSE)</f>
        <v>858.66666669999995</v>
      </c>
      <c r="BI9">
        <f>VLOOKUP($E9,Podes!$A$1:$AL$310,26,FALSE)</f>
        <v>3</v>
      </c>
      <c r="BJ9">
        <f>VLOOKUP($E9,Podes!$A$1:$AL$310,37,FALSE)</f>
        <v>858.66666669999995</v>
      </c>
      <c r="BK9">
        <f>VLOOKUP(E9,'status kesejahteraan'!$D:$P,12,FALSE)</f>
        <v>0.24509803921568626</v>
      </c>
      <c r="BL9">
        <f>VLOOKUP(E9,'status kesejahteraan'!$D:$P,13,FALSE)</f>
        <v>0.18040550540180553</v>
      </c>
      <c r="BM9">
        <f>VLOOKUP(D9,IDM_2021!$I$1:$J$39,2,FALSE)</f>
        <v>0.57099999999999995</v>
      </c>
      <c r="BN9">
        <f>VLOOKUP(E9,Irigasi!$O$2:$Q$311,3,FALSE)</f>
        <v>0</v>
      </c>
      <c r="BO9">
        <f>VLOOKUP($E9,ZonalStat!$E$1:$AC$310,25,FALSE)</f>
        <v>22940.2701419</v>
      </c>
      <c r="BP9" s="1">
        <f>VLOOKUP($E9,ZonalStat!$E$1:$AD$310,26,FALSE)</f>
        <v>3.9978536278900001</v>
      </c>
    </row>
    <row r="10" spans="1:68" x14ac:dyDescent="0.25">
      <c r="A10">
        <v>9</v>
      </c>
      <c r="B10" t="s">
        <v>337</v>
      </c>
      <c r="C10" t="s">
        <v>345</v>
      </c>
      <c r="D10" t="s">
        <v>11</v>
      </c>
      <c r="E10">
        <v>5302012</v>
      </c>
      <c r="F10">
        <f>VLOOKUP(E10,summary_LC!$AW$1:$AY$311,3,FALSE)</f>
        <v>32416</v>
      </c>
      <c r="G10">
        <f>VLOOKUP($E10,ZonalStat!$E$1:$AB$310,2,FALSE)</f>
        <v>36035.660545699997</v>
      </c>
      <c r="H10">
        <f>VLOOKUP($E10,ZonalStat!$E$1:$AB$310,3,FALSE)</f>
        <v>2685.0566231900002</v>
      </c>
      <c r="I10">
        <f>VLOOKUP($E10,ZonalStat!$E$1:$AB$310,4,FALSE)</f>
        <v>20670.187547400001</v>
      </c>
      <c r="J10">
        <f>VLOOKUP($E10,ZonalStat!$E$1:$AB$310,5,FALSE)</f>
        <v>6019.5732469499999</v>
      </c>
      <c r="K10">
        <f>VLOOKUP($E10,ZonalStat!$E$1:$AB$310,6,FALSE)</f>
        <v>383.21766960600002</v>
      </c>
      <c r="L10">
        <f>VLOOKUP($E10,ZonalStat!$E$1:$AB$310,7,FALSE)</f>
        <v>5725.5174661199999</v>
      </c>
      <c r="M10">
        <f>VLOOKUP($E10,ZonalStat!$E$1:$AB$310,8,FALSE)</f>
        <v>1688.6494931100001</v>
      </c>
      <c r="N10">
        <f>VLOOKUP($E10,ZonalStat!$E$1:$AB$310,9,FALSE)</f>
        <v>4938.4541963000001</v>
      </c>
      <c r="O10">
        <f>VLOOKUP($E10,ZonalStat!$E$1:$AB$310,10,FALSE)</f>
        <v>13207.920282900001</v>
      </c>
      <c r="P10">
        <f>VLOOKUP($E10,ZonalStat!$E$1:$AB$310,11,FALSE)</f>
        <v>7855.9518499100004</v>
      </c>
      <c r="Q10">
        <f>VLOOKUP($E10,summary_LC!$Z$2:$AU$311,16,FALSE)</f>
        <v>52.995733630124285</v>
      </c>
      <c r="R10">
        <f>VLOOKUP($E10,summary_LC!$Z$2:$AU$311,17,FALSE)</f>
        <v>0</v>
      </c>
      <c r="S10">
        <f>VLOOKUP($E10,summary_LC!$Z$2:$AU$311,15,FALSE)</f>
        <v>110.96271563717306</v>
      </c>
      <c r="T10">
        <f>VLOOKUP($E10,summary_LC!$Z$2:$AU$311,18,FALSE)</f>
        <v>0.63068076423669084</v>
      </c>
      <c r="U10">
        <f>VLOOKUP($E10,summary_LC!$Z$2:$AU$311,19,FALSE)</f>
        <v>0.10202188833240587</v>
      </c>
      <c r="V10">
        <f>VLOOKUP($E10,summary_LC!$Z$2:$AU$311,22,FALSE)</f>
        <v>43.416831194471868</v>
      </c>
      <c r="W10">
        <f>VLOOKUP($E10,ZonalStat!$E$1:$AB$310,12,FALSE)</f>
        <v>1763.89079872</v>
      </c>
      <c r="X10">
        <f>VLOOKUP($E10,summary_LC!$Z$2:$AU$311,4,FALSE)</f>
        <v>2202</v>
      </c>
      <c r="Y10">
        <f>VLOOKUP($E10,summary_LC!$Z$2:$AU$311,20,FALSE)</f>
        <v>52.995733630124285</v>
      </c>
      <c r="Z10">
        <f>VLOOKUP($E10,ZonalStat!$E$1:$AB$310,13,FALSE)</f>
        <v>1027.08794943</v>
      </c>
      <c r="AA10">
        <f>VLOOKUP($E10,ZonalStat!$E$1:$AB$310,14,FALSE)</f>
        <v>4.3079928451199997E-2</v>
      </c>
      <c r="AB10">
        <f>VLOOKUP($E10,ZonalStat!$E$1:$AB$310,15,FALSE)</f>
        <v>0.18340480009900001</v>
      </c>
      <c r="AC10">
        <f>VLOOKUP($E10,ZonalStat!$E$1:$AB$310,16,FALSE)</f>
        <v>0.77103604061300002</v>
      </c>
      <c r="AD10">
        <f>VLOOKUP($E10,Irigasi!$A$2:$C$311,3,FALSE)</f>
        <v>0</v>
      </c>
      <c r="AE10">
        <f>VLOOKUP($E10,ZonalStat!$E$1:$AB$310,17,FALSE)</f>
        <v>0.70807266613300002</v>
      </c>
      <c r="AF10">
        <f>VLOOKUP($E10,ZonalStat!$E$1:$AB$310,18,FALSE)</f>
        <v>-0.65819009195199996</v>
      </c>
      <c r="AG10">
        <f>VLOOKUP($E10,ZonalStat!$E$1:$AB$310,19,FALSE)</f>
        <v>0.19622427189300001</v>
      </c>
      <c r="AH10">
        <f>VLOOKUP($E10,ZonalStat!$E$1:$AB$310,20,FALSE)</f>
        <v>0.60129457063699998</v>
      </c>
      <c r="AI10">
        <f>VLOOKUP($E10,ZonalStat!$E$1:$AB$310,21,FALSE)</f>
        <v>1.38337617018</v>
      </c>
      <c r="AJ10">
        <f>VLOOKUP($E10,ZonalStat!$E$1:$AB$310,22,FALSE)</f>
        <v>24.1617096156</v>
      </c>
      <c r="AK10">
        <f>VLOOKUP($E10,ZonalStat!$E$1:$AB$310,23,FALSE)</f>
        <v>-44.9248091348</v>
      </c>
      <c r="AL10">
        <f>VLOOKUP($E10,ZonalStat!$E$1:$AB$310,24,FALSE)</f>
        <v>1758.9360232700001</v>
      </c>
      <c r="AM10">
        <f>VLOOKUP($E10,Podes!$A$1:$AL$310,5,FALSE)</f>
        <v>1737</v>
      </c>
      <c r="AN10">
        <f>VLOOKUP($E10,Podes!$A$1:$AL$310,28,FALSE)</f>
        <v>1.2138364779999999</v>
      </c>
      <c r="AO10">
        <f>VLOOKUP($E10,Podes!$A$1:$AL$310,29,FALSE)</f>
        <v>1737</v>
      </c>
      <c r="AP10">
        <f>VLOOKUP($E10,Podes!$A$1:$AL$310,30,FALSE)</f>
        <v>0</v>
      </c>
      <c r="AQ10">
        <f>VLOOKUP($E10,Podes!$A$1:$AL$310,31,FALSE)</f>
        <v>0</v>
      </c>
      <c r="AR10">
        <f>VLOOKUP($E10,Podes!$A$1:$AL$310,32,FALSE)</f>
        <v>579</v>
      </c>
      <c r="AS10">
        <f>VLOOKUP($E10,Podes!$A$1:$AL$310,33,FALSE)</f>
        <v>0</v>
      </c>
      <c r="AT10">
        <f>VLOOKUP($E10,Podes!$A$1:$AL$310,34,FALSE)</f>
        <v>0</v>
      </c>
      <c r="AU10">
        <f>VLOOKUP($E10,Podes!$A$1:$AL$310,13,FALSE)</f>
        <v>0</v>
      </c>
      <c r="AV10">
        <f>VLOOKUP($E10,Podes!$A$1:$AL$310,14,FALSE)</f>
        <v>0</v>
      </c>
      <c r="AW10">
        <f>VLOOKUP($E10,Podes!$A$1:$AL$310,15,FALSE)</f>
        <v>2</v>
      </c>
      <c r="AX10">
        <f>VLOOKUP($E10,Podes!$A$1:$AL$310,16,FALSE)</f>
        <v>0</v>
      </c>
      <c r="AY10">
        <f>VLOOKUP($E10,Podes!$A$1:$AL$310,17,FALSE)</f>
        <v>0</v>
      </c>
      <c r="AZ10">
        <f>VLOOKUP($E10,Podes!$A$1:$AL$310,18,FALSE)</f>
        <v>0</v>
      </c>
      <c r="BA10">
        <f>VLOOKUP($E10,Podes!$A$1:$AL$310,19,FALSE)</f>
        <v>0</v>
      </c>
      <c r="BB10">
        <f>VLOOKUP($E10,Podes!$A$1:$AL$310,20,FALSE)</f>
        <v>0</v>
      </c>
      <c r="BC10">
        <f>VLOOKUP($E10,Podes!$A$1:$AL$310,21,FALSE)</f>
        <v>3</v>
      </c>
      <c r="BD10">
        <f>VLOOKUP($E10,Podes!$A$1:$AL$310,22,FALSE)</f>
        <v>0</v>
      </c>
      <c r="BE10">
        <f>VLOOKUP($E10,Podes!$A$1:$AL$310,23,FALSE)</f>
        <v>12</v>
      </c>
      <c r="BF10">
        <f>VLOOKUP($E10,Podes!$A$1:$AL$310,38,FALSE)</f>
        <v>200</v>
      </c>
      <c r="BG10">
        <f>VLOOKUP($E10,Podes!$A$1:$AL$310,35,FALSE)</f>
        <v>579</v>
      </c>
      <c r="BH10">
        <f>VLOOKUP($E10,Podes!$A$1:$AL$310,36,FALSE)</f>
        <v>0</v>
      </c>
      <c r="BI10">
        <f>VLOOKUP($E10,Podes!$A$1:$AL$310,26,FALSE)</f>
        <v>11</v>
      </c>
      <c r="BJ10">
        <f>VLOOKUP($E10,Podes!$A$1:$AL$310,37,FALSE)</f>
        <v>157.9090909</v>
      </c>
      <c r="BK10">
        <f>VLOOKUP(E10,'status kesejahteraan'!$D:$P,12,FALSE)</f>
        <v>0.21484375</v>
      </c>
      <c r="BL10">
        <f>VLOOKUP(E10,'status kesejahteraan'!$D:$P,13,FALSE)</f>
        <v>0.15360824742268042</v>
      </c>
      <c r="BM10">
        <f>VLOOKUP(D10,IDM_2021!$D$1:$F$297,2,FALSE)</f>
        <v>0.55600000000000005</v>
      </c>
      <c r="BN10">
        <f>VLOOKUP(E10,Irigasi!$O$2:$Q$311,3,FALSE)</f>
        <v>0</v>
      </c>
      <c r="BO10">
        <f>VLOOKUP($E10,ZonalStat!$E$1:$AC$310,25,FALSE)</f>
        <v>25249.829393200002</v>
      </c>
      <c r="BP10" s="1">
        <f>VLOOKUP($E10,ZonalStat!$E$1:$AD$310,26,FALSE)</f>
        <v>4</v>
      </c>
    </row>
    <row r="11" spans="1:68" x14ac:dyDescent="0.25">
      <c r="A11">
        <v>10</v>
      </c>
      <c r="B11" t="s">
        <v>337</v>
      </c>
      <c r="C11" t="s">
        <v>345</v>
      </c>
      <c r="D11" t="s">
        <v>12</v>
      </c>
      <c r="E11">
        <v>5302013</v>
      </c>
      <c r="F11">
        <f>VLOOKUP(E11,summary_LC!$AW$1:$AY$311,3,FALSE)</f>
        <v>31400</v>
      </c>
      <c r="G11">
        <f>VLOOKUP($E11,ZonalStat!$E$1:$AB$310,2,FALSE)</f>
        <v>46760.141275100003</v>
      </c>
      <c r="H11">
        <f>VLOOKUP($E11,ZonalStat!$E$1:$AB$310,3,FALSE)</f>
        <v>3296.2778480900001</v>
      </c>
      <c r="I11">
        <f>VLOOKUP($E11,ZonalStat!$E$1:$AB$310,4,FALSE)</f>
        <v>34990.717272499998</v>
      </c>
      <c r="J11">
        <f>VLOOKUP($E11,ZonalStat!$E$1:$AB$310,5,FALSE)</f>
        <v>12565.791273999999</v>
      </c>
      <c r="K11">
        <f>VLOOKUP($E11,ZonalStat!$E$1:$AB$310,6,FALSE)</f>
        <v>349.81607999200003</v>
      </c>
      <c r="L11">
        <f>VLOOKUP($E11,ZonalStat!$E$1:$AB$310,7,FALSE)</f>
        <v>7605.59958439</v>
      </c>
      <c r="M11">
        <f>VLOOKUP($E11,ZonalStat!$E$1:$AB$310,8,FALSE)</f>
        <v>938.29411858699996</v>
      </c>
      <c r="N11">
        <f>VLOOKUP($E11,ZonalStat!$E$1:$AB$310,9,FALSE)</f>
        <v>4344.87637696</v>
      </c>
      <c r="O11">
        <f>VLOOKUP($E11,ZonalStat!$E$1:$AB$310,10,FALSE)</f>
        <v>15927.885078400001</v>
      </c>
      <c r="P11">
        <f>VLOOKUP($E11,ZonalStat!$E$1:$AB$310,11,FALSE)</f>
        <v>4351.8786493400003</v>
      </c>
      <c r="Q11">
        <f>VLOOKUP($E11,summary_LC!$Z$2:$AU$311,16,FALSE)</f>
        <v>11.435726210350584</v>
      </c>
      <c r="R11">
        <f>VLOOKUP($E11,summary_LC!$Z$2:$AU$311,17,FALSE)</f>
        <v>0</v>
      </c>
      <c r="S11">
        <f>VLOOKUP($E11,summary_LC!$Z$2:$AU$311,15,FALSE)</f>
        <v>107.14153218326841</v>
      </c>
      <c r="T11">
        <f>VLOOKUP($E11,summary_LC!$Z$2:$AU$311,18,FALSE)</f>
        <v>0</v>
      </c>
      <c r="U11">
        <f>VLOOKUP($E11,summary_LC!$Z$2:$AU$311,19,FALSE)</f>
        <v>0.17621962530142832</v>
      </c>
      <c r="V11">
        <f>VLOOKUP($E11,summary_LC!$Z$2:$AU$311,22,FALSE)</f>
        <v>58.805732484076437</v>
      </c>
      <c r="W11">
        <f>VLOOKUP($E11,ZonalStat!$E$1:$AB$310,12,FALSE)</f>
        <v>943.38887921200001</v>
      </c>
      <c r="X11">
        <f>VLOOKUP($E11,summary_LC!$Z$2:$AU$311,4,FALSE)</f>
        <v>2209</v>
      </c>
      <c r="Y11">
        <f>VLOOKUP($E11,summary_LC!$Z$2:$AU$311,20,FALSE)</f>
        <v>11.435726210350584</v>
      </c>
      <c r="Z11">
        <f>VLOOKUP($E11,ZonalStat!$E$1:$AB$310,13,FALSE)</f>
        <v>1132.8036114399999</v>
      </c>
      <c r="AA11">
        <f>VLOOKUP($E11,ZonalStat!$E$1:$AB$310,14,FALSE)</f>
        <v>1.0207978111699999E-2</v>
      </c>
      <c r="AB11">
        <f>VLOOKUP($E11,ZonalStat!$E$1:$AB$310,15,FALSE)</f>
        <v>0.21211783439500001</v>
      </c>
      <c r="AC11">
        <f>VLOOKUP($E11,ZonalStat!$E$1:$AB$310,16,FALSE)</f>
        <v>0.85747801707399995</v>
      </c>
      <c r="AD11">
        <f>VLOOKUP($E11,Irigasi!$A$2:$C$311,3,FALSE)</f>
        <v>0</v>
      </c>
      <c r="AE11">
        <f>VLOOKUP($E11,ZonalStat!$E$1:$AB$310,17,FALSE)</f>
        <v>0.67414199448099998</v>
      </c>
      <c r="AF11">
        <f>VLOOKUP($E11,ZonalStat!$E$1:$AB$310,18,FALSE)</f>
        <v>-0.63811436044600001</v>
      </c>
      <c r="AG11">
        <f>VLOOKUP($E11,ZonalStat!$E$1:$AB$310,19,FALSE)</f>
        <v>0.16628923091600001</v>
      </c>
      <c r="AH11">
        <f>VLOOKUP($E11,ZonalStat!$E$1:$AB$310,20,FALSE)</f>
        <v>0.669215522929</v>
      </c>
      <c r="AI11">
        <f>VLOOKUP($E11,ZonalStat!$E$1:$AB$310,21,FALSE)</f>
        <v>1.4001017733900001</v>
      </c>
      <c r="AJ11">
        <f>VLOOKUP($E11,ZonalStat!$E$1:$AB$310,22,FALSE)</f>
        <v>24.776340030299998</v>
      </c>
      <c r="AK11">
        <f>VLOOKUP($E11,ZonalStat!$E$1:$AB$310,23,FALSE)</f>
        <v>-38.436239305199997</v>
      </c>
      <c r="AL11">
        <f>VLOOKUP($E11,ZonalStat!$E$1:$AB$310,24,FALSE)</f>
        <v>1611.1327181199999</v>
      </c>
      <c r="AM11">
        <f>VLOOKUP($E11,Podes!$A$1:$AL$310,5,FALSE)</f>
        <v>985</v>
      </c>
      <c r="AN11">
        <f>VLOOKUP($E11,Podes!$A$1:$AL$310,28,FALSE)</f>
        <v>1.140046296</v>
      </c>
      <c r="AO11">
        <f>VLOOKUP($E11,Podes!$A$1:$AL$310,29,FALSE)</f>
        <v>0</v>
      </c>
      <c r="AP11">
        <f>VLOOKUP($E11,Podes!$A$1:$AL$310,30,FALSE)</f>
        <v>0</v>
      </c>
      <c r="AQ11">
        <f>VLOOKUP($E11,Podes!$A$1:$AL$310,31,FALSE)</f>
        <v>0</v>
      </c>
      <c r="AR11">
        <f>VLOOKUP($E11,Podes!$A$1:$AL$310,32,FALSE)</f>
        <v>492.5</v>
      </c>
      <c r="AS11">
        <f>VLOOKUP($E11,Podes!$A$1:$AL$310,33,FALSE)</f>
        <v>985</v>
      </c>
      <c r="AT11">
        <f>VLOOKUP($E11,Podes!$A$1:$AL$310,34,FALSE)</f>
        <v>0</v>
      </c>
      <c r="AU11">
        <f>VLOOKUP($E11,Podes!$A$1:$AL$310,13,FALSE)</f>
        <v>0</v>
      </c>
      <c r="AV11">
        <f>VLOOKUP($E11,Podes!$A$1:$AL$310,14,FALSE)</f>
        <v>0</v>
      </c>
      <c r="AW11">
        <f>VLOOKUP($E11,Podes!$A$1:$AL$310,15,FALSE)</f>
        <v>0</v>
      </c>
      <c r="AX11">
        <f>VLOOKUP($E11,Podes!$A$1:$AL$310,16,FALSE)</f>
        <v>0</v>
      </c>
      <c r="AY11">
        <f>VLOOKUP($E11,Podes!$A$1:$AL$310,17,FALSE)</f>
        <v>0</v>
      </c>
      <c r="AZ11">
        <f>VLOOKUP($E11,Podes!$A$1:$AL$310,18,FALSE)</f>
        <v>0</v>
      </c>
      <c r="BA11">
        <f>VLOOKUP($E11,Podes!$A$1:$AL$310,19,FALSE)</f>
        <v>1</v>
      </c>
      <c r="BB11">
        <f>VLOOKUP($E11,Podes!$A$1:$AL$310,20,FALSE)</f>
        <v>0</v>
      </c>
      <c r="BC11">
        <f>VLOOKUP($E11,Podes!$A$1:$AL$310,21,FALSE)</f>
        <v>0</v>
      </c>
      <c r="BD11">
        <f>VLOOKUP($E11,Podes!$A$1:$AL$310,22,FALSE)</f>
        <v>0</v>
      </c>
      <c r="BE11">
        <f>VLOOKUP($E11,Podes!$A$1:$AL$310,23,FALSE)</f>
        <v>10</v>
      </c>
      <c r="BF11">
        <f>VLOOKUP($E11,Podes!$A$1:$AL$310,38,FALSE)</f>
        <v>200</v>
      </c>
      <c r="BG11">
        <f>VLOOKUP($E11,Podes!$A$1:$AL$310,35,FALSE)</f>
        <v>140.7142857</v>
      </c>
      <c r="BH11">
        <f>VLOOKUP($E11,Podes!$A$1:$AL$310,36,FALSE)</f>
        <v>0</v>
      </c>
      <c r="BI11">
        <f>VLOOKUP($E11,Podes!$A$1:$AL$310,26,FALSE)</f>
        <v>0</v>
      </c>
      <c r="BJ11">
        <f>VLOOKUP($E11,Podes!$A$1:$AL$310,37,FALSE)</f>
        <v>0</v>
      </c>
      <c r="BK11">
        <f>VLOOKUP(E11,'status kesejahteraan'!$D:$P,12,FALSE)</f>
        <v>0.26424870466321243</v>
      </c>
      <c r="BL11">
        <f>VLOOKUP(E11,'status kesejahteraan'!$D:$P,13,FALSE)</f>
        <v>0.20114942528735633</v>
      </c>
      <c r="BM11">
        <f>VLOOKUP(D11,IDM_2021!$D$1:$F$297,2,FALSE)</f>
        <v>0.57440000000000002</v>
      </c>
      <c r="BN11">
        <f>VLOOKUP(E11,Irigasi!$O$2:$Q$311,3,FALSE)</f>
        <v>0</v>
      </c>
      <c r="BO11">
        <f>VLOOKUP($E11,ZonalStat!$E$1:$AC$310,25,FALSE)</f>
        <v>12355.632531699999</v>
      </c>
      <c r="BP11" s="1">
        <f>VLOOKUP($E11,ZonalStat!$E$1:$AD$310,26,FALSE)</f>
        <v>3.9674479583000002</v>
      </c>
    </row>
    <row r="12" spans="1:68" x14ac:dyDescent="0.25">
      <c r="A12">
        <v>11</v>
      </c>
      <c r="B12" t="s">
        <v>337</v>
      </c>
      <c r="C12" t="s">
        <v>345</v>
      </c>
      <c r="D12" t="s">
        <v>13</v>
      </c>
      <c r="E12">
        <v>5302020</v>
      </c>
      <c r="F12">
        <f>VLOOKUP(E12,summary_LC!$AW$1:$AY$311,3,FALSE)</f>
        <v>52682</v>
      </c>
      <c r="G12">
        <f>VLOOKUP($E12,ZonalStat!$E$1:$AB$310,2,FALSE)</f>
        <v>63694.400813</v>
      </c>
      <c r="H12">
        <f>VLOOKUP($E12,ZonalStat!$E$1:$AB$310,3,FALSE)</f>
        <v>2535.2233727600001</v>
      </c>
      <c r="I12">
        <f>VLOOKUP($E12,ZonalStat!$E$1:$AB$310,4,FALSE)</f>
        <v>54029.380751500001</v>
      </c>
      <c r="J12">
        <f>VLOOKUP($E12,ZonalStat!$E$1:$AB$310,5,FALSE)</f>
        <v>27249.021845300002</v>
      </c>
      <c r="K12">
        <f>VLOOKUP($E12,ZonalStat!$E$1:$AB$310,6,FALSE)</f>
        <v>139.48810044999999</v>
      </c>
      <c r="L12">
        <f>VLOOKUP($E12,ZonalStat!$E$1:$AB$310,7,FALSE)</f>
        <v>4224.5444325500002</v>
      </c>
      <c r="M12">
        <f>VLOOKUP($E12,ZonalStat!$E$1:$AB$310,8,FALSE)</f>
        <v>1988.9891646599999</v>
      </c>
      <c r="N12">
        <f>VLOOKUP($E12,ZonalStat!$E$1:$AB$310,9,FALSE)</f>
        <v>11171.8736735</v>
      </c>
      <c r="O12">
        <f>VLOOKUP($E12,ZonalStat!$E$1:$AB$310,10,FALSE)</f>
        <v>27762.581649700001</v>
      </c>
      <c r="P12">
        <f>VLOOKUP($E12,ZonalStat!$E$1:$AB$310,11,FALSE)</f>
        <v>8401.1901508699993</v>
      </c>
      <c r="Q12">
        <f>VLOOKUP($E12,summary_LC!$Z$2:$AU$311,16,FALSE)</f>
        <v>21.294750510109441</v>
      </c>
      <c r="R12">
        <f>VLOOKUP($E12,summary_LC!$Z$2:$AU$311,17,FALSE)</f>
        <v>0</v>
      </c>
      <c r="S12">
        <f>VLOOKUP($E12,summary_LC!$Z$2:$AU$311,15,FALSE)</f>
        <v>227.46243739565944</v>
      </c>
      <c r="T12">
        <f>VLOOKUP($E12,summary_LC!$Z$2:$AU$311,18,FALSE)</f>
        <v>16.508996475607493</v>
      </c>
      <c r="U12">
        <f>VLOOKUP($E12,summary_LC!$Z$2:$AU$311,19,FALSE)</f>
        <v>0.29679094787608978</v>
      </c>
      <c r="V12">
        <f>VLOOKUP($E12,summary_LC!$Z$2:$AU$311,22,FALSE)</f>
        <v>45.355149766523674</v>
      </c>
      <c r="W12">
        <f>VLOOKUP($E12,ZonalStat!$E$1:$AB$310,12,FALSE)</f>
        <v>3187.9956305300002</v>
      </c>
      <c r="X12">
        <f>VLOOKUP($E12,summary_LC!$Z$2:$AU$311,4,FALSE)</f>
        <v>1294</v>
      </c>
      <c r="Y12">
        <f>VLOOKUP($E12,summary_LC!$Z$2:$AU$311,20,FALSE)</f>
        <v>21.294750510109441</v>
      </c>
      <c r="Z12">
        <f>VLOOKUP($E12,ZonalStat!$E$1:$AB$310,13,FALSE)</f>
        <v>1763.2296812500001</v>
      </c>
      <c r="AA12">
        <f>VLOOKUP($E12,ZonalStat!$E$1:$AB$310,14,FALSE)</f>
        <v>0</v>
      </c>
      <c r="AB12">
        <f>VLOOKUP($E12,ZonalStat!$E$1:$AB$310,15,FALSE)</f>
        <v>0.41545973956900001</v>
      </c>
      <c r="AC12">
        <f>VLOOKUP($E12,ZonalStat!$E$1:$AB$310,16,FALSE)</f>
        <v>0.88537463908900005</v>
      </c>
      <c r="AD12">
        <f>VLOOKUP($E12,Irigasi!$A$2:$C$311,3,FALSE)</f>
        <v>0</v>
      </c>
      <c r="AE12">
        <f>VLOOKUP($E12,ZonalStat!$E$1:$AB$310,17,FALSE)</f>
        <v>0.73330204631100004</v>
      </c>
      <c r="AF12">
        <f>VLOOKUP($E12,ZonalStat!$E$1:$AB$310,18,FALSE)</f>
        <v>-0.68079978020999998</v>
      </c>
      <c r="AG12">
        <f>VLOOKUP($E12,ZonalStat!$E$1:$AB$310,19,FALSE)</f>
        <v>0.230828166492</v>
      </c>
      <c r="AH12">
        <f>VLOOKUP($E12,ZonalStat!$E$1:$AB$310,20,FALSE)</f>
        <v>0.747136630666</v>
      </c>
      <c r="AI12">
        <f>VLOOKUP($E12,ZonalStat!$E$1:$AB$310,21,FALSE)</f>
        <v>1.3866105799899999</v>
      </c>
      <c r="AJ12">
        <f>VLOOKUP($E12,ZonalStat!$E$1:$AB$310,22,FALSE)</f>
        <v>24.740845540599999</v>
      </c>
      <c r="AK12">
        <f>VLOOKUP($E12,ZonalStat!$E$1:$AB$310,23,FALSE)</f>
        <v>-27.959979683</v>
      </c>
      <c r="AL12">
        <f>VLOOKUP($E12,ZonalStat!$E$1:$AB$310,24,FALSE)</f>
        <v>1404.3526025000001</v>
      </c>
      <c r="AM12">
        <f>VLOOKUP($E12,Podes!$A$1:$AL$310,5,FALSE)</f>
        <v>2556</v>
      </c>
      <c r="AN12">
        <f>VLOOKUP($E12,Podes!$A$1:$AL$310,28,FALSE)</f>
        <v>1.017515924</v>
      </c>
      <c r="AO12">
        <f>VLOOKUP($E12,Podes!$A$1:$AL$310,29,FALSE)</f>
        <v>2556</v>
      </c>
      <c r="AP12">
        <f>VLOOKUP($E12,Podes!$A$1:$AL$310,30,FALSE)</f>
        <v>0</v>
      </c>
      <c r="AQ12">
        <f>VLOOKUP($E12,Podes!$A$1:$AL$310,31,FALSE)</f>
        <v>0</v>
      </c>
      <c r="AR12">
        <f>VLOOKUP($E12,Podes!$A$1:$AL$310,32,FALSE)</f>
        <v>426</v>
      </c>
      <c r="AS12">
        <f>VLOOKUP($E12,Podes!$A$1:$AL$310,33,FALSE)</f>
        <v>639</v>
      </c>
      <c r="AT12">
        <f>VLOOKUP($E12,Podes!$A$1:$AL$310,34,FALSE)</f>
        <v>0</v>
      </c>
      <c r="AU12">
        <f>VLOOKUP($E12,Podes!$A$1:$AL$310,13,FALSE)</f>
        <v>3</v>
      </c>
      <c r="AV12">
        <f>VLOOKUP($E12,Podes!$A$1:$AL$310,14,FALSE)</f>
        <v>0</v>
      </c>
      <c r="AW12">
        <f>VLOOKUP($E12,Podes!$A$1:$AL$310,15,FALSE)</f>
        <v>12</v>
      </c>
      <c r="AX12">
        <f>VLOOKUP($E12,Podes!$A$1:$AL$310,16,FALSE)</f>
        <v>0</v>
      </c>
      <c r="AY12">
        <f>VLOOKUP($E12,Podes!$A$1:$AL$310,17,FALSE)</f>
        <v>0</v>
      </c>
      <c r="AZ12">
        <f>VLOOKUP($E12,Podes!$A$1:$AL$310,18,FALSE)</f>
        <v>0</v>
      </c>
      <c r="BA12">
        <f>VLOOKUP($E12,Podes!$A$1:$AL$310,19,FALSE)</f>
        <v>0</v>
      </c>
      <c r="BB12">
        <f>VLOOKUP($E12,Podes!$A$1:$AL$310,20,FALSE)</f>
        <v>0</v>
      </c>
      <c r="BC12">
        <f>VLOOKUP($E12,Podes!$A$1:$AL$310,21,FALSE)</f>
        <v>4</v>
      </c>
      <c r="BD12">
        <f>VLOOKUP($E12,Podes!$A$1:$AL$310,22,FALSE)</f>
        <v>0</v>
      </c>
      <c r="BE12">
        <f>VLOOKUP($E12,Podes!$A$1:$AL$310,23,FALSE)</f>
        <v>20</v>
      </c>
      <c r="BF12">
        <f>VLOOKUP($E12,Podes!$A$1:$AL$310,38,FALSE)</f>
        <v>200</v>
      </c>
      <c r="BG12">
        <f>VLOOKUP($E12,Podes!$A$1:$AL$310,35,FALSE)</f>
        <v>1278</v>
      </c>
      <c r="BH12">
        <f>VLOOKUP($E12,Podes!$A$1:$AL$310,36,FALSE)</f>
        <v>1278</v>
      </c>
      <c r="BI12">
        <f>VLOOKUP($E12,Podes!$A$1:$AL$310,26,FALSE)</f>
        <v>6</v>
      </c>
      <c r="BJ12">
        <f>VLOOKUP($E12,Podes!$A$1:$AL$310,37,FALSE)</f>
        <v>426</v>
      </c>
      <c r="BK12">
        <f>VLOOKUP(E12,'status kesejahteraan'!$D:$P,12,FALSE)</f>
        <v>0.2898330804248862</v>
      </c>
      <c r="BL12">
        <f>VLOOKUP(E12,'status kesejahteraan'!$D:$P,13,FALSE)</f>
        <v>0.19710610932475883</v>
      </c>
      <c r="BM12">
        <f>VLOOKUP(D12,IDM_2021!$D$1:$F$297,2,FALSE)</f>
        <v>0.56889999999999996</v>
      </c>
      <c r="BN12">
        <f>VLOOKUP(E12,Irigasi!$O$2:$Q$311,3,FALSE)</f>
        <v>299</v>
      </c>
      <c r="BO12">
        <f>VLOOKUP($E12,ZonalStat!$E$1:$AC$310,25,FALSE)</f>
        <v>6531.6013018200001</v>
      </c>
      <c r="BP12" s="1">
        <f>VLOOKUP($E12,ZonalStat!$E$1:$AD$310,26,FALSE)</f>
        <v>3.7805466699900001</v>
      </c>
    </row>
    <row r="13" spans="1:68" x14ac:dyDescent="0.25">
      <c r="A13">
        <v>12</v>
      </c>
      <c r="B13" t="s">
        <v>337</v>
      </c>
      <c r="C13" t="s">
        <v>345</v>
      </c>
      <c r="D13" t="s">
        <v>14</v>
      </c>
      <c r="E13">
        <v>5302021</v>
      </c>
      <c r="F13">
        <f>VLOOKUP(E13,summary_LC!$AW$1:$AY$311,3,FALSE)</f>
        <v>23463</v>
      </c>
      <c r="G13">
        <f>VLOOKUP($E13,ZonalStat!$E$1:$AB$310,2,FALSE)</f>
        <v>79645.936372600001</v>
      </c>
      <c r="H13">
        <f>VLOOKUP($E13,ZonalStat!$E$1:$AB$310,3,FALSE)</f>
        <v>1705.5581475399999</v>
      </c>
      <c r="I13">
        <f>VLOOKUP($E13,ZonalStat!$E$1:$AB$310,4,FALSE)</f>
        <v>68802.986451399993</v>
      </c>
      <c r="J13">
        <f>VLOOKUP($E13,ZonalStat!$E$1:$AB$310,5,FALSE)</f>
        <v>33446.696633500003</v>
      </c>
      <c r="K13">
        <f>VLOOKUP($E13,ZonalStat!$E$1:$AB$310,6,FALSE)</f>
        <v>190.83933685700001</v>
      </c>
      <c r="L13">
        <f>VLOOKUP($E13,ZonalStat!$E$1:$AB$310,7,FALSE)</f>
        <v>4461.4669970100003</v>
      </c>
      <c r="M13">
        <f>VLOOKUP($E13,ZonalStat!$E$1:$AB$310,8,FALSE)</f>
        <v>9137.0798250299995</v>
      </c>
      <c r="N13">
        <f>VLOOKUP($E13,ZonalStat!$E$1:$AB$310,9,FALSE)</f>
        <v>7993.2832420900004</v>
      </c>
      <c r="O13">
        <f>VLOOKUP($E13,ZonalStat!$E$1:$AB$310,10,FALSE)</f>
        <v>22696.090673899998</v>
      </c>
      <c r="P13">
        <f>VLOOKUP($E13,ZonalStat!$E$1:$AB$310,11,FALSE)</f>
        <v>7159.8260690899997</v>
      </c>
      <c r="Q13">
        <f>VLOOKUP($E13,summary_LC!$Z$2:$AU$311,16,FALSE)</f>
        <v>42.932665553700609</v>
      </c>
      <c r="R13">
        <f>VLOOKUP($E13,summary_LC!$Z$2:$AU$311,17,FALSE)</f>
        <v>0</v>
      </c>
      <c r="S13">
        <f>VLOOKUP($E13,summary_LC!$Z$2:$AU$311,15,FALSE)</f>
        <v>147.94101279910961</v>
      </c>
      <c r="T13">
        <f>VLOOKUP($E13,summary_LC!$Z$2:$AU$311,18,FALSE)</f>
        <v>14.793173808198851</v>
      </c>
      <c r="U13">
        <f>VLOOKUP($E13,summary_LC!$Z$2:$AU$311,19,FALSE)</f>
        <v>0.65850491560007418</v>
      </c>
      <c r="V13">
        <f>VLOOKUP($E13,summary_LC!$Z$2:$AU$311,22,FALSE)</f>
        <v>4.1341686911307161</v>
      </c>
      <c r="W13">
        <f>VLOOKUP($E13,ZonalStat!$E$1:$AB$310,12,FALSE)</f>
        <v>1075.4628872799999</v>
      </c>
      <c r="X13">
        <f>VLOOKUP($E13,summary_LC!$Z$2:$AU$311,4,FALSE)</f>
        <v>1531</v>
      </c>
      <c r="Y13">
        <f>VLOOKUP($E13,summary_LC!$Z$2:$AU$311,20,FALSE)</f>
        <v>42.932665553700609</v>
      </c>
      <c r="Z13">
        <f>VLOOKUP($E13,ZonalStat!$E$1:$AB$310,13,FALSE)</f>
        <v>449.98551986400003</v>
      </c>
      <c r="AA13">
        <f>VLOOKUP($E13,ZonalStat!$E$1:$AB$310,14,FALSE)</f>
        <v>0</v>
      </c>
      <c r="AB13">
        <f>VLOOKUP($E13,ZonalStat!$E$1:$AB$310,15,FALSE)</f>
        <v>0.466202105443</v>
      </c>
      <c r="AC13">
        <f>VLOOKUP($E13,ZonalStat!$E$1:$AB$310,16,FALSE)</f>
        <v>0.86702178813300002</v>
      </c>
      <c r="AD13">
        <f>VLOOKUP($E13,Irigasi!$A$2:$C$311,3,FALSE)</f>
        <v>0</v>
      </c>
      <c r="AE13">
        <f>VLOOKUP($E13,ZonalStat!$E$1:$AB$310,17,FALSE)</f>
        <v>0.81210328027199996</v>
      </c>
      <c r="AF13">
        <f>VLOOKUP($E13,ZonalStat!$E$1:$AB$310,18,FALSE)</f>
        <v>-0.74529121145400001</v>
      </c>
      <c r="AG13">
        <f>VLOOKUP($E13,ZonalStat!$E$1:$AB$310,19,FALSE)</f>
        <v>0.32113180019799997</v>
      </c>
      <c r="AH13">
        <f>VLOOKUP($E13,ZonalStat!$E$1:$AB$310,20,FALSE)</f>
        <v>0.74825673247000002</v>
      </c>
      <c r="AI13">
        <f>VLOOKUP($E13,ZonalStat!$E$1:$AB$310,21,FALSE)</f>
        <v>1.3565385195999999</v>
      </c>
      <c r="AJ13">
        <f>VLOOKUP($E13,ZonalStat!$E$1:$AB$310,22,FALSE)</f>
        <v>24.164822650200001</v>
      </c>
      <c r="AK13">
        <f>VLOOKUP($E13,ZonalStat!$E$1:$AB$310,23,FALSE)</f>
        <v>-24.367329605799998</v>
      </c>
      <c r="AL13">
        <f>VLOOKUP($E13,ZonalStat!$E$1:$AB$310,24,FALSE)</f>
        <v>1371.8959096200001</v>
      </c>
      <c r="AM13">
        <f>VLOOKUP($E13,Podes!$A$1:$AL$310,5,FALSE)</f>
        <v>1972</v>
      </c>
      <c r="AN13">
        <f>VLOOKUP($E13,Podes!$A$1:$AL$310,28,FALSE)</f>
        <v>1.3217158179999999</v>
      </c>
      <c r="AO13">
        <f>VLOOKUP($E13,Podes!$A$1:$AL$310,29,FALSE)</f>
        <v>0</v>
      </c>
      <c r="AP13">
        <f>VLOOKUP($E13,Podes!$A$1:$AL$310,30,FALSE)</f>
        <v>0</v>
      </c>
      <c r="AQ13">
        <f>VLOOKUP($E13,Podes!$A$1:$AL$310,31,FALSE)</f>
        <v>0</v>
      </c>
      <c r="AR13">
        <f>VLOOKUP($E13,Podes!$A$1:$AL$310,32,FALSE)</f>
        <v>657.33333330000005</v>
      </c>
      <c r="AS13">
        <f>VLOOKUP($E13,Podes!$A$1:$AL$310,33,FALSE)</f>
        <v>493</v>
      </c>
      <c r="AT13">
        <f>VLOOKUP($E13,Podes!$A$1:$AL$310,34,FALSE)</f>
        <v>0</v>
      </c>
      <c r="AU13">
        <f>VLOOKUP($E13,Podes!$A$1:$AL$310,13,FALSE)</f>
        <v>0</v>
      </c>
      <c r="AV13">
        <f>VLOOKUP($E13,Podes!$A$1:$AL$310,14,FALSE)</f>
        <v>0</v>
      </c>
      <c r="AW13">
        <f>VLOOKUP($E13,Podes!$A$1:$AL$310,15,FALSE)</f>
        <v>5</v>
      </c>
      <c r="AX13">
        <f>VLOOKUP($E13,Podes!$A$1:$AL$310,16,FALSE)</f>
        <v>0</v>
      </c>
      <c r="AY13">
        <f>VLOOKUP($E13,Podes!$A$1:$AL$310,17,FALSE)</f>
        <v>0</v>
      </c>
      <c r="AZ13">
        <f>VLOOKUP($E13,Podes!$A$1:$AL$310,18,FALSE)</f>
        <v>0</v>
      </c>
      <c r="BA13">
        <f>VLOOKUP($E13,Podes!$A$1:$AL$310,19,FALSE)</f>
        <v>0</v>
      </c>
      <c r="BB13">
        <f>VLOOKUP($E13,Podes!$A$1:$AL$310,20,FALSE)</f>
        <v>0</v>
      </c>
      <c r="BC13">
        <f>VLOOKUP($E13,Podes!$A$1:$AL$310,21,FALSE)</f>
        <v>0</v>
      </c>
      <c r="BD13">
        <f>VLOOKUP($E13,Podes!$A$1:$AL$310,22,FALSE)</f>
        <v>0</v>
      </c>
      <c r="BE13">
        <f>VLOOKUP($E13,Podes!$A$1:$AL$310,23,FALSE)</f>
        <v>12</v>
      </c>
      <c r="BF13">
        <f>VLOOKUP($E13,Podes!$A$1:$AL$310,38,FALSE)</f>
        <v>200</v>
      </c>
      <c r="BG13">
        <f>VLOOKUP($E13,Podes!$A$1:$AL$310,35,FALSE)</f>
        <v>0</v>
      </c>
      <c r="BH13">
        <f>VLOOKUP($E13,Podes!$A$1:$AL$310,36,FALSE)</f>
        <v>0</v>
      </c>
      <c r="BI13">
        <f>VLOOKUP($E13,Podes!$A$1:$AL$310,26,FALSE)</f>
        <v>20</v>
      </c>
      <c r="BJ13">
        <f>VLOOKUP($E13,Podes!$A$1:$AL$310,37,FALSE)</f>
        <v>98.6</v>
      </c>
      <c r="BK13">
        <f>VLOOKUP(E13,'status kesejahteraan'!$D:$P,12,FALSE)</f>
        <v>0.30225711481844947</v>
      </c>
      <c r="BL13">
        <f>VLOOKUP(E13,'status kesejahteraan'!$D:$P,13,FALSE)</f>
        <v>0.2271753107586798</v>
      </c>
      <c r="BM13">
        <f>VLOOKUP(D13,IDM_2021!$I$1:$J$39,2,FALSE)</f>
        <v>0.56989999999999996</v>
      </c>
      <c r="BN13">
        <f>VLOOKUP(E13,Irigasi!$O$2:$Q$311,3,FALSE)</f>
        <v>0</v>
      </c>
      <c r="BO13">
        <f>VLOOKUP($E13,ZonalStat!$E$1:$AC$310,25,FALSE)</f>
        <v>11931.6912383</v>
      </c>
      <c r="BP13" s="1">
        <f>VLOOKUP($E13,ZonalStat!$E$1:$AD$310,26,FALSE)</f>
        <v>3.33662145499</v>
      </c>
    </row>
    <row r="14" spans="1:68" x14ac:dyDescent="0.25">
      <c r="A14">
        <v>13</v>
      </c>
      <c r="B14" t="s">
        <v>337</v>
      </c>
      <c r="C14" t="s">
        <v>345</v>
      </c>
      <c r="D14" t="s">
        <v>15</v>
      </c>
      <c r="E14">
        <v>5302030</v>
      </c>
      <c r="F14">
        <f>VLOOKUP(E14,summary_LC!$AW$1:$AY$311,3,FALSE)</f>
        <v>17956</v>
      </c>
      <c r="G14">
        <f>VLOOKUP($E14,ZonalStat!$E$1:$AB$310,2,FALSE)</f>
        <v>89610.546061400004</v>
      </c>
      <c r="H14">
        <f>VLOOKUP($E14,ZonalStat!$E$1:$AB$310,3,FALSE)</f>
        <v>1105.9973516800001</v>
      </c>
      <c r="I14">
        <f>VLOOKUP($E14,ZonalStat!$E$1:$AB$310,4,FALSE)</f>
        <v>89206.773550600003</v>
      </c>
      <c r="J14">
        <f>VLOOKUP($E14,ZonalStat!$E$1:$AB$310,5,FALSE)</f>
        <v>4297.9327028500002</v>
      </c>
      <c r="K14">
        <f>VLOOKUP($E14,ZonalStat!$E$1:$AB$310,6,FALSE)</f>
        <v>910.05388766800002</v>
      </c>
      <c r="L14">
        <f>VLOOKUP($E14,ZonalStat!$E$1:$AB$310,7,FALSE)</f>
        <v>1790.39762015</v>
      </c>
      <c r="M14">
        <f>VLOOKUP($E14,ZonalStat!$E$1:$AB$310,8,FALSE)</f>
        <v>8303.5165359999992</v>
      </c>
      <c r="N14">
        <f>VLOOKUP($E14,ZonalStat!$E$1:$AB$310,9,FALSE)</f>
        <v>3453.5351914299999</v>
      </c>
      <c r="O14">
        <f>VLOOKUP($E14,ZonalStat!$E$1:$AB$310,10,FALSE)</f>
        <v>14946.269167099999</v>
      </c>
      <c r="P14">
        <f>VLOOKUP($E14,ZonalStat!$E$1:$AB$310,11,FALSE)</f>
        <v>6169.5129487000004</v>
      </c>
      <c r="Q14">
        <f>VLOOKUP($E14,summary_LC!$Z$2:$AU$311,16,FALSE)</f>
        <v>1.428306436653682</v>
      </c>
      <c r="R14">
        <f>VLOOKUP($E14,summary_LC!$Z$2:$AU$311,17,FALSE)</f>
        <v>0</v>
      </c>
      <c r="S14">
        <f>VLOOKUP($E14,summary_LC!$Z$2:$AU$311,15,FALSE)</f>
        <v>35.392320534223707</v>
      </c>
      <c r="T14">
        <f>VLOOKUP($E14,summary_LC!$Z$2:$AU$311,18,FALSE)</f>
        <v>30.003709886848451</v>
      </c>
      <c r="U14">
        <f>VLOOKUP($E14,summary_LC!$Z$2:$AU$311,19,FALSE)</f>
        <v>4.6373585605639027E-2</v>
      </c>
      <c r="V14">
        <f>VLOOKUP($E14,summary_LC!$Z$2:$AU$311,22,FALSE)</f>
        <v>59.423034083314775</v>
      </c>
      <c r="W14">
        <f>VLOOKUP($E14,ZonalStat!$E$1:$AB$310,12,FALSE)</f>
        <v>2278.3107892200001</v>
      </c>
      <c r="X14">
        <f>VLOOKUP($E14,summary_LC!$Z$2:$AU$311,4,FALSE)</f>
        <v>109</v>
      </c>
      <c r="Y14">
        <f>VLOOKUP($E14,summary_LC!$Z$2:$AU$311,20,FALSE)</f>
        <v>1.428306436653682</v>
      </c>
      <c r="Z14">
        <f>VLOOKUP($E14,ZonalStat!$E$1:$AB$310,13,FALSE)</f>
        <v>2191.6073957200001</v>
      </c>
      <c r="AA14">
        <f>VLOOKUP($E14,ZonalStat!$E$1:$AB$310,14,FALSE)</f>
        <v>0</v>
      </c>
      <c r="AB14">
        <f>VLOOKUP($E14,ZonalStat!$E$1:$AB$310,15,FALSE)</f>
        <v>0.46604199153499998</v>
      </c>
      <c r="AC14">
        <f>VLOOKUP($E14,ZonalStat!$E$1:$AB$310,16,FALSE)</f>
        <v>0.86239440416799995</v>
      </c>
      <c r="AD14">
        <f>VLOOKUP($E14,Irigasi!$A$2:$C$311,3,FALSE)</f>
        <v>0</v>
      </c>
      <c r="AE14">
        <f>VLOOKUP($E14,ZonalStat!$E$1:$AB$310,17,FALSE)</f>
        <v>0.69154586092199999</v>
      </c>
      <c r="AF14">
        <f>VLOOKUP($E14,ZonalStat!$E$1:$AB$310,18,FALSE)</f>
        <v>-0.66472065502900002</v>
      </c>
      <c r="AG14">
        <f>VLOOKUP($E14,ZonalStat!$E$1:$AB$310,19,FALSE)</f>
        <v>0.17850308324899999</v>
      </c>
      <c r="AH14">
        <f>VLOOKUP($E14,ZonalStat!$E$1:$AB$310,20,FALSE)</f>
        <v>0.72019085072300004</v>
      </c>
      <c r="AI14">
        <f>VLOOKUP($E14,ZonalStat!$E$1:$AB$310,21,FALSE)</f>
        <v>1.3840485226699999</v>
      </c>
      <c r="AJ14">
        <f>VLOOKUP($E14,ZonalStat!$E$1:$AB$310,22,FALSE)</f>
        <v>23.580730682900001</v>
      </c>
      <c r="AK14">
        <f>VLOOKUP($E14,ZonalStat!$E$1:$AB$310,23,FALSE)</f>
        <v>-28.186735218199999</v>
      </c>
      <c r="AL14">
        <f>VLOOKUP($E14,ZonalStat!$E$1:$AB$310,24,FALSE)</f>
        <v>1467.9219505200001</v>
      </c>
      <c r="AM14">
        <f>VLOOKUP($E14,Podes!$A$1:$AL$310,5,FALSE)</f>
        <v>1717</v>
      </c>
      <c r="AN14">
        <f>VLOOKUP($E14,Podes!$A$1:$AL$310,28,FALSE)</f>
        <v>1.05726601</v>
      </c>
      <c r="AO14">
        <f>VLOOKUP($E14,Podes!$A$1:$AL$310,29,FALSE)</f>
        <v>1717</v>
      </c>
      <c r="AP14">
        <f>VLOOKUP($E14,Podes!$A$1:$AL$310,30,FALSE)</f>
        <v>0</v>
      </c>
      <c r="AQ14">
        <f>VLOOKUP($E14,Podes!$A$1:$AL$310,31,FALSE)</f>
        <v>0</v>
      </c>
      <c r="AR14">
        <f>VLOOKUP($E14,Podes!$A$1:$AL$310,32,FALSE)</f>
        <v>343.4</v>
      </c>
      <c r="AS14">
        <f>VLOOKUP($E14,Podes!$A$1:$AL$310,33,FALSE)</f>
        <v>572.33333330000005</v>
      </c>
      <c r="AT14">
        <f>VLOOKUP($E14,Podes!$A$1:$AL$310,34,FALSE)</f>
        <v>0</v>
      </c>
      <c r="AU14">
        <f>VLOOKUP($E14,Podes!$A$1:$AL$310,13,FALSE)</f>
        <v>1</v>
      </c>
      <c r="AV14">
        <f>VLOOKUP($E14,Podes!$A$1:$AL$310,14,FALSE)</f>
        <v>0</v>
      </c>
      <c r="AW14">
        <f>VLOOKUP($E14,Podes!$A$1:$AL$310,15,FALSE)</f>
        <v>2</v>
      </c>
      <c r="AX14">
        <f>VLOOKUP($E14,Podes!$A$1:$AL$310,16,FALSE)</f>
        <v>0</v>
      </c>
      <c r="AY14">
        <f>VLOOKUP($E14,Podes!$A$1:$AL$310,17,FALSE)</f>
        <v>0</v>
      </c>
      <c r="AZ14">
        <f>VLOOKUP($E14,Podes!$A$1:$AL$310,18,FALSE)</f>
        <v>0</v>
      </c>
      <c r="BA14">
        <f>VLOOKUP($E14,Podes!$A$1:$AL$310,19,FALSE)</f>
        <v>0</v>
      </c>
      <c r="BB14">
        <f>VLOOKUP($E14,Podes!$A$1:$AL$310,20,FALSE)</f>
        <v>0</v>
      </c>
      <c r="BC14">
        <f>VLOOKUP($E14,Podes!$A$1:$AL$310,21,FALSE)</f>
        <v>1</v>
      </c>
      <c r="BD14">
        <f>VLOOKUP($E14,Podes!$A$1:$AL$310,22,FALSE)</f>
        <v>0</v>
      </c>
      <c r="BE14">
        <f>VLOOKUP($E14,Podes!$A$1:$AL$310,23,FALSE)</f>
        <v>14</v>
      </c>
      <c r="BF14">
        <f>VLOOKUP($E14,Podes!$A$1:$AL$310,38,FALSE)</f>
        <v>200</v>
      </c>
      <c r="BG14">
        <f>VLOOKUP($E14,Podes!$A$1:$AL$310,35,FALSE)</f>
        <v>0</v>
      </c>
      <c r="BH14">
        <f>VLOOKUP($E14,Podes!$A$1:$AL$310,36,FALSE)</f>
        <v>1717</v>
      </c>
      <c r="BI14">
        <f>VLOOKUP($E14,Podes!$A$1:$AL$310,26,FALSE)</f>
        <v>13</v>
      </c>
      <c r="BJ14">
        <f>VLOOKUP($E14,Podes!$A$1:$AL$310,37,FALSE)</f>
        <v>132.07692309999999</v>
      </c>
      <c r="BK14">
        <f>VLOOKUP(E14,'status kesejahteraan'!$D:$P,12,FALSE)</f>
        <v>0.31181727904667328</v>
      </c>
      <c r="BL14">
        <f>VLOOKUP(E14,'status kesejahteraan'!$D:$P,13,FALSE)</f>
        <v>0.2043655039589129</v>
      </c>
      <c r="BM14">
        <f>VLOOKUP(D14,IDM_2021!$D$1:$F$297,2,FALSE)</f>
        <v>0.55010000000000003</v>
      </c>
      <c r="BN14">
        <f>VLOOKUP(E14,Irigasi!$O$2:$Q$311,3,FALSE)</f>
        <v>0</v>
      </c>
      <c r="BO14">
        <f>VLOOKUP($E14,ZonalStat!$E$1:$AC$310,25,FALSE)</f>
        <v>26558.070001200002</v>
      </c>
      <c r="BP14" s="1">
        <f>VLOOKUP($E14,ZonalStat!$E$1:$AD$310,26,FALSE)</f>
        <v>3.7738917353499999</v>
      </c>
    </row>
    <row r="15" spans="1:68" x14ac:dyDescent="0.25">
      <c r="A15">
        <v>14</v>
      </c>
      <c r="B15" t="s">
        <v>337</v>
      </c>
      <c r="C15" t="s">
        <v>345</v>
      </c>
      <c r="D15" t="s">
        <v>16</v>
      </c>
      <c r="E15">
        <v>5302031</v>
      </c>
      <c r="F15">
        <f>VLOOKUP(E15,summary_LC!$AW$1:$AY$311,3,FALSE)</f>
        <v>34266</v>
      </c>
      <c r="G15">
        <f>VLOOKUP($E15,ZonalStat!$E$1:$AB$310,2,FALSE)</f>
        <v>94403.374414699996</v>
      </c>
      <c r="H15">
        <f>VLOOKUP($E15,ZonalStat!$E$1:$AB$310,3,FALSE)</f>
        <v>2219.6103231900001</v>
      </c>
      <c r="I15">
        <f>VLOOKUP($E15,ZonalStat!$E$1:$AB$310,4,FALSE)</f>
        <v>85697.150005000003</v>
      </c>
      <c r="J15">
        <f>VLOOKUP($E15,ZonalStat!$E$1:$AB$310,5,FALSE)</f>
        <v>24711.321547799998</v>
      </c>
      <c r="K15">
        <f>VLOOKUP($E15,ZonalStat!$E$1:$AB$310,6,FALSE)</f>
        <v>450.64792855100001</v>
      </c>
      <c r="L15">
        <f>VLOOKUP($E15,ZonalStat!$E$1:$AB$310,7,FALSE)</f>
        <v>2552.2367838700002</v>
      </c>
      <c r="M15">
        <f>VLOOKUP($E15,ZonalStat!$E$1:$AB$310,8,FALSE)</f>
        <v>3744.8914712400001</v>
      </c>
      <c r="N15">
        <f>VLOOKUP($E15,ZonalStat!$E$1:$AB$310,9,FALSE)</f>
        <v>5619.8573369400001</v>
      </c>
      <c r="O15">
        <f>VLOOKUP($E15,ZonalStat!$E$1:$AB$310,10,FALSE)</f>
        <v>8211.7421692600001</v>
      </c>
      <c r="P15">
        <f>VLOOKUP($E15,ZonalStat!$E$1:$AB$310,11,FALSE)</f>
        <v>5600.2981102499998</v>
      </c>
      <c r="Q15">
        <f>VLOOKUP($E15,summary_LC!$Z$2:$AU$311,16,FALSE)</f>
        <v>68.920422927100716</v>
      </c>
      <c r="R15">
        <f>VLOOKUP($E15,summary_LC!$Z$2:$AU$311,17,FALSE)</f>
        <v>0</v>
      </c>
      <c r="S15">
        <f>VLOOKUP($E15,summary_LC!$Z$2:$AU$311,15,FALSE)</f>
        <v>158.97792617325172</v>
      </c>
      <c r="T15">
        <f>VLOOKUP($E15,summary_LC!$Z$2:$AU$311,18,FALSE)</f>
        <v>24.234835837506957</v>
      </c>
      <c r="U15">
        <f>VLOOKUP($E15,summary_LC!$Z$2:$AU$311,19,FALSE)</f>
        <v>0.32461509923947318</v>
      </c>
      <c r="V15">
        <f>VLOOKUP($E15,summary_LC!$Z$2:$AU$311,22,FALSE)</f>
        <v>18.832078445105935</v>
      </c>
      <c r="W15">
        <f>VLOOKUP($E15,ZonalStat!$E$1:$AB$310,12,FALSE)</f>
        <v>1508.63146065</v>
      </c>
      <c r="X15">
        <f>VLOOKUP($E15,summary_LC!$Z$2:$AU$311,4,FALSE)</f>
        <v>2563</v>
      </c>
      <c r="Y15">
        <f>VLOOKUP($E15,summary_LC!$Z$2:$AU$311,20,FALSE)</f>
        <v>68.920422927100716</v>
      </c>
      <c r="Z15">
        <f>VLOOKUP($E15,ZonalStat!$E$1:$AB$310,13,FALSE)</f>
        <v>764.98287174300003</v>
      </c>
      <c r="AA15">
        <f>VLOOKUP($E15,ZonalStat!$E$1:$AB$310,14,FALSE)</f>
        <v>4.9823267392300002E-2</v>
      </c>
      <c r="AB15">
        <f>VLOOKUP($E15,ZonalStat!$E$1:$AB$310,15,FALSE)</f>
        <v>0.26950913441899998</v>
      </c>
      <c r="AC15">
        <f>VLOOKUP($E15,ZonalStat!$E$1:$AB$310,16,FALSE)</f>
        <v>0.88795955181099995</v>
      </c>
      <c r="AD15">
        <f>VLOOKUP($E15,Irigasi!$A$2:$C$311,3,FALSE)</f>
        <v>38</v>
      </c>
      <c r="AE15">
        <f>VLOOKUP($E15,ZonalStat!$E$1:$AB$310,17,FALSE)</f>
        <v>0.71900483884699995</v>
      </c>
      <c r="AF15">
        <f>VLOOKUP($E15,ZonalStat!$E$1:$AB$310,18,FALSE)</f>
        <v>-0.68084285845100001</v>
      </c>
      <c r="AG15">
        <f>VLOOKUP($E15,ZonalStat!$E$1:$AB$310,19,FALSE)</f>
        <v>0.21711123066099999</v>
      </c>
      <c r="AH15">
        <f>VLOOKUP($E15,ZonalStat!$E$1:$AB$310,20,FALSE)</f>
        <v>0.83243877162299995</v>
      </c>
      <c r="AI15">
        <f>VLOOKUP($E15,ZonalStat!$E$1:$AB$310,21,FALSE)</f>
        <v>1.35425607081</v>
      </c>
      <c r="AJ15">
        <f>VLOOKUP($E15,ZonalStat!$E$1:$AB$310,22,FALSE)</f>
        <v>25.357275745599999</v>
      </c>
      <c r="AK15">
        <f>VLOOKUP($E15,ZonalStat!$E$1:$AB$310,23,FALSE)</f>
        <v>-16.276363295500001</v>
      </c>
      <c r="AL15">
        <f>VLOOKUP($E15,ZonalStat!$E$1:$AB$310,24,FALSE)</f>
        <v>1153.3241970900001</v>
      </c>
      <c r="AM15">
        <f>VLOOKUP($E15,Podes!$A$1:$AL$310,5,FALSE)</f>
        <v>2074</v>
      </c>
      <c r="AN15">
        <f>VLOOKUP($E15,Podes!$A$1:$AL$310,28,FALSE)</f>
        <v>1.0171652769999999</v>
      </c>
      <c r="AO15">
        <f>VLOOKUP($E15,Podes!$A$1:$AL$310,29,FALSE)</f>
        <v>2074</v>
      </c>
      <c r="AP15">
        <f>VLOOKUP($E15,Podes!$A$1:$AL$310,30,FALSE)</f>
        <v>0</v>
      </c>
      <c r="AQ15">
        <f>VLOOKUP($E15,Podes!$A$1:$AL$310,31,FALSE)</f>
        <v>0</v>
      </c>
      <c r="AR15">
        <f>VLOOKUP($E15,Podes!$A$1:$AL$310,32,FALSE)</f>
        <v>518.5</v>
      </c>
      <c r="AS15">
        <f>VLOOKUP($E15,Podes!$A$1:$AL$310,33,FALSE)</f>
        <v>518.5</v>
      </c>
      <c r="AT15">
        <f>VLOOKUP($E15,Podes!$A$1:$AL$310,34,FALSE)</f>
        <v>0</v>
      </c>
      <c r="AU15">
        <f>VLOOKUP($E15,Podes!$A$1:$AL$310,13,FALSE)</f>
        <v>0</v>
      </c>
      <c r="AV15">
        <f>VLOOKUP($E15,Podes!$A$1:$AL$310,14,FALSE)</f>
        <v>0</v>
      </c>
      <c r="AW15">
        <f>VLOOKUP($E15,Podes!$A$1:$AL$310,15,FALSE)</f>
        <v>23</v>
      </c>
      <c r="AX15">
        <f>VLOOKUP($E15,Podes!$A$1:$AL$310,16,FALSE)</f>
        <v>0</v>
      </c>
      <c r="AY15">
        <f>VLOOKUP($E15,Podes!$A$1:$AL$310,17,FALSE)</f>
        <v>0</v>
      </c>
      <c r="AZ15">
        <f>VLOOKUP($E15,Podes!$A$1:$AL$310,18,FALSE)</f>
        <v>0</v>
      </c>
      <c r="BA15">
        <f>VLOOKUP($E15,Podes!$A$1:$AL$310,19,FALSE)</f>
        <v>3</v>
      </c>
      <c r="BB15">
        <f>VLOOKUP($E15,Podes!$A$1:$AL$310,20,FALSE)</f>
        <v>0</v>
      </c>
      <c r="BC15">
        <f>VLOOKUP($E15,Podes!$A$1:$AL$310,21,FALSE)</f>
        <v>0</v>
      </c>
      <c r="BD15">
        <f>VLOOKUP($E15,Podes!$A$1:$AL$310,22,FALSE)</f>
        <v>0</v>
      </c>
      <c r="BE15">
        <f>VLOOKUP($E15,Podes!$A$1:$AL$310,23,FALSE)</f>
        <v>13</v>
      </c>
      <c r="BF15">
        <f>VLOOKUP($E15,Podes!$A$1:$AL$310,38,FALSE)</f>
        <v>185.7142857</v>
      </c>
      <c r="BG15">
        <f>VLOOKUP($E15,Podes!$A$1:$AL$310,35,FALSE)</f>
        <v>414.8</v>
      </c>
      <c r="BH15">
        <f>VLOOKUP($E15,Podes!$A$1:$AL$310,36,FALSE)</f>
        <v>0</v>
      </c>
      <c r="BI15">
        <f>VLOOKUP($E15,Podes!$A$1:$AL$310,26,FALSE)</f>
        <v>0</v>
      </c>
      <c r="BJ15">
        <f>VLOOKUP($E15,Podes!$A$1:$AL$310,37,FALSE)</f>
        <v>0</v>
      </c>
      <c r="BK15">
        <f>VLOOKUP(E15,'status kesejahteraan'!$D:$P,12,FALSE)</f>
        <v>0.33156966490299822</v>
      </c>
      <c r="BL15">
        <f>VLOOKUP(E15,'status kesejahteraan'!$D:$P,13,FALSE)</f>
        <v>0.2322027581065971</v>
      </c>
      <c r="BM15">
        <f>VLOOKUP(D15,IDM_2021!$D$1:$F$297,2,FALSE)</f>
        <v>0.62949999999999995</v>
      </c>
      <c r="BN15">
        <f>VLOOKUP(E15,Irigasi!$O$2:$Q$311,3,FALSE)</f>
        <v>0</v>
      </c>
      <c r="BO15">
        <f>VLOOKUP($E15,ZonalStat!$E$1:$AC$310,25,FALSE)</f>
        <v>26357.936151999998</v>
      </c>
      <c r="BP15" s="1">
        <f>VLOOKUP($E15,ZonalStat!$E$1:$AD$310,26,FALSE)</f>
        <v>1.8217171108200001</v>
      </c>
    </row>
    <row r="16" spans="1:68" x14ac:dyDescent="0.25">
      <c r="A16">
        <v>15</v>
      </c>
      <c r="B16" t="s">
        <v>337</v>
      </c>
      <c r="C16" t="s">
        <v>345</v>
      </c>
      <c r="D16" t="s">
        <v>17</v>
      </c>
      <c r="E16">
        <v>5302032</v>
      </c>
      <c r="F16">
        <f>VLOOKUP(E16,summary_LC!$AW$1:$AY$311,3,FALSE)</f>
        <v>31026</v>
      </c>
      <c r="G16">
        <f>VLOOKUP($E16,ZonalStat!$E$1:$AB$310,2,FALSE)</f>
        <v>79462.646130699999</v>
      </c>
      <c r="H16">
        <f>VLOOKUP($E16,ZonalStat!$E$1:$AB$310,3,FALSE)</f>
        <v>1389.1766823400001</v>
      </c>
      <c r="I16">
        <f>VLOOKUP($E16,ZonalStat!$E$1:$AB$310,4,FALSE)</f>
        <v>75586.484245400003</v>
      </c>
      <c r="J16">
        <f>VLOOKUP($E16,ZonalStat!$E$1:$AB$310,5,FALSE)</f>
        <v>15079.689401</v>
      </c>
      <c r="K16">
        <f>VLOOKUP($E16,ZonalStat!$E$1:$AB$310,6,FALSE)</f>
        <v>657.951174627</v>
      </c>
      <c r="L16">
        <f>VLOOKUP($E16,ZonalStat!$E$1:$AB$310,7,FALSE)</f>
        <v>2723.9695908799999</v>
      </c>
      <c r="M16">
        <f>VLOOKUP($E16,ZonalStat!$E$1:$AB$310,8,FALSE)</f>
        <v>3004.7299462999999</v>
      </c>
      <c r="N16">
        <f>VLOOKUP($E16,ZonalStat!$E$1:$AB$310,9,FALSE)</f>
        <v>6560.6385822000002</v>
      </c>
      <c r="O16">
        <f>VLOOKUP($E16,ZonalStat!$E$1:$AB$310,10,FALSE)</f>
        <v>16414.0631173</v>
      </c>
      <c r="P16">
        <f>VLOOKUP($E16,ZonalStat!$E$1:$AB$310,11,FALSE)</f>
        <v>11267.097186200001</v>
      </c>
      <c r="Q16">
        <f>VLOOKUP($E16,summary_LC!$Z$2:$AU$311,16,FALSE)</f>
        <v>5.3329623446484886</v>
      </c>
      <c r="R16">
        <f>VLOOKUP($E16,summary_LC!$Z$2:$AU$311,17,FALSE)</f>
        <v>0</v>
      </c>
      <c r="S16">
        <f>VLOOKUP($E16,summary_LC!$Z$2:$AU$311,15,FALSE)</f>
        <v>75.524021517343726</v>
      </c>
      <c r="T16">
        <f>VLOOKUP($E16,summary_LC!$Z$2:$AU$311,18,FALSE)</f>
        <v>43.980708588388055</v>
      </c>
      <c r="U16">
        <f>VLOOKUP($E16,summary_LC!$Z$2:$AU$311,19,FALSE)</f>
        <v>0</v>
      </c>
      <c r="V16">
        <f>VLOOKUP($E16,summary_LC!$Z$2:$AU$311,22,FALSE)</f>
        <v>56.433313994714105</v>
      </c>
      <c r="W16">
        <f>VLOOKUP($E16,ZonalStat!$E$1:$AB$310,12,FALSE)</f>
        <v>6433.7975846199997</v>
      </c>
      <c r="X16">
        <f>VLOOKUP($E16,summary_LC!$Z$2:$AU$311,4,FALSE)</f>
        <v>107</v>
      </c>
      <c r="Y16">
        <f>VLOOKUP($E16,summary_LC!$Z$2:$AU$311,20,FALSE)</f>
        <v>5.3329623446484886</v>
      </c>
      <c r="Z16">
        <f>VLOOKUP($E16,ZonalStat!$E$1:$AB$310,13,FALSE)</f>
        <v>3048.99073731</v>
      </c>
      <c r="AA16">
        <f>VLOOKUP($E16,ZonalStat!$E$1:$AB$310,14,FALSE)</f>
        <v>0</v>
      </c>
      <c r="AB16">
        <f>VLOOKUP($E16,ZonalStat!$E$1:$AB$310,15,FALSE)</f>
        <v>0.33707213305</v>
      </c>
      <c r="AC16">
        <f>VLOOKUP($E16,ZonalStat!$E$1:$AB$310,16,FALSE)</f>
        <v>0.90224368512099995</v>
      </c>
      <c r="AD16">
        <f>VLOOKUP($E16,Irigasi!$A$2:$C$311,3,FALSE)</f>
        <v>0</v>
      </c>
      <c r="AE16">
        <f>VLOOKUP($E16,ZonalStat!$E$1:$AB$310,17,FALSE)</f>
        <v>0.68098914460000004</v>
      </c>
      <c r="AF16">
        <f>VLOOKUP($E16,ZonalStat!$E$1:$AB$310,18,FALSE)</f>
        <v>-0.65359571123299998</v>
      </c>
      <c r="AG16">
        <f>VLOOKUP($E16,ZonalStat!$E$1:$AB$310,19,FALSE)</f>
        <v>0.170815124166</v>
      </c>
      <c r="AH16">
        <f>VLOOKUP($E16,ZonalStat!$E$1:$AB$310,20,FALSE)</f>
        <v>0.65891602170899999</v>
      </c>
      <c r="AI16">
        <f>VLOOKUP($E16,ZonalStat!$E$1:$AB$310,21,FALSE)</f>
        <v>1.3945000266800001</v>
      </c>
      <c r="AJ16">
        <f>VLOOKUP($E16,ZonalStat!$E$1:$AB$310,22,FALSE)</f>
        <v>23.125785036700002</v>
      </c>
      <c r="AK16">
        <f>VLOOKUP($E16,ZonalStat!$E$1:$AB$310,23,FALSE)</f>
        <v>-33.804278911099999</v>
      </c>
      <c r="AL16">
        <f>VLOOKUP($E16,ZonalStat!$E$1:$AB$310,24,FALSE)</f>
        <v>1613.9174813100001</v>
      </c>
      <c r="AM16">
        <f>VLOOKUP($E16,Podes!$A$1:$AL$310,5,FALSE)</f>
        <v>1435</v>
      </c>
      <c r="AN16">
        <f>VLOOKUP($E16,Podes!$A$1:$AL$310,28,FALSE)</f>
        <v>1.4979123169999999</v>
      </c>
      <c r="AO16">
        <f>VLOOKUP($E16,Podes!$A$1:$AL$310,29,FALSE)</f>
        <v>1435</v>
      </c>
      <c r="AP16">
        <f>VLOOKUP($E16,Podes!$A$1:$AL$310,30,FALSE)</f>
        <v>0</v>
      </c>
      <c r="AQ16">
        <f>VLOOKUP($E16,Podes!$A$1:$AL$310,31,FALSE)</f>
        <v>0</v>
      </c>
      <c r="AR16">
        <f>VLOOKUP($E16,Podes!$A$1:$AL$310,32,FALSE)</f>
        <v>287</v>
      </c>
      <c r="AS16">
        <f>VLOOKUP($E16,Podes!$A$1:$AL$310,33,FALSE)</f>
        <v>717.5</v>
      </c>
      <c r="AT16">
        <f>VLOOKUP($E16,Podes!$A$1:$AL$310,34,FALSE)</f>
        <v>0</v>
      </c>
      <c r="AU16">
        <f>VLOOKUP($E16,Podes!$A$1:$AL$310,13,FALSE)</f>
        <v>2</v>
      </c>
      <c r="AV16">
        <f>VLOOKUP($E16,Podes!$A$1:$AL$310,14,FALSE)</f>
        <v>0</v>
      </c>
      <c r="AW16">
        <f>VLOOKUP($E16,Podes!$A$1:$AL$310,15,FALSE)</f>
        <v>0</v>
      </c>
      <c r="AX16">
        <f>VLOOKUP($E16,Podes!$A$1:$AL$310,16,FALSE)</f>
        <v>0</v>
      </c>
      <c r="AY16">
        <f>VLOOKUP($E16,Podes!$A$1:$AL$310,17,FALSE)</f>
        <v>0</v>
      </c>
      <c r="AZ16">
        <f>VLOOKUP($E16,Podes!$A$1:$AL$310,18,FALSE)</f>
        <v>0</v>
      </c>
      <c r="BA16">
        <f>VLOOKUP($E16,Podes!$A$1:$AL$310,19,FALSE)</f>
        <v>0</v>
      </c>
      <c r="BB16">
        <f>VLOOKUP($E16,Podes!$A$1:$AL$310,20,FALSE)</f>
        <v>0</v>
      </c>
      <c r="BC16">
        <f>VLOOKUP($E16,Podes!$A$1:$AL$310,21,FALSE)</f>
        <v>6</v>
      </c>
      <c r="BD16">
        <f>VLOOKUP($E16,Podes!$A$1:$AL$310,22,FALSE)</f>
        <v>0</v>
      </c>
      <c r="BE16">
        <f>VLOOKUP($E16,Podes!$A$1:$AL$310,23,FALSE)</f>
        <v>12</v>
      </c>
      <c r="BF16">
        <f>VLOOKUP($E16,Podes!$A$1:$AL$310,38,FALSE)</f>
        <v>200</v>
      </c>
      <c r="BG16">
        <f>VLOOKUP($E16,Podes!$A$1:$AL$310,35,FALSE)</f>
        <v>358.75</v>
      </c>
      <c r="BH16">
        <f>VLOOKUP($E16,Podes!$A$1:$AL$310,36,FALSE)</f>
        <v>0</v>
      </c>
      <c r="BI16">
        <f>VLOOKUP($E16,Podes!$A$1:$AL$310,26,FALSE)</f>
        <v>2</v>
      </c>
      <c r="BJ16">
        <f>VLOOKUP($E16,Podes!$A$1:$AL$310,37,FALSE)</f>
        <v>717.5</v>
      </c>
      <c r="BK16">
        <f>VLOOKUP(E16,'status kesejahteraan'!$D:$P,12,FALSE)</f>
        <v>0.29059829059829062</v>
      </c>
      <c r="BL16">
        <f>VLOOKUP(E16,'status kesejahteraan'!$D:$P,13,FALSE)</f>
        <v>0.18676437930268711</v>
      </c>
      <c r="BM16">
        <f>VLOOKUP(D16,IDM_2021!$D$1:$F$297,2,FALSE)</f>
        <v>0.60750000000000004</v>
      </c>
      <c r="BN16">
        <f>VLOOKUP(E16,Irigasi!$O$2:$Q$311,3,FALSE)</f>
        <v>0</v>
      </c>
      <c r="BO16">
        <f>VLOOKUP($E16,ZonalStat!$E$1:$AC$310,25,FALSE)</f>
        <v>23547.2132733</v>
      </c>
      <c r="BP16" s="1">
        <f>VLOOKUP($E16,ZonalStat!$E$1:$AD$310,26,FALSE)</f>
        <v>3.96551279572</v>
      </c>
    </row>
    <row r="17" spans="1:68" x14ac:dyDescent="0.25">
      <c r="A17">
        <v>16</v>
      </c>
      <c r="B17" t="s">
        <v>337</v>
      </c>
      <c r="C17" t="s">
        <v>345</v>
      </c>
      <c r="D17" t="s">
        <v>18</v>
      </c>
      <c r="E17">
        <v>5302033</v>
      </c>
      <c r="F17">
        <f>VLOOKUP(E17,summary_LC!$AW$1:$AY$311,3,FALSE)</f>
        <v>42948</v>
      </c>
      <c r="G17">
        <f>VLOOKUP($E17,ZonalStat!$E$1:$AB$310,2,FALSE)</f>
        <v>79572.173100999993</v>
      </c>
      <c r="H17">
        <f>VLOOKUP($E17,ZonalStat!$E$1:$AB$310,3,FALSE)</f>
        <v>1364.1389868700001</v>
      </c>
      <c r="I17">
        <f>VLOOKUP($E17,ZonalStat!$E$1:$AB$310,4,FALSE)</f>
        <v>86843.204884000006</v>
      </c>
      <c r="J17">
        <f>VLOOKUP($E17,ZonalStat!$E$1:$AB$310,5,FALSE)</f>
        <v>5738.1638449700004</v>
      </c>
      <c r="K17">
        <f>VLOOKUP($E17,ZonalStat!$E$1:$AB$310,6,FALSE)</f>
        <v>1841.2944785899999</v>
      </c>
      <c r="L17">
        <f>VLOOKUP($E17,ZonalStat!$E$1:$AB$310,7,FALSE)</f>
        <v>8171.1332329099996</v>
      </c>
      <c r="M17">
        <f>VLOOKUP($E17,ZonalStat!$E$1:$AB$310,8,FALSE)</f>
        <v>3523.2278403999999</v>
      </c>
      <c r="N17">
        <f>VLOOKUP($E17,ZonalStat!$E$1:$AB$310,9,FALSE)</f>
        <v>6884.1847795599997</v>
      </c>
      <c r="O17">
        <f>VLOOKUP($E17,ZonalStat!$E$1:$AB$310,10,FALSE)</f>
        <v>15293.8492695</v>
      </c>
      <c r="P17">
        <f>VLOOKUP($E17,ZonalStat!$E$1:$AB$310,11,FALSE)</f>
        <v>10897.5119495</v>
      </c>
      <c r="Q17">
        <f>VLOOKUP($E17,summary_LC!$Z$2:$AU$311,16,FALSE)</f>
        <v>9.6642552402151729</v>
      </c>
      <c r="R17">
        <f>VLOOKUP($E17,summary_LC!$Z$2:$AU$311,17,FALSE)</f>
        <v>0</v>
      </c>
      <c r="S17">
        <f>VLOOKUP($E17,summary_LC!$Z$2:$AU$311,15,FALSE)</f>
        <v>36.764978668150619</v>
      </c>
      <c r="T17">
        <f>VLOOKUP($E17,summary_LC!$Z$2:$AU$311,18,FALSE)</f>
        <v>49.378593952884437</v>
      </c>
      <c r="U17">
        <f>VLOOKUP($E17,summary_LC!$Z$2:$AU$311,19,FALSE)</f>
        <v>0</v>
      </c>
      <c r="V17">
        <f>VLOOKUP($E17,summary_LC!$Z$2:$AU$311,22,FALSE)</f>
        <v>72.611064543168482</v>
      </c>
      <c r="W17">
        <f>VLOOKUP($E17,ZonalStat!$E$1:$AB$310,12,FALSE)</f>
        <v>8288.7258011699996</v>
      </c>
      <c r="X17">
        <f>VLOOKUP($E17,summary_LC!$Z$2:$AU$311,4,FALSE)</f>
        <v>37</v>
      </c>
      <c r="Y17">
        <f>VLOOKUP($E17,summary_LC!$Z$2:$AU$311,20,FALSE)</f>
        <v>9.6642552402151729</v>
      </c>
      <c r="Z17">
        <f>VLOOKUP($E17,ZonalStat!$E$1:$AB$310,13,FALSE)</f>
        <v>1373.51666656</v>
      </c>
      <c r="AA17">
        <f>VLOOKUP($E17,ZonalStat!$E$1:$AB$310,14,FALSE)</f>
        <v>8.1802650768400001E-2</v>
      </c>
      <c r="AB17">
        <f>VLOOKUP($E17,ZonalStat!$E$1:$AB$310,15,FALSE)</f>
        <v>0.20478252770800001</v>
      </c>
      <c r="AC17">
        <f>VLOOKUP($E17,ZonalStat!$E$1:$AB$310,16,FALSE)</f>
        <v>0.82233910317299996</v>
      </c>
      <c r="AD17">
        <f>VLOOKUP($E17,Irigasi!$A$2:$C$311,3,FALSE)</f>
        <v>0</v>
      </c>
      <c r="AE17">
        <f>VLOOKUP($E17,ZonalStat!$E$1:$AB$310,17,FALSE)</f>
        <v>0.579023515534</v>
      </c>
      <c r="AF17">
        <f>VLOOKUP($E17,ZonalStat!$E$1:$AB$310,18,FALSE)</f>
        <v>-0.58585792508500001</v>
      </c>
      <c r="AG17">
        <f>VLOOKUP($E17,ZonalStat!$E$1:$AB$310,19,FALSE)</f>
        <v>4.4181995322599997E-2</v>
      </c>
      <c r="AH17">
        <f>VLOOKUP($E17,ZonalStat!$E$1:$AB$310,20,FALSE)</f>
        <v>0.81807145479800003</v>
      </c>
      <c r="AI17">
        <f>VLOOKUP($E17,ZonalStat!$E$1:$AB$310,21,FALSE)</f>
        <v>1.3969178847299999</v>
      </c>
      <c r="AJ17">
        <f>VLOOKUP($E17,ZonalStat!$E$1:$AB$310,22,FALSE)</f>
        <v>25.3308034768</v>
      </c>
      <c r="AK17">
        <f>VLOOKUP($E17,ZonalStat!$E$1:$AB$310,23,FALSE)</f>
        <v>-24.9841524948</v>
      </c>
      <c r="AL17">
        <f>VLOOKUP($E17,ZonalStat!$E$1:$AB$310,24,FALSE)</f>
        <v>1238.06997869</v>
      </c>
      <c r="AM17">
        <f>VLOOKUP($E17,Podes!$A$1:$AL$310,5,FALSE)</f>
        <v>2431</v>
      </c>
      <c r="AN17">
        <f>VLOOKUP($E17,Podes!$A$1:$AL$310,28,FALSE)</f>
        <v>1.266805628</v>
      </c>
      <c r="AO17">
        <f>VLOOKUP($E17,Podes!$A$1:$AL$310,29,FALSE)</f>
        <v>2431</v>
      </c>
      <c r="AP17">
        <f>VLOOKUP($E17,Podes!$A$1:$AL$310,30,FALSE)</f>
        <v>0</v>
      </c>
      <c r="AQ17">
        <f>VLOOKUP($E17,Podes!$A$1:$AL$310,31,FALSE)</f>
        <v>0</v>
      </c>
      <c r="AR17">
        <f>VLOOKUP($E17,Podes!$A$1:$AL$310,32,FALSE)</f>
        <v>270.11111110000002</v>
      </c>
      <c r="AS17">
        <f>VLOOKUP($E17,Podes!$A$1:$AL$310,33,FALSE)</f>
        <v>810.33333330000005</v>
      </c>
      <c r="AT17">
        <f>VLOOKUP($E17,Podes!$A$1:$AL$310,34,FALSE)</f>
        <v>0</v>
      </c>
      <c r="AU17">
        <f>VLOOKUP($E17,Podes!$A$1:$AL$310,13,FALSE)</f>
        <v>0</v>
      </c>
      <c r="AV17">
        <f>VLOOKUP($E17,Podes!$A$1:$AL$310,14,FALSE)</f>
        <v>0</v>
      </c>
      <c r="AW17">
        <f>VLOOKUP($E17,Podes!$A$1:$AL$310,15,FALSE)</f>
        <v>6</v>
      </c>
      <c r="AX17">
        <f>VLOOKUP($E17,Podes!$A$1:$AL$310,16,FALSE)</f>
        <v>0</v>
      </c>
      <c r="AY17">
        <f>VLOOKUP($E17,Podes!$A$1:$AL$310,17,FALSE)</f>
        <v>0</v>
      </c>
      <c r="AZ17">
        <f>VLOOKUP($E17,Podes!$A$1:$AL$310,18,FALSE)</f>
        <v>0</v>
      </c>
      <c r="BA17">
        <f>VLOOKUP($E17,Podes!$A$1:$AL$310,19,FALSE)</f>
        <v>0</v>
      </c>
      <c r="BB17">
        <f>VLOOKUP($E17,Podes!$A$1:$AL$310,20,FALSE)</f>
        <v>0</v>
      </c>
      <c r="BC17">
        <f>VLOOKUP($E17,Podes!$A$1:$AL$310,21,FALSE)</f>
        <v>2</v>
      </c>
      <c r="BD17">
        <f>VLOOKUP($E17,Podes!$A$1:$AL$310,22,FALSE)</f>
        <v>0</v>
      </c>
      <c r="BE17">
        <f>VLOOKUP($E17,Podes!$A$1:$AL$310,23,FALSE)</f>
        <v>18</v>
      </c>
      <c r="BF17">
        <f>VLOOKUP($E17,Podes!$A$1:$AL$310,38,FALSE)</f>
        <v>200</v>
      </c>
      <c r="BG17">
        <f>VLOOKUP($E17,Podes!$A$1:$AL$310,35,FALSE)</f>
        <v>347.2857143</v>
      </c>
      <c r="BH17">
        <f>VLOOKUP($E17,Podes!$A$1:$AL$310,36,FALSE)</f>
        <v>0</v>
      </c>
      <c r="BI17">
        <f>VLOOKUP($E17,Podes!$A$1:$AL$310,26,FALSE)</f>
        <v>13</v>
      </c>
      <c r="BJ17">
        <f>VLOOKUP($E17,Podes!$A$1:$AL$310,37,FALSE)</f>
        <v>187</v>
      </c>
      <c r="BK17">
        <f>VLOOKUP(E17,'status kesejahteraan'!$D:$P,12,FALSE)</f>
        <v>0.28890662410215484</v>
      </c>
      <c r="BL17">
        <f>VLOOKUP(E17,'status kesejahteraan'!$D:$P,13,FALSE)</f>
        <v>0.18946284537497854</v>
      </c>
      <c r="BM17">
        <f>VLOOKUP(D17,IDM_2021!$D$1:$F$297,2,FALSE)</f>
        <v>0.56320000000000003</v>
      </c>
      <c r="BN17">
        <f>VLOOKUP(E17,Irigasi!$O$2:$Q$311,3,FALSE)</f>
        <v>0</v>
      </c>
      <c r="BO17">
        <f>VLOOKUP($E17,ZonalStat!$E$1:$AC$310,25,FALSE)</f>
        <v>15393.6237296</v>
      </c>
      <c r="BP17" s="1">
        <f>VLOOKUP($E17,ZonalStat!$E$1:$AD$310,26,FALSE)</f>
        <v>2.45133649995</v>
      </c>
    </row>
    <row r="18" spans="1:68" x14ac:dyDescent="0.25">
      <c r="A18">
        <v>17</v>
      </c>
      <c r="B18" t="s">
        <v>337</v>
      </c>
      <c r="C18" t="s">
        <v>345</v>
      </c>
      <c r="D18" t="s">
        <v>19</v>
      </c>
      <c r="E18">
        <v>5302034</v>
      </c>
      <c r="F18">
        <f>VLOOKUP(E18,summary_LC!$AW$1:$AY$311,3,FALSE)</f>
        <v>14964</v>
      </c>
      <c r="G18">
        <f>VLOOKUP($E18,ZonalStat!$E$1:$AB$310,2,FALSE)</f>
        <v>99156.496455</v>
      </c>
      <c r="H18">
        <f>VLOOKUP($E18,ZonalStat!$E$1:$AB$310,3,FALSE)</f>
        <v>1923.2805778899999</v>
      </c>
      <c r="I18">
        <f>VLOOKUP($E18,ZonalStat!$E$1:$AB$310,4,FALSE)</f>
        <v>99508.789841999998</v>
      </c>
      <c r="J18">
        <f>VLOOKUP($E18,ZonalStat!$E$1:$AB$310,5,FALSE)</f>
        <v>5275.0325729400001</v>
      </c>
      <c r="K18">
        <f>VLOOKUP($E18,ZonalStat!$E$1:$AB$310,6,FALSE)</f>
        <v>494.11809745699998</v>
      </c>
      <c r="L18">
        <f>VLOOKUP($E18,ZonalStat!$E$1:$AB$310,7,FALSE)</f>
        <v>2813.94471583</v>
      </c>
      <c r="M18">
        <f>VLOOKUP($E18,ZonalStat!$E$1:$AB$310,8,FALSE)</f>
        <v>10708.615623</v>
      </c>
      <c r="N18">
        <f>VLOOKUP($E18,ZonalStat!$E$1:$AB$310,9,FALSE)</f>
        <v>4660.6448086800001</v>
      </c>
      <c r="O18">
        <f>VLOOKUP($E18,ZonalStat!$E$1:$AB$310,10,FALSE)</f>
        <v>15090.4922222</v>
      </c>
      <c r="P18">
        <f>VLOOKUP($E18,ZonalStat!$E$1:$AB$310,11,FALSE)</f>
        <v>8975.8767404600003</v>
      </c>
      <c r="Q18">
        <f>VLOOKUP($E18,summary_LC!$Z$2:$AU$311,16,FALSE)</f>
        <v>1.5859766277128546</v>
      </c>
      <c r="R18">
        <f>VLOOKUP($E18,summary_LC!$Z$2:$AU$311,17,FALSE)</f>
        <v>0</v>
      </c>
      <c r="S18">
        <f>VLOOKUP($E18,summary_LC!$Z$2:$AU$311,15,FALSE)</f>
        <v>38.851790020404373</v>
      </c>
      <c r="T18">
        <f>VLOOKUP($E18,summary_LC!$Z$2:$AU$311,18,FALSE)</f>
        <v>14.7097013541087</v>
      </c>
      <c r="U18">
        <f>VLOOKUP($E18,summary_LC!$Z$2:$AU$311,19,FALSE)</f>
        <v>0</v>
      </c>
      <c r="V18">
        <f>VLOOKUP($E18,summary_LC!$Z$2:$AU$311,22,FALSE)</f>
        <v>60.264635124298316</v>
      </c>
      <c r="W18">
        <f>VLOOKUP($E18,ZonalStat!$E$1:$AB$310,12,FALSE)</f>
        <v>2995.9056237700001</v>
      </c>
      <c r="X18">
        <f>VLOOKUP($E18,summary_LC!$Z$2:$AU$311,4,FALSE)</f>
        <v>373</v>
      </c>
      <c r="Y18">
        <f>VLOOKUP($E18,summary_LC!$Z$2:$AU$311,20,FALSE)</f>
        <v>1.5859766277128546</v>
      </c>
      <c r="Z18">
        <f>VLOOKUP($E18,ZonalStat!$E$1:$AB$310,13,FALSE)</f>
        <v>2013.16923494</v>
      </c>
      <c r="AA18">
        <f>VLOOKUP($E18,ZonalStat!$E$1:$AB$310,14,FALSE)</f>
        <v>0</v>
      </c>
      <c r="AB18">
        <f>VLOOKUP($E18,ZonalStat!$E$1:$AB$310,15,FALSE)</f>
        <v>0.421879176691</v>
      </c>
      <c r="AC18">
        <f>VLOOKUP($E18,ZonalStat!$E$1:$AB$310,16,FALSE)</f>
        <v>0.83514263488700002</v>
      </c>
      <c r="AD18">
        <f>VLOOKUP($E18,Irigasi!$A$2:$C$311,3,FALSE)</f>
        <v>0</v>
      </c>
      <c r="AE18">
        <f>VLOOKUP($E18,ZonalStat!$E$1:$AB$310,17,FALSE)</f>
        <v>0.76193259666599999</v>
      </c>
      <c r="AF18">
        <f>VLOOKUP($E18,ZonalStat!$E$1:$AB$310,18,FALSE)</f>
        <v>-0.70418497929199997</v>
      </c>
      <c r="AG18">
        <f>VLOOKUP($E18,ZonalStat!$E$1:$AB$310,19,FALSE)</f>
        <v>0.25794132800199998</v>
      </c>
      <c r="AH18">
        <f>VLOOKUP($E18,ZonalStat!$E$1:$AB$310,20,FALSE)</f>
        <v>0.80957725798299995</v>
      </c>
      <c r="AI18">
        <f>VLOOKUP($E18,ZonalStat!$E$1:$AB$310,21,FALSE)</f>
        <v>1.3733679559300001</v>
      </c>
      <c r="AJ18">
        <f>VLOOKUP($E18,ZonalStat!$E$1:$AB$310,22,FALSE)</f>
        <v>24.484288035799999</v>
      </c>
      <c r="AK18">
        <f>VLOOKUP($E18,ZonalStat!$E$1:$AB$310,23,FALSE)</f>
        <v>-19.902153376099999</v>
      </c>
      <c r="AL18">
        <f>VLOOKUP($E18,ZonalStat!$E$1:$AB$310,24,FALSE)</f>
        <v>1253.1666379799999</v>
      </c>
      <c r="AM18">
        <f>VLOOKUP($E18,Podes!$A$1:$AL$310,5,FALSE)</f>
        <v>1538</v>
      </c>
      <c r="AN18">
        <f>VLOOKUP($E18,Podes!$A$1:$AL$310,28,FALSE)</f>
        <v>1.0226063830000001</v>
      </c>
      <c r="AO18">
        <f>VLOOKUP($E18,Podes!$A$1:$AL$310,29,FALSE)</f>
        <v>0</v>
      </c>
      <c r="AP18">
        <f>VLOOKUP($E18,Podes!$A$1:$AL$310,30,FALSE)</f>
        <v>0</v>
      </c>
      <c r="AQ18">
        <f>VLOOKUP($E18,Podes!$A$1:$AL$310,31,FALSE)</f>
        <v>0</v>
      </c>
      <c r="AR18">
        <f>VLOOKUP($E18,Podes!$A$1:$AL$310,32,FALSE)</f>
        <v>256.33333329999999</v>
      </c>
      <c r="AS18">
        <f>VLOOKUP($E18,Podes!$A$1:$AL$310,33,FALSE)</f>
        <v>1538</v>
      </c>
      <c r="AT18">
        <f>VLOOKUP($E18,Podes!$A$1:$AL$310,34,FALSE)</f>
        <v>0</v>
      </c>
      <c r="AU18">
        <f>VLOOKUP($E18,Podes!$A$1:$AL$310,13,FALSE)</f>
        <v>0</v>
      </c>
      <c r="AV18">
        <f>VLOOKUP($E18,Podes!$A$1:$AL$310,14,FALSE)</f>
        <v>0</v>
      </c>
      <c r="AW18">
        <f>VLOOKUP($E18,Podes!$A$1:$AL$310,15,FALSE)</f>
        <v>0</v>
      </c>
      <c r="AX18">
        <f>VLOOKUP($E18,Podes!$A$1:$AL$310,16,FALSE)</f>
        <v>0</v>
      </c>
      <c r="AY18">
        <f>VLOOKUP($E18,Podes!$A$1:$AL$310,17,FALSE)</f>
        <v>0</v>
      </c>
      <c r="AZ18">
        <f>VLOOKUP($E18,Podes!$A$1:$AL$310,18,FALSE)</f>
        <v>0</v>
      </c>
      <c r="BA18">
        <f>VLOOKUP($E18,Podes!$A$1:$AL$310,19,FALSE)</f>
        <v>0</v>
      </c>
      <c r="BB18">
        <f>VLOOKUP($E18,Podes!$A$1:$AL$310,20,FALSE)</f>
        <v>0</v>
      </c>
      <c r="BC18">
        <f>VLOOKUP($E18,Podes!$A$1:$AL$310,21,FALSE)</f>
        <v>0</v>
      </c>
      <c r="BD18">
        <f>VLOOKUP($E18,Podes!$A$1:$AL$310,22,FALSE)</f>
        <v>0</v>
      </c>
      <c r="BE18">
        <f>VLOOKUP($E18,Podes!$A$1:$AL$310,23,FALSE)</f>
        <v>12</v>
      </c>
      <c r="BF18">
        <f>VLOOKUP($E18,Podes!$A$1:$AL$310,38,FALSE)</f>
        <v>200</v>
      </c>
      <c r="BG18">
        <f>VLOOKUP($E18,Podes!$A$1:$AL$310,35,FALSE)</f>
        <v>0</v>
      </c>
      <c r="BH18">
        <f>VLOOKUP($E18,Podes!$A$1:$AL$310,36,FALSE)</f>
        <v>0</v>
      </c>
      <c r="BI18">
        <f>VLOOKUP($E18,Podes!$A$1:$AL$310,26,FALSE)</f>
        <v>8</v>
      </c>
      <c r="BJ18">
        <f>VLOOKUP($E18,Podes!$A$1:$AL$310,37,FALSE)</f>
        <v>192.25</v>
      </c>
      <c r="BK18">
        <f>VLOOKUP(E18,'status kesejahteraan'!$D:$P,12,FALSE)</f>
        <v>0.26160337552742619</v>
      </c>
      <c r="BL18">
        <f>VLOOKUP(E18,'status kesejahteraan'!$D:$P,13,FALSE)</f>
        <v>0.14741810105496947</v>
      </c>
      <c r="BM18">
        <f>VLOOKUP(D18,IDM_2021!$D$1:$F$297,2,FALSE)</f>
        <v>0.57809999999999995</v>
      </c>
      <c r="BN18">
        <f>VLOOKUP(E18,Irigasi!$O$2:$Q$311,3,FALSE)</f>
        <v>0</v>
      </c>
      <c r="BO18">
        <f>VLOOKUP($E18,ZonalStat!$E$1:$AC$310,25,FALSE)</f>
        <v>17162.9052925</v>
      </c>
      <c r="BP18" s="1">
        <f>VLOOKUP($E18,ZonalStat!$E$1:$AD$310,26,FALSE)</f>
        <v>2.9400561347199998</v>
      </c>
    </row>
    <row r="19" spans="1:68" x14ac:dyDescent="0.25">
      <c r="A19">
        <v>18</v>
      </c>
      <c r="B19" t="s">
        <v>337</v>
      </c>
      <c r="C19" t="s">
        <v>345</v>
      </c>
      <c r="D19" t="s">
        <v>20</v>
      </c>
      <c r="E19">
        <v>5302035</v>
      </c>
      <c r="F19">
        <f>VLOOKUP(E19,summary_LC!$AW$1:$AY$311,3,FALSE)</f>
        <v>21337</v>
      </c>
      <c r="G19">
        <f>VLOOKUP($E19,ZonalStat!$E$1:$AB$310,2,FALSE)</f>
        <v>103461.39097399999</v>
      </c>
      <c r="H19">
        <f>VLOOKUP($E19,ZonalStat!$E$1:$AB$310,3,FALSE)</f>
        <v>2259.4627037800001</v>
      </c>
      <c r="I19">
        <f>VLOOKUP($E19,ZonalStat!$E$1:$AB$310,4,FALSE)</f>
        <v>98619.037341599993</v>
      </c>
      <c r="J19">
        <f>VLOOKUP($E19,ZonalStat!$E$1:$AB$310,5,FALSE)</f>
        <v>17623.0434518</v>
      </c>
      <c r="K19">
        <f>VLOOKUP($E19,ZonalStat!$E$1:$AB$310,6,FALSE)</f>
        <v>142.03945823800001</v>
      </c>
      <c r="L19">
        <f>VLOOKUP($E19,ZonalStat!$E$1:$AB$310,7,FALSE)</f>
        <v>2037.6769351299999</v>
      </c>
      <c r="M19">
        <f>VLOOKUP($E19,ZonalStat!$E$1:$AB$310,8,FALSE)</f>
        <v>11815.834162200001</v>
      </c>
      <c r="N19">
        <f>VLOOKUP($E19,ZonalStat!$E$1:$AB$310,9,FALSE)</f>
        <v>7174.1981035500003</v>
      </c>
      <c r="O19">
        <f>VLOOKUP($E19,ZonalStat!$E$1:$AB$310,10,FALSE)</f>
        <v>4498.2313965499998</v>
      </c>
      <c r="P19">
        <f>VLOOKUP($E19,ZonalStat!$E$1:$AB$310,11,FALSE)</f>
        <v>8237.1212046700002</v>
      </c>
      <c r="Q19">
        <f>VLOOKUP($E19,summary_LC!$Z$2:$AU$311,16,FALSE)</f>
        <v>32.424411055462812</v>
      </c>
      <c r="R19">
        <f>VLOOKUP($E19,summary_LC!$Z$2:$AU$311,17,FALSE)</f>
        <v>0</v>
      </c>
      <c r="S19">
        <f>VLOOKUP($E19,summary_LC!$Z$2:$AU$311,15,FALSE)</f>
        <v>113.29066963457615</v>
      </c>
      <c r="T19">
        <f>VLOOKUP($E19,summary_LC!$Z$2:$AU$311,18,FALSE)</f>
        <v>5.8152476349471343</v>
      </c>
      <c r="U19">
        <f>VLOOKUP($E19,summary_LC!$Z$2:$AU$311,19,FALSE)</f>
        <v>0.1669449081803005</v>
      </c>
      <c r="V19">
        <f>VLOOKUP($E19,summary_LC!$Z$2:$AU$311,22,FALSE)</f>
        <v>21.36664010873131</v>
      </c>
      <c r="W19">
        <f>VLOOKUP($E19,ZonalStat!$E$1:$AB$310,12,FALSE)</f>
        <v>859.27131961500004</v>
      </c>
      <c r="X19">
        <f>VLOOKUP($E19,summary_LC!$Z$2:$AU$311,4,FALSE)</f>
        <v>3183</v>
      </c>
      <c r="Y19">
        <f>VLOOKUP($E19,summary_LC!$Z$2:$AU$311,20,FALSE)</f>
        <v>32.424411055462812</v>
      </c>
      <c r="Z19">
        <f>VLOOKUP($E19,ZonalStat!$E$1:$AB$310,13,FALSE)</f>
        <v>446.72571292499998</v>
      </c>
      <c r="AA19">
        <f>VLOOKUP($E19,ZonalStat!$E$1:$AB$310,14,FALSE)</f>
        <v>2.65728111554E-2</v>
      </c>
      <c r="AB19">
        <f>VLOOKUP($E19,ZonalStat!$E$1:$AB$310,15,FALSE)</f>
        <v>0.35221680648600001</v>
      </c>
      <c r="AC19">
        <f>VLOOKUP($E19,ZonalStat!$E$1:$AB$310,16,FALSE)</f>
        <v>0.86134625065600001</v>
      </c>
      <c r="AD19">
        <f>VLOOKUP($E19,Irigasi!$A$2:$C$311,3,FALSE)</f>
        <v>239</v>
      </c>
      <c r="AE19">
        <f>VLOOKUP($E19,ZonalStat!$E$1:$AB$310,17,FALSE)</f>
        <v>0.76643093324699996</v>
      </c>
      <c r="AF19">
        <f>VLOOKUP($E19,ZonalStat!$E$1:$AB$310,18,FALSE)</f>
        <v>-0.71287530051199999</v>
      </c>
      <c r="AG19">
        <f>VLOOKUP($E19,ZonalStat!$E$1:$AB$310,19,FALSE)</f>
        <v>0.27265205790899999</v>
      </c>
      <c r="AH19">
        <f>VLOOKUP($E19,ZonalStat!$E$1:$AB$310,20,FALSE)</f>
        <v>0.85850316810399996</v>
      </c>
      <c r="AI19">
        <f>VLOOKUP($E19,ZonalStat!$E$1:$AB$310,21,FALSE)</f>
        <v>1.3632291807300001</v>
      </c>
      <c r="AJ19">
        <f>VLOOKUP($E19,ZonalStat!$E$1:$AB$310,22,FALSE)</f>
        <v>25.320049339200001</v>
      </c>
      <c r="AK19">
        <f>VLOOKUP($E19,ZonalStat!$E$1:$AB$310,23,FALSE)</f>
        <v>-13.6769880195</v>
      </c>
      <c r="AL19">
        <f>VLOOKUP($E19,ZonalStat!$E$1:$AB$310,24,FALSE)</f>
        <v>1109.82105518</v>
      </c>
      <c r="AM19">
        <f>VLOOKUP($E19,Podes!$A$1:$AL$310,5,FALSE)</f>
        <v>1576</v>
      </c>
      <c r="AN19">
        <f>VLOOKUP($E19,Podes!$A$1:$AL$310,28,FALSE)</f>
        <v>1.331081081</v>
      </c>
      <c r="AO19">
        <f>VLOOKUP($E19,Podes!$A$1:$AL$310,29,FALSE)</f>
        <v>0</v>
      </c>
      <c r="AP19">
        <f>VLOOKUP($E19,Podes!$A$1:$AL$310,30,FALSE)</f>
        <v>0</v>
      </c>
      <c r="AQ19">
        <f>VLOOKUP($E19,Podes!$A$1:$AL$310,31,FALSE)</f>
        <v>0</v>
      </c>
      <c r="AR19">
        <f>VLOOKUP($E19,Podes!$A$1:$AL$310,32,FALSE)</f>
        <v>315.2</v>
      </c>
      <c r="AS19">
        <f>VLOOKUP($E19,Podes!$A$1:$AL$310,33,FALSE)</f>
        <v>525.33333330000005</v>
      </c>
      <c r="AT19">
        <f>VLOOKUP($E19,Podes!$A$1:$AL$310,34,FALSE)</f>
        <v>0</v>
      </c>
      <c r="AU19">
        <f>VLOOKUP($E19,Podes!$A$1:$AL$310,13,FALSE)</f>
        <v>0</v>
      </c>
      <c r="AV19">
        <f>VLOOKUP($E19,Podes!$A$1:$AL$310,14,FALSE)</f>
        <v>0</v>
      </c>
      <c r="AW19">
        <f>VLOOKUP($E19,Podes!$A$1:$AL$310,15,FALSE)</f>
        <v>0</v>
      </c>
      <c r="AX19">
        <f>VLOOKUP($E19,Podes!$A$1:$AL$310,16,FALSE)</f>
        <v>0</v>
      </c>
      <c r="AY19">
        <f>VLOOKUP($E19,Podes!$A$1:$AL$310,17,FALSE)</f>
        <v>0</v>
      </c>
      <c r="AZ19">
        <f>VLOOKUP($E19,Podes!$A$1:$AL$310,18,FALSE)</f>
        <v>0</v>
      </c>
      <c r="BA19">
        <f>VLOOKUP($E19,Podes!$A$1:$AL$310,19,FALSE)</f>
        <v>0</v>
      </c>
      <c r="BB19">
        <f>VLOOKUP($E19,Podes!$A$1:$AL$310,20,FALSE)</f>
        <v>0</v>
      </c>
      <c r="BC19">
        <f>VLOOKUP($E19,Podes!$A$1:$AL$310,21,FALSE)</f>
        <v>0</v>
      </c>
      <c r="BD19">
        <f>VLOOKUP($E19,Podes!$A$1:$AL$310,22,FALSE)</f>
        <v>0</v>
      </c>
      <c r="BE19">
        <f>VLOOKUP($E19,Podes!$A$1:$AL$310,23,FALSE)</f>
        <v>10</v>
      </c>
      <c r="BF19">
        <f>VLOOKUP($E19,Podes!$A$1:$AL$310,38,FALSE)</f>
        <v>200</v>
      </c>
      <c r="BG19">
        <f>VLOOKUP($E19,Podes!$A$1:$AL$310,35,FALSE)</f>
        <v>788</v>
      </c>
      <c r="BH19">
        <f>VLOOKUP($E19,Podes!$A$1:$AL$310,36,FALSE)</f>
        <v>525.33333330000005</v>
      </c>
      <c r="BI19">
        <f>VLOOKUP($E19,Podes!$A$1:$AL$310,26,FALSE)</f>
        <v>8</v>
      </c>
      <c r="BJ19">
        <f>VLOOKUP($E19,Podes!$A$1:$AL$310,37,FALSE)</f>
        <v>197</v>
      </c>
      <c r="BK19">
        <f>VLOOKUP(E19,'status kesejahteraan'!$D:$P,12,FALSE)</f>
        <v>0.2996777658431794</v>
      </c>
      <c r="BL19">
        <f>VLOOKUP(E19,'status kesejahteraan'!$D:$P,13,FALSE)</f>
        <v>0.1855804268610099</v>
      </c>
      <c r="BM19">
        <f>VLOOKUP(D19,IDM_2021!$D$1:$F$297,2,FALSE)</f>
        <v>0.54549999999999998</v>
      </c>
      <c r="BN19">
        <f>VLOOKUP(E19,Irigasi!$O$2:$Q$311,3,FALSE)</f>
        <v>0</v>
      </c>
      <c r="BO19">
        <f>VLOOKUP($E19,ZonalStat!$E$1:$AC$310,25,FALSE)</f>
        <v>18247.989599199998</v>
      </c>
      <c r="BP19" s="1">
        <f>VLOOKUP($E19,ZonalStat!$E$1:$AD$310,26,FALSE)</f>
        <v>1.63031282685</v>
      </c>
    </row>
    <row r="20" spans="1:68" x14ac:dyDescent="0.25">
      <c r="A20">
        <v>19</v>
      </c>
      <c r="B20" t="s">
        <v>337</v>
      </c>
      <c r="C20" t="s">
        <v>345</v>
      </c>
      <c r="D20" t="s">
        <v>21</v>
      </c>
      <c r="E20">
        <v>5302040</v>
      </c>
      <c r="F20">
        <f>VLOOKUP(E20,summary_LC!$AW$1:$AY$311,3,FALSE)</f>
        <v>41211</v>
      </c>
      <c r="G20">
        <f>VLOOKUP($E20,ZonalStat!$E$1:$AB$310,2,FALSE)</f>
        <v>115567.329394</v>
      </c>
      <c r="H20">
        <f>VLOOKUP($E20,ZonalStat!$E$1:$AB$310,3,FALSE)</f>
        <v>1293.84732816</v>
      </c>
      <c r="I20">
        <f>VLOOKUP($E20,ZonalStat!$E$1:$AB$310,4,FALSE)</f>
        <v>119320.24868999999</v>
      </c>
      <c r="J20">
        <f>VLOOKUP($E20,ZonalStat!$E$1:$AB$310,5,FALSE)</f>
        <v>5228.5881668700004</v>
      </c>
      <c r="K20">
        <f>VLOOKUP($E20,ZonalStat!$E$1:$AB$310,6,FALSE)</f>
        <v>826.27062380300003</v>
      </c>
      <c r="L20">
        <f>VLOOKUP($E20,ZonalStat!$E$1:$AB$310,7,FALSE)</f>
        <v>7902.0437103100003</v>
      </c>
      <c r="M20">
        <f>VLOOKUP($E20,ZonalStat!$E$1:$AB$310,8,FALSE)</f>
        <v>5224.9368126999998</v>
      </c>
      <c r="N20">
        <f>VLOOKUP($E20,ZonalStat!$E$1:$AB$310,9,FALSE)</f>
        <v>7026.1662478999997</v>
      </c>
      <c r="O20">
        <f>VLOOKUP($E20,ZonalStat!$E$1:$AB$310,10,FALSE)</f>
        <v>6379.9803587799997</v>
      </c>
      <c r="P20">
        <f>VLOOKUP($E20,ZonalStat!$E$1:$AB$310,11,FALSE)</f>
        <v>3271.88275307</v>
      </c>
      <c r="Q20">
        <f>VLOOKUP($E20,summary_LC!$Z$2:$AU$311,16,FALSE)</f>
        <v>69.727323316638845</v>
      </c>
      <c r="R20">
        <f>VLOOKUP($E20,summary_LC!$Z$2:$AU$311,17,FALSE)</f>
        <v>0</v>
      </c>
      <c r="S20">
        <f>VLOOKUP($E20,summary_LC!$Z$2:$AU$311,15,FALSE)</f>
        <v>95.140048228529025</v>
      </c>
      <c r="T20">
        <f>VLOOKUP($E20,summary_LC!$Z$2:$AU$311,18,FALSE)</f>
        <v>8.3008718234093859</v>
      </c>
      <c r="U20">
        <f>VLOOKUP($E20,summary_LC!$Z$2:$AU$311,19,FALSE)</f>
        <v>0.96457058059729173</v>
      </c>
      <c r="V20">
        <f>VLOOKUP($E20,summary_LC!$Z$2:$AU$311,22,FALSE)</f>
        <v>49.38001989760015</v>
      </c>
      <c r="W20">
        <f>VLOOKUP($E20,ZonalStat!$E$1:$AB$310,12,FALSE)</f>
        <v>2243.9377159999999</v>
      </c>
      <c r="X20">
        <f>VLOOKUP($E20,summary_LC!$Z$2:$AU$311,4,FALSE)</f>
        <v>1319</v>
      </c>
      <c r="Y20">
        <f>VLOOKUP($E20,summary_LC!$Z$2:$AU$311,20,FALSE)</f>
        <v>69.727323316638845</v>
      </c>
      <c r="Z20">
        <f>VLOOKUP($E20,ZonalStat!$E$1:$AB$310,13,FALSE)</f>
        <v>253.51522196100001</v>
      </c>
      <c r="AA20">
        <f>VLOOKUP($E20,ZonalStat!$E$1:$AB$310,14,FALSE)</f>
        <v>0.26223336080999998</v>
      </c>
      <c r="AB20">
        <f>VLOOKUP($E20,ZonalStat!$E$1:$AB$310,15,FALSE)</f>
        <v>3.1660236344699999E-2</v>
      </c>
      <c r="AC20">
        <f>VLOOKUP($E20,ZonalStat!$E$1:$AB$310,16,FALSE)</f>
        <v>0.74060300104099996</v>
      </c>
      <c r="AD20">
        <f>VLOOKUP($E20,Irigasi!$A$2:$C$311,3,FALSE)</f>
        <v>323</v>
      </c>
      <c r="AE20">
        <f>VLOOKUP($E20,ZonalStat!$E$1:$AB$310,17,FALSE)</f>
        <v>0.62170498287300002</v>
      </c>
      <c r="AF20">
        <f>VLOOKUP($E20,ZonalStat!$E$1:$AB$310,18,FALSE)</f>
        <v>-0.61093909216800002</v>
      </c>
      <c r="AG20">
        <f>VLOOKUP($E20,ZonalStat!$E$1:$AB$310,19,FALSE)</f>
        <v>0.110899764336</v>
      </c>
      <c r="AH20">
        <f>VLOOKUP($E20,ZonalStat!$E$1:$AB$310,20,FALSE)</f>
        <v>0.91483483462199999</v>
      </c>
      <c r="AI20">
        <f>VLOOKUP($E20,ZonalStat!$E$1:$AB$310,21,FALSE)</f>
        <v>1.3398069344800001</v>
      </c>
      <c r="AJ20">
        <f>VLOOKUP($E20,ZonalStat!$E$1:$AB$310,22,FALSE)</f>
        <v>26.061872030300002</v>
      </c>
      <c r="AK20">
        <f>VLOOKUP($E20,ZonalStat!$E$1:$AB$310,23,FALSE)</f>
        <v>-11.012736444</v>
      </c>
      <c r="AL20">
        <f>VLOOKUP($E20,ZonalStat!$E$1:$AB$310,24,FALSE)</f>
        <v>960.05325442900005</v>
      </c>
      <c r="AM20">
        <f>VLOOKUP($E20,Podes!$A$1:$AL$310,5,FALSE)</f>
        <v>3316</v>
      </c>
      <c r="AN20">
        <f>VLOOKUP($E20,Podes!$A$1:$AL$310,28,FALSE)</f>
        <v>1.2480240869999999</v>
      </c>
      <c r="AO20">
        <f>VLOOKUP($E20,Podes!$A$1:$AL$310,29,FALSE)</f>
        <v>1658</v>
      </c>
      <c r="AP20">
        <f>VLOOKUP($E20,Podes!$A$1:$AL$310,30,FALSE)</f>
        <v>0</v>
      </c>
      <c r="AQ20">
        <f>VLOOKUP($E20,Podes!$A$1:$AL$310,31,FALSE)</f>
        <v>0</v>
      </c>
      <c r="AR20">
        <f>VLOOKUP($E20,Podes!$A$1:$AL$310,32,FALSE)</f>
        <v>473.7142857</v>
      </c>
      <c r="AS20">
        <f>VLOOKUP($E20,Podes!$A$1:$AL$310,33,FALSE)</f>
        <v>3316</v>
      </c>
      <c r="AT20">
        <f>VLOOKUP($E20,Podes!$A$1:$AL$310,34,FALSE)</f>
        <v>0</v>
      </c>
      <c r="AU20">
        <f>VLOOKUP($E20,Podes!$A$1:$AL$310,13,FALSE)</f>
        <v>0</v>
      </c>
      <c r="AV20">
        <f>VLOOKUP($E20,Podes!$A$1:$AL$310,14,FALSE)</f>
        <v>0</v>
      </c>
      <c r="AW20">
        <f>VLOOKUP($E20,Podes!$A$1:$AL$310,15,FALSE)</f>
        <v>0</v>
      </c>
      <c r="AX20">
        <f>VLOOKUP($E20,Podes!$A$1:$AL$310,16,FALSE)</f>
        <v>0</v>
      </c>
      <c r="AY20">
        <f>VLOOKUP($E20,Podes!$A$1:$AL$310,17,FALSE)</f>
        <v>0</v>
      </c>
      <c r="AZ20">
        <f>VLOOKUP($E20,Podes!$A$1:$AL$310,18,FALSE)</f>
        <v>0</v>
      </c>
      <c r="BA20">
        <f>VLOOKUP($E20,Podes!$A$1:$AL$310,19,FALSE)</f>
        <v>0</v>
      </c>
      <c r="BB20">
        <f>VLOOKUP($E20,Podes!$A$1:$AL$310,20,FALSE)</f>
        <v>0</v>
      </c>
      <c r="BC20">
        <f>VLOOKUP($E20,Podes!$A$1:$AL$310,21,FALSE)</f>
        <v>3</v>
      </c>
      <c r="BD20">
        <f>VLOOKUP($E20,Podes!$A$1:$AL$310,22,FALSE)</f>
        <v>0</v>
      </c>
      <c r="BE20">
        <f>VLOOKUP($E20,Podes!$A$1:$AL$310,23,FALSE)</f>
        <v>16</v>
      </c>
      <c r="BF20">
        <f>VLOOKUP($E20,Podes!$A$1:$AL$310,38,FALSE)</f>
        <v>200</v>
      </c>
      <c r="BG20">
        <f>VLOOKUP($E20,Podes!$A$1:$AL$310,35,FALSE)</f>
        <v>165.8</v>
      </c>
      <c r="BH20">
        <f>VLOOKUP($E20,Podes!$A$1:$AL$310,36,FALSE)</f>
        <v>0</v>
      </c>
      <c r="BI20">
        <f>VLOOKUP($E20,Podes!$A$1:$AL$310,26,FALSE)</f>
        <v>13</v>
      </c>
      <c r="BJ20">
        <f>VLOOKUP($E20,Podes!$A$1:$AL$310,37,FALSE)</f>
        <v>255.07692309999999</v>
      </c>
      <c r="BK20">
        <f>VLOOKUP(E20,'status kesejahteraan'!$D:$P,12,FALSE)</f>
        <v>0.39391745112237508</v>
      </c>
      <c r="BL20">
        <f>VLOOKUP(E20,'status kesejahteraan'!$D:$P,13,FALSE)</f>
        <v>0.30163537250151423</v>
      </c>
      <c r="BM20">
        <f>VLOOKUP(D20,IDM_2021!$D$1:$F$297,2,FALSE)</f>
        <v>0.65559999999999996</v>
      </c>
      <c r="BN20">
        <f>VLOOKUP(E20,Irigasi!$O$2:$Q$311,3,FALSE)</f>
        <v>0</v>
      </c>
      <c r="BO20">
        <f>VLOOKUP($E20,ZonalStat!$E$1:$AC$310,25,FALSE)</f>
        <v>9817.4300477199995</v>
      </c>
      <c r="BP20" s="1">
        <f>VLOOKUP($E20,ZonalStat!$E$1:$AD$310,26,FALSE)</f>
        <v>0.55865565979999998</v>
      </c>
    </row>
    <row r="21" spans="1:68" x14ac:dyDescent="0.25">
      <c r="A21">
        <v>20</v>
      </c>
      <c r="B21" t="s">
        <v>337</v>
      </c>
      <c r="C21" t="s">
        <v>345</v>
      </c>
      <c r="D21" t="s">
        <v>22</v>
      </c>
      <c r="E21">
        <v>5302041</v>
      </c>
      <c r="F21">
        <f>VLOOKUP(E21,summary_LC!$AW$1:$AY$311,3,FALSE)</f>
        <v>21341</v>
      </c>
      <c r="G21">
        <f>VLOOKUP($E21,ZonalStat!$E$1:$AB$310,2,FALSE)</f>
        <v>112950.098486</v>
      </c>
      <c r="H21">
        <f>VLOOKUP($E21,ZonalStat!$E$1:$AB$310,3,FALSE)</f>
        <v>1708.067548</v>
      </c>
      <c r="I21">
        <f>VLOOKUP($E21,ZonalStat!$E$1:$AB$310,4,FALSE)</f>
        <v>110829.95903</v>
      </c>
      <c r="J21">
        <f>VLOOKUP($E21,ZonalStat!$E$1:$AB$310,5,FALSE)</f>
        <v>12242.887754199999</v>
      </c>
      <c r="K21">
        <f>VLOOKUP($E21,ZonalStat!$E$1:$AB$310,6,FALSE)</f>
        <v>192.42500881500001</v>
      </c>
      <c r="L21">
        <f>VLOOKUP($E21,ZonalStat!$E$1:$AB$310,7,FALSE)</f>
        <v>2051.58559814</v>
      </c>
      <c r="M21">
        <f>VLOOKUP($E21,ZonalStat!$E$1:$AB$310,8,FALSE)</f>
        <v>13064.763691</v>
      </c>
      <c r="N21">
        <f>VLOOKUP($E21,ZonalStat!$E$1:$AB$310,9,FALSE)</f>
        <v>7008.6677921700002</v>
      </c>
      <c r="O21">
        <f>VLOOKUP($E21,ZonalStat!$E$1:$AB$310,10,FALSE)</f>
        <v>7429.3494744299996</v>
      </c>
      <c r="P21">
        <f>VLOOKUP($E21,ZonalStat!$E$1:$AB$310,11,FALSE)</f>
        <v>5875.2082048299999</v>
      </c>
      <c r="Q21">
        <f>VLOOKUP($E21,summary_LC!$Z$2:$AU$311,16,FALSE)</f>
        <v>41.068447412353926</v>
      </c>
      <c r="R21">
        <f>VLOOKUP($E21,summary_LC!$Z$2:$AU$311,17,FALSE)</f>
        <v>0</v>
      </c>
      <c r="S21">
        <f>VLOOKUP($E21,summary_LC!$Z$2:$AU$311,15,FALSE)</f>
        <v>112.67853830458172</v>
      </c>
      <c r="T21">
        <f>VLOOKUP($E21,summary_LC!$Z$2:$AU$311,18,FALSE)</f>
        <v>4.7208310146540535</v>
      </c>
      <c r="U21">
        <f>VLOOKUP($E21,summary_LC!$Z$2:$AU$311,19,FALSE)</f>
        <v>5.5648302726766838E-2</v>
      </c>
      <c r="V21">
        <f>VLOOKUP($E21,summary_LC!$Z$2:$AU$311,22,FALSE)</f>
        <v>17.046998734829671</v>
      </c>
      <c r="W21">
        <f>VLOOKUP($E21,ZonalStat!$E$1:$AB$310,12,FALSE)</f>
        <v>689.52667371400003</v>
      </c>
      <c r="X21">
        <f>VLOOKUP($E21,summary_LC!$Z$2:$AU$311,4,FALSE)</f>
        <v>1884</v>
      </c>
      <c r="Y21">
        <f>VLOOKUP($E21,summary_LC!$Z$2:$AU$311,20,FALSE)</f>
        <v>41.068447412353926</v>
      </c>
      <c r="Z21">
        <f>VLOOKUP($E21,ZonalStat!$E$1:$AB$310,13,FALSE)</f>
        <v>288.43155781399997</v>
      </c>
      <c r="AA21">
        <f>VLOOKUP($E21,ZonalStat!$E$1:$AB$310,14,FALSE)</f>
        <v>6.4079269337700001E-2</v>
      </c>
      <c r="AB21">
        <f>VLOOKUP($E21,ZonalStat!$E$1:$AB$310,15,FALSE)</f>
        <v>0.28103181669100002</v>
      </c>
      <c r="AC21">
        <f>VLOOKUP($E21,ZonalStat!$E$1:$AB$310,16,FALSE)</f>
        <v>0.81477173312499995</v>
      </c>
      <c r="AD21">
        <f>VLOOKUP($E21,Irigasi!$A$2:$C$311,3,FALSE)</f>
        <v>111</v>
      </c>
      <c r="AE21">
        <f>VLOOKUP($E21,ZonalStat!$E$1:$AB$310,17,FALSE)</f>
        <v>0.760693097451</v>
      </c>
      <c r="AF21">
        <f>VLOOKUP($E21,ZonalStat!$E$1:$AB$310,18,FALSE)</f>
        <v>-0.702908772914</v>
      </c>
      <c r="AG21">
        <f>VLOOKUP($E21,ZonalStat!$E$1:$AB$310,19,FALSE)</f>
        <v>0.27487066767200002</v>
      </c>
      <c r="AH21">
        <f>VLOOKUP($E21,ZonalStat!$E$1:$AB$310,20,FALSE)</f>
        <v>0.901087459752</v>
      </c>
      <c r="AI21">
        <f>VLOOKUP($E21,ZonalStat!$E$1:$AB$310,21,FALSE)</f>
        <v>1.3650799198900001</v>
      </c>
      <c r="AJ21">
        <f>VLOOKUP($E21,ZonalStat!$E$1:$AB$310,22,FALSE)</f>
        <v>25.953247367199999</v>
      </c>
      <c r="AK21">
        <f>VLOOKUP($E21,ZonalStat!$E$1:$AB$310,23,FALSE)</f>
        <v>-9.2962550188299993</v>
      </c>
      <c r="AL21">
        <f>VLOOKUP($E21,ZonalStat!$E$1:$AB$310,24,FALSE)</f>
        <v>996.52654710399997</v>
      </c>
      <c r="AM21">
        <f>VLOOKUP($E21,Podes!$A$1:$AL$310,5,FALSE)</f>
        <v>1891</v>
      </c>
      <c r="AN21">
        <f>VLOOKUP($E21,Podes!$A$1:$AL$310,28,FALSE)</f>
        <v>1.1309808610000001</v>
      </c>
      <c r="AO21">
        <f>VLOOKUP($E21,Podes!$A$1:$AL$310,29,FALSE)</f>
        <v>1891</v>
      </c>
      <c r="AP21">
        <f>VLOOKUP($E21,Podes!$A$1:$AL$310,30,FALSE)</f>
        <v>0</v>
      </c>
      <c r="AQ21">
        <f>VLOOKUP($E21,Podes!$A$1:$AL$310,31,FALSE)</f>
        <v>0</v>
      </c>
      <c r="AR21">
        <f>VLOOKUP($E21,Podes!$A$1:$AL$310,32,FALSE)</f>
        <v>315.16666670000001</v>
      </c>
      <c r="AS21">
        <f>VLOOKUP($E21,Podes!$A$1:$AL$310,33,FALSE)</f>
        <v>1891</v>
      </c>
      <c r="AT21">
        <f>VLOOKUP($E21,Podes!$A$1:$AL$310,34,FALSE)</f>
        <v>0</v>
      </c>
      <c r="AU21">
        <f>VLOOKUP($E21,Podes!$A$1:$AL$310,13,FALSE)</f>
        <v>0</v>
      </c>
      <c r="AV21">
        <f>VLOOKUP($E21,Podes!$A$1:$AL$310,14,FALSE)</f>
        <v>0</v>
      </c>
      <c r="AW21">
        <f>VLOOKUP($E21,Podes!$A$1:$AL$310,15,FALSE)</f>
        <v>0</v>
      </c>
      <c r="AX21">
        <f>VLOOKUP($E21,Podes!$A$1:$AL$310,16,FALSE)</f>
        <v>0</v>
      </c>
      <c r="AY21">
        <f>VLOOKUP($E21,Podes!$A$1:$AL$310,17,FALSE)</f>
        <v>0</v>
      </c>
      <c r="AZ21">
        <f>VLOOKUP($E21,Podes!$A$1:$AL$310,18,FALSE)</f>
        <v>0</v>
      </c>
      <c r="BA21">
        <f>VLOOKUP($E21,Podes!$A$1:$AL$310,19,FALSE)</f>
        <v>0</v>
      </c>
      <c r="BB21">
        <f>VLOOKUP($E21,Podes!$A$1:$AL$310,20,FALSE)</f>
        <v>0</v>
      </c>
      <c r="BC21">
        <f>VLOOKUP($E21,Podes!$A$1:$AL$310,21,FALSE)</f>
        <v>0</v>
      </c>
      <c r="BD21">
        <f>VLOOKUP($E21,Podes!$A$1:$AL$310,22,FALSE)</f>
        <v>0</v>
      </c>
      <c r="BE21">
        <f>VLOOKUP($E21,Podes!$A$1:$AL$310,23,FALSE)</f>
        <v>14</v>
      </c>
      <c r="BF21">
        <f>VLOOKUP($E21,Podes!$A$1:$AL$310,38,FALSE)</f>
        <v>200</v>
      </c>
      <c r="BG21">
        <f>VLOOKUP($E21,Podes!$A$1:$AL$310,35,FALSE)</f>
        <v>945.5</v>
      </c>
      <c r="BH21">
        <f>VLOOKUP($E21,Podes!$A$1:$AL$310,36,FALSE)</f>
        <v>1891</v>
      </c>
      <c r="BI21">
        <f>VLOOKUP($E21,Podes!$A$1:$AL$310,26,FALSE)</f>
        <v>9</v>
      </c>
      <c r="BJ21">
        <f>VLOOKUP($E21,Podes!$A$1:$AL$310,37,FALSE)</f>
        <v>210.11111109999999</v>
      </c>
      <c r="BK21">
        <f>VLOOKUP(E21,'status kesejahteraan'!$D:$P,12,FALSE)</f>
        <v>0.43757159221076747</v>
      </c>
      <c r="BL21">
        <f>VLOOKUP(E21,'status kesejahteraan'!$D:$P,13,FALSE)</f>
        <v>0.35660506502395617</v>
      </c>
      <c r="BM21">
        <f>VLOOKUP(D21,IDM_2021!$I$1:$J$39,2,FALSE)</f>
        <v>0.66300000000000003</v>
      </c>
      <c r="BN21">
        <f>VLOOKUP(E21,Irigasi!$O$2:$Q$311,3,FALSE)</f>
        <v>226</v>
      </c>
      <c r="BO21">
        <f>VLOOKUP($E21,ZonalStat!$E$1:$AC$310,25,FALSE)</f>
        <v>6401.4667457200003</v>
      </c>
      <c r="BP21" s="1">
        <f>VLOOKUP($E21,ZonalStat!$E$1:$AD$310,26,FALSE)</f>
        <v>0.69951796878700001</v>
      </c>
    </row>
    <row r="22" spans="1:68" x14ac:dyDescent="0.25">
      <c r="A22">
        <v>21</v>
      </c>
      <c r="B22" t="s">
        <v>337</v>
      </c>
      <c r="C22" t="s">
        <v>345</v>
      </c>
      <c r="D22" t="s">
        <v>23</v>
      </c>
      <c r="E22">
        <v>5302051</v>
      </c>
      <c r="F22">
        <f>VLOOKUP(E22,summary_LC!$AW$1:$AY$311,3,FALSE)</f>
        <v>40345</v>
      </c>
      <c r="G22">
        <f>VLOOKUP($E22,ZonalStat!$E$1:$AB$310,2,FALSE)</f>
        <v>107061.61754799999</v>
      </c>
      <c r="H22">
        <f>VLOOKUP($E22,ZonalStat!$E$1:$AB$310,3,FALSE)</f>
        <v>1543.13866805</v>
      </c>
      <c r="I22">
        <f>VLOOKUP($E22,ZonalStat!$E$1:$AB$310,4,FALSE)</f>
        <v>114305.608918</v>
      </c>
      <c r="J22">
        <f>VLOOKUP($E22,ZonalStat!$E$1:$AB$310,5,FALSE)</f>
        <v>7299.0261123299997</v>
      </c>
      <c r="K22">
        <f>VLOOKUP($E22,ZonalStat!$E$1:$AB$310,6,FALSE)</f>
        <v>1259.94187674</v>
      </c>
      <c r="L22">
        <f>VLOOKUP($E22,ZonalStat!$E$1:$AB$310,7,FALSE)</f>
        <v>7557.5360822100001</v>
      </c>
      <c r="M22">
        <f>VLOOKUP($E22,ZonalStat!$E$1:$AB$310,8,FALSE)</f>
        <v>2323.6022607199998</v>
      </c>
      <c r="N22">
        <f>VLOOKUP($E22,ZonalStat!$E$1:$AB$310,9,FALSE)</f>
        <v>8074.9604681299998</v>
      </c>
      <c r="O22">
        <f>VLOOKUP($E22,ZonalStat!$E$1:$AB$310,10,FALSE)</f>
        <v>7370.3733095300004</v>
      </c>
      <c r="P22">
        <f>VLOOKUP($E22,ZonalStat!$E$1:$AB$310,11,FALSE)</f>
        <v>6117.7209479700005</v>
      </c>
      <c r="Q22">
        <f>VLOOKUP($E22,summary_LC!$Z$2:$AU$311,16,FALSE)</f>
        <v>66.694490818030047</v>
      </c>
      <c r="R22">
        <f>VLOOKUP($E22,summary_LC!$Z$2:$AU$311,17,FALSE)</f>
        <v>0</v>
      </c>
      <c r="S22">
        <f>VLOOKUP($E22,summary_LC!$Z$2:$AU$311,15,FALSE)</f>
        <v>60.721572992023745</v>
      </c>
      <c r="T22">
        <f>VLOOKUP($E22,summary_LC!$Z$2:$AU$311,18,FALSE)</f>
        <v>2.2259321090706732</v>
      </c>
      <c r="U22">
        <f>VLOOKUP($E22,summary_LC!$Z$2:$AU$311,19,FALSE)</f>
        <v>0.32461509923947318</v>
      </c>
      <c r="V22">
        <f>VLOOKUP($E22,summary_LC!$Z$2:$AU$311,22,FALSE)</f>
        <v>61.266575783864177</v>
      </c>
      <c r="W22">
        <f>VLOOKUP($E22,ZonalStat!$E$1:$AB$310,12,FALSE)</f>
        <v>5619.6032249199998</v>
      </c>
      <c r="X22">
        <f>VLOOKUP($E22,summary_LC!$Z$2:$AU$311,4,FALSE)</f>
        <v>36</v>
      </c>
      <c r="Y22">
        <f>VLOOKUP($E22,summary_LC!$Z$2:$AU$311,20,FALSE)</f>
        <v>66.694490818030047</v>
      </c>
      <c r="Z22">
        <f>VLOOKUP($E22,ZonalStat!$E$1:$AB$310,13,FALSE)</f>
        <v>520.83413546099996</v>
      </c>
      <c r="AA22">
        <f>VLOOKUP($E22,ZonalStat!$E$1:$AB$310,14,FALSE)</f>
        <v>0.28058664686000001</v>
      </c>
      <c r="AB22">
        <f>VLOOKUP($E22,ZonalStat!$E$1:$AB$310,15,FALSE)</f>
        <v>7.5461643326299996E-2</v>
      </c>
      <c r="AC22">
        <f>VLOOKUP($E22,ZonalStat!$E$1:$AB$310,16,FALSE)</f>
        <v>0.72823193418099996</v>
      </c>
      <c r="AD22">
        <f>VLOOKUP($E22,Irigasi!$A$2:$C$311,3,FALSE)</f>
        <v>164</v>
      </c>
      <c r="AE22">
        <f>VLOOKUP($E22,ZonalStat!$E$1:$AB$310,17,FALSE)</f>
        <v>0.579031407783</v>
      </c>
      <c r="AF22">
        <f>VLOOKUP($E22,ZonalStat!$E$1:$AB$310,18,FALSE)</f>
        <v>-0.58264397499700005</v>
      </c>
      <c r="AG22">
        <f>VLOOKUP($E22,ZonalStat!$E$1:$AB$310,19,FALSE)</f>
        <v>4.9698115174200003E-2</v>
      </c>
      <c r="AH22">
        <f>VLOOKUP($E22,ZonalStat!$E$1:$AB$310,20,FALSE)</f>
        <v>0.92857673570199994</v>
      </c>
      <c r="AI22">
        <f>VLOOKUP($E22,ZonalStat!$E$1:$AB$310,21,FALSE)</f>
        <v>1.3519296697900001</v>
      </c>
      <c r="AJ22">
        <f>VLOOKUP($E22,ZonalStat!$E$1:$AB$310,22,FALSE)</f>
        <v>26.455164164700001</v>
      </c>
      <c r="AK22">
        <f>VLOOKUP($E22,ZonalStat!$E$1:$AB$310,23,FALSE)</f>
        <v>-11.8601447479</v>
      </c>
      <c r="AL22">
        <f>VLOOKUP($E22,ZonalStat!$E$1:$AB$310,24,FALSE)</f>
        <v>948.88892616999999</v>
      </c>
      <c r="AM22">
        <f>VLOOKUP($E22,Podes!$A$1:$AL$310,5,FALSE)</f>
        <v>2525</v>
      </c>
      <c r="AN22">
        <f>VLOOKUP($E22,Podes!$A$1:$AL$310,28,FALSE)</f>
        <v>1.7657342659999999</v>
      </c>
      <c r="AO22">
        <f>VLOOKUP($E22,Podes!$A$1:$AL$310,29,FALSE)</f>
        <v>1262.5</v>
      </c>
      <c r="AP22">
        <f>VLOOKUP($E22,Podes!$A$1:$AL$310,30,FALSE)</f>
        <v>0</v>
      </c>
      <c r="AQ22">
        <f>VLOOKUP($E22,Podes!$A$1:$AL$310,31,FALSE)</f>
        <v>0</v>
      </c>
      <c r="AR22">
        <f>VLOOKUP($E22,Podes!$A$1:$AL$310,32,FALSE)</f>
        <v>505</v>
      </c>
      <c r="AS22">
        <f>VLOOKUP($E22,Podes!$A$1:$AL$310,33,FALSE)</f>
        <v>2525</v>
      </c>
      <c r="AT22">
        <f>VLOOKUP($E22,Podes!$A$1:$AL$310,34,FALSE)</f>
        <v>0</v>
      </c>
      <c r="AU22">
        <f>VLOOKUP($E22,Podes!$A$1:$AL$310,13,FALSE)</f>
        <v>0</v>
      </c>
      <c r="AV22">
        <f>VLOOKUP($E22,Podes!$A$1:$AL$310,14,FALSE)</f>
        <v>0</v>
      </c>
      <c r="AW22">
        <f>VLOOKUP($E22,Podes!$A$1:$AL$310,15,FALSE)</f>
        <v>11</v>
      </c>
      <c r="AX22">
        <f>VLOOKUP($E22,Podes!$A$1:$AL$310,16,FALSE)</f>
        <v>0</v>
      </c>
      <c r="AY22">
        <f>VLOOKUP($E22,Podes!$A$1:$AL$310,17,FALSE)</f>
        <v>0</v>
      </c>
      <c r="AZ22">
        <f>VLOOKUP($E22,Podes!$A$1:$AL$310,18,FALSE)</f>
        <v>0</v>
      </c>
      <c r="BA22">
        <f>VLOOKUP($E22,Podes!$A$1:$AL$310,19,FALSE)</f>
        <v>0</v>
      </c>
      <c r="BB22">
        <f>VLOOKUP($E22,Podes!$A$1:$AL$310,20,FALSE)</f>
        <v>0</v>
      </c>
      <c r="BC22">
        <f>VLOOKUP($E22,Podes!$A$1:$AL$310,21,FALSE)</f>
        <v>1</v>
      </c>
      <c r="BD22">
        <f>VLOOKUP($E22,Podes!$A$1:$AL$310,22,FALSE)</f>
        <v>0</v>
      </c>
      <c r="BE22">
        <f>VLOOKUP($E22,Podes!$A$1:$AL$310,23,FALSE)</f>
        <v>16</v>
      </c>
      <c r="BF22">
        <f>VLOOKUP($E22,Podes!$A$1:$AL$310,38,FALSE)</f>
        <v>200</v>
      </c>
      <c r="BG22">
        <f>VLOOKUP($E22,Podes!$A$1:$AL$310,35,FALSE)</f>
        <v>280.55555559999999</v>
      </c>
      <c r="BH22">
        <f>VLOOKUP($E22,Podes!$A$1:$AL$310,36,FALSE)</f>
        <v>2525</v>
      </c>
      <c r="BI22">
        <f>VLOOKUP($E22,Podes!$A$1:$AL$310,26,FALSE)</f>
        <v>6</v>
      </c>
      <c r="BJ22">
        <f>VLOOKUP($E22,Podes!$A$1:$AL$310,37,FALSE)</f>
        <v>420.83333329999999</v>
      </c>
      <c r="BK22">
        <f>VLOOKUP(E22,'status kesejahteraan'!$D:$P,12,FALSE)</f>
        <v>0.32317073170731708</v>
      </c>
      <c r="BL22">
        <f>VLOOKUP(E22,'status kesejahteraan'!$D:$P,13,FALSE)</f>
        <v>0.23914851155829037</v>
      </c>
      <c r="BM22">
        <f>VLOOKUP(D22,IDM_2021!$D$1:$F$297,2,FALSE)</f>
        <v>0.56279999999999997</v>
      </c>
      <c r="BN22">
        <f>VLOOKUP(E22,Irigasi!$O$2:$Q$311,3,FALSE)</f>
        <v>238</v>
      </c>
      <c r="BO22">
        <f>VLOOKUP($E22,ZonalStat!$E$1:$AC$310,25,FALSE)</f>
        <v>9041.9412044000001</v>
      </c>
      <c r="BP22" s="1">
        <f>VLOOKUP($E22,ZonalStat!$E$1:$AD$310,26,FALSE)</f>
        <v>0.285829591888</v>
      </c>
    </row>
    <row r="23" spans="1:68" x14ac:dyDescent="0.25">
      <c r="A23">
        <v>22</v>
      </c>
      <c r="B23" t="s">
        <v>337</v>
      </c>
      <c r="C23" t="s">
        <v>345</v>
      </c>
      <c r="D23" t="s">
        <v>24</v>
      </c>
      <c r="E23">
        <v>5302052</v>
      </c>
      <c r="F23">
        <f>VLOOKUP(E23,summary_LC!$AW$1:$AY$311,3,FALSE)</f>
        <v>30069</v>
      </c>
      <c r="G23">
        <f>VLOOKUP($E23,ZonalStat!$E$1:$AB$310,2,FALSE)</f>
        <v>89387.370033600004</v>
      </c>
      <c r="H23">
        <f>VLOOKUP($E23,ZonalStat!$E$1:$AB$310,3,FALSE)</f>
        <v>1467.95312524</v>
      </c>
      <c r="I23">
        <f>VLOOKUP($E23,ZonalStat!$E$1:$AB$310,4,FALSE)</f>
        <v>98733.353936700005</v>
      </c>
      <c r="J23">
        <f>VLOOKUP($E23,ZonalStat!$E$1:$AB$310,5,FALSE)</f>
        <v>8061.5034169099999</v>
      </c>
      <c r="K23">
        <f>VLOOKUP($E23,ZonalStat!$E$1:$AB$310,6,FALSE)</f>
        <v>1071.0710488699999</v>
      </c>
      <c r="L23">
        <f>VLOOKUP($E23,ZonalStat!$E$1:$AB$310,7,FALSE)</f>
        <v>3620.72143547</v>
      </c>
      <c r="M23">
        <f>VLOOKUP($E23,ZonalStat!$E$1:$AB$310,8,FALSE)</f>
        <v>4113.9959348000002</v>
      </c>
      <c r="N23">
        <f>VLOOKUP($E23,ZonalStat!$E$1:$AB$310,9,FALSE)</f>
        <v>5589.0625498199997</v>
      </c>
      <c r="O23">
        <f>VLOOKUP($E23,ZonalStat!$E$1:$AB$310,10,FALSE)</f>
        <v>5889.1984575300003</v>
      </c>
      <c r="P23">
        <f>VLOOKUP($E23,ZonalStat!$E$1:$AB$310,11,FALSE)</f>
        <v>5999.0352439999997</v>
      </c>
      <c r="Q23">
        <f>VLOOKUP($E23,summary_LC!$Z$2:$AU$311,16,FALSE)</f>
        <v>24.169912817659061</v>
      </c>
      <c r="R23">
        <f>VLOOKUP($E23,summary_LC!$Z$2:$AU$311,17,FALSE)</f>
        <v>0</v>
      </c>
      <c r="S23">
        <f>VLOOKUP($E23,summary_LC!$Z$2:$AU$311,15,FALSE)</f>
        <v>49.666110183639404</v>
      </c>
      <c r="T23">
        <f>VLOOKUP($E23,summary_LC!$Z$2:$AU$311,18,FALSE)</f>
        <v>2.8287887219439809</v>
      </c>
      <c r="U23">
        <f>VLOOKUP($E23,summary_LC!$Z$2:$AU$311,19,FALSE)</f>
        <v>0.45446113893526247</v>
      </c>
      <c r="V23">
        <f>VLOOKUP($E23,summary_LC!$Z$2:$AU$311,22,FALSE)</f>
        <v>57.464498320529444</v>
      </c>
      <c r="W23">
        <f>VLOOKUP($E23,ZonalStat!$E$1:$AB$310,12,FALSE)</f>
        <v>4242.8266431100001</v>
      </c>
      <c r="X23">
        <f>VLOOKUP($E23,summary_LC!$Z$2:$AU$311,4,FALSE)</f>
        <v>194</v>
      </c>
      <c r="Y23">
        <f>VLOOKUP($E23,summary_LC!$Z$2:$AU$311,20,FALSE)</f>
        <v>24.169912817659061</v>
      </c>
      <c r="Z23">
        <f>VLOOKUP($E23,ZonalStat!$E$1:$AB$310,13,FALSE)</f>
        <v>709.91881659700005</v>
      </c>
      <c r="AA23">
        <f>VLOOKUP($E23,ZonalStat!$E$1:$AB$310,14,FALSE)</f>
        <v>0.137543099631</v>
      </c>
      <c r="AB23">
        <f>VLOOKUP($E23,ZonalStat!$E$1:$AB$310,15,FALSE)</f>
        <v>0.14305430842399999</v>
      </c>
      <c r="AC23">
        <f>VLOOKUP($E23,ZonalStat!$E$1:$AB$310,16,FALSE)</f>
        <v>0.80506947157999997</v>
      </c>
      <c r="AD23">
        <f>VLOOKUP($E23,Irigasi!$A$2:$C$311,3,FALSE)</f>
        <v>347</v>
      </c>
      <c r="AE23">
        <f>VLOOKUP($E23,ZonalStat!$E$1:$AB$310,17,FALSE)</f>
        <v>0.56466428898300003</v>
      </c>
      <c r="AF23">
        <f>VLOOKUP($E23,ZonalStat!$E$1:$AB$310,18,FALSE)</f>
        <v>-0.57298917614</v>
      </c>
      <c r="AG23">
        <f>VLOOKUP($E23,ZonalStat!$E$1:$AB$310,19,FALSE)</f>
        <v>6.3041361576699997E-2</v>
      </c>
      <c r="AH23">
        <f>VLOOKUP($E23,ZonalStat!$E$1:$AB$310,20,FALSE)</f>
        <v>0.90973752243299999</v>
      </c>
      <c r="AI23">
        <f>VLOOKUP($E23,ZonalStat!$E$1:$AB$310,21,FALSE)</f>
        <v>1.3466458209500001</v>
      </c>
      <c r="AJ23">
        <f>VLOOKUP($E23,ZonalStat!$E$1:$AB$310,22,FALSE)</f>
        <v>25.8100752836</v>
      </c>
      <c r="AK23">
        <f>VLOOKUP($E23,ZonalStat!$E$1:$AB$310,23,FALSE)</f>
        <v>-15.1690796491</v>
      </c>
      <c r="AL23">
        <f>VLOOKUP($E23,ZonalStat!$E$1:$AB$310,24,FALSE)</f>
        <v>964.30284582700006</v>
      </c>
      <c r="AM23">
        <f>VLOOKUP($E23,Podes!$A$1:$AL$310,5,FALSE)</f>
        <v>4552</v>
      </c>
      <c r="AN23">
        <f>VLOOKUP($E23,Podes!$A$1:$AL$310,28,FALSE)</f>
        <v>1.1419969889999999</v>
      </c>
      <c r="AO23">
        <f>VLOOKUP($E23,Podes!$A$1:$AL$310,29,FALSE)</f>
        <v>4552</v>
      </c>
      <c r="AP23">
        <f>VLOOKUP($E23,Podes!$A$1:$AL$310,30,FALSE)</f>
        <v>0</v>
      </c>
      <c r="AQ23">
        <f>VLOOKUP($E23,Podes!$A$1:$AL$310,31,FALSE)</f>
        <v>0</v>
      </c>
      <c r="AR23">
        <f>VLOOKUP($E23,Podes!$A$1:$AL$310,32,FALSE)</f>
        <v>650.2857143</v>
      </c>
      <c r="AS23">
        <f>VLOOKUP($E23,Podes!$A$1:$AL$310,33,FALSE)</f>
        <v>2276</v>
      </c>
      <c r="AT23">
        <f>VLOOKUP($E23,Podes!$A$1:$AL$310,34,FALSE)</f>
        <v>2276</v>
      </c>
      <c r="AU23">
        <f>VLOOKUP($E23,Podes!$A$1:$AL$310,13,FALSE)</f>
        <v>0</v>
      </c>
      <c r="AV23">
        <f>VLOOKUP($E23,Podes!$A$1:$AL$310,14,FALSE)</f>
        <v>0</v>
      </c>
      <c r="AW23">
        <f>VLOOKUP($E23,Podes!$A$1:$AL$310,15,FALSE)</f>
        <v>6</v>
      </c>
      <c r="AX23">
        <f>VLOOKUP($E23,Podes!$A$1:$AL$310,16,FALSE)</f>
        <v>0</v>
      </c>
      <c r="AY23">
        <f>VLOOKUP($E23,Podes!$A$1:$AL$310,17,FALSE)</f>
        <v>0</v>
      </c>
      <c r="AZ23">
        <f>VLOOKUP($E23,Podes!$A$1:$AL$310,18,FALSE)</f>
        <v>0</v>
      </c>
      <c r="BA23">
        <f>VLOOKUP($E23,Podes!$A$1:$AL$310,19,FALSE)</f>
        <v>2</v>
      </c>
      <c r="BB23">
        <f>VLOOKUP($E23,Podes!$A$1:$AL$310,20,FALSE)</f>
        <v>0</v>
      </c>
      <c r="BC23">
        <f>VLOOKUP($E23,Podes!$A$1:$AL$310,21,FALSE)</f>
        <v>2</v>
      </c>
      <c r="BD23">
        <f>VLOOKUP($E23,Podes!$A$1:$AL$310,22,FALSE)</f>
        <v>0</v>
      </c>
      <c r="BE23">
        <f>VLOOKUP($E23,Podes!$A$1:$AL$310,23,FALSE)</f>
        <v>20</v>
      </c>
      <c r="BF23">
        <f>VLOOKUP($E23,Podes!$A$1:$AL$310,38,FALSE)</f>
        <v>200</v>
      </c>
      <c r="BG23">
        <f>VLOOKUP($E23,Podes!$A$1:$AL$310,35,FALSE)</f>
        <v>650.2857143</v>
      </c>
      <c r="BH23">
        <f>VLOOKUP($E23,Podes!$A$1:$AL$310,36,FALSE)</f>
        <v>4552</v>
      </c>
      <c r="BI23">
        <f>VLOOKUP($E23,Podes!$A$1:$AL$310,26,FALSE)</f>
        <v>20</v>
      </c>
      <c r="BJ23">
        <f>VLOOKUP($E23,Podes!$A$1:$AL$310,37,FALSE)</f>
        <v>227.6</v>
      </c>
      <c r="BK23">
        <f>VLOOKUP(E23,'status kesejahteraan'!$D:$P,12,FALSE)</f>
        <v>0.32</v>
      </c>
      <c r="BL23">
        <f>VLOOKUP(E23,'status kesejahteraan'!$D:$P,13,FALSE)</f>
        <v>0.23183254344391785</v>
      </c>
      <c r="BM23">
        <f>VLOOKUP(D23,IDM_2021!$D$1:$F$297,2,FALSE)</f>
        <v>0.62639999999999996</v>
      </c>
      <c r="BN23">
        <f>VLOOKUP(E23,Irigasi!$O$2:$Q$311,3,FALSE)</f>
        <v>389</v>
      </c>
      <c r="BO23">
        <f>VLOOKUP($E23,ZonalStat!$E$1:$AC$310,25,FALSE)</f>
        <v>9102.7187267400004</v>
      </c>
      <c r="BP23" s="1">
        <f>VLOOKUP($E23,ZonalStat!$E$1:$AD$310,26,FALSE)</f>
        <v>0.64443772875299998</v>
      </c>
    </row>
    <row r="24" spans="1:68" x14ac:dyDescent="0.25">
      <c r="A24">
        <v>23</v>
      </c>
      <c r="B24" t="s">
        <v>337</v>
      </c>
      <c r="C24" t="s">
        <v>345</v>
      </c>
      <c r="D24" t="s">
        <v>25</v>
      </c>
      <c r="E24">
        <v>5302060</v>
      </c>
      <c r="F24">
        <f>VLOOKUP(E24,summary_LC!$AW$1:$AY$311,3,FALSE)</f>
        <v>45860</v>
      </c>
      <c r="G24">
        <f>VLOOKUP($E24,ZonalStat!$E$1:$AB$310,2,FALSE)</f>
        <v>64848.1753665</v>
      </c>
      <c r="H24">
        <f>VLOOKUP($E24,ZonalStat!$E$1:$AB$310,3,FALSE)</f>
        <v>1252.56413047</v>
      </c>
      <c r="I24">
        <f>VLOOKUP($E24,ZonalStat!$E$1:$AB$310,4,FALSE)</f>
        <v>75588.898480499993</v>
      </c>
      <c r="J24">
        <f>VLOOKUP($E24,ZonalStat!$E$1:$AB$310,5,FALSE)</f>
        <v>19561.001700699999</v>
      </c>
      <c r="K24">
        <f>VLOOKUP($E24,ZonalStat!$E$1:$AB$310,6,FALSE)</f>
        <v>1749.9373903799999</v>
      </c>
      <c r="L24">
        <f>VLOOKUP($E24,ZonalStat!$E$1:$AB$310,7,FALSE)</f>
        <v>6193.5245360600002</v>
      </c>
      <c r="M24">
        <f>VLOOKUP($E24,ZonalStat!$E$1:$AB$310,8,FALSE)</f>
        <v>2590.0024758099999</v>
      </c>
      <c r="N24">
        <f>VLOOKUP($E24,ZonalStat!$E$1:$AB$310,9,FALSE)</f>
        <v>8736.0894211499999</v>
      </c>
      <c r="O24">
        <f>VLOOKUP($E24,ZonalStat!$E$1:$AB$310,10,FALSE)</f>
        <v>10820.8174215</v>
      </c>
      <c r="P24">
        <f>VLOOKUP($E24,ZonalStat!$E$1:$AB$310,11,FALSE)</f>
        <v>9071.1071817800002</v>
      </c>
      <c r="Q24">
        <f>VLOOKUP($E24,summary_LC!$Z$2:$AU$311,16,FALSE)</f>
        <v>62.993878686700057</v>
      </c>
      <c r="R24">
        <f>VLOOKUP($E24,summary_LC!$Z$2:$AU$311,17,FALSE)</f>
        <v>0</v>
      </c>
      <c r="S24">
        <f>VLOOKUP($E24,summary_LC!$Z$2:$AU$311,15,FALSE)</f>
        <v>32.823223891671304</v>
      </c>
      <c r="T24">
        <f>VLOOKUP($E24,summary_LC!$Z$2:$AU$311,18,FALSE)</f>
        <v>5.2123910220738274</v>
      </c>
      <c r="U24">
        <f>VLOOKUP($E24,summary_LC!$Z$2:$AU$311,19,FALSE)</f>
        <v>0.76052680393248007</v>
      </c>
      <c r="V24">
        <f>VLOOKUP($E24,summary_LC!$Z$2:$AU$311,22,FALSE)</f>
        <v>73.798517226341048</v>
      </c>
      <c r="W24">
        <f>VLOOKUP($E24,ZonalStat!$E$1:$AB$310,12,FALSE)</f>
        <v>9308.9798793099999</v>
      </c>
      <c r="X24">
        <f>VLOOKUP($E24,summary_LC!$Z$2:$AU$311,4,FALSE)</f>
        <v>70</v>
      </c>
      <c r="Y24">
        <f>VLOOKUP($E24,summary_LC!$Z$2:$AU$311,20,FALSE)</f>
        <v>62.993878686700057</v>
      </c>
      <c r="Z24">
        <f>VLOOKUP($E24,ZonalStat!$E$1:$AB$310,13,FALSE)</f>
        <v>1123.3163822500001</v>
      </c>
      <c r="AA24">
        <f>VLOOKUP($E24,ZonalStat!$E$1:$AB$310,14,FALSE)</f>
        <v>0.20250477020800001</v>
      </c>
      <c r="AB24">
        <f>VLOOKUP($E24,ZonalStat!$E$1:$AB$310,15,FALSE)</f>
        <v>0.122285215874</v>
      </c>
      <c r="AC24">
        <f>VLOOKUP($E24,ZonalStat!$E$1:$AB$310,16,FALSE)</f>
        <v>0.85292576969900002</v>
      </c>
      <c r="AD24">
        <f>VLOOKUP($E24,Irigasi!$A$2:$C$311,3,FALSE)</f>
        <v>224</v>
      </c>
      <c r="AE24">
        <f>VLOOKUP($E24,ZonalStat!$E$1:$AB$310,17,FALSE)</f>
        <v>0.45323512662799997</v>
      </c>
      <c r="AF24">
        <f>VLOOKUP($E24,ZonalStat!$E$1:$AB$310,18,FALSE)</f>
        <v>-0.50125890770299997</v>
      </c>
      <c r="AG24">
        <f>VLOOKUP($E24,ZonalStat!$E$1:$AB$310,19,FALSE)</f>
        <v>-4.8728856079400001E-2</v>
      </c>
      <c r="AH24">
        <f>VLOOKUP($E24,ZonalStat!$E$1:$AB$310,20,FALSE)</f>
        <v>0.86712302736199998</v>
      </c>
      <c r="AI24">
        <f>VLOOKUP($E24,ZonalStat!$E$1:$AB$310,21,FALSE)</f>
        <v>1.3972572867299999</v>
      </c>
      <c r="AJ24">
        <f>VLOOKUP($E24,ZonalStat!$E$1:$AB$310,22,FALSE)</f>
        <v>26.437693400200001</v>
      </c>
      <c r="AK24">
        <f>VLOOKUP($E24,ZonalStat!$E$1:$AB$310,23,FALSE)</f>
        <v>-24.398782117100001</v>
      </c>
      <c r="AL24">
        <f>VLOOKUP($E24,ZonalStat!$E$1:$AB$310,24,FALSE)</f>
        <v>1099.0825333800001</v>
      </c>
      <c r="AM24">
        <f>VLOOKUP($E24,Podes!$A$1:$AL$310,5,FALSE)</f>
        <v>5003</v>
      </c>
      <c r="AN24">
        <f>VLOOKUP($E24,Podes!$A$1:$AL$310,28,FALSE)</f>
        <v>1.1771764709999999</v>
      </c>
      <c r="AO24">
        <f>VLOOKUP($E24,Podes!$A$1:$AL$310,29,FALSE)</f>
        <v>1667.666667</v>
      </c>
      <c r="AP24">
        <f>VLOOKUP($E24,Podes!$A$1:$AL$310,30,FALSE)</f>
        <v>0</v>
      </c>
      <c r="AQ24">
        <f>VLOOKUP($E24,Podes!$A$1:$AL$310,31,FALSE)</f>
        <v>0</v>
      </c>
      <c r="AR24">
        <f>VLOOKUP($E24,Podes!$A$1:$AL$310,32,FALSE)</f>
        <v>1000.6</v>
      </c>
      <c r="AS24">
        <f>VLOOKUP($E24,Podes!$A$1:$AL$310,33,FALSE)</f>
        <v>2501.5</v>
      </c>
      <c r="AT24">
        <f>VLOOKUP($E24,Podes!$A$1:$AL$310,34,FALSE)</f>
        <v>0</v>
      </c>
      <c r="AU24">
        <f>VLOOKUP($E24,Podes!$A$1:$AL$310,13,FALSE)</f>
        <v>0</v>
      </c>
      <c r="AV24">
        <f>VLOOKUP($E24,Podes!$A$1:$AL$310,14,FALSE)</f>
        <v>0</v>
      </c>
      <c r="AW24">
        <f>VLOOKUP($E24,Podes!$A$1:$AL$310,15,FALSE)</f>
        <v>0</v>
      </c>
      <c r="AX24">
        <f>VLOOKUP($E24,Podes!$A$1:$AL$310,16,FALSE)</f>
        <v>0</v>
      </c>
      <c r="AY24">
        <f>VLOOKUP($E24,Podes!$A$1:$AL$310,17,FALSE)</f>
        <v>0</v>
      </c>
      <c r="AZ24">
        <f>VLOOKUP($E24,Podes!$A$1:$AL$310,18,FALSE)</f>
        <v>0</v>
      </c>
      <c r="BA24">
        <f>VLOOKUP($E24,Podes!$A$1:$AL$310,19,FALSE)</f>
        <v>0</v>
      </c>
      <c r="BB24">
        <f>VLOOKUP($E24,Podes!$A$1:$AL$310,20,FALSE)</f>
        <v>0</v>
      </c>
      <c r="BC24">
        <f>VLOOKUP($E24,Podes!$A$1:$AL$310,21,FALSE)</f>
        <v>0</v>
      </c>
      <c r="BD24">
        <f>VLOOKUP($E24,Podes!$A$1:$AL$310,22,FALSE)</f>
        <v>0</v>
      </c>
      <c r="BE24">
        <f>VLOOKUP($E24,Podes!$A$1:$AL$310,23,FALSE)</f>
        <v>13</v>
      </c>
      <c r="BF24">
        <f>VLOOKUP($E24,Podes!$A$1:$AL$310,38,FALSE)</f>
        <v>185.7142857</v>
      </c>
      <c r="BG24">
        <f>VLOOKUP($E24,Podes!$A$1:$AL$310,35,FALSE)</f>
        <v>217.52173909999999</v>
      </c>
      <c r="BH24">
        <f>VLOOKUP($E24,Podes!$A$1:$AL$310,36,FALSE)</f>
        <v>2501.5</v>
      </c>
      <c r="BI24">
        <f>VLOOKUP($E24,Podes!$A$1:$AL$310,26,FALSE)</f>
        <v>13</v>
      </c>
      <c r="BJ24">
        <f>VLOOKUP($E24,Podes!$A$1:$AL$310,37,FALSE)</f>
        <v>384.84615380000002</v>
      </c>
      <c r="BK24">
        <f>VLOOKUP(E24,'status kesejahteraan'!$D:$P,12,FALSE)</f>
        <v>0.33967247754886426</v>
      </c>
      <c r="BL24">
        <f>VLOOKUP(E24,'status kesejahteraan'!$D:$P,13,FALSE)</f>
        <v>0.25625256252562528</v>
      </c>
      <c r="BM24">
        <f>VLOOKUP(D24,IDM_2021!$D$1:$F$297,2,FALSE)</f>
        <v>0.62770000000000004</v>
      </c>
      <c r="BN24">
        <f>VLOOKUP(E24,Irigasi!$O$2:$Q$311,3,FALSE)</f>
        <v>575</v>
      </c>
      <c r="BO24">
        <f>VLOOKUP($E24,ZonalStat!$E$1:$AC$310,25,FALSE)</f>
        <v>8721.8012271799998</v>
      </c>
      <c r="BP24" s="1">
        <f>VLOOKUP($E24,ZonalStat!$E$1:$AD$310,26,FALSE)</f>
        <v>1.67339763815</v>
      </c>
    </row>
    <row r="25" spans="1:68" x14ac:dyDescent="0.25">
      <c r="A25">
        <v>24</v>
      </c>
      <c r="B25" t="s">
        <v>337</v>
      </c>
      <c r="C25" t="s">
        <v>345</v>
      </c>
      <c r="D25" t="s">
        <v>26</v>
      </c>
      <c r="E25">
        <v>5302061</v>
      </c>
      <c r="F25">
        <f>VLOOKUP(E25,summary_LC!$AW$1:$AY$311,3,FALSE)</f>
        <v>36622</v>
      </c>
      <c r="G25">
        <f>VLOOKUP($E25,ZonalStat!$E$1:$AB$310,2,FALSE)</f>
        <v>61963.3226344</v>
      </c>
      <c r="H25">
        <f>VLOOKUP($E25,ZonalStat!$E$1:$AB$310,3,FALSE)</f>
        <v>2529.4674418999998</v>
      </c>
      <c r="I25">
        <f>VLOOKUP($E25,ZonalStat!$E$1:$AB$310,4,FALSE)</f>
        <v>62453.127611099997</v>
      </c>
      <c r="J25">
        <f>VLOOKUP($E25,ZonalStat!$E$1:$AB$310,5,FALSE)</f>
        <v>21893.153131899999</v>
      </c>
      <c r="K25">
        <f>VLOOKUP($E25,ZonalStat!$E$1:$AB$310,6,FALSE)</f>
        <v>596.67760482200003</v>
      </c>
      <c r="L25">
        <f>VLOOKUP($E25,ZonalStat!$E$1:$AB$310,7,FALSE)</f>
        <v>3187.00244815</v>
      </c>
      <c r="M25">
        <f>VLOOKUP($E25,ZonalStat!$E$1:$AB$310,8,FALSE)</f>
        <v>4605.6095393599999</v>
      </c>
      <c r="N25">
        <f>VLOOKUP($E25,ZonalStat!$E$1:$AB$310,9,FALSE)</f>
        <v>7348.5466653100002</v>
      </c>
      <c r="O25">
        <f>VLOOKUP($E25,ZonalStat!$E$1:$AB$310,10,FALSE)</f>
        <v>15517.9159642</v>
      </c>
      <c r="P25">
        <f>VLOOKUP($E25,ZonalStat!$E$1:$AB$310,11,FALSE)</f>
        <v>4940.3295408000004</v>
      </c>
      <c r="Q25">
        <f>VLOOKUP($E25,summary_LC!$Z$2:$AU$311,16,FALSE)</f>
        <v>4.6373585605639027E-2</v>
      </c>
      <c r="R25">
        <f>VLOOKUP($E25,summary_LC!$Z$2:$AU$311,17,FALSE)</f>
        <v>0</v>
      </c>
      <c r="S25">
        <f>VLOOKUP($E25,summary_LC!$Z$2:$AU$311,15,FALSE)</f>
        <v>55.434984232980902</v>
      </c>
      <c r="T25">
        <f>VLOOKUP($E25,summary_LC!$Z$2:$AU$311,18,FALSE)</f>
        <v>4.674457429048414</v>
      </c>
      <c r="U25">
        <f>VLOOKUP($E25,summary_LC!$Z$2:$AU$311,19,FALSE)</f>
        <v>1.3912075681691707</v>
      </c>
      <c r="V25">
        <f>VLOOKUP($E25,summary_LC!$Z$2:$AU$311,22,FALSE)</f>
        <v>81.879744415924847</v>
      </c>
      <c r="W25">
        <f>VLOOKUP($E25,ZonalStat!$E$1:$AB$310,12,FALSE)</f>
        <v>11479.5996208</v>
      </c>
      <c r="X25">
        <f>VLOOKUP($E25,summary_LC!$Z$2:$AU$311,4,FALSE)</f>
        <v>0</v>
      </c>
      <c r="Y25">
        <f>VLOOKUP($E25,summary_LC!$Z$2:$AU$311,20,FALSE)</f>
        <v>4.6373585605639027E-2</v>
      </c>
      <c r="Z25">
        <f>VLOOKUP($E25,ZonalStat!$E$1:$AB$310,13,FALSE)</f>
        <v>2814.5107384100002</v>
      </c>
      <c r="AA25">
        <f>VLOOKUP($E25,ZonalStat!$E$1:$AB$310,14,FALSE)</f>
        <v>0</v>
      </c>
      <c r="AB25">
        <f>VLOOKUP($E25,ZonalStat!$E$1:$AB$310,15,FALSE)</f>
        <v>0.43432226530500001</v>
      </c>
      <c r="AC25">
        <f>VLOOKUP($E25,ZonalStat!$E$1:$AB$310,16,FALSE)</f>
        <v>0.92247542544600003</v>
      </c>
      <c r="AD25">
        <f>VLOOKUP($E25,Irigasi!$A$2:$C$311,3,FALSE)</f>
        <v>0</v>
      </c>
      <c r="AE25">
        <f>VLOOKUP($E25,ZonalStat!$E$1:$AB$310,17,FALSE)</f>
        <v>0.60451109590300001</v>
      </c>
      <c r="AF25">
        <f>VLOOKUP($E25,ZonalStat!$E$1:$AB$310,18,FALSE)</f>
        <v>-0.59836550484499995</v>
      </c>
      <c r="AG25">
        <f>VLOOKUP($E25,ZonalStat!$E$1:$AB$310,19,FALSE)</f>
        <v>9.3762107998799998E-2</v>
      </c>
      <c r="AH25">
        <f>VLOOKUP($E25,ZonalStat!$E$1:$AB$310,20,FALSE)</f>
        <v>0.78802940252499998</v>
      </c>
      <c r="AI25">
        <f>VLOOKUP($E25,ZonalStat!$E$1:$AB$310,21,FALSE)</f>
        <v>1.40198260826</v>
      </c>
      <c r="AJ25">
        <f>VLOOKUP($E25,ZonalStat!$E$1:$AB$310,22,FALSE)</f>
        <v>25.2405953393</v>
      </c>
      <c r="AK25">
        <f>VLOOKUP($E25,ZonalStat!$E$1:$AB$310,23,FALSE)</f>
        <v>-28.439221827400001</v>
      </c>
      <c r="AL25">
        <f>VLOOKUP($E25,ZonalStat!$E$1:$AB$310,24,FALSE)</f>
        <v>1317.2824618699999</v>
      </c>
      <c r="AM25">
        <f>VLOOKUP($E25,Podes!$A$1:$AL$310,5,FALSE)</f>
        <v>1051</v>
      </c>
      <c r="AN25">
        <f>VLOOKUP($E25,Podes!$A$1:$AL$310,28,FALSE)</f>
        <v>1.1703786190000001</v>
      </c>
      <c r="AO25">
        <f>VLOOKUP($E25,Podes!$A$1:$AL$310,29,FALSE)</f>
        <v>0</v>
      </c>
      <c r="AP25">
        <f>VLOOKUP($E25,Podes!$A$1:$AL$310,30,FALSE)</f>
        <v>0</v>
      </c>
      <c r="AQ25">
        <f>VLOOKUP($E25,Podes!$A$1:$AL$310,31,FALSE)</f>
        <v>0</v>
      </c>
      <c r="AR25">
        <f>VLOOKUP($E25,Podes!$A$1:$AL$310,32,FALSE)</f>
        <v>262.75</v>
      </c>
      <c r="AS25">
        <f>VLOOKUP($E25,Podes!$A$1:$AL$310,33,FALSE)</f>
        <v>1051</v>
      </c>
      <c r="AT25">
        <f>VLOOKUP($E25,Podes!$A$1:$AL$310,34,FALSE)</f>
        <v>0</v>
      </c>
      <c r="AU25">
        <f>VLOOKUP($E25,Podes!$A$1:$AL$310,13,FALSE)</f>
        <v>0</v>
      </c>
      <c r="AV25">
        <f>VLOOKUP($E25,Podes!$A$1:$AL$310,14,FALSE)</f>
        <v>0</v>
      </c>
      <c r="AW25">
        <f>VLOOKUP($E25,Podes!$A$1:$AL$310,15,FALSE)</f>
        <v>0</v>
      </c>
      <c r="AX25">
        <f>VLOOKUP($E25,Podes!$A$1:$AL$310,16,FALSE)</f>
        <v>0</v>
      </c>
      <c r="AY25">
        <f>VLOOKUP($E25,Podes!$A$1:$AL$310,17,FALSE)</f>
        <v>0</v>
      </c>
      <c r="AZ25">
        <f>VLOOKUP($E25,Podes!$A$1:$AL$310,18,FALSE)</f>
        <v>0</v>
      </c>
      <c r="BA25">
        <f>VLOOKUP($E25,Podes!$A$1:$AL$310,19,FALSE)</f>
        <v>3</v>
      </c>
      <c r="BB25">
        <f>VLOOKUP($E25,Podes!$A$1:$AL$310,20,FALSE)</f>
        <v>0</v>
      </c>
      <c r="BC25">
        <f>VLOOKUP($E25,Podes!$A$1:$AL$310,21,FALSE)</f>
        <v>7</v>
      </c>
      <c r="BD25">
        <f>VLOOKUP($E25,Podes!$A$1:$AL$310,22,FALSE)</f>
        <v>0</v>
      </c>
      <c r="BE25">
        <f>VLOOKUP($E25,Podes!$A$1:$AL$310,23,FALSE)</f>
        <v>12</v>
      </c>
      <c r="BF25">
        <f>VLOOKUP($E25,Podes!$A$1:$AL$310,38,FALSE)</f>
        <v>200</v>
      </c>
      <c r="BG25">
        <f>VLOOKUP($E25,Podes!$A$1:$AL$310,35,FALSE)</f>
        <v>0</v>
      </c>
      <c r="BH25">
        <f>VLOOKUP($E25,Podes!$A$1:$AL$310,36,FALSE)</f>
        <v>0</v>
      </c>
      <c r="BI25">
        <f>VLOOKUP($E25,Podes!$A$1:$AL$310,26,FALSE)</f>
        <v>1</v>
      </c>
      <c r="BJ25">
        <f>VLOOKUP($E25,Podes!$A$1:$AL$310,37,FALSE)</f>
        <v>1051</v>
      </c>
      <c r="BK25">
        <f>VLOOKUP(E25,'status kesejahteraan'!$D:$P,12,FALSE)</f>
        <v>0.32706222865412443</v>
      </c>
      <c r="BL25">
        <f>VLOOKUP(E25,'status kesejahteraan'!$D:$P,13,FALSE)</f>
        <v>0.21594250245017968</v>
      </c>
      <c r="BM25">
        <f>VLOOKUP(D25,IDM_2021!$D$1:$F$297,2,FALSE)</f>
        <v>0.53010000000000002</v>
      </c>
      <c r="BN25">
        <f>VLOOKUP(E25,Irigasi!$O$2:$Q$311,3,FALSE)</f>
        <v>0</v>
      </c>
      <c r="BO25">
        <f>VLOOKUP($E25,ZonalStat!$E$1:$AC$310,25,FALSE)</f>
        <v>15570.739496100001</v>
      </c>
      <c r="BP25" s="1">
        <f>VLOOKUP($E25,ZonalStat!$E$1:$AD$310,26,FALSE)</f>
        <v>3.3598383485299999</v>
      </c>
    </row>
    <row r="26" spans="1:68" x14ac:dyDescent="0.25">
      <c r="A26">
        <v>25</v>
      </c>
      <c r="B26" t="s">
        <v>337</v>
      </c>
      <c r="C26" t="s">
        <v>345</v>
      </c>
      <c r="D26" t="s">
        <v>27</v>
      </c>
      <c r="E26">
        <v>5302070</v>
      </c>
      <c r="F26">
        <f>VLOOKUP(E26,summary_LC!$AW$1:$AY$311,3,FALSE)</f>
        <v>22757</v>
      </c>
      <c r="G26">
        <f>VLOOKUP($E26,ZonalStat!$E$1:$AB$310,2,FALSE)</f>
        <v>45962.514183500003</v>
      </c>
      <c r="H26">
        <f>VLOOKUP($E26,ZonalStat!$E$1:$AB$310,3,FALSE)</f>
        <v>3888.53678378</v>
      </c>
      <c r="I26">
        <f>VLOOKUP($E26,ZonalStat!$E$1:$AB$310,4,FALSE)</f>
        <v>49581.630632200002</v>
      </c>
      <c r="J26">
        <f>VLOOKUP($E26,ZonalStat!$E$1:$AB$310,5,FALSE)</f>
        <v>26624.248007800001</v>
      </c>
      <c r="K26">
        <f>VLOOKUP($E26,ZonalStat!$E$1:$AB$310,6,FALSE)</f>
        <v>571.89895110099997</v>
      </c>
      <c r="L26">
        <f>VLOOKUP($E26,ZonalStat!$E$1:$AB$310,7,FALSE)</f>
        <v>6875.7219238400003</v>
      </c>
      <c r="M26">
        <f>VLOOKUP($E26,ZonalStat!$E$1:$AB$310,8,FALSE)</f>
        <v>4125.2577671999998</v>
      </c>
      <c r="N26">
        <f>VLOOKUP($E26,ZonalStat!$E$1:$AB$310,9,FALSE)</f>
        <v>7320.2010570100001</v>
      </c>
      <c r="O26">
        <f>VLOOKUP($E26,ZonalStat!$E$1:$AB$310,10,FALSE)</f>
        <v>12353.897080500001</v>
      </c>
      <c r="P26">
        <f>VLOOKUP($E26,ZonalStat!$E$1:$AB$310,11,FALSE)</f>
        <v>4333.8204616900002</v>
      </c>
      <c r="Q26">
        <f>VLOOKUP($E26,summary_LC!$Z$2:$AU$311,16,FALSE)</f>
        <v>2.105360786496012</v>
      </c>
      <c r="R26">
        <f>VLOOKUP($E26,summary_LC!$Z$2:$AU$311,17,FALSE)</f>
        <v>0</v>
      </c>
      <c r="S26">
        <f>VLOOKUP($E26,summary_LC!$Z$2:$AU$311,15,FALSE)</f>
        <v>48.182155444258953</v>
      </c>
      <c r="T26">
        <f>VLOOKUP($E26,summary_LC!$Z$2:$AU$311,18,FALSE)</f>
        <v>0</v>
      </c>
      <c r="U26">
        <f>VLOOKUP($E26,summary_LC!$Z$2:$AU$311,19,FALSE)</f>
        <v>0.24114264514932293</v>
      </c>
      <c r="V26">
        <f>VLOOKUP($E26,summary_LC!$Z$2:$AU$311,22,FALSE)</f>
        <v>71.991035725271345</v>
      </c>
      <c r="W26">
        <f>VLOOKUP($E26,ZonalStat!$E$1:$AB$310,12,FALSE)</f>
        <v>5076.9652912800002</v>
      </c>
      <c r="X26">
        <f>VLOOKUP($E26,summary_LC!$Z$2:$AU$311,4,FALSE)</f>
        <v>100</v>
      </c>
      <c r="Y26">
        <f>VLOOKUP($E26,summary_LC!$Z$2:$AU$311,20,FALSE)</f>
        <v>2.105360786496012</v>
      </c>
      <c r="Z26">
        <f>VLOOKUP($E26,ZonalStat!$E$1:$AB$310,13,FALSE)</f>
        <v>1711.5955371499999</v>
      </c>
      <c r="AA26">
        <f>VLOOKUP($E26,ZonalStat!$E$1:$AB$310,14,FALSE)</f>
        <v>1.00251089528E-2</v>
      </c>
      <c r="AB26">
        <f>VLOOKUP($E26,ZonalStat!$E$1:$AB$310,15,FALSE)</f>
        <v>0.28593399832999999</v>
      </c>
      <c r="AC26">
        <f>VLOOKUP($E26,ZonalStat!$E$1:$AB$310,16,FALSE)</f>
        <v>0.92379882486800002</v>
      </c>
      <c r="AD26">
        <f>VLOOKUP($E26,Irigasi!$A$2:$C$311,3,FALSE)</f>
        <v>0</v>
      </c>
      <c r="AE26">
        <f>VLOOKUP($E26,ZonalStat!$E$1:$AB$310,17,FALSE)</f>
        <v>0.54942192914200005</v>
      </c>
      <c r="AF26">
        <f>VLOOKUP($E26,ZonalStat!$E$1:$AB$310,18,FALSE)</f>
        <v>-0.56590561554499996</v>
      </c>
      <c r="AG26">
        <f>VLOOKUP($E26,ZonalStat!$E$1:$AB$310,19,FALSE)</f>
        <v>2.1088591988200001E-2</v>
      </c>
      <c r="AH26">
        <f>VLOOKUP($E26,ZonalStat!$E$1:$AB$310,20,FALSE)</f>
        <v>0.71885722932200002</v>
      </c>
      <c r="AI26">
        <f>VLOOKUP($E26,ZonalStat!$E$1:$AB$310,21,FALSE)</f>
        <v>1.40904405127</v>
      </c>
      <c r="AJ26">
        <f>VLOOKUP($E26,ZonalStat!$E$1:$AB$310,22,FALSE)</f>
        <v>25.097606361299999</v>
      </c>
      <c r="AK26">
        <f>VLOOKUP($E26,ZonalStat!$E$1:$AB$310,23,FALSE)</f>
        <v>-37.966609885899999</v>
      </c>
      <c r="AL26">
        <f>VLOOKUP($E26,ZonalStat!$E$1:$AB$310,24,FALSE)</f>
        <v>1494.1074019499999</v>
      </c>
      <c r="AM26">
        <f>VLOOKUP($E26,Podes!$A$1:$AL$310,5,FALSE)</f>
        <v>7950</v>
      </c>
      <c r="AN26">
        <f>VLOOKUP($E26,Podes!$A$1:$AL$310,28,FALSE)</f>
        <v>1.057040287</v>
      </c>
      <c r="AO26">
        <f>VLOOKUP($E26,Podes!$A$1:$AL$310,29,FALSE)</f>
        <v>883.33333330000005</v>
      </c>
      <c r="AP26">
        <f>VLOOKUP($E26,Podes!$A$1:$AL$310,30,FALSE)</f>
        <v>3975</v>
      </c>
      <c r="AQ26">
        <f>VLOOKUP($E26,Podes!$A$1:$AL$310,31,FALSE)</f>
        <v>3975</v>
      </c>
      <c r="AR26">
        <f>VLOOKUP($E26,Podes!$A$1:$AL$310,32,FALSE)</f>
        <v>1325</v>
      </c>
      <c r="AS26">
        <f>VLOOKUP($E26,Podes!$A$1:$AL$310,33,FALSE)</f>
        <v>1590</v>
      </c>
      <c r="AT26">
        <f>VLOOKUP($E26,Podes!$A$1:$AL$310,34,FALSE)</f>
        <v>1135.7142859999999</v>
      </c>
      <c r="AU26">
        <f>VLOOKUP($E26,Podes!$A$1:$AL$310,13,FALSE)</f>
        <v>7</v>
      </c>
      <c r="AV26">
        <f>VLOOKUP($E26,Podes!$A$1:$AL$310,14,FALSE)</f>
        <v>0</v>
      </c>
      <c r="AW26">
        <f>VLOOKUP($E26,Podes!$A$1:$AL$310,15,FALSE)</f>
        <v>4</v>
      </c>
      <c r="AX26">
        <f>VLOOKUP($E26,Podes!$A$1:$AL$310,16,FALSE)</f>
        <v>0</v>
      </c>
      <c r="AY26">
        <f>VLOOKUP($E26,Podes!$A$1:$AL$310,17,FALSE)</f>
        <v>0</v>
      </c>
      <c r="AZ26">
        <f>VLOOKUP($E26,Podes!$A$1:$AL$310,18,FALSE)</f>
        <v>0</v>
      </c>
      <c r="BA26">
        <f>VLOOKUP($E26,Podes!$A$1:$AL$310,19,FALSE)</f>
        <v>0</v>
      </c>
      <c r="BB26">
        <f>VLOOKUP($E26,Podes!$A$1:$AL$310,20,FALSE)</f>
        <v>0</v>
      </c>
      <c r="BC26">
        <f>VLOOKUP($E26,Podes!$A$1:$AL$310,21,FALSE)</f>
        <v>0</v>
      </c>
      <c r="BD26">
        <f>VLOOKUP($E26,Podes!$A$1:$AL$310,22,FALSE)</f>
        <v>0</v>
      </c>
      <c r="BE26">
        <f>VLOOKUP($E26,Podes!$A$1:$AL$310,23,FALSE)</f>
        <v>14</v>
      </c>
      <c r="BF26">
        <f>VLOOKUP($E26,Podes!$A$1:$AL$310,38,FALSE)</f>
        <v>200</v>
      </c>
      <c r="BG26">
        <f>VLOOKUP($E26,Podes!$A$1:$AL$310,35,FALSE)</f>
        <v>7950</v>
      </c>
      <c r="BH26">
        <f>VLOOKUP($E26,Podes!$A$1:$AL$310,36,FALSE)</f>
        <v>7950</v>
      </c>
      <c r="BI26">
        <f>VLOOKUP($E26,Podes!$A$1:$AL$310,26,FALSE)</f>
        <v>2</v>
      </c>
      <c r="BJ26">
        <f>VLOOKUP($E26,Podes!$A$1:$AL$310,37,FALSE)</f>
        <v>3975</v>
      </c>
      <c r="BK26">
        <f>VLOOKUP(E26,'status kesejahteraan'!$D:$P,12,FALSE)</f>
        <v>0.35372848948374763</v>
      </c>
      <c r="BL26">
        <f>VLOOKUP(E26,'status kesejahteraan'!$D:$P,13,FALSE)</f>
        <v>0.29938434476693054</v>
      </c>
      <c r="BM26">
        <f>VLOOKUP(D26,IDM_2021!$D$1:$F$297,2,FALSE)</f>
        <v>0.58930000000000005</v>
      </c>
      <c r="BN26">
        <f>VLOOKUP(E26,Irigasi!$O$2:$Q$311,3,FALSE)</f>
        <v>0</v>
      </c>
      <c r="BO26">
        <f>VLOOKUP($E26,ZonalStat!$E$1:$AC$310,25,FALSE)</f>
        <v>12878.470423500001</v>
      </c>
      <c r="BP26" s="1">
        <f>VLOOKUP($E26,ZonalStat!$E$1:$AD$310,26,FALSE)</f>
        <v>3.5894407474299999</v>
      </c>
    </row>
    <row r="27" spans="1:68" x14ac:dyDescent="0.25">
      <c r="A27">
        <v>26</v>
      </c>
      <c r="B27" t="s">
        <v>337</v>
      </c>
      <c r="C27" t="s">
        <v>345</v>
      </c>
      <c r="D27" t="s">
        <v>28</v>
      </c>
      <c r="E27">
        <v>5302071</v>
      </c>
      <c r="F27">
        <f>VLOOKUP(E27,summary_LC!$AW$1:$AY$311,3,FALSE)</f>
        <v>7916</v>
      </c>
      <c r="G27">
        <f>VLOOKUP($E27,ZonalStat!$E$1:$AB$310,2,FALSE)</f>
        <v>50869.255837700002</v>
      </c>
      <c r="H27">
        <f>VLOOKUP($E27,ZonalStat!$E$1:$AB$310,3,FALSE)</f>
        <v>551.89547310600005</v>
      </c>
      <c r="I27">
        <f>VLOOKUP($E27,ZonalStat!$E$1:$AB$310,4,FALSE)</f>
        <v>60412.858086599997</v>
      </c>
      <c r="J27">
        <f>VLOOKUP($E27,ZonalStat!$E$1:$AB$310,5,FALSE)</f>
        <v>30776.776713399999</v>
      </c>
      <c r="K27">
        <f>VLOOKUP($E27,ZonalStat!$E$1:$AB$310,6,FALSE)</f>
        <v>1861.69043717</v>
      </c>
      <c r="L27">
        <f>VLOOKUP($E27,ZonalStat!$E$1:$AB$310,7,FALSE)</f>
        <v>795.95872005299998</v>
      </c>
      <c r="M27">
        <f>VLOOKUP($E27,ZonalStat!$E$1:$AB$310,8,FALSE)</f>
        <v>9592.93930077</v>
      </c>
      <c r="N27">
        <f>VLOOKUP($E27,ZonalStat!$E$1:$AB$310,9,FALSE)</f>
        <v>6604.6918699999997</v>
      </c>
      <c r="O27">
        <f>VLOOKUP($E27,ZonalStat!$E$1:$AB$310,10,FALSE)</f>
        <v>1766.7472057800001</v>
      </c>
      <c r="P27">
        <f>VLOOKUP($E27,ZonalStat!$E$1:$AB$310,11,FALSE)</f>
        <v>1789.3311082600001</v>
      </c>
      <c r="Q27">
        <f>VLOOKUP($E27,summary_LC!$Z$2:$AU$311,16,FALSE)</f>
        <v>14.468558708959378</v>
      </c>
      <c r="R27">
        <f>VLOOKUP($E27,summary_LC!$Z$2:$AU$311,17,FALSE)</f>
        <v>0</v>
      </c>
      <c r="S27">
        <f>VLOOKUP($E27,summary_LC!$Z$2:$AU$311,15,FALSE)</f>
        <v>3.9232053422370621</v>
      </c>
      <c r="T27">
        <f>VLOOKUP($E27,summary_LC!$Z$2:$AU$311,18,FALSE)</f>
        <v>0</v>
      </c>
      <c r="U27">
        <f>VLOOKUP($E27,summary_LC!$Z$2:$AU$311,19,FALSE)</f>
        <v>0.80690038953811904</v>
      </c>
      <c r="V27">
        <f>VLOOKUP($E27,summary_LC!$Z$2:$AU$311,22,FALSE)</f>
        <v>54.19403739262254</v>
      </c>
      <c r="W27">
        <f>VLOOKUP($E27,ZonalStat!$E$1:$AB$310,12,FALSE)</f>
        <v>5681.7061688000003</v>
      </c>
      <c r="X27">
        <f>VLOOKUP($E27,summary_LC!$Z$2:$AU$311,4,FALSE)</f>
        <v>6</v>
      </c>
      <c r="Y27">
        <f>VLOOKUP($E27,summary_LC!$Z$2:$AU$311,20,FALSE)</f>
        <v>14.468558708959378</v>
      </c>
      <c r="Z27">
        <f>VLOOKUP($E27,ZonalStat!$E$1:$AB$310,13,FALSE)</f>
        <v>1080.9431393</v>
      </c>
      <c r="AA27">
        <f>VLOOKUP($E27,ZonalStat!$E$1:$AB$310,14,FALSE)</f>
        <v>0.12567716457200001</v>
      </c>
      <c r="AB27">
        <f>VLOOKUP($E27,ZonalStat!$E$1:$AB$310,15,FALSE)</f>
        <v>0.15822385043000001</v>
      </c>
      <c r="AC27">
        <f>VLOOKUP($E27,ZonalStat!$E$1:$AB$310,16,FALSE)</f>
        <v>0.91266826105400001</v>
      </c>
      <c r="AD27">
        <f>VLOOKUP($E27,Irigasi!$A$2:$C$311,3,FALSE)</f>
        <v>355</v>
      </c>
      <c r="AE27">
        <f>VLOOKUP($E27,ZonalStat!$E$1:$AB$310,17,FALSE)</f>
        <v>0.54304745711500002</v>
      </c>
      <c r="AF27">
        <f>VLOOKUP($E27,ZonalStat!$E$1:$AB$310,18,FALSE)</f>
        <v>-0.55556309039100005</v>
      </c>
      <c r="AG27">
        <f>VLOOKUP($E27,ZonalStat!$E$1:$AB$310,19,FALSE)</f>
        <v>8.6087269330499996E-2</v>
      </c>
      <c r="AH27">
        <f>VLOOKUP($E27,ZonalStat!$E$1:$AB$310,20,FALSE)</f>
        <v>0.890487375842</v>
      </c>
      <c r="AI27">
        <f>VLOOKUP($E27,ZonalStat!$E$1:$AB$310,21,FALSE)</f>
        <v>1.4025432708100001</v>
      </c>
      <c r="AJ27">
        <f>VLOOKUP($E27,ZonalStat!$E$1:$AB$310,22,FALSE)</f>
        <v>26.727449549599999</v>
      </c>
      <c r="AK27">
        <f>VLOOKUP($E27,ZonalStat!$E$1:$AB$310,23,FALSE)</f>
        <v>-23.175765027400001</v>
      </c>
      <c r="AL27">
        <f>VLOOKUP($E27,ZonalStat!$E$1:$AB$310,24,FALSE)</f>
        <v>1033.2502380000001</v>
      </c>
      <c r="AM27">
        <f>VLOOKUP($E27,Podes!$A$1:$AL$310,5,FALSE)</f>
        <v>7365</v>
      </c>
      <c r="AN27">
        <f>VLOOKUP($E27,Podes!$A$1:$AL$310,28,FALSE)</f>
        <v>1.0427580350000001</v>
      </c>
      <c r="AO27">
        <f>VLOOKUP($E27,Podes!$A$1:$AL$310,29,FALSE)</f>
        <v>2455</v>
      </c>
      <c r="AP27">
        <f>VLOOKUP($E27,Podes!$A$1:$AL$310,30,FALSE)</f>
        <v>3682.5</v>
      </c>
      <c r="AQ27">
        <f>VLOOKUP($E27,Podes!$A$1:$AL$310,31,FALSE)</f>
        <v>7365</v>
      </c>
      <c r="AR27">
        <f>VLOOKUP($E27,Podes!$A$1:$AL$310,32,FALSE)</f>
        <v>1227.5</v>
      </c>
      <c r="AS27">
        <f>VLOOKUP($E27,Podes!$A$1:$AL$310,33,FALSE)</f>
        <v>0</v>
      </c>
      <c r="AT27">
        <f>VLOOKUP($E27,Podes!$A$1:$AL$310,34,FALSE)</f>
        <v>3682.5</v>
      </c>
      <c r="AU27">
        <f>VLOOKUP($E27,Podes!$A$1:$AL$310,13,FALSE)</f>
        <v>0</v>
      </c>
      <c r="AV27">
        <f>VLOOKUP($E27,Podes!$A$1:$AL$310,14,FALSE)</f>
        <v>0</v>
      </c>
      <c r="AW27">
        <f>VLOOKUP($E27,Podes!$A$1:$AL$310,15,FALSE)</f>
        <v>23</v>
      </c>
      <c r="AX27">
        <f>VLOOKUP($E27,Podes!$A$1:$AL$310,16,FALSE)</f>
        <v>0</v>
      </c>
      <c r="AY27">
        <f>VLOOKUP($E27,Podes!$A$1:$AL$310,17,FALSE)</f>
        <v>0</v>
      </c>
      <c r="AZ27">
        <f>VLOOKUP($E27,Podes!$A$1:$AL$310,18,FALSE)</f>
        <v>0</v>
      </c>
      <c r="BA27">
        <f>VLOOKUP($E27,Podes!$A$1:$AL$310,19,FALSE)</f>
        <v>0</v>
      </c>
      <c r="BB27">
        <f>VLOOKUP($E27,Podes!$A$1:$AL$310,20,FALSE)</f>
        <v>0</v>
      </c>
      <c r="BC27">
        <f>VLOOKUP($E27,Podes!$A$1:$AL$310,21,FALSE)</f>
        <v>1</v>
      </c>
      <c r="BD27">
        <f>VLOOKUP($E27,Podes!$A$1:$AL$310,22,FALSE)</f>
        <v>0</v>
      </c>
      <c r="BE27">
        <f>VLOOKUP($E27,Podes!$A$1:$AL$310,23,FALSE)</f>
        <v>16</v>
      </c>
      <c r="BF27">
        <f>VLOOKUP($E27,Podes!$A$1:$AL$310,38,FALSE)</f>
        <v>200</v>
      </c>
      <c r="BG27">
        <f>VLOOKUP($E27,Podes!$A$1:$AL$310,35,FALSE)</f>
        <v>0</v>
      </c>
      <c r="BH27">
        <f>VLOOKUP($E27,Podes!$A$1:$AL$310,36,FALSE)</f>
        <v>0</v>
      </c>
      <c r="BI27">
        <f>VLOOKUP($E27,Podes!$A$1:$AL$310,26,FALSE)</f>
        <v>0</v>
      </c>
      <c r="BJ27">
        <f>VLOOKUP($E27,Podes!$A$1:$AL$310,37,FALSE)</f>
        <v>0</v>
      </c>
      <c r="BK27">
        <f>VLOOKUP(E27,'status kesejahteraan'!$D:$P,12,FALSE)</f>
        <v>0.3403741701870851</v>
      </c>
      <c r="BL27">
        <f>VLOOKUP(E27,'status kesejahteraan'!$D:$P,13,FALSE)</f>
        <v>0.28933680104031212</v>
      </c>
      <c r="BM27">
        <f>VLOOKUP(D27,IDM_2021!$D$1:$F$297,2,FALSE)</f>
        <v>0.61809999999999998</v>
      </c>
      <c r="BN27">
        <f>VLOOKUP(E27,Irigasi!$O$2:$Q$311,3,FALSE)</f>
        <v>601</v>
      </c>
      <c r="BO27">
        <f>VLOOKUP($E27,ZonalStat!$E$1:$AC$310,25,FALSE)</f>
        <v>2093.9445283199998</v>
      </c>
      <c r="BP27" s="1">
        <f>VLOOKUP($E27,ZonalStat!$E$1:$AD$310,26,FALSE)</f>
        <v>0.74879042526100004</v>
      </c>
    </row>
    <row r="28" spans="1:68" x14ac:dyDescent="0.25">
      <c r="A28">
        <v>27</v>
      </c>
      <c r="B28" t="s">
        <v>337</v>
      </c>
      <c r="C28" t="s">
        <v>345</v>
      </c>
      <c r="D28" t="s">
        <v>29</v>
      </c>
      <c r="E28">
        <v>5302080</v>
      </c>
      <c r="F28">
        <f>VLOOKUP(E28,summary_LC!$AW$1:$AY$311,3,FALSE)</f>
        <v>51245</v>
      </c>
      <c r="G28">
        <f>VLOOKUP($E28,ZonalStat!$E$1:$AB$310,2,FALSE)</f>
        <v>12604.718826</v>
      </c>
      <c r="H28">
        <f>VLOOKUP($E28,ZonalStat!$E$1:$AB$310,3,FALSE)</f>
        <v>2717.7167848200002</v>
      </c>
      <c r="I28">
        <f>VLOOKUP($E28,ZonalStat!$E$1:$AB$310,4,FALSE)</f>
        <v>30476.246990799998</v>
      </c>
      <c r="J28">
        <f>VLOOKUP($E28,ZonalStat!$E$1:$AB$310,5,FALSE)</f>
        <v>16348.0390594</v>
      </c>
      <c r="K28">
        <f>VLOOKUP($E28,ZonalStat!$E$1:$AB$310,6,FALSE)</f>
        <v>1474.34349711</v>
      </c>
      <c r="L28">
        <f>VLOOKUP($E28,ZonalStat!$E$1:$AB$310,7,FALSE)</f>
        <v>5388.54006605</v>
      </c>
      <c r="M28">
        <f>VLOOKUP($E28,ZonalStat!$E$1:$AB$310,8,FALSE)</f>
        <v>1071.4460618000001</v>
      </c>
      <c r="N28">
        <f>VLOOKUP($E28,ZonalStat!$E$1:$AB$310,9,FALSE)</f>
        <v>12045.156669</v>
      </c>
      <c r="O28">
        <f>VLOOKUP($E28,ZonalStat!$E$1:$AB$310,10,FALSE)</f>
        <v>20712.585113100002</v>
      </c>
      <c r="P28">
        <f>VLOOKUP($E28,ZonalStat!$E$1:$AB$310,11,FALSE)</f>
        <v>18276.384774599999</v>
      </c>
      <c r="Q28">
        <f>VLOOKUP($E28,summary_LC!$Z$2:$AU$311,16,FALSE)</f>
        <v>1.6787237989241328</v>
      </c>
      <c r="R28">
        <f>VLOOKUP($E28,summary_LC!$Z$2:$AU$311,17,FALSE)</f>
        <v>3.2832498608792435</v>
      </c>
      <c r="S28">
        <f>VLOOKUP($E28,summary_LC!$Z$2:$AU$311,15,FALSE)</f>
        <v>48.905583379706918</v>
      </c>
      <c r="T28">
        <f>VLOOKUP($E28,summary_LC!$Z$2:$AU$311,18,FALSE)</f>
        <v>3.774809868299017</v>
      </c>
      <c r="U28">
        <f>VLOOKUP($E28,summary_LC!$Z$2:$AU$311,19,FALSE)</f>
        <v>0</v>
      </c>
      <c r="V28">
        <f>VLOOKUP($E28,summary_LC!$Z$2:$AU$311,22,FALSE)</f>
        <v>81.541613815982046</v>
      </c>
      <c r="W28">
        <f>VLOOKUP($E28,ZonalStat!$E$1:$AB$310,12,FALSE)</f>
        <v>6645.4613471100001</v>
      </c>
      <c r="X28">
        <f>VLOOKUP($E28,summary_LC!$Z$2:$AU$311,4,FALSE)</f>
        <v>532</v>
      </c>
      <c r="Y28">
        <f>VLOOKUP($E28,summary_LC!$Z$2:$AU$311,20,FALSE)</f>
        <v>1.6787237989241328</v>
      </c>
      <c r="Z28">
        <f>VLOOKUP($E28,ZonalStat!$E$1:$AB$310,13,FALSE)</f>
        <v>1635.18134867</v>
      </c>
      <c r="AA28">
        <f>VLOOKUP($E28,ZonalStat!$E$1:$AB$310,14,FALSE)</f>
        <v>8.8440894398600006E-2</v>
      </c>
      <c r="AB28">
        <f>VLOOKUP($E28,ZonalStat!$E$1:$AB$310,15,FALSE)</f>
        <v>0.164308713045</v>
      </c>
      <c r="AC28">
        <f>VLOOKUP($E28,ZonalStat!$E$1:$AB$310,16,FALSE)</f>
        <v>0.858632679028</v>
      </c>
      <c r="AD28">
        <f>VLOOKUP($E28,Irigasi!$A$2:$C$311,3,FALSE)</f>
        <v>0</v>
      </c>
      <c r="AE28">
        <f>VLOOKUP($E28,ZonalStat!$E$1:$AB$310,17,FALSE)</f>
        <v>0.46684117925899998</v>
      </c>
      <c r="AF28">
        <f>VLOOKUP($E28,ZonalStat!$E$1:$AB$310,18,FALSE)</f>
        <v>-0.50775800253000003</v>
      </c>
      <c r="AG28">
        <f>VLOOKUP($E28,ZonalStat!$E$1:$AB$310,19,FALSE)</f>
        <v>-4.3291066848700002E-2</v>
      </c>
      <c r="AH28">
        <f>VLOOKUP($E28,ZonalStat!$E$1:$AB$310,20,FALSE)</f>
        <v>0.69039490608700005</v>
      </c>
      <c r="AI28">
        <f>VLOOKUP($E28,ZonalStat!$E$1:$AB$310,21,FALSE)</f>
        <v>1.4018892951699999</v>
      </c>
      <c r="AJ28">
        <f>VLOOKUP($E28,ZonalStat!$E$1:$AB$310,22,FALSE)</f>
        <v>25.806095588400002</v>
      </c>
      <c r="AK28">
        <f>VLOOKUP($E28,ZonalStat!$E$1:$AB$310,23,FALSE)</f>
        <v>-43.791740795800003</v>
      </c>
      <c r="AL28">
        <f>VLOOKUP($E28,ZonalStat!$E$1:$AB$310,24,FALSE)</f>
        <v>1556.39874336</v>
      </c>
      <c r="AM28">
        <f>VLOOKUP($E28,Podes!$A$1:$AL$310,5,FALSE)</f>
        <v>1648</v>
      </c>
      <c r="AN28">
        <f>VLOOKUP($E28,Podes!$A$1:$AL$310,28,FALSE)</f>
        <v>1.0715214559999999</v>
      </c>
      <c r="AO28">
        <f>VLOOKUP($E28,Podes!$A$1:$AL$310,29,FALSE)</f>
        <v>1648</v>
      </c>
      <c r="AP28">
        <f>VLOOKUP($E28,Podes!$A$1:$AL$310,30,FALSE)</f>
        <v>0</v>
      </c>
      <c r="AQ28">
        <f>VLOOKUP($E28,Podes!$A$1:$AL$310,31,FALSE)</f>
        <v>0</v>
      </c>
      <c r="AR28">
        <f>VLOOKUP($E28,Podes!$A$1:$AL$310,32,FALSE)</f>
        <v>549.33333330000005</v>
      </c>
      <c r="AS28">
        <f>VLOOKUP($E28,Podes!$A$1:$AL$310,33,FALSE)</f>
        <v>824</v>
      </c>
      <c r="AT28">
        <f>VLOOKUP($E28,Podes!$A$1:$AL$310,34,FALSE)</f>
        <v>0</v>
      </c>
      <c r="AU28">
        <f>VLOOKUP($E28,Podes!$A$1:$AL$310,13,FALSE)</f>
        <v>1</v>
      </c>
      <c r="AV28">
        <f>VLOOKUP($E28,Podes!$A$1:$AL$310,14,FALSE)</f>
        <v>0</v>
      </c>
      <c r="AW28">
        <f>VLOOKUP($E28,Podes!$A$1:$AL$310,15,FALSE)</f>
        <v>5</v>
      </c>
      <c r="AX28">
        <f>VLOOKUP($E28,Podes!$A$1:$AL$310,16,FALSE)</f>
        <v>0</v>
      </c>
      <c r="AY28">
        <f>VLOOKUP($E28,Podes!$A$1:$AL$310,17,FALSE)</f>
        <v>0</v>
      </c>
      <c r="AZ28">
        <f>VLOOKUP($E28,Podes!$A$1:$AL$310,18,FALSE)</f>
        <v>0</v>
      </c>
      <c r="BA28">
        <f>VLOOKUP($E28,Podes!$A$1:$AL$310,19,FALSE)</f>
        <v>3</v>
      </c>
      <c r="BB28">
        <f>VLOOKUP($E28,Podes!$A$1:$AL$310,20,FALSE)</f>
        <v>0</v>
      </c>
      <c r="BC28">
        <f>VLOOKUP($E28,Podes!$A$1:$AL$310,21,FALSE)</f>
        <v>0</v>
      </c>
      <c r="BD28">
        <f>VLOOKUP($E28,Podes!$A$1:$AL$310,22,FALSE)</f>
        <v>0</v>
      </c>
      <c r="BE28">
        <f>VLOOKUP($E28,Podes!$A$1:$AL$310,23,FALSE)</f>
        <v>14</v>
      </c>
      <c r="BF28">
        <f>VLOOKUP($E28,Podes!$A$1:$AL$310,38,FALSE)</f>
        <v>200</v>
      </c>
      <c r="BG28">
        <f>VLOOKUP($E28,Podes!$A$1:$AL$310,35,FALSE)</f>
        <v>164.8</v>
      </c>
      <c r="BH28">
        <f>VLOOKUP($E28,Podes!$A$1:$AL$310,36,FALSE)</f>
        <v>824</v>
      </c>
      <c r="BI28">
        <f>VLOOKUP($E28,Podes!$A$1:$AL$310,26,FALSE)</f>
        <v>0</v>
      </c>
      <c r="BJ28">
        <f>VLOOKUP($E28,Podes!$A$1:$AL$310,37,FALSE)</f>
        <v>0</v>
      </c>
      <c r="BK28">
        <f>VLOOKUP(E28,'status kesejahteraan'!$D:$P,12,FALSE)</f>
        <v>0.27534685165421557</v>
      </c>
      <c r="BL28">
        <f>VLOOKUP(E28,'status kesejahteraan'!$D:$P,13,FALSE)</f>
        <v>0.18273092369477911</v>
      </c>
      <c r="BM28">
        <f>VLOOKUP(D28,IDM_2021!$D$1:$F$297,2,FALSE)</f>
        <v>0.60489999999999999</v>
      </c>
      <c r="BN28">
        <f>VLOOKUP(E28,Irigasi!$O$2:$Q$311,3,FALSE)</f>
        <v>0</v>
      </c>
      <c r="BO28">
        <f>VLOOKUP($E28,ZonalStat!$E$1:$AC$310,25,FALSE)</f>
        <v>39239.866782999998</v>
      </c>
      <c r="BP28" s="1">
        <f>VLOOKUP($E28,ZonalStat!$E$1:$AD$310,26,FALSE)</f>
        <v>3.95297843102</v>
      </c>
    </row>
    <row r="29" spans="1:68" x14ac:dyDescent="0.25">
      <c r="A29">
        <v>28</v>
      </c>
      <c r="B29" t="s">
        <v>337</v>
      </c>
      <c r="C29" t="s">
        <v>345</v>
      </c>
      <c r="D29" t="s">
        <v>30</v>
      </c>
      <c r="E29">
        <v>5302081</v>
      </c>
      <c r="F29">
        <f>VLOOKUP(E29,summary_LC!$AW$1:$AY$311,3,FALSE)</f>
        <v>32122</v>
      </c>
      <c r="G29">
        <f>VLOOKUP($E29,ZonalStat!$E$1:$AB$310,2,FALSE)</f>
        <v>32482.8795689</v>
      </c>
      <c r="H29">
        <f>VLOOKUP($E29,ZonalStat!$E$1:$AB$310,3,FALSE)</f>
        <v>2272.5634861499998</v>
      </c>
      <c r="I29">
        <f>VLOOKUP($E29,ZonalStat!$E$1:$AB$310,4,FALSE)</f>
        <v>47339.968708200002</v>
      </c>
      <c r="J29">
        <f>VLOOKUP($E29,ZonalStat!$E$1:$AB$310,5,FALSE)</f>
        <v>23581.656749000002</v>
      </c>
      <c r="K29">
        <f>VLOOKUP($E29,ZonalStat!$E$1:$AB$310,6,FALSE)</f>
        <v>1135.5966462199999</v>
      </c>
      <c r="L29">
        <f>VLOOKUP($E29,ZonalStat!$E$1:$AB$310,7,FALSE)</f>
        <v>6395.6785841299998</v>
      </c>
      <c r="M29">
        <f>VLOOKUP($E29,ZonalStat!$E$1:$AB$310,8,FALSE)</f>
        <v>1278.94540792</v>
      </c>
      <c r="N29">
        <f>VLOOKUP($E29,ZonalStat!$E$1:$AB$310,9,FALSE)</f>
        <v>7611.49549071</v>
      </c>
      <c r="O29">
        <f>VLOOKUP($E29,ZonalStat!$E$1:$AB$310,10,FALSE)</f>
        <v>16767.6566441</v>
      </c>
      <c r="P29">
        <f>VLOOKUP($E29,ZonalStat!$E$1:$AB$310,11,FALSE)</f>
        <v>11287.7056625</v>
      </c>
      <c r="Q29">
        <f>VLOOKUP($E29,summary_LC!$Z$2:$AU$311,16,FALSE)</f>
        <v>10.758671860508255</v>
      </c>
      <c r="R29">
        <f>VLOOKUP($E29,summary_LC!$Z$2:$AU$311,17,FALSE)</f>
        <v>0</v>
      </c>
      <c r="S29">
        <f>VLOOKUP($E29,summary_LC!$Z$2:$AU$311,15,FALSE)</f>
        <v>18.818401038768318</v>
      </c>
      <c r="T29">
        <f>VLOOKUP($E29,summary_LC!$Z$2:$AU$311,18,FALSE)</f>
        <v>1.5117788907438323</v>
      </c>
      <c r="U29">
        <f>VLOOKUP($E29,summary_LC!$Z$2:$AU$311,19,FALSE)</f>
        <v>0</v>
      </c>
      <c r="V29">
        <f>VLOOKUP($E29,summary_LC!$Z$2:$AU$311,22,FALSE)</f>
        <v>88.104725733142402</v>
      </c>
      <c r="W29">
        <f>VLOOKUP($E29,ZonalStat!$E$1:$AB$310,12,FALSE)</f>
        <v>15689.118980200001</v>
      </c>
      <c r="X29">
        <f>VLOOKUP($E29,summary_LC!$Z$2:$AU$311,4,FALSE)</f>
        <v>0</v>
      </c>
      <c r="Y29">
        <f>VLOOKUP($E29,summary_LC!$Z$2:$AU$311,20,FALSE)</f>
        <v>10.758671860508255</v>
      </c>
      <c r="Z29">
        <f>VLOOKUP($E29,ZonalStat!$E$1:$AB$310,13,FALSE)</f>
        <v>1728.3770449199999</v>
      </c>
      <c r="AA29">
        <f>VLOOKUP($E29,ZonalStat!$E$1:$AB$310,14,FALSE)</f>
        <v>5.2740856802699999E-2</v>
      </c>
      <c r="AB29">
        <f>VLOOKUP($E29,ZonalStat!$E$1:$AB$310,15,FALSE)</f>
        <v>0.137631529793</v>
      </c>
      <c r="AC29">
        <f>VLOOKUP($E29,ZonalStat!$E$1:$AB$310,16,FALSE)</f>
        <v>0.89991814660199998</v>
      </c>
      <c r="AD29">
        <f>VLOOKUP($E29,Irigasi!$A$2:$C$311,3,FALSE)</f>
        <v>0</v>
      </c>
      <c r="AE29">
        <f>VLOOKUP($E29,ZonalStat!$E$1:$AB$310,17,FALSE)</f>
        <v>0.461179681382</v>
      </c>
      <c r="AF29">
        <f>VLOOKUP($E29,ZonalStat!$E$1:$AB$310,18,FALSE)</f>
        <v>-0.50780423372200001</v>
      </c>
      <c r="AG29">
        <f>VLOOKUP($E29,ZonalStat!$E$1:$AB$310,19,FALSE)</f>
        <v>-5.01154531258E-2</v>
      </c>
      <c r="AH29">
        <f>VLOOKUP($E29,ZonalStat!$E$1:$AB$310,20,FALSE)</f>
        <v>0.73967765086799997</v>
      </c>
      <c r="AI29">
        <f>VLOOKUP($E29,ZonalStat!$E$1:$AB$310,21,FALSE)</f>
        <v>1.3806801933099999</v>
      </c>
      <c r="AJ29">
        <f>VLOOKUP($E29,ZonalStat!$E$1:$AB$310,22,FALSE)</f>
        <v>25.234522698900001</v>
      </c>
      <c r="AK29">
        <f>VLOOKUP($E29,ZonalStat!$E$1:$AB$310,23,FALSE)</f>
        <v>-39.238365149099998</v>
      </c>
      <c r="AL29">
        <f>VLOOKUP($E29,ZonalStat!$E$1:$AB$310,24,FALSE)</f>
        <v>1401.66762339</v>
      </c>
      <c r="AM29">
        <f>VLOOKUP($E29,Podes!$A$1:$AL$310,5,FALSE)</f>
        <v>2213</v>
      </c>
      <c r="AN29">
        <f>VLOOKUP($E29,Podes!$A$1:$AL$310,28,FALSE)</f>
        <v>1</v>
      </c>
      <c r="AO29">
        <f>VLOOKUP($E29,Podes!$A$1:$AL$310,29,FALSE)</f>
        <v>737.66666669999995</v>
      </c>
      <c r="AP29">
        <f>VLOOKUP($E29,Podes!$A$1:$AL$310,30,FALSE)</f>
        <v>0</v>
      </c>
      <c r="AQ29">
        <f>VLOOKUP($E29,Podes!$A$1:$AL$310,31,FALSE)</f>
        <v>0</v>
      </c>
      <c r="AR29">
        <f>VLOOKUP($E29,Podes!$A$1:$AL$310,32,FALSE)</f>
        <v>368.83333329999999</v>
      </c>
      <c r="AS29">
        <f>VLOOKUP($E29,Podes!$A$1:$AL$310,33,FALSE)</f>
        <v>737.66666669999995</v>
      </c>
      <c r="AT29">
        <f>VLOOKUP($E29,Podes!$A$1:$AL$310,34,FALSE)</f>
        <v>0</v>
      </c>
      <c r="AU29">
        <f>VLOOKUP($E29,Podes!$A$1:$AL$310,13,FALSE)</f>
        <v>0</v>
      </c>
      <c r="AV29">
        <f>VLOOKUP($E29,Podes!$A$1:$AL$310,14,FALSE)</f>
        <v>0</v>
      </c>
      <c r="AW29">
        <f>VLOOKUP($E29,Podes!$A$1:$AL$310,15,FALSE)</f>
        <v>2</v>
      </c>
      <c r="AX29">
        <f>VLOOKUP($E29,Podes!$A$1:$AL$310,16,FALSE)</f>
        <v>0</v>
      </c>
      <c r="AY29">
        <f>VLOOKUP($E29,Podes!$A$1:$AL$310,17,FALSE)</f>
        <v>0</v>
      </c>
      <c r="AZ29">
        <f>VLOOKUP($E29,Podes!$A$1:$AL$310,18,FALSE)</f>
        <v>0</v>
      </c>
      <c r="BA29">
        <f>VLOOKUP($E29,Podes!$A$1:$AL$310,19,FALSE)</f>
        <v>0</v>
      </c>
      <c r="BB29">
        <f>VLOOKUP($E29,Podes!$A$1:$AL$310,20,FALSE)</f>
        <v>0</v>
      </c>
      <c r="BC29">
        <f>VLOOKUP($E29,Podes!$A$1:$AL$310,21,FALSE)</f>
        <v>6</v>
      </c>
      <c r="BD29">
        <f>VLOOKUP($E29,Podes!$A$1:$AL$310,22,FALSE)</f>
        <v>0</v>
      </c>
      <c r="BE29">
        <f>VLOOKUP($E29,Podes!$A$1:$AL$310,23,FALSE)</f>
        <v>9</v>
      </c>
      <c r="BF29">
        <f>VLOOKUP($E29,Podes!$A$1:$AL$310,38,FALSE)</f>
        <v>180</v>
      </c>
      <c r="BG29">
        <f>VLOOKUP($E29,Podes!$A$1:$AL$310,35,FALSE)</f>
        <v>0</v>
      </c>
      <c r="BH29">
        <f>VLOOKUP($E29,Podes!$A$1:$AL$310,36,FALSE)</f>
        <v>0</v>
      </c>
      <c r="BI29">
        <f>VLOOKUP($E29,Podes!$A$1:$AL$310,26,FALSE)</f>
        <v>1</v>
      </c>
      <c r="BJ29">
        <f>VLOOKUP($E29,Podes!$A$1:$AL$310,37,FALSE)</f>
        <v>2213</v>
      </c>
      <c r="BK29">
        <f>VLOOKUP(E29,'status kesejahteraan'!$D:$P,12,FALSE)</f>
        <v>0.38976857490864797</v>
      </c>
      <c r="BL29">
        <f>VLOOKUP(E29,'status kesejahteraan'!$D:$P,13,FALSE)</f>
        <v>0.29747275678182239</v>
      </c>
      <c r="BM29">
        <f>VLOOKUP(D29,IDM_2021!$D$1:$F$297,2,FALSE)</f>
        <v>0.6673</v>
      </c>
      <c r="BN29">
        <f>VLOOKUP(E29,Irigasi!$O$2:$Q$311,3,FALSE)</f>
        <v>0</v>
      </c>
      <c r="BO29">
        <f>VLOOKUP($E29,ZonalStat!$E$1:$AC$310,25,FALSE)</f>
        <v>16387.0455712</v>
      </c>
      <c r="BP29" s="1">
        <f>VLOOKUP($E29,ZonalStat!$E$1:$AD$310,26,FALSE)</f>
        <v>3.5132025232199999</v>
      </c>
    </row>
    <row r="30" spans="1:68" x14ac:dyDescent="0.25">
      <c r="A30">
        <v>29</v>
      </c>
      <c r="B30" t="s">
        <v>337</v>
      </c>
      <c r="C30" t="s">
        <v>364</v>
      </c>
      <c r="D30" t="s">
        <v>31</v>
      </c>
      <c r="E30">
        <v>5303100</v>
      </c>
      <c r="F30">
        <f>VLOOKUP(E30,summary_LC!$AW$1:$AY$311,3,FALSE)</f>
        <v>11610</v>
      </c>
      <c r="G30">
        <f>VLOOKUP($E30,ZonalStat!$E$1:$AB$310,2,FALSE)</f>
        <v>16781.588248600001</v>
      </c>
      <c r="H30">
        <f>VLOOKUP($E30,ZonalStat!$E$1:$AB$310,3,FALSE)</f>
        <v>602.21616702899996</v>
      </c>
      <c r="I30">
        <f>VLOOKUP($E30,ZonalStat!$E$1:$AB$310,4,FALSE)</f>
        <v>34147.5644742</v>
      </c>
      <c r="J30">
        <f>VLOOKUP($E30,ZonalStat!$E$1:$AB$310,5,FALSE)</f>
        <v>48951.421231400003</v>
      </c>
      <c r="K30">
        <f>VLOOKUP($E30,ZonalStat!$E$1:$AB$310,6,FALSE)</f>
        <v>283.16437325200002</v>
      </c>
      <c r="L30">
        <f>VLOOKUP($E30,ZonalStat!$E$1:$AB$310,7,FALSE)</f>
        <v>11870.883173099999</v>
      </c>
      <c r="M30">
        <f>VLOOKUP($E30,ZonalStat!$E$1:$AB$310,8,FALSE)</f>
        <v>4442.2084146699999</v>
      </c>
      <c r="N30">
        <f>VLOOKUP($E30,ZonalStat!$E$1:$AB$310,9,FALSE)</f>
        <v>2958.0680245399999</v>
      </c>
      <c r="O30">
        <f>VLOOKUP($E30,ZonalStat!$E$1:$AB$310,10,FALSE)</f>
        <v>47893.236281999998</v>
      </c>
      <c r="P30">
        <f>VLOOKUP($E30,ZonalStat!$E$1:$AB$310,11,FALSE)</f>
        <v>2575.89469938</v>
      </c>
      <c r="Q30">
        <f>VLOOKUP($E30,summary_LC!$Z$2:$AU$311,16,FALSE)</f>
        <v>20.293081061027639</v>
      </c>
      <c r="R30">
        <f>VLOOKUP($E30,summary_LC!$Z$2:$AU$311,17,FALSE)</f>
        <v>0</v>
      </c>
      <c r="S30">
        <f>VLOOKUP($E30,summary_LC!$Z$2:$AU$311,15,FALSE)</f>
        <v>58.226674086440369</v>
      </c>
      <c r="T30">
        <f>VLOOKUP($E30,summary_LC!$Z$2:$AU$311,18,FALSE)</f>
        <v>14.644778334260804</v>
      </c>
      <c r="U30">
        <f>VLOOKUP($E30,summary_LC!$Z$2:$AU$311,19,FALSE)</f>
        <v>9.2747171211278054E-2</v>
      </c>
      <c r="V30">
        <f>VLOOKUP($E30,summary_LC!$Z$2:$AU$311,22,FALSE)</f>
        <v>0.27562446167097326</v>
      </c>
      <c r="W30">
        <f>VLOOKUP($E30,ZonalStat!$E$1:$AB$310,12,FALSE)</f>
        <v>504.09683576899999</v>
      </c>
      <c r="X30">
        <f>VLOOKUP($E30,summary_LC!$Z$2:$AU$311,4,FALSE)</f>
        <v>1540</v>
      </c>
      <c r="Y30">
        <f>VLOOKUP($E30,summary_LC!$Z$2:$AU$311,20,FALSE)</f>
        <v>20.293081061027639</v>
      </c>
      <c r="Z30">
        <f>VLOOKUP($E30,ZonalStat!$E$1:$AB$310,13,FALSE)</f>
        <v>327.863677403</v>
      </c>
      <c r="AA30">
        <f>VLOOKUP($E30,ZonalStat!$E$1:$AB$310,14,FALSE)</f>
        <v>9.7522369462499994E-2</v>
      </c>
      <c r="AB30">
        <f>VLOOKUP($E30,ZonalStat!$E$1:$AB$310,15,FALSE)</f>
        <v>5.2540913006000004E-3</v>
      </c>
      <c r="AC30">
        <f>VLOOKUP($E30,ZonalStat!$E$1:$AB$310,16,FALSE)</f>
        <v>0.61783316710900005</v>
      </c>
      <c r="AD30">
        <f>VLOOKUP($E30,Irigasi!$A$2:$C$311,3,FALSE)</f>
        <v>0</v>
      </c>
      <c r="AE30">
        <f>VLOOKUP($E30,ZonalStat!$E$1:$AB$310,17,FALSE)</f>
        <v>0.55573193697000001</v>
      </c>
      <c r="AF30">
        <f>VLOOKUP($E30,ZonalStat!$E$1:$AB$310,18,FALSE)</f>
        <v>-0.57733147859199996</v>
      </c>
      <c r="AG30">
        <f>VLOOKUP($E30,ZonalStat!$E$1:$AB$310,19,FALSE)</f>
        <v>5.8892136628899999E-2</v>
      </c>
      <c r="AH30">
        <f>VLOOKUP($E30,ZonalStat!$E$1:$AB$310,20,FALSE)</f>
        <v>0.74938673077700002</v>
      </c>
      <c r="AI30">
        <f>VLOOKUP($E30,ZonalStat!$E$1:$AB$310,21,FALSE)</f>
        <v>1.1852774750699999</v>
      </c>
      <c r="AJ30">
        <f>VLOOKUP($E30,ZonalStat!$E$1:$AB$310,22,FALSE)</f>
        <v>23.6005394624</v>
      </c>
      <c r="AK30">
        <f>VLOOKUP($E30,ZonalStat!$E$1:$AB$310,23,FALSE)</f>
        <v>-6.22763076769</v>
      </c>
      <c r="AL30">
        <f>VLOOKUP($E30,ZonalStat!$E$1:$AB$310,24,FALSE)</f>
        <v>1183.39833456</v>
      </c>
      <c r="AM30">
        <f>VLOOKUP($E30,Podes!$A$1:$AL$310,5,FALSE)</f>
        <v>1951</v>
      </c>
      <c r="AN30">
        <f>VLOOKUP($E30,Podes!$A$1:$AL$310,28,FALSE)</f>
        <v>1.011929461</v>
      </c>
      <c r="AO30">
        <f>VLOOKUP($E30,Podes!$A$1:$AL$310,29,FALSE)</f>
        <v>975.5</v>
      </c>
      <c r="AP30">
        <f>VLOOKUP($E30,Podes!$A$1:$AL$310,30,FALSE)</f>
        <v>0</v>
      </c>
      <c r="AQ30">
        <f>VLOOKUP($E30,Podes!$A$1:$AL$310,31,FALSE)</f>
        <v>0</v>
      </c>
      <c r="AR30">
        <f>VLOOKUP($E30,Podes!$A$1:$AL$310,32,FALSE)</f>
        <v>243.875</v>
      </c>
      <c r="AS30">
        <f>VLOOKUP($E30,Podes!$A$1:$AL$310,33,FALSE)</f>
        <v>0</v>
      </c>
      <c r="AT30">
        <f>VLOOKUP($E30,Podes!$A$1:$AL$310,34,FALSE)</f>
        <v>0</v>
      </c>
      <c r="AU30">
        <f>VLOOKUP($E30,Podes!$A$1:$AL$310,13,FALSE)</f>
        <v>0</v>
      </c>
      <c r="AV30">
        <f>VLOOKUP($E30,Podes!$A$1:$AL$310,14,FALSE)</f>
        <v>0</v>
      </c>
      <c r="AW30">
        <f>VLOOKUP($E30,Podes!$A$1:$AL$310,15,FALSE)</f>
        <v>0</v>
      </c>
      <c r="AX30">
        <f>VLOOKUP($E30,Podes!$A$1:$AL$310,16,FALSE)</f>
        <v>0</v>
      </c>
      <c r="AY30">
        <f>VLOOKUP($E30,Podes!$A$1:$AL$310,17,FALSE)</f>
        <v>0</v>
      </c>
      <c r="AZ30">
        <f>VLOOKUP($E30,Podes!$A$1:$AL$310,18,FALSE)</f>
        <v>0</v>
      </c>
      <c r="BA30">
        <f>VLOOKUP($E30,Podes!$A$1:$AL$310,19,FALSE)</f>
        <v>0</v>
      </c>
      <c r="BB30">
        <f>VLOOKUP($E30,Podes!$A$1:$AL$310,20,FALSE)</f>
        <v>0</v>
      </c>
      <c r="BC30">
        <f>VLOOKUP($E30,Podes!$A$1:$AL$310,21,FALSE)</f>
        <v>0</v>
      </c>
      <c r="BD30">
        <f>VLOOKUP($E30,Podes!$A$1:$AL$310,22,FALSE)</f>
        <v>0</v>
      </c>
      <c r="BE30">
        <f>VLOOKUP($E30,Podes!$A$1:$AL$310,23,FALSE)</f>
        <v>16</v>
      </c>
      <c r="BF30">
        <f>VLOOKUP($E30,Podes!$A$1:$AL$310,38,FALSE)</f>
        <v>200</v>
      </c>
      <c r="BG30">
        <f>VLOOKUP($E30,Podes!$A$1:$AL$310,35,FALSE)</f>
        <v>108.3888889</v>
      </c>
      <c r="BH30">
        <f>VLOOKUP($E30,Podes!$A$1:$AL$310,36,FALSE)</f>
        <v>0</v>
      </c>
      <c r="BI30">
        <f>VLOOKUP($E30,Podes!$A$1:$AL$310,26,FALSE)</f>
        <v>13</v>
      </c>
      <c r="BJ30">
        <f>VLOOKUP($E30,Podes!$A$1:$AL$310,37,FALSE)</f>
        <v>150.07692309999999</v>
      </c>
      <c r="BK30">
        <f>VLOOKUP(E30,'status kesejahteraan'!$D:$P,12,FALSE)</f>
        <v>0.38732394366197181</v>
      </c>
      <c r="BL30">
        <f>VLOOKUP(E30,'status kesejahteraan'!$D:$P,13,FALSE)</f>
        <v>0.30976361767728672</v>
      </c>
      <c r="BM30">
        <f>VLOOKUP(D30,IDM_2021!$D$1:$F$297,2,FALSE)</f>
        <v>0.61040000000000005</v>
      </c>
      <c r="BN30">
        <f>VLOOKUP(E30,Irigasi!$O$2:$Q$311,3,FALSE)</f>
        <v>0</v>
      </c>
      <c r="BO30">
        <f>VLOOKUP($E30,ZonalStat!$E$1:$AC$310,25,FALSE)</f>
        <v>27720.273603500002</v>
      </c>
      <c r="BP30" s="1">
        <f>VLOOKUP($E30,ZonalStat!$E$1:$AD$310,26,FALSE)</f>
        <v>3</v>
      </c>
    </row>
    <row r="31" spans="1:68" x14ac:dyDescent="0.25">
      <c r="A31">
        <v>30</v>
      </c>
      <c r="B31" t="s">
        <v>337</v>
      </c>
      <c r="C31" t="s">
        <v>364</v>
      </c>
      <c r="D31" t="s">
        <v>32</v>
      </c>
      <c r="E31">
        <v>5303101</v>
      </c>
      <c r="F31">
        <f>VLOOKUP(E31,summary_LC!$AW$1:$AY$311,3,FALSE)</f>
        <v>10894</v>
      </c>
      <c r="G31">
        <f>VLOOKUP($E31,ZonalStat!$E$1:$AB$310,2,FALSE)</f>
        <v>5274.32740982</v>
      </c>
      <c r="H31">
        <f>VLOOKUP($E31,ZonalStat!$E$1:$AB$310,3,FALSE)</f>
        <v>888.324791581</v>
      </c>
      <c r="I31">
        <f>VLOOKUP($E31,ZonalStat!$E$1:$AB$310,4,FALSE)</f>
        <v>47100.111337399998</v>
      </c>
      <c r="J31">
        <f>VLOOKUP($E31,ZonalStat!$E$1:$AB$310,5,FALSE)</f>
        <v>56611.340138899999</v>
      </c>
      <c r="K31">
        <f>VLOOKUP($E31,ZonalStat!$E$1:$AB$310,6,FALSE)</f>
        <v>209.217973417</v>
      </c>
      <c r="L31">
        <f>VLOOKUP($E31,ZonalStat!$E$1:$AB$310,7,FALSE)</f>
        <v>20261.449470700001</v>
      </c>
      <c r="M31">
        <f>VLOOKUP($E31,ZonalStat!$E$1:$AB$310,8,FALSE)</f>
        <v>13009.7908006</v>
      </c>
      <c r="N31">
        <f>VLOOKUP($E31,ZonalStat!$E$1:$AB$310,9,FALSE)</f>
        <v>3127.801821</v>
      </c>
      <c r="O31">
        <f>VLOOKUP($E31,ZonalStat!$E$1:$AB$310,10,FALSE)</f>
        <v>35657.317246600003</v>
      </c>
      <c r="P31">
        <f>VLOOKUP($E31,ZonalStat!$E$1:$AB$310,11,FALSE)</f>
        <v>1815.7772863299999</v>
      </c>
      <c r="Q31">
        <f>VLOOKUP($E31,summary_LC!$Z$2:$AU$311,16,FALSE)</f>
        <v>19.28213689482471</v>
      </c>
      <c r="R31">
        <f>VLOOKUP($E31,summary_LC!$Z$2:$AU$311,17,FALSE)</f>
        <v>0.3617139677239844</v>
      </c>
      <c r="S31">
        <f>VLOOKUP($E31,summary_LC!$Z$2:$AU$311,15,FALSE)</f>
        <v>58.857354850677055</v>
      </c>
      <c r="T31">
        <f>VLOOKUP($E31,summary_LC!$Z$2:$AU$311,18,FALSE)</f>
        <v>16.852161009089222</v>
      </c>
      <c r="U31">
        <f>VLOOKUP($E31,summary_LC!$Z$2:$AU$311,19,FALSE)</f>
        <v>0.21331849378593953</v>
      </c>
      <c r="V31">
        <f>VLOOKUP($E31,summary_LC!$Z$2:$AU$311,22,FALSE)</f>
        <v>1.0923444097668442</v>
      </c>
      <c r="W31">
        <f>VLOOKUP($E31,ZonalStat!$E$1:$AB$310,12,FALSE)</f>
        <v>565.69782407000002</v>
      </c>
      <c r="X31">
        <f>VLOOKUP($E31,summary_LC!$Z$2:$AU$311,4,FALSE)</f>
        <v>1207</v>
      </c>
      <c r="Y31">
        <f>VLOOKUP($E31,summary_LC!$Z$2:$AU$311,20,FALSE)</f>
        <v>19.28213689482471</v>
      </c>
      <c r="Z31">
        <f>VLOOKUP($E31,ZonalStat!$E$1:$AB$310,13,FALSE)</f>
        <v>247.512992191</v>
      </c>
      <c r="AA31">
        <f>VLOOKUP($E31,ZonalStat!$E$1:$AB$310,14,FALSE)</f>
        <v>0.12421532919100001</v>
      </c>
      <c r="AB31">
        <f>VLOOKUP($E31,ZonalStat!$E$1:$AB$310,15,FALSE)</f>
        <v>1.28511107031E-3</v>
      </c>
      <c r="AC31">
        <f>VLOOKUP($E31,ZonalStat!$E$1:$AB$310,16,FALSE)</f>
        <v>0.59660882256199999</v>
      </c>
      <c r="AD31">
        <f>VLOOKUP($E31,Irigasi!$A$2:$C$311,3,FALSE)</f>
        <v>0</v>
      </c>
      <c r="AE31">
        <f>VLOOKUP($E31,ZonalStat!$E$1:$AB$310,17,FALSE)</f>
        <v>0.528806755465</v>
      </c>
      <c r="AF31">
        <f>VLOOKUP($E31,ZonalStat!$E$1:$AB$310,18,FALSE)</f>
        <v>-0.57824734257900001</v>
      </c>
      <c r="AG31">
        <f>VLOOKUP($E31,ZonalStat!$E$1:$AB$310,19,FALSE)</f>
        <v>5.1274883259699998E-2</v>
      </c>
      <c r="AH31">
        <f>VLOOKUP($E31,ZonalStat!$E$1:$AB$310,20,FALSE)</f>
        <v>0.75382508424799999</v>
      </c>
      <c r="AI31">
        <f>VLOOKUP($E31,ZonalStat!$E$1:$AB$310,21,FALSE)</f>
        <v>1.28776855217</v>
      </c>
      <c r="AJ31">
        <f>VLOOKUP($E31,ZonalStat!$E$1:$AB$310,22,FALSE)</f>
        <v>25.811620562600002</v>
      </c>
      <c r="AK31">
        <f>VLOOKUP($E31,ZonalStat!$E$1:$AB$310,23,FALSE)</f>
        <v>-6.8729300375499998</v>
      </c>
      <c r="AL31">
        <f>VLOOKUP($E31,ZonalStat!$E$1:$AB$310,24,FALSE)</f>
        <v>1271.4689328500001</v>
      </c>
      <c r="AM31">
        <f>VLOOKUP($E31,Podes!$A$1:$AL$310,5,FALSE)</f>
        <v>1499</v>
      </c>
      <c r="AN31">
        <f>VLOOKUP($E31,Podes!$A$1:$AL$310,28,FALSE)</f>
        <v>1.021813224</v>
      </c>
      <c r="AO31">
        <f>VLOOKUP($E31,Podes!$A$1:$AL$310,29,FALSE)</f>
        <v>1499</v>
      </c>
      <c r="AP31">
        <f>VLOOKUP($E31,Podes!$A$1:$AL$310,30,FALSE)</f>
        <v>0</v>
      </c>
      <c r="AQ31">
        <f>VLOOKUP($E31,Podes!$A$1:$AL$310,31,FALSE)</f>
        <v>0</v>
      </c>
      <c r="AR31">
        <f>VLOOKUP($E31,Podes!$A$1:$AL$310,32,FALSE)</f>
        <v>249.83333329999999</v>
      </c>
      <c r="AS31">
        <f>VLOOKUP($E31,Podes!$A$1:$AL$310,33,FALSE)</f>
        <v>0</v>
      </c>
      <c r="AT31">
        <f>VLOOKUP($E31,Podes!$A$1:$AL$310,34,FALSE)</f>
        <v>0</v>
      </c>
      <c r="AU31">
        <f>VLOOKUP($E31,Podes!$A$1:$AL$310,13,FALSE)</f>
        <v>0</v>
      </c>
      <c r="AV31">
        <f>VLOOKUP($E31,Podes!$A$1:$AL$310,14,FALSE)</f>
        <v>0</v>
      </c>
      <c r="AW31">
        <f>VLOOKUP($E31,Podes!$A$1:$AL$310,15,FALSE)</f>
        <v>0</v>
      </c>
      <c r="AX31">
        <f>VLOOKUP($E31,Podes!$A$1:$AL$310,16,FALSE)</f>
        <v>0</v>
      </c>
      <c r="AY31">
        <f>VLOOKUP($E31,Podes!$A$1:$AL$310,17,FALSE)</f>
        <v>0</v>
      </c>
      <c r="AZ31">
        <f>VLOOKUP($E31,Podes!$A$1:$AL$310,18,FALSE)</f>
        <v>0</v>
      </c>
      <c r="BA31">
        <f>VLOOKUP($E31,Podes!$A$1:$AL$310,19,FALSE)</f>
        <v>0</v>
      </c>
      <c r="BB31">
        <f>VLOOKUP($E31,Podes!$A$1:$AL$310,20,FALSE)</f>
        <v>0</v>
      </c>
      <c r="BC31">
        <f>VLOOKUP($E31,Podes!$A$1:$AL$310,21,FALSE)</f>
        <v>5</v>
      </c>
      <c r="BD31">
        <f>VLOOKUP($E31,Podes!$A$1:$AL$310,22,FALSE)</f>
        <v>0</v>
      </c>
      <c r="BE31">
        <f>VLOOKUP($E31,Podes!$A$1:$AL$310,23,FALSE)</f>
        <v>12</v>
      </c>
      <c r="BF31">
        <f>VLOOKUP($E31,Podes!$A$1:$AL$310,38,FALSE)</f>
        <v>200</v>
      </c>
      <c r="BG31">
        <f>VLOOKUP($E31,Podes!$A$1:$AL$310,35,FALSE)</f>
        <v>214.14285709999999</v>
      </c>
      <c r="BH31">
        <f>VLOOKUP($E31,Podes!$A$1:$AL$310,36,FALSE)</f>
        <v>0</v>
      </c>
      <c r="BI31">
        <f>VLOOKUP($E31,Podes!$A$1:$AL$310,26,FALSE)</f>
        <v>10</v>
      </c>
      <c r="BJ31">
        <f>VLOOKUP($E31,Podes!$A$1:$AL$310,37,FALSE)</f>
        <v>149.9</v>
      </c>
      <c r="BK31">
        <f>VLOOKUP(E31,'status kesejahteraan'!$D:$P,12,FALSE)</f>
        <v>0.43687374749498997</v>
      </c>
      <c r="BL31">
        <f>VLOOKUP(E31,'status kesejahteraan'!$D:$P,13,FALSE)</f>
        <v>0.37819548872180453</v>
      </c>
      <c r="BM31">
        <f>VLOOKUP(D31,IDM_2021!$D$1:$F$297,2,FALSE)</f>
        <v>0.53269999999999995</v>
      </c>
      <c r="BN31">
        <f>VLOOKUP(E31,Irigasi!$O$2:$Q$311,3,FALSE)</f>
        <v>0</v>
      </c>
      <c r="BO31">
        <f>VLOOKUP($E31,ZonalStat!$E$1:$AC$310,25,FALSE)</f>
        <v>38081.0387796</v>
      </c>
      <c r="BP31" s="1">
        <f>VLOOKUP($E31,ZonalStat!$E$1:$AD$310,26,FALSE)</f>
        <v>3</v>
      </c>
    </row>
    <row r="32" spans="1:68" x14ac:dyDescent="0.25">
      <c r="A32">
        <v>31</v>
      </c>
      <c r="B32" t="s">
        <v>337</v>
      </c>
      <c r="C32" t="s">
        <v>364</v>
      </c>
      <c r="D32" t="s">
        <v>33</v>
      </c>
      <c r="E32">
        <v>5303110</v>
      </c>
      <c r="F32">
        <f>VLOOKUP(E32,summary_LC!$AW$1:$AY$311,3,FALSE)</f>
        <v>13157</v>
      </c>
      <c r="G32">
        <f>VLOOKUP($E32,ZonalStat!$E$1:$AB$310,2,FALSE)</f>
        <v>22126.4262428</v>
      </c>
      <c r="H32">
        <f>VLOOKUP($E32,ZonalStat!$E$1:$AB$310,3,FALSE)</f>
        <v>407.19867332600001</v>
      </c>
      <c r="I32">
        <f>VLOOKUP($E32,ZonalStat!$E$1:$AB$310,4,FALSE)</f>
        <v>37203.643998500003</v>
      </c>
      <c r="J32">
        <f>VLOOKUP($E32,ZonalStat!$E$1:$AB$310,5,FALSE)</f>
        <v>39025.985039300002</v>
      </c>
      <c r="K32">
        <f>VLOOKUP($E32,ZonalStat!$E$1:$AB$310,6,FALSE)</f>
        <v>1353.2124468</v>
      </c>
      <c r="L32">
        <f>VLOOKUP($E32,ZonalStat!$E$1:$AB$310,7,FALSE)</f>
        <v>4681.2111391199996</v>
      </c>
      <c r="M32">
        <f>VLOOKUP($E32,ZonalStat!$E$1:$AB$310,8,FALSE)</f>
        <v>5785.8632530499999</v>
      </c>
      <c r="N32">
        <f>VLOOKUP($E32,ZonalStat!$E$1:$AB$310,9,FALSE)</f>
        <v>5721.6478184099997</v>
      </c>
      <c r="O32">
        <f>VLOOKUP($E32,ZonalStat!$E$1:$AB$310,10,FALSE)</f>
        <v>41161.9846769</v>
      </c>
      <c r="P32">
        <f>VLOOKUP($E32,ZonalStat!$E$1:$AB$310,11,FALSE)</f>
        <v>2020.4717367999999</v>
      </c>
      <c r="Q32">
        <f>VLOOKUP($E32,summary_LC!$Z$2:$AU$311,16,FALSE)</f>
        <v>57.994806158412175</v>
      </c>
      <c r="R32">
        <f>VLOOKUP($E32,summary_LC!$Z$2:$AU$311,17,FALSE)</f>
        <v>0</v>
      </c>
      <c r="S32">
        <f>VLOOKUP($E32,summary_LC!$Z$2:$AU$311,15,FALSE)</f>
        <v>18.864774624373958</v>
      </c>
      <c r="T32">
        <f>VLOOKUP($E32,summary_LC!$Z$2:$AU$311,18,FALSE)</f>
        <v>26.822481914301616</v>
      </c>
      <c r="U32">
        <f>VLOOKUP($E32,summary_LC!$Z$2:$AU$311,19,FALSE)</f>
        <v>0.89964756074939722</v>
      </c>
      <c r="V32">
        <f>VLOOKUP($E32,summary_LC!$Z$2:$AU$311,22,FALSE)</f>
        <v>1.5125028501938131</v>
      </c>
      <c r="W32">
        <f>VLOOKUP($E32,ZonalStat!$E$1:$AB$310,12,FALSE)</f>
        <v>2031.6286194700001</v>
      </c>
      <c r="X32">
        <f>VLOOKUP($E32,summary_LC!$Z$2:$AU$311,4,FALSE)</f>
        <v>871</v>
      </c>
      <c r="Y32">
        <f>VLOOKUP($E32,summary_LC!$Z$2:$AU$311,20,FALSE)</f>
        <v>57.994806158412175</v>
      </c>
      <c r="Z32">
        <f>VLOOKUP($E32,ZonalStat!$E$1:$AB$310,13,FALSE)</f>
        <v>881.35184286599997</v>
      </c>
      <c r="AA32">
        <f>VLOOKUP($E32,ZonalStat!$E$1:$AB$310,14,FALSE)</f>
        <v>0.13091108538999999</v>
      </c>
      <c r="AB32">
        <f>VLOOKUP($E32,ZonalStat!$E$1:$AB$310,15,FALSE)</f>
        <v>4.8282283195300001E-2</v>
      </c>
      <c r="AC32">
        <f>VLOOKUP($E32,ZonalStat!$E$1:$AB$310,16,FALSE)</f>
        <v>0.59859979007300002</v>
      </c>
      <c r="AD32">
        <f>VLOOKUP($E32,Irigasi!$A$2:$C$311,3,FALSE)</f>
        <v>0</v>
      </c>
      <c r="AE32">
        <f>VLOOKUP($E32,ZonalStat!$E$1:$AB$310,17,FALSE)</f>
        <v>0.52181603324199999</v>
      </c>
      <c r="AF32">
        <f>VLOOKUP($E32,ZonalStat!$E$1:$AB$310,18,FALSE)</f>
        <v>-0.56335304101899997</v>
      </c>
      <c r="AG32">
        <f>VLOOKUP($E32,ZonalStat!$E$1:$AB$310,19,FALSE)</f>
        <v>2.65216039371E-2</v>
      </c>
      <c r="AH32">
        <f>VLOOKUP($E32,ZonalStat!$E$1:$AB$310,20,FALSE)</f>
        <v>0.74008979130100006</v>
      </c>
      <c r="AI32">
        <f>VLOOKUP($E32,ZonalStat!$E$1:$AB$310,21,FALSE)</f>
        <v>1.3244488372500001</v>
      </c>
      <c r="AJ32">
        <f>VLOOKUP($E32,ZonalStat!$E$1:$AB$310,22,FALSE)</f>
        <v>26.173430434</v>
      </c>
      <c r="AK32">
        <f>VLOOKUP($E32,ZonalStat!$E$1:$AB$310,23,FALSE)</f>
        <v>-6.8087543610200001</v>
      </c>
      <c r="AL32">
        <f>VLOOKUP($E32,ZonalStat!$E$1:$AB$310,24,FALSE)</f>
        <v>1373.2290601300001</v>
      </c>
      <c r="AM32">
        <f>VLOOKUP($E32,Podes!$A$1:$AL$310,5,FALSE)</f>
        <v>4129</v>
      </c>
      <c r="AN32">
        <f>VLOOKUP($E32,Podes!$A$1:$AL$310,28,FALSE)</f>
        <v>1.0034021870000001</v>
      </c>
      <c r="AO32">
        <f>VLOOKUP($E32,Podes!$A$1:$AL$310,29,FALSE)</f>
        <v>589.85714289999999</v>
      </c>
      <c r="AP32">
        <f>VLOOKUP($E32,Podes!$A$1:$AL$310,30,FALSE)</f>
        <v>4129</v>
      </c>
      <c r="AQ32">
        <f>VLOOKUP($E32,Podes!$A$1:$AL$310,31,FALSE)</f>
        <v>0</v>
      </c>
      <c r="AR32">
        <f>VLOOKUP($E32,Podes!$A$1:$AL$310,32,FALSE)</f>
        <v>294.92857140000001</v>
      </c>
      <c r="AS32">
        <f>VLOOKUP($E32,Podes!$A$1:$AL$310,33,FALSE)</f>
        <v>0</v>
      </c>
      <c r="AT32">
        <f>VLOOKUP($E32,Podes!$A$1:$AL$310,34,FALSE)</f>
        <v>0</v>
      </c>
      <c r="AU32">
        <f>VLOOKUP($E32,Podes!$A$1:$AL$310,13,FALSE)</f>
        <v>2</v>
      </c>
      <c r="AV32">
        <f>VLOOKUP($E32,Podes!$A$1:$AL$310,14,FALSE)</f>
        <v>0</v>
      </c>
      <c r="AW32">
        <f>VLOOKUP($E32,Podes!$A$1:$AL$310,15,FALSE)</f>
        <v>1</v>
      </c>
      <c r="AX32">
        <f>VLOOKUP($E32,Podes!$A$1:$AL$310,16,FALSE)</f>
        <v>0</v>
      </c>
      <c r="AY32">
        <f>VLOOKUP($E32,Podes!$A$1:$AL$310,17,FALSE)</f>
        <v>3</v>
      </c>
      <c r="AZ32">
        <f>VLOOKUP($E32,Podes!$A$1:$AL$310,18,FALSE)</f>
        <v>0</v>
      </c>
      <c r="BA32">
        <f>VLOOKUP($E32,Podes!$A$1:$AL$310,19,FALSE)</f>
        <v>0</v>
      </c>
      <c r="BB32">
        <f>VLOOKUP($E32,Podes!$A$1:$AL$310,20,FALSE)</f>
        <v>0</v>
      </c>
      <c r="BC32">
        <f>VLOOKUP($E32,Podes!$A$1:$AL$310,21,FALSE)</f>
        <v>3</v>
      </c>
      <c r="BD32">
        <f>VLOOKUP($E32,Podes!$A$1:$AL$310,22,FALSE)</f>
        <v>0</v>
      </c>
      <c r="BE32">
        <f>VLOOKUP($E32,Podes!$A$1:$AL$310,23,FALSE)</f>
        <v>23</v>
      </c>
      <c r="BF32">
        <f>VLOOKUP($E32,Podes!$A$1:$AL$310,38,FALSE)</f>
        <v>191.66666670000001</v>
      </c>
      <c r="BG32">
        <f>VLOOKUP($E32,Podes!$A$1:$AL$310,35,FALSE)</f>
        <v>133.1935484</v>
      </c>
      <c r="BH32">
        <f>VLOOKUP($E32,Podes!$A$1:$AL$310,36,FALSE)</f>
        <v>0</v>
      </c>
      <c r="BI32">
        <f>VLOOKUP($E32,Podes!$A$1:$AL$310,26,FALSE)</f>
        <v>28</v>
      </c>
      <c r="BJ32">
        <f>VLOOKUP($E32,Podes!$A$1:$AL$310,37,FALSE)</f>
        <v>147.4642857</v>
      </c>
      <c r="BK32">
        <f>VLOOKUP(E32,'status kesejahteraan'!$D:$P,12,FALSE)</f>
        <v>0.45008756567425567</v>
      </c>
      <c r="BL32">
        <f>VLOOKUP(E32,'status kesejahteraan'!$D:$P,13,FALSE)</f>
        <v>0.39732861280978438</v>
      </c>
      <c r="BM32">
        <f>VLOOKUP(D32,IDM_2021!$D$1:$F$297,2,FALSE)</f>
        <v>0.62470000000000003</v>
      </c>
      <c r="BN32">
        <f>VLOOKUP(E32,Irigasi!$O$2:$Q$311,3,FALSE)</f>
        <v>0</v>
      </c>
      <c r="BO32">
        <f>VLOOKUP($E32,ZonalStat!$E$1:$AC$310,25,FALSE)</f>
        <v>23369.8434739</v>
      </c>
      <c r="BP32" s="1">
        <f>VLOOKUP($E32,ZonalStat!$E$1:$AD$310,26,FALSE)</f>
        <v>3.2126279863499998</v>
      </c>
    </row>
    <row r="33" spans="1:68" x14ac:dyDescent="0.25">
      <c r="A33">
        <v>32</v>
      </c>
      <c r="B33" t="s">
        <v>337</v>
      </c>
      <c r="C33" t="s">
        <v>364</v>
      </c>
      <c r="D33" t="s">
        <v>34</v>
      </c>
      <c r="E33">
        <v>5303111</v>
      </c>
      <c r="F33">
        <f>VLOOKUP(E33,summary_LC!$AW$1:$AY$311,3,FALSE)</f>
        <v>12309</v>
      </c>
      <c r="G33">
        <f>VLOOKUP($E33,ZonalStat!$E$1:$AB$310,2,FALSE)</f>
        <v>31039.651288199999</v>
      </c>
      <c r="H33">
        <f>VLOOKUP($E33,ZonalStat!$E$1:$AB$310,3,FALSE)</f>
        <v>547.58089373600001</v>
      </c>
      <c r="I33">
        <f>VLOOKUP($E33,ZonalStat!$E$1:$AB$310,4,FALSE)</f>
        <v>34699.232150199998</v>
      </c>
      <c r="J33">
        <f>VLOOKUP($E33,ZonalStat!$E$1:$AB$310,5,FALSE)</f>
        <v>27742.6013227</v>
      </c>
      <c r="K33">
        <f>VLOOKUP($E33,ZonalStat!$E$1:$AB$310,6,FALSE)</f>
        <v>266.69532682699997</v>
      </c>
      <c r="L33">
        <f>VLOOKUP($E33,ZonalStat!$E$1:$AB$310,7,FALSE)</f>
        <v>1881.6059972800001</v>
      </c>
      <c r="M33">
        <f>VLOOKUP($E33,ZonalStat!$E$1:$AB$310,8,FALSE)</f>
        <v>14221.774149999999</v>
      </c>
      <c r="N33">
        <f>VLOOKUP($E33,ZonalStat!$E$1:$AB$310,9,FALSE)</f>
        <v>12548.655127800001</v>
      </c>
      <c r="O33">
        <f>VLOOKUP($E33,ZonalStat!$E$1:$AB$310,10,FALSE)</f>
        <v>47737.504420400001</v>
      </c>
      <c r="P33">
        <f>VLOOKUP($E33,ZonalStat!$E$1:$AB$310,11,FALSE)</f>
        <v>2310.5563168799999</v>
      </c>
      <c r="Q33">
        <f>VLOOKUP($E33,summary_LC!$Z$2:$AU$311,16,FALSE)</f>
        <v>32.136894824707845</v>
      </c>
      <c r="R33">
        <f>VLOOKUP($E33,summary_LC!$Z$2:$AU$311,17,FALSE)</f>
        <v>0</v>
      </c>
      <c r="S33">
        <f>VLOOKUP($E33,summary_LC!$Z$2:$AU$311,15,FALSE)</f>
        <v>38.963086625857912</v>
      </c>
      <c r="T33">
        <f>VLOOKUP($E33,summary_LC!$Z$2:$AU$311,18,FALSE)</f>
        <v>21.368948247078464</v>
      </c>
      <c r="U33">
        <f>VLOOKUP($E33,summary_LC!$Z$2:$AU$311,19,FALSE)</f>
        <v>0.34316453348172882</v>
      </c>
      <c r="V33">
        <f>VLOOKUP($E33,summary_LC!$Z$2:$AU$311,22,FALSE)</f>
        <v>9.2452676903079052</v>
      </c>
      <c r="W33">
        <f>VLOOKUP($E33,ZonalStat!$E$1:$AB$310,12,FALSE)</f>
        <v>3258.9946852100002</v>
      </c>
      <c r="X33">
        <f>VLOOKUP($E33,summary_LC!$Z$2:$AU$311,4,FALSE)</f>
        <v>724</v>
      </c>
      <c r="Y33">
        <f>VLOOKUP($E33,summary_LC!$Z$2:$AU$311,20,FALSE)</f>
        <v>32.136894824707845</v>
      </c>
      <c r="Z33">
        <f>VLOOKUP($E33,ZonalStat!$E$1:$AB$310,13,FALSE)</f>
        <v>1130.0012216499999</v>
      </c>
      <c r="AA33">
        <f>VLOOKUP($E33,ZonalStat!$E$1:$AB$310,14,FALSE)</f>
        <v>2.9714377515400001E-2</v>
      </c>
      <c r="AB33">
        <f>VLOOKUP($E33,ZonalStat!$E$1:$AB$310,15,FALSE)</f>
        <v>0.29236737346699998</v>
      </c>
      <c r="AC33">
        <f>VLOOKUP($E33,ZonalStat!$E$1:$AB$310,16,FALSE)</f>
        <v>0.60422275371300005</v>
      </c>
      <c r="AD33">
        <f>VLOOKUP($E33,Irigasi!$A$2:$C$311,3,FALSE)</f>
        <v>0</v>
      </c>
      <c r="AE33">
        <f>VLOOKUP($E33,ZonalStat!$E$1:$AB$310,17,FALSE)</f>
        <v>0.60255751536699997</v>
      </c>
      <c r="AF33">
        <f>VLOOKUP($E33,ZonalStat!$E$1:$AB$310,18,FALSE)</f>
        <v>-0.62496343470500004</v>
      </c>
      <c r="AG33">
        <f>VLOOKUP($E33,ZonalStat!$E$1:$AB$310,19,FALSE)</f>
        <v>0.10332004766199999</v>
      </c>
      <c r="AH33">
        <f>VLOOKUP($E33,ZonalStat!$E$1:$AB$310,20,FALSE)</f>
        <v>0.73845000632199997</v>
      </c>
      <c r="AI33">
        <f>VLOOKUP($E33,ZonalStat!$E$1:$AB$310,21,FALSE)</f>
        <v>1.34837447872</v>
      </c>
      <c r="AJ33">
        <f>VLOOKUP($E33,ZonalStat!$E$1:$AB$310,22,FALSE)</f>
        <v>25.7832143131</v>
      </c>
      <c r="AK33">
        <f>VLOOKUP($E33,ZonalStat!$E$1:$AB$310,23,FALSE)</f>
        <v>-7.3126152175600003</v>
      </c>
      <c r="AL33">
        <f>VLOOKUP($E33,ZonalStat!$E$1:$AB$310,24,FALSE)</f>
        <v>1445.4737677999999</v>
      </c>
      <c r="AM33">
        <f>VLOOKUP($E33,Podes!$A$1:$AL$310,5,FALSE)</f>
        <v>2707</v>
      </c>
      <c r="AN33">
        <f>VLOOKUP($E33,Podes!$A$1:$AL$310,28,FALSE)</f>
        <v>1.0759141489999999</v>
      </c>
      <c r="AO33">
        <f>VLOOKUP($E33,Podes!$A$1:$AL$310,29,FALSE)</f>
        <v>902.33333330000005</v>
      </c>
      <c r="AP33">
        <f>VLOOKUP($E33,Podes!$A$1:$AL$310,30,FALSE)</f>
        <v>0</v>
      </c>
      <c r="AQ33">
        <f>VLOOKUP($E33,Podes!$A$1:$AL$310,31,FALSE)</f>
        <v>0</v>
      </c>
      <c r="AR33">
        <f>VLOOKUP($E33,Podes!$A$1:$AL$310,32,FALSE)</f>
        <v>246.0909091</v>
      </c>
      <c r="AS33">
        <f>VLOOKUP($E33,Podes!$A$1:$AL$310,33,FALSE)</f>
        <v>0</v>
      </c>
      <c r="AT33">
        <f>VLOOKUP($E33,Podes!$A$1:$AL$310,34,FALSE)</f>
        <v>0</v>
      </c>
      <c r="AU33">
        <f>VLOOKUP($E33,Podes!$A$1:$AL$310,13,FALSE)</f>
        <v>0</v>
      </c>
      <c r="AV33">
        <f>VLOOKUP($E33,Podes!$A$1:$AL$310,14,FALSE)</f>
        <v>0</v>
      </c>
      <c r="AW33">
        <f>VLOOKUP($E33,Podes!$A$1:$AL$310,15,FALSE)</f>
        <v>0</v>
      </c>
      <c r="AX33">
        <f>VLOOKUP($E33,Podes!$A$1:$AL$310,16,FALSE)</f>
        <v>0</v>
      </c>
      <c r="AY33">
        <f>VLOOKUP($E33,Podes!$A$1:$AL$310,17,FALSE)</f>
        <v>0</v>
      </c>
      <c r="AZ33">
        <f>VLOOKUP($E33,Podes!$A$1:$AL$310,18,FALSE)</f>
        <v>0</v>
      </c>
      <c r="BA33">
        <f>VLOOKUP($E33,Podes!$A$1:$AL$310,19,FALSE)</f>
        <v>0</v>
      </c>
      <c r="BB33">
        <f>VLOOKUP($E33,Podes!$A$1:$AL$310,20,FALSE)</f>
        <v>0</v>
      </c>
      <c r="BC33">
        <f>VLOOKUP($E33,Podes!$A$1:$AL$310,21,FALSE)</f>
        <v>0</v>
      </c>
      <c r="BD33">
        <f>VLOOKUP($E33,Podes!$A$1:$AL$310,22,FALSE)</f>
        <v>0</v>
      </c>
      <c r="BE33">
        <f>VLOOKUP($E33,Podes!$A$1:$AL$310,23,FALSE)</f>
        <v>22</v>
      </c>
      <c r="BF33">
        <f>VLOOKUP($E33,Podes!$A$1:$AL$310,38,FALSE)</f>
        <v>200</v>
      </c>
      <c r="BG33">
        <f>VLOOKUP($E33,Podes!$A$1:$AL$310,35,FALSE)</f>
        <v>135.35</v>
      </c>
      <c r="BH33">
        <f>VLOOKUP($E33,Podes!$A$1:$AL$310,36,FALSE)</f>
        <v>0</v>
      </c>
      <c r="BI33">
        <f>VLOOKUP($E33,Podes!$A$1:$AL$310,26,FALSE)</f>
        <v>1</v>
      </c>
      <c r="BJ33">
        <f>VLOOKUP($E33,Podes!$A$1:$AL$310,37,FALSE)</f>
        <v>2707</v>
      </c>
      <c r="BK33">
        <f>VLOOKUP(E33,'status kesejahteraan'!$D:$P,12,FALSE)</f>
        <v>0.41052631578947368</v>
      </c>
      <c r="BL33">
        <f>VLOOKUP(E33,'status kesejahteraan'!$D:$P,13,FALSE)</f>
        <v>0.33755274261603374</v>
      </c>
      <c r="BM33">
        <f>VLOOKUP(D33,IDM_2021!$D$1:$F$297,2,FALSE)</f>
        <v>0.62419999999999998</v>
      </c>
      <c r="BN33">
        <f>VLOOKUP(E33,Irigasi!$O$2:$Q$311,3,FALSE)</f>
        <v>0</v>
      </c>
      <c r="BO33">
        <f>VLOOKUP($E33,ZonalStat!$E$1:$AC$310,25,FALSE)</f>
        <v>16662.313035499999</v>
      </c>
      <c r="BP33" s="1">
        <f>VLOOKUP($E33,ZonalStat!$E$1:$AD$310,26,FALSE)</f>
        <v>3.7439469320100001</v>
      </c>
    </row>
    <row r="34" spans="1:68" x14ac:dyDescent="0.25">
      <c r="A34">
        <v>33</v>
      </c>
      <c r="B34" t="s">
        <v>337</v>
      </c>
      <c r="C34" t="s">
        <v>364</v>
      </c>
      <c r="D34" t="s">
        <v>35</v>
      </c>
      <c r="E34">
        <v>5303120</v>
      </c>
      <c r="F34">
        <f>VLOOKUP(E34,summary_LC!$AW$1:$AY$311,3,FALSE)</f>
        <v>8362</v>
      </c>
      <c r="G34">
        <f>VLOOKUP($E34,ZonalStat!$E$1:$AB$310,2,FALSE)</f>
        <v>15438.907627299999</v>
      </c>
      <c r="H34">
        <f>VLOOKUP($E34,ZonalStat!$E$1:$AB$310,3,FALSE)</f>
        <v>224.58825993599999</v>
      </c>
      <c r="I34">
        <f>VLOOKUP($E34,ZonalStat!$E$1:$AB$310,4,FALSE)</f>
        <v>15435.9802863</v>
      </c>
      <c r="J34">
        <f>VLOOKUP($E34,ZonalStat!$E$1:$AB$310,5,FALSE)</f>
        <v>17188.561564200001</v>
      </c>
      <c r="K34">
        <f>VLOOKUP($E34,ZonalStat!$E$1:$AB$310,6,FALSE)</f>
        <v>1440.62945689</v>
      </c>
      <c r="L34">
        <f>VLOOKUP($E34,ZonalStat!$E$1:$AB$310,7,FALSE)</f>
        <v>1043.36832355</v>
      </c>
      <c r="M34">
        <f>VLOOKUP($E34,ZonalStat!$E$1:$AB$310,8,FALSE)</f>
        <v>13092.625204800001</v>
      </c>
      <c r="N34">
        <f>VLOOKUP($E34,ZonalStat!$E$1:$AB$310,9,FALSE)</f>
        <v>3342.0189259799999</v>
      </c>
      <c r="O34">
        <f>VLOOKUP($E34,ZonalStat!$E$1:$AB$310,10,FALSE)</f>
        <v>66867.450309499996</v>
      </c>
      <c r="P34">
        <f>VLOOKUP($E34,ZonalStat!$E$1:$AB$310,11,FALSE)</f>
        <v>1448.0431620100001</v>
      </c>
      <c r="Q34">
        <f>VLOOKUP($E34,summary_LC!$Z$2:$AU$311,16,FALSE)</f>
        <v>26.293823038397328</v>
      </c>
      <c r="R34">
        <f>VLOOKUP($E34,summary_LC!$Z$2:$AU$311,17,FALSE)</f>
        <v>0</v>
      </c>
      <c r="S34">
        <f>VLOOKUP($E34,summary_LC!$Z$2:$AU$311,15,FALSE)</f>
        <v>12.455945093674643</v>
      </c>
      <c r="T34">
        <f>VLOOKUP($E34,summary_LC!$Z$2:$AU$311,18,FALSE)</f>
        <v>0.38026340196624003</v>
      </c>
      <c r="U34">
        <f>VLOOKUP($E34,summary_LC!$Z$2:$AU$311,19,FALSE)</f>
        <v>1.7436468187720273</v>
      </c>
      <c r="V34">
        <f>VLOOKUP($E34,summary_LC!$Z$2:$AU$311,22,FALSE)</f>
        <v>14.171250896914614</v>
      </c>
      <c r="W34">
        <f>VLOOKUP($E34,ZonalStat!$E$1:$AB$310,12,FALSE)</f>
        <v>2367.5505848299999</v>
      </c>
      <c r="X34">
        <f>VLOOKUP($E34,summary_LC!$Z$2:$AU$311,4,FALSE)</f>
        <v>191</v>
      </c>
      <c r="Y34">
        <f>VLOOKUP($E34,summary_LC!$Z$2:$AU$311,20,FALSE)</f>
        <v>26.293823038397328</v>
      </c>
      <c r="Z34">
        <f>VLOOKUP($E34,ZonalStat!$E$1:$AB$310,13,FALSE)</f>
        <v>481.74310642299997</v>
      </c>
      <c r="AA34">
        <f>VLOOKUP($E34,ZonalStat!$E$1:$AB$310,14,FALSE)</f>
        <v>0.197690159664</v>
      </c>
      <c r="AB34">
        <f>VLOOKUP($E34,ZonalStat!$E$1:$AB$310,15,FALSE)</f>
        <v>2.2034202343900001E-2</v>
      </c>
      <c r="AC34">
        <f>VLOOKUP($E34,ZonalStat!$E$1:$AB$310,16,FALSE)</f>
        <v>0.61592060354599998</v>
      </c>
      <c r="AD34">
        <f>VLOOKUP($E34,Irigasi!$A$2:$C$311,3,FALSE)</f>
        <v>0</v>
      </c>
      <c r="AE34">
        <f>VLOOKUP($E34,ZonalStat!$E$1:$AB$310,17,FALSE)</f>
        <v>0.47444156829900003</v>
      </c>
      <c r="AF34">
        <f>VLOOKUP($E34,ZonalStat!$E$1:$AB$310,18,FALSE)</f>
        <v>-0.52061084576200001</v>
      </c>
      <c r="AG34">
        <f>VLOOKUP($E34,ZonalStat!$E$1:$AB$310,19,FALSE)</f>
        <v>6.3876594098599998E-2</v>
      </c>
      <c r="AH34">
        <f>VLOOKUP($E34,ZonalStat!$E$1:$AB$310,20,FALSE)</f>
        <v>0.74649095696400003</v>
      </c>
      <c r="AI34">
        <f>VLOOKUP($E34,ZonalStat!$E$1:$AB$310,21,FALSE)</f>
        <v>1.3547714963799999</v>
      </c>
      <c r="AJ34">
        <f>VLOOKUP($E34,ZonalStat!$E$1:$AB$310,22,FALSE)</f>
        <v>26.881029269100001</v>
      </c>
      <c r="AK34">
        <f>VLOOKUP($E34,ZonalStat!$E$1:$AB$310,23,FALSE)</f>
        <v>-5.6978917134399998</v>
      </c>
      <c r="AL34">
        <f>VLOOKUP($E34,ZonalStat!$E$1:$AB$310,24,FALSE)</f>
        <v>1406.8850692999999</v>
      </c>
      <c r="AM34">
        <f>VLOOKUP($E34,Podes!$A$1:$AL$310,5,FALSE)</f>
        <v>8521</v>
      </c>
      <c r="AN34">
        <f>VLOOKUP($E34,Podes!$A$1:$AL$310,28,FALSE)</f>
        <v>1.057852266</v>
      </c>
      <c r="AO34">
        <f>VLOOKUP($E34,Podes!$A$1:$AL$310,29,FALSE)</f>
        <v>774.63636359999998</v>
      </c>
      <c r="AP34">
        <f>VLOOKUP($E34,Podes!$A$1:$AL$310,30,FALSE)</f>
        <v>1704.2</v>
      </c>
      <c r="AQ34">
        <f>VLOOKUP($E34,Podes!$A$1:$AL$310,31,FALSE)</f>
        <v>0</v>
      </c>
      <c r="AR34">
        <f>VLOOKUP($E34,Podes!$A$1:$AL$310,32,FALSE)</f>
        <v>774.63636359999998</v>
      </c>
      <c r="AS34">
        <f>VLOOKUP($E34,Podes!$A$1:$AL$310,33,FALSE)</f>
        <v>0</v>
      </c>
      <c r="AT34">
        <f>VLOOKUP($E34,Podes!$A$1:$AL$310,34,FALSE)</f>
        <v>1217.2857140000001</v>
      </c>
      <c r="AU34">
        <f>VLOOKUP($E34,Podes!$A$1:$AL$310,13,FALSE)</f>
        <v>0</v>
      </c>
      <c r="AV34">
        <f>VLOOKUP($E34,Podes!$A$1:$AL$310,14,FALSE)</f>
        <v>0</v>
      </c>
      <c r="AW34">
        <f>VLOOKUP($E34,Podes!$A$1:$AL$310,15,FALSE)</f>
        <v>2</v>
      </c>
      <c r="AX34">
        <f>VLOOKUP($E34,Podes!$A$1:$AL$310,16,FALSE)</f>
        <v>0</v>
      </c>
      <c r="AY34">
        <f>VLOOKUP($E34,Podes!$A$1:$AL$310,17,FALSE)</f>
        <v>0</v>
      </c>
      <c r="AZ34">
        <f>VLOOKUP($E34,Podes!$A$1:$AL$310,18,FALSE)</f>
        <v>0</v>
      </c>
      <c r="BA34">
        <f>VLOOKUP($E34,Podes!$A$1:$AL$310,19,FALSE)</f>
        <v>0</v>
      </c>
      <c r="BB34">
        <f>VLOOKUP($E34,Podes!$A$1:$AL$310,20,FALSE)</f>
        <v>0</v>
      </c>
      <c r="BC34">
        <f>VLOOKUP($E34,Podes!$A$1:$AL$310,21,FALSE)</f>
        <v>0</v>
      </c>
      <c r="BD34">
        <f>VLOOKUP($E34,Podes!$A$1:$AL$310,22,FALSE)</f>
        <v>0</v>
      </c>
      <c r="BE34">
        <f>VLOOKUP($E34,Podes!$A$1:$AL$310,23,FALSE)</f>
        <v>16</v>
      </c>
      <c r="BF34">
        <f>VLOOKUP($E34,Podes!$A$1:$AL$310,38,FALSE)</f>
        <v>200</v>
      </c>
      <c r="BG34">
        <f>VLOOKUP($E34,Podes!$A$1:$AL$310,35,FALSE)</f>
        <v>1420.166667</v>
      </c>
      <c r="BH34">
        <f>VLOOKUP($E34,Podes!$A$1:$AL$310,36,FALSE)</f>
        <v>8521</v>
      </c>
      <c r="BI34">
        <f>VLOOKUP($E34,Podes!$A$1:$AL$310,26,FALSE)</f>
        <v>31</v>
      </c>
      <c r="BJ34">
        <f>VLOOKUP($E34,Podes!$A$1:$AL$310,37,FALSE)</f>
        <v>274.87096769999999</v>
      </c>
      <c r="BK34">
        <f>VLOOKUP(E34,'status kesejahteraan'!$D:$P,12,FALSE)</f>
        <v>0.34913353720693169</v>
      </c>
      <c r="BL34">
        <f>VLOOKUP(E34,'status kesejahteraan'!$D:$P,13,FALSE)</f>
        <v>0.30252977484134574</v>
      </c>
      <c r="BM34">
        <f>VLOOKUP(D34,IDM_2021!$D$1:$F$297,2,FALSE)</f>
        <v>0.67390000000000005</v>
      </c>
      <c r="BN34">
        <f>VLOOKUP(E34,Irigasi!$O$2:$Q$311,3,FALSE)</f>
        <v>1048</v>
      </c>
      <c r="BO34">
        <f>VLOOKUP($E34,ZonalStat!$E$1:$AC$310,25,FALSE)</f>
        <v>825.938501589</v>
      </c>
      <c r="BP34" s="1">
        <f>VLOOKUP($E34,ZonalStat!$E$1:$AD$310,26,FALSE)</f>
        <v>3.0032043065899998</v>
      </c>
    </row>
    <row r="35" spans="1:68" x14ac:dyDescent="0.25">
      <c r="A35">
        <v>34</v>
      </c>
      <c r="B35" t="s">
        <v>337</v>
      </c>
      <c r="C35" t="s">
        <v>364</v>
      </c>
      <c r="D35" t="s">
        <v>36</v>
      </c>
      <c r="E35">
        <v>5303121</v>
      </c>
      <c r="F35">
        <f>VLOOKUP(E35,summary_LC!$AW$1:$AY$311,3,FALSE)</f>
        <v>10153</v>
      </c>
      <c r="G35">
        <f>VLOOKUP($E35,ZonalStat!$E$1:$AB$310,2,FALSE)</f>
        <v>22100.067674900001</v>
      </c>
      <c r="H35">
        <f>VLOOKUP($E35,ZonalStat!$E$1:$AB$310,3,FALSE)</f>
        <v>380.12192905500001</v>
      </c>
      <c r="I35">
        <f>VLOOKUP($E35,ZonalStat!$E$1:$AB$310,4,FALSE)</f>
        <v>22042.239512100001</v>
      </c>
      <c r="J35">
        <f>VLOOKUP($E35,ZonalStat!$E$1:$AB$310,5,FALSE)</f>
        <v>15946.6853878</v>
      </c>
      <c r="K35">
        <f>VLOOKUP($E35,ZonalStat!$E$1:$AB$310,6,FALSE)</f>
        <v>969.82081631100004</v>
      </c>
      <c r="L35">
        <f>VLOOKUP($E35,ZonalStat!$E$1:$AB$310,7,FALSE)</f>
        <v>2228.8379142099998</v>
      </c>
      <c r="M35">
        <f>VLOOKUP($E35,ZonalStat!$E$1:$AB$310,8,FALSE)</f>
        <v>14046.9749589</v>
      </c>
      <c r="N35">
        <f>VLOOKUP($E35,ZonalStat!$E$1:$AB$310,9,FALSE)</f>
        <v>8056.4732064700002</v>
      </c>
      <c r="O35">
        <f>VLOOKUP($E35,ZonalStat!$E$1:$AB$310,10,FALSE)</f>
        <v>61706.587801900001</v>
      </c>
      <c r="P35">
        <f>VLOOKUP($E35,ZonalStat!$E$1:$AB$310,11,FALSE)</f>
        <v>2180.31844129</v>
      </c>
      <c r="Q35">
        <f>VLOOKUP($E35,summary_LC!$Z$2:$AU$311,16,FALSE)</f>
        <v>31.209423112595065</v>
      </c>
      <c r="R35">
        <f>VLOOKUP($E35,summary_LC!$Z$2:$AU$311,17,FALSE)</f>
        <v>0</v>
      </c>
      <c r="S35">
        <f>VLOOKUP($E35,summary_LC!$Z$2:$AU$311,15,FALSE)</f>
        <v>17.473567056204786</v>
      </c>
      <c r="T35">
        <f>VLOOKUP($E35,summary_LC!$Z$2:$AU$311,18,FALSE)</f>
        <v>19.949916527545909</v>
      </c>
      <c r="U35">
        <f>VLOOKUP($E35,summary_LC!$Z$2:$AU$311,19,FALSE)</f>
        <v>0.65850491560007418</v>
      </c>
      <c r="V35">
        <f>VLOOKUP($E35,summary_LC!$Z$2:$AU$311,22,FALSE)</f>
        <v>14.340588988476313</v>
      </c>
      <c r="W35">
        <f>VLOOKUP($E35,ZonalStat!$E$1:$AB$310,12,FALSE)</f>
        <v>2946.62909941</v>
      </c>
      <c r="X35">
        <f>VLOOKUP($E35,summary_LC!$Z$2:$AU$311,4,FALSE)</f>
        <v>172</v>
      </c>
      <c r="Y35">
        <f>VLOOKUP($E35,summary_LC!$Z$2:$AU$311,20,FALSE)</f>
        <v>31.209423112595065</v>
      </c>
      <c r="Z35">
        <f>VLOOKUP($E35,ZonalStat!$E$1:$AB$310,13,FALSE)</f>
        <v>739.43322335599998</v>
      </c>
      <c r="AA35">
        <f>VLOOKUP($E35,ZonalStat!$E$1:$AB$310,14,FALSE)</f>
        <v>2.6945019964099998E-2</v>
      </c>
      <c r="AB35">
        <f>VLOOKUP($E35,ZonalStat!$E$1:$AB$310,15,FALSE)</f>
        <v>0.13660986900399999</v>
      </c>
      <c r="AC35">
        <f>VLOOKUP($E35,ZonalStat!$E$1:$AB$310,16,FALSE)</f>
        <v>0.62469105844200001</v>
      </c>
      <c r="AD35">
        <f>VLOOKUP($E35,Irigasi!$A$2:$C$311,3,FALSE)</f>
        <v>0</v>
      </c>
      <c r="AE35">
        <f>VLOOKUP($E35,ZonalStat!$E$1:$AB$310,17,FALSE)</f>
        <v>0.52455840891700001</v>
      </c>
      <c r="AF35">
        <f>VLOOKUP($E35,ZonalStat!$E$1:$AB$310,18,FALSE)</f>
        <v>-0.58609910058799997</v>
      </c>
      <c r="AG35">
        <f>VLOOKUP($E35,ZonalStat!$E$1:$AB$310,19,FALSE)</f>
        <v>3.9105659775299999E-2</v>
      </c>
      <c r="AH35">
        <f>VLOOKUP($E35,ZonalStat!$E$1:$AB$310,20,FALSE)</f>
        <v>0.74052336546399999</v>
      </c>
      <c r="AI35">
        <f>VLOOKUP($E35,ZonalStat!$E$1:$AB$310,21,FALSE)</f>
        <v>1.35184249645</v>
      </c>
      <c r="AJ35">
        <f>VLOOKUP($E35,ZonalStat!$E$1:$AB$310,22,FALSE)</f>
        <v>26.000319235599999</v>
      </c>
      <c r="AK35">
        <f>VLOOKUP($E35,ZonalStat!$E$1:$AB$310,23,FALSE)</f>
        <v>-7.3574225603199999</v>
      </c>
      <c r="AL35">
        <f>VLOOKUP($E35,ZonalStat!$E$1:$AB$310,24,FALSE)</f>
        <v>1457.2719634099999</v>
      </c>
      <c r="AM35">
        <f>VLOOKUP($E35,Podes!$A$1:$AL$310,5,FALSE)</f>
        <v>3871</v>
      </c>
      <c r="AN35">
        <f>VLOOKUP($E35,Podes!$A$1:$AL$310,28,FALSE)</f>
        <v>1.042272482</v>
      </c>
      <c r="AO35">
        <f>VLOOKUP($E35,Podes!$A$1:$AL$310,29,FALSE)</f>
        <v>1290.333333</v>
      </c>
      <c r="AP35">
        <f>VLOOKUP($E35,Podes!$A$1:$AL$310,30,FALSE)</f>
        <v>967.75</v>
      </c>
      <c r="AQ35">
        <f>VLOOKUP($E35,Podes!$A$1:$AL$310,31,FALSE)</f>
        <v>0</v>
      </c>
      <c r="AR35">
        <f>VLOOKUP($E35,Podes!$A$1:$AL$310,32,FALSE)</f>
        <v>322.58333329999999</v>
      </c>
      <c r="AS35">
        <f>VLOOKUP($E35,Podes!$A$1:$AL$310,33,FALSE)</f>
        <v>0</v>
      </c>
      <c r="AT35">
        <f>VLOOKUP($E35,Podes!$A$1:$AL$310,34,FALSE)</f>
        <v>0</v>
      </c>
      <c r="AU35">
        <f>VLOOKUP($E35,Podes!$A$1:$AL$310,13,FALSE)</f>
        <v>0</v>
      </c>
      <c r="AV35">
        <f>VLOOKUP($E35,Podes!$A$1:$AL$310,14,FALSE)</f>
        <v>0</v>
      </c>
      <c r="AW35">
        <f>VLOOKUP($E35,Podes!$A$1:$AL$310,15,FALSE)</f>
        <v>0</v>
      </c>
      <c r="AX35">
        <f>VLOOKUP($E35,Podes!$A$1:$AL$310,16,FALSE)</f>
        <v>0</v>
      </c>
      <c r="AY35">
        <f>VLOOKUP($E35,Podes!$A$1:$AL$310,17,FALSE)</f>
        <v>0</v>
      </c>
      <c r="AZ35">
        <f>VLOOKUP($E35,Podes!$A$1:$AL$310,18,FALSE)</f>
        <v>0</v>
      </c>
      <c r="BA35">
        <f>VLOOKUP($E35,Podes!$A$1:$AL$310,19,FALSE)</f>
        <v>0</v>
      </c>
      <c r="BB35">
        <f>VLOOKUP($E35,Podes!$A$1:$AL$310,20,FALSE)</f>
        <v>0</v>
      </c>
      <c r="BC35">
        <f>VLOOKUP($E35,Podes!$A$1:$AL$310,21,FALSE)</f>
        <v>0</v>
      </c>
      <c r="BD35">
        <f>VLOOKUP($E35,Podes!$A$1:$AL$310,22,FALSE)</f>
        <v>0</v>
      </c>
      <c r="BE35">
        <f>VLOOKUP($E35,Podes!$A$1:$AL$310,23,FALSE)</f>
        <v>16</v>
      </c>
      <c r="BF35">
        <f>VLOOKUP($E35,Podes!$A$1:$AL$310,38,FALSE)</f>
        <v>200</v>
      </c>
      <c r="BG35">
        <f>VLOOKUP($E35,Podes!$A$1:$AL$310,35,FALSE)</f>
        <v>276.5</v>
      </c>
      <c r="BH35">
        <f>VLOOKUP($E35,Podes!$A$1:$AL$310,36,FALSE)</f>
        <v>0</v>
      </c>
      <c r="BI35">
        <f>VLOOKUP($E35,Podes!$A$1:$AL$310,26,FALSE)</f>
        <v>28</v>
      </c>
      <c r="BJ35">
        <f>VLOOKUP($E35,Podes!$A$1:$AL$310,37,FALSE)</f>
        <v>138.25</v>
      </c>
      <c r="BK35">
        <f>VLOOKUP(E35,'status kesejahteraan'!$D:$P,12,FALSE)</f>
        <v>0.31909028256374916</v>
      </c>
      <c r="BL35">
        <f>VLOOKUP(E35,'status kesejahteraan'!$D:$P,13,FALSE)</f>
        <v>0.26065029860650296</v>
      </c>
      <c r="BM35">
        <f>VLOOKUP(D35,IDM_2021!$D$1:$F$297,2,FALSE)</f>
        <v>0.57689999999999997</v>
      </c>
      <c r="BN35">
        <f>VLOOKUP(E35,Irigasi!$O$2:$Q$311,3,FALSE)</f>
        <v>0</v>
      </c>
      <c r="BO35">
        <f>VLOOKUP($E35,ZonalStat!$E$1:$AC$310,25,FALSE)</f>
        <v>5446.04431105</v>
      </c>
      <c r="BP35" s="1">
        <f>VLOOKUP($E35,ZonalStat!$E$1:$AD$310,26,FALSE)</f>
        <v>3.60484585837</v>
      </c>
    </row>
    <row r="36" spans="1:68" x14ac:dyDescent="0.25">
      <c r="A36">
        <v>35</v>
      </c>
      <c r="B36" t="s">
        <v>337</v>
      </c>
      <c r="C36" t="s">
        <v>364</v>
      </c>
      <c r="D36" t="s">
        <v>37</v>
      </c>
      <c r="E36">
        <v>5303130</v>
      </c>
      <c r="F36">
        <f>VLOOKUP(E36,summary_LC!$AW$1:$AY$311,3,FALSE)</f>
        <v>13836</v>
      </c>
      <c r="G36">
        <f>VLOOKUP($E36,ZonalStat!$E$1:$AB$310,2,FALSE)</f>
        <v>21982.251963399998</v>
      </c>
      <c r="H36">
        <f>VLOOKUP($E36,ZonalStat!$E$1:$AB$310,3,FALSE)</f>
        <v>684.88869199299995</v>
      </c>
      <c r="I36">
        <f>VLOOKUP($E36,ZonalStat!$E$1:$AB$310,4,FALSE)</f>
        <v>22844.4778711</v>
      </c>
      <c r="J36">
        <f>VLOOKUP($E36,ZonalStat!$E$1:$AB$310,5,FALSE)</f>
        <v>4179.46110116</v>
      </c>
      <c r="K36">
        <f>VLOOKUP($E36,ZonalStat!$E$1:$AB$310,6,FALSE)</f>
        <v>777.20701678900002</v>
      </c>
      <c r="L36">
        <f>VLOOKUP($E36,ZonalStat!$E$1:$AB$310,7,FALSE)</f>
        <v>7190.1253154100004</v>
      </c>
      <c r="M36">
        <f>VLOOKUP($E36,ZonalStat!$E$1:$AB$310,8,FALSE)</f>
        <v>6265.5835687400004</v>
      </c>
      <c r="N36">
        <f>VLOOKUP($E36,ZonalStat!$E$1:$AB$310,9,FALSE)</f>
        <v>10030.802316900001</v>
      </c>
      <c r="O36">
        <f>VLOOKUP($E36,ZonalStat!$E$1:$AB$310,10,FALSE)</f>
        <v>74161.128427699994</v>
      </c>
      <c r="P36">
        <f>VLOOKUP($E36,ZonalStat!$E$1:$AB$310,11,FALSE)</f>
        <v>5753.87013527</v>
      </c>
      <c r="Q36">
        <f>VLOOKUP($E36,summary_LC!$Z$2:$AU$311,16,FALSE)</f>
        <v>67.649786681506214</v>
      </c>
      <c r="R36">
        <f>VLOOKUP($E36,summary_LC!$Z$2:$AU$311,17,FALSE)</f>
        <v>0</v>
      </c>
      <c r="S36">
        <f>VLOOKUP($E36,summary_LC!$Z$2:$AU$311,15,FALSE)</f>
        <v>27.768503060656652</v>
      </c>
      <c r="T36">
        <f>VLOOKUP($E36,summary_LC!$Z$2:$AU$311,18,FALSE)</f>
        <v>24.058616212205528</v>
      </c>
      <c r="U36">
        <f>VLOOKUP($E36,summary_LC!$Z$2:$AU$311,19,FALSE)</f>
        <v>0</v>
      </c>
      <c r="V36">
        <f>VLOOKUP($E36,summary_LC!$Z$2:$AU$311,22,FALSE)</f>
        <v>0.10118531367447239</v>
      </c>
      <c r="W36">
        <f>VLOOKUP($E36,ZonalStat!$E$1:$AB$310,12,FALSE)</f>
        <v>1820.30059689</v>
      </c>
      <c r="X36">
        <f>VLOOKUP($E36,summary_LC!$Z$2:$AU$311,4,FALSE)</f>
        <v>1581</v>
      </c>
      <c r="Y36">
        <f>VLOOKUP($E36,summary_LC!$Z$2:$AU$311,20,FALSE)</f>
        <v>67.649786681506214</v>
      </c>
      <c r="Z36">
        <f>VLOOKUP($E36,ZonalStat!$E$1:$AB$310,13,FALSE)</f>
        <v>852.36171081800001</v>
      </c>
      <c r="AA36">
        <f>VLOOKUP($E36,ZonalStat!$E$1:$AB$310,14,FALSE)</f>
        <v>1.38031890957E-2</v>
      </c>
      <c r="AB36">
        <f>VLOOKUP($E36,ZonalStat!$E$1:$AB$310,15,FALSE)</f>
        <v>0.16135443769899999</v>
      </c>
      <c r="AC36">
        <f>VLOOKUP($E36,ZonalStat!$E$1:$AB$310,16,FALSE)</f>
        <v>0.59679018111399995</v>
      </c>
      <c r="AD36">
        <f>VLOOKUP($E36,Irigasi!$A$2:$C$311,3,FALSE)</f>
        <v>0</v>
      </c>
      <c r="AE36">
        <f>VLOOKUP($E36,ZonalStat!$E$1:$AB$310,17,FALSE)</f>
        <v>0.61265861397800003</v>
      </c>
      <c r="AF36">
        <f>VLOOKUP($E36,ZonalStat!$E$1:$AB$310,18,FALSE)</f>
        <v>-0.63925870848699995</v>
      </c>
      <c r="AG36">
        <f>VLOOKUP($E36,ZonalStat!$E$1:$AB$310,19,FALSE)</f>
        <v>0.12290401692900001</v>
      </c>
      <c r="AH36">
        <f>VLOOKUP($E36,ZonalStat!$E$1:$AB$310,20,FALSE)</f>
        <v>0.74417874697399999</v>
      </c>
      <c r="AI36">
        <f>VLOOKUP($E36,ZonalStat!$E$1:$AB$310,21,FALSE)</f>
        <v>1.3616365752299999</v>
      </c>
      <c r="AJ36">
        <f>VLOOKUP($E36,ZonalStat!$E$1:$AB$310,22,FALSE)</f>
        <v>25.198738010700001</v>
      </c>
      <c r="AK36">
        <f>VLOOKUP($E36,ZonalStat!$E$1:$AB$310,23,FALSE)</f>
        <v>-9.4825090781599997</v>
      </c>
      <c r="AL36">
        <f>VLOOKUP($E36,ZonalStat!$E$1:$AB$310,24,FALSE)</f>
        <v>1437.77402596</v>
      </c>
      <c r="AM36">
        <f>VLOOKUP($E36,Podes!$A$1:$AL$310,5,FALSE)</f>
        <v>4055</v>
      </c>
      <c r="AN36">
        <f>VLOOKUP($E36,Podes!$A$1:$AL$310,28,FALSE)</f>
        <v>1.041613152</v>
      </c>
      <c r="AO36">
        <f>VLOOKUP($E36,Podes!$A$1:$AL$310,29,FALSE)</f>
        <v>506.875</v>
      </c>
      <c r="AP36">
        <f>VLOOKUP($E36,Podes!$A$1:$AL$310,30,FALSE)</f>
        <v>0</v>
      </c>
      <c r="AQ36">
        <f>VLOOKUP($E36,Podes!$A$1:$AL$310,31,FALSE)</f>
        <v>0</v>
      </c>
      <c r="AR36">
        <f>VLOOKUP($E36,Podes!$A$1:$AL$310,32,FALSE)</f>
        <v>368.63636359999998</v>
      </c>
      <c r="AS36">
        <f>VLOOKUP($E36,Podes!$A$1:$AL$310,33,FALSE)</f>
        <v>0</v>
      </c>
      <c r="AT36">
        <f>VLOOKUP($E36,Podes!$A$1:$AL$310,34,FALSE)</f>
        <v>0</v>
      </c>
      <c r="AU36">
        <f>VLOOKUP($E36,Podes!$A$1:$AL$310,13,FALSE)</f>
        <v>1</v>
      </c>
      <c r="AV36">
        <f>VLOOKUP($E36,Podes!$A$1:$AL$310,14,FALSE)</f>
        <v>0</v>
      </c>
      <c r="AW36">
        <f>VLOOKUP($E36,Podes!$A$1:$AL$310,15,FALSE)</f>
        <v>0</v>
      </c>
      <c r="AX36">
        <f>VLOOKUP($E36,Podes!$A$1:$AL$310,16,FALSE)</f>
        <v>0</v>
      </c>
      <c r="AY36">
        <f>VLOOKUP($E36,Podes!$A$1:$AL$310,17,FALSE)</f>
        <v>0</v>
      </c>
      <c r="AZ36">
        <f>VLOOKUP($E36,Podes!$A$1:$AL$310,18,FALSE)</f>
        <v>0</v>
      </c>
      <c r="BA36">
        <f>VLOOKUP($E36,Podes!$A$1:$AL$310,19,FALSE)</f>
        <v>0</v>
      </c>
      <c r="BB36">
        <f>VLOOKUP($E36,Podes!$A$1:$AL$310,20,FALSE)</f>
        <v>0</v>
      </c>
      <c r="BC36">
        <f>VLOOKUP($E36,Podes!$A$1:$AL$310,21,FALSE)</f>
        <v>0</v>
      </c>
      <c r="BD36">
        <f>VLOOKUP($E36,Podes!$A$1:$AL$310,22,FALSE)</f>
        <v>0</v>
      </c>
      <c r="BE36">
        <f>VLOOKUP($E36,Podes!$A$1:$AL$310,23,FALSE)</f>
        <v>18</v>
      </c>
      <c r="BF36">
        <f>VLOOKUP($E36,Podes!$A$1:$AL$310,38,FALSE)</f>
        <v>200</v>
      </c>
      <c r="BG36">
        <f>VLOOKUP($E36,Podes!$A$1:$AL$310,35,FALSE)</f>
        <v>135.16666670000001</v>
      </c>
      <c r="BH36">
        <f>VLOOKUP($E36,Podes!$A$1:$AL$310,36,FALSE)</f>
        <v>0</v>
      </c>
      <c r="BI36">
        <f>VLOOKUP($E36,Podes!$A$1:$AL$310,26,FALSE)</f>
        <v>0</v>
      </c>
      <c r="BJ36">
        <f>VLOOKUP($E36,Podes!$A$1:$AL$310,37,FALSE)</f>
        <v>0</v>
      </c>
      <c r="BK36">
        <f>VLOOKUP(E36,'status kesejahteraan'!$D:$P,12,FALSE)</f>
        <v>0.3634639696586599</v>
      </c>
      <c r="BL36">
        <f>VLOOKUP(E36,'status kesejahteraan'!$D:$P,13,FALSE)</f>
        <v>0.30079483358171882</v>
      </c>
      <c r="BM36">
        <f>VLOOKUP(D36,IDM_2021!$D$1:$F$297,2,FALSE)</f>
        <v>0.65810000000000002</v>
      </c>
      <c r="BN36">
        <f>VLOOKUP(E36,Irigasi!$O$2:$Q$311,3,FALSE)</f>
        <v>0</v>
      </c>
      <c r="BO36">
        <f>VLOOKUP($E36,ZonalStat!$E$1:$AC$310,25,FALSE)</f>
        <v>9354.2610940300001</v>
      </c>
      <c r="BP36" s="1">
        <f>VLOOKUP($E36,ZonalStat!$E$1:$AD$310,26,FALSE)</f>
        <v>3.9066926857499999</v>
      </c>
    </row>
    <row r="37" spans="1:68" x14ac:dyDescent="0.25">
      <c r="A37">
        <v>36</v>
      </c>
      <c r="B37" t="s">
        <v>337</v>
      </c>
      <c r="C37" t="s">
        <v>364</v>
      </c>
      <c r="D37" t="s">
        <v>38</v>
      </c>
      <c r="E37">
        <v>5303131</v>
      </c>
      <c r="F37">
        <f>VLOOKUP(E37,summary_LC!$AW$1:$AY$311,3,FALSE)</f>
        <v>16341</v>
      </c>
      <c r="G37">
        <f>VLOOKUP($E37,ZonalStat!$E$1:$AB$310,2,FALSE)</f>
        <v>31345.204969999999</v>
      </c>
      <c r="H37">
        <f>VLOOKUP($E37,ZonalStat!$E$1:$AB$310,3,FALSE)</f>
        <v>625.10876593800003</v>
      </c>
      <c r="I37">
        <f>VLOOKUP($E37,ZonalStat!$E$1:$AB$310,4,FALSE)</f>
        <v>31234.7928116</v>
      </c>
      <c r="J37">
        <f>VLOOKUP($E37,ZonalStat!$E$1:$AB$310,5,FALSE)</f>
        <v>18093.823376</v>
      </c>
      <c r="K37">
        <f>VLOOKUP($E37,ZonalStat!$E$1:$AB$310,6,FALSE)</f>
        <v>954.49908409399995</v>
      </c>
      <c r="L37">
        <f>VLOOKUP($E37,ZonalStat!$E$1:$AB$310,7,FALSE)</f>
        <v>1891.4780274300001</v>
      </c>
      <c r="M37">
        <f>VLOOKUP($E37,ZonalStat!$E$1:$AB$310,8,FALSE)</f>
        <v>18730.792923500001</v>
      </c>
      <c r="N37">
        <f>VLOOKUP($E37,ZonalStat!$E$1:$AB$310,9,FALSE)</f>
        <v>9120.17888537</v>
      </c>
      <c r="O37">
        <f>VLOOKUP($E37,ZonalStat!$E$1:$AB$310,10,FALSE)</f>
        <v>56005.1959517</v>
      </c>
      <c r="P37">
        <f>VLOOKUP($E37,ZonalStat!$E$1:$AB$310,11,FALSE)</f>
        <v>2052.4294439300002</v>
      </c>
      <c r="Q37">
        <f>VLOOKUP($E37,summary_LC!$Z$2:$AU$311,16,FALSE)</f>
        <v>22.611760341309591</v>
      </c>
      <c r="R37">
        <f>VLOOKUP($E37,summary_LC!$Z$2:$AU$311,17,FALSE)</f>
        <v>0</v>
      </c>
      <c r="S37">
        <f>VLOOKUP($E37,summary_LC!$Z$2:$AU$311,15,FALSE)</f>
        <v>27.351140790205896</v>
      </c>
      <c r="T37">
        <f>VLOOKUP($E37,summary_LC!$Z$2:$AU$311,18,FALSE)</f>
        <v>30.903357447597845</v>
      </c>
      <c r="U37">
        <f>VLOOKUP($E37,summary_LC!$Z$2:$AU$311,19,FALSE)</f>
        <v>2.1888332405861624</v>
      </c>
      <c r="V37">
        <f>VLOOKUP($E37,summary_LC!$Z$2:$AU$311,22,FALSE)</f>
        <v>38.320788201456459</v>
      </c>
      <c r="W37">
        <f>VLOOKUP($E37,ZonalStat!$E$1:$AB$310,12,FALSE)</f>
        <v>2742.2981254299998</v>
      </c>
      <c r="X37">
        <f>VLOOKUP($E37,summary_LC!$Z$2:$AU$311,4,FALSE)</f>
        <v>721</v>
      </c>
      <c r="Y37">
        <f>VLOOKUP($E37,summary_LC!$Z$2:$AU$311,20,FALSE)</f>
        <v>22.611760341309591</v>
      </c>
      <c r="Z37">
        <f>VLOOKUP($E37,ZonalStat!$E$1:$AB$310,13,FALSE)</f>
        <v>1376.2332498200001</v>
      </c>
      <c r="AA37">
        <f>VLOOKUP($E37,ZonalStat!$E$1:$AB$310,14,FALSE)</f>
        <v>5.6996300066200004E-3</v>
      </c>
      <c r="AB37">
        <f>VLOOKUP($E37,ZonalStat!$E$1:$AB$310,15,FALSE)</f>
        <v>0.28221957040599999</v>
      </c>
      <c r="AC37">
        <f>VLOOKUP($E37,ZonalStat!$E$1:$AB$310,16,FALSE)</f>
        <v>0.60585776873599995</v>
      </c>
      <c r="AD37">
        <f>VLOOKUP($E37,Irigasi!$A$2:$C$311,3,FALSE)</f>
        <v>0</v>
      </c>
      <c r="AE37">
        <f>VLOOKUP($E37,ZonalStat!$E$1:$AB$310,17,FALSE)</f>
        <v>0.57348268930199997</v>
      </c>
      <c r="AF37">
        <f>VLOOKUP($E37,ZonalStat!$E$1:$AB$310,18,FALSE)</f>
        <v>-0.61645420376299997</v>
      </c>
      <c r="AG37">
        <f>VLOOKUP($E37,ZonalStat!$E$1:$AB$310,19,FALSE)</f>
        <v>7.39217465957E-2</v>
      </c>
      <c r="AH37">
        <f>VLOOKUP($E37,ZonalStat!$E$1:$AB$310,20,FALSE)</f>
        <v>0.74006764937000002</v>
      </c>
      <c r="AI37">
        <f>VLOOKUP($E37,ZonalStat!$E$1:$AB$310,21,FALSE)</f>
        <v>1.3522804744200001</v>
      </c>
      <c r="AJ37">
        <f>VLOOKUP($E37,ZonalStat!$E$1:$AB$310,22,FALSE)</f>
        <v>25.721313158499999</v>
      </c>
      <c r="AK37">
        <f>VLOOKUP($E37,ZonalStat!$E$1:$AB$310,23,FALSE)</f>
        <v>-6.91096424775</v>
      </c>
      <c r="AL37">
        <f>VLOOKUP($E37,ZonalStat!$E$1:$AB$310,24,FALSE)</f>
        <v>1441.3546478600001</v>
      </c>
      <c r="AM37">
        <f>VLOOKUP($E37,Podes!$A$1:$AL$310,5,FALSE)</f>
        <v>4215</v>
      </c>
      <c r="AN37">
        <f>VLOOKUP($E37,Podes!$A$1:$AL$310,28,FALSE)</f>
        <v>1.135506466</v>
      </c>
      <c r="AO37">
        <f>VLOOKUP($E37,Podes!$A$1:$AL$310,29,FALSE)</f>
        <v>843</v>
      </c>
      <c r="AP37">
        <f>VLOOKUP($E37,Podes!$A$1:$AL$310,30,FALSE)</f>
        <v>0</v>
      </c>
      <c r="AQ37">
        <f>VLOOKUP($E37,Podes!$A$1:$AL$310,31,FALSE)</f>
        <v>0</v>
      </c>
      <c r="AR37">
        <f>VLOOKUP($E37,Podes!$A$1:$AL$310,32,FALSE)</f>
        <v>526.875</v>
      </c>
      <c r="AS37">
        <f>VLOOKUP($E37,Podes!$A$1:$AL$310,33,FALSE)</f>
        <v>2107.5</v>
      </c>
      <c r="AT37">
        <f>VLOOKUP($E37,Podes!$A$1:$AL$310,34,FALSE)</f>
        <v>0</v>
      </c>
      <c r="AU37">
        <f>VLOOKUP($E37,Podes!$A$1:$AL$310,13,FALSE)</f>
        <v>0</v>
      </c>
      <c r="AV37">
        <f>VLOOKUP($E37,Podes!$A$1:$AL$310,14,FALSE)</f>
        <v>0</v>
      </c>
      <c r="AW37">
        <f>VLOOKUP($E37,Podes!$A$1:$AL$310,15,FALSE)</f>
        <v>2</v>
      </c>
      <c r="AX37">
        <f>VLOOKUP($E37,Podes!$A$1:$AL$310,16,FALSE)</f>
        <v>0</v>
      </c>
      <c r="AY37">
        <f>VLOOKUP($E37,Podes!$A$1:$AL$310,17,FALSE)</f>
        <v>0</v>
      </c>
      <c r="AZ37">
        <f>VLOOKUP($E37,Podes!$A$1:$AL$310,18,FALSE)</f>
        <v>0</v>
      </c>
      <c r="BA37">
        <f>VLOOKUP($E37,Podes!$A$1:$AL$310,19,FALSE)</f>
        <v>0</v>
      </c>
      <c r="BB37">
        <f>VLOOKUP($E37,Podes!$A$1:$AL$310,20,FALSE)</f>
        <v>0</v>
      </c>
      <c r="BC37">
        <f>VLOOKUP($E37,Podes!$A$1:$AL$310,21,FALSE)</f>
        <v>0</v>
      </c>
      <c r="BD37">
        <f>VLOOKUP($E37,Podes!$A$1:$AL$310,22,FALSE)</f>
        <v>0</v>
      </c>
      <c r="BE37">
        <f>VLOOKUP($E37,Podes!$A$1:$AL$310,23,FALSE)</f>
        <v>16</v>
      </c>
      <c r="BF37">
        <f>VLOOKUP($E37,Podes!$A$1:$AL$310,38,FALSE)</f>
        <v>200</v>
      </c>
      <c r="BG37">
        <f>VLOOKUP($E37,Podes!$A$1:$AL$310,35,FALSE)</f>
        <v>200.7142857</v>
      </c>
      <c r="BH37">
        <f>VLOOKUP($E37,Podes!$A$1:$AL$310,36,FALSE)</f>
        <v>4215</v>
      </c>
      <c r="BI37">
        <f>VLOOKUP($E37,Podes!$A$1:$AL$310,26,FALSE)</f>
        <v>0</v>
      </c>
      <c r="BJ37">
        <f>VLOOKUP($E37,Podes!$A$1:$AL$310,37,FALSE)</f>
        <v>0</v>
      </c>
      <c r="BK37">
        <f>VLOOKUP(E37,'status kesejahteraan'!$D:$P,12,FALSE)</f>
        <v>0.32087015635622024</v>
      </c>
      <c r="BL37">
        <f>VLOOKUP(E37,'status kesejahteraan'!$D:$P,13,FALSE)</f>
        <v>0.24747546579433935</v>
      </c>
      <c r="BM37">
        <f>VLOOKUP(D37,IDM_2021!$D$1:$F$297,2,FALSE)</f>
        <v>0.5927</v>
      </c>
      <c r="BN37">
        <f>VLOOKUP(E37,Irigasi!$O$2:$Q$311,3,FALSE)</f>
        <v>0</v>
      </c>
      <c r="BO37">
        <f>VLOOKUP($E37,ZonalStat!$E$1:$AC$310,25,FALSE)</f>
        <v>15202.361328200001</v>
      </c>
      <c r="BP37" s="1">
        <f>VLOOKUP($E37,ZonalStat!$E$1:$AD$310,26,FALSE)</f>
        <v>3.7280832095099998</v>
      </c>
    </row>
    <row r="38" spans="1:68" x14ac:dyDescent="0.25">
      <c r="A38">
        <v>37</v>
      </c>
      <c r="B38" t="s">
        <v>337</v>
      </c>
      <c r="C38" t="s">
        <v>364</v>
      </c>
      <c r="D38" t="s">
        <v>39</v>
      </c>
      <c r="E38">
        <v>5303132</v>
      </c>
      <c r="F38">
        <f>VLOOKUP(E38,summary_LC!$AW$1:$AY$311,3,FALSE)</f>
        <v>14137</v>
      </c>
      <c r="G38">
        <f>VLOOKUP($E38,ZonalStat!$E$1:$AB$310,2,FALSE)</f>
        <v>30058.945943300001</v>
      </c>
      <c r="H38">
        <f>VLOOKUP($E38,ZonalStat!$E$1:$AB$310,3,FALSE)</f>
        <v>917.69737348499996</v>
      </c>
      <c r="I38">
        <f>VLOOKUP($E38,ZonalStat!$E$1:$AB$310,4,FALSE)</f>
        <v>30183.276545600002</v>
      </c>
      <c r="J38">
        <f>VLOOKUP($E38,ZonalStat!$E$1:$AB$310,5,FALSE)</f>
        <v>9931.7520280400004</v>
      </c>
      <c r="K38">
        <f>VLOOKUP($E38,ZonalStat!$E$1:$AB$310,6,FALSE)</f>
        <v>389.90631018900001</v>
      </c>
      <c r="L38">
        <f>VLOOKUP($E38,ZonalStat!$E$1:$AB$310,7,FALSE)</f>
        <v>6462.4332579600004</v>
      </c>
      <c r="M38">
        <f>VLOOKUP($E38,ZonalStat!$E$1:$AB$310,8,FALSE)</f>
        <v>14304.7043328</v>
      </c>
      <c r="N38">
        <f>VLOOKUP($E38,ZonalStat!$E$1:$AB$310,9,FALSE)</f>
        <v>8746.3828631600009</v>
      </c>
      <c r="O38">
        <f>VLOOKUP($E38,ZonalStat!$E$1:$AB$310,10,FALSE)</f>
        <v>68181.254040300002</v>
      </c>
      <c r="P38">
        <f>VLOOKUP($E38,ZonalStat!$E$1:$AB$310,11,FALSE)</f>
        <v>7262.0060500500003</v>
      </c>
      <c r="Q38">
        <f>VLOOKUP($E38,summary_LC!$Z$2:$AU$311,16,FALSE)</f>
        <v>68.781302170283809</v>
      </c>
      <c r="R38">
        <f>VLOOKUP($E38,summary_LC!$Z$2:$AU$311,17,FALSE)</f>
        <v>0</v>
      </c>
      <c r="S38">
        <f>VLOOKUP($E38,summary_LC!$Z$2:$AU$311,15,FALSE)</f>
        <v>46.28083843442775</v>
      </c>
      <c r="T38">
        <f>VLOOKUP($E38,summary_LC!$Z$2:$AU$311,18,FALSE)</f>
        <v>2.0589872008903729</v>
      </c>
      <c r="U38">
        <f>VLOOKUP($E38,summary_LC!$Z$2:$AU$311,19,FALSE)</f>
        <v>0</v>
      </c>
      <c r="V38">
        <f>VLOOKUP($E38,summary_LC!$Z$2:$AU$311,22,FALSE)</f>
        <v>5.7579401570347315</v>
      </c>
      <c r="W38">
        <f>VLOOKUP($E38,ZonalStat!$E$1:$AB$310,12,FALSE)</f>
        <v>2015.1449345000001</v>
      </c>
      <c r="X38">
        <f>VLOOKUP($E38,summary_LC!$Z$2:$AU$311,4,FALSE)</f>
        <v>469</v>
      </c>
      <c r="Y38">
        <f>VLOOKUP($E38,summary_LC!$Z$2:$AU$311,20,FALSE)</f>
        <v>68.781302170283809</v>
      </c>
      <c r="Z38">
        <f>VLOOKUP($E38,ZonalStat!$E$1:$AB$310,13,FALSE)</f>
        <v>1127.19471316</v>
      </c>
      <c r="AA38">
        <f>VLOOKUP($E38,ZonalStat!$E$1:$AB$310,14,FALSE)</f>
        <v>1.7545868424800001E-3</v>
      </c>
      <c r="AB38">
        <f>VLOOKUP($E38,ZonalStat!$E$1:$AB$310,15,FALSE)</f>
        <v>0.38033175355499999</v>
      </c>
      <c r="AC38">
        <f>VLOOKUP($E38,ZonalStat!$E$1:$AB$310,16,FALSE)</f>
        <v>0.58957095885999999</v>
      </c>
      <c r="AD38">
        <f>VLOOKUP($E38,Irigasi!$A$2:$C$311,3,FALSE)</f>
        <v>0</v>
      </c>
      <c r="AE38">
        <f>VLOOKUP($E38,ZonalStat!$E$1:$AB$310,17,FALSE)</f>
        <v>0.67023960028899998</v>
      </c>
      <c r="AF38">
        <f>VLOOKUP($E38,ZonalStat!$E$1:$AB$310,18,FALSE)</f>
        <v>-0.66416043982100004</v>
      </c>
      <c r="AG38">
        <f>VLOOKUP($E38,ZonalStat!$E$1:$AB$310,19,FALSE)</f>
        <v>0.18718842222500001</v>
      </c>
      <c r="AH38">
        <f>VLOOKUP($E38,ZonalStat!$E$1:$AB$310,20,FALSE)</f>
        <v>0.73937542141500001</v>
      </c>
      <c r="AI38">
        <f>VLOOKUP($E38,ZonalStat!$E$1:$AB$310,21,FALSE)</f>
        <v>1.33510841426</v>
      </c>
      <c r="AJ38">
        <f>VLOOKUP($E38,ZonalStat!$E$1:$AB$310,22,FALSE)</f>
        <v>24.899971369599999</v>
      </c>
      <c r="AK38">
        <f>VLOOKUP($E38,ZonalStat!$E$1:$AB$310,23,FALSE)</f>
        <v>-7.1271479522199996</v>
      </c>
      <c r="AL38">
        <f>VLOOKUP($E38,ZonalStat!$E$1:$AB$310,24,FALSE)</f>
        <v>1405.87613128</v>
      </c>
      <c r="AM38">
        <f>VLOOKUP($E38,Podes!$A$1:$AL$310,5,FALSE)</f>
        <v>2790</v>
      </c>
      <c r="AN38">
        <f>VLOOKUP($E38,Podes!$A$1:$AL$310,28,FALSE)</f>
        <v>1.1668757839999999</v>
      </c>
      <c r="AO38">
        <f>VLOOKUP($E38,Podes!$A$1:$AL$310,29,FALSE)</f>
        <v>697.5</v>
      </c>
      <c r="AP38">
        <f>VLOOKUP($E38,Podes!$A$1:$AL$310,30,FALSE)</f>
        <v>0</v>
      </c>
      <c r="AQ38">
        <f>VLOOKUP($E38,Podes!$A$1:$AL$310,31,FALSE)</f>
        <v>0</v>
      </c>
      <c r="AR38">
        <f>VLOOKUP($E38,Podes!$A$1:$AL$310,32,FALSE)</f>
        <v>398.57142859999999</v>
      </c>
      <c r="AS38">
        <f>VLOOKUP($E38,Podes!$A$1:$AL$310,33,FALSE)</f>
        <v>1395</v>
      </c>
      <c r="AT38">
        <f>VLOOKUP($E38,Podes!$A$1:$AL$310,34,FALSE)</f>
        <v>2790</v>
      </c>
      <c r="AU38">
        <f>VLOOKUP($E38,Podes!$A$1:$AL$310,13,FALSE)</f>
        <v>0</v>
      </c>
      <c r="AV38">
        <f>VLOOKUP($E38,Podes!$A$1:$AL$310,14,FALSE)</f>
        <v>0</v>
      </c>
      <c r="AW38">
        <f>VLOOKUP($E38,Podes!$A$1:$AL$310,15,FALSE)</f>
        <v>0</v>
      </c>
      <c r="AX38">
        <f>VLOOKUP($E38,Podes!$A$1:$AL$310,16,FALSE)</f>
        <v>0</v>
      </c>
      <c r="AY38">
        <f>VLOOKUP($E38,Podes!$A$1:$AL$310,17,FALSE)</f>
        <v>0</v>
      </c>
      <c r="AZ38">
        <f>VLOOKUP($E38,Podes!$A$1:$AL$310,18,FALSE)</f>
        <v>0</v>
      </c>
      <c r="BA38">
        <f>VLOOKUP($E38,Podes!$A$1:$AL$310,19,FALSE)</f>
        <v>0</v>
      </c>
      <c r="BB38">
        <f>VLOOKUP($E38,Podes!$A$1:$AL$310,20,FALSE)</f>
        <v>0</v>
      </c>
      <c r="BC38">
        <f>VLOOKUP($E38,Podes!$A$1:$AL$310,21,FALSE)</f>
        <v>0</v>
      </c>
      <c r="BD38">
        <f>VLOOKUP($E38,Podes!$A$1:$AL$310,22,FALSE)</f>
        <v>0</v>
      </c>
      <c r="BE38">
        <f>VLOOKUP($E38,Podes!$A$1:$AL$310,23,FALSE)</f>
        <v>10</v>
      </c>
      <c r="BF38">
        <f>VLOOKUP($E38,Podes!$A$1:$AL$310,38,FALSE)</f>
        <v>200</v>
      </c>
      <c r="BG38">
        <f>VLOOKUP($E38,Podes!$A$1:$AL$310,35,FALSE)</f>
        <v>186</v>
      </c>
      <c r="BH38">
        <f>VLOOKUP($E38,Podes!$A$1:$AL$310,36,FALSE)</f>
        <v>2790</v>
      </c>
      <c r="BI38">
        <f>VLOOKUP($E38,Podes!$A$1:$AL$310,26,FALSE)</f>
        <v>0</v>
      </c>
      <c r="BJ38">
        <f>VLOOKUP($E38,Podes!$A$1:$AL$310,37,FALSE)</f>
        <v>0</v>
      </c>
      <c r="BK38">
        <f>VLOOKUP(E38,'status kesejahteraan'!$D:$P,12,FALSE)</f>
        <v>0.32389580973952437</v>
      </c>
      <c r="BL38">
        <f>VLOOKUP(E38,'status kesejahteraan'!$D:$P,13,FALSE)</f>
        <v>0.24540013300820218</v>
      </c>
      <c r="BM38">
        <f>VLOOKUP(D38,IDM_2021!$D$1:$F$297,2,FALSE)</f>
        <v>0.6462</v>
      </c>
      <c r="BN38">
        <f>VLOOKUP(E38,Irigasi!$O$2:$Q$311,3,FALSE)</f>
        <v>0</v>
      </c>
      <c r="BO38">
        <f>VLOOKUP($E38,ZonalStat!$E$1:$AC$310,25,FALSE)</f>
        <v>15674.6870199</v>
      </c>
      <c r="BP38" s="1">
        <f>VLOOKUP($E38,ZonalStat!$E$1:$AD$310,26,FALSE)</f>
        <v>3.7919216646299998</v>
      </c>
    </row>
    <row r="39" spans="1:68" x14ac:dyDescent="0.25">
      <c r="A39">
        <v>38</v>
      </c>
      <c r="B39" t="s">
        <v>337</v>
      </c>
      <c r="C39" t="s">
        <v>364</v>
      </c>
      <c r="D39" t="s">
        <v>40</v>
      </c>
      <c r="E39">
        <v>5303133</v>
      </c>
      <c r="F39">
        <f>VLOOKUP(E39,summary_LC!$AW$1:$AY$311,3,FALSE)</f>
        <v>20711</v>
      </c>
      <c r="G39">
        <f>VLOOKUP($E39,ZonalStat!$E$1:$AB$310,2,FALSE)</f>
        <v>16636.858175599999</v>
      </c>
      <c r="H39">
        <f>VLOOKUP($E39,ZonalStat!$E$1:$AB$310,3,FALSE)</f>
        <v>1155.85475879</v>
      </c>
      <c r="I39">
        <f>VLOOKUP($E39,ZonalStat!$E$1:$AB$310,4,FALSE)</f>
        <v>28083.7921346</v>
      </c>
      <c r="J39">
        <f>VLOOKUP($E39,ZonalStat!$E$1:$AB$310,5,FALSE)</f>
        <v>14781.348428200001</v>
      </c>
      <c r="K39">
        <f>VLOOKUP($E39,ZonalStat!$E$1:$AB$310,6,FALSE)</f>
        <v>526.11573998699998</v>
      </c>
      <c r="L39">
        <f>VLOOKUP($E39,ZonalStat!$E$1:$AB$310,7,FALSE)</f>
        <v>2348.67365298</v>
      </c>
      <c r="M39">
        <f>VLOOKUP($E39,ZonalStat!$E$1:$AB$310,8,FALSE)</f>
        <v>4104.1007841399996</v>
      </c>
      <c r="N39">
        <f>VLOOKUP($E39,ZonalStat!$E$1:$AB$310,9,FALSE)</f>
        <v>9376.75756129</v>
      </c>
      <c r="O39">
        <f>VLOOKUP($E39,ZonalStat!$E$1:$AB$310,10,FALSE)</f>
        <v>93935.796089299998</v>
      </c>
      <c r="P39">
        <f>VLOOKUP($E39,ZonalStat!$E$1:$AB$310,11,FALSE)</f>
        <v>4257.3827095099996</v>
      </c>
      <c r="Q39">
        <f>VLOOKUP($E39,summary_LC!$Z$2:$AU$311,16,FALSE)</f>
        <v>81.580411797440178</v>
      </c>
      <c r="R39">
        <f>VLOOKUP($E39,summary_LC!$Z$2:$AU$311,17,FALSE)</f>
        <v>0</v>
      </c>
      <c r="S39">
        <f>VLOOKUP($E39,summary_LC!$Z$2:$AU$311,15,FALSE)</f>
        <v>64.320163235021326</v>
      </c>
      <c r="T39">
        <f>VLOOKUP($E39,summary_LC!$Z$2:$AU$311,18,FALSE)</f>
        <v>11.463550361713967</v>
      </c>
      <c r="U39">
        <f>VLOOKUP($E39,summary_LC!$Z$2:$AU$311,19,FALSE)</f>
        <v>4.7393804488963092</v>
      </c>
      <c r="V39">
        <f>VLOOKUP($E39,summary_LC!$Z$2:$AU$311,22,FALSE)</f>
        <v>4.8524938438510938</v>
      </c>
      <c r="W39">
        <f>VLOOKUP($E39,ZonalStat!$E$1:$AB$310,12,FALSE)</f>
        <v>1361.11503036</v>
      </c>
      <c r="X39">
        <f>VLOOKUP($E39,summary_LC!$Z$2:$AU$311,4,FALSE)</f>
        <v>1764</v>
      </c>
      <c r="Y39">
        <f>VLOOKUP($E39,summary_LC!$Z$2:$AU$311,20,FALSE)</f>
        <v>81.580411797440178</v>
      </c>
      <c r="Z39">
        <f>VLOOKUP($E39,ZonalStat!$E$1:$AB$310,13,FALSE)</f>
        <v>678.28335448999997</v>
      </c>
      <c r="AA39">
        <f>VLOOKUP($E39,ZonalStat!$E$1:$AB$310,14,FALSE)</f>
        <v>0.101678398374</v>
      </c>
      <c r="AB39">
        <f>VLOOKUP($E39,ZonalStat!$E$1:$AB$310,15,FALSE)</f>
        <v>0.199181594322</v>
      </c>
      <c r="AC39">
        <f>VLOOKUP($E39,ZonalStat!$E$1:$AB$310,16,FALSE)</f>
        <v>0.58871377822199999</v>
      </c>
      <c r="AD39">
        <f>VLOOKUP($E39,Irigasi!$A$2:$C$311,3,FALSE)</f>
        <v>0</v>
      </c>
      <c r="AE39">
        <f>VLOOKUP($E39,ZonalStat!$E$1:$AB$310,17,FALSE)</f>
        <v>0.56034364400000003</v>
      </c>
      <c r="AF39">
        <f>VLOOKUP($E39,ZonalStat!$E$1:$AB$310,18,FALSE)</f>
        <v>-0.56806747227300003</v>
      </c>
      <c r="AG39">
        <f>VLOOKUP($E39,ZonalStat!$E$1:$AB$310,19,FALSE)</f>
        <v>8.2441412301600001E-2</v>
      </c>
      <c r="AH39">
        <f>VLOOKUP($E39,ZonalStat!$E$1:$AB$310,20,FALSE)</f>
        <v>0.757585174493</v>
      </c>
      <c r="AI39">
        <f>VLOOKUP($E39,ZonalStat!$E$1:$AB$310,21,FALSE)</f>
        <v>1.3458720443800001</v>
      </c>
      <c r="AJ39">
        <f>VLOOKUP($E39,ZonalStat!$E$1:$AB$310,22,FALSE)</f>
        <v>25.696238610999998</v>
      </c>
      <c r="AK39">
        <f>VLOOKUP($E39,ZonalStat!$E$1:$AB$310,23,FALSE)</f>
        <v>-9.2297462182299999</v>
      </c>
      <c r="AL39">
        <f>VLOOKUP($E39,ZonalStat!$E$1:$AB$310,24,FALSE)</f>
        <v>1329.2574511600001</v>
      </c>
      <c r="AM39">
        <f>VLOOKUP($E39,Podes!$A$1:$AL$310,5,FALSE)</f>
        <v>2087</v>
      </c>
      <c r="AN39">
        <f>VLOOKUP($E39,Podes!$A$1:$AL$310,28,FALSE)</f>
        <v>1.1737907759999999</v>
      </c>
      <c r="AO39">
        <f>VLOOKUP($E39,Podes!$A$1:$AL$310,29,FALSE)</f>
        <v>695.66666669999995</v>
      </c>
      <c r="AP39">
        <f>VLOOKUP($E39,Podes!$A$1:$AL$310,30,FALSE)</f>
        <v>0</v>
      </c>
      <c r="AQ39">
        <f>VLOOKUP($E39,Podes!$A$1:$AL$310,31,FALSE)</f>
        <v>0</v>
      </c>
      <c r="AR39">
        <f>VLOOKUP($E39,Podes!$A$1:$AL$310,32,FALSE)</f>
        <v>417.4</v>
      </c>
      <c r="AS39">
        <f>VLOOKUP($E39,Podes!$A$1:$AL$310,33,FALSE)</f>
        <v>2087</v>
      </c>
      <c r="AT39">
        <f>VLOOKUP($E39,Podes!$A$1:$AL$310,34,FALSE)</f>
        <v>0</v>
      </c>
      <c r="AU39">
        <f>VLOOKUP($E39,Podes!$A$1:$AL$310,13,FALSE)</f>
        <v>0</v>
      </c>
      <c r="AV39">
        <f>VLOOKUP($E39,Podes!$A$1:$AL$310,14,FALSE)</f>
        <v>0</v>
      </c>
      <c r="AW39">
        <f>VLOOKUP($E39,Podes!$A$1:$AL$310,15,FALSE)</f>
        <v>3</v>
      </c>
      <c r="AX39">
        <f>VLOOKUP($E39,Podes!$A$1:$AL$310,16,FALSE)</f>
        <v>0</v>
      </c>
      <c r="AY39">
        <f>VLOOKUP($E39,Podes!$A$1:$AL$310,17,FALSE)</f>
        <v>0</v>
      </c>
      <c r="AZ39">
        <f>VLOOKUP($E39,Podes!$A$1:$AL$310,18,FALSE)</f>
        <v>0</v>
      </c>
      <c r="BA39">
        <f>VLOOKUP($E39,Podes!$A$1:$AL$310,19,FALSE)</f>
        <v>0</v>
      </c>
      <c r="BB39">
        <f>VLOOKUP($E39,Podes!$A$1:$AL$310,20,FALSE)</f>
        <v>0</v>
      </c>
      <c r="BC39">
        <f>VLOOKUP($E39,Podes!$A$1:$AL$310,21,FALSE)</f>
        <v>0</v>
      </c>
      <c r="BD39">
        <f>VLOOKUP($E39,Podes!$A$1:$AL$310,22,FALSE)</f>
        <v>0</v>
      </c>
      <c r="BE39">
        <f>VLOOKUP($E39,Podes!$A$1:$AL$310,23,FALSE)</f>
        <v>8</v>
      </c>
      <c r="BF39">
        <f>VLOOKUP($E39,Podes!$A$1:$AL$310,38,FALSE)</f>
        <v>200</v>
      </c>
      <c r="BG39">
        <f>VLOOKUP($E39,Podes!$A$1:$AL$310,35,FALSE)</f>
        <v>139.1333333</v>
      </c>
      <c r="BH39">
        <f>VLOOKUP($E39,Podes!$A$1:$AL$310,36,FALSE)</f>
        <v>2087</v>
      </c>
      <c r="BI39">
        <f>VLOOKUP($E39,Podes!$A$1:$AL$310,26,FALSE)</f>
        <v>0</v>
      </c>
      <c r="BJ39">
        <f>VLOOKUP($E39,Podes!$A$1:$AL$310,37,FALSE)</f>
        <v>0</v>
      </c>
      <c r="BK39">
        <f>VLOOKUP(E39,'status kesejahteraan'!$D:$P,12,FALSE)</f>
        <v>0.2725430597771023</v>
      </c>
      <c r="BL39">
        <f>VLOOKUP(E39,'status kesejahteraan'!$D:$P,13,FALSE)</f>
        <v>0.20118110236220471</v>
      </c>
      <c r="BM39">
        <f>VLOOKUP(D39,IDM_2021!$D$1:$F$297,2,FALSE)</f>
        <v>0.60240000000000005</v>
      </c>
      <c r="BN39">
        <f>VLOOKUP(E39,Irigasi!$O$2:$Q$311,3,FALSE)</f>
        <v>0</v>
      </c>
      <c r="BO39">
        <f>VLOOKUP($E39,ZonalStat!$E$1:$AC$310,25,FALSE)</f>
        <v>14401.746202800001</v>
      </c>
      <c r="BP39" s="1">
        <f>VLOOKUP($E39,ZonalStat!$E$1:$AD$310,26,FALSE)</f>
        <v>3.4126769723299999</v>
      </c>
    </row>
    <row r="40" spans="1:68" x14ac:dyDescent="0.25">
      <c r="A40">
        <v>39</v>
      </c>
      <c r="B40" t="s">
        <v>337</v>
      </c>
      <c r="C40" t="s">
        <v>364</v>
      </c>
      <c r="D40" t="s">
        <v>41</v>
      </c>
      <c r="E40">
        <v>5303140</v>
      </c>
      <c r="F40">
        <f>VLOOKUP(E40,summary_LC!$AW$1:$AY$311,3,FALSE)</f>
        <v>19219</v>
      </c>
      <c r="G40">
        <f>VLOOKUP($E40,ZonalStat!$E$1:$AB$310,2,FALSE)</f>
        <v>9367.9830559999991</v>
      </c>
      <c r="H40">
        <f>VLOOKUP($E40,ZonalStat!$E$1:$AB$310,3,FALSE)</f>
        <v>715.79831915800003</v>
      </c>
      <c r="I40">
        <f>VLOOKUP($E40,ZonalStat!$E$1:$AB$310,4,FALSE)</f>
        <v>8452.3617282199993</v>
      </c>
      <c r="J40">
        <f>VLOOKUP($E40,ZonalStat!$E$1:$AB$310,5,FALSE)</f>
        <v>13383.714573499999</v>
      </c>
      <c r="K40">
        <f>VLOOKUP($E40,ZonalStat!$E$1:$AB$310,6,FALSE)</f>
        <v>3255.4305144499999</v>
      </c>
      <c r="L40">
        <f>VLOOKUP($E40,ZonalStat!$E$1:$AB$310,7,FALSE)</f>
        <v>3228.1553963699998</v>
      </c>
      <c r="M40">
        <f>VLOOKUP($E40,ZonalStat!$E$1:$AB$310,8,FALSE)</f>
        <v>4670.1134289399997</v>
      </c>
      <c r="N40">
        <f>VLOOKUP($E40,ZonalStat!$E$1:$AB$310,9,FALSE)</f>
        <v>3868.3069946700002</v>
      </c>
      <c r="O40">
        <f>VLOOKUP($E40,ZonalStat!$E$1:$AB$310,10,FALSE)</f>
        <v>78005.908597500005</v>
      </c>
      <c r="P40">
        <f>VLOOKUP($E40,ZonalStat!$E$1:$AB$310,11,FALSE)</f>
        <v>5419.8351232799996</v>
      </c>
      <c r="Q40">
        <f>VLOOKUP($E40,summary_LC!$Z$2:$AU$311,16,FALSE)</f>
        <v>89.751437581153766</v>
      </c>
      <c r="R40">
        <f>VLOOKUP($E40,summary_LC!$Z$2:$AU$311,17,FALSE)</f>
        <v>0</v>
      </c>
      <c r="S40">
        <f>VLOOKUP($E40,summary_LC!$Z$2:$AU$311,15,FALSE)</f>
        <v>15.433129289556668</v>
      </c>
      <c r="T40">
        <f>VLOOKUP($E40,summary_LC!$Z$2:$AU$311,18,FALSE)</f>
        <v>14.088295306993137</v>
      </c>
      <c r="U40">
        <f>VLOOKUP($E40,summary_LC!$Z$2:$AU$311,19,FALSE)</f>
        <v>2.7824151363383419E-2</v>
      </c>
      <c r="V40">
        <f>VLOOKUP($E40,summary_LC!$Z$2:$AU$311,22,FALSE)</f>
        <v>6.5143868047244906</v>
      </c>
      <c r="W40">
        <f>VLOOKUP($E40,ZonalStat!$E$1:$AB$310,12,FALSE)</f>
        <v>4333.6646563000004</v>
      </c>
      <c r="X40">
        <f>VLOOKUP($E40,summary_LC!$Z$2:$AU$311,4,FALSE)</f>
        <v>446</v>
      </c>
      <c r="Y40">
        <f>VLOOKUP($E40,summary_LC!$Z$2:$AU$311,20,FALSE)</f>
        <v>89.751437581153766</v>
      </c>
      <c r="Z40">
        <f>VLOOKUP($E40,ZonalStat!$E$1:$AB$310,13,FALSE)</f>
        <v>422.91554073399999</v>
      </c>
      <c r="AA40">
        <f>VLOOKUP($E40,ZonalStat!$E$1:$AB$310,14,FALSE)</f>
        <v>0.33478570030799998</v>
      </c>
      <c r="AB40">
        <f>VLOOKUP($E40,ZonalStat!$E$1:$AB$310,15,FALSE)</f>
        <v>1.62859670118E-2</v>
      </c>
      <c r="AC40">
        <f>VLOOKUP($E40,ZonalStat!$E$1:$AB$310,16,FALSE)</f>
        <v>0.62451147580699995</v>
      </c>
      <c r="AD40">
        <f>VLOOKUP($E40,Irigasi!$A$2:$C$311,3,FALSE)</f>
        <v>0</v>
      </c>
      <c r="AE40">
        <f>VLOOKUP($E40,ZonalStat!$E$1:$AB$310,17,FALSE)</f>
        <v>0.44571969688599999</v>
      </c>
      <c r="AF40">
        <f>VLOOKUP($E40,ZonalStat!$E$1:$AB$310,18,FALSE)</f>
        <v>-0.50077101794599999</v>
      </c>
      <c r="AG40">
        <f>VLOOKUP($E40,ZonalStat!$E$1:$AB$310,19,FALSE)</f>
        <v>4.7034318158700003E-2</v>
      </c>
      <c r="AH40">
        <f>VLOOKUP($E40,ZonalStat!$E$1:$AB$310,20,FALSE)</f>
        <v>0.77922172242499999</v>
      </c>
      <c r="AI40">
        <f>VLOOKUP($E40,ZonalStat!$E$1:$AB$310,21,FALSE)</f>
        <v>1.3664263487999999</v>
      </c>
      <c r="AJ40">
        <f>VLOOKUP($E40,ZonalStat!$E$1:$AB$310,22,FALSE)</f>
        <v>26.991648200299998</v>
      </c>
      <c r="AK40">
        <f>VLOOKUP($E40,ZonalStat!$E$1:$AB$310,23,FALSE)</f>
        <v>-6.7780268457900004</v>
      </c>
      <c r="AL40">
        <f>VLOOKUP($E40,ZonalStat!$E$1:$AB$310,24,FALSE)</f>
        <v>1373.8045589400001</v>
      </c>
      <c r="AM40">
        <f>VLOOKUP($E40,Podes!$A$1:$AL$310,5,FALSE)</f>
        <v>10385</v>
      </c>
      <c r="AN40">
        <f>VLOOKUP($E40,Podes!$A$1:$AL$310,28,FALSE)</f>
        <v>1.076835338</v>
      </c>
      <c r="AO40">
        <f>VLOOKUP($E40,Podes!$A$1:$AL$310,29,FALSE)</f>
        <v>1730.833333</v>
      </c>
      <c r="AP40">
        <f>VLOOKUP($E40,Podes!$A$1:$AL$310,30,FALSE)</f>
        <v>10385</v>
      </c>
      <c r="AQ40">
        <f>VLOOKUP($E40,Podes!$A$1:$AL$310,31,FALSE)</f>
        <v>10385</v>
      </c>
      <c r="AR40">
        <f>VLOOKUP($E40,Podes!$A$1:$AL$310,32,FALSE)</f>
        <v>692.33333330000005</v>
      </c>
      <c r="AS40">
        <f>VLOOKUP($E40,Podes!$A$1:$AL$310,33,FALSE)</f>
        <v>2596.25</v>
      </c>
      <c r="AT40">
        <f>VLOOKUP($E40,Podes!$A$1:$AL$310,34,FALSE)</f>
        <v>3461.666667</v>
      </c>
      <c r="AU40">
        <f>VLOOKUP($E40,Podes!$A$1:$AL$310,13,FALSE)</f>
        <v>0</v>
      </c>
      <c r="AV40">
        <f>VLOOKUP($E40,Podes!$A$1:$AL$310,14,FALSE)</f>
        <v>0</v>
      </c>
      <c r="AW40">
        <f>VLOOKUP($E40,Podes!$A$1:$AL$310,15,FALSE)</f>
        <v>5</v>
      </c>
      <c r="AX40">
        <f>VLOOKUP($E40,Podes!$A$1:$AL$310,16,FALSE)</f>
        <v>2</v>
      </c>
      <c r="AY40">
        <f>VLOOKUP($E40,Podes!$A$1:$AL$310,17,FALSE)</f>
        <v>0</v>
      </c>
      <c r="AZ40">
        <f>VLOOKUP($E40,Podes!$A$1:$AL$310,18,FALSE)</f>
        <v>0</v>
      </c>
      <c r="BA40">
        <f>VLOOKUP($E40,Podes!$A$1:$AL$310,19,FALSE)</f>
        <v>0</v>
      </c>
      <c r="BB40">
        <f>VLOOKUP($E40,Podes!$A$1:$AL$310,20,FALSE)</f>
        <v>0</v>
      </c>
      <c r="BC40">
        <f>VLOOKUP($E40,Podes!$A$1:$AL$310,21,FALSE)</f>
        <v>1</v>
      </c>
      <c r="BD40">
        <f>VLOOKUP($E40,Podes!$A$1:$AL$310,22,FALSE)</f>
        <v>0</v>
      </c>
      <c r="BE40">
        <f>VLOOKUP($E40,Podes!$A$1:$AL$310,23,FALSE)</f>
        <v>26</v>
      </c>
      <c r="BF40">
        <f>VLOOKUP($E40,Podes!$A$1:$AL$310,38,FALSE)</f>
        <v>200</v>
      </c>
      <c r="BG40">
        <f>VLOOKUP($E40,Podes!$A$1:$AL$310,35,FALSE)</f>
        <v>399.42307690000001</v>
      </c>
      <c r="BH40">
        <f>VLOOKUP($E40,Podes!$A$1:$AL$310,36,FALSE)</f>
        <v>10385</v>
      </c>
      <c r="BI40">
        <f>VLOOKUP($E40,Podes!$A$1:$AL$310,26,FALSE)</f>
        <v>11</v>
      </c>
      <c r="BJ40">
        <f>VLOOKUP($E40,Podes!$A$1:$AL$310,37,FALSE)</f>
        <v>944.09090909999998</v>
      </c>
      <c r="BK40">
        <f>VLOOKUP(E40,'status kesejahteraan'!$D:$P,12,FALSE)</f>
        <v>0.34013398294762487</v>
      </c>
      <c r="BL40">
        <f>VLOOKUP(E40,'status kesejahteraan'!$D:$P,13,FALSE)</f>
        <v>0.28114925626378601</v>
      </c>
      <c r="BM40">
        <f>VLOOKUP(D40,IDM_2021!$D$1:$F$297,2,FALSE)</f>
        <v>0.5917</v>
      </c>
      <c r="BN40">
        <f>VLOOKUP(E40,Irigasi!$O$2:$Q$311,3,FALSE)</f>
        <v>4271</v>
      </c>
      <c r="BO40">
        <f>VLOOKUP($E40,ZonalStat!$E$1:$AC$310,25,FALSE)</f>
        <v>1031.1510239300001</v>
      </c>
      <c r="BP40" s="1">
        <f>VLOOKUP($E40,ZonalStat!$E$1:$AD$310,26,FALSE)</f>
        <v>3.01651788101</v>
      </c>
    </row>
    <row r="41" spans="1:68" x14ac:dyDescent="0.25">
      <c r="A41">
        <v>40</v>
      </c>
      <c r="B41" t="s">
        <v>337</v>
      </c>
      <c r="C41" t="s">
        <v>364</v>
      </c>
      <c r="D41" t="s">
        <v>42</v>
      </c>
      <c r="E41">
        <v>5303141</v>
      </c>
      <c r="F41">
        <f>VLOOKUP(E41,summary_LC!$AW$1:$AY$311,3,FALSE)</f>
        <v>19260</v>
      </c>
      <c r="G41">
        <f>VLOOKUP($E41,ZonalStat!$E$1:$AB$310,2,FALSE)</f>
        <v>7727.0736158500004</v>
      </c>
      <c r="H41">
        <f>VLOOKUP($E41,ZonalStat!$E$1:$AB$310,3,FALSE)</f>
        <v>575.94352832699997</v>
      </c>
      <c r="I41">
        <f>VLOOKUP($E41,ZonalStat!$E$1:$AB$310,4,FALSE)</f>
        <v>20601.7597255</v>
      </c>
      <c r="J41">
        <f>VLOOKUP($E41,ZonalStat!$E$1:$AB$310,5,FALSE)</f>
        <v>12718.068483700001</v>
      </c>
      <c r="K41">
        <f>VLOOKUP($E41,ZonalStat!$E$1:$AB$310,6,FALSE)</f>
        <v>1063.6606145400001</v>
      </c>
      <c r="L41">
        <f>VLOOKUP($E41,ZonalStat!$E$1:$AB$310,7,FALSE)</f>
        <v>6084.5301453900001</v>
      </c>
      <c r="M41">
        <f>VLOOKUP($E41,ZonalStat!$E$1:$AB$310,8,FALSE)</f>
        <v>2361.7959081700001</v>
      </c>
      <c r="N41">
        <f>VLOOKUP($E41,ZonalStat!$E$1:$AB$310,9,FALSE)</f>
        <v>10391.453921099999</v>
      </c>
      <c r="O41">
        <f>VLOOKUP($E41,ZonalStat!$E$1:$AB$310,10,FALSE)</f>
        <v>100372.93849299999</v>
      </c>
      <c r="P41">
        <f>VLOOKUP($E41,ZonalStat!$E$1:$AB$310,11,FALSE)</f>
        <v>4155.1223630799996</v>
      </c>
      <c r="Q41">
        <f>VLOOKUP($E41,summary_LC!$Z$2:$AU$311,16,FALSE)</f>
        <v>111.83453904655909</v>
      </c>
      <c r="R41">
        <f>VLOOKUP($E41,summary_LC!$Z$2:$AU$311,17,FALSE)</f>
        <v>0</v>
      </c>
      <c r="S41">
        <f>VLOOKUP($E41,summary_LC!$Z$2:$AU$311,15,FALSE)</f>
        <v>25.922834353552215</v>
      </c>
      <c r="T41">
        <f>VLOOKUP($E41,summary_LC!$Z$2:$AU$311,18,FALSE)</f>
        <v>14.023372287145241</v>
      </c>
      <c r="U41">
        <f>VLOOKUP($E41,summary_LC!$Z$2:$AU$311,19,FALSE)</f>
        <v>2.6803932480059358</v>
      </c>
      <c r="V41">
        <f>VLOOKUP($E41,summary_LC!$Z$2:$AU$311,22,FALSE)</f>
        <v>3.4631360332294916</v>
      </c>
      <c r="W41">
        <f>VLOOKUP($E41,ZonalStat!$E$1:$AB$310,12,FALSE)</f>
        <v>605.17239345400003</v>
      </c>
      <c r="X41">
        <f>VLOOKUP($E41,summary_LC!$Z$2:$AU$311,4,FALSE)</f>
        <v>5172</v>
      </c>
      <c r="Y41">
        <f>VLOOKUP($E41,summary_LC!$Z$2:$AU$311,20,FALSE)</f>
        <v>111.83453904655909</v>
      </c>
      <c r="Z41">
        <f>VLOOKUP($E41,ZonalStat!$E$1:$AB$310,13,FALSE)</f>
        <v>562.18639549</v>
      </c>
      <c r="AA41">
        <f>VLOOKUP($E41,ZonalStat!$E$1:$AB$310,14,FALSE)</f>
        <v>5.2844471416099999E-2</v>
      </c>
      <c r="AB41">
        <f>VLOOKUP($E41,ZonalStat!$E$1:$AB$310,15,FALSE)</f>
        <v>0.230841121495</v>
      </c>
      <c r="AC41">
        <f>VLOOKUP($E41,ZonalStat!$E$1:$AB$310,16,FALSE)</f>
        <v>0.64562072082300004</v>
      </c>
      <c r="AD41">
        <f>VLOOKUP($E41,Irigasi!$A$2:$C$311,3,FALSE)</f>
        <v>0</v>
      </c>
      <c r="AE41">
        <f>VLOOKUP($E41,ZonalStat!$E$1:$AB$310,17,FALSE)</f>
        <v>0.51899579487699998</v>
      </c>
      <c r="AF41">
        <f>VLOOKUP($E41,ZonalStat!$E$1:$AB$310,18,FALSE)</f>
        <v>-0.56181385761500002</v>
      </c>
      <c r="AG41">
        <f>VLOOKUP($E41,ZonalStat!$E$1:$AB$310,19,FALSE)</f>
        <v>1.40542153896E-2</v>
      </c>
      <c r="AH41">
        <f>VLOOKUP($E41,ZonalStat!$E$1:$AB$310,20,FALSE)</f>
        <v>0.76491824040699996</v>
      </c>
      <c r="AI41">
        <f>VLOOKUP($E41,ZonalStat!$E$1:$AB$310,21,FALSE)</f>
        <v>1.375962737</v>
      </c>
      <c r="AJ41">
        <f>VLOOKUP($E41,ZonalStat!$E$1:$AB$310,22,FALSE)</f>
        <v>25.3903729996</v>
      </c>
      <c r="AK41">
        <f>VLOOKUP($E41,ZonalStat!$E$1:$AB$310,23,FALSE)</f>
        <v>-14.520046708700001</v>
      </c>
      <c r="AL41">
        <f>VLOOKUP($E41,ZonalStat!$E$1:$AB$310,24,FALSE)</f>
        <v>1389.8293889900001</v>
      </c>
      <c r="AM41">
        <f>VLOOKUP($E41,Podes!$A$1:$AL$310,5,FALSE)</f>
        <v>3835</v>
      </c>
      <c r="AN41">
        <f>VLOOKUP($E41,Podes!$A$1:$AL$310,28,FALSE)</f>
        <v>1.351780049</v>
      </c>
      <c r="AO41">
        <f>VLOOKUP($E41,Podes!$A$1:$AL$310,29,FALSE)</f>
        <v>767</v>
      </c>
      <c r="AP41">
        <f>VLOOKUP($E41,Podes!$A$1:$AL$310,30,FALSE)</f>
        <v>0</v>
      </c>
      <c r="AQ41">
        <f>VLOOKUP($E41,Podes!$A$1:$AL$310,31,FALSE)</f>
        <v>0</v>
      </c>
      <c r="AR41">
        <f>VLOOKUP($E41,Podes!$A$1:$AL$310,32,FALSE)</f>
        <v>383.5</v>
      </c>
      <c r="AS41">
        <f>VLOOKUP($E41,Podes!$A$1:$AL$310,33,FALSE)</f>
        <v>1917.5</v>
      </c>
      <c r="AT41">
        <f>VLOOKUP($E41,Podes!$A$1:$AL$310,34,FALSE)</f>
        <v>0</v>
      </c>
      <c r="AU41">
        <f>VLOOKUP($E41,Podes!$A$1:$AL$310,13,FALSE)</f>
        <v>4</v>
      </c>
      <c r="AV41">
        <f>VLOOKUP($E41,Podes!$A$1:$AL$310,14,FALSE)</f>
        <v>0</v>
      </c>
      <c r="AW41">
        <f>VLOOKUP($E41,Podes!$A$1:$AL$310,15,FALSE)</f>
        <v>0</v>
      </c>
      <c r="AX41">
        <f>VLOOKUP($E41,Podes!$A$1:$AL$310,16,FALSE)</f>
        <v>0</v>
      </c>
      <c r="AY41">
        <f>VLOOKUP($E41,Podes!$A$1:$AL$310,17,FALSE)</f>
        <v>0</v>
      </c>
      <c r="AZ41">
        <f>VLOOKUP($E41,Podes!$A$1:$AL$310,18,FALSE)</f>
        <v>0</v>
      </c>
      <c r="BA41">
        <f>VLOOKUP($E41,Podes!$A$1:$AL$310,19,FALSE)</f>
        <v>0</v>
      </c>
      <c r="BB41">
        <f>VLOOKUP($E41,Podes!$A$1:$AL$310,20,FALSE)</f>
        <v>0</v>
      </c>
      <c r="BC41">
        <f>VLOOKUP($E41,Podes!$A$1:$AL$310,21,FALSE)</f>
        <v>0</v>
      </c>
      <c r="BD41">
        <f>VLOOKUP($E41,Podes!$A$1:$AL$310,22,FALSE)</f>
        <v>0</v>
      </c>
      <c r="BE41">
        <f>VLOOKUP($E41,Podes!$A$1:$AL$310,23,FALSE)</f>
        <v>20</v>
      </c>
      <c r="BF41">
        <f>VLOOKUP($E41,Podes!$A$1:$AL$310,38,FALSE)</f>
        <v>200</v>
      </c>
      <c r="BG41">
        <f>VLOOKUP($E41,Podes!$A$1:$AL$310,35,FALSE)</f>
        <v>213.05555559999999</v>
      </c>
      <c r="BH41">
        <f>VLOOKUP($E41,Podes!$A$1:$AL$310,36,FALSE)</f>
        <v>1917.5</v>
      </c>
      <c r="BI41">
        <f>VLOOKUP($E41,Podes!$A$1:$AL$310,26,FALSE)</f>
        <v>4</v>
      </c>
      <c r="BJ41">
        <f>VLOOKUP($E41,Podes!$A$1:$AL$310,37,FALSE)</f>
        <v>958.75</v>
      </c>
      <c r="BK41">
        <f>VLOOKUP(E41,'status kesejahteraan'!$D:$P,12,FALSE)</f>
        <v>0.25224071702944945</v>
      </c>
      <c r="BL41">
        <f>VLOOKUP(E41,'status kesejahteraan'!$D:$P,13,FALSE)</f>
        <v>0.18080295339178587</v>
      </c>
      <c r="BM41">
        <f>VLOOKUP(D41,IDM_2021!$D$1:$F$297,2,FALSE)</f>
        <v>0.53390000000000004</v>
      </c>
      <c r="BN41">
        <f>VLOOKUP(E41,Irigasi!$O$2:$Q$311,3,FALSE)</f>
        <v>0</v>
      </c>
      <c r="BO41">
        <f>VLOOKUP($E41,ZonalStat!$E$1:$AC$310,25,FALSE)</f>
        <v>9766.2611784199999</v>
      </c>
      <c r="BP41" s="1">
        <f>VLOOKUP($E41,ZonalStat!$E$1:$AD$310,26,FALSE)</f>
        <v>3.8708722741399999</v>
      </c>
    </row>
    <row r="42" spans="1:68" x14ac:dyDescent="0.25">
      <c r="A42">
        <v>41</v>
      </c>
      <c r="B42" t="s">
        <v>337</v>
      </c>
      <c r="C42" t="s">
        <v>364</v>
      </c>
      <c r="D42" t="s">
        <v>43</v>
      </c>
      <c r="E42">
        <v>5303142</v>
      </c>
      <c r="F42">
        <f>VLOOKUP(E42,summary_LC!$AW$1:$AY$311,3,FALSE)</f>
        <v>13306</v>
      </c>
      <c r="G42">
        <f>VLOOKUP($E42,ZonalStat!$E$1:$AB$310,2,FALSE)</f>
        <v>15584.9192234</v>
      </c>
      <c r="H42">
        <f>VLOOKUP($E42,ZonalStat!$E$1:$AB$310,3,FALSE)</f>
        <v>504.72050185400002</v>
      </c>
      <c r="I42">
        <f>VLOOKUP($E42,ZonalStat!$E$1:$AB$310,4,FALSE)</f>
        <v>17039.825132999998</v>
      </c>
      <c r="J42">
        <f>VLOOKUP($E42,ZonalStat!$E$1:$AB$310,5,FALSE)</f>
        <v>6100.9717260899997</v>
      </c>
      <c r="K42">
        <f>VLOOKUP($E42,ZonalStat!$E$1:$AB$310,6,FALSE)</f>
        <v>3161.8789923899999</v>
      </c>
      <c r="L42">
        <f>VLOOKUP($E42,ZonalStat!$E$1:$AB$310,7,FALSE)</f>
        <v>9352.4571349899998</v>
      </c>
      <c r="M42">
        <f>VLOOKUP($E42,ZonalStat!$E$1:$AB$310,8,FALSE)</f>
        <v>1561.2898389100001</v>
      </c>
      <c r="N42">
        <f>VLOOKUP($E42,ZonalStat!$E$1:$AB$310,9,FALSE)</f>
        <v>9308.9432250999998</v>
      </c>
      <c r="O42">
        <f>VLOOKUP($E42,ZonalStat!$E$1:$AB$310,10,FALSE)</f>
        <v>81939.781749100002</v>
      </c>
      <c r="P42">
        <f>VLOOKUP($E42,ZonalStat!$E$1:$AB$310,11,FALSE)</f>
        <v>3296.75907461</v>
      </c>
      <c r="Q42">
        <f>VLOOKUP($E42,summary_LC!$Z$2:$AU$311,16,FALSE)</f>
        <v>63.541086996846595</v>
      </c>
      <c r="R42">
        <f>VLOOKUP($E42,summary_LC!$Z$2:$AU$311,17,FALSE)</f>
        <v>0</v>
      </c>
      <c r="S42">
        <f>VLOOKUP($E42,summary_LC!$Z$2:$AU$311,15,FALSE)</f>
        <v>6.7519940641810425</v>
      </c>
      <c r="T42">
        <f>VLOOKUP($E42,summary_LC!$Z$2:$AU$311,18,FALSE)</f>
        <v>21.545167872379892</v>
      </c>
      <c r="U42">
        <f>VLOOKUP($E42,summary_LC!$Z$2:$AU$311,19,FALSE)</f>
        <v>1.8734928584678168</v>
      </c>
      <c r="V42">
        <f>VLOOKUP($E42,summary_LC!$Z$2:$AU$311,22,FALSE)</f>
        <v>18.86367052457538</v>
      </c>
      <c r="W42">
        <f>VLOOKUP($E42,ZonalStat!$E$1:$AB$310,12,FALSE)</f>
        <v>1622.8841187</v>
      </c>
      <c r="X42">
        <f>VLOOKUP($E42,summary_LC!$Z$2:$AU$311,4,FALSE)</f>
        <v>3251</v>
      </c>
      <c r="Y42">
        <f>VLOOKUP($E42,summary_LC!$Z$2:$AU$311,20,FALSE)</f>
        <v>63.541086996846595</v>
      </c>
      <c r="Z42">
        <f>VLOOKUP($E42,ZonalStat!$E$1:$AB$310,13,FALSE)</f>
        <v>450.64281564200002</v>
      </c>
      <c r="AA42">
        <f>VLOOKUP($E42,ZonalStat!$E$1:$AB$310,14,FALSE)</f>
        <v>5.12140230489E-2</v>
      </c>
      <c r="AB42">
        <f>VLOOKUP($E42,ZonalStat!$E$1:$AB$310,15,FALSE)</f>
        <v>5.2138133172999999E-2</v>
      </c>
      <c r="AC42">
        <f>VLOOKUP($E42,ZonalStat!$E$1:$AB$310,16,FALSE)</f>
        <v>0.62302514769100004</v>
      </c>
      <c r="AD42">
        <f>VLOOKUP($E42,Irigasi!$A$2:$C$311,3,FALSE)</f>
        <v>0</v>
      </c>
      <c r="AE42">
        <f>VLOOKUP($E42,ZonalStat!$E$1:$AB$310,17,FALSE)</f>
        <v>0.54307653062100003</v>
      </c>
      <c r="AF42">
        <f>VLOOKUP($E42,ZonalStat!$E$1:$AB$310,18,FALSE)</f>
        <v>-0.59301193076900005</v>
      </c>
      <c r="AG42">
        <f>VLOOKUP($E42,ZonalStat!$E$1:$AB$310,19,FALSE)</f>
        <v>4.7076837185599997E-2</v>
      </c>
      <c r="AH42">
        <f>VLOOKUP($E42,ZonalStat!$E$1:$AB$310,20,FALSE)</f>
        <v>0.76562662892300004</v>
      </c>
      <c r="AI42">
        <f>VLOOKUP($E42,ZonalStat!$E$1:$AB$310,21,FALSE)</f>
        <v>1.3613201262100001</v>
      </c>
      <c r="AJ42">
        <f>VLOOKUP($E42,ZonalStat!$E$1:$AB$310,22,FALSE)</f>
        <v>26.149472859599999</v>
      </c>
      <c r="AK42">
        <f>VLOOKUP($E42,ZonalStat!$E$1:$AB$310,23,FALSE)</f>
        <v>-9.6725130572900007</v>
      </c>
      <c r="AL42">
        <f>VLOOKUP($E42,ZonalStat!$E$1:$AB$310,24,FALSE)</f>
        <v>1397.46280832</v>
      </c>
      <c r="AM42">
        <f>VLOOKUP($E42,Podes!$A$1:$AL$310,5,FALSE)</f>
        <v>2103</v>
      </c>
      <c r="AN42">
        <f>VLOOKUP($E42,Podes!$A$1:$AL$310,28,FALSE)</f>
        <v>1.0941727370000001</v>
      </c>
      <c r="AO42">
        <f>VLOOKUP($E42,Podes!$A$1:$AL$310,29,FALSE)</f>
        <v>1051.5</v>
      </c>
      <c r="AP42">
        <f>VLOOKUP($E42,Podes!$A$1:$AL$310,30,FALSE)</f>
        <v>0</v>
      </c>
      <c r="AQ42">
        <f>VLOOKUP($E42,Podes!$A$1:$AL$310,31,FALSE)</f>
        <v>0</v>
      </c>
      <c r="AR42">
        <f>VLOOKUP($E42,Podes!$A$1:$AL$310,32,FALSE)</f>
        <v>350.5</v>
      </c>
      <c r="AS42">
        <f>VLOOKUP($E42,Podes!$A$1:$AL$310,33,FALSE)</f>
        <v>2103</v>
      </c>
      <c r="AT42">
        <f>VLOOKUP($E42,Podes!$A$1:$AL$310,34,FALSE)</f>
        <v>0</v>
      </c>
      <c r="AU42">
        <f>VLOOKUP($E42,Podes!$A$1:$AL$310,13,FALSE)</f>
        <v>0</v>
      </c>
      <c r="AV42">
        <f>VLOOKUP($E42,Podes!$A$1:$AL$310,14,FALSE)</f>
        <v>0</v>
      </c>
      <c r="AW42">
        <f>VLOOKUP($E42,Podes!$A$1:$AL$310,15,FALSE)</f>
        <v>5</v>
      </c>
      <c r="AX42">
        <f>VLOOKUP($E42,Podes!$A$1:$AL$310,16,FALSE)</f>
        <v>0</v>
      </c>
      <c r="AY42">
        <f>VLOOKUP($E42,Podes!$A$1:$AL$310,17,FALSE)</f>
        <v>0</v>
      </c>
      <c r="AZ42">
        <f>VLOOKUP($E42,Podes!$A$1:$AL$310,18,FALSE)</f>
        <v>0</v>
      </c>
      <c r="BA42">
        <f>VLOOKUP($E42,Podes!$A$1:$AL$310,19,FALSE)</f>
        <v>0</v>
      </c>
      <c r="BB42">
        <f>VLOOKUP($E42,Podes!$A$1:$AL$310,20,FALSE)</f>
        <v>0</v>
      </c>
      <c r="BC42">
        <f>VLOOKUP($E42,Podes!$A$1:$AL$310,21,FALSE)</f>
        <v>0</v>
      </c>
      <c r="BD42">
        <f>VLOOKUP($E42,Podes!$A$1:$AL$310,22,FALSE)</f>
        <v>0</v>
      </c>
      <c r="BE42">
        <f>VLOOKUP($E42,Podes!$A$1:$AL$310,23,FALSE)</f>
        <v>14</v>
      </c>
      <c r="BF42">
        <f>VLOOKUP($E42,Podes!$A$1:$AL$310,38,FALSE)</f>
        <v>200</v>
      </c>
      <c r="BG42">
        <f>VLOOKUP($E42,Podes!$A$1:$AL$310,35,FALSE)</f>
        <v>58.416666669999998</v>
      </c>
      <c r="BH42">
        <f>VLOOKUP($E42,Podes!$A$1:$AL$310,36,FALSE)</f>
        <v>0</v>
      </c>
      <c r="BI42">
        <f>VLOOKUP($E42,Podes!$A$1:$AL$310,26,FALSE)</f>
        <v>3</v>
      </c>
      <c r="BJ42">
        <f>VLOOKUP($E42,Podes!$A$1:$AL$310,37,FALSE)</f>
        <v>701</v>
      </c>
      <c r="BK42">
        <f>VLOOKUP(E42,'status kesejahteraan'!$D:$P,12,FALSE)</f>
        <v>0.26487747957992996</v>
      </c>
      <c r="BL42">
        <f>VLOOKUP(E42,'status kesejahteraan'!$D:$P,13,FALSE)</f>
        <v>0.18745493871665464</v>
      </c>
      <c r="BM42">
        <f>VLOOKUP(D42,IDM_2021!$D$1:$F$297,2,FALSE)</f>
        <v>0.55900000000000005</v>
      </c>
      <c r="BN42">
        <f>VLOOKUP(E42,Irigasi!$O$2:$Q$311,3,FALSE)</f>
        <v>83</v>
      </c>
      <c r="BO42">
        <f>VLOOKUP($E42,ZonalStat!$E$1:$AC$310,25,FALSE)</f>
        <v>7637.7872068099996</v>
      </c>
      <c r="BP42" s="1">
        <f>VLOOKUP($E42,ZonalStat!$E$1:$AD$310,26,FALSE)</f>
        <v>3.4147001352799999</v>
      </c>
    </row>
    <row r="43" spans="1:68" x14ac:dyDescent="0.25">
      <c r="A43">
        <v>42</v>
      </c>
      <c r="B43" t="s">
        <v>337</v>
      </c>
      <c r="C43" t="s">
        <v>364</v>
      </c>
      <c r="D43" t="s">
        <v>44</v>
      </c>
      <c r="E43">
        <v>5303150</v>
      </c>
      <c r="F43">
        <f>VLOOKUP(E43,summary_LC!$AW$1:$AY$311,3,FALSE)</f>
        <v>22805</v>
      </c>
      <c r="G43">
        <f>VLOOKUP($E43,ZonalStat!$E$1:$AB$310,2,FALSE)</f>
        <v>10035.5627902</v>
      </c>
      <c r="H43">
        <f>VLOOKUP($E43,ZonalStat!$E$1:$AB$310,3,FALSE)</f>
        <v>1443.02707908</v>
      </c>
      <c r="I43">
        <f>VLOOKUP($E43,ZonalStat!$E$1:$AB$310,4,FALSE)</f>
        <v>2271.3947369900002</v>
      </c>
      <c r="J43">
        <f>VLOOKUP($E43,ZonalStat!$E$1:$AB$310,5,FALSE)</f>
        <v>29076.001398699998</v>
      </c>
      <c r="K43">
        <f>VLOOKUP($E43,ZonalStat!$E$1:$AB$310,6,FALSE)</f>
        <v>780.41699222499994</v>
      </c>
      <c r="L43">
        <f>VLOOKUP($E43,ZonalStat!$E$1:$AB$310,7,FALSE)</f>
        <v>1468.13842972</v>
      </c>
      <c r="M43">
        <f>VLOOKUP($E43,ZonalStat!$E$1:$AB$310,8,FALSE)</f>
        <v>4116.3626018200002</v>
      </c>
      <c r="N43">
        <f>VLOOKUP($E43,ZonalStat!$E$1:$AB$310,9,FALSE)</f>
        <v>14403.3525639</v>
      </c>
      <c r="O43">
        <f>VLOOKUP($E43,ZonalStat!$E$1:$AB$310,10,FALSE)</f>
        <v>79998.117025800006</v>
      </c>
      <c r="P43">
        <f>VLOOKUP($E43,ZonalStat!$E$1:$AB$310,11,FALSE)</f>
        <v>3844.5597800099999</v>
      </c>
      <c r="Q43">
        <f>VLOOKUP($E43,summary_LC!$Z$2:$AU$311,16,FALSE)</f>
        <v>39.974030792060844</v>
      </c>
      <c r="R43">
        <f>VLOOKUP($E43,summary_LC!$Z$2:$AU$311,17,FALSE)</f>
        <v>1.1500649230198479</v>
      </c>
      <c r="S43">
        <f>VLOOKUP($E43,summary_LC!$Z$2:$AU$311,15,FALSE)</f>
        <v>88.796141717677614</v>
      </c>
      <c r="T43">
        <f>VLOOKUP($E43,summary_LC!$Z$2:$AU$311,18,FALSE)</f>
        <v>21.906881840103875</v>
      </c>
      <c r="U43">
        <f>VLOOKUP($E43,summary_LC!$Z$2:$AU$311,19,FALSE)</f>
        <v>1.7158226674086441</v>
      </c>
      <c r="V43">
        <f>VLOOKUP($E43,summary_LC!$Z$2:$AU$311,22,FALSE)</f>
        <v>17.342688007016005</v>
      </c>
      <c r="W43">
        <f>VLOOKUP($E43,ZonalStat!$E$1:$AB$310,12,FALSE)</f>
        <v>1068.6208102400001</v>
      </c>
      <c r="X43">
        <f>VLOOKUP($E43,summary_LC!$Z$2:$AU$311,4,FALSE)</f>
        <v>2655</v>
      </c>
      <c r="Y43">
        <f>VLOOKUP($E43,summary_LC!$Z$2:$AU$311,20,FALSE)</f>
        <v>39.974030792060844</v>
      </c>
      <c r="Z43">
        <f>VLOOKUP($E43,ZonalStat!$E$1:$AB$310,13,FALSE)</f>
        <v>578.81256604800001</v>
      </c>
      <c r="AA43">
        <f>VLOOKUP($E43,ZonalStat!$E$1:$AB$310,14,FALSE)</f>
        <v>0.100088952861</v>
      </c>
      <c r="AB43">
        <f>VLOOKUP($E43,ZonalStat!$E$1:$AB$310,15,FALSE)</f>
        <v>0.159526419645</v>
      </c>
      <c r="AC43">
        <f>VLOOKUP($E43,ZonalStat!$E$1:$AB$310,16,FALSE)</f>
        <v>0.62260034422499999</v>
      </c>
      <c r="AD43">
        <f>VLOOKUP($E43,Irigasi!$A$2:$C$311,3,FALSE)</f>
        <v>0</v>
      </c>
      <c r="AE43">
        <f>VLOOKUP($E43,ZonalStat!$E$1:$AB$310,17,FALSE)</f>
        <v>0.58954806038600005</v>
      </c>
      <c r="AF43">
        <f>VLOOKUP($E43,ZonalStat!$E$1:$AB$310,18,FALSE)</f>
        <v>-0.60292075505700005</v>
      </c>
      <c r="AG43">
        <f>VLOOKUP($E43,ZonalStat!$E$1:$AB$310,19,FALSE)</f>
        <v>0.16124815680900001</v>
      </c>
      <c r="AH43">
        <f>VLOOKUP($E43,ZonalStat!$E$1:$AB$310,20,FALSE)</f>
        <v>0.76837733786700002</v>
      </c>
      <c r="AI43">
        <f>VLOOKUP($E43,ZonalStat!$E$1:$AB$310,21,FALSE)</f>
        <v>1.31650898203</v>
      </c>
      <c r="AJ43">
        <f>VLOOKUP($E43,ZonalStat!$E$1:$AB$310,22,FALSE)</f>
        <v>25.4230881318</v>
      </c>
      <c r="AK43">
        <f>VLOOKUP($E43,ZonalStat!$E$1:$AB$310,23,FALSE)</f>
        <v>-6.7835411856299999</v>
      </c>
      <c r="AL43">
        <f>VLOOKUP($E43,ZonalStat!$E$1:$AB$310,24,FALSE)</f>
        <v>1310.2367028399999</v>
      </c>
      <c r="AM43">
        <f>VLOOKUP($E43,Podes!$A$1:$AL$310,5,FALSE)</f>
        <v>3726</v>
      </c>
      <c r="AN43">
        <f>VLOOKUP($E43,Podes!$A$1:$AL$310,28,FALSE)</f>
        <v>1.1122388059999999</v>
      </c>
      <c r="AO43">
        <f>VLOOKUP($E43,Podes!$A$1:$AL$310,29,FALSE)</f>
        <v>745.2</v>
      </c>
      <c r="AP43">
        <f>VLOOKUP($E43,Podes!$A$1:$AL$310,30,FALSE)</f>
        <v>0</v>
      </c>
      <c r="AQ43">
        <f>VLOOKUP($E43,Podes!$A$1:$AL$310,31,FALSE)</f>
        <v>0</v>
      </c>
      <c r="AR43">
        <f>VLOOKUP($E43,Podes!$A$1:$AL$310,32,FALSE)</f>
        <v>621</v>
      </c>
      <c r="AS43">
        <f>VLOOKUP($E43,Podes!$A$1:$AL$310,33,FALSE)</f>
        <v>1242</v>
      </c>
      <c r="AT43">
        <f>VLOOKUP($E43,Podes!$A$1:$AL$310,34,FALSE)</f>
        <v>0</v>
      </c>
      <c r="AU43">
        <f>VLOOKUP($E43,Podes!$A$1:$AL$310,13,FALSE)</f>
        <v>1</v>
      </c>
      <c r="AV43">
        <f>VLOOKUP($E43,Podes!$A$1:$AL$310,14,FALSE)</f>
        <v>0</v>
      </c>
      <c r="AW43">
        <f>VLOOKUP($E43,Podes!$A$1:$AL$310,15,FALSE)</f>
        <v>1</v>
      </c>
      <c r="AX43">
        <f>VLOOKUP($E43,Podes!$A$1:$AL$310,16,FALSE)</f>
        <v>0</v>
      </c>
      <c r="AY43">
        <f>VLOOKUP($E43,Podes!$A$1:$AL$310,17,FALSE)</f>
        <v>3</v>
      </c>
      <c r="AZ43">
        <f>VLOOKUP($E43,Podes!$A$1:$AL$310,18,FALSE)</f>
        <v>0</v>
      </c>
      <c r="BA43">
        <f>VLOOKUP($E43,Podes!$A$1:$AL$310,19,FALSE)</f>
        <v>1</v>
      </c>
      <c r="BB43">
        <f>VLOOKUP($E43,Podes!$A$1:$AL$310,20,FALSE)</f>
        <v>0</v>
      </c>
      <c r="BC43">
        <f>VLOOKUP($E43,Podes!$A$1:$AL$310,21,FALSE)</f>
        <v>0</v>
      </c>
      <c r="BD43">
        <f>VLOOKUP($E43,Podes!$A$1:$AL$310,22,FALSE)</f>
        <v>0</v>
      </c>
      <c r="BE43">
        <f>VLOOKUP($E43,Podes!$A$1:$AL$310,23,FALSE)</f>
        <v>13</v>
      </c>
      <c r="BF43">
        <f>VLOOKUP($E43,Podes!$A$1:$AL$310,38,FALSE)</f>
        <v>185.7142857</v>
      </c>
      <c r="BG43">
        <f>VLOOKUP($E43,Podes!$A$1:$AL$310,35,FALSE)</f>
        <v>219.17647059999999</v>
      </c>
      <c r="BH43">
        <f>VLOOKUP($E43,Podes!$A$1:$AL$310,36,FALSE)</f>
        <v>3726</v>
      </c>
      <c r="BI43">
        <f>VLOOKUP($E43,Podes!$A$1:$AL$310,26,FALSE)</f>
        <v>11</v>
      </c>
      <c r="BJ43">
        <f>VLOOKUP($E43,Podes!$A$1:$AL$310,37,FALSE)</f>
        <v>338.72727270000001</v>
      </c>
      <c r="BK43">
        <f>VLOOKUP(E43,'status kesejahteraan'!$D:$P,12,FALSE)</f>
        <v>0.23702313946216386</v>
      </c>
      <c r="BL43">
        <f>VLOOKUP(E43,'status kesejahteraan'!$D:$P,13,FALSE)</f>
        <v>0.17463119404866978</v>
      </c>
      <c r="BM43">
        <f>VLOOKUP(D43,IDM_2021!$D$1:$F$297,2,FALSE)</f>
        <v>0.54459999999999997</v>
      </c>
      <c r="BN43">
        <f>VLOOKUP(E43,Irigasi!$O$2:$Q$311,3,FALSE)</f>
        <v>1395</v>
      </c>
      <c r="BO43">
        <f>VLOOKUP($E43,ZonalStat!$E$1:$AC$310,25,FALSE)</f>
        <v>5097.4400490500002</v>
      </c>
      <c r="BP43" s="1">
        <f>VLOOKUP($E43,ZonalStat!$E$1:$AD$310,26,FALSE)</f>
        <v>3.0982826208700001</v>
      </c>
    </row>
    <row r="44" spans="1:68" x14ac:dyDescent="0.25">
      <c r="A44">
        <v>43</v>
      </c>
      <c r="B44" t="s">
        <v>337</v>
      </c>
      <c r="C44" t="s">
        <v>364</v>
      </c>
      <c r="D44" t="s">
        <v>45</v>
      </c>
      <c r="E44">
        <v>5303160</v>
      </c>
      <c r="F44">
        <f>VLOOKUP(E44,summary_LC!$AW$1:$AY$311,3,FALSE)</f>
        <v>33012</v>
      </c>
      <c r="G44">
        <f>VLOOKUP($E44,ZonalStat!$E$1:$AB$310,2,FALSE)</f>
        <v>6527.3114319099996</v>
      </c>
      <c r="H44">
        <f>VLOOKUP($E44,ZonalStat!$E$1:$AB$310,3,FALSE)</f>
        <v>638.31151057500006</v>
      </c>
      <c r="I44">
        <f>VLOOKUP($E44,ZonalStat!$E$1:$AB$310,4,FALSE)</f>
        <v>7686.2532783099996</v>
      </c>
      <c r="J44">
        <f>VLOOKUP($E44,ZonalStat!$E$1:$AB$310,5,FALSE)</f>
        <v>11949.923726200001</v>
      </c>
      <c r="K44">
        <f>VLOOKUP($E44,ZonalStat!$E$1:$AB$310,6,FALSE)</f>
        <v>1225.80686059</v>
      </c>
      <c r="L44">
        <f>VLOOKUP($E44,ZonalStat!$E$1:$AB$310,7,FALSE)</f>
        <v>6258.3783316199997</v>
      </c>
      <c r="M44">
        <f>VLOOKUP($E44,ZonalStat!$E$1:$AB$310,8,FALSE)</f>
        <v>2721.2844131100001</v>
      </c>
      <c r="N44">
        <f>VLOOKUP($E44,ZonalStat!$E$1:$AB$310,9,FALSE)</f>
        <v>8169.9043322999996</v>
      </c>
      <c r="O44">
        <f>VLOOKUP($E44,ZonalStat!$E$1:$AB$310,10,FALSE)</f>
        <v>95049.693755300003</v>
      </c>
      <c r="P44">
        <f>VLOOKUP($E44,ZonalStat!$E$1:$AB$310,11,FALSE)</f>
        <v>8169.4046355700002</v>
      </c>
      <c r="Q44">
        <f>VLOOKUP($E44,summary_LC!$Z$2:$AU$311,16,FALSE)</f>
        <v>113.00315340382119</v>
      </c>
      <c r="R44">
        <f>VLOOKUP($E44,summary_LC!$Z$2:$AU$311,17,FALSE)</f>
        <v>4.3220181784455569</v>
      </c>
      <c r="S44">
        <f>VLOOKUP($E44,summary_LC!$Z$2:$AU$311,15,FALSE)</f>
        <v>66.601743646818761</v>
      </c>
      <c r="T44">
        <f>VLOOKUP($E44,summary_LC!$Z$2:$AU$311,18,FALSE)</f>
        <v>43.971433871266925</v>
      </c>
      <c r="U44">
        <f>VLOOKUP($E44,summary_LC!$Z$2:$AU$311,19,FALSE)</f>
        <v>1.2149879428677426</v>
      </c>
      <c r="V44">
        <f>VLOOKUP($E44,summary_LC!$Z$2:$AU$311,22,FALSE)</f>
        <v>18.862837755967526</v>
      </c>
      <c r="W44">
        <f>VLOOKUP($E44,ZonalStat!$E$1:$AB$310,12,FALSE)</f>
        <v>520.47938376499997</v>
      </c>
      <c r="X44">
        <f>VLOOKUP($E44,summary_LC!$Z$2:$AU$311,4,FALSE)</f>
        <v>13738</v>
      </c>
      <c r="Y44">
        <f>VLOOKUP($E44,summary_LC!$Z$2:$AU$311,20,FALSE)</f>
        <v>113.00315340382119</v>
      </c>
      <c r="Z44">
        <f>VLOOKUP($E44,ZonalStat!$E$1:$AB$310,13,FALSE)</f>
        <v>450.66570201500002</v>
      </c>
      <c r="AA44">
        <f>VLOOKUP($E44,ZonalStat!$E$1:$AB$310,14,FALSE)</f>
        <v>2.7104397490200001E-2</v>
      </c>
      <c r="AB44">
        <f>VLOOKUP($E44,ZonalStat!$E$1:$AB$310,15,FALSE)</f>
        <v>0.17668575063600001</v>
      </c>
      <c r="AC44">
        <f>VLOOKUP($E44,ZonalStat!$E$1:$AB$310,16,FALSE)</f>
        <v>0.671727786183</v>
      </c>
      <c r="AD44">
        <f>VLOOKUP($E44,Irigasi!$A$2:$C$311,3,FALSE)</f>
        <v>0</v>
      </c>
      <c r="AE44">
        <f>VLOOKUP($E44,ZonalStat!$E$1:$AB$310,17,FALSE)</f>
        <v>0.55897121949399997</v>
      </c>
      <c r="AF44">
        <f>VLOOKUP($E44,ZonalStat!$E$1:$AB$310,18,FALSE)</f>
        <v>-0.60186655095800001</v>
      </c>
      <c r="AG44">
        <f>VLOOKUP($E44,ZonalStat!$E$1:$AB$310,19,FALSE)</f>
        <v>7.4281881084099999E-2</v>
      </c>
      <c r="AH44">
        <f>VLOOKUP($E44,ZonalStat!$E$1:$AB$310,20,FALSE)</f>
        <v>0.76315214173599999</v>
      </c>
      <c r="AI44">
        <f>VLOOKUP($E44,ZonalStat!$E$1:$AB$310,21,FALSE)</f>
        <v>1.37464804755</v>
      </c>
      <c r="AJ44">
        <f>VLOOKUP($E44,ZonalStat!$E$1:$AB$310,22,FALSE)</f>
        <v>25.269227530799999</v>
      </c>
      <c r="AK44">
        <f>VLOOKUP($E44,ZonalStat!$E$1:$AB$310,23,FALSE)</f>
        <v>-13.053372984799999</v>
      </c>
      <c r="AL44">
        <f>VLOOKUP($E44,ZonalStat!$E$1:$AB$310,24,FALSE)</f>
        <v>1389.19334809</v>
      </c>
      <c r="AM44">
        <f>VLOOKUP($E44,Podes!$A$1:$AL$310,5,FALSE)</f>
        <v>6126</v>
      </c>
      <c r="AN44">
        <f>VLOOKUP($E44,Podes!$A$1:$AL$310,28,FALSE)</f>
        <v>1.1885913850000001</v>
      </c>
      <c r="AO44">
        <f>VLOOKUP($E44,Podes!$A$1:$AL$310,29,FALSE)</f>
        <v>875.14285710000001</v>
      </c>
      <c r="AP44">
        <f>VLOOKUP($E44,Podes!$A$1:$AL$310,30,FALSE)</f>
        <v>0</v>
      </c>
      <c r="AQ44">
        <f>VLOOKUP($E44,Podes!$A$1:$AL$310,31,FALSE)</f>
        <v>0</v>
      </c>
      <c r="AR44">
        <f>VLOOKUP($E44,Podes!$A$1:$AL$310,32,FALSE)</f>
        <v>612.6</v>
      </c>
      <c r="AS44">
        <f>VLOOKUP($E44,Podes!$A$1:$AL$310,33,FALSE)</f>
        <v>3063</v>
      </c>
      <c r="AT44">
        <f>VLOOKUP($E44,Podes!$A$1:$AL$310,34,FALSE)</f>
        <v>0</v>
      </c>
      <c r="AU44">
        <f>VLOOKUP($E44,Podes!$A$1:$AL$310,13,FALSE)</f>
        <v>8</v>
      </c>
      <c r="AV44">
        <f>VLOOKUP($E44,Podes!$A$1:$AL$310,14,FALSE)</f>
        <v>0</v>
      </c>
      <c r="AW44">
        <f>VLOOKUP($E44,Podes!$A$1:$AL$310,15,FALSE)</f>
        <v>6</v>
      </c>
      <c r="AX44">
        <f>VLOOKUP($E44,Podes!$A$1:$AL$310,16,FALSE)</f>
        <v>0</v>
      </c>
      <c r="AY44">
        <f>VLOOKUP($E44,Podes!$A$1:$AL$310,17,FALSE)</f>
        <v>0</v>
      </c>
      <c r="AZ44">
        <f>VLOOKUP($E44,Podes!$A$1:$AL$310,18,FALSE)</f>
        <v>0</v>
      </c>
      <c r="BA44">
        <f>VLOOKUP($E44,Podes!$A$1:$AL$310,19,FALSE)</f>
        <v>3</v>
      </c>
      <c r="BB44">
        <f>VLOOKUP($E44,Podes!$A$1:$AL$310,20,FALSE)</f>
        <v>0</v>
      </c>
      <c r="BC44">
        <f>VLOOKUP($E44,Podes!$A$1:$AL$310,21,FALSE)</f>
        <v>16</v>
      </c>
      <c r="BD44">
        <f>VLOOKUP($E44,Podes!$A$1:$AL$310,22,FALSE)</f>
        <v>4</v>
      </c>
      <c r="BE44">
        <f>VLOOKUP($E44,Podes!$A$1:$AL$310,23,FALSE)</f>
        <v>19</v>
      </c>
      <c r="BF44">
        <f>VLOOKUP($E44,Podes!$A$1:$AL$310,38,FALSE)</f>
        <v>190</v>
      </c>
      <c r="BG44">
        <f>VLOOKUP($E44,Podes!$A$1:$AL$310,35,FALSE)</f>
        <v>278.45454549999999</v>
      </c>
      <c r="BH44">
        <f>VLOOKUP($E44,Podes!$A$1:$AL$310,36,FALSE)</f>
        <v>0</v>
      </c>
      <c r="BI44">
        <f>VLOOKUP($E44,Podes!$A$1:$AL$310,26,FALSE)</f>
        <v>84</v>
      </c>
      <c r="BJ44">
        <f>VLOOKUP($E44,Podes!$A$1:$AL$310,37,FALSE)</f>
        <v>72.928571430000005</v>
      </c>
      <c r="BK44">
        <f>VLOOKUP(E44,'status kesejahteraan'!$D:$P,12,FALSE)</f>
        <v>0.2598327655620935</v>
      </c>
      <c r="BL44">
        <f>VLOOKUP(E44,'status kesejahteraan'!$D:$P,13,FALSE)</f>
        <v>0.19627272130717238</v>
      </c>
      <c r="BM44">
        <f>VLOOKUP(D44,IDM_2021!$D$1:$F$297,2,FALSE)</f>
        <v>0.53990000000000005</v>
      </c>
      <c r="BN44">
        <f>VLOOKUP(E44,Irigasi!$O$2:$Q$311,3,FALSE)</f>
        <v>0</v>
      </c>
      <c r="BO44">
        <f>VLOOKUP($E44,ZonalStat!$E$1:$AC$310,25,FALSE)</f>
        <v>10484.821542</v>
      </c>
      <c r="BP44" s="1">
        <f>VLOOKUP($E44,ZonalStat!$E$1:$AD$310,26,FALSE)</f>
        <v>3.7269174845499999</v>
      </c>
    </row>
    <row r="45" spans="1:68" x14ac:dyDescent="0.25">
      <c r="A45">
        <v>44</v>
      </c>
      <c r="B45" t="s">
        <v>337</v>
      </c>
      <c r="C45" t="s">
        <v>364</v>
      </c>
      <c r="D45" t="s">
        <v>46</v>
      </c>
      <c r="E45">
        <v>5303161</v>
      </c>
      <c r="F45">
        <f>VLOOKUP(E45,summary_LC!$AW$1:$AY$311,3,FALSE)</f>
        <v>14446</v>
      </c>
      <c r="G45">
        <f>VLOOKUP($E45,ZonalStat!$E$1:$AB$310,2,FALSE)</f>
        <v>11151.3708556</v>
      </c>
      <c r="H45">
        <f>VLOOKUP($E45,ZonalStat!$E$1:$AB$310,3,FALSE)</f>
        <v>1594.60447436</v>
      </c>
      <c r="I45">
        <f>VLOOKUP($E45,ZonalStat!$E$1:$AB$310,4,FALSE)</f>
        <v>204.019214189</v>
      </c>
      <c r="J45">
        <f>VLOOKUP($E45,ZonalStat!$E$1:$AB$310,5,FALSE)</f>
        <v>19475.9083283</v>
      </c>
      <c r="K45">
        <f>VLOOKUP($E45,ZonalStat!$E$1:$AB$310,6,FALSE)</f>
        <v>166.87364368799999</v>
      </c>
      <c r="L45">
        <f>VLOOKUP($E45,ZonalStat!$E$1:$AB$310,7,FALSE)</f>
        <v>2381.6980768399999</v>
      </c>
      <c r="M45">
        <f>VLOOKUP($E45,ZonalStat!$E$1:$AB$310,8,FALSE)</f>
        <v>3745.5536367999998</v>
      </c>
      <c r="N45">
        <f>VLOOKUP($E45,ZonalStat!$E$1:$AB$310,9,FALSE)</f>
        <v>16106.2872974</v>
      </c>
      <c r="O45">
        <f>VLOOKUP($E45,ZonalStat!$E$1:$AB$310,10,FALSE)</f>
        <v>94870.767334999997</v>
      </c>
      <c r="P45">
        <f>VLOOKUP($E45,ZonalStat!$E$1:$AB$310,11,FALSE)</f>
        <v>6957.9601674400001</v>
      </c>
      <c r="Q45">
        <f>VLOOKUP($E45,summary_LC!$Z$2:$AU$311,16,FALSE)</f>
        <v>11.278056019291412</v>
      </c>
      <c r="R45">
        <f>VLOOKUP($E45,summary_LC!$Z$2:$AU$311,17,FALSE)</f>
        <v>0</v>
      </c>
      <c r="S45">
        <f>VLOOKUP($E45,summary_LC!$Z$2:$AU$311,15,FALSE)</f>
        <v>70.358004080875531</v>
      </c>
      <c r="T45">
        <f>VLOOKUP($E45,summary_LC!$Z$2:$AU$311,18,FALSE)</f>
        <v>25.329252457800038</v>
      </c>
      <c r="U45">
        <f>VLOOKUP($E45,summary_LC!$Z$2:$AU$311,19,FALSE)</f>
        <v>0.15767019105917271</v>
      </c>
      <c r="V45">
        <f>VLOOKUP($E45,summary_LC!$Z$2:$AU$311,22,FALSE)</f>
        <v>15.090682541880104</v>
      </c>
      <c r="W45">
        <f>VLOOKUP($E45,ZonalStat!$E$1:$AB$310,12,FALSE)</f>
        <v>278.52317117500002</v>
      </c>
      <c r="X45">
        <f>VLOOKUP($E45,summary_LC!$Z$2:$AU$311,4,FALSE)</f>
        <v>5641</v>
      </c>
      <c r="Y45">
        <f>VLOOKUP($E45,summary_LC!$Z$2:$AU$311,20,FALSE)</f>
        <v>11.278056019291412</v>
      </c>
      <c r="Z45">
        <f>VLOOKUP($E45,ZonalStat!$E$1:$AB$310,13,FALSE)</f>
        <v>62.844958201600001</v>
      </c>
      <c r="AA45">
        <f>VLOOKUP($E45,ZonalStat!$E$1:$AB$310,14,FALSE)</f>
        <v>0</v>
      </c>
      <c r="AB45">
        <f>VLOOKUP($E45,ZonalStat!$E$1:$AB$310,15,FALSE)</f>
        <v>0.39993769901699999</v>
      </c>
      <c r="AC45">
        <f>VLOOKUP($E45,ZonalStat!$E$1:$AB$310,16,FALSE)</f>
        <v>0.63960623401600003</v>
      </c>
      <c r="AD45">
        <f>VLOOKUP($E45,Irigasi!$A$2:$C$311,3,FALSE)</f>
        <v>0</v>
      </c>
      <c r="AE45">
        <f>VLOOKUP($E45,ZonalStat!$E$1:$AB$310,17,FALSE)</f>
        <v>0.67975009992900004</v>
      </c>
      <c r="AF45">
        <f>VLOOKUP($E45,ZonalStat!$E$1:$AB$310,18,FALSE)</f>
        <v>-0.67962272860200001</v>
      </c>
      <c r="AG45">
        <f>VLOOKUP($E45,ZonalStat!$E$1:$AB$310,19,FALSE)</f>
        <v>0.179414264771</v>
      </c>
      <c r="AH45">
        <f>VLOOKUP($E45,ZonalStat!$E$1:$AB$310,20,FALSE)</f>
        <v>0.74948784769599996</v>
      </c>
      <c r="AI45">
        <f>VLOOKUP($E45,ZonalStat!$E$1:$AB$310,21,FALSE)</f>
        <v>1.37740137675</v>
      </c>
      <c r="AJ45">
        <f>VLOOKUP($E45,ZonalStat!$E$1:$AB$310,22,FALSE)</f>
        <v>23.9247973855</v>
      </c>
      <c r="AK45">
        <f>VLOOKUP($E45,ZonalStat!$E$1:$AB$310,23,FALSE)</f>
        <v>-12.7586754676</v>
      </c>
      <c r="AL45">
        <f>VLOOKUP($E45,ZonalStat!$E$1:$AB$310,24,FALSE)</f>
        <v>1399.12631865</v>
      </c>
      <c r="AM45">
        <f>VLOOKUP($E45,Podes!$A$1:$AL$310,5,FALSE)</f>
        <v>1391</v>
      </c>
      <c r="AN45">
        <f>VLOOKUP($E45,Podes!$A$1:$AL$310,28,FALSE)</f>
        <v>1.948179272</v>
      </c>
      <c r="AO45">
        <f>VLOOKUP($E45,Podes!$A$1:$AL$310,29,FALSE)</f>
        <v>463.66666670000001</v>
      </c>
      <c r="AP45">
        <f>VLOOKUP($E45,Podes!$A$1:$AL$310,30,FALSE)</f>
        <v>0</v>
      </c>
      <c r="AQ45">
        <f>VLOOKUP($E45,Podes!$A$1:$AL$310,31,FALSE)</f>
        <v>0</v>
      </c>
      <c r="AR45">
        <f>VLOOKUP($E45,Podes!$A$1:$AL$310,32,FALSE)</f>
        <v>231.83333329999999</v>
      </c>
      <c r="AS45">
        <f>VLOOKUP($E45,Podes!$A$1:$AL$310,33,FALSE)</f>
        <v>695.5</v>
      </c>
      <c r="AT45">
        <f>VLOOKUP($E45,Podes!$A$1:$AL$310,34,FALSE)</f>
        <v>0</v>
      </c>
      <c r="AU45">
        <f>VLOOKUP($E45,Podes!$A$1:$AL$310,13,FALSE)</f>
        <v>15</v>
      </c>
      <c r="AV45">
        <f>VLOOKUP($E45,Podes!$A$1:$AL$310,14,FALSE)</f>
        <v>0</v>
      </c>
      <c r="AW45">
        <f>VLOOKUP($E45,Podes!$A$1:$AL$310,15,FALSE)</f>
        <v>0</v>
      </c>
      <c r="AX45">
        <f>VLOOKUP($E45,Podes!$A$1:$AL$310,16,FALSE)</f>
        <v>0</v>
      </c>
      <c r="AY45">
        <f>VLOOKUP($E45,Podes!$A$1:$AL$310,17,FALSE)</f>
        <v>0</v>
      </c>
      <c r="AZ45">
        <f>VLOOKUP($E45,Podes!$A$1:$AL$310,18,FALSE)</f>
        <v>0</v>
      </c>
      <c r="BA45">
        <f>VLOOKUP($E45,Podes!$A$1:$AL$310,19,FALSE)</f>
        <v>3</v>
      </c>
      <c r="BB45">
        <f>VLOOKUP($E45,Podes!$A$1:$AL$310,20,FALSE)</f>
        <v>0</v>
      </c>
      <c r="BC45">
        <f>VLOOKUP($E45,Podes!$A$1:$AL$310,21,FALSE)</f>
        <v>12</v>
      </c>
      <c r="BD45">
        <f>VLOOKUP($E45,Podes!$A$1:$AL$310,22,FALSE)</f>
        <v>0</v>
      </c>
      <c r="BE45">
        <f>VLOOKUP($E45,Podes!$A$1:$AL$310,23,FALSE)</f>
        <v>8</v>
      </c>
      <c r="BF45">
        <f>VLOOKUP($E45,Podes!$A$1:$AL$310,38,FALSE)</f>
        <v>200</v>
      </c>
      <c r="BG45">
        <f>VLOOKUP($E45,Podes!$A$1:$AL$310,35,FALSE)</f>
        <v>231.83333329999999</v>
      </c>
      <c r="BH45">
        <f>VLOOKUP($E45,Podes!$A$1:$AL$310,36,FALSE)</f>
        <v>695.5</v>
      </c>
      <c r="BI45">
        <f>VLOOKUP($E45,Podes!$A$1:$AL$310,26,FALSE)</f>
        <v>4</v>
      </c>
      <c r="BJ45">
        <f>VLOOKUP($E45,Podes!$A$1:$AL$310,37,FALSE)</f>
        <v>347.75</v>
      </c>
      <c r="BK45">
        <f>VLOOKUP(E45,'status kesejahteraan'!$D:$P,12,FALSE)</f>
        <v>0.23608247422680412</v>
      </c>
      <c r="BL45">
        <f>VLOOKUP(E45,'status kesejahteraan'!$D:$P,13,FALSE)</f>
        <v>0.15526802218114602</v>
      </c>
      <c r="BM45">
        <f>VLOOKUP(D45,IDM_2021!$D$1:$F$297,2,FALSE)</f>
        <v>0.55779999999999996</v>
      </c>
      <c r="BN45">
        <f>VLOOKUP(E45,Irigasi!$O$2:$Q$311,3,FALSE)</f>
        <v>0</v>
      </c>
      <c r="BO45">
        <f>VLOOKUP($E45,ZonalStat!$E$1:$AC$310,25,FALSE)</f>
        <v>11343.184907000001</v>
      </c>
      <c r="BP45" s="1">
        <f>VLOOKUP($E45,ZonalStat!$E$1:$AD$310,26,FALSE)</f>
        <v>3.94157552264</v>
      </c>
    </row>
    <row r="46" spans="1:68" x14ac:dyDescent="0.25">
      <c r="A46">
        <v>45</v>
      </c>
      <c r="B46" t="s">
        <v>337</v>
      </c>
      <c r="C46" t="s">
        <v>364</v>
      </c>
      <c r="D46" t="s">
        <v>47</v>
      </c>
      <c r="E46">
        <v>5303162</v>
      </c>
      <c r="F46">
        <f>VLOOKUP(E46,summary_LC!$AW$1:$AY$311,3,FALSE)</f>
        <v>44620</v>
      </c>
      <c r="G46">
        <f>VLOOKUP($E46,ZonalStat!$E$1:$AB$310,2,FALSE)</f>
        <v>19722.217820400001</v>
      </c>
      <c r="H46">
        <f>VLOOKUP($E46,ZonalStat!$E$1:$AB$310,3,FALSE)</f>
        <v>2428.9431666199998</v>
      </c>
      <c r="I46">
        <f>VLOOKUP($E46,ZonalStat!$E$1:$AB$310,4,FALSE)</f>
        <v>3574.5266519299998</v>
      </c>
      <c r="J46">
        <f>VLOOKUP($E46,ZonalStat!$E$1:$AB$310,5,FALSE)</f>
        <v>32716.926920900001</v>
      </c>
      <c r="K46">
        <f>VLOOKUP($E46,ZonalStat!$E$1:$AB$310,6,FALSE)</f>
        <v>164.81551870199999</v>
      </c>
      <c r="L46">
        <f>VLOOKUP($E46,ZonalStat!$E$1:$AB$310,7,FALSE)</f>
        <v>906.205164911</v>
      </c>
      <c r="M46">
        <f>VLOOKUP($E46,ZonalStat!$E$1:$AB$310,8,FALSE)</f>
        <v>2156.2998093900001</v>
      </c>
      <c r="N46">
        <f>VLOOKUP($E46,ZonalStat!$E$1:$AB$310,9,FALSE)</f>
        <v>25145.546467700002</v>
      </c>
      <c r="O46">
        <f>VLOOKUP($E46,ZonalStat!$E$1:$AB$310,10,FALSE)</f>
        <v>93171.136708899998</v>
      </c>
      <c r="P46">
        <f>VLOOKUP($E46,ZonalStat!$E$1:$AB$310,11,FALSE)</f>
        <v>1314.80747739</v>
      </c>
      <c r="Q46">
        <f>VLOOKUP($E46,summary_LC!$Z$2:$AU$311,16,FALSE)</f>
        <v>39.612316824336858</v>
      </c>
      <c r="R46">
        <f>VLOOKUP($E46,summary_LC!$Z$2:$AU$311,17,FALSE)</f>
        <v>0</v>
      </c>
      <c r="S46">
        <f>VLOOKUP($E46,summary_LC!$Z$2:$AU$311,15,FALSE)</f>
        <v>276.08977926173253</v>
      </c>
      <c r="T46">
        <f>VLOOKUP($E46,summary_LC!$Z$2:$AU$311,18,FALSE)</f>
        <v>39.918382489334078</v>
      </c>
      <c r="U46">
        <f>VLOOKUP($E46,summary_LC!$Z$2:$AU$311,19,FALSE)</f>
        <v>9.8497495826377293</v>
      </c>
      <c r="V46">
        <f>VLOOKUP($E46,summary_LC!$Z$2:$AU$311,22,FALSE)</f>
        <v>10.450470640968176</v>
      </c>
      <c r="W46">
        <f>VLOOKUP($E46,ZonalStat!$E$1:$AB$310,12,FALSE)</f>
        <v>413.509705516</v>
      </c>
      <c r="X46">
        <f>VLOOKUP($E46,summary_LC!$Z$2:$AU$311,4,FALSE)</f>
        <v>10515</v>
      </c>
      <c r="Y46">
        <f>VLOOKUP($E46,summary_LC!$Z$2:$AU$311,20,FALSE)</f>
        <v>39.612316824336858</v>
      </c>
      <c r="Z46">
        <f>VLOOKUP($E46,ZonalStat!$E$1:$AB$310,13,FALSE)</f>
        <v>212.18064283699999</v>
      </c>
      <c r="AA46">
        <f>VLOOKUP($E46,ZonalStat!$E$1:$AB$310,14,FALSE)</f>
        <v>2.2825733890500001E-2</v>
      </c>
      <c r="AB46">
        <f>VLOOKUP($E46,ZonalStat!$E$1:$AB$310,15,FALSE)</f>
        <v>0.32308381891499999</v>
      </c>
      <c r="AC46">
        <f>VLOOKUP($E46,ZonalStat!$E$1:$AB$310,16,FALSE)</f>
        <v>0.66348101505199997</v>
      </c>
      <c r="AD46">
        <f>VLOOKUP($E46,Irigasi!$A$2:$C$311,3,FALSE)</f>
        <v>0</v>
      </c>
      <c r="AE46">
        <f>VLOOKUP($E46,ZonalStat!$E$1:$AB$310,17,FALSE)</f>
        <v>0.66362199145599998</v>
      </c>
      <c r="AF46">
        <f>VLOOKUP($E46,ZonalStat!$E$1:$AB$310,18,FALSE)</f>
        <v>-0.65495015631599995</v>
      </c>
      <c r="AG46">
        <f>VLOOKUP($E46,ZonalStat!$E$1:$AB$310,19,FALSE)</f>
        <v>0.20420522841700001</v>
      </c>
      <c r="AH46">
        <f>VLOOKUP($E46,ZonalStat!$E$1:$AB$310,20,FALSE)</f>
        <v>0.77969459607900005</v>
      </c>
      <c r="AI46">
        <f>VLOOKUP($E46,ZonalStat!$E$1:$AB$310,21,FALSE)</f>
        <v>1.3735253893999999</v>
      </c>
      <c r="AJ46">
        <f>VLOOKUP($E46,ZonalStat!$E$1:$AB$310,22,FALSE)</f>
        <v>25.924492105500001</v>
      </c>
      <c r="AK46">
        <f>VLOOKUP($E46,ZonalStat!$E$1:$AB$310,23,FALSE)</f>
        <v>-6.9155414247899998</v>
      </c>
      <c r="AL46">
        <f>VLOOKUP($E46,ZonalStat!$E$1:$AB$310,24,FALSE)</f>
        <v>1332.6626314299999</v>
      </c>
      <c r="AM46">
        <f>VLOOKUP($E46,Podes!$A$1:$AL$310,5,FALSE)</f>
        <v>2170</v>
      </c>
      <c r="AN46">
        <f>VLOOKUP($E46,Podes!$A$1:$AL$310,28,FALSE)</f>
        <v>2.5499412459999999</v>
      </c>
      <c r="AO46">
        <f>VLOOKUP($E46,Podes!$A$1:$AL$310,29,FALSE)</f>
        <v>1085</v>
      </c>
      <c r="AP46">
        <f>VLOOKUP($E46,Podes!$A$1:$AL$310,30,FALSE)</f>
        <v>0</v>
      </c>
      <c r="AQ46">
        <f>VLOOKUP($E46,Podes!$A$1:$AL$310,31,FALSE)</f>
        <v>0</v>
      </c>
      <c r="AR46">
        <f>VLOOKUP($E46,Podes!$A$1:$AL$310,32,FALSE)</f>
        <v>361.66666670000001</v>
      </c>
      <c r="AS46">
        <f>VLOOKUP($E46,Podes!$A$1:$AL$310,33,FALSE)</f>
        <v>542.5</v>
      </c>
      <c r="AT46">
        <f>VLOOKUP($E46,Podes!$A$1:$AL$310,34,FALSE)</f>
        <v>0</v>
      </c>
      <c r="AU46">
        <f>VLOOKUP($E46,Podes!$A$1:$AL$310,13,FALSE)</f>
        <v>0</v>
      </c>
      <c r="AV46">
        <f>VLOOKUP($E46,Podes!$A$1:$AL$310,14,FALSE)</f>
        <v>0</v>
      </c>
      <c r="AW46">
        <f>VLOOKUP($E46,Podes!$A$1:$AL$310,15,FALSE)</f>
        <v>8</v>
      </c>
      <c r="AX46">
        <f>VLOOKUP($E46,Podes!$A$1:$AL$310,16,FALSE)</f>
        <v>0</v>
      </c>
      <c r="AY46">
        <f>VLOOKUP($E46,Podes!$A$1:$AL$310,17,FALSE)</f>
        <v>0</v>
      </c>
      <c r="AZ46">
        <f>VLOOKUP($E46,Podes!$A$1:$AL$310,18,FALSE)</f>
        <v>0</v>
      </c>
      <c r="BA46">
        <f>VLOOKUP($E46,Podes!$A$1:$AL$310,19,FALSE)</f>
        <v>1</v>
      </c>
      <c r="BB46">
        <f>VLOOKUP($E46,Podes!$A$1:$AL$310,20,FALSE)</f>
        <v>0</v>
      </c>
      <c r="BC46">
        <f>VLOOKUP($E46,Podes!$A$1:$AL$310,21,FALSE)</f>
        <v>2</v>
      </c>
      <c r="BD46">
        <f>VLOOKUP($E46,Podes!$A$1:$AL$310,22,FALSE)</f>
        <v>0</v>
      </c>
      <c r="BE46">
        <f>VLOOKUP($E46,Podes!$A$1:$AL$310,23,FALSE)</f>
        <v>10</v>
      </c>
      <c r="BF46">
        <f>VLOOKUP($E46,Podes!$A$1:$AL$310,38,FALSE)</f>
        <v>200</v>
      </c>
      <c r="BG46">
        <f>VLOOKUP($E46,Podes!$A$1:$AL$310,35,FALSE)</f>
        <v>166.92307690000001</v>
      </c>
      <c r="BH46">
        <f>VLOOKUP($E46,Podes!$A$1:$AL$310,36,FALSE)</f>
        <v>723.33333330000005</v>
      </c>
      <c r="BI46">
        <f>VLOOKUP($E46,Podes!$A$1:$AL$310,26,FALSE)</f>
        <v>4</v>
      </c>
      <c r="BJ46">
        <f>VLOOKUP($E46,Podes!$A$1:$AL$310,37,FALSE)</f>
        <v>542.5</v>
      </c>
      <c r="BK46">
        <f>VLOOKUP(E46,'status kesejahteraan'!$D:$P,12,FALSE)</f>
        <v>0.15930388219544847</v>
      </c>
      <c r="BL46">
        <f>VLOOKUP(E46,'status kesejahteraan'!$D:$P,13,FALSE)</f>
        <v>9.3911104918489613E-2</v>
      </c>
      <c r="BM46">
        <f>VLOOKUP(D46,IDM_2021!$D$1:$F$297,2,FALSE)</f>
        <v>0.53690000000000004</v>
      </c>
      <c r="BN46">
        <f>VLOOKUP(E46,Irigasi!$O$2:$Q$311,3,FALSE)</f>
        <v>0</v>
      </c>
      <c r="BO46">
        <f>VLOOKUP($E46,ZonalStat!$E$1:$AC$310,25,FALSE)</f>
        <v>16659.780388700001</v>
      </c>
      <c r="BP46" s="1">
        <f>VLOOKUP($E46,ZonalStat!$E$1:$AD$310,26,FALSE)</f>
        <v>3.1979290081</v>
      </c>
    </row>
    <row r="47" spans="1:68" x14ac:dyDescent="0.25">
      <c r="A47">
        <v>46</v>
      </c>
      <c r="B47" t="s">
        <v>337</v>
      </c>
      <c r="C47" t="s">
        <v>364</v>
      </c>
      <c r="D47" t="s">
        <v>48</v>
      </c>
      <c r="E47">
        <v>5303170</v>
      </c>
      <c r="F47">
        <f>VLOOKUP(E47,summary_LC!$AW$1:$AY$311,3,FALSE)</f>
        <v>52223</v>
      </c>
      <c r="G47">
        <f>VLOOKUP($E47,ZonalStat!$E$1:$AB$310,2,FALSE)</f>
        <v>12893.3459372</v>
      </c>
      <c r="H47">
        <f>VLOOKUP($E47,ZonalStat!$E$1:$AB$310,3,FALSE)</f>
        <v>1297.4563964900001</v>
      </c>
      <c r="I47">
        <f>VLOOKUP($E47,ZonalStat!$E$1:$AB$310,4,FALSE)</f>
        <v>2722.2287705399999</v>
      </c>
      <c r="J47">
        <f>VLOOKUP($E47,ZonalStat!$E$1:$AB$310,5,FALSE)</f>
        <v>7340.9623981799996</v>
      </c>
      <c r="K47">
        <f>VLOOKUP($E47,ZonalStat!$E$1:$AB$310,6,FALSE)</f>
        <v>391.53897409799998</v>
      </c>
      <c r="L47">
        <f>VLOOKUP($E47,ZonalStat!$E$1:$AB$310,7,FALSE)</f>
        <v>1400.37208917</v>
      </c>
      <c r="M47">
        <f>VLOOKUP($E47,ZonalStat!$E$1:$AB$310,8,FALSE)</f>
        <v>5631.00486258</v>
      </c>
      <c r="N47">
        <f>VLOOKUP($E47,ZonalStat!$E$1:$AB$310,9,FALSE)</f>
        <v>13284.704469800001</v>
      </c>
      <c r="O47">
        <f>VLOOKUP($E47,ZonalStat!$E$1:$AB$310,10,FALSE)</f>
        <v>109915.1777</v>
      </c>
      <c r="P47">
        <f>VLOOKUP($E47,ZonalStat!$E$1:$AB$310,11,FALSE)</f>
        <v>2440.7745834799998</v>
      </c>
      <c r="Q47">
        <f>VLOOKUP($E47,summary_LC!$Z$2:$AU$311,16,FALSE)</f>
        <v>81.367093303654229</v>
      </c>
      <c r="R47">
        <f>VLOOKUP($E47,summary_LC!$Z$2:$AU$311,17,FALSE)</f>
        <v>15.535151177889075</v>
      </c>
      <c r="S47">
        <f>VLOOKUP($E47,summary_LC!$Z$2:$AU$311,15,FALSE)</f>
        <v>237.49768132071972</v>
      </c>
      <c r="T47">
        <f>VLOOKUP($E47,summary_LC!$Z$2:$AU$311,18,FALSE)</f>
        <v>31.9884993507698</v>
      </c>
      <c r="U47">
        <f>VLOOKUP($E47,summary_LC!$Z$2:$AU$311,19,FALSE)</f>
        <v>9.4602114635503618</v>
      </c>
      <c r="V47">
        <f>VLOOKUP($E47,summary_LC!$Z$2:$AU$311,22,FALSE)</f>
        <v>20.592459261245043</v>
      </c>
      <c r="W47">
        <f>VLOOKUP($E47,ZonalStat!$E$1:$AB$310,12,FALSE)</f>
        <v>610.38682553800004</v>
      </c>
      <c r="X47">
        <f>VLOOKUP($E47,summary_LC!$Z$2:$AU$311,4,FALSE)</f>
        <v>11543</v>
      </c>
      <c r="Y47">
        <f>VLOOKUP($E47,summary_LC!$Z$2:$AU$311,20,FALSE)</f>
        <v>81.367093303654229</v>
      </c>
      <c r="Z47">
        <f>VLOOKUP($E47,ZonalStat!$E$1:$AB$310,13,FALSE)</f>
        <v>218.778914767</v>
      </c>
      <c r="AA47">
        <f>VLOOKUP($E47,ZonalStat!$E$1:$AB$310,14,FALSE)</f>
        <v>3.6025166225299998E-2</v>
      </c>
      <c r="AB47">
        <f>VLOOKUP($E47,ZonalStat!$E$1:$AB$310,15,FALSE)</f>
        <v>0.25527066618200001</v>
      </c>
      <c r="AC47">
        <f>VLOOKUP($E47,ZonalStat!$E$1:$AB$310,16,FALSE)</f>
        <v>0.76316901585499997</v>
      </c>
      <c r="AD47">
        <f>VLOOKUP($E47,Irigasi!$A$2:$C$311,3,FALSE)</f>
        <v>0</v>
      </c>
      <c r="AE47">
        <f>VLOOKUP($E47,ZonalStat!$E$1:$AB$310,17,FALSE)</f>
        <v>0.59328915139000005</v>
      </c>
      <c r="AF47">
        <f>VLOOKUP($E47,ZonalStat!$E$1:$AB$310,18,FALSE)</f>
        <v>-0.61296899655600001</v>
      </c>
      <c r="AG47">
        <f>VLOOKUP($E47,ZonalStat!$E$1:$AB$310,19,FALSE)</f>
        <v>0.117082627003</v>
      </c>
      <c r="AH47">
        <f>VLOOKUP($E47,ZonalStat!$E$1:$AB$310,20,FALSE)</f>
        <v>0.78481117380900001</v>
      </c>
      <c r="AI47">
        <f>VLOOKUP($E47,ZonalStat!$E$1:$AB$310,21,FALSE)</f>
        <v>1.3951768954899999</v>
      </c>
      <c r="AJ47">
        <f>VLOOKUP($E47,ZonalStat!$E$1:$AB$310,22,FALSE)</f>
        <v>25.2122568315</v>
      </c>
      <c r="AK47">
        <f>VLOOKUP($E47,ZonalStat!$E$1:$AB$310,23,FALSE)</f>
        <v>-13.3300693478</v>
      </c>
      <c r="AL47">
        <f>VLOOKUP($E47,ZonalStat!$E$1:$AB$310,24,FALSE)</f>
        <v>1330.9416679799999</v>
      </c>
      <c r="AM47">
        <f>VLOOKUP($E47,Podes!$A$1:$AL$310,5,FALSE)</f>
        <v>5786</v>
      </c>
      <c r="AN47">
        <f>VLOOKUP($E47,Podes!$A$1:$AL$310,28,FALSE)</f>
        <v>1.4026666670000001</v>
      </c>
      <c r="AO47">
        <f>VLOOKUP($E47,Podes!$A$1:$AL$310,29,FALSE)</f>
        <v>1157.2</v>
      </c>
      <c r="AP47">
        <f>VLOOKUP($E47,Podes!$A$1:$AL$310,30,FALSE)</f>
        <v>0</v>
      </c>
      <c r="AQ47">
        <f>VLOOKUP($E47,Podes!$A$1:$AL$310,31,FALSE)</f>
        <v>5786</v>
      </c>
      <c r="AR47">
        <f>VLOOKUP($E47,Podes!$A$1:$AL$310,32,FALSE)</f>
        <v>723.25</v>
      </c>
      <c r="AS47">
        <f>VLOOKUP($E47,Podes!$A$1:$AL$310,33,FALSE)</f>
        <v>1446.5</v>
      </c>
      <c r="AT47">
        <f>VLOOKUP($E47,Podes!$A$1:$AL$310,34,FALSE)</f>
        <v>0</v>
      </c>
      <c r="AU47">
        <f>VLOOKUP($E47,Podes!$A$1:$AL$310,13,FALSE)</f>
        <v>1</v>
      </c>
      <c r="AV47">
        <f>VLOOKUP($E47,Podes!$A$1:$AL$310,14,FALSE)</f>
        <v>0</v>
      </c>
      <c r="AW47">
        <f>VLOOKUP($E47,Podes!$A$1:$AL$310,15,FALSE)</f>
        <v>1</v>
      </c>
      <c r="AX47">
        <f>VLOOKUP($E47,Podes!$A$1:$AL$310,16,FALSE)</f>
        <v>0</v>
      </c>
      <c r="AY47">
        <f>VLOOKUP($E47,Podes!$A$1:$AL$310,17,FALSE)</f>
        <v>0</v>
      </c>
      <c r="AZ47">
        <f>VLOOKUP($E47,Podes!$A$1:$AL$310,18,FALSE)</f>
        <v>0</v>
      </c>
      <c r="BA47">
        <f>VLOOKUP($E47,Podes!$A$1:$AL$310,19,FALSE)</f>
        <v>3</v>
      </c>
      <c r="BB47">
        <f>VLOOKUP($E47,Podes!$A$1:$AL$310,20,FALSE)</f>
        <v>0</v>
      </c>
      <c r="BC47">
        <f>VLOOKUP($E47,Podes!$A$1:$AL$310,21,FALSE)</f>
        <v>7</v>
      </c>
      <c r="BD47">
        <f>VLOOKUP($E47,Podes!$A$1:$AL$310,22,FALSE)</f>
        <v>0</v>
      </c>
      <c r="BE47">
        <f>VLOOKUP($E47,Podes!$A$1:$AL$310,23,FALSE)</f>
        <v>20</v>
      </c>
      <c r="BF47">
        <f>VLOOKUP($E47,Podes!$A$1:$AL$310,38,FALSE)</f>
        <v>200</v>
      </c>
      <c r="BG47">
        <f>VLOOKUP($E47,Podes!$A$1:$AL$310,35,FALSE)</f>
        <v>222.53846150000001</v>
      </c>
      <c r="BH47">
        <f>VLOOKUP($E47,Podes!$A$1:$AL$310,36,FALSE)</f>
        <v>0</v>
      </c>
      <c r="BI47">
        <f>VLOOKUP($E47,Podes!$A$1:$AL$310,26,FALSE)</f>
        <v>26</v>
      </c>
      <c r="BJ47">
        <f>VLOOKUP($E47,Podes!$A$1:$AL$310,37,FALSE)</f>
        <v>222.53846150000001</v>
      </c>
      <c r="BK47">
        <f>VLOOKUP(E47,'status kesejahteraan'!$D:$P,12,FALSE)</f>
        <v>0.16938775510204082</v>
      </c>
      <c r="BL47">
        <f>VLOOKUP(E47,'status kesejahteraan'!$D:$P,13,FALSE)</f>
        <v>0.10607500548285693</v>
      </c>
      <c r="BM47">
        <f>VLOOKUP(D47,IDM_2021!$D$1:$F$297,2,FALSE)</f>
        <v>0.56910000000000005</v>
      </c>
      <c r="BN47">
        <f>VLOOKUP(E47,Irigasi!$O$2:$Q$311,3,FALSE)</f>
        <v>0</v>
      </c>
      <c r="BO47">
        <f>VLOOKUP($E47,ZonalStat!$E$1:$AC$310,25,FALSE)</f>
        <v>21243.213652999999</v>
      </c>
      <c r="BP47" s="1">
        <f>VLOOKUP($E47,ZonalStat!$E$1:$AD$310,26,FALSE)</f>
        <v>3.3601286789299998</v>
      </c>
    </row>
    <row r="48" spans="1:68" x14ac:dyDescent="0.25">
      <c r="A48">
        <v>47</v>
      </c>
      <c r="B48" t="s">
        <v>337</v>
      </c>
      <c r="C48" t="s">
        <v>364</v>
      </c>
      <c r="D48" t="s">
        <v>49</v>
      </c>
      <c r="E48">
        <v>5303180</v>
      </c>
      <c r="F48">
        <f>VLOOKUP(E48,summary_LC!$AW$1:$AY$311,3,FALSE)</f>
        <v>26271</v>
      </c>
      <c r="G48">
        <f>VLOOKUP($E48,ZonalStat!$E$1:$AB$310,2,FALSE)</f>
        <v>29349.756783500001</v>
      </c>
      <c r="H48">
        <f>VLOOKUP($E48,ZonalStat!$E$1:$AB$310,3,FALSE)</f>
        <v>1275.9983270600001</v>
      </c>
      <c r="I48">
        <f>VLOOKUP($E48,ZonalStat!$E$1:$AB$310,4,FALSE)</f>
        <v>3890.4590630399998</v>
      </c>
      <c r="J48">
        <f>VLOOKUP($E48,ZonalStat!$E$1:$AB$310,5,FALSE)</f>
        <v>20442.969893599999</v>
      </c>
      <c r="K48">
        <f>VLOOKUP($E48,ZonalStat!$E$1:$AB$310,6,FALSE)</f>
        <v>227.30883156600001</v>
      </c>
      <c r="L48">
        <f>VLOOKUP($E48,ZonalStat!$E$1:$AB$310,7,FALSE)</f>
        <v>1585.79901627</v>
      </c>
      <c r="M48">
        <f>VLOOKUP($E48,ZonalStat!$E$1:$AB$310,8,FALSE)</f>
        <v>7329.6648227300002</v>
      </c>
      <c r="N48">
        <f>VLOOKUP($E48,ZonalStat!$E$1:$AB$310,9,FALSE)</f>
        <v>12443.4866208</v>
      </c>
      <c r="O48">
        <f>VLOOKUP($E48,ZonalStat!$E$1:$AB$310,10,FALSE)</f>
        <v>115846.768184</v>
      </c>
      <c r="P48">
        <f>VLOOKUP($E48,ZonalStat!$E$1:$AB$310,11,FALSE)</f>
        <v>1991.85754597</v>
      </c>
      <c r="Q48">
        <f>VLOOKUP($E48,summary_LC!$Z$2:$AU$311,16,FALSE)</f>
        <v>49.684659617881657</v>
      </c>
      <c r="R48">
        <f>VLOOKUP($E48,summary_LC!$Z$2:$AU$311,17,FALSE)</f>
        <v>0</v>
      </c>
      <c r="S48">
        <f>VLOOKUP($E48,summary_LC!$Z$2:$AU$311,15,FALSE)</f>
        <v>158.10610276386569</v>
      </c>
      <c r="T48">
        <f>VLOOKUP($E48,summary_LC!$Z$2:$AU$311,18,FALSE)</f>
        <v>4.1086996846596175</v>
      </c>
      <c r="U48">
        <f>VLOOKUP($E48,summary_LC!$Z$2:$AU$311,19,FALSE)</f>
        <v>2.5227230569467634</v>
      </c>
      <c r="V48">
        <f>VLOOKUP($E48,summary_LC!$Z$2:$AU$311,22,FALSE)</f>
        <v>9.2116782764264791</v>
      </c>
      <c r="W48">
        <f>VLOOKUP($E48,ZonalStat!$E$1:$AB$310,12,FALSE)</f>
        <v>376.48628676499999</v>
      </c>
      <c r="X48">
        <f>VLOOKUP($E48,summary_LC!$Z$2:$AU$311,4,FALSE)</f>
        <v>7255</v>
      </c>
      <c r="Y48">
        <f>VLOOKUP($E48,summary_LC!$Z$2:$AU$311,20,FALSE)</f>
        <v>49.684659617881657</v>
      </c>
      <c r="Z48">
        <f>VLOOKUP($E48,ZonalStat!$E$1:$AB$310,13,FALSE)</f>
        <v>307.97037359400002</v>
      </c>
      <c r="AA48">
        <f>VLOOKUP($E48,ZonalStat!$E$1:$AB$310,14,FALSE)</f>
        <v>0</v>
      </c>
      <c r="AB48">
        <f>VLOOKUP($E48,ZonalStat!$E$1:$AB$310,15,FALSE)</f>
        <v>0.42467930417600003</v>
      </c>
      <c r="AC48">
        <f>VLOOKUP($E48,ZonalStat!$E$1:$AB$310,16,FALSE)</f>
        <v>0.72994290409999996</v>
      </c>
      <c r="AD48">
        <f>VLOOKUP($E48,Irigasi!$A$2:$C$311,3,FALSE)</f>
        <v>0</v>
      </c>
      <c r="AE48">
        <f>VLOOKUP($E48,ZonalStat!$E$1:$AB$310,17,FALSE)</f>
        <v>0.72278981816400001</v>
      </c>
      <c r="AF48">
        <f>VLOOKUP($E48,ZonalStat!$E$1:$AB$310,18,FALSE)</f>
        <v>-0.69989852240700001</v>
      </c>
      <c r="AG48">
        <f>VLOOKUP($E48,ZonalStat!$E$1:$AB$310,19,FALSE)</f>
        <v>0.21936857055299999</v>
      </c>
      <c r="AH48">
        <f>VLOOKUP($E48,ZonalStat!$E$1:$AB$310,20,FALSE)</f>
        <v>0.77169114022700003</v>
      </c>
      <c r="AI48">
        <f>VLOOKUP($E48,ZonalStat!$E$1:$AB$310,21,FALSE)</f>
        <v>1.3966936381799999</v>
      </c>
      <c r="AJ48">
        <f>VLOOKUP($E48,ZonalStat!$E$1:$AB$310,22,FALSE)</f>
        <v>24.0720419335</v>
      </c>
      <c r="AK48">
        <f>VLOOKUP($E48,ZonalStat!$E$1:$AB$310,23,FALSE)</f>
        <v>-14.020171980900001</v>
      </c>
      <c r="AL48">
        <f>VLOOKUP($E48,ZonalStat!$E$1:$AB$310,24,FALSE)</f>
        <v>1343.6500203999999</v>
      </c>
      <c r="AM48">
        <f>VLOOKUP($E48,Podes!$A$1:$AL$310,5,FALSE)</f>
        <v>2046</v>
      </c>
      <c r="AN48">
        <f>VLOOKUP($E48,Podes!$A$1:$AL$310,28,FALSE)</f>
        <v>1.432773109</v>
      </c>
      <c r="AO48">
        <f>VLOOKUP($E48,Podes!$A$1:$AL$310,29,FALSE)</f>
        <v>511.5</v>
      </c>
      <c r="AP48">
        <f>VLOOKUP($E48,Podes!$A$1:$AL$310,30,FALSE)</f>
        <v>0</v>
      </c>
      <c r="AQ48">
        <f>VLOOKUP($E48,Podes!$A$1:$AL$310,31,FALSE)</f>
        <v>0</v>
      </c>
      <c r="AR48">
        <f>VLOOKUP($E48,Podes!$A$1:$AL$310,32,FALSE)</f>
        <v>292.2857143</v>
      </c>
      <c r="AS48">
        <f>VLOOKUP($E48,Podes!$A$1:$AL$310,33,FALSE)</f>
        <v>2046</v>
      </c>
      <c r="AT48">
        <f>VLOOKUP($E48,Podes!$A$1:$AL$310,34,FALSE)</f>
        <v>0</v>
      </c>
      <c r="AU48">
        <f>VLOOKUP($E48,Podes!$A$1:$AL$310,13,FALSE)</f>
        <v>7</v>
      </c>
      <c r="AV48">
        <f>VLOOKUP($E48,Podes!$A$1:$AL$310,14,FALSE)</f>
        <v>0</v>
      </c>
      <c r="AW48">
        <f>VLOOKUP($E48,Podes!$A$1:$AL$310,15,FALSE)</f>
        <v>0</v>
      </c>
      <c r="AX48">
        <f>VLOOKUP($E48,Podes!$A$1:$AL$310,16,FALSE)</f>
        <v>0</v>
      </c>
      <c r="AY48">
        <f>VLOOKUP($E48,Podes!$A$1:$AL$310,17,FALSE)</f>
        <v>0</v>
      </c>
      <c r="AZ48">
        <f>VLOOKUP($E48,Podes!$A$1:$AL$310,18,FALSE)</f>
        <v>0</v>
      </c>
      <c r="BA48">
        <f>VLOOKUP($E48,Podes!$A$1:$AL$310,19,FALSE)</f>
        <v>0</v>
      </c>
      <c r="BB48">
        <f>VLOOKUP($E48,Podes!$A$1:$AL$310,20,FALSE)</f>
        <v>0</v>
      </c>
      <c r="BC48">
        <f>VLOOKUP($E48,Podes!$A$1:$AL$310,21,FALSE)</f>
        <v>1</v>
      </c>
      <c r="BD48">
        <f>VLOOKUP($E48,Podes!$A$1:$AL$310,22,FALSE)</f>
        <v>0</v>
      </c>
      <c r="BE48">
        <f>VLOOKUP($E48,Podes!$A$1:$AL$310,23,FALSE)</f>
        <v>14</v>
      </c>
      <c r="BF48">
        <f>VLOOKUP($E48,Podes!$A$1:$AL$310,38,FALSE)</f>
        <v>200</v>
      </c>
      <c r="BG48">
        <f>VLOOKUP($E48,Podes!$A$1:$AL$310,35,FALSE)</f>
        <v>113.66666669999999</v>
      </c>
      <c r="BH48">
        <f>VLOOKUP($E48,Podes!$A$1:$AL$310,36,FALSE)</f>
        <v>0</v>
      </c>
      <c r="BI48">
        <f>VLOOKUP($E48,Podes!$A$1:$AL$310,26,FALSE)</f>
        <v>61</v>
      </c>
      <c r="BJ48">
        <f>VLOOKUP($E48,Podes!$A$1:$AL$310,37,FALSE)</f>
        <v>33.540983609999998</v>
      </c>
      <c r="BK48">
        <f>VLOOKUP(E48,'status kesejahteraan'!$D:$P,12,FALSE)</f>
        <v>0.14925373134328357</v>
      </c>
      <c r="BL48">
        <f>VLOOKUP(E48,'status kesejahteraan'!$D:$P,13,FALSE)</f>
        <v>9.1587622453739692E-2</v>
      </c>
      <c r="BM48">
        <f>VLOOKUP(D48,IDM_2021!$D$1:$F$297,2,FALSE)</f>
        <v>0.58609999999999995</v>
      </c>
      <c r="BN48">
        <f>VLOOKUP(E48,Irigasi!$O$2:$Q$311,3,FALSE)</f>
        <v>0</v>
      </c>
      <c r="BO48">
        <f>VLOOKUP($E48,ZonalStat!$E$1:$AC$310,25,FALSE)</f>
        <v>33572.671766500003</v>
      </c>
      <c r="BP48" s="1">
        <f>VLOOKUP($E48,ZonalStat!$E$1:$AD$310,26,FALSE)</f>
        <v>3.5362947736999999</v>
      </c>
    </row>
    <row r="49" spans="1:68" x14ac:dyDescent="0.25">
      <c r="A49">
        <v>48</v>
      </c>
      <c r="B49" t="s">
        <v>337</v>
      </c>
      <c r="C49" t="s">
        <v>364</v>
      </c>
      <c r="D49" t="s">
        <v>50</v>
      </c>
      <c r="E49">
        <v>5303181</v>
      </c>
      <c r="F49">
        <f>VLOOKUP(E49,summary_LC!$AW$1:$AY$311,3,FALSE)</f>
        <v>17751</v>
      </c>
      <c r="G49">
        <f>VLOOKUP($E49,ZonalStat!$E$1:$AB$310,2,FALSE)</f>
        <v>34768.894324499997</v>
      </c>
      <c r="H49">
        <f>VLOOKUP($E49,ZonalStat!$E$1:$AB$310,3,FALSE)</f>
        <v>1625.7489183800001</v>
      </c>
      <c r="I49">
        <f>VLOOKUP($E49,ZonalStat!$E$1:$AB$310,4,FALSE)</f>
        <v>13431.406919999999</v>
      </c>
      <c r="J49">
        <f>VLOOKUP($E49,ZonalStat!$E$1:$AB$310,5,FALSE)</f>
        <v>35106.795544100001</v>
      </c>
      <c r="K49">
        <f>VLOOKUP($E49,ZonalStat!$E$1:$AB$310,6,FALSE)</f>
        <v>61.732917255700002</v>
      </c>
      <c r="L49">
        <f>VLOOKUP($E49,ZonalStat!$E$1:$AB$310,7,FALSE)</f>
        <v>966.879596881</v>
      </c>
      <c r="M49">
        <f>VLOOKUP($E49,ZonalStat!$E$1:$AB$310,8,FALSE)</f>
        <v>5159.91990119</v>
      </c>
      <c r="N49">
        <f>VLOOKUP($E49,ZonalStat!$E$1:$AB$310,9,FALSE)</f>
        <v>19580.259540899999</v>
      </c>
      <c r="O49">
        <f>VLOOKUP($E49,ZonalStat!$E$1:$AB$310,10,FALSE)</f>
        <v>110137.17866799999</v>
      </c>
      <c r="P49">
        <f>VLOOKUP($E49,ZonalStat!$E$1:$AB$310,11,FALSE)</f>
        <v>1041.58050478</v>
      </c>
      <c r="Q49">
        <f>VLOOKUP($E49,summary_LC!$Z$2:$AU$311,16,FALSE)</f>
        <v>16.926358746058245</v>
      </c>
      <c r="R49">
        <f>VLOOKUP($E49,summary_LC!$Z$2:$AU$311,17,FALSE)</f>
        <v>0</v>
      </c>
      <c r="S49">
        <f>VLOOKUP($E49,summary_LC!$Z$2:$AU$311,15,FALSE)</f>
        <v>124.35540716008163</v>
      </c>
      <c r="T49">
        <f>VLOOKUP($E49,summary_LC!$Z$2:$AU$311,18,FALSE)</f>
        <v>6.649972175848637</v>
      </c>
      <c r="U49">
        <f>VLOOKUP($E49,summary_LC!$Z$2:$AU$311,19,FALSE)</f>
        <v>8.3750695603784084</v>
      </c>
      <c r="V49">
        <f>VLOOKUP($E49,summary_LC!$Z$2:$AU$311,22,FALSE)</f>
        <v>2.2421272041011773</v>
      </c>
      <c r="W49">
        <f>VLOOKUP($E49,ZonalStat!$E$1:$AB$310,12,FALSE)</f>
        <v>517.58783909600004</v>
      </c>
      <c r="X49">
        <f>VLOOKUP($E49,summary_LC!$Z$2:$AU$311,4,FALSE)</f>
        <v>2259</v>
      </c>
      <c r="Y49">
        <f>VLOOKUP($E49,summary_LC!$Z$2:$AU$311,20,FALSE)</f>
        <v>16.926358746058245</v>
      </c>
      <c r="Z49">
        <f>VLOOKUP($E49,ZonalStat!$E$1:$AB$310,13,FALSE)</f>
        <v>255.396009539</v>
      </c>
      <c r="AA49">
        <f>VLOOKUP($E49,ZonalStat!$E$1:$AB$310,14,FALSE)</f>
        <v>2.5888935924499999E-2</v>
      </c>
      <c r="AB49">
        <f>VLOOKUP($E49,ZonalStat!$E$1:$AB$310,15,FALSE)</f>
        <v>0.29819446791699999</v>
      </c>
      <c r="AC49">
        <f>VLOOKUP($E49,ZonalStat!$E$1:$AB$310,16,FALSE)</f>
        <v>0.67810981246900004</v>
      </c>
      <c r="AD49">
        <f>VLOOKUP($E49,Irigasi!$A$2:$C$311,3,FALSE)</f>
        <v>0</v>
      </c>
      <c r="AE49">
        <f>VLOOKUP($E49,ZonalStat!$E$1:$AB$310,17,FALSE)</f>
        <v>0.70821068036000001</v>
      </c>
      <c r="AF49">
        <f>VLOOKUP($E49,ZonalStat!$E$1:$AB$310,18,FALSE)</f>
        <v>-0.67972753684599996</v>
      </c>
      <c r="AG49">
        <f>VLOOKUP($E49,ZonalStat!$E$1:$AB$310,19,FALSE)</f>
        <v>0.23376416076600001</v>
      </c>
      <c r="AH49">
        <f>VLOOKUP($E49,ZonalStat!$E$1:$AB$310,20,FALSE)</f>
        <v>0.80448761338800001</v>
      </c>
      <c r="AI49">
        <f>VLOOKUP($E49,ZonalStat!$E$1:$AB$310,21,FALSE)</f>
        <v>1.3895052837399999</v>
      </c>
      <c r="AJ49">
        <f>VLOOKUP($E49,ZonalStat!$E$1:$AB$310,22,FALSE)</f>
        <v>25.914628619799998</v>
      </c>
      <c r="AK49">
        <f>VLOOKUP($E49,ZonalStat!$E$1:$AB$310,23,FALSE)</f>
        <v>-5.5329384089499998</v>
      </c>
      <c r="AL49">
        <f>VLOOKUP($E49,ZonalStat!$E$1:$AB$310,24,FALSE)</f>
        <v>1273.53751124</v>
      </c>
      <c r="AM49">
        <f>VLOOKUP($E49,Podes!$A$1:$AL$310,5,FALSE)</f>
        <v>1102</v>
      </c>
      <c r="AN49">
        <f>VLOOKUP($E49,Podes!$A$1:$AL$310,28,FALSE)</f>
        <v>1.0137994480000001</v>
      </c>
      <c r="AO49">
        <f>VLOOKUP($E49,Podes!$A$1:$AL$310,29,FALSE)</f>
        <v>1102</v>
      </c>
      <c r="AP49">
        <f>VLOOKUP($E49,Podes!$A$1:$AL$310,30,FALSE)</f>
        <v>0</v>
      </c>
      <c r="AQ49">
        <f>VLOOKUP($E49,Podes!$A$1:$AL$310,31,FALSE)</f>
        <v>0</v>
      </c>
      <c r="AR49">
        <f>VLOOKUP($E49,Podes!$A$1:$AL$310,32,FALSE)</f>
        <v>275.5</v>
      </c>
      <c r="AS49">
        <f>VLOOKUP($E49,Podes!$A$1:$AL$310,33,FALSE)</f>
        <v>1102</v>
      </c>
      <c r="AT49">
        <f>VLOOKUP($E49,Podes!$A$1:$AL$310,34,FALSE)</f>
        <v>0</v>
      </c>
      <c r="AU49">
        <f>VLOOKUP($E49,Podes!$A$1:$AL$310,13,FALSE)</f>
        <v>0</v>
      </c>
      <c r="AV49">
        <f>VLOOKUP($E49,Podes!$A$1:$AL$310,14,FALSE)</f>
        <v>0</v>
      </c>
      <c r="AW49">
        <f>VLOOKUP($E49,Podes!$A$1:$AL$310,15,FALSE)</f>
        <v>0</v>
      </c>
      <c r="AX49">
        <f>VLOOKUP($E49,Podes!$A$1:$AL$310,16,FALSE)</f>
        <v>0</v>
      </c>
      <c r="AY49">
        <f>VLOOKUP($E49,Podes!$A$1:$AL$310,17,FALSE)</f>
        <v>0</v>
      </c>
      <c r="AZ49">
        <f>VLOOKUP($E49,Podes!$A$1:$AL$310,18,FALSE)</f>
        <v>0</v>
      </c>
      <c r="BA49">
        <f>VLOOKUP($E49,Podes!$A$1:$AL$310,19,FALSE)</f>
        <v>0</v>
      </c>
      <c r="BB49">
        <f>VLOOKUP($E49,Podes!$A$1:$AL$310,20,FALSE)</f>
        <v>0</v>
      </c>
      <c r="BC49">
        <f>VLOOKUP($E49,Podes!$A$1:$AL$310,21,FALSE)</f>
        <v>0</v>
      </c>
      <c r="BD49">
        <f>VLOOKUP($E49,Podes!$A$1:$AL$310,22,FALSE)</f>
        <v>0</v>
      </c>
      <c r="BE49">
        <f>VLOOKUP($E49,Podes!$A$1:$AL$310,23,FALSE)</f>
        <v>8</v>
      </c>
      <c r="BF49">
        <f>VLOOKUP($E49,Podes!$A$1:$AL$310,38,FALSE)</f>
        <v>200</v>
      </c>
      <c r="BG49">
        <f>VLOOKUP($E49,Podes!$A$1:$AL$310,35,FALSE)</f>
        <v>0</v>
      </c>
      <c r="BH49">
        <f>VLOOKUP($E49,Podes!$A$1:$AL$310,36,FALSE)</f>
        <v>1102</v>
      </c>
      <c r="BI49">
        <f>VLOOKUP($E49,Podes!$A$1:$AL$310,26,FALSE)</f>
        <v>0</v>
      </c>
      <c r="BJ49">
        <f>VLOOKUP($E49,Podes!$A$1:$AL$310,37,FALSE)</f>
        <v>0</v>
      </c>
      <c r="BK49">
        <f>VLOOKUP(E49,'status kesejahteraan'!$D:$P,12,FALSE)</f>
        <v>0.17655571635311143</v>
      </c>
      <c r="BL49">
        <f>VLOOKUP(E49,'status kesejahteraan'!$D:$P,13,FALSE)</f>
        <v>0.11567164179104478</v>
      </c>
      <c r="BM49">
        <f>VLOOKUP(D49,IDM_2021!$D$1:$F$297,2,FALSE)</f>
        <v>0.52210000000000001</v>
      </c>
      <c r="BN49">
        <f>VLOOKUP(E49,Irigasi!$O$2:$Q$311,3,FALSE)</f>
        <v>0</v>
      </c>
      <c r="BO49">
        <f>VLOOKUP($E49,ZonalStat!$E$1:$AC$310,25,FALSE)</f>
        <v>32965.718872999998</v>
      </c>
      <c r="BP49" s="1">
        <f>VLOOKUP($E49,ZonalStat!$E$1:$AD$310,26,FALSE)</f>
        <v>3.0171310017800002</v>
      </c>
    </row>
    <row r="50" spans="1:68" x14ac:dyDescent="0.25">
      <c r="A50">
        <v>49</v>
      </c>
      <c r="B50" t="s">
        <v>337</v>
      </c>
      <c r="C50" t="s">
        <v>364</v>
      </c>
      <c r="D50" t="s">
        <v>51</v>
      </c>
      <c r="E50">
        <v>5303182</v>
      </c>
      <c r="F50">
        <f>VLOOKUP(E50,summary_LC!$AW$1:$AY$311,3,FALSE)</f>
        <v>35112</v>
      </c>
      <c r="G50">
        <f>VLOOKUP($E50,ZonalStat!$E$1:$AB$310,2,FALSE)</f>
        <v>39867.196535800002</v>
      </c>
      <c r="H50">
        <f>VLOOKUP($E50,ZonalStat!$E$1:$AB$310,3,FALSE)</f>
        <v>3884.1083603699999</v>
      </c>
      <c r="I50">
        <f>VLOOKUP($E50,ZonalStat!$E$1:$AB$310,4,FALSE)</f>
        <v>12608.511941799999</v>
      </c>
      <c r="J50">
        <f>VLOOKUP($E50,ZonalStat!$E$1:$AB$310,5,FALSE)</f>
        <v>22150.881362</v>
      </c>
      <c r="K50">
        <f>VLOOKUP($E50,ZonalStat!$E$1:$AB$310,6,FALSE)</f>
        <v>570.87836161300004</v>
      </c>
      <c r="L50">
        <f>VLOOKUP($E50,ZonalStat!$E$1:$AB$310,7,FALSE)</f>
        <v>1575.2118316799999</v>
      </c>
      <c r="M50">
        <f>VLOOKUP($E50,ZonalStat!$E$1:$AB$310,8,FALSE)</f>
        <v>6842.6813094500003</v>
      </c>
      <c r="N50">
        <f>VLOOKUP($E50,ZonalStat!$E$1:$AB$310,9,FALSE)</f>
        <v>8399.8856599400006</v>
      </c>
      <c r="O50">
        <f>VLOOKUP($E50,ZonalStat!$E$1:$AB$310,10,FALSE)</f>
        <v>134947.32693099999</v>
      </c>
      <c r="P50">
        <f>VLOOKUP($E50,ZonalStat!$E$1:$AB$310,11,FALSE)</f>
        <v>2221.49061166</v>
      </c>
      <c r="Q50">
        <f>VLOOKUP($E50,summary_LC!$Z$2:$AU$311,16,FALSE)</f>
        <v>18.475236505286588</v>
      </c>
      <c r="R50">
        <f>VLOOKUP($E50,summary_LC!$Z$2:$AU$311,17,FALSE)</f>
        <v>0</v>
      </c>
      <c r="S50">
        <f>VLOOKUP($E50,summary_LC!$Z$2:$AU$311,15,FALSE)</f>
        <v>182.48005935818958</v>
      </c>
      <c r="T50">
        <f>VLOOKUP($E50,summary_LC!$Z$2:$AU$311,18,FALSE)</f>
        <v>74.114264514932287</v>
      </c>
      <c r="U50">
        <f>VLOOKUP($E50,summary_LC!$Z$2:$AU$311,19,FALSE)</f>
        <v>3.0142830643665368</v>
      </c>
      <c r="V50">
        <f>VLOOKUP($E50,summary_LC!$Z$2:$AU$311,22,FALSE)</f>
        <v>13.955342902711324</v>
      </c>
      <c r="W50">
        <f>VLOOKUP($E50,ZonalStat!$E$1:$AB$310,12,FALSE)</f>
        <v>441.84399263400002</v>
      </c>
      <c r="X50">
        <f>VLOOKUP($E50,summary_LC!$Z$2:$AU$311,4,FALSE)</f>
        <v>10508</v>
      </c>
      <c r="Y50">
        <f>VLOOKUP($E50,summary_LC!$Z$2:$AU$311,20,FALSE)</f>
        <v>18.475236505286588</v>
      </c>
      <c r="Z50">
        <f>VLOOKUP($E50,ZonalStat!$E$1:$AB$310,13,FALSE)</f>
        <v>218.37621206700001</v>
      </c>
      <c r="AA50">
        <f>VLOOKUP($E50,ZonalStat!$E$1:$AB$310,14,FALSE)</f>
        <v>5.7884885296899998E-3</v>
      </c>
      <c r="AB50">
        <f>VLOOKUP($E50,ZonalStat!$E$1:$AB$310,15,FALSE)</f>
        <v>0.57068096377300004</v>
      </c>
      <c r="AC50">
        <f>VLOOKUP($E50,ZonalStat!$E$1:$AB$310,16,FALSE)</f>
        <v>0.81049057921599998</v>
      </c>
      <c r="AD50">
        <f>VLOOKUP($E50,Irigasi!$A$2:$C$311,3,FALSE)</f>
        <v>0</v>
      </c>
      <c r="AE50">
        <f>VLOOKUP($E50,ZonalStat!$E$1:$AB$310,17,FALSE)</f>
        <v>0.71084076727699996</v>
      </c>
      <c r="AF50">
        <f>VLOOKUP($E50,ZonalStat!$E$1:$AB$310,18,FALSE)</f>
        <v>-0.69330526227699996</v>
      </c>
      <c r="AG50">
        <f>VLOOKUP($E50,ZonalStat!$E$1:$AB$310,19,FALSE)</f>
        <v>0.201224140518</v>
      </c>
      <c r="AH50">
        <f>VLOOKUP($E50,ZonalStat!$E$1:$AB$310,20,FALSE)</f>
        <v>0.75791994061500001</v>
      </c>
      <c r="AI50">
        <f>VLOOKUP($E50,ZonalStat!$E$1:$AB$310,21,FALSE)</f>
        <v>1.4063151188</v>
      </c>
      <c r="AJ50">
        <f>VLOOKUP($E50,ZonalStat!$E$1:$AB$310,22,FALSE)</f>
        <v>22.976548243</v>
      </c>
      <c r="AK50">
        <f>VLOOKUP($E50,ZonalStat!$E$1:$AB$310,23,FALSE)</f>
        <v>-21.917343473399999</v>
      </c>
      <c r="AL50">
        <f>VLOOKUP($E50,ZonalStat!$E$1:$AB$310,24,FALSE)</f>
        <v>1361.8139651900001</v>
      </c>
      <c r="AM50">
        <f>VLOOKUP($E50,Podes!$A$1:$AL$310,5,FALSE)</f>
        <v>1386</v>
      </c>
      <c r="AN50">
        <f>VLOOKUP($E50,Podes!$A$1:$AL$310,28,FALSE)</f>
        <v>11.948275860000001</v>
      </c>
      <c r="AO50">
        <f>VLOOKUP($E50,Podes!$A$1:$AL$310,29,FALSE)</f>
        <v>1386</v>
      </c>
      <c r="AP50">
        <f>VLOOKUP($E50,Podes!$A$1:$AL$310,30,FALSE)</f>
        <v>0</v>
      </c>
      <c r="AQ50">
        <f>VLOOKUP($E50,Podes!$A$1:$AL$310,31,FALSE)</f>
        <v>0</v>
      </c>
      <c r="AR50">
        <f>VLOOKUP($E50,Podes!$A$1:$AL$310,32,FALSE)</f>
        <v>277.2</v>
      </c>
      <c r="AS50">
        <f>VLOOKUP($E50,Podes!$A$1:$AL$310,33,FALSE)</f>
        <v>1386</v>
      </c>
      <c r="AT50">
        <f>VLOOKUP($E50,Podes!$A$1:$AL$310,34,FALSE)</f>
        <v>0</v>
      </c>
      <c r="AU50">
        <f>VLOOKUP($E50,Podes!$A$1:$AL$310,13,FALSE)</f>
        <v>4</v>
      </c>
      <c r="AV50">
        <f>VLOOKUP($E50,Podes!$A$1:$AL$310,14,FALSE)</f>
        <v>0</v>
      </c>
      <c r="AW50">
        <f>VLOOKUP($E50,Podes!$A$1:$AL$310,15,FALSE)</f>
        <v>0</v>
      </c>
      <c r="AX50">
        <f>VLOOKUP($E50,Podes!$A$1:$AL$310,16,FALSE)</f>
        <v>0</v>
      </c>
      <c r="AY50">
        <f>VLOOKUP($E50,Podes!$A$1:$AL$310,17,FALSE)</f>
        <v>0</v>
      </c>
      <c r="AZ50">
        <f>VLOOKUP($E50,Podes!$A$1:$AL$310,18,FALSE)</f>
        <v>0</v>
      </c>
      <c r="BA50">
        <f>VLOOKUP($E50,Podes!$A$1:$AL$310,19,FALSE)</f>
        <v>0</v>
      </c>
      <c r="BB50">
        <f>VLOOKUP($E50,Podes!$A$1:$AL$310,20,FALSE)</f>
        <v>0</v>
      </c>
      <c r="BC50">
        <f>VLOOKUP($E50,Podes!$A$1:$AL$310,21,FALSE)</f>
        <v>0</v>
      </c>
      <c r="BD50">
        <f>VLOOKUP($E50,Podes!$A$1:$AL$310,22,FALSE)</f>
        <v>0</v>
      </c>
      <c r="BE50">
        <f>VLOOKUP($E50,Podes!$A$1:$AL$310,23,FALSE)</f>
        <v>8</v>
      </c>
      <c r="BF50">
        <f>VLOOKUP($E50,Podes!$A$1:$AL$310,38,FALSE)</f>
        <v>200</v>
      </c>
      <c r="BG50">
        <f>VLOOKUP($E50,Podes!$A$1:$AL$310,35,FALSE)</f>
        <v>138.6</v>
      </c>
      <c r="BH50">
        <f>VLOOKUP($E50,Podes!$A$1:$AL$310,36,FALSE)</f>
        <v>0</v>
      </c>
      <c r="BI50">
        <f>VLOOKUP($E50,Podes!$A$1:$AL$310,26,FALSE)</f>
        <v>42</v>
      </c>
      <c r="BJ50">
        <f>VLOOKUP($E50,Podes!$A$1:$AL$310,37,FALSE)</f>
        <v>33</v>
      </c>
      <c r="BK50">
        <f>VLOOKUP(E50,'status kesejahteraan'!$D:$P,12,FALSE)</f>
        <v>0.11456102783725911</v>
      </c>
      <c r="BL50">
        <f>VLOOKUP(E50,'status kesejahteraan'!$D:$P,13,FALSE)</f>
        <v>6.4501476266182148E-2</v>
      </c>
      <c r="BM50">
        <f>VLOOKUP(D50,IDM_2021!$D$1:$F$297,2,FALSE)</f>
        <v>0.53669999999999995</v>
      </c>
      <c r="BN50">
        <f>VLOOKUP(E50,Irigasi!$O$2:$Q$311,3,FALSE)</f>
        <v>0</v>
      </c>
      <c r="BO50">
        <f>VLOOKUP($E50,ZonalStat!$E$1:$AC$310,25,FALSE)</f>
        <v>39941.165997900003</v>
      </c>
      <c r="BP50" s="1">
        <f>VLOOKUP($E50,ZonalStat!$E$1:$AD$310,26,FALSE)</f>
        <v>3.6101332877600001</v>
      </c>
    </row>
    <row r="51" spans="1:68" x14ac:dyDescent="0.25">
      <c r="A51">
        <v>50</v>
      </c>
      <c r="B51" t="s">
        <v>337</v>
      </c>
      <c r="C51" t="s">
        <v>364</v>
      </c>
      <c r="D51" t="s">
        <v>52</v>
      </c>
      <c r="E51">
        <v>5303190</v>
      </c>
      <c r="F51">
        <f>VLOOKUP(E51,summary_LC!$AW$1:$AY$311,3,FALSE)</f>
        <v>21300</v>
      </c>
      <c r="G51">
        <f>VLOOKUP($E51,ZonalStat!$E$1:$AB$310,2,FALSE)</f>
        <v>52235.730508200002</v>
      </c>
      <c r="H51">
        <f>VLOOKUP($E51,ZonalStat!$E$1:$AB$310,3,FALSE)</f>
        <v>2953.61975734</v>
      </c>
      <c r="I51">
        <f>VLOOKUP($E51,ZonalStat!$E$1:$AB$310,4,FALSE)</f>
        <v>22852.7149474</v>
      </c>
      <c r="J51">
        <f>VLOOKUP($E51,ZonalStat!$E$1:$AB$310,5,FALSE)</f>
        <v>39125.588903999997</v>
      </c>
      <c r="K51">
        <f>VLOOKUP($E51,ZonalStat!$E$1:$AB$310,6,FALSE)</f>
        <v>440.29247746499999</v>
      </c>
      <c r="L51">
        <f>VLOOKUP($E51,ZonalStat!$E$1:$AB$310,7,FALSE)</f>
        <v>2038.89498334</v>
      </c>
      <c r="M51">
        <f>VLOOKUP($E51,ZonalStat!$E$1:$AB$310,8,FALSE)</f>
        <v>6353.8736575499997</v>
      </c>
      <c r="N51">
        <f>VLOOKUP($E51,ZonalStat!$E$1:$AB$310,9,FALSE)</f>
        <v>11904.593412300001</v>
      </c>
      <c r="O51">
        <f>VLOOKUP($E51,ZonalStat!$E$1:$AB$310,10,FALSE)</f>
        <v>134790.22960600001</v>
      </c>
      <c r="P51">
        <f>VLOOKUP($E51,ZonalStat!$E$1:$AB$310,11,FALSE)</f>
        <v>2677.9878468100001</v>
      </c>
      <c r="Q51">
        <f>VLOOKUP($E51,summary_LC!$Z$2:$AU$311,16,FALSE)</f>
        <v>57.132257466147287</v>
      </c>
      <c r="R51">
        <f>VLOOKUP($E51,summary_LC!$Z$2:$AU$311,17,FALSE)</f>
        <v>0</v>
      </c>
      <c r="S51">
        <f>VLOOKUP($E51,summary_LC!$Z$2:$AU$311,15,FALSE)</f>
        <v>120.20033388981636</v>
      </c>
      <c r="T51">
        <f>VLOOKUP($E51,summary_LC!$Z$2:$AU$311,18,FALSE)</f>
        <v>6.7705434984232982</v>
      </c>
      <c r="U51">
        <f>VLOOKUP($E51,summary_LC!$Z$2:$AU$311,19,FALSE)</f>
        <v>4.3312928955666852</v>
      </c>
      <c r="V51">
        <f>VLOOKUP($E51,summary_LC!$Z$2:$AU$311,22,FALSE)</f>
        <v>1.0892018779342723</v>
      </c>
      <c r="W51">
        <f>VLOOKUP($E51,ZonalStat!$E$1:$AB$310,12,FALSE)</f>
        <v>1068.1201076699999</v>
      </c>
      <c r="X51">
        <f>VLOOKUP($E51,summary_LC!$Z$2:$AU$311,4,FALSE)</f>
        <v>1089</v>
      </c>
      <c r="Y51">
        <f>VLOOKUP($E51,summary_LC!$Z$2:$AU$311,20,FALSE)</f>
        <v>57.132257466147287</v>
      </c>
      <c r="Z51">
        <f>VLOOKUP($E51,ZonalStat!$E$1:$AB$310,13,FALSE)</f>
        <v>684.77409260399997</v>
      </c>
      <c r="AA51">
        <f>VLOOKUP($E51,ZonalStat!$E$1:$AB$310,14,FALSE)</f>
        <v>1.76270557332E-2</v>
      </c>
      <c r="AB51">
        <f>VLOOKUP($E51,ZonalStat!$E$1:$AB$310,15,FALSE)</f>
        <v>0.53773474178400005</v>
      </c>
      <c r="AC51">
        <f>VLOOKUP($E51,ZonalStat!$E$1:$AB$310,16,FALSE)</f>
        <v>0.81024663265899999</v>
      </c>
      <c r="AD51">
        <f>VLOOKUP($E51,Irigasi!$A$2:$C$311,3,FALSE)</f>
        <v>0</v>
      </c>
      <c r="AE51">
        <f>VLOOKUP($E51,ZonalStat!$E$1:$AB$310,17,FALSE)</f>
        <v>0.70869342258199997</v>
      </c>
      <c r="AF51">
        <f>VLOOKUP($E51,ZonalStat!$E$1:$AB$310,18,FALSE)</f>
        <v>-0.68517345380500005</v>
      </c>
      <c r="AG51">
        <f>VLOOKUP($E51,ZonalStat!$E$1:$AB$310,19,FALSE)</f>
        <v>0.22843264901800001</v>
      </c>
      <c r="AH51">
        <f>VLOOKUP($E51,ZonalStat!$E$1:$AB$310,20,FALSE)</f>
        <v>0.79535806302699996</v>
      </c>
      <c r="AI51">
        <f>VLOOKUP($E51,ZonalStat!$E$1:$AB$310,21,FALSE)</f>
        <v>1.3915452024999999</v>
      </c>
      <c r="AJ51">
        <f>VLOOKUP($E51,ZonalStat!$E$1:$AB$310,22,FALSE)</f>
        <v>24.756111792199999</v>
      </c>
      <c r="AK51">
        <f>VLOOKUP($E51,ZonalStat!$E$1:$AB$310,23,FALSE)</f>
        <v>-11.885696322299999</v>
      </c>
      <c r="AL51">
        <f>VLOOKUP($E51,ZonalStat!$E$1:$AB$310,24,FALSE)</f>
        <v>1270.29591701</v>
      </c>
      <c r="AM51">
        <f>VLOOKUP($E51,Podes!$A$1:$AL$310,5,FALSE)</f>
        <v>1670</v>
      </c>
      <c r="AN51">
        <f>VLOOKUP($E51,Podes!$A$1:$AL$310,28,FALSE)</f>
        <v>1.6600397609999999</v>
      </c>
      <c r="AO51">
        <f>VLOOKUP($E51,Podes!$A$1:$AL$310,29,FALSE)</f>
        <v>1670</v>
      </c>
      <c r="AP51">
        <f>VLOOKUP($E51,Podes!$A$1:$AL$310,30,FALSE)</f>
        <v>0</v>
      </c>
      <c r="AQ51">
        <f>VLOOKUP($E51,Podes!$A$1:$AL$310,31,FALSE)</f>
        <v>0</v>
      </c>
      <c r="AR51">
        <f>VLOOKUP($E51,Podes!$A$1:$AL$310,32,FALSE)</f>
        <v>278.33333329999999</v>
      </c>
      <c r="AS51">
        <f>VLOOKUP($E51,Podes!$A$1:$AL$310,33,FALSE)</f>
        <v>835</v>
      </c>
      <c r="AT51">
        <f>VLOOKUP($E51,Podes!$A$1:$AL$310,34,FALSE)</f>
        <v>0</v>
      </c>
      <c r="AU51">
        <f>VLOOKUP($E51,Podes!$A$1:$AL$310,13,FALSE)</f>
        <v>1</v>
      </c>
      <c r="AV51">
        <f>VLOOKUP($E51,Podes!$A$1:$AL$310,14,FALSE)</f>
        <v>0</v>
      </c>
      <c r="AW51">
        <f>VLOOKUP($E51,Podes!$A$1:$AL$310,15,FALSE)</f>
        <v>3</v>
      </c>
      <c r="AX51">
        <f>VLOOKUP($E51,Podes!$A$1:$AL$310,16,FALSE)</f>
        <v>0</v>
      </c>
      <c r="AY51">
        <f>VLOOKUP($E51,Podes!$A$1:$AL$310,17,FALSE)</f>
        <v>5</v>
      </c>
      <c r="AZ51">
        <f>VLOOKUP($E51,Podes!$A$1:$AL$310,18,FALSE)</f>
        <v>0</v>
      </c>
      <c r="BA51">
        <f>VLOOKUP($E51,Podes!$A$1:$AL$310,19,FALSE)</f>
        <v>0</v>
      </c>
      <c r="BB51">
        <f>VLOOKUP($E51,Podes!$A$1:$AL$310,20,FALSE)</f>
        <v>0</v>
      </c>
      <c r="BC51">
        <f>VLOOKUP($E51,Podes!$A$1:$AL$310,21,FALSE)</f>
        <v>0</v>
      </c>
      <c r="BD51">
        <f>VLOOKUP($E51,Podes!$A$1:$AL$310,22,FALSE)</f>
        <v>0</v>
      </c>
      <c r="BE51">
        <f>VLOOKUP($E51,Podes!$A$1:$AL$310,23,FALSE)</f>
        <v>12</v>
      </c>
      <c r="BF51">
        <f>VLOOKUP($E51,Podes!$A$1:$AL$310,38,FALSE)</f>
        <v>200</v>
      </c>
      <c r="BG51">
        <f>VLOOKUP($E51,Podes!$A$1:$AL$310,35,FALSE)</f>
        <v>185.55555559999999</v>
      </c>
      <c r="BH51">
        <f>VLOOKUP($E51,Podes!$A$1:$AL$310,36,FALSE)</f>
        <v>0</v>
      </c>
      <c r="BI51">
        <f>VLOOKUP($E51,Podes!$A$1:$AL$310,26,FALSE)</f>
        <v>10</v>
      </c>
      <c r="BJ51">
        <f>VLOOKUP($E51,Podes!$A$1:$AL$310,37,FALSE)</f>
        <v>167</v>
      </c>
      <c r="BK51">
        <f>VLOOKUP(E51,'status kesejahteraan'!$D:$P,12,FALSE)</f>
        <v>0.17380560131795716</v>
      </c>
      <c r="BL51">
        <f>VLOOKUP(E51,'status kesejahteraan'!$D:$P,13,FALSE)</f>
        <v>0.10880369187078452</v>
      </c>
      <c r="BM51">
        <f>VLOOKUP(D51,IDM_2021!$D$1:$F$297,2,FALSE)</f>
        <v>0.55320000000000003</v>
      </c>
      <c r="BN51">
        <f>VLOOKUP(E51,Irigasi!$O$2:$Q$311,3,FALSE)</f>
        <v>0</v>
      </c>
      <c r="BO51">
        <f>VLOOKUP($E51,ZonalStat!$E$1:$AC$310,25,FALSE)</f>
        <v>53002.3377358</v>
      </c>
      <c r="BP51" s="1">
        <f>VLOOKUP($E51,ZonalStat!$E$1:$AD$310,26,FALSE)</f>
        <v>3.2543376409400002</v>
      </c>
    </row>
    <row r="52" spans="1:68" x14ac:dyDescent="0.25">
      <c r="A52">
        <v>51</v>
      </c>
      <c r="B52" t="s">
        <v>337</v>
      </c>
      <c r="C52" t="s">
        <v>364</v>
      </c>
      <c r="D52" t="s">
        <v>53</v>
      </c>
      <c r="E52">
        <v>5303191</v>
      </c>
      <c r="F52">
        <f>VLOOKUP(E52,summary_LC!$AW$1:$AY$311,3,FALSE)</f>
        <v>27703</v>
      </c>
      <c r="G52">
        <f>VLOOKUP($E52,ZonalStat!$E$1:$AB$310,2,FALSE)</f>
        <v>43078.068764399999</v>
      </c>
      <c r="H52">
        <f>VLOOKUP($E52,ZonalStat!$E$1:$AB$310,3,FALSE)</f>
        <v>3410.33215109</v>
      </c>
      <c r="I52">
        <f>VLOOKUP($E52,ZonalStat!$E$1:$AB$310,4,FALSE)</f>
        <v>16869.194464299999</v>
      </c>
      <c r="J52">
        <f>VLOOKUP($E52,ZonalStat!$E$1:$AB$310,5,FALSE)</f>
        <v>35326.668928599996</v>
      </c>
      <c r="K52">
        <f>VLOOKUP($E52,ZonalStat!$E$1:$AB$310,6,FALSE)</f>
        <v>246.95646248899999</v>
      </c>
      <c r="L52">
        <f>VLOOKUP($E52,ZonalStat!$E$1:$AB$310,7,FALSE)</f>
        <v>1394.44536707</v>
      </c>
      <c r="M52">
        <f>VLOOKUP($E52,ZonalStat!$E$1:$AB$310,8,FALSE)</f>
        <v>6658.4123800999996</v>
      </c>
      <c r="N52">
        <f>VLOOKUP($E52,ZonalStat!$E$1:$AB$310,9,FALSE)</f>
        <v>10555.0830553</v>
      </c>
      <c r="O52">
        <f>VLOOKUP($E52,ZonalStat!$E$1:$AB$310,10,FALSE)</f>
        <v>122813.419029</v>
      </c>
      <c r="P52">
        <f>VLOOKUP($E52,ZonalStat!$E$1:$AB$310,11,FALSE)</f>
        <v>2643.50467811</v>
      </c>
      <c r="Q52">
        <f>VLOOKUP($E52,summary_LC!$Z$2:$AU$311,16,FALSE)</f>
        <v>41.708402893711742</v>
      </c>
      <c r="R52">
        <f>VLOOKUP($E52,summary_LC!$Z$2:$AU$311,17,FALSE)</f>
        <v>0</v>
      </c>
      <c r="S52">
        <f>VLOOKUP($E52,summary_LC!$Z$2:$AU$311,15,FALSE)</f>
        <v>175.11593396401409</v>
      </c>
      <c r="T52">
        <f>VLOOKUP($E52,summary_LC!$Z$2:$AU$311,18,FALSE)</f>
        <v>25.153032832498607</v>
      </c>
      <c r="U52">
        <f>VLOOKUP($E52,summary_LC!$Z$2:$AU$311,19,FALSE)</f>
        <v>3.9881283620849564</v>
      </c>
      <c r="V52">
        <f>VLOOKUP($E52,summary_LC!$Z$2:$AU$311,22,FALSE)</f>
        <v>1.9817348301627982</v>
      </c>
      <c r="W52">
        <f>VLOOKUP($E52,ZonalStat!$E$1:$AB$310,12,FALSE)</f>
        <v>847.69547447000002</v>
      </c>
      <c r="X52">
        <f>VLOOKUP($E52,summary_LC!$Z$2:$AU$311,4,FALSE)</f>
        <v>5686</v>
      </c>
      <c r="Y52">
        <f>VLOOKUP($E52,summary_LC!$Z$2:$AU$311,20,FALSE)</f>
        <v>41.708402893711742</v>
      </c>
      <c r="Z52">
        <f>VLOOKUP($E52,ZonalStat!$E$1:$AB$310,13,FALSE)</f>
        <v>213.052802732</v>
      </c>
      <c r="AA52">
        <f>VLOOKUP($E52,ZonalStat!$E$1:$AB$310,14,FALSE)</f>
        <v>2.3861461289700001E-2</v>
      </c>
      <c r="AB52">
        <f>VLOOKUP($E52,ZonalStat!$E$1:$AB$310,15,FALSE)</f>
        <v>0.43248023679699998</v>
      </c>
      <c r="AC52">
        <f>VLOOKUP($E52,ZonalStat!$E$1:$AB$310,16,FALSE)</f>
        <v>0.73019680147099997</v>
      </c>
      <c r="AD52">
        <f>VLOOKUP($E52,Irigasi!$A$2:$C$311,3,FALSE)</f>
        <v>0</v>
      </c>
      <c r="AE52">
        <f>VLOOKUP($E52,ZonalStat!$E$1:$AB$310,17,FALSE)</f>
        <v>0.76914586510799998</v>
      </c>
      <c r="AF52">
        <f>VLOOKUP($E52,ZonalStat!$E$1:$AB$310,18,FALSE)</f>
        <v>-0.72333364829799995</v>
      </c>
      <c r="AG52">
        <f>VLOOKUP($E52,ZonalStat!$E$1:$AB$310,19,FALSE)</f>
        <v>0.27923810521199999</v>
      </c>
      <c r="AH52">
        <f>VLOOKUP($E52,ZonalStat!$E$1:$AB$310,20,FALSE)</f>
        <v>0.78352472312699994</v>
      </c>
      <c r="AI52">
        <f>VLOOKUP($E52,ZonalStat!$E$1:$AB$310,21,FALSE)</f>
        <v>1.3905163093599999</v>
      </c>
      <c r="AJ52">
        <f>VLOOKUP($E52,ZonalStat!$E$1:$AB$310,22,FALSE)</f>
        <v>24.513280518999998</v>
      </c>
      <c r="AK52">
        <f>VLOOKUP($E52,ZonalStat!$E$1:$AB$310,23,FALSE)</f>
        <v>-11.268421632000001</v>
      </c>
      <c r="AL52">
        <f>VLOOKUP($E52,ZonalStat!$E$1:$AB$310,24,FALSE)</f>
        <v>1310.10583823</v>
      </c>
      <c r="AM52">
        <f>VLOOKUP($E52,Podes!$A$1:$AL$310,5,FALSE)</f>
        <v>2261</v>
      </c>
      <c r="AN52">
        <f>VLOOKUP($E52,Podes!$A$1:$AL$310,28,FALSE)</f>
        <v>1.1912539520000001</v>
      </c>
      <c r="AO52">
        <f>VLOOKUP($E52,Podes!$A$1:$AL$310,29,FALSE)</f>
        <v>1130.5</v>
      </c>
      <c r="AP52">
        <f>VLOOKUP($E52,Podes!$A$1:$AL$310,30,FALSE)</f>
        <v>0</v>
      </c>
      <c r="AQ52">
        <f>VLOOKUP($E52,Podes!$A$1:$AL$310,31,FALSE)</f>
        <v>0</v>
      </c>
      <c r="AR52">
        <f>VLOOKUP($E52,Podes!$A$1:$AL$310,32,FALSE)</f>
        <v>376.83333329999999</v>
      </c>
      <c r="AS52">
        <f>VLOOKUP($E52,Podes!$A$1:$AL$310,33,FALSE)</f>
        <v>1130.5</v>
      </c>
      <c r="AT52">
        <f>VLOOKUP($E52,Podes!$A$1:$AL$310,34,FALSE)</f>
        <v>0</v>
      </c>
      <c r="AU52">
        <f>VLOOKUP($E52,Podes!$A$1:$AL$310,13,FALSE)</f>
        <v>0</v>
      </c>
      <c r="AV52">
        <f>VLOOKUP($E52,Podes!$A$1:$AL$310,14,FALSE)</f>
        <v>0</v>
      </c>
      <c r="AW52">
        <f>VLOOKUP($E52,Podes!$A$1:$AL$310,15,FALSE)</f>
        <v>0</v>
      </c>
      <c r="AX52">
        <f>VLOOKUP($E52,Podes!$A$1:$AL$310,16,FALSE)</f>
        <v>0</v>
      </c>
      <c r="AY52">
        <f>VLOOKUP($E52,Podes!$A$1:$AL$310,17,FALSE)</f>
        <v>0</v>
      </c>
      <c r="AZ52">
        <f>VLOOKUP($E52,Podes!$A$1:$AL$310,18,FALSE)</f>
        <v>0</v>
      </c>
      <c r="BA52">
        <f>VLOOKUP($E52,Podes!$A$1:$AL$310,19,FALSE)</f>
        <v>0</v>
      </c>
      <c r="BB52">
        <f>VLOOKUP($E52,Podes!$A$1:$AL$310,20,FALSE)</f>
        <v>0</v>
      </c>
      <c r="BC52">
        <f>VLOOKUP($E52,Podes!$A$1:$AL$310,21,FALSE)</f>
        <v>0</v>
      </c>
      <c r="BD52">
        <f>VLOOKUP($E52,Podes!$A$1:$AL$310,22,FALSE)</f>
        <v>0</v>
      </c>
      <c r="BE52">
        <f>VLOOKUP($E52,Podes!$A$1:$AL$310,23,FALSE)</f>
        <v>12</v>
      </c>
      <c r="BF52">
        <f>VLOOKUP($E52,Podes!$A$1:$AL$310,38,FALSE)</f>
        <v>200</v>
      </c>
      <c r="BG52">
        <f>VLOOKUP($E52,Podes!$A$1:$AL$310,35,FALSE)</f>
        <v>1130.5</v>
      </c>
      <c r="BH52">
        <f>VLOOKUP($E52,Podes!$A$1:$AL$310,36,FALSE)</f>
        <v>1130.5</v>
      </c>
      <c r="BI52">
        <f>VLOOKUP($E52,Podes!$A$1:$AL$310,26,FALSE)</f>
        <v>0</v>
      </c>
      <c r="BJ52">
        <f>VLOOKUP($E52,Podes!$A$1:$AL$310,37,FALSE)</f>
        <v>0</v>
      </c>
      <c r="BK52">
        <f>VLOOKUP(E52,'status kesejahteraan'!$D:$P,12,FALSE)</f>
        <v>0.14972273567467653</v>
      </c>
      <c r="BL52">
        <f>VLOOKUP(E52,'status kesejahteraan'!$D:$P,13,FALSE)</f>
        <v>8.3537766300839256E-2</v>
      </c>
      <c r="BM52">
        <f>VLOOKUP(D52,IDM_2021!$D$1:$F$297,2,FALSE)</f>
        <v>0.37890000000000001</v>
      </c>
      <c r="BN52">
        <f>VLOOKUP(E52,Irigasi!$O$2:$Q$311,3,FALSE)</f>
        <v>0</v>
      </c>
      <c r="BO52">
        <f>VLOOKUP($E52,ZonalStat!$E$1:$AC$310,25,FALSE)</f>
        <v>43538.318017400001</v>
      </c>
      <c r="BP52" s="1">
        <f>VLOOKUP($E52,ZonalStat!$E$1:$AD$310,26,FALSE)</f>
        <v>3.2963361669000002</v>
      </c>
    </row>
    <row r="53" spans="1:68" x14ac:dyDescent="0.25">
      <c r="A53">
        <v>52</v>
      </c>
      <c r="B53" t="s">
        <v>337</v>
      </c>
      <c r="C53" t="s">
        <v>364</v>
      </c>
      <c r="D53" t="s">
        <v>54</v>
      </c>
      <c r="E53">
        <v>5303192</v>
      </c>
      <c r="F53">
        <f>VLOOKUP(E53,summary_LC!$AW$1:$AY$311,3,FALSE)</f>
        <v>30907</v>
      </c>
      <c r="G53">
        <f>VLOOKUP($E53,ZonalStat!$E$1:$AB$310,2,FALSE)</f>
        <v>57286.313647100003</v>
      </c>
      <c r="H53">
        <f>VLOOKUP($E53,ZonalStat!$E$1:$AB$310,3,FALSE)</f>
        <v>3575.4906455199998</v>
      </c>
      <c r="I53">
        <f>VLOOKUP($E53,ZonalStat!$E$1:$AB$310,4,FALSE)</f>
        <v>29683.276261899999</v>
      </c>
      <c r="J53">
        <f>VLOOKUP($E53,ZonalStat!$E$1:$AB$310,5,FALSE)</f>
        <v>26748.3770138</v>
      </c>
      <c r="K53">
        <f>VLOOKUP($E53,ZonalStat!$E$1:$AB$310,6,FALSE)</f>
        <v>585.31691707200002</v>
      </c>
      <c r="L53">
        <f>VLOOKUP($E53,ZonalStat!$E$1:$AB$310,7,FALSE)</f>
        <v>1700.97567134</v>
      </c>
      <c r="M53">
        <f>VLOOKUP($E53,ZonalStat!$E$1:$AB$310,8,FALSE)</f>
        <v>2064.2002933499998</v>
      </c>
      <c r="N53">
        <f>VLOOKUP($E53,ZonalStat!$E$1:$AB$310,9,FALSE)</f>
        <v>4224.6511589499996</v>
      </c>
      <c r="O53">
        <f>VLOOKUP($E53,ZonalStat!$E$1:$AB$310,10,FALSE)</f>
        <v>150322.592741</v>
      </c>
      <c r="P53">
        <f>VLOOKUP($E53,ZonalStat!$E$1:$AB$310,11,FALSE)</f>
        <v>1825.6147638</v>
      </c>
      <c r="Q53">
        <f>VLOOKUP($E53,summary_LC!$Z$2:$AU$311,16,FALSE)</f>
        <v>16.286403264700429</v>
      </c>
      <c r="R53">
        <f>VLOOKUP($E53,summary_LC!$Z$2:$AU$311,17,FALSE)</f>
        <v>0</v>
      </c>
      <c r="S53">
        <f>VLOOKUP($E53,summary_LC!$Z$2:$AU$311,15,FALSE)</f>
        <v>162.25190131700984</v>
      </c>
      <c r="T53">
        <f>VLOOKUP($E53,summary_LC!$Z$2:$AU$311,18,FALSE)</f>
        <v>82.183268410313488</v>
      </c>
      <c r="U53">
        <f>VLOOKUP($E53,summary_LC!$Z$2:$AU$311,19,FALSE)</f>
        <v>12.966054535336671</v>
      </c>
      <c r="V53">
        <f>VLOOKUP($E53,summary_LC!$Z$2:$AU$311,22,FALSE)</f>
        <v>2.54958423658071</v>
      </c>
      <c r="W53">
        <f>VLOOKUP($E53,ZonalStat!$E$1:$AB$310,12,FALSE)</f>
        <v>513.021943631</v>
      </c>
      <c r="X53">
        <f>VLOOKUP($E53,summary_LC!$Z$2:$AU$311,4,FALSE)</f>
        <v>9214</v>
      </c>
      <c r="Y53">
        <f>VLOOKUP($E53,summary_LC!$Z$2:$AU$311,20,FALSE)</f>
        <v>16.286403264700429</v>
      </c>
      <c r="Z53">
        <f>VLOOKUP($E53,ZonalStat!$E$1:$AB$310,13,FALSE)</f>
        <v>264.72751749600002</v>
      </c>
      <c r="AA53">
        <f>VLOOKUP($E53,ZonalStat!$E$1:$AB$310,14,FALSE)</f>
        <v>3.5479349411900001E-2</v>
      </c>
      <c r="AB53">
        <f>VLOOKUP($E53,ZonalStat!$E$1:$AB$310,15,FALSE)</f>
        <v>0.48019057171500001</v>
      </c>
      <c r="AC53">
        <f>VLOOKUP($E53,ZonalStat!$E$1:$AB$310,16,FALSE)</f>
        <v>0.86573079061299996</v>
      </c>
      <c r="AD53">
        <f>VLOOKUP($E53,Irigasi!$A$2:$C$311,3,FALSE)</f>
        <v>0</v>
      </c>
      <c r="AE53">
        <f>VLOOKUP($E53,ZonalStat!$E$1:$AB$310,17,FALSE)</f>
        <v>0.59708020260700001</v>
      </c>
      <c r="AF53">
        <f>VLOOKUP($E53,ZonalStat!$E$1:$AB$310,18,FALSE)</f>
        <v>-0.61631949796800001</v>
      </c>
      <c r="AG53">
        <f>VLOOKUP($E53,ZonalStat!$E$1:$AB$310,19,FALSE)</f>
        <v>0.12894007807499999</v>
      </c>
      <c r="AH53">
        <f>VLOOKUP($E53,ZonalStat!$E$1:$AB$310,20,FALSE)</f>
        <v>0.81687031993500003</v>
      </c>
      <c r="AI53">
        <f>VLOOKUP($E53,ZonalStat!$E$1:$AB$310,21,FALSE)</f>
        <v>1.4025281189100001</v>
      </c>
      <c r="AJ53">
        <f>VLOOKUP($E53,ZonalStat!$E$1:$AB$310,22,FALSE)</f>
        <v>25.3024388093</v>
      </c>
      <c r="AK53">
        <f>VLOOKUP($E53,ZonalStat!$E$1:$AB$310,23,FALSE)</f>
        <v>-14.5783105404</v>
      </c>
      <c r="AL53">
        <f>VLOOKUP($E53,ZonalStat!$E$1:$AB$310,24,FALSE)</f>
        <v>1234.27870117</v>
      </c>
      <c r="AM53">
        <f>VLOOKUP($E53,Podes!$A$1:$AL$310,5,FALSE)</f>
        <v>1746</v>
      </c>
      <c r="AN53">
        <f>VLOOKUP($E53,Podes!$A$1:$AL$310,28,FALSE)</f>
        <v>2.025522042</v>
      </c>
      <c r="AO53">
        <f>VLOOKUP($E53,Podes!$A$1:$AL$310,29,FALSE)</f>
        <v>873</v>
      </c>
      <c r="AP53">
        <f>VLOOKUP($E53,Podes!$A$1:$AL$310,30,FALSE)</f>
        <v>0</v>
      </c>
      <c r="AQ53">
        <f>VLOOKUP($E53,Podes!$A$1:$AL$310,31,FALSE)</f>
        <v>0</v>
      </c>
      <c r="AR53">
        <f>VLOOKUP($E53,Podes!$A$1:$AL$310,32,FALSE)</f>
        <v>249.42857140000001</v>
      </c>
      <c r="AS53">
        <f>VLOOKUP($E53,Podes!$A$1:$AL$310,33,FALSE)</f>
        <v>1746</v>
      </c>
      <c r="AT53">
        <f>VLOOKUP($E53,Podes!$A$1:$AL$310,34,FALSE)</f>
        <v>0</v>
      </c>
      <c r="AU53">
        <f>VLOOKUP($E53,Podes!$A$1:$AL$310,13,FALSE)</f>
        <v>0</v>
      </c>
      <c r="AV53">
        <f>VLOOKUP($E53,Podes!$A$1:$AL$310,14,FALSE)</f>
        <v>0</v>
      </c>
      <c r="AW53">
        <f>VLOOKUP($E53,Podes!$A$1:$AL$310,15,FALSE)</f>
        <v>7</v>
      </c>
      <c r="AX53">
        <f>VLOOKUP($E53,Podes!$A$1:$AL$310,16,FALSE)</f>
        <v>0</v>
      </c>
      <c r="AY53">
        <f>VLOOKUP($E53,Podes!$A$1:$AL$310,17,FALSE)</f>
        <v>2</v>
      </c>
      <c r="AZ53">
        <f>VLOOKUP($E53,Podes!$A$1:$AL$310,18,FALSE)</f>
        <v>0</v>
      </c>
      <c r="BA53">
        <f>VLOOKUP($E53,Podes!$A$1:$AL$310,19,FALSE)</f>
        <v>5</v>
      </c>
      <c r="BB53">
        <f>VLOOKUP($E53,Podes!$A$1:$AL$310,20,FALSE)</f>
        <v>0</v>
      </c>
      <c r="BC53">
        <f>VLOOKUP($E53,Podes!$A$1:$AL$310,21,FALSE)</f>
        <v>1</v>
      </c>
      <c r="BD53">
        <f>VLOOKUP($E53,Podes!$A$1:$AL$310,22,FALSE)</f>
        <v>0</v>
      </c>
      <c r="BE53">
        <f>VLOOKUP($E53,Podes!$A$1:$AL$310,23,FALSE)</f>
        <v>10</v>
      </c>
      <c r="BF53">
        <f>VLOOKUP($E53,Podes!$A$1:$AL$310,38,FALSE)</f>
        <v>200</v>
      </c>
      <c r="BG53">
        <f>VLOOKUP($E53,Podes!$A$1:$AL$310,35,FALSE)</f>
        <v>436.5</v>
      </c>
      <c r="BH53">
        <f>VLOOKUP($E53,Podes!$A$1:$AL$310,36,FALSE)</f>
        <v>1746</v>
      </c>
      <c r="BI53">
        <f>VLOOKUP($E53,Podes!$A$1:$AL$310,26,FALSE)</f>
        <v>31</v>
      </c>
      <c r="BJ53">
        <f>VLOOKUP($E53,Podes!$A$1:$AL$310,37,FALSE)</f>
        <v>56.322580649999999</v>
      </c>
      <c r="BK53">
        <f>VLOOKUP(E53,'status kesejahteraan'!$D:$P,12,FALSE)</f>
        <v>0.1286970423661071</v>
      </c>
      <c r="BL53">
        <f>VLOOKUP(E53,'status kesejahteraan'!$D:$P,13,FALSE)</f>
        <v>6.8762278978389005E-2</v>
      </c>
      <c r="BM53">
        <f>VLOOKUP(D53,IDM_2021!$D$1:$F$297,2,FALSE)</f>
        <v>0.54959999999999998</v>
      </c>
      <c r="BN53">
        <f>VLOOKUP(E53,Irigasi!$O$2:$Q$311,3,FALSE)</f>
        <v>0</v>
      </c>
      <c r="BO53">
        <f>VLOOKUP($E53,ZonalStat!$E$1:$AC$310,25,FALSE)</f>
        <v>44813.746470799997</v>
      </c>
      <c r="BP53" s="1">
        <f>VLOOKUP($E53,ZonalStat!$E$1:$AD$310,26,FALSE)</f>
        <v>2.9738573058600002</v>
      </c>
    </row>
    <row r="54" spans="1:68" x14ac:dyDescent="0.25">
      <c r="A54">
        <v>53</v>
      </c>
      <c r="B54" t="s">
        <v>337</v>
      </c>
      <c r="C54" t="s">
        <v>365</v>
      </c>
      <c r="D54" t="s">
        <v>55</v>
      </c>
      <c r="E54">
        <v>5304010</v>
      </c>
      <c r="F54">
        <f>VLOOKUP(E54,summary_LC!$AW$1:$AY$311,3,FALSE)</f>
        <v>19135</v>
      </c>
      <c r="G54">
        <f>VLOOKUP($E54,ZonalStat!$E$1:$AB$310,2,FALSE)</f>
        <v>21572.344177200001</v>
      </c>
      <c r="H54">
        <f>VLOOKUP($E54,ZonalStat!$E$1:$AB$310,3,FALSE)</f>
        <v>532.63793117800003</v>
      </c>
      <c r="I54">
        <f>VLOOKUP($E54,ZonalStat!$E$1:$AB$310,4,FALSE)</f>
        <v>18808.289908399998</v>
      </c>
      <c r="J54">
        <f>VLOOKUP($E54,ZonalStat!$E$1:$AB$310,5,FALSE)</f>
        <v>7807.4741022899998</v>
      </c>
      <c r="K54">
        <f>VLOOKUP($E54,ZonalStat!$E$1:$AB$310,6,FALSE)</f>
        <v>525.56616305800003</v>
      </c>
      <c r="L54">
        <f>VLOOKUP($E54,ZonalStat!$E$1:$AB$310,7,FALSE)</f>
        <v>1538.8407009800001</v>
      </c>
      <c r="M54">
        <f>VLOOKUP($E54,ZonalStat!$E$1:$AB$310,8,FALSE)</f>
        <v>9560.2082021099995</v>
      </c>
      <c r="N54">
        <f>VLOOKUP($E54,ZonalStat!$E$1:$AB$310,9,FALSE)</f>
        <v>7937.4730335599997</v>
      </c>
      <c r="O54">
        <f>VLOOKUP($E54,ZonalStat!$E$1:$AB$310,10,FALSE)</f>
        <v>137195.921107</v>
      </c>
      <c r="P54">
        <f>VLOOKUP($E54,ZonalStat!$E$1:$AB$310,11,FALSE)</f>
        <v>2451.32227861</v>
      </c>
      <c r="Q54">
        <f>VLOOKUP($E54,summary_LC!$Z$2:$AU$311,16,FALSE)</f>
        <v>56.112038582823217</v>
      </c>
      <c r="R54">
        <f>VLOOKUP($E54,summary_LC!$Z$2:$AU$311,17,FALSE)</f>
        <v>0</v>
      </c>
      <c r="S54">
        <f>VLOOKUP($E54,summary_LC!$Z$2:$AU$311,15,FALSE)</f>
        <v>47.699870153960305</v>
      </c>
      <c r="T54">
        <f>VLOOKUP($E54,summary_LC!$Z$2:$AU$311,18,FALSE)</f>
        <v>24.707846410684475</v>
      </c>
      <c r="U54">
        <f>VLOOKUP($E54,summary_LC!$Z$2:$AU$311,19,FALSE)</f>
        <v>5.778148766462623</v>
      </c>
      <c r="V54">
        <f>VLOOKUP($E54,summary_LC!$Z$2:$AU$311,22,FALSE)</f>
        <v>14.585837470603606</v>
      </c>
      <c r="W54">
        <f>VLOOKUP($E54,ZonalStat!$E$1:$AB$310,12,FALSE)</f>
        <v>624.10175902900005</v>
      </c>
      <c r="X54">
        <f>VLOOKUP($E54,summary_LC!$Z$2:$AU$311,4,FALSE)</f>
        <v>7124</v>
      </c>
      <c r="Y54">
        <f>VLOOKUP($E54,summary_LC!$Z$2:$AU$311,20,FALSE)</f>
        <v>56.112038582823217</v>
      </c>
      <c r="Z54">
        <f>VLOOKUP($E54,ZonalStat!$E$1:$AB$310,13,FALSE)</f>
        <v>881.62165462200005</v>
      </c>
      <c r="AA54">
        <f>VLOOKUP($E54,ZonalStat!$E$1:$AB$310,14,FALSE)</f>
        <v>3.0548051458100002E-3</v>
      </c>
      <c r="AB54">
        <f>VLOOKUP($E54,ZonalStat!$E$1:$AB$310,15,FALSE)</f>
        <v>0.58283250587900004</v>
      </c>
      <c r="AC54">
        <f>VLOOKUP($E54,ZonalStat!$E$1:$AB$310,16,FALSE)</f>
        <v>0.80614601399800001</v>
      </c>
      <c r="AD54">
        <f>VLOOKUP($E54,Irigasi!$A$2:$C$311,3,FALSE)</f>
        <v>0</v>
      </c>
      <c r="AE54">
        <f>VLOOKUP($E54,ZonalStat!$E$1:$AB$310,17,FALSE)</f>
        <v>0.67043984360999997</v>
      </c>
      <c r="AF54">
        <f>VLOOKUP($E54,ZonalStat!$E$1:$AB$310,18,FALSE)</f>
        <v>-0.65065703533399999</v>
      </c>
      <c r="AG54">
        <f>VLOOKUP($E54,ZonalStat!$E$1:$AB$310,19,FALSE)</f>
        <v>0.19143472754300001</v>
      </c>
      <c r="AH54">
        <f>VLOOKUP($E54,ZonalStat!$E$1:$AB$310,20,FALSE)</f>
        <v>0.72497192497899998</v>
      </c>
      <c r="AI54">
        <f>VLOOKUP($E54,ZonalStat!$E$1:$AB$310,21,FALSE)</f>
        <v>1.40978303784</v>
      </c>
      <c r="AJ54">
        <f>VLOOKUP($E54,ZonalStat!$E$1:$AB$310,22,FALSE)</f>
        <v>22.114799836</v>
      </c>
      <c r="AK54">
        <f>VLOOKUP($E54,ZonalStat!$E$1:$AB$310,23,FALSE)</f>
        <v>-27.851484147899999</v>
      </c>
      <c r="AL54">
        <f>VLOOKUP($E54,ZonalStat!$E$1:$AB$310,24,FALSE)</f>
        <v>1434.12466453</v>
      </c>
      <c r="AM54">
        <f>VLOOKUP($E54,Podes!$A$1:$AL$310,5,FALSE)</f>
        <v>5992</v>
      </c>
      <c r="AN54">
        <f>VLOOKUP($E54,Podes!$A$1:$AL$310,28,FALSE)</f>
        <v>1.6484181570000001</v>
      </c>
      <c r="AO54">
        <f>VLOOKUP($E54,Podes!$A$1:$AL$310,29,FALSE)</f>
        <v>1198.4000000000001</v>
      </c>
      <c r="AP54">
        <f>VLOOKUP($E54,Podes!$A$1:$AL$310,30,FALSE)</f>
        <v>0</v>
      </c>
      <c r="AQ54">
        <f>VLOOKUP($E54,Podes!$A$1:$AL$310,31,FALSE)</f>
        <v>0</v>
      </c>
      <c r="AR54">
        <f>VLOOKUP($E54,Podes!$A$1:$AL$310,32,FALSE)</f>
        <v>1498</v>
      </c>
      <c r="AS54">
        <f>VLOOKUP($E54,Podes!$A$1:$AL$310,33,FALSE)</f>
        <v>2996</v>
      </c>
      <c r="AT54">
        <f>VLOOKUP($E54,Podes!$A$1:$AL$310,34,FALSE)</f>
        <v>0</v>
      </c>
      <c r="AU54">
        <f>VLOOKUP($E54,Podes!$A$1:$AL$310,13,FALSE)</f>
        <v>3</v>
      </c>
      <c r="AV54">
        <f>VLOOKUP($E54,Podes!$A$1:$AL$310,14,FALSE)</f>
        <v>0</v>
      </c>
      <c r="AW54">
        <f>VLOOKUP($E54,Podes!$A$1:$AL$310,15,FALSE)</f>
        <v>0</v>
      </c>
      <c r="AX54">
        <f>VLOOKUP($E54,Podes!$A$1:$AL$310,16,FALSE)</f>
        <v>0</v>
      </c>
      <c r="AY54">
        <f>VLOOKUP($E54,Podes!$A$1:$AL$310,17,FALSE)</f>
        <v>0</v>
      </c>
      <c r="AZ54">
        <f>VLOOKUP($E54,Podes!$A$1:$AL$310,18,FALSE)</f>
        <v>0</v>
      </c>
      <c r="BA54">
        <f>VLOOKUP($E54,Podes!$A$1:$AL$310,19,FALSE)</f>
        <v>0</v>
      </c>
      <c r="BB54">
        <f>VLOOKUP($E54,Podes!$A$1:$AL$310,20,FALSE)</f>
        <v>0</v>
      </c>
      <c r="BC54">
        <f>VLOOKUP($E54,Podes!$A$1:$AL$310,21,FALSE)</f>
        <v>0</v>
      </c>
      <c r="BD54">
        <f>VLOOKUP($E54,Podes!$A$1:$AL$310,22,FALSE)</f>
        <v>0</v>
      </c>
      <c r="BE54">
        <f>VLOOKUP($E54,Podes!$A$1:$AL$310,23,FALSE)</f>
        <v>36</v>
      </c>
      <c r="BF54">
        <f>VLOOKUP($E54,Podes!$A$1:$AL$310,38,FALSE)</f>
        <v>200</v>
      </c>
      <c r="BG54">
        <f>VLOOKUP($E54,Podes!$A$1:$AL$310,35,FALSE)</f>
        <v>249.66666670000001</v>
      </c>
      <c r="BH54">
        <f>VLOOKUP($E54,Podes!$A$1:$AL$310,36,FALSE)</f>
        <v>5992</v>
      </c>
      <c r="BI54">
        <f>VLOOKUP($E54,Podes!$A$1:$AL$310,26,FALSE)</f>
        <v>11</v>
      </c>
      <c r="BJ54">
        <f>VLOOKUP($E54,Podes!$A$1:$AL$310,37,FALSE)</f>
        <v>544.72727269999996</v>
      </c>
      <c r="BK54">
        <f>VLOOKUP(E54,'status kesejahteraan'!$D:$P,12,FALSE)</f>
        <v>0.17512376237623761</v>
      </c>
      <c r="BL54">
        <f>VLOOKUP(E54,'status kesejahteraan'!$D:$P,13,FALSE)</f>
        <v>0.12436393242418074</v>
      </c>
      <c r="BM54">
        <f>VLOOKUP(D54,IDM_2021!$D$1:$F$297,2,FALSE)</f>
        <v>0.57779999999999998</v>
      </c>
      <c r="BN54">
        <f>VLOOKUP(E54,Irigasi!$O$2:$Q$311,3,FALSE)</f>
        <v>0</v>
      </c>
      <c r="BO54">
        <f>VLOOKUP($E54,ZonalStat!$E$1:$AC$310,25,FALSE)</f>
        <v>25303.737171500001</v>
      </c>
      <c r="BP54" s="1">
        <f>VLOOKUP($E54,ZonalStat!$E$1:$AD$310,26,FALSE)</f>
        <v>3.9045727724099999</v>
      </c>
    </row>
    <row r="55" spans="1:68" x14ac:dyDescent="0.25">
      <c r="A55">
        <v>54</v>
      </c>
      <c r="B55" t="s">
        <v>337</v>
      </c>
      <c r="C55" t="s">
        <v>365</v>
      </c>
      <c r="D55" t="s">
        <v>56</v>
      </c>
      <c r="E55">
        <v>5304011</v>
      </c>
      <c r="F55">
        <f>VLOOKUP(E55,summary_LC!$AW$1:$AY$311,3,FALSE)</f>
        <v>19938</v>
      </c>
      <c r="G55">
        <f>VLOOKUP($E55,ZonalStat!$E$1:$AB$310,2,FALSE)</f>
        <v>35794.010352099998</v>
      </c>
      <c r="H55">
        <f>VLOOKUP($E55,ZonalStat!$E$1:$AB$310,3,FALSE)</f>
        <v>1816.513565</v>
      </c>
      <c r="I55">
        <f>VLOOKUP($E55,ZonalStat!$E$1:$AB$310,4,FALSE)</f>
        <v>25216.6822235</v>
      </c>
      <c r="J55">
        <f>VLOOKUP($E55,ZonalStat!$E$1:$AB$310,5,FALSE)</f>
        <v>11835.3339115</v>
      </c>
      <c r="K55">
        <f>VLOOKUP($E55,ZonalStat!$E$1:$AB$310,6,FALSE)</f>
        <v>195.718721518</v>
      </c>
      <c r="L55">
        <f>VLOOKUP($E55,ZonalStat!$E$1:$AB$310,7,FALSE)</f>
        <v>1696.1237451500001</v>
      </c>
      <c r="M55">
        <f>VLOOKUP($E55,ZonalStat!$E$1:$AB$310,8,FALSE)</f>
        <v>8828.0343960900009</v>
      </c>
      <c r="N55">
        <f>VLOOKUP($E55,ZonalStat!$E$1:$AB$310,9,FALSE)</f>
        <v>8098.4260353500003</v>
      </c>
      <c r="O55">
        <f>VLOOKUP($E55,ZonalStat!$E$1:$AB$310,10,FALSE)</f>
        <v>147101.59168099999</v>
      </c>
      <c r="P55">
        <f>VLOOKUP($E55,ZonalStat!$E$1:$AB$310,11,FALSE)</f>
        <v>2458.42929422</v>
      </c>
      <c r="Q55">
        <f>VLOOKUP($E55,summary_LC!$Z$2:$AU$311,16,FALSE)</f>
        <v>5.778148766462623</v>
      </c>
      <c r="R55">
        <f>VLOOKUP($E55,summary_LC!$Z$2:$AU$311,17,FALSE)</f>
        <v>0</v>
      </c>
      <c r="S55">
        <f>VLOOKUP($E55,summary_LC!$Z$2:$AU$311,15,FALSE)</f>
        <v>97.328881469115188</v>
      </c>
      <c r="T55">
        <f>VLOOKUP($E55,summary_LC!$Z$2:$AU$311,18,FALSE)</f>
        <v>44.212576516416249</v>
      </c>
      <c r="U55">
        <f>VLOOKUP($E55,summary_LC!$Z$2:$AU$311,19,FALSE)</f>
        <v>3.0513819328510481</v>
      </c>
      <c r="V55">
        <f>VLOOKUP($E55,summary_LC!$Z$2:$AU$311,22,FALSE)</f>
        <v>16.922459624836993</v>
      </c>
      <c r="W55">
        <f>VLOOKUP($E55,ZonalStat!$E$1:$AB$310,12,FALSE)</f>
        <v>294.29231703900001</v>
      </c>
      <c r="X55">
        <f>VLOOKUP($E55,summary_LC!$Z$2:$AU$311,4,FALSE)</f>
        <v>8454</v>
      </c>
      <c r="Y55">
        <f>VLOOKUP($E55,summary_LC!$Z$2:$AU$311,20,FALSE)</f>
        <v>5.778148766462623</v>
      </c>
      <c r="Z55">
        <f>VLOOKUP($E55,ZonalStat!$E$1:$AB$310,13,FALSE)</f>
        <v>157.64865478300001</v>
      </c>
      <c r="AA55">
        <f>VLOOKUP($E55,ZonalStat!$E$1:$AB$310,14,FALSE)</f>
        <v>0</v>
      </c>
      <c r="AB55">
        <f>VLOOKUP($E55,ZonalStat!$E$1:$AB$310,15,FALSE)</f>
        <v>0.74182465643499995</v>
      </c>
      <c r="AC55">
        <f>VLOOKUP($E55,ZonalStat!$E$1:$AB$310,16,FALSE)</f>
        <v>0.83002232692699995</v>
      </c>
      <c r="AD55">
        <f>VLOOKUP($E55,Irigasi!$A$2:$C$311,3,FALSE)</f>
        <v>0</v>
      </c>
      <c r="AE55">
        <f>VLOOKUP($E55,ZonalStat!$E$1:$AB$310,17,FALSE)</f>
        <v>0.70287042979699998</v>
      </c>
      <c r="AF55">
        <f>VLOOKUP($E55,ZonalStat!$E$1:$AB$310,18,FALSE)</f>
        <v>-0.68020578451400004</v>
      </c>
      <c r="AG55">
        <f>VLOOKUP($E55,ZonalStat!$E$1:$AB$310,19,FALSE)</f>
        <v>0.217072812309</v>
      </c>
      <c r="AH55">
        <f>VLOOKUP($E55,ZonalStat!$E$1:$AB$310,20,FALSE)</f>
        <v>0.63458688782600003</v>
      </c>
      <c r="AI55">
        <f>VLOOKUP($E55,ZonalStat!$E$1:$AB$310,21,FALSE)</f>
        <v>1.41844507</v>
      </c>
      <c r="AJ55">
        <f>VLOOKUP($E55,ZonalStat!$E$1:$AB$310,22,FALSE)</f>
        <v>19.964766990600001</v>
      </c>
      <c r="AK55">
        <f>VLOOKUP($E55,ZonalStat!$E$1:$AB$310,23,FALSE)</f>
        <v>-34.872774907599997</v>
      </c>
      <c r="AL55">
        <f>VLOOKUP($E55,ZonalStat!$E$1:$AB$310,24,FALSE)</f>
        <v>1616.69181155</v>
      </c>
      <c r="AM55">
        <f>VLOOKUP($E55,Podes!$A$1:$AL$310,5,FALSE)</f>
        <v>1760</v>
      </c>
      <c r="AN55">
        <f>VLOOKUP($E55,Podes!$A$1:$AL$310,28,FALSE)</f>
        <v>2.3815967520000001</v>
      </c>
      <c r="AO55">
        <f>VLOOKUP($E55,Podes!$A$1:$AL$310,29,FALSE)</f>
        <v>0</v>
      </c>
      <c r="AP55">
        <f>VLOOKUP($E55,Podes!$A$1:$AL$310,30,FALSE)</f>
        <v>0</v>
      </c>
      <c r="AQ55">
        <f>VLOOKUP($E55,Podes!$A$1:$AL$310,31,FALSE)</f>
        <v>0</v>
      </c>
      <c r="AR55">
        <f>VLOOKUP($E55,Podes!$A$1:$AL$310,32,FALSE)</f>
        <v>586.66666669999995</v>
      </c>
      <c r="AS55">
        <f>VLOOKUP($E55,Podes!$A$1:$AL$310,33,FALSE)</f>
        <v>586.66666669999995</v>
      </c>
      <c r="AT55">
        <f>VLOOKUP($E55,Podes!$A$1:$AL$310,34,FALSE)</f>
        <v>0</v>
      </c>
      <c r="AU55">
        <f>VLOOKUP($E55,Podes!$A$1:$AL$310,13,FALSE)</f>
        <v>0</v>
      </c>
      <c r="AV55">
        <f>VLOOKUP($E55,Podes!$A$1:$AL$310,14,FALSE)</f>
        <v>0</v>
      </c>
      <c r="AW55">
        <f>VLOOKUP($E55,Podes!$A$1:$AL$310,15,FALSE)</f>
        <v>0</v>
      </c>
      <c r="AX55">
        <f>VLOOKUP($E55,Podes!$A$1:$AL$310,16,FALSE)</f>
        <v>0</v>
      </c>
      <c r="AY55">
        <f>VLOOKUP($E55,Podes!$A$1:$AL$310,17,FALSE)</f>
        <v>0</v>
      </c>
      <c r="AZ55">
        <f>VLOOKUP($E55,Podes!$A$1:$AL$310,18,FALSE)</f>
        <v>0</v>
      </c>
      <c r="BA55">
        <f>VLOOKUP($E55,Podes!$A$1:$AL$310,19,FALSE)</f>
        <v>0</v>
      </c>
      <c r="BB55">
        <f>VLOOKUP($E55,Podes!$A$1:$AL$310,20,FALSE)</f>
        <v>0</v>
      </c>
      <c r="BC55">
        <f>VLOOKUP($E55,Podes!$A$1:$AL$310,21,FALSE)</f>
        <v>0</v>
      </c>
      <c r="BD55">
        <f>VLOOKUP($E55,Podes!$A$1:$AL$310,22,FALSE)</f>
        <v>0</v>
      </c>
      <c r="BE55">
        <f>VLOOKUP($E55,Podes!$A$1:$AL$310,23,FALSE)</f>
        <v>10</v>
      </c>
      <c r="BF55">
        <f>VLOOKUP($E55,Podes!$A$1:$AL$310,38,FALSE)</f>
        <v>200</v>
      </c>
      <c r="BG55">
        <f>VLOOKUP($E55,Podes!$A$1:$AL$310,35,FALSE)</f>
        <v>0</v>
      </c>
      <c r="BH55">
        <f>VLOOKUP($E55,Podes!$A$1:$AL$310,36,FALSE)</f>
        <v>0</v>
      </c>
      <c r="BI55">
        <f>VLOOKUP($E55,Podes!$A$1:$AL$310,26,FALSE)</f>
        <v>15</v>
      </c>
      <c r="BJ55">
        <f>VLOOKUP($E55,Podes!$A$1:$AL$310,37,FALSE)</f>
        <v>117.33333330000001</v>
      </c>
      <c r="BK55">
        <f>VLOOKUP(E55,'status kesejahteraan'!$D:$P,12,FALSE)</f>
        <v>0.15912408759124089</v>
      </c>
      <c r="BL55">
        <f>VLOOKUP(E55,'status kesejahteraan'!$D:$P,13,FALSE)</f>
        <v>0.11494252873563218</v>
      </c>
      <c r="BM55">
        <f>VLOOKUP(D55,IDM_2021!$D$1:$F$297,2,FALSE)</f>
        <v>0.54400000000000004</v>
      </c>
      <c r="BN55">
        <f>VLOOKUP(E55,Irigasi!$O$2:$Q$311,3,FALSE)</f>
        <v>0</v>
      </c>
      <c r="BO55">
        <f>VLOOKUP($E55,ZonalStat!$E$1:$AC$310,25,FALSE)</f>
        <v>24527.995493400002</v>
      </c>
      <c r="BP55" s="1">
        <f>VLOOKUP($E55,ZonalStat!$E$1:$AD$310,26,FALSE)</f>
        <v>3.9629350988100001</v>
      </c>
    </row>
    <row r="56" spans="1:68" x14ac:dyDescent="0.25">
      <c r="A56">
        <v>55</v>
      </c>
      <c r="B56" t="s">
        <v>337</v>
      </c>
      <c r="C56" t="s">
        <v>365</v>
      </c>
      <c r="D56" t="s">
        <v>57</v>
      </c>
      <c r="E56">
        <v>5304012</v>
      </c>
      <c r="F56">
        <f>VLOOKUP(E56,summary_LC!$AW$1:$AY$311,3,FALSE)</f>
        <v>10140</v>
      </c>
      <c r="G56">
        <f>VLOOKUP($E56,ZonalStat!$E$1:$AB$310,2,FALSE)</f>
        <v>28490.197493700001</v>
      </c>
      <c r="H56">
        <f>VLOOKUP($E56,ZonalStat!$E$1:$AB$310,3,FALSE)</f>
        <v>1271.5895520399999</v>
      </c>
      <c r="I56">
        <f>VLOOKUP($E56,ZonalStat!$E$1:$AB$310,4,FALSE)</f>
        <v>31172.0795244</v>
      </c>
      <c r="J56">
        <f>VLOOKUP($E56,ZonalStat!$E$1:$AB$310,5,FALSE)</f>
        <v>7349.5149368599996</v>
      </c>
      <c r="K56">
        <f>VLOOKUP($E56,ZonalStat!$E$1:$AB$310,6,FALSE)</f>
        <v>378.30245332999999</v>
      </c>
      <c r="L56">
        <f>VLOOKUP($E56,ZonalStat!$E$1:$AB$310,7,FALSE)</f>
        <v>1835.90412713</v>
      </c>
      <c r="M56">
        <f>VLOOKUP($E56,ZonalStat!$E$1:$AB$310,8,FALSE)</f>
        <v>14593.602966599999</v>
      </c>
      <c r="N56">
        <f>VLOOKUP($E56,ZonalStat!$E$1:$AB$310,9,FALSE)</f>
        <v>12932.292686500001</v>
      </c>
      <c r="O56">
        <f>VLOOKUP($E56,ZonalStat!$E$1:$AB$310,10,FALSE)</f>
        <v>150933.16625099999</v>
      </c>
      <c r="P56">
        <f>VLOOKUP($E56,ZonalStat!$E$1:$AB$310,11,FALSE)</f>
        <v>5272.6081500299997</v>
      </c>
      <c r="Q56">
        <f>VLOOKUP($E56,summary_LC!$Z$2:$AU$311,16,FALSE)</f>
        <v>28.093118159896125</v>
      </c>
      <c r="R56">
        <f>VLOOKUP($E56,summary_LC!$Z$2:$AU$311,17,FALSE)</f>
        <v>0</v>
      </c>
      <c r="S56">
        <f>VLOOKUP($E56,summary_LC!$Z$2:$AU$311,15,FALSE)</f>
        <v>37.108143201632352</v>
      </c>
      <c r="T56">
        <f>VLOOKUP($E56,summary_LC!$Z$2:$AU$311,18,FALSE)</f>
        <v>14.960118716379151</v>
      </c>
      <c r="U56">
        <f>VLOOKUP($E56,summary_LC!$Z$2:$AU$311,19,FALSE)</f>
        <v>0.12057132257466147</v>
      </c>
      <c r="V56">
        <f>VLOOKUP($E56,summary_LC!$Z$2:$AU$311,22,FALSE)</f>
        <v>5.8875739644970411</v>
      </c>
      <c r="W56">
        <f>VLOOKUP($E56,ZonalStat!$E$1:$AB$310,12,FALSE)</f>
        <v>257.59990951600003</v>
      </c>
      <c r="X56">
        <f>VLOOKUP($E56,summary_LC!$Z$2:$AU$311,4,FALSE)</f>
        <v>5789</v>
      </c>
      <c r="Y56">
        <f>VLOOKUP($E56,summary_LC!$Z$2:$AU$311,20,FALSE)</f>
        <v>28.093118159896125</v>
      </c>
      <c r="Z56">
        <f>VLOOKUP($E56,ZonalStat!$E$1:$AB$310,13,FALSE)</f>
        <v>22.641394455</v>
      </c>
      <c r="AA56">
        <f>VLOOKUP($E56,ZonalStat!$E$1:$AB$310,14,FALSE)</f>
        <v>0</v>
      </c>
      <c r="AB56">
        <f>VLOOKUP($E56,ZonalStat!$E$1:$AB$310,15,FALSE)</f>
        <v>0.61402859960599998</v>
      </c>
      <c r="AC56">
        <f>VLOOKUP($E56,ZonalStat!$E$1:$AB$310,16,FALSE)</f>
        <v>0.806625769283</v>
      </c>
      <c r="AD56">
        <f>VLOOKUP($E56,Irigasi!$A$2:$C$311,3,FALSE)</f>
        <v>0</v>
      </c>
      <c r="AE56">
        <f>VLOOKUP($E56,ZonalStat!$E$1:$AB$310,17,FALSE)</f>
        <v>0.75052060289</v>
      </c>
      <c r="AF56">
        <f>VLOOKUP($E56,ZonalStat!$E$1:$AB$310,18,FALSE)</f>
        <v>-0.70318356175200003</v>
      </c>
      <c r="AG56">
        <f>VLOOKUP($E56,ZonalStat!$E$1:$AB$310,19,FALSE)</f>
        <v>0.26804170665499999</v>
      </c>
      <c r="AH56">
        <f>VLOOKUP($E56,ZonalStat!$E$1:$AB$310,20,FALSE)</f>
        <v>0.66271916373100004</v>
      </c>
      <c r="AI56">
        <f>VLOOKUP($E56,ZonalStat!$E$1:$AB$310,21,FALSE)</f>
        <v>1.4193441249900001</v>
      </c>
      <c r="AJ56">
        <f>VLOOKUP($E56,ZonalStat!$E$1:$AB$310,22,FALSE)</f>
        <v>20.789523691799999</v>
      </c>
      <c r="AK56">
        <f>VLOOKUP($E56,ZonalStat!$E$1:$AB$310,23,FALSE)</f>
        <v>-37.35368107</v>
      </c>
      <c r="AL56">
        <f>VLOOKUP($E56,ZonalStat!$E$1:$AB$310,24,FALSE)</f>
        <v>1568.1857348200001</v>
      </c>
      <c r="AM56">
        <f>VLOOKUP($E56,Podes!$A$1:$AL$310,5,FALSE)</f>
        <v>2657</v>
      </c>
      <c r="AN56">
        <f>VLOOKUP($E56,Podes!$A$1:$AL$310,28,FALSE)</f>
        <v>1.4910213240000001</v>
      </c>
      <c r="AO56">
        <f>VLOOKUP($E56,Podes!$A$1:$AL$310,29,FALSE)</f>
        <v>1328.5</v>
      </c>
      <c r="AP56">
        <f>VLOOKUP($E56,Podes!$A$1:$AL$310,30,FALSE)</f>
        <v>0</v>
      </c>
      <c r="AQ56">
        <f>VLOOKUP($E56,Podes!$A$1:$AL$310,31,FALSE)</f>
        <v>0</v>
      </c>
      <c r="AR56">
        <f>VLOOKUP($E56,Podes!$A$1:$AL$310,32,FALSE)</f>
        <v>1328.5</v>
      </c>
      <c r="AS56">
        <f>VLOOKUP($E56,Podes!$A$1:$AL$310,33,FALSE)</f>
        <v>2657</v>
      </c>
      <c r="AT56">
        <f>VLOOKUP($E56,Podes!$A$1:$AL$310,34,FALSE)</f>
        <v>0</v>
      </c>
      <c r="AU56">
        <f>VLOOKUP($E56,Podes!$A$1:$AL$310,13,FALSE)</f>
        <v>0</v>
      </c>
      <c r="AV56">
        <f>VLOOKUP($E56,Podes!$A$1:$AL$310,14,FALSE)</f>
        <v>0</v>
      </c>
      <c r="AW56">
        <f>VLOOKUP($E56,Podes!$A$1:$AL$310,15,FALSE)</f>
        <v>0</v>
      </c>
      <c r="AX56">
        <f>VLOOKUP($E56,Podes!$A$1:$AL$310,16,FALSE)</f>
        <v>0</v>
      </c>
      <c r="AY56">
        <f>VLOOKUP($E56,Podes!$A$1:$AL$310,17,FALSE)</f>
        <v>0</v>
      </c>
      <c r="AZ56">
        <f>VLOOKUP($E56,Podes!$A$1:$AL$310,18,FALSE)</f>
        <v>0</v>
      </c>
      <c r="BA56">
        <f>VLOOKUP($E56,Podes!$A$1:$AL$310,19,FALSE)</f>
        <v>0</v>
      </c>
      <c r="BB56">
        <f>VLOOKUP($E56,Podes!$A$1:$AL$310,20,FALSE)</f>
        <v>0</v>
      </c>
      <c r="BC56">
        <f>VLOOKUP($E56,Podes!$A$1:$AL$310,21,FALSE)</f>
        <v>0</v>
      </c>
      <c r="BD56">
        <f>VLOOKUP($E56,Podes!$A$1:$AL$310,22,FALSE)</f>
        <v>0</v>
      </c>
      <c r="BE56">
        <f>VLOOKUP($E56,Podes!$A$1:$AL$310,23,FALSE)</f>
        <v>16</v>
      </c>
      <c r="BF56">
        <f>VLOOKUP($E56,Podes!$A$1:$AL$310,38,FALSE)</f>
        <v>200</v>
      </c>
      <c r="BG56">
        <f>VLOOKUP($E56,Podes!$A$1:$AL$310,35,FALSE)</f>
        <v>379.57142859999999</v>
      </c>
      <c r="BH56">
        <f>VLOOKUP($E56,Podes!$A$1:$AL$310,36,FALSE)</f>
        <v>2657</v>
      </c>
      <c r="BI56">
        <f>VLOOKUP($E56,Podes!$A$1:$AL$310,26,FALSE)</f>
        <v>43</v>
      </c>
      <c r="BJ56">
        <f>VLOOKUP($E56,Podes!$A$1:$AL$310,37,FALSE)</f>
        <v>61.79069767</v>
      </c>
      <c r="BK56">
        <f>VLOOKUP(E56,'status kesejahteraan'!$D:$P,12,FALSE)</f>
        <v>9.0187590187590191E-2</v>
      </c>
      <c r="BL56">
        <f>VLOOKUP(E56,'status kesejahteraan'!$D:$P,13,FALSE)</f>
        <v>5.785259029253146E-2</v>
      </c>
      <c r="BM56">
        <f>VLOOKUP(D56,IDM_2021!$D$1:$F$297,2,FALSE)</f>
        <v>0.55479999999999996</v>
      </c>
      <c r="BN56">
        <f>VLOOKUP(E56,Irigasi!$O$2:$Q$311,3,FALSE)</f>
        <v>0</v>
      </c>
      <c r="BO56">
        <f>VLOOKUP($E56,ZonalStat!$E$1:$AC$310,25,FALSE)</f>
        <v>14561.565391599999</v>
      </c>
      <c r="BP56" s="1">
        <f>VLOOKUP($E56,ZonalStat!$E$1:$AD$310,26,FALSE)</f>
        <v>4.0159763313600001</v>
      </c>
    </row>
    <row r="57" spans="1:68" x14ac:dyDescent="0.25">
      <c r="A57">
        <v>56</v>
      </c>
      <c r="B57" t="s">
        <v>337</v>
      </c>
      <c r="C57" t="s">
        <v>365</v>
      </c>
      <c r="D57" t="s">
        <v>58</v>
      </c>
      <c r="E57">
        <v>5304013</v>
      </c>
      <c r="F57">
        <f>VLOOKUP(E57,summary_LC!$AW$1:$AY$311,3,FALSE)</f>
        <v>14926</v>
      </c>
      <c r="G57">
        <f>VLOOKUP($E57,ZonalStat!$E$1:$AB$310,2,FALSE)</f>
        <v>33611.873657600001</v>
      </c>
      <c r="H57">
        <f>VLOOKUP($E57,ZonalStat!$E$1:$AB$310,3,FALSE)</f>
        <v>2231.0979347699999</v>
      </c>
      <c r="I57">
        <f>VLOOKUP($E57,ZonalStat!$E$1:$AB$310,4,FALSE)</f>
        <v>14260.8592305</v>
      </c>
      <c r="J57">
        <f>VLOOKUP($E57,ZonalStat!$E$1:$AB$310,5,FALSE)</f>
        <v>18711.337946799998</v>
      </c>
      <c r="K57">
        <f>VLOOKUP($E57,ZonalStat!$E$1:$AB$310,6,FALSE)</f>
        <v>429.82394294699998</v>
      </c>
      <c r="L57">
        <f>VLOOKUP($E57,ZonalStat!$E$1:$AB$310,7,FALSE)</f>
        <v>1068.6743158300001</v>
      </c>
      <c r="M57">
        <f>VLOOKUP($E57,ZonalStat!$E$1:$AB$310,8,FALSE)</f>
        <v>4568.0761822499999</v>
      </c>
      <c r="N57">
        <f>VLOOKUP($E57,ZonalStat!$E$1:$AB$310,9,FALSE)</f>
        <v>10072.7845923</v>
      </c>
      <c r="O57">
        <f>VLOOKUP($E57,ZonalStat!$E$1:$AB$310,10,FALSE)</f>
        <v>136440.921546</v>
      </c>
      <c r="P57">
        <f>VLOOKUP($E57,ZonalStat!$E$1:$AB$310,11,FALSE)</f>
        <v>1278.2470229800001</v>
      </c>
      <c r="Q57">
        <f>VLOOKUP($E57,summary_LC!$Z$2:$AU$311,16,FALSE)</f>
        <v>0.74197736969022443</v>
      </c>
      <c r="R57">
        <f>VLOOKUP($E57,summary_LC!$Z$2:$AU$311,17,FALSE)</f>
        <v>0</v>
      </c>
      <c r="S57">
        <f>VLOOKUP($E57,summary_LC!$Z$2:$AU$311,15,FALSE)</f>
        <v>62.335373771099981</v>
      </c>
      <c r="T57">
        <f>VLOOKUP($E57,summary_LC!$Z$2:$AU$311,18,FALSE)</f>
        <v>30.050083472454091</v>
      </c>
      <c r="U57">
        <f>VLOOKUP($E57,summary_LC!$Z$2:$AU$311,19,FALSE)</f>
        <v>6.6128733073641257</v>
      </c>
      <c r="V57">
        <f>VLOOKUP($E57,summary_LC!$Z$2:$AU$311,22,FALSE)</f>
        <v>25.023449015141363</v>
      </c>
      <c r="W57">
        <f>VLOOKUP($E57,ZonalStat!$E$1:$AB$310,12,FALSE)</f>
        <v>384.746566212</v>
      </c>
      <c r="X57">
        <f>VLOOKUP($E57,summary_LC!$Z$2:$AU$311,4,FALSE)</f>
        <v>4139</v>
      </c>
      <c r="Y57">
        <f>VLOOKUP($E57,summary_LC!$Z$2:$AU$311,20,FALSE)</f>
        <v>0.74197736969022443</v>
      </c>
      <c r="Z57">
        <f>VLOOKUP($E57,ZonalStat!$E$1:$AB$310,13,FALSE)</f>
        <v>887.07357247899995</v>
      </c>
      <c r="AA57">
        <f>VLOOKUP($E57,ZonalStat!$E$1:$AB$310,14,FALSE)</f>
        <v>3.8364852625599999E-3</v>
      </c>
      <c r="AB57">
        <f>VLOOKUP($E57,ZonalStat!$E$1:$AB$310,15,FALSE)</f>
        <v>0.60985863593699996</v>
      </c>
      <c r="AC57">
        <f>VLOOKUP($E57,ZonalStat!$E$1:$AB$310,16,FALSE)</f>
        <v>0.79747225545199996</v>
      </c>
      <c r="AD57">
        <f>VLOOKUP($E57,Irigasi!$A$2:$C$311,3,FALSE)</f>
        <v>0</v>
      </c>
      <c r="AE57">
        <f>VLOOKUP($E57,ZonalStat!$E$1:$AB$310,17,FALSE)</f>
        <v>0.62170978130300003</v>
      </c>
      <c r="AF57">
        <f>VLOOKUP($E57,ZonalStat!$E$1:$AB$310,18,FALSE)</f>
        <v>-0.620466250823</v>
      </c>
      <c r="AG57">
        <f>VLOOKUP($E57,ZonalStat!$E$1:$AB$310,19,FALSE)</f>
        <v>0.121065504431</v>
      </c>
      <c r="AH57">
        <f>VLOOKUP($E57,ZonalStat!$E$1:$AB$310,20,FALSE)</f>
        <v>0.74364902748600004</v>
      </c>
      <c r="AI57">
        <f>VLOOKUP($E57,ZonalStat!$E$1:$AB$310,21,FALSE)</f>
        <v>1.4099814775199999</v>
      </c>
      <c r="AJ57">
        <f>VLOOKUP($E57,ZonalStat!$E$1:$AB$310,22,FALSE)</f>
        <v>22.766942009800001</v>
      </c>
      <c r="AK57">
        <f>VLOOKUP($E57,ZonalStat!$E$1:$AB$310,23,FALSE)</f>
        <v>-25.430159481800001</v>
      </c>
      <c r="AL57">
        <f>VLOOKUP($E57,ZonalStat!$E$1:$AB$310,24,FALSE)</f>
        <v>1393.3535393</v>
      </c>
      <c r="AM57">
        <f>VLOOKUP($E57,Podes!$A$1:$AL$310,5,FALSE)</f>
        <v>1446</v>
      </c>
      <c r="AN57">
        <f>VLOOKUP($E57,Podes!$A$1:$AL$310,28,FALSE)</f>
        <v>1.278514589</v>
      </c>
      <c r="AO57">
        <f>VLOOKUP($E57,Podes!$A$1:$AL$310,29,FALSE)</f>
        <v>1446</v>
      </c>
      <c r="AP57">
        <f>VLOOKUP($E57,Podes!$A$1:$AL$310,30,FALSE)</f>
        <v>0</v>
      </c>
      <c r="AQ57">
        <f>VLOOKUP($E57,Podes!$A$1:$AL$310,31,FALSE)</f>
        <v>0</v>
      </c>
      <c r="AR57">
        <f>VLOOKUP($E57,Podes!$A$1:$AL$310,32,FALSE)</f>
        <v>723</v>
      </c>
      <c r="AS57">
        <f>VLOOKUP($E57,Podes!$A$1:$AL$310,33,FALSE)</f>
        <v>361.5</v>
      </c>
      <c r="AT57">
        <f>VLOOKUP($E57,Podes!$A$1:$AL$310,34,FALSE)</f>
        <v>0</v>
      </c>
      <c r="AU57">
        <f>VLOOKUP($E57,Podes!$A$1:$AL$310,13,FALSE)</f>
        <v>0</v>
      </c>
      <c r="AV57">
        <f>VLOOKUP($E57,Podes!$A$1:$AL$310,14,FALSE)</f>
        <v>0</v>
      </c>
      <c r="AW57">
        <f>VLOOKUP($E57,Podes!$A$1:$AL$310,15,FALSE)</f>
        <v>0</v>
      </c>
      <c r="AX57">
        <f>VLOOKUP($E57,Podes!$A$1:$AL$310,16,FALSE)</f>
        <v>0</v>
      </c>
      <c r="AY57">
        <f>VLOOKUP($E57,Podes!$A$1:$AL$310,17,FALSE)</f>
        <v>0</v>
      </c>
      <c r="AZ57">
        <f>VLOOKUP($E57,Podes!$A$1:$AL$310,18,FALSE)</f>
        <v>0</v>
      </c>
      <c r="BA57">
        <f>VLOOKUP($E57,Podes!$A$1:$AL$310,19,FALSE)</f>
        <v>0</v>
      </c>
      <c r="BB57">
        <f>VLOOKUP($E57,Podes!$A$1:$AL$310,20,FALSE)</f>
        <v>0</v>
      </c>
      <c r="BC57">
        <f>VLOOKUP($E57,Podes!$A$1:$AL$310,21,FALSE)</f>
        <v>0</v>
      </c>
      <c r="BD57">
        <f>VLOOKUP($E57,Podes!$A$1:$AL$310,22,FALSE)</f>
        <v>0</v>
      </c>
      <c r="BE57">
        <f>VLOOKUP($E57,Podes!$A$1:$AL$310,23,FALSE)</f>
        <v>12</v>
      </c>
      <c r="BF57">
        <f>VLOOKUP($E57,Podes!$A$1:$AL$310,38,FALSE)</f>
        <v>200</v>
      </c>
      <c r="BG57">
        <f>VLOOKUP($E57,Podes!$A$1:$AL$310,35,FALSE)</f>
        <v>361.5</v>
      </c>
      <c r="BH57">
        <f>VLOOKUP($E57,Podes!$A$1:$AL$310,36,FALSE)</f>
        <v>723</v>
      </c>
      <c r="BI57">
        <f>VLOOKUP($E57,Podes!$A$1:$AL$310,26,FALSE)</f>
        <v>0</v>
      </c>
      <c r="BJ57">
        <f>VLOOKUP($E57,Podes!$A$1:$AL$310,37,FALSE)</f>
        <v>0</v>
      </c>
      <c r="BK57">
        <f>VLOOKUP(E57,'status kesejahteraan'!$D:$P,12,FALSE)</f>
        <v>0.14212328767123289</v>
      </c>
      <c r="BL57">
        <f>VLOOKUP(E57,'status kesejahteraan'!$D:$P,13,FALSE)</f>
        <v>0.10346388951777225</v>
      </c>
      <c r="BM57">
        <f>VLOOKUP(D57,IDM_2021!$D$1:$F$297,2,FALSE)</f>
        <v>0.52439999999999998</v>
      </c>
      <c r="BN57">
        <f>VLOOKUP(E57,Irigasi!$O$2:$Q$311,3,FALSE)</f>
        <v>0</v>
      </c>
      <c r="BO57">
        <f>VLOOKUP($E57,ZonalStat!$E$1:$AC$310,25,FALSE)</f>
        <v>32921.505495999998</v>
      </c>
      <c r="BP57" s="1">
        <f>VLOOKUP($E57,ZonalStat!$E$1:$AD$310,26,FALSE)</f>
        <v>3.6015007369699998</v>
      </c>
    </row>
    <row r="58" spans="1:68" x14ac:dyDescent="0.25">
      <c r="A58">
        <v>57</v>
      </c>
      <c r="B58" t="s">
        <v>337</v>
      </c>
      <c r="C58" t="s">
        <v>365</v>
      </c>
      <c r="D58" t="s">
        <v>59</v>
      </c>
      <c r="E58">
        <v>5304020</v>
      </c>
      <c r="F58">
        <f>VLOOKUP(E58,summary_LC!$AW$1:$AY$311,3,FALSE)</f>
        <v>13239</v>
      </c>
      <c r="G58">
        <f>VLOOKUP($E58,ZonalStat!$E$1:$AB$310,2,FALSE)</f>
        <v>8713.1819598799993</v>
      </c>
      <c r="H58">
        <f>VLOOKUP($E58,ZonalStat!$E$1:$AB$310,3,FALSE)</f>
        <v>651.501748797</v>
      </c>
      <c r="I58">
        <f>VLOOKUP($E58,ZonalStat!$E$1:$AB$310,4,FALSE)</f>
        <v>16321.1946002</v>
      </c>
      <c r="J58">
        <f>VLOOKUP($E58,ZonalStat!$E$1:$AB$310,5,FALSE)</f>
        <v>4626.7403915499999</v>
      </c>
      <c r="K58">
        <f>VLOOKUP($E58,ZonalStat!$E$1:$AB$310,6,FALSE)</f>
        <v>616.35202364300005</v>
      </c>
      <c r="L58">
        <f>VLOOKUP($E58,ZonalStat!$E$1:$AB$310,7,FALSE)</f>
        <v>1990.4547464899999</v>
      </c>
      <c r="M58">
        <f>VLOOKUP($E58,ZonalStat!$E$1:$AB$310,8,FALSE)</f>
        <v>9024.6932495500005</v>
      </c>
      <c r="N58">
        <f>VLOOKUP($E58,ZonalStat!$E$1:$AB$310,9,FALSE)</f>
        <v>3049.4782326200002</v>
      </c>
      <c r="O58">
        <f>VLOOKUP($E58,ZonalStat!$E$1:$AB$310,10,FALSE)</f>
        <v>129501.192692</v>
      </c>
      <c r="P58">
        <f>VLOOKUP($E58,ZonalStat!$E$1:$AB$310,11,FALSE)</f>
        <v>3102.61900805</v>
      </c>
      <c r="Q58">
        <f>VLOOKUP($E58,summary_LC!$Z$2:$AU$311,16,FALSE)</f>
        <v>22.333518827675753</v>
      </c>
      <c r="R58">
        <f>VLOOKUP($E58,summary_LC!$Z$2:$AU$311,17,FALSE)</f>
        <v>0</v>
      </c>
      <c r="S58">
        <f>VLOOKUP($E58,summary_LC!$Z$2:$AU$311,15,FALSE)</f>
        <v>42.85846781673159</v>
      </c>
      <c r="T58">
        <f>VLOOKUP($E58,summary_LC!$Z$2:$AU$311,18,FALSE)</f>
        <v>18.308291597106287</v>
      </c>
      <c r="U58">
        <f>VLOOKUP($E58,summary_LC!$Z$2:$AU$311,19,FALSE)</f>
        <v>4.1086996846596175</v>
      </c>
      <c r="V58">
        <f>VLOOKUP($E58,summary_LC!$Z$2:$AU$311,22,FALSE)</f>
        <v>19.147971901200997</v>
      </c>
      <c r="W58">
        <f>VLOOKUP($E58,ZonalStat!$E$1:$AB$310,12,FALSE)</f>
        <v>365.11472672000002</v>
      </c>
      <c r="X58">
        <f>VLOOKUP($E58,summary_LC!$Z$2:$AU$311,4,FALSE)</f>
        <v>5188</v>
      </c>
      <c r="Y58">
        <f>VLOOKUP($E58,summary_LC!$Z$2:$AU$311,20,FALSE)</f>
        <v>22.333518827675753</v>
      </c>
      <c r="Z58">
        <f>VLOOKUP($E58,ZonalStat!$E$1:$AB$310,13,FALSE)</f>
        <v>615.682292566</v>
      </c>
      <c r="AA58">
        <f>VLOOKUP($E58,ZonalStat!$E$1:$AB$310,14,FALSE)</f>
        <v>2.8819672575699999E-2</v>
      </c>
      <c r="AB58">
        <f>VLOOKUP($E58,ZonalStat!$E$1:$AB$310,15,FALSE)</f>
        <v>0.28874915023800002</v>
      </c>
      <c r="AC58">
        <f>VLOOKUP($E58,ZonalStat!$E$1:$AB$310,16,FALSE)</f>
        <v>0.82601946787299996</v>
      </c>
      <c r="AD58">
        <f>VLOOKUP($E58,Irigasi!$A$2:$C$311,3,FALSE)</f>
        <v>0</v>
      </c>
      <c r="AE58">
        <f>VLOOKUP($E58,ZonalStat!$E$1:$AB$310,17,FALSE)</f>
        <v>0.64107957497699997</v>
      </c>
      <c r="AF58">
        <f>VLOOKUP($E58,ZonalStat!$E$1:$AB$310,18,FALSE)</f>
        <v>-0.63355355284100001</v>
      </c>
      <c r="AG58">
        <f>VLOOKUP($E58,ZonalStat!$E$1:$AB$310,19,FALSE)</f>
        <v>0.14876632401000001</v>
      </c>
      <c r="AH58">
        <f>VLOOKUP($E58,ZonalStat!$E$1:$AB$310,20,FALSE)</f>
        <v>0.75727358688500002</v>
      </c>
      <c r="AI58">
        <f>VLOOKUP($E58,ZonalStat!$E$1:$AB$310,21,FALSE)</f>
        <v>1.4019222063600001</v>
      </c>
      <c r="AJ58">
        <f>VLOOKUP($E58,ZonalStat!$E$1:$AB$310,22,FALSE)</f>
        <v>23.6229448594</v>
      </c>
      <c r="AK58">
        <f>VLOOKUP($E58,ZonalStat!$E$1:$AB$310,23,FALSE)</f>
        <v>-24.231855708099999</v>
      </c>
      <c r="AL58">
        <f>VLOOKUP($E58,ZonalStat!$E$1:$AB$310,24,FALSE)</f>
        <v>1377.92902245</v>
      </c>
      <c r="AM58">
        <f>VLOOKUP($E58,Podes!$A$1:$AL$310,5,FALSE)</f>
        <v>4181</v>
      </c>
      <c r="AN58">
        <f>VLOOKUP($E58,Podes!$A$1:$AL$310,28,FALSE)</f>
        <v>1.153697572</v>
      </c>
      <c r="AO58">
        <f>VLOOKUP($E58,Podes!$A$1:$AL$310,29,FALSE)</f>
        <v>1393.666667</v>
      </c>
      <c r="AP58">
        <f>VLOOKUP($E58,Podes!$A$1:$AL$310,30,FALSE)</f>
        <v>0</v>
      </c>
      <c r="AQ58">
        <f>VLOOKUP($E58,Podes!$A$1:$AL$310,31,FALSE)</f>
        <v>0</v>
      </c>
      <c r="AR58">
        <f>VLOOKUP($E58,Podes!$A$1:$AL$310,32,FALSE)</f>
        <v>2090.5</v>
      </c>
      <c r="AS58">
        <f>VLOOKUP($E58,Podes!$A$1:$AL$310,33,FALSE)</f>
        <v>2090.5</v>
      </c>
      <c r="AT58">
        <f>VLOOKUP($E58,Podes!$A$1:$AL$310,34,FALSE)</f>
        <v>4181</v>
      </c>
      <c r="AU58">
        <f>VLOOKUP($E58,Podes!$A$1:$AL$310,13,FALSE)</f>
        <v>0</v>
      </c>
      <c r="AV58">
        <f>VLOOKUP($E58,Podes!$A$1:$AL$310,14,FALSE)</f>
        <v>0</v>
      </c>
      <c r="AW58">
        <f>VLOOKUP($E58,Podes!$A$1:$AL$310,15,FALSE)</f>
        <v>0</v>
      </c>
      <c r="AX58">
        <f>VLOOKUP($E58,Podes!$A$1:$AL$310,16,FALSE)</f>
        <v>0</v>
      </c>
      <c r="AY58">
        <f>VLOOKUP($E58,Podes!$A$1:$AL$310,17,FALSE)</f>
        <v>0</v>
      </c>
      <c r="AZ58">
        <f>VLOOKUP($E58,Podes!$A$1:$AL$310,18,FALSE)</f>
        <v>0</v>
      </c>
      <c r="BA58">
        <f>VLOOKUP($E58,Podes!$A$1:$AL$310,19,FALSE)</f>
        <v>0</v>
      </c>
      <c r="BB58">
        <f>VLOOKUP($E58,Podes!$A$1:$AL$310,20,FALSE)</f>
        <v>0</v>
      </c>
      <c r="BC58">
        <f>VLOOKUP($E58,Podes!$A$1:$AL$310,21,FALSE)</f>
        <v>0</v>
      </c>
      <c r="BD58">
        <f>VLOOKUP($E58,Podes!$A$1:$AL$310,22,FALSE)</f>
        <v>0</v>
      </c>
      <c r="BE58">
        <f>VLOOKUP($E58,Podes!$A$1:$AL$310,23,FALSE)</f>
        <v>14</v>
      </c>
      <c r="BF58">
        <f>VLOOKUP($E58,Podes!$A$1:$AL$310,38,FALSE)</f>
        <v>200</v>
      </c>
      <c r="BG58">
        <f>VLOOKUP($E58,Podes!$A$1:$AL$310,35,FALSE)</f>
        <v>245.94117650000001</v>
      </c>
      <c r="BH58">
        <f>VLOOKUP($E58,Podes!$A$1:$AL$310,36,FALSE)</f>
        <v>4181</v>
      </c>
      <c r="BI58">
        <f>VLOOKUP($E58,Podes!$A$1:$AL$310,26,FALSE)</f>
        <v>0</v>
      </c>
      <c r="BJ58">
        <f>VLOOKUP($E58,Podes!$A$1:$AL$310,37,FALSE)</f>
        <v>0</v>
      </c>
      <c r="BK58">
        <f>VLOOKUP(E58,'status kesejahteraan'!$D:$P,12,FALSE)</f>
        <v>0.29265003371544168</v>
      </c>
      <c r="BL58">
        <f>VLOOKUP(E58,'status kesejahteraan'!$D:$P,13,FALSE)</f>
        <v>0.25518316445830086</v>
      </c>
      <c r="BM58">
        <f>VLOOKUP(D58,IDM_2021!$D$1:$F$297,2,FALSE)</f>
        <v>0.59209999999999996</v>
      </c>
      <c r="BN58">
        <f>VLOOKUP(E58,Irigasi!$O$2:$Q$311,3,FALSE)</f>
        <v>0</v>
      </c>
      <c r="BO58">
        <f>VLOOKUP($E58,ZonalStat!$E$1:$AC$310,25,FALSE)</f>
        <v>22012.582302499999</v>
      </c>
      <c r="BP58" s="1">
        <f>VLOOKUP($E58,ZonalStat!$E$1:$AD$310,26,FALSE)</f>
        <v>3.8953093133899999</v>
      </c>
    </row>
    <row r="59" spans="1:68" x14ac:dyDescent="0.25">
      <c r="A59">
        <v>58</v>
      </c>
      <c r="B59" t="s">
        <v>337</v>
      </c>
      <c r="C59" t="s">
        <v>365</v>
      </c>
      <c r="D59" t="s">
        <v>60</v>
      </c>
      <c r="E59">
        <v>5304021</v>
      </c>
      <c r="F59">
        <f>VLOOKUP(E59,summary_LC!$AW$1:$AY$311,3,FALSE)</f>
        <v>24735</v>
      </c>
      <c r="G59">
        <f>VLOOKUP($E59,ZonalStat!$E$1:$AB$310,2,FALSE)</f>
        <v>23579.479759400001</v>
      </c>
      <c r="H59">
        <f>VLOOKUP($E59,ZonalStat!$E$1:$AB$310,3,FALSE)</f>
        <v>1132.0456313699999</v>
      </c>
      <c r="I59">
        <f>VLOOKUP($E59,ZonalStat!$E$1:$AB$310,4,FALSE)</f>
        <v>39985.967839600002</v>
      </c>
      <c r="J59">
        <f>VLOOKUP($E59,ZonalStat!$E$1:$AB$310,5,FALSE)</f>
        <v>3737.94229924</v>
      </c>
      <c r="K59">
        <f>VLOOKUP($E59,ZonalStat!$E$1:$AB$310,6,FALSE)</f>
        <v>490.661070655</v>
      </c>
      <c r="L59">
        <f>VLOOKUP($E59,ZonalStat!$E$1:$AB$310,7,FALSE)</f>
        <v>1324.78340428</v>
      </c>
      <c r="M59">
        <f>VLOOKUP($E59,ZonalStat!$E$1:$AB$310,8,FALSE)</f>
        <v>11404.971364999999</v>
      </c>
      <c r="N59">
        <f>VLOOKUP($E59,ZonalStat!$E$1:$AB$310,9,FALSE)</f>
        <v>14962.773023600001</v>
      </c>
      <c r="O59">
        <f>VLOOKUP($E59,ZonalStat!$E$1:$AB$310,10,FALSE)</f>
        <v>156627.43877899999</v>
      </c>
      <c r="P59">
        <f>VLOOKUP($E59,ZonalStat!$E$1:$AB$310,11,FALSE)</f>
        <v>2780.8280473300001</v>
      </c>
      <c r="Q59">
        <f>VLOOKUP($E59,summary_LC!$Z$2:$AU$311,16,FALSE)</f>
        <v>43.915785568540159</v>
      </c>
      <c r="R59">
        <f>VLOOKUP($E59,summary_LC!$Z$2:$AU$311,17,FALSE)</f>
        <v>0</v>
      </c>
      <c r="S59">
        <f>VLOOKUP($E59,summary_LC!$Z$2:$AU$311,15,FALSE)</f>
        <v>73.863847152661847</v>
      </c>
      <c r="T59">
        <f>VLOOKUP($E59,summary_LC!$Z$2:$AU$311,18,FALSE)</f>
        <v>33.676497866815062</v>
      </c>
      <c r="U59">
        <f>VLOOKUP($E59,summary_LC!$Z$2:$AU$311,19,FALSE)</f>
        <v>4.5260619551103689</v>
      </c>
      <c r="V59">
        <f>VLOOKUP($E59,summary_LC!$Z$2:$AU$311,22,FALSE)</f>
        <v>29.088336365474028</v>
      </c>
      <c r="W59">
        <f>VLOOKUP($E59,ZonalStat!$E$1:$AB$310,12,FALSE)</f>
        <v>372.21244438299999</v>
      </c>
      <c r="X59">
        <f>VLOOKUP($E59,summary_LC!$Z$2:$AU$311,4,FALSE)</f>
        <v>10260</v>
      </c>
      <c r="Y59">
        <f>VLOOKUP($E59,summary_LC!$Z$2:$AU$311,20,FALSE)</f>
        <v>43.915785568540159</v>
      </c>
      <c r="Z59">
        <f>VLOOKUP($E59,ZonalStat!$E$1:$AB$310,13,FALSE)</f>
        <v>233.88846083300001</v>
      </c>
      <c r="AA59">
        <f>VLOOKUP($E59,ZonalStat!$E$1:$AB$310,14,FALSE)</f>
        <v>2.2489500837599999E-2</v>
      </c>
      <c r="AB59">
        <f>VLOOKUP($E59,ZonalStat!$E$1:$AB$310,15,FALSE)</f>
        <v>0.19921164342</v>
      </c>
      <c r="AC59">
        <f>VLOOKUP($E59,ZonalStat!$E$1:$AB$310,16,FALSE)</f>
        <v>0.79195961592399999</v>
      </c>
      <c r="AD59">
        <f>VLOOKUP($E59,Irigasi!$A$2:$C$311,3,FALSE)</f>
        <v>0</v>
      </c>
      <c r="AE59">
        <f>VLOOKUP($E59,ZonalStat!$E$1:$AB$310,17,FALSE)</f>
        <v>0.72281228975900003</v>
      </c>
      <c r="AF59">
        <f>VLOOKUP($E59,ZonalStat!$E$1:$AB$310,18,FALSE)</f>
        <v>-0.66918424724100001</v>
      </c>
      <c r="AG59">
        <f>VLOOKUP($E59,ZonalStat!$E$1:$AB$310,19,FALSE)</f>
        <v>0.225923708429</v>
      </c>
      <c r="AH59">
        <f>VLOOKUP($E59,ZonalStat!$E$1:$AB$310,20,FALSE)</f>
        <v>0.75855176989299999</v>
      </c>
      <c r="AI59">
        <f>VLOOKUP($E59,ZonalStat!$E$1:$AB$310,21,FALSE)</f>
        <v>1.42101595639</v>
      </c>
      <c r="AJ59">
        <f>VLOOKUP($E59,ZonalStat!$E$1:$AB$310,22,FALSE)</f>
        <v>23.7400290002</v>
      </c>
      <c r="AK59">
        <f>VLOOKUP($E59,ZonalStat!$E$1:$AB$310,23,FALSE)</f>
        <v>-35.734497095000002</v>
      </c>
      <c r="AL59">
        <f>VLOOKUP($E59,ZonalStat!$E$1:$AB$310,24,FALSE)</f>
        <v>1379.9307412799999</v>
      </c>
      <c r="AM59">
        <f>VLOOKUP($E59,Podes!$A$1:$AL$310,5,FALSE)</f>
        <v>3893</v>
      </c>
      <c r="AN59">
        <f>VLOOKUP($E59,Podes!$A$1:$AL$310,28,FALSE)</f>
        <v>2.0652519890000001</v>
      </c>
      <c r="AO59">
        <f>VLOOKUP($E59,Podes!$A$1:$AL$310,29,FALSE)</f>
        <v>1946.5</v>
      </c>
      <c r="AP59">
        <f>VLOOKUP($E59,Podes!$A$1:$AL$310,30,FALSE)</f>
        <v>0</v>
      </c>
      <c r="AQ59">
        <f>VLOOKUP($E59,Podes!$A$1:$AL$310,31,FALSE)</f>
        <v>0</v>
      </c>
      <c r="AR59">
        <f>VLOOKUP($E59,Podes!$A$1:$AL$310,32,FALSE)</f>
        <v>1946.5</v>
      </c>
      <c r="AS59">
        <f>VLOOKUP($E59,Podes!$A$1:$AL$310,33,FALSE)</f>
        <v>1946.5</v>
      </c>
      <c r="AT59">
        <f>VLOOKUP($E59,Podes!$A$1:$AL$310,34,FALSE)</f>
        <v>0</v>
      </c>
      <c r="AU59">
        <f>VLOOKUP($E59,Podes!$A$1:$AL$310,13,FALSE)</f>
        <v>4</v>
      </c>
      <c r="AV59">
        <f>VLOOKUP($E59,Podes!$A$1:$AL$310,14,FALSE)</f>
        <v>0</v>
      </c>
      <c r="AW59">
        <f>VLOOKUP($E59,Podes!$A$1:$AL$310,15,FALSE)</f>
        <v>0</v>
      </c>
      <c r="AX59">
        <f>VLOOKUP($E59,Podes!$A$1:$AL$310,16,FALSE)</f>
        <v>0</v>
      </c>
      <c r="AY59">
        <f>VLOOKUP($E59,Podes!$A$1:$AL$310,17,FALSE)</f>
        <v>0</v>
      </c>
      <c r="AZ59">
        <f>VLOOKUP($E59,Podes!$A$1:$AL$310,18,FALSE)</f>
        <v>0</v>
      </c>
      <c r="BA59">
        <f>VLOOKUP($E59,Podes!$A$1:$AL$310,19,FALSE)</f>
        <v>0</v>
      </c>
      <c r="BB59">
        <f>VLOOKUP($E59,Podes!$A$1:$AL$310,20,FALSE)</f>
        <v>0</v>
      </c>
      <c r="BC59">
        <f>VLOOKUP($E59,Podes!$A$1:$AL$310,21,FALSE)</f>
        <v>0</v>
      </c>
      <c r="BD59">
        <f>VLOOKUP($E59,Podes!$A$1:$AL$310,22,FALSE)</f>
        <v>0</v>
      </c>
      <c r="BE59">
        <f>VLOOKUP($E59,Podes!$A$1:$AL$310,23,FALSE)</f>
        <v>21</v>
      </c>
      <c r="BF59">
        <f>VLOOKUP($E59,Podes!$A$1:$AL$310,38,FALSE)</f>
        <v>190.9090909</v>
      </c>
      <c r="BG59">
        <f>VLOOKUP($E59,Podes!$A$1:$AL$310,35,FALSE)</f>
        <v>389.3</v>
      </c>
      <c r="BH59">
        <f>VLOOKUP($E59,Podes!$A$1:$AL$310,36,FALSE)</f>
        <v>1297.666667</v>
      </c>
      <c r="BI59">
        <f>VLOOKUP($E59,Podes!$A$1:$AL$310,26,FALSE)</f>
        <v>25</v>
      </c>
      <c r="BJ59">
        <f>VLOOKUP($E59,Podes!$A$1:$AL$310,37,FALSE)</f>
        <v>155.72</v>
      </c>
      <c r="BK59">
        <f>VLOOKUP(E59,'status kesejahteraan'!$D:$P,12,FALSE)</f>
        <v>0.17118914604948124</v>
      </c>
      <c r="BL59">
        <f>VLOOKUP(E59,'status kesejahteraan'!$D:$P,13,FALSE)</f>
        <v>0.12559523809523809</v>
      </c>
      <c r="BM59">
        <f>VLOOKUP(D59,IDM_2021!$D$1:$F$297,2,FALSE)</f>
        <v>0.53110000000000002</v>
      </c>
      <c r="BN59">
        <f>VLOOKUP(E59,Irigasi!$O$2:$Q$311,3,FALSE)</f>
        <v>0</v>
      </c>
      <c r="BO59">
        <f>VLOOKUP($E59,ZonalStat!$E$1:$AC$310,25,FALSE)</f>
        <v>8698.6765214999996</v>
      </c>
      <c r="BP59" s="1">
        <f>VLOOKUP($E59,ZonalStat!$E$1:$AD$310,26,FALSE)</f>
        <v>3.68328279766</v>
      </c>
    </row>
    <row r="60" spans="1:68" x14ac:dyDescent="0.25">
      <c r="A60">
        <v>59</v>
      </c>
      <c r="B60" t="s">
        <v>337</v>
      </c>
      <c r="C60" t="s">
        <v>365</v>
      </c>
      <c r="D60" t="s">
        <v>61</v>
      </c>
      <c r="E60">
        <v>5304022</v>
      </c>
      <c r="F60">
        <f>VLOOKUP(E60,summary_LC!$AW$1:$AY$311,3,FALSE)</f>
        <v>19526</v>
      </c>
      <c r="G60">
        <f>VLOOKUP($E60,ZonalStat!$E$1:$AB$310,2,FALSE)</f>
        <v>13768.7569676</v>
      </c>
      <c r="H60">
        <f>VLOOKUP($E60,ZonalStat!$E$1:$AB$310,3,FALSE)</f>
        <v>1048.91691287</v>
      </c>
      <c r="I60">
        <f>VLOOKUP($E60,ZonalStat!$E$1:$AB$310,4,FALSE)</f>
        <v>6402.3897852199998</v>
      </c>
      <c r="J60">
        <f>VLOOKUP($E60,ZonalStat!$E$1:$AB$310,5,FALSE)</f>
        <v>8397.9860893000005</v>
      </c>
      <c r="K60">
        <f>VLOOKUP($E60,ZonalStat!$E$1:$AB$310,6,FALSE)</f>
        <v>280.76170393199999</v>
      </c>
      <c r="L60">
        <f>VLOOKUP($E60,ZonalStat!$E$1:$AB$310,7,FALSE)</f>
        <v>1118.11152352</v>
      </c>
      <c r="M60">
        <f>VLOOKUP($E60,ZonalStat!$E$1:$AB$310,8,FALSE)</f>
        <v>2108.9041671300001</v>
      </c>
      <c r="N60">
        <f>VLOOKUP($E60,ZonalStat!$E$1:$AB$310,9,FALSE)</f>
        <v>9107.4592283999991</v>
      </c>
      <c r="O60">
        <f>VLOOKUP($E60,ZonalStat!$E$1:$AB$310,10,FALSE)</f>
        <v>121158.090681</v>
      </c>
      <c r="P60">
        <f>VLOOKUP($E60,ZonalStat!$E$1:$AB$310,11,FALSE)</f>
        <v>1272.81356895</v>
      </c>
      <c r="Q60">
        <f>VLOOKUP($E60,summary_LC!$Z$2:$AU$311,16,FALSE)</f>
        <v>34.047486551660171</v>
      </c>
      <c r="R60">
        <f>VLOOKUP($E60,summary_LC!$Z$2:$AU$311,17,FALSE)</f>
        <v>0</v>
      </c>
      <c r="S60">
        <f>VLOOKUP($E60,summary_LC!$Z$2:$AU$311,15,FALSE)</f>
        <v>67.000556483027268</v>
      </c>
      <c r="T60">
        <f>VLOOKUP($E60,summary_LC!$Z$2:$AU$311,18,FALSE)</f>
        <v>1.3170098312001484</v>
      </c>
      <c r="U60">
        <f>VLOOKUP($E60,summary_LC!$Z$2:$AU$311,19,FALSE)</f>
        <v>17.723984418475236</v>
      </c>
      <c r="V60">
        <f>VLOOKUP($E60,summary_LC!$Z$2:$AU$311,22,FALSE)</f>
        <v>31.675714432039332</v>
      </c>
      <c r="W60">
        <f>VLOOKUP($E60,ZonalStat!$E$1:$AB$310,12,FALSE)</f>
        <v>525.95237805800002</v>
      </c>
      <c r="X60">
        <f>VLOOKUP($E60,summary_LC!$Z$2:$AU$311,4,FALSE)</f>
        <v>4348</v>
      </c>
      <c r="Y60">
        <f>VLOOKUP($E60,summary_LC!$Z$2:$AU$311,20,FALSE)</f>
        <v>34.047486551660171</v>
      </c>
      <c r="Z60">
        <f>VLOOKUP($E60,ZonalStat!$E$1:$AB$310,13,FALSE)</f>
        <v>715.51785137599995</v>
      </c>
      <c r="AA60">
        <f>VLOOKUP($E60,ZonalStat!$E$1:$AB$310,14,FALSE)</f>
        <v>5.3172129083000001E-2</v>
      </c>
      <c r="AB60">
        <f>VLOOKUP($E60,ZonalStat!$E$1:$AB$310,15,FALSE)</f>
        <v>0.250089624091</v>
      </c>
      <c r="AC60">
        <f>VLOOKUP($E60,ZonalStat!$E$1:$AB$310,16,FALSE)</f>
        <v>0.83113792689400001</v>
      </c>
      <c r="AD60">
        <f>VLOOKUP($E60,Irigasi!$A$2:$C$311,3,FALSE)</f>
        <v>0</v>
      </c>
      <c r="AE60">
        <f>VLOOKUP($E60,ZonalStat!$E$1:$AB$310,17,FALSE)</f>
        <v>0.568626825354</v>
      </c>
      <c r="AF60">
        <f>VLOOKUP($E60,ZonalStat!$E$1:$AB$310,18,FALSE)</f>
        <v>-0.59100736331199999</v>
      </c>
      <c r="AG60">
        <f>VLOOKUP($E60,ZonalStat!$E$1:$AB$310,19,FALSE)</f>
        <v>0.128447870346</v>
      </c>
      <c r="AH60">
        <f>VLOOKUP($E60,ZonalStat!$E$1:$AB$310,20,FALSE)</f>
        <v>0.78245815515399997</v>
      </c>
      <c r="AI60">
        <f>VLOOKUP($E60,ZonalStat!$E$1:$AB$310,21,FALSE)</f>
        <v>1.39883113012</v>
      </c>
      <c r="AJ60">
        <f>VLOOKUP($E60,ZonalStat!$E$1:$AB$310,22,FALSE)</f>
        <v>25.073001446100001</v>
      </c>
      <c r="AK60">
        <f>VLOOKUP($E60,ZonalStat!$E$1:$AB$310,23,FALSE)</f>
        <v>-17.731166437500001</v>
      </c>
      <c r="AL60">
        <f>VLOOKUP($E60,ZonalStat!$E$1:$AB$310,24,FALSE)</f>
        <v>1335.51640729</v>
      </c>
      <c r="AM60">
        <f>VLOOKUP($E60,Podes!$A$1:$AL$310,5,FALSE)</f>
        <v>2228</v>
      </c>
      <c r="AN60">
        <f>VLOOKUP($E60,Podes!$A$1:$AL$310,28,FALSE)</f>
        <v>3.0731034479999999</v>
      </c>
      <c r="AO60">
        <f>VLOOKUP($E60,Podes!$A$1:$AL$310,29,FALSE)</f>
        <v>2228</v>
      </c>
      <c r="AP60">
        <f>VLOOKUP($E60,Podes!$A$1:$AL$310,30,FALSE)</f>
        <v>0</v>
      </c>
      <c r="AQ60">
        <f>VLOOKUP($E60,Podes!$A$1:$AL$310,31,FALSE)</f>
        <v>0</v>
      </c>
      <c r="AR60">
        <f>VLOOKUP($E60,Podes!$A$1:$AL$310,32,FALSE)</f>
        <v>1114</v>
      </c>
      <c r="AS60">
        <f>VLOOKUP($E60,Podes!$A$1:$AL$310,33,FALSE)</f>
        <v>1114</v>
      </c>
      <c r="AT60">
        <f>VLOOKUP($E60,Podes!$A$1:$AL$310,34,FALSE)</f>
        <v>0</v>
      </c>
      <c r="AU60">
        <f>VLOOKUP($E60,Podes!$A$1:$AL$310,13,FALSE)</f>
        <v>0</v>
      </c>
      <c r="AV60">
        <f>VLOOKUP($E60,Podes!$A$1:$AL$310,14,FALSE)</f>
        <v>0</v>
      </c>
      <c r="AW60">
        <f>VLOOKUP($E60,Podes!$A$1:$AL$310,15,FALSE)</f>
        <v>0</v>
      </c>
      <c r="AX60">
        <f>VLOOKUP($E60,Podes!$A$1:$AL$310,16,FALSE)</f>
        <v>0</v>
      </c>
      <c r="AY60">
        <f>VLOOKUP($E60,Podes!$A$1:$AL$310,17,FALSE)</f>
        <v>0</v>
      </c>
      <c r="AZ60">
        <f>VLOOKUP($E60,Podes!$A$1:$AL$310,18,FALSE)</f>
        <v>0</v>
      </c>
      <c r="BA60">
        <f>VLOOKUP($E60,Podes!$A$1:$AL$310,19,FALSE)</f>
        <v>0</v>
      </c>
      <c r="BB60">
        <f>VLOOKUP($E60,Podes!$A$1:$AL$310,20,FALSE)</f>
        <v>0</v>
      </c>
      <c r="BC60">
        <f>VLOOKUP($E60,Podes!$A$1:$AL$310,21,FALSE)</f>
        <v>0</v>
      </c>
      <c r="BD60">
        <f>VLOOKUP($E60,Podes!$A$1:$AL$310,22,FALSE)</f>
        <v>0</v>
      </c>
      <c r="BE60">
        <f>VLOOKUP($E60,Podes!$A$1:$AL$310,23,FALSE)</f>
        <v>10</v>
      </c>
      <c r="BF60">
        <f>VLOOKUP($E60,Podes!$A$1:$AL$310,38,FALSE)</f>
        <v>200</v>
      </c>
      <c r="BG60">
        <f>VLOOKUP($E60,Podes!$A$1:$AL$310,35,FALSE)</f>
        <v>171.3846154</v>
      </c>
      <c r="BH60">
        <f>VLOOKUP($E60,Podes!$A$1:$AL$310,36,FALSE)</f>
        <v>1114</v>
      </c>
      <c r="BI60">
        <f>VLOOKUP($E60,Podes!$A$1:$AL$310,26,FALSE)</f>
        <v>0</v>
      </c>
      <c r="BJ60">
        <f>VLOOKUP($E60,Podes!$A$1:$AL$310,37,FALSE)</f>
        <v>0</v>
      </c>
      <c r="BK60">
        <f>VLOOKUP(E60,'status kesejahteraan'!$D:$P,12,FALSE)</f>
        <v>0.16250799744081892</v>
      </c>
      <c r="BL60">
        <f>VLOOKUP(E60,'status kesejahteraan'!$D:$P,13,FALSE)</f>
        <v>0.11428571428571428</v>
      </c>
      <c r="BM60">
        <f>VLOOKUP(D60,IDM_2021!$D$1:$F$297,2,FALSE)</f>
        <v>0.53200000000000003</v>
      </c>
      <c r="BN60">
        <f>VLOOKUP(E60,Irigasi!$O$2:$Q$311,3,FALSE)</f>
        <v>0</v>
      </c>
      <c r="BO60">
        <f>VLOOKUP($E60,ZonalStat!$E$1:$AC$310,25,FALSE)</f>
        <v>20577.818675099999</v>
      </c>
      <c r="BP60" s="1">
        <f>VLOOKUP($E60,ZonalStat!$E$1:$AD$310,26,FALSE)</f>
        <v>3.3865615077300002</v>
      </c>
    </row>
    <row r="61" spans="1:68" x14ac:dyDescent="0.25">
      <c r="A61">
        <v>60</v>
      </c>
      <c r="B61" t="s">
        <v>337</v>
      </c>
      <c r="C61" t="s">
        <v>365</v>
      </c>
      <c r="D61" t="s">
        <v>62</v>
      </c>
      <c r="E61">
        <v>5304023</v>
      </c>
      <c r="F61">
        <f>VLOOKUP(E61,summary_LC!$AW$1:$AY$311,3,FALSE)</f>
        <v>10114</v>
      </c>
      <c r="G61">
        <f>VLOOKUP($E61,ZonalStat!$E$1:$AB$310,2,FALSE)</f>
        <v>12788.669337699999</v>
      </c>
      <c r="H61">
        <f>VLOOKUP($E61,ZonalStat!$E$1:$AB$310,3,FALSE)</f>
        <v>652.73128266200001</v>
      </c>
      <c r="I61">
        <f>VLOOKUP($E61,ZonalStat!$E$1:$AB$310,4,FALSE)</f>
        <v>22644.497535099999</v>
      </c>
      <c r="J61">
        <f>VLOOKUP($E61,ZonalStat!$E$1:$AB$310,5,FALSE)</f>
        <v>1617.44475081</v>
      </c>
      <c r="K61">
        <f>VLOOKUP($E61,ZonalStat!$E$1:$AB$310,6,FALSE)</f>
        <v>317.70136912300001</v>
      </c>
      <c r="L61">
        <f>VLOOKUP($E61,ZonalStat!$E$1:$AB$310,7,FALSE)</f>
        <v>2010.4039120499999</v>
      </c>
      <c r="M61">
        <f>VLOOKUP($E61,ZonalStat!$E$1:$AB$310,8,FALSE)</f>
        <v>13352.1798789</v>
      </c>
      <c r="N61">
        <f>VLOOKUP($E61,ZonalStat!$E$1:$AB$310,9,FALSE)</f>
        <v>4951.88016513</v>
      </c>
      <c r="O61">
        <f>VLOOKUP($E61,ZonalStat!$E$1:$AB$310,10,FALSE)</f>
        <v>138352.969832</v>
      </c>
      <c r="P61">
        <f>VLOOKUP($E61,ZonalStat!$E$1:$AB$310,11,FALSE)</f>
        <v>3312.9241756199999</v>
      </c>
      <c r="Q61">
        <f>VLOOKUP($E61,summary_LC!$Z$2:$AU$311,16,FALSE)</f>
        <v>17.751808569838619</v>
      </c>
      <c r="R61">
        <f>VLOOKUP($E61,summary_LC!$Z$2:$AU$311,17,FALSE)</f>
        <v>0</v>
      </c>
      <c r="S61">
        <f>VLOOKUP($E61,summary_LC!$Z$2:$AU$311,15,FALSE)</f>
        <v>30.040808755332964</v>
      </c>
      <c r="T61">
        <f>VLOOKUP($E61,summary_LC!$Z$2:$AU$311,18,FALSE)</f>
        <v>0.8347245409015025</v>
      </c>
      <c r="U61">
        <f>VLOOKUP($E61,summary_LC!$Z$2:$AU$311,19,FALSE)</f>
        <v>0.84399925802263032</v>
      </c>
      <c r="V61">
        <f>VLOOKUP($E61,summary_LC!$Z$2:$AU$311,22,FALSE)</f>
        <v>41.991299189242632</v>
      </c>
      <c r="W61">
        <f>VLOOKUP($E61,ZonalStat!$E$1:$AB$310,12,FALSE)</f>
        <v>666.64475275100006</v>
      </c>
      <c r="X61">
        <f>VLOOKUP($E61,summary_LC!$Z$2:$AU$311,4,FALSE)</f>
        <v>4116</v>
      </c>
      <c r="Y61">
        <f>VLOOKUP($E61,summary_LC!$Z$2:$AU$311,20,FALSE)</f>
        <v>17.751808569838619</v>
      </c>
      <c r="Z61">
        <f>VLOOKUP($E61,ZonalStat!$E$1:$AB$310,13,FALSE)</f>
        <v>1162.20444456</v>
      </c>
      <c r="AA61">
        <f>VLOOKUP($E61,ZonalStat!$E$1:$AB$310,14,FALSE)</f>
        <v>1.77861652878E-3</v>
      </c>
      <c r="AB61">
        <f>VLOOKUP($E61,ZonalStat!$E$1:$AB$310,15,FALSE)</f>
        <v>0.41776250741499998</v>
      </c>
      <c r="AC61">
        <f>VLOOKUP($E61,ZonalStat!$E$1:$AB$310,16,FALSE)</f>
        <v>0.80921220099299995</v>
      </c>
      <c r="AD61">
        <f>VLOOKUP($E61,Irigasi!$A$2:$C$311,3,FALSE)</f>
        <v>0</v>
      </c>
      <c r="AE61">
        <f>VLOOKUP($E61,ZonalStat!$E$1:$AB$310,17,FALSE)</f>
        <v>0.67871300404299995</v>
      </c>
      <c r="AF61">
        <f>VLOOKUP($E61,ZonalStat!$E$1:$AB$310,18,FALSE)</f>
        <v>-0.65151751547100001</v>
      </c>
      <c r="AG61">
        <f>VLOOKUP($E61,ZonalStat!$E$1:$AB$310,19,FALSE)</f>
        <v>0.183526503689</v>
      </c>
      <c r="AH61">
        <f>VLOOKUP($E61,ZonalStat!$E$1:$AB$310,20,FALSE)</f>
        <v>0.74622392350900002</v>
      </c>
      <c r="AI61">
        <f>VLOOKUP($E61,ZonalStat!$E$1:$AB$310,21,FALSE)</f>
        <v>1.40663453159</v>
      </c>
      <c r="AJ61">
        <f>VLOOKUP($E61,ZonalStat!$E$1:$AB$310,22,FALSE)</f>
        <v>23.003983805200001</v>
      </c>
      <c r="AK61">
        <f>VLOOKUP($E61,ZonalStat!$E$1:$AB$310,23,FALSE)</f>
        <v>-28.496583805499998</v>
      </c>
      <c r="AL61">
        <f>VLOOKUP($E61,ZonalStat!$E$1:$AB$310,24,FALSE)</f>
        <v>1397.6040913899999</v>
      </c>
      <c r="AM61">
        <f>VLOOKUP($E61,Podes!$A$1:$AL$310,5,FALSE)</f>
        <v>1988</v>
      </c>
      <c r="AN61">
        <f>VLOOKUP($E61,Podes!$A$1:$AL$310,28,FALSE)</f>
        <v>1.386331939</v>
      </c>
      <c r="AO61">
        <f>VLOOKUP($E61,Podes!$A$1:$AL$310,29,FALSE)</f>
        <v>994</v>
      </c>
      <c r="AP61">
        <f>VLOOKUP($E61,Podes!$A$1:$AL$310,30,FALSE)</f>
        <v>0</v>
      </c>
      <c r="AQ61">
        <f>VLOOKUP($E61,Podes!$A$1:$AL$310,31,FALSE)</f>
        <v>0</v>
      </c>
      <c r="AR61">
        <f>VLOOKUP($E61,Podes!$A$1:$AL$310,32,FALSE)</f>
        <v>994</v>
      </c>
      <c r="AS61">
        <f>VLOOKUP($E61,Podes!$A$1:$AL$310,33,FALSE)</f>
        <v>1988</v>
      </c>
      <c r="AT61">
        <f>VLOOKUP($E61,Podes!$A$1:$AL$310,34,FALSE)</f>
        <v>0</v>
      </c>
      <c r="AU61">
        <f>VLOOKUP($E61,Podes!$A$1:$AL$310,13,FALSE)</f>
        <v>2</v>
      </c>
      <c r="AV61">
        <f>VLOOKUP($E61,Podes!$A$1:$AL$310,14,FALSE)</f>
        <v>0</v>
      </c>
      <c r="AW61">
        <f>VLOOKUP($E61,Podes!$A$1:$AL$310,15,FALSE)</f>
        <v>0</v>
      </c>
      <c r="AX61">
        <f>VLOOKUP($E61,Podes!$A$1:$AL$310,16,FALSE)</f>
        <v>0</v>
      </c>
      <c r="AY61">
        <f>VLOOKUP($E61,Podes!$A$1:$AL$310,17,FALSE)</f>
        <v>0</v>
      </c>
      <c r="AZ61">
        <f>VLOOKUP($E61,Podes!$A$1:$AL$310,18,FALSE)</f>
        <v>0</v>
      </c>
      <c r="BA61">
        <f>VLOOKUP($E61,Podes!$A$1:$AL$310,19,FALSE)</f>
        <v>0</v>
      </c>
      <c r="BB61">
        <f>VLOOKUP($E61,Podes!$A$1:$AL$310,20,FALSE)</f>
        <v>0</v>
      </c>
      <c r="BC61">
        <f>VLOOKUP($E61,Podes!$A$1:$AL$310,21,FALSE)</f>
        <v>0</v>
      </c>
      <c r="BD61">
        <f>VLOOKUP($E61,Podes!$A$1:$AL$310,22,FALSE)</f>
        <v>0</v>
      </c>
      <c r="BE61">
        <f>VLOOKUP($E61,Podes!$A$1:$AL$310,23,FALSE)</f>
        <v>12</v>
      </c>
      <c r="BF61">
        <f>VLOOKUP($E61,Podes!$A$1:$AL$310,38,FALSE)</f>
        <v>200</v>
      </c>
      <c r="BG61">
        <f>VLOOKUP($E61,Podes!$A$1:$AL$310,35,FALSE)</f>
        <v>180.72727269999999</v>
      </c>
      <c r="BH61">
        <f>VLOOKUP($E61,Podes!$A$1:$AL$310,36,FALSE)</f>
        <v>1988</v>
      </c>
      <c r="BI61">
        <f>VLOOKUP($E61,Podes!$A$1:$AL$310,26,FALSE)</f>
        <v>53</v>
      </c>
      <c r="BJ61">
        <f>VLOOKUP($E61,Podes!$A$1:$AL$310,37,FALSE)</f>
        <v>37.509433960000003</v>
      </c>
      <c r="BK61">
        <f>VLOOKUP(E61,'status kesejahteraan'!$D:$P,12,FALSE)</f>
        <v>0.2</v>
      </c>
      <c r="BL61">
        <f>VLOOKUP(E61,'status kesejahteraan'!$D:$P,13,FALSE)</f>
        <v>0.15131845841784991</v>
      </c>
      <c r="BM61">
        <f>VLOOKUP(D61,IDM_2021!$D$1:$F$297,2,FALSE)</f>
        <v>0.55289999999999995</v>
      </c>
      <c r="BN61">
        <f>VLOOKUP(E61,Irigasi!$O$2:$Q$311,3,FALSE)</f>
        <v>0</v>
      </c>
      <c r="BO61">
        <f>VLOOKUP($E61,ZonalStat!$E$1:$AC$310,25,FALSE)</f>
        <v>23937.7779305</v>
      </c>
      <c r="BP61" s="1">
        <f>VLOOKUP($E61,ZonalStat!$E$1:$AD$310,26,FALSE)</f>
        <v>3.9893217322500001</v>
      </c>
    </row>
    <row r="62" spans="1:68" x14ac:dyDescent="0.25">
      <c r="A62">
        <v>61</v>
      </c>
      <c r="B62" t="s">
        <v>337</v>
      </c>
      <c r="C62" t="s">
        <v>365</v>
      </c>
      <c r="D62" t="s">
        <v>63</v>
      </c>
      <c r="E62">
        <v>5304030</v>
      </c>
      <c r="F62">
        <f>VLOOKUP(E62,summary_LC!$AW$1:$AY$311,3,FALSE)</f>
        <v>2732</v>
      </c>
      <c r="G62">
        <f>VLOOKUP($E62,ZonalStat!$E$1:$AB$310,2,FALSE)</f>
        <v>5516.81669521</v>
      </c>
      <c r="H62">
        <f>VLOOKUP($E62,ZonalStat!$E$1:$AB$310,3,FALSE)</f>
        <v>179.81196101099999</v>
      </c>
      <c r="I62">
        <f>VLOOKUP($E62,ZonalStat!$E$1:$AB$310,4,FALSE)</f>
        <v>21990.241368899999</v>
      </c>
      <c r="J62">
        <f>VLOOKUP($E62,ZonalStat!$E$1:$AB$310,5,FALSE)</f>
        <v>6746.7419389799998</v>
      </c>
      <c r="K62">
        <f>VLOOKUP($E62,ZonalStat!$E$1:$AB$310,6,FALSE)</f>
        <v>1471.17690842</v>
      </c>
      <c r="L62">
        <f>VLOOKUP($E62,ZonalStat!$E$1:$AB$310,7,FALSE)</f>
        <v>2785.3495712600002</v>
      </c>
      <c r="M62">
        <f>VLOOKUP($E62,ZonalStat!$E$1:$AB$310,8,FALSE)</f>
        <v>14527.1112588</v>
      </c>
      <c r="N62">
        <f>VLOOKUP($E62,ZonalStat!$E$1:$AB$310,9,FALSE)</f>
        <v>3416.3621448099998</v>
      </c>
      <c r="O62">
        <f>VLOOKUP($E62,ZonalStat!$E$1:$AB$310,10,FALSE)</f>
        <v>132670.796103</v>
      </c>
      <c r="P62">
        <f>VLOOKUP($E62,ZonalStat!$E$1:$AB$310,11,FALSE)</f>
        <v>3578.4367610499999</v>
      </c>
      <c r="Q62">
        <f>VLOOKUP($E62,summary_LC!$Z$2:$AU$311,16,FALSE)</f>
        <v>10.192914116119459</v>
      </c>
      <c r="R62">
        <f>VLOOKUP($E62,summary_LC!$Z$2:$AU$311,17,FALSE)</f>
        <v>0</v>
      </c>
      <c r="S62">
        <f>VLOOKUP($E62,summary_LC!$Z$2:$AU$311,15,FALSE)</f>
        <v>0.62140604711556302</v>
      </c>
      <c r="T62">
        <f>VLOOKUP($E62,summary_LC!$Z$2:$AU$311,18,FALSE)</f>
        <v>0</v>
      </c>
      <c r="U62">
        <f>VLOOKUP($E62,summary_LC!$Z$2:$AU$311,19,FALSE)</f>
        <v>0</v>
      </c>
      <c r="V62">
        <f>VLOOKUP($E62,summary_LC!$Z$2:$AU$311,22,FALSE)</f>
        <v>5.3806734992679361</v>
      </c>
      <c r="W62">
        <f>VLOOKUP($E62,ZonalStat!$E$1:$AB$310,12,FALSE)</f>
        <v>334.78716099899998</v>
      </c>
      <c r="X62">
        <f>VLOOKUP($E62,summary_LC!$Z$2:$AU$311,4,FALSE)</f>
        <v>1522</v>
      </c>
      <c r="Y62">
        <f>VLOOKUP($E62,summary_LC!$Z$2:$AU$311,20,FALSE)</f>
        <v>10.192914116119459</v>
      </c>
      <c r="Z62">
        <f>VLOOKUP($E62,ZonalStat!$E$1:$AB$310,13,FALSE)</f>
        <v>78.912740483199997</v>
      </c>
      <c r="AA62">
        <f>VLOOKUP($E62,ZonalStat!$E$1:$AB$310,14,FALSE)</f>
        <v>3.2302118057E-2</v>
      </c>
      <c r="AB62">
        <f>VLOOKUP($E62,ZonalStat!$E$1:$AB$310,15,FALSE)</f>
        <v>0.17917276720399999</v>
      </c>
      <c r="AC62">
        <f>VLOOKUP($E62,ZonalStat!$E$1:$AB$310,16,FALSE)</f>
        <v>0.80633715787799998</v>
      </c>
      <c r="AD62">
        <f>VLOOKUP($E62,Irigasi!$A$2:$C$311,3,FALSE)</f>
        <v>0</v>
      </c>
      <c r="AE62">
        <f>VLOOKUP($E62,ZonalStat!$E$1:$AB$310,17,FALSE)</f>
        <v>0.61314065421700004</v>
      </c>
      <c r="AF62">
        <f>VLOOKUP($E62,ZonalStat!$E$1:$AB$310,18,FALSE)</f>
        <v>-0.61336383723999999</v>
      </c>
      <c r="AG62">
        <f>VLOOKUP($E62,ZonalStat!$E$1:$AB$310,19,FALSE)</f>
        <v>0.16024284904300001</v>
      </c>
      <c r="AH62">
        <f>VLOOKUP($E62,ZonalStat!$E$1:$AB$310,20,FALSE)</f>
        <v>0.732262974013</v>
      </c>
      <c r="AI62">
        <f>VLOOKUP($E62,ZonalStat!$E$1:$AB$310,21,FALSE)</f>
        <v>1.4042724948700001</v>
      </c>
      <c r="AJ62">
        <f>VLOOKUP($E62,ZonalStat!$E$1:$AB$310,22,FALSE)</f>
        <v>22.904209423899999</v>
      </c>
      <c r="AK62">
        <f>VLOOKUP($E62,ZonalStat!$E$1:$AB$310,23,FALSE)</f>
        <v>-29.293409489999998</v>
      </c>
      <c r="AL62">
        <f>VLOOKUP($E62,ZonalStat!$E$1:$AB$310,24,FALSE)</f>
        <v>1430.74650866</v>
      </c>
      <c r="AM62">
        <f>VLOOKUP($E62,Podes!$A$1:$AL$310,5,FALSE)</f>
        <v>8801</v>
      </c>
      <c r="AN62">
        <f>VLOOKUP($E62,Podes!$A$1:$AL$310,28,FALSE)</f>
        <v>1.0601059989999999</v>
      </c>
      <c r="AO62">
        <f>VLOOKUP($E62,Podes!$A$1:$AL$310,29,FALSE)</f>
        <v>586.73333330000003</v>
      </c>
      <c r="AP62">
        <f>VLOOKUP($E62,Podes!$A$1:$AL$310,30,FALSE)</f>
        <v>2200.25</v>
      </c>
      <c r="AQ62">
        <f>VLOOKUP($E62,Podes!$A$1:$AL$310,31,FALSE)</f>
        <v>4400.5</v>
      </c>
      <c r="AR62">
        <f>VLOOKUP($E62,Podes!$A$1:$AL$310,32,FALSE)</f>
        <v>2933.666667</v>
      </c>
      <c r="AS62">
        <f>VLOOKUP($E62,Podes!$A$1:$AL$310,33,FALSE)</f>
        <v>8801</v>
      </c>
      <c r="AT62">
        <f>VLOOKUP($E62,Podes!$A$1:$AL$310,34,FALSE)</f>
        <v>2933.666667</v>
      </c>
      <c r="AU62">
        <f>VLOOKUP($E62,Podes!$A$1:$AL$310,13,FALSE)</f>
        <v>5</v>
      </c>
      <c r="AV62">
        <f>VLOOKUP($E62,Podes!$A$1:$AL$310,14,FALSE)</f>
        <v>0</v>
      </c>
      <c r="AW62">
        <f>VLOOKUP($E62,Podes!$A$1:$AL$310,15,FALSE)</f>
        <v>0</v>
      </c>
      <c r="AX62">
        <f>VLOOKUP($E62,Podes!$A$1:$AL$310,16,FALSE)</f>
        <v>0</v>
      </c>
      <c r="AY62">
        <f>VLOOKUP($E62,Podes!$A$1:$AL$310,17,FALSE)</f>
        <v>0</v>
      </c>
      <c r="AZ62">
        <f>VLOOKUP($E62,Podes!$A$1:$AL$310,18,FALSE)</f>
        <v>0</v>
      </c>
      <c r="BA62">
        <f>VLOOKUP($E62,Podes!$A$1:$AL$310,19,FALSE)</f>
        <v>1</v>
      </c>
      <c r="BB62">
        <f>VLOOKUP($E62,Podes!$A$1:$AL$310,20,FALSE)</f>
        <v>0</v>
      </c>
      <c r="BC62">
        <f>VLOOKUP($E62,Podes!$A$1:$AL$310,21,FALSE)</f>
        <v>2</v>
      </c>
      <c r="BD62">
        <f>VLOOKUP($E62,Podes!$A$1:$AL$310,22,FALSE)</f>
        <v>0</v>
      </c>
      <c r="BE62">
        <f>VLOOKUP($E62,Podes!$A$1:$AL$310,23,FALSE)</f>
        <v>24</v>
      </c>
      <c r="BF62">
        <f>VLOOKUP($E62,Podes!$A$1:$AL$310,38,FALSE)</f>
        <v>184.6153846</v>
      </c>
      <c r="BG62">
        <f>VLOOKUP($E62,Podes!$A$1:$AL$310,35,FALSE)</f>
        <v>1257.2857140000001</v>
      </c>
      <c r="BH62">
        <f>VLOOKUP($E62,Podes!$A$1:$AL$310,36,FALSE)</f>
        <v>0</v>
      </c>
      <c r="BI62">
        <f>VLOOKUP($E62,Podes!$A$1:$AL$310,26,FALSE)</f>
        <v>8</v>
      </c>
      <c r="BJ62">
        <f>VLOOKUP($E62,Podes!$A$1:$AL$310,37,FALSE)</f>
        <v>1100.125</v>
      </c>
      <c r="BK62">
        <f>VLOOKUP(E62,'status kesejahteraan'!$D:$P,12,FALSE)</f>
        <v>0.36587591240875911</v>
      </c>
      <c r="BL62">
        <f>VLOOKUP(E62,'status kesejahteraan'!$D:$P,13,FALSE)</f>
        <v>0.32671957671957674</v>
      </c>
      <c r="BM62">
        <f>VLOOKUP(D62,IDM_2021!$D$1:$F$297,2,FALSE)</f>
        <v>0.62180000000000002</v>
      </c>
      <c r="BN62">
        <f>VLOOKUP(E62,Irigasi!$O$2:$Q$311,3,FALSE)</f>
        <v>0</v>
      </c>
      <c r="BO62">
        <f>VLOOKUP($E62,ZonalStat!$E$1:$AC$310,25,FALSE)</f>
        <v>22597.434069200001</v>
      </c>
      <c r="BP62" s="1">
        <f>VLOOKUP($E62,ZonalStat!$E$1:$AD$310,26,FALSE)</f>
        <v>4</v>
      </c>
    </row>
    <row r="63" spans="1:68" x14ac:dyDescent="0.25">
      <c r="A63">
        <v>62</v>
      </c>
      <c r="B63" t="s">
        <v>337</v>
      </c>
      <c r="C63" t="s">
        <v>365</v>
      </c>
      <c r="D63" t="s">
        <v>64</v>
      </c>
      <c r="E63">
        <v>5304040</v>
      </c>
      <c r="F63">
        <f>VLOOKUP(E63,summary_LC!$AW$1:$AY$311,3,FALSE)</f>
        <v>11022</v>
      </c>
      <c r="G63">
        <f>VLOOKUP($E63,ZonalStat!$E$1:$AB$310,2,FALSE)</f>
        <v>3354.6011035299998</v>
      </c>
      <c r="H63">
        <f>VLOOKUP($E63,ZonalStat!$E$1:$AB$310,3,FALSE)</f>
        <v>740.68411437099996</v>
      </c>
      <c r="I63">
        <f>VLOOKUP($E63,ZonalStat!$E$1:$AB$310,4,FALSE)</f>
        <v>27455.7372483</v>
      </c>
      <c r="J63">
        <f>VLOOKUP($E63,ZonalStat!$E$1:$AB$310,5,FALSE)</f>
        <v>11034.3668127</v>
      </c>
      <c r="K63">
        <f>VLOOKUP($E63,ZonalStat!$E$1:$AB$310,6,FALSE)</f>
        <v>737.27955339200003</v>
      </c>
      <c r="L63">
        <f>VLOOKUP($E63,ZonalStat!$E$1:$AB$310,7,FALSE)</f>
        <v>2313.6612496900002</v>
      </c>
      <c r="M63">
        <f>VLOOKUP($E63,ZonalStat!$E$1:$AB$310,8,FALSE)</f>
        <v>19662.6151895</v>
      </c>
      <c r="N63">
        <f>VLOOKUP($E63,ZonalStat!$E$1:$AB$310,9,FALSE)</f>
        <v>8623.4599417299996</v>
      </c>
      <c r="O63">
        <f>VLOOKUP($E63,ZonalStat!$E$1:$AB$310,10,FALSE)</f>
        <v>135078.27731400001</v>
      </c>
      <c r="P63">
        <f>VLOOKUP($E63,ZonalStat!$E$1:$AB$310,11,FALSE)</f>
        <v>2964.7110590299999</v>
      </c>
      <c r="Q63">
        <f>VLOOKUP($E63,summary_LC!$Z$2:$AU$311,16,FALSE)</f>
        <v>46.800222593210904</v>
      </c>
      <c r="R63">
        <f>VLOOKUP($E63,summary_LC!$Z$2:$AU$311,17,FALSE)</f>
        <v>1.1129660545353366</v>
      </c>
      <c r="S63">
        <f>VLOOKUP($E63,summary_LC!$Z$2:$AU$311,15,FALSE)</f>
        <v>24.550176219625303</v>
      </c>
      <c r="T63">
        <f>VLOOKUP($E63,summary_LC!$Z$2:$AU$311,18,FALSE)</f>
        <v>11.083286959747728</v>
      </c>
      <c r="U63">
        <f>VLOOKUP($E63,summary_LC!$Z$2:$AU$311,19,FALSE)</f>
        <v>0.12057132257466147</v>
      </c>
      <c r="V63">
        <f>VLOOKUP($E63,summary_LC!$Z$2:$AU$311,22,FALSE)</f>
        <v>6.3690800217746331</v>
      </c>
      <c r="W63">
        <f>VLOOKUP($E63,ZonalStat!$E$1:$AB$310,12,FALSE)</f>
        <v>370.05058461900001</v>
      </c>
      <c r="X63">
        <f>VLOOKUP($E63,summary_LC!$Z$2:$AU$311,4,FALSE)</f>
        <v>6938</v>
      </c>
      <c r="Y63">
        <f>VLOOKUP($E63,summary_LC!$Z$2:$AU$311,20,FALSE)</f>
        <v>46.800222593210904</v>
      </c>
      <c r="Z63">
        <f>VLOOKUP($E63,ZonalStat!$E$1:$AB$310,13,FALSE)</f>
        <v>385.87942436399999</v>
      </c>
      <c r="AA63">
        <f>VLOOKUP($E63,ZonalStat!$E$1:$AB$310,14,FALSE)</f>
        <v>1.0019089568299999E-2</v>
      </c>
      <c r="AB63">
        <f>VLOOKUP($E63,ZonalStat!$E$1:$AB$310,15,FALSE)</f>
        <v>0.39954182544</v>
      </c>
      <c r="AC63">
        <f>VLOOKUP($E63,ZonalStat!$E$1:$AB$310,16,FALSE)</f>
        <v>0.77771382279599999</v>
      </c>
      <c r="AD63">
        <f>VLOOKUP($E63,Irigasi!$A$2:$C$311,3,FALSE)</f>
        <v>0</v>
      </c>
      <c r="AE63">
        <f>VLOOKUP($E63,ZonalStat!$E$1:$AB$310,17,FALSE)</f>
        <v>0.63845243994900003</v>
      </c>
      <c r="AF63">
        <f>VLOOKUP($E63,ZonalStat!$E$1:$AB$310,18,FALSE)</f>
        <v>-0.62165468268500002</v>
      </c>
      <c r="AG63">
        <f>VLOOKUP($E63,ZonalStat!$E$1:$AB$310,19,FALSE)</f>
        <v>0.15665111722300001</v>
      </c>
      <c r="AH63">
        <f>VLOOKUP($E63,ZonalStat!$E$1:$AB$310,20,FALSE)</f>
        <v>0.73711044563200001</v>
      </c>
      <c r="AI63">
        <f>VLOOKUP($E63,ZonalStat!$E$1:$AB$310,21,FALSE)</f>
        <v>1.4038054601700001</v>
      </c>
      <c r="AJ63">
        <f>VLOOKUP($E63,ZonalStat!$E$1:$AB$310,22,FALSE)</f>
        <v>23.509410429500001</v>
      </c>
      <c r="AK63">
        <f>VLOOKUP($E63,ZonalStat!$E$1:$AB$310,23,FALSE)</f>
        <v>-29.139492665500001</v>
      </c>
      <c r="AL63">
        <f>VLOOKUP($E63,ZonalStat!$E$1:$AB$310,24,FALSE)</f>
        <v>1430.0335368000001</v>
      </c>
      <c r="AM63">
        <f>VLOOKUP($E63,Podes!$A$1:$AL$310,5,FALSE)</f>
        <v>6080</v>
      </c>
      <c r="AN63">
        <f>VLOOKUP($E63,Podes!$A$1:$AL$310,28,FALSE)</f>
        <v>1.2044374010000001</v>
      </c>
      <c r="AO63">
        <f>VLOOKUP($E63,Podes!$A$1:$AL$310,29,FALSE)</f>
        <v>1520</v>
      </c>
      <c r="AP63">
        <f>VLOOKUP($E63,Podes!$A$1:$AL$310,30,FALSE)</f>
        <v>6080</v>
      </c>
      <c r="AQ63">
        <f>VLOOKUP($E63,Podes!$A$1:$AL$310,31,FALSE)</f>
        <v>0</v>
      </c>
      <c r="AR63">
        <f>VLOOKUP($E63,Podes!$A$1:$AL$310,32,FALSE)</f>
        <v>1520</v>
      </c>
      <c r="AS63">
        <f>VLOOKUP($E63,Podes!$A$1:$AL$310,33,FALSE)</f>
        <v>6080</v>
      </c>
      <c r="AT63">
        <f>VLOOKUP($E63,Podes!$A$1:$AL$310,34,FALSE)</f>
        <v>0</v>
      </c>
      <c r="AU63">
        <f>VLOOKUP($E63,Podes!$A$1:$AL$310,13,FALSE)</f>
        <v>0</v>
      </c>
      <c r="AV63">
        <f>VLOOKUP($E63,Podes!$A$1:$AL$310,14,FALSE)</f>
        <v>0</v>
      </c>
      <c r="AW63">
        <f>VLOOKUP($E63,Podes!$A$1:$AL$310,15,FALSE)</f>
        <v>0</v>
      </c>
      <c r="AX63">
        <f>VLOOKUP($E63,Podes!$A$1:$AL$310,16,FALSE)</f>
        <v>0</v>
      </c>
      <c r="AY63">
        <f>VLOOKUP($E63,Podes!$A$1:$AL$310,17,FALSE)</f>
        <v>0</v>
      </c>
      <c r="AZ63">
        <f>VLOOKUP($E63,Podes!$A$1:$AL$310,18,FALSE)</f>
        <v>0</v>
      </c>
      <c r="BA63">
        <f>VLOOKUP($E63,Podes!$A$1:$AL$310,19,FALSE)</f>
        <v>0</v>
      </c>
      <c r="BB63">
        <f>VLOOKUP($E63,Podes!$A$1:$AL$310,20,FALSE)</f>
        <v>0</v>
      </c>
      <c r="BC63">
        <f>VLOOKUP($E63,Podes!$A$1:$AL$310,21,FALSE)</f>
        <v>0</v>
      </c>
      <c r="BD63">
        <f>VLOOKUP($E63,Podes!$A$1:$AL$310,22,FALSE)</f>
        <v>0</v>
      </c>
      <c r="BE63">
        <f>VLOOKUP($E63,Podes!$A$1:$AL$310,23,FALSE)</f>
        <v>16</v>
      </c>
      <c r="BF63">
        <f>VLOOKUP($E63,Podes!$A$1:$AL$310,38,FALSE)</f>
        <v>200</v>
      </c>
      <c r="BG63">
        <f>VLOOKUP($E63,Podes!$A$1:$AL$310,35,FALSE)</f>
        <v>168.88888890000001</v>
      </c>
      <c r="BH63">
        <f>VLOOKUP($E63,Podes!$A$1:$AL$310,36,FALSE)</f>
        <v>0</v>
      </c>
      <c r="BI63">
        <f>VLOOKUP($E63,Podes!$A$1:$AL$310,26,FALSE)</f>
        <v>7</v>
      </c>
      <c r="BJ63">
        <f>VLOOKUP($E63,Podes!$A$1:$AL$310,37,FALSE)</f>
        <v>868.57142859999999</v>
      </c>
      <c r="BK63">
        <f>VLOOKUP(E63,'status kesejahteraan'!$D:$P,12,FALSE)</f>
        <v>0.22878458190861051</v>
      </c>
      <c r="BL63">
        <f>VLOOKUP(E63,'status kesejahteraan'!$D:$P,13,FALSE)</f>
        <v>0.18268894637488639</v>
      </c>
      <c r="BM63">
        <f>VLOOKUP(D63,IDM_2021!$D$1:$F$297,2,FALSE)</f>
        <v>0.58979999999999999</v>
      </c>
      <c r="BN63">
        <f>VLOOKUP(E63,Irigasi!$O$2:$Q$311,3,FALSE)</f>
        <v>0</v>
      </c>
      <c r="BO63">
        <f>VLOOKUP($E63,ZonalStat!$E$1:$AC$310,25,FALSE)</f>
        <v>22999.009741400001</v>
      </c>
      <c r="BP63" s="1">
        <f>VLOOKUP($E63,ZonalStat!$E$1:$AD$310,26,FALSE)</f>
        <v>4</v>
      </c>
    </row>
    <row r="64" spans="1:68" x14ac:dyDescent="0.25">
      <c r="A64">
        <v>63</v>
      </c>
      <c r="B64" t="s">
        <v>337</v>
      </c>
      <c r="C64" t="s">
        <v>365</v>
      </c>
      <c r="D64" t="s">
        <v>65</v>
      </c>
      <c r="E64">
        <v>5304041</v>
      </c>
      <c r="F64">
        <f>VLOOKUP(E64,summary_LC!$AW$1:$AY$311,3,FALSE)</f>
        <v>10159</v>
      </c>
      <c r="G64">
        <f>VLOOKUP($E64,ZonalStat!$E$1:$AB$310,2,FALSE)</f>
        <v>3680.16675803</v>
      </c>
      <c r="H64">
        <f>VLOOKUP($E64,ZonalStat!$E$1:$AB$310,3,FALSE)</f>
        <v>817.31154121400004</v>
      </c>
      <c r="I64">
        <f>VLOOKUP($E64,ZonalStat!$E$1:$AB$310,4,FALSE)</f>
        <v>13072.041989200001</v>
      </c>
      <c r="J64">
        <f>VLOOKUP($E64,ZonalStat!$E$1:$AB$310,5,FALSE)</f>
        <v>10602.3995285</v>
      </c>
      <c r="K64">
        <f>VLOOKUP($E64,ZonalStat!$E$1:$AB$310,6,FALSE)</f>
        <v>316.05543233100002</v>
      </c>
      <c r="L64">
        <f>VLOOKUP($E64,ZonalStat!$E$1:$AB$310,7,FALSE)</f>
        <v>1194.48304521</v>
      </c>
      <c r="M64">
        <f>VLOOKUP($E64,ZonalStat!$E$1:$AB$310,8,FALSE)</f>
        <v>7121.7210529800004</v>
      </c>
      <c r="N64">
        <f>VLOOKUP($E64,ZonalStat!$E$1:$AB$310,9,FALSE)</f>
        <v>3461.8535132400002</v>
      </c>
      <c r="O64">
        <f>VLOOKUP($E64,ZonalStat!$E$1:$AB$310,10,FALSE)</f>
        <v>118614.096939</v>
      </c>
      <c r="P64">
        <f>VLOOKUP($E64,ZonalStat!$E$1:$AB$310,11,FALSE)</f>
        <v>1871.83076306</v>
      </c>
      <c r="Q64">
        <f>VLOOKUP($E64,summary_LC!$Z$2:$AU$311,16,FALSE)</f>
        <v>29.771841958820254</v>
      </c>
      <c r="R64">
        <f>VLOOKUP($E64,summary_LC!$Z$2:$AU$311,17,FALSE)</f>
        <v>0.74197736969022443</v>
      </c>
      <c r="S64">
        <f>VLOOKUP($E64,summary_LC!$Z$2:$AU$311,15,FALSE)</f>
        <v>33.120014839547395</v>
      </c>
      <c r="T64">
        <f>VLOOKUP($E64,summary_LC!$Z$2:$AU$311,18,FALSE)</f>
        <v>16.212205527731406</v>
      </c>
      <c r="U64">
        <f>VLOOKUP($E64,summary_LC!$Z$2:$AU$311,19,FALSE)</f>
        <v>3.2090521239102205</v>
      </c>
      <c r="V64">
        <f>VLOOKUP($E64,summary_LC!$Z$2:$AU$311,22,FALSE)</f>
        <v>3.7503691308199625</v>
      </c>
      <c r="W64">
        <f>VLOOKUP($E64,ZonalStat!$E$1:$AB$310,12,FALSE)</f>
        <v>152.64445996800001</v>
      </c>
      <c r="X64">
        <f>VLOOKUP($E64,summary_LC!$Z$2:$AU$311,4,FALSE)</f>
        <v>4660</v>
      </c>
      <c r="Y64">
        <f>VLOOKUP($E64,summary_LC!$Z$2:$AU$311,20,FALSE)</f>
        <v>29.771841958820254</v>
      </c>
      <c r="Z64">
        <f>VLOOKUP($E64,ZonalStat!$E$1:$AB$310,13,FALSE)</f>
        <v>204.05021840000001</v>
      </c>
      <c r="AA64">
        <f>VLOOKUP($E64,ZonalStat!$E$1:$AB$310,14,FALSE)</f>
        <v>4.42880207821E-2</v>
      </c>
      <c r="AB64">
        <f>VLOOKUP($E64,ZonalStat!$E$1:$AB$310,15,FALSE)</f>
        <v>0.27325524165800003</v>
      </c>
      <c r="AC64">
        <f>VLOOKUP($E64,ZonalStat!$E$1:$AB$310,16,FALSE)</f>
        <v>0.80520190059300001</v>
      </c>
      <c r="AD64">
        <f>VLOOKUP($E64,Irigasi!$A$2:$C$311,3,FALSE)</f>
        <v>0</v>
      </c>
      <c r="AE64">
        <f>VLOOKUP($E64,ZonalStat!$E$1:$AB$310,17,FALSE)</f>
        <v>0.600020527129</v>
      </c>
      <c r="AF64">
        <f>VLOOKUP($E64,ZonalStat!$E$1:$AB$310,18,FALSE)</f>
        <v>-0.59746322259999995</v>
      </c>
      <c r="AG64">
        <f>VLOOKUP($E64,ZonalStat!$E$1:$AB$310,19,FALSE)</f>
        <v>0.145261469915</v>
      </c>
      <c r="AH64">
        <f>VLOOKUP($E64,ZonalStat!$E$1:$AB$310,20,FALSE)</f>
        <v>0.78193806070000005</v>
      </c>
      <c r="AI64">
        <f>VLOOKUP($E64,ZonalStat!$E$1:$AB$310,21,FALSE)</f>
        <v>1.39315340136</v>
      </c>
      <c r="AJ64">
        <f>VLOOKUP($E64,ZonalStat!$E$1:$AB$310,22,FALSE)</f>
        <v>25.329972627</v>
      </c>
      <c r="AK64">
        <f>VLOOKUP($E64,ZonalStat!$E$1:$AB$310,23,FALSE)</f>
        <v>-17.4959381912</v>
      </c>
      <c r="AL64">
        <f>VLOOKUP($E64,ZonalStat!$E$1:$AB$310,24,FALSE)</f>
        <v>1342.9056021599999</v>
      </c>
      <c r="AM64">
        <f>VLOOKUP($E64,Podes!$A$1:$AL$310,5,FALSE)</f>
        <v>3377</v>
      </c>
      <c r="AN64">
        <f>VLOOKUP($E64,Podes!$A$1:$AL$310,28,FALSE)</f>
        <v>1.378367347</v>
      </c>
      <c r="AO64">
        <f>VLOOKUP($E64,Podes!$A$1:$AL$310,29,FALSE)</f>
        <v>1688.5</v>
      </c>
      <c r="AP64">
        <f>VLOOKUP($E64,Podes!$A$1:$AL$310,30,FALSE)</f>
        <v>0</v>
      </c>
      <c r="AQ64">
        <f>VLOOKUP($E64,Podes!$A$1:$AL$310,31,FALSE)</f>
        <v>0</v>
      </c>
      <c r="AR64">
        <f>VLOOKUP($E64,Podes!$A$1:$AL$310,32,FALSE)</f>
        <v>1688.5</v>
      </c>
      <c r="AS64">
        <f>VLOOKUP($E64,Podes!$A$1:$AL$310,33,FALSE)</f>
        <v>1125.666667</v>
      </c>
      <c r="AT64">
        <f>VLOOKUP($E64,Podes!$A$1:$AL$310,34,FALSE)</f>
        <v>0</v>
      </c>
      <c r="AU64">
        <f>VLOOKUP($E64,Podes!$A$1:$AL$310,13,FALSE)</f>
        <v>3</v>
      </c>
      <c r="AV64">
        <f>VLOOKUP($E64,Podes!$A$1:$AL$310,14,FALSE)</f>
        <v>0</v>
      </c>
      <c r="AW64">
        <f>VLOOKUP($E64,Podes!$A$1:$AL$310,15,FALSE)</f>
        <v>7</v>
      </c>
      <c r="AX64">
        <f>VLOOKUP($E64,Podes!$A$1:$AL$310,16,FALSE)</f>
        <v>0</v>
      </c>
      <c r="AY64">
        <f>VLOOKUP($E64,Podes!$A$1:$AL$310,17,FALSE)</f>
        <v>0</v>
      </c>
      <c r="AZ64">
        <f>VLOOKUP($E64,Podes!$A$1:$AL$310,18,FALSE)</f>
        <v>0</v>
      </c>
      <c r="BA64">
        <f>VLOOKUP($E64,Podes!$A$1:$AL$310,19,FALSE)</f>
        <v>0</v>
      </c>
      <c r="BB64">
        <f>VLOOKUP($E64,Podes!$A$1:$AL$310,20,FALSE)</f>
        <v>0</v>
      </c>
      <c r="BC64">
        <f>VLOOKUP($E64,Podes!$A$1:$AL$310,21,FALSE)</f>
        <v>2</v>
      </c>
      <c r="BD64">
        <f>VLOOKUP($E64,Podes!$A$1:$AL$310,22,FALSE)</f>
        <v>0</v>
      </c>
      <c r="BE64">
        <f>VLOOKUP($E64,Podes!$A$1:$AL$310,23,FALSE)</f>
        <v>14</v>
      </c>
      <c r="BF64">
        <f>VLOOKUP($E64,Podes!$A$1:$AL$310,38,FALSE)</f>
        <v>200</v>
      </c>
      <c r="BG64">
        <f>VLOOKUP($E64,Podes!$A$1:$AL$310,35,FALSE)</f>
        <v>198.6470588</v>
      </c>
      <c r="BH64">
        <f>VLOOKUP($E64,Podes!$A$1:$AL$310,36,FALSE)</f>
        <v>0</v>
      </c>
      <c r="BI64">
        <f>VLOOKUP($E64,Podes!$A$1:$AL$310,26,FALSE)</f>
        <v>29</v>
      </c>
      <c r="BJ64">
        <f>VLOOKUP($E64,Podes!$A$1:$AL$310,37,FALSE)</f>
        <v>116.4482759</v>
      </c>
      <c r="BK64">
        <f>VLOOKUP(E64,'status kesejahteraan'!$D:$P,12,FALSE)</f>
        <v>0.21087160262417995</v>
      </c>
      <c r="BL64">
        <f>VLOOKUP(E64,'status kesejahteraan'!$D:$P,13,FALSE)</f>
        <v>0.15771956194975306</v>
      </c>
      <c r="BM64">
        <f>VLOOKUP(D64,IDM_2021!$D$1:$F$297,2,FALSE)</f>
        <v>0.62590000000000001</v>
      </c>
      <c r="BN64">
        <f>VLOOKUP(E64,Irigasi!$O$2:$Q$311,3,FALSE)</f>
        <v>0</v>
      </c>
      <c r="BO64">
        <f>VLOOKUP($E64,ZonalStat!$E$1:$AC$310,25,FALSE)</f>
        <v>10429.2184824</v>
      </c>
      <c r="BP64" s="1">
        <f>VLOOKUP($E64,ZonalStat!$E$1:$AD$310,26,FALSE)</f>
        <v>3.5490697903299999</v>
      </c>
    </row>
    <row r="65" spans="1:68" x14ac:dyDescent="0.25">
      <c r="A65">
        <v>64</v>
      </c>
      <c r="B65" t="s">
        <v>337</v>
      </c>
      <c r="C65" t="s">
        <v>365</v>
      </c>
      <c r="D65" t="s">
        <v>66</v>
      </c>
      <c r="E65">
        <v>5304042</v>
      </c>
      <c r="F65">
        <f>VLOOKUP(E65,summary_LC!$AW$1:$AY$311,3,FALSE)</f>
        <v>14249</v>
      </c>
      <c r="G65">
        <f>VLOOKUP($E65,ZonalStat!$E$1:$AB$310,2,FALSE)</f>
        <v>7790.2279177099999</v>
      </c>
      <c r="H65">
        <f>VLOOKUP($E65,ZonalStat!$E$1:$AB$310,3,FALSE)</f>
        <v>724.51665371299998</v>
      </c>
      <c r="I65">
        <f>VLOOKUP($E65,ZonalStat!$E$1:$AB$310,4,FALSE)</f>
        <v>35072.874089199999</v>
      </c>
      <c r="J65">
        <f>VLOOKUP($E65,ZonalStat!$E$1:$AB$310,5,FALSE)</f>
        <v>10455.532284200001</v>
      </c>
      <c r="K65">
        <f>VLOOKUP($E65,ZonalStat!$E$1:$AB$310,6,FALSE)</f>
        <v>1075.37661555</v>
      </c>
      <c r="L65">
        <f>VLOOKUP($E65,ZonalStat!$E$1:$AB$310,7,FALSE)</f>
        <v>1746.04072357</v>
      </c>
      <c r="M65">
        <f>VLOOKUP($E65,ZonalStat!$E$1:$AB$310,8,FALSE)</f>
        <v>26728.3019632</v>
      </c>
      <c r="N65">
        <f>VLOOKUP($E65,ZonalStat!$E$1:$AB$310,9,FALSE)</f>
        <v>10098.421197400001</v>
      </c>
      <c r="O65">
        <f>VLOOKUP($E65,ZonalStat!$E$1:$AB$310,10,FALSE)</f>
        <v>144152.74304900001</v>
      </c>
      <c r="P65">
        <f>VLOOKUP($E65,ZonalStat!$E$1:$AB$310,11,FALSE)</f>
        <v>3182.7637862400002</v>
      </c>
      <c r="Q65">
        <f>VLOOKUP($E65,summary_LC!$Z$2:$AU$311,16,FALSE)</f>
        <v>37.052494898905586</v>
      </c>
      <c r="R65">
        <f>VLOOKUP($E65,summary_LC!$Z$2:$AU$311,17,FALSE)</f>
        <v>0</v>
      </c>
      <c r="S65">
        <f>VLOOKUP($E65,summary_LC!$Z$2:$AU$311,15,FALSE)</f>
        <v>53.746985716935633</v>
      </c>
      <c r="T65">
        <f>VLOOKUP($E65,summary_LC!$Z$2:$AU$311,18,FALSE)</f>
        <v>32.600630680764233</v>
      </c>
      <c r="U65">
        <f>VLOOKUP($E65,summary_LC!$Z$2:$AU$311,19,FALSE)</f>
        <v>1.6972732331663885</v>
      </c>
      <c r="V65">
        <f>VLOOKUP($E65,summary_LC!$Z$2:$AU$311,22,FALSE)</f>
        <v>1.2351743982033827</v>
      </c>
      <c r="W65">
        <f>VLOOKUP($E65,ZonalStat!$E$1:$AB$310,12,FALSE)</f>
        <v>1244.57760358</v>
      </c>
      <c r="X65">
        <f>VLOOKUP($E65,summary_LC!$Z$2:$AU$311,4,FALSE)</f>
        <v>6561</v>
      </c>
      <c r="Y65">
        <f>VLOOKUP($E65,summary_LC!$Z$2:$AU$311,20,FALSE)</f>
        <v>37.052494898905586</v>
      </c>
      <c r="Z65">
        <f>VLOOKUP($E65,ZonalStat!$E$1:$AB$310,13,FALSE)</f>
        <v>686.49038144300005</v>
      </c>
      <c r="AA65">
        <f>VLOOKUP($E65,ZonalStat!$E$1:$AB$310,14,FALSE)</f>
        <v>6.4400805174799998E-3</v>
      </c>
      <c r="AB65">
        <f>VLOOKUP($E65,ZonalStat!$E$1:$AB$310,15,FALSE)</f>
        <v>0.38872903361599997</v>
      </c>
      <c r="AC65">
        <f>VLOOKUP($E65,ZonalStat!$E$1:$AB$310,16,FALSE)</f>
        <v>0.764490163454</v>
      </c>
      <c r="AD65">
        <f>VLOOKUP($E65,Irigasi!$A$2:$C$311,3,FALSE)</f>
        <v>0</v>
      </c>
      <c r="AE65">
        <f>VLOOKUP($E65,ZonalStat!$E$1:$AB$310,17,FALSE)</f>
        <v>0.62731915916600001</v>
      </c>
      <c r="AF65">
        <f>VLOOKUP($E65,ZonalStat!$E$1:$AB$310,18,FALSE)</f>
        <v>-0.61269661437300005</v>
      </c>
      <c r="AG65">
        <f>VLOOKUP($E65,ZonalStat!$E$1:$AB$310,19,FALSE)</f>
        <v>0.16447825542300001</v>
      </c>
      <c r="AH65">
        <f>VLOOKUP($E65,ZonalStat!$E$1:$AB$310,20,FALSE)</f>
        <v>0.73871994157400001</v>
      </c>
      <c r="AI65">
        <f>VLOOKUP($E65,ZonalStat!$E$1:$AB$310,21,FALSE)</f>
        <v>1.4091799497299999</v>
      </c>
      <c r="AJ65">
        <f>VLOOKUP($E65,ZonalStat!$E$1:$AB$310,22,FALSE)</f>
        <v>23.819115595</v>
      </c>
      <c r="AK65">
        <f>VLOOKUP($E65,ZonalStat!$E$1:$AB$310,23,FALSE)</f>
        <v>-32.407721979999998</v>
      </c>
      <c r="AL65">
        <f>VLOOKUP($E65,ZonalStat!$E$1:$AB$310,24,FALSE)</f>
        <v>1432.34186963</v>
      </c>
      <c r="AM65">
        <f>VLOOKUP($E65,Podes!$A$1:$AL$310,5,FALSE)</f>
        <v>4282</v>
      </c>
      <c r="AN65">
        <f>VLOOKUP($E65,Podes!$A$1:$AL$310,28,FALSE)</f>
        <v>1.924494382</v>
      </c>
      <c r="AO65">
        <f>VLOOKUP($E65,Podes!$A$1:$AL$310,29,FALSE)</f>
        <v>4282</v>
      </c>
      <c r="AP65">
        <f>VLOOKUP($E65,Podes!$A$1:$AL$310,30,FALSE)</f>
        <v>0</v>
      </c>
      <c r="AQ65">
        <f>VLOOKUP($E65,Podes!$A$1:$AL$310,31,FALSE)</f>
        <v>0</v>
      </c>
      <c r="AR65">
        <f>VLOOKUP($E65,Podes!$A$1:$AL$310,32,FALSE)</f>
        <v>4282</v>
      </c>
      <c r="AS65">
        <f>VLOOKUP($E65,Podes!$A$1:$AL$310,33,FALSE)</f>
        <v>2141</v>
      </c>
      <c r="AT65">
        <f>VLOOKUP($E65,Podes!$A$1:$AL$310,34,FALSE)</f>
        <v>4282</v>
      </c>
      <c r="AU65">
        <f>VLOOKUP($E65,Podes!$A$1:$AL$310,13,FALSE)</f>
        <v>0</v>
      </c>
      <c r="AV65">
        <f>VLOOKUP($E65,Podes!$A$1:$AL$310,14,FALSE)</f>
        <v>0</v>
      </c>
      <c r="AW65">
        <f>VLOOKUP($E65,Podes!$A$1:$AL$310,15,FALSE)</f>
        <v>1</v>
      </c>
      <c r="AX65">
        <f>VLOOKUP($E65,Podes!$A$1:$AL$310,16,FALSE)</f>
        <v>0</v>
      </c>
      <c r="AY65">
        <f>VLOOKUP($E65,Podes!$A$1:$AL$310,17,FALSE)</f>
        <v>0</v>
      </c>
      <c r="AZ65">
        <f>VLOOKUP($E65,Podes!$A$1:$AL$310,18,FALSE)</f>
        <v>0</v>
      </c>
      <c r="BA65">
        <f>VLOOKUP($E65,Podes!$A$1:$AL$310,19,FALSE)</f>
        <v>0</v>
      </c>
      <c r="BB65">
        <f>VLOOKUP($E65,Podes!$A$1:$AL$310,20,FALSE)</f>
        <v>0</v>
      </c>
      <c r="BC65">
        <f>VLOOKUP($E65,Podes!$A$1:$AL$310,21,FALSE)</f>
        <v>1</v>
      </c>
      <c r="BD65">
        <f>VLOOKUP($E65,Podes!$A$1:$AL$310,22,FALSE)</f>
        <v>0</v>
      </c>
      <c r="BE65">
        <f>VLOOKUP($E65,Podes!$A$1:$AL$310,23,FALSE)</f>
        <v>16</v>
      </c>
      <c r="BF65">
        <f>VLOOKUP($E65,Podes!$A$1:$AL$310,38,FALSE)</f>
        <v>200</v>
      </c>
      <c r="BG65">
        <f>VLOOKUP($E65,Podes!$A$1:$AL$310,35,FALSE)</f>
        <v>158.59259259999999</v>
      </c>
      <c r="BH65">
        <f>VLOOKUP($E65,Podes!$A$1:$AL$310,36,FALSE)</f>
        <v>2141</v>
      </c>
      <c r="BI65">
        <f>VLOOKUP($E65,Podes!$A$1:$AL$310,26,FALSE)</f>
        <v>54</v>
      </c>
      <c r="BJ65">
        <f>VLOOKUP($E65,Podes!$A$1:$AL$310,37,FALSE)</f>
        <v>79.296296299999995</v>
      </c>
      <c r="BK65">
        <f>VLOOKUP(E65,'status kesejahteraan'!$D:$P,12,FALSE)</f>
        <v>0.17174696820714519</v>
      </c>
      <c r="BL65">
        <f>VLOOKUP(E65,'status kesejahteraan'!$D:$P,13,FALSE)</f>
        <v>0.12814489239163382</v>
      </c>
      <c r="BM65">
        <f>VLOOKUP(D65,IDM_2021!$D$1:$F$297,2,FALSE)</f>
        <v>0.54779999999999995</v>
      </c>
      <c r="BN65">
        <f>VLOOKUP(E65,Irigasi!$O$2:$Q$311,3,FALSE)</f>
        <v>0</v>
      </c>
      <c r="BO65">
        <f>VLOOKUP($E65,ZonalStat!$E$1:$AC$310,25,FALSE)</f>
        <v>26658.384625499999</v>
      </c>
      <c r="BP65" s="1">
        <f>VLOOKUP($E65,ZonalStat!$E$1:$AD$310,26,FALSE)</f>
        <v>4</v>
      </c>
    </row>
    <row r="66" spans="1:68" x14ac:dyDescent="0.25">
      <c r="A66">
        <v>65</v>
      </c>
      <c r="B66" t="s">
        <v>337</v>
      </c>
      <c r="C66" t="s">
        <v>365</v>
      </c>
      <c r="D66" t="s">
        <v>67</v>
      </c>
      <c r="E66">
        <v>5304050</v>
      </c>
      <c r="F66">
        <f>VLOOKUP(E66,summary_LC!$AW$1:$AY$311,3,FALSE)</f>
        <v>32347</v>
      </c>
      <c r="G66">
        <f>VLOOKUP($E66,ZonalStat!$E$1:$AB$310,2,FALSE)</f>
        <v>5682.3177471199997</v>
      </c>
      <c r="H66">
        <f>VLOOKUP($E66,ZonalStat!$E$1:$AB$310,3,FALSE)</f>
        <v>859.66539735399999</v>
      </c>
      <c r="I66">
        <f>VLOOKUP($E66,ZonalStat!$E$1:$AB$310,4,FALSE)</f>
        <v>27026.488812600001</v>
      </c>
      <c r="J66">
        <f>VLOOKUP($E66,ZonalStat!$E$1:$AB$310,5,FALSE)</f>
        <v>21762.989061699998</v>
      </c>
      <c r="K66">
        <f>VLOOKUP($E66,ZonalStat!$E$1:$AB$310,6,FALSE)</f>
        <v>465.645159267</v>
      </c>
      <c r="L66">
        <f>VLOOKUP($E66,ZonalStat!$E$1:$AB$310,7,FALSE)</f>
        <v>1649.7039472599999</v>
      </c>
      <c r="M66">
        <f>VLOOKUP($E66,ZonalStat!$E$1:$AB$310,8,FALSE)</f>
        <v>11843.5367854</v>
      </c>
      <c r="N66">
        <f>VLOOKUP($E66,ZonalStat!$E$1:$AB$310,9,FALSE)</f>
        <v>8712.8065561000003</v>
      </c>
      <c r="O66">
        <f>VLOOKUP($E66,ZonalStat!$E$1:$AB$310,10,FALSE)</f>
        <v>117800.205867</v>
      </c>
      <c r="P66">
        <f>VLOOKUP($E66,ZonalStat!$E$1:$AB$310,11,FALSE)</f>
        <v>2184.6807223599999</v>
      </c>
      <c r="Q66">
        <f>VLOOKUP($E66,summary_LC!$Z$2:$AU$311,16,FALSE)</f>
        <v>118.29901687998516</v>
      </c>
      <c r="R66">
        <f>VLOOKUP($E66,summary_LC!$Z$2:$AU$311,17,FALSE)</f>
        <v>1.2799109627156371</v>
      </c>
      <c r="S66">
        <f>VLOOKUP($E66,summary_LC!$Z$2:$AU$311,15,FALSE)</f>
        <v>94.509367464292339</v>
      </c>
      <c r="T66">
        <f>VLOOKUP($E66,summary_LC!$Z$2:$AU$311,18,FALSE)</f>
        <v>35.818957521795589</v>
      </c>
      <c r="U66">
        <f>VLOOKUP($E66,summary_LC!$Z$2:$AU$311,19,FALSE)</f>
        <v>10.44333147838991</v>
      </c>
      <c r="V66">
        <f>VLOOKUP($E66,summary_LC!$Z$2:$AU$311,22,FALSE)</f>
        <v>5.515194608464463</v>
      </c>
      <c r="W66">
        <f>VLOOKUP($E66,ZonalStat!$E$1:$AB$310,12,FALSE)</f>
        <v>584.76468479300001</v>
      </c>
      <c r="X66">
        <f>VLOOKUP($E66,summary_LC!$Z$2:$AU$311,4,FALSE)</f>
        <v>9487</v>
      </c>
      <c r="Y66">
        <f>VLOOKUP($E66,summary_LC!$Z$2:$AU$311,20,FALSE)</f>
        <v>118.29901687998516</v>
      </c>
      <c r="Z66">
        <f>VLOOKUP($E66,ZonalStat!$E$1:$AB$310,13,FALSE)</f>
        <v>370.00151812799999</v>
      </c>
      <c r="AA66">
        <f>VLOOKUP($E66,ZonalStat!$E$1:$AB$310,14,FALSE)</f>
        <v>0.188517294201</v>
      </c>
      <c r="AB66">
        <f>VLOOKUP($E66,ZonalStat!$E$1:$AB$310,15,FALSE)</f>
        <v>0.134633814573</v>
      </c>
      <c r="AC66">
        <f>VLOOKUP($E66,ZonalStat!$E$1:$AB$310,16,FALSE)</f>
        <v>0.66150169642599999</v>
      </c>
      <c r="AD66">
        <f>VLOOKUP($E66,Irigasi!$A$2:$C$311,3,FALSE)</f>
        <v>0</v>
      </c>
      <c r="AE66">
        <f>VLOOKUP($E66,ZonalStat!$E$1:$AB$310,17,FALSE)</f>
        <v>0.53892973702900004</v>
      </c>
      <c r="AF66">
        <f>VLOOKUP($E66,ZonalStat!$E$1:$AB$310,18,FALSE)</f>
        <v>-0.54229071110000004</v>
      </c>
      <c r="AG66">
        <f>VLOOKUP($E66,ZonalStat!$E$1:$AB$310,19,FALSE)</f>
        <v>8.6894827500999999E-2</v>
      </c>
      <c r="AH66">
        <f>VLOOKUP($E66,ZonalStat!$E$1:$AB$310,20,FALSE)</f>
        <v>0.78821600338099995</v>
      </c>
      <c r="AI66">
        <f>VLOOKUP($E66,ZonalStat!$E$1:$AB$310,21,FALSE)</f>
        <v>1.38987884913</v>
      </c>
      <c r="AJ66">
        <f>VLOOKUP($E66,ZonalStat!$E$1:$AB$310,22,FALSE)</f>
        <v>26.137298792399999</v>
      </c>
      <c r="AK66">
        <f>VLOOKUP($E66,ZonalStat!$E$1:$AB$310,23,FALSE)</f>
        <v>-14.9677927215</v>
      </c>
      <c r="AL66">
        <f>VLOOKUP($E66,ZonalStat!$E$1:$AB$310,24,FALSE)</f>
        <v>1331.13747223</v>
      </c>
      <c r="AM66">
        <f>VLOOKUP($E66,Podes!$A$1:$AL$310,5,FALSE)</f>
        <v>6333</v>
      </c>
      <c r="AN66">
        <f>VLOOKUP($E66,Podes!$A$1:$AL$310,28,FALSE)</f>
        <v>1.734593262</v>
      </c>
      <c r="AO66">
        <f>VLOOKUP($E66,Podes!$A$1:$AL$310,29,FALSE)</f>
        <v>2111</v>
      </c>
      <c r="AP66">
        <f>VLOOKUP($E66,Podes!$A$1:$AL$310,30,FALSE)</f>
        <v>0</v>
      </c>
      <c r="AQ66">
        <f>VLOOKUP($E66,Podes!$A$1:$AL$310,31,FALSE)</f>
        <v>0</v>
      </c>
      <c r="AR66">
        <f>VLOOKUP($E66,Podes!$A$1:$AL$310,32,FALSE)</f>
        <v>2111</v>
      </c>
      <c r="AS66">
        <f>VLOOKUP($E66,Podes!$A$1:$AL$310,33,FALSE)</f>
        <v>3166.5</v>
      </c>
      <c r="AT66">
        <f>VLOOKUP($E66,Podes!$A$1:$AL$310,34,FALSE)</f>
        <v>0</v>
      </c>
      <c r="AU66">
        <f>VLOOKUP($E66,Podes!$A$1:$AL$310,13,FALSE)</f>
        <v>4</v>
      </c>
      <c r="AV66">
        <f>VLOOKUP($E66,Podes!$A$1:$AL$310,14,FALSE)</f>
        <v>0</v>
      </c>
      <c r="AW66">
        <f>VLOOKUP($E66,Podes!$A$1:$AL$310,15,FALSE)</f>
        <v>3</v>
      </c>
      <c r="AX66">
        <f>VLOOKUP($E66,Podes!$A$1:$AL$310,16,FALSE)</f>
        <v>0</v>
      </c>
      <c r="AY66">
        <f>VLOOKUP($E66,Podes!$A$1:$AL$310,17,FALSE)</f>
        <v>0</v>
      </c>
      <c r="AZ66">
        <f>VLOOKUP($E66,Podes!$A$1:$AL$310,18,FALSE)</f>
        <v>0</v>
      </c>
      <c r="BA66">
        <f>VLOOKUP($E66,Podes!$A$1:$AL$310,19,FALSE)</f>
        <v>0</v>
      </c>
      <c r="BB66">
        <f>VLOOKUP($E66,Podes!$A$1:$AL$310,20,FALSE)</f>
        <v>0</v>
      </c>
      <c r="BC66">
        <f>VLOOKUP($E66,Podes!$A$1:$AL$310,21,FALSE)</f>
        <v>7</v>
      </c>
      <c r="BD66">
        <f>VLOOKUP($E66,Podes!$A$1:$AL$310,22,FALSE)</f>
        <v>0</v>
      </c>
      <c r="BE66">
        <f>VLOOKUP($E66,Podes!$A$1:$AL$310,23,FALSE)</f>
        <v>20</v>
      </c>
      <c r="BF66">
        <f>VLOOKUP($E66,Podes!$A$1:$AL$310,38,FALSE)</f>
        <v>200</v>
      </c>
      <c r="BG66">
        <f>VLOOKUP($E66,Podes!$A$1:$AL$310,35,FALSE)</f>
        <v>197.90625</v>
      </c>
      <c r="BH66">
        <f>VLOOKUP($E66,Podes!$A$1:$AL$310,36,FALSE)</f>
        <v>3166.5</v>
      </c>
      <c r="BI66">
        <f>VLOOKUP($E66,Podes!$A$1:$AL$310,26,FALSE)</f>
        <v>121</v>
      </c>
      <c r="BJ66">
        <f>VLOOKUP($E66,Podes!$A$1:$AL$310,37,FALSE)</f>
        <v>52.338842980000003</v>
      </c>
      <c r="BK66">
        <f>VLOOKUP(E66,'status kesejahteraan'!$D:$P,12,FALSE)</f>
        <v>0.20611880303707011</v>
      </c>
      <c r="BL66">
        <f>VLOOKUP(E66,'status kesejahteraan'!$D:$P,13,FALSE)</f>
        <v>0.16152929596435786</v>
      </c>
      <c r="BM66">
        <f>VLOOKUP(D66,IDM_2021!$D$1:$F$297,2,FALSE)</f>
        <v>0.57250000000000001</v>
      </c>
      <c r="BN66">
        <f>VLOOKUP(E66,Irigasi!$O$2:$Q$311,3,FALSE)</f>
        <v>1466</v>
      </c>
      <c r="BO66">
        <f>VLOOKUP($E66,ZonalStat!$E$1:$AC$310,25,FALSE)</f>
        <v>4893.7324906800004</v>
      </c>
      <c r="BP66" s="1">
        <f>VLOOKUP($E66,ZonalStat!$E$1:$AD$310,26,FALSE)</f>
        <v>3.4467117355700001</v>
      </c>
    </row>
    <row r="67" spans="1:68" x14ac:dyDescent="0.25">
      <c r="A67">
        <v>66</v>
      </c>
      <c r="B67" t="s">
        <v>337</v>
      </c>
      <c r="C67" t="s">
        <v>365</v>
      </c>
      <c r="D67" t="s">
        <v>68</v>
      </c>
      <c r="E67">
        <v>5304051</v>
      </c>
      <c r="F67">
        <f>VLOOKUP(E67,summary_LC!$AW$1:$AY$311,3,FALSE)</f>
        <v>18839</v>
      </c>
      <c r="G67">
        <f>VLOOKUP($E67,ZonalStat!$E$1:$AB$310,2,FALSE)</f>
        <v>7457.8501640200002</v>
      </c>
      <c r="H67">
        <f>VLOOKUP($E67,ZonalStat!$E$1:$AB$310,3,FALSE)</f>
        <v>738.307397412</v>
      </c>
      <c r="I67">
        <f>VLOOKUP($E67,ZonalStat!$E$1:$AB$310,4,FALSE)</f>
        <v>29628.894566399998</v>
      </c>
      <c r="J67">
        <f>VLOOKUP($E67,ZonalStat!$E$1:$AB$310,5,FALSE)</f>
        <v>19899.181354200002</v>
      </c>
      <c r="K67">
        <f>VLOOKUP($E67,ZonalStat!$E$1:$AB$310,6,FALSE)</f>
        <v>300.90673698699999</v>
      </c>
      <c r="L67">
        <f>VLOOKUP($E67,ZonalStat!$E$1:$AB$310,7,FALSE)</f>
        <v>1708.69856817</v>
      </c>
      <c r="M67">
        <f>VLOOKUP($E67,ZonalStat!$E$1:$AB$310,8,FALSE)</f>
        <v>20709.212904700002</v>
      </c>
      <c r="N67">
        <f>VLOOKUP($E67,ZonalStat!$E$1:$AB$310,9,FALSE)</f>
        <v>5647.5777585400001</v>
      </c>
      <c r="O67">
        <f>VLOOKUP($E67,ZonalStat!$E$1:$AB$310,10,FALSE)</f>
        <v>129692.21735200001</v>
      </c>
      <c r="P67">
        <f>VLOOKUP($E67,ZonalStat!$E$1:$AB$310,11,FALSE)</f>
        <v>2708.4130594600001</v>
      </c>
      <c r="Q67">
        <f>VLOOKUP($E67,summary_LC!$Z$2:$AU$311,16,FALSE)</f>
        <v>46.744574290484145</v>
      </c>
      <c r="R67">
        <f>VLOOKUP($E67,summary_LC!$Z$2:$AU$311,17,FALSE)</f>
        <v>0</v>
      </c>
      <c r="S67">
        <f>VLOOKUP($E67,summary_LC!$Z$2:$AU$311,15,FALSE)</f>
        <v>68.55870895937673</v>
      </c>
      <c r="T67">
        <f>VLOOKUP($E67,summary_LC!$Z$2:$AU$311,18,FALSE)</f>
        <v>20.933036542385459</v>
      </c>
      <c r="U67">
        <f>VLOOKUP($E67,summary_LC!$Z$2:$AU$311,19,FALSE)</f>
        <v>3.4316453348172882</v>
      </c>
      <c r="V67">
        <f>VLOOKUP($E67,summary_LC!$Z$2:$AU$311,22,FALSE)</f>
        <v>17.490312649291365</v>
      </c>
      <c r="W67">
        <f>VLOOKUP($E67,ZonalStat!$E$1:$AB$310,12,FALSE)</f>
        <v>415.57233834300001</v>
      </c>
      <c r="X67">
        <f>VLOOKUP($E67,summary_LC!$Z$2:$AU$311,4,FALSE)</f>
        <v>7209</v>
      </c>
      <c r="Y67">
        <f>VLOOKUP($E67,summary_LC!$Z$2:$AU$311,20,FALSE)</f>
        <v>46.744574290484145</v>
      </c>
      <c r="Z67">
        <f>VLOOKUP($E67,ZonalStat!$E$1:$AB$310,13,FALSE)</f>
        <v>356.79101773000002</v>
      </c>
      <c r="AA67">
        <f>VLOOKUP($E67,ZonalStat!$E$1:$AB$310,14,FALSE)</f>
        <v>1.24120003424E-2</v>
      </c>
      <c r="AB67">
        <f>VLOOKUP($E67,ZonalStat!$E$1:$AB$310,15,FALSE)</f>
        <v>0.53309623653100002</v>
      </c>
      <c r="AC67">
        <f>VLOOKUP($E67,ZonalStat!$E$1:$AB$310,16,FALSE)</f>
        <v>0.699768110153</v>
      </c>
      <c r="AD67">
        <f>VLOOKUP($E67,Irigasi!$A$2:$C$311,3,FALSE)</f>
        <v>0</v>
      </c>
      <c r="AE67">
        <f>VLOOKUP($E67,ZonalStat!$E$1:$AB$310,17,FALSE)</f>
        <v>0.61747501664600002</v>
      </c>
      <c r="AF67">
        <f>VLOOKUP($E67,ZonalStat!$E$1:$AB$310,18,FALSE)</f>
        <v>-0.603002043825</v>
      </c>
      <c r="AG67">
        <f>VLOOKUP($E67,ZonalStat!$E$1:$AB$310,19,FALSE)</f>
        <v>0.14584535389799999</v>
      </c>
      <c r="AH67">
        <f>VLOOKUP($E67,ZonalStat!$E$1:$AB$310,20,FALSE)</f>
        <v>0.75344964164399997</v>
      </c>
      <c r="AI67">
        <f>VLOOKUP($E67,ZonalStat!$E$1:$AB$310,21,FALSE)</f>
        <v>1.39675158392</v>
      </c>
      <c r="AJ67">
        <f>VLOOKUP($E67,ZonalStat!$E$1:$AB$310,22,FALSE)</f>
        <v>24.403361541900001</v>
      </c>
      <c r="AK67">
        <f>VLOOKUP($E67,ZonalStat!$E$1:$AB$310,23,FALSE)</f>
        <v>-23.987278872499999</v>
      </c>
      <c r="AL67">
        <f>VLOOKUP($E67,ZonalStat!$E$1:$AB$310,24,FALSE)</f>
        <v>1404.0625372</v>
      </c>
      <c r="AM67">
        <f>VLOOKUP($E67,Podes!$A$1:$AL$310,5,FALSE)</f>
        <v>3164</v>
      </c>
      <c r="AN67">
        <f>VLOOKUP($E67,Podes!$A$1:$AL$310,28,FALSE)</f>
        <v>3.9158415839999998</v>
      </c>
      <c r="AO67">
        <f>VLOOKUP($E67,Podes!$A$1:$AL$310,29,FALSE)</f>
        <v>632.79999999999995</v>
      </c>
      <c r="AP67">
        <f>VLOOKUP($E67,Podes!$A$1:$AL$310,30,FALSE)</f>
        <v>0</v>
      </c>
      <c r="AQ67">
        <f>VLOOKUP($E67,Podes!$A$1:$AL$310,31,FALSE)</f>
        <v>0</v>
      </c>
      <c r="AR67">
        <f>VLOOKUP($E67,Podes!$A$1:$AL$310,32,FALSE)</f>
        <v>791</v>
      </c>
      <c r="AS67">
        <f>VLOOKUP($E67,Podes!$A$1:$AL$310,33,FALSE)</f>
        <v>632.79999999999995</v>
      </c>
      <c r="AT67">
        <f>VLOOKUP($E67,Podes!$A$1:$AL$310,34,FALSE)</f>
        <v>0</v>
      </c>
      <c r="AU67">
        <f>VLOOKUP($E67,Podes!$A$1:$AL$310,13,FALSE)</f>
        <v>0</v>
      </c>
      <c r="AV67">
        <f>VLOOKUP($E67,Podes!$A$1:$AL$310,14,FALSE)</f>
        <v>0</v>
      </c>
      <c r="AW67">
        <f>VLOOKUP($E67,Podes!$A$1:$AL$310,15,FALSE)</f>
        <v>0</v>
      </c>
      <c r="AX67">
        <f>VLOOKUP($E67,Podes!$A$1:$AL$310,16,FALSE)</f>
        <v>0</v>
      </c>
      <c r="AY67">
        <f>VLOOKUP($E67,Podes!$A$1:$AL$310,17,FALSE)</f>
        <v>0</v>
      </c>
      <c r="AZ67">
        <f>VLOOKUP($E67,Podes!$A$1:$AL$310,18,FALSE)</f>
        <v>0</v>
      </c>
      <c r="BA67">
        <f>VLOOKUP($E67,Podes!$A$1:$AL$310,19,FALSE)</f>
        <v>0</v>
      </c>
      <c r="BB67">
        <f>VLOOKUP($E67,Podes!$A$1:$AL$310,20,FALSE)</f>
        <v>0</v>
      </c>
      <c r="BC67">
        <f>VLOOKUP($E67,Podes!$A$1:$AL$310,21,FALSE)</f>
        <v>0</v>
      </c>
      <c r="BD67">
        <f>VLOOKUP($E67,Podes!$A$1:$AL$310,22,FALSE)</f>
        <v>0</v>
      </c>
      <c r="BE67">
        <f>VLOOKUP($E67,Podes!$A$1:$AL$310,23,FALSE)</f>
        <v>12</v>
      </c>
      <c r="BF67">
        <f>VLOOKUP($E67,Podes!$A$1:$AL$310,38,FALSE)</f>
        <v>171.42857140000001</v>
      </c>
      <c r="BG67">
        <f>VLOOKUP($E67,Podes!$A$1:$AL$310,35,FALSE)</f>
        <v>166.52631579999999</v>
      </c>
      <c r="BH67">
        <f>VLOOKUP($E67,Podes!$A$1:$AL$310,36,FALSE)</f>
        <v>791</v>
      </c>
      <c r="BI67">
        <f>VLOOKUP($E67,Podes!$A$1:$AL$310,26,FALSE)</f>
        <v>3</v>
      </c>
      <c r="BJ67">
        <f>VLOOKUP($E67,Podes!$A$1:$AL$310,37,FALSE)</f>
        <v>1054.666667</v>
      </c>
      <c r="BK67">
        <f>VLOOKUP(E67,'status kesejahteraan'!$D:$P,12,FALSE)</f>
        <v>0.21755909310178484</v>
      </c>
      <c r="BL67">
        <f>VLOOKUP(E67,'status kesejahteraan'!$D:$P,13,FALSE)</f>
        <v>0.15677271236470974</v>
      </c>
      <c r="BM67">
        <f>VLOOKUP(D67,IDM_2021!$D$1:$F$297,2,FALSE)</f>
        <v>0.53420000000000001</v>
      </c>
      <c r="BN67">
        <f>VLOOKUP(E67,Irigasi!$O$2:$Q$311,3,FALSE)</f>
        <v>0</v>
      </c>
      <c r="BO67">
        <f>VLOOKUP($E67,ZonalStat!$E$1:$AC$310,25,FALSE)</f>
        <v>16081.8727335</v>
      </c>
      <c r="BP67" s="1">
        <f>VLOOKUP($E67,ZonalStat!$E$1:$AD$310,26,FALSE)</f>
        <v>3.9959658156</v>
      </c>
    </row>
    <row r="68" spans="1:68" x14ac:dyDescent="0.25">
      <c r="A68">
        <v>67</v>
      </c>
      <c r="B68" t="s">
        <v>337</v>
      </c>
      <c r="C68" t="s">
        <v>365</v>
      </c>
      <c r="D68" t="s">
        <v>69</v>
      </c>
      <c r="E68">
        <v>5304060</v>
      </c>
      <c r="F68">
        <f>VLOOKUP(E68,summary_LC!$AW$1:$AY$311,3,FALSE)</f>
        <v>13921</v>
      </c>
      <c r="G68">
        <f>VLOOKUP($E68,ZonalStat!$E$1:$AB$310,2,FALSE)</f>
        <v>15445.854940200001</v>
      </c>
      <c r="H68">
        <f>VLOOKUP($E68,ZonalStat!$E$1:$AB$310,3,FALSE)</f>
        <v>458.82464251699997</v>
      </c>
      <c r="I68">
        <f>VLOOKUP($E68,ZonalStat!$E$1:$AB$310,4,FALSE)</f>
        <v>41331.428087200002</v>
      </c>
      <c r="J68">
        <f>VLOOKUP($E68,ZonalStat!$E$1:$AB$310,5,FALSE)</f>
        <v>23914.799534500002</v>
      </c>
      <c r="K68">
        <f>VLOOKUP($E68,ZonalStat!$E$1:$AB$310,6,FALSE)</f>
        <v>160.819395001</v>
      </c>
      <c r="L68">
        <f>VLOOKUP($E68,ZonalStat!$E$1:$AB$310,7,FALSE)</f>
        <v>1586.34699151</v>
      </c>
      <c r="M68">
        <f>VLOOKUP($E68,ZonalStat!$E$1:$AB$310,8,FALSE)</f>
        <v>31182.691865000001</v>
      </c>
      <c r="N68">
        <f>VLOOKUP($E68,ZonalStat!$E$1:$AB$310,9,FALSE)</f>
        <v>5633.9400028700002</v>
      </c>
      <c r="O68">
        <f>VLOOKUP($E68,ZonalStat!$E$1:$AB$310,10,FALSE)</f>
        <v>138447.70777800001</v>
      </c>
      <c r="P68">
        <f>VLOOKUP($E68,ZonalStat!$E$1:$AB$310,11,FALSE)</f>
        <v>3307.3819027</v>
      </c>
      <c r="Q68">
        <f>VLOOKUP($E68,summary_LC!$Z$2:$AU$311,16,FALSE)</f>
        <v>50.32461509923948</v>
      </c>
      <c r="R68">
        <f>VLOOKUP($E68,summary_LC!$Z$2:$AU$311,17,FALSE)</f>
        <v>0</v>
      </c>
      <c r="S68">
        <f>VLOOKUP($E68,summary_LC!$Z$2:$AU$311,15,FALSE)</f>
        <v>62.734186607308473</v>
      </c>
      <c r="T68">
        <f>VLOOKUP($E68,summary_LC!$Z$2:$AU$311,18,FALSE)</f>
        <v>7.7722129475051016</v>
      </c>
      <c r="U68">
        <f>VLOOKUP($E68,summary_LC!$Z$2:$AU$311,19,FALSE)</f>
        <v>2.0126136152847338</v>
      </c>
      <c r="V68">
        <f>VLOOKUP($E68,summary_LC!$Z$2:$AU$311,22,FALSE)</f>
        <v>0.27296889591264994</v>
      </c>
      <c r="W68">
        <f>VLOOKUP($E68,ZonalStat!$E$1:$AB$310,12,FALSE)</f>
        <v>344.85235057300002</v>
      </c>
      <c r="X68">
        <f>VLOOKUP($E68,summary_LC!$Z$2:$AU$311,4,FALSE)</f>
        <v>6629</v>
      </c>
      <c r="Y68">
        <f>VLOOKUP($E68,summary_LC!$Z$2:$AU$311,20,FALSE)</f>
        <v>50.32461509923948</v>
      </c>
      <c r="Z68">
        <f>VLOOKUP($E68,ZonalStat!$E$1:$AB$310,13,FALSE)</f>
        <v>610.42249831599997</v>
      </c>
      <c r="AA68">
        <f>VLOOKUP($E68,ZonalStat!$E$1:$AB$310,14,FALSE)</f>
        <v>2.0011517230399999E-3</v>
      </c>
      <c r="AB68">
        <f>VLOOKUP($E68,ZonalStat!$E$1:$AB$310,15,FALSE)</f>
        <v>0.79915235974400001</v>
      </c>
      <c r="AC68">
        <f>VLOOKUP($E68,ZonalStat!$E$1:$AB$310,16,FALSE)</f>
        <v>0.68534991218100005</v>
      </c>
      <c r="AD68">
        <f>VLOOKUP($E68,Irigasi!$A$2:$C$311,3,FALSE)</f>
        <v>0</v>
      </c>
      <c r="AE68">
        <f>VLOOKUP($E68,ZonalStat!$E$1:$AB$310,17,FALSE)</f>
        <v>0.67937333447500003</v>
      </c>
      <c r="AF68">
        <f>VLOOKUP($E68,ZonalStat!$E$1:$AB$310,18,FALSE)</f>
        <v>-0.64696106783100005</v>
      </c>
      <c r="AG68">
        <f>VLOOKUP($E68,ZonalStat!$E$1:$AB$310,19,FALSE)</f>
        <v>0.20924838585899999</v>
      </c>
      <c r="AH68">
        <f>VLOOKUP($E68,ZonalStat!$E$1:$AB$310,20,FALSE)</f>
        <v>0.73830606706500002</v>
      </c>
      <c r="AI68">
        <f>VLOOKUP($E68,ZonalStat!$E$1:$AB$310,21,FALSE)</f>
        <v>1.40074935904</v>
      </c>
      <c r="AJ68">
        <f>VLOOKUP($E68,ZonalStat!$E$1:$AB$310,22,FALSE)</f>
        <v>24.142347866200002</v>
      </c>
      <c r="AK68">
        <f>VLOOKUP($E68,ZonalStat!$E$1:$AB$310,23,FALSE)</f>
        <v>-27.176222854999999</v>
      </c>
      <c r="AL68">
        <f>VLOOKUP($E68,ZonalStat!$E$1:$AB$310,24,FALSE)</f>
        <v>1440.7941115599999</v>
      </c>
      <c r="AM68">
        <f>VLOOKUP($E68,Podes!$A$1:$AL$310,5,FALSE)</f>
        <v>5236</v>
      </c>
      <c r="AN68">
        <f>VLOOKUP($E68,Podes!$A$1:$AL$310,28,FALSE)</f>
        <v>2.1503080080000001</v>
      </c>
      <c r="AO68">
        <f>VLOOKUP($E68,Podes!$A$1:$AL$310,29,FALSE)</f>
        <v>1309</v>
      </c>
      <c r="AP68">
        <f>VLOOKUP($E68,Podes!$A$1:$AL$310,30,FALSE)</f>
        <v>0</v>
      </c>
      <c r="AQ68">
        <f>VLOOKUP($E68,Podes!$A$1:$AL$310,31,FALSE)</f>
        <v>0</v>
      </c>
      <c r="AR68">
        <f>VLOOKUP($E68,Podes!$A$1:$AL$310,32,FALSE)</f>
        <v>2618</v>
      </c>
      <c r="AS68">
        <f>VLOOKUP($E68,Podes!$A$1:$AL$310,33,FALSE)</f>
        <v>1047.2</v>
      </c>
      <c r="AT68">
        <f>VLOOKUP($E68,Podes!$A$1:$AL$310,34,FALSE)</f>
        <v>0</v>
      </c>
      <c r="AU68">
        <f>VLOOKUP($E68,Podes!$A$1:$AL$310,13,FALSE)</f>
        <v>1</v>
      </c>
      <c r="AV68">
        <f>VLOOKUP($E68,Podes!$A$1:$AL$310,14,FALSE)</f>
        <v>0</v>
      </c>
      <c r="AW68">
        <f>VLOOKUP($E68,Podes!$A$1:$AL$310,15,FALSE)</f>
        <v>0</v>
      </c>
      <c r="AX68">
        <f>VLOOKUP($E68,Podes!$A$1:$AL$310,16,FALSE)</f>
        <v>0</v>
      </c>
      <c r="AY68">
        <f>VLOOKUP($E68,Podes!$A$1:$AL$310,17,FALSE)</f>
        <v>0</v>
      </c>
      <c r="AZ68">
        <f>VLOOKUP($E68,Podes!$A$1:$AL$310,18,FALSE)</f>
        <v>0</v>
      </c>
      <c r="BA68">
        <f>VLOOKUP($E68,Podes!$A$1:$AL$310,19,FALSE)</f>
        <v>0</v>
      </c>
      <c r="BB68">
        <f>VLOOKUP($E68,Podes!$A$1:$AL$310,20,FALSE)</f>
        <v>0</v>
      </c>
      <c r="BC68">
        <f>VLOOKUP($E68,Podes!$A$1:$AL$310,21,FALSE)</f>
        <v>0</v>
      </c>
      <c r="BD68">
        <f>VLOOKUP($E68,Podes!$A$1:$AL$310,22,FALSE)</f>
        <v>0</v>
      </c>
      <c r="BE68">
        <f>VLOOKUP($E68,Podes!$A$1:$AL$310,23,FALSE)</f>
        <v>25</v>
      </c>
      <c r="BF68">
        <f>VLOOKUP($E68,Podes!$A$1:$AL$310,38,FALSE)</f>
        <v>192.30769230000001</v>
      </c>
      <c r="BG68">
        <f>VLOOKUP($E68,Podes!$A$1:$AL$310,35,FALSE)</f>
        <v>1047.2</v>
      </c>
      <c r="BH68">
        <f>VLOOKUP($E68,Podes!$A$1:$AL$310,36,FALSE)</f>
        <v>1309</v>
      </c>
      <c r="BI68">
        <f>VLOOKUP($E68,Podes!$A$1:$AL$310,26,FALSE)</f>
        <v>72</v>
      </c>
      <c r="BJ68">
        <f>VLOOKUP($E68,Podes!$A$1:$AL$310,37,FALSE)</f>
        <v>72.722222220000006</v>
      </c>
      <c r="BK68">
        <f>VLOOKUP(E68,'status kesejahteraan'!$D:$P,12,FALSE)</f>
        <v>0.12883914627798021</v>
      </c>
      <c r="BL68">
        <f>VLOOKUP(E68,'status kesejahteraan'!$D:$P,13,FALSE)</f>
        <v>9.7481287869787339E-2</v>
      </c>
      <c r="BM68">
        <f>VLOOKUP(D68,IDM_2021!$I$1:$J$39,2,FALSE)</f>
        <v>0.56210000000000004</v>
      </c>
      <c r="BN68">
        <f>VLOOKUP(E68,Irigasi!$O$2:$Q$311,3,FALSE)</f>
        <v>0</v>
      </c>
      <c r="BO68">
        <f>VLOOKUP($E68,ZonalStat!$E$1:$AC$310,25,FALSE)</f>
        <v>22781.652895700001</v>
      </c>
      <c r="BP68" s="1">
        <f>VLOOKUP($E68,ZonalStat!$E$1:$AD$310,26,FALSE)</f>
        <v>4</v>
      </c>
    </row>
    <row r="69" spans="1:68" x14ac:dyDescent="0.25">
      <c r="A69">
        <v>68</v>
      </c>
      <c r="B69" t="s">
        <v>337</v>
      </c>
      <c r="C69" t="s">
        <v>365</v>
      </c>
      <c r="D69" t="s">
        <v>70</v>
      </c>
      <c r="E69">
        <v>5304061</v>
      </c>
      <c r="F69">
        <f>VLOOKUP(E69,summary_LC!$AW$1:$AY$311,3,FALSE)</f>
        <v>19599</v>
      </c>
      <c r="G69">
        <f>VLOOKUP($E69,ZonalStat!$E$1:$AB$310,2,FALSE)</f>
        <v>15820.494564500001</v>
      </c>
      <c r="H69">
        <f>VLOOKUP($E69,ZonalStat!$E$1:$AB$310,3,FALSE)</f>
        <v>572.40581211599999</v>
      </c>
      <c r="I69">
        <f>VLOOKUP($E69,ZonalStat!$E$1:$AB$310,4,FALSE)</f>
        <v>43725.143428099997</v>
      </c>
      <c r="J69">
        <f>VLOOKUP($E69,ZonalStat!$E$1:$AB$310,5,FALSE)</f>
        <v>33886.416301700003</v>
      </c>
      <c r="K69">
        <f>VLOOKUP($E69,ZonalStat!$E$1:$AB$310,6,FALSE)</f>
        <v>745.818623785</v>
      </c>
      <c r="L69">
        <f>VLOOKUP($E69,ZonalStat!$E$1:$AB$310,7,FALSE)</f>
        <v>3481.9469097800002</v>
      </c>
      <c r="M69">
        <f>VLOOKUP($E69,ZonalStat!$E$1:$AB$310,8,FALSE)</f>
        <v>27683.355754100001</v>
      </c>
      <c r="N69">
        <f>VLOOKUP($E69,ZonalStat!$E$1:$AB$310,9,FALSE)</f>
        <v>7797.9804039199998</v>
      </c>
      <c r="O69">
        <f>VLOOKUP($E69,ZonalStat!$E$1:$AB$310,10,FALSE)</f>
        <v>130679.59269200001</v>
      </c>
      <c r="P69">
        <f>VLOOKUP($E69,ZonalStat!$E$1:$AB$310,11,FALSE)</f>
        <v>4845.5490915800001</v>
      </c>
      <c r="Q69">
        <f>VLOOKUP($E69,summary_LC!$Z$2:$AU$311,16,FALSE)</f>
        <v>64.116119458356522</v>
      </c>
      <c r="R69">
        <f>VLOOKUP($E69,summary_LC!$Z$2:$AU$311,17,FALSE)</f>
        <v>0</v>
      </c>
      <c r="S69">
        <f>VLOOKUP($E69,summary_LC!$Z$2:$AU$311,15,FALSE)</f>
        <v>61.57484696716751</v>
      </c>
      <c r="T69">
        <f>VLOOKUP($E69,summary_LC!$Z$2:$AU$311,18,FALSE)</f>
        <v>27.953997403079207</v>
      </c>
      <c r="U69">
        <f>VLOOKUP($E69,summary_LC!$Z$2:$AU$311,19,FALSE)</f>
        <v>1.4004822852902987</v>
      </c>
      <c r="V69">
        <f>VLOOKUP($E69,summary_LC!$Z$2:$AU$311,22,FALSE)</f>
        <v>0</v>
      </c>
      <c r="W69">
        <f>VLOOKUP($E69,ZonalStat!$E$1:$AB$310,12,FALSE)</f>
        <v>757.19213376899995</v>
      </c>
      <c r="X69">
        <f>VLOOKUP($E69,summary_LC!$Z$2:$AU$311,4,FALSE)</f>
        <v>6010</v>
      </c>
      <c r="Y69">
        <f>VLOOKUP($E69,summary_LC!$Z$2:$AU$311,20,FALSE)</f>
        <v>64.116119458356522</v>
      </c>
      <c r="Z69">
        <f>VLOOKUP($E69,ZonalStat!$E$1:$AB$310,13,FALSE)</f>
        <v>297.290858136</v>
      </c>
      <c r="AA69">
        <f>VLOOKUP($E69,ZonalStat!$E$1:$AB$310,14,FALSE)</f>
        <v>0.13937622411100001</v>
      </c>
      <c r="AB69">
        <f>VLOOKUP($E69,ZonalStat!$E$1:$AB$310,15,FALSE)</f>
        <v>0.22612123067500001</v>
      </c>
      <c r="AC69">
        <f>VLOOKUP($E69,ZonalStat!$E$1:$AB$310,16,FALSE)</f>
        <v>0.66260497833300003</v>
      </c>
      <c r="AD69">
        <f>VLOOKUP($E69,Irigasi!$A$2:$C$311,3,FALSE)</f>
        <v>0</v>
      </c>
      <c r="AE69">
        <f>VLOOKUP($E69,ZonalStat!$E$1:$AB$310,17,FALSE)</f>
        <v>0.67717796920100004</v>
      </c>
      <c r="AF69">
        <f>VLOOKUP($E69,ZonalStat!$E$1:$AB$310,18,FALSE)</f>
        <v>-0.64277962238800002</v>
      </c>
      <c r="AG69">
        <f>VLOOKUP($E69,ZonalStat!$E$1:$AB$310,19,FALSE)</f>
        <v>0.20276713638999999</v>
      </c>
      <c r="AH69">
        <f>VLOOKUP($E69,ZonalStat!$E$1:$AB$310,20,FALSE)</f>
        <v>0.78334552861899998</v>
      </c>
      <c r="AI69">
        <f>VLOOKUP($E69,ZonalStat!$E$1:$AB$310,21,FALSE)</f>
        <v>1.38975322217</v>
      </c>
      <c r="AJ69">
        <f>VLOOKUP($E69,ZonalStat!$E$1:$AB$310,22,FALSE)</f>
        <v>25.941910871299999</v>
      </c>
      <c r="AK69">
        <f>VLOOKUP($E69,ZonalStat!$E$1:$AB$310,23,FALSE)</f>
        <v>-15.6022077991</v>
      </c>
      <c r="AL69">
        <f>VLOOKUP($E69,ZonalStat!$E$1:$AB$310,24,FALSE)</f>
        <v>1335.0608152299999</v>
      </c>
      <c r="AM69">
        <f>VLOOKUP($E69,Podes!$A$1:$AL$310,5,FALSE)</f>
        <v>5452</v>
      </c>
      <c r="AN69">
        <f>VLOOKUP($E69,Podes!$A$1:$AL$310,28,FALSE)</f>
        <v>1.832605042</v>
      </c>
      <c r="AO69">
        <f>VLOOKUP($E69,Podes!$A$1:$AL$310,29,FALSE)</f>
        <v>908.66666669999995</v>
      </c>
      <c r="AP69">
        <f>VLOOKUP($E69,Podes!$A$1:$AL$310,30,FALSE)</f>
        <v>0</v>
      </c>
      <c r="AQ69">
        <f>VLOOKUP($E69,Podes!$A$1:$AL$310,31,FALSE)</f>
        <v>0</v>
      </c>
      <c r="AR69">
        <f>VLOOKUP($E69,Podes!$A$1:$AL$310,32,FALSE)</f>
        <v>2726</v>
      </c>
      <c r="AS69">
        <f>VLOOKUP($E69,Podes!$A$1:$AL$310,33,FALSE)</f>
        <v>1090.4000000000001</v>
      </c>
      <c r="AT69">
        <f>VLOOKUP($E69,Podes!$A$1:$AL$310,34,FALSE)</f>
        <v>0</v>
      </c>
      <c r="AU69">
        <f>VLOOKUP($E69,Podes!$A$1:$AL$310,13,FALSE)</f>
        <v>0</v>
      </c>
      <c r="AV69">
        <f>VLOOKUP($E69,Podes!$A$1:$AL$310,14,FALSE)</f>
        <v>0</v>
      </c>
      <c r="AW69">
        <f>VLOOKUP($E69,Podes!$A$1:$AL$310,15,FALSE)</f>
        <v>2</v>
      </c>
      <c r="AX69">
        <f>VLOOKUP($E69,Podes!$A$1:$AL$310,16,FALSE)</f>
        <v>0</v>
      </c>
      <c r="AY69">
        <f>VLOOKUP($E69,Podes!$A$1:$AL$310,17,FALSE)</f>
        <v>0</v>
      </c>
      <c r="AZ69">
        <f>VLOOKUP($E69,Podes!$A$1:$AL$310,18,FALSE)</f>
        <v>0</v>
      </c>
      <c r="BA69">
        <f>VLOOKUP($E69,Podes!$A$1:$AL$310,19,FALSE)</f>
        <v>0</v>
      </c>
      <c r="BB69">
        <f>VLOOKUP($E69,Podes!$A$1:$AL$310,20,FALSE)</f>
        <v>0</v>
      </c>
      <c r="BC69">
        <f>VLOOKUP($E69,Podes!$A$1:$AL$310,21,FALSE)</f>
        <v>0</v>
      </c>
      <c r="BD69">
        <f>VLOOKUP($E69,Podes!$A$1:$AL$310,22,FALSE)</f>
        <v>0</v>
      </c>
      <c r="BE69">
        <f>VLOOKUP($E69,Podes!$A$1:$AL$310,23,FALSE)</f>
        <v>16</v>
      </c>
      <c r="BF69">
        <f>VLOOKUP($E69,Podes!$A$1:$AL$310,38,FALSE)</f>
        <v>200</v>
      </c>
      <c r="BG69">
        <f>VLOOKUP($E69,Podes!$A$1:$AL$310,35,FALSE)</f>
        <v>363.46666670000002</v>
      </c>
      <c r="BH69">
        <f>VLOOKUP($E69,Podes!$A$1:$AL$310,36,FALSE)</f>
        <v>0</v>
      </c>
      <c r="BI69">
        <f>VLOOKUP($E69,Podes!$A$1:$AL$310,26,FALSE)</f>
        <v>139</v>
      </c>
      <c r="BJ69">
        <f>VLOOKUP($E69,Podes!$A$1:$AL$310,37,FALSE)</f>
        <v>39.223021580000001</v>
      </c>
      <c r="BK69">
        <f>VLOOKUP(E69,'status kesejahteraan'!$D:$P,12,FALSE)</f>
        <v>0.12975</v>
      </c>
      <c r="BL69">
        <f>VLOOKUP(E69,'status kesejahteraan'!$D:$P,13,FALSE)</f>
        <v>0.10353608426413566</v>
      </c>
      <c r="BM69">
        <f>VLOOKUP(D69,IDM_2021!$D$1:$F$297,2,FALSE)</f>
        <v>0.5806</v>
      </c>
      <c r="BN69">
        <f>VLOOKUP(E69,Irigasi!$O$2:$Q$311,3,FALSE)</f>
        <v>0</v>
      </c>
      <c r="BO69">
        <f>VLOOKUP($E69,ZonalStat!$E$1:$AC$310,25,FALSE)</f>
        <v>16403.1617778</v>
      </c>
      <c r="BP69" s="1">
        <f>VLOOKUP($E69,ZonalStat!$E$1:$AD$310,26,FALSE)</f>
        <v>3.82326875515</v>
      </c>
    </row>
    <row r="70" spans="1:68" x14ac:dyDescent="0.25">
      <c r="A70">
        <v>69</v>
      </c>
      <c r="B70" t="s">
        <v>337</v>
      </c>
      <c r="C70" t="s">
        <v>365</v>
      </c>
      <c r="D70" t="s">
        <v>71</v>
      </c>
      <c r="E70">
        <v>5304070</v>
      </c>
      <c r="F70">
        <f>VLOOKUP(E70,summary_LC!$AW$1:$AY$311,3,FALSE)</f>
        <v>8442</v>
      </c>
      <c r="G70">
        <f>VLOOKUP($E70,ZonalStat!$E$1:$AB$310,2,FALSE)</f>
        <v>14812.654259000001</v>
      </c>
      <c r="H70">
        <f>VLOOKUP($E70,ZonalStat!$E$1:$AB$310,3,FALSE)</f>
        <v>477.10355255899998</v>
      </c>
      <c r="I70">
        <f>VLOOKUP($E70,ZonalStat!$E$1:$AB$310,4,FALSE)</f>
        <v>43558.786000699998</v>
      </c>
      <c r="J70">
        <f>VLOOKUP($E70,ZonalStat!$E$1:$AB$310,5,FALSE)</f>
        <v>11120.444600299999</v>
      </c>
      <c r="K70">
        <f>VLOOKUP($E70,ZonalStat!$E$1:$AB$310,6,FALSE)</f>
        <v>338.71869992400002</v>
      </c>
      <c r="L70">
        <f>VLOOKUP($E70,ZonalStat!$E$1:$AB$310,7,FALSE)</f>
        <v>1410.8819207500001</v>
      </c>
      <c r="M70">
        <f>VLOOKUP($E70,ZonalStat!$E$1:$AB$310,8,FALSE)</f>
        <v>31212.179713599999</v>
      </c>
      <c r="N70">
        <f>VLOOKUP($E70,ZonalStat!$E$1:$AB$310,9,FALSE)</f>
        <v>10259.985595599999</v>
      </c>
      <c r="O70">
        <f>VLOOKUP($E70,ZonalStat!$E$1:$AB$310,10,FALSE)</f>
        <v>150347.00095700001</v>
      </c>
      <c r="P70">
        <f>VLOOKUP($E70,ZonalStat!$E$1:$AB$310,11,FALSE)</f>
        <v>3969.9521006999998</v>
      </c>
      <c r="Q70">
        <f>VLOOKUP($E70,summary_LC!$Z$2:$AU$311,16,FALSE)</f>
        <v>25.013912075681695</v>
      </c>
      <c r="R70">
        <f>VLOOKUP($E70,summary_LC!$Z$2:$AU$311,17,FALSE)</f>
        <v>0</v>
      </c>
      <c r="S70">
        <f>VLOOKUP($E70,summary_LC!$Z$2:$AU$311,15,FALSE)</f>
        <v>42.728621777035805</v>
      </c>
      <c r="T70">
        <f>VLOOKUP($E70,summary_LC!$Z$2:$AU$311,18,FALSE)</f>
        <v>6.1491374513077357</v>
      </c>
      <c r="U70">
        <f>VLOOKUP($E70,summary_LC!$Z$2:$AU$311,19,FALSE)</f>
        <v>0.21331849378593953</v>
      </c>
      <c r="V70">
        <f>VLOOKUP($E70,summary_LC!$Z$2:$AU$311,22,FALSE)</f>
        <v>0</v>
      </c>
      <c r="W70">
        <f>VLOOKUP($E70,ZonalStat!$E$1:$AB$310,12,FALSE)</f>
        <v>610.71838975900005</v>
      </c>
      <c r="X70">
        <f>VLOOKUP($E70,summary_LC!$Z$2:$AU$311,4,FALSE)</f>
        <v>3803</v>
      </c>
      <c r="Y70">
        <f>VLOOKUP($E70,summary_LC!$Z$2:$AU$311,20,FALSE)</f>
        <v>25.013912075681695</v>
      </c>
      <c r="Z70">
        <f>VLOOKUP($E70,ZonalStat!$E$1:$AB$310,13,FALSE)</f>
        <v>737.39755747499999</v>
      </c>
      <c r="AA70">
        <f>VLOOKUP($E70,ZonalStat!$E$1:$AB$310,14,FALSE)</f>
        <v>1.52925013952E-4</v>
      </c>
      <c r="AB70">
        <f>VLOOKUP($E70,ZonalStat!$E$1:$AB$310,15,FALSE)</f>
        <v>0.54465766406100002</v>
      </c>
      <c r="AC70">
        <f>VLOOKUP($E70,ZonalStat!$E$1:$AB$310,16,FALSE)</f>
        <v>0.73820387534099996</v>
      </c>
      <c r="AD70">
        <f>VLOOKUP($E70,Irigasi!$A$2:$C$311,3,FALSE)</f>
        <v>0</v>
      </c>
      <c r="AE70">
        <f>VLOOKUP($E70,ZonalStat!$E$1:$AB$310,17,FALSE)</f>
        <v>0.68070787554300005</v>
      </c>
      <c r="AF70">
        <f>VLOOKUP($E70,ZonalStat!$E$1:$AB$310,18,FALSE)</f>
        <v>-0.65113107746800003</v>
      </c>
      <c r="AG70">
        <f>VLOOKUP($E70,ZonalStat!$E$1:$AB$310,19,FALSE)</f>
        <v>0.213648142722</v>
      </c>
      <c r="AH70">
        <f>VLOOKUP($E70,ZonalStat!$E$1:$AB$310,20,FALSE)</f>
        <v>0.71506074291900001</v>
      </c>
      <c r="AI70">
        <f>VLOOKUP($E70,ZonalStat!$E$1:$AB$310,21,FALSE)</f>
        <v>1.41620331854</v>
      </c>
      <c r="AJ70">
        <f>VLOOKUP($E70,ZonalStat!$E$1:$AB$310,22,FALSE)</f>
        <v>23.334674919000001</v>
      </c>
      <c r="AK70">
        <f>VLOOKUP($E70,ZonalStat!$E$1:$AB$310,23,FALSE)</f>
        <v>-37.028341525099997</v>
      </c>
      <c r="AL70">
        <f>VLOOKUP($E70,ZonalStat!$E$1:$AB$310,24,FALSE)</f>
        <v>1484.3096872599999</v>
      </c>
      <c r="AM70">
        <f>VLOOKUP($E70,Podes!$A$1:$AL$310,5,FALSE)</f>
        <v>4318</v>
      </c>
      <c r="AN70">
        <f>VLOOKUP($E70,Podes!$A$1:$AL$310,28,FALSE)</f>
        <v>1.5992592590000001</v>
      </c>
      <c r="AO70">
        <f>VLOOKUP($E70,Podes!$A$1:$AL$310,29,FALSE)</f>
        <v>1439.333333</v>
      </c>
      <c r="AP70">
        <f>VLOOKUP($E70,Podes!$A$1:$AL$310,30,FALSE)</f>
        <v>0</v>
      </c>
      <c r="AQ70">
        <f>VLOOKUP($E70,Podes!$A$1:$AL$310,31,FALSE)</f>
        <v>0</v>
      </c>
      <c r="AR70">
        <f>VLOOKUP($E70,Podes!$A$1:$AL$310,32,FALSE)</f>
        <v>4318</v>
      </c>
      <c r="AS70">
        <f>VLOOKUP($E70,Podes!$A$1:$AL$310,33,FALSE)</f>
        <v>4318</v>
      </c>
      <c r="AT70">
        <f>VLOOKUP($E70,Podes!$A$1:$AL$310,34,FALSE)</f>
        <v>0</v>
      </c>
      <c r="AU70">
        <f>VLOOKUP($E70,Podes!$A$1:$AL$310,13,FALSE)</f>
        <v>3</v>
      </c>
      <c r="AV70">
        <f>VLOOKUP($E70,Podes!$A$1:$AL$310,14,FALSE)</f>
        <v>0</v>
      </c>
      <c r="AW70">
        <f>VLOOKUP($E70,Podes!$A$1:$AL$310,15,FALSE)</f>
        <v>0</v>
      </c>
      <c r="AX70">
        <f>VLOOKUP($E70,Podes!$A$1:$AL$310,16,FALSE)</f>
        <v>0</v>
      </c>
      <c r="AY70">
        <f>VLOOKUP($E70,Podes!$A$1:$AL$310,17,FALSE)</f>
        <v>0</v>
      </c>
      <c r="AZ70">
        <f>VLOOKUP($E70,Podes!$A$1:$AL$310,18,FALSE)</f>
        <v>0</v>
      </c>
      <c r="BA70">
        <f>VLOOKUP($E70,Podes!$A$1:$AL$310,19,FALSE)</f>
        <v>1</v>
      </c>
      <c r="BB70">
        <f>VLOOKUP($E70,Podes!$A$1:$AL$310,20,FALSE)</f>
        <v>0</v>
      </c>
      <c r="BC70">
        <f>VLOOKUP($E70,Podes!$A$1:$AL$310,21,FALSE)</f>
        <v>0</v>
      </c>
      <c r="BD70">
        <f>VLOOKUP($E70,Podes!$A$1:$AL$310,22,FALSE)</f>
        <v>0</v>
      </c>
      <c r="BE70">
        <f>VLOOKUP($E70,Podes!$A$1:$AL$310,23,FALSE)</f>
        <v>22</v>
      </c>
      <c r="BF70">
        <f>VLOOKUP($E70,Podes!$A$1:$AL$310,38,FALSE)</f>
        <v>200</v>
      </c>
      <c r="BG70">
        <f>VLOOKUP($E70,Podes!$A$1:$AL$310,35,FALSE)</f>
        <v>113.63157889999999</v>
      </c>
      <c r="BH70">
        <f>VLOOKUP($E70,Podes!$A$1:$AL$310,36,FALSE)</f>
        <v>4318</v>
      </c>
      <c r="BI70">
        <f>VLOOKUP($E70,Podes!$A$1:$AL$310,26,FALSE)</f>
        <v>47</v>
      </c>
      <c r="BJ70">
        <f>VLOOKUP($E70,Podes!$A$1:$AL$310,37,FALSE)</f>
        <v>91.872340429999994</v>
      </c>
      <c r="BK70">
        <f>VLOOKUP(E70,'status kesejahteraan'!$D:$P,12,FALSE)</f>
        <v>0.20532915360501566</v>
      </c>
      <c r="BL70">
        <f>VLOOKUP(E70,'status kesejahteraan'!$D:$P,13,FALSE)</f>
        <v>0.16247563352826511</v>
      </c>
      <c r="BM70">
        <f>VLOOKUP(D70,IDM_2021!$D$1:$F$297,2,FALSE)</f>
        <v>0.54190000000000005</v>
      </c>
      <c r="BN70">
        <f>VLOOKUP(E70,Irigasi!$O$2:$Q$311,3,FALSE)</f>
        <v>0</v>
      </c>
      <c r="BO70">
        <f>VLOOKUP($E70,ZonalStat!$E$1:$AC$310,25,FALSE)</f>
        <v>28201.164797500001</v>
      </c>
      <c r="BP70" s="1">
        <f>VLOOKUP($E70,ZonalStat!$E$1:$AD$310,26,FALSE)</f>
        <v>4</v>
      </c>
    </row>
    <row r="71" spans="1:68" x14ac:dyDescent="0.25">
      <c r="A71">
        <v>70</v>
      </c>
      <c r="B71" t="s">
        <v>337</v>
      </c>
      <c r="C71" t="s">
        <v>365</v>
      </c>
      <c r="D71" t="s">
        <v>72</v>
      </c>
      <c r="E71">
        <v>5304071</v>
      </c>
      <c r="F71">
        <f>VLOOKUP(E71,summary_LC!$AW$1:$AY$311,3,FALSE)</f>
        <v>10851</v>
      </c>
      <c r="G71">
        <f>VLOOKUP($E71,ZonalStat!$E$1:$AB$310,2,FALSE)</f>
        <v>22777.625309800002</v>
      </c>
      <c r="H71">
        <f>VLOOKUP($E71,ZonalStat!$E$1:$AB$310,3,FALSE)</f>
        <v>484.76834847700002</v>
      </c>
      <c r="I71">
        <f>VLOOKUP($E71,ZonalStat!$E$1:$AB$310,4,FALSE)</f>
        <v>50209.301224800001</v>
      </c>
      <c r="J71">
        <f>VLOOKUP($E71,ZonalStat!$E$1:$AB$310,5,FALSE)</f>
        <v>19468.740751099998</v>
      </c>
      <c r="K71">
        <f>VLOOKUP($E71,ZonalStat!$E$1:$AB$310,6,FALSE)</f>
        <v>638.97516741699997</v>
      </c>
      <c r="L71">
        <f>VLOOKUP($E71,ZonalStat!$E$1:$AB$310,7,FALSE)</f>
        <v>2067.9193265499998</v>
      </c>
      <c r="M71">
        <f>VLOOKUP($E71,ZonalStat!$E$1:$AB$310,8,FALSE)</f>
        <v>40666.362407599998</v>
      </c>
      <c r="N71">
        <f>VLOOKUP($E71,ZonalStat!$E$1:$AB$310,9,FALSE)</f>
        <v>9284.7326104900003</v>
      </c>
      <c r="O71">
        <f>VLOOKUP($E71,ZonalStat!$E$1:$AB$310,10,FALSE)</f>
        <v>147531.15385199999</v>
      </c>
      <c r="P71">
        <f>VLOOKUP($E71,ZonalStat!$E$1:$AB$310,11,FALSE)</f>
        <v>3261.9652246000001</v>
      </c>
      <c r="Q71">
        <f>VLOOKUP($E71,summary_LC!$Z$2:$AU$311,16,FALSE)</f>
        <v>44.518642181413462</v>
      </c>
      <c r="R71">
        <f>VLOOKUP($E71,summary_LC!$Z$2:$AU$311,17,FALSE)</f>
        <v>0</v>
      </c>
      <c r="S71">
        <f>VLOOKUP($E71,summary_LC!$Z$2:$AU$311,15,FALSE)</f>
        <v>20.654795028751625</v>
      </c>
      <c r="T71">
        <f>VLOOKUP($E71,summary_LC!$Z$2:$AU$311,18,FALSE)</f>
        <v>11.593396401409757</v>
      </c>
      <c r="U71">
        <f>VLOOKUP($E71,summary_LC!$Z$2:$AU$311,19,FALSE)</f>
        <v>0.80690038953811904</v>
      </c>
      <c r="V71">
        <f>VLOOKUP($E71,summary_LC!$Z$2:$AU$311,22,FALSE)</f>
        <v>11.897520965809603</v>
      </c>
      <c r="W71">
        <f>VLOOKUP($E71,ZonalStat!$E$1:$AB$310,12,FALSE)</f>
        <v>36.996543666999997</v>
      </c>
      <c r="X71">
        <f>VLOOKUP($E71,summary_LC!$Z$2:$AU$311,4,FALSE)</f>
        <v>8548</v>
      </c>
      <c r="Y71">
        <f>VLOOKUP($E71,summary_LC!$Z$2:$AU$311,20,FALSE)</f>
        <v>44.518642181413462</v>
      </c>
      <c r="Z71">
        <f>VLOOKUP($E71,ZonalStat!$E$1:$AB$310,13,FALSE)</f>
        <v>54.867829341300002</v>
      </c>
      <c r="AA71">
        <f>VLOOKUP($E71,ZonalStat!$E$1:$AB$310,14,FALSE)</f>
        <v>8.6610404217499996E-3</v>
      </c>
      <c r="AB71">
        <f>VLOOKUP($E71,ZonalStat!$E$1:$AB$310,15,FALSE)</f>
        <v>0.76324762694699999</v>
      </c>
      <c r="AC71">
        <f>VLOOKUP($E71,ZonalStat!$E$1:$AB$310,16,FALSE)</f>
        <v>0.68291049523299996</v>
      </c>
      <c r="AD71">
        <f>VLOOKUP($E71,Irigasi!$A$2:$C$311,3,FALSE)</f>
        <v>0</v>
      </c>
      <c r="AE71">
        <f>VLOOKUP($E71,ZonalStat!$E$1:$AB$310,17,FALSE)</f>
        <v>0.71040380221499999</v>
      </c>
      <c r="AF71">
        <f>VLOOKUP($E71,ZonalStat!$E$1:$AB$310,18,FALSE)</f>
        <v>-0.66564352851399999</v>
      </c>
      <c r="AG71">
        <f>VLOOKUP($E71,ZonalStat!$E$1:$AB$310,19,FALSE)</f>
        <v>0.239973668557</v>
      </c>
      <c r="AH71">
        <f>VLOOKUP($E71,ZonalStat!$E$1:$AB$310,20,FALSE)</f>
        <v>0.73142667684999996</v>
      </c>
      <c r="AI71">
        <f>VLOOKUP($E71,ZonalStat!$E$1:$AB$310,21,FALSE)</f>
        <v>1.3925488297699999</v>
      </c>
      <c r="AJ71">
        <f>VLOOKUP($E71,ZonalStat!$E$1:$AB$310,22,FALSE)</f>
        <v>23.904613261400002</v>
      </c>
      <c r="AK71">
        <f>VLOOKUP($E71,ZonalStat!$E$1:$AB$310,23,FALSE)</f>
        <v>-27.803442778800001</v>
      </c>
      <c r="AL71">
        <f>VLOOKUP($E71,ZonalStat!$E$1:$AB$310,24,FALSE)</f>
        <v>1426.6034660600001</v>
      </c>
      <c r="AM71">
        <f>VLOOKUP($E71,Podes!$A$1:$AL$310,5,FALSE)</f>
        <v>5567</v>
      </c>
      <c r="AN71">
        <f>VLOOKUP($E71,Podes!$A$1:$AL$310,28,FALSE)</f>
        <v>1.9356745479999999</v>
      </c>
      <c r="AO71">
        <f>VLOOKUP($E71,Podes!$A$1:$AL$310,29,FALSE)</f>
        <v>1855.666667</v>
      </c>
      <c r="AP71">
        <f>VLOOKUP($E71,Podes!$A$1:$AL$310,30,FALSE)</f>
        <v>0</v>
      </c>
      <c r="AQ71">
        <f>VLOOKUP($E71,Podes!$A$1:$AL$310,31,FALSE)</f>
        <v>0</v>
      </c>
      <c r="AR71">
        <f>VLOOKUP($E71,Podes!$A$1:$AL$310,32,FALSE)</f>
        <v>927.83333330000005</v>
      </c>
      <c r="AS71">
        <f>VLOOKUP($E71,Podes!$A$1:$AL$310,33,FALSE)</f>
        <v>927.83333330000005</v>
      </c>
      <c r="AT71">
        <f>VLOOKUP($E71,Podes!$A$1:$AL$310,34,FALSE)</f>
        <v>0</v>
      </c>
      <c r="AU71">
        <f>VLOOKUP($E71,Podes!$A$1:$AL$310,13,FALSE)</f>
        <v>0</v>
      </c>
      <c r="AV71">
        <f>VLOOKUP($E71,Podes!$A$1:$AL$310,14,FALSE)</f>
        <v>0</v>
      </c>
      <c r="AW71">
        <f>VLOOKUP($E71,Podes!$A$1:$AL$310,15,FALSE)</f>
        <v>0</v>
      </c>
      <c r="AX71">
        <f>VLOOKUP($E71,Podes!$A$1:$AL$310,16,FALSE)</f>
        <v>0</v>
      </c>
      <c r="AY71">
        <f>VLOOKUP($E71,Podes!$A$1:$AL$310,17,FALSE)</f>
        <v>0</v>
      </c>
      <c r="AZ71">
        <f>VLOOKUP($E71,Podes!$A$1:$AL$310,18,FALSE)</f>
        <v>0</v>
      </c>
      <c r="BA71">
        <f>VLOOKUP($E71,Podes!$A$1:$AL$310,19,FALSE)</f>
        <v>0</v>
      </c>
      <c r="BB71">
        <f>VLOOKUP($E71,Podes!$A$1:$AL$310,20,FALSE)</f>
        <v>0</v>
      </c>
      <c r="BC71">
        <f>VLOOKUP($E71,Podes!$A$1:$AL$310,21,FALSE)</f>
        <v>0</v>
      </c>
      <c r="BD71">
        <f>VLOOKUP($E71,Podes!$A$1:$AL$310,22,FALSE)</f>
        <v>0</v>
      </c>
      <c r="BE71">
        <f>VLOOKUP($E71,Podes!$A$1:$AL$310,23,FALSE)</f>
        <v>24</v>
      </c>
      <c r="BF71">
        <f>VLOOKUP($E71,Podes!$A$1:$AL$310,38,FALSE)</f>
        <v>200</v>
      </c>
      <c r="BG71">
        <f>VLOOKUP($E71,Podes!$A$1:$AL$310,35,FALSE)</f>
        <v>795.2857143</v>
      </c>
      <c r="BH71">
        <f>VLOOKUP($E71,Podes!$A$1:$AL$310,36,FALSE)</f>
        <v>0</v>
      </c>
      <c r="BI71">
        <f>VLOOKUP($E71,Podes!$A$1:$AL$310,26,FALSE)</f>
        <v>51</v>
      </c>
      <c r="BJ71">
        <f>VLOOKUP($E71,Podes!$A$1:$AL$310,37,FALSE)</f>
        <v>109.1568627</v>
      </c>
      <c r="BK71">
        <f>VLOOKUP(E71,'status kesejahteraan'!$D:$P,12,FALSE)</f>
        <v>0.14851247600767753</v>
      </c>
      <c r="BL71">
        <f>VLOOKUP(E71,'status kesejahteraan'!$D:$P,13,FALSE)</f>
        <v>0.10468019719572316</v>
      </c>
      <c r="BM71">
        <f>VLOOKUP(D71,IDM_2021!$D$1:$F$297,2,FALSE)</f>
        <v>0.57650000000000001</v>
      </c>
      <c r="BN71">
        <f>VLOOKUP(E71,Irigasi!$O$2:$Q$311,3,FALSE)</f>
        <v>0</v>
      </c>
      <c r="BO71">
        <f>VLOOKUP($E71,ZonalStat!$E$1:$AC$310,25,FALSE)</f>
        <v>31652.908402199999</v>
      </c>
      <c r="BP71" s="1">
        <f>VLOOKUP($E71,ZonalStat!$E$1:$AD$310,26,FALSE)</f>
        <v>3.9625793206400002</v>
      </c>
    </row>
    <row r="72" spans="1:68" x14ac:dyDescent="0.25">
      <c r="A72">
        <v>71</v>
      </c>
      <c r="B72" t="s">
        <v>337</v>
      </c>
      <c r="C72" t="s">
        <v>365</v>
      </c>
      <c r="D72" t="s">
        <v>73</v>
      </c>
      <c r="E72">
        <v>5304072</v>
      </c>
      <c r="F72">
        <f>VLOOKUP(E72,summary_LC!$AW$1:$AY$311,3,FALSE)</f>
        <v>15358</v>
      </c>
      <c r="G72">
        <f>VLOOKUP($E72,ZonalStat!$E$1:$AB$310,2,FALSE)</f>
        <v>17174.753623100001</v>
      </c>
      <c r="H72">
        <f>VLOOKUP($E72,ZonalStat!$E$1:$AB$310,3,FALSE)</f>
        <v>827.20936591400005</v>
      </c>
      <c r="I72">
        <f>VLOOKUP($E72,ZonalStat!$E$1:$AB$310,4,FALSE)</f>
        <v>40687.537479600003</v>
      </c>
      <c r="J72">
        <f>VLOOKUP($E72,ZonalStat!$E$1:$AB$310,5,FALSE)</f>
        <v>6230.3384545700001</v>
      </c>
      <c r="K72">
        <f>VLOOKUP($E72,ZonalStat!$E$1:$AB$310,6,FALSE)</f>
        <v>274.30248878100002</v>
      </c>
      <c r="L72">
        <f>VLOOKUP($E72,ZonalStat!$E$1:$AB$310,7,FALSE)</f>
        <v>1352.0816574600001</v>
      </c>
      <c r="M72">
        <f>VLOOKUP($E72,ZonalStat!$E$1:$AB$310,8,FALSE)</f>
        <v>19470.076379400001</v>
      </c>
      <c r="N72">
        <f>VLOOKUP($E72,ZonalStat!$E$1:$AB$310,9,FALSE)</f>
        <v>12058.561905</v>
      </c>
      <c r="O72">
        <f>VLOOKUP($E72,ZonalStat!$E$1:$AB$310,10,FALSE)</f>
        <v>154259.76959899999</v>
      </c>
      <c r="P72">
        <f>VLOOKUP($E72,ZonalStat!$E$1:$AB$310,11,FALSE)</f>
        <v>1521.88815428</v>
      </c>
      <c r="Q72">
        <f>VLOOKUP($E72,summary_LC!$Z$2:$AU$311,16,FALSE)</f>
        <v>31.06102763865702</v>
      </c>
      <c r="R72">
        <f>VLOOKUP($E72,summary_LC!$Z$2:$AU$311,17,FALSE)</f>
        <v>0</v>
      </c>
      <c r="S72">
        <f>VLOOKUP($E72,summary_LC!$Z$2:$AU$311,15,FALSE)</f>
        <v>63.364867371545166</v>
      </c>
      <c r="T72">
        <f>VLOOKUP($E72,summary_LC!$Z$2:$AU$311,18,FALSE)</f>
        <v>11.955110369133742</v>
      </c>
      <c r="U72">
        <f>VLOOKUP($E72,summary_LC!$Z$2:$AU$311,19,FALSE)</f>
        <v>6.1120385828232235</v>
      </c>
      <c r="V72">
        <f>VLOOKUP($E72,summary_LC!$Z$2:$AU$311,22,FALSE)</f>
        <v>17.56088032295872</v>
      </c>
      <c r="W72">
        <f>VLOOKUP($E72,ZonalStat!$E$1:$AB$310,12,FALSE)</f>
        <v>216.79308073799999</v>
      </c>
      <c r="X72">
        <f>VLOOKUP($E72,summary_LC!$Z$2:$AU$311,4,FALSE)</f>
        <v>7001</v>
      </c>
      <c r="Y72">
        <f>VLOOKUP($E72,summary_LC!$Z$2:$AU$311,20,FALSE)</f>
        <v>31.06102763865702</v>
      </c>
      <c r="Z72">
        <f>VLOOKUP($E72,ZonalStat!$E$1:$AB$310,13,FALSE)</f>
        <v>201.72945032000001</v>
      </c>
      <c r="AA72">
        <f>VLOOKUP($E72,ZonalStat!$E$1:$AB$310,14,FALSE)</f>
        <v>4.9348698020399998E-2</v>
      </c>
      <c r="AB72">
        <f>VLOOKUP($E72,ZonalStat!$E$1:$AB$310,15,FALSE)</f>
        <v>0.12779984373</v>
      </c>
      <c r="AC72">
        <f>VLOOKUP($E72,ZonalStat!$E$1:$AB$310,16,FALSE)</f>
        <v>0.77213781825200001</v>
      </c>
      <c r="AD72">
        <f>VLOOKUP($E72,Irigasi!$A$2:$C$311,3,FALSE)</f>
        <v>0</v>
      </c>
      <c r="AE72">
        <f>VLOOKUP($E72,ZonalStat!$E$1:$AB$310,17,FALSE)</f>
        <v>0.69412928587199996</v>
      </c>
      <c r="AF72">
        <f>VLOOKUP($E72,ZonalStat!$E$1:$AB$310,18,FALSE)</f>
        <v>-0.656455096239</v>
      </c>
      <c r="AG72">
        <f>VLOOKUP($E72,ZonalStat!$E$1:$AB$310,19,FALSE)</f>
        <v>0.22233412290999999</v>
      </c>
      <c r="AH72">
        <f>VLOOKUP($E72,ZonalStat!$E$1:$AB$310,20,FALSE)</f>
        <v>0.76093275346099998</v>
      </c>
      <c r="AI72">
        <f>VLOOKUP($E72,ZonalStat!$E$1:$AB$310,21,FALSE)</f>
        <v>1.42018158341</v>
      </c>
      <c r="AJ72">
        <f>VLOOKUP($E72,ZonalStat!$E$1:$AB$310,22,FALSE)</f>
        <v>24.217600590299998</v>
      </c>
      <c r="AK72">
        <f>VLOOKUP($E72,ZonalStat!$E$1:$AB$310,23,FALSE)</f>
        <v>-33.9497430212</v>
      </c>
      <c r="AL72">
        <f>VLOOKUP($E72,ZonalStat!$E$1:$AB$310,24,FALSE)</f>
        <v>1382.37737496</v>
      </c>
      <c r="AM72">
        <f>VLOOKUP($E72,Podes!$A$1:$AL$310,5,FALSE)</f>
        <v>3184</v>
      </c>
      <c r="AN72">
        <f>VLOOKUP($E72,Podes!$A$1:$AL$310,28,FALSE)</f>
        <v>2.6335814719999999</v>
      </c>
      <c r="AO72">
        <f>VLOOKUP($E72,Podes!$A$1:$AL$310,29,FALSE)</f>
        <v>3184</v>
      </c>
      <c r="AP72">
        <f>VLOOKUP($E72,Podes!$A$1:$AL$310,30,FALSE)</f>
        <v>0</v>
      </c>
      <c r="AQ72">
        <f>VLOOKUP($E72,Podes!$A$1:$AL$310,31,FALSE)</f>
        <v>0</v>
      </c>
      <c r="AR72">
        <f>VLOOKUP($E72,Podes!$A$1:$AL$310,32,FALSE)</f>
        <v>1592</v>
      </c>
      <c r="AS72">
        <f>VLOOKUP($E72,Podes!$A$1:$AL$310,33,FALSE)</f>
        <v>1061.333333</v>
      </c>
      <c r="AT72">
        <f>VLOOKUP($E72,Podes!$A$1:$AL$310,34,FALSE)</f>
        <v>0</v>
      </c>
      <c r="AU72">
        <f>VLOOKUP($E72,Podes!$A$1:$AL$310,13,FALSE)</f>
        <v>0</v>
      </c>
      <c r="AV72">
        <f>VLOOKUP($E72,Podes!$A$1:$AL$310,14,FALSE)</f>
        <v>0</v>
      </c>
      <c r="AW72">
        <f>VLOOKUP($E72,Podes!$A$1:$AL$310,15,FALSE)</f>
        <v>0</v>
      </c>
      <c r="AX72">
        <f>VLOOKUP($E72,Podes!$A$1:$AL$310,16,FALSE)</f>
        <v>0</v>
      </c>
      <c r="AY72">
        <f>VLOOKUP($E72,Podes!$A$1:$AL$310,17,FALSE)</f>
        <v>0</v>
      </c>
      <c r="AZ72">
        <f>VLOOKUP($E72,Podes!$A$1:$AL$310,18,FALSE)</f>
        <v>0</v>
      </c>
      <c r="BA72">
        <f>VLOOKUP($E72,Podes!$A$1:$AL$310,19,FALSE)</f>
        <v>0</v>
      </c>
      <c r="BB72">
        <f>VLOOKUP($E72,Podes!$A$1:$AL$310,20,FALSE)</f>
        <v>0</v>
      </c>
      <c r="BC72">
        <f>VLOOKUP($E72,Podes!$A$1:$AL$310,21,FALSE)</f>
        <v>0</v>
      </c>
      <c r="BD72">
        <f>VLOOKUP($E72,Podes!$A$1:$AL$310,22,FALSE)</f>
        <v>0</v>
      </c>
      <c r="BE72">
        <f>VLOOKUP($E72,Podes!$A$1:$AL$310,23,FALSE)</f>
        <v>14</v>
      </c>
      <c r="BF72">
        <f>VLOOKUP($E72,Podes!$A$1:$AL$310,38,FALSE)</f>
        <v>200</v>
      </c>
      <c r="BG72">
        <f>VLOOKUP($E72,Podes!$A$1:$AL$310,35,FALSE)</f>
        <v>227.42857140000001</v>
      </c>
      <c r="BH72">
        <f>VLOOKUP($E72,Podes!$A$1:$AL$310,36,FALSE)</f>
        <v>1061.333333</v>
      </c>
      <c r="BI72">
        <f>VLOOKUP($E72,Podes!$A$1:$AL$310,26,FALSE)</f>
        <v>5</v>
      </c>
      <c r="BJ72">
        <f>VLOOKUP($E72,Podes!$A$1:$AL$310,37,FALSE)</f>
        <v>636.79999999999995</v>
      </c>
      <c r="BK72">
        <f>VLOOKUP(E72,'status kesejahteraan'!$D:$P,12,FALSE)</f>
        <v>0.20892274211099021</v>
      </c>
      <c r="BL72">
        <f>VLOOKUP(E72,'status kesejahteraan'!$D:$P,13,FALSE)</f>
        <v>0.1508958195089582</v>
      </c>
      <c r="BM72">
        <f>VLOOKUP(D72,IDM_2021!$D$1:$F$297,2,FALSE)</f>
        <v>0.55059999999999998</v>
      </c>
      <c r="BN72">
        <f>VLOOKUP(E72,Irigasi!$O$2:$Q$311,3,FALSE)</f>
        <v>0</v>
      </c>
      <c r="BO72">
        <f>VLOOKUP($E72,ZonalStat!$E$1:$AC$310,25,FALSE)</f>
        <v>16719.979510599998</v>
      </c>
      <c r="BP72" s="1">
        <f>VLOOKUP($E72,ZonalStat!$E$1:$AD$310,26,FALSE)</f>
        <v>3.8639145722100001</v>
      </c>
    </row>
    <row r="73" spans="1:68" x14ac:dyDescent="0.25">
      <c r="A73">
        <v>72</v>
      </c>
      <c r="B73" t="s">
        <v>337</v>
      </c>
      <c r="C73" t="s">
        <v>365</v>
      </c>
      <c r="D73" t="s">
        <v>74</v>
      </c>
      <c r="E73">
        <v>5304080</v>
      </c>
      <c r="F73">
        <f>VLOOKUP(E73,summary_LC!$AW$1:$AY$311,3,FALSE)</f>
        <v>15022</v>
      </c>
      <c r="G73">
        <f>VLOOKUP($E73,ZonalStat!$E$1:$AB$310,2,FALSE)</f>
        <v>29509.092551199999</v>
      </c>
      <c r="H73">
        <f>VLOOKUP($E73,ZonalStat!$E$1:$AB$310,3,FALSE)</f>
        <v>620.92878437399997</v>
      </c>
      <c r="I73">
        <f>VLOOKUP($E73,ZonalStat!$E$1:$AB$310,4,FALSE)</f>
        <v>57084.272485499998</v>
      </c>
      <c r="J73">
        <f>VLOOKUP($E73,ZonalStat!$E$1:$AB$310,5,FALSE)</f>
        <v>6700.8779731000004</v>
      </c>
      <c r="K73">
        <f>VLOOKUP($E73,ZonalStat!$E$1:$AB$310,6,FALSE)</f>
        <v>2355.8088636000002</v>
      </c>
      <c r="L73">
        <f>VLOOKUP($E73,ZonalStat!$E$1:$AB$310,7,FALSE)</f>
        <v>1244.03233344</v>
      </c>
      <c r="M73">
        <f>VLOOKUP($E73,ZonalStat!$E$1:$AB$310,8,FALSE)</f>
        <v>19923.020299700001</v>
      </c>
      <c r="N73">
        <f>VLOOKUP($E73,ZonalStat!$E$1:$AB$310,9,FALSE)</f>
        <v>3738.0403690500002</v>
      </c>
      <c r="O73">
        <f>VLOOKUP($E73,ZonalStat!$E$1:$AB$310,10,FALSE)</f>
        <v>169608.91972199999</v>
      </c>
      <c r="P73">
        <f>VLOOKUP($E73,ZonalStat!$E$1:$AB$310,11,FALSE)</f>
        <v>2147.6628738200002</v>
      </c>
      <c r="Q73">
        <f>VLOOKUP($E73,summary_LC!$Z$2:$AU$311,16,FALSE)</f>
        <v>80.717863105175297</v>
      </c>
      <c r="R73">
        <f>VLOOKUP($E73,summary_LC!$Z$2:$AU$311,17,FALSE)</f>
        <v>0</v>
      </c>
      <c r="S73">
        <f>VLOOKUP($E73,summary_LC!$Z$2:$AU$311,15,FALSE)</f>
        <v>8.2730476720460029</v>
      </c>
      <c r="T73">
        <f>VLOOKUP($E73,summary_LC!$Z$2:$AU$311,18,FALSE)</f>
        <v>9.0335744759784831</v>
      </c>
      <c r="U73">
        <f>VLOOKUP($E73,summary_LC!$Z$2:$AU$311,19,FALSE)</f>
        <v>3.2554257095158601</v>
      </c>
      <c r="V73">
        <f>VLOOKUP($E73,summary_LC!$Z$2:$AU$311,22,FALSE)</f>
        <v>19.804287045666356</v>
      </c>
      <c r="W73">
        <f>VLOOKUP($E73,ZonalStat!$E$1:$AB$310,12,FALSE)</f>
        <v>343.626124129</v>
      </c>
      <c r="X73">
        <f>VLOOKUP($E73,summary_LC!$Z$2:$AU$311,4,FALSE)</f>
        <v>9353</v>
      </c>
      <c r="Y73">
        <f>VLOOKUP($E73,summary_LC!$Z$2:$AU$311,20,FALSE)</f>
        <v>80.717863105175297</v>
      </c>
      <c r="Z73">
        <f>VLOOKUP($E73,ZonalStat!$E$1:$AB$310,13,FALSE)</f>
        <v>509.26532399199999</v>
      </c>
      <c r="AA73">
        <f>VLOOKUP($E73,ZonalStat!$E$1:$AB$310,14,FALSE)</f>
        <v>6.6447560403700007E-2</v>
      </c>
      <c r="AB73">
        <f>VLOOKUP($E73,ZonalStat!$E$1:$AB$310,15,FALSE)</f>
        <v>0.141142990281</v>
      </c>
      <c r="AC73">
        <f>VLOOKUP($E73,ZonalStat!$E$1:$AB$310,16,FALSE)</f>
        <v>0.75890479927300003</v>
      </c>
      <c r="AD73">
        <f>VLOOKUP($E73,Irigasi!$A$2:$C$311,3,FALSE)</f>
        <v>0</v>
      </c>
      <c r="AE73">
        <f>VLOOKUP($E73,ZonalStat!$E$1:$AB$310,17,FALSE)</f>
        <v>0.68485610078699999</v>
      </c>
      <c r="AF73">
        <f>VLOOKUP($E73,ZonalStat!$E$1:$AB$310,18,FALSE)</f>
        <v>-0.64717265773900001</v>
      </c>
      <c r="AG73">
        <f>VLOOKUP($E73,ZonalStat!$E$1:$AB$310,19,FALSE)</f>
        <v>0.20970107191699999</v>
      </c>
      <c r="AH73">
        <f>VLOOKUP($E73,ZonalStat!$E$1:$AB$310,20,FALSE)</f>
        <v>0.75286829752499995</v>
      </c>
      <c r="AI73">
        <f>VLOOKUP($E73,ZonalStat!$E$1:$AB$310,21,FALSE)</f>
        <v>1.4276206386400001</v>
      </c>
      <c r="AJ73">
        <f>VLOOKUP($E73,ZonalStat!$E$1:$AB$310,22,FALSE)</f>
        <v>24.5267039328</v>
      </c>
      <c r="AK73">
        <f>VLOOKUP($E73,ZonalStat!$E$1:$AB$310,23,FALSE)</f>
        <v>-40.158675511600002</v>
      </c>
      <c r="AL73">
        <f>VLOOKUP($E73,ZonalStat!$E$1:$AB$310,24,FALSE)</f>
        <v>1408.4306372999999</v>
      </c>
      <c r="AM73">
        <f>VLOOKUP($E73,Podes!$A$1:$AL$310,5,FALSE)</f>
        <v>4506</v>
      </c>
      <c r="AN73">
        <f>VLOOKUP($E73,Podes!$A$1:$AL$310,28,FALSE)</f>
        <v>2.1959064330000002</v>
      </c>
      <c r="AO73">
        <f>VLOOKUP($E73,Podes!$A$1:$AL$310,29,FALSE)</f>
        <v>1502</v>
      </c>
      <c r="AP73">
        <f>VLOOKUP($E73,Podes!$A$1:$AL$310,30,FALSE)</f>
        <v>0</v>
      </c>
      <c r="AQ73">
        <f>VLOOKUP($E73,Podes!$A$1:$AL$310,31,FALSE)</f>
        <v>0</v>
      </c>
      <c r="AR73">
        <f>VLOOKUP($E73,Podes!$A$1:$AL$310,32,FALSE)</f>
        <v>1502</v>
      </c>
      <c r="AS73">
        <f>VLOOKUP($E73,Podes!$A$1:$AL$310,33,FALSE)</f>
        <v>901.2</v>
      </c>
      <c r="AT73">
        <f>VLOOKUP($E73,Podes!$A$1:$AL$310,34,FALSE)</f>
        <v>0</v>
      </c>
      <c r="AU73">
        <f>VLOOKUP($E73,Podes!$A$1:$AL$310,13,FALSE)</f>
        <v>0</v>
      </c>
      <c r="AV73">
        <f>VLOOKUP($E73,Podes!$A$1:$AL$310,14,FALSE)</f>
        <v>0</v>
      </c>
      <c r="AW73">
        <f>VLOOKUP($E73,Podes!$A$1:$AL$310,15,FALSE)</f>
        <v>0</v>
      </c>
      <c r="AX73">
        <f>VLOOKUP($E73,Podes!$A$1:$AL$310,16,FALSE)</f>
        <v>0</v>
      </c>
      <c r="AY73">
        <f>VLOOKUP($E73,Podes!$A$1:$AL$310,17,FALSE)</f>
        <v>0</v>
      </c>
      <c r="AZ73">
        <f>VLOOKUP($E73,Podes!$A$1:$AL$310,18,FALSE)</f>
        <v>0</v>
      </c>
      <c r="BA73">
        <f>VLOOKUP($E73,Podes!$A$1:$AL$310,19,FALSE)</f>
        <v>0</v>
      </c>
      <c r="BB73">
        <f>VLOOKUP($E73,Podes!$A$1:$AL$310,20,FALSE)</f>
        <v>0</v>
      </c>
      <c r="BC73">
        <f>VLOOKUP($E73,Podes!$A$1:$AL$310,21,FALSE)</f>
        <v>0</v>
      </c>
      <c r="BD73">
        <f>VLOOKUP($E73,Podes!$A$1:$AL$310,22,FALSE)</f>
        <v>0</v>
      </c>
      <c r="BE73">
        <f>VLOOKUP($E73,Podes!$A$1:$AL$310,23,FALSE)</f>
        <v>20</v>
      </c>
      <c r="BF73">
        <f>VLOOKUP($E73,Podes!$A$1:$AL$310,38,FALSE)</f>
        <v>200</v>
      </c>
      <c r="BG73">
        <f>VLOOKUP($E73,Podes!$A$1:$AL$310,35,FALSE)</f>
        <v>225.3</v>
      </c>
      <c r="BH73">
        <f>VLOOKUP($E73,Podes!$A$1:$AL$310,36,FALSE)</f>
        <v>901.2</v>
      </c>
      <c r="BI73">
        <f>VLOOKUP($E73,Podes!$A$1:$AL$310,26,FALSE)</f>
        <v>0</v>
      </c>
      <c r="BJ73">
        <f>VLOOKUP($E73,Podes!$A$1:$AL$310,37,FALSE)</f>
        <v>0</v>
      </c>
      <c r="BK73">
        <f>VLOOKUP(E73,'status kesejahteraan'!$D:$P,12,FALSE)</f>
        <v>0.1549601737871108</v>
      </c>
      <c r="BL73">
        <f>VLOOKUP(E73,'status kesejahteraan'!$D:$P,13,FALSE)</f>
        <v>0.11333040035195777</v>
      </c>
      <c r="BM73">
        <f>VLOOKUP(D73,IDM_2021!$D$1:$F$297,2,FALSE)</f>
        <v>0.56920000000000004</v>
      </c>
      <c r="BN73">
        <f>VLOOKUP(E73,Irigasi!$O$2:$Q$311,3,FALSE)</f>
        <v>0</v>
      </c>
      <c r="BO73">
        <f>VLOOKUP($E73,ZonalStat!$E$1:$AC$310,25,FALSE)</f>
        <v>10403.386771900001</v>
      </c>
      <c r="BP73" s="1">
        <f>VLOOKUP($E73,ZonalStat!$E$1:$AD$310,26,FALSE)</f>
        <v>3.6869924111299999</v>
      </c>
    </row>
    <row r="74" spans="1:68" x14ac:dyDescent="0.25">
      <c r="A74">
        <v>73</v>
      </c>
      <c r="B74" t="s">
        <v>337</v>
      </c>
      <c r="C74" t="s">
        <v>365</v>
      </c>
      <c r="D74" t="s">
        <v>75</v>
      </c>
      <c r="E74">
        <v>5304081</v>
      </c>
      <c r="F74">
        <f>VLOOKUP(E74,summary_LC!$AW$1:$AY$311,3,FALSE)</f>
        <v>4427</v>
      </c>
      <c r="G74">
        <f>VLOOKUP($E74,ZonalStat!$E$1:$AB$310,2,FALSE)</f>
        <v>25419.696050999999</v>
      </c>
      <c r="H74">
        <f>VLOOKUP($E74,ZonalStat!$E$1:$AB$310,3,FALSE)</f>
        <v>458.67100395300002</v>
      </c>
      <c r="I74">
        <f>VLOOKUP($E74,ZonalStat!$E$1:$AB$310,4,FALSE)</f>
        <v>53527.438761799996</v>
      </c>
      <c r="J74">
        <f>VLOOKUP($E74,ZonalStat!$E$1:$AB$310,5,FALSE)</f>
        <v>3695.4436007899999</v>
      </c>
      <c r="K74">
        <f>VLOOKUP($E74,ZonalStat!$E$1:$AB$310,6,FALSE)</f>
        <v>1922.19756239</v>
      </c>
      <c r="L74">
        <f>VLOOKUP($E74,ZonalStat!$E$1:$AB$310,7,FALSE)</f>
        <v>824.02782990799994</v>
      </c>
      <c r="M74">
        <f>VLOOKUP($E74,ZonalStat!$E$1:$AB$310,8,FALSE)</f>
        <v>27054.479668</v>
      </c>
      <c r="N74">
        <f>VLOOKUP($E74,ZonalStat!$E$1:$AB$310,9,FALSE)</f>
        <v>5712.2681240100001</v>
      </c>
      <c r="O74">
        <f>VLOOKUP($E74,ZonalStat!$E$1:$AB$310,10,FALSE)</f>
        <v>163281.31145199999</v>
      </c>
      <c r="P74">
        <f>VLOOKUP($E74,ZonalStat!$E$1:$AB$310,11,FALSE)</f>
        <v>1403.04924059</v>
      </c>
      <c r="Q74">
        <f>VLOOKUP($E74,summary_LC!$Z$2:$AU$311,16,FALSE)</f>
        <v>31.923576330921904</v>
      </c>
      <c r="R74">
        <f>VLOOKUP($E74,summary_LC!$Z$2:$AU$311,17,FALSE)</f>
        <v>0</v>
      </c>
      <c r="S74">
        <f>VLOOKUP($E74,summary_LC!$Z$2:$AU$311,15,FALSE)</f>
        <v>1.233537377109998</v>
      </c>
      <c r="T74">
        <f>VLOOKUP($E74,summary_LC!$Z$2:$AU$311,18,FALSE)</f>
        <v>5.5648302726766827</v>
      </c>
      <c r="U74">
        <f>VLOOKUP($E74,summary_LC!$Z$2:$AU$311,19,FALSE)</f>
        <v>0.64923019847894636</v>
      </c>
      <c r="V74">
        <f>VLOOKUP($E74,summary_LC!$Z$2:$AU$311,22,FALSE)</f>
        <v>0.112943302462164</v>
      </c>
      <c r="W74">
        <f>VLOOKUP($E74,ZonalStat!$E$1:$AB$310,12,FALSE)</f>
        <v>45.048360414000001</v>
      </c>
      <c r="X74">
        <f>VLOOKUP($E74,summary_LC!$Z$2:$AU$311,4,FALSE)</f>
        <v>3738</v>
      </c>
      <c r="Y74">
        <f>VLOOKUP($E74,summary_LC!$Z$2:$AU$311,20,FALSE)</f>
        <v>31.923576330921904</v>
      </c>
      <c r="Z74">
        <f>VLOOKUP($E74,ZonalStat!$E$1:$AB$310,13,FALSE)</f>
        <v>47.354977636800001</v>
      </c>
      <c r="AA74">
        <f>VLOOKUP($E74,ZonalStat!$E$1:$AB$310,14,FALSE)</f>
        <v>0</v>
      </c>
      <c r="AB74">
        <f>VLOOKUP($E74,ZonalStat!$E$1:$AB$310,15,FALSE)</f>
        <v>0.47131240117500001</v>
      </c>
      <c r="AC74">
        <f>VLOOKUP($E74,ZonalStat!$E$1:$AB$310,16,FALSE)</f>
        <v>0.75389250712400002</v>
      </c>
      <c r="AD74">
        <f>VLOOKUP($E74,Irigasi!$A$2:$C$311,3,FALSE)</f>
        <v>0</v>
      </c>
      <c r="AE74">
        <f>VLOOKUP($E74,ZonalStat!$E$1:$AB$310,17,FALSE)</f>
        <v>0.66215957698500005</v>
      </c>
      <c r="AF74">
        <f>VLOOKUP($E74,ZonalStat!$E$1:$AB$310,18,FALSE)</f>
        <v>-0.63737321978399997</v>
      </c>
      <c r="AG74">
        <f>VLOOKUP($E74,ZonalStat!$E$1:$AB$310,19,FALSE)</f>
        <v>0.20993506991300001</v>
      </c>
      <c r="AH74">
        <f>VLOOKUP($E74,ZonalStat!$E$1:$AB$310,20,FALSE)</f>
        <v>0.70572792872500001</v>
      </c>
      <c r="AI74">
        <f>VLOOKUP($E74,ZonalStat!$E$1:$AB$310,21,FALSE)</f>
        <v>1.4199397688299999</v>
      </c>
      <c r="AJ74">
        <f>VLOOKUP($E74,ZonalStat!$E$1:$AB$310,22,FALSE)</f>
        <v>23.457465016099999</v>
      </c>
      <c r="AK74">
        <f>VLOOKUP($E74,ZonalStat!$E$1:$AB$310,23,FALSE)</f>
        <v>-43.227696455199997</v>
      </c>
      <c r="AL74">
        <f>VLOOKUP($E74,ZonalStat!$E$1:$AB$310,24,FALSE)</f>
        <v>1510.1558996700001</v>
      </c>
      <c r="AM74">
        <f>VLOOKUP($E74,Podes!$A$1:$AL$310,5,FALSE)</f>
        <v>2222</v>
      </c>
      <c r="AN74">
        <f>VLOOKUP($E74,Podes!$A$1:$AL$310,28,FALSE)</f>
        <v>3.3615733739999998</v>
      </c>
      <c r="AO74">
        <f>VLOOKUP($E74,Podes!$A$1:$AL$310,29,FALSE)</f>
        <v>2222</v>
      </c>
      <c r="AP74">
        <f>VLOOKUP($E74,Podes!$A$1:$AL$310,30,FALSE)</f>
        <v>0</v>
      </c>
      <c r="AQ74">
        <f>VLOOKUP($E74,Podes!$A$1:$AL$310,31,FALSE)</f>
        <v>0</v>
      </c>
      <c r="AR74">
        <f>VLOOKUP($E74,Podes!$A$1:$AL$310,32,FALSE)</f>
        <v>740.66666669999995</v>
      </c>
      <c r="AS74">
        <f>VLOOKUP($E74,Podes!$A$1:$AL$310,33,FALSE)</f>
        <v>1111</v>
      </c>
      <c r="AT74">
        <f>VLOOKUP($E74,Podes!$A$1:$AL$310,34,FALSE)</f>
        <v>0</v>
      </c>
      <c r="AU74">
        <f>VLOOKUP($E74,Podes!$A$1:$AL$310,13,FALSE)</f>
        <v>5</v>
      </c>
      <c r="AV74">
        <f>VLOOKUP($E74,Podes!$A$1:$AL$310,14,FALSE)</f>
        <v>0</v>
      </c>
      <c r="AW74">
        <f>VLOOKUP($E74,Podes!$A$1:$AL$310,15,FALSE)</f>
        <v>0</v>
      </c>
      <c r="AX74">
        <f>VLOOKUP($E74,Podes!$A$1:$AL$310,16,FALSE)</f>
        <v>0</v>
      </c>
      <c r="AY74">
        <f>VLOOKUP($E74,Podes!$A$1:$AL$310,17,FALSE)</f>
        <v>0</v>
      </c>
      <c r="AZ74">
        <f>VLOOKUP($E74,Podes!$A$1:$AL$310,18,FALSE)</f>
        <v>0</v>
      </c>
      <c r="BA74">
        <f>VLOOKUP($E74,Podes!$A$1:$AL$310,19,FALSE)</f>
        <v>0</v>
      </c>
      <c r="BB74">
        <f>VLOOKUP($E74,Podes!$A$1:$AL$310,20,FALSE)</f>
        <v>0</v>
      </c>
      <c r="BC74">
        <f>VLOOKUP($E74,Podes!$A$1:$AL$310,21,FALSE)</f>
        <v>0</v>
      </c>
      <c r="BD74">
        <f>VLOOKUP($E74,Podes!$A$1:$AL$310,22,FALSE)</f>
        <v>0</v>
      </c>
      <c r="BE74">
        <f>VLOOKUP($E74,Podes!$A$1:$AL$310,23,FALSE)</f>
        <v>14</v>
      </c>
      <c r="BF74">
        <f>VLOOKUP($E74,Podes!$A$1:$AL$310,38,FALSE)</f>
        <v>200</v>
      </c>
      <c r="BG74">
        <f>VLOOKUP($E74,Podes!$A$1:$AL$310,35,FALSE)</f>
        <v>222.2</v>
      </c>
      <c r="BH74">
        <f>VLOOKUP($E74,Podes!$A$1:$AL$310,36,FALSE)</f>
        <v>1111</v>
      </c>
      <c r="BI74">
        <f>VLOOKUP($E74,Podes!$A$1:$AL$310,26,FALSE)</f>
        <v>14</v>
      </c>
      <c r="BJ74">
        <f>VLOOKUP($E74,Podes!$A$1:$AL$310,37,FALSE)</f>
        <v>158.7142857</v>
      </c>
      <c r="BK74">
        <f>VLOOKUP(E74,'status kesejahteraan'!$D:$P,12,FALSE)</f>
        <v>0.16227544910179642</v>
      </c>
      <c r="BL74">
        <f>VLOOKUP(E74,'status kesejahteraan'!$D:$P,13,FALSE)</f>
        <v>0.11243946731234866</v>
      </c>
      <c r="BM74">
        <f>VLOOKUP(D74,IDM_2021!$D$1:$F$297,2,FALSE)</f>
        <v>0.52929999999999999</v>
      </c>
      <c r="BN74">
        <f>VLOOKUP(E74,Irigasi!$O$2:$Q$311,3,FALSE)</f>
        <v>0</v>
      </c>
      <c r="BO74">
        <f>VLOOKUP($E74,ZonalStat!$E$1:$AC$310,25,FALSE)</f>
        <v>18666.026489600001</v>
      </c>
      <c r="BP74" s="1">
        <f>VLOOKUP($E74,ZonalStat!$E$1:$AD$310,26,FALSE)</f>
        <v>4</v>
      </c>
    </row>
    <row r="75" spans="1:68" x14ac:dyDescent="0.25">
      <c r="A75">
        <v>74</v>
      </c>
      <c r="B75" t="s">
        <v>337</v>
      </c>
      <c r="C75" t="s">
        <v>365</v>
      </c>
      <c r="D75" t="s">
        <v>76</v>
      </c>
      <c r="E75">
        <v>5304082</v>
      </c>
      <c r="F75">
        <f>VLOOKUP(E75,summary_LC!$AW$1:$AY$311,3,FALSE)</f>
        <v>6215</v>
      </c>
      <c r="G75">
        <f>VLOOKUP($E75,ZonalStat!$E$1:$AB$310,2,FALSE)</f>
        <v>29271.104015299999</v>
      </c>
      <c r="H75">
        <f>VLOOKUP($E75,ZonalStat!$E$1:$AB$310,3,FALSE)</f>
        <v>850.35166262899997</v>
      </c>
      <c r="I75">
        <f>VLOOKUP($E75,ZonalStat!$E$1:$AB$310,4,FALSE)</f>
        <v>62977.664588599997</v>
      </c>
      <c r="J75">
        <f>VLOOKUP($E75,ZonalStat!$E$1:$AB$310,5,FALSE)</f>
        <v>3488.2785675199998</v>
      </c>
      <c r="K75">
        <f>VLOOKUP($E75,ZonalStat!$E$1:$AB$310,6,FALSE)</f>
        <v>1648.1341252300001</v>
      </c>
      <c r="L75">
        <f>VLOOKUP($E75,ZonalStat!$E$1:$AB$310,7,FALSE)</f>
        <v>1249.34088329</v>
      </c>
      <c r="M75">
        <f>VLOOKUP($E75,ZonalStat!$E$1:$AB$310,8,FALSE)</f>
        <v>15458.2224217</v>
      </c>
      <c r="N75">
        <f>VLOOKUP($E75,ZonalStat!$E$1:$AB$310,9,FALSE)</f>
        <v>3389.6907644299999</v>
      </c>
      <c r="O75">
        <f>VLOOKUP($E75,ZonalStat!$E$1:$AB$310,10,FALSE)</f>
        <v>176488.445829</v>
      </c>
      <c r="P75">
        <f>VLOOKUP($E75,ZonalStat!$E$1:$AB$310,11,FALSE)</f>
        <v>3003.93558725</v>
      </c>
      <c r="Q75">
        <f>VLOOKUP($E75,summary_LC!$Z$2:$AU$311,16,FALSE)</f>
        <v>19.309961046188089</v>
      </c>
      <c r="R75">
        <f>VLOOKUP($E75,summary_LC!$Z$2:$AU$311,17,FALSE)</f>
        <v>0</v>
      </c>
      <c r="S75">
        <f>VLOOKUP($E75,summary_LC!$Z$2:$AU$311,15,FALSE)</f>
        <v>3.4316453348172882</v>
      </c>
      <c r="T75">
        <f>VLOOKUP($E75,summary_LC!$Z$2:$AU$311,18,FALSE)</f>
        <v>19.393433500278242</v>
      </c>
      <c r="U75">
        <f>VLOOKUP($E75,summary_LC!$Z$2:$AU$311,19,FALSE)</f>
        <v>1.5025041736227045</v>
      </c>
      <c r="V75">
        <f>VLOOKUP($E75,summary_LC!$Z$2:$AU$311,22,FALSE)</f>
        <v>17.055510860820593</v>
      </c>
      <c r="W75">
        <f>VLOOKUP($E75,ZonalStat!$E$1:$AB$310,12,FALSE)</f>
        <v>270.24612850300002</v>
      </c>
      <c r="X75">
        <f>VLOOKUP($E75,summary_LC!$Z$2:$AU$311,4,FALSE)</f>
        <v>4091</v>
      </c>
      <c r="Y75">
        <f>VLOOKUP($E75,summary_LC!$Z$2:$AU$311,20,FALSE)</f>
        <v>19.309961046188089</v>
      </c>
      <c r="Z75">
        <f>VLOOKUP($E75,ZonalStat!$E$1:$AB$310,13,FALSE)</f>
        <v>518.33827414200005</v>
      </c>
      <c r="AA75">
        <f>VLOOKUP($E75,ZonalStat!$E$1:$AB$310,14,FALSE)</f>
        <v>4.6883178537199997E-2</v>
      </c>
      <c r="AB75">
        <f>VLOOKUP($E75,ZonalStat!$E$1:$AB$310,15,FALSE)</f>
        <v>6.4078841512499998E-2</v>
      </c>
      <c r="AC75">
        <f>VLOOKUP($E75,ZonalStat!$E$1:$AB$310,16,FALSE)</f>
        <v>0.76470724271400004</v>
      </c>
      <c r="AD75">
        <f>VLOOKUP($E75,Irigasi!$A$2:$C$311,3,FALSE)</f>
        <v>0</v>
      </c>
      <c r="AE75">
        <f>VLOOKUP($E75,ZonalStat!$E$1:$AB$310,17,FALSE)</f>
        <v>0.67537885901799999</v>
      </c>
      <c r="AF75">
        <f>VLOOKUP($E75,ZonalStat!$E$1:$AB$310,18,FALSE)</f>
        <v>-0.63680551537700003</v>
      </c>
      <c r="AG75">
        <f>VLOOKUP($E75,ZonalStat!$E$1:$AB$310,19,FALSE)</f>
        <v>0.19108290067100001</v>
      </c>
      <c r="AH75">
        <f>VLOOKUP($E75,ZonalStat!$E$1:$AB$310,20,FALSE)</f>
        <v>0.76620638519200002</v>
      </c>
      <c r="AI75">
        <f>VLOOKUP($E75,ZonalStat!$E$1:$AB$310,21,FALSE)</f>
        <v>1.4400695058099999</v>
      </c>
      <c r="AJ75">
        <f>VLOOKUP($E75,ZonalStat!$E$1:$AB$310,22,FALSE)</f>
        <v>24.9125306597</v>
      </c>
      <c r="AK75">
        <f>VLOOKUP($E75,ZonalStat!$E$1:$AB$310,23,FALSE)</f>
        <v>-40.5843416688</v>
      </c>
      <c r="AL75">
        <f>VLOOKUP($E75,ZonalStat!$E$1:$AB$310,24,FALSE)</f>
        <v>1379.6471145600001</v>
      </c>
      <c r="AM75">
        <f>VLOOKUP($E75,Podes!$A$1:$AL$310,5,FALSE)</f>
        <v>1790</v>
      </c>
      <c r="AN75">
        <f>VLOOKUP($E75,Podes!$A$1:$AL$310,28,FALSE)</f>
        <v>3.808510638</v>
      </c>
      <c r="AO75">
        <f>VLOOKUP($E75,Podes!$A$1:$AL$310,29,FALSE)</f>
        <v>0</v>
      </c>
      <c r="AP75">
        <f>VLOOKUP($E75,Podes!$A$1:$AL$310,30,FALSE)</f>
        <v>0</v>
      </c>
      <c r="AQ75">
        <f>VLOOKUP($E75,Podes!$A$1:$AL$310,31,FALSE)</f>
        <v>0</v>
      </c>
      <c r="AR75">
        <f>VLOOKUP($E75,Podes!$A$1:$AL$310,32,FALSE)</f>
        <v>1790</v>
      </c>
      <c r="AS75">
        <f>VLOOKUP($E75,Podes!$A$1:$AL$310,33,FALSE)</f>
        <v>1790</v>
      </c>
      <c r="AT75">
        <f>VLOOKUP($E75,Podes!$A$1:$AL$310,34,FALSE)</f>
        <v>0</v>
      </c>
      <c r="AU75">
        <f>VLOOKUP($E75,Podes!$A$1:$AL$310,13,FALSE)</f>
        <v>0</v>
      </c>
      <c r="AV75">
        <f>VLOOKUP($E75,Podes!$A$1:$AL$310,14,FALSE)</f>
        <v>0</v>
      </c>
      <c r="AW75">
        <f>VLOOKUP($E75,Podes!$A$1:$AL$310,15,FALSE)</f>
        <v>3</v>
      </c>
      <c r="AX75">
        <f>VLOOKUP($E75,Podes!$A$1:$AL$310,16,FALSE)</f>
        <v>0</v>
      </c>
      <c r="AY75">
        <f>VLOOKUP($E75,Podes!$A$1:$AL$310,17,FALSE)</f>
        <v>0</v>
      </c>
      <c r="AZ75">
        <f>VLOOKUP($E75,Podes!$A$1:$AL$310,18,FALSE)</f>
        <v>0</v>
      </c>
      <c r="BA75">
        <f>VLOOKUP($E75,Podes!$A$1:$AL$310,19,FALSE)</f>
        <v>0</v>
      </c>
      <c r="BB75">
        <f>VLOOKUP($E75,Podes!$A$1:$AL$310,20,FALSE)</f>
        <v>0</v>
      </c>
      <c r="BC75">
        <f>VLOOKUP($E75,Podes!$A$1:$AL$310,21,FALSE)</f>
        <v>0</v>
      </c>
      <c r="BD75">
        <f>VLOOKUP($E75,Podes!$A$1:$AL$310,22,FALSE)</f>
        <v>0</v>
      </c>
      <c r="BE75">
        <f>VLOOKUP($E75,Podes!$A$1:$AL$310,23,FALSE)</f>
        <v>14</v>
      </c>
      <c r="BF75">
        <f>VLOOKUP($E75,Podes!$A$1:$AL$310,38,FALSE)</f>
        <v>200</v>
      </c>
      <c r="BG75">
        <f>VLOOKUP($E75,Podes!$A$1:$AL$310,35,FALSE)</f>
        <v>85.238095240000007</v>
      </c>
      <c r="BH75">
        <f>VLOOKUP($E75,Podes!$A$1:$AL$310,36,FALSE)</f>
        <v>1790</v>
      </c>
      <c r="BI75">
        <f>VLOOKUP($E75,Podes!$A$1:$AL$310,26,FALSE)</f>
        <v>3</v>
      </c>
      <c r="BJ75">
        <f>VLOOKUP($E75,Podes!$A$1:$AL$310,37,FALSE)</f>
        <v>596.66666669999995</v>
      </c>
      <c r="BK75">
        <f>VLOOKUP(E75,'status kesejahteraan'!$D:$P,12,FALSE)</f>
        <v>0.15587529976019185</v>
      </c>
      <c r="BL75">
        <f>VLOOKUP(E75,'status kesejahteraan'!$D:$P,13,FALSE)</f>
        <v>9.7117794486215533E-2</v>
      </c>
      <c r="BM75">
        <f>VLOOKUP(D75,IDM_2021!$D$1:$F$297,2,FALSE)</f>
        <v>0.56679999999999997</v>
      </c>
      <c r="BN75">
        <f>VLOOKUP(E75,Irigasi!$O$2:$Q$311,3,FALSE)</f>
        <v>0</v>
      </c>
      <c r="BO75">
        <f>VLOOKUP($E75,ZonalStat!$E$1:$AC$310,25,FALSE)</f>
        <v>5169.8860448300002</v>
      </c>
      <c r="BP75" s="1">
        <f>VLOOKUP($E75,ZonalStat!$E$1:$AD$310,26,FALSE)</f>
        <v>3.3726468222000001</v>
      </c>
    </row>
    <row r="76" spans="1:68" x14ac:dyDescent="0.25">
      <c r="A76">
        <v>75</v>
      </c>
      <c r="B76" t="s">
        <v>337</v>
      </c>
      <c r="C76" t="s">
        <v>365</v>
      </c>
      <c r="D76" t="s">
        <v>77</v>
      </c>
      <c r="E76">
        <v>5304090</v>
      </c>
      <c r="F76">
        <f>VLOOKUP(E76,summary_LC!$AW$1:$AY$311,3,FALSE)</f>
        <v>16414</v>
      </c>
      <c r="G76">
        <f>VLOOKUP($E76,ZonalStat!$E$1:$AB$310,2,FALSE)</f>
        <v>21638.103743200001</v>
      </c>
      <c r="H76">
        <f>VLOOKUP($E76,ZonalStat!$E$1:$AB$310,3,FALSE)</f>
        <v>595.69783001200005</v>
      </c>
      <c r="I76">
        <f>VLOOKUP($E76,ZonalStat!$E$1:$AB$310,4,FALSE)</f>
        <v>50741.731566100003</v>
      </c>
      <c r="J76">
        <f>VLOOKUP($E76,ZonalStat!$E$1:$AB$310,5,FALSE)</f>
        <v>6965.9897628799999</v>
      </c>
      <c r="K76">
        <f>VLOOKUP($E76,ZonalStat!$E$1:$AB$310,6,FALSE)</f>
        <v>443.20573350500001</v>
      </c>
      <c r="L76">
        <f>VLOOKUP($E76,ZonalStat!$E$1:$AB$310,7,FALSE)</f>
        <v>1065.81320598</v>
      </c>
      <c r="M76">
        <f>VLOOKUP($E76,ZonalStat!$E$1:$AB$310,8,FALSE)</f>
        <v>33480.801398000003</v>
      </c>
      <c r="N76">
        <f>VLOOKUP($E76,ZonalStat!$E$1:$AB$310,9,FALSE)</f>
        <v>12330.867200500001</v>
      </c>
      <c r="O76">
        <f>VLOOKUP($E76,ZonalStat!$E$1:$AB$310,10,FALSE)</f>
        <v>156764.92113999999</v>
      </c>
      <c r="P76">
        <f>VLOOKUP($E76,ZonalStat!$E$1:$AB$310,11,FALSE)</f>
        <v>1797.2146658500001</v>
      </c>
      <c r="Q76">
        <f>VLOOKUP($E76,summary_LC!$Z$2:$AU$311,16,FALSE)</f>
        <v>65.284733815618623</v>
      </c>
      <c r="R76">
        <f>VLOOKUP($E76,summary_LC!$Z$2:$AU$311,17,FALSE)</f>
        <v>0</v>
      </c>
      <c r="S76">
        <f>VLOOKUP($E76,summary_LC!$Z$2:$AU$311,15,FALSE)</f>
        <v>51.54887775922834</v>
      </c>
      <c r="T76">
        <f>VLOOKUP($E76,summary_LC!$Z$2:$AU$311,18,FALSE)</f>
        <v>27.981821554442586</v>
      </c>
      <c r="U76">
        <f>VLOOKUP($E76,summary_LC!$Z$2:$AU$311,19,FALSE)</f>
        <v>2.1146355036171398</v>
      </c>
      <c r="V76">
        <f>VLOOKUP($E76,summary_LC!$Z$2:$AU$311,22,FALSE)</f>
        <v>2.7781162422322407</v>
      </c>
      <c r="W76">
        <f>VLOOKUP($E76,ZonalStat!$E$1:$AB$310,12,FALSE)</f>
        <v>179.87993910700001</v>
      </c>
      <c r="X76">
        <f>VLOOKUP($E76,summary_LC!$Z$2:$AU$311,4,FALSE)</f>
        <v>8769</v>
      </c>
      <c r="Y76">
        <f>VLOOKUP($E76,summary_LC!$Z$2:$AU$311,20,FALSE)</f>
        <v>65.284733815618623</v>
      </c>
      <c r="Z76">
        <f>VLOOKUP($E76,ZonalStat!$E$1:$AB$310,13,FALSE)</f>
        <v>261.36419430299998</v>
      </c>
      <c r="AA76">
        <f>VLOOKUP($E76,ZonalStat!$E$1:$AB$310,14,FALSE)</f>
        <v>0</v>
      </c>
      <c r="AB76">
        <f>VLOOKUP($E76,ZonalStat!$E$1:$AB$310,15,FALSE)</f>
        <v>0.67186548068700003</v>
      </c>
      <c r="AC76">
        <f>VLOOKUP($E76,ZonalStat!$E$1:$AB$310,16,FALSE)</f>
        <v>0.72756802025099998</v>
      </c>
      <c r="AD76">
        <f>VLOOKUP($E76,Irigasi!$A$2:$C$311,3,FALSE)</f>
        <v>0</v>
      </c>
      <c r="AE76">
        <f>VLOOKUP($E76,ZonalStat!$E$1:$AB$310,17,FALSE)</f>
        <v>0.66673769758799994</v>
      </c>
      <c r="AF76">
        <f>VLOOKUP($E76,ZonalStat!$E$1:$AB$310,18,FALSE)</f>
        <v>-0.64262880369200004</v>
      </c>
      <c r="AG76">
        <f>VLOOKUP($E76,ZonalStat!$E$1:$AB$310,19,FALSE)</f>
        <v>0.207803038203</v>
      </c>
      <c r="AH76">
        <f>VLOOKUP($E76,ZonalStat!$E$1:$AB$310,20,FALSE)</f>
        <v>0.69697536060200005</v>
      </c>
      <c r="AI76">
        <f>VLOOKUP($E76,ZonalStat!$E$1:$AB$310,21,FALSE)</f>
        <v>1.4130592798199999</v>
      </c>
      <c r="AJ76">
        <f>VLOOKUP($E76,ZonalStat!$E$1:$AB$310,22,FALSE)</f>
        <v>23.115500082600001</v>
      </c>
      <c r="AK76">
        <f>VLOOKUP($E76,ZonalStat!$E$1:$AB$310,23,FALSE)</f>
        <v>-40.114864445599999</v>
      </c>
      <c r="AL76">
        <f>VLOOKUP($E76,ZonalStat!$E$1:$AB$310,24,FALSE)</f>
        <v>1527.0881727599999</v>
      </c>
      <c r="AM76">
        <f>VLOOKUP($E76,Podes!$A$1:$AL$310,5,FALSE)</f>
        <v>6438</v>
      </c>
      <c r="AN76">
        <f>VLOOKUP($E76,Podes!$A$1:$AL$310,28,FALSE)</f>
        <v>2.2692985550000002</v>
      </c>
      <c r="AO76">
        <f>VLOOKUP($E76,Podes!$A$1:$AL$310,29,FALSE)</f>
        <v>1609.5</v>
      </c>
      <c r="AP76">
        <f>VLOOKUP($E76,Podes!$A$1:$AL$310,30,FALSE)</f>
        <v>0</v>
      </c>
      <c r="AQ76">
        <f>VLOOKUP($E76,Podes!$A$1:$AL$310,31,FALSE)</f>
        <v>0</v>
      </c>
      <c r="AR76">
        <f>VLOOKUP($E76,Podes!$A$1:$AL$310,32,FALSE)</f>
        <v>3219</v>
      </c>
      <c r="AS76">
        <f>VLOOKUP($E76,Podes!$A$1:$AL$310,33,FALSE)</f>
        <v>2146</v>
      </c>
      <c r="AT76">
        <f>VLOOKUP($E76,Podes!$A$1:$AL$310,34,FALSE)</f>
        <v>0</v>
      </c>
      <c r="AU76">
        <f>VLOOKUP($E76,Podes!$A$1:$AL$310,13,FALSE)</f>
        <v>0</v>
      </c>
      <c r="AV76">
        <f>VLOOKUP($E76,Podes!$A$1:$AL$310,14,FALSE)</f>
        <v>0</v>
      </c>
      <c r="AW76">
        <f>VLOOKUP($E76,Podes!$A$1:$AL$310,15,FALSE)</f>
        <v>0</v>
      </c>
      <c r="AX76">
        <f>VLOOKUP($E76,Podes!$A$1:$AL$310,16,FALSE)</f>
        <v>0</v>
      </c>
      <c r="AY76">
        <f>VLOOKUP($E76,Podes!$A$1:$AL$310,17,FALSE)</f>
        <v>0</v>
      </c>
      <c r="AZ76">
        <f>VLOOKUP($E76,Podes!$A$1:$AL$310,18,FALSE)</f>
        <v>0</v>
      </c>
      <c r="BA76">
        <f>VLOOKUP($E76,Podes!$A$1:$AL$310,19,FALSE)</f>
        <v>0</v>
      </c>
      <c r="BB76">
        <f>VLOOKUP($E76,Podes!$A$1:$AL$310,20,FALSE)</f>
        <v>0</v>
      </c>
      <c r="BC76">
        <f>VLOOKUP($E76,Podes!$A$1:$AL$310,21,FALSE)</f>
        <v>0</v>
      </c>
      <c r="BD76">
        <f>VLOOKUP($E76,Podes!$A$1:$AL$310,22,FALSE)</f>
        <v>0</v>
      </c>
      <c r="BE76">
        <f>VLOOKUP($E76,Podes!$A$1:$AL$310,23,FALSE)</f>
        <v>26</v>
      </c>
      <c r="BF76">
        <f>VLOOKUP($E76,Podes!$A$1:$AL$310,38,FALSE)</f>
        <v>200</v>
      </c>
      <c r="BG76">
        <f>VLOOKUP($E76,Podes!$A$1:$AL$310,35,FALSE)</f>
        <v>292.63636359999998</v>
      </c>
      <c r="BH76">
        <f>VLOOKUP($E76,Podes!$A$1:$AL$310,36,FALSE)</f>
        <v>2146</v>
      </c>
      <c r="BI76">
        <f>VLOOKUP($E76,Podes!$A$1:$AL$310,26,FALSE)</f>
        <v>18</v>
      </c>
      <c r="BJ76">
        <f>VLOOKUP($E76,Podes!$A$1:$AL$310,37,FALSE)</f>
        <v>357.66666670000001</v>
      </c>
      <c r="BK76">
        <f>VLOOKUP(E76,'status kesejahteraan'!$D:$P,12,FALSE)</f>
        <v>0.12889293021141168</v>
      </c>
      <c r="BL76">
        <f>VLOOKUP(E76,'status kesejahteraan'!$D:$P,13,FALSE)</f>
        <v>9.9666110183639398E-2</v>
      </c>
      <c r="BM76">
        <f>VLOOKUP(D76,IDM_2021!$I$1:$J$39,2,FALSE)</f>
        <v>0.5494</v>
      </c>
      <c r="BN76">
        <f>VLOOKUP(E76,Irigasi!$O$2:$Q$311,3,FALSE)</f>
        <v>0</v>
      </c>
      <c r="BO76">
        <f>VLOOKUP($E76,ZonalStat!$E$1:$AC$310,25,FALSE)</f>
        <v>27483.561518400002</v>
      </c>
      <c r="BP76" s="1">
        <f>VLOOKUP($E76,ZonalStat!$E$1:$AD$310,26,FALSE)</f>
        <v>4</v>
      </c>
    </row>
    <row r="77" spans="1:68" x14ac:dyDescent="0.25">
      <c r="A77">
        <v>76</v>
      </c>
      <c r="B77" t="s">
        <v>337</v>
      </c>
      <c r="C77" t="s">
        <v>365</v>
      </c>
      <c r="D77" t="s">
        <v>78</v>
      </c>
      <c r="E77">
        <v>5304091</v>
      </c>
      <c r="F77">
        <f>VLOOKUP(E77,summary_LC!$AW$1:$AY$311,3,FALSE)</f>
        <v>5779</v>
      </c>
      <c r="G77">
        <f>VLOOKUP($E77,ZonalStat!$E$1:$AB$310,2,FALSE)</f>
        <v>28516.1703677</v>
      </c>
      <c r="H77">
        <f>VLOOKUP($E77,ZonalStat!$E$1:$AB$310,3,FALSE)</f>
        <v>413.40532460600002</v>
      </c>
      <c r="I77">
        <f>VLOOKUP($E77,ZonalStat!$E$1:$AB$310,4,FALSE)</f>
        <v>57621.679541500002</v>
      </c>
      <c r="J77">
        <f>VLOOKUP($E77,ZonalStat!$E$1:$AB$310,5,FALSE)</f>
        <v>15565.346595700001</v>
      </c>
      <c r="K77">
        <f>VLOOKUP($E77,ZonalStat!$E$1:$AB$310,6,FALSE)</f>
        <v>1959.76932627</v>
      </c>
      <c r="L77">
        <f>VLOOKUP($E77,ZonalStat!$E$1:$AB$310,7,FALSE)</f>
        <v>2112.93067458</v>
      </c>
      <c r="M77">
        <f>VLOOKUP($E77,ZonalStat!$E$1:$AB$310,8,FALSE)</f>
        <v>45105.6905701</v>
      </c>
      <c r="N77">
        <f>VLOOKUP($E77,ZonalStat!$E$1:$AB$310,9,FALSE)</f>
        <v>16157.6471723</v>
      </c>
      <c r="O77">
        <f>VLOOKUP($E77,ZonalStat!$E$1:$AB$310,10,FALSE)</f>
        <v>156950.406407</v>
      </c>
      <c r="P77">
        <f>VLOOKUP($E77,ZonalStat!$E$1:$AB$310,11,FALSE)</f>
        <v>2398.4700053800002</v>
      </c>
      <c r="Q77">
        <f>VLOOKUP($E77,summary_LC!$Z$2:$AU$311,16,FALSE)</f>
        <v>46.113893526247452</v>
      </c>
      <c r="R77">
        <f>VLOOKUP($E77,summary_LC!$Z$2:$AU$311,17,FALSE)</f>
        <v>0</v>
      </c>
      <c r="S77">
        <f>VLOOKUP($E77,summary_LC!$Z$2:$AU$311,15,FALSE)</f>
        <v>1.6787237989241328</v>
      </c>
      <c r="T77">
        <f>VLOOKUP($E77,summary_LC!$Z$2:$AU$311,18,FALSE)</f>
        <v>4.1365238360230014</v>
      </c>
      <c r="U77">
        <f>VLOOKUP($E77,summary_LC!$Z$2:$AU$311,19,FALSE)</f>
        <v>0.94602114635503609</v>
      </c>
      <c r="V77">
        <f>VLOOKUP($E77,summary_LC!$Z$2:$AU$311,22,FALSE)</f>
        <v>0.25956047759127876</v>
      </c>
      <c r="W77">
        <f>VLOOKUP($E77,ZonalStat!$E$1:$AB$310,12,FALSE)</f>
        <v>13.318066915299999</v>
      </c>
      <c r="X77">
        <f>VLOOKUP($E77,summary_LC!$Z$2:$AU$311,4,FALSE)</f>
        <v>5398</v>
      </c>
      <c r="Y77">
        <f>VLOOKUP($E77,summary_LC!$Z$2:$AU$311,20,FALSE)</f>
        <v>46.113893526247452</v>
      </c>
      <c r="Z77">
        <f>VLOOKUP($E77,ZonalStat!$E$1:$AB$310,13,FALSE)</f>
        <v>88.764694738000003</v>
      </c>
      <c r="AA77">
        <f>VLOOKUP($E77,ZonalStat!$E$1:$AB$310,14,FALSE)</f>
        <v>0</v>
      </c>
      <c r="AB77">
        <f>VLOOKUP($E77,ZonalStat!$E$1:$AB$310,15,FALSE)</f>
        <v>0.83768818134599998</v>
      </c>
      <c r="AC77">
        <f>VLOOKUP($E77,ZonalStat!$E$1:$AB$310,16,FALSE)</f>
        <v>0.683102642599</v>
      </c>
      <c r="AD77">
        <f>VLOOKUP($E77,Irigasi!$A$2:$C$311,3,FALSE)</f>
        <v>0</v>
      </c>
      <c r="AE77">
        <f>VLOOKUP($E77,ZonalStat!$E$1:$AB$310,17,FALSE)</f>
        <v>0.69894202135100003</v>
      </c>
      <c r="AF77">
        <f>VLOOKUP($E77,ZonalStat!$E$1:$AB$310,18,FALSE)</f>
        <v>-0.65621010315600004</v>
      </c>
      <c r="AG77">
        <f>VLOOKUP($E77,ZonalStat!$E$1:$AB$310,19,FALSE)</f>
        <v>0.23113844571200001</v>
      </c>
      <c r="AH77">
        <f>VLOOKUP($E77,ZonalStat!$E$1:$AB$310,20,FALSE)</f>
        <v>0.71874190929100001</v>
      </c>
      <c r="AI77">
        <f>VLOOKUP($E77,ZonalStat!$E$1:$AB$310,21,FALSE)</f>
        <v>1.3946319124</v>
      </c>
      <c r="AJ77">
        <f>VLOOKUP($E77,ZonalStat!$E$1:$AB$310,22,FALSE)</f>
        <v>23.830926638400001</v>
      </c>
      <c r="AK77">
        <f>VLOOKUP($E77,ZonalStat!$E$1:$AB$310,23,FALSE)</f>
        <v>-31.063399167499998</v>
      </c>
      <c r="AL77">
        <f>VLOOKUP($E77,ZonalStat!$E$1:$AB$310,24,FALSE)</f>
        <v>1438.86943823</v>
      </c>
      <c r="AM77">
        <f>VLOOKUP($E77,Podes!$A$1:$AL$310,5,FALSE)</f>
        <v>3115</v>
      </c>
      <c r="AN77">
        <f>VLOOKUP($E77,Podes!$A$1:$AL$310,28,FALSE)</f>
        <v>5.5724508049999999</v>
      </c>
      <c r="AO77">
        <f>VLOOKUP($E77,Podes!$A$1:$AL$310,29,FALSE)</f>
        <v>3115</v>
      </c>
      <c r="AP77">
        <f>VLOOKUP($E77,Podes!$A$1:$AL$310,30,FALSE)</f>
        <v>0</v>
      </c>
      <c r="AQ77">
        <f>VLOOKUP($E77,Podes!$A$1:$AL$310,31,FALSE)</f>
        <v>0</v>
      </c>
      <c r="AR77">
        <f>VLOOKUP($E77,Podes!$A$1:$AL$310,32,FALSE)</f>
        <v>0</v>
      </c>
      <c r="AS77">
        <f>VLOOKUP($E77,Podes!$A$1:$AL$310,33,FALSE)</f>
        <v>778.75</v>
      </c>
      <c r="AT77">
        <f>VLOOKUP($E77,Podes!$A$1:$AL$310,34,FALSE)</f>
        <v>0</v>
      </c>
      <c r="AU77">
        <f>VLOOKUP($E77,Podes!$A$1:$AL$310,13,FALSE)</f>
        <v>0</v>
      </c>
      <c r="AV77">
        <f>VLOOKUP($E77,Podes!$A$1:$AL$310,14,FALSE)</f>
        <v>0</v>
      </c>
      <c r="AW77">
        <f>VLOOKUP($E77,Podes!$A$1:$AL$310,15,FALSE)</f>
        <v>0</v>
      </c>
      <c r="AX77">
        <f>VLOOKUP($E77,Podes!$A$1:$AL$310,16,FALSE)</f>
        <v>0</v>
      </c>
      <c r="AY77">
        <f>VLOOKUP($E77,Podes!$A$1:$AL$310,17,FALSE)</f>
        <v>0</v>
      </c>
      <c r="AZ77">
        <f>VLOOKUP($E77,Podes!$A$1:$AL$310,18,FALSE)</f>
        <v>0</v>
      </c>
      <c r="BA77">
        <f>VLOOKUP($E77,Podes!$A$1:$AL$310,19,FALSE)</f>
        <v>0</v>
      </c>
      <c r="BB77">
        <f>VLOOKUP($E77,Podes!$A$1:$AL$310,20,FALSE)</f>
        <v>0</v>
      </c>
      <c r="BC77">
        <f>VLOOKUP($E77,Podes!$A$1:$AL$310,21,FALSE)</f>
        <v>0</v>
      </c>
      <c r="BD77">
        <f>VLOOKUP($E77,Podes!$A$1:$AL$310,22,FALSE)</f>
        <v>0</v>
      </c>
      <c r="BE77">
        <f>VLOOKUP($E77,Podes!$A$1:$AL$310,23,FALSE)</f>
        <v>16</v>
      </c>
      <c r="BF77">
        <f>VLOOKUP($E77,Podes!$A$1:$AL$310,38,FALSE)</f>
        <v>200</v>
      </c>
      <c r="BG77">
        <f>VLOOKUP($E77,Podes!$A$1:$AL$310,35,FALSE)</f>
        <v>623</v>
      </c>
      <c r="BH77">
        <f>VLOOKUP($E77,Podes!$A$1:$AL$310,36,FALSE)</f>
        <v>1038.333333</v>
      </c>
      <c r="BI77">
        <f>VLOOKUP($E77,Podes!$A$1:$AL$310,26,FALSE)</f>
        <v>0</v>
      </c>
      <c r="BJ77">
        <f>VLOOKUP($E77,Podes!$A$1:$AL$310,37,FALSE)</f>
        <v>0</v>
      </c>
      <c r="BK77">
        <f>VLOOKUP(E77,'status kesejahteraan'!$D:$P,12,FALSE)</f>
        <v>8.6554621848739494E-2</v>
      </c>
      <c r="BL77">
        <f>VLOOKUP(E77,'status kesejahteraan'!$D:$P,13,FALSE)</f>
        <v>5.9219930569736574E-2</v>
      </c>
      <c r="BM77">
        <f>VLOOKUP(D77,IDM_2021!$I$1:$J$39,2,FALSE)</f>
        <v>0.52549999999999997</v>
      </c>
      <c r="BN77">
        <f>VLOOKUP(E77,Irigasi!$O$2:$Q$311,3,FALSE)</f>
        <v>0</v>
      </c>
      <c r="BO77">
        <f>VLOOKUP($E77,ZonalStat!$E$1:$AC$310,25,FALSE)</f>
        <v>36502.959196299998</v>
      </c>
      <c r="BP77" s="1">
        <f>VLOOKUP($E77,ZonalStat!$E$1:$AD$310,26,FALSE)</f>
        <v>3.9537511032700001</v>
      </c>
    </row>
    <row r="78" spans="1:68" x14ac:dyDescent="0.25">
      <c r="A78">
        <v>77</v>
      </c>
      <c r="B78" t="s">
        <v>337</v>
      </c>
      <c r="C78" t="s">
        <v>365</v>
      </c>
      <c r="D78" t="s">
        <v>79</v>
      </c>
      <c r="E78">
        <v>5304100</v>
      </c>
      <c r="F78">
        <f>VLOOKUP(E78,summary_LC!$AW$1:$AY$311,3,FALSE)</f>
        <v>8607</v>
      </c>
      <c r="G78">
        <f>VLOOKUP($E78,ZonalStat!$E$1:$AB$310,2,FALSE)</f>
        <v>29702.342283900001</v>
      </c>
      <c r="H78">
        <f>VLOOKUP($E78,ZonalStat!$E$1:$AB$310,3,FALSE)</f>
        <v>450.66847013099999</v>
      </c>
      <c r="I78">
        <f>VLOOKUP($E78,ZonalStat!$E$1:$AB$310,4,FALSE)</f>
        <v>58997.302623000003</v>
      </c>
      <c r="J78">
        <f>VLOOKUP($E78,ZonalStat!$E$1:$AB$310,5,FALSE)</f>
        <v>7143.0985186999997</v>
      </c>
      <c r="K78">
        <f>VLOOKUP($E78,ZonalStat!$E$1:$AB$310,6,FALSE)</f>
        <v>602.52094620399998</v>
      </c>
      <c r="L78">
        <f>VLOOKUP($E78,ZonalStat!$E$1:$AB$310,7,FALSE)</f>
        <v>989.49753615999998</v>
      </c>
      <c r="M78">
        <f>VLOOKUP($E78,ZonalStat!$E$1:$AB$310,8,FALSE)</f>
        <v>35462.280562699998</v>
      </c>
      <c r="N78">
        <f>VLOOKUP($E78,ZonalStat!$E$1:$AB$310,9,FALSE)</f>
        <v>10802.0453103</v>
      </c>
      <c r="O78">
        <f>VLOOKUP($E78,ZonalStat!$E$1:$AB$310,10,FALSE)</f>
        <v>164798.11794699999</v>
      </c>
      <c r="P78">
        <f>VLOOKUP($E78,ZonalStat!$E$1:$AB$310,11,FALSE)</f>
        <v>4626.2279736999999</v>
      </c>
      <c r="Q78">
        <f>VLOOKUP($E78,summary_LC!$Z$2:$AU$311,16,FALSE)</f>
        <v>34.529771841958819</v>
      </c>
      <c r="R78">
        <f>VLOOKUP($E78,summary_LC!$Z$2:$AU$311,17,FALSE)</f>
        <v>0</v>
      </c>
      <c r="S78">
        <f>VLOOKUP($E78,summary_LC!$Z$2:$AU$311,15,FALSE)</f>
        <v>20.098312001483954</v>
      </c>
      <c r="T78">
        <f>VLOOKUP($E78,summary_LC!$Z$2:$AU$311,18,FALSE)</f>
        <v>9.7384529771841954</v>
      </c>
      <c r="U78">
        <f>VLOOKUP($E78,summary_LC!$Z$2:$AU$311,19,FALSE)</f>
        <v>8.347245409015025E-2</v>
      </c>
      <c r="V78">
        <f>VLOOKUP($E78,summary_LC!$Z$2:$AU$311,22,FALSE)</f>
        <v>14.987800627396306</v>
      </c>
      <c r="W78">
        <f>VLOOKUP($E78,ZonalStat!$E$1:$AB$310,12,FALSE)</f>
        <v>88.059220714800006</v>
      </c>
      <c r="X78">
        <f>VLOOKUP($E78,summary_LC!$Z$2:$AU$311,4,FALSE)</f>
        <v>6096</v>
      </c>
      <c r="Y78">
        <f>VLOOKUP($E78,summary_LC!$Z$2:$AU$311,20,FALSE)</f>
        <v>34.529771841958819</v>
      </c>
      <c r="Z78">
        <f>VLOOKUP($E78,ZonalStat!$E$1:$AB$310,13,FALSE)</f>
        <v>62.224632661599998</v>
      </c>
      <c r="AA78">
        <f>VLOOKUP($E78,ZonalStat!$E$1:$AB$310,14,FALSE)</f>
        <v>0</v>
      </c>
      <c r="AB78">
        <f>VLOOKUP($E78,ZonalStat!$E$1:$AB$310,15,FALSE)</f>
        <v>0.62960381085200001</v>
      </c>
      <c r="AC78">
        <f>VLOOKUP($E78,ZonalStat!$E$1:$AB$310,16,FALSE)</f>
        <v>0.75452773278399998</v>
      </c>
      <c r="AD78">
        <f>VLOOKUP($E78,Irigasi!$A$2:$C$311,3,FALSE)</f>
        <v>0</v>
      </c>
      <c r="AE78">
        <f>VLOOKUP($E78,ZonalStat!$E$1:$AB$310,17,FALSE)</f>
        <v>0.65374312506499999</v>
      </c>
      <c r="AF78">
        <f>VLOOKUP($E78,ZonalStat!$E$1:$AB$310,18,FALSE)</f>
        <v>-0.63437715316999999</v>
      </c>
      <c r="AG78">
        <f>VLOOKUP($E78,ZonalStat!$E$1:$AB$310,19,FALSE)</f>
        <v>0.184997860338</v>
      </c>
      <c r="AH78">
        <f>VLOOKUP($E78,ZonalStat!$E$1:$AB$310,20,FALSE)</f>
        <v>0.67738377363000002</v>
      </c>
      <c r="AI78">
        <f>VLOOKUP($E78,ZonalStat!$E$1:$AB$310,21,FALSE)</f>
        <v>1.41247089214</v>
      </c>
      <c r="AJ78">
        <f>VLOOKUP($E78,ZonalStat!$E$1:$AB$310,22,FALSE)</f>
        <v>22.779104544100001</v>
      </c>
      <c r="AK78">
        <f>VLOOKUP($E78,ZonalStat!$E$1:$AB$310,23,FALSE)</f>
        <v>-43.623031586099998</v>
      </c>
      <c r="AL78">
        <f>VLOOKUP($E78,ZonalStat!$E$1:$AB$310,24,FALSE)</f>
        <v>1572.5473179400001</v>
      </c>
      <c r="AM78">
        <f>VLOOKUP($E78,Podes!$A$1:$AL$310,5,FALSE)</f>
        <v>5189</v>
      </c>
      <c r="AN78">
        <f>VLOOKUP($E78,Podes!$A$1:$AL$310,28,FALSE)</f>
        <v>2.6447502549999999</v>
      </c>
      <c r="AO78">
        <f>VLOOKUP($E78,Podes!$A$1:$AL$310,29,FALSE)</f>
        <v>864.83333330000005</v>
      </c>
      <c r="AP78">
        <f>VLOOKUP($E78,Podes!$A$1:$AL$310,30,FALSE)</f>
        <v>0</v>
      </c>
      <c r="AQ78">
        <f>VLOOKUP($E78,Podes!$A$1:$AL$310,31,FALSE)</f>
        <v>0</v>
      </c>
      <c r="AR78">
        <f>VLOOKUP($E78,Podes!$A$1:$AL$310,32,FALSE)</f>
        <v>1729.666667</v>
      </c>
      <c r="AS78">
        <f>VLOOKUP($E78,Podes!$A$1:$AL$310,33,FALSE)</f>
        <v>2594.5</v>
      </c>
      <c r="AT78">
        <f>VLOOKUP($E78,Podes!$A$1:$AL$310,34,FALSE)</f>
        <v>0</v>
      </c>
      <c r="AU78">
        <f>VLOOKUP($E78,Podes!$A$1:$AL$310,13,FALSE)</f>
        <v>1</v>
      </c>
      <c r="AV78">
        <f>VLOOKUP($E78,Podes!$A$1:$AL$310,14,FALSE)</f>
        <v>0</v>
      </c>
      <c r="AW78">
        <f>VLOOKUP($E78,Podes!$A$1:$AL$310,15,FALSE)</f>
        <v>0</v>
      </c>
      <c r="AX78">
        <f>VLOOKUP($E78,Podes!$A$1:$AL$310,16,FALSE)</f>
        <v>0</v>
      </c>
      <c r="AY78">
        <f>VLOOKUP($E78,Podes!$A$1:$AL$310,17,FALSE)</f>
        <v>0</v>
      </c>
      <c r="AZ78">
        <f>VLOOKUP($E78,Podes!$A$1:$AL$310,18,FALSE)</f>
        <v>0</v>
      </c>
      <c r="BA78">
        <f>VLOOKUP($E78,Podes!$A$1:$AL$310,19,FALSE)</f>
        <v>0</v>
      </c>
      <c r="BB78">
        <f>VLOOKUP($E78,Podes!$A$1:$AL$310,20,FALSE)</f>
        <v>0</v>
      </c>
      <c r="BC78">
        <f>VLOOKUP($E78,Podes!$A$1:$AL$310,21,FALSE)</f>
        <v>1</v>
      </c>
      <c r="BD78">
        <f>VLOOKUP($E78,Podes!$A$1:$AL$310,22,FALSE)</f>
        <v>0</v>
      </c>
      <c r="BE78">
        <f>VLOOKUP($E78,Podes!$A$1:$AL$310,23,FALSE)</f>
        <v>26</v>
      </c>
      <c r="BF78">
        <f>VLOOKUP($E78,Podes!$A$1:$AL$310,38,FALSE)</f>
        <v>200</v>
      </c>
      <c r="BG78">
        <f>VLOOKUP($E78,Podes!$A$1:$AL$310,35,FALSE)</f>
        <v>576.55555560000005</v>
      </c>
      <c r="BH78">
        <f>VLOOKUP($E78,Podes!$A$1:$AL$310,36,FALSE)</f>
        <v>2594.5</v>
      </c>
      <c r="BI78">
        <f>VLOOKUP($E78,Podes!$A$1:$AL$310,26,FALSE)</f>
        <v>24</v>
      </c>
      <c r="BJ78">
        <f>VLOOKUP($E78,Podes!$A$1:$AL$310,37,FALSE)</f>
        <v>216.20833329999999</v>
      </c>
      <c r="BK78">
        <f>VLOOKUP(E78,'status kesejahteraan'!$D:$P,12,FALSE)</f>
        <v>0.21157619359058208</v>
      </c>
      <c r="BL78">
        <f>VLOOKUP(E78,'status kesejahteraan'!$D:$P,13,FALSE)</f>
        <v>0.16113273163865199</v>
      </c>
      <c r="BM78">
        <f>VLOOKUP(D78,IDM_2021!$D$1:$F$297,2,FALSE)</f>
        <v>0.55330000000000001</v>
      </c>
      <c r="BN78">
        <f>VLOOKUP(E78,Irigasi!$O$2:$Q$311,3,FALSE)</f>
        <v>0</v>
      </c>
      <c r="BO78">
        <f>VLOOKUP($E78,ZonalStat!$E$1:$AC$310,25,FALSE)</f>
        <v>25111.931024099998</v>
      </c>
      <c r="BP78" s="1">
        <f>VLOOKUP($E78,ZonalStat!$E$1:$AD$310,26,FALSE)</f>
        <v>4</v>
      </c>
    </row>
    <row r="79" spans="1:68" x14ac:dyDescent="0.25">
      <c r="A79">
        <v>78</v>
      </c>
      <c r="B79" t="s">
        <v>337</v>
      </c>
      <c r="C79" t="s">
        <v>365</v>
      </c>
      <c r="D79" t="s">
        <v>80</v>
      </c>
      <c r="E79">
        <v>5304101</v>
      </c>
      <c r="F79">
        <f>VLOOKUP(E79,summary_LC!$AW$1:$AY$311,3,FALSE)</f>
        <v>9526</v>
      </c>
      <c r="G79">
        <f>VLOOKUP($E79,ZonalStat!$E$1:$AB$310,2,FALSE)</f>
        <v>31834.775576399999</v>
      </c>
      <c r="H79">
        <f>VLOOKUP($E79,ZonalStat!$E$1:$AB$310,3,FALSE)</f>
        <v>503.45480115200002</v>
      </c>
      <c r="I79">
        <f>VLOOKUP($E79,ZonalStat!$E$1:$AB$310,4,FALSE)</f>
        <v>72105.712633899995</v>
      </c>
      <c r="J79">
        <f>VLOOKUP($E79,ZonalStat!$E$1:$AB$310,5,FALSE)</f>
        <v>18945.2112395</v>
      </c>
      <c r="K79">
        <f>VLOOKUP($E79,ZonalStat!$E$1:$AB$310,6,FALSE)</f>
        <v>1914.0570491799999</v>
      </c>
      <c r="L79">
        <f>VLOOKUP($E79,ZonalStat!$E$1:$AB$310,7,FALSE)</f>
        <v>1776.7123606099999</v>
      </c>
      <c r="M79">
        <f>VLOOKUP($E79,ZonalStat!$E$1:$AB$310,8,FALSE)</f>
        <v>36231.032189700003</v>
      </c>
      <c r="N79">
        <f>VLOOKUP($E79,ZonalStat!$E$1:$AB$310,9,FALSE)</f>
        <v>4595.3801327700003</v>
      </c>
      <c r="O79">
        <f>VLOOKUP($E79,ZonalStat!$E$1:$AB$310,10,FALSE)</f>
        <v>177277.218601</v>
      </c>
      <c r="P79">
        <f>VLOOKUP($E79,ZonalStat!$E$1:$AB$310,11,FALSE)</f>
        <v>2160.9911000000002</v>
      </c>
      <c r="Q79">
        <f>VLOOKUP($E79,summary_LC!$Z$2:$AU$311,16,FALSE)</f>
        <v>74.57800037098869</v>
      </c>
      <c r="R79">
        <f>VLOOKUP($E79,summary_LC!$Z$2:$AU$311,17,FALSE)</f>
        <v>0</v>
      </c>
      <c r="S79">
        <f>VLOOKUP($E79,summary_LC!$Z$2:$AU$311,15,FALSE)</f>
        <v>6.9653125579669819</v>
      </c>
      <c r="T79">
        <f>VLOOKUP($E79,summary_LC!$Z$2:$AU$311,18,FALSE)</f>
        <v>0.13912075681691707</v>
      </c>
      <c r="U79">
        <f>VLOOKUP($E79,summary_LC!$Z$2:$AU$311,19,FALSE)</f>
        <v>1.6416249304396218</v>
      </c>
      <c r="V79">
        <f>VLOOKUP($E79,summary_LC!$Z$2:$AU$311,22,FALSE)</f>
        <v>0.47239134998950244</v>
      </c>
      <c r="W79">
        <f>VLOOKUP($E79,ZonalStat!$E$1:$AB$310,12,FALSE)</f>
        <v>97.659698543999994</v>
      </c>
      <c r="X79">
        <f>VLOOKUP($E79,summary_LC!$Z$2:$AU$311,4,FALSE)</f>
        <v>7114</v>
      </c>
      <c r="Y79">
        <f>VLOOKUP($E79,summary_LC!$Z$2:$AU$311,20,FALSE)</f>
        <v>74.57800037098869</v>
      </c>
      <c r="Z79">
        <f>VLOOKUP($E79,ZonalStat!$E$1:$AB$310,13,FALSE)</f>
        <v>97.711780075999997</v>
      </c>
      <c r="AA79">
        <f>VLOOKUP($E79,ZonalStat!$E$1:$AB$310,14,FALSE)</f>
        <v>6.0050231338799998E-2</v>
      </c>
      <c r="AB79">
        <f>VLOOKUP($E79,ZonalStat!$E$1:$AB$310,15,FALSE)</f>
        <v>0.35319126600900003</v>
      </c>
      <c r="AC79">
        <f>VLOOKUP($E79,ZonalStat!$E$1:$AB$310,16,FALSE)</f>
        <v>0.74643370460299996</v>
      </c>
      <c r="AD79">
        <f>VLOOKUP($E79,Irigasi!$A$2:$C$311,3,FALSE)</f>
        <v>0</v>
      </c>
      <c r="AE79">
        <f>VLOOKUP($E79,ZonalStat!$E$1:$AB$310,17,FALSE)</f>
        <v>0.64915337228500003</v>
      </c>
      <c r="AF79">
        <f>VLOOKUP($E79,ZonalStat!$E$1:$AB$310,18,FALSE)</f>
        <v>-0.62916535862900003</v>
      </c>
      <c r="AG79">
        <f>VLOOKUP($E79,ZonalStat!$E$1:$AB$310,19,FALSE)</f>
        <v>0.19825891532199999</v>
      </c>
      <c r="AH79">
        <f>VLOOKUP($E79,ZonalStat!$E$1:$AB$310,20,FALSE)</f>
        <v>0.75791714236700003</v>
      </c>
      <c r="AI79">
        <f>VLOOKUP($E79,ZonalStat!$E$1:$AB$310,21,FALSE)</f>
        <v>1.4109152440099999</v>
      </c>
      <c r="AJ79">
        <f>VLOOKUP($E79,ZonalStat!$E$1:$AB$310,22,FALSE)</f>
        <v>25.233979920900001</v>
      </c>
      <c r="AK79">
        <f>VLOOKUP($E79,ZonalStat!$E$1:$AB$310,23,FALSE)</f>
        <v>-35.972634798599998</v>
      </c>
      <c r="AL79">
        <f>VLOOKUP($E79,ZonalStat!$E$1:$AB$310,24,FALSE)</f>
        <v>1377.1334197599999</v>
      </c>
      <c r="AM79">
        <f>VLOOKUP($E79,Podes!$A$1:$AL$310,5,FALSE)</f>
        <v>2883</v>
      </c>
      <c r="AN79">
        <f>VLOOKUP($E79,Podes!$A$1:$AL$310,28,FALSE)</f>
        <v>3.1133909289999999</v>
      </c>
      <c r="AO79">
        <f>VLOOKUP($E79,Podes!$A$1:$AL$310,29,FALSE)</f>
        <v>720.75</v>
      </c>
      <c r="AP79">
        <f>VLOOKUP($E79,Podes!$A$1:$AL$310,30,FALSE)</f>
        <v>0</v>
      </c>
      <c r="AQ79">
        <f>VLOOKUP($E79,Podes!$A$1:$AL$310,31,FALSE)</f>
        <v>0</v>
      </c>
      <c r="AR79">
        <f>VLOOKUP($E79,Podes!$A$1:$AL$310,32,FALSE)</f>
        <v>2883</v>
      </c>
      <c r="AS79">
        <f>VLOOKUP($E79,Podes!$A$1:$AL$310,33,FALSE)</f>
        <v>1441.5</v>
      </c>
      <c r="AT79">
        <f>VLOOKUP($E79,Podes!$A$1:$AL$310,34,FALSE)</f>
        <v>0</v>
      </c>
      <c r="AU79">
        <f>VLOOKUP($E79,Podes!$A$1:$AL$310,13,FALSE)</f>
        <v>0</v>
      </c>
      <c r="AV79">
        <f>VLOOKUP($E79,Podes!$A$1:$AL$310,14,FALSE)</f>
        <v>0</v>
      </c>
      <c r="AW79">
        <f>VLOOKUP($E79,Podes!$A$1:$AL$310,15,FALSE)</f>
        <v>0</v>
      </c>
      <c r="AX79">
        <f>VLOOKUP($E79,Podes!$A$1:$AL$310,16,FALSE)</f>
        <v>0</v>
      </c>
      <c r="AY79">
        <f>VLOOKUP($E79,Podes!$A$1:$AL$310,17,FALSE)</f>
        <v>0</v>
      </c>
      <c r="AZ79">
        <f>VLOOKUP($E79,Podes!$A$1:$AL$310,18,FALSE)</f>
        <v>0</v>
      </c>
      <c r="BA79">
        <f>VLOOKUP($E79,Podes!$A$1:$AL$310,19,FALSE)</f>
        <v>0</v>
      </c>
      <c r="BB79">
        <f>VLOOKUP($E79,Podes!$A$1:$AL$310,20,FALSE)</f>
        <v>0</v>
      </c>
      <c r="BC79">
        <f>VLOOKUP($E79,Podes!$A$1:$AL$310,21,FALSE)</f>
        <v>0</v>
      </c>
      <c r="BD79">
        <f>VLOOKUP($E79,Podes!$A$1:$AL$310,22,FALSE)</f>
        <v>0</v>
      </c>
      <c r="BE79">
        <f>VLOOKUP($E79,Podes!$A$1:$AL$310,23,FALSE)</f>
        <v>14</v>
      </c>
      <c r="BF79">
        <f>VLOOKUP($E79,Podes!$A$1:$AL$310,38,FALSE)</f>
        <v>200</v>
      </c>
      <c r="BG79">
        <f>VLOOKUP($E79,Podes!$A$1:$AL$310,35,FALSE)</f>
        <v>0</v>
      </c>
      <c r="BH79">
        <f>VLOOKUP($E79,Podes!$A$1:$AL$310,36,FALSE)</f>
        <v>1441.5</v>
      </c>
      <c r="BI79">
        <f>VLOOKUP($E79,Podes!$A$1:$AL$310,26,FALSE)</f>
        <v>45</v>
      </c>
      <c r="BJ79">
        <f>VLOOKUP($E79,Podes!$A$1:$AL$310,37,FALSE)</f>
        <v>64.066666670000004</v>
      </c>
      <c r="BK79">
        <f>VLOOKUP(E79,'status kesejahteraan'!$D:$P,12,FALSE)</f>
        <v>0.19952380952380952</v>
      </c>
      <c r="BL79">
        <f>VLOOKUP(E79,'status kesejahteraan'!$D:$P,13,FALSE)</f>
        <v>0.14051463168516651</v>
      </c>
      <c r="BM79">
        <f>VLOOKUP(D79,IDM_2021!$D$1:$F$297,2,FALSE)</f>
        <v>0.46710000000000002</v>
      </c>
      <c r="BN79">
        <f>VLOOKUP(E79,Irigasi!$O$2:$Q$311,3,FALSE)</f>
        <v>0</v>
      </c>
      <c r="BO79">
        <f>VLOOKUP($E79,ZonalStat!$E$1:$AC$310,25,FALSE)</f>
        <v>21692.7031178</v>
      </c>
      <c r="BP79" s="1">
        <f>VLOOKUP($E79,ZonalStat!$E$1:$AD$310,26,FALSE)</f>
        <v>3.44810019104</v>
      </c>
    </row>
    <row r="80" spans="1:68" x14ac:dyDescent="0.25">
      <c r="A80">
        <v>79</v>
      </c>
      <c r="B80" t="s">
        <v>337</v>
      </c>
      <c r="C80" t="s">
        <v>365</v>
      </c>
      <c r="D80" t="s">
        <v>81</v>
      </c>
      <c r="E80">
        <v>5304102</v>
      </c>
      <c r="F80">
        <f>VLOOKUP(E80,summary_LC!$AW$1:$AY$311,3,FALSE)</f>
        <v>6917</v>
      </c>
      <c r="G80">
        <f>VLOOKUP($E80,ZonalStat!$E$1:$AB$310,2,FALSE)</f>
        <v>35956.755519400002</v>
      </c>
      <c r="H80">
        <f>VLOOKUP($E80,ZonalStat!$E$1:$AB$310,3,FALSE)</f>
        <v>430.61399124600001</v>
      </c>
      <c r="I80">
        <f>VLOOKUP($E80,ZonalStat!$E$1:$AB$310,4,FALSE)</f>
        <v>65943.689650500004</v>
      </c>
      <c r="J80">
        <f>VLOOKUP($E80,ZonalStat!$E$1:$AB$310,5,FALSE)</f>
        <v>15658.1063997</v>
      </c>
      <c r="K80">
        <f>VLOOKUP($E80,ZonalStat!$E$1:$AB$310,6,FALSE)</f>
        <v>505.35546521800001</v>
      </c>
      <c r="L80">
        <f>VLOOKUP($E80,ZonalStat!$E$1:$AB$310,7,FALSE)</f>
        <v>1572.8463762199999</v>
      </c>
      <c r="M80">
        <f>VLOOKUP($E80,ZonalStat!$E$1:$AB$310,8,FALSE)</f>
        <v>42085.814707500002</v>
      </c>
      <c r="N80">
        <f>VLOOKUP($E80,ZonalStat!$E$1:$AB$310,9,FALSE)</f>
        <v>11987.743263799999</v>
      </c>
      <c r="O80">
        <f>VLOOKUP($E80,ZonalStat!$E$1:$AB$310,10,FALSE)</f>
        <v>168109.21768599999</v>
      </c>
      <c r="P80">
        <f>VLOOKUP($E80,ZonalStat!$E$1:$AB$310,11,FALSE)</f>
        <v>1828.7249014500001</v>
      </c>
      <c r="Q80">
        <f>VLOOKUP($E80,summary_LC!$Z$2:$AU$311,16,FALSE)</f>
        <v>42.55240215173437</v>
      </c>
      <c r="R80">
        <f>VLOOKUP($E80,summary_LC!$Z$2:$AU$311,17,FALSE)</f>
        <v>0</v>
      </c>
      <c r="S80">
        <f>VLOOKUP($E80,summary_LC!$Z$2:$AU$311,15,FALSE)</f>
        <v>11.20385828232239</v>
      </c>
      <c r="T80">
        <f>VLOOKUP($E80,summary_LC!$Z$2:$AU$311,18,FALSE)</f>
        <v>3.2925245780003713</v>
      </c>
      <c r="U80">
        <f>VLOOKUP($E80,summary_LC!$Z$2:$AU$311,19,FALSE)</f>
        <v>1.9105917269523278</v>
      </c>
      <c r="V80">
        <f>VLOOKUP($E80,summary_LC!$Z$2:$AU$311,22,FALSE)</f>
        <v>5.5515396848344656</v>
      </c>
      <c r="W80">
        <f>VLOOKUP($E80,ZonalStat!$E$1:$AB$310,12,FALSE)</f>
        <v>53.117656238400002</v>
      </c>
      <c r="X80">
        <f>VLOOKUP($E80,summary_LC!$Z$2:$AU$311,4,FALSE)</f>
        <v>5455</v>
      </c>
      <c r="Y80">
        <f>VLOOKUP($E80,summary_LC!$Z$2:$AU$311,20,FALSE)</f>
        <v>42.55240215173437</v>
      </c>
      <c r="Z80">
        <f>VLOOKUP($E80,ZonalStat!$E$1:$AB$310,13,FALSE)</f>
        <v>54.705462090399998</v>
      </c>
      <c r="AA80">
        <f>VLOOKUP($E80,ZonalStat!$E$1:$AB$310,14,FALSE)</f>
        <v>0</v>
      </c>
      <c r="AB80">
        <f>VLOOKUP($E80,ZonalStat!$E$1:$AB$310,15,FALSE)</f>
        <v>0.62346392944899998</v>
      </c>
      <c r="AC80">
        <f>VLOOKUP($E80,ZonalStat!$E$1:$AB$310,16,FALSE)</f>
        <v>0.72336986682100002</v>
      </c>
      <c r="AD80">
        <f>VLOOKUP($E80,Irigasi!$A$2:$C$311,3,FALSE)</f>
        <v>0</v>
      </c>
      <c r="AE80">
        <f>VLOOKUP($E80,ZonalStat!$E$1:$AB$310,17,FALSE)</f>
        <v>0.64030327927200004</v>
      </c>
      <c r="AF80">
        <f>VLOOKUP($E80,ZonalStat!$E$1:$AB$310,18,FALSE)</f>
        <v>-0.61839696351600004</v>
      </c>
      <c r="AG80">
        <f>VLOOKUP($E80,ZonalStat!$E$1:$AB$310,19,FALSE)</f>
        <v>0.18002065385400001</v>
      </c>
      <c r="AH80">
        <f>VLOOKUP($E80,ZonalStat!$E$1:$AB$310,20,FALSE)</f>
        <v>0.70191468983299998</v>
      </c>
      <c r="AI80">
        <f>VLOOKUP($E80,ZonalStat!$E$1:$AB$310,21,FALSE)</f>
        <v>1.3950408239600001</v>
      </c>
      <c r="AJ80">
        <f>VLOOKUP($E80,ZonalStat!$E$1:$AB$310,22,FALSE)</f>
        <v>23.641353943599999</v>
      </c>
      <c r="AK80">
        <f>VLOOKUP($E80,ZonalStat!$E$1:$AB$310,23,FALSE)</f>
        <v>-35.808969437800002</v>
      </c>
      <c r="AL80">
        <f>VLOOKUP($E80,ZonalStat!$E$1:$AB$310,24,FALSE)</f>
        <v>1456.9005002700001</v>
      </c>
      <c r="AM80">
        <f>VLOOKUP($E80,Podes!$A$1:$AL$310,5,FALSE)</f>
        <v>4111</v>
      </c>
      <c r="AN80">
        <f>VLOOKUP($E80,Podes!$A$1:$AL$310,28,FALSE)</f>
        <v>2.5392217420000001</v>
      </c>
      <c r="AO80">
        <f>VLOOKUP($E80,Podes!$A$1:$AL$310,29,FALSE)</f>
        <v>4111</v>
      </c>
      <c r="AP80">
        <f>VLOOKUP($E80,Podes!$A$1:$AL$310,30,FALSE)</f>
        <v>0</v>
      </c>
      <c r="AQ80">
        <f>VLOOKUP($E80,Podes!$A$1:$AL$310,31,FALSE)</f>
        <v>0</v>
      </c>
      <c r="AR80">
        <f>VLOOKUP($E80,Podes!$A$1:$AL$310,32,FALSE)</f>
        <v>1370.333333</v>
      </c>
      <c r="AS80">
        <f>VLOOKUP($E80,Podes!$A$1:$AL$310,33,FALSE)</f>
        <v>1370.333333</v>
      </c>
      <c r="AT80">
        <f>VLOOKUP($E80,Podes!$A$1:$AL$310,34,FALSE)</f>
        <v>0</v>
      </c>
      <c r="AU80">
        <f>VLOOKUP($E80,Podes!$A$1:$AL$310,13,FALSE)</f>
        <v>0</v>
      </c>
      <c r="AV80">
        <f>VLOOKUP($E80,Podes!$A$1:$AL$310,14,FALSE)</f>
        <v>0</v>
      </c>
      <c r="AW80">
        <f>VLOOKUP($E80,Podes!$A$1:$AL$310,15,FALSE)</f>
        <v>0</v>
      </c>
      <c r="AX80">
        <f>VLOOKUP($E80,Podes!$A$1:$AL$310,16,FALSE)</f>
        <v>0</v>
      </c>
      <c r="AY80">
        <f>VLOOKUP($E80,Podes!$A$1:$AL$310,17,FALSE)</f>
        <v>0</v>
      </c>
      <c r="AZ80">
        <f>VLOOKUP($E80,Podes!$A$1:$AL$310,18,FALSE)</f>
        <v>0</v>
      </c>
      <c r="BA80">
        <f>VLOOKUP($E80,Podes!$A$1:$AL$310,19,FALSE)</f>
        <v>0</v>
      </c>
      <c r="BB80">
        <f>VLOOKUP($E80,Podes!$A$1:$AL$310,20,FALSE)</f>
        <v>0</v>
      </c>
      <c r="BC80">
        <f>VLOOKUP($E80,Podes!$A$1:$AL$310,21,FALSE)</f>
        <v>0</v>
      </c>
      <c r="BD80">
        <f>VLOOKUP($E80,Podes!$A$1:$AL$310,22,FALSE)</f>
        <v>0</v>
      </c>
      <c r="BE80">
        <f>VLOOKUP($E80,Podes!$A$1:$AL$310,23,FALSE)</f>
        <v>18</v>
      </c>
      <c r="BF80">
        <f>VLOOKUP($E80,Podes!$A$1:$AL$310,38,FALSE)</f>
        <v>200</v>
      </c>
      <c r="BG80">
        <f>VLOOKUP($E80,Podes!$A$1:$AL$310,35,FALSE)</f>
        <v>4111</v>
      </c>
      <c r="BH80">
        <f>VLOOKUP($E80,Podes!$A$1:$AL$310,36,FALSE)</f>
        <v>1370.333333</v>
      </c>
      <c r="BI80">
        <f>VLOOKUP($E80,Podes!$A$1:$AL$310,26,FALSE)</f>
        <v>68</v>
      </c>
      <c r="BJ80">
        <f>VLOOKUP($E80,Podes!$A$1:$AL$310,37,FALSE)</f>
        <v>60.455882350000003</v>
      </c>
      <c r="BK80">
        <f>VLOOKUP(E80,'status kesejahteraan'!$D:$P,12,FALSE)</f>
        <v>0.1281954887218045</v>
      </c>
      <c r="BL80">
        <f>VLOOKUP(E80,'status kesejahteraan'!$D:$P,13,FALSE)</f>
        <v>8.9534565989616538E-2</v>
      </c>
      <c r="BM80">
        <f>VLOOKUP(D80,IDM_2021!$D$1:$F$297,2,FALSE)</f>
        <v>0.52549999999999997</v>
      </c>
      <c r="BN80">
        <f>VLOOKUP(E80,Irigasi!$O$2:$Q$311,3,FALSE)</f>
        <v>0</v>
      </c>
      <c r="BO80">
        <f>VLOOKUP($E80,ZonalStat!$E$1:$AC$310,25,FALSE)</f>
        <v>30690.662843499998</v>
      </c>
      <c r="BP80" s="1">
        <f>VLOOKUP($E80,ZonalStat!$E$1:$AD$310,26,FALSE)</f>
        <v>3.8939708939700002</v>
      </c>
    </row>
    <row r="81" spans="1:68" x14ac:dyDescent="0.25">
      <c r="A81">
        <v>80</v>
      </c>
      <c r="B81" t="s">
        <v>337</v>
      </c>
      <c r="C81" t="s">
        <v>365</v>
      </c>
      <c r="D81" t="s">
        <v>82</v>
      </c>
      <c r="E81">
        <v>5304103</v>
      </c>
      <c r="F81">
        <f>VLOOKUP(E81,summary_LC!$AW$1:$AY$311,3,FALSE)</f>
        <v>4651</v>
      </c>
      <c r="G81">
        <f>VLOOKUP($E81,ZonalStat!$E$1:$AB$310,2,FALSE)</f>
        <v>32294.426191499999</v>
      </c>
      <c r="H81">
        <f>VLOOKUP($E81,ZonalStat!$E$1:$AB$310,3,FALSE)</f>
        <v>858.903832169</v>
      </c>
      <c r="I81">
        <f>VLOOKUP($E81,ZonalStat!$E$1:$AB$310,4,FALSE)</f>
        <v>62462.176579999999</v>
      </c>
      <c r="J81">
        <f>VLOOKUP($E81,ZonalStat!$E$1:$AB$310,5,FALSE)</f>
        <v>9612.6327522400006</v>
      </c>
      <c r="K81">
        <f>VLOOKUP($E81,ZonalStat!$E$1:$AB$310,6,FALSE)</f>
        <v>1793.7913485399999</v>
      </c>
      <c r="L81">
        <f>VLOOKUP($E81,ZonalStat!$E$1:$AB$310,7,FALSE)</f>
        <v>803.94392453399996</v>
      </c>
      <c r="M81">
        <f>VLOOKUP($E81,ZonalStat!$E$1:$AB$310,8,FALSE)</f>
        <v>28677.601708599999</v>
      </c>
      <c r="N81">
        <f>VLOOKUP($E81,ZonalStat!$E$1:$AB$310,9,FALSE)</f>
        <v>6676.9461148399996</v>
      </c>
      <c r="O81">
        <f>VLOOKUP($E81,ZonalStat!$E$1:$AB$310,10,FALSE)</f>
        <v>171249.55530099999</v>
      </c>
      <c r="P81">
        <f>VLOOKUP($E81,ZonalStat!$E$1:$AB$310,11,FALSE)</f>
        <v>979.72047057500004</v>
      </c>
      <c r="Q81">
        <f>VLOOKUP($E81,summary_LC!$Z$2:$AU$311,16,FALSE)</f>
        <v>39.269152290855132</v>
      </c>
      <c r="R81">
        <f>VLOOKUP($E81,summary_LC!$Z$2:$AU$311,17,FALSE)</f>
        <v>0</v>
      </c>
      <c r="S81">
        <f>VLOOKUP($E81,summary_LC!$Z$2:$AU$311,15,FALSE)</f>
        <v>0.54720831014654059</v>
      </c>
      <c r="T81">
        <f>VLOOKUP($E81,summary_LC!$Z$2:$AU$311,18,FALSE)</f>
        <v>1.1871637915043591</v>
      </c>
      <c r="U81">
        <f>VLOOKUP($E81,summary_LC!$Z$2:$AU$311,19,FALSE)</f>
        <v>2.133184937859395</v>
      </c>
      <c r="V81">
        <f>VLOOKUP($E81,summary_LC!$Z$2:$AU$311,22,FALSE)</f>
        <v>0</v>
      </c>
      <c r="W81">
        <f>VLOOKUP($E81,ZonalStat!$E$1:$AB$310,12,FALSE)</f>
        <v>4.9280955729400002</v>
      </c>
      <c r="X81">
        <f>VLOOKUP($E81,summary_LC!$Z$2:$AU$311,4,FALSE)</f>
        <v>4470</v>
      </c>
      <c r="Y81">
        <f>VLOOKUP($E81,summary_LC!$Z$2:$AU$311,20,FALSE)</f>
        <v>39.269152290855132</v>
      </c>
      <c r="Z81">
        <f>VLOOKUP($E81,ZonalStat!$E$1:$AB$310,13,FALSE)</f>
        <v>61.464847168200002</v>
      </c>
      <c r="AA81">
        <f>VLOOKUP($E81,ZonalStat!$E$1:$AB$310,14,FALSE)</f>
        <v>1.7189024872899999E-2</v>
      </c>
      <c r="AB81">
        <f>VLOOKUP($E81,ZonalStat!$E$1:$AB$310,15,FALSE)</f>
        <v>0.51005160180599995</v>
      </c>
      <c r="AC81">
        <f>VLOOKUP($E81,ZonalStat!$E$1:$AB$310,16,FALSE)</f>
        <v>0.79487140170699999</v>
      </c>
      <c r="AD81">
        <f>VLOOKUP($E81,Irigasi!$A$2:$C$311,3,FALSE)</f>
        <v>0</v>
      </c>
      <c r="AE81">
        <f>VLOOKUP($E81,ZonalStat!$E$1:$AB$310,17,FALSE)</f>
        <v>0.65171878638000003</v>
      </c>
      <c r="AF81">
        <f>VLOOKUP($E81,ZonalStat!$E$1:$AB$310,18,FALSE)</f>
        <v>-0.62539590872100004</v>
      </c>
      <c r="AG81">
        <f>VLOOKUP($E81,ZonalStat!$E$1:$AB$310,19,FALSE)</f>
        <v>0.203095817959</v>
      </c>
      <c r="AH81">
        <f>VLOOKUP($E81,ZonalStat!$E$1:$AB$310,20,FALSE)</f>
        <v>0.72942539353000002</v>
      </c>
      <c r="AI81">
        <f>VLOOKUP($E81,ZonalStat!$E$1:$AB$310,21,FALSE)</f>
        <v>1.41810595648</v>
      </c>
      <c r="AJ81">
        <f>VLOOKUP($E81,ZonalStat!$E$1:$AB$310,22,FALSE)</f>
        <v>24.1943203748</v>
      </c>
      <c r="AK81">
        <f>VLOOKUP($E81,ZonalStat!$E$1:$AB$310,23,FALSE)</f>
        <v>-41.833214394999999</v>
      </c>
      <c r="AL81">
        <f>VLOOKUP($E81,ZonalStat!$E$1:$AB$310,24,FALSE)</f>
        <v>1466.0758359500001</v>
      </c>
      <c r="AM81">
        <f>VLOOKUP($E81,Podes!$A$1:$AL$310,5,FALSE)</f>
        <v>1464</v>
      </c>
      <c r="AN81">
        <f>VLOOKUP($E81,Podes!$A$1:$AL$310,28,FALSE)</f>
        <v>6.5066666670000002</v>
      </c>
      <c r="AO81">
        <f>VLOOKUP($E81,Podes!$A$1:$AL$310,29,FALSE)</f>
        <v>1464</v>
      </c>
      <c r="AP81">
        <f>VLOOKUP($E81,Podes!$A$1:$AL$310,30,FALSE)</f>
        <v>0</v>
      </c>
      <c r="AQ81">
        <f>VLOOKUP($E81,Podes!$A$1:$AL$310,31,FALSE)</f>
        <v>0</v>
      </c>
      <c r="AR81">
        <f>VLOOKUP($E81,Podes!$A$1:$AL$310,32,FALSE)</f>
        <v>732</v>
      </c>
      <c r="AS81">
        <f>VLOOKUP($E81,Podes!$A$1:$AL$310,33,FALSE)</f>
        <v>488</v>
      </c>
      <c r="AT81">
        <f>VLOOKUP($E81,Podes!$A$1:$AL$310,34,FALSE)</f>
        <v>0</v>
      </c>
      <c r="AU81">
        <f>VLOOKUP($E81,Podes!$A$1:$AL$310,13,FALSE)</f>
        <v>2</v>
      </c>
      <c r="AV81">
        <f>VLOOKUP($E81,Podes!$A$1:$AL$310,14,FALSE)</f>
        <v>2</v>
      </c>
      <c r="AW81">
        <f>VLOOKUP($E81,Podes!$A$1:$AL$310,15,FALSE)</f>
        <v>0</v>
      </c>
      <c r="AX81">
        <f>VLOOKUP($E81,Podes!$A$1:$AL$310,16,FALSE)</f>
        <v>0</v>
      </c>
      <c r="AY81">
        <f>VLOOKUP($E81,Podes!$A$1:$AL$310,17,FALSE)</f>
        <v>0</v>
      </c>
      <c r="AZ81">
        <f>VLOOKUP($E81,Podes!$A$1:$AL$310,18,FALSE)</f>
        <v>0</v>
      </c>
      <c r="BA81">
        <f>VLOOKUP($E81,Podes!$A$1:$AL$310,19,FALSE)</f>
        <v>0</v>
      </c>
      <c r="BB81">
        <f>VLOOKUP($E81,Podes!$A$1:$AL$310,20,FALSE)</f>
        <v>0</v>
      </c>
      <c r="BC81">
        <f>VLOOKUP($E81,Podes!$A$1:$AL$310,21,FALSE)</f>
        <v>0</v>
      </c>
      <c r="BD81">
        <f>VLOOKUP($E81,Podes!$A$1:$AL$310,22,FALSE)</f>
        <v>0</v>
      </c>
      <c r="BE81">
        <f>VLOOKUP($E81,Podes!$A$1:$AL$310,23,FALSE)</f>
        <v>10</v>
      </c>
      <c r="BF81">
        <f>VLOOKUP($E81,Podes!$A$1:$AL$310,38,FALSE)</f>
        <v>200</v>
      </c>
      <c r="BG81">
        <f>VLOOKUP($E81,Podes!$A$1:$AL$310,35,FALSE)</f>
        <v>244</v>
      </c>
      <c r="BH81">
        <f>VLOOKUP($E81,Podes!$A$1:$AL$310,36,FALSE)</f>
        <v>0</v>
      </c>
      <c r="BI81">
        <f>VLOOKUP($E81,Podes!$A$1:$AL$310,26,FALSE)</f>
        <v>16</v>
      </c>
      <c r="BJ81">
        <f>VLOOKUP($E81,Podes!$A$1:$AL$310,37,FALSE)</f>
        <v>91.5</v>
      </c>
      <c r="BK81">
        <f>VLOOKUP(E81,'status kesejahteraan'!$D:$P,12,FALSE)</f>
        <v>0.226447709593777</v>
      </c>
      <c r="BL81">
        <f>VLOOKUP(E81,'status kesejahteraan'!$D:$P,13,FALSE)</f>
        <v>0.14464407550602684</v>
      </c>
      <c r="BM81">
        <f>VLOOKUP(D81,IDM_2021!$D$1:$F$297,2,FALSE)</f>
        <v>0.44650000000000001</v>
      </c>
      <c r="BN81">
        <f>VLOOKUP(E81,Irigasi!$O$2:$Q$311,3,FALSE)</f>
        <v>0</v>
      </c>
      <c r="BO81">
        <f>VLOOKUP($E81,ZonalStat!$E$1:$AC$310,25,FALSE)</f>
        <v>18078.047072599999</v>
      </c>
      <c r="BP81" s="1">
        <f>VLOOKUP($E81,ZonalStat!$E$1:$AD$310,26,FALSE)</f>
        <v>3.9675338636899999</v>
      </c>
    </row>
    <row r="82" spans="1:68" x14ac:dyDescent="0.25">
      <c r="A82">
        <v>81</v>
      </c>
      <c r="B82" t="s">
        <v>337</v>
      </c>
      <c r="C82" t="s">
        <v>365</v>
      </c>
      <c r="D82" t="s">
        <v>83</v>
      </c>
      <c r="E82">
        <v>5304104</v>
      </c>
      <c r="F82">
        <f>VLOOKUP(E82,summary_LC!$AW$1:$AY$311,3,FALSE)</f>
        <v>4844</v>
      </c>
      <c r="G82">
        <f>VLOOKUP($E82,ZonalStat!$E$1:$AB$310,2,FALSE)</f>
        <v>30201.587558800002</v>
      </c>
      <c r="H82">
        <f>VLOOKUP($E82,ZonalStat!$E$1:$AB$310,3,FALSE)</f>
        <v>524.58973949599999</v>
      </c>
      <c r="I82">
        <f>VLOOKUP($E82,ZonalStat!$E$1:$AB$310,4,FALSE)</f>
        <v>68693.056190599993</v>
      </c>
      <c r="J82">
        <f>VLOOKUP($E82,ZonalStat!$E$1:$AB$310,5,FALSE)</f>
        <v>15334.1950597</v>
      </c>
      <c r="K82">
        <f>VLOOKUP($E82,ZonalStat!$E$1:$AB$310,6,FALSE)</f>
        <v>2236.2679652800002</v>
      </c>
      <c r="L82">
        <f>VLOOKUP($E82,ZonalStat!$E$1:$AB$310,7,FALSE)</f>
        <v>1257.9623545699999</v>
      </c>
      <c r="M82">
        <f>VLOOKUP($E82,ZonalStat!$E$1:$AB$310,8,FALSE)</f>
        <v>30730.917681300001</v>
      </c>
      <c r="N82">
        <f>VLOOKUP($E82,ZonalStat!$E$1:$AB$310,9,FALSE)</f>
        <v>5515.3429578799996</v>
      </c>
      <c r="O82">
        <f>VLOOKUP($E82,ZonalStat!$E$1:$AB$310,10,FALSE)</f>
        <v>176233.851001</v>
      </c>
      <c r="P82">
        <f>VLOOKUP($E82,ZonalStat!$E$1:$AB$310,11,FALSE)</f>
        <v>1190.4890858399999</v>
      </c>
      <c r="Q82">
        <f>VLOOKUP($E82,summary_LC!$Z$2:$AU$311,16,FALSE)</f>
        <v>39.055833797069191</v>
      </c>
      <c r="R82">
        <f>VLOOKUP($E82,summary_LC!$Z$2:$AU$311,17,FALSE)</f>
        <v>0</v>
      </c>
      <c r="S82">
        <f>VLOOKUP($E82,summary_LC!$Z$2:$AU$311,15,FALSE)</f>
        <v>0.94602114635503609</v>
      </c>
      <c r="T82">
        <f>VLOOKUP($E82,summary_LC!$Z$2:$AU$311,18,FALSE)</f>
        <v>0</v>
      </c>
      <c r="U82">
        <f>VLOOKUP($E82,summary_LC!$Z$2:$AU$311,19,FALSE)</f>
        <v>2.105360786496012</v>
      </c>
      <c r="V82">
        <f>VLOOKUP($E82,summary_LC!$Z$2:$AU$311,22,FALSE)</f>
        <v>0</v>
      </c>
      <c r="W82">
        <f>VLOOKUP($E82,ZonalStat!$E$1:$AB$310,12,FALSE)</f>
        <v>10.2545833446</v>
      </c>
      <c r="X82">
        <f>VLOOKUP($E82,summary_LC!$Z$2:$AU$311,4,FALSE)</f>
        <v>4537</v>
      </c>
      <c r="Y82">
        <f>VLOOKUP($E82,summary_LC!$Z$2:$AU$311,20,FALSE)</f>
        <v>39.055833797069191</v>
      </c>
      <c r="Z82">
        <f>VLOOKUP($E82,ZonalStat!$E$1:$AB$310,13,FALSE)</f>
        <v>68.5471453798</v>
      </c>
      <c r="AA82">
        <f>VLOOKUP($E82,ZonalStat!$E$1:$AB$310,14,FALSE)</f>
        <v>3.7339174764700001E-2</v>
      </c>
      <c r="AB82">
        <f>VLOOKUP($E82,ZonalStat!$E$1:$AB$310,15,FALSE)</f>
        <v>0.53772708505400002</v>
      </c>
      <c r="AC82">
        <f>VLOOKUP($E82,ZonalStat!$E$1:$AB$310,16,FALSE)</f>
        <v>0.79049509255499995</v>
      </c>
      <c r="AD82">
        <f>VLOOKUP($E82,Irigasi!$A$2:$C$311,3,FALSE)</f>
        <v>0</v>
      </c>
      <c r="AE82">
        <f>VLOOKUP($E82,ZonalStat!$E$1:$AB$310,17,FALSE)</f>
        <v>0.64669781388600001</v>
      </c>
      <c r="AF82">
        <f>VLOOKUP($E82,ZonalStat!$E$1:$AB$310,18,FALSE)</f>
        <v>-0.62414673120300002</v>
      </c>
      <c r="AG82">
        <f>VLOOKUP($E82,ZonalStat!$E$1:$AB$310,19,FALSE)</f>
        <v>0.18826937438899999</v>
      </c>
      <c r="AH82">
        <f>VLOOKUP($E82,ZonalStat!$E$1:$AB$310,20,FALSE)</f>
        <v>0.73432115384800001</v>
      </c>
      <c r="AI82">
        <f>VLOOKUP($E82,ZonalStat!$E$1:$AB$310,21,FALSE)</f>
        <v>1.42166201405</v>
      </c>
      <c r="AJ82">
        <f>VLOOKUP($E82,ZonalStat!$E$1:$AB$310,22,FALSE)</f>
        <v>24.6280910073</v>
      </c>
      <c r="AK82">
        <f>VLOOKUP($E82,ZonalStat!$E$1:$AB$310,23,FALSE)</f>
        <v>-41.557666554900003</v>
      </c>
      <c r="AL82">
        <f>VLOOKUP($E82,ZonalStat!$E$1:$AB$310,24,FALSE)</f>
        <v>1460.34363355</v>
      </c>
      <c r="AM82">
        <f>VLOOKUP($E82,Podes!$A$1:$AL$310,5,FALSE)</f>
        <v>2869</v>
      </c>
      <c r="AN82">
        <f>VLOOKUP($E82,Podes!$A$1:$AL$310,28,FALSE)</f>
        <v>8.3888888890000004</v>
      </c>
      <c r="AO82">
        <f>VLOOKUP($E82,Podes!$A$1:$AL$310,29,FALSE)</f>
        <v>1434.5</v>
      </c>
      <c r="AP82">
        <f>VLOOKUP($E82,Podes!$A$1:$AL$310,30,FALSE)</f>
        <v>1434.5</v>
      </c>
      <c r="AQ82">
        <f>VLOOKUP($E82,Podes!$A$1:$AL$310,31,FALSE)</f>
        <v>0</v>
      </c>
      <c r="AR82">
        <f>VLOOKUP($E82,Podes!$A$1:$AL$310,32,FALSE)</f>
        <v>717.25</v>
      </c>
      <c r="AS82">
        <f>VLOOKUP($E82,Podes!$A$1:$AL$310,33,FALSE)</f>
        <v>1434.5</v>
      </c>
      <c r="AT82">
        <f>VLOOKUP($E82,Podes!$A$1:$AL$310,34,FALSE)</f>
        <v>0</v>
      </c>
      <c r="AU82">
        <f>VLOOKUP($E82,Podes!$A$1:$AL$310,13,FALSE)</f>
        <v>0</v>
      </c>
      <c r="AV82">
        <f>VLOOKUP($E82,Podes!$A$1:$AL$310,14,FALSE)</f>
        <v>0</v>
      </c>
      <c r="AW82">
        <f>VLOOKUP($E82,Podes!$A$1:$AL$310,15,FALSE)</f>
        <v>0</v>
      </c>
      <c r="AX82">
        <f>VLOOKUP($E82,Podes!$A$1:$AL$310,16,FALSE)</f>
        <v>0</v>
      </c>
      <c r="AY82">
        <f>VLOOKUP($E82,Podes!$A$1:$AL$310,17,FALSE)</f>
        <v>0</v>
      </c>
      <c r="AZ82">
        <f>VLOOKUP($E82,Podes!$A$1:$AL$310,18,FALSE)</f>
        <v>0</v>
      </c>
      <c r="BA82">
        <f>VLOOKUP($E82,Podes!$A$1:$AL$310,19,FALSE)</f>
        <v>0</v>
      </c>
      <c r="BB82">
        <f>VLOOKUP($E82,Podes!$A$1:$AL$310,20,FALSE)</f>
        <v>0</v>
      </c>
      <c r="BC82">
        <f>VLOOKUP($E82,Podes!$A$1:$AL$310,21,FALSE)</f>
        <v>0</v>
      </c>
      <c r="BD82">
        <f>VLOOKUP($E82,Podes!$A$1:$AL$310,22,FALSE)</f>
        <v>0</v>
      </c>
      <c r="BE82">
        <f>VLOOKUP($E82,Podes!$A$1:$AL$310,23,FALSE)</f>
        <v>10</v>
      </c>
      <c r="BF82">
        <f>VLOOKUP($E82,Podes!$A$1:$AL$310,38,FALSE)</f>
        <v>200</v>
      </c>
      <c r="BG82">
        <f>VLOOKUP($E82,Podes!$A$1:$AL$310,35,FALSE)</f>
        <v>1434.5</v>
      </c>
      <c r="BH82">
        <f>VLOOKUP($E82,Podes!$A$1:$AL$310,36,FALSE)</f>
        <v>2869</v>
      </c>
      <c r="BI82">
        <f>VLOOKUP($E82,Podes!$A$1:$AL$310,26,FALSE)</f>
        <v>32</v>
      </c>
      <c r="BJ82">
        <f>VLOOKUP($E82,Podes!$A$1:$AL$310,37,FALSE)</f>
        <v>89.65625</v>
      </c>
      <c r="BK82">
        <f>VLOOKUP(E82,'status kesejahteraan'!$D:$P,12,FALSE)</f>
        <v>0.24348879466989704</v>
      </c>
      <c r="BL82">
        <f>VLOOKUP(E82,'status kesejahteraan'!$D:$P,13,FALSE)</f>
        <v>0.17615871387036086</v>
      </c>
      <c r="BM82">
        <f>VLOOKUP(D82,IDM_2021!$D$1:$F$297,2,FALSE)</f>
        <v>0.52480000000000004</v>
      </c>
      <c r="BN82">
        <f>VLOOKUP(E82,Irigasi!$O$2:$Q$311,3,FALSE)</f>
        <v>0</v>
      </c>
      <c r="BO82">
        <f>VLOOKUP($E82,ZonalStat!$E$1:$AC$310,25,FALSE)</f>
        <v>20457.746392100002</v>
      </c>
      <c r="BP82" s="1">
        <f>VLOOKUP($E82,ZonalStat!$E$1:$AD$310,26,FALSE)</f>
        <v>3.94632535095</v>
      </c>
    </row>
    <row r="83" spans="1:68" x14ac:dyDescent="0.25">
      <c r="A83">
        <v>82</v>
      </c>
      <c r="B83" t="s">
        <v>337</v>
      </c>
      <c r="C83" t="s">
        <v>365</v>
      </c>
      <c r="D83" t="s">
        <v>84</v>
      </c>
      <c r="E83">
        <v>5304110</v>
      </c>
      <c r="F83">
        <f>VLOOKUP(E83,summary_LC!$AW$1:$AY$311,3,FALSE)</f>
        <v>11128</v>
      </c>
      <c r="G83">
        <f>VLOOKUP($E83,ZonalStat!$E$1:$AB$310,2,FALSE)</f>
        <v>24091.141970000001</v>
      </c>
      <c r="H83">
        <f>VLOOKUP($E83,ZonalStat!$E$1:$AB$310,3,FALSE)</f>
        <v>564.91132020600003</v>
      </c>
      <c r="I83">
        <f>VLOOKUP($E83,ZonalStat!$E$1:$AB$310,4,FALSE)</f>
        <v>69897.126143700007</v>
      </c>
      <c r="J83">
        <f>VLOOKUP($E83,ZonalStat!$E$1:$AB$310,5,FALSE)</f>
        <v>11557.637666299999</v>
      </c>
      <c r="K83">
        <f>VLOOKUP($E83,ZonalStat!$E$1:$AB$310,6,FALSE)</f>
        <v>1887.0572923699999</v>
      </c>
      <c r="L83">
        <f>VLOOKUP($E83,ZonalStat!$E$1:$AB$310,7,FALSE)</f>
        <v>1407.1735816600001</v>
      </c>
      <c r="M83">
        <f>VLOOKUP($E83,ZonalStat!$E$1:$AB$310,8,FALSE)</f>
        <v>21579.417186300001</v>
      </c>
      <c r="N83">
        <f>VLOOKUP($E83,ZonalStat!$E$1:$AB$310,9,FALSE)</f>
        <v>4117.3036523999999</v>
      </c>
      <c r="O83">
        <f>VLOOKUP($E83,ZonalStat!$E$1:$AB$310,10,FALSE)</f>
        <v>180880.34244400001</v>
      </c>
      <c r="P83">
        <f>VLOOKUP($E83,ZonalStat!$E$1:$AB$310,11,FALSE)</f>
        <v>2152.9909599100001</v>
      </c>
      <c r="Q83">
        <f>VLOOKUP($E83,summary_LC!$Z$2:$AU$311,16,FALSE)</f>
        <v>86.904099424967541</v>
      </c>
      <c r="R83">
        <f>VLOOKUP($E83,summary_LC!$Z$2:$AU$311,17,FALSE)</f>
        <v>0</v>
      </c>
      <c r="S83">
        <f>VLOOKUP($E83,summary_LC!$Z$2:$AU$311,15,FALSE)</f>
        <v>8.3936189946206632</v>
      </c>
      <c r="T83">
        <f>VLOOKUP($E83,summary_LC!$Z$2:$AU$311,18,FALSE)</f>
        <v>0</v>
      </c>
      <c r="U83">
        <f>VLOOKUP($E83,summary_LC!$Z$2:$AU$311,19,FALSE)</f>
        <v>2.3186792802819514</v>
      </c>
      <c r="V83">
        <f>VLOOKUP($E83,summary_LC!$Z$2:$AU$311,22,FALSE)</f>
        <v>0</v>
      </c>
      <c r="W83">
        <f>VLOOKUP($E83,ZonalStat!$E$1:$AB$310,12,FALSE)</f>
        <v>27.5166751195</v>
      </c>
      <c r="X83">
        <f>VLOOKUP($E83,summary_LC!$Z$2:$AU$311,4,FALSE)</f>
        <v>10094</v>
      </c>
      <c r="Y83">
        <f>VLOOKUP($E83,summary_LC!$Z$2:$AU$311,20,FALSE)</f>
        <v>86.904099424967541</v>
      </c>
      <c r="Z83">
        <f>VLOOKUP($E83,ZonalStat!$E$1:$AB$310,13,FALSE)</f>
        <v>53.534523686</v>
      </c>
      <c r="AA83">
        <f>VLOOKUP($E83,ZonalStat!$E$1:$AB$310,14,FALSE)</f>
        <v>1.20278339958E-2</v>
      </c>
      <c r="AB83">
        <f>VLOOKUP($E83,ZonalStat!$E$1:$AB$310,15,FALSE)</f>
        <v>0.41557332854099999</v>
      </c>
      <c r="AC83">
        <f>VLOOKUP($E83,ZonalStat!$E$1:$AB$310,16,FALSE)</f>
        <v>0.80746983111100001</v>
      </c>
      <c r="AD83">
        <f>VLOOKUP($E83,Irigasi!$A$2:$C$311,3,FALSE)</f>
        <v>0</v>
      </c>
      <c r="AE83">
        <f>VLOOKUP($E83,ZonalStat!$E$1:$AB$310,17,FALSE)</f>
        <v>0.71544155806800003</v>
      </c>
      <c r="AF83">
        <f>VLOOKUP($E83,ZonalStat!$E$1:$AB$310,18,FALSE)</f>
        <v>-0.667836400788</v>
      </c>
      <c r="AG83">
        <f>VLOOKUP($E83,ZonalStat!$E$1:$AB$310,19,FALSE)</f>
        <v>0.25695131374000002</v>
      </c>
      <c r="AH83">
        <f>VLOOKUP($E83,ZonalStat!$E$1:$AB$310,20,FALSE)</f>
        <v>0.74779453625600001</v>
      </c>
      <c r="AI83">
        <f>VLOOKUP($E83,ZonalStat!$E$1:$AB$310,21,FALSE)</f>
        <v>1.44124878833</v>
      </c>
      <c r="AJ83">
        <f>VLOOKUP($E83,ZonalStat!$E$1:$AB$310,22,FALSE)</f>
        <v>24.7272495757</v>
      </c>
      <c r="AK83">
        <f>VLOOKUP($E83,ZonalStat!$E$1:$AB$310,23,FALSE)</f>
        <v>-42.890394790800002</v>
      </c>
      <c r="AL83">
        <f>VLOOKUP($E83,ZonalStat!$E$1:$AB$310,24,FALSE)</f>
        <v>1426.56698884</v>
      </c>
      <c r="AM83">
        <f>VLOOKUP($E83,Podes!$A$1:$AL$310,5,FALSE)</f>
        <v>5119</v>
      </c>
      <c r="AN83">
        <f>VLOOKUP($E83,Podes!$A$1:$AL$310,28,FALSE)</f>
        <v>2.5594999999999999</v>
      </c>
      <c r="AO83">
        <f>VLOOKUP($E83,Podes!$A$1:$AL$310,29,FALSE)</f>
        <v>5119</v>
      </c>
      <c r="AP83">
        <f>VLOOKUP($E83,Podes!$A$1:$AL$310,30,FALSE)</f>
        <v>0</v>
      </c>
      <c r="AQ83">
        <f>VLOOKUP($E83,Podes!$A$1:$AL$310,31,FALSE)</f>
        <v>0</v>
      </c>
      <c r="AR83">
        <f>VLOOKUP($E83,Podes!$A$1:$AL$310,32,FALSE)</f>
        <v>1706.333333</v>
      </c>
      <c r="AS83">
        <f>VLOOKUP($E83,Podes!$A$1:$AL$310,33,FALSE)</f>
        <v>1706.333333</v>
      </c>
      <c r="AT83">
        <f>VLOOKUP($E83,Podes!$A$1:$AL$310,34,FALSE)</f>
        <v>0</v>
      </c>
      <c r="AU83">
        <f>VLOOKUP($E83,Podes!$A$1:$AL$310,13,FALSE)</f>
        <v>5</v>
      </c>
      <c r="AV83">
        <f>VLOOKUP($E83,Podes!$A$1:$AL$310,14,FALSE)</f>
        <v>0</v>
      </c>
      <c r="AW83">
        <f>VLOOKUP($E83,Podes!$A$1:$AL$310,15,FALSE)</f>
        <v>0</v>
      </c>
      <c r="AX83">
        <f>VLOOKUP($E83,Podes!$A$1:$AL$310,16,FALSE)</f>
        <v>0</v>
      </c>
      <c r="AY83">
        <f>VLOOKUP($E83,Podes!$A$1:$AL$310,17,FALSE)</f>
        <v>0</v>
      </c>
      <c r="AZ83">
        <f>VLOOKUP($E83,Podes!$A$1:$AL$310,18,FALSE)</f>
        <v>0</v>
      </c>
      <c r="BA83">
        <f>VLOOKUP($E83,Podes!$A$1:$AL$310,19,FALSE)</f>
        <v>0</v>
      </c>
      <c r="BB83">
        <f>VLOOKUP($E83,Podes!$A$1:$AL$310,20,FALSE)</f>
        <v>0</v>
      </c>
      <c r="BC83">
        <f>VLOOKUP($E83,Podes!$A$1:$AL$310,21,FALSE)</f>
        <v>0</v>
      </c>
      <c r="BD83">
        <f>VLOOKUP($E83,Podes!$A$1:$AL$310,22,FALSE)</f>
        <v>0</v>
      </c>
      <c r="BE83">
        <f>VLOOKUP($E83,Podes!$A$1:$AL$310,23,FALSE)</f>
        <v>18</v>
      </c>
      <c r="BF83">
        <f>VLOOKUP($E83,Podes!$A$1:$AL$310,38,FALSE)</f>
        <v>200</v>
      </c>
      <c r="BG83">
        <f>VLOOKUP($E83,Podes!$A$1:$AL$310,35,FALSE)</f>
        <v>426.58333329999999</v>
      </c>
      <c r="BH83">
        <f>VLOOKUP($E83,Podes!$A$1:$AL$310,36,FALSE)</f>
        <v>1706.333333</v>
      </c>
      <c r="BI83">
        <f>VLOOKUP($E83,Podes!$A$1:$AL$310,26,FALSE)</f>
        <v>58</v>
      </c>
      <c r="BJ83">
        <f>VLOOKUP($E83,Podes!$A$1:$AL$310,37,FALSE)</f>
        <v>88.258620690000001</v>
      </c>
      <c r="BK83">
        <f>VLOOKUP(E83,'status kesejahteraan'!$D:$P,12,FALSE)</f>
        <v>0.28006872852233677</v>
      </c>
      <c r="BL83">
        <f>VLOOKUP(E83,'status kesejahteraan'!$D:$P,13,FALSE)</f>
        <v>0.21732205077152814</v>
      </c>
      <c r="BM83">
        <f>VLOOKUP(D83,IDM_2021!$D$1:$F$297,2,FALSE)</f>
        <v>0.5323</v>
      </c>
      <c r="BN83">
        <f>VLOOKUP(E83,Irigasi!$O$2:$Q$311,3,FALSE)</f>
        <v>0</v>
      </c>
      <c r="BO83">
        <f>VLOOKUP($E83,ZonalStat!$E$1:$AC$310,25,FALSE)</f>
        <v>12121.589673099999</v>
      </c>
      <c r="BP83" s="1">
        <f>VLOOKUP($E83,ZonalStat!$E$1:$AD$310,26,FALSE)</f>
        <v>3.6932063263799999</v>
      </c>
    </row>
    <row r="84" spans="1:68" x14ac:dyDescent="0.25">
      <c r="A84">
        <v>83</v>
      </c>
      <c r="B84" t="s">
        <v>337</v>
      </c>
      <c r="C84" t="s">
        <v>365</v>
      </c>
      <c r="D84" t="s">
        <v>85</v>
      </c>
      <c r="E84">
        <v>5304111</v>
      </c>
      <c r="F84">
        <f>VLOOKUP(E84,summary_LC!$AW$1:$AY$311,3,FALSE)</f>
        <v>9738</v>
      </c>
      <c r="G84">
        <f>VLOOKUP($E84,ZonalStat!$E$1:$AB$310,2,FALSE)</f>
        <v>19106.222196999999</v>
      </c>
      <c r="H84">
        <f>VLOOKUP($E84,ZonalStat!$E$1:$AB$310,3,FALSE)</f>
        <v>489.16408707599999</v>
      </c>
      <c r="I84">
        <f>VLOOKUP($E84,ZonalStat!$E$1:$AB$310,4,FALSE)</f>
        <v>77735.925272599998</v>
      </c>
      <c r="J84">
        <f>VLOOKUP($E84,ZonalStat!$E$1:$AB$310,5,FALSE)</f>
        <v>19496.543305700001</v>
      </c>
      <c r="K84">
        <f>VLOOKUP($E84,ZonalStat!$E$1:$AB$310,6,FALSE)</f>
        <v>2350.0890680799998</v>
      </c>
      <c r="L84">
        <f>VLOOKUP($E84,ZonalStat!$E$1:$AB$310,7,FALSE)</f>
        <v>1341.2443357499999</v>
      </c>
      <c r="M84">
        <f>VLOOKUP($E84,ZonalStat!$E$1:$AB$310,8,FALSE)</f>
        <v>26469.626514899999</v>
      </c>
      <c r="N84">
        <f>VLOOKUP($E84,ZonalStat!$E$1:$AB$310,9,FALSE)</f>
        <v>7017.7986324200001</v>
      </c>
      <c r="O84">
        <f>VLOOKUP($E84,ZonalStat!$E$1:$AB$310,10,FALSE)</f>
        <v>187147.90044500001</v>
      </c>
      <c r="P84">
        <f>VLOOKUP($E84,ZonalStat!$E$1:$AB$310,11,FALSE)</f>
        <v>3780.50114545</v>
      </c>
      <c r="Q84">
        <f>VLOOKUP($E84,summary_LC!$Z$2:$AU$311,16,FALSE)</f>
        <v>80.550918196994985</v>
      </c>
      <c r="R84">
        <f>VLOOKUP($E84,summary_LC!$Z$2:$AU$311,17,FALSE)</f>
        <v>0</v>
      </c>
      <c r="S84">
        <f>VLOOKUP($E84,summary_LC!$Z$2:$AU$311,15,FALSE)</f>
        <v>1.0573177518085699</v>
      </c>
      <c r="T84">
        <f>VLOOKUP($E84,summary_LC!$Z$2:$AU$311,18,FALSE)</f>
        <v>0</v>
      </c>
      <c r="U84">
        <f>VLOOKUP($E84,summary_LC!$Z$2:$AU$311,19,FALSE)</f>
        <v>1.6230754961973661</v>
      </c>
      <c r="V84">
        <f>VLOOKUP($E84,summary_LC!$Z$2:$AU$311,22,FALSE)</f>
        <v>0.66748819059355102</v>
      </c>
      <c r="W84">
        <f>VLOOKUP($E84,ZonalStat!$E$1:$AB$310,12,FALSE)</f>
        <v>165.01934065500001</v>
      </c>
      <c r="X84">
        <f>VLOOKUP($E84,summary_LC!$Z$2:$AU$311,4,FALSE)</f>
        <v>7479</v>
      </c>
      <c r="Y84">
        <f>VLOOKUP($E84,summary_LC!$Z$2:$AU$311,20,FALSE)</f>
        <v>80.550918196994985</v>
      </c>
      <c r="Z84">
        <f>VLOOKUP($E84,ZonalStat!$E$1:$AB$310,13,FALSE)</f>
        <v>106.137728491</v>
      </c>
      <c r="AA84">
        <f>VLOOKUP($E84,ZonalStat!$E$1:$AB$310,14,FALSE)</f>
        <v>5.8950656999500001E-2</v>
      </c>
      <c r="AB84">
        <f>VLOOKUP($E84,ZonalStat!$E$1:$AB$310,15,FALSE)</f>
        <v>0.30994557404</v>
      </c>
      <c r="AC84">
        <f>VLOOKUP($E84,ZonalStat!$E$1:$AB$310,16,FALSE)</f>
        <v>0.79890990122000005</v>
      </c>
      <c r="AD84">
        <f>VLOOKUP($E84,Irigasi!$A$2:$C$311,3,FALSE)</f>
        <v>0</v>
      </c>
      <c r="AE84">
        <f>VLOOKUP($E84,ZonalStat!$E$1:$AB$310,17,FALSE)</f>
        <v>0.66078926385000003</v>
      </c>
      <c r="AF84">
        <f>VLOOKUP($E84,ZonalStat!$E$1:$AB$310,18,FALSE)</f>
        <v>-0.63368821429300004</v>
      </c>
      <c r="AG84">
        <f>VLOOKUP($E84,ZonalStat!$E$1:$AB$310,19,FALSE)</f>
        <v>0.186681735081</v>
      </c>
      <c r="AH84">
        <f>VLOOKUP($E84,ZonalStat!$E$1:$AB$310,20,FALSE)</f>
        <v>0.75763945663800003</v>
      </c>
      <c r="AI84">
        <f>VLOOKUP($E84,ZonalStat!$E$1:$AB$310,21,FALSE)</f>
        <v>1.4446907170800001</v>
      </c>
      <c r="AJ84">
        <f>VLOOKUP($E84,ZonalStat!$E$1:$AB$310,22,FALSE)</f>
        <v>25.584279133799999</v>
      </c>
      <c r="AK84">
        <f>VLOOKUP($E84,ZonalStat!$E$1:$AB$310,23,FALSE)</f>
        <v>-42.5440557875</v>
      </c>
      <c r="AL84">
        <f>VLOOKUP($E84,ZonalStat!$E$1:$AB$310,24,FALSE)</f>
        <v>1414.3992033899999</v>
      </c>
      <c r="AM84">
        <f>VLOOKUP($E84,Podes!$A$1:$AL$310,5,FALSE)</f>
        <v>3994</v>
      </c>
      <c r="AN84">
        <f>VLOOKUP($E84,Podes!$A$1:$AL$310,28,FALSE)</f>
        <v>2.4132930510000001</v>
      </c>
      <c r="AO84">
        <f>VLOOKUP($E84,Podes!$A$1:$AL$310,29,FALSE)</f>
        <v>1331.333333</v>
      </c>
      <c r="AP84">
        <f>VLOOKUP($E84,Podes!$A$1:$AL$310,30,FALSE)</f>
        <v>0</v>
      </c>
      <c r="AQ84">
        <f>VLOOKUP($E84,Podes!$A$1:$AL$310,31,FALSE)</f>
        <v>0</v>
      </c>
      <c r="AR84">
        <f>VLOOKUP($E84,Podes!$A$1:$AL$310,32,FALSE)</f>
        <v>1331.333333</v>
      </c>
      <c r="AS84">
        <f>VLOOKUP($E84,Podes!$A$1:$AL$310,33,FALSE)</f>
        <v>1331.333333</v>
      </c>
      <c r="AT84">
        <f>VLOOKUP($E84,Podes!$A$1:$AL$310,34,FALSE)</f>
        <v>0</v>
      </c>
      <c r="AU84">
        <f>VLOOKUP($E84,Podes!$A$1:$AL$310,13,FALSE)</f>
        <v>0</v>
      </c>
      <c r="AV84">
        <f>VLOOKUP($E84,Podes!$A$1:$AL$310,14,FALSE)</f>
        <v>0</v>
      </c>
      <c r="AW84">
        <f>VLOOKUP($E84,Podes!$A$1:$AL$310,15,FALSE)</f>
        <v>0</v>
      </c>
      <c r="AX84">
        <f>VLOOKUP($E84,Podes!$A$1:$AL$310,16,FALSE)</f>
        <v>0</v>
      </c>
      <c r="AY84">
        <f>VLOOKUP($E84,Podes!$A$1:$AL$310,17,FALSE)</f>
        <v>0</v>
      </c>
      <c r="AZ84">
        <f>VLOOKUP($E84,Podes!$A$1:$AL$310,18,FALSE)</f>
        <v>0</v>
      </c>
      <c r="BA84">
        <f>VLOOKUP($E84,Podes!$A$1:$AL$310,19,FALSE)</f>
        <v>0</v>
      </c>
      <c r="BB84">
        <f>VLOOKUP($E84,Podes!$A$1:$AL$310,20,FALSE)</f>
        <v>0</v>
      </c>
      <c r="BC84">
        <f>VLOOKUP($E84,Podes!$A$1:$AL$310,21,FALSE)</f>
        <v>0</v>
      </c>
      <c r="BD84">
        <f>VLOOKUP($E84,Podes!$A$1:$AL$310,22,FALSE)</f>
        <v>0</v>
      </c>
      <c r="BE84">
        <f>VLOOKUP($E84,Podes!$A$1:$AL$310,23,FALSE)</f>
        <v>18</v>
      </c>
      <c r="BF84">
        <f>VLOOKUP($E84,Podes!$A$1:$AL$310,38,FALSE)</f>
        <v>200</v>
      </c>
      <c r="BG84">
        <f>VLOOKUP($E84,Podes!$A$1:$AL$310,35,FALSE)</f>
        <v>570.57142859999999</v>
      </c>
      <c r="BH84">
        <f>VLOOKUP($E84,Podes!$A$1:$AL$310,36,FALSE)</f>
        <v>0</v>
      </c>
      <c r="BI84">
        <f>VLOOKUP($E84,Podes!$A$1:$AL$310,26,FALSE)</f>
        <v>0</v>
      </c>
      <c r="BJ84">
        <f>VLOOKUP($E84,Podes!$A$1:$AL$310,37,FALSE)</f>
        <v>0</v>
      </c>
      <c r="BK84">
        <f>VLOOKUP(E84,'status kesejahteraan'!$D:$P,12,FALSE)</f>
        <v>0.17224669603524229</v>
      </c>
      <c r="BL84">
        <f>VLOOKUP(E84,'status kesejahteraan'!$D:$P,13,FALSE)</f>
        <v>0.13269509072692864</v>
      </c>
      <c r="BM84">
        <f>VLOOKUP(D84,IDM_2021!$D$1:$F$297,2,FALSE)</f>
        <v>0.51880000000000004</v>
      </c>
      <c r="BN84">
        <f>VLOOKUP(E84,Irigasi!$O$2:$Q$311,3,FALSE)</f>
        <v>0</v>
      </c>
      <c r="BO84">
        <f>VLOOKUP($E84,ZonalStat!$E$1:$AC$310,25,FALSE)</f>
        <v>11118.771078899999</v>
      </c>
      <c r="BP84" s="1">
        <f>VLOOKUP($E84,ZonalStat!$E$1:$AD$310,26,FALSE)</f>
        <v>3.2773670158099999</v>
      </c>
    </row>
    <row r="85" spans="1:68" x14ac:dyDescent="0.25">
      <c r="A85">
        <v>84</v>
      </c>
      <c r="B85" t="s">
        <v>337</v>
      </c>
      <c r="C85" t="s">
        <v>365</v>
      </c>
      <c r="D85" t="s">
        <v>86</v>
      </c>
      <c r="E85">
        <v>5304112</v>
      </c>
      <c r="F85">
        <f>VLOOKUP(E85,summary_LC!$AW$1:$AY$311,3,FALSE)</f>
        <v>3351</v>
      </c>
      <c r="G85">
        <f>VLOOKUP($E85,ZonalStat!$E$1:$AB$310,2,FALSE)</f>
        <v>14657.7804122</v>
      </c>
      <c r="H85">
        <f>VLOOKUP($E85,ZonalStat!$E$1:$AB$310,3,FALSE)</f>
        <v>913.76634533699996</v>
      </c>
      <c r="I85">
        <f>VLOOKUP($E85,ZonalStat!$E$1:$AB$310,4,FALSE)</f>
        <v>77920.961126299997</v>
      </c>
      <c r="J85">
        <f>VLOOKUP($E85,ZonalStat!$E$1:$AB$310,5,FALSE)</f>
        <v>15444.9778264</v>
      </c>
      <c r="K85">
        <f>VLOOKUP($E85,ZonalStat!$E$1:$AB$310,6,FALSE)</f>
        <v>971.82713426700002</v>
      </c>
      <c r="L85">
        <f>VLOOKUP($E85,ZonalStat!$E$1:$AB$310,7,FALSE)</f>
        <v>1195.6405801599999</v>
      </c>
      <c r="M85">
        <f>VLOOKUP($E85,ZonalStat!$E$1:$AB$310,8,FALSE)</f>
        <v>18456.2404188</v>
      </c>
      <c r="N85">
        <f>VLOOKUP($E85,ZonalStat!$E$1:$AB$310,9,FALSE)</f>
        <v>6664.0639540599996</v>
      </c>
      <c r="O85">
        <f>VLOOKUP($E85,ZonalStat!$E$1:$AB$310,10,FALSE)</f>
        <v>190109.704104</v>
      </c>
      <c r="P85">
        <f>VLOOKUP($E85,ZonalStat!$E$1:$AB$310,11,FALSE)</f>
        <v>6329.58303462</v>
      </c>
      <c r="Q85">
        <f>VLOOKUP($E85,summary_LC!$Z$2:$AU$311,16,FALSE)</f>
        <v>26.488592097941009</v>
      </c>
      <c r="R85">
        <f>VLOOKUP($E85,summary_LC!$Z$2:$AU$311,17,FALSE)</f>
        <v>0</v>
      </c>
      <c r="S85">
        <f>VLOOKUP($E85,summary_LC!$Z$2:$AU$311,15,FALSE)</f>
        <v>3.3759970320905213</v>
      </c>
      <c r="T85">
        <f>VLOOKUP($E85,summary_LC!$Z$2:$AU$311,18,FALSE)</f>
        <v>0</v>
      </c>
      <c r="U85">
        <f>VLOOKUP($E85,summary_LC!$Z$2:$AU$311,19,FALSE)</f>
        <v>0</v>
      </c>
      <c r="V85">
        <f>VLOOKUP($E85,summary_LC!$Z$2:$AU$311,22,FALSE)</f>
        <v>0.17905102954341987</v>
      </c>
      <c r="W85">
        <f>VLOOKUP($E85,ZonalStat!$E$1:$AB$310,12,FALSE)</f>
        <v>20.178620340999998</v>
      </c>
      <c r="X85">
        <f>VLOOKUP($E85,summary_LC!$Z$2:$AU$311,4,FALSE)</f>
        <v>2961</v>
      </c>
      <c r="Y85">
        <f>VLOOKUP($E85,summary_LC!$Z$2:$AU$311,20,FALSE)</f>
        <v>26.488592097941009</v>
      </c>
      <c r="Z85">
        <f>VLOOKUP($E85,ZonalStat!$E$1:$AB$310,13,FALSE)</f>
        <v>35.278645981099999</v>
      </c>
      <c r="AA85">
        <f>VLOOKUP($E85,ZonalStat!$E$1:$AB$310,14,FALSE)</f>
        <v>1.1057752000899999E-3</v>
      </c>
      <c r="AB85">
        <f>VLOOKUP($E85,ZonalStat!$E$1:$AB$310,15,FALSE)</f>
        <v>0.29535959415099999</v>
      </c>
      <c r="AC85">
        <f>VLOOKUP($E85,ZonalStat!$E$1:$AB$310,16,FALSE)</f>
        <v>0.80755321632999999</v>
      </c>
      <c r="AD85">
        <f>VLOOKUP($E85,Irigasi!$A$2:$C$311,3,FALSE)</f>
        <v>0</v>
      </c>
      <c r="AE85">
        <f>VLOOKUP($E85,ZonalStat!$E$1:$AB$310,17,FALSE)</f>
        <v>0.70247416088900005</v>
      </c>
      <c r="AF85">
        <f>VLOOKUP($E85,ZonalStat!$E$1:$AB$310,18,FALSE)</f>
        <v>-0.66013202488300005</v>
      </c>
      <c r="AG85">
        <f>VLOOKUP($E85,ZonalStat!$E$1:$AB$310,19,FALSE)</f>
        <v>0.21822448893599999</v>
      </c>
      <c r="AH85">
        <f>VLOOKUP($E85,ZonalStat!$E$1:$AB$310,20,FALSE)</f>
        <v>0.73908665103000004</v>
      </c>
      <c r="AI85">
        <f>VLOOKUP($E85,ZonalStat!$E$1:$AB$310,21,FALSE)</f>
        <v>1.44715342554</v>
      </c>
      <c r="AJ85">
        <f>VLOOKUP($E85,ZonalStat!$E$1:$AB$310,22,FALSE)</f>
        <v>24.680673228700002</v>
      </c>
      <c r="AK85">
        <f>VLOOKUP($E85,ZonalStat!$E$1:$AB$310,23,FALSE)</f>
        <v>-46.4492513167</v>
      </c>
      <c r="AL85">
        <f>VLOOKUP($E85,ZonalStat!$E$1:$AB$310,24,FALSE)</f>
        <v>1449.26840945</v>
      </c>
      <c r="AM85">
        <f>VLOOKUP($E85,Podes!$A$1:$AL$310,5,FALSE)</f>
        <v>1348</v>
      </c>
      <c r="AN85">
        <f>VLOOKUP($E85,Podes!$A$1:$AL$310,28,FALSE)</f>
        <v>5.3492063490000001</v>
      </c>
      <c r="AO85">
        <f>VLOOKUP($E85,Podes!$A$1:$AL$310,29,FALSE)</f>
        <v>1348</v>
      </c>
      <c r="AP85">
        <f>VLOOKUP($E85,Podes!$A$1:$AL$310,30,FALSE)</f>
        <v>0</v>
      </c>
      <c r="AQ85">
        <f>VLOOKUP($E85,Podes!$A$1:$AL$310,31,FALSE)</f>
        <v>0</v>
      </c>
      <c r="AR85">
        <f>VLOOKUP($E85,Podes!$A$1:$AL$310,32,FALSE)</f>
        <v>1348</v>
      </c>
      <c r="AS85">
        <f>VLOOKUP($E85,Podes!$A$1:$AL$310,33,FALSE)</f>
        <v>1348</v>
      </c>
      <c r="AT85">
        <f>VLOOKUP($E85,Podes!$A$1:$AL$310,34,FALSE)</f>
        <v>0</v>
      </c>
      <c r="AU85">
        <f>VLOOKUP($E85,Podes!$A$1:$AL$310,13,FALSE)</f>
        <v>3</v>
      </c>
      <c r="AV85">
        <f>VLOOKUP($E85,Podes!$A$1:$AL$310,14,FALSE)</f>
        <v>0</v>
      </c>
      <c r="AW85">
        <f>VLOOKUP($E85,Podes!$A$1:$AL$310,15,FALSE)</f>
        <v>0</v>
      </c>
      <c r="AX85">
        <f>VLOOKUP($E85,Podes!$A$1:$AL$310,16,FALSE)</f>
        <v>0</v>
      </c>
      <c r="AY85">
        <f>VLOOKUP($E85,Podes!$A$1:$AL$310,17,FALSE)</f>
        <v>0</v>
      </c>
      <c r="AZ85">
        <f>VLOOKUP($E85,Podes!$A$1:$AL$310,18,FALSE)</f>
        <v>0</v>
      </c>
      <c r="BA85">
        <f>VLOOKUP($E85,Podes!$A$1:$AL$310,19,FALSE)</f>
        <v>1</v>
      </c>
      <c r="BB85">
        <f>VLOOKUP($E85,Podes!$A$1:$AL$310,20,FALSE)</f>
        <v>0</v>
      </c>
      <c r="BC85">
        <f>VLOOKUP($E85,Podes!$A$1:$AL$310,21,FALSE)</f>
        <v>0</v>
      </c>
      <c r="BD85">
        <f>VLOOKUP($E85,Podes!$A$1:$AL$310,22,FALSE)</f>
        <v>0</v>
      </c>
      <c r="BE85">
        <f>VLOOKUP($E85,Podes!$A$1:$AL$310,23,FALSE)</f>
        <v>12</v>
      </c>
      <c r="BF85">
        <f>VLOOKUP($E85,Podes!$A$1:$AL$310,38,FALSE)</f>
        <v>200</v>
      </c>
      <c r="BG85">
        <f>VLOOKUP($E85,Podes!$A$1:$AL$310,35,FALSE)</f>
        <v>1348</v>
      </c>
      <c r="BH85">
        <f>VLOOKUP($E85,Podes!$A$1:$AL$310,36,FALSE)</f>
        <v>1348</v>
      </c>
      <c r="BI85">
        <f>VLOOKUP($E85,Podes!$A$1:$AL$310,26,FALSE)</f>
        <v>23</v>
      </c>
      <c r="BJ85">
        <f>VLOOKUP($E85,Podes!$A$1:$AL$310,37,FALSE)</f>
        <v>58.608695650000001</v>
      </c>
      <c r="BK85">
        <f>VLOOKUP(E85,'status kesejahteraan'!$D:$P,12,FALSE)</f>
        <v>0.22608695652173913</v>
      </c>
      <c r="BL85">
        <f>VLOOKUP(E85,'status kesejahteraan'!$D:$P,13,FALSE)</f>
        <v>0.15025728987993139</v>
      </c>
      <c r="BM85">
        <f>VLOOKUP(D85,IDM_2021!$I$1:$J$39,2,FALSE)</f>
        <v>0.5181</v>
      </c>
      <c r="BN85">
        <f>VLOOKUP(E85,Irigasi!$O$2:$Q$311,3,FALSE)</f>
        <v>0</v>
      </c>
      <c r="BO85">
        <f>VLOOKUP($E85,ZonalStat!$E$1:$AC$310,25,FALSE)</f>
        <v>7992.2747636300001</v>
      </c>
      <c r="BP85" s="1">
        <f>VLOOKUP($E85,ZonalStat!$E$1:$AD$310,26,FALSE)</f>
        <v>3.5911668158799999</v>
      </c>
    </row>
    <row r="86" spans="1:68" x14ac:dyDescent="0.25">
      <c r="A86">
        <v>85</v>
      </c>
      <c r="B86" t="s">
        <v>337</v>
      </c>
      <c r="C86" t="s">
        <v>366</v>
      </c>
      <c r="D86" t="s">
        <v>87</v>
      </c>
      <c r="E86">
        <v>5305010</v>
      </c>
      <c r="F86">
        <f>VLOOKUP(E86,summary_LC!$AW$1:$AY$311,3,FALSE)</f>
        <v>11827</v>
      </c>
      <c r="G86">
        <f>VLOOKUP($E86,ZonalStat!$E$1:$AB$310,2,FALSE)</f>
        <v>35139.003024400001</v>
      </c>
      <c r="H86">
        <f>VLOOKUP($E86,ZonalStat!$E$1:$AB$310,3,FALSE)</f>
        <v>739.86369740700002</v>
      </c>
      <c r="I86">
        <f>VLOOKUP($E86,ZonalStat!$E$1:$AB$310,4,FALSE)</f>
        <v>39381.292309199998</v>
      </c>
      <c r="J86">
        <f>VLOOKUP($E86,ZonalStat!$E$1:$AB$310,5,FALSE)</f>
        <v>1615.9022656499999</v>
      </c>
      <c r="K86">
        <f>VLOOKUP($E86,ZonalStat!$E$1:$AB$310,6,FALSE)</f>
        <v>448.77111977800001</v>
      </c>
      <c r="L86">
        <f>VLOOKUP($E86,ZonalStat!$E$1:$AB$310,7,FALSE)</f>
        <v>1903.07209541</v>
      </c>
      <c r="M86">
        <f>VLOOKUP($E86,ZonalStat!$E$1:$AB$310,8,FALSE)</f>
        <v>9317.3451680300004</v>
      </c>
      <c r="N86">
        <f>VLOOKUP($E86,ZonalStat!$E$1:$AB$310,9,FALSE)</f>
        <v>17006.554816600001</v>
      </c>
      <c r="O86">
        <f>VLOOKUP($E86,ZonalStat!$E$1:$AB$310,10,FALSE)</f>
        <v>159927.03761900001</v>
      </c>
      <c r="P86">
        <f>VLOOKUP($E86,ZonalStat!$E$1:$AB$310,11,FALSE)</f>
        <v>7788.04407584</v>
      </c>
      <c r="Q86">
        <f>VLOOKUP($E86,summary_LC!$Z$2:$AU$311,16,FALSE)</f>
        <v>32.943795214245966</v>
      </c>
      <c r="R86">
        <f>VLOOKUP($E86,summary_LC!$Z$2:$AU$311,17,FALSE)</f>
        <v>0</v>
      </c>
      <c r="S86">
        <f>VLOOKUP($E86,summary_LC!$Z$2:$AU$311,15,FALSE)</f>
        <v>41.615655722500463</v>
      </c>
      <c r="T86">
        <f>VLOOKUP($E86,summary_LC!$Z$2:$AU$311,18,FALSE)</f>
        <v>11.083286959747728</v>
      </c>
      <c r="U86">
        <f>VLOOKUP($E86,summary_LC!$Z$2:$AU$311,19,FALSE)</f>
        <v>0.20404377666481174</v>
      </c>
      <c r="V86">
        <f>VLOOKUP($E86,summary_LC!$Z$2:$AU$311,22,FALSE)</f>
        <v>13.731292804599645</v>
      </c>
      <c r="W86">
        <f>VLOOKUP($E86,ZonalStat!$E$1:$AB$310,12,FALSE)</f>
        <v>205.21611893799999</v>
      </c>
      <c r="X86">
        <f>VLOOKUP($E86,summary_LC!$Z$2:$AU$311,4,FALSE)</f>
        <v>6827</v>
      </c>
      <c r="Y86">
        <f>VLOOKUP($E86,summary_LC!$Z$2:$AU$311,20,FALSE)</f>
        <v>32.943795214245966</v>
      </c>
      <c r="Z86">
        <f>VLOOKUP($E86,ZonalStat!$E$1:$AB$310,13,FALSE)</f>
        <v>1086.15475305</v>
      </c>
      <c r="AA86">
        <f>VLOOKUP($E86,ZonalStat!$E$1:$AB$310,14,FALSE)</f>
        <v>1.59086261805E-3</v>
      </c>
      <c r="AB86">
        <f>VLOOKUP($E86,ZonalStat!$E$1:$AB$310,15,FALSE)</f>
        <v>0.47281643696600001</v>
      </c>
      <c r="AC86">
        <f>VLOOKUP($E86,ZonalStat!$E$1:$AB$310,16,FALSE)</f>
        <v>0.84864051513200001</v>
      </c>
      <c r="AD86">
        <f>VLOOKUP($E86,Irigasi!$A$2:$C$311,3,FALSE)</f>
        <v>0</v>
      </c>
      <c r="AE86">
        <f>VLOOKUP($E86,ZonalStat!$E$1:$AB$310,17,FALSE)</f>
        <v>0.740451527193</v>
      </c>
      <c r="AF86">
        <f>VLOOKUP($E86,ZonalStat!$E$1:$AB$310,18,FALSE)</f>
        <v>-0.69053553546400004</v>
      </c>
      <c r="AG86">
        <f>VLOOKUP($E86,ZonalStat!$E$1:$AB$310,19,FALSE)</f>
        <v>0.24254385498299999</v>
      </c>
      <c r="AH86">
        <f>VLOOKUP($E86,ZonalStat!$E$1:$AB$310,20,FALSE)</f>
        <v>0.70388650737900005</v>
      </c>
      <c r="AI86">
        <f>VLOOKUP($E86,ZonalStat!$E$1:$AB$310,21,FALSE)</f>
        <v>1.42857457909</v>
      </c>
      <c r="AJ86">
        <f>VLOOKUP($E86,ZonalStat!$E$1:$AB$310,22,FALSE)</f>
        <v>21.986030209500001</v>
      </c>
      <c r="AK86">
        <f>VLOOKUP($E86,ZonalStat!$E$1:$AB$310,23,FALSE)</f>
        <v>-38.8047978763</v>
      </c>
      <c r="AL86">
        <f>VLOOKUP($E86,ZonalStat!$E$1:$AB$310,24,FALSE)</f>
        <v>1486.21455109</v>
      </c>
      <c r="AM86">
        <f>VLOOKUP($E86,Podes!$A$1:$AL$310,5,FALSE)</f>
        <v>4100</v>
      </c>
      <c r="AN86">
        <f>VLOOKUP($E86,Podes!$A$1:$AL$310,28,FALSE)</f>
        <v>1.2615384620000001</v>
      </c>
      <c r="AO86">
        <f>VLOOKUP($E86,Podes!$A$1:$AL$310,29,FALSE)</f>
        <v>2050</v>
      </c>
      <c r="AP86">
        <f>VLOOKUP($E86,Podes!$A$1:$AL$310,30,FALSE)</f>
        <v>0</v>
      </c>
      <c r="AQ86">
        <f>VLOOKUP($E86,Podes!$A$1:$AL$310,31,FALSE)</f>
        <v>0</v>
      </c>
      <c r="AR86">
        <f>VLOOKUP($E86,Podes!$A$1:$AL$310,32,FALSE)</f>
        <v>820</v>
      </c>
      <c r="AS86">
        <f>VLOOKUP($E86,Podes!$A$1:$AL$310,33,FALSE)</f>
        <v>2050</v>
      </c>
      <c r="AT86">
        <f>VLOOKUP($E86,Podes!$A$1:$AL$310,34,FALSE)</f>
        <v>0</v>
      </c>
      <c r="AU86">
        <f>VLOOKUP($E86,Podes!$A$1:$AL$310,13,FALSE)</f>
        <v>0</v>
      </c>
      <c r="AV86">
        <f>VLOOKUP($E86,Podes!$A$1:$AL$310,14,FALSE)</f>
        <v>0</v>
      </c>
      <c r="AW86">
        <f>VLOOKUP($E86,Podes!$A$1:$AL$310,15,FALSE)</f>
        <v>0</v>
      </c>
      <c r="AX86">
        <f>VLOOKUP($E86,Podes!$A$1:$AL$310,16,FALSE)</f>
        <v>0</v>
      </c>
      <c r="AY86">
        <f>VLOOKUP($E86,Podes!$A$1:$AL$310,17,FALSE)</f>
        <v>0</v>
      </c>
      <c r="AZ86">
        <f>VLOOKUP($E86,Podes!$A$1:$AL$310,18,FALSE)</f>
        <v>0</v>
      </c>
      <c r="BA86">
        <f>VLOOKUP($E86,Podes!$A$1:$AL$310,19,FALSE)</f>
        <v>0</v>
      </c>
      <c r="BB86">
        <f>VLOOKUP($E86,Podes!$A$1:$AL$310,20,FALSE)</f>
        <v>0</v>
      </c>
      <c r="BC86">
        <f>VLOOKUP($E86,Podes!$A$1:$AL$310,21,FALSE)</f>
        <v>2</v>
      </c>
      <c r="BD86">
        <f>VLOOKUP($E86,Podes!$A$1:$AL$310,22,FALSE)</f>
        <v>0</v>
      </c>
      <c r="BE86">
        <f>VLOOKUP($E86,Podes!$A$1:$AL$310,23,FALSE)</f>
        <v>25</v>
      </c>
      <c r="BF86">
        <f>VLOOKUP($E86,Podes!$A$1:$AL$310,38,FALSE)</f>
        <v>192.30769230000001</v>
      </c>
      <c r="BG86">
        <f>VLOOKUP($E86,Podes!$A$1:$AL$310,35,FALSE)</f>
        <v>186.36363639999999</v>
      </c>
      <c r="BH86">
        <f>VLOOKUP($E86,Podes!$A$1:$AL$310,36,FALSE)</f>
        <v>1366.666667</v>
      </c>
      <c r="BI86">
        <f>VLOOKUP($E86,Podes!$A$1:$AL$310,26,FALSE)</f>
        <v>16</v>
      </c>
      <c r="BJ86">
        <f>VLOOKUP($E86,Podes!$A$1:$AL$310,37,FALSE)</f>
        <v>256.25</v>
      </c>
      <c r="BK86">
        <f>VLOOKUP(E86,'status kesejahteraan'!$D:$P,12,FALSE)</f>
        <v>5.2631578947368418E-2</v>
      </c>
      <c r="BL86">
        <f>VLOOKUP(E86,'status kesejahteraan'!$D:$P,13,FALSE)</f>
        <v>5.0214734060125533E-2</v>
      </c>
      <c r="BM86">
        <f>VLOOKUP(D86,IDM_2021!$I$1:$J$39,2,FALSE)</f>
        <v>0.60609999999999997</v>
      </c>
      <c r="BN86">
        <f>VLOOKUP(E86,Irigasi!$O$2:$Q$311,3,FALSE)</f>
        <v>3</v>
      </c>
      <c r="BO86">
        <f>VLOOKUP($E86,ZonalStat!$E$1:$AC$310,25,FALSE)</f>
        <v>10181.300501899999</v>
      </c>
      <c r="BP86" s="1">
        <f>VLOOKUP($E86,ZonalStat!$E$1:$AD$310,26,FALSE)</f>
        <v>3.6653088934100002</v>
      </c>
    </row>
    <row r="87" spans="1:68" x14ac:dyDescent="0.25">
      <c r="A87">
        <v>86</v>
      </c>
      <c r="B87" t="s">
        <v>337</v>
      </c>
      <c r="C87" t="s">
        <v>366</v>
      </c>
      <c r="D87" t="s">
        <v>88</v>
      </c>
      <c r="E87">
        <v>5305011</v>
      </c>
      <c r="F87">
        <f>VLOOKUP(E87,summary_LC!$AW$1:$AY$311,3,FALSE)</f>
        <v>6166</v>
      </c>
      <c r="G87">
        <f>VLOOKUP($E87,ZonalStat!$E$1:$AB$310,2,FALSE)</f>
        <v>37931.090784799999</v>
      </c>
      <c r="H87">
        <f>VLOOKUP($E87,ZonalStat!$E$1:$AB$310,3,FALSE)</f>
        <v>830.98150628300004</v>
      </c>
      <c r="I87">
        <f>VLOOKUP($E87,ZonalStat!$E$1:$AB$310,4,FALSE)</f>
        <v>49464.2278897</v>
      </c>
      <c r="J87">
        <f>VLOOKUP($E87,ZonalStat!$E$1:$AB$310,5,FALSE)</f>
        <v>3171.0008973600002</v>
      </c>
      <c r="K87">
        <f>VLOOKUP($E87,ZonalStat!$E$1:$AB$310,6,FALSE)</f>
        <v>2203.8542389899999</v>
      </c>
      <c r="L87">
        <f>VLOOKUP($E87,ZonalStat!$E$1:$AB$310,7,FALSE)</f>
        <v>1834.2714657399999</v>
      </c>
      <c r="M87">
        <f>VLOOKUP($E87,ZonalStat!$E$1:$AB$310,8,FALSE)</f>
        <v>5022.4182188499999</v>
      </c>
      <c r="N87">
        <f>VLOOKUP($E87,ZonalStat!$E$1:$AB$310,9,FALSE)</f>
        <v>11008.493603999999</v>
      </c>
      <c r="O87">
        <f>VLOOKUP($E87,ZonalStat!$E$1:$AB$310,10,FALSE)</f>
        <v>168891.88715299999</v>
      </c>
      <c r="P87">
        <f>VLOOKUP($E87,ZonalStat!$E$1:$AB$310,11,FALSE)</f>
        <v>6250.2912934400001</v>
      </c>
      <c r="Q87">
        <f>VLOOKUP($E87,summary_LC!$Z$2:$AU$311,16,FALSE)</f>
        <v>38.452977184195881</v>
      </c>
      <c r="R87">
        <f>VLOOKUP($E87,summary_LC!$Z$2:$AU$311,17,FALSE)</f>
        <v>0</v>
      </c>
      <c r="S87">
        <f>VLOOKUP($E87,summary_LC!$Z$2:$AU$311,15,FALSE)</f>
        <v>10.146540530513819</v>
      </c>
      <c r="T87">
        <f>VLOOKUP($E87,summary_LC!$Z$2:$AU$311,18,FALSE)</f>
        <v>0</v>
      </c>
      <c r="U87">
        <f>VLOOKUP($E87,summary_LC!$Z$2:$AU$311,19,FALSE)</f>
        <v>0</v>
      </c>
      <c r="V87">
        <f>VLOOKUP($E87,summary_LC!$Z$2:$AU$311,22,FALSE)</f>
        <v>10.184884852416477</v>
      </c>
      <c r="W87">
        <f>VLOOKUP($E87,ZonalStat!$E$1:$AB$310,12,FALSE)</f>
        <v>176.07391077</v>
      </c>
      <c r="X87">
        <f>VLOOKUP($E87,summary_LC!$Z$2:$AU$311,4,FALSE)</f>
        <v>4599</v>
      </c>
      <c r="Y87">
        <f>VLOOKUP($E87,summary_LC!$Z$2:$AU$311,20,FALSE)</f>
        <v>38.452977184195881</v>
      </c>
      <c r="Z87">
        <f>VLOOKUP($E87,ZonalStat!$E$1:$AB$310,13,FALSE)</f>
        <v>782.35882688000004</v>
      </c>
      <c r="AA87">
        <f>VLOOKUP($E87,ZonalStat!$E$1:$AB$310,14,FALSE)</f>
        <v>2.6472708532000001E-2</v>
      </c>
      <c r="AB87">
        <f>VLOOKUP($E87,ZonalStat!$E$1:$AB$310,15,FALSE)</f>
        <v>0.15581414206899999</v>
      </c>
      <c r="AC87">
        <f>VLOOKUP($E87,ZonalStat!$E$1:$AB$310,16,FALSE)</f>
        <v>0.83765374830200001</v>
      </c>
      <c r="AD87">
        <f>VLOOKUP($E87,Irigasi!$A$2:$C$311,3,FALSE)</f>
        <v>0</v>
      </c>
      <c r="AE87">
        <f>VLOOKUP($E87,ZonalStat!$E$1:$AB$310,17,FALSE)</f>
        <v>0.63540079424100004</v>
      </c>
      <c r="AF87">
        <f>VLOOKUP($E87,ZonalStat!$E$1:$AB$310,18,FALSE)</f>
        <v>-0.63073701159899997</v>
      </c>
      <c r="AG87">
        <f>VLOOKUP($E87,ZonalStat!$E$1:$AB$310,19,FALSE)</f>
        <v>0.123931735582</v>
      </c>
      <c r="AH87">
        <f>VLOOKUP($E87,ZonalStat!$E$1:$AB$310,20,FALSE)</f>
        <v>0.78374506571299996</v>
      </c>
      <c r="AI87">
        <f>VLOOKUP($E87,ZonalStat!$E$1:$AB$310,21,FALSE)</f>
        <v>1.4394353825699999</v>
      </c>
      <c r="AJ87">
        <f>VLOOKUP($E87,ZonalStat!$E$1:$AB$310,22,FALSE)</f>
        <v>24.2433021943</v>
      </c>
      <c r="AK87">
        <f>VLOOKUP($E87,ZonalStat!$E$1:$AB$310,23,FALSE)</f>
        <v>-37.223120160699999</v>
      </c>
      <c r="AL87">
        <f>VLOOKUP($E87,ZonalStat!$E$1:$AB$310,24,FALSE)</f>
        <v>1321.7514898500001</v>
      </c>
      <c r="AM87">
        <f>VLOOKUP($E87,Podes!$A$1:$AL$310,5,FALSE)</f>
        <v>1495</v>
      </c>
      <c r="AN87">
        <f>VLOOKUP($E87,Podes!$A$1:$AL$310,28,FALSE)</f>
        <v>1.4292543019999999</v>
      </c>
      <c r="AO87">
        <f>VLOOKUP($E87,Podes!$A$1:$AL$310,29,FALSE)</f>
        <v>498.33333329999999</v>
      </c>
      <c r="AP87">
        <f>VLOOKUP($E87,Podes!$A$1:$AL$310,30,FALSE)</f>
        <v>0</v>
      </c>
      <c r="AQ87">
        <f>VLOOKUP($E87,Podes!$A$1:$AL$310,31,FALSE)</f>
        <v>0</v>
      </c>
      <c r="AR87">
        <f>VLOOKUP($E87,Podes!$A$1:$AL$310,32,FALSE)</f>
        <v>1495</v>
      </c>
      <c r="AS87">
        <f>VLOOKUP($E87,Podes!$A$1:$AL$310,33,FALSE)</f>
        <v>1495</v>
      </c>
      <c r="AT87">
        <f>VLOOKUP($E87,Podes!$A$1:$AL$310,34,FALSE)</f>
        <v>0</v>
      </c>
      <c r="AU87">
        <f>VLOOKUP($E87,Podes!$A$1:$AL$310,13,FALSE)</f>
        <v>0</v>
      </c>
      <c r="AV87">
        <f>VLOOKUP($E87,Podes!$A$1:$AL$310,14,FALSE)</f>
        <v>0</v>
      </c>
      <c r="AW87">
        <f>VLOOKUP($E87,Podes!$A$1:$AL$310,15,FALSE)</f>
        <v>0</v>
      </c>
      <c r="AX87">
        <f>VLOOKUP($E87,Podes!$A$1:$AL$310,16,FALSE)</f>
        <v>0</v>
      </c>
      <c r="AY87">
        <f>VLOOKUP($E87,Podes!$A$1:$AL$310,17,FALSE)</f>
        <v>0</v>
      </c>
      <c r="AZ87">
        <f>VLOOKUP($E87,Podes!$A$1:$AL$310,18,FALSE)</f>
        <v>0</v>
      </c>
      <c r="BA87">
        <f>VLOOKUP($E87,Podes!$A$1:$AL$310,19,FALSE)</f>
        <v>2</v>
      </c>
      <c r="BB87">
        <f>VLOOKUP($E87,Podes!$A$1:$AL$310,20,FALSE)</f>
        <v>0</v>
      </c>
      <c r="BC87">
        <f>VLOOKUP($E87,Podes!$A$1:$AL$310,21,FALSE)</f>
        <v>1</v>
      </c>
      <c r="BD87">
        <f>VLOOKUP($E87,Podes!$A$1:$AL$310,22,FALSE)</f>
        <v>0</v>
      </c>
      <c r="BE87">
        <f>VLOOKUP($E87,Podes!$A$1:$AL$310,23,FALSE)</f>
        <v>12</v>
      </c>
      <c r="BF87">
        <f>VLOOKUP($E87,Podes!$A$1:$AL$310,38,FALSE)</f>
        <v>200</v>
      </c>
      <c r="BG87">
        <f>VLOOKUP($E87,Podes!$A$1:$AL$310,35,FALSE)</f>
        <v>87.941176470000002</v>
      </c>
      <c r="BH87">
        <f>VLOOKUP($E87,Podes!$A$1:$AL$310,36,FALSE)</f>
        <v>0</v>
      </c>
      <c r="BI87">
        <f>VLOOKUP($E87,Podes!$A$1:$AL$310,26,FALSE)</f>
        <v>0</v>
      </c>
      <c r="BJ87">
        <f>VLOOKUP($E87,Podes!$A$1:$AL$310,37,FALSE)</f>
        <v>0</v>
      </c>
      <c r="BK87">
        <f>VLOOKUP(E87,'status kesejahteraan'!$D:$P,12,FALSE)</f>
        <v>4.507042253521127E-2</v>
      </c>
      <c r="BL87">
        <f>VLOOKUP(E87,'status kesejahteraan'!$D:$P,13,FALSE)</f>
        <v>4.0261945185544504E-2</v>
      </c>
      <c r="BM87">
        <f>VLOOKUP(D87,IDM_2021!$D$1:$F$297,2,FALSE)</f>
        <v>0.54290000000000005</v>
      </c>
      <c r="BN87">
        <f>VLOOKUP(E87,Irigasi!$O$2:$Q$311,3,FALSE)</f>
        <v>0</v>
      </c>
      <c r="BO87">
        <f>VLOOKUP($E87,ZonalStat!$E$1:$AC$310,25,FALSE)</f>
        <v>6414.65934199</v>
      </c>
      <c r="BP87" s="1">
        <f>VLOOKUP($E87,ZonalStat!$E$1:$AD$310,26,FALSE)</f>
        <v>3</v>
      </c>
    </row>
    <row r="88" spans="1:68" x14ac:dyDescent="0.25">
      <c r="A88">
        <v>87</v>
      </c>
      <c r="B88" t="s">
        <v>337</v>
      </c>
      <c r="C88" t="s">
        <v>366</v>
      </c>
      <c r="D88" t="s">
        <v>89</v>
      </c>
      <c r="E88">
        <v>5305012</v>
      </c>
      <c r="F88">
        <f>VLOOKUP(E88,summary_LC!$AW$1:$AY$311,3,FALSE)</f>
        <v>3658</v>
      </c>
      <c r="G88">
        <f>VLOOKUP($E88,ZonalStat!$E$1:$AB$310,2,FALSE)</f>
        <v>41037.612652299998</v>
      </c>
      <c r="H88">
        <f>VLOOKUP($E88,ZonalStat!$E$1:$AB$310,3,FALSE)</f>
        <v>610.93634315999998</v>
      </c>
      <c r="I88">
        <f>VLOOKUP($E88,ZonalStat!$E$1:$AB$310,4,FALSE)</f>
        <v>47622.223098299997</v>
      </c>
      <c r="J88">
        <f>VLOOKUP($E88,ZonalStat!$E$1:$AB$310,5,FALSE)</f>
        <v>1280.34108214</v>
      </c>
      <c r="K88">
        <f>VLOOKUP($E88,ZonalStat!$E$1:$AB$310,6,FALSE)</f>
        <v>905.34299424400001</v>
      </c>
      <c r="L88">
        <f>VLOOKUP($E88,ZonalStat!$E$1:$AB$310,7,FALSE)</f>
        <v>2090.3546565299998</v>
      </c>
      <c r="M88">
        <f>VLOOKUP($E88,ZonalStat!$E$1:$AB$310,8,FALSE)</f>
        <v>9951.88383058</v>
      </c>
      <c r="N88">
        <f>VLOOKUP($E88,ZonalStat!$E$1:$AB$310,9,FALSE)</f>
        <v>11074.4815117</v>
      </c>
      <c r="O88">
        <f>VLOOKUP($E88,ZonalStat!$E$1:$AB$310,10,FALSE)</f>
        <v>168629.629246</v>
      </c>
      <c r="P88">
        <f>VLOOKUP($E88,ZonalStat!$E$1:$AB$310,11,FALSE)</f>
        <v>11485.4458301</v>
      </c>
      <c r="Q88">
        <f>VLOOKUP($E88,summary_LC!$Z$2:$AU$311,16,FALSE)</f>
        <v>22.222222222222221</v>
      </c>
      <c r="R88">
        <f>VLOOKUP($E88,summary_LC!$Z$2:$AU$311,17,FALSE)</f>
        <v>0</v>
      </c>
      <c r="S88">
        <f>VLOOKUP($E88,summary_LC!$Z$2:$AU$311,15,FALSE)</f>
        <v>8.6811352253756269</v>
      </c>
      <c r="T88">
        <f>VLOOKUP($E88,summary_LC!$Z$2:$AU$311,18,FALSE)</f>
        <v>0</v>
      </c>
      <c r="U88">
        <f>VLOOKUP($E88,summary_LC!$Z$2:$AU$311,19,FALSE)</f>
        <v>0</v>
      </c>
      <c r="V88">
        <f>VLOOKUP($E88,summary_LC!$Z$2:$AU$311,22,FALSE)</f>
        <v>0</v>
      </c>
      <c r="W88">
        <f>VLOOKUP($E88,ZonalStat!$E$1:$AB$310,12,FALSE)</f>
        <v>196.377452535</v>
      </c>
      <c r="X88">
        <f>VLOOKUP($E88,summary_LC!$Z$2:$AU$311,4,FALSE)</f>
        <v>2640</v>
      </c>
      <c r="Y88">
        <f>VLOOKUP($E88,summary_LC!$Z$2:$AU$311,20,FALSE)</f>
        <v>22.222222222222221</v>
      </c>
      <c r="Z88">
        <f>VLOOKUP($E88,ZonalStat!$E$1:$AB$310,13,FALSE)</f>
        <v>1390.00654231</v>
      </c>
      <c r="AA88">
        <f>VLOOKUP($E88,ZonalStat!$E$1:$AB$310,14,FALSE)</f>
        <v>2.1052983181599999E-4</v>
      </c>
      <c r="AB88">
        <f>VLOOKUP($E88,ZonalStat!$E$1:$AB$310,15,FALSE)</f>
        <v>0.37807545106599999</v>
      </c>
      <c r="AC88">
        <f>VLOOKUP($E88,ZonalStat!$E$1:$AB$310,16,FALSE)</f>
        <v>0.89337141527499997</v>
      </c>
      <c r="AD88">
        <f>VLOOKUP($E88,Irigasi!$A$2:$C$311,3,FALSE)</f>
        <v>0</v>
      </c>
      <c r="AE88">
        <f>VLOOKUP($E88,ZonalStat!$E$1:$AB$310,17,FALSE)</f>
        <v>0.68189484009300005</v>
      </c>
      <c r="AF88">
        <f>VLOOKUP($E88,ZonalStat!$E$1:$AB$310,18,FALSE)</f>
        <v>-0.65967961057299995</v>
      </c>
      <c r="AG88">
        <f>VLOOKUP($E88,ZonalStat!$E$1:$AB$310,19,FALSE)</f>
        <v>0.17047364751300001</v>
      </c>
      <c r="AH88">
        <f>VLOOKUP($E88,ZonalStat!$E$1:$AB$310,20,FALSE)</f>
        <v>0.77083657166200004</v>
      </c>
      <c r="AI88">
        <f>VLOOKUP($E88,ZonalStat!$E$1:$AB$310,21,FALSE)</f>
        <v>1.43616507391</v>
      </c>
      <c r="AJ88">
        <f>VLOOKUP($E88,ZonalStat!$E$1:$AB$310,22,FALSE)</f>
        <v>23.497220724999998</v>
      </c>
      <c r="AK88">
        <f>VLOOKUP($E88,ZonalStat!$E$1:$AB$310,23,FALSE)</f>
        <v>-38.189878669199999</v>
      </c>
      <c r="AL88">
        <f>VLOOKUP($E88,ZonalStat!$E$1:$AB$310,24,FALSE)</f>
        <v>1340.44123029</v>
      </c>
      <c r="AM88">
        <f>VLOOKUP($E88,Podes!$A$1:$AL$310,5,FALSE)</f>
        <v>1265</v>
      </c>
      <c r="AN88">
        <f>VLOOKUP($E88,Podes!$A$1:$AL$310,28,FALSE)</f>
        <v>1.288187373</v>
      </c>
      <c r="AO88">
        <f>VLOOKUP($E88,Podes!$A$1:$AL$310,29,FALSE)</f>
        <v>1265</v>
      </c>
      <c r="AP88">
        <f>VLOOKUP($E88,Podes!$A$1:$AL$310,30,FALSE)</f>
        <v>0</v>
      </c>
      <c r="AQ88">
        <f>VLOOKUP($E88,Podes!$A$1:$AL$310,31,FALSE)</f>
        <v>0</v>
      </c>
      <c r="AR88">
        <f>VLOOKUP($E88,Podes!$A$1:$AL$310,32,FALSE)</f>
        <v>1265</v>
      </c>
      <c r="AS88">
        <f>VLOOKUP($E88,Podes!$A$1:$AL$310,33,FALSE)</f>
        <v>0</v>
      </c>
      <c r="AT88">
        <f>VLOOKUP($E88,Podes!$A$1:$AL$310,34,FALSE)</f>
        <v>0</v>
      </c>
      <c r="AU88">
        <f>VLOOKUP($E88,Podes!$A$1:$AL$310,13,FALSE)</f>
        <v>2</v>
      </c>
      <c r="AV88">
        <f>VLOOKUP($E88,Podes!$A$1:$AL$310,14,FALSE)</f>
        <v>0</v>
      </c>
      <c r="AW88">
        <f>VLOOKUP($E88,Podes!$A$1:$AL$310,15,FALSE)</f>
        <v>0</v>
      </c>
      <c r="AX88">
        <f>VLOOKUP($E88,Podes!$A$1:$AL$310,16,FALSE)</f>
        <v>0</v>
      </c>
      <c r="AY88">
        <f>VLOOKUP($E88,Podes!$A$1:$AL$310,17,FALSE)</f>
        <v>0</v>
      </c>
      <c r="AZ88">
        <f>VLOOKUP($E88,Podes!$A$1:$AL$310,18,FALSE)</f>
        <v>0</v>
      </c>
      <c r="BA88">
        <f>VLOOKUP($E88,Podes!$A$1:$AL$310,19,FALSE)</f>
        <v>0</v>
      </c>
      <c r="BB88">
        <f>VLOOKUP($E88,Podes!$A$1:$AL$310,20,FALSE)</f>
        <v>0</v>
      </c>
      <c r="BC88">
        <f>VLOOKUP($E88,Podes!$A$1:$AL$310,21,FALSE)</f>
        <v>0</v>
      </c>
      <c r="BD88">
        <f>VLOOKUP($E88,Podes!$A$1:$AL$310,22,FALSE)</f>
        <v>0</v>
      </c>
      <c r="BE88">
        <f>VLOOKUP($E88,Podes!$A$1:$AL$310,23,FALSE)</f>
        <v>12</v>
      </c>
      <c r="BF88">
        <f>VLOOKUP($E88,Podes!$A$1:$AL$310,38,FALSE)</f>
        <v>200</v>
      </c>
      <c r="BG88">
        <f>VLOOKUP($E88,Podes!$A$1:$AL$310,35,FALSE)</f>
        <v>105.41666669999999</v>
      </c>
      <c r="BH88">
        <f>VLOOKUP($E88,Podes!$A$1:$AL$310,36,FALSE)</f>
        <v>0</v>
      </c>
      <c r="BI88">
        <f>VLOOKUP($E88,Podes!$A$1:$AL$310,26,FALSE)</f>
        <v>10</v>
      </c>
      <c r="BJ88">
        <f>VLOOKUP($E88,Podes!$A$1:$AL$310,37,FALSE)</f>
        <v>126.5</v>
      </c>
      <c r="BK88">
        <f>VLOOKUP(E88,'status kesejahteraan'!$D:$P,12,FALSE)</f>
        <v>3.4943473792394653E-2</v>
      </c>
      <c r="BL88">
        <f>VLOOKUP(E88,'status kesejahteraan'!$D:$P,13,FALSE)</f>
        <v>3.4913426057337493E-2</v>
      </c>
      <c r="BM88">
        <f>VLOOKUP(D88,IDM_2021!$D$1:$F$297,2,FALSE)</f>
        <v>0.54039999999999999</v>
      </c>
      <c r="BN88">
        <f>VLOOKUP(E88,Irigasi!$O$2:$Q$311,3,FALSE)</f>
        <v>0</v>
      </c>
      <c r="BO88">
        <f>VLOOKUP($E88,ZonalStat!$E$1:$AC$310,25,FALSE)</f>
        <v>11504.357022</v>
      </c>
      <c r="BP88" s="1">
        <f>VLOOKUP($E88,ZonalStat!$E$1:$AD$310,26,FALSE)</f>
        <v>3.0800441623000001</v>
      </c>
    </row>
    <row r="89" spans="1:68" x14ac:dyDescent="0.25">
      <c r="A89">
        <v>88</v>
      </c>
      <c r="B89" t="s">
        <v>337</v>
      </c>
      <c r="C89" t="s">
        <v>366</v>
      </c>
      <c r="D89" t="s">
        <v>90</v>
      </c>
      <c r="E89">
        <v>5305013</v>
      </c>
      <c r="F89">
        <f>VLOOKUP(E89,summary_LC!$AW$1:$AY$311,3,FALSE)</f>
        <v>18802</v>
      </c>
      <c r="G89">
        <f>VLOOKUP($E89,ZonalStat!$E$1:$AB$310,2,FALSE)</f>
        <v>48554.166129899997</v>
      </c>
      <c r="H89">
        <f>VLOOKUP($E89,ZonalStat!$E$1:$AB$310,3,FALSE)</f>
        <v>1762.5277490399999</v>
      </c>
      <c r="I89">
        <f>VLOOKUP($E89,ZonalStat!$E$1:$AB$310,4,FALSE)</f>
        <v>37668.789887200001</v>
      </c>
      <c r="J89">
        <f>VLOOKUP($E89,ZonalStat!$E$1:$AB$310,5,FALSE)</f>
        <v>9349.5224906599997</v>
      </c>
      <c r="K89">
        <f>VLOOKUP($E89,ZonalStat!$E$1:$AB$310,6,FALSE)</f>
        <v>2881.1439251900001</v>
      </c>
      <c r="L89">
        <f>VLOOKUP($E89,ZonalStat!$E$1:$AB$310,7,FALSE)</f>
        <v>1766.78879231</v>
      </c>
      <c r="M89">
        <f>VLOOKUP($E89,ZonalStat!$E$1:$AB$310,8,FALSE)</f>
        <v>6609.1515913399999</v>
      </c>
      <c r="N89">
        <f>VLOOKUP($E89,ZonalStat!$E$1:$AB$310,9,FALSE)</f>
        <v>11467.738026000001</v>
      </c>
      <c r="O89">
        <f>VLOOKUP($E89,ZonalStat!$E$1:$AB$310,10,FALSE)</f>
        <v>160531.25708800001</v>
      </c>
      <c r="P89">
        <f>VLOOKUP($E89,ZonalStat!$E$1:$AB$310,11,FALSE)</f>
        <v>7110.0485539800002</v>
      </c>
      <c r="Q89">
        <f>VLOOKUP($E89,summary_LC!$Z$2:$AU$311,16,FALSE)</f>
        <v>25.208681135225376</v>
      </c>
      <c r="R89">
        <f>VLOOKUP($E89,summary_LC!$Z$2:$AU$311,17,FALSE)</f>
        <v>0</v>
      </c>
      <c r="S89">
        <f>VLOOKUP($E89,summary_LC!$Z$2:$AU$311,15,FALSE)</f>
        <v>29.252457800037103</v>
      </c>
      <c r="T89">
        <f>VLOOKUP($E89,summary_LC!$Z$2:$AU$311,18,FALSE)</f>
        <v>89.612316824336858</v>
      </c>
      <c r="U89">
        <f>VLOOKUP($E89,summary_LC!$Z$2:$AU$311,19,FALSE)</f>
        <v>0.14839547393804489</v>
      </c>
      <c r="V89">
        <f>VLOOKUP($E89,summary_LC!$Z$2:$AU$311,22,FALSE)</f>
        <v>15.673864482501862</v>
      </c>
      <c r="W89">
        <f>VLOOKUP($E89,ZonalStat!$E$1:$AB$310,12,FALSE)</f>
        <v>1513.7322014399999</v>
      </c>
      <c r="X89">
        <f>VLOOKUP($E89,summary_LC!$Z$2:$AU$311,4,FALSE)</f>
        <v>5239</v>
      </c>
      <c r="Y89">
        <f>VLOOKUP($E89,summary_LC!$Z$2:$AU$311,20,FALSE)</f>
        <v>25.208681135225376</v>
      </c>
      <c r="Z89">
        <f>VLOOKUP($E89,ZonalStat!$E$1:$AB$310,13,FALSE)</f>
        <v>1586.96505385</v>
      </c>
      <c r="AA89">
        <f>VLOOKUP($E89,ZonalStat!$E$1:$AB$310,14,FALSE)</f>
        <v>4.9675650951700001E-5</v>
      </c>
      <c r="AB89">
        <f>VLOOKUP($E89,ZonalStat!$E$1:$AB$310,15,FALSE)</f>
        <v>0.54862514626100001</v>
      </c>
      <c r="AC89">
        <f>VLOOKUP($E89,ZonalStat!$E$1:$AB$310,16,FALSE)</f>
        <v>0.90053713487200004</v>
      </c>
      <c r="AD89">
        <f>VLOOKUP($E89,Irigasi!$A$2:$C$311,3,FALSE)</f>
        <v>0</v>
      </c>
      <c r="AE89">
        <f>VLOOKUP($E89,ZonalStat!$E$1:$AB$310,17,FALSE)</f>
        <v>0.630295733676</v>
      </c>
      <c r="AF89">
        <f>VLOOKUP($E89,ZonalStat!$E$1:$AB$310,18,FALSE)</f>
        <v>-0.64351719584099998</v>
      </c>
      <c r="AG89">
        <f>VLOOKUP($E89,ZonalStat!$E$1:$AB$310,19,FALSE)</f>
        <v>0.13558401788499999</v>
      </c>
      <c r="AH89">
        <f>VLOOKUP($E89,ZonalStat!$E$1:$AB$310,20,FALSE)</f>
        <v>0.74341638120800002</v>
      </c>
      <c r="AI89">
        <f>VLOOKUP($E89,ZonalStat!$E$1:$AB$310,21,FALSE)</f>
        <v>1.41734239383</v>
      </c>
      <c r="AJ89">
        <f>VLOOKUP($E89,ZonalStat!$E$1:$AB$310,22,FALSE)</f>
        <v>23.047258983300001</v>
      </c>
      <c r="AK89">
        <f>VLOOKUP($E89,ZonalStat!$E$1:$AB$310,23,FALSE)</f>
        <v>-29.193387655900001</v>
      </c>
      <c r="AL89">
        <f>VLOOKUP($E89,ZonalStat!$E$1:$AB$310,24,FALSE)</f>
        <v>1394.54238708</v>
      </c>
      <c r="AM89">
        <f>VLOOKUP($E89,Podes!$A$1:$AL$310,5,FALSE)</f>
        <v>1821</v>
      </c>
      <c r="AN89">
        <f>VLOOKUP($E89,Podes!$A$1:$AL$310,28,FALSE)</f>
        <v>1.178640777</v>
      </c>
      <c r="AO89">
        <f>VLOOKUP($E89,Podes!$A$1:$AL$310,29,FALSE)</f>
        <v>1821</v>
      </c>
      <c r="AP89">
        <f>VLOOKUP($E89,Podes!$A$1:$AL$310,30,FALSE)</f>
        <v>0</v>
      </c>
      <c r="AQ89">
        <f>VLOOKUP($E89,Podes!$A$1:$AL$310,31,FALSE)</f>
        <v>0</v>
      </c>
      <c r="AR89">
        <f>VLOOKUP($E89,Podes!$A$1:$AL$310,32,FALSE)</f>
        <v>455.25</v>
      </c>
      <c r="AS89">
        <f>VLOOKUP($E89,Podes!$A$1:$AL$310,33,FALSE)</f>
        <v>910.5</v>
      </c>
      <c r="AT89">
        <f>VLOOKUP($E89,Podes!$A$1:$AL$310,34,FALSE)</f>
        <v>0</v>
      </c>
      <c r="AU89">
        <f>VLOOKUP($E89,Podes!$A$1:$AL$310,13,FALSE)</f>
        <v>0</v>
      </c>
      <c r="AV89">
        <f>VLOOKUP($E89,Podes!$A$1:$AL$310,14,FALSE)</f>
        <v>0</v>
      </c>
      <c r="AW89">
        <f>VLOOKUP($E89,Podes!$A$1:$AL$310,15,FALSE)</f>
        <v>0</v>
      </c>
      <c r="AX89">
        <f>VLOOKUP($E89,Podes!$A$1:$AL$310,16,FALSE)</f>
        <v>0</v>
      </c>
      <c r="AY89">
        <f>VLOOKUP($E89,Podes!$A$1:$AL$310,17,FALSE)</f>
        <v>0</v>
      </c>
      <c r="AZ89">
        <f>VLOOKUP($E89,Podes!$A$1:$AL$310,18,FALSE)</f>
        <v>0</v>
      </c>
      <c r="BA89">
        <f>VLOOKUP($E89,Podes!$A$1:$AL$310,19,FALSE)</f>
        <v>0</v>
      </c>
      <c r="BB89">
        <f>VLOOKUP($E89,Podes!$A$1:$AL$310,20,FALSE)</f>
        <v>0</v>
      </c>
      <c r="BC89">
        <f>VLOOKUP($E89,Podes!$A$1:$AL$310,21,FALSE)</f>
        <v>0</v>
      </c>
      <c r="BD89">
        <f>VLOOKUP($E89,Podes!$A$1:$AL$310,22,FALSE)</f>
        <v>0</v>
      </c>
      <c r="BE89">
        <f>VLOOKUP($E89,Podes!$A$1:$AL$310,23,FALSE)</f>
        <v>8</v>
      </c>
      <c r="BF89">
        <f>VLOOKUP($E89,Podes!$A$1:$AL$310,38,FALSE)</f>
        <v>200</v>
      </c>
      <c r="BG89">
        <f>VLOOKUP($E89,Podes!$A$1:$AL$310,35,FALSE)</f>
        <v>455.25</v>
      </c>
      <c r="BH89">
        <f>VLOOKUP($E89,Podes!$A$1:$AL$310,36,FALSE)</f>
        <v>0</v>
      </c>
      <c r="BI89">
        <f>VLOOKUP($E89,Podes!$A$1:$AL$310,26,FALSE)</f>
        <v>16</v>
      </c>
      <c r="BJ89">
        <f>VLOOKUP($E89,Podes!$A$1:$AL$310,37,FALSE)</f>
        <v>113.8125</v>
      </c>
      <c r="BK89">
        <f>VLOOKUP(E89,'status kesejahteraan'!$D:$P,12,FALSE)</f>
        <v>2.2428460943542151E-2</v>
      </c>
      <c r="BL89">
        <f>VLOOKUP(E89,'status kesejahteraan'!$D:$P,13,FALSE)</f>
        <v>2.4583817266744096E-2</v>
      </c>
      <c r="BM89">
        <f>VLOOKUP(D89,IDM_2021!$D$1:$F$297,2,FALSE)</f>
        <v>0.53759999999999997</v>
      </c>
      <c r="BN89">
        <f>VLOOKUP(E89,Irigasi!$O$2:$Q$311,3,FALSE)</f>
        <v>0</v>
      </c>
      <c r="BO89">
        <f>VLOOKUP($E89,ZonalStat!$E$1:$AC$310,25,FALSE)</f>
        <v>26941.209236300001</v>
      </c>
      <c r="BP89" s="1">
        <f>VLOOKUP($E89,ZonalStat!$E$1:$AD$310,26,FALSE)</f>
        <v>3.4264630754400001</v>
      </c>
    </row>
    <row r="90" spans="1:68" x14ac:dyDescent="0.25">
      <c r="A90">
        <v>89</v>
      </c>
      <c r="B90" t="s">
        <v>337</v>
      </c>
      <c r="C90" t="s">
        <v>366</v>
      </c>
      <c r="D90" t="s">
        <v>91</v>
      </c>
      <c r="E90">
        <v>5305020</v>
      </c>
      <c r="F90">
        <f>VLOOKUP(E90,summary_LC!$AW$1:$AY$311,3,FALSE)</f>
        <v>8587</v>
      </c>
      <c r="G90">
        <f>VLOOKUP($E90,ZonalStat!$E$1:$AB$310,2,FALSE)</f>
        <v>28721.0534706</v>
      </c>
      <c r="H90">
        <f>VLOOKUP($E90,ZonalStat!$E$1:$AB$310,3,FALSE)</f>
        <v>847.31184682399999</v>
      </c>
      <c r="I90">
        <f>VLOOKUP($E90,ZonalStat!$E$1:$AB$310,4,FALSE)</f>
        <v>64173.0427681</v>
      </c>
      <c r="J90">
        <f>VLOOKUP($E90,ZonalStat!$E$1:$AB$310,5,FALSE)</f>
        <v>14404.710801699999</v>
      </c>
      <c r="K90">
        <f>VLOOKUP($E90,ZonalStat!$E$1:$AB$310,6,FALSE)</f>
        <v>281.157440818</v>
      </c>
      <c r="L90">
        <f>VLOOKUP($E90,ZonalStat!$E$1:$AB$310,7,FALSE)</f>
        <v>2017.1269311399999</v>
      </c>
      <c r="M90">
        <f>VLOOKUP($E90,ZonalStat!$E$1:$AB$310,8,FALSE)</f>
        <v>1396.52318307</v>
      </c>
      <c r="N90">
        <f>VLOOKUP($E90,ZonalStat!$E$1:$AB$310,9,FALSE)</f>
        <v>7226.3046997700003</v>
      </c>
      <c r="O90">
        <f>VLOOKUP($E90,ZonalStat!$E$1:$AB$310,10,FALSE)</f>
        <v>185440.53829200001</v>
      </c>
      <c r="P90">
        <f>VLOOKUP($E90,ZonalStat!$E$1:$AB$310,11,FALSE)</f>
        <v>13841.7658194</v>
      </c>
      <c r="Q90">
        <f>VLOOKUP($E90,summary_LC!$Z$2:$AU$311,16,FALSE)</f>
        <v>16.119458356520123</v>
      </c>
      <c r="R90">
        <f>VLOOKUP($E90,summary_LC!$Z$2:$AU$311,17,FALSE)</f>
        <v>0</v>
      </c>
      <c r="S90">
        <f>VLOOKUP($E90,summary_LC!$Z$2:$AU$311,15,FALSE)</f>
        <v>36.811352253756262</v>
      </c>
      <c r="T90">
        <f>VLOOKUP($E90,summary_LC!$Z$2:$AU$311,18,FALSE)</f>
        <v>4.210721572992024</v>
      </c>
      <c r="U90">
        <f>VLOOKUP($E90,summary_LC!$Z$2:$AU$311,19,FALSE)</f>
        <v>0</v>
      </c>
      <c r="V90">
        <f>VLOOKUP($E90,summary_LC!$Z$2:$AU$311,22,FALSE)</f>
        <v>22.638872714568535</v>
      </c>
      <c r="W90">
        <f>VLOOKUP($E90,ZonalStat!$E$1:$AB$310,12,FALSE)</f>
        <v>377.55368217199998</v>
      </c>
      <c r="X90">
        <f>VLOOKUP($E90,summary_LC!$Z$2:$AU$311,4,FALSE)</f>
        <v>3852</v>
      </c>
      <c r="Y90">
        <f>VLOOKUP($E90,summary_LC!$Z$2:$AU$311,20,FALSE)</f>
        <v>16.119458356520123</v>
      </c>
      <c r="Z90">
        <f>VLOOKUP($E90,ZonalStat!$E$1:$AB$310,13,FALSE)</f>
        <v>1588.40826788</v>
      </c>
      <c r="AA90">
        <f>VLOOKUP($E90,ZonalStat!$E$1:$AB$310,14,FALSE)</f>
        <v>2.0357084847499999E-3</v>
      </c>
      <c r="AB90">
        <f>VLOOKUP($E90,ZonalStat!$E$1:$AB$310,15,FALSE)</f>
        <v>0.47312798416200003</v>
      </c>
      <c r="AC90">
        <f>VLOOKUP($E90,ZonalStat!$E$1:$AB$310,16,FALSE)</f>
        <v>0.91864818850999996</v>
      </c>
      <c r="AD90">
        <f>VLOOKUP($E90,Irigasi!$A$2:$C$311,3,FALSE)</f>
        <v>0</v>
      </c>
      <c r="AE90">
        <f>VLOOKUP($E90,ZonalStat!$E$1:$AB$310,17,FALSE)</f>
        <v>0.65647700434699996</v>
      </c>
      <c r="AF90">
        <f>VLOOKUP($E90,ZonalStat!$E$1:$AB$310,18,FALSE)</f>
        <v>-0.64729282433500002</v>
      </c>
      <c r="AG90">
        <f>VLOOKUP($E90,ZonalStat!$E$1:$AB$310,19,FALSE)</f>
        <v>0.15254294047700001</v>
      </c>
      <c r="AH90">
        <f>VLOOKUP($E90,ZonalStat!$E$1:$AB$310,20,FALSE)</f>
        <v>0.77072250175300006</v>
      </c>
      <c r="AI90">
        <f>VLOOKUP($E90,ZonalStat!$E$1:$AB$310,21,FALSE)</f>
        <v>1.4248703278799999</v>
      </c>
      <c r="AJ90">
        <f>VLOOKUP($E90,ZonalStat!$E$1:$AB$310,22,FALSE)</f>
        <v>23.5055452213</v>
      </c>
      <c r="AK90">
        <f>VLOOKUP($E90,ZonalStat!$E$1:$AB$310,23,FALSE)</f>
        <v>-37.291032428000001</v>
      </c>
      <c r="AL90">
        <f>VLOOKUP($E90,ZonalStat!$E$1:$AB$310,24,FALSE)</f>
        <v>1340.40718419</v>
      </c>
      <c r="AM90">
        <f>VLOOKUP($E90,Podes!$A$1:$AL$310,5,FALSE)</f>
        <v>3236</v>
      </c>
      <c r="AN90">
        <f>VLOOKUP($E90,Podes!$A$1:$AL$310,28,FALSE)</f>
        <v>1.1154774220000001</v>
      </c>
      <c r="AO90">
        <f>VLOOKUP($E90,Podes!$A$1:$AL$310,29,FALSE)</f>
        <v>1618</v>
      </c>
      <c r="AP90">
        <f>VLOOKUP($E90,Podes!$A$1:$AL$310,30,FALSE)</f>
        <v>0</v>
      </c>
      <c r="AQ90">
        <f>VLOOKUP($E90,Podes!$A$1:$AL$310,31,FALSE)</f>
        <v>0</v>
      </c>
      <c r="AR90">
        <f>VLOOKUP($E90,Podes!$A$1:$AL$310,32,FALSE)</f>
        <v>1078.666667</v>
      </c>
      <c r="AS90">
        <f>VLOOKUP($E90,Podes!$A$1:$AL$310,33,FALSE)</f>
        <v>1078.666667</v>
      </c>
      <c r="AT90">
        <f>VLOOKUP($E90,Podes!$A$1:$AL$310,34,FALSE)</f>
        <v>0</v>
      </c>
      <c r="AU90">
        <f>VLOOKUP($E90,Podes!$A$1:$AL$310,13,FALSE)</f>
        <v>0</v>
      </c>
      <c r="AV90">
        <f>VLOOKUP($E90,Podes!$A$1:$AL$310,14,FALSE)</f>
        <v>0</v>
      </c>
      <c r="AW90">
        <f>VLOOKUP($E90,Podes!$A$1:$AL$310,15,FALSE)</f>
        <v>0</v>
      </c>
      <c r="AX90">
        <f>VLOOKUP($E90,Podes!$A$1:$AL$310,16,FALSE)</f>
        <v>0</v>
      </c>
      <c r="AY90">
        <f>VLOOKUP($E90,Podes!$A$1:$AL$310,17,FALSE)</f>
        <v>0</v>
      </c>
      <c r="AZ90">
        <f>VLOOKUP($E90,Podes!$A$1:$AL$310,18,FALSE)</f>
        <v>0</v>
      </c>
      <c r="BA90">
        <f>VLOOKUP($E90,Podes!$A$1:$AL$310,19,FALSE)</f>
        <v>0</v>
      </c>
      <c r="BB90">
        <f>VLOOKUP($E90,Podes!$A$1:$AL$310,20,FALSE)</f>
        <v>0</v>
      </c>
      <c r="BC90">
        <f>VLOOKUP($E90,Podes!$A$1:$AL$310,21,FALSE)</f>
        <v>0</v>
      </c>
      <c r="BD90">
        <f>VLOOKUP($E90,Podes!$A$1:$AL$310,22,FALSE)</f>
        <v>0</v>
      </c>
      <c r="BE90">
        <f>VLOOKUP($E90,Podes!$A$1:$AL$310,23,FALSE)</f>
        <v>21</v>
      </c>
      <c r="BF90">
        <f>VLOOKUP($E90,Podes!$A$1:$AL$310,38,FALSE)</f>
        <v>190.9090909</v>
      </c>
      <c r="BG90">
        <f>VLOOKUP($E90,Podes!$A$1:$AL$310,35,FALSE)</f>
        <v>190.3529412</v>
      </c>
      <c r="BH90">
        <f>VLOOKUP($E90,Podes!$A$1:$AL$310,36,FALSE)</f>
        <v>3236</v>
      </c>
      <c r="BI90">
        <f>VLOOKUP($E90,Podes!$A$1:$AL$310,26,FALSE)</f>
        <v>41</v>
      </c>
      <c r="BJ90">
        <f>VLOOKUP($E90,Podes!$A$1:$AL$310,37,FALSE)</f>
        <v>78.926829269999999</v>
      </c>
      <c r="BK90">
        <f>VLOOKUP(E90,'status kesejahteraan'!$D:$P,12,FALSE)</f>
        <v>5.9556786703601108E-2</v>
      </c>
      <c r="BL90">
        <f>VLOOKUP(E90,'status kesejahteraan'!$D:$P,13,FALSE)</f>
        <v>4.9159814086521272E-2</v>
      </c>
      <c r="BM90">
        <f>VLOOKUP(D90,IDM_2021!$I$1:$J$39,2,FALSE)</f>
        <v>0.55100000000000005</v>
      </c>
      <c r="BN90">
        <f>VLOOKUP(E90,Irigasi!$O$2:$Q$311,3,FALSE)</f>
        <v>0</v>
      </c>
      <c r="BO90">
        <f>VLOOKUP($E90,ZonalStat!$E$1:$AC$310,25,FALSE)</f>
        <v>11687.088079200001</v>
      </c>
      <c r="BP90" s="1">
        <f>VLOOKUP($E90,ZonalStat!$E$1:$AD$310,26,FALSE)</f>
        <v>3.1610574123699999</v>
      </c>
    </row>
    <row r="91" spans="1:68" x14ac:dyDescent="0.25">
      <c r="A91">
        <v>90</v>
      </c>
      <c r="B91" t="s">
        <v>337</v>
      </c>
      <c r="C91" t="s">
        <v>366</v>
      </c>
      <c r="D91" t="s">
        <v>92</v>
      </c>
      <c r="E91">
        <v>5305021</v>
      </c>
      <c r="F91">
        <f>VLOOKUP(E91,summary_LC!$AW$1:$AY$311,3,FALSE)</f>
        <v>13499</v>
      </c>
      <c r="G91">
        <f>VLOOKUP($E91,ZonalStat!$E$1:$AB$310,2,FALSE)</f>
        <v>33385.721764399997</v>
      </c>
      <c r="H91">
        <f>VLOOKUP($E91,ZonalStat!$E$1:$AB$310,3,FALSE)</f>
        <v>675.29623059799997</v>
      </c>
      <c r="I91">
        <f>VLOOKUP($E91,ZonalStat!$E$1:$AB$310,4,FALSE)</f>
        <v>52427.267167400001</v>
      </c>
      <c r="J91">
        <f>VLOOKUP($E91,ZonalStat!$E$1:$AB$310,5,FALSE)</f>
        <v>3065.17858445</v>
      </c>
      <c r="K91">
        <f>VLOOKUP($E91,ZonalStat!$E$1:$AB$310,6,FALSE)</f>
        <v>2287.5058954299998</v>
      </c>
      <c r="L91">
        <f>VLOOKUP($E91,ZonalStat!$E$1:$AB$310,7,FALSE)</f>
        <v>1638.1005597000001</v>
      </c>
      <c r="M91">
        <f>VLOOKUP($E91,ZonalStat!$E$1:$AB$310,8,FALSE)</f>
        <v>6892.2296540999996</v>
      </c>
      <c r="N91">
        <f>VLOOKUP($E91,ZonalStat!$E$1:$AB$310,9,FALSE)</f>
        <v>12301.388667499999</v>
      </c>
      <c r="O91">
        <f>VLOOKUP($E91,ZonalStat!$E$1:$AB$310,10,FALSE)</f>
        <v>169053.858389</v>
      </c>
      <c r="P91">
        <f>VLOOKUP($E91,ZonalStat!$E$1:$AB$310,11,FALSE)</f>
        <v>1970.0039354999999</v>
      </c>
      <c r="Q91">
        <f>VLOOKUP($E91,summary_LC!$Z$2:$AU$311,16,FALSE)</f>
        <v>44.648488221109254</v>
      </c>
      <c r="R91">
        <f>VLOOKUP($E91,summary_LC!$Z$2:$AU$311,17,FALSE)</f>
        <v>0</v>
      </c>
      <c r="S91">
        <f>VLOOKUP($E91,summary_LC!$Z$2:$AU$311,15,FALSE)</f>
        <v>8.7275088109812646</v>
      </c>
      <c r="T91">
        <f>VLOOKUP($E91,summary_LC!$Z$2:$AU$311,18,FALSE)</f>
        <v>16.694490818030051</v>
      </c>
      <c r="U91">
        <f>VLOOKUP($E91,summary_LC!$Z$2:$AU$311,19,FALSE)</f>
        <v>3.4780189204229268</v>
      </c>
      <c r="V91">
        <f>VLOOKUP($E91,summary_LC!$Z$2:$AU$311,22,FALSE)</f>
        <v>34.209941477146458</v>
      </c>
      <c r="W91">
        <f>VLOOKUP($E91,ZonalStat!$E$1:$AB$310,12,FALSE)</f>
        <v>196.217739083</v>
      </c>
      <c r="X91">
        <f>VLOOKUP($E91,summary_LC!$Z$2:$AU$311,4,FALSE)</f>
        <v>7632</v>
      </c>
      <c r="Y91">
        <f>VLOOKUP($E91,summary_LC!$Z$2:$AU$311,20,FALSE)</f>
        <v>44.648488221109254</v>
      </c>
      <c r="Z91">
        <f>VLOOKUP($E91,ZonalStat!$E$1:$AB$310,13,FALSE)</f>
        <v>435.89084251600002</v>
      </c>
      <c r="AA91">
        <f>VLOOKUP($E91,ZonalStat!$E$1:$AB$310,14,FALSE)</f>
        <v>7.3982521215600006E-2</v>
      </c>
      <c r="AB91">
        <f>VLOOKUP($E91,ZonalStat!$E$1:$AB$310,15,FALSE)</f>
        <v>7.5913030594899997E-2</v>
      </c>
      <c r="AC91">
        <f>VLOOKUP($E91,ZonalStat!$E$1:$AB$310,16,FALSE)</f>
        <v>0.77199479829200002</v>
      </c>
      <c r="AD91">
        <f>VLOOKUP($E91,Irigasi!$A$2:$C$311,3,FALSE)</f>
        <v>0</v>
      </c>
      <c r="AE91">
        <f>VLOOKUP($E91,ZonalStat!$E$1:$AB$310,17,FALSE)</f>
        <v>0.66353390072499996</v>
      </c>
      <c r="AF91">
        <f>VLOOKUP($E91,ZonalStat!$E$1:$AB$310,18,FALSE)</f>
        <v>-0.62891219009099997</v>
      </c>
      <c r="AG91">
        <f>VLOOKUP($E91,ZonalStat!$E$1:$AB$310,19,FALSE)</f>
        <v>0.169573432947</v>
      </c>
      <c r="AH91">
        <f>VLOOKUP($E91,ZonalStat!$E$1:$AB$310,20,FALSE)</f>
        <v>0.77549041524700002</v>
      </c>
      <c r="AI91">
        <f>VLOOKUP($E91,ZonalStat!$E$1:$AB$310,21,FALSE)</f>
        <v>1.43490074006</v>
      </c>
      <c r="AJ91">
        <f>VLOOKUP($E91,ZonalStat!$E$1:$AB$310,22,FALSE)</f>
        <v>24.5292041557</v>
      </c>
      <c r="AK91">
        <f>VLOOKUP($E91,ZonalStat!$E$1:$AB$310,23,FALSE)</f>
        <v>-37.796933598099997</v>
      </c>
      <c r="AL91">
        <f>VLOOKUP($E91,ZonalStat!$E$1:$AB$310,24,FALSE)</f>
        <v>1349.0323483499999</v>
      </c>
      <c r="AM91">
        <f>VLOOKUP($E91,Podes!$A$1:$AL$310,5,FALSE)</f>
        <v>3137</v>
      </c>
      <c r="AN91">
        <f>VLOOKUP($E91,Podes!$A$1:$AL$310,28,FALSE)</f>
        <v>1.4143372409999999</v>
      </c>
      <c r="AO91">
        <f>VLOOKUP($E91,Podes!$A$1:$AL$310,29,FALSE)</f>
        <v>627.4</v>
      </c>
      <c r="AP91">
        <f>VLOOKUP($E91,Podes!$A$1:$AL$310,30,FALSE)</f>
        <v>0</v>
      </c>
      <c r="AQ91">
        <f>VLOOKUP($E91,Podes!$A$1:$AL$310,31,FALSE)</f>
        <v>0</v>
      </c>
      <c r="AR91">
        <f>VLOOKUP($E91,Podes!$A$1:$AL$310,32,FALSE)</f>
        <v>1045.666667</v>
      </c>
      <c r="AS91">
        <f>VLOOKUP($E91,Podes!$A$1:$AL$310,33,FALSE)</f>
        <v>3137</v>
      </c>
      <c r="AT91">
        <f>VLOOKUP($E91,Podes!$A$1:$AL$310,34,FALSE)</f>
        <v>0</v>
      </c>
      <c r="AU91">
        <f>VLOOKUP($E91,Podes!$A$1:$AL$310,13,FALSE)</f>
        <v>0</v>
      </c>
      <c r="AV91">
        <f>VLOOKUP($E91,Podes!$A$1:$AL$310,14,FALSE)</f>
        <v>0</v>
      </c>
      <c r="AW91">
        <f>VLOOKUP($E91,Podes!$A$1:$AL$310,15,FALSE)</f>
        <v>3</v>
      </c>
      <c r="AX91">
        <f>VLOOKUP($E91,Podes!$A$1:$AL$310,16,FALSE)</f>
        <v>1</v>
      </c>
      <c r="AY91">
        <f>VLOOKUP($E91,Podes!$A$1:$AL$310,17,FALSE)</f>
        <v>0</v>
      </c>
      <c r="AZ91">
        <f>VLOOKUP($E91,Podes!$A$1:$AL$310,18,FALSE)</f>
        <v>0</v>
      </c>
      <c r="BA91">
        <f>VLOOKUP($E91,Podes!$A$1:$AL$310,19,FALSE)</f>
        <v>0</v>
      </c>
      <c r="BB91">
        <f>VLOOKUP($E91,Podes!$A$1:$AL$310,20,FALSE)</f>
        <v>0</v>
      </c>
      <c r="BC91">
        <f>VLOOKUP($E91,Podes!$A$1:$AL$310,21,FALSE)</f>
        <v>2</v>
      </c>
      <c r="BD91">
        <f>VLOOKUP($E91,Podes!$A$1:$AL$310,22,FALSE)</f>
        <v>0</v>
      </c>
      <c r="BE91">
        <f>VLOOKUP($E91,Podes!$A$1:$AL$310,23,FALSE)</f>
        <v>24</v>
      </c>
      <c r="BF91">
        <f>VLOOKUP($E91,Podes!$A$1:$AL$310,38,FALSE)</f>
        <v>200</v>
      </c>
      <c r="BG91">
        <f>VLOOKUP($E91,Podes!$A$1:$AL$310,35,FALSE)</f>
        <v>285.18181820000001</v>
      </c>
      <c r="BH91">
        <f>VLOOKUP($E91,Podes!$A$1:$AL$310,36,FALSE)</f>
        <v>3137</v>
      </c>
      <c r="BI91">
        <f>VLOOKUP($E91,Podes!$A$1:$AL$310,26,FALSE)</f>
        <v>18</v>
      </c>
      <c r="BJ91">
        <f>VLOOKUP($E91,Podes!$A$1:$AL$310,37,FALSE)</f>
        <v>174.2777778</v>
      </c>
      <c r="BK91">
        <f>VLOOKUP(E91,'status kesejahteraan'!$D:$P,12,FALSE)</f>
        <v>5.1957831325301206E-2</v>
      </c>
      <c r="BL91">
        <f>VLOOKUP(E91,'status kesejahteraan'!$D:$P,13,FALSE)</f>
        <v>4.6440807004187283E-2</v>
      </c>
      <c r="BM91">
        <f>VLOOKUP(D91,IDM_2021!$D$1:$F$297,2,FALSE)</f>
        <v>0.59630000000000005</v>
      </c>
      <c r="BN91">
        <f>VLOOKUP(E91,Irigasi!$O$2:$Q$311,3,FALSE)</f>
        <v>241</v>
      </c>
      <c r="BO91">
        <f>VLOOKUP($E91,ZonalStat!$E$1:$AC$310,25,FALSE)</f>
        <v>3046.3472616200002</v>
      </c>
      <c r="BP91" s="1">
        <f>VLOOKUP($E91,ZonalStat!$E$1:$AD$310,26,FALSE)</f>
        <v>3.1746055263400002</v>
      </c>
    </row>
    <row r="92" spans="1:68" x14ac:dyDescent="0.25">
      <c r="A92">
        <v>91</v>
      </c>
      <c r="B92" t="s">
        <v>337</v>
      </c>
      <c r="C92" t="s">
        <v>366</v>
      </c>
      <c r="D92" t="s">
        <v>93</v>
      </c>
      <c r="E92">
        <v>5305022</v>
      </c>
      <c r="F92">
        <f>VLOOKUP(E92,summary_LC!$AW$1:$AY$311,3,FALSE)</f>
        <v>14185</v>
      </c>
      <c r="G92">
        <f>VLOOKUP($E92,ZonalStat!$E$1:$AB$310,2,FALSE)</f>
        <v>30978.508269900001</v>
      </c>
      <c r="H92">
        <f>VLOOKUP($E92,ZonalStat!$E$1:$AB$310,3,FALSE)</f>
        <v>739.34864670800005</v>
      </c>
      <c r="I92">
        <f>VLOOKUP($E92,ZonalStat!$E$1:$AB$310,4,FALSE)</f>
        <v>62443.578453000002</v>
      </c>
      <c r="J92">
        <f>VLOOKUP($E92,ZonalStat!$E$1:$AB$310,5,FALSE)</f>
        <v>7626.1873034</v>
      </c>
      <c r="K92">
        <f>VLOOKUP($E92,ZonalStat!$E$1:$AB$310,6,FALSE)</f>
        <v>2253.92025986</v>
      </c>
      <c r="L92">
        <f>VLOOKUP($E92,ZonalStat!$E$1:$AB$310,7,FALSE)</f>
        <v>1215.60132112</v>
      </c>
      <c r="M92">
        <f>VLOOKUP($E92,ZonalStat!$E$1:$AB$310,8,FALSE)</f>
        <v>4350.41351829</v>
      </c>
      <c r="N92">
        <f>VLOOKUP($E92,ZonalStat!$E$1:$AB$310,9,FALSE)</f>
        <v>8336.5529516999995</v>
      </c>
      <c r="O92">
        <f>VLOOKUP($E92,ZonalStat!$E$1:$AB$310,10,FALSE)</f>
        <v>179530.04563099999</v>
      </c>
      <c r="P92">
        <f>VLOOKUP($E92,ZonalStat!$E$1:$AB$310,11,FALSE)</f>
        <v>3237.6244690499998</v>
      </c>
      <c r="Q92">
        <f>VLOOKUP($E92,summary_LC!$Z$2:$AU$311,16,FALSE)</f>
        <v>23.780374698571695</v>
      </c>
      <c r="R92">
        <f>VLOOKUP($E92,summary_LC!$Z$2:$AU$311,17,FALSE)</f>
        <v>0</v>
      </c>
      <c r="S92">
        <f>VLOOKUP($E92,summary_LC!$Z$2:$AU$311,15,FALSE)</f>
        <v>31.673158968651453</v>
      </c>
      <c r="T92">
        <f>VLOOKUP($E92,summary_LC!$Z$2:$AU$311,18,FALSE)</f>
        <v>8.6069374884066026</v>
      </c>
      <c r="U92">
        <f>VLOOKUP($E92,summary_LC!$Z$2:$AU$311,19,FALSE)</f>
        <v>3.440920051938416</v>
      </c>
      <c r="V92">
        <f>VLOOKUP($E92,summary_LC!$Z$2:$AU$311,22,FALSE)</f>
        <v>44.561156150863589</v>
      </c>
      <c r="W92">
        <f>VLOOKUP($E92,ZonalStat!$E$1:$AB$310,12,FALSE)</f>
        <v>547.87317103400005</v>
      </c>
      <c r="X92">
        <f>VLOOKUP($E92,summary_LC!$Z$2:$AU$311,4,FALSE)</f>
        <v>5546</v>
      </c>
      <c r="Y92">
        <f>VLOOKUP($E92,summary_LC!$Z$2:$AU$311,20,FALSE)</f>
        <v>23.780374698571695</v>
      </c>
      <c r="Z92">
        <f>VLOOKUP($E92,ZonalStat!$E$1:$AB$310,13,FALSE)</f>
        <v>461.41869410599998</v>
      </c>
      <c r="AA92">
        <f>VLOOKUP($E92,ZonalStat!$E$1:$AB$310,14,FALSE)</f>
        <v>6.7753437743799994E-2</v>
      </c>
      <c r="AB92">
        <f>VLOOKUP($E92,ZonalStat!$E$1:$AB$310,15,FALSE)</f>
        <v>5.0246739513600001E-2</v>
      </c>
      <c r="AC92">
        <f>VLOOKUP($E92,ZonalStat!$E$1:$AB$310,16,FALSE)</f>
        <v>0.79097073413100005</v>
      </c>
      <c r="AD92">
        <f>VLOOKUP($E92,Irigasi!$A$2:$C$311,3,FALSE)</f>
        <v>0</v>
      </c>
      <c r="AE92">
        <f>VLOOKUP($E92,ZonalStat!$E$1:$AB$310,17,FALSE)</f>
        <v>0.59918924578199995</v>
      </c>
      <c r="AF92">
        <f>VLOOKUP($E92,ZonalStat!$E$1:$AB$310,18,FALSE)</f>
        <v>-0.59928109644600003</v>
      </c>
      <c r="AG92">
        <f>VLOOKUP($E92,ZonalStat!$E$1:$AB$310,19,FALSE)</f>
        <v>0.113663635145</v>
      </c>
      <c r="AH92">
        <f>VLOOKUP($E92,ZonalStat!$E$1:$AB$310,20,FALSE)</f>
        <v>0.78744914508999997</v>
      </c>
      <c r="AI92">
        <f>VLOOKUP($E92,ZonalStat!$E$1:$AB$310,21,FALSE)</f>
        <v>1.4453510280399999</v>
      </c>
      <c r="AJ92">
        <f>VLOOKUP($E92,ZonalStat!$E$1:$AB$310,22,FALSE)</f>
        <v>24.9897495787</v>
      </c>
      <c r="AK92">
        <f>VLOOKUP($E92,ZonalStat!$E$1:$AB$310,23,FALSE)</f>
        <v>-38.014483003599999</v>
      </c>
      <c r="AL92">
        <f>VLOOKUP($E92,ZonalStat!$E$1:$AB$310,24,FALSE)</f>
        <v>1324.76816547</v>
      </c>
      <c r="AM92">
        <f>VLOOKUP($E92,Podes!$A$1:$AL$310,5,FALSE)</f>
        <v>2568</v>
      </c>
      <c r="AN92">
        <f>VLOOKUP($E92,Podes!$A$1:$AL$310,28,FALSE)</f>
        <v>1.4991243430000001</v>
      </c>
      <c r="AO92">
        <f>VLOOKUP($E92,Podes!$A$1:$AL$310,29,FALSE)</f>
        <v>2568</v>
      </c>
      <c r="AP92">
        <f>VLOOKUP($E92,Podes!$A$1:$AL$310,30,FALSE)</f>
        <v>1284</v>
      </c>
      <c r="AQ92">
        <f>VLOOKUP($E92,Podes!$A$1:$AL$310,31,FALSE)</f>
        <v>0</v>
      </c>
      <c r="AR92">
        <f>VLOOKUP($E92,Podes!$A$1:$AL$310,32,FALSE)</f>
        <v>856</v>
      </c>
      <c r="AS92">
        <f>VLOOKUP($E92,Podes!$A$1:$AL$310,33,FALSE)</f>
        <v>0</v>
      </c>
      <c r="AT92">
        <f>VLOOKUP($E92,Podes!$A$1:$AL$310,34,FALSE)</f>
        <v>0</v>
      </c>
      <c r="AU92">
        <f>VLOOKUP($E92,Podes!$A$1:$AL$310,13,FALSE)</f>
        <v>0</v>
      </c>
      <c r="AV92">
        <f>VLOOKUP($E92,Podes!$A$1:$AL$310,14,FALSE)</f>
        <v>0</v>
      </c>
      <c r="AW92">
        <f>VLOOKUP($E92,Podes!$A$1:$AL$310,15,FALSE)</f>
        <v>6</v>
      </c>
      <c r="AX92">
        <f>VLOOKUP($E92,Podes!$A$1:$AL$310,16,FALSE)</f>
        <v>2</v>
      </c>
      <c r="AY92">
        <f>VLOOKUP($E92,Podes!$A$1:$AL$310,17,FALSE)</f>
        <v>0</v>
      </c>
      <c r="AZ92">
        <f>VLOOKUP($E92,Podes!$A$1:$AL$310,18,FALSE)</f>
        <v>0</v>
      </c>
      <c r="BA92">
        <f>VLOOKUP($E92,Podes!$A$1:$AL$310,19,FALSE)</f>
        <v>0</v>
      </c>
      <c r="BB92">
        <f>VLOOKUP($E92,Podes!$A$1:$AL$310,20,FALSE)</f>
        <v>0</v>
      </c>
      <c r="BC92">
        <f>VLOOKUP($E92,Podes!$A$1:$AL$310,21,FALSE)</f>
        <v>0</v>
      </c>
      <c r="BD92">
        <f>VLOOKUP($E92,Podes!$A$1:$AL$310,22,FALSE)</f>
        <v>0</v>
      </c>
      <c r="BE92">
        <f>VLOOKUP($E92,Podes!$A$1:$AL$310,23,FALSE)</f>
        <v>19</v>
      </c>
      <c r="BF92">
        <f>VLOOKUP($E92,Podes!$A$1:$AL$310,38,FALSE)</f>
        <v>190</v>
      </c>
      <c r="BG92">
        <f>VLOOKUP($E92,Podes!$A$1:$AL$310,35,FALSE)</f>
        <v>122.2857143</v>
      </c>
      <c r="BH92">
        <f>VLOOKUP($E92,Podes!$A$1:$AL$310,36,FALSE)</f>
        <v>0</v>
      </c>
      <c r="BI92">
        <f>VLOOKUP($E92,Podes!$A$1:$AL$310,26,FALSE)</f>
        <v>0</v>
      </c>
      <c r="BJ92">
        <f>VLOOKUP($E92,Podes!$A$1:$AL$310,37,FALSE)</f>
        <v>0</v>
      </c>
      <c r="BK92">
        <f>VLOOKUP(E92,'status kesejahteraan'!$D:$P,12,FALSE)</f>
        <v>2.9792746113989636E-2</v>
      </c>
      <c r="BL92">
        <f>VLOOKUP(E92,'status kesejahteraan'!$D:$P,13,FALSE)</f>
        <v>2.9327970504441091E-2</v>
      </c>
      <c r="BM92">
        <f>VLOOKUP(D92,IDM_2021!$D$1:$F$297,2,FALSE)</f>
        <v>0.56689999999999996</v>
      </c>
      <c r="BN92">
        <f>VLOOKUP(E92,Irigasi!$O$2:$Q$311,3,FALSE)</f>
        <v>166</v>
      </c>
      <c r="BO92">
        <f>VLOOKUP($E92,ZonalStat!$E$1:$AC$310,25,FALSE)</f>
        <v>3677.3904515099998</v>
      </c>
      <c r="BP92" s="1">
        <f>VLOOKUP($E92,ZonalStat!$E$1:$AD$310,26,FALSE)</f>
        <v>2.96284807896</v>
      </c>
    </row>
    <row r="93" spans="1:68" x14ac:dyDescent="0.25">
      <c r="A93">
        <v>92</v>
      </c>
      <c r="B93" t="s">
        <v>337</v>
      </c>
      <c r="C93" t="s">
        <v>366</v>
      </c>
      <c r="D93" t="s">
        <v>94</v>
      </c>
      <c r="E93">
        <v>5305023</v>
      </c>
      <c r="F93">
        <f>VLOOKUP(E93,summary_LC!$AW$1:$AY$311,3,FALSE)</f>
        <v>4708</v>
      </c>
      <c r="G93">
        <f>VLOOKUP($E93,ZonalStat!$E$1:$AB$310,2,FALSE)</f>
        <v>38194.933273499999</v>
      </c>
      <c r="H93">
        <f>VLOOKUP($E93,ZonalStat!$E$1:$AB$310,3,FALSE)</f>
        <v>488.94211692800002</v>
      </c>
      <c r="I93">
        <f>VLOOKUP($E93,ZonalStat!$E$1:$AB$310,4,FALSE)</f>
        <v>54301.517248700002</v>
      </c>
      <c r="J93">
        <f>VLOOKUP($E93,ZonalStat!$E$1:$AB$310,5,FALSE)</f>
        <v>6693.1639168900001</v>
      </c>
      <c r="K93">
        <f>VLOOKUP($E93,ZonalStat!$E$1:$AB$310,6,FALSE)</f>
        <v>2008.35103086</v>
      </c>
      <c r="L93">
        <f>VLOOKUP($E93,ZonalStat!$E$1:$AB$310,7,FALSE)</f>
        <v>1424.01286009</v>
      </c>
      <c r="M93">
        <f>VLOOKUP($E93,ZonalStat!$E$1:$AB$310,8,FALSE)</f>
        <v>6512.5108883700004</v>
      </c>
      <c r="N93">
        <f>VLOOKUP($E93,ZonalStat!$E$1:$AB$310,9,FALSE)</f>
        <v>5983.6479349199999</v>
      </c>
      <c r="O93">
        <f>VLOOKUP($E93,ZonalStat!$E$1:$AB$310,10,FALSE)</f>
        <v>175609.462229</v>
      </c>
      <c r="P93">
        <f>VLOOKUP($E93,ZonalStat!$E$1:$AB$310,11,FALSE)</f>
        <v>15424.3376983</v>
      </c>
      <c r="Q93">
        <f>VLOOKUP($E93,summary_LC!$Z$2:$AU$311,16,FALSE)</f>
        <v>37.330736412539416</v>
      </c>
      <c r="R93">
        <f>VLOOKUP($E93,summary_LC!$Z$2:$AU$311,17,FALSE)</f>
        <v>0</v>
      </c>
      <c r="S93">
        <f>VLOOKUP($E93,summary_LC!$Z$2:$AU$311,15,FALSE)</f>
        <v>0.4451864218141347</v>
      </c>
      <c r="T93">
        <f>VLOOKUP($E93,summary_LC!$Z$2:$AU$311,18,FALSE)</f>
        <v>2.1795585234650345</v>
      </c>
      <c r="U93">
        <f>VLOOKUP($E93,summary_LC!$Z$2:$AU$311,19,FALSE)</f>
        <v>0</v>
      </c>
      <c r="V93">
        <f>VLOOKUP($E93,summary_LC!$Z$2:$AU$311,22,FALSE)</f>
        <v>0</v>
      </c>
      <c r="W93">
        <f>VLOOKUP($E93,ZonalStat!$E$1:$AB$310,12,FALSE)</f>
        <v>107.25399058799999</v>
      </c>
      <c r="X93">
        <f>VLOOKUP($E93,summary_LC!$Z$2:$AU$311,4,FALSE)</f>
        <v>4080</v>
      </c>
      <c r="Y93">
        <f>VLOOKUP($E93,summary_LC!$Z$2:$AU$311,20,FALSE)</f>
        <v>37.330736412539416</v>
      </c>
      <c r="Z93">
        <f>VLOOKUP($E93,ZonalStat!$E$1:$AB$310,13,FALSE)</f>
        <v>928.94995395800004</v>
      </c>
      <c r="AA93">
        <f>VLOOKUP($E93,ZonalStat!$E$1:$AB$310,14,FALSE)</f>
        <v>1.6033471343999999E-2</v>
      </c>
      <c r="AB93">
        <f>VLOOKUP($E93,ZonalStat!$E$1:$AB$310,15,FALSE)</f>
        <v>0.14831138487699999</v>
      </c>
      <c r="AC93">
        <f>VLOOKUP($E93,ZonalStat!$E$1:$AB$310,16,FALSE)</f>
        <v>0.89992181594700005</v>
      </c>
      <c r="AD93">
        <f>VLOOKUP($E93,Irigasi!$A$2:$C$311,3,FALSE)</f>
        <v>0</v>
      </c>
      <c r="AE93">
        <f>VLOOKUP($E93,ZonalStat!$E$1:$AB$310,17,FALSE)</f>
        <v>0.57244289776199997</v>
      </c>
      <c r="AF93">
        <f>VLOOKUP($E93,ZonalStat!$E$1:$AB$310,18,FALSE)</f>
        <v>-0.60060947075600002</v>
      </c>
      <c r="AG93">
        <f>VLOOKUP($E93,ZonalStat!$E$1:$AB$310,19,FALSE)</f>
        <v>8.3883040546599993E-2</v>
      </c>
      <c r="AH93">
        <f>VLOOKUP($E93,ZonalStat!$E$1:$AB$310,20,FALSE)</f>
        <v>0.80211406295400001</v>
      </c>
      <c r="AI93">
        <f>VLOOKUP($E93,ZonalStat!$E$1:$AB$310,21,FALSE)</f>
        <v>1.42789586561</v>
      </c>
      <c r="AJ93">
        <f>VLOOKUP($E93,ZonalStat!$E$1:$AB$310,22,FALSE)</f>
        <v>24.376604044099999</v>
      </c>
      <c r="AK93">
        <f>VLOOKUP($E93,ZonalStat!$E$1:$AB$310,23,FALSE)</f>
        <v>-33.466985684699999</v>
      </c>
      <c r="AL93">
        <f>VLOOKUP($E93,ZonalStat!$E$1:$AB$310,24,FALSE)</f>
        <v>1274.36005129</v>
      </c>
      <c r="AM93">
        <f>VLOOKUP($E93,Podes!$A$1:$AL$310,5,FALSE)</f>
        <v>1959</v>
      </c>
      <c r="AN93">
        <f>VLOOKUP($E93,Podes!$A$1:$AL$310,28,FALSE)</f>
        <v>1.96686747</v>
      </c>
      <c r="AO93">
        <f>VLOOKUP($E93,Podes!$A$1:$AL$310,29,FALSE)</f>
        <v>1959</v>
      </c>
      <c r="AP93">
        <f>VLOOKUP($E93,Podes!$A$1:$AL$310,30,FALSE)</f>
        <v>0</v>
      </c>
      <c r="AQ93">
        <f>VLOOKUP($E93,Podes!$A$1:$AL$310,31,FALSE)</f>
        <v>0</v>
      </c>
      <c r="AR93">
        <f>VLOOKUP($E93,Podes!$A$1:$AL$310,32,FALSE)</f>
        <v>979.5</v>
      </c>
      <c r="AS93">
        <f>VLOOKUP($E93,Podes!$A$1:$AL$310,33,FALSE)</f>
        <v>0</v>
      </c>
      <c r="AT93">
        <f>VLOOKUP($E93,Podes!$A$1:$AL$310,34,FALSE)</f>
        <v>0</v>
      </c>
      <c r="AU93">
        <f>VLOOKUP($E93,Podes!$A$1:$AL$310,13,FALSE)</f>
        <v>0</v>
      </c>
      <c r="AV93">
        <f>VLOOKUP($E93,Podes!$A$1:$AL$310,14,FALSE)</f>
        <v>0</v>
      </c>
      <c r="AW93">
        <f>VLOOKUP($E93,Podes!$A$1:$AL$310,15,FALSE)</f>
        <v>0</v>
      </c>
      <c r="AX93">
        <f>VLOOKUP($E93,Podes!$A$1:$AL$310,16,FALSE)</f>
        <v>0</v>
      </c>
      <c r="AY93">
        <f>VLOOKUP($E93,Podes!$A$1:$AL$310,17,FALSE)</f>
        <v>0</v>
      </c>
      <c r="AZ93">
        <f>VLOOKUP($E93,Podes!$A$1:$AL$310,18,FALSE)</f>
        <v>0</v>
      </c>
      <c r="BA93">
        <f>VLOOKUP($E93,Podes!$A$1:$AL$310,19,FALSE)</f>
        <v>0</v>
      </c>
      <c r="BB93">
        <f>VLOOKUP($E93,Podes!$A$1:$AL$310,20,FALSE)</f>
        <v>0</v>
      </c>
      <c r="BC93">
        <f>VLOOKUP($E93,Podes!$A$1:$AL$310,21,FALSE)</f>
        <v>0</v>
      </c>
      <c r="BD93">
        <f>VLOOKUP($E93,Podes!$A$1:$AL$310,22,FALSE)</f>
        <v>0</v>
      </c>
      <c r="BE93">
        <f>VLOOKUP($E93,Podes!$A$1:$AL$310,23,FALSE)</f>
        <v>18</v>
      </c>
      <c r="BF93">
        <f>VLOOKUP($E93,Podes!$A$1:$AL$310,38,FALSE)</f>
        <v>200</v>
      </c>
      <c r="BG93">
        <f>VLOOKUP($E93,Podes!$A$1:$AL$310,35,FALSE)</f>
        <v>81.625</v>
      </c>
      <c r="BH93">
        <f>VLOOKUP($E93,Podes!$A$1:$AL$310,36,FALSE)</f>
        <v>0</v>
      </c>
      <c r="BI93">
        <f>VLOOKUP($E93,Podes!$A$1:$AL$310,26,FALSE)</f>
        <v>3</v>
      </c>
      <c r="BJ93">
        <f>VLOOKUP($E93,Podes!$A$1:$AL$310,37,FALSE)</f>
        <v>653</v>
      </c>
      <c r="BK93">
        <f>VLOOKUP(E93,'status kesejahteraan'!$D:$P,12,FALSE)</f>
        <v>3.4602076124567477E-2</v>
      </c>
      <c r="BL93">
        <f>VLOOKUP(E93,'status kesejahteraan'!$D:$P,13,FALSE)</f>
        <v>3.4001102738467195E-2</v>
      </c>
      <c r="BM93">
        <f>VLOOKUP(D93,IDM_2021!$D$1:$F$297,2,FALSE)</f>
        <v>0.55349999999999999</v>
      </c>
      <c r="BN93">
        <f>VLOOKUP(E93,Irigasi!$O$2:$Q$311,3,FALSE)</f>
        <v>0</v>
      </c>
      <c r="BO93">
        <f>VLOOKUP($E93,ZonalStat!$E$1:$AC$310,25,FALSE)</f>
        <v>10741.5975301</v>
      </c>
      <c r="BP93" s="1">
        <f>VLOOKUP($E93,ZonalStat!$E$1:$AD$310,26,FALSE)</f>
        <v>3</v>
      </c>
    </row>
    <row r="94" spans="1:68" x14ac:dyDescent="0.25">
      <c r="A94">
        <v>93</v>
      </c>
      <c r="B94" t="s">
        <v>337</v>
      </c>
      <c r="C94" t="s">
        <v>366</v>
      </c>
      <c r="D94" t="s">
        <v>95</v>
      </c>
      <c r="E94">
        <v>5305024</v>
      </c>
      <c r="F94">
        <f>VLOOKUP(E94,summary_LC!$AW$1:$AY$311,3,FALSE)</f>
        <v>4115</v>
      </c>
      <c r="G94">
        <f>VLOOKUP($E94,ZonalStat!$E$1:$AB$310,2,FALSE)</f>
        <v>41636.288646699999</v>
      </c>
      <c r="H94">
        <f>VLOOKUP($E94,ZonalStat!$E$1:$AB$310,3,FALSE)</f>
        <v>891.432550386</v>
      </c>
      <c r="I94">
        <f>VLOOKUP($E94,ZonalStat!$E$1:$AB$310,4,FALSE)</f>
        <v>47597.715571799999</v>
      </c>
      <c r="J94">
        <f>VLOOKUP($E94,ZonalStat!$E$1:$AB$310,5,FALSE)</f>
        <v>4647.3757625999997</v>
      </c>
      <c r="K94">
        <f>VLOOKUP($E94,ZonalStat!$E$1:$AB$310,6,FALSE)</f>
        <v>997.97025348600005</v>
      </c>
      <c r="L94">
        <f>VLOOKUP($E94,ZonalStat!$E$1:$AB$310,7,FALSE)</f>
        <v>1550.26150665</v>
      </c>
      <c r="M94">
        <f>VLOOKUP($E94,ZonalStat!$E$1:$AB$310,8,FALSE)</f>
        <v>11293.2714559</v>
      </c>
      <c r="N94">
        <f>VLOOKUP($E94,ZonalStat!$E$1:$AB$310,9,FALSE)</f>
        <v>12665.7957711</v>
      </c>
      <c r="O94">
        <f>VLOOKUP($E94,ZonalStat!$E$1:$AB$310,10,FALSE)</f>
        <v>169354.969304</v>
      </c>
      <c r="P94">
        <f>VLOOKUP($E94,ZonalStat!$E$1:$AB$310,11,FALSE)</f>
        <v>15571.747521200001</v>
      </c>
      <c r="Q94">
        <f>VLOOKUP($E94,summary_LC!$Z$2:$AU$311,16,FALSE)</f>
        <v>25.950658504915602</v>
      </c>
      <c r="R94">
        <f>VLOOKUP($E94,summary_LC!$Z$2:$AU$311,17,FALSE)</f>
        <v>0</v>
      </c>
      <c r="S94">
        <f>VLOOKUP($E94,summary_LC!$Z$2:$AU$311,15,FALSE)</f>
        <v>8.3657948432572802</v>
      </c>
      <c r="T94">
        <f>VLOOKUP($E94,summary_LC!$Z$2:$AU$311,18,FALSE)</f>
        <v>0</v>
      </c>
      <c r="U94">
        <f>VLOOKUP($E94,summary_LC!$Z$2:$AU$311,19,FALSE)</f>
        <v>0</v>
      </c>
      <c r="V94">
        <f>VLOOKUP($E94,summary_LC!$Z$2:$AU$311,22,FALSE)</f>
        <v>2.2357229647630619</v>
      </c>
      <c r="W94">
        <f>VLOOKUP($E94,ZonalStat!$E$1:$AB$310,12,FALSE)</f>
        <v>145.530291307</v>
      </c>
      <c r="X94">
        <f>VLOOKUP($E94,summary_LC!$Z$2:$AU$311,4,FALSE)</f>
        <v>2890</v>
      </c>
      <c r="Y94">
        <f>VLOOKUP($E94,summary_LC!$Z$2:$AU$311,20,FALSE)</f>
        <v>25.950658504915602</v>
      </c>
      <c r="Z94">
        <f>VLOOKUP($E94,ZonalStat!$E$1:$AB$310,13,FALSE)</f>
        <v>574.760451741</v>
      </c>
      <c r="AA94">
        <f>VLOOKUP($E94,ZonalStat!$E$1:$AB$310,14,FALSE)</f>
        <v>0</v>
      </c>
      <c r="AB94">
        <f>VLOOKUP($E94,ZonalStat!$E$1:$AB$310,15,FALSE)</f>
        <v>0.297266099635</v>
      </c>
      <c r="AC94">
        <f>VLOOKUP($E94,ZonalStat!$E$1:$AB$310,16,FALSE)</f>
        <v>0.90558697712400005</v>
      </c>
      <c r="AD94">
        <f>VLOOKUP($E94,Irigasi!$A$2:$C$311,3,FALSE)</f>
        <v>0</v>
      </c>
      <c r="AE94">
        <f>VLOOKUP($E94,ZonalStat!$E$1:$AB$310,17,FALSE)</f>
        <v>0.64227849437399998</v>
      </c>
      <c r="AF94">
        <f>VLOOKUP($E94,ZonalStat!$E$1:$AB$310,18,FALSE)</f>
        <v>-0.64020866617700001</v>
      </c>
      <c r="AG94">
        <f>VLOOKUP($E94,ZonalStat!$E$1:$AB$310,19,FALSE)</f>
        <v>0.14659224496000001</v>
      </c>
      <c r="AH94">
        <f>VLOOKUP($E94,ZonalStat!$E$1:$AB$310,20,FALSE)</f>
        <v>0.76812540014599995</v>
      </c>
      <c r="AI94">
        <f>VLOOKUP($E94,ZonalStat!$E$1:$AB$310,21,FALSE)</f>
        <v>1.42557672521</v>
      </c>
      <c r="AJ94">
        <f>VLOOKUP($E94,ZonalStat!$E$1:$AB$310,22,FALSE)</f>
        <v>23.471932282600001</v>
      </c>
      <c r="AK94">
        <f>VLOOKUP($E94,ZonalStat!$E$1:$AB$310,23,FALSE)</f>
        <v>-34.949106676699998</v>
      </c>
      <c r="AL94">
        <f>VLOOKUP($E94,ZonalStat!$E$1:$AB$310,24,FALSE)</f>
        <v>1345.9558697</v>
      </c>
      <c r="AM94">
        <f>VLOOKUP($E94,Podes!$A$1:$AL$310,5,FALSE)</f>
        <v>1195</v>
      </c>
      <c r="AN94">
        <f>VLOOKUP($E94,Podes!$A$1:$AL$310,28,FALSE)</f>
        <v>1.1034164360000001</v>
      </c>
      <c r="AO94">
        <f>VLOOKUP($E94,Podes!$A$1:$AL$310,29,FALSE)</f>
        <v>1195</v>
      </c>
      <c r="AP94">
        <f>VLOOKUP($E94,Podes!$A$1:$AL$310,30,FALSE)</f>
        <v>0</v>
      </c>
      <c r="AQ94">
        <f>VLOOKUP($E94,Podes!$A$1:$AL$310,31,FALSE)</f>
        <v>0</v>
      </c>
      <c r="AR94">
        <f>VLOOKUP($E94,Podes!$A$1:$AL$310,32,FALSE)</f>
        <v>1195</v>
      </c>
      <c r="AS94">
        <f>VLOOKUP($E94,Podes!$A$1:$AL$310,33,FALSE)</f>
        <v>298.75</v>
      </c>
      <c r="AT94">
        <f>VLOOKUP($E94,Podes!$A$1:$AL$310,34,FALSE)</f>
        <v>0</v>
      </c>
      <c r="AU94">
        <f>VLOOKUP($E94,Podes!$A$1:$AL$310,13,FALSE)</f>
        <v>0</v>
      </c>
      <c r="AV94">
        <f>VLOOKUP($E94,Podes!$A$1:$AL$310,14,FALSE)</f>
        <v>0</v>
      </c>
      <c r="AW94">
        <f>VLOOKUP($E94,Podes!$A$1:$AL$310,15,FALSE)</f>
        <v>0</v>
      </c>
      <c r="AX94">
        <f>VLOOKUP($E94,Podes!$A$1:$AL$310,16,FALSE)</f>
        <v>0</v>
      </c>
      <c r="AY94">
        <f>VLOOKUP($E94,Podes!$A$1:$AL$310,17,FALSE)</f>
        <v>0</v>
      </c>
      <c r="AZ94">
        <f>VLOOKUP($E94,Podes!$A$1:$AL$310,18,FALSE)</f>
        <v>0</v>
      </c>
      <c r="BA94">
        <f>VLOOKUP($E94,Podes!$A$1:$AL$310,19,FALSE)</f>
        <v>0</v>
      </c>
      <c r="BB94">
        <f>VLOOKUP($E94,Podes!$A$1:$AL$310,20,FALSE)</f>
        <v>0</v>
      </c>
      <c r="BC94">
        <f>VLOOKUP($E94,Podes!$A$1:$AL$310,21,FALSE)</f>
        <v>0</v>
      </c>
      <c r="BD94">
        <f>VLOOKUP($E94,Podes!$A$1:$AL$310,22,FALSE)</f>
        <v>0</v>
      </c>
      <c r="BE94">
        <f>VLOOKUP($E94,Podes!$A$1:$AL$310,23,FALSE)</f>
        <v>12</v>
      </c>
      <c r="BF94">
        <f>VLOOKUP($E94,Podes!$A$1:$AL$310,38,FALSE)</f>
        <v>200</v>
      </c>
      <c r="BG94">
        <f>VLOOKUP($E94,Podes!$A$1:$AL$310,35,FALSE)</f>
        <v>74.6875</v>
      </c>
      <c r="BH94">
        <f>VLOOKUP($E94,Podes!$A$1:$AL$310,36,FALSE)</f>
        <v>298.75</v>
      </c>
      <c r="BI94">
        <f>VLOOKUP($E94,Podes!$A$1:$AL$310,26,FALSE)</f>
        <v>9</v>
      </c>
      <c r="BJ94">
        <f>VLOOKUP($E94,Podes!$A$1:$AL$310,37,FALSE)</f>
        <v>132.7777778</v>
      </c>
      <c r="BK94">
        <f>VLOOKUP(E94,'status kesejahteraan'!$D:$P,12,FALSE)</f>
        <v>2.0698576972833119E-2</v>
      </c>
      <c r="BL94">
        <f>VLOOKUP(E94,'status kesejahteraan'!$D:$P,13,FALSE)</f>
        <v>2.0767335445265753E-2</v>
      </c>
      <c r="BM94">
        <f>VLOOKUP(D94,IDM_2021!$D$1:$F$297,2,FALSE)</f>
        <v>0.55049999999999999</v>
      </c>
      <c r="BN94">
        <f>VLOOKUP(E94,Irigasi!$O$2:$Q$311,3,FALSE)</f>
        <v>0</v>
      </c>
      <c r="BO94">
        <f>VLOOKUP($E94,ZonalStat!$E$1:$AC$310,25,FALSE)</f>
        <v>14565.0682495</v>
      </c>
      <c r="BP94" s="1">
        <f>VLOOKUP($E94,ZonalStat!$E$1:$AD$310,26,FALSE)</f>
        <v>3.2355224846300001</v>
      </c>
    </row>
    <row r="95" spans="1:68" x14ac:dyDescent="0.25">
      <c r="A95">
        <v>94</v>
      </c>
      <c r="B95" t="s">
        <v>337</v>
      </c>
      <c r="C95" t="s">
        <v>366</v>
      </c>
      <c r="D95" t="s">
        <v>96</v>
      </c>
      <c r="E95">
        <v>5305025</v>
      </c>
      <c r="F95">
        <f>VLOOKUP(E95,summary_LC!$AW$1:$AY$311,3,FALSE)</f>
        <v>4858</v>
      </c>
      <c r="G95">
        <f>VLOOKUP($E95,ZonalStat!$E$1:$AB$310,2,FALSE)</f>
        <v>35721.289367700003</v>
      </c>
      <c r="H95">
        <f>VLOOKUP($E95,ZonalStat!$E$1:$AB$310,3,FALSE)</f>
        <v>893.87496237100004</v>
      </c>
      <c r="I95">
        <f>VLOOKUP($E95,ZonalStat!$E$1:$AB$310,4,FALSE)</f>
        <v>58812.166585699997</v>
      </c>
      <c r="J95">
        <f>VLOOKUP($E95,ZonalStat!$E$1:$AB$310,5,FALSE)</f>
        <v>13482.3034954</v>
      </c>
      <c r="K95">
        <f>VLOOKUP($E95,ZonalStat!$E$1:$AB$310,6,FALSE)</f>
        <v>823.13392306799994</v>
      </c>
      <c r="L95">
        <f>VLOOKUP($E95,ZonalStat!$E$1:$AB$310,7,FALSE)</f>
        <v>1869.5572746099999</v>
      </c>
      <c r="M95">
        <f>VLOOKUP($E95,ZonalStat!$E$1:$AB$310,8,FALSE)</f>
        <v>3202.3160906399999</v>
      </c>
      <c r="N95">
        <f>VLOOKUP($E95,ZonalStat!$E$1:$AB$310,9,FALSE)</f>
        <v>9574.8779849700004</v>
      </c>
      <c r="O95">
        <f>VLOOKUP($E95,ZonalStat!$E$1:$AB$310,10,FALSE)</f>
        <v>180834.449999</v>
      </c>
      <c r="P95">
        <f>VLOOKUP($E95,ZonalStat!$E$1:$AB$310,11,FALSE)</f>
        <v>18530.679627000001</v>
      </c>
      <c r="Q95">
        <f>VLOOKUP($E95,summary_LC!$Z$2:$AU$311,16,FALSE)</f>
        <v>7.7907623817473572</v>
      </c>
      <c r="R95">
        <f>VLOOKUP($E95,summary_LC!$Z$2:$AU$311,17,FALSE)</f>
        <v>0</v>
      </c>
      <c r="S95">
        <f>VLOOKUP($E95,summary_LC!$Z$2:$AU$311,15,FALSE)</f>
        <v>5.3700612131329999</v>
      </c>
      <c r="T95">
        <f>VLOOKUP($E95,summary_LC!$Z$2:$AU$311,18,FALSE)</f>
        <v>24.160638100537934</v>
      </c>
      <c r="U95">
        <f>VLOOKUP($E95,summary_LC!$Z$2:$AU$311,19,FALSE)</f>
        <v>0</v>
      </c>
      <c r="V95">
        <f>VLOOKUP($E95,summary_LC!$Z$2:$AU$311,22,FALSE)</f>
        <v>8.4396871140386995</v>
      </c>
      <c r="W95">
        <f>VLOOKUP($E95,ZonalStat!$E$1:$AB$310,12,FALSE)</f>
        <v>33.352059717300001</v>
      </c>
      <c r="X95">
        <f>VLOOKUP($E95,summary_LC!$Z$2:$AU$311,4,FALSE)</f>
        <v>4103</v>
      </c>
      <c r="Y95">
        <f>VLOOKUP($E95,summary_LC!$Z$2:$AU$311,20,FALSE)</f>
        <v>7.7907623817473572</v>
      </c>
      <c r="Z95">
        <f>VLOOKUP($E95,ZonalStat!$E$1:$AB$310,13,FALSE)</f>
        <v>1278.5281637099999</v>
      </c>
      <c r="AA95">
        <f>VLOOKUP($E95,ZonalStat!$E$1:$AB$310,14,FALSE)</f>
        <v>0</v>
      </c>
      <c r="AB95">
        <f>VLOOKUP($E95,ZonalStat!$E$1:$AB$310,15,FALSE)</f>
        <v>0.38287361053899999</v>
      </c>
      <c r="AC95">
        <f>VLOOKUP($E95,ZonalStat!$E$1:$AB$310,16,FALSE)</f>
        <v>0.90277528863400003</v>
      </c>
      <c r="AD95">
        <f>VLOOKUP($E95,Irigasi!$A$2:$C$311,3,FALSE)</f>
        <v>0</v>
      </c>
      <c r="AE95">
        <f>VLOOKUP($E95,ZonalStat!$E$1:$AB$310,17,FALSE)</f>
        <v>0.62665678310399997</v>
      </c>
      <c r="AF95">
        <f>VLOOKUP($E95,ZonalStat!$E$1:$AB$310,18,FALSE)</f>
        <v>-0.62486691675700001</v>
      </c>
      <c r="AG95">
        <f>VLOOKUP($E95,ZonalStat!$E$1:$AB$310,19,FALSE)</f>
        <v>0.12996584365899999</v>
      </c>
      <c r="AH95">
        <f>VLOOKUP($E95,ZonalStat!$E$1:$AB$310,20,FALSE)</f>
        <v>0.80051006376099998</v>
      </c>
      <c r="AI95">
        <f>VLOOKUP($E95,ZonalStat!$E$1:$AB$310,21,FALSE)</f>
        <v>1.41533327947</v>
      </c>
      <c r="AJ95">
        <f>VLOOKUP($E95,ZonalStat!$E$1:$AB$310,22,FALSE)</f>
        <v>24.1465723749</v>
      </c>
      <c r="AK95">
        <f>VLOOKUP($E95,ZonalStat!$E$1:$AB$310,23,FALSE)</f>
        <v>-31.668499296</v>
      </c>
      <c r="AL95">
        <f>VLOOKUP($E95,ZonalStat!$E$1:$AB$310,24,FALSE)</f>
        <v>1272.83376079</v>
      </c>
      <c r="AM95">
        <f>VLOOKUP($E95,Podes!$A$1:$AL$310,5,FALSE)</f>
        <v>1578</v>
      </c>
      <c r="AN95">
        <f>VLOOKUP($E95,Podes!$A$1:$AL$310,28,FALSE)</f>
        <v>1.180254301</v>
      </c>
      <c r="AO95">
        <f>VLOOKUP($E95,Podes!$A$1:$AL$310,29,FALSE)</f>
        <v>789</v>
      </c>
      <c r="AP95">
        <f>VLOOKUP($E95,Podes!$A$1:$AL$310,30,FALSE)</f>
        <v>0</v>
      </c>
      <c r="AQ95">
        <f>VLOOKUP($E95,Podes!$A$1:$AL$310,31,FALSE)</f>
        <v>0</v>
      </c>
      <c r="AR95">
        <f>VLOOKUP($E95,Podes!$A$1:$AL$310,32,FALSE)</f>
        <v>789</v>
      </c>
      <c r="AS95">
        <f>VLOOKUP($E95,Podes!$A$1:$AL$310,33,FALSE)</f>
        <v>789</v>
      </c>
      <c r="AT95">
        <f>VLOOKUP($E95,Podes!$A$1:$AL$310,34,FALSE)</f>
        <v>0</v>
      </c>
      <c r="AU95">
        <f>VLOOKUP($E95,Podes!$A$1:$AL$310,13,FALSE)</f>
        <v>0</v>
      </c>
      <c r="AV95">
        <f>VLOOKUP($E95,Podes!$A$1:$AL$310,14,FALSE)</f>
        <v>0</v>
      </c>
      <c r="AW95">
        <f>VLOOKUP($E95,Podes!$A$1:$AL$310,15,FALSE)</f>
        <v>0</v>
      </c>
      <c r="AX95">
        <f>VLOOKUP($E95,Podes!$A$1:$AL$310,16,FALSE)</f>
        <v>0</v>
      </c>
      <c r="AY95">
        <f>VLOOKUP($E95,Podes!$A$1:$AL$310,17,FALSE)</f>
        <v>0</v>
      </c>
      <c r="AZ95">
        <f>VLOOKUP($E95,Podes!$A$1:$AL$310,18,FALSE)</f>
        <v>0</v>
      </c>
      <c r="BA95">
        <f>VLOOKUP($E95,Podes!$A$1:$AL$310,19,FALSE)</f>
        <v>0</v>
      </c>
      <c r="BB95">
        <f>VLOOKUP($E95,Podes!$A$1:$AL$310,20,FALSE)</f>
        <v>0</v>
      </c>
      <c r="BC95">
        <f>VLOOKUP($E95,Podes!$A$1:$AL$310,21,FALSE)</f>
        <v>0</v>
      </c>
      <c r="BD95">
        <f>VLOOKUP($E95,Podes!$A$1:$AL$310,22,FALSE)</f>
        <v>0</v>
      </c>
      <c r="BE95">
        <f>VLOOKUP($E95,Podes!$A$1:$AL$310,23,FALSE)</f>
        <v>18</v>
      </c>
      <c r="BF95">
        <f>VLOOKUP($E95,Podes!$A$1:$AL$310,38,FALSE)</f>
        <v>200</v>
      </c>
      <c r="BG95">
        <f>VLOOKUP($E95,Podes!$A$1:$AL$310,35,FALSE)</f>
        <v>87.666666669999998</v>
      </c>
      <c r="BH95">
        <f>VLOOKUP($E95,Podes!$A$1:$AL$310,36,FALSE)</f>
        <v>0</v>
      </c>
      <c r="BI95">
        <f>VLOOKUP($E95,Podes!$A$1:$AL$310,26,FALSE)</f>
        <v>2</v>
      </c>
      <c r="BJ95">
        <f>VLOOKUP($E95,Podes!$A$1:$AL$310,37,FALSE)</f>
        <v>789</v>
      </c>
      <c r="BK95">
        <f>VLOOKUP(E95,'status kesejahteraan'!$D:$P,12,FALSE)</f>
        <v>2.0562770562770564E-2</v>
      </c>
      <c r="BL95">
        <f>VLOOKUP(E95,'status kesejahteraan'!$D:$P,13,FALSE)</f>
        <v>2.231121281464531E-2</v>
      </c>
      <c r="BM95">
        <f>VLOOKUP(D95,IDM_2021!$D$1:$F$297,2,FALSE)</f>
        <v>0.57040000000000002</v>
      </c>
      <c r="BN95">
        <f>VLOOKUP(E95,Irigasi!$O$2:$Q$311,3,FALSE)</f>
        <v>0</v>
      </c>
      <c r="BO95">
        <f>VLOOKUP($E95,ZonalStat!$E$1:$AC$310,25,FALSE)</f>
        <v>15571.918902699999</v>
      </c>
      <c r="BP95" s="1">
        <f>VLOOKUP($E95,ZonalStat!$E$1:$AD$310,26,FALSE)</f>
        <v>3</v>
      </c>
    </row>
    <row r="96" spans="1:68" x14ac:dyDescent="0.25">
      <c r="A96">
        <v>95</v>
      </c>
      <c r="B96" t="s">
        <v>337</v>
      </c>
      <c r="C96" t="s">
        <v>366</v>
      </c>
      <c r="D96" t="s">
        <v>97</v>
      </c>
      <c r="E96">
        <v>5305026</v>
      </c>
      <c r="F96">
        <f>VLOOKUP(E96,summary_LC!$AW$1:$AY$311,3,FALSE)</f>
        <v>9597</v>
      </c>
      <c r="G96">
        <f>VLOOKUP($E96,ZonalStat!$E$1:$AB$310,2,FALSE)</f>
        <v>27401.765645799998</v>
      </c>
      <c r="H96">
        <f>VLOOKUP($E96,ZonalStat!$E$1:$AB$310,3,FALSE)</f>
        <v>1640.11373615</v>
      </c>
      <c r="I96">
        <f>VLOOKUP($E96,ZonalStat!$E$1:$AB$310,4,FALSE)</f>
        <v>71117.049045299995</v>
      </c>
      <c r="J96">
        <f>VLOOKUP($E96,ZonalStat!$E$1:$AB$310,5,FALSE)</f>
        <v>20603.807938599999</v>
      </c>
      <c r="K96">
        <f>VLOOKUP($E96,ZonalStat!$E$1:$AB$310,6,FALSE)</f>
        <v>437.75969156500003</v>
      </c>
      <c r="L96">
        <f>VLOOKUP($E96,ZonalStat!$E$1:$AB$310,7,FALSE)</f>
        <v>2251.2321356500001</v>
      </c>
      <c r="M96">
        <f>VLOOKUP($E96,ZonalStat!$E$1:$AB$310,8,FALSE)</f>
        <v>2391.1922145100002</v>
      </c>
      <c r="N96">
        <f>VLOOKUP($E96,ZonalStat!$E$1:$AB$310,9,FALSE)</f>
        <v>13195.9312562</v>
      </c>
      <c r="O96">
        <f>VLOOKUP($E96,ZonalStat!$E$1:$AB$310,10,FALSE)</f>
        <v>193276.08359200001</v>
      </c>
      <c r="P96">
        <f>VLOOKUP($E96,ZonalStat!$E$1:$AB$310,11,FALSE)</f>
        <v>8008.5570692800002</v>
      </c>
      <c r="Q96">
        <f>VLOOKUP($E96,summary_LC!$Z$2:$AU$311,16,FALSE)</f>
        <v>2.0497124837692451</v>
      </c>
      <c r="R96">
        <f>VLOOKUP($E96,summary_LC!$Z$2:$AU$311,17,FALSE)</f>
        <v>0</v>
      </c>
      <c r="S96">
        <f>VLOOKUP($E96,summary_LC!$Z$2:$AU$311,15,FALSE)</f>
        <v>42.339083657948436</v>
      </c>
      <c r="T96">
        <f>VLOOKUP($E96,summary_LC!$Z$2:$AU$311,18,FALSE)</f>
        <v>39.649415692821371</v>
      </c>
      <c r="U96">
        <f>VLOOKUP($E96,summary_LC!$Z$2:$AU$311,19,FALSE)</f>
        <v>0</v>
      </c>
      <c r="V96">
        <f>VLOOKUP($E96,summary_LC!$Z$2:$AU$311,22,FALSE)</f>
        <v>2.1465041158695426</v>
      </c>
      <c r="W96">
        <f>VLOOKUP($E96,ZonalStat!$E$1:$AB$310,12,FALSE)</f>
        <v>376.01223606999997</v>
      </c>
      <c r="X96">
        <f>VLOOKUP($E96,summary_LC!$Z$2:$AU$311,4,FALSE)</f>
        <v>4786</v>
      </c>
      <c r="Y96">
        <f>VLOOKUP($E96,summary_LC!$Z$2:$AU$311,20,FALSE)</f>
        <v>2.0497124837692451</v>
      </c>
      <c r="Z96">
        <f>VLOOKUP($E96,ZonalStat!$E$1:$AB$310,13,FALSE)</f>
        <v>959.88572665300001</v>
      </c>
      <c r="AA96">
        <f>VLOOKUP($E96,ZonalStat!$E$1:$AB$310,14,FALSE)</f>
        <v>1.42452172718E-3</v>
      </c>
      <c r="AB96">
        <f>VLOOKUP($E96,ZonalStat!$E$1:$AB$310,15,FALSE)</f>
        <v>0.52875898718299996</v>
      </c>
      <c r="AC96">
        <f>VLOOKUP($E96,ZonalStat!$E$1:$AB$310,16,FALSE)</f>
        <v>0.93767651410899999</v>
      </c>
      <c r="AD96">
        <f>VLOOKUP($E96,Irigasi!$A$2:$C$311,3,FALSE)</f>
        <v>0</v>
      </c>
      <c r="AE96">
        <f>VLOOKUP($E96,ZonalStat!$E$1:$AB$310,17,FALSE)</f>
        <v>0.62665308257300001</v>
      </c>
      <c r="AF96">
        <f>VLOOKUP($E96,ZonalStat!$E$1:$AB$310,18,FALSE)</f>
        <v>-0.62886798697599999</v>
      </c>
      <c r="AG96">
        <f>VLOOKUP($E96,ZonalStat!$E$1:$AB$310,19,FALSE)</f>
        <v>0.13482274526400001</v>
      </c>
      <c r="AH96">
        <f>VLOOKUP($E96,ZonalStat!$E$1:$AB$310,20,FALSE)</f>
        <v>0.78668294001299999</v>
      </c>
      <c r="AI96">
        <f>VLOOKUP($E96,ZonalStat!$E$1:$AB$310,21,FALSE)</f>
        <v>1.4147285009499999</v>
      </c>
      <c r="AJ96">
        <f>VLOOKUP($E96,ZonalStat!$E$1:$AB$310,22,FALSE)</f>
        <v>24.221106257100001</v>
      </c>
      <c r="AK96">
        <f>VLOOKUP($E96,ZonalStat!$E$1:$AB$310,23,FALSE)</f>
        <v>-29.440722925900001</v>
      </c>
      <c r="AL96">
        <f>VLOOKUP($E96,ZonalStat!$E$1:$AB$310,24,FALSE)</f>
        <v>1309.95224134</v>
      </c>
      <c r="AM96">
        <f>VLOOKUP($E96,Podes!$A$1:$AL$310,5,FALSE)</f>
        <v>1287</v>
      </c>
      <c r="AN96">
        <f>VLOOKUP($E96,Podes!$A$1:$AL$310,28,FALSE)</f>
        <v>1.164705882</v>
      </c>
      <c r="AO96">
        <f>VLOOKUP($E96,Podes!$A$1:$AL$310,29,FALSE)</f>
        <v>1287</v>
      </c>
      <c r="AP96">
        <f>VLOOKUP($E96,Podes!$A$1:$AL$310,30,FALSE)</f>
        <v>0</v>
      </c>
      <c r="AQ96">
        <f>VLOOKUP($E96,Podes!$A$1:$AL$310,31,FALSE)</f>
        <v>0</v>
      </c>
      <c r="AR96">
        <f>VLOOKUP($E96,Podes!$A$1:$AL$310,32,FALSE)</f>
        <v>643.5</v>
      </c>
      <c r="AS96">
        <f>VLOOKUP($E96,Podes!$A$1:$AL$310,33,FALSE)</f>
        <v>643.5</v>
      </c>
      <c r="AT96">
        <f>VLOOKUP($E96,Podes!$A$1:$AL$310,34,FALSE)</f>
        <v>0</v>
      </c>
      <c r="AU96">
        <f>VLOOKUP($E96,Podes!$A$1:$AL$310,13,FALSE)</f>
        <v>1</v>
      </c>
      <c r="AV96">
        <f>VLOOKUP($E96,Podes!$A$1:$AL$310,14,FALSE)</f>
        <v>0</v>
      </c>
      <c r="AW96">
        <f>VLOOKUP($E96,Podes!$A$1:$AL$310,15,FALSE)</f>
        <v>0</v>
      </c>
      <c r="AX96">
        <f>VLOOKUP($E96,Podes!$A$1:$AL$310,16,FALSE)</f>
        <v>0</v>
      </c>
      <c r="AY96">
        <f>VLOOKUP($E96,Podes!$A$1:$AL$310,17,FALSE)</f>
        <v>0</v>
      </c>
      <c r="AZ96">
        <f>VLOOKUP($E96,Podes!$A$1:$AL$310,18,FALSE)</f>
        <v>0</v>
      </c>
      <c r="BA96">
        <f>VLOOKUP($E96,Podes!$A$1:$AL$310,19,FALSE)</f>
        <v>0</v>
      </c>
      <c r="BB96">
        <f>VLOOKUP($E96,Podes!$A$1:$AL$310,20,FALSE)</f>
        <v>0</v>
      </c>
      <c r="BC96">
        <f>VLOOKUP($E96,Podes!$A$1:$AL$310,21,FALSE)</f>
        <v>0</v>
      </c>
      <c r="BD96">
        <f>VLOOKUP($E96,Podes!$A$1:$AL$310,22,FALSE)</f>
        <v>0</v>
      </c>
      <c r="BE96">
        <f>VLOOKUP($E96,Podes!$A$1:$AL$310,23,FALSE)</f>
        <v>8</v>
      </c>
      <c r="BF96">
        <f>VLOOKUP($E96,Podes!$A$1:$AL$310,38,FALSE)</f>
        <v>200</v>
      </c>
      <c r="BG96">
        <f>VLOOKUP($E96,Podes!$A$1:$AL$310,35,FALSE)</f>
        <v>257.39999999999998</v>
      </c>
      <c r="BH96">
        <f>VLOOKUP($E96,Podes!$A$1:$AL$310,36,FALSE)</f>
        <v>1287</v>
      </c>
      <c r="BI96">
        <f>VLOOKUP($E96,Podes!$A$1:$AL$310,26,FALSE)</f>
        <v>5</v>
      </c>
      <c r="BJ96">
        <f>VLOOKUP($E96,Podes!$A$1:$AL$310,37,FALSE)</f>
        <v>257.39999999999998</v>
      </c>
      <c r="BK96">
        <f>VLOOKUP(E96,'status kesejahteraan'!$D:$P,12,FALSE)</f>
        <v>4.0185471406491501E-2</v>
      </c>
      <c r="BL96">
        <f>VLOOKUP(E96,'status kesejahteraan'!$D:$P,13,FALSE)</f>
        <v>4.1265474552957357E-2</v>
      </c>
      <c r="BM96">
        <f>VLOOKUP(D96,IDM_2021!$D$1:$F$297,2,FALSE)</f>
        <v>0.56210000000000004</v>
      </c>
      <c r="BN96">
        <f>VLOOKUP(E96,Irigasi!$O$2:$Q$311,3,FALSE)</f>
        <v>0</v>
      </c>
      <c r="BO96">
        <f>VLOOKUP($E96,ZonalStat!$E$1:$AC$310,25,FALSE)</f>
        <v>12929.7125438</v>
      </c>
      <c r="BP96" s="1">
        <f>VLOOKUP($E96,ZonalStat!$E$1:$AD$310,26,FALSE)</f>
        <v>3.07483962937</v>
      </c>
    </row>
    <row r="97" spans="1:68" x14ac:dyDescent="0.25">
      <c r="A97">
        <v>96</v>
      </c>
      <c r="B97" t="s">
        <v>337</v>
      </c>
      <c r="C97" t="s">
        <v>366</v>
      </c>
      <c r="D97" t="s">
        <v>98</v>
      </c>
      <c r="E97">
        <v>5305027</v>
      </c>
      <c r="F97">
        <f>VLOOKUP(E97,summary_LC!$AW$1:$AY$311,3,FALSE)</f>
        <v>5243</v>
      </c>
      <c r="G97">
        <f>VLOOKUP($E97,ZonalStat!$E$1:$AB$310,2,FALSE)</f>
        <v>31097.120921599999</v>
      </c>
      <c r="H97">
        <f>VLOOKUP($E97,ZonalStat!$E$1:$AB$310,3,FALSE)</f>
        <v>509.91472128200002</v>
      </c>
      <c r="I97">
        <f>VLOOKUP($E97,ZonalStat!$E$1:$AB$310,4,FALSE)</f>
        <v>61910.235364400003</v>
      </c>
      <c r="J97">
        <f>VLOOKUP($E97,ZonalStat!$E$1:$AB$310,5,FALSE)</f>
        <v>4292.1255882599999</v>
      </c>
      <c r="K97">
        <f>VLOOKUP($E97,ZonalStat!$E$1:$AB$310,6,FALSE)</f>
        <v>1098.82655821</v>
      </c>
      <c r="L97">
        <f>VLOOKUP($E97,ZonalStat!$E$1:$AB$310,7,FALSE)</f>
        <v>1083.80428474</v>
      </c>
      <c r="M97">
        <f>VLOOKUP($E97,ZonalStat!$E$1:$AB$310,8,FALSE)</f>
        <v>8481.8768175700006</v>
      </c>
      <c r="N97">
        <f>VLOOKUP($E97,ZonalStat!$E$1:$AB$310,9,FALSE)</f>
        <v>9978.0091084100004</v>
      </c>
      <c r="O97">
        <f>VLOOKUP($E97,ZonalStat!$E$1:$AB$310,10,FALSE)</f>
        <v>177591.08603400001</v>
      </c>
      <c r="P97">
        <f>VLOOKUP($E97,ZonalStat!$E$1:$AB$310,11,FALSE)</f>
        <v>1096.38531352</v>
      </c>
      <c r="Q97">
        <f>VLOOKUP($E97,summary_LC!$Z$2:$AU$311,16,FALSE)</f>
        <v>16.212205527731406</v>
      </c>
      <c r="R97">
        <f>VLOOKUP($E97,summary_LC!$Z$2:$AU$311,17,FALSE)</f>
        <v>0</v>
      </c>
      <c r="S97">
        <f>VLOOKUP($E97,summary_LC!$Z$2:$AU$311,15,FALSE)</f>
        <v>5.3607864960118716</v>
      </c>
      <c r="T97">
        <f>VLOOKUP($E97,summary_LC!$Z$2:$AU$311,18,FALSE)</f>
        <v>21.211278056019292</v>
      </c>
      <c r="U97">
        <f>VLOOKUP($E97,summary_LC!$Z$2:$AU$311,19,FALSE)</f>
        <v>2.8937117417918752</v>
      </c>
      <c r="V97">
        <f>VLOOKUP($E97,summary_LC!$Z$2:$AU$311,22,FALSE)</f>
        <v>1.4304787335494946</v>
      </c>
      <c r="W97">
        <f>VLOOKUP($E97,ZonalStat!$E$1:$AB$310,12,FALSE)</f>
        <v>81.254425974300005</v>
      </c>
      <c r="X97">
        <f>VLOOKUP($E97,summary_LC!$Z$2:$AU$311,4,FALSE)</f>
        <v>3809</v>
      </c>
      <c r="Y97">
        <f>VLOOKUP($E97,summary_LC!$Z$2:$AU$311,20,FALSE)</f>
        <v>16.212205527731406</v>
      </c>
      <c r="Z97">
        <f>VLOOKUP($E97,ZonalStat!$E$1:$AB$310,13,FALSE)</f>
        <v>113.30387680299999</v>
      </c>
      <c r="AA97">
        <f>VLOOKUP($E97,ZonalStat!$E$1:$AB$310,14,FALSE)</f>
        <v>0.131394028509</v>
      </c>
      <c r="AB97">
        <f>VLOOKUP($E97,ZonalStat!$E$1:$AB$310,15,FALSE)</f>
        <v>8.9738699217999998E-2</v>
      </c>
      <c r="AC97">
        <f>VLOOKUP($E97,ZonalStat!$E$1:$AB$310,16,FALSE)</f>
        <v>0.75256383128000004</v>
      </c>
      <c r="AD97">
        <f>VLOOKUP($E97,Irigasi!$A$2:$C$311,3,FALSE)</f>
        <v>0</v>
      </c>
      <c r="AE97">
        <f>VLOOKUP($E97,ZonalStat!$E$1:$AB$310,17,FALSE)</f>
        <v>0.65410302473299997</v>
      </c>
      <c r="AF97">
        <f>VLOOKUP($E97,ZonalStat!$E$1:$AB$310,18,FALSE)</f>
        <v>-0.62526279318699995</v>
      </c>
      <c r="AG97">
        <f>VLOOKUP($E97,ZonalStat!$E$1:$AB$310,19,FALSE)</f>
        <v>0.17673705643900001</v>
      </c>
      <c r="AH97">
        <f>VLOOKUP($E97,ZonalStat!$E$1:$AB$310,20,FALSE)</f>
        <v>0.78639237070800005</v>
      </c>
      <c r="AI97">
        <f>VLOOKUP($E97,ZonalStat!$E$1:$AB$310,21,FALSE)</f>
        <v>1.43636970003</v>
      </c>
      <c r="AJ97">
        <f>VLOOKUP($E97,ZonalStat!$E$1:$AB$310,22,FALSE)</f>
        <v>25.1222126266</v>
      </c>
      <c r="AK97">
        <f>VLOOKUP($E97,ZonalStat!$E$1:$AB$310,23,FALSE)</f>
        <v>-37.424938562100003</v>
      </c>
      <c r="AL97">
        <f>VLOOKUP($E97,ZonalStat!$E$1:$AB$310,24,FALSE)</f>
        <v>1330.38861292</v>
      </c>
      <c r="AM97">
        <f>VLOOKUP($E97,Podes!$A$1:$AL$310,5,FALSE)</f>
        <v>1021</v>
      </c>
      <c r="AN97">
        <f>VLOOKUP($E97,Podes!$A$1:$AL$310,28,FALSE)</f>
        <v>1.126931567</v>
      </c>
      <c r="AO97">
        <f>VLOOKUP($E97,Podes!$A$1:$AL$310,29,FALSE)</f>
        <v>1021</v>
      </c>
      <c r="AP97">
        <f>VLOOKUP($E97,Podes!$A$1:$AL$310,30,FALSE)</f>
        <v>0</v>
      </c>
      <c r="AQ97">
        <f>VLOOKUP($E97,Podes!$A$1:$AL$310,31,FALSE)</f>
        <v>1021</v>
      </c>
      <c r="AR97">
        <f>VLOOKUP($E97,Podes!$A$1:$AL$310,32,FALSE)</f>
        <v>340.33333329999999</v>
      </c>
      <c r="AS97">
        <f>VLOOKUP($E97,Podes!$A$1:$AL$310,33,FALSE)</f>
        <v>1021</v>
      </c>
      <c r="AT97">
        <f>VLOOKUP($E97,Podes!$A$1:$AL$310,34,FALSE)</f>
        <v>0</v>
      </c>
      <c r="AU97">
        <f>VLOOKUP($E97,Podes!$A$1:$AL$310,13,FALSE)</f>
        <v>4</v>
      </c>
      <c r="AV97">
        <f>VLOOKUP($E97,Podes!$A$1:$AL$310,14,FALSE)</f>
        <v>0</v>
      </c>
      <c r="AW97">
        <f>VLOOKUP($E97,Podes!$A$1:$AL$310,15,FALSE)</f>
        <v>0</v>
      </c>
      <c r="AX97">
        <f>VLOOKUP($E97,Podes!$A$1:$AL$310,16,FALSE)</f>
        <v>0</v>
      </c>
      <c r="AY97">
        <f>VLOOKUP($E97,Podes!$A$1:$AL$310,17,FALSE)</f>
        <v>0</v>
      </c>
      <c r="AZ97">
        <f>VLOOKUP($E97,Podes!$A$1:$AL$310,18,FALSE)</f>
        <v>0</v>
      </c>
      <c r="BA97">
        <f>VLOOKUP($E97,Podes!$A$1:$AL$310,19,FALSE)</f>
        <v>0</v>
      </c>
      <c r="BB97">
        <f>VLOOKUP($E97,Podes!$A$1:$AL$310,20,FALSE)</f>
        <v>0</v>
      </c>
      <c r="BC97">
        <f>VLOOKUP($E97,Podes!$A$1:$AL$310,21,FALSE)</f>
        <v>0</v>
      </c>
      <c r="BD97">
        <f>VLOOKUP($E97,Podes!$A$1:$AL$310,22,FALSE)</f>
        <v>0</v>
      </c>
      <c r="BE97">
        <f>VLOOKUP($E97,Podes!$A$1:$AL$310,23,FALSE)</f>
        <v>8</v>
      </c>
      <c r="BF97">
        <f>VLOOKUP($E97,Podes!$A$1:$AL$310,38,FALSE)</f>
        <v>200</v>
      </c>
      <c r="BG97">
        <f>VLOOKUP($E97,Podes!$A$1:$AL$310,35,FALSE)</f>
        <v>204.2</v>
      </c>
      <c r="BH97">
        <f>VLOOKUP($E97,Podes!$A$1:$AL$310,36,FALSE)</f>
        <v>510.5</v>
      </c>
      <c r="BI97">
        <f>VLOOKUP($E97,Podes!$A$1:$AL$310,26,FALSE)</f>
        <v>12</v>
      </c>
      <c r="BJ97">
        <f>VLOOKUP($E97,Podes!$A$1:$AL$310,37,FALSE)</f>
        <v>85.083333330000002</v>
      </c>
      <c r="BK97">
        <f>VLOOKUP(E97,'status kesejahteraan'!$D:$P,12,FALSE)</f>
        <v>6.8762278978389005E-2</v>
      </c>
      <c r="BL97">
        <f>VLOOKUP(E97,'status kesejahteraan'!$D:$P,13,FALSE)</f>
        <v>5.5056179775280899E-2</v>
      </c>
      <c r="BM97">
        <f>VLOOKUP(D97,IDM_2021!$D$1:$F$297,2,FALSE)</f>
        <v>0.57530000000000003</v>
      </c>
      <c r="BN97">
        <f>VLOOKUP(E97,Irigasi!$O$2:$Q$311,3,FALSE)</f>
        <v>290</v>
      </c>
      <c r="BO97">
        <f>VLOOKUP($E97,ZonalStat!$E$1:$AC$310,25,FALSE)</f>
        <v>2608.17493289</v>
      </c>
      <c r="BP97" s="1">
        <f>VLOOKUP($E97,ZonalStat!$E$1:$AD$310,26,FALSE)</f>
        <v>3.0005721914899999</v>
      </c>
    </row>
    <row r="98" spans="1:68" x14ac:dyDescent="0.25">
      <c r="A98">
        <v>97</v>
      </c>
      <c r="B98" t="s">
        <v>337</v>
      </c>
      <c r="C98" t="s">
        <v>366</v>
      </c>
      <c r="D98" t="s">
        <v>99</v>
      </c>
      <c r="E98">
        <v>5305030</v>
      </c>
      <c r="F98">
        <f>VLOOKUP(E98,summary_LC!$AW$1:$AY$311,3,FALSE)</f>
        <v>6844</v>
      </c>
      <c r="G98">
        <f>VLOOKUP($E98,ZonalStat!$E$1:$AB$310,2,FALSE)</f>
        <v>32569.506296899999</v>
      </c>
      <c r="H98">
        <f>VLOOKUP($E98,ZonalStat!$E$1:$AB$310,3,FALSE)</f>
        <v>632.87729291400001</v>
      </c>
      <c r="I98">
        <f>VLOOKUP($E98,ZonalStat!$E$1:$AB$310,4,FALSE)</f>
        <v>59687.502612299999</v>
      </c>
      <c r="J98">
        <f>VLOOKUP($E98,ZonalStat!$E$1:$AB$310,5,FALSE)</f>
        <v>10414.652746199999</v>
      </c>
      <c r="K98">
        <f>VLOOKUP($E98,ZonalStat!$E$1:$AB$310,6,FALSE)</f>
        <v>1508.4113995099999</v>
      </c>
      <c r="L98">
        <f>VLOOKUP($E98,ZonalStat!$E$1:$AB$310,7,FALSE)</f>
        <v>1234.8130191400001</v>
      </c>
      <c r="M98">
        <f>VLOOKUP($E98,ZonalStat!$E$1:$AB$310,8,FALSE)</f>
        <v>1797.4323883500001</v>
      </c>
      <c r="N98">
        <f>VLOOKUP($E98,ZonalStat!$E$1:$AB$310,9,FALSE)</f>
        <v>2947.8831944200001</v>
      </c>
      <c r="O98">
        <f>VLOOKUP($E98,ZonalStat!$E$1:$AB$310,10,FALSE)</f>
        <v>179376.61838199999</v>
      </c>
      <c r="P98">
        <f>VLOOKUP($E98,ZonalStat!$E$1:$AB$310,11,FALSE)</f>
        <v>10288.3878088</v>
      </c>
      <c r="Q98">
        <f>VLOOKUP($E98,summary_LC!$Z$2:$AU$311,16,FALSE)</f>
        <v>15.757744388796141</v>
      </c>
      <c r="R98">
        <f>VLOOKUP($E98,summary_LC!$Z$2:$AU$311,17,FALSE)</f>
        <v>0</v>
      </c>
      <c r="S98">
        <f>VLOOKUP($E98,summary_LC!$Z$2:$AU$311,15,FALSE)</f>
        <v>15.303283249860881</v>
      </c>
      <c r="T98">
        <f>VLOOKUP($E98,summary_LC!$Z$2:$AU$311,18,FALSE)</f>
        <v>4.6280838434427745</v>
      </c>
      <c r="U98">
        <f>VLOOKUP($E98,summary_LC!$Z$2:$AU$311,19,FALSE)</f>
        <v>0</v>
      </c>
      <c r="V98">
        <f>VLOOKUP($E98,summary_LC!$Z$2:$AU$311,22,FALSE)</f>
        <v>16.364699006428989</v>
      </c>
      <c r="W98">
        <f>VLOOKUP($E98,ZonalStat!$E$1:$AB$310,12,FALSE)</f>
        <v>1211.9240409199999</v>
      </c>
      <c r="X98">
        <f>VLOOKUP($E98,summary_LC!$Z$2:$AU$311,4,FALSE)</f>
        <v>674</v>
      </c>
      <c r="Y98">
        <f>VLOOKUP($E98,summary_LC!$Z$2:$AU$311,20,FALSE)</f>
        <v>15.757744388796141</v>
      </c>
      <c r="Z98">
        <f>VLOOKUP($E98,ZonalStat!$E$1:$AB$310,13,FALSE)</f>
        <v>838.14060727000003</v>
      </c>
      <c r="AA98">
        <f>VLOOKUP($E98,ZonalStat!$E$1:$AB$310,14,FALSE)</f>
        <v>0.105645493383</v>
      </c>
      <c r="AB98">
        <f>VLOOKUP($E98,ZonalStat!$E$1:$AB$310,15,FALSE)</f>
        <v>0.12328316773799999</v>
      </c>
      <c r="AC98">
        <f>VLOOKUP($E98,ZonalStat!$E$1:$AB$310,16,FALSE)</f>
        <v>0.86187629770100005</v>
      </c>
      <c r="AD98">
        <f>VLOOKUP($E98,Irigasi!$A$2:$C$311,3,FALSE)</f>
        <v>0</v>
      </c>
      <c r="AE98">
        <f>VLOOKUP($E98,ZonalStat!$E$1:$AB$310,17,FALSE)</f>
        <v>0.60674251834799997</v>
      </c>
      <c r="AF98">
        <f>VLOOKUP($E98,ZonalStat!$E$1:$AB$310,18,FALSE)</f>
        <v>-0.60967875541799998</v>
      </c>
      <c r="AG98">
        <f>VLOOKUP($E98,ZonalStat!$E$1:$AB$310,19,FALSE)</f>
        <v>0.124970011847</v>
      </c>
      <c r="AH98">
        <f>VLOOKUP($E98,ZonalStat!$E$1:$AB$310,20,FALSE)</f>
        <v>0.78965560437899995</v>
      </c>
      <c r="AI98">
        <f>VLOOKUP($E98,ZonalStat!$E$1:$AB$310,21,FALSE)</f>
        <v>1.43435937964</v>
      </c>
      <c r="AJ98">
        <f>VLOOKUP($E98,ZonalStat!$E$1:$AB$310,22,FALSE)</f>
        <v>24.434443099500001</v>
      </c>
      <c r="AK98">
        <f>VLOOKUP($E98,ZonalStat!$E$1:$AB$310,23,FALSE)</f>
        <v>-36.9258329034</v>
      </c>
      <c r="AL98">
        <f>VLOOKUP($E98,ZonalStat!$E$1:$AB$310,24,FALSE)</f>
        <v>1309.3014042299999</v>
      </c>
      <c r="AM98">
        <f>VLOOKUP($E98,Podes!$A$1:$AL$310,5,FALSE)</f>
        <v>9427</v>
      </c>
      <c r="AN98">
        <f>VLOOKUP($E98,Podes!$A$1:$AL$310,28,FALSE)</f>
        <v>1.0534137889999999</v>
      </c>
      <c r="AO98">
        <f>VLOOKUP($E98,Podes!$A$1:$AL$310,29,FALSE)</f>
        <v>628.46666670000002</v>
      </c>
      <c r="AP98">
        <f>VLOOKUP($E98,Podes!$A$1:$AL$310,30,FALSE)</f>
        <v>4713.5</v>
      </c>
      <c r="AQ98">
        <f>VLOOKUP($E98,Podes!$A$1:$AL$310,31,FALSE)</f>
        <v>4713.5</v>
      </c>
      <c r="AR98">
        <f>VLOOKUP($E98,Podes!$A$1:$AL$310,32,FALSE)</f>
        <v>1346.7142859999999</v>
      </c>
      <c r="AS98">
        <f>VLOOKUP($E98,Podes!$A$1:$AL$310,33,FALSE)</f>
        <v>4713.5</v>
      </c>
      <c r="AT98">
        <f>VLOOKUP($E98,Podes!$A$1:$AL$310,34,FALSE)</f>
        <v>857</v>
      </c>
      <c r="AU98">
        <f>VLOOKUP($E98,Podes!$A$1:$AL$310,13,FALSE)</f>
        <v>4</v>
      </c>
      <c r="AV98">
        <f>VLOOKUP($E98,Podes!$A$1:$AL$310,14,FALSE)</f>
        <v>0</v>
      </c>
      <c r="AW98">
        <f>VLOOKUP($E98,Podes!$A$1:$AL$310,15,FALSE)</f>
        <v>0</v>
      </c>
      <c r="AX98">
        <f>VLOOKUP($E98,Podes!$A$1:$AL$310,16,FALSE)</f>
        <v>0</v>
      </c>
      <c r="AY98">
        <f>VLOOKUP($E98,Podes!$A$1:$AL$310,17,FALSE)</f>
        <v>0</v>
      </c>
      <c r="AZ98">
        <f>VLOOKUP($E98,Podes!$A$1:$AL$310,18,FALSE)</f>
        <v>0</v>
      </c>
      <c r="BA98">
        <f>VLOOKUP($E98,Podes!$A$1:$AL$310,19,FALSE)</f>
        <v>0</v>
      </c>
      <c r="BB98">
        <f>VLOOKUP($E98,Podes!$A$1:$AL$310,20,FALSE)</f>
        <v>0</v>
      </c>
      <c r="BC98">
        <f>VLOOKUP($E98,Podes!$A$1:$AL$310,21,FALSE)</f>
        <v>0</v>
      </c>
      <c r="BD98">
        <f>VLOOKUP($E98,Podes!$A$1:$AL$310,22,FALSE)</f>
        <v>0</v>
      </c>
      <c r="BE98">
        <f>VLOOKUP($E98,Podes!$A$1:$AL$310,23,FALSE)</f>
        <v>18</v>
      </c>
      <c r="BF98">
        <f>VLOOKUP($E98,Podes!$A$1:$AL$310,38,FALSE)</f>
        <v>200</v>
      </c>
      <c r="BG98">
        <f>VLOOKUP($E98,Podes!$A$1:$AL$310,35,FALSE)</f>
        <v>1178.375</v>
      </c>
      <c r="BH98">
        <f>VLOOKUP($E98,Podes!$A$1:$AL$310,36,FALSE)</f>
        <v>0</v>
      </c>
      <c r="BI98">
        <f>VLOOKUP($E98,Podes!$A$1:$AL$310,26,FALSE)</f>
        <v>18</v>
      </c>
      <c r="BJ98">
        <f>VLOOKUP($E98,Podes!$A$1:$AL$310,37,FALSE)</f>
        <v>523.72222220000003</v>
      </c>
      <c r="BK98">
        <f>VLOOKUP(E98,'status kesejahteraan'!$D:$P,12,FALSE)</f>
        <v>0.11400651465798045</v>
      </c>
      <c r="BL98">
        <f>VLOOKUP(E98,'status kesejahteraan'!$D:$P,13,FALSE)</f>
        <v>0.10530840318074361</v>
      </c>
      <c r="BM98">
        <f>VLOOKUP(D98,IDM_2021!$I$1:$J$39,2,FALSE)</f>
        <v>0</v>
      </c>
      <c r="BN98">
        <f>VLOOKUP(E98,Irigasi!$O$2:$Q$311,3,FALSE)</f>
        <v>69</v>
      </c>
      <c r="BO98">
        <f>VLOOKUP($E98,ZonalStat!$E$1:$AC$310,25,FALSE)</f>
        <v>3431.6308096100001</v>
      </c>
      <c r="BP98" s="1">
        <f>VLOOKUP($E98,ZonalStat!$E$1:$AD$310,26,FALSE)</f>
        <v>3</v>
      </c>
    </row>
    <row r="99" spans="1:68" x14ac:dyDescent="0.25">
      <c r="A99">
        <v>98</v>
      </c>
      <c r="B99" t="s">
        <v>337</v>
      </c>
      <c r="C99" t="s">
        <v>366</v>
      </c>
      <c r="D99" t="s">
        <v>100</v>
      </c>
      <c r="E99">
        <v>5305040</v>
      </c>
      <c r="F99">
        <f>VLOOKUP(E99,summary_LC!$AW$1:$AY$311,3,FALSE)</f>
        <v>25474</v>
      </c>
      <c r="G99">
        <f>VLOOKUP($E99,ZonalStat!$E$1:$AB$310,2,FALSE)</f>
        <v>15776.098225399999</v>
      </c>
      <c r="H99">
        <f>VLOOKUP($E99,ZonalStat!$E$1:$AB$310,3,FALSE)</f>
        <v>923.01832409999997</v>
      </c>
      <c r="I99">
        <f>VLOOKUP($E99,ZonalStat!$E$1:$AB$310,4,FALSE)</f>
        <v>79003.000856900006</v>
      </c>
      <c r="J99">
        <f>VLOOKUP($E99,ZonalStat!$E$1:$AB$310,5,FALSE)</f>
        <v>11169.619721900001</v>
      </c>
      <c r="K99">
        <f>VLOOKUP($E99,ZonalStat!$E$1:$AB$310,6,FALSE)</f>
        <v>632.63897760600003</v>
      </c>
      <c r="L99">
        <f>VLOOKUP($E99,ZonalStat!$E$1:$AB$310,7,FALSE)</f>
        <v>2581.53691123</v>
      </c>
      <c r="M99">
        <f>VLOOKUP($E99,ZonalStat!$E$1:$AB$310,8,FALSE)</f>
        <v>5765.5840261100002</v>
      </c>
      <c r="N99">
        <f>VLOOKUP($E99,ZonalStat!$E$1:$AB$310,9,FALSE)</f>
        <v>13297.2895226</v>
      </c>
      <c r="O99">
        <f>VLOOKUP($E99,ZonalStat!$E$1:$AB$310,10,FALSE)</f>
        <v>195521.778143</v>
      </c>
      <c r="P99">
        <f>VLOOKUP($E99,ZonalStat!$E$1:$AB$310,11,FALSE)</f>
        <v>4826.5574478299995</v>
      </c>
      <c r="Q99">
        <f>VLOOKUP($E99,summary_LC!$Z$2:$AU$311,16,FALSE)</f>
        <v>65.266184381376362</v>
      </c>
      <c r="R99">
        <f>VLOOKUP($E99,summary_LC!$Z$2:$AU$311,17,FALSE)</f>
        <v>0</v>
      </c>
      <c r="S99">
        <f>VLOOKUP($E99,summary_LC!$Z$2:$AU$311,15,FALSE)</f>
        <v>72.639584492672967</v>
      </c>
      <c r="T99">
        <f>VLOOKUP($E99,summary_LC!$Z$2:$AU$311,18,FALSE)</f>
        <v>42.515303283249864</v>
      </c>
      <c r="U99">
        <f>VLOOKUP($E99,summary_LC!$Z$2:$AU$311,19,FALSE)</f>
        <v>1.6879985160452606</v>
      </c>
      <c r="V99">
        <f>VLOOKUP($E99,summary_LC!$Z$2:$AU$311,22,FALSE)</f>
        <v>16.279343644500273</v>
      </c>
      <c r="W99">
        <f>VLOOKUP($E99,ZonalStat!$E$1:$AB$310,12,FALSE)</f>
        <v>424.06236946500002</v>
      </c>
      <c r="X99">
        <f>VLOOKUP($E99,summary_LC!$Z$2:$AU$311,4,FALSE)</f>
        <v>11508</v>
      </c>
      <c r="Y99">
        <f>VLOOKUP($E99,summary_LC!$Z$2:$AU$311,20,FALSE)</f>
        <v>65.266184381376362</v>
      </c>
      <c r="Z99">
        <f>VLOOKUP($E99,ZonalStat!$E$1:$AB$310,13,FALSE)</f>
        <v>688.03652160700005</v>
      </c>
      <c r="AA99">
        <f>VLOOKUP($E99,ZonalStat!$E$1:$AB$310,14,FALSE)</f>
        <v>5.6949918190199997E-2</v>
      </c>
      <c r="AB99">
        <f>VLOOKUP($E99,ZonalStat!$E$1:$AB$310,15,FALSE)</f>
        <v>0.18522807568499999</v>
      </c>
      <c r="AC99">
        <f>VLOOKUP($E99,ZonalStat!$E$1:$AB$310,16,FALSE)</f>
        <v>0.82716842132000001</v>
      </c>
      <c r="AD99">
        <f>VLOOKUP($E99,Irigasi!$A$2:$C$311,3,FALSE)</f>
        <v>0</v>
      </c>
      <c r="AE99">
        <f>VLOOKUP($E99,ZonalStat!$E$1:$AB$310,17,FALSE)</f>
        <v>0.68244777799599998</v>
      </c>
      <c r="AF99">
        <f>VLOOKUP($E99,ZonalStat!$E$1:$AB$310,18,FALSE)</f>
        <v>-0.65147398576399995</v>
      </c>
      <c r="AG99">
        <f>VLOOKUP($E99,ZonalStat!$E$1:$AB$310,19,FALSE)</f>
        <v>0.170416129084</v>
      </c>
      <c r="AH99">
        <f>VLOOKUP($E99,ZonalStat!$E$1:$AB$310,20,FALSE)</f>
        <v>0.76018212275300001</v>
      </c>
      <c r="AI99">
        <f>VLOOKUP($E99,ZonalStat!$E$1:$AB$310,21,FALSE)</f>
        <v>1.45568287274</v>
      </c>
      <c r="AJ99">
        <f>VLOOKUP($E99,ZonalStat!$E$1:$AB$310,22,FALSE)</f>
        <v>24.6306493019</v>
      </c>
      <c r="AK99">
        <f>VLOOKUP($E99,ZonalStat!$E$1:$AB$310,23,FALSE)</f>
        <v>-42.9854827375</v>
      </c>
      <c r="AL99">
        <f>VLOOKUP($E99,ZonalStat!$E$1:$AB$310,24,FALSE)</f>
        <v>1388.7891252500001</v>
      </c>
      <c r="AM99">
        <f>VLOOKUP($E99,Podes!$A$1:$AL$310,5,FALSE)</f>
        <v>4932</v>
      </c>
      <c r="AN99">
        <f>VLOOKUP($E99,Podes!$A$1:$AL$310,28,FALSE)</f>
        <v>1.1684434969999999</v>
      </c>
      <c r="AO99">
        <f>VLOOKUP($E99,Podes!$A$1:$AL$310,29,FALSE)</f>
        <v>2466</v>
      </c>
      <c r="AP99">
        <f>VLOOKUP($E99,Podes!$A$1:$AL$310,30,FALSE)</f>
        <v>0</v>
      </c>
      <c r="AQ99">
        <f>VLOOKUP($E99,Podes!$A$1:$AL$310,31,FALSE)</f>
        <v>0</v>
      </c>
      <c r="AR99">
        <f>VLOOKUP($E99,Podes!$A$1:$AL$310,32,FALSE)</f>
        <v>822</v>
      </c>
      <c r="AS99">
        <f>VLOOKUP($E99,Podes!$A$1:$AL$310,33,FALSE)</f>
        <v>1644</v>
      </c>
      <c r="AT99">
        <f>VLOOKUP($E99,Podes!$A$1:$AL$310,34,FALSE)</f>
        <v>0</v>
      </c>
      <c r="AU99">
        <f>VLOOKUP($E99,Podes!$A$1:$AL$310,13,FALSE)</f>
        <v>0</v>
      </c>
      <c r="AV99">
        <f>VLOOKUP($E99,Podes!$A$1:$AL$310,14,FALSE)</f>
        <v>0</v>
      </c>
      <c r="AW99">
        <f>VLOOKUP($E99,Podes!$A$1:$AL$310,15,FALSE)</f>
        <v>13</v>
      </c>
      <c r="AX99">
        <f>VLOOKUP($E99,Podes!$A$1:$AL$310,16,FALSE)</f>
        <v>4</v>
      </c>
      <c r="AY99">
        <f>VLOOKUP($E99,Podes!$A$1:$AL$310,17,FALSE)</f>
        <v>0</v>
      </c>
      <c r="AZ99">
        <f>VLOOKUP($E99,Podes!$A$1:$AL$310,18,FALSE)</f>
        <v>0</v>
      </c>
      <c r="BA99">
        <f>VLOOKUP($E99,Podes!$A$1:$AL$310,19,FALSE)</f>
        <v>0</v>
      </c>
      <c r="BB99">
        <f>VLOOKUP($E99,Podes!$A$1:$AL$310,20,FALSE)</f>
        <v>0</v>
      </c>
      <c r="BC99">
        <f>VLOOKUP($E99,Podes!$A$1:$AL$310,21,FALSE)</f>
        <v>2</v>
      </c>
      <c r="BD99">
        <f>VLOOKUP($E99,Podes!$A$1:$AL$310,22,FALSE)</f>
        <v>0</v>
      </c>
      <c r="BE99">
        <f>VLOOKUP($E99,Podes!$A$1:$AL$310,23,FALSE)</f>
        <v>34</v>
      </c>
      <c r="BF99">
        <f>VLOOKUP($E99,Podes!$A$1:$AL$310,38,FALSE)</f>
        <v>200</v>
      </c>
      <c r="BG99">
        <f>VLOOKUP($E99,Podes!$A$1:$AL$310,35,FALSE)</f>
        <v>93.056603769999995</v>
      </c>
      <c r="BH99">
        <f>VLOOKUP($E99,Podes!$A$1:$AL$310,36,FALSE)</f>
        <v>4932</v>
      </c>
      <c r="BI99">
        <f>VLOOKUP($E99,Podes!$A$1:$AL$310,26,FALSE)</f>
        <v>38</v>
      </c>
      <c r="BJ99">
        <f>VLOOKUP($E99,Podes!$A$1:$AL$310,37,FALSE)</f>
        <v>129.7894737</v>
      </c>
      <c r="BK99">
        <f>VLOOKUP(E99,'status kesejahteraan'!$D:$P,12,FALSE)</f>
        <v>5.0100200400801605E-2</v>
      </c>
      <c r="BL99">
        <f>VLOOKUP(E99,'status kesejahteraan'!$D:$P,13,FALSE)</f>
        <v>4.5163968451639683E-2</v>
      </c>
      <c r="BM99">
        <f>VLOOKUP(D99,IDM_2021!$D$1:$F$297,2,FALSE)</f>
        <v>0.57169999999999999</v>
      </c>
      <c r="BN99">
        <f>VLOOKUP(E99,Irigasi!$O$2:$Q$311,3,FALSE)</f>
        <v>133</v>
      </c>
      <c r="BO99">
        <f>VLOOKUP($E99,ZonalStat!$E$1:$AC$310,25,FALSE)</f>
        <v>4750.7039832299997</v>
      </c>
      <c r="BP99" s="1">
        <f>VLOOKUP($E99,ZonalStat!$E$1:$AD$310,26,FALSE)</f>
        <v>3.2153960901300001</v>
      </c>
    </row>
    <row r="100" spans="1:68" x14ac:dyDescent="0.25">
      <c r="A100">
        <v>99</v>
      </c>
      <c r="B100" t="s">
        <v>337</v>
      </c>
      <c r="C100" t="s">
        <v>366</v>
      </c>
      <c r="D100" t="s">
        <v>101</v>
      </c>
      <c r="E100">
        <v>5305041</v>
      </c>
      <c r="F100">
        <f>VLOOKUP(E100,summary_LC!$AW$1:$AY$311,3,FALSE)</f>
        <v>13804</v>
      </c>
      <c r="G100">
        <f>VLOOKUP($E100,ZonalStat!$E$1:$AB$310,2,FALSE)</f>
        <v>21276.354107899999</v>
      </c>
      <c r="H100">
        <f>VLOOKUP($E100,ZonalStat!$E$1:$AB$310,3,FALSE)</f>
        <v>1335.7296917799999</v>
      </c>
      <c r="I100">
        <f>VLOOKUP($E100,ZonalStat!$E$1:$AB$310,4,FALSE)</f>
        <v>79436.020960299997</v>
      </c>
      <c r="J100">
        <f>VLOOKUP($E100,ZonalStat!$E$1:$AB$310,5,FALSE)</f>
        <v>18662.570714000001</v>
      </c>
      <c r="K100">
        <f>VLOOKUP($E100,ZonalStat!$E$1:$AB$310,6,FALSE)</f>
        <v>997.55829119999999</v>
      </c>
      <c r="L100">
        <f>VLOOKUP($E100,ZonalStat!$E$1:$AB$310,7,FALSE)</f>
        <v>2805.2305392500002</v>
      </c>
      <c r="M100">
        <f>VLOOKUP($E100,ZonalStat!$E$1:$AB$310,8,FALSE)</f>
        <v>5186.9834576499998</v>
      </c>
      <c r="N100">
        <f>VLOOKUP($E100,ZonalStat!$E$1:$AB$310,9,FALSE)</f>
        <v>7639.17705759</v>
      </c>
      <c r="O100">
        <f>VLOOKUP($E100,ZonalStat!$E$1:$AB$310,10,FALSE)</f>
        <v>201456.641283</v>
      </c>
      <c r="P100">
        <f>VLOOKUP($E100,ZonalStat!$E$1:$AB$310,11,FALSE)</f>
        <v>2751.28539667</v>
      </c>
      <c r="Q100">
        <f>VLOOKUP($E100,summary_LC!$Z$2:$AU$311,16,FALSE)</f>
        <v>22.676683361157483</v>
      </c>
      <c r="R100">
        <f>VLOOKUP($E100,summary_LC!$Z$2:$AU$311,17,FALSE)</f>
        <v>0</v>
      </c>
      <c r="S100">
        <f>VLOOKUP($E100,summary_LC!$Z$2:$AU$311,15,FALSE)</f>
        <v>37.618252643294383</v>
      </c>
      <c r="T100">
        <f>VLOOKUP($E100,summary_LC!$Z$2:$AU$311,18,FALSE)</f>
        <v>13.439065108514189</v>
      </c>
      <c r="U100">
        <f>VLOOKUP($E100,summary_LC!$Z$2:$AU$311,19,FALSE)</f>
        <v>0.71415321832684098</v>
      </c>
      <c r="V100">
        <f>VLOOKUP($E100,summary_LC!$Z$2:$AU$311,22,FALSE)</f>
        <v>35.909881193856855</v>
      </c>
      <c r="W100">
        <f>VLOOKUP($E100,ZonalStat!$E$1:$AB$310,12,FALSE)</f>
        <v>690.73121707999996</v>
      </c>
      <c r="X100">
        <f>VLOOKUP($E100,summary_LC!$Z$2:$AU$311,4,FALSE)</f>
        <v>2939</v>
      </c>
      <c r="Y100">
        <f>VLOOKUP($E100,summary_LC!$Z$2:$AU$311,20,FALSE)</f>
        <v>22.676683361157483</v>
      </c>
      <c r="Z100">
        <f>VLOOKUP($E100,ZonalStat!$E$1:$AB$310,13,FALSE)</f>
        <v>896.81027468599996</v>
      </c>
      <c r="AA100">
        <f>VLOOKUP($E100,ZonalStat!$E$1:$AB$310,14,FALSE)</f>
        <v>7.1254980208999993E-2</v>
      </c>
      <c r="AB100">
        <f>VLOOKUP($E100,ZonalStat!$E$1:$AB$310,15,FALSE)</f>
        <v>0.402763691684</v>
      </c>
      <c r="AC100">
        <f>VLOOKUP($E100,ZonalStat!$E$1:$AB$310,16,FALSE)</f>
        <v>0.93668881905900003</v>
      </c>
      <c r="AD100">
        <f>VLOOKUP($E100,Irigasi!$A$2:$C$311,3,FALSE)</f>
        <v>0</v>
      </c>
      <c r="AE100">
        <f>VLOOKUP($E100,ZonalStat!$E$1:$AB$310,17,FALSE)</f>
        <v>0.49070293256600001</v>
      </c>
      <c r="AF100">
        <f>VLOOKUP($E100,ZonalStat!$E$1:$AB$310,18,FALSE)</f>
        <v>-0.53536603974800001</v>
      </c>
      <c r="AG100">
        <f>VLOOKUP($E100,ZonalStat!$E$1:$AB$310,19,FALSE)</f>
        <v>4.9276537736999998E-2</v>
      </c>
      <c r="AH100">
        <f>VLOOKUP($E100,ZonalStat!$E$1:$AB$310,20,FALSE)</f>
        <v>0.81877162585800001</v>
      </c>
      <c r="AI100">
        <f>VLOOKUP($E100,ZonalStat!$E$1:$AB$310,21,FALSE)</f>
        <v>1.39616310738</v>
      </c>
      <c r="AJ100">
        <f>VLOOKUP($E100,ZonalStat!$E$1:$AB$310,22,FALSE)</f>
        <v>25.523572766899999</v>
      </c>
      <c r="AK100">
        <f>VLOOKUP($E100,ZonalStat!$E$1:$AB$310,23,FALSE)</f>
        <v>-22.832885689099999</v>
      </c>
      <c r="AL100">
        <f>VLOOKUP($E100,ZonalStat!$E$1:$AB$310,24,FALSE)</f>
        <v>1223.6885235100001</v>
      </c>
      <c r="AM100">
        <f>VLOOKUP($E100,Podes!$A$1:$AL$310,5,FALSE)</f>
        <v>2365</v>
      </c>
      <c r="AN100">
        <f>VLOOKUP($E100,Podes!$A$1:$AL$310,28,FALSE)</f>
        <v>1.3623271889999999</v>
      </c>
      <c r="AO100">
        <f>VLOOKUP($E100,Podes!$A$1:$AL$310,29,FALSE)</f>
        <v>1182.5</v>
      </c>
      <c r="AP100">
        <f>VLOOKUP($E100,Podes!$A$1:$AL$310,30,FALSE)</f>
        <v>0</v>
      </c>
      <c r="AQ100">
        <f>VLOOKUP($E100,Podes!$A$1:$AL$310,31,FALSE)</f>
        <v>0</v>
      </c>
      <c r="AR100">
        <f>VLOOKUP($E100,Podes!$A$1:$AL$310,32,FALSE)</f>
        <v>1182.5</v>
      </c>
      <c r="AS100">
        <f>VLOOKUP($E100,Podes!$A$1:$AL$310,33,FALSE)</f>
        <v>1182.5</v>
      </c>
      <c r="AT100">
        <f>VLOOKUP($E100,Podes!$A$1:$AL$310,34,FALSE)</f>
        <v>0</v>
      </c>
      <c r="AU100">
        <f>VLOOKUP($E100,Podes!$A$1:$AL$310,13,FALSE)</f>
        <v>1</v>
      </c>
      <c r="AV100">
        <f>VLOOKUP($E100,Podes!$A$1:$AL$310,14,FALSE)</f>
        <v>0</v>
      </c>
      <c r="AW100">
        <f>VLOOKUP($E100,Podes!$A$1:$AL$310,15,FALSE)</f>
        <v>3</v>
      </c>
      <c r="AX100">
        <f>VLOOKUP($E100,Podes!$A$1:$AL$310,16,FALSE)</f>
        <v>2</v>
      </c>
      <c r="AY100">
        <f>VLOOKUP($E100,Podes!$A$1:$AL$310,17,FALSE)</f>
        <v>0</v>
      </c>
      <c r="AZ100">
        <f>VLOOKUP($E100,Podes!$A$1:$AL$310,18,FALSE)</f>
        <v>0</v>
      </c>
      <c r="BA100">
        <f>VLOOKUP($E100,Podes!$A$1:$AL$310,19,FALSE)</f>
        <v>1</v>
      </c>
      <c r="BB100">
        <f>VLOOKUP($E100,Podes!$A$1:$AL$310,20,FALSE)</f>
        <v>0</v>
      </c>
      <c r="BC100">
        <f>VLOOKUP($E100,Podes!$A$1:$AL$310,21,FALSE)</f>
        <v>5</v>
      </c>
      <c r="BD100">
        <f>VLOOKUP($E100,Podes!$A$1:$AL$310,22,FALSE)</f>
        <v>0</v>
      </c>
      <c r="BE100">
        <f>VLOOKUP($E100,Podes!$A$1:$AL$310,23,FALSE)</f>
        <v>7</v>
      </c>
      <c r="BF100">
        <f>VLOOKUP($E100,Podes!$A$1:$AL$310,38,FALSE)</f>
        <v>140</v>
      </c>
      <c r="BG100">
        <f>VLOOKUP($E100,Podes!$A$1:$AL$310,35,FALSE)</f>
        <v>236.5</v>
      </c>
      <c r="BH100">
        <f>VLOOKUP($E100,Podes!$A$1:$AL$310,36,FALSE)</f>
        <v>1182.5</v>
      </c>
      <c r="BI100">
        <f>VLOOKUP($E100,Podes!$A$1:$AL$310,26,FALSE)</f>
        <v>4</v>
      </c>
      <c r="BJ100">
        <f>VLOOKUP($E100,Podes!$A$1:$AL$310,37,FALSE)</f>
        <v>591.25</v>
      </c>
      <c r="BK100">
        <f>VLOOKUP(E100,'status kesejahteraan'!$D:$P,12,FALSE)</f>
        <v>4.396482813749001E-2</v>
      </c>
      <c r="BL100">
        <f>VLOOKUP(E100,'status kesejahteraan'!$D:$P,13,FALSE)</f>
        <v>4.3322592194772643E-2</v>
      </c>
      <c r="BM100">
        <f>VLOOKUP(D100,IDM_2021!$D$1:$F$297,2,FALSE)</f>
        <v>0.59660000000000002</v>
      </c>
      <c r="BN100">
        <f>VLOOKUP(E100,Irigasi!$O$2:$Q$311,3,FALSE)</f>
        <v>349</v>
      </c>
      <c r="BO100">
        <f>VLOOKUP($E100,ZonalStat!$E$1:$AC$310,25,FALSE)</f>
        <v>4962.4854009399996</v>
      </c>
      <c r="BP100" s="1">
        <f>VLOOKUP($E100,ZonalStat!$E$1:$AD$310,26,FALSE)</f>
        <v>2.5902053954599999</v>
      </c>
    </row>
    <row r="101" spans="1:68" x14ac:dyDescent="0.25">
      <c r="A101">
        <v>100</v>
      </c>
      <c r="B101" t="s">
        <v>337</v>
      </c>
      <c r="C101" t="s">
        <v>366</v>
      </c>
      <c r="D101" t="s">
        <v>102</v>
      </c>
      <c r="E101">
        <v>5305042</v>
      </c>
      <c r="F101">
        <f>VLOOKUP(E101,summary_LC!$AW$1:$AY$311,3,FALSE)</f>
        <v>8997</v>
      </c>
      <c r="G101">
        <f>VLOOKUP($E101,ZonalStat!$E$1:$AB$310,2,FALSE)</f>
        <v>26590.303252999998</v>
      </c>
      <c r="H101">
        <f>VLOOKUP($E101,ZonalStat!$E$1:$AB$310,3,FALSE)</f>
        <v>936.73965647800003</v>
      </c>
      <c r="I101">
        <f>VLOOKUP($E101,ZonalStat!$E$1:$AB$310,4,FALSE)</f>
        <v>66921.771147699998</v>
      </c>
      <c r="J101">
        <f>VLOOKUP($E101,ZonalStat!$E$1:$AB$310,5,FALSE)</f>
        <v>12286.9485353</v>
      </c>
      <c r="K101">
        <f>VLOOKUP($E101,ZonalStat!$E$1:$AB$310,6,FALSE)</f>
        <v>1033.07213454</v>
      </c>
      <c r="L101">
        <f>VLOOKUP($E101,ZonalStat!$E$1:$AB$310,7,FALSE)</f>
        <v>2178.22773671</v>
      </c>
      <c r="M101">
        <f>VLOOKUP($E101,ZonalStat!$E$1:$AB$310,8,FALSE)</f>
        <v>3349.2859994</v>
      </c>
      <c r="N101">
        <f>VLOOKUP($E101,ZonalStat!$E$1:$AB$310,9,FALSE)</f>
        <v>5311.2439056200001</v>
      </c>
      <c r="O101">
        <f>VLOOKUP($E101,ZonalStat!$E$1:$AB$310,10,FALSE)</f>
        <v>185030.352717</v>
      </c>
      <c r="P101">
        <f>VLOOKUP($E101,ZonalStat!$E$1:$AB$310,11,FALSE)</f>
        <v>9263.0912604799996</v>
      </c>
      <c r="Q101">
        <f>VLOOKUP($E101,summary_LC!$Z$2:$AU$311,16,FALSE)</f>
        <v>16.360601001669451</v>
      </c>
      <c r="R101">
        <f>VLOOKUP($E101,summary_LC!$Z$2:$AU$311,17,FALSE)</f>
        <v>0</v>
      </c>
      <c r="S101">
        <f>VLOOKUP($E101,summary_LC!$Z$2:$AU$311,15,FALSE)</f>
        <v>17.102578371359673</v>
      </c>
      <c r="T101">
        <f>VLOOKUP($E101,summary_LC!$Z$2:$AU$311,18,FALSE)</f>
        <v>19.514004822852904</v>
      </c>
      <c r="U101">
        <f>VLOOKUP($E101,summary_LC!$Z$2:$AU$311,19,FALSE)</f>
        <v>0</v>
      </c>
      <c r="V101">
        <f>VLOOKUP($E101,summary_LC!$Z$2:$AU$311,22,FALSE)</f>
        <v>30.754696009781039</v>
      </c>
      <c r="W101">
        <f>VLOOKUP($E101,ZonalStat!$E$1:$AB$310,12,FALSE)</f>
        <v>490.355664993</v>
      </c>
      <c r="X101">
        <f>VLOOKUP($E101,summary_LC!$Z$2:$AU$311,4,FALSE)</f>
        <v>2988</v>
      </c>
      <c r="Y101">
        <f>VLOOKUP($E101,summary_LC!$Z$2:$AU$311,20,FALSE)</f>
        <v>16.360601001669451</v>
      </c>
      <c r="Z101">
        <f>VLOOKUP($E101,ZonalStat!$E$1:$AB$310,13,FALSE)</f>
        <v>455.04673129299999</v>
      </c>
      <c r="AA101">
        <f>VLOOKUP($E101,ZonalStat!$E$1:$AB$310,14,FALSE)</f>
        <v>7.5558957969500004E-2</v>
      </c>
      <c r="AB101">
        <f>VLOOKUP($E101,ZonalStat!$E$1:$AB$310,15,FALSE)</f>
        <v>0.14768811826200001</v>
      </c>
      <c r="AC101">
        <f>VLOOKUP($E101,ZonalStat!$E$1:$AB$310,16,FALSE)</f>
        <v>0.83506929162200005</v>
      </c>
      <c r="AD101">
        <f>VLOOKUP($E101,Irigasi!$A$2:$C$311,3,FALSE)</f>
        <v>0</v>
      </c>
      <c r="AE101">
        <f>VLOOKUP($E101,ZonalStat!$E$1:$AB$310,17,FALSE)</f>
        <v>0.638147227609</v>
      </c>
      <c r="AF101">
        <f>VLOOKUP($E101,ZonalStat!$E$1:$AB$310,18,FALSE)</f>
        <v>-0.62495936694999998</v>
      </c>
      <c r="AG101">
        <f>VLOOKUP($E101,ZonalStat!$E$1:$AB$310,19,FALSE)</f>
        <v>0.127536320944</v>
      </c>
      <c r="AH101">
        <f>VLOOKUP($E101,ZonalStat!$E$1:$AB$310,20,FALSE)</f>
        <v>0.77572150361299996</v>
      </c>
      <c r="AI101">
        <f>VLOOKUP($E101,ZonalStat!$E$1:$AB$310,21,FALSE)</f>
        <v>1.4460079637900001</v>
      </c>
      <c r="AJ101">
        <f>VLOOKUP($E101,ZonalStat!$E$1:$AB$310,22,FALSE)</f>
        <v>24.4820845359</v>
      </c>
      <c r="AK101">
        <f>VLOOKUP($E101,ZonalStat!$E$1:$AB$310,23,FALSE)</f>
        <v>-40.377224496399997</v>
      </c>
      <c r="AL101">
        <f>VLOOKUP($E101,ZonalStat!$E$1:$AB$310,24,FALSE)</f>
        <v>1346.16978971</v>
      </c>
      <c r="AM101">
        <f>VLOOKUP($E101,Podes!$A$1:$AL$310,5,FALSE)</f>
        <v>2654</v>
      </c>
      <c r="AN101">
        <f>VLOOKUP($E101,Podes!$A$1:$AL$310,28,FALSE)</f>
        <v>1.1284013610000001</v>
      </c>
      <c r="AO101">
        <f>VLOOKUP($E101,Podes!$A$1:$AL$310,29,FALSE)</f>
        <v>1327</v>
      </c>
      <c r="AP101">
        <f>VLOOKUP($E101,Podes!$A$1:$AL$310,30,FALSE)</f>
        <v>0</v>
      </c>
      <c r="AQ101">
        <f>VLOOKUP($E101,Podes!$A$1:$AL$310,31,FALSE)</f>
        <v>0</v>
      </c>
      <c r="AR101">
        <f>VLOOKUP($E101,Podes!$A$1:$AL$310,32,FALSE)</f>
        <v>884.66666669999995</v>
      </c>
      <c r="AS101">
        <f>VLOOKUP($E101,Podes!$A$1:$AL$310,33,FALSE)</f>
        <v>2654</v>
      </c>
      <c r="AT101">
        <f>VLOOKUP($E101,Podes!$A$1:$AL$310,34,FALSE)</f>
        <v>0</v>
      </c>
      <c r="AU101">
        <f>VLOOKUP($E101,Podes!$A$1:$AL$310,13,FALSE)</f>
        <v>0</v>
      </c>
      <c r="AV101">
        <f>VLOOKUP($E101,Podes!$A$1:$AL$310,14,FALSE)</f>
        <v>0</v>
      </c>
      <c r="AW101">
        <f>VLOOKUP($E101,Podes!$A$1:$AL$310,15,FALSE)</f>
        <v>6</v>
      </c>
      <c r="AX101">
        <f>VLOOKUP($E101,Podes!$A$1:$AL$310,16,FALSE)</f>
        <v>4</v>
      </c>
      <c r="AY101">
        <f>VLOOKUP($E101,Podes!$A$1:$AL$310,17,FALSE)</f>
        <v>0</v>
      </c>
      <c r="AZ101">
        <f>VLOOKUP($E101,Podes!$A$1:$AL$310,18,FALSE)</f>
        <v>0</v>
      </c>
      <c r="BA101">
        <f>VLOOKUP($E101,Podes!$A$1:$AL$310,19,FALSE)</f>
        <v>0</v>
      </c>
      <c r="BB101">
        <f>VLOOKUP($E101,Podes!$A$1:$AL$310,20,FALSE)</f>
        <v>0</v>
      </c>
      <c r="BC101">
        <f>VLOOKUP($E101,Podes!$A$1:$AL$310,21,FALSE)</f>
        <v>0</v>
      </c>
      <c r="BD101">
        <f>VLOOKUP($E101,Podes!$A$1:$AL$310,22,FALSE)</f>
        <v>0</v>
      </c>
      <c r="BE101">
        <f>VLOOKUP($E101,Podes!$A$1:$AL$310,23,FALSE)</f>
        <v>24</v>
      </c>
      <c r="BF101">
        <f>VLOOKUP($E101,Podes!$A$1:$AL$310,38,FALSE)</f>
        <v>200</v>
      </c>
      <c r="BG101">
        <f>VLOOKUP($E101,Podes!$A$1:$AL$310,35,FALSE)</f>
        <v>106.16</v>
      </c>
      <c r="BH101">
        <f>VLOOKUP($E101,Podes!$A$1:$AL$310,36,FALSE)</f>
        <v>2654</v>
      </c>
      <c r="BI101">
        <f>VLOOKUP($E101,Podes!$A$1:$AL$310,26,FALSE)</f>
        <v>0</v>
      </c>
      <c r="BJ101">
        <f>VLOOKUP($E101,Podes!$A$1:$AL$310,37,FALSE)</f>
        <v>0</v>
      </c>
      <c r="BK101">
        <f>VLOOKUP(E101,'status kesejahteraan'!$D:$P,12,FALSE)</f>
        <v>3.4386617100371747E-2</v>
      </c>
      <c r="BL101">
        <f>VLOOKUP(E101,'status kesejahteraan'!$D:$P,13,FALSE)</f>
        <v>3.4222855978814422E-2</v>
      </c>
      <c r="BM101">
        <f>VLOOKUP(D101,IDM_2021!$D$1:$F$297,2,FALSE)</f>
        <v>0.62309999999999999</v>
      </c>
      <c r="BN101">
        <f>VLOOKUP(E101,Irigasi!$O$2:$Q$311,3,FALSE)</f>
        <v>0</v>
      </c>
      <c r="BO101">
        <f>VLOOKUP($E101,ZonalStat!$E$1:$AC$310,25,FALSE)</f>
        <v>5863.5224479600001</v>
      </c>
      <c r="BP101" s="1">
        <f>VLOOKUP($E101,ZonalStat!$E$1:$AD$310,26,FALSE)</f>
        <v>3</v>
      </c>
    </row>
    <row r="102" spans="1:68" x14ac:dyDescent="0.25">
      <c r="A102">
        <v>101</v>
      </c>
      <c r="B102" t="s">
        <v>337</v>
      </c>
      <c r="C102" t="s">
        <v>366</v>
      </c>
      <c r="D102" t="s">
        <v>103</v>
      </c>
      <c r="E102">
        <v>5305043</v>
      </c>
      <c r="F102">
        <f>VLOOKUP(E102,summary_LC!$AW$1:$AY$311,3,FALSE)</f>
        <v>11806</v>
      </c>
      <c r="G102">
        <f>VLOOKUP($E102,ZonalStat!$E$1:$AB$310,2,FALSE)</f>
        <v>16905.2673684</v>
      </c>
      <c r="H102">
        <f>VLOOKUP($E102,ZonalStat!$E$1:$AB$310,3,FALSE)</f>
        <v>1178.1868811700001</v>
      </c>
      <c r="I102">
        <f>VLOOKUP($E102,ZonalStat!$E$1:$AB$310,4,FALSE)</f>
        <v>76408.7396649</v>
      </c>
      <c r="J102">
        <f>VLOOKUP($E102,ZonalStat!$E$1:$AB$310,5,FALSE)</f>
        <v>8298.6477250200005</v>
      </c>
      <c r="K102">
        <f>VLOOKUP($E102,ZonalStat!$E$1:$AB$310,6,FALSE)</f>
        <v>944.06442271100002</v>
      </c>
      <c r="L102">
        <f>VLOOKUP($E102,ZonalStat!$E$1:$AB$310,7,FALSE)</f>
        <v>1782.9719950000001</v>
      </c>
      <c r="M102">
        <f>VLOOKUP($E102,ZonalStat!$E$1:$AB$310,8,FALSE)</f>
        <v>2177.8732798000001</v>
      </c>
      <c r="N102">
        <f>VLOOKUP($E102,ZonalStat!$E$1:$AB$310,9,FALSE)</f>
        <v>6887.2922638700002</v>
      </c>
      <c r="O102">
        <f>VLOOKUP($E102,ZonalStat!$E$1:$AB$310,10,FALSE)</f>
        <v>196587.52408199999</v>
      </c>
      <c r="P102">
        <f>VLOOKUP($E102,ZonalStat!$E$1:$AB$310,11,FALSE)</f>
        <v>6952.2906812199999</v>
      </c>
      <c r="Q102">
        <f>VLOOKUP($E102,summary_LC!$Z$2:$AU$311,16,FALSE)</f>
        <v>28.881469115191987</v>
      </c>
      <c r="R102">
        <f>VLOOKUP($E102,summary_LC!$Z$2:$AU$311,17,FALSE)</f>
        <v>0</v>
      </c>
      <c r="S102">
        <f>VLOOKUP($E102,summary_LC!$Z$2:$AU$311,15,FALSE)</f>
        <v>27.406789092932666</v>
      </c>
      <c r="T102">
        <f>VLOOKUP($E102,summary_LC!$Z$2:$AU$311,18,FALSE)</f>
        <v>11.658319421257652</v>
      </c>
      <c r="U102">
        <f>VLOOKUP($E102,summary_LC!$Z$2:$AU$311,19,FALSE)</f>
        <v>0.82544982378037457</v>
      </c>
      <c r="V102">
        <f>VLOOKUP($E102,summary_LC!$Z$2:$AU$311,22,FALSE)</f>
        <v>33.457563950533626</v>
      </c>
      <c r="W102">
        <f>VLOOKUP($E102,ZonalStat!$E$1:$AB$310,12,FALSE)</f>
        <v>518.47191674700002</v>
      </c>
      <c r="X102">
        <f>VLOOKUP($E102,summary_LC!$Z$2:$AU$311,4,FALSE)</f>
        <v>3667</v>
      </c>
      <c r="Y102">
        <f>VLOOKUP($E102,summary_LC!$Z$2:$AU$311,20,FALSE)</f>
        <v>28.881469115191987</v>
      </c>
      <c r="Z102">
        <f>VLOOKUP($E102,ZonalStat!$E$1:$AB$310,13,FALSE)</f>
        <v>758.15049596999995</v>
      </c>
      <c r="AA102">
        <f>VLOOKUP($E102,ZonalStat!$E$1:$AB$310,14,FALSE)</f>
        <v>6.5429805889599998E-2</v>
      </c>
      <c r="AB102">
        <f>VLOOKUP($E102,ZonalStat!$E$1:$AB$310,15,FALSE)</f>
        <v>0.21453074707799999</v>
      </c>
      <c r="AC102">
        <f>VLOOKUP($E102,ZonalStat!$E$1:$AB$310,16,FALSE)</f>
        <v>0.89050441283100001</v>
      </c>
      <c r="AD102">
        <f>VLOOKUP($E102,Irigasi!$A$2:$C$311,3,FALSE)</f>
        <v>0</v>
      </c>
      <c r="AE102">
        <f>VLOOKUP($E102,ZonalStat!$E$1:$AB$310,17,FALSE)</f>
        <v>0.55389104918499998</v>
      </c>
      <c r="AF102">
        <f>VLOOKUP($E102,ZonalStat!$E$1:$AB$310,18,FALSE)</f>
        <v>-0.57466115251100003</v>
      </c>
      <c r="AG102">
        <f>VLOOKUP($E102,ZonalStat!$E$1:$AB$310,19,FALSE)</f>
        <v>6.2298634012800003E-2</v>
      </c>
      <c r="AH102">
        <f>VLOOKUP($E102,ZonalStat!$E$1:$AB$310,20,FALSE)</f>
        <v>0.794188467437</v>
      </c>
      <c r="AI102">
        <f>VLOOKUP($E102,ZonalStat!$E$1:$AB$310,21,FALSE)</f>
        <v>1.43268012451</v>
      </c>
      <c r="AJ102">
        <f>VLOOKUP($E102,ZonalStat!$E$1:$AB$310,22,FALSE)</f>
        <v>25.203049688299998</v>
      </c>
      <c r="AK102">
        <f>VLOOKUP($E102,ZonalStat!$E$1:$AB$310,23,FALSE)</f>
        <v>-33.243450430400003</v>
      </c>
      <c r="AL102">
        <f>VLOOKUP($E102,ZonalStat!$E$1:$AB$310,24,FALSE)</f>
        <v>1306.90789077</v>
      </c>
      <c r="AM102">
        <f>VLOOKUP($E102,Podes!$A$1:$AL$310,5,FALSE)</f>
        <v>2793</v>
      </c>
      <c r="AN102">
        <f>VLOOKUP($E102,Podes!$A$1:$AL$310,28,FALSE)</f>
        <v>1.4404332129999999</v>
      </c>
      <c r="AO102">
        <f>VLOOKUP($E102,Podes!$A$1:$AL$310,29,FALSE)</f>
        <v>1396.5</v>
      </c>
      <c r="AP102">
        <f>VLOOKUP($E102,Podes!$A$1:$AL$310,30,FALSE)</f>
        <v>0</v>
      </c>
      <c r="AQ102">
        <f>VLOOKUP($E102,Podes!$A$1:$AL$310,31,FALSE)</f>
        <v>0</v>
      </c>
      <c r="AR102">
        <f>VLOOKUP($E102,Podes!$A$1:$AL$310,32,FALSE)</f>
        <v>1396.5</v>
      </c>
      <c r="AS102">
        <f>VLOOKUP($E102,Podes!$A$1:$AL$310,33,FALSE)</f>
        <v>2793</v>
      </c>
      <c r="AT102">
        <f>VLOOKUP($E102,Podes!$A$1:$AL$310,34,FALSE)</f>
        <v>0</v>
      </c>
      <c r="AU102">
        <f>VLOOKUP($E102,Podes!$A$1:$AL$310,13,FALSE)</f>
        <v>1</v>
      </c>
      <c r="AV102">
        <f>VLOOKUP($E102,Podes!$A$1:$AL$310,14,FALSE)</f>
        <v>0</v>
      </c>
      <c r="AW102">
        <f>VLOOKUP($E102,Podes!$A$1:$AL$310,15,FALSE)</f>
        <v>12</v>
      </c>
      <c r="AX102">
        <f>VLOOKUP($E102,Podes!$A$1:$AL$310,16,FALSE)</f>
        <v>2</v>
      </c>
      <c r="AY102">
        <f>VLOOKUP($E102,Podes!$A$1:$AL$310,17,FALSE)</f>
        <v>0</v>
      </c>
      <c r="AZ102">
        <f>VLOOKUP($E102,Podes!$A$1:$AL$310,18,FALSE)</f>
        <v>0</v>
      </c>
      <c r="BA102">
        <f>VLOOKUP($E102,Podes!$A$1:$AL$310,19,FALSE)</f>
        <v>0</v>
      </c>
      <c r="BB102">
        <f>VLOOKUP($E102,Podes!$A$1:$AL$310,20,FALSE)</f>
        <v>0</v>
      </c>
      <c r="BC102">
        <f>VLOOKUP($E102,Podes!$A$1:$AL$310,21,FALSE)</f>
        <v>1</v>
      </c>
      <c r="BD102">
        <f>VLOOKUP($E102,Podes!$A$1:$AL$310,22,FALSE)</f>
        <v>0</v>
      </c>
      <c r="BE102">
        <f>VLOOKUP($E102,Podes!$A$1:$AL$310,23,FALSE)</f>
        <v>14</v>
      </c>
      <c r="BF102">
        <f>VLOOKUP($E102,Podes!$A$1:$AL$310,38,FALSE)</f>
        <v>200</v>
      </c>
      <c r="BG102">
        <f>VLOOKUP($E102,Podes!$A$1:$AL$310,35,FALSE)</f>
        <v>121.43478260000001</v>
      </c>
      <c r="BH102">
        <f>VLOOKUP($E102,Podes!$A$1:$AL$310,36,FALSE)</f>
        <v>0</v>
      </c>
      <c r="BI102">
        <f>VLOOKUP($E102,Podes!$A$1:$AL$310,26,FALSE)</f>
        <v>29</v>
      </c>
      <c r="BJ102">
        <f>VLOOKUP($E102,Podes!$A$1:$AL$310,37,FALSE)</f>
        <v>96.310344830000005</v>
      </c>
      <c r="BK102">
        <f>VLOOKUP(E102,'status kesejahteraan'!$D:$P,12,FALSE)</f>
        <v>3.7267080745341616E-2</v>
      </c>
      <c r="BL102">
        <f>VLOOKUP(E102,'status kesejahteraan'!$D:$P,13,FALSE)</f>
        <v>3.4335527486212415E-2</v>
      </c>
      <c r="BM102">
        <f>VLOOKUP(D102,IDM_2021!$D$1:$F$297,2,FALSE)</f>
        <v>0.57930000000000004</v>
      </c>
      <c r="BN102">
        <f>VLOOKUP(E102,Irigasi!$O$2:$Q$311,3,FALSE)</f>
        <v>160</v>
      </c>
      <c r="BO102">
        <f>VLOOKUP($E102,ZonalStat!$E$1:$AC$310,25,FALSE)</f>
        <v>5217.1407955599998</v>
      </c>
      <c r="BP102" s="1">
        <f>VLOOKUP($E102,ZonalStat!$E$1:$AD$310,26,FALSE)</f>
        <v>2.7607148907300001</v>
      </c>
    </row>
    <row r="103" spans="1:68" x14ac:dyDescent="0.25">
      <c r="A103">
        <v>102</v>
      </c>
      <c r="B103" t="s">
        <v>337</v>
      </c>
      <c r="C103" t="s">
        <v>366</v>
      </c>
      <c r="D103" t="s">
        <v>104</v>
      </c>
      <c r="E103">
        <v>5305044</v>
      </c>
      <c r="F103">
        <f>VLOOKUP(E103,summary_LC!$AW$1:$AY$311,3,FALSE)</f>
        <v>7925</v>
      </c>
      <c r="G103">
        <f>VLOOKUP($E103,ZonalStat!$E$1:$AB$310,2,FALSE)</f>
        <v>19625.800823599999</v>
      </c>
      <c r="H103">
        <f>VLOOKUP($E103,ZonalStat!$E$1:$AB$310,3,FALSE)</f>
        <v>1079.1058767100001</v>
      </c>
      <c r="I103">
        <f>VLOOKUP($E103,ZonalStat!$E$1:$AB$310,4,FALSE)</f>
        <v>72894.773520300005</v>
      </c>
      <c r="J103">
        <f>VLOOKUP($E103,ZonalStat!$E$1:$AB$310,5,FALSE)</f>
        <v>8906.1052906900004</v>
      </c>
      <c r="K103">
        <f>VLOOKUP($E103,ZonalStat!$E$1:$AB$310,6,FALSE)</f>
        <v>478.07711145100001</v>
      </c>
      <c r="L103">
        <f>VLOOKUP($E103,ZonalStat!$E$1:$AB$310,7,FALSE)</f>
        <v>3060.7827299599999</v>
      </c>
      <c r="M103">
        <f>VLOOKUP($E103,ZonalStat!$E$1:$AB$310,8,FALSE)</f>
        <v>2738.3577475100001</v>
      </c>
      <c r="N103">
        <f>VLOOKUP($E103,ZonalStat!$E$1:$AB$310,9,FALSE)</f>
        <v>9413.8523742500001</v>
      </c>
      <c r="O103">
        <f>VLOOKUP($E103,ZonalStat!$E$1:$AB$310,10,FALSE)</f>
        <v>193375.64303199999</v>
      </c>
      <c r="P103">
        <f>VLOOKUP($E103,ZonalStat!$E$1:$AB$310,11,FALSE)</f>
        <v>8952.60960204</v>
      </c>
      <c r="Q103">
        <f>VLOOKUP($E103,summary_LC!$Z$2:$AU$311,16,FALSE)</f>
        <v>21.294750510109441</v>
      </c>
      <c r="R103">
        <f>VLOOKUP($E103,summary_LC!$Z$2:$AU$311,17,FALSE)</f>
        <v>0</v>
      </c>
      <c r="S103">
        <f>VLOOKUP($E103,summary_LC!$Z$2:$AU$311,15,FALSE)</f>
        <v>28.427007976256725</v>
      </c>
      <c r="T103">
        <f>VLOOKUP($E103,summary_LC!$Z$2:$AU$311,18,FALSE)</f>
        <v>6.909664255240215</v>
      </c>
      <c r="U103">
        <f>VLOOKUP($E103,summary_LC!$Z$2:$AU$311,19,FALSE)</f>
        <v>0</v>
      </c>
      <c r="V103">
        <f>VLOOKUP($E103,summary_LC!$Z$2:$AU$311,22,FALSE)</f>
        <v>19.570977917981072</v>
      </c>
      <c r="W103">
        <f>VLOOKUP($E103,ZonalStat!$E$1:$AB$310,12,FALSE)</f>
        <v>403.52062860000001</v>
      </c>
      <c r="X103">
        <f>VLOOKUP($E103,summary_LC!$Z$2:$AU$311,4,FALSE)</f>
        <v>3535</v>
      </c>
      <c r="Y103">
        <f>VLOOKUP($E103,summary_LC!$Z$2:$AU$311,20,FALSE)</f>
        <v>21.294750510109441</v>
      </c>
      <c r="Z103">
        <f>VLOOKUP($E103,ZonalStat!$E$1:$AB$310,13,FALSE)</f>
        <v>1170.2584026699999</v>
      </c>
      <c r="AA103">
        <f>VLOOKUP($E103,ZonalStat!$E$1:$AB$310,14,FALSE)</f>
        <v>5.5715150173999998E-3</v>
      </c>
      <c r="AB103">
        <f>VLOOKUP($E103,ZonalStat!$E$1:$AB$310,15,FALSE)</f>
        <v>0.42208201892699998</v>
      </c>
      <c r="AC103">
        <f>VLOOKUP($E103,ZonalStat!$E$1:$AB$310,16,FALSE)</f>
        <v>0.91442946747700005</v>
      </c>
      <c r="AD103">
        <f>VLOOKUP($E103,Irigasi!$A$2:$C$311,3,FALSE)</f>
        <v>0</v>
      </c>
      <c r="AE103">
        <f>VLOOKUP($E103,ZonalStat!$E$1:$AB$310,17,FALSE)</f>
        <v>0.63989264007199997</v>
      </c>
      <c r="AF103">
        <f>VLOOKUP($E103,ZonalStat!$E$1:$AB$310,18,FALSE)</f>
        <v>-0.628269145019</v>
      </c>
      <c r="AG103">
        <f>VLOOKUP($E103,ZonalStat!$E$1:$AB$310,19,FALSE)</f>
        <v>0.114301652042</v>
      </c>
      <c r="AH103">
        <f>VLOOKUP($E103,ZonalStat!$E$1:$AB$310,20,FALSE)</f>
        <v>0.768711085199</v>
      </c>
      <c r="AI103">
        <f>VLOOKUP($E103,ZonalStat!$E$1:$AB$310,21,FALSE)</f>
        <v>1.42779957937</v>
      </c>
      <c r="AJ103">
        <f>VLOOKUP($E103,ZonalStat!$E$1:$AB$310,22,FALSE)</f>
        <v>24.068482901199999</v>
      </c>
      <c r="AK103">
        <f>VLOOKUP($E103,ZonalStat!$E$1:$AB$310,23,FALSE)</f>
        <v>-37.575928258099999</v>
      </c>
      <c r="AL103">
        <f>VLOOKUP($E103,ZonalStat!$E$1:$AB$310,24,FALSE)</f>
        <v>1354.94402803</v>
      </c>
      <c r="AM103">
        <f>VLOOKUP($E103,Podes!$A$1:$AL$310,5,FALSE)</f>
        <v>1461</v>
      </c>
      <c r="AN103">
        <f>VLOOKUP($E103,Podes!$A$1:$AL$310,28,FALSE)</f>
        <v>1.2793345009999999</v>
      </c>
      <c r="AO103">
        <f>VLOOKUP($E103,Podes!$A$1:$AL$310,29,FALSE)</f>
        <v>1461</v>
      </c>
      <c r="AP103">
        <f>VLOOKUP($E103,Podes!$A$1:$AL$310,30,FALSE)</f>
        <v>0</v>
      </c>
      <c r="AQ103">
        <f>VLOOKUP($E103,Podes!$A$1:$AL$310,31,FALSE)</f>
        <v>0</v>
      </c>
      <c r="AR103">
        <f>VLOOKUP($E103,Podes!$A$1:$AL$310,32,FALSE)</f>
        <v>1461</v>
      </c>
      <c r="AS103">
        <f>VLOOKUP($E103,Podes!$A$1:$AL$310,33,FALSE)</f>
        <v>1461</v>
      </c>
      <c r="AT103">
        <f>VLOOKUP($E103,Podes!$A$1:$AL$310,34,FALSE)</f>
        <v>0</v>
      </c>
      <c r="AU103">
        <f>VLOOKUP($E103,Podes!$A$1:$AL$310,13,FALSE)</f>
        <v>0</v>
      </c>
      <c r="AV103">
        <f>VLOOKUP($E103,Podes!$A$1:$AL$310,14,FALSE)</f>
        <v>0</v>
      </c>
      <c r="AW103">
        <f>VLOOKUP($E103,Podes!$A$1:$AL$310,15,FALSE)</f>
        <v>0</v>
      </c>
      <c r="AX103">
        <f>VLOOKUP($E103,Podes!$A$1:$AL$310,16,FALSE)</f>
        <v>0</v>
      </c>
      <c r="AY103">
        <f>VLOOKUP($E103,Podes!$A$1:$AL$310,17,FALSE)</f>
        <v>0</v>
      </c>
      <c r="AZ103">
        <f>VLOOKUP($E103,Podes!$A$1:$AL$310,18,FALSE)</f>
        <v>0</v>
      </c>
      <c r="BA103">
        <f>VLOOKUP($E103,Podes!$A$1:$AL$310,19,FALSE)</f>
        <v>0</v>
      </c>
      <c r="BB103">
        <f>VLOOKUP($E103,Podes!$A$1:$AL$310,20,FALSE)</f>
        <v>0</v>
      </c>
      <c r="BC103">
        <f>VLOOKUP($E103,Podes!$A$1:$AL$310,21,FALSE)</f>
        <v>0</v>
      </c>
      <c r="BD103">
        <f>VLOOKUP($E103,Podes!$A$1:$AL$310,22,FALSE)</f>
        <v>0</v>
      </c>
      <c r="BE103">
        <f>VLOOKUP($E103,Podes!$A$1:$AL$310,23,FALSE)</f>
        <v>12</v>
      </c>
      <c r="BF103">
        <f>VLOOKUP($E103,Podes!$A$1:$AL$310,38,FALSE)</f>
        <v>200</v>
      </c>
      <c r="BG103">
        <f>VLOOKUP($E103,Podes!$A$1:$AL$310,35,FALSE)</f>
        <v>81.166666669999998</v>
      </c>
      <c r="BH103">
        <f>VLOOKUP($E103,Podes!$A$1:$AL$310,36,FALSE)</f>
        <v>0</v>
      </c>
      <c r="BI103">
        <f>VLOOKUP($E103,Podes!$A$1:$AL$310,26,FALSE)</f>
        <v>6</v>
      </c>
      <c r="BJ103">
        <f>VLOOKUP($E103,Podes!$A$1:$AL$310,37,FALSE)</f>
        <v>243.5</v>
      </c>
      <c r="BK103">
        <f>VLOOKUP(E103,'status kesejahteraan'!$D:$P,12,FALSE)</f>
        <v>3.614457831325301E-2</v>
      </c>
      <c r="BL103">
        <f>VLOOKUP(E103,'status kesejahteraan'!$D:$P,13,FALSE)</f>
        <v>3.3934004212497072E-2</v>
      </c>
      <c r="BM103">
        <f>VLOOKUP(D103,IDM_2021!$D$1:$F$297,2,FALSE)</f>
        <v>0.55859999999999999</v>
      </c>
      <c r="BN103">
        <f>VLOOKUP(E103,Irigasi!$O$2:$Q$311,3,FALSE)</f>
        <v>0</v>
      </c>
      <c r="BO103">
        <f>VLOOKUP($E103,ZonalStat!$E$1:$AC$310,25,FALSE)</f>
        <v>8526.40174854</v>
      </c>
      <c r="BP103" s="1">
        <f>VLOOKUP($E103,ZonalStat!$E$1:$AD$310,26,FALSE)</f>
        <v>3.1179810725600001</v>
      </c>
    </row>
    <row r="104" spans="1:68" x14ac:dyDescent="0.25">
      <c r="A104">
        <v>103</v>
      </c>
      <c r="B104" t="s">
        <v>337</v>
      </c>
      <c r="C104" t="s">
        <v>366</v>
      </c>
      <c r="D104" t="s">
        <v>105</v>
      </c>
      <c r="E104">
        <v>5305050</v>
      </c>
      <c r="F104">
        <f>VLOOKUP(E104,summary_LC!$AW$1:$AY$311,3,FALSE)</f>
        <v>14030</v>
      </c>
      <c r="G104">
        <f>VLOOKUP($E104,ZonalStat!$E$1:$AB$310,2,FALSE)</f>
        <v>7710.7423175100002</v>
      </c>
      <c r="H104">
        <f>VLOOKUP($E104,ZonalStat!$E$1:$AB$310,3,FALSE)</f>
        <v>1098.5324184799999</v>
      </c>
      <c r="I104">
        <f>VLOOKUP($E104,ZonalStat!$E$1:$AB$310,4,FALSE)</f>
        <v>85223.999933200001</v>
      </c>
      <c r="J104">
        <f>VLOOKUP($E104,ZonalStat!$E$1:$AB$310,5,FALSE)</f>
        <v>6207.3617759999997</v>
      </c>
      <c r="K104">
        <f>VLOOKUP($E104,ZonalStat!$E$1:$AB$310,6,FALSE)</f>
        <v>311.29115196800001</v>
      </c>
      <c r="L104">
        <f>VLOOKUP($E104,ZonalStat!$E$1:$AB$310,7,FALSE)</f>
        <v>4801.0979941699998</v>
      </c>
      <c r="M104">
        <f>VLOOKUP($E104,ZonalStat!$E$1:$AB$310,8,FALSE)</f>
        <v>7351.5825070600004</v>
      </c>
      <c r="N104">
        <f>VLOOKUP($E104,ZonalStat!$E$1:$AB$310,9,FALSE)</f>
        <v>6453.1242676100001</v>
      </c>
      <c r="O104">
        <f>VLOOKUP($E104,ZonalStat!$E$1:$AB$310,10,FALSE)</f>
        <v>204449.93223800001</v>
      </c>
      <c r="P104">
        <f>VLOOKUP($E104,ZonalStat!$E$1:$AB$310,11,FALSE)</f>
        <v>6113.8102385399998</v>
      </c>
      <c r="Q104">
        <f>VLOOKUP($E104,summary_LC!$Z$2:$AU$311,16,FALSE)</f>
        <v>33.732146169541828</v>
      </c>
      <c r="R104">
        <f>VLOOKUP($E104,summary_LC!$Z$2:$AU$311,17,FALSE)</f>
        <v>1.5674271934705992</v>
      </c>
      <c r="S104">
        <f>VLOOKUP($E104,summary_LC!$Z$2:$AU$311,15,FALSE)</f>
        <v>62.10350584307178</v>
      </c>
      <c r="T104">
        <f>VLOOKUP($E104,summary_LC!$Z$2:$AU$311,18,FALSE)</f>
        <v>14.626228900018551</v>
      </c>
      <c r="U104">
        <f>VLOOKUP($E104,summary_LC!$Z$2:$AU$311,19,FALSE)</f>
        <v>0.4451864218141347</v>
      </c>
      <c r="V104">
        <f>VLOOKUP($E104,summary_LC!$Z$2:$AU$311,22,FALSE)</f>
        <v>10.363506771204561</v>
      </c>
      <c r="W104">
        <f>VLOOKUP($E104,ZonalStat!$E$1:$AB$310,12,FALSE)</f>
        <v>220.599798421</v>
      </c>
      <c r="X104">
        <f>VLOOKUP($E104,summary_LC!$Z$2:$AU$311,4,FALSE)</f>
        <v>6044</v>
      </c>
      <c r="Y104">
        <f>VLOOKUP($E104,summary_LC!$Z$2:$AU$311,20,FALSE)</f>
        <v>33.732146169541828</v>
      </c>
      <c r="Z104">
        <f>VLOOKUP($E104,ZonalStat!$E$1:$AB$310,13,FALSE)</f>
        <v>1058.7469918300001</v>
      </c>
      <c r="AA104">
        <f>VLOOKUP($E104,ZonalStat!$E$1:$AB$310,14,FALSE)</f>
        <v>6.8921256048399999E-3</v>
      </c>
      <c r="AB104">
        <f>VLOOKUP($E104,ZonalStat!$E$1:$AB$310,15,FALSE)</f>
        <v>0.45545260156799999</v>
      </c>
      <c r="AC104">
        <f>VLOOKUP($E104,ZonalStat!$E$1:$AB$310,16,FALSE)</f>
        <v>0.85317690002000002</v>
      </c>
      <c r="AD104">
        <f>VLOOKUP($E104,Irigasi!$A$2:$C$311,3,FALSE)</f>
        <v>0</v>
      </c>
      <c r="AE104">
        <f>VLOOKUP($E104,ZonalStat!$E$1:$AB$310,17,FALSE)</f>
        <v>0.65760523292100004</v>
      </c>
      <c r="AF104">
        <f>VLOOKUP($E104,ZonalStat!$E$1:$AB$310,18,FALSE)</f>
        <v>-0.63542742878000003</v>
      </c>
      <c r="AG104">
        <f>VLOOKUP($E104,ZonalStat!$E$1:$AB$310,19,FALSE)</f>
        <v>0.13994651408299999</v>
      </c>
      <c r="AH104">
        <f>VLOOKUP($E104,ZonalStat!$E$1:$AB$310,20,FALSE)</f>
        <v>0.75323609199499997</v>
      </c>
      <c r="AI104">
        <f>VLOOKUP($E104,ZonalStat!$E$1:$AB$310,21,FALSE)</f>
        <v>1.43754371662</v>
      </c>
      <c r="AJ104">
        <f>VLOOKUP($E104,ZonalStat!$E$1:$AB$310,22,FALSE)</f>
        <v>24.197257365900001</v>
      </c>
      <c r="AK104">
        <f>VLOOKUP($E104,ZonalStat!$E$1:$AB$310,23,FALSE)</f>
        <v>-38.780946285900001</v>
      </c>
      <c r="AL104">
        <f>VLOOKUP($E104,ZonalStat!$E$1:$AB$310,24,FALSE)</f>
        <v>1397.4133295500001</v>
      </c>
      <c r="AM104">
        <f>VLOOKUP($E104,Podes!$A$1:$AL$310,5,FALSE)</f>
        <v>2278</v>
      </c>
      <c r="AN104">
        <f>VLOOKUP($E104,Podes!$A$1:$AL$310,28,FALSE)</f>
        <v>1.407911001</v>
      </c>
      <c r="AO104">
        <f>VLOOKUP($E104,Podes!$A$1:$AL$310,29,FALSE)</f>
        <v>2278</v>
      </c>
      <c r="AP104">
        <f>VLOOKUP($E104,Podes!$A$1:$AL$310,30,FALSE)</f>
        <v>0</v>
      </c>
      <c r="AQ104">
        <f>VLOOKUP($E104,Podes!$A$1:$AL$310,31,FALSE)</f>
        <v>0</v>
      </c>
      <c r="AR104">
        <f>VLOOKUP($E104,Podes!$A$1:$AL$310,32,FALSE)</f>
        <v>1139</v>
      </c>
      <c r="AS104">
        <f>VLOOKUP($E104,Podes!$A$1:$AL$310,33,FALSE)</f>
        <v>2278</v>
      </c>
      <c r="AT104">
        <f>VLOOKUP($E104,Podes!$A$1:$AL$310,34,FALSE)</f>
        <v>0</v>
      </c>
      <c r="AU104">
        <f>VLOOKUP($E104,Podes!$A$1:$AL$310,13,FALSE)</f>
        <v>0</v>
      </c>
      <c r="AV104">
        <f>VLOOKUP($E104,Podes!$A$1:$AL$310,14,FALSE)</f>
        <v>0</v>
      </c>
      <c r="AW104">
        <f>VLOOKUP($E104,Podes!$A$1:$AL$310,15,FALSE)</f>
        <v>0</v>
      </c>
      <c r="AX104">
        <f>VLOOKUP($E104,Podes!$A$1:$AL$310,16,FALSE)</f>
        <v>0</v>
      </c>
      <c r="AY104">
        <f>VLOOKUP($E104,Podes!$A$1:$AL$310,17,FALSE)</f>
        <v>0</v>
      </c>
      <c r="AZ104">
        <f>VLOOKUP($E104,Podes!$A$1:$AL$310,18,FALSE)</f>
        <v>0</v>
      </c>
      <c r="BA104">
        <f>VLOOKUP($E104,Podes!$A$1:$AL$310,19,FALSE)</f>
        <v>0</v>
      </c>
      <c r="BB104">
        <f>VLOOKUP($E104,Podes!$A$1:$AL$310,20,FALSE)</f>
        <v>0</v>
      </c>
      <c r="BC104">
        <f>VLOOKUP($E104,Podes!$A$1:$AL$310,21,FALSE)</f>
        <v>0</v>
      </c>
      <c r="BD104">
        <f>VLOOKUP($E104,Podes!$A$1:$AL$310,22,FALSE)</f>
        <v>0</v>
      </c>
      <c r="BE104">
        <f>VLOOKUP($E104,Podes!$A$1:$AL$310,23,FALSE)</f>
        <v>15</v>
      </c>
      <c r="BF104">
        <f>VLOOKUP($E104,Podes!$A$1:$AL$310,38,FALSE)</f>
        <v>187.5</v>
      </c>
      <c r="BG104">
        <f>VLOOKUP($E104,Podes!$A$1:$AL$310,35,FALSE)</f>
        <v>189.83333329999999</v>
      </c>
      <c r="BH104">
        <f>VLOOKUP($E104,Podes!$A$1:$AL$310,36,FALSE)</f>
        <v>0</v>
      </c>
      <c r="BI104">
        <f>VLOOKUP($E104,Podes!$A$1:$AL$310,26,FALSE)</f>
        <v>0</v>
      </c>
      <c r="BJ104">
        <f>VLOOKUP($E104,Podes!$A$1:$AL$310,37,FALSE)</f>
        <v>0</v>
      </c>
      <c r="BK104">
        <f>VLOOKUP(E104,'status kesejahteraan'!$D:$P,12,FALSE)</f>
        <v>2.4634334103156273E-2</v>
      </c>
      <c r="BL104">
        <f>VLOOKUP(E104,'status kesejahteraan'!$D:$P,13,FALSE)</f>
        <v>2.4310245031834845E-2</v>
      </c>
      <c r="BM104">
        <f>VLOOKUP(D104,IDM_2021!$D$1:$F$297,2,FALSE)</f>
        <v>0.57120000000000004</v>
      </c>
      <c r="BN104">
        <f>VLOOKUP(E104,Irigasi!$O$2:$Q$311,3,FALSE)</f>
        <v>0</v>
      </c>
      <c r="BO104">
        <f>VLOOKUP($E104,ZonalStat!$E$1:$AC$310,25,FALSE)</f>
        <v>5175.1035156500002</v>
      </c>
      <c r="BP104" s="1">
        <f>VLOOKUP($E104,ZonalStat!$E$1:$AD$310,26,FALSE)</f>
        <v>3.4583749109099999</v>
      </c>
    </row>
    <row r="105" spans="1:68" x14ac:dyDescent="0.25">
      <c r="A105">
        <v>104</v>
      </c>
      <c r="B105" t="s">
        <v>337</v>
      </c>
      <c r="C105" t="s">
        <v>366</v>
      </c>
      <c r="D105" t="s">
        <v>106</v>
      </c>
      <c r="E105">
        <v>5305051</v>
      </c>
      <c r="F105">
        <f>VLOOKUP(E105,summary_LC!$AW$1:$AY$311,3,FALSE)</f>
        <v>5938</v>
      </c>
      <c r="G105">
        <f>VLOOKUP($E105,ZonalStat!$E$1:$AB$310,2,FALSE)</f>
        <v>7250.1520147499996</v>
      </c>
      <c r="H105">
        <f>VLOOKUP($E105,ZonalStat!$E$1:$AB$310,3,FALSE)</f>
        <v>1191.2643333599999</v>
      </c>
      <c r="I105">
        <f>VLOOKUP($E105,ZonalStat!$E$1:$AB$310,4,FALSE)</f>
        <v>91609.978997800004</v>
      </c>
      <c r="J105">
        <f>VLOOKUP($E105,ZonalStat!$E$1:$AB$310,5,FALSE)</f>
        <v>11731.916356899999</v>
      </c>
      <c r="K105">
        <f>VLOOKUP($E105,ZonalStat!$E$1:$AB$310,6,FALSE)</f>
        <v>509.08254591899998</v>
      </c>
      <c r="L105">
        <f>VLOOKUP($E105,ZonalStat!$E$1:$AB$310,7,FALSE)</f>
        <v>5056.3541013900003</v>
      </c>
      <c r="M105">
        <f>VLOOKUP($E105,ZonalStat!$E$1:$AB$310,8,FALSE)</f>
        <v>13174.574796700001</v>
      </c>
      <c r="N105">
        <f>VLOOKUP($E105,ZonalStat!$E$1:$AB$310,9,FALSE)</f>
        <v>12284.355878300001</v>
      </c>
      <c r="O105">
        <f>VLOOKUP($E105,ZonalStat!$E$1:$AB$310,10,FALSE)</f>
        <v>209348.73654099999</v>
      </c>
      <c r="P105">
        <f>VLOOKUP($E105,ZonalStat!$E$1:$AB$310,11,FALSE)</f>
        <v>9706.9325616000006</v>
      </c>
      <c r="Q105">
        <f>VLOOKUP($E105,summary_LC!$Z$2:$AU$311,16,FALSE)</f>
        <v>24.642923390836579</v>
      </c>
      <c r="R105">
        <f>VLOOKUP($E105,summary_LC!$Z$2:$AU$311,17,FALSE)</f>
        <v>0</v>
      </c>
      <c r="S105">
        <f>VLOOKUP($E105,summary_LC!$Z$2:$AU$311,15,FALSE)</f>
        <v>25.904284919309962</v>
      </c>
      <c r="T105">
        <f>VLOOKUP($E105,summary_LC!$Z$2:$AU$311,18,FALSE)</f>
        <v>0.6121313299944352</v>
      </c>
      <c r="U105">
        <f>VLOOKUP($E105,summary_LC!$Z$2:$AU$311,19,FALSE)</f>
        <v>0</v>
      </c>
      <c r="V105">
        <f>VLOOKUP($E105,summary_LC!$Z$2:$AU$311,22,FALSE)</f>
        <v>1.7177500842034354</v>
      </c>
      <c r="W105">
        <f>VLOOKUP($E105,ZonalStat!$E$1:$AB$310,12,FALSE)</f>
        <v>678.446048013</v>
      </c>
      <c r="X105">
        <f>VLOOKUP($E105,summary_LC!$Z$2:$AU$311,4,FALSE)</f>
        <v>1132</v>
      </c>
      <c r="Y105">
        <f>VLOOKUP($E105,summary_LC!$Z$2:$AU$311,20,FALSE)</f>
        <v>24.642923390836579</v>
      </c>
      <c r="Z105">
        <f>VLOOKUP($E105,ZonalStat!$E$1:$AB$310,13,FALSE)</f>
        <v>378.31725281799999</v>
      </c>
      <c r="AA105">
        <f>VLOOKUP($E105,ZonalStat!$E$1:$AB$310,14,FALSE)</f>
        <v>9.0435426977099997E-2</v>
      </c>
      <c r="AB105">
        <f>VLOOKUP($E105,ZonalStat!$E$1:$AB$310,15,FALSE)</f>
        <v>0.24768440552400001</v>
      </c>
      <c r="AC105">
        <f>VLOOKUP($E105,ZonalStat!$E$1:$AB$310,16,FALSE)</f>
        <v>0.85997395289199996</v>
      </c>
      <c r="AD105">
        <f>VLOOKUP($E105,Irigasi!$A$2:$C$311,3,FALSE)</f>
        <v>0</v>
      </c>
      <c r="AE105">
        <f>VLOOKUP($E105,ZonalStat!$E$1:$AB$310,17,FALSE)</f>
        <v>0.66380877838399999</v>
      </c>
      <c r="AF105">
        <f>VLOOKUP($E105,ZonalStat!$E$1:$AB$310,18,FALSE)</f>
        <v>-0.63707986380100001</v>
      </c>
      <c r="AG105">
        <f>VLOOKUP($E105,ZonalStat!$E$1:$AB$310,19,FALSE)</f>
        <v>0.14041747094500001</v>
      </c>
      <c r="AH105">
        <f>VLOOKUP($E105,ZonalStat!$E$1:$AB$310,20,FALSE)</f>
        <v>0.73146741646799995</v>
      </c>
      <c r="AI105">
        <f>VLOOKUP($E105,ZonalStat!$E$1:$AB$310,21,FALSE)</f>
        <v>1.4517989580999999</v>
      </c>
      <c r="AJ105">
        <f>VLOOKUP($E105,ZonalStat!$E$1:$AB$310,22,FALSE)</f>
        <v>24.1411316423</v>
      </c>
      <c r="AK105">
        <f>VLOOKUP($E105,ZonalStat!$E$1:$AB$310,23,FALSE)</f>
        <v>-44.1486959486</v>
      </c>
      <c r="AL105">
        <f>VLOOKUP($E105,ZonalStat!$E$1:$AB$310,24,FALSE)</f>
        <v>1455.6989259100001</v>
      </c>
      <c r="AM105">
        <f>VLOOKUP($E105,Podes!$A$1:$AL$310,5,FALSE)</f>
        <v>1491</v>
      </c>
      <c r="AN105">
        <f>VLOOKUP($E105,Podes!$A$1:$AL$310,28,FALSE)</f>
        <v>1.090709583</v>
      </c>
      <c r="AO105">
        <f>VLOOKUP($E105,Podes!$A$1:$AL$310,29,FALSE)</f>
        <v>745.5</v>
      </c>
      <c r="AP105">
        <f>VLOOKUP($E105,Podes!$A$1:$AL$310,30,FALSE)</f>
        <v>0</v>
      </c>
      <c r="AQ105">
        <f>VLOOKUP($E105,Podes!$A$1:$AL$310,31,FALSE)</f>
        <v>0</v>
      </c>
      <c r="AR105">
        <f>VLOOKUP($E105,Podes!$A$1:$AL$310,32,FALSE)</f>
        <v>745.5</v>
      </c>
      <c r="AS105">
        <f>VLOOKUP($E105,Podes!$A$1:$AL$310,33,FALSE)</f>
        <v>1491</v>
      </c>
      <c r="AT105">
        <f>VLOOKUP($E105,Podes!$A$1:$AL$310,34,FALSE)</f>
        <v>0</v>
      </c>
      <c r="AU105">
        <f>VLOOKUP($E105,Podes!$A$1:$AL$310,13,FALSE)</f>
        <v>8</v>
      </c>
      <c r="AV105">
        <f>VLOOKUP($E105,Podes!$A$1:$AL$310,14,FALSE)</f>
        <v>0</v>
      </c>
      <c r="AW105">
        <f>VLOOKUP($E105,Podes!$A$1:$AL$310,15,FALSE)</f>
        <v>4</v>
      </c>
      <c r="AX105">
        <f>VLOOKUP($E105,Podes!$A$1:$AL$310,16,FALSE)</f>
        <v>2</v>
      </c>
      <c r="AY105">
        <f>VLOOKUP($E105,Podes!$A$1:$AL$310,17,FALSE)</f>
        <v>0</v>
      </c>
      <c r="AZ105">
        <f>VLOOKUP($E105,Podes!$A$1:$AL$310,18,FALSE)</f>
        <v>0</v>
      </c>
      <c r="BA105">
        <f>VLOOKUP($E105,Podes!$A$1:$AL$310,19,FALSE)</f>
        <v>0</v>
      </c>
      <c r="BB105">
        <f>VLOOKUP($E105,Podes!$A$1:$AL$310,20,FALSE)</f>
        <v>0</v>
      </c>
      <c r="BC105">
        <f>VLOOKUP($E105,Podes!$A$1:$AL$310,21,FALSE)</f>
        <v>0</v>
      </c>
      <c r="BD105">
        <f>VLOOKUP($E105,Podes!$A$1:$AL$310,22,FALSE)</f>
        <v>0</v>
      </c>
      <c r="BE105">
        <f>VLOOKUP($E105,Podes!$A$1:$AL$310,23,FALSE)</f>
        <v>8</v>
      </c>
      <c r="BF105">
        <f>VLOOKUP($E105,Podes!$A$1:$AL$310,38,FALSE)</f>
        <v>200</v>
      </c>
      <c r="BG105">
        <f>VLOOKUP($E105,Podes!$A$1:$AL$310,35,FALSE)</f>
        <v>124.25</v>
      </c>
      <c r="BH105">
        <f>VLOOKUP($E105,Podes!$A$1:$AL$310,36,FALSE)</f>
        <v>0</v>
      </c>
      <c r="BI105">
        <f>VLOOKUP($E105,Podes!$A$1:$AL$310,26,FALSE)</f>
        <v>7</v>
      </c>
      <c r="BJ105">
        <f>VLOOKUP($E105,Podes!$A$1:$AL$310,37,FALSE)</f>
        <v>213</v>
      </c>
      <c r="BK105">
        <f>VLOOKUP(E105,'status kesejahteraan'!$D:$P,12,FALSE)</f>
        <v>3.3076074972436607E-2</v>
      </c>
      <c r="BL105">
        <f>VLOOKUP(E105,'status kesejahteraan'!$D:$P,13,FALSE)</f>
        <v>3.8268156424581007E-2</v>
      </c>
      <c r="BM105">
        <f>VLOOKUP(D105,IDM_2021!$I$1:$J$39,2,FALSE)</f>
        <v>0.5585</v>
      </c>
      <c r="BN105">
        <f>VLOOKUP(E105,Irigasi!$O$2:$Q$311,3,FALSE)</f>
        <v>733</v>
      </c>
      <c r="BO105">
        <f>VLOOKUP($E105,ZonalStat!$E$1:$AC$310,25,FALSE)</f>
        <v>1014.32048895</v>
      </c>
      <c r="BP105" s="1">
        <f>VLOOKUP($E105,ZonalStat!$E$1:$AD$310,26,FALSE)</f>
        <v>3.8480970023599999</v>
      </c>
    </row>
    <row r="106" spans="1:68" x14ac:dyDescent="0.25">
      <c r="A106">
        <v>105</v>
      </c>
      <c r="B106" t="s">
        <v>337</v>
      </c>
      <c r="C106" t="s">
        <v>366</v>
      </c>
      <c r="D106" t="s">
        <v>107</v>
      </c>
      <c r="E106">
        <v>5305052</v>
      </c>
      <c r="F106">
        <f>VLOOKUP(E106,summary_LC!$AW$1:$AY$311,3,FALSE)</f>
        <v>14605</v>
      </c>
      <c r="G106">
        <f>VLOOKUP($E106,ZonalStat!$E$1:$AB$310,2,FALSE)</f>
        <v>12020.0550396</v>
      </c>
      <c r="H106">
        <f>VLOOKUP($E106,ZonalStat!$E$1:$AB$310,3,FALSE)</f>
        <v>1591.89889139</v>
      </c>
      <c r="I106">
        <f>VLOOKUP($E106,ZonalStat!$E$1:$AB$310,4,FALSE)</f>
        <v>88898.531242500001</v>
      </c>
      <c r="J106">
        <f>VLOOKUP($E106,ZonalStat!$E$1:$AB$310,5,FALSE)</f>
        <v>12371.4746844</v>
      </c>
      <c r="K106">
        <f>VLOOKUP($E106,ZonalStat!$E$1:$AB$310,6,FALSE)</f>
        <v>1532.9097505100001</v>
      </c>
      <c r="L106">
        <f>VLOOKUP($E106,ZonalStat!$E$1:$AB$310,7,FALSE)</f>
        <v>2073.56652485</v>
      </c>
      <c r="M106">
        <f>VLOOKUP($E106,ZonalStat!$E$1:$AB$310,8,FALSE)</f>
        <v>8216.3673020099995</v>
      </c>
      <c r="N106">
        <f>VLOOKUP($E106,ZonalStat!$E$1:$AB$310,9,FALSE)</f>
        <v>3104.3028080700001</v>
      </c>
      <c r="O106">
        <f>VLOOKUP($E106,ZonalStat!$E$1:$AB$310,10,FALSE)</f>
        <v>210242.88952299999</v>
      </c>
      <c r="P106">
        <f>VLOOKUP($E106,ZonalStat!$E$1:$AB$310,11,FALSE)</f>
        <v>2373.0394136499999</v>
      </c>
      <c r="Q106">
        <f>VLOOKUP($E106,summary_LC!$Z$2:$AU$311,16,FALSE)</f>
        <v>38.14691151919866</v>
      </c>
      <c r="R106">
        <f>VLOOKUP($E106,summary_LC!$Z$2:$AU$311,17,FALSE)</f>
        <v>0</v>
      </c>
      <c r="S106">
        <f>VLOOKUP($E106,summary_LC!$Z$2:$AU$311,15,FALSE)</f>
        <v>33.463179373029121</v>
      </c>
      <c r="T106">
        <f>VLOOKUP($E106,summary_LC!$Z$2:$AU$311,18,FALSE)</f>
        <v>16.14728250788351</v>
      </c>
      <c r="U106">
        <f>VLOOKUP($E106,summary_LC!$Z$2:$AU$311,19,FALSE)</f>
        <v>2.0218883324058616</v>
      </c>
      <c r="V106">
        <f>VLOOKUP($E106,summary_LC!$Z$2:$AU$311,22,FALSE)</f>
        <v>28.284833960972271</v>
      </c>
      <c r="W106">
        <f>VLOOKUP($E106,ZonalStat!$E$1:$AB$310,12,FALSE)</f>
        <v>621.17993876499997</v>
      </c>
      <c r="X106">
        <f>VLOOKUP($E106,summary_LC!$Z$2:$AU$311,4,FALSE)</f>
        <v>6480</v>
      </c>
      <c r="Y106">
        <f>VLOOKUP($E106,summary_LC!$Z$2:$AU$311,20,FALSE)</f>
        <v>38.14691151919866</v>
      </c>
      <c r="Z106">
        <f>VLOOKUP($E106,ZonalStat!$E$1:$AB$310,13,FALSE)</f>
        <v>810.163325891</v>
      </c>
      <c r="AA106">
        <f>VLOOKUP($E106,ZonalStat!$E$1:$AB$310,14,FALSE)</f>
        <v>0.113387404202</v>
      </c>
      <c r="AB106">
        <f>VLOOKUP($E106,ZonalStat!$E$1:$AB$310,15,FALSE)</f>
        <v>0.21942827798699999</v>
      </c>
      <c r="AC106">
        <f>VLOOKUP($E106,ZonalStat!$E$1:$AB$310,16,FALSE)</f>
        <v>0.88413832934500003</v>
      </c>
      <c r="AD106">
        <f>VLOOKUP($E106,Irigasi!$A$2:$C$311,3,FALSE)</f>
        <v>0</v>
      </c>
      <c r="AE106">
        <f>VLOOKUP($E106,ZonalStat!$E$1:$AB$310,17,FALSE)</f>
        <v>0.49124469088200001</v>
      </c>
      <c r="AF106">
        <f>VLOOKUP($E106,ZonalStat!$E$1:$AB$310,18,FALSE)</f>
        <v>-0.52208098118299995</v>
      </c>
      <c r="AG106">
        <f>VLOOKUP($E106,ZonalStat!$E$1:$AB$310,19,FALSE)</f>
        <v>2.54795816337E-2</v>
      </c>
      <c r="AH106">
        <f>VLOOKUP($E106,ZonalStat!$E$1:$AB$310,20,FALSE)</f>
        <v>0.80773646007900002</v>
      </c>
      <c r="AI106">
        <f>VLOOKUP($E106,ZonalStat!$E$1:$AB$310,21,FALSE)</f>
        <v>1.39565715679</v>
      </c>
      <c r="AJ106">
        <f>VLOOKUP($E106,ZonalStat!$E$1:$AB$310,22,FALSE)</f>
        <v>25.832842960200001</v>
      </c>
      <c r="AK106">
        <f>VLOOKUP($E106,ZonalStat!$E$1:$AB$310,23,FALSE)</f>
        <v>-24.414323289999999</v>
      </c>
      <c r="AL106">
        <f>VLOOKUP($E106,ZonalStat!$E$1:$AB$310,24,FALSE)</f>
        <v>1238.9811878200001</v>
      </c>
      <c r="AM106">
        <f>VLOOKUP($E106,Podes!$A$1:$AL$310,5,FALSE)</f>
        <v>1867</v>
      </c>
      <c r="AN106">
        <f>VLOOKUP($E106,Podes!$A$1:$AL$310,28,FALSE)</f>
        <v>1.9549738219999999</v>
      </c>
      <c r="AO106">
        <f>VLOOKUP($E106,Podes!$A$1:$AL$310,29,FALSE)</f>
        <v>1867</v>
      </c>
      <c r="AP106">
        <f>VLOOKUP($E106,Podes!$A$1:$AL$310,30,FALSE)</f>
        <v>0</v>
      </c>
      <c r="AQ106">
        <f>VLOOKUP($E106,Podes!$A$1:$AL$310,31,FALSE)</f>
        <v>0</v>
      </c>
      <c r="AR106">
        <f>VLOOKUP($E106,Podes!$A$1:$AL$310,32,FALSE)</f>
        <v>622.33333330000005</v>
      </c>
      <c r="AS106">
        <f>VLOOKUP($E106,Podes!$A$1:$AL$310,33,FALSE)</f>
        <v>933.5</v>
      </c>
      <c r="AT106">
        <f>VLOOKUP($E106,Podes!$A$1:$AL$310,34,FALSE)</f>
        <v>0</v>
      </c>
      <c r="AU106">
        <f>VLOOKUP($E106,Podes!$A$1:$AL$310,13,FALSE)</f>
        <v>0</v>
      </c>
      <c r="AV106">
        <f>VLOOKUP($E106,Podes!$A$1:$AL$310,14,FALSE)</f>
        <v>0</v>
      </c>
      <c r="AW106">
        <f>VLOOKUP($E106,Podes!$A$1:$AL$310,15,FALSE)</f>
        <v>0</v>
      </c>
      <c r="AX106">
        <f>VLOOKUP($E106,Podes!$A$1:$AL$310,16,FALSE)</f>
        <v>0</v>
      </c>
      <c r="AY106">
        <f>VLOOKUP($E106,Podes!$A$1:$AL$310,17,FALSE)</f>
        <v>0</v>
      </c>
      <c r="AZ106">
        <f>VLOOKUP($E106,Podes!$A$1:$AL$310,18,FALSE)</f>
        <v>0</v>
      </c>
      <c r="BA106">
        <f>VLOOKUP($E106,Podes!$A$1:$AL$310,19,FALSE)</f>
        <v>0</v>
      </c>
      <c r="BB106">
        <f>VLOOKUP($E106,Podes!$A$1:$AL$310,20,FALSE)</f>
        <v>0</v>
      </c>
      <c r="BC106">
        <f>VLOOKUP($E106,Podes!$A$1:$AL$310,21,FALSE)</f>
        <v>2</v>
      </c>
      <c r="BD106">
        <f>VLOOKUP($E106,Podes!$A$1:$AL$310,22,FALSE)</f>
        <v>0</v>
      </c>
      <c r="BE106">
        <f>VLOOKUP($E106,Podes!$A$1:$AL$310,23,FALSE)</f>
        <v>7</v>
      </c>
      <c r="BF106">
        <f>VLOOKUP($E106,Podes!$A$1:$AL$310,38,FALSE)</f>
        <v>100</v>
      </c>
      <c r="BG106">
        <f>VLOOKUP($E106,Podes!$A$1:$AL$310,35,FALSE)</f>
        <v>84.863636360000001</v>
      </c>
      <c r="BH106">
        <f>VLOOKUP($E106,Podes!$A$1:$AL$310,36,FALSE)</f>
        <v>933.5</v>
      </c>
      <c r="BI106">
        <f>VLOOKUP($E106,Podes!$A$1:$AL$310,26,FALSE)</f>
        <v>2</v>
      </c>
      <c r="BJ106">
        <f>VLOOKUP($E106,Podes!$A$1:$AL$310,37,FALSE)</f>
        <v>933.5</v>
      </c>
      <c r="BK106">
        <f>VLOOKUP(E106,'status kesejahteraan'!$D:$P,12,FALSE)</f>
        <v>2.3565573770491802E-2</v>
      </c>
      <c r="BL106">
        <f>VLOOKUP(E106,'status kesejahteraan'!$D:$P,13,FALSE)</f>
        <v>2.7051196065280572E-2</v>
      </c>
      <c r="BM106">
        <f>VLOOKUP(D106,IDM_2021!$D$1:$F$297,2,FALSE)</f>
        <v>0.5927</v>
      </c>
      <c r="BN106">
        <f>VLOOKUP(E106,Irigasi!$O$2:$Q$311,3,FALSE)</f>
        <v>718</v>
      </c>
      <c r="BO106">
        <f>VLOOKUP($E106,ZonalStat!$E$1:$AC$310,25,FALSE)</f>
        <v>4134.3422615199997</v>
      </c>
      <c r="BP106" s="1">
        <f>VLOOKUP($E106,ZonalStat!$E$1:$AD$310,26,FALSE)</f>
        <v>2.5230769230800001</v>
      </c>
    </row>
    <row r="107" spans="1:68" x14ac:dyDescent="0.25">
      <c r="A107">
        <v>106</v>
      </c>
      <c r="B107" t="s">
        <v>337</v>
      </c>
      <c r="C107" t="s">
        <v>366</v>
      </c>
      <c r="D107" t="s">
        <v>108</v>
      </c>
      <c r="E107">
        <v>5305060</v>
      </c>
      <c r="F107">
        <f>VLOOKUP(E107,summary_LC!$AW$1:$AY$311,3,FALSE)</f>
        <v>6448</v>
      </c>
      <c r="G107">
        <f>VLOOKUP($E107,ZonalStat!$E$1:$AB$310,2,FALSE)</f>
        <v>6489.1794995299997</v>
      </c>
      <c r="H107">
        <f>VLOOKUP($E107,ZonalStat!$E$1:$AB$310,3,FALSE)</f>
        <v>602.13784165799996</v>
      </c>
      <c r="I107">
        <f>VLOOKUP($E107,ZonalStat!$E$1:$AB$310,4,FALSE)</f>
        <v>99015.575339500007</v>
      </c>
      <c r="J107">
        <f>VLOOKUP($E107,ZonalStat!$E$1:$AB$310,5,FALSE)</f>
        <v>6358.3819085100004</v>
      </c>
      <c r="K107">
        <f>VLOOKUP($E107,ZonalStat!$E$1:$AB$310,6,FALSE)</f>
        <v>964.82415411800002</v>
      </c>
      <c r="L107">
        <f>VLOOKUP($E107,ZonalStat!$E$1:$AB$310,7,FALSE)</f>
        <v>1661.1609315000001</v>
      </c>
      <c r="M107">
        <f>VLOOKUP($E107,ZonalStat!$E$1:$AB$310,8,FALSE)</f>
        <v>18055.075773699999</v>
      </c>
      <c r="N107">
        <f>VLOOKUP($E107,ZonalStat!$E$1:$AB$310,9,FALSE)</f>
        <v>13263.308337799999</v>
      </c>
      <c r="O107">
        <f>VLOOKUP($E107,ZonalStat!$E$1:$AB$310,10,FALSE)</f>
        <v>217493.082528</v>
      </c>
      <c r="P107">
        <f>VLOOKUP($E107,ZonalStat!$E$1:$AB$310,11,FALSE)</f>
        <v>6807.5274747599997</v>
      </c>
      <c r="Q107">
        <f>VLOOKUP($E107,summary_LC!$Z$2:$AU$311,16,FALSE)</f>
        <v>37.655351511778889</v>
      </c>
      <c r="R107">
        <f>VLOOKUP($E107,summary_LC!$Z$2:$AU$311,17,FALSE)</f>
        <v>0</v>
      </c>
      <c r="S107">
        <f>VLOOKUP($E107,summary_LC!$Z$2:$AU$311,15,FALSE)</f>
        <v>17.056204785754034</v>
      </c>
      <c r="T107">
        <f>VLOOKUP($E107,summary_LC!$Z$2:$AU$311,18,FALSE)</f>
        <v>0.13912075681691707</v>
      </c>
      <c r="U107">
        <f>VLOOKUP($E107,summary_LC!$Z$2:$AU$311,19,FALSE)</f>
        <v>0</v>
      </c>
      <c r="V107">
        <f>VLOOKUP($E107,summary_LC!$Z$2:$AU$311,22,FALSE)</f>
        <v>0</v>
      </c>
      <c r="W107">
        <f>VLOOKUP($E107,ZonalStat!$E$1:$AB$310,12,FALSE)</f>
        <v>1010.0796438</v>
      </c>
      <c r="X107">
        <f>VLOOKUP($E107,summary_LC!$Z$2:$AU$311,4,FALSE)</f>
        <v>1258</v>
      </c>
      <c r="Y107">
        <f>VLOOKUP($E107,summary_LC!$Z$2:$AU$311,20,FALSE)</f>
        <v>37.655351511778889</v>
      </c>
      <c r="Z107">
        <f>VLOOKUP($E107,ZonalStat!$E$1:$AB$310,13,FALSE)</f>
        <v>401.60336544099999</v>
      </c>
      <c r="AA107">
        <f>VLOOKUP($E107,ZonalStat!$E$1:$AB$310,14,FALSE)</f>
        <v>0.16530191101899999</v>
      </c>
      <c r="AB107">
        <f>VLOOKUP($E107,ZonalStat!$E$1:$AB$310,15,FALSE)</f>
        <v>0.14120657568200001</v>
      </c>
      <c r="AC107">
        <f>VLOOKUP($E107,ZonalStat!$E$1:$AB$310,16,FALSE)</f>
        <v>0.86077764644200006</v>
      </c>
      <c r="AD107">
        <f>VLOOKUP($E107,Irigasi!$A$2:$C$311,3,FALSE)</f>
        <v>0</v>
      </c>
      <c r="AE107">
        <f>VLOOKUP($E107,ZonalStat!$E$1:$AB$310,17,FALSE)</f>
        <v>0.61389400208900002</v>
      </c>
      <c r="AF107">
        <f>VLOOKUP($E107,ZonalStat!$E$1:$AB$310,18,FALSE)</f>
        <v>-0.60370139546599999</v>
      </c>
      <c r="AG107">
        <f>VLOOKUP($E107,ZonalStat!$E$1:$AB$310,19,FALSE)</f>
        <v>9.6967417680900003E-2</v>
      </c>
      <c r="AH107">
        <f>VLOOKUP($E107,ZonalStat!$E$1:$AB$310,20,FALSE)</f>
        <v>0.74234201268199995</v>
      </c>
      <c r="AI107">
        <f>VLOOKUP($E107,ZonalStat!$E$1:$AB$310,21,FALSE)</f>
        <v>1.4437591346300001</v>
      </c>
      <c r="AJ107">
        <f>VLOOKUP($E107,ZonalStat!$E$1:$AB$310,22,FALSE)</f>
        <v>24.4522807267</v>
      </c>
      <c r="AK107">
        <f>VLOOKUP($E107,ZonalStat!$E$1:$AB$310,23,FALSE)</f>
        <v>-38.6630923174</v>
      </c>
      <c r="AL107">
        <f>VLOOKUP($E107,ZonalStat!$E$1:$AB$310,24,FALSE)</f>
        <v>1433.23991492</v>
      </c>
      <c r="AM107">
        <f>VLOOKUP($E107,Podes!$A$1:$AL$310,5,FALSE)</f>
        <v>2657</v>
      </c>
      <c r="AN107">
        <f>VLOOKUP($E107,Podes!$A$1:$AL$310,28,FALSE)</f>
        <v>1.2143510049999999</v>
      </c>
      <c r="AO107">
        <f>VLOOKUP($E107,Podes!$A$1:$AL$310,29,FALSE)</f>
        <v>2657</v>
      </c>
      <c r="AP107">
        <f>VLOOKUP($E107,Podes!$A$1:$AL$310,30,FALSE)</f>
        <v>0</v>
      </c>
      <c r="AQ107">
        <f>VLOOKUP($E107,Podes!$A$1:$AL$310,31,FALSE)</f>
        <v>0</v>
      </c>
      <c r="AR107">
        <f>VLOOKUP($E107,Podes!$A$1:$AL$310,32,FALSE)</f>
        <v>885.66666669999995</v>
      </c>
      <c r="AS107">
        <f>VLOOKUP($E107,Podes!$A$1:$AL$310,33,FALSE)</f>
        <v>1328.5</v>
      </c>
      <c r="AT107">
        <f>VLOOKUP($E107,Podes!$A$1:$AL$310,34,FALSE)</f>
        <v>0</v>
      </c>
      <c r="AU107">
        <f>VLOOKUP($E107,Podes!$A$1:$AL$310,13,FALSE)</f>
        <v>2</v>
      </c>
      <c r="AV107">
        <f>VLOOKUP($E107,Podes!$A$1:$AL$310,14,FALSE)</f>
        <v>0</v>
      </c>
      <c r="AW107">
        <f>VLOOKUP($E107,Podes!$A$1:$AL$310,15,FALSE)</f>
        <v>0</v>
      </c>
      <c r="AX107">
        <f>VLOOKUP($E107,Podes!$A$1:$AL$310,16,FALSE)</f>
        <v>0</v>
      </c>
      <c r="AY107">
        <f>VLOOKUP($E107,Podes!$A$1:$AL$310,17,FALSE)</f>
        <v>0</v>
      </c>
      <c r="AZ107">
        <f>VLOOKUP($E107,Podes!$A$1:$AL$310,18,FALSE)</f>
        <v>0</v>
      </c>
      <c r="BA107">
        <f>VLOOKUP($E107,Podes!$A$1:$AL$310,19,FALSE)</f>
        <v>0</v>
      </c>
      <c r="BB107">
        <f>VLOOKUP($E107,Podes!$A$1:$AL$310,20,FALSE)</f>
        <v>0</v>
      </c>
      <c r="BC107">
        <f>VLOOKUP($E107,Podes!$A$1:$AL$310,21,FALSE)</f>
        <v>1</v>
      </c>
      <c r="BD107">
        <f>VLOOKUP($E107,Podes!$A$1:$AL$310,22,FALSE)</f>
        <v>0</v>
      </c>
      <c r="BE107">
        <f>VLOOKUP($E107,Podes!$A$1:$AL$310,23,FALSE)</f>
        <v>20</v>
      </c>
      <c r="BF107">
        <f>VLOOKUP($E107,Podes!$A$1:$AL$310,38,FALSE)</f>
        <v>200</v>
      </c>
      <c r="BG107">
        <f>VLOOKUP($E107,Podes!$A$1:$AL$310,35,FALSE)</f>
        <v>147.61111109999999</v>
      </c>
      <c r="BH107">
        <f>VLOOKUP($E107,Podes!$A$1:$AL$310,36,FALSE)</f>
        <v>0</v>
      </c>
      <c r="BI107">
        <f>VLOOKUP($E107,Podes!$A$1:$AL$310,26,FALSE)</f>
        <v>11</v>
      </c>
      <c r="BJ107">
        <f>VLOOKUP($E107,Podes!$A$1:$AL$310,37,FALSE)</f>
        <v>241.54545450000001</v>
      </c>
      <c r="BK107">
        <f>VLOOKUP(E107,'status kesejahteraan'!$D:$P,12,FALSE)</f>
        <v>2.7149321266968326E-2</v>
      </c>
      <c r="BL107">
        <f>VLOOKUP(E107,'status kesejahteraan'!$D:$P,13,FALSE)</f>
        <v>2.8416779431664412E-2</v>
      </c>
      <c r="BM107">
        <f>VLOOKUP(D107,IDM_2021!$D$1:$F$297,2,FALSE)</f>
        <v>0.53949999999999998</v>
      </c>
      <c r="BN107">
        <f>VLOOKUP(E107,Irigasi!$O$2:$Q$311,3,FALSE)</f>
        <v>1535</v>
      </c>
      <c r="BO107">
        <f>VLOOKUP($E107,ZonalStat!$E$1:$AC$310,25,FALSE)</f>
        <v>1257.55953679</v>
      </c>
      <c r="BP107" s="1">
        <f>VLOOKUP($E107,ZonalStat!$E$1:$AD$310,26,FALSE)</f>
        <v>3.8000930521099998</v>
      </c>
    </row>
    <row r="108" spans="1:68" x14ac:dyDescent="0.25">
      <c r="A108">
        <v>107</v>
      </c>
      <c r="B108" t="s">
        <v>337</v>
      </c>
      <c r="C108" t="s">
        <v>366</v>
      </c>
      <c r="D108" t="s">
        <v>109</v>
      </c>
      <c r="E108">
        <v>5305061</v>
      </c>
      <c r="F108">
        <f>VLOOKUP(E108,summary_LC!$AW$1:$AY$311,3,FALSE)</f>
        <v>29191</v>
      </c>
      <c r="G108">
        <f>VLOOKUP($E108,ZonalStat!$E$1:$AB$310,2,FALSE)</f>
        <v>13747.2567003</v>
      </c>
      <c r="H108">
        <f>VLOOKUP($E108,ZonalStat!$E$1:$AB$310,3,FALSE)</f>
        <v>1681.72003408</v>
      </c>
      <c r="I108">
        <f>VLOOKUP($E108,ZonalStat!$E$1:$AB$310,4,FALSE)</f>
        <v>102584.159489</v>
      </c>
      <c r="J108">
        <f>VLOOKUP($E108,ZonalStat!$E$1:$AB$310,5,FALSE)</f>
        <v>7949.7529709800001</v>
      </c>
      <c r="K108">
        <f>VLOOKUP($E108,ZonalStat!$E$1:$AB$310,6,FALSE)</f>
        <v>572.27342665599997</v>
      </c>
      <c r="L108">
        <f>VLOOKUP($E108,ZonalStat!$E$1:$AB$310,7,FALSE)</f>
        <v>1337.0595013</v>
      </c>
      <c r="M108">
        <f>VLOOKUP($E108,ZonalStat!$E$1:$AB$310,8,FALSE)</f>
        <v>16432.606763</v>
      </c>
      <c r="N108">
        <f>VLOOKUP($E108,ZonalStat!$E$1:$AB$310,9,FALSE)</f>
        <v>5112.0152004499996</v>
      </c>
      <c r="O108">
        <f>VLOOKUP($E108,ZonalStat!$E$1:$AB$310,10,FALSE)</f>
        <v>223977.77697400001</v>
      </c>
      <c r="P108">
        <f>VLOOKUP($E108,ZonalStat!$E$1:$AB$310,11,FALSE)</f>
        <v>1854.58752426</v>
      </c>
      <c r="Q108">
        <f>VLOOKUP($E108,summary_LC!$Z$2:$AU$311,16,FALSE)</f>
        <v>60.127991096271558</v>
      </c>
      <c r="R108">
        <f>VLOOKUP($E108,summary_LC!$Z$2:$AU$311,17,FALSE)</f>
        <v>0</v>
      </c>
      <c r="S108">
        <f>VLOOKUP($E108,summary_LC!$Z$2:$AU$311,15,FALSE)</f>
        <v>127.03580040808755</v>
      </c>
      <c r="T108">
        <f>VLOOKUP($E108,summary_LC!$Z$2:$AU$311,18,FALSE)</f>
        <v>35.345946948618071</v>
      </c>
      <c r="U108">
        <f>VLOOKUP($E108,summary_LC!$Z$2:$AU$311,19,FALSE)</f>
        <v>3.1070302355778145</v>
      </c>
      <c r="V108">
        <f>VLOOKUP($E108,summary_LC!$Z$2:$AU$311,22,FALSE)</f>
        <v>10.016785995683602</v>
      </c>
      <c r="W108">
        <f>VLOOKUP($E108,ZonalStat!$E$1:$AB$310,12,FALSE)</f>
        <v>868.49487933700004</v>
      </c>
      <c r="X108">
        <f>VLOOKUP($E108,summary_LC!$Z$2:$AU$311,4,FALSE)</f>
        <v>3620</v>
      </c>
      <c r="Y108">
        <f>VLOOKUP($E108,summary_LC!$Z$2:$AU$311,20,FALSE)</f>
        <v>60.127991096271558</v>
      </c>
      <c r="Z108">
        <f>VLOOKUP($E108,ZonalStat!$E$1:$AB$310,13,FALSE)</f>
        <v>375.82791146199997</v>
      </c>
      <c r="AA108">
        <f>VLOOKUP($E108,ZonalStat!$E$1:$AB$310,14,FALSE)</f>
        <v>0.149921093984</v>
      </c>
      <c r="AB108">
        <f>VLOOKUP($E108,ZonalStat!$E$1:$AB$310,15,FALSE)</f>
        <v>0.22427289233</v>
      </c>
      <c r="AC108">
        <f>VLOOKUP($E108,ZonalStat!$E$1:$AB$310,16,FALSE)</f>
        <v>0.84781948305199994</v>
      </c>
      <c r="AD108">
        <f>VLOOKUP($E108,Irigasi!$A$2:$C$311,3,FALSE)</f>
        <v>0</v>
      </c>
      <c r="AE108">
        <f>VLOOKUP($E108,ZonalStat!$E$1:$AB$310,17,FALSE)</f>
        <v>0.53453578289199999</v>
      </c>
      <c r="AF108">
        <f>VLOOKUP($E108,ZonalStat!$E$1:$AB$310,18,FALSE)</f>
        <v>-0.55198238814300005</v>
      </c>
      <c r="AG108">
        <f>VLOOKUP($E108,ZonalStat!$E$1:$AB$310,19,FALSE)</f>
        <v>7.3402835294300001E-2</v>
      </c>
      <c r="AH108">
        <f>VLOOKUP($E108,ZonalStat!$E$1:$AB$310,20,FALSE)</f>
        <v>0.82600645587599997</v>
      </c>
      <c r="AI108">
        <f>VLOOKUP($E108,ZonalStat!$E$1:$AB$310,21,FALSE)</f>
        <v>1.41164455673</v>
      </c>
      <c r="AJ108">
        <f>VLOOKUP($E108,ZonalStat!$E$1:$AB$310,22,FALSE)</f>
        <v>26.1951627288</v>
      </c>
      <c r="AK108">
        <f>VLOOKUP($E108,ZonalStat!$E$1:$AB$310,23,FALSE)</f>
        <v>-20.6517856999</v>
      </c>
      <c r="AL108">
        <f>VLOOKUP($E108,ZonalStat!$E$1:$AB$310,24,FALSE)</f>
        <v>1218.1505625899999</v>
      </c>
      <c r="AM108">
        <f>VLOOKUP($E108,Podes!$A$1:$AL$310,5,FALSE)</f>
        <v>4132</v>
      </c>
      <c r="AN108">
        <f>VLOOKUP($E108,Podes!$A$1:$AL$310,28,FALSE)</f>
        <v>1.888482633</v>
      </c>
      <c r="AO108">
        <f>VLOOKUP($E108,Podes!$A$1:$AL$310,29,FALSE)</f>
        <v>1377.333333</v>
      </c>
      <c r="AP108">
        <f>VLOOKUP($E108,Podes!$A$1:$AL$310,30,FALSE)</f>
        <v>0</v>
      </c>
      <c r="AQ108">
        <f>VLOOKUP($E108,Podes!$A$1:$AL$310,31,FALSE)</f>
        <v>0</v>
      </c>
      <c r="AR108">
        <f>VLOOKUP($E108,Podes!$A$1:$AL$310,32,FALSE)</f>
        <v>1033</v>
      </c>
      <c r="AS108">
        <f>VLOOKUP($E108,Podes!$A$1:$AL$310,33,FALSE)</f>
        <v>1033</v>
      </c>
      <c r="AT108">
        <f>VLOOKUP($E108,Podes!$A$1:$AL$310,34,FALSE)</f>
        <v>0</v>
      </c>
      <c r="AU108">
        <f>VLOOKUP($E108,Podes!$A$1:$AL$310,13,FALSE)</f>
        <v>0</v>
      </c>
      <c r="AV108">
        <f>VLOOKUP($E108,Podes!$A$1:$AL$310,14,FALSE)</f>
        <v>0</v>
      </c>
      <c r="AW108">
        <f>VLOOKUP($E108,Podes!$A$1:$AL$310,15,FALSE)</f>
        <v>0</v>
      </c>
      <c r="AX108">
        <f>VLOOKUP($E108,Podes!$A$1:$AL$310,16,FALSE)</f>
        <v>0</v>
      </c>
      <c r="AY108">
        <f>VLOOKUP($E108,Podes!$A$1:$AL$310,17,FALSE)</f>
        <v>0</v>
      </c>
      <c r="AZ108">
        <f>VLOOKUP($E108,Podes!$A$1:$AL$310,18,FALSE)</f>
        <v>0</v>
      </c>
      <c r="BA108">
        <f>VLOOKUP($E108,Podes!$A$1:$AL$310,19,FALSE)</f>
        <v>0</v>
      </c>
      <c r="BB108">
        <f>VLOOKUP($E108,Podes!$A$1:$AL$310,20,FALSE)</f>
        <v>0</v>
      </c>
      <c r="BC108">
        <f>VLOOKUP($E108,Podes!$A$1:$AL$310,21,FALSE)</f>
        <v>0</v>
      </c>
      <c r="BD108">
        <f>VLOOKUP($E108,Podes!$A$1:$AL$310,22,FALSE)</f>
        <v>0</v>
      </c>
      <c r="BE108">
        <f>VLOOKUP($E108,Podes!$A$1:$AL$310,23,FALSE)</f>
        <v>18</v>
      </c>
      <c r="BF108">
        <f>VLOOKUP($E108,Podes!$A$1:$AL$310,38,FALSE)</f>
        <v>200</v>
      </c>
      <c r="BG108">
        <f>VLOOKUP($E108,Podes!$A$1:$AL$310,35,FALSE)</f>
        <v>114.7777778</v>
      </c>
      <c r="BH108">
        <f>VLOOKUP($E108,Podes!$A$1:$AL$310,36,FALSE)</f>
        <v>0</v>
      </c>
      <c r="BI108">
        <f>VLOOKUP($E108,Podes!$A$1:$AL$310,26,FALSE)</f>
        <v>0</v>
      </c>
      <c r="BJ108">
        <f>VLOOKUP($E108,Podes!$A$1:$AL$310,37,FALSE)</f>
        <v>0</v>
      </c>
      <c r="BK108">
        <f>VLOOKUP(E108,'status kesejahteraan'!$D:$P,12,FALSE)</f>
        <v>2.6781202627589692E-2</v>
      </c>
      <c r="BL108">
        <f>VLOOKUP(E108,'status kesejahteraan'!$D:$P,13,FALSE)</f>
        <v>2.5804361908874973E-2</v>
      </c>
      <c r="BM108">
        <f>VLOOKUP(D108,IDM_2021!$D$1:$F$297,2,FALSE)</f>
        <v>0.58960000000000001</v>
      </c>
      <c r="BN108">
        <f>VLOOKUP(E108,Irigasi!$O$2:$Q$311,3,FALSE)</f>
        <v>557</v>
      </c>
      <c r="BO108">
        <f>VLOOKUP($E108,ZonalStat!$E$1:$AC$310,25,FALSE)</f>
        <v>4768.4831482400004</v>
      </c>
      <c r="BP108" s="1">
        <f>VLOOKUP($E108,ZonalStat!$E$1:$AD$310,26,FALSE)</f>
        <v>1.95479373293</v>
      </c>
    </row>
    <row r="109" spans="1:68" x14ac:dyDescent="0.25">
      <c r="A109">
        <v>108</v>
      </c>
      <c r="B109" t="s">
        <v>337</v>
      </c>
      <c r="C109" t="s">
        <v>366</v>
      </c>
      <c r="D109" t="s">
        <v>110</v>
      </c>
      <c r="E109">
        <v>5305062</v>
      </c>
      <c r="F109">
        <f>VLOOKUP(E109,summary_LC!$AW$1:$AY$311,3,FALSE)</f>
        <v>11474</v>
      </c>
      <c r="G109">
        <f>VLOOKUP($E109,ZonalStat!$E$1:$AB$310,2,FALSE)</f>
        <v>7291.0459002899997</v>
      </c>
      <c r="H109">
        <f>VLOOKUP($E109,ZonalStat!$E$1:$AB$310,3,FALSE)</f>
        <v>1236.60866302</v>
      </c>
      <c r="I109">
        <f>VLOOKUP($E109,ZonalStat!$E$1:$AB$310,4,FALSE)</f>
        <v>100193.80257099999</v>
      </c>
      <c r="J109">
        <f>VLOOKUP($E109,ZonalStat!$E$1:$AB$310,5,FALSE)</f>
        <v>2262.6625378200001</v>
      </c>
      <c r="K109">
        <f>VLOOKUP($E109,ZonalStat!$E$1:$AB$310,6,FALSE)</f>
        <v>230.235218731</v>
      </c>
      <c r="L109">
        <f>VLOOKUP($E109,ZonalStat!$E$1:$AB$310,7,FALSE)</f>
        <v>3796.90818399</v>
      </c>
      <c r="M109">
        <f>VLOOKUP($E109,ZonalStat!$E$1:$AB$310,8,FALSE)</f>
        <v>16680.9110664</v>
      </c>
      <c r="N109">
        <f>VLOOKUP($E109,ZonalStat!$E$1:$AB$310,9,FALSE)</f>
        <v>12111.935014999999</v>
      </c>
      <c r="O109">
        <f>VLOOKUP($E109,ZonalStat!$E$1:$AB$310,10,FALSE)</f>
        <v>220132.56421000001</v>
      </c>
      <c r="P109">
        <f>VLOOKUP($E109,ZonalStat!$E$1:$AB$310,11,FALSE)</f>
        <v>3615.3498297599999</v>
      </c>
      <c r="Q109">
        <f>VLOOKUP($E109,summary_LC!$Z$2:$AU$311,16,FALSE)</f>
        <v>38.378779447226854</v>
      </c>
      <c r="R109">
        <f>VLOOKUP($E109,summary_LC!$Z$2:$AU$311,17,FALSE)</f>
        <v>1.8549434242255611E-2</v>
      </c>
      <c r="S109">
        <f>VLOOKUP($E109,summary_LC!$Z$2:$AU$311,15,FALSE)</f>
        <v>59.951771470970137</v>
      </c>
      <c r="T109">
        <f>VLOOKUP($E109,summary_LC!$Z$2:$AU$311,18,FALSE)</f>
        <v>3.8953811908736786</v>
      </c>
      <c r="U109">
        <f>VLOOKUP($E109,summary_LC!$Z$2:$AU$311,19,FALSE)</f>
        <v>0.14839547393804489</v>
      </c>
      <c r="V109">
        <f>VLOOKUP($E109,summary_LC!$Z$2:$AU$311,22,FALSE)</f>
        <v>2.8150601359595608</v>
      </c>
      <c r="W109">
        <f>VLOOKUP($E109,ZonalStat!$E$1:$AB$310,12,FALSE)</f>
        <v>323.11409798599999</v>
      </c>
      <c r="X109">
        <f>VLOOKUP($E109,summary_LC!$Z$2:$AU$311,4,FALSE)</f>
        <v>4957</v>
      </c>
      <c r="Y109">
        <f>VLOOKUP($E109,summary_LC!$Z$2:$AU$311,20,FALSE)</f>
        <v>38.378779447226854</v>
      </c>
      <c r="Z109">
        <f>VLOOKUP($E109,ZonalStat!$E$1:$AB$310,13,FALSE)</f>
        <v>1033.1377649200001</v>
      </c>
      <c r="AA109">
        <f>VLOOKUP($E109,ZonalStat!$E$1:$AB$310,14,FALSE)</f>
        <v>4.7992248038099998E-5</v>
      </c>
      <c r="AB109">
        <f>VLOOKUP($E109,ZonalStat!$E$1:$AB$310,15,FALSE)</f>
        <v>0.41082011504299998</v>
      </c>
      <c r="AC109">
        <f>VLOOKUP($E109,ZonalStat!$E$1:$AB$310,16,FALSE)</f>
        <v>0.85708514588399998</v>
      </c>
      <c r="AD109">
        <f>VLOOKUP($E109,Irigasi!$A$2:$C$311,3,FALSE)</f>
        <v>0</v>
      </c>
      <c r="AE109">
        <f>VLOOKUP($E109,ZonalStat!$E$1:$AB$310,17,FALSE)</f>
        <v>0.67995130501599998</v>
      </c>
      <c r="AF109">
        <f>VLOOKUP($E109,ZonalStat!$E$1:$AB$310,18,FALSE)</f>
        <v>-0.65148879122100001</v>
      </c>
      <c r="AG109">
        <f>VLOOKUP($E109,ZonalStat!$E$1:$AB$310,19,FALSE)</f>
        <v>0.16547649646400001</v>
      </c>
      <c r="AH109">
        <f>VLOOKUP($E109,ZonalStat!$E$1:$AB$310,20,FALSE)</f>
        <v>0.73980075741700002</v>
      </c>
      <c r="AI109">
        <f>VLOOKUP($E109,ZonalStat!$E$1:$AB$310,21,FALSE)</f>
        <v>1.42674866939</v>
      </c>
      <c r="AJ109">
        <f>VLOOKUP($E109,ZonalStat!$E$1:$AB$310,22,FALSE)</f>
        <v>24.025268259000001</v>
      </c>
      <c r="AK109">
        <f>VLOOKUP($E109,ZonalStat!$E$1:$AB$310,23,FALSE)</f>
        <v>-35.109240163099997</v>
      </c>
      <c r="AL109">
        <f>VLOOKUP($E109,ZonalStat!$E$1:$AB$310,24,FALSE)</f>
        <v>1428.0558072199999</v>
      </c>
      <c r="AM109">
        <f>VLOOKUP($E109,Podes!$A$1:$AL$310,5,FALSE)</f>
        <v>1018</v>
      </c>
      <c r="AN109">
        <f>VLOOKUP($E109,Podes!$A$1:$AL$310,28,FALSE)</f>
        <v>2.1939655170000001</v>
      </c>
      <c r="AO109">
        <f>VLOOKUP($E109,Podes!$A$1:$AL$310,29,FALSE)</f>
        <v>0</v>
      </c>
      <c r="AP109">
        <f>VLOOKUP($E109,Podes!$A$1:$AL$310,30,FALSE)</f>
        <v>0</v>
      </c>
      <c r="AQ109">
        <f>VLOOKUP($E109,Podes!$A$1:$AL$310,31,FALSE)</f>
        <v>0</v>
      </c>
      <c r="AR109">
        <f>VLOOKUP($E109,Podes!$A$1:$AL$310,32,FALSE)</f>
        <v>509</v>
      </c>
      <c r="AS109">
        <f>VLOOKUP($E109,Podes!$A$1:$AL$310,33,FALSE)</f>
        <v>0</v>
      </c>
      <c r="AT109">
        <f>VLOOKUP($E109,Podes!$A$1:$AL$310,34,FALSE)</f>
        <v>0</v>
      </c>
      <c r="AU109">
        <f>VLOOKUP($E109,Podes!$A$1:$AL$310,13,FALSE)</f>
        <v>0</v>
      </c>
      <c r="AV109">
        <f>VLOOKUP($E109,Podes!$A$1:$AL$310,14,FALSE)</f>
        <v>0</v>
      </c>
      <c r="AW109">
        <f>VLOOKUP($E109,Podes!$A$1:$AL$310,15,FALSE)</f>
        <v>0</v>
      </c>
      <c r="AX109">
        <f>VLOOKUP($E109,Podes!$A$1:$AL$310,16,FALSE)</f>
        <v>0</v>
      </c>
      <c r="AY109">
        <f>VLOOKUP($E109,Podes!$A$1:$AL$310,17,FALSE)</f>
        <v>0</v>
      </c>
      <c r="AZ109">
        <f>VLOOKUP($E109,Podes!$A$1:$AL$310,18,FALSE)</f>
        <v>0</v>
      </c>
      <c r="BA109">
        <f>VLOOKUP($E109,Podes!$A$1:$AL$310,19,FALSE)</f>
        <v>0</v>
      </c>
      <c r="BB109">
        <f>VLOOKUP($E109,Podes!$A$1:$AL$310,20,FALSE)</f>
        <v>0</v>
      </c>
      <c r="BC109">
        <f>VLOOKUP($E109,Podes!$A$1:$AL$310,21,FALSE)</f>
        <v>0</v>
      </c>
      <c r="BD109">
        <f>VLOOKUP($E109,Podes!$A$1:$AL$310,22,FALSE)</f>
        <v>0</v>
      </c>
      <c r="BE109">
        <f>VLOOKUP($E109,Podes!$A$1:$AL$310,23,FALSE)</f>
        <v>10</v>
      </c>
      <c r="BF109">
        <f>VLOOKUP($E109,Podes!$A$1:$AL$310,38,FALSE)</f>
        <v>200</v>
      </c>
      <c r="BG109">
        <f>VLOOKUP($E109,Podes!$A$1:$AL$310,35,FALSE)</f>
        <v>113.1111111</v>
      </c>
      <c r="BH109">
        <f>VLOOKUP($E109,Podes!$A$1:$AL$310,36,FALSE)</f>
        <v>0</v>
      </c>
      <c r="BI109">
        <f>VLOOKUP($E109,Podes!$A$1:$AL$310,26,FALSE)</f>
        <v>3</v>
      </c>
      <c r="BJ109">
        <f>VLOOKUP($E109,Podes!$A$1:$AL$310,37,FALSE)</f>
        <v>339.33333329999999</v>
      </c>
      <c r="BK109">
        <f>VLOOKUP(E109,'status kesejahteraan'!$D:$P,12,FALSE)</f>
        <v>2.3291925465838508E-2</v>
      </c>
      <c r="BL109">
        <f>VLOOKUP(E109,'status kesejahteraan'!$D:$P,13,FALSE)</f>
        <v>2.6158940397350994E-2</v>
      </c>
      <c r="BM109">
        <f>VLOOKUP(D109,IDM_2021!$D$1:$F$297,2,FALSE)</f>
        <v>0.52170000000000005</v>
      </c>
      <c r="BN109">
        <f>VLOOKUP(E109,Irigasi!$O$2:$Q$311,3,FALSE)</f>
        <v>0</v>
      </c>
      <c r="BO109">
        <f>VLOOKUP($E109,ZonalStat!$E$1:$AC$310,25,FALSE)</f>
        <v>6491.3190085699998</v>
      </c>
      <c r="BP109" s="1">
        <f>VLOOKUP($E109,ZonalStat!$E$1:$AD$310,26,FALSE)</f>
        <v>3.7904828307499998</v>
      </c>
    </row>
    <row r="110" spans="1:68" x14ac:dyDescent="0.25">
      <c r="A110">
        <v>109</v>
      </c>
      <c r="B110" t="s">
        <v>337</v>
      </c>
      <c r="C110" t="s">
        <v>367</v>
      </c>
      <c r="D110" t="s">
        <v>111</v>
      </c>
      <c r="E110">
        <v>5306032</v>
      </c>
      <c r="F110">
        <f>VLOOKUP(E110,summary_LC!$AW$1:$AY$311,3,FALSE)</f>
        <v>13159</v>
      </c>
      <c r="G110">
        <f>VLOOKUP($E110,ZonalStat!$E$1:$AB$310,2,FALSE)</f>
        <v>11744.275104099999</v>
      </c>
      <c r="H110">
        <f>VLOOKUP($E110,ZonalStat!$E$1:$AB$310,3,FALSE)</f>
        <v>638.02864553500001</v>
      </c>
      <c r="I110">
        <f>VLOOKUP($E110,ZonalStat!$E$1:$AB$310,4,FALSE)</f>
        <v>105637.959001</v>
      </c>
      <c r="J110">
        <f>VLOOKUP($E110,ZonalStat!$E$1:$AB$310,5,FALSE)</f>
        <v>13605.366487400001</v>
      </c>
      <c r="K110">
        <f>VLOOKUP($E110,ZonalStat!$E$1:$AB$310,6,FALSE)</f>
        <v>981.69344920799995</v>
      </c>
      <c r="L110">
        <f>VLOOKUP($E110,ZonalStat!$E$1:$AB$310,7,FALSE)</f>
        <v>1560.9714557499999</v>
      </c>
      <c r="M110">
        <f>VLOOKUP($E110,ZonalStat!$E$1:$AB$310,8,FALSE)</f>
        <v>15945.709817299999</v>
      </c>
      <c r="N110">
        <f>VLOOKUP($E110,ZonalStat!$E$1:$AB$310,9,FALSE)</f>
        <v>12856.4390718</v>
      </c>
      <c r="O110">
        <f>VLOOKUP($E110,ZonalStat!$E$1:$AB$310,10,FALSE)</f>
        <v>221912.192687</v>
      </c>
      <c r="P110">
        <f>VLOOKUP($E110,ZonalStat!$E$1:$AB$310,11,FALSE)</f>
        <v>2302.9439845699999</v>
      </c>
      <c r="Q110">
        <f>VLOOKUP($E110,summary_LC!$Z$2:$AU$311,16,FALSE)</f>
        <v>33.045817102578376</v>
      </c>
      <c r="R110">
        <f>VLOOKUP($E110,summary_LC!$Z$2:$AU$311,17,FALSE)</f>
        <v>0</v>
      </c>
      <c r="S110">
        <f>VLOOKUP($E110,summary_LC!$Z$2:$AU$311,15,FALSE)</f>
        <v>43.285104804303472</v>
      </c>
      <c r="T110">
        <f>VLOOKUP($E110,summary_LC!$Z$2:$AU$311,18,FALSE)</f>
        <v>16.379150435911704</v>
      </c>
      <c r="U110">
        <f>VLOOKUP($E110,summary_LC!$Z$2:$AU$311,19,FALSE)</f>
        <v>0.4451864218141347</v>
      </c>
      <c r="V110">
        <f>VLOOKUP($E110,summary_LC!$Z$2:$AU$311,22,FALSE)</f>
        <v>17.904096055931301</v>
      </c>
      <c r="W110">
        <f>VLOOKUP($E110,ZonalStat!$E$1:$AB$310,12,FALSE)</f>
        <v>1795.4771715300001</v>
      </c>
      <c r="X110">
        <f>VLOOKUP($E110,summary_LC!$Z$2:$AU$311,4,FALSE)</f>
        <v>1041</v>
      </c>
      <c r="Y110">
        <f>VLOOKUP($E110,summary_LC!$Z$2:$AU$311,20,FALSE)</f>
        <v>33.045817102578376</v>
      </c>
      <c r="Z110">
        <f>VLOOKUP($E110,ZonalStat!$E$1:$AB$310,13,FALSE)</f>
        <v>880.75288687299997</v>
      </c>
      <c r="AA110">
        <f>VLOOKUP($E110,ZonalStat!$E$1:$AB$310,14,FALSE)</f>
        <v>7.4430184765000004E-2</v>
      </c>
      <c r="AB110">
        <f>VLOOKUP($E110,ZonalStat!$E$1:$AB$310,15,FALSE)</f>
        <v>0.26485675203300002</v>
      </c>
      <c r="AC110">
        <f>VLOOKUP($E110,ZonalStat!$E$1:$AB$310,16,FALSE)</f>
        <v>0.83375294682400003</v>
      </c>
      <c r="AD110">
        <f>VLOOKUP($E110,Irigasi!$A$2:$C$311,3,FALSE)</f>
        <v>0</v>
      </c>
      <c r="AE110">
        <f>VLOOKUP($E110,ZonalStat!$E$1:$AB$310,17,FALSE)</f>
        <v>0.64540968384700004</v>
      </c>
      <c r="AF110">
        <f>VLOOKUP($E110,ZonalStat!$E$1:$AB$310,18,FALSE)</f>
        <v>-0.62394826098900003</v>
      </c>
      <c r="AG110">
        <f>VLOOKUP($E110,ZonalStat!$E$1:$AB$310,19,FALSE)</f>
        <v>0.14656356013800001</v>
      </c>
      <c r="AH110">
        <f>VLOOKUP($E110,ZonalStat!$E$1:$AB$310,20,FALSE)</f>
        <v>0.70829613412199999</v>
      </c>
      <c r="AI110">
        <f>VLOOKUP($E110,ZonalStat!$E$1:$AB$310,21,FALSE)</f>
        <v>1.4463193559900001</v>
      </c>
      <c r="AJ110">
        <f>VLOOKUP($E110,ZonalStat!$E$1:$AB$310,22,FALSE)</f>
        <v>24.3758330442</v>
      </c>
      <c r="AK110">
        <f>VLOOKUP($E110,ZonalStat!$E$1:$AB$310,23,FALSE)</f>
        <v>-45.915341079599997</v>
      </c>
      <c r="AL110">
        <f>VLOOKUP($E110,ZonalStat!$E$1:$AB$310,24,FALSE)</f>
        <v>1519.54722163</v>
      </c>
      <c r="AM110">
        <f>VLOOKUP($E110,Podes!$A$1:$AL$310,5,FALSE)</f>
        <v>4205</v>
      </c>
      <c r="AN110">
        <f>VLOOKUP($E110,Podes!$A$1:$AL$310,28,FALSE)</f>
        <v>1.626692456</v>
      </c>
      <c r="AO110">
        <f>VLOOKUP($E110,Podes!$A$1:$AL$310,29,FALSE)</f>
        <v>2102.5</v>
      </c>
      <c r="AP110">
        <f>VLOOKUP($E110,Podes!$A$1:$AL$310,30,FALSE)</f>
        <v>0</v>
      </c>
      <c r="AQ110">
        <f>VLOOKUP($E110,Podes!$A$1:$AL$310,31,FALSE)</f>
        <v>0</v>
      </c>
      <c r="AR110">
        <f>VLOOKUP($E110,Podes!$A$1:$AL$310,32,FALSE)</f>
        <v>1051.25</v>
      </c>
      <c r="AS110">
        <f>VLOOKUP($E110,Podes!$A$1:$AL$310,33,FALSE)</f>
        <v>2102.5</v>
      </c>
      <c r="AT110">
        <f>VLOOKUP($E110,Podes!$A$1:$AL$310,34,FALSE)</f>
        <v>0</v>
      </c>
      <c r="AU110">
        <f>VLOOKUP($E110,Podes!$A$1:$AL$310,13,FALSE)</f>
        <v>0</v>
      </c>
      <c r="AV110">
        <f>VLOOKUP($E110,Podes!$A$1:$AL$310,14,FALSE)</f>
        <v>0</v>
      </c>
      <c r="AW110">
        <f>VLOOKUP($E110,Podes!$A$1:$AL$310,15,FALSE)</f>
        <v>8</v>
      </c>
      <c r="AX110">
        <f>VLOOKUP($E110,Podes!$A$1:$AL$310,16,FALSE)</f>
        <v>0</v>
      </c>
      <c r="AY110">
        <f>VLOOKUP($E110,Podes!$A$1:$AL$310,17,FALSE)</f>
        <v>0</v>
      </c>
      <c r="AZ110">
        <f>VLOOKUP($E110,Podes!$A$1:$AL$310,18,FALSE)</f>
        <v>0</v>
      </c>
      <c r="BA110">
        <f>VLOOKUP($E110,Podes!$A$1:$AL$310,19,FALSE)</f>
        <v>0</v>
      </c>
      <c r="BB110">
        <f>VLOOKUP($E110,Podes!$A$1:$AL$310,20,FALSE)</f>
        <v>0</v>
      </c>
      <c r="BC110">
        <f>VLOOKUP($E110,Podes!$A$1:$AL$310,21,FALSE)</f>
        <v>0</v>
      </c>
      <c r="BD110">
        <f>VLOOKUP($E110,Podes!$A$1:$AL$310,22,FALSE)</f>
        <v>0</v>
      </c>
      <c r="BE110">
        <f>VLOOKUP($E110,Podes!$A$1:$AL$310,23,FALSE)</f>
        <v>18</v>
      </c>
      <c r="BF110">
        <f>VLOOKUP($E110,Podes!$A$1:$AL$310,38,FALSE)</f>
        <v>200</v>
      </c>
      <c r="BG110">
        <f>VLOOKUP($E110,Podes!$A$1:$AL$310,35,FALSE)</f>
        <v>110.6578947</v>
      </c>
      <c r="BH110">
        <f>VLOOKUP($E110,Podes!$A$1:$AL$310,36,FALSE)</f>
        <v>4205</v>
      </c>
      <c r="BI110">
        <f>VLOOKUP($E110,Podes!$A$1:$AL$310,26,FALSE)</f>
        <v>6</v>
      </c>
      <c r="BJ110">
        <f>VLOOKUP($E110,Podes!$A$1:$AL$310,37,FALSE)</f>
        <v>700.83333330000005</v>
      </c>
      <c r="BK110">
        <f>VLOOKUP(E110,'status kesejahteraan'!$D:$P,12,FALSE)</f>
        <v>6.9644208932626794E-2</v>
      </c>
      <c r="BL110">
        <f>VLOOKUP(E110,'status kesejahteraan'!$D:$P,13,FALSE)</f>
        <v>5.335582386363636E-2</v>
      </c>
      <c r="BM110">
        <f>VLOOKUP(D110,IDM_2021!$I$1:$J$39,2,FALSE)</f>
        <v>0.59760000000000002</v>
      </c>
      <c r="BN110">
        <f>VLOOKUP(E110,Irigasi!$O$2:$Q$311,3,FALSE)</f>
        <v>639</v>
      </c>
      <c r="BO110">
        <f>VLOOKUP($E110,ZonalStat!$E$1:$AC$310,25,FALSE)</f>
        <v>5595.2852619300002</v>
      </c>
      <c r="BP110" s="1">
        <f>VLOOKUP($E110,ZonalStat!$E$1:$AD$310,26,FALSE)</f>
        <v>3.8151075309700002</v>
      </c>
    </row>
    <row r="111" spans="1:68" x14ac:dyDescent="0.25">
      <c r="A111">
        <v>110</v>
      </c>
      <c r="B111" t="s">
        <v>337</v>
      </c>
      <c r="C111" t="s">
        <v>367</v>
      </c>
      <c r="D111" t="s">
        <v>112</v>
      </c>
      <c r="E111">
        <v>5306050</v>
      </c>
      <c r="F111">
        <f>VLOOKUP(E111,summary_LC!$AW$1:$AY$311,3,FALSE)</f>
        <v>23694</v>
      </c>
      <c r="G111">
        <f>VLOOKUP($E111,ZonalStat!$E$1:$AB$310,2,FALSE)</f>
        <v>7193.18006702</v>
      </c>
      <c r="H111">
        <f>VLOOKUP($E111,ZonalStat!$E$1:$AB$310,3,FALSE)</f>
        <v>952.80576534900001</v>
      </c>
      <c r="I111">
        <f>VLOOKUP($E111,ZonalStat!$E$1:$AB$310,4,FALSE)</f>
        <v>111184.495264</v>
      </c>
      <c r="J111">
        <f>VLOOKUP($E111,ZonalStat!$E$1:$AB$310,5,FALSE)</f>
        <v>6046.2961886000003</v>
      </c>
      <c r="K111">
        <f>VLOOKUP($E111,ZonalStat!$E$1:$AB$310,6,FALSE)</f>
        <v>1064.7849652499999</v>
      </c>
      <c r="L111">
        <f>VLOOKUP($E111,ZonalStat!$E$1:$AB$310,7,FALSE)</f>
        <v>2678.6176728400001</v>
      </c>
      <c r="M111">
        <f>VLOOKUP($E111,ZonalStat!$E$1:$AB$310,8,FALSE)</f>
        <v>9510.1334690900003</v>
      </c>
      <c r="N111">
        <f>VLOOKUP($E111,ZonalStat!$E$1:$AB$310,9,FALSE)</f>
        <v>6316.0259672700004</v>
      </c>
      <c r="O111">
        <f>VLOOKUP($E111,ZonalStat!$E$1:$AB$310,10,FALSE)</f>
        <v>230280.212845</v>
      </c>
      <c r="P111">
        <f>VLOOKUP($E111,ZonalStat!$E$1:$AB$310,11,FALSE)</f>
        <v>2294.22029303</v>
      </c>
      <c r="Q111">
        <f>VLOOKUP($E111,summary_LC!$Z$2:$AU$311,16,FALSE)</f>
        <v>73.734001112966055</v>
      </c>
      <c r="R111">
        <f>VLOOKUP($E111,summary_LC!$Z$2:$AU$311,17,FALSE)</f>
        <v>2.9864589130031534</v>
      </c>
      <c r="S111">
        <f>VLOOKUP($E111,summary_LC!$Z$2:$AU$311,15,FALSE)</f>
        <v>55.629753292524576</v>
      </c>
      <c r="T111">
        <f>VLOOKUP($E111,summary_LC!$Z$2:$AU$311,18,FALSE)</f>
        <v>69.671675013912065</v>
      </c>
      <c r="U111">
        <f>VLOOKUP($E111,summary_LC!$Z$2:$AU$311,19,FALSE)</f>
        <v>1.7436468187720273</v>
      </c>
      <c r="V111">
        <f>VLOOKUP($E111,summary_LC!$Z$2:$AU$311,22,FALSE)</f>
        <v>3.1695787963197435</v>
      </c>
      <c r="W111">
        <f>VLOOKUP($E111,ZonalStat!$E$1:$AB$310,12,FALSE)</f>
        <v>3540.0010390000002</v>
      </c>
      <c r="X111">
        <f>VLOOKUP($E111,summary_LC!$Z$2:$AU$311,4,FALSE)</f>
        <v>123</v>
      </c>
      <c r="Y111">
        <f>VLOOKUP($E111,summary_LC!$Z$2:$AU$311,20,FALSE)</f>
        <v>73.734001112966055</v>
      </c>
      <c r="Z111">
        <f>VLOOKUP($E111,ZonalStat!$E$1:$AB$310,13,FALSE)</f>
        <v>1117.8272204299999</v>
      </c>
      <c r="AA111">
        <f>VLOOKUP($E111,ZonalStat!$E$1:$AB$310,14,FALSE)</f>
        <v>4.63436744426E-2</v>
      </c>
      <c r="AB111">
        <f>VLOOKUP($E111,ZonalStat!$E$1:$AB$310,15,FALSE)</f>
        <v>0.194922765257</v>
      </c>
      <c r="AC111">
        <f>VLOOKUP($E111,ZonalStat!$E$1:$AB$310,16,FALSE)</f>
        <v>0.83950925194600001</v>
      </c>
      <c r="AD111">
        <f>VLOOKUP($E111,Irigasi!$A$2:$C$311,3,FALSE)</f>
        <v>0</v>
      </c>
      <c r="AE111">
        <f>VLOOKUP($E111,ZonalStat!$E$1:$AB$310,17,FALSE)</f>
        <v>0.59264013267899995</v>
      </c>
      <c r="AF111">
        <f>VLOOKUP($E111,ZonalStat!$E$1:$AB$310,18,FALSE)</f>
        <v>-0.59945286440699996</v>
      </c>
      <c r="AG111">
        <f>VLOOKUP($E111,ZonalStat!$E$1:$AB$310,19,FALSE)</f>
        <v>8.5235701402100003E-2</v>
      </c>
      <c r="AH111">
        <f>VLOOKUP($E111,ZonalStat!$E$1:$AB$310,20,FALSE)</f>
        <v>0.72288903312300001</v>
      </c>
      <c r="AI111">
        <f>VLOOKUP($E111,ZonalStat!$E$1:$AB$310,21,FALSE)</f>
        <v>1.42414879471</v>
      </c>
      <c r="AJ111">
        <f>VLOOKUP($E111,ZonalStat!$E$1:$AB$310,22,FALSE)</f>
        <v>24.326471108700002</v>
      </c>
      <c r="AK111">
        <f>VLOOKUP($E111,ZonalStat!$E$1:$AB$310,23,FALSE)</f>
        <v>-36.258089293700003</v>
      </c>
      <c r="AL111">
        <f>VLOOKUP($E111,ZonalStat!$E$1:$AB$310,24,FALSE)</f>
        <v>1477.8380487100001</v>
      </c>
      <c r="AM111">
        <f>VLOOKUP($E111,Podes!$A$1:$AL$310,5,FALSE)</f>
        <v>5505</v>
      </c>
      <c r="AN111">
        <f>VLOOKUP($E111,Podes!$A$1:$AL$310,28,FALSE)</f>
        <v>1.294989414</v>
      </c>
      <c r="AO111">
        <f>VLOOKUP($E111,Podes!$A$1:$AL$310,29,FALSE)</f>
        <v>786.42857140000001</v>
      </c>
      <c r="AP111">
        <f>VLOOKUP($E111,Podes!$A$1:$AL$310,30,FALSE)</f>
        <v>5505</v>
      </c>
      <c r="AQ111">
        <f>VLOOKUP($E111,Podes!$A$1:$AL$310,31,FALSE)</f>
        <v>5505</v>
      </c>
      <c r="AR111">
        <f>VLOOKUP($E111,Podes!$A$1:$AL$310,32,FALSE)</f>
        <v>1101</v>
      </c>
      <c r="AS111">
        <f>VLOOKUP($E111,Podes!$A$1:$AL$310,33,FALSE)</f>
        <v>2752.5</v>
      </c>
      <c r="AT111">
        <f>VLOOKUP($E111,Podes!$A$1:$AL$310,34,FALSE)</f>
        <v>0</v>
      </c>
      <c r="AU111">
        <f>VLOOKUP($E111,Podes!$A$1:$AL$310,13,FALSE)</f>
        <v>13</v>
      </c>
      <c r="AV111">
        <f>VLOOKUP($E111,Podes!$A$1:$AL$310,14,FALSE)</f>
        <v>0</v>
      </c>
      <c r="AW111">
        <f>VLOOKUP($E111,Podes!$A$1:$AL$310,15,FALSE)</f>
        <v>0</v>
      </c>
      <c r="AX111">
        <f>VLOOKUP($E111,Podes!$A$1:$AL$310,16,FALSE)</f>
        <v>0</v>
      </c>
      <c r="AY111">
        <f>VLOOKUP($E111,Podes!$A$1:$AL$310,17,FALSE)</f>
        <v>0</v>
      </c>
      <c r="AZ111">
        <f>VLOOKUP($E111,Podes!$A$1:$AL$310,18,FALSE)</f>
        <v>0</v>
      </c>
      <c r="BA111">
        <f>VLOOKUP($E111,Podes!$A$1:$AL$310,19,FALSE)</f>
        <v>0</v>
      </c>
      <c r="BB111">
        <f>VLOOKUP($E111,Podes!$A$1:$AL$310,20,FALSE)</f>
        <v>0</v>
      </c>
      <c r="BC111">
        <f>VLOOKUP($E111,Podes!$A$1:$AL$310,21,FALSE)</f>
        <v>0</v>
      </c>
      <c r="BD111">
        <f>VLOOKUP($E111,Podes!$A$1:$AL$310,22,FALSE)</f>
        <v>0</v>
      </c>
      <c r="BE111">
        <f>VLOOKUP($E111,Podes!$A$1:$AL$310,23,FALSE)</f>
        <v>15</v>
      </c>
      <c r="BF111">
        <f>VLOOKUP($E111,Podes!$A$1:$AL$310,38,FALSE)</f>
        <v>187.5</v>
      </c>
      <c r="BG111">
        <f>VLOOKUP($E111,Podes!$A$1:$AL$310,35,FALSE)</f>
        <v>88.790322579999994</v>
      </c>
      <c r="BH111">
        <f>VLOOKUP($E111,Podes!$A$1:$AL$310,36,FALSE)</f>
        <v>0</v>
      </c>
      <c r="BI111">
        <f>VLOOKUP($E111,Podes!$A$1:$AL$310,26,FALSE)</f>
        <v>37</v>
      </c>
      <c r="BJ111">
        <f>VLOOKUP($E111,Podes!$A$1:$AL$310,37,FALSE)</f>
        <v>148.78378380000001</v>
      </c>
      <c r="BK111">
        <f>VLOOKUP(E111,'status kesejahteraan'!$D:$P,12,FALSE)</f>
        <v>0.10868670234664471</v>
      </c>
      <c r="BL111">
        <f>VLOOKUP(E111,'status kesejahteraan'!$D:$P,13,FALSE)</f>
        <v>8.3439490445859868E-2</v>
      </c>
      <c r="BM111">
        <f>VLOOKUP(D111,IDM_2021!$D$1:$F$297,2,FALSE)</f>
        <v>0.65269999999999995</v>
      </c>
      <c r="BN111">
        <f>VLOOKUP(E111,Irigasi!$O$2:$Q$311,3,FALSE)</f>
        <v>329</v>
      </c>
      <c r="BO111">
        <f>VLOOKUP($E111,ZonalStat!$E$1:$AC$310,25,FALSE)</f>
        <v>2770.0108713099999</v>
      </c>
      <c r="BP111" s="1">
        <f>VLOOKUP($E111,ZonalStat!$E$1:$AD$310,26,FALSE)</f>
        <v>3.9077403562100002</v>
      </c>
    </row>
    <row r="112" spans="1:68" x14ac:dyDescent="0.25">
      <c r="A112">
        <v>111</v>
      </c>
      <c r="B112" t="s">
        <v>337</v>
      </c>
      <c r="C112" t="s">
        <v>367</v>
      </c>
      <c r="D112" t="s">
        <v>113</v>
      </c>
      <c r="E112">
        <v>5306051</v>
      </c>
      <c r="F112">
        <f>VLOOKUP(E112,summary_LC!$AW$1:$AY$311,3,FALSE)</f>
        <v>10810</v>
      </c>
      <c r="G112">
        <f>VLOOKUP($E112,ZonalStat!$E$1:$AB$310,2,FALSE)</f>
        <v>12936.400800699999</v>
      </c>
      <c r="H112">
        <f>VLOOKUP($E112,ZonalStat!$E$1:$AB$310,3,FALSE)</f>
        <v>1000.68850061</v>
      </c>
      <c r="I112">
        <f>VLOOKUP($E112,ZonalStat!$E$1:$AB$310,4,FALSE)</f>
        <v>120650.689402</v>
      </c>
      <c r="J112">
        <f>VLOOKUP($E112,ZonalStat!$E$1:$AB$310,5,FALSE)</f>
        <v>4810.4351683300001</v>
      </c>
      <c r="K112">
        <f>VLOOKUP($E112,ZonalStat!$E$1:$AB$310,6,FALSE)</f>
        <v>809.05221932200004</v>
      </c>
      <c r="L112">
        <f>VLOOKUP($E112,ZonalStat!$E$1:$AB$310,7,FALSE)</f>
        <v>3311.2556488300002</v>
      </c>
      <c r="M112">
        <f>VLOOKUP($E112,ZonalStat!$E$1:$AB$310,8,FALSE)</f>
        <v>10998.3038426</v>
      </c>
      <c r="N112">
        <f>VLOOKUP($E112,ZonalStat!$E$1:$AB$310,9,FALSE)</f>
        <v>3440.6046420399998</v>
      </c>
      <c r="O112">
        <f>VLOOKUP($E112,ZonalStat!$E$1:$AB$310,10,FALSE)</f>
        <v>241943.37935500001</v>
      </c>
      <c r="P112">
        <f>VLOOKUP($E112,ZonalStat!$E$1:$AB$310,11,FALSE)</f>
        <v>2251.1056402499999</v>
      </c>
      <c r="Q112">
        <f>VLOOKUP($E112,summary_LC!$Z$2:$AU$311,16,FALSE)</f>
        <v>19.161565572250048</v>
      </c>
      <c r="R112">
        <f>VLOOKUP($E112,summary_LC!$Z$2:$AU$311,17,FALSE)</f>
        <v>0</v>
      </c>
      <c r="S112">
        <f>VLOOKUP($E112,summary_LC!$Z$2:$AU$311,15,FALSE)</f>
        <v>24.80986829901688</v>
      </c>
      <c r="T112">
        <f>VLOOKUP($E112,summary_LC!$Z$2:$AU$311,18,FALSE)</f>
        <v>31.079577072899276</v>
      </c>
      <c r="U112">
        <f>VLOOKUP($E112,summary_LC!$Z$2:$AU$311,19,FALSE)</f>
        <v>0.68632906696345763</v>
      </c>
      <c r="V112">
        <f>VLOOKUP($E112,summary_LC!$Z$2:$AU$311,22,FALSE)</f>
        <v>12.701202590194264</v>
      </c>
      <c r="W112">
        <f>VLOOKUP($E112,ZonalStat!$E$1:$AB$310,12,FALSE)</f>
        <v>670.03046945400001</v>
      </c>
      <c r="X112">
        <f>VLOOKUP($E112,summary_LC!$Z$2:$AU$311,4,FALSE)</f>
        <v>1604</v>
      </c>
      <c r="Y112">
        <f>VLOOKUP($E112,summary_LC!$Z$2:$AU$311,20,FALSE)</f>
        <v>19.161565572250048</v>
      </c>
      <c r="Z112">
        <f>VLOOKUP($E112,ZonalStat!$E$1:$AB$310,13,FALSE)</f>
        <v>795.66897912599995</v>
      </c>
      <c r="AA112">
        <f>VLOOKUP($E112,ZonalStat!$E$1:$AB$310,14,FALSE)</f>
        <v>8.1541620054300004E-2</v>
      </c>
      <c r="AB112">
        <f>VLOOKUP($E112,ZonalStat!$E$1:$AB$310,15,FALSE)</f>
        <v>0.35460222016699999</v>
      </c>
      <c r="AC112">
        <f>VLOOKUP($E112,ZonalStat!$E$1:$AB$310,16,FALSE)</f>
        <v>0.80741211684799996</v>
      </c>
      <c r="AD112">
        <f>VLOOKUP($E112,Irigasi!$A$2:$C$311,3,FALSE)</f>
        <v>0</v>
      </c>
      <c r="AE112">
        <f>VLOOKUP($E112,ZonalStat!$E$1:$AB$310,17,FALSE)</f>
        <v>0.51292943940799995</v>
      </c>
      <c r="AF112">
        <f>VLOOKUP($E112,ZonalStat!$E$1:$AB$310,18,FALSE)</f>
        <v>-0.53937021997599999</v>
      </c>
      <c r="AG112">
        <f>VLOOKUP($E112,ZonalStat!$E$1:$AB$310,19,FALSE)</f>
        <v>5.8126912574000003E-2</v>
      </c>
      <c r="AH112">
        <f>VLOOKUP($E112,ZonalStat!$E$1:$AB$310,20,FALSE)</f>
        <v>0.80514356315299995</v>
      </c>
      <c r="AI112">
        <f>VLOOKUP($E112,ZonalStat!$E$1:$AB$310,21,FALSE)</f>
        <v>1.3968926180100001</v>
      </c>
      <c r="AJ112">
        <f>VLOOKUP($E112,ZonalStat!$E$1:$AB$310,22,FALSE)</f>
        <v>25.9009134213</v>
      </c>
      <c r="AK112">
        <f>VLOOKUP($E112,ZonalStat!$E$1:$AB$310,23,FALSE)</f>
        <v>-20.7255449801</v>
      </c>
      <c r="AL112">
        <f>VLOOKUP($E112,ZonalStat!$E$1:$AB$310,24,FALSE)</f>
        <v>1248.5144195600001</v>
      </c>
      <c r="AM112">
        <f>VLOOKUP($E112,Podes!$A$1:$AL$310,5,FALSE)</f>
        <v>5531</v>
      </c>
      <c r="AN112">
        <f>VLOOKUP($E112,Podes!$A$1:$AL$310,28,FALSE)</f>
        <v>1.251640643</v>
      </c>
      <c r="AO112">
        <f>VLOOKUP($E112,Podes!$A$1:$AL$310,29,FALSE)</f>
        <v>2765.5</v>
      </c>
      <c r="AP112">
        <f>VLOOKUP($E112,Podes!$A$1:$AL$310,30,FALSE)</f>
        <v>5531</v>
      </c>
      <c r="AQ112">
        <f>VLOOKUP($E112,Podes!$A$1:$AL$310,31,FALSE)</f>
        <v>0</v>
      </c>
      <c r="AR112">
        <f>VLOOKUP($E112,Podes!$A$1:$AL$310,32,FALSE)</f>
        <v>790.14285710000001</v>
      </c>
      <c r="AS112">
        <f>VLOOKUP($E112,Podes!$A$1:$AL$310,33,FALSE)</f>
        <v>1382.75</v>
      </c>
      <c r="AT112">
        <f>VLOOKUP($E112,Podes!$A$1:$AL$310,34,FALSE)</f>
        <v>5531</v>
      </c>
      <c r="AU112">
        <f>VLOOKUP($E112,Podes!$A$1:$AL$310,13,FALSE)</f>
        <v>0</v>
      </c>
      <c r="AV112">
        <f>VLOOKUP($E112,Podes!$A$1:$AL$310,14,FALSE)</f>
        <v>0</v>
      </c>
      <c r="AW112">
        <f>VLOOKUP($E112,Podes!$A$1:$AL$310,15,FALSE)</f>
        <v>0</v>
      </c>
      <c r="AX112">
        <f>VLOOKUP($E112,Podes!$A$1:$AL$310,16,FALSE)</f>
        <v>0</v>
      </c>
      <c r="AY112">
        <f>VLOOKUP($E112,Podes!$A$1:$AL$310,17,FALSE)</f>
        <v>0</v>
      </c>
      <c r="AZ112">
        <f>VLOOKUP($E112,Podes!$A$1:$AL$310,18,FALSE)</f>
        <v>0</v>
      </c>
      <c r="BA112">
        <f>VLOOKUP($E112,Podes!$A$1:$AL$310,19,FALSE)</f>
        <v>0</v>
      </c>
      <c r="BB112">
        <f>VLOOKUP($E112,Podes!$A$1:$AL$310,20,FALSE)</f>
        <v>0</v>
      </c>
      <c r="BC112">
        <f>VLOOKUP($E112,Podes!$A$1:$AL$310,21,FALSE)</f>
        <v>0</v>
      </c>
      <c r="BD112">
        <f>VLOOKUP($E112,Podes!$A$1:$AL$310,22,FALSE)</f>
        <v>0</v>
      </c>
      <c r="BE112">
        <f>VLOOKUP($E112,Podes!$A$1:$AL$310,23,FALSE)</f>
        <v>12</v>
      </c>
      <c r="BF112">
        <f>VLOOKUP($E112,Podes!$A$1:$AL$310,38,FALSE)</f>
        <v>200</v>
      </c>
      <c r="BG112">
        <f>VLOOKUP($E112,Podes!$A$1:$AL$310,35,FALSE)</f>
        <v>212.7307692</v>
      </c>
      <c r="BH112">
        <f>VLOOKUP($E112,Podes!$A$1:$AL$310,36,FALSE)</f>
        <v>2765.5</v>
      </c>
      <c r="BI112">
        <f>VLOOKUP($E112,Podes!$A$1:$AL$310,26,FALSE)</f>
        <v>38</v>
      </c>
      <c r="BJ112">
        <f>VLOOKUP($E112,Podes!$A$1:$AL$310,37,FALSE)</f>
        <v>145.55263160000001</v>
      </c>
      <c r="BK112">
        <f>VLOOKUP(E112,'status kesejahteraan'!$D:$P,12,FALSE)</f>
        <v>0.12</v>
      </c>
      <c r="BL112">
        <f>VLOOKUP(E112,'status kesejahteraan'!$D:$P,13,FALSE)</f>
        <v>9.2294928964015352E-2</v>
      </c>
      <c r="BM112">
        <f>VLOOKUP(D112,IDM_2021!$D$1:$F$297,2,FALSE)</f>
        <v>0.68100000000000005</v>
      </c>
      <c r="BN112">
        <f>VLOOKUP(E112,Irigasi!$O$2:$Q$311,3,FALSE)</f>
        <v>153</v>
      </c>
      <c r="BO112">
        <f>VLOOKUP($E112,ZonalStat!$E$1:$AC$310,25,FALSE)</f>
        <v>4293.3305407600001</v>
      </c>
      <c r="BP112" s="1">
        <f>VLOOKUP($E112,ZonalStat!$E$1:$AD$310,26,FALSE)</f>
        <v>2.38962605549</v>
      </c>
    </row>
    <row r="113" spans="1:68" x14ac:dyDescent="0.25">
      <c r="A113">
        <v>112</v>
      </c>
      <c r="B113" t="s">
        <v>337</v>
      </c>
      <c r="C113" t="s">
        <v>367</v>
      </c>
      <c r="D113" t="s">
        <v>114</v>
      </c>
      <c r="E113">
        <v>5306052</v>
      </c>
      <c r="F113">
        <f>VLOOKUP(E113,summary_LC!$AW$1:$AY$311,3,FALSE)</f>
        <v>6975</v>
      </c>
      <c r="G113">
        <f>VLOOKUP($E113,ZonalStat!$E$1:$AB$310,2,FALSE)</f>
        <v>14594.6316413</v>
      </c>
      <c r="H113">
        <f>VLOOKUP($E113,ZonalStat!$E$1:$AB$310,3,FALSE)</f>
        <v>828.76721200199995</v>
      </c>
      <c r="I113">
        <f>VLOOKUP($E113,ZonalStat!$E$1:$AB$310,4,FALSE)</f>
        <v>114438.161234</v>
      </c>
      <c r="J113">
        <f>VLOOKUP($E113,ZonalStat!$E$1:$AB$310,5,FALSE)</f>
        <v>13088.889558000001</v>
      </c>
      <c r="K113">
        <f>VLOOKUP($E113,ZonalStat!$E$1:$AB$310,6,FALSE)</f>
        <v>222.41751632899999</v>
      </c>
      <c r="L113">
        <f>VLOOKUP($E113,ZonalStat!$E$1:$AB$310,7,FALSE)</f>
        <v>1261.1114015400001</v>
      </c>
      <c r="M113">
        <f>VLOOKUP($E113,ZonalStat!$E$1:$AB$310,8,FALSE)</f>
        <v>7029.3531585000001</v>
      </c>
      <c r="N113">
        <f>VLOOKUP($E113,ZonalStat!$E$1:$AB$310,9,FALSE)</f>
        <v>7411.3283295199999</v>
      </c>
      <c r="O113">
        <f>VLOOKUP($E113,ZonalStat!$E$1:$AB$310,10,FALSE)</f>
        <v>231039.96431700001</v>
      </c>
      <c r="P113">
        <f>VLOOKUP($E113,ZonalStat!$E$1:$AB$310,11,FALSE)</f>
        <v>1544.14831409</v>
      </c>
      <c r="Q113">
        <f>VLOOKUP($E113,summary_LC!$Z$2:$AU$311,16,FALSE)</f>
        <v>8.041179744017807</v>
      </c>
      <c r="R113">
        <f>VLOOKUP($E113,summary_LC!$Z$2:$AU$311,17,FALSE)</f>
        <v>0</v>
      </c>
      <c r="S113">
        <f>VLOOKUP($E113,summary_LC!$Z$2:$AU$311,15,FALSE)</f>
        <v>21.341124095715081</v>
      </c>
      <c r="T113">
        <f>VLOOKUP($E113,summary_LC!$Z$2:$AU$311,18,FALSE)</f>
        <v>6.7705434984232982</v>
      </c>
      <c r="U113">
        <f>VLOOKUP($E113,summary_LC!$Z$2:$AU$311,19,FALSE)</f>
        <v>1.001669449081803</v>
      </c>
      <c r="V113">
        <f>VLOOKUP($E113,summary_LC!$Z$2:$AU$311,22,FALSE)</f>
        <v>40.917562724014338</v>
      </c>
      <c r="W113">
        <f>VLOOKUP($E113,ZonalStat!$E$1:$AB$310,12,FALSE)</f>
        <v>2593.24251095</v>
      </c>
      <c r="X113">
        <f>VLOOKUP($E113,summary_LC!$Z$2:$AU$311,4,FALSE)</f>
        <v>177</v>
      </c>
      <c r="Y113">
        <f>VLOOKUP($E113,summary_LC!$Z$2:$AU$311,20,FALSE)</f>
        <v>8.041179744017807</v>
      </c>
      <c r="Z113">
        <f>VLOOKUP($E113,ZonalStat!$E$1:$AB$310,13,FALSE)</f>
        <v>1649.5082547899999</v>
      </c>
      <c r="AA113">
        <f>VLOOKUP($E113,ZonalStat!$E$1:$AB$310,14,FALSE)</f>
        <v>0</v>
      </c>
      <c r="AB113">
        <f>VLOOKUP($E113,ZonalStat!$E$1:$AB$310,15,FALSE)</f>
        <v>0.50118279569900004</v>
      </c>
      <c r="AC113">
        <f>VLOOKUP($E113,ZonalStat!$E$1:$AB$310,16,FALSE)</f>
        <v>0.78707704303899995</v>
      </c>
      <c r="AD113">
        <f>VLOOKUP($E113,Irigasi!$A$2:$C$311,3,FALSE)</f>
        <v>0</v>
      </c>
      <c r="AE113">
        <f>VLOOKUP($E113,ZonalStat!$E$1:$AB$310,17,FALSE)</f>
        <v>0.63489902561300005</v>
      </c>
      <c r="AF113">
        <f>VLOOKUP($E113,ZonalStat!$E$1:$AB$310,18,FALSE)</f>
        <v>-0.61804695061500003</v>
      </c>
      <c r="AG113">
        <f>VLOOKUP($E113,ZonalStat!$E$1:$AB$310,19,FALSE)</f>
        <v>0.119830843194</v>
      </c>
      <c r="AH113">
        <f>VLOOKUP($E113,ZonalStat!$E$1:$AB$310,20,FALSE)</f>
        <v>0.63595771242599997</v>
      </c>
      <c r="AI113">
        <f>VLOOKUP($E113,ZonalStat!$E$1:$AB$310,21,FALSE)</f>
        <v>1.43198465299</v>
      </c>
      <c r="AJ113">
        <f>VLOOKUP($E113,ZonalStat!$E$1:$AB$310,22,FALSE)</f>
        <v>23.086380693199999</v>
      </c>
      <c r="AK113">
        <f>VLOOKUP($E113,ZonalStat!$E$1:$AB$310,23,FALSE)</f>
        <v>-50.266349056300001</v>
      </c>
      <c r="AL113">
        <f>VLOOKUP($E113,ZonalStat!$E$1:$AB$310,24,FALSE)</f>
        <v>1681.3524536699999</v>
      </c>
      <c r="AM113">
        <f>VLOOKUP($E113,Podes!$A$1:$AL$310,5,FALSE)</f>
        <v>1185</v>
      </c>
      <c r="AN113">
        <f>VLOOKUP($E113,Podes!$A$1:$AL$310,28,FALSE)</f>
        <v>1.688034188</v>
      </c>
      <c r="AO113">
        <f>VLOOKUP($E113,Podes!$A$1:$AL$310,29,FALSE)</f>
        <v>0</v>
      </c>
      <c r="AP113">
        <f>VLOOKUP($E113,Podes!$A$1:$AL$310,30,FALSE)</f>
        <v>0</v>
      </c>
      <c r="AQ113">
        <f>VLOOKUP($E113,Podes!$A$1:$AL$310,31,FALSE)</f>
        <v>0</v>
      </c>
      <c r="AR113">
        <f>VLOOKUP($E113,Podes!$A$1:$AL$310,32,FALSE)</f>
        <v>1185</v>
      </c>
      <c r="AS113">
        <f>VLOOKUP($E113,Podes!$A$1:$AL$310,33,FALSE)</f>
        <v>0</v>
      </c>
      <c r="AT113">
        <f>VLOOKUP($E113,Podes!$A$1:$AL$310,34,FALSE)</f>
        <v>0</v>
      </c>
      <c r="AU113">
        <f>VLOOKUP($E113,Podes!$A$1:$AL$310,13,FALSE)</f>
        <v>18</v>
      </c>
      <c r="AV113">
        <f>VLOOKUP($E113,Podes!$A$1:$AL$310,14,FALSE)</f>
        <v>0</v>
      </c>
      <c r="AW113">
        <f>VLOOKUP($E113,Podes!$A$1:$AL$310,15,FALSE)</f>
        <v>0</v>
      </c>
      <c r="AX113">
        <f>VLOOKUP($E113,Podes!$A$1:$AL$310,16,FALSE)</f>
        <v>0</v>
      </c>
      <c r="AY113">
        <f>VLOOKUP($E113,Podes!$A$1:$AL$310,17,FALSE)</f>
        <v>0</v>
      </c>
      <c r="AZ113">
        <f>VLOOKUP($E113,Podes!$A$1:$AL$310,18,FALSE)</f>
        <v>0</v>
      </c>
      <c r="BA113">
        <f>VLOOKUP($E113,Podes!$A$1:$AL$310,19,FALSE)</f>
        <v>0</v>
      </c>
      <c r="BB113">
        <f>VLOOKUP($E113,Podes!$A$1:$AL$310,20,FALSE)</f>
        <v>0</v>
      </c>
      <c r="BC113">
        <f>VLOOKUP($E113,Podes!$A$1:$AL$310,21,FALSE)</f>
        <v>0</v>
      </c>
      <c r="BD113">
        <f>VLOOKUP($E113,Podes!$A$1:$AL$310,22,FALSE)</f>
        <v>0</v>
      </c>
      <c r="BE113">
        <f>VLOOKUP($E113,Podes!$A$1:$AL$310,23,FALSE)</f>
        <v>8</v>
      </c>
      <c r="BF113">
        <f>VLOOKUP($E113,Podes!$A$1:$AL$310,38,FALSE)</f>
        <v>200</v>
      </c>
      <c r="BG113">
        <f>VLOOKUP($E113,Podes!$A$1:$AL$310,35,FALSE)</f>
        <v>56.428571429999998</v>
      </c>
      <c r="BH113">
        <f>VLOOKUP($E113,Podes!$A$1:$AL$310,36,FALSE)</f>
        <v>0</v>
      </c>
      <c r="BI113">
        <f>VLOOKUP($E113,Podes!$A$1:$AL$310,26,FALSE)</f>
        <v>18</v>
      </c>
      <c r="BJ113">
        <f>VLOOKUP($E113,Podes!$A$1:$AL$310,37,FALSE)</f>
        <v>65.833333330000002</v>
      </c>
      <c r="BK113">
        <f>VLOOKUP(E113,'status kesejahteraan'!$D:$P,12,FALSE)</f>
        <v>3.459637561779242E-2</v>
      </c>
      <c r="BL113">
        <f>VLOOKUP(E113,'status kesejahteraan'!$D:$P,13,FALSE)</f>
        <v>2.6762156049754994E-2</v>
      </c>
      <c r="BM113">
        <f>VLOOKUP(D113,IDM_2021!$D$1:$F$297,2,FALSE)</f>
        <v>0.59519999999999995</v>
      </c>
      <c r="BN113">
        <f>VLOOKUP(E113,Irigasi!$O$2:$Q$311,3,FALSE)</f>
        <v>0</v>
      </c>
      <c r="BO113">
        <f>VLOOKUP($E113,ZonalStat!$E$1:$AC$310,25,FALSE)</f>
        <v>7714.4954620999997</v>
      </c>
      <c r="BP113" s="1">
        <f>VLOOKUP($E113,ZonalStat!$E$1:$AD$310,26,FALSE)</f>
        <v>4</v>
      </c>
    </row>
    <row r="114" spans="1:68" x14ac:dyDescent="0.25">
      <c r="A114">
        <v>113</v>
      </c>
      <c r="B114" t="s">
        <v>337</v>
      </c>
      <c r="C114" t="s">
        <v>367</v>
      </c>
      <c r="D114" t="s">
        <v>115</v>
      </c>
      <c r="E114">
        <v>5306060</v>
      </c>
      <c r="F114">
        <f>VLOOKUP(E114,summary_LC!$AW$1:$AY$311,3,FALSE)</f>
        <v>1783</v>
      </c>
      <c r="G114">
        <f>VLOOKUP($E114,ZonalStat!$E$1:$AB$310,2,FALSE)</f>
        <v>4903.9687717699999</v>
      </c>
      <c r="H114">
        <f>VLOOKUP($E114,ZonalStat!$E$1:$AB$310,3,FALSE)</f>
        <v>255.961869998</v>
      </c>
      <c r="I114">
        <f>VLOOKUP($E114,ZonalStat!$E$1:$AB$310,4,FALSE)</f>
        <v>119557.384254</v>
      </c>
      <c r="J114">
        <f>VLOOKUP($E114,ZonalStat!$E$1:$AB$310,5,FALSE)</f>
        <v>5999.6236304599997</v>
      </c>
      <c r="K114">
        <f>VLOOKUP($E114,ZonalStat!$E$1:$AB$310,6,FALSE)</f>
        <v>2573.5146611</v>
      </c>
      <c r="L114">
        <f>VLOOKUP($E114,ZonalStat!$E$1:$AB$310,7,FALSE)</f>
        <v>721.882092564</v>
      </c>
      <c r="M114">
        <f>VLOOKUP($E114,ZonalStat!$E$1:$AB$310,8,FALSE)</f>
        <v>2544.3102683000002</v>
      </c>
      <c r="N114">
        <f>VLOOKUP($E114,ZonalStat!$E$1:$AB$310,9,FALSE)</f>
        <v>2466.62672961</v>
      </c>
      <c r="O114">
        <f>VLOOKUP($E114,ZonalStat!$E$1:$AB$310,10,FALSE)</f>
        <v>239891.937947</v>
      </c>
      <c r="P114">
        <f>VLOOKUP($E114,ZonalStat!$E$1:$AB$310,11,FALSE)</f>
        <v>1000.2185815</v>
      </c>
      <c r="Q114">
        <f>VLOOKUP($E114,summary_LC!$Z$2:$AU$311,16,FALSE)</f>
        <v>7.3734001112966059</v>
      </c>
      <c r="R114">
        <f>VLOOKUP($E114,summary_LC!$Z$2:$AU$311,17,FALSE)</f>
        <v>0</v>
      </c>
      <c r="S114">
        <f>VLOOKUP($E114,summary_LC!$Z$2:$AU$311,15,FALSE)</f>
        <v>0</v>
      </c>
      <c r="T114">
        <f>VLOOKUP($E114,summary_LC!$Z$2:$AU$311,18,FALSE)</f>
        <v>2.7824151363383419E-2</v>
      </c>
      <c r="U114">
        <f>VLOOKUP($E114,summary_LC!$Z$2:$AU$311,19,FALSE)</f>
        <v>0.56575774438879611</v>
      </c>
      <c r="V114">
        <f>VLOOKUP($E114,summary_LC!$Z$2:$AU$311,22,FALSE)</f>
        <v>2.4677509814918679</v>
      </c>
      <c r="W114">
        <f>VLOOKUP($E114,ZonalStat!$E$1:$AB$310,12,FALSE)</f>
        <v>2097.92363772</v>
      </c>
      <c r="X114">
        <f>VLOOKUP($E114,summary_LC!$Z$2:$AU$311,4,FALSE)</f>
        <v>10</v>
      </c>
      <c r="Y114">
        <f>VLOOKUP($E114,summary_LC!$Z$2:$AU$311,20,FALSE)</f>
        <v>7.3734001112966059</v>
      </c>
      <c r="Z114">
        <f>VLOOKUP($E114,ZonalStat!$E$1:$AB$310,13,FALSE)</f>
        <v>228.98474015599999</v>
      </c>
      <c r="AA114">
        <f>VLOOKUP($E114,ZonalStat!$E$1:$AB$310,14,FALSE)</f>
        <v>0.22733346799599999</v>
      </c>
      <c r="AB114">
        <f>VLOOKUP($E114,ZonalStat!$E$1:$AB$310,15,FALSE)</f>
        <v>4.2063937184499999E-4</v>
      </c>
      <c r="AC114">
        <f>VLOOKUP($E114,ZonalStat!$E$1:$AB$310,16,FALSE)</f>
        <v>0.84437965507699997</v>
      </c>
      <c r="AD114">
        <f>VLOOKUP($E114,Irigasi!$A$2:$C$311,3,FALSE)</f>
        <v>0</v>
      </c>
      <c r="AE114">
        <f>VLOOKUP($E114,ZonalStat!$E$1:$AB$310,17,FALSE)</f>
        <v>0.53004809292599997</v>
      </c>
      <c r="AF114">
        <f>VLOOKUP($E114,ZonalStat!$E$1:$AB$310,18,FALSE)</f>
        <v>-0.54618701546000004</v>
      </c>
      <c r="AG114">
        <f>VLOOKUP($E114,ZonalStat!$E$1:$AB$310,19,FALSE)</f>
        <v>7.1828469519400001E-2</v>
      </c>
      <c r="AH114">
        <f>VLOOKUP($E114,ZonalStat!$E$1:$AB$310,20,FALSE)</f>
        <v>0.76127459310199996</v>
      </c>
      <c r="AI114">
        <f>VLOOKUP($E114,ZonalStat!$E$1:$AB$310,21,FALSE)</f>
        <v>1.41052587662</v>
      </c>
      <c r="AJ114">
        <f>VLOOKUP($E114,ZonalStat!$E$1:$AB$310,22,FALSE)</f>
        <v>25.2801532959</v>
      </c>
      <c r="AK114">
        <f>VLOOKUP($E114,ZonalStat!$E$1:$AB$310,23,FALSE)</f>
        <v>-27.908184092199999</v>
      </c>
      <c r="AL114">
        <f>VLOOKUP($E114,ZonalStat!$E$1:$AB$310,24,FALSE)</f>
        <v>1395.12122219</v>
      </c>
      <c r="AM114">
        <f>VLOOKUP($E114,Podes!$A$1:$AL$310,5,FALSE)</f>
        <v>5549</v>
      </c>
      <c r="AN114">
        <f>VLOOKUP($E114,Podes!$A$1:$AL$310,28,FALSE)</f>
        <v>1.161121574</v>
      </c>
      <c r="AO114">
        <f>VLOOKUP($E114,Podes!$A$1:$AL$310,29,FALSE)</f>
        <v>1109.8</v>
      </c>
      <c r="AP114">
        <f>VLOOKUP($E114,Podes!$A$1:$AL$310,30,FALSE)</f>
        <v>0</v>
      </c>
      <c r="AQ114">
        <f>VLOOKUP($E114,Podes!$A$1:$AL$310,31,FALSE)</f>
        <v>2774.5</v>
      </c>
      <c r="AR114">
        <f>VLOOKUP($E114,Podes!$A$1:$AL$310,32,FALSE)</f>
        <v>2774.5</v>
      </c>
      <c r="AS114">
        <f>VLOOKUP($E114,Podes!$A$1:$AL$310,33,FALSE)</f>
        <v>5549</v>
      </c>
      <c r="AT114">
        <f>VLOOKUP($E114,Podes!$A$1:$AL$310,34,FALSE)</f>
        <v>924.83333330000005</v>
      </c>
      <c r="AU114">
        <f>VLOOKUP($E114,Podes!$A$1:$AL$310,13,FALSE)</f>
        <v>0</v>
      </c>
      <c r="AV114">
        <f>VLOOKUP($E114,Podes!$A$1:$AL$310,14,FALSE)</f>
        <v>0</v>
      </c>
      <c r="AW114">
        <f>VLOOKUP($E114,Podes!$A$1:$AL$310,15,FALSE)</f>
        <v>0</v>
      </c>
      <c r="AX114">
        <f>VLOOKUP($E114,Podes!$A$1:$AL$310,16,FALSE)</f>
        <v>0</v>
      </c>
      <c r="AY114">
        <f>VLOOKUP($E114,Podes!$A$1:$AL$310,17,FALSE)</f>
        <v>0</v>
      </c>
      <c r="AZ114">
        <f>VLOOKUP($E114,Podes!$A$1:$AL$310,18,FALSE)</f>
        <v>0</v>
      </c>
      <c r="BA114">
        <f>VLOOKUP($E114,Podes!$A$1:$AL$310,19,FALSE)</f>
        <v>0</v>
      </c>
      <c r="BB114">
        <f>VLOOKUP($E114,Podes!$A$1:$AL$310,20,FALSE)</f>
        <v>0</v>
      </c>
      <c r="BC114">
        <f>VLOOKUP($E114,Podes!$A$1:$AL$310,21,FALSE)</f>
        <v>0</v>
      </c>
      <c r="BD114">
        <f>VLOOKUP($E114,Podes!$A$1:$AL$310,22,FALSE)</f>
        <v>0</v>
      </c>
      <c r="BE114">
        <f>VLOOKUP($E114,Podes!$A$1:$AL$310,23,FALSE)</f>
        <v>8</v>
      </c>
      <c r="BF114">
        <f>VLOOKUP($E114,Podes!$A$1:$AL$310,38,FALSE)</f>
        <v>200</v>
      </c>
      <c r="BG114">
        <f>VLOOKUP($E114,Podes!$A$1:$AL$310,35,FALSE)</f>
        <v>0</v>
      </c>
      <c r="BH114">
        <f>VLOOKUP($E114,Podes!$A$1:$AL$310,36,FALSE)</f>
        <v>0</v>
      </c>
      <c r="BI114">
        <f>VLOOKUP($E114,Podes!$A$1:$AL$310,26,FALSE)</f>
        <v>8</v>
      </c>
      <c r="BJ114">
        <f>VLOOKUP($E114,Podes!$A$1:$AL$310,37,FALSE)</f>
        <v>693.625</v>
      </c>
      <c r="BK114">
        <f>VLOOKUP(E114,'status kesejahteraan'!$D:$P,12,FALSE)</f>
        <v>0.18883906327852515</v>
      </c>
      <c r="BL114">
        <f>VLOOKUP(E114,'status kesejahteraan'!$D:$P,13,FALSE)</f>
        <v>0.16088939566704674</v>
      </c>
      <c r="BM114">
        <f>VLOOKUP(D114,IDM_2021!$I$1:$J$39,2,FALSE)</f>
        <v>0</v>
      </c>
      <c r="BN114">
        <f>VLOOKUP(E114,Irigasi!$O$2:$Q$311,3,FALSE)</f>
        <v>0</v>
      </c>
      <c r="BO114">
        <f>VLOOKUP($E114,ZonalStat!$E$1:$AC$310,25,FALSE)</f>
        <v>2403.2792075100001</v>
      </c>
      <c r="BP114" s="1">
        <f>VLOOKUP($E114,ZonalStat!$E$1:$AD$310,26,FALSE)</f>
        <v>4</v>
      </c>
    </row>
    <row r="115" spans="1:68" x14ac:dyDescent="0.25">
      <c r="A115">
        <v>114</v>
      </c>
      <c r="B115" t="s">
        <v>337</v>
      </c>
      <c r="C115" t="s">
        <v>367</v>
      </c>
      <c r="D115" t="s">
        <v>116</v>
      </c>
      <c r="E115">
        <v>5306061</v>
      </c>
      <c r="F115">
        <f>VLOOKUP(E115,summary_LC!$AW$1:$AY$311,3,FALSE)</f>
        <v>1885</v>
      </c>
      <c r="G115">
        <f>VLOOKUP($E115,ZonalStat!$E$1:$AB$310,2,FALSE)</f>
        <v>6614.1475304899996</v>
      </c>
      <c r="H115">
        <f>VLOOKUP($E115,ZonalStat!$E$1:$AB$310,3,FALSE)</f>
        <v>688.71568717699995</v>
      </c>
      <c r="I115">
        <f>VLOOKUP($E115,ZonalStat!$E$1:$AB$310,4,FALSE)</f>
        <v>116817.304758</v>
      </c>
      <c r="J115">
        <f>VLOOKUP($E115,ZonalStat!$E$1:$AB$310,5,FALSE)</f>
        <v>2554.9542968800001</v>
      </c>
      <c r="K115">
        <f>VLOOKUP($E115,ZonalStat!$E$1:$AB$310,6,FALSE)</f>
        <v>1111.6696264499999</v>
      </c>
      <c r="L115">
        <f>VLOOKUP($E115,ZonalStat!$E$1:$AB$310,7,FALSE)</f>
        <v>3479.33681673</v>
      </c>
      <c r="M115">
        <f>VLOOKUP($E115,ZonalStat!$E$1:$AB$310,8,FALSE)</f>
        <v>6499.8702934599996</v>
      </c>
      <c r="N115">
        <f>VLOOKUP($E115,ZonalStat!$E$1:$AB$310,9,FALSE)</f>
        <v>2898.71188218</v>
      </c>
      <c r="O115">
        <f>VLOOKUP($E115,ZonalStat!$E$1:$AB$310,10,FALSE)</f>
        <v>237599.345176</v>
      </c>
      <c r="P115">
        <f>VLOOKUP($E115,ZonalStat!$E$1:$AB$310,11,FALSE)</f>
        <v>2428.0913847800002</v>
      </c>
      <c r="Q115">
        <f>VLOOKUP($E115,summary_LC!$Z$2:$AU$311,16,FALSE)</f>
        <v>5.7132257466147278</v>
      </c>
      <c r="R115">
        <f>VLOOKUP($E115,summary_LC!$Z$2:$AU$311,17,FALSE)</f>
        <v>0</v>
      </c>
      <c r="S115">
        <f>VLOOKUP($E115,summary_LC!$Z$2:$AU$311,15,FALSE)</f>
        <v>1.3541086996846596</v>
      </c>
      <c r="T115">
        <f>VLOOKUP($E115,summary_LC!$Z$2:$AU$311,18,FALSE)</f>
        <v>3.7098868484511223</v>
      </c>
      <c r="U115">
        <f>VLOOKUP($E115,summary_LC!$Z$2:$AU$311,19,FALSE)</f>
        <v>0</v>
      </c>
      <c r="V115">
        <f>VLOOKUP($E115,summary_LC!$Z$2:$AU$311,22,FALSE)</f>
        <v>6.8435013262599469</v>
      </c>
      <c r="W115">
        <f>VLOOKUP($E115,ZonalStat!$E$1:$AB$310,12,FALSE)</f>
        <v>1250.07485159</v>
      </c>
      <c r="X115">
        <f>VLOOKUP($E115,summary_LC!$Z$2:$AU$311,4,FALSE)</f>
        <v>140</v>
      </c>
      <c r="Y115">
        <f>VLOOKUP($E115,summary_LC!$Z$2:$AU$311,20,FALSE)</f>
        <v>5.7132257466147278</v>
      </c>
      <c r="Z115">
        <f>VLOOKUP($E115,ZonalStat!$E$1:$AB$310,13,FALSE)</f>
        <v>596.29636884299998</v>
      </c>
      <c r="AA115">
        <f>VLOOKUP($E115,ZonalStat!$E$1:$AB$310,14,FALSE)</f>
        <v>8.8624508510899994E-2</v>
      </c>
      <c r="AB115">
        <f>VLOOKUP($E115,ZonalStat!$E$1:$AB$310,15,FALSE)</f>
        <v>0.22758620689699999</v>
      </c>
      <c r="AC115">
        <f>VLOOKUP($E115,ZonalStat!$E$1:$AB$310,16,FALSE)</f>
        <v>0.84667992386299995</v>
      </c>
      <c r="AD115">
        <f>VLOOKUP($E115,Irigasi!$A$2:$C$311,3,FALSE)</f>
        <v>0</v>
      </c>
      <c r="AE115">
        <f>VLOOKUP($E115,ZonalStat!$E$1:$AB$310,17,FALSE)</f>
        <v>0.49833820978999999</v>
      </c>
      <c r="AF115">
        <f>VLOOKUP($E115,ZonalStat!$E$1:$AB$310,18,FALSE)</f>
        <v>-0.53624865930300003</v>
      </c>
      <c r="AG115">
        <f>VLOOKUP($E115,ZonalStat!$E$1:$AB$310,19,FALSE)</f>
        <v>3.0956121418299998E-2</v>
      </c>
      <c r="AH115">
        <f>VLOOKUP($E115,ZonalStat!$E$1:$AB$310,20,FALSE)</f>
        <v>0.76458636272500002</v>
      </c>
      <c r="AI115">
        <f>VLOOKUP($E115,ZonalStat!$E$1:$AB$310,21,FALSE)</f>
        <v>1.4037063143299999</v>
      </c>
      <c r="AJ115">
        <f>VLOOKUP($E115,ZonalStat!$E$1:$AB$310,22,FALSE)</f>
        <v>25.237759605800001</v>
      </c>
      <c r="AK115">
        <f>VLOOKUP($E115,ZonalStat!$E$1:$AB$310,23,FALSE)</f>
        <v>-26.837340304800001</v>
      </c>
      <c r="AL115">
        <f>VLOOKUP($E115,ZonalStat!$E$1:$AB$310,24,FALSE)</f>
        <v>1384.0825243899999</v>
      </c>
      <c r="AM115">
        <f>VLOOKUP($E115,Podes!$A$1:$AL$310,5,FALSE)</f>
        <v>4437</v>
      </c>
      <c r="AN115">
        <f>VLOOKUP($E115,Podes!$A$1:$AL$310,28,FALSE)</f>
        <v>1.0090971120000001</v>
      </c>
      <c r="AO115">
        <f>VLOOKUP($E115,Podes!$A$1:$AL$310,29,FALSE)</f>
        <v>633.85714289999999</v>
      </c>
      <c r="AP115">
        <f>VLOOKUP($E115,Podes!$A$1:$AL$310,30,FALSE)</f>
        <v>0</v>
      </c>
      <c r="AQ115">
        <f>VLOOKUP($E115,Podes!$A$1:$AL$310,31,FALSE)</f>
        <v>1479</v>
      </c>
      <c r="AR115">
        <f>VLOOKUP($E115,Podes!$A$1:$AL$310,32,FALSE)</f>
        <v>739.5</v>
      </c>
      <c r="AS115">
        <f>VLOOKUP($E115,Podes!$A$1:$AL$310,33,FALSE)</f>
        <v>2218.5</v>
      </c>
      <c r="AT115">
        <f>VLOOKUP($E115,Podes!$A$1:$AL$310,34,FALSE)</f>
        <v>493</v>
      </c>
      <c r="AU115">
        <f>VLOOKUP($E115,Podes!$A$1:$AL$310,13,FALSE)</f>
        <v>0</v>
      </c>
      <c r="AV115">
        <f>VLOOKUP($E115,Podes!$A$1:$AL$310,14,FALSE)</f>
        <v>0</v>
      </c>
      <c r="AW115">
        <f>VLOOKUP($E115,Podes!$A$1:$AL$310,15,FALSE)</f>
        <v>0</v>
      </c>
      <c r="AX115">
        <f>VLOOKUP($E115,Podes!$A$1:$AL$310,16,FALSE)</f>
        <v>0</v>
      </c>
      <c r="AY115">
        <f>VLOOKUP($E115,Podes!$A$1:$AL$310,17,FALSE)</f>
        <v>0</v>
      </c>
      <c r="AZ115">
        <f>VLOOKUP($E115,Podes!$A$1:$AL$310,18,FALSE)</f>
        <v>0</v>
      </c>
      <c r="BA115">
        <f>VLOOKUP($E115,Podes!$A$1:$AL$310,19,FALSE)</f>
        <v>0</v>
      </c>
      <c r="BB115">
        <f>VLOOKUP($E115,Podes!$A$1:$AL$310,20,FALSE)</f>
        <v>0</v>
      </c>
      <c r="BC115">
        <f>VLOOKUP($E115,Podes!$A$1:$AL$310,21,FALSE)</f>
        <v>0</v>
      </c>
      <c r="BD115">
        <f>VLOOKUP($E115,Podes!$A$1:$AL$310,22,FALSE)</f>
        <v>0</v>
      </c>
      <c r="BE115">
        <f>VLOOKUP($E115,Podes!$A$1:$AL$310,23,FALSE)</f>
        <v>8</v>
      </c>
      <c r="BF115">
        <f>VLOOKUP($E115,Podes!$A$1:$AL$310,38,FALSE)</f>
        <v>200</v>
      </c>
      <c r="BG115">
        <f>VLOOKUP($E115,Podes!$A$1:$AL$310,35,FALSE)</f>
        <v>739.5</v>
      </c>
      <c r="BH115">
        <f>VLOOKUP($E115,Podes!$A$1:$AL$310,36,FALSE)</f>
        <v>0</v>
      </c>
      <c r="BI115">
        <f>VLOOKUP($E115,Podes!$A$1:$AL$310,26,FALSE)</f>
        <v>0</v>
      </c>
      <c r="BJ115">
        <f>VLOOKUP($E115,Podes!$A$1:$AL$310,37,FALSE)</f>
        <v>0</v>
      </c>
      <c r="BK115">
        <f>VLOOKUP(E115,'status kesejahteraan'!$D:$P,12,FALSE)</f>
        <v>0.21059602649006623</v>
      </c>
      <c r="BL115">
        <f>VLOOKUP(E115,'status kesejahteraan'!$D:$P,13,FALSE)</f>
        <v>0.18222573839662448</v>
      </c>
      <c r="BM115">
        <f>VLOOKUP(D115,IDM_2021!$I$1:$J$39,2,FALSE)</f>
        <v>0</v>
      </c>
      <c r="BN115">
        <f>VLOOKUP(E115,Irigasi!$O$2:$Q$311,3,FALSE)</f>
        <v>0</v>
      </c>
      <c r="BO115">
        <f>VLOOKUP($E115,ZonalStat!$E$1:$AC$310,25,FALSE)</f>
        <v>4848.4710670699997</v>
      </c>
      <c r="BP115" s="1">
        <f>VLOOKUP($E115,ZonalStat!$E$1:$AD$310,26,FALSE)</f>
        <v>3.8244031830199998</v>
      </c>
    </row>
    <row r="116" spans="1:68" x14ac:dyDescent="0.25">
      <c r="A116">
        <v>115</v>
      </c>
      <c r="B116" t="s">
        <v>337</v>
      </c>
      <c r="C116" t="s">
        <v>367</v>
      </c>
      <c r="D116" t="s">
        <v>117</v>
      </c>
      <c r="E116">
        <v>5306062</v>
      </c>
      <c r="F116">
        <f>VLOOKUP(E116,summary_LC!$AW$1:$AY$311,3,FALSE)</f>
        <v>871</v>
      </c>
      <c r="G116">
        <f>VLOOKUP($E116,ZonalStat!$E$1:$AB$310,2,FALSE)</f>
        <v>2018.0627130099999</v>
      </c>
      <c r="H116">
        <f>VLOOKUP($E116,ZonalStat!$E$1:$AB$310,3,FALSE)</f>
        <v>163.31516718699999</v>
      </c>
      <c r="I116">
        <f>VLOOKUP($E116,ZonalStat!$E$1:$AB$310,4,FALSE)</f>
        <v>116328.44761800001</v>
      </c>
      <c r="J116">
        <f>VLOOKUP($E116,ZonalStat!$E$1:$AB$310,5,FALSE)</f>
        <v>7052.9491694199996</v>
      </c>
      <c r="K116">
        <f>VLOOKUP($E116,ZonalStat!$E$1:$AB$310,6,FALSE)</f>
        <v>2579.3654832500001</v>
      </c>
      <c r="L116">
        <f>VLOOKUP($E116,ZonalStat!$E$1:$AB$310,7,FALSE)</f>
        <v>1123.7577992399999</v>
      </c>
      <c r="M116">
        <f>VLOOKUP($E116,ZonalStat!$E$1:$AB$310,8,FALSE)</f>
        <v>4190.1663323599996</v>
      </c>
      <c r="N116">
        <f>VLOOKUP($E116,ZonalStat!$E$1:$AB$310,9,FALSE)</f>
        <v>3313.8974218399999</v>
      </c>
      <c r="O116">
        <f>VLOOKUP($E116,ZonalStat!$E$1:$AB$310,10,FALSE)</f>
        <v>236512.978473</v>
      </c>
      <c r="P116">
        <f>VLOOKUP($E116,ZonalStat!$E$1:$AB$310,11,FALSE)</f>
        <v>1094.8602621299999</v>
      </c>
      <c r="Q116">
        <f>VLOOKUP($E116,summary_LC!$Z$2:$AU$311,16,FALSE)</f>
        <v>1.2613615284733817</v>
      </c>
      <c r="R116">
        <f>VLOOKUP($E116,summary_LC!$Z$2:$AU$311,17,FALSE)</f>
        <v>0.19476905954368393</v>
      </c>
      <c r="S116">
        <f>VLOOKUP($E116,summary_LC!$Z$2:$AU$311,15,FALSE)</f>
        <v>1.8549434242255611E-2</v>
      </c>
      <c r="T116">
        <f>VLOOKUP($E116,summary_LC!$Z$2:$AU$311,18,FALSE)</f>
        <v>0</v>
      </c>
      <c r="U116">
        <f>VLOOKUP($E116,summary_LC!$Z$2:$AU$311,19,FALSE)</f>
        <v>0.41736227045075125</v>
      </c>
      <c r="V116">
        <f>VLOOKUP($E116,summary_LC!$Z$2:$AU$311,22,FALSE)</f>
        <v>0</v>
      </c>
      <c r="W116">
        <f>VLOOKUP($E116,ZonalStat!$E$1:$AB$310,12,FALSE)</f>
        <v>3158.12539887</v>
      </c>
      <c r="X116">
        <f>VLOOKUP($E116,summary_LC!$Z$2:$AU$311,4,FALSE)</f>
        <v>0</v>
      </c>
      <c r="Y116">
        <f>VLOOKUP($E116,summary_LC!$Z$2:$AU$311,20,FALSE)</f>
        <v>1.2613615284733817</v>
      </c>
      <c r="Z116">
        <f>VLOOKUP($E116,ZonalStat!$E$1:$AB$310,13,FALSE)</f>
        <v>74.100717973800002</v>
      </c>
      <c r="AA116">
        <f>VLOOKUP($E116,ZonalStat!$E$1:$AB$310,14,FALSE)</f>
        <v>0.113455323548</v>
      </c>
      <c r="AB116">
        <f>VLOOKUP($E116,ZonalStat!$E$1:$AB$310,15,FALSE)</f>
        <v>1.7221584385799999E-3</v>
      </c>
      <c r="AC116">
        <f>VLOOKUP($E116,ZonalStat!$E$1:$AB$310,16,FALSE)</f>
        <v>0.856544684118</v>
      </c>
      <c r="AD116">
        <f>VLOOKUP($E116,Irigasi!$A$2:$C$311,3,FALSE)</f>
        <v>0</v>
      </c>
      <c r="AE116">
        <f>VLOOKUP($E116,ZonalStat!$E$1:$AB$310,17,FALSE)</f>
        <v>0.50362094348899999</v>
      </c>
      <c r="AF116">
        <f>VLOOKUP($E116,ZonalStat!$E$1:$AB$310,18,FALSE)</f>
        <v>-0.52037984671699999</v>
      </c>
      <c r="AG116">
        <f>VLOOKUP($E116,ZonalStat!$E$1:$AB$310,19,FALSE)</f>
        <v>6.9728040609899997E-2</v>
      </c>
      <c r="AH116">
        <f>VLOOKUP($E116,ZonalStat!$E$1:$AB$310,20,FALSE)</f>
        <v>0.75783110876199999</v>
      </c>
      <c r="AI116">
        <f>VLOOKUP($E116,ZonalStat!$E$1:$AB$310,21,FALSE)</f>
        <v>1.4095445473099999</v>
      </c>
      <c r="AJ116">
        <f>VLOOKUP($E116,ZonalStat!$E$1:$AB$310,22,FALSE)</f>
        <v>25.083093395700001</v>
      </c>
      <c r="AK116">
        <f>VLOOKUP($E116,ZonalStat!$E$1:$AB$310,23,FALSE)</f>
        <v>-28.111618935399999</v>
      </c>
      <c r="AL116">
        <f>VLOOKUP($E116,ZonalStat!$E$1:$AB$310,24,FALSE)</f>
        <v>1402.3071413800001</v>
      </c>
      <c r="AM116">
        <f>VLOOKUP($E116,Podes!$A$1:$AL$310,5,FALSE)</f>
        <v>4876</v>
      </c>
      <c r="AN116">
        <f>VLOOKUP($E116,Podes!$A$1:$AL$310,28,FALSE)</f>
        <v>1</v>
      </c>
      <c r="AO116">
        <f>VLOOKUP($E116,Podes!$A$1:$AL$310,29,FALSE)</f>
        <v>1625.333333</v>
      </c>
      <c r="AP116">
        <f>VLOOKUP($E116,Podes!$A$1:$AL$310,30,FALSE)</f>
        <v>0</v>
      </c>
      <c r="AQ116">
        <f>VLOOKUP($E116,Podes!$A$1:$AL$310,31,FALSE)</f>
        <v>0</v>
      </c>
      <c r="AR116">
        <f>VLOOKUP($E116,Podes!$A$1:$AL$310,32,FALSE)</f>
        <v>812.66666669999995</v>
      </c>
      <c r="AS116">
        <f>VLOOKUP($E116,Podes!$A$1:$AL$310,33,FALSE)</f>
        <v>2438</v>
      </c>
      <c r="AT116">
        <f>VLOOKUP($E116,Podes!$A$1:$AL$310,34,FALSE)</f>
        <v>2438</v>
      </c>
      <c r="AU116">
        <f>VLOOKUP($E116,Podes!$A$1:$AL$310,13,FALSE)</f>
        <v>0</v>
      </c>
      <c r="AV116">
        <f>VLOOKUP($E116,Podes!$A$1:$AL$310,14,FALSE)</f>
        <v>0</v>
      </c>
      <c r="AW116">
        <f>VLOOKUP($E116,Podes!$A$1:$AL$310,15,FALSE)</f>
        <v>0</v>
      </c>
      <c r="AX116">
        <f>VLOOKUP($E116,Podes!$A$1:$AL$310,16,FALSE)</f>
        <v>0</v>
      </c>
      <c r="AY116">
        <f>VLOOKUP($E116,Podes!$A$1:$AL$310,17,FALSE)</f>
        <v>0</v>
      </c>
      <c r="AZ116">
        <f>VLOOKUP($E116,Podes!$A$1:$AL$310,18,FALSE)</f>
        <v>0</v>
      </c>
      <c r="BA116">
        <f>VLOOKUP($E116,Podes!$A$1:$AL$310,19,FALSE)</f>
        <v>0</v>
      </c>
      <c r="BB116">
        <f>VLOOKUP($E116,Podes!$A$1:$AL$310,20,FALSE)</f>
        <v>0</v>
      </c>
      <c r="BC116">
        <f>VLOOKUP($E116,Podes!$A$1:$AL$310,21,FALSE)</f>
        <v>0</v>
      </c>
      <c r="BD116">
        <f>VLOOKUP($E116,Podes!$A$1:$AL$310,22,FALSE)</f>
        <v>0</v>
      </c>
      <c r="BE116">
        <f>VLOOKUP($E116,Podes!$A$1:$AL$310,23,FALSE)</f>
        <v>8</v>
      </c>
      <c r="BF116">
        <f>VLOOKUP($E116,Podes!$A$1:$AL$310,38,FALSE)</f>
        <v>200</v>
      </c>
      <c r="BG116">
        <f>VLOOKUP($E116,Podes!$A$1:$AL$310,35,FALSE)</f>
        <v>0</v>
      </c>
      <c r="BH116">
        <f>VLOOKUP($E116,Podes!$A$1:$AL$310,36,FALSE)</f>
        <v>0</v>
      </c>
      <c r="BI116">
        <f>VLOOKUP($E116,Podes!$A$1:$AL$310,26,FALSE)</f>
        <v>0</v>
      </c>
      <c r="BJ116">
        <f>VLOOKUP($E116,Podes!$A$1:$AL$310,37,FALSE)</f>
        <v>0</v>
      </c>
      <c r="BK116">
        <f>VLOOKUP(E116,'status kesejahteraan'!$D:$P,12,FALSE)</f>
        <v>0.21314387211367672</v>
      </c>
      <c r="BL116">
        <f>VLOOKUP(E116,'status kesejahteraan'!$D:$P,13,FALSE)</f>
        <v>0.18680330816253146</v>
      </c>
      <c r="BM116">
        <f>VLOOKUP(D116,IDM_2021!$I$1:$J$39,2,FALSE)</f>
        <v>0</v>
      </c>
      <c r="BN116">
        <f>VLOOKUP(E116,Irigasi!$O$2:$Q$311,3,FALSE)</f>
        <v>0</v>
      </c>
      <c r="BO116">
        <f>VLOOKUP($E116,ZonalStat!$E$1:$AC$310,25,FALSE)</f>
        <v>2081.80208545</v>
      </c>
      <c r="BP116" s="1">
        <f>VLOOKUP($E116,ZonalStat!$E$1:$AD$310,26,FALSE)</f>
        <v>4</v>
      </c>
    </row>
    <row r="117" spans="1:68" x14ac:dyDescent="0.25">
      <c r="A117">
        <v>116</v>
      </c>
      <c r="B117" t="s">
        <v>337</v>
      </c>
      <c r="C117" t="s">
        <v>367</v>
      </c>
      <c r="D117" t="s">
        <v>118</v>
      </c>
      <c r="E117">
        <v>5306070</v>
      </c>
      <c r="F117">
        <f>VLOOKUP(E117,summary_LC!$AW$1:$AY$311,3,FALSE)</f>
        <v>20733</v>
      </c>
      <c r="G117">
        <f>VLOOKUP($E117,ZonalStat!$E$1:$AB$310,2,FALSE)</f>
        <v>9265.2610393600007</v>
      </c>
      <c r="H117">
        <f>VLOOKUP($E117,ZonalStat!$E$1:$AB$310,3,FALSE)</f>
        <v>801.33713984999997</v>
      </c>
      <c r="I117">
        <f>VLOOKUP($E117,ZonalStat!$E$1:$AB$310,4,FALSE)</f>
        <v>123970.54216700001</v>
      </c>
      <c r="J117">
        <f>VLOOKUP($E117,ZonalStat!$E$1:$AB$310,5,FALSE)</f>
        <v>6582.4535255800001</v>
      </c>
      <c r="K117">
        <f>VLOOKUP($E117,ZonalStat!$E$1:$AB$310,6,FALSE)</f>
        <v>676.89133375200004</v>
      </c>
      <c r="L117">
        <f>VLOOKUP($E117,ZonalStat!$E$1:$AB$310,7,FALSE)</f>
        <v>1844.0685490400001</v>
      </c>
      <c r="M117">
        <f>VLOOKUP($E117,ZonalStat!$E$1:$AB$310,8,FALSE)</f>
        <v>7127.8099054699996</v>
      </c>
      <c r="N117">
        <f>VLOOKUP($E117,ZonalStat!$E$1:$AB$310,9,FALSE)</f>
        <v>5202.5905766599999</v>
      </c>
      <c r="O117">
        <f>VLOOKUP($E117,ZonalStat!$E$1:$AB$310,10,FALSE)</f>
        <v>243512.51391000001</v>
      </c>
      <c r="P117">
        <f>VLOOKUP($E117,ZonalStat!$E$1:$AB$310,11,FALSE)</f>
        <v>4367.5118036200001</v>
      </c>
      <c r="Q117">
        <f>VLOOKUP($E117,summary_LC!$Z$2:$AU$311,16,FALSE)</f>
        <v>71.220552773140426</v>
      </c>
      <c r="R117">
        <f>VLOOKUP($E117,summary_LC!$Z$2:$AU$311,17,FALSE)</f>
        <v>0</v>
      </c>
      <c r="S117">
        <f>VLOOKUP($E117,summary_LC!$Z$2:$AU$311,15,FALSE)</f>
        <v>69.031719532554263</v>
      </c>
      <c r="T117">
        <f>VLOOKUP($E117,summary_LC!$Z$2:$AU$311,18,FALSE)</f>
        <v>28.603227601558149</v>
      </c>
      <c r="U117">
        <f>VLOOKUP($E117,summary_LC!$Z$2:$AU$311,19,FALSE)</f>
        <v>2.1888332405861624</v>
      </c>
      <c r="V117">
        <f>VLOOKUP($E117,summary_LC!$Z$2:$AU$311,22,FALSE)</f>
        <v>2.4067911059663336</v>
      </c>
      <c r="W117">
        <f>VLOOKUP($E117,ZonalStat!$E$1:$AB$310,12,FALSE)</f>
        <v>1505.3012609499999</v>
      </c>
      <c r="X117">
        <f>VLOOKUP($E117,summary_LC!$Z$2:$AU$311,4,FALSE)</f>
        <v>2093</v>
      </c>
      <c r="Y117">
        <f>VLOOKUP($E117,summary_LC!$Z$2:$AU$311,20,FALSE)</f>
        <v>71.220552773140426</v>
      </c>
      <c r="Z117">
        <f>VLOOKUP($E117,ZonalStat!$E$1:$AB$310,13,FALSE)</f>
        <v>1295.16336041</v>
      </c>
      <c r="AA117">
        <f>VLOOKUP($E117,ZonalStat!$E$1:$AB$310,14,FALSE)</f>
        <v>9.8301994662200007E-2</v>
      </c>
      <c r="AB117">
        <f>VLOOKUP($E117,ZonalStat!$E$1:$AB$310,15,FALSE)</f>
        <v>0.15648965417499999</v>
      </c>
      <c r="AC117">
        <f>VLOOKUP($E117,ZonalStat!$E$1:$AB$310,16,FALSE)</f>
        <v>0.78761041599699999</v>
      </c>
      <c r="AD117">
        <f>VLOOKUP($E117,Irigasi!$A$2:$C$311,3,FALSE)</f>
        <v>0</v>
      </c>
      <c r="AE117">
        <f>VLOOKUP($E117,ZonalStat!$E$1:$AB$310,17,FALSE)</f>
        <v>0.57861919830200004</v>
      </c>
      <c r="AF117">
        <f>VLOOKUP($E117,ZonalStat!$E$1:$AB$310,18,FALSE)</f>
        <v>-0.57939505698299998</v>
      </c>
      <c r="AG117">
        <f>VLOOKUP($E117,ZonalStat!$E$1:$AB$310,19,FALSE)</f>
        <v>9.6043758585699995E-2</v>
      </c>
      <c r="AH117">
        <f>VLOOKUP($E117,ZonalStat!$E$1:$AB$310,20,FALSE)</f>
        <v>0.73697506715299999</v>
      </c>
      <c r="AI117">
        <f>VLOOKUP($E117,ZonalStat!$E$1:$AB$310,21,FALSE)</f>
        <v>1.4079827149599999</v>
      </c>
      <c r="AJ117">
        <f>VLOOKUP($E117,ZonalStat!$E$1:$AB$310,22,FALSE)</f>
        <v>24.747435492699999</v>
      </c>
      <c r="AK117">
        <f>VLOOKUP($E117,ZonalStat!$E$1:$AB$310,23,FALSE)</f>
        <v>-30.7496346663</v>
      </c>
      <c r="AL117">
        <f>VLOOKUP($E117,ZonalStat!$E$1:$AB$310,24,FALSE)</f>
        <v>1442.15278644</v>
      </c>
      <c r="AM117">
        <f>VLOOKUP($E117,Podes!$A$1:$AL$310,5,FALSE)</f>
        <v>7511</v>
      </c>
      <c r="AN117">
        <f>VLOOKUP($E117,Podes!$A$1:$AL$310,28,FALSE)</f>
        <v>1.1423574139999999</v>
      </c>
      <c r="AO117">
        <f>VLOOKUP($E117,Podes!$A$1:$AL$310,29,FALSE)</f>
        <v>1877.75</v>
      </c>
      <c r="AP117">
        <f>VLOOKUP($E117,Podes!$A$1:$AL$310,30,FALSE)</f>
        <v>0</v>
      </c>
      <c r="AQ117">
        <f>VLOOKUP($E117,Podes!$A$1:$AL$310,31,FALSE)</f>
        <v>0</v>
      </c>
      <c r="AR117">
        <f>VLOOKUP($E117,Podes!$A$1:$AL$310,32,FALSE)</f>
        <v>2503.666667</v>
      </c>
      <c r="AS117">
        <f>VLOOKUP($E117,Podes!$A$1:$AL$310,33,FALSE)</f>
        <v>1877.75</v>
      </c>
      <c r="AT117">
        <f>VLOOKUP($E117,Podes!$A$1:$AL$310,34,FALSE)</f>
        <v>0</v>
      </c>
      <c r="AU117">
        <f>VLOOKUP($E117,Podes!$A$1:$AL$310,13,FALSE)</f>
        <v>2</v>
      </c>
      <c r="AV117">
        <f>VLOOKUP($E117,Podes!$A$1:$AL$310,14,FALSE)</f>
        <v>0</v>
      </c>
      <c r="AW117">
        <f>VLOOKUP($E117,Podes!$A$1:$AL$310,15,FALSE)</f>
        <v>2</v>
      </c>
      <c r="AX117">
        <f>VLOOKUP($E117,Podes!$A$1:$AL$310,16,FALSE)</f>
        <v>0</v>
      </c>
      <c r="AY117">
        <f>VLOOKUP($E117,Podes!$A$1:$AL$310,17,FALSE)</f>
        <v>0</v>
      </c>
      <c r="AZ117">
        <f>VLOOKUP($E117,Podes!$A$1:$AL$310,18,FALSE)</f>
        <v>0</v>
      </c>
      <c r="BA117">
        <f>VLOOKUP($E117,Podes!$A$1:$AL$310,19,FALSE)</f>
        <v>0</v>
      </c>
      <c r="BB117">
        <f>VLOOKUP($E117,Podes!$A$1:$AL$310,20,FALSE)</f>
        <v>0</v>
      </c>
      <c r="BC117">
        <f>VLOOKUP($E117,Podes!$A$1:$AL$310,21,FALSE)</f>
        <v>0</v>
      </c>
      <c r="BD117">
        <f>VLOOKUP($E117,Podes!$A$1:$AL$310,22,FALSE)</f>
        <v>0</v>
      </c>
      <c r="BE117">
        <f>VLOOKUP($E117,Podes!$A$1:$AL$310,23,FALSE)</f>
        <v>24</v>
      </c>
      <c r="BF117">
        <f>VLOOKUP($E117,Podes!$A$1:$AL$310,38,FALSE)</f>
        <v>200</v>
      </c>
      <c r="BG117">
        <f>VLOOKUP($E117,Podes!$A$1:$AL$310,35,FALSE)</f>
        <v>104.31944439999999</v>
      </c>
      <c r="BH117">
        <f>VLOOKUP($E117,Podes!$A$1:$AL$310,36,FALSE)</f>
        <v>3755.5</v>
      </c>
      <c r="BI117">
        <f>VLOOKUP($E117,Podes!$A$1:$AL$310,26,FALSE)</f>
        <v>54</v>
      </c>
      <c r="BJ117">
        <f>VLOOKUP($E117,Podes!$A$1:$AL$310,37,FALSE)</f>
        <v>139.09259259999999</v>
      </c>
      <c r="BK117">
        <f>VLOOKUP(E117,'status kesejahteraan'!$D:$P,12,FALSE)</f>
        <v>0.12653061224489795</v>
      </c>
      <c r="BL117">
        <f>VLOOKUP(E117,'status kesejahteraan'!$D:$P,13,FALSE)</f>
        <v>9.7992160627149827E-2</v>
      </c>
      <c r="BM117">
        <f>VLOOKUP(D117,IDM_2021!$I$1:$J$39,2,FALSE)</f>
        <v>0.57730000000000004</v>
      </c>
      <c r="BN117">
        <f>VLOOKUP(E117,Irigasi!$O$2:$Q$311,3,FALSE)</f>
        <v>730</v>
      </c>
      <c r="BO117">
        <f>VLOOKUP($E117,ZonalStat!$E$1:$AC$310,25,FALSE)</f>
        <v>2646.70924737</v>
      </c>
      <c r="BP117" s="1">
        <f>VLOOKUP($E117,ZonalStat!$E$1:$AD$310,26,FALSE)</f>
        <v>3.7865224295400002</v>
      </c>
    </row>
    <row r="118" spans="1:68" x14ac:dyDescent="0.25">
      <c r="A118">
        <v>117</v>
      </c>
      <c r="B118" t="s">
        <v>337</v>
      </c>
      <c r="C118" t="s">
        <v>367</v>
      </c>
      <c r="D118" t="s">
        <v>119</v>
      </c>
      <c r="E118">
        <v>5306071</v>
      </c>
      <c r="F118">
        <f>VLOOKUP(E118,summary_LC!$AW$1:$AY$311,3,FALSE)</f>
        <v>7672</v>
      </c>
      <c r="G118">
        <f>VLOOKUP($E118,ZonalStat!$E$1:$AB$310,2,FALSE)</f>
        <v>26364.9231316</v>
      </c>
      <c r="H118">
        <f>VLOOKUP($E118,ZonalStat!$E$1:$AB$310,3,FALSE)</f>
        <v>514.041824152</v>
      </c>
      <c r="I118">
        <f>VLOOKUP($E118,ZonalStat!$E$1:$AB$310,4,FALSE)</f>
        <v>142421.05764300001</v>
      </c>
      <c r="J118">
        <f>VLOOKUP($E118,ZonalStat!$E$1:$AB$310,5,FALSE)</f>
        <v>16353.693349700001</v>
      </c>
      <c r="K118">
        <f>VLOOKUP($E118,ZonalStat!$E$1:$AB$310,6,FALSE)</f>
        <v>3825.7768523499999</v>
      </c>
      <c r="L118">
        <f>VLOOKUP($E118,ZonalStat!$E$1:$AB$310,7,FALSE)</f>
        <v>1696.02543294</v>
      </c>
      <c r="M118">
        <f>VLOOKUP($E118,ZonalStat!$E$1:$AB$310,8,FALSE)</f>
        <v>5281.8390836799999</v>
      </c>
      <c r="N118">
        <f>VLOOKUP($E118,ZonalStat!$E$1:$AB$310,9,FALSE)</f>
        <v>3151.09935146</v>
      </c>
      <c r="O118">
        <f>VLOOKUP($E118,ZonalStat!$E$1:$AB$310,10,FALSE)</f>
        <v>261495.42644499999</v>
      </c>
      <c r="P118">
        <f>VLOOKUP($E118,ZonalStat!$E$1:$AB$310,11,FALSE)</f>
        <v>18930.604058500001</v>
      </c>
      <c r="Q118">
        <f>VLOOKUP($E118,summary_LC!$Z$2:$AU$311,16,FALSE)</f>
        <v>56.594323873121866</v>
      </c>
      <c r="R118">
        <f>VLOOKUP($E118,summary_LC!$Z$2:$AU$311,17,FALSE)</f>
        <v>0</v>
      </c>
      <c r="S118">
        <f>VLOOKUP($E118,summary_LC!$Z$2:$AU$311,15,FALSE)</f>
        <v>0</v>
      </c>
      <c r="T118">
        <f>VLOOKUP($E118,summary_LC!$Z$2:$AU$311,18,FALSE)</f>
        <v>8.5420144685587083</v>
      </c>
      <c r="U118">
        <f>VLOOKUP($E118,summary_LC!$Z$2:$AU$311,19,FALSE)</f>
        <v>0</v>
      </c>
      <c r="V118">
        <f>VLOOKUP($E118,summary_LC!$Z$2:$AU$311,22,FALSE)</f>
        <v>0</v>
      </c>
      <c r="W118">
        <f>VLOOKUP($E118,ZonalStat!$E$1:$AB$310,12,FALSE)</f>
        <v>1771.3208334799999</v>
      </c>
      <c r="X118">
        <f>VLOOKUP($E118,summary_LC!$Z$2:$AU$311,4,FALSE)</f>
        <v>677</v>
      </c>
      <c r="Y118">
        <f>VLOOKUP($E118,summary_LC!$Z$2:$AU$311,20,FALSE)</f>
        <v>56.594323873121866</v>
      </c>
      <c r="Z118">
        <f>VLOOKUP($E118,ZonalStat!$E$1:$AB$310,13,FALSE)</f>
        <v>1599.41219243</v>
      </c>
      <c r="AA118">
        <f>VLOOKUP($E118,ZonalStat!$E$1:$AB$310,14,FALSE)</f>
        <v>6.1783801538199998E-2</v>
      </c>
      <c r="AB118">
        <f>VLOOKUP($E118,ZonalStat!$E$1:$AB$310,15,FALSE)</f>
        <v>0.30705813347200001</v>
      </c>
      <c r="AC118">
        <f>VLOOKUP($E118,ZonalStat!$E$1:$AB$310,16,FALSE)</f>
        <v>0.64849743038800001</v>
      </c>
      <c r="AD118">
        <f>VLOOKUP($E118,Irigasi!$A$2:$C$311,3,FALSE)</f>
        <v>0</v>
      </c>
      <c r="AE118">
        <f>VLOOKUP($E118,ZonalStat!$E$1:$AB$310,17,FALSE)</f>
        <v>0.58443718227999997</v>
      </c>
      <c r="AF118">
        <f>VLOOKUP($E118,ZonalStat!$E$1:$AB$310,18,FALSE)</f>
        <v>-0.57937611935400002</v>
      </c>
      <c r="AG118">
        <f>VLOOKUP($E118,ZonalStat!$E$1:$AB$310,19,FALSE)</f>
        <v>7.5006169228499994E-2</v>
      </c>
      <c r="AH118">
        <f>VLOOKUP($E118,ZonalStat!$E$1:$AB$310,20,FALSE)</f>
        <v>0.69051976896599998</v>
      </c>
      <c r="AI118">
        <f>VLOOKUP($E118,ZonalStat!$E$1:$AB$310,21,FALSE)</f>
        <v>1.40578426136</v>
      </c>
      <c r="AJ118">
        <f>VLOOKUP($E118,ZonalStat!$E$1:$AB$310,22,FALSE)</f>
        <v>24.6088806283</v>
      </c>
      <c r="AK118">
        <f>VLOOKUP($E118,ZonalStat!$E$1:$AB$310,23,FALSE)</f>
        <v>-34.6439199438</v>
      </c>
      <c r="AL118">
        <f>VLOOKUP($E118,ZonalStat!$E$1:$AB$310,24,FALSE)</f>
        <v>1563.5304048999999</v>
      </c>
      <c r="AM118">
        <f>VLOOKUP($E118,Podes!$A$1:$AL$310,5,FALSE)</f>
        <v>3394</v>
      </c>
      <c r="AN118">
        <f>VLOOKUP($E118,Podes!$A$1:$AL$310,28,FALSE)</f>
        <v>1.163524169</v>
      </c>
      <c r="AO118">
        <f>VLOOKUP($E118,Podes!$A$1:$AL$310,29,FALSE)</f>
        <v>3394</v>
      </c>
      <c r="AP118">
        <f>VLOOKUP($E118,Podes!$A$1:$AL$310,30,FALSE)</f>
        <v>0</v>
      </c>
      <c r="AQ118">
        <f>VLOOKUP($E118,Podes!$A$1:$AL$310,31,FALSE)</f>
        <v>0</v>
      </c>
      <c r="AR118">
        <f>VLOOKUP($E118,Podes!$A$1:$AL$310,32,FALSE)</f>
        <v>1697</v>
      </c>
      <c r="AS118">
        <f>VLOOKUP($E118,Podes!$A$1:$AL$310,33,FALSE)</f>
        <v>848.5</v>
      </c>
      <c r="AT118">
        <f>VLOOKUP($E118,Podes!$A$1:$AL$310,34,FALSE)</f>
        <v>0</v>
      </c>
      <c r="AU118">
        <f>VLOOKUP($E118,Podes!$A$1:$AL$310,13,FALSE)</f>
        <v>0</v>
      </c>
      <c r="AV118">
        <f>VLOOKUP($E118,Podes!$A$1:$AL$310,14,FALSE)</f>
        <v>0</v>
      </c>
      <c r="AW118">
        <f>VLOOKUP($E118,Podes!$A$1:$AL$310,15,FALSE)</f>
        <v>0</v>
      </c>
      <c r="AX118">
        <f>VLOOKUP($E118,Podes!$A$1:$AL$310,16,FALSE)</f>
        <v>0</v>
      </c>
      <c r="AY118">
        <f>VLOOKUP($E118,Podes!$A$1:$AL$310,17,FALSE)</f>
        <v>0</v>
      </c>
      <c r="AZ118">
        <f>VLOOKUP($E118,Podes!$A$1:$AL$310,18,FALSE)</f>
        <v>0</v>
      </c>
      <c r="BA118">
        <f>VLOOKUP($E118,Podes!$A$1:$AL$310,19,FALSE)</f>
        <v>0</v>
      </c>
      <c r="BB118">
        <f>VLOOKUP($E118,Podes!$A$1:$AL$310,20,FALSE)</f>
        <v>0</v>
      </c>
      <c r="BC118">
        <f>VLOOKUP($E118,Podes!$A$1:$AL$310,21,FALSE)</f>
        <v>0</v>
      </c>
      <c r="BD118">
        <f>VLOOKUP($E118,Podes!$A$1:$AL$310,22,FALSE)</f>
        <v>0</v>
      </c>
      <c r="BE118">
        <f>VLOOKUP($E118,Podes!$A$1:$AL$310,23,FALSE)</f>
        <v>12</v>
      </c>
      <c r="BF118">
        <f>VLOOKUP($E118,Podes!$A$1:$AL$310,38,FALSE)</f>
        <v>200</v>
      </c>
      <c r="BG118">
        <f>VLOOKUP($E118,Podes!$A$1:$AL$310,35,FALSE)</f>
        <v>339.4</v>
      </c>
      <c r="BH118">
        <f>VLOOKUP($E118,Podes!$A$1:$AL$310,36,FALSE)</f>
        <v>0</v>
      </c>
      <c r="BI118">
        <f>VLOOKUP($E118,Podes!$A$1:$AL$310,26,FALSE)</f>
        <v>55</v>
      </c>
      <c r="BJ118">
        <f>VLOOKUP($E118,Podes!$A$1:$AL$310,37,FALSE)</f>
        <v>61.70909091</v>
      </c>
      <c r="BK118">
        <f>VLOOKUP(E118,'status kesejahteraan'!$D:$P,12,FALSE)</f>
        <v>8.987654320987655E-2</v>
      </c>
      <c r="BL118">
        <f>VLOOKUP(E118,'status kesejahteraan'!$D:$P,13,FALSE)</f>
        <v>6.4627813040969415E-2</v>
      </c>
      <c r="BM118">
        <f>VLOOKUP(D118,IDM_2021!$D$1:$F$297,2,FALSE)</f>
        <v>0.65529999999999999</v>
      </c>
      <c r="BN118">
        <f>VLOOKUP(E118,Irigasi!$O$2:$Q$311,3,FALSE)</f>
        <v>765</v>
      </c>
      <c r="BO118">
        <f>VLOOKUP($E118,ZonalStat!$E$1:$AC$310,25,FALSE)</f>
        <v>2654.6292661900002</v>
      </c>
      <c r="BP118" s="1">
        <f>VLOOKUP($E118,ZonalStat!$E$1:$AD$310,26,FALSE)</f>
        <v>3.3914918079900001</v>
      </c>
    </row>
    <row r="119" spans="1:68" x14ac:dyDescent="0.25">
      <c r="A119">
        <v>118</v>
      </c>
      <c r="B119" t="s">
        <v>337</v>
      </c>
      <c r="C119" t="s">
        <v>367</v>
      </c>
      <c r="D119" t="s">
        <v>120</v>
      </c>
      <c r="E119">
        <v>5306072</v>
      </c>
      <c r="F119">
        <f>VLOOKUP(E119,summary_LC!$AW$1:$AY$311,3,FALSE)</f>
        <v>6070</v>
      </c>
      <c r="G119">
        <f>VLOOKUP($E119,ZonalStat!$E$1:$AB$310,2,FALSE)</f>
        <v>18184.223883999999</v>
      </c>
      <c r="H119">
        <f>VLOOKUP($E119,ZonalStat!$E$1:$AB$310,3,FALSE)</f>
        <v>846.60790432700003</v>
      </c>
      <c r="I119">
        <f>VLOOKUP($E119,ZonalStat!$E$1:$AB$310,4,FALSE)</f>
        <v>134254.75106800001</v>
      </c>
      <c r="J119">
        <f>VLOOKUP($E119,ZonalStat!$E$1:$AB$310,5,FALSE)</f>
        <v>9167.7843109700007</v>
      </c>
      <c r="K119">
        <f>VLOOKUP($E119,ZonalStat!$E$1:$AB$310,6,FALSE)</f>
        <v>1544.2864971700001</v>
      </c>
      <c r="L119">
        <f>VLOOKUP($E119,ZonalStat!$E$1:$AB$310,7,FALSE)</f>
        <v>2232.9218973500001</v>
      </c>
      <c r="M119">
        <f>VLOOKUP($E119,ZonalStat!$E$1:$AB$310,8,FALSE)</f>
        <v>11622.268531600001</v>
      </c>
      <c r="N119">
        <f>VLOOKUP($E119,ZonalStat!$E$1:$AB$310,9,FALSE)</f>
        <v>7617.7839282100003</v>
      </c>
      <c r="O119">
        <f>VLOOKUP($E119,ZonalStat!$E$1:$AB$310,10,FALSE)</f>
        <v>253498.11619100001</v>
      </c>
      <c r="P119">
        <f>VLOOKUP($E119,ZonalStat!$E$1:$AB$310,11,FALSE)</f>
        <v>11676.4160476</v>
      </c>
      <c r="Q119">
        <f>VLOOKUP($E119,summary_LC!$Z$2:$AU$311,16,FALSE)</f>
        <v>39.361899462066404</v>
      </c>
      <c r="R119">
        <f>VLOOKUP($E119,summary_LC!$Z$2:$AU$311,17,FALSE)</f>
        <v>0</v>
      </c>
      <c r="S119">
        <f>VLOOKUP($E119,summary_LC!$Z$2:$AU$311,15,FALSE)</f>
        <v>7.7907623817473572</v>
      </c>
      <c r="T119">
        <f>VLOOKUP($E119,summary_LC!$Z$2:$AU$311,18,FALSE)</f>
        <v>1.8178445557410499</v>
      </c>
      <c r="U119">
        <f>VLOOKUP($E119,summary_LC!$Z$2:$AU$311,19,FALSE)</f>
        <v>0</v>
      </c>
      <c r="V119">
        <f>VLOOKUP($E119,summary_LC!$Z$2:$AU$311,22,FALSE)</f>
        <v>6.128500823723229</v>
      </c>
      <c r="W119">
        <f>VLOOKUP($E119,ZonalStat!$E$1:$AB$310,12,FALSE)</f>
        <v>994.86068414600004</v>
      </c>
      <c r="X119">
        <f>VLOOKUP($E119,summary_LC!$Z$2:$AU$311,4,FALSE)</f>
        <v>641</v>
      </c>
      <c r="Y119">
        <f>VLOOKUP($E119,summary_LC!$Z$2:$AU$311,20,FALSE)</f>
        <v>39.361899462066404</v>
      </c>
      <c r="Z119">
        <f>VLOOKUP($E119,ZonalStat!$E$1:$AB$310,13,FALSE)</f>
        <v>3388.9776929700001</v>
      </c>
      <c r="AA119">
        <f>VLOOKUP($E119,ZonalStat!$E$1:$AB$310,14,FALSE)</f>
        <v>0</v>
      </c>
      <c r="AB119">
        <f>VLOOKUP($E119,ZonalStat!$E$1:$AB$310,15,FALSE)</f>
        <v>0.40428336079100002</v>
      </c>
      <c r="AC119">
        <f>VLOOKUP($E119,ZonalStat!$E$1:$AB$310,16,FALSE)</f>
        <v>0.69084704664600005</v>
      </c>
      <c r="AD119">
        <f>VLOOKUP($E119,Irigasi!$A$2:$C$311,3,FALSE)</f>
        <v>0</v>
      </c>
      <c r="AE119">
        <f>VLOOKUP($E119,ZonalStat!$E$1:$AB$310,17,FALSE)</f>
        <v>0.59554000357100001</v>
      </c>
      <c r="AF119">
        <f>VLOOKUP($E119,ZonalStat!$E$1:$AB$310,18,FALSE)</f>
        <v>-0.59815177366600003</v>
      </c>
      <c r="AG119">
        <f>VLOOKUP($E119,ZonalStat!$E$1:$AB$310,19,FALSE)</f>
        <v>8.6626137399499994E-2</v>
      </c>
      <c r="AH119">
        <f>VLOOKUP($E119,ZonalStat!$E$1:$AB$310,20,FALSE)</f>
        <v>0.65337286334300004</v>
      </c>
      <c r="AI119">
        <f>VLOOKUP($E119,ZonalStat!$E$1:$AB$310,21,FALSE)</f>
        <v>1.40323539998</v>
      </c>
      <c r="AJ119">
        <f>VLOOKUP($E119,ZonalStat!$E$1:$AB$310,22,FALSE)</f>
        <v>23.719536680800001</v>
      </c>
      <c r="AK119">
        <f>VLOOKUP($E119,ZonalStat!$E$1:$AB$310,23,FALSE)</f>
        <v>-38.1841966808</v>
      </c>
      <c r="AL119">
        <f>VLOOKUP($E119,ZonalStat!$E$1:$AB$310,24,FALSE)</f>
        <v>1645.4211259900001</v>
      </c>
      <c r="AM119">
        <f>VLOOKUP($E119,Podes!$A$1:$AL$310,5,FALSE)</f>
        <v>1615</v>
      </c>
      <c r="AN119">
        <f>VLOOKUP($E119,Podes!$A$1:$AL$310,28,FALSE)</f>
        <v>1.3024193550000001</v>
      </c>
      <c r="AO119">
        <f>VLOOKUP($E119,Podes!$A$1:$AL$310,29,FALSE)</f>
        <v>807.5</v>
      </c>
      <c r="AP119">
        <f>VLOOKUP($E119,Podes!$A$1:$AL$310,30,FALSE)</f>
        <v>0</v>
      </c>
      <c r="AQ119">
        <f>VLOOKUP($E119,Podes!$A$1:$AL$310,31,FALSE)</f>
        <v>0</v>
      </c>
      <c r="AR119">
        <f>VLOOKUP($E119,Podes!$A$1:$AL$310,32,FALSE)</f>
        <v>807.5</v>
      </c>
      <c r="AS119">
        <f>VLOOKUP($E119,Podes!$A$1:$AL$310,33,FALSE)</f>
        <v>1615</v>
      </c>
      <c r="AT119">
        <f>VLOOKUP($E119,Podes!$A$1:$AL$310,34,FALSE)</f>
        <v>0</v>
      </c>
      <c r="AU119">
        <f>VLOOKUP($E119,Podes!$A$1:$AL$310,13,FALSE)</f>
        <v>0</v>
      </c>
      <c r="AV119">
        <f>VLOOKUP($E119,Podes!$A$1:$AL$310,14,FALSE)</f>
        <v>0</v>
      </c>
      <c r="AW119">
        <f>VLOOKUP($E119,Podes!$A$1:$AL$310,15,FALSE)</f>
        <v>0</v>
      </c>
      <c r="AX119">
        <f>VLOOKUP($E119,Podes!$A$1:$AL$310,16,FALSE)</f>
        <v>0</v>
      </c>
      <c r="AY119">
        <f>VLOOKUP($E119,Podes!$A$1:$AL$310,17,FALSE)</f>
        <v>0</v>
      </c>
      <c r="AZ119">
        <f>VLOOKUP($E119,Podes!$A$1:$AL$310,18,FALSE)</f>
        <v>0</v>
      </c>
      <c r="BA119">
        <f>VLOOKUP($E119,Podes!$A$1:$AL$310,19,FALSE)</f>
        <v>0</v>
      </c>
      <c r="BB119">
        <f>VLOOKUP($E119,Podes!$A$1:$AL$310,20,FALSE)</f>
        <v>0</v>
      </c>
      <c r="BC119">
        <f>VLOOKUP($E119,Podes!$A$1:$AL$310,21,FALSE)</f>
        <v>0</v>
      </c>
      <c r="BD119">
        <f>VLOOKUP($E119,Podes!$A$1:$AL$310,22,FALSE)</f>
        <v>0</v>
      </c>
      <c r="BE119">
        <f>VLOOKUP($E119,Podes!$A$1:$AL$310,23,FALSE)</f>
        <v>14</v>
      </c>
      <c r="BF119">
        <f>VLOOKUP($E119,Podes!$A$1:$AL$310,38,FALSE)</f>
        <v>200</v>
      </c>
      <c r="BG119">
        <f>VLOOKUP($E119,Podes!$A$1:$AL$310,35,FALSE)</f>
        <v>179.44444440000001</v>
      </c>
      <c r="BH119">
        <f>VLOOKUP($E119,Podes!$A$1:$AL$310,36,FALSE)</f>
        <v>0</v>
      </c>
      <c r="BI119">
        <f>VLOOKUP($E119,Podes!$A$1:$AL$310,26,FALSE)</f>
        <v>4</v>
      </c>
      <c r="BJ119">
        <f>VLOOKUP($E119,Podes!$A$1:$AL$310,37,FALSE)</f>
        <v>403.75</v>
      </c>
      <c r="BK119">
        <f>VLOOKUP(E119,'status kesejahteraan'!$D:$P,12,FALSE)</f>
        <v>5.5179090029041623E-2</v>
      </c>
      <c r="BL119">
        <f>VLOOKUP(E119,'status kesejahteraan'!$D:$P,13,FALSE)</f>
        <v>3.8272396835578364E-2</v>
      </c>
      <c r="BM119">
        <f>VLOOKUP(D119,IDM_2021!$D$1:$F$297,2,FALSE)</f>
        <v>0.65939999999999999</v>
      </c>
      <c r="BN119">
        <f>VLOOKUP(E119,Irigasi!$O$2:$Q$311,3,FALSE)</f>
        <v>0</v>
      </c>
      <c r="BO119">
        <f>VLOOKUP($E119,ZonalStat!$E$1:$AC$310,25,FALSE)</f>
        <v>6478.76609474</v>
      </c>
      <c r="BP119" s="1">
        <f>VLOOKUP($E119,ZonalStat!$E$1:$AD$310,26,FALSE)</f>
        <v>4.0054995416999999</v>
      </c>
    </row>
    <row r="120" spans="1:68" x14ac:dyDescent="0.25">
      <c r="A120">
        <v>119</v>
      </c>
      <c r="B120" t="s">
        <v>337</v>
      </c>
      <c r="C120" t="s">
        <v>367</v>
      </c>
      <c r="D120" t="s">
        <v>121</v>
      </c>
      <c r="E120">
        <v>5306080</v>
      </c>
      <c r="F120">
        <f>VLOOKUP(E120,summary_LC!$AW$1:$AY$311,3,FALSE)</f>
        <v>9203</v>
      </c>
      <c r="G120">
        <f>VLOOKUP($E120,ZonalStat!$E$1:$AB$310,2,FALSE)</f>
        <v>25607.8551983</v>
      </c>
      <c r="H120">
        <f>VLOOKUP($E120,ZonalStat!$E$1:$AB$310,3,FALSE)</f>
        <v>687.89418849200001</v>
      </c>
      <c r="I120">
        <f>VLOOKUP($E120,ZonalStat!$E$1:$AB$310,4,FALSE)</f>
        <v>140547.501999</v>
      </c>
      <c r="J120">
        <f>VLOOKUP($E120,ZonalStat!$E$1:$AB$310,5,FALSE)</f>
        <v>13760.7038216</v>
      </c>
      <c r="K120">
        <f>VLOOKUP($E120,ZonalStat!$E$1:$AB$310,6,FALSE)</f>
        <v>4406.0759662700002</v>
      </c>
      <c r="L120">
        <f>VLOOKUP($E120,ZonalStat!$E$1:$AB$310,7,FALSE)</f>
        <v>1411.86111654</v>
      </c>
      <c r="M120">
        <f>VLOOKUP($E120,ZonalStat!$E$1:$AB$310,8,FALSE)</f>
        <v>5309.8134635200004</v>
      </c>
      <c r="N120">
        <f>VLOOKUP($E120,ZonalStat!$E$1:$AB$310,9,FALSE)</f>
        <v>4334.4032798099997</v>
      </c>
      <c r="O120">
        <f>VLOOKUP($E120,ZonalStat!$E$1:$AB$310,10,FALSE)</f>
        <v>258757.207994</v>
      </c>
      <c r="P120">
        <f>VLOOKUP($E120,ZonalStat!$E$1:$AB$310,11,FALSE)</f>
        <v>20371.523131999998</v>
      </c>
      <c r="Q120">
        <f>VLOOKUP($E120,summary_LC!$Z$2:$AU$311,16,FALSE)</f>
        <v>11.806714895195697</v>
      </c>
      <c r="R120">
        <f>VLOOKUP($E120,summary_LC!$Z$2:$AU$311,17,FALSE)</f>
        <v>0</v>
      </c>
      <c r="S120">
        <f>VLOOKUP($E120,summary_LC!$Z$2:$AU$311,15,FALSE)</f>
        <v>5.1845668707104435</v>
      </c>
      <c r="T120">
        <f>VLOOKUP($E120,summary_LC!$Z$2:$AU$311,18,FALSE)</f>
        <v>58.634761639769984</v>
      </c>
      <c r="U120">
        <f>VLOOKUP($E120,summary_LC!$Z$2:$AU$311,19,FALSE)</f>
        <v>0</v>
      </c>
      <c r="V120">
        <f>VLOOKUP($E120,summary_LC!$Z$2:$AU$311,22,FALSE)</f>
        <v>6.9868521134412696</v>
      </c>
      <c r="W120">
        <f>VLOOKUP($E120,ZonalStat!$E$1:$AB$310,12,FALSE)</f>
        <v>683.50656670399997</v>
      </c>
      <c r="X120">
        <f>VLOOKUP($E120,summary_LC!$Z$2:$AU$311,4,FALSE)</f>
        <v>3217</v>
      </c>
      <c r="Y120">
        <f>VLOOKUP($E120,summary_LC!$Z$2:$AU$311,20,FALSE)</f>
        <v>11.806714895195697</v>
      </c>
      <c r="Z120">
        <f>VLOOKUP($E120,ZonalStat!$E$1:$AB$310,13,FALSE)</f>
        <v>1748.8739318299999</v>
      </c>
      <c r="AA120">
        <f>VLOOKUP($E120,ZonalStat!$E$1:$AB$310,14,FALSE)</f>
        <v>2.4288389155199999E-2</v>
      </c>
      <c r="AB120">
        <f>VLOOKUP($E120,ZonalStat!$E$1:$AB$310,15,FALSE)</f>
        <v>0.45841030098899999</v>
      </c>
      <c r="AC120">
        <f>VLOOKUP($E120,ZonalStat!$E$1:$AB$310,16,FALSE)</f>
        <v>0.66763935126200002</v>
      </c>
      <c r="AD120">
        <f>VLOOKUP($E120,Irigasi!$A$2:$C$311,3,FALSE)</f>
        <v>0</v>
      </c>
      <c r="AE120">
        <f>VLOOKUP($E120,ZonalStat!$E$1:$AB$310,17,FALSE)</f>
        <v>0.59833769469700004</v>
      </c>
      <c r="AF120">
        <f>VLOOKUP($E120,ZonalStat!$E$1:$AB$310,18,FALSE)</f>
        <v>-0.591620170763</v>
      </c>
      <c r="AG120">
        <f>VLOOKUP($E120,ZonalStat!$E$1:$AB$310,19,FALSE)</f>
        <v>0.10174177990699999</v>
      </c>
      <c r="AH120">
        <f>VLOOKUP($E120,ZonalStat!$E$1:$AB$310,20,FALSE)</f>
        <v>0.60581562296699998</v>
      </c>
      <c r="AI120">
        <f>VLOOKUP($E120,ZonalStat!$E$1:$AB$310,21,FALSE)</f>
        <v>1.40175021722</v>
      </c>
      <c r="AJ120">
        <f>VLOOKUP($E120,ZonalStat!$E$1:$AB$310,22,FALSE)</f>
        <v>23.320097601899999</v>
      </c>
      <c r="AK120">
        <f>VLOOKUP($E120,ZonalStat!$E$1:$AB$310,23,FALSE)</f>
        <v>-43.6051397982</v>
      </c>
      <c r="AL120">
        <f>VLOOKUP($E120,ZonalStat!$E$1:$AB$310,24,FALSE)</f>
        <v>1755.37279726</v>
      </c>
      <c r="AM120">
        <f>VLOOKUP($E120,Podes!$A$1:$AL$310,5,FALSE)</f>
        <v>3221</v>
      </c>
      <c r="AN120">
        <f>VLOOKUP($E120,Podes!$A$1:$AL$310,28,FALSE)</f>
        <v>1.0918644070000001</v>
      </c>
      <c r="AO120">
        <f>VLOOKUP($E120,Podes!$A$1:$AL$310,29,FALSE)</f>
        <v>1610.5</v>
      </c>
      <c r="AP120">
        <f>VLOOKUP($E120,Podes!$A$1:$AL$310,30,FALSE)</f>
        <v>0</v>
      </c>
      <c r="AQ120">
        <f>VLOOKUP($E120,Podes!$A$1:$AL$310,31,FALSE)</f>
        <v>0</v>
      </c>
      <c r="AR120">
        <f>VLOOKUP($E120,Podes!$A$1:$AL$310,32,FALSE)</f>
        <v>644.20000000000005</v>
      </c>
      <c r="AS120">
        <f>VLOOKUP($E120,Podes!$A$1:$AL$310,33,FALSE)</f>
        <v>805.25</v>
      </c>
      <c r="AT120">
        <f>VLOOKUP($E120,Podes!$A$1:$AL$310,34,FALSE)</f>
        <v>0</v>
      </c>
      <c r="AU120">
        <f>VLOOKUP($E120,Podes!$A$1:$AL$310,13,FALSE)</f>
        <v>6</v>
      </c>
      <c r="AV120">
        <f>VLOOKUP($E120,Podes!$A$1:$AL$310,14,FALSE)</f>
        <v>0</v>
      </c>
      <c r="AW120">
        <f>VLOOKUP($E120,Podes!$A$1:$AL$310,15,FALSE)</f>
        <v>0</v>
      </c>
      <c r="AX120">
        <f>VLOOKUP($E120,Podes!$A$1:$AL$310,16,FALSE)</f>
        <v>0</v>
      </c>
      <c r="AY120">
        <f>VLOOKUP($E120,Podes!$A$1:$AL$310,17,FALSE)</f>
        <v>0</v>
      </c>
      <c r="AZ120">
        <f>VLOOKUP($E120,Podes!$A$1:$AL$310,18,FALSE)</f>
        <v>0</v>
      </c>
      <c r="BA120">
        <f>VLOOKUP($E120,Podes!$A$1:$AL$310,19,FALSE)</f>
        <v>0</v>
      </c>
      <c r="BB120">
        <f>VLOOKUP($E120,Podes!$A$1:$AL$310,20,FALSE)</f>
        <v>0</v>
      </c>
      <c r="BC120">
        <f>VLOOKUP($E120,Podes!$A$1:$AL$310,21,FALSE)</f>
        <v>0</v>
      </c>
      <c r="BD120">
        <f>VLOOKUP($E120,Podes!$A$1:$AL$310,22,FALSE)</f>
        <v>0</v>
      </c>
      <c r="BE120">
        <f>VLOOKUP($E120,Podes!$A$1:$AL$310,23,FALSE)</f>
        <v>17</v>
      </c>
      <c r="BF120">
        <f>VLOOKUP($E120,Podes!$A$1:$AL$310,38,FALSE)</f>
        <v>188.88888890000001</v>
      </c>
      <c r="BG120">
        <f>VLOOKUP($E120,Podes!$A$1:$AL$310,35,FALSE)</f>
        <v>140.0434783</v>
      </c>
      <c r="BH120">
        <f>VLOOKUP($E120,Podes!$A$1:$AL$310,36,FALSE)</f>
        <v>0</v>
      </c>
      <c r="BI120">
        <f>VLOOKUP($E120,Podes!$A$1:$AL$310,26,FALSE)</f>
        <v>0</v>
      </c>
      <c r="BJ120">
        <f>VLOOKUP($E120,Podes!$A$1:$AL$310,37,FALSE)</f>
        <v>0</v>
      </c>
      <c r="BK120">
        <f>VLOOKUP(E120,'status kesejahteraan'!$D:$P,12,FALSE)</f>
        <v>7.9868708971553612E-2</v>
      </c>
      <c r="BL120">
        <f>VLOOKUP(E120,'status kesejahteraan'!$D:$P,13,FALSE)</f>
        <v>5.6903880433292198E-2</v>
      </c>
      <c r="BM120">
        <f>VLOOKUP(D120,IDM_2021!$D$1:$F$297,2,FALSE)</f>
        <v>0.6</v>
      </c>
      <c r="BN120">
        <f>VLOOKUP(E120,Irigasi!$O$2:$Q$311,3,FALSE)</f>
        <v>432</v>
      </c>
      <c r="BO120">
        <f>VLOOKUP($E120,ZonalStat!$E$1:$AC$310,25,FALSE)</f>
        <v>5833.8042006200003</v>
      </c>
      <c r="BP120" s="1">
        <f>VLOOKUP($E120,ZonalStat!$E$1:$AD$310,26,FALSE)</f>
        <v>3.9260713117399999</v>
      </c>
    </row>
    <row r="121" spans="1:68" x14ac:dyDescent="0.25">
      <c r="A121">
        <v>120</v>
      </c>
      <c r="B121" t="s">
        <v>337</v>
      </c>
      <c r="C121" t="s">
        <v>367</v>
      </c>
      <c r="D121" t="s">
        <v>122</v>
      </c>
      <c r="E121">
        <v>5306081</v>
      </c>
      <c r="F121">
        <f>VLOOKUP(E121,summary_LC!$AW$1:$AY$311,3,FALSE)</f>
        <v>9686</v>
      </c>
      <c r="G121">
        <f>VLOOKUP($E121,ZonalStat!$E$1:$AB$310,2,FALSE)</f>
        <v>23337.8652616</v>
      </c>
      <c r="H121">
        <f>VLOOKUP($E121,ZonalStat!$E$1:$AB$310,3,FALSE)</f>
        <v>942.73535278500003</v>
      </c>
      <c r="I121">
        <f>VLOOKUP($E121,ZonalStat!$E$1:$AB$310,4,FALSE)</f>
        <v>135979.26117099999</v>
      </c>
      <c r="J121">
        <f>VLOOKUP($E121,ZonalStat!$E$1:$AB$310,5,FALSE)</f>
        <v>10103.112471799999</v>
      </c>
      <c r="K121">
        <f>VLOOKUP($E121,ZonalStat!$E$1:$AB$310,6,FALSE)</f>
        <v>4424.5796716900004</v>
      </c>
      <c r="L121">
        <f>VLOOKUP($E121,ZonalStat!$E$1:$AB$310,7,FALSE)</f>
        <v>968.98850551500004</v>
      </c>
      <c r="M121">
        <f>VLOOKUP($E121,ZonalStat!$E$1:$AB$310,8,FALSE)</f>
        <v>9214.2088550699991</v>
      </c>
      <c r="N121">
        <f>VLOOKUP($E121,ZonalStat!$E$1:$AB$310,9,FALSE)</f>
        <v>4434.55278464</v>
      </c>
      <c r="O121">
        <f>VLOOKUP($E121,ZonalStat!$E$1:$AB$310,10,FALSE)</f>
        <v>253267.805265</v>
      </c>
      <c r="P121">
        <f>VLOOKUP($E121,ZonalStat!$E$1:$AB$310,11,FALSE)</f>
        <v>18900.641352499999</v>
      </c>
      <c r="Q121">
        <f>VLOOKUP($E121,summary_LC!$Z$2:$AU$311,16,FALSE)</f>
        <v>13.86570209608607</v>
      </c>
      <c r="R121">
        <f>VLOOKUP($E121,summary_LC!$Z$2:$AU$311,17,FALSE)</f>
        <v>0</v>
      </c>
      <c r="S121">
        <f>VLOOKUP($E121,summary_LC!$Z$2:$AU$311,15,FALSE)</f>
        <v>4.8321276201075865</v>
      </c>
      <c r="T121">
        <f>VLOOKUP($E121,summary_LC!$Z$2:$AU$311,18,FALSE)</f>
        <v>64.051196438508626</v>
      </c>
      <c r="U121">
        <f>VLOOKUP($E121,summary_LC!$Z$2:$AU$311,19,FALSE)</f>
        <v>0</v>
      </c>
      <c r="V121">
        <f>VLOOKUP($E121,summary_LC!$Z$2:$AU$311,22,FALSE)</f>
        <v>5.1414412554201938</v>
      </c>
      <c r="W121">
        <f>VLOOKUP($E121,ZonalStat!$E$1:$AB$310,12,FALSE)</f>
        <v>1916.6629840799999</v>
      </c>
      <c r="X121">
        <f>VLOOKUP($E121,summary_LC!$Z$2:$AU$311,4,FALSE)</f>
        <v>1441</v>
      </c>
      <c r="Y121">
        <f>VLOOKUP($E121,summary_LC!$Z$2:$AU$311,20,FALSE)</f>
        <v>13.86570209608607</v>
      </c>
      <c r="Z121">
        <f>VLOOKUP($E121,ZonalStat!$E$1:$AB$310,13,FALSE)</f>
        <v>2125.5628153500002</v>
      </c>
      <c r="AA121">
        <f>VLOOKUP($E121,ZonalStat!$E$1:$AB$310,14,FALSE)</f>
        <v>0</v>
      </c>
      <c r="AB121">
        <f>VLOOKUP($E121,ZonalStat!$E$1:$AB$310,15,FALSE)</f>
        <v>0.61085587445800005</v>
      </c>
      <c r="AC121">
        <f>VLOOKUP($E121,ZonalStat!$E$1:$AB$310,16,FALSE)</f>
        <v>0.68057582838300001</v>
      </c>
      <c r="AD121">
        <f>VLOOKUP($E121,Irigasi!$A$2:$C$311,3,FALSE)</f>
        <v>0</v>
      </c>
      <c r="AE121">
        <f>VLOOKUP($E121,ZonalStat!$E$1:$AB$310,17,FALSE)</f>
        <v>0.59741891551899995</v>
      </c>
      <c r="AF121">
        <f>VLOOKUP($E121,ZonalStat!$E$1:$AB$310,18,FALSE)</f>
        <v>-0.58847502633799997</v>
      </c>
      <c r="AG121">
        <f>VLOOKUP($E121,ZonalStat!$E$1:$AB$310,19,FALSE)</f>
        <v>8.1328241102100005E-2</v>
      </c>
      <c r="AH121">
        <f>VLOOKUP($E121,ZonalStat!$E$1:$AB$310,20,FALSE)</f>
        <v>0.54085225624699995</v>
      </c>
      <c r="AI121">
        <f>VLOOKUP($E121,ZonalStat!$E$1:$AB$310,21,FALSE)</f>
        <v>1.40719167039</v>
      </c>
      <c r="AJ121">
        <f>VLOOKUP($E121,ZonalStat!$E$1:$AB$310,22,FALSE)</f>
        <v>22.086709216300001</v>
      </c>
      <c r="AK121">
        <f>VLOOKUP($E121,ZonalStat!$E$1:$AB$310,23,FALSE)</f>
        <v>-51.946069661099997</v>
      </c>
      <c r="AL121">
        <f>VLOOKUP($E121,ZonalStat!$E$1:$AB$310,24,FALSE)</f>
        <v>1899.3483390700001</v>
      </c>
      <c r="AM121">
        <f>VLOOKUP($E121,Podes!$A$1:$AL$310,5,FALSE)</f>
        <v>1962</v>
      </c>
      <c r="AN121">
        <f>VLOOKUP($E121,Podes!$A$1:$AL$310,28,FALSE)</f>
        <v>1.3895184140000001</v>
      </c>
      <c r="AO121">
        <f>VLOOKUP($E121,Podes!$A$1:$AL$310,29,FALSE)</f>
        <v>1962</v>
      </c>
      <c r="AP121">
        <f>VLOOKUP($E121,Podes!$A$1:$AL$310,30,FALSE)</f>
        <v>0</v>
      </c>
      <c r="AQ121">
        <f>VLOOKUP($E121,Podes!$A$1:$AL$310,31,FALSE)</f>
        <v>0</v>
      </c>
      <c r="AR121">
        <f>VLOOKUP($E121,Podes!$A$1:$AL$310,32,FALSE)</f>
        <v>981</v>
      </c>
      <c r="AS121">
        <f>VLOOKUP($E121,Podes!$A$1:$AL$310,33,FALSE)</f>
        <v>1962</v>
      </c>
      <c r="AT121">
        <f>VLOOKUP($E121,Podes!$A$1:$AL$310,34,FALSE)</f>
        <v>0</v>
      </c>
      <c r="AU121">
        <f>VLOOKUP($E121,Podes!$A$1:$AL$310,13,FALSE)</f>
        <v>0</v>
      </c>
      <c r="AV121">
        <f>VLOOKUP($E121,Podes!$A$1:$AL$310,14,FALSE)</f>
        <v>0</v>
      </c>
      <c r="AW121">
        <f>VLOOKUP($E121,Podes!$A$1:$AL$310,15,FALSE)</f>
        <v>0</v>
      </c>
      <c r="AX121">
        <f>VLOOKUP($E121,Podes!$A$1:$AL$310,16,FALSE)</f>
        <v>0</v>
      </c>
      <c r="AY121">
        <f>VLOOKUP($E121,Podes!$A$1:$AL$310,17,FALSE)</f>
        <v>0</v>
      </c>
      <c r="AZ121">
        <f>VLOOKUP($E121,Podes!$A$1:$AL$310,18,FALSE)</f>
        <v>0</v>
      </c>
      <c r="BA121">
        <f>VLOOKUP($E121,Podes!$A$1:$AL$310,19,FALSE)</f>
        <v>0</v>
      </c>
      <c r="BB121">
        <f>VLOOKUP($E121,Podes!$A$1:$AL$310,20,FALSE)</f>
        <v>0</v>
      </c>
      <c r="BC121">
        <f>VLOOKUP($E121,Podes!$A$1:$AL$310,21,FALSE)</f>
        <v>0</v>
      </c>
      <c r="BD121">
        <f>VLOOKUP($E121,Podes!$A$1:$AL$310,22,FALSE)</f>
        <v>0</v>
      </c>
      <c r="BE121">
        <f>VLOOKUP($E121,Podes!$A$1:$AL$310,23,FALSE)</f>
        <v>16</v>
      </c>
      <c r="BF121">
        <f>VLOOKUP($E121,Podes!$A$1:$AL$310,38,FALSE)</f>
        <v>200</v>
      </c>
      <c r="BG121">
        <f>VLOOKUP($E121,Podes!$A$1:$AL$310,35,FALSE)</f>
        <v>130.80000000000001</v>
      </c>
      <c r="BH121">
        <f>VLOOKUP($E121,Podes!$A$1:$AL$310,36,FALSE)</f>
        <v>0</v>
      </c>
      <c r="BI121">
        <f>VLOOKUP($E121,Podes!$A$1:$AL$310,26,FALSE)</f>
        <v>80</v>
      </c>
      <c r="BJ121">
        <f>VLOOKUP($E121,Podes!$A$1:$AL$310,37,FALSE)</f>
        <v>24.524999999999999</v>
      </c>
      <c r="BK121">
        <f>VLOOKUP(E121,'status kesejahteraan'!$D:$P,12,FALSE)</f>
        <v>2.2382094324540368E-2</v>
      </c>
      <c r="BL121">
        <f>VLOOKUP(E121,'status kesejahteraan'!$D:$P,13,FALSE)</f>
        <v>1.8055555555555554E-2</v>
      </c>
      <c r="BM121">
        <f>VLOOKUP(D121,IDM_2021!$D$1:$F$297,2,FALSE)</f>
        <v>0.58099999999999996</v>
      </c>
      <c r="BN121">
        <f>VLOOKUP(E121,Irigasi!$O$2:$Q$311,3,FALSE)</f>
        <v>0</v>
      </c>
      <c r="BO121">
        <f>VLOOKUP($E121,ZonalStat!$E$1:$AC$310,25,FALSE)</f>
        <v>10952.230056500001</v>
      </c>
      <c r="BP121" s="1">
        <f>VLOOKUP($E121,ZonalStat!$E$1:$AD$310,26,FALSE)</f>
        <v>4.0490649296100001</v>
      </c>
    </row>
    <row r="122" spans="1:68" x14ac:dyDescent="0.25">
      <c r="A122">
        <v>121</v>
      </c>
      <c r="B122" t="s">
        <v>337</v>
      </c>
      <c r="C122" t="s">
        <v>368</v>
      </c>
      <c r="D122" t="s">
        <v>123</v>
      </c>
      <c r="E122">
        <v>5307010</v>
      </c>
      <c r="F122">
        <f>VLOOKUP(E122,summary_LC!$AW$1:$AY$311,3,FALSE)</f>
        <v>12477</v>
      </c>
      <c r="G122">
        <f>VLOOKUP($E122,ZonalStat!$E$1:$AB$310,2,FALSE)</f>
        <v>121811.431516</v>
      </c>
      <c r="H122">
        <f>VLOOKUP($E122,ZonalStat!$E$1:$AB$310,3,FALSE)</f>
        <v>2475.65482617</v>
      </c>
      <c r="I122">
        <f>VLOOKUP($E122,ZonalStat!$E$1:$AB$310,4,FALSE)</f>
        <v>161688.18711299999</v>
      </c>
      <c r="J122">
        <f>VLOOKUP($E122,ZonalStat!$E$1:$AB$310,5,FALSE)</f>
        <v>2989.3160704699999</v>
      </c>
      <c r="K122">
        <f>VLOOKUP($E122,ZonalStat!$E$1:$AB$310,6,FALSE)</f>
        <v>302.20286763799999</v>
      </c>
      <c r="L122">
        <f>VLOOKUP($E122,ZonalStat!$E$1:$AB$310,7,FALSE)</f>
        <v>20657.375356199998</v>
      </c>
      <c r="M122">
        <f>VLOOKUP($E122,ZonalStat!$E$1:$AB$310,8,FALSE)</f>
        <v>3402.5548388100001</v>
      </c>
      <c r="N122">
        <f>VLOOKUP($E122,ZonalStat!$E$1:$AB$310,9,FALSE)</f>
        <v>27716.4043437</v>
      </c>
      <c r="O122">
        <f>VLOOKUP($E122,ZonalStat!$E$1:$AB$310,10,FALSE)</f>
        <v>186074.13544799999</v>
      </c>
      <c r="P122">
        <f>VLOOKUP($E122,ZonalStat!$E$1:$AB$310,11,FALSE)</f>
        <v>30096.226562700002</v>
      </c>
      <c r="Q122">
        <f>VLOOKUP($E122,summary_LC!$Z$2:$AU$311,16,FALSE)</f>
        <v>35.735485067705433</v>
      </c>
      <c r="R122">
        <f>VLOOKUP($E122,summary_LC!$Z$2:$AU$311,17,FALSE)</f>
        <v>0</v>
      </c>
      <c r="S122">
        <f>VLOOKUP($E122,summary_LC!$Z$2:$AU$311,15,FALSE)</f>
        <v>55.462808384344278</v>
      </c>
      <c r="T122">
        <f>VLOOKUP($E122,summary_LC!$Z$2:$AU$311,18,FALSE)</f>
        <v>18.261918011500651</v>
      </c>
      <c r="U122">
        <f>VLOOKUP($E122,summary_LC!$Z$2:$AU$311,19,FALSE)</f>
        <v>0</v>
      </c>
      <c r="V122">
        <f>VLOOKUP($E122,summary_LC!$Z$2:$AU$311,22,FALSE)</f>
        <v>0.8495631962811574</v>
      </c>
      <c r="W122">
        <f>VLOOKUP($E122,ZonalStat!$E$1:$AB$310,12,FALSE)</f>
        <v>606.25298227799999</v>
      </c>
      <c r="X122">
        <f>VLOOKUP($E122,summary_LC!$Z$2:$AU$311,4,FALSE)</f>
        <v>2295</v>
      </c>
      <c r="Y122">
        <f>VLOOKUP($E122,summary_LC!$Z$2:$AU$311,20,FALSE)</f>
        <v>35.735485067705433</v>
      </c>
      <c r="Z122">
        <f>VLOOKUP($E122,ZonalStat!$E$1:$AB$310,13,FALSE)</f>
        <v>551.158583196</v>
      </c>
      <c r="AA122">
        <f>VLOOKUP($E122,ZonalStat!$E$1:$AB$310,14,FALSE)</f>
        <v>0</v>
      </c>
      <c r="AB122">
        <f>VLOOKUP($E122,ZonalStat!$E$1:$AB$310,15,FALSE)</f>
        <v>0.37360743768499999</v>
      </c>
      <c r="AC122">
        <f>VLOOKUP($E122,ZonalStat!$E$1:$AB$310,16,FALSE)</f>
        <v>0.61058082709200001</v>
      </c>
      <c r="AD122">
        <f>VLOOKUP($E122,Irigasi!$A$2:$C$311,3,FALSE)</f>
        <v>0</v>
      </c>
      <c r="AE122">
        <f>VLOOKUP($E122,ZonalStat!$E$1:$AB$310,17,FALSE)</f>
        <v>0.75132940179499996</v>
      </c>
      <c r="AF122">
        <f>VLOOKUP($E122,ZonalStat!$E$1:$AB$310,18,FALSE)</f>
        <v>-0.71866342275999995</v>
      </c>
      <c r="AG122">
        <f>VLOOKUP($E122,ZonalStat!$E$1:$AB$310,19,FALSE)</f>
        <v>0.28662281161100001</v>
      </c>
      <c r="AH122">
        <f>VLOOKUP($E122,ZonalStat!$E$1:$AB$310,20,FALSE)</f>
        <v>0.804518160476</v>
      </c>
      <c r="AI122">
        <f>VLOOKUP($E122,ZonalStat!$E$1:$AB$310,21,FALSE)</f>
        <v>1.1855604360200001</v>
      </c>
      <c r="AJ122">
        <f>VLOOKUP($E122,ZonalStat!$E$1:$AB$310,22,FALSE)</f>
        <v>23.645784933400002</v>
      </c>
      <c r="AK122">
        <f>VLOOKUP($E122,ZonalStat!$E$1:$AB$310,23,FALSE)</f>
        <v>-1.29923346066</v>
      </c>
      <c r="AL122">
        <f>VLOOKUP($E122,ZonalStat!$E$1:$AB$310,24,FALSE)</f>
        <v>1122.1183022600001</v>
      </c>
      <c r="AM122">
        <f>VLOOKUP($E122,Podes!$A$1:$AL$310,5,FALSE)</f>
        <v>3006</v>
      </c>
      <c r="AN122">
        <f>VLOOKUP($E122,Podes!$A$1:$AL$310,28,FALSE)</f>
        <v>1.1305001880000001</v>
      </c>
      <c r="AO122">
        <f>VLOOKUP($E122,Podes!$A$1:$AL$310,29,FALSE)</f>
        <v>751.5</v>
      </c>
      <c r="AP122">
        <f>VLOOKUP($E122,Podes!$A$1:$AL$310,30,FALSE)</f>
        <v>0</v>
      </c>
      <c r="AQ122">
        <f>VLOOKUP($E122,Podes!$A$1:$AL$310,31,FALSE)</f>
        <v>3006</v>
      </c>
      <c r="AR122">
        <f>VLOOKUP($E122,Podes!$A$1:$AL$310,32,FALSE)</f>
        <v>1002</v>
      </c>
      <c r="AS122">
        <f>VLOOKUP($E122,Podes!$A$1:$AL$310,33,FALSE)</f>
        <v>1503</v>
      </c>
      <c r="AT122">
        <f>VLOOKUP($E122,Podes!$A$1:$AL$310,34,FALSE)</f>
        <v>0</v>
      </c>
      <c r="AU122">
        <f>VLOOKUP($E122,Podes!$A$1:$AL$310,13,FALSE)</f>
        <v>0</v>
      </c>
      <c r="AV122">
        <f>VLOOKUP($E122,Podes!$A$1:$AL$310,14,FALSE)</f>
        <v>0</v>
      </c>
      <c r="AW122">
        <f>VLOOKUP($E122,Podes!$A$1:$AL$310,15,FALSE)</f>
        <v>0</v>
      </c>
      <c r="AX122">
        <f>VLOOKUP($E122,Podes!$A$1:$AL$310,16,FALSE)</f>
        <v>0</v>
      </c>
      <c r="AY122">
        <f>VLOOKUP($E122,Podes!$A$1:$AL$310,17,FALSE)</f>
        <v>0</v>
      </c>
      <c r="AZ122">
        <f>VLOOKUP($E122,Podes!$A$1:$AL$310,18,FALSE)</f>
        <v>0</v>
      </c>
      <c r="BA122">
        <f>VLOOKUP($E122,Podes!$A$1:$AL$310,19,FALSE)</f>
        <v>5</v>
      </c>
      <c r="BB122">
        <f>VLOOKUP($E122,Podes!$A$1:$AL$310,20,FALSE)</f>
        <v>0</v>
      </c>
      <c r="BC122">
        <f>VLOOKUP($E122,Podes!$A$1:$AL$310,21,FALSE)</f>
        <v>1</v>
      </c>
      <c r="BD122">
        <f>VLOOKUP($E122,Podes!$A$1:$AL$310,22,FALSE)</f>
        <v>0</v>
      </c>
      <c r="BE122">
        <f>VLOOKUP($E122,Podes!$A$1:$AL$310,23,FALSE)</f>
        <v>21</v>
      </c>
      <c r="BF122">
        <f>VLOOKUP($E122,Podes!$A$1:$AL$310,38,FALSE)</f>
        <v>190.9090909</v>
      </c>
      <c r="BG122">
        <f>VLOOKUP($E122,Podes!$A$1:$AL$310,35,FALSE)</f>
        <v>501</v>
      </c>
      <c r="BH122">
        <f>VLOOKUP($E122,Podes!$A$1:$AL$310,36,FALSE)</f>
        <v>0</v>
      </c>
      <c r="BI122">
        <f>VLOOKUP($E122,Podes!$A$1:$AL$310,26,FALSE)</f>
        <v>11</v>
      </c>
      <c r="BJ122">
        <f>VLOOKUP($E122,Podes!$A$1:$AL$310,37,FALSE)</f>
        <v>273.27272729999999</v>
      </c>
      <c r="BK122">
        <f>VLOOKUP(E122,'status kesejahteraan'!$D:$P,12,FALSE)</f>
        <v>8.9195979899497485E-2</v>
      </c>
      <c r="BL122">
        <f>VLOOKUP(E122,'status kesejahteraan'!$D:$P,13,FALSE)</f>
        <v>7.659100403843476E-2</v>
      </c>
      <c r="BM122">
        <f>VLOOKUP(D122,IDM_2021!$D$1:$F$297,2,FALSE)</f>
        <v>0.54590000000000005</v>
      </c>
      <c r="BN122">
        <f>VLOOKUP(E122,Irigasi!$O$2:$Q$311,3,FALSE)</f>
        <v>0</v>
      </c>
      <c r="BO122">
        <f>VLOOKUP($E122,ZonalStat!$E$1:$AC$310,25,FALSE)</f>
        <v>49905.671005900003</v>
      </c>
      <c r="BP122" s="1">
        <f>VLOOKUP($E122,ZonalStat!$E$1:$AD$310,26,FALSE)</f>
        <v>2.8202481295599999</v>
      </c>
    </row>
    <row r="123" spans="1:68" x14ac:dyDescent="0.25">
      <c r="A123">
        <v>122</v>
      </c>
      <c r="B123" t="s">
        <v>337</v>
      </c>
      <c r="C123" t="s">
        <v>368</v>
      </c>
      <c r="D123" t="s">
        <v>124</v>
      </c>
      <c r="E123">
        <v>5307011</v>
      </c>
      <c r="F123">
        <f>VLOOKUP(E123,summary_LC!$AW$1:$AY$311,3,FALSE)</f>
        <v>6598</v>
      </c>
      <c r="G123">
        <f>VLOOKUP($E123,ZonalStat!$E$1:$AB$310,2,FALSE)</f>
        <v>120154.205286</v>
      </c>
      <c r="H123">
        <f>VLOOKUP($E123,ZonalStat!$E$1:$AB$310,3,FALSE)</f>
        <v>1685.7987989400001</v>
      </c>
      <c r="I123">
        <f>VLOOKUP($E123,ZonalStat!$E$1:$AB$310,4,FALSE)</f>
        <v>148911.673365</v>
      </c>
      <c r="J123">
        <f>VLOOKUP($E123,ZonalStat!$E$1:$AB$310,5,FALSE)</f>
        <v>2930.5131364499998</v>
      </c>
      <c r="K123">
        <f>VLOOKUP($E123,ZonalStat!$E$1:$AB$310,6,FALSE)</f>
        <v>1507.3729155399999</v>
      </c>
      <c r="L123">
        <f>VLOOKUP($E123,ZonalStat!$E$1:$AB$310,7,FALSE)</f>
        <v>33733.592098499998</v>
      </c>
      <c r="M123">
        <f>VLOOKUP($E123,ZonalStat!$E$1:$AB$310,8,FALSE)</f>
        <v>1574.9380954799999</v>
      </c>
      <c r="N123">
        <f>VLOOKUP($E123,ZonalStat!$E$1:$AB$310,9,FALSE)</f>
        <v>17375.214963599999</v>
      </c>
      <c r="O123">
        <f>VLOOKUP($E123,ZonalStat!$E$1:$AB$310,10,FALSE)</f>
        <v>165663.691119</v>
      </c>
      <c r="P123">
        <f>VLOOKUP($E123,ZonalStat!$E$1:$AB$310,11,FALSE)</f>
        <v>46704.087391499997</v>
      </c>
      <c r="Q123">
        <f>VLOOKUP($E123,summary_LC!$Z$2:$AU$311,16,FALSE)</f>
        <v>24.030792060842142</v>
      </c>
      <c r="R123">
        <f>VLOOKUP($E123,summary_LC!$Z$2:$AU$311,17,FALSE)</f>
        <v>0</v>
      </c>
      <c r="S123">
        <f>VLOOKUP($E123,summary_LC!$Z$2:$AU$311,15,FALSE)</f>
        <v>10.406232609905398</v>
      </c>
      <c r="T123">
        <f>VLOOKUP($E123,summary_LC!$Z$2:$AU$311,18,FALSE)</f>
        <v>6.2882582081246516</v>
      </c>
      <c r="U123">
        <f>VLOOKUP($E123,summary_LC!$Z$2:$AU$311,19,FALSE)</f>
        <v>0</v>
      </c>
      <c r="V123">
        <f>VLOOKUP($E123,summary_LC!$Z$2:$AU$311,22,FALSE)</f>
        <v>21.642922097605336</v>
      </c>
      <c r="W123">
        <f>VLOOKUP($E123,ZonalStat!$E$1:$AB$310,12,FALSE)</f>
        <v>1418.12899012</v>
      </c>
      <c r="X123">
        <f>VLOOKUP($E123,summary_LC!$Z$2:$AU$311,4,FALSE)</f>
        <v>737</v>
      </c>
      <c r="Y123">
        <f>VLOOKUP($E123,summary_LC!$Z$2:$AU$311,20,FALSE)</f>
        <v>24.030792060842142</v>
      </c>
      <c r="Z123">
        <f>VLOOKUP($E123,ZonalStat!$E$1:$AB$310,13,FALSE)</f>
        <v>632.76439488000005</v>
      </c>
      <c r="AA123">
        <f>VLOOKUP($E123,ZonalStat!$E$1:$AB$310,14,FALSE)</f>
        <v>1.9179514108199999E-2</v>
      </c>
      <c r="AB123">
        <f>VLOOKUP($E123,ZonalStat!$E$1:$AB$310,15,FALSE)</f>
        <v>0.24219460442599999</v>
      </c>
      <c r="AC123">
        <f>VLOOKUP($E123,ZonalStat!$E$1:$AB$310,16,FALSE)</f>
        <v>0.62635636763299996</v>
      </c>
      <c r="AD123">
        <f>VLOOKUP($E123,Irigasi!$A$2:$C$311,3,FALSE)</f>
        <v>0</v>
      </c>
      <c r="AE123">
        <f>VLOOKUP($E123,ZonalStat!$E$1:$AB$310,17,FALSE)</f>
        <v>0.59814084812599999</v>
      </c>
      <c r="AF123">
        <f>VLOOKUP($E123,ZonalStat!$E$1:$AB$310,18,FALSE)</f>
        <v>-0.61866371548400001</v>
      </c>
      <c r="AG123">
        <f>VLOOKUP($E123,ZonalStat!$E$1:$AB$310,19,FALSE)</f>
        <v>0.14444023960300001</v>
      </c>
      <c r="AH123">
        <f>VLOOKUP($E123,ZonalStat!$E$1:$AB$310,20,FALSE)</f>
        <v>0.78054113364900002</v>
      </c>
      <c r="AI123">
        <f>VLOOKUP($E123,ZonalStat!$E$1:$AB$310,21,FALSE)</f>
        <v>1.22009152548</v>
      </c>
      <c r="AJ123">
        <f>VLOOKUP($E123,ZonalStat!$E$1:$AB$310,22,FALSE)</f>
        <v>24.728590304699999</v>
      </c>
      <c r="AK123">
        <f>VLOOKUP($E123,ZonalStat!$E$1:$AB$310,23,FALSE)</f>
        <v>-6.2529379760000003E-2</v>
      </c>
      <c r="AL123">
        <f>VLOOKUP($E123,ZonalStat!$E$1:$AB$310,24,FALSE)</f>
        <v>1126.78825704</v>
      </c>
      <c r="AM123">
        <f>VLOOKUP($E123,Podes!$A$1:$AL$310,5,FALSE)</f>
        <v>1764</v>
      </c>
      <c r="AN123">
        <f>VLOOKUP($E123,Podes!$A$1:$AL$310,28,FALSE)</f>
        <v>1.1815137309999999</v>
      </c>
      <c r="AO123">
        <f>VLOOKUP($E123,Podes!$A$1:$AL$310,29,FALSE)</f>
        <v>882</v>
      </c>
      <c r="AP123">
        <f>VLOOKUP($E123,Podes!$A$1:$AL$310,30,FALSE)</f>
        <v>0</v>
      </c>
      <c r="AQ123">
        <f>VLOOKUP($E123,Podes!$A$1:$AL$310,31,FALSE)</f>
        <v>0</v>
      </c>
      <c r="AR123">
        <f>VLOOKUP($E123,Podes!$A$1:$AL$310,32,FALSE)</f>
        <v>1764</v>
      </c>
      <c r="AS123">
        <f>VLOOKUP($E123,Podes!$A$1:$AL$310,33,FALSE)</f>
        <v>882</v>
      </c>
      <c r="AT123">
        <f>VLOOKUP($E123,Podes!$A$1:$AL$310,34,FALSE)</f>
        <v>0</v>
      </c>
      <c r="AU123">
        <f>VLOOKUP($E123,Podes!$A$1:$AL$310,13,FALSE)</f>
        <v>0</v>
      </c>
      <c r="AV123">
        <f>VLOOKUP($E123,Podes!$A$1:$AL$310,14,FALSE)</f>
        <v>0</v>
      </c>
      <c r="AW123">
        <f>VLOOKUP($E123,Podes!$A$1:$AL$310,15,FALSE)</f>
        <v>0</v>
      </c>
      <c r="AX123">
        <f>VLOOKUP($E123,Podes!$A$1:$AL$310,16,FALSE)</f>
        <v>0</v>
      </c>
      <c r="AY123">
        <f>VLOOKUP($E123,Podes!$A$1:$AL$310,17,FALSE)</f>
        <v>0</v>
      </c>
      <c r="AZ123">
        <f>VLOOKUP($E123,Podes!$A$1:$AL$310,18,FALSE)</f>
        <v>0</v>
      </c>
      <c r="BA123">
        <f>VLOOKUP($E123,Podes!$A$1:$AL$310,19,FALSE)</f>
        <v>0</v>
      </c>
      <c r="BB123">
        <f>VLOOKUP($E123,Podes!$A$1:$AL$310,20,FALSE)</f>
        <v>0</v>
      </c>
      <c r="BC123">
        <f>VLOOKUP($E123,Podes!$A$1:$AL$310,21,FALSE)</f>
        <v>4</v>
      </c>
      <c r="BD123">
        <f>VLOOKUP($E123,Podes!$A$1:$AL$310,22,FALSE)</f>
        <v>0</v>
      </c>
      <c r="BE123">
        <f>VLOOKUP($E123,Podes!$A$1:$AL$310,23,FALSE)</f>
        <v>14</v>
      </c>
      <c r="BF123">
        <f>VLOOKUP($E123,Podes!$A$1:$AL$310,38,FALSE)</f>
        <v>200</v>
      </c>
      <c r="BG123">
        <f>VLOOKUP($E123,Podes!$A$1:$AL$310,35,FALSE)</f>
        <v>0</v>
      </c>
      <c r="BH123">
        <f>VLOOKUP($E123,Podes!$A$1:$AL$310,36,FALSE)</f>
        <v>1764</v>
      </c>
      <c r="BI123">
        <f>VLOOKUP($E123,Podes!$A$1:$AL$310,26,FALSE)</f>
        <v>19</v>
      </c>
      <c r="BJ123">
        <f>VLOOKUP($E123,Podes!$A$1:$AL$310,37,FALSE)</f>
        <v>92.842105259999997</v>
      </c>
      <c r="BK123">
        <f>VLOOKUP(E123,'status kesejahteraan'!$D:$P,12,FALSE)</f>
        <v>0.11267605633802817</v>
      </c>
      <c r="BL123">
        <f>VLOOKUP(E123,'status kesejahteraan'!$D:$P,13,FALSE)</f>
        <v>9.9587763072249952E-2</v>
      </c>
      <c r="BM123">
        <f>VLOOKUP(D123,IDM_2021!$D$1:$F$297,2,FALSE)</f>
        <v>0.60580000000000001</v>
      </c>
      <c r="BN123">
        <f>VLOOKUP(E123,Irigasi!$O$2:$Q$311,3,FALSE)</f>
        <v>0</v>
      </c>
      <c r="BO123">
        <f>VLOOKUP($E123,ZonalStat!$E$1:$AC$310,25,FALSE)</f>
        <v>31890.6821891</v>
      </c>
      <c r="BP123" s="1">
        <f>VLOOKUP($E123,ZonalStat!$E$1:$AD$310,26,FALSE)</f>
        <v>2.7011056733699998</v>
      </c>
    </row>
    <row r="124" spans="1:68" x14ac:dyDescent="0.25">
      <c r="A124">
        <v>123</v>
      </c>
      <c r="B124" t="s">
        <v>337</v>
      </c>
      <c r="C124" t="s">
        <v>368</v>
      </c>
      <c r="D124" t="s">
        <v>125</v>
      </c>
      <c r="E124">
        <v>5307012</v>
      </c>
      <c r="F124">
        <f>VLOOKUP(E124,summary_LC!$AW$1:$AY$311,3,FALSE)</f>
        <v>16215</v>
      </c>
      <c r="G124">
        <f>VLOOKUP($E124,ZonalStat!$E$1:$AB$310,2,FALSE)</f>
        <v>115453.68699</v>
      </c>
      <c r="H124">
        <f>VLOOKUP($E124,ZonalStat!$E$1:$AB$310,3,FALSE)</f>
        <v>2774.8462948599999</v>
      </c>
      <c r="I124">
        <f>VLOOKUP($E124,ZonalStat!$E$1:$AB$310,4,FALSE)</f>
        <v>153897.480717</v>
      </c>
      <c r="J124">
        <f>VLOOKUP($E124,ZonalStat!$E$1:$AB$310,5,FALSE)</f>
        <v>1817.0363411400001</v>
      </c>
      <c r="K124">
        <f>VLOOKUP($E124,ZonalStat!$E$1:$AB$310,6,FALSE)</f>
        <v>493.31231986900002</v>
      </c>
      <c r="L124">
        <f>VLOOKUP($E124,ZonalStat!$E$1:$AB$310,7,FALSE)</f>
        <v>16491.167495400001</v>
      </c>
      <c r="M124">
        <f>VLOOKUP($E124,ZonalStat!$E$1:$AB$310,8,FALSE)</f>
        <v>2740.9410058799999</v>
      </c>
      <c r="N124">
        <f>VLOOKUP($E124,ZonalStat!$E$1:$AB$310,9,FALSE)</f>
        <v>21408.161462700002</v>
      </c>
      <c r="O124">
        <f>VLOOKUP($E124,ZonalStat!$E$1:$AB$310,10,FALSE)</f>
        <v>185332.93058799999</v>
      </c>
      <c r="P124">
        <f>VLOOKUP($E124,ZonalStat!$E$1:$AB$310,11,FALSE)</f>
        <v>30957.5643447</v>
      </c>
      <c r="Q124">
        <f>VLOOKUP($E124,summary_LC!$Z$2:$AU$311,16,FALSE)</f>
        <v>36.6907809311816</v>
      </c>
      <c r="R124">
        <f>VLOOKUP($E124,summary_LC!$Z$2:$AU$311,17,FALSE)</f>
        <v>0</v>
      </c>
      <c r="S124">
        <f>VLOOKUP($E124,summary_LC!$Z$2:$AU$311,15,FALSE)</f>
        <v>66.249304396215919</v>
      </c>
      <c r="T124">
        <f>VLOOKUP($E124,summary_LC!$Z$2:$AU$311,18,FALSE)</f>
        <v>28.797996661101838</v>
      </c>
      <c r="U124">
        <f>VLOOKUP($E124,summary_LC!$Z$2:$AU$311,19,FALSE)</f>
        <v>0</v>
      </c>
      <c r="V124">
        <f>VLOOKUP($E124,summary_LC!$Z$2:$AU$311,22,FALSE)</f>
        <v>10.26827012025902</v>
      </c>
      <c r="W124">
        <f>VLOOKUP($E124,ZonalStat!$E$1:$AB$310,12,FALSE)</f>
        <v>651.80035292499997</v>
      </c>
      <c r="X124">
        <f>VLOOKUP($E124,summary_LC!$Z$2:$AU$311,4,FALSE)</f>
        <v>3526</v>
      </c>
      <c r="Y124">
        <f>VLOOKUP($E124,summary_LC!$Z$2:$AU$311,20,FALSE)</f>
        <v>36.6907809311816</v>
      </c>
      <c r="Z124">
        <f>VLOOKUP($E124,ZonalStat!$E$1:$AB$310,13,FALSE)</f>
        <v>330.92478368899998</v>
      </c>
      <c r="AA124">
        <f>VLOOKUP($E124,ZonalStat!$E$1:$AB$310,14,FALSE)</f>
        <v>3.2745492485200002E-4</v>
      </c>
      <c r="AB124">
        <f>VLOOKUP($E124,ZonalStat!$E$1:$AB$310,15,FALSE)</f>
        <v>0.40410114091900001</v>
      </c>
      <c r="AC124">
        <f>VLOOKUP($E124,ZonalStat!$E$1:$AB$310,16,FALSE)</f>
        <v>0.60370914811800003</v>
      </c>
      <c r="AD124">
        <f>VLOOKUP($E124,Irigasi!$A$2:$C$311,3,FALSE)</f>
        <v>0</v>
      </c>
      <c r="AE124">
        <f>VLOOKUP($E124,ZonalStat!$E$1:$AB$310,17,FALSE)</f>
        <v>0.713087044231</v>
      </c>
      <c r="AF124">
        <f>VLOOKUP($E124,ZonalStat!$E$1:$AB$310,18,FALSE)</f>
        <v>-0.70110325087199998</v>
      </c>
      <c r="AG124">
        <f>VLOOKUP($E124,ZonalStat!$E$1:$AB$310,19,FALSE)</f>
        <v>0.22815718115299999</v>
      </c>
      <c r="AH124">
        <f>VLOOKUP($E124,ZonalStat!$E$1:$AB$310,20,FALSE)</f>
        <v>0.770345834939</v>
      </c>
      <c r="AI124">
        <f>VLOOKUP($E124,ZonalStat!$E$1:$AB$310,21,FALSE)</f>
        <v>1.2979144541900001</v>
      </c>
      <c r="AJ124">
        <f>VLOOKUP($E124,ZonalStat!$E$1:$AB$310,22,FALSE)</f>
        <v>24.947308356200001</v>
      </c>
      <c r="AK124">
        <f>VLOOKUP($E124,ZonalStat!$E$1:$AB$310,23,FALSE)</f>
        <v>-1.8733045664500001</v>
      </c>
      <c r="AL124">
        <f>VLOOKUP($E124,ZonalStat!$E$1:$AB$310,24,FALSE)</f>
        <v>1286.6593883600001</v>
      </c>
      <c r="AM124">
        <f>VLOOKUP($E124,Podes!$A$1:$AL$310,5,FALSE)</f>
        <v>3096</v>
      </c>
      <c r="AN124">
        <f>VLOOKUP($E124,Podes!$A$1:$AL$310,28,FALSE)</f>
        <v>1.144547135</v>
      </c>
      <c r="AO124">
        <f>VLOOKUP($E124,Podes!$A$1:$AL$310,29,FALSE)</f>
        <v>1548</v>
      </c>
      <c r="AP124">
        <f>VLOOKUP($E124,Podes!$A$1:$AL$310,30,FALSE)</f>
        <v>0</v>
      </c>
      <c r="AQ124">
        <f>VLOOKUP($E124,Podes!$A$1:$AL$310,31,FALSE)</f>
        <v>0</v>
      </c>
      <c r="AR124">
        <f>VLOOKUP($E124,Podes!$A$1:$AL$310,32,FALSE)</f>
        <v>619.20000000000005</v>
      </c>
      <c r="AS124">
        <f>VLOOKUP($E124,Podes!$A$1:$AL$310,33,FALSE)</f>
        <v>1032</v>
      </c>
      <c r="AT124">
        <f>VLOOKUP($E124,Podes!$A$1:$AL$310,34,FALSE)</f>
        <v>0</v>
      </c>
      <c r="AU124">
        <f>VLOOKUP($E124,Podes!$A$1:$AL$310,13,FALSE)</f>
        <v>2</v>
      </c>
      <c r="AV124">
        <f>VLOOKUP($E124,Podes!$A$1:$AL$310,14,FALSE)</f>
        <v>0</v>
      </c>
      <c r="AW124">
        <f>VLOOKUP($E124,Podes!$A$1:$AL$310,15,FALSE)</f>
        <v>0</v>
      </c>
      <c r="AX124">
        <f>VLOOKUP($E124,Podes!$A$1:$AL$310,16,FALSE)</f>
        <v>0</v>
      </c>
      <c r="AY124">
        <f>VLOOKUP($E124,Podes!$A$1:$AL$310,17,FALSE)</f>
        <v>0</v>
      </c>
      <c r="AZ124">
        <f>VLOOKUP($E124,Podes!$A$1:$AL$310,18,FALSE)</f>
        <v>0</v>
      </c>
      <c r="BA124">
        <f>VLOOKUP($E124,Podes!$A$1:$AL$310,19,FALSE)</f>
        <v>5</v>
      </c>
      <c r="BB124">
        <f>VLOOKUP($E124,Podes!$A$1:$AL$310,20,FALSE)</f>
        <v>0</v>
      </c>
      <c r="BC124">
        <f>VLOOKUP($E124,Podes!$A$1:$AL$310,21,FALSE)</f>
        <v>0</v>
      </c>
      <c r="BD124">
        <f>VLOOKUP($E124,Podes!$A$1:$AL$310,22,FALSE)</f>
        <v>0</v>
      </c>
      <c r="BE124">
        <f>VLOOKUP($E124,Podes!$A$1:$AL$310,23,FALSE)</f>
        <v>22</v>
      </c>
      <c r="BF124">
        <f>VLOOKUP($E124,Podes!$A$1:$AL$310,38,FALSE)</f>
        <v>200</v>
      </c>
      <c r="BG124">
        <f>VLOOKUP($E124,Podes!$A$1:$AL$310,35,FALSE)</f>
        <v>1548</v>
      </c>
      <c r="BH124">
        <f>VLOOKUP($E124,Podes!$A$1:$AL$310,36,FALSE)</f>
        <v>774</v>
      </c>
      <c r="BI124">
        <f>VLOOKUP($E124,Podes!$A$1:$AL$310,26,FALSE)</f>
        <v>26</v>
      </c>
      <c r="BJ124">
        <f>VLOOKUP($E124,Podes!$A$1:$AL$310,37,FALSE)</f>
        <v>119.0769231</v>
      </c>
      <c r="BK124">
        <f>VLOOKUP(E124,'status kesejahteraan'!$D:$P,12,FALSE)</f>
        <v>7.87492762015055E-2</v>
      </c>
      <c r="BL124">
        <f>VLOOKUP(E124,'status kesejahteraan'!$D:$P,13,FALSE)</f>
        <v>6.7268623024830707E-2</v>
      </c>
      <c r="BM124">
        <f>VLOOKUP(D124,IDM_2021!$D$1:$F$297,2,FALSE)</f>
        <v>0.5302</v>
      </c>
      <c r="BN124">
        <f>VLOOKUP(E124,Irigasi!$O$2:$Q$311,3,FALSE)</f>
        <v>0</v>
      </c>
      <c r="BO124">
        <f>VLOOKUP($E124,ZonalStat!$E$1:$AC$310,25,FALSE)</f>
        <v>50497.689253500001</v>
      </c>
      <c r="BP124" s="1">
        <f>VLOOKUP($E124,ZonalStat!$E$1:$AD$310,26,FALSE)</f>
        <v>3.3939836263199998</v>
      </c>
    </row>
    <row r="125" spans="1:68" x14ac:dyDescent="0.25">
      <c r="A125">
        <v>124</v>
      </c>
      <c r="B125" t="s">
        <v>337</v>
      </c>
      <c r="C125" t="s">
        <v>368</v>
      </c>
      <c r="D125" t="s">
        <v>126</v>
      </c>
      <c r="E125">
        <v>5307013</v>
      </c>
      <c r="F125">
        <f>VLOOKUP(E125,summary_LC!$AW$1:$AY$311,3,FALSE)</f>
        <v>14607</v>
      </c>
      <c r="G125">
        <f>VLOOKUP($E125,ZonalStat!$E$1:$AB$310,2,FALSE)</f>
        <v>110347.014484</v>
      </c>
      <c r="H125">
        <f>VLOOKUP($E125,ZonalStat!$E$1:$AB$310,3,FALSE)</f>
        <v>2990.9271271100001</v>
      </c>
      <c r="I125">
        <f>VLOOKUP($E125,ZonalStat!$E$1:$AB$310,4,FALSE)</f>
        <v>145310.455628</v>
      </c>
      <c r="J125">
        <f>VLOOKUP($E125,ZonalStat!$E$1:$AB$310,5,FALSE)</f>
        <v>6960.7668408199997</v>
      </c>
      <c r="K125">
        <f>VLOOKUP($E125,ZonalStat!$E$1:$AB$310,6,FALSE)</f>
        <v>1829.06063629</v>
      </c>
      <c r="L125">
        <f>VLOOKUP($E125,ZonalStat!$E$1:$AB$310,7,FALSE)</f>
        <v>43517.7429376</v>
      </c>
      <c r="M125">
        <f>VLOOKUP($E125,ZonalStat!$E$1:$AB$310,8,FALSE)</f>
        <v>3177.8865159799998</v>
      </c>
      <c r="N125">
        <f>VLOOKUP($E125,ZonalStat!$E$1:$AB$310,9,FALSE)</f>
        <v>17655.493355099999</v>
      </c>
      <c r="O125">
        <f>VLOOKUP($E125,ZonalStat!$E$1:$AB$310,10,FALSE)</f>
        <v>154868.485189</v>
      </c>
      <c r="P125">
        <f>VLOOKUP($E125,ZonalStat!$E$1:$AB$310,11,FALSE)</f>
        <v>38152.087803000002</v>
      </c>
      <c r="Q125">
        <f>VLOOKUP($E125,summary_LC!$Z$2:$AU$311,16,FALSE)</f>
        <v>15.498052309404564</v>
      </c>
      <c r="R125">
        <f>VLOOKUP($E125,summary_LC!$Z$2:$AU$311,17,FALSE)</f>
        <v>0</v>
      </c>
      <c r="S125">
        <f>VLOOKUP($E125,summary_LC!$Z$2:$AU$311,15,FALSE)</f>
        <v>29.391578556854014</v>
      </c>
      <c r="T125">
        <f>VLOOKUP($E125,summary_LC!$Z$2:$AU$311,18,FALSE)</f>
        <v>31.265071415321831</v>
      </c>
      <c r="U125">
        <f>VLOOKUP($E125,summary_LC!$Z$2:$AU$311,19,FALSE)</f>
        <v>0</v>
      </c>
      <c r="V125">
        <f>VLOOKUP($E125,summary_LC!$Z$2:$AU$311,22,FALSE)</f>
        <v>41.302115424111733</v>
      </c>
      <c r="W125">
        <f>VLOOKUP($E125,ZonalStat!$E$1:$AB$310,12,FALSE)</f>
        <v>2030.48367747</v>
      </c>
      <c r="X125">
        <f>VLOOKUP($E125,summary_LC!$Z$2:$AU$311,4,FALSE)</f>
        <v>2784</v>
      </c>
      <c r="Y125">
        <f>VLOOKUP($E125,summary_LC!$Z$2:$AU$311,20,FALSE)</f>
        <v>15.498052309404564</v>
      </c>
      <c r="Z125">
        <f>VLOOKUP($E125,ZonalStat!$E$1:$AB$310,13,FALSE)</f>
        <v>1169.2486985400001</v>
      </c>
      <c r="AA125">
        <f>VLOOKUP($E125,ZonalStat!$E$1:$AB$310,14,FALSE)</f>
        <v>6.0912609796900004E-3</v>
      </c>
      <c r="AB125">
        <f>VLOOKUP($E125,ZonalStat!$E$1:$AB$310,15,FALSE)</f>
        <v>0.25949887040500003</v>
      </c>
      <c r="AC125">
        <f>VLOOKUP($E125,ZonalStat!$E$1:$AB$310,16,FALSE)</f>
        <v>0.61265518658100004</v>
      </c>
      <c r="AD125">
        <f>VLOOKUP($E125,Irigasi!$A$2:$C$311,3,FALSE)</f>
        <v>0</v>
      </c>
      <c r="AE125">
        <f>VLOOKUP($E125,ZonalStat!$E$1:$AB$310,17,FALSE)</f>
        <v>0.60577863594500003</v>
      </c>
      <c r="AF125">
        <f>VLOOKUP($E125,ZonalStat!$E$1:$AB$310,18,FALSE)</f>
        <v>-0.61449936435300001</v>
      </c>
      <c r="AG125">
        <f>VLOOKUP($E125,ZonalStat!$E$1:$AB$310,19,FALSE)</f>
        <v>0.14747861932799999</v>
      </c>
      <c r="AH125">
        <f>VLOOKUP($E125,ZonalStat!$E$1:$AB$310,20,FALSE)</f>
        <v>0.79024842856699995</v>
      </c>
      <c r="AI125">
        <f>VLOOKUP($E125,ZonalStat!$E$1:$AB$310,21,FALSE)</f>
        <v>1.1961175082</v>
      </c>
      <c r="AJ125">
        <f>VLOOKUP($E125,ZonalStat!$E$1:$AB$310,22,FALSE)</f>
        <v>24.086256230099998</v>
      </c>
      <c r="AK125">
        <f>VLOOKUP($E125,ZonalStat!$E$1:$AB$310,23,FALSE)</f>
        <v>-0.47350211779099999</v>
      </c>
      <c r="AL125">
        <f>VLOOKUP($E125,ZonalStat!$E$1:$AB$310,24,FALSE)</f>
        <v>1105.1454741299999</v>
      </c>
      <c r="AM125">
        <f>VLOOKUP($E125,Podes!$A$1:$AL$310,5,FALSE)</f>
        <v>1339</v>
      </c>
      <c r="AN125">
        <f>VLOOKUP($E125,Podes!$A$1:$AL$310,28,FALSE)</f>
        <v>1.8143631440000001</v>
      </c>
      <c r="AO125">
        <f>VLOOKUP($E125,Podes!$A$1:$AL$310,29,FALSE)</f>
        <v>446.33333329999999</v>
      </c>
      <c r="AP125">
        <f>VLOOKUP($E125,Podes!$A$1:$AL$310,30,FALSE)</f>
        <v>0</v>
      </c>
      <c r="AQ125">
        <f>VLOOKUP($E125,Podes!$A$1:$AL$310,31,FALSE)</f>
        <v>0</v>
      </c>
      <c r="AR125">
        <f>VLOOKUP($E125,Podes!$A$1:$AL$310,32,FALSE)</f>
        <v>334.75</v>
      </c>
      <c r="AS125">
        <f>VLOOKUP($E125,Podes!$A$1:$AL$310,33,FALSE)</f>
        <v>334.75</v>
      </c>
      <c r="AT125">
        <f>VLOOKUP($E125,Podes!$A$1:$AL$310,34,FALSE)</f>
        <v>0</v>
      </c>
      <c r="AU125">
        <f>VLOOKUP($E125,Podes!$A$1:$AL$310,13,FALSE)</f>
        <v>0</v>
      </c>
      <c r="AV125">
        <f>VLOOKUP($E125,Podes!$A$1:$AL$310,14,FALSE)</f>
        <v>0</v>
      </c>
      <c r="AW125">
        <f>VLOOKUP($E125,Podes!$A$1:$AL$310,15,FALSE)</f>
        <v>0</v>
      </c>
      <c r="AX125">
        <f>VLOOKUP($E125,Podes!$A$1:$AL$310,16,FALSE)</f>
        <v>0</v>
      </c>
      <c r="AY125">
        <f>VLOOKUP($E125,Podes!$A$1:$AL$310,17,FALSE)</f>
        <v>0</v>
      </c>
      <c r="AZ125">
        <f>VLOOKUP($E125,Podes!$A$1:$AL$310,18,FALSE)</f>
        <v>0</v>
      </c>
      <c r="BA125">
        <f>VLOOKUP($E125,Podes!$A$1:$AL$310,19,FALSE)</f>
        <v>1</v>
      </c>
      <c r="BB125">
        <f>VLOOKUP($E125,Podes!$A$1:$AL$310,20,FALSE)</f>
        <v>0</v>
      </c>
      <c r="BC125">
        <f>VLOOKUP($E125,Podes!$A$1:$AL$310,21,FALSE)</f>
        <v>12</v>
      </c>
      <c r="BD125">
        <f>VLOOKUP($E125,Podes!$A$1:$AL$310,22,FALSE)</f>
        <v>0</v>
      </c>
      <c r="BE125">
        <f>VLOOKUP($E125,Podes!$A$1:$AL$310,23,FALSE)</f>
        <v>14</v>
      </c>
      <c r="BF125">
        <f>VLOOKUP($E125,Podes!$A$1:$AL$310,38,FALSE)</f>
        <v>200</v>
      </c>
      <c r="BG125">
        <f>VLOOKUP($E125,Podes!$A$1:$AL$310,35,FALSE)</f>
        <v>1339</v>
      </c>
      <c r="BH125">
        <f>VLOOKUP($E125,Podes!$A$1:$AL$310,36,FALSE)</f>
        <v>0</v>
      </c>
      <c r="BI125">
        <f>VLOOKUP($E125,Podes!$A$1:$AL$310,26,FALSE)</f>
        <v>9</v>
      </c>
      <c r="BJ125">
        <f>VLOOKUP($E125,Podes!$A$1:$AL$310,37,FALSE)</f>
        <v>148.7777778</v>
      </c>
      <c r="BK125">
        <f>VLOOKUP(E125,'status kesejahteraan'!$D:$P,12,FALSE)</f>
        <v>9.2833876221498371E-2</v>
      </c>
      <c r="BL125">
        <f>VLOOKUP(E125,'status kesejahteraan'!$D:$P,13,FALSE)</f>
        <v>7.1690054911531423E-2</v>
      </c>
      <c r="BM125">
        <f>VLOOKUP(D125,IDM_2021!$I$1:$J$39,2,FALSE)</f>
        <v>0.52259999999999995</v>
      </c>
      <c r="BN125">
        <f>VLOOKUP(E125,Irigasi!$O$2:$Q$311,3,FALSE)</f>
        <v>0</v>
      </c>
      <c r="BO125">
        <f>VLOOKUP($E125,ZonalStat!$E$1:$AC$310,25,FALSE)</f>
        <v>23790.206142899999</v>
      </c>
      <c r="BP125" s="1">
        <f>VLOOKUP($E125,ZonalStat!$E$1:$AD$310,26,FALSE)</f>
        <v>2.9475612948299998</v>
      </c>
    </row>
    <row r="126" spans="1:68" x14ac:dyDescent="0.25">
      <c r="A126">
        <v>125</v>
      </c>
      <c r="B126" t="s">
        <v>337</v>
      </c>
      <c r="C126" t="s">
        <v>368</v>
      </c>
      <c r="D126" t="s">
        <v>127</v>
      </c>
      <c r="E126">
        <v>5307014</v>
      </c>
      <c r="F126">
        <f>VLOOKUP(E126,summary_LC!$AW$1:$AY$311,3,FALSE)</f>
        <v>27560</v>
      </c>
      <c r="G126">
        <f>VLOOKUP($E126,ZonalStat!$E$1:$AB$310,2,FALSE)</f>
        <v>113407.12074699999</v>
      </c>
      <c r="H126">
        <f>VLOOKUP($E126,ZonalStat!$E$1:$AB$310,3,FALSE)</f>
        <v>1163.5784778300001</v>
      </c>
      <c r="I126">
        <f>VLOOKUP($E126,ZonalStat!$E$1:$AB$310,4,FALSE)</f>
        <v>138310.35065099999</v>
      </c>
      <c r="J126">
        <f>VLOOKUP($E126,ZonalStat!$E$1:$AB$310,5,FALSE)</f>
        <v>2690.5305307200001</v>
      </c>
      <c r="K126">
        <f>VLOOKUP($E126,ZonalStat!$E$1:$AB$310,6,FALSE)</f>
        <v>1361.40143926</v>
      </c>
      <c r="L126">
        <f>VLOOKUP($E126,ZonalStat!$E$1:$AB$310,7,FALSE)</f>
        <v>28073.567578999999</v>
      </c>
      <c r="M126">
        <f>VLOOKUP($E126,ZonalStat!$E$1:$AB$310,8,FALSE)</f>
        <v>1193.55580162</v>
      </c>
      <c r="N126">
        <f>VLOOKUP($E126,ZonalStat!$E$1:$AB$310,9,FALSE)</f>
        <v>7649.9339938399999</v>
      </c>
      <c r="O126">
        <f>VLOOKUP($E126,ZonalStat!$E$1:$AB$310,10,FALSE)</f>
        <v>171682.15313600001</v>
      </c>
      <c r="P126">
        <f>VLOOKUP($E126,ZonalStat!$E$1:$AB$310,11,FALSE)</f>
        <v>47368.560633499997</v>
      </c>
      <c r="Q126">
        <f>VLOOKUP($E126,summary_LC!$Z$2:$AU$311,16,FALSE)</f>
        <v>101.66944908180299</v>
      </c>
      <c r="R126">
        <f>VLOOKUP($E126,summary_LC!$Z$2:$AU$311,17,FALSE)</f>
        <v>0</v>
      </c>
      <c r="S126">
        <f>VLOOKUP($E126,summary_LC!$Z$2:$AU$311,15,FALSE)</f>
        <v>54.563160823594878</v>
      </c>
      <c r="T126">
        <f>VLOOKUP($E126,summary_LC!$Z$2:$AU$311,18,FALSE)</f>
        <v>28.807271378222964</v>
      </c>
      <c r="U126">
        <f>VLOOKUP($E126,summary_LC!$Z$2:$AU$311,19,FALSE)</f>
        <v>0</v>
      </c>
      <c r="V126">
        <f>VLOOKUP($E126,summary_LC!$Z$2:$AU$311,22,FALSE)</f>
        <v>17.93178519593614</v>
      </c>
      <c r="W126">
        <f>VLOOKUP($E126,ZonalStat!$E$1:$AB$310,12,FALSE)</f>
        <v>1833.5244028899999</v>
      </c>
      <c r="X126">
        <f>VLOOKUP($E126,summary_LC!$Z$2:$AU$311,4,FALSE)</f>
        <v>2009</v>
      </c>
      <c r="Y126">
        <f>VLOOKUP($E126,summary_LC!$Z$2:$AU$311,20,FALSE)</f>
        <v>101.66944908180299</v>
      </c>
      <c r="Z126">
        <f>VLOOKUP($E126,ZonalStat!$E$1:$AB$310,13,FALSE)</f>
        <v>1321.89090715</v>
      </c>
      <c r="AA126">
        <f>VLOOKUP($E126,ZonalStat!$E$1:$AB$310,14,FALSE)</f>
        <v>2.2562314028000002E-2</v>
      </c>
      <c r="AB126">
        <f>VLOOKUP($E126,ZonalStat!$E$1:$AB$310,15,FALSE)</f>
        <v>0.18714622641500001</v>
      </c>
      <c r="AC126">
        <f>VLOOKUP($E126,ZonalStat!$E$1:$AB$310,16,FALSE)</f>
        <v>0.654990970349</v>
      </c>
      <c r="AD126">
        <f>VLOOKUP($E126,Irigasi!$A$2:$C$311,3,FALSE)</f>
        <v>0</v>
      </c>
      <c r="AE126">
        <f>VLOOKUP($E126,ZonalStat!$E$1:$AB$310,17,FALSE)</f>
        <v>0.59038490691900003</v>
      </c>
      <c r="AF126">
        <f>VLOOKUP($E126,ZonalStat!$E$1:$AB$310,18,FALSE)</f>
        <v>-0.61642602796500001</v>
      </c>
      <c r="AG126">
        <f>VLOOKUP($E126,ZonalStat!$E$1:$AB$310,19,FALSE)</f>
        <v>0.13451128383700001</v>
      </c>
      <c r="AH126">
        <f>VLOOKUP($E126,ZonalStat!$E$1:$AB$310,20,FALSE)</f>
        <v>0.80717263492900004</v>
      </c>
      <c r="AI126">
        <f>VLOOKUP($E126,ZonalStat!$E$1:$AB$310,21,FALSE)</f>
        <v>1.2812330091599999</v>
      </c>
      <c r="AJ126">
        <f>VLOOKUP($E126,ZonalStat!$E$1:$AB$310,22,FALSE)</f>
        <v>25.4343684448</v>
      </c>
      <c r="AK126">
        <f>VLOOKUP($E126,ZonalStat!$E$1:$AB$310,23,FALSE)</f>
        <v>-0.60047079454499996</v>
      </c>
      <c r="AL126">
        <f>VLOOKUP($E126,ZonalStat!$E$1:$AB$310,24,FALSE)</f>
        <v>1192.56697607</v>
      </c>
      <c r="AM126">
        <f>VLOOKUP($E126,Podes!$A$1:$AL$310,5,FALSE)</f>
        <v>2648</v>
      </c>
      <c r="AN126">
        <f>VLOOKUP($E126,Podes!$A$1:$AL$310,28,FALSE)</f>
        <v>1.512278698</v>
      </c>
      <c r="AO126">
        <f>VLOOKUP($E126,Podes!$A$1:$AL$310,29,FALSE)</f>
        <v>882.66666669999995</v>
      </c>
      <c r="AP126">
        <f>VLOOKUP($E126,Podes!$A$1:$AL$310,30,FALSE)</f>
        <v>0</v>
      </c>
      <c r="AQ126">
        <f>VLOOKUP($E126,Podes!$A$1:$AL$310,31,FALSE)</f>
        <v>0</v>
      </c>
      <c r="AR126">
        <f>VLOOKUP($E126,Podes!$A$1:$AL$310,32,FALSE)</f>
        <v>331</v>
      </c>
      <c r="AS126">
        <f>VLOOKUP($E126,Podes!$A$1:$AL$310,33,FALSE)</f>
        <v>331</v>
      </c>
      <c r="AT126">
        <f>VLOOKUP($E126,Podes!$A$1:$AL$310,34,FALSE)</f>
        <v>0</v>
      </c>
      <c r="AU126">
        <f>VLOOKUP($E126,Podes!$A$1:$AL$310,13,FALSE)</f>
        <v>0</v>
      </c>
      <c r="AV126">
        <f>VLOOKUP($E126,Podes!$A$1:$AL$310,14,FALSE)</f>
        <v>0</v>
      </c>
      <c r="AW126">
        <f>VLOOKUP($E126,Podes!$A$1:$AL$310,15,FALSE)</f>
        <v>3</v>
      </c>
      <c r="AX126">
        <f>VLOOKUP($E126,Podes!$A$1:$AL$310,16,FALSE)</f>
        <v>0</v>
      </c>
      <c r="AY126">
        <f>VLOOKUP($E126,Podes!$A$1:$AL$310,17,FALSE)</f>
        <v>0</v>
      </c>
      <c r="AZ126">
        <f>VLOOKUP($E126,Podes!$A$1:$AL$310,18,FALSE)</f>
        <v>0</v>
      </c>
      <c r="BA126">
        <f>VLOOKUP($E126,Podes!$A$1:$AL$310,19,FALSE)</f>
        <v>0</v>
      </c>
      <c r="BB126">
        <f>VLOOKUP($E126,Podes!$A$1:$AL$310,20,FALSE)</f>
        <v>0</v>
      </c>
      <c r="BC126">
        <f>VLOOKUP($E126,Podes!$A$1:$AL$310,21,FALSE)</f>
        <v>0</v>
      </c>
      <c r="BD126">
        <f>VLOOKUP($E126,Podes!$A$1:$AL$310,22,FALSE)</f>
        <v>0</v>
      </c>
      <c r="BE126">
        <f>VLOOKUP($E126,Podes!$A$1:$AL$310,23,FALSE)</f>
        <v>18</v>
      </c>
      <c r="BF126">
        <f>VLOOKUP($E126,Podes!$A$1:$AL$310,38,FALSE)</f>
        <v>180</v>
      </c>
      <c r="BG126">
        <f>VLOOKUP($E126,Podes!$A$1:$AL$310,35,FALSE)</f>
        <v>264.8</v>
      </c>
      <c r="BH126">
        <f>VLOOKUP($E126,Podes!$A$1:$AL$310,36,FALSE)</f>
        <v>2648</v>
      </c>
      <c r="BI126">
        <f>VLOOKUP($E126,Podes!$A$1:$AL$310,26,FALSE)</f>
        <v>3</v>
      </c>
      <c r="BJ126">
        <f>VLOOKUP($E126,Podes!$A$1:$AL$310,37,FALSE)</f>
        <v>882.66666669999995</v>
      </c>
      <c r="BK126">
        <f>VLOOKUP(E126,'status kesejahteraan'!$D:$P,12,FALSE)</f>
        <v>7.5923036921476852E-2</v>
      </c>
      <c r="BL126">
        <f>VLOOKUP(E126,'status kesejahteraan'!$D:$P,13,FALSE)</f>
        <v>6.3276576161988035E-2</v>
      </c>
      <c r="BM126">
        <f>VLOOKUP(D126,IDM_2021!$D$1:$F$297,2,FALSE)</f>
        <v>0.57379999999999998</v>
      </c>
      <c r="BN126">
        <f>VLOOKUP(E126,Irigasi!$O$2:$Q$311,3,FALSE)</f>
        <v>0</v>
      </c>
      <c r="BO126">
        <f>VLOOKUP($E126,ZonalStat!$E$1:$AC$310,25,FALSE)</f>
        <v>42206.640033000003</v>
      </c>
      <c r="BP126" s="1">
        <f>VLOOKUP($E126,ZonalStat!$E$1:$AD$310,26,FALSE)</f>
        <v>2.9553834663299998</v>
      </c>
    </row>
    <row r="127" spans="1:68" x14ac:dyDescent="0.25">
      <c r="A127">
        <v>126</v>
      </c>
      <c r="B127" t="s">
        <v>337</v>
      </c>
      <c r="C127" t="s">
        <v>368</v>
      </c>
      <c r="D127" t="s">
        <v>128</v>
      </c>
      <c r="E127">
        <v>5307020</v>
      </c>
      <c r="F127">
        <f>VLOOKUP(E127,summary_LC!$AW$1:$AY$311,3,FALSE)</f>
        <v>43922</v>
      </c>
      <c r="G127">
        <f>VLOOKUP($E127,ZonalStat!$E$1:$AB$310,2,FALSE)</f>
        <v>97859.722664400004</v>
      </c>
      <c r="H127">
        <f>VLOOKUP($E127,ZonalStat!$E$1:$AB$310,3,FALSE)</f>
        <v>2354.1962010900002</v>
      </c>
      <c r="I127">
        <f>VLOOKUP($E127,ZonalStat!$E$1:$AB$310,4,FALSE)</f>
        <v>157498.647708</v>
      </c>
      <c r="J127">
        <f>VLOOKUP($E127,ZonalStat!$E$1:$AB$310,5,FALSE)</f>
        <v>6767.0879988300003</v>
      </c>
      <c r="K127">
        <f>VLOOKUP($E127,ZonalStat!$E$1:$AB$310,6,FALSE)</f>
        <v>356.23821323599998</v>
      </c>
      <c r="L127">
        <f>VLOOKUP($E127,ZonalStat!$E$1:$AB$310,7,FALSE)</f>
        <v>6984.0277884400002</v>
      </c>
      <c r="M127">
        <f>VLOOKUP($E127,ZonalStat!$E$1:$AB$310,8,FALSE)</f>
        <v>3279.1597082399999</v>
      </c>
      <c r="N127">
        <f>VLOOKUP($E127,ZonalStat!$E$1:$AB$310,9,FALSE)</f>
        <v>8232.1819023099997</v>
      </c>
      <c r="O127">
        <f>VLOOKUP($E127,ZonalStat!$E$1:$AB$310,10,FALSE)</f>
        <v>211400.93070900001</v>
      </c>
      <c r="P127">
        <f>VLOOKUP($E127,ZonalStat!$E$1:$AB$310,11,FALSE)</f>
        <v>13597.2651972</v>
      </c>
      <c r="Q127">
        <f>VLOOKUP($E127,summary_LC!$Z$2:$AU$311,16,FALSE)</f>
        <v>55.676126878130219</v>
      </c>
      <c r="R127">
        <f>VLOOKUP($E127,summary_LC!$Z$2:$AU$311,17,FALSE)</f>
        <v>0</v>
      </c>
      <c r="S127">
        <f>VLOOKUP($E127,summary_LC!$Z$2:$AU$311,15,FALSE)</f>
        <v>225.79298831385643</v>
      </c>
      <c r="T127">
        <f>VLOOKUP($E127,summary_LC!$Z$2:$AU$311,18,FALSE)</f>
        <v>40.159525134483395</v>
      </c>
      <c r="U127">
        <f>VLOOKUP($E127,summary_LC!$Z$2:$AU$311,19,FALSE)</f>
        <v>8.347245409015025E-2</v>
      </c>
      <c r="V127">
        <f>VLOOKUP($E127,summary_LC!$Z$2:$AU$311,22,FALSE)</f>
        <v>17.251035927325713</v>
      </c>
      <c r="W127">
        <f>VLOOKUP($E127,ZonalStat!$E$1:$AB$310,12,FALSE)</f>
        <v>657.133948143</v>
      </c>
      <c r="X127">
        <f>VLOOKUP($E127,summary_LC!$Z$2:$AU$311,4,FALSE)</f>
        <v>7445</v>
      </c>
      <c r="Y127">
        <f>VLOOKUP($E127,summary_LC!$Z$2:$AU$311,20,FALSE)</f>
        <v>55.676126878130219</v>
      </c>
      <c r="Z127">
        <f>VLOOKUP($E127,ZonalStat!$E$1:$AB$310,13,FALSE)</f>
        <v>492.99153580799998</v>
      </c>
      <c r="AA127">
        <f>VLOOKUP($E127,ZonalStat!$E$1:$AB$310,14,FALSE)</f>
        <v>3.6855404524200001E-3</v>
      </c>
      <c r="AB127">
        <f>VLOOKUP($E127,ZonalStat!$E$1:$AB$310,15,FALSE)</f>
        <v>0.50068302900600004</v>
      </c>
      <c r="AC127">
        <f>VLOOKUP($E127,ZonalStat!$E$1:$AB$310,16,FALSE)</f>
        <v>0.72019466031699997</v>
      </c>
      <c r="AD127">
        <f>VLOOKUP($E127,Irigasi!$A$2:$C$311,3,FALSE)</f>
        <v>0</v>
      </c>
      <c r="AE127">
        <f>VLOOKUP($E127,ZonalStat!$E$1:$AB$310,17,FALSE)</f>
        <v>0.73462576156000003</v>
      </c>
      <c r="AF127">
        <f>VLOOKUP($E127,ZonalStat!$E$1:$AB$310,18,FALSE)</f>
        <v>-0.69541774643099996</v>
      </c>
      <c r="AG127">
        <f>VLOOKUP($E127,ZonalStat!$E$1:$AB$310,19,FALSE)</f>
        <v>0.25972843931400003</v>
      </c>
      <c r="AH127">
        <f>VLOOKUP($E127,ZonalStat!$E$1:$AB$310,20,FALSE)</f>
        <v>0.77928790321600006</v>
      </c>
      <c r="AI127">
        <f>VLOOKUP($E127,ZonalStat!$E$1:$AB$310,21,FALSE)</f>
        <v>1.2604147747100001</v>
      </c>
      <c r="AJ127">
        <f>VLOOKUP($E127,ZonalStat!$E$1:$AB$310,22,FALSE)</f>
        <v>24.158461977999998</v>
      </c>
      <c r="AK127">
        <f>VLOOKUP($E127,ZonalStat!$E$1:$AB$310,23,FALSE)</f>
        <v>-1.70636379314</v>
      </c>
      <c r="AL127">
        <f>VLOOKUP($E127,ZonalStat!$E$1:$AB$310,24,FALSE)</f>
        <v>1247.7928421500001</v>
      </c>
      <c r="AM127">
        <f>VLOOKUP($E127,Podes!$A$1:$AL$310,5,FALSE)</f>
        <v>6346</v>
      </c>
      <c r="AN127">
        <f>VLOOKUP($E127,Podes!$A$1:$AL$310,28,FALSE)</f>
        <v>1.5298939250000001</v>
      </c>
      <c r="AO127">
        <f>VLOOKUP($E127,Podes!$A$1:$AL$310,29,FALSE)</f>
        <v>1269.2</v>
      </c>
      <c r="AP127">
        <f>VLOOKUP($E127,Podes!$A$1:$AL$310,30,FALSE)</f>
        <v>0</v>
      </c>
      <c r="AQ127">
        <f>VLOOKUP($E127,Podes!$A$1:$AL$310,31,FALSE)</f>
        <v>0</v>
      </c>
      <c r="AR127">
        <f>VLOOKUP($E127,Podes!$A$1:$AL$310,32,FALSE)</f>
        <v>793.25</v>
      </c>
      <c r="AS127">
        <f>VLOOKUP($E127,Podes!$A$1:$AL$310,33,FALSE)</f>
        <v>528.83333330000005</v>
      </c>
      <c r="AT127">
        <f>VLOOKUP($E127,Podes!$A$1:$AL$310,34,FALSE)</f>
        <v>0</v>
      </c>
      <c r="AU127">
        <f>VLOOKUP($E127,Podes!$A$1:$AL$310,13,FALSE)</f>
        <v>3</v>
      </c>
      <c r="AV127">
        <f>VLOOKUP($E127,Podes!$A$1:$AL$310,14,FALSE)</f>
        <v>0</v>
      </c>
      <c r="AW127">
        <f>VLOOKUP($E127,Podes!$A$1:$AL$310,15,FALSE)</f>
        <v>4</v>
      </c>
      <c r="AX127">
        <f>VLOOKUP($E127,Podes!$A$1:$AL$310,16,FALSE)</f>
        <v>0</v>
      </c>
      <c r="AY127">
        <f>VLOOKUP($E127,Podes!$A$1:$AL$310,17,FALSE)</f>
        <v>0</v>
      </c>
      <c r="AZ127">
        <f>VLOOKUP($E127,Podes!$A$1:$AL$310,18,FALSE)</f>
        <v>0</v>
      </c>
      <c r="BA127">
        <f>VLOOKUP($E127,Podes!$A$1:$AL$310,19,FALSE)</f>
        <v>3</v>
      </c>
      <c r="BB127">
        <f>VLOOKUP($E127,Podes!$A$1:$AL$310,20,FALSE)</f>
        <v>0</v>
      </c>
      <c r="BC127">
        <f>VLOOKUP($E127,Podes!$A$1:$AL$310,21,FALSE)</f>
        <v>1</v>
      </c>
      <c r="BD127">
        <f>VLOOKUP($E127,Podes!$A$1:$AL$310,22,FALSE)</f>
        <v>0</v>
      </c>
      <c r="BE127">
        <f>VLOOKUP($E127,Podes!$A$1:$AL$310,23,FALSE)</f>
        <v>40</v>
      </c>
      <c r="BF127">
        <f>VLOOKUP($E127,Podes!$A$1:$AL$310,38,FALSE)</f>
        <v>200</v>
      </c>
      <c r="BG127">
        <f>VLOOKUP($E127,Podes!$A$1:$AL$310,35,FALSE)</f>
        <v>488.15384619999998</v>
      </c>
      <c r="BH127">
        <f>VLOOKUP($E127,Podes!$A$1:$AL$310,36,FALSE)</f>
        <v>1057.666667</v>
      </c>
      <c r="BI127">
        <f>VLOOKUP($E127,Podes!$A$1:$AL$310,26,FALSE)</f>
        <v>33</v>
      </c>
      <c r="BJ127">
        <f>VLOOKUP($E127,Podes!$A$1:$AL$310,37,FALSE)</f>
        <v>192.30303029999999</v>
      </c>
      <c r="BK127">
        <f>VLOOKUP(E127,'status kesejahteraan'!$D:$P,12,FALSE)</f>
        <v>5.3565962656871746E-2</v>
      </c>
      <c r="BL127">
        <f>VLOOKUP(E127,'status kesejahteraan'!$D:$P,13,FALSE)</f>
        <v>4.8256575032726408E-2</v>
      </c>
      <c r="BM127">
        <f>VLOOKUP(D127,IDM_2021!$D$1:$F$297,2,FALSE)</f>
        <v>0.57340000000000002</v>
      </c>
      <c r="BN127">
        <f>VLOOKUP(E127,Irigasi!$O$2:$Q$311,3,FALSE)</f>
        <v>0</v>
      </c>
      <c r="BO127">
        <f>VLOOKUP($E127,ZonalStat!$E$1:$AC$310,25,FALSE)</f>
        <v>48981.884553000004</v>
      </c>
      <c r="BP127" s="1">
        <f>VLOOKUP($E127,ZonalStat!$E$1:$AD$310,26,FALSE)</f>
        <v>2.8374680683800002</v>
      </c>
    </row>
    <row r="128" spans="1:68" x14ac:dyDescent="0.25">
      <c r="A128">
        <v>127</v>
      </c>
      <c r="B128" t="s">
        <v>337</v>
      </c>
      <c r="C128" t="s">
        <v>368</v>
      </c>
      <c r="D128" t="s">
        <v>129</v>
      </c>
      <c r="E128">
        <v>5307021</v>
      </c>
      <c r="F128">
        <f>VLOOKUP(E128,summary_LC!$AW$1:$AY$311,3,FALSE)</f>
        <v>9999</v>
      </c>
      <c r="G128">
        <f>VLOOKUP($E128,ZonalStat!$E$1:$AB$310,2,FALSE)</f>
        <v>91183.732563099999</v>
      </c>
      <c r="H128">
        <f>VLOOKUP($E128,ZonalStat!$E$1:$AB$310,3,FALSE)</f>
        <v>1668.74341916</v>
      </c>
      <c r="I128">
        <f>VLOOKUP($E128,ZonalStat!$E$1:$AB$310,4,FALSE)</f>
        <v>164463.73994699999</v>
      </c>
      <c r="J128">
        <f>VLOOKUP($E128,ZonalStat!$E$1:$AB$310,5,FALSE)</f>
        <v>5194.70793426</v>
      </c>
      <c r="K128">
        <f>VLOOKUP($E128,ZonalStat!$E$1:$AB$310,6,FALSE)</f>
        <v>188.71765613299999</v>
      </c>
      <c r="L128">
        <f>VLOOKUP($E128,ZonalStat!$E$1:$AB$310,7,FALSE)</f>
        <v>15378.2303615</v>
      </c>
      <c r="M128">
        <f>VLOOKUP($E128,ZonalStat!$E$1:$AB$310,8,FALSE)</f>
        <v>2615.3266561400001</v>
      </c>
      <c r="N128">
        <f>VLOOKUP($E128,ZonalStat!$E$1:$AB$310,9,FALSE)</f>
        <v>7346.5936003799998</v>
      </c>
      <c r="O128">
        <f>VLOOKUP($E128,ZonalStat!$E$1:$AB$310,10,FALSE)</f>
        <v>228558.820981</v>
      </c>
      <c r="P128">
        <f>VLOOKUP($E128,ZonalStat!$E$1:$AB$310,11,FALSE)</f>
        <v>17410.817321499999</v>
      </c>
      <c r="Q128">
        <f>VLOOKUP($E128,summary_LC!$Z$2:$AU$311,16,FALSE)</f>
        <v>9.5622333518827674</v>
      </c>
      <c r="R128">
        <f>VLOOKUP($E128,summary_LC!$Z$2:$AU$311,17,FALSE)</f>
        <v>0</v>
      </c>
      <c r="S128">
        <f>VLOOKUP($E128,summary_LC!$Z$2:$AU$311,15,FALSE)</f>
        <v>49.573363012428125</v>
      </c>
      <c r="T128">
        <f>VLOOKUP($E128,summary_LC!$Z$2:$AU$311,18,FALSE)</f>
        <v>7.317751808569839</v>
      </c>
      <c r="U128">
        <f>VLOOKUP($E128,summary_LC!$Z$2:$AU$311,19,FALSE)</f>
        <v>0</v>
      </c>
      <c r="V128">
        <f>VLOOKUP($E128,summary_LC!$Z$2:$AU$311,22,FALSE)</f>
        <v>25.622562256225624</v>
      </c>
      <c r="W128">
        <f>VLOOKUP($E128,ZonalStat!$E$1:$AB$310,12,FALSE)</f>
        <v>396.21272093800002</v>
      </c>
      <c r="X128">
        <f>VLOOKUP($E128,summary_LC!$Z$2:$AU$311,4,FALSE)</f>
        <v>2199</v>
      </c>
      <c r="Y128">
        <f>VLOOKUP($E128,summary_LC!$Z$2:$AU$311,20,FALSE)</f>
        <v>9.5622333518827674</v>
      </c>
      <c r="Z128">
        <f>VLOOKUP($E128,ZonalStat!$E$1:$AB$310,13,FALSE)</f>
        <v>560.00800577200005</v>
      </c>
      <c r="AA128">
        <f>VLOOKUP($E128,ZonalStat!$E$1:$AB$310,14,FALSE)</f>
        <v>0</v>
      </c>
      <c r="AB128">
        <f>VLOOKUP($E128,ZonalStat!$E$1:$AB$310,15,FALSE)</f>
        <v>0.58620862086199998</v>
      </c>
      <c r="AC128">
        <f>VLOOKUP($E128,ZonalStat!$E$1:$AB$310,16,FALSE)</f>
        <v>0.75827209804499995</v>
      </c>
      <c r="AD128">
        <f>VLOOKUP($E128,Irigasi!$A$2:$C$311,3,FALSE)</f>
        <v>0</v>
      </c>
      <c r="AE128">
        <f>VLOOKUP($E128,ZonalStat!$E$1:$AB$310,17,FALSE)</f>
        <v>0.71262416363199999</v>
      </c>
      <c r="AF128">
        <f>VLOOKUP($E128,ZonalStat!$E$1:$AB$310,18,FALSE)</f>
        <v>-0.68551698955100004</v>
      </c>
      <c r="AG128">
        <f>VLOOKUP($E128,ZonalStat!$E$1:$AB$310,19,FALSE)</f>
        <v>0.222814582191</v>
      </c>
      <c r="AH128">
        <f>VLOOKUP($E128,ZonalStat!$E$1:$AB$310,20,FALSE)</f>
        <v>0.69549342311899998</v>
      </c>
      <c r="AI128">
        <f>VLOOKUP($E128,ZonalStat!$E$1:$AB$310,21,FALSE)</f>
        <v>1.3000483913000001</v>
      </c>
      <c r="AJ128">
        <f>VLOOKUP($E128,ZonalStat!$E$1:$AB$310,22,FALSE)</f>
        <v>22.952079026</v>
      </c>
      <c r="AK128">
        <f>VLOOKUP($E128,ZonalStat!$E$1:$AB$310,23,FALSE)</f>
        <v>-6.5846044809600004</v>
      </c>
      <c r="AL128">
        <f>VLOOKUP($E128,ZonalStat!$E$1:$AB$310,24,FALSE)</f>
        <v>1485.51023498</v>
      </c>
      <c r="AM128">
        <f>VLOOKUP($E128,Podes!$A$1:$AL$310,5,FALSE)</f>
        <v>1802</v>
      </c>
      <c r="AN128">
        <f>VLOOKUP($E128,Podes!$A$1:$AL$310,28,FALSE)</f>
        <v>2.2609786700000001</v>
      </c>
      <c r="AO128">
        <f>VLOOKUP($E128,Podes!$A$1:$AL$310,29,FALSE)</f>
        <v>1802</v>
      </c>
      <c r="AP128">
        <f>VLOOKUP($E128,Podes!$A$1:$AL$310,30,FALSE)</f>
        <v>0</v>
      </c>
      <c r="AQ128">
        <f>VLOOKUP($E128,Podes!$A$1:$AL$310,31,FALSE)</f>
        <v>0</v>
      </c>
      <c r="AR128">
        <f>VLOOKUP($E128,Podes!$A$1:$AL$310,32,FALSE)</f>
        <v>901</v>
      </c>
      <c r="AS128">
        <f>VLOOKUP($E128,Podes!$A$1:$AL$310,33,FALSE)</f>
        <v>600.66666669999995</v>
      </c>
      <c r="AT128">
        <f>VLOOKUP($E128,Podes!$A$1:$AL$310,34,FALSE)</f>
        <v>0</v>
      </c>
      <c r="AU128">
        <f>VLOOKUP($E128,Podes!$A$1:$AL$310,13,FALSE)</f>
        <v>0</v>
      </c>
      <c r="AV128">
        <f>VLOOKUP($E128,Podes!$A$1:$AL$310,14,FALSE)</f>
        <v>0</v>
      </c>
      <c r="AW128">
        <f>VLOOKUP($E128,Podes!$A$1:$AL$310,15,FALSE)</f>
        <v>0</v>
      </c>
      <c r="AX128">
        <f>VLOOKUP($E128,Podes!$A$1:$AL$310,16,FALSE)</f>
        <v>0</v>
      </c>
      <c r="AY128">
        <f>VLOOKUP($E128,Podes!$A$1:$AL$310,17,FALSE)</f>
        <v>0</v>
      </c>
      <c r="AZ128">
        <f>VLOOKUP($E128,Podes!$A$1:$AL$310,18,FALSE)</f>
        <v>0</v>
      </c>
      <c r="BA128">
        <f>VLOOKUP($E128,Podes!$A$1:$AL$310,19,FALSE)</f>
        <v>0</v>
      </c>
      <c r="BB128">
        <f>VLOOKUP($E128,Podes!$A$1:$AL$310,20,FALSE)</f>
        <v>0</v>
      </c>
      <c r="BC128">
        <f>VLOOKUP($E128,Podes!$A$1:$AL$310,21,FALSE)</f>
        <v>0</v>
      </c>
      <c r="BD128">
        <f>VLOOKUP($E128,Podes!$A$1:$AL$310,22,FALSE)</f>
        <v>0</v>
      </c>
      <c r="BE128">
        <f>VLOOKUP($E128,Podes!$A$1:$AL$310,23,FALSE)</f>
        <v>14</v>
      </c>
      <c r="BF128">
        <f>VLOOKUP($E128,Podes!$A$1:$AL$310,38,FALSE)</f>
        <v>200</v>
      </c>
      <c r="BG128">
        <f>VLOOKUP($E128,Podes!$A$1:$AL$310,35,FALSE)</f>
        <v>901</v>
      </c>
      <c r="BH128">
        <f>VLOOKUP($E128,Podes!$A$1:$AL$310,36,FALSE)</f>
        <v>0</v>
      </c>
      <c r="BI128">
        <f>VLOOKUP($E128,Podes!$A$1:$AL$310,26,FALSE)</f>
        <v>22</v>
      </c>
      <c r="BJ128">
        <f>VLOOKUP($E128,Podes!$A$1:$AL$310,37,FALSE)</f>
        <v>81.909090910000003</v>
      </c>
      <c r="BK128">
        <f>VLOOKUP(E128,'status kesejahteraan'!$D:$P,12,FALSE)</f>
        <v>4.0036396724294813E-2</v>
      </c>
      <c r="BL128">
        <f>VLOOKUP(E128,'status kesejahteraan'!$D:$P,13,FALSE)</f>
        <v>2.5578333646793305E-2</v>
      </c>
      <c r="BM128">
        <f>VLOOKUP(D128,IDM_2021!$D$1:$F$297,2,FALSE)</f>
        <v>0.52739999999999998</v>
      </c>
      <c r="BN128">
        <f>VLOOKUP(E128,Irigasi!$O$2:$Q$311,3,FALSE)</f>
        <v>0</v>
      </c>
      <c r="BO128">
        <f>VLOOKUP($E128,ZonalStat!$E$1:$AC$310,25,FALSE)</f>
        <v>32569.3415804</v>
      </c>
      <c r="BP128" s="1">
        <f>VLOOKUP($E128,ZonalStat!$E$1:$AD$310,26,FALSE)</f>
        <v>3.3182924356100001</v>
      </c>
    </row>
    <row r="129" spans="1:68" x14ac:dyDescent="0.25">
      <c r="A129">
        <v>128</v>
      </c>
      <c r="B129" t="s">
        <v>337</v>
      </c>
      <c r="C129" t="s">
        <v>368</v>
      </c>
      <c r="D129" t="s">
        <v>130</v>
      </c>
      <c r="E129">
        <v>5307030</v>
      </c>
      <c r="F129">
        <f>VLOOKUP(E129,summary_LC!$AW$1:$AY$311,3,FALSE)</f>
        <v>23213</v>
      </c>
      <c r="G129">
        <f>VLOOKUP($E129,ZonalStat!$E$1:$AB$310,2,FALSE)</f>
        <v>92523.902841699994</v>
      </c>
      <c r="H129">
        <f>VLOOKUP($E129,ZonalStat!$E$1:$AB$310,3,FALSE)</f>
        <v>1232.80541509</v>
      </c>
      <c r="I129">
        <f>VLOOKUP($E129,ZonalStat!$E$1:$AB$310,4,FALSE)</f>
        <v>172407.064227</v>
      </c>
      <c r="J129">
        <f>VLOOKUP($E129,ZonalStat!$E$1:$AB$310,5,FALSE)</f>
        <v>4866.6524977999998</v>
      </c>
      <c r="K129">
        <f>VLOOKUP($E129,ZonalStat!$E$1:$AB$310,6,FALSE)</f>
        <v>397.47130754400001</v>
      </c>
      <c r="L129">
        <f>VLOOKUP($E129,ZonalStat!$E$1:$AB$310,7,FALSE)</f>
        <v>16328.0260347</v>
      </c>
      <c r="M129">
        <f>VLOOKUP($E129,ZonalStat!$E$1:$AB$310,8,FALSE)</f>
        <v>1461.79320315</v>
      </c>
      <c r="N129">
        <f>VLOOKUP($E129,ZonalStat!$E$1:$AB$310,9,FALSE)</f>
        <v>9491.9103372299996</v>
      </c>
      <c r="O129">
        <f>VLOOKUP($E129,ZonalStat!$E$1:$AB$310,10,FALSE)</f>
        <v>238523.662931</v>
      </c>
      <c r="P129">
        <f>VLOOKUP($E129,ZonalStat!$E$1:$AB$310,11,FALSE)</f>
        <v>18609.934610699998</v>
      </c>
      <c r="Q129">
        <f>VLOOKUP($E129,summary_LC!$Z$2:$AU$311,16,FALSE)</f>
        <v>8.3936189946206632</v>
      </c>
      <c r="R129">
        <f>VLOOKUP($E129,summary_LC!$Z$2:$AU$311,17,FALSE)</f>
        <v>0</v>
      </c>
      <c r="S129">
        <f>VLOOKUP($E129,summary_LC!$Z$2:$AU$311,15,FALSE)</f>
        <v>69.977740678909299</v>
      </c>
      <c r="T129">
        <f>VLOOKUP($E129,summary_LC!$Z$2:$AU$311,18,FALSE)</f>
        <v>11.20385828232239</v>
      </c>
      <c r="U129">
        <f>VLOOKUP($E129,summary_LC!$Z$2:$AU$311,19,FALSE)</f>
        <v>0</v>
      </c>
      <c r="V129">
        <f>VLOOKUP($E129,summary_LC!$Z$2:$AU$311,22,FALSE)</f>
        <v>56.252961702494297</v>
      </c>
      <c r="W129">
        <f>VLOOKUP($E129,ZonalStat!$E$1:$AB$310,12,FALSE)</f>
        <v>421.46444601000002</v>
      </c>
      <c r="X129">
        <f>VLOOKUP($E129,summary_LC!$Z$2:$AU$311,4,FALSE)</f>
        <v>5953</v>
      </c>
      <c r="Y129">
        <f>VLOOKUP($E129,summary_LC!$Z$2:$AU$311,20,FALSE)</f>
        <v>8.3936189946206632</v>
      </c>
      <c r="Z129">
        <f>VLOOKUP($E129,ZonalStat!$E$1:$AB$310,13,FALSE)</f>
        <v>849.78788953399999</v>
      </c>
      <c r="AA129">
        <f>VLOOKUP($E129,ZonalStat!$E$1:$AB$310,14,FALSE)</f>
        <v>0</v>
      </c>
      <c r="AB129">
        <f>VLOOKUP($E129,ZonalStat!$E$1:$AB$310,15,FALSE)</f>
        <v>0.57887821479299995</v>
      </c>
      <c r="AC129">
        <f>VLOOKUP($E129,ZonalStat!$E$1:$AB$310,16,FALSE)</f>
        <v>0.792024685974</v>
      </c>
      <c r="AD129">
        <f>VLOOKUP($E129,Irigasi!$A$2:$C$311,3,FALSE)</f>
        <v>0</v>
      </c>
      <c r="AE129">
        <f>VLOOKUP($E129,ZonalStat!$E$1:$AB$310,17,FALSE)</f>
        <v>0.71168628855799998</v>
      </c>
      <c r="AF129">
        <f>VLOOKUP($E129,ZonalStat!$E$1:$AB$310,18,FALSE)</f>
        <v>-0.687895008483</v>
      </c>
      <c r="AG129">
        <f>VLOOKUP($E129,ZonalStat!$E$1:$AB$310,19,FALSE)</f>
        <v>0.21931602922400001</v>
      </c>
      <c r="AH129">
        <f>VLOOKUP($E129,ZonalStat!$E$1:$AB$310,20,FALSE)</f>
        <v>0.67122435862999996</v>
      </c>
      <c r="AI129">
        <f>VLOOKUP($E129,ZonalStat!$E$1:$AB$310,21,FALSE)</f>
        <v>1.3103246388500001</v>
      </c>
      <c r="AJ129">
        <f>VLOOKUP($E129,ZonalStat!$E$1:$AB$310,22,FALSE)</f>
        <v>22.648942194699998</v>
      </c>
      <c r="AK129">
        <f>VLOOKUP($E129,ZonalStat!$E$1:$AB$310,23,FALSE)</f>
        <v>-8.3408809033000004</v>
      </c>
      <c r="AL129">
        <f>VLOOKUP($E129,ZonalStat!$E$1:$AB$310,24,FALSE)</f>
        <v>1557.48753345</v>
      </c>
      <c r="AM129">
        <f>VLOOKUP($E129,Podes!$A$1:$AL$310,5,FALSE)</f>
        <v>2846</v>
      </c>
      <c r="AN129">
        <f>VLOOKUP($E129,Podes!$A$1:$AL$310,28,FALSE)</f>
        <v>1.5509536779999999</v>
      </c>
      <c r="AO129">
        <f>VLOOKUP($E129,Podes!$A$1:$AL$310,29,FALSE)</f>
        <v>948.66666669999995</v>
      </c>
      <c r="AP129">
        <f>VLOOKUP($E129,Podes!$A$1:$AL$310,30,FALSE)</f>
        <v>0</v>
      </c>
      <c r="AQ129">
        <f>VLOOKUP($E129,Podes!$A$1:$AL$310,31,FALSE)</f>
        <v>0</v>
      </c>
      <c r="AR129">
        <f>VLOOKUP($E129,Podes!$A$1:$AL$310,32,FALSE)</f>
        <v>355.75</v>
      </c>
      <c r="AS129">
        <f>VLOOKUP($E129,Podes!$A$1:$AL$310,33,FALSE)</f>
        <v>711.5</v>
      </c>
      <c r="AT129">
        <f>VLOOKUP($E129,Podes!$A$1:$AL$310,34,FALSE)</f>
        <v>0</v>
      </c>
      <c r="AU129">
        <f>VLOOKUP($E129,Podes!$A$1:$AL$310,13,FALSE)</f>
        <v>0</v>
      </c>
      <c r="AV129">
        <f>VLOOKUP($E129,Podes!$A$1:$AL$310,14,FALSE)</f>
        <v>0</v>
      </c>
      <c r="AW129">
        <f>VLOOKUP($E129,Podes!$A$1:$AL$310,15,FALSE)</f>
        <v>2</v>
      </c>
      <c r="AX129">
        <f>VLOOKUP($E129,Podes!$A$1:$AL$310,16,FALSE)</f>
        <v>0</v>
      </c>
      <c r="AY129">
        <f>VLOOKUP($E129,Podes!$A$1:$AL$310,17,FALSE)</f>
        <v>0</v>
      </c>
      <c r="AZ129">
        <f>VLOOKUP($E129,Podes!$A$1:$AL$310,18,FALSE)</f>
        <v>0</v>
      </c>
      <c r="BA129">
        <f>VLOOKUP($E129,Podes!$A$1:$AL$310,19,FALSE)</f>
        <v>1</v>
      </c>
      <c r="BB129">
        <f>VLOOKUP($E129,Podes!$A$1:$AL$310,20,FALSE)</f>
        <v>0</v>
      </c>
      <c r="BC129">
        <f>VLOOKUP($E129,Podes!$A$1:$AL$310,21,FALSE)</f>
        <v>3</v>
      </c>
      <c r="BD129">
        <f>VLOOKUP($E129,Podes!$A$1:$AL$310,22,FALSE)</f>
        <v>0</v>
      </c>
      <c r="BE129">
        <f>VLOOKUP($E129,Podes!$A$1:$AL$310,23,FALSE)</f>
        <v>28</v>
      </c>
      <c r="BF129">
        <f>VLOOKUP($E129,Podes!$A$1:$AL$310,38,FALSE)</f>
        <v>200</v>
      </c>
      <c r="BG129">
        <f>VLOOKUP($E129,Podes!$A$1:$AL$310,35,FALSE)</f>
        <v>711.5</v>
      </c>
      <c r="BH129">
        <f>VLOOKUP($E129,Podes!$A$1:$AL$310,36,FALSE)</f>
        <v>948.66666669999995</v>
      </c>
      <c r="BI129">
        <f>VLOOKUP($E129,Podes!$A$1:$AL$310,26,FALSE)</f>
        <v>0</v>
      </c>
      <c r="BJ129">
        <f>VLOOKUP($E129,Podes!$A$1:$AL$310,37,FALSE)</f>
        <v>0</v>
      </c>
      <c r="BK129">
        <f>VLOOKUP(E129,'status kesejahteraan'!$D:$P,12,FALSE)</f>
        <v>5.1724137931034482E-2</v>
      </c>
      <c r="BL129">
        <f>VLOOKUP(E129,'status kesejahteraan'!$D:$P,13,FALSE)</f>
        <v>4.2458973691065383E-2</v>
      </c>
      <c r="BM129">
        <f>VLOOKUP(D129,IDM_2021!$D$1:$F$297,2,FALSE)</f>
        <v>0.50009999999999999</v>
      </c>
      <c r="BN129">
        <f>VLOOKUP(E129,Irigasi!$O$2:$Q$311,3,FALSE)</f>
        <v>0</v>
      </c>
      <c r="BO129">
        <f>VLOOKUP($E129,ZonalStat!$E$1:$AC$310,25,FALSE)</f>
        <v>22542.989583499999</v>
      </c>
      <c r="BP129" s="1">
        <f>VLOOKUP($E129,ZonalStat!$E$1:$AD$310,26,FALSE)</f>
        <v>3.4273322635199999</v>
      </c>
    </row>
    <row r="130" spans="1:68" x14ac:dyDescent="0.25">
      <c r="A130">
        <v>129</v>
      </c>
      <c r="B130" t="s">
        <v>337</v>
      </c>
      <c r="C130" t="s">
        <v>368</v>
      </c>
      <c r="D130" t="s">
        <v>131</v>
      </c>
      <c r="E130">
        <v>5307040</v>
      </c>
      <c r="F130">
        <f>VLOOKUP(E130,summary_LC!$AW$1:$AY$311,3,FALSE)</f>
        <v>55248</v>
      </c>
      <c r="G130">
        <f>VLOOKUP($E130,ZonalStat!$E$1:$AB$310,2,FALSE)</f>
        <v>99924.534921700004</v>
      </c>
      <c r="H130">
        <f>VLOOKUP($E130,ZonalStat!$E$1:$AB$310,3,FALSE)</f>
        <v>2117.1400653300002</v>
      </c>
      <c r="I130">
        <f>VLOOKUP($E130,ZonalStat!$E$1:$AB$310,4,FALSE)</f>
        <v>196075.60007300001</v>
      </c>
      <c r="J130">
        <f>VLOOKUP($E130,ZonalStat!$E$1:$AB$310,5,FALSE)</f>
        <v>29865.647233399999</v>
      </c>
      <c r="K130">
        <f>VLOOKUP($E130,ZonalStat!$E$1:$AB$310,6,FALSE)</f>
        <v>686.09893617600005</v>
      </c>
      <c r="L130">
        <f>VLOOKUP($E130,ZonalStat!$E$1:$AB$310,7,FALSE)</f>
        <v>7592.2278695599998</v>
      </c>
      <c r="M130">
        <f>VLOOKUP($E130,ZonalStat!$E$1:$AB$310,8,FALSE)</f>
        <v>1896.5059458999999</v>
      </c>
      <c r="N130">
        <f>VLOOKUP($E130,ZonalStat!$E$1:$AB$310,9,FALSE)</f>
        <v>6954.3071760299999</v>
      </c>
      <c r="O130">
        <f>VLOOKUP($E130,ZonalStat!$E$1:$AB$310,10,FALSE)</f>
        <v>270437.44303899998</v>
      </c>
      <c r="P130">
        <f>VLOOKUP($E130,ZonalStat!$E$1:$AB$310,11,FALSE)</f>
        <v>10511.2277507</v>
      </c>
      <c r="Q130">
        <f>VLOOKUP($E130,summary_LC!$Z$2:$AU$311,16,FALSE)</f>
        <v>12.437395659432388</v>
      </c>
      <c r="R130">
        <f>VLOOKUP($E130,summary_LC!$Z$2:$AU$311,17,FALSE)</f>
        <v>0</v>
      </c>
      <c r="S130">
        <f>VLOOKUP($E130,summary_LC!$Z$2:$AU$311,15,FALSE)</f>
        <v>199.22092376182528</v>
      </c>
      <c r="T130">
        <f>VLOOKUP($E130,summary_LC!$Z$2:$AU$311,18,FALSE)</f>
        <v>29.651270636245599</v>
      </c>
      <c r="U130">
        <f>VLOOKUP($E130,summary_LC!$Z$2:$AU$311,19,FALSE)</f>
        <v>0.51010944166202932</v>
      </c>
      <c r="V130">
        <f>VLOOKUP($E130,summary_LC!$Z$2:$AU$311,22,FALSE)</f>
        <v>49.487764262959743</v>
      </c>
      <c r="W130">
        <f>VLOOKUP($E130,ZonalStat!$E$1:$AB$310,12,FALSE)</f>
        <v>524.70137707900005</v>
      </c>
      <c r="X130">
        <f>VLOOKUP($E130,summary_LC!$Z$2:$AU$311,4,FALSE)</f>
        <v>12126</v>
      </c>
      <c r="Y130">
        <f>VLOOKUP($E130,summary_LC!$Z$2:$AU$311,20,FALSE)</f>
        <v>12.437395659432388</v>
      </c>
      <c r="Z130">
        <f>VLOOKUP($E130,ZonalStat!$E$1:$AB$310,13,FALSE)</f>
        <v>838.72026851299995</v>
      </c>
      <c r="AA130">
        <f>VLOOKUP($E130,ZonalStat!$E$1:$AB$310,14,FALSE)</f>
        <v>9.1461282064999993E-3</v>
      </c>
      <c r="AB130">
        <f>VLOOKUP($E130,ZonalStat!$E$1:$AB$310,15,FALSE)</f>
        <v>0.390919128294</v>
      </c>
      <c r="AC130">
        <f>VLOOKUP($E130,ZonalStat!$E$1:$AB$310,16,FALSE)</f>
        <v>0.88542045425000004</v>
      </c>
      <c r="AD130">
        <f>VLOOKUP($E130,Irigasi!$A$2:$C$311,3,FALSE)</f>
        <v>0</v>
      </c>
      <c r="AE130">
        <f>VLOOKUP($E130,ZonalStat!$E$1:$AB$310,17,FALSE)</f>
        <v>0.70286971514800001</v>
      </c>
      <c r="AF130">
        <f>VLOOKUP($E130,ZonalStat!$E$1:$AB$310,18,FALSE)</f>
        <v>-0.68297210395399999</v>
      </c>
      <c r="AG130">
        <f>VLOOKUP($E130,ZonalStat!$E$1:$AB$310,19,FALSE)</f>
        <v>0.23305521333900001</v>
      </c>
      <c r="AH130">
        <f>VLOOKUP($E130,ZonalStat!$E$1:$AB$310,20,FALSE)</f>
        <v>0.73538201653299995</v>
      </c>
      <c r="AI130">
        <f>VLOOKUP($E130,ZonalStat!$E$1:$AB$310,21,FALSE)</f>
        <v>1.2830649778300001</v>
      </c>
      <c r="AJ130">
        <f>VLOOKUP($E130,ZonalStat!$E$1:$AB$310,22,FALSE)</f>
        <v>23.518469510900001</v>
      </c>
      <c r="AK130">
        <f>VLOOKUP($E130,ZonalStat!$E$1:$AB$310,23,FALSE)</f>
        <v>-9.7152368593599991</v>
      </c>
      <c r="AL130">
        <f>VLOOKUP($E130,ZonalStat!$E$1:$AB$310,24,FALSE)</f>
        <v>1377.3837874200001</v>
      </c>
      <c r="AM130">
        <f>VLOOKUP($E130,Podes!$A$1:$AL$310,5,FALSE)</f>
        <v>2392</v>
      </c>
      <c r="AN130">
        <f>VLOOKUP($E130,Podes!$A$1:$AL$310,28,FALSE)</f>
        <v>1.4612095300000001</v>
      </c>
      <c r="AO130">
        <f>VLOOKUP($E130,Podes!$A$1:$AL$310,29,FALSE)</f>
        <v>797.33333330000005</v>
      </c>
      <c r="AP130">
        <f>VLOOKUP($E130,Podes!$A$1:$AL$310,30,FALSE)</f>
        <v>0</v>
      </c>
      <c r="AQ130">
        <f>VLOOKUP($E130,Podes!$A$1:$AL$310,31,FALSE)</f>
        <v>0</v>
      </c>
      <c r="AR130">
        <f>VLOOKUP($E130,Podes!$A$1:$AL$310,32,FALSE)</f>
        <v>398.66666670000001</v>
      </c>
      <c r="AS130">
        <f>VLOOKUP($E130,Podes!$A$1:$AL$310,33,FALSE)</f>
        <v>299</v>
      </c>
      <c r="AT130">
        <f>VLOOKUP($E130,Podes!$A$1:$AL$310,34,FALSE)</f>
        <v>0</v>
      </c>
      <c r="AU130">
        <f>VLOOKUP($E130,Podes!$A$1:$AL$310,13,FALSE)</f>
        <v>1</v>
      </c>
      <c r="AV130">
        <f>VLOOKUP($E130,Podes!$A$1:$AL$310,14,FALSE)</f>
        <v>0</v>
      </c>
      <c r="AW130">
        <f>VLOOKUP($E130,Podes!$A$1:$AL$310,15,FALSE)</f>
        <v>0</v>
      </c>
      <c r="AX130">
        <f>VLOOKUP($E130,Podes!$A$1:$AL$310,16,FALSE)</f>
        <v>0</v>
      </c>
      <c r="AY130">
        <f>VLOOKUP($E130,Podes!$A$1:$AL$310,17,FALSE)</f>
        <v>0</v>
      </c>
      <c r="AZ130">
        <f>VLOOKUP($E130,Podes!$A$1:$AL$310,18,FALSE)</f>
        <v>0</v>
      </c>
      <c r="BA130">
        <f>VLOOKUP($E130,Podes!$A$1:$AL$310,19,FALSE)</f>
        <v>7</v>
      </c>
      <c r="BB130">
        <f>VLOOKUP($E130,Podes!$A$1:$AL$310,20,FALSE)</f>
        <v>0</v>
      </c>
      <c r="BC130">
        <f>VLOOKUP($E130,Podes!$A$1:$AL$310,21,FALSE)</f>
        <v>8</v>
      </c>
      <c r="BD130">
        <f>VLOOKUP($E130,Podes!$A$1:$AL$310,22,FALSE)</f>
        <v>0</v>
      </c>
      <c r="BE130">
        <f>VLOOKUP($E130,Podes!$A$1:$AL$310,23,FALSE)</f>
        <v>20</v>
      </c>
      <c r="BF130">
        <f>VLOOKUP($E130,Podes!$A$1:$AL$310,38,FALSE)</f>
        <v>200</v>
      </c>
      <c r="BG130">
        <f>VLOOKUP($E130,Podes!$A$1:$AL$310,35,FALSE)</f>
        <v>478.4</v>
      </c>
      <c r="BH130">
        <f>VLOOKUP($E130,Podes!$A$1:$AL$310,36,FALSE)</f>
        <v>478.4</v>
      </c>
      <c r="BI130">
        <f>VLOOKUP($E130,Podes!$A$1:$AL$310,26,FALSE)</f>
        <v>5</v>
      </c>
      <c r="BJ130">
        <f>VLOOKUP($E130,Podes!$A$1:$AL$310,37,FALSE)</f>
        <v>478.4</v>
      </c>
      <c r="BK130">
        <f>VLOOKUP(E130,'status kesejahteraan'!$D:$P,12,FALSE)</f>
        <v>5.473372781065089E-2</v>
      </c>
      <c r="BL130">
        <f>VLOOKUP(E130,'status kesejahteraan'!$D:$P,13,FALSE)</f>
        <v>4.7218628719275547E-2</v>
      </c>
      <c r="BM130">
        <f>VLOOKUP(D130,IDM_2021!$D$1:$F$297,2,FALSE)</f>
        <v>0.57150000000000001</v>
      </c>
      <c r="BN130">
        <f>VLOOKUP(E130,Irigasi!$O$2:$Q$311,3,FALSE)</f>
        <v>75</v>
      </c>
      <c r="BO130">
        <f>VLOOKUP($E130,ZonalStat!$E$1:$AC$310,25,FALSE)</f>
        <v>9931.90700302</v>
      </c>
      <c r="BP130" s="1">
        <f>VLOOKUP($E130,ZonalStat!$E$1:$AD$310,26,FALSE)</f>
        <v>2.4973080244800001</v>
      </c>
    </row>
    <row r="131" spans="1:68" x14ac:dyDescent="0.25">
      <c r="A131">
        <v>130</v>
      </c>
      <c r="B131" t="s">
        <v>337</v>
      </c>
      <c r="C131" t="s">
        <v>368</v>
      </c>
      <c r="D131" t="s">
        <v>132</v>
      </c>
      <c r="E131">
        <v>5307041</v>
      </c>
      <c r="F131">
        <f>VLOOKUP(E131,summary_LC!$AW$1:$AY$311,3,FALSE)</f>
        <v>19598</v>
      </c>
      <c r="G131">
        <f>VLOOKUP($E131,ZonalStat!$E$1:$AB$310,2,FALSE)</f>
        <v>102242.117552</v>
      </c>
      <c r="H131">
        <f>VLOOKUP($E131,ZonalStat!$E$1:$AB$310,3,FALSE)</f>
        <v>1664.90468328</v>
      </c>
      <c r="I131">
        <f>VLOOKUP($E131,ZonalStat!$E$1:$AB$310,4,FALSE)</f>
        <v>186502.25397200001</v>
      </c>
      <c r="J131">
        <f>VLOOKUP($E131,ZonalStat!$E$1:$AB$310,5,FALSE)</f>
        <v>11388.3202244</v>
      </c>
      <c r="K131">
        <f>VLOOKUP($E131,ZonalStat!$E$1:$AB$310,6,FALSE)</f>
        <v>262.11503646900002</v>
      </c>
      <c r="L131">
        <f>VLOOKUP($E131,ZonalStat!$E$1:$AB$310,7,FALSE)</f>
        <v>6175.5694367100004</v>
      </c>
      <c r="M131">
        <f>VLOOKUP($E131,ZonalStat!$E$1:$AB$310,8,FALSE)</f>
        <v>2925.9862616999999</v>
      </c>
      <c r="N131">
        <f>VLOOKUP($E131,ZonalStat!$E$1:$AB$310,9,FALSE)</f>
        <v>16813.722123899999</v>
      </c>
      <c r="O131">
        <f>VLOOKUP($E131,ZonalStat!$E$1:$AB$310,10,FALSE)</f>
        <v>248499.81802000001</v>
      </c>
      <c r="P131">
        <f>VLOOKUP($E131,ZonalStat!$E$1:$AB$310,11,FALSE)</f>
        <v>12602.591840999999</v>
      </c>
      <c r="Q131">
        <f>VLOOKUP($E131,summary_LC!$Z$2:$AU$311,16,FALSE)</f>
        <v>1.5210536078649601</v>
      </c>
      <c r="R131">
        <f>VLOOKUP($E131,summary_LC!$Z$2:$AU$311,17,FALSE)</f>
        <v>0</v>
      </c>
      <c r="S131">
        <f>VLOOKUP($E131,summary_LC!$Z$2:$AU$311,15,FALSE)</f>
        <v>92.969764422185122</v>
      </c>
      <c r="T131">
        <f>VLOOKUP($E131,summary_LC!$Z$2:$AU$311,18,FALSE)</f>
        <v>32.702652569096642</v>
      </c>
      <c r="U131">
        <f>VLOOKUP($E131,summary_LC!$Z$2:$AU$311,19,FALSE)</f>
        <v>0</v>
      </c>
      <c r="V131">
        <f>VLOOKUP($E131,summary_LC!$Z$2:$AU$311,22,FALSE)</f>
        <v>27.043575875089292</v>
      </c>
      <c r="W131">
        <f>VLOOKUP($E131,ZonalStat!$E$1:$AB$310,12,FALSE)</f>
        <v>410.26381463600001</v>
      </c>
      <c r="X131">
        <f>VLOOKUP($E131,summary_LC!$Z$2:$AU$311,4,FALSE)</f>
        <v>5557</v>
      </c>
      <c r="Y131">
        <f>VLOOKUP($E131,summary_LC!$Z$2:$AU$311,20,FALSE)</f>
        <v>1.5210536078649601</v>
      </c>
      <c r="Z131">
        <f>VLOOKUP($E131,ZonalStat!$E$1:$AB$310,13,FALSE)</f>
        <v>789.93155414199998</v>
      </c>
      <c r="AA131">
        <f>VLOOKUP($E131,ZonalStat!$E$1:$AB$310,14,FALSE)</f>
        <v>7.3062333140800004E-3</v>
      </c>
      <c r="AB131">
        <f>VLOOKUP($E131,ZonalStat!$E$1:$AB$310,15,FALSE)</f>
        <v>0.50376313909600001</v>
      </c>
      <c r="AC131">
        <f>VLOOKUP($E131,ZonalStat!$E$1:$AB$310,16,FALSE)</f>
        <v>0.835439655635</v>
      </c>
      <c r="AD131">
        <f>VLOOKUP($E131,Irigasi!$A$2:$C$311,3,FALSE)</f>
        <v>0</v>
      </c>
      <c r="AE131">
        <f>VLOOKUP($E131,ZonalStat!$E$1:$AB$310,17,FALSE)</f>
        <v>0.77556295096299999</v>
      </c>
      <c r="AF131">
        <f>VLOOKUP($E131,ZonalStat!$E$1:$AB$310,18,FALSE)</f>
        <v>-0.73054481875499999</v>
      </c>
      <c r="AG131">
        <f>VLOOKUP($E131,ZonalStat!$E$1:$AB$310,19,FALSE)</f>
        <v>0.29735616207100002</v>
      </c>
      <c r="AH131">
        <f>VLOOKUP($E131,ZonalStat!$E$1:$AB$310,20,FALSE)</f>
        <v>0.73242677778200005</v>
      </c>
      <c r="AI131">
        <f>VLOOKUP($E131,ZonalStat!$E$1:$AB$310,21,FALSE)</f>
        <v>1.25330295615</v>
      </c>
      <c r="AJ131">
        <f>VLOOKUP($E131,ZonalStat!$E$1:$AB$310,22,FALSE)</f>
        <v>22.981381678599998</v>
      </c>
      <c r="AK131">
        <f>VLOOKUP($E131,ZonalStat!$E$1:$AB$310,23,FALSE)</f>
        <v>-6.61422432071</v>
      </c>
      <c r="AL131">
        <f>VLOOKUP($E131,ZonalStat!$E$1:$AB$310,24,FALSE)</f>
        <v>1359.4047660599999</v>
      </c>
      <c r="AM131">
        <f>VLOOKUP($E131,Podes!$A$1:$AL$310,5,FALSE)</f>
        <v>2651</v>
      </c>
      <c r="AN131">
        <f>VLOOKUP($E131,Podes!$A$1:$AL$310,28,FALSE)</f>
        <v>1.39160105</v>
      </c>
      <c r="AO131">
        <f>VLOOKUP($E131,Podes!$A$1:$AL$310,29,FALSE)</f>
        <v>662.75</v>
      </c>
      <c r="AP131">
        <f>VLOOKUP($E131,Podes!$A$1:$AL$310,30,FALSE)</f>
        <v>0</v>
      </c>
      <c r="AQ131">
        <f>VLOOKUP($E131,Podes!$A$1:$AL$310,31,FALSE)</f>
        <v>0</v>
      </c>
      <c r="AR131">
        <f>VLOOKUP($E131,Podes!$A$1:$AL$310,32,FALSE)</f>
        <v>530.20000000000005</v>
      </c>
      <c r="AS131">
        <f>VLOOKUP($E131,Podes!$A$1:$AL$310,33,FALSE)</f>
        <v>883.66666669999995</v>
      </c>
      <c r="AT131">
        <f>VLOOKUP($E131,Podes!$A$1:$AL$310,34,FALSE)</f>
        <v>0</v>
      </c>
      <c r="AU131">
        <f>VLOOKUP($E131,Podes!$A$1:$AL$310,13,FALSE)</f>
        <v>1</v>
      </c>
      <c r="AV131">
        <f>VLOOKUP($E131,Podes!$A$1:$AL$310,14,FALSE)</f>
        <v>0</v>
      </c>
      <c r="AW131">
        <f>VLOOKUP($E131,Podes!$A$1:$AL$310,15,FALSE)</f>
        <v>3</v>
      </c>
      <c r="AX131">
        <f>VLOOKUP($E131,Podes!$A$1:$AL$310,16,FALSE)</f>
        <v>0</v>
      </c>
      <c r="AY131">
        <f>VLOOKUP($E131,Podes!$A$1:$AL$310,17,FALSE)</f>
        <v>0</v>
      </c>
      <c r="AZ131">
        <f>VLOOKUP($E131,Podes!$A$1:$AL$310,18,FALSE)</f>
        <v>0</v>
      </c>
      <c r="BA131">
        <f>VLOOKUP($E131,Podes!$A$1:$AL$310,19,FALSE)</f>
        <v>2</v>
      </c>
      <c r="BB131">
        <f>VLOOKUP($E131,Podes!$A$1:$AL$310,20,FALSE)</f>
        <v>0</v>
      </c>
      <c r="BC131">
        <f>VLOOKUP($E131,Podes!$A$1:$AL$310,21,FALSE)</f>
        <v>1</v>
      </c>
      <c r="BD131">
        <f>VLOOKUP($E131,Podes!$A$1:$AL$310,22,FALSE)</f>
        <v>0</v>
      </c>
      <c r="BE131">
        <f>VLOOKUP($E131,Podes!$A$1:$AL$310,23,FALSE)</f>
        <v>16</v>
      </c>
      <c r="BF131">
        <f>VLOOKUP($E131,Podes!$A$1:$AL$310,38,FALSE)</f>
        <v>200</v>
      </c>
      <c r="BG131">
        <f>VLOOKUP($E131,Podes!$A$1:$AL$310,35,FALSE)</f>
        <v>2651</v>
      </c>
      <c r="BH131">
        <f>VLOOKUP($E131,Podes!$A$1:$AL$310,36,FALSE)</f>
        <v>0</v>
      </c>
      <c r="BI131">
        <f>VLOOKUP($E131,Podes!$A$1:$AL$310,26,FALSE)</f>
        <v>0</v>
      </c>
      <c r="BJ131">
        <f>VLOOKUP($E131,Podes!$A$1:$AL$310,37,FALSE)</f>
        <v>0</v>
      </c>
      <c r="BK131">
        <f>VLOOKUP(E131,'status kesejahteraan'!$D:$P,12,FALSE)</f>
        <v>3.3752481800132364E-2</v>
      </c>
      <c r="BL131">
        <f>VLOOKUP(E131,'status kesejahteraan'!$D:$P,13,FALSE)</f>
        <v>2.7702089009990917E-2</v>
      </c>
      <c r="BM131">
        <f>VLOOKUP(D131,IDM_2021!$D$1:$F$297,2,FALSE)</f>
        <v>0.49969999999999998</v>
      </c>
      <c r="BN131">
        <f>VLOOKUP(E131,Irigasi!$O$2:$Q$311,3,FALSE)</f>
        <v>0</v>
      </c>
      <c r="BO131">
        <f>VLOOKUP($E131,ZonalStat!$E$1:$AC$310,25,FALSE)</f>
        <v>11624.4908473</v>
      </c>
      <c r="BP131" s="1">
        <f>VLOOKUP($E131,ZonalStat!$E$1:$AD$310,26,FALSE)</f>
        <v>2.7237991266399999</v>
      </c>
    </row>
    <row r="132" spans="1:68" x14ac:dyDescent="0.25">
      <c r="A132">
        <v>131</v>
      </c>
      <c r="B132" t="s">
        <v>337</v>
      </c>
      <c r="C132" t="s">
        <v>368</v>
      </c>
      <c r="D132" t="s">
        <v>133</v>
      </c>
      <c r="E132">
        <v>5307042</v>
      </c>
      <c r="F132">
        <f>VLOOKUP(E132,summary_LC!$AW$1:$AY$311,3,FALSE)</f>
        <v>15457</v>
      </c>
      <c r="G132">
        <f>VLOOKUP($E132,ZonalStat!$E$1:$AB$310,2,FALSE)</f>
        <v>89214.016311400002</v>
      </c>
      <c r="H132">
        <f>VLOOKUP($E132,ZonalStat!$E$1:$AB$310,3,FALSE)</f>
        <v>3925.2431525699999</v>
      </c>
      <c r="I132">
        <f>VLOOKUP($E132,ZonalStat!$E$1:$AB$310,4,FALSE)</f>
        <v>179669.09477200001</v>
      </c>
      <c r="J132">
        <f>VLOOKUP($E132,ZonalStat!$E$1:$AB$310,5,FALSE)</f>
        <v>15059.7696137</v>
      </c>
      <c r="K132">
        <f>VLOOKUP($E132,ZonalStat!$E$1:$AB$310,6,FALSE)</f>
        <v>374.61450760700001</v>
      </c>
      <c r="L132">
        <f>VLOOKUP($E132,ZonalStat!$E$1:$AB$310,7,FALSE)</f>
        <v>17590.1378725</v>
      </c>
      <c r="M132">
        <f>VLOOKUP($E132,ZonalStat!$E$1:$AB$310,8,FALSE)</f>
        <v>2527.7955034400002</v>
      </c>
      <c r="N132">
        <f>VLOOKUP($E132,ZonalStat!$E$1:$AB$310,9,FALSE)</f>
        <v>6098.4223061900002</v>
      </c>
      <c r="O132">
        <f>VLOOKUP($E132,ZonalStat!$E$1:$AB$310,10,FALSE)</f>
        <v>255095.92655400001</v>
      </c>
      <c r="P132">
        <f>VLOOKUP($E132,ZonalStat!$E$1:$AB$310,11,FALSE)</f>
        <v>20151.574419500001</v>
      </c>
      <c r="Q132">
        <f>VLOOKUP($E132,summary_LC!$Z$2:$AU$311,16,FALSE)</f>
        <v>0</v>
      </c>
      <c r="R132">
        <f>VLOOKUP($E132,summary_LC!$Z$2:$AU$311,17,FALSE)</f>
        <v>0</v>
      </c>
      <c r="S132">
        <f>VLOOKUP($E132,summary_LC!$Z$2:$AU$311,15,FALSE)</f>
        <v>48.44184752365053</v>
      </c>
      <c r="T132">
        <f>VLOOKUP($E132,summary_LC!$Z$2:$AU$311,18,FALSE)</f>
        <v>1.4004822852902987</v>
      </c>
      <c r="U132">
        <f>VLOOKUP($E132,summary_LC!$Z$2:$AU$311,19,FALSE)</f>
        <v>0</v>
      </c>
      <c r="V132">
        <f>VLOOKUP($E132,summary_LC!$Z$2:$AU$311,22,FALSE)</f>
        <v>63.272303810571259</v>
      </c>
      <c r="W132">
        <f>VLOOKUP($E132,ZonalStat!$E$1:$AB$310,12,FALSE)</f>
        <v>229.80353653</v>
      </c>
      <c r="X132">
        <f>VLOOKUP($E132,summary_LC!$Z$2:$AU$311,4,FALSE)</f>
        <v>6881</v>
      </c>
      <c r="Y132">
        <f>VLOOKUP($E132,summary_LC!$Z$2:$AU$311,20,FALSE)</f>
        <v>0</v>
      </c>
      <c r="Z132">
        <f>VLOOKUP($E132,ZonalStat!$E$1:$AB$310,13,FALSE)</f>
        <v>774.55217436700002</v>
      </c>
      <c r="AA132">
        <f>VLOOKUP($E132,ZonalStat!$E$1:$AB$310,14,FALSE)</f>
        <v>0</v>
      </c>
      <c r="AB132">
        <f>VLOOKUP($E132,ZonalStat!$E$1:$AB$310,15,FALSE)</f>
        <v>0.62691660736199994</v>
      </c>
      <c r="AC132">
        <f>VLOOKUP($E132,ZonalStat!$E$1:$AB$310,16,FALSE)</f>
        <v>0.83753708287399997</v>
      </c>
      <c r="AD132">
        <f>VLOOKUP($E132,Irigasi!$A$2:$C$311,3,FALSE)</f>
        <v>0</v>
      </c>
      <c r="AE132">
        <f>VLOOKUP($E132,ZonalStat!$E$1:$AB$310,17,FALSE)</f>
        <v>0.68813061827400002</v>
      </c>
      <c r="AF132">
        <f>VLOOKUP($E132,ZonalStat!$E$1:$AB$310,18,FALSE)</f>
        <v>-0.67715613958800003</v>
      </c>
      <c r="AG132">
        <f>VLOOKUP($E132,ZonalStat!$E$1:$AB$310,19,FALSE)</f>
        <v>0.204047938348</v>
      </c>
      <c r="AH132">
        <f>VLOOKUP($E132,ZonalStat!$E$1:$AB$310,20,FALSE)</f>
        <v>0.72234140005799996</v>
      </c>
      <c r="AI132">
        <f>VLOOKUP($E132,ZonalStat!$E$1:$AB$310,21,FALSE)</f>
        <v>1.31871716421</v>
      </c>
      <c r="AJ132">
        <f>VLOOKUP($E132,ZonalStat!$E$1:$AB$310,22,FALSE)</f>
        <v>23.7413187583</v>
      </c>
      <c r="AK132">
        <f>VLOOKUP($E132,ZonalStat!$E$1:$AB$310,23,FALSE)</f>
        <v>-6.0751121922299998</v>
      </c>
      <c r="AL132">
        <f>VLOOKUP($E132,ZonalStat!$E$1:$AB$310,24,FALSE)</f>
        <v>1428.7098848799999</v>
      </c>
      <c r="AM132">
        <f>VLOOKUP($E132,Podes!$A$1:$AL$310,5,FALSE)</f>
        <v>1035</v>
      </c>
      <c r="AN132">
        <f>VLOOKUP($E132,Podes!$A$1:$AL$310,28,FALSE)</f>
        <v>1.4335180059999999</v>
      </c>
      <c r="AO132">
        <f>VLOOKUP($E132,Podes!$A$1:$AL$310,29,FALSE)</f>
        <v>1035</v>
      </c>
      <c r="AP132">
        <f>VLOOKUP($E132,Podes!$A$1:$AL$310,30,FALSE)</f>
        <v>0</v>
      </c>
      <c r="AQ132">
        <f>VLOOKUP($E132,Podes!$A$1:$AL$310,31,FALSE)</f>
        <v>0</v>
      </c>
      <c r="AR132">
        <f>VLOOKUP($E132,Podes!$A$1:$AL$310,32,FALSE)</f>
        <v>517.5</v>
      </c>
      <c r="AS132">
        <f>VLOOKUP($E132,Podes!$A$1:$AL$310,33,FALSE)</f>
        <v>517.5</v>
      </c>
      <c r="AT132">
        <f>VLOOKUP($E132,Podes!$A$1:$AL$310,34,FALSE)</f>
        <v>0</v>
      </c>
      <c r="AU132">
        <f>VLOOKUP($E132,Podes!$A$1:$AL$310,13,FALSE)</f>
        <v>0</v>
      </c>
      <c r="AV132">
        <f>VLOOKUP($E132,Podes!$A$1:$AL$310,14,FALSE)</f>
        <v>0</v>
      </c>
      <c r="AW132">
        <f>VLOOKUP($E132,Podes!$A$1:$AL$310,15,FALSE)</f>
        <v>0</v>
      </c>
      <c r="AX132">
        <f>VLOOKUP($E132,Podes!$A$1:$AL$310,16,FALSE)</f>
        <v>0</v>
      </c>
      <c r="AY132">
        <f>VLOOKUP($E132,Podes!$A$1:$AL$310,17,FALSE)</f>
        <v>0</v>
      </c>
      <c r="AZ132">
        <f>VLOOKUP($E132,Podes!$A$1:$AL$310,18,FALSE)</f>
        <v>0</v>
      </c>
      <c r="BA132">
        <f>VLOOKUP($E132,Podes!$A$1:$AL$310,19,FALSE)</f>
        <v>0</v>
      </c>
      <c r="BB132">
        <f>VLOOKUP($E132,Podes!$A$1:$AL$310,20,FALSE)</f>
        <v>0</v>
      </c>
      <c r="BC132">
        <f>VLOOKUP($E132,Podes!$A$1:$AL$310,21,FALSE)</f>
        <v>1</v>
      </c>
      <c r="BD132">
        <f>VLOOKUP($E132,Podes!$A$1:$AL$310,22,FALSE)</f>
        <v>0</v>
      </c>
      <c r="BE132">
        <f>VLOOKUP($E132,Podes!$A$1:$AL$310,23,FALSE)</f>
        <v>8</v>
      </c>
      <c r="BF132">
        <f>VLOOKUP($E132,Podes!$A$1:$AL$310,38,FALSE)</f>
        <v>200</v>
      </c>
      <c r="BG132">
        <f>VLOOKUP($E132,Podes!$A$1:$AL$310,35,FALSE)</f>
        <v>0</v>
      </c>
      <c r="BH132">
        <f>VLOOKUP($E132,Podes!$A$1:$AL$310,36,FALSE)</f>
        <v>0</v>
      </c>
      <c r="BI132">
        <f>VLOOKUP($E132,Podes!$A$1:$AL$310,26,FALSE)</f>
        <v>12</v>
      </c>
      <c r="BJ132">
        <f>VLOOKUP($E132,Podes!$A$1:$AL$310,37,FALSE)</f>
        <v>86.25</v>
      </c>
      <c r="BK132">
        <f>VLOOKUP(E132,'status kesejahteraan'!$D:$P,12,FALSE)</f>
        <v>3.2786885245901641E-2</v>
      </c>
      <c r="BL132">
        <f>VLOOKUP(E132,'status kesejahteraan'!$D:$P,13,FALSE)</f>
        <v>2.2344658708295072E-2</v>
      </c>
      <c r="BM132">
        <f>VLOOKUP(D132,IDM_2021!$D$1:$F$297,2,FALSE)</f>
        <v>0.47249999999999998</v>
      </c>
      <c r="BN132">
        <f>VLOOKUP(E132,Irigasi!$O$2:$Q$311,3,FALSE)</f>
        <v>0</v>
      </c>
      <c r="BO132">
        <f>VLOOKUP($E132,ZonalStat!$E$1:$AC$310,25,FALSE)</f>
        <v>11175.841669900001</v>
      </c>
      <c r="BP132" s="1">
        <f>VLOOKUP($E132,ZonalStat!$E$1:$AD$310,26,FALSE)</f>
        <v>2.8326748320799999</v>
      </c>
    </row>
    <row r="133" spans="1:68" x14ac:dyDescent="0.25">
      <c r="A133">
        <v>132</v>
      </c>
      <c r="B133" t="s">
        <v>337</v>
      </c>
      <c r="C133" t="s">
        <v>368</v>
      </c>
      <c r="D133" t="s">
        <v>134</v>
      </c>
      <c r="E133">
        <v>5307050</v>
      </c>
      <c r="F133">
        <f>VLOOKUP(E133,summary_LC!$AW$1:$AY$311,3,FALSE)</f>
        <v>7115</v>
      </c>
      <c r="G133">
        <f>VLOOKUP($E133,ZonalStat!$E$1:$AB$310,2,FALSE)</f>
        <v>108228.480105</v>
      </c>
      <c r="H133">
        <f>VLOOKUP($E133,ZonalStat!$E$1:$AB$310,3,FALSE)</f>
        <v>940.31690335600001</v>
      </c>
      <c r="I133">
        <f>VLOOKUP($E133,ZonalStat!$E$1:$AB$310,4,FALSE)</f>
        <v>173275.96017000001</v>
      </c>
      <c r="J133">
        <f>VLOOKUP($E133,ZonalStat!$E$1:$AB$310,5,FALSE)</f>
        <v>9698.1695686500007</v>
      </c>
      <c r="K133">
        <f>VLOOKUP($E133,ZonalStat!$E$1:$AB$310,6,FALSE)</f>
        <v>589.83414363899999</v>
      </c>
      <c r="L133">
        <f>VLOOKUP($E133,ZonalStat!$E$1:$AB$310,7,FALSE)</f>
        <v>15615.461925199999</v>
      </c>
      <c r="M133">
        <f>VLOOKUP($E133,ZonalStat!$E$1:$AB$310,8,FALSE)</f>
        <v>9114.7373225299998</v>
      </c>
      <c r="N133">
        <f>VLOOKUP($E133,ZonalStat!$E$1:$AB$310,9,FALSE)</f>
        <v>18108.318858400002</v>
      </c>
      <c r="O133">
        <f>VLOOKUP($E133,ZonalStat!$E$1:$AB$310,10,FALSE)</f>
        <v>219112.03103300001</v>
      </c>
      <c r="P133">
        <f>VLOOKUP($E133,ZonalStat!$E$1:$AB$310,11,FALSE)</f>
        <v>4631.4917181999999</v>
      </c>
      <c r="Q133">
        <f>VLOOKUP($E133,summary_LC!$Z$2:$AU$311,16,FALSE)</f>
        <v>33.973288814691152</v>
      </c>
      <c r="R133">
        <f>VLOOKUP($E133,summary_LC!$Z$2:$AU$311,17,FALSE)</f>
        <v>0</v>
      </c>
      <c r="S133">
        <f>VLOOKUP($E133,summary_LC!$Z$2:$AU$311,15,FALSE)</f>
        <v>19.894268224819143</v>
      </c>
      <c r="T133">
        <f>VLOOKUP($E133,summary_LC!$Z$2:$AU$311,18,FALSE)</f>
        <v>0</v>
      </c>
      <c r="U133">
        <f>VLOOKUP($E133,summary_LC!$Z$2:$AU$311,19,FALSE)</f>
        <v>9.2747171211278057E-3</v>
      </c>
      <c r="V133">
        <f>VLOOKUP($E133,summary_LC!$Z$2:$AU$311,22,FALSE)</f>
        <v>0.4216444132115249</v>
      </c>
      <c r="W133">
        <f>VLOOKUP($E133,ZonalStat!$E$1:$AB$310,12,FALSE)</f>
        <v>495.31193326900001</v>
      </c>
      <c r="X133">
        <f>VLOOKUP($E133,summary_LC!$Z$2:$AU$311,4,FALSE)</f>
        <v>1719</v>
      </c>
      <c r="Y133">
        <f>VLOOKUP($E133,summary_LC!$Z$2:$AU$311,20,FALSE)</f>
        <v>33.973288814691152</v>
      </c>
      <c r="Z133">
        <f>VLOOKUP($E133,ZonalStat!$E$1:$AB$310,13,FALSE)</f>
        <v>353.11685667799998</v>
      </c>
      <c r="AA133">
        <f>VLOOKUP($E133,ZonalStat!$E$1:$AB$310,14,FALSE)</f>
        <v>7.2605720173699997E-2</v>
      </c>
      <c r="AB133">
        <f>VLOOKUP($E133,ZonalStat!$E$1:$AB$310,15,FALSE)</f>
        <v>0.39560787069600001</v>
      </c>
      <c r="AC133">
        <f>VLOOKUP($E133,ZonalStat!$E$1:$AB$310,16,FALSE)</f>
        <v>0.71037509030900003</v>
      </c>
      <c r="AD133">
        <f>VLOOKUP($E133,Irigasi!$A$2:$C$311,3,FALSE)</f>
        <v>0</v>
      </c>
      <c r="AE133">
        <f>VLOOKUP($E133,ZonalStat!$E$1:$AB$310,17,FALSE)</f>
        <v>0.78112626162999999</v>
      </c>
      <c r="AF133">
        <f>VLOOKUP($E133,ZonalStat!$E$1:$AB$310,18,FALSE)</f>
        <v>-0.72779299099100003</v>
      </c>
      <c r="AG133">
        <f>VLOOKUP($E133,ZonalStat!$E$1:$AB$310,19,FALSE)</f>
        <v>0.31153213165499999</v>
      </c>
      <c r="AH133">
        <f>VLOOKUP($E133,ZonalStat!$E$1:$AB$310,20,FALSE)</f>
        <v>0.81626618630600001</v>
      </c>
      <c r="AI133">
        <f>VLOOKUP($E133,ZonalStat!$E$1:$AB$310,21,FALSE)</f>
        <v>1.2919715733899999</v>
      </c>
      <c r="AJ133">
        <f>VLOOKUP($E133,ZonalStat!$E$1:$AB$310,22,FALSE)</f>
        <v>25.532767900700001</v>
      </c>
      <c r="AK133">
        <f>VLOOKUP($E133,ZonalStat!$E$1:$AB$310,23,FALSE)</f>
        <v>-2.8031501003299999</v>
      </c>
      <c r="AL133">
        <f>VLOOKUP($E133,ZonalStat!$E$1:$AB$310,24,FALSE)</f>
        <v>1216.50883153</v>
      </c>
      <c r="AM133">
        <f>VLOOKUP($E133,Podes!$A$1:$AL$310,5,FALSE)</f>
        <v>15100</v>
      </c>
      <c r="AN133">
        <f>VLOOKUP($E133,Podes!$A$1:$AL$310,28,FALSE)</f>
        <v>1.0188933870000001</v>
      </c>
      <c r="AO133">
        <f>VLOOKUP($E133,Podes!$A$1:$AL$310,29,FALSE)</f>
        <v>1078.5714290000001</v>
      </c>
      <c r="AP133">
        <f>VLOOKUP($E133,Podes!$A$1:$AL$310,30,FALSE)</f>
        <v>7550</v>
      </c>
      <c r="AQ133">
        <f>VLOOKUP($E133,Podes!$A$1:$AL$310,31,FALSE)</f>
        <v>7550</v>
      </c>
      <c r="AR133">
        <f>VLOOKUP($E133,Podes!$A$1:$AL$310,32,FALSE)</f>
        <v>2516.666667</v>
      </c>
      <c r="AS133">
        <f>VLOOKUP($E133,Podes!$A$1:$AL$310,33,FALSE)</f>
        <v>5033.3333329999996</v>
      </c>
      <c r="AT133">
        <f>VLOOKUP($E133,Podes!$A$1:$AL$310,34,FALSE)</f>
        <v>1887.5</v>
      </c>
      <c r="AU133">
        <f>VLOOKUP($E133,Podes!$A$1:$AL$310,13,FALSE)</f>
        <v>0</v>
      </c>
      <c r="AV133">
        <f>VLOOKUP($E133,Podes!$A$1:$AL$310,14,FALSE)</f>
        <v>0</v>
      </c>
      <c r="AW133">
        <f>VLOOKUP($E133,Podes!$A$1:$AL$310,15,FALSE)</f>
        <v>1</v>
      </c>
      <c r="AX133">
        <f>VLOOKUP($E133,Podes!$A$1:$AL$310,16,FALSE)</f>
        <v>0</v>
      </c>
      <c r="AY133">
        <f>VLOOKUP($E133,Podes!$A$1:$AL$310,17,FALSE)</f>
        <v>0</v>
      </c>
      <c r="AZ133">
        <f>VLOOKUP($E133,Podes!$A$1:$AL$310,18,FALSE)</f>
        <v>0</v>
      </c>
      <c r="BA133">
        <f>VLOOKUP($E133,Podes!$A$1:$AL$310,19,FALSE)</f>
        <v>0</v>
      </c>
      <c r="BB133">
        <f>VLOOKUP($E133,Podes!$A$1:$AL$310,20,FALSE)</f>
        <v>0</v>
      </c>
      <c r="BC133">
        <f>VLOOKUP($E133,Podes!$A$1:$AL$310,21,FALSE)</f>
        <v>1</v>
      </c>
      <c r="BD133">
        <f>VLOOKUP($E133,Podes!$A$1:$AL$310,22,FALSE)</f>
        <v>0</v>
      </c>
      <c r="BE133">
        <f>VLOOKUP($E133,Podes!$A$1:$AL$310,23,FALSE)</f>
        <v>30</v>
      </c>
      <c r="BF133">
        <f>VLOOKUP($E133,Podes!$A$1:$AL$310,38,FALSE)</f>
        <v>187.5</v>
      </c>
      <c r="BG133">
        <f>VLOOKUP($E133,Podes!$A$1:$AL$310,35,FALSE)</f>
        <v>0</v>
      </c>
      <c r="BH133">
        <f>VLOOKUP($E133,Podes!$A$1:$AL$310,36,FALSE)</f>
        <v>0</v>
      </c>
      <c r="BI133">
        <f>VLOOKUP($E133,Podes!$A$1:$AL$310,26,FALSE)</f>
        <v>6</v>
      </c>
      <c r="BJ133">
        <f>VLOOKUP($E133,Podes!$A$1:$AL$310,37,FALSE)</f>
        <v>2516.666667</v>
      </c>
      <c r="BK133">
        <f>VLOOKUP(E133,'status kesejahteraan'!$D:$P,12,FALSE)</f>
        <v>0.19724566859173701</v>
      </c>
      <c r="BL133">
        <f>VLOOKUP(E133,'status kesejahteraan'!$D:$P,13,FALSE)</f>
        <v>0.1689827682045581</v>
      </c>
      <c r="BM133">
        <f>VLOOKUP(D133,IDM_2021!$D$1:$F$297,2,FALSE)</f>
        <v>0.59279999999999999</v>
      </c>
      <c r="BN133">
        <f>VLOOKUP(E133,Irigasi!$O$2:$Q$311,3,FALSE)</f>
        <v>0</v>
      </c>
      <c r="BO133">
        <f>VLOOKUP($E133,ZonalStat!$E$1:$AC$310,25,FALSE)</f>
        <v>40345.335044799998</v>
      </c>
      <c r="BP133" s="1">
        <f>VLOOKUP($E133,ZonalStat!$E$1:$AD$310,26,FALSE)</f>
        <v>2.1426040743999999</v>
      </c>
    </row>
    <row r="134" spans="1:68" x14ac:dyDescent="0.25">
      <c r="A134">
        <v>133</v>
      </c>
      <c r="B134" t="s">
        <v>337</v>
      </c>
      <c r="C134" t="s">
        <v>368</v>
      </c>
      <c r="D134" t="s">
        <v>135</v>
      </c>
      <c r="E134">
        <v>5307051</v>
      </c>
      <c r="F134">
        <f>VLOOKUP(E134,summary_LC!$AW$1:$AY$311,3,FALSE)</f>
        <v>7664</v>
      </c>
      <c r="G134">
        <f>VLOOKUP($E134,ZonalStat!$E$1:$AB$310,2,FALSE)</f>
        <v>114816.49638500001</v>
      </c>
      <c r="H134">
        <f>VLOOKUP($E134,ZonalStat!$E$1:$AB$310,3,FALSE)</f>
        <v>891.11754306299997</v>
      </c>
      <c r="I134">
        <f>VLOOKUP($E134,ZonalStat!$E$1:$AB$310,4,FALSE)</f>
        <v>180956.49199000001</v>
      </c>
      <c r="J134">
        <f>VLOOKUP($E134,ZonalStat!$E$1:$AB$310,5,FALSE)</f>
        <v>16903.300026500001</v>
      </c>
      <c r="K134">
        <f>VLOOKUP($E134,ZonalStat!$E$1:$AB$310,6,FALSE)</f>
        <v>1133.76526625</v>
      </c>
      <c r="L134">
        <f>VLOOKUP($E134,ZonalStat!$E$1:$AB$310,7,FALSE)</f>
        <v>12698.343328299999</v>
      </c>
      <c r="M134">
        <f>VLOOKUP($E134,ZonalStat!$E$1:$AB$310,8,FALSE)</f>
        <v>14101.9499739</v>
      </c>
      <c r="N134">
        <f>VLOOKUP($E134,ZonalStat!$E$1:$AB$310,9,FALSE)</f>
        <v>25699.850094599999</v>
      </c>
      <c r="O134">
        <f>VLOOKUP($E134,ZonalStat!$E$1:$AB$310,10,FALSE)</f>
        <v>221786.54590699999</v>
      </c>
      <c r="P134">
        <f>VLOOKUP($E134,ZonalStat!$E$1:$AB$310,11,FALSE)</f>
        <v>7991.0827869900004</v>
      </c>
      <c r="Q134">
        <f>VLOOKUP($E134,summary_LC!$Z$2:$AU$311,16,FALSE)</f>
        <v>55.852346503431647</v>
      </c>
      <c r="R134">
        <f>VLOOKUP($E134,summary_LC!$Z$2:$AU$311,17,FALSE)</f>
        <v>0</v>
      </c>
      <c r="S134">
        <f>VLOOKUP($E134,summary_LC!$Z$2:$AU$311,15,FALSE)</f>
        <v>9.1355963643108886</v>
      </c>
      <c r="T134">
        <f>VLOOKUP($E134,summary_LC!$Z$2:$AU$311,18,FALSE)</f>
        <v>0</v>
      </c>
      <c r="U134">
        <f>VLOOKUP($E134,summary_LC!$Z$2:$AU$311,19,FALSE)</f>
        <v>0</v>
      </c>
      <c r="V134">
        <f>VLOOKUP($E134,summary_LC!$Z$2:$AU$311,22,FALSE)</f>
        <v>0.26096033402922758</v>
      </c>
      <c r="W134">
        <f>VLOOKUP($E134,ZonalStat!$E$1:$AB$310,12,FALSE)</f>
        <v>285.69905148100003</v>
      </c>
      <c r="X134">
        <f>VLOOKUP($E134,summary_LC!$Z$2:$AU$311,4,FALSE)</f>
        <v>3544</v>
      </c>
      <c r="Y134">
        <f>VLOOKUP($E134,summary_LC!$Z$2:$AU$311,20,FALSE)</f>
        <v>55.852346503431647</v>
      </c>
      <c r="Z134">
        <f>VLOOKUP($E134,ZonalStat!$E$1:$AB$310,13,FALSE)</f>
        <v>662.66941222499997</v>
      </c>
      <c r="AA134">
        <f>VLOOKUP($E134,ZonalStat!$E$1:$AB$310,14,FALSE)</f>
        <v>1.19965981318E-3</v>
      </c>
      <c r="AB134">
        <f>VLOOKUP($E134,ZonalStat!$E$1:$AB$310,15,FALSE)</f>
        <v>0.245759394572</v>
      </c>
      <c r="AC134">
        <f>VLOOKUP($E134,ZonalStat!$E$1:$AB$310,16,FALSE)</f>
        <v>0.73731322461299997</v>
      </c>
      <c r="AD134">
        <f>VLOOKUP($E134,Irigasi!$A$2:$C$311,3,FALSE)</f>
        <v>0</v>
      </c>
      <c r="AE134">
        <f>VLOOKUP($E134,ZonalStat!$E$1:$AB$310,17,FALSE)</f>
        <v>0.79597531318299997</v>
      </c>
      <c r="AF134">
        <f>VLOOKUP($E134,ZonalStat!$E$1:$AB$310,18,FALSE)</f>
        <v>-0.73690504075200003</v>
      </c>
      <c r="AG134">
        <f>VLOOKUP($E134,ZonalStat!$E$1:$AB$310,19,FALSE)</f>
        <v>0.31706211061599998</v>
      </c>
      <c r="AH134">
        <f>VLOOKUP($E134,ZonalStat!$E$1:$AB$310,20,FALSE)</f>
        <v>0.79970428247299996</v>
      </c>
      <c r="AI134">
        <f>VLOOKUP($E134,ZonalStat!$E$1:$AB$310,21,FALSE)</f>
        <v>1.2081934908</v>
      </c>
      <c r="AJ134">
        <f>VLOOKUP($E134,ZonalStat!$E$1:$AB$310,22,FALSE)</f>
        <v>24.037124570100001</v>
      </c>
      <c r="AK134">
        <f>VLOOKUP($E134,ZonalStat!$E$1:$AB$310,23,FALSE)</f>
        <v>-3.25040427827</v>
      </c>
      <c r="AL134">
        <f>VLOOKUP($E134,ZonalStat!$E$1:$AB$310,24,FALSE)</f>
        <v>1144.2314087899999</v>
      </c>
      <c r="AM134">
        <f>VLOOKUP($E134,Podes!$A$1:$AL$310,5,FALSE)</f>
        <v>2410</v>
      </c>
      <c r="AN134">
        <f>VLOOKUP($E134,Podes!$A$1:$AL$310,28,FALSE)</f>
        <v>1.02161933</v>
      </c>
      <c r="AO134">
        <f>VLOOKUP($E134,Podes!$A$1:$AL$310,29,FALSE)</f>
        <v>1205</v>
      </c>
      <c r="AP134">
        <f>VLOOKUP($E134,Podes!$A$1:$AL$310,30,FALSE)</f>
        <v>0</v>
      </c>
      <c r="AQ134">
        <f>VLOOKUP($E134,Podes!$A$1:$AL$310,31,FALSE)</f>
        <v>0</v>
      </c>
      <c r="AR134">
        <f>VLOOKUP($E134,Podes!$A$1:$AL$310,32,FALSE)</f>
        <v>602.5</v>
      </c>
      <c r="AS134">
        <f>VLOOKUP($E134,Podes!$A$1:$AL$310,33,FALSE)</f>
        <v>2410</v>
      </c>
      <c r="AT134">
        <f>VLOOKUP($E134,Podes!$A$1:$AL$310,34,FALSE)</f>
        <v>0</v>
      </c>
      <c r="AU134">
        <f>VLOOKUP($E134,Podes!$A$1:$AL$310,13,FALSE)</f>
        <v>0</v>
      </c>
      <c r="AV134">
        <f>VLOOKUP($E134,Podes!$A$1:$AL$310,14,FALSE)</f>
        <v>0</v>
      </c>
      <c r="AW134">
        <f>VLOOKUP($E134,Podes!$A$1:$AL$310,15,FALSE)</f>
        <v>0</v>
      </c>
      <c r="AX134">
        <f>VLOOKUP($E134,Podes!$A$1:$AL$310,16,FALSE)</f>
        <v>0</v>
      </c>
      <c r="AY134">
        <f>VLOOKUP($E134,Podes!$A$1:$AL$310,17,FALSE)</f>
        <v>0</v>
      </c>
      <c r="AZ134">
        <f>VLOOKUP($E134,Podes!$A$1:$AL$310,18,FALSE)</f>
        <v>0</v>
      </c>
      <c r="BA134">
        <f>VLOOKUP($E134,Podes!$A$1:$AL$310,19,FALSE)</f>
        <v>0</v>
      </c>
      <c r="BB134">
        <f>VLOOKUP($E134,Podes!$A$1:$AL$310,20,FALSE)</f>
        <v>0</v>
      </c>
      <c r="BC134">
        <f>VLOOKUP($E134,Podes!$A$1:$AL$310,21,FALSE)</f>
        <v>0</v>
      </c>
      <c r="BD134">
        <f>VLOOKUP($E134,Podes!$A$1:$AL$310,22,FALSE)</f>
        <v>0</v>
      </c>
      <c r="BE134">
        <f>VLOOKUP($E134,Podes!$A$1:$AL$310,23,FALSE)</f>
        <v>9</v>
      </c>
      <c r="BF134">
        <f>VLOOKUP($E134,Podes!$A$1:$AL$310,38,FALSE)</f>
        <v>180</v>
      </c>
      <c r="BG134">
        <f>VLOOKUP($E134,Podes!$A$1:$AL$310,35,FALSE)</f>
        <v>1205</v>
      </c>
      <c r="BH134">
        <f>VLOOKUP($E134,Podes!$A$1:$AL$310,36,FALSE)</f>
        <v>2410</v>
      </c>
      <c r="BI134">
        <f>VLOOKUP($E134,Podes!$A$1:$AL$310,26,FALSE)</f>
        <v>3</v>
      </c>
      <c r="BJ134">
        <f>VLOOKUP($E134,Podes!$A$1:$AL$310,37,FALSE)</f>
        <v>803.33333330000005</v>
      </c>
      <c r="BK134">
        <f>VLOOKUP(E134,'status kesejahteraan'!$D:$P,12,FALSE)</f>
        <v>9.7345132743362831E-2</v>
      </c>
      <c r="BL134">
        <f>VLOOKUP(E134,'status kesejahteraan'!$D:$P,13,FALSE)</f>
        <v>8.716216216216216E-2</v>
      </c>
      <c r="BM134">
        <f>VLOOKUP(D134,IDM_2021!$D$1:$F$297,2,FALSE)</f>
        <v>0.5615</v>
      </c>
      <c r="BN134">
        <f>VLOOKUP(E134,Irigasi!$O$2:$Q$311,3,FALSE)</f>
        <v>0</v>
      </c>
      <c r="BO134">
        <f>VLOOKUP($E134,ZonalStat!$E$1:$AC$310,25,FALSE)</f>
        <v>39550.984250100002</v>
      </c>
      <c r="BP134" s="1">
        <f>VLOOKUP($E134,ZonalStat!$E$1:$AD$310,26,FALSE)</f>
        <v>2.23908608731</v>
      </c>
    </row>
    <row r="135" spans="1:68" x14ac:dyDescent="0.25">
      <c r="A135">
        <v>134</v>
      </c>
      <c r="B135" t="s">
        <v>337</v>
      </c>
      <c r="C135" t="s">
        <v>368</v>
      </c>
      <c r="D135" t="s">
        <v>136</v>
      </c>
      <c r="E135">
        <v>5307060</v>
      </c>
      <c r="F135">
        <f>VLOOKUP(E135,summary_LC!$AW$1:$AY$311,3,FALSE)</f>
        <v>11026</v>
      </c>
      <c r="G135">
        <f>VLOOKUP($E135,ZonalStat!$E$1:$AB$310,2,FALSE)</f>
        <v>115086.649251</v>
      </c>
      <c r="H135">
        <f>VLOOKUP($E135,ZonalStat!$E$1:$AB$310,3,FALSE)</f>
        <v>795.98217421200002</v>
      </c>
      <c r="I135">
        <f>VLOOKUP($E135,ZonalStat!$E$1:$AB$310,4,FALSE)</f>
        <v>173211.227373</v>
      </c>
      <c r="J135">
        <f>VLOOKUP($E135,ZonalStat!$E$1:$AB$310,5,FALSE)</f>
        <v>10852.5178918</v>
      </c>
      <c r="K135">
        <f>VLOOKUP($E135,ZonalStat!$E$1:$AB$310,6,FALSE)</f>
        <v>490.09338182699997</v>
      </c>
      <c r="L135">
        <f>VLOOKUP($E135,ZonalStat!$E$1:$AB$310,7,FALSE)</f>
        <v>19579.6823153</v>
      </c>
      <c r="M135">
        <f>VLOOKUP($E135,ZonalStat!$E$1:$AB$310,8,FALSE)</f>
        <v>12848.1191724</v>
      </c>
      <c r="N135">
        <f>VLOOKUP($E135,ZonalStat!$E$1:$AB$310,9,FALSE)</f>
        <v>22053.157841699998</v>
      </c>
      <c r="O135">
        <f>VLOOKUP($E135,ZonalStat!$E$1:$AB$310,10,FALSE)</f>
        <v>210008.831982</v>
      </c>
      <c r="P135">
        <f>VLOOKUP($E135,ZonalStat!$E$1:$AB$310,11,FALSE)</f>
        <v>9860.0398718399993</v>
      </c>
      <c r="Q135">
        <f>VLOOKUP($E135,summary_LC!$Z$2:$AU$311,16,FALSE)</f>
        <v>41.866073084770917</v>
      </c>
      <c r="R135">
        <f>VLOOKUP($E135,summary_LC!$Z$2:$AU$311,17,FALSE)</f>
        <v>0</v>
      </c>
      <c r="S135">
        <f>VLOOKUP($E135,summary_LC!$Z$2:$AU$311,15,FALSE)</f>
        <v>40.511964385086259</v>
      </c>
      <c r="T135">
        <f>VLOOKUP($E135,summary_LC!$Z$2:$AU$311,18,FALSE)</f>
        <v>1.9198664440734556</v>
      </c>
      <c r="U135">
        <f>VLOOKUP($E135,summary_LC!$Z$2:$AU$311,19,FALSE)</f>
        <v>0</v>
      </c>
      <c r="V135">
        <f>VLOOKUP($E135,summary_LC!$Z$2:$AU$311,22,FALSE)</f>
        <v>0</v>
      </c>
      <c r="W135">
        <f>VLOOKUP($E135,ZonalStat!$E$1:$AB$310,12,FALSE)</f>
        <v>549.74859096700004</v>
      </c>
      <c r="X135">
        <f>VLOOKUP($E135,summary_LC!$Z$2:$AU$311,4,FALSE)</f>
        <v>1964</v>
      </c>
      <c r="Y135">
        <f>VLOOKUP($E135,summary_LC!$Z$2:$AU$311,20,FALSE)</f>
        <v>41.866073084770917</v>
      </c>
      <c r="Z135">
        <f>VLOOKUP($E135,ZonalStat!$E$1:$AB$310,13,FALSE)</f>
        <v>346.87964831900001</v>
      </c>
      <c r="AA135">
        <f>VLOOKUP($E135,ZonalStat!$E$1:$AB$310,14,FALSE)</f>
        <v>1.2746582075699999E-2</v>
      </c>
      <c r="AB135">
        <f>VLOOKUP($E135,ZonalStat!$E$1:$AB$310,15,FALSE)</f>
        <v>0.36624795936900001</v>
      </c>
      <c r="AC135">
        <f>VLOOKUP($E135,ZonalStat!$E$1:$AB$310,16,FALSE)</f>
        <v>0.69980767007599998</v>
      </c>
      <c r="AD135">
        <f>VLOOKUP($E135,Irigasi!$A$2:$C$311,3,FALSE)</f>
        <v>0</v>
      </c>
      <c r="AE135">
        <f>VLOOKUP($E135,ZonalStat!$E$1:$AB$310,17,FALSE)</f>
        <v>0.78777417251799997</v>
      </c>
      <c r="AF135">
        <f>VLOOKUP($E135,ZonalStat!$E$1:$AB$310,18,FALSE)</f>
        <v>-0.73134949626900003</v>
      </c>
      <c r="AG135">
        <f>VLOOKUP($E135,ZonalStat!$E$1:$AB$310,19,FALSE)</f>
        <v>0.33181997812300001</v>
      </c>
      <c r="AH135">
        <f>VLOOKUP($E135,ZonalStat!$E$1:$AB$310,20,FALSE)</f>
        <v>0.77434940161300003</v>
      </c>
      <c r="AI135">
        <f>VLOOKUP($E135,ZonalStat!$E$1:$AB$310,21,FALSE)</f>
        <v>1.16960438033</v>
      </c>
      <c r="AJ135">
        <f>VLOOKUP($E135,ZonalStat!$E$1:$AB$310,22,FALSE)</f>
        <v>22.862136122599999</v>
      </c>
      <c r="AK135">
        <f>VLOOKUP($E135,ZonalStat!$E$1:$AB$310,23,FALSE)</f>
        <v>-3.3342000517399999</v>
      </c>
      <c r="AL135">
        <f>VLOOKUP($E135,ZonalStat!$E$1:$AB$310,24,FALSE)</f>
        <v>1131.30099447</v>
      </c>
      <c r="AM135">
        <f>VLOOKUP($E135,Podes!$A$1:$AL$310,5,FALSE)</f>
        <v>6363</v>
      </c>
      <c r="AN135">
        <f>VLOOKUP($E135,Podes!$A$1:$AL$310,28,FALSE)</f>
        <v>1.0380097880000001</v>
      </c>
      <c r="AO135">
        <f>VLOOKUP($E135,Podes!$A$1:$AL$310,29,FALSE)</f>
        <v>795.375</v>
      </c>
      <c r="AP135">
        <f>VLOOKUP($E135,Podes!$A$1:$AL$310,30,FALSE)</f>
        <v>0</v>
      </c>
      <c r="AQ135">
        <f>VLOOKUP($E135,Podes!$A$1:$AL$310,31,FALSE)</f>
        <v>0</v>
      </c>
      <c r="AR135">
        <f>VLOOKUP($E135,Podes!$A$1:$AL$310,32,FALSE)</f>
        <v>707</v>
      </c>
      <c r="AS135">
        <f>VLOOKUP($E135,Podes!$A$1:$AL$310,33,FALSE)</f>
        <v>1272.5999999999999</v>
      </c>
      <c r="AT135">
        <f>VLOOKUP($E135,Podes!$A$1:$AL$310,34,FALSE)</f>
        <v>0</v>
      </c>
      <c r="AU135">
        <f>VLOOKUP($E135,Podes!$A$1:$AL$310,13,FALSE)</f>
        <v>3</v>
      </c>
      <c r="AV135">
        <f>VLOOKUP($E135,Podes!$A$1:$AL$310,14,FALSE)</f>
        <v>0</v>
      </c>
      <c r="AW135">
        <f>VLOOKUP($E135,Podes!$A$1:$AL$310,15,FALSE)</f>
        <v>12</v>
      </c>
      <c r="AX135">
        <f>VLOOKUP($E135,Podes!$A$1:$AL$310,16,FALSE)</f>
        <v>0</v>
      </c>
      <c r="AY135">
        <f>VLOOKUP($E135,Podes!$A$1:$AL$310,17,FALSE)</f>
        <v>0</v>
      </c>
      <c r="AZ135">
        <f>VLOOKUP($E135,Podes!$A$1:$AL$310,18,FALSE)</f>
        <v>0</v>
      </c>
      <c r="BA135">
        <f>VLOOKUP($E135,Podes!$A$1:$AL$310,19,FALSE)</f>
        <v>1</v>
      </c>
      <c r="BB135">
        <f>VLOOKUP($E135,Podes!$A$1:$AL$310,20,FALSE)</f>
        <v>0</v>
      </c>
      <c r="BC135">
        <f>VLOOKUP($E135,Podes!$A$1:$AL$310,21,FALSE)</f>
        <v>13</v>
      </c>
      <c r="BD135">
        <f>VLOOKUP($E135,Podes!$A$1:$AL$310,22,FALSE)</f>
        <v>0</v>
      </c>
      <c r="BE135">
        <f>VLOOKUP($E135,Podes!$A$1:$AL$310,23,FALSE)</f>
        <v>35</v>
      </c>
      <c r="BF135">
        <f>VLOOKUP($E135,Podes!$A$1:$AL$310,38,FALSE)</f>
        <v>184.2105263</v>
      </c>
      <c r="BG135">
        <f>VLOOKUP($E135,Podes!$A$1:$AL$310,35,FALSE)</f>
        <v>909</v>
      </c>
      <c r="BH135">
        <f>VLOOKUP($E135,Podes!$A$1:$AL$310,36,FALSE)</f>
        <v>3181.5</v>
      </c>
      <c r="BI135">
        <f>VLOOKUP($E135,Podes!$A$1:$AL$310,26,FALSE)</f>
        <v>53</v>
      </c>
      <c r="BJ135">
        <f>VLOOKUP($E135,Podes!$A$1:$AL$310,37,FALSE)</f>
        <v>120.0566038</v>
      </c>
      <c r="BK135">
        <f>VLOOKUP(E135,'status kesejahteraan'!$D:$P,12,FALSE)</f>
        <v>0.11881521373274992</v>
      </c>
      <c r="BL135">
        <f>VLOOKUP(E135,'status kesejahteraan'!$D:$P,13,FALSE)</f>
        <v>0.10392260600105813</v>
      </c>
      <c r="BM135">
        <f>VLOOKUP(D135,IDM_2021!$D$1:$F$297,2,FALSE)</f>
        <v>0.60770000000000002</v>
      </c>
      <c r="BN135">
        <f>VLOOKUP(E135,Irigasi!$O$2:$Q$311,3,FALSE)</f>
        <v>0</v>
      </c>
      <c r="BO135">
        <f>VLOOKUP($E135,ZonalStat!$E$1:$AC$310,25,FALSE)</f>
        <v>50207.944268799998</v>
      </c>
      <c r="BP135" s="1">
        <f>VLOOKUP($E135,ZonalStat!$E$1:$AD$310,26,FALSE)</f>
        <v>2.59238203525</v>
      </c>
    </row>
    <row r="136" spans="1:68" x14ac:dyDescent="0.25">
      <c r="A136">
        <v>135</v>
      </c>
      <c r="B136" t="s">
        <v>337</v>
      </c>
      <c r="C136" t="s">
        <v>368</v>
      </c>
      <c r="D136" t="s">
        <v>137</v>
      </c>
      <c r="E136">
        <v>5307061</v>
      </c>
      <c r="F136">
        <f>VLOOKUP(E136,summary_LC!$AW$1:$AY$311,3,FALSE)</f>
        <v>12451</v>
      </c>
      <c r="G136">
        <f>VLOOKUP($E136,ZonalStat!$E$1:$AB$310,2,FALSE)</f>
        <v>104260.346286</v>
      </c>
      <c r="H136">
        <f>VLOOKUP($E136,ZonalStat!$E$1:$AB$310,3,FALSE)</f>
        <v>1084.4790560199999</v>
      </c>
      <c r="I136">
        <f>VLOOKUP($E136,ZonalStat!$E$1:$AB$310,4,FALSE)</f>
        <v>176445.17991199999</v>
      </c>
      <c r="J136">
        <f>VLOOKUP($E136,ZonalStat!$E$1:$AB$310,5,FALSE)</f>
        <v>8239.8198971999991</v>
      </c>
      <c r="K136">
        <f>VLOOKUP($E136,ZonalStat!$E$1:$AB$310,6,FALSE)</f>
        <v>413.56613442000003</v>
      </c>
      <c r="L136">
        <f>VLOOKUP($E136,ZonalStat!$E$1:$AB$310,7,FALSE)</f>
        <v>9001.9011090900003</v>
      </c>
      <c r="M136">
        <f>VLOOKUP($E136,ZonalStat!$E$1:$AB$310,8,FALSE)</f>
        <v>3938.6869092500001</v>
      </c>
      <c r="N136">
        <f>VLOOKUP($E136,ZonalStat!$E$1:$AB$310,9,FALSE)</f>
        <v>18294.5485095</v>
      </c>
      <c r="O136">
        <f>VLOOKUP($E136,ZonalStat!$E$1:$AB$310,10,FALSE)</f>
        <v>229195.08355000001</v>
      </c>
      <c r="P136">
        <f>VLOOKUP($E136,ZonalStat!$E$1:$AB$310,11,FALSE)</f>
        <v>5981.6545326300002</v>
      </c>
      <c r="Q136">
        <f>VLOOKUP($E136,summary_LC!$Z$2:$AU$311,16,FALSE)</f>
        <v>32.59135596364311</v>
      </c>
      <c r="R136">
        <f>VLOOKUP($E136,summary_LC!$Z$2:$AU$311,17,FALSE)</f>
        <v>0</v>
      </c>
      <c r="S136">
        <f>VLOOKUP($E136,summary_LC!$Z$2:$AU$311,15,FALSE)</f>
        <v>51.233537377109997</v>
      </c>
      <c r="T136">
        <f>VLOOKUP($E136,summary_LC!$Z$2:$AU$311,18,FALSE)</f>
        <v>2.0775366351326285</v>
      </c>
      <c r="U136">
        <f>VLOOKUP($E136,summary_LC!$Z$2:$AU$311,19,FALSE)</f>
        <v>0.12057132257466147</v>
      </c>
      <c r="V136">
        <f>VLOOKUP($E136,summary_LC!$Z$2:$AU$311,22,FALSE)</f>
        <v>21.355714400449763</v>
      </c>
      <c r="W136">
        <f>VLOOKUP($E136,ZonalStat!$E$1:$AB$310,12,FALSE)</f>
        <v>299.58709592700001</v>
      </c>
      <c r="X136">
        <f>VLOOKUP($E136,summary_LC!$Z$2:$AU$311,4,FALSE)</f>
        <v>4537</v>
      </c>
      <c r="Y136">
        <f>VLOOKUP($E136,summary_LC!$Z$2:$AU$311,20,FALSE)</f>
        <v>32.59135596364311</v>
      </c>
      <c r="Z136">
        <f>VLOOKUP($E136,ZonalStat!$E$1:$AB$310,13,FALSE)</f>
        <v>146.718844214</v>
      </c>
      <c r="AA136">
        <f>VLOOKUP($E136,ZonalStat!$E$1:$AB$310,14,FALSE)</f>
        <v>2.4640110918899998E-3</v>
      </c>
      <c r="AB136">
        <f>VLOOKUP($E136,ZonalStat!$E$1:$AB$310,15,FALSE)</f>
        <v>0.46442052847199999</v>
      </c>
      <c r="AC136">
        <f>VLOOKUP($E136,ZonalStat!$E$1:$AB$310,16,FALSE)</f>
        <v>0.74935106015300001</v>
      </c>
      <c r="AD136">
        <f>VLOOKUP($E136,Irigasi!$A$2:$C$311,3,FALSE)</f>
        <v>0</v>
      </c>
      <c r="AE136">
        <f>VLOOKUP($E136,ZonalStat!$E$1:$AB$310,17,FALSE)</f>
        <v>0.80675083300499995</v>
      </c>
      <c r="AF136">
        <f>VLOOKUP($E136,ZonalStat!$E$1:$AB$310,18,FALSE)</f>
        <v>-0.73985910817699996</v>
      </c>
      <c r="AG136">
        <f>VLOOKUP($E136,ZonalStat!$E$1:$AB$310,19,FALSE)</f>
        <v>0.32794534714399998</v>
      </c>
      <c r="AH136">
        <f>VLOOKUP($E136,ZonalStat!$E$1:$AB$310,20,FALSE)</f>
        <v>0.72303963418399997</v>
      </c>
      <c r="AI136">
        <f>VLOOKUP($E136,ZonalStat!$E$1:$AB$310,21,FALSE)</f>
        <v>1.2874165046999999</v>
      </c>
      <c r="AJ136">
        <f>VLOOKUP($E136,ZonalStat!$E$1:$AB$310,22,FALSE)</f>
        <v>23.2389528645</v>
      </c>
      <c r="AK136">
        <f>VLOOKUP($E136,ZonalStat!$E$1:$AB$310,23,FALSE)</f>
        <v>-7.4248718354900003</v>
      </c>
      <c r="AL136">
        <f>VLOOKUP($E136,ZonalStat!$E$1:$AB$310,24,FALSE)</f>
        <v>1419.8068797400001</v>
      </c>
      <c r="AM136">
        <f>VLOOKUP($E136,Podes!$A$1:$AL$310,5,FALSE)</f>
        <v>3657</v>
      </c>
      <c r="AN136">
        <f>VLOOKUP($E136,Podes!$A$1:$AL$310,28,FALSE)</f>
        <v>1.391023203</v>
      </c>
      <c r="AO136">
        <f>VLOOKUP($E136,Podes!$A$1:$AL$310,29,FALSE)</f>
        <v>731.4</v>
      </c>
      <c r="AP136">
        <f>VLOOKUP($E136,Podes!$A$1:$AL$310,30,FALSE)</f>
        <v>0</v>
      </c>
      <c r="AQ136">
        <f>VLOOKUP($E136,Podes!$A$1:$AL$310,31,FALSE)</f>
        <v>0</v>
      </c>
      <c r="AR136">
        <f>VLOOKUP($E136,Podes!$A$1:$AL$310,32,FALSE)</f>
        <v>914.25</v>
      </c>
      <c r="AS136">
        <f>VLOOKUP($E136,Podes!$A$1:$AL$310,33,FALSE)</f>
        <v>731.4</v>
      </c>
      <c r="AT136">
        <f>VLOOKUP($E136,Podes!$A$1:$AL$310,34,FALSE)</f>
        <v>0</v>
      </c>
      <c r="AU136">
        <f>VLOOKUP($E136,Podes!$A$1:$AL$310,13,FALSE)</f>
        <v>1</v>
      </c>
      <c r="AV136">
        <f>VLOOKUP($E136,Podes!$A$1:$AL$310,14,FALSE)</f>
        <v>0</v>
      </c>
      <c r="AW136">
        <f>VLOOKUP($E136,Podes!$A$1:$AL$310,15,FALSE)</f>
        <v>1</v>
      </c>
      <c r="AX136">
        <f>VLOOKUP($E136,Podes!$A$1:$AL$310,16,FALSE)</f>
        <v>0</v>
      </c>
      <c r="AY136">
        <f>VLOOKUP($E136,Podes!$A$1:$AL$310,17,FALSE)</f>
        <v>0</v>
      </c>
      <c r="AZ136">
        <f>VLOOKUP($E136,Podes!$A$1:$AL$310,18,FALSE)</f>
        <v>0</v>
      </c>
      <c r="BA136">
        <f>VLOOKUP($E136,Podes!$A$1:$AL$310,19,FALSE)</f>
        <v>0</v>
      </c>
      <c r="BB136">
        <f>VLOOKUP($E136,Podes!$A$1:$AL$310,20,FALSE)</f>
        <v>0</v>
      </c>
      <c r="BC136">
        <f>VLOOKUP($E136,Podes!$A$1:$AL$310,21,FALSE)</f>
        <v>0</v>
      </c>
      <c r="BD136">
        <f>VLOOKUP($E136,Podes!$A$1:$AL$310,22,FALSE)</f>
        <v>0</v>
      </c>
      <c r="BE136">
        <f>VLOOKUP($E136,Podes!$A$1:$AL$310,23,FALSE)</f>
        <v>28</v>
      </c>
      <c r="BF136">
        <f>VLOOKUP($E136,Podes!$A$1:$AL$310,38,FALSE)</f>
        <v>200</v>
      </c>
      <c r="BG136">
        <f>VLOOKUP($E136,Podes!$A$1:$AL$310,35,FALSE)</f>
        <v>1828.5</v>
      </c>
      <c r="BH136">
        <f>VLOOKUP($E136,Podes!$A$1:$AL$310,36,FALSE)</f>
        <v>914.25</v>
      </c>
      <c r="BI136">
        <f>VLOOKUP($E136,Podes!$A$1:$AL$310,26,FALSE)</f>
        <v>12</v>
      </c>
      <c r="BJ136">
        <f>VLOOKUP($E136,Podes!$A$1:$AL$310,37,FALSE)</f>
        <v>304.75</v>
      </c>
      <c r="BK136">
        <f>VLOOKUP(E136,'status kesejahteraan'!$D:$P,12,FALSE)</f>
        <v>7.4351585014409222E-2</v>
      </c>
      <c r="BL136">
        <f>VLOOKUP(E136,'status kesejahteraan'!$D:$P,13,FALSE)</f>
        <v>5.2880601168939605E-2</v>
      </c>
      <c r="BM136">
        <f>VLOOKUP(D136,IDM_2021!$D$1:$F$297,2,FALSE)</f>
        <v>0.56740000000000002</v>
      </c>
      <c r="BN136">
        <f>VLOOKUP(E136,Irigasi!$O$2:$Q$311,3,FALSE)</f>
        <v>0</v>
      </c>
      <c r="BO136">
        <f>VLOOKUP($E136,ZonalStat!$E$1:$AC$310,25,FALSE)</f>
        <v>30232.938996000001</v>
      </c>
      <c r="BP136" s="1">
        <f>VLOOKUP($E136,ZonalStat!$E$1:$AD$310,26,FALSE)</f>
        <v>3.2186659946199998</v>
      </c>
    </row>
    <row r="137" spans="1:68" x14ac:dyDescent="0.25">
      <c r="A137">
        <v>136</v>
      </c>
      <c r="B137" t="s">
        <v>337</v>
      </c>
      <c r="C137" t="s">
        <v>368</v>
      </c>
      <c r="D137" t="s">
        <v>138</v>
      </c>
      <c r="E137">
        <v>5307062</v>
      </c>
      <c r="F137">
        <f>VLOOKUP(E137,summary_LC!$AW$1:$AY$311,3,FALSE)</f>
        <v>2779</v>
      </c>
      <c r="G137">
        <f>VLOOKUP($E137,ZonalStat!$E$1:$AB$310,2,FALSE)</f>
        <v>110834.918867</v>
      </c>
      <c r="H137">
        <f>VLOOKUP($E137,ZonalStat!$E$1:$AB$310,3,FALSE)</f>
        <v>1471.97697988</v>
      </c>
      <c r="I137">
        <f>VLOOKUP($E137,ZonalStat!$E$1:$AB$310,4,FALSE)</f>
        <v>159239.44608600001</v>
      </c>
      <c r="J137">
        <f>VLOOKUP($E137,ZonalStat!$E$1:$AB$310,5,FALSE)</f>
        <v>6632.06678577</v>
      </c>
      <c r="K137">
        <f>VLOOKUP($E137,ZonalStat!$E$1:$AB$310,6,FALSE)</f>
        <v>168.791357836</v>
      </c>
      <c r="L137">
        <f>VLOOKUP($E137,ZonalStat!$E$1:$AB$310,7,FALSE)</f>
        <v>9352.9964381299997</v>
      </c>
      <c r="M137">
        <f>VLOOKUP($E137,ZonalStat!$E$1:$AB$310,8,FALSE)</f>
        <v>8836.8724182099995</v>
      </c>
      <c r="N137">
        <f>VLOOKUP($E137,ZonalStat!$E$1:$AB$310,9,FALSE)</f>
        <v>20150.998486100001</v>
      </c>
      <c r="O137">
        <f>VLOOKUP($E137,ZonalStat!$E$1:$AB$310,10,FALSE)</f>
        <v>197082.86025200001</v>
      </c>
      <c r="P137">
        <f>VLOOKUP($E137,ZonalStat!$E$1:$AB$310,11,FALSE)</f>
        <v>18606.408487799999</v>
      </c>
      <c r="Q137">
        <f>VLOOKUP($E137,summary_LC!$Z$2:$AU$311,16,FALSE)</f>
        <v>0</v>
      </c>
      <c r="R137">
        <f>VLOOKUP($E137,summary_LC!$Z$2:$AU$311,17,FALSE)</f>
        <v>0</v>
      </c>
      <c r="S137">
        <f>VLOOKUP($E137,summary_LC!$Z$2:$AU$311,15,FALSE)</f>
        <v>13.466889259877574</v>
      </c>
      <c r="T137">
        <f>VLOOKUP($E137,summary_LC!$Z$2:$AU$311,18,FALSE)</f>
        <v>10.350584307178631</v>
      </c>
      <c r="U137">
        <f>VLOOKUP($E137,summary_LC!$Z$2:$AU$311,19,FALSE)</f>
        <v>0</v>
      </c>
      <c r="V137">
        <f>VLOOKUP($E137,summary_LC!$Z$2:$AU$311,22,FALSE)</f>
        <v>0</v>
      </c>
      <c r="W137">
        <f>VLOOKUP($E137,ZonalStat!$E$1:$AB$310,12,FALSE)</f>
        <v>2236.5061528400001</v>
      </c>
      <c r="X137">
        <f>VLOOKUP($E137,summary_LC!$Z$2:$AU$311,4,FALSE)</f>
        <v>2</v>
      </c>
      <c r="Y137">
        <f>VLOOKUP($E137,summary_LC!$Z$2:$AU$311,20,FALSE)</f>
        <v>0</v>
      </c>
      <c r="Z137">
        <f>VLOOKUP($E137,ZonalStat!$E$1:$AB$310,13,FALSE)</f>
        <v>1214.10124258</v>
      </c>
      <c r="AA137">
        <f>VLOOKUP($E137,ZonalStat!$E$1:$AB$310,14,FALSE)</f>
        <v>0</v>
      </c>
      <c r="AB137">
        <f>VLOOKUP($E137,ZonalStat!$E$1:$AB$310,15,FALSE)</f>
        <v>0.216804605973</v>
      </c>
      <c r="AC137">
        <f>VLOOKUP($E137,ZonalStat!$E$1:$AB$310,16,FALSE)</f>
        <v>0.653217555422</v>
      </c>
      <c r="AD137">
        <f>VLOOKUP($E137,Irigasi!$A$2:$C$311,3,FALSE)</f>
        <v>0</v>
      </c>
      <c r="AE137">
        <f>VLOOKUP($E137,ZonalStat!$E$1:$AB$310,17,FALSE)</f>
        <v>0.69397074440299999</v>
      </c>
      <c r="AF137">
        <f>VLOOKUP($E137,ZonalStat!$E$1:$AB$310,18,FALSE)</f>
        <v>-0.67349524496199997</v>
      </c>
      <c r="AG137">
        <f>VLOOKUP($E137,ZonalStat!$E$1:$AB$310,19,FALSE)</f>
        <v>0.229094090418</v>
      </c>
      <c r="AH137">
        <f>VLOOKUP($E137,ZonalStat!$E$1:$AB$310,20,FALSE)</f>
        <v>0.77442598874799995</v>
      </c>
      <c r="AI137">
        <f>VLOOKUP($E137,ZonalStat!$E$1:$AB$310,21,FALSE)</f>
        <v>1.0749314896</v>
      </c>
      <c r="AJ137">
        <f>VLOOKUP($E137,ZonalStat!$E$1:$AB$310,22,FALSE)</f>
        <v>20.9805954154</v>
      </c>
      <c r="AK137">
        <f>VLOOKUP($E137,ZonalStat!$E$1:$AB$310,23,FALSE)</f>
        <v>-0.36678083322999999</v>
      </c>
      <c r="AL137">
        <f>VLOOKUP($E137,ZonalStat!$E$1:$AB$310,24,FALSE)</f>
        <v>1038.0622482599999</v>
      </c>
      <c r="AM137">
        <f>VLOOKUP($E137,Podes!$A$1:$AL$310,5,FALSE)</f>
        <v>1498</v>
      </c>
      <c r="AN137">
        <f>VLOOKUP($E137,Podes!$A$1:$AL$310,28,FALSE)</f>
        <v>1.0402777780000001</v>
      </c>
      <c r="AO137">
        <f>VLOOKUP($E137,Podes!$A$1:$AL$310,29,FALSE)</f>
        <v>1498</v>
      </c>
      <c r="AP137">
        <f>VLOOKUP($E137,Podes!$A$1:$AL$310,30,FALSE)</f>
        <v>0</v>
      </c>
      <c r="AQ137">
        <f>VLOOKUP($E137,Podes!$A$1:$AL$310,31,FALSE)</f>
        <v>0</v>
      </c>
      <c r="AR137">
        <f>VLOOKUP($E137,Podes!$A$1:$AL$310,32,FALSE)</f>
        <v>374.5</v>
      </c>
      <c r="AS137">
        <f>VLOOKUP($E137,Podes!$A$1:$AL$310,33,FALSE)</f>
        <v>0</v>
      </c>
      <c r="AT137">
        <f>VLOOKUP($E137,Podes!$A$1:$AL$310,34,FALSE)</f>
        <v>0</v>
      </c>
      <c r="AU137">
        <f>VLOOKUP($E137,Podes!$A$1:$AL$310,13,FALSE)</f>
        <v>1</v>
      </c>
      <c r="AV137">
        <f>VLOOKUP($E137,Podes!$A$1:$AL$310,14,FALSE)</f>
        <v>0</v>
      </c>
      <c r="AW137">
        <f>VLOOKUP($E137,Podes!$A$1:$AL$310,15,FALSE)</f>
        <v>2</v>
      </c>
      <c r="AX137">
        <f>VLOOKUP($E137,Podes!$A$1:$AL$310,16,FALSE)</f>
        <v>0</v>
      </c>
      <c r="AY137">
        <f>VLOOKUP($E137,Podes!$A$1:$AL$310,17,FALSE)</f>
        <v>0</v>
      </c>
      <c r="AZ137">
        <f>VLOOKUP($E137,Podes!$A$1:$AL$310,18,FALSE)</f>
        <v>0</v>
      </c>
      <c r="BA137">
        <f>VLOOKUP($E137,Podes!$A$1:$AL$310,19,FALSE)</f>
        <v>0</v>
      </c>
      <c r="BB137">
        <f>VLOOKUP($E137,Podes!$A$1:$AL$310,20,FALSE)</f>
        <v>0</v>
      </c>
      <c r="BC137">
        <f>VLOOKUP($E137,Podes!$A$1:$AL$310,21,FALSE)</f>
        <v>7</v>
      </c>
      <c r="BD137">
        <f>VLOOKUP($E137,Podes!$A$1:$AL$310,22,FALSE)</f>
        <v>0</v>
      </c>
      <c r="BE137">
        <f>VLOOKUP($E137,Podes!$A$1:$AL$310,23,FALSE)</f>
        <v>12</v>
      </c>
      <c r="BF137">
        <f>VLOOKUP($E137,Podes!$A$1:$AL$310,38,FALSE)</f>
        <v>200</v>
      </c>
      <c r="BG137">
        <f>VLOOKUP($E137,Podes!$A$1:$AL$310,35,FALSE)</f>
        <v>0</v>
      </c>
      <c r="BH137">
        <f>VLOOKUP($E137,Podes!$A$1:$AL$310,36,FALSE)</f>
        <v>0</v>
      </c>
      <c r="BI137">
        <f>VLOOKUP($E137,Podes!$A$1:$AL$310,26,FALSE)</f>
        <v>1</v>
      </c>
      <c r="BJ137">
        <f>VLOOKUP($E137,Podes!$A$1:$AL$310,37,FALSE)</f>
        <v>1498</v>
      </c>
      <c r="BK137">
        <f>VLOOKUP(E137,'status kesejahteraan'!$D:$P,12,FALSE)</f>
        <v>7.8103207810320777E-2</v>
      </c>
      <c r="BL137">
        <f>VLOOKUP(E137,'status kesejahteraan'!$D:$P,13,FALSE)</f>
        <v>4.9107142857142856E-2</v>
      </c>
      <c r="BM137">
        <f>VLOOKUP(D137,IDM_2021!$D$1:$F$297,2,FALSE)</f>
        <v>0.51759999999999995</v>
      </c>
      <c r="BN137">
        <f>VLOOKUP(E137,Irigasi!$O$2:$Q$311,3,FALSE)</f>
        <v>0</v>
      </c>
      <c r="BO137">
        <f>VLOOKUP($E137,ZonalStat!$E$1:$AC$310,25,FALSE)</f>
        <v>60347.276868599998</v>
      </c>
      <c r="BP137" s="1">
        <f>VLOOKUP($E137,ZonalStat!$E$1:$AD$310,26,FALSE)</f>
        <v>2.84818884819</v>
      </c>
    </row>
    <row r="138" spans="1:68" x14ac:dyDescent="0.25">
      <c r="A138">
        <v>137</v>
      </c>
      <c r="B138" t="s">
        <v>337</v>
      </c>
      <c r="C138" t="s">
        <v>368</v>
      </c>
      <c r="D138" t="s">
        <v>139</v>
      </c>
      <c r="E138">
        <v>5307063</v>
      </c>
      <c r="F138">
        <f>VLOOKUP(E138,summary_LC!$AW$1:$AY$311,3,FALSE)</f>
        <v>6983</v>
      </c>
      <c r="G138">
        <f>VLOOKUP($E138,ZonalStat!$E$1:$AB$310,2,FALSE)</f>
        <v>106037.677629</v>
      </c>
      <c r="H138">
        <f>VLOOKUP($E138,ZonalStat!$E$1:$AB$310,3,FALSE)</f>
        <v>946.45939206399999</v>
      </c>
      <c r="I138">
        <f>VLOOKUP($E138,ZonalStat!$E$1:$AB$310,4,FALSE)</f>
        <v>183938.03512799999</v>
      </c>
      <c r="J138">
        <f>VLOOKUP($E138,ZonalStat!$E$1:$AB$310,5,FALSE)</f>
        <v>10675.448559500001</v>
      </c>
      <c r="K138">
        <f>VLOOKUP($E138,ZonalStat!$E$1:$AB$310,6,FALSE)</f>
        <v>380.18378544500001</v>
      </c>
      <c r="L138">
        <f>VLOOKUP($E138,ZonalStat!$E$1:$AB$310,7,FALSE)</f>
        <v>4152.92990061</v>
      </c>
      <c r="M138">
        <f>VLOOKUP($E138,ZonalStat!$E$1:$AB$310,8,FALSE)</f>
        <v>3003.6882294799998</v>
      </c>
      <c r="N138">
        <f>VLOOKUP($E138,ZonalStat!$E$1:$AB$310,9,FALSE)</f>
        <v>21133.904730099999</v>
      </c>
      <c r="O138">
        <f>VLOOKUP($E138,ZonalStat!$E$1:$AB$310,10,FALSE)</f>
        <v>238695.53216100001</v>
      </c>
      <c r="P138">
        <f>VLOOKUP($E138,ZonalStat!$E$1:$AB$310,11,FALSE)</f>
        <v>7020.5845231000003</v>
      </c>
      <c r="Q138">
        <f>VLOOKUP($E138,summary_LC!$Z$2:$AU$311,16,FALSE)</f>
        <v>10.480430346874419</v>
      </c>
      <c r="R138">
        <f>VLOOKUP($E138,summary_LC!$Z$2:$AU$311,17,FALSE)</f>
        <v>0</v>
      </c>
      <c r="S138">
        <f>VLOOKUP($E138,summary_LC!$Z$2:$AU$311,15,FALSE)</f>
        <v>22.324244110554627</v>
      </c>
      <c r="T138">
        <f>VLOOKUP($E138,summary_LC!$Z$2:$AU$311,18,FALSE)</f>
        <v>6.6221480244852522</v>
      </c>
      <c r="U138">
        <f>VLOOKUP($E138,summary_LC!$Z$2:$AU$311,19,FALSE)</f>
        <v>0</v>
      </c>
      <c r="V138">
        <f>VLOOKUP($E138,summary_LC!$Z$2:$AU$311,22,FALSE)</f>
        <v>35.013604467993694</v>
      </c>
      <c r="W138">
        <f>VLOOKUP($E138,ZonalStat!$E$1:$AB$310,12,FALSE)</f>
        <v>114.04377553400001</v>
      </c>
      <c r="X138">
        <f>VLOOKUP($E138,summary_LC!$Z$2:$AU$311,4,FALSE)</f>
        <v>3826</v>
      </c>
      <c r="Y138">
        <f>VLOOKUP($E138,summary_LC!$Z$2:$AU$311,20,FALSE)</f>
        <v>10.480430346874419</v>
      </c>
      <c r="Z138">
        <f>VLOOKUP($E138,ZonalStat!$E$1:$AB$310,13,FALSE)</f>
        <v>89.389439284900007</v>
      </c>
      <c r="AA138">
        <f>VLOOKUP($E138,ZonalStat!$E$1:$AB$310,14,FALSE)</f>
        <v>7.0215023272000004E-3</v>
      </c>
      <c r="AB138">
        <f>VLOOKUP($E138,ZonalStat!$E$1:$AB$310,15,FALSE)</f>
        <v>0.44232421595299998</v>
      </c>
      <c r="AC138">
        <f>VLOOKUP($E138,ZonalStat!$E$1:$AB$310,16,FALSE)</f>
        <v>0.77968340885099996</v>
      </c>
      <c r="AD138">
        <f>VLOOKUP($E138,Irigasi!$A$2:$C$311,3,FALSE)</f>
        <v>0</v>
      </c>
      <c r="AE138">
        <f>VLOOKUP($E138,ZonalStat!$E$1:$AB$310,17,FALSE)</f>
        <v>0.76962205719099996</v>
      </c>
      <c r="AF138">
        <f>VLOOKUP($E138,ZonalStat!$E$1:$AB$310,18,FALSE)</f>
        <v>-0.72236461990599998</v>
      </c>
      <c r="AG138">
        <f>VLOOKUP($E138,ZonalStat!$E$1:$AB$310,19,FALSE)</f>
        <v>0.26742352562400001</v>
      </c>
      <c r="AH138">
        <f>VLOOKUP($E138,ZonalStat!$E$1:$AB$310,20,FALSE)</f>
        <v>0.772466550596</v>
      </c>
      <c r="AI138">
        <f>VLOOKUP($E138,ZonalStat!$E$1:$AB$310,21,FALSE)</f>
        <v>1.21479579314</v>
      </c>
      <c r="AJ138">
        <f>VLOOKUP($E138,ZonalStat!$E$1:$AB$310,22,FALSE)</f>
        <v>23.077375636799999</v>
      </c>
      <c r="AK138">
        <f>VLOOKUP($E138,ZonalStat!$E$1:$AB$310,23,FALSE)</f>
        <v>-4.2808247030500004</v>
      </c>
      <c r="AL138">
        <f>VLOOKUP($E138,ZonalStat!$E$1:$AB$310,24,FALSE)</f>
        <v>1221.5903090300001</v>
      </c>
      <c r="AM138">
        <f>VLOOKUP($E138,Podes!$A$1:$AL$310,5,FALSE)</f>
        <v>1451</v>
      </c>
      <c r="AN138">
        <f>VLOOKUP($E138,Podes!$A$1:$AL$310,28,FALSE)</f>
        <v>1.599779493</v>
      </c>
      <c r="AO138">
        <f>VLOOKUP($E138,Podes!$A$1:$AL$310,29,FALSE)</f>
        <v>1451</v>
      </c>
      <c r="AP138">
        <f>VLOOKUP($E138,Podes!$A$1:$AL$310,30,FALSE)</f>
        <v>0</v>
      </c>
      <c r="AQ138">
        <f>VLOOKUP($E138,Podes!$A$1:$AL$310,31,FALSE)</f>
        <v>0</v>
      </c>
      <c r="AR138">
        <f>VLOOKUP($E138,Podes!$A$1:$AL$310,32,FALSE)</f>
        <v>725.5</v>
      </c>
      <c r="AS138">
        <f>VLOOKUP($E138,Podes!$A$1:$AL$310,33,FALSE)</f>
        <v>725.5</v>
      </c>
      <c r="AT138">
        <f>VLOOKUP($E138,Podes!$A$1:$AL$310,34,FALSE)</f>
        <v>0</v>
      </c>
      <c r="AU138">
        <f>VLOOKUP($E138,Podes!$A$1:$AL$310,13,FALSE)</f>
        <v>2</v>
      </c>
      <c r="AV138">
        <f>VLOOKUP($E138,Podes!$A$1:$AL$310,14,FALSE)</f>
        <v>0</v>
      </c>
      <c r="AW138">
        <f>VLOOKUP($E138,Podes!$A$1:$AL$310,15,FALSE)</f>
        <v>1</v>
      </c>
      <c r="AX138">
        <f>VLOOKUP($E138,Podes!$A$1:$AL$310,16,FALSE)</f>
        <v>0</v>
      </c>
      <c r="AY138">
        <f>VLOOKUP($E138,Podes!$A$1:$AL$310,17,FALSE)</f>
        <v>0</v>
      </c>
      <c r="AZ138">
        <f>VLOOKUP($E138,Podes!$A$1:$AL$310,18,FALSE)</f>
        <v>0</v>
      </c>
      <c r="BA138">
        <f>VLOOKUP($E138,Podes!$A$1:$AL$310,19,FALSE)</f>
        <v>0</v>
      </c>
      <c r="BB138">
        <f>VLOOKUP($E138,Podes!$A$1:$AL$310,20,FALSE)</f>
        <v>0</v>
      </c>
      <c r="BC138">
        <f>VLOOKUP($E138,Podes!$A$1:$AL$310,21,FALSE)</f>
        <v>1</v>
      </c>
      <c r="BD138">
        <f>VLOOKUP($E138,Podes!$A$1:$AL$310,22,FALSE)</f>
        <v>0</v>
      </c>
      <c r="BE138">
        <f>VLOOKUP($E138,Podes!$A$1:$AL$310,23,FALSE)</f>
        <v>12</v>
      </c>
      <c r="BF138">
        <f>VLOOKUP($E138,Podes!$A$1:$AL$310,38,FALSE)</f>
        <v>200</v>
      </c>
      <c r="BG138">
        <f>VLOOKUP($E138,Podes!$A$1:$AL$310,35,FALSE)</f>
        <v>483.66666670000001</v>
      </c>
      <c r="BH138">
        <f>VLOOKUP($E138,Podes!$A$1:$AL$310,36,FALSE)</f>
        <v>0</v>
      </c>
      <c r="BI138">
        <f>VLOOKUP($E138,Podes!$A$1:$AL$310,26,FALSE)</f>
        <v>16</v>
      </c>
      <c r="BJ138">
        <f>VLOOKUP($E138,Podes!$A$1:$AL$310,37,FALSE)</f>
        <v>90.6875</v>
      </c>
      <c r="BK138">
        <f>VLOOKUP(E138,'status kesejahteraan'!$D:$P,12,FALSE)</f>
        <v>0.04</v>
      </c>
      <c r="BL138">
        <f>VLOOKUP(E138,'status kesejahteraan'!$D:$P,13,FALSE)</f>
        <v>3.5459116168298492E-2</v>
      </c>
      <c r="BM138">
        <f>VLOOKUP(D138,IDM_2021!$D$1:$F$297,2,FALSE)</f>
        <v>0.58760000000000001</v>
      </c>
      <c r="BN138">
        <f>VLOOKUP(E138,Irigasi!$O$2:$Q$311,3,FALSE)</f>
        <v>0</v>
      </c>
      <c r="BO138">
        <f>VLOOKUP($E138,ZonalStat!$E$1:$AC$310,25,FALSE)</f>
        <v>21521.178032799999</v>
      </c>
      <c r="BP138" s="1">
        <f>VLOOKUP($E138,ZonalStat!$E$1:$AD$310,26,FALSE)</f>
        <v>2.43912653305</v>
      </c>
    </row>
    <row r="139" spans="1:68" x14ac:dyDescent="0.25">
      <c r="A139">
        <v>138</v>
      </c>
      <c r="B139" t="s">
        <v>337</v>
      </c>
      <c r="C139" t="s">
        <v>369</v>
      </c>
      <c r="D139" t="s">
        <v>140</v>
      </c>
      <c r="E139">
        <v>5308010</v>
      </c>
      <c r="F139">
        <f>VLOOKUP(E139,summary_LC!$AW$1:$AY$311,3,FALSE)</f>
        <v>15184</v>
      </c>
      <c r="G139">
        <f>VLOOKUP($E139,ZonalStat!$E$1:$AB$310,2,FALSE)</f>
        <v>48967.135933099999</v>
      </c>
      <c r="H139">
        <f>VLOOKUP($E139,ZonalStat!$E$1:$AB$310,3,FALSE)</f>
        <v>1367.66518703</v>
      </c>
      <c r="I139">
        <f>VLOOKUP($E139,ZonalStat!$E$1:$AB$310,4,FALSE)</f>
        <v>149727.743353</v>
      </c>
      <c r="J139">
        <f>VLOOKUP($E139,ZonalStat!$E$1:$AB$310,5,FALSE)</f>
        <v>15524.6520583</v>
      </c>
      <c r="K139">
        <f>VLOOKUP($E139,ZonalStat!$E$1:$AB$310,6,FALSE)</f>
        <v>316.258519514</v>
      </c>
      <c r="L139">
        <f>VLOOKUP($E139,ZonalStat!$E$1:$AB$310,7,FALSE)</f>
        <v>7778.4393497000001</v>
      </c>
      <c r="M139">
        <f>VLOOKUP($E139,ZonalStat!$E$1:$AB$310,8,FALSE)</f>
        <v>9759.62601713</v>
      </c>
      <c r="N139">
        <f>VLOOKUP($E139,ZonalStat!$E$1:$AB$310,9,FALSE)</f>
        <v>27716.9638529</v>
      </c>
      <c r="O139">
        <f>VLOOKUP($E139,ZonalStat!$E$1:$AB$310,10,FALSE)</f>
        <v>82726.905559000006</v>
      </c>
      <c r="P139">
        <f>VLOOKUP($E139,ZonalStat!$E$1:$AB$310,11,FALSE)</f>
        <v>7832.6763187799997</v>
      </c>
      <c r="Q139">
        <f>VLOOKUP($E139,summary_LC!$Z$2:$AU$311,16,FALSE)</f>
        <v>51.446855870895938</v>
      </c>
      <c r="R139">
        <f>VLOOKUP($E139,summary_LC!$Z$2:$AU$311,17,FALSE)</f>
        <v>0</v>
      </c>
      <c r="S139">
        <f>VLOOKUP($E139,summary_LC!$Z$2:$AU$311,15,FALSE)</f>
        <v>70.163235021331843</v>
      </c>
      <c r="T139">
        <f>VLOOKUP($E139,summary_LC!$Z$2:$AU$311,18,FALSE)</f>
        <v>8.6625857911333703</v>
      </c>
      <c r="U139">
        <f>VLOOKUP($E139,summary_LC!$Z$2:$AU$311,19,FALSE)</f>
        <v>1.8549434242255611E-2</v>
      </c>
      <c r="V139">
        <f>VLOOKUP($E139,summary_LC!$Z$2:$AU$311,22,FALSE)</f>
        <v>4.5442571127502633</v>
      </c>
      <c r="W139">
        <f>VLOOKUP($E139,ZonalStat!$E$1:$AB$310,12,FALSE)</f>
        <v>575.38622367000005</v>
      </c>
      <c r="X139">
        <f>VLOOKUP($E139,summary_LC!$Z$2:$AU$311,4,FALSE)</f>
        <v>2223</v>
      </c>
      <c r="Y139">
        <f>VLOOKUP($E139,summary_LC!$Z$2:$AU$311,20,FALSE)</f>
        <v>51.446855870895938</v>
      </c>
      <c r="Z139">
        <f>VLOOKUP($E139,ZonalStat!$E$1:$AB$310,13,FALSE)</f>
        <v>441.42990349799999</v>
      </c>
      <c r="AA139">
        <f>VLOOKUP($E139,ZonalStat!$E$1:$AB$310,14,FALSE)</f>
        <v>1.3481374993000001E-2</v>
      </c>
      <c r="AB139">
        <f>VLOOKUP($E139,ZonalStat!$E$1:$AB$310,15,FALSE)</f>
        <v>0.265032270811</v>
      </c>
      <c r="AC139">
        <f>VLOOKUP($E139,ZonalStat!$E$1:$AB$310,16,FALSE)</f>
        <v>0.65611135812800003</v>
      </c>
      <c r="AD139">
        <f>VLOOKUP($E139,Irigasi!$A$2:$C$311,3,FALSE)</f>
        <v>0</v>
      </c>
      <c r="AE139">
        <f>VLOOKUP($E139,ZonalStat!$E$1:$AB$310,17,FALSE)</f>
        <v>0.78089866248600004</v>
      </c>
      <c r="AF139">
        <f>VLOOKUP($E139,ZonalStat!$E$1:$AB$310,18,FALSE)</f>
        <v>-0.72592582025999997</v>
      </c>
      <c r="AG139">
        <f>VLOOKUP($E139,ZonalStat!$E$1:$AB$310,19,FALSE)</f>
        <v>0.32187044954299998</v>
      </c>
      <c r="AH139">
        <f>VLOOKUP($E139,ZonalStat!$E$1:$AB$310,20,FALSE)</f>
        <v>0.78555886062699998</v>
      </c>
      <c r="AI139">
        <f>VLOOKUP($E139,ZonalStat!$E$1:$AB$310,21,FALSE)</f>
        <v>1.23456606398</v>
      </c>
      <c r="AJ139">
        <f>VLOOKUP($E139,ZonalStat!$E$1:$AB$310,22,FALSE)</f>
        <v>24.064640560099999</v>
      </c>
      <c r="AK139">
        <f>VLOOKUP($E139,ZonalStat!$E$1:$AB$310,23,FALSE)</f>
        <v>-6.8649384927700003</v>
      </c>
      <c r="AL139">
        <f>VLOOKUP($E139,ZonalStat!$E$1:$AB$310,24,FALSE)</f>
        <v>1182.7991985599999</v>
      </c>
      <c r="AM139">
        <f>VLOOKUP($E139,Podes!$A$1:$AL$310,5,FALSE)</f>
        <v>2611</v>
      </c>
      <c r="AN139">
        <f>VLOOKUP($E139,Podes!$A$1:$AL$310,28,FALSE)</f>
        <v>1.0464929860000001</v>
      </c>
      <c r="AO139">
        <f>VLOOKUP($E139,Podes!$A$1:$AL$310,29,FALSE)</f>
        <v>2611</v>
      </c>
      <c r="AP139">
        <f>VLOOKUP($E139,Podes!$A$1:$AL$310,30,FALSE)</f>
        <v>0</v>
      </c>
      <c r="AQ139">
        <f>VLOOKUP($E139,Podes!$A$1:$AL$310,31,FALSE)</f>
        <v>0</v>
      </c>
      <c r="AR139">
        <f>VLOOKUP($E139,Podes!$A$1:$AL$310,32,FALSE)</f>
        <v>522.20000000000005</v>
      </c>
      <c r="AS139">
        <f>VLOOKUP($E139,Podes!$A$1:$AL$310,33,FALSE)</f>
        <v>870.33333330000005</v>
      </c>
      <c r="AT139">
        <f>VLOOKUP($E139,Podes!$A$1:$AL$310,34,FALSE)</f>
        <v>0</v>
      </c>
      <c r="AU139">
        <f>VLOOKUP($E139,Podes!$A$1:$AL$310,13,FALSE)</f>
        <v>3</v>
      </c>
      <c r="AV139">
        <f>VLOOKUP($E139,Podes!$A$1:$AL$310,14,FALSE)</f>
        <v>0</v>
      </c>
      <c r="AW139">
        <f>VLOOKUP($E139,Podes!$A$1:$AL$310,15,FALSE)</f>
        <v>4</v>
      </c>
      <c r="AX139">
        <f>VLOOKUP($E139,Podes!$A$1:$AL$310,16,FALSE)</f>
        <v>0</v>
      </c>
      <c r="AY139">
        <f>VLOOKUP($E139,Podes!$A$1:$AL$310,17,FALSE)</f>
        <v>0</v>
      </c>
      <c r="AZ139">
        <f>VLOOKUP($E139,Podes!$A$1:$AL$310,18,FALSE)</f>
        <v>0</v>
      </c>
      <c r="BA139">
        <f>VLOOKUP($E139,Podes!$A$1:$AL$310,19,FALSE)</f>
        <v>0</v>
      </c>
      <c r="BB139">
        <f>VLOOKUP($E139,Podes!$A$1:$AL$310,20,FALSE)</f>
        <v>0</v>
      </c>
      <c r="BC139">
        <f>VLOOKUP($E139,Podes!$A$1:$AL$310,21,FALSE)</f>
        <v>0</v>
      </c>
      <c r="BD139">
        <f>VLOOKUP($E139,Podes!$A$1:$AL$310,22,FALSE)</f>
        <v>0</v>
      </c>
      <c r="BE139">
        <f>VLOOKUP($E139,Podes!$A$1:$AL$310,23,FALSE)</f>
        <v>36</v>
      </c>
      <c r="BF139">
        <f>VLOOKUP($E139,Podes!$A$1:$AL$310,38,FALSE)</f>
        <v>200</v>
      </c>
      <c r="BG139">
        <f>VLOOKUP($E139,Podes!$A$1:$AL$310,35,FALSE)</f>
        <v>261.10000000000002</v>
      </c>
      <c r="BH139">
        <f>VLOOKUP($E139,Podes!$A$1:$AL$310,36,FALSE)</f>
        <v>0</v>
      </c>
      <c r="BI139">
        <f>VLOOKUP($E139,Podes!$A$1:$AL$310,26,FALSE)</f>
        <v>29</v>
      </c>
      <c r="BJ139">
        <f>VLOOKUP($E139,Podes!$A$1:$AL$310,37,FALSE)</f>
        <v>90.034482760000003</v>
      </c>
      <c r="BK139">
        <f>VLOOKUP(E139,'status kesejahteraan'!$D:$P,12,FALSE)</f>
        <v>1.6609392898052692E-2</v>
      </c>
      <c r="BL139">
        <f>VLOOKUP(E139,'status kesejahteraan'!$D:$P,13,FALSE)</f>
        <v>1.5167132970107496E-2</v>
      </c>
      <c r="BM139">
        <f>VLOOKUP(D139,IDM_2021!$I$1:$J$39,2,FALSE)</f>
        <v>0.58899999999999997</v>
      </c>
      <c r="BN139">
        <f>VLOOKUP(E139,Irigasi!$O$2:$Q$311,3,FALSE)</f>
        <v>0</v>
      </c>
      <c r="BO139">
        <f>VLOOKUP($E139,ZonalStat!$E$1:$AC$310,25,FALSE)</f>
        <v>8234.48999835</v>
      </c>
      <c r="BP139" s="1">
        <f>VLOOKUP($E139,ZonalStat!$E$1:$AD$310,26,FALSE)</f>
        <v>3.1213112317</v>
      </c>
    </row>
    <row r="140" spans="1:68" x14ac:dyDescent="0.25">
      <c r="A140">
        <v>139</v>
      </c>
      <c r="B140" t="s">
        <v>337</v>
      </c>
      <c r="C140" t="s">
        <v>369</v>
      </c>
      <c r="D140" t="s">
        <v>141</v>
      </c>
      <c r="E140">
        <v>5308011</v>
      </c>
      <c r="F140">
        <f>VLOOKUP(E140,summary_LC!$AW$1:$AY$311,3,FALSE)</f>
        <v>8392</v>
      </c>
      <c r="G140">
        <f>VLOOKUP($E140,ZonalStat!$E$1:$AB$310,2,FALSE)</f>
        <v>62037.035972199999</v>
      </c>
      <c r="H140">
        <f>VLOOKUP($E140,ZonalStat!$E$1:$AB$310,3,FALSE)</f>
        <v>1319.8804463399999</v>
      </c>
      <c r="I140">
        <f>VLOOKUP($E140,ZonalStat!$E$1:$AB$310,4,FALSE)</f>
        <v>140880.25038400001</v>
      </c>
      <c r="J140">
        <f>VLOOKUP($E140,ZonalStat!$E$1:$AB$310,5,FALSE)</f>
        <v>8014.4028135299995</v>
      </c>
      <c r="K140">
        <f>VLOOKUP($E140,ZonalStat!$E$1:$AB$310,6,FALSE)</f>
        <v>1162.78814487</v>
      </c>
      <c r="L140">
        <f>VLOOKUP($E140,ZonalStat!$E$1:$AB$310,7,FALSE)</f>
        <v>18349.031073599999</v>
      </c>
      <c r="M140">
        <f>VLOOKUP($E140,ZonalStat!$E$1:$AB$310,8,FALSE)</f>
        <v>11040.749816699999</v>
      </c>
      <c r="N140">
        <f>VLOOKUP($E140,ZonalStat!$E$1:$AB$310,9,FALSE)</f>
        <v>30452.1774898</v>
      </c>
      <c r="O140">
        <f>VLOOKUP($E140,ZonalStat!$E$1:$AB$310,10,FALSE)</f>
        <v>97339.732568000007</v>
      </c>
      <c r="P140">
        <f>VLOOKUP($E140,ZonalStat!$E$1:$AB$310,11,FALSE)</f>
        <v>18616.907587400001</v>
      </c>
      <c r="Q140">
        <f>VLOOKUP($E140,summary_LC!$Z$2:$AU$311,16,FALSE)</f>
        <v>27.59228343535522</v>
      </c>
      <c r="R140">
        <f>VLOOKUP($E140,summary_LC!$Z$2:$AU$311,17,FALSE)</f>
        <v>0</v>
      </c>
      <c r="S140">
        <f>VLOOKUP($E140,summary_LC!$Z$2:$AU$311,15,FALSE)</f>
        <v>8.9964756074939718</v>
      </c>
      <c r="T140">
        <f>VLOOKUP($E140,summary_LC!$Z$2:$AU$311,18,FALSE)</f>
        <v>11.686143572621036</v>
      </c>
      <c r="U140">
        <f>VLOOKUP($E140,summary_LC!$Z$2:$AU$311,19,FALSE)</f>
        <v>0</v>
      </c>
      <c r="V140">
        <f>VLOOKUP($E140,summary_LC!$Z$2:$AU$311,22,FALSE)</f>
        <v>33.412774070543378</v>
      </c>
      <c r="W140">
        <f>VLOOKUP($E140,ZonalStat!$E$1:$AB$310,12,FALSE)</f>
        <v>1252.33908036</v>
      </c>
      <c r="X140">
        <f>VLOOKUP($E140,summary_LC!$Z$2:$AU$311,4,FALSE)</f>
        <v>2848</v>
      </c>
      <c r="Y140">
        <f>VLOOKUP($E140,summary_LC!$Z$2:$AU$311,20,FALSE)</f>
        <v>27.59228343535522</v>
      </c>
      <c r="Z140">
        <f>VLOOKUP($E140,ZonalStat!$E$1:$AB$310,13,FALSE)</f>
        <v>1054.92639949</v>
      </c>
      <c r="AA140">
        <f>VLOOKUP($E140,ZonalStat!$E$1:$AB$310,14,FALSE)</f>
        <v>0</v>
      </c>
      <c r="AB140">
        <f>VLOOKUP($E140,ZonalStat!$E$1:$AB$310,15,FALSE)</f>
        <v>0.480278836988</v>
      </c>
      <c r="AC140">
        <f>VLOOKUP($E140,ZonalStat!$E$1:$AB$310,16,FALSE)</f>
        <v>0.67576740768099997</v>
      </c>
      <c r="AD140">
        <f>VLOOKUP($E140,Irigasi!$A$2:$C$311,3,FALSE)</f>
        <v>0</v>
      </c>
      <c r="AE140">
        <f>VLOOKUP($E140,ZonalStat!$E$1:$AB$310,17,FALSE)</f>
        <v>0.68607038523300001</v>
      </c>
      <c r="AF140">
        <f>VLOOKUP($E140,ZonalStat!$E$1:$AB$310,18,FALSE)</f>
        <v>-0.67554144093400004</v>
      </c>
      <c r="AG140">
        <f>VLOOKUP($E140,ZonalStat!$E$1:$AB$310,19,FALSE)</f>
        <v>0.219605157296</v>
      </c>
      <c r="AH140">
        <f>VLOOKUP($E140,ZonalStat!$E$1:$AB$310,20,FALSE)</f>
        <v>0.75907968774500001</v>
      </c>
      <c r="AI140">
        <f>VLOOKUP($E140,ZonalStat!$E$1:$AB$310,21,FALSE)</f>
        <v>1.21038965502</v>
      </c>
      <c r="AJ140">
        <f>VLOOKUP($E140,ZonalStat!$E$1:$AB$310,22,FALSE)</f>
        <v>23.002972171500002</v>
      </c>
      <c r="AK140">
        <f>VLOOKUP($E140,ZonalStat!$E$1:$AB$310,23,FALSE)</f>
        <v>-7.4543860101800004</v>
      </c>
      <c r="AL140">
        <f>VLOOKUP($E140,ZonalStat!$E$1:$AB$310,24,FALSE)</f>
        <v>1219.1077738900001</v>
      </c>
      <c r="AM140">
        <f>VLOOKUP($E140,Podes!$A$1:$AL$310,5,FALSE)</f>
        <v>2497</v>
      </c>
      <c r="AN140">
        <f>VLOOKUP($E140,Podes!$A$1:$AL$310,28,FALSE)</f>
        <v>2.0585325640000001</v>
      </c>
      <c r="AO140">
        <f>VLOOKUP($E140,Podes!$A$1:$AL$310,29,FALSE)</f>
        <v>1248.5</v>
      </c>
      <c r="AP140">
        <f>VLOOKUP($E140,Podes!$A$1:$AL$310,30,FALSE)</f>
        <v>0</v>
      </c>
      <c r="AQ140">
        <f>VLOOKUP($E140,Podes!$A$1:$AL$310,31,FALSE)</f>
        <v>0</v>
      </c>
      <c r="AR140">
        <f>VLOOKUP($E140,Podes!$A$1:$AL$310,32,FALSE)</f>
        <v>832.33333330000005</v>
      </c>
      <c r="AS140">
        <f>VLOOKUP($E140,Podes!$A$1:$AL$310,33,FALSE)</f>
        <v>499.4</v>
      </c>
      <c r="AT140">
        <f>VLOOKUP($E140,Podes!$A$1:$AL$310,34,FALSE)</f>
        <v>0</v>
      </c>
      <c r="AU140">
        <f>VLOOKUP($E140,Podes!$A$1:$AL$310,13,FALSE)</f>
        <v>0</v>
      </c>
      <c r="AV140">
        <f>VLOOKUP($E140,Podes!$A$1:$AL$310,14,FALSE)</f>
        <v>0</v>
      </c>
      <c r="AW140">
        <f>VLOOKUP($E140,Podes!$A$1:$AL$310,15,FALSE)</f>
        <v>2</v>
      </c>
      <c r="AX140">
        <f>VLOOKUP($E140,Podes!$A$1:$AL$310,16,FALSE)</f>
        <v>0</v>
      </c>
      <c r="AY140">
        <f>VLOOKUP($E140,Podes!$A$1:$AL$310,17,FALSE)</f>
        <v>0</v>
      </c>
      <c r="AZ140">
        <f>VLOOKUP($E140,Podes!$A$1:$AL$310,18,FALSE)</f>
        <v>0</v>
      </c>
      <c r="BA140">
        <f>VLOOKUP($E140,Podes!$A$1:$AL$310,19,FALSE)</f>
        <v>1</v>
      </c>
      <c r="BB140">
        <f>VLOOKUP($E140,Podes!$A$1:$AL$310,20,FALSE)</f>
        <v>0</v>
      </c>
      <c r="BC140">
        <f>VLOOKUP($E140,Podes!$A$1:$AL$310,21,FALSE)</f>
        <v>0</v>
      </c>
      <c r="BD140">
        <f>VLOOKUP($E140,Podes!$A$1:$AL$310,22,FALSE)</f>
        <v>0</v>
      </c>
      <c r="BE140">
        <f>VLOOKUP($E140,Podes!$A$1:$AL$310,23,FALSE)</f>
        <v>30</v>
      </c>
      <c r="BF140">
        <f>VLOOKUP($E140,Podes!$A$1:$AL$310,38,FALSE)</f>
        <v>200</v>
      </c>
      <c r="BG140">
        <f>VLOOKUP($E140,Podes!$A$1:$AL$310,35,FALSE)</f>
        <v>1248.5</v>
      </c>
      <c r="BH140">
        <f>VLOOKUP($E140,Podes!$A$1:$AL$310,36,FALSE)</f>
        <v>1248.5</v>
      </c>
      <c r="BI140">
        <f>VLOOKUP($E140,Podes!$A$1:$AL$310,26,FALSE)</f>
        <v>7</v>
      </c>
      <c r="BJ140">
        <f>VLOOKUP($E140,Podes!$A$1:$AL$310,37,FALSE)</f>
        <v>356.7142857</v>
      </c>
      <c r="BK140">
        <f>VLOOKUP(E140,'status kesejahteraan'!$D:$P,12,FALSE)</f>
        <v>1.5900056785917091E-2</v>
      </c>
      <c r="BL140">
        <f>VLOOKUP(E140,'status kesejahteraan'!$D:$P,13,FALSE)</f>
        <v>1.369201030927835E-2</v>
      </c>
      <c r="BM140">
        <f>VLOOKUP(D140,IDM_2021!$D$1:$F$297,2,FALSE)</f>
        <v>0.6008</v>
      </c>
      <c r="BN140">
        <f>VLOOKUP(E140,Irigasi!$O$2:$Q$311,3,FALSE)</f>
        <v>0</v>
      </c>
      <c r="BO140">
        <f>VLOOKUP($E140,ZonalStat!$E$1:$AC$310,25,FALSE)</f>
        <v>15580.144882099999</v>
      </c>
      <c r="BP140" s="1">
        <f>VLOOKUP($E140,ZonalStat!$E$1:$AD$310,26,FALSE)</f>
        <v>3.5458697637999999</v>
      </c>
    </row>
    <row r="141" spans="1:68" x14ac:dyDescent="0.25">
      <c r="A141">
        <v>140</v>
      </c>
      <c r="B141" t="s">
        <v>337</v>
      </c>
      <c r="C141" t="s">
        <v>369</v>
      </c>
      <c r="D141" t="s">
        <v>142</v>
      </c>
      <c r="E141">
        <v>5308020</v>
      </c>
      <c r="F141">
        <f>VLOOKUP(E141,summary_LC!$AW$1:$AY$311,3,FALSE)</f>
        <v>16677</v>
      </c>
      <c r="G141">
        <f>VLOOKUP($E141,ZonalStat!$E$1:$AB$310,2,FALSE)</f>
        <v>64857.970110900002</v>
      </c>
      <c r="H141">
        <f>VLOOKUP($E141,ZonalStat!$E$1:$AB$310,3,FALSE)</f>
        <v>1485.36693857</v>
      </c>
      <c r="I141">
        <f>VLOOKUP($E141,ZonalStat!$E$1:$AB$310,4,FALSE)</f>
        <v>144789.53596899999</v>
      </c>
      <c r="J141">
        <f>VLOOKUP($E141,ZonalStat!$E$1:$AB$310,5,FALSE)</f>
        <v>5829.6198894299996</v>
      </c>
      <c r="K141">
        <f>VLOOKUP($E141,ZonalStat!$E$1:$AB$310,6,FALSE)</f>
        <v>694.60505634100002</v>
      </c>
      <c r="L141">
        <f>VLOOKUP($E141,ZonalStat!$E$1:$AB$310,7,FALSE)</f>
        <v>23097.150584700001</v>
      </c>
      <c r="M141">
        <f>VLOOKUP($E141,ZonalStat!$E$1:$AB$310,8,FALSE)</f>
        <v>5375.9277173</v>
      </c>
      <c r="N141">
        <f>VLOOKUP($E141,ZonalStat!$E$1:$AB$310,9,FALSE)</f>
        <v>25696.219605099999</v>
      </c>
      <c r="O141">
        <f>VLOOKUP($E141,ZonalStat!$E$1:$AB$310,10,FALSE)</f>
        <v>104545.305697</v>
      </c>
      <c r="P141">
        <f>VLOOKUP($E141,ZonalStat!$E$1:$AB$310,11,FALSE)</f>
        <v>22965.8350402</v>
      </c>
      <c r="Q141">
        <f>VLOOKUP($E141,summary_LC!$Z$2:$AU$311,16,FALSE)</f>
        <v>72.519013170098319</v>
      </c>
      <c r="R141">
        <f>VLOOKUP($E141,summary_LC!$Z$2:$AU$311,17,FALSE)</f>
        <v>0</v>
      </c>
      <c r="S141">
        <f>VLOOKUP($E141,summary_LC!$Z$2:$AU$311,15,FALSE)</f>
        <v>34.418475236505287</v>
      </c>
      <c r="T141">
        <f>VLOOKUP($E141,summary_LC!$Z$2:$AU$311,18,FALSE)</f>
        <v>18.985345946948616</v>
      </c>
      <c r="U141">
        <f>VLOOKUP($E141,summary_LC!$Z$2:$AU$311,19,FALSE)</f>
        <v>0</v>
      </c>
      <c r="V141">
        <f>VLOOKUP($E141,summary_LC!$Z$2:$AU$311,22,FALSE)</f>
        <v>15.242549619236073</v>
      </c>
      <c r="W141">
        <f>VLOOKUP($E141,ZonalStat!$E$1:$AB$310,12,FALSE)</f>
        <v>2193.00201208</v>
      </c>
      <c r="X141">
        <f>VLOOKUP($E141,summary_LC!$Z$2:$AU$311,4,FALSE)</f>
        <v>2283</v>
      </c>
      <c r="Y141">
        <f>VLOOKUP($E141,summary_LC!$Z$2:$AU$311,20,FALSE)</f>
        <v>72.519013170098319</v>
      </c>
      <c r="Z141">
        <f>VLOOKUP($E141,ZonalStat!$E$1:$AB$310,13,FALSE)</f>
        <v>935.896590812</v>
      </c>
      <c r="AA141">
        <f>VLOOKUP($E141,ZonalStat!$E$1:$AB$310,14,FALSE)</f>
        <v>0</v>
      </c>
      <c r="AB141">
        <f>VLOOKUP($E141,ZonalStat!$E$1:$AB$310,15,FALSE)</f>
        <v>0.535393056305</v>
      </c>
      <c r="AC141">
        <f>VLOOKUP($E141,ZonalStat!$E$1:$AB$310,16,FALSE)</f>
        <v>0.73385000203899997</v>
      </c>
      <c r="AD141">
        <f>VLOOKUP($E141,Irigasi!$A$2:$C$311,3,FALSE)</f>
        <v>0</v>
      </c>
      <c r="AE141">
        <f>VLOOKUP($E141,ZonalStat!$E$1:$AB$310,17,FALSE)</f>
        <v>0.68159137667199998</v>
      </c>
      <c r="AF141">
        <f>VLOOKUP($E141,ZonalStat!$E$1:$AB$310,18,FALSE)</f>
        <v>-0.67591043907399995</v>
      </c>
      <c r="AG141">
        <f>VLOOKUP($E141,ZonalStat!$E$1:$AB$310,19,FALSE)</f>
        <v>0.19730506377699999</v>
      </c>
      <c r="AH141">
        <f>VLOOKUP($E141,ZonalStat!$E$1:$AB$310,20,FALSE)</f>
        <v>0.76075785761400005</v>
      </c>
      <c r="AI141">
        <f>VLOOKUP($E141,ZonalStat!$E$1:$AB$310,21,FALSE)</f>
        <v>1.30994933551</v>
      </c>
      <c r="AJ141">
        <f>VLOOKUP($E141,ZonalStat!$E$1:$AB$310,22,FALSE)</f>
        <v>24.959492288500002</v>
      </c>
      <c r="AK141">
        <f>VLOOKUP($E141,ZonalStat!$E$1:$AB$310,23,FALSE)</f>
        <v>-7.0956009422599999</v>
      </c>
      <c r="AL141">
        <f>VLOOKUP($E141,ZonalStat!$E$1:$AB$310,24,FALSE)</f>
        <v>1351.1639906400001</v>
      </c>
      <c r="AM141">
        <f>VLOOKUP($E141,Podes!$A$1:$AL$310,5,FALSE)</f>
        <v>2318</v>
      </c>
      <c r="AN141">
        <f>VLOOKUP($E141,Podes!$A$1:$AL$310,28,FALSE)</f>
        <v>1.815191856</v>
      </c>
      <c r="AO141">
        <f>VLOOKUP($E141,Podes!$A$1:$AL$310,29,FALSE)</f>
        <v>2318</v>
      </c>
      <c r="AP141">
        <f>VLOOKUP($E141,Podes!$A$1:$AL$310,30,FALSE)</f>
        <v>0</v>
      </c>
      <c r="AQ141">
        <f>VLOOKUP($E141,Podes!$A$1:$AL$310,31,FALSE)</f>
        <v>0</v>
      </c>
      <c r="AR141">
        <f>VLOOKUP($E141,Podes!$A$1:$AL$310,32,FALSE)</f>
        <v>463.6</v>
      </c>
      <c r="AS141">
        <f>VLOOKUP($E141,Podes!$A$1:$AL$310,33,FALSE)</f>
        <v>772.66666669999995</v>
      </c>
      <c r="AT141">
        <f>VLOOKUP($E141,Podes!$A$1:$AL$310,34,FALSE)</f>
        <v>0</v>
      </c>
      <c r="AU141">
        <f>VLOOKUP($E141,Podes!$A$1:$AL$310,13,FALSE)</f>
        <v>12</v>
      </c>
      <c r="AV141">
        <f>VLOOKUP($E141,Podes!$A$1:$AL$310,14,FALSE)</f>
        <v>0</v>
      </c>
      <c r="AW141">
        <f>VLOOKUP($E141,Podes!$A$1:$AL$310,15,FALSE)</f>
        <v>0</v>
      </c>
      <c r="AX141">
        <f>VLOOKUP($E141,Podes!$A$1:$AL$310,16,FALSE)</f>
        <v>0</v>
      </c>
      <c r="AY141">
        <f>VLOOKUP($E141,Podes!$A$1:$AL$310,17,FALSE)</f>
        <v>0</v>
      </c>
      <c r="AZ141">
        <f>VLOOKUP($E141,Podes!$A$1:$AL$310,18,FALSE)</f>
        <v>0</v>
      </c>
      <c r="BA141">
        <f>VLOOKUP($E141,Podes!$A$1:$AL$310,19,FALSE)</f>
        <v>2</v>
      </c>
      <c r="BB141">
        <f>VLOOKUP($E141,Podes!$A$1:$AL$310,20,FALSE)</f>
        <v>0</v>
      </c>
      <c r="BC141">
        <f>VLOOKUP($E141,Podes!$A$1:$AL$310,21,FALSE)</f>
        <v>1</v>
      </c>
      <c r="BD141">
        <f>VLOOKUP($E141,Podes!$A$1:$AL$310,22,FALSE)</f>
        <v>0</v>
      </c>
      <c r="BE141">
        <f>VLOOKUP($E141,Podes!$A$1:$AL$310,23,FALSE)</f>
        <v>30</v>
      </c>
      <c r="BF141">
        <f>VLOOKUP($E141,Podes!$A$1:$AL$310,38,FALSE)</f>
        <v>200</v>
      </c>
      <c r="BG141">
        <f>VLOOKUP($E141,Podes!$A$1:$AL$310,35,FALSE)</f>
        <v>386.33333329999999</v>
      </c>
      <c r="BH141">
        <f>VLOOKUP($E141,Podes!$A$1:$AL$310,36,FALSE)</f>
        <v>0</v>
      </c>
      <c r="BI141">
        <f>VLOOKUP($E141,Podes!$A$1:$AL$310,26,FALSE)</f>
        <v>8</v>
      </c>
      <c r="BJ141">
        <f>VLOOKUP($E141,Podes!$A$1:$AL$310,37,FALSE)</f>
        <v>289.75</v>
      </c>
      <c r="BK141">
        <f>VLOOKUP(E141,'status kesejahteraan'!$D:$P,12,FALSE)</f>
        <v>2.3809523809523812E-3</v>
      </c>
      <c r="BL141">
        <f>VLOOKUP(E141,'status kesejahteraan'!$D:$P,13,FALSE)</f>
        <v>2.7763755678950025E-3</v>
      </c>
      <c r="BM141">
        <f>VLOOKUP(D141,IDM_2021!$D$1:$F$297,2,FALSE)</f>
        <v>0.52490000000000003</v>
      </c>
      <c r="BN141">
        <f>VLOOKUP(E141,Irigasi!$O$2:$Q$311,3,FALSE)</f>
        <v>0</v>
      </c>
      <c r="BO141">
        <f>VLOOKUP($E141,ZonalStat!$E$1:$AC$310,25,FALSE)</f>
        <v>14377.940063399999</v>
      </c>
      <c r="BP141" s="1">
        <f>VLOOKUP($E141,ZonalStat!$E$1:$AD$310,26,FALSE)</f>
        <v>3.8475224678200002</v>
      </c>
    </row>
    <row r="142" spans="1:68" x14ac:dyDescent="0.25">
      <c r="A142">
        <v>141</v>
      </c>
      <c r="B142" t="s">
        <v>337</v>
      </c>
      <c r="C142" t="s">
        <v>369</v>
      </c>
      <c r="D142" t="s">
        <v>143</v>
      </c>
      <c r="E142">
        <v>5308030</v>
      </c>
      <c r="F142">
        <f>VLOOKUP(E142,summary_LC!$AW$1:$AY$311,3,FALSE)</f>
        <v>9827</v>
      </c>
      <c r="G142">
        <f>VLOOKUP($E142,ZonalStat!$E$1:$AB$310,2,FALSE)</f>
        <v>52574.901212099998</v>
      </c>
      <c r="H142">
        <f>VLOOKUP($E142,ZonalStat!$E$1:$AB$310,3,FALSE)</f>
        <v>811.64216774299996</v>
      </c>
      <c r="I142">
        <f>VLOOKUP($E142,ZonalStat!$E$1:$AB$310,4,FALSE)</f>
        <v>165108.194475</v>
      </c>
      <c r="J142">
        <f>VLOOKUP($E142,ZonalStat!$E$1:$AB$310,5,FALSE)</f>
        <v>17770.299069699999</v>
      </c>
      <c r="K142">
        <f>VLOOKUP($E142,ZonalStat!$E$1:$AB$310,6,FALSE)</f>
        <v>548.39210006999997</v>
      </c>
      <c r="L142">
        <f>VLOOKUP($E142,ZonalStat!$E$1:$AB$310,7,FALSE)</f>
        <v>23385.1351516</v>
      </c>
      <c r="M142">
        <f>VLOOKUP($E142,ZonalStat!$E$1:$AB$310,8,FALSE)</f>
        <v>4218.0849212900002</v>
      </c>
      <c r="N142">
        <f>VLOOKUP($E142,ZonalStat!$E$1:$AB$310,9,FALSE)</f>
        <v>8981.2933495100006</v>
      </c>
      <c r="O142">
        <f>VLOOKUP($E142,ZonalStat!$E$1:$AB$310,10,FALSE)</f>
        <v>99543.010002700001</v>
      </c>
      <c r="P142">
        <f>VLOOKUP($E142,ZonalStat!$E$1:$AB$310,11,FALSE)</f>
        <v>18405.823135899998</v>
      </c>
      <c r="Q142">
        <f>VLOOKUP($E142,summary_LC!$Z$2:$AU$311,16,FALSE)</f>
        <v>52.476349471341123</v>
      </c>
      <c r="R142">
        <f>VLOOKUP($E142,summary_LC!$Z$2:$AU$311,17,FALSE)</f>
        <v>0</v>
      </c>
      <c r="S142">
        <f>VLOOKUP($E142,summary_LC!$Z$2:$AU$311,15,FALSE)</f>
        <v>20.895937673900946</v>
      </c>
      <c r="T142">
        <f>VLOOKUP($E142,summary_LC!$Z$2:$AU$311,18,FALSE)</f>
        <v>4.8877759228343542</v>
      </c>
      <c r="U142">
        <f>VLOOKUP($E142,summary_LC!$Z$2:$AU$311,19,FALSE)</f>
        <v>0</v>
      </c>
      <c r="V142">
        <f>VLOOKUP($E142,summary_LC!$Z$2:$AU$311,22,FALSE)</f>
        <v>6.0445710796784367</v>
      </c>
      <c r="W142">
        <f>VLOOKUP($E142,ZonalStat!$E$1:$AB$310,12,FALSE)</f>
        <v>643.04421957500006</v>
      </c>
      <c r="X142">
        <f>VLOOKUP($E142,summary_LC!$Z$2:$AU$311,4,FALSE)</f>
        <v>1140</v>
      </c>
      <c r="Y142">
        <f>VLOOKUP($E142,summary_LC!$Z$2:$AU$311,20,FALSE)</f>
        <v>52.476349471341123</v>
      </c>
      <c r="Z142">
        <f>VLOOKUP($E142,ZonalStat!$E$1:$AB$310,13,FALSE)</f>
        <v>1134.3517393100001</v>
      </c>
      <c r="AA142">
        <f>VLOOKUP($E142,ZonalStat!$E$1:$AB$310,14,FALSE)</f>
        <v>7.5631920838200001E-2</v>
      </c>
      <c r="AB142">
        <f>VLOOKUP($E142,ZonalStat!$E$1:$AB$310,15,FALSE)</f>
        <v>9.3924900783599996E-2</v>
      </c>
      <c r="AC142">
        <f>VLOOKUP($E142,ZonalStat!$E$1:$AB$310,16,FALSE)</f>
        <v>0.59682427727499998</v>
      </c>
      <c r="AD142">
        <f>VLOOKUP($E142,Irigasi!$A$2:$C$311,3,FALSE)</f>
        <v>0</v>
      </c>
      <c r="AE142">
        <f>VLOOKUP($E142,ZonalStat!$E$1:$AB$310,17,FALSE)</f>
        <v>0.51057549041000005</v>
      </c>
      <c r="AF142">
        <f>VLOOKUP($E142,ZonalStat!$E$1:$AB$310,18,FALSE)</f>
        <v>-0.54935422722799998</v>
      </c>
      <c r="AG142">
        <f>VLOOKUP($E142,ZonalStat!$E$1:$AB$310,19,FALSE)</f>
        <v>5.5137364420200001E-2</v>
      </c>
      <c r="AH142">
        <f>VLOOKUP($E142,ZonalStat!$E$1:$AB$310,20,FALSE)</f>
        <v>0.79799373663399997</v>
      </c>
      <c r="AI142">
        <f>VLOOKUP($E142,ZonalStat!$E$1:$AB$310,21,FALSE)</f>
        <v>1.1589422463700001</v>
      </c>
      <c r="AJ142">
        <f>VLOOKUP($E142,ZonalStat!$E$1:$AB$310,22,FALSE)</f>
        <v>24.0143060652</v>
      </c>
      <c r="AK142">
        <f>VLOOKUP($E142,ZonalStat!$E$1:$AB$310,23,FALSE)</f>
        <v>-6.1153934626700002</v>
      </c>
      <c r="AL142">
        <f>VLOOKUP($E142,ZonalStat!$E$1:$AB$310,24,FALSE)</f>
        <v>1085.2472720599999</v>
      </c>
      <c r="AM142">
        <f>VLOOKUP($E142,Podes!$A$1:$AL$310,5,FALSE)</f>
        <v>3638</v>
      </c>
      <c r="AN142">
        <f>VLOOKUP($E142,Podes!$A$1:$AL$310,28,FALSE)</f>
        <v>1.017337808</v>
      </c>
      <c r="AO142">
        <f>VLOOKUP($E142,Podes!$A$1:$AL$310,29,FALSE)</f>
        <v>1212.666667</v>
      </c>
      <c r="AP142">
        <f>VLOOKUP($E142,Podes!$A$1:$AL$310,30,FALSE)</f>
        <v>0</v>
      </c>
      <c r="AQ142">
        <f>VLOOKUP($E142,Podes!$A$1:$AL$310,31,FALSE)</f>
        <v>0</v>
      </c>
      <c r="AR142">
        <f>VLOOKUP($E142,Podes!$A$1:$AL$310,32,FALSE)</f>
        <v>1212.666667</v>
      </c>
      <c r="AS142">
        <f>VLOOKUP($E142,Podes!$A$1:$AL$310,33,FALSE)</f>
        <v>909.5</v>
      </c>
      <c r="AT142">
        <f>VLOOKUP($E142,Podes!$A$1:$AL$310,34,FALSE)</f>
        <v>0</v>
      </c>
      <c r="AU142">
        <f>VLOOKUP($E142,Podes!$A$1:$AL$310,13,FALSE)</f>
        <v>1</v>
      </c>
      <c r="AV142">
        <f>VLOOKUP($E142,Podes!$A$1:$AL$310,14,FALSE)</f>
        <v>0</v>
      </c>
      <c r="AW142">
        <f>VLOOKUP($E142,Podes!$A$1:$AL$310,15,FALSE)</f>
        <v>0</v>
      </c>
      <c r="AX142">
        <f>VLOOKUP($E142,Podes!$A$1:$AL$310,16,FALSE)</f>
        <v>0</v>
      </c>
      <c r="AY142">
        <f>VLOOKUP($E142,Podes!$A$1:$AL$310,17,FALSE)</f>
        <v>0</v>
      </c>
      <c r="AZ142">
        <f>VLOOKUP($E142,Podes!$A$1:$AL$310,18,FALSE)</f>
        <v>0</v>
      </c>
      <c r="BA142">
        <f>VLOOKUP($E142,Podes!$A$1:$AL$310,19,FALSE)</f>
        <v>0</v>
      </c>
      <c r="BB142">
        <f>VLOOKUP($E142,Podes!$A$1:$AL$310,20,FALSE)</f>
        <v>0</v>
      </c>
      <c r="BC142">
        <f>VLOOKUP($E142,Podes!$A$1:$AL$310,21,FALSE)</f>
        <v>19</v>
      </c>
      <c r="BD142">
        <f>VLOOKUP($E142,Podes!$A$1:$AL$310,22,FALSE)</f>
        <v>0</v>
      </c>
      <c r="BE142">
        <f>VLOOKUP($E142,Podes!$A$1:$AL$310,23,FALSE)</f>
        <v>33</v>
      </c>
      <c r="BF142">
        <f>VLOOKUP($E142,Podes!$A$1:$AL$310,38,FALSE)</f>
        <v>194.1176471</v>
      </c>
      <c r="BG142">
        <f>VLOOKUP($E142,Podes!$A$1:$AL$310,35,FALSE)</f>
        <v>279.84615380000002</v>
      </c>
      <c r="BH142">
        <f>VLOOKUP($E142,Podes!$A$1:$AL$310,36,FALSE)</f>
        <v>1819</v>
      </c>
      <c r="BI142">
        <f>VLOOKUP($E142,Podes!$A$1:$AL$310,26,FALSE)</f>
        <v>11</v>
      </c>
      <c r="BJ142">
        <f>VLOOKUP($E142,Podes!$A$1:$AL$310,37,FALSE)</f>
        <v>330.72727270000001</v>
      </c>
      <c r="BK142">
        <f>VLOOKUP(E142,'status kesejahteraan'!$D:$P,12,FALSE)</f>
        <v>1.4631043256997456E-2</v>
      </c>
      <c r="BL142">
        <f>VLOOKUP(E142,'status kesejahteraan'!$D:$P,13,FALSE)</f>
        <v>1.2263668880940215E-2</v>
      </c>
      <c r="BM142">
        <f>VLOOKUP(D142,IDM_2021!$D$1:$F$297,2,FALSE)</f>
        <v>0.63119999999999998</v>
      </c>
      <c r="BN142">
        <f>VLOOKUP(E142,Irigasi!$O$2:$Q$311,3,FALSE)</f>
        <v>0</v>
      </c>
      <c r="BO142">
        <f>VLOOKUP($E142,ZonalStat!$E$1:$AC$310,25,FALSE)</f>
        <v>12171.755960099999</v>
      </c>
      <c r="BP142" s="1">
        <f>VLOOKUP($E142,ZonalStat!$E$1:$AD$310,26,FALSE)</f>
        <v>2.4193005648399999</v>
      </c>
    </row>
    <row r="143" spans="1:68" x14ac:dyDescent="0.25">
      <c r="A143">
        <v>142</v>
      </c>
      <c r="B143" t="s">
        <v>337</v>
      </c>
      <c r="C143" t="s">
        <v>369</v>
      </c>
      <c r="D143" t="s">
        <v>144</v>
      </c>
      <c r="E143">
        <v>5308031</v>
      </c>
      <c r="F143">
        <f>VLOOKUP(E143,summary_LC!$AW$1:$AY$311,3,FALSE)</f>
        <v>4035</v>
      </c>
      <c r="G143">
        <f>VLOOKUP($E143,ZonalStat!$E$1:$AB$310,2,FALSE)</f>
        <v>60152.187041099998</v>
      </c>
      <c r="H143">
        <f>VLOOKUP($E143,ZonalStat!$E$1:$AB$310,3,FALSE)</f>
        <v>986.84562607099997</v>
      </c>
      <c r="I143">
        <f>VLOOKUP($E143,ZonalStat!$E$1:$AB$310,4,FALSE)</f>
        <v>165167.58197</v>
      </c>
      <c r="J143">
        <f>VLOOKUP($E143,ZonalStat!$E$1:$AB$310,5,FALSE)</f>
        <v>21402.4876774</v>
      </c>
      <c r="K143">
        <f>VLOOKUP($E143,ZonalStat!$E$1:$AB$310,6,FALSE)</f>
        <v>434.98405470500001</v>
      </c>
      <c r="L143">
        <f>VLOOKUP($E143,ZonalStat!$E$1:$AB$310,7,FALSE)</f>
        <v>30787.855512800001</v>
      </c>
      <c r="M143">
        <f>VLOOKUP($E143,ZonalStat!$E$1:$AB$310,8,FALSE)</f>
        <v>6581.4048817800003</v>
      </c>
      <c r="N143">
        <f>VLOOKUP($E143,ZonalStat!$E$1:$AB$310,9,FALSE)</f>
        <v>14596.561199100001</v>
      </c>
      <c r="O143">
        <f>VLOOKUP($E143,ZonalStat!$E$1:$AB$310,10,FALSE)</f>
        <v>107939.452147</v>
      </c>
      <c r="P143">
        <f>VLOOKUP($E143,ZonalStat!$E$1:$AB$310,11,FALSE)</f>
        <v>14076.9704996</v>
      </c>
      <c r="Q143">
        <f>VLOOKUP($E143,summary_LC!$Z$2:$AU$311,16,FALSE)</f>
        <v>10.127991096271565</v>
      </c>
      <c r="R143">
        <f>VLOOKUP($E143,summary_LC!$Z$2:$AU$311,17,FALSE)</f>
        <v>0</v>
      </c>
      <c r="S143">
        <f>VLOOKUP($E143,summary_LC!$Z$2:$AU$311,15,FALSE)</f>
        <v>12.196253014283066</v>
      </c>
      <c r="T143">
        <f>VLOOKUP($E143,summary_LC!$Z$2:$AU$311,18,FALSE)</f>
        <v>8.7553329623446494</v>
      </c>
      <c r="U143">
        <f>VLOOKUP($E143,summary_LC!$Z$2:$AU$311,19,FALSE)</f>
        <v>0</v>
      </c>
      <c r="V143">
        <f>VLOOKUP($E143,summary_LC!$Z$2:$AU$311,22,FALSE)</f>
        <v>0</v>
      </c>
      <c r="W143">
        <f>VLOOKUP($E143,ZonalStat!$E$1:$AB$310,12,FALSE)</f>
        <v>448.43371407699999</v>
      </c>
      <c r="X143">
        <f>VLOOKUP($E143,summary_LC!$Z$2:$AU$311,4,FALSE)</f>
        <v>1374</v>
      </c>
      <c r="Y143">
        <f>VLOOKUP($E143,summary_LC!$Z$2:$AU$311,20,FALSE)</f>
        <v>10.127991096271565</v>
      </c>
      <c r="Z143">
        <f>VLOOKUP($E143,ZonalStat!$E$1:$AB$310,13,FALSE)</f>
        <v>461.28030188499997</v>
      </c>
      <c r="AA143">
        <f>VLOOKUP($E143,ZonalStat!$E$1:$AB$310,14,FALSE)</f>
        <v>9.1461696414999998E-3</v>
      </c>
      <c r="AB143">
        <f>VLOOKUP($E143,ZonalStat!$E$1:$AB$310,15,FALSE)</f>
        <v>0.322057001239</v>
      </c>
      <c r="AC143">
        <f>VLOOKUP($E143,ZonalStat!$E$1:$AB$310,16,FALSE)</f>
        <v>0.60157981923399995</v>
      </c>
      <c r="AD143">
        <f>VLOOKUP($E143,Irigasi!$A$2:$C$311,3,FALSE)</f>
        <v>0</v>
      </c>
      <c r="AE143">
        <f>VLOOKUP($E143,ZonalStat!$E$1:$AB$310,17,FALSE)</f>
        <v>0.55167591489699996</v>
      </c>
      <c r="AF143">
        <f>VLOOKUP($E143,ZonalStat!$E$1:$AB$310,18,FALSE)</f>
        <v>-0.57973568505999995</v>
      </c>
      <c r="AG143">
        <f>VLOOKUP($E143,ZonalStat!$E$1:$AB$310,19,FALSE)</f>
        <v>0.10608141693000001</v>
      </c>
      <c r="AH143">
        <f>VLOOKUP($E143,ZonalStat!$E$1:$AB$310,20,FALSE)</f>
        <v>0.77900510500499998</v>
      </c>
      <c r="AI143">
        <f>VLOOKUP($E143,ZonalStat!$E$1:$AB$310,21,FALSE)</f>
        <v>1.26431708968</v>
      </c>
      <c r="AJ143">
        <f>VLOOKUP($E143,ZonalStat!$E$1:$AB$310,22,FALSE)</f>
        <v>25.2478100754</v>
      </c>
      <c r="AK143">
        <f>VLOOKUP($E143,ZonalStat!$E$1:$AB$310,23,FALSE)</f>
        <v>-7.2047492460999996</v>
      </c>
      <c r="AL143">
        <f>VLOOKUP($E143,ZonalStat!$E$1:$AB$310,24,FALSE)</f>
        <v>1241.23161207</v>
      </c>
      <c r="AM143">
        <f>VLOOKUP($E143,Podes!$A$1:$AL$310,5,FALSE)</f>
        <v>1422</v>
      </c>
      <c r="AN143">
        <f>VLOOKUP($E143,Podes!$A$1:$AL$310,28,FALSE)</f>
        <v>1.0627802690000001</v>
      </c>
      <c r="AO143">
        <f>VLOOKUP($E143,Podes!$A$1:$AL$310,29,FALSE)</f>
        <v>1422</v>
      </c>
      <c r="AP143">
        <f>VLOOKUP($E143,Podes!$A$1:$AL$310,30,FALSE)</f>
        <v>0</v>
      </c>
      <c r="AQ143">
        <f>VLOOKUP($E143,Podes!$A$1:$AL$310,31,FALSE)</f>
        <v>0</v>
      </c>
      <c r="AR143">
        <f>VLOOKUP($E143,Podes!$A$1:$AL$310,32,FALSE)</f>
        <v>474</v>
      </c>
      <c r="AS143">
        <f>VLOOKUP($E143,Podes!$A$1:$AL$310,33,FALSE)</f>
        <v>1422</v>
      </c>
      <c r="AT143">
        <f>VLOOKUP($E143,Podes!$A$1:$AL$310,34,FALSE)</f>
        <v>0</v>
      </c>
      <c r="AU143">
        <f>VLOOKUP($E143,Podes!$A$1:$AL$310,13,FALSE)</f>
        <v>0</v>
      </c>
      <c r="AV143">
        <f>VLOOKUP($E143,Podes!$A$1:$AL$310,14,FALSE)</f>
        <v>0</v>
      </c>
      <c r="AW143">
        <f>VLOOKUP($E143,Podes!$A$1:$AL$310,15,FALSE)</f>
        <v>2</v>
      </c>
      <c r="AX143">
        <f>VLOOKUP($E143,Podes!$A$1:$AL$310,16,FALSE)</f>
        <v>0</v>
      </c>
      <c r="AY143">
        <f>VLOOKUP($E143,Podes!$A$1:$AL$310,17,FALSE)</f>
        <v>0</v>
      </c>
      <c r="AZ143">
        <f>VLOOKUP($E143,Podes!$A$1:$AL$310,18,FALSE)</f>
        <v>0</v>
      </c>
      <c r="BA143">
        <f>VLOOKUP($E143,Podes!$A$1:$AL$310,19,FALSE)</f>
        <v>0</v>
      </c>
      <c r="BB143">
        <f>VLOOKUP($E143,Podes!$A$1:$AL$310,20,FALSE)</f>
        <v>0</v>
      </c>
      <c r="BC143">
        <f>VLOOKUP($E143,Podes!$A$1:$AL$310,21,FALSE)</f>
        <v>0</v>
      </c>
      <c r="BD143">
        <f>VLOOKUP($E143,Podes!$A$1:$AL$310,22,FALSE)</f>
        <v>0</v>
      </c>
      <c r="BE143">
        <f>VLOOKUP($E143,Podes!$A$1:$AL$310,23,FALSE)</f>
        <v>13</v>
      </c>
      <c r="BF143">
        <f>VLOOKUP($E143,Podes!$A$1:$AL$310,38,FALSE)</f>
        <v>144.44444440000001</v>
      </c>
      <c r="BG143">
        <f>VLOOKUP($E143,Podes!$A$1:$AL$310,35,FALSE)</f>
        <v>237</v>
      </c>
      <c r="BH143">
        <f>VLOOKUP($E143,Podes!$A$1:$AL$310,36,FALSE)</f>
        <v>1422</v>
      </c>
      <c r="BI143">
        <f>VLOOKUP($E143,Podes!$A$1:$AL$310,26,FALSE)</f>
        <v>42</v>
      </c>
      <c r="BJ143">
        <f>VLOOKUP($E143,Podes!$A$1:$AL$310,37,FALSE)</f>
        <v>33.857142860000003</v>
      </c>
      <c r="BK143">
        <f>VLOOKUP(E143,'status kesejahteraan'!$D:$P,12,FALSE)</f>
        <v>3.8412291933418692E-3</v>
      </c>
      <c r="BL143">
        <f>VLOOKUP(E143,'status kesejahteraan'!$D:$P,13,FALSE)</f>
        <v>2.7548209366391185E-3</v>
      </c>
      <c r="BM143">
        <f>VLOOKUP(D143,IDM_2021!$D$1:$F$297,2,FALSE)</f>
        <v>0.60860000000000003</v>
      </c>
      <c r="BN143">
        <f>VLOOKUP(E143,Irigasi!$O$2:$Q$311,3,FALSE)</f>
        <v>0</v>
      </c>
      <c r="BO143">
        <f>VLOOKUP($E143,ZonalStat!$E$1:$AC$310,25,FALSE)</f>
        <v>18392.584944999999</v>
      </c>
      <c r="BP143" s="1">
        <f>VLOOKUP($E143,ZonalStat!$E$1:$AD$310,26,FALSE)</f>
        <v>3.0875296598999999</v>
      </c>
    </row>
    <row r="144" spans="1:68" x14ac:dyDescent="0.25">
      <c r="A144">
        <v>143</v>
      </c>
      <c r="B144" t="s">
        <v>337</v>
      </c>
      <c r="C144" t="s">
        <v>369</v>
      </c>
      <c r="D144" t="s">
        <v>145</v>
      </c>
      <c r="E144">
        <v>5308040</v>
      </c>
      <c r="F144">
        <f>VLOOKUP(E144,summary_LC!$AW$1:$AY$311,3,FALSE)</f>
        <v>25026</v>
      </c>
      <c r="G144">
        <f>VLOOKUP($E144,ZonalStat!$E$1:$AB$310,2,FALSE)</f>
        <v>71443.116826500001</v>
      </c>
      <c r="H144">
        <f>VLOOKUP($E144,ZonalStat!$E$1:$AB$310,3,FALSE)</f>
        <v>2521.3529586200002</v>
      </c>
      <c r="I144">
        <f>VLOOKUP($E144,ZonalStat!$E$1:$AB$310,4,FALSE)</f>
        <v>152247.34329700001</v>
      </c>
      <c r="J144">
        <f>VLOOKUP($E144,ZonalStat!$E$1:$AB$310,5,FALSE)</f>
        <v>17883.8501273</v>
      </c>
      <c r="K144">
        <f>VLOOKUP($E144,ZonalStat!$E$1:$AB$310,6,FALSE)</f>
        <v>363.69954675299999</v>
      </c>
      <c r="L144">
        <f>VLOOKUP($E144,ZonalStat!$E$1:$AB$310,7,FALSE)</f>
        <v>34597.728768599998</v>
      </c>
      <c r="M144">
        <f>VLOOKUP($E144,ZonalStat!$E$1:$AB$310,8,FALSE)</f>
        <v>3233.5123300599998</v>
      </c>
      <c r="N144">
        <f>VLOOKUP($E144,ZonalStat!$E$1:$AB$310,9,FALSE)</f>
        <v>14163.198545900001</v>
      </c>
      <c r="O144">
        <f>VLOOKUP($E144,ZonalStat!$E$1:$AB$310,10,FALSE)</f>
        <v>115766.631412</v>
      </c>
      <c r="P144">
        <f>VLOOKUP($E144,ZonalStat!$E$1:$AB$310,11,FALSE)</f>
        <v>14614.101784</v>
      </c>
      <c r="Q144">
        <f>VLOOKUP($E144,summary_LC!$Z$2:$AU$311,16,FALSE)</f>
        <v>26.534965683546652</v>
      </c>
      <c r="R144">
        <f>VLOOKUP($E144,summary_LC!$Z$2:$AU$311,17,FALSE)</f>
        <v>0</v>
      </c>
      <c r="S144">
        <f>VLOOKUP($E144,summary_LC!$Z$2:$AU$311,15,FALSE)</f>
        <v>95.900575032461504</v>
      </c>
      <c r="T144">
        <f>VLOOKUP($E144,summary_LC!$Z$2:$AU$311,18,FALSE)</f>
        <v>50.973845297718427</v>
      </c>
      <c r="U144">
        <f>VLOOKUP($E144,summary_LC!$Z$2:$AU$311,19,FALSE)</f>
        <v>0</v>
      </c>
      <c r="V144">
        <f>VLOOKUP($E144,summary_LC!$Z$2:$AU$311,22,FALSE)</f>
        <v>22.880204587229279</v>
      </c>
      <c r="W144">
        <f>VLOOKUP($E144,ZonalStat!$E$1:$AB$310,12,FALSE)</f>
        <v>645.71859150199998</v>
      </c>
      <c r="X144">
        <f>VLOOKUP($E144,summary_LC!$Z$2:$AU$311,4,FALSE)</f>
        <v>5878</v>
      </c>
      <c r="Y144">
        <f>VLOOKUP($E144,summary_LC!$Z$2:$AU$311,20,FALSE)</f>
        <v>26.534965683546652</v>
      </c>
      <c r="Z144">
        <f>VLOOKUP($E144,ZonalStat!$E$1:$AB$310,13,FALSE)</f>
        <v>1173.2808951899999</v>
      </c>
      <c r="AA144">
        <f>VLOOKUP($E144,ZonalStat!$E$1:$AB$310,14,FALSE)</f>
        <v>8.1558377511500007E-3</v>
      </c>
      <c r="AB144">
        <f>VLOOKUP($E144,ZonalStat!$E$1:$AB$310,15,FALSE)</f>
        <v>0.47181930791999999</v>
      </c>
      <c r="AC144">
        <f>VLOOKUP($E144,ZonalStat!$E$1:$AB$310,16,FALSE)</f>
        <v>0.63685577898000001</v>
      </c>
      <c r="AD144">
        <f>VLOOKUP($E144,Irigasi!$A$2:$C$311,3,FALSE)</f>
        <v>0</v>
      </c>
      <c r="AE144">
        <f>VLOOKUP($E144,ZonalStat!$E$1:$AB$310,17,FALSE)</f>
        <v>0.64668352077799995</v>
      </c>
      <c r="AF144">
        <f>VLOOKUP($E144,ZonalStat!$E$1:$AB$310,18,FALSE)</f>
        <v>-0.64414613686800004</v>
      </c>
      <c r="AG144">
        <f>VLOOKUP($E144,ZonalStat!$E$1:$AB$310,19,FALSE)</f>
        <v>0.155303803883</v>
      </c>
      <c r="AH144">
        <f>VLOOKUP($E144,ZonalStat!$E$1:$AB$310,20,FALSE)</f>
        <v>0.78861428274300005</v>
      </c>
      <c r="AI144">
        <f>VLOOKUP($E144,ZonalStat!$E$1:$AB$310,21,FALSE)</f>
        <v>1.2381583030700001</v>
      </c>
      <c r="AJ144">
        <f>VLOOKUP($E144,ZonalStat!$E$1:$AB$310,22,FALSE)</f>
        <v>24.786497744999998</v>
      </c>
      <c r="AK144">
        <f>VLOOKUP($E144,ZonalStat!$E$1:$AB$310,23,FALSE)</f>
        <v>-3.61571945158</v>
      </c>
      <c r="AL144">
        <f>VLOOKUP($E144,ZonalStat!$E$1:$AB$310,24,FALSE)</f>
        <v>1196.5453841999999</v>
      </c>
      <c r="AM144">
        <f>VLOOKUP($E144,Podes!$A$1:$AL$310,5,FALSE)</f>
        <v>2527</v>
      </c>
      <c r="AN144">
        <f>VLOOKUP($E144,Podes!$A$1:$AL$310,28,FALSE)</f>
        <v>1.1581118239999999</v>
      </c>
      <c r="AO144">
        <f>VLOOKUP($E144,Podes!$A$1:$AL$310,29,FALSE)</f>
        <v>2527</v>
      </c>
      <c r="AP144">
        <f>VLOOKUP($E144,Podes!$A$1:$AL$310,30,FALSE)</f>
        <v>0</v>
      </c>
      <c r="AQ144">
        <f>VLOOKUP($E144,Podes!$A$1:$AL$310,31,FALSE)</f>
        <v>0</v>
      </c>
      <c r="AR144">
        <f>VLOOKUP($E144,Podes!$A$1:$AL$310,32,FALSE)</f>
        <v>505.4</v>
      </c>
      <c r="AS144">
        <f>VLOOKUP($E144,Podes!$A$1:$AL$310,33,FALSE)</f>
        <v>631.75</v>
      </c>
      <c r="AT144">
        <f>VLOOKUP($E144,Podes!$A$1:$AL$310,34,FALSE)</f>
        <v>0</v>
      </c>
      <c r="AU144">
        <f>VLOOKUP($E144,Podes!$A$1:$AL$310,13,FALSE)</f>
        <v>0</v>
      </c>
      <c r="AV144">
        <f>VLOOKUP($E144,Podes!$A$1:$AL$310,14,FALSE)</f>
        <v>0</v>
      </c>
      <c r="AW144">
        <f>VLOOKUP($E144,Podes!$A$1:$AL$310,15,FALSE)</f>
        <v>0</v>
      </c>
      <c r="AX144">
        <f>VLOOKUP($E144,Podes!$A$1:$AL$310,16,FALSE)</f>
        <v>0</v>
      </c>
      <c r="AY144">
        <f>VLOOKUP($E144,Podes!$A$1:$AL$310,17,FALSE)</f>
        <v>0</v>
      </c>
      <c r="AZ144">
        <f>VLOOKUP($E144,Podes!$A$1:$AL$310,18,FALSE)</f>
        <v>0</v>
      </c>
      <c r="BA144">
        <f>VLOOKUP($E144,Podes!$A$1:$AL$310,19,FALSE)</f>
        <v>5</v>
      </c>
      <c r="BB144">
        <f>VLOOKUP($E144,Podes!$A$1:$AL$310,20,FALSE)</f>
        <v>0</v>
      </c>
      <c r="BC144">
        <f>VLOOKUP($E144,Podes!$A$1:$AL$310,21,FALSE)</f>
        <v>1</v>
      </c>
      <c r="BD144">
        <f>VLOOKUP($E144,Podes!$A$1:$AL$310,22,FALSE)</f>
        <v>0</v>
      </c>
      <c r="BE144">
        <f>VLOOKUP($E144,Podes!$A$1:$AL$310,23,FALSE)</f>
        <v>32</v>
      </c>
      <c r="BF144">
        <f>VLOOKUP($E144,Podes!$A$1:$AL$310,38,FALSE)</f>
        <v>188.2352941</v>
      </c>
      <c r="BG144">
        <f>VLOOKUP($E144,Podes!$A$1:$AL$310,35,FALSE)</f>
        <v>120.33333330000001</v>
      </c>
      <c r="BH144">
        <f>VLOOKUP($E144,Podes!$A$1:$AL$310,36,FALSE)</f>
        <v>1263.5</v>
      </c>
      <c r="BI144">
        <f>VLOOKUP($E144,Podes!$A$1:$AL$310,26,FALSE)</f>
        <v>9</v>
      </c>
      <c r="BJ144">
        <f>VLOOKUP($E144,Podes!$A$1:$AL$310,37,FALSE)</f>
        <v>280.77777780000002</v>
      </c>
      <c r="BK144">
        <f>VLOOKUP(E144,'status kesejahteraan'!$D:$P,12,FALSE)</f>
        <v>1.1176470588235295E-2</v>
      </c>
      <c r="BL144">
        <f>VLOOKUP(E144,'status kesejahteraan'!$D:$P,13,FALSE)</f>
        <v>1.0572826258481931E-2</v>
      </c>
      <c r="BM144">
        <f>VLOOKUP(D144,IDM_2021!$D$1:$F$297,2,FALSE)</f>
        <v>0.6331</v>
      </c>
      <c r="BN144">
        <f>VLOOKUP(E144,Irigasi!$O$2:$Q$311,3,FALSE)</f>
        <v>0</v>
      </c>
      <c r="BO144">
        <f>VLOOKUP($E144,ZonalStat!$E$1:$AC$310,25,FALSE)</f>
        <v>16798.983580100001</v>
      </c>
      <c r="BP144" s="1">
        <f>VLOOKUP($E144,ZonalStat!$E$1:$AD$310,26,FALSE)</f>
        <v>3.3279312787799999</v>
      </c>
    </row>
    <row r="145" spans="1:68" x14ac:dyDescent="0.25">
      <c r="A145">
        <v>144</v>
      </c>
      <c r="B145" t="s">
        <v>337</v>
      </c>
      <c r="C145" t="s">
        <v>369</v>
      </c>
      <c r="D145" t="s">
        <v>146</v>
      </c>
      <c r="E145">
        <v>5308050</v>
      </c>
      <c r="F145">
        <f>VLOOKUP(E145,summary_LC!$AW$1:$AY$311,3,FALSE)</f>
        <v>17991</v>
      </c>
      <c r="G145">
        <f>VLOOKUP($E145,ZonalStat!$E$1:$AB$310,2,FALSE)</f>
        <v>51520.744530299999</v>
      </c>
      <c r="H145">
        <f>VLOOKUP($E145,ZonalStat!$E$1:$AB$310,3,FALSE)</f>
        <v>973.34658667899998</v>
      </c>
      <c r="I145">
        <f>VLOOKUP($E145,ZonalStat!$E$1:$AB$310,4,FALSE)</f>
        <v>153586.93524300001</v>
      </c>
      <c r="J145">
        <f>VLOOKUP($E145,ZonalStat!$E$1:$AB$310,5,FALSE)</f>
        <v>7760.0001630099996</v>
      </c>
      <c r="K145">
        <f>VLOOKUP($E145,ZonalStat!$E$1:$AB$310,6,FALSE)</f>
        <v>493.61261503700001</v>
      </c>
      <c r="L145">
        <f>VLOOKUP($E145,ZonalStat!$E$1:$AB$310,7,FALSE)</f>
        <v>10486.184362</v>
      </c>
      <c r="M145">
        <f>VLOOKUP($E145,ZonalStat!$E$1:$AB$310,8,FALSE)</f>
        <v>3005.7189514400002</v>
      </c>
      <c r="N145">
        <f>VLOOKUP($E145,ZonalStat!$E$1:$AB$310,9,FALSE)</f>
        <v>18354.2921646</v>
      </c>
      <c r="O145">
        <f>VLOOKUP($E145,ZonalStat!$E$1:$AB$310,10,FALSE)</f>
        <v>91734.670699099996</v>
      </c>
      <c r="P145">
        <f>VLOOKUP($E145,ZonalStat!$E$1:$AB$310,11,FALSE)</f>
        <v>10246.3047114</v>
      </c>
      <c r="Q145">
        <f>VLOOKUP($E145,summary_LC!$Z$2:$AU$311,16,FALSE)</f>
        <v>41.133370432201815</v>
      </c>
      <c r="R145">
        <f>VLOOKUP($E145,summary_LC!$Z$2:$AU$311,17,FALSE)</f>
        <v>0</v>
      </c>
      <c r="S145">
        <f>VLOOKUP($E145,summary_LC!$Z$2:$AU$311,15,FALSE)</f>
        <v>57.892784270079765</v>
      </c>
      <c r="T145">
        <f>VLOOKUP($E145,summary_LC!$Z$2:$AU$311,18,FALSE)</f>
        <v>25.004637358560565</v>
      </c>
      <c r="U145">
        <f>VLOOKUP($E145,summary_LC!$Z$2:$AU$311,19,FALSE)</f>
        <v>7.4197736969022446E-2</v>
      </c>
      <c r="V145">
        <f>VLOOKUP($E145,summary_LC!$Z$2:$AU$311,22,FALSE)</f>
        <v>18.464787949530319</v>
      </c>
      <c r="W145">
        <f>VLOOKUP($E145,ZonalStat!$E$1:$AB$310,12,FALSE)</f>
        <v>454.75911474999998</v>
      </c>
      <c r="X145">
        <f>VLOOKUP($E145,summary_LC!$Z$2:$AU$311,4,FALSE)</f>
        <v>4133</v>
      </c>
      <c r="Y145">
        <f>VLOOKUP($E145,summary_LC!$Z$2:$AU$311,20,FALSE)</f>
        <v>41.133370432201815</v>
      </c>
      <c r="Z145">
        <f>VLOOKUP($E145,ZonalStat!$E$1:$AB$310,13,FALSE)</f>
        <v>992.12872326000002</v>
      </c>
      <c r="AA145">
        <f>VLOOKUP($E145,ZonalStat!$E$1:$AB$310,14,FALSE)</f>
        <v>2.4454368738500001E-2</v>
      </c>
      <c r="AB145">
        <f>VLOOKUP($E145,ZonalStat!$E$1:$AB$310,15,FALSE)</f>
        <v>0.32952587404799999</v>
      </c>
      <c r="AC145">
        <f>VLOOKUP($E145,ZonalStat!$E$1:$AB$310,16,FALSE)</f>
        <v>0.71755223421100001</v>
      </c>
      <c r="AD145">
        <f>VLOOKUP($E145,Irigasi!$A$2:$C$311,3,FALSE)</f>
        <v>0</v>
      </c>
      <c r="AE145">
        <f>VLOOKUP($E145,ZonalStat!$E$1:$AB$310,17,FALSE)</f>
        <v>0.68932375581700001</v>
      </c>
      <c r="AF145">
        <f>VLOOKUP($E145,ZonalStat!$E$1:$AB$310,18,FALSE)</f>
        <v>-0.67885521692999995</v>
      </c>
      <c r="AG145">
        <f>VLOOKUP($E145,ZonalStat!$E$1:$AB$310,19,FALSE)</f>
        <v>0.21689328185500001</v>
      </c>
      <c r="AH145">
        <f>VLOOKUP($E145,ZonalStat!$E$1:$AB$310,20,FALSE)</f>
        <v>0.79034772023800004</v>
      </c>
      <c r="AI145">
        <f>VLOOKUP($E145,ZonalStat!$E$1:$AB$310,21,FALSE)</f>
        <v>1.2974301076800001</v>
      </c>
      <c r="AJ145">
        <f>VLOOKUP($E145,ZonalStat!$E$1:$AB$310,22,FALSE)</f>
        <v>25.4584804568</v>
      </c>
      <c r="AK145">
        <f>VLOOKUP($E145,ZonalStat!$E$1:$AB$310,23,FALSE)</f>
        <v>-7.1432539661199996</v>
      </c>
      <c r="AL145">
        <f>VLOOKUP($E145,ZonalStat!$E$1:$AB$310,24,FALSE)</f>
        <v>1269.1893141400001</v>
      </c>
      <c r="AM145">
        <f>VLOOKUP($E145,Podes!$A$1:$AL$310,5,FALSE)</f>
        <v>9148</v>
      </c>
      <c r="AN145">
        <f>VLOOKUP($E145,Podes!$A$1:$AL$310,28,FALSE)</f>
        <v>1.016105743</v>
      </c>
      <c r="AO145">
        <f>VLOOKUP($E145,Podes!$A$1:$AL$310,29,FALSE)</f>
        <v>609.8666667</v>
      </c>
      <c r="AP145">
        <f>VLOOKUP($E145,Podes!$A$1:$AL$310,30,FALSE)</f>
        <v>0</v>
      </c>
      <c r="AQ145">
        <f>VLOOKUP($E145,Podes!$A$1:$AL$310,31,FALSE)</f>
        <v>3049.333333</v>
      </c>
      <c r="AR145">
        <f>VLOOKUP($E145,Podes!$A$1:$AL$310,32,FALSE)</f>
        <v>4574</v>
      </c>
      <c r="AS145">
        <f>VLOOKUP($E145,Podes!$A$1:$AL$310,33,FALSE)</f>
        <v>2287</v>
      </c>
      <c r="AT145">
        <f>VLOOKUP($E145,Podes!$A$1:$AL$310,34,FALSE)</f>
        <v>1306.857143</v>
      </c>
      <c r="AU145">
        <f>VLOOKUP($E145,Podes!$A$1:$AL$310,13,FALSE)</f>
        <v>4</v>
      </c>
      <c r="AV145">
        <f>VLOOKUP($E145,Podes!$A$1:$AL$310,14,FALSE)</f>
        <v>0</v>
      </c>
      <c r="AW145">
        <f>VLOOKUP($E145,Podes!$A$1:$AL$310,15,FALSE)</f>
        <v>14</v>
      </c>
      <c r="AX145">
        <f>VLOOKUP($E145,Podes!$A$1:$AL$310,16,FALSE)</f>
        <v>0</v>
      </c>
      <c r="AY145">
        <f>VLOOKUP($E145,Podes!$A$1:$AL$310,17,FALSE)</f>
        <v>0</v>
      </c>
      <c r="AZ145">
        <f>VLOOKUP($E145,Podes!$A$1:$AL$310,18,FALSE)</f>
        <v>0</v>
      </c>
      <c r="BA145">
        <f>VLOOKUP($E145,Podes!$A$1:$AL$310,19,FALSE)</f>
        <v>1</v>
      </c>
      <c r="BB145">
        <f>VLOOKUP($E145,Podes!$A$1:$AL$310,20,FALSE)</f>
        <v>0</v>
      </c>
      <c r="BC145">
        <f>VLOOKUP($E145,Podes!$A$1:$AL$310,21,FALSE)</f>
        <v>0</v>
      </c>
      <c r="BD145">
        <f>VLOOKUP($E145,Podes!$A$1:$AL$310,22,FALSE)</f>
        <v>0</v>
      </c>
      <c r="BE145">
        <f>VLOOKUP($E145,Podes!$A$1:$AL$310,23,FALSE)</f>
        <v>36</v>
      </c>
      <c r="BF145">
        <f>VLOOKUP($E145,Podes!$A$1:$AL$310,38,FALSE)</f>
        <v>200</v>
      </c>
      <c r="BG145">
        <f>VLOOKUP($E145,Podes!$A$1:$AL$310,35,FALSE)</f>
        <v>1306.857143</v>
      </c>
      <c r="BH145">
        <f>VLOOKUP($E145,Podes!$A$1:$AL$310,36,FALSE)</f>
        <v>9148</v>
      </c>
      <c r="BI145">
        <f>VLOOKUP($E145,Podes!$A$1:$AL$310,26,FALSE)</f>
        <v>27</v>
      </c>
      <c r="BJ145">
        <f>VLOOKUP($E145,Podes!$A$1:$AL$310,37,FALSE)</f>
        <v>338.81481480000002</v>
      </c>
      <c r="BK145">
        <f>VLOOKUP(E145,'status kesejahteraan'!$D:$P,12,FALSE)</f>
        <v>5.5374592833876218E-2</v>
      </c>
      <c r="BL145">
        <f>VLOOKUP(E145,'status kesejahteraan'!$D:$P,13,FALSE)</f>
        <v>3.8789833080424885E-2</v>
      </c>
      <c r="BM145">
        <f>VLOOKUP(D145,IDM_2021!$D$1:$F$297,2,FALSE)</f>
        <v>0.60860000000000003</v>
      </c>
      <c r="BN145">
        <f>VLOOKUP(E145,Irigasi!$O$2:$Q$311,3,FALSE)</f>
        <v>48</v>
      </c>
      <c r="BO145">
        <f>VLOOKUP($E145,ZonalStat!$E$1:$AC$310,25,FALSE)</f>
        <v>4929.5983263400003</v>
      </c>
      <c r="BP145" s="1">
        <f>VLOOKUP($E145,ZonalStat!$E$1:$AD$310,26,FALSE)</f>
        <v>3.2877858338000001</v>
      </c>
    </row>
    <row r="146" spans="1:68" x14ac:dyDescent="0.25">
      <c r="A146">
        <v>145</v>
      </c>
      <c r="B146" t="s">
        <v>337</v>
      </c>
      <c r="C146" t="s">
        <v>369</v>
      </c>
      <c r="D146" t="s">
        <v>147</v>
      </c>
      <c r="E146">
        <v>5308060</v>
      </c>
      <c r="F146">
        <f>VLOOKUP(E146,summary_LC!$AW$1:$AY$311,3,FALSE)</f>
        <v>17471</v>
      </c>
      <c r="G146">
        <f>VLOOKUP($E146,ZonalStat!$E$1:$AB$310,2,FALSE)</f>
        <v>81381.462765999997</v>
      </c>
      <c r="H146">
        <f>VLOOKUP($E146,ZonalStat!$E$1:$AB$310,3,FALSE)</f>
        <v>1545.07033366</v>
      </c>
      <c r="I146">
        <f>VLOOKUP($E146,ZonalStat!$E$1:$AB$310,4,FALSE)</f>
        <v>160479.89160599999</v>
      </c>
      <c r="J146">
        <f>VLOOKUP($E146,ZonalStat!$E$1:$AB$310,5,FALSE)</f>
        <v>30611.806769700001</v>
      </c>
      <c r="K146">
        <f>VLOOKUP($E146,ZonalStat!$E$1:$AB$310,6,FALSE)</f>
        <v>396.80842863800001</v>
      </c>
      <c r="L146">
        <f>VLOOKUP($E146,ZonalStat!$E$1:$AB$310,7,FALSE)</f>
        <v>49325.889521600002</v>
      </c>
      <c r="M146">
        <f>VLOOKUP($E146,ZonalStat!$E$1:$AB$310,8,FALSE)</f>
        <v>2897.3954697200002</v>
      </c>
      <c r="N146">
        <f>VLOOKUP($E146,ZonalStat!$E$1:$AB$310,9,FALSE)</f>
        <v>7229.2245867900001</v>
      </c>
      <c r="O146">
        <f>VLOOKUP($E146,ZonalStat!$E$1:$AB$310,10,FALSE)</f>
        <v>128928.659593</v>
      </c>
      <c r="P146">
        <f>VLOOKUP($E146,ZonalStat!$E$1:$AB$310,11,FALSE)</f>
        <v>8824.2871603099993</v>
      </c>
      <c r="Q146">
        <f>VLOOKUP($E146,summary_LC!$Z$2:$AU$311,16,FALSE)</f>
        <v>27.06362455945094</v>
      </c>
      <c r="R146">
        <f>VLOOKUP($E146,summary_LC!$Z$2:$AU$311,17,FALSE)</f>
        <v>0</v>
      </c>
      <c r="S146">
        <f>VLOOKUP($E146,summary_LC!$Z$2:$AU$311,15,FALSE)</f>
        <v>57.271378222964195</v>
      </c>
      <c r="T146">
        <f>VLOOKUP($E146,summary_LC!$Z$2:$AU$311,18,FALSE)</f>
        <v>35.392320534223707</v>
      </c>
      <c r="U146">
        <f>VLOOKUP($E146,summary_LC!$Z$2:$AU$311,19,FALSE)</f>
        <v>4.6373585605639027E-2</v>
      </c>
      <c r="V146">
        <f>VLOOKUP($E146,summary_LC!$Z$2:$AU$311,22,FALSE)</f>
        <v>21.544273367294373</v>
      </c>
      <c r="W146">
        <f>VLOOKUP($E146,ZonalStat!$E$1:$AB$310,12,FALSE)</f>
        <v>1048.9353890299999</v>
      </c>
      <c r="X146">
        <f>VLOOKUP($E146,summary_LC!$Z$2:$AU$311,4,FALSE)</f>
        <v>2080</v>
      </c>
      <c r="Y146">
        <f>VLOOKUP($E146,summary_LC!$Z$2:$AU$311,20,FALSE)</f>
        <v>27.06362455945094</v>
      </c>
      <c r="Z146">
        <f>VLOOKUP($E146,ZonalStat!$E$1:$AB$310,13,FALSE)</f>
        <v>961.08049581199998</v>
      </c>
      <c r="AA146">
        <f>VLOOKUP($E146,ZonalStat!$E$1:$AB$310,14,FALSE)</f>
        <v>1.39893751686E-2</v>
      </c>
      <c r="AB146">
        <f>VLOOKUP($E146,ZonalStat!$E$1:$AB$310,15,FALSE)</f>
        <v>0.37794058725899998</v>
      </c>
      <c r="AC146">
        <f>VLOOKUP($E146,ZonalStat!$E$1:$AB$310,16,FALSE)</f>
        <v>0.549939695384</v>
      </c>
      <c r="AD146">
        <f>VLOOKUP($E146,Irigasi!$A$2:$C$311,3,FALSE)</f>
        <v>0</v>
      </c>
      <c r="AE146">
        <f>VLOOKUP($E146,ZonalStat!$E$1:$AB$310,17,FALSE)</f>
        <v>0.65276021590900002</v>
      </c>
      <c r="AF146">
        <f>VLOOKUP($E146,ZonalStat!$E$1:$AB$310,18,FALSE)</f>
        <v>-0.64079824864099999</v>
      </c>
      <c r="AG146">
        <f>VLOOKUP($E146,ZonalStat!$E$1:$AB$310,19,FALSE)</f>
        <v>0.199217656237</v>
      </c>
      <c r="AH146">
        <f>VLOOKUP($E146,ZonalStat!$E$1:$AB$310,20,FALSE)</f>
        <v>0.79019519789199999</v>
      </c>
      <c r="AI146">
        <f>VLOOKUP($E146,ZonalStat!$E$1:$AB$310,21,FALSE)</f>
        <v>1.2576970821</v>
      </c>
      <c r="AJ146">
        <f>VLOOKUP($E146,ZonalStat!$E$1:$AB$310,22,FALSE)</f>
        <v>25.334087667599999</v>
      </c>
      <c r="AK146">
        <f>VLOOKUP($E146,ZonalStat!$E$1:$AB$310,23,FALSE)</f>
        <v>-4.1802670387800003</v>
      </c>
      <c r="AL146">
        <f>VLOOKUP($E146,ZonalStat!$E$1:$AB$310,24,FALSE)</f>
        <v>1214.46390047</v>
      </c>
      <c r="AM146">
        <f>VLOOKUP($E146,Podes!$A$1:$AL$310,5,FALSE)</f>
        <v>5412</v>
      </c>
      <c r="AN146">
        <f>VLOOKUP($E146,Podes!$A$1:$AL$310,28,FALSE)</f>
        <v>1.2066889629999999</v>
      </c>
      <c r="AO146">
        <f>VLOOKUP($E146,Podes!$A$1:$AL$310,29,FALSE)</f>
        <v>5412</v>
      </c>
      <c r="AP146">
        <f>VLOOKUP($E146,Podes!$A$1:$AL$310,30,FALSE)</f>
        <v>0</v>
      </c>
      <c r="AQ146">
        <f>VLOOKUP($E146,Podes!$A$1:$AL$310,31,FALSE)</f>
        <v>0</v>
      </c>
      <c r="AR146">
        <f>VLOOKUP($E146,Podes!$A$1:$AL$310,32,FALSE)</f>
        <v>902</v>
      </c>
      <c r="AS146">
        <f>VLOOKUP($E146,Podes!$A$1:$AL$310,33,FALSE)</f>
        <v>1353</v>
      </c>
      <c r="AT146">
        <f>VLOOKUP($E146,Podes!$A$1:$AL$310,34,FALSE)</f>
        <v>0</v>
      </c>
      <c r="AU146">
        <f>VLOOKUP($E146,Podes!$A$1:$AL$310,13,FALSE)</f>
        <v>1</v>
      </c>
      <c r="AV146">
        <f>VLOOKUP($E146,Podes!$A$1:$AL$310,14,FALSE)</f>
        <v>0</v>
      </c>
      <c r="AW146">
        <f>VLOOKUP($E146,Podes!$A$1:$AL$310,15,FALSE)</f>
        <v>0</v>
      </c>
      <c r="AX146">
        <f>VLOOKUP($E146,Podes!$A$1:$AL$310,16,FALSE)</f>
        <v>0</v>
      </c>
      <c r="AY146">
        <f>VLOOKUP($E146,Podes!$A$1:$AL$310,17,FALSE)</f>
        <v>0</v>
      </c>
      <c r="AZ146">
        <f>VLOOKUP($E146,Podes!$A$1:$AL$310,18,FALSE)</f>
        <v>0</v>
      </c>
      <c r="BA146">
        <f>VLOOKUP($E146,Podes!$A$1:$AL$310,19,FALSE)</f>
        <v>16</v>
      </c>
      <c r="BB146">
        <f>VLOOKUP($E146,Podes!$A$1:$AL$310,20,FALSE)</f>
        <v>0</v>
      </c>
      <c r="BC146">
        <f>VLOOKUP($E146,Podes!$A$1:$AL$310,21,FALSE)</f>
        <v>1</v>
      </c>
      <c r="BD146">
        <f>VLOOKUP($E146,Podes!$A$1:$AL$310,22,FALSE)</f>
        <v>0</v>
      </c>
      <c r="BE146">
        <f>VLOOKUP($E146,Podes!$A$1:$AL$310,23,FALSE)</f>
        <v>41</v>
      </c>
      <c r="BF146">
        <f>VLOOKUP($E146,Podes!$A$1:$AL$310,38,FALSE)</f>
        <v>186.36363639999999</v>
      </c>
      <c r="BG146">
        <f>VLOOKUP($E146,Podes!$A$1:$AL$310,35,FALSE)</f>
        <v>902</v>
      </c>
      <c r="BH146">
        <f>VLOOKUP($E146,Podes!$A$1:$AL$310,36,FALSE)</f>
        <v>2706</v>
      </c>
      <c r="BI146">
        <f>VLOOKUP($E146,Podes!$A$1:$AL$310,26,FALSE)</f>
        <v>0</v>
      </c>
      <c r="BJ146">
        <f>VLOOKUP($E146,Podes!$A$1:$AL$310,37,FALSE)</f>
        <v>0</v>
      </c>
      <c r="BK146">
        <f>VLOOKUP(E146,'status kesejahteraan'!$D:$P,12,FALSE)</f>
        <v>1.1039886039886039E-2</v>
      </c>
      <c r="BL146">
        <f>VLOOKUP(E146,'status kesejahteraan'!$D:$P,13,FALSE)</f>
        <v>1.1335012594458438E-2</v>
      </c>
      <c r="BM146">
        <f>VLOOKUP(D146,IDM_2021!$D$1:$F$297,2,FALSE)</f>
        <v>0.59689999999999999</v>
      </c>
      <c r="BN146">
        <f>VLOOKUP(E146,Irigasi!$O$2:$Q$311,3,FALSE)</f>
        <v>18</v>
      </c>
      <c r="BO146">
        <f>VLOOKUP($E146,ZonalStat!$E$1:$AC$310,25,FALSE)</f>
        <v>8389.3484837399992</v>
      </c>
      <c r="BP146" s="1">
        <f>VLOOKUP($E146,ZonalStat!$E$1:$AD$310,26,FALSE)</f>
        <v>3.1490439407399999</v>
      </c>
    </row>
    <row r="147" spans="1:68" x14ac:dyDescent="0.25">
      <c r="A147">
        <v>146</v>
      </c>
      <c r="B147" t="s">
        <v>337</v>
      </c>
      <c r="C147" t="s">
        <v>369</v>
      </c>
      <c r="D147" t="s">
        <v>148</v>
      </c>
      <c r="E147">
        <v>5308070</v>
      </c>
      <c r="F147">
        <f>VLOOKUP(E147,summary_LC!$AW$1:$AY$311,3,FALSE)</f>
        <v>11605</v>
      </c>
      <c r="G147">
        <f>VLOOKUP($E147,ZonalStat!$E$1:$AB$310,2,FALSE)</f>
        <v>94410.434204000005</v>
      </c>
      <c r="H147">
        <f>VLOOKUP($E147,ZonalStat!$E$1:$AB$310,3,FALSE)</f>
        <v>896.91818520300001</v>
      </c>
      <c r="I147">
        <f>VLOOKUP($E147,ZonalStat!$E$1:$AB$310,4,FALSE)</f>
        <v>162405.587734</v>
      </c>
      <c r="J147">
        <f>VLOOKUP($E147,ZonalStat!$E$1:$AB$310,5,FALSE)</f>
        <v>23296.7146956</v>
      </c>
      <c r="K147">
        <f>VLOOKUP($E147,ZonalStat!$E$1:$AB$310,6,FALSE)</f>
        <v>710.22239331100002</v>
      </c>
      <c r="L147">
        <f>VLOOKUP($E147,ZonalStat!$E$1:$AB$310,7,FALSE)</f>
        <v>58301.323193099997</v>
      </c>
      <c r="M147">
        <f>VLOOKUP($E147,ZonalStat!$E$1:$AB$310,8,FALSE)</f>
        <v>6446.6785627899999</v>
      </c>
      <c r="N147">
        <f>VLOOKUP($E147,ZonalStat!$E$1:$AB$310,9,FALSE)</f>
        <v>6116.9543298199997</v>
      </c>
      <c r="O147">
        <f>VLOOKUP($E147,ZonalStat!$E$1:$AB$310,10,FALSE)</f>
        <v>142634.84315100001</v>
      </c>
      <c r="P147">
        <f>VLOOKUP($E147,ZonalStat!$E$1:$AB$310,11,FALSE)</f>
        <v>20909.163360899998</v>
      </c>
      <c r="Q147">
        <f>VLOOKUP($E147,summary_LC!$Z$2:$AU$311,16,FALSE)</f>
        <v>57.14153218326841</v>
      </c>
      <c r="R147">
        <f>VLOOKUP($E147,summary_LC!$Z$2:$AU$311,17,FALSE)</f>
        <v>0</v>
      </c>
      <c r="S147">
        <f>VLOOKUP($E147,summary_LC!$Z$2:$AU$311,15,FALSE)</f>
        <v>17.482841773325912</v>
      </c>
      <c r="T147">
        <f>VLOOKUP($E147,summary_LC!$Z$2:$AU$311,18,FALSE)</f>
        <v>7.3363012428120946</v>
      </c>
      <c r="U147">
        <f>VLOOKUP($E147,summary_LC!$Z$2:$AU$311,19,FALSE)</f>
        <v>0</v>
      </c>
      <c r="V147">
        <f>VLOOKUP($E147,summary_LC!$Z$2:$AU$311,22,FALSE)</f>
        <v>19.827660491167602</v>
      </c>
      <c r="W147">
        <f>VLOOKUP($E147,ZonalStat!$E$1:$AB$310,12,FALSE)</f>
        <v>2012.4351323400001</v>
      </c>
      <c r="X147">
        <f>VLOOKUP($E147,summary_LC!$Z$2:$AU$311,4,FALSE)</f>
        <v>479</v>
      </c>
      <c r="Y147">
        <f>VLOOKUP($E147,summary_LC!$Z$2:$AU$311,20,FALSE)</f>
        <v>57.14153218326841</v>
      </c>
      <c r="Z147">
        <f>VLOOKUP($E147,ZonalStat!$E$1:$AB$310,13,FALSE)</f>
        <v>2149.8231687699999</v>
      </c>
      <c r="AA147">
        <f>VLOOKUP($E147,ZonalStat!$E$1:$AB$310,14,FALSE)</f>
        <v>2.1969699489900001E-2</v>
      </c>
      <c r="AB147">
        <f>VLOOKUP($E147,ZonalStat!$E$1:$AB$310,15,FALSE)</f>
        <v>0.29342955622599998</v>
      </c>
      <c r="AC147">
        <f>VLOOKUP($E147,ZonalStat!$E$1:$AB$310,16,FALSE)</f>
        <v>0.50706759722100003</v>
      </c>
      <c r="AD147">
        <f>VLOOKUP($E147,Irigasi!$A$2:$C$311,3,FALSE)</f>
        <v>0</v>
      </c>
      <c r="AE147">
        <f>VLOOKUP($E147,ZonalStat!$E$1:$AB$310,17,FALSE)</f>
        <v>0.61712655727499999</v>
      </c>
      <c r="AF147">
        <f>VLOOKUP($E147,ZonalStat!$E$1:$AB$310,18,FALSE)</f>
        <v>-0.61673501611399995</v>
      </c>
      <c r="AG147">
        <f>VLOOKUP($E147,ZonalStat!$E$1:$AB$310,19,FALSE)</f>
        <v>0.17870352061</v>
      </c>
      <c r="AH147">
        <f>VLOOKUP($E147,ZonalStat!$E$1:$AB$310,20,FALSE)</f>
        <v>0.80097815339699996</v>
      </c>
      <c r="AI147">
        <f>VLOOKUP($E147,ZonalStat!$E$1:$AB$310,21,FALSE)</f>
        <v>1.28539778805</v>
      </c>
      <c r="AJ147">
        <f>VLOOKUP($E147,ZonalStat!$E$1:$AB$310,22,FALSE)</f>
        <v>26.491827424099998</v>
      </c>
      <c r="AK147">
        <f>VLOOKUP($E147,ZonalStat!$E$1:$AB$310,23,FALSE)</f>
        <v>-3.94130575368</v>
      </c>
      <c r="AL147">
        <f>VLOOKUP($E147,ZonalStat!$E$1:$AB$310,24,FALSE)</f>
        <v>1222.6552423000001</v>
      </c>
      <c r="AM147">
        <f>VLOOKUP($E147,Podes!$A$1:$AL$310,5,FALSE)</f>
        <v>5676</v>
      </c>
      <c r="AN147">
        <f>VLOOKUP($E147,Podes!$A$1:$AL$310,28,FALSE)</f>
        <v>1.1212959300000001</v>
      </c>
      <c r="AO147">
        <f>VLOOKUP($E147,Podes!$A$1:$AL$310,29,FALSE)</f>
        <v>1892</v>
      </c>
      <c r="AP147">
        <f>VLOOKUP($E147,Podes!$A$1:$AL$310,30,FALSE)</f>
        <v>0</v>
      </c>
      <c r="AQ147">
        <f>VLOOKUP($E147,Podes!$A$1:$AL$310,31,FALSE)</f>
        <v>0</v>
      </c>
      <c r="AR147">
        <f>VLOOKUP($E147,Podes!$A$1:$AL$310,32,FALSE)</f>
        <v>1419</v>
      </c>
      <c r="AS147">
        <f>VLOOKUP($E147,Podes!$A$1:$AL$310,33,FALSE)</f>
        <v>1892</v>
      </c>
      <c r="AT147">
        <f>VLOOKUP($E147,Podes!$A$1:$AL$310,34,FALSE)</f>
        <v>0</v>
      </c>
      <c r="AU147">
        <f>VLOOKUP($E147,Podes!$A$1:$AL$310,13,FALSE)</f>
        <v>0</v>
      </c>
      <c r="AV147">
        <f>VLOOKUP($E147,Podes!$A$1:$AL$310,14,FALSE)</f>
        <v>0</v>
      </c>
      <c r="AW147">
        <f>VLOOKUP($E147,Podes!$A$1:$AL$310,15,FALSE)</f>
        <v>1</v>
      </c>
      <c r="AX147">
        <f>VLOOKUP($E147,Podes!$A$1:$AL$310,16,FALSE)</f>
        <v>0</v>
      </c>
      <c r="AY147">
        <f>VLOOKUP($E147,Podes!$A$1:$AL$310,17,FALSE)</f>
        <v>0</v>
      </c>
      <c r="AZ147">
        <f>VLOOKUP($E147,Podes!$A$1:$AL$310,18,FALSE)</f>
        <v>0</v>
      </c>
      <c r="BA147">
        <f>VLOOKUP($E147,Podes!$A$1:$AL$310,19,FALSE)</f>
        <v>0</v>
      </c>
      <c r="BB147">
        <f>VLOOKUP($E147,Podes!$A$1:$AL$310,20,FALSE)</f>
        <v>0</v>
      </c>
      <c r="BC147">
        <f>VLOOKUP($E147,Podes!$A$1:$AL$310,21,FALSE)</f>
        <v>20</v>
      </c>
      <c r="BD147">
        <f>VLOOKUP($E147,Podes!$A$1:$AL$310,22,FALSE)</f>
        <v>0</v>
      </c>
      <c r="BE147">
        <f>VLOOKUP($E147,Podes!$A$1:$AL$310,23,FALSE)</f>
        <v>32</v>
      </c>
      <c r="BF147">
        <f>VLOOKUP($E147,Podes!$A$1:$AL$310,38,FALSE)</f>
        <v>160</v>
      </c>
      <c r="BG147">
        <f>VLOOKUP($E147,Podes!$A$1:$AL$310,35,FALSE)</f>
        <v>709.5</v>
      </c>
      <c r="BH147">
        <f>VLOOKUP($E147,Podes!$A$1:$AL$310,36,FALSE)</f>
        <v>2838</v>
      </c>
      <c r="BI147">
        <f>VLOOKUP($E147,Podes!$A$1:$AL$310,26,FALSE)</f>
        <v>32</v>
      </c>
      <c r="BJ147">
        <f>VLOOKUP($E147,Podes!$A$1:$AL$310,37,FALSE)</f>
        <v>177.375</v>
      </c>
      <c r="BK147">
        <f>VLOOKUP(E147,'status kesejahteraan'!$D:$P,12,FALSE)</f>
        <v>8.9657380723663152E-3</v>
      </c>
      <c r="BL147">
        <f>VLOOKUP(E147,'status kesejahteraan'!$D:$P,13,FALSE)</f>
        <v>8.302655283151876E-3</v>
      </c>
      <c r="BM147">
        <f>VLOOKUP(D147,IDM_2021!$I$1:$J$39,2,FALSE)</f>
        <v>0.62539999999999996</v>
      </c>
      <c r="BN147">
        <f>VLOOKUP(E147,Irigasi!$O$2:$Q$311,3,FALSE)</f>
        <v>0</v>
      </c>
      <c r="BO147">
        <f>VLOOKUP($E147,ZonalStat!$E$1:$AC$310,25,FALSE)</f>
        <v>7963.9048577000003</v>
      </c>
      <c r="BP147" s="1">
        <f>VLOOKUP($E147,ZonalStat!$E$1:$AD$310,26,FALSE)</f>
        <v>2.6408757769700002</v>
      </c>
    </row>
    <row r="148" spans="1:68" x14ac:dyDescent="0.25">
      <c r="A148">
        <v>147</v>
      </c>
      <c r="B148" t="s">
        <v>337</v>
      </c>
      <c r="C148" t="s">
        <v>370</v>
      </c>
      <c r="D148" t="s">
        <v>149</v>
      </c>
      <c r="E148">
        <v>5309010</v>
      </c>
      <c r="F148">
        <f>VLOOKUP(E148,summary_LC!$AW$1:$AY$311,3,FALSE)</f>
        <v>22188</v>
      </c>
      <c r="G148">
        <f>VLOOKUP($E148,ZonalStat!$E$1:$AB$310,2,FALSE)</f>
        <v>4518.0282487300001</v>
      </c>
      <c r="H148">
        <f>VLOOKUP($E148,ZonalStat!$E$1:$AB$310,3,FALSE)</f>
        <v>1792.6201620300001</v>
      </c>
      <c r="I148">
        <f>VLOOKUP($E148,ZonalStat!$E$1:$AB$310,4,FALSE)</f>
        <v>183406.113304</v>
      </c>
      <c r="J148">
        <f>VLOOKUP($E148,ZonalStat!$E$1:$AB$310,5,FALSE)</f>
        <v>4017.2847046299999</v>
      </c>
      <c r="K148">
        <f>VLOOKUP($E148,ZonalStat!$E$1:$AB$310,6,FALSE)</f>
        <v>462.82561542500002</v>
      </c>
      <c r="L148">
        <f>VLOOKUP($E148,ZonalStat!$E$1:$AB$310,7,FALSE)</f>
        <v>5912.3943234899998</v>
      </c>
      <c r="M148">
        <f>VLOOKUP($E148,ZonalStat!$E$1:$AB$310,8,FALSE)</f>
        <v>6266.4743368700001</v>
      </c>
      <c r="N148">
        <f>VLOOKUP($E148,ZonalStat!$E$1:$AB$310,9,FALSE)</f>
        <v>5753.0887775000001</v>
      </c>
      <c r="O148">
        <f>VLOOKUP($E148,ZonalStat!$E$1:$AB$310,10,FALSE)</f>
        <v>18421.285966799998</v>
      </c>
      <c r="P148">
        <f>VLOOKUP($E148,ZonalStat!$E$1:$AB$310,11,FALSE)</f>
        <v>18002.395497699999</v>
      </c>
      <c r="Q148">
        <f>VLOOKUP($E148,summary_LC!$Z$2:$AU$311,16,FALSE)</f>
        <v>80.875533296234465</v>
      </c>
      <c r="R148">
        <f>VLOOKUP($E148,summary_LC!$Z$2:$AU$311,17,FALSE)</f>
        <v>11.96438508625487</v>
      </c>
      <c r="S148">
        <f>VLOOKUP($E148,summary_LC!$Z$2:$AU$311,15,FALSE)</f>
        <v>96.25301428306436</v>
      </c>
      <c r="T148">
        <f>VLOOKUP($E148,summary_LC!$Z$2:$AU$311,18,FALSE)</f>
        <v>7.1044333147838996</v>
      </c>
      <c r="U148">
        <f>VLOOKUP($E148,summary_LC!$Z$2:$AU$311,19,FALSE)</f>
        <v>0</v>
      </c>
      <c r="V148">
        <f>VLOOKUP($E148,summary_LC!$Z$2:$AU$311,22,FALSE)</f>
        <v>2.6050117180457906</v>
      </c>
      <c r="W148">
        <f>VLOOKUP($E148,ZonalStat!$E$1:$AB$310,12,FALSE)</f>
        <v>599.02862101799997</v>
      </c>
      <c r="X148">
        <f>VLOOKUP($E148,summary_LC!$Z$2:$AU$311,4,FALSE)</f>
        <v>3292</v>
      </c>
      <c r="Y148">
        <f>VLOOKUP($E148,summary_LC!$Z$2:$AU$311,20,FALSE)</f>
        <v>80.875533296234465</v>
      </c>
      <c r="Z148">
        <f>VLOOKUP($E148,ZonalStat!$E$1:$AB$310,13,FALSE)</f>
        <v>495.25115695800002</v>
      </c>
      <c r="AA148">
        <f>VLOOKUP($E148,ZonalStat!$E$1:$AB$310,14,FALSE)</f>
        <v>1.3950904166E-2</v>
      </c>
      <c r="AB148">
        <f>VLOOKUP($E148,ZonalStat!$E$1:$AB$310,15,FALSE)</f>
        <v>0.41845817558999998</v>
      </c>
      <c r="AC148">
        <f>VLOOKUP($E148,ZonalStat!$E$1:$AB$310,16,FALSE)</f>
        <v>0.59259693005199998</v>
      </c>
      <c r="AD148">
        <f>VLOOKUP($E148,Irigasi!$A$2:$C$311,3,FALSE)</f>
        <v>0</v>
      </c>
      <c r="AE148">
        <f>VLOOKUP($E148,ZonalStat!$E$1:$AB$310,17,FALSE)</f>
        <v>0</v>
      </c>
      <c r="AF148">
        <f>VLOOKUP($E148,ZonalStat!$E$1:$AB$310,18,FALSE)</f>
        <v>-0.77348910338700005</v>
      </c>
      <c r="AG148">
        <f>VLOOKUP($E148,ZonalStat!$E$1:$AB$310,19,FALSE)</f>
        <v>0.387691869252</v>
      </c>
      <c r="AH148">
        <f>VLOOKUP($E148,ZonalStat!$E$1:$AB$310,20,FALSE)</f>
        <v>0.77514536473600004</v>
      </c>
      <c r="AI148">
        <f>VLOOKUP($E148,ZonalStat!$E$1:$AB$310,21,FALSE)</f>
        <v>1.3495994839200001</v>
      </c>
      <c r="AJ148">
        <f>VLOOKUP($E148,ZonalStat!$E$1:$AB$310,22,FALSE)</f>
        <v>25.448834843099998</v>
      </c>
      <c r="AK148">
        <f>VLOOKUP($E148,ZonalStat!$E$1:$AB$310,23,FALSE)</f>
        <v>-20.914998839999999</v>
      </c>
      <c r="AL148">
        <f>VLOOKUP($E148,ZonalStat!$E$1:$AB$310,24,FALSE)</f>
        <v>1339.1191180400001</v>
      </c>
      <c r="AM148">
        <f>VLOOKUP($E148,Podes!$A$1:$AL$310,5,FALSE)</f>
        <v>3560</v>
      </c>
      <c r="AN148">
        <f>VLOOKUP($E148,Podes!$A$1:$AL$310,28,FALSE)</f>
        <v>1</v>
      </c>
      <c r="AO148">
        <f>VLOOKUP($E148,Podes!$A$1:$AL$310,29,FALSE)</f>
        <v>890</v>
      </c>
      <c r="AP148">
        <f>VLOOKUP($E148,Podes!$A$1:$AL$310,30,FALSE)</f>
        <v>0</v>
      </c>
      <c r="AQ148">
        <f>VLOOKUP($E148,Podes!$A$1:$AL$310,31,FALSE)</f>
        <v>0</v>
      </c>
      <c r="AR148">
        <f>VLOOKUP($E148,Podes!$A$1:$AL$310,32,FALSE)</f>
        <v>890</v>
      </c>
      <c r="AS148">
        <f>VLOOKUP($E148,Podes!$A$1:$AL$310,33,FALSE)</f>
        <v>3560</v>
      </c>
      <c r="AT148">
        <f>VLOOKUP($E148,Podes!$A$1:$AL$310,34,FALSE)</f>
        <v>0</v>
      </c>
      <c r="AU148">
        <f>VLOOKUP($E148,Podes!$A$1:$AL$310,13,FALSE)</f>
        <v>3</v>
      </c>
      <c r="AV148">
        <f>VLOOKUP($E148,Podes!$A$1:$AL$310,14,FALSE)</f>
        <v>0</v>
      </c>
      <c r="AW148">
        <f>VLOOKUP($E148,Podes!$A$1:$AL$310,15,FALSE)</f>
        <v>1</v>
      </c>
      <c r="AX148">
        <f>VLOOKUP($E148,Podes!$A$1:$AL$310,16,FALSE)</f>
        <v>0</v>
      </c>
      <c r="AY148">
        <f>VLOOKUP($E148,Podes!$A$1:$AL$310,17,FALSE)</f>
        <v>0</v>
      </c>
      <c r="AZ148">
        <f>VLOOKUP($E148,Podes!$A$1:$AL$310,18,FALSE)</f>
        <v>0</v>
      </c>
      <c r="BA148">
        <f>VLOOKUP($E148,Podes!$A$1:$AL$310,19,FALSE)</f>
        <v>0</v>
      </c>
      <c r="BB148">
        <f>VLOOKUP($E148,Podes!$A$1:$AL$310,20,FALSE)</f>
        <v>0</v>
      </c>
      <c r="BC148">
        <f>VLOOKUP($E148,Podes!$A$1:$AL$310,21,FALSE)</f>
        <v>0</v>
      </c>
      <c r="BD148">
        <f>VLOOKUP($E148,Podes!$A$1:$AL$310,22,FALSE)</f>
        <v>0</v>
      </c>
      <c r="BE148">
        <f>VLOOKUP($E148,Podes!$A$1:$AL$310,23,FALSE)</f>
        <v>21</v>
      </c>
      <c r="BF148">
        <f>VLOOKUP($E148,Podes!$A$1:$AL$310,38,FALSE)</f>
        <v>190.9090909</v>
      </c>
      <c r="BG148">
        <f>VLOOKUP($E148,Podes!$A$1:$AL$310,35,FALSE)</f>
        <v>0</v>
      </c>
      <c r="BH148">
        <f>VLOOKUP($E148,Podes!$A$1:$AL$310,36,FALSE)</f>
        <v>0</v>
      </c>
      <c r="BI148">
        <f>VLOOKUP($E148,Podes!$A$1:$AL$310,26,FALSE)</f>
        <v>19</v>
      </c>
      <c r="BJ148">
        <f>VLOOKUP($E148,Podes!$A$1:$AL$310,37,FALSE)</f>
        <v>187.36842110000001</v>
      </c>
      <c r="BK148">
        <f>VLOOKUP(E148,'status kesejahteraan'!$D:$P,12,FALSE)</f>
        <v>0.39511823035850496</v>
      </c>
      <c r="BL148">
        <f>VLOOKUP(E148,'status kesejahteraan'!$D:$P,13,FALSE)</f>
        <v>0.31396484375</v>
      </c>
      <c r="BM148">
        <f>VLOOKUP(D148,IDM_2021!$D$1:$F$297,2,FALSE)</f>
        <v>0.74360000000000004</v>
      </c>
      <c r="BN148">
        <f>VLOOKUP(E148,Irigasi!$O$2:$Q$311,3,FALSE)</f>
        <v>0</v>
      </c>
      <c r="BO148">
        <f>VLOOKUP($E148,ZonalStat!$E$1:$AC$310,25,FALSE)</f>
        <v>12447.154573100001</v>
      </c>
      <c r="BP148" s="1">
        <f>VLOOKUP($E148,ZonalStat!$E$1:$AD$310,26,FALSE)</f>
        <v>3.0894482884199999</v>
      </c>
    </row>
    <row r="149" spans="1:68" x14ac:dyDescent="0.25">
      <c r="A149">
        <v>148</v>
      </c>
      <c r="B149" t="s">
        <v>337</v>
      </c>
      <c r="C149" t="s">
        <v>370</v>
      </c>
      <c r="D149" t="s">
        <v>150</v>
      </c>
      <c r="E149">
        <v>5309011</v>
      </c>
      <c r="F149">
        <f>VLOOKUP(E149,summary_LC!$AW$1:$AY$311,3,FALSE)</f>
        <v>15269</v>
      </c>
      <c r="G149">
        <f>VLOOKUP($E149,ZonalStat!$E$1:$AB$310,2,FALSE)</f>
        <v>11489.705916299999</v>
      </c>
      <c r="H149">
        <f>VLOOKUP($E149,ZonalStat!$E$1:$AB$310,3,FALSE)</f>
        <v>1521.7145118799999</v>
      </c>
      <c r="I149">
        <f>VLOOKUP($E149,ZonalStat!$E$1:$AB$310,4,FALSE)</f>
        <v>192074.54736299999</v>
      </c>
      <c r="J149">
        <f>VLOOKUP($E149,ZonalStat!$E$1:$AB$310,5,FALSE)</f>
        <v>6308.2809255700004</v>
      </c>
      <c r="K149">
        <f>VLOOKUP($E149,ZonalStat!$E$1:$AB$310,6,FALSE)</f>
        <v>307.977190307</v>
      </c>
      <c r="L149">
        <f>VLOOKUP($E149,ZonalStat!$E$1:$AB$310,7,FALSE)</f>
        <v>6487.8080225200001</v>
      </c>
      <c r="M149">
        <f>VLOOKUP($E149,ZonalStat!$E$1:$AB$310,8,FALSE)</f>
        <v>3204.9012287099999</v>
      </c>
      <c r="N149">
        <f>VLOOKUP($E149,ZonalStat!$E$1:$AB$310,9,FALSE)</f>
        <v>6124.9146951499997</v>
      </c>
      <c r="O149">
        <f>VLOOKUP($E149,ZonalStat!$E$1:$AB$310,10,FALSE)</f>
        <v>24911.336292200001</v>
      </c>
      <c r="P149">
        <f>VLOOKUP($E149,ZonalStat!$E$1:$AB$310,11,FALSE)</f>
        <v>6670.14156129</v>
      </c>
      <c r="Q149">
        <f>VLOOKUP($E149,summary_LC!$Z$2:$AU$311,16,FALSE)</f>
        <v>55.221665739194961</v>
      </c>
      <c r="R149">
        <f>VLOOKUP($E149,summary_LC!$Z$2:$AU$311,17,FALSE)</f>
        <v>0</v>
      </c>
      <c r="S149">
        <f>VLOOKUP($E149,summary_LC!$Z$2:$AU$311,15,FALSE)</f>
        <v>61.72324244110554</v>
      </c>
      <c r="T149">
        <f>VLOOKUP($E149,summary_LC!$Z$2:$AU$311,18,FALSE)</f>
        <v>15.609348914858096</v>
      </c>
      <c r="U149">
        <f>VLOOKUP($E149,summary_LC!$Z$2:$AU$311,19,FALSE)</f>
        <v>4.6373585605639027E-2</v>
      </c>
      <c r="V149">
        <f>VLOOKUP($E149,summary_LC!$Z$2:$AU$311,22,FALSE)</f>
        <v>3.2418625974196082</v>
      </c>
      <c r="W149">
        <f>VLOOKUP($E149,ZonalStat!$E$1:$AB$310,12,FALSE)</f>
        <v>583.26582614999995</v>
      </c>
      <c r="X149">
        <f>VLOOKUP($E149,summary_LC!$Z$2:$AU$311,4,FALSE)</f>
        <v>2164</v>
      </c>
      <c r="Y149">
        <f>VLOOKUP($E149,summary_LC!$Z$2:$AU$311,20,FALSE)</f>
        <v>55.221665739194961</v>
      </c>
      <c r="Z149">
        <f>VLOOKUP($E149,ZonalStat!$E$1:$AB$310,13,FALSE)</f>
        <v>704.83152617799999</v>
      </c>
      <c r="AA149">
        <f>VLOOKUP($E149,ZonalStat!$E$1:$AB$310,14,FALSE)</f>
        <v>2.15318253196E-2</v>
      </c>
      <c r="AB149">
        <f>VLOOKUP($E149,ZonalStat!$E$1:$AB$310,15,FALSE)</f>
        <v>0.30295042242499998</v>
      </c>
      <c r="AC149">
        <f>VLOOKUP($E149,ZonalStat!$E$1:$AB$310,16,FALSE)</f>
        <v>0.54396091781900002</v>
      </c>
      <c r="AD149">
        <f>VLOOKUP($E149,Irigasi!$A$2:$C$311,3,FALSE)</f>
        <v>0</v>
      </c>
      <c r="AE149">
        <f>VLOOKUP($E149,ZonalStat!$E$1:$AB$310,17,FALSE)</f>
        <v>0.81773996517900005</v>
      </c>
      <c r="AF149">
        <f>VLOOKUP($E149,ZonalStat!$E$1:$AB$310,18,FALSE)</f>
        <v>-0.75252760218799997</v>
      </c>
      <c r="AG149">
        <f>VLOOKUP($E149,ZonalStat!$E$1:$AB$310,19,FALSE)</f>
        <v>0.35303834223699998</v>
      </c>
      <c r="AH149">
        <f>VLOOKUP($E149,ZonalStat!$E$1:$AB$310,20,FALSE)</f>
        <v>0.78681187510999995</v>
      </c>
      <c r="AI149">
        <f>VLOOKUP($E149,ZonalStat!$E$1:$AB$310,21,FALSE)</f>
        <v>1.3170419879499999</v>
      </c>
      <c r="AJ149">
        <f>VLOOKUP($E149,ZonalStat!$E$1:$AB$310,22,FALSE)</f>
        <v>25.6241549742</v>
      </c>
      <c r="AK149">
        <f>VLOOKUP($E149,ZonalStat!$E$1:$AB$310,23,FALSE)</f>
        <v>-16.677786652000002</v>
      </c>
      <c r="AL149">
        <f>VLOOKUP($E149,ZonalStat!$E$1:$AB$310,24,FALSE)</f>
        <v>1257.2001591200001</v>
      </c>
      <c r="AM149">
        <f>VLOOKUP($E149,Podes!$A$1:$AL$310,5,FALSE)</f>
        <v>3204</v>
      </c>
      <c r="AN149">
        <f>VLOOKUP($E149,Podes!$A$1:$AL$310,28,FALSE)</f>
        <v>1.099142367</v>
      </c>
      <c r="AO149">
        <f>VLOOKUP($E149,Podes!$A$1:$AL$310,29,FALSE)</f>
        <v>3204</v>
      </c>
      <c r="AP149">
        <f>VLOOKUP($E149,Podes!$A$1:$AL$310,30,FALSE)</f>
        <v>0</v>
      </c>
      <c r="AQ149">
        <f>VLOOKUP($E149,Podes!$A$1:$AL$310,31,FALSE)</f>
        <v>0</v>
      </c>
      <c r="AR149">
        <f>VLOOKUP($E149,Podes!$A$1:$AL$310,32,FALSE)</f>
        <v>801</v>
      </c>
      <c r="AS149">
        <f>VLOOKUP($E149,Podes!$A$1:$AL$310,33,FALSE)</f>
        <v>1068</v>
      </c>
      <c r="AT149">
        <f>VLOOKUP($E149,Podes!$A$1:$AL$310,34,FALSE)</f>
        <v>0</v>
      </c>
      <c r="AU149">
        <f>VLOOKUP($E149,Podes!$A$1:$AL$310,13,FALSE)</f>
        <v>0</v>
      </c>
      <c r="AV149">
        <f>VLOOKUP($E149,Podes!$A$1:$AL$310,14,FALSE)</f>
        <v>0</v>
      </c>
      <c r="AW149">
        <f>VLOOKUP($E149,Podes!$A$1:$AL$310,15,FALSE)</f>
        <v>0</v>
      </c>
      <c r="AX149">
        <f>VLOOKUP($E149,Podes!$A$1:$AL$310,16,FALSE)</f>
        <v>0</v>
      </c>
      <c r="AY149">
        <f>VLOOKUP($E149,Podes!$A$1:$AL$310,17,FALSE)</f>
        <v>0</v>
      </c>
      <c r="AZ149">
        <f>VLOOKUP($E149,Podes!$A$1:$AL$310,18,FALSE)</f>
        <v>0</v>
      </c>
      <c r="BA149">
        <f>VLOOKUP($E149,Podes!$A$1:$AL$310,19,FALSE)</f>
        <v>0</v>
      </c>
      <c r="BB149">
        <f>VLOOKUP($E149,Podes!$A$1:$AL$310,20,FALSE)</f>
        <v>0</v>
      </c>
      <c r="BC149">
        <f>VLOOKUP($E149,Podes!$A$1:$AL$310,21,FALSE)</f>
        <v>0</v>
      </c>
      <c r="BD149">
        <f>VLOOKUP($E149,Podes!$A$1:$AL$310,22,FALSE)</f>
        <v>0</v>
      </c>
      <c r="BE149">
        <f>VLOOKUP($E149,Podes!$A$1:$AL$310,23,FALSE)</f>
        <v>28</v>
      </c>
      <c r="BF149">
        <f>VLOOKUP($E149,Podes!$A$1:$AL$310,38,FALSE)</f>
        <v>200</v>
      </c>
      <c r="BG149">
        <f>VLOOKUP($E149,Podes!$A$1:$AL$310,35,FALSE)</f>
        <v>3204</v>
      </c>
      <c r="BH149">
        <f>VLOOKUP($E149,Podes!$A$1:$AL$310,36,FALSE)</f>
        <v>0</v>
      </c>
      <c r="BI149">
        <f>VLOOKUP($E149,Podes!$A$1:$AL$310,26,FALSE)</f>
        <v>0</v>
      </c>
      <c r="BJ149">
        <f>VLOOKUP($E149,Podes!$A$1:$AL$310,37,FALSE)</f>
        <v>0</v>
      </c>
      <c r="BK149">
        <f>VLOOKUP(E149,'status kesejahteraan'!$D:$P,12,FALSE)</f>
        <v>0.42602040816326531</v>
      </c>
      <c r="BL149">
        <f>VLOOKUP(E149,'status kesejahteraan'!$D:$P,13,FALSE)</f>
        <v>0.3345125786163522</v>
      </c>
      <c r="BM149">
        <f>VLOOKUP(D149,IDM_2021!$D$1:$F$297,2,FALSE)</f>
        <v>0.67259999999999998</v>
      </c>
      <c r="BN149">
        <f>VLOOKUP(E149,Irigasi!$O$2:$Q$311,3,FALSE)</f>
        <v>0</v>
      </c>
      <c r="BO149">
        <f>VLOOKUP($E149,ZonalStat!$E$1:$AC$310,25,FALSE)</f>
        <v>23302.002995899998</v>
      </c>
      <c r="BP149" s="1">
        <f>VLOOKUP($E149,ZonalStat!$E$1:$AD$310,26,FALSE)</f>
        <v>2.7996819200499998</v>
      </c>
    </row>
    <row r="150" spans="1:68" x14ac:dyDescent="0.25">
      <c r="A150">
        <v>149</v>
      </c>
      <c r="B150" t="s">
        <v>337</v>
      </c>
      <c r="C150" t="s">
        <v>370</v>
      </c>
      <c r="D150" t="s">
        <v>151</v>
      </c>
      <c r="E150">
        <v>5309012</v>
      </c>
      <c r="F150">
        <f>VLOOKUP(E150,summary_LC!$AW$1:$AY$311,3,FALSE)</f>
        <v>10819</v>
      </c>
      <c r="G150">
        <f>VLOOKUP($E150,ZonalStat!$E$1:$AB$310,2,FALSE)</f>
        <v>5703.1289894600004</v>
      </c>
      <c r="H150">
        <f>VLOOKUP($E150,ZonalStat!$E$1:$AB$310,3,FALSE)</f>
        <v>2043.60360655</v>
      </c>
      <c r="I150">
        <f>VLOOKUP($E150,ZonalStat!$E$1:$AB$310,4,FALSE)</f>
        <v>177066.38236700001</v>
      </c>
      <c r="J150">
        <f>VLOOKUP($E150,ZonalStat!$E$1:$AB$310,5,FALSE)</f>
        <v>5139.6973258899998</v>
      </c>
      <c r="K150">
        <f>VLOOKUP($E150,ZonalStat!$E$1:$AB$310,6,FALSE)</f>
        <v>636.89055352000003</v>
      </c>
      <c r="L150">
        <f>VLOOKUP($E150,ZonalStat!$E$1:$AB$310,7,FALSE)</f>
        <v>8133.4762157499999</v>
      </c>
      <c r="M150">
        <f>VLOOKUP($E150,ZonalStat!$E$1:$AB$310,8,FALSE)</f>
        <v>5607.15716987</v>
      </c>
      <c r="N150">
        <f>VLOOKUP($E150,ZonalStat!$E$1:$AB$310,9,FALSE)</f>
        <v>4733.5606443999995</v>
      </c>
      <c r="O150">
        <f>VLOOKUP($E150,ZonalStat!$E$1:$AB$310,10,FALSE)</f>
        <v>26392.895547100001</v>
      </c>
      <c r="P150">
        <f>VLOOKUP($E150,ZonalStat!$E$1:$AB$310,11,FALSE)</f>
        <v>20626.9175048</v>
      </c>
      <c r="Q150">
        <f>VLOOKUP($E150,summary_LC!$Z$2:$AU$311,16,FALSE)</f>
        <v>29.317380819884992</v>
      </c>
      <c r="R150">
        <f>VLOOKUP($E150,summary_LC!$Z$2:$AU$311,17,FALSE)</f>
        <v>2.6432943795214245</v>
      </c>
      <c r="S150">
        <f>VLOOKUP($E150,summary_LC!$Z$2:$AU$311,15,FALSE)</f>
        <v>29.382303839732888</v>
      </c>
      <c r="T150">
        <f>VLOOKUP($E150,summary_LC!$Z$2:$AU$311,18,FALSE)</f>
        <v>1.0665924689296975</v>
      </c>
      <c r="U150">
        <f>VLOOKUP($E150,summary_LC!$Z$2:$AU$311,19,FALSE)</f>
        <v>0</v>
      </c>
      <c r="V150">
        <f>VLOOKUP($E150,summary_LC!$Z$2:$AU$311,22,FALSE)</f>
        <v>32.720214437563541</v>
      </c>
      <c r="W150">
        <f>VLOOKUP($E150,ZonalStat!$E$1:$AB$310,12,FALSE)</f>
        <v>654.83217549300002</v>
      </c>
      <c r="X150">
        <f>VLOOKUP($E150,summary_LC!$Z$2:$AU$311,4,FALSE)</f>
        <v>1670</v>
      </c>
      <c r="Y150">
        <f>VLOOKUP($E150,summary_LC!$Z$2:$AU$311,20,FALSE)</f>
        <v>29.317380819884992</v>
      </c>
      <c r="Z150">
        <f>VLOOKUP($E150,ZonalStat!$E$1:$AB$310,13,FALSE)</f>
        <v>850.14156243299999</v>
      </c>
      <c r="AA150">
        <f>VLOOKUP($E150,ZonalStat!$E$1:$AB$310,14,FALSE)</f>
        <v>7.1436145046799996E-3</v>
      </c>
      <c r="AB150">
        <f>VLOOKUP($E150,ZonalStat!$E$1:$AB$310,15,FALSE)</f>
        <v>0.461687771513</v>
      </c>
      <c r="AC150">
        <f>VLOOKUP($E150,ZonalStat!$E$1:$AB$310,16,FALSE)</f>
        <v>0.58189698007799995</v>
      </c>
      <c r="AD150">
        <f>VLOOKUP($E150,Irigasi!$A$2:$C$311,3,FALSE)</f>
        <v>0</v>
      </c>
      <c r="AE150">
        <f>VLOOKUP($E150,ZonalStat!$E$1:$AB$310,17,FALSE)</f>
        <v>0.71014952932200004</v>
      </c>
      <c r="AF150">
        <f>VLOOKUP($E150,ZonalStat!$E$1:$AB$310,18,FALSE)</f>
        <v>-0.685756812961</v>
      </c>
      <c r="AG150">
        <f>VLOOKUP($E150,ZonalStat!$E$1:$AB$310,19,FALSE)</f>
        <v>0.26791180195999997</v>
      </c>
      <c r="AH150">
        <f>VLOOKUP($E150,ZonalStat!$E$1:$AB$310,20,FALSE)</f>
        <v>0.75723336416499998</v>
      </c>
      <c r="AI150">
        <f>VLOOKUP($E150,ZonalStat!$E$1:$AB$310,21,FALSE)</f>
        <v>1.3414528886699999</v>
      </c>
      <c r="AJ150">
        <f>VLOOKUP($E150,ZonalStat!$E$1:$AB$310,22,FALSE)</f>
        <v>25.405693015099999</v>
      </c>
      <c r="AK150">
        <f>VLOOKUP($E150,ZonalStat!$E$1:$AB$310,23,FALSE)</f>
        <v>-20.105412211099999</v>
      </c>
      <c r="AL150">
        <f>VLOOKUP($E150,ZonalStat!$E$1:$AB$310,24,FALSE)</f>
        <v>1345.5785042099999</v>
      </c>
      <c r="AM150">
        <f>VLOOKUP($E150,Podes!$A$1:$AL$310,5,FALSE)</f>
        <v>1716</v>
      </c>
      <c r="AN150">
        <f>VLOOKUP($E150,Podes!$A$1:$AL$310,28,FALSE)</f>
        <v>1.1516778519999999</v>
      </c>
      <c r="AO150">
        <f>VLOOKUP($E150,Podes!$A$1:$AL$310,29,FALSE)</f>
        <v>0</v>
      </c>
      <c r="AP150">
        <f>VLOOKUP($E150,Podes!$A$1:$AL$310,30,FALSE)</f>
        <v>0</v>
      </c>
      <c r="AQ150">
        <f>VLOOKUP($E150,Podes!$A$1:$AL$310,31,FALSE)</f>
        <v>0</v>
      </c>
      <c r="AR150">
        <f>VLOOKUP($E150,Podes!$A$1:$AL$310,32,FALSE)</f>
        <v>858</v>
      </c>
      <c r="AS150">
        <f>VLOOKUP($E150,Podes!$A$1:$AL$310,33,FALSE)</f>
        <v>858</v>
      </c>
      <c r="AT150">
        <f>VLOOKUP($E150,Podes!$A$1:$AL$310,34,FALSE)</f>
        <v>0</v>
      </c>
      <c r="AU150">
        <f>VLOOKUP($E150,Podes!$A$1:$AL$310,13,FALSE)</f>
        <v>0</v>
      </c>
      <c r="AV150">
        <f>VLOOKUP($E150,Podes!$A$1:$AL$310,14,FALSE)</f>
        <v>0</v>
      </c>
      <c r="AW150">
        <f>VLOOKUP($E150,Podes!$A$1:$AL$310,15,FALSE)</f>
        <v>0</v>
      </c>
      <c r="AX150">
        <f>VLOOKUP($E150,Podes!$A$1:$AL$310,16,FALSE)</f>
        <v>0</v>
      </c>
      <c r="AY150">
        <f>VLOOKUP($E150,Podes!$A$1:$AL$310,17,FALSE)</f>
        <v>0</v>
      </c>
      <c r="AZ150">
        <f>VLOOKUP($E150,Podes!$A$1:$AL$310,18,FALSE)</f>
        <v>0</v>
      </c>
      <c r="BA150">
        <f>VLOOKUP($E150,Podes!$A$1:$AL$310,19,FALSE)</f>
        <v>0</v>
      </c>
      <c r="BB150">
        <f>VLOOKUP($E150,Podes!$A$1:$AL$310,20,FALSE)</f>
        <v>0</v>
      </c>
      <c r="BC150">
        <f>VLOOKUP($E150,Podes!$A$1:$AL$310,21,FALSE)</f>
        <v>0</v>
      </c>
      <c r="BD150">
        <f>VLOOKUP($E150,Podes!$A$1:$AL$310,22,FALSE)</f>
        <v>0</v>
      </c>
      <c r="BE150">
        <f>VLOOKUP($E150,Podes!$A$1:$AL$310,23,FALSE)</f>
        <v>14</v>
      </c>
      <c r="BF150">
        <f>VLOOKUP($E150,Podes!$A$1:$AL$310,38,FALSE)</f>
        <v>200</v>
      </c>
      <c r="BG150">
        <f>VLOOKUP($E150,Podes!$A$1:$AL$310,35,FALSE)</f>
        <v>858</v>
      </c>
      <c r="BH150">
        <f>VLOOKUP($E150,Podes!$A$1:$AL$310,36,FALSE)</f>
        <v>0</v>
      </c>
      <c r="BI150">
        <f>VLOOKUP($E150,Podes!$A$1:$AL$310,26,FALSE)</f>
        <v>0</v>
      </c>
      <c r="BJ150">
        <f>VLOOKUP($E150,Podes!$A$1:$AL$310,37,FALSE)</f>
        <v>0</v>
      </c>
      <c r="BK150">
        <f>VLOOKUP(E150,'status kesejahteraan'!$D:$P,12,FALSE)</f>
        <v>0.34679665738161558</v>
      </c>
      <c r="BL150">
        <f>VLOOKUP(E150,'status kesejahteraan'!$D:$P,13,FALSE)</f>
        <v>0.23161189358372458</v>
      </c>
      <c r="BM150">
        <f>VLOOKUP(D150,IDM_2021!$I$1:$J$39,2,FALSE)</f>
        <v>0.70609999999999995</v>
      </c>
      <c r="BN150">
        <f>VLOOKUP(E150,Irigasi!$O$2:$Q$311,3,FALSE)</f>
        <v>0</v>
      </c>
      <c r="BO150">
        <f>VLOOKUP($E150,ZonalStat!$E$1:$AC$310,25,FALSE)</f>
        <v>20222.223892999998</v>
      </c>
      <c r="BP150" s="1">
        <f>VLOOKUP($E150,ZonalStat!$E$1:$AD$310,26,FALSE)</f>
        <v>3.1157884779099998</v>
      </c>
    </row>
    <row r="151" spans="1:68" x14ac:dyDescent="0.25">
      <c r="A151">
        <v>150</v>
      </c>
      <c r="B151" t="s">
        <v>337</v>
      </c>
      <c r="C151" t="s">
        <v>370</v>
      </c>
      <c r="D151" t="s">
        <v>152</v>
      </c>
      <c r="E151">
        <v>5309020</v>
      </c>
      <c r="F151">
        <f>VLOOKUP(E151,summary_LC!$AW$1:$AY$311,3,FALSE)</f>
        <v>24822</v>
      </c>
      <c r="G151">
        <f>VLOOKUP($E151,ZonalStat!$E$1:$AB$310,2,FALSE)</f>
        <v>11133.4507202</v>
      </c>
      <c r="H151">
        <f>VLOOKUP($E151,ZonalStat!$E$1:$AB$310,3,FALSE)</f>
        <v>2526.5362872000001</v>
      </c>
      <c r="I151">
        <f>VLOOKUP($E151,ZonalStat!$E$1:$AB$310,4,FALSE)</f>
        <v>209998.572335</v>
      </c>
      <c r="J151">
        <f>VLOOKUP($E151,ZonalStat!$E$1:$AB$310,5,FALSE)</f>
        <v>10126.524634199999</v>
      </c>
      <c r="K151">
        <f>VLOOKUP($E151,ZonalStat!$E$1:$AB$310,6,FALSE)</f>
        <v>650.31110072700005</v>
      </c>
      <c r="L151">
        <f>VLOOKUP($E151,ZonalStat!$E$1:$AB$310,7,FALSE)</f>
        <v>33479.759779</v>
      </c>
      <c r="M151">
        <f>VLOOKUP($E151,ZonalStat!$E$1:$AB$310,8,FALSE)</f>
        <v>3048.2437260000002</v>
      </c>
      <c r="N151">
        <f>VLOOKUP($E151,ZonalStat!$E$1:$AB$310,9,FALSE)</f>
        <v>7065.0973823300001</v>
      </c>
      <c r="O151">
        <f>VLOOKUP($E151,ZonalStat!$E$1:$AB$310,10,FALSE)</f>
        <v>48638.974297799999</v>
      </c>
      <c r="P151">
        <f>VLOOKUP($E151,ZonalStat!$E$1:$AB$310,11,FALSE)</f>
        <v>9773.5345918399998</v>
      </c>
      <c r="Q151">
        <f>VLOOKUP($E151,summary_LC!$Z$2:$AU$311,16,FALSE)</f>
        <v>68.410313485438692</v>
      </c>
      <c r="R151">
        <f>VLOOKUP($E151,summary_LC!$Z$2:$AU$311,17,FALSE)</f>
        <v>0</v>
      </c>
      <c r="S151">
        <f>VLOOKUP($E151,summary_LC!$Z$2:$AU$311,15,FALSE)</f>
        <v>86.996846596178813</v>
      </c>
      <c r="T151">
        <f>VLOOKUP($E151,summary_LC!$Z$2:$AU$311,18,FALSE)</f>
        <v>46.846596178816547</v>
      </c>
      <c r="U151">
        <f>VLOOKUP($E151,summary_LC!$Z$2:$AU$311,19,FALSE)</f>
        <v>0.38953811908736785</v>
      </c>
      <c r="V151">
        <f>VLOOKUP($E151,summary_LC!$Z$2:$AU$311,22,FALSE)</f>
        <v>8.2144871484973017</v>
      </c>
      <c r="W151">
        <f>VLOOKUP($E151,ZonalStat!$E$1:$AB$310,12,FALSE)</f>
        <v>566.81891575199995</v>
      </c>
      <c r="X151">
        <f>VLOOKUP($E151,summary_LC!$Z$2:$AU$311,4,FALSE)</f>
        <v>4033</v>
      </c>
      <c r="Y151">
        <f>VLOOKUP($E151,summary_LC!$Z$2:$AU$311,20,FALSE)</f>
        <v>68.410313485438692</v>
      </c>
      <c r="Z151">
        <f>VLOOKUP($E151,ZonalStat!$E$1:$AB$310,13,FALSE)</f>
        <v>400.25642873200002</v>
      </c>
      <c r="AA151">
        <f>VLOOKUP($E151,ZonalStat!$E$1:$AB$310,14,FALSE)</f>
        <v>2.1198678388700001E-2</v>
      </c>
      <c r="AB151">
        <f>VLOOKUP($E151,ZonalStat!$E$1:$AB$310,15,FALSE)</f>
        <v>0.393965031021</v>
      </c>
      <c r="AC151">
        <f>VLOOKUP($E151,ZonalStat!$E$1:$AB$310,16,FALSE)</f>
        <v>0.62750994921699998</v>
      </c>
      <c r="AD151">
        <f>VLOOKUP($E151,Irigasi!$A$2:$C$311,3,FALSE)</f>
        <v>0</v>
      </c>
      <c r="AE151">
        <f>VLOOKUP($E151,ZonalStat!$E$1:$AB$310,17,FALSE)</f>
        <v>0.80577141624899995</v>
      </c>
      <c r="AF151">
        <f>VLOOKUP($E151,ZonalStat!$E$1:$AB$310,18,FALSE)</f>
        <v>-0.741106164766</v>
      </c>
      <c r="AG151">
        <f>VLOOKUP($E151,ZonalStat!$E$1:$AB$310,19,FALSE)</f>
        <v>0.34324390431000001</v>
      </c>
      <c r="AH151">
        <f>VLOOKUP($E151,ZonalStat!$E$1:$AB$310,20,FALSE)</f>
        <v>0.78374249730000001</v>
      </c>
      <c r="AI151">
        <f>VLOOKUP($E151,ZonalStat!$E$1:$AB$310,21,FALSE)</f>
        <v>1.2569793524099999</v>
      </c>
      <c r="AJ151">
        <f>VLOOKUP($E151,ZonalStat!$E$1:$AB$310,22,FALSE)</f>
        <v>25.439775213600001</v>
      </c>
      <c r="AK151">
        <f>VLOOKUP($E151,ZonalStat!$E$1:$AB$310,23,FALSE)</f>
        <v>-17.136980078400001</v>
      </c>
      <c r="AL151">
        <f>VLOOKUP($E151,ZonalStat!$E$1:$AB$310,24,FALSE)</f>
        <v>1207.0163884799999</v>
      </c>
      <c r="AM151">
        <f>VLOOKUP($E151,Podes!$A$1:$AL$310,5,FALSE)</f>
        <v>3000</v>
      </c>
      <c r="AN151">
        <f>VLOOKUP($E151,Podes!$A$1:$AL$310,28,FALSE)</f>
        <v>1.4211274279999999</v>
      </c>
      <c r="AO151">
        <f>VLOOKUP($E151,Podes!$A$1:$AL$310,29,FALSE)</f>
        <v>3000</v>
      </c>
      <c r="AP151">
        <f>VLOOKUP($E151,Podes!$A$1:$AL$310,30,FALSE)</f>
        <v>0</v>
      </c>
      <c r="AQ151">
        <f>VLOOKUP($E151,Podes!$A$1:$AL$310,31,FALSE)</f>
        <v>0</v>
      </c>
      <c r="AR151">
        <f>VLOOKUP($E151,Podes!$A$1:$AL$310,32,FALSE)</f>
        <v>600</v>
      </c>
      <c r="AS151">
        <f>VLOOKUP($E151,Podes!$A$1:$AL$310,33,FALSE)</f>
        <v>750</v>
      </c>
      <c r="AT151">
        <f>VLOOKUP($E151,Podes!$A$1:$AL$310,34,FALSE)</f>
        <v>0</v>
      </c>
      <c r="AU151">
        <f>VLOOKUP($E151,Podes!$A$1:$AL$310,13,FALSE)</f>
        <v>2</v>
      </c>
      <c r="AV151">
        <f>VLOOKUP($E151,Podes!$A$1:$AL$310,14,FALSE)</f>
        <v>0</v>
      </c>
      <c r="AW151">
        <f>VLOOKUP($E151,Podes!$A$1:$AL$310,15,FALSE)</f>
        <v>2</v>
      </c>
      <c r="AX151">
        <f>VLOOKUP($E151,Podes!$A$1:$AL$310,16,FALSE)</f>
        <v>0</v>
      </c>
      <c r="AY151">
        <f>VLOOKUP($E151,Podes!$A$1:$AL$310,17,FALSE)</f>
        <v>0</v>
      </c>
      <c r="AZ151">
        <f>VLOOKUP($E151,Podes!$A$1:$AL$310,18,FALSE)</f>
        <v>0</v>
      </c>
      <c r="BA151">
        <f>VLOOKUP($E151,Podes!$A$1:$AL$310,19,FALSE)</f>
        <v>2</v>
      </c>
      <c r="BB151">
        <f>VLOOKUP($E151,Podes!$A$1:$AL$310,20,FALSE)</f>
        <v>0</v>
      </c>
      <c r="BC151">
        <f>VLOOKUP($E151,Podes!$A$1:$AL$310,21,FALSE)</f>
        <v>0</v>
      </c>
      <c r="BD151">
        <f>VLOOKUP($E151,Podes!$A$1:$AL$310,22,FALSE)</f>
        <v>0</v>
      </c>
      <c r="BE151">
        <f>VLOOKUP($E151,Podes!$A$1:$AL$310,23,FALSE)</f>
        <v>31</v>
      </c>
      <c r="BF151">
        <f>VLOOKUP($E151,Podes!$A$1:$AL$310,38,FALSE)</f>
        <v>193.75</v>
      </c>
      <c r="BG151">
        <f>VLOOKUP($E151,Podes!$A$1:$AL$310,35,FALSE)</f>
        <v>187.5</v>
      </c>
      <c r="BH151">
        <f>VLOOKUP($E151,Podes!$A$1:$AL$310,36,FALSE)</f>
        <v>1500</v>
      </c>
      <c r="BI151">
        <f>VLOOKUP($E151,Podes!$A$1:$AL$310,26,FALSE)</f>
        <v>71</v>
      </c>
      <c r="BJ151">
        <f>VLOOKUP($E151,Podes!$A$1:$AL$310,37,FALSE)</f>
        <v>42.253521130000003</v>
      </c>
      <c r="BK151">
        <f>VLOOKUP(E151,'status kesejahteraan'!$D:$P,12,FALSE)</f>
        <v>0.26470588235294118</v>
      </c>
      <c r="BL151">
        <f>VLOOKUP(E151,'status kesejahteraan'!$D:$P,13,FALSE)</f>
        <v>0.18642719108787087</v>
      </c>
      <c r="BM151">
        <f>VLOOKUP(D151,IDM_2021!$D$1:$F$297,2,FALSE)</f>
        <v>0.58899999999999997</v>
      </c>
      <c r="BN151">
        <f>VLOOKUP(E151,Irigasi!$O$2:$Q$311,3,FALSE)</f>
        <v>0</v>
      </c>
      <c r="BO151">
        <f>VLOOKUP($E151,ZonalStat!$E$1:$AC$310,25,FALSE)</f>
        <v>47346.092285400002</v>
      </c>
      <c r="BP151" s="1">
        <f>VLOOKUP($E151,ZonalStat!$E$1:$AD$310,26,FALSE)</f>
        <v>2.80900942312</v>
      </c>
    </row>
    <row r="152" spans="1:68" x14ac:dyDescent="0.25">
      <c r="A152">
        <v>151</v>
      </c>
      <c r="B152" t="s">
        <v>337</v>
      </c>
      <c r="C152" t="s">
        <v>370</v>
      </c>
      <c r="D152" t="s">
        <v>153</v>
      </c>
      <c r="E152">
        <v>5309021</v>
      </c>
      <c r="F152">
        <f>VLOOKUP(E152,summary_LC!$AW$1:$AY$311,3,FALSE)</f>
        <v>8832</v>
      </c>
      <c r="G152">
        <f>VLOOKUP($E152,ZonalStat!$E$1:$AB$310,2,FALSE)</f>
        <v>7650.1178650299998</v>
      </c>
      <c r="H152">
        <f>VLOOKUP($E152,ZonalStat!$E$1:$AB$310,3,FALSE)</f>
        <v>1360.54012227</v>
      </c>
      <c r="I152">
        <f>VLOOKUP($E152,ZonalStat!$E$1:$AB$310,4,FALSE)</f>
        <v>195753.48808800001</v>
      </c>
      <c r="J152">
        <f>VLOOKUP($E152,ZonalStat!$E$1:$AB$310,5,FALSE)</f>
        <v>1900.67607853</v>
      </c>
      <c r="K152">
        <f>VLOOKUP($E152,ZonalStat!$E$1:$AB$310,6,FALSE)</f>
        <v>338.81526934099998</v>
      </c>
      <c r="L152">
        <f>VLOOKUP($E152,ZonalStat!$E$1:$AB$310,7,FALSE)</f>
        <v>23488.066926</v>
      </c>
      <c r="M152">
        <f>VLOOKUP($E152,ZonalStat!$E$1:$AB$310,8,FALSE)</f>
        <v>6849.2703408199995</v>
      </c>
      <c r="N152">
        <f>VLOOKUP($E152,ZonalStat!$E$1:$AB$310,9,FALSE)</f>
        <v>11196.141990399999</v>
      </c>
      <c r="O152">
        <f>VLOOKUP($E152,ZonalStat!$E$1:$AB$310,10,FALSE)</f>
        <v>44067.801288100003</v>
      </c>
      <c r="P152">
        <f>VLOOKUP($E152,ZonalStat!$E$1:$AB$310,11,FALSE)</f>
        <v>16383.003003100001</v>
      </c>
      <c r="Q152">
        <f>VLOOKUP($E152,summary_LC!$Z$2:$AU$311,16,FALSE)</f>
        <v>30.690038953811911</v>
      </c>
      <c r="R152">
        <f>VLOOKUP($E152,summary_LC!$Z$2:$AU$311,17,FALSE)</f>
        <v>1.4004822852902987</v>
      </c>
      <c r="S152">
        <f>VLOOKUP($E152,summary_LC!$Z$2:$AU$311,15,FALSE)</f>
        <v>32.192543127434611</v>
      </c>
      <c r="T152">
        <f>VLOOKUP($E152,summary_LC!$Z$2:$AU$311,18,FALSE)</f>
        <v>13.624559450936747</v>
      </c>
      <c r="U152">
        <f>VLOOKUP($E152,summary_LC!$Z$2:$AU$311,19,FALSE)</f>
        <v>0</v>
      </c>
      <c r="V152">
        <f>VLOOKUP($E152,summary_LC!$Z$2:$AU$311,22,FALSE)</f>
        <v>1.7776268115942029</v>
      </c>
      <c r="W152">
        <f>VLOOKUP($E152,ZonalStat!$E$1:$AB$310,12,FALSE)</f>
        <v>547.24494365500004</v>
      </c>
      <c r="X152">
        <f>VLOOKUP($E152,summary_LC!$Z$2:$AU$311,4,FALSE)</f>
        <v>1183</v>
      </c>
      <c r="Y152">
        <f>VLOOKUP($E152,summary_LC!$Z$2:$AU$311,20,FALSE)</f>
        <v>30.690038953811911</v>
      </c>
      <c r="Z152">
        <f>VLOOKUP($E152,ZonalStat!$E$1:$AB$310,13,FALSE)</f>
        <v>568.40936329800002</v>
      </c>
      <c r="AA152">
        <f>VLOOKUP($E152,ZonalStat!$E$1:$AB$310,14,FALSE)</f>
        <v>8.0567107776999998E-3</v>
      </c>
      <c r="AB152">
        <f>VLOOKUP($E152,ZonalStat!$E$1:$AB$310,15,FALSE)</f>
        <v>0.36008265398599998</v>
      </c>
      <c r="AC152">
        <f>VLOOKUP($E152,ZonalStat!$E$1:$AB$310,16,FALSE)</f>
        <v>0.57140509340199996</v>
      </c>
      <c r="AD152">
        <f>VLOOKUP($E152,Irigasi!$A$2:$C$311,3,FALSE)</f>
        <v>0</v>
      </c>
      <c r="AE152">
        <f>VLOOKUP($E152,ZonalStat!$E$1:$AB$310,17,FALSE)</f>
        <v>0.83867209269999998</v>
      </c>
      <c r="AF152">
        <f>VLOOKUP($E152,ZonalStat!$E$1:$AB$310,18,FALSE)</f>
        <v>-0.76556785149499995</v>
      </c>
      <c r="AG152">
        <f>VLOOKUP($E152,ZonalStat!$E$1:$AB$310,19,FALSE)</f>
        <v>0.39842654671</v>
      </c>
      <c r="AH152">
        <f>VLOOKUP($E152,ZonalStat!$E$1:$AB$310,20,FALSE)</f>
        <v>0.78353026877099996</v>
      </c>
      <c r="AI152">
        <f>VLOOKUP($E152,ZonalStat!$E$1:$AB$310,21,FALSE)</f>
        <v>1.26143095459</v>
      </c>
      <c r="AJ152">
        <f>VLOOKUP($E152,ZonalStat!$E$1:$AB$310,22,FALSE)</f>
        <v>24.842660046799999</v>
      </c>
      <c r="AK152">
        <f>VLOOKUP($E152,ZonalStat!$E$1:$AB$310,23,FALSE)</f>
        <v>-14.2141637387</v>
      </c>
      <c r="AL152">
        <f>VLOOKUP($E152,ZonalStat!$E$1:$AB$310,24,FALSE)</f>
        <v>1216.95641873</v>
      </c>
      <c r="AM152">
        <f>VLOOKUP($E152,Podes!$A$1:$AL$310,5,FALSE)</f>
        <v>2020</v>
      </c>
      <c r="AN152">
        <f>VLOOKUP($E152,Podes!$A$1:$AL$310,28,FALSE)</f>
        <v>1.011517276</v>
      </c>
      <c r="AO152">
        <f>VLOOKUP($E152,Podes!$A$1:$AL$310,29,FALSE)</f>
        <v>673.33333330000005</v>
      </c>
      <c r="AP152">
        <f>VLOOKUP($E152,Podes!$A$1:$AL$310,30,FALSE)</f>
        <v>0</v>
      </c>
      <c r="AQ152">
        <f>VLOOKUP($E152,Podes!$A$1:$AL$310,31,FALSE)</f>
        <v>0</v>
      </c>
      <c r="AR152">
        <f>VLOOKUP($E152,Podes!$A$1:$AL$310,32,FALSE)</f>
        <v>1010</v>
      </c>
      <c r="AS152">
        <f>VLOOKUP($E152,Podes!$A$1:$AL$310,33,FALSE)</f>
        <v>505</v>
      </c>
      <c r="AT152">
        <f>VLOOKUP($E152,Podes!$A$1:$AL$310,34,FALSE)</f>
        <v>0</v>
      </c>
      <c r="AU152">
        <f>VLOOKUP($E152,Podes!$A$1:$AL$310,13,FALSE)</f>
        <v>0</v>
      </c>
      <c r="AV152">
        <f>VLOOKUP($E152,Podes!$A$1:$AL$310,14,FALSE)</f>
        <v>0</v>
      </c>
      <c r="AW152">
        <f>VLOOKUP($E152,Podes!$A$1:$AL$310,15,FALSE)</f>
        <v>2</v>
      </c>
      <c r="AX152">
        <f>VLOOKUP($E152,Podes!$A$1:$AL$310,16,FALSE)</f>
        <v>0</v>
      </c>
      <c r="AY152">
        <f>VLOOKUP($E152,Podes!$A$1:$AL$310,17,FALSE)</f>
        <v>1</v>
      </c>
      <c r="AZ152">
        <f>VLOOKUP($E152,Podes!$A$1:$AL$310,18,FALSE)</f>
        <v>0</v>
      </c>
      <c r="BA152">
        <f>VLOOKUP($E152,Podes!$A$1:$AL$310,19,FALSE)</f>
        <v>0</v>
      </c>
      <c r="BB152">
        <f>VLOOKUP($E152,Podes!$A$1:$AL$310,20,FALSE)</f>
        <v>0</v>
      </c>
      <c r="BC152">
        <f>VLOOKUP($E152,Podes!$A$1:$AL$310,21,FALSE)</f>
        <v>4</v>
      </c>
      <c r="BD152">
        <f>VLOOKUP($E152,Podes!$A$1:$AL$310,22,FALSE)</f>
        <v>0</v>
      </c>
      <c r="BE152">
        <f>VLOOKUP($E152,Podes!$A$1:$AL$310,23,FALSE)</f>
        <v>14</v>
      </c>
      <c r="BF152">
        <f>VLOOKUP($E152,Podes!$A$1:$AL$310,38,FALSE)</f>
        <v>200</v>
      </c>
      <c r="BG152">
        <f>VLOOKUP($E152,Podes!$A$1:$AL$310,35,FALSE)</f>
        <v>1010</v>
      </c>
      <c r="BH152">
        <f>VLOOKUP($E152,Podes!$A$1:$AL$310,36,FALSE)</f>
        <v>673.33333330000005</v>
      </c>
      <c r="BI152">
        <f>VLOOKUP($E152,Podes!$A$1:$AL$310,26,FALSE)</f>
        <v>29</v>
      </c>
      <c r="BJ152">
        <f>VLOOKUP($E152,Podes!$A$1:$AL$310,37,FALSE)</f>
        <v>69.655172410000006</v>
      </c>
      <c r="BK152">
        <f>VLOOKUP(E152,'status kesejahteraan'!$D:$P,12,FALSE)</f>
        <v>0.27809798270893371</v>
      </c>
      <c r="BL152">
        <f>VLOOKUP(E152,'status kesejahteraan'!$D:$P,13,FALSE)</f>
        <v>0.21315713875323183</v>
      </c>
      <c r="BM152">
        <f>VLOOKUP(D152,IDM_2021!$I$1:$J$39,2,FALSE)</f>
        <v>0.72499999999999998</v>
      </c>
      <c r="BN152">
        <f>VLOOKUP(E152,Irigasi!$O$2:$Q$311,3,FALSE)</f>
        <v>0</v>
      </c>
      <c r="BO152">
        <f>VLOOKUP($E152,ZonalStat!$E$1:$AC$310,25,FALSE)</f>
        <v>42098.888811600002</v>
      </c>
      <c r="BP152" s="1">
        <f>VLOOKUP($E152,ZonalStat!$E$1:$AD$310,26,FALSE)</f>
        <v>3.1074530136099998</v>
      </c>
    </row>
    <row r="153" spans="1:68" x14ac:dyDescent="0.25">
      <c r="A153">
        <v>152</v>
      </c>
      <c r="B153" t="s">
        <v>337</v>
      </c>
      <c r="C153" t="s">
        <v>370</v>
      </c>
      <c r="D153" t="s">
        <v>154</v>
      </c>
      <c r="E153">
        <v>5309030</v>
      </c>
      <c r="F153">
        <f>VLOOKUP(E153,summary_LC!$AW$1:$AY$311,3,FALSE)</f>
        <v>4911</v>
      </c>
      <c r="G153">
        <f>VLOOKUP($E153,ZonalStat!$E$1:$AB$310,2,FALSE)</f>
        <v>12389.9145109</v>
      </c>
      <c r="H153">
        <f>VLOOKUP($E153,ZonalStat!$E$1:$AB$310,3,FALSE)</f>
        <v>1402.9865442299999</v>
      </c>
      <c r="I153">
        <f>VLOOKUP($E153,ZonalStat!$E$1:$AB$310,4,FALSE)</f>
        <v>187858.076906</v>
      </c>
      <c r="J153">
        <f>VLOOKUP($E153,ZonalStat!$E$1:$AB$310,5,FALSE)</f>
        <v>1666.09651925</v>
      </c>
      <c r="K153">
        <f>VLOOKUP($E153,ZonalStat!$E$1:$AB$310,6,FALSE)</f>
        <v>312.92552737199998</v>
      </c>
      <c r="L153">
        <f>VLOOKUP($E153,ZonalStat!$E$1:$AB$310,7,FALSE)</f>
        <v>22643.1943962</v>
      </c>
      <c r="M153">
        <f>VLOOKUP($E153,ZonalStat!$E$1:$AB$310,8,FALSE)</f>
        <v>12771.7147061</v>
      </c>
      <c r="N153">
        <f>VLOOKUP($E153,ZonalStat!$E$1:$AB$310,9,FALSE)</f>
        <v>8337.6404870599999</v>
      </c>
      <c r="O153">
        <f>VLOOKUP($E153,ZonalStat!$E$1:$AB$310,10,FALSE)</f>
        <v>45734.145394300001</v>
      </c>
      <c r="P153">
        <f>VLOOKUP($E153,ZonalStat!$E$1:$AB$310,11,FALSE)</f>
        <v>18365.080656599999</v>
      </c>
      <c r="Q153">
        <f>VLOOKUP($E153,summary_LC!$Z$2:$AU$311,16,FALSE)</f>
        <v>10.591726952327955</v>
      </c>
      <c r="R153">
        <f>VLOOKUP($E153,summary_LC!$Z$2:$AU$311,17,FALSE)</f>
        <v>0</v>
      </c>
      <c r="S153">
        <f>VLOOKUP($E153,summary_LC!$Z$2:$AU$311,15,FALSE)</f>
        <v>24.568725653867556</v>
      </c>
      <c r="T153">
        <f>VLOOKUP($E153,summary_LC!$Z$2:$AU$311,18,FALSE)</f>
        <v>2.671118530884808</v>
      </c>
      <c r="U153">
        <f>VLOOKUP($E153,summary_LC!$Z$2:$AU$311,19,FALSE)</f>
        <v>0</v>
      </c>
      <c r="V153">
        <f>VLOOKUP($E153,summary_LC!$Z$2:$AU$311,22,FALSE)</f>
        <v>8.1449806556709428E-2</v>
      </c>
      <c r="W153">
        <f>VLOOKUP($E153,ZonalStat!$E$1:$AB$310,12,FALSE)</f>
        <v>1033.23538254</v>
      </c>
      <c r="X153">
        <f>VLOOKUP($E153,summary_LC!$Z$2:$AU$311,4,FALSE)</f>
        <v>161</v>
      </c>
      <c r="Y153">
        <f>VLOOKUP($E153,summary_LC!$Z$2:$AU$311,20,FALSE)</f>
        <v>10.591726952327955</v>
      </c>
      <c r="Z153">
        <f>VLOOKUP($E153,ZonalStat!$E$1:$AB$310,13,FALSE)</f>
        <v>270.77057320699998</v>
      </c>
      <c r="AA153">
        <f>VLOOKUP($E153,ZonalStat!$E$1:$AB$310,14,FALSE)</f>
        <v>3.2387897772400001E-5</v>
      </c>
      <c r="AB153">
        <f>VLOOKUP($E153,ZonalStat!$E$1:$AB$310,15,FALSE)</f>
        <v>0.34748523722300001</v>
      </c>
      <c r="AC153">
        <f>VLOOKUP($E153,ZonalStat!$E$1:$AB$310,16,FALSE)</f>
        <v>0.54390483989000005</v>
      </c>
      <c r="AD153">
        <f>VLOOKUP($E153,Irigasi!$A$2:$C$311,3,FALSE)</f>
        <v>0</v>
      </c>
      <c r="AE153">
        <f>VLOOKUP($E153,ZonalStat!$E$1:$AB$310,17,FALSE)</f>
        <v>0.78118087076800002</v>
      </c>
      <c r="AF153">
        <f>VLOOKUP($E153,ZonalStat!$E$1:$AB$310,18,FALSE)</f>
        <v>-0.72836399770600002</v>
      </c>
      <c r="AG153">
        <f>VLOOKUP($E153,ZonalStat!$E$1:$AB$310,19,FALSE)</f>
        <v>0.330491457928</v>
      </c>
      <c r="AH153">
        <f>VLOOKUP($E153,ZonalStat!$E$1:$AB$310,20,FALSE)</f>
        <v>0.76127342088100003</v>
      </c>
      <c r="AI153">
        <f>VLOOKUP($E153,ZonalStat!$E$1:$AB$310,21,FALSE)</f>
        <v>1.2943601249000001</v>
      </c>
      <c r="AJ153">
        <f>VLOOKUP($E153,ZonalStat!$E$1:$AB$310,22,FALSE)</f>
        <v>25.3145326064</v>
      </c>
      <c r="AK153">
        <f>VLOOKUP($E153,ZonalStat!$E$1:$AB$310,23,FALSE)</f>
        <v>-13.6632359217</v>
      </c>
      <c r="AL153">
        <f>VLOOKUP($E153,ZonalStat!$E$1:$AB$310,24,FALSE)</f>
        <v>1260.96011015</v>
      </c>
      <c r="AM153">
        <f>VLOOKUP($E153,Podes!$A$1:$AL$310,5,FALSE)</f>
        <v>9252</v>
      </c>
      <c r="AN153">
        <f>VLOOKUP($E153,Podes!$A$1:$AL$310,28,FALSE)</f>
        <v>1</v>
      </c>
      <c r="AO153">
        <f>VLOOKUP($E153,Podes!$A$1:$AL$310,29,FALSE)</f>
        <v>1028</v>
      </c>
      <c r="AP153">
        <f>VLOOKUP($E153,Podes!$A$1:$AL$310,30,FALSE)</f>
        <v>4626</v>
      </c>
      <c r="AQ153">
        <f>VLOOKUP($E153,Podes!$A$1:$AL$310,31,FALSE)</f>
        <v>9252</v>
      </c>
      <c r="AR153">
        <f>VLOOKUP($E153,Podes!$A$1:$AL$310,32,FALSE)</f>
        <v>1850.4</v>
      </c>
      <c r="AS153">
        <f>VLOOKUP($E153,Podes!$A$1:$AL$310,33,FALSE)</f>
        <v>1850.4</v>
      </c>
      <c r="AT153">
        <f>VLOOKUP($E153,Podes!$A$1:$AL$310,34,FALSE)</f>
        <v>2313</v>
      </c>
      <c r="AU153">
        <f>VLOOKUP($E153,Podes!$A$1:$AL$310,13,FALSE)</f>
        <v>0</v>
      </c>
      <c r="AV153">
        <f>VLOOKUP($E153,Podes!$A$1:$AL$310,14,FALSE)</f>
        <v>0</v>
      </c>
      <c r="AW153">
        <f>VLOOKUP($E153,Podes!$A$1:$AL$310,15,FALSE)</f>
        <v>0</v>
      </c>
      <c r="AX153">
        <f>VLOOKUP($E153,Podes!$A$1:$AL$310,16,FALSE)</f>
        <v>0</v>
      </c>
      <c r="AY153">
        <f>VLOOKUP($E153,Podes!$A$1:$AL$310,17,FALSE)</f>
        <v>0</v>
      </c>
      <c r="AZ153">
        <f>VLOOKUP($E153,Podes!$A$1:$AL$310,18,FALSE)</f>
        <v>0</v>
      </c>
      <c r="BA153">
        <f>VLOOKUP($E153,Podes!$A$1:$AL$310,19,FALSE)</f>
        <v>0</v>
      </c>
      <c r="BB153">
        <f>VLOOKUP($E153,Podes!$A$1:$AL$310,20,FALSE)</f>
        <v>0</v>
      </c>
      <c r="BC153">
        <f>VLOOKUP($E153,Podes!$A$1:$AL$310,21,FALSE)</f>
        <v>0</v>
      </c>
      <c r="BD153">
        <f>VLOOKUP($E153,Podes!$A$1:$AL$310,22,FALSE)</f>
        <v>0</v>
      </c>
      <c r="BE153">
        <f>VLOOKUP($E153,Podes!$A$1:$AL$310,23,FALSE)</f>
        <v>40</v>
      </c>
      <c r="BF153">
        <f>VLOOKUP($E153,Podes!$A$1:$AL$310,38,FALSE)</f>
        <v>200</v>
      </c>
      <c r="BG153">
        <f>VLOOKUP($E153,Podes!$A$1:$AL$310,35,FALSE)</f>
        <v>0</v>
      </c>
      <c r="BH153">
        <f>VLOOKUP($E153,Podes!$A$1:$AL$310,36,FALSE)</f>
        <v>0</v>
      </c>
      <c r="BI153">
        <f>VLOOKUP($E153,Podes!$A$1:$AL$310,26,FALSE)</f>
        <v>9</v>
      </c>
      <c r="BJ153">
        <f>VLOOKUP($E153,Podes!$A$1:$AL$310,37,FALSE)</f>
        <v>1028</v>
      </c>
      <c r="BK153">
        <f>VLOOKUP(E153,'status kesejahteraan'!$D:$P,12,FALSE)</f>
        <v>0.61786867599569428</v>
      </c>
      <c r="BL153">
        <f>VLOOKUP(E153,'status kesejahteraan'!$D:$P,13,FALSE)</f>
        <v>0.56539120502569962</v>
      </c>
      <c r="BM153">
        <f>VLOOKUP(D153,IDM_2021!$D$1:$F$297,2,FALSE)</f>
        <v>0.71730000000000005</v>
      </c>
      <c r="BN153">
        <f>VLOOKUP(E153,Irigasi!$O$2:$Q$311,3,FALSE)</f>
        <v>0</v>
      </c>
      <c r="BO153">
        <f>VLOOKUP($E153,ZonalStat!$E$1:$AC$310,25,FALSE)</f>
        <v>38319.507457699998</v>
      </c>
      <c r="BP153" s="1">
        <f>VLOOKUP($E153,ZonalStat!$E$1:$AD$310,26,FALSE)</f>
        <v>2.9661774090600002</v>
      </c>
    </row>
    <row r="154" spans="1:68" x14ac:dyDescent="0.25">
      <c r="A154">
        <v>153</v>
      </c>
      <c r="B154" t="s">
        <v>337</v>
      </c>
      <c r="C154" t="s">
        <v>370</v>
      </c>
      <c r="D154" t="s">
        <v>155</v>
      </c>
      <c r="E154">
        <v>5309031</v>
      </c>
      <c r="F154">
        <f>VLOOKUP(E154,summary_LC!$AW$1:$AY$311,3,FALSE)</f>
        <v>6768</v>
      </c>
      <c r="G154">
        <f>VLOOKUP($E154,ZonalStat!$E$1:$AB$310,2,FALSE)</f>
        <v>6568.8436957399999</v>
      </c>
      <c r="H154">
        <f>VLOOKUP($E154,ZonalStat!$E$1:$AB$310,3,FALSE)</f>
        <v>1162.6695092299999</v>
      </c>
      <c r="I154">
        <f>VLOOKUP($E154,ZonalStat!$E$1:$AB$310,4,FALSE)</f>
        <v>191983.30294699999</v>
      </c>
      <c r="J154">
        <f>VLOOKUP($E154,ZonalStat!$E$1:$AB$310,5,FALSE)</f>
        <v>1394.5391286500001</v>
      </c>
      <c r="K154">
        <f>VLOOKUP($E154,ZonalStat!$E$1:$AB$310,6,FALSE)</f>
        <v>537.92535319000001</v>
      </c>
      <c r="L154">
        <f>VLOOKUP($E154,ZonalStat!$E$1:$AB$310,7,FALSE)</f>
        <v>26799.080549099999</v>
      </c>
      <c r="M154">
        <f>VLOOKUP($E154,ZonalStat!$E$1:$AB$310,8,FALSE)</f>
        <v>9933.3292952699994</v>
      </c>
      <c r="N154">
        <f>VLOOKUP($E154,ZonalStat!$E$1:$AB$310,9,FALSE)</f>
        <v>5933.6252389399997</v>
      </c>
      <c r="O154">
        <f>VLOOKUP($E154,ZonalStat!$E$1:$AB$310,10,FALSE)</f>
        <v>48867.911917799996</v>
      </c>
      <c r="P154">
        <f>VLOOKUP($E154,ZonalStat!$E$1:$AB$310,11,FALSE)</f>
        <v>19439.592717</v>
      </c>
      <c r="Q154">
        <f>VLOOKUP($E154,summary_LC!$Z$2:$AU$311,16,FALSE)</f>
        <v>31.07030235577815</v>
      </c>
      <c r="R154">
        <f>VLOOKUP($E154,summary_LC!$Z$2:$AU$311,17,FALSE)</f>
        <v>6.4923019847894642E-2</v>
      </c>
      <c r="S154">
        <f>VLOOKUP($E154,summary_LC!$Z$2:$AU$311,15,FALSE)</f>
        <v>19.068818401038769</v>
      </c>
      <c r="T154">
        <f>VLOOKUP($E154,summary_LC!$Z$2:$AU$311,18,FALSE)</f>
        <v>9.8497495826377293</v>
      </c>
      <c r="U154">
        <f>VLOOKUP($E154,summary_LC!$Z$2:$AU$311,19,FALSE)</f>
        <v>0</v>
      </c>
      <c r="V154">
        <f>VLOOKUP($E154,summary_LC!$Z$2:$AU$311,22,FALSE)</f>
        <v>0.39893617021276595</v>
      </c>
      <c r="W154">
        <f>VLOOKUP($E154,ZonalStat!$E$1:$AB$310,12,FALSE)</f>
        <v>683.76286249600003</v>
      </c>
      <c r="X154">
        <f>VLOOKUP($E154,summary_LC!$Z$2:$AU$311,4,FALSE)</f>
        <v>884</v>
      </c>
      <c r="Y154">
        <f>VLOOKUP($E154,summary_LC!$Z$2:$AU$311,20,FALSE)</f>
        <v>31.07030235577815</v>
      </c>
      <c r="Z154">
        <f>VLOOKUP($E154,ZonalStat!$E$1:$AB$310,13,FALSE)</f>
        <v>363.40305495500002</v>
      </c>
      <c r="AA154">
        <f>VLOOKUP($E154,ZonalStat!$E$1:$AB$310,14,FALSE)</f>
        <v>1.6856930616999999E-2</v>
      </c>
      <c r="AB154">
        <f>VLOOKUP($E154,ZonalStat!$E$1:$AB$310,15,FALSE)</f>
        <v>0.26440602836900001</v>
      </c>
      <c r="AC154">
        <f>VLOOKUP($E154,ZonalStat!$E$1:$AB$310,16,FALSE)</f>
        <v>0.56200886535399996</v>
      </c>
      <c r="AD154">
        <f>VLOOKUP($E154,Irigasi!$A$2:$C$311,3,FALSE)</f>
        <v>0</v>
      </c>
      <c r="AE154">
        <f>VLOOKUP($E154,ZonalStat!$E$1:$AB$310,17,FALSE)</f>
        <v>0.82377920611099997</v>
      </c>
      <c r="AF154">
        <f>VLOOKUP($E154,ZonalStat!$E$1:$AB$310,18,FALSE)</f>
        <v>-0.76201789727900004</v>
      </c>
      <c r="AG154">
        <f>VLOOKUP($E154,ZonalStat!$E$1:$AB$310,19,FALSE)</f>
        <v>0.37463017190499998</v>
      </c>
      <c r="AH154">
        <f>VLOOKUP($E154,ZonalStat!$E$1:$AB$310,20,FALSE)</f>
        <v>0.79620490081399997</v>
      </c>
      <c r="AI154">
        <f>VLOOKUP($E154,ZonalStat!$E$1:$AB$310,21,FALSE)</f>
        <v>1.32358402084</v>
      </c>
      <c r="AJ154">
        <f>VLOOKUP($E154,ZonalStat!$E$1:$AB$310,22,FALSE)</f>
        <v>26.275161720300002</v>
      </c>
      <c r="AK154">
        <f>VLOOKUP($E154,ZonalStat!$E$1:$AB$310,23,FALSE)</f>
        <v>-14.015682716500001</v>
      </c>
      <c r="AL154">
        <f>VLOOKUP($E154,ZonalStat!$E$1:$AB$310,24,FALSE)</f>
        <v>1274.6735876499999</v>
      </c>
      <c r="AM154">
        <f>VLOOKUP($E154,Podes!$A$1:$AL$310,5,FALSE)</f>
        <v>2471</v>
      </c>
      <c r="AN154">
        <f>VLOOKUP($E154,Podes!$A$1:$AL$310,28,FALSE)</f>
        <v>1.058244111</v>
      </c>
      <c r="AO154">
        <f>VLOOKUP($E154,Podes!$A$1:$AL$310,29,FALSE)</f>
        <v>1235.5</v>
      </c>
      <c r="AP154">
        <f>VLOOKUP($E154,Podes!$A$1:$AL$310,30,FALSE)</f>
        <v>0</v>
      </c>
      <c r="AQ154">
        <f>VLOOKUP($E154,Podes!$A$1:$AL$310,31,FALSE)</f>
        <v>0</v>
      </c>
      <c r="AR154">
        <f>VLOOKUP($E154,Podes!$A$1:$AL$310,32,FALSE)</f>
        <v>617.75</v>
      </c>
      <c r="AS154">
        <f>VLOOKUP($E154,Podes!$A$1:$AL$310,33,FALSE)</f>
        <v>0</v>
      </c>
      <c r="AT154">
        <f>VLOOKUP($E154,Podes!$A$1:$AL$310,34,FALSE)</f>
        <v>0</v>
      </c>
      <c r="AU154">
        <f>VLOOKUP($E154,Podes!$A$1:$AL$310,13,FALSE)</f>
        <v>0</v>
      </c>
      <c r="AV154">
        <f>VLOOKUP($E154,Podes!$A$1:$AL$310,14,FALSE)</f>
        <v>0</v>
      </c>
      <c r="AW154">
        <f>VLOOKUP($E154,Podes!$A$1:$AL$310,15,FALSE)</f>
        <v>0</v>
      </c>
      <c r="AX154">
        <f>VLOOKUP($E154,Podes!$A$1:$AL$310,16,FALSE)</f>
        <v>0</v>
      </c>
      <c r="AY154">
        <f>VLOOKUP($E154,Podes!$A$1:$AL$310,17,FALSE)</f>
        <v>0</v>
      </c>
      <c r="AZ154">
        <f>VLOOKUP($E154,Podes!$A$1:$AL$310,18,FALSE)</f>
        <v>0</v>
      </c>
      <c r="BA154">
        <f>VLOOKUP($E154,Podes!$A$1:$AL$310,19,FALSE)</f>
        <v>0</v>
      </c>
      <c r="BB154">
        <f>VLOOKUP($E154,Podes!$A$1:$AL$310,20,FALSE)</f>
        <v>0</v>
      </c>
      <c r="BC154">
        <f>VLOOKUP($E154,Podes!$A$1:$AL$310,21,FALSE)</f>
        <v>6</v>
      </c>
      <c r="BD154">
        <f>VLOOKUP($E154,Podes!$A$1:$AL$310,22,FALSE)</f>
        <v>0</v>
      </c>
      <c r="BE154">
        <f>VLOOKUP($E154,Podes!$A$1:$AL$310,23,FALSE)</f>
        <v>16</v>
      </c>
      <c r="BF154">
        <f>VLOOKUP($E154,Podes!$A$1:$AL$310,38,FALSE)</f>
        <v>200</v>
      </c>
      <c r="BG154">
        <f>VLOOKUP($E154,Podes!$A$1:$AL$310,35,FALSE)</f>
        <v>0</v>
      </c>
      <c r="BH154">
        <f>VLOOKUP($E154,Podes!$A$1:$AL$310,36,FALSE)</f>
        <v>0</v>
      </c>
      <c r="BI154">
        <f>VLOOKUP($E154,Podes!$A$1:$AL$310,26,FALSE)</f>
        <v>56</v>
      </c>
      <c r="BJ154">
        <f>VLOOKUP($E154,Podes!$A$1:$AL$310,37,FALSE)</f>
        <v>44.125</v>
      </c>
      <c r="BK154">
        <f>VLOOKUP(E154,'status kesejahteraan'!$D:$P,12,FALSE)</f>
        <v>0.41838649155722324</v>
      </c>
      <c r="BL154">
        <f>VLOOKUP(E154,'status kesejahteraan'!$D:$P,13,FALSE)</f>
        <v>0.34388185654008441</v>
      </c>
      <c r="BM154">
        <f>VLOOKUP(D154,IDM_2021!$D$1:$F$297,2,FALSE)</f>
        <v>0.66890000000000005</v>
      </c>
      <c r="BN154">
        <f>VLOOKUP(E154,Irigasi!$O$2:$Q$311,3,FALSE)</f>
        <v>0</v>
      </c>
      <c r="BO154">
        <f>VLOOKUP($E154,ZonalStat!$E$1:$AC$310,25,FALSE)</f>
        <v>42796.511776500003</v>
      </c>
      <c r="BP154" s="1">
        <f>VLOOKUP($E154,ZonalStat!$E$1:$AD$310,26,FALSE)</f>
        <v>3.0153800208999999</v>
      </c>
    </row>
    <row r="155" spans="1:68" x14ac:dyDescent="0.25">
      <c r="A155">
        <v>154</v>
      </c>
      <c r="B155" t="s">
        <v>337</v>
      </c>
      <c r="C155" t="s">
        <v>370</v>
      </c>
      <c r="D155" t="s">
        <v>156</v>
      </c>
      <c r="E155">
        <v>5309032</v>
      </c>
      <c r="F155">
        <f>VLOOKUP(E155,summary_LC!$AW$1:$AY$311,3,FALSE)</f>
        <v>8402</v>
      </c>
      <c r="G155">
        <f>VLOOKUP($E155,ZonalStat!$E$1:$AB$310,2,FALSE)</f>
        <v>15503.6930968</v>
      </c>
      <c r="H155">
        <f>VLOOKUP($E155,ZonalStat!$E$1:$AB$310,3,FALSE)</f>
        <v>2175.6917636399999</v>
      </c>
      <c r="I155">
        <f>VLOOKUP($E155,ZonalStat!$E$1:$AB$310,4,FALSE)</f>
        <v>188194.23693899999</v>
      </c>
      <c r="J155">
        <f>VLOOKUP($E155,ZonalStat!$E$1:$AB$310,5,FALSE)</f>
        <v>3272.4366538099998</v>
      </c>
      <c r="K155">
        <f>VLOOKUP($E155,ZonalStat!$E$1:$AB$310,6,FALSE)</f>
        <v>403.783006495</v>
      </c>
      <c r="L155">
        <f>VLOOKUP($E155,ZonalStat!$E$1:$AB$310,7,FALSE)</f>
        <v>11265.964893</v>
      </c>
      <c r="M155">
        <f>VLOOKUP($E155,ZonalStat!$E$1:$AB$310,8,FALSE)</f>
        <v>3945.4772836100001</v>
      </c>
      <c r="N155">
        <f>VLOOKUP($E155,ZonalStat!$E$1:$AB$310,9,FALSE)</f>
        <v>12297.0672548</v>
      </c>
      <c r="O155">
        <f>VLOOKUP($E155,ZonalStat!$E$1:$AB$310,10,FALSE)</f>
        <v>33939.912224400003</v>
      </c>
      <c r="P155">
        <f>VLOOKUP($E155,ZonalStat!$E$1:$AB$310,11,FALSE)</f>
        <v>13080.591553099999</v>
      </c>
      <c r="Q155">
        <f>VLOOKUP($E155,summary_LC!$Z$2:$AU$311,16,FALSE)</f>
        <v>26.284548321276201</v>
      </c>
      <c r="R155">
        <f>VLOOKUP($E155,summary_LC!$Z$2:$AU$311,17,FALSE)</f>
        <v>0</v>
      </c>
      <c r="S155">
        <f>VLOOKUP($E155,summary_LC!$Z$2:$AU$311,15,FALSE)</f>
        <v>35.958078278612504</v>
      </c>
      <c r="T155">
        <f>VLOOKUP($E155,summary_LC!$Z$2:$AU$311,18,FALSE)</f>
        <v>12.242626599888704</v>
      </c>
      <c r="U155">
        <f>VLOOKUP($E155,summary_LC!$Z$2:$AU$311,19,FALSE)</f>
        <v>0</v>
      </c>
      <c r="V155">
        <f>VLOOKUP($E155,summary_LC!$Z$2:$AU$311,22,FALSE)</f>
        <v>2.6065222566055701</v>
      </c>
      <c r="W155">
        <f>VLOOKUP($E155,ZonalStat!$E$1:$AB$310,12,FALSE)</f>
        <v>575.87158457700002</v>
      </c>
      <c r="X155">
        <f>VLOOKUP($E155,summary_LC!$Z$2:$AU$311,4,FALSE)</f>
        <v>1365</v>
      </c>
      <c r="Y155">
        <f>VLOOKUP($E155,summary_LC!$Z$2:$AU$311,20,FALSE)</f>
        <v>26.284548321276201</v>
      </c>
      <c r="Z155">
        <f>VLOOKUP($E155,ZonalStat!$E$1:$AB$310,13,FALSE)</f>
        <v>407.38524302100001</v>
      </c>
      <c r="AA155">
        <f>VLOOKUP($E155,ZonalStat!$E$1:$AB$310,14,FALSE)</f>
        <v>0</v>
      </c>
      <c r="AB155">
        <f>VLOOKUP($E155,ZonalStat!$E$1:$AB$310,15,FALSE)</f>
        <v>0.35640323732399998</v>
      </c>
      <c r="AC155">
        <f>VLOOKUP($E155,ZonalStat!$E$1:$AB$310,16,FALSE)</f>
        <v>0.52721583897900004</v>
      </c>
      <c r="AD155">
        <f>VLOOKUP($E155,Irigasi!$A$2:$C$311,3,FALSE)</f>
        <v>0</v>
      </c>
      <c r="AE155">
        <f>VLOOKUP($E155,ZonalStat!$E$1:$AB$310,17,FALSE)</f>
        <v>0.78334398033399999</v>
      </c>
      <c r="AF155">
        <f>VLOOKUP($E155,ZonalStat!$E$1:$AB$310,18,FALSE)</f>
        <v>-0.73013377521300005</v>
      </c>
      <c r="AG155">
        <f>VLOOKUP($E155,ZonalStat!$E$1:$AB$310,19,FALSE)</f>
        <v>0.29268833293500002</v>
      </c>
      <c r="AH155">
        <f>VLOOKUP($E155,ZonalStat!$E$1:$AB$310,20,FALSE)</f>
        <v>0.76872085049399996</v>
      </c>
      <c r="AI155">
        <f>VLOOKUP($E155,ZonalStat!$E$1:$AB$310,21,FALSE)</f>
        <v>1.29716786178</v>
      </c>
      <c r="AJ155">
        <f>VLOOKUP($E155,ZonalStat!$E$1:$AB$310,22,FALSE)</f>
        <v>24.984169511400001</v>
      </c>
      <c r="AK155">
        <f>VLOOKUP($E155,ZonalStat!$E$1:$AB$310,23,FALSE)</f>
        <v>-15.7846763082</v>
      </c>
      <c r="AL155">
        <f>VLOOKUP($E155,ZonalStat!$E$1:$AB$310,24,FALSE)</f>
        <v>1281.1971755</v>
      </c>
      <c r="AM155">
        <f>VLOOKUP($E155,Podes!$A$1:$AL$310,5,FALSE)</f>
        <v>1204</v>
      </c>
      <c r="AN155">
        <f>VLOOKUP($E155,Podes!$A$1:$AL$310,28,FALSE)</f>
        <v>1.017751479</v>
      </c>
      <c r="AO155">
        <f>VLOOKUP($E155,Podes!$A$1:$AL$310,29,FALSE)</f>
        <v>602</v>
      </c>
      <c r="AP155">
        <f>VLOOKUP($E155,Podes!$A$1:$AL$310,30,FALSE)</f>
        <v>0</v>
      </c>
      <c r="AQ155">
        <f>VLOOKUP($E155,Podes!$A$1:$AL$310,31,FALSE)</f>
        <v>0</v>
      </c>
      <c r="AR155">
        <f>VLOOKUP($E155,Podes!$A$1:$AL$310,32,FALSE)</f>
        <v>602</v>
      </c>
      <c r="AS155">
        <f>VLOOKUP($E155,Podes!$A$1:$AL$310,33,FALSE)</f>
        <v>0</v>
      </c>
      <c r="AT155">
        <f>VLOOKUP($E155,Podes!$A$1:$AL$310,34,FALSE)</f>
        <v>0</v>
      </c>
      <c r="AU155">
        <f>VLOOKUP($E155,Podes!$A$1:$AL$310,13,FALSE)</f>
        <v>0</v>
      </c>
      <c r="AV155">
        <f>VLOOKUP($E155,Podes!$A$1:$AL$310,14,FALSE)</f>
        <v>0</v>
      </c>
      <c r="AW155">
        <f>VLOOKUP($E155,Podes!$A$1:$AL$310,15,FALSE)</f>
        <v>0</v>
      </c>
      <c r="AX155">
        <f>VLOOKUP($E155,Podes!$A$1:$AL$310,16,FALSE)</f>
        <v>0</v>
      </c>
      <c r="AY155">
        <f>VLOOKUP($E155,Podes!$A$1:$AL$310,17,FALSE)</f>
        <v>0</v>
      </c>
      <c r="AZ155">
        <f>VLOOKUP($E155,Podes!$A$1:$AL$310,18,FALSE)</f>
        <v>0</v>
      </c>
      <c r="BA155">
        <f>VLOOKUP($E155,Podes!$A$1:$AL$310,19,FALSE)</f>
        <v>0</v>
      </c>
      <c r="BB155">
        <f>VLOOKUP($E155,Podes!$A$1:$AL$310,20,FALSE)</f>
        <v>0</v>
      </c>
      <c r="BC155">
        <f>VLOOKUP($E155,Podes!$A$1:$AL$310,21,FALSE)</f>
        <v>0</v>
      </c>
      <c r="BD155">
        <f>VLOOKUP($E155,Podes!$A$1:$AL$310,22,FALSE)</f>
        <v>0</v>
      </c>
      <c r="BE155">
        <f>VLOOKUP($E155,Podes!$A$1:$AL$310,23,FALSE)</f>
        <v>14</v>
      </c>
      <c r="BF155">
        <f>VLOOKUP($E155,Podes!$A$1:$AL$310,38,FALSE)</f>
        <v>200</v>
      </c>
      <c r="BG155">
        <f>VLOOKUP($E155,Podes!$A$1:$AL$310,35,FALSE)</f>
        <v>602</v>
      </c>
      <c r="BH155">
        <f>VLOOKUP($E155,Podes!$A$1:$AL$310,36,FALSE)</f>
        <v>0</v>
      </c>
      <c r="BI155">
        <f>VLOOKUP($E155,Podes!$A$1:$AL$310,26,FALSE)</f>
        <v>8</v>
      </c>
      <c r="BJ155">
        <f>VLOOKUP($E155,Podes!$A$1:$AL$310,37,FALSE)</f>
        <v>150.5</v>
      </c>
      <c r="BK155">
        <f>VLOOKUP(E155,'status kesejahteraan'!$D:$P,12,FALSE)</f>
        <v>0.38339920948616601</v>
      </c>
      <c r="BL155">
        <f>VLOOKUP(E155,'status kesejahteraan'!$D:$P,13,FALSE)</f>
        <v>0.28602243313201037</v>
      </c>
      <c r="BM155">
        <f>VLOOKUP(D155,IDM_2021!$D$1:$F$297,2,FALSE)</f>
        <v>0.64610000000000001</v>
      </c>
      <c r="BN155">
        <f>VLOOKUP(E155,Irigasi!$O$2:$Q$311,3,FALSE)</f>
        <v>0</v>
      </c>
      <c r="BO155">
        <f>VLOOKUP($E155,ZonalStat!$E$1:$AC$310,25,FALSE)</f>
        <v>32230.243322800001</v>
      </c>
      <c r="BP155" s="1">
        <f>VLOOKUP($E155,ZonalStat!$E$1:$AD$310,26,FALSE)</f>
        <v>3.2041465275999998</v>
      </c>
    </row>
    <row r="156" spans="1:68" x14ac:dyDescent="0.25">
      <c r="A156">
        <v>155</v>
      </c>
      <c r="B156" t="s">
        <v>337</v>
      </c>
      <c r="C156" t="s">
        <v>370</v>
      </c>
      <c r="D156" t="s">
        <v>157</v>
      </c>
      <c r="E156">
        <v>5309040</v>
      </c>
      <c r="F156">
        <f>VLOOKUP(E156,summary_LC!$AW$1:$AY$311,3,FALSE)</f>
        <v>12085</v>
      </c>
      <c r="G156">
        <f>VLOOKUP($E156,ZonalStat!$E$1:$AB$310,2,FALSE)</f>
        <v>19823.659437900002</v>
      </c>
      <c r="H156">
        <f>VLOOKUP($E156,ZonalStat!$E$1:$AB$310,3,FALSE)</f>
        <v>758.98306994699999</v>
      </c>
      <c r="I156">
        <f>VLOOKUP($E156,ZonalStat!$E$1:$AB$310,4,FALSE)</f>
        <v>169669.200106</v>
      </c>
      <c r="J156">
        <f>VLOOKUP($E156,ZonalStat!$E$1:$AB$310,5,FALSE)</f>
        <v>2007.85157927</v>
      </c>
      <c r="K156">
        <f>VLOOKUP($E156,ZonalStat!$E$1:$AB$310,6,FALSE)</f>
        <v>1053.7693934700001</v>
      </c>
      <c r="L156">
        <f>VLOOKUP($E156,ZonalStat!$E$1:$AB$310,7,FALSE)</f>
        <v>19468.477279999999</v>
      </c>
      <c r="M156">
        <f>VLOOKUP($E156,ZonalStat!$E$1:$AB$310,8,FALSE)</f>
        <v>2122.5291868300001</v>
      </c>
      <c r="N156">
        <f>VLOOKUP($E156,ZonalStat!$E$1:$AB$310,9,FALSE)</f>
        <v>16616.475737000001</v>
      </c>
      <c r="O156">
        <f>VLOOKUP($E156,ZonalStat!$E$1:$AB$310,10,FALSE)</f>
        <v>41416.988108600002</v>
      </c>
      <c r="P156">
        <f>VLOOKUP($E156,ZonalStat!$E$1:$AB$310,11,FALSE)</f>
        <v>27003.3916574</v>
      </c>
      <c r="Q156">
        <f>VLOOKUP($E156,summary_LC!$Z$2:$AU$311,16,FALSE)</f>
        <v>32.025598219254313</v>
      </c>
      <c r="R156">
        <f>VLOOKUP($E156,summary_LC!$Z$2:$AU$311,17,FALSE)</f>
        <v>0</v>
      </c>
      <c r="S156">
        <f>VLOOKUP($E156,summary_LC!$Z$2:$AU$311,15,FALSE)</f>
        <v>23.094045631608235</v>
      </c>
      <c r="T156">
        <f>VLOOKUP($E156,summary_LC!$Z$2:$AU$311,18,FALSE)</f>
        <v>13.513262845483212</v>
      </c>
      <c r="U156">
        <f>VLOOKUP($E156,summary_LC!$Z$2:$AU$311,19,FALSE)</f>
        <v>0</v>
      </c>
      <c r="V156">
        <f>VLOOKUP($E156,summary_LC!$Z$2:$AU$311,22,FALSE)</f>
        <v>34.662805130326852</v>
      </c>
      <c r="W156">
        <f>VLOOKUP($E156,ZonalStat!$E$1:$AB$310,12,FALSE)</f>
        <v>1094.04642199</v>
      </c>
      <c r="X156">
        <f>VLOOKUP($E156,summary_LC!$Z$2:$AU$311,4,FALSE)</f>
        <v>1110</v>
      </c>
      <c r="Y156">
        <f>VLOOKUP($E156,summary_LC!$Z$2:$AU$311,20,FALSE)</f>
        <v>32.025598219254313</v>
      </c>
      <c r="Z156">
        <f>VLOOKUP($E156,ZonalStat!$E$1:$AB$310,13,FALSE)</f>
        <v>1079.58230944</v>
      </c>
      <c r="AA156">
        <f>VLOOKUP($E156,ZonalStat!$E$1:$AB$310,14,FALSE)</f>
        <v>2.2317720726800001E-2</v>
      </c>
      <c r="AB156">
        <f>VLOOKUP($E156,ZonalStat!$E$1:$AB$310,15,FALSE)</f>
        <v>0.26226727348000001</v>
      </c>
      <c r="AC156">
        <f>VLOOKUP($E156,ZonalStat!$E$1:$AB$310,16,FALSE)</f>
        <v>0.57737677356700001</v>
      </c>
      <c r="AD156">
        <f>VLOOKUP($E156,Irigasi!$A$2:$C$311,3,FALSE)</f>
        <v>0</v>
      </c>
      <c r="AE156">
        <f>VLOOKUP($E156,ZonalStat!$E$1:$AB$310,17,FALSE)</f>
        <v>0.65561548502099998</v>
      </c>
      <c r="AF156">
        <f>VLOOKUP($E156,ZonalStat!$E$1:$AB$310,18,FALSE)</f>
        <v>-0.63782192315200004</v>
      </c>
      <c r="AG156">
        <f>VLOOKUP($E156,ZonalStat!$E$1:$AB$310,19,FALSE)</f>
        <v>0.173696213465</v>
      </c>
      <c r="AH156">
        <f>VLOOKUP($E156,ZonalStat!$E$1:$AB$310,20,FALSE)</f>
        <v>0.77877864745900005</v>
      </c>
      <c r="AI156">
        <f>VLOOKUP($E156,ZonalStat!$E$1:$AB$310,21,FALSE)</f>
        <v>1.24120162235</v>
      </c>
      <c r="AJ156">
        <f>VLOOKUP($E156,ZonalStat!$E$1:$AB$310,22,FALSE)</f>
        <v>24.856214240500002</v>
      </c>
      <c r="AK156">
        <f>VLOOKUP($E156,ZonalStat!$E$1:$AB$310,23,FALSE)</f>
        <v>-12.79921175</v>
      </c>
      <c r="AL156">
        <f>VLOOKUP($E156,ZonalStat!$E$1:$AB$310,24,FALSE)</f>
        <v>1158.38721259</v>
      </c>
      <c r="AM156">
        <f>VLOOKUP($E156,Podes!$A$1:$AL$310,5,FALSE)</f>
        <v>2403</v>
      </c>
      <c r="AN156">
        <f>VLOOKUP($E156,Podes!$A$1:$AL$310,28,FALSE)</f>
        <v>1.0632743360000001</v>
      </c>
      <c r="AO156">
        <f>VLOOKUP($E156,Podes!$A$1:$AL$310,29,FALSE)</f>
        <v>801</v>
      </c>
      <c r="AP156">
        <f>VLOOKUP($E156,Podes!$A$1:$AL$310,30,FALSE)</f>
        <v>0</v>
      </c>
      <c r="AQ156">
        <f>VLOOKUP($E156,Podes!$A$1:$AL$310,31,FALSE)</f>
        <v>0</v>
      </c>
      <c r="AR156">
        <f>VLOOKUP($E156,Podes!$A$1:$AL$310,32,FALSE)</f>
        <v>600.75</v>
      </c>
      <c r="AS156">
        <f>VLOOKUP($E156,Podes!$A$1:$AL$310,33,FALSE)</f>
        <v>400.5</v>
      </c>
      <c r="AT156">
        <f>VLOOKUP($E156,Podes!$A$1:$AL$310,34,FALSE)</f>
        <v>0</v>
      </c>
      <c r="AU156">
        <f>VLOOKUP($E156,Podes!$A$1:$AL$310,13,FALSE)</f>
        <v>0</v>
      </c>
      <c r="AV156">
        <f>VLOOKUP($E156,Podes!$A$1:$AL$310,14,FALSE)</f>
        <v>0</v>
      </c>
      <c r="AW156">
        <f>VLOOKUP($E156,Podes!$A$1:$AL$310,15,FALSE)</f>
        <v>0</v>
      </c>
      <c r="AX156">
        <f>VLOOKUP($E156,Podes!$A$1:$AL$310,16,FALSE)</f>
        <v>0</v>
      </c>
      <c r="AY156">
        <f>VLOOKUP($E156,Podes!$A$1:$AL$310,17,FALSE)</f>
        <v>0</v>
      </c>
      <c r="AZ156">
        <f>VLOOKUP($E156,Podes!$A$1:$AL$310,18,FALSE)</f>
        <v>0</v>
      </c>
      <c r="BA156">
        <f>VLOOKUP($E156,Podes!$A$1:$AL$310,19,FALSE)</f>
        <v>0</v>
      </c>
      <c r="BB156">
        <f>VLOOKUP($E156,Podes!$A$1:$AL$310,20,FALSE)</f>
        <v>0</v>
      </c>
      <c r="BC156">
        <f>VLOOKUP($E156,Podes!$A$1:$AL$310,21,FALSE)</f>
        <v>0</v>
      </c>
      <c r="BD156">
        <f>VLOOKUP($E156,Podes!$A$1:$AL$310,22,FALSE)</f>
        <v>0</v>
      </c>
      <c r="BE156">
        <f>VLOOKUP($E156,Podes!$A$1:$AL$310,23,FALSE)</f>
        <v>30</v>
      </c>
      <c r="BF156">
        <f>VLOOKUP($E156,Podes!$A$1:$AL$310,38,FALSE)</f>
        <v>200</v>
      </c>
      <c r="BG156">
        <f>VLOOKUP($E156,Podes!$A$1:$AL$310,35,FALSE)</f>
        <v>343.2857143</v>
      </c>
      <c r="BH156">
        <f>VLOOKUP($E156,Podes!$A$1:$AL$310,36,FALSE)</f>
        <v>1201.5</v>
      </c>
      <c r="BI156">
        <f>VLOOKUP($E156,Podes!$A$1:$AL$310,26,FALSE)</f>
        <v>6</v>
      </c>
      <c r="BJ156">
        <f>VLOOKUP($E156,Podes!$A$1:$AL$310,37,FALSE)</f>
        <v>400.5</v>
      </c>
      <c r="BK156">
        <f>VLOOKUP(E156,'status kesejahteraan'!$D:$P,12,FALSE)</f>
        <v>0.45656028368794327</v>
      </c>
      <c r="BL156">
        <f>VLOOKUP(E156,'status kesejahteraan'!$D:$P,13,FALSE)</f>
        <v>0.34171779141104297</v>
      </c>
      <c r="BM156">
        <f>VLOOKUP(D156,IDM_2021!$D$1:$F$297,2,FALSE)</f>
        <v>0.64319999999999999</v>
      </c>
      <c r="BN156">
        <f>VLOOKUP(E156,Irigasi!$O$2:$Q$311,3,FALSE)</f>
        <v>0</v>
      </c>
      <c r="BO156">
        <f>VLOOKUP($E156,ZonalStat!$E$1:$AC$310,25,FALSE)</f>
        <v>33192.022285500003</v>
      </c>
      <c r="BP156" s="1">
        <f>VLOOKUP($E156,ZonalStat!$E$1:$AD$310,26,FALSE)</f>
        <v>2.5912887197400001</v>
      </c>
    </row>
    <row r="157" spans="1:68" x14ac:dyDescent="0.25">
      <c r="A157">
        <v>156</v>
      </c>
      <c r="B157" t="s">
        <v>337</v>
      </c>
      <c r="C157" t="s">
        <v>370</v>
      </c>
      <c r="D157" t="s">
        <v>158</v>
      </c>
      <c r="E157">
        <v>5309041</v>
      </c>
      <c r="F157">
        <f>VLOOKUP(E157,summary_LC!$AW$1:$AY$311,3,FALSE)</f>
        <v>3103</v>
      </c>
      <c r="G157">
        <f>VLOOKUP($E157,ZonalStat!$E$1:$AB$310,2,FALSE)</f>
        <v>25287.5002417</v>
      </c>
      <c r="H157">
        <f>VLOOKUP($E157,ZonalStat!$E$1:$AB$310,3,FALSE)</f>
        <v>920.04662580900003</v>
      </c>
      <c r="I157">
        <f>VLOOKUP($E157,ZonalStat!$E$1:$AB$310,4,FALSE)</f>
        <v>170202.283773</v>
      </c>
      <c r="J157">
        <f>VLOOKUP($E157,ZonalStat!$E$1:$AB$310,5,FALSE)</f>
        <v>1787.62793601</v>
      </c>
      <c r="K157">
        <f>VLOOKUP($E157,ZonalStat!$E$1:$AB$310,6,FALSE)</f>
        <v>888.44371687199998</v>
      </c>
      <c r="L157">
        <f>VLOOKUP($E157,ZonalStat!$E$1:$AB$310,7,FALSE)</f>
        <v>23539.671247499999</v>
      </c>
      <c r="M157">
        <f>VLOOKUP($E157,ZonalStat!$E$1:$AB$310,8,FALSE)</f>
        <v>3058.5943466600002</v>
      </c>
      <c r="N157">
        <f>VLOOKUP($E157,ZonalStat!$E$1:$AB$310,9,FALSE)</f>
        <v>21873.810835200002</v>
      </c>
      <c r="O157">
        <f>VLOOKUP($E157,ZonalStat!$E$1:$AB$310,10,FALSE)</f>
        <v>47435.943200100002</v>
      </c>
      <c r="P157">
        <f>VLOOKUP($E157,ZonalStat!$E$1:$AB$310,11,FALSE)</f>
        <v>22776.065653099999</v>
      </c>
      <c r="Q157">
        <f>VLOOKUP($E157,summary_LC!$Z$2:$AU$311,16,FALSE)</f>
        <v>8.7182340938601381</v>
      </c>
      <c r="R157">
        <f>VLOOKUP($E157,summary_LC!$Z$2:$AU$311,17,FALSE)</f>
        <v>0</v>
      </c>
      <c r="S157">
        <f>VLOOKUP($E157,summary_LC!$Z$2:$AU$311,15,FALSE)</f>
        <v>6.5479502875162314</v>
      </c>
      <c r="T157">
        <f>VLOOKUP($E157,summary_LC!$Z$2:$AU$311,18,FALSE)</f>
        <v>2.8658875904284917</v>
      </c>
      <c r="U157">
        <f>VLOOKUP($E157,summary_LC!$Z$2:$AU$311,19,FALSE)</f>
        <v>0</v>
      </c>
      <c r="V157">
        <f>VLOOKUP($E157,summary_LC!$Z$2:$AU$311,22,FALSE)</f>
        <v>32.452465356106991</v>
      </c>
      <c r="W157">
        <f>VLOOKUP($E157,ZonalStat!$E$1:$AB$310,12,FALSE)</f>
        <v>828.087689974</v>
      </c>
      <c r="X157">
        <f>VLOOKUP($E157,summary_LC!$Z$2:$AU$311,4,FALSE)</f>
        <v>302</v>
      </c>
      <c r="Y157">
        <f>VLOOKUP($E157,summary_LC!$Z$2:$AU$311,20,FALSE)</f>
        <v>8.7182340938601381</v>
      </c>
      <c r="Z157">
        <f>VLOOKUP($E157,ZonalStat!$E$1:$AB$310,13,FALSE)</f>
        <v>817.52175718700005</v>
      </c>
      <c r="AA157">
        <f>VLOOKUP($E157,ZonalStat!$E$1:$AB$310,14,FALSE)</f>
        <v>1.7499666486000001E-2</v>
      </c>
      <c r="AB157">
        <f>VLOOKUP($E157,ZonalStat!$E$1:$AB$310,15,FALSE)</f>
        <v>0.35240090235299998</v>
      </c>
      <c r="AC157">
        <f>VLOOKUP($E157,ZonalStat!$E$1:$AB$310,16,FALSE)</f>
        <v>0.62888837254399998</v>
      </c>
      <c r="AD157">
        <f>VLOOKUP($E157,Irigasi!$A$2:$C$311,3,FALSE)</f>
        <v>0</v>
      </c>
      <c r="AE157">
        <f>VLOOKUP($E157,ZonalStat!$E$1:$AB$310,17,FALSE)</f>
        <v>0.60994942402600005</v>
      </c>
      <c r="AF157">
        <f>VLOOKUP($E157,ZonalStat!$E$1:$AB$310,18,FALSE)</f>
        <v>-0.60293348978700001</v>
      </c>
      <c r="AG157">
        <f>VLOOKUP($E157,ZonalStat!$E$1:$AB$310,19,FALSE)</f>
        <v>0.14161820264300001</v>
      </c>
      <c r="AH157">
        <f>VLOOKUP($E157,ZonalStat!$E$1:$AB$310,20,FALSE)</f>
        <v>0.78854179353499998</v>
      </c>
      <c r="AI157">
        <f>VLOOKUP($E157,ZonalStat!$E$1:$AB$310,21,FALSE)</f>
        <v>1.30077849071</v>
      </c>
      <c r="AJ157">
        <f>VLOOKUP($E157,ZonalStat!$E$1:$AB$310,22,FALSE)</f>
        <v>26.1524566567</v>
      </c>
      <c r="AK157">
        <f>VLOOKUP($E157,ZonalStat!$E$1:$AB$310,23,FALSE)</f>
        <v>-12.7570183152</v>
      </c>
      <c r="AL157">
        <f>VLOOKUP($E157,ZonalStat!$E$1:$AB$310,24,FALSE)</f>
        <v>1233.86173973</v>
      </c>
      <c r="AM157">
        <f>VLOOKUP($E157,Podes!$A$1:$AL$310,5,FALSE)</f>
        <v>1364</v>
      </c>
      <c r="AN157">
        <f>VLOOKUP($E157,Podes!$A$1:$AL$310,28,FALSE)</f>
        <v>1.1385642739999999</v>
      </c>
      <c r="AO157">
        <f>VLOOKUP($E157,Podes!$A$1:$AL$310,29,FALSE)</f>
        <v>682</v>
      </c>
      <c r="AP157">
        <f>VLOOKUP($E157,Podes!$A$1:$AL$310,30,FALSE)</f>
        <v>0</v>
      </c>
      <c r="AQ157">
        <f>VLOOKUP($E157,Podes!$A$1:$AL$310,31,FALSE)</f>
        <v>0</v>
      </c>
      <c r="AR157">
        <f>VLOOKUP($E157,Podes!$A$1:$AL$310,32,FALSE)</f>
        <v>454.66666670000001</v>
      </c>
      <c r="AS157">
        <f>VLOOKUP($E157,Podes!$A$1:$AL$310,33,FALSE)</f>
        <v>1364</v>
      </c>
      <c r="AT157">
        <f>VLOOKUP($E157,Podes!$A$1:$AL$310,34,FALSE)</f>
        <v>0</v>
      </c>
      <c r="AU157">
        <f>VLOOKUP($E157,Podes!$A$1:$AL$310,13,FALSE)</f>
        <v>0</v>
      </c>
      <c r="AV157">
        <f>VLOOKUP($E157,Podes!$A$1:$AL$310,14,FALSE)</f>
        <v>0</v>
      </c>
      <c r="AW157">
        <f>VLOOKUP($E157,Podes!$A$1:$AL$310,15,FALSE)</f>
        <v>0</v>
      </c>
      <c r="AX157">
        <f>VLOOKUP($E157,Podes!$A$1:$AL$310,16,FALSE)</f>
        <v>0</v>
      </c>
      <c r="AY157">
        <f>VLOOKUP($E157,Podes!$A$1:$AL$310,17,FALSE)</f>
        <v>0</v>
      </c>
      <c r="AZ157">
        <f>VLOOKUP($E157,Podes!$A$1:$AL$310,18,FALSE)</f>
        <v>0</v>
      </c>
      <c r="BA157">
        <f>VLOOKUP($E157,Podes!$A$1:$AL$310,19,FALSE)</f>
        <v>0</v>
      </c>
      <c r="BB157">
        <f>VLOOKUP($E157,Podes!$A$1:$AL$310,20,FALSE)</f>
        <v>0</v>
      </c>
      <c r="BC157">
        <f>VLOOKUP($E157,Podes!$A$1:$AL$310,21,FALSE)</f>
        <v>1</v>
      </c>
      <c r="BD157">
        <f>VLOOKUP($E157,Podes!$A$1:$AL$310,22,FALSE)</f>
        <v>0</v>
      </c>
      <c r="BE157">
        <f>VLOOKUP($E157,Podes!$A$1:$AL$310,23,FALSE)</f>
        <v>14</v>
      </c>
      <c r="BF157">
        <f>VLOOKUP($E157,Podes!$A$1:$AL$310,38,FALSE)</f>
        <v>200</v>
      </c>
      <c r="BG157">
        <f>VLOOKUP($E157,Podes!$A$1:$AL$310,35,FALSE)</f>
        <v>1364</v>
      </c>
      <c r="BH157">
        <f>VLOOKUP($E157,Podes!$A$1:$AL$310,36,FALSE)</f>
        <v>1364</v>
      </c>
      <c r="BI157">
        <f>VLOOKUP($E157,Podes!$A$1:$AL$310,26,FALSE)</f>
        <v>0</v>
      </c>
      <c r="BJ157">
        <f>VLOOKUP($E157,Podes!$A$1:$AL$310,37,FALSE)</f>
        <v>0</v>
      </c>
      <c r="BK157">
        <f>VLOOKUP(E157,'status kesejahteraan'!$D:$P,12,FALSE)</f>
        <v>0.30434782608695654</v>
      </c>
      <c r="BL157">
        <f>VLOOKUP(E157,'status kesejahteraan'!$D:$P,13,FALSE)</f>
        <v>0.19955530850472486</v>
      </c>
      <c r="BM157">
        <f>VLOOKUP(D157,IDM_2021!$D$1:$F$297,2,FALSE)</f>
        <v>0.63990000000000002</v>
      </c>
      <c r="BN157">
        <f>VLOOKUP(E157,Irigasi!$O$2:$Q$311,3,FALSE)</f>
        <v>0</v>
      </c>
      <c r="BO157">
        <f>VLOOKUP($E157,ZonalStat!$E$1:$AC$310,25,FALSE)</f>
        <v>34824.824294899998</v>
      </c>
      <c r="BP157" s="1">
        <f>VLOOKUP($E157,ZonalStat!$E$1:$AD$310,26,FALSE)</f>
        <v>2.6950808625299998</v>
      </c>
    </row>
    <row r="158" spans="1:68" x14ac:dyDescent="0.25">
      <c r="A158">
        <v>157</v>
      </c>
      <c r="B158" t="s">
        <v>337</v>
      </c>
      <c r="C158" t="s">
        <v>370</v>
      </c>
      <c r="D158" t="s">
        <v>159</v>
      </c>
      <c r="E158">
        <v>5309050</v>
      </c>
      <c r="F158">
        <f>VLOOKUP(E158,summary_LC!$AW$1:$AY$311,3,FALSE)</f>
        <v>6593</v>
      </c>
      <c r="G158">
        <f>VLOOKUP($E158,ZonalStat!$E$1:$AB$310,2,FALSE)</f>
        <v>28598.336110799999</v>
      </c>
      <c r="H158">
        <f>VLOOKUP($E158,ZonalStat!$E$1:$AB$310,3,FALSE)</f>
        <v>603.29863172600005</v>
      </c>
      <c r="I158">
        <f>VLOOKUP($E158,ZonalStat!$E$1:$AB$310,4,FALSE)</f>
        <v>167889.02447900001</v>
      </c>
      <c r="J158">
        <f>VLOOKUP($E158,ZonalStat!$E$1:$AB$310,5,FALSE)</f>
        <v>9678.7616959000006</v>
      </c>
      <c r="K158">
        <f>VLOOKUP($E158,ZonalStat!$E$1:$AB$310,6,FALSE)</f>
        <v>503.95160810599998</v>
      </c>
      <c r="L158">
        <f>VLOOKUP($E158,ZonalStat!$E$1:$AB$310,7,FALSE)</f>
        <v>22078.5028093</v>
      </c>
      <c r="M158">
        <f>VLOOKUP($E158,ZonalStat!$E$1:$AB$310,8,FALSE)</f>
        <v>2571.2053837600001</v>
      </c>
      <c r="N158">
        <f>VLOOKUP($E158,ZonalStat!$E$1:$AB$310,9,FALSE)</f>
        <v>21489.497156400001</v>
      </c>
      <c r="O158">
        <f>VLOOKUP($E158,ZonalStat!$E$1:$AB$310,10,FALSE)</f>
        <v>58189.420808499999</v>
      </c>
      <c r="P158">
        <f>VLOOKUP($E158,ZonalStat!$E$1:$AB$310,11,FALSE)</f>
        <v>12600.4013593</v>
      </c>
      <c r="Q158">
        <f>VLOOKUP($E158,summary_LC!$Z$2:$AU$311,16,FALSE)</f>
        <v>8.5698386199220913</v>
      </c>
      <c r="R158">
        <f>VLOOKUP($E158,summary_LC!$Z$2:$AU$311,17,FALSE)</f>
        <v>0</v>
      </c>
      <c r="S158">
        <f>VLOOKUP($E158,summary_LC!$Z$2:$AU$311,15,FALSE)</f>
        <v>15.08996475607494</v>
      </c>
      <c r="T158">
        <f>VLOOKUP($E158,summary_LC!$Z$2:$AU$311,18,FALSE)</f>
        <v>15.006492301984789</v>
      </c>
      <c r="U158">
        <f>VLOOKUP($E158,summary_LC!$Z$2:$AU$311,19,FALSE)</f>
        <v>0</v>
      </c>
      <c r="V158">
        <f>VLOOKUP($E158,summary_LC!$Z$2:$AU$311,22,FALSE)</f>
        <v>30.486880024268164</v>
      </c>
      <c r="W158">
        <f>VLOOKUP($E158,ZonalStat!$E$1:$AB$310,12,FALSE)</f>
        <v>2738.2733119899999</v>
      </c>
      <c r="X158">
        <f>VLOOKUP($E158,summary_LC!$Z$2:$AU$311,4,FALSE)</f>
        <v>258</v>
      </c>
      <c r="Y158">
        <f>VLOOKUP($E158,summary_LC!$Z$2:$AU$311,20,FALSE)</f>
        <v>8.5698386199220913</v>
      </c>
      <c r="Z158">
        <f>VLOOKUP($E158,ZonalStat!$E$1:$AB$310,13,FALSE)</f>
        <v>1150.9547564300001</v>
      </c>
      <c r="AA158">
        <f>VLOOKUP($E158,ZonalStat!$E$1:$AB$310,14,FALSE)</f>
        <v>7.9209629545499999E-3</v>
      </c>
      <c r="AB158">
        <f>VLOOKUP($E158,ZonalStat!$E$1:$AB$310,15,FALSE)</f>
        <v>0.51088275443700004</v>
      </c>
      <c r="AC158">
        <f>VLOOKUP($E158,ZonalStat!$E$1:$AB$310,16,FALSE)</f>
        <v>0.59647718705200004</v>
      </c>
      <c r="AD158">
        <f>VLOOKUP($E158,Irigasi!$A$2:$C$311,3,FALSE)</f>
        <v>0</v>
      </c>
      <c r="AE158">
        <f>VLOOKUP($E158,ZonalStat!$E$1:$AB$310,17,FALSE)</f>
        <v>0.57787523472500002</v>
      </c>
      <c r="AF158">
        <f>VLOOKUP($E158,ZonalStat!$E$1:$AB$310,18,FALSE)</f>
        <v>-0.58296397003300005</v>
      </c>
      <c r="AG158">
        <f>VLOOKUP($E158,ZonalStat!$E$1:$AB$310,19,FALSE)</f>
        <v>0.12556777101899999</v>
      </c>
      <c r="AH158">
        <f>VLOOKUP($E158,ZonalStat!$E$1:$AB$310,20,FALSE)</f>
        <v>0.80033694499899999</v>
      </c>
      <c r="AI158">
        <f>VLOOKUP($E158,ZonalStat!$E$1:$AB$310,21,FALSE)</f>
        <v>1.2636215442000001</v>
      </c>
      <c r="AJ158">
        <f>VLOOKUP($E158,ZonalStat!$E$1:$AB$310,22,FALSE)</f>
        <v>25.439079339599999</v>
      </c>
      <c r="AK158">
        <f>VLOOKUP($E158,ZonalStat!$E$1:$AB$310,23,FALSE)</f>
        <v>-9.4056635329699994</v>
      </c>
      <c r="AL158">
        <f>VLOOKUP($E158,ZonalStat!$E$1:$AB$310,24,FALSE)</f>
        <v>1170.4994003300001</v>
      </c>
      <c r="AM158">
        <f>VLOOKUP($E158,Podes!$A$1:$AL$310,5,FALSE)</f>
        <v>3871</v>
      </c>
      <c r="AN158">
        <f>VLOOKUP($E158,Podes!$A$1:$AL$310,28,FALSE)</f>
        <v>1.017613039</v>
      </c>
      <c r="AO158">
        <f>VLOOKUP($E158,Podes!$A$1:$AL$310,29,FALSE)</f>
        <v>967.75</v>
      </c>
      <c r="AP158">
        <f>VLOOKUP($E158,Podes!$A$1:$AL$310,30,FALSE)</f>
        <v>0</v>
      </c>
      <c r="AQ158">
        <f>VLOOKUP($E158,Podes!$A$1:$AL$310,31,FALSE)</f>
        <v>0</v>
      </c>
      <c r="AR158">
        <f>VLOOKUP($E158,Podes!$A$1:$AL$310,32,FALSE)</f>
        <v>967.75</v>
      </c>
      <c r="AS158">
        <f>VLOOKUP($E158,Podes!$A$1:$AL$310,33,FALSE)</f>
        <v>1935.5</v>
      </c>
      <c r="AT158">
        <f>VLOOKUP($E158,Podes!$A$1:$AL$310,34,FALSE)</f>
        <v>0</v>
      </c>
      <c r="AU158">
        <f>VLOOKUP($E158,Podes!$A$1:$AL$310,13,FALSE)</f>
        <v>1</v>
      </c>
      <c r="AV158">
        <f>VLOOKUP($E158,Podes!$A$1:$AL$310,14,FALSE)</f>
        <v>0</v>
      </c>
      <c r="AW158">
        <f>VLOOKUP($E158,Podes!$A$1:$AL$310,15,FALSE)</f>
        <v>1</v>
      </c>
      <c r="AX158">
        <f>VLOOKUP($E158,Podes!$A$1:$AL$310,16,FALSE)</f>
        <v>0</v>
      </c>
      <c r="AY158">
        <f>VLOOKUP($E158,Podes!$A$1:$AL$310,17,FALSE)</f>
        <v>0</v>
      </c>
      <c r="AZ158">
        <f>VLOOKUP($E158,Podes!$A$1:$AL$310,18,FALSE)</f>
        <v>0</v>
      </c>
      <c r="BA158">
        <f>VLOOKUP($E158,Podes!$A$1:$AL$310,19,FALSE)</f>
        <v>14</v>
      </c>
      <c r="BB158">
        <f>VLOOKUP($E158,Podes!$A$1:$AL$310,20,FALSE)</f>
        <v>0</v>
      </c>
      <c r="BC158">
        <f>VLOOKUP($E158,Podes!$A$1:$AL$310,21,FALSE)</f>
        <v>23</v>
      </c>
      <c r="BD158">
        <f>VLOOKUP($E158,Podes!$A$1:$AL$310,22,FALSE)</f>
        <v>0</v>
      </c>
      <c r="BE158">
        <f>VLOOKUP($E158,Podes!$A$1:$AL$310,23,FALSE)</f>
        <v>34</v>
      </c>
      <c r="BF158">
        <f>VLOOKUP($E158,Podes!$A$1:$AL$310,38,FALSE)</f>
        <v>200</v>
      </c>
      <c r="BG158">
        <f>VLOOKUP($E158,Podes!$A$1:$AL$310,35,FALSE)</f>
        <v>553</v>
      </c>
      <c r="BH158">
        <f>VLOOKUP($E158,Podes!$A$1:$AL$310,36,FALSE)</f>
        <v>967.75</v>
      </c>
      <c r="BI158">
        <f>VLOOKUP($E158,Podes!$A$1:$AL$310,26,FALSE)</f>
        <v>21</v>
      </c>
      <c r="BJ158">
        <f>VLOOKUP($E158,Podes!$A$1:$AL$310,37,FALSE)</f>
        <v>184.33333329999999</v>
      </c>
      <c r="BK158">
        <f>VLOOKUP(E158,'status kesejahteraan'!$D:$P,12,FALSE)</f>
        <v>0.39537953795379538</v>
      </c>
      <c r="BL158">
        <f>VLOOKUP(E158,'status kesejahteraan'!$D:$P,13,FALSE)</f>
        <v>0.29464159479711577</v>
      </c>
      <c r="BM158">
        <f>VLOOKUP(D158,IDM_2021!$D$1:$F$297,2,FALSE)</f>
        <v>0.63239999999999996</v>
      </c>
      <c r="BN158">
        <f>VLOOKUP(E158,Irigasi!$O$2:$Q$311,3,FALSE)</f>
        <v>0</v>
      </c>
      <c r="BO158">
        <f>VLOOKUP($E158,ZonalStat!$E$1:$AC$310,25,FALSE)</f>
        <v>24039.7393128</v>
      </c>
      <c r="BP158" s="1">
        <f>VLOOKUP($E158,ZonalStat!$E$1:$AD$310,26,FALSE)</f>
        <v>2.7938861431399999</v>
      </c>
    </row>
    <row r="159" spans="1:68" x14ac:dyDescent="0.25">
      <c r="A159">
        <v>158</v>
      </c>
      <c r="B159" t="s">
        <v>337</v>
      </c>
      <c r="C159" t="s">
        <v>370</v>
      </c>
      <c r="D159" t="s">
        <v>160</v>
      </c>
      <c r="E159">
        <v>5309060</v>
      </c>
      <c r="F159">
        <f>VLOOKUP(E159,summary_LC!$AW$1:$AY$311,3,FALSE)</f>
        <v>8475</v>
      </c>
      <c r="G159">
        <f>VLOOKUP($E159,ZonalStat!$E$1:$AB$310,2,FALSE)</f>
        <v>16001.853589099999</v>
      </c>
      <c r="H159">
        <f>VLOOKUP($E159,ZonalStat!$E$1:$AB$310,3,FALSE)</f>
        <v>788.18991060099995</v>
      </c>
      <c r="I159">
        <f>VLOOKUP($E159,ZonalStat!$E$1:$AB$310,4,FALSE)</f>
        <v>181658.673778</v>
      </c>
      <c r="J159">
        <f>VLOOKUP($E159,ZonalStat!$E$1:$AB$310,5,FALSE)</f>
        <v>10482.5317705</v>
      </c>
      <c r="K159">
        <f>VLOOKUP($E159,ZonalStat!$E$1:$AB$310,6,FALSE)</f>
        <v>608.60512897900003</v>
      </c>
      <c r="L159">
        <f>VLOOKUP($E159,ZonalStat!$E$1:$AB$310,7,FALSE)</f>
        <v>27783.886662100002</v>
      </c>
      <c r="M159">
        <f>VLOOKUP($E159,ZonalStat!$E$1:$AB$310,8,FALSE)</f>
        <v>12386.8876318</v>
      </c>
      <c r="N159">
        <f>VLOOKUP($E159,ZonalStat!$E$1:$AB$310,9,FALSE)</f>
        <v>7324.5920569</v>
      </c>
      <c r="O159">
        <f>VLOOKUP($E159,ZonalStat!$E$1:$AB$310,10,FALSE)</f>
        <v>61422.6099885</v>
      </c>
      <c r="P159">
        <f>VLOOKUP($E159,ZonalStat!$E$1:$AB$310,11,FALSE)</f>
        <v>8155.3022880899998</v>
      </c>
      <c r="Q159">
        <f>VLOOKUP($E159,summary_LC!$Z$2:$AU$311,16,FALSE)</f>
        <v>28.881469115191987</v>
      </c>
      <c r="R159">
        <f>VLOOKUP($E159,summary_LC!$Z$2:$AU$311,17,FALSE)</f>
        <v>0</v>
      </c>
      <c r="S159">
        <f>VLOOKUP($E159,summary_LC!$Z$2:$AU$311,15,FALSE)</f>
        <v>37.803746985716934</v>
      </c>
      <c r="T159">
        <f>VLOOKUP($E159,summary_LC!$Z$2:$AU$311,18,FALSE)</f>
        <v>7.7351140790205903</v>
      </c>
      <c r="U159">
        <f>VLOOKUP($E159,summary_LC!$Z$2:$AU$311,19,FALSE)</f>
        <v>0</v>
      </c>
      <c r="V159">
        <f>VLOOKUP($E159,summary_LC!$Z$2:$AU$311,22,FALSE)</f>
        <v>0</v>
      </c>
      <c r="W159">
        <f>VLOOKUP($E159,ZonalStat!$E$1:$AB$310,12,FALSE)</f>
        <v>1109.5549139499999</v>
      </c>
      <c r="X159">
        <f>VLOOKUP($E159,summary_LC!$Z$2:$AU$311,4,FALSE)</f>
        <v>725</v>
      </c>
      <c r="Y159">
        <f>VLOOKUP($E159,summary_LC!$Z$2:$AU$311,20,FALSE)</f>
        <v>28.881469115191987</v>
      </c>
      <c r="Z159">
        <f>VLOOKUP($E159,ZonalStat!$E$1:$AB$310,13,FALSE)</f>
        <v>513.85573615600003</v>
      </c>
      <c r="AA159">
        <f>VLOOKUP($E159,ZonalStat!$E$1:$AB$310,14,FALSE)</f>
        <v>2.4957213427899999E-2</v>
      </c>
      <c r="AB159">
        <f>VLOOKUP($E159,ZonalStat!$E$1:$AB$310,15,FALSE)</f>
        <v>0.393185840708</v>
      </c>
      <c r="AC159">
        <f>VLOOKUP($E159,ZonalStat!$E$1:$AB$310,16,FALSE)</f>
        <v>0.57978255853500005</v>
      </c>
      <c r="AD159">
        <f>VLOOKUP($E159,Irigasi!$A$2:$C$311,3,FALSE)</f>
        <v>0</v>
      </c>
      <c r="AE159">
        <f>VLOOKUP($E159,ZonalStat!$E$1:$AB$310,17,FALSE)</f>
        <v>0.80973160377599995</v>
      </c>
      <c r="AF159">
        <f>VLOOKUP($E159,ZonalStat!$E$1:$AB$310,18,FALSE)</f>
        <v>-0.74691553313900005</v>
      </c>
      <c r="AG159">
        <f>VLOOKUP($E159,ZonalStat!$E$1:$AB$310,19,FALSE)</f>
        <v>0.36277492970899999</v>
      </c>
      <c r="AH159">
        <f>VLOOKUP($E159,ZonalStat!$E$1:$AB$310,20,FALSE)</f>
        <v>0.79105160762399995</v>
      </c>
      <c r="AI159">
        <f>VLOOKUP($E159,ZonalStat!$E$1:$AB$310,21,FALSE)</f>
        <v>1.27223446849</v>
      </c>
      <c r="AJ159">
        <f>VLOOKUP($E159,ZonalStat!$E$1:$AB$310,22,FALSE)</f>
        <v>25.3295445515</v>
      </c>
      <c r="AK159">
        <f>VLOOKUP($E159,ZonalStat!$E$1:$AB$310,23,FALSE)</f>
        <v>-11.886784329499999</v>
      </c>
      <c r="AL159">
        <f>VLOOKUP($E159,ZonalStat!$E$1:$AB$310,24,FALSE)</f>
        <v>1241.7087265499999</v>
      </c>
      <c r="AM159">
        <f>VLOOKUP($E159,Podes!$A$1:$AL$310,5,FALSE)</f>
        <v>2894</v>
      </c>
      <c r="AN159">
        <f>VLOOKUP($E159,Podes!$A$1:$AL$310,28,FALSE)</f>
        <v>1.0222536209999999</v>
      </c>
      <c r="AO159">
        <f>VLOOKUP($E159,Podes!$A$1:$AL$310,29,FALSE)</f>
        <v>1447</v>
      </c>
      <c r="AP159">
        <f>VLOOKUP($E159,Podes!$A$1:$AL$310,30,FALSE)</f>
        <v>0</v>
      </c>
      <c r="AQ159">
        <f>VLOOKUP($E159,Podes!$A$1:$AL$310,31,FALSE)</f>
        <v>0</v>
      </c>
      <c r="AR159">
        <f>VLOOKUP($E159,Podes!$A$1:$AL$310,32,FALSE)</f>
        <v>723.5</v>
      </c>
      <c r="AS159">
        <f>VLOOKUP($E159,Podes!$A$1:$AL$310,33,FALSE)</f>
        <v>2894</v>
      </c>
      <c r="AT159">
        <f>VLOOKUP($E159,Podes!$A$1:$AL$310,34,FALSE)</f>
        <v>0</v>
      </c>
      <c r="AU159">
        <f>VLOOKUP($E159,Podes!$A$1:$AL$310,13,FALSE)</f>
        <v>2</v>
      </c>
      <c r="AV159">
        <f>VLOOKUP($E159,Podes!$A$1:$AL$310,14,FALSE)</f>
        <v>0</v>
      </c>
      <c r="AW159">
        <f>VLOOKUP($E159,Podes!$A$1:$AL$310,15,FALSE)</f>
        <v>0</v>
      </c>
      <c r="AX159">
        <f>VLOOKUP($E159,Podes!$A$1:$AL$310,16,FALSE)</f>
        <v>0</v>
      </c>
      <c r="AY159">
        <f>VLOOKUP($E159,Podes!$A$1:$AL$310,17,FALSE)</f>
        <v>0</v>
      </c>
      <c r="AZ159">
        <f>VLOOKUP($E159,Podes!$A$1:$AL$310,18,FALSE)</f>
        <v>0</v>
      </c>
      <c r="BA159">
        <f>VLOOKUP($E159,Podes!$A$1:$AL$310,19,FALSE)</f>
        <v>7</v>
      </c>
      <c r="BB159">
        <f>VLOOKUP($E159,Podes!$A$1:$AL$310,20,FALSE)</f>
        <v>0</v>
      </c>
      <c r="BC159">
        <f>VLOOKUP($E159,Podes!$A$1:$AL$310,21,FALSE)</f>
        <v>3</v>
      </c>
      <c r="BD159">
        <f>VLOOKUP($E159,Podes!$A$1:$AL$310,22,FALSE)</f>
        <v>0</v>
      </c>
      <c r="BE159">
        <f>VLOOKUP($E159,Podes!$A$1:$AL$310,23,FALSE)</f>
        <v>28</v>
      </c>
      <c r="BF159">
        <f>VLOOKUP($E159,Podes!$A$1:$AL$310,38,FALSE)</f>
        <v>155.55555559999999</v>
      </c>
      <c r="BG159">
        <f>VLOOKUP($E159,Podes!$A$1:$AL$310,35,FALSE)</f>
        <v>0</v>
      </c>
      <c r="BH159">
        <f>VLOOKUP($E159,Podes!$A$1:$AL$310,36,FALSE)</f>
        <v>2894</v>
      </c>
      <c r="BI159">
        <f>VLOOKUP($E159,Podes!$A$1:$AL$310,26,FALSE)</f>
        <v>8</v>
      </c>
      <c r="BJ159">
        <f>VLOOKUP($E159,Podes!$A$1:$AL$310,37,FALSE)</f>
        <v>361.75</v>
      </c>
      <c r="BK159">
        <f>VLOOKUP(E159,'status kesejahteraan'!$D:$P,12,FALSE)</f>
        <v>0.2141057934508816</v>
      </c>
      <c r="BL159">
        <f>VLOOKUP(E159,'status kesejahteraan'!$D:$P,13,FALSE)</f>
        <v>0.14208975914053024</v>
      </c>
      <c r="BM159">
        <f>VLOOKUP(D159,IDM_2021!$D$1:$F$297,2,FALSE)</f>
        <v>0.63549999999999995</v>
      </c>
      <c r="BN159">
        <f>VLOOKUP(E159,Irigasi!$O$2:$Q$311,3,FALSE)</f>
        <v>0</v>
      </c>
      <c r="BO159">
        <f>VLOOKUP($E159,ZonalStat!$E$1:$AC$310,25,FALSE)</f>
        <v>28948.6096306</v>
      </c>
      <c r="BP159" s="1">
        <f>VLOOKUP($E159,ZonalStat!$E$1:$AD$310,26,FALSE)</f>
        <v>3.2282564312000002</v>
      </c>
    </row>
    <row r="160" spans="1:68" x14ac:dyDescent="0.25">
      <c r="A160">
        <v>159</v>
      </c>
      <c r="B160" t="s">
        <v>337</v>
      </c>
      <c r="C160" t="s">
        <v>370</v>
      </c>
      <c r="D160" t="s">
        <v>161</v>
      </c>
      <c r="E160">
        <v>5309061</v>
      </c>
      <c r="F160">
        <f>VLOOKUP(E160,summary_LC!$AW$1:$AY$311,3,FALSE)</f>
        <v>8372</v>
      </c>
      <c r="G160">
        <f>VLOOKUP($E160,ZonalStat!$E$1:$AB$310,2,FALSE)</f>
        <v>18253.9613369</v>
      </c>
      <c r="H160">
        <f>VLOOKUP($E160,ZonalStat!$E$1:$AB$310,3,FALSE)</f>
        <v>987.64986335499998</v>
      </c>
      <c r="I160">
        <f>VLOOKUP($E160,ZonalStat!$E$1:$AB$310,4,FALSE)</f>
        <v>178212.19037200001</v>
      </c>
      <c r="J160">
        <f>VLOOKUP($E160,ZonalStat!$E$1:$AB$310,5,FALSE)</f>
        <v>8906.2984918000002</v>
      </c>
      <c r="K160">
        <f>VLOOKUP($E160,ZonalStat!$E$1:$AB$310,6,FALSE)</f>
        <v>372.516013966</v>
      </c>
      <c r="L160">
        <f>VLOOKUP($E160,ZonalStat!$E$1:$AB$310,7,FALSE)</f>
        <v>26777.334698899998</v>
      </c>
      <c r="M160">
        <f>VLOOKUP($E160,ZonalStat!$E$1:$AB$310,8,FALSE)</f>
        <v>9040.8080196499996</v>
      </c>
      <c r="N160">
        <f>VLOOKUP($E160,ZonalStat!$E$1:$AB$310,9,FALSE)</f>
        <v>11443.707791500001</v>
      </c>
      <c r="O160">
        <f>VLOOKUP($E160,ZonalStat!$E$1:$AB$310,10,FALSE)</f>
        <v>54838.251766000001</v>
      </c>
      <c r="P160">
        <f>VLOOKUP($E160,ZonalStat!$E$1:$AB$310,11,FALSE)</f>
        <v>12478.358056700001</v>
      </c>
      <c r="Q160">
        <f>VLOOKUP($E160,summary_LC!$Z$2:$AU$311,16,FALSE)</f>
        <v>13.596735299573362</v>
      </c>
      <c r="R160">
        <f>VLOOKUP($E160,summary_LC!$Z$2:$AU$311,17,FALSE)</f>
        <v>0</v>
      </c>
      <c r="S160">
        <f>VLOOKUP($E160,summary_LC!$Z$2:$AU$311,15,FALSE)</f>
        <v>45.520311630495272</v>
      </c>
      <c r="T160">
        <f>VLOOKUP($E160,summary_LC!$Z$2:$AU$311,18,FALSE)</f>
        <v>3.1626785383045815</v>
      </c>
      <c r="U160">
        <f>VLOOKUP($E160,summary_LC!$Z$2:$AU$311,19,FALSE)</f>
        <v>0</v>
      </c>
      <c r="V160">
        <f>VLOOKUP($E160,summary_LC!$Z$2:$AU$311,22,FALSE)</f>
        <v>14.930721452460583</v>
      </c>
      <c r="W160">
        <f>VLOOKUP($E160,ZonalStat!$E$1:$AB$310,12,FALSE)</f>
        <v>1084.46842014</v>
      </c>
      <c r="X160">
        <f>VLOOKUP($E160,summary_LC!$Z$2:$AU$311,4,FALSE)</f>
        <v>745</v>
      </c>
      <c r="Y160">
        <f>VLOOKUP($E160,summary_LC!$Z$2:$AU$311,20,FALSE)</f>
        <v>13.596735299573362</v>
      </c>
      <c r="Z160">
        <f>VLOOKUP($E160,ZonalStat!$E$1:$AB$310,13,FALSE)</f>
        <v>521.23700499100005</v>
      </c>
      <c r="AA160">
        <f>VLOOKUP($E160,ZonalStat!$E$1:$AB$310,14,FALSE)</f>
        <v>3.6466421714499999E-3</v>
      </c>
      <c r="AB160">
        <f>VLOOKUP($E160,ZonalStat!$E$1:$AB$310,15,FALSE)</f>
        <v>0.49782011466800002</v>
      </c>
      <c r="AC160">
        <f>VLOOKUP($E160,ZonalStat!$E$1:$AB$310,16,FALSE)</f>
        <v>0.55999594981699996</v>
      </c>
      <c r="AD160">
        <f>VLOOKUP($E160,Irigasi!$A$2:$C$311,3,FALSE)</f>
        <v>0</v>
      </c>
      <c r="AE160">
        <f>VLOOKUP($E160,ZonalStat!$E$1:$AB$310,17,FALSE)</f>
        <v>0.77672689857499999</v>
      </c>
      <c r="AF160">
        <f>VLOOKUP($E160,ZonalStat!$E$1:$AB$310,18,FALSE)</f>
        <v>-0.71738832197900004</v>
      </c>
      <c r="AG160">
        <f>VLOOKUP($E160,ZonalStat!$E$1:$AB$310,19,FALSE)</f>
        <v>0.30961684704699999</v>
      </c>
      <c r="AH160">
        <f>VLOOKUP($E160,ZonalStat!$E$1:$AB$310,20,FALSE)</f>
        <v>0.77530559897399998</v>
      </c>
      <c r="AI160">
        <f>VLOOKUP($E160,ZonalStat!$E$1:$AB$310,21,FALSE)</f>
        <v>1.14366633779</v>
      </c>
      <c r="AJ160">
        <f>VLOOKUP($E160,ZonalStat!$E$1:$AB$310,22,FALSE)</f>
        <v>22.394183153899998</v>
      </c>
      <c r="AK160">
        <f>VLOOKUP($E160,ZonalStat!$E$1:$AB$310,23,FALSE)</f>
        <v>-11.0681255576</v>
      </c>
      <c r="AL160">
        <f>VLOOKUP($E160,ZonalStat!$E$1:$AB$310,24,FALSE)</f>
        <v>1114.7160269399999</v>
      </c>
      <c r="AM160">
        <f>VLOOKUP($E160,Podes!$A$1:$AL$310,5,FALSE)</f>
        <v>2056</v>
      </c>
      <c r="AN160">
        <f>VLOOKUP($E160,Podes!$A$1:$AL$310,28,FALSE)</f>
        <v>1.04154002</v>
      </c>
      <c r="AO160">
        <f>VLOOKUP($E160,Podes!$A$1:$AL$310,29,FALSE)</f>
        <v>2056</v>
      </c>
      <c r="AP160">
        <f>VLOOKUP($E160,Podes!$A$1:$AL$310,30,FALSE)</f>
        <v>0</v>
      </c>
      <c r="AQ160">
        <f>VLOOKUP($E160,Podes!$A$1:$AL$310,31,FALSE)</f>
        <v>0</v>
      </c>
      <c r="AR160">
        <f>VLOOKUP($E160,Podes!$A$1:$AL$310,32,FALSE)</f>
        <v>685.33333330000005</v>
      </c>
      <c r="AS160">
        <f>VLOOKUP($E160,Podes!$A$1:$AL$310,33,FALSE)</f>
        <v>1028</v>
      </c>
      <c r="AT160">
        <f>VLOOKUP($E160,Podes!$A$1:$AL$310,34,FALSE)</f>
        <v>0</v>
      </c>
      <c r="AU160">
        <f>VLOOKUP($E160,Podes!$A$1:$AL$310,13,FALSE)</f>
        <v>0</v>
      </c>
      <c r="AV160">
        <f>VLOOKUP($E160,Podes!$A$1:$AL$310,14,FALSE)</f>
        <v>0</v>
      </c>
      <c r="AW160">
        <f>VLOOKUP($E160,Podes!$A$1:$AL$310,15,FALSE)</f>
        <v>0</v>
      </c>
      <c r="AX160">
        <f>VLOOKUP($E160,Podes!$A$1:$AL$310,16,FALSE)</f>
        <v>0</v>
      </c>
      <c r="AY160">
        <f>VLOOKUP($E160,Podes!$A$1:$AL$310,17,FALSE)</f>
        <v>0</v>
      </c>
      <c r="AZ160">
        <f>VLOOKUP($E160,Podes!$A$1:$AL$310,18,FALSE)</f>
        <v>0</v>
      </c>
      <c r="BA160">
        <f>VLOOKUP($E160,Podes!$A$1:$AL$310,19,FALSE)</f>
        <v>4</v>
      </c>
      <c r="BB160">
        <f>VLOOKUP($E160,Podes!$A$1:$AL$310,20,FALSE)</f>
        <v>0</v>
      </c>
      <c r="BC160">
        <f>VLOOKUP($E160,Podes!$A$1:$AL$310,21,FALSE)</f>
        <v>1</v>
      </c>
      <c r="BD160">
        <f>VLOOKUP($E160,Podes!$A$1:$AL$310,22,FALSE)</f>
        <v>0</v>
      </c>
      <c r="BE160">
        <f>VLOOKUP($E160,Podes!$A$1:$AL$310,23,FALSE)</f>
        <v>23</v>
      </c>
      <c r="BF160">
        <f>VLOOKUP($E160,Podes!$A$1:$AL$310,38,FALSE)</f>
        <v>191.66666670000001</v>
      </c>
      <c r="BG160">
        <f>VLOOKUP($E160,Podes!$A$1:$AL$310,35,FALSE)</f>
        <v>2056</v>
      </c>
      <c r="BH160">
        <f>VLOOKUP($E160,Podes!$A$1:$AL$310,36,FALSE)</f>
        <v>0</v>
      </c>
      <c r="BI160">
        <f>VLOOKUP($E160,Podes!$A$1:$AL$310,26,FALSE)</f>
        <v>8</v>
      </c>
      <c r="BJ160">
        <f>VLOOKUP($E160,Podes!$A$1:$AL$310,37,FALSE)</f>
        <v>257</v>
      </c>
      <c r="BK160">
        <f>VLOOKUP(E160,'status kesejahteraan'!$D:$P,12,FALSE)</f>
        <v>0.26487523992322459</v>
      </c>
      <c r="BL160">
        <f>VLOOKUP(E160,'status kesejahteraan'!$D:$P,13,FALSE)</f>
        <v>0.17144625541572106</v>
      </c>
      <c r="BM160">
        <f>VLOOKUP(D160,IDM_2021!$I$1:$J$39,2,FALSE)</f>
        <v>0.63649999999999995</v>
      </c>
      <c r="BN160">
        <f>VLOOKUP(E160,Irigasi!$O$2:$Q$311,3,FALSE)</f>
        <v>0</v>
      </c>
      <c r="BO160">
        <f>VLOOKUP($E160,ZonalStat!$E$1:$AC$310,25,FALSE)</f>
        <v>30096.533817200001</v>
      </c>
      <c r="BP160" s="1">
        <f>VLOOKUP($E160,ZonalStat!$E$1:$AD$310,26,FALSE)</f>
        <v>3.2680714485100002</v>
      </c>
    </row>
    <row r="161" spans="1:68" x14ac:dyDescent="0.25">
      <c r="A161">
        <v>160</v>
      </c>
      <c r="B161" t="s">
        <v>337</v>
      </c>
      <c r="C161" t="s">
        <v>370</v>
      </c>
      <c r="D161" t="s">
        <v>162</v>
      </c>
      <c r="E161">
        <v>5309062</v>
      </c>
      <c r="F161">
        <f>VLOOKUP(E161,summary_LC!$AW$1:$AY$311,3,FALSE)</f>
        <v>3756</v>
      </c>
      <c r="G161">
        <f>VLOOKUP($E161,ZonalStat!$E$1:$AB$310,2,FALSE)</f>
        <v>21889.3071996</v>
      </c>
      <c r="H161">
        <f>VLOOKUP($E161,ZonalStat!$E$1:$AB$310,3,FALSE)</f>
        <v>507.859010447</v>
      </c>
      <c r="I161">
        <f>VLOOKUP($E161,ZonalStat!$E$1:$AB$310,4,FALSE)</f>
        <v>177219.352224</v>
      </c>
      <c r="J161">
        <f>VLOOKUP($E161,ZonalStat!$E$1:$AB$310,5,FALSE)</f>
        <v>16801.820646100001</v>
      </c>
      <c r="K161">
        <f>VLOOKUP($E161,ZonalStat!$E$1:$AB$310,6,FALSE)</f>
        <v>125.225141734</v>
      </c>
      <c r="L161">
        <f>VLOOKUP($E161,ZonalStat!$E$1:$AB$310,7,FALSE)</f>
        <v>22060.2465945</v>
      </c>
      <c r="M161">
        <f>VLOOKUP($E161,ZonalStat!$E$1:$AB$310,8,FALSE)</f>
        <v>7505.1010755799998</v>
      </c>
      <c r="N161">
        <f>VLOOKUP($E161,ZonalStat!$E$1:$AB$310,9,FALSE)</f>
        <v>8492.4153937699994</v>
      </c>
      <c r="O161">
        <f>VLOOKUP($E161,ZonalStat!$E$1:$AB$310,10,FALSE)</f>
        <v>67192.596551800001</v>
      </c>
      <c r="P161">
        <f>VLOOKUP($E161,ZonalStat!$E$1:$AB$310,11,FALSE)</f>
        <v>4705.3909670599996</v>
      </c>
      <c r="Q161">
        <f>VLOOKUP($E161,summary_LC!$Z$2:$AU$311,16,FALSE)</f>
        <v>6.9189389723613424</v>
      </c>
      <c r="R161">
        <f>VLOOKUP($E161,summary_LC!$Z$2:$AU$311,17,FALSE)</f>
        <v>0</v>
      </c>
      <c r="S161">
        <f>VLOOKUP($E161,summary_LC!$Z$2:$AU$311,15,FALSE)</f>
        <v>24.281209423112596</v>
      </c>
      <c r="T161">
        <f>VLOOKUP($E161,summary_LC!$Z$2:$AU$311,18,FALSE)</f>
        <v>0</v>
      </c>
      <c r="U161">
        <f>VLOOKUP($E161,summary_LC!$Z$2:$AU$311,19,FALSE)</f>
        <v>0</v>
      </c>
      <c r="V161">
        <f>VLOOKUP($E161,summary_LC!$Z$2:$AU$311,22,FALSE)</f>
        <v>0</v>
      </c>
      <c r="W161">
        <f>VLOOKUP($E161,ZonalStat!$E$1:$AB$310,12,FALSE)</f>
        <v>443.17078476400002</v>
      </c>
      <c r="X161">
        <f>VLOOKUP($E161,summary_LC!$Z$2:$AU$311,4,FALSE)</f>
        <v>607</v>
      </c>
      <c r="Y161">
        <f>VLOOKUP($E161,summary_LC!$Z$2:$AU$311,20,FALSE)</f>
        <v>6.9189389723613424</v>
      </c>
      <c r="Z161">
        <f>VLOOKUP($E161,ZonalStat!$E$1:$AB$310,13,FALSE)</f>
        <v>89.170554636999995</v>
      </c>
      <c r="AA161">
        <f>VLOOKUP($E161,ZonalStat!$E$1:$AB$310,14,FALSE)</f>
        <v>7.7707679095200002E-5</v>
      </c>
      <c r="AB161">
        <f>VLOOKUP($E161,ZonalStat!$E$1:$AB$310,15,FALSE)</f>
        <v>0.565228966986</v>
      </c>
      <c r="AC161">
        <f>VLOOKUP($E161,ZonalStat!$E$1:$AB$310,16,FALSE)</f>
        <v>0.58436555838299997</v>
      </c>
      <c r="AD161">
        <f>VLOOKUP($E161,Irigasi!$A$2:$C$311,3,FALSE)</f>
        <v>0</v>
      </c>
      <c r="AE161">
        <f>VLOOKUP($E161,ZonalStat!$E$1:$AB$310,17,FALSE)</f>
        <v>0.84134137927999997</v>
      </c>
      <c r="AF161">
        <f>VLOOKUP($E161,ZonalStat!$E$1:$AB$310,18,FALSE)</f>
        <v>-0.77509111922999996</v>
      </c>
      <c r="AG161">
        <f>VLOOKUP($E161,ZonalStat!$E$1:$AB$310,19,FALSE)</f>
        <v>0.40975560684500001</v>
      </c>
      <c r="AH161">
        <f>VLOOKUP($E161,ZonalStat!$E$1:$AB$310,20,FALSE)</f>
        <v>0.75951646560399999</v>
      </c>
      <c r="AI161">
        <f>VLOOKUP($E161,ZonalStat!$E$1:$AB$310,21,FALSE)</f>
        <v>1.3325508237499999</v>
      </c>
      <c r="AJ161">
        <f>VLOOKUP($E161,ZonalStat!$E$1:$AB$310,22,FALSE)</f>
        <v>25.411799849299999</v>
      </c>
      <c r="AK161">
        <f>VLOOKUP($E161,ZonalStat!$E$1:$AB$310,23,FALSE)</f>
        <v>-14.975599392499999</v>
      </c>
      <c r="AL161">
        <f>VLOOKUP($E161,ZonalStat!$E$1:$AB$310,24,FALSE)</f>
        <v>1391.7888211500001</v>
      </c>
      <c r="AM161">
        <f>VLOOKUP($E161,Podes!$A$1:$AL$310,5,FALSE)</f>
        <v>3030</v>
      </c>
      <c r="AN161">
        <f>VLOOKUP($E161,Podes!$A$1:$AL$310,28,FALSE)</f>
        <v>1.029211957</v>
      </c>
      <c r="AO161">
        <f>VLOOKUP($E161,Podes!$A$1:$AL$310,29,FALSE)</f>
        <v>1515</v>
      </c>
      <c r="AP161">
        <f>VLOOKUP($E161,Podes!$A$1:$AL$310,30,FALSE)</f>
        <v>0</v>
      </c>
      <c r="AQ161">
        <f>VLOOKUP($E161,Podes!$A$1:$AL$310,31,FALSE)</f>
        <v>0</v>
      </c>
      <c r="AR161">
        <f>VLOOKUP($E161,Podes!$A$1:$AL$310,32,FALSE)</f>
        <v>505</v>
      </c>
      <c r="AS161">
        <f>VLOOKUP($E161,Podes!$A$1:$AL$310,33,FALSE)</f>
        <v>1515</v>
      </c>
      <c r="AT161">
        <f>VLOOKUP($E161,Podes!$A$1:$AL$310,34,FALSE)</f>
        <v>0</v>
      </c>
      <c r="AU161">
        <f>VLOOKUP($E161,Podes!$A$1:$AL$310,13,FALSE)</f>
        <v>0</v>
      </c>
      <c r="AV161">
        <f>VLOOKUP($E161,Podes!$A$1:$AL$310,14,FALSE)</f>
        <v>0</v>
      </c>
      <c r="AW161">
        <f>VLOOKUP($E161,Podes!$A$1:$AL$310,15,FALSE)</f>
        <v>0</v>
      </c>
      <c r="AX161">
        <f>VLOOKUP($E161,Podes!$A$1:$AL$310,16,FALSE)</f>
        <v>0</v>
      </c>
      <c r="AY161">
        <f>VLOOKUP($E161,Podes!$A$1:$AL$310,17,FALSE)</f>
        <v>0</v>
      </c>
      <c r="AZ161">
        <f>VLOOKUP($E161,Podes!$A$1:$AL$310,18,FALSE)</f>
        <v>0</v>
      </c>
      <c r="BA161">
        <f>VLOOKUP($E161,Podes!$A$1:$AL$310,19,FALSE)</f>
        <v>0</v>
      </c>
      <c r="BB161">
        <f>VLOOKUP($E161,Podes!$A$1:$AL$310,20,FALSE)</f>
        <v>0</v>
      </c>
      <c r="BC161">
        <f>VLOOKUP($E161,Podes!$A$1:$AL$310,21,FALSE)</f>
        <v>0</v>
      </c>
      <c r="BD161">
        <f>VLOOKUP($E161,Podes!$A$1:$AL$310,22,FALSE)</f>
        <v>0</v>
      </c>
      <c r="BE161">
        <f>VLOOKUP($E161,Podes!$A$1:$AL$310,23,FALSE)</f>
        <v>26</v>
      </c>
      <c r="BF161">
        <f>VLOOKUP($E161,Podes!$A$1:$AL$310,38,FALSE)</f>
        <v>200</v>
      </c>
      <c r="BG161">
        <f>VLOOKUP($E161,Podes!$A$1:$AL$310,35,FALSE)</f>
        <v>0</v>
      </c>
      <c r="BH161">
        <f>VLOOKUP($E161,Podes!$A$1:$AL$310,36,FALSE)</f>
        <v>1515</v>
      </c>
      <c r="BI161">
        <f>VLOOKUP($E161,Podes!$A$1:$AL$310,26,FALSE)</f>
        <v>10</v>
      </c>
      <c r="BJ161">
        <f>VLOOKUP($E161,Podes!$A$1:$AL$310,37,FALSE)</f>
        <v>303</v>
      </c>
      <c r="BK161">
        <f>VLOOKUP(E161,'status kesejahteraan'!$D:$P,12,FALSE)</f>
        <v>0.2559931506849315</v>
      </c>
      <c r="BL161">
        <f>VLOOKUP(E161,'status kesejahteraan'!$D:$P,13,FALSE)</f>
        <v>0.15989612316824336</v>
      </c>
      <c r="BM161">
        <f>VLOOKUP(D161,IDM_2021!$D$1:$F$297,2,FALSE)</f>
        <v>0.61729999999999996</v>
      </c>
      <c r="BN161">
        <f>VLOOKUP(E161,Irigasi!$O$2:$Q$311,3,FALSE)</f>
        <v>0</v>
      </c>
      <c r="BO161">
        <f>VLOOKUP($E161,ZonalStat!$E$1:$AC$310,25,FALSE)</f>
        <v>23027.892591600001</v>
      </c>
      <c r="BP161" s="1">
        <f>VLOOKUP($E161,ZonalStat!$E$1:$AD$310,26,FALSE)</f>
        <v>3.8210862619800001</v>
      </c>
    </row>
    <row r="162" spans="1:68" x14ac:dyDescent="0.25">
      <c r="A162">
        <v>161</v>
      </c>
      <c r="B162" t="s">
        <v>337</v>
      </c>
      <c r="C162" t="s">
        <v>370</v>
      </c>
      <c r="D162" t="s">
        <v>163</v>
      </c>
      <c r="E162">
        <v>5309070</v>
      </c>
      <c r="F162">
        <f>VLOOKUP(E162,summary_LC!$AW$1:$AY$311,3,FALSE)</f>
        <v>8443</v>
      </c>
      <c r="G162">
        <f>VLOOKUP($E162,ZonalStat!$E$1:$AB$310,2,FALSE)</f>
        <v>26661.725923800001</v>
      </c>
      <c r="H162">
        <f>VLOOKUP($E162,ZonalStat!$E$1:$AB$310,3,FALSE)</f>
        <v>577.95945652299997</v>
      </c>
      <c r="I162">
        <f>VLOOKUP($E162,ZonalStat!$E$1:$AB$310,4,FALSE)</f>
        <v>171815.848578</v>
      </c>
      <c r="J162">
        <f>VLOOKUP($E162,ZonalStat!$E$1:$AB$310,5,FALSE)</f>
        <v>20192.738931399999</v>
      </c>
      <c r="K162">
        <f>VLOOKUP($E162,ZonalStat!$E$1:$AB$310,6,FALSE)</f>
        <v>305.67301046</v>
      </c>
      <c r="L162">
        <f>VLOOKUP($E162,ZonalStat!$E$1:$AB$310,7,FALSE)</f>
        <v>17273.951337900002</v>
      </c>
      <c r="M162">
        <f>VLOOKUP($E162,ZonalStat!$E$1:$AB$310,8,FALSE)</f>
        <v>3497.8364610799999</v>
      </c>
      <c r="N162">
        <f>VLOOKUP($E162,ZonalStat!$E$1:$AB$310,9,FALSE)</f>
        <v>13652.457350000001</v>
      </c>
      <c r="O162">
        <f>VLOOKUP($E162,ZonalStat!$E$1:$AB$310,10,FALSE)</f>
        <v>68407.842528599998</v>
      </c>
      <c r="P162">
        <f>VLOOKUP($E162,ZonalStat!$E$1:$AB$310,11,FALSE)</f>
        <v>4605.7415271999998</v>
      </c>
      <c r="Q162">
        <f>VLOOKUP($E162,summary_LC!$Z$2:$AU$311,16,FALSE)</f>
        <v>25.997032090521238</v>
      </c>
      <c r="R162">
        <f>VLOOKUP($E162,summary_LC!$Z$2:$AU$311,17,FALSE)</f>
        <v>0</v>
      </c>
      <c r="S162">
        <f>VLOOKUP($E162,summary_LC!$Z$2:$AU$311,15,FALSE)</f>
        <v>46.976442218512339</v>
      </c>
      <c r="T162">
        <f>VLOOKUP($E162,summary_LC!$Z$2:$AU$311,18,FALSE)</f>
        <v>9.2747171211278054E-2</v>
      </c>
      <c r="U162">
        <f>VLOOKUP($E162,summary_LC!$Z$2:$AU$311,19,FALSE)</f>
        <v>9.2747171211278057E-3</v>
      </c>
      <c r="V162">
        <f>VLOOKUP($E162,summary_LC!$Z$2:$AU$311,22,FALSE)</f>
        <v>0.73433613644439177</v>
      </c>
      <c r="W162">
        <f>VLOOKUP($E162,ZonalStat!$E$1:$AB$310,12,FALSE)</f>
        <v>661.54856684100002</v>
      </c>
      <c r="X162">
        <f>VLOOKUP($E162,summary_LC!$Z$2:$AU$311,4,FALSE)</f>
        <v>753</v>
      </c>
      <c r="Y162">
        <f>VLOOKUP($E162,summary_LC!$Z$2:$AU$311,20,FALSE)</f>
        <v>25.997032090521238</v>
      </c>
      <c r="Z162">
        <f>VLOOKUP($E162,ZonalStat!$E$1:$AB$310,13,FALSE)</f>
        <v>508.62994638599997</v>
      </c>
      <c r="AA162">
        <f>VLOOKUP($E162,ZonalStat!$E$1:$AB$310,14,FALSE)</f>
        <v>8.1226022662500008E-3</v>
      </c>
      <c r="AB162">
        <f>VLOOKUP($E162,ZonalStat!$E$1:$AB$310,15,FALSE)</f>
        <v>0.40062773895499998</v>
      </c>
      <c r="AC162">
        <f>VLOOKUP($E162,ZonalStat!$E$1:$AB$310,16,FALSE)</f>
        <v>0.56985716501100003</v>
      </c>
      <c r="AD162">
        <f>VLOOKUP($E162,Irigasi!$A$2:$C$311,3,FALSE)</f>
        <v>0</v>
      </c>
      <c r="AE162">
        <f>VLOOKUP($E162,ZonalStat!$E$1:$AB$310,17,FALSE)</f>
        <v>0.75533252555099994</v>
      </c>
      <c r="AF162">
        <f>VLOOKUP($E162,ZonalStat!$E$1:$AB$310,18,FALSE)</f>
        <v>-0.70855799270999997</v>
      </c>
      <c r="AG162">
        <f>VLOOKUP($E162,ZonalStat!$E$1:$AB$310,19,FALSE)</f>
        <v>0.29964079768200003</v>
      </c>
      <c r="AH162">
        <f>VLOOKUP($E162,ZonalStat!$E$1:$AB$310,20,FALSE)</f>
        <v>0.77443857871699995</v>
      </c>
      <c r="AI162">
        <f>VLOOKUP($E162,ZonalStat!$E$1:$AB$310,21,FALSE)</f>
        <v>1.2309626731000001</v>
      </c>
      <c r="AJ162">
        <f>VLOOKUP($E162,ZonalStat!$E$1:$AB$310,22,FALSE)</f>
        <v>24.250267185599998</v>
      </c>
      <c r="AK162">
        <f>VLOOKUP($E162,ZonalStat!$E$1:$AB$310,23,FALSE)</f>
        <v>-10.7724620363</v>
      </c>
      <c r="AL162">
        <f>VLOOKUP($E162,ZonalStat!$E$1:$AB$310,24,FALSE)</f>
        <v>1228.25021765</v>
      </c>
      <c r="AM162">
        <f>VLOOKUP($E162,Podes!$A$1:$AL$310,5,FALSE)</f>
        <v>7393</v>
      </c>
      <c r="AN162">
        <f>VLOOKUP($E162,Podes!$A$1:$AL$310,28,FALSE)</f>
        <v>1.016778985</v>
      </c>
      <c r="AO162">
        <f>VLOOKUP($E162,Podes!$A$1:$AL$310,29,FALSE)</f>
        <v>1848.25</v>
      </c>
      <c r="AP162">
        <f>VLOOKUP($E162,Podes!$A$1:$AL$310,30,FALSE)</f>
        <v>0</v>
      </c>
      <c r="AQ162">
        <f>VLOOKUP($E162,Podes!$A$1:$AL$310,31,FALSE)</f>
        <v>0</v>
      </c>
      <c r="AR162">
        <f>VLOOKUP($E162,Podes!$A$1:$AL$310,32,FALSE)</f>
        <v>1478.6</v>
      </c>
      <c r="AS162">
        <f>VLOOKUP($E162,Podes!$A$1:$AL$310,33,FALSE)</f>
        <v>3696.5</v>
      </c>
      <c r="AT162">
        <f>VLOOKUP($E162,Podes!$A$1:$AL$310,34,FALSE)</f>
        <v>7393</v>
      </c>
      <c r="AU162">
        <f>VLOOKUP($E162,Podes!$A$1:$AL$310,13,FALSE)</f>
        <v>1</v>
      </c>
      <c r="AV162">
        <f>VLOOKUP($E162,Podes!$A$1:$AL$310,14,FALSE)</f>
        <v>0</v>
      </c>
      <c r="AW162">
        <f>VLOOKUP($E162,Podes!$A$1:$AL$310,15,FALSE)</f>
        <v>0</v>
      </c>
      <c r="AX162">
        <f>VLOOKUP($E162,Podes!$A$1:$AL$310,16,FALSE)</f>
        <v>0</v>
      </c>
      <c r="AY162">
        <f>VLOOKUP($E162,Podes!$A$1:$AL$310,17,FALSE)</f>
        <v>0</v>
      </c>
      <c r="AZ162">
        <f>VLOOKUP($E162,Podes!$A$1:$AL$310,18,FALSE)</f>
        <v>0</v>
      </c>
      <c r="BA162">
        <f>VLOOKUP($E162,Podes!$A$1:$AL$310,19,FALSE)</f>
        <v>1</v>
      </c>
      <c r="BB162">
        <f>VLOOKUP($E162,Podes!$A$1:$AL$310,20,FALSE)</f>
        <v>0</v>
      </c>
      <c r="BC162">
        <f>VLOOKUP($E162,Podes!$A$1:$AL$310,21,FALSE)</f>
        <v>0</v>
      </c>
      <c r="BD162">
        <f>VLOOKUP($E162,Podes!$A$1:$AL$310,22,FALSE)</f>
        <v>0</v>
      </c>
      <c r="BE162">
        <f>VLOOKUP($E162,Podes!$A$1:$AL$310,23,FALSE)</f>
        <v>42</v>
      </c>
      <c r="BF162">
        <f>VLOOKUP($E162,Podes!$A$1:$AL$310,38,FALSE)</f>
        <v>200</v>
      </c>
      <c r="BG162">
        <f>VLOOKUP($E162,Podes!$A$1:$AL$310,35,FALSE)</f>
        <v>0</v>
      </c>
      <c r="BH162">
        <f>VLOOKUP($E162,Podes!$A$1:$AL$310,36,FALSE)</f>
        <v>7393</v>
      </c>
      <c r="BI162">
        <f>VLOOKUP($E162,Podes!$A$1:$AL$310,26,FALSE)</f>
        <v>10</v>
      </c>
      <c r="BJ162">
        <f>VLOOKUP($E162,Podes!$A$1:$AL$310,37,FALSE)</f>
        <v>739.3</v>
      </c>
      <c r="BK162">
        <f>VLOOKUP(E162,'status kesejahteraan'!$D:$P,12,FALSE)</f>
        <v>0.34997599615938552</v>
      </c>
      <c r="BL162">
        <f>VLOOKUP(E162,'status kesejahteraan'!$D:$P,13,FALSE)</f>
        <v>0.25983801810385898</v>
      </c>
      <c r="BM162">
        <f>VLOOKUP(D162,IDM_2021!$D$1:$F$297,2,FALSE)</f>
        <v>0.73919999999999997</v>
      </c>
      <c r="BN162">
        <f>VLOOKUP(E162,Irigasi!$O$2:$Q$311,3,FALSE)</f>
        <v>0</v>
      </c>
      <c r="BO162">
        <f>VLOOKUP($E162,ZonalStat!$E$1:$AC$310,25,FALSE)</f>
        <v>18382.124618099999</v>
      </c>
      <c r="BP162" s="1">
        <f>VLOOKUP($E162,ZonalStat!$E$1:$AD$310,26,FALSE)</f>
        <v>3.27959882583</v>
      </c>
    </row>
    <row r="163" spans="1:68" x14ac:dyDescent="0.25">
      <c r="A163">
        <v>162</v>
      </c>
      <c r="B163" t="s">
        <v>337</v>
      </c>
      <c r="C163" t="s">
        <v>370</v>
      </c>
      <c r="D163" t="s">
        <v>164</v>
      </c>
      <c r="E163">
        <v>5309071</v>
      </c>
      <c r="F163">
        <f>VLOOKUP(E163,summary_LC!$AW$1:$AY$311,3,FALSE)</f>
        <v>4971</v>
      </c>
      <c r="G163">
        <f>VLOOKUP($E163,ZonalStat!$E$1:$AB$310,2,FALSE)</f>
        <v>35634.054486699999</v>
      </c>
      <c r="H163">
        <f>VLOOKUP($E163,ZonalStat!$E$1:$AB$310,3,FALSE)</f>
        <v>665.17025110099996</v>
      </c>
      <c r="I163">
        <f>VLOOKUP($E163,ZonalStat!$E$1:$AB$310,4,FALSE)</f>
        <v>166351.530574</v>
      </c>
      <c r="J163">
        <f>VLOOKUP($E163,ZonalStat!$E$1:$AB$310,5,FALSE)</f>
        <v>22534.210422</v>
      </c>
      <c r="K163">
        <f>VLOOKUP($E163,ZonalStat!$E$1:$AB$310,6,FALSE)</f>
        <v>856.95026024900005</v>
      </c>
      <c r="L163">
        <f>VLOOKUP($E163,ZonalStat!$E$1:$AB$310,7,FALSE)</f>
        <v>10224.4590998</v>
      </c>
      <c r="M163">
        <f>VLOOKUP($E163,ZonalStat!$E$1:$AB$310,8,FALSE)</f>
        <v>2161.1233211200001</v>
      </c>
      <c r="N163">
        <f>VLOOKUP($E163,ZonalStat!$E$1:$AB$310,9,FALSE)</f>
        <v>13491.837518</v>
      </c>
      <c r="O163">
        <f>VLOOKUP($E163,ZonalStat!$E$1:$AB$310,10,FALSE)</f>
        <v>78536.388673099995</v>
      </c>
      <c r="P163">
        <f>VLOOKUP($E163,ZonalStat!$E$1:$AB$310,11,FALSE)</f>
        <v>8969.5972488099997</v>
      </c>
      <c r="Q163">
        <f>VLOOKUP($E163,summary_LC!$Z$2:$AU$311,16,FALSE)</f>
        <v>26.460767946577629</v>
      </c>
      <c r="R163">
        <f>VLOOKUP($E163,summary_LC!$Z$2:$AU$311,17,FALSE)</f>
        <v>0</v>
      </c>
      <c r="S163">
        <f>VLOOKUP($E163,summary_LC!$Z$2:$AU$311,15,FALSE)</f>
        <v>12.882582081246522</v>
      </c>
      <c r="T163">
        <f>VLOOKUP($E163,summary_LC!$Z$2:$AU$311,18,FALSE)</f>
        <v>2.5134483398256355</v>
      </c>
      <c r="U163">
        <f>VLOOKUP($E163,summary_LC!$Z$2:$AU$311,19,FALSE)</f>
        <v>0</v>
      </c>
      <c r="V163">
        <f>VLOOKUP($E163,summary_LC!$Z$2:$AU$311,22,FALSE)</f>
        <v>0</v>
      </c>
      <c r="W163">
        <f>VLOOKUP($E163,ZonalStat!$E$1:$AB$310,12,FALSE)</f>
        <v>871.69003691900002</v>
      </c>
      <c r="X163">
        <f>VLOOKUP($E163,summary_LC!$Z$2:$AU$311,4,FALSE)</f>
        <v>696</v>
      </c>
      <c r="Y163">
        <f>VLOOKUP($E163,summary_LC!$Z$2:$AU$311,20,FALSE)</f>
        <v>26.460767946577629</v>
      </c>
      <c r="Z163">
        <f>VLOOKUP($E163,ZonalStat!$E$1:$AB$310,13,FALSE)</f>
        <v>474.67766161899999</v>
      </c>
      <c r="AA163">
        <f>VLOOKUP($E163,ZonalStat!$E$1:$AB$310,14,FALSE)</f>
        <v>8.7939711881800005E-3</v>
      </c>
      <c r="AB163">
        <f>VLOOKUP($E163,ZonalStat!$E$1:$AB$310,15,FALSE)</f>
        <v>0.24461878897600001</v>
      </c>
      <c r="AC163">
        <f>VLOOKUP($E163,ZonalStat!$E$1:$AB$310,16,FALSE)</f>
        <v>0.56809992291199995</v>
      </c>
      <c r="AD163">
        <f>VLOOKUP($E163,Irigasi!$A$2:$C$311,3,FALSE)</f>
        <v>0</v>
      </c>
      <c r="AE163">
        <f>VLOOKUP($E163,ZonalStat!$E$1:$AB$310,17,FALSE)</f>
        <v>0.67246884758799996</v>
      </c>
      <c r="AF163">
        <f>VLOOKUP($E163,ZonalStat!$E$1:$AB$310,18,FALSE)</f>
        <v>-0.65373819494600005</v>
      </c>
      <c r="AG163">
        <f>VLOOKUP($E163,ZonalStat!$E$1:$AB$310,19,FALSE)</f>
        <v>0.21086581106800001</v>
      </c>
      <c r="AH163">
        <f>VLOOKUP($E163,ZonalStat!$E$1:$AB$310,20,FALSE)</f>
        <v>0.76008026354299996</v>
      </c>
      <c r="AI163">
        <f>VLOOKUP($E163,ZonalStat!$E$1:$AB$310,21,FALSE)</f>
        <v>1.1294224558199999</v>
      </c>
      <c r="AJ163">
        <f>VLOOKUP($E163,ZonalStat!$E$1:$AB$310,22,FALSE)</f>
        <v>22.510548861499998</v>
      </c>
      <c r="AK163">
        <f>VLOOKUP($E163,ZonalStat!$E$1:$AB$310,23,FALSE)</f>
        <v>-8.6753811756600001</v>
      </c>
      <c r="AL163">
        <f>VLOOKUP($E163,ZonalStat!$E$1:$AB$310,24,FALSE)</f>
        <v>1121.7936259799999</v>
      </c>
      <c r="AM163">
        <f>VLOOKUP($E163,Podes!$A$1:$AL$310,5,FALSE)</f>
        <v>4725</v>
      </c>
      <c r="AN163">
        <f>VLOOKUP($E163,Podes!$A$1:$AL$310,28,FALSE)</f>
        <v>1.0634706279999999</v>
      </c>
      <c r="AO163">
        <f>VLOOKUP($E163,Podes!$A$1:$AL$310,29,FALSE)</f>
        <v>2362.5</v>
      </c>
      <c r="AP163">
        <f>VLOOKUP($E163,Podes!$A$1:$AL$310,30,FALSE)</f>
        <v>0</v>
      </c>
      <c r="AQ163">
        <f>VLOOKUP($E163,Podes!$A$1:$AL$310,31,FALSE)</f>
        <v>0</v>
      </c>
      <c r="AR163">
        <f>VLOOKUP($E163,Podes!$A$1:$AL$310,32,FALSE)</f>
        <v>1575</v>
      </c>
      <c r="AS163">
        <f>VLOOKUP($E163,Podes!$A$1:$AL$310,33,FALSE)</f>
        <v>787.5</v>
      </c>
      <c r="AT163">
        <f>VLOOKUP($E163,Podes!$A$1:$AL$310,34,FALSE)</f>
        <v>0</v>
      </c>
      <c r="AU163">
        <f>VLOOKUP($E163,Podes!$A$1:$AL$310,13,FALSE)</f>
        <v>0</v>
      </c>
      <c r="AV163">
        <f>VLOOKUP($E163,Podes!$A$1:$AL$310,14,FALSE)</f>
        <v>0</v>
      </c>
      <c r="AW163">
        <f>VLOOKUP($E163,Podes!$A$1:$AL$310,15,FALSE)</f>
        <v>0</v>
      </c>
      <c r="AX163">
        <f>VLOOKUP($E163,Podes!$A$1:$AL$310,16,FALSE)</f>
        <v>0</v>
      </c>
      <c r="AY163">
        <f>VLOOKUP($E163,Podes!$A$1:$AL$310,17,FALSE)</f>
        <v>0</v>
      </c>
      <c r="AZ163">
        <f>VLOOKUP($E163,Podes!$A$1:$AL$310,18,FALSE)</f>
        <v>0</v>
      </c>
      <c r="BA163">
        <f>VLOOKUP($E163,Podes!$A$1:$AL$310,19,FALSE)</f>
        <v>0</v>
      </c>
      <c r="BB163">
        <f>VLOOKUP($E163,Podes!$A$1:$AL$310,20,FALSE)</f>
        <v>0</v>
      </c>
      <c r="BC163">
        <f>VLOOKUP($E163,Podes!$A$1:$AL$310,21,FALSE)</f>
        <v>2</v>
      </c>
      <c r="BD163">
        <f>VLOOKUP($E163,Podes!$A$1:$AL$310,22,FALSE)</f>
        <v>0</v>
      </c>
      <c r="BE163">
        <f>VLOOKUP($E163,Podes!$A$1:$AL$310,23,FALSE)</f>
        <v>42</v>
      </c>
      <c r="BF163">
        <f>VLOOKUP($E163,Podes!$A$1:$AL$310,38,FALSE)</f>
        <v>200</v>
      </c>
      <c r="BG163">
        <f>VLOOKUP($E163,Podes!$A$1:$AL$310,35,FALSE)</f>
        <v>675</v>
      </c>
      <c r="BH163">
        <f>VLOOKUP($E163,Podes!$A$1:$AL$310,36,FALSE)</f>
        <v>2362.5</v>
      </c>
      <c r="BI163">
        <f>VLOOKUP($E163,Podes!$A$1:$AL$310,26,FALSE)</f>
        <v>47</v>
      </c>
      <c r="BJ163">
        <f>VLOOKUP($E163,Podes!$A$1:$AL$310,37,FALSE)</f>
        <v>100.5319149</v>
      </c>
      <c r="BK163">
        <f>VLOOKUP(E163,'status kesejahteraan'!$D:$P,12,FALSE)</f>
        <v>0.49566294919454773</v>
      </c>
      <c r="BL163">
        <f>VLOOKUP(E163,'status kesejahteraan'!$D:$P,13,FALSE)</f>
        <v>0.39658188669088951</v>
      </c>
      <c r="BM163">
        <f>VLOOKUP(D163,IDM_2021!$D$1:$F$297,2,FALSE)</f>
        <v>0.63670000000000004</v>
      </c>
      <c r="BN163">
        <f>VLOOKUP(E163,Irigasi!$O$2:$Q$311,3,FALSE)</f>
        <v>0</v>
      </c>
      <c r="BO163">
        <f>VLOOKUP($E163,ZonalStat!$E$1:$AC$310,25,FALSE)</f>
        <v>10939.189836</v>
      </c>
      <c r="BP163" s="1">
        <f>VLOOKUP($E163,ZonalStat!$E$1:$AD$310,26,FALSE)</f>
        <v>3.0138092203100002</v>
      </c>
    </row>
    <row r="164" spans="1:68" x14ac:dyDescent="0.25">
      <c r="A164">
        <v>163</v>
      </c>
      <c r="B164" t="s">
        <v>337</v>
      </c>
      <c r="C164" t="s">
        <v>370</v>
      </c>
      <c r="D164" t="s">
        <v>165</v>
      </c>
      <c r="E164">
        <v>5309072</v>
      </c>
      <c r="F164">
        <f>VLOOKUP(E164,summary_LC!$AW$1:$AY$311,3,FALSE)</f>
        <v>6577</v>
      </c>
      <c r="G164">
        <f>VLOOKUP($E164,ZonalStat!$E$1:$AB$310,2,FALSE)</f>
        <v>34343.498785999996</v>
      </c>
      <c r="H164">
        <f>VLOOKUP($E164,ZonalStat!$E$1:$AB$310,3,FALSE)</f>
        <v>1172.49199153</v>
      </c>
      <c r="I164">
        <f>VLOOKUP($E164,ZonalStat!$E$1:$AB$310,4,FALSE)</f>
        <v>173101.437951</v>
      </c>
      <c r="J164">
        <f>VLOOKUP($E164,ZonalStat!$E$1:$AB$310,5,FALSE)</f>
        <v>26139.4170844</v>
      </c>
      <c r="K164">
        <f>VLOOKUP($E164,ZonalStat!$E$1:$AB$310,6,FALSE)</f>
        <v>681.70894080699998</v>
      </c>
      <c r="L164">
        <f>VLOOKUP($E164,ZonalStat!$E$1:$AB$310,7,FALSE)</f>
        <v>17734.506955000001</v>
      </c>
      <c r="M164">
        <f>VLOOKUP($E164,ZonalStat!$E$1:$AB$310,8,FALSE)</f>
        <v>1757.4635151</v>
      </c>
      <c r="N164">
        <f>VLOOKUP($E164,ZonalStat!$E$1:$AB$310,9,FALSE)</f>
        <v>6129.3546181299998</v>
      </c>
      <c r="O164">
        <f>VLOOKUP($E164,ZonalStat!$E$1:$AB$310,10,FALSE)</f>
        <v>81720.476219200005</v>
      </c>
      <c r="P164">
        <f>VLOOKUP($E164,ZonalStat!$E$1:$AB$310,11,FALSE)</f>
        <v>6322.1485624699999</v>
      </c>
      <c r="Q164">
        <f>VLOOKUP($E164,summary_LC!$Z$2:$AU$311,16,FALSE)</f>
        <v>36.672231496939347</v>
      </c>
      <c r="R164">
        <f>VLOOKUP($E164,summary_LC!$Z$2:$AU$311,17,FALSE)</f>
        <v>0</v>
      </c>
      <c r="S164">
        <f>VLOOKUP($E164,summary_LC!$Z$2:$AU$311,15,FALSE)</f>
        <v>12.103505843071787</v>
      </c>
      <c r="T164">
        <f>VLOOKUP($E164,summary_LC!$Z$2:$AU$311,18,FALSE)</f>
        <v>1.1407902058987203</v>
      </c>
      <c r="U164">
        <f>VLOOKUP($E164,summary_LC!$Z$2:$AU$311,19,FALSE)</f>
        <v>0</v>
      </c>
      <c r="V164">
        <f>VLOOKUP($E164,summary_LC!$Z$2:$AU$311,22,FALSE)</f>
        <v>13.106279458719779</v>
      </c>
      <c r="W164">
        <f>VLOOKUP($E164,ZonalStat!$E$1:$AB$310,12,FALSE)</f>
        <v>839.160357686</v>
      </c>
      <c r="X164">
        <f>VLOOKUP($E164,summary_LC!$Z$2:$AU$311,4,FALSE)</f>
        <v>197</v>
      </c>
      <c r="Y164">
        <f>VLOOKUP($E164,summary_LC!$Z$2:$AU$311,20,FALSE)</f>
        <v>36.672231496939347</v>
      </c>
      <c r="Z164">
        <f>VLOOKUP($E164,ZonalStat!$E$1:$AB$310,13,FALSE)</f>
        <v>577.78557079899997</v>
      </c>
      <c r="AA164">
        <f>VLOOKUP($E164,ZonalStat!$E$1:$AB$310,14,FALSE)</f>
        <v>2.8433747774300001E-2</v>
      </c>
      <c r="AB164">
        <f>VLOOKUP($E164,ZonalStat!$E$1:$AB$310,15,FALSE)</f>
        <v>0.301163144291</v>
      </c>
      <c r="AC164">
        <f>VLOOKUP($E164,ZonalStat!$E$1:$AB$310,16,FALSE)</f>
        <v>0.57373825468299999</v>
      </c>
      <c r="AD164">
        <f>VLOOKUP($E164,Irigasi!$A$2:$C$311,3,FALSE)</f>
        <v>0</v>
      </c>
      <c r="AE164">
        <f>VLOOKUP($E164,ZonalStat!$E$1:$AB$310,17,FALSE)</f>
        <v>0.64969442707199998</v>
      </c>
      <c r="AF164">
        <f>VLOOKUP($E164,ZonalStat!$E$1:$AB$310,18,FALSE)</f>
        <v>-0.64237425638099999</v>
      </c>
      <c r="AG164">
        <f>VLOOKUP($E164,ZonalStat!$E$1:$AB$310,19,FALSE)</f>
        <v>0.18919755087699999</v>
      </c>
      <c r="AH164">
        <f>VLOOKUP($E164,ZonalStat!$E$1:$AB$310,20,FALSE)</f>
        <v>0.79456233118200004</v>
      </c>
      <c r="AI164">
        <f>VLOOKUP($E164,ZonalStat!$E$1:$AB$310,21,FALSE)</f>
        <v>1.3024845111700001</v>
      </c>
      <c r="AJ164">
        <f>VLOOKUP($E164,ZonalStat!$E$1:$AB$310,22,FALSE)</f>
        <v>26.689247740900001</v>
      </c>
      <c r="AK164">
        <f>VLOOKUP($E164,ZonalStat!$E$1:$AB$310,23,FALSE)</f>
        <v>-9.93209267678</v>
      </c>
      <c r="AL164">
        <f>VLOOKUP($E164,ZonalStat!$E$1:$AB$310,24,FALSE)</f>
        <v>1256.6804104600001</v>
      </c>
      <c r="AM164">
        <f>VLOOKUP($E164,Podes!$A$1:$AL$310,5,FALSE)</f>
        <v>4829</v>
      </c>
      <c r="AN164">
        <f>VLOOKUP($E164,Podes!$A$1:$AL$310,28,FALSE)</f>
        <v>1.0058321180000001</v>
      </c>
      <c r="AO164">
        <f>VLOOKUP($E164,Podes!$A$1:$AL$310,29,FALSE)</f>
        <v>965.8</v>
      </c>
      <c r="AP164">
        <f>VLOOKUP($E164,Podes!$A$1:$AL$310,30,FALSE)</f>
        <v>0</v>
      </c>
      <c r="AQ164">
        <f>VLOOKUP($E164,Podes!$A$1:$AL$310,31,FALSE)</f>
        <v>0</v>
      </c>
      <c r="AR164">
        <f>VLOOKUP($E164,Podes!$A$1:$AL$310,32,FALSE)</f>
        <v>1609.666667</v>
      </c>
      <c r="AS164">
        <f>VLOOKUP($E164,Podes!$A$1:$AL$310,33,FALSE)</f>
        <v>1609.666667</v>
      </c>
      <c r="AT164">
        <f>VLOOKUP($E164,Podes!$A$1:$AL$310,34,FALSE)</f>
        <v>0</v>
      </c>
      <c r="AU164">
        <f>VLOOKUP($E164,Podes!$A$1:$AL$310,13,FALSE)</f>
        <v>0</v>
      </c>
      <c r="AV164">
        <f>VLOOKUP($E164,Podes!$A$1:$AL$310,14,FALSE)</f>
        <v>0</v>
      </c>
      <c r="AW164">
        <f>VLOOKUP($E164,Podes!$A$1:$AL$310,15,FALSE)</f>
        <v>0</v>
      </c>
      <c r="AX164">
        <f>VLOOKUP($E164,Podes!$A$1:$AL$310,16,FALSE)</f>
        <v>0</v>
      </c>
      <c r="AY164">
        <f>VLOOKUP($E164,Podes!$A$1:$AL$310,17,FALSE)</f>
        <v>0</v>
      </c>
      <c r="AZ164">
        <f>VLOOKUP($E164,Podes!$A$1:$AL$310,18,FALSE)</f>
        <v>0</v>
      </c>
      <c r="BA164">
        <f>VLOOKUP($E164,Podes!$A$1:$AL$310,19,FALSE)</f>
        <v>5</v>
      </c>
      <c r="BB164">
        <f>VLOOKUP($E164,Podes!$A$1:$AL$310,20,FALSE)</f>
        <v>0</v>
      </c>
      <c r="BC164">
        <f>VLOOKUP($E164,Podes!$A$1:$AL$310,21,FALSE)</f>
        <v>12</v>
      </c>
      <c r="BD164">
        <f>VLOOKUP($E164,Podes!$A$1:$AL$310,22,FALSE)</f>
        <v>0</v>
      </c>
      <c r="BE164">
        <f>VLOOKUP($E164,Podes!$A$1:$AL$310,23,FALSE)</f>
        <v>32</v>
      </c>
      <c r="BF164">
        <f>VLOOKUP($E164,Podes!$A$1:$AL$310,38,FALSE)</f>
        <v>200</v>
      </c>
      <c r="BG164">
        <f>VLOOKUP($E164,Podes!$A$1:$AL$310,35,FALSE)</f>
        <v>4829</v>
      </c>
      <c r="BH164">
        <f>VLOOKUP($E164,Podes!$A$1:$AL$310,36,FALSE)</f>
        <v>2414.5</v>
      </c>
      <c r="BI164">
        <f>VLOOKUP($E164,Podes!$A$1:$AL$310,26,FALSE)</f>
        <v>52</v>
      </c>
      <c r="BJ164">
        <f>VLOOKUP($E164,Podes!$A$1:$AL$310,37,FALSE)</f>
        <v>92.86538462</v>
      </c>
      <c r="BK164">
        <f>VLOOKUP(E164,'status kesejahteraan'!$D:$P,12,FALSE)</f>
        <v>0.45224171539961011</v>
      </c>
      <c r="BL164">
        <f>VLOOKUP(E164,'status kesejahteraan'!$D:$P,13,FALSE)</f>
        <v>0.3296977251480212</v>
      </c>
      <c r="BM164">
        <f>VLOOKUP(D164,IDM_2021!$D$1:$F$297,2,FALSE)</f>
        <v>0.60819999999999996</v>
      </c>
      <c r="BN164">
        <f>VLOOKUP(E164,Irigasi!$O$2:$Q$311,3,FALSE)</f>
        <v>0</v>
      </c>
      <c r="BO164">
        <f>VLOOKUP($E164,ZonalStat!$E$1:$AC$310,25,FALSE)</f>
        <v>16624.813835100002</v>
      </c>
      <c r="BP164" s="1">
        <f>VLOOKUP($E164,ZonalStat!$E$1:$AD$310,26,FALSE)</f>
        <v>3.00594307163</v>
      </c>
    </row>
    <row r="165" spans="1:68" x14ac:dyDescent="0.25">
      <c r="A165">
        <v>164</v>
      </c>
      <c r="B165" t="s">
        <v>337</v>
      </c>
      <c r="C165" t="s">
        <v>370</v>
      </c>
      <c r="D165" t="s">
        <v>166</v>
      </c>
      <c r="E165">
        <v>5309073</v>
      </c>
      <c r="F165">
        <f>VLOOKUP(E165,summary_LC!$AW$1:$AY$311,3,FALSE)</f>
        <v>3983</v>
      </c>
      <c r="G165">
        <f>VLOOKUP($E165,ZonalStat!$E$1:$AB$310,2,FALSE)</f>
        <v>28831.021885999999</v>
      </c>
      <c r="H165">
        <f>VLOOKUP($E165,ZonalStat!$E$1:$AB$310,3,FALSE)</f>
        <v>737.61114677800003</v>
      </c>
      <c r="I165">
        <f>VLOOKUP($E165,ZonalStat!$E$1:$AB$310,4,FALSE)</f>
        <v>175345.77720499999</v>
      </c>
      <c r="J165">
        <f>VLOOKUP($E165,ZonalStat!$E$1:$AB$310,5,FALSE)</f>
        <v>24996.6675794</v>
      </c>
      <c r="K165">
        <f>VLOOKUP($E165,ZonalStat!$E$1:$AB$310,6,FALSE)</f>
        <v>100.812948834</v>
      </c>
      <c r="L165">
        <f>VLOOKUP($E165,ZonalStat!$E$1:$AB$310,7,FALSE)</f>
        <v>18955.219591000001</v>
      </c>
      <c r="M165">
        <f>VLOOKUP($E165,ZonalStat!$E$1:$AB$310,8,FALSE)</f>
        <v>3458.1207037300001</v>
      </c>
      <c r="N165">
        <f>VLOOKUP($E165,ZonalStat!$E$1:$AB$310,9,FALSE)</f>
        <v>6316.0558547800001</v>
      </c>
      <c r="O165">
        <f>VLOOKUP($E165,ZonalStat!$E$1:$AB$310,10,FALSE)</f>
        <v>76050.671645499999</v>
      </c>
      <c r="P165">
        <f>VLOOKUP($E165,ZonalStat!$E$1:$AB$310,11,FALSE)</f>
        <v>6090.7940845499998</v>
      </c>
      <c r="Q165">
        <f>VLOOKUP($E165,summary_LC!$Z$2:$AU$311,16,FALSE)</f>
        <v>11.658319421257652</v>
      </c>
      <c r="R165">
        <f>VLOOKUP($E165,summary_LC!$Z$2:$AU$311,17,FALSE)</f>
        <v>0</v>
      </c>
      <c r="S165">
        <f>VLOOKUP($E165,summary_LC!$Z$2:$AU$311,15,FALSE)</f>
        <v>22.203672787979968</v>
      </c>
      <c r="T165">
        <f>VLOOKUP($E165,summary_LC!$Z$2:$AU$311,18,FALSE)</f>
        <v>1.103691337414209</v>
      </c>
      <c r="U165">
        <f>VLOOKUP($E165,summary_LC!$Z$2:$AU$311,19,FALSE)</f>
        <v>0</v>
      </c>
      <c r="V165">
        <f>VLOOKUP($E165,summary_LC!$Z$2:$AU$311,22,FALSE)</f>
        <v>0</v>
      </c>
      <c r="W165">
        <f>VLOOKUP($E165,ZonalStat!$E$1:$AB$310,12,FALSE)</f>
        <v>366.31788737199997</v>
      </c>
      <c r="X165">
        <f>VLOOKUP($E165,summary_LC!$Z$2:$AU$311,4,FALSE)</f>
        <v>419</v>
      </c>
      <c r="Y165">
        <f>VLOOKUP($E165,summary_LC!$Z$2:$AU$311,20,FALSE)</f>
        <v>11.658319421257652</v>
      </c>
      <c r="Z165">
        <f>VLOOKUP($E165,ZonalStat!$E$1:$AB$310,13,FALSE)</f>
        <v>505.75194955799998</v>
      </c>
      <c r="AA165">
        <f>VLOOKUP($E165,ZonalStat!$E$1:$AB$310,14,FALSE)</f>
        <v>1.4090803943700001E-2</v>
      </c>
      <c r="AB165">
        <f>VLOOKUP($E165,ZonalStat!$E$1:$AB$310,15,FALSE)</f>
        <v>0.40446899322099999</v>
      </c>
      <c r="AC165">
        <f>VLOOKUP($E165,ZonalStat!$E$1:$AB$310,16,FALSE)</f>
        <v>0.57821925812399999</v>
      </c>
      <c r="AD165">
        <f>VLOOKUP($E165,Irigasi!$A$2:$C$311,3,FALSE)</f>
        <v>0</v>
      </c>
      <c r="AE165">
        <f>VLOOKUP($E165,ZonalStat!$E$1:$AB$310,17,FALSE)</f>
        <v>0.78340074235199997</v>
      </c>
      <c r="AF165">
        <f>VLOOKUP($E165,ZonalStat!$E$1:$AB$310,18,FALSE)</f>
        <v>-0.733465434385</v>
      </c>
      <c r="AG165">
        <f>VLOOKUP($E165,ZonalStat!$E$1:$AB$310,19,FALSE)</f>
        <v>0.337647109472</v>
      </c>
      <c r="AH165">
        <f>VLOOKUP($E165,ZonalStat!$E$1:$AB$310,20,FALSE)</f>
        <v>0.79572067261000001</v>
      </c>
      <c r="AI165">
        <f>VLOOKUP($E165,ZonalStat!$E$1:$AB$310,21,FALSE)</f>
        <v>1.3207844287199999</v>
      </c>
      <c r="AJ165">
        <f>VLOOKUP($E165,ZonalStat!$E$1:$AB$310,22,FALSE)</f>
        <v>26.466368642900001</v>
      </c>
      <c r="AK165">
        <f>VLOOKUP($E165,ZonalStat!$E$1:$AB$310,23,FALSE)</f>
        <v>-11.157648184699999</v>
      </c>
      <c r="AL165">
        <f>VLOOKUP($E165,ZonalStat!$E$1:$AB$310,24,FALSE)</f>
        <v>1313.4442186799999</v>
      </c>
      <c r="AM165">
        <f>VLOOKUP($E165,Podes!$A$1:$AL$310,5,FALSE)</f>
        <v>3751</v>
      </c>
      <c r="AN165">
        <f>VLOOKUP($E165,Podes!$A$1:$AL$310,28,FALSE)</f>
        <v>1</v>
      </c>
      <c r="AO165">
        <f>VLOOKUP($E165,Podes!$A$1:$AL$310,29,FALSE)</f>
        <v>3751</v>
      </c>
      <c r="AP165">
        <f>VLOOKUP($E165,Podes!$A$1:$AL$310,30,FALSE)</f>
        <v>0</v>
      </c>
      <c r="AQ165">
        <f>VLOOKUP($E165,Podes!$A$1:$AL$310,31,FALSE)</f>
        <v>0</v>
      </c>
      <c r="AR165">
        <f>VLOOKUP($E165,Podes!$A$1:$AL$310,32,FALSE)</f>
        <v>1875.5</v>
      </c>
      <c r="AS165">
        <f>VLOOKUP($E165,Podes!$A$1:$AL$310,33,FALSE)</f>
        <v>3751</v>
      </c>
      <c r="AT165">
        <f>VLOOKUP($E165,Podes!$A$1:$AL$310,34,FALSE)</f>
        <v>0</v>
      </c>
      <c r="AU165">
        <f>VLOOKUP($E165,Podes!$A$1:$AL$310,13,FALSE)</f>
        <v>0</v>
      </c>
      <c r="AV165">
        <f>VLOOKUP($E165,Podes!$A$1:$AL$310,14,FALSE)</f>
        <v>0</v>
      </c>
      <c r="AW165">
        <f>VLOOKUP($E165,Podes!$A$1:$AL$310,15,FALSE)</f>
        <v>0</v>
      </c>
      <c r="AX165">
        <f>VLOOKUP($E165,Podes!$A$1:$AL$310,16,FALSE)</f>
        <v>0</v>
      </c>
      <c r="AY165">
        <f>VLOOKUP($E165,Podes!$A$1:$AL$310,17,FALSE)</f>
        <v>0</v>
      </c>
      <c r="AZ165">
        <f>VLOOKUP($E165,Podes!$A$1:$AL$310,18,FALSE)</f>
        <v>0</v>
      </c>
      <c r="BA165">
        <f>VLOOKUP($E165,Podes!$A$1:$AL$310,19,FALSE)</f>
        <v>1</v>
      </c>
      <c r="BB165">
        <f>VLOOKUP($E165,Podes!$A$1:$AL$310,20,FALSE)</f>
        <v>0</v>
      </c>
      <c r="BC165">
        <f>VLOOKUP($E165,Podes!$A$1:$AL$310,21,FALSE)</f>
        <v>0</v>
      </c>
      <c r="BD165">
        <f>VLOOKUP($E165,Podes!$A$1:$AL$310,22,FALSE)</f>
        <v>0</v>
      </c>
      <c r="BE165">
        <f>VLOOKUP($E165,Podes!$A$1:$AL$310,23,FALSE)</f>
        <v>24</v>
      </c>
      <c r="BF165">
        <f>VLOOKUP($E165,Podes!$A$1:$AL$310,38,FALSE)</f>
        <v>200</v>
      </c>
      <c r="BG165">
        <f>VLOOKUP($E165,Podes!$A$1:$AL$310,35,FALSE)</f>
        <v>3751</v>
      </c>
      <c r="BH165">
        <f>VLOOKUP($E165,Podes!$A$1:$AL$310,36,FALSE)</f>
        <v>0</v>
      </c>
      <c r="BI165">
        <f>VLOOKUP($E165,Podes!$A$1:$AL$310,26,FALSE)</f>
        <v>27</v>
      </c>
      <c r="BJ165">
        <f>VLOOKUP($E165,Podes!$A$1:$AL$310,37,FALSE)</f>
        <v>138.92592590000001</v>
      </c>
      <c r="BK165">
        <f>VLOOKUP(E165,'status kesejahteraan'!$D:$P,12,FALSE)</f>
        <v>0.40083507306889354</v>
      </c>
      <c r="BL165">
        <f>VLOOKUP(E165,'status kesejahteraan'!$D:$P,13,FALSE)</f>
        <v>0.28396009209516498</v>
      </c>
      <c r="BM165">
        <f>VLOOKUP(D165,IDM_2021!$D$1:$F$297,2,FALSE)</f>
        <v>0.67179999999999995</v>
      </c>
      <c r="BN165">
        <f>VLOOKUP(E165,Irigasi!$O$2:$Q$311,3,FALSE)</f>
        <v>0</v>
      </c>
      <c r="BO165">
        <f>VLOOKUP($E165,ZonalStat!$E$1:$AC$310,25,FALSE)</f>
        <v>19657.906301200001</v>
      </c>
      <c r="BP165" s="1">
        <f>VLOOKUP($E165,ZonalStat!$E$1:$AD$310,26,FALSE)</f>
        <v>3.49510419282</v>
      </c>
    </row>
    <row r="166" spans="1:68" x14ac:dyDescent="0.25">
      <c r="A166">
        <v>165</v>
      </c>
      <c r="B166" t="s">
        <v>337</v>
      </c>
      <c r="C166" t="s">
        <v>370</v>
      </c>
      <c r="D166" t="s">
        <v>167</v>
      </c>
      <c r="E166">
        <v>5309074</v>
      </c>
      <c r="F166">
        <f>VLOOKUP(E166,summary_LC!$AW$1:$AY$311,3,FALSE)</f>
        <v>6350</v>
      </c>
      <c r="G166">
        <f>VLOOKUP($E166,ZonalStat!$E$1:$AB$310,2,FALSE)</f>
        <v>24062.178026000001</v>
      </c>
      <c r="H166">
        <f>VLOOKUP($E166,ZonalStat!$E$1:$AB$310,3,FALSE)</f>
        <v>897.63765886900001</v>
      </c>
      <c r="I166">
        <f>VLOOKUP($E166,ZonalStat!$E$1:$AB$310,4,FALSE)</f>
        <v>180438.33332899999</v>
      </c>
      <c r="J166">
        <f>VLOOKUP($E166,ZonalStat!$E$1:$AB$310,5,FALSE)</f>
        <v>21225.387226399998</v>
      </c>
      <c r="K166">
        <f>VLOOKUP($E166,ZonalStat!$E$1:$AB$310,6,FALSE)</f>
        <v>1088.8408640800001</v>
      </c>
      <c r="L166">
        <f>VLOOKUP($E166,ZonalStat!$E$1:$AB$310,7,FALSE)</f>
        <v>24158.401891900001</v>
      </c>
      <c r="M166">
        <f>VLOOKUP($E166,ZonalStat!$E$1:$AB$310,8,FALSE)</f>
        <v>5345.26504828</v>
      </c>
      <c r="N166">
        <f>VLOOKUP($E166,ZonalStat!$E$1:$AB$310,9,FALSE)</f>
        <v>4444.22506574</v>
      </c>
      <c r="O166">
        <f>VLOOKUP($E166,ZonalStat!$E$1:$AB$310,10,FALSE)</f>
        <v>73195.266497300006</v>
      </c>
      <c r="P166">
        <f>VLOOKUP($E166,ZonalStat!$E$1:$AB$310,11,FALSE)</f>
        <v>3331.8584237099999</v>
      </c>
      <c r="Q166">
        <f>VLOOKUP($E166,summary_LC!$Z$2:$AU$311,16,FALSE)</f>
        <v>25.607493971433868</v>
      </c>
      <c r="R166">
        <f>VLOOKUP($E166,summary_LC!$Z$2:$AU$311,17,FALSE)</f>
        <v>0</v>
      </c>
      <c r="S166">
        <f>VLOOKUP($E166,summary_LC!$Z$2:$AU$311,15,FALSE)</f>
        <v>10.118716379150436</v>
      </c>
      <c r="T166">
        <f>VLOOKUP($E166,summary_LC!$Z$2:$AU$311,18,FALSE)</f>
        <v>20.126136152847337</v>
      </c>
      <c r="U166">
        <f>VLOOKUP($E166,summary_LC!$Z$2:$AU$311,19,FALSE)</f>
        <v>0.28751623075496197</v>
      </c>
      <c r="V166">
        <f>VLOOKUP($E166,summary_LC!$Z$2:$AU$311,22,FALSE)</f>
        <v>0.17322834645669291</v>
      </c>
      <c r="W166">
        <f>VLOOKUP($E166,ZonalStat!$E$1:$AB$310,12,FALSE)</f>
        <v>1602.5175159099999</v>
      </c>
      <c r="X166">
        <f>VLOOKUP($E166,summary_LC!$Z$2:$AU$311,4,FALSE)</f>
        <v>36</v>
      </c>
      <c r="Y166">
        <f>VLOOKUP($E166,summary_LC!$Z$2:$AU$311,20,FALSE)</f>
        <v>25.607493971433868</v>
      </c>
      <c r="Z166">
        <f>VLOOKUP($E166,ZonalStat!$E$1:$AB$310,13,FALSE)</f>
        <v>651.32661717999997</v>
      </c>
      <c r="AA166">
        <f>VLOOKUP($E166,ZonalStat!$E$1:$AB$310,14,FALSE)</f>
        <v>1.1280491116199999E-2</v>
      </c>
      <c r="AB166">
        <f>VLOOKUP($E166,ZonalStat!$E$1:$AB$310,15,FALSE)</f>
        <v>0.25240157480300002</v>
      </c>
      <c r="AC166">
        <f>VLOOKUP($E166,ZonalStat!$E$1:$AB$310,16,FALSE)</f>
        <v>0.57283797564500005</v>
      </c>
      <c r="AD166">
        <f>VLOOKUP($E166,Irigasi!$A$2:$C$311,3,FALSE)</f>
        <v>0</v>
      </c>
      <c r="AE166">
        <f>VLOOKUP($E166,ZonalStat!$E$1:$AB$310,17,FALSE)</f>
        <v>0.70602185705999998</v>
      </c>
      <c r="AF166">
        <f>VLOOKUP($E166,ZonalStat!$E$1:$AB$310,18,FALSE)</f>
        <v>-0.67194971177999996</v>
      </c>
      <c r="AG166">
        <f>VLOOKUP($E166,ZonalStat!$E$1:$AB$310,19,FALSE)</f>
        <v>0.28464403970899999</v>
      </c>
      <c r="AH166">
        <f>VLOOKUP($E166,ZonalStat!$E$1:$AB$310,20,FALSE)</f>
        <v>0.80067003998200004</v>
      </c>
      <c r="AI166">
        <f>VLOOKUP($E166,ZonalStat!$E$1:$AB$310,21,FALSE)</f>
        <v>1.29530756402</v>
      </c>
      <c r="AJ166">
        <f>VLOOKUP($E166,ZonalStat!$E$1:$AB$310,22,FALSE)</f>
        <v>26.762726481000001</v>
      </c>
      <c r="AK166">
        <f>VLOOKUP($E166,ZonalStat!$E$1:$AB$310,23,FALSE)</f>
        <v>-9.6563944851100008</v>
      </c>
      <c r="AL166">
        <f>VLOOKUP($E166,ZonalStat!$E$1:$AB$310,24,FALSE)</f>
        <v>1214.2506028</v>
      </c>
      <c r="AM166">
        <f>VLOOKUP($E166,Podes!$A$1:$AL$310,5,FALSE)</f>
        <v>3036</v>
      </c>
      <c r="AN166">
        <f>VLOOKUP($E166,Podes!$A$1:$AL$310,28,FALSE)</f>
        <v>1.034059946</v>
      </c>
      <c r="AO166">
        <f>VLOOKUP($E166,Podes!$A$1:$AL$310,29,FALSE)</f>
        <v>759</v>
      </c>
      <c r="AP166">
        <f>VLOOKUP($E166,Podes!$A$1:$AL$310,30,FALSE)</f>
        <v>0</v>
      </c>
      <c r="AQ166">
        <f>VLOOKUP($E166,Podes!$A$1:$AL$310,31,FALSE)</f>
        <v>0</v>
      </c>
      <c r="AR166">
        <f>VLOOKUP($E166,Podes!$A$1:$AL$310,32,FALSE)</f>
        <v>1518</v>
      </c>
      <c r="AS166">
        <f>VLOOKUP($E166,Podes!$A$1:$AL$310,33,FALSE)</f>
        <v>1012</v>
      </c>
      <c r="AT166">
        <f>VLOOKUP($E166,Podes!$A$1:$AL$310,34,FALSE)</f>
        <v>0</v>
      </c>
      <c r="AU166">
        <f>VLOOKUP($E166,Podes!$A$1:$AL$310,13,FALSE)</f>
        <v>1</v>
      </c>
      <c r="AV166">
        <f>VLOOKUP($E166,Podes!$A$1:$AL$310,14,FALSE)</f>
        <v>0</v>
      </c>
      <c r="AW166">
        <f>VLOOKUP($E166,Podes!$A$1:$AL$310,15,FALSE)</f>
        <v>0</v>
      </c>
      <c r="AX166">
        <f>VLOOKUP($E166,Podes!$A$1:$AL$310,16,FALSE)</f>
        <v>0</v>
      </c>
      <c r="AY166">
        <f>VLOOKUP($E166,Podes!$A$1:$AL$310,17,FALSE)</f>
        <v>0</v>
      </c>
      <c r="AZ166">
        <f>VLOOKUP($E166,Podes!$A$1:$AL$310,18,FALSE)</f>
        <v>0</v>
      </c>
      <c r="BA166">
        <f>VLOOKUP($E166,Podes!$A$1:$AL$310,19,FALSE)</f>
        <v>1</v>
      </c>
      <c r="BB166">
        <f>VLOOKUP($E166,Podes!$A$1:$AL$310,20,FALSE)</f>
        <v>0</v>
      </c>
      <c r="BC166">
        <f>VLOOKUP($E166,Podes!$A$1:$AL$310,21,FALSE)</f>
        <v>6</v>
      </c>
      <c r="BD166">
        <f>VLOOKUP($E166,Podes!$A$1:$AL$310,22,FALSE)</f>
        <v>0</v>
      </c>
      <c r="BE166">
        <f>VLOOKUP($E166,Podes!$A$1:$AL$310,23,FALSE)</f>
        <v>16</v>
      </c>
      <c r="BF166">
        <f>VLOOKUP($E166,Podes!$A$1:$AL$310,38,FALSE)</f>
        <v>200</v>
      </c>
      <c r="BG166">
        <f>VLOOKUP($E166,Podes!$A$1:$AL$310,35,FALSE)</f>
        <v>1518</v>
      </c>
      <c r="BH166">
        <f>VLOOKUP($E166,Podes!$A$1:$AL$310,36,FALSE)</f>
        <v>3036</v>
      </c>
      <c r="BI166">
        <f>VLOOKUP($E166,Podes!$A$1:$AL$310,26,FALSE)</f>
        <v>13</v>
      </c>
      <c r="BJ166">
        <f>VLOOKUP($E166,Podes!$A$1:$AL$310,37,FALSE)</f>
        <v>233.53846150000001</v>
      </c>
      <c r="BK166">
        <f>VLOOKUP(E166,'status kesejahteraan'!$D:$P,12,FALSE)</f>
        <v>0.36127744510978044</v>
      </c>
      <c r="BL166">
        <f>VLOOKUP(E166,'status kesejahteraan'!$D:$P,13,FALSE)</f>
        <v>0.2627450980392157</v>
      </c>
      <c r="BM166">
        <f>VLOOKUP(D166,IDM_2021!$D$1:$F$297,2,FALSE)</f>
        <v>0.58789999999999998</v>
      </c>
      <c r="BN166">
        <f>VLOOKUP(E166,Irigasi!$O$2:$Q$311,3,FALSE)</f>
        <v>0</v>
      </c>
      <c r="BO166">
        <f>VLOOKUP($E166,ZonalStat!$E$1:$AC$310,25,FALSE)</f>
        <v>24844.288868399999</v>
      </c>
      <c r="BP166" s="1">
        <f>VLOOKUP($E166,ZonalStat!$E$1:$AD$310,26,FALSE)</f>
        <v>2.7723780596699998</v>
      </c>
    </row>
    <row r="167" spans="1:68" x14ac:dyDescent="0.25">
      <c r="A167">
        <v>166</v>
      </c>
      <c r="B167" t="s">
        <v>337</v>
      </c>
      <c r="C167" t="s">
        <v>371</v>
      </c>
      <c r="D167" t="s">
        <v>168</v>
      </c>
      <c r="E167">
        <v>5310010</v>
      </c>
      <c r="F167">
        <f>VLOOKUP(E167,summary_LC!$AW$1:$AY$311,3,FALSE)</f>
        <v>7873</v>
      </c>
      <c r="G167">
        <f>VLOOKUP($E167,ZonalStat!$E$1:$AB$310,2,FALSE)</f>
        <v>79785.654024200005</v>
      </c>
      <c r="H167">
        <f>VLOOKUP($E167,ZonalStat!$E$1:$AB$310,3,FALSE)</f>
        <v>822.29305815700002</v>
      </c>
      <c r="I167">
        <f>VLOOKUP($E167,ZonalStat!$E$1:$AB$310,4,FALSE)</f>
        <v>223036.52954300001</v>
      </c>
      <c r="J167">
        <f>VLOOKUP($E167,ZonalStat!$E$1:$AB$310,5,FALSE)</f>
        <v>11673.9342113</v>
      </c>
      <c r="K167">
        <f>VLOOKUP($E167,ZonalStat!$E$1:$AB$310,6,FALSE)</f>
        <v>549.11267691600005</v>
      </c>
      <c r="L167">
        <f>VLOOKUP($E167,ZonalStat!$E$1:$AB$310,7,FALSE)</f>
        <v>2104.5810034299998</v>
      </c>
      <c r="M167">
        <f>VLOOKUP($E167,ZonalStat!$E$1:$AB$310,8,FALSE)</f>
        <v>9402.9099046499996</v>
      </c>
      <c r="N167">
        <f>VLOOKUP($E167,ZonalStat!$E$1:$AB$310,9,FALSE)</f>
        <v>21586.7067025</v>
      </c>
      <c r="O167">
        <f>VLOOKUP($E167,ZonalStat!$E$1:$AB$310,10,FALSE)</f>
        <v>21373.057490399999</v>
      </c>
      <c r="P167">
        <f>VLOOKUP($E167,ZonalStat!$E$1:$AB$310,11,FALSE)</f>
        <v>20496.766853500001</v>
      </c>
      <c r="Q167">
        <f>VLOOKUP($E167,summary_LC!$Z$2:$AU$311,16,FALSE)</f>
        <v>48.339825635318121</v>
      </c>
      <c r="R167">
        <f>VLOOKUP($E167,summary_LC!$Z$2:$AU$311,17,FALSE)</f>
        <v>0</v>
      </c>
      <c r="S167">
        <f>VLOOKUP($E167,summary_LC!$Z$2:$AU$311,15,FALSE)</f>
        <v>16.842886291968096</v>
      </c>
      <c r="T167">
        <f>VLOOKUP($E167,summary_LC!$Z$2:$AU$311,18,FALSE)</f>
        <v>4.2014468558708957</v>
      </c>
      <c r="U167">
        <f>VLOOKUP($E167,summary_LC!$Z$2:$AU$311,19,FALSE)</f>
        <v>0</v>
      </c>
      <c r="V167">
        <f>VLOOKUP($E167,summary_LC!$Z$2:$AU$311,22,FALSE)</f>
        <v>0.69859011812523808</v>
      </c>
      <c r="W167">
        <f>VLOOKUP($E167,ZonalStat!$E$1:$AB$310,12,FALSE)</f>
        <v>54.463124195100001</v>
      </c>
      <c r="X167">
        <f>VLOOKUP($E167,summary_LC!$Z$2:$AU$311,4,FALSE)</f>
        <v>5860</v>
      </c>
      <c r="Y167">
        <f>VLOOKUP($E167,summary_LC!$Z$2:$AU$311,20,FALSE)</f>
        <v>48.339825635318121</v>
      </c>
      <c r="Z167">
        <f>VLOOKUP($E167,ZonalStat!$E$1:$AB$310,13,FALSE)</f>
        <v>56.600945000300001</v>
      </c>
      <c r="AA167">
        <f>VLOOKUP($E167,ZonalStat!$E$1:$AB$310,14,FALSE)</f>
        <v>2.9077166525200001E-3</v>
      </c>
      <c r="AB167">
        <f>VLOOKUP($E167,ZonalStat!$E$1:$AB$310,15,FALSE)</f>
        <v>0.58227486345699997</v>
      </c>
      <c r="AC167">
        <f>VLOOKUP($E167,ZonalStat!$E$1:$AB$310,16,FALSE)</f>
        <v>0.702414332458</v>
      </c>
      <c r="AD167">
        <f>VLOOKUP($E167,Irigasi!$A$2:$C$311,3,FALSE)</f>
        <v>0</v>
      </c>
      <c r="AE167">
        <f>VLOOKUP($E167,ZonalStat!$E$1:$AB$310,17,FALSE)</f>
        <v>0.79108816510000002</v>
      </c>
      <c r="AF167">
        <f>VLOOKUP($E167,ZonalStat!$E$1:$AB$310,18,FALSE)</f>
        <v>-0.729655105922</v>
      </c>
      <c r="AG167">
        <f>VLOOKUP($E167,ZonalStat!$E$1:$AB$310,19,FALSE)</f>
        <v>0.31719103793800002</v>
      </c>
      <c r="AH167">
        <f>VLOOKUP($E167,ZonalStat!$E$1:$AB$310,20,FALSE)</f>
        <v>0.80794120093800004</v>
      </c>
      <c r="AI167">
        <f>VLOOKUP($E167,ZonalStat!$E$1:$AB$310,21,FALSE)</f>
        <v>1.3730139112799999</v>
      </c>
      <c r="AJ167">
        <f>VLOOKUP($E167,ZonalStat!$E$1:$AB$310,22,FALSE)</f>
        <v>25.361450249600001</v>
      </c>
      <c r="AK167">
        <f>VLOOKUP($E167,ZonalStat!$E$1:$AB$310,23,FALSE)</f>
        <v>-29.196887614800001</v>
      </c>
      <c r="AL167">
        <f>VLOOKUP($E167,ZonalStat!$E$1:$AB$310,24,FALSE)</f>
        <v>1246.7176904099999</v>
      </c>
      <c r="AM167">
        <f>VLOOKUP($E167,Podes!$A$1:$AL$310,5,FALSE)</f>
        <v>4720</v>
      </c>
      <c r="AN167">
        <f>VLOOKUP($E167,Podes!$A$1:$AL$310,28,FALSE)</f>
        <v>1.1310807570000001</v>
      </c>
      <c r="AO167">
        <f>VLOOKUP($E167,Podes!$A$1:$AL$310,29,FALSE)</f>
        <v>1573.333333</v>
      </c>
      <c r="AP167">
        <f>VLOOKUP($E167,Podes!$A$1:$AL$310,30,FALSE)</f>
        <v>0</v>
      </c>
      <c r="AQ167">
        <f>VLOOKUP($E167,Podes!$A$1:$AL$310,31,FALSE)</f>
        <v>0</v>
      </c>
      <c r="AR167">
        <f>VLOOKUP($E167,Podes!$A$1:$AL$310,32,FALSE)</f>
        <v>1573.333333</v>
      </c>
      <c r="AS167">
        <f>VLOOKUP($E167,Podes!$A$1:$AL$310,33,FALSE)</f>
        <v>4720</v>
      </c>
      <c r="AT167">
        <f>VLOOKUP($E167,Podes!$A$1:$AL$310,34,FALSE)</f>
        <v>0</v>
      </c>
      <c r="AU167">
        <f>VLOOKUP($E167,Podes!$A$1:$AL$310,13,FALSE)</f>
        <v>0</v>
      </c>
      <c r="AV167">
        <f>VLOOKUP($E167,Podes!$A$1:$AL$310,14,FALSE)</f>
        <v>0</v>
      </c>
      <c r="AW167">
        <f>VLOOKUP($E167,Podes!$A$1:$AL$310,15,FALSE)</f>
        <v>1</v>
      </c>
      <c r="AX167">
        <f>VLOOKUP($E167,Podes!$A$1:$AL$310,16,FALSE)</f>
        <v>0</v>
      </c>
      <c r="AY167">
        <f>VLOOKUP($E167,Podes!$A$1:$AL$310,17,FALSE)</f>
        <v>0</v>
      </c>
      <c r="AZ167">
        <f>VLOOKUP($E167,Podes!$A$1:$AL$310,18,FALSE)</f>
        <v>0</v>
      </c>
      <c r="BA167">
        <f>VLOOKUP($E167,Podes!$A$1:$AL$310,19,FALSE)</f>
        <v>0</v>
      </c>
      <c r="BB167">
        <f>VLOOKUP($E167,Podes!$A$1:$AL$310,20,FALSE)</f>
        <v>0</v>
      </c>
      <c r="BC167">
        <f>VLOOKUP($E167,Podes!$A$1:$AL$310,21,FALSE)</f>
        <v>0</v>
      </c>
      <c r="BD167">
        <f>VLOOKUP($E167,Podes!$A$1:$AL$310,22,FALSE)</f>
        <v>0</v>
      </c>
      <c r="BE167">
        <f>VLOOKUP($E167,Podes!$A$1:$AL$310,23,FALSE)</f>
        <v>16</v>
      </c>
      <c r="BF167">
        <f>VLOOKUP($E167,Podes!$A$1:$AL$310,38,FALSE)</f>
        <v>200</v>
      </c>
      <c r="BG167">
        <f>VLOOKUP($E167,Podes!$A$1:$AL$310,35,FALSE)</f>
        <v>0</v>
      </c>
      <c r="BH167">
        <f>VLOOKUP($E167,Podes!$A$1:$AL$310,36,FALSE)</f>
        <v>4720</v>
      </c>
      <c r="BI167">
        <f>VLOOKUP($E167,Podes!$A$1:$AL$310,26,FALSE)</f>
        <v>3</v>
      </c>
      <c r="BJ167">
        <f>VLOOKUP($E167,Podes!$A$1:$AL$310,37,FALSE)</f>
        <v>1573.333333</v>
      </c>
      <c r="BK167">
        <f>VLOOKUP(E167,'status kesejahteraan'!$D:$P,12,FALSE)</f>
        <v>0.21478521478521478</v>
      </c>
      <c r="BL167">
        <f>VLOOKUP(E167,'status kesejahteraan'!$D:$P,13,FALSE)</f>
        <v>0.16096511101042138</v>
      </c>
      <c r="BM167">
        <f>VLOOKUP(D167,IDM_2021!$D$1:$F$297,2,FALSE)</f>
        <v>0.626</v>
      </c>
      <c r="BN167">
        <f>VLOOKUP(E167,Irigasi!$O$2:$Q$311,3,FALSE)</f>
        <v>0</v>
      </c>
      <c r="BO167">
        <f>VLOOKUP($E167,ZonalStat!$E$1:$AC$310,25,FALSE)</f>
        <v>19087.628157700001</v>
      </c>
      <c r="BP167" s="1">
        <f>VLOOKUP($E167,ZonalStat!$E$1:$AD$310,26,FALSE)</f>
        <v>1.87698007154</v>
      </c>
    </row>
    <row r="168" spans="1:68" x14ac:dyDescent="0.25">
      <c r="A168">
        <v>167</v>
      </c>
      <c r="B168" t="s">
        <v>337</v>
      </c>
      <c r="C168" t="s">
        <v>371</v>
      </c>
      <c r="D168" t="s">
        <v>169</v>
      </c>
      <c r="E168">
        <v>5310011</v>
      </c>
      <c r="F168">
        <f>VLOOKUP(E168,summary_LC!$AW$1:$AY$311,3,FALSE)</f>
        <v>11085</v>
      </c>
      <c r="G168">
        <f>VLOOKUP($E168,ZonalStat!$E$1:$AB$310,2,FALSE)</f>
        <v>75460.259823200002</v>
      </c>
      <c r="H168">
        <f>VLOOKUP($E168,ZonalStat!$E$1:$AB$310,3,FALSE)</f>
        <v>1170.45387347</v>
      </c>
      <c r="I168">
        <f>VLOOKUP($E168,ZonalStat!$E$1:$AB$310,4,FALSE)</f>
        <v>225607.70397199999</v>
      </c>
      <c r="J168">
        <f>VLOOKUP($E168,ZonalStat!$E$1:$AB$310,5,FALSE)</f>
        <v>16564.468400000002</v>
      </c>
      <c r="K168">
        <f>VLOOKUP($E168,ZonalStat!$E$1:$AB$310,6,FALSE)</f>
        <v>146.19014092699999</v>
      </c>
      <c r="L168">
        <f>VLOOKUP($E168,ZonalStat!$E$1:$AB$310,7,FALSE)</f>
        <v>1708.6481991000001</v>
      </c>
      <c r="M168">
        <f>VLOOKUP($E168,ZonalStat!$E$1:$AB$310,8,FALSE)</f>
        <v>6976.7701282199996</v>
      </c>
      <c r="N168">
        <f>VLOOKUP($E168,ZonalStat!$E$1:$AB$310,9,FALSE)</f>
        <v>17387.558496400001</v>
      </c>
      <c r="O168">
        <f>VLOOKUP($E168,ZonalStat!$E$1:$AB$310,10,FALSE)</f>
        <v>13625.1545788</v>
      </c>
      <c r="P168">
        <f>VLOOKUP($E168,ZonalStat!$E$1:$AB$310,11,FALSE)</f>
        <v>14455.154010800001</v>
      </c>
      <c r="Q168">
        <f>VLOOKUP($E168,summary_LC!$Z$2:$AU$311,16,FALSE)</f>
        <v>22.07382674828418</v>
      </c>
      <c r="R168">
        <f>VLOOKUP($E168,summary_LC!$Z$2:$AU$311,17,FALSE)</f>
        <v>0</v>
      </c>
      <c r="S168">
        <f>VLOOKUP($E168,summary_LC!$Z$2:$AU$311,15,FALSE)</f>
        <v>60.369133741420889</v>
      </c>
      <c r="T168">
        <f>VLOOKUP($E168,summary_LC!$Z$2:$AU$311,18,FALSE)</f>
        <v>7.9206084214431458</v>
      </c>
      <c r="U168">
        <f>VLOOKUP($E168,summary_LC!$Z$2:$AU$311,19,FALSE)</f>
        <v>0</v>
      </c>
      <c r="V168">
        <f>VLOOKUP($E168,summary_LC!$Z$2:$AU$311,22,FALSE)</f>
        <v>10.410464591790708</v>
      </c>
      <c r="W168">
        <f>VLOOKUP($E168,ZonalStat!$E$1:$AB$310,12,FALSE)</f>
        <v>279.48999788600003</v>
      </c>
      <c r="X168">
        <f>VLOOKUP($E168,summary_LC!$Z$2:$AU$311,4,FALSE)</f>
        <v>3138</v>
      </c>
      <c r="Y168">
        <f>VLOOKUP($E168,summary_LC!$Z$2:$AU$311,20,FALSE)</f>
        <v>22.07382674828418</v>
      </c>
      <c r="Z168">
        <f>VLOOKUP($E168,ZonalStat!$E$1:$AB$310,13,FALSE)</f>
        <v>303.478276128</v>
      </c>
      <c r="AA168">
        <f>VLOOKUP($E168,ZonalStat!$E$1:$AB$310,14,FALSE)</f>
        <v>4.71467011494E-3</v>
      </c>
      <c r="AB168">
        <f>VLOOKUP($E168,ZonalStat!$E$1:$AB$310,15,FALSE)</f>
        <v>0.73376184032500003</v>
      </c>
      <c r="AC168">
        <f>VLOOKUP($E168,ZonalStat!$E$1:$AB$310,16,FALSE)</f>
        <v>0.64450420168599998</v>
      </c>
      <c r="AD168">
        <f>VLOOKUP($E168,Irigasi!$A$2:$C$311,3,FALSE)</f>
        <v>0</v>
      </c>
      <c r="AE168">
        <f>VLOOKUP($E168,ZonalStat!$E$1:$AB$310,17,FALSE)</f>
        <v>0.82572706192599998</v>
      </c>
      <c r="AF168">
        <f>VLOOKUP($E168,ZonalStat!$E$1:$AB$310,18,FALSE)</f>
        <v>-0.75807184131399996</v>
      </c>
      <c r="AG168">
        <f>VLOOKUP($E168,ZonalStat!$E$1:$AB$310,19,FALSE)</f>
        <v>0.35050480382499999</v>
      </c>
      <c r="AH168">
        <f>VLOOKUP($E168,ZonalStat!$E$1:$AB$310,20,FALSE)</f>
        <v>0.75231366985100001</v>
      </c>
      <c r="AI168">
        <f>VLOOKUP($E168,ZonalStat!$E$1:$AB$310,21,FALSE)</f>
        <v>1.3818927864699999</v>
      </c>
      <c r="AJ168">
        <f>VLOOKUP($E168,ZonalStat!$E$1:$AB$310,22,FALSE)</f>
        <v>24.2439415222</v>
      </c>
      <c r="AK168">
        <f>VLOOKUP($E168,ZonalStat!$E$1:$AB$310,23,FALSE)</f>
        <v>-31.616884559700001</v>
      </c>
      <c r="AL168">
        <f>VLOOKUP($E168,ZonalStat!$E$1:$AB$310,24,FALSE)</f>
        <v>1375.33495565</v>
      </c>
      <c r="AM168">
        <f>VLOOKUP($E168,Podes!$A$1:$AL$310,5,FALSE)</f>
        <v>3324</v>
      </c>
      <c r="AN168">
        <f>VLOOKUP($E168,Podes!$A$1:$AL$310,28,FALSE)</f>
        <v>1.4986474299999999</v>
      </c>
      <c r="AO168">
        <f>VLOOKUP($E168,Podes!$A$1:$AL$310,29,FALSE)</f>
        <v>3324</v>
      </c>
      <c r="AP168">
        <f>VLOOKUP($E168,Podes!$A$1:$AL$310,30,FALSE)</f>
        <v>0</v>
      </c>
      <c r="AQ168">
        <f>VLOOKUP($E168,Podes!$A$1:$AL$310,31,FALSE)</f>
        <v>0</v>
      </c>
      <c r="AR168">
        <f>VLOOKUP($E168,Podes!$A$1:$AL$310,32,FALSE)</f>
        <v>664.8</v>
      </c>
      <c r="AS168">
        <f>VLOOKUP($E168,Podes!$A$1:$AL$310,33,FALSE)</f>
        <v>3324</v>
      </c>
      <c r="AT168">
        <f>VLOOKUP($E168,Podes!$A$1:$AL$310,34,FALSE)</f>
        <v>0</v>
      </c>
      <c r="AU168">
        <f>VLOOKUP($E168,Podes!$A$1:$AL$310,13,FALSE)</f>
        <v>1</v>
      </c>
      <c r="AV168">
        <f>VLOOKUP($E168,Podes!$A$1:$AL$310,14,FALSE)</f>
        <v>0</v>
      </c>
      <c r="AW168">
        <f>VLOOKUP($E168,Podes!$A$1:$AL$310,15,FALSE)</f>
        <v>0</v>
      </c>
      <c r="AX168">
        <f>VLOOKUP($E168,Podes!$A$1:$AL$310,16,FALSE)</f>
        <v>0</v>
      </c>
      <c r="AY168">
        <f>VLOOKUP($E168,Podes!$A$1:$AL$310,17,FALSE)</f>
        <v>0</v>
      </c>
      <c r="AZ168">
        <f>VLOOKUP($E168,Podes!$A$1:$AL$310,18,FALSE)</f>
        <v>0</v>
      </c>
      <c r="BA168">
        <f>VLOOKUP($E168,Podes!$A$1:$AL$310,19,FALSE)</f>
        <v>0</v>
      </c>
      <c r="BB168">
        <f>VLOOKUP($E168,Podes!$A$1:$AL$310,20,FALSE)</f>
        <v>0</v>
      </c>
      <c r="BC168">
        <f>VLOOKUP($E168,Podes!$A$1:$AL$310,21,FALSE)</f>
        <v>0</v>
      </c>
      <c r="BD168">
        <f>VLOOKUP($E168,Podes!$A$1:$AL$310,22,FALSE)</f>
        <v>0</v>
      </c>
      <c r="BE168">
        <f>VLOOKUP($E168,Podes!$A$1:$AL$310,23,FALSE)</f>
        <v>20</v>
      </c>
      <c r="BF168">
        <f>VLOOKUP($E168,Podes!$A$1:$AL$310,38,FALSE)</f>
        <v>200</v>
      </c>
      <c r="BG168">
        <f>VLOOKUP($E168,Podes!$A$1:$AL$310,35,FALSE)</f>
        <v>0</v>
      </c>
      <c r="BH168">
        <f>VLOOKUP($E168,Podes!$A$1:$AL$310,36,FALSE)</f>
        <v>0</v>
      </c>
      <c r="BI168">
        <f>VLOOKUP($E168,Podes!$A$1:$AL$310,26,FALSE)</f>
        <v>0</v>
      </c>
      <c r="BJ168">
        <f>VLOOKUP($E168,Podes!$A$1:$AL$310,37,FALSE)</f>
        <v>0</v>
      </c>
      <c r="BK168">
        <f>VLOOKUP(E168,'status kesejahteraan'!$D:$P,12,FALSE)</f>
        <v>0.13647342995169082</v>
      </c>
      <c r="BL168">
        <f>VLOOKUP(E168,'status kesejahteraan'!$D:$P,13,FALSE)</f>
        <v>0.10940126729600413</v>
      </c>
      <c r="BM168">
        <f>VLOOKUP(D168,IDM_2021!$D$1:$F$297,2,FALSE)</f>
        <v>0.50349999999999995</v>
      </c>
      <c r="BN168">
        <f>VLOOKUP(E168,Irigasi!$O$2:$Q$311,3,FALSE)</f>
        <v>0</v>
      </c>
      <c r="BO168">
        <f>VLOOKUP($E168,ZonalStat!$E$1:$AC$310,25,FALSE)</f>
        <v>11226.8215062</v>
      </c>
      <c r="BP168" s="1">
        <f>VLOOKUP($E168,ZonalStat!$E$1:$AD$310,26,FALSE)</f>
        <v>2.8426538566100001</v>
      </c>
    </row>
    <row r="169" spans="1:68" x14ac:dyDescent="0.25">
      <c r="A169">
        <v>168</v>
      </c>
      <c r="B169" t="s">
        <v>337</v>
      </c>
      <c r="C169" t="s">
        <v>371</v>
      </c>
      <c r="D169" t="s">
        <v>170</v>
      </c>
      <c r="E169">
        <v>5310012</v>
      </c>
      <c r="F169">
        <f>VLOOKUP(E169,summary_LC!$AW$1:$AY$311,3,FALSE)</f>
        <v>7718</v>
      </c>
      <c r="G169">
        <f>VLOOKUP($E169,ZonalStat!$E$1:$AB$310,2,FALSE)</f>
        <v>84075.426095000003</v>
      </c>
      <c r="H169">
        <f>VLOOKUP($E169,ZonalStat!$E$1:$AB$310,3,FALSE)</f>
        <v>2067.1357275199998</v>
      </c>
      <c r="I169">
        <f>VLOOKUP($E169,ZonalStat!$E$1:$AB$310,4,FALSE)</f>
        <v>230319.49701200001</v>
      </c>
      <c r="J169">
        <f>VLOOKUP($E169,ZonalStat!$E$1:$AB$310,5,FALSE)</f>
        <v>7568.7957193299999</v>
      </c>
      <c r="K169">
        <f>VLOOKUP($E169,ZonalStat!$E$1:$AB$310,6,FALSE)</f>
        <v>146.059937069</v>
      </c>
      <c r="L169">
        <f>VLOOKUP($E169,ZonalStat!$E$1:$AB$310,7,FALSE)</f>
        <v>3442.7883946500001</v>
      </c>
      <c r="M169">
        <f>VLOOKUP($E169,ZonalStat!$E$1:$AB$310,8,FALSE)</f>
        <v>3714.3319819399999</v>
      </c>
      <c r="N169">
        <f>VLOOKUP($E169,ZonalStat!$E$1:$AB$310,9,FALSE)</f>
        <v>15835.481064699999</v>
      </c>
      <c r="O169">
        <f>VLOOKUP($E169,ZonalStat!$E$1:$AB$310,10,FALSE)</f>
        <v>20373.047672299999</v>
      </c>
      <c r="P169">
        <f>VLOOKUP($E169,ZonalStat!$E$1:$AB$310,11,FALSE)</f>
        <v>17105.9777971</v>
      </c>
      <c r="Q169">
        <f>VLOOKUP($E169,summary_LC!$Z$2:$AU$311,16,FALSE)</f>
        <v>26.210350584307179</v>
      </c>
      <c r="R169">
        <f>VLOOKUP($E169,summary_LC!$Z$2:$AU$311,17,FALSE)</f>
        <v>0</v>
      </c>
      <c r="S169">
        <f>VLOOKUP($E169,summary_LC!$Z$2:$AU$311,15,FALSE)</f>
        <v>30.207753663513266</v>
      </c>
      <c r="T169">
        <f>VLOOKUP($E169,summary_LC!$Z$2:$AU$311,18,FALSE)</f>
        <v>1.4004822852902987</v>
      </c>
      <c r="U169">
        <f>VLOOKUP($E169,summary_LC!$Z$2:$AU$311,19,FALSE)</f>
        <v>0</v>
      </c>
      <c r="V169">
        <f>VLOOKUP($E169,summary_LC!$Z$2:$AU$311,22,FALSE)</f>
        <v>18.566986265871989</v>
      </c>
      <c r="W169">
        <f>VLOOKUP($E169,ZonalStat!$E$1:$AB$310,12,FALSE)</f>
        <v>134.93922022000001</v>
      </c>
      <c r="X169">
        <f>VLOOKUP($E169,summary_LC!$Z$2:$AU$311,4,FALSE)</f>
        <v>3927</v>
      </c>
      <c r="Y169">
        <f>VLOOKUP($E169,summary_LC!$Z$2:$AU$311,20,FALSE)</f>
        <v>26.210350584307179</v>
      </c>
      <c r="Z169">
        <f>VLOOKUP($E169,ZonalStat!$E$1:$AB$310,13,FALSE)</f>
        <v>283.07603003200001</v>
      </c>
      <c r="AA169">
        <f>VLOOKUP($E169,ZonalStat!$E$1:$AB$310,14,FALSE)</f>
        <v>0</v>
      </c>
      <c r="AB169">
        <f>VLOOKUP($E169,ZonalStat!$E$1:$AB$310,15,FALSE)</f>
        <v>0.89015936771199999</v>
      </c>
      <c r="AC169">
        <f>VLOOKUP($E169,ZonalStat!$E$1:$AB$310,16,FALSE)</f>
        <v>0.66551645682799998</v>
      </c>
      <c r="AD169">
        <f>VLOOKUP($E169,Irigasi!$A$2:$C$311,3,FALSE)</f>
        <v>0</v>
      </c>
      <c r="AE169">
        <f>VLOOKUP($E169,ZonalStat!$E$1:$AB$310,17,FALSE)</f>
        <v>0.82026059478400004</v>
      </c>
      <c r="AF169">
        <f>VLOOKUP($E169,ZonalStat!$E$1:$AB$310,18,FALSE)</f>
        <v>-0.75912968396199998</v>
      </c>
      <c r="AG169">
        <f>VLOOKUP($E169,ZonalStat!$E$1:$AB$310,19,FALSE)</f>
        <v>0.33381566206399998</v>
      </c>
      <c r="AH169">
        <f>VLOOKUP($E169,ZonalStat!$E$1:$AB$310,20,FALSE)</f>
        <v>0.66613593848899999</v>
      </c>
      <c r="AI169">
        <f>VLOOKUP($E169,ZonalStat!$E$1:$AB$310,21,FALSE)</f>
        <v>1.38842966174</v>
      </c>
      <c r="AJ169">
        <f>VLOOKUP($E169,ZonalStat!$E$1:$AB$310,22,FALSE)</f>
        <v>22.484071324799999</v>
      </c>
      <c r="AK169">
        <f>VLOOKUP($E169,ZonalStat!$E$1:$AB$310,23,FALSE)</f>
        <v>-37.099816979899998</v>
      </c>
      <c r="AL169">
        <f>VLOOKUP($E169,ZonalStat!$E$1:$AB$310,24,FALSE)</f>
        <v>1578.20895774</v>
      </c>
      <c r="AM169">
        <f>VLOOKUP($E169,Podes!$A$1:$AL$310,5,FALSE)</f>
        <v>2706</v>
      </c>
      <c r="AN169">
        <f>VLOOKUP($E169,Podes!$A$1:$AL$310,28,FALSE)</f>
        <v>1.1719359030000001</v>
      </c>
      <c r="AO169">
        <f>VLOOKUP($E169,Podes!$A$1:$AL$310,29,FALSE)</f>
        <v>0</v>
      </c>
      <c r="AP169">
        <f>VLOOKUP($E169,Podes!$A$1:$AL$310,30,FALSE)</f>
        <v>0</v>
      </c>
      <c r="AQ169">
        <f>VLOOKUP($E169,Podes!$A$1:$AL$310,31,FALSE)</f>
        <v>0</v>
      </c>
      <c r="AR169">
        <f>VLOOKUP($E169,Podes!$A$1:$AL$310,32,FALSE)</f>
        <v>451</v>
      </c>
      <c r="AS169">
        <f>VLOOKUP($E169,Podes!$A$1:$AL$310,33,FALSE)</f>
        <v>2706</v>
      </c>
      <c r="AT169">
        <f>VLOOKUP($E169,Podes!$A$1:$AL$310,34,FALSE)</f>
        <v>0</v>
      </c>
      <c r="AU169">
        <f>VLOOKUP($E169,Podes!$A$1:$AL$310,13,FALSE)</f>
        <v>11</v>
      </c>
      <c r="AV169">
        <f>VLOOKUP($E169,Podes!$A$1:$AL$310,14,FALSE)</f>
        <v>0</v>
      </c>
      <c r="AW169">
        <f>VLOOKUP($E169,Podes!$A$1:$AL$310,15,FALSE)</f>
        <v>0</v>
      </c>
      <c r="AX169">
        <f>VLOOKUP($E169,Podes!$A$1:$AL$310,16,FALSE)</f>
        <v>0</v>
      </c>
      <c r="AY169">
        <f>VLOOKUP($E169,Podes!$A$1:$AL$310,17,FALSE)</f>
        <v>0</v>
      </c>
      <c r="AZ169">
        <f>VLOOKUP($E169,Podes!$A$1:$AL$310,18,FALSE)</f>
        <v>0</v>
      </c>
      <c r="BA169">
        <f>VLOOKUP($E169,Podes!$A$1:$AL$310,19,FALSE)</f>
        <v>0</v>
      </c>
      <c r="BB169">
        <f>VLOOKUP($E169,Podes!$A$1:$AL$310,20,FALSE)</f>
        <v>0</v>
      </c>
      <c r="BC169">
        <f>VLOOKUP($E169,Podes!$A$1:$AL$310,21,FALSE)</f>
        <v>0</v>
      </c>
      <c r="BD169">
        <f>VLOOKUP($E169,Podes!$A$1:$AL$310,22,FALSE)</f>
        <v>0</v>
      </c>
      <c r="BE169">
        <f>VLOOKUP($E169,Podes!$A$1:$AL$310,23,FALSE)</f>
        <v>15</v>
      </c>
      <c r="BF169">
        <f>VLOOKUP($E169,Podes!$A$1:$AL$310,38,FALSE)</f>
        <v>187.5</v>
      </c>
      <c r="BG169">
        <f>VLOOKUP($E169,Podes!$A$1:$AL$310,35,FALSE)</f>
        <v>0</v>
      </c>
      <c r="BH169">
        <f>VLOOKUP($E169,Podes!$A$1:$AL$310,36,FALSE)</f>
        <v>0</v>
      </c>
      <c r="BI169">
        <f>VLOOKUP($E169,Podes!$A$1:$AL$310,26,FALSE)</f>
        <v>8</v>
      </c>
      <c r="BJ169">
        <f>VLOOKUP($E169,Podes!$A$1:$AL$310,37,FALSE)</f>
        <v>338.25</v>
      </c>
      <c r="BK169">
        <f>VLOOKUP(E169,'status kesejahteraan'!$D:$P,12,FALSE)</f>
        <v>7.5668623613829089E-2</v>
      </c>
      <c r="BL169">
        <f>VLOOKUP(E169,'status kesejahteraan'!$D:$P,13,FALSE)</f>
        <v>6.1481383331124947E-2</v>
      </c>
      <c r="BM169">
        <f>VLOOKUP(D169,IDM_2021!$D$1:$F$297,2,FALSE)</f>
        <v>0.50849999999999995</v>
      </c>
      <c r="BN169">
        <f>VLOOKUP(E169,Irigasi!$O$2:$Q$311,3,FALSE)</f>
        <v>0</v>
      </c>
      <c r="BO169">
        <f>VLOOKUP($E169,ZonalStat!$E$1:$AC$310,25,FALSE)</f>
        <v>14984.4778496</v>
      </c>
      <c r="BP169" s="1">
        <f>VLOOKUP($E169,ZonalStat!$E$1:$AD$310,26,FALSE)</f>
        <v>3.87056232185</v>
      </c>
    </row>
    <row r="170" spans="1:68" x14ac:dyDescent="0.25">
      <c r="A170">
        <v>169</v>
      </c>
      <c r="B170" t="s">
        <v>337</v>
      </c>
      <c r="C170" t="s">
        <v>371</v>
      </c>
      <c r="D170" t="s">
        <v>171</v>
      </c>
      <c r="E170">
        <v>5310020</v>
      </c>
      <c r="F170">
        <f>VLOOKUP(E170,summary_LC!$AW$1:$AY$311,3,FALSE)</f>
        <v>4650</v>
      </c>
      <c r="G170">
        <f>VLOOKUP($E170,ZonalStat!$E$1:$AB$310,2,FALSE)</f>
        <v>63798.578255200002</v>
      </c>
      <c r="H170">
        <f>VLOOKUP($E170,ZonalStat!$E$1:$AB$310,3,FALSE)</f>
        <v>726.02936863699995</v>
      </c>
      <c r="I170">
        <f>VLOOKUP($E170,ZonalStat!$E$1:$AB$310,4,FALSE)</f>
        <v>211094.778142</v>
      </c>
      <c r="J170">
        <f>VLOOKUP($E170,ZonalStat!$E$1:$AB$310,5,FALSE)</f>
        <v>19158.253640999999</v>
      </c>
      <c r="K170">
        <f>VLOOKUP($E170,ZonalStat!$E$1:$AB$310,6,FALSE)</f>
        <v>240.89273775199999</v>
      </c>
      <c r="L170">
        <f>VLOOKUP($E170,ZonalStat!$E$1:$AB$310,7,FALSE)</f>
        <v>1329.59674279</v>
      </c>
      <c r="M170">
        <f>VLOOKUP($E170,ZonalStat!$E$1:$AB$310,8,FALSE)</f>
        <v>15647.2465386</v>
      </c>
      <c r="N170">
        <f>VLOOKUP($E170,ZonalStat!$E$1:$AB$310,9,FALSE)</f>
        <v>13858.1241797</v>
      </c>
      <c r="O170">
        <f>VLOOKUP($E170,ZonalStat!$E$1:$AB$310,10,FALSE)</f>
        <v>13801.9820497</v>
      </c>
      <c r="P170">
        <f>VLOOKUP($E170,ZonalStat!$E$1:$AB$310,11,FALSE)</f>
        <v>18619.869127999998</v>
      </c>
      <c r="Q170">
        <f>VLOOKUP($E170,summary_LC!$Z$2:$AU$311,16,FALSE)</f>
        <v>7.4197736969022446E-2</v>
      </c>
      <c r="R170">
        <f>VLOOKUP($E170,summary_LC!$Z$2:$AU$311,17,FALSE)</f>
        <v>0</v>
      </c>
      <c r="S170">
        <f>VLOOKUP($E170,summary_LC!$Z$2:$AU$311,15,FALSE)</f>
        <v>28.825820812465221</v>
      </c>
      <c r="T170">
        <f>VLOOKUP($E170,summary_LC!$Z$2:$AU$311,18,FALSE)</f>
        <v>10.294936004451865</v>
      </c>
      <c r="U170">
        <f>VLOOKUP($E170,summary_LC!$Z$2:$AU$311,19,FALSE)</f>
        <v>0</v>
      </c>
      <c r="V170">
        <f>VLOOKUP($E170,summary_LC!$Z$2:$AU$311,22,FALSE)</f>
        <v>0</v>
      </c>
      <c r="W170">
        <f>VLOOKUP($E170,ZonalStat!$E$1:$AB$310,12,FALSE)</f>
        <v>264.70652833299999</v>
      </c>
      <c r="X170">
        <f>VLOOKUP($E170,summary_LC!$Z$2:$AU$311,4,FALSE)</f>
        <v>1474</v>
      </c>
      <c r="Y170">
        <f>VLOOKUP($E170,summary_LC!$Z$2:$AU$311,20,FALSE)</f>
        <v>7.4197736969022446E-2</v>
      </c>
      <c r="Z170">
        <f>VLOOKUP($E170,ZonalStat!$E$1:$AB$310,13,FALSE)</f>
        <v>43.817228732499999</v>
      </c>
      <c r="AA170">
        <f>VLOOKUP($E170,ZonalStat!$E$1:$AB$310,14,FALSE)</f>
        <v>0</v>
      </c>
      <c r="AB170">
        <f>VLOOKUP($E170,ZonalStat!$E$1:$AB$310,15,FALSE)</f>
        <v>0.39623655914</v>
      </c>
      <c r="AC170">
        <f>VLOOKUP($E170,ZonalStat!$E$1:$AB$310,16,FALSE)</f>
        <v>0.57086900290599996</v>
      </c>
      <c r="AD170">
        <f>VLOOKUP($E170,Irigasi!$A$2:$C$311,3,FALSE)</f>
        <v>0</v>
      </c>
      <c r="AE170">
        <f>VLOOKUP($E170,ZonalStat!$E$1:$AB$310,17,FALSE)</f>
        <v>0.77363726730299998</v>
      </c>
      <c r="AF170">
        <f>VLOOKUP($E170,ZonalStat!$E$1:$AB$310,18,FALSE)</f>
        <v>-0.70951638010899998</v>
      </c>
      <c r="AG170">
        <f>VLOOKUP($E170,ZonalStat!$E$1:$AB$310,19,FALSE)</f>
        <v>0.32199935290600001</v>
      </c>
      <c r="AH170">
        <f>VLOOKUP($E170,ZonalStat!$E$1:$AB$310,20,FALSE)</f>
        <v>0.84420455130200001</v>
      </c>
      <c r="AI170">
        <f>VLOOKUP($E170,ZonalStat!$E$1:$AB$310,21,FALSE)</f>
        <v>1.3599201883300001</v>
      </c>
      <c r="AJ170">
        <f>VLOOKUP($E170,ZonalStat!$E$1:$AB$310,22,FALSE)</f>
        <v>26.076556942</v>
      </c>
      <c r="AK170">
        <f>VLOOKUP($E170,ZonalStat!$E$1:$AB$310,23,FALSE)</f>
        <v>-25.2530742161</v>
      </c>
      <c r="AL170">
        <f>VLOOKUP($E170,ZonalStat!$E$1:$AB$310,24,FALSE)</f>
        <v>1127.5211619500001</v>
      </c>
      <c r="AM170">
        <f>VLOOKUP($E170,Podes!$A$1:$AL$310,5,FALSE)</f>
        <v>3186</v>
      </c>
      <c r="AN170">
        <f>VLOOKUP($E170,Podes!$A$1:$AL$310,28,FALSE)</f>
        <v>1.0563660479999999</v>
      </c>
      <c r="AO170">
        <f>VLOOKUP($E170,Podes!$A$1:$AL$310,29,FALSE)</f>
        <v>3186</v>
      </c>
      <c r="AP170">
        <f>VLOOKUP($E170,Podes!$A$1:$AL$310,30,FALSE)</f>
        <v>3186</v>
      </c>
      <c r="AQ170">
        <f>VLOOKUP($E170,Podes!$A$1:$AL$310,31,FALSE)</f>
        <v>3186</v>
      </c>
      <c r="AR170">
        <f>VLOOKUP($E170,Podes!$A$1:$AL$310,32,FALSE)</f>
        <v>1593</v>
      </c>
      <c r="AS170">
        <f>VLOOKUP($E170,Podes!$A$1:$AL$310,33,FALSE)</f>
        <v>3186</v>
      </c>
      <c r="AT170">
        <f>VLOOKUP($E170,Podes!$A$1:$AL$310,34,FALSE)</f>
        <v>0</v>
      </c>
      <c r="AU170">
        <f>VLOOKUP($E170,Podes!$A$1:$AL$310,13,FALSE)</f>
        <v>0</v>
      </c>
      <c r="AV170">
        <f>VLOOKUP($E170,Podes!$A$1:$AL$310,14,FALSE)</f>
        <v>0</v>
      </c>
      <c r="AW170">
        <f>VLOOKUP($E170,Podes!$A$1:$AL$310,15,FALSE)</f>
        <v>0</v>
      </c>
      <c r="AX170">
        <f>VLOOKUP($E170,Podes!$A$1:$AL$310,16,FALSE)</f>
        <v>0</v>
      </c>
      <c r="AY170">
        <f>VLOOKUP($E170,Podes!$A$1:$AL$310,17,FALSE)</f>
        <v>0</v>
      </c>
      <c r="AZ170">
        <f>VLOOKUP($E170,Podes!$A$1:$AL$310,18,FALSE)</f>
        <v>0</v>
      </c>
      <c r="BA170">
        <f>VLOOKUP($E170,Podes!$A$1:$AL$310,19,FALSE)</f>
        <v>0</v>
      </c>
      <c r="BB170">
        <f>VLOOKUP($E170,Podes!$A$1:$AL$310,20,FALSE)</f>
        <v>0</v>
      </c>
      <c r="BC170">
        <f>VLOOKUP($E170,Podes!$A$1:$AL$310,21,FALSE)</f>
        <v>0</v>
      </c>
      <c r="BD170">
        <f>VLOOKUP($E170,Podes!$A$1:$AL$310,22,FALSE)</f>
        <v>0</v>
      </c>
      <c r="BE170">
        <f>VLOOKUP($E170,Podes!$A$1:$AL$310,23,FALSE)</f>
        <v>18</v>
      </c>
      <c r="BF170">
        <f>VLOOKUP($E170,Podes!$A$1:$AL$310,38,FALSE)</f>
        <v>200</v>
      </c>
      <c r="BG170">
        <f>VLOOKUP($E170,Podes!$A$1:$AL$310,35,FALSE)</f>
        <v>1593</v>
      </c>
      <c r="BH170">
        <f>VLOOKUP($E170,Podes!$A$1:$AL$310,36,FALSE)</f>
        <v>3186</v>
      </c>
      <c r="BI170">
        <f>VLOOKUP($E170,Podes!$A$1:$AL$310,26,FALSE)</f>
        <v>5</v>
      </c>
      <c r="BJ170">
        <f>VLOOKUP($E170,Podes!$A$1:$AL$310,37,FALSE)</f>
        <v>637.20000000000005</v>
      </c>
      <c r="BK170">
        <f>VLOOKUP(E170,'status kesejahteraan'!$D:$P,12,FALSE)</f>
        <v>0.26295336787564766</v>
      </c>
      <c r="BL170">
        <f>VLOOKUP(E170,'status kesejahteraan'!$D:$P,13,FALSE)</f>
        <v>0.21376094942074031</v>
      </c>
      <c r="BM170">
        <f>VLOOKUP(D170,IDM_2021!$D$1:$F$297,2,FALSE)</f>
        <v>0.62270000000000003</v>
      </c>
      <c r="BN170">
        <f>VLOOKUP(E170,Irigasi!$O$2:$Q$311,3,FALSE)</f>
        <v>0</v>
      </c>
      <c r="BO170">
        <f>VLOOKUP($E170,ZonalStat!$E$1:$AC$310,25,FALSE)</f>
        <v>20951.0986381</v>
      </c>
      <c r="BP170" s="1">
        <f>VLOOKUP($E170,ZonalStat!$E$1:$AD$310,26,FALSE)</f>
        <v>1.1109026963699999</v>
      </c>
    </row>
    <row r="171" spans="1:68" x14ac:dyDescent="0.25">
      <c r="A171">
        <v>170</v>
      </c>
      <c r="B171" t="s">
        <v>337</v>
      </c>
      <c r="C171" t="s">
        <v>371</v>
      </c>
      <c r="D171" t="s">
        <v>172</v>
      </c>
      <c r="E171">
        <v>5310030</v>
      </c>
      <c r="F171">
        <f>VLOOKUP(E171,summary_LC!$AW$1:$AY$311,3,FALSE)</f>
        <v>4692</v>
      </c>
      <c r="G171">
        <f>VLOOKUP($E171,ZonalStat!$E$1:$AB$310,2,FALSE)</f>
        <v>52548.201611500001</v>
      </c>
      <c r="H171">
        <f>VLOOKUP($E171,ZonalStat!$E$1:$AB$310,3,FALSE)</f>
        <v>433.87838536999999</v>
      </c>
      <c r="I171">
        <f>VLOOKUP($E171,ZonalStat!$E$1:$AB$310,4,FALSE)</f>
        <v>200939.051461</v>
      </c>
      <c r="J171">
        <f>VLOOKUP($E171,ZonalStat!$E$1:$AB$310,5,FALSE)</f>
        <v>10151.9980896</v>
      </c>
      <c r="K171">
        <f>VLOOKUP($E171,ZonalStat!$E$1:$AB$310,6,FALSE)</f>
        <v>191.36831107</v>
      </c>
      <c r="L171">
        <f>VLOOKUP($E171,ZonalStat!$E$1:$AB$310,7,FALSE)</f>
        <v>8337.3332638200009</v>
      </c>
      <c r="M171">
        <f>VLOOKUP($E171,ZonalStat!$E$1:$AB$310,8,FALSE)</f>
        <v>15669.396886099999</v>
      </c>
      <c r="N171">
        <f>VLOOKUP($E171,ZonalStat!$E$1:$AB$310,9,FALSE)</f>
        <v>12204.899904399999</v>
      </c>
      <c r="O171">
        <f>VLOOKUP($E171,ZonalStat!$E$1:$AB$310,10,FALSE)</f>
        <v>15009.8440897</v>
      </c>
      <c r="P171">
        <f>VLOOKUP($E171,ZonalStat!$E$1:$AB$310,11,FALSE)</f>
        <v>25288.232652899998</v>
      </c>
      <c r="Q171">
        <f>VLOOKUP($E171,summary_LC!$Z$2:$AU$311,16,FALSE)</f>
        <v>13.912075681691707</v>
      </c>
      <c r="R171">
        <f>VLOOKUP($E171,summary_LC!$Z$2:$AU$311,17,FALSE)</f>
        <v>0</v>
      </c>
      <c r="S171">
        <f>VLOOKUP($E171,summary_LC!$Z$2:$AU$311,15,FALSE)</f>
        <v>23.845297718419587</v>
      </c>
      <c r="T171">
        <f>VLOOKUP($E171,summary_LC!$Z$2:$AU$311,18,FALSE)</f>
        <v>0.76980152105360788</v>
      </c>
      <c r="U171">
        <f>VLOOKUP($E171,summary_LC!$Z$2:$AU$311,19,FALSE)</f>
        <v>0</v>
      </c>
      <c r="V171">
        <f>VLOOKUP($E171,summary_LC!$Z$2:$AU$311,22,FALSE)</f>
        <v>4.4757033248081841</v>
      </c>
      <c r="W171">
        <f>VLOOKUP($E171,ZonalStat!$E$1:$AB$310,12,FALSE)</f>
        <v>180.820480223</v>
      </c>
      <c r="X171">
        <f>VLOOKUP($E171,summary_LC!$Z$2:$AU$311,4,FALSE)</f>
        <v>2100</v>
      </c>
      <c r="Y171">
        <f>VLOOKUP($E171,summary_LC!$Z$2:$AU$311,20,FALSE)</f>
        <v>13.912075681691707</v>
      </c>
      <c r="Z171">
        <f>VLOOKUP($E171,ZonalStat!$E$1:$AB$310,13,FALSE)</f>
        <v>38.911525039799997</v>
      </c>
      <c r="AA171">
        <f>VLOOKUP($E171,ZonalStat!$E$1:$AB$310,14,FALSE)</f>
        <v>0</v>
      </c>
      <c r="AB171">
        <f>VLOOKUP($E171,ZonalStat!$E$1:$AB$310,15,FALSE)</f>
        <v>0.41112531969299998</v>
      </c>
      <c r="AC171">
        <f>VLOOKUP($E171,ZonalStat!$E$1:$AB$310,16,FALSE)</f>
        <v>0.57361198847399997</v>
      </c>
      <c r="AD171">
        <f>VLOOKUP($E171,Irigasi!$A$2:$C$311,3,FALSE)</f>
        <v>0</v>
      </c>
      <c r="AE171">
        <f>VLOOKUP($E171,ZonalStat!$E$1:$AB$310,17,FALSE)</f>
        <v>0.81959671521499999</v>
      </c>
      <c r="AF171">
        <f>VLOOKUP($E171,ZonalStat!$E$1:$AB$310,18,FALSE)</f>
        <v>-0.74903978844600005</v>
      </c>
      <c r="AG171">
        <f>VLOOKUP($E171,ZonalStat!$E$1:$AB$310,19,FALSE)</f>
        <v>0.37767619407500003</v>
      </c>
      <c r="AH171">
        <f>VLOOKUP($E171,ZonalStat!$E$1:$AB$310,20,FALSE)</f>
        <v>0.80645773200899995</v>
      </c>
      <c r="AI171">
        <f>VLOOKUP($E171,ZonalStat!$E$1:$AB$310,21,FALSE)</f>
        <v>1.3673452269999999</v>
      </c>
      <c r="AJ171">
        <f>VLOOKUP($E171,ZonalStat!$E$1:$AB$310,22,FALSE)</f>
        <v>25.697581787499999</v>
      </c>
      <c r="AK171">
        <f>VLOOKUP($E171,ZonalStat!$E$1:$AB$310,23,FALSE)</f>
        <v>-25.4443119761</v>
      </c>
      <c r="AL171">
        <f>VLOOKUP($E171,ZonalStat!$E$1:$AB$310,24,FALSE)</f>
        <v>1212.60437852</v>
      </c>
      <c r="AM171">
        <f>VLOOKUP($E171,Podes!$A$1:$AL$310,5,FALSE)</f>
        <v>3156</v>
      </c>
      <c r="AN171">
        <f>VLOOKUP($E171,Podes!$A$1:$AL$310,28,FALSE)</f>
        <v>1.113227513</v>
      </c>
      <c r="AO171">
        <f>VLOOKUP($E171,Podes!$A$1:$AL$310,29,FALSE)</f>
        <v>3156</v>
      </c>
      <c r="AP171">
        <f>VLOOKUP($E171,Podes!$A$1:$AL$310,30,FALSE)</f>
        <v>0</v>
      </c>
      <c r="AQ171">
        <f>VLOOKUP($E171,Podes!$A$1:$AL$310,31,FALSE)</f>
        <v>0</v>
      </c>
      <c r="AR171">
        <f>VLOOKUP($E171,Podes!$A$1:$AL$310,32,FALSE)</f>
        <v>631.20000000000005</v>
      </c>
      <c r="AS171">
        <f>VLOOKUP($E171,Podes!$A$1:$AL$310,33,FALSE)</f>
        <v>3156</v>
      </c>
      <c r="AT171">
        <f>VLOOKUP($E171,Podes!$A$1:$AL$310,34,FALSE)</f>
        <v>0</v>
      </c>
      <c r="AU171">
        <f>VLOOKUP($E171,Podes!$A$1:$AL$310,13,FALSE)</f>
        <v>0</v>
      </c>
      <c r="AV171">
        <f>VLOOKUP($E171,Podes!$A$1:$AL$310,14,FALSE)</f>
        <v>0</v>
      </c>
      <c r="AW171">
        <f>VLOOKUP($E171,Podes!$A$1:$AL$310,15,FALSE)</f>
        <v>0</v>
      </c>
      <c r="AX171">
        <f>VLOOKUP($E171,Podes!$A$1:$AL$310,16,FALSE)</f>
        <v>0</v>
      </c>
      <c r="AY171">
        <f>VLOOKUP($E171,Podes!$A$1:$AL$310,17,FALSE)</f>
        <v>0</v>
      </c>
      <c r="AZ171">
        <f>VLOOKUP($E171,Podes!$A$1:$AL$310,18,FALSE)</f>
        <v>0</v>
      </c>
      <c r="BA171">
        <f>VLOOKUP($E171,Podes!$A$1:$AL$310,19,FALSE)</f>
        <v>0</v>
      </c>
      <c r="BB171">
        <f>VLOOKUP($E171,Podes!$A$1:$AL$310,20,FALSE)</f>
        <v>0</v>
      </c>
      <c r="BC171">
        <f>VLOOKUP($E171,Podes!$A$1:$AL$310,21,FALSE)</f>
        <v>0</v>
      </c>
      <c r="BD171">
        <f>VLOOKUP($E171,Podes!$A$1:$AL$310,22,FALSE)</f>
        <v>0</v>
      </c>
      <c r="BE171">
        <f>VLOOKUP($E171,Podes!$A$1:$AL$310,23,FALSE)</f>
        <v>12</v>
      </c>
      <c r="BF171">
        <f>VLOOKUP($E171,Podes!$A$1:$AL$310,38,FALSE)</f>
        <v>200</v>
      </c>
      <c r="BG171">
        <f>VLOOKUP($E171,Podes!$A$1:$AL$310,35,FALSE)</f>
        <v>0</v>
      </c>
      <c r="BH171">
        <f>VLOOKUP($E171,Podes!$A$1:$AL$310,36,FALSE)</f>
        <v>0</v>
      </c>
      <c r="BI171">
        <f>VLOOKUP($E171,Podes!$A$1:$AL$310,26,FALSE)</f>
        <v>0</v>
      </c>
      <c r="BJ171">
        <f>VLOOKUP($E171,Podes!$A$1:$AL$310,37,FALSE)</f>
        <v>0</v>
      </c>
      <c r="BK171">
        <f>VLOOKUP(E171,'status kesejahteraan'!$D:$P,12,FALSE)</f>
        <v>0.26459854014598538</v>
      </c>
      <c r="BL171">
        <f>VLOOKUP(E171,'status kesejahteraan'!$D:$P,13,FALSE)</f>
        <v>0.19481097108969608</v>
      </c>
      <c r="BM171">
        <f>VLOOKUP(D171,IDM_2021!$D$1:$F$297,2,FALSE)</f>
        <v>0.63229999999999997</v>
      </c>
      <c r="BN171">
        <f>VLOOKUP(E171,Irigasi!$O$2:$Q$311,3,FALSE)</f>
        <v>0</v>
      </c>
      <c r="BO171">
        <f>VLOOKUP($E171,ZonalStat!$E$1:$AC$310,25,FALSE)</f>
        <v>19006.233824899999</v>
      </c>
      <c r="BP171" s="1">
        <f>VLOOKUP($E171,ZonalStat!$E$1:$AD$310,26,FALSE)</f>
        <v>2.0834437086099999</v>
      </c>
    </row>
    <row r="172" spans="1:68" x14ac:dyDescent="0.25">
      <c r="A172">
        <v>171</v>
      </c>
      <c r="B172" t="s">
        <v>337</v>
      </c>
      <c r="C172" t="s">
        <v>371</v>
      </c>
      <c r="D172" t="s">
        <v>173</v>
      </c>
      <c r="E172">
        <v>5310031</v>
      </c>
      <c r="F172">
        <f>VLOOKUP(E172,summary_LC!$AW$1:$AY$311,3,FALSE)</f>
        <v>5124</v>
      </c>
      <c r="G172">
        <f>VLOOKUP($E172,ZonalStat!$E$1:$AB$310,2,FALSE)</f>
        <v>42954.806762599997</v>
      </c>
      <c r="H172">
        <f>VLOOKUP($E172,ZonalStat!$E$1:$AB$310,3,FALSE)</f>
        <v>860.87318033300005</v>
      </c>
      <c r="I172">
        <f>VLOOKUP($E172,ZonalStat!$E$1:$AB$310,4,FALSE)</f>
        <v>193793.145169</v>
      </c>
      <c r="J172">
        <f>VLOOKUP($E172,ZonalStat!$E$1:$AB$310,5,FALSE)</f>
        <v>6101.2459557900002</v>
      </c>
      <c r="K172">
        <f>VLOOKUP($E172,ZonalStat!$E$1:$AB$310,6,FALSE)</f>
        <v>128.31718283999999</v>
      </c>
      <c r="L172">
        <f>VLOOKUP($E172,ZonalStat!$E$1:$AB$310,7,FALSE)</f>
        <v>16258.265689600001</v>
      </c>
      <c r="M172">
        <f>VLOOKUP($E172,ZonalStat!$E$1:$AB$310,8,FALSE)</f>
        <v>9947.5824627399998</v>
      </c>
      <c r="N172">
        <f>VLOOKUP($E172,ZonalStat!$E$1:$AB$310,9,FALSE)</f>
        <v>8933.2234391799993</v>
      </c>
      <c r="O172">
        <f>VLOOKUP($E172,ZonalStat!$E$1:$AB$310,10,FALSE)</f>
        <v>21046.554035500001</v>
      </c>
      <c r="P172">
        <f>VLOOKUP($E172,ZonalStat!$E$1:$AB$310,11,FALSE)</f>
        <v>32064.337173299999</v>
      </c>
      <c r="Q172">
        <f>VLOOKUP($E172,summary_LC!$Z$2:$AU$311,16,FALSE)</f>
        <v>10.016694490818031</v>
      </c>
      <c r="R172">
        <f>VLOOKUP($E172,summary_LC!$Z$2:$AU$311,17,FALSE)</f>
        <v>0</v>
      </c>
      <c r="S172">
        <f>VLOOKUP($E172,summary_LC!$Z$2:$AU$311,15,FALSE)</f>
        <v>34.752365052865883</v>
      </c>
      <c r="T172">
        <f>VLOOKUP($E172,summary_LC!$Z$2:$AU$311,18,FALSE)</f>
        <v>0.38953811908736785</v>
      </c>
      <c r="U172">
        <f>VLOOKUP($E172,summary_LC!$Z$2:$AU$311,19,FALSE)</f>
        <v>0</v>
      </c>
      <c r="V172">
        <f>VLOOKUP($E172,summary_LC!$Z$2:$AU$311,22,FALSE)</f>
        <v>0</v>
      </c>
      <c r="W172">
        <f>VLOOKUP($E172,ZonalStat!$E$1:$AB$310,12,FALSE)</f>
        <v>577.91584550000005</v>
      </c>
      <c r="X172">
        <f>VLOOKUP($E172,summary_LC!$Z$2:$AU$311,4,FALSE)</f>
        <v>392</v>
      </c>
      <c r="Y172">
        <f>VLOOKUP($E172,summary_LC!$Z$2:$AU$311,20,FALSE)</f>
        <v>10.016694490818031</v>
      </c>
      <c r="Z172">
        <f>VLOOKUP($E172,ZonalStat!$E$1:$AB$310,13,FALSE)</f>
        <v>289.15095345700001</v>
      </c>
      <c r="AA172">
        <f>VLOOKUP($E172,ZonalStat!$E$1:$AB$310,14,FALSE)</f>
        <v>0</v>
      </c>
      <c r="AB172">
        <f>VLOOKUP($E172,ZonalStat!$E$1:$AB$310,15,FALSE)</f>
        <v>0.66900858704099997</v>
      </c>
      <c r="AC172">
        <f>VLOOKUP($E172,ZonalStat!$E$1:$AB$310,16,FALSE)</f>
        <v>0.63225931630599996</v>
      </c>
      <c r="AD172">
        <f>VLOOKUP($E172,Irigasi!$A$2:$C$311,3,FALSE)</f>
        <v>0</v>
      </c>
      <c r="AE172">
        <f>VLOOKUP($E172,ZonalStat!$E$1:$AB$310,17,FALSE)</f>
        <v>0.85014703922699997</v>
      </c>
      <c r="AF172">
        <f>VLOOKUP($E172,ZonalStat!$E$1:$AB$310,18,FALSE)</f>
        <v>-0.78387273820199999</v>
      </c>
      <c r="AG172">
        <f>VLOOKUP($E172,ZonalStat!$E$1:$AB$310,19,FALSE)</f>
        <v>0.41673341723500001</v>
      </c>
      <c r="AH172">
        <f>VLOOKUP($E172,ZonalStat!$E$1:$AB$310,20,FALSE)</f>
        <v>0.74075311781800002</v>
      </c>
      <c r="AI172">
        <f>VLOOKUP($E172,ZonalStat!$E$1:$AB$310,21,FALSE)</f>
        <v>1.3581289701599999</v>
      </c>
      <c r="AJ172">
        <f>VLOOKUP($E172,ZonalStat!$E$1:$AB$310,22,FALSE)</f>
        <v>24.622221489200001</v>
      </c>
      <c r="AK172">
        <f>VLOOKUP($E172,ZonalStat!$E$1:$AB$310,23,FALSE)</f>
        <v>-28.6098536328</v>
      </c>
      <c r="AL172">
        <f>VLOOKUP($E172,ZonalStat!$E$1:$AB$310,24,FALSE)</f>
        <v>1355.87895452</v>
      </c>
      <c r="AM172">
        <f>VLOOKUP($E172,Podes!$A$1:$AL$310,5,FALSE)</f>
        <v>2874</v>
      </c>
      <c r="AN172">
        <f>VLOOKUP($E172,Podes!$A$1:$AL$310,28,FALSE)</f>
        <v>1.7096966090000001</v>
      </c>
      <c r="AO172">
        <f>VLOOKUP($E172,Podes!$A$1:$AL$310,29,FALSE)</f>
        <v>0</v>
      </c>
      <c r="AP172">
        <f>VLOOKUP($E172,Podes!$A$1:$AL$310,30,FALSE)</f>
        <v>0</v>
      </c>
      <c r="AQ172">
        <f>VLOOKUP($E172,Podes!$A$1:$AL$310,31,FALSE)</f>
        <v>0</v>
      </c>
      <c r="AR172">
        <f>VLOOKUP($E172,Podes!$A$1:$AL$310,32,FALSE)</f>
        <v>1437</v>
      </c>
      <c r="AS172">
        <f>VLOOKUP($E172,Podes!$A$1:$AL$310,33,FALSE)</f>
        <v>2874</v>
      </c>
      <c r="AT172">
        <f>VLOOKUP($E172,Podes!$A$1:$AL$310,34,FALSE)</f>
        <v>0</v>
      </c>
      <c r="AU172">
        <f>VLOOKUP($E172,Podes!$A$1:$AL$310,13,FALSE)</f>
        <v>0</v>
      </c>
      <c r="AV172">
        <f>VLOOKUP($E172,Podes!$A$1:$AL$310,14,FALSE)</f>
        <v>0</v>
      </c>
      <c r="AW172">
        <f>VLOOKUP($E172,Podes!$A$1:$AL$310,15,FALSE)</f>
        <v>0</v>
      </c>
      <c r="AX172">
        <f>VLOOKUP($E172,Podes!$A$1:$AL$310,16,FALSE)</f>
        <v>0</v>
      </c>
      <c r="AY172">
        <f>VLOOKUP($E172,Podes!$A$1:$AL$310,17,FALSE)</f>
        <v>0</v>
      </c>
      <c r="AZ172">
        <f>VLOOKUP($E172,Podes!$A$1:$AL$310,18,FALSE)</f>
        <v>0</v>
      </c>
      <c r="BA172">
        <f>VLOOKUP($E172,Podes!$A$1:$AL$310,19,FALSE)</f>
        <v>0</v>
      </c>
      <c r="BB172">
        <f>VLOOKUP($E172,Podes!$A$1:$AL$310,20,FALSE)</f>
        <v>0</v>
      </c>
      <c r="BC172">
        <f>VLOOKUP($E172,Podes!$A$1:$AL$310,21,FALSE)</f>
        <v>0</v>
      </c>
      <c r="BD172">
        <f>VLOOKUP($E172,Podes!$A$1:$AL$310,22,FALSE)</f>
        <v>0</v>
      </c>
      <c r="BE172">
        <f>VLOOKUP($E172,Podes!$A$1:$AL$310,23,FALSE)</f>
        <v>14</v>
      </c>
      <c r="BF172">
        <f>VLOOKUP($E172,Podes!$A$1:$AL$310,38,FALSE)</f>
        <v>200</v>
      </c>
      <c r="BG172">
        <f>VLOOKUP($E172,Podes!$A$1:$AL$310,35,FALSE)</f>
        <v>0</v>
      </c>
      <c r="BH172">
        <f>VLOOKUP($E172,Podes!$A$1:$AL$310,36,FALSE)</f>
        <v>0</v>
      </c>
      <c r="BI172">
        <f>VLOOKUP($E172,Podes!$A$1:$AL$310,26,FALSE)</f>
        <v>2</v>
      </c>
      <c r="BJ172">
        <f>VLOOKUP($E172,Podes!$A$1:$AL$310,37,FALSE)</f>
        <v>1437</v>
      </c>
      <c r="BK172">
        <f>VLOOKUP(E172,'status kesejahteraan'!$D:$P,12,FALSE)</f>
        <v>0.12813522355507087</v>
      </c>
      <c r="BL172">
        <f>VLOOKUP(E172,'status kesejahteraan'!$D:$P,13,FALSE)</f>
        <v>0.10856065646484808</v>
      </c>
      <c r="BM172">
        <f>VLOOKUP(D172,IDM_2021!$D$1:$F$297,2,FALSE)</f>
        <v>0.57799999999999996</v>
      </c>
      <c r="BN172">
        <f>VLOOKUP(E172,Irigasi!$O$2:$Q$311,3,FALSE)</f>
        <v>0</v>
      </c>
      <c r="BO172">
        <f>VLOOKUP($E172,ZonalStat!$E$1:$AC$310,25,FALSE)</f>
        <v>11902.7958817</v>
      </c>
      <c r="BP172" s="1">
        <f>VLOOKUP($E172,ZonalStat!$E$1:$AD$310,26,FALSE)</f>
        <v>3.04529758277</v>
      </c>
    </row>
    <row r="173" spans="1:68" x14ac:dyDescent="0.25">
      <c r="A173">
        <v>172</v>
      </c>
      <c r="B173" t="s">
        <v>337</v>
      </c>
      <c r="C173" t="s">
        <v>371</v>
      </c>
      <c r="D173" t="s">
        <v>174</v>
      </c>
      <c r="E173">
        <v>5310032</v>
      </c>
      <c r="F173">
        <f>VLOOKUP(E173,summary_LC!$AW$1:$AY$311,3,FALSE)</f>
        <v>7343</v>
      </c>
      <c r="G173">
        <f>VLOOKUP($E173,ZonalStat!$E$1:$AB$310,2,FALSE)</f>
        <v>33938.630440699999</v>
      </c>
      <c r="H173">
        <f>VLOOKUP($E173,ZonalStat!$E$1:$AB$310,3,FALSE)</f>
        <v>1198.0274393499999</v>
      </c>
      <c r="I173">
        <f>VLOOKUP($E173,ZonalStat!$E$1:$AB$310,4,FALSE)</f>
        <v>188020.79755399999</v>
      </c>
      <c r="J173">
        <f>VLOOKUP($E173,ZonalStat!$E$1:$AB$310,5,FALSE)</f>
        <v>6380.7926541699999</v>
      </c>
      <c r="K173">
        <f>VLOOKUP($E173,ZonalStat!$E$1:$AB$310,6,FALSE)</f>
        <v>474.47414034000002</v>
      </c>
      <c r="L173">
        <f>VLOOKUP($E173,ZonalStat!$E$1:$AB$310,7,FALSE)</f>
        <v>13041.3185073</v>
      </c>
      <c r="M173">
        <f>VLOOKUP($E173,ZonalStat!$E$1:$AB$310,8,FALSE)</f>
        <v>9249.8056725099996</v>
      </c>
      <c r="N173">
        <f>VLOOKUP($E173,ZonalStat!$E$1:$AB$310,9,FALSE)</f>
        <v>3648.3257258499998</v>
      </c>
      <c r="O173">
        <f>VLOOKUP($E173,ZonalStat!$E$1:$AB$310,10,FALSE)</f>
        <v>25583.780214800001</v>
      </c>
      <c r="P173">
        <f>VLOOKUP($E173,ZonalStat!$E$1:$AB$310,11,FALSE)</f>
        <v>30179.041820800001</v>
      </c>
      <c r="Q173">
        <f>VLOOKUP($E173,summary_LC!$Z$2:$AU$311,16,FALSE)</f>
        <v>4.3869411982934521</v>
      </c>
      <c r="R173">
        <f>VLOOKUP($E173,summary_LC!$Z$2:$AU$311,17,FALSE)</f>
        <v>0</v>
      </c>
      <c r="S173">
        <f>VLOOKUP($E173,summary_LC!$Z$2:$AU$311,15,FALSE)</f>
        <v>29.50287516230755</v>
      </c>
      <c r="T173">
        <f>VLOOKUP($E173,summary_LC!$Z$2:$AU$311,18,FALSE)</f>
        <v>24.058616212205528</v>
      </c>
      <c r="U173">
        <f>VLOOKUP($E173,summary_LC!$Z$2:$AU$311,19,FALSE)</f>
        <v>0</v>
      </c>
      <c r="V173">
        <f>VLOOKUP($E173,summary_LC!$Z$2:$AU$311,22,FALSE)</f>
        <v>12.025057878251395</v>
      </c>
      <c r="W173">
        <f>VLOOKUP($E173,ZonalStat!$E$1:$AB$310,12,FALSE)</f>
        <v>1104.58207029</v>
      </c>
      <c r="X173">
        <f>VLOOKUP($E173,summary_LC!$Z$2:$AU$311,4,FALSE)</f>
        <v>496</v>
      </c>
      <c r="Y173">
        <f>VLOOKUP($E173,summary_LC!$Z$2:$AU$311,20,FALSE)</f>
        <v>4.3869411982934521</v>
      </c>
      <c r="Z173">
        <f>VLOOKUP($E173,ZonalStat!$E$1:$AB$310,13,FALSE)</f>
        <v>675.73802112700002</v>
      </c>
      <c r="AA173">
        <f>VLOOKUP($E173,ZonalStat!$E$1:$AB$310,14,FALSE)</f>
        <v>0</v>
      </c>
      <c r="AB173">
        <f>VLOOKUP($E173,ZonalStat!$E$1:$AB$310,15,FALSE)</f>
        <v>0.68269099823000001</v>
      </c>
      <c r="AC173">
        <f>VLOOKUP($E173,ZonalStat!$E$1:$AB$310,16,FALSE)</f>
        <v>0.65504392542800005</v>
      </c>
      <c r="AD173">
        <f>VLOOKUP($E173,Irigasi!$A$2:$C$311,3,FALSE)</f>
        <v>0</v>
      </c>
      <c r="AE173">
        <f>VLOOKUP($E173,ZonalStat!$E$1:$AB$310,17,FALSE)</f>
        <v>0</v>
      </c>
      <c r="AF173">
        <f>VLOOKUP($E173,ZonalStat!$E$1:$AB$310,18,FALSE)</f>
        <v>-0.754262347906</v>
      </c>
      <c r="AG173">
        <f>VLOOKUP($E173,ZonalStat!$E$1:$AB$310,19,FALSE)</f>
        <v>0.35760458248999999</v>
      </c>
      <c r="AH173">
        <f>VLOOKUP($E173,ZonalStat!$E$1:$AB$310,20,FALSE)</f>
        <v>0.71837697697299996</v>
      </c>
      <c r="AI173">
        <f>VLOOKUP($E173,ZonalStat!$E$1:$AB$310,21,FALSE)</f>
        <v>1.3599929739400001</v>
      </c>
      <c r="AJ173">
        <f>VLOOKUP($E173,ZonalStat!$E$1:$AB$310,22,FALSE)</f>
        <v>24.0716342622</v>
      </c>
      <c r="AK173">
        <f>VLOOKUP($E173,ZonalStat!$E$1:$AB$310,23,FALSE)</f>
        <v>-29.0239244015</v>
      </c>
      <c r="AL173">
        <f>VLOOKUP($E173,ZonalStat!$E$1:$AB$310,24,FALSE)</f>
        <v>1411.1240092400001</v>
      </c>
      <c r="AM173">
        <f>VLOOKUP($E173,Podes!$A$1:$AL$310,5,FALSE)</f>
        <v>1662</v>
      </c>
      <c r="AN173">
        <f>VLOOKUP($E173,Podes!$A$1:$AL$310,28,FALSE)</f>
        <v>2.6849757670000001</v>
      </c>
      <c r="AO173">
        <f>VLOOKUP($E173,Podes!$A$1:$AL$310,29,FALSE)</f>
        <v>0</v>
      </c>
      <c r="AP173">
        <f>VLOOKUP($E173,Podes!$A$1:$AL$310,30,FALSE)</f>
        <v>0</v>
      </c>
      <c r="AQ173">
        <f>VLOOKUP($E173,Podes!$A$1:$AL$310,31,FALSE)</f>
        <v>0</v>
      </c>
      <c r="AR173">
        <f>VLOOKUP($E173,Podes!$A$1:$AL$310,32,FALSE)</f>
        <v>831</v>
      </c>
      <c r="AS173">
        <f>VLOOKUP($E173,Podes!$A$1:$AL$310,33,FALSE)</f>
        <v>831</v>
      </c>
      <c r="AT173">
        <f>VLOOKUP($E173,Podes!$A$1:$AL$310,34,FALSE)</f>
        <v>0</v>
      </c>
      <c r="AU173">
        <f>VLOOKUP($E173,Podes!$A$1:$AL$310,13,FALSE)</f>
        <v>0</v>
      </c>
      <c r="AV173">
        <f>VLOOKUP($E173,Podes!$A$1:$AL$310,14,FALSE)</f>
        <v>0</v>
      </c>
      <c r="AW173">
        <f>VLOOKUP($E173,Podes!$A$1:$AL$310,15,FALSE)</f>
        <v>0</v>
      </c>
      <c r="AX173">
        <f>VLOOKUP($E173,Podes!$A$1:$AL$310,16,FALSE)</f>
        <v>0</v>
      </c>
      <c r="AY173">
        <f>VLOOKUP($E173,Podes!$A$1:$AL$310,17,FALSE)</f>
        <v>0</v>
      </c>
      <c r="AZ173">
        <f>VLOOKUP($E173,Podes!$A$1:$AL$310,18,FALSE)</f>
        <v>0</v>
      </c>
      <c r="BA173">
        <f>VLOOKUP($E173,Podes!$A$1:$AL$310,19,FALSE)</f>
        <v>0</v>
      </c>
      <c r="BB173">
        <f>VLOOKUP($E173,Podes!$A$1:$AL$310,20,FALSE)</f>
        <v>0</v>
      </c>
      <c r="BC173">
        <f>VLOOKUP($E173,Podes!$A$1:$AL$310,21,FALSE)</f>
        <v>0</v>
      </c>
      <c r="BD173">
        <f>VLOOKUP($E173,Podes!$A$1:$AL$310,22,FALSE)</f>
        <v>0</v>
      </c>
      <c r="BE173">
        <f>VLOOKUP($E173,Podes!$A$1:$AL$310,23,FALSE)</f>
        <v>8</v>
      </c>
      <c r="BF173">
        <f>VLOOKUP($E173,Podes!$A$1:$AL$310,38,FALSE)</f>
        <v>200</v>
      </c>
      <c r="BG173">
        <f>VLOOKUP($E173,Podes!$A$1:$AL$310,35,FALSE)</f>
        <v>0</v>
      </c>
      <c r="BH173">
        <f>VLOOKUP($E173,Podes!$A$1:$AL$310,36,FALSE)</f>
        <v>831</v>
      </c>
      <c r="BI173">
        <f>VLOOKUP($E173,Podes!$A$1:$AL$310,26,FALSE)</f>
        <v>0</v>
      </c>
      <c r="BJ173">
        <f>VLOOKUP($E173,Podes!$A$1:$AL$310,37,FALSE)</f>
        <v>0</v>
      </c>
      <c r="BK173">
        <f>VLOOKUP(E173,'status kesejahteraan'!$D:$P,12,FALSE)</f>
        <v>6.1467889908256884E-2</v>
      </c>
      <c r="BL173">
        <f>VLOOKUP(E173,'status kesejahteraan'!$D:$P,13,FALSE)</f>
        <v>5.2305961754780653E-2</v>
      </c>
      <c r="BM173">
        <f>VLOOKUP(D173,IDM_2021!$D$1:$F$297,2,FALSE)</f>
        <v>0.62619999999999998</v>
      </c>
      <c r="BN173">
        <f>VLOOKUP(E173,Irigasi!$O$2:$Q$311,3,FALSE)</f>
        <v>0</v>
      </c>
      <c r="BO173">
        <f>VLOOKUP($E173,ZonalStat!$E$1:$AC$310,25,FALSE)</f>
        <v>9845.4176234999995</v>
      </c>
      <c r="BP173" s="1">
        <f>VLOOKUP($E173,ZonalStat!$E$1:$AD$310,26,FALSE)</f>
        <v>3.3368629111999999</v>
      </c>
    </row>
    <row r="174" spans="1:68" x14ac:dyDescent="0.25">
      <c r="A174">
        <v>173</v>
      </c>
      <c r="B174" t="s">
        <v>337</v>
      </c>
      <c r="C174" t="s">
        <v>371</v>
      </c>
      <c r="D174" t="s">
        <v>175</v>
      </c>
      <c r="E174">
        <v>5310040</v>
      </c>
      <c r="F174">
        <f>VLOOKUP(E174,summary_LC!$AW$1:$AY$311,3,FALSE)</f>
        <v>27710</v>
      </c>
      <c r="G174">
        <f>VLOOKUP($E174,ZonalStat!$E$1:$AB$310,2,FALSE)</f>
        <v>14107.775110799999</v>
      </c>
      <c r="H174">
        <f>VLOOKUP($E174,ZonalStat!$E$1:$AB$310,3,FALSE)</f>
        <v>1318.17516806</v>
      </c>
      <c r="I174">
        <f>VLOOKUP($E174,ZonalStat!$E$1:$AB$310,4,FALSE)</f>
        <v>195361.936583</v>
      </c>
      <c r="J174">
        <f>VLOOKUP($E174,ZonalStat!$E$1:$AB$310,5,FALSE)</f>
        <v>4669.7674334800004</v>
      </c>
      <c r="K174">
        <f>VLOOKUP($E174,ZonalStat!$E$1:$AB$310,6,FALSE)</f>
        <v>465.32336164700001</v>
      </c>
      <c r="L174">
        <f>VLOOKUP($E174,ZonalStat!$E$1:$AB$310,7,FALSE)</f>
        <v>3037.8675026999999</v>
      </c>
      <c r="M174">
        <f>VLOOKUP($E174,ZonalStat!$E$1:$AB$310,8,FALSE)</f>
        <v>4576.4097577499997</v>
      </c>
      <c r="N174">
        <f>VLOOKUP($E174,ZonalStat!$E$1:$AB$310,9,FALSE)</f>
        <v>13907.307615199999</v>
      </c>
      <c r="O174">
        <f>VLOOKUP($E174,ZonalStat!$E$1:$AB$310,10,FALSE)</f>
        <v>7396.94182361</v>
      </c>
      <c r="P174">
        <f>VLOOKUP($E174,ZonalStat!$E$1:$AB$310,11,FALSE)</f>
        <v>8947.5212655800005</v>
      </c>
      <c r="Q174">
        <f>VLOOKUP($E174,summary_LC!$Z$2:$AU$311,16,FALSE)</f>
        <v>102.08681135225375</v>
      </c>
      <c r="R174">
        <f>VLOOKUP($E174,summary_LC!$Z$2:$AU$311,17,FALSE)</f>
        <v>0</v>
      </c>
      <c r="S174">
        <f>VLOOKUP($E174,summary_LC!$Z$2:$AU$311,15,FALSE)</f>
        <v>100.22259321090708</v>
      </c>
      <c r="T174">
        <f>VLOOKUP($E174,summary_LC!$Z$2:$AU$311,18,FALSE)</f>
        <v>28.26933778519755</v>
      </c>
      <c r="U174">
        <f>VLOOKUP($E174,summary_LC!$Z$2:$AU$311,19,FALSE)</f>
        <v>0</v>
      </c>
      <c r="V174">
        <f>VLOOKUP($E174,summary_LC!$Z$2:$AU$311,22,FALSE)</f>
        <v>7.2392638036809815</v>
      </c>
      <c r="W174">
        <f>VLOOKUP($E174,ZonalStat!$E$1:$AB$310,12,FALSE)</f>
        <v>544.14091647999999</v>
      </c>
      <c r="X174">
        <f>VLOOKUP($E174,summary_LC!$Z$2:$AU$311,4,FALSE)</f>
        <v>4149</v>
      </c>
      <c r="Y174">
        <f>VLOOKUP($E174,summary_LC!$Z$2:$AU$311,20,FALSE)</f>
        <v>102.08681135225375</v>
      </c>
      <c r="Z174">
        <f>VLOOKUP($E174,ZonalStat!$E$1:$AB$310,13,FALSE)</f>
        <v>844.024410913</v>
      </c>
      <c r="AA174">
        <f>VLOOKUP($E174,ZonalStat!$E$1:$AB$310,14,FALSE)</f>
        <v>1.12670656645E-2</v>
      </c>
      <c r="AB174">
        <f>VLOOKUP($E174,ZonalStat!$E$1:$AB$310,15,FALSE)</f>
        <v>0.472961024901</v>
      </c>
      <c r="AC174">
        <f>VLOOKUP($E174,ZonalStat!$E$1:$AB$310,16,FALSE)</f>
        <v>0.56653145673399996</v>
      </c>
      <c r="AD174">
        <f>VLOOKUP($E174,Irigasi!$A$2:$C$311,3,FALSE)</f>
        <v>41</v>
      </c>
      <c r="AE174">
        <f>VLOOKUP($E174,ZonalStat!$E$1:$AB$310,17,FALSE)</f>
        <v>0.81120881431000003</v>
      </c>
      <c r="AF174">
        <f>VLOOKUP($E174,ZonalStat!$E$1:$AB$310,18,FALSE)</f>
        <v>-0.74715648448100003</v>
      </c>
      <c r="AG174">
        <f>VLOOKUP($E174,ZonalStat!$E$1:$AB$310,19,FALSE)</f>
        <v>0.34755751486899999</v>
      </c>
      <c r="AH174">
        <f>VLOOKUP($E174,ZonalStat!$E$1:$AB$310,20,FALSE)</f>
        <v>0.79421316396200003</v>
      </c>
      <c r="AI174">
        <f>VLOOKUP($E174,ZonalStat!$E$1:$AB$310,21,FALSE)</f>
        <v>1.3173860625</v>
      </c>
      <c r="AJ174">
        <f>VLOOKUP($E174,ZonalStat!$E$1:$AB$310,22,FALSE)</f>
        <v>25.291806934099998</v>
      </c>
      <c r="AK174">
        <f>VLOOKUP($E174,ZonalStat!$E$1:$AB$310,23,FALSE)</f>
        <v>-19.983578097999999</v>
      </c>
      <c r="AL174">
        <f>VLOOKUP($E174,ZonalStat!$E$1:$AB$310,24,FALSE)</f>
        <v>1243.6535094000001</v>
      </c>
      <c r="AM174">
        <f>VLOOKUP($E174,Podes!$A$1:$AL$310,5,FALSE)</f>
        <v>6002</v>
      </c>
      <c r="AN174">
        <f>VLOOKUP($E174,Podes!$A$1:$AL$310,28,FALSE)</f>
        <v>1.262781401</v>
      </c>
      <c r="AO174">
        <f>VLOOKUP($E174,Podes!$A$1:$AL$310,29,FALSE)</f>
        <v>3001</v>
      </c>
      <c r="AP174">
        <f>VLOOKUP($E174,Podes!$A$1:$AL$310,30,FALSE)</f>
        <v>0</v>
      </c>
      <c r="AQ174">
        <f>VLOOKUP($E174,Podes!$A$1:$AL$310,31,FALSE)</f>
        <v>0</v>
      </c>
      <c r="AR174">
        <f>VLOOKUP($E174,Podes!$A$1:$AL$310,32,FALSE)</f>
        <v>857.42857140000001</v>
      </c>
      <c r="AS174">
        <f>VLOOKUP($E174,Podes!$A$1:$AL$310,33,FALSE)</f>
        <v>1500.5</v>
      </c>
      <c r="AT174">
        <f>VLOOKUP($E174,Podes!$A$1:$AL$310,34,FALSE)</f>
        <v>0</v>
      </c>
      <c r="AU174">
        <f>VLOOKUP($E174,Podes!$A$1:$AL$310,13,FALSE)</f>
        <v>0</v>
      </c>
      <c r="AV174">
        <f>VLOOKUP($E174,Podes!$A$1:$AL$310,14,FALSE)</f>
        <v>0</v>
      </c>
      <c r="AW174">
        <f>VLOOKUP($E174,Podes!$A$1:$AL$310,15,FALSE)</f>
        <v>0</v>
      </c>
      <c r="AX174">
        <f>VLOOKUP($E174,Podes!$A$1:$AL$310,16,FALSE)</f>
        <v>0</v>
      </c>
      <c r="AY174">
        <f>VLOOKUP($E174,Podes!$A$1:$AL$310,17,FALSE)</f>
        <v>0</v>
      </c>
      <c r="AZ174">
        <f>VLOOKUP($E174,Podes!$A$1:$AL$310,18,FALSE)</f>
        <v>0</v>
      </c>
      <c r="BA174">
        <f>VLOOKUP($E174,Podes!$A$1:$AL$310,19,FALSE)</f>
        <v>0</v>
      </c>
      <c r="BB174">
        <f>VLOOKUP($E174,Podes!$A$1:$AL$310,20,FALSE)</f>
        <v>0</v>
      </c>
      <c r="BC174">
        <f>VLOOKUP($E174,Podes!$A$1:$AL$310,21,FALSE)</f>
        <v>0</v>
      </c>
      <c r="BD174">
        <f>VLOOKUP($E174,Podes!$A$1:$AL$310,22,FALSE)</f>
        <v>0</v>
      </c>
      <c r="BE174">
        <f>VLOOKUP($E174,Podes!$A$1:$AL$310,23,FALSE)</f>
        <v>24</v>
      </c>
      <c r="BF174">
        <f>VLOOKUP($E174,Podes!$A$1:$AL$310,38,FALSE)</f>
        <v>200</v>
      </c>
      <c r="BG174">
        <f>VLOOKUP($E174,Podes!$A$1:$AL$310,35,FALSE)</f>
        <v>666.88888889999998</v>
      </c>
      <c r="BH174">
        <f>VLOOKUP($E174,Podes!$A$1:$AL$310,36,FALSE)</f>
        <v>1500.5</v>
      </c>
      <c r="BI174">
        <f>VLOOKUP($E174,Podes!$A$1:$AL$310,26,FALSE)</f>
        <v>15</v>
      </c>
      <c r="BJ174">
        <f>VLOOKUP($E174,Podes!$A$1:$AL$310,37,FALSE)</f>
        <v>400.1333333</v>
      </c>
      <c r="BK174">
        <f>VLOOKUP(E174,'status kesejahteraan'!$D:$P,12,FALSE)</f>
        <v>0.1358965860125953</v>
      </c>
      <c r="BL174">
        <f>VLOOKUP(E174,'status kesejahteraan'!$D:$P,13,FALSE)</f>
        <v>0.11124392977213299</v>
      </c>
      <c r="BM174">
        <f>VLOOKUP(D174,IDM_2021!$D$1:$F$297,2,FALSE)</f>
        <v>0.57599999999999996</v>
      </c>
      <c r="BN174">
        <f>VLOOKUP(E174,Irigasi!$O$2:$Q$311,3,FALSE)</f>
        <v>137</v>
      </c>
      <c r="BO174">
        <f>VLOOKUP($E174,ZonalStat!$E$1:$AC$310,25,FALSE)</f>
        <v>6048.0466894199999</v>
      </c>
      <c r="BP174" s="1">
        <f>VLOOKUP($E174,ZonalStat!$E$1:$AD$310,26,FALSE)</f>
        <v>2.73216525557</v>
      </c>
    </row>
    <row r="175" spans="1:68" x14ac:dyDescent="0.25">
      <c r="A175">
        <v>174</v>
      </c>
      <c r="B175" t="s">
        <v>337</v>
      </c>
      <c r="C175" t="s">
        <v>371</v>
      </c>
      <c r="D175" t="s">
        <v>176</v>
      </c>
      <c r="E175">
        <v>5310041</v>
      </c>
      <c r="F175">
        <f>VLOOKUP(E175,summary_LC!$AW$1:$AY$311,3,FALSE)</f>
        <v>24264</v>
      </c>
      <c r="G175">
        <f>VLOOKUP($E175,ZonalStat!$E$1:$AB$310,2,FALSE)</f>
        <v>31856.457663199999</v>
      </c>
      <c r="H175">
        <f>VLOOKUP($E175,ZonalStat!$E$1:$AB$310,3,FALSE)</f>
        <v>1384.3171445800001</v>
      </c>
      <c r="I175">
        <f>VLOOKUP($E175,ZonalStat!$E$1:$AB$310,4,FALSE)</f>
        <v>193103.916402</v>
      </c>
      <c r="J175">
        <f>VLOOKUP($E175,ZonalStat!$E$1:$AB$310,5,FALSE)</f>
        <v>2969.27477834</v>
      </c>
      <c r="K175">
        <f>VLOOKUP($E175,ZonalStat!$E$1:$AB$310,6,FALSE)</f>
        <v>619.61977340600004</v>
      </c>
      <c r="L175">
        <f>VLOOKUP($E175,ZonalStat!$E$1:$AB$310,7,FALSE)</f>
        <v>8512.0766246799994</v>
      </c>
      <c r="M175">
        <f>VLOOKUP($E175,ZonalStat!$E$1:$AB$310,8,FALSE)</f>
        <v>6519.9551737299998</v>
      </c>
      <c r="N175">
        <f>VLOOKUP($E175,ZonalStat!$E$1:$AB$310,9,FALSE)</f>
        <v>5302.1334411899998</v>
      </c>
      <c r="O175">
        <f>VLOOKUP($E175,ZonalStat!$E$1:$AB$310,10,FALSE)</f>
        <v>18436.0209985</v>
      </c>
      <c r="P175">
        <f>VLOOKUP($E175,ZonalStat!$E$1:$AB$310,11,FALSE)</f>
        <v>24302.605097799998</v>
      </c>
      <c r="Q175">
        <f>VLOOKUP($E175,summary_LC!$Z$2:$AU$311,16,FALSE)</f>
        <v>70.793915785568544</v>
      </c>
      <c r="R175">
        <f>VLOOKUP($E175,summary_LC!$Z$2:$AU$311,17,FALSE)</f>
        <v>0</v>
      </c>
      <c r="S175">
        <f>VLOOKUP($E175,summary_LC!$Z$2:$AU$311,15,FALSE)</f>
        <v>104.97124837692451</v>
      </c>
      <c r="T175">
        <f>VLOOKUP($E175,summary_LC!$Z$2:$AU$311,18,FALSE)</f>
        <v>23.715451678723799</v>
      </c>
      <c r="U175">
        <f>VLOOKUP($E175,summary_LC!$Z$2:$AU$311,19,FALSE)</f>
        <v>0</v>
      </c>
      <c r="V175">
        <f>VLOOKUP($E175,summary_LC!$Z$2:$AU$311,22,FALSE)</f>
        <v>8.0283547642598077</v>
      </c>
      <c r="W175">
        <f>VLOOKUP($E175,ZonalStat!$E$1:$AB$310,12,FALSE)</f>
        <v>981.24361242099997</v>
      </c>
      <c r="X175">
        <f>VLOOKUP($E175,summary_LC!$Z$2:$AU$311,4,FALSE)</f>
        <v>1840</v>
      </c>
      <c r="Y175">
        <f>VLOOKUP($E175,summary_LC!$Z$2:$AU$311,20,FALSE)</f>
        <v>70.793915785568544</v>
      </c>
      <c r="Z175">
        <f>VLOOKUP($E175,ZonalStat!$E$1:$AB$310,13,FALSE)</f>
        <v>799.34465066200005</v>
      </c>
      <c r="AA175">
        <f>VLOOKUP($E175,ZonalStat!$E$1:$AB$310,14,FALSE)</f>
        <v>8.6050523330999992E-3</v>
      </c>
      <c r="AB175">
        <f>VLOOKUP($E175,ZonalStat!$E$1:$AB$310,15,FALSE)</f>
        <v>0.52520194526899999</v>
      </c>
      <c r="AC175">
        <f>VLOOKUP($E175,ZonalStat!$E$1:$AB$310,16,FALSE)</f>
        <v>0.63648896215100004</v>
      </c>
      <c r="AD175">
        <f>VLOOKUP($E175,Irigasi!$A$2:$C$311,3,FALSE)</f>
        <v>0</v>
      </c>
      <c r="AE175">
        <f>VLOOKUP($E175,ZonalStat!$E$1:$AB$310,17,FALSE)</f>
        <v>0.81061165810400004</v>
      </c>
      <c r="AF175">
        <f>VLOOKUP($E175,ZonalStat!$E$1:$AB$310,18,FALSE)</f>
        <v>-0.75378572428900004</v>
      </c>
      <c r="AG175">
        <f>VLOOKUP($E175,ZonalStat!$E$1:$AB$310,19,FALSE)</f>
        <v>0.355248806812</v>
      </c>
      <c r="AH175">
        <f>VLOOKUP($E175,ZonalStat!$E$1:$AB$310,20,FALSE)</f>
        <v>0.78517656102199995</v>
      </c>
      <c r="AI175">
        <f>VLOOKUP($E175,ZonalStat!$E$1:$AB$310,21,FALSE)</f>
        <v>1.3239678026099999</v>
      </c>
      <c r="AJ175">
        <f>VLOOKUP($E175,ZonalStat!$E$1:$AB$310,22,FALSE)</f>
        <v>24.592947214399999</v>
      </c>
      <c r="AK175">
        <f>VLOOKUP($E175,ZonalStat!$E$1:$AB$310,23,FALSE)</f>
        <v>-25.006501803700001</v>
      </c>
      <c r="AL175">
        <f>VLOOKUP($E175,ZonalStat!$E$1:$AB$310,24,FALSE)</f>
        <v>1279.3886935099999</v>
      </c>
      <c r="AM175">
        <f>VLOOKUP($E175,Podes!$A$1:$AL$310,5,FALSE)</f>
        <v>6369</v>
      </c>
      <c r="AN175">
        <f>VLOOKUP($E175,Podes!$A$1:$AL$310,28,FALSE)</f>
        <v>1.137118372</v>
      </c>
      <c r="AO175">
        <f>VLOOKUP($E175,Podes!$A$1:$AL$310,29,FALSE)</f>
        <v>3184.5</v>
      </c>
      <c r="AP175">
        <f>VLOOKUP($E175,Podes!$A$1:$AL$310,30,FALSE)</f>
        <v>0</v>
      </c>
      <c r="AQ175">
        <f>VLOOKUP($E175,Podes!$A$1:$AL$310,31,FALSE)</f>
        <v>0</v>
      </c>
      <c r="AR175">
        <f>VLOOKUP($E175,Podes!$A$1:$AL$310,32,FALSE)</f>
        <v>909.85714289999999</v>
      </c>
      <c r="AS175">
        <f>VLOOKUP($E175,Podes!$A$1:$AL$310,33,FALSE)</f>
        <v>2123</v>
      </c>
      <c r="AT175">
        <f>VLOOKUP($E175,Podes!$A$1:$AL$310,34,FALSE)</f>
        <v>0</v>
      </c>
      <c r="AU175">
        <f>VLOOKUP($E175,Podes!$A$1:$AL$310,13,FALSE)</f>
        <v>0</v>
      </c>
      <c r="AV175">
        <f>VLOOKUP($E175,Podes!$A$1:$AL$310,14,FALSE)</f>
        <v>0</v>
      </c>
      <c r="AW175">
        <f>VLOOKUP($E175,Podes!$A$1:$AL$310,15,FALSE)</f>
        <v>0</v>
      </c>
      <c r="AX175">
        <f>VLOOKUP($E175,Podes!$A$1:$AL$310,16,FALSE)</f>
        <v>0</v>
      </c>
      <c r="AY175">
        <f>VLOOKUP($E175,Podes!$A$1:$AL$310,17,FALSE)</f>
        <v>0</v>
      </c>
      <c r="AZ175">
        <f>VLOOKUP($E175,Podes!$A$1:$AL$310,18,FALSE)</f>
        <v>0</v>
      </c>
      <c r="BA175">
        <f>VLOOKUP($E175,Podes!$A$1:$AL$310,19,FALSE)</f>
        <v>2</v>
      </c>
      <c r="BB175">
        <f>VLOOKUP($E175,Podes!$A$1:$AL$310,20,FALSE)</f>
        <v>0</v>
      </c>
      <c r="BC175">
        <f>VLOOKUP($E175,Podes!$A$1:$AL$310,21,FALSE)</f>
        <v>0</v>
      </c>
      <c r="BD175">
        <f>VLOOKUP($E175,Podes!$A$1:$AL$310,22,FALSE)</f>
        <v>0</v>
      </c>
      <c r="BE175">
        <f>VLOOKUP($E175,Podes!$A$1:$AL$310,23,FALSE)</f>
        <v>18</v>
      </c>
      <c r="BF175">
        <f>VLOOKUP($E175,Podes!$A$1:$AL$310,38,FALSE)</f>
        <v>200</v>
      </c>
      <c r="BG175">
        <f>VLOOKUP($E175,Podes!$A$1:$AL$310,35,FALSE)</f>
        <v>1273.8</v>
      </c>
      <c r="BH175">
        <f>VLOOKUP($E175,Podes!$A$1:$AL$310,36,FALSE)</f>
        <v>2123</v>
      </c>
      <c r="BI175">
        <f>VLOOKUP($E175,Podes!$A$1:$AL$310,26,FALSE)</f>
        <v>6</v>
      </c>
      <c r="BJ175">
        <f>VLOOKUP($E175,Podes!$A$1:$AL$310,37,FALSE)</f>
        <v>1061.5</v>
      </c>
      <c r="BK175">
        <f>VLOOKUP(E175,'status kesejahteraan'!$D:$P,12,FALSE)</f>
        <v>0.1482803374432187</v>
      </c>
      <c r="BL175">
        <f>VLOOKUP(E175,'status kesejahteraan'!$D:$P,13,FALSE)</f>
        <v>0.11859653922440326</v>
      </c>
      <c r="BM175">
        <f>VLOOKUP(D175,IDM_2021!$D$1:$F$297,2,FALSE)</f>
        <v>0.62170000000000003</v>
      </c>
      <c r="BN175">
        <f>VLOOKUP(E175,Irigasi!$O$2:$Q$311,3,FALSE)</f>
        <v>57</v>
      </c>
      <c r="BO175">
        <f>VLOOKUP($E175,ZonalStat!$E$1:$AC$310,25,FALSE)</f>
        <v>7063.8156820100003</v>
      </c>
      <c r="BP175" s="1">
        <f>VLOOKUP($E175,ZonalStat!$E$1:$AD$310,26,FALSE)</f>
        <v>3.0380782122899999</v>
      </c>
    </row>
    <row r="176" spans="1:68" x14ac:dyDescent="0.25">
      <c r="A176">
        <v>175</v>
      </c>
      <c r="B176" t="s">
        <v>337</v>
      </c>
      <c r="C176" t="s">
        <v>371</v>
      </c>
      <c r="D176" t="s">
        <v>177</v>
      </c>
      <c r="E176">
        <v>5310042</v>
      </c>
      <c r="F176">
        <f>VLOOKUP(E176,summary_LC!$AW$1:$AY$311,3,FALSE)</f>
        <v>13294</v>
      </c>
      <c r="G176">
        <f>VLOOKUP($E176,ZonalStat!$E$1:$AB$310,2,FALSE)</f>
        <v>15369.8504705</v>
      </c>
      <c r="H176">
        <f>VLOOKUP($E176,ZonalStat!$E$1:$AB$310,3,FALSE)</f>
        <v>1370.6057317499999</v>
      </c>
      <c r="I176">
        <f>VLOOKUP($E176,ZonalStat!$E$1:$AB$310,4,FALSE)</f>
        <v>186474.79706099999</v>
      </c>
      <c r="J176">
        <f>VLOOKUP($E176,ZonalStat!$E$1:$AB$310,5,FALSE)</f>
        <v>4246.1366905000004</v>
      </c>
      <c r="K176">
        <f>VLOOKUP($E176,ZonalStat!$E$1:$AB$310,6,FALSE)</f>
        <v>389.14025311400002</v>
      </c>
      <c r="L176">
        <f>VLOOKUP($E176,ZonalStat!$E$1:$AB$310,7,FALSE)</f>
        <v>3710.01473657</v>
      </c>
      <c r="M176">
        <f>VLOOKUP($E176,ZonalStat!$E$1:$AB$310,8,FALSE)</f>
        <v>11481.3477117</v>
      </c>
      <c r="N176">
        <f>VLOOKUP($E176,ZonalStat!$E$1:$AB$310,9,FALSE)</f>
        <v>11612.0745455</v>
      </c>
      <c r="O176">
        <f>VLOOKUP($E176,ZonalStat!$E$1:$AB$310,10,FALSE)</f>
        <v>13330.413321399999</v>
      </c>
      <c r="P176">
        <f>VLOOKUP($E176,ZonalStat!$E$1:$AB$310,11,FALSE)</f>
        <v>19481.615375000001</v>
      </c>
      <c r="Q176">
        <f>VLOOKUP($E176,summary_LC!$Z$2:$AU$311,16,FALSE)</f>
        <v>52.346503431645331</v>
      </c>
      <c r="R176">
        <f>VLOOKUP($E176,summary_LC!$Z$2:$AU$311,17,FALSE)</f>
        <v>0</v>
      </c>
      <c r="S176">
        <f>VLOOKUP($E176,summary_LC!$Z$2:$AU$311,15,FALSE)</f>
        <v>44.184752365052866</v>
      </c>
      <c r="T176">
        <f>VLOOKUP($E176,summary_LC!$Z$2:$AU$311,18,FALSE)</f>
        <v>19.254312743461323</v>
      </c>
      <c r="U176">
        <f>VLOOKUP($E176,summary_LC!$Z$2:$AU$311,19,FALSE)</f>
        <v>0</v>
      </c>
      <c r="V176">
        <f>VLOOKUP($E176,summary_LC!$Z$2:$AU$311,22,FALSE)</f>
        <v>4.0544606589438841</v>
      </c>
      <c r="W176">
        <f>VLOOKUP($E176,ZonalStat!$E$1:$AB$310,12,FALSE)</f>
        <v>682.96983918299998</v>
      </c>
      <c r="X176">
        <f>VLOOKUP($E176,summary_LC!$Z$2:$AU$311,4,FALSE)</f>
        <v>1462</v>
      </c>
      <c r="Y176">
        <f>VLOOKUP($E176,summary_LC!$Z$2:$AU$311,20,FALSE)</f>
        <v>52.346503431645331</v>
      </c>
      <c r="Z176">
        <f>VLOOKUP($E176,ZonalStat!$E$1:$AB$310,13,FALSE)</f>
        <v>799.89516843700005</v>
      </c>
      <c r="AA176">
        <f>VLOOKUP($E176,ZonalStat!$E$1:$AB$310,14,FALSE)</f>
        <v>4.7391113238499999E-5</v>
      </c>
      <c r="AB176">
        <f>VLOOKUP($E176,ZonalStat!$E$1:$AB$310,15,FALSE)</f>
        <v>0.56516097487600003</v>
      </c>
      <c r="AC176">
        <f>VLOOKUP($E176,ZonalStat!$E$1:$AB$310,16,FALSE)</f>
        <v>0.63368076818700003</v>
      </c>
      <c r="AD176">
        <f>VLOOKUP($E176,Irigasi!$A$2:$C$311,3,FALSE)</f>
        <v>0</v>
      </c>
      <c r="AE176">
        <f>VLOOKUP($E176,ZonalStat!$E$1:$AB$310,17,FALSE)</f>
        <v>0.834662335767</v>
      </c>
      <c r="AF176">
        <f>VLOOKUP($E176,ZonalStat!$E$1:$AB$310,18,FALSE)</f>
        <v>-0.77132555130400005</v>
      </c>
      <c r="AG176">
        <f>VLOOKUP($E176,ZonalStat!$E$1:$AB$310,19,FALSE)</f>
        <v>0.37986913613599999</v>
      </c>
      <c r="AH176">
        <f>VLOOKUP($E176,ZonalStat!$E$1:$AB$310,20,FALSE)</f>
        <v>0.79052955940299996</v>
      </c>
      <c r="AI176">
        <f>VLOOKUP($E176,ZonalStat!$E$1:$AB$310,21,FALSE)</f>
        <v>1.35492015728</v>
      </c>
      <c r="AJ176">
        <f>VLOOKUP($E176,ZonalStat!$E$1:$AB$310,22,FALSE)</f>
        <v>25.590836898599999</v>
      </c>
      <c r="AK176">
        <f>VLOOKUP($E176,ZonalStat!$E$1:$AB$310,23,FALSE)</f>
        <v>-22.688971822300001</v>
      </c>
      <c r="AL176">
        <f>VLOOKUP($E176,ZonalStat!$E$1:$AB$310,24,FALSE)</f>
        <v>1303.0789235499999</v>
      </c>
      <c r="AM176">
        <f>VLOOKUP($E176,Podes!$A$1:$AL$310,5,FALSE)</f>
        <v>2062</v>
      </c>
      <c r="AN176">
        <f>VLOOKUP($E176,Podes!$A$1:$AL$310,28,FALSE)</f>
        <v>1.9508041629999999</v>
      </c>
      <c r="AO176">
        <f>VLOOKUP($E176,Podes!$A$1:$AL$310,29,FALSE)</f>
        <v>2062</v>
      </c>
      <c r="AP176">
        <f>VLOOKUP($E176,Podes!$A$1:$AL$310,30,FALSE)</f>
        <v>0</v>
      </c>
      <c r="AQ176">
        <f>VLOOKUP($E176,Podes!$A$1:$AL$310,31,FALSE)</f>
        <v>0</v>
      </c>
      <c r="AR176">
        <f>VLOOKUP($E176,Podes!$A$1:$AL$310,32,FALSE)</f>
        <v>687.33333330000005</v>
      </c>
      <c r="AS176">
        <f>VLOOKUP($E176,Podes!$A$1:$AL$310,33,FALSE)</f>
        <v>2062</v>
      </c>
      <c r="AT176">
        <f>VLOOKUP($E176,Podes!$A$1:$AL$310,34,FALSE)</f>
        <v>0</v>
      </c>
      <c r="AU176">
        <f>VLOOKUP($E176,Podes!$A$1:$AL$310,13,FALSE)</f>
        <v>0</v>
      </c>
      <c r="AV176">
        <f>VLOOKUP($E176,Podes!$A$1:$AL$310,14,FALSE)</f>
        <v>0</v>
      </c>
      <c r="AW176">
        <f>VLOOKUP($E176,Podes!$A$1:$AL$310,15,FALSE)</f>
        <v>0</v>
      </c>
      <c r="AX176">
        <f>VLOOKUP($E176,Podes!$A$1:$AL$310,16,FALSE)</f>
        <v>0</v>
      </c>
      <c r="AY176">
        <f>VLOOKUP($E176,Podes!$A$1:$AL$310,17,FALSE)</f>
        <v>0</v>
      </c>
      <c r="AZ176">
        <f>VLOOKUP($E176,Podes!$A$1:$AL$310,18,FALSE)</f>
        <v>0</v>
      </c>
      <c r="BA176">
        <f>VLOOKUP($E176,Podes!$A$1:$AL$310,19,FALSE)</f>
        <v>0</v>
      </c>
      <c r="BB176">
        <f>VLOOKUP($E176,Podes!$A$1:$AL$310,20,FALSE)</f>
        <v>0</v>
      </c>
      <c r="BC176">
        <f>VLOOKUP($E176,Podes!$A$1:$AL$310,21,FALSE)</f>
        <v>2</v>
      </c>
      <c r="BD176">
        <f>VLOOKUP($E176,Podes!$A$1:$AL$310,22,FALSE)</f>
        <v>0</v>
      </c>
      <c r="BE176">
        <f>VLOOKUP($E176,Podes!$A$1:$AL$310,23,FALSE)</f>
        <v>12</v>
      </c>
      <c r="BF176">
        <f>VLOOKUP($E176,Podes!$A$1:$AL$310,38,FALSE)</f>
        <v>200</v>
      </c>
      <c r="BG176">
        <f>VLOOKUP($E176,Podes!$A$1:$AL$310,35,FALSE)</f>
        <v>0</v>
      </c>
      <c r="BH176">
        <f>VLOOKUP($E176,Podes!$A$1:$AL$310,36,FALSE)</f>
        <v>2062</v>
      </c>
      <c r="BI176">
        <f>VLOOKUP($E176,Podes!$A$1:$AL$310,26,FALSE)</f>
        <v>10</v>
      </c>
      <c r="BJ176">
        <f>VLOOKUP($E176,Podes!$A$1:$AL$310,37,FALSE)</f>
        <v>206.2</v>
      </c>
      <c r="BK176">
        <f>VLOOKUP(E176,'status kesejahteraan'!$D:$P,12,FALSE)</f>
        <v>0.12243502051983585</v>
      </c>
      <c r="BL176">
        <f>VLOOKUP(E176,'status kesejahteraan'!$D:$P,13,FALSE)</f>
        <v>8.8798701298701294E-2</v>
      </c>
      <c r="BM176">
        <f>VLOOKUP(D176,IDM_2021!$D$1:$F$297,2,FALSE)</f>
        <v>0.58750000000000002</v>
      </c>
      <c r="BN176">
        <f>VLOOKUP(E176,Irigasi!$O$2:$Q$311,3,FALSE)</f>
        <v>39</v>
      </c>
      <c r="BO176">
        <f>VLOOKUP($E176,ZonalStat!$E$1:$AC$310,25,FALSE)</f>
        <v>5691.72079975</v>
      </c>
      <c r="BP176" s="1">
        <f>VLOOKUP($E176,ZonalStat!$E$1:$AD$310,26,FALSE)</f>
        <v>2.96659343989</v>
      </c>
    </row>
    <row r="177" spans="1:68" x14ac:dyDescent="0.25">
      <c r="A177">
        <v>176</v>
      </c>
      <c r="B177" t="s">
        <v>337</v>
      </c>
      <c r="C177" t="s">
        <v>371</v>
      </c>
      <c r="D177" t="s">
        <v>178</v>
      </c>
      <c r="E177">
        <v>5310050</v>
      </c>
      <c r="F177">
        <f>VLOOKUP(E177,summary_LC!$AW$1:$AY$311,3,FALSE)</f>
        <v>2033</v>
      </c>
      <c r="G177">
        <f>VLOOKUP($E177,ZonalStat!$E$1:$AB$310,2,FALSE)</f>
        <v>49144.468085200002</v>
      </c>
      <c r="H177">
        <f>VLOOKUP($E177,ZonalStat!$E$1:$AB$310,3,FALSE)</f>
        <v>210.83032902799999</v>
      </c>
      <c r="I177">
        <f>VLOOKUP($E177,ZonalStat!$E$1:$AB$310,4,FALSE)</f>
        <v>204427.686716</v>
      </c>
      <c r="J177">
        <f>VLOOKUP($E177,ZonalStat!$E$1:$AB$310,5,FALSE)</f>
        <v>5547.5409863200002</v>
      </c>
      <c r="K177">
        <f>VLOOKUP($E177,ZonalStat!$E$1:$AB$310,6,FALSE)</f>
        <v>2042.82271412</v>
      </c>
      <c r="L177">
        <f>VLOOKUP($E177,ZonalStat!$E$1:$AB$310,7,FALSE)</f>
        <v>6472.9503927400001</v>
      </c>
      <c r="M177">
        <f>VLOOKUP($E177,ZonalStat!$E$1:$AB$310,8,FALSE)</f>
        <v>10622.9636126</v>
      </c>
      <c r="N177">
        <f>VLOOKUP($E177,ZonalStat!$E$1:$AB$310,9,FALSE)</f>
        <v>6400.6127022999999</v>
      </c>
      <c r="O177">
        <f>VLOOKUP($E177,ZonalStat!$E$1:$AB$310,10,FALSE)</f>
        <v>10381.5562679</v>
      </c>
      <c r="P177">
        <f>VLOOKUP($E177,ZonalStat!$E$1:$AB$310,11,FALSE)</f>
        <v>21780.4334141</v>
      </c>
      <c r="Q177">
        <f>VLOOKUP($E177,summary_LC!$Z$2:$AU$311,16,FALSE)</f>
        <v>15.191986644407345</v>
      </c>
      <c r="R177">
        <f>VLOOKUP($E177,summary_LC!$Z$2:$AU$311,17,FALSE)</f>
        <v>0</v>
      </c>
      <c r="S177">
        <f>VLOOKUP($E177,summary_LC!$Z$2:$AU$311,15,FALSE)</f>
        <v>0.56575774438879611</v>
      </c>
      <c r="T177">
        <f>VLOOKUP($E177,summary_LC!$Z$2:$AU$311,18,FALSE)</f>
        <v>0</v>
      </c>
      <c r="U177">
        <f>VLOOKUP($E177,summary_LC!$Z$2:$AU$311,19,FALSE)</f>
        <v>0</v>
      </c>
      <c r="V177">
        <f>VLOOKUP($E177,summary_LC!$Z$2:$AU$311,22,FALSE)</f>
        <v>0</v>
      </c>
      <c r="W177">
        <f>VLOOKUP($E177,ZonalStat!$E$1:$AB$310,12,FALSE)</f>
        <v>2877.3541952099999</v>
      </c>
      <c r="X177">
        <f>VLOOKUP($E177,summary_LC!$Z$2:$AU$311,4,FALSE)</f>
        <v>3</v>
      </c>
      <c r="Y177">
        <f>VLOOKUP($E177,summary_LC!$Z$2:$AU$311,20,FALSE)</f>
        <v>15.191986644407345</v>
      </c>
      <c r="Z177">
        <f>VLOOKUP($E177,ZonalStat!$E$1:$AB$310,13,FALSE)</f>
        <v>644.43589697899995</v>
      </c>
      <c r="AA177">
        <f>VLOOKUP($E177,ZonalStat!$E$1:$AB$310,14,FALSE)</f>
        <v>6.3639791688499994E-2</v>
      </c>
      <c r="AB177">
        <f>VLOOKUP($E177,ZonalStat!$E$1:$AB$310,15,FALSE)</f>
        <v>6.5297589768799999E-2</v>
      </c>
      <c r="AC177">
        <f>VLOOKUP($E177,ZonalStat!$E$1:$AB$310,16,FALSE)</f>
        <v>0.57236284304899998</v>
      </c>
      <c r="AD177">
        <f>VLOOKUP($E177,Irigasi!$A$2:$C$311,3,FALSE)</f>
        <v>0</v>
      </c>
      <c r="AE177">
        <f>VLOOKUP($E177,ZonalStat!$E$1:$AB$310,17,FALSE)</f>
        <v>0.73073215594300001</v>
      </c>
      <c r="AF177">
        <f>VLOOKUP($E177,ZonalStat!$E$1:$AB$310,18,FALSE)</f>
        <v>-0.68901934210500004</v>
      </c>
      <c r="AG177">
        <f>VLOOKUP($E177,ZonalStat!$E$1:$AB$310,19,FALSE)</f>
        <v>0.258200697205</v>
      </c>
      <c r="AH177">
        <f>VLOOKUP($E177,ZonalStat!$E$1:$AB$310,20,FALSE)</f>
        <v>0.86599789630900004</v>
      </c>
      <c r="AI177">
        <f>VLOOKUP($E177,ZonalStat!$E$1:$AB$310,21,FALSE)</f>
        <v>1.2855981863399999</v>
      </c>
      <c r="AJ177">
        <f>VLOOKUP($E177,ZonalStat!$E$1:$AB$310,22,FALSE)</f>
        <v>25.213759177899998</v>
      </c>
      <c r="AK177">
        <f>VLOOKUP($E177,ZonalStat!$E$1:$AB$310,23,FALSE)</f>
        <v>-22.045660121200001</v>
      </c>
      <c r="AL177">
        <f>VLOOKUP($E177,ZonalStat!$E$1:$AB$310,24,FALSE)</f>
        <v>1051.2278341799999</v>
      </c>
      <c r="AM177">
        <f>VLOOKUP($E177,Podes!$A$1:$AL$310,5,FALSE)</f>
        <v>3633</v>
      </c>
      <c r="AN177">
        <f>VLOOKUP($E177,Podes!$A$1:$AL$310,28,FALSE)</f>
        <v>1.0294701049999999</v>
      </c>
      <c r="AO177">
        <f>VLOOKUP($E177,Podes!$A$1:$AL$310,29,FALSE)</f>
        <v>1211</v>
      </c>
      <c r="AP177">
        <f>VLOOKUP($E177,Podes!$A$1:$AL$310,30,FALSE)</f>
        <v>0</v>
      </c>
      <c r="AQ177">
        <f>VLOOKUP($E177,Podes!$A$1:$AL$310,31,FALSE)</f>
        <v>3633</v>
      </c>
      <c r="AR177">
        <f>VLOOKUP($E177,Podes!$A$1:$AL$310,32,FALSE)</f>
        <v>1816.5</v>
      </c>
      <c r="AS177">
        <f>VLOOKUP($E177,Podes!$A$1:$AL$310,33,FALSE)</f>
        <v>3633</v>
      </c>
      <c r="AT177">
        <f>VLOOKUP($E177,Podes!$A$1:$AL$310,34,FALSE)</f>
        <v>1211</v>
      </c>
      <c r="AU177">
        <f>VLOOKUP($E177,Podes!$A$1:$AL$310,13,FALSE)</f>
        <v>0</v>
      </c>
      <c r="AV177">
        <f>VLOOKUP($E177,Podes!$A$1:$AL$310,14,FALSE)</f>
        <v>0</v>
      </c>
      <c r="AW177">
        <f>VLOOKUP($E177,Podes!$A$1:$AL$310,15,FALSE)</f>
        <v>0</v>
      </c>
      <c r="AX177">
        <f>VLOOKUP($E177,Podes!$A$1:$AL$310,16,FALSE)</f>
        <v>0</v>
      </c>
      <c r="AY177">
        <f>VLOOKUP($E177,Podes!$A$1:$AL$310,17,FALSE)</f>
        <v>0</v>
      </c>
      <c r="AZ177">
        <f>VLOOKUP($E177,Podes!$A$1:$AL$310,18,FALSE)</f>
        <v>0</v>
      </c>
      <c r="BA177">
        <f>VLOOKUP($E177,Podes!$A$1:$AL$310,19,FALSE)</f>
        <v>0</v>
      </c>
      <c r="BB177">
        <f>VLOOKUP($E177,Podes!$A$1:$AL$310,20,FALSE)</f>
        <v>0</v>
      </c>
      <c r="BC177">
        <f>VLOOKUP($E177,Podes!$A$1:$AL$310,21,FALSE)</f>
        <v>0</v>
      </c>
      <c r="BD177">
        <f>VLOOKUP($E177,Podes!$A$1:$AL$310,22,FALSE)</f>
        <v>0</v>
      </c>
      <c r="BE177">
        <f>VLOOKUP($E177,Podes!$A$1:$AL$310,23,FALSE)</f>
        <v>15</v>
      </c>
      <c r="BF177">
        <f>VLOOKUP($E177,Podes!$A$1:$AL$310,38,FALSE)</f>
        <v>187.5</v>
      </c>
      <c r="BG177">
        <f>VLOOKUP($E177,Podes!$A$1:$AL$310,35,FALSE)</f>
        <v>0</v>
      </c>
      <c r="BH177">
        <f>VLOOKUP($E177,Podes!$A$1:$AL$310,36,FALSE)</f>
        <v>0</v>
      </c>
      <c r="BI177">
        <f>VLOOKUP($E177,Podes!$A$1:$AL$310,26,FALSE)</f>
        <v>0</v>
      </c>
      <c r="BJ177">
        <f>VLOOKUP($E177,Podes!$A$1:$AL$310,37,FALSE)</f>
        <v>0</v>
      </c>
      <c r="BK177">
        <f>VLOOKUP(E177,'status kesejahteraan'!$D:$P,12,FALSE)</f>
        <v>0.2315939957112223</v>
      </c>
      <c r="BL177">
        <f>VLOOKUP(E177,'status kesejahteraan'!$D:$P,13,FALSE)</f>
        <v>0.20132939438700148</v>
      </c>
      <c r="BM177">
        <f>VLOOKUP(D177,IDM_2021!$D$1:$F$297,2,FALSE)</f>
        <v>0.65039999999999998</v>
      </c>
      <c r="BN177">
        <f>VLOOKUP(E177,Irigasi!$O$2:$Q$311,3,FALSE)</f>
        <v>0</v>
      </c>
      <c r="BO177">
        <f>VLOOKUP($E177,ZonalStat!$E$1:$AC$310,25,FALSE)</f>
        <v>14459.4479011</v>
      </c>
      <c r="BP177" s="1">
        <f>VLOOKUP($E177,ZonalStat!$E$1:$AD$310,26,FALSE)</f>
        <v>1.2739656912199999</v>
      </c>
    </row>
    <row r="178" spans="1:68" x14ac:dyDescent="0.25">
      <c r="A178">
        <v>177</v>
      </c>
      <c r="B178" t="s">
        <v>337</v>
      </c>
      <c r="C178" t="s">
        <v>371</v>
      </c>
      <c r="D178" t="s">
        <v>179</v>
      </c>
      <c r="E178">
        <v>5310051</v>
      </c>
      <c r="F178">
        <f>VLOOKUP(E178,summary_LC!$AW$1:$AY$311,3,FALSE)</f>
        <v>1850</v>
      </c>
      <c r="G178">
        <f>VLOOKUP($E178,ZonalStat!$E$1:$AB$310,2,FALSE)</f>
        <v>47332.688992800002</v>
      </c>
      <c r="H178">
        <f>VLOOKUP($E178,ZonalStat!$E$1:$AB$310,3,FALSE)</f>
        <v>226.71240695399999</v>
      </c>
      <c r="I178">
        <f>VLOOKUP($E178,ZonalStat!$E$1:$AB$310,4,FALSE)</f>
        <v>200480.56335300001</v>
      </c>
      <c r="J178">
        <f>VLOOKUP($E178,ZonalStat!$E$1:$AB$310,5,FALSE)</f>
        <v>4452.7547224700002</v>
      </c>
      <c r="K178">
        <f>VLOOKUP($E178,ZonalStat!$E$1:$AB$310,6,FALSE)</f>
        <v>390.74805086700002</v>
      </c>
      <c r="L178">
        <f>VLOOKUP($E178,ZonalStat!$E$1:$AB$310,7,FALSE)</f>
        <v>10038.868716700001</v>
      </c>
      <c r="M178">
        <f>VLOOKUP($E178,ZonalStat!$E$1:$AB$310,8,FALSE)</f>
        <v>9979.1754407699991</v>
      </c>
      <c r="N178">
        <f>VLOOKUP($E178,ZonalStat!$E$1:$AB$310,9,FALSE)</f>
        <v>6929.0293495300002</v>
      </c>
      <c r="O178">
        <f>VLOOKUP($E178,ZonalStat!$E$1:$AB$310,10,FALSE)</f>
        <v>14211.0343249</v>
      </c>
      <c r="P178">
        <f>VLOOKUP($E178,ZonalStat!$E$1:$AB$310,11,FALSE)</f>
        <v>25609.214560799999</v>
      </c>
      <c r="Q178">
        <f>VLOOKUP($E178,summary_LC!$Z$2:$AU$311,16,FALSE)</f>
        <v>7.4104989797811163</v>
      </c>
      <c r="R178">
        <f>VLOOKUP($E178,summary_LC!$Z$2:$AU$311,17,FALSE)</f>
        <v>0</v>
      </c>
      <c r="S178">
        <f>VLOOKUP($E178,summary_LC!$Z$2:$AU$311,15,FALSE)</f>
        <v>7.6980152105360782</v>
      </c>
      <c r="T178">
        <f>VLOOKUP($E178,summary_LC!$Z$2:$AU$311,18,FALSE)</f>
        <v>0</v>
      </c>
      <c r="U178">
        <f>VLOOKUP($E178,summary_LC!$Z$2:$AU$311,19,FALSE)</f>
        <v>0</v>
      </c>
      <c r="V178">
        <f>VLOOKUP($E178,summary_LC!$Z$2:$AU$311,22,FALSE)</f>
        <v>0</v>
      </c>
      <c r="W178">
        <f>VLOOKUP($E178,ZonalStat!$E$1:$AB$310,12,FALSE)</f>
        <v>643.60100519100001</v>
      </c>
      <c r="X178">
        <f>VLOOKUP($E178,summary_LC!$Z$2:$AU$311,4,FALSE)</f>
        <v>368</v>
      </c>
      <c r="Y178">
        <f>VLOOKUP($E178,summary_LC!$Z$2:$AU$311,20,FALSE)</f>
        <v>7.4104989797811163</v>
      </c>
      <c r="Z178">
        <f>VLOOKUP($E178,ZonalStat!$E$1:$AB$310,13,FALSE)</f>
        <v>308.92480764999999</v>
      </c>
      <c r="AA178">
        <f>VLOOKUP($E178,ZonalStat!$E$1:$AB$310,14,FALSE)</f>
        <v>1.2768421745E-3</v>
      </c>
      <c r="AB178">
        <f>VLOOKUP($E178,ZonalStat!$E$1:$AB$310,15,FALSE)</f>
        <v>0.287027027027</v>
      </c>
      <c r="AC178">
        <f>VLOOKUP($E178,ZonalStat!$E$1:$AB$310,16,FALSE)</f>
        <v>0.59673612575299995</v>
      </c>
      <c r="AD178">
        <f>VLOOKUP($E178,Irigasi!$A$2:$C$311,3,FALSE)</f>
        <v>0</v>
      </c>
      <c r="AE178">
        <f>VLOOKUP($E178,ZonalStat!$E$1:$AB$310,17,FALSE)</f>
        <v>0.84945051953600004</v>
      </c>
      <c r="AF178">
        <f>VLOOKUP($E178,ZonalStat!$E$1:$AB$310,18,FALSE)</f>
        <v>-0.78091882828100001</v>
      </c>
      <c r="AG178">
        <f>VLOOKUP($E178,ZonalStat!$E$1:$AB$310,19,FALSE)</f>
        <v>0.41648307564699999</v>
      </c>
      <c r="AH178">
        <f>VLOOKUP($E178,ZonalStat!$E$1:$AB$310,20,FALSE)</f>
        <v>0.82752096179400003</v>
      </c>
      <c r="AI178">
        <f>VLOOKUP($E178,ZonalStat!$E$1:$AB$310,21,FALSE)</f>
        <v>1.36531312891</v>
      </c>
      <c r="AJ178">
        <f>VLOOKUP($E178,ZonalStat!$E$1:$AB$310,22,FALSE)</f>
        <v>25.967376428600002</v>
      </c>
      <c r="AK178">
        <f>VLOOKUP($E178,ZonalStat!$E$1:$AB$310,23,FALSE)</f>
        <v>-25.959142076599999</v>
      </c>
      <c r="AL178">
        <f>VLOOKUP($E178,ZonalStat!$E$1:$AB$310,24,FALSE)</f>
        <v>1224.4686727999999</v>
      </c>
      <c r="AM178">
        <f>VLOOKUP($E178,Podes!$A$1:$AL$310,5,FALSE)</f>
        <v>2535</v>
      </c>
      <c r="AN178">
        <f>VLOOKUP($E178,Podes!$A$1:$AL$310,28,FALSE)</f>
        <v>1.176334107</v>
      </c>
      <c r="AO178">
        <f>VLOOKUP($E178,Podes!$A$1:$AL$310,29,FALSE)</f>
        <v>1267.5</v>
      </c>
      <c r="AP178">
        <f>VLOOKUP($E178,Podes!$A$1:$AL$310,30,FALSE)</f>
        <v>0</v>
      </c>
      <c r="AQ178">
        <f>VLOOKUP($E178,Podes!$A$1:$AL$310,31,FALSE)</f>
        <v>0</v>
      </c>
      <c r="AR178">
        <f>VLOOKUP($E178,Podes!$A$1:$AL$310,32,FALSE)</f>
        <v>845</v>
      </c>
      <c r="AS178">
        <f>VLOOKUP($E178,Podes!$A$1:$AL$310,33,FALSE)</f>
        <v>2535</v>
      </c>
      <c r="AT178">
        <f>VLOOKUP($E178,Podes!$A$1:$AL$310,34,FALSE)</f>
        <v>0</v>
      </c>
      <c r="AU178">
        <f>VLOOKUP($E178,Podes!$A$1:$AL$310,13,FALSE)</f>
        <v>1</v>
      </c>
      <c r="AV178">
        <f>VLOOKUP($E178,Podes!$A$1:$AL$310,14,FALSE)</f>
        <v>0</v>
      </c>
      <c r="AW178">
        <f>VLOOKUP($E178,Podes!$A$1:$AL$310,15,FALSE)</f>
        <v>0</v>
      </c>
      <c r="AX178">
        <f>VLOOKUP($E178,Podes!$A$1:$AL$310,16,FALSE)</f>
        <v>0</v>
      </c>
      <c r="AY178">
        <f>VLOOKUP($E178,Podes!$A$1:$AL$310,17,FALSE)</f>
        <v>0</v>
      </c>
      <c r="AZ178">
        <f>VLOOKUP($E178,Podes!$A$1:$AL$310,18,FALSE)</f>
        <v>0</v>
      </c>
      <c r="BA178">
        <f>VLOOKUP($E178,Podes!$A$1:$AL$310,19,FALSE)</f>
        <v>0</v>
      </c>
      <c r="BB178">
        <f>VLOOKUP($E178,Podes!$A$1:$AL$310,20,FALSE)</f>
        <v>0</v>
      </c>
      <c r="BC178">
        <f>VLOOKUP($E178,Podes!$A$1:$AL$310,21,FALSE)</f>
        <v>0</v>
      </c>
      <c r="BD178">
        <f>VLOOKUP($E178,Podes!$A$1:$AL$310,22,FALSE)</f>
        <v>0</v>
      </c>
      <c r="BE178">
        <f>VLOOKUP($E178,Podes!$A$1:$AL$310,23,FALSE)</f>
        <v>14</v>
      </c>
      <c r="BF178">
        <f>VLOOKUP($E178,Podes!$A$1:$AL$310,38,FALSE)</f>
        <v>200</v>
      </c>
      <c r="BG178">
        <f>VLOOKUP($E178,Podes!$A$1:$AL$310,35,FALSE)</f>
        <v>0</v>
      </c>
      <c r="BH178">
        <f>VLOOKUP($E178,Podes!$A$1:$AL$310,36,FALSE)</f>
        <v>2535</v>
      </c>
      <c r="BI178">
        <f>VLOOKUP($E178,Podes!$A$1:$AL$310,26,FALSE)</f>
        <v>14</v>
      </c>
      <c r="BJ178">
        <f>VLOOKUP($E178,Podes!$A$1:$AL$310,37,FALSE)</f>
        <v>181.07142859999999</v>
      </c>
      <c r="BK178">
        <f>VLOOKUP(E178,'status kesejahteraan'!$D:$P,12,FALSE)</f>
        <v>0.20504475183075671</v>
      </c>
      <c r="BL178">
        <f>VLOOKUP(E178,'status kesejahteraan'!$D:$P,13,FALSE)</f>
        <v>0.1726356050069541</v>
      </c>
      <c r="BM178">
        <f>VLOOKUP(D178,IDM_2021!$D$1:$F$297,2,FALSE)</f>
        <v>0.54610000000000003</v>
      </c>
      <c r="BN178">
        <f>VLOOKUP(E178,Irigasi!$O$2:$Q$311,3,FALSE)</f>
        <v>0</v>
      </c>
      <c r="BO178">
        <f>VLOOKUP($E178,ZonalStat!$E$1:$AC$310,25,FALSE)</f>
        <v>13323.622580200001</v>
      </c>
      <c r="BP178" s="1">
        <f>VLOOKUP($E178,ZonalStat!$E$1:$AD$310,26,FALSE)</f>
        <v>2.3670270270299998</v>
      </c>
    </row>
    <row r="179" spans="1:68" x14ac:dyDescent="0.25">
      <c r="A179">
        <v>178</v>
      </c>
      <c r="B179" t="s">
        <v>337</v>
      </c>
      <c r="C179" t="s">
        <v>371</v>
      </c>
      <c r="D179" t="s">
        <v>180</v>
      </c>
      <c r="E179">
        <v>5310052</v>
      </c>
      <c r="F179">
        <f>VLOOKUP(E179,summary_LC!$AW$1:$AY$311,3,FALSE)</f>
        <v>3916</v>
      </c>
      <c r="G179">
        <f>VLOOKUP($E179,ZonalStat!$E$1:$AB$310,2,FALSE)</f>
        <v>53108.4467878</v>
      </c>
      <c r="H179">
        <f>VLOOKUP($E179,ZonalStat!$E$1:$AB$310,3,FALSE)</f>
        <v>327.54260773700003</v>
      </c>
      <c r="I179">
        <f>VLOOKUP($E179,ZonalStat!$E$1:$AB$310,4,FALSE)</f>
        <v>206774.007358</v>
      </c>
      <c r="J179">
        <f>VLOOKUP($E179,ZonalStat!$E$1:$AB$310,5,FALSE)</f>
        <v>9567.2058435899999</v>
      </c>
      <c r="K179">
        <f>VLOOKUP($E179,ZonalStat!$E$1:$AB$310,6,FALSE)</f>
        <v>2099.6960670899998</v>
      </c>
      <c r="L179">
        <f>VLOOKUP($E179,ZonalStat!$E$1:$AB$310,7,FALSE)</f>
        <v>3506.4846437900001</v>
      </c>
      <c r="M179">
        <f>VLOOKUP($E179,ZonalStat!$E$1:$AB$310,8,FALSE)</f>
        <v>13844.4570981</v>
      </c>
      <c r="N179">
        <f>VLOOKUP($E179,ZonalStat!$E$1:$AB$310,9,FALSE)</f>
        <v>8338.9376200799998</v>
      </c>
      <c r="O179">
        <f>VLOOKUP($E179,ZonalStat!$E$1:$AB$310,10,FALSE)</f>
        <v>8471.6590585499998</v>
      </c>
      <c r="P179">
        <f>VLOOKUP($E179,ZonalStat!$E$1:$AB$310,11,FALSE)</f>
        <v>19252.9298227</v>
      </c>
      <c r="Q179">
        <f>VLOOKUP($E179,summary_LC!$Z$2:$AU$311,16,FALSE)</f>
        <v>23.92877017250974</v>
      </c>
      <c r="R179">
        <f>VLOOKUP($E179,summary_LC!$Z$2:$AU$311,17,FALSE)</f>
        <v>0</v>
      </c>
      <c r="S179">
        <f>VLOOKUP($E179,summary_LC!$Z$2:$AU$311,15,FALSE)</f>
        <v>5.2773140419217217</v>
      </c>
      <c r="T179">
        <f>VLOOKUP($E179,summary_LC!$Z$2:$AU$311,18,FALSE)</f>
        <v>0</v>
      </c>
      <c r="U179">
        <f>VLOOKUP($E179,summary_LC!$Z$2:$AU$311,19,FALSE)</f>
        <v>0</v>
      </c>
      <c r="V179">
        <f>VLOOKUP($E179,summary_LC!$Z$2:$AU$311,22,FALSE)</f>
        <v>2.5536261491317672E-2</v>
      </c>
      <c r="W179">
        <f>VLOOKUP($E179,ZonalStat!$E$1:$AB$310,12,FALSE)</f>
        <v>2154.76098207</v>
      </c>
      <c r="X179">
        <f>VLOOKUP($E179,summary_LC!$Z$2:$AU$311,4,FALSE)</f>
        <v>402</v>
      </c>
      <c r="Y179">
        <f>VLOOKUP($E179,summary_LC!$Z$2:$AU$311,20,FALSE)</f>
        <v>23.92877017250974</v>
      </c>
      <c r="Z179">
        <f>VLOOKUP($E179,ZonalStat!$E$1:$AB$310,13,FALSE)</f>
        <v>428.36191095200002</v>
      </c>
      <c r="AA179">
        <f>VLOOKUP($E179,ZonalStat!$E$1:$AB$310,14,FALSE)</f>
        <v>2.0496041530200002E-2</v>
      </c>
      <c r="AB179">
        <f>VLOOKUP($E179,ZonalStat!$E$1:$AB$310,15,FALSE)</f>
        <v>0.14076864147099999</v>
      </c>
      <c r="AC179">
        <f>VLOOKUP($E179,ZonalStat!$E$1:$AB$310,16,FALSE)</f>
        <v>0.55632036184599998</v>
      </c>
      <c r="AD179">
        <f>VLOOKUP($E179,Irigasi!$A$2:$C$311,3,FALSE)</f>
        <v>0</v>
      </c>
      <c r="AE179">
        <f>VLOOKUP($E179,ZonalStat!$E$1:$AB$310,17,FALSE)</f>
        <v>0.71301298851399997</v>
      </c>
      <c r="AF179">
        <f>VLOOKUP($E179,ZonalStat!$E$1:$AB$310,18,FALSE)</f>
        <v>-0.68364256545500002</v>
      </c>
      <c r="AG179">
        <f>VLOOKUP($E179,ZonalStat!$E$1:$AB$310,19,FALSE)</f>
        <v>0.24836515023700001</v>
      </c>
      <c r="AH179">
        <f>VLOOKUP($E179,ZonalStat!$E$1:$AB$310,20,FALSE)</f>
        <v>0.84662128519199997</v>
      </c>
      <c r="AI179">
        <f>VLOOKUP($E179,ZonalStat!$E$1:$AB$310,21,FALSE)</f>
        <v>1.32697500467</v>
      </c>
      <c r="AJ179">
        <f>VLOOKUP($E179,ZonalStat!$E$1:$AB$310,22,FALSE)</f>
        <v>25.662140899299999</v>
      </c>
      <c r="AK179">
        <f>VLOOKUP($E179,ZonalStat!$E$1:$AB$310,23,FALSE)</f>
        <v>-24.8292096988</v>
      </c>
      <c r="AL179">
        <f>VLOOKUP($E179,ZonalStat!$E$1:$AB$310,24,FALSE)</f>
        <v>1132.3388591800001</v>
      </c>
      <c r="AM179">
        <f>VLOOKUP($E179,Podes!$A$1:$AL$310,5,FALSE)</f>
        <v>4938</v>
      </c>
      <c r="AN179">
        <f>VLOOKUP($E179,Podes!$A$1:$AL$310,28,FALSE)</f>
        <v>1.004475183</v>
      </c>
      <c r="AO179">
        <f>VLOOKUP($E179,Podes!$A$1:$AL$310,29,FALSE)</f>
        <v>4938</v>
      </c>
      <c r="AP179">
        <f>VLOOKUP($E179,Podes!$A$1:$AL$310,30,FALSE)</f>
        <v>0</v>
      </c>
      <c r="AQ179">
        <f>VLOOKUP($E179,Podes!$A$1:$AL$310,31,FALSE)</f>
        <v>0</v>
      </c>
      <c r="AR179">
        <f>VLOOKUP($E179,Podes!$A$1:$AL$310,32,FALSE)</f>
        <v>987.6</v>
      </c>
      <c r="AS179">
        <f>VLOOKUP($E179,Podes!$A$1:$AL$310,33,FALSE)</f>
        <v>0</v>
      </c>
      <c r="AT179">
        <f>VLOOKUP($E179,Podes!$A$1:$AL$310,34,FALSE)</f>
        <v>0</v>
      </c>
      <c r="AU179">
        <f>VLOOKUP($E179,Podes!$A$1:$AL$310,13,FALSE)</f>
        <v>0</v>
      </c>
      <c r="AV179">
        <f>VLOOKUP($E179,Podes!$A$1:$AL$310,14,FALSE)</f>
        <v>0</v>
      </c>
      <c r="AW179">
        <f>VLOOKUP($E179,Podes!$A$1:$AL$310,15,FALSE)</f>
        <v>1</v>
      </c>
      <c r="AX179">
        <f>VLOOKUP($E179,Podes!$A$1:$AL$310,16,FALSE)</f>
        <v>0</v>
      </c>
      <c r="AY179">
        <f>VLOOKUP($E179,Podes!$A$1:$AL$310,17,FALSE)</f>
        <v>0</v>
      </c>
      <c r="AZ179">
        <f>VLOOKUP($E179,Podes!$A$1:$AL$310,18,FALSE)</f>
        <v>0</v>
      </c>
      <c r="BA179">
        <f>VLOOKUP($E179,Podes!$A$1:$AL$310,19,FALSE)</f>
        <v>0</v>
      </c>
      <c r="BB179">
        <f>VLOOKUP($E179,Podes!$A$1:$AL$310,20,FALSE)</f>
        <v>0</v>
      </c>
      <c r="BC179">
        <f>VLOOKUP($E179,Podes!$A$1:$AL$310,21,FALSE)</f>
        <v>0</v>
      </c>
      <c r="BD179">
        <f>VLOOKUP($E179,Podes!$A$1:$AL$310,22,FALSE)</f>
        <v>0</v>
      </c>
      <c r="BE179">
        <f>VLOOKUP($E179,Podes!$A$1:$AL$310,23,FALSE)</f>
        <v>15</v>
      </c>
      <c r="BF179">
        <f>VLOOKUP($E179,Podes!$A$1:$AL$310,38,FALSE)</f>
        <v>166.66666670000001</v>
      </c>
      <c r="BG179">
        <f>VLOOKUP($E179,Podes!$A$1:$AL$310,35,FALSE)</f>
        <v>2469</v>
      </c>
      <c r="BH179">
        <f>VLOOKUP($E179,Podes!$A$1:$AL$310,36,FALSE)</f>
        <v>0</v>
      </c>
      <c r="BI179">
        <f>VLOOKUP($E179,Podes!$A$1:$AL$310,26,FALSE)</f>
        <v>4</v>
      </c>
      <c r="BJ179">
        <f>VLOOKUP($E179,Podes!$A$1:$AL$310,37,FALSE)</f>
        <v>1234.5</v>
      </c>
      <c r="BK179">
        <f>VLOOKUP(E179,'status kesejahteraan'!$D:$P,12,FALSE)</f>
        <v>0.271356783919598</v>
      </c>
      <c r="BL179">
        <f>VLOOKUP(E179,'status kesejahteraan'!$D:$P,13,FALSE)</f>
        <v>0.21527006001333629</v>
      </c>
      <c r="BM179">
        <f>VLOOKUP(D179,IDM_2021!$D$1:$F$297,2,FALSE)</f>
        <v>0.64170000000000005</v>
      </c>
      <c r="BN179">
        <f>VLOOKUP(E179,Irigasi!$O$2:$Q$311,3,FALSE)</f>
        <v>0</v>
      </c>
      <c r="BO179">
        <f>VLOOKUP($E179,ZonalStat!$E$1:$AC$310,25,FALSE)</f>
        <v>18455.810024400002</v>
      </c>
      <c r="BP179" s="1">
        <f>VLOOKUP($E179,ZonalStat!$E$1:$AD$310,26,FALSE)</f>
        <v>1.7600723140500001</v>
      </c>
    </row>
    <row r="180" spans="1:68" x14ac:dyDescent="0.25">
      <c r="A180">
        <v>179</v>
      </c>
      <c r="B180" t="s">
        <v>337</v>
      </c>
      <c r="C180" t="s">
        <v>371</v>
      </c>
      <c r="D180" t="s">
        <v>181</v>
      </c>
      <c r="E180">
        <v>5310061</v>
      </c>
      <c r="F180">
        <f>VLOOKUP(E180,summary_LC!$AW$1:$AY$311,3,FALSE)</f>
        <v>3950</v>
      </c>
      <c r="G180">
        <f>VLOOKUP($E180,ZonalStat!$E$1:$AB$310,2,FALSE)</f>
        <v>112767.214523</v>
      </c>
      <c r="H180">
        <f>VLOOKUP($E180,ZonalStat!$E$1:$AB$310,3,FALSE)</f>
        <v>1639.2667413900001</v>
      </c>
      <c r="I180">
        <f>VLOOKUP($E180,ZonalStat!$E$1:$AB$310,4,FALSE)</f>
        <v>256218.599047</v>
      </c>
      <c r="J180">
        <f>VLOOKUP($E180,ZonalStat!$E$1:$AB$310,5,FALSE)</f>
        <v>31310.940971600001</v>
      </c>
      <c r="K180">
        <f>VLOOKUP($E180,ZonalStat!$E$1:$AB$310,6,FALSE)</f>
        <v>11.543202364000001</v>
      </c>
      <c r="L180">
        <f>VLOOKUP($E180,ZonalStat!$E$1:$AB$310,7,FALSE)</f>
        <v>20340.5866886</v>
      </c>
      <c r="M180">
        <f>VLOOKUP($E180,ZonalStat!$E$1:$AB$310,8,FALSE)</f>
        <v>18572.4110272</v>
      </c>
      <c r="N180">
        <f>VLOOKUP($E180,ZonalStat!$E$1:$AB$310,9,FALSE)</f>
        <v>25067.213659000001</v>
      </c>
      <c r="O180">
        <f>VLOOKUP($E180,ZonalStat!$E$1:$AB$310,10,FALSE)</f>
        <v>27189.138859800001</v>
      </c>
      <c r="P180">
        <f>VLOOKUP($E180,ZonalStat!$E$1:$AB$310,11,FALSE)</f>
        <v>20602.026541700001</v>
      </c>
      <c r="Q180">
        <f>VLOOKUP($E180,summary_LC!$Z$2:$AU$311,16,FALSE)</f>
        <v>0</v>
      </c>
      <c r="R180">
        <f>VLOOKUP($E180,summary_LC!$Z$2:$AU$311,17,FALSE)</f>
        <v>0</v>
      </c>
      <c r="S180">
        <f>VLOOKUP($E180,summary_LC!$Z$2:$AU$311,15,FALSE)</f>
        <v>34.44629938786867</v>
      </c>
      <c r="T180">
        <f>VLOOKUP($E180,summary_LC!$Z$2:$AU$311,18,FALSE)</f>
        <v>0.333889816360601</v>
      </c>
      <c r="U180">
        <f>VLOOKUP($E180,summary_LC!$Z$2:$AU$311,19,FALSE)</f>
        <v>0</v>
      </c>
      <c r="V180">
        <f>VLOOKUP($E180,summary_LC!$Z$2:$AU$311,22,FALSE)</f>
        <v>0</v>
      </c>
      <c r="W180">
        <f>VLOOKUP($E180,ZonalStat!$E$1:$AB$310,12,FALSE)</f>
        <v>1782.4458003499999</v>
      </c>
      <c r="X180">
        <f>VLOOKUP($E180,summary_LC!$Z$2:$AU$311,4,FALSE)</f>
        <v>52</v>
      </c>
      <c r="Y180">
        <f>VLOOKUP($E180,summary_LC!$Z$2:$AU$311,20,FALSE)</f>
        <v>0</v>
      </c>
      <c r="Z180">
        <f>VLOOKUP($E180,ZonalStat!$E$1:$AB$310,13,FALSE)</f>
        <v>1304.23177248</v>
      </c>
      <c r="AA180">
        <f>VLOOKUP($E180,ZonalStat!$E$1:$AB$310,14,FALSE)</f>
        <v>0</v>
      </c>
      <c r="AB180">
        <f>VLOOKUP($E180,ZonalStat!$E$1:$AB$310,15,FALSE)</f>
        <v>0.66284810126600002</v>
      </c>
      <c r="AC180">
        <f>VLOOKUP($E180,ZonalStat!$E$1:$AB$310,16,FALSE)</f>
        <v>0.57642357717600001</v>
      </c>
      <c r="AD180">
        <f>VLOOKUP($E180,Irigasi!$A$2:$C$311,3,FALSE)</f>
        <v>0</v>
      </c>
      <c r="AE180">
        <f>VLOOKUP($E180,ZonalStat!$E$1:$AB$310,17,FALSE)</f>
        <v>0.76864279432399996</v>
      </c>
      <c r="AF180">
        <f>VLOOKUP($E180,ZonalStat!$E$1:$AB$310,18,FALSE)</f>
        <v>-0.71318222586900004</v>
      </c>
      <c r="AG180">
        <f>VLOOKUP($E180,ZonalStat!$E$1:$AB$310,19,FALSE)</f>
        <v>0.296364594905</v>
      </c>
      <c r="AH180">
        <f>VLOOKUP($E180,ZonalStat!$E$1:$AB$310,20,FALSE)</f>
        <v>0.756913033377</v>
      </c>
      <c r="AI180">
        <f>VLOOKUP($E180,ZonalStat!$E$1:$AB$310,21,FALSE)</f>
        <v>1.27204642622</v>
      </c>
      <c r="AJ180">
        <f>VLOOKUP($E180,ZonalStat!$E$1:$AB$310,22,FALSE)</f>
        <v>23.181615537300001</v>
      </c>
      <c r="AK180">
        <f>VLOOKUP($E180,ZonalStat!$E$1:$AB$310,23,FALSE)</f>
        <v>-28.0831176449</v>
      </c>
      <c r="AL180">
        <f>VLOOKUP($E180,ZonalStat!$E$1:$AB$310,24,FALSE)</f>
        <v>1181.74528852</v>
      </c>
      <c r="AM180">
        <f>VLOOKUP($E180,Podes!$A$1:$AL$310,5,FALSE)</f>
        <v>2750</v>
      </c>
      <c r="AN180">
        <f>VLOOKUP($E180,Podes!$A$1:$AL$310,28,FALSE)</f>
        <v>1.9017980640000001</v>
      </c>
      <c r="AO180">
        <f>VLOOKUP($E180,Podes!$A$1:$AL$310,29,FALSE)</f>
        <v>0</v>
      </c>
      <c r="AP180">
        <f>VLOOKUP($E180,Podes!$A$1:$AL$310,30,FALSE)</f>
        <v>0</v>
      </c>
      <c r="AQ180">
        <f>VLOOKUP($E180,Podes!$A$1:$AL$310,31,FALSE)</f>
        <v>0</v>
      </c>
      <c r="AR180">
        <f>VLOOKUP($E180,Podes!$A$1:$AL$310,32,FALSE)</f>
        <v>458.33333329999999</v>
      </c>
      <c r="AS180">
        <f>VLOOKUP($E180,Podes!$A$1:$AL$310,33,FALSE)</f>
        <v>2750</v>
      </c>
      <c r="AT180">
        <f>VLOOKUP($E180,Podes!$A$1:$AL$310,34,FALSE)</f>
        <v>0</v>
      </c>
      <c r="AU180">
        <f>VLOOKUP($E180,Podes!$A$1:$AL$310,13,FALSE)</f>
        <v>0</v>
      </c>
      <c r="AV180">
        <f>VLOOKUP($E180,Podes!$A$1:$AL$310,14,FALSE)</f>
        <v>0</v>
      </c>
      <c r="AW180">
        <f>VLOOKUP($E180,Podes!$A$1:$AL$310,15,FALSE)</f>
        <v>0</v>
      </c>
      <c r="AX180">
        <f>VLOOKUP($E180,Podes!$A$1:$AL$310,16,FALSE)</f>
        <v>0</v>
      </c>
      <c r="AY180">
        <f>VLOOKUP($E180,Podes!$A$1:$AL$310,17,FALSE)</f>
        <v>0</v>
      </c>
      <c r="AZ180">
        <f>VLOOKUP($E180,Podes!$A$1:$AL$310,18,FALSE)</f>
        <v>0</v>
      </c>
      <c r="BA180">
        <f>VLOOKUP($E180,Podes!$A$1:$AL$310,19,FALSE)</f>
        <v>0</v>
      </c>
      <c r="BB180">
        <f>VLOOKUP($E180,Podes!$A$1:$AL$310,20,FALSE)</f>
        <v>0</v>
      </c>
      <c r="BC180">
        <f>VLOOKUP($E180,Podes!$A$1:$AL$310,21,FALSE)</f>
        <v>0</v>
      </c>
      <c r="BD180">
        <f>VLOOKUP($E180,Podes!$A$1:$AL$310,22,FALSE)</f>
        <v>0</v>
      </c>
      <c r="BE180">
        <f>VLOOKUP($E180,Podes!$A$1:$AL$310,23,FALSE)</f>
        <v>16</v>
      </c>
      <c r="BF180">
        <f>VLOOKUP($E180,Podes!$A$1:$AL$310,38,FALSE)</f>
        <v>200</v>
      </c>
      <c r="BG180">
        <f>VLOOKUP($E180,Podes!$A$1:$AL$310,35,FALSE)</f>
        <v>0</v>
      </c>
      <c r="BH180">
        <f>VLOOKUP($E180,Podes!$A$1:$AL$310,36,FALSE)</f>
        <v>2750</v>
      </c>
      <c r="BI180">
        <f>VLOOKUP($E180,Podes!$A$1:$AL$310,26,FALSE)</f>
        <v>0</v>
      </c>
      <c r="BJ180">
        <f>VLOOKUP($E180,Podes!$A$1:$AL$310,37,FALSE)</f>
        <v>0</v>
      </c>
      <c r="BK180">
        <f>VLOOKUP(E180,'status kesejahteraan'!$D:$P,12,FALSE)</f>
        <v>0.10968569595894805</v>
      </c>
      <c r="BL180">
        <f>VLOOKUP(E180,'status kesejahteraan'!$D:$P,13,FALSE)</f>
        <v>8.3198111815902046E-2</v>
      </c>
      <c r="BM180">
        <f>VLOOKUP(D180,IDM_2021!$D$1:$F$297,2,FALSE)</f>
        <v>0.4798</v>
      </c>
      <c r="BN180">
        <f>VLOOKUP(E180,Irigasi!$O$2:$Q$311,3,FALSE)</f>
        <v>0</v>
      </c>
      <c r="BO180">
        <f>VLOOKUP($E180,ZonalStat!$E$1:$AC$310,25,FALSE)</f>
        <v>20543.3858994</v>
      </c>
      <c r="BP180" s="1">
        <f>VLOOKUP($E180,ZonalStat!$E$1:$AD$310,26,FALSE)</f>
        <v>2.1901734103999999</v>
      </c>
    </row>
    <row r="181" spans="1:68" x14ac:dyDescent="0.25">
      <c r="A181">
        <v>180</v>
      </c>
      <c r="B181" t="s">
        <v>337</v>
      </c>
      <c r="C181" t="s">
        <v>371</v>
      </c>
      <c r="D181" t="s">
        <v>182</v>
      </c>
      <c r="E181">
        <v>5310062</v>
      </c>
      <c r="F181">
        <f>VLOOKUP(E181,summary_LC!$AW$1:$AY$311,3,FALSE)</f>
        <v>1525</v>
      </c>
      <c r="G181">
        <f>VLOOKUP($E181,ZonalStat!$E$1:$AB$310,2,FALSE)</f>
        <v>59843.987105499997</v>
      </c>
      <c r="H181">
        <f>VLOOKUP($E181,ZonalStat!$E$1:$AB$310,3,FALSE)</f>
        <v>292.39286533000001</v>
      </c>
      <c r="I181">
        <f>VLOOKUP($E181,ZonalStat!$E$1:$AB$310,4,FALSE)</f>
        <v>211187.01373000001</v>
      </c>
      <c r="J181">
        <f>VLOOKUP($E181,ZonalStat!$E$1:$AB$310,5,FALSE)</f>
        <v>16166.9955302</v>
      </c>
      <c r="K181">
        <f>VLOOKUP($E181,ZonalStat!$E$1:$AB$310,6,FALSE)</f>
        <v>35.363206226800003</v>
      </c>
      <c r="L181">
        <f>VLOOKUP($E181,ZonalStat!$E$1:$AB$310,7,FALSE)</f>
        <v>1907.5081808699999</v>
      </c>
      <c r="M181">
        <f>VLOOKUP($E181,ZonalStat!$E$1:$AB$310,8,FALSE)</f>
        <v>12472.017149699999</v>
      </c>
      <c r="N181">
        <f>VLOOKUP($E181,ZonalStat!$E$1:$AB$310,9,FALSE)</f>
        <v>8687.2920226099995</v>
      </c>
      <c r="O181">
        <f>VLOOKUP($E181,ZonalStat!$E$1:$AB$310,10,FALSE)</f>
        <v>8618.1124228400004</v>
      </c>
      <c r="P181">
        <f>VLOOKUP($E181,ZonalStat!$E$1:$AB$310,11,FALSE)</f>
        <v>15747.085464899999</v>
      </c>
      <c r="Q181">
        <f>VLOOKUP($E181,summary_LC!$Z$2:$AU$311,16,FALSE)</f>
        <v>0.18549434242255611</v>
      </c>
      <c r="R181">
        <f>VLOOKUP($E181,summary_LC!$Z$2:$AU$311,17,FALSE)</f>
        <v>0</v>
      </c>
      <c r="S181">
        <f>VLOOKUP($E181,summary_LC!$Z$2:$AU$311,15,FALSE)</f>
        <v>10.897792617325171</v>
      </c>
      <c r="T181">
        <f>VLOOKUP($E181,summary_LC!$Z$2:$AU$311,18,FALSE)</f>
        <v>0.38026340196624003</v>
      </c>
      <c r="U181">
        <f>VLOOKUP($E181,summary_LC!$Z$2:$AU$311,19,FALSE)</f>
        <v>0</v>
      </c>
      <c r="V181">
        <f>VLOOKUP($E181,summary_LC!$Z$2:$AU$311,22,FALSE)</f>
        <v>0.39344262295081966</v>
      </c>
      <c r="W181">
        <f>VLOOKUP($E181,ZonalStat!$E$1:$AB$310,12,FALSE)</f>
        <v>293.76653786600002</v>
      </c>
      <c r="X181">
        <f>VLOOKUP($E181,summary_LC!$Z$2:$AU$311,4,FALSE)</f>
        <v>224</v>
      </c>
      <c r="Y181">
        <f>VLOOKUP($E181,summary_LC!$Z$2:$AU$311,20,FALSE)</f>
        <v>0.18549434242255611</v>
      </c>
      <c r="Z181">
        <f>VLOOKUP($E181,ZonalStat!$E$1:$AB$310,13,FALSE)</f>
        <v>39.7640613632</v>
      </c>
      <c r="AA181">
        <f>VLOOKUP($E181,ZonalStat!$E$1:$AB$310,14,FALSE)</f>
        <v>3.0264391612700001E-3</v>
      </c>
      <c r="AB181">
        <f>VLOOKUP($E181,ZonalStat!$E$1:$AB$310,15,FALSE)</f>
        <v>0.14950819672099999</v>
      </c>
      <c r="AC181">
        <f>VLOOKUP($E181,ZonalStat!$E$1:$AB$310,16,FALSE)</f>
        <v>0.54281258102300001</v>
      </c>
      <c r="AD181">
        <f>VLOOKUP($E181,Irigasi!$A$2:$C$311,3,FALSE)</f>
        <v>0</v>
      </c>
      <c r="AE181">
        <f>VLOOKUP($E181,ZonalStat!$E$1:$AB$310,17,FALSE)</f>
        <v>0.81079047075999999</v>
      </c>
      <c r="AF181">
        <f>VLOOKUP($E181,ZonalStat!$E$1:$AB$310,18,FALSE)</f>
        <v>-0.74510365591700001</v>
      </c>
      <c r="AG181">
        <f>VLOOKUP($E181,ZonalStat!$E$1:$AB$310,19,FALSE)</f>
        <v>0.35408981779600002</v>
      </c>
      <c r="AH181">
        <f>VLOOKUP($E181,ZonalStat!$E$1:$AB$310,20,FALSE)</f>
        <v>0.84462538640999996</v>
      </c>
      <c r="AI181">
        <f>VLOOKUP($E181,ZonalStat!$E$1:$AB$310,21,FALSE)</f>
        <v>1.3754620211199999</v>
      </c>
      <c r="AJ181">
        <f>VLOOKUP($E181,ZonalStat!$E$1:$AB$310,22,FALSE)</f>
        <v>26.130090603399999</v>
      </c>
      <c r="AK181">
        <f>VLOOKUP($E181,ZonalStat!$E$1:$AB$310,23,FALSE)</f>
        <v>-26.495431288399999</v>
      </c>
      <c r="AL181">
        <f>VLOOKUP($E181,ZonalStat!$E$1:$AB$310,24,FALSE)</f>
        <v>1179.4006603800001</v>
      </c>
      <c r="AM181">
        <f>VLOOKUP($E181,Podes!$A$1:$AL$310,5,FALSE)</f>
        <v>1824</v>
      </c>
      <c r="AN181">
        <f>VLOOKUP($E181,Podes!$A$1:$AL$310,28,FALSE)</f>
        <v>1.0212765960000001</v>
      </c>
      <c r="AO181">
        <f>VLOOKUP($E181,Podes!$A$1:$AL$310,29,FALSE)</f>
        <v>0</v>
      </c>
      <c r="AP181">
        <f>VLOOKUP($E181,Podes!$A$1:$AL$310,30,FALSE)</f>
        <v>0</v>
      </c>
      <c r="AQ181">
        <f>VLOOKUP($E181,Podes!$A$1:$AL$310,31,FALSE)</f>
        <v>0</v>
      </c>
      <c r="AR181">
        <f>VLOOKUP($E181,Podes!$A$1:$AL$310,32,FALSE)</f>
        <v>912</v>
      </c>
      <c r="AS181">
        <f>VLOOKUP($E181,Podes!$A$1:$AL$310,33,FALSE)</f>
        <v>0</v>
      </c>
      <c r="AT181">
        <f>VLOOKUP($E181,Podes!$A$1:$AL$310,34,FALSE)</f>
        <v>0</v>
      </c>
      <c r="AU181">
        <f>VLOOKUP($E181,Podes!$A$1:$AL$310,13,FALSE)</f>
        <v>0</v>
      </c>
      <c r="AV181">
        <f>VLOOKUP($E181,Podes!$A$1:$AL$310,14,FALSE)</f>
        <v>0</v>
      </c>
      <c r="AW181">
        <f>VLOOKUP($E181,Podes!$A$1:$AL$310,15,FALSE)</f>
        <v>0</v>
      </c>
      <c r="AX181">
        <f>VLOOKUP($E181,Podes!$A$1:$AL$310,16,FALSE)</f>
        <v>0</v>
      </c>
      <c r="AY181">
        <f>VLOOKUP($E181,Podes!$A$1:$AL$310,17,FALSE)</f>
        <v>0</v>
      </c>
      <c r="AZ181">
        <f>VLOOKUP($E181,Podes!$A$1:$AL$310,18,FALSE)</f>
        <v>0</v>
      </c>
      <c r="BA181">
        <f>VLOOKUP($E181,Podes!$A$1:$AL$310,19,FALSE)</f>
        <v>0</v>
      </c>
      <c r="BB181">
        <f>VLOOKUP($E181,Podes!$A$1:$AL$310,20,FALSE)</f>
        <v>0</v>
      </c>
      <c r="BC181">
        <f>VLOOKUP($E181,Podes!$A$1:$AL$310,21,FALSE)</f>
        <v>0</v>
      </c>
      <c r="BD181">
        <f>VLOOKUP($E181,Podes!$A$1:$AL$310,22,FALSE)</f>
        <v>0</v>
      </c>
      <c r="BE181">
        <f>VLOOKUP($E181,Podes!$A$1:$AL$310,23,FALSE)</f>
        <v>12</v>
      </c>
      <c r="BF181">
        <f>VLOOKUP($E181,Podes!$A$1:$AL$310,38,FALSE)</f>
        <v>200</v>
      </c>
      <c r="BG181">
        <f>VLOOKUP($E181,Podes!$A$1:$AL$310,35,FALSE)</f>
        <v>0</v>
      </c>
      <c r="BH181">
        <f>VLOOKUP($E181,Podes!$A$1:$AL$310,36,FALSE)</f>
        <v>0</v>
      </c>
      <c r="BI181">
        <f>VLOOKUP($E181,Podes!$A$1:$AL$310,26,FALSE)</f>
        <v>3</v>
      </c>
      <c r="BJ181">
        <f>VLOOKUP($E181,Podes!$A$1:$AL$310,37,FALSE)</f>
        <v>608</v>
      </c>
      <c r="BK181">
        <f>VLOOKUP(E181,'status kesejahteraan'!$D:$P,12,FALSE)</f>
        <v>0.53160453808752028</v>
      </c>
      <c r="BL181">
        <f>VLOOKUP(E181,'status kesejahteraan'!$D:$P,13,FALSE)</f>
        <v>0.43225302616165562</v>
      </c>
      <c r="BM181">
        <f>VLOOKUP(D181,IDM_2021!$D$1:$F$297,2,FALSE)</f>
        <v>0.63990000000000002</v>
      </c>
      <c r="BN181">
        <f>VLOOKUP(E181,Irigasi!$O$2:$Q$311,3,FALSE)</f>
        <v>0</v>
      </c>
      <c r="BO181">
        <f>VLOOKUP($E181,ZonalStat!$E$1:$AC$310,25,FALSE)</f>
        <v>19073.594653600001</v>
      </c>
      <c r="BP181" s="1">
        <f>VLOOKUP($E181,ZonalStat!$E$1:$AD$310,26,FALSE)</f>
        <v>1.58950819672</v>
      </c>
    </row>
    <row r="182" spans="1:68" x14ac:dyDescent="0.25">
      <c r="A182">
        <v>181</v>
      </c>
      <c r="B182" t="s">
        <v>337</v>
      </c>
      <c r="C182" t="s">
        <v>371</v>
      </c>
      <c r="D182" t="s">
        <v>183</v>
      </c>
      <c r="E182">
        <v>5310063</v>
      </c>
      <c r="F182">
        <f>VLOOKUP(E182,summary_LC!$AW$1:$AY$311,3,FALSE)</f>
        <v>1349</v>
      </c>
      <c r="G182">
        <f>VLOOKUP($E182,ZonalStat!$E$1:$AB$310,2,FALSE)</f>
        <v>57616.042760299999</v>
      </c>
      <c r="H182">
        <f>VLOOKUP($E182,ZonalStat!$E$1:$AB$310,3,FALSE)</f>
        <v>497.837006712</v>
      </c>
      <c r="I182">
        <f>VLOOKUP($E182,ZonalStat!$E$1:$AB$310,4,FALSE)</f>
        <v>209910.284204</v>
      </c>
      <c r="J182">
        <f>VLOOKUP($E182,ZonalStat!$E$1:$AB$310,5,FALSE)</f>
        <v>13999.000542199999</v>
      </c>
      <c r="K182">
        <f>VLOOKUP($E182,ZonalStat!$E$1:$AB$310,6,FALSE)</f>
        <v>594.08184823500005</v>
      </c>
      <c r="L182">
        <f>VLOOKUP($E182,ZonalStat!$E$1:$AB$310,7,FALSE)</f>
        <v>1481.9393462800001</v>
      </c>
      <c r="M182">
        <f>VLOOKUP($E182,ZonalStat!$E$1:$AB$310,8,FALSE)</f>
        <v>12788.0017417</v>
      </c>
      <c r="N182">
        <f>VLOOKUP($E182,ZonalStat!$E$1:$AB$310,9,FALSE)</f>
        <v>7719.07919459</v>
      </c>
      <c r="O182">
        <f>VLOOKUP($E182,ZonalStat!$E$1:$AB$310,10,FALSE)</f>
        <v>7621.1743699799999</v>
      </c>
      <c r="P182">
        <f>VLOOKUP($E182,ZonalStat!$E$1:$AB$310,11,FALSE)</f>
        <v>16419.694964300001</v>
      </c>
      <c r="Q182">
        <f>VLOOKUP($E182,summary_LC!$Z$2:$AU$311,16,FALSE)</f>
        <v>4.5446113893526245</v>
      </c>
      <c r="R182">
        <f>VLOOKUP($E182,summary_LC!$Z$2:$AU$311,17,FALSE)</f>
        <v>0</v>
      </c>
      <c r="S182">
        <f>VLOOKUP($E182,summary_LC!$Z$2:$AU$311,15,FALSE)</f>
        <v>5.138193285104804</v>
      </c>
      <c r="T182">
        <f>VLOOKUP($E182,summary_LC!$Z$2:$AU$311,18,FALSE)</f>
        <v>9.2747171211278057E-3</v>
      </c>
      <c r="U182">
        <f>VLOOKUP($E182,summary_LC!$Z$2:$AU$311,19,FALSE)</f>
        <v>0</v>
      </c>
      <c r="V182">
        <f>VLOOKUP($E182,summary_LC!$Z$2:$AU$311,22,FALSE)</f>
        <v>0.7412898443291327</v>
      </c>
      <c r="W182">
        <f>VLOOKUP($E182,ZonalStat!$E$1:$AB$310,12,FALSE)</f>
        <v>743.28291941800001</v>
      </c>
      <c r="X182">
        <f>VLOOKUP($E182,summary_LC!$Z$2:$AU$311,4,FALSE)</f>
        <v>74</v>
      </c>
      <c r="Y182">
        <f>VLOOKUP($E182,summary_LC!$Z$2:$AU$311,20,FALSE)</f>
        <v>4.5446113893526245</v>
      </c>
      <c r="Z182">
        <f>VLOOKUP($E182,ZonalStat!$E$1:$AB$310,13,FALSE)</f>
        <v>421.73501158400001</v>
      </c>
      <c r="AA182">
        <f>VLOOKUP($E182,ZonalStat!$E$1:$AB$310,14,FALSE)</f>
        <v>3.9049419905E-3</v>
      </c>
      <c r="AB182">
        <f>VLOOKUP($E182,ZonalStat!$E$1:$AB$310,15,FALSE)</f>
        <v>0.12083024462600001</v>
      </c>
      <c r="AC182">
        <f>VLOOKUP($E182,ZonalStat!$E$1:$AB$310,16,FALSE)</f>
        <v>0.54355827868600004</v>
      </c>
      <c r="AD182">
        <f>VLOOKUP($E182,Irigasi!$A$2:$C$311,3,FALSE)</f>
        <v>0</v>
      </c>
      <c r="AE182">
        <f>VLOOKUP($E182,ZonalStat!$E$1:$AB$310,17,FALSE)</f>
        <v>0.78589890728300005</v>
      </c>
      <c r="AF182">
        <f>VLOOKUP($E182,ZonalStat!$E$1:$AB$310,18,FALSE)</f>
        <v>-0.72616267113699995</v>
      </c>
      <c r="AG182">
        <f>VLOOKUP($E182,ZonalStat!$E$1:$AB$310,19,FALSE)</f>
        <v>0.31293366022800001</v>
      </c>
      <c r="AH182">
        <f>VLOOKUP($E182,ZonalStat!$E$1:$AB$310,20,FALSE)</f>
        <v>0.83909269179799995</v>
      </c>
      <c r="AI182">
        <f>VLOOKUP($E182,ZonalStat!$E$1:$AB$310,21,FALSE)</f>
        <v>1.3719063384900001</v>
      </c>
      <c r="AJ182">
        <f>VLOOKUP($E182,ZonalStat!$E$1:$AB$310,22,FALSE)</f>
        <v>26.162382374700002</v>
      </c>
      <c r="AK182">
        <f>VLOOKUP($E182,ZonalStat!$E$1:$AB$310,23,FALSE)</f>
        <v>-26.6850478255</v>
      </c>
      <c r="AL182">
        <f>VLOOKUP($E182,ZonalStat!$E$1:$AB$310,24,FALSE)</f>
        <v>1194.5394680700001</v>
      </c>
      <c r="AM182">
        <f>VLOOKUP($E182,Podes!$A$1:$AL$310,5,FALSE)</f>
        <v>1692</v>
      </c>
      <c r="AN182">
        <f>VLOOKUP($E182,Podes!$A$1:$AL$310,28,FALSE)</f>
        <v>1.001776199</v>
      </c>
      <c r="AO182">
        <f>VLOOKUP($E182,Podes!$A$1:$AL$310,29,FALSE)</f>
        <v>1692</v>
      </c>
      <c r="AP182">
        <f>VLOOKUP($E182,Podes!$A$1:$AL$310,30,FALSE)</f>
        <v>0</v>
      </c>
      <c r="AQ182">
        <f>VLOOKUP($E182,Podes!$A$1:$AL$310,31,FALSE)</f>
        <v>0</v>
      </c>
      <c r="AR182">
        <f>VLOOKUP($E182,Podes!$A$1:$AL$310,32,FALSE)</f>
        <v>1692</v>
      </c>
      <c r="AS182">
        <f>VLOOKUP($E182,Podes!$A$1:$AL$310,33,FALSE)</f>
        <v>0</v>
      </c>
      <c r="AT182">
        <f>VLOOKUP($E182,Podes!$A$1:$AL$310,34,FALSE)</f>
        <v>0</v>
      </c>
      <c r="AU182">
        <f>VLOOKUP($E182,Podes!$A$1:$AL$310,13,FALSE)</f>
        <v>0</v>
      </c>
      <c r="AV182">
        <f>VLOOKUP($E182,Podes!$A$1:$AL$310,14,FALSE)</f>
        <v>0</v>
      </c>
      <c r="AW182">
        <f>VLOOKUP($E182,Podes!$A$1:$AL$310,15,FALSE)</f>
        <v>0</v>
      </c>
      <c r="AX182">
        <f>VLOOKUP($E182,Podes!$A$1:$AL$310,16,FALSE)</f>
        <v>0</v>
      </c>
      <c r="AY182">
        <f>VLOOKUP($E182,Podes!$A$1:$AL$310,17,FALSE)</f>
        <v>0</v>
      </c>
      <c r="AZ182">
        <f>VLOOKUP($E182,Podes!$A$1:$AL$310,18,FALSE)</f>
        <v>0</v>
      </c>
      <c r="BA182">
        <f>VLOOKUP($E182,Podes!$A$1:$AL$310,19,FALSE)</f>
        <v>0</v>
      </c>
      <c r="BB182">
        <f>VLOOKUP($E182,Podes!$A$1:$AL$310,20,FALSE)</f>
        <v>0</v>
      </c>
      <c r="BC182">
        <f>VLOOKUP($E182,Podes!$A$1:$AL$310,21,FALSE)</f>
        <v>0</v>
      </c>
      <c r="BD182">
        <f>VLOOKUP($E182,Podes!$A$1:$AL$310,22,FALSE)</f>
        <v>0</v>
      </c>
      <c r="BE182">
        <f>VLOOKUP($E182,Podes!$A$1:$AL$310,23,FALSE)</f>
        <v>10</v>
      </c>
      <c r="BF182">
        <f>VLOOKUP($E182,Podes!$A$1:$AL$310,38,FALSE)</f>
        <v>200</v>
      </c>
      <c r="BG182">
        <f>VLOOKUP($E182,Podes!$A$1:$AL$310,35,FALSE)</f>
        <v>338.4</v>
      </c>
      <c r="BH182">
        <f>VLOOKUP($E182,Podes!$A$1:$AL$310,36,FALSE)</f>
        <v>0</v>
      </c>
      <c r="BI182">
        <f>VLOOKUP($E182,Podes!$A$1:$AL$310,26,FALSE)</f>
        <v>0</v>
      </c>
      <c r="BJ182">
        <f>VLOOKUP($E182,Podes!$A$1:$AL$310,37,FALSE)</f>
        <v>0</v>
      </c>
      <c r="BK182">
        <f>VLOOKUP(E182,'status kesejahteraan'!$D:$P,12,FALSE)</f>
        <v>0.29559748427672955</v>
      </c>
      <c r="BL182">
        <f>VLOOKUP(E182,'status kesejahteraan'!$D:$P,13,FALSE)</f>
        <v>0.24972894831947959</v>
      </c>
      <c r="BM182">
        <f>VLOOKUP(D182,IDM_2021!$D$1:$F$297,2,FALSE)</f>
        <v>0.72150000000000003</v>
      </c>
      <c r="BN182">
        <f>VLOOKUP(E182,Irigasi!$O$2:$Q$311,3,FALSE)</f>
        <v>0</v>
      </c>
      <c r="BO182">
        <f>VLOOKUP($E182,ZonalStat!$E$1:$AC$310,25,FALSE)</f>
        <v>19780.668847600002</v>
      </c>
      <c r="BP182" s="1">
        <f>VLOOKUP($E182,ZonalStat!$E$1:$AD$310,26,FALSE)</f>
        <v>1.8643439584899999</v>
      </c>
    </row>
    <row r="183" spans="1:68" x14ac:dyDescent="0.25">
      <c r="A183">
        <v>182</v>
      </c>
      <c r="B183" t="s">
        <v>337</v>
      </c>
      <c r="C183" t="s">
        <v>371</v>
      </c>
      <c r="D183" t="s">
        <v>184</v>
      </c>
      <c r="E183">
        <v>5310070</v>
      </c>
      <c r="F183">
        <f>VLOOKUP(E183,summary_LC!$AW$1:$AY$311,3,FALSE)</f>
        <v>11515</v>
      </c>
      <c r="G183">
        <f>VLOOKUP($E183,ZonalStat!$E$1:$AB$310,2,FALSE)</f>
        <v>66036.886385299993</v>
      </c>
      <c r="H183">
        <f>VLOOKUP($E183,ZonalStat!$E$1:$AB$310,3,FALSE)</f>
        <v>988.14126227099996</v>
      </c>
      <c r="I183">
        <f>VLOOKUP($E183,ZonalStat!$E$1:$AB$310,4,FALSE)</f>
        <v>219141.04797399999</v>
      </c>
      <c r="J183">
        <f>VLOOKUP($E183,ZonalStat!$E$1:$AB$310,5,FALSE)</f>
        <v>21324.8124011</v>
      </c>
      <c r="K183">
        <f>VLOOKUP($E183,ZonalStat!$E$1:$AB$310,6,FALSE)</f>
        <v>55.368328186900001</v>
      </c>
      <c r="L183">
        <f>VLOOKUP($E183,ZonalStat!$E$1:$AB$310,7,FALSE)</f>
        <v>4624.6249849300002</v>
      </c>
      <c r="M183">
        <f>VLOOKUP($E183,ZonalStat!$E$1:$AB$310,8,FALSE)</f>
        <v>8146.55189058</v>
      </c>
      <c r="N183">
        <f>VLOOKUP($E183,ZonalStat!$E$1:$AB$310,9,FALSE)</f>
        <v>11051.9602627</v>
      </c>
      <c r="O183">
        <f>VLOOKUP($E183,ZonalStat!$E$1:$AB$310,10,FALSE)</f>
        <v>9137.6267336399997</v>
      </c>
      <c r="P183">
        <f>VLOOKUP($E183,ZonalStat!$E$1:$AB$310,11,FALSE)</f>
        <v>10557.0219879</v>
      </c>
      <c r="Q183">
        <f>VLOOKUP($E183,summary_LC!$Z$2:$AU$311,16,FALSE)</f>
        <v>3.3110740122426261</v>
      </c>
      <c r="R183">
        <f>VLOOKUP($E183,summary_LC!$Z$2:$AU$311,17,FALSE)</f>
        <v>0</v>
      </c>
      <c r="S183">
        <f>VLOOKUP($E183,summary_LC!$Z$2:$AU$311,15,FALSE)</f>
        <v>84.733815618623638</v>
      </c>
      <c r="T183">
        <f>VLOOKUP($E183,summary_LC!$Z$2:$AU$311,18,FALSE)</f>
        <v>6.2789834910035243</v>
      </c>
      <c r="U183">
        <f>VLOOKUP($E183,summary_LC!$Z$2:$AU$311,19,FALSE)</f>
        <v>0</v>
      </c>
      <c r="V183">
        <f>VLOOKUP($E183,summary_LC!$Z$2:$AU$311,22,FALSE)</f>
        <v>5.8445505861919242</v>
      </c>
      <c r="W183">
        <f>VLOOKUP($E183,ZonalStat!$E$1:$AB$310,12,FALSE)</f>
        <v>474.06025022400001</v>
      </c>
      <c r="X183">
        <f>VLOOKUP($E183,summary_LC!$Z$2:$AU$311,4,FALSE)</f>
        <v>1480</v>
      </c>
      <c r="Y183">
        <f>VLOOKUP($E183,summary_LC!$Z$2:$AU$311,20,FALSE)</f>
        <v>3.3110740122426261</v>
      </c>
      <c r="Z183">
        <f>VLOOKUP($E183,ZonalStat!$E$1:$AB$310,13,FALSE)</f>
        <v>96.025985662099998</v>
      </c>
      <c r="AA183">
        <f>VLOOKUP($E183,ZonalStat!$E$1:$AB$310,14,FALSE)</f>
        <v>1.8957057049199999E-3</v>
      </c>
      <c r="AB183">
        <f>VLOOKUP($E183,ZonalStat!$E$1:$AB$310,15,FALSE)</f>
        <v>0.62616152844100004</v>
      </c>
      <c r="AC183">
        <f>VLOOKUP($E183,ZonalStat!$E$1:$AB$310,16,FALSE)</f>
        <v>0.55354030902499995</v>
      </c>
      <c r="AD183">
        <f>VLOOKUP($E183,Irigasi!$A$2:$C$311,3,FALSE)</f>
        <v>0</v>
      </c>
      <c r="AE183">
        <f>VLOOKUP($E183,ZonalStat!$E$1:$AB$310,17,FALSE)</f>
        <v>0.83664190878400002</v>
      </c>
      <c r="AF183">
        <f>VLOOKUP($E183,ZonalStat!$E$1:$AB$310,18,FALSE)</f>
        <v>-0.77314876682800004</v>
      </c>
      <c r="AG183">
        <f>VLOOKUP($E183,ZonalStat!$E$1:$AB$310,19,FALSE)</f>
        <v>0.37764264870999997</v>
      </c>
      <c r="AH183">
        <f>VLOOKUP($E183,ZonalStat!$E$1:$AB$310,20,FALSE)</f>
        <v>0.77141130138299996</v>
      </c>
      <c r="AI183">
        <f>VLOOKUP($E183,ZonalStat!$E$1:$AB$310,21,FALSE)</f>
        <v>1.3824828170700001</v>
      </c>
      <c r="AJ183">
        <f>VLOOKUP($E183,ZonalStat!$E$1:$AB$310,22,FALSE)</f>
        <v>24.665230794500001</v>
      </c>
      <c r="AK183">
        <f>VLOOKUP($E183,ZonalStat!$E$1:$AB$310,23,FALSE)</f>
        <v>-30.506578344200001</v>
      </c>
      <c r="AL183">
        <f>VLOOKUP($E183,ZonalStat!$E$1:$AB$310,24,FALSE)</f>
        <v>1345.3298709200001</v>
      </c>
      <c r="AM183">
        <f>VLOOKUP($E183,Podes!$A$1:$AL$310,5,FALSE)</f>
        <v>5768</v>
      </c>
      <c r="AN183">
        <f>VLOOKUP($E183,Podes!$A$1:$AL$310,28,FALSE)</f>
        <v>1.0566037740000001</v>
      </c>
      <c r="AO183">
        <f>VLOOKUP($E183,Podes!$A$1:$AL$310,29,FALSE)</f>
        <v>5768</v>
      </c>
      <c r="AP183">
        <f>VLOOKUP($E183,Podes!$A$1:$AL$310,30,FALSE)</f>
        <v>5768</v>
      </c>
      <c r="AQ183">
        <f>VLOOKUP($E183,Podes!$A$1:$AL$310,31,FALSE)</f>
        <v>0</v>
      </c>
      <c r="AR183">
        <f>VLOOKUP($E183,Podes!$A$1:$AL$310,32,FALSE)</f>
        <v>961.33333330000005</v>
      </c>
      <c r="AS183">
        <f>VLOOKUP($E183,Podes!$A$1:$AL$310,33,FALSE)</f>
        <v>1922.666667</v>
      </c>
      <c r="AT183">
        <f>VLOOKUP($E183,Podes!$A$1:$AL$310,34,FALSE)</f>
        <v>0</v>
      </c>
      <c r="AU183">
        <f>VLOOKUP($E183,Podes!$A$1:$AL$310,13,FALSE)</f>
        <v>1</v>
      </c>
      <c r="AV183">
        <f>VLOOKUP($E183,Podes!$A$1:$AL$310,14,FALSE)</f>
        <v>0</v>
      </c>
      <c r="AW183">
        <f>VLOOKUP($E183,Podes!$A$1:$AL$310,15,FALSE)</f>
        <v>1</v>
      </c>
      <c r="AX183">
        <f>VLOOKUP($E183,Podes!$A$1:$AL$310,16,FALSE)</f>
        <v>0</v>
      </c>
      <c r="AY183">
        <f>VLOOKUP($E183,Podes!$A$1:$AL$310,17,FALSE)</f>
        <v>0</v>
      </c>
      <c r="AZ183">
        <f>VLOOKUP($E183,Podes!$A$1:$AL$310,18,FALSE)</f>
        <v>0</v>
      </c>
      <c r="BA183">
        <f>VLOOKUP($E183,Podes!$A$1:$AL$310,19,FALSE)</f>
        <v>0</v>
      </c>
      <c r="BB183">
        <f>VLOOKUP($E183,Podes!$A$1:$AL$310,20,FALSE)</f>
        <v>0</v>
      </c>
      <c r="BC183">
        <f>VLOOKUP($E183,Podes!$A$1:$AL$310,21,FALSE)</f>
        <v>0</v>
      </c>
      <c r="BD183">
        <f>VLOOKUP($E183,Podes!$A$1:$AL$310,22,FALSE)</f>
        <v>0</v>
      </c>
      <c r="BE183">
        <f>VLOOKUP($E183,Podes!$A$1:$AL$310,23,FALSE)</f>
        <v>24</v>
      </c>
      <c r="BF183">
        <f>VLOOKUP($E183,Podes!$A$1:$AL$310,38,FALSE)</f>
        <v>200</v>
      </c>
      <c r="BG183">
        <f>VLOOKUP($E183,Podes!$A$1:$AL$310,35,FALSE)</f>
        <v>5768</v>
      </c>
      <c r="BH183">
        <f>VLOOKUP($E183,Podes!$A$1:$AL$310,36,FALSE)</f>
        <v>5768</v>
      </c>
      <c r="BI183">
        <f>VLOOKUP($E183,Podes!$A$1:$AL$310,26,FALSE)</f>
        <v>8</v>
      </c>
      <c r="BJ183">
        <f>VLOOKUP($E183,Podes!$A$1:$AL$310,37,FALSE)</f>
        <v>721</v>
      </c>
      <c r="BK183">
        <f>VLOOKUP(E183,'status kesejahteraan'!$D:$P,12,FALSE)</f>
        <v>0.25237683664649957</v>
      </c>
      <c r="BL183">
        <f>VLOOKUP(E183,'status kesejahteraan'!$D:$P,13,FALSE)</f>
        <v>0.19729456151651789</v>
      </c>
      <c r="BM183">
        <f>VLOOKUP(D183,IDM_2021!$D$1:$F$297,2,FALSE)</f>
        <v>0.63700000000000001</v>
      </c>
      <c r="BN183">
        <f>VLOOKUP(E183,Irigasi!$O$2:$Q$311,3,FALSE)</f>
        <v>0</v>
      </c>
      <c r="BO183">
        <f>VLOOKUP($E183,ZonalStat!$E$1:$AC$310,25,FALSE)</f>
        <v>12293.185896200001</v>
      </c>
      <c r="BP183" s="1">
        <f>VLOOKUP($E183,ZonalStat!$E$1:$AD$310,26,FALSE)</f>
        <v>2.7254016500199998</v>
      </c>
    </row>
    <row r="184" spans="1:68" x14ac:dyDescent="0.25">
      <c r="A184">
        <v>183</v>
      </c>
      <c r="B184" t="s">
        <v>337</v>
      </c>
      <c r="C184" t="s">
        <v>371</v>
      </c>
      <c r="D184" t="s">
        <v>185</v>
      </c>
      <c r="E184">
        <v>5310071</v>
      </c>
      <c r="F184">
        <f>VLOOKUP(E184,summary_LC!$AW$1:$AY$311,3,FALSE)</f>
        <v>14796</v>
      </c>
      <c r="G184">
        <f>VLOOKUP($E184,ZonalStat!$E$1:$AB$310,2,FALSE)</f>
        <v>73018.811725899999</v>
      </c>
      <c r="H184">
        <f>VLOOKUP($E184,ZonalStat!$E$1:$AB$310,3,FALSE)</f>
        <v>1443.2274003699999</v>
      </c>
      <c r="I184">
        <f>VLOOKUP($E184,ZonalStat!$E$1:$AB$310,4,FALSE)</f>
        <v>231433.53445599999</v>
      </c>
      <c r="J184">
        <f>VLOOKUP($E184,ZonalStat!$E$1:$AB$310,5,FALSE)</f>
        <v>21624.156198699999</v>
      </c>
      <c r="K184">
        <f>VLOOKUP($E184,ZonalStat!$E$1:$AB$310,6,FALSE)</f>
        <v>426.18035538800001</v>
      </c>
      <c r="L184">
        <f>VLOOKUP($E184,ZonalStat!$E$1:$AB$310,7,FALSE)</f>
        <v>1979.33296817</v>
      </c>
      <c r="M184">
        <f>VLOOKUP($E184,ZonalStat!$E$1:$AB$310,8,FALSE)</f>
        <v>2047.6639138400001</v>
      </c>
      <c r="N184">
        <f>VLOOKUP($E184,ZonalStat!$E$1:$AB$310,9,FALSE)</f>
        <v>14847.763011499999</v>
      </c>
      <c r="O184">
        <f>VLOOKUP($E184,ZonalStat!$E$1:$AB$310,10,FALSE)</f>
        <v>5982.4646765400003</v>
      </c>
      <c r="P184">
        <f>VLOOKUP($E184,ZonalStat!$E$1:$AB$310,11,FALSE)</f>
        <v>5318.5467329900002</v>
      </c>
      <c r="Q184">
        <f>VLOOKUP($E184,summary_LC!$Z$2:$AU$311,16,FALSE)</f>
        <v>18.141346688925989</v>
      </c>
      <c r="R184">
        <f>VLOOKUP($E184,summary_LC!$Z$2:$AU$311,17,FALSE)</f>
        <v>0</v>
      </c>
      <c r="S184">
        <f>VLOOKUP($E184,summary_LC!$Z$2:$AU$311,15,FALSE)</f>
        <v>62.502318679280279</v>
      </c>
      <c r="T184">
        <f>VLOOKUP($E184,summary_LC!$Z$2:$AU$311,18,FALSE)</f>
        <v>18.567983676497867</v>
      </c>
      <c r="U184">
        <f>VLOOKUP($E184,summary_LC!$Z$2:$AU$311,19,FALSE)</f>
        <v>5.5648302726766838E-2</v>
      </c>
      <c r="V184">
        <f>VLOOKUP($E184,summary_LC!$Z$2:$AU$311,22,FALSE)</f>
        <v>24.533657745336576</v>
      </c>
      <c r="W184">
        <f>VLOOKUP($E184,ZonalStat!$E$1:$AB$310,12,FALSE)</f>
        <v>1170.9843477700001</v>
      </c>
      <c r="X184">
        <f>VLOOKUP($E184,summary_LC!$Z$2:$AU$311,4,FALSE)</f>
        <v>869</v>
      </c>
      <c r="Y184">
        <f>VLOOKUP($E184,summary_LC!$Z$2:$AU$311,20,FALSE)</f>
        <v>18.141346688925989</v>
      </c>
      <c r="Z184">
        <f>VLOOKUP($E184,ZonalStat!$E$1:$AB$310,13,FALSE)</f>
        <v>1033.0625240300001</v>
      </c>
      <c r="AA184">
        <f>VLOOKUP($E184,ZonalStat!$E$1:$AB$310,14,FALSE)</f>
        <v>3.8985921099299999E-2</v>
      </c>
      <c r="AB184">
        <f>VLOOKUP($E184,ZonalStat!$E$1:$AB$310,15,FALSE)</f>
        <v>0.60577183022400005</v>
      </c>
      <c r="AC184">
        <f>VLOOKUP($E184,ZonalStat!$E$1:$AB$310,16,FALSE)</f>
        <v>0.55544586233899995</v>
      </c>
      <c r="AD184">
        <f>VLOOKUP($E184,Irigasi!$A$2:$C$311,3,FALSE)</f>
        <v>47</v>
      </c>
      <c r="AE184">
        <f>VLOOKUP($E184,ZonalStat!$E$1:$AB$310,17,FALSE)</f>
        <v>0.72296022575300001</v>
      </c>
      <c r="AF184">
        <f>VLOOKUP($E184,ZonalStat!$E$1:$AB$310,18,FALSE)</f>
        <v>-0.684115339165</v>
      </c>
      <c r="AG184">
        <f>VLOOKUP($E184,ZonalStat!$E$1:$AB$310,19,FALSE)</f>
        <v>0.26321763879400001</v>
      </c>
      <c r="AH184">
        <f>VLOOKUP($E184,ZonalStat!$E$1:$AB$310,20,FALSE)</f>
        <v>0.79740900901</v>
      </c>
      <c r="AI184">
        <f>VLOOKUP($E184,ZonalStat!$E$1:$AB$310,21,FALSE)</f>
        <v>1.3311600745700001</v>
      </c>
      <c r="AJ184">
        <f>VLOOKUP($E184,ZonalStat!$E$1:$AB$310,22,FALSE)</f>
        <v>24.5263489996</v>
      </c>
      <c r="AK184">
        <f>VLOOKUP($E184,ZonalStat!$E$1:$AB$310,23,FALSE)</f>
        <v>-28.365113072</v>
      </c>
      <c r="AL184">
        <f>VLOOKUP($E184,ZonalStat!$E$1:$AB$310,24,FALSE)</f>
        <v>1207.9199645000001</v>
      </c>
      <c r="AM184">
        <f>VLOOKUP($E184,Podes!$A$1:$AL$310,5,FALSE)</f>
        <v>3258</v>
      </c>
      <c r="AN184">
        <f>VLOOKUP($E184,Podes!$A$1:$AL$310,28,FALSE)</f>
        <v>1.0422264880000001</v>
      </c>
      <c r="AO184">
        <f>VLOOKUP($E184,Podes!$A$1:$AL$310,29,FALSE)</f>
        <v>3258</v>
      </c>
      <c r="AP184">
        <f>VLOOKUP($E184,Podes!$A$1:$AL$310,30,FALSE)</f>
        <v>0</v>
      </c>
      <c r="AQ184">
        <f>VLOOKUP($E184,Podes!$A$1:$AL$310,31,FALSE)</f>
        <v>0</v>
      </c>
      <c r="AR184">
        <f>VLOOKUP($E184,Podes!$A$1:$AL$310,32,FALSE)</f>
        <v>1086</v>
      </c>
      <c r="AS184">
        <f>VLOOKUP($E184,Podes!$A$1:$AL$310,33,FALSE)</f>
        <v>3258</v>
      </c>
      <c r="AT184">
        <f>VLOOKUP($E184,Podes!$A$1:$AL$310,34,FALSE)</f>
        <v>0</v>
      </c>
      <c r="AU184">
        <f>VLOOKUP($E184,Podes!$A$1:$AL$310,13,FALSE)</f>
        <v>0</v>
      </c>
      <c r="AV184">
        <f>VLOOKUP($E184,Podes!$A$1:$AL$310,14,FALSE)</f>
        <v>0</v>
      </c>
      <c r="AW184">
        <f>VLOOKUP($E184,Podes!$A$1:$AL$310,15,FALSE)</f>
        <v>2</v>
      </c>
      <c r="AX184">
        <f>VLOOKUP($E184,Podes!$A$1:$AL$310,16,FALSE)</f>
        <v>0</v>
      </c>
      <c r="AY184">
        <f>VLOOKUP($E184,Podes!$A$1:$AL$310,17,FALSE)</f>
        <v>0</v>
      </c>
      <c r="AZ184">
        <f>VLOOKUP($E184,Podes!$A$1:$AL$310,18,FALSE)</f>
        <v>0</v>
      </c>
      <c r="BA184">
        <f>VLOOKUP($E184,Podes!$A$1:$AL$310,19,FALSE)</f>
        <v>0</v>
      </c>
      <c r="BB184">
        <f>VLOOKUP($E184,Podes!$A$1:$AL$310,20,FALSE)</f>
        <v>0</v>
      </c>
      <c r="BC184">
        <f>VLOOKUP($E184,Podes!$A$1:$AL$310,21,FALSE)</f>
        <v>0</v>
      </c>
      <c r="BD184">
        <f>VLOOKUP($E184,Podes!$A$1:$AL$310,22,FALSE)</f>
        <v>0</v>
      </c>
      <c r="BE184">
        <f>VLOOKUP($E184,Podes!$A$1:$AL$310,23,FALSE)</f>
        <v>10</v>
      </c>
      <c r="BF184">
        <f>VLOOKUP($E184,Podes!$A$1:$AL$310,38,FALSE)</f>
        <v>200</v>
      </c>
      <c r="BG184">
        <f>VLOOKUP($E184,Podes!$A$1:$AL$310,35,FALSE)</f>
        <v>543</v>
      </c>
      <c r="BH184">
        <f>VLOOKUP($E184,Podes!$A$1:$AL$310,36,FALSE)</f>
        <v>0</v>
      </c>
      <c r="BI184">
        <f>VLOOKUP($E184,Podes!$A$1:$AL$310,26,FALSE)</f>
        <v>1</v>
      </c>
      <c r="BJ184">
        <f>VLOOKUP($E184,Podes!$A$1:$AL$310,37,FALSE)</f>
        <v>3258</v>
      </c>
      <c r="BK184">
        <f>VLOOKUP(E184,'status kesejahteraan'!$D:$P,12,FALSE)</f>
        <v>0.17313218390804597</v>
      </c>
      <c r="BL184">
        <f>VLOOKUP(E184,'status kesejahteraan'!$D:$P,13,FALSE)</f>
        <v>0.13504773637203574</v>
      </c>
      <c r="BM184">
        <f>VLOOKUP(D184,IDM_2021!$D$1:$F$297,2,FALSE)</f>
        <v>0.64059999999999995</v>
      </c>
      <c r="BN184">
        <f>VLOOKUP(E184,Irigasi!$O$2:$Q$311,3,FALSE)</f>
        <v>452</v>
      </c>
      <c r="BO184">
        <f>VLOOKUP($E184,ZonalStat!$E$1:$AC$310,25,FALSE)</f>
        <v>2841.1680335199999</v>
      </c>
      <c r="BP184" s="1">
        <f>VLOOKUP($E184,ZonalStat!$E$1:$AD$310,26,FALSE)</f>
        <v>2.1464600211299998</v>
      </c>
    </row>
    <row r="185" spans="1:68" x14ac:dyDescent="0.25">
      <c r="A185">
        <v>184</v>
      </c>
      <c r="B185" t="s">
        <v>337</v>
      </c>
      <c r="C185" t="s">
        <v>371</v>
      </c>
      <c r="D185" t="s">
        <v>186</v>
      </c>
      <c r="E185">
        <v>5310080</v>
      </c>
      <c r="F185">
        <f>VLOOKUP(E185,summary_LC!$AW$1:$AY$311,3,FALSE)</f>
        <v>2134</v>
      </c>
      <c r="G185">
        <f>VLOOKUP($E185,ZonalStat!$E$1:$AB$310,2,FALSE)</f>
        <v>58359.046497900003</v>
      </c>
      <c r="H185">
        <f>VLOOKUP($E185,ZonalStat!$E$1:$AB$310,3,FALSE)</f>
        <v>13515.3891434</v>
      </c>
      <c r="I185">
        <f>VLOOKUP($E185,ZonalStat!$E$1:$AB$310,4,FALSE)</f>
        <v>226504.42970199999</v>
      </c>
      <c r="J185">
        <f>VLOOKUP($E185,ZonalStat!$E$1:$AB$310,5,FALSE)</f>
        <v>26000.2406018</v>
      </c>
      <c r="K185">
        <f>VLOOKUP($E185,ZonalStat!$E$1:$AB$310,6,FALSE)</f>
        <v>3683.4061857900001</v>
      </c>
      <c r="L185">
        <f>VLOOKUP($E185,ZonalStat!$E$1:$AB$310,7,FALSE)</f>
        <v>17784.942518</v>
      </c>
      <c r="M185">
        <f>VLOOKUP($E185,ZonalStat!$E$1:$AB$310,8,FALSE)</f>
        <v>15925.8354929</v>
      </c>
      <c r="N185">
        <f>VLOOKUP($E185,ZonalStat!$E$1:$AB$310,9,FALSE)</f>
        <v>10976.7598547</v>
      </c>
      <c r="O185">
        <f>VLOOKUP($E185,ZonalStat!$E$1:$AB$310,10,FALSE)</f>
        <v>18833.219454499998</v>
      </c>
      <c r="P185">
        <f>VLOOKUP($E185,ZonalStat!$E$1:$AB$310,11,FALSE)</f>
        <v>21155.358372800001</v>
      </c>
      <c r="Q185">
        <f>VLOOKUP($E185,summary_LC!$Z$2:$AU$311,16,FALSE)</f>
        <v>5.1567427193470596</v>
      </c>
      <c r="R185">
        <f>VLOOKUP($E185,summary_LC!$Z$2:$AU$311,17,FALSE)</f>
        <v>0</v>
      </c>
      <c r="S185">
        <f>VLOOKUP($E185,summary_LC!$Z$2:$AU$311,15,FALSE)</f>
        <v>3.7562604340567614</v>
      </c>
      <c r="T185">
        <f>VLOOKUP($E185,summary_LC!$Z$2:$AU$311,18,FALSE)</f>
        <v>2.5319977740678912</v>
      </c>
      <c r="U185">
        <f>VLOOKUP($E185,summary_LC!$Z$2:$AU$311,19,FALSE)</f>
        <v>0</v>
      </c>
      <c r="V185">
        <f>VLOOKUP($E185,summary_LC!$Z$2:$AU$311,22,FALSE)</f>
        <v>4.9203373945641991</v>
      </c>
      <c r="W185">
        <f>VLOOKUP($E185,ZonalStat!$E$1:$AB$310,12,FALSE)</f>
        <v>1377.44644954</v>
      </c>
      <c r="X185">
        <f>VLOOKUP($E185,summary_LC!$Z$2:$AU$311,4,FALSE)</f>
        <v>666</v>
      </c>
      <c r="Y185">
        <f>VLOOKUP($E185,summary_LC!$Z$2:$AU$311,20,FALSE)</f>
        <v>5.1567427193470596</v>
      </c>
      <c r="Z185">
        <f>VLOOKUP($E185,ZonalStat!$E$1:$AB$310,13,FALSE)</f>
        <v>82.824988509600004</v>
      </c>
      <c r="AA185">
        <f>VLOOKUP($E185,ZonalStat!$E$1:$AB$310,14,FALSE)</f>
        <v>7.1169668512199996E-2</v>
      </c>
      <c r="AB185">
        <f>VLOOKUP($E185,ZonalStat!$E$1:$AB$310,15,FALSE)</f>
        <v>1.1715089034699999E-3</v>
      </c>
      <c r="AC185">
        <f>VLOOKUP($E185,ZonalStat!$E$1:$AB$310,16,FALSE)</f>
        <v>0.54665079858099996</v>
      </c>
      <c r="AD185">
        <f>VLOOKUP($E185,Irigasi!$A$2:$C$311,3,FALSE)</f>
        <v>2</v>
      </c>
      <c r="AE185">
        <f>VLOOKUP($E185,ZonalStat!$E$1:$AB$310,17,FALSE)</f>
        <v>0.54771438502799996</v>
      </c>
      <c r="AF185">
        <f>VLOOKUP($E185,ZonalStat!$E$1:$AB$310,18,FALSE)</f>
        <v>-0.53478586421200003</v>
      </c>
      <c r="AG185">
        <f>VLOOKUP($E185,ZonalStat!$E$1:$AB$310,19,FALSE)</f>
        <v>0.132591738219</v>
      </c>
      <c r="AH185">
        <f>VLOOKUP($E185,ZonalStat!$E$1:$AB$310,20,FALSE)</f>
        <v>0.75719522175800003</v>
      </c>
      <c r="AI185">
        <f>VLOOKUP($E185,ZonalStat!$E$1:$AB$310,21,FALSE)</f>
        <v>1.1366662854</v>
      </c>
      <c r="AJ185">
        <f>VLOOKUP($E185,ZonalStat!$E$1:$AB$310,22,FALSE)</f>
        <v>22.7361332939</v>
      </c>
      <c r="AK185">
        <f>VLOOKUP($E185,ZonalStat!$E$1:$AB$310,23,FALSE)</f>
        <v>-19.145721092300001</v>
      </c>
      <c r="AL185">
        <f>VLOOKUP($E185,ZonalStat!$E$1:$AB$310,24,FALSE)</f>
        <v>901.60415786700003</v>
      </c>
      <c r="AM185">
        <f>VLOOKUP($E185,Podes!$A$1:$AL$310,5,FALSE)</f>
        <v>7196</v>
      </c>
      <c r="AN185">
        <f>VLOOKUP($E185,Podes!$A$1:$AL$310,28,FALSE)</f>
        <v>1.0103903400000001</v>
      </c>
      <c r="AO185">
        <f>VLOOKUP($E185,Podes!$A$1:$AL$310,29,FALSE)</f>
        <v>479.73333330000003</v>
      </c>
      <c r="AP185">
        <f>VLOOKUP($E185,Podes!$A$1:$AL$310,30,FALSE)</f>
        <v>3598</v>
      </c>
      <c r="AQ185">
        <f>VLOOKUP($E185,Podes!$A$1:$AL$310,31,FALSE)</f>
        <v>7196</v>
      </c>
      <c r="AR185">
        <f>VLOOKUP($E185,Podes!$A$1:$AL$310,32,FALSE)</f>
        <v>1799</v>
      </c>
      <c r="AS185">
        <f>VLOOKUP($E185,Podes!$A$1:$AL$310,33,FALSE)</f>
        <v>7196</v>
      </c>
      <c r="AT185">
        <f>VLOOKUP($E185,Podes!$A$1:$AL$310,34,FALSE)</f>
        <v>3598</v>
      </c>
      <c r="AU185">
        <f>VLOOKUP($E185,Podes!$A$1:$AL$310,13,FALSE)</f>
        <v>0</v>
      </c>
      <c r="AV185">
        <f>VLOOKUP($E185,Podes!$A$1:$AL$310,14,FALSE)</f>
        <v>0</v>
      </c>
      <c r="AW185">
        <f>VLOOKUP($E185,Podes!$A$1:$AL$310,15,FALSE)</f>
        <v>0</v>
      </c>
      <c r="AX185">
        <f>VLOOKUP($E185,Podes!$A$1:$AL$310,16,FALSE)</f>
        <v>0</v>
      </c>
      <c r="AY185">
        <f>VLOOKUP($E185,Podes!$A$1:$AL$310,17,FALSE)</f>
        <v>0</v>
      </c>
      <c r="AZ185">
        <f>VLOOKUP($E185,Podes!$A$1:$AL$310,18,FALSE)</f>
        <v>0</v>
      </c>
      <c r="BA185">
        <f>VLOOKUP($E185,Podes!$A$1:$AL$310,19,FALSE)</f>
        <v>0</v>
      </c>
      <c r="BB185">
        <f>VLOOKUP($E185,Podes!$A$1:$AL$310,20,FALSE)</f>
        <v>0</v>
      </c>
      <c r="BC185">
        <f>VLOOKUP($E185,Podes!$A$1:$AL$310,21,FALSE)</f>
        <v>0</v>
      </c>
      <c r="BD185">
        <f>VLOOKUP($E185,Podes!$A$1:$AL$310,22,FALSE)</f>
        <v>0</v>
      </c>
      <c r="BE185">
        <f>VLOOKUP($E185,Podes!$A$1:$AL$310,23,FALSE)</f>
        <v>13</v>
      </c>
      <c r="BF185">
        <f>VLOOKUP($E185,Podes!$A$1:$AL$310,38,FALSE)</f>
        <v>185.7142857</v>
      </c>
      <c r="BG185">
        <f>VLOOKUP($E185,Podes!$A$1:$AL$310,35,FALSE)</f>
        <v>3598</v>
      </c>
      <c r="BH185">
        <f>VLOOKUP($E185,Podes!$A$1:$AL$310,36,FALSE)</f>
        <v>0</v>
      </c>
      <c r="BI185">
        <f>VLOOKUP($E185,Podes!$A$1:$AL$310,26,FALSE)</f>
        <v>4</v>
      </c>
      <c r="BJ185">
        <f>VLOOKUP($E185,Podes!$A$1:$AL$310,37,FALSE)</f>
        <v>1799</v>
      </c>
      <c r="BK185">
        <f>VLOOKUP(E185,'status kesejahteraan'!$D:$P,12,FALSE)</f>
        <v>0.35110803324099721</v>
      </c>
      <c r="BL185">
        <f>VLOOKUP(E185,'status kesejahteraan'!$D:$P,13,FALSE)</f>
        <v>0.29160784313725491</v>
      </c>
      <c r="BM185">
        <f>VLOOKUP(D185,IDM_2021!$D$1:$F$297,2,FALSE)</f>
        <v>0.62739999999999996</v>
      </c>
      <c r="BN185">
        <f>VLOOKUP(E185,Irigasi!$O$2:$Q$311,3,FALSE)</f>
        <v>0</v>
      </c>
      <c r="BO185">
        <f>VLOOKUP($E185,ZonalStat!$E$1:$AC$310,25,FALSE)</f>
        <v>24757.779001300001</v>
      </c>
      <c r="BP185" s="1">
        <f>VLOOKUP($E185,ZonalStat!$E$1:$AD$310,26,FALSE)</f>
        <v>0.74606741573000002</v>
      </c>
    </row>
    <row r="186" spans="1:68" x14ac:dyDescent="0.25">
      <c r="A186">
        <v>185</v>
      </c>
      <c r="B186" t="s">
        <v>337</v>
      </c>
      <c r="C186" t="s">
        <v>371</v>
      </c>
      <c r="D186" t="s">
        <v>187</v>
      </c>
      <c r="E186">
        <v>5310081</v>
      </c>
      <c r="F186">
        <f>VLOOKUP(E186,summary_LC!$AW$1:$AY$311,3,FALSE)</f>
        <v>4365</v>
      </c>
      <c r="G186">
        <f>VLOOKUP($E186,ZonalStat!$E$1:$AB$310,2,FALSE)</f>
        <v>61396.875322200001</v>
      </c>
      <c r="H186">
        <f>VLOOKUP($E186,ZonalStat!$E$1:$AB$310,3,FALSE)</f>
        <v>1343.4840186399999</v>
      </c>
      <c r="I186">
        <f>VLOOKUP($E186,ZonalStat!$E$1:$AB$310,4,FALSE)</f>
        <v>220592.86119299999</v>
      </c>
      <c r="J186">
        <f>VLOOKUP($E186,ZonalStat!$E$1:$AB$310,5,FALSE)</f>
        <v>20331.523528599999</v>
      </c>
      <c r="K186">
        <f>VLOOKUP($E186,ZonalStat!$E$1:$AB$310,6,FALSE)</f>
        <v>1280.9433250500001</v>
      </c>
      <c r="L186">
        <f>VLOOKUP($E186,ZonalStat!$E$1:$AB$310,7,FALSE)</f>
        <v>5509.6321738799998</v>
      </c>
      <c r="M186">
        <f>VLOOKUP($E186,ZonalStat!$E$1:$AB$310,8,FALSE)</f>
        <v>2209.0453413999999</v>
      </c>
      <c r="N186">
        <f>VLOOKUP($E186,ZonalStat!$E$1:$AB$310,9,FALSE)</f>
        <v>6448.0954085100002</v>
      </c>
      <c r="O186">
        <f>VLOOKUP($E186,ZonalStat!$E$1:$AB$310,10,FALSE)</f>
        <v>5210.33891864</v>
      </c>
      <c r="P186">
        <f>VLOOKUP($E186,ZonalStat!$E$1:$AB$310,11,FALSE)</f>
        <v>5581.9874215299997</v>
      </c>
      <c r="Q186">
        <f>VLOOKUP($E186,summary_LC!$Z$2:$AU$311,16,FALSE)</f>
        <v>0.29679094787608978</v>
      </c>
      <c r="R186">
        <f>VLOOKUP($E186,summary_LC!$Z$2:$AU$311,17,FALSE)</f>
        <v>0</v>
      </c>
      <c r="S186">
        <f>VLOOKUP($E186,summary_LC!$Z$2:$AU$311,15,FALSE)</f>
        <v>5.518456687071045</v>
      </c>
      <c r="T186">
        <f>VLOOKUP($E186,summary_LC!$Z$2:$AU$311,18,FALSE)</f>
        <v>12.548692264885922</v>
      </c>
      <c r="U186">
        <f>VLOOKUP($E186,summary_LC!$Z$2:$AU$311,19,FALSE)</f>
        <v>0</v>
      </c>
      <c r="V186">
        <f>VLOOKUP($E186,summary_LC!$Z$2:$AU$311,22,FALSE)</f>
        <v>41.237113402061851</v>
      </c>
      <c r="W186">
        <f>VLOOKUP($E186,ZonalStat!$E$1:$AB$310,12,FALSE)</f>
        <v>1639.4602332300001</v>
      </c>
      <c r="X186">
        <f>VLOOKUP($E186,summary_LC!$Z$2:$AU$311,4,FALSE)</f>
        <v>120</v>
      </c>
      <c r="Y186">
        <f>VLOOKUP($E186,summary_LC!$Z$2:$AU$311,20,FALSE)</f>
        <v>0.29679094787608978</v>
      </c>
      <c r="Z186">
        <f>VLOOKUP($E186,ZonalStat!$E$1:$AB$310,13,FALSE)</f>
        <v>398.88976470099999</v>
      </c>
      <c r="AA186">
        <f>VLOOKUP($E186,ZonalStat!$E$1:$AB$310,14,FALSE)</f>
        <v>4.2450385588299999E-2</v>
      </c>
      <c r="AB186">
        <f>VLOOKUP($E186,ZonalStat!$E$1:$AB$310,15,FALSE)</f>
        <v>0.34381443298999997</v>
      </c>
      <c r="AC186">
        <f>VLOOKUP($E186,ZonalStat!$E$1:$AB$310,16,FALSE)</f>
        <v>0.52905973779100002</v>
      </c>
      <c r="AD186">
        <f>VLOOKUP($E186,Irigasi!$A$2:$C$311,3,FALSE)</f>
        <v>0</v>
      </c>
      <c r="AE186">
        <f>VLOOKUP($E186,ZonalStat!$E$1:$AB$310,17,FALSE)</f>
        <v>0.61466581653600005</v>
      </c>
      <c r="AF186">
        <f>VLOOKUP($E186,ZonalStat!$E$1:$AB$310,18,FALSE)</f>
        <v>-0.62511115621799995</v>
      </c>
      <c r="AG186">
        <f>VLOOKUP($E186,ZonalStat!$E$1:$AB$310,19,FALSE)</f>
        <v>0.15551582319900001</v>
      </c>
      <c r="AH186">
        <f>VLOOKUP($E186,ZonalStat!$E$1:$AB$310,20,FALSE)</f>
        <v>0.82183787609699999</v>
      </c>
      <c r="AI186">
        <f>VLOOKUP($E186,ZonalStat!$E$1:$AB$310,21,FALSE)</f>
        <v>1.24440712333</v>
      </c>
      <c r="AJ186">
        <f>VLOOKUP($E186,ZonalStat!$E$1:$AB$310,22,FALSE)</f>
        <v>23.641888574100001</v>
      </c>
      <c r="AK186">
        <f>VLOOKUP($E186,ZonalStat!$E$1:$AB$310,23,FALSE)</f>
        <v>-25.445186682300001</v>
      </c>
      <c r="AL186">
        <f>VLOOKUP($E186,ZonalStat!$E$1:$AB$310,24,FALSE)</f>
        <v>1087.7668464000001</v>
      </c>
      <c r="AM186">
        <f>VLOOKUP($E186,Podes!$A$1:$AL$310,5,FALSE)</f>
        <v>4655</v>
      </c>
      <c r="AN186">
        <f>VLOOKUP($E186,Podes!$A$1:$AL$310,28,FALSE)</f>
        <v>1.0071397660000001</v>
      </c>
      <c r="AO186">
        <f>VLOOKUP($E186,Podes!$A$1:$AL$310,29,FALSE)</f>
        <v>2327.5</v>
      </c>
      <c r="AP186">
        <f>VLOOKUP($E186,Podes!$A$1:$AL$310,30,FALSE)</f>
        <v>0</v>
      </c>
      <c r="AQ186">
        <f>VLOOKUP($E186,Podes!$A$1:$AL$310,31,FALSE)</f>
        <v>0</v>
      </c>
      <c r="AR186">
        <f>VLOOKUP($E186,Podes!$A$1:$AL$310,32,FALSE)</f>
        <v>1551.666667</v>
      </c>
      <c r="AS186">
        <f>VLOOKUP($E186,Podes!$A$1:$AL$310,33,FALSE)</f>
        <v>4655</v>
      </c>
      <c r="AT186">
        <f>VLOOKUP($E186,Podes!$A$1:$AL$310,34,FALSE)</f>
        <v>2327.5</v>
      </c>
      <c r="AU186">
        <f>VLOOKUP($E186,Podes!$A$1:$AL$310,13,FALSE)</f>
        <v>0</v>
      </c>
      <c r="AV186">
        <f>VLOOKUP($E186,Podes!$A$1:$AL$310,14,FALSE)</f>
        <v>0</v>
      </c>
      <c r="AW186">
        <f>VLOOKUP($E186,Podes!$A$1:$AL$310,15,FALSE)</f>
        <v>0</v>
      </c>
      <c r="AX186">
        <f>VLOOKUP($E186,Podes!$A$1:$AL$310,16,FALSE)</f>
        <v>0</v>
      </c>
      <c r="AY186">
        <f>VLOOKUP($E186,Podes!$A$1:$AL$310,17,FALSE)</f>
        <v>0</v>
      </c>
      <c r="AZ186">
        <f>VLOOKUP($E186,Podes!$A$1:$AL$310,18,FALSE)</f>
        <v>0</v>
      </c>
      <c r="BA186">
        <f>VLOOKUP($E186,Podes!$A$1:$AL$310,19,FALSE)</f>
        <v>0</v>
      </c>
      <c r="BB186">
        <f>VLOOKUP($E186,Podes!$A$1:$AL$310,20,FALSE)</f>
        <v>0</v>
      </c>
      <c r="BC186">
        <f>VLOOKUP($E186,Podes!$A$1:$AL$310,21,FALSE)</f>
        <v>0</v>
      </c>
      <c r="BD186">
        <f>VLOOKUP($E186,Podes!$A$1:$AL$310,22,FALSE)</f>
        <v>0</v>
      </c>
      <c r="BE186">
        <f>VLOOKUP($E186,Podes!$A$1:$AL$310,23,FALSE)</f>
        <v>8</v>
      </c>
      <c r="BF186">
        <f>VLOOKUP($E186,Podes!$A$1:$AL$310,38,FALSE)</f>
        <v>200</v>
      </c>
      <c r="BG186">
        <f>VLOOKUP($E186,Podes!$A$1:$AL$310,35,FALSE)</f>
        <v>1163.75</v>
      </c>
      <c r="BH186">
        <f>VLOOKUP($E186,Podes!$A$1:$AL$310,36,FALSE)</f>
        <v>0</v>
      </c>
      <c r="BI186">
        <f>VLOOKUP($E186,Podes!$A$1:$AL$310,26,FALSE)</f>
        <v>4</v>
      </c>
      <c r="BJ186">
        <f>VLOOKUP($E186,Podes!$A$1:$AL$310,37,FALSE)</f>
        <v>1163.75</v>
      </c>
      <c r="BK186">
        <f>VLOOKUP(E186,'status kesejahteraan'!$D:$P,12,FALSE)</f>
        <v>0.23540669856459331</v>
      </c>
      <c r="BL186">
        <f>VLOOKUP(E186,'status kesejahteraan'!$D:$P,13,FALSE)</f>
        <v>0.18680023571007662</v>
      </c>
      <c r="BM186">
        <f>VLOOKUP(D186,IDM_2021!$I$1:$J$39,2,FALSE)</f>
        <v>0</v>
      </c>
      <c r="BN186">
        <f>VLOOKUP(E186,Irigasi!$O$2:$Q$311,3,FALSE)</f>
        <v>0</v>
      </c>
      <c r="BO186">
        <f>VLOOKUP($E186,ZonalStat!$E$1:$AC$310,25,FALSE)</f>
        <v>8892.5677870300005</v>
      </c>
      <c r="BP186" s="1">
        <f>VLOOKUP($E186,ZonalStat!$E$1:$AD$310,26,FALSE)</f>
        <v>1.7729885057500001</v>
      </c>
    </row>
    <row r="187" spans="1:68" x14ac:dyDescent="0.25">
      <c r="A187">
        <v>186</v>
      </c>
      <c r="B187" t="s">
        <v>337</v>
      </c>
      <c r="C187" t="s">
        <v>371</v>
      </c>
      <c r="D187" t="s">
        <v>188</v>
      </c>
      <c r="E187">
        <v>5310082</v>
      </c>
      <c r="F187">
        <f>VLOOKUP(E187,summary_LC!$AW$1:$AY$311,3,FALSE)</f>
        <v>8002</v>
      </c>
      <c r="G187">
        <f>VLOOKUP($E187,ZonalStat!$E$1:$AB$310,2,FALSE)</f>
        <v>40802.837692900001</v>
      </c>
      <c r="H187">
        <f>VLOOKUP($E187,ZonalStat!$E$1:$AB$310,3,FALSE)</f>
        <v>3292.7595947300001</v>
      </c>
      <c r="I187">
        <f>VLOOKUP($E187,ZonalStat!$E$1:$AB$310,4,FALSE)</f>
        <v>211894.90936600001</v>
      </c>
      <c r="J187">
        <f>VLOOKUP($E187,ZonalStat!$E$1:$AB$310,5,FALSE)</f>
        <v>12635.890827699999</v>
      </c>
      <c r="K187">
        <f>VLOOKUP($E187,ZonalStat!$E$1:$AB$310,6,FALSE)</f>
        <v>563.67373954300001</v>
      </c>
      <c r="L187">
        <f>VLOOKUP($E187,ZonalStat!$E$1:$AB$310,7,FALSE)</f>
        <v>13155.227524</v>
      </c>
      <c r="M187">
        <f>VLOOKUP($E187,ZonalStat!$E$1:$AB$310,8,FALSE)</f>
        <v>5877.4824250399997</v>
      </c>
      <c r="N187">
        <f>VLOOKUP($E187,ZonalStat!$E$1:$AB$310,9,FALSE)</f>
        <v>16820.956625899998</v>
      </c>
      <c r="O187">
        <f>VLOOKUP($E187,ZonalStat!$E$1:$AB$310,10,FALSE)</f>
        <v>14692.4029403</v>
      </c>
      <c r="P187">
        <f>VLOOKUP($E187,ZonalStat!$E$1:$AB$310,11,FALSE)</f>
        <v>13944.3878996</v>
      </c>
      <c r="Q187">
        <f>VLOOKUP($E187,summary_LC!$Z$2:$AU$311,16,FALSE)</f>
        <v>22.491189018734929</v>
      </c>
      <c r="R187">
        <f>VLOOKUP($E187,summary_LC!$Z$2:$AU$311,17,FALSE)</f>
        <v>0</v>
      </c>
      <c r="S187">
        <f>VLOOKUP($E187,summary_LC!$Z$2:$AU$311,15,FALSE)</f>
        <v>41.114820997959562</v>
      </c>
      <c r="T187">
        <f>VLOOKUP($E187,summary_LC!$Z$2:$AU$311,18,FALSE)</f>
        <v>1.3077351140790205</v>
      </c>
      <c r="U187">
        <f>VLOOKUP($E187,summary_LC!$Z$2:$AU$311,19,FALSE)</f>
        <v>0.17621962530142832</v>
      </c>
      <c r="V187">
        <f>VLOOKUP($E187,summary_LC!$Z$2:$AU$311,22,FALSE)</f>
        <v>0.36240939765058738</v>
      </c>
      <c r="W187">
        <f>VLOOKUP($E187,ZonalStat!$E$1:$AB$310,12,FALSE)</f>
        <v>1150.18665882</v>
      </c>
      <c r="X187">
        <f>VLOOKUP($E187,summary_LC!$Z$2:$AU$311,4,FALSE)</f>
        <v>295</v>
      </c>
      <c r="Y187">
        <f>VLOOKUP($E187,summary_LC!$Z$2:$AU$311,20,FALSE)</f>
        <v>22.491189018734929</v>
      </c>
      <c r="Z187">
        <f>VLOOKUP($E187,ZonalStat!$E$1:$AB$310,13,FALSE)</f>
        <v>349.4748654</v>
      </c>
      <c r="AA187">
        <f>VLOOKUP($E187,ZonalStat!$E$1:$AB$310,14,FALSE)</f>
        <v>1.43674471743E-2</v>
      </c>
      <c r="AB187">
        <f>VLOOKUP($E187,ZonalStat!$E$1:$AB$310,15,FALSE)</f>
        <v>0.39468257935500001</v>
      </c>
      <c r="AC187">
        <f>VLOOKUP($E187,ZonalStat!$E$1:$AB$310,16,FALSE)</f>
        <v>0.52805783608699997</v>
      </c>
      <c r="AD187">
        <f>VLOOKUP($E187,Irigasi!$A$2:$C$311,3,FALSE)</f>
        <v>0</v>
      </c>
      <c r="AE187">
        <f>VLOOKUP($E187,ZonalStat!$E$1:$AB$310,17,FALSE)</f>
        <v>0.72915296314300004</v>
      </c>
      <c r="AF187">
        <f>VLOOKUP($E187,ZonalStat!$E$1:$AB$310,18,FALSE)</f>
        <v>-0.67790982052899995</v>
      </c>
      <c r="AG187">
        <f>VLOOKUP($E187,ZonalStat!$E$1:$AB$310,19,FALSE)</f>
        <v>0.27168646714900002</v>
      </c>
      <c r="AH187">
        <f>VLOOKUP($E187,ZonalStat!$E$1:$AB$310,20,FALSE)</f>
        <v>0.78905639985700005</v>
      </c>
      <c r="AI187">
        <f>VLOOKUP($E187,ZonalStat!$E$1:$AB$310,21,FALSE)</f>
        <v>1.2274204898700001</v>
      </c>
      <c r="AJ187">
        <f>VLOOKUP($E187,ZonalStat!$E$1:$AB$310,22,FALSE)</f>
        <v>23.614607302300001</v>
      </c>
      <c r="AK187">
        <f>VLOOKUP($E187,ZonalStat!$E$1:$AB$310,23,FALSE)</f>
        <v>-19.619327933200001</v>
      </c>
      <c r="AL187">
        <f>VLOOKUP($E187,ZonalStat!$E$1:$AB$310,24,FALSE)</f>
        <v>1052.22195188</v>
      </c>
      <c r="AM187">
        <f>VLOOKUP($E187,Podes!$A$1:$AL$310,5,FALSE)</f>
        <v>7540</v>
      </c>
      <c r="AN187">
        <f>VLOOKUP($E187,Podes!$A$1:$AL$310,28,FALSE)</f>
        <v>1.0793014599999999</v>
      </c>
      <c r="AO187">
        <f>VLOOKUP($E187,Podes!$A$1:$AL$310,29,FALSE)</f>
        <v>837.77777779999997</v>
      </c>
      <c r="AP187">
        <f>VLOOKUP($E187,Podes!$A$1:$AL$310,30,FALSE)</f>
        <v>3770</v>
      </c>
      <c r="AQ187">
        <f>VLOOKUP($E187,Podes!$A$1:$AL$310,31,FALSE)</f>
        <v>0</v>
      </c>
      <c r="AR187">
        <f>VLOOKUP($E187,Podes!$A$1:$AL$310,32,FALSE)</f>
        <v>1508</v>
      </c>
      <c r="AS187">
        <f>VLOOKUP($E187,Podes!$A$1:$AL$310,33,FALSE)</f>
        <v>7540</v>
      </c>
      <c r="AT187">
        <f>VLOOKUP($E187,Podes!$A$1:$AL$310,34,FALSE)</f>
        <v>1256.666667</v>
      </c>
      <c r="AU187">
        <f>VLOOKUP($E187,Podes!$A$1:$AL$310,13,FALSE)</f>
        <v>0</v>
      </c>
      <c r="AV187">
        <f>VLOOKUP($E187,Podes!$A$1:$AL$310,14,FALSE)</f>
        <v>0</v>
      </c>
      <c r="AW187">
        <f>VLOOKUP($E187,Podes!$A$1:$AL$310,15,FALSE)</f>
        <v>0</v>
      </c>
      <c r="AX187">
        <f>VLOOKUP($E187,Podes!$A$1:$AL$310,16,FALSE)</f>
        <v>0</v>
      </c>
      <c r="AY187">
        <f>VLOOKUP($E187,Podes!$A$1:$AL$310,17,FALSE)</f>
        <v>0</v>
      </c>
      <c r="AZ187">
        <f>VLOOKUP($E187,Podes!$A$1:$AL$310,18,FALSE)</f>
        <v>0</v>
      </c>
      <c r="BA187">
        <f>VLOOKUP($E187,Podes!$A$1:$AL$310,19,FALSE)</f>
        <v>0</v>
      </c>
      <c r="BB187">
        <f>VLOOKUP($E187,Podes!$A$1:$AL$310,20,FALSE)</f>
        <v>0</v>
      </c>
      <c r="BC187">
        <f>VLOOKUP($E187,Podes!$A$1:$AL$310,21,FALSE)</f>
        <v>0</v>
      </c>
      <c r="BD187">
        <f>VLOOKUP($E187,Podes!$A$1:$AL$310,22,FALSE)</f>
        <v>0</v>
      </c>
      <c r="BE187">
        <f>VLOOKUP($E187,Podes!$A$1:$AL$310,23,FALSE)</f>
        <v>20</v>
      </c>
      <c r="BF187">
        <f>VLOOKUP($E187,Podes!$A$1:$AL$310,38,FALSE)</f>
        <v>200</v>
      </c>
      <c r="BG187">
        <f>VLOOKUP($E187,Podes!$A$1:$AL$310,35,FALSE)</f>
        <v>0</v>
      </c>
      <c r="BH187">
        <f>VLOOKUP($E187,Podes!$A$1:$AL$310,36,FALSE)</f>
        <v>0</v>
      </c>
      <c r="BI187">
        <f>VLOOKUP($E187,Podes!$A$1:$AL$310,26,FALSE)</f>
        <v>14</v>
      </c>
      <c r="BJ187">
        <f>VLOOKUP($E187,Podes!$A$1:$AL$310,37,FALSE)</f>
        <v>538.57142859999999</v>
      </c>
      <c r="BK187">
        <f>VLOOKUP(E187,'status kesejahteraan'!$D:$P,12,FALSE)</f>
        <v>0.3384703196347032</v>
      </c>
      <c r="BL187">
        <f>VLOOKUP(E187,'status kesejahteraan'!$D:$P,13,FALSE)</f>
        <v>0.2890230207748456</v>
      </c>
      <c r="BM187">
        <f>VLOOKUP(D187,IDM_2021!$D$1:$F$297,2,FALSE)</f>
        <v>0.56699999999999995</v>
      </c>
      <c r="BN187">
        <f>VLOOKUP(E187,Irigasi!$O$2:$Q$311,3,FALSE)</f>
        <v>0</v>
      </c>
      <c r="BO187">
        <f>VLOOKUP($E187,ZonalStat!$E$1:$AC$310,25,FALSE)</f>
        <v>16244.593971300001</v>
      </c>
      <c r="BP187" s="1">
        <f>VLOOKUP($E187,ZonalStat!$E$1:$AD$310,26,FALSE)</f>
        <v>2.04746291959</v>
      </c>
    </row>
    <row r="188" spans="1:68" x14ac:dyDescent="0.25">
      <c r="A188">
        <v>187</v>
      </c>
      <c r="B188" t="s">
        <v>337</v>
      </c>
      <c r="C188" t="s">
        <v>192</v>
      </c>
      <c r="D188" t="s">
        <v>189</v>
      </c>
      <c r="E188">
        <v>5311010</v>
      </c>
      <c r="F188">
        <f>VLOOKUP(E188,summary_LC!$AW$1:$AY$311,3,FALSE)</f>
        <v>18744</v>
      </c>
      <c r="G188">
        <f>VLOOKUP($E188,ZonalStat!$E$1:$AB$310,2,FALSE)</f>
        <v>130907.92591000001</v>
      </c>
      <c r="H188">
        <f>VLOOKUP($E188,ZonalStat!$E$1:$AB$310,3,FALSE)</f>
        <v>1430.7855182200001</v>
      </c>
      <c r="I188">
        <f>VLOOKUP($E188,ZonalStat!$E$1:$AB$310,4,FALSE)</f>
        <v>211716.46085500001</v>
      </c>
      <c r="J188">
        <f>VLOOKUP($E188,ZonalStat!$E$1:$AB$310,5,FALSE)</f>
        <v>3022.0567778099999</v>
      </c>
      <c r="K188">
        <f>VLOOKUP($E188,ZonalStat!$E$1:$AB$310,6,FALSE)</f>
        <v>246.21279404500001</v>
      </c>
      <c r="L188">
        <f>VLOOKUP($E188,ZonalStat!$E$1:$AB$310,7,FALSE)</f>
        <v>4115.39152552</v>
      </c>
      <c r="M188">
        <f>VLOOKUP($E188,ZonalStat!$E$1:$AB$310,8,FALSE)</f>
        <v>11134.403698300001</v>
      </c>
      <c r="N188">
        <f>VLOOKUP($E188,ZonalStat!$E$1:$AB$310,9,FALSE)</f>
        <v>10151.516242600001</v>
      </c>
      <c r="O188">
        <f>VLOOKUP($E188,ZonalStat!$E$1:$AB$310,10,FALSE)</f>
        <v>23065.003597399998</v>
      </c>
      <c r="P188">
        <f>VLOOKUP($E188,ZonalStat!$E$1:$AB$310,11,FALSE)</f>
        <v>9101.4482948000004</v>
      </c>
      <c r="Q188">
        <f>VLOOKUP($E188,summary_LC!$Z$2:$AU$311,16,FALSE)</f>
        <v>58.347245409015024</v>
      </c>
      <c r="R188">
        <f>VLOOKUP($E188,summary_LC!$Z$2:$AU$311,17,FALSE)</f>
        <v>0</v>
      </c>
      <c r="S188">
        <f>VLOOKUP($E188,summary_LC!$Z$2:$AU$311,15,FALSE)</f>
        <v>87.302912261176033</v>
      </c>
      <c r="T188">
        <f>VLOOKUP($E188,summary_LC!$Z$2:$AU$311,18,FALSE)</f>
        <v>18.05787423483584</v>
      </c>
      <c r="U188">
        <f>VLOOKUP($E188,summary_LC!$Z$2:$AU$311,19,FALSE)</f>
        <v>9.2747171211278057E-3</v>
      </c>
      <c r="V188">
        <f>VLOOKUP($E188,summary_LC!$Z$2:$AU$311,22,FALSE)</f>
        <v>2.7635510029876227</v>
      </c>
      <c r="W188">
        <f>VLOOKUP($E188,ZonalStat!$E$1:$AB$310,12,FALSE)</f>
        <v>214.32203561399999</v>
      </c>
      <c r="X188">
        <f>VLOOKUP($E188,summary_LC!$Z$2:$AU$311,4,FALSE)</f>
        <v>8709</v>
      </c>
      <c r="Y188">
        <f>VLOOKUP($E188,summary_LC!$Z$2:$AU$311,20,FALSE)</f>
        <v>58.347245409015024</v>
      </c>
      <c r="Z188">
        <f>VLOOKUP($E188,ZonalStat!$E$1:$AB$310,13,FALSE)</f>
        <v>86.811588615000005</v>
      </c>
      <c r="AA188">
        <f>VLOOKUP($E188,ZonalStat!$E$1:$AB$310,14,FALSE)</f>
        <v>0</v>
      </c>
      <c r="AB188">
        <f>VLOOKUP($E188,ZonalStat!$E$1:$AB$310,15,FALSE)</f>
        <v>0.664626013658</v>
      </c>
      <c r="AC188">
        <f>VLOOKUP($E188,ZonalStat!$E$1:$AB$310,16,FALSE)</f>
        <v>0.61435906466599999</v>
      </c>
      <c r="AD188">
        <f>VLOOKUP($E188,Irigasi!$A$2:$C$311,3,FALSE)</f>
        <v>0</v>
      </c>
      <c r="AE188">
        <f>VLOOKUP($E188,ZonalStat!$E$1:$AB$310,17,FALSE)</f>
        <v>0</v>
      </c>
      <c r="AF188">
        <f>VLOOKUP($E188,ZonalStat!$E$1:$AB$310,18,FALSE)</f>
        <v>0</v>
      </c>
      <c r="AG188">
        <f>VLOOKUP($E188,ZonalStat!$E$1:$AB$310,19,FALSE)</f>
        <v>0</v>
      </c>
      <c r="AH188">
        <f>VLOOKUP($E188,ZonalStat!$E$1:$AB$310,20,FALSE)</f>
        <v>0.78202785777600003</v>
      </c>
      <c r="AI188">
        <f>VLOOKUP($E188,ZonalStat!$E$1:$AB$310,21,FALSE)</f>
        <v>1.37306096683</v>
      </c>
      <c r="AJ188">
        <f>VLOOKUP($E188,ZonalStat!$E$1:$AB$310,22,FALSE)</f>
        <v>24.768928478999999</v>
      </c>
      <c r="AK188">
        <f>VLOOKUP($E188,ZonalStat!$E$1:$AB$310,23,FALSE)</f>
        <v>-32.727523452</v>
      </c>
      <c r="AL188">
        <f>VLOOKUP($E188,ZonalStat!$E$1:$AB$310,24,FALSE)</f>
        <v>1291.1375420700001</v>
      </c>
      <c r="AM188">
        <f>VLOOKUP($E188,Podes!$A$1:$AL$310,5,FALSE)</f>
        <v>5764</v>
      </c>
      <c r="AN188">
        <f>VLOOKUP($E188,Podes!$A$1:$AL$310,28,FALSE)</f>
        <v>1.0337159250000001</v>
      </c>
      <c r="AO188">
        <f>VLOOKUP($E188,Podes!$A$1:$AL$310,29,FALSE)</f>
        <v>1441</v>
      </c>
      <c r="AP188">
        <f>VLOOKUP($E188,Podes!$A$1:$AL$310,30,FALSE)</f>
        <v>0</v>
      </c>
      <c r="AQ188">
        <f>VLOOKUP($E188,Podes!$A$1:$AL$310,31,FALSE)</f>
        <v>0</v>
      </c>
      <c r="AR188">
        <f>VLOOKUP($E188,Podes!$A$1:$AL$310,32,FALSE)</f>
        <v>823.42857140000001</v>
      </c>
      <c r="AS188">
        <f>VLOOKUP($E188,Podes!$A$1:$AL$310,33,FALSE)</f>
        <v>5764</v>
      </c>
      <c r="AT188">
        <f>VLOOKUP($E188,Podes!$A$1:$AL$310,34,FALSE)</f>
        <v>0</v>
      </c>
      <c r="AU188">
        <f>VLOOKUP($E188,Podes!$A$1:$AL$310,13,FALSE)</f>
        <v>1</v>
      </c>
      <c r="AV188">
        <f>VLOOKUP($E188,Podes!$A$1:$AL$310,14,FALSE)</f>
        <v>0</v>
      </c>
      <c r="AW188">
        <f>VLOOKUP($E188,Podes!$A$1:$AL$310,15,FALSE)</f>
        <v>0</v>
      </c>
      <c r="AX188">
        <f>VLOOKUP($E188,Podes!$A$1:$AL$310,16,FALSE)</f>
        <v>0</v>
      </c>
      <c r="AY188">
        <f>VLOOKUP($E188,Podes!$A$1:$AL$310,17,FALSE)</f>
        <v>0</v>
      </c>
      <c r="AZ188">
        <f>VLOOKUP($E188,Podes!$A$1:$AL$310,18,FALSE)</f>
        <v>0</v>
      </c>
      <c r="BA188">
        <f>VLOOKUP($E188,Podes!$A$1:$AL$310,19,FALSE)</f>
        <v>0</v>
      </c>
      <c r="BB188">
        <f>VLOOKUP($E188,Podes!$A$1:$AL$310,20,FALSE)</f>
        <v>0</v>
      </c>
      <c r="BC188">
        <f>VLOOKUP($E188,Podes!$A$1:$AL$310,21,FALSE)</f>
        <v>0</v>
      </c>
      <c r="BD188">
        <f>VLOOKUP($E188,Podes!$A$1:$AL$310,22,FALSE)</f>
        <v>0</v>
      </c>
      <c r="BE188">
        <f>VLOOKUP($E188,Podes!$A$1:$AL$310,23,FALSE)</f>
        <v>58</v>
      </c>
      <c r="BF188">
        <f>VLOOKUP($E188,Podes!$A$1:$AL$310,38,FALSE)</f>
        <v>200</v>
      </c>
      <c r="BG188">
        <f>VLOOKUP($E188,Podes!$A$1:$AL$310,35,FALSE)</f>
        <v>1152.8</v>
      </c>
      <c r="BH188">
        <f>VLOOKUP($E188,Podes!$A$1:$AL$310,36,FALSE)</f>
        <v>0</v>
      </c>
      <c r="BI188">
        <f>VLOOKUP($E188,Podes!$A$1:$AL$310,26,FALSE)</f>
        <v>9</v>
      </c>
      <c r="BJ188">
        <f>VLOOKUP($E188,Podes!$A$1:$AL$310,37,FALSE)</f>
        <v>640.44444439999995</v>
      </c>
      <c r="BK188">
        <f>VLOOKUP(E188,'status kesejahteraan'!$D:$P,12,FALSE)</f>
        <v>0.22840962718263333</v>
      </c>
      <c r="BL188">
        <f>VLOOKUP(E188,'status kesejahteraan'!$D:$P,13,FALSE)</f>
        <v>0.18651435503437122</v>
      </c>
      <c r="BM188">
        <f>VLOOKUP(D188,IDM_2021!$D$1:$F$297,2,FALSE)</f>
        <v>0.58589999999999998</v>
      </c>
      <c r="BN188">
        <f>VLOOKUP(E188,Irigasi!$O$2:$Q$311,3,FALSE)</f>
        <v>0</v>
      </c>
      <c r="BO188">
        <f>VLOOKUP($E188,ZonalStat!$E$1:$AC$310,25,FALSE)</f>
        <v>22425.9136368</v>
      </c>
      <c r="BP188" s="1">
        <f>VLOOKUP($E188,ZonalStat!$E$1:$AD$310,26,FALSE)</f>
        <v>1.8777172447299999</v>
      </c>
    </row>
    <row r="189" spans="1:68" x14ac:dyDescent="0.25">
      <c r="A189">
        <v>188</v>
      </c>
      <c r="B189" t="s">
        <v>337</v>
      </c>
      <c r="C189" t="s">
        <v>192</v>
      </c>
      <c r="D189" t="s">
        <v>190</v>
      </c>
      <c r="E189">
        <v>5311011</v>
      </c>
      <c r="F189">
        <f>VLOOKUP(E189,summary_LC!$AW$1:$AY$311,3,FALSE)</f>
        <v>1036</v>
      </c>
      <c r="G189">
        <f>VLOOKUP($E189,ZonalStat!$E$1:$AB$310,2,FALSE)</f>
        <v>136957.94009399999</v>
      </c>
      <c r="H189">
        <f>VLOOKUP($E189,ZonalStat!$E$1:$AB$310,3,FALSE)</f>
        <v>811.76437941999995</v>
      </c>
      <c r="I189">
        <f>VLOOKUP($E189,ZonalStat!$E$1:$AB$310,4,FALSE)</f>
        <v>210124.82681299999</v>
      </c>
      <c r="J189">
        <f>VLOOKUP($E189,ZonalStat!$E$1:$AB$310,5,FALSE)</f>
        <v>15765.677992700001</v>
      </c>
      <c r="K189">
        <f>VLOOKUP($E189,ZonalStat!$E$1:$AB$310,6,FALSE)</f>
        <v>8401.3227501399997</v>
      </c>
      <c r="L189">
        <f>VLOOKUP($E189,ZonalStat!$E$1:$AB$310,7,FALSE)</f>
        <v>10835.1033747</v>
      </c>
      <c r="M189">
        <f>VLOOKUP($E189,ZonalStat!$E$1:$AB$310,8,FALSE)</f>
        <v>19178.861752299999</v>
      </c>
      <c r="N189">
        <f>VLOOKUP($E189,ZonalStat!$E$1:$AB$310,9,FALSE)</f>
        <v>17098.6723576</v>
      </c>
      <c r="O189">
        <f>VLOOKUP($E189,ZonalStat!$E$1:$AB$310,10,FALSE)</f>
        <v>33087.843135399999</v>
      </c>
      <c r="P189">
        <f>VLOOKUP($E189,ZonalStat!$E$1:$AB$310,11,FALSE)</f>
        <v>10604.898776800001</v>
      </c>
      <c r="Q189">
        <f>VLOOKUP($E189,summary_LC!$Z$2:$AU$311,16,FALSE)</f>
        <v>0</v>
      </c>
      <c r="R189">
        <f>VLOOKUP($E189,summary_LC!$Z$2:$AU$311,17,FALSE)</f>
        <v>0</v>
      </c>
      <c r="S189">
        <f>VLOOKUP($E189,summary_LC!$Z$2:$AU$311,15,FALSE)</f>
        <v>0</v>
      </c>
      <c r="T189">
        <f>VLOOKUP($E189,summary_LC!$Z$2:$AU$311,18,FALSE)</f>
        <v>9.2005193841587829</v>
      </c>
      <c r="U189">
        <f>VLOOKUP($E189,summary_LC!$Z$2:$AU$311,19,FALSE)</f>
        <v>0</v>
      </c>
      <c r="V189">
        <f>VLOOKUP($E189,summary_LC!$Z$2:$AU$311,22,FALSE)</f>
        <v>0</v>
      </c>
      <c r="W189">
        <f>VLOOKUP($E189,ZonalStat!$E$1:$AB$310,12,FALSE)</f>
        <v>8368.7761508500007</v>
      </c>
      <c r="X189">
        <f>VLOOKUP($E189,summary_LC!$Z$2:$AU$311,4,FALSE)</f>
        <v>0</v>
      </c>
      <c r="Y189">
        <f>VLOOKUP($E189,summary_LC!$Z$2:$AU$311,20,FALSE)</f>
        <v>0</v>
      </c>
      <c r="Z189">
        <f>VLOOKUP($E189,ZonalStat!$E$1:$AB$310,13,FALSE)</f>
        <v>1414.6134681599999</v>
      </c>
      <c r="AA189">
        <f>VLOOKUP($E189,ZonalStat!$E$1:$AB$310,14,FALSE)</f>
        <v>0</v>
      </c>
      <c r="AB189">
        <f>VLOOKUP($E189,ZonalStat!$E$1:$AB$310,15,FALSE)</f>
        <v>0.15781853281899999</v>
      </c>
      <c r="AC189">
        <f>VLOOKUP($E189,ZonalStat!$E$1:$AB$310,16,FALSE)</f>
        <v>0.68725522834800001</v>
      </c>
      <c r="AD189">
        <f>VLOOKUP($E189,Irigasi!$A$2:$C$311,3,FALSE)</f>
        <v>0</v>
      </c>
      <c r="AE189">
        <f>VLOOKUP($E189,ZonalStat!$E$1:$AB$310,17,FALSE)</f>
        <v>0.58747040507000003</v>
      </c>
      <c r="AF189">
        <f>VLOOKUP($E189,ZonalStat!$E$1:$AB$310,18,FALSE)</f>
        <v>-0.53574462644099996</v>
      </c>
      <c r="AG189">
        <f>VLOOKUP($E189,ZonalStat!$E$1:$AB$310,19,FALSE)</f>
        <v>0.210105935967</v>
      </c>
      <c r="AH189">
        <f>VLOOKUP($E189,ZonalStat!$E$1:$AB$310,20,FALSE)</f>
        <v>0.77306038923700005</v>
      </c>
      <c r="AI189">
        <f>VLOOKUP($E189,ZonalStat!$E$1:$AB$310,21,FALSE)</f>
        <v>0.75692594557699999</v>
      </c>
      <c r="AJ189">
        <f>VLOOKUP($E189,ZonalStat!$E$1:$AB$310,22,FALSE)</f>
        <v>14.783903392599999</v>
      </c>
      <c r="AK189">
        <f>VLOOKUP($E189,ZonalStat!$E$1:$AB$310,23,FALSE)</f>
        <v>-16.189594401400001</v>
      </c>
      <c r="AL189">
        <f>VLOOKUP($E189,ZonalStat!$E$1:$AB$310,24,FALSE)</f>
        <v>640.01133592500003</v>
      </c>
      <c r="AM189">
        <f>VLOOKUP($E189,Podes!$A$1:$AL$310,5,FALSE)</f>
        <v>2434</v>
      </c>
      <c r="AN189">
        <f>VLOOKUP($E189,Podes!$A$1:$AL$310,28,FALSE)</f>
        <v>1</v>
      </c>
      <c r="AO189">
        <f>VLOOKUP($E189,Podes!$A$1:$AL$310,29,FALSE)</f>
        <v>1217</v>
      </c>
      <c r="AP189">
        <f>VLOOKUP($E189,Podes!$A$1:$AL$310,30,FALSE)</f>
        <v>0</v>
      </c>
      <c r="AQ189">
        <f>VLOOKUP($E189,Podes!$A$1:$AL$310,31,FALSE)</f>
        <v>0</v>
      </c>
      <c r="AR189">
        <f>VLOOKUP($E189,Podes!$A$1:$AL$310,32,FALSE)</f>
        <v>1217</v>
      </c>
      <c r="AS189">
        <f>VLOOKUP($E189,Podes!$A$1:$AL$310,33,FALSE)</f>
        <v>0</v>
      </c>
      <c r="AT189">
        <f>VLOOKUP($E189,Podes!$A$1:$AL$310,34,FALSE)</f>
        <v>0</v>
      </c>
      <c r="AU189">
        <f>VLOOKUP($E189,Podes!$A$1:$AL$310,13,FALSE)</f>
        <v>0</v>
      </c>
      <c r="AV189">
        <f>VLOOKUP($E189,Podes!$A$1:$AL$310,14,FALSE)</f>
        <v>0</v>
      </c>
      <c r="AW189">
        <f>VLOOKUP($E189,Podes!$A$1:$AL$310,15,FALSE)</f>
        <v>0</v>
      </c>
      <c r="AX189">
        <f>VLOOKUP($E189,Podes!$A$1:$AL$310,16,FALSE)</f>
        <v>0</v>
      </c>
      <c r="AY189">
        <f>VLOOKUP($E189,Podes!$A$1:$AL$310,17,FALSE)</f>
        <v>0</v>
      </c>
      <c r="AZ189">
        <f>VLOOKUP($E189,Podes!$A$1:$AL$310,18,FALSE)</f>
        <v>0</v>
      </c>
      <c r="BA189">
        <f>VLOOKUP($E189,Podes!$A$1:$AL$310,19,FALSE)</f>
        <v>0</v>
      </c>
      <c r="BB189">
        <f>VLOOKUP($E189,Podes!$A$1:$AL$310,20,FALSE)</f>
        <v>0</v>
      </c>
      <c r="BC189">
        <f>VLOOKUP($E189,Podes!$A$1:$AL$310,21,FALSE)</f>
        <v>0</v>
      </c>
      <c r="BD189">
        <f>VLOOKUP($E189,Podes!$A$1:$AL$310,22,FALSE)</f>
        <v>0</v>
      </c>
      <c r="BE189">
        <f>VLOOKUP($E189,Podes!$A$1:$AL$310,23,FALSE)</f>
        <v>18</v>
      </c>
      <c r="BF189">
        <f>VLOOKUP($E189,Podes!$A$1:$AL$310,38,FALSE)</f>
        <v>200</v>
      </c>
      <c r="BG189">
        <f>VLOOKUP($E189,Podes!$A$1:$AL$310,35,FALSE)</f>
        <v>0</v>
      </c>
      <c r="BH189">
        <f>VLOOKUP($E189,Podes!$A$1:$AL$310,36,FALSE)</f>
        <v>0</v>
      </c>
      <c r="BI189">
        <f>VLOOKUP($E189,Podes!$A$1:$AL$310,26,FALSE)</f>
        <v>1</v>
      </c>
      <c r="BJ189">
        <f>VLOOKUP($E189,Podes!$A$1:$AL$310,37,FALSE)</f>
        <v>2434</v>
      </c>
      <c r="BK189">
        <f>VLOOKUP(E189,'status kesejahteraan'!$D:$P,12,FALSE)</f>
        <v>0.21674008810572687</v>
      </c>
      <c r="BL189">
        <f>VLOOKUP(E189,'status kesejahteraan'!$D:$P,13,FALSE)</f>
        <v>0.17434904996481351</v>
      </c>
      <c r="BM189">
        <f>VLOOKUP(D189,IDM_2021!$D$1:$F$297,2,FALSE)</f>
        <v>0.58069999999999999</v>
      </c>
      <c r="BN189">
        <f>VLOOKUP(E189,Irigasi!$O$2:$Q$311,3,FALSE)</f>
        <v>0</v>
      </c>
      <c r="BO189">
        <f>VLOOKUP($E189,ZonalStat!$E$1:$AC$310,25,FALSE)</f>
        <v>33420.384791999997</v>
      </c>
      <c r="BP189" s="1">
        <f>VLOOKUP($E189,ZonalStat!$E$1:$AD$310,26,FALSE)</f>
        <v>0.841246290801</v>
      </c>
    </row>
    <row r="190" spans="1:68" x14ac:dyDescent="0.25">
      <c r="A190">
        <v>189</v>
      </c>
      <c r="B190" t="s">
        <v>337</v>
      </c>
      <c r="C190" t="s">
        <v>192</v>
      </c>
      <c r="D190" t="s">
        <v>191</v>
      </c>
      <c r="E190">
        <v>5311012</v>
      </c>
      <c r="F190">
        <f>VLOOKUP(E190,summary_LC!$AW$1:$AY$311,3,FALSE)</f>
        <v>21551</v>
      </c>
      <c r="G190">
        <f>VLOOKUP($E190,ZonalStat!$E$1:$AB$310,2,FALSE)</f>
        <v>127623.852382</v>
      </c>
      <c r="H190">
        <f>VLOOKUP($E190,ZonalStat!$E$1:$AB$310,3,FALSE)</f>
        <v>2211.93793551</v>
      </c>
      <c r="I190">
        <f>VLOOKUP($E190,ZonalStat!$E$1:$AB$310,4,FALSE)</f>
        <v>224317.94377700001</v>
      </c>
      <c r="J190">
        <f>VLOOKUP($E190,ZonalStat!$E$1:$AB$310,5,FALSE)</f>
        <v>3807.8274298199999</v>
      </c>
      <c r="K190">
        <f>VLOOKUP($E190,ZonalStat!$E$1:$AB$310,6,FALSE)</f>
        <v>242.342061046</v>
      </c>
      <c r="L190">
        <f>VLOOKUP($E190,ZonalStat!$E$1:$AB$310,7,FALSE)</f>
        <v>3865.6911411000001</v>
      </c>
      <c r="M190">
        <f>VLOOKUP($E190,ZonalStat!$E$1:$AB$310,8,FALSE)</f>
        <v>5220.2337841899998</v>
      </c>
      <c r="N190">
        <f>VLOOKUP($E190,ZonalStat!$E$1:$AB$310,9,FALSE)</f>
        <v>5912.69106139</v>
      </c>
      <c r="O190">
        <f>VLOOKUP($E190,ZonalStat!$E$1:$AB$310,10,FALSE)</f>
        <v>18701.128909700001</v>
      </c>
      <c r="P190">
        <f>VLOOKUP($E190,ZonalStat!$E$1:$AB$310,11,FALSE)</f>
        <v>5010.2973730000003</v>
      </c>
      <c r="Q190">
        <f>VLOOKUP($E190,summary_LC!$Z$2:$AU$311,16,FALSE)</f>
        <v>53.811908736783529</v>
      </c>
      <c r="R190">
        <f>VLOOKUP($E190,summary_LC!$Z$2:$AU$311,17,FALSE)</f>
        <v>0</v>
      </c>
      <c r="S190">
        <f>VLOOKUP($E190,summary_LC!$Z$2:$AU$311,15,FALSE)</f>
        <v>125.52402151734373</v>
      </c>
      <c r="T190">
        <f>VLOOKUP($E190,summary_LC!$Z$2:$AU$311,18,FALSE)</f>
        <v>9.5900575032461504</v>
      </c>
      <c r="U190">
        <f>VLOOKUP($E190,summary_LC!$Z$2:$AU$311,19,FALSE)</f>
        <v>0.43591170469300683</v>
      </c>
      <c r="V190">
        <f>VLOOKUP($E190,summary_LC!$Z$2:$AU$311,22,FALSE)</f>
        <v>4.2643032805902283</v>
      </c>
      <c r="W190">
        <f>VLOOKUP($E190,ZonalStat!$E$1:$AB$310,12,FALSE)</f>
        <v>834.37416513799997</v>
      </c>
      <c r="X190">
        <f>VLOOKUP($E190,summary_LC!$Z$2:$AU$311,4,FALSE)</f>
        <v>3992</v>
      </c>
      <c r="Y190">
        <f>VLOOKUP($E190,summary_LC!$Z$2:$AU$311,20,FALSE)</f>
        <v>53.811908736783529</v>
      </c>
      <c r="Z190">
        <f>VLOOKUP($E190,ZonalStat!$E$1:$AB$310,13,FALSE)</f>
        <v>379.03195909800002</v>
      </c>
      <c r="AA190">
        <f>VLOOKUP($E190,ZonalStat!$E$1:$AB$310,14,FALSE)</f>
        <v>1.5624007550100001E-2</v>
      </c>
      <c r="AB190">
        <f>VLOOKUP($E190,ZonalStat!$E$1:$AB$310,15,FALSE)</f>
        <v>0.66518955036899996</v>
      </c>
      <c r="AC190">
        <f>VLOOKUP($E190,ZonalStat!$E$1:$AB$310,16,FALSE)</f>
        <v>0.56225273647399998</v>
      </c>
      <c r="AD190">
        <f>VLOOKUP($E190,Irigasi!$A$2:$C$311,3,FALSE)</f>
        <v>0</v>
      </c>
      <c r="AE190">
        <f>VLOOKUP($E190,ZonalStat!$E$1:$AB$310,17,FALSE)</f>
        <v>0</v>
      </c>
      <c r="AF190">
        <f>VLOOKUP($E190,ZonalStat!$E$1:$AB$310,18,FALSE)</f>
        <v>0</v>
      </c>
      <c r="AG190">
        <f>VLOOKUP($E190,ZonalStat!$E$1:$AB$310,19,FALSE)</f>
        <v>0</v>
      </c>
      <c r="AH190">
        <f>VLOOKUP($E190,ZonalStat!$E$1:$AB$310,20,FALSE)</f>
        <v>0.78387740838700004</v>
      </c>
      <c r="AI190">
        <f>VLOOKUP($E190,ZonalStat!$E$1:$AB$310,21,FALSE)</f>
        <v>1.3931775341999999</v>
      </c>
      <c r="AJ190">
        <f>VLOOKUP($E190,ZonalStat!$E$1:$AB$310,22,FALSE)</f>
        <v>25.1343583309</v>
      </c>
      <c r="AK190">
        <f>VLOOKUP($E190,ZonalStat!$E$1:$AB$310,23,FALSE)</f>
        <v>-32.709455442600003</v>
      </c>
      <c r="AL190">
        <f>VLOOKUP($E190,ZonalStat!$E$1:$AB$310,24,FALSE)</f>
        <v>1298.05070467</v>
      </c>
      <c r="AM190">
        <f>VLOOKUP($E190,Podes!$A$1:$AL$310,5,FALSE)</f>
        <v>1794</v>
      </c>
      <c r="AN190">
        <f>VLOOKUP($E190,Podes!$A$1:$AL$310,28,FALSE)</f>
        <v>1.2580645159999999</v>
      </c>
      <c r="AO190">
        <f>VLOOKUP($E190,Podes!$A$1:$AL$310,29,FALSE)</f>
        <v>1794</v>
      </c>
      <c r="AP190">
        <f>VLOOKUP($E190,Podes!$A$1:$AL$310,30,FALSE)</f>
        <v>0</v>
      </c>
      <c r="AQ190">
        <f>VLOOKUP($E190,Podes!$A$1:$AL$310,31,FALSE)</f>
        <v>0</v>
      </c>
      <c r="AR190">
        <f>VLOOKUP($E190,Podes!$A$1:$AL$310,32,FALSE)</f>
        <v>448.5</v>
      </c>
      <c r="AS190">
        <f>VLOOKUP($E190,Podes!$A$1:$AL$310,33,FALSE)</f>
        <v>358.8</v>
      </c>
      <c r="AT190">
        <f>VLOOKUP($E190,Podes!$A$1:$AL$310,34,FALSE)</f>
        <v>0</v>
      </c>
      <c r="AU190">
        <f>VLOOKUP($E190,Podes!$A$1:$AL$310,13,FALSE)</f>
        <v>0</v>
      </c>
      <c r="AV190">
        <f>VLOOKUP($E190,Podes!$A$1:$AL$310,14,FALSE)</f>
        <v>0</v>
      </c>
      <c r="AW190">
        <f>VLOOKUP($E190,Podes!$A$1:$AL$310,15,FALSE)</f>
        <v>16</v>
      </c>
      <c r="AX190">
        <f>VLOOKUP($E190,Podes!$A$1:$AL$310,16,FALSE)</f>
        <v>0</v>
      </c>
      <c r="AY190">
        <f>VLOOKUP($E190,Podes!$A$1:$AL$310,17,FALSE)</f>
        <v>0</v>
      </c>
      <c r="AZ190">
        <f>VLOOKUP($E190,Podes!$A$1:$AL$310,18,FALSE)</f>
        <v>0</v>
      </c>
      <c r="BA190">
        <f>VLOOKUP($E190,Podes!$A$1:$AL$310,19,FALSE)</f>
        <v>4</v>
      </c>
      <c r="BB190">
        <f>VLOOKUP($E190,Podes!$A$1:$AL$310,20,FALSE)</f>
        <v>0</v>
      </c>
      <c r="BC190">
        <f>VLOOKUP($E190,Podes!$A$1:$AL$310,21,FALSE)</f>
        <v>16</v>
      </c>
      <c r="BD190">
        <f>VLOOKUP($E190,Podes!$A$1:$AL$310,22,FALSE)</f>
        <v>0</v>
      </c>
      <c r="BE190">
        <f>VLOOKUP($E190,Podes!$A$1:$AL$310,23,FALSE)</f>
        <v>21</v>
      </c>
      <c r="BF190">
        <f>VLOOKUP($E190,Podes!$A$1:$AL$310,38,FALSE)</f>
        <v>190.9090909</v>
      </c>
      <c r="BG190">
        <f>VLOOKUP($E190,Podes!$A$1:$AL$310,35,FALSE)</f>
        <v>256.2857143</v>
      </c>
      <c r="BH190">
        <f>VLOOKUP($E190,Podes!$A$1:$AL$310,36,FALSE)</f>
        <v>897</v>
      </c>
      <c r="BI190">
        <f>VLOOKUP($E190,Podes!$A$1:$AL$310,26,FALSE)</f>
        <v>3</v>
      </c>
      <c r="BJ190">
        <f>VLOOKUP($E190,Podes!$A$1:$AL$310,37,FALSE)</f>
        <v>598</v>
      </c>
      <c r="BK190">
        <f>VLOOKUP(E190,'status kesejahteraan'!$D:$P,12,FALSE)</f>
        <v>0.20077220077220076</v>
      </c>
      <c r="BL190">
        <f>VLOOKUP(E190,'status kesejahteraan'!$D:$P,13,FALSE)</f>
        <v>0.17486218302094819</v>
      </c>
      <c r="BM190">
        <f>VLOOKUP(D190,IDM_2021!$D$1:$F$297,2,FALSE)</f>
        <v>0.55279999999999996</v>
      </c>
      <c r="BN190">
        <f>VLOOKUP(E190,Irigasi!$O$2:$Q$311,3,FALSE)</f>
        <v>0</v>
      </c>
      <c r="BO190">
        <f>VLOOKUP($E190,ZonalStat!$E$1:$AC$310,25,FALSE)</f>
        <v>11383.6463327</v>
      </c>
      <c r="BP190" s="1">
        <f>VLOOKUP($E190,ZonalStat!$E$1:$AD$310,26,FALSE)</f>
        <v>2.0942514335300002</v>
      </c>
    </row>
    <row r="191" spans="1:68" x14ac:dyDescent="0.25">
      <c r="A191">
        <v>190</v>
      </c>
      <c r="B191" t="s">
        <v>337</v>
      </c>
      <c r="C191" t="s">
        <v>192</v>
      </c>
      <c r="D191" t="s">
        <v>192</v>
      </c>
      <c r="E191">
        <v>5311020</v>
      </c>
      <c r="F191">
        <f>VLOOKUP(E191,summary_LC!$AW$1:$AY$311,3,FALSE)</f>
        <v>16775</v>
      </c>
      <c r="G191">
        <f>VLOOKUP($E191,ZonalStat!$E$1:$AB$310,2,FALSE)</f>
        <v>122120.52100399999</v>
      </c>
      <c r="H191">
        <f>VLOOKUP($E191,ZonalStat!$E$1:$AB$310,3,FALSE)</f>
        <v>1842.51589343</v>
      </c>
      <c r="I191">
        <f>VLOOKUP($E191,ZonalStat!$E$1:$AB$310,4,FALSE)</f>
        <v>226830.69662999999</v>
      </c>
      <c r="J191">
        <f>VLOOKUP($E191,ZonalStat!$E$1:$AB$310,5,FALSE)</f>
        <v>3359.1070448400001</v>
      </c>
      <c r="K191">
        <f>VLOOKUP($E191,ZonalStat!$E$1:$AB$310,6,FALSE)</f>
        <v>258.83715658599999</v>
      </c>
      <c r="L191">
        <f>VLOOKUP($E191,ZonalStat!$E$1:$AB$310,7,FALSE)</f>
        <v>2358.1130400500001</v>
      </c>
      <c r="M191">
        <f>VLOOKUP($E191,ZonalStat!$E$1:$AB$310,8,FALSE)</f>
        <v>15121.6067339</v>
      </c>
      <c r="N191">
        <f>VLOOKUP($E191,ZonalStat!$E$1:$AB$310,9,FALSE)</f>
        <v>11027.8528181</v>
      </c>
      <c r="O191">
        <f>VLOOKUP($E191,ZonalStat!$E$1:$AB$310,10,FALSE)</f>
        <v>20439.151839599999</v>
      </c>
      <c r="P191">
        <f>VLOOKUP($E191,ZonalStat!$E$1:$AB$310,11,FALSE)</f>
        <v>8142.2833895399999</v>
      </c>
      <c r="Q191">
        <f>VLOOKUP($E191,summary_LC!$Z$2:$AU$311,16,FALSE)</f>
        <v>76.822481914301605</v>
      </c>
      <c r="R191">
        <f>VLOOKUP($E191,summary_LC!$Z$2:$AU$311,17,FALSE)</f>
        <v>0</v>
      </c>
      <c r="S191">
        <f>VLOOKUP($E191,summary_LC!$Z$2:$AU$311,15,FALSE)</f>
        <v>70.55277314041922</v>
      </c>
      <c r="T191">
        <f>VLOOKUP($E191,summary_LC!$Z$2:$AU$311,18,FALSE)</f>
        <v>5.982192543127435</v>
      </c>
      <c r="U191">
        <f>VLOOKUP($E191,summary_LC!$Z$2:$AU$311,19,FALSE)</f>
        <v>1.8549434242255611E-2</v>
      </c>
      <c r="V191">
        <f>VLOOKUP($E191,summary_LC!$Z$2:$AU$311,22,FALSE)</f>
        <v>5.3651266766020861E-2</v>
      </c>
      <c r="W191">
        <f>VLOOKUP($E191,ZonalStat!$E$1:$AB$310,12,FALSE)</f>
        <v>235.71857238999999</v>
      </c>
      <c r="X191">
        <f>VLOOKUP($E191,summary_LC!$Z$2:$AU$311,4,FALSE)</f>
        <v>8622</v>
      </c>
      <c r="Y191">
        <f>VLOOKUP($E191,summary_LC!$Z$2:$AU$311,20,FALSE)</f>
        <v>76.822481914301605</v>
      </c>
      <c r="Z191">
        <f>VLOOKUP($E191,ZonalStat!$E$1:$AB$310,13,FALSE)</f>
        <v>163.70582326900001</v>
      </c>
      <c r="AA191">
        <f>VLOOKUP($E191,ZonalStat!$E$1:$AB$310,14,FALSE)</f>
        <v>0</v>
      </c>
      <c r="AB191">
        <f>VLOOKUP($E191,ZonalStat!$E$1:$AB$310,15,FALSE)</f>
        <v>0.79387481371099999</v>
      </c>
      <c r="AC191">
        <f>VLOOKUP($E191,ZonalStat!$E$1:$AB$310,16,FALSE)</f>
        <v>0.56222742141399995</v>
      </c>
      <c r="AD191">
        <f>VLOOKUP($E191,Irigasi!$A$2:$C$311,3,FALSE)</f>
        <v>0</v>
      </c>
      <c r="AE191">
        <f>VLOOKUP($E191,ZonalStat!$E$1:$AB$310,17,FALSE)</f>
        <v>0</v>
      </c>
      <c r="AF191">
        <f>VLOOKUP($E191,ZonalStat!$E$1:$AB$310,18,FALSE)</f>
        <v>0</v>
      </c>
      <c r="AG191">
        <f>VLOOKUP($E191,ZonalStat!$E$1:$AB$310,19,FALSE)</f>
        <v>0</v>
      </c>
      <c r="AH191">
        <f>VLOOKUP($E191,ZonalStat!$E$1:$AB$310,20,FALSE)</f>
        <v>0.74499535886799995</v>
      </c>
      <c r="AI191">
        <f>VLOOKUP($E191,ZonalStat!$E$1:$AB$310,21,FALSE)</f>
        <v>1.39452917051</v>
      </c>
      <c r="AJ191">
        <f>VLOOKUP($E191,ZonalStat!$E$1:$AB$310,22,FALSE)</f>
        <v>24.167908339099998</v>
      </c>
      <c r="AK191">
        <f>VLOOKUP($E191,ZonalStat!$E$1:$AB$310,23,FALSE)</f>
        <v>-35.444958929099997</v>
      </c>
      <c r="AL191">
        <f>VLOOKUP($E191,ZonalStat!$E$1:$AB$310,24,FALSE)</f>
        <v>1403.7357788300001</v>
      </c>
      <c r="AM191">
        <f>VLOOKUP($E191,Podes!$A$1:$AL$310,5,FALSE)</f>
        <v>4926</v>
      </c>
      <c r="AN191">
        <f>VLOOKUP($E191,Podes!$A$1:$AL$310,28,FALSE)</f>
        <v>1.0814489570000001</v>
      </c>
      <c r="AO191">
        <f>VLOOKUP($E191,Podes!$A$1:$AL$310,29,FALSE)</f>
        <v>0</v>
      </c>
      <c r="AP191">
        <f>VLOOKUP($E191,Podes!$A$1:$AL$310,30,FALSE)</f>
        <v>0</v>
      </c>
      <c r="AQ191">
        <f>VLOOKUP($E191,Podes!$A$1:$AL$310,31,FALSE)</f>
        <v>0</v>
      </c>
      <c r="AR191">
        <f>VLOOKUP($E191,Podes!$A$1:$AL$310,32,FALSE)</f>
        <v>1642</v>
      </c>
      <c r="AS191">
        <f>VLOOKUP($E191,Podes!$A$1:$AL$310,33,FALSE)</f>
        <v>0</v>
      </c>
      <c r="AT191">
        <f>VLOOKUP($E191,Podes!$A$1:$AL$310,34,FALSE)</f>
        <v>0</v>
      </c>
      <c r="AU191">
        <f>VLOOKUP($E191,Podes!$A$1:$AL$310,13,FALSE)</f>
        <v>3</v>
      </c>
      <c r="AV191">
        <f>VLOOKUP($E191,Podes!$A$1:$AL$310,14,FALSE)</f>
        <v>0</v>
      </c>
      <c r="AW191">
        <f>VLOOKUP($E191,Podes!$A$1:$AL$310,15,FALSE)</f>
        <v>3</v>
      </c>
      <c r="AX191">
        <f>VLOOKUP($E191,Podes!$A$1:$AL$310,16,FALSE)</f>
        <v>0</v>
      </c>
      <c r="AY191">
        <f>VLOOKUP($E191,Podes!$A$1:$AL$310,17,FALSE)</f>
        <v>0</v>
      </c>
      <c r="AZ191">
        <f>VLOOKUP($E191,Podes!$A$1:$AL$310,18,FALSE)</f>
        <v>0</v>
      </c>
      <c r="BA191">
        <f>VLOOKUP($E191,Podes!$A$1:$AL$310,19,FALSE)</f>
        <v>0</v>
      </c>
      <c r="BB191">
        <f>VLOOKUP($E191,Podes!$A$1:$AL$310,20,FALSE)</f>
        <v>0</v>
      </c>
      <c r="BC191">
        <f>VLOOKUP($E191,Podes!$A$1:$AL$310,21,FALSE)</f>
        <v>0</v>
      </c>
      <c r="BD191">
        <f>VLOOKUP($E191,Podes!$A$1:$AL$310,22,FALSE)</f>
        <v>0</v>
      </c>
      <c r="BE191">
        <f>VLOOKUP($E191,Podes!$A$1:$AL$310,23,FALSE)</f>
        <v>64</v>
      </c>
      <c r="BF191">
        <f>VLOOKUP($E191,Podes!$A$1:$AL$310,38,FALSE)</f>
        <v>200</v>
      </c>
      <c r="BG191">
        <f>VLOOKUP($E191,Podes!$A$1:$AL$310,35,FALSE)</f>
        <v>821</v>
      </c>
      <c r="BH191">
        <f>VLOOKUP($E191,Podes!$A$1:$AL$310,36,FALSE)</f>
        <v>0</v>
      </c>
      <c r="BI191">
        <f>VLOOKUP($E191,Podes!$A$1:$AL$310,26,FALSE)</f>
        <v>14</v>
      </c>
      <c r="BJ191">
        <f>VLOOKUP($E191,Podes!$A$1:$AL$310,37,FALSE)</f>
        <v>351.85714289999999</v>
      </c>
      <c r="BK191">
        <f>VLOOKUP(E191,'status kesejahteraan'!$D:$P,12,FALSE)</f>
        <v>0.17974918718067812</v>
      </c>
      <c r="BL191">
        <f>VLOOKUP(E191,'status kesejahteraan'!$D:$P,13,FALSE)</f>
        <v>0.13200971591509136</v>
      </c>
      <c r="BM191">
        <f>VLOOKUP(D191,IDM_2021!$D$1:$F$297,2,FALSE)</f>
        <v>0.55469999999999997</v>
      </c>
      <c r="BN191">
        <f>VLOOKUP(E191,Irigasi!$O$2:$Q$311,3,FALSE)</f>
        <v>0</v>
      </c>
      <c r="BO191">
        <f>VLOOKUP($E191,ZonalStat!$E$1:$AC$310,25,FALSE)</f>
        <v>14364.876957799999</v>
      </c>
      <c r="BP191" s="1">
        <f>VLOOKUP($E191,ZonalStat!$E$1:$AD$310,26,FALSE)</f>
        <v>2.8070971981600001</v>
      </c>
    </row>
    <row r="192" spans="1:68" x14ac:dyDescent="0.25">
      <c r="A192">
        <v>191</v>
      </c>
      <c r="B192" t="s">
        <v>337</v>
      </c>
      <c r="C192" t="s">
        <v>192</v>
      </c>
      <c r="D192" t="s">
        <v>193</v>
      </c>
      <c r="E192">
        <v>5311030</v>
      </c>
      <c r="F192">
        <f>VLOOKUP(E192,summary_LC!$AW$1:$AY$311,3,FALSE)</f>
        <v>1967</v>
      </c>
      <c r="G192">
        <f>VLOOKUP($E192,ZonalStat!$E$1:$AB$310,2,FALSE)</f>
        <v>123914.95933300001</v>
      </c>
      <c r="H192">
        <f>VLOOKUP($E192,ZonalStat!$E$1:$AB$310,3,FALSE)</f>
        <v>1079.5871191799999</v>
      </c>
      <c r="I192">
        <f>VLOOKUP($E192,ZonalStat!$E$1:$AB$310,4,FALSE)</f>
        <v>223193.41935700001</v>
      </c>
      <c r="J192">
        <f>VLOOKUP($E192,ZonalStat!$E$1:$AB$310,5,FALSE)</f>
        <v>9439.5262294200002</v>
      </c>
      <c r="K192">
        <f>VLOOKUP($E192,ZonalStat!$E$1:$AB$310,6,FALSE)</f>
        <v>480.73924487300002</v>
      </c>
      <c r="L192">
        <f>VLOOKUP($E192,ZonalStat!$E$1:$AB$310,7,FALSE)</f>
        <v>5058.0737021699997</v>
      </c>
      <c r="M192">
        <f>VLOOKUP($E192,ZonalStat!$E$1:$AB$310,8,FALSE)</f>
        <v>28147.511458600002</v>
      </c>
      <c r="N192">
        <f>VLOOKUP($E192,ZonalStat!$E$1:$AB$310,9,FALSE)</f>
        <v>4643.9241153000003</v>
      </c>
      <c r="O192">
        <f>VLOOKUP($E192,ZonalStat!$E$1:$AB$310,10,FALSE)</f>
        <v>32891.082783899998</v>
      </c>
      <c r="P192">
        <f>VLOOKUP($E192,ZonalStat!$E$1:$AB$310,11,FALSE)</f>
        <v>1860.2367840700001</v>
      </c>
      <c r="Q192">
        <f>VLOOKUP($E192,summary_LC!$Z$2:$AU$311,16,FALSE)</f>
        <v>0</v>
      </c>
      <c r="R192">
        <f>VLOOKUP($E192,summary_LC!$Z$2:$AU$311,17,FALSE)</f>
        <v>0</v>
      </c>
      <c r="S192">
        <f>VLOOKUP($E192,summary_LC!$Z$2:$AU$311,15,FALSE)</f>
        <v>7.3548506770543502</v>
      </c>
      <c r="T192">
        <f>VLOOKUP($E192,summary_LC!$Z$2:$AU$311,18,FALSE)</f>
        <v>1.0294936004451865</v>
      </c>
      <c r="U192">
        <f>VLOOKUP($E192,summary_LC!$Z$2:$AU$311,19,FALSE)</f>
        <v>0.15767019105917271</v>
      </c>
      <c r="V192">
        <f>VLOOKUP($E192,summary_LC!$Z$2:$AU$311,22,FALSE)</f>
        <v>0</v>
      </c>
      <c r="W192">
        <f>VLOOKUP($E192,ZonalStat!$E$1:$AB$310,12,FALSE)</f>
        <v>1951.5986376799999</v>
      </c>
      <c r="X192">
        <f>VLOOKUP($E192,summary_LC!$Z$2:$AU$311,4,FALSE)</f>
        <v>96</v>
      </c>
      <c r="Y192">
        <f>VLOOKUP($E192,summary_LC!$Z$2:$AU$311,20,FALSE)</f>
        <v>0</v>
      </c>
      <c r="Z192">
        <f>VLOOKUP($E192,ZonalStat!$E$1:$AB$310,13,FALSE)</f>
        <v>3376.0434733799998</v>
      </c>
      <c r="AA192">
        <f>VLOOKUP($E192,ZonalStat!$E$1:$AB$310,14,FALSE)</f>
        <v>1.4136566343299999E-2</v>
      </c>
      <c r="AB192">
        <f>VLOOKUP($E192,ZonalStat!$E$1:$AB$310,15,FALSE)</f>
        <v>0.464412811388</v>
      </c>
      <c r="AC192">
        <f>VLOOKUP($E192,ZonalStat!$E$1:$AB$310,16,FALSE)</f>
        <v>0.59923923276199997</v>
      </c>
      <c r="AD192">
        <f>VLOOKUP($E192,Irigasi!$A$2:$C$311,3,FALSE)</f>
        <v>0</v>
      </c>
      <c r="AE192">
        <f>VLOOKUP($E192,ZonalStat!$E$1:$AB$310,17,FALSE)</f>
        <v>0.63031399480200001</v>
      </c>
      <c r="AF192">
        <f>VLOOKUP($E192,ZonalStat!$E$1:$AB$310,18,FALSE)</f>
        <v>-0.58957286062600001</v>
      </c>
      <c r="AG192">
        <f>VLOOKUP($E192,ZonalStat!$E$1:$AB$310,19,FALSE)</f>
        <v>0.205937028493</v>
      </c>
      <c r="AH192">
        <f>VLOOKUP($E192,ZonalStat!$E$1:$AB$310,20,FALSE)</f>
        <v>0.76979692784099996</v>
      </c>
      <c r="AI192">
        <f>VLOOKUP($E192,ZonalStat!$E$1:$AB$310,21,FALSE)</f>
        <v>1.15870781992</v>
      </c>
      <c r="AJ192">
        <f>VLOOKUP($E192,ZonalStat!$E$1:$AB$310,22,FALSE)</f>
        <v>21.8882067079</v>
      </c>
      <c r="AK192">
        <f>VLOOKUP($E192,ZonalStat!$E$1:$AB$310,23,FALSE)</f>
        <v>-25.619041020099999</v>
      </c>
      <c r="AL192">
        <f>VLOOKUP($E192,ZonalStat!$E$1:$AB$310,24,FALSE)</f>
        <v>989.66401955499998</v>
      </c>
      <c r="AM192">
        <f>VLOOKUP($E192,Podes!$A$1:$AL$310,5,FALSE)</f>
        <v>6392</v>
      </c>
      <c r="AN192">
        <f>VLOOKUP($E192,Podes!$A$1:$AL$310,28,FALSE)</f>
        <v>1</v>
      </c>
      <c r="AO192">
        <f>VLOOKUP($E192,Podes!$A$1:$AL$310,29,FALSE)</f>
        <v>3196</v>
      </c>
      <c r="AP192">
        <f>VLOOKUP($E192,Podes!$A$1:$AL$310,30,FALSE)</f>
        <v>0</v>
      </c>
      <c r="AQ192">
        <f>VLOOKUP($E192,Podes!$A$1:$AL$310,31,FALSE)</f>
        <v>0</v>
      </c>
      <c r="AR192">
        <f>VLOOKUP($E192,Podes!$A$1:$AL$310,32,FALSE)</f>
        <v>2130.666667</v>
      </c>
      <c r="AS192">
        <f>VLOOKUP($E192,Podes!$A$1:$AL$310,33,FALSE)</f>
        <v>6392</v>
      </c>
      <c r="AT192">
        <f>VLOOKUP($E192,Podes!$A$1:$AL$310,34,FALSE)</f>
        <v>0</v>
      </c>
      <c r="AU192">
        <f>VLOOKUP($E192,Podes!$A$1:$AL$310,13,FALSE)</f>
        <v>3</v>
      </c>
      <c r="AV192">
        <f>VLOOKUP($E192,Podes!$A$1:$AL$310,14,FALSE)</f>
        <v>0</v>
      </c>
      <c r="AW192">
        <f>VLOOKUP($E192,Podes!$A$1:$AL$310,15,FALSE)</f>
        <v>0</v>
      </c>
      <c r="AX192">
        <f>VLOOKUP($E192,Podes!$A$1:$AL$310,16,FALSE)</f>
        <v>0</v>
      </c>
      <c r="AY192">
        <f>VLOOKUP($E192,Podes!$A$1:$AL$310,17,FALSE)</f>
        <v>0</v>
      </c>
      <c r="AZ192">
        <f>VLOOKUP($E192,Podes!$A$1:$AL$310,18,FALSE)</f>
        <v>0</v>
      </c>
      <c r="BA192">
        <f>VLOOKUP($E192,Podes!$A$1:$AL$310,19,FALSE)</f>
        <v>0</v>
      </c>
      <c r="BB192">
        <f>VLOOKUP($E192,Podes!$A$1:$AL$310,20,FALSE)</f>
        <v>0</v>
      </c>
      <c r="BC192">
        <f>VLOOKUP($E192,Podes!$A$1:$AL$310,21,FALSE)</f>
        <v>0</v>
      </c>
      <c r="BD192">
        <f>VLOOKUP($E192,Podes!$A$1:$AL$310,22,FALSE)</f>
        <v>0</v>
      </c>
      <c r="BE192">
        <f>VLOOKUP($E192,Podes!$A$1:$AL$310,23,FALSE)</f>
        <v>9</v>
      </c>
      <c r="BF192">
        <f>VLOOKUP($E192,Podes!$A$1:$AL$310,38,FALSE)</f>
        <v>180</v>
      </c>
      <c r="BG192">
        <f>VLOOKUP($E192,Podes!$A$1:$AL$310,35,FALSE)</f>
        <v>0</v>
      </c>
      <c r="BH192">
        <f>VLOOKUP($E192,Podes!$A$1:$AL$310,36,FALSE)</f>
        <v>0</v>
      </c>
      <c r="BI192">
        <f>VLOOKUP($E192,Podes!$A$1:$AL$310,26,FALSE)</f>
        <v>1</v>
      </c>
      <c r="BJ192">
        <f>VLOOKUP($E192,Podes!$A$1:$AL$310,37,FALSE)</f>
        <v>6392</v>
      </c>
      <c r="BK192">
        <f>VLOOKUP(E192,'status kesejahteraan'!$D:$P,12,FALSE)</f>
        <v>0.40714995034756701</v>
      </c>
      <c r="BL192">
        <f>VLOOKUP(E192,'status kesejahteraan'!$D:$P,13,FALSE)</f>
        <v>0.34679245283018867</v>
      </c>
      <c r="BM192">
        <f>VLOOKUP(D192,IDM_2021!$I$1:$J$39,2,FALSE)</f>
        <v>0</v>
      </c>
      <c r="BN192">
        <f>VLOOKUP(E192,Irigasi!$O$2:$Q$311,3,FALSE)</f>
        <v>0</v>
      </c>
      <c r="BO192">
        <f>VLOOKUP($E192,ZonalStat!$E$1:$AC$310,25,FALSE)</f>
        <v>27154.065676400001</v>
      </c>
      <c r="BP192" s="1">
        <f>VLOOKUP($E192,ZonalStat!$E$1:$AD$310,26,FALSE)</f>
        <v>0.91935483871000001</v>
      </c>
    </row>
    <row r="193" spans="1:68" x14ac:dyDescent="0.25">
      <c r="A193">
        <v>192</v>
      </c>
      <c r="B193" t="s">
        <v>337</v>
      </c>
      <c r="C193" t="s">
        <v>192</v>
      </c>
      <c r="D193" t="s">
        <v>194</v>
      </c>
      <c r="E193">
        <v>5311031</v>
      </c>
      <c r="F193">
        <f>VLOOKUP(E193,summary_LC!$AW$1:$AY$311,3,FALSE)</f>
        <v>1750</v>
      </c>
      <c r="G193">
        <f>VLOOKUP($E193,ZonalStat!$E$1:$AB$310,2,FALSE)</f>
        <v>118899.486804</v>
      </c>
      <c r="H193">
        <f>VLOOKUP($E193,ZonalStat!$E$1:$AB$310,3,FALSE)</f>
        <v>1450.3605318499999</v>
      </c>
      <c r="I193">
        <f>VLOOKUP($E193,ZonalStat!$E$1:$AB$310,4,FALSE)</f>
        <v>228731.70064299999</v>
      </c>
      <c r="J193">
        <f>VLOOKUP($E193,ZonalStat!$E$1:$AB$310,5,FALSE)</f>
        <v>2229.4265366700001</v>
      </c>
      <c r="K193">
        <f>VLOOKUP($E193,ZonalStat!$E$1:$AB$310,6,FALSE)</f>
        <v>190.74394069100001</v>
      </c>
      <c r="L193">
        <f>VLOOKUP($E193,ZonalStat!$E$1:$AB$310,7,FALSE)</f>
        <v>695.89932980799995</v>
      </c>
      <c r="M193">
        <f>VLOOKUP($E193,ZonalStat!$E$1:$AB$310,8,FALSE)</f>
        <v>22771.631445300001</v>
      </c>
      <c r="N193">
        <f>VLOOKUP($E193,ZonalStat!$E$1:$AB$310,9,FALSE)</f>
        <v>4951.7866635700002</v>
      </c>
      <c r="O193">
        <f>VLOOKUP($E193,ZonalStat!$E$1:$AB$310,10,FALSE)</f>
        <v>24267.594505599998</v>
      </c>
      <c r="P193">
        <f>VLOOKUP($E193,ZonalStat!$E$1:$AB$310,11,FALSE)</f>
        <v>7954.5390719899997</v>
      </c>
      <c r="Q193">
        <f>VLOOKUP($E193,summary_LC!$Z$2:$AU$311,16,FALSE)</f>
        <v>3.0235577814876646</v>
      </c>
      <c r="R193">
        <f>VLOOKUP($E193,summary_LC!$Z$2:$AU$311,17,FALSE)</f>
        <v>0</v>
      </c>
      <c r="S193">
        <f>VLOOKUP($E193,summary_LC!$Z$2:$AU$311,15,FALSE)</f>
        <v>9.4602114635503618</v>
      </c>
      <c r="T193">
        <f>VLOOKUP($E193,summary_LC!$Z$2:$AU$311,18,FALSE)</f>
        <v>0</v>
      </c>
      <c r="U193">
        <f>VLOOKUP($E193,summary_LC!$Z$2:$AU$311,19,FALSE)</f>
        <v>0</v>
      </c>
      <c r="V193">
        <f>VLOOKUP($E193,summary_LC!$Z$2:$AU$311,22,FALSE)</f>
        <v>1.7714285714285714</v>
      </c>
      <c r="W193">
        <f>VLOOKUP($E193,ZonalStat!$E$1:$AB$310,12,FALSE)</f>
        <v>411.82573230899999</v>
      </c>
      <c r="X193">
        <f>VLOOKUP($E193,summary_LC!$Z$2:$AU$311,4,FALSE)</f>
        <v>384</v>
      </c>
      <c r="Y193">
        <f>VLOOKUP($E193,summary_LC!$Z$2:$AU$311,20,FALSE)</f>
        <v>3.0235577814876646</v>
      </c>
      <c r="Z193">
        <f>VLOOKUP($E193,ZonalStat!$E$1:$AB$310,13,FALSE)</f>
        <v>267.38158423300001</v>
      </c>
      <c r="AA193">
        <f>VLOOKUP($E193,ZonalStat!$E$1:$AB$310,14,FALSE)</f>
        <v>2.19418104489E-2</v>
      </c>
      <c r="AB193">
        <f>VLOOKUP($E193,ZonalStat!$E$1:$AB$310,15,FALSE)</f>
        <v>0.59057142857099998</v>
      </c>
      <c r="AC193">
        <f>VLOOKUP($E193,ZonalStat!$E$1:$AB$310,16,FALSE)</f>
        <v>0.55721141937800001</v>
      </c>
      <c r="AD193">
        <f>VLOOKUP($E193,Irigasi!$A$2:$C$311,3,FALSE)</f>
        <v>0</v>
      </c>
      <c r="AE193">
        <f>VLOOKUP($E193,ZonalStat!$E$1:$AB$310,17,FALSE)</f>
        <v>0.80004571002500002</v>
      </c>
      <c r="AF193">
        <f>VLOOKUP($E193,ZonalStat!$E$1:$AB$310,18,FALSE)</f>
        <v>-0.73523451246100002</v>
      </c>
      <c r="AG193">
        <f>VLOOKUP($E193,ZonalStat!$E$1:$AB$310,19,FALSE)</f>
        <v>0.37881685149299998</v>
      </c>
      <c r="AH193">
        <f>VLOOKUP($E193,ZonalStat!$E$1:$AB$310,20,FALSE)</f>
        <v>0.80332548693200001</v>
      </c>
      <c r="AI193">
        <f>VLOOKUP($E193,ZonalStat!$E$1:$AB$310,21,FALSE)</f>
        <v>1.3864265899699999</v>
      </c>
      <c r="AJ193">
        <f>VLOOKUP($E193,ZonalStat!$E$1:$AB$310,22,FALSE)</f>
        <v>25.339875391300001</v>
      </c>
      <c r="AK193">
        <f>VLOOKUP($E193,ZonalStat!$E$1:$AB$310,23,FALSE)</f>
        <v>-33.502582798500001</v>
      </c>
      <c r="AL193">
        <f>VLOOKUP($E193,ZonalStat!$E$1:$AB$310,24,FALSE)</f>
        <v>1286.8991473200001</v>
      </c>
      <c r="AM193">
        <f>VLOOKUP($E193,Podes!$A$1:$AL$310,5,FALSE)</f>
        <v>4156</v>
      </c>
      <c r="AN193">
        <f>VLOOKUP($E193,Podes!$A$1:$AL$310,28,FALSE)</f>
        <v>1.0024119629999999</v>
      </c>
      <c r="AO193">
        <f>VLOOKUP($E193,Podes!$A$1:$AL$310,29,FALSE)</f>
        <v>692.66666669999995</v>
      </c>
      <c r="AP193">
        <f>VLOOKUP($E193,Podes!$A$1:$AL$310,30,FALSE)</f>
        <v>4156</v>
      </c>
      <c r="AQ193">
        <f>VLOOKUP($E193,Podes!$A$1:$AL$310,31,FALSE)</f>
        <v>0</v>
      </c>
      <c r="AR193">
        <f>VLOOKUP($E193,Podes!$A$1:$AL$310,32,FALSE)</f>
        <v>2078</v>
      </c>
      <c r="AS193">
        <f>VLOOKUP($E193,Podes!$A$1:$AL$310,33,FALSE)</f>
        <v>4156</v>
      </c>
      <c r="AT193">
        <f>VLOOKUP($E193,Podes!$A$1:$AL$310,34,FALSE)</f>
        <v>1039</v>
      </c>
      <c r="AU193">
        <f>VLOOKUP($E193,Podes!$A$1:$AL$310,13,FALSE)</f>
        <v>5</v>
      </c>
      <c r="AV193">
        <f>VLOOKUP($E193,Podes!$A$1:$AL$310,14,FALSE)</f>
        <v>0</v>
      </c>
      <c r="AW193">
        <f>VLOOKUP($E193,Podes!$A$1:$AL$310,15,FALSE)</f>
        <v>0</v>
      </c>
      <c r="AX193">
        <f>VLOOKUP($E193,Podes!$A$1:$AL$310,16,FALSE)</f>
        <v>0</v>
      </c>
      <c r="AY193">
        <f>VLOOKUP($E193,Podes!$A$1:$AL$310,17,FALSE)</f>
        <v>0</v>
      </c>
      <c r="AZ193">
        <f>VLOOKUP($E193,Podes!$A$1:$AL$310,18,FALSE)</f>
        <v>0</v>
      </c>
      <c r="BA193">
        <f>VLOOKUP($E193,Podes!$A$1:$AL$310,19,FALSE)</f>
        <v>0</v>
      </c>
      <c r="BB193">
        <f>VLOOKUP($E193,Podes!$A$1:$AL$310,20,FALSE)</f>
        <v>0</v>
      </c>
      <c r="BC193">
        <f>VLOOKUP($E193,Podes!$A$1:$AL$310,21,FALSE)</f>
        <v>0</v>
      </c>
      <c r="BD193">
        <f>VLOOKUP($E193,Podes!$A$1:$AL$310,22,FALSE)</f>
        <v>0</v>
      </c>
      <c r="BE193">
        <f>VLOOKUP($E193,Podes!$A$1:$AL$310,23,FALSE)</f>
        <v>12</v>
      </c>
      <c r="BF193">
        <f>VLOOKUP($E193,Podes!$A$1:$AL$310,38,FALSE)</f>
        <v>200</v>
      </c>
      <c r="BG193">
        <f>VLOOKUP($E193,Podes!$A$1:$AL$310,35,FALSE)</f>
        <v>0</v>
      </c>
      <c r="BH193">
        <f>VLOOKUP($E193,Podes!$A$1:$AL$310,36,FALSE)</f>
        <v>0</v>
      </c>
      <c r="BI193">
        <f>VLOOKUP($E193,Podes!$A$1:$AL$310,26,FALSE)</f>
        <v>10</v>
      </c>
      <c r="BJ193">
        <f>VLOOKUP($E193,Podes!$A$1:$AL$310,37,FALSE)</f>
        <v>415.6</v>
      </c>
      <c r="BK193">
        <f>VLOOKUP(E193,'status kesejahteraan'!$D:$P,12,FALSE)</f>
        <v>0.39455782312925169</v>
      </c>
      <c r="BL193">
        <f>VLOOKUP(E193,'status kesejahteraan'!$D:$P,13,FALSE)</f>
        <v>0.33631381597923277</v>
      </c>
      <c r="BM193">
        <f>VLOOKUP(D193,IDM_2021!$D$1:$F$297,2,FALSE)</f>
        <v>0.58179999999999998</v>
      </c>
      <c r="BN193">
        <f>VLOOKUP(E193,Irigasi!$O$2:$Q$311,3,FALSE)</f>
        <v>0</v>
      </c>
      <c r="BO193">
        <f>VLOOKUP($E193,ZonalStat!$E$1:$AC$310,25,FALSE)</f>
        <v>18630.754858799999</v>
      </c>
      <c r="BP193" s="1">
        <f>VLOOKUP($E193,ZonalStat!$E$1:$AD$310,26,FALSE)</f>
        <v>1.7822857142899999</v>
      </c>
    </row>
    <row r="194" spans="1:68" x14ac:dyDescent="0.25">
      <c r="A194">
        <v>193</v>
      </c>
      <c r="B194" t="s">
        <v>337</v>
      </c>
      <c r="C194" t="s">
        <v>192</v>
      </c>
      <c r="D194" t="s">
        <v>195</v>
      </c>
      <c r="E194">
        <v>5311032</v>
      </c>
      <c r="F194">
        <f>VLOOKUP(E194,summary_LC!$AW$1:$AY$311,3,FALSE)</f>
        <v>569</v>
      </c>
      <c r="G194">
        <f>VLOOKUP($E194,ZonalStat!$E$1:$AB$310,2,FALSE)</f>
        <v>121343.683546</v>
      </c>
      <c r="H194">
        <f>VLOOKUP($E194,ZonalStat!$E$1:$AB$310,3,FALSE)</f>
        <v>234.54967543000001</v>
      </c>
      <c r="I194">
        <f>VLOOKUP($E194,ZonalStat!$E$1:$AB$310,4,FALSE)</f>
        <v>225983.92366</v>
      </c>
      <c r="J194">
        <f>VLOOKUP($E194,ZonalStat!$E$1:$AB$310,5,FALSE)</f>
        <v>4950.4300307599997</v>
      </c>
      <c r="K194">
        <f>VLOOKUP($E194,ZonalStat!$E$1:$AB$310,6,FALSE)</f>
        <v>462.96574493000003</v>
      </c>
      <c r="L194">
        <f>VLOOKUP($E194,ZonalStat!$E$1:$AB$310,7,FALSE)</f>
        <v>2222.4128397600002</v>
      </c>
      <c r="M194">
        <f>VLOOKUP($E194,ZonalStat!$E$1:$AB$310,8,FALSE)</f>
        <v>24631.149398599999</v>
      </c>
      <c r="N194">
        <f>VLOOKUP($E194,ZonalStat!$E$1:$AB$310,9,FALSE)</f>
        <v>2388.0889993400001</v>
      </c>
      <c r="O194">
        <f>VLOOKUP($E194,ZonalStat!$E$1:$AB$310,10,FALSE)</f>
        <v>28081.026533699998</v>
      </c>
      <c r="P194">
        <f>VLOOKUP($E194,ZonalStat!$E$1:$AB$310,11,FALSE)</f>
        <v>4838.1910745799996</v>
      </c>
      <c r="Q194">
        <f>VLOOKUP($E194,summary_LC!$Z$2:$AU$311,16,FALSE)</f>
        <v>0</v>
      </c>
      <c r="R194">
        <f>VLOOKUP($E194,summary_LC!$Z$2:$AU$311,17,FALSE)</f>
        <v>0</v>
      </c>
      <c r="S194">
        <f>VLOOKUP($E194,summary_LC!$Z$2:$AU$311,15,FALSE)</f>
        <v>1.6045260619551103</v>
      </c>
      <c r="T194">
        <f>VLOOKUP($E194,summary_LC!$Z$2:$AU$311,18,FALSE)</f>
        <v>0</v>
      </c>
      <c r="U194">
        <f>VLOOKUP($E194,summary_LC!$Z$2:$AU$311,19,FALSE)</f>
        <v>0</v>
      </c>
      <c r="V194">
        <f>VLOOKUP($E194,summary_LC!$Z$2:$AU$311,22,FALSE)</f>
        <v>1.5817223198594026</v>
      </c>
      <c r="W194">
        <f>VLOOKUP($E194,ZonalStat!$E$1:$AB$310,12,FALSE)</f>
        <v>513.43376843500005</v>
      </c>
      <c r="X194">
        <f>VLOOKUP($E194,summary_LC!$Z$2:$AU$311,4,FALSE)</f>
        <v>64</v>
      </c>
      <c r="Y194">
        <f>VLOOKUP($E194,summary_LC!$Z$2:$AU$311,20,FALSE)</f>
        <v>0</v>
      </c>
      <c r="Z194">
        <f>VLOOKUP($E194,ZonalStat!$E$1:$AB$310,13,FALSE)</f>
        <v>16.949534132699998</v>
      </c>
      <c r="AA194">
        <f>VLOOKUP($E194,ZonalStat!$E$1:$AB$310,14,FALSE)</f>
        <v>1.10721538275E-2</v>
      </c>
      <c r="AB194">
        <f>VLOOKUP($E194,ZonalStat!$E$1:$AB$310,15,FALSE)</f>
        <v>0.292618629174</v>
      </c>
      <c r="AC194">
        <f>VLOOKUP($E194,ZonalStat!$E$1:$AB$310,16,FALSE)</f>
        <v>0.564357836552</v>
      </c>
      <c r="AD194">
        <f>VLOOKUP($E194,Irigasi!$A$2:$C$311,3,FALSE)</f>
        <v>0</v>
      </c>
      <c r="AE194">
        <f>VLOOKUP($E194,ZonalStat!$E$1:$AB$310,17,FALSE)</f>
        <v>0.62245197127999996</v>
      </c>
      <c r="AF194">
        <f>VLOOKUP($E194,ZonalStat!$E$1:$AB$310,18,FALSE)</f>
        <v>-0.59997062573600002</v>
      </c>
      <c r="AG194">
        <f>VLOOKUP($E194,ZonalStat!$E$1:$AB$310,19,FALSE)</f>
        <v>0.23684555918200001</v>
      </c>
      <c r="AH194">
        <f>VLOOKUP($E194,ZonalStat!$E$1:$AB$310,20,FALSE)</f>
        <v>0.83914500653000001</v>
      </c>
      <c r="AI194">
        <f>VLOOKUP($E194,ZonalStat!$E$1:$AB$310,21,FALSE)</f>
        <v>1.3898029092699999</v>
      </c>
      <c r="AJ194">
        <f>VLOOKUP($E194,ZonalStat!$E$1:$AB$310,22,FALSE)</f>
        <v>26.343138884199998</v>
      </c>
      <c r="AK194">
        <f>VLOOKUP($E194,ZonalStat!$E$1:$AB$310,23,FALSE)</f>
        <v>-32.5795207635</v>
      </c>
      <c r="AL194">
        <f>VLOOKUP($E194,ZonalStat!$E$1:$AB$310,24,FALSE)</f>
        <v>1198.7272217699999</v>
      </c>
      <c r="AM194">
        <f>VLOOKUP($E194,Podes!$A$1:$AL$310,5,FALSE)</f>
        <v>6239</v>
      </c>
      <c r="AN194">
        <f>VLOOKUP($E194,Podes!$A$1:$AL$310,28,FALSE)</f>
        <v>1</v>
      </c>
      <c r="AO194">
        <f>VLOOKUP($E194,Podes!$A$1:$AL$310,29,FALSE)</f>
        <v>779.875</v>
      </c>
      <c r="AP194">
        <f>VLOOKUP($E194,Podes!$A$1:$AL$310,30,FALSE)</f>
        <v>2079.666667</v>
      </c>
      <c r="AQ194">
        <f>VLOOKUP($E194,Podes!$A$1:$AL$310,31,FALSE)</f>
        <v>6239</v>
      </c>
      <c r="AR194">
        <f>VLOOKUP($E194,Podes!$A$1:$AL$310,32,FALSE)</f>
        <v>1559.75</v>
      </c>
      <c r="AS194">
        <f>VLOOKUP($E194,Podes!$A$1:$AL$310,33,FALSE)</f>
        <v>6239</v>
      </c>
      <c r="AT194">
        <f>VLOOKUP($E194,Podes!$A$1:$AL$310,34,FALSE)</f>
        <v>3119.5</v>
      </c>
      <c r="AU194">
        <f>VLOOKUP($E194,Podes!$A$1:$AL$310,13,FALSE)</f>
        <v>7</v>
      </c>
      <c r="AV194">
        <f>VLOOKUP($E194,Podes!$A$1:$AL$310,14,FALSE)</f>
        <v>0</v>
      </c>
      <c r="AW194">
        <f>VLOOKUP($E194,Podes!$A$1:$AL$310,15,FALSE)</f>
        <v>5</v>
      </c>
      <c r="AX194">
        <f>VLOOKUP($E194,Podes!$A$1:$AL$310,16,FALSE)</f>
        <v>0</v>
      </c>
      <c r="AY194">
        <f>VLOOKUP($E194,Podes!$A$1:$AL$310,17,FALSE)</f>
        <v>0</v>
      </c>
      <c r="AZ194">
        <f>VLOOKUP($E194,Podes!$A$1:$AL$310,18,FALSE)</f>
        <v>0</v>
      </c>
      <c r="BA194">
        <f>VLOOKUP($E194,Podes!$A$1:$AL$310,19,FALSE)</f>
        <v>1</v>
      </c>
      <c r="BB194">
        <f>VLOOKUP($E194,Podes!$A$1:$AL$310,20,FALSE)</f>
        <v>0</v>
      </c>
      <c r="BC194">
        <f>VLOOKUP($E194,Podes!$A$1:$AL$310,21,FALSE)</f>
        <v>0</v>
      </c>
      <c r="BD194">
        <f>VLOOKUP($E194,Podes!$A$1:$AL$310,22,FALSE)</f>
        <v>0</v>
      </c>
      <c r="BE194">
        <f>VLOOKUP($E194,Podes!$A$1:$AL$310,23,FALSE)</f>
        <v>8</v>
      </c>
      <c r="BF194">
        <f>VLOOKUP($E194,Podes!$A$1:$AL$310,38,FALSE)</f>
        <v>200</v>
      </c>
      <c r="BG194">
        <f>VLOOKUP($E194,Podes!$A$1:$AL$310,35,FALSE)</f>
        <v>0</v>
      </c>
      <c r="BH194">
        <f>VLOOKUP($E194,Podes!$A$1:$AL$310,36,FALSE)</f>
        <v>0</v>
      </c>
      <c r="BI194">
        <f>VLOOKUP($E194,Podes!$A$1:$AL$310,26,FALSE)</f>
        <v>5</v>
      </c>
      <c r="BJ194">
        <f>VLOOKUP($E194,Podes!$A$1:$AL$310,37,FALSE)</f>
        <v>1247.8</v>
      </c>
      <c r="BK194">
        <f>VLOOKUP(E194,'status kesejahteraan'!$D:$P,12,FALSE)</f>
        <v>0.55657492354740057</v>
      </c>
      <c r="BL194">
        <f>VLOOKUP(E194,'status kesejahteraan'!$D:$P,13,FALSE)</f>
        <v>0.48601615910503421</v>
      </c>
      <c r="BM194">
        <f>VLOOKUP(D194,IDM_2021!$I$1:$J$39,2,FALSE)</f>
        <v>0</v>
      </c>
      <c r="BN194">
        <f>VLOOKUP(E194,Irigasi!$O$2:$Q$311,3,FALSE)</f>
        <v>0</v>
      </c>
      <c r="BO194">
        <f>VLOOKUP($E194,ZonalStat!$E$1:$AC$310,25,FALSE)</f>
        <v>22348.8809177</v>
      </c>
      <c r="BP194" s="1">
        <f>VLOOKUP($E194,ZonalStat!$E$1:$AD$310,26,FALSE)</f>
        <v>0.93848857644999994</v>
      </c>
    </row>
    <row r="195" spans="1:68" x14ac:dyDescent="0.25">
      <c r="A195">
        <v>194</v>
      </c>
      <c r="B195" t="s">
        <v>337</v>
      </c>
      <c r="C195" t="s">
        <v>192</v>
      </c>
      <c r="D195" t="s">
        <v>196</v>
      </c>
      <c r="E195">
        <v>5311033</v>
      </c>
      <c r="F195">
        <f>VLOOKUP(E195,summary_LC!$AW$1:$AY$311,3,FALSE)</f>
        <v>1774</v>
      </c>
      <c r="G195">
        <f>VLOOKUP($E195,ZonalStat!$E$1:$AB$310,2,FALSE)</f>
        <v>123912.76414100001</v>
      </c>
      <c r="H195">
        <f>VLOOKUP($E195,ZonalStat!$E$1:$AB$310,3,FALSE)</f>
        <v>1087.0281681500001</v>
      </c>
      <c r="I195">
        <f>VLOOKUP($E195,ZonalStat!$E$1:$AB$310,4,FALSE)</f>
        <v>223676.76627699999</v>
      </c>
      <c r="J195">
        <f>VLOOKUP($E195,ZonalStat!$E$1:$AB$310,5,FALSE)</f>
        <v>6278.83037057</v>
      </c>
      <c r="K195">
        <f>VLOOKUP($E195,ZonalStat!$E$1:$AB$310,6,FALSE)</f>
        <v>93.3079186561</v>
      </c>
      <c r="L195">
        <f>VLOOKUP($E195,ZonalStat!$E$1:$AB$310,7,FALSE)</f>
        <v>3042.2392063000002</v>
      </c>
      <c r="M195">
        <f>VLOOKUP($E195,ZonalStat!$E$1:$AB$310,8,FALSE)</f>
        <v>21623.399973399999</v>
      </c>
      <c r="N195">
        <f>VLOOKUP($E195,ZonalStat!$E$1:$AB$310,9,FALSE)</f>
        <v>5919.2350680600002</v>
      </c>
      <c r="O195">
        <f>VLOOKUP($E195,ZonalStat!$E$1:$AB$310,10,FALSE)</f>
        <v>27679.464010299998</v>
      </c>
      <c r="P195">
        <f>VLOOKUP($E195,ZonalStat!$E$1:$AB$310,11,FALSE)</f>
        <v>3750.49110561</v>
      </c>
      <c r="Q195">
        <f>VLOOKUP($E195,summary_LC!$Z$2:$AU$311,16,FALSE)</f>
        <v>1.8178445557410499</v>
      </c>
      <c r="R195">
        <f>VLOOKUP($E195,summary_LC!$Z$2:$AU$311,17,FALSE)</f>
        <v>0</v>
      </c>
      <c r="S195">
        <f>VLOOKUP($E195,summary_LC!$Z$2:$AU$311,15,FALSE)</f>
        <v>10.137265813392691</v>
      </c>
      <c r="T195">
        <f>VLOOKUP($E195,summary_LC!$Z$2:$AU$311,18,FALSE)</f>
        <v>0.35243925060285664</v>
      </c>
      <c r="U195">
        <f>VLOOKUP($E195,summary_LC!$Z$2:$AU$311,19,FALSE)</f>
        <v>1.8549434242255611E-2</v>
      </c>
      <c r="V195">
        <f>VLOOKUP($E195,summary_LC!$Z$2:$AU$311,22,FALSE)</f>
        <v>1.6347237880496055</v>
      </c>
      <c r="W195">
        <f>VLOOKUP($E195,ZonalStat!$E$1:$AB$310,12,FALSE)</f>
        <v>189.829447139</v>
      </c>
      <c r="X195">
        <f>VLOOKUP($E195,summary_LC!$Z$2:$AU$311,4,FALSE)</f>
        <v>522</v>
      </c>
      <c r="Y195">
        <f>VLOOKUP($E195,summary_LC!$Z$2:$AU$311,20,FALSE)</f>
        <v>1.8178445557410499</v>
      </c>
      <c r="Z195">
        <f>VLOOKUP($E195,ZonalStat!$E$1:$AB$310,13,FALSE)</f>
        <v>49.400347357900003</v>
      </c>
      <c r="AA195">
        <f>VLOOKUP($E195,ZonalStat!$E$1:$AB$310,14,FALSE)</f>
        <v>3.9659936501800002E-3</v>
      </c>
      <c r="AB195">
        <f>VLOOKUP($E195,ZonalStat!$E$1:$AB$310,15,FALSE)</f>
        <v>0.46716459977500002</v>
      </c>
      <c r="AC195">
        <f>VLOOKUP($E195,ZonalStat!$E$1:$AB$310,16,FALSE)</f>
        <v>0.550677371267</v>
      </c>
      <c r="AD195">
        <f>VLOOKUP($E195,Irigasi!$A$2:$C$311,3,FALSE)</f>
        <v>0</v>
      </c>
      <c r="AE195">
        <f>VLOOKUP($E195,ZonalStat!$E$1:$AB$310,17,FALSE)</f>
        <v>0.79968770238700004</v>
      </c>
      <c r="AF195">
        <f>VLOOKUP($E195,ZonalStat!$E$1:$AB$310,18,FALSE)</f>
        <v>-0.72714764413199995</v>
      </c>
      <c r="AG195">
        <f>VLOOKUP($E195,ZonalStat!$E$1:$AB$310,19,FALSE)</f>
        <v>0.38876544145199998</v>
      </c>
      <c r="AH195">
        <f>VLOOKUP($E195,ZonalStat!$E$1:$AB$310,20,FALSE)</f>
        <v>0.80239616924099999</v>
      </c>
      <c r="AI195">
        <f>VLOOKUP($E195,ZonalStat!$E$1:$AB$310,21,FALSE)</f>
        <v>1.2448614845099999</v>
      </c>
      <c r="AJ195">
        <f>VLOOKUP($E195,ZonalStat!$E$1:$AB$310,22,FALSE)</f>
        <v>23.198479277200001</v>
      </c>
      <c r="AK195">
        <f>VLOOKUP($E195,ZonalStat!$E$1:$AB$310,23,FALSE)</f>
        <v>-28.6305823428</v>
      </c>
      <c r="AL195">
        <f>VLOOKUP($E195,ZonalStat!$E$1:$AB$310,24,FALSE)</f>
        <v>1093.3086209999999</v>
      </c>
      <c r="AM195">
        <f>VLOOKUP($E195,Podes!$A$1:$AL$310,5,FALSE)</f>
        <v>4336</v>
      </c>
      <c r="AN195">
        <f>VLOOKUP($E195,Podes!$A$1:$AL$310,28,FALSE)</f>
        <v>1.001154468</v>
      </c>
      <c r="AO195">
        <f>VLOOKUP($E195,Podes!$A$1:$AL$310,29,FALSE)</f>
        <v>867.2</v>
      </c>
      <c r="AP195">
        <f>VLOOKUP($E195,Podes!$A$1:$AL$310,30,FALSE)</f>
        <v>0</v>
      </c>
      <c r="AQ195">
        <f>VLOOKUP($E195,Podes!$A$1:$AL$310,31,FALSE)</f>
        <v>0</v>
      </c>
      <c r="AR195">
        <f>VLOOKUP($E195,Podes!$A$1:$AL$310,32,FALSE)</f>
        <v>1445.333333</v>
      </c>
      <c r="AS195">
        <f>VLOOKUP($E195,Podes!$A$1:$AL$310,33,FALSE)</f>
        <v>0</v>
      </c>
      <c r="AT195">
        <f>VLOOKUP($E195,Podes!$A$1:$AL$310,34,FALSE)</f>
        <v>0</v>
      </c>
      <c r="AU195">
        <f>VLOOKUP($E195,Podes!$A$1:$AL$310,13,FALSE)</f>
        <v>2</v>
      </c>
      <c r="AV195">
        <f>VLOOKUP($E195,Podes!$A$1:$AL$310,14,FALSE)</f>
        <v>0</v>
      </c>
      <c r="AW195">
        <f>VLOOKUP($E195,Podes!$A$1:$AL$310,15,FALSE)</f>
        <v>0</v>
      </c>
      <c r="AX195">
        <f>VLOOKUP($E195,Podes!$A$1:$AL$310,16,FALSE)</f>
        <v>0</v>
      </c>
      <c r="AY195">
        <f>VLOOKUP($E195,Podes!$A$1:$AL$310,17,FALSE)</f>
        <v>0</v>
      </c>
      <c r="AZ195">
        <f>VLOOKUP($E195,Podes!$A$1:$AL$310,18,FALSE)</f>
        <v>0</v>
      </c>
      <c r="BA195">
        <f>VLOOKUP($E195,Podes!$A$1:$AL$310,19,FALSE)</f>
        <v>0</v>
      </c>
      <c r="BB195">
        <f>VLOOKUP($E195,Podes!$A$1:$AL$310,20,FALSE)</f>
        <v>0</v>
      </c>
      <c r="BC195">
        <f>VLOOKUP($E195,Podes!$A$1:$AL$310,21,FALSE)</f>
        <v>0</v>
      </c>
      <c r="BD195">
        <f>VLOOKUP($E195,Podes!$A$1:$AL$310,22,FALSE)</f>
        <v>0</v>
      </c>
      <c r="BE195">
        <f>VLOOKUP($E195,Podes!$A$1:$AL$310,23,FALSE)</f>
        <v>19</v>
      </c>
      <c r="BF195">
        <f>VLOOKUP($E195,Podes!$A$1:$AL$310,38,FALSE)</f>
        <v>190</v>
      </c>
      <c r="BG195">
        <f>VLOOKUP($E195,Podes!$A$1:$AL$310,35,FALSE)</f>
        <v>0</v>
      </c>
      <c r="BH195">
        <f>VLOOKUP($E195,Podes!$A$1:$AL$310,36,FALSE)</f>
        <v>0</v>
      </c>
      <c r="BI195">
        <f>VLOOKUP($E195,Podes!$A$1:$AL$310,26,FALSE)</f>
        <v>7</v>
      </c>
      <c r="BJ195">
        <f>VLOOKUP($E195,Podes!$A$1:$AL$310,37,FALSE)</f>
        <v>619.42857140000001</v>
      </c>
      <c r="BK195">
        <f>VLOOKUP(E195,'status kesejahteraan'!$D:$P,12,FALSE)</f>
        <v>0.31966590736522399</v>
      </c>
      <c r="BL195">
        <f>VLOOKUP(E195,'status kesejahteraan'!$D:$P,13,FALSE)</f>
        <v>0.26246472248353714</v>
      </c>
      <c r="BM195">
        <f>VLOOKUP(D195,IDM_2021!$D$1:$F$297,2,FALSE)</f>
        <v>0.62629999999999997</v>
      </c>
      <c r="BN195">
        <f>VLOOKUP(E195,Irigasi!$O$2:$Q$311,3,FALSE)</f>
        <v>0</v>
      </c>
      <c r="BO195">
        <f>VLOOKUP($E195,ZonalStat!$E$1:$AC$310,25,FALSE)</f>
        <v>21615.036905699999</v>
      </c>
      <c r="BP195" s="1">
        <f>VLOOKUP($E195,ZonalStat!$E$1:$AD$310,26,FALSE)</f>
        <v>0.68295589988100003</v>
      </c>
    </row>
    <row r="196" spans="1:68" x14ac:dyDescent="0.25">
      <c r="A196">
        <v>195</v>
      </c>
      <c r="B196" t="s">
        <v>337</v>
      </c>
      <c r="C196" t="s">
        <v>192</v>
      </c>
      <c r="D196" t="s">
        <v>197</v>
      </c>
      <c r="E196">
        <v>5311040</v>
      </c>
      <c r="F196">
        <f>VLOOKUP(E196,summary_LC!$AW$1:$AY$311,3,FALSE)</f>
        <v>9236</v>
      </c>
      <c r="G196">
        <f>VLOOKUP($E196,ZonalStat!$E$1:$AB$310,2,FALSE)</f>
        <v>112648.904815</v>
      </c>
      <c r="H196">
        <f>VLOOKUP($E196,ZonalStat!$E$1:$AB$310,3,FALSE)</f>
        <v>2427.2469760499998</v>
      </c>
      <c r="I196">
        <f>VLOOKUP($E196,ZonalStat!$E$1:$AB$310,4,FALSE)</f>
        <v>233931.74181899999</v>
      </c>
      <c r="J196">
        <f>VLOOKUP($E196,ZonalStat!$E$1:$AB$310,5,FALSE)</f>
        <v>1966.6589907600001</v>
      </c>
      <c r="K196">
        <f>VLOOKUP($E196,ZonalStat!$E$1:$AB$310,6,FALSE)</f>
        <v>11.086965835999999</v>
      </c>
      <c r="L196">
        <f>VLOOKUP($E196,ZonalStat!$E$1:$AB$310,7,FALSE)</f>
        <v>5697.6729217599996</v>
      </c>
      <c r="M196">
        <f>VLOOKUP($E196,ZonalStat!$E$1:$AB$310,8,FALSE)</f>
        <v>27839.5787361</v>
      </c>
      <c r="N196">
        <f>VLOOKUP($E196,ZonalStat!$E$1:$AB$310,9,FALSE)</f>
        <v>7150.3508221599996</v>
      </c>
      <c r="O196">
        <f>VLOOKUP($E196,ZonalStat!$E$1:$AB$310,10,FALSE)</f>
        <v>27474.416609399999</v>
      </c>
      <c r="P196">
        <f>VLOOKUP($E196,ZonalStat!$E$1:$AB$310,11,FALSE)</f>
        <v>9939.1362368099999</v>
      </c>
      <c r="Q196">
        <f>VLOOKUP($E196,summary_LC!$Z$2:$AU$311,16,FALSE)</f>
        <v>0.1669449081803005</v>
      </c>
      <c r="R196">
        <f>VLOOKUP($E196,summary_LC!$Z$2:$AU$311,17,FALSE)</f>
        <v>0</v>
      </c>
      <c r="S196">
        <f>VLOOKUP($E196,summary_LC!$Z$2:$AU$311,15,FALSE)</f>
        <v>79.45650157670191</v>
      </c>
      <c r="T196">
        <f>VLOOKUP($E196,summary_LC!$Z$2:$AU$311,18,FALSE)</f>
        <v>0.54720831014654059</v>
      </c>
      <c r="U196">
        <f>VLOOKUP($E196,summary_LC!$Z$2:$AU$311,19,FALSE)</f>
        <v>0</v>
      </c>
      <c r="V196">
        <f>VLOOKUP($E196,summary_LC!$Z$2:$AU$311,22,FALSE)</f>
        <v>2.9774794283239499</v>
      </c>
      <c r="W196">
        <f>VLOOKUP($E196,ZonalStat!$E$1:$AB$310,12,FALSE)</f>
        <v>1164.0071899300001</v>
      </c>
      <c r="X196">
        <f>VLOOKUP($E196,summary_LC!$Z$2:$AU$311,4,FALSE)</f>
        <v>340</v>
      </c>
      <c r="Y196">
        <f>VLOOKUP($E196,summary_LC!$Z$2:$AU$311,20,FALSE)</f>
        <v>0.1669449081803005</v>
      </c>
      <c r="Z196">
        <f>VLOOKUP($E196,ZonalStat!$E$1:$AB$310,13,FALSE)</f>
        <v>282.616807462</v>
      </c>
      <c r="AA196">
        <f>VLOOKUP($E196,ZonalStat!$E$1:$AB$310,14,FALSE)</f>
        <v>2.4758877003300001E-3</v>
      </c>
      <c r="AB196">
        <f>VLOOKUP($E196,ZonalStat!$E$1:$AB$310,15,FALSE)</f>
        <v>0.62575790385399999</v>
      </c>
      <c r="AC196">
        <f>VLOOKUP($E196,ZonalStat!$E$1:$AB$310,16,FALSE)</f>
        <v>0.61669925359300004</v>
      </c>
      <c r="AD196">
        <f>VLOOKUP($E196,Irigasi!$A$2:$C$311,3,FALSE)</f>
        <v>0</v>
      </c>
      <c r="AE196">
        <f>VLOOKUP($E196,ZonalStat!$E$1:$AB$310,17,FALSE)</f>
        <v>0</v>
      </c>
      <c r="AF196">
        <f>VLOOKUP($E196,ZonalStat!$E$1:$AB$310,18,FALSE)</f>
        <v>-0.76399942454900005</v>
      </c>
      <c r="AG196">
        <f>VLOOKUP($E196,ZonalStat!$E$1:$AB$310,19,FALSE)</f>
        <v>0.40850571926399998</v>
      </c>
      <c r="AH196">
        <f>VLOOKUP($E196,ZonalStat!$E$1:$AB$310,20,FALSE)</f>
        <v>0.749762328305</v>
      </c>
      <c r="AI196">
        <f>VLOOKUP($E196,ZonalStat!$E$1:$AB$310,21,FALSE)</f>
        <v>1.37926057532</v>
      </c>
      <c r="AJ196">
        <f>VLOOKUP($E196,ZonalStat!$E$1:$AB$310,22,FALSE)</f>
        <v>24.270297665099999</v>
      </c>
      <c r="AK196">
        <f>VLOOKUP($E196,ZonalStat!$E$1:$AB$310,23,FALSE)</f>
        <v>-33.325081093000001</v>
      </c>
      <c r="AL196">
        <f>VLOOKUP($E196,ZonalStat!$E$1:$AB$310,24,FALSE)</f>
        <v>1337.46015156</v>
      </c>
      <c r="AM196">
        <f>VLOOKUP($E196,Podes!$A$1:$AL$310,5,FALSE)</f>
        <v>3586</v>
      </c>
      <c r="AN196">
        <f>VLOOKUP($E196,Podes!$A$1:$AL$310,28,FALSE)</f>
        <v>1.073974244</v>
      </c>
      <c r="AO196">
        <f>VLOOKUP($E196,Podes!$A$1:$AL$310,29,FALSE)</f>
        <v>1195.333333</v>
      </c>
      <c r="AP196">
        <f>VLOOKUP($E196,Podes!$A$1:$AL$310,30,FALSE)</f>
        <v>0</v>
      </c>
      <c r="AQ196">
        <f>VLOOKUP($E196,Podes!$A$1:$AL$310,31,FALSE)</f>
        <v>0</v>
      </c>
      <c r="AR196">
        <f>VLOOKUP($E196,Podes!$A$1:$AL$310,32,FALSE)</f>
        <v>717.2</v>
      </c>
      <c r="AS196">
        <f>VLOOKUP($E196,Podes!$A$1:$AL$310,33,FALSE)</f>
        <v>0</v>
      </c>
      <c r="AT196">
        <f>VLOOKUP($E196,Podes!$A$1:$AL$310,34,FALSE)</f>
        <v>0</v>
      </c>
      <c r="AU196">
        <f>VLOOKUP($E196,Podes!$A$1:$AL$310,13,FALSE)</f>
        <v>1</v>
      </c>
      <c r="AV196">
        <f>VLOOKUP($E196,Podes!$A$1:$AL$310,14,FALSE)</f>
        <v>0</v>
      </c>
      <c r="AW196">
        <f>VLOOKUP($E196,Podes!$A$1:$AL$310,15,FALSE)</f>
        <v>4</v>
      </c>
      <c r="AX196">
        <f>VLOOKUP($E196,Podes!$A$1:$AL$310,16,FALSE)</f>
        <v>0</v>
      </c>
      <c r="AY196">
        <f>VLOOKUP($E196,Podes!$A$1:$AL$310,17,FALSE)</f>
        <v>0</v>
      </c>
      <c r="AZ196">
        <f>VLOOKUP($E196,Podes!$A$1:$AL$310,18,FALSE)</f>
        <v>0</v>
      </c>
      <c r="BA196">
        <f>VLOOKUP($E196,Podes!$A$1:$AL$310,19,FALSE)</f>
        <v>0</v>
      </c>
      <c r="BB196">
        <f>VLOOKUP($E196,Podes!$A$1:$AL$310,20,FALSE)</f>
        <v>0</v>
      </c>
      <c r="BC196">
        <f>VLOOKUP($E196,Podes!$A$1:$AL$310,21,FALSE)</f>
        <v>6</v>
      </c>
      <c r="BD196">
        <f>VLOOKUP($E196,Podes!$A$1:$AL$310,22,FALSE)</f>
        <v>0</v>
      </c>
      <c r="BE196">
        <f>VLOOKUP($E196,Podes!$A$1:$AL$310,23,FALSE)</f>
        <v>27</v>
      </c>
      <c r="BF196">
        <f>VLOOKUP($E196,Podes!$A$1:$AL$310,38,FALSE)</f>
        <v>192.85714290000001</v>
      </c>
      <c r="BG196">
        <f>VLOOKUP($E196,Podes!$A$1:$AL$310,35,FALSE)</f>
        <v>0</v>
      </c>
      <c r="BH196">
        <f>VLOOKUP($E196,Podes!$A$1:$AL$310,36,FALSE)</f>
        <v>0</v>
      </c>
      <c r="BI196">
        <f>VLOOKUP($E196,Podes!$A$1:$AL$310,26,FALSE)</f>
        <v>5</v>
      </c>
      <c r="BJ196">
        <f>VLOOKUP($E196,Podes!$A$1:$AL$310,37,FALSE)</f>
        <v>717.2</v>
      </c>
      <c r="BK196">
        <f>VLOOKUP(E196,'status kesejahteraan'!$D:$P,12,FALSE)</f>
        <v>0.34068136272545091</v>
      </c>
      <c r="BL196">
        <f>VLOOKUP(E196,'status kesejahteraan'!$D:$P,13,FALSE)</f>
        <v>0.27171669048753372</v>
      </c>
      <c r="BM196">
        <f>VLOOKUP(D196,IDM_2021!$D$1:$F$297,2,FALSE)</f>
        <v>0.58020000000000005</v>
      </c>
      <c r="BN196">
        <f>VLOOKUP(E196,Irigasi!$O$2:$Q$311,3,FALSE)</f>
        <v>0</v>
      </c>
      <c r="BO196">
        <f>VLOOKUP($E196,ZonalStat!$E$1:$AC$310,25,FALSE)</f>
        <v>23180.7607952</v>
      </c>
      <c r="BP196" s="1">
        <f>VLOOKUP($E196,ZonalStat!$E$1:$AD$310,26,FALSE)</f>
        <v>2.2645514467700001</v>
      </c>
    </row>
    <row r="197" spans="1:68" x14ac:dyDescent="0.25">
      <c r="A197">
        <v>196</v>
      </c>
      <c r="B197" t="s">
        <v>337</v>
      </c>
      <c r="C197" t="s">
        <v>192</v>
      </c>
      <c r="D197" t="s">
        <v>198</v>
      </c>
      <c r="E197">
        <v>5311041</v>
      </c>
      <c r="F197">
        <f>VLOOKUP(E197,summary_LC!$AW$1:$AY$311,3,FALSE)</f>
        <v>5199</v>
      </c>
      <c r="G197">
        <f>VLOOKUP($E197,ZonalStat!$E$1:$AB$310,2,FALSE)</f>
        <v>107953.947361</v>
      </c>
      <c r="H197">
        <f>VLOOKUP($E197,ZonalStat!$E$1:$AB$310,3,FALSE)</f>
        <v>1257.9306826100001</v>
      </c>
      <c r="I197">
        <f>VLOOKUP($E197,ZonalStat!$E$1:$AB$310,4,FALSE)</f>
        <v>238751.932466</v>
      </c>
      <c r="J197">
        <f>VLOOKUP($E197,ZonalStat!$E$1:$AB$310,5,FALSE)</f>
        <v>4411.0319457799997</v>
      </c>
      <c r="K197">
        <f>VLOOKUP($E197,ZonalStat!$E$1:$AB$310,6,FALSE)</f>
        <v>65.964938504800003</v>
      </c>
      <c r="L197">
        <f>VLOOKUP($E197,ZonalStat!$E$1:$AB$310,7,FALSE)</f>
        <v>7357.7466195999996</v>
      </c>
      <c r="M197">
        <f>VLOOKUP($E197,ZonalStat!$E$1:$AB$310,8,FALSE)</f>
        <v>25033.6037564</v>
      </c>
      <c r="N197">
        <f>VLOOKUP($E197,ZonalStat!$E$1:$AB$310,9,FALSE)</f>
        <v>5735.6460051100003</v>
      </c>
      <c r="O197">
        <f>VLOOKUP($E197,ZonalStat!$E$1:$AB$310,10,FALSE)</f>
        <v>24288.618312999999</v>
      </c>
      <c r="P197">
        <f>VLOOKUP($E197,ZonalStat!$E$1:$AB$310,11,FALSE)</f>
        <v>5948.2004932399996</v>
      </c>
      <c r="Q197">
        <f>VLOOKUP($E197,summary_LC!$Z$2:$AU$311,16,FALSE)</f>
        <v>1.6787237989241328</v>
      </c>
      <c r="R197">
        <f>VLOOKUP($E197,summary_LC!$Z$2:$AU$311,17,FALSE)</f>
        <v>0</v>
      </c>
      <c r="S197">
        <f>VLOOKUP($E197,summary_LC!$Z$2:$AU$311,15,FALSE)</f>
        <v>32.628454832127616</v>
      </c>
      <c r="T197">
        <f>VLOOKUP($E197,summary_LC!$Z$2:$AU$311,18,FALSE)</f>
        <v>4.3683917640511964</v>
      </c>
      <c r="U197">
        <f>VLOOKUP($E197,summary_LC!$Z$2:$AU$311,19,FALSE)</f>
        <v>0</v>
      </c>
      <c r="V197">
        <f>VLOOKUP($E197,summary_LC!$Z$2:$AU$311,22,FALSE)</f>
        <v>18.44585497211002</v>
      </c>
      <c r="W197">
        <f>VLOOKUP($E197,ZonalStat!$E$1:$AB$310,12,FALSE)</f>
        <v>439.71694310599997</v>
      </c>
      <c r="X197">
        <f>VLOOKUP($E197,summary_LC!$Z$2:$AU$311,4,FALSE)</f>
        <v>747</v>
      </c>
      <c r="Y197">
        <f>VLOOKUP($E197,summary_LC!$Z$2:$AU$311,20,FALSE)</f>
        <v>1.6787237989241328</v>
      </c>
      <c r="Z197">
        <f>VLOOKUP($E197,ZonalStat!$E$1:$AB$310,13,FALSE)</f>
        <v>278.27809791200002</v>
      </c>
      <c r="AA197">
        <f>VLOOKUP($E197,ZonalStat!$E$1:$AB$310,14,FALSE)</f>
        <v>0</v>
      </c>
      <c r="AB197">
        <f>VLOOKUP($E197,ZonalStat!$E$1:$AB$310,15,FALSE)</f>
        <v>0.72302365839600002</v>
      </c>
      <c r="AC197">
        <f>VLOOKUP($E197,ZonalStat!$E$1:$AB$310,16,FALSE)</f>
        <v>0.66408008090500004</v>
      </c>
      <c r="AD197">
        <f>VLOOKUP($E197,Irigasi!$A$2:$C$311,3,FALSE)</f>
        <v>0</v>
      </c>
      <c r="AE197">
        <f>VLOOKUP($E197,ZonalStat!$E$1:$AB$310,17,FALSE)</f>
        <v>0</v>
      </c>
      <c r="AF197">
        <f>VLOOKUP($E197,ZonalStat!$E$1:$AB$310,18,FALSE)</f>
        <v>-0.76568412898799998</v>
      </c>
      <c r="AG197">
        <f>VLOOKUP($E197,ZonalStat!$E$1:$AB$310,19,FALSE)</f>
        <v>0.38313489621899999</v>
      </c>
      <c r="AH197">
        <f>VLOOKUP($E197,ZonalStat!$E$1:$AB$310,20,FALSE)</f>
        <v>0.65760818754899997</v>
      </c>
      <c r="AI197">
        <f>VLOOKUP($E197,ZonalStat!$E$1:$AB$310,21,FALSE)</f>
        <v>1.3863196118900001</v>
      </c>
      <c r="AJ197">
        <f>VLOOKUP($E197,ZonalStat!$E$1:$AB$310,22,FALSE)</f>
        <v>22.037921518800001</v>
      </c>
      <c r="AK197">
        <f>VLOOKUP($E197,ZonalStat!$E$1:$AB$310,23,FALSE)</f>
        <v>-37.9744005477</v>
      </c>
      <c r="AL197">
        <f>VLOOKUP($E197,ZonalStat!$E$1:$AB$310,24,FALSE)</f>
        <v>1598.14331825</v>
      </c>
      <c r="AM197">
        <f>VLOOKUP($E197,Podes!$A$1:$AL$310,5,FALSE)</f>
        <v>1731</v>
      </c>
      <c r="AN197">
        <f>VLOOKUP($E197,Podes!$A$1:$AL$310,28,FALSE)</f>
        <v>1.004060325</v>
      </c>
      <c r="AO197">
        <f>VLOOKUP($E197,Podes!$A$1:$AL$310,29,FALSE)</f>
        <v>0</v>
      </c>
      <c r="AP197">
        <f>VLOOKUP($E197,Podes!$A$1:$AL$310,30,FALSE)</f>
        <v>0</v>
      </c>
      <c r="AQ197">
        <f>VLOOKUP($E197,Podes!$A$1:$AL$310,31,FALSE)</f>
        <v>0</v>
      </c>
      <c r="AR197">
        <f>VLOOKUP($E197,Podes!$A$1:$AL$310,32,FALSE)</f>
        <v>577</v>
      </c>
      <c r="AS197">
        <f>VLOOKUP($E197,Podes!$A$1:$AL$310,33,FALSE)</f>
        <v>577</v>
      </c>
      <c r="AT197">
        <f>VLOOKUP($E197,Podes!$A$1:$AL$310,34,FALSE)</f>
        <v>0</v>
      </c>
      <c r="AU197">
        <f>VLOOKUP($E197,Podes!$A$1:$AL$310,13,FALSE)</f>
        <v>1</v>
      </c>
      <c r="AV197">
        <f>VLOOKUP($E197,Podes!$A$1:$AL$310,14,FALSE)</f>
        <v>0</v>
      </c>
      <c r="AW197">
        <f>VLOOKUP($E197,Podes!$A$1:$AL$310,15,FALSE)</f>
        <v>0</v>
      </c>
      <c r="AX197">
        <f>VLOOKUP($E197,Podes!$A$1:$AL$310,16,FALSE)</f>
        <v>0</v>
      </c>
      <c r="AY197">
        <f>VLOOKUP($E197,Podes!$A$1:$AL$310,17,FALSE)</f>
        <v>0</v>
      </c>
      <c r="AZ197">
        <f>VLOOKUP($E197,Podes!$A$1:$AL$310,18,FALSE)</f>
        <v>0</v>
      </c>
      <c r="BA197">
        <f>VLOOKUP($E197,Podes!$A$1:$AL$310,19,FALSE)</f>
        <v>0</v>
      </c>
      <c r="BB197">
        <f>VLOOKUP($E197,Podes!$A$1:$AL$310,20,FALSE)</f>
        <v>0</v>
      </c>
      <c r="BC197">
        <f>VLOOKUP($E197,Podes!$A$1:$AL$310,21,FALSE)</f>
        <v>0</v>
      </c>
      <c r="BD197">
        <f>VLOOKUP($E197,Podes!$A$1:$AL$310,22,FALSE)</f>
        <v>0</v>
      </c>
      <c r="BE197">
        <f>VLOOKUP($E197,Podes!$A$1:$AL$310,23,FALSE)</f>
        <v>14</v>
      </c>
      <c r="BF197">
        <f>VLOOKUP($E197,Podes!$A$1:$AL$310,38,FALSE)</f>
        <v>200</v>
      </c>
      <c r="BG197">
        <f>VLOOKUP($E197,Podes!$A$1:$AL$310,35,FALSE)</f>
        <v>432.75</v>
      </c>
      <c r="BH197">
        <f>VLOOKUP($E197,Podes!$A$1:$AL$310,36,FALSE)</f>
        <v>577</v>
      </c>
      <c r="BI197">
        <f>VLOOKUP($E197,Podes!$A$1:$AL$310,26,FALSE)</f>
        <v>0</v>
      </c>
      <c r="BJ197">
        <f>VLOOKUP($E197,Podes!$A$1:$AL$310,37,FALSE)</f>
        <v>0</v>
      </c>
      <c r="BK197">
        <f>VLOOKUP(E197,'status kesejahteraan'!$D:$P,12,FALSE)</f>
        <v>0.19788918205804748</v>
      </c>
      <c r="BL197">
        <f>VLOOKUP(E197,'status kesejahteraan'!$D:$P,13,FALSE)</f>
        <v>0.13544844417327639</v>
      </c>
      <c r="BM197">
        <f>VLOOKUP(D197,IDM_2021!$D$1:$F$297,2,FALSE)</f>
        <v>0.53349999999999997</v>
      </c>
      <c r="BN197">
        <f>VLOOKUP(E197,Irigasi!$O$2:$Q$311,3,FALSE)</f>
        <v>0</v>
      </c>
      <c r="BO197">
        <f>VLOOKUP($E197,ZonalStat!$E$1:$AC$310,25,FALSE)</f>
        <v>20919.640326299999</v>
      </c>
      <c r="BP197" s="1">
        <f>VLOOKUP($E197,ZonalStat!$E$1:$AD$310,26,FALSE)</f>
        <v>3.8576649355599999</v>
      </c>
    </row>
    <row r="198" spans="1:68" x14ac:dyDescent="0.25">
      <c r="A198">
        <v>197</v>
      </c>
      <c r="B198" t="s">
        <v>337</v>
      </c>
      <c r="C198" t="s">
        <v>192</v>
      </c>
      <c r="D198" t="s">
        <v>199</v>
      </c>
      <c r="E198">
        <v>5311050</v>
      </c>
      <c r="F198">
        <f>VLOOKUP(E198,summary_LC!$AW$1:$AY$311,3,FALSE)</f>
        <v>6451</v>
      </c>
      <c r="G198">
        <f>VLOOKUP($E198,ZonalStat!$E$1:$AB$310,2,FALSE)</f>
        <v>95536.557038200001</v>
      </c>
      <c r="H198">
        <f>VLOOKUP($E198,ZonalStat!$E$1:$AB$310,3,FALSE)</f>
        <v>893.00906738699996</v>
      </c>
      <c r="I198">
        <f>VLOOKUP($E198,ZonalStat!$E$1:$AB$310,4,FALSE)</f>
        <v>234004.32936999999</v>
      </c>
      <c r="J198">
        <f>VLOOKUP($E198,ZonalStat!$E$1:$AB$310,5,FALSE)</f>
        <v>4653.4852541999999</v>
      </c>
      <c r="K198">
        <f>VLOOKUP($E198,ZonalStat!$E$1:$AB$310,6,FALSE)</f>
        <v>102.93283618</v>
      </c>
      <c r="L198">
        <f>VLOOKUP($E198,ZonalStat!$E$1:$AB$310,7,FALSE)</f>
        <v>1049.6690346400001</v>
      </c>
      <c r="M198">
        <f>VLOOKUP($E198,ZonalStat!$E$1:$AB$310,8,FALSE)</f>
        <v>14505.3853418</v>
      </c>
      <c r="N198">
        <f>VLOOKUP($E198,ZonalStat!$E$1:$AB$310,9,FALSE)</f>
        <v>7951.2233996499999</v>
      </c>
      <c r="O198">
        <f>VLOOKUP($E198,ZonalStat!$E$1:$AB$310,10,FALSE)</f>
        <v>26116.302728899998</v>
      </c>
      <c r="P198">
        <f>VLOOKUP($E198,ZonalStat!$E$1:$AB$310,11,FALSE)</f>
        <v>7576.0159012000004</v>
      </c>
      <c r="Q198">
        <f>VLOOKUP($E198,summary_LC!$Z$2:$AU$311,16,FALSE)</f>
        <v>13.559636431088851</v>
      </c>
      <c r="R198">
        <f>VLOOKUP($E198,summary_LC!$Z$2:$AU$311,17,FALSE)</f>
        <v>0</v>
      </c>
      <c r="S198">
        <f>VLOOKUP($E198,summary_LC!$Z$2:$AU$311,15,FALSE)</f>
        <v>37.330736412539416</v>
      </c>
      <c r="T198">
        <f>VLOOKUP($E198,summary_LC!$Z$2:$AU$311,18,FALSE)</f>
        <v>2.7453162678538305</v>
      </c>
      <c r="U198">
        <f>VLOOKUP($E198,summary_LC!$Z$2:$AU$311,19,FALSE)</f>
        <v>0</v>
      </c>
      <c r="V198">
        <f>VLOOKUP($E198,summary_LC!$Z$2:$AU$311,22,FALSE)</f>
        <v>3.4878313439776778</v>
      </c>
      <c r="W198">
        <f>VLOOKUP($E198,ZonalStat!$E$1:$AB$310,12,FALSE)</f>
        <v>301.054141668</v>
      </c>
      <c r="X198">
        <f>VLOOKUP($E198,summary_LC!$Z$2:$AU$311,4,FALSE)</f>
        <v>1789</v>
      </c>
      <c r="Y198">
        <f>VLOOKUP($E198,summary_LC!$Z$2:$AU$311,20,FALSE)</f>
        <v>13.559636431088851</v>
      </c>
      <c r="Z198">
        <f>VLOOKUP($E198,ZonalStat!$E$1:$AB$310,13,FALSE)</f>
        <v>294.19829169799999</v>
      </c>
      <c r="AA198">
        <f>VLOOKUP($E198,ZonalStat!$E$1:$AB$310,14,FALSE)</f>
        <v>0</v>
      </c>
      <c r="AB198">
        <f>VLOOKUP($E198,ZonalStat!$E$1:$AB$310,15,FALSE)</f>
        <v>0.67539916292000002</v>
      </c>
      <c r="AC198">
        <f>VLOOKUP($E198,ZonalStat!$E$1:$AB$310,16,FALSE)</f>
        <v>0.62414317644899997</v>
      </c>
      <c r="AD198">
        <f>VLOOKUP($E198,Irigasi!$A$2:$C$311,3,FALSE)</f>
        <v>0</v>
      </c>
      <c r="AE198">
        <f>VLOOKUP($E198,ZonalStat!$E$1:$AB$310,17,FALSE)</f>
        <v>0.82284376835700002</v>
      </c>
      <c r="AF198">
        <f>VLOOKUP($E198,ZonalStat!$E$1:$AB$310,18,FALSE)</f>
        <v>-0.75492276123099999</v>
      </c>
      <c r="AG198">
        <f>VLOOKUP($E198,ZonalStat!$E$1:$AB$310,19,FALSE)</f>
        <v>0.37015336477900002</v>
      </c>
      <c r="AH198">
        <f>VLOOKUP($E198,ZonalStat!$E$1:$AB$310,20,FALSE)</f>
        <v>0.75474688489800001</v>
      </c>
      <c r="AI198">
        <f>VLOOKUP($E198,ZonalStat!$E$1:$AB$310,21,FALSE)</f>
        <v>1.37203339669</v>
      </c>
      <c r="AJ198">
        <f>VLOOKUP($E198,ZonalStat!$E$1:$AB$310,22,FALSE)</f>
        <v>24.0872998794</v>
      </c>
      <c r="AK198">
        <f>VLOOKUP($E198,ZonalStat!$E$1:$AB$310,23,FALSE)</f>
        <v>-33.260847814000002</v>
      </c>
      <c r="AL198">
        <f>VLOOKUP($E198,ZonalStat!$E$1:$AB$310,24,FALSE)</f>
        <v>1370.0624806400001</v>
      </c>
      <c r="AM198">
        <f>VLOOKUP($E198,Podes!$A$1:$AL$310,5,FALSE)</f>
        <v>4887</v>
      </c>
      <c r="AN198">
        <f>VLOOKUP($E198,Podes!$A$1:$AL$310,28,FALSE)</f>
        <v>1.0382409180000001</v>
      </c>
      <c r="AO198">
        <f>VLOOKUP($E198,Podes!$A$1:$AL$310,29,FALSE)</f>
        <v>2443.5</v>
      </c>
      <c r="AP198">
        <f>VLOOKUP($E198,Podes!$A$1:$AL$310,30,FALSE)</f>
        <v>0</v>
      </c>
      <c r="AQ198">
        <f>VLOOKUP($E198,Podes!$A$1:$AL$310,31,FALSE)</f>
        <v>4887</v>
      </c>
      <c r="AR198">
        <f>VLOOKUP($E198,Podes!$A$1:$AL$310,32,FALSE)</f>
        <v>1629</v>
      </c>
      <c r="AS198">
        <f>VLOOKUP($E198,Podes!$A$1:$AL$310,33,FALSE)</f>
        <v>2443.5</v>
      </c>
      <c r="AT198">
        <f>VLOOKUP($E198,Podes!$A$1:$AL$310,34,FALSE)</f>
        <v>0</v>
      </c>
      <c r="AU198">
        <f>VLOOKUP($E198,Podes!$A$1:$AL$310,13,FALSE)</f>
        <v>0</v>
      </c>
      <c r="AV198">
        <f>VLOOKUP($E198,Podes!$A$1:$AL$310,14,FALSE)</f>
        <v>0</v>
      </c>
      <c r="AW198">
        <f>VLOOKUP($E198,Podes!$A$1:$AL$310,15,FALSE)</f>
        <v>0</v>
      </c>
      <c r="AX198">
        <f>VLOOKUP($E198,Podes!$A$1:$AL$310,16,FALSE)</f>
        <v>0</v>
      </c>
      <c r="AY198">
        <f>VLOOKUP($E198,Podes!$A$1:$AL$310,17,FALSE)</f>
        <v>0</v>
      </c>
      <c r="AZ198">
        <f>VLOOKUP($E198,Podes!$A$1:$AL$310,18,FALSE)</f>
        <v>0</v>
      </c>
      <c r="BA198">
        <f>VLOOKUP($E198,Podes!$A$1:$AL$310,19,FALSE)</f>
        <v>0</v>
      </c>
      <c r="BB198">
        <f>VLOOKUP($E198,Podes!$A$1:$AL$310,20,FALSE)</f>
        <v>0</v>
      </c>
      <c r="BC198">
        <f>VLOOKUP($E198,Podes!$A$1:$AL$310,21,FALSE)</f>
        <v>0</v>
      </c>
      <c r="BD198">
        <f>VLOOKUP($E198,Podes!$A$1:$AL$310,22,FALSE)</f>
        <v>0</v>
      </c>
      <c r="BE198">
        <f>VLOOKUP($E198,Podes!$A$1:$AL$310,23,FALSE)</f>
        <v>34</v>
      </c>
      <c r="BF198">
        <f>VLOOKUP($E198,Podes!$A$1:$AL$310,38,FALSE)</f>
        <v>200</v>
      </c>
      <c r="BG198">
        <f>VLOOKUP($E198,Podes!$A$1:$AL$310,35,FALSE)</f>
        <v>1221.75</v>
      </c>
      <c r="BH198">
        <f>VLOOKUP($E198,Podes!$A$1:$AL$310,36,FALSE)</f>
        <v>4887</v>
      </c>
      <c r="BI198">
        <f>VLOOKUP($E198,Podes!$A$1:$AL$310,26,FALSE)</f>
        <v>7</v>
      </c>
      <c r="BJ198">
        <f>VLOOKUP($E198,Podes!$A$1:$AL$310,37,FALSE)</f>
        <v>698.14285710000001</v>
      </c>
      <c r="BK198">
        <f>VLOOKUP(E198,'status kesejahteraan'!$D:$P,12,FALSE)</f>
        <v>0.27397888939880677</v>
      </c>
      <c r="BL198">
        <f>VLOOKUP(E198,'status kesejahteraan'!$D:$P,13,FALSE)</f>
        <v>0.19409328683522231</v>
      </c>
      <c r="BM198">
        <f>VLOOKUP(D198,IDM_2021!$D$1:$F$297,2,FALSE)</f>
        <v>0.55169999999999997</v>
      </c>
      <c r="BN198">
        <f>VLOOKUP(E198,Irigasi!$O$2:$Q$311,3,FALSE)</f>
        <v>0</v>
      </c>
      <c r="BO198">
        <f>VLOOKUP($E198,ZonalStat!$E$1:$AC$310,25,FALSE)</f>
        <v>22378.284071300001</v>
      </c>
      <c r="BP198" s="1">
        <f>VLOOKUP($E198,ZonalStat!$E$1:$AD$310,26,FALSE)</f>
        <v>2.63256394261</v>
      </c>
    </row>
    <row r="199" spans="1:68" x14ac:dyDescent="0.25">
      <c r="A199">
        <v>198</v>
      </c>
      <c r="B199" t="s">
        <v>337</v>
      </c>
      <c r="C199" t="s">
        <v>192</v>
      </c>
      <c r="D199" t="s">
        <v>200</v>
      </c>
      <c r="E199">
        <v>5311051</v>
      </c>
      <c r="F199">
        <f>VLOOKUP(E199,summary_LC!$AW$1:$AY$311,3,FALSE)</f>
        <v>3873</v>
      </c>
      <c r="G199">
        <f>VLOOKUP($E199,ZonalStat!$E$1:$AB$310,2,FALSE)</f>
        <v>101937.36560600001</v>
      </c>
      <c r="H199">
        <f>VLOOKUP($E199,ZonalStat!$E$1:$AB$310,3,FALSE)</f>
        <v>734.023689977</v>
      </c>
      <c r="I199">
        <f>VLOOKUP($E199,ZonalStat!$E$1:$AB$310,4,FALSE)</f>
        <v>236200.19675500001</v>
      </c>
      <c r="J199">
        <f>VLOOKUP($E199,ZonalStat!$E$1:$AB$310,5,FALSE)</f>
        <v>5613.0199532799998</v>
      </c>
      <c r="K199">
        <f>VLOOKUP($E199,ZonalStat!$E$1:$AB$310,6,FALSE)</f>
        <v>489.00071836900003</v>
      </c>
      <c r="L199">
        <f>VLOOKUP($E199,ZonalStat!$E$1:$AB$310,7,FALSE)</f>
        <v>3584.6311364899998</v>
      </c>
      <c r="M199">
        <f>VLOOKUP($E199,ZonalStat!$E$1:$AB$310,8,FALSE)</f>
        <v>21355.653838499999</v>
      </c>
      <c r="N199">
        <f>VLOOKUP($E199,ZonalStat!$E$1:$AB$310,9,FALSE)</f>
        <v>5872.4817784300003</v>
      </c>
      <c r="O199">
        <f>VLOOKUP($E199,ZonalStat!$E$1:$AB$310,10,FALSE)</f>
        <v>27172.378093800002</v>
      </c>
      <c r="P199">
        <f>VLOOKUP($E199,ZonalStat!$E$1:$AB$310,11,FALSE)</f>
        <v>5710.0154945100003</v>
      </c>
      <c r="Q199">
        <f>VLOOKUP($E199,summary_LC!$Z$2:$AU$311,16,FALSE)</f>
        <v>17.631237247263957</v>
      </c>
      <c r="R199">
        <f>VLOOKUP($E199,summary_LC!$Z$2:$AU$311,17,FALSE)</f>
        <v>0</v>
      </c>
      <c r="S199">
        <f>VLOOKUP($E199,summary_LC!$Z$2:$AU$311,15,FALSE)</f>
        <v>12.567241699128177</v>
      </c>
      <c r="T199">
        <f>VLOOKUP($E199,summary_LC!$Z$2:$AU$311,18,FALSE)</f>
        <v>9.2747171211278057E-3</v>
      </c>
      <c r="U199">
        <f>VLOOKUP($E199,summary_LC!$Z$2:$AU$311,19,FALSE)</f>
        <v>0</v>
      </c>
      <c r="V199">
        <f>VLOOKUP($E199,summary_LC!$Z$2:$AU$311,22,FALSE)</f>
        <v>9.6824167312161116</v>
      </c>
      <c r="W199">
        <f>VLOOKUP($E199,ZonalStat!$E$1:$AB$310,12,FALSE)</f>
        <v>181.65148755600001</v>
      </c>
      <c r="X199">
        <f>VLOOKUP($E199,summary_LC!$Z$2:$AU$311,4,FALSE)</f>
        <v>2250</v>
      </c>
      <c r="Y199">
        <f>VLOOKUP($E199,summary_LC!$Z$2:$AU$311,20,FALSE)</f>
        <v>17.631237247263957</v>
      </c>
      <c r="Z199">
        <f>VLOOKUP($E199,ZonalStat!$E$1:$AB$310,13,FALSE)</f>
        <v>677.40016753299994</v>
      </c>
      <c r="AA199">
        <f>VLOOKUP($E199,ZonalStat!$E$1:$AB$310,14,FALSE)</f>
        <v>0</v>
      </c>
      <c r="AB199">
        <f>VLOOKUP($E199,ZonalStat!$E$1:$AB$310,15,FALSE)</f>
        <v>0.61076684740499998</v>
      </c>
      <c r="AC199">
        <f>VLOOKUP($E199,ZonalStat!$E$1:$AB$310,16,FALSE)</f>
        <v>0.68467273220900005</v>
      </c>
      <c r="AD199">
        <f>VLOOKUP($E199,Irigasi!$A$2:$C$311,3,FALSE)</f>
        <v>0</v>
      </c>
      <c r="AE199">
        <f>VLOOKUP($E199,ZonalStat!$E$1:$AB$310,17,FALSE)</f>
        <v>0.82003043291300004</v>
      </c>
      <c r="AF199">
        <f>VLOOKUP($E199,ZonalStat!$E$1:$AB$310,18,FALSE)</f>
        <v>-0.74456753272999998</v>
      </c>
      <c r="AG199">
        <f>VLOOKUP($E199,ZonalStat!$E$1:$AB$310,19,FALSE)</f>
        <v>0.352995798892</v>
      </c>
      <c r="AH199">
        <f>VLOOKUP($E199,ZonalStat!$E$1:$AB$310,20,FALSE)</f>
        <v>0.73406525919200005</v>
      </c>
      <c r="AI199">
        <f>VLOOKUP($E199,ZonalStat!$E$1:$AB$310,21,FALSE)</f>
        <v>1.3848488564200001</v>
      </c>
      <c r="AJ199">
        <f>VLOOKUP($E199,ZonalStat!$E$1:$AB$310,22,FALSE)</f>
        <v>24.179405943199999</v>
      </c>
      <c r="AK199">
        <f>VLOOKUP($E199,ZonalStat!$E$1:$AB$310,23,FALSE)</f>
        <v>-33.494475727400001</v>
      </c>
      <c r="AL199">
        <f>VLOOKUP($E199,ZonalStat!$E$1:$AB$310,24,FALSE)</f>
        <v>1395.9619031300001</v>
      </c>
      <c r="AM199">
        <f>VLOOKUP($E199,Podes!$A$1:$AL$310,5,FALSE)</f>
        <v>2045</v>
      </c>
      <c r="AN199">
        <f>VLOOKUP($E199,Podes!$A$1:$AL$310,28,FALSE)</f>
        <v>1.001469148</v>
      </c>
      <c r="AO199">
        <f>VLOOKUP($E199,Podes!$A$1:$AL$310,29,FALSE)</f>
        <v>2045</v>
      </c>
      <c r="AP199">
        <f>VLOOKUP($E199,Podes!$A$1:$AL$310,30,FALSE)</f>
        <v>0</v>
      </c>
      <c r="AQ199">
        <f>VLOOKUP($E199,Podes!$A$1:$AL$310,31,FALSE)</f>
        <v>0</v>
      </c>
      <c r="AR199">
        <f>VLOOKUP($E199,Podes!$A$1:$AL$310,32,FALSE)</f>
        <v>1022.5</v>
      </c>
      <c r="AS199">
        <f>VLOOKUP($E199,Podes!$A$1:$AL$310,33,FALSE)</f>
        <v>1022.5</v>
      </c>
      <c r="AT199">
        <f>VLOOKUP($E199,Podes!$A$1:$AL$310,34,FALSE)</f>
        <v>0</v>
      </c>
      <c r="AU199">
        <f>VLOOKUP($E199,Podes!$A$1:$AL$310,13,FALSE)</f>
        <v>0</v>
      </c>
      <c r="AV199">
        <f>VLOOKUP($E199,Podes!$A$1:$AL$310,14,FALSE)</f>
        <v>0</v>
      </c>
      <c r="AW199">
        <f>VLOOKUP($E199,Podes!$A$1:$AL$310,15,FALSE)</f>
        <v>0</v>
      </c>
      <c r="AX199">
        <f>VLOOKUP($E199,Podes!$A$1:$AL$310,16,FALSE)</f>
        <v>0</v>
      </c>
      <c r="AY199">
        <f>VLOOKUP($E199,Podes!$A$1:$AL$310,17,FALSE)</f>
        <v>0</v>
      </c>
      <c r="AZ199">
        <f>VLOOKUP($E199,Podes!$A$1:$AL$310,18,FALSE)</f>
        <v>0</v>
      </c>
      <c r="BA199">
        <f>VLOOKUP($E199,Podes!$A$1:$AL$310,19,FALSE)</f>
        <v>0</v>
      </c>
      <c r="BB199">
        <f>VLOOKUP($E199,Podes!$A$1:$AL$310,20,FALSE)</f>
        <v>0</v>
      </c>
      <c r="BC199">
        <f>VLOOKUP($E199,Podes!$A$1:$AL$310,21,FALSE)</f>
        <v>0</v>
      </c>
      <c r="BD199">
        <f>VLOOKUP($E199,Podes!$A$1:$AL$310,22,FALSE)</f>
        <v>0</v>
      </c>
      <c r="BE199">
        <f>VLOOKUP($E199,Podes!$A$1:$AL$310,23,FALSE)</f>
        <v>12</v>
      </c>
      <c r="BF199">
        <f>VLOOKUP($E199,Podes!$A$1:$AL$310,38,FALSE)</f>
        <v>200</v>
      </c>
      <c r="BG199">
        <f>VLOOKUP($E199,Podes!$A$1:$AL$310,35,FALSE)</f>
        <v>2045</v>
      </c>
      <c r="BH199">
        <f>VLOOKUP($E199,Podes!$A$1:$AL$310,36,FALSE)</f>
        <v>2045</v>
      </c>
      <c r="BI199">
        <f>VLOOKUP($E199,Podes!$A$1:$AL$310,26,FALSE)</f>
        <v>0</v>
      </c>
      <c r="BJ199">
        <f>VLOOKUP($E199,Podes!$A$1:$AL$310,37,FALSE)</f>
        <v>0</v>
      </c>
      <c r="BK199">
        <f>VLOOKUP(E199,'status kesejahteraan'!$D:$P,12,FALSE)</f>
        <v>0.35808270676691728</v>
      </c>
      <c r="BL199">
        <f>VLOOKUP(E199,'status kesejahteraan'!$D:$P,13,FALSE)</f>
        <v>0.276946487446107</v>
      </c>
      <c r="BM199">
        <f>VLOOKUP(D199,IDM_2021!$D$1:$F$297,2,FALSE)</f>
        <v>0.55149999999999999</v>
      </c>
      <c r="BN199">
        <f>VLOOKUP(E199,Irigasi!$O$2:$Q$311,3,FALSE)</f>
        <v>0</v>
      </c>
      <c r="BO199">
        <f>VLOOKUP($E199,ZonalStat!$E$1:$AC$310,25,FALSE)</f>
        <v>24751.406754799998</v>
      </c>
      <c r="BP199" s="1">
        <f>VLOOKUP($E199,ZonalStat!$E$1:$AD$310,26,FALSE)</f>
        <v>2.7529597474299998</v>
      </c>
    </row>
    <row r="200" spans="1:68" x14ac:dyDescent="0.25">
      <c r="A200">
        <v>199</v>
      </c>
      <c r="B200" t="s">
        <v>337</v>
      </c>
      <c r="C200" t="s">
        <v>192</v>
      </c>
      <c r="D200" t="s">
        <v>201</v>
      </c>
      <c r="E200">
        <v>5311052</v>
      </c>
      <c r="F200">
        <f>VLOOKUP(E200,summary_LC!$AW$1:$AY$311,3,FALSE)</f>
        <v>5444</v>
      </c>
      <c r="G200">
        <f>VLOOKUP($E200,ZonalStat!$E$1:$AB$310,2,FALSE)</f>
        <v>88388.707404400004</v>
      </c>
      <c r="H200">
        <f>VLOOKUP($E200,ZonalStat!$E$1:$AB$310,3,FALSE)</f>
        <v>1059.58411744</v>
      </c>
      <c r="I200">
        <f>VLOOKUP($E200,ZonalStat!$E$1:$AB$310,4,FALSE)</f>
        <v>228428.581721</v>
      </c>
      <c r="J200">
        <f>VLOOKUP($E200,ZonalStat!$E$1:$AB$310,5,FALSE)</f>
        <v>4427.3941371000001</v>
      </c>
      <c r="K200">
        <f>VLOOKUP($E200,ZonalStat!$E$1:$AB$310,6,FALSE)</f>
        <v>78.430287988299995</v>
      </c>
      <c r="L200">
        <f>VLOOKUP($E200,ZonalStat!$E$1:$AB$310,7,FALSE)</f>
        <v>1302.2649182</v>
      </c>
      <c r="M200">
        <f>VLOOKUP($E200,ZonalStat!$E$1:$AB$310,8,FALSE)</f>
        <v>10719.1499165</v>
      </c>
      <c r="N200">
        <f>VLOOKUP($E200,ZonalStat!$E$1:$AB$310,9,FALSE)</f>
        <v>14673.933829600001</v>
      </c>
      <c r="O200">
        <f>VLOOKUP($E200,ZonalStat!$E$1:$AB$310,10,FALSE)</f>
        <v>27346.657770500002</v>
      </c>
      <c r="P200">
        <f>VLOOKUP($E200,ZonalStat!$E$1:$AB$310,11,FALSE)</f>
        <v>14268.5576936</v>
      </c>
      <c r="Q200">
        <f>VLOOKUP($E200,summary_LC!$Z$2:$AU$311,16,FALSE)</f>
        <v>10.434056761268781</v>
      </c>
      <c r="R200">
        <f>VLOOKUP($E200,summary_LC!$Z$2:$AU$311,17,FALSE)</f>
        <v>0</v>
      </c>
      <c r="S200">
        <f>VLOOKUP($E200,summary_LC!$Z$2:$AU$311,15,FALSE)</f>
        <v>34.4555741049898</v>
      </c>
      <c r="T200">
        <f>VLOOKUP($E200,summary_LC!$Z$2:$AU$311,18,FALSE)</f>
        <v>4.9619736598033759</v>
      </c>
      <c r="U200">
        <f>VLOOKUP($E200,summary_LC!$Z$2:$AU$311,19,FALSE)</f>
        <v>0</v>
      </c>
      <c r="V200">
        <f>VLOOKUP($E200,summary_LC!$Z$2:$AU$311,22,FALSE)</f>
        <v>3.6737692872887577E-2</v>
      </c>
      <c r="W200">
        <f>VLOOKUP($E200,ZonalStat!$E$1:$AB$310,12,FALSE)</f>
        <v>334.30414380299999</v>
      </c>
      <c r="X200">
        <f>VLOOKUP($E200,summary_LC!$Z$2:$AU$311,4,FALSE)</f>
        <v>1340</v>
      </c>
      <c r="Y200">
        <f>VLOOKUP($E200,summary_LC!$Z$2:$AU$311,20,FALSE)</f>
        <v>10.434056761268781</v>
      </c>
      <c r="Z200">
        <f>VLOOKUP($E200,ZonalStat!$E$1:$AB$310,13,FALSE)</f>
        <v>96.362932340200004</v>
      </c>
      <c r="AA200">
        <f>VLOOKUP($E200,ZonalStat!$E$1:$AB$310,14,FALSE)</f>
        <v>0</v>
      </c>
      <c r="AB200">
        <f>VLOOKUP($E200,ZonalStat!$E$1:$AB$310,15,FALSE)</f>
        <v>0.70311351947099998</v>
      </c>
      <c r="AC200">
        <f>VLOOKUP($E200,ZonalStat!$E$1:$AB$310,16,FALSE)</f>
        <v>0.66262084801900001</v>
      </c>
      <c r="AD200">
        <f>VLOOKUP($E200,Irigasi!$A$2:$C$311,3,FALSE)</f>
        <v>0</v>
      </c>
      <c r="AE200">
        <f>VLOOKUP($E200,ZonalStat!$E$1:$AB$310,17,FALSE)</f>
        <v>0.83754374439500001</v>
      </c>
      <c r="AF200">
        <f>VLOOKUP($E200,ZonalStat!$E$1:$AB$310,18,FALSE)</f>
        <v>-0.768110631366</v>
      </c>
      <c r="AG200">
        <f>VLOOKUP($E200,ZonalStat!$E$1:$AB$310,19,FALSE)</f>
        <v>0.39082402733100002</v>
      </c>
      <c r="AH200">
        <f>VLOOKUP($E200,ZonalStat!$E$1:$AB$310,20,FALSE)</f>
        <v>0.76771442711500004</v>
      </c>
      <c r="AI200">
        <f>VLOOKUP($E200,ZonalStat!$E$1:$AB$310,21,FALSE)</f>
        <v>1.38044526663</v>
      </c>
      <c r="AJ200">
        <f>VLOOKUP($E200,ZonalStat!$E$1:$AB$310,22,FALSE)</f>
        <v>24.4874808149</v>
      </c>
      <c r="AK200">
        <f>VLOOKUP($E200,ZonalStat!$E$1:$AB$310,23,FALSE)</f>
        <v>-32.578762236599999</v>
      </c>
      <c r="AL200">
        <f>VLOOKUP($E200,ZonalStat!$E$1:$AB$310,24,FALSE)</f>
        <v>1352.64431577</v>
      </c>
      <c r="AM200">
        <f>VLOOKUP($E200,Podes!$A$1:$AL$310,5,FALSE)</f>
        <v>2226</v>
      </c>
      <c r="AN200">
        <f>VLOOKUP($E200,Podes!$A$1:$AL$310,28,FALSE)</f>
        <v>1.174050633</v>
      </c>
      <c r="AO200">
        <f>VLOOKUP($E200,Podes!$A$1:$AL$310,29,FALSE)</f>
        <v>2226</v>
      </c>
      <c r="AP200">
        <f>VLOOKUP($E200,Podes!$A$1:$AL$310,30,FALSE)</f>
        <v>0</v>
      </c>
      <c r="AQ200">
        <f>VLOOKUP($E200,Podes!$A$1:$AL$310,31,FALSE)</f>
        <v>0</v>
      </c>
      <c r="AR200">
        <f>VLOOKUP($E200,Podes!$A$1:$AL$310,32,FALSE)</f>
        <v>742</v>
      </c>
      <c r="AS200">
        <f>VLOOKUP($E200,Podes!$A$1:$AL$310,33,FALSE)</f>
        <v>2226</v>
      </c>
      <c r="AT200">
        <f>VLOOKUP($E200,Podes!$A$1:$AL$310,34,FALSE)</f>
        <v>0</v>
      </c>
      <c r="AU200">
        <f>VLOOKUP($E200,Podes!$A$1:$AL$310,13,FALSE)</f>
        <v>3</v>
      </c>
      <c r="AV200">
        <f>VLOOKUP($E200,Podes!$A$1:$AL$310,14,FALSE)</f>
        <v>0</v>
      </c>
      <c r="AW200">
        <f>VLOOKUP($E200,Podes!$A$1:$AL$310,15,FALSE)</f>
        <v>0</v>
      </c>
      <c r="AX200">
        <f>VLOOKUP($E200,Podes!$A$1:$AL$310,16,FALSE)</f>
        <v>0</v>
      </c>
      <c r="AY200">
        <f>VLOOKUP($E200,Podes!$A$1:$AL$310,17,FALSE)</f>
        <v>0</v>
      </c>
      <c r="AZ200">
        <f>VLOOKUP($E200,Podes!$A$1:$AL$310,18,FALSE)</f>
        <v>0</v>
      </c>
      <c r="BA200">
        <f>VLOOKUP($E200,Podes!$A$1:$AL$310,19,FALSE)</f>
        <v>0</v>
      </c>
      <c r="BB200">
        <f>VLOOKUP($E200,Podes!$A$1:$AL$310,20,FALSE)</f>
        <v>0</v>
      </c>
      <c r="BC200">
        <f>VLOOKUP($E200,Podes!$A$1:$AL$310,21,FALSE)</f>
        <v>0</v>
      </c>
      <c r="BD200">
        <f>VLOOKUP($E200,Podes!$A$1:$AL$310,22,FALSE)</f>
        <v>0</v>
      </c>
      <c r="BE200">
        <f>VLOOKUP($E200,Podes!$A$1:$AL$310,23,FALSE)</f>
        <v>26</v>
      </c>
      <c r="BF200">
        <f>VLOOKUP($E200,Podes!$A$1:$AL$310,38,FALSE)</f>
        <v>200</v>
      </c>
      <c r="BG200">
        <f>VLOOKUP($E200,Podes!$A$1:$AL$310,35,FALSE)</f>
        <v>0</v>
      </c>
      <c r="BH200">
        <f>VLOOKUP($E200,Podes!$A$1:$AL$310,36,FALSE)</f>
        <v>0</v>
      </c>
      <c r="BI200">
        <f>VLOOKUP($E200,Podes!$A$1:$AL$310,26,FALSE)</f>
        <v>6</v>
      </c>
      <c r="BJ200">
        <f>VLOOKUP($E200,Podes!$A$1:$AL$310,37,FALSE)</f>
        <v>371</v>
      </c>
      <c r="BK200">
        <f>VLOOKUP(E200,'status kesejahteraan'!$D:$P,12,FALSE)</f>
        <v>0.20061255742725881</v>
      </c>
      <c r="BL200">
        <f>VLOOKUP(E200,'status kesejahteraan'!$D:$P,13,FALSE)</f>
        <v>0.15216643741403027</v>
      </c>
      <c r="BM200">
        <f>VLOOKUP(D200,IDM_2021!$D$1:$F$297,2,FALSE)</f>
        <v>0.52800000000000002</v>
      </c>
      <c r="BN200">
        <f>VLOOKUP(E200,Irigasi!$O$2:$Q$311,3,FALSE)</f>
        <v>0</v>
      </c>
      <c r="BO200">
        <f>VLOOKUP($E200,ZonalStat!$E$1:$AC$310,25,FALSE)</f>
        <v>21559.730388200001</v>
      </c>
      <c r="BP200" s="1">
        <f>VLOOKUP($E200,ZonalStat!$E$1:$AD$310,26,FALSE)</f>
        <v>2.4930977360600002</v>
      </c>
    </row>
    <row r="201" spans="1:68" x14ac:dyDescent="0.25">
      <c r="A201">
        <v>200</v>
      </c>
      <c r="B201" t="s">
        <v>337</v>
      </c>
      <c r="C201" t="s">
        <v>192</v>
      </c>
      <c r="D201" t="s">
        <v>202</v>
      </c>
      <c r="E201">
        <v>5311053</v>
      </c>
      <c r="F201">
        <f>VLOOKUP(E201,summary_LC!$AW$1:$AY$311,3,FALSE)</f>
        <v>5400</v>
      </c>
      <c r="G201">
        <f>VLOOKUP($E201,ZonalStat!$E$1:$AB$310,2,FALSE)</f>
        <v>99968.801607300004</v>
      </c>
      <c r="H201">
        <f>VLOOKUP($E201,ZonalStat!$E$1:$AB$310,3,FALSE)</f>
        <v>964.49342824600001</v>
      </c>
      <c r="I201">
        <f>VLOOKUP($E201,ZonalStat!$E$1:$AB$310,4,FALSE)</f>
        <v>240806.27275999999</v>
      </c>
      <c r="J201">
        <f>VLOOKUP($E201,ZonalStat!$E$1:$AB$310,5,FALSE)</f>
        <v>3946.6060020099999</v>
      </c>
      <c r="K201">
        <f>VLOOKUP($E201,ZonalStat!$E$1:$AB$310,6,FALSE)</f>
        <v>343.567811296</v>
      </c>
      <c r="L201">
        <f>VLOOKUP($E201,ZonalStat!$E$1:$AB$310,7,FALSE)</f>
        <v>2802.2998685699999</v>
      </c>
      <c r="M201">
        <f>VLOOKUP($E201,ZonalStat!$E$1:$AB$310,8,FALSE)</f>
        <v>15482.788417100001</v>
      </c>
      <c r="N201">
        <f>VLOOKUP($E201,ZonalStat!$E$1:$AB$310,9,FALSE)</f>
        <v>3871.1350903900002</v>
      </c>
      <c r="O201">
        <f>VLOOKUP($E201,ZonalStat!$E$1:$AB$310,10,FALSE)</f>
        <v>19680.506927300001</v>
      </c>
      <c r="P201">
        <f>VLOOKUP($E201,ZonalStat!$E$1:$AB$310,11,FALSE)</f>
        <v>3507.1319659800001</v>
      </c>
      <c r="Q201">
        <f>VLOOKUP($E201,summary_LC!$Z$2:$AU$311,16,FALSE)</f>
        <v>23.001298460396956</v>
      </c>
      <c r="R201">
        <f>VLOOKUP($E201,summary_LC!$Z$2:$AU$311,17,FALSE)</f>
        <v>0</v>
      </c>
      <c r="S201">
        <f>VLOOKUP($E201,summary_LC!$Z$2:$AU$311,15,FALSE)</f>
        <v>17.955852346503431</v>
      </c>
      <c r="T201">
        <f>VLOOKUP($E201,summary_LC!$Z$2:$AU$311,18,FALSE)</f>
        <v>2.7082173993693193</v>
      </c>
      <c r="U201">
        <f>VLOOKUP($E201,summary_LC!$Z$2:$AU$311,19,FALSE)</f>
        <v>1.2057132257466148</v>
      </c>
      <c r="V201">
        <f>VLOOKUP($E201,summary_LC!$Z$2:$AU$311,22,FALSE)</f>
        <v>7.3703703703703702</v>
      </c>
      <c r="W201">
        <f>VLOOKUP($E201,ZonalStat!$E$1:$AB$310,12,FALSE)</f>
        <v>225.90689099299999</v>
      </c>
      <c r="X201">
        <f>VLOOKUP($E201,summary_LC!$Z$2:$AU$311,4,FALSE)</f>
        <v>2246</v>
      </c>
      <c r="Y201">
        <f>VLOOKUP($E201,summary_LC!$Z$2:$AU$311,20,FALSE)</f>
        <v>23.001298460396956</v>
      </c>
      <c r="Z201">
        <f>VLOOKUP($E201,ZonalStat!$E$1:$AB$310,13,FALSE)</f>
        <v>566.99407339899994</v>
      </c>
      <c r="AA201">
        <f>VLOOKUP($E201,ZonalStat!$E$1:$AB$310,14,FALSE)</f>
        <v>0</v>
      </c>
      <c r="AB201">
        <f>VLOOKUP($E201,ZonalStat!$E$1:$AB$310,15,FALSE)</f>
        <v>0.62666666666699999</v>
      </c>
      <c r="AC201">
        <f>VLOOKUP($E201,ZonalStat!$E$1:$AB$310,16,FALSE)</f>
        <v>0.63001055072900003</v>
      </c>
      <c r="AD201">
        <f>VLOOKUP($E201,Irigasi!$A$2:$C$311,3,FALSE)</f>
        <v>0</v>
      </c>
      <c r="AE201">
        <f>VLOOKUP($E201,ZonalStat!$E$1:$AB$310,17,FALSE)</f>
        <v>0</v>
      </c>
      <c r="AF201">
        <f>VLOOKUP($E201,ZonalStat!$E$1:$AB$310,18,FALSE)</f>
        <v>0</v>
      </c>
      <c r="AG201">
        <f>VLOOKUP($E201,ZonalStat!$E$1:$AB$310,19,FALSE)</f>
        <v>0</v>
      </c>
      <c r="AH201">
        <f>VLOOKUP($E201,ZonalStat!$E$1:$AB$310,20,FALSE)</f>
        <v>0.617756084303</v>
      </c>
      <c r="AI201">
        <f>VLOOKUP($E201,ZonalStat!$E$1:$AB$310,21,FALSE)</f>
        <v>1.3973683590399999</v>
      </c>
      <c r="AJ201">
        <f>VLOOKUP($E201,ZonalStat!$E$1:$AB$310,22,FALSE)</f>
        <v>21.398045937599999</v>
      </c>
      <c r="AK201">
        <f>VLOOKUP($E201,ZonalStat!$E$1:$AB$310,23,FALSE)</f>
        <v>-38.943058471699999</v>
      </c>
      <c r="AL201">
        <f>VLOOKUP($E201,ZonalStat!$E$1:$AB$310,24,FALSE)</f>
        <v>1680.2194054900001</v>
      </c>
      <c r="AM201">
        <f>VLOOKUP($E201,Podes!$A$1:$AL$310,5,FALSE)</f>
        <v>2234</v>
      </c>
      <c r="AN201">
        <f>VLOOKUP($E201,Podes!$A$1:$AL$310,28,FALSE)</f>
        <v>1.0328247800000001</v>
      </c>
      <c r="AO201">
        <f>VLOOKUP($E201,Podes!$A$1:$AL$310,29,FALSE)</f>
        <v>2234</v>
      </c>
      <c r="AP201">
        <f>VLOOKUP($E201,Podes!$A$1:$AL$310,30,FALSE)</f>
        <v>0</v>
      </c>
      <c r="AQ201">
        <f>VLOOKUP($E201,Podes!$A$1:$AL$310,31,FALSE)</f>
        <v>0</v>
      </c>
      <c r="AR201">
        <f>VLOOKUP($E201,Podes!$A$1:$AL$310,32,FALSE)</f>
        <v>1117</v>
      </c>
      <c r="AS201">
        <f>VLOOKUP($E201,Podes!$A$1:$AL$310,33,FALSE)</f>
        <v>1117</v>
      </c>
      <c r="AT201">
        <f>VLOOKUP($E201,Podes!$A$1:$AL$310,34,FALSE)</f>
        <v>0</v>
      </c>
      <c r="AU201">
        <f>VLOOKUP($E201,Podes!$A$1:$AL$310,13,FALSE)</f>
        <v>0</v>
      </c>
      <c r="AV201">
        <f>VLOOKUP($E201,Podes!$A$1:$AL$310,14,FALSE)</f>
        <v>0</v>
      </c>
      <c r="AW201">
        <f>VLOOKUP($E201,Podes!$A$1:$AL$310,15,FALSE)</f>
        <v>0</v>
      </c>
      <c r="AX201">
        <f>VLOOKUP($E201,Podes!$A$1:$AL$310,16,FALSE)</f>
        <v>0</v>
      </c>
      <c r="AY201">
        <f>VLOOKUP($E201,Podes!$A$1:$AL$310,17,FALSE)</f>
        <v>0</v>
      </c>
      <c r="AZ201">
        <f>VLOOKUP($E201,Podes!$A$1:$AL$310,18,FALSE)</f>
        <v>0</v>
      </c>
      <c r="BA201">
        <f>VLOOKUP($E201,Podes!$A$1:$AL$310,19,FALSE)</f>
        <v>0</v>
      </c>
      <c r="BB201">
        <f>VLOOKUP($E201,Podes!$A$1:$AL$310,20,FALSE)</f>
        <v>0</v>
      </c>
      <c r="BC201">
        <f>VLOOKUP($E201,Podes!$A$1:$AL$310,21,FALSE)</f>
        <v>0</v>
      </c>
      <c r="BD201">
        <f>VLOOKUP($E201,Podes!$A$1:$AL$310,22,FALSE)</f>
        <v>0</v>
      </c>
      <c r="BE201">
        <f>VLOOKUP($E201,Podes!$A$1:$AL$310,23,FALSE)</f>
        <v>18</v>
      </c>
      <c r="BF201">
        <f>VLOOKUP($E201,Podes!$A$1:$AL$310,38,FALSE)</f>
        <v>200</v>
      </c>
      <c r="BG201">
        <f>VLOOKUP($E201,Podes!$A$1:$AL$310,35,FALSE)</f>
        <v>223.4</v>
      </c>
      <c r="BH201">
        <f>VLOOKUP($E201,Podes!$A$1:$AL$310,36,FALSE)</f>
        <v>2234</v>
      </c>
      <c r="BI201">
        <f>VLOOKUP($E201,Podes!$A$1:$AL$310,26,FALSE)</f>
        <v>0</v>
      </c>
      <c r="BJ201">
        <f>VLOOKUP($E201,Podes!$A$1:$AL$310,37,FALSE)</f>
        <v>0</v>
      </c>
      <c r="BK201">
        <f>VLOOKUP(E201,'status kesejahteraan'!$D:$P,12,FALSE)</f>
        <v>0.19137749737118823</v>
      </c>
      <c r="BL201">
        <f>VLOOKUP(E201,'status kesejahteraan'!$D:$P,13,FALSE)</f>
        <v>0.13234100135317997</v>
      </c>
      <c r="BM201">
        <f>VLOOKUP(D201,IDM_2021!$D$1:$F$297,2,FALSE)</f>
        <v>0.60550000000000004</v>
      </c>
      <c r="BN201">
        <f>VLOOKUP(E201,Irigasi!$O$2:$Q$311,3,FALSE)</f>
        <v>0</v>
      </c>
      <c r="BO201">
        <f>VLOOKUP($E201,ZonalStat!$E$1:$AC$310,25,FALSE)</f>
        <v>17865.796705000001</v>
      </c>
      <c r="BP201" s="1">
        <f>VLOOKUP($E201,ZonalStat!$E$1:$AD$310,26,FALSE)</f>
        <v>4</v>
      </c>
    </row>
    <row r="202" spans="1:68" x14ac:dyDescent="0.25">
      <c r="A202">
        <v>201</v>
      </c>
      <c r="B202" t="s">
        <v>337</v>
      </c>
      <c r="C202" t="s">
        <v>192</v>
      </c>
      <c r="D202" t="s">
        <v>203</v>
      </c>
      <c r="E202">
        <v>5311054</v>
      </c>
      <c r="F202">
        <f>VLOOKUP(E202,summary_LC!$AW$1:$AY$311,3,FALSE)</f>
        <v>2700</v>
      </c>
      <c r="G202">
        <f>VLOOKUP($E202,ZonalStat!$E$1:$AB$310,2,FALSE)</f>
        <v>91629.143411500001</v>
      </c>
      <c r="H202">
        <f>VLOOKUP($E202,ZonalStat!$E$1:$AB$310,3,FALSE)</f>
        <v>782.92491582800005</v>
      </c>
      <c r="I202">
        <f>VLOOKUP($E202,ZonalStat!$E$1:$AB$310,4,FALSE)</f>
        <v>227806.48060800001</v>
      </c>
      <c r="J202">
        <f>VLOOKUP($E202,ZonalStat!$E$1:$AB$310,5,FALSE)</f>
        <v>6871.80938685</v>
      </c>
      <c r="K202">
        <f>VLOOKUP($E202,ZonalStat!$E$1:$AB$310,6,FALSE)</f>
        <v>414.99038277</v>
      </c>
      <c r="L202">
        <f>VLOOKUP($E202,ZonalStat!$E$1:$AB$310,7,FALSE)</f>
        <v>2064.30728039</v>
      </c>
      <c r="M202">
        <f>VLOOKUP($E202,ZonalStat!$E$1:$AB$310,8,FALSE)</f>
        <v>15169.1576085</v>
      </c>
      <c r="N202">
        <f>VLOOKUP($E202,ZonalStat!$E$1:$AB$310,9,FALSE)</f>
        <v>13221.872263499999</v>
      </c>
      <c r="O202">
        <f>VLOOKUP($E202,ZonalStat!$E$1:$AB$310,10,FALSE)</f>
        <v>31296.402094199999</v>
      </c>
      <c r="P202">
        <f>VLOOKUP($E202,ZonalStat!$E$1:$AB$310,11,FALSE)</f>
        <v>12877.401162800001</v>
      </c>
      <c r="Q202">
        <f>VLOOKUP($E202,summary_LC!$Z$2:$AU$311,16,FALSE)</f>
        <v>9.7662771285475785</v>
      </c>
      <c r="R202">
        <f>VLOOKUP($E202,summary_LC!$Z$2:$AU$311,17,FALSE)</f>
        <v>0</v>
      </c>
      <c r="S202">
        <f>VLOOKUP($E202,summary_LC!$Z$2:$AU$311,15,FALSE)</f>
        <v>6.3717306622148033</v>
      </c>
      <c r="T202">
        <f>VLOOKUP($E202,summary_LC!$Z$2:$AU$311,18,FALSE)</f>
        <v>7.985531441291041</v>
      </c>
      <c r="U202">
        <f>VLOOKUP($E202,summary_LC!$Z$2:$AU$311,19,FALSE)</f>
        <v>0</v>
      </c>
      <c r="V202">
        <f>VLOOKUP($E202,summary_LC!$Z$2:$AU$311,22,FALSE)</f>
        <v>0.1111111111111111</v>
      </c>
      <c r="W202">
        <f>VLOOKUP($E202,ZonalStat!$E$1:$AB$310,12,FALSE)</f>
        <v>115.48640923400001</v>
      </c>
      <c r="X202">
        <f>VLOOKUP($E202,summary_LC!$Z$2:$AU$311,4,FALSE)</f>
        <v>1411</v>
      </c>
      <c r="Y202">
        <f>VLOOKUP($E202,summary_LC!$Z$2:$AU$311,20,FALSE)</f>
        <v>9.7662771285475785</v>
      </c>
      <c r="Z202">
        <f>VLOOKUP($E202,ZonalStat!$E$1:$AB$310,13,FALSE)</f>
        <v>441.95187987600002</v>
      </c>
      <c r="AA202">
        <f>VLOOKUP($E202,ZonalStat!$E$1:$AB$310,14,FALSE)</f>
        <v>0</v>
      </c>
      <c r="AB202">
        <f>VLOOKUP($E202,ZonalStat!$E$1:$AB$310,15,FALSE)</f>
        <v>0.56435185185199999</v>
      </c>
      <c r="AC202">
        <f>VLOOKUP($E202,ZonalStat!$E$1:$AB$310,16,FALSE)</f>
        <v>0.64815641100800003</v>
      </c>
      <c r="AD202">
        <f>VLOOKUP($E202,Irigasi!$A$2:$C$311,3,FALSE)</f>
        <v>0</v>
      </c>
      <c r="AE202">
        <f>VLOOKUP($E202,ZonalStat!$E$1:$AB$310,17,FALSE)</f>
        <v>0.77204764764</v>
      </c>
      <c r="AF202">
        <f>VLOOKUP($E202,ZonalStat!$E$1:$AB$310,18,FALSE)</f>
        <v>-0.70586418383899996</v>
      </c>
      <c r="AG202">
        <f>VLOOKUP($E202,ZonalStat!$E$1:$AB$310,19,FALSE)</f>
        <v>0.33988429767299999</v>
      </c>
      <c r="AH202">
        <f>VLOOKUP($E202,ZonalStat!$E$1:$AB$310,20,FALSE)</f>
        <v>0.815721563255</v>
      </c>
      <c r="AI202">
        <f>VLOOKUP($E202,ZonalStat!$E$1:$AB$310,21,FALSE)</f>
        <v>1.3721166010300001</v>
      </c>
      <c r="AJ202">
        <f>VLOOKUP($E202,ZonalStat!$E$1:$AB$310,22,FALSE)</f>
        <v>25.552257001699999</v>
      </c>
      <c r="AK202">
        <f>VLOOKUP($E202,ZonalStat!$E$1:$AB$310,23,FALSE)</f>
        <v>-28.200655517600001</v>
      </c>
      <c r="AL202">
        <f>VLOOKUP($E202,ZonalStat!$E$1:$AB$310,24,FALSE)</f>
        <v>1189.1700954400001</v>
      </c>
      <c r="AM202">
        <f>VLOOKUP($E202,Podes!$A$1:$AL$310,5,FALSE)</f>
        <v>1666</v>
      </c>
      <c r="AN202">
        <f>VLOOKUP($E202,Podes!$A$1:$AL$310,28,FALSE)</f>
        <v>1.059796438</v>
      </c>
      <c r="AO202">
        <f>VLOOKUP($E202,Podes!$A$1:$AL$310,29,FALSE)</f>
        <v>0</v>
      </c>
      <c r="AP202">
        <f>VLOOKUP($E202,Podes!$A$1:$AL$310,30,FALSE)</f>
        <v>0</v>
      </c>
      <c r="AQ202">
        <f>VLOOKUP($E202,Podes!$A$1:$AL$310,31,FALSE)</f>
        <v>0</v>
      </c>
      <c r="AR202">
        <f>VLOOKUP($E202,Podes!$A$1:$AL$310,32,FALSE)</f>
        <v>833</v>
      </c>
      <c r="AS202">
        <f>VLOOKUP($E202,Podes!$A$1:$AL$310,33,FALSE)</f>
        <v>1666</v>
      </c>
      <c r="AT202">
        <f>VLOOKUP($E202,Podes!$A$1:$AL$310,34,FALSE)</f>
        <v>0</v>
      </c>
      <c r="AU202">
        <f>VLOOKUP($E202,Podes!$A$1:$AL$310,13,FALSE)</f>
        <v>0</v>
      </c>
      <c r="AV202">
        <f>VLOOKUP($E202,Podes!$A$1:$AL$310,14,FALSE)</f>
        <v>0</v>
      </c>
      <c r="AW202">
        <f>VLOOKUP($E202,Podes!$A$1:$AL$310,15,FALSE)</f>
        <v>0</v>
      </c>
      <c r="AX202">
        <f>VLOOKUP($E202,Podes!$A$1:$AL$310,16,FALSE)</f>
        <v>0</v>
      </c>
      <c r="AY202">
        <f>VLOOKUP($E202,Podes!$A$1:$AL$310,17,FALSE)</f>
        <v>0</v>
      </c>
      <c r="AZ202">
        <f>VLOOKUP($E202,Podes!$A$1:$AL$310,18,FALSE)</f>
        <v>0</v>
      </c>
      <c r="BA202">
        <f>VLOOKUP($E202,Podes!$A$1:$AL$310,19,FALSE)</f>
        <v>0</v>
      </c>
      <c r="BB202">
        <f>VLOOKUP($E202,Podes!$A$1:$AL$310,20,FALSE)</f>
        <v>0</v>
      </c>
      <c r="BC202">
        <f>VLOOKUP($E202,Podes!$A$1:$AL$310,21,FALSE)</f>
        <v>0</v>
      </c>
      <c r="BD202">
        <f>VLOOKUP($E202,Podes!$A$1:$AL$310,22,FALSE)</f>
        <v>0</v>
      </c>
      <c r="BE202">
        <f>VLOOKUP($E202,Podes!$A$1:$AL$310,23,FALSE)</f>
        <v>20</v>
      </c>
      <c r="BF202">
        <f>VLOOKUP($E202,Podes!$A$1:$AL$310,38,FALSE)</f>
        <v>200</v>
      </c>
      <c r="BG202">
        <f>VLOOKUP($E202,Podes!$A$1:$AL$310,35,FALSE)</f>
        <v>1666</v>
      </c>
      <c r="BH202">
        <f>VLOOKUP($E202,Podes!$A$1:$AL$310,36,FALSE)</f>
        <v>0</v>
      </c>
      <c r="BI202">
        <f>VLOOKUP($E202,Podes!$A$1:$AL$310,26,FALSE)</f>
        <v>3</v>
      </c>
      <c r="BJ202">
        <f>VLOOKUP($E202,Podes!$A$1:$AL$310,37,FALSE)</f>
        <v>555.33333330000005</v>
      </c>
      <c r="BK202">
        <f>VLOOKUP(E202,'status kesejahteraan'!$D:$P,12,FALSE)</f>
        <v>0.24216867469879519</v>
      </c>
      <c r="BL202">
        <f>VLOOKUP(E202,'status kesejahteraan'!$D:$P,13,FALSE)</f>
        <v>0.17210682492581603</v>
      </c>
      <c r="BM202">
        <f>VLOOKUP(D202,IDM_2021!$D$1:$F$297,2,FALSE)</f>
        <v>0.54710000000000003</v>
      </c>
      <c r="BN202">
        <f>VLOOKUP(E202,Irigasi!$O$2:$Q$311,3,FALSE)</f>
        <v>0</v>
      </c>
      <c r="BO202">
        <f>VLOOKUP($E202,ZonalStat!$E$1:$AC$310,25,FALSE)</f>
        <v>25693.936333199999</v>
      </c>
      <c r="BP202" s="1">
        <f>VLOOKUP($E202,ZonalStat!$E$1:$AD$310,26,FALSE)</f>
        <v>1.16121673004</v>
      </c>
    </row>
    <row r="203" spans="1:68" x14ac:dyDescent="0.25">
      <c r="A203">
        <v>202</v>
      </c>
      <c r="B203" t="s">
        <v>337</v>
      </c>
      <c r="C203" t="s">
        <v>192</v>
      </c>
      <c r="D203" t="s">
        <v>204</v>
      </c>
      <c r="E203">
        <v>5311060</v>
      </c>
      <c r="F203">
        <f>VLOOKUP(E203,summary_LC!$AW$1:$AY$311,3,FALSE)</f>
        <v>15484</v>
      </c>
      <c r="G203">
        <f>VLOOKUP($E203,ZonalStat!$E$1:$AB$310,2,FALSE)</f>
        <v>101486.480886</v>
      </c>
      <c r="H203">
        <f>VLOOKUP($E203,ZonalStat!$E$1:$AB$310,3,FALSE)</f>
        <v>1318.6974161799999</v>
      </c>
      <c r="I203">
        <f>VLOOKUP($E203,ZonalStat!$E$1:$AB$310,4,FALSE)</f>
        <v>249988.74384000001</v>
      </c>
      <c r="J203">
        <f>VLOOKUP($E203,ZonalStat!$E$1:$AB$310,5,FALSE)</f>
        <v>8797.8392679200006</v>
      </c>
      <c r="K203">
        <f>VLOOKUP($E203,ZonalStat!$E$1:$AB$310,6,FALSE)</f>
        <v>249.404510652</v>
      </c>
      <c r="L203">
        <f>VLOOKUP($E203,ZonalStat!$E$1:$AB$310,7,FALSE)</f>
        <v>2311.6535801</v>
      </c>
      <c r="M203">
        <f>VLOOKUP($E203,ZonalStat!$E$1:$AB$310,8,FALSE)</f>
        <v>10474.7195517</v>
      </c>
      <c r="N203">
        <f>VLOOKUP($E203,ZonalStat!$E$1:$AB$310,9,FALSE)</f>
        <v>6786.7007162899999</v>
      </c>
      <c r="O203">
        <f>VLOOKUP($E203,ZonalStat!$E$1:$AB$310,10,FALSE)</f>
        <v>8947.5825092399991</v>
      </c>
      <c r="P203">
        <f>VLOOKUP($E203,ZonalStat!$E$1:$AB$310,11,FALSE)</f>
        <v>9376.0155116900005</v>
      </c>
      <c r="Q203">
        <f>VLOOKUP($E203,summary_LC!$Z$2:$AU$311,16,FALSE)</f>
        <v>31.979224633648673</v>
      </c>
      <c r="R203">
        <f>VLOOKUP($E203,summary_LC!$Z$2:$AU$311,17,FALSE)</f>
        <v>0</v>
      </c>
      <c r="S203">
        <f>VLOOKUP($E203,summary_LC!$Z$2:$AU$311,15,FALSE)</f>
        <v>87.618252643294383</v>
      </c>
      <c r="T203">
        <f>VLOOKUP($E203,summary_LC!$Z$2:$AU$311,18,FALSE)</f>
        <v>20.20033388981636</v>
      </c>
      <c r="U203">
        <f>VLOOKUP($E203,summary_LC!$Z$2:$AU$311,19,FALSE)</f>
        <v>0.3060656649972176</v>
      </c>
      <c r="V203">
        <f>VLOOKUP($E203,summary_LC!$Z$2:$AU$311,22,FALSE)</f>
        <v>0.32291397571686903</v>
      </c>
      <c r="W203">
        <f>VLOOKUP($E203,ZonalStat!$E$1:$AB$310,12,FALSE)</f>
        <v>594.79426755099996</v>
      </c>
      <c r="X203">
        <f>VLOOKUP($E203,summary_LC!$Z$2:$AU$311,4,FALSE)</f>
        <v>4483</v>
      </c>
      <c r="Y203">
        <f>VLOOKUP($E203,summary_LC!$Z$2:$AU$311,20,FALSE)</f>
        <v>31.979224633648673</v>
      </c>
      <c r="Z203">
        <f>VLOOKUP($E203,ZonalStat!$E$1:$AB$310,13,FALSE)</f>
        <v>152.680895249</v>
      </c>
      <c r="AA203">
        <f>VLOOKUP($E203,ZonalStat!$E$1:$AB$310,14,FALSE)</f>
        <v>3.0773407536899999E-2</v>
      </c>
      <c r="AB203">
        <f>VLOOKUP($E203,ZonalStat!$E$1:$AB$310,15,FALSE)</f>
        <v>0.59049664169500005</v>
      </c>
      <c r="AC203">
        <f>VLOOKUP($E203,ZonalStat!$E$1:$AB$310,16,FALSE)</f>
        <v>0.634863867139</v>
      </c>
      <c r="AD203">
        <f>VLOOKUP($E203,Irigasi!$A$2:$C$311,3,FALSE)</f>
        <v>34</v>
      </c>
      <c r="AE203">
        <f>VLOOKUP($E203,ZonalStat!$E$1:$AB$310,17,FALSE)</f>
        <v>0.82120264100700002</v>
      </c>
      <c r="AF203">
        <f>VLOOKUP($E203,ZonalStat!$E$1:$AB$310,18,FALSE)</f>
        <v>-0.74776304649600001</v>
      </c>
      <c r="AG203">
        <f>VLOOKUP($E203,ZonalStat!$E$1:$AB$310,19,FALSE)</f>
        <v>0.36352428588300001</v>
      </c>
      <c r="AH203">
        <f>VLOOKUP($E203,ZonalStat!$E$1:$AB$310,20,FALSE)</f>
        <v>0.80412413277999994</v>
      </c>
      <c r="AI203">
        <f>VLOOKUP($E203,ZonalStat!$E$1:$AB$310,21,FALSE)</f>
        <v>1.3651000953900001</v>
      </c>
      <c r="AJ203">
        <f>VLOOKUP($E203,ZonalStat!$E$1:$AB$310,22,FALSE)</f>
        <v>25.072625972600001</v>
      </c>
      <c r="AK203">
        <f>VLOOKUP($E203,ZonalStat!$E$1:$AB$310,23,FALSE)</f>
        <v>-28.555573471599999</v>
      </c>
      <c r="AL203">
        <f>VLOOKUP($E203,ZonalStat!$E$1:$AB$310,24,FALSE)</f>
        <v>1211.7441950899999</v>
      </c>
      <c r="AM203">
        <f>VLOOKUP($E203,Podes!$A$1:$AL$310,5,FALSE)</f>
        <v>2828</v>
      </c>
      <c r="AN203">
        <f>VLOOKUP($E203,Podes!$A$1:$AL$310,28,FALSE)</f>
        <v>1.117786561</v>
      </c>
      <c r="AO203">
        <f>VLOOKUP($E203,Podes!$A$1:$AL$310,29,FALSE)</f>
        <v>1414</v>
      </c>
      <c r="AP203">
        <f>VLOOKUP($E203,Podes!$A$1:$AL$310,30,FALSE)</f>
        <v>0</v>
      </c>
      <c r="AQ203">
        <f>VLOOKUP($E203,Podes!$A$1:$AL$310,31,FALSE)</f>
        <v>0</v>
      </c>
      <c r="AR203">
        <f>VLOOKUP($E203,Podes!$A$1:$AL$310,32,FALSE)</f>
        <v>707</v>
      </c>
      <c r="AS203">
        <f>VLOOKUP($E203,Podes!$A$1:$AL$310,33,FALSE)</f>
        <v>565.6</v>
      </c>
      <c r="AT203">
        <f>VLOOKUP($E203,Podes!$A$1:$AL$310,34,FALSE)</f>
        <v>0</v>
      </c>
      <c r="AU203">
        <f>VLOOKUP($E203,Podes!$A$1:$AL$310,13,FALSE)</f>
        <v>0</v>
      </c>
      <c r="AV203">
        <f>VLOOKUP($E203,Podes!$A$1:$AL$310,14,FALSE)</f>
        <v>0</v>
      </c>
      <c r="AW203">
        <f>VLOOKUP($E203,Podes!$A$1:$AL$310,15,FALSE)</f>
        <v>8</v>
      </c>
      <c r="AX203">
        <f>VLOOKUP($E203,Podes!$A$1:$AL$310,16,FALSE)</f>
        <v>2</v>
      </c>
      <c r="AY203">
        <f>VLOOKUP($E203,Podes!$A$1:$AL$310,17,FALSE)</f>
        <v>0</v>
      </c>
      <c r="AZ203">
        <f>VLOOKUP($E203,Podes!$A$1:$AL$310,18,FALSE)</f>
        <v>0</v>
      </c>
      <c r="BA203">
        <f>VLOOKUP($E203,Podes!$A$1:$AL$310,19,FALSE)</f>
        <v>0</v>
      </c>
      <c r="BB203">
        <f>VLOOKUP($E203,Podes!$A$1:$AL$310,20,FALSE)</f>
        <v>0</v>
      </c>
      <c r="BC203">
        <f>VLOOKUP($E203,Podes!$A$1:$AL$310,21,FALSE)</f>
        <v>0</v>
      </c>
      <c r="BD203">
        <f>VLOOKUP($E203,Podes!$A$1:$AL$310,22,FALSE)</f>
        <v>0</v>
      </c>
      <c r="BE203">
        <f>VLOOKUP($E203,Podes!$A$1:$AL$310,23,FALSE)</f>
        <v>26</v>
      </c>
      <c r="BF203">
        <f>VLOOKUP($E203,Podes!$A$1:$AL$310,38,FALSE)</f>
        <v>200</v>
      </c>
      <c r="BG203">
        <f>VLOOKUP($E203,Podes!$A$1:$AL$310,35,FALSE)</f>
        <v>1414</v>
      </c>
      <c r="BH203">
        <f>VLOOKUP($E203,Podes!$A$1:$AL$310,36,FALSE)</f>
        <v>0</v>
      </c>
      <c r="BI203">
        <f>VLOOKUP($E203,Podes!$A$1:$AL$310,26,FALSE)</f>
        <v>10</v>
      </c>
      <c r="BJ203">
        <f>VLOOKUP($E203,Podes!$A$1:$AL$310,37,FALSE)</f>
        <v>282.8</v>
      </c>
      <c r="BK203">
        <f>VLOOKUP(E203,'status kesejahteraan'!$D:$P,12,FALSE)</f>
        <v>0.17934347477982385</v>
      </c>
      <c r="BL203">
        <f>VLOOKUP(E203,'status kesejahteraan'!$D:$P,13,FALSE)</f>
        <v>0.14330958036421218</v>
      </c>
      <c r="BM203">
        <f>VLOOKUP(D203,IDM_2021!$D$1:$F$297,2,FALSE)</f>
        <v>0.59450000000000003</v>
      </c>
      <c r="BN203">
        <f>VLOOKUP(E203,Irigasi!$O$2:$Q$311,3,FALSE)</f>
        <v>370</v>
      </c>
      <c r="BO203">
        <f>VLOOKUP($E203,ZonalStat!$E$1:$AC$310,25,FALSE)</f>
        <v>5099.7749946000004</v>
      </c>
      <c r="BP203" s="1">
        <f>VLOOKUP($E203,ZonalStat!$E$1:$AD$310,26,FALSE)</f>
        <v>1.62011061505</v>
      </c>
    </row>
    <row r="204" spans="1:68" x14ac:dyDescent="0.25">
      <c r="A204">
        <v>203</v>
      </c>
      <c r="B204" t="s">
        <v>337</v>
      </c>
      <c r="C204" t="s">
        <v>192</v>
      </c>
      <c r="D204" t="s">
        <v>205</v>
      </c>
      <c r="E204">
        <v>5311061</v>
      </c>
      <c r="F204">
        <f>VLOOKUP(E204,summary_LC!$AW$1:$AY$311,3,FALSE)</f>
        <v>18844</v>
      </c>
      <c r="G204">
        <f>VLOOKUP($E204,ZonalStat!$E$1:$AB$310,2,FALSE)</f>
        <v>84419.269763799995</v>
      </c>
      <c r="H204">
        <f>VLOOKUP($E204,ZonalStat!$E$1:$AB$310,3,FALSE)</f>
        <v>1657.9820993200001</v>
      </c>
      <c r="I204">
        <f>VLOOKUP($E204,ZonalStat!$E$1:$AB$310,4,FALSE)</f>
        <v>242754.092225</v>
      </c>
      <c r="J204">
        <f>VLOOKUP($E204,ZonalStat!$E$1:$AB$310,5,FALSE)</f>
        <v>12707.5549856</v>
      </c>
      <c r="K204">
        <f>VLOOKUP($E204,ZonalStat!$E$1:$AB$310,6,FALSE)</f>
        <v>775.22457635299997</v>
      </c>
      <c r="L204">
        <f>VLOOKUP($E204,ZonalStat!$E$1:$AB$310,7,FALSE)</f>
        <v>1672.7162761699999</v>
      </c>
      <c r="M204">
        <f>VLOOKUP($E204,ZonalStat!$E$1:$AB$310,8,FALSE)</f>
        <v>3561.4553748399999</v>
      </c>
      <c r="N204">
        <f>VLOOKUP($E204,ZonalStat!$E$1:$AB$310,9,FALSE)</f>
        <v>9854.1189660599994</v>
      </c>
      <c r="O204">
        <f>VLOOKUP($E204,ZonalStat!$E$1:$AB$310,10,FALSE)</f>
        <v>16279.271872900001</v>
      </c>
      <c r="P204">
        <f>VLOOKUP($E204,ZonalStat!$E$1:$AB$310,11,FALSE)</f>
        <v>7634.1673949300002</v>
      </c>
      <c r="Q204">
        <f>VLOOKUP($E204,summary_LC!$Z$2:$AU$311,16,FALSE)</f>
        <v>19.170840289371174</v>
      </c>
      <c r="R204">
        <f>VLOOKUP($E204,summary_LC!$Z$2:$AU$311,17,FALSE)</f>
        <v>0</v>
      </c>
      <c r="S204">
        <f>VLOOKUP($E204,summary_LC!$Z$2:$AU$311,15,FALSE)</f>
        <v>56.15841216842886</v>
      </c>
      <c r="T204">
        <f>VLOOKUP($E204,summary_LC!$Z$2:$AU$311,18,FALSE)</f>
        <v>61.370803190502684</v>
      </c>
      <c r="U204">
        <f>VLOOKUP($E204,summary_LC!$Z$2:$AU$311,19,FALSE)</f>
        <v>0.31534038211834542</v>
      </c>
      <c r="V204">
        <f>VLOOKUP($E204,summary_LC!$Z$2:$AU$311,22,FALSE)</f>
        <v>18.849501167480366</v>
      </c>
      <c r="W204">
        <f>VLOOKUP($E204,ZonalStat!$E$1:$AB$310,12,FALSE)</f>
        <v>1444.71163237</v>
      </c>
      <c r="X204">
        <f>VLOOKUP($E204,summary_LC!$Z$2:$AU$311,4,FALSE)</f>
        <v>1986</v>
      </c>
      <c r="Y204">
        <f>VLOOKUP($E204,summary_LC!$Z$2:$AU$311,20,FALSE)</f>
        <v>19.170840289371174</v>
      </c>
      <c r="Z204">
        <f>VLOOKUP($E204,ZonalStat!$E$1:$AB$310,13,FALSE)</f>
        <v>1349.61162659</v>
      </c>
      <c r="AA204">
        <f>VLOOKUP($E204,ZonalStat!$E$1:$AB$310,14,FALSE)</f>
        <v>3.15475056697E-2</v>
      </c>
      <c r="AB204">
        <f>VLOOKUP($E204,ZonalStat!$E$1:$AB$310,15,FALSE)</f>
        <v>0.58034387603500004</v>
      </c>
      <c r="AC204">
        <f>VLOOKUP($E204,ZonalStat!$E$1:$AB$310,16,FALSE)</f>
        <v>0.592249166381</v>
      </c>
      <c r="AD204">
        <f>VLOOKUP($E204,Irigasi!$A$2:$C$311,3,FALSE)</f>
        <v>0</v>
      </c>
      <c r="AE204">
        <f>VLOOKUP($E204,ZonalStat!$E$1:$AB$310,17,FALSE)</f>
        <v>0.73194099910599997</v>
      </c>
      <c r="AF204">
        <f>VLOOKUP($E204,ZonalStat!$E$1:$AB$310,18,FALSE)</f>
        <v>-0.68133436482999998</v>
      </c>
      <c r="AG204">
        <f>VLOOKUP($E204,ZonalStat!$E$1:$AB$310,19,FALSE)</f>
        <v>0.27187062736899997</v>
      </c>
      <c r="AH204">
        <f>VLOOKUP($E204,ZonalStat!$E$1:$AB$310,20,FALSE)</f>
        <v>0.80935227722900005</v>
      </c>
      <c r="AI204">
        <f>VLOOKUP($E204,ZonalStat!$E$1:$AB$310,21,FALSE)</f>
        <v>1.3608568052300001</v>
      </c>
      <c r="AJ204">
        <f>VLOOKUP($E204,ZonalStat!$E$1:$AB$310,22,FALSE)</f>
        <v>25.098710243100001</v>
      </c>
      <c r="AK204">
        <f>VLOOKUP($E204,ZonalStat!$E$1:$AB$310,23,FALSE)</f>
        <v>-28.5562988424</v>
      </c>
      <c r="AL204">
        <f>VLOOKUP($E204,ZonalStat!$E$1:$AB$310,24,FALSE)</f>
        <v>1211.5422995700001</v>
      </c>
      <c r="AM204">
        <f>VLOOKUP($E204,Podes!$A$1:$AL$310,5,FALSE)</f>
        <v>2872</v>
      </c>
      <c r="AN204">
        <f>VLOOKUP($E204,Podes!$A$1:$AL$310,28,FALSE)</f>
        <v>1.170334148</v>
      </c>
      <c r="AO204">
        <f>VLOOKUP($E204,Podes!$A$1:$AL$310,29,FALSE)</f>
        <v>2872</v>
      </c>
      <c r="AP204">
        <f>VLOOKUP($E204,Podes!$A$1:$AL$310,30,FALSE)</f>
        <v>0</v>
      </c>
      <c r="AQ204">
        <f>VLOOKUP($E204,Podes!$A$1:$AL$310,31,FALSE)</f>
        <v>0</v>
      </c>
      <c r="AR204">
        <f>VLOOKUP($E204,Podes!$A$1:$AL$310,32,FALSE)</f>
        <v>574.4</v>
      </c>
      <c r="AS204">
        <f>VLOOKUP($E204,Podes!$A$1:$AL$310,33,FALSE)</f>
        <v>957.33333330000005</v>
      </c>
      <c r="AT204">
        <f>VLOOKUP($E204,Podes!$A$1:$AL$310,34,FALSE)</f>
        <v>0</v>
      </c>
      <c r="AU204">
        <f>VLOOKUP($E204,Podes!$A$1:$AL$310,13,FALSE)</f>
        <v>1</v>
      </c>
      <c r="AV204">
        <f>VLOOKUP($E204,Podes!$A$1:$AL$310,14,FALSE)</f>
        <v>0</v>
      </c>
      <c r="AW204">
        <f>VLOOKUP($E204,Podes!$A$1:$AL$310,15,FALSE)</f>
        <v>9</v>
      </c>
      <c r="AX204">
        <f>VLOOKUP($E204,Podes!$A$1:$AL$310,16,FALSE)</f>
        <v>0</v>
      </c>
      <c r="AY204">
        <f>VLOOKUP($E204,Podes!$A$1:$AL$310,17,FALSE)</f>
        <v>0</v>
      </c>
      <c r="AZ204">
        <f>VLOOKUP($E204,Podes!$A$1:$AL$310,18,FALSE)</f>
        <v>0</v>
      </c>
      <c r="BA204">
        <f>VLOOKUP($E204,Podes!$A$1:$AL$310,19,FALSE)</f>
        <v>0</v>
      </c>
      <c r="BB204">
        <f>VLOOKUP($E204,Podes!$A$1:$AL$310,20,FALSE)</f>
        <v>0</v>
      </c>
      <c r="BC204">
        <f>VLOOKUP($E204,Podes!$A$1:$AL$310,21,FALSE)</f>
        <v>0</v>
      </c>
      <c r="BD204">
        <f>VLOOKUP($E204,Podes!$A$1:$AL$310,22,FALSE)</f>
        <v>0</v>
      </c>
      <c r="BE204">
        <f>VLOOKUP($E204,Podes!$A$1:$AL$310,23,FALSE)</f>
        <v>26</v>
      </c>
      <c r="BF204">
        <f>VLOOKUP($E204,Podes!$A$1:$AL$310,38,FALSE)</f>
        <v>200</v>
      </c>
      <c r="BG204">
        <f>VLOOKUP($E204,Podes!$A$1:$AL$310,35,FALSE)</f>
        <v>2872</v>
      </c>
      <c r="BH204">
        <f>VLOOKUP($E204,Podes!$A$1:$AL$310,36,FALSE)</f>
        <v>2872</v>
      </c>
      <c r="BI204">
        <f>VLOOKUP($E204,Podes!$A$1:$AL$310,26,FALSE)</f>
        <v>12</v>
      </c>
      <c r="BJ204">
        <f>VLOOKUP($E204,Podes!$A$1:$AL$310,37,FALSE)</f>
        <v>239.33333329999999</v>
      </c>
      <c r="BK204">
        <f>VLOOKUP(E204,'status kesejahteraan'!$D:$P,12,FALSE)</f>
        <v>8.7323943661971826E-2</v>
      </c>
      <c r="BL204">
        <f>VLOOKUP(E204,'status kesejahteraan'!$D:$P,13,FALSE)</f>
        <v>6.2946233425615616E-2</v>
      </c>
      <c r="BM204">
        <f>VLOOKUP(D204,IDM_2021!$I$1:$J$39,2,FALSE)</f>
        <v>0.56789999999999996</v>
      </c>
      <c r="BN204">
        <f>VLOOKUP(E204,Irigasi!$O$2:$Q$311,3,FALSE)</f>
        <v>60</v>
      </c>
      <c r="BO204">
        <f>VLOOKUP($E204,ZonalStat!$E$1:$AC$310,25,FALSE)</f>
        <v>3615.3751800700002</v>
      </c>
      <c r="BP204" s="1">
        <f>VLOOKUP($E204,ZonalStat!$E$1:$AD$310,26,FALSE)</f>
        <v>1.8058516544500001</v>
      </c>
    </row>
    <row r="205" spans="1:68" x14ac:dyDescent="0.25">
      <c r="A205">
        <v>204</v>
      </c>
      <c r="B205" t="s">
        <v>337</v>
      </c>
      <c r="C205" t="s">
        <v>192</v>
      </c>
      <c r="D205" t="s">
        <v>206</v>
      </c>
      <c r="E205">
        <v>5311062</v>
      </c>
      <c r="F205">
        <f>VLOOKUP(E205,summary_LC!$AW$1:$AY$311,3,FALSE)</f>
        <v>12447</v>
      </c>
      <c r="G205">
        <f>VLOOKUP($E205,ZonalStat!$E$1:$AB$310,2,FALSE)</f>
        <v>98549.469385200005</v>
      </c>
      <c r="H205">
        <f>VLOOKUP($E205,ZonalStat!$E$1:$AB$310,3,FALSE)</f>
        <v>971.793041507</v>
      </c>
      <c r="I205">
        <f>VLOOKUP($E205,ZonalStat!$E$1:$AB$310,4,FALSE)</f>
        <v>248128.23023399999</v>
      </c>
      <c r="J205">
        <f>VLOOKUP($E205,ZonalStat!$E$1:$AB$310,5,FALSE)</f>
        <v>4712.3922700200001</v>
      </c>
      <c r="K205">
        <f>VLOOKUP($E205,ZonalStat!$E$1:$AB$310,6,FALSE)</f>
        <v>45.263376581199999</v>
      </c>
      <c r="L205">
        <f>VLOOKUP($E205,ZonalStat!$E$1:$AB$310,7,FALSE)</f>
        <v>3807.3766950600002</v>
      </c>
      <c r="M205">
        <f>VLOOKUP($E205,ZonalStat!$E$1:$AB$310,8,FALSE)</f>
        <v>12551.837731699999</v>
      </c>
      <c r="N205">
        <f>VLOOKUP($E205,ZonalStat!$E$1:$AB$310,9,FALSE)</f>
        <v>7168.2488653299997</v>
      </c>
      <c r="O205">
        <f>VLOOKUP($E205,ZonalStat!$E$1:$AB$310,10,FALSE)</f>
        <v>10364.061326700001</v>
      </c>
      <c r="P205">
        <f>VLOOKUP($E205,ZonalStat!$E$1:$AB$310,11,FALSE)</f>
        <v>12603.9929285</v>
      </c>
      <c r="Q205">
        <f>VLOOKUP($E205,summary_LC!$Z$2:$AU$311,16,FALSE)</f>
        <v>11.426451493229456</v>
      </c>
      <c r="R205">
        <f>VLOOKUP($E205,summary_LC!$Z$2:$AU$311,17,FALSE)</f>
        <v>0</v>
      </c>
      <c r="S205">
        <f>VLOOKUP($E205,summary_LC!$Z$2:$AU$311,15,FALSE)</f>
        <v>86.245594509367464</v>
      </c>
      <c r="T205">
        <f>VLOOKUP($E205,summary_LC!$Z$2:$AU$311,18,FALSE)</f>
        <v>6.5943238731218701</v>
      </c>
      <c r="U205">
        <f>VLOOKUP($E205,summary_LC!$Z$2:$AU$311,19,FALSE)</f>
        <v>0</v>
      </c>
      <c r="V205">
        <f>VLOOKUP($E205,summary_LC!$Z$2:$AU$311,22,FALSE)</f>
        <v>8.2750863661926566</v>
      </c>
      <c r="W205">
        <f>VLOOKUP($E205,ZonalStat!$E$1:$AB$310,12,FALSE)</f>
        <v>403.41688737700002</v>
      </c>
      <c r="X205">
        <f>VLOOKUP($E205,summary_LC!$Z$2:$AU$311,4,FALSE)</f>
        <v>2124</v>
      </c>
      <c r="Y205">
        <f>VLOOKUP($E205,summary_LC!$Z$2:$AU$311,20,FALSE)</f>
        <v>11.426451493229456</v>
      </c>
      <c r="Z205">
        <f>VLOOKUP($E205,ZonalStat!$E$1:$AB$310,13,FALSE)</f>
        <v>375.07769147699997</v>
      </c>
      <c r="AA205">
        <f>VLOOKUP($E205,ZonalStat!$E$1:$AB$310,14,FALSE)</f>
        <v>0</v>
      </c>
      <c r="AB205">
        <f>VLOOKUP($E205,ZonalStat!$E$1:$AB$310,15,FALSE)</f>
        <v>0.70512975014099999</v>
      </c>
      <c r="AC205">
        <f>VLOOKUP($E205,ZonalStat!$E$1:$AB$310,16,FALSE)</f>
        <v>0.70106832183000001</v>
      </c>
      <c r="AD205">
        <f>VLOOKUP($E205,Irigasi!$A$2:$C$311,3,FALSE)</f>
        <v>0</v>
      </c>
      <c r="AE205">
        <f>VLOOKUP($E205,ZonalStat!$E$1:$AB$310,17,FALSE)</f>
        <v>0.84064986167900002</v>
      </c>
      <c r="AF205">
        <f>VLOOKUP($E205,ZonalStat!$E$1:$AB$310,18,FALSE)</f>
        <v>-0.77028142087600004</v>
      </c>
      <c r="AG205">
        <f>VLOOKUP($E205,ZonalStat!$E$1:$AB$310,19,FALSE)</f>
        <v>0.37689926043900002</v>
      </c>
      <c r="AH205">
        <f>VLOOKUP($E205,ZonalStat!$E$1:$AB$310,20,FALSE)</f>
        <v>0.73094965153699998</v>
      </c>
      <c r="AI205">
        <f>VLOOKUP($E205,ZonalStat!$E$1:$AB$310,21,FALSE)</f>
        <v>1.3982649619500001</v>
      </c>
      <c r="AJ205">
        <f>VLOOKUP($E205,ZonalStat!$E$1:$AB$310,22,FALSE)</f>
        <v>23.959478653400001</v>
      </c>
      <c r="AK205">
        <f>VLOOKUP($E205,ZonalStat!$E$1:$AB$310,23,FALSE)</f>
        <v>-33.158214717100002</v>
      </c>
      <c r="AL205">
        <f>VLOOKUP($E205,ZonalStat!$E$1:$AB$310,24,FALSE)</f>
        <v>1438.47480759</v>
      </c>
      <c r="AM205">
        <f>VLOOKUP($E205,Podes!$A$1:$AL$310,5,FALSE)</f>
        <v>1743</v>
      </c>
      <c r="AN205">
        <f>VLOOKUP($E205,Podes!$A$1:$AL$310,28,FALSE)</f>
        <v>1.769543147</v>
      </c>
      <c r="AO205">
        <f>VLOOKUP($E205,Podes!$A$1:$AL$310,29,FALSE)</f>
        <v>1743</v>
      </c>
      <c r="AP205">
        <f>VLOOKUP($E205,Podes!$A$1:$AL$310,30,FALSE)</f>
        <v>0</v>
      </c>
      <c r="AQ205">
        <f>VLOOKUP($E205,Podes!$A$1:$AL$310,31,FALSE)</f>
        <v>0</v>
      </c>
      <c r="AR205">
        <f>VLOOKUP($E205,Podes!$A$1:$AL$310,32,FALSE)</f>
        <v>581</v>
      </c>
      <c r="AS205">
        <f>VLOOKUP($E205,Podes!$A$1:$AL$310,33,FALSE)</f>
        <v>871.5</v>
      </c>
      <c r="AT205">
        <f>VLOOKUP($E205,Podes!$A$1:$AL$310,34,FALSE)</f>
        <v>0</v>
      </c>
      <c r="AU205">
        <f>VLOOKUP($E205,Podes!$A$1:$AL$310,13,FALSE)</f>
        <v>1</v>
      </c>
      <c r="AV205">
        <f>VLOOKUP($E205,Podes!$A$1:$AL$310,14,FALSE)</f>
        <v>0</v>
      </c>
      <c r="AW205">
        <f>VLOOKUP($E205,Podes!$A$1:$AL$310,15,FALSE)</f>
        <v>0</v>
      </c>
      <c r="AX205">
        <f>VLOOKUP($E205,Podes!$A$1:$AL$310,16,FALSE)</f>
        <v>0</v>
      </c>
      <c r="AY205">
        <f>VLOOKUP($E205,Podes!$A$1:$AL$310,17,FALSE)</f>
        <v>0</v>
      </c>
      <c r="AZ205">
        <f>VLOOKUP($E205,Podes!$A$1:$AL$310,18,FALSE)</f>
        <v>0</v>
      </c>
      <c r="BA205">
        <f>VLOOKUP($E205,Podes!$A$1:$AL$310,19,FALSE)</f>
        <v>0</v>
      </c>
      <c r="BB205">
        <f>VLOOKUP($E205,Podes!$A$1:$AL$310,20,FALSE)</f>
        <v>0</v>
      </c>
      <c r="BC205">
        <f>VLOOKUP($E205,Podes!$A$1:$AL$310,21,FALSE)</f>
        <v>1</v>
      </c>
      <c r="BD205">
        <f>VLOOKUP($E205,Podes!$A$1:$AL$310,22,FALSE)</f>
        <v>0</v>
      </c>
      <c r="BE205">
        <f>VLOOKUP($E205,Podes!$A$1:$AL$310,23,FALSE)</f>
        <v>26</v>
      </c>
      <c r="BF205">
        <f>VLOOKUP($E205,Podes!$A$1:$AL$310,38,FALSE)</f>
        <v>200</v>
      </c>
      <c r="BG205">
        <f>VLOOKUP($E205,Podes!$A$1:$AL$310,35,FALSE)</f>
        <v>193.66666670000001</v>
      </c>
      <c r="BH205">
        <f>VLOOKUP($E205,Podes!$A$1:$AL$310,36,FALSE)</f>
        <v>871.5</v>
      </c>
      <c r="BI205">
        <f>VLOOKUP($E205,Podes!$A$1:$AL$310,26,FALSE)</f>
        <v>8</v>
      </c>
      <c r="BJ205">
        <f>VLOOKUP($E205,Podes!$A$1:$AL$310,37,FALSE)</f>
        <v>217.875</v>
      </c>
      <c r="BK205">
        <f>VLOOKUP(E205,'status kesejahteraan'!$D:$P,12,FALSE)</f>
        <v>0.14849624060150377</v>
      </c>
      <c r="BL205">
        <f>VLOOKUP(E205,'status kesejahteraan'!$D:$P,13,FALSE)</f>
        <v>0.11360000000000001</v>
      </c>
      <c r="BM205">
        <f>VLOOKUP(D205,IDM_2021!$D$1:$F$297,2,FALSE)</f>
        <v>0.55669999999999997</v>
      </c>
      <c r="BN205">
        <f>VLOOKUP(E205,Irigasi!$O$2:$Q$311,3,FALSE)</f>
        <v>0</v>
      </c>
      <c r="BO205">
        <f>VLOOKUP($E205,ZonalStat!$E$1:$AC$310,25,FALSE)</f>
        <v>7853.2721897700003</v>
      </c>
      <c r="BP205" s="1">
        <f>VLOOKUP($E205,ZonalStat!$E$1:$AD$310,26,FALSE)</f>
        <v>3.1340885353900001</v>
      </c>
    </row>
    <row r="206" spans="1:68" x14ac:dyDescent="0.25">
      <c r="A206">
        <v>205</v>
      </c>
      <c r="B206" t="s">
        <v>337</v>
      </c>
      <c r="C206" t="s">
        <v>192</v>
      </c>
      <c r="D206" t="s">
        <v>207</v>
      </c>
      <c r="E206">
        <v>5311063</v>
      </c>
      <c r="F206">
        <f>VLOOKUP(E206,summary_LC!$AW$1:$AY$311,3,FALSE)</f>
        <v>13270</v>
      </c>
      <c r="G206">
        <f>VLOOKUP($E206,ZonalStat!$E$1:$AB$310,2,FALSE)</f>
        <v>91999.916219000006</v>
      </c>
      <c r="H206">
        <f>VLOOKUP($E206,ZonalStat!$E$1:$AB$310,3,FALSE)</f>
        <v>2383.60284963</v>
      </c>
      <c r="I206">
        <f>VLOOKUP($E206,ZonalStat!$E$1:$AB$310,4,FALSE)</f>
        <v>239710.26489699999</v>
      </c>
      <c r="J206">
        <f>VLOOKUP($E206,ZonalStat!$E$1:$AB$310,5,FALSE)</f>
        <v>5916.78519108</v>
      </c>
      <c r="K206">
        <f>VLOOKUP($E206,ZonalStat!$E$1:$AB$310,6,FALSE)</f>
        <v>110.844377643</v>
      </c>
      <c r="L206">
        <f>VLOOKUP($E206,ZonalStat!$E$1:$AB$310,7,FALSE)</f>
        <v>3724.9593513899999</v>
      </c>
      <c r="M206">
        <f>VLOOKUP($E206,ZonalStat!$E$1:$AB$310,8,FALSE)</f>
        <v>6259.4859559699998</v>
      </c>
      <c r="N206">
        <f>VLOOKUP($E206,ZonalStat!$E$1:$AB$310,9,FALSE)</f>
        <v>9158.18202595</v>
      </c>
      <c r="O206">
        <f>VLOOKUP($E206,ZonalStat!$E$1:$AB$310,10,FALSE)</f>
        <v>18625.232311399999</v>
      </c>
      <c r="P206">
        <f>VLOOKUP($E206,ZonalStat!$E$1:$AB$310,11,FALSE)</f>
        <v>13084.5597487</v>
      </c>
      <c r="Q206">
        <f>VLOOKUP($E206,summary_LC!$Z$2:$AU$311,16,FALSE)</f>
        <v>10.267111853088482</v>
      </c>
      <c r="R206">
        <f>VLOOKUP($E206,summary_LC!$Z$2:$AU$311,17,FALSE)</f>
        <v>0</v>
      </c>
      <c r="S206">
        <f>VLOOKUP($E206,summary_LC!$Z$2:$AU$311,15,FALSE)</f>
        <v>65.460953440920051</v>
      </c>
      <c r="T206">
        <f>VLOOKUP($E206,summary_LC!$Z$2:$AU$311,18,FALSE)</f>
        <v>11.009089222778705</v>
      </c>
      <c r="U206">
        <f>VLOOKUP($E206,summary_LC!$Z$2:$AU$311,19,FALSE)</f>
        <v>0</v>
      </c>
      <c r="V206">
        <f>VLOOKUP($E206,summary_LC!$Z$2:$AU$311,22,FALSE)</f>
        <v>29.37452901281085</v>
      </c>
      <c r="W206">
        <f>VLOOKUP($E206,ZonalStat!$E$1:$AB$310,12,FALSE)</f>
        <v>605.96370944800003</v>
      </c>
      <c r="X206">
        <f>VLOOKUP($E206,summary_LC!$Z$2:$AU$311,4,FALSE)</f>
        <v>1289</v>
      </c>
      <c r="Y206">
        <f>VLOOKUP($E206,summary_LC!$Z$2:$AU$311,20,FALSE)</f>
        <v>10.267111853088482</v>
      </c>
      <c r="Z206">
        <f>VLOOKUP($E206,ZonalStat!$E$1:$AB$310,13,FALSE)</f>
        <v>2304.4289405599998</v>
      </c>
      <c r="AA206">
        <f>VLOOKUP($E206,ZonalStat!$E$1:$AB$310,14,FALSE)</f>
        <v>0</v>
      </c>
      <c r="AB206">
        <f>VLOOKUP($E206,ZonalStat!$E$1:$AB$310,15,FALSE)</f>
        <v>0.81823662396399999</v>
      </c>
      <c r="AC206">
        <f>VLOOKUP($E206,ZonalStat!$E$1:$AB$310,16,FALSE)</f>
        <v>0.60481976634500001</v>
      </c>
      <c r="AD206">
        <f>VLOOKUP($E206,Irigasi!$A$2:$C$311,3,FALSE)</f>
        <v>0</v>
      </c>
      <c r="AE206">
        <f>VLOOKUP($E206,ZonalStat!$E$1:$AB$310,17,FALSE)</f>
        <v>0.78148933596100001</v>
      </c>
      <c r="AF206">
        <f>VLOOKUP($E206,ZonalStat!$E$1:$AB$310,18,FALSE)</f>
        <v>-0.72680197242199995</v>
      </c>
      <c r="AG206">
        <f>VLOOKUP($E206,ZonalStat!$E$1:$AB$310,19,FALSE)</f>
        <v>0.27536797624600001</v>
      </c>
      <c r="AH206">
        <f>VLOOKUP($E206,ZonalStat!$E$1:$AB$310,20,FALSE)</f>
        <v>0.67108056843999997</v>
      </c>
      <c r="AI206">
        <f>VLOOKUP($E206,ZonalStat!$E$1:$AB$310,21,FALSE)</f>
        <v>1.39438861755</v>
      </c>
      <c r="AJ206">
        <f>VLOOKUP($E206,ZonalStat!$E$1:$AB$310,22,FALSE)</f>
        <v>22.5151463435</v>
      </c>
      <c r="AK206">
        <f>VLOOKUP($E206,ZonalStat!$E$1:$AB$310,23,FALSE)</f>
        <v>-35.925188569699998</v>
      </c>
      <c r="AL206">
        <f>VLOOKUP($E206,ZonalStat!$E$1:$AB$310,24,FALSE)</f>
        <v>1564.1897439899999</v>
      </c>
      <c r="AM206">
        <f>VLOOKUP($E206,Podes!$A$1:$AL$310,5,FALSE)</f>
        <v>1587</v>
      </c>
      <c r="AN206">
        <f>VLOOKUP($E206,Podes!$A$1:$AL$310,28,FALSE)</f>
        <v>1.4271582730000001</v>
      </c>
      <c r="AO206">
        <f>VLOOKUP($E206,Podes!$A$1:$AL$310,29,FALSE)</f>
        <v>0</v>
      </c>
      <c r="AP206">
        <f>VLOOKUP($E206,Podes!$A$1:$AL$310,30,FALSE)</f>
        <v>0</v>
      </c>
      <c r="AQ206">
        <f>VLOOKUP($E206,Podes!$A$1:$AL$310,31,FALSE)</f>
        <v>0</v>
      </c>
      <c r="AR206">
        <f>VLOOKUP($E206,Podes!$A$1:$AL$310,32,FALSE)</f>
        <v>396.75</v>
      </c>
      <c r="AS206">
        <f>VLOOKUP($E206,Podes!$A$1:$AL$310,33,FALSE)</f>
        <v>317.39999999999998</v>
      </c>
      <c r="AT206">
        <f>VLOOKUP($E206,Podes!$A$1:$AL$310,34,FALSE)</f>
        <v>0</v>
      </c>
      <c r="AU206">
        <f>VLOOKUP($E206,Podes!$A$1:$AL$310,13,FALSE)</f>
        <v>1</v>
      </c>
      <c r="AV206">
        <f>VLOOKUP($E206,Podes!$A$1:$AL$310,14,FALSE)</f>
        <v>0</v>
      </c>
      <c r="AW206">
        <f>VLOOKUP($E206,Podes!$A$1:$AL$310,15,FALSE)</f>
        <v>0</v>
      </c>
      <c r="AX206">
        <f>VLOOKUP($E206,Podes!$A$1:$AL$310,16,FALSE)</f>
        <v>0</v>
      </c>
      <c r="AY206">
        <f>VLOOKUP($E206,Podes!$A$1:$AL$310,17,FALSE)</f>
        <v>0</v>
      </c>
      <c r="AZ206">
        <f>VLOOKUP($E206,Podes!$A$1:$AL$310,18,FALSE)</f>
        <v>0</v>
      </c>
      <c r="BA206">
        <f>VLOOKUP($E206,Podes!$A$1:$AL$310,19,FALSE)</f>
        <v>0</v>
      </c>
      <c r="BB206">
        <f>VLOOKUP($E206,Podes!$A$1:$AL$310,20,FALSE)</f>
        <v>0</v>
      </c>
      <c r="BC206">
        <f>VLOOKUP($E206,Podes!$A$1:$AL$310,21,FALSE)</f>
        <v>4</v>
      </c>
      <c r="BD206">
        <f>VLOOKUP($E206,Podes!$A$1:$AL$310,22,FALSE)</f>
        <v>0</v>
      </c>
      <c r="BE206">
        <f>VLOOKUP($E206,Podes!$A$1:$AL$310,23,FALSE)</f>
        <v>28</v>
      </c>
      <c r="BF206">
        <f>VLOOKUP($E206,Podes!$A$1:$AL$310,38,FALSE)</f>
        <v>200</v>
      </c>
      <c r="BG206">
        <f>VLOOKUP($E206,Podes!$A$1:$AL$310,35,FALSE)</f>
        <v>122.0769231</v>
      </c>
      <c r="BH206">
        <f>VLOOKUP($E206,Podes!$A$1:$AL$310,36,FALSE)</f>
        <v>0</v>
      </c>
      <c r="BI206">
        <f>VLOOKUP($E206,Podes!$A$1:$AL$310,26,FALSE)</f>
        <v>20</v>
      </c>
      <c r="BJ206">
        <f>VLOOKUP($E206,Podes!$A$1:$AL$310,37,FALSE)</f>
        <v>79.349999999999994</v>
      </c>
      <c r="BK206">
        <f>VLOOKUP(E206,'status kesejahteraan'!$D:$P,12,FALSE)</f>
        <v>0.13557483731019523</v>
      </c>
      <c r="BL206">
        <f>VLOOKUP(E206,'status kesejahteraan'!$D:$P,13,FALSE)</f>
        <v>7.8751857355126298E-2</v>
      </c>
      <c r="BM206">
        <f>VLOOKUP(D206,IDM_2021!$D$1:$F$297,2,FALSE)</f>
        <v>0.58499999999999996</v>
      </c>
      <c r="BN206">
        <f>VLOOKUP(E206,Irigasi!$O$2:$Q$311,3,FALSE)</f>
        <v>0</v>
      </c>
      <c r="BO206">
        <f>VLOOKUP($E206,ZonalStat!$E$1:$AC$310,25,FALSE)</f>
        <v>10964.8865716</v>
      </c>
      <c r="BP206" s="1">
        <f>VLOOKUP($E206,ZonalStat!$E$1:$AD$310,26,FALSE)</f>
        <v>3.7157498116099998</v>
      </c>
    </row>
    <row r="207" spans="1:68" x14ac:dyDescent="0.25">
      <c r="A207">
        <v>206</v>
      </c>
      <c r="B207" t="s">
        <v>337</v>
      </c>
      <c r="C207" t="s">
        <v>192</v>
      </c>
      <c r="D207" t="s">
        <v>208</v>
      </c>
      <c r="E207">
        <v>5311070</v>
      </c>
      <c r="F207">
        <f>VLOOKUP(E207,summary_LC!$AW$1:$AY$311,3,FALSE)</f>
        <v>14943</v>
      </c>
      <c r="G207">
        <f>VLOOKUP($E207,ZonalStat!$E$1:$AB$310,2,FALSE)</f>
        <v>108544.62789</v>
      </c>
      <c r="H207">
        <f>VLOOKUP($E207,ZonalStat!$E$1:$AB$310,3,FALSE)</f>
        <v>1143.91947323</v>
      </c>
      <c r="I207">
        <f>VLOOKUP($E207,ZonalStat!$E$1:$AB$310,4,FALSE)</f>
        <v>239907.15982999999</v>
      </c>
      <c r="J207">
        <f>VLOOKUP($E207,ZonalStat!$E$1:$AB$310,5,FALSE)</f>
        <v>5877.5032371699999</v>
      </c>
      <c r="K207">
        <f>VLOOKUP($E207,ZonalStat!$E$1:$AB$310,6,FALSE)</f>
        <v>79.628574476799997</v>
      </c>
      <c r="L207">
        <f>VLOOKUP($E207,ZonalStat!$E$1:$AB$310,7,FALSE)</f>
        <v>2612.9784826999999</v>
      </c>
      <c r="M207">
        <f>VLOOKUP($E207,ZonalStat!$E$1:$AB$310,8,FALSE)</f>
        <v>20660.279704699999</v>
      </c>
      <c r="N207">
        <f>VLOOKUP($E207,ZonalStat!$E$1:$AB$310,9,FALSE)</f>
        <v>8140.3058906599999</v>
      </c>
      <c r="O207">
        <f>VLOOKUP($E207,ZonalStat!$E$1:$AB$310,10,FALSE)</f>
        <v>15273.6156842</v>
      </c>
      <c r="P207">
        <f>VLOOKUP($E207,ZonalStat!$E$1:$AB$310,11,FALSE)</f>
        <v>8140.1901747399997</v>
      </c>
      <c r="Q207">
        <f>VLOOKUP($E207,summary_LC!$Z$2:$AU$311,16,FALSE)</f>
        <v>23.548506770543497</v>
      </c>
      <c r="R207">
        <f>VLOOKUP($E207,summary_LC!$Z$2:$AU$311,17,FALSE)</f>
        <v>0</v>
      </c>
      <c r="S207">
        <f>VLOOKUP($E207,summary_LC!$Z$2:$AU$311,15,FALSE)</f>
        <v>96.83732146169541</v>
      </c>
      <c r="T207">
        <f>VLOOKUP($E207,summary_LC!$Z$2:$AU$311,18,FALSE)</f>
        <v>12.548692264885922</v>
      </c>
      <c r="U207">
        <f>VLOOKUP($E207,summary_LC!$Z$2:$AU$311,19,FALSE)</f>
        <v>0</v>
      </c>
      <c r="V207">
        <f>VLOOKUP($E207,summary_LC!$Z$2:$AU$311,22,FALSE)</f>
        <v>3.3125878337683199</v>
      </c>
      <c r="W207">
        <f>VLOOKUP($E207,ZonalStat!$E$1:$AB$310,12,FALSE)</f>
        <v>526.91850244499994</v>
      </c>
      <c r="X207">
        <f>VLOOKUP($E207,summary_LC!$Z$2:$AU$311,4,FALSE)</f>
        <v>2530</v>
      </c>
      <c r="Y207">
        <f>VLOOKUP($E207,summary_LC!$Z$2:$AU$311,20,FALSE)</f>
        <v>23.548506770543497</v>
      </c>
      <c r="Z207">
        <f>VLOOKUP($E207,ZonalStat!$E$1:$AB$310,13,FALSE)</f>
        <v>526.33390067200003</v>
      </c>
      <c r="AA207">
        <f>VLOOKUP($E207,ZonalStat!$E$1:$AB$310,14,FALSE)</f>
        <v>2.7931954073200002E-4</v>
      </c>
      <c r="AB207">
        <f>VLOOKUP($E207,ZonalStat!$E$1:$AB$310,15,FALSE)</f>
        <v>0.78847955564500005</v>
      </c>
      <c r="AC207">
        <f>VLOOKUP($E207,ZonalStat!$E$1:$AB$310,16,FALSE)</f>
        <v>0.69137606992199996</v>
      </c>
      <c r="AD207">
        <f>VLOOKUP($E207,Irigasi!$A$2:$C$311,3,FALSE)</f>
        <v>0</v>
      </c>
      <c r="AE207">
        <f>VLOOKUP($E207,ZonalStat!$E$1:$AB$310,17,FALSE)</f>
        <v>0.85100337787199998</v>
      </c>
      <c r="AF207">
        <f>VLOOKUP($E207,ZonalStat!$E$1:$AB$310,18,FALSE)</f>
        <v>-0.77568038695700003</v>
      </c>
      <c r="AG207">
        <f>VLOOKUP($E207,ZonalStat!$E$1:$AB$310,19,FALSE)</f>
        <v>0.382479189336</v>
      </c>
      <c r="AH207">
        <f>VLOOKUP($E207,ZonalStat!$E$1:$AB$310,20,FALSE)</f>
        <v>0.67286460607700005</v>
      </c>
      <c r="AI207">
        <f>VLOOKUP($E207,ZonalStat!$E$1:$AB$310,21,FALSE)</f>
        <v>1.3926743688200001</v>
      </c>
      <c r="AJ207">
        <f>VLOOKUP($E207,ZonalStat!$E$1:$AB$310,22,FALSE)</f>
        <v>22.465981777700001</v>
      </c>
      <c r="AK207">
        <f>VLOOKUP($E207,ZonalStat!$E$1:$AB$310,23,FALSE)</f>
        <v>-35.940769643099998</v>
      </c>
      <c r="AL207">
        <f>VLOOKUP($E207,ZonalStat!$E$1:$AB$310,24,FALSE)</f>
        <v>1560.8055477299999</v>
      </c>
      <c r="AM207">
        <f>VLOOKUP($E207,Podes!$A$1:$AL$310,5,FALSE)</f>
        <v>3520</v>
      </c>
      <c r="AN207">
        <f>VLOOKUP($E207,Podes!$A$1:$AL$310,28,FALSE)</f>
        <v>1.014701643</v>
      </c>
      <c r="AO207">
        <f>VLOOKUP($E207,Podes!$A$1:$AL$310,29,FALSE)</f>
        <v>3520</v>
      </c>
      <c r="AP207">
        <f>VLOOKUP($E207,Podes!$A$1:$AL$310,30,FALSE)</f>
        <v>0</v>
      </c>
      <c r="AQ207">
        <f>VLOOKUP($E207,Podes!$A$1:$AL$310,31,FALSE)</f>
        <v>0</v>
      </c>
      <c r="AR207">
        <f>VLOOKUP($E207,Podes!$A$1:$AL$310,32,FALSE)</f>
        <v>586.66666669999995</v>
      </c>
      <c r="AS207">
        <f>VLOOKUP($E207,Podes!$A$1:$AL$310,33,FALSE)</f>
        <v>1760</v>
      </c>
      <c r="AT207">
        <f>VLOOKUP($E207,Podes!$A$1:$AL$310,34,FALSE)</f>
        <v>0</v>
      </c>
      <c r="AU207">
        <f>VLOOKUP($E207,Podes!$A$1:$AL$310,13,FALSE)</f>
        <v>0</v>
      </c>
      <c r="AV207">
        <f>VLOOKUP($E207,Podes!$A$1:$AL$310,14,FALSE)</f>
        <v>0</v>
      </c>
      <c r="AW207">
        <f>VLOOKUP($E207,Podes!$A$1:$AL$310,15,FALSE)</f>
        <v>0</v>
      </c>
      <c r="AX207">
        <f>VLOOKUP($E207,Podes!$A$1:$AL$310,16,FALSE)</f>
        <v>0</v>
      </c>
      <c r="AY207">
        <f>VLOOKUP($E207,Podes!$A$1:$AL$310,17,FALSE)</f>
        <v>0</v>
      </c>
      <c r="AZ207">
        <f>VLOOKUP($E207,Podes!$A$1:$AL$310,18,FALSE)</f>
        <v>0</v>
      </c>
      <c r="BA207">
        <f>VLOOKUP($E207,Podes!$A$1:$AL$310,19,FALSE)</f>
        <v>0</v>
      </c>
      <c r="BB207">
        <f>VLOOKUP($E207,Podes!$A$1:$AL$310,20,FALSE)</f>
        <v>0</v>
      </c>
      <c r="BC207">
        <f>VLOOKUP($E207,Podes!$A$1:$AL$310,21,FALSE)</f>
        <v>0</v>
      </c>
      <c r="BD207">
        <f>VLOOKUP($E207,Podes!$A$1:$AL$310,22,FALSE)</f>
        <v>0</v>
      </c>
      <c r="BE207">
        <f>VLOOKUP($E207,Podes!$A$1:$AL$310,23,FALSE)</f>
        <v>42</v>
      </c>
      <c r="BF207">
        <f>VLOOKUP($E207,Podes!$A$1:$AL$310,38,FALSE)</f>
        <v>200</v>
      </c>
      <c r="BG207">
        <f>VLOOKUP($E207,Podes!$A$1:$AL$310,35,FALSE)</f>
        <v>1173.333333</v>
      </c>
      <c r="BH207">
        <f>VLOOKUP($E207,Podes!$A$1:$AL$310,36,FALSE)</f>
        <v>1173.333333</v>
      </c>
      <c r="BI207">
        <f>VLOOKUP($E207,Podes!$A$1:$AL$310,26,FALSE)</f>
        <v>0</v>
      </c>
      <c r="BJ207">
        <f>VLOOKUP($E207,Podes!$A$1:$AL$310,37,FALSE)</f>
        <v>0</v>
      </c>
      <c r="BK207">
        <f>VLOOKUP(E207,'status kesejahteraan'!$D:$P,12,FALSE)</f>
        <v>0.28597957288765086</v>
      </c>
      <c r="BL207">
        <f>VLOOKUP(E207,'status kesejahteraan'!$D:$P,13,FALSE)</f>
        <v>0.20377314272322475</v>
      </c>
      <c r="BM207">
        <f>VLOOKUP(D207,IDM_2021!$D$1:$F$297,2,FALSE)</f>
        <v>0.61580000000000001</v>
      </c>
      <c r="BN207">
        <f>VLOOKUP(E207,Irigasi!$O$2:$Q$311,3,FALSE)</f>
        <v>0</v>
      </c>
      <c r="BO207">
        <f>VLOOKUP($E207,ZonalStat!$E$1:$AC$310,25,FALSE)</f>
        <v>11836.494122300001</v>
      </c>
      <c r="BP207" s="1">
        <f>VLOOKUP($E207,ZonalStat!$E$1:$AD$310,26,FALSE)</f>
        <v>3.7873251689799998</v>
      </c>
    </row>
    <row r="208" spans="1:68" x14ac:dyDescent="0.25">
      <c r="A208">
        <v>207</v>
      </c>
      <c r="B208" t="s">
        <v>337</v>
      </c>
      <c r="C208" t="s">
        <v>192</v>
      </c>
      <c r="D208" t="s">
        <v>209</v>
      </c>
      <c r="E208">
        <v>5311071</v>
      </c>
      <c r="F208">
        <f>VLOOKUP(E208,summary_LC!$AW$1:$AY$311,3,FALSE)</f>
        <v>29238</v>
      </c>
      <c r="G208">
        <f>VLOOKUP($E208,ZonalStat!$E$1:$AB$310,2,FALSE)</f>
        <v>113917.004743</v>
      </c>
      <c r="H208">
        <f>VLOOKUP($E208,ZonalStat!$E$1:$AB$310,3,FALSE)</f>
        <v>1706.53253829</v>
      </c>
      <c r="I208">
        <f>VLOOKUP($E208,ZonalStat!$E$1:$AB$310,4,FALSE)</f>
        <v>239325.24266799999</v>
      </c>
      <c r="J208">
        <f>VLOOKUP($E208,ZonalStat!$E$1:$AB$310,5,FALSE)</f>
        <v>8421.2088967100008</v>
      </c>
      <c r="K208">
        <f>VLOOKUP($E208,ZonalStat!$E$1:$AB$310,6,FALSE)</f>
        <v>282.087547718</v>
      </c>
      <c r="L208">
        <f>VLOOKUP($E208,ZonalStat!$E$1:$AB$310,7,FALSE)</f>
        <v>2928.5000850699998</v>
      </c>
      <c r="M208">
        <f>VLOOKUP($E208,ZonalStat!$E$1:$AB$310,8,FALSE)</f>
        <v>9017.9613494700006</v>
      </c>
      <c r="N208">
        <f>VLOOKUP($E208,ZonalStat!$E$1:$AB$310,9,FALSE)</f>
        <v>6724.0673189400004</v>
      </c>
      <c r="O208">
        <f>VLOOKUP($E208,ZonalStat!$E$1:$AB$310,10,FALSE)</f>
        <v>8007.26210558</v>
      </c>
      <c r="P208">
        <f>VLOOKUP($E208,ZonalStat!$E$1:$AB$310,11,FALSE)</f>
        <v>5817.4096670199997</v>
      </c>
      <c r="Q208">
        <f>VLOOKUP($E208,summary_LC!$Z$2:$AU$311,16,FALSE)</f>
        <v>66.221480244852543</v>
      </c>
      <c r="R208">
        <f>VLOOKUP($E208,summary_LC!$Z$2:$AU$311,17,FALSE)</f>
        <v>0</v>
      </c>
      <c r="S208">
        <f>VLOOKUP($E208,summary_LC!$Z$2:$AU$311,15,FALSE)</f>
        <v>144.78760897792617</v>
      </c>
      <c r="T208">
        <f>VLOOKUP($E208,summary_LC!$Z$2:$AU$311,18,FALSE)</f>
        <v>38.313856427378965</v>
      </c>
      <c r="U208">
        <f>VLOOKUP($E208,summary_LC!$Z$2:$AU$311,19,FALSE)</f>
        <v>0.22259321090706735</v>
      </c>
      <c r="V208">
        <f>VLOOKUP($E208,summary_LC!$Z$2:$AU$311,22,FALSE)</f>
        <v>5.3697243313496141</v>
      </c>
      <c r="W208">
        <f>VLOOKUP($E208,ZonalStat!$E$1:$AB$310,12,FALSE)</f>
        <v>506.60511863699998</v>
      </c>
      <c r="X208">
        <f>VLOOKUP($E208,summary_LC!$Z$2:$AU$311,4,FALSE)</f>
        <v>5405</v>
      </c>
      <c r="Y208">
        <f>VLOOKUP($E208,summary_LC!$Z$2:$AU$311,20,FALSE)</f>
        <v>66.221480244852543</v>
      </c>
      <c r="Z208">
        <f>VLOOKUP($E208,ZonalStat!$E$1:$AB$310,13,FALSE)</f>
        <v>594.55707593299996</v>
      </c>
      <c r="AA208">
        <f>VLOOKUP($E208,ZonalStat!$E$1:$AB$310,14,FALSE)</f>
        <v>4.1189598389199999E-2</v>
      </c>
      <c r="AB208">
        <f>VLOOKUP($E208,ZonalStat!$E$1:$AB$310,15,FALSE)</f>
        <v>0.53121793556300001</v>
      </c>
      <c r="AC208">
        <f>VLOOKUP($E208,ZonalStat!$E$1:$AB$310,16,FALSE)</f>
        <v>0.65098144459499996</v>
      </c>
      <c r="AD208">
        <f>VLOOKUP($E208,Irigasi!$A$2:$C$311,3,FALSE)</f>
        <v>21</v>
      </c>
      <c r="AE208">
        <f>VLOOKUP($E208,ZonalStat!$E$1:$AB$310,17,FALSE)</f>
        <v>0.81120621278799998</v>
      </c>
      <c r="AF208">
        <f>VLOOKUP($E208,ZonalStat!$E$1:$AB$310,18,FALSE)</f>
        <v>-0.73460478323900003</v>
      </c>
      <c r="AG208">
        <f>VLOOKUP($E208,ZonalStat!$E$1:$AB$310,19,FALSE)</f>
        <v>0.34012128257200003</v>
      </c>
      <c r="AH208">
        <f>VLOOKUP($E208,ZonalStat!$E$1:$AB$310,20,FALSE)</f>
        <v>0.81493431938000005</v>
      </c>
      <c r="AI208">
        <f>VLOOKUP($E208,ZonalStat!$E$1:$AB$310,21,FALSE)</f>
        <v>1.37407437502</v>
      </c>
      <c r="AJ208">
        <f>VLOOKUP($E208,ZonalStat!$E$1:$AB$310,22,FALSE)</f>
        <v>25.440089727</v>
      </c>
      <c r="AK208">
        <f>VLOOKUP($E208,ZonalStat!$E$1:$AB$310,23,FALSE)</f>
        <v>-29.743468349</v>
      </c>
      <c r="AL208">
        <f>VLOOKUP($E208,ZonalStat!$E$1:$AB$310,24,FALSE)</f>
        <v>1208.71382238</v>
      </c>
      <c r="AM208">
        <f>VLOOKUP($E208,Podes!$A$1:$AL$310,5,FALSE)</f>
        <v>4725</v>
      </c>
      <c r="AN208">
        <f>VLOOKUP($E208,Podes!$A$1:$AL$310,28,FALSE)</f>
        <v>1.099348534</v>
      </c>
      <c r="AO208">
        <f>VLOOKUP($E208,Podes!$A$1:$AL$310,29,FALSE)</f>
        <v>2362.5</v>
      </c>
      <c r="AP208">
        <f>VLOOKUP($E208,Podes!$A$1:$AL$310,30,FALSE)</f>
        <v>0</v>
      </c>
      <c r="AQ208">
        <f>VLOOKUP($E208,Podes!$A$1:$AL$310,31,FALSE)</f>
        <v>0</v>
      </c>
      <c r="AR208">
        <f>VLOOKUP($E208,Podes!$A$1:$AL$310,32,FALSE)</f>
        <v>945</v>
      </c>
      <c r="AS208">
        <f>VLOOKUP($E208,Podes!$A$1:$AL$310,33,FALSE)</f>
        <v>1575</v>
      </c>
      <c r="AT208">
        <f>VLOOKUP($E208,Podes!$A$1:$AL$310,34,FALSE)</f>
        <v>0</v>
      </c>
      <c r="AU208">
        <f>VLOOKUP($E208,Podes!$A$1:$AL$310,13,FALSE)</f>
        <v>6</v>
      </c>
      <c r="AV208">
        <f>VLOOKUP($E208,Podes!$A$1:$AL$310,14,FALSE)</f>
        <v>0</v>
      </c>
      <c r="AW208">
        <f>VLOOKUP($E208,Podes!$A$1:$AL$310,15,FALSE)</f>
        <v>10</v>
      </c>
      <c r="AX208">
        <f>VLOOKUP($E208,Podes!$A$1:$AL$310,16,FALSE)</f>
        <v>1</v>
      </c>
      <c r="AY208">
        <f>VLOOKUP($E208,Podes!$A$1:$AL$310,17,FALSE)</f>
        <v>0</v>
      </c>
      <c r="AZ208">
        <f>VLOOKUP($E208,Podes!$A$1:$AL$310,18,FALSE)</f>
        <v>0</v>
      </c>
      <c r="BA208">
        <f>VLOOKUP($E208,Podes!$A$1:$AL$310,19,FALSE)</f>
        <v>0</v>
      </c>
      <c r="BB208">
        <f>VLOOKUP($E208,Podes!$A$1:$AL$310,20,FALSE)</f>
        <v>0</v>
      </c>
      <c r="BC208">
        <f>VLOOKUP($E208,Podes!$A$1:$AL$310,21,FALSE)</f>
        <v>0</v>
      </c>
      <c r="BD208">
        <f>VLOOKUP($E208,Podes!$A$1:$AL$310,22,FALSE)</f>
        <v>0</v>
      </c>
      <c r="BE208">
        <f>VLOOKUP($E208,Podes!$A$1:$AL$310,23,FALSE)</f>
        <v>44</v>
      </c>
      <c r="BF208">
        <f>VLOOKUP($E208,Podes!$A$1:$AL$310,38,FALSE)</f>
        <v>200</v>
      </c>
      <c r="BG208">
        <f>VLOOKUP($E208,Podes!$A$1:$AL$310,35,FALSE)</f>
        <v>429.54545450000001</v>
      </c>
      <c r="BH208">
        <f>VLOOKUP($E208,Podes!$A$1:$AL$310,36,FALSE)</f>
        <v>4725</v>
      </c>
      <c r="BI208">
        <f>VLOOKUP($E208,Podes!$A$1:$AL$310,26,FALSE)</f>
        <v>19</v>
      </c>
      <c r="BJ208">
        <f>VLOOKUP($E208,Podes!$A$1:$AL$310,37,FALSE)</f>
        <v>248.68421050000001</v>
      </c>
      <c r="BK208">
        <f>VLOOKUP(E208,'status kesejahteraan'!$D:$P,12,FALSE)</f>
        <v>0.16686390532544379</v>
      </c>
      <c r="BL208">
        <f>VLOOKUP(E208,'status kesejahteraan'!$D:$P,13,FALSE)</f>
        <v>0.12472060795708538</v>
      </c>
      <c r="BM208">
        <f>VLOOKUP(D208,IDM_2021!$D$1:$F$297,2,FALSE)</f>
        <v>0.55000000000000004</v>
      </c>
      <c r="BN208">
        <f>VLOOKUP(E208,Irigasi!$O$2:$Q$311,3,FALSE)</f>
        <v>1099</v>
      </c>
      <c r="BO208">
        <f>VLOOKUP($E208,ZonalStat!$E$1:$AC$310,25,FALSE)</f>
        <v>3084.6588486700002</v>
      </c>
      <c r="BP208" s="1">
        <f>VLOOKUP($E208,ZonalStat!$E$1:$AD$310,26,FALSE)</f>
        <v>1.49640996762</v>
      </c>
    </row>
    <row r="209" spans="1:68" x14ac:dyDescent="0.25">
      <c r="A209">
        <v>208</v>
      </c>
      <c r="B209" t="s">
        <v>337</v>
      </c>
      <c r="C209" t="s">
        <v>372</v>
      </c>
      <c r="D209" t="s">
        <v>210</v>
      </c>
      <c r="E209">
        <v>5312010</v>
      </c>
      <c r="F209">
        <f>VLOOKUP(E209,summary_LC!$AW$1:$AY$311,3,FALSE)</f>
        <v>16136</v>
      </c>
      <c r="G209">
        <f>VLOOKUP($E209,ZonalStat!$E$1:$AB$310,2,FALSE)</f>
        <v>68090.193593499993</v>
      </c>
      <c r="H209">
        <f>VLOOKUP($E209,ZonalStat!$E$1:$AB$310,3,FALSE)</f>
        <v>2566.8180964100002</v>
      </c>
      <c r="I209">
        <f>VLOOKUP($E209,ZonalStat!$E$1:$AB$310,4,FALSE)</f>
        <v>151538.512128</v>
      </c>
      <c r="J209">
        <f>VLOOKUP($E209,ZonalStat!$E$1:$AB$310,5,FALSE)</f>
        <v>10830.368608299999</v>
      </c>
      <c r="K209">
        <f>VLOOKUP($E209,ZonalStat!$E$1:$AB$310,6,FALSE)</f>
        <v>432.98634295900001</v>
      </c>
      <c r="L209">
        <f>VLOOKUP($E209,ZonalStat!$E$1:$AB$310,7,FALSE)</f>
        <v>4085.6372262700002</v>
      </c>
      <c r="M209">
        <f>VLOOKUP($E209,ZonalStat!$E$1:$AB$310,8,FALSE)</f>
        <v>4442.8996404899999</v>
      </c>
      <c r="N209">
        <f>VLOOKUP($E209,ZonalStat!$E$1:$AB$310,9,FALSE)</f>
        <v>20175.552040899998</v>
      </c>
      <c r="O209">
        <f>VLOOKUP($E209,ZonalStat!$E$1:$AB$310,10,FALSE)</f>
        <v>18219.986489700001</v>
      </c>
      <c r="P209">
        <f>VLOOKUP($E209,ZonalStat!$E$1:$AB$310,11,FALSE)</f>
        <v>26366.281759500001</v>
      </c>
      <c r="Q209">
        <f>VLOOKUP($E209,summary_LC!$Z$2:$AU$311,16,FALSE)</f>
        <v>40.947876089779264</v>
      </c>
      <c r="R209">
        <f>VLOOKUP($E209,summary_LC!$Z$2:$AU$311,17,FALSE)</f>
        <v>0</v>
      </c>
      <c r="S209">
        <f>VLOOKUP($E209,summary_LC!$Z$2:$AU$311,15,FALSE)</f>
        <v>70.719718048599518</v>
      </c>
      <c r="T209">
        <f>VLOOKUP($E209,summary_LC!$Z$2:$AU$311,18,FALSE)</f>
        <v>18.150621406047115</v>
      </c>
      <c r="U209">
        <f>VLOOKUP($E209,summary_LC!$Z$2:$AU$311,19,FALSE)</f>
        <v>0</v>
      </c>
      <c r="V209">
        <f>VLOOKUP($E209,summary_LC!$Z$2:$AU$311,22,FALSE)</f>
        <v>7.3190381755081804</v>
      </c>
      <c r="W209">
        <f>VLOOKUP($E209,ZonalStat!$E$1:$AB$310,12,FALSE)</f>
        <v>1767.3121303400001</v>
      </c>
      <c r="X209">
        <f>VLOOKUP($E209,summary_LC!$Z$2:$AU$311,4,FALSE)</f>
        <v>406</v>
      </c>
      <c r="Y209">
        <f>VLOOKUP($E209,summary_LC!$Z$2:$AU$311,20,FALSE)</f>
        <v>40.947876089779264</v>
      </c>
      <c r="Z209">
        <f>VLOOKUP($E209,ZonalStat!$E$1:$AB$310,13,FALSE)</f>
        <v>2257.3887664099998</v>
      </c>
      <c r="AA209">
        <f>VLOOKUP($E209,ZonalStat!$E$1:$AB$310,14,FALSE)</f>
        <v>2.69396551324E-3</v>
      </c>
      <c r="AB209">
        <f>VLOOKUP($E209,ZonalStat!$E$1:$AB$310,15,FALSE)</f>
        <v>0.33781606346100002</v>
      </c>
      <c r="AC209">
        <f>VLOOKUP($E209,ZonalStat!$E$1:$AB$310,16,FALSE)</f>
        <v>0.723363807252</v>
      </c>
      <c r="AD209">
        <f>VLOOKUP($E209,Irigasi!$A$2:$C$311,3,FALSE)</f>
        <v>0</v>
      </c>
      <c r="AE209">
        <f>VLOOKUP($E209,ZonalStat!$E$1:$AB$310,17,FALSE)</f>
        <v>0.76451219182100005</v>
      </c>
      <c r="AF209">
        <f>VLOOKUP($E209,ZonalStat!$E$1:$AB$310,18,FALSE)</f>
        <v>-0.70927675991799999</v>
      </c>
      <c r="AG209">
        <f>VLOOKUP($E209,ZonalStat!$E$1:$AB$310,19,FALSE)</f>
        <v>0.28900500418399999</v>
      </c>
      <c r="AH209">
        <f>VLOOKUP($E209,ZonalStat!$E$1:$AB$310,20,FALSE)</f>
        <v>0.66138892878599997</v>
      </c>
      <c r="AI209">
        <f>VLOOKUP($E209,ZonalStat!$E$1:$AB$310,21,FALSE)</f>
        <v>1.3728948027200001</v>
      </c>
      <c r="AJ209">
        <f>VLOOKUP($E209,ZonalStat!$E$1:$AB$310,22,FALSE)</f>
        <v>23.532189128199999</v>
      </c>
      <c r="AK209">
        <f>VLOOKUP($E209,ZonalStat!$E$1:$AB$310,23,FALSE)</f>
        <v>-37.093929670900003</v>
      </c>
      <c r="AL209">
        <f>VLOOKUP($E209,ZonalStat!$E$1:$AB$310,24,FALSE)</f>
        <v>1574.3395907199999</v>
      </c>
      <c r="AM209">
        <f>VLOOKUP($E209,Podes!$A$1:$AL$310,5,FALSE)</f>
        <v>2198</v>
      </c>
      <c r="AN209">
        <f>VLOOKUP($E209,Podes!$A$1:$AL$310,28,FALSE)</f>
        <v>1.0706283489999999</v>
      </c>
      <c r="AO209">
        <f>VLOOKUP($E209,Podes!$A$1:$AL$310,29,FALSE)</f>
        <v>1099</v>
      </c>
      <c r="AP209">
        <f>VLOOKUP($E209,Podes!$A$1:$AL$310,30,FALSE)</f>
        <v>0</v>
      </c>
      <c r="AQ209">
        <f>VLOOKUP($E209,Podes!$A$1:$AL$310,31,FALSE)</f>
        <v>0</v>
      </c>
      <c r="AR209">
        <f>VLOOKUP($E209,Podes!$A$1:$AL$310,32,FALSE)</f>
        <v>549.5</v>
      </c>
      <c r="AS209">
        <f>VLOOKUP($E209,Podes!$A$1:$AL$310,33,FALSE)</f>
        <v>1099</v>
      </c>
      <c r="AT209">
        <f>VLOOKUP($E209,Podes!$A$1:$AL$310,34,FALSE)</f>
        <v>0</v>
      </c>
      <c r="AU209">
        <f>VLOOKUP($E209,Podes!$A$1:$AL$310,13,FALSE)</f>
        <v>1</v>
      </c>
      <c r="AV209">
        <f>VLOOKUP($E209,Podes!$A$1:$AL$310,14,FALSE)</f>
        <v>0</v>
      </c>
      <c r="AW209">
        <f>VLOOKUP($E209,Podes!$A$1:$AL$310,15,FALSE)</f>
        <v>0</v>
      </c>
      <c r="AX209">
        <f>VLOOKUP($E209,Podes!$A$1:$AL$310,16,FALSE)</f>
        <v>0</v>
      </c>
      <c r="AY209">
        <f>VLOOKUP($E209,Podes!$A$1:$AL$310,17,FALSE)</f>
        <v>0</v>
      </c>
      <c r="AZ209">
        <f>VLOOKUP($E209,Podes!$A$1:$AL$310,18,FALSE)</f>
        <v>0</v>
      </c>
      <c r="BA209">
        <f>VLOOKUP($E209,Podes!$A$1:$AL$310,19,FALSE)</f>
        <v>0</v>
      </c>
      <c r="BB209">
        <f>VLOOKUP($E209,Podes!$A$1:$AL$310,20,FALSE)</f>
        <v>0</v>
      </c>
      <c r="BC209">
        <f>VLOOKUP($E209,Podes!$A$1:$AL$310,21,FALSE)</f>
        <v>0</v>
      </c>
      <c r="BD209">
        <f>VLOOKUP($E209,Podes!$A$1:$AL$310,22,FALSE)</f>
        <v>0</v>
      </c>
      <c r="BE209">
        <f>VLOOKUP($E209,Podes!$A$1:$AL$310,23,FALSE)</f>
        <v>20</v>
      </c>
      <c r="BF209">
        <f>VLOOKUP($E209,Podes!$A$1:$AL$310,38,FALSE)</f>
        <v>200</v>
      </c>
      <c r="BG209">
        <f>VLOOKUP($E209,Podes!$A$1:$AL$310,35,FALSE)</f>
        <v>0</v>
      </c>
      <c r="BH209">
        <f>VLOOKUP($E209,Podes!$A$1:$AL$310,36,FALSE)</f>
        <v>2198</v>
      </c>
      <c r="BI209">
        <f>VLOOKUP($E209,Podes!$A$1:$AL$310,26,FALSE)</f>
        <v>0</v>
      </c>
      <c r="BJ209">
        <f>VLOOKUP($E209,Podes!$A$1:$AL$310,37,FALSE)</f>
        <v>0</v>
      </c>
      <c r="BK209">
        <f>VLOOKUP(E209,'status kesejahteraan'!$D:$P,12,FALSE)</f>
        <v>0.27203065134099619</v>
      </c>
      <c r="BL209">
        <f>VLOOKUP(E209,'status kesejahteraan'!$D:$P,13,FALSE)</f>
        <v>0.20651088476133414</v>
      </c>
      <c r="BM209">
        <f>VLOOKUP(D209,IDM_2021!$D$1:$F$297,2,FALSE)</f>
        <v>0.69020000000000004</v>
      </c>
      <c r="BN209">
        <f>VLOOKUP(E209,Irigasi!$O$2:$Q$311,3,FALSE)</f>
        <v>0</v>
      </c>
      <c r="BO209">
        <f>VLOOKUP($E209,ZonalStat!$E$1:$AC$310,25,FALSE)</f>
        <v>12954.661391400001</v>
      </c>
      <c r="BP209" s="1">
        <f>VLOOKUP($E209,ZonalStat!$E$1:$AD$310,26,FALSE)</f>
        <v>3.5066507717399999</v>
      </c>
    </row>
    <row r="210" spans="1:68" x14ac:dyDescent="0.25">
      <c r="A210">
        <v>209</v>
      </c>
      <c r="B210" t="s">
        <v>337</v>
      </c>
      <c r="C210" t="s">
        <v>372</v>
      </c>
      <c r="D210" t="s">
        <v>211</v>
      </c>
      <c r="E210">
        <v>5312011</v>
      </c>
      <c r="F210">
        <f>VLOOKUP(E210,summary_LC!$AW$1:$AY$311,3,FALSE)</f>
        <v>4718</v>
      </c>
      <c r="G210">
        <f>VLOOKUP($E210,ZonalStat!$E$1:$AB$310,2,FALSE)</f>
        <v>82500.809724699997</v>
      </c>
      <c r="H210">
        <f>VLOOKUP($E210,ZonalStat!$E$1:$AB$310,3,FALSE)</f>
        <v>521.27615974499997</v>
      </c>
      <c r="I210">
        <f>VLOOKUP($E210,ZonalStat!$E$1:$AB$310,4,FALSE)</f>
        <v>157506.26121699999</v>
      </c>
      <c r="J210">
        <f>VLOOKUP($E210,ZonalStat!$E$1:$AB$310,5,FALSE)</f>
        <v>2642.56539204</v>
      </c>
      <c r="K210">
        <f>VLOOKUP($E210,ZonalStat!$E$1:$AB$310,6,FALSE)</f>
        <v>45.265473540800002</v>
      </c>
      <c r="L210">
        <f>VLOOKUP($E210,ZonalStat!$E$1:$AB$310,7,FALSE)</f>
        <v>14259.9420015</v>
      </c>
      <c r="M210">
        <f>VLOOKUP($E210,ZonalStat!$E$1:$AB$310,8,FALSE)</f>
        <v>3896.69100931</v>
      </c>
      <c r="N210">
        <f>VLOOKUP($E210,ZonalStat!$E$1:$AB$310,9,FALSE)</f>
        <v>23970.273142800001</v>
      </c>
      <c r="O210">
        <f>VLOOKUP($E210,ZonalStat!$E$1:$AB$310,10,FALSE)</f>
        <v>12040.581044299999</v>
      </c>
      <c r="P210">
        <f>VLOOKUP($E210,ZonalStat!$E$1:$AB$310,11,FALSE)</f>
        <v>30740.666521499999</v>
      </c>
      <c r="Q210">
        <f>VLOOKUP($E210,summary_LC!$Z$2:$AU$311,16,FALSE)</f>
        <v>3.4130959005750325</v>
      </c>
      <c r="R210">
        <f>VLOOKUP($E210,summary_LC!$Z$2:$AU$311,17,FALSE)</f>
        <v>0</v>
      </c>
      <c r="S210">
        <f>VLOOKUP($E210,summary_LC!$Z$2:$AU$311,15,FALSE)</f>
        <v>34.84511222407717</v>
      </c>
      <c r="T210">
        <f>VLOOKUP($E210,summary_LC!$Z$2:$AU$311,18,FALSE)</f>
        <v>0.63068076423669084</v>
      </c>
      <c r="U210">
        <f>VLOOKUP($E210,summary_LC!$Z$2:$AU$311,19,FALSE)</f>
        <v>0</v>
      </c>
      <c r="V210">
        <f>VLOOKUP($E210,summary_LC!$Z$2:$AU$311,22,FALSE)</f>
        <v>0.36032217041119119</v>
      </c>
      <c r="W210">
        <f>VLOOKUP($E210,ZonalStat!$E$1:$AB$310,12,FALSE)</f>
        <v>967.21343997700001</v>
      </c>
      <c r="X210">
        <f>VLOOKUP($E210,summary_LC!$Z$2:$AU$311,4,FALSE)</f>
        <v>159</v>
      </c>
      <c r="Y210">
        <f>VLOOKUP($E210,summary_LC!$Z$2:$AU$311,20,FALSE)</f>
        <v>3.4130959005750325</v>
      </c>
      <c r="Z210">
        <f>VLOOKUP($E210,ZonalStat!$E$1:$AB$310,13,FALSE)</f>
        <v>761.09040571699995</v>
      </c>
      <c r="AA210">
        <f>VLOOKUP($E210,ZonalStat!$E$1:$AB$310,14,FALSE)</f>
        <v>0</v>
      </c>
      <c r="AB210">
        <f>VLOOKUP($E210,ZonalStat!$E$1:$AB$310,15,FALSE)</f>
        <v>0.451144552777</v>
      </c>
      <c r="AC210">
        <f>VLOOKUP($E210,ZonalStat!$E$1:$AB$310,16,FALSE)</f>
        <v>0.75388738715100001</v>
      </c>
      <c r="AD210">
        <f>VLOOKUP($E210,Irigasi!$A$2:$C$311,3,FALSE)</f>
        <v>0</v>
      </c>
      <c r="AE210">
        <f>VLOOKUP($E210,ZonalStat!$E$1:$AB$310,17,FALSE)</f>
        <v>0.829503684149</v>
      </c>
      <c r="AF210">
        <f>VLOOKUP($E210,ZonalStat!$E$1:$AB$310,18,FALSE)</f>
        <v>-0.76953997439300004</v>
      </c>
      <c r="AG210">
        <f>VLOOKUP($E210,ZonalStat!$E$1:$AB$310,19,FALSE)</f>
        <v>0.38021840311999999</v>
      </c>
      <c r="AH210">
        <f>VLOOKUP($E210,ZonalStat!$E$1:$AB$310,20,FALSE)</f>
        <v>0.64409016022200005</v>
      </c>
      <c r="AI210">
        <f>VLOOKUP($E210,ZonalStat!$E$1:$AB$310,21,FALSE)</f>
        <v>1.4057989844100001</v>
      </c>
      <c r="AJ210">
        <f>VLOOKUP($E210,ZonalStat!$E$1:$AB$310,22,FALSE)</f>
        <v>22.837317822100001</v>
      </c>
      <c r="AK210">
        <f>VLOOKUP($E210,ZonalStat!$E$1:$AB$310,23,FALSE)</f>
        <v>-39.603542300400001</v>
      </c>
      <c r="AL210">
        <f>VLOOKUP($E210,ZonalStat!$E$1:$AB$310,24,FALSE)</f>
        <v>1646.62063698</v>
      </c>
      <c r="AM210">
        <f>VLOOKUP($E210,Podes!$A$1:$AL$310,5,FALSE)</f>
        <v>1551</v>
      </c>
      <c r="AN210">
        <f>VLOOKUP($E210,Podes!$A$1:$AL$310,28,FALSE)</f>
        <v>1.2280285040000001</v>
      </c>
      <c r="AO210">
        <f>VLOOKUP($E210,Podes!$A$1:$AL$310,29,FALSE)</f>
        <v>517</v>
      </c>
      <c r="AP210">
        <f>VLOOKUP($E210,Podes!$A$1:$AL$310,30,FALSE)</f>
        <v>0</v>
      </c>
      <c r="AQ210">
        <f>VLOOKUP($E210,Podes!$A$1:$AL$310,31,FALSE)</f>
        <v>0</v>
      </c>
      <c r="AR210">
        <f>VLOOKUP($E210,Podes!$A$1:$AL$310,32,FALSE)</f>
        <v>517</v>
      </c>
      <c r="AS210">
        <f>VLOOKUP($E210,Podes!$A$1:$AL$310,33,FALSE)</f>
        <v>1551</v>
      </c>
      <c r="AT210">
        <f>VLOOKUP($E210,Podes!$A$1:$AL$310,34,FALSE)</f>
        <v>0</v>
      </c>
      <c r="AU210">
        <f>VLOOKUP($E210,Podes!$A$1:$AL$310,13,FALSE)</f>
        <v>24</v>
      </c>
      <c r="AV210">
        <f>VLOOKUP($E210,Podes!$A$1:$AL$310,14,FALSE)</f>
        <v>0</v>
      </c>
      <c r="AW210">
        <f>VLOOKUP($E210,Podes!$A$1:$AL$310,15,FALSE)</f>
        <v>2</v>
      </c>
      <c r="AX210">
        <f>VLOOKUP($E210,Podes!$A$1:$AL$310,16,FALSE)</f>
        <v>0</v>
      </c>
      <c r="AY210">
        <f>VLOOKUP($E210,Podes!$A$1:$AL$310,17,FALSE)</f>
        <v>0</v>
      </c>
      <c r="AZ210">
        <f>VLOOKUP($E210,Podes!$A$1:$AL$310,18,FALSE)</f>
        <v>0</v>
      </c>
      <c r="BA210">
        <f>VLOOKUP($E210,Podes!$A$1:$AL$310,19,FALSE)</f>
        <v>0</v>
      </c>
      <c r="BB210">
        <f>VLOOKUP($E210,Podes!$A$1:$AL$310,20,FALSE)</f>
        <v>0</v>
      </c>
      <c r="BC210">
        <f>VLOOKUP($E210,Podes!$A$1:$AL$310,21,FALSE)</f>
        <v>3</v>
      </c>
      <c r="BD210">
        <f>VLOOKUP($E210,Podes!$A$1:$AL$310,22,FALSE)</f>
        <v>0</v>
      </c>
      <c r="BE210">
        <f>VLOOKUP($E210,Podes!$A$1:$AL$310,23,FALSE)</f>
        <v>23</v>
      </c>
      <c r="BF210">
        <f>VLOOKUP($E210,Podes!$A$1:$AL$310,38,FALSE)</f>
        <v>191.66666670000001</v>
      </c>
      <c r="BG210">
        <f>VLOOKUP($E210,Podes!$A$1:$AL$310,35,FALSE)</f>
        <v>0</v>
      </c>
      <c r="BH210">
        <f>VLOOKUP($E210,Podes!$A$1:$AL$310,36,FALSE)</f>
        <v>0</v>
      </c>
      <c r="BI210">
        <f>VLOOKUP($E210,Podes!$A$1:$AL$310,26,FALSE)</f>
        <v>4</v>
      </c>
      <c r="BJ210">
        <f>VLOOKUP($E210,Podes!$A$1:$AL$310,37,FALSE)</f>
        <v>387.75</v>
      </c>
      <c r="BK210">
        <f>VLOOKUP(E210,'status kesejahteraan'!$D:$P,12,FALSE)</f>
        <v>0.19377162629757785</v>
      </c>
      <c r="BL210">
        <f>VLOOKUP(E210,'status kesejahteraan'!$D:$P,13,FALSE)</f>
        <v>0.13333333333333333</v>
      </c>
      <c r="BM210">
        <f>VLOOKUP(D210,IDM_2021!$D$1:$F$297,2,FALSE)</f>
        <v>0.65090000000000003</v>
      </c>
      <c r="BN210">
        <f>VLOOKUP(E210,Irigasi!$O$2:$Q$311,3,FALSE)</f>
        <v>0</v>
      </c>
      <c r="BO210">
        <f>VLOOKUP($E210,ZonalStat!$E$1:$AC$310,25,FALSE)</f>
        <v>13047.1208764</v>
      </c>
      <c r="BP210" s="1">
        <f>VLOOKUP($E210,ZonalStat!$E$1:$AD$310,26,FALSE)</f>
        <v>3.95718524799</v>
      </c>
    </row>
    <row r="211" spans="1:68" x14ac:dyDescent="0.25">
      <c r="A211">
        <v>210</v>
      </c>
      <c r="B211" t="s">
        <v>337</v>
      </c>
      <c r="C211" t="s">
        <v>372</v>
      </c>
      <c r="D211" t="s">
        <v>212</v>
      </c>
      <c r="E211">
        <v>5312012</v>
      </c>
      <c r="F211">
        <f>VLOOKUP(E211,summary_LC!$AW$1:$AY$311,3,FALSE)</f>
        <v>7007</v>
      </c>
      <c r="G211">
        <f>VLOOKUP($E211,ZonalStat!$E$1:$AB$310,2,FALSE)</f>
        <v>76850.099587899997</v>
      </c>
      <c r="H211">
        <f>VLOOKUP($E211,ZonalStat!$E$1:$AB$310,3,FALSE)</f>
        <v>1422.77578827</v>
      </c>
      <c r="I211">
        <f>VLOOKUP($E211,ZonalStat!$E$1:$AB$310,4,FALSE)</f>
        <v>151350.40403999999</v>
      </c>
      <c r="J211">
        <f>VLOOKUP($E211,ZonalStat!$E$1:$AB$310,5,FALSE)</f>
        <v>8231.6811885099996</v>
      </c>
      <c r="K211">
        <f>VLOOKUP($E211,ZonalStat!$E$1:$AB$310,6,FALSE)</f>
        <v>113.298642946</v>
      </c>
      <c r="L211">
        <f>VLOOKUP($E211,ZonalStat!$E$1:$AB$310,7,FALSE)</f>
        <v>10806.642041900001</v>
      </c>
      <c r="M211">
        <f>VLOOKUP($E211,ZonalStat!$E$1:$AB$310,8,FALSE)</f>
        <v>3883.2526082899999</v>
      </c>
      <c r="N211">
        <f>VLOOKUP($E211,ZonalStat!$E$1:$AB$310,9,FALSE)</f>
        <v>27356.903816599999</v>
      </c>
      <c r="O211">
        <f>VLOOKUP($E211,ZonalStat!$E$1:$AB$310,10,FALSE)</f>
        <v>18112.641103900001</v>
      </c>
      <c r="P211">
        <f>VLOOKUP($E211,ZonalStat!$E$1:$AB$310,11,FALSE)</f>
        <v>34324.960139199997</v>
      </c>
      <c r="Q211">
        <f>VLOOKUP($E211,summary_LC!$Z$2:$AU$311,16,FALSE)</f>
        <v>4.210721572992024</v>
      </c>
      <c r="R211">
        <f>VLOOKUP($E211,summary_LC!$Z$2:$AU$311,17,FALSE)</f>
        <v>0</v>
      </c>
      <c r="S211">
        <f>VLOOKUP($E211,summary_LC!$Z$2:$AU$311,15,FALSE)</f>
        <v>41.736227045075125</v>
      </c>
      <c r="T211">
        <f>VLOOKUP($E211,summary_LC!$Z$2:$AU$311,18,FALSE)</f>
        <v>8.2359488035614916</v>
      </c>
      <c r="U211">
        <f>VLOOKUP($E211,summary_LC!$Z$2:$AU$311,19,FALSE)</f>
        <v>0</v>
      </c>
      <c r="V211">
        <f>VLOOKUP($E211,summary_LC!$Z$2:$AU$311,22,FALSE)</f>
        <v>1.8410161267304124</v>
      </c>
      <c r="W211">
        <f>VLOOKUP($E211,ZonalStat!$E$1:$AB$310,12,FALSE)</f>
        <v>1377.0790336</v>
      </c>
      <c r="X211">
        <f>VLOOKUP($E211,summary_LC!$Z$2:$AU$311,4,FALSE)</f>
        <v>159</v>
      </c>
      <c r="Y211">
        <f>VLOOKUP($E211,summary_LC!$Z$2:$AU$311,20,FALSE)</f>
        <v>4.210721572992024</v>
      </c>
      <c r="Z211">
        <f>VLOOKUP($E211,ZonalStat!$E$1:$AB$310,13,FALSE)</f>
        <v>1271.40480484</v>
      </c>
      <c r="AA211">
        <f>VLOOKUP($E211,ZonalStat!$E$1:$AB$310,14,FALSE)</f>
        <v>0</v>
      </c>
      <c r="AB211">
        <f>VLOOKUP($E211,ZonalStat!$E$1:$AB$310,15,FALSE)</f>
        <v>0.40859140859100002</v>
      </c>
      <c r="AC211">
        <f>VLOOKUP($E211,ZonalStat!$E$1:$AB$310,16,FALSE)</f>
        <v>0.78591176407700003</v>
      </c>
      <c r="AD211">
        <f>VLOOKUP($E211,Irigasi!$A$2:$C$311,3,FALSE)</f>
        <v>0</v>
      </c>
      <c r="AE211">
        <f>VLOOKUP($E211,ZonalStat!$E$1:$AB$310,17,FALSE)</f>
        <v>0.79134620261800004</v>
      </c>
      <c r="AF211">
        <f>VLOOKUP($E211,ZonalStat!$E$1:$AB$310,18,FALSE)</f>
        <v>-0.72098988699699995</v>
      </c>
      <c r="AG211">
        <f>VLOOKUP($E211,ZonalStat!$E$1:$AB$310,19,FALSE)</f>
        <v>0.35716462713000002</v>
      </c>
      <c r="AH211">
        <f>VLOOKUP($E211,ZonalStat!$E$1:$AB$310,20,FALSE)</f>
        <v>0.67742196181400005</v>
      </c>
      <c r="AI211">
        <f>VLOOKUP($E211,ZonalStat!$E$1:$AB$310,21,FALSE)</f>
        <v>1.2494629965699999</v>
      </c>
      <c r="AJ211">
        <f>VLOOKUP($E211,ZonalStat!$E$1:$AB$310,22,FALSE)</f>
        <v>21.122758323900001</v>
      </c>
      <c r="AK211">
        <f>VLOOKUP($E211,ZonalStat!$E$1:$AB$310,23,FALSE)</f>
        <v>-33.045911381400003</v>
      </c>
      <c r="AL211">
        <f>VLOOKUP($E211,ZonalStat!$E$1:$AB$310,24,FALSE)</f>
        <v>1370.6103982</v>
      </c>
      <c r="AM211">
        <f>VLOOKUP($E211,Podes!$A$1:$AL$310,5,FALSE)</f>
        <v>1722</v>
      </c>
      <c r="AN211">
        <f>VLOOKUP($E211,Podes!$A$1:$AL$310,28,FALSE)</f>
        <v>1.026221692</v>
      </c>
      <c r="AO211">
        <f>VLOOKUP($E211,Podes!$A$1:$AL$310,29,FALSE)</f>
        <v>574</v>
      </c>
      <c r="AP211">
        <f>VLOOKUP($E211,Podes!$A$1:$AL$310,30,FALSE)</f>
        <v>0</v>
      </c>
      <c r="AQ211">
        <f>VLOOKUP($E211,Podes!$A$1:$AL$310,31,FALSE)</f>
        <v>0</v>
      </c>
      <c r="AR211">
        <f>VLOOKUP($E211,Podes!$A$1:$AL$310,32,FALSE)</f>
        <v>574</v>
      </c>
      <c r="AS211">
        <f>VLOOKUP($E211,Podes!$A$1:$AL$310,33,FALSE)</f>
        <v>861</v>
      </c>
      <c r="AT211">
        <f>VLOOKUP($E211,Podes!$A$1:$AL$310,34,FALSE)</f>
        <v>0</v>
      </c>
      <c r="AU211">
        <f>VLOOKUP($E211,Podes!$A$1:$AL$310,13,FALSE)</f>
        <v>0</v>
      </c>
      <c r="AV211">
        <f>VLOOKUP($E211,Podes!$A$1:$AL$310,14,FALSE)</f>
        <v>0</v>
      </c>
      <c r="AW211">
        <f>VLOOKUP($E211,Podes!$A$1:$AL$310,15,FALSE)</f>
        <v>0</v>
      </c>
      <c r="AX211">
        <f>VLOOKUP($E211,Podes!$A$1:$AL$310,16,FALSE)</f>
        <v>0</v>
      </c>
      <c r="AY211">
        <f>VLOOKUP($E211,Podes!$A$1:$AL$310,17,FALSE)</f>
        <v>0</v>
      </c>
      <c r="AZ211">
        <f>VLOOKUP($E211,Podes!$A$1:$AL$310,18,FALSE)</f>
        <v>0</v>
      </c>
      <c r="BA211">
        <f>VLOOKUP($E211,Podes!$A$1:$AL$310,19,FALSE)</f>
        <v>0</v>
      </c>
      <c r="BB211">
        <f>VLOOKUP($E211,Podes!$A$1:$AL$310,20,FALSE)</f>
        <v>0</v>
      </c>
      <c r="BC211">
        <f>VLOOKUP($E211,Podes!$A$1:$AL$310,21,FALSE)</f>
        <v>5</v>
      </c>
      <c r="BD211">
        <f>VLOOKUP($E211,Podes!$A$1:$AL$310,22,FALSE)</f>
        <v>0</v>
      </c>
      <c r="BE211">
        <f>VLOOKUP($E211,Podes!$A$1:$AL$310,23,FALSE)</f>
        <v>20</v>
      </c>
      <c r="BF211">
        <f>VLOOKUP($E211,Podes!$A$1:$AL$310,38,FALSE)</f>
        <v>200</v>
      </c>
      <c r="BG211">
        <f>VLOOKUP($E211,Podes!$A$1:$AL$310,35,FALSE)</f>
        <v>0</v>
      </c>
      <c r="BH211">
        <f>VLOOKUP($E211,Podes!$A$1:$AL$310,36,FALSE)</f>
        <v>1722</v>
      </c>
      <c r="BI211">
        <f>VLOOKUP($E211,Podes!$A$1:$AL$310,26,FALSE)</f>
        <v>1</v>
      </c>
      <c r="BJ211">
        <f>VLOOKUP($E211,Podes!$A$1:$AL$310,37,FALSE)</f>
        <v>1722</v>
      </c>
      <c r="BK211">
        <f>VLOOKUP(E211,'status kesejahteraan'!$D:$P,12,FALSE)</f>
        <v>0.28955223880597014</v>
      </c>
      <c r="BL211">
        <f>VLOOKUP(E211,'status kesejahteraan'!$D:$P,13,FALSE)</f>
        <v>0.19358507734303912</v>
      </c>
      <c r="BM211">
        <f>VLOOKUP(D211,IDM_2021!$D$1:$F$297,2,FALSE)</f>
        <v>0.64500000000000002</v>
      </c>
      <c r="BN211">
        <f>VLOOKUP(E211,Irigasi!$O$2:$Q$311,3,FALSE)</f>
        <v>0</v>
      </c>
      <c r="BO211">
        <f>VLOOKUP($E211,ZonalStat!$E$1:$AC$310,25,FALSE)</f>
        <v>16629.081460699999</v>
      </c>
      <c r="BP211" s="1">
        <f>VLOOKUP($E211,ZonalStat!$E$1:$AD$310,26,FALSE)</f>
        <v>3.1136978071499999</v>
      </c>
    </row>
    <row r="212" spans="1:68" x14ac:dyDescent="0.25">
      <c r="A212">
        <v>211</v>
      </c>
      <c r="B212" t="s">
        <v>337</v>
      </c>
      <c r="C212" t="s">
        <v>372</v>
      </c>
      <c r="D212" t="s">
        <v>213</v>
      </c>
      <c r="E212">
        <v>5312020</v>
      </c>
      <c r="F212">
        <f>VLOOKUP(E212,summary_LC!$AW$1:$AY$311,3,FALSE)</f>
        <v>11604</v>
      </c>
      <c r="G212">
        <f>VLOOKUP($E212,ZonalStat!$E$1:$AB$310,2,FALSE)</f>
        <v>76767.673057199994</v>
      </c>
      <c r="H212">
        <f>VLOOKUP($E212,ZonalStat!$E$1:$AB$310,3,FALSE)</f>
        <v>980.45183401099996</v>
      </c>
      <c r="I212">
        <f>VLOOKUP($E212,ZonalStat!$E$1:$AB$310,4,FALSE)</f>
        <v>159685.724001</v>
      </c>
      <c r="J212">
        <f>VLOOKUP($E212,ZonalStat!$E$1:$AB$310,5,FALSE)</f>
        <v>6280.77656553</v>
      </c>
      <c r="K212">
        <f>VLOOKUP($E212,ZonalStat!$E$1:$AB$310,6,FALSE)</f>
        <v>969.01839690700001</v>
      </c>
      <c r="L212">
        <f>VLOOKUP($E212,ZonalStat!$E$1:$AB$310,7,FALSE)</f>
        <v>11631.483296500001</v>
      </c>
      <c r="M212">
        <f>VLOOKUP($E212,ZonalStat!$E$1:$AB$310,8,FALSE)</f>
        <v>7114.8649763800004</v>
      </c>
      <c r="N212">
        <f>VLOOKUP($E212,ZonalStat!$E$1:$AB$310,9,FALSE)</f>
        <v>18236.805439100001</v>
      </c>
      <c r="O212">
        <f>VLOOKUP($E212,ZonalStat!$E$1:$AB$310,10,FALSE)</f>
        <v>9728.0091235100008</v>
      </c>
      <c r="P212">
        <f>VLOOKUP($E212,ZonalStat!$E$1:$AB$310,11,FALSE)</f>
        <v>24663.245577400001</v>
      </c>
      <c r="Q212">
        <f>VLOOKUP($E212,summary_LC!$Z$2:$AU$311,16,FALSE)</f>
        <v>56.659246892969762</v>
      </c>
      <c r="R212">
        <f>VLOOKUP($E212,summary_LC!$Z$2:$AU$311,17,FALSE)</f>
        <v>0</v>
      </c>
      <c r="S212">
        <f>VLOOKUP($E212,summary_LC!$Z$2:$AU$311,15,FALSE)</f>
        <v>19.56965312557967</v>
      </c>
      <c r="T212">
        <f>VLOOKUP($E212,summary_LC!$Z$2:$AU$311,18,FALSE)</f>
        <v>1.7992951214987944</v>
      </c>
      <c r="U212">
        <f>VLOOKUP($E212,summary_LC!$Z$2:$AU$311,19,FALSE)</f>
        <v>0</v>
      </c>
      <c r="V212">
        <f>VLOOKUP($E212,summary_LC!$Z$2:$AU$311,22,FALSE)</f>
        <v>12.004481213374699</v>
      </c>
      <c r="W212">
        <f>VLOOKUP($E212,ZonalStat!$E$1:$AB$310,12,FALSE)</f>
        <v>1964.50926639</v>
      </c>
      <c r="X212">
        <f>VLOOKUP($E212,summary_LC!$Z$2:$AU$311,4,FALSE)</f>
        <v>107</v>
      </c>
      <c r="Y212">
        <f>VLOOKUP($E212,summary_LC!$Z$2:$AU$311,20,FALSE)</f>
        <v>56.659246892969762</v>
      </c>
      <c r="Z212">
        <f>VLOOKUP($E212,ZonalStat!$E$1:$AB$310,13,FALSE)</f>
        <v>2124.3763316899999</v>
      </c>
      <c r="AA212">
        <f>VLOOKUP($E212,ZonalStat!$E$1:$AB$310,14,FALSE)</f>
        <v>0</v>
      </c>
      <c r="AB212">
        <f>VLOOKUP($E212,ZonalStat!$E$1:$AB$310,15,FALSE)</f>
        <v>0.18528093760799999</v>
      </c>
      <c r="AC212">
        <f>VLOOKUP($E212,ZonalStat!$E$1:$AB$310,16,FALSE)</f>
        <v>0.67459339853199995</v>
      </c>
      <c r="AD212">
        <f>VLOOKUP($E212,Irigasi!$A$2:$C$311,3,FALSE)</f>
        <v>0</v>
      </c>
      <c r="AE212">
        <f>VLOOKUP($E212,ZonalStat!$E$1:$AB$310,17,FALSE)</f>
        <v>0.75122460541699998</v>
      </c>
      <c r="AF212">
        <f>VLOOKUP($E212,ZonalStat!$E$1:$AB$310,18,FALSE)</f>
        <v>-0.71234519462199997</v>
      </c>
      <c r="AG212">
        <f>VLOOKUP($E212,ZonalStat!$E$1:$AB$310,19,FALSE)</f>
        <v>0.276635562567</v>
      </c>
      <c r="AH212">
        <f>VLOOKUP($E212,ZonalStat!$E$1:$AB$310,20,FALSE)</f>
        <v>0.51497675860900005</v>
      </c>
      <c r="AI212">
        <f>VLOOKUP($E212,ZonalStat!$E$1:$AB$310,21,FALSE)</f>
        <v>1.41339472169</v>
      </c>
      <c r="AJ212">
        <f>VLOOKUP($E212,ZonalStat!$E$1:$AB$310,22,FALSE)</f>
        <v>20.7322590552</v>
      </c>
      <c r="AK212">
        <f>VLOOKUP($E212,ZonalStat!$E$1:$AB$310,23,FALSE)</f>
        <v>-45.529607468400002</v>
      </c>
      <c r="AL212">
        <f>VLOOKUP($E212,ZonalStat!$E$1:$AB$310,24,FALSE)</f>
        <v>1919.13581929</v>
      </c>
      <c r="AM212">
        <f>VLOOKUP($E212,Podes!$A$1:$AL$310,5,FALSE)</f>
        <v>7926</v>
      </c>
      <c r="AN212">
        <f>VLOOKUP($E212,Podes!$A$1:$AL$310,28,FALSE)</f>
        <v>1.011743681</v>
      </c>
      <c r="AO212">
        <f>VLOOKUP($E212,Podes!$A$1:$AL$310,29,FALSE)</f>
        <v>1585.2</v>
      </c>
      <c r="AP212">
        <f>VLOOKUP($E212,Podes!$A$1:$AL$310,30,FALSE)</f>
        <v>0</v>
      </c>
      <c r="AQ212">
        <f>VLOOKUP($E212,Podes!$A$1:$AL$310,31,FALSE)</f>
        <v>7926</v>
      </c>
      <c r="AR212">
        <f>VLOOKUP($E212,Podes!$A$1:$AL$310,32,FALSE)</f>
        <v>990.75</v>
      </c>
      <c r="AS212">
        <f>VLOOKUP($E212,Podes!$A$1:$AL$310,33,FALSE)</f>
        <v>7926</v>
      </c>
      <c r="AT212">
        <f>VLOOKUP($E212,Podes!$A$1:$AL$310,34,FALSE)</f>
        <v>0</v>
      </c>
      <c r="AU212">
        <f>VLOOKUP($E212,Podes!$A$1:$AL$310,13,FALSE)</f>
        <v>14</v>
      </c>
      <c r="AV212">
        <f>VLOOKUP($E212,Podes!$A$1:$AL$310,14,FALSE)</f>
        <v>1</v>
      </c>
      <c r="AW212">
        <f>VLOOKUP($E212,Podes!$A$1:$AL$310,15,FALSE)</f>
        <v>2</v>
      </c>
      <c r="AX212">
        <f>VLOOKUP($E212,Podes!$A$1:$AL$310,16,FALSE)</f>
        <v>0</v>
      </c>
      <c r="AY212">
        <f>VLOOKUP($E212,Podes!$A$1:$AL$310,17,FALSE)</f>
        <v>0</v>
      </c>
      <c r="AZ212">
        <f>VLOOKUP($E212,Podes!$A$1:$AL$310,18,FALSE)</f>
        <v>0</v>
      </c>
      <c r="BA212">
        <f>VLOOKUP($E212,Podes!$A$1:$AL$310,19,FALSE)</f>
        <v>2</v>
      </c>
      <c r="BB212">
        <f>VLOOKUP($E212,Podes!$A$1:$AL$310,20,FALSE)</f>
        <v>0</v>
      </c>
      <c r="BC212">
        <f>VLOOKUP($E212,Podes!$A$1:$AL$310,21,FALSE)</f>
        <v>2</v>
      </c>
      <c r="BD212">
        <f>VLOOKUP($E212,Podes!$A$1:$AL$310,22,FALSE)</f>
        <v>0</v>
      </c>
      <c r="BE212">
        <f>VLOOKUP($E212,Podes!$A$1:$AL$310,23,FALSE)</f>
        <v>44</v>
      </c>
      <c r="BF212">
        <f>VLOOKUP($E212,Podes!$A$1:$AL$310,38,FALSE)</f>
        <v>200</v>
      </c>
      <c r="BG212">
        <f>VLOOKUP($E212,Podes!$A$1:$AL$310,35,FALSE)</f>
        <v>7926</v>
      </c>
      <c r="BH212">
        <f>VLOOKUP($E212,Podes!$A$1:$AL$310,36,FALSE)</f>
        <v>0</v>
      </c>
      <c r="BI212">
        <f>VLOOKUP($E212,Podes!$A$1:$AL$310,26,FALSE)</f>
        <v>11</v>
      </c>
      <c r="BJ212">
        <f>VLOOKUP($E212,Podes!$A$1:$AL$310,37,FALSE)</f>
        <v>720.54545450000001</v>
      </c>
      <c r="BK212">
        <f>VLOOKUP(E212,'status kesejahteraan'!$D:$P,12,FALSE)</f>
        <v>0.22072936660268713</v>
      </c>
      <c r="BL212">
        <f>VLOOKUP(E212,'status kesejahteraan'!$D:$P,13,FALSE)</f>
        <v>0.16092525805248103</v>
      </c>
      <c r="BM212">
        <f>VLOOKUP(D212,IDM_2021!$D$1:$F$297,2,FALSE)</f>
        <v>0.65110000000000001</v>
      </c>
      <c r="BN212">
        <f>VLOOKUP(E212,Irigasi!$O$2:$Q$311,3,FALSE)</f>
        <v>63</v>
      </c>
      <c r="BO212">
        <f>VLOOKUP($E212,ZonalStat!$E$1:$AC$310,25,FALSE)</f>
        <v>6519.5410298699999</v>
      </c>
      <c r="BP212" s="1">
        <f>VLOOKUP($E212,ZonalStat!$E$1:$AD$310,26,FALSE)</f>
        <v>4.0118924508799996</v>
      </c>
    </row>
    <row r="213" spans="1:68" x14ac:dyDescent="0.25">
      <c r="A213">
        <v>212</v>
      </c>
      <c r="B213" t="s">
        <v>337</v>
      </c>
      <c r="C213" t="s">
        <v>372</v>
      </c>
      <c r="D213" t="s">
        <v>214</v>
      </c>
      <c r="E213">
        <v>5312030</v>
      </c>
      <c r="F213">
        <f>VLOOKUP(E213,summary_LC!$AW$1:$AY$311,3,FALSE)</f>
        <v>9400</v>
      </c>
      <c r="G213">
        <f>VLOOKUP($E213,ZonalStat!$E$1:$AB$310,2,FALSE)</f>
        <v>88850.557971200004</v>
      </c>
      <c r="H213">
        <f>VLOOKUP($E213,ZonalStat!$E$1:$AB$310,3,FALSE)</f>
        <v>662.44297443300002</v>
      </c>
      <c r="I213">
        <f>VLOOKUP($E213,ZonalStat!$E$1:$AB$310,4,FALSE)</f>
        <v>168342.18796899999</v>
      </c>
      <c r="J213">
        <f>VLOOKUP($E213,ZonalStat!$E$1:$AB$310,5,FALSE)</f>
        <v>7226.8713781899996</v>
      </c>
      <c r="K213">
        <f>VLOOKUP($E213,ZonalStat!$E$1:$AB$310,6,FALSE)</f>
        <v>1753.8267198999999</v>
      </c>
      <c r="L213">
        <f>VLOOKUP($E213,ZonalStat!$E$1:$AB$310,7,FALSE)</f>
        <v>8134.2962790499996</v>
      </c>
      <c r="M213">
        <f>VLOOKUP($E213,ZonalStat!$E$1:$AB$310,8,FALSE)</f>
        <v>11557.351712600001</v>
      </c>
      <c r="N213">
        <f>VLOOKUP($E213,ZonalStat!$E$1:$AB$310,9,FALSE)</f>
        <v>13374.1619759</v>
      </c>
      <c r="O213">
        <f>VLOOKUP($E213,ZonalStat!$E$1:$AB$310,10,FALSE)</f>
        <v>5818.2018950299998</v>
      </c>
      <c r="P213">
        <f>VLOOKUP($E213,ZonalStat!$E$1:$AB$310,11,FALSE)</f>
        <v>19481.8406301</v>
      </c>
      <c r="Q213">
        <f>VLOOKUP($E213,summary_LC!$Z$2:$AU$311,16,FALSE)</f>
        <v>61.148209979595627</v>
      </c>
      <c r="R213">
        <f>VLOOKUP($E213,summary_LC!$Z$2:$AU$311,17,FALSE)</f>
        <v>0</v>
      </c>
      <c r="S213">
        <f>VLOOKUP($E213,summary_LC!$Z$2:$AU$311,15,FALSE)</f>
        <v>11.955110369133742</v>
      </c>
      <c r="T213">
        <f>VLOOKUP($E213,summary_LC!$Z$2:$AU$311,18,FALSE)</f>
        <v>1.8549434242255611E-2</v>
      </c>
      <c r="U213">
        <f>VLOOKUP($E213,summary_LC!$Z$2:$AU$311,19,FALSE)</f>
        <v>0</v>
      </c>
      <c r="V213">
        <f>VLOOKUP($E213,summary_LC!$Z$2:$AU$311,22,FALSE)</f>
        <v>7.8297872340425529</v>
      </c>
      <c r="W213">
        <f>VLOOKUP($E213,ZonalStat!$E$1:$AB$310,12,FALSE)</f>
        <v>2893.1643942599999</v>
      </c>
      <c r="X213">
        <f>VLOOKUP($E213,summary_LC!$Z$2:$AU$311,4,FALSE)</f>
        <v>139</v>
      </c>
      <c r="Y213">
        <f>VLOOKUP($E213,summary_LC!$Z$2:$AU$311,20,FALSE)</f>
        <v>61.148209979595627</v>
      </c>
      <c r="Z213">
        <f>VLOOKUP($E213,ZonalStat!$E$1:$AB$310,13,FALSE)</f>
        <v>1095.9348316999999</v>
      </c>
      <c r="AA213">
        <f>VLOOKUP($E213,ZonalStat!$E$1:$AB$310,14,FALSE)</f>
        <v>2.2822493074000001E-3</v>
      </c>
      <c r="AB213">
        <f>VLOOKUP($E213,ZonalStat!$E$1:$AB$310,15,FALSE)</f>
        <v>0.229361702128</v>
      </c>
      <c r="AC213">
        <f>VLOOKUP($E213,ZonalStat!$E$1:$AB$310,16,FALSE)</f>
        <v>0.67867034158200001</v>
      </c>
      <c r="AD213">
        <f>VLOOKUP($E213,Irigasi!$A$2:$C$311,3,FALSE)</f>
        <v>0</v>
      </c>
      <c r="AE213">
        <f>VLOOKUP($E213,ZonalStat!$E$1:$AB$310,17,FALSE)</f>
        <v>0.768954227012</v>
      </c>
      <c r="AF213">
        <f>VLOOKUP($E213,ZonalStat!$E$1:$AB$310,18,FALSE)</f>
        <v>-0.73160028585600001</v>
      </c>
      <c r="AG213">
        <f>VLOOKUP($E213,ZonalStat!$E$1:$AB$310,19,FALSE)</f>
        <v>0.29065982478399999</v>
      </c>
      <c r="AH213">
        <f>VLOOKUP($E213,ZonalStat!$E$1:$AB$310,20,FALSE)</f>
        <v>0.61024124353499998</v>
      </c>
      <c r="AI213">
        <f>VLOOKUP($E213,ZonalStat!$E$1:$AB$310,21,FALSE)</f>
        <v>1.4100287437400001</v>
      </c>
      <c r="AJ213">
        <f>VLOOKUP($E213,ZonalStat!$E$1:$AB$310,22,FALSE)</f>
        <v>22.492478498699999</v>
      </c>
      <c r="AK213">
        <f>VLOOKUP($E213,ZonalStat!$E$1:$AB$310,23,FALSE)</f>
        <v>-40.826469401899999</v>
      </c>
      <c r="AL213">
        <f>VLOOKUP($E213,ZonalStat!$E$1:$AB$310,24,FALSE)</f>
        <v>1719.4066806599999</v>
      </c>
      <c r="AM213">
        <f>VLOOKUP($E213,Podes!$A$1:$AL$310,5,FALSE)</f>
        <v>3837</v>
      </c>
      <c r="AN213">
        <f>VLOOKUP($E213,Podes!$A$1:$AL$310,28,FALSE)</f>
        <v>1.0161546610000001</v>
      </c>
      <c r="AO213">
        <f>VLOOKUP($E213,Podes!$A$1:$AL$310,29,FALSE)</f>
        <v>767.4</v>
      </c>
      <c r="AP213">
        <f>VLOOKUP($E213,Podes!$A$1:$AL$310,30,FALSE)</f>
        <v>3837</v>
      </c>
      <c r="AQ213">
        <f>VLOOKUP($E213,Podes!$A$1:$AL$310,31,FALSE)</f>
        <v>0</v>
      </c>
      <c r="AR213">
        <f>VLOOKUP($E213,Podes!$A$1:$AL$310,32,FALSE)</f>
        <v>548.14285710000001</v>
      </c>
      <c r="AS213">
        <f>VLOOKUP($E213,Podes!$A$1:$AL$310,33,FALSE)</f>
        <v>3837</v>
      </c>
      <c r="AT213">
        <f>VLOOKUP($E213,Podes!$A$1:$AL$310,34,FALSE)</f>
        <v>0</v>
      </c>
      <c r="AU213">
        <f>VLOOKUP($E213,Podes!$A$1:$AL$310,13,FALSE)</f>
        <v>4</v>
      </c>
      <c r="AV213">
        <f>VLOOKUP($E213,Podes!$A$1:$AL$310,14,FALSE)</f>
        <v>0</v>
      </c>
      <c r="AW213">
        <f>VLOOKUP($E213,Podes!$A$1:$AL$310,15,FALSE)</f>
        <v>1</v>
      </c>
      <c r="AX213">
        <f>VLOOKUP($E213,Podes!$A$1:$AL$310,16,FALSE)</f>
        <v>0</v>
      </c>
      <c r="AY213">
        <f>VLOOKUP($E213,Podes!$A$1:$AL$310,17,FALSE)</f>
        <v>0</v>
      </c>
      <c r="AZ213">
        <f>VLOOKUP($E213,Podes!$A$1:$AL$310,18,FALSE)</f>
        <v>0</v>
      </c>
      <c r="BA213">
        <f>VLOOKUP($E213,Podes!$A$1:$AL$310,19,FALSE)</f>
        <v>0</v>
      </c>
      <c r="BB213">
        <f>VLOOKUP($E213,Podes!$A$1:$AL$310,20,FALSE)</f>
        <v>0</v>
      </c>
      <c r="BC213">
        <f>VLOOKUP($E213,Podes!$A$1:$AL$310,21,FALSE)</f>
        <v>0</v>
      </c>
      <c r="BD213">
        <f>VLOOKUP($E213,Podes!$A$1:$AL$310,22,FALSE)</f>
        <v>0</v>
      </c>
      <c r="BE213">
        <f>VLOOKUP($E213,Podes!$A$1:$AL$310,23,FALSE)</f>
        <v>32</v>
      </c>
      <c r="BF213">
        <f>VLOOKUP($E213,Podes!$A$1:$AL$310,38,FALSE)</f>
        <v>200</v>
      </c>
      <c r="BG213">
        <f>VLOOKUP($E213,Podes!$A$1:$AL$310,35,FALSE)</f>
        <v>0</v>
      </c>
      <c r="BH213">
        <f>VLOOKUP($E213,Podes!$A$1:$AL$310,36,FALSE)</f>
        <v>0</v>
      </c>
      <c r="BI213">
        <f>VLOOKUP($E213,Podes!$A$1:$AL$310,26,FALSE)</f>
        <v>2</v>
      </c>
      <c r="BJ213">
        <f>VLOOKUP($E213,Podes!$A$1:$AL$310,37,FALSE)</f>
        <v>1918.5</v>
      </c>
      <c r="BK213">
        <f>VLOOKUP(E213,'status kesejahteraan'!$D:$P,12,FALSE)</f>
        <v>0.24069478908188585</v>
      </c>
      <c r="BL213">
        <f>VLOOKUP(E213,'status kesejahteraan'!$D:$P,13,FALSE)</f>
        <v>0.17123966942148761</v>
      </c>
      <c r="BM213">
        <f>VLOOKUP(D213,IDM_2021!$D$1:$F$297,2,FALSE)</f>
        <v>0.64049999999999996</v>
      </c>
      <c r="BN213">
        <f>VLOOKUP(E213,Irigasi!$O$2:$Q$311,3,FALSE)</f>
        <v>4</v>
      </c>
      <c r="BO213">
        <f>VLOOKUP($E213,ZonalStat!$E$1:$AC$310,25,FALSE)</f>
        <v>6500.6240037500002</v>
      </c>
      <c r="BP213" s="1">
        <f>VLOOKUP($E213,ZonalStat!$E$1:$AD$310,26,FALSE)</f>
        <v>4</v>
      </c>
    </row>
    <row r="214" spans="1:68" x14ac:dyDescent="0.25">
      <c r="A214">
        <v>213</v>
      </c>
      <c r="B214" t="s">
        <v>337</v>
      </c>
      <c r="C214" t="s">
        <v>372</v>
      </c>
      <c r="D214" t="s">
        <v>215</v>
      </c>
      <c r="E214">
        <v>5312031</v>
      </c>
      <c r="F214">
        <f>VLOOKUP(E214,summary_LC!$AW$1:$AY$311,3,FALSE)</f>
        <v>8789</v>
      </c>
      <c r="G214">
        <f>VLOOKUP($E214,ZonalStat!$E$1:$AB$310,2,FALSE)</f>
        <v>90751.438290200007</v>
      </c>
      <c r="H214">
        <f>VLOOKUP($E214,ZonalStat!$E$1:$AB$310,3,FALSE)</f>
        <v>980.55313119000004</v>
      </c>
      <c r="I214">
        <f>VLOOKUP($E214,ZonalStat!$E$1:$AB$310,4,FALSE)</f>
        <v>165045.02195200001</v>
      </c>
      <c r="J214">
        <f>VLOOKUP($E214,ZonalStat!$E$1:$AB$310,5,FALSE)</f>
        <v>4403.44098829</v>
      </c>
      <c r="K214">
        <f>VLOOKUP($E214,ZonalStat!$E$1:$AB$310,6,FALSE)</f>
        <v>109.70178790200001</v>
      </c>
      <c r="L214">
        <f>VLOOKUP($E214,ZonalStat!$E$1:$AB$310,7,FALSE)</f>
        <v>8293.9759783400004</v>
      </c>
      <c r="M214">
        <f>VLOOKUP($E214,ZonalStat!$E$1:$AB$310,8,FALSE)</f>
        <v>11908.1538659</v>
      </c>
      <c r="N214">
        <f>VLOOKUP($E214,ZonalStat!$E$1:$AB$310,9,FALSE)</f>
        <v>21409.552588499999</v>
      </c>
      <c r="O214">
        <f>VLOOKUP($E214,ZonalStat!$E$1:$AB$310,10,FALSE)</f>
        <v>5139.9855162499998</v>
      </c>
      <c r="P214">
        <f>VLOOKUP($E214,ZonalStat!$E$1:$AB$310,11,FALSE)</f>
        <v>26558.993219100001</v>
      </c>
      <c r="Q214">
        <f>VLOOKUP($E214,summary_LC!$Z$2:$AU$311,16,FALSE)</f>
        <v>17.807456872565385</v>
      </c>
      <c r="R214">
        <f>VLOOKUP($E214,summary_LC!$Z$2:$AU$311,17,FALSE)</f>
        <v>0</v>
      </c>
      <c r="S214">
        <f>VLOOKUP($E214,summary_LC!$Z$2:$AU$311,15,FALSE)</f>
        <v>58.384344277499537</v>
      </c>
      <c r="T214">
        <f>VLOOKUP($E214,summary_LC!$Z$2:$AU$311,18,FALSE)</f>
        <v>1.1222407716564644</v>
      </c>
      <c r="U214">
        <f>VLOOKUP($E214,summary_LC!$Z$2:$AU$311,19,FALSE)</f>
        <v>0</v>
      </c>
      <c r="V214">
        <f>VLOOKUP($E214,summary_LC!$Z$2:$AU$311,22,FALSE)</f>
        <v>0</v>
      </c>
      <c r="W214">
        <f>VLOOKUP($E214,ZonalStat!$E$1:$AB$310,12,FALSE)</f>
        <v>872.76881497900001</v>
      </c>
      <c r="X214">
        <f>VLOOKUP($E214,summary_LC!$Z$2:$AU$311,4,FALSE)</f>
        <v>332</v>
      </c>
      <c r="Y214">
        <f>VLOOKUP($E214,summary_LC!$Z$2:$AU$311,20,FALSE)</f>
        <v>17.807456872565385</v>
      </c>
      <c r="Z214">
        <f>VLOOKUP($E214,ZonalStat!$E$1:$AB$310,13,FALSE)</f>
        <v>150.47967985</v>
      </c>
      <c r="AA214">
        <f>VLOOKUP($E214,ZonalStat!$E$1:$AB$310,14,FALSE)</f>
        <v>0</v>
      </c>
      <c r="AB214">
        <f>VLOOKUP($E214,ZonalStat!$E$1:$AB$310,15,FALSE)</f>
        <v>0.41093981112799999</v>
      </c>
      <c r="AC214">
        <f>VLOOKUP($E214,ZonalStat!$E$1:$AB$310,16,FALSE)</f>
        <v>0.74379889540400002</v>
      </c>
      <c r="AD214">
        <f>VLOOKUP($E214,Irigasi!$A$2:$C$311,3,FALSE)</f>
        <v>33</v>
      </c>
      <c r="AE214">
        <f>VLOOKUP($E214,ZonalStat!$E$1:$AB$310,17,FALSE)</f>
        <v>0</v>
      </c>
      <c r="AF214">
        <f>VLOOKUP($E214,ZonalStat!$E$1:$AB$310,18,FALSE)</f>
        <v>-0.76724778888599998</v>
      </c>
      <c r="AG214">
        <f>VLOOKUP($E214,ZonalStat!$E$1:$AB$310,19,FALSE)</f>
        <v>0.387772934051</v>
      </c>
      <c r="AH214">
        <f>VLOOKUP($E214,ZonalStat!$E$1:$AB$310,20,FALSE)</f>
        <v>0.69227777334200002</v>
      </c>
      <c r="AI214">
        <f>VLOOKUP($E214,ZonalStat!$E$1:$AB$310,21,FALSE)</f>
        <v>1.3576984088699999</v>
      </c>
      <c r="AJ214">
        <f>VLOOKUP($E214,ZonalStat!$E$1:$AB$310,22,FALSE)</f>
        <v>23.002652458699998</v>
      </c>
      <c r="AK214">
        <f>VLOOKUP($E214,ZonalStat!$E$1:$AB$310,23,FALSE)</f>
        <v>-34.249086104600003</v>
      </c>
      <c r="AL214">
        <f>VLOOKUP($E214,ZonalStat!$E$1:$AB$310,24,FALSE)</f>
        <v>1461.62735109</v>
      </c>
      <c r="AM214">
        <f>VLOOKUP($E214,Podes!$A$1:$AL$310,5,FALSE)</f>
        <v>2513</v>
      </c>
      <c r="AN214">
        <f>VLOOKUP($E214,Podes!$A$1:$AL$310,28,FALSE)</f>
        <v>1.0771538789999999</v>
      </c>
      <c r="AO214">
        <f>VLOOKUP($E214,Podes!$A$1:$AL$310,29,FALSE)</f>
        <v>2513</v>
      </c>
      <c r="AP214">
        <f>VLOOKUP($E214,Podes!$A$1:$AL$310,30,FALSE)</f>
        <v>0</v>
      </c>
      <c r="AQ214">
        <f>VLOOKUP($E214,Podes!$A$1:$AL$310,31,FALSE)</f>
        <v>0</v>
      </c>
      <c r="AR214">
        <f>VLOOKUP($E214,Podes!$A$1:$AL$310,32,FALSE)</f>
        <v>837.66666669999995</v>
      </c>
      <c r="AS214">
        <f>VLOOKUP($E214,Podes!$A$1:$AL$310,33,FALSE)</f>
        <v>2513</v>
      </c>
      <c r="AT214">
        <f>VLOOKUP($E214,Podes!$A$1:$AL$310,34,FALSE)</f>
        <v>0</v>
      </c>
      <c r="AU214">
        <f>VLOOKUP($E214,Podes!$A$1:$AL$310,13,FALSE)</f>
        <v>3</v>
      </c>
      <c r="AV214">
        <f>VLOOKUP($E214,Podes!$A$1:$AL$310,14,FALSE)</f>
        <v>0</v>
      </c>
      <c r="AW214">
        <f>VLOOKUP($E214,Podes!$A$1:$AL$310,15,FALSE)</f>
        <v>7</v>
      </c>
      <c r="AX214">
        <f>VLOOKUP($E214,Podes!$A$1:$AL$310,16,FALSE)</f>
        <v>0</v>
      </c>
      <c r="AY214">
        <f>VLOOKUP($E214,Podes!$A$1:$AL$310,17,FALSE)</f>
        <v>0</v>
      </c>
      <c r="AZ214">
        <f>VLOOKUP($E214,Podes!$A$1:$AL$310,18,FALSE)</f>
        <v>0</v>
      </c>
      <c r="BA214">
        <f>VLOOKUP($E214,Podes!$A$1:$AL$310,19,FALSE)</f>
        <v>0</v>
      </c>
      <c r="BB214">
        <f>VLOOKUP($E214,Podes!$A$1:$AL$310,20,FALSE)</f>
        <v>0</v>
      </c>
      <c r="BC214">
        <f>VLOOKUP($E214,Podes!$A$1:$AL$310,21,FALSE)</f>
        <v>0</v>
      </c>
      <c r="BD214">
        <f>VLOOKUP($E214,Podes!$A$1:$AL$310,22,FALSE)</f>
        <v>0</v>
      </c>
      <c r="BE214">
        <f>VLOOKUP($E214,Podes!$A$1:$AL$310,23,FALSE)</f>
        <v>23</v>
      </c>
      <c r="BF214">
        <f>VLOOKUP($E214,Podes!$A$1:$AL$310,38,FALSE)</f>
        <v>191.66666670000001</v>
      </c>
      <c r="BG214">
        <f>VLOOKUP($E214,Podes!$A$1:$AL$310,35,FALSE)</f>
        <v>0</v>
      </c>
      <c r="BH214">
        <f>VLOOKUP($E214,Podes!$A$1:$AL$310,36,FALSE)</f>
        <v>2513</v>
      </c>
      <c r="BI214">
        <f>VLOOKUP($E214,Podes!$A$1:$AL$310,26,FALSE)</f>
        <v>5</v>
      </c>
      <c r="BJ214">
        <f>VLOOKUP($E214,Podes!$A$1:$AL$310,37,FALSE)</f>
        <v>502.6</v>
      </c>
      <c r="BK214">
        <f>VLOOKUP(E214,'status kesejahteraan'!$D:$P,12,FALSE)</f>
        <v>0.2848101265822785</v>
      </c>
      <c r="BL214">
        <f>VLOOKUP(E214,'status kesejahteraan'!$D:$P,13,FALSE)</f>
        <v>0.21795565170362358</v>
      </c>
      <c r="BM214">
        <f>VLOOKUP(D214,IDM_2021!$D$1:$F$297,2,FALSE)</f>
        <v>0.63339999999999996</v>
      </c>
      <c r="BN214">
        <f>VLOOKUP(E214,Irigasi!$O$2:$Q$311,3,FALSE)</f>
        <v>0</v>
      </c>
      <c r="BO214">
        <f>VLOOKUP($E214,ZonalStat!$E$1:$AC$310,25,FALSE)</f>
        <v>14269.332595100001</v>
      </c>
      <c r="BP214" s="1">
        <f>VLOOKUP($E214,ZonalStat!$E$1:$AD$310,26,FALSE)</f>
        <v>3.2059267867500001</v>
      </c>
    </row>
    <row r="215" spans="1:68" x14ac:dyDescent="0.25">
      <c r="A215">
        <v>214</v>
      </c>
      <c r="B215" t="s">
        <v>337</v>
      </c>
      <c r="C215" t="s">
        <v>372</v>
      </c>
      <c r="D215" t="s">
        <v>216</v>
      </c>
      <c r="E215">
        <v>5312032</v>
      </c>
      <c r="F215">
        <f>VLOOKUP(E215,summary_LC!$AW$1:$AY$311,3,FALSE)</f>
        <v>6746</v>
      </c>
      <c r="G215">
        <f>VLOOKUP($E215,ZonalStat!$E$1:$AB$310,2,FALSE)</f>
        <v>83517.298980399995</v>
      </c>
      <c r="H215">
        <f>VLOOKUP($E215,ZonalStat!$E$1:$AB$310,3,FALSE)</f>
        <v>654.32244049500002</v>
      </c>
      <c r="I215">
        <f>VLOOKUP($E215,ZonalStat!$E$1:$AB$310,4,FALSE)</f>
        <v>164497.45364200001</v>
      </c>
      <c r="J215">
        <f>VLOOKUP($E215,ZonalStat!$E$1:$AB$310,5,FALSE)</f>
        <v>6476.4813130399998</v>
      </c>
      <c r="K215">
        <f>VLOOKUP($E215,ZonalStat!$E$1:$AB$310,6,FALSE)</f>
        <v>2453.0484764600001</v>
      </c>
      <c r="L215">
        <f>VLOOKUP($E215,ZonalStat!$E$1:$AB$310,7,FALSE)</f>
        <v>12588.968229</v>
      </c>
      <c r="M215">
        <f>VLOOKUP($E215,ZonalStat!$E$1:$AB$310,8,FALSE)</f>
        <v>9240.0511821</v>
      </c>
      <c r="N215">
        <f>VLOOKUP($E215,ZonalStat!$E$1:$AB$310,9,FALSE)</f>
        <v>14243.891389799999</v>
      </c>
      <c r="O215">
        <f>VLOOKUP($E215,ZonalStat!$E$1:$AB$310,10,FALSE)</f>
        <v>6790.5939664799998</v>
      </c>
      <c r="P215">
        <f>VLOOKUP($E215,ZonalStat!$E$1:$AB$310,11,FALSE)</f>
        <v>21575.519881699998</v>
      </c>
      <c r="Q215">
        <f>VLOOKUP($E215,summary_LC!$Z$2:$AU$311,16,FALSE)</f>
        <v>33.620849564088296</v>
      </c>
      <c r="R215">
        <f>VLOOKUP($E215,summary_LC!$Z$2:$AU$311,17,FALSE)</f>
        <v>0</v>
      </c>
      <c r="S215">
        <f>VLOOKUP($E215,summary_LC!$Z$2:$AU$311,15,FALSE)</f>
        <v>7.7629382303839725</v>
      </c>
      <c r="T215">
        <f>VLOOKUP($E215,summary_LC!$Z$2:$AU$311,18,FALSE)</f>
        <v>0.41736227045075125</v>
      </c>
      <c r="U215">
        <f>VLOOKUP($E215,summary_LC!$Z$2:$AU$311,19,FALSE)</f>
        <v>0</v>
      </c>
      <c r="V215">
        <f>VLOOKUP($E215,summary_LC!$Z$2:$AU$311,22,FALSE)</f>
        <v>27.186480877557074</v>
      </c>
      <c r="W215">
        <f>VLOOKUP($E215,ZonalStat!$E$1:$AB$310,12,FALSE)</f>
        <v>4157.5170665599999</v>
      </c>
      <c r="X215">
        <f>VLOOKUP($E215,summary_LC!$Z$2:$AU$311,4,FALSE)</f>
        <v>51</v>
      </c>
      <c r="Y215">
        <f>VLOOKUP($E215,summary_LC!$Z$2:$AU$311,20,FALSE)</f>
        <v>33.620849564088296</v>
      </c>
      <c r="Z215">
        <f>VLOOKUP($E215,ZonalStat!$E$1:$AB$310,13,FALSE)</f>
        <v>1054.45613798</v>
      </c>
      <c r="AA215">
        <f>VLOOKUP($E215,ZonalStat!$E$1:$AB$310,14,FALSE)</f>
        <v>3.2798218170500002E-3</v>
      </c>
      <c r="AB215">
        <f>VLOOKUP($E215,ZonalStat!$E$1:$AB$310,15,FALSE)</f>
        <v>0.11466053957900001</v>
      </c>
      <c r="AC215">
        <f>VLOOKUP($E215,ZonalStat!$E$1:$AB$310,16,FALSE)</f>
        <v>0.66583971845800005</v>
      </c>
      <c r="AD215">
        <f>VLOOKUP($E215,Irigasi!$A$2:$C$311,3,FALSE)</f>
        <v>6</v>
      </c>
      <c r="AE215">
        <f>VLOOKUP($E215,ZonalStat!$E$1:$AB$310,17,FALSE)</f>
        <v>0</v>
      </c>
      <c r="AF215">
        <f>VLOOKUP($E215,ZonalStat!$E$1:$AB$310,18,FALSE)</f>
        <v>0</v>
      </c>
      <c r="AG215">
        <f>VLOOKUP($E215,ZonalStat!$E$1:$AB$310,19,FALSE)</f>
        <v>0</v>
      </c>
      <c r="AH215">
        <f>VLOOKUP($E215,ZonalStat!$E$1:$AB$310,20,FALSE)</f>
        <v>0.580153615299</v>
      </c>
      <c r="AI215">
        <f>VLOOKUP($E215,ZonalStat!$E$1:$AB$310,21,FALSE)</f>
        <v>1.4035543045400001</v>
      </c>
      <c r="AJ215">
        <f>VLOOKUP($E215,ZonalStat!$E$1:$AB$310,22,FALSE)</f>
        <v>21.940108950999999</v>
      </c>
      <c r="AK215">
        <f>VLOOKUP($E215,ZonalStat!$E$1:$AB$310,23,FALSE)</f>
        <v>-42.9037641157</v>
      </c>
      <c r="AL215">
        <f>VLOOKUP($E215,ZonalStat!$E$1:$AB$310,24,FALSE)</f>
        <v>1781.4441730399999</v>
      </c>
      <c r="AM215">
        <f>VLOOKUP($E215,Podes!$A$1:$AL$310,5,FALSE)</f>
        <v>2294</v>
      </c>
      <c r="AN215">
        <f>VLOOKUP($E215,Podes!$A$1:$AL$310,28,FALSE)</f>
        <v>1.039420027</v>
      </c>
      <c r="AO215">
        <f>VLOOKUP($E215,Podes!$A$1:$AL$310,29,FALSE)</f>
        <v>1147</v>
      </c>
      <c r="AP215">
        <f>VLOOKUP($E215,Podes!$A$1:$AL$310,30,FALSE)</f>
        <v>0</v>
      </c>
      <c r="AQ215">
        <f>VLOOKUP($E215,Podes!$A$1:$AL$310,31,FALSE)</f>
        <v>0</v>
      </c>
      <c r="AR215">
        <f>VLOOKUP($E215,Podes!$A$1:$AL$310,32,FALSE)</f>
        <v>573.5</v>
      </c>
      <c r="AS215">
        <f>VLOOKUP($E215,Podes!$A$1:$AL$310,33,FALSE)</f>
        <v>2294</v>
      </c>
      <c r="AT215">
        <f>VLOOKUP($E215,Podes!$A$1:$AL$310,34,FALSE)</f>
        <v>0</v>
      </c>
      <c r="AU215">
        <f>VLOOKUP($E215,Podes!$A$1:$AL$310,13,FALSE)</f>
        <v>0</v>
      </c>
      <c r="AV215">
        <f>VLOOKUP($E215,Podes!$A$1:$AL$310,14,FALSE)</f>
        <v>0</v>
      </c>
      <c r="AW215">
        <f>VLOOKUP($E215,Podes!$A$1:$AL$310,15,FALSE)</f>
        <v>0</v>
      </c>
      <c r="AX215">
        <f>VLOOKUP($E215,Podes!$A$1:$AL$310,16,FALSE)</f>
        <v>0</v>
      </c>
      <c r="AY215">
        <f>VLOOKUP($E215,Podes!$A$1:$AL$310,17,FALSE)</f>
        <v>0</v>
      </c>
      <c r="AZ215">
        <f>VLOOKUP($E215,Podes!$A$1:$AL$310,18,FALSE)</f>
        <v>0</v>
      </c>
      <c r="BA215">
        <f>VLOOKUP($E215,Podes!$A$1:$AL$310,19,FALSE)</f>
        <v>6</v>
      </c>
      <c r="BB215">
        <f>VLOOKUP($E215,Podes!$A$1:$AL$310,20,FALSE)</f>
        <v>0</v>
      </c>
      <c r="BC215">
        <f>VLOOKUP($E215,Podes!$A$1:$AL$310,21,FALSE)</f>
        <v>0</v>
      </c>
      <c r="BD215">
        <f>VLOOKUP($E215,Podes!$A$1:$AL$310,22,FALSE)</f>
        <v>0</v>
      </c>
      <c r="BE215">
        <f>VLOOKUP($E215,Podes!$A$1:$AL$310,23,FALSE)</f>
        <v>20</v>
      </c>
      <c r="BF215">
        <f>VLOOKUP($E215,Podes!$A$1:$AL$310,38,FALSE)</f>
        <v>200</v>
      </c>
      <c r="BG215">
        <f>VLOOKUP($E215,Podes!$A$1:$AL$310,35,FALSE)</f>
        <v>573.5</v>
      </c>
      <c r="BH215">
        <f>VLOOKUP($E215,Podes!$A$1:$AL$310,36,FALSE)</f>
        <v>2294</v>
      </c>
      <c r="BI215">
        <f>VLOOKUP($E215,Podes!$A$1:$AL$310,26,FALSE)</f>
        <v>5</v>
      </c>
      <c r="BJ215">
        <f>VLOOKUP($E215,Podes!$A$1:$AL$310,37,FALSE)</f>
        <v>458.8</v>
      </c>
      <c r="BK215">
        <f>VLOOKUP(E215,'status kesejahteraan'!$D:$P,12,FALSE)</f>
        <v>0.26168224299065418</v>
      </c>
      <c r="BL215">
        <f>VLOOKUP(E215,'status kesejahteraan'!$D:$P,13,FALSE)</f>
        <v>0.18998527245949925</v>
      </c>
      <c r="BM215">
        <f>VLOOKUP(D215,IDM_2021!$D$1:$F$297,2,FALSE)</f>
        <v>0.68559999999999999</v>
      </c>
      <c r="BN215">
        <f>VLOOKUP(E215,Irigasi!$O$2:$Q$311,3,FALSE)</f>
        <v>149</v>
      </c>
      <c r="BO215">
        <f>VLOOKUP($E215,ZonalStat!$E$1:$AC$310,25,FALSE)</f>
        <v>3885.5909683300001</v>
      </c>
      <c r="BP215" s="1">
        <f>VLOOKUP($E215,ZonalStat!$E$1:$AD$310,26,FALSE)</f>
        <v>4</v>
      </c>
    </row>
    <row r="216" spans="1:68" x14ac:dyDescent="0.25">
      <c r="A216">
        <v>215</v>
      </c>
      <c r="B216" t="s">
        <v>337</v>
      </c>
      <c r="C216" t="s">
        <v>372</v>
      </c>
      <c r="D216" t="s">
        <v>217</v>
      </c>
      <c r="E216">
        <v>5312070</v>
      </c>
      <c r="F216">
        <f>VLOOKUP(E216,summary_LC!$AW$1:$AY$311,3,FALSE)</f>
        <v>13872</v>
      </c>
      <c r="G216">
        <f>VLOOKUP($E216,ZonalStat!$E$1:$AB$310,2,FALSE)</f>
        <v>73926.663819199995</v>
      </c>
      <c r="H216">
        <f>VLOOKUP($E216,ZonalStat!$E$1:$AB$310,3,FALSE)</f>
        <v>1789.8766331500001</v>
      </c>
      <c r="I216">
        <f>VLOOKUP($E216,ZonalStat!$E$1:$AB$310,4,FALSE)</f>
        <v>163278.33008799999</v>
      </c>
      <c r="J216">
        <f>VLOOKUP($E216,ZonalStat!$E$1:$AB$310,5,FALSE)</f>
        <v>2554.3493016500001</v>
      </c>
      <c r="K216">
        <f>VLOOKUP($E216,ZonalStat!$E$1:$AB$310,6,FALSE)</f>
        <v>828.54673737200005</v>
      </c>
      <c r="L216">
        <f>VLOOKUP($E216,ZonalStat!$E$1:$AB$310,7,FALSE)</f>
        <v>6865.9000743400002</v>
      </c>
      <c r="M216">
        <f>VLOOKUP($E216,ZonalStat!$E$1:$AB$310,8,FALSE)</f>
        <v>4447.2276766599998</v>
      </c>
      <c r="N216">
        <f>VLOOKUP($E216,ZonalStat!$E$1:$AB$310,9,FALSE)</f>
        <v>16417.009494900001</v>
      </c>
      <c r="O216">
        <f>VLOOKUP($E216,ZonalStat!$E$1:$AB$310,10,FALSE)</f>
        <v>11488.843637800001</v>
      </c>
      <c r="P216">
        <f>VLOOKUP($E216,ZonalStat!$E$1:$AB$310,11,FALSE)</f>
        <v>16383.529261600001</v>
      </c>
      <c r="Q216">
        <f>VLOOKUP($E216,summary_LC!$Z$2:$AU$311,16,FALSE)</f>
        <v>45.863476163976998</v>
      </c>
      <c r="R216">
        <f>VLOOKUP($E216,summary_LC!$Z$2:$AU$311,17,FALSE)</f>
        <v>0</v>
      </c>
      <c r="S216">
        <f>VLOOKUP($E216,summary_LC!$Z$2:$AU$311,15,FALSE)</f>
        <v>29.215358931552586</v>
      </c>
      <c r="T216">
        <f>VLOOKUP($E216,summary_LC!$Z$2:$AU$311,18,FALSE)</f>
        <v>1.2706362455945093</v>
      </c>
      <c r="U216">
        <f>VLOOKUP($E216,summary_LC!$Z$2:$AU$311,19,FALSE)</f>
        <v>0</v>
      </c>
      <c r="V216">
        <f>VLOOKUP($E216,summary_LC!$Z$2:$AU$311,22,FALSE)</f>
        <v>37.615340253748556</v>
      </c>
      <c r="W216">
        <f>VLOOKUP($E216,ZonalStat!$E$1:$AB$310,12,FALSE)</f>
        <v>1947.2118613299999</v>
      </c>
      <c r="X216">
        <f>VLOOKUP($E216,summary_LC!$Z$2:$AU$311,4,FALSE)</f>
        <v>231</v>
      </c>
      <c r="Y216">
        <f>VLOOKUP($E216,summary_LC!$Z$2:$AU$311,20,FALSE)</f>
        <v>45.863476163976998</v>
      </c>
      <c r="Z216">
        <f>VLOOKUP($E216,ZonalStat!$E$1:$AB$310,13,FALSE)</f>
        <v>1815.70066851</v>
      </c>
      <c r="AA216">
        <f>VLOOKUP($E216,ZonalStat!$E$1:$AB$310,14,FALSE)</f>
        <v>1.07538387179E-2</v>
      </c>
      <c r="AB216">
        <f>VLOOKUP($E216,ZonalStat!$E$1:$AB$310,15,FALSE)</f>
        <v>0.16581963667800001</v>
      </c>
      <c r="AC216">
        <f>VLOOKUP($E216,ZonalStat!$E$1:$AB$310,16,FALSE)</f>
        <v>0.63386045113199996</v>
      </c>
      <c r="AD216">
        <f>VLOOKUP($E216,Irigasi!$A$2:$C$311,3,FALSE)</f>
        <v>0</v>
      </c>
      <c r="AE216">
        <f>VLOOKUP($E216,ZonalStat!$E$1:$AB$310,17,FALSE)</f>
        <v>0.72766988471100003</v>
      </c>
      <c r="AF216">
        <f>VLOOKUP($E216,ZonalStat!$E$1:$AB$310,18,FALSE)</f>
        <v>-0.691519631578</v>
      </c>
      <c r="AG216">
        <f>VLOOKUP($E216,ZonalStat!$E$1:$AB$310,19,FALSE)</f>
        <v>0.23456843931599999</v>
      </c>
      <c r="AH216">
        <f>VLOOKUP($E216,ZonalStat!$E$1:$AB$310,20,FALSE)</f>
        <v>0.60204520511600002</v>
      </c>
      <c r="AI216">
        <f>VLOOKUP($E216,ZonalStat!$E$1:$AB$310,21,FALSE)</f>
        <v>1.41827026398</v>
      </c>
      <c r="AJ216">
        <f>VLOOKUP($E216,ZonalStat!$E$1:$AB$310,22,FALSE)</f>
        <v>23.419192619499999</v>
      </c>
      <c r="AK216">
        <f>VLOOKUP($E216,ZonalStat!$E$1:$AB$310,23,FALSE)</f>
        <v>-40.223964801199998</v>
      </c>
      <c r="AL216">
        <f>VLOOKUP($E216,ZonalStat!$E$1:$AB$310,24,FALSE)</f>
        <v>1760.0539153</v>
      </c>
      <c r="AM216">
        <f>VLOOKUP($E216,Podes!$A$1:$AL$310,5,FALSE)</f>
        <v>2118</v>
      </c>
      <c r="AN216">
        <f>VLOOKUP($E216,Podes!$A$1:$AL$310,28,FALSE)</f>
        <v>1.2488207549999999</v>
      </c>
      <c r="AO216">
        <f>VLOOKUP($E216,Podes!$A$1:$AL$310,29,FALSE)</f>
        <v>2118</v>
      </c>
      <c r="AP216">
        <f>VLOOKUP($E216,Podes!$A$1:$AL$310,30,FALSE)</f>
        <v>0</v>
      </c>
      <c r="AQ216">
        <f>VLOOKUP($E216,Podes!$A$1:$AL$310,31,FALSE)</f>
        <v>0</v>
      </c>
      <c r="AR216">
        <f>VLOOKUP($E216,Podes!$A$1:$AL$310,32,FALSE)</f>
        <v>302.57142859999999</v>
      </c>
      <c r="AS216">
        <f>VLOOKUP($E216,Podes!$A$1:$AL$310,33,FALSE)</f>
        <v>0</v>
      </c>
      <c r="AT216">
        <f>VLOOKUP($E216,Podes!$A$1:$AL$310,34,FALSE)</f>
        <v>0</v>
      </c>
      <c r="AU216">
        <f>VLOOKUP($E216,Podes!$A$1:$AL$310,13,FALSE)</f>
        <v>3</v>
      </c>
      <c r="AV216">
        <f>VLOOKUP($E216,Podes!$A$1:$AL$310,14,FALSE)</f>
        <v>0</v>
      </c>
      <c r="AW216">
        <f>VLOOKUP($E216,Podes!$A$1:$AL$310,15,FALSE)</f>
        <v>2</v>
      </c>
      <c r="AX216">
        <f>VLOOKUP($E216,Podes!$A$1:$AL$310,16,FALSE)</f>
        <v>0</v>
      </c>
      <c r="AY216">
        <f>VLOOKUP($E216,Podes!$A$1:$AL$310,17,FALSE)</f>
        <v>0</v>
      </c>
      <c r="AZ216">
        <f>VLOOKUP($E216,Podes!$A$1:$AL$310,18,FALSE)</f>
        <v>0</v>
      </c>
      <c r="BA216">
        <f>VLOOKUP($E216,Podes!$A$1:$AL$310,19,FALSE)</f>
        <v>8</v>
      </c>
      <c r="BB216">
        <f>VLOOKUP($E216,Podes!$A$1:$AL$310,20,FALSE)</f>
        <v>0</v>
      </c>
      <c r="BC216">
        <f>VLOOKUP($E216,Podes!$A$1:$AL$310,21,FALSE)</f>
        <v>17</v>
      </c>
      <c r="BD216">
        <f>VLOOKUP($E216,Podes!$A$1:$AL$310,22,FALSE)</f>
        <v>0</v>
      </c>
      <c r="BE216">
        <f>VLOOKUP($E216,Podes!$A$1:$AL$310,23,FALSE)</f>
        <v>22</v>
      </c>
      <c r="BF216">
        <f>VLOOKUP($E216,Podes!$A$1:$AL$310,38,FALSE)</f>
        <v>200</v>
      </c>
      <c r="BG216">
        <f>VLOOKUP($E216,Podes!$A$1:$AL$310,35,FALSE)</f>
        <v>96.272727270000004</v>
      </c>
      <c r="BH216">
        <f>VLOOKUP($E216,Podes!$A$1:$AL$310,36,FALSE)</f>
        <v>0</v>
      </c>
      <c r="BI216">
        <f>VLOOKUP($E216,Podes!$A$1:$AL$310,26,FALSE)</f>
        <v>21</v>
      </c>
      <c r="BJ216">
        <f>VLOOKUP($E216,Podes!$A$1:$AL$310,37,FALSE)</f>
        <v>100.8571429</v>
      </c>
      <c r="BK216">
        <f>VLOOKUP(E216,'status kesejahteraan'!$D:$P,12,FALSE)</f>
        <v>0.12430167597765363</v>
      </c>
      <c r="BL216">
        <f>VLOOKUP(E216,'status kesejahteraan'!$D:$P,13,FALSE)</f>
        <v>9.3942054433713784E-2</v>
      </c>
      <c r="BM216">
        <f>VLOOKUP(D216,IDM_2021!$D$1:$F$297,2,FALSE)</f>
        <v>0.59919999999999995</v>
      </c>
      <c r="BN216">
        <f>VLOOKUP(E216,Irigasi!$O$2:$Q$311,3,FALSE)</f>
        <v>98</v>
      </c>
      <c r="BO216">
        <f>VLOOKUP($E216,ZonalStat!$E$1:$AC$310,25,FALSE)</f>
        <v>5457.46047542</v>
      </c>
      <c r="BP216" s="1">
        <f>VLOOKUP($E216,ZonalStat!$E$1:$AD$310,26,FALSE)</f>
        <v>4.00129757785</v>
      </c>
    </row>
    <row r="217" spans="1:68" x14ac:dyDescent="0.25">
      <c r="A217">
        <v>216</v>
      </c>
      <c r="B217" t="s">
        <v>337</v>
      </c>
      <c r="C217" t="s">
        <v>372</v>
      </c>
      <c r="D217" t="s">
        <v>218</v>
      </c>
      <c r="E217">
        <v>5312071</v>
      </c>
      <c r="F217">
        <f>VLOOKUP(E217,summary_LC!$AW$1:$AY$311,3,FALSE)</f>
        <v>7991</v>
      </c>
      <c r="G217">
        <f>VLOOKUP($E217,ZonalStat!$E$1:$AB$310,2,FALSE)</f>
        <v>87497.725715799999</v>
      </c>
      <c r="H217">
        <f>VLOOKUP($E217,ZonalStat!$E$1:$AB$310,3,FALSE)</f>
        <v>1086.0882904699999</v>
      </c>
      <c r="I217">
        <f>VLOOKUP($E217,ZonalStat!$E$1:$AB$310,4,FALSE)</f>
        <v>174178.04766499999</v>
      </c>
      <c r="J217">
        <f>VLOOKUP($E217,ZonalStat!$E$1:$AB$310,5,FALSE)</f>
        <v>8297.3392421200006</v>
      </c>
      <c r="K217">
        <f>VLOOKUP($E217,ZonalStat!$E$1:$AB$310,6,FALSE)</f>
        <v>2188.9548681800002</v>
      </c>
      <c r="L217">
        <f>VLOOKUP($E217,ZonalStat!$E$1:$AB$310,7,FALSE)</f>
        <v>5214.5465209800004</v>
      </c>
      <c r="M217">
        <f>VLOOKUP($E217,ZonalStat!$E$1:$AB$310,8,FALSE)</f>
        <v>7886.0599112099999</v>
      </c>
      <c r="N217">
        <f>VLOOKUP($E217,ZonalStat!$E$1:$AB$310,9,FALSE)</f>
        <v>4949.61006972</v>
      </c>
      <c r="O217">
        <f>VLOOKUP($E217,ZonalStat!$E$1:$AB$310,10,FALSE)</f>
        <v>3669.7469668499998</v>
      </c>
      <c r="P217">
        <f>VLOOKUP($E217,ZonalStat!$E$1:$AB$310,11,FALSE)</f>
        <v>11581.285862500001</v>
      </c>
      <c r="Q217">
        <f>VLOOKUP($E217,summary_LC!$Z$2:$AU$311,16,FALSE)</f>
        <v>48.209979595622329</v>
      </c>
      <c r="R217">
        <f>VLOOKUP($E217,summary_LC!$Z$2:$AU$311,17,FALSE)</f>
        <v>0</v>
      </c>
      <c r="S217">
        <f>VLOOKUP($E217,summary_LC!$Z$2:$AU$311,15,FALSE)</f>
        <v>5.6019291411611949</v>
      </c>
      <c r="T217">
        <f>VLOOKUP($E217,summary_LC!$Z$2:$AU$311,18,FALSE)</f>
        <v>0.32461509923947318</v>
      </c>
      <c r="U217">
        <f>VLOOKUP($E217,summary_LC!$Z$2:$AU$311,19,FALSE)</f>
        <v>0</v>
      </c>
      <c r="V217">
        <f>VLOOKUP($E217,summary_LC!$Z$2:$AU$311,22,FALSE)</f>
        <v>20.072581654361159</v>
      </c>
      <c r="W217">
        <f>VLOOKUP($E217,ZonalStat!$E$1:$AB$310,12,FALSE)</f>
        <v>6960.9080048699998</v>
      </c>
      <c r="X217">
        <f>VLOOKUP($E217,summary_LC!$Z$2:$AU$311,4,FALSE)</f>
        <v>0</v>
      </c>
      <c r="Y217">
        <f>VLOOKUP($E217,summary_LC!$Z$2:$AU$311,20,FALSE)</f>
        <v>48.209979595622329</v>
      </c>
      <c r="Z217">
        <f>VLOOKUP($E217,ZonalStat!$E$1:$AB$310,13,FALSE)</f>
        <v>487.42663940699998</v>
      </c>
      <c r="AA217">
        <f>VLOOKUP($E217,ZonalStat!$E$1:$AB$310,14,FALSE)</f>
        <v>5.0981302882799999E-2</v>
      </c>
      <c r="AB217">
        <f>VLOOKUP($E217,ZonalStat!$E$1:$AB$310,15,FALSE)</f>
        <v>8.8380678263000001E-2</v>
      </c>
      <c r="AC217">
        <f>VLOOKUP($E217,ZonalStat!$E$1:$AB$310,16,FALSE)</f>
        <v>0.58660210870600005</v>
      </c>
      <c r="AD217">
        <f>VLOOKUP($E217,Irigasi!$A$2:$C$311,3,FALSE)</f>
        <v>78</v>
      </c>
      <c r="AE217">
        <f>VLOOKUP($E217,ZonalStat!$E$1:$AB$310,17,FALSE)</f>
        <v>0.66808455924200005</v>
      </c>
      <c r="AF217">
        <f>VLOOKUP($E217,ZonalStat!$E$1:$AB$310,18,FALSE)</f>
        <v>-0.65133197766899997</v>
      </c>
      <c r="AG217">
        <f>VLOOKUP($E217,ZonalStat!$E$1:$AB$310,19,FALSE)</f>
        <v>0.21313159180399999</v>
      </c>
      <c r="AH217">
        <f>VLOOKUP($E217,ZonalStat!$E$1:$AB$310,20,FALSE)</f>
        <v>0.72039641341600003</v>
      </c>
      <c r="AI217">
        <f>VLOOKUP($E217,ZonalStat!$E$1:$AB$310,21,FALSE)</f>
        <v>1.41173080007</v>
      </c>
      <c r="AJ217">
        <f>VLOOKUP($E217,ZonalStat!$E$1:$AB$310,22,FALSE)</f>
        <v>25.3429635518</v>
      </c>
      <c r="AK217">
        <f>VLOOKUP($E217,ZonalStat!$E$1:$AB$310,23,FALSE)</f>
        <v>-36.119876193700001</v>
      </c>
      <c r="AL217">
        <f>VLOOKUP($E217,ZonalStat!$E$1:$AB$310,24,FALSE)</f>
        <v>1495.67309271</v>
      </c>
      <c r="AM217">
        <f>VLOOKUP($E217,Podes!$A$1:$AL$310,5,FALSE)</f>
        <v>2913</v>
      </c>
      <c r="AN217">
        <f>VLOOKUP($E217,Podes!$A$1:$AL$310,28,FALSE)</f>
        <v>1.0440860219999999</v>
      </c>
      <c r="AO217">
        <f>VLOOKUP($E217,Podes!$A$1:$AL$310,29,FALSE)</f>
        <v>1456.5</v>
      </c>
      <c r="AP217">
        <f>VLOOKUP($E217,Podes!$A$1:$AL$310,30,FALSE)</f>
        <v>0</v>
      </c>
      <c r="AQ217">
        <f>VLOOKUP($E217,Podes!$A$1:$AL$310,31,FALSE)</f>
        <v>0</v>
      </c>
      <c r="AR217">
        <f>VLOOKUP($E217,Podes!$A$1:$AL$310,32,FALSE)</f>
        <v>971</v>
      </c>
      <c r="AS217">
        <f>VLOOKUP($E217,Podes!$A$1:$AL$310,33,FALSE)</f>
        <v>2913</v>
      </c>
      <c r="AT217">
        <f>VLOOKUP($E217,Podes!$A$1:$AL$310,34,FALSE)</f>
        <v>0</v>
      </c>
      <c r="AU217">
        <f>VLOOKUP($E217,Podes!$A$1:$AL$310,13,FALSE)</f>
        <v>0</v>
      </c>
      <c r="AV217">
        <f>VLOOKUP($E217,Podes!$A$1:$AL$310,14,FALSE)</f>
        <v>0</v>
      </c>
      <c r="AW217">
        <f>VLOOKUP($E217,Podes!$A$1:$AL$310,15,FALSE)</f>
        <v>0</v>
      </c>
      <c r="AX217">
        <f>VLOOKUP($E217,Podes!$A$1:$AL$310,16,FALSE)</f>
        <v>0</v>
      </c>
      <c r="AY217">
        <f>VLOOKUP($E217,Podes!$A$1:$AL$310,17,FALSE)</f>
        <v>0</v>
      </c>
      <c r="AZ217">
        <f>VLOOKUP($E217,Podes!$A$1:$AL$310,18,FALSE)</f>
        <v>0</v>
      </c>
      <c r="BA217">
        <f>VLOOKUP($E217,Podes!$A$1:$AL$310,19,FALSE)</f>
        <v>0</v>
      </c>
      <c r="BB217">
        <f>VLOOKUP($E217,Podes!$A$1:$AL$310,20,FALSE)</f>
        <v>0</v>
      </c>
      <c r="BC217">
        <f>VLOOKUP($E217,Podes!$A$1:$AL$310,21,FALSE)</f>
        <v>1</v>
      </c>
      <c r="BD217">
        <f>VLOOKUP($E217,Podes!$A$1:$AL$310,22,FALSE)</f>
        <v>0</v>
      </c>
      <c r="BE217">
        <f>VLOOKUP($E217,Podes!$A$1:$AL$310,23,FALSE)</f>
        <v>28</v>
      </c>
      <c r="BF217">
        <f>VLOOKUP($E217,Podes!$A$1:$AL$310,38,FALSE)</f>
        <v>200</v>
      </c>
      <c r="BG217">
        <f>VLOOKUP($E217,Podes!$A$1:$AL$310,35,FALSE)</f>
        <v>2913</v>
      </c>
      <c r="BH217">
        <f>VLOOKUP($E217,Podes!$A$1:$AL$310,36,FALSE)</f>
        <v>0</v>
      </c>
      <c r="BI217">
        <f>VLOOKUP($E217,Podes!$A$1:$AL$310,26,FALSE)</f>
        <v>12</v>
      </c>
      <c r="BJ217">
        <f>VLOOKUP($E217,Podes!$A$1:$AL$310,37,FALSE)</f>
        <v>242.75</v>
      </c>
      <c r="BK217">
        <f>VLOOKUP(E217,'status kesejahteraan'!$D:$P,12,FALSE)</f>
        <v>0.19438444924406048</v>
      </c>
      <c r="BL217">
        <f>VLOOKUP(E217,'status kesejahteraan'!$D:$P,13,FALSE)</f>
        <v>0.13892445582586427</v>
      </c>
      <c r="BM217">
        <f>VLOOKUP(D217,IDM_2021!$D$1:$F$297,2,FALSE)</f>
        <v>0.69969999999999999</v>
      </c>
      <c r="BN217">
        <f>VLOOKUP(E217,Irigasi!$O$2:$Q$311,3,FALSE)</f>
        <v>1684</v>
      </c>
      <c r="BO217">
        <f>VLOOKUP($E217,ZonalStat!$E$1:$AC$310,25,FALSE)</f>
        <v>751.19299742600003</v>
      </c>
      <c r="BP217" s="1">
        <f>VLOOKUP($E217,ZonalStat!$E$1:$AD$310,26,FALSE)</f>
        <v>3.8413214866700001</v>
      </c>
    </row>
    <row r="218" spans="1:68" x14ac:dyDescent="0.25">
      <c r="A218">
        <v>217</v>
      </c>
      <c r="B218" t="s">
        <v>337</v>
      </c>
      <c r="C218" t="s">
        <v>372</v>
      </c>
      <c r="D218" t="s">
        <v>219</v>
      </c>
      <c r="E218">
        <v>5312080</v>
      </c>
      <c r="F218">
        <f>VLOOKUP(E218,summary_LC!$AW$1:$AY$311,3,FALSE)</f>
        <v>32725</v>
      </c>
      <c r="G218">
        <f>VLOOKUP($E218,ZonalStat!$E$1:$AB$310,2,FALSE)</f>
        <v>91019.250755300003</v>
      </c>
      <c r="H218">
        <f>VLOOKUP($E218,ZonalStat!$E$1:$AB$310,3,FALSE)</f>
        <v>1782.2803658299999</v>
      </c>
      <c r="I218">
        <f>VLOOKUP($E218,ZonalStat!$E$1:$AB$310,4,FALSE)</f>
        <v>188842.38039000001</v>
      </c>
      <c r="J218">
        <f>VLOOKUP($E218,ZonalStat!$E$1:$AB$310,5,FALSE)</f>
        <v>27128.987143499999</v>
      </c>
      <c r="K218">
        <f>VLOOKUP($E218,ZonalStat!$E$1:$AB$310,6,FALSE)</f>
        <v>367.656928257</v>
      </c>
      <c r="L218">
        <f>VLOOKUP($E218,ZonalStat!$E$1:$AB$310,7,FALSE)</f>
        <v>5220.8330900999999</v>
      </c>
      <c r="M218">
        <f>VLOOKUP($E218,ZonalStat!$E$1:$AB$310,8,FALSE)</f>
        <v>4506.9848220599997</v>
      </c>
      <c r="N218">
        <f>VLOOKUP($E218,ZonalStat!$E$1:$AB$310,9,FALSE)</f>
        <v>10559.1770834</v>
      </c>
      <c r="O218">
        <f>VLOOKUP($E218,ZonalStat!$E$1:$AB$310,10,FALSE)</f>
        <v>19079.493872499999</v>
      </c>
      <c r="P218">
        <f>VLOOKUP($E218,ZonalStat!$E$1:$AB$310,11,FALSE)</f>
        <v>7031.5274718500004</v>
      </c>
      <c r="Q218">
        <f>VLOOKUP($E218,summary_LC!$Z$2:$AU$311,16,FALSE)</f>
        <v>30.244852531997772</v>
      </c>
      <c r="R218">
        <f>VLOOKUP($E218,summary_LC!$Z$2:$AU$311,17,FALSE)</f>
        <v>0</v>
      </c>
      <c r="S218">
        <f>VLOOKUP($E218,summary_LC!$Z$2:$AU$311,15,FALSE)</f>
        <v>166.15655722500463</v>
      </c>
      <c r="T218">
        <f>VLOOKUP($E218,summary_LC!$Z$2:$AU$311,18,FALSE)</f>
        <v>25.783713596735296</v>
      </c>
      <c r="U218">
        <f>VLOOKUP($E218,summary_LC!$Z$2:$AU$311,19,FALSE)</f>
        <v>0.46373585605639028</v>
      </c>
      <c r="V218">
        <f>VLOOKUP($E218,summary_LC!$Z$2:$AU$311,22,FALSE)</f>
        <v>22.933537051184111</v>
      </c>
      <c r="W218">
        <f>VLOOKUP($E218,ZonalStat!$E$1:$AB$310,12,FALSE)</f>
        <v>3373.22054368</v>
      </c>
      <c r="X218">
        <f>VLOOKUP($E218,summary_LC!$Z$2:$AU$311,4,FALSE)</f>
        <v>53</v>
      </c>
      <c r="Y218">
        <f>VLOOKUP($E218,summary_LC!$Z$2:$AU$311,20,FALSE)</f>
        <v>30.244852531997772</v>
      </c>
      <c r="Z218">
        <f>VLOOKUP($E218,ZonalStat!$E$1:$AB$310,13,FALSE)</f>
        <v>2178.1169744399999</v>
      </c>
      <c r="AA218">
        <f>VLOOKUP($E218,ZonalStat!$E$1:$AB$310,14,FALSE)</f>
        <v>1.6750384409000001E-2</v>
      </c>
      <c r="AB218">
        <f>VLOOKUP($E218,ZonalStat!$E$1:$AB$310,15,FALSE)</f>
        <v>0.49729564553099997</v>
      </c>
      <c r="AC218">
        <f>VLOOKUP($E218,ZonalStat!$E$1:$AB$310,16,FALSE)</f>
        <v>0.60251975466200003</v>
      </c>
      <c r="AD218">
        <f>VLOOKUP($E218,Irigasi!$A$2:$C$311,3,FALSE)</f>
        <v>0</v>
      </c>
      <c r="AE218">
        <f>VLOOKUP($E218,ZonalStat!$E$1:$AB$310,17,FALSE)</f>
        <v>0.75467413185599996</v>
      </c>
      <c r="AF218">
        <f>VLOOKUP($E218,ZonalStat!$E$1:$AB$310,18,FALSE)</f>
        <v>-0.71030475568600004</v>
      </c>
      <c r="AG218">
        <f>VLOOKUP($E218,ZonalStat!$E$1:$AB$310,19,FALSE)</f>
        <v>0.28498904137100001</v>
      </c>
      <c r="AH218">
        <f>VLOOKUP($E218,ZonalStat!$E$1:$AB$310,20,FALSE)</f>
        <v>0.68149572142399995</v>
      </c>
      <c r="AI218">
        <f>VLOOKUP($E218,ZonalStat!$E$1:$AB$310,21,FALSE)</f>
        <v>1.3909251791399999</v>
      </c>
      <c r="AJ218">
        <f>VLOOKUP($E218,ZonalStat!$E$1:$AB$310,22,FALSE)</f>
        <v>24.614086675399999</v>
      </c>
      <c r="AK218">
        <f>VLOOKUP($E218,ZonalStat!$E$1:$AB$310,23,FALSE)</f>
        <v>-35.042955947999999</v>
      </c>
      <c r="AL218">
        <f>VLOOKUP($E218,ZonalStat!$E$1:$AB$310,24,FALSE)</f>
        <v>1526.4271409800001</v>
      </c>
      <c r="AM218">
        <f>VLOOKUP($E218,Podes!$A$1:$AL$310,5,FALSE)</f>
        <v>3697</v>
      </c>
      <c r="AN218">
        <f>VLOOKUP($E218,Podes!$A$1:$AL$310,28,FALSE)</f>
        <v>1.2652292949999999</v>
      </c>
      <c r="AO218">
        <f>VLOOKUP($E218,Podes!$A$1:$AL$310,29,FALSE)</f>
        <v>739.4</v>
      </c>
      <c r="AP218">
        <f>VLOOKUP($E218,Podes!$A$1:$AL$310,30,FALSE)</f>
        <v>0</v>
      </c>
      <c r="AQ218">
        <f>VLOOKUP($E218,Podes!$A$1:$AL$310,31,FALSE)</f>
        <v>0</v>
      </c>
      <c r="AR218">
        <f>VLOOKUP($E218,Podes!$A$1:$AL$310,32,FALSE)</f>
        <v>462.125</v>
      </c>
      <c r="AS218">
        <f>VLOOKUP($E218,Podes!$A$1:$AL$310,33,FALSE)</f>
        <v>462.125</v>
      </c>
      <c r="AT218">
        <f>VLOOKUP($E218,Podes!$A$1:$AL$310,34,FALSE)</f>
        <v>0</v>
      </c>
      <c r="AU218">
        <f>VLOOKUP($E218,Podes!$A$1:$AL$310,13,FALSE)</f>
        <v>0</v>
      </c>
      <c r="AV218">
        <f>VLOOKUP($E218,Podes!$A$1:$AL$310,14,FALSE)</f>
        <v>0</v>
      </c>
      <c r="AW218">
        <f>VLOOKUP($E218,Podes!$A$1:$AL$310,15,FALSE)</f>
        <v>3</v>
      </c>
      <c r="AX218">
        <f>VLOOKUP($E218,Podes!$A$1:$AL$310,16,FALSE)</f>
        <v>1</v>
      </c>
      <c r="AY218">
        <f>VLOOKUP($E218,Podes!$A$1:$AL$310,17,FALSE)</f>
        <v>0</v>
      </c>
      <c r="AZ218">
        <f>VLOOKUP($E218,Podes!$A$1:$AL$310,18,FALSE)</f>
        <v>0</v>
      </c>
      <c r="BA218">
        <f>VLOOKUP($E218,Podes!$A$1:$AL$310,19,FALSE)</f>
        <v>0</v>
      </c>
      <c r="BB218">
        <f>VLOOKUP($E218,Podes!$A$1:$AL$310,20,FALSE)</f>
        <v>0</v>
      </c>
      <c r="BC218">
        <f>VLOOKUP($E218,Podes!$A$1:$AL$310,21,FALSE)</f>
        <v>1</v>
      </c>
      <c r="BD218">
        <f>VLOOKUP($E218,Podes!$A$1:$AL$310,22,FALSE)</f>
        <v>0</v>
      </c>
      <c r="BE218">
        <f>VLOOKUP($E218,Podes!$A$1:$AL$310,23,FALSE)</f>
        <v>32</v>
      </c>
      <c r="BF218">
        <f>VLOOKUP($E218,Podes!$A$1:$AL$310,38,FALSE)</f>
        <v>200</v>
      </c>
      <c r="BG218">
        <f>VLOOKUP($E218,Podes!$A$1:$AL$310,35,FALSE)</f>
        <v>462.125</v>
      </c>
      <c r="BH218">
        <f>VLOOKUP($E218,Podes!$A$1:$AL$310,36,FALSE)</f>
        <v>1848.5</v>
      </c>
      <c r="BI218">
        <f>VLOOKUP($E218,Podes!$A$1:$AL$310,26,FALSE)</f>
        <v>106</v>
      </c>
      <c r="BJ218">
        <f>VLOOKUP($E218,Podes!$A$1:$AL$310,37,FALSE)</f>
        <v>34.877358489999999</v>
      </c>
      <c r="BK218">
        <f>VLOOKUP(E218,'status kesejahteraan'!$D:$P,12,FALSE)</f>
        <v>0.2141549725442343</v>
      </c>
      <c r="BL218">
        <f>VLOOKUP(E218,'status kesejahteraan'!$D:$P,13,FALSE)</f>
        <v>0.15337339524720023</v>
      </c>
      <c r="BM218">
        <f>VLOOKUP(D218,IDM_2021!$D$1:$F$297,2,FALSE)</f>
        <v>0.60199999999999998</v>
      </c>
      <c r="BN218">
        <f>VLOOKUP(E218,Irigasi!$O$2:$Q$311,3,FALSE)</f>
        <v>0</v>
      </c>
      <c r="BO218">
        <f>VLOOKUP($E218,ZonalStat!$E$1:$AC$310,25,FALSE)</f>
        <v>17863.7105624</v>
      </c>
      <c r="BP218" s="1">
        <f>VLOOKUP($E218,ZonalStat!$E$1:$AD$310,26,FALSE)</f>
        <v>3.33181861515</v>
      </c>
    </row>
    <row r="219" spans="1:68" x14ac:dyDescent="0.25">
      <c r="A219">
        <v>218</v>
      </c>
      <c r="B219" t="s">
        <v>337</v>
      </c>
      <c r="C219" t="s">
        <v>372</v>
      </c>
      <c r="D219" t="s">
        <v>220</v>
      </c>
      <c r="E219">
        <v>5312081</v>
      </c>
      <c r="F219">
        <f>VLOOKUP(E219,summary_LC!$AW$1:$AY$311,3,FALSE)</f>
        <v>30994</v>
      </c>
      <c r="G219">
        <f>VLOOKUP($E219,ZonalStat!$E$1:$AB$310,2,FALSE)</f>
        <v>76050.556470099997</v>
      </c>
      <c r="H219">
        <f>VLOOKUP($E219,ZonalStat!$E$1:$AB$310,3,FALSE)</f>
        <v>1638.50989241</v>
      </c>
      <c r="I219">
        <f>VLOOKUP($E219,ZonalStat!$E$1:$AB$310,4,FALSE)</f>
        <v>173625.91601300001</v>
      </c>
      <c r="J219">
        <f>VLOOKUP($E219,ZonalStat!$E$1:$AB$310,5,FALSE)</f>
        <v>17843.5981894</v>
      </c>
      <c r="K219">
        <f>VLOOKUP($E219,ZonalStat!$E$1:$AB$310,6,FALSE)</f>
        <v>409.69482161399998</v>
      </c>
      <c r="L219">
        <f>VLOOKUP($E219,ZonalStat!$E$1:$AB$310,7,FALSE)</f>
        <v>5667.8656737900001</v>
      </c>
      <c r="M219">
        <f>VLOOKUP($E219,ZonalStat!$E$1:$AB$310,8,FALSE)</f>
        <v>3005.4286788200002</v>
      </c>
      <c r="N219">
        <f>VLOOKUP($E219,ZonalStat!$E$1:$AB$310,9,FALSE)</f>
        <v>8034.53341404</v>
      </c>
      <c r="O219">
        <f>VLOOKUP($E219,ZonalStat!$E$1:$AB$310,10,FALSE)</f>
        <v>18155.207918</v>
      </c>
      <c r="P219">
        <f>VLOOKUP($E219,ZonalStat!$E$1:$AB$310,11,FALSE)</f>
        <v>4813.65408759</v>
      </c>
      <c r="Q219">
        <f>VLOOKUP($E219,summary_LC!$Z$2:$AU$311,16,FALSE)</f>
        <v>15.321832684103134</v>
      </c>
      <c r="R219">
        <f>VLOOKUP($E219,summary_LC!$Z$2:$AU$311,17,FALSE)</f>
        <v>0</v>
      </c>
      <c r="S219">
        <f>VLOOKUP($E219,summary_LC!$Z$2:$AU$311,15,FALSE)</f>
        <v>157.21572992023744</v>
      </c>
      <c r="T219">
        <f>VLOOKUP($E219,summary_LC!$Z$2:$AU$311,18,FALSE)</f>
        <v>9.6735299573363012</v>
      </c>
      <c r="U219">
        <f>VLOOKUP($E219,summary_LC!$Z$2:$AU$311,19,FALSE)</f>
        <v>0.41736227045075125</v>
      </c>
      <c r="V219">
        <f>VLOOKUP($E219,summary_LC!$Z$2:$AU$311,22,FALSE)</f>
        <v>33.851713234819641</v>
      </c>
      <c r="W219">
        <f>VLOOKUP($E219,ZonalStat!$E$1:$AB$310,12,FALSE)</f>
        <v>2062.8807034599999</v>
      </c>
      <c r="X219">
        <f>VLOOKUP($E219,summary_LC!$Z$2:$AU$311,4,FALSE)</f>
        <v>625</v>
      </c>
      <c r="Y219">
        <f>VLOOKUP($E219,summary_LC!$Z$2:$AU$311,20,FALSE)</f>
        <v>15.321832684103134</v>
      </c>
      <c r="Z219">
        <f>VLOOKUP($E219,ZonalStat!$E$1:$AB$310,13,FALSE)</f>
        <v>1410.1592480100001</v>
      </c>
      <c r="AA219">
        <f>VLOOKUP($E219,ZonalStat!$E$1:$AB$310,14,FALSE)</f>
        <v>1.6416802878999999E-2</v>
      </c>
      <c r="AB219">
        <f>VLOOKUP($E219,ZonalStat!$E$1:$AB$310,15,FALSE)</f>
        <v>0.47272859263099998</v>
      </c>
      <c r="AC219">
        <f>VLOOKUP($E219,ZonalStat!$E$1:$AB$310,16,FALSE)</f>
        <v>0.60707054346400002</v>
      </c>
      <c r="AD219">
        <f>VLOOKUP($E219,Irigasi!$A$2:$C$311,3,FALSE)</f>
        <v>0</v>
      </c>
      <c r="AE219">
        <f>VLOOKUP($E219,ZonalStat!$E$1:$AB$310,17,FALSE)</f>
        <v>0.79379853706799997</v>
      </c>
      <c r="AF219">
        <f>VLOOKUP($E219,ZonalStat!$E$1:$AB$310,18,FALSE)</f>
        <v>-0.74267507123200005</v>
      </c>
      <c r="AG219">
        <f>VLOOKUP($E219,ZonalStat!$E$1:$AB$310,19,FALSE)</f>
        <v>0.30079117452300003</v>
      </c>
      <c r="AH219">
        <f>VLOOKUP($E219,ZonalStat!$E$1:$AB$310,20,FALSE)</f>
        <v>0.55088701300300003</v>
      </c>
      <c r="AI219">
        <f>VLOOKUP($E219,ZonalStat!$E$1:$AB$310,21,FALSE)</f>
        <v>1.4206116418400001</v>
      </c>
      <c r="AJ219">
        <f>VLOOKUP($E219,ZonalStat!$E$1:$AB$310,22,FALSE)</f>
        <v>23.109727956299999</v>
      </c>
      <c r="AK219">
        <f>VLOOKUP($E219,ZonalStat!$E$1:$AB$310,23,FALSE)</f>
        <v>-41.446732192600003</v>
      </c>
      <c r="AL219">
        <f>VLOOKUP($E219,ZonalStat!$E$1:$AB$310,24,FALSE)</f>
        <v>1883.15879045</v>
      </c>
      <c r="AM219">
        <f>VLOOKUP($E219,Podes!$A$1:$AL$310,5,FALSE)</f>
        <v>2011</v>
      </c>
      <c r="AN219">
        <f>VLOOKUP($E219,Podes!$A$1:$AL$310,28,FALSE)</f>
        <v>7.8862745099999998</v>
      </c>
      <c r="AO219">
        <f>VLOOKUP($E219,Podes!$A$1:$AL$310,29,FALSE)</f>
        <v>2011</v>
      </c>
      <c r="AP219">
        <f>VLOOKUP($E219,Podes!$A$1:$AL$310,30,FALSE)</f>
        <v>0</v>
      </c>
      <c r="AQ219">
        <f>VLOOKUP($E219,Podes!$A$1:$AL$310,31,FALSE)</f>
        <v>0</v>
      </c>
      <c r="AR219">
        <f>VLOOKUP($E219,Podes!$A$1:$AL$310,32,FALSE)</f>
        <v>502.75</v>
      </c>
      <c r="AS219">
        <f>VLOOKUP($E219,Podes!$A$1:$AL$310,33,FALSE)</f>
        <v>670.33333330000005</v>
      </c>
      <c r="AT219">
        <f>VLOOKUP($E219,Podes!$A$1:$AL$310,34,FALSE)</f>
        <v>0</v>
      </c>
      <c r="AU219">
        <f>VLOOKUP($E219,Podes!$A$1:$AL$310,13,FALSE)</f>
        <v>0</v>
      </c>
      <c r="AV219">
        <f>VLOOKUP($E219,Podes!$A$1:$AL$310,14,FALSE)</f>
        <v>0</v>
      </c>
      <c r="AW219">
        <f>VLOOKUP($E219,Podes!$A$1:$AL$310,15,FALSE)</f>
        <v>0</v>
      </c>
      <c r="AX219">
        <f>VLOOKUP($E219,Podes!$A$1:$AL$310,16,FALSE)</f>
        <v>0</v>
      </c>
      <c r="AY219">
        <f>VLOOKUP($E219,Podes!$A$1:$AL$310,17,FALSE)</f>
        <v>0</v>
      </c>
      <c r="AZ219">
        <f>VLOOKUP($E219,Podes!$A$1:$AL$310,18,FALSE)</f>
        <v>0</v>
      </c>
      <c r="BA219">
        <f>VLOOKUP($E219,Podes!$A$1:$AL$310,19,FALSE)</f>
        <v>4</v>
      </c>
      <c r="BB219">
        <f>VLOOKUP($E219,Podes!$A$1:$AL$310,20,FALSE)</f>
        <v>0</v>
      </c>
      <c r="BC219">
        <f>VLOOKUP($E219,Podes!$A$1:$AL$310,21,FALSE)</f>
        <v>3</v>
      </c>
      <c r="BD219">
        <f>VLOOKUP($E219,Podes!$A$1:$AL$310,22,FALSE)</f>
        <v>25</v>
      </c>
      <c r="BE219">
        <f>VLOOKUP($E219,Podes!$A$1:$AL$310,23,FALSE)</f>
        <v>18</v>
      </c>
      <c r="BF219">
        <f>VLOOKUP($E219,Podes!$A$1:$AL$310,38,FALSE)</f>
        <v>180</v>
      </c>
      <c r="BG219">
        <f>VLOOKUP($E219,Podes!$A$1:$AL$310,35,FALSE)</f>
        <v>125.6875</v>
      </c>
      <c r="BH219">
        <f>VLOOKUP($E219,Podes!$A$1:$AL$310,36,FALSE)</f>
        <v>2011</v>
      </c>
      <c r="BI219">
        <f>VLOOKUP($E219,Podes!$A$1:$AL$310,26,FALSE)</f>
        <v>9</v>
      </c>
      <c r="BJ219">
        <f>VLOOKUP($E219,Podes!$A$1:$AL$310,37,FALSE)</f>
        <v>223.44444440000001</v>
      </c>
      <c r="BK219">
        <f>VLOOKUP(E219,'status kesejahteraan'!$D:$P,12,FALSE)</f>
        <v>0.11264367816091954</v>
      </c>
      <c r="BL219">
        <f>VLOOKUP(E219,'status kesejahteraan'!$D:$P,13,FALSE)</f>
        <v>8.1344902386117135E-2</v>
      </c>
      <c r="BM219">
        <f>VLOOKUP(D219,IDM_2021!$D$1:$F$297,2,FALSE)</f>
        <v>0.55700000000000005</v>
      </c>
      <c r="BN219">
        <f>VLOOKUP(E219,Irigasi!$O$2:$Q$311,3,FALSE)</f>
        <v>74</v>
      </c>
      <c r="BO219">
        <f>VLOOKUP($E219,ZonalStat!$E$1:$AC$310,25,FALSE)</f>
        <v>8935.0026222800007</v>
      </c>
      <c r="BP219" s="1">
        <f>VLOOKUP($E219,ZonalStat!$E$1:$AD$310,26,FALSE)</f>
        <v>3.9989675420999999</v>
      </c>
    </row>
    <row r="220" spans="1:68" x14ac:dyDescent="0.25">
      <c r="A220">
        <v>219</v>
      </c>
      <c r="B220" t="s">
        <v>337</v>
      </c>
      <c r="C220" t="s">
        <v>372</v>
      </c>
      <c r="D220" t="s">
        <v>221</v>
      </c>
      <c r="E220">
        <v>5312082</v>
      </c>
      <c r="F220">
        <f>VLOOKUP(E220,summary_LC!$AW$1:$AY$311,3,FALSE)</f>
        <v>22722</v>
      </c>
      <c r="G220">
        <f>VLOOKUP($E220,ZonalStat!$E$1:$AB$310,2,FALSE)</f>
        <v>86247.403453999999</v>
      </c>
      <c r="H220">
        <f>VLOOKUP($E220,ZonalStat!$E$1:$AB$310,3,FALSE)</f>
        <v>1422.9908695300001</v>
      </c>
      <c r="I220">
        <f>VLOOKUP($E220,ZonalStat!$E$1:$AB$310,4,FALSE)</f>
        <v>177999.78073599999</v>
      </c>
      <c r="J220">
        <f>VLOOKUP($E220,ZonalStat!$E$1:$AB$310,5,FALSE)</f>
        <v>11886.169351299999</v>
      </c>
      <c r="K220">
        <f>VLOOKUP($E220,ZonalStat!$E$1:$AB$310,6,FALSE)</f>
        <v>320.91061465299998</v>
      </c>
      <c r="L220">
        <f>VLOOKUP($E220,ZonalStat!$E$1:$AB$310,7,FALSE)</f>
        <v>7589.3369363000002</v>
      </c>
      <c r="M220">
        <f>VLOOKUP($E220,ZonalStat!$E$1:$AB$310,8,FALSE)</f>
        <v>2616.0634643499998</v>
      </c>
      <c r="N220">
        <f>VLOOKUP($E220,ZonalStat!$E$1:$AB$310,9,FALSE)</f>
        <v>12198.0140852</v>
      </c>
      <c r="O220">
        <f>VLOOKUP($E220,ZonalStat!$E$1:$AB$310,10,FALSE)</f>
        <v>7073.1499152400002</v>
      </c>
      <c r="P220">
        <f>VLOOKUP($E220,ZonalStat!$E$1:$AB$310,11,FALSE)</f>
        <v>8179.8948205099996</v>
      </c>
      <c r="Q220">
        <f>VLOOKUP($E220,summary_LC!$Z$2:$AU$311,16,FALSE)</f>
        <v>20.766091634205157</v>
      </c>
      <c r="R220">
        <f>VLOOKUP($E220,summary_LC!$Z$2:$AU$311,17,FALSE)</f>
        <v>0</v>
      </c>
      <c r="S220">
        <f>VLOOKUP($E220,summary_LC!$Z$2:$AU$311,15,FALSE)</f>
        <v>77.480986829901681</v>
      </c>
      <c r="T220">
        <f>VLOOKUP($E220,summary_LC!$Z$2:$AU$311,18,FALSE)</f>
        <v>9.3674642923390845</v>
      </c>
      <c r="U220">
        <f>VLOOKUP($E220,summary_LC!$Z$2:$AU$311,19,FALSE)</f>
        <v>0</v>
      </c>
      <c r="V220">
        <f>VLOOKUP($E220,summary_LC!$Z$2:$AU$311,22,FALSE)</f>
        <v>47.70266701874835</v>
      </c>
      <c r="W220">
        <f>VLOOKUP($E220,ZonalStat!$E$1:$AB$310,12,FALSE)</f>
        <v>1737.77768023</v>
      </c>
      <c r="X220">
        <f>VLOOKUP($E220,summary_LC!$Z$2:$AU$311,4,FALSE)</f>
        <v>475</v>
      </c>
      <c r="Y220">
        <f>VLOOKUP($E220,summary_LC!$Z$2:$AU$311,20,FALSE)</f>
        <v>20.766091634205157</v>
      </c>
      <c r="Z220">
        <f>VLOOKUP($E220,ZonalStat!$E$1:$AB$310,13,FALSE)</f>
        <v>1855.29689712</v>
      </c>
      <c r="AA220">
        <f>VLOOKUP($E220,ZonalStat!$E$1:$AB$310,14,FALSE)</f>
        <v>4.9584121607999998E-3</v>
      </c>
      <c r="AB220">
        <f>VLOOKUP($E220,ZonalStat!$E$1:$AB$310,15,FALSE)</f>
        <v>0.49742540269300001</v>
      </c>
      <c r="AC220">
        <f>VLOOKUP($E220,ZonalStat!$E$1:$AB$310,16,FALSE)</f>
        <v>0.554287934797</v>
      </c>
      <c r="AD220">
        <f>VLOOKUP($E220,Irigasi!$A$2:$C$311,3,FALSE)</f>
        <v>4</v>
      </c>
      <c r="AE220">
        <f>VLOOKUP($E220,ZonalStat!$E$1:$AB$310,17,FALSE)</f>
        <v>0.75594602751899997</v>
      </c>
      <c r="AF220">
        <f>VLOOKUP($E220,ZonalStat!$E$1:$AB$310,18,FALSE)</f>
        <v>-0.71078590510600004</v>
      </c>
      <c r="AG220">
        <f>VLOOKUP($E220,ZonalStat!$E$1:$AB$310,19,FALSE)</f>
        <v>0.26245220473000003</v>
      </c>
      <c r="AH220">
        <f>VLOOKUP($E220,ZonalStat!$E$1:$AB$310,20,FALSE)</f>
        <v>0.63674293716700003</v>
      </c>
      <c r="AI220">
        <f>VLOOKUP($E220,ZonalStat!$E$1:$AB$310,21,FALSE)</f>
        <v>1.41642378157</v>
      </c>
      <c r="AJ220">
        <f>VLOOKUP($E220,ZonalStat!$E$1:$AB$310,22,FALSE)</f>
        <v>24.0117225702</v>
      </c>
      <c r="AK220">
        <f>VLOOKUP($E220,ZonalStat!$E$1:$AB$310,23,FALSE)</f>
        <v>-38.916772910100001</v>
      </c>
      <c r="AL220">
        <f>VLOOKUP($E220,ZonalStat!$E$1:$AB$310,24,FALSE)</f>
        <v>1682.0658849700001</v>
      </c>
      <c r="AM220">
        <f>VLOOKUP($E220,Podes!$A$1:$AL$310,5,FALSE)</f>
        <v>1301</v>
      </c>
      <c r="AN220">
        <f>VLOOKUP($E220,Podes!$A$1:$AL$310,28,FALSE)</f>
        <v>1.0859766280000001</v>
      </c>
      <c r="AO220">
        <f>VLOOKUP($E220,Podes!$A$1:$AL$310,29,FALSE)</f>
        <v>1301</v>
      </c>
      <c r="AP220">
        <f>VLOOKUP($E220,Podes!$A$1:$AL$310,30,FALSE)</f>
        <v>0</v>
      </c>
      <c r="AQ220">
        <f>VLOOKUP($E220,Podes!$A$1:$AL$310,31,FALSE)</f>
        <v>0</v>
      </c>
      <c r="AR220">
        <f>VLOOKUP($E220,Podes!$A$1:$AL$310,32,FALSE)</f>
        <v>650.5</v>
      </c>
      <c r="AS220">
        <f>VLOOKUP($E220,Podes!$A$1:$AL$310,33,FALSE)</f>
        <v>1301</v>
      </c>
      <c r="AT220">
        <f>VLOOKUP($E220,Podes!$A$1:$AL$310,34,FALSE)</f>
        <v>0</v>
      </c>
      <c r="AU220">
        <f>VLOOKUP($E220,Podes!$A$1:$AL$310,13,FALSE)</f>
        <v>4</v>
      </c>
      <c r="AV220">
        <f>VLOOKUP($E220,Podes!$A$1:$AL$310,14,FALSE)</f>
        <v>0</v>
      </c>
      <c r="AW220">
        <f>VLOOKUP($E220,Podes!$A$1:$AL$310,15,FALSE)</f>
        <v>0</v>
      </c>
      <c r="AX220">
        <f>VLOOKUP($E220,Podes!$A$1:$AL$310,16,FALSE)</f>
        <v>0</v>
      </c>
      <c r="AY220">
        <f>VLOOKUP($E220,Podes!$A$1:$AL$310,17,FALSE)</f>
        <v>0</v>
      </c>
      <c r="AZ220">
        <f>VLOOKUP($E220,Podes!$A$1:$AL$310,18,FALSE)</f>
        <v>0</v>
      </c>
      <c r="BA220">
        <f>VLOOKUP($E220,Podes!$A$1:$AL$310,19,FALSE)</f>
        <v>13</v>
      </c>
      <c r="BB220">
        <f>VLOOKUP($E220,Podes!$A$1:$AL$310,20,FALSE)</f>
        <v>0</v>
      </c>
      <c r="BC220">
        <f>VLOOKUP($E220,Podes!$A$1:$AL$310,21,FALSE)</f>
        <v>16</v>
      </c>
      <c r="BD220">
        <f>VLOOKUP($E220,Podes!$A$1:$AL$310,22,FALSE)</f>
        <v>0</v>
      </c>
      <c r="BE220">
        <f>VLOOKUP($E220,Podes!$A$1:$AL$310,23,FALSE)</f>
        <v>16</v>
      </c>
      <c r="BF220">
        <f>VLOOKUP($E220,Podes!$A$1:$AL$310,38,FALSE)</f>
        <v>200</v>
      </c>
      <c r="BG220">
        <f>VLOOKUP($E220,Podes!$A$1:$AL$310,35,FALSE)</f>
        <v>68.473684210000002</v>
      </c>
      <c r="BH220">
        <f>VLOOKUP($E220,Podes!$A$1:$AL$310,36,FALSE)</f>
        <v>1301</v>
      </c>
      <c r="BI220">
        <f>VLOOKUP($E220,Podes!$A$1:$AL$310,26,FALSE)</f>
        <v>19</v>
      </c>
      <c r="BJ220">
        <f>VLOOKUP($E220,Podes!$A$1:$AL$310,37,FALSE)</f>
        <v>68.473684210000002</v>
      </c>
      <c r="BK220">
        <f>VLOOKUP(E220,'status kesejahteraan'!$D:$P,12,FALSE)</f>
        <v>6.9377990430622011E-2</v>
      </c>
      <c r="BL220">
        <f>VLOOKUP(E220,'status kesejahteraan'!$D:$P,13,FALSE)</f>
        <v>4.7361299052774017E-2</v>
      </c>
      <c r="BM220">
        <f>VLOOKUP(D220,IDM_2021!$D$1:$F$297,2,FALSE)</f>
        <v>0.58430000000000004</v>
      </c>
      <c r="BN220">
        <f>VLOOKUP(E220,Irigasi!$O$2:$Q$311,3,FALSE)</f>
        <v>274</v>
      </c>
      <c r="BO220">
        <f>VLOOKUP($E220,ZonalStat!$E$1:$AC$310,25,FALSE)</f>
        <v>5496.8206847499996</v>
      </c>
      <c r="BP220" s="1">
        <f>VLOOKUP($E220,ZonalStat!$E$1:$AD$310,26,FALSE)</f>
        <v>3.99379456034</v>
      </c>
    </row>
    <row r="221" spans="1:68" x14ac:dyDescent="0.25">
      <c r="A221">
        <v>220</v>
      </c>
      <c r="B221" t="s">
        <v>337</v>
      </c>
      <c r="C221" t="s">
        <v>373</v>
      </c>
      <c r="D221" t="s">
        <v>222</v>
      </c>
      <c r="E221">
        <v>5313040</v>
      </c>
      <c r="F221">
        <f>VLOOKUP(E221,summary_LC!$AW$1:$AY$311,3,FALSE)</f>
        <v>23968</v>
      </c>
      <c r="G221">
        <f>VLOOKUP($E221,ZonalStat!$E$1:$AB$310,2,FALSE)</f>
        <v>18848.103384499998</v>
      </c>
      <c r="H221">
        <f>VLOOKUP($E221,ZonalStat!$E$1:$AB$310,3,FALSE)</f>
        <v>1078.6803488400001</v>
      </c>
      <c r="I221">
        <f>VLOOKUP($E221,ZonalStat!$E$1:$AB$310,4,FALSE)</f>
        <v>119228.719012</v>
      </c>
      <c r="J221">
        <f>VLOOKUP($E221,ZonalStat!$E$1:$AB$310,5,FALSE)</f>
        <v>17354.872575900001</v>
      </c>
      <c r="K221">
        <f>VLOOKUP($E221,ZonalStat!$E$1:$AB$310,6,FALSE)</f>
        <v>509.604606752</v>
      </c>
      <c r="L221">
        <f>VLOOKUP($E221,ZonalStat!$E$1:$AB$310,7,FALSE)</f>
        <v>3718.72803746</v>
      </c>
      <c r="M221">
        <f>VLOOKUP($E221,ZonalStat!$E$1:$AB$310,8,FALSE)</f>
        <v>31181.4133344</v>
      </c>
      <c r="N221">
        <f>VLOOKUP($E221,ZonalStat!$E$1:$AB$310,9,FALSE)</f>
        <v>15968.3163386</v>
      </c>
      <c r="O221">
        <f>VLOOKUP($E221,ZonalStat!$E$1:$AB$310,10,FALSE)</f>
        <v>13677.2107942</v>
      </c>
      <c r="P221">
        <f>VLOOKUP($E221,ZonalStat!$E$1:$AB$310,11,FALSE)</f>
        <v>12586.570973600001</v>
      </c>
      <c r="Q221">
        <f>VLOOKUP($E221,summary_LC!$Z$2:$AU$311,16,FALSE)</f>
        <v>70.293081061027635</v>
      </c>
      <c r="R221">
        <f>VLOOKUP($E221,summary_LC!$Z$2:$AU$311,17,FALSE)</f>
        <v>0</v>
      </c>
      <c r="S221">
        <f>VLOOKUP($E221,summary_LC!$Z$2:$AU$311,15,FALSE)</f>
        <v>117.13040252272306</v>
      </c>
      <c r="T221">
        <f>VLOOKUP($E221,summary_LC!$Z$2:$AU$311,18,FALSE)</f>
        <v>17.66833611574847</v>
      </c>
      <c r="U221">
        <f>VLOOKUP($E221,summary_LC!$Z$2:$AU$311,19,FALSE)</f>
        <v>0</v>
      </c>
      <c r="V221">
        <f>VLOOKUP($E221,summary_LC!$Z$2:$AU$311,22,FALSE)</f>
        <v>0.6008010680907877</v>
      </c>
      <c r="W221">
        <f>VLOOKUP($E221,ZonalStat!$E$1:$AB$310,12,FALSE)</f>
        <v>1485.19697094</v>
      </c>
      <c r="X221">
        <f>VLOOKUP($E221,summary_LC!$Z$2:$AU$311,4,FALSE)</f>
        <v>990</v>
      </c>
      <c r="Y221">
        <f>VLOOKUP($E221,summary_LC!$Z$2:$AU$311,20,FALSE)</f>
        <v>70.293081061027635</v>
      </c>
      <c r="Z221">
        <f>VLOOKUP($E221,ZonalStat!$E$1:$AB$310,13,FALSE)</f>
        <v>1220.58618955</v>
      </c>
      <c r="AA221">
        <f>VLOOKUP($E221,ZonalStat!$E$1:$AB$310,14,FALSE)</f>
        <v>2.6997897984800002E-3</v>
      </c>
      <c r="AB221">
        <f>VLOOKUP($E221,ZonalStat!$E$1:$AB$310,15,FALSE)</f>
        <v>0.351166138184</v>
      </c>
      <c r="AC221">
        <f>VLOOKUP($E221,ZonalStat!$E$1:$AB$310,16,FALSE)</f>
        <v>0.75816022054099996</v>
      </c>
      <c r="AD221">
        <f>VLOOKUP($E221,Irigasi!$A$2:$C$311,3,FALSE)</f>
        <v>0</v>
      </c>
      <c r="AE221">
        <f>VLOOKUP($E221,ZonalStat!$E$1:$AB$310,17,FALSE)</f>
        <v>0</v>
      </c>
      <c r="AF221">
        <f>VLOOKUP($E221,ZonalStat!$E$1:$AB$310,18,FALSE)</f>
        <v>0</v>
      </c>
      <c r="AG221">
        <f>VLOOKUP($E221,ZonalStat!$E$1:$AB$310,19,FALSE)</f>
        <v>0</v>
      </c>
      <c r="AH221">
        <f>VLOOKUP($E221,ZonalStat!$E$1:$AB$310,20,FALSE)</f>
        <v>0.39452433927399999</v>
      </c>
      <c r="AI221">
        <f>VLOOKUP($E221,ZonalStat!$E$1:$AB$310,21,FALSE)</f>
        <v>1.4219508514100001</v>
      </c>
      <c r="AJ221">
        <f>VLOOKUP($E221,ZonalStat!$E$1:$AB$310,22,FALSE)</f>
        <v>22.954172628799999</v>
      </c>
      <c r="AK221">
        <f>VLOOKUP($E221,ZonalStat!$E$1:$AB$310,23,FALSE)</f>
        <v>-53.624438791300001</v>
      </c>
      <c r="AL221">
        <f>VLOOKUP($E221,ZonalStat!$E$1:$AB$310,24,FALSE)</f>
        <v>2259.8233772100002</v>
      </c>
      <c r="AM221">
        <f>VLOOKUP($E221,Podes!$A$1:$AL$310,5,FALSE)</f>
        <v>8860</v>
      </c>
      <c r="AN221">
        <f>VLOOKUP($E221,Podes!$A$1:$AL$310,28,FALSE)</f>
        <v>1.4198717949999999</v>
      </c>
      <c r="AO221">
        <f>VLOOKUP($E221,Podes!$A$1:$AL$310,29,FALSE)</f>
        <v>2953.333333</v>
      </c>
      <c r="AP221">
        <f>VLOOKUP($E221,Podes!$A$1:$AL$310,30,FALSE)</f>
        <v>0</v>
      </c>
      <c r="AQ221">
        <f>VLOOKUP($E221,Podes!$A$1:$AL$310,31,FALSE)</f>
        <v>0</v>
      </c>
      <c r="AR221">
        <f>VLOOKUP($E221,Podes!$A$1:$AL$310,32,FALSE)</f>
        <v>1265.7142859999999</v>
      </c>
      <c r="AS221">
        <f>VLOOKUP($E221,Podes!$A$1:$AL$310,33,FALSE)</f>
        <v>8860</v>
      </c>
      <c r="AT221">
        <f>VLOOKUP($E221,Podes!$A$1:$AL$310,34,FALSE)</f>
        <v>0</v>
      </c>
      <c r="AU221">
        <f>VLOOKUP($E221,Podes!$A$1:$AL$310,13,FALSE)</f>
        <v>10</v>
      </c>
      <c r="AV221">
        <f>VLOOKUP($E221,Podes!$A$1:$AL$310,14,FALSE)</f>
        <v>0</v>
      </c>
      <c r="AW221">
        <f>VLOOKUP($E221,Podes!$A$1:$AL$310,15,FALSE)</f>
        <v>17</v>
      </c>
      <c r="AX221">
        <f>VLOOKUP($E221,Podes!$A$1:$AL$310,16,FALSE)</f>
        <v>0</v>
      </c>
      <c r="AY221">
        <f>VLOOKUP($E221,Podes!$A$1:$AL$310,17,FALSE)</f>
        <v>0</v>
      </c>
      <c r="AZ221">
        <f>VLOOKUP($E221,Podes!$A$1:$AL$310,18,FALSE)</f>
        <v>0</v>
      </c>
      <c r="BA221">
        <f>VLOOKUP($E221,Podes!$A$1:$AL$310,19,FALSE)</f>
        <v>0</v>
      </c>
      <c r="BB221">
        <f>VLOOKUP($E221,Podes!$A$1:$AL$310,20,FALSE)</f>
        <v>0</v>
      </c>
      <c r="BC221">
        <f>VLOOKUP($E221,Podes!$A$1:$AL$310,21,FALSE)</f>
        <v>3</v>
      </c>
      <c r="BD221">
        <f>VLOOKUP($E221,Podes!$A$1:$AL$310,22,FALSE)</f>
        <v>0</v>
      </c>
      <c r="BE221">
        <f>VLOOKUP($E221,Podes!$A$1:$AL$310,23,FALSE)</f>
        <v>44</v>
      </c>
      <c r="BF221">
        <f>VLOOKUP($E221,Podes!$A$1:$AL$310,38,FALSE)</f>
        <v>191.30434779999999</v>
      </c>
      <c r="BG221">
        <f>VLOOKUP($E221,Podes!$A$1:$AL$310,35,FALSE)</f>
        <v>1107.5</v>
      </c>
      <c r="BH221">
        <f>VLOOKUP($E221,Podes!$A$1:$AL$310,36,FALSE)</f>
        <v>0</v>
      </c>
      <c r="BI221">
        <f>VLOOKUP($E221,Podes!$A$1:$AL$310,26,FALSE)</f>
        <v>12</v>
      </c>
      <c r="BJ221">
        <f>VLOOKUP($E221,Podes!$A$1:$AL$310,37,FALSE)</f>
        <v>738.33333330000005</v>
      </c>
      <c r="BK221">
        <f>VLOOKUP(E221,'status kesejahteraan'!$D:$P,12,FALSE)</f>
        <v>5.3421232098204138E-2</v>
      </c>
      <c r="BL221">
        <f>VLOOKUP(E221,'status kesejahteraan'!$D:$P,13,FALSE)</f>
        <v>4.262939506442455E-2</v>
      </c>
      <c r="BM221">
        <f>VLOOKUP(D221,IDM_2021!$D$1:$F$297,2,FALSE)</f>
        <v>0.58009999999999995</v>
      </c>
      <c r="BN221">
        <f>VLOOKUP(E221,Irigasi!$O$2:$Q$311,3,FALSE)</f>
        <v>2048</v>
      </c>
      <c r="BO221">
        <f>VLOOKUP($E221,ZonalStat!$E$1:$AC$310,25,FALSE)</f>
        <v>3534.1077619399998</v>
      </c>
      <c r="BP221" s="1">
        <f>VLOOKUP($E221,ZonalStat!$E$1:$AD$310,26,FALSE)</f>
        <v>4.8197569283800004</v>
      </c>
    </row>
    <row r="222" spans="1:68" x14ac:dyDescent="0.25">
      <c r="A222">
        <v>221</v>
      </c>
      <c r="B222" t="s">
        <v>337</v>
      </c>
      <c r="C222" t="s">
        <v>373</v>
      </c>
      <c r="D222" t="s">
        <v>223</v>
      </c>
      <c r="E222">
        <v>5313041</v>
      </c>
      <c r="F222">
        <f>VLOOKUP(E222,summary_LC!$AW$1:$AY$311,3,FALSE)</f>
        <v>17626</v>
      </c>
      <c r="G222">
        <f>VLOOKUP($E222,ZonalStat!$E$1:$AB$310,2,FALSE)</f>
        <v>11373.869082900001</v>
      </c>
      <c r="H222">
        <f>VLOOKUP($E222,ZonalStat!$E$1:$AB$310,3,FALSE)</f>
        <v>1522.5718897100001</v>
      </c>
      <c r="I222">
        <f>VLOOKUP($E222,ZonalStat!$E$1:$AB$310,4,FALSE)</f>
        <v>104148.174749</v>
      </c>
      <c r="J222">
        <f>VLOOKUP($E222,ZonalStat!$E$1:$AB$310,5,FALSE)</f>
        <v>9817.0558080600003</v>
      </c>
      <c r="K222">
        <f>VLOOKUP($E222,ZonalStat!$E$1:$AB$310,6,FALSE)</f>
        <v>234.650902272</v>
      </c>
      <c r="L222">
        <f>VLOOKUP($E222,ZonalStat!$E$1:$AB$310,7,FALSE)</f>
        <v>6563.7268318200004</v>
      </c>
      <c r="M222">
        <f>VLOOKUP($E222,ZonalStat!$E$1:$AB$310,8,FALSE)</f>
        <v>24322.735092700001</v>
      </c>
      <c r="N222">
        <f>VLOOKUP($E222,ZonalStat!$E$1:$AB$310,9,FALSE)</f>
        <v>22457.9252323</v>
      </c>
      <c r="O222">
        <f>VLOOKUP($E222,ZonalStat!$E$1:$AB$310,10,FALSE)</f>
        <v>14367.260417199999</v>
      </c>
      <c r="P222">
        <f>VLOOKUP($E222,ZonalStat!$E$1:$AB$310,11,FALSE)</f>
        <v>12470.6102245</v>
      </c>
      <c r="Q222">
        <f>VLOOKUP($E222,summary_LC!$Z$2:$AU$311,16,FALSE)</f>
        <v>44.14765349656836</v>
      </c>
      <c r="R222">
        <f>VLOOKUP($E222,summary_LC!$Z$2:$AU$311,17,FALSE)</f>
        <v>0</v>
      </c>
      <c r="S222">
        <f>VLOOKUP($E222,summary_LC!$Z$2:$AU$311,15,FALSE)</f>
        <v>93.804488963086627</v>
      </c>
      <c r="T222">
        <f>VLOOKUP($E222,summary_LC!$Z$2:$AU$311,18,FALSE)</f>
        <v>7.3363012428120946</v>
      </c>
      <c r="U222">
        <f>VLOOKUP($E222,summary_LC!$Z$2:$AU$311,19,FALSE)</f>
        <v>0</v>
      </c>
      <c r="V222">
        <f>VLOOKUP($E222,summary_LC!$Z$2:$AU$311,22,FALSE)</f>
        <v>6.830818109610802</v>
      </c>
      <c r="W222">
        <f>VLOOKUP($E222,ZonalStat!$E$1:$AB$310,12,FALSE)</f>
        <v>1072.66769834</v>
      </c>
      <c r="X222">
        <f>VLOOKUP($E222,summary_LC!$Z$2:$AU$311,4,FALSE)</f>
        <v>1908</v>
      </c>
      <c r="Y222">
        <f>VLOOKUP($E222,summary_LC!$Z$2:$AU$311,20,FALSE)</f>
        <v>44.14765349656836</v>
      </c>
      <c r="Z222">
        <f>VLOOKUP($E222,ZonalStat!$E$1:$AB$310,13,FALSE)</f>
        <v>528.65735365499995</v>
      </c>
      <c r="AA222">
        <f>VLOOKUP($E222,ZonalStat!$E$1:$AB$310,14,FALSE)</f>
        <v>1.46514765092E-3</v>
      </c>
      <c r="AB222">
        <f>VLOOKUP($E222,ZonalStat!$E$1:$AB$310,15,FALSE)</f>
        <v>0.33103086349700001</v>
      </c>
      <c r="AC222">
        <f>VLOOKUP($E222,ZonalStat!$E$1:$AB$310,16,FALSE)</f>
        <v>0.72939521900100002</v>
      </c>
      <c r="AD222">
        <f>VLOOKUP($E222,Irigasi!$A$2:$C$311,3,FALSE)</f>
        <v>0</v>
      </c>
      <c r="AE222">
        <f>VLOOKUP($E222,ZonalStat!$E$1:$AB$310,17,FALSE)</f>
        <v>0</v>
      </c>
      <c r="AF222">
        <f>VLOOKUP($E222,ZonalStat!$E$1:$AB$310,18,FALSE)</f>
        <v>0</v>
      </c>
      <c r="AG222">
        <f>VLOOKUP($E222,ZonalStat!$E$1:$AB$310,19,FALSE)</f>
        <v>0</v>
      </c>
      <c r="AH222">
        <f>VLOOKUP($E222,ZonalStat!$E$1:$AB$310,20,FALSE)</f>
        <v>0.474890621776</v>
      </c>
      <c r="AI222">
        <f>VLOOKUP($E222,ZonalStat!$E$1:$AB$310,21,FALSE)</f>
        <v>1.40430752341</v>
      </c>
      <c r="AJ222">
        <f>VLOOKUP($E222,ZonalStat!$E$1:$AB$310,22,FALSE)</f>
        <v>23.542208237899999</v>
      </c>
      <c r="AK222">
        <f>VLOOKUP($E222,ZonalStat!$E$1:$AB$310,23,FALSE)</f>
        <v>-47.338043195600001</v>
      </c>
      <c r="AL222">
        <f>VLOOKUP($E222,ZonalStat!$E$1:$AB$310,24,FALSE)</f>
        <v>2033.1943999800001</v>
      </c>
      <c r="AM222">
        <f>VLOOKUP($E222,Podes!$A$1:$AL$310,5,FALSE)</f>
        <v>5055</v>
      </c>
      <c r="AN222">
        <f>VLOOKUP($E222,Podes!$A$1:$AL$310,28,FALSE)</f>
        <v>1.400277008</v>
      </c>
      <c r="AO222">
        <f>VLOOKUP($E222,Podes!$A$1:$AL$310,29,FALSE)</f>
        <v>5055</v>
      </c>
      <c r="AP222">
        <f>VLOOKUP($E222,Podes!$A$1:$AL$310,30,FALSE)</f>
        <v>0</v>
      </c>
      <c r="AQ222">
        <f>VLOOKUP($E222,Podes!$A$1:$AL$310,31,FALSE)</f>
        <v>0</v>
      </c>
      <c r="AR222">
        <f>VLOOKUP($E222,Podes!$A$1:$AL$310,32,FALSE)</f>
        <v>722.14285710000001</v>
      </c>
      <c r="AS222">
        <f>VLOOKUP($E222,Podes!$A$1:$AL$310,33,FALSE)</f>
        <v>5055</v>
      </c>
      <c r="AT222">
        <f>VLOOKUP($E222,Podes!$A$1:$AL$310,34,FALSE)</f>
        <v>0</v>
      </c>
      <c r="AU222">
        <f>VLOOKUP($E222,Podes!$A$1:$AL$310,13,FALSE)</f>
        <v>1</v>
      </c>
      <c r="AV222">
        <f>VLOOKUP($E222,Podes!$A$1:$AL$310,14,FALSE)</f>
        <v>0</v>
      </c>
      <c r="AW222">
        <f>VLOOKUP($E222,Podes!$A$1:$AL$310,15,FALSE)</f>
        <v>0</v>
      </c>
      <c r="AX222">
        <f>VLOOKUP($E222,Podes!$A$1:$AL$310,16,FALSE)</f>
        <v>0</v>
      </c>
      <c r="AY222">
        <f>VLOOKUP($E222,Podes!$A$1:$AL$310,17,FALSE)</f>
        <v>0</v>
      </c>
      <c r="AZ222">
        <f>VLOOKUP($E222,Podes!$A$1:$AL$310,18,FALSE)</f>
        <v>0</v>
      </c>
      <c r="BA222">
        <f>VLOOKUP($E222,Podes!$A$1:$AL$310,19,FALSE)</f>
        <v>0</v>
      </c>
      <c r="BB222">
        <f>VLOOKUP($E222,Podes!$A$1:$AL$310,20,FALSE)</f>
        <v>0</v>
      </c>
      <c r="BC222">
        <f>VLOOKUP($E222,Podes!$A$1:$AL$310,21,FALSE)</f>
        <v>4</v>
      </c>
      <c r="BD222">
        <f>VLOOKUP($E222,Podes!$A$1:$AL$310,22,FALSE)</f>
        <v>0</v>
      </c>
      <c r="BE222">
        <f>VLOOKUP($E222,Podes!$A$1:$AL$310,23,FALSE)</f>
        <v>24</v>
      </c>
      <c r="BF222">
        <f>VLOOKUP($E222,Podes!$A$1:$AL$310,38,FALSE)</f>
        <v>200</v>
      </c>
      <c r="BG222">
        <f>VLOOKUP($E222,Podes!$A$1:$AL$310,35,FALSE)</f>
        <v>631.875</v>
      </c>
      <c r="BH222">
        <f>VLOOKUP($E222,Podes!$A$1:$AL$310,36,FALSE)</f>
        <v>1685</v>
      </c>
      <c r="BI222">
        <f>VLOOKUP($E222,Podes!$A$1:$AL$310,26,FALSE)</f>
        <v>41</v>
      </c>
      <c r="BJ222">
        <f>VLOOKUP($E222,Podes!$A$1:$AL$310,37,FALSE)</f>
        <v>123.2926829</v>
      </c>
      <c r="BK222">
        <f>VLOOKUP(E222,'status kesejahteraan'!$D:$P,12,FALSE)</f>
        <v>7.2788353863381852E-2</v>
      </c>
      <c r="BL222">
        <f>VLOOKUP(E222,'status kesejahteraan'!$D:$P,13,FALSE)</f>
        <v>5.2196332149632728E-2</v>
      </c>
      <c r="BM222">
        <f>VLOOKUP(D222,IDM_2021!$D$1:$F$297,2,FALSE)</f>
        <v>0.60919999999999996</v>
      </c>
      <c r="BN222">
        <f>VLOOKUP(E222,Irigasi!$O$2:$Q$311,3,FALSE)</f>
        <v>652</v>
      </c>
      <c r="BO222">
        <f>VLOOKUP($E222,ZonalStat!$E$1:$AC$310,25,FALSE)</f>
        <v>6860.9500544000002</v>
      </c>
      <c r="BP222" s="1">
        <f>VLOOKUP($E222,ZonalStat!$E$1:$AD$310,26,FALSE)</f>
        <v>4.4435924869200001</v>
      </c>
    </row>
    <row r="223" spans="1:68" x14ac:dyDescent="0.25">
      <c r="A223">
        <v>222</v>
      </c>
      <c r="B223" t="s">
        <v>337</v>
      </c>
      <c r="C223" t="s">
        <v>373</v>
      </c>
      <c r="D223" t="s">
        <v>224</v>
      </c>
      <c r="E223">
        <v>5313042</v>
      </c>
      <c r="F223">
        <f>VLOOKUP(E223,summary_LC!$AW$1:$AY$311,3,FALSE)</f>
        <v>6561</v>
      </c>
      <c r="G223">
        <f>VLOOKUP($E223,ZonalStat!$E$1:$AB$310,2,FALSE)</f>
        <v>9321.5381291800004</v>
      </c>
      <c r="H223">
        <f>VLOOKUP($E223,ZonalStat!$E$1:$AB$310,3,FALSE)</f>
        <v>964.426734044</v>
      </c>
      <c r="I223">
        <f>VLOOKUP($E223,ZonalStat!$E$1:$AB$310,4,FALSE)</f>
        <v>115875.32145</v>
      </c>
      <c r="J223">
        <f>VLOOKUP($E223,ZonalStat!$E$1:$AB$310,5,FALSE)</f>
        <v>7943.6842127899999</v>
      </c>
      <c r="K223">
        <f>VLOOKUP($E223,ZonalStat!$E$1:$AB$310,6,FALSE)</f>
        <v>160.48163513</v>
      </c>
      <c r="L223">
        <f>VLOOKUP($E223,ZonalStat!$E$1:$AB$310,7,FALSE)</f>
        <v>2750.0739107200002</v>
      </c>
      <c r="M223">
        <f>VLOOKUP($E223,ZonalStat!$E$1:$AB$310,8,FALSE)</f>
        <v>22841.824854900002</v>
      </c>
      <c r="N223">
        <f>VLOOKUP($E223,ZonalStat!$E$1:$AB$310,9,FALSE)</f>
        <v>18791.961776700002</v>
      </c>
      <c r="O223">
        <f>VLOOKUP($E223,ZonalStat!$E$1:$AB$310,10,FALSE)</f>
        <v>9231.7693980399999</v>
      </c>
      <c r="P223">
        <f>VLOOKUP($E223,ZonalStat!$E$1:$AB$310,11,FALSE)</f>
        <v>4398.9483523199997</v>
      </c>
      <c r="Q223">
        <f>VLOOKUP($E223,summary_LC!$Z$2:$AU$311,16,FALSE)</f>
        <v>8.0040808755332975</v>
      </c>
      <c r="R223">
        <f>VLOOKUP($E223,summary_LC!$Z$2:$AU$311,17,FALSE)</f>
        <v>0</v>
      </c>
      <c r="S223">
        <f>VLOOKUP($E223,summary_LC!$Z$2:$AU$311,15,FALSE)</f>
        <v>31.719532554257096</v>
      </c>
      <c r="T223">
        <f>VLOOKUP($E223,summary_LC!$Z$2:$AU$311,18,FALSE)</f>
        <v>12.316824336857726</v>
      </c>
      <c r="U223">
        <f>VLOOKUP($E223,summary_LC!$Z$2:$AU$311,19,FALSE)</f>
        <v>0</v>
      </c>
      <c r="V223">
        <f>VLOOKUP($E223,summary_LC!$Z$2:$AU$311,22,FALSE)</f>
        <v>4.6791647614692886</v>
      </c>
      <c r="W223">
        <f>VLOOKUP($E223,ZonalStat!$E$1:$AB$310,12,FALSE)</f>
        <v>876.12453085699997</v>
      </c>
      <c r="X223">
        <f>VLOOKUP($E223,summary_LC!$Z$2:$AU$311,4,FALSE)</f>
        <v>279</v>
      </c>
      <c r="Y223">
        <f>VLOOKUP($E223,summary_LC!$Z$2:$AU$311,20,FALSE)</f>
        <v>8.0040808755332975</v>
      </c>
      <c r="Z223">
        <f>VLOOKUP($E223,ZonalStat!$E$1:$AB$310,13,FALSE)</f>
        <v>1524.40248051</v>
      </c>
      <c r="AA223">
        <f>VLOOKUP($E223,ZonalStat!$E$1:$AB$310,14,FALSE)</f>
        <v>0</v>
      </c>
      <c r="AB223">
        <f>VLOOKUP($E223,ZonalStat!$E$1:$AB$310,15,FALSE)</f>
        <v>0.50167657369300001</v>
      </c>
      <c r="AC223">
        <f>VLOOKUP($E223,ZonalStat!$E$1:$AB$310,16,FALSE)</f>
        <v>0.75549196510200001</v>
      </c>
      <c r="AD223">
        <f>VLOOKUP($E223,Irigasi!$A$2:$C$311,3,FALSE)</f>
        <v>0</v>
      </c>
      <c r="AE223">
        <f>VLOOKUP($E223,ZonalStat!$E$1:$AB$310,17,FALSE)</f>
        <v>0</v>
      </c>
      <c r="AF223">
        <f>VLOOKUP($E223,ZonalStat!$E$1:$AB$310,18,FALSE)</f>
        <v>0</v>
      </c>
      <c r="AG223">
        <f>VLOOKUP($E223,ZonalStat!$E$1:$AB$310,19,FALSE)</f>
        <v>0.356121842987</v>
      </c>
      <c r="AH223">
        <f>VLOOKUP($E223,ZonalStat!$E$1:$AB$310,20,FALSE)</f>
        <v>0.200733822008</v>
      </c>
      <c r="AI223">
        <f>VLOOKUP($E223,ZonalStat!$E$1:$AB$310,21,FALSE)</f>
        <v>1.42501499267</v>
      </c>
      <c r="AJ223">
        <f>VLOOKUP($E223,ZonalStat!$E$1:$AB$310,22,FALSE)</f>
        <v>21.673952629399999</v>
      </c>
      <c r="AK223">
        <f>VLOOKUP($E223,ZonalStat!$E$1:$AB$310,23,FALSE)</f>
        <v>-64.312616321199997</v>
      </c>
      <c r="AL223">
        <f>VLOOKUP($E223,ZonalStat!$E$1:$AB$310,24,FALSE)</f>
        <v>2729.77491581</v>
      </c>
      <c r="AM223">
        <f>VLOOKUP($E223,Podes!$A$1:$AL$310,5,FALSE)</f>
        <v>3908</v>
      </c>
      <c r="AN223">
        <f>VLOOKUP($E223,Podes!$A$1:$AL$310,28,FALSE)</f>
        <v>1.2163087459999999</v>
      </c>
      <c r="AO223">
        <f>VLOOKUP($E223,Podes!$A$1:$AL$310,29,FALSE)</f>
        <v>3908</v>
      </c>
      <c r="AP223">
        <f>VLOOKUP($E223,Podes!$A$1:$AL$310,30,FALSE)</f>
        <v>0</v>
      </c>
      <c r="AQ223">
        <f>VLOOKUP($E223,Podes!$A$1:$AL$310,31,FALSE)</f>
        <v>0</v>
      </c>
      <c r="AR223">
        <f>VLOOKUP($E223,Podes!$A$1:$AL$310,32,FALSE)</f>
        <v>558.2857143</v>
      </c>
      <c r="AS223">
        <f>VLOOKUP($E223,Podes!$A$1:$AL$310,33,FALSE)</f>
        <v>1954</v>
      </c>
      <c r="AT223">
        <f>VLOOKUP($E223,Podes!$A$1:$AL$310,34,FALSE)</f>
        <v>0</v>
      </c>
      <c r="AU223">
        <f>VLOOKUP($E223,Podes!$A$1:$AL$310,13,FALSE)</f>
        <v>4</v>
      </c>
      <c r="AV223">
        <f>VLOOKUP($E223,Podes!$A$1:$AL$310,14,FALSE)</f>
        <v>0</v>
      </c>
      <c r="AW223">
        <f>VLOOKUP($E223,Podes!$A$1:$AL$310,15,FALSE)</f>
        <v>0</v>
      </c>
      <c r="AX223">
        <f>VLOOKUP($E223,Podes!$A$1:$AL$310,16,FALSE)</f>
        <v>0</v>
      </c>
      <c r="AY223">
        <f>VLOOKUP($E223,Podes!$A$1:$AL$310,17,FALSE)</f>
        <v>0</v>
      </c>
      <c r="AZ223">
        <f>VLOOKUP($E223,Podes!$A$1:$AL$310,18,FALSE)</f>
        <v>0</v>
      </c>
      <c r="BA223">
        <f>VLOOKUP($E223,Podes!$A$1:$AL$310,19,FALSE)</f>
        <v>1</v>
      </c>
      <c r="BB223">
        <f>VLOOKUP($E223,Podes!$A$1:$AL$310,20,FALSE)</f>
        <v>0</v>
      </c>
      <c r="BC223">
        <f>VLOOKUP($E223,Podes!$A$1:$AL$310,21,FALSE)</f>
        <v>1</v>
      </c>
      <c r="BD223">
        <f>VLOOKUP($E223,Podes!$A$1:$AL$310,22,FALSE)</f>
        <v>0</v>
      </c>
      <c r="BE223">
        <f>VLOOKUP($E223,Podes!$A$1:$AL$310,23,FALSE)</f>
        <v>22</v>
      </c>
      <c r="BF223">
        <f>VLOOKUP($E223,Podes!$A$1:$AL$310,38,FALSE)</f>
        <v>200</v>
      </c>
      <c r="BG223">
        <f>VLOOKUP($E223,Podes!$A$1:$AL$310,35,FALSE)</f>
        <v>781.6</v>
      </c>
      <c r="BH223">
        <f>VLOOKUP($E223,Podes!$A$1:$AL$310,36,FALSE)</f>
        <v>0</v>
      </c>
      <c r="BI223">
        <f>VLOOKUP($E223,Podes!$A$1:$AL$310,26,FALSE)</f>
        <v>18</v>
      </c>
      <c r="BJ223">
        <f>VLOOKUP($E223,Podes!$A$1:$AL$310,37,FALSE)</f>
        <v>217.11111109999999</v>
      </c>
      <c r="BK223" t="e">
        <f>VLOOKUP(E223,'status kesejahteraan'!$D:$P,12,FALSE)</f>
        <v>#N/A</v>
      </c>
      <c r="BL223" t="e">
        <f>VLOOKUP(E223,'status kesejahteraan'!$D:$P,13,FALSE)</f>
        <v>#N/A</v>
      </c>
      <c r="BM223">
        <f>VLOOKUP(D223,IDM_2021!$D$1:$F$297,2,FALSE)</f>
        <v>0.58320000000000005</v>
      </c>
      <c r="BN223">
        <f>VLOOKUP(E223,Irigasi!$O$2:$Q$311,3,FALSE)</f>
        <v>0</v>
      </c>
      <c r="BO223">
        <f>VLOOKUP($E223,ZonalStat!$E$1:$AC$310,25,FALSE)</f>
        <v>4868.6634442000004</v>
      </c>
      <c r="BP223" s="1">
        <f>VLOOKUP($E223,ZonalStat!$E$1:$AD$310,26,FALSE)</f>
        <v>5.6931870141700003</v>
      </c>
    </row>
    <row r="224" spans="1:68" x14ac:dyDescent="0.25">
      <c r="A224">
        <v>223</v>
      </c>
      <c r="B224" t="s">
        <v>337</v>
      </c>
      <c r="C224" t="s">
        <v>373</v>
      </c>
      <c r="D224" t="s">
        <v>225</v>
      </c>
      <c r="E224">
        <v>5313110</v>
      </c>
      <c r="F224">
        <f>VLOOKUP(E224,summary_LC!$AW$1:$AY$311,3,FALSE)</f>
        <v>6356</v>
      </c>
      <c r="G224">
        <f>VLOOKUP($E224,ZonalStat!$E$1:$AB$310,2,FALSE)</f>
        <v>23709.328387099999</v>
      </c>
      <c r="H224">
        <f>VLOOKUP($E224,ZonalStat!$E$1:$AB$310,3,FALSE)</f>
        <v>599.31612895599994</v>
      </c>
      <c r="I224">
        <f>VLOOKUP($E224,ZonalStat!$E$1:$AB$310,4,FALSE)</f>
        <v>130478.82883300001</v>
      </c>
      <c r="J224">
        <f>VLOOKUP($E224,ZonalStat!$E$1:$AB$310,5,FALSE)</f>
        <v>22393.728336200002</v>
      </c>
      <c r="K224">
        <f>VLOOKUP($E224,ZonalStat!$E$1:$AB$310,6,FALSE)</f>
        <v>576.11148150300005</v>
      </c>
      <c r="L224">
        <f>VLOOKUP($E224,ZonalStat!$E$1:$AB$310,7,FALSE)</f>
        <v>3875.9356270500002</v>
      </c>
      <c r="M224">
        <f>VLOOKUP($E224,ZonalStat!$E$1:$AB$310,8,FALSE)</f>
        <v>33873.304134700003</v>
      </c>
      <c r="N224">
        <f>VLOOKUP($E224,ZonalStat!$E$1:$AB$310,9,FALSE)</f>
        <v>4496.3747694200001</v>
      </c>
      <c r="O224">
        <f>VLOOKUP($E224,ZonalStat!$E$1:$AB$310,10,FALSE)</f>
        <v>3419.1111856799998</v>
      </c>
      <c r="P224">
        <f>VLOOKUP($E224,ZonalStat!$E$1:$AB$310,11,FALSE)</f>
        <v>10313.096644400001</v>
      </c>
      <c r="Q224">
        <f>VLOOKUP($E224,summary_LC!$Z$2:$AU$311,16,FALSE)</f>
        <v>12.752736041550733</v>
      </c>
      <c r="R224">
        <f>VLOOKUP($E224,summary_LC!$Z$2:$AU$311,17,FALSE)</f>
        <v>0</v>
      </c>
      <c r="S224">
        <f>VLOOKUP($E224,summary_LC!$Z$2:$AU$311,15,FALSE)</f>
        <v>20.997959562233351</v>
      </c>
      <c r="T224">
        <f>VLOOKUP($E224,summary_LC!$Z$2:$AU$311,18,FALSE)</f>
        <v>1.8085698386199223</v>
      </c>
      <c r="U224">
        <f>VLOOKUP($E224,summary_LC!$Z$2:$AU$311,19,FALSE)</f>
        <v>0</v>
      </c>
      <c r="V224">
        <f>VLOOKUP($E224,summary_LC!$Z$2:$AU$311,22,FALSE)</f>
        <v>7.6148521082441789</v>
      </c>
      <c r="W224">
        <f>VLOOKUP($E224,ZonalStat!$E$1:$AB$310,12,FALSE)</f>
        <v>1496.83278023</v>
      </c>
      <c r="X224">
        <f>VLOOKUP($E224,summary_LC!$Z$2:$AU$311,4,FALSE)</f>
        <v>363</v>
      </c>
      <c r="Y224">
        <f>VLOOKUP($E224,summary_LC!$Z$2:$AU$311,20,FALSE)</f>
        <v>12.752736041550733</v>
      </c>
      <c r="Z224">
        <f>VLOOKUP($E224,ZonalStat!$E$1:$AB$310,13,FALSE)</f>
        <v>1095.74652122</v>
      </c>
      <c r="AA224">
        <f>VLOOKUP($E224,ZonalStat!$E$1:$AB$310,14,FALSE)</f>
        <v>5.6767526043800002E-3</v>
      </c>
      <c r="AB224">
        <f>VLOOKUP($E224,ZonalStat!$E$1:$AB$310,15,FALSE)</f>
        <v>0.36241346758999998</v>
      </c>
      <c r="AC224">
        <f>VLOOKUP($E224,ZonalStat!$E$1:$AB$310,16,FALSE)</f>
        <v>0.77169576478599999</v>
      </c>
      <c r="AD224">
        <f>VLOOKUP($E224,Irigasi!$A$2:$C$311,3,FALSE)</f>
        <v>82</v>
      </c>
      <c r="AE224">
        <f>VLOOKUP($E224,ZonalStat!$E$1:$AB$310,17,FALSE)</f>
        <v>0</v>
      </c>
      <c r="AF224">
        <f>VLOOKUP($E224,ZonalStat!$E$1:$AB$310,18,FALSE)</f>
        <v>0</v>
      </c>
      <c r="AG224">
        <f>VLOOKUP($E224,ZonalStat!$E$1:$AB$310,19,FALSE)</f>
        <v>0</v>
      </c>
      <c r="AH224">
        <f>VLOOKUP($E224,ZonalStat!$E$1:$AB$310,20,FALSE)</f>
        <v>0.122950228615</v>
      </c>
      <c r="AI224">
        <f>VLOOKUP($E224,ZonalStat!$E$1:$AB$310,21,FALSE)</f>
        <v>1.4300342887499999</v>
      </c>
      <c r="AJ224">
        <f>VLOOKUP($E224,ZonalStat!$E$1:$AB$310,22,FALSE)</f>
        <v>19.628516986699999</v>
      </c>
      <c r="AK224">
        <f>VLOOKUP($E224,ZonalStat!$E$1:$AB$310,23,FALSE)</f>
        <v>-66.482865407399999</v>
      </c>
      <c r="AL224">
        <f>VLOOKUP($E224,ZonalStat!$E$1:$AB$310,24,FALSE)</f>
        <v>2850.2990219899998</v>
      </c>
      <c r="AM224">
        <f>VLOOKUP($E224,Podes!$A$1:$AL$310,5,FALSE)</f>
        <v>14608</v>
      </c>
      <c r="AN224">
        <f>VLOOKUP($E224,Podes!$A$1:$AL$310,28,FALSE)</f>
        <v>1</v>
      </c>
      <c r="AO224">
        <f>VLOOKUP($E224,Podes!$A$1:$AL$310,29,FALSE)</f>
        <v>541.03703700000005</v>
      </c>
      <c r="AP224">
        <f>VLOOKUP($E224,Podes!$A$1:$AL$310,30,FALSE)</f>
        <v>3652</v>
      </c>
      <c r="AQ224">
        <f>VLOOKUP($E224,Podes!$A$1:$AL$310,31,FALSE)</f>
        <v>14608</v>
      </c>
      <c r="AR224">
        <f>VLOOKUP($E224,Podes!$A$1:$AL$310,32,FALSE)</f>
        <v>1460.8</v>
      </c>
      <c r="AS224">
        <f>VLOOKUP($E224,Podes!$A$1:$AL$310,33,FALSE)</f>
        <v>3652</v>
      </c>
      <c r="AT224">
        <f>VLOOKUP($E224,Podes!$A$1:$AL$310,34,FALSE)</f>
        <v>730.4</v>
      </c>
      <c r="AU224">
        <f>VLOOKUP($E224,Podes!$A$1:$AL$310,13,FALSE)</f>
        <v>5</v>
      </c>
      <c r="AV224">
        <f>VLOOKUP($E224,Podes!$A$1:$AL$310,14,FALSE)</f>
        <v>0</v>
      </c>
      <c r="AW224">
        <f>VLOOKUP($E224,Podes!$A$1:$AL$310,15,FALSE)</f>
        <v>0</v>
      </c>
      <c r="AX224">
        <f>VLOOKUP($E224,Podes!$A$1:$AL$310,16,FALSE)</f>
        <v>0</v>
      </c>
      <c r="AY224">
        <f>VLOOKUP($E224,Podes!$A$1:$AL$310,17,FALSE)</f>
        <v>0</v>
      </c>
      <c r="AZ224">
        <f>VLOOKUP($E224,Podes!$A$1:$AL$310,18,FALSE)</f>
        <v>0</v>
      </c>
      <c r="BA224">
        <f>VLOOKUP($E224,Podes!$A$1:$AL$310,19,FALSE)</f>
        <v>1</v>
      </c>
      <c r="BB224">
        <f>VLOOKUP($E224,Podes!$A$1:$AL$310,20,FALSE)</f>
        <v>0</v>
      </c>
      <c r="BC224">
        <f>VLOOKUP($E224,Podes!$A$1:$AL$310,21,FALSE)</f>
        <v>0</v>
      </c>
      <c r="BD224">
        <f>VLOOKUP($E224,Podes!$A$1:$AL$310,22,FALSE)</f>
        <v>0</v>
      </c>
      <c r="BE224">
        <f>VLOOKUP($E224,Podes!$A$1:$AL$310,23,FALSE)</f>
        <v>40</v>
      </c>
      <c r="BF224">
        <f>VLOOKUP($E224,Podes!$A$1:$AL$310,38,FALSE)</f>
        <v>200</v>
      </c>
      <c r="BG224">
        <f>VLOOKUP($E224,Podes!$A$1:$AL$310,35,FALSE)</f>
        <v>0</v>
      </c>
      <c r="BH224">
        <f>VLOOKUP($E224,Podes!$A$1:$AL$310,36,FALSE)</f>
        <v>0</v>
      </c>
      <c r="BI224">
        <f>VLOOKUP($E224,Podes!$A$1:$AL$310,26,FALSE)</f>
        <v>12</v>
      </c>
      <c r="BJ224">
        <f>VLOOKUP($E224,Podes!$A$1:$AL$310,37,FALSE)</f>
        <v>1217.333333</v>
      </c>
      <c r="BK224">
        <f>VLOOKUP(E224,'status kesejahteraan'!$D:$P,12,FALSE)</f>
        <v>0.25936599423631124</v>
      </c>
      <c r="BL224">
        <f>VLOOKUP(E224,'status kesejahteraan'!$D:$P,13,FALSE)</f>
        <v>0.23073948019801979</v>
      </c>
      <c r="BM224">
        <f>VLOOKUP(D224,IDM_2021!$I$1:$J$39,2,FALSE)</f>
        <v>0</v>
      </c>
      <c r="BN224">
        <f>VLOOKUP(E224,Irigasi!$O$2:$Q$311,3,FALSE)</f>
        <v>0</v>
      </c>
      <c r="BO224">
        <f>VLOOKUP($E224,ZonalStat!$E$1:$AC$310,25,FALSE)</f>
        <v>9452.6974342499998</v>
      </c>
      <c r="BP224" s="1">
        <f>VLOOKUP($E224,ZonalStat!$E$1:$AD$310,26,FALSE)</f>
        <v>6</v>
      </c>
    </row>
    <row r="225" spans="1:68" x14ac:dyDescent="0.25">
      <c r="A225">
        <v>224</v>
      </c>
      <c r="B225" t="s">
        <v>337</v>
      </c>
      <c r="C225" t="s">
        <v>373</v>
      </c>
      <c r="D225" t="s">
        <v>226</v>
      </c>
      <c r="E225">
        <v>5313120</v>
      </c>
      <c r="F225">
        <f>VLOOKUP(E225,summary_LC!$AW$1:$AY$311,3,FALSE)</f>
        <v>7836</v>
      </c>
      <c r="G225">
        <f>VLOOKUP($E225,ZonalStat!$E$1:$AB$310,2,FALSE)</f>
        <v>18237.805536899999</v>
      </c>
      <c r="H225">
        <f>VLOOKUP($E225,ZonalStat!$E$1:$AB$310,3,FALSE)</f>
        <v>359.63689320399999</v>
      </c>
      <c r="I225">
        <f>VLOOKUP($E225,ZonalStat!$E$1:$AB$310,4,FALSE)</f>
        <v>127176.40091700001</v>
      </c>
      <c r="J225">
        <f>VLOOKUP($E225,ZonalStat!$E$1:$AB$310,5,FALSE)</f>
        <v>17460.1540881</v>
      </c>
      <c r="K225">
        <f>VLOOKUP($E225,ZonalStat!$E$1:$AB$310,6,FALSE)</f>
        <v>597.66485090000003</v>
      </c>
      <c r="L225">
        <f>VLOOKUP($E225,ZonalStat!$E$1:$AB$310,7,FALSE)</f>
        <v>2521.3468526199999</v>
      </c>
      <c r="M225">
        <f>VLOOKUP($E225,ZonalStat!$E$1:$AB$310,8,FALSE)</f>
        <v>26688.647165599999</v>
      </c>
      <c r="N225">
        <f>VLOOKUP($E225,ZonalStat!$E$1:$AB$310,9,FALSE)</f>
        <v>11011.418218700001</v>
      </c>
      <c r="O225">
        <f>VLOOKUP($E225,ZonalStat!$E$1:$AB$310,10,FALSE)</f>
        <v>8212.0176181799998</v>
      </c>
      <c r="P225">
        <f>VLOOKUP($E225,ZonalStat!$E$1:$AB$310,11,FALSE)</f>
        <v>9465.4728020599996</v>
      </c>
      <c r="Q225">
        <f>VLOOKUP($E225,summary_LC!$Z$2:$AU$311,16,FALSE)</f>
        <v>28.334260805045446</v>
      </c>
      <c r="R225">
        <f>VLOOKUP($E225,summary_LC!$Z$2:$AU$311,17,FALSE)</f>
        <v>0</v>
      </c>
      <c r="S225">
        <f>VLOOKUP($E225,summary_LC!$Z$2:$AU$311,15,FALSE)</f>
        <v>14.422185123353737</v>
      </c>
      <c r="T225">
        <f>VLOOKUP($E225,summary_LC!$Z$2:$AU$311,18,FALSE)</f>
        <v>12.984603969578929</v>
      </c>
      <c r="U225">
        <f>VLOOKUP($E225,summary_LC!$Z$2:$AU$311,19,FALSE)</f>
        <v>0</v>
      </c>
      <c r="V225">
        <f>VLOOKUP($E225,summary_LC!$Z$2:$AU$311,22,FALSE)</f>
        <v>5.2067381316998471</v>
      </c>
      <c r="W225">
        <f>VLOOKUP($E225,ZonalStat!$E$1:$AB$310,12,FALSE)</f>
        <v>897.17742561</v>
      </c>
      <c r="X225">
        <f>VLOOKUP($E225,summary_LC!$Z$2:$AU$311,4,FALSE)</f>
        <v>1027</v>
      </c>
      <c r="Y225">
        <f>VLOOKUP($E225,summary_LC!$Z$2:$AU$311,20,FALSE)</f>
        <v>28.334260805045446</v>
      </c>
      <c r="Z225">
        <f>VLOOKUP($E225,ZonalStat!$E$1:$AB$310,13,FALSE)</f>
        <v>2331.7174204299999</v>
      </c>
      <c r="AA225">
        <f>VLOOKUP($E225,ZonalStat!$E$1:$AB$310,14,FALSE)</f>
        <v>3.5895460157799999E-2</v>
      </c>
      <c r="AB225">
        <f>VLOOKUP($E225,ZonalStat!$E$1:$AB$310,15,FALSE)</f>
        <v>0.35639994895400001</v>
      </c>
      <c r="AC225">
        <f>VLOOKUP($E225,ZonalStat!$E$1:$AB$310,16,FALSE)</f>
        <v>0.737070520103</v>
      </c>
      <c r="AD225">
        <f>VLOOKUP($E225,Irigasi!$A$2:$C$311,3,FALSE)</f>
        <v>0</v>
      </c>
      <c r="AE225">
        <f>VLOOKUP($E225,ZonalStat!$E$1:$AB$310,17,FALSE)</f>
        <v>0.76385849916199999</v>
      </c>
      <c r="AF225">
        <f>VLOOKUP($E225,ZonalStat!$E$1:$AB$310,18,FALSE)</f>
        <v>-0.70601581809299996</v>
      </c>
      <c r="AG225">
        <f>VLOOKUP($E225,ZonalStat!$E$1:$AB$310,19,FALSE)</f>
        <v>0.299831491477</v>
      </c>
      <c r="AH225">
        <f>VLOOKUP($E225,ZonalStat!$E$1:$AB$310,20,FALSE)</f>
        <v>0.115476795336</v>
      </c>
      <c r="AI225">
        <f>VLOOKUP($E225,ZonalStat!$E$1:$AB$310,21,FALSE)</f>
        <v>1.42475739957</v>
      </c>
      <c r="AJ225">
        <f>VLOOKUP($E225,ZonalStat!$E$1:$AB$310,22,FALSE)</f>
        <v>21.360660918600001</v>
      </c>
      <c r="AK225">
        <f>VLOOKUP($E225,ZonalStat!$E$1:$AB$310,23,FALSE)</f>
        <v>-66.324656963099997</v>
      </c>
      <c r="AL225">
        <f>VLOOKUP($E225,ZonalStat!$E$1:$AB$310,24,FALSE)</f>
        <v>2932.9025324600002</v>
      </c>
      <c r="AM225">
        <f>VLOOKUP($E225,Podes!$A$1:$AL$310,5,FALSE)</f>
        <v>10602</v>
      </c>
      <c r="AN225">
        <f>VLOOKUP($E225,Podes!$A$1:$AL$310,28,FALSE)</f>
        <v>1.0279232110000001</v>
      </c>
      <c r="AO225">
        <f>VLOOKUP($E225,Podes!$A$1:$AL$310,29,FALSE)</f>
        <v>2650.5</v>
      </c>
      <c r="AP225">
        <f>VLOOKUP($E225,Podes!$A$1:$AL$310,30,FALSE)</f>
        <v>0</v>
      </c>
      <c r="AQ225">
        <f>VLOOKUP($E225,Podes!$A$1:$AL$310,31,FALSE)</f>
        <v>10602</v>
      </c>
      <c r="AR225">
        <f>VLOOKUP($E225,Podes!$A$1:$AL$310,32,FALSE)</f>
        <v>2120.4</v>
      </c>
      <c r="AS225">
        <f>VLOOKUP($E225,Podes!$A$1:$AL$310,33,FALSE)</f>
        <v>10602</v>
      </c>
      <c r="AT225">
        <f>VLOOKUP($E225,Podes!$A$1:$AL$310,34,FALSE)</f>
        <v>0</v>
      </c>
      <c r="AU225">
        <f>VLOOKUP($E225,Podes!$A$1:$AL$310,13,FALSE)</f>
        <v>3</v>
      </c>
      <c r="AV225">
        <f>VLOOKUP($E225,Podes!$A$1:$AL$310,14,FALSE)</f>
        <v>0</v>
      </c>
      <c r="AW225">
        <f>VLOOKUP($E225,Podes!$A$1:$AL$310,15,FALSE)</f>
        <v>3</v>
      </c>
      <c r="AX225">
        <f>VLOOKUP($E225,Podes!$A$1:$AL$310,16,FALSE)</f>
        <v>0</v>
      </c>
      <c r="AY225">
        <f>VLOOKUP($E225,Podes!$A$1:$AL$310,17,FALSE)</f>
        <v>0</v>
      </c>
      <c r="AZ225">
        <f>VLOOKUP($E225,Podes!$A$1:$AL$310,18,FALSE)</f>
        <v>0</v>
      </c>
      <c r="BA225">
        <f>VLOOKUP($E225,Podes!$A$1:$AL$310,19,FALSE)</f>
        <v>0</v>
      </c>
      <c r="BB225">
        <f>VLOOKUP($E225,Podes!$A$1:$AL$310,20,FALSE)</f>
        <v>0</v>
      </c>
      <c r="BC225">
        <f>VLOOKUP($E225,Podes!$A$1:$AL$310,21,FALSE)</f>
        <v>0</v>
      </c>
      <c r="BD225">
        <f>VLOOKUP($E225,Podes!$A$1:$AL$310,22,FALSE)</f>
        <v>0</v>
      </c>
      <c r="BE225">
        <f>VLOOKUP($E225,Podes!$A$1:$AL$310,23,FALSE)</f>
        <v>36</v>
      </c>
      <c r="BF225">
        <f>VLOOKUP($E225,Podes!$A$1:$AL$310,38,FALSE)</f>
        <v>189.47368420000001</v>
      </c>
      <c r="BG225">
        <f>VLOOKUP($E225,Podes!$A$1:$AL$310,35,FALSE)</f>
        <v>1178</v>
      </c>
      <c r="BH225">
        <f>VLOOKUP($E225,Podes!$A$1:$AL$310,36,FALSE)</f>
        <v>0</v>
      </c>
      <c r="BI225">
        <f>VLOOKUP($E225,Podes!$A$1:$AL$310,26,FALSE)</f>
        <v>6</v>
      </c>
      <c r="BJ225">
        <f>VLOOKUP($E225,Podes!$A$1:$AL$310,37,FALSE)</f>
        <v>1767</v>
      </c>
      <c r="BK225">
        <f>VLOOKUP(E225,'status kesejahteraan'!$D:$P,12,FALSE)</f>
        <v>9.8102543399273309E-2</v>
      </c>
      <c r="BL225">
        <f>VLOOKUP(E225,'status kesejahteraan'!$D:$P,13,FALSE)</f>
        <v>7.6076425221873425E-2</v>
      </c>
      <c r="BM225">
        <f>VLOOKUP(D225,IDM_2021!$D$1:$F$297,2,FALSE)</f>
        <v>0.57650000000000001</v>
      </c>
      <c r="BN225">
        <f>VLOOKUP(E225,Irigasi!$O$2:$Q$311,3,FALSE)</f>
        <v>0</v>
      </c>
      <c r="BO225">
        <f>VLOOKUP($E225,ZonalStat!$E$1:$AC$310,25,FALSE)</f>
        <v>11456.5682351</v>
      </c>
      <c r="BP225" s="1">
        <f>VLOOKUP($E225,ZonalStat!$E$1:$AD$310,26,FALSE)</f>
        <v>6</v>
      </c>
    </row>
    <row r="226" spans="1:68" x14ac:dyDescent="0.25">
      <c r="A226">
        <v>225</v>
      </c>
      <c r="B226" t="s">
        <v>337</v>
      </c>
      <c r="C226" t="s">
        <v>373</v>
      </c>
      <c r="D226" t="s">
        <v>227</v>
      </c>
      <c r="E226">
        <v>5313121</v>
      </c>
      <c r="F226">
        <f>VLOOKUP(E226,summary_LC!$AW$1:$AY$311,3,FALSE)</f>
        <v>6322</v>
      </c>
      <c r="G226">
        <f>VLOOKUP($E226,ZonalStat!$E$1:$AB$310,2,FALSE)</f>
        <v>28186.2582487</v>
      </c>
      <c r="H226">
        <f>VLOOKUP($E226,ZonalStat!$E$1:$AB$310,3,FALSE)</f>
        <v>419.30730186300002</v>
      </c>
      <c r="I226">
        <f>VLOOKUP($E226,ZonalStat!$E$1:$AB$310,4,FALSE)</f>
        <v>135645.70998099999</v>
      </c>
      <c r="J226">
        <f>VLOOKUP($E226,ZonalStat!$E$1:$AB$310,5,FALSE)</f>
        <v>26941.050878900001</v>
      </c>
      <c r="K226">
        <f>VLOOKUP($E226,ZonalStat!$E$1:$AB$310,6,FALSE)</f>
        <v>230.694676292</v>
      </c>
      <c r="L226">
        <f>VLOOKUP($E226,ZonalStat!$E$1:$AB$310,7,FALSE)</f>
        <v>1024.79176616</v>
      </c>
      <c r="M226">
        <f>VLOOKUP($E226,ZonalStat!$E$1:$AB$310,8,FALSE)</f>
        <v>33665.211246699997</v>
      </c>
      <c r="N226">
        <f>VLOOKUP($E226,ZonalStat!$E$1:$AB$310,9,FALSE)</f>
        <v>4333.8498030999999</v>
      </c>
      <c r="O226">
        <f>VLOOKUP($E226,ZonalStat!$E$1:$AB$310,10,FALSE)</f>
        <v>3134.9640292399999</v>
      </c>
      <c r="P226">
        <f>VLOOKUP($E226,ZonalStat!$E$1:$AB$310,11,FALSE)</f>
        <v>6554.3077172699996</v>
      </c>
      <c r="Q226">
        <f>VLOOKUP($E226,summary_LC!$Z$2:$AU$311,16,FALSE)</f>
        <v>19.838619922092377</v>
      </c>
      <c r="R226">
        <f>VLOOKUP($E226,summary_LC!$Z$2:$AU$311,17,FALSE)</f>
        <v>0</v>
      </c>
      <c r="S226">
        <f>VLOOKUP($E226,summary_LC!$Z$2:$AU$311,15,FALSE)</f>
        <v>27.629382303839733</v>
      </c>
      <c r="T226">
        <f>VLOOKUP($E226,summary_LC!$Z$2:$AU$311,18,FALSE)</f>
        <v>4.7393804488963092</v>
      </c>
      <c r="U226">
        <f>VLOOKUP($E226,summary_LC!$Z$2:$AU$311,19,FALSE)</f>
        <v>0</v>
      </c>
      <c r="V226">
        <f>VLOOKUP($E226,summary_LC!$Z$2:$AU$311,22,FALSE)</f>
        <v>0</v>
      </c>
      <c r="W226">
        <f>VLOOKUP($E226,ZonalStat!$E$1:$AB$310,12,FALSE)</f>
        <v>2540.49979261</v>
      </c>
      <c r="X226">
        <f>VLOOKUP($E226,summary_LC!$Z$2:$AU$311,4,FALSE)</f>
        <v>7</v>
      </c>
      <c r="Y226">
        <f>VLOOKUP($E226,summary_LC!$Z$2:$AU$311,20,FALSE)</f>
        <v>19.838619922092377</v>
      </c>
      <c r="Z226">
        <f>VLOOKUP($E226,ZonalStat!$E$1:$AB$310,13,FALSE)</f>
        <v>2884.81223318</v>
      </c>
      <c r="AA226">
        <f>VLOOKUP($E226,ZonalStat!$E$1:$AB$310,14,FALSE)</f>
        <v>0</v>
      </c>
      <c r="AB226">
        <f>VLOOKUP($E226,ZonalStat!$E$1:$AB$310,15,FALSE)</f>
        <v>0.47093483074999998</v>
      </c>
      <c r="AC226">
        <f>VLOOKUP($E226,ZonalStat!$E$1:$AB$310,16,FALSE)</f>
        <v>0.72568625829300004</v>
      </c>
      <c r="AD226">
        <f>VLOOKUP($E226,Irigasi!$A$2:$C$311,3,FALSE)</f>
        <v>11</v>
      </c>
      <c r="AE226">
        <f>VLOOKUP($E226,ZonalStat!$E$1:$AB$310,17,FALSE)</f>
        <v>0.79792371652000005</v>
      </c>
      <c r="AF226">
        <f>VLOOKUP($E226,ZonalStat!$E$1:$AB$310,18,FALSE)</f>
        <v>-0.74249355013700002</v>
      </c>
      <c r="AG226">
        <f>VLOOKUP($E226,ZonalStat!$E$1:$AB$310,19,FALSE)</f>
        <v>0.33720250539199997</v>
      </c>
      <c r="AH226">
        <f>VLOOKUP($E226,ZonalStat!$E$1:$AB$310,20,FALSE)</f>
        <v>0.265847857302</v>
      </c>
      <c r="AI226">
        <f>VLOOKUP($E226,ZonalStat!$E$1:$AB$310,21,FALSE)</f>
        <v>1.42291958232</v>
      </c>
      <c r="AJ226">
        <f>VLOOKUP($E226,ZonalStat!$E$1:$AB$310,22,FALSE)</f>
        <v>21.9893058758</v>
      </c>
      <c r="AK226">
        <f>VLOOKUP($E226,ZonalStat!$E$1:$AB$310,23,FALSE)</f>
        <v>-56.795467155899999</v>
      </c>
      <c r="AL226">
        <f>VLOOKUP($E226,ZonalStat!$E$1:$AB$310,24,FALSE)</f>
        <v>2577.0955329399999</v>
      </c>
      <c r="AM226">
        <f>VLOOKUP($E226,Podes!$A$1:$AL$310,5,FALSE)</f>
        <v>7101</v>
      </c>
      <c r="AN226">
        <f>VLOOKUP($E226,Podes!$A$1:$AL$310,28,FALSE)</f>
        <v>1.033774931</v>
      </c>
      <c r="AO226">
        <f>VLOOKUP($E226,Podes!$A$1:$AL$310,29,FALSE)</f>
        <v>7101</v>
      </c>
      <c r="AP226">
        <f>VLOOKUP($E226,Podes!$A$1:$AL$310,30,FALSE)</f>
        <v>0</v>
      </c>
      <c r="AQ226">
        <f>VLOOKUP($E226,Podes!$A$1:$AL$310,31,FALSE)</f>
        <v>0</v>
      </c>
      <c r="AR226">
        <f>VLOOKUP($E226,Podes!$A$1:$AL$310,32,FALSE)</f>
        <v>789</v>
      </c>
      <c r="AS226">
        <f>VLOOKUP($E226,Podes!$A$1:$AL$310,33,FALSE)</f>
        <v>0</v>
      </c>
      <c r="AT226">
        <f>VLOOKUP($E226,Podes!$A$1:$AL$310,34,FALSE)</f>
        <v>0</v>
      </c>
      <c r="AU226">
        <f>VLOOKUP($E226,Podes!$A$1:$AL$310,13,FALSE)</f>
        <v>16</v>
      </c>
      <c r="AV226">
        <f>VLOOKUP($E226,Podes!$A$1:$AL$310,14,FALSE)</f>
        <v>0</v>
      </c>
      <c r="AW226">
        <f>VLOOKUP($E226,Podes!$A$1:$AL$310,15,FALSE)</f>
        <v>0</v>
      </c>
      <c r="AX226">
        <f>VLOOKUP($E226,Podes!$A$1:$AL$310,16,FALSE)</f>
        <v>0</v>
      </c>
      <c r="AY226">
        <f>VLOOKUP($E226,Podes!$A$1:$AL$310,17,FALSE)</f>
        <v>0</v>
      </c>
      <c r="AZ226">
        <f>VLOOKUP($E226,Podes!$A$1:$AL$310,18,FALSE)</f>
        <v>0</v>
      </c>
      <c r="BA226">
        <f>VLOOKUP($E226,Podes!$A$1:$AL$310,19,FALSE)</f>
        <v>0</v>
      </c>
      <c r="BB226">
        <f>VLOOKUP($E226,Podes!$A$1:$AL$310,20,FALSE)</f>
        <v>0</v>
      </c>
      <c r="BC226">
        <f>VLOOKUP($E226,Podes!$A$1:$AL$310,21,FALSE)</f>
        <v>7</v>
      </c>
      <c r="BD226">
        <f>VLOOKUP($E226,Podes!$A$1:$AL$310,22,FALSE)</f>
        <v>0</v>
      </c>
      <c r="BE226">
        <f>VLOOKUP($E226,Podes!$A$1:$AL$310,23,FALSE)</f>
        <v>31</v>
      </c>
      <c r="BF226">
        <f>VLOOKUP($E226,Podes!$A$1:$AL$310,38,FALSE)</f>
        <v>182.3529412</v>
      </c>
      <c r="BG226">
        <f>VLOOKUP($E226,Podes!$A$1:$AL$310,35,FALSE)</f>
        <v>591.75</v>
      </c>
      <c r="BH226">
        <f>VLOOKUP($E226,Podes!$A$1:$AL$310,36,FALSE)</f>
        <v>0</v>
      </c>
      <c r="BI226">
        <f>VLOOKUP($E226,Podes!$A$1:$AL$310,26,FALSE)</f>
        <v>1</v>
      </c>
      <c r="BJ226">
        <f>VLOOKUP($E226,Podes!$A$1:$AL$310,37,FALSE)</f>
        <v>7101</v>
      </c>
      <c r="BK226">
        <f>VLOOKUP(E226,'status kesejahteraan'!$D:$P,12,FALSE)</f>
        <v>9.3803575802106298E-2</v>
      </c>
      <c r="BL226">
        <f>VLOOKUP(E226,'status kesejahteraan'!$D:$P,13,FALSE)</f>
        <v>7.2308877334873872E-2</v>
      </c>
      <c r="BM226">
        <f>VLOOKUP(D226,IDM_2021!$D$1:$F$297,2,FALSE)</f>
        <v>0.58409999999999995</v>
      </c>
      <c r="BN226">
        <f>VLOOKUP(E226,Irigasi!$O$2:$Q$311,3,FALSE)</f>
        <v>0</v>
      </c>
      <c r="BO226">
        <f>VLOOKUP($E226,ZonalStat!$E$1:$AC$310,25,FALSE)</f>
        <v>14386.7121279</v>
      </c>
      <c r="BP226" s="1">
        <f>VLOOKUP($E226,ZonalStat!$E$1:$AD$310,26,FALSE)</f>
        <v>5.6817462828199998</v>
      </c>
    </row>
    <row r="227" spans="1:68" x14ac:dyDescent="0.25">
      <c r="A227">
        <v>226</v>
      </c>
      <c r="B227" t="s">
        <v>337</v>
      </c>
      <c r="C227" t="s">
        <v>373</v>
      </c>
      <c r="D227" t="s">
        <v>228</v>
      </c>
      <c r="E227">
        <v>5313122</v>
      </c>
      <c r="F227">
        <f>VLOOKUP(E227,summary_LC!$AW$1:$AY$311,3,FALSE)</f>
        <v>5232</v>
      </c>
      <c r="G227">
        <f>VLOOKUP($E227,ZonalStat!$E$1:$AB$310,2,FALSE)</f>
        <v>11391.958960800001</v>
      </c>
      <c r="H227">
        <f>VLOOKUP($E227,ZonalStat!$E$1:$AB$310,3,FALSE)</f>
        <v>494.39496898700003</v>
      </c>
      <c r="I227">
        <f>VLOOKUP($E227,ZonalStat!$E$1:$AB$310,4,FALSE)</f>
        <v>120332.385777</v>
      </c>
      <c r="J227">
        <f>VLOOKUP($E227,ZonalStat!$E$1:$AB$310,5,FALSE)</f>
        <v>11184.7136452</v>
      </c>
      <c r="K227">
        <f>VLOOKUP($E227,ZonalStat!$E$1:$AB$310,6,FALSE)</f>
        <v>140.312795204</v>
      </c>
      <c r="L227">
        <f>VLOOKUP($E227,ZonalStat!$E$1:$AB$310,7,FALSE)</f>
        <v>1932.3024031699999</v>
      </c>
      <c r="M227">
        <f>VLOOKUP($E227,ZonalStat!$E$1:$AB$310,8,FALSE)</f>
        <v>18662.626608400002</v>
      </c>
      <c r="N227">
        <f>VLOOKUP($E227,ZonalStat!$E$1:$AB$310,9,FALSE)</f>
        <v>18775.792938899998</v>
      </c>
      <c r="O227">
        <f>VLOOKUP($E227,ZonalStat!$E$1:$AB$310,10,FALSE)</f>
        <v>8724.3919333400008</v>
      </c>
      <c r="P227">
        <f>VLOOKUP($E227,ZonalStat!$E$1:$AB$310,11,FALSE)</f>
        <v>2616.74084262</v>
      </c>
      <c r="Q227">
        <f>VLOOKUP($E227,summary_LC!$Z$2:$AU$311,16,FALSE)</f>
        <v>18.521610090892228</v>
      </c>
      <c r="R227">
        <f>VLOOKUP($E227,summary_LC!$Z$2:$AU$311,17,FALSE)</f>
        <v>0</v>
      </c>
      <c r="S227">
        <f>VLOOKUP($E227,summary_LC!$Z$2:$AU$311,15,FALSE)</f>
        <v>21.406047115562977</v>
      </c>
      <c r="T227">
        <f>VLOOKUP($E227,summary_LC!$Z$2:$AU$311,18,FALSE)</f>
        <v>4.2478204414765353</v>
      </c>
      <c r="U227">
        <f>VLOOKUP($E227,summary_LC!$Z$2:$AU$311,19,FALSE)</f>
        <v>6.4923019847894642E-2</v>
      </c>
      <c r="V227">
        <f>VLOOKUP($E227,summary_LC!$Z$2:$AU$311,22,FALSE)</f>
        <v>3.7844036697247709</v>
      </c>
      <c r="W227">
        <f>VLOOKUP($E227,ZonalStat!$E$1:$AB$310,12,FALSE)</f>
        <v>865.573399827</v>
      </c>
      <c r="X227">
        <f>VLOOKUP($E227,summary_LC!$Z$2:$AU$311,4,FALSE)</f>
        <v>490</v>
      </c>
      <c r="Y227">
        <f>VLOOKUP($E227,summary_LC!$Z$2:$AU$311,20,FALSE)</f>
        <v>18.521610090892228</v>
      </c>
      <c r="Z227">
        <f>VLOOKUP($E227,ZonalStat!$E$1:$AB$310,13,FALSE)</f>
        <v>3387.6340722199998</v>
      </c>
      <c r="AA227">
        <f>VLOOKUP($E227,ZonalStat!$E$1:$AB$310,14,FALSE)</f>
        <v>0</v>
      </c>
      <c r="AB227">
        <f>VLOOKUP($E227,ZonalStat!$E$1:$AB$310,15,FALSE)</f>
        <v>0.62093845565700001</v>
      </c>
      <c r="AC227">
        <f>VLOOKUP($E227,ZonalStat!$E$1:$AB$310,16,FALSE)</f>
        <v>0.72827820425199996</v>
      </c>
      <c r="AD227">
        <f>VLOOKUP($E227,Irigasi!$A$2:$C$311,3,FALSE)</f>
        <v>0</v>
      </c>
      <c r="AE227">
        <f>VLOOKUP($E227,ZonalStat!$E$1:$AB$310,17,FALSE)</f>
        <v>0.81506412627199998</v>
      </c>
      <c r="AF227">
        <f>VLOOKUP($E227,ZonalStat!$E$1:$AB$310,18,FALSE)</f>
        <v>-0.74313515692400001</v>
      </c>
      <c r="AG227">
        <f>VLOOKUP($E227,ZonalStat!$E$1:$AB$310,19,FALSE)</f>
        <v>0.32657872883099998</v>
      </c>
      <c r="AH227">
        <f>VLOOKUP($E227,ZonalStat!$E$1:$AB$310,20,FALSE)</f>
        <v>0.117311130392</v>
      </c>
      <c r="AI227">
        <f>VLOOKUP($E227,ZonalStat!$E$1:$AB$310,21,FALSE)</f>
        <v>1.4208414653000001</v>
      </c>
      <c r="AJ227">
        <f>VLOOKUP($E227,ZonalStat!$E$1:$AB$310,22,FALSE)</f>
        <v>21.649664236500001</v>
      </c>
      <c r="AK227">
        <f>VLOOKUP($E227,ZonalStat!$E$1:$AB$310,23,FALSE)</f>
        <v>-67.614382075999998</v>
      </c>
      <c r="AL227">
        <f>VLOOKUP($E227,ZonalStat!$E$1:$AB$310,24,FALSE)</f>
        <v>2941.8410662699998</v>
      </c>
      <c r="AM227">
        <f>VLOOKUP($E227,Podes!$A$1:$AL$310,5,FALSE)</f>
        <v>3328</v>
      </c>
      <c r="AN227">
        <f>VLOOKUP($E227,Podes!$A$1:$AL$310,28,FALSE)</f>
        <v>1.46350044</v>
      </c>
      <c r="AO227">
        <f>VLOOKUP($E227,Podes!$A$1:$AL$310,29,FALSE)</f>
        <v>1664</v>
      </c>
      <c r="AP227">
        <f>VLOOKUP($E227,Podes!$A$1:$AL$310,30,FALSE)</f>
        <v>0</v>
      </c>
      <c r="AQ227">
        <f>VLOOKUP($E227,Podes!$A$1:$AL$310,31,FALSE)</f>
        <v>0</v>
      </c>
      <c r="AR227">
        <f>VLOOKUP($E227,Podes!$A$1:$AL$310,32,FALSE)</f>
        <v>665.6</v>
      </c>
      <c r="AS227">
        <f>VLOOKUP($E227,Podes!$A$1:$AL$310,33,FALSE)</f>
        <v>1664</v>
      </c>
      <c r="AT227">
        <f>VLOOKUP($E227,Podes!$A$1:$AL$310,34,FALSE)</f>
        <v>0</v>
      </c>
      <c r="AU227">
        <f>VLOOKUP($E227,Podes!$A$1:$AL$310,13,FALSE)</f>
        <v>9</v>
      </c>
      <c r="AV227">
        <f>VLOOKUP($E227,Podes!$A$1:$AL$310,14,FALSE)</f>
        <v>0</v>
      </c>
      <c r="AW227">
        <f>VLOOKUP($E227,Podes!$A$1:$AL$310,15,FALSE)</f>
        <v>0</v>
      </c>
      <c r="AX227">
        <f>VLOOKUP($E227,Podes!$A$1:$AL$310,16,FALSE)</f>
        <v>0</v>
      </c>
      <c r="AY227">
        <f>VLOOKUP($E227,Podes!$A$1:$AL$310,17,FALSE)</f>
        <v>0</v>
      </c>
      <c r="AZ227">
        <f>VLOOKUP($E227,Podes!$A$1:$AL$310,18,FALSE)</f>
        <v>0</v>
      </c>
      <c r="BA227">
        <f>VLOOKUP($E227,Podes!$A$1:$AL$310,19,FALSE)</f>
        <v>0</v>
      </c>
      <c r="BB227">
        <f>VLOOKUP($E227,Podes!$A$1:$AL$310,20,FALSE)</f>
        <v>0</v>
      </c>
      <c r="BC227">
        <f>VLOOKUP($E227,Podes!$A$1:$AL$310,21,FALSE)</f>
        <v>12</v>
      </c>
      <c r="BD227">
        <f>VLOOKUP($E227,Podes!$A$1:$AL$310,22,FALSE)</f>
        <v>0</v>
      </c>
      <c r="BE227">
        <f>VLOOKUP($E227,Podes!$A$1:$AL$310,23,FALSE)</f>
        <v>20</v>
      </c>
      <c r="BF227">
        <f>VLOOKUP($E227,Podes!$A$1:$AL$310,38,FALSE)</f>
        <v>200</v>
      </c>
      <c r="BG227">
        <f>VLOOKUP($E227,Podes!$A$1:$AL$310,35,FALSE)</f>
        <v>110.9333333</v>
      </c>
      <c r="BH227">
        <f>VLOOKUP($E227,Podes!$A$1:$AL$310,36,FALSE)</f>
        <v>0</v>
      </c>
      <c r="BI227">
        <f>VLOOKUP($E227,Podes!$A$1:$AL$310,26,FALSE)</f>
        <v>7</v>
      </c>
      <c r="BJ227">
        <f>VLOOKUP($E227,Podes!$A$1:$AL$310,37,FALSE)</f>
        <v>475.42857140000001</v>
      </c>
      <c r="BK227">
        <f>VLOOKUP(E227,'status kesejahteraan'!$D:$P,12,FALSE)</f>
        <v>9.9254159495123354E-2</v>
      </c>
      <c r="BL227">
        <f>VLOOKUP(E227,'status kesejahteraan'!$D:$P,13,FALSE)</f>
        <v>5.9496289086263539E-2</v>
      </c>
      <c r="BM227">
        <f>VLOOKUP(D227,IDM_2021!$D$1:$F$297,2,FALSE)</f>
        <v>0.57020000000000004</v>
      </c>
      <c r="BN227">
        <f>VLOOKUP(E227,Irigasi!$O$2:$Q$311,3,FALSE)</f>
        <v>0</v>
      </c>
      <c r="BO227">
        <f>VLOOKUP($E227,ZonalStat!$E$1:$AC$310,25,FALSE)</f>
        <v>8187.4881561900002</v>
      </c>
      <c r="BP227" s="1">
        <f>VLOOKUP($E227,ZonalStat!$E$1:$AD$310,26,FALSE)</f>
        <v>5.99503058104</v>
      </c>
    </row>
    <row r="228" spans="1:68" x14ac:dyDescent="0.25">
      <c r="A228">
        <v>227</v>
      </c>
      <c r="B228" t="s">
        <v>337</v>
      </c>
      <c r="C228" t="s">
        <v>373</v>
      </c>
      <c r="D228" t="s">
        <v>229</v>
      </c>
      <c r="E228">
        <v>5313123</v>
      </c>
      <c r="F228">
        <f>VLOOKUP(E228,summary_LC!$AW$1:$AY$311,3,FALSE)</f>
        <v>6732</v>
      </c>
      <c r="G228">
        <f>VLOOKUP($E228,ZonalStat!$E$1:$AB$310,2,FALSE)</f>
        <v>25798.841868799998</v>
      </c>
      <c r="H228">
        <f>VLOOKUP($E228,ZonalStat!$E$1:$AB$310,3,FALSE)</f>
        <v>1102.0664730999999</v>
      </c>
      <c r="I228">
        <f>VLOOKUP($E228,ZonalStat!$E$1:$AB$310,4,FALSE)</f>
        <v>134976.82135799999</v>
      </c>
      <c r="J228">
        <f>VLOOKUP($E228,ZonalStat!$E$1:$AB$310,5,FALSE)</f>
        <v>25216.959668799998</v>
      </c>
      <c r="K228">
        <f>VLOOKUP($E228,ZonalStat!$E$1:$AB$310,6,FALSE)</f>
        <v>131.39231169199999</v>
      </c>
      <c r="L228">
        <f>VLOOKUP($E228,ZonalStat!$E$1:$AB$310,7,FALSE)</f>
        <v>1147.5936536199999</v>
      </c>
      <c r="M228">
        <f>VLOOKUP($E228,ZonalStat!$E$1:$AB$310,8,FALSE)</f>
        <v>31700.828064099998</v>
      </c>
      <c r="N228">
        <f>VLOOKUP($E228,ZonalStat!$E$1:$AB$310,9,FALSE)</f>
        <v>11775.1647617</v>
      </c>
      <c r="O228">
        <f>VLOOKUP($E228,ZonalStat!$E$1:$AB$310,10,FALSE)</f>
        <v>9407.4333404699992</v>
      </c>
      <c r="P228">
        <f>VLOOKUP($E228,ZonalStat!$E$1:$AB$310,11,FALSE)</f>
        <v>8416.2668796399994</v>
      </c>
      <c r="Q228">
        <f>VLOOKUP($E228,summary_LC!$Z$2:$AU$311,16,FALSE)</f>
        <v>20.237432758300873</v>
      </c>
      <c r="R228">
        <f>VLOOKUP($E228,summary_LC!$Z$2:$AU$311,17,FALSE)</f>
        <v>0</v>
      </c>
      <c r="S228">
        <f>VLOOKUP($E228,summary_LC!$Z$2:$AU$311,15,FALSE)</f>
        <v>26.349471341124097</v>
      </c>
      <c r="T228">
        <f>VLOOKUP($E228,summary_LC!$Z$2:$AU$311,18,FALSE)</f>
        <v>5.574104989797811</v>
      </c>
      <c r="U228">
        <f>VLOOKUP($E228,summary_LC!$Z$2:$AU$311,19,FALSE)</f>
        <v>0</v>
      </c>
      <c r="V228">
        <f>VLOOKUP($E228,summary_LC!$Z$2:$AU$311,22,FALSE)</f>
        <v>8.3778966131907318</v>
      </c>
      <c r="W228">
        <f>VLOOKUP($E228,ZonalStat!$E$1:$AB$310,12,FALSE)</f>
        <v>2056.8297251099998</v>
      </c>
      <c r="X228">
        <f>VLOOKUP($E228,summary_LC!$Z$2:$AU$311,4,FALSE)</f>
        <v>312</v>
      </c>
      <c r="Y228">
        <f>VLOOKUP($E228,summary_LC!$Z$2:$AU$311,20,FALSE)</f>
        <v>20.237432758300873</v>
      </c>
      <c r="Z228">
        <f>VLOOKUP($E228,ZonalStat!$E$1:$AB$310,13,FALSE)</f>
        <v>2511.7058296499999</v>
      </c>
      <c r="AA228">
        <f>VLOOKUP($E228,ZonalStat!$E$1:$AB$310,14,FALSE)</f>
        <v>0</v>
      </c>
      <c r="AB228">
        <f>VLOOKUP($E228,ZonalStat!$E$1:$AB$310,15,FALSE)</f>
        <v>0.70588235294099999</v>
      </c>
      <c r="AC228">
        <f>VLOOKUP($E228,ZonalStat!$E$1:$AB$310,16,FALSE)</f>
        <v>0.65933802468000002</v>
      </c>
      <c r="AD228">
        <f>VLOOKUP($E228,Irigasi!$A$2:$C$311,3,FALSE)</f>
        <v>0</v>
      </c>
      <c r="AE228">
        <f>VLOOKUP($E228,ZonalStat!$E$1:$AB$310,17,FALSE)</f>
        <v>0.81184142565499995</v>
      </c>
      <c r="AF228">
        <f>VLOOKUP($E228,ZonalStat!$E$1:$AB$310,18,FALSE)</f>
        <v>-0.743423704056</v>
      </c>
      <c r="AG228">
        <f>VLOOKUP($E228,ZonalStat!$E$1:$AB$310,19,FALSE)</f>
        <v>0.333590325789</v>
      </c>
      <c r="AH228">
        <f>VLOOKUP($E228,ZonalStat!$E$1:$AB$310,20,FALSE)</f>
        <v>0.39174984187700002</v>
      </c>
      <c r="AI228">
        <f>VLOOKUP($E228,ZonalStat!$E$1:$AB$310,21,FALSE)</f>
        <v>1.4286563667000001</v>
      </c>
      <c r="AJ228">
        <f>VLOOKUP($E228,ZonalStat!$E$1:$AB$310,22,FALSE)</f>
        <v>23.7117099385</v>
      </c>
      <c r="AK228">
        <f>VLOOKUP($E228,ZonalStat!$E$1:$AB$310,23,FALSE)</f>
        <v>-48.120398101500001</v>
      </c>
      <c r="AL228">
        <f>VLOOKUP($E228,ZonalStat!$E$1:$AB$310,24,FALSE)</f>
        <v>2306.79569064</v>
      </c>
      <c r="AM228">
        <f>VLOOKUP($E228,Podes!$A$1:$AL$310,5,FALSE)</f>
        <v>5915</v>
      </c>
      <c r="AN228">
        <f>VLOOKUP($E228,Podes!$A$1:$AL$310,28,FALSE)</f>
        <v>2.0354439090000001</v>
      </c>
      <c r="AO228">
        <f>VLOOKUP($E228,Podes!$A$1:$AL$310,29,FALSE)</f>
        <v>2957.5</v>
      </c>
      <c r="AP228">
        <f>VLOOKUP($E228,Podes!$A$1:$AL$310,30,FALSE)</f>
        <v>0</v>
      </c>
      <c r="AQ228">
        <f>VLOOKUP($E228,Podes!$A$1:$AL$310,31,FALSE)</f>
        <v>0</v>
      </c>
      <c r="AR228">
        <f>VLOOKUP($E228,Podes!$A$1:$AL$310,32,FALSE)</f>
        <v>657.22222220000003</v>
      </c>
      <c r="AS228">
        <f>VLOOKUP($E228,Podes!$A$1:$AL$310,33,FALSE)</f>
        <v>0</v>
      </c>
      <c r="AT228">
        <f>VLOOKUP($E228,Podes!$A$1:$AL$310,34,FALSE)</f>
        <v>0</v>
      </c>
      <c r="AU228">
        <f>VLOOKUP($E228,Podes!$A$1:$AL$310,13,FALSE)</f>
        <v>0</v>
      </c>
      <c r="AV228">
        <f>VLOOKUP($E228,Podes!$A$1:$AL$310,14,FALSE)</f>
        <v>0</v>
      </c>
      <c r="AW228">
        <f>VLOOKUP($E228,Podes!$A$1:$AL$310,15,FALSE)</f>
        <v>0</v>
      </c>
      <c r="AX228">
        <f>VLOOKUP($E228,Podes!$A$1:$AL$310,16,FALSE)</f>
        <v>0</v>
      </c>
      <c r="AY228">
        <f>VLOOKUP($E228,Podes!$A$1:$AL$310,17,FALSE)</f>
        <v>0</v>
      </c>
      <c r="AZ228">
        <f>VLOOKUP($E228,Podes!$A$1:$AL$310,18,FALSE)</f>
        <v>0</v>
      </c>
      <c r="BA228">
        <f>VLOOKUP($E228,Podes!$A$1:$AL$310,19,FALSE)</f>
        <v>0</v>
      </c>
      <c r="BB228">
        <f>VLOOKUP($E228,Podes!$A$1:$AL$310,20,FALSE)</f>
        <v>0</v>
      </c>
      <c r="BC228">
        <f>VLOOKUP($E228,Podes!$A$1:$AL$310,21,FALSE)</f>
        <v>0</v>
      </c>
      <c r="BD228">
        <f>VLOOKUP($E228,Podes!$A$1:$AL$310,22,FALSE)</f>
        <v>0</v>
      </c>
      <c r="BE228">
        <f>VLOOKUP($E228,Podes!$A$1:$AL$310,23,FALSE)</f>
        <v>24</v>
      </c>
      <c r="BF228">
        <f>VLOOKUP($E228,Podes!$A$1:$AL$310,38,FALSE)</f>
        <v>200</v>
      </c>
      <c r="BG228">
        <f>VLOOKUP($E228,Podes!$A$1:$AL$310,35,FALSE)</f>
        <v>2957.5</v>
      </c>
      <c r="BH228">
        <f>VLOOKUP($E228,Podes!$A$1:$AL$310,36,FALSE)</f>
        <v>0</v>
      </c>
      <c r="BI228">
        <f>VLOOKUP($E228,Podes!$A$1:$AL$310,26,FALSE)</f>
        <v>1</v>
      </c>
      <c r="BJ228">
        <f>VLOOKUP($E228,Podes!$A$1:$AL$310,37,FALSE)</f>
        <v>5915</v>
      </c>
      <c r="BK228">
        <f>VLOOKUP(E228,'status kesejahteraan'!$D:$P,12,FALSE)</f>
        <v>4.461371055495103E-2</v>
      </c>
      <c r="BL228">
        <f>VLOOKUP(E228,'status kesejahteraan'!$D:$P,13,FALSE)</f>
        <v>3.5181294111308659E-2</v>
      </c>
      <c r="BM228">
        <f>VLOOKUP(D228,IDM_2021!$D$1:$F$297,2,FALSE)</f>
        <v>0.60209999999999997</v>
      </c>
      <c r="BN228">
        <f>VLOOKUP(E228,Irigasi!$O$2:$Q$311,3,FALSE)</f>
        <v>0</v>
      </c>
      <c r="BO228">
        <f>VLOOKUP($E228,ZonalStat!$E$1:$AC$310,25,FALSE)</f>
        <v>18947.398019699998</v>
      </c>
      <c r="BP228" s="1">
        <f>VLOOKUP($E228,ZonalStat!$E$1:$AD$310,26,FALSE)</f>
        <v>4.876114082</v>
      </c>
    </row>
    <row r="229" spans="1:68" x14ac:dyDescent="0.25">
      <c r="A229">
        <v>228</v>
      </c>
      <c r="B229" t="s">
        <v>337</v>
      </c>
      <c r="C229" t="s">
        <v>373</v>
      </c>
      <c r="D229" t="s">
        <v>230</v>
      </c>
      <c r="E229">
        <v>5313130</v>
      </c>
      <c r="F229">
        <f>VLOOKUP(E229,summary_LC!$AW$1:$AY$311,3,FALSE)</f>
        <v>10799</v>
      </c>
      <c r="G229">
        <f>VLOOKUP($E229,ZonalStat!$E$1:$AB$310,2,FALSE)</f>
        <v>37157.334431099996</v>
      </c>
      <c r="H229">
        <f>VLOOKUP($E229,ZonalStat!$E$1:$AB$310,3,FALSE)</f>
        <v>540.05600721200005</v>
      </c>
      <c r="I229">
        <f>VLOOKUP($E229,ZonalStat!$E$1:$AB$310,4,FALSE)</f>
        <v>145907.219129</v>
      </c>
      <c r="J229">
        <f>VLOOKUP($E229,ZonalStat!$E$1:$AB$310,5,FALSE)</f>
        <v>36041.344419399997</v>
      </c>
      <c r="K229">
        <f>VLOOKUP($E229,ZonalStat!$E$1:$AB$310,6,FALSE)</f>
        <v>105.847776892</v>
      </c>
      <c r="L229">
        <f>VLOOKUP($E229,ZonalStat!$E$1:$AB$310,7,FALSE)</f>
        <v>1695.1303612900001</v>
      </c>
      <c r="M229">
        <f>VLOOKUP($E229,ZonalStat!$E$1:$AB$310,8,FALSE)</f>
        <v>37311.823707299998</v>
      </c>
      <c r="N229">
        <f>VLOOKUP($E229,ZonalStat!$E$1:$AB$310,9,FALSE)</f>
        <v>13346.281188000001</v>
      </c>
      <c r="O229">
        <f>VLOOKUP($E229,ZonalStat!$E$1:$AB$310,10,FALSE)</f>
        <v>10919.940669199999</v>
      </c>
      <c r="P229">
        <f>VLOOKUP($E229,ZonalStat!$E$1:$AB$310,11,FALSE)</f>
        <v>3549.3572155400002</v>
      </c>
      <c r="Q229">
        <f>VLOOKUP($E229,summary_LC!$Z$2:$AU$311,16,FALSE)</f>
        <v>25.199406418104246</v>
      </c>
      <c r="R229">
        <f>VLOOKUP($E229,summary_LC!$Z$2:$AU$311,17,FALSE)</f>
        <v>0</v>
      </c>
      <c r="S229">
        <f>VLOOKUP($E229,summary_LC!$Z$2:$AU$311,15,FALSE)</f>
        <v>53.16267853830459</v>
      </c>
      <c r="T229">
        <f>VLOOKUP($E229,summary_LC!$Z$2:$AU$311,18,FALSE)</f>
        <v>8.1153774809868295</v>
      </c>
      <c r="U229">
        <f>VLOOKUP($E229,summary_LC!$Z$2:$AU$311,19,FALSE)</f>
        <v>0.47301057317751805</v>
      </c>
      <c r="V229">
        <f>VLOOKUP($E229,summary_LC!$Z$2:$AU$311,22,FALSE)</f>
        <v>7.6303361422353913</v>
      </c>
      <c r="W229">
        <f>VLOOKUP($E229,ZonalStat!$E$1:$AB$310,12,FALSE)</f>
        <v>2932.4658808600002</v>
      </c>
      <c r="X229">
        <f>VLOOKUP($E229,summary_LC!$Z$2:$AU$311,4,FALSE)</f>
        <v>29</v>
      </c>
      <c r="Y229">
        <f>VLOOKUP($E229,summary_LC!$Z$2:$AU$311,20,FALSE)</f>
        <v>25.199406418104246</v>
      </c>
      <c r="Z229">
        <f>VLOOKUP($E229,ZonalStat!$E$1:$AB$310,13,FALSE)</f>
        <v>2228.3713599600001</v>
      </c>
      <c r="AA229">
        <f>VLOOKUP($E229,ZonalStat!$E$1:$AB$310,14,FALSE)</f>
        <v>0</v>
      </c>
      <c r="AB229">
        <f>VLOOKUP($E229,ZonalStat!$E$1:$AB$310,15,FALSE)</f>
        <v>0.789355495879</v>
      </c>
      <c r="AC229">
        <f>VLOOKUP($E229,ZonalStat!$E$1:$AB$310,16,FALSE)</f>
        <v>0.63524897764900001</v>
      </c>
      <c r="AD229">
        <f>VLOOKUP($E229,Irigasi!$A$2:$C$311,3,FALSE)</f>
        <v>0</v>
      </c>
      <c r="AE229">
        <f>VLOOKUP($E229,ZonalStat!$E$1:$AB$310,17,FALSE)</f>
        <v>0.80949659229100002</v>
      </c>
      <c r="AF229">
        <f>VLOOKUP($E229,ZonalStat!$E$1:$AB$310,18,FALSE)</f>
        <v>-0.75039947600099999</v>
      </c>
      <c r="AG229">
        <f>VLOOKUP($E229,ZonalStat!$E$1:$AB$310,19,FALSE)</f>
        <v>0.34854032885800001</v>
      </c>
      <c r="AH229">
        <f>VLOOKUP($E229,ZonalStat!$E$1:$AB$310,20,FALSE)</f>
        <v>0.43205916654299997</v>
      </c>
      <c r="AI229">
        <f>VLOOKUP($E229,ZonalStat!$E$1:$AB$310,21,FALSE)</f>
        <v>1.4301651582799999</v>
      </c>
      <c r="AJ229">
        <f>VLOOKUP($E229,ZonalStat!$E$1:$AB$310,22,FALSE)</f>
        <v>23.8805435236</v>
      </c>
      <c r="AK229">
        <f>VLOOKUP($E229,ZonalStat!$E$1:$AB$310,23,FALSE)</f>
        <v>-45.912468023700001</v>
      </c>
      <c r="AL229">
        <f>VLOOKUP($E229,ZonalStat!$E$1:$AB$310,24,FALSE)</f>
        <v>2201.56284835</v>
      </c>
      <c r="AM229">
        <f>VLOOKUP($E229,Podes!$A$1:$AL$310,5,FALSE)</f>
        <v>6815</v>
      </c>
      <c r="AN229">
        <f>VLOOKUP($E229,Podes!$A$1:$AL$310,28,FALSE)</f>
        <v>1.438370621</v>
      </c>
      <c r="AO229">
        <f>VLOOKUP($E229,Podes!$A$1:$AL$310,29,FALSE)</f>
        <v>6815</v>
      </c>
      <c r="AP229">
        <f>VLOOKUP($E229,Podes!$A$1:$AL$310,30,FALSE)</f>
        <v>0</v>
      </c>
      <c r="AQ229">
        <f>VLOOKUP($E229,Podes!$A$1:$AL$310,31,FALSE)</f>
        <v>0</v>
      </c>
      <c r="AR229">
        <f>VLOOKUP($E229,Podes!$A$1:$AL$310,32,FALSE)</f>
        <v>757.22222220000003</v>
      </c>
      <c r="AS229">
        <f>VLOOKUP($E229,Podes!$A$1:$AL$310,33,FALSE)</f>
        <v>3407.5</v>
      </c>
      <c r="AT229">
        <f>VLOOKUP($E229,Podes!$A$1:$AL$310,34,FALSE)</f>
        <v>6815</v>
      </c>
      <c r="AU229">
        <f>VLOOKUP($E229,Podes!$A$1:$AL$310,13,FALSE)</f>
        <v>17</v>
      </c>
      <c r="AV229">
        <f>VLOOKUP($E229,Podes!$A$1:$AL$310,14,FALSE)</f>
        <v>0</v>
      </c>
      <c r="AW229">
        <f>VLOOKUP($E229,Podes!$A$1:$AL$310,15,FALSE)</f>
        <v>0</v>
      </c>
      <c r="AX229">
        <f>VLOOKUP($E229,Podes!$A$1:$AL$310,16,FALSE)</f>
        <v>0</v>
      </c>
      <c r="AY229">
        <f>VLOOKUP($E229,Podes!$A$1:$AL$310,17,FALSE)</f>
        <v>0</v>
      </c>
      <c r="AZ229">
        <f>VLOOKUP($E229,Podes!$A$1:$AL$310,18,FALSE)</f>
        <v>0</v>
      </c>
      <c r="BA229">
        <f>VLOOKUP($E229,Podes!$A$1:$AL$310,19,FALSE)</f>
        <v>1</v>
      </c>
      <c r="BB229">
        <f>VLOOKUP($E229,Podes!$A$1:$AL$310,20,FALSE)</f>
        <v>0</v>
      </c>
      <c r="BC229">
        <f>VLOOKUP($E229,Podes!$A$1:$AL$310,21,FALSE)</f>
        <v>7</v>
      </c>
      <c r="BD229">
        <f>VLOOKUP($E229,Podes!$A$1:$AL$310,22,FALSE)</f>
        <v>0</v>
      </c>
      <c r="BE229">
        <f>VLOOKUP($E229,Podes!$A$1:$AL$310,23,FALSE)</f>
        <v>33</v>
      </c>
      <c r="BF229">
        <f>VLOOKUP($E229,Podes!$A$1:$AL$310,38,FALSE)</f>
        <v>194.1176471</v>
      </c>
      <c r="BG229">
        <f>VLOOKUP($E229,Podes!$A$1:$AL$310,35,FALSE)</f>
        <v>0</v>
      </c>
      <c r="BH229">
        <f>VLOOKUP($E229,Podes!$A$1:$AL$310,36,FALSE)</f>
        <v>6815</v>
      </c>
      <c r="BI229">
        <f>VLOOKUP($E229,Podes!$A$1:$AL$310,26,FALSE)</f>
        <v>26</v>
      </c>
      <c r="BJ229">
        <f>VLOOKUP($E229,Podes!$A$1:$AL$310,37,FALSE)</f>
        <v>262.11538460000003</v>
      </c>
      <c r="BK229">
        <f>VLOOKUP(E229,'status kesejahteraan'!$D:$P,12,FALSE)</f>
        <v>7.4334140435835347E-2</v>
      </c>
      <c r="BL229">
        <f>VLOOKUP(E229,'status kesejahteraan'!$D:$P,13,FALSE)</f>
        <v>5.5853564120997623E-2</v>
      </c>
      <c r="BM229">
        <f>VLOOKUP(D229,IDM_2021!$D$1:$F$297,2,FALSE)</f>
        <v>0.59530000000000005</v>
      </c>
      <c r="BN229">
        <f>VLOOKUP(E229,Irigasi!$O$2:$Q$311,3,FALSE)</f>
        <v>0</v>
      </c>
      <c r="BO229">
        <f>VLOOKUP($E229,ZonalStat!$E$1:$AC$310,25,FALSE)</f>
        <v>25080.645985399999</v>
      </c>
      <c r="BP229" s="1">
        <f>VLOOKUP($E229,ZonalStat!$E$1:$AD$310,26,FALSE)</f>
        <v>4.7754421705699999</v>
      </c>
    </row>
    <row r="230" spans="1:68" x14ac:dyDescent="0.25">
      <c r="A230">
        <v>229</v>
      </c>
      <c r="B230" t="s">
        <v>337</v>
      </c>
      <c r="C230" t="s">
        <v>373</v>
      </c>
      <c r="D230" t="s">
        <v>231</v>
      </c>
      <c r="E230">
        <v>5313131</v>
      </c>
      <c r="F230">
        <f>VLOOKUP(E230,summary_LC!$AW$1:$AY$311,3,FALSE)</f>
        <v>8612</v>
      </c>
      <c r="G230">
        <f>VLOOKUP($E230,ZonalStat!$E$1:$AB$310,2,FALSE)</f>
        <v>33978.437969500003</v>
      </c>
      <c r="H230">
        <f>VLOOKUP($E230,ZonalStat!$E$1:$AB$310,3,FALSE)</f>
        <v>712.97864111299998</v>
      </c>
      <c r="I230">
        <f>VLOOKUP($E230,ZonalStat!$E$1:$AB$310,4,FALSE)</f>
        <v>143144.21583299999</v>
      </c>
      <c r="J230">
        <f>VLOOKUP($E230,ZonalStat!$E$1:$AB$310,5,FALSE)</f>
        <v>33352.482151999997</v>
      </c>
      <c r="K230">
        <f>VLOOKUP($E230,ZonalStat!$E$1:$AB$310,6,FALSE)</f>
        <v>34.771933036900002</v>
      </c>
      <c r="L230">
        <f>VLOOKUP($E230,ZonalStat!$E$1:$AB$310,7,FALSE)</f>
        <v>1540.1844521800001</v>
      </c>
      <c r="M230">
        <f>VLOOKUP($E230,ZonalStat!$E$1:$AB$310,8,FALSE)</f>
        <v>39174.366914899998</v>
      </c>
      <c r="N230">
        <f>VLOOKUP($E230,ZonalStat!$E$1:$AB$310,9,FALSE)</f>
        <v>14795.5451715</v>
      </c>
      <c r="O230">
        <f>VLOOKUP($E230,ZonalStat!$E$1:$AB$310,10,FALSE)</f>
        <v>12108.435913400001</v>
      </c>
      <c r="P230">
        <f>VLOOKUP($E230,ZonalStat!$E$1:$AB$310,11,FALSE)</f>
        <v>3841.8766706900001</v>
      </c>
      <c r="Q230">
        <f>VLOOKUP($E230,summary_LC!$Z$2:$AU$311,16,FALSE)</f>
        <v>9.4787608977926183</v>
      </c>
      <c r="R230">
        <f>VLOOKUP($E230,summary_LC!$Z$2:$AU$311,17,FALSE)</f>
        <v>0</v>
      </c>
      <c r="S230">
        <f>VLOOKUP($E230,summary_LC!$Z$2:$AU$311,15,FALSE)</f>
        <v>58.208124652198109</v>
      </c>
      <c r="T230">
        <f>VLOOKUP($E230,summary_LC!$Z$2:$AU$311,18,FALSE)</f>
        <v>4.8414023372287147</v>
      </c>
      <c r="U230">
        <f>VLOOKUP($E230,summary_LC!$Z$2:$AU$311,19,FALSE)</f>
        <v>0.60285661287330738</v>
      </c>
      <c r="V230">
        <f>VLOOKUP($E230,summary_LC!$Z$2:$AU$311,22,FALSE)</f>
        <v>1.8810961449140733</v>
      </c>
      <c r="W230">
        <f>VLOOKUP($E230,ZonalStat!$E$1:$AB$310,12,FALSE)</f>
        <v>2762.9800545799999</v>
      </c>
      <c r="X230">
        <f>VLOOKUP($E230,summary_LC!$Z$2:$AU$311,4,FALSE)</f>
        <v>52</v>
      </c>
      <c r="Y230">
        <f>VLOOKUP($E230,summary_LC!$Z$2:$AU$311,20,FALSE)</f>
        <v>9.4787608977926183</v>
      </c>
      <c r="Z230">
        <f>VLOOKUP($E230,ZonalStat!$E$1:$AB$310,13,FALSE)</f>
        <v>2821.27490932</v>
      </c>
      <c r="AA230">
        <f>VLOOKUP($E230,ZonalStat!$E$1:$AB$310,14,FALSE)</f>
        <v>0</v>
      </c>
      <c r="AB230">
        <f>VLOOKUP($E230,ZonalStat!$E$1:$AB$310,15,FALSE)</f>
        <v>0.70755921969299995</v>
      </c>
      <c r="AC230">
        <f>VLOOKUP($E230,ZonalStat!$E$1:$AB$310,16,FALSE)</f>
        <v>0.62778645047899995</v>
      </c>
      <c r="AD230">
        <f>VLOOKUP($E230,Irigasi!$A$2:$C$311,3,FALSE)</f>
        <v>0</v>
      </c>
      <c r="AE230">
        <f>VLOOKUP($E230,ZonalStat!$E$1:$AB$310,17,FALSE)</f>
        <v>0.83179337342500004</v>
      </c>
      <c r="AF230">
        <f>VLOOKUP($E230,ZonalStat!$E$1:$AB$310,18,FALSE)</f>
        <v>-0.76429058045999998</v>
      </c>
      <c r="AG230">
        <f>VLOOKUP($E230,ZonalStat!$E$1:$AB$310,19,FALSE)</f>
        <v>0.35717060954899998</v>
      </c>
      <c r="AH230">
        <f>VLOOKUP($E230,ZonalStat!$E$1:$AB$310,20,FALSE)</f>
        <v>0.485015379069</v>
      </c>
      <c r="AI230">
        <f>VLOOKUP($E230,ZonalStat!$E$1:$AB$310,21,FALSE)</f>
        <v>1.4323667330500001</v>
      </c>
      <c r="AJ230">
        <f>VLOOKUP($E230,ZonalStat!$E$1:$AB$310,22,FALSE)</f>
        <v>24.428265974199999</v>
      </c>
      <c r="AK230">
        <f>VLOOKUP($E230,ZonalStat!$E$1:$AB$310,23,FALSE)</f>
        <v>-42.4455469878</v>
      </c>
      <c r="AL230">
        <f>VLOOKUP($E230,ZonalStat!$E$1:$AB$310,24,FALSE)</f>
        <v>2087.1403733900001</v>
      </c>
      <c r="AM230">
        <f>VLOOKUP($E230,Podes!$A$1:$AL$310,5,FALSE)</f>
        <v>3850</v>
      </c>
      <c r="AN230">
        <f>VLOOKUP($E230,Podes!$A$1:$AL$310,28,FALSE)</f>
        <v>1.341463415</v>
      </c>
      <c r="AO230">
        <f>VLOOKUP($E230,Podes!$A$1:$AL$310,29,FALSE)</f>
        <v>3850</v>
      </c>
      <c r="AP230">
        <f>VLOOKUP($E230,Podes!$A$1:$AL$310,30,FALSE)</f>
        <v>0</v>
      </c>
      <c r="AQ230">
        <f>VLOOKUP($E230,Podes!$A$1:$AL$310,31,FALSE)</f>
        <v>0</v>
      </c>
      <c r="AR230">
        <f>VLOOKUP($E230,Podes!$A$1:$AL$310,32,FALSE)</f>
        <v>550</v>
      </c>
      <c r="AS230">
        <f>VLOOKUP($E230,Podes!$A$1:$AL$310,33,FALSE)</f>
        <v>3850</v>
      </c>
      <c r="AT230">
        <f>VLOOKUP($E230,Podes!$A$1:$AL$310,34,FALSE)</f>
        <v>0</v>
      </c>
      <c r="AU230">
        <f>VLOOKUP($E230,Podes!$A$1:$AL$310,13,FALSE)</f>
        <v>0</v>
      </c>
      <c r="AV230">
        <f>VLOOKUP($E230,Podes!$A$1:$AL$310,14,FALSE)</f>
        <v>0</v>
      </c>
      <c r="AW230">
        <f>VLOOKUP($E230,Podes!$A$1:$AL$310,15,FALSE)</f>
        <v>0</v>
      </c>
      <c r="AX230">
        <f>VLOOKUP($E230,Podes!$A$1:$AL$310,16,FALSE)</f>
        <v>0</v>
      </c>
      <c r="AY230">
        <f>VLOOKUP($E230,Podes!$A$1:$AL$310,17,FALSE)</f>
        <v>0</v>
      </c>
      <c r="AZ230">
        <f>VLOOKUP($E230,Podes!$A$1:$AL$310,18,FALSE)</f>
        <v>0</v>
      </c>
      <c r="BA230">
        <f>VLOOKUP($E230,Podes!$A$1:$AL$310,19,FALSE)</f>
        <v>0</v>
      </c>
      <c r="BB230">
        <f>VLOOKUP($E230,Podes!$A$1:$AL$310,20,FALSE)</f>
        <v>0</v>
      </c>
      <c r="BC230">
        <f>VLOOKUP($E230,Podes!$A$1:$AL$310,21,FALSE)</f>
        <v>0</v>
      </c>
      <c r="BD230">
        <f>VLOOKUP($E230,Podes!$A$1:$AL$310,22,FALSE)</f>
        <v>0</v>
      </c>
      <c r="BE230">
        <f>VLOOKUP($E230,Podes!$A$1:$AL$310,23,FALSE)</f>
        <v>20</v>
      </c>
      <c r="BF230">
        <f>VLOOKUP($E230,Podes!$A$1:$AL$310,38,FALSE)</f>
        <v>200</v>
      </c>
      <c r="BG230">
        <f>VLOOKUP($E230,Podes!$A$1:$AL$310,35,FALSE)</f>
        <v>0</v>
      </c>
      <c r="BH230">
        <f>VLOOKUP($E230,Podes!$A$1:$AL$310,36,FALSE)</f>
        <v>0</v>
      </c>
      <c r="BI230">
        <f>VLOOKUP($E230,Podes!$A$1:$AL$310,26,FALSE)</f>
        <v>22</v>
      </c>
      <c r="BJ230">
        <f>VLOOKUP($E230,Podes!$A$1:$AL$310,37,FALSE)</f>
        <v>175</v>
      </c>
      <c r="BK230">
        <f>VLOOKUP(E230,'status kesejahteraan'!$D:$P,12,FALSE)</f>
        <v>6.3254265501456519E-2</v>
      </c>
      <c r="BL230">
        <f>VLOOKUP(E230,'status kesejahteraan'!$D:$P,13,FALSE)</f>
        <v>4.0827194461702319E-2</v>
      </c>
      <c r="BM230">
        <f>VLOOKUP(D230,IDM_2021!$D$1:$F$297,2,FALSE)</f>
        <v>0.59109999999999996</v>
      </c>
      <c r="BN230">
        <f>VLOOKUP(E230,Irigasi!$O$2:$Q$311,3,FALSE)</f>
        <v>0</v>
      </c>
      <c r="BO230">
        <f>VLOOKUP($E230,ZonalStat!$E$1:$AC$310,25,FALSE)</f>
        <v>25549.235548199998</v>
      </c>
      <c r="BP230" s="1">
        <f>VLOOKUP($E230,ZonalStat!$E$1:$AD$310,26,FALSE)</f>
        <v>4.4275429633099996</v>
      </c>
    </row>
    <row r="231" spans="1:68" x14ac:dyDescent="0.25">
      <c r="A231">
        <v>230</v>
      </c>
      <c r="B231" t="s">
        <v>337</v>
      </c>
      <c r="C231" t="s">
        <v>373</v>
      </c>
      <c r="D231" t="s">
        <v>232</v>
      </c>
      <c r="E231">
        <v>5313140</v>
      </c>
      <c r="F231">
        <f>VLOOKUP(E231,summary_LC!$AW$1:$AY$311,3,FALSE)</f>
        <v>11640</v>
      </c>
      <c r="G231">
        <f>VLOOKUP($E231,ZonalStat!$E$1:$AB$310,2,FALSE)</f>
        <v>47298.723772400001</v>
      </c>
      <c r="H231">
        <f>VLOOKUP($E231,ZonalStat!$E$1:$AB$310,3,FALSE)</f>
        <v>594.11951021499999</v>
      </c>
      <c r="I231">
        <f>VLOOKUP($E231,ZonalStat!$E$1:$AB$310,4,FALSE)</f>
        <v>155990.52922999999</v>
      </c>
      <c r="J231">
        <f>VLOOKUP($E231,ZonalStat!$E$1:$AB$310,5,FALSE)</f>
        <v>40109.926915199998</v>
      </c>
      <c r="K231">
        <f>VLOOKUP($E231,ZonalStat!$E$1:$AB$310,6,FALSE)</f>
        <v>217.794037059</v>
      </c>
      <c r="L231">
        <f>VLOOKUP($E231,ZonalStat!$E$1:$AB$310,7,FALSE)</f>
        <v>2250.4663051299999</v>
      </c>
      <c r="M231">
        <f>VLOOKUP($E231,ZonalStat!$E$1:$AB$310,8,FALSE)</f>
        <v>48989.658416899998</v>
      </c>
      <c r="N231">
        <f>VLOOKUP($E231,ZonalStat!$E$1:$AB$310,9,FALSE)</f>
        <v>29068.486308700001</v>
      </c>
      <c r="O231">
        <f>VLOOKUP($E231,ZonalStat!$E$1:$AB$310,10,FALSE)</f>
        <v>26567.358729700001</v>
      </c>
      <c r="P231">
        <f>VLOOKUP($E231,ZonalStat!$E$1:$AB$310,11,FALSE)</f>
        <v>3928.7389036999998</v>
      </c>
      <c r="Q231">
        <f>VLOOKUP($E231,summary_LC!$Z$2:$AU$311,16,FALSE)</f>
        <v>40.354294194027077</v>
      </c>
      <c r="R231">
        <f>VLOOKUP($E231,summary_LC!$Z$2:$AU$311,17,FALSE)</f>
        <v>0</v>
      </c>
      <c r="S231">
        <f>VLOOKUP($E231,summary_LC!$Z$2:$AU$311,15,FALSE)</f>
        <v>46.234464848822107</v>
      </c>
      <c r="T231">
        <f>VLOOKUP($E231,summary_LC!$Z$2:$AU$311,18,FALSE)</f>
        <v>14.014097570024115</v>
      </c>
      <c r="U231">
        <f>VLOOKUP($E231,summary_LC!$Z$2:$AU$311,19,FALSE)</f>
        <v>0.70487850120571327</v>
      </c>
      <c r="V231">
        <f>VLOOKUP($E231,summary_LC!$Z$2:$AU$311,22,FALSE)</f>
        <v>0.7903780068728522</v>
      </c>
      <c r="W231">
        <f>VLOOKUP($E231,ZonalStat!$E$1:$AB$310,12,FALSE)</f>
        <v>1080.0414731599999</v>
      </c>
      <c r="X231">
        <f>VLOOKUP($E231,summary_LC!$Z$2:$AU$311,4,FALSE)</f>
        <v>574</v>
      </c>
      <c r="Y231">
        <f>VLOOKUP($E231,summary_LC!$Z$2:$AU$311,20,FALSE)</f>
        <v>40.354294194027077</v>
      </c>
      <c r="Z231">
        <f>VLOOKUP($E231,ZonalStat!$E$1:$AB$310,13,FALSE)</f>
        <v>1208.8976331199999</v>
      </c>
      <c r="AA231">
        <f>VLOOKUP($E231,ZonalStat!$E$1:$AB$310,14,FALSE)</f>
        <v>2.3213039277000001E-2</v>
      </c>
      <c r="AB231">
        <f>VLOOKUP($E231,ZonalStat!$E$1:$AB$310,15,FALSE)</f>
        <v>0.44677835051499998</v>
      </c>
      <c r="AC231">
        <f>VLOOKUP($E231,ZonalStat!$E$1:$AB$310,16,FALSE)</f>
        <v>0.55364303424000005</v>
      </c>
      <c r="AD231">
        <f>VLOOKUP($E231,Irigasi!$A$2:$C$311,3,FALSE)</f>
        <v>0</v>
      </c>
      <c r="AE231">
        <f>VLOOKUP($E231,ZonalStat!$E$1:$AB$310,17,FALSE)</f>
        <v>0.78491019639399995</v>
      </c>
      <c r="AF231">
        <f>VLOOKUP($E231,ZonalStat!$E$1:$AB$310,18,FALSE)</f>
        <v>-0.72844362753799996</v>
      </c>
      <c r="AG231">
        <f>VLOOKUP($E231,ZonalStat!$E$1:$AB$310,19,FALSE)</f>
        <v>0.33119468105799998</v>
      </c>
      <c r="AH231">
        <f>VLOOKUP($E231,ZonalStat!$E$1:$AB$310,20,FALSE)</f>
        <v>0.63972492116599999</v>
      </c>
      <c r="AI231">
        <f>VLOOKUP($E231,ZonalStat!$E$1:$AB$310,21,FALSE)</f>
        <v>1.37018404712</v>
      </c>
      <c r="AJ231">
        <f>VLOOKUP($E231,ZonalStat!$E$1:$AB$310,22,FALSE)</f>
        <v>25.179150480699999</v>
      </c>
      <c r="AK231">
        <f>VLOOKUP($E231,ZonalStat!$E$1:$AB$310,23,FALSE)</f>
        <v>-32.658735966099997</v>
      </c>
      <c r="AL231">
        <f>VLOOKUP($E231,ZonalStat!$E$1:$AB$310,24,FALSE)</f>
        <v>1627.3659404</v>
      </c>
      <c r="AM231">
        <f>VLOOKUP($E231,Podes!$A$1:$AL$310,5,FALSE)</f>
        <v>5120</v>
      </c>
      <c r="AN231">
        <f>VLOOKUP($E231,Podes!$A$1:$AL$310,28,FALSE)</f>
        <v>1.3145057769999999</v>
      </c>
      <c r="AO231">
        <f>VLOOKUP($E231,Podes!$A$1:$AL$310,29,FALSE)</f>
        <v>1706.666667</v>
      </c>
      <c r="AP231">
        <f>VLOOKUP($E231,Podes!$A$1:$AL$310,30,FALSE)</f>
        <v>0</v>
      </c>
      <c r="AQ231">
        <f>VLOOKUP($E231,Podes!$A$1:$AL$310,31,FALSE)</f>
        <v>0</v>
      </c>
      <c r="AR231">
        <f>VLOOKUP($E231,Podes!$A$1:$AL$310,32,FALSE)</f>
        <v>1024</v>
      </c>
      <c r="AS231">
        <f>VLOOKUP($E231,Podes!$A$1:$AL$310,33,FALSE)</f>
        <v>1706.666667</v>
      </c>
      <c r="AT231">
        <f>VLOOKUP($E231,Podes!$A$1:$AL$310,34,FALSE)</f>
        <v>2560</v>
      </c>
      <c r="AU231">
        <f>VLOOKUP($E231,Podes!$A$1:$AL$310,13,FALSE)</f>
        <v>0</v>
      </c>
      <c r="AV231">
        <f>VLOOKUP($E231,Podes!$A$1:$AL$310,14,FALSE)</f>
        <v>0</v>
      </c>
      <c r="AW231">
        <f>VLOOKUP($E231,Podes!$A$1:$AL$310,15,FALSE)</f>
        <v>0</v>
      </c>
      <c r="AX231">
        <f>VLOOKUP($E231,Podes!$A$1:$AL$310,16,FALSE)</f>
        <v>0</v>
      </c>
      <c r="AY231">
        <f>VLOOKUP($E231,Podes!$A$1:$AL$310,17,FALSE)</f>
        <v>0</v>
      </c>
      <c r="AZ231">
        <f>VLOOKUP($E231,Podes!$A$1:$AL$310,18,FALSE)</f>
        <v>0</v>
      </c>
      <c r="BA231">
        <f>VLOOKUP($E231,Podes!$A$1:$AL$310,19,FALSE)</f>
        <v>0</v>
      </c>
      <c r="BB231">
        <f>VLOOKUP($E231,Podes!$A$1:$AL$310,20,FALSE)</f>
        <v>0</v>
      </c>
      <c r="BC231">
        <f>VLOOKUP($E231,Podes!$A$1:$AL$310,21,FALSE)</f>
        <v>0</v>
      </c>
      <c r="BD231">
        <f>VLOOKUP($E231,Podes!$A$1:$AL$310,22,FALSE)</f>
        <v>0</v>
      </c>
      <c r="BE231">
        <f>VLOOKUP($E231,Podes!$A$1:$AL$310,23,FALSE)</f>
        <v>17</v>
      </c>
      <c r="BF231">
        <f>VLOOKUP($E231,Podes!$A$1:$AL$310,38,FALSE)</f>
        <v>170</v>
      </c>
      <c r="BG231">
        <f>VLOOKUP($E231,Podes!$A$1:$AL$310,35,FALSE)</f>
        <v>0</v>
      </c>
      <c r="BH231">
        <f>VLOOKUP($E231,Podes!$A$1:$AL$310,36,FALSE)</f>
        <v>0</v>
      </c>
      <c r="BI231">
        <f>VLOOKUP($E231,Podes!$A$1:$AL$310,26,FALSE)</f>
        <v>0</v>
      </c>
      <c r="BJ231">
        <f>VLOOKUP($E231,Podes!$A$1:$AL$310,37,FALSE)</f>
        <v>0</v>
      </c>
      <c r="BK231">
        <f>VLOOKUP(E231,'status kesejahteraan'!$D:$P,12,FALSE)</f>
        <v>0.10102489019033675</v>
      </c>
      <c r="BL231">
        <f>VLOOKUP(E231,'status kesejahteraan'!$D:$P,13,FALSE)</f>
        <v>8.9003581209184751E-2</v>
      </c>
      <c r="BM231">
        <f>VLOOKUP(D231,IDM_2021!$D$1:$F$297,2,FALSE)</f>
        <v>0.61170000000000002</v>
      </c>
      <c r="BN231">
        <f>VLOOKUP(E231,Irigasi!$O$2:$Q$311,3,FALSE)</f>
        <v>0</v>
      </c>
      <c r="BO231">
        <f>VLOOKUP($E231,ZonalStat!$E$1:$AC$310,25,FALSE)</f>
        <v>39767.6078719</v>
      </c>
      <c r="BP231" s="1">
        <f>VLOOKUP($E231,ZonalStat!$E$1:$AD$310,26,FALSE)</f>
        <v>3.9352702225399998</v>
      </c>
    </row>
    <row r="232" spans="1:68" x14ac:dyDescent="0.25">
      <c r="A232">
        <v>231</v>
      </c>
      <c r="B232" t="s">
        <v>337</v>
      </c>
      <c r="C232" t="s">
        <v>373</v>
      </c>
      <c r="D232" t="s">
        <v>233</v>
      </c>
      <c r="E232">
        <v>5313141</v>
      </c>
      <c r="F232">
        <f>VLOOKUP(E232,summary_LC!$AW$1:$AY$311,3,FALSE)</f>
        <v>22554</v>
      </c>
      <c r="G232">
        <f>VLOOKUP($E232,ZonalStat!$E$1:$AB$310,2,FALSE)</f>
        <v>40387.188230699998</v>
      </c>
      <c r="H232">
        <f>VLOOKUP($E232,ZonalStat!$E$1:$AB$310,3,FALSE)</f>
        <v>1692.4064656</v>
      </c>
      <c r="I232">
        <f>VLOOKUP($E232,ZonalStat!$E$1:$AB$310,4,FALSE)</f>
        <v>147502.57928400001</v>
      </c>
      <c r="J232">
        <f>VLOOKUP($E232,ZonalStat!$E$1:$AB$310,5,FALSE)</f>
        <v>29418.796004399999</v>
      </c>
      <c r="K232">
        <f>VLOOKUP($E232,ZonalStat!$E$1:$AB$310,6,FALSE)</f>
        <v>105.416380609</v>
      </c>
      <c r="L232">
        <f>VLOOKUP($E232,ZonalStat!$E$1:$AB$310,7,FALSE)</f>
        <v>4709.0089898099995</v>
      </c>
      <c r="M232">
        <f>VLOOKUP($E232,ZonalStat!$E$1:$AB$310,8,FALSE)</f>
        <v>40115.318845000002</v>
      </c>
      <c r="N232">
        <f>VLOOKUP($E232,ZonalStat!$E$1:$AB$310,9,FALSE)</f>
        <v>26868.914926699999</v>
      </c>
      <c r="O232">
        <f>VLOOKUP($E232,ZonalStat!$E$1:$AB$310,10,FALSE)</f>
        <v>25989.0065645</v>
      </c>
      <c r="P232">
        <f>VLOOKUP($E232,ZonalStat!$E$1:$AB$310,11,FALSE)</f>
        <v>4575.61423053</v>
      </c>
      <c r="Q232">
        <f>VLOOKUP($E232,summary_LC!$Z$2:$AU$311,16,FALSE)</f>
        <v>59.450936746429242</v>
      </c>
      <c r="R232">
        <f>VLOOKUP($E232,summary_LC!$Z$2:$AU$311,17,FALSE)</f>
        <v>0</v>
      </c>
      <c r="S232">
        <f>VLOOKUP($E232,summary_LC!$Z$2:$AU$311,15,FALSE)</f>
        <v>128.66815062140603</v>
      </c>
      <c r="T232">
        <f>VLOOKUP($E232,summary_LC!$Z$2:$AU$311,18,FALSE)</f>
        <v>14.663327768503059</v>
      </c>
      <c r="U232">
        <f>VLOOKUP($E232,summary_LC!$Z$2:$AU$311,19,FALSE)</f>
        <v>0.35243925060285664</v>
      </c>
      <c r="V232">
        <f>VLOOKUP($E232,summary_LC!$Z$2:$AU$311,22,FALSE)</f>
        <v>1.0951494191717654</v>
      </c>
      <c r="W232">
        <f>VLOOKUP($E232,ZonalStat!$E$1:$AB$310,12,FALSE)</f>
        <v>746.73210996499995</v>
      </c>
      <c r="X232">
        <f>VLOOKUP($E232,summary_LC!$Z$2:$AU$311,4,FALSE)</f>
        <v>1145</v>
      </c>
      <c r="Y232">
        <f>VLOOKUP($E232,summary_LC!$Z$2:$AU$311,20,FALSE)</f>
        <v>59.450936746429242</v>
      </c>
      <c r="Z232">
        <f>VLOOKUP($E232,ZonalStat!$E$1:$AB$310,13,FALSE)</f>
        <v>1695.9710639800001</v>
      </c>
      <c r="AA232">
        <f>VLOOKUP($E232,ZonalStat!$E$1:$AB$310,14,FALSE)</f>
        <v>1.2867535283500001E-2</v>
      </c>
      <c r="AB232">
        <f>VLOOKUP($E232,ZonalStat!$E$1:$AB$310,15,FALSE)</f>
        <v>0.47498226478700001</v>
      </c>
      <c r="AC232">
        <f>VLOOKUP($E232,ZonalStat!$E$1:$AB$310,16,FALSE)</f>
        <v>0.57063289876400003</v>
      </c>
      <c r="AD232">
        <f>VLOOKUP($E232,Irigasi!$A$2:$C$311,3,FALSE)</f>
        <v>0</v>
      </c>
      <c r="AE232">
        <f>VLOOKUP($E232,ZonalStat!$E$1:$AB$310,17,FALSE)</f>
        <v>0.816104752888</v>
      </c>
      <c r="AF232">
        <f>VLOOKUP($E232,ZonalStat!$E$1:$AB$310,18,FALSE)</f>
        <v>-0.75529845233600001</v>
      </c>
      <c r="AG232">
        <f>VLOOKUP($E232,ZonalStat!$E$1:$AB$310,19,FALSE)</f>
        <v>0.33490534532299998</v>
      </c>
      <c r="AH232">
        <f>VLOOKUP($E232,ZonalStat!$E$1:$AB$310,20,FALSE)</f>
        <v>0.50775015662</v>
      </c>
      <c r="AI232">
        <f>VLOOKUP($E232,ZonalStat!$E$1:$AB$310,21,FALSE)</f>
        <v>1.4252716926</v>
      </c>
      <c r="AJ232">
        <f>VLOOKUP($E232,ZonalStat!$E$1:$AB$310,22,FALSE)</f>
        <v>25.050427574699999</v>
      </c>
      <c r="AK232">
        <f>VLOOKUP($E232,ZonalStat!$E$1:$AB$310,23,FALSE)</f>
        <v>-41.450592433399997</v>
      </c>
      <c r="AL232">
        <f>VLOOKUP($E232,ZonalStat!$E$1:$AB$310,24,FALSE)</f>
        <v>2033.6173802599999</v>
      </c>
      <c r="AM232">
        <f>VLOOKUP($E232,Podes!$A$1:$AL$310,5,FALSE)</f>
        <v>3633</v>
      </c>
      <c r="AN232">
        <f>VLOOKUP($E232,Podes!$A$1:$AL$310,28,FALSE)</f>
        <v>1.6004405289999999</v>
      </c>
      <c r="AO232">
        <f>VLOOKUP($E232,Podes!$A$1:$AL$310,29,FALSE)</f>
        <v>3633</v>
      </c>
      <c r="AP232">
        <f>VLOOKUP($E232,Podes!$A$1:$AL$310,30,FALSE)</f>
        <v>0</v>
      </c>
      <c r="AQ232">
        <f>VLOOKUP($E232,Podes!$A$1:$AL$310,31,FALSE)</f>
        <v>0</v>
      </c>
      <c r="AR232">
        <f>VLOOKUP($E232,Podes!$A$1:$AL$310,32,FALSE)</f>
        <v>454.125</v>
      </c>
      <c r="AS232">
        <f>VLOOKUP($E232,Podes!$A$1:$AL$310,33,FALSE)</f>
        <v>3633</v>
      </c>
      <c r="AT232">
        <f>VLOOKUP($E232,Podes!$A$1:$AL$310,34,FALSE)</f>
        <v>0</v>
      </c>
      <c r="AU232">
        <f>VLOOKUP($E232,Podes!$A$1:$AL$310,13,FALSE)</f>
        <v>0</v>
      </c>
      <c r="AV232">
        <f>VLOOKUP($E232,Podes!$A$1:$AL$310,14,FALSE)</f>
        <v>0</v>
      </c>
      <c r="AW232">
        <f>VLOOKUP($E232,Podes!$A$1:$AL$310,15,FALSE)</f>
        <v>0</v>
      </c>
      <c r="AX232">
        <f>VLOOKUP($E232,Podes!$A$1:$AL$310,16,FALSE)</f>
        <v>0</v>
      </c>
      <c r="AY232">
        <f>VLOOKUP($E232,Podes!$A$1:$AL$310,17,FALSE)</f>
        <v>0</v>
      </c>
      <c r="AZ232">
        <f>VLOOKUP($E232,Podes!$A$1:$AL$310,18,FALSE)</f>
        <v>0</v>
      </c>
      <c r="BA232">
        <f>VLOOKUP($E232,Podes!$A$1:$AL$310,19,FALSE)</f>
        <v>0</v>
      </c>
      <c r="BB232">
        <f>VLOOKUP($E232,Podes!$A$1:$AL$310,20,FALSE)</f>
        <v>0</v>
      </c>
      <c r="BC232">
        <f>VLOOKUP($E232,Podes!$A$1:$AL$310,21,FALSE)</f>
        <v>0</v>
      </c>
      <c r="BD232">
        <f>VLOOKUP($E232,Podes!$A$1:$AL$310,22,FALSE)</f>
        <v>0</v>
      </c>
      <c r="BE232">
        <f>VLOOKUP($E232,Podes!$A$1:$AL$310,23,FALSE)</f>
        <v>20</v>
      </c>
      <c r="BF232">
        <f>VLOOKUP($E232,Podes!$A$1:$AL$310,38,FALSE)</f>
        <v>200</v>
      </c>
      <c r="BG232">
        <f>VLOOKUP($E232,Podes!$A$1:$AL$310,35,FALSE)</f>
        <v>1816.5</v>
      </c>
      <c r="BH232">
        <f>VLOOKUP($E232,Podes!$A$1:$AL$310,36,FALSE)</f>
        <v>3633</v>
      </c>
      <c r="BI232">
        <f>VLOOKUP($E232,Podes!$A$1:$AL$310,26,FALSE)</f>
        <v>3</v>
      </c>
      <c r="BJ232">
        <f>VLOOKUP($E232,Podes!$A$1:$AL$310,37,FALSE)</f>
        <v>1211</v>
      </c>
      <c r="BK232">
        <f>VLOOKUP(E232,'status kesejahteraan'!$D:$P,12,FALSE)</f>
        <v>5.2184980907933817E-2</v>
      </c>
      <c r="BL232">
        <f>VLOOKUP(E232,'status kesejahteraan'!$D:$P,13,FALSE)</f>
        <v>3.7131184748070811E-2</v>
      </c>
      <c r="BM232">
        <f>VLOOKUP(D232,IDM_2021!$D$1:$F$297,2,FALSE)</f>
        <v>0.56779999999999997</v>
      </c>
      <c r="BN232">
        <f>VLOOKUP(E232,Irigasi!$O$2:$Q$311,3,FALSE)</f>
        <v>0</v>
      </c>
      <c r="BO232">
        <f>VLOOKUP($E232,ZonalStat!$E$1:$AC$310,25,FALSE)</f>
        <v>32048.962881799998</v>
      </c>
      <c r="BP232" s="1">
        <f>VLOOKUP($E232,ZonalStat!$E$1:$AD$310,26,FALSE)</f>
        <v>4.2800569547</v>
      </c>
    </row>
    <row r="233" spans="1:68" x14ac:dyDescent="0.25">
      <c r="A233">
        <v>232</v>
      </c>
      <c r="B233" t="s">
        <v>337</v>
      </c>
      <c r="C233" t="s">
        <v>374</v>
      </c>
      <c r="D233" t="s">
        <v>234</v>
      </c>
      <c r="E233">
        <v>5314010</v>
      </c>
      <c r="F233">
        <f>VLOOKUP(E233,summary_LC!$AW$1:$AY$311,3,FALSE)</f>
        <v>13055</v>
      </c>
      <c r="G233">
        <f>VLOOKUP($E233,ZonalStat!$E$1:$AB$310,2,FALSE)</f>
        <v>5471.0773343000001</v>
      </c>
      <c r="H233">
        <f>VLOOKUP($E233,ZonalStat!$E$1:$AB$310,3,FALSE)</f>
        <v>1223.8890806899999</v>
      </c>
      <c r="I233">
        <f>VLOOKUP($E233,ZonalStat!$E$1:$AB$310,4,FALSE)</f>
        <v>125717.747542</v>
      </c>
      <c r="J233">
        <f>VLOOKUP($E233,ZonalStat!$E$1:$AB$310,5,FALSE)</f>
        <v>124457.68647299999</v>
      </c>
      <c r="K233">
        <f>VLOOKUP($E233,ZonalStat!$E$1:$AB$310,6,FALSE)</f>
        <v>1444.7298467999999</v>
      </c>
      <c r="L233">
        <f>VLOOKUP($E233,ZonalStat!$E$1:$AB$310,7,FALSE)</f>
        <v>5987.4193546899996</v>
      </c>
      <c r="M233">
        <f>VLOOKUP($E233,ZonalStat!$E$1:$AB$310,8,FALSE)</f>
        <v>7139.4890980500004</v>
      </c>
      <c r="N233">
        <f>VLOOKUP($E233,ZonalStat!$E$1:$AB$310,9,FALSE)</f>
        <v>1724.3719534899999</v>
      </c>
      <c r="O233">
        <f>VLOOKUP($E233,ZonalStat!$E$1:$AB$310,10,FALSE)</f>
        <v>12050.3374059</v>
      </c>
      <c r="P233">
        <f>VLOOKUP($E233,ZonalStat!$E$1:$AB$310,11,FALSE)</f>
        <v>2362.6711301300002</v>
      </c>
      <c r="Q233">
        <f>VLOOKUP($E233,summary_LC!$Z$2:$AU$311,16,FALSE)</f>
        <v>60.823594880356147</v>
      </c>
      <c r="R233">
        <f>VLOOKUP($E233,summary_LC!$Z$2:$AU$311,17,FALSE)</f>
        <v>0.52865887590428495</v>
      </c>
      <c r="S233">
        <f>VLOOKUP($E233,summary_LC!$Z$2:$AU$311,15,FALSE)</f>
        <v>12.576516416249303</v>
      </c>
      <c r="T233">
        <f>VLOOKUP($E233,summary_LC!$Z$2:$AU$311,18,FALSE)</f>
        <v>26.729734743090333</v>
      </c>
      <c r="U233">
        <f>VLOOKUP($E233,summary_LC!$Z$2:$AU$311,19,FALSE)</f>
        <v>1.0480430346874421</v>
      </c>
      <c r="V233">
        <f>VLOOKUP($E233,summary_LC!$Z$2:$AU$311,22,FALSE)</f>
        <v>4.7950976637303713</v>
      </c>
      <c r="W233">
        <f>VLOOKUP($E233,ZonalStat!$E$1:$AB$310,12,FALSE)</f>
        <v>1795.58939723</v>
      </c>
      <c r="X233">
        <f>VLOOKUP($E233,summary_LC!$Z$2:$AU$311,4,FALSE)</f>
        <v>1295</v>
      </c>
      <c r="Y233">
        <f>VLOOKUP($E233,summary_LC!$Z$2:$AU$311,20,FALSE)</f>
        <v>60.823594880356147</v>
      </c>
      <c r="Z233">
        <f>VLOOKUP($E233,ZonalStat!$E$1:$AB$310,13,FALSE)</f>
        <v>314.59019695400002</v>
      </c>
      <c r="AA233">
        <f>VLOOKUP($E233,ZonalStat!$E$1:$AB$310,14,FALSE)</f>
        <v>8.8258598342199998E-2</v>
      </c>
      <c r="AB233">
        <f>VLOOKUP($E233,ZonalStat!$E$1:$AB$310,15,FALSE)</f>
        <v>2.77671390272E-3</v>
      </c>
      <c r="AC233">
        <f>VLOOKUP($E233,ZonalStat!$E$1:$AB$310,16,FALSE)</f>
        <v>0.61361102522300004</v>
      </c>
      <c r="AD233">
        <f>VLOOKUP($E233,Irigasi!$A$2:$C$311,3,FALSE)</f>
        <v>0</v>
      </c>
      <c r="AE233">
        <f>VLOOKUP($E233,ZonalStat!$E$1:$AB$310,17,FALSE)</f>
        <v>0.49190119564200002</v>
      </c>
      <c r="AF233">
        <f>VLOOKUP($E233,ZonalStat!$E$1:$AB$310,18,FALSE)</f>
        <v>-0.52858710981599999</v>
      </c>
      <c r="AG233">
        <f>VLOOKUP($E233,ZonalStat!$E$1:$AB$310,19,FALSE)</f>
        <v>4.6847572306E-2</v>
      </c>
      <c r="AH233">
        <f>VLOOKUP($E233,ZonalStat!$E$1:$AB$310,20,FALSE)</f>
        <v>0.792039711418</v>
      </c>
      <c r="AI233">
        <f>VLOOKUP($E233,ZonalStat!$E$1:$AB$310,21,FALSE)</f>
        <v>1.2687559132899999</v>
      </c>
      <c r="AJ233">
        <f>VLOOKUP($E233,ZonalStat!$E$1:$AB$310,22,FALSE)</f>
        <v>25.7669259324</v>
      </c>
      <c r="AK233">
        <f>VLOOKUP($E233,ZonalStat!$E$1:$AB$310,23,FALSE)</f>
        <v>0.25983436026399997</v>
      </c>
      <c r="AL233">
        <f>VLOOKUP($E233,ZonalStat!$E$1:$AB$310,24,FALSE)</f>
        <v>1179.78411749</v>
      </c>
      <c r="AM233">
        <f>VLOOKUP($E233,Podes!$A$1:$AL$310,5,FALSE)</f>
        <v>5808</v>
      </c>
      <c r="AN233">
        <f>VLOOKUP($E233,Podes!$A$1:$AL$310,28,FALSE)</f>
        <v>1.6342149690000001</v>
      </c>
      <c r="AO233">
        <f>VLOOKUP($E233,Podes!$A$1:$AL$310,29,FALSE)</f>
        <v>2904</v>
      </c>
      <c r="AP233">
        <f>VLOOKUP($E233,Podes!$A$1:$AL$310,30,FALSE)</f>
        <v>0</v>
      </c>
      <c r="AQ233">
        <f>VLOOKUP($E233,Podes!$A$1:$AL$310,31,FALSE)</f>
        <v>0</v>
      </c>
      <c r="AR233">
        <f>VLOOKUP($E233,Podes!$A$1:$AL$310,32,FALSE)</f>
        <v>322.66666670000001</v>
      </c>
      <c r="AS233">
        <f>VLOOKUP($E233,Podes!$A$1:$AL$310,33,FALSE)</f>
        <v>1161.5999999999999</v>
      </c>
      <c r="AT233">
        <f>VLOOKUP($E233,Podes!$A$1:$AL$310,34,FALSE)</f>
        <v>0</v>
      </c>
      <c r="AU233">
        <f>VLOOKUP($E233,Podes!$A$1:$AL$310,13,FALSE)</f>
        <v>2</v>
      </c>
      <c r="AV233">
        <f>VLOOKUP($E233,Podes!$A$1:$AL$310,14,FALSE)</f>
        <v>0</v>
      </c>
      <c r="AW233">
        <f>VLOOKUP($E233,Podes!$A$1:$AL$310,15,FALSE)</f>
        <v>8</v>
      </c>
      <c r="AX233">
        <f>VLOOKUP($E233,Podes!$A$1:$AL$310,16,FALSE)</f>
        <v>0</v>
      </c>
      <c r="AY233">
        <f>VLOOKUP($E233,Podes!$A$1:$AL$310,17,FALSE)</f>
        <v>0</v>
      </c>
      <c r="AZ233">
        <f>VLOOKUP($E233,Podes!$A$1:$AL$310,18,FALSE)</f>
        <v>0</v>
      </c>
      <c r="BA233">
        <f>VLOOKUP($E233,Podes!$A$1:$AL$310,19,FALSE)</f>
        <v>0</v>
      </c>
      <c r="BB233">
        <f>VLOOKUP($E233,Podes!$A$1:$AL$310,20,FALSE)</f>
        <v>0</v>
      </c>
      <c r="BC233">
        <f>VLOOKUP($E233,Podes!$A$1:$AL$310,21,FALSE)</f>
        <v>22</v>
      </c>
      <c r="BD233">
        <f>VLOOKUP($E233,Podes!$A$1:$AL$310,22,FALSE)</f>
        <v>0</v>
      </c>
      <c r="BE233">
        <f>VLOOKUP($E233,Podes!$A$1:$AL$310,23,FALSE)</f>
        <v>36</v>
      </c>
      <c r="BF233">
        <f>VLOOKUP($E233,Podes!$A$1:$AL$310,38,FALSE)</f>
        <v>189.47368420000001</v>
      </c>
      <c r="BG233">
        <f>VLOOKUP($E233,Podes!$A$1:$AL$310,35,FALSE)</f>
        <v>73.518987339999995</v>
      </c>
      <c r="BH233">
        <f>VLOOKUP($E233,Podes!$A$1:$AL$310,36,FALSE)</f>
        <v>118.53061219999999</v>
      </c>
      <c r="BI233">
        <f>VLOOKUP($E233,Podes!$A$1:$AL$310,26,FALSE)</f>
        <v>29</v>
      </c>
      <c r="BJ233">
        <f>VLOOKUP($E233,Podes!$A$1:$AL$310,37,FALSE)</f>
        <v>200.27586210000001</v>
      </c>
      <c r="BK233">
        <f>VLOOKUP(E233,'status kesejahteraan'!$D:$P,12,FALSE)</f>
        <v>0.15089197224975223</v>
      </c>
      <c r="BL233">
        <f>VLOOKUP(E233,'status kesejahteraan'!$D:$P,13,FALSE)</f>
        <v>8.0065717415115006E-2</v>
      </c>
      <c r="BM233">
        <f>VLOOKUP(D233,IDM_2021!$D$1:$F$297,2,FALSE)</f>
        <v>0.59689999999999999</v>
      </c>
      <c r="BN233">
        <f>VLOOKUP(E233,Irigasi!$O$2:$Q$311,3,FALSE)</f>
        <v>561</v>
      </c>
      <c r="BO233">
        <f>VLOOKUP($E233,ZonalStat!$E$1:$AC$310,25,FALSE)</f>
        <v>4292.1973915500002</v>
      </c>
      <c r="BP233" s="1">
        <f>VLOOKUP($E233,ZonalStat!$E$1:$AD$310,26,FALSE)</f>
        <v>3.59577768203</v>
      </c>
    </row>
    <row r="234" spans="1:68" x14ac:dyDescent="0.25">
      <c r="A234">
        <v>233</v>
      </c>
      <c r="B234" t="s">
        <v>337</v>
      </c>
      <c r="C234" t="s">
        <v>374</v>
      </c>
      <c r="D234" t="s">
        <v>235</v>
      </c>
      <c r="E234">
        <v>5314020</v>
      </c>
      <c r="F234">
        <f>VLOOKUP(E234,summary_LC!$AW$1:$AY$311,3,FALSE)</f>
        <v>17661</v>
      </c>
      <c r="G234">
        <f>VLOOKUP($E234,ZonalStat!$E$1:$AB$310,2,FALSE)</f>
        <v>2678.3989215500001</v>
      </c>
      <c r="H234">
        <f>VLOOKUP($E234,ZonalStat!$E$1:$AB$310,3,FALSE)</f>
        <v>437.24999919700002</v>
      </c>
      <c r="I234">
        <f>VLOOKUP($E234,ZonalStat!$E$1:$AB$310,4,FALSE)</f>
        <v>120209.29682600001</v>
      </c>
      <c r="J234">
        <f>VLOOKUP($E234,ZonalStat!$E$1:$AB$310,5,FALSE)</f>
        <v>121455.728007</v>
      </c>
      <c r="K234">
        <f>VLOOKUP($E234,ZonalStat!$E$1:$AB$310,6,FALSE)</f>
        <v>1053.31300197</v>
      </c>
      <c r="L234">
        <f>VLOOKUP($E234,ZonalStat!$E$1:$AB$310,7,FALSE)</f>
        <v>4409.1712671400001</v>
      </c>
      <c r="M234">
        <f>VLOOKUP($E234,ZonalStat!$E$1:$AB$310,8,FALSE)</f>
        <v>5476.0740432100001</v>
      </c>
      <c r="N234">
        <f>VLOOKUP($E234,ZonalStat!$E$1:$AB$310,9,FALSE)</f>
        <v>3217.7814113499999</v>
      </c>
      <c r="O234">
        <f>VLOOKUP($E234,ZonalStat!$E$1:$AB$310,10,FALSE)</f>
        <v>15380.403583699999</v>
      </c>
      <c r="P234">
        <f>VLOOKUP($E234,ZonalStat!$E$1:$AB$310,11,FALSE)</f>
        <v>1771.1115344699999</v>
      </c>
      <c r="Q234">
        <f>VLOOKUP($E234,summary_LC!$Z$2:$AU$311,16,FALSE)</f>
        <v>50</v>
      </c>
      <c r="R234">
        <f>VLOOKUP($E234,summary_LC!$Z$2:$AU$311,17,FALSE)</f>
        <v>5.7132257466147278</v>
      </c>
      <c r="S234">
        <f>VLOOKUP($E234,summary_LC!$Z$2:$AU$311,15,FALSE)</f>
        <v>18.549434242255611</v>
      </c>
      <c r="T234">
        <f>VLOOKUP($E234,summary_LC!$Z$2:$AU$311,18,FALSE)</f>
        <v>32.767575588944538</v>
      </c>
      <c r="U234">
        <f>VLOOKUP($E234,summary_LC!$Z$2:$AU$311,19,FALSE)</f>
        <v>1.762196253014283</v>
      </c>
      <c r="V234">
        <f>VLOOKUP($E234,summary_LC!$Z$2:$AU$311,22,FALSE)</f>
        <v>25.349640450710602</v>
      </c>
      <c r="W234">
        <f>VLOOKUP($E234,ZonalStat!$E$1:$AB$310,12,FALSE)</f>
        <v>1318.87623807</v>
      </c>
      <c r="X234">
        <f>VLOOKUP($E234,summary_LC!$Z$2:$AU$311,4,FALSE)</f>
        <v>928</v>
      </c>
      <c r="Y234">
        <f>VLOOKUP($E234,summary_LC!$Z$2:$AU$311,20,FALSE)</f>
        <v>50</v>
      </c>
      <c r="Z234">
        <f>VLOOKUP($E234,ZonalStat!$E$1:$AB$310,13,FALSE)</f>
        <v>668.41728926999997</v>
      </c>
      <c r="AA234">
        <f>VLOOKUP($E234,ZonalStat!$E$1:$AB$310,14,FALSE)</f>
        <v>0.123223339131</v>
      </c>
      <c r="AB234">
        <f>VLOOKUP($E234,ZonalStat!$E$1:$AB$310,15,FALSE)</f>
        <v>6.0160806296399999E-3</v>
      </c>
      <c r="AC234">
        <f>VLOOKUP($E234,ZonalStat!$E$1:$AB$310,16,FALSE)</f>
        <v>0.620690973521</v>
      </c>
      <c r="AD234">
        <f>VLOOKUP($E234,Irigasi!$A$2:$C$311,3,FALSE)</f>
        <v>0</v>
      </c>
      <c r="AE234">
        <f>VLOOKUP($E234,ZonalStat!$E$1:$AB$310,17,FALSE)</f>
        <v>0.50616023712799996</v>
      </c>
      <c r="AF234">
        <f>VLOOKUP($E234,ZonalStat!$E$1:$AB$310,18,FALSE)</f>
        <v>-0.55653790131799996</v>
      </c>
      <c r="AG234">
        <f>VLOOKUP($E234,ZonalStat!$E$1:$AB$310,19,FALSE)</f>
        <v>1.5140632394E-2</v>
      </c>
      <c r="AH234">
        <f>VLOOKUP($E234,ZonalStat!$E$1:$AB$310,20,FALSE)</f>
        <v>0.81688320845700002</v>
      </c>
      <c r="AI234">
        <f>VLOOKUP($E234,ZonalStat!$E$1:$AB$310,21,FALSE)</f>
        <v>1.26640949008</v>
      </c>
      <c r="AJ234">
        <f>VLOOKUP($E234,ZonalStat!$E$1:$AB$310,22,FALSE)</f>
        <v>25.733173156199999</v>
      </c>
      <c r="AK234">
        <f>VLOOKUP($E234,ZonalStat!$E$1:$AB$310,23,FALSE)</f>
        <v>-2.3228368001600002</v>
      </c>
      <c r="AL234">
        <f>VLOOKUP($E234,ZonalStat!$E$1:$AB$310,24,FALSE)</f>
        <v>1186.0983882800001</v>
      </c>
      <c r="AM234">
        <f>VLOOKUP($E234,Podes!$A$1:$AL$310,5,FALSE)</f>
        <v>7154</v>
      </c>
      <c r="AN234">
        <f>VLOOKUP($E234,Podes!$A$1:$AL$310,28,FALSE)</f>
        <v>1.3773584910000001</v>
      </c>
      <c r="AO234">
        <f>VLOOKUP($E234,Podes!$A$1:$AL$310,29,FALSE)</f>
        <v>1788.5</v>
      </c>
      <c r="AP234">
        <f>VLOOKUP($E234,Podes!$A$1:$AL$310,30,FALSE)</f>
        <v>0</v>
      </c>
      <c r="AQ234">
        <f>VLOOKUP($E234,Podes!$A$1:$AL$310,31,FALSE)</f>
        <v>0</v>
      </c>
      <c r="AR234">
        <f>VLOOKUP($E234,Podes!$A$1:$AL$310,32,FALSE)</f>
        <v>550.30769229999999</v>
      </c>
      <c r="AS234">
        <f>VLOOKUP($E234,Podes!$A$1:$AL$310,33,FALSE)</f>
        <v>2384.666667</v>
      </c>
      <c r="AT234">
        <f>VLOOKUP($E234,Podes!$A$1:$AL$310,34,FALSE)</f>
        <v>7154</v>
      </c>
      <c r="AU234">
        <f>VLOOKUP($E234,Podes!$A$1:$AL$310,13,FALSE)</f>
        <v>2</v>
      </c>
      <c r="AV234">
        <f>VLOOKUP($E234,Podes!$A$1:$AL$310,14,FALSE)</f>
        <v>0</v>
      </c>
      <c r="AW234">
        <f>VLOOKUP($E234,Podes!$A$1:$AL$310,15,FALSE)</f>
        <v>5</v>
      </c>
      <c r="AX234">
        <f>VLOOKUP($E234,Podes!$A$1:$AL$310,16,FALSE)</f>
        <v>0</v>
      </c>
      <c r="AY234">
        <f>VLOOKUP($E234,Podes!$A$1:$AL$310,17,FALSE)</f>
        <v>0</v>
      </c>
      <c r="AZ234">
        <f>VLOOKUP($E234,Podes!$A$1:$AL$310,18,FALSE)</f>
        <v>0</v>
      </c>
      <c r="BA234">
        <f>VLOOKUP($E234,Podes!$A$1:$AL$310,19,FALSE)</f>
        <v>1</v>
      </c>
      <c r="BB234">
        <f>VLOOKUP($E234,Podes!$A$1:$AL$310,20,FALSE)</f>
        <v>0</v>
      </c>
      <c r="BC234">
        <f>VLOOKUP($E234,Podes!$A$1:$AL$310,21,FALSE)</f>
        <v>19</v>
      </c>
      <c r="BD234">
        <f>VLOOKUP($E234,Podes!$A$1:$AL$310,22,FALSE)</f>
        <v>0</v>
      </c>
      <c r="BE234">
        <f>VLOOKUP($E234,Podes!$A$1:$AL$310,23,FALSE)</f>
        <v>43</v>
      </c>
      <c r="BF234">
        <f>VLOOKUP($E234,Podes!$A$1:$AL$310,38,FALSE)</f>
        <v>195.45454549999999</v>
      </c>
      <c r="BG234">
        <f>VLOOKUP($E234,Podes!$A$1:$AL$310,35,FALSE)</f>
        <v>99.361111109999996</v>
      </c>
      <c r="BH234">
        <f>VLOOKUP($E234,Podes!$A$1:$AL$310,36,FALSE)</f>
        <v>121.2542373</v>
      </c>
      <c r="BI234">
        <f>VLOOKUP($E234,Podes!$A$1:$AL$310,26,FALSE)</f>
        <v>60</v>
      </c>
      <c r="BJ234">
        <f>VLOOKUP($E234,Podes!$A$1:$AL$310,37,FALSE)</f>
        <v>119.2333333</v>
      </c>
      <c r="BK234">
        <f>VLOOKUP(E234,'status kesejahteraan'!$D:$P,12,FALSE)</f>
        <v>0.21239863981166623</v>
      </c>
      <c r="BL234">
        <f>VLOOKUP(E234,'status kesejahteraan'!$D:$P,13,FALSE)</f>
        <v>0.12203974770915149</v>
      </c>
      <c r="BM234">
        <f>VLOOKUP(D234,IDM_2021!$D$1:$F$297,2,FALSE)</f>
        <v>0.63919999999999999</v>
      </c>
      <c r="BN234">
        <f>VLOOKUP(E234,Irigasi!$O$2:$Q$311,3,FALSE)</f>
        <v>812</v>
      </c>
      <c r="BO234">
        <f>VLOOKUP($E234,ZonalStat!$E$1:$AC$310,25,FALSE)</f>
        <v>3276.6106065099998</v>
      </c>
      <c r="BP234" s="1">
        <f>VLOOKUP($E234,ZonalStat!$E$1:$AD$310,26,FALSE)</f>
        <v>3.67859592244</v>
      </c>
    </row>
    <row r="235" spans="1:68" x14ac:dyDescent="0.25">
      <c r="A235">
        <v>234</v>
      </c>
      <c r="B235" t="s">
        <v>337</v>
      </c>
      <c r="C235" t="s">
        <v>374</v>
      </c>
      <c r="D235" t="s">
        <v>236</v>
      </c>
      <c r="E235">
        <v>5314030</v>
      </c>
      <c r="F235">
        <f>VLOOKUP(E235,summary_LC!$AW$1:$AY$311,3,FALSE)</f>
        <v>14332</v>
      </c>
      <c r="G235">
        <f>VLOOKUP($E235,ZonalStat!$E$1:$AB$310,2,FALSE)</f>
        <v>2926.6621578200002</v>
      </c>
      <c r="H235">
        <f>VLOOKUP($E235,ZonalStat!$E$1:$AB$310,3,FALSE)</f>
        <v>467.47338893400001</v>
      </c>
      <c r="I235">
        <f>VLOOKUP($E235,ZonalStat!$E$1:$AB$310,4,FALSE)</f>
        <v>110120.634187</v>
      </c>
      <c r="J235">
        <f>VLOOKUP($E235,ZonalStat!$E$1:$AB$310,5,FALSE)</f>
        <v>108180.873691</v>
      </c>
      <c r="K235">
        <f>VLOOKUP($E235,ZonalStat!$E$1:$AB$310,6,FALSE)</f>
        <v>812.06007533100001</v>
      </c>
      <c r="L235">
        <f>VLOOKUP($E235,ZonalStat!$E$1:$AB$310,7,FALSE)</f>
        <v>3423.25916856</v>
      </c>
      <c r="M235">
        <f>VLOOKUP($E235,ZonalStat!$E$1:$AB$310,8,FALSE)</f>
        <v>5482.6817548099998</v>
      </c>
      <c r="N235">
        <f>VLOOKUP($E235,ZonalStat!$E$1:$AB$310,9,FALSE)</f>
        <v>3477.4261772700002</v>
      </c>
      <c r="O235">
        <f>VLOOKUP($E235,ZonalStat!$E$1:$AB$310,10,FALSE)</f>
        <v>5427.92594078</v>
      </c>
      <c r="P235">
        <f>VLOOKUP($E235,ZonalStat!$E$1:$AB$310,11,FALSE)</f>
        <v>2915.25855172</v>
      </c>
      <c r="Q235">
        <f>VLOOKUP($E235,summary_LC!$Z$2:$AU$311,16,FALSE)</f>
        <v>50.936746429233906</v>
      </c>
      <c r="R235">
        <f>VLOOKUP($E235,summary_LC!$Z$2:$AU$311,17,FALSE)</f>
        <v>5.8801706547950285</v>
      </c>
      <c r="S235">
        <f>VLOOKUP($E235,summary_LC!$Z$2:$AU$311,15,FALSE)</f>
        <v>21.76776108328696</v>
      </c>
      <c r="T235">
        <f>VLOOKUP($E235,summary_LC!$Z$2:$AU$311,18,FALSE)</f>
        <v>40.298645891300318</v>
      </c>
      <c r="U235">
        <f>VLOOKUP($E235,summary_LC!$Z$2:$AU$311,19,FALSE)</f>
        <v>0.10202188833240587</v>
      </c>
      <c r="V235">
        <f>VLOOKUP($E235,summary_LC!$Z$2:$AU$311,22,FALSE)</f>
        <v>2.0932179737650012</v>
      </c>
      <c r="W235">
        <f>VLOOKUP($E235,ZonalStat!$E$1:$AB$310,12,FALSE)</f>
        <v>854.41310178000003</v>
      </c>
      <c r="X235">
        <f>VLOOKUP($E235,summary_LC!$Z$2:$AU$311,4,FALSE)</f>
        <v>2626</v>
      </c>
      <c r="Y235">
        <f>VLOOKUP($E235,summary_LC!$Z$2:$AU$311,20,FALSE)</f>
        <v>50.936746429233906</v>
      </c>
      <c r="Z235">
        <f>VLOOKUP($E235,ZonalStat!$E$1:$AB$310,13,FALSE)</f>
        <v>527.61497130199996</v>
      </c>
      <c r="AA235">
        <f>VLOOKUP($E235,ZonalStat!$E$1:$AB$310,14,FALSE)</f>
        <v>9.3504958837200003E-2</v>
      </c>
      <c r="AB235">
        <f>VLOOKUP($E235,ZonalStat!$E$1:$AB$310,15,FALSE)</f>
        <v>2.21357800726E-2</v>
      </c>
      <c r="AC235">
        <f>VLOOKUP($E235,ZonalStat!$E$1:$AB$310,16,FALSE)</f>
        <v>0.59189515778599999</v>
      </c>
      <c r="AD235">
        <f>VLOOKUP($E235,Irigasi!$A$2:$C$311,3,FALSE)</f>
        <v>38</v>
      </c>
      <c r="AE235">
        <f>VLOOKUP($E235,ZonalStat!$E$1:$AB$310,17,FALSE)</f>
        <v>0.53656276664199998</v>
      </c>
      <c r="AF235">
        <f>VLOOKUP($E235,ZonalStat!$E$1:$AB$310,18,FALSE)</f>
        <v>-0.575519513348</v>
      </c>
      <c r="AG235">
        <f>VLOOKUP($E235,ZonalStat!$E$1:$AB$310,19,FALSE)</f>
        <v>5.5385513150899998E-2</v>
      </c>
      <c r="AH235">
        <f>VLOOKUP($E235,ZonalStat!$E$1:$AB$310,20,FALSE)</f>
        <v>0.79940200344400003</v>
      </c>
      <c r="AI235">
        <f>VLOOKUP($E235,ZonalStat!$E$1:$AB$310,21,FALSE)</f>
        <v>1.3143021636500001</v>
      </c>
      <c r="AJ235">
        <f>VLOOKUP($E235,ZonalStat!$E$1:$AB$310,22,FALSE)</f>
        <v>26.351435395700001</v>
      </c>
      <c r="AK235">
        <f>VLOOKUP($E235,ZonalStat!$E$1:$AB$310,23,FALSE)</f>
        <v>-2.0716271918100002</v>
      </c>
      <c r="AL235">
        <f>VLOOKUP($E235,ZonalStat!$E$1:$AB$310,24,FALSE)</f>
        <v>1268.23571668</v>
      </c>
      <c r="AM235">
        <f>VLOOKUP($E235,Podes!$A$1:$AL$310,5,FALSE)</f>
        <v>7489</v>
      </c>
      <c r="AN235">
        <f>VLOOKUP($E235,Podes!$A$1:$AL$310,28,FALSE)</f>
        <v>1.1416158540000001</v>
      </c>
      <c r="AO235">
        <f>VLOOKUP($E235,Podes!$A$1:$AL$310,29,FALSE)</f>
        <v>1248.166667</v>
      </c>
      <c r="AP235">
        <f>VLOOKUP($E235,Podes!$A$1:$AL$310,30,FALSE)</f>
        <v>7489</v>
      </c>
      <c r="AQ235">
        <f>VLOOKUP($E235,Podes!$A$1:$AL$310,31,FALSE)</f>
        <v>7489</v>
      </c>
      <c r="AR235">
        <f>VLOOKUP($E235,Podes!$A$1:$AL$310,32,FALSE)</f>
        <v>499.26666669999997</v>
      </c>
      <c r="AS235">
        <f>VLOOKUP($E235,Podes!$A$1:$AL$310,33,FALSE)</f>
        <v>3744.5</v>
      </c>
      <c r="AT235">
        <f>VLOOKUP($E235,Podes!$A$1:$AL$310,34,FALSE)</f>
        <v>1497.8</v>
      </c>
      <c r="AU235">
        <f>VLOOKUP($E235,Podes!$A$1:$AL$310,13,FALSE)</f>
        <v>22</v>
      </c>
      <c r="AV235">
        <f>VLOOKUP($E235,Podes!$A$1:$AL$310,14,FALSE)</f>
        <v>0</v>
      </c>
      <c r="AW235">
        <f>VLOOKUP($E235,Podes!$A$1:$AL$310,15,FALSE)</f>
        <v>10</v>
      </c>
      <c r="AX235">
        <f>VLOOKUP($E235,Podes!$A$1:$AL$310,16,FALSE)</f>
        <v>0</v>
      </c>
      <c r="AY235">
        <f>VLOOKUP($E235,Podes!$A$1:$AL$310,17,FALSE)</f>
        <v>0</v>
      </c>
      <c r="AZ235">
        <f>VLOOKUP($E235,Podes!$A$1:$AL$310,18,FALSE)</f>
        <v>0</v>
      </c>
      <c r="BA235">
        <f>VLOOKUP($E235,Podes!$A$1:$AL$310,19,FALSE)</f>
        <v>0</v>
      </c>
      <c r="BB235">
        <f>VLOOKUP($E235,Podes!$A$1:$AL$310,20,FALSE)</f>
        <v>0</v>
      </c>
      <c r="BC235">
        <f>VLOOKUP($E235,Podes!$A$1:$AL$310,21,FALSE)</f>
        <v>15</v>
      </c>
      <c r="BD235">
        <f>VLOOKUP($E235,Podes!$A$1:$AL$310,22,FALSE)</f>
        <v>0</v>
      </c>
      <c r="BE235">
        <f>VLOOKUP($E235,Podes!$A$1:$AL$310,23,FALSE)</f>
        <v>35</v>
      </c>
      <c r="BF235">
        <f>VLOOKUP($E235,Podes!$A$1:$AL$310,38,FALSE)</f>
        <v>194.44444440000001</v>
      </c>
      <c r="BG235">
        <f>VLOOKUP($E235,Podes!$A$1:$AL$310,35,FALSE)</f>
        <v>166.42222219999999</v>
      </c>
      <c r="BH235">
        <f>VLOOKUP($E235,Podes!$A$1:$AL$310,36,FALSE)</f>
        <v>174.16279069999999</v>
      </c>
      <c r="BI235">
        <f>VLOOKUP($E235,Podes!$A$1:$AL$310,26,FALSE)</f>
        <v>18</v>
      </c>
      <c r="BJ235">
        <f>VLOOKUP($E235,Podes!$A$1:$AL$310,37,FALSE)</f>
        <v>416.05555559999999</v>
      </c>
      <c r="BK235">
        <f>VLOOKUP(E235,'status kesejahteraan'!$D:$P,12,FALSE)</f>
        <v>0.25920416511714389</v>
      </c>
      <c r="BL235">
        <f>VLOOKUP(E235,'status kesejahteraan'!$D:$P,13,FALSE)</f>
        <v>0.18033075299085152</v>
      </c>
      <c r="BM235">
        <f>VLOOKUP(D235,IDM_2021!$D$1:$F$297,2,FALSE)</f>
        <v>0.61980000000000002</v>
      </c>
      <c r="BN235">
        <f>VLOOKUP(E235,Irigasi!$O$2:$Q$311,3,FALSE)</f>
        <v>0</v>
      </c>
      <c r="BO235">
        <f>VLOOKUP($E235,ZonalStat!$E$1:$AC$310,25,FALSE)</f>
        <v>9014.3871329600006</v>
      </c>
      <c r="BP235" s="1">
        <f>VLOOKUP($E235,ZonalStat!$E$1:$AD$310,26,FALSE)</f>
        <v>3.9006757247700001</v>
      </c>
    </row>
    <row r="236" spans="1:68" x14ac:dyDescent="0.25">
      <c r="A236">
        <v>235</v>
      </c>
      <c r="B236" t="s">
        <v>337</v>
      </c>
      <c r="C236" t="s">
        <v>374</v>
      </c>
      <c r="D236" t="s">
        <v>237</v>
      </c>
      <c r="E236">
        <v>5314040</v>
      </c>
      <c r="F236">
        <f>VLOOKUP(E236,summary_LC!$AW$1:$AY$311,3,FALSE)</f>
        <v>18305</v>
      </c>
      <c r="G236">
        <f>VLOOKUP($E236,ZonalStat!$E$1:$AB$310,2,FALSE)</f>
        <v>4107.3713918200001</v>
      </c>
      <c r="H236">
        <f>VLOOKUP($E236,ZonalStat!$E$1:$AB$310,3,FALSE)</f>
        <v>674.05454266900006</v>
      </c>
      <c r="I236">
        <f>VLOOKUP($E236,ZonalStat!$E$1:$AB$310,4,FALSE)</f>
        <v>97794.641404299997</v>
      </c>
      <c r="J236">
        <f>VLOOKUP($E236,ZonalStat!$E$1:$AB$310,5,FALSE)</f>
        <v>95900.854453199994</v>
      </c>
      <c r="K236">
        <f>VLOOKUP($E236,ZonalStat!$E$1:$AB$310,6,FALSE)</f>
        <v>1421.72708435</v>
      </c>
      <c r="L236">
        <f>VLOOKUP($E236,ZonalStat!$E$1:$AB$310,7,FALSE)</f>
        <v>4475.37097404</v>
      </c>
      <c r="M236">
        <f>VLOOKUP($E236,ZonalStat!$E$1:$AB$310,8,FALSE)</f>
        <v>6526.3280661500003</v>
      </c>
      <c r="N236">
        <f>VLOOKUP($E236,ZonalStat!$E$1:$AB$310,9,FALSE)</f>
        <v>3941.2708339300002</v>
      </c>
      <c r="O236">
        <f>VLOOKUP($E236,ZonalStat!$E$1:$AB$310,10,FALSE)</f>
        <v>5106.4945552199997</v>
      </c>
      <c r="P236">
        <f>VLOOKUP($E236,ZonalStat!$E$1:$AB$310,11,FALSE)</f>
        <v>3474.1968305</v>
      </c>
      <c r="Q236">
        <f>VLOOKUP($E236,summary_LC!$Z$2:$AU$311,16,FALSE)</f>
        <v>71.804859951771476</v>
      </c>
      <c r="R236">
        <f>VLOOKUP($E236,summary_LC!$Z$2:$AU$311,17,FALSE)</f>
        <v>2.8658875904284917</v>
      </c>
      <c r="S236">
        <f>VLOOKUP($E236,summary_LC!$Z$2:$AU$311,15,FALSE)</f>
        <v>26.386570209608607</v>
      </c>
      <c r="T236">
        <f>VLOOKUP($E236,summary_LC!$Z$2:$AU$311,18,FALSE)</f>
        <v>44.880356149137448</v>
      </c>
      <c r="U236">
        <f>VLOOKUP($E236,summary_LC!$Z$2:$AU$311,19,FALSE)</f>
        <v>0.29679094787608978</v>
      </c>
      <c r="V236">
        <f>VLOOKUP($E236,summary_LC!$Z$2:$AU$311,22,FALSE)</f>
        <v>10.838568697077301</v>
      </c>
      <c r="W236">
        <f>VLOOKUP($E236,ZonalStat!$E$1:$AB$310,12,FALSE)</f>
        <v>2196.87105557</v>
      </c>
      <c r="X236">
        <f>VLOOKUP($E236,summary_LC!$Z$2:$AU$311,4,FALSE)</f>
        <v>1848</v>
      </c>
      <c r="Y236">
        <f>VLOOKUP($E236,summary_LC!$Z$2:$AU$311,20,FALSE)</f>
        <v>71.804859951771476</v>
      </c>
      <c r="Z236">
        <f>VLOOKUP($E236,ZonalStat!$E$1:$AB$310,13,FALSE)</f>
        <v>764.01310308200004</v>
      </c>
      <c r="AA236">
        <f>VLOOKUP($E236,ZonalStat!$E$1:$AB$310,14,FALSE)</f>
        <v>5.7912296977600003E-2</v>
      </c>
      <c r="AB236">
        <f>VLOOKUP($E236,ZonalStat!$E$1:$AB$310,15,FALSE)</f>
        <v>4.7664572521200002E-2</v>
      </c>
      <c r="AC236">
        <f>VLOOKUP($E236,ZonalStat!$E$1:$AB$310,16,FALSE)</f>
        <v>0.58953584379500001</v>
      </c>
      <c r="AD236">
        <f>VLOOKUP($E236,Irigasi!$A$2:$C$311,3,FALSE)</f>
        <v>45</v>
      </c>
      <c r="AE236">
        <f>VLOOKUP($E236,ZonalStat!$E$1:$AB$310,17,FALSE)</f>
        <v>0.61078420234499997</v>
      </c>
      <c r="AF236">
        <f>VLOOKUP($E236,ZonalStat!$E$1:$AB$310,18,FALSE)</f>
        <v>-0.61629741656000003</v>
      </c>
      <c r="AG236">
        <f>VLOOKUP($E236,ZonalStat!$E$1:$AB$310,19,FALSE)</f>
        <v>0.109952554769</v>
      </c>
      <c r="AH236">
        <f>VLOOKUP($E236,ZonalStat!$E$1:$AB$310,20,FALSE)</f>
        <v>0.79156895923100001</v>
      </c>
      <c r="AI236">
        <f>VLOOKUP($E236,ZonalStat!$E$1:$AB$310,21,FALSE)</f>
        <v>1.31456726749</v>
      </c>
      <c r="AJ236">
        <f>VLOOKUP($E236,ZonalStat!$E$1:$AB$310,22,FALSE)</f>
        <v>26.166784875899999</v>
      </c>
      <c r="AK236">
        <f>VLOOKUP($E236,ZonalStat!$E$1:$AB$310,23,FALSE)</f>
        <v>-4.0341072322200002</v>
      </c>
      <c r="AL236">
        <f>VLOOKUP($E236,ZonalStat!$E$1:$AB$310,24,FALSE)</f>
        <v>1293.2138823299999</v>
      </c>
      <c r="AM236">
        <f>VLOOKUP($E236,Podes!$A$1:$AL$310,5,FALSE)</f>
        <v>2464</v>
      </c>
      <c r="AN236">
        <f>VLOOKUP($E236,Podes!$A$1:$AL$310,28,FALSE)</f>
        <v>1.221010902</v>
      </c>
      <c r="AO236">
        <f>VLOOKUP($E236,Podes!$A$1:$AL$310,29,FALSE)</f>
        <v>2464</v>
      </c>
      <c r="AP236">
        <f>VLOOKUP($E236,Podes!$A$1:$AL$310,30,FALSE)</f>
        <v>0</v>
      </c>
      <c r="AQ236">
        <f>VLOOKUP($E236,Podes!$A$1:$AL$310,31,FALSE)</f>
        <v>0</v>
      </c>
      <c r="AR236">
        <f>VLOOKUP($E236,Podes!$A$1:$AL$310,32,FALSE)</f>
        <v>352</v>
      </c>
      <c r="AS236">
        <f>VLOOKUP($E236,Podes!$A$1:$AL$310,33,FALSE)</f>
        <v>1232</v>
      </c>
      <c r="AT236">
        <f>VLOOKUP($E236,Podes!$A$1:$AL$310,34,FALSE)</f>
        <v>0</v>
      </c>
      <c r="AU236">
        <f>VLOOKUP($E236,Podes!$A$1:$AL$310,13,FALSE)</f>
        <v>2</v>
      </c>
      <c r="AV236">
        <f>VLOOKUP($E236,Podes!$A$1:$AL$310,14,FALSE)</f>
        <v>0</v>
      </c>
      <c r="AW236">
        <f>VLOOKUP($E236,Podes!$A$1:$AL$310,15,FALSE)</f>
        <v>6</v>
      </c>
      <c r="AX236">
        <f>VLOOKUP($E236,Podes!$A$1:$AL$310,16,FALSE)</f>
        <v>0</v>
      </c>
      <c r="AY236">
        <f>VLOOKUP($E236,Podes!$A$1:$AL$310,17,FALSE)</f>
        <v>3</v>
      </c>
      <c r="AZ236">
        <f>VLOOKUP($E236,Podes!$A$1:$AL$310,18,FALSE)</f>
        <v>0</v>
      </c>
      <c r="BA236">
        <f>VLOOKUP($E236,Podes!$A$1:$AL$310,19,FALSE)</f>
        <v>1</v>
      </c>
      <c r="BB236">
        <f>VLOOKUP($E236,Podes!$A$1:$AL$310,20,FALSE)</f>
        <v>0</v>
      </c>
      <c r="BC236">
        <f>VLOOKUP($E236,Podes!$A$1:$AL$310,21,FALSE)</f>
        <v>6</v>
      </c>
      <c r="BD236">
        <f>VLOOKUP($E236,Podes!$A$1:$AL$310,22,FALSE)</f>
        <v>0</v>
      </c>
      <c r="BE236">
        <f>VLOOKUP($E236,Podes!$A$1:$AL$310,23,FALSE)</f>
        <v>16</v>
      </c>
      <c r="BF236">
        <f>VLOOKUP($E236,Podes!$A$1:$AL$310,38,FALSE)</f>
        <v>200</v>
      </c>
      <c r="BG236">
        <f>VLOOKUP($E236,Podes!$A$1:$AL$310,35,FALSE)</f>
        <v>88</v>
      </c>
      <c r="BH236">
        <f>VLOOKUP($E236,Podes!$A$1:$AL$310,36,FALSE)</f>
        <v>129.68421050000001</v>
      </c>
      <c r="BI236">
        <f>VLOOKUP($E236,Podes!$A$1:$AL$310,26,FALSE)</f>
        <v>0</v>
      </c>
      <c r="BJ236">
        <f>VLOOKUP($E236,Podes!$A$1:$AL$310,37,FALSE)</f>
        <v>0</v>
      </c>
      <c r="BK236">
        <f>VLOOKUP(E236,'status kesejahteraan'!$D:$P,12,FALSE)</f>
        <v>0.24061810154525387</v>
      </c>
      <c r="BL236">
        <f>VLOOKUP(E236,'status kesejahteraan'!$D:$P,13,FALSE)</f>
        <v>0.14927857935627081</v>
      </c>
      <c r="BM236">
        <f>VLOOKUP(D236,IDM_2021!$D$1:$F$297,2,FALSE)</f>
        <v>0.62150000000000005</v>
      </c>
      <c r="BN236">
        <f>VLOOKUP(E236,Irigasi!$O$2:$Q$311,3,FALSE)</f>
        <v>0</v>
      </c>
      <c r="BO236">
        <f>VLOOKUP($E236,ZonalStat!$E$1:$AC$310,25,FALSE)</f>
        <v>18285.8168486</v>
      </c>
      <c r="BP236" s="1">
        <f>VLOOKUP($E236,ZonalStat!$E$1:$AD$310,26,FALSE)</f>
        <v>3.8159133710000002</v>
      </c>
    </row>
    <row r="237" spans="1:68" x14ac:dyDescent="0.25">
      <c r="A237">
        <v>236</v>
      </c>
      <c r="B237" t="s">
        <v>337</v>
      </c>
      <c r="C237" t="s">
        <v>374</v>
      </c>
      <c r="D237" t="s">
        <v>238</v>
      </c>
      <c r="E237">
        <v>5314041</v>
      </c>
      <c r="F237">
        <f>VLOOKUP(E237,summary_LC!$AW$1:$AY$311,3,FALSE)</f>
        <v>7283</v>
      </c>
      <c r="G237">
        <f>VLOOKUP($E237,ZonalStat!$E$1:$AB$310,2,FALSE)</f>
        <v>3850.0667948300002</v>
      </c>
      <c r="H237">
        <f>VLOOKUP($E237,ZonalStat!$E$1:$AB$310,3,FALSE)</f>
        <v>661.67014450299996</v>
      </c>
      <c r="I237">
        <f>VLOOKUP($E237,ZonalStat!$E$1:$AB$310,4,FALSE)</f>
        <v>103264.782505</v>
      </c>
      <c r="J237">
        <f>VLOOKUP($E237,ZonalStat!$E$1:$AB$310,5,FALSE)</f>
        <v>98200.740433600004</v>
      </c>
      <c r="K237">
        <f>VLOOKUP($E237,ZonalStat!$E$1:$AB$310,6,FALSE)</f>
        <v>408.04149312700002</v>
      </c>
      <c r="L237">
        <f>VLOOKUP($E237,ZonalStat!$E$1:$AB$310,7,FALSE)</f>
        <v>7219.9567717899999</v>
      </c>
      <c r="M237">
        <f>VLOOKUP($E237,ZonalStat!$E$1:$AB$310,8,FALSE)</f>
        <v>11658.9857739</v>
      </c>
      <c r="N237">
        <f>VLOOKUP($E237,ZonalStat!$E$1:$AB$310,9,FALSE)</f>
        <v>3405.7342747399998</v>
      </c>
      <c r="O237">
        <f>VLOOKUP($E237,ZonalStat!$E$1:$AB$310,10,FALSE)</f>
        <v>11977.5267516</v>
      </c>
      <c r="P237">
        <f>VLOOKUP($E237,ZonalStat!$E$1:$AB$310,11,FALSE)</f>
        <v>4179.1791343200002</v>
      </c>
      <c r="Q237">
        <f>VLOOKUP($E237,summary_LC!$Z$2:$AU$311,16,FALSE)</f>
        <v>11.148209979595622</v>
      </c>
      <c r="R237">
        <f>VLOOKUP($E237,summary_LC!$Z$2:$AU$311,17,FALSE)</f>
        <v>1.1686143572621035</v>
      </c>
      <c r="S237">
        <f>VLOOKUP($E237,summary_LC!$Z$2:$AU$311,15,FALSE)</f>
        <v>20.766091634205157</v>
      </c>
      <c r="T237">
        <f>VLOOKUP($E237,summary_LC!$Z$2:$AU$311,18,FALSE)</f>
        <v>33.778519755147471</v>
      </c>
      <c r="U237">
        <f>VLOOKUP($E237,summary_LC!$Z$2:$AU$311,19,FALSE)</f>
        <v>1.8549434242255611E-2</v>
      </c>
      <c r="V237">
        <f>VLOOKUP($E237,summary_LC!$Z$2:$AU$311,22,FALSE)</f>
        <v>2.7461211039406838E-2</v>
      </c>
      <c r="W237">
        <f>VLOOKUP($E237,ZonalStat!$E$1:$AB$310,12,FALSE)</f>
        <v>174.61446642199999</v>
      </c>
      <c r="X237">
        <f>VLOOKUP($E237,summary_LC!$Z$2:$AU$311,4,FALSE)</f>
        <v>3822</v>
      </c>
      <c r="Y237">
        <f>VLOOKUP($E237,summary_LC!$Z$2:$AU$311,20,FALSE)</f>
        <v>11.148209979595622</v>
      </c>
      <c r="Z237">
        <f>VLOOKUP($E237,ZonalStat!$E$1:$AB$310,13,FALSE)</f>
        <v>112.90557164000001</v>
      </c>
      <c r="AA237">
        <f>VLOOKUP($E237,ZonalStat!$E$1:$AB$310,14,FALSE)</f>
        <v>3.05300546176E-2</v>
      </c>
      <c r="AB237">
        <f>VLOOKUP($E237,ZonalStat!$E$1:$AB$310,15,FALSE)</f>
        <v>0.110668680489</v>
      </c>
      <c r="AC237">
        <f>VLOOKUP($E237,ZonalStat!$E$1:$AB$310,16,FALSE)</f>
        <v>0.59004303036700001</v>
      </c>
      <c r="AD237">
        <f>VLOOKUP($E237,Irigasi!$A$2:$C$311,3,FALSE)</f>
        <v>0</v>
      </c>
      <c r="AE237">
        <f>VLOOKUP($E237,ZonalStat!$E$1:$AB$310,17,FALSE)</f>
        <v>0.67797686269799995</v>
      </c>
      <c r="AF237">
        <f>VLOOKUP($E237,ZonalStat!$E$1:$AB$310,18,FALSE)</f>
        <v>-0.65741695259999999</v>
      </c>
      <c r="AG237">
        <f>VLOOKUP($E237,ZonalStat!$E$1:$AB$310,19,FALSE)</f>
        <v>0.17973478422899999</v>
      </c>
      <c r="AH237">
        <f>VLOOKUP($E237,ZonalStat!$E$1:$AB$310,20,FALSE)</f>
        <v>0.76208972966900002</v>
      </c>
      <c r="AI237">
        <f>VLOOKUP($E237,ZonalStat!$E$1:$AB$310,21,FALSE)</f>
        <v>1.2814237588599999</v>
      </c>
      <c r="AJ237">
        <f>VLOOKUP($E237,ZonalStat!$E$1:$AB$310,22,FALSE)</f>
        <v>24.876199120700001</v>
      </c>
      <c r="AK237">
        <f>VLOOKUP($E237,ZonalStat!$E$1:$AB$310,23,FALSE)</f>
        <v>-1.6375677445800001</v>
      </c>
      <c r="AL237">
        <f>VLOOKUP($E237,ZonalStat!$E$1:$AB$310,24,FALSE)</f>
        <v>1281.4642123799999</v>
      </c>
      <c r="AM237">
        <f>VLOOKUP($E237,Podes!$A$1:$AL$310,5,FALSE)</f>
        <v>1560</v>
      </c>
      <c r="AN237">
        <f>VLOOKUP($E237,Podes!$A$1:$AL$310,28,FALSE)</f>
        <v>1.341358555</v>
      </c>
      <c r="AO237">
        <f>VLOOKUP($E237,Podes!$A$1:$AL$310,29,FALSE)</f>
        <v>1560</v>
      </c>
      <c r="AP237">
        <f>VLOOKUP($E237,Podes!$A$1:$AL$310,30,FALSE)</f>
        <v>0</v>
      </c>
      <c r="AQ237">
        <f>VLOOKUP($E237,Podes!$A$1:$AL$310,31,FALSE)</f>
        <v>0</v>
      </c>
      <c r="AR237">
        <f>VLOOKUP($E237,Podes!$A$1:$AL$310,32,FALSE)</f>
        <v>260</v>
      </c>
      <c r="AS237">
        <f>VLOOKUP($E237,Podes!$A$1:$AL$310,33,FALSE)</f>
        <v>1560</v>
      </c>
      <c r="AT237">
        <f>VLOOKUP($E237,Podes!$A$1:$AL$310,34,FALSE)</f>
        <v>0</v>
      </c>
      <c r="AU237">
        <f>VLOOKUP($E237,Podes!$A$1:$AL$310,13,FALSE)</f>
        <v>0</v>
      </c>
      <c r="AV237">
        <f>VLOOKUP($E237,Podes!$A$1:$AL$310,14,FALSE)</f>
        <v>0</v>
      </c>
      <c r="AW237">
        <f>VLOOKUP($E237,Podes!$A$1:$AL$310,15,FALSE)</f>
        <v>3</v>
      </c>
      <c r="AX237">
        <f>VLOOKUP($E237,Podes!$A$1:$AL$310,16,FALSE)</f>
        <v>0</v>
      </c>
      <c r="AY237">
        <f>VLOOKUP($E237,Podes!$A$1:$AL$310,17,FALSE)</f>
        <v>0</v>
      </c>
      <c r="AZ237">
        <f>VLOOKUP($E237,Podes!$A$1:$AL$310,18,FALSE)</f>
        <v>0</v>
      </c>
      <c r="BA237">
        <f>VLOOKUP($E237,Podes!$A$1:$AL$310,19,FALSE)</f>
        <v>0</v>
      </c>
      <c r="BB237">
        <f>VLOOKUP($E237,Podes!$A$1:$AL$310,20,FALSE)</f>
        <v>0</v>
      </c>
      <c r="BC237">
        <f>VLOOKUP($E237,Podes!$A$1:$AL$310,21,FALSE)</f>
        <v>1</v>
      </c>
      <c r="BD237">
        <f>VLOOKUP($E237,Podes!$A$1:$AL$310,22,FALSE)</f>
        <v>0</v>
      </c>
      <c r="BE237">
        <f>VLOOKUP($E237,Podes!$A$1:$AL$310,23,FALSE)</f>
        <v>14</v>
      </c>
      <c r="BF237">
        <f>VLOOKUP($E237,Podes!$A$1:$AL$310,38,FALSE)</f>
        <v>200</v>
      </c>
      <c r="BG237">
        <f>VLOOKUP($E237,Podes!$A$1:$AL$310,35,FALSE)</f>
        <v>130</v>
      </c>
      <c r="BH237">
        <f>VLOOKUP($E237,Podes!$A$1:$AL$310,36,FALSE)</f>
        <v>86.666666669999998</v>
      </c>
      <c r="BI237">
        <f>VLOOKUP($E237,Podes!$A$1:$AL$310,26,FALSE)</f>
        <v>14</v>
      </c>
      <c r="BJ237">
        <f>VLOOKUP($E237,Podes!$A$1:$AL$310,37,FALSE)</f>
        <v>111.4285714</v>
      </c>
      <c r="BK237">
        <f>VLOOKUP(E237,'status kesejahteraan'!$D:$P,12,FALSE)</f>
        <v>0.23705722070844687</v>
      </c>
      <c r="BL237">
        <f>VLOOKUP(E237,'status kesejahteraan'!$D:$P,13,FALSE)</f>
        <v>0.15784499054820417</v>
      </c>
      <c r="BM237">
        <f>VLOOKUP(D237,IDM_2021!$I$1:$J$39,2,FALSE)</f>
        <v>0.58189999999999997</v>
      </c>
      <c r="BN237">
        <f>VLOOKUP(E237,Irigasi!$O$2:$Q$311,3,FALSE)</f>
        <v>0</v>
      </c>
      <c r="BO237">
        <f>VLOOKUP($E237,ZonalStat!$E$1:$AC$310,25,FALSE)</f>
        <v>21365.191664499998</v>
      </c>
      <c r="BP237" s="1">
        <f>VLOOKUP($E237,ZonalStat!$E$1:$AD$310,26,FALSE)</f>
        <v>3.9355393210099998</v>
      </c>
    </row>
    <row r="238" spans="1:68" x14ac:dyDescent="0.25">
      <c r="A238">
        <v>237</v>
      </c>
      <c r="B238" t="s">
        <v>337</v>
      </c>
      <c r="C238" t="s">
        <v>374</v>
      </c>
      <c r="D238" t="s">
        <v>239</v>
      </c>
      <c r="E238">
        <v>5314050</v>
      </c>
      <c r="F238">
        <f>VLOOKUP(E238,summary_LC!$AW$1:$AY$311,3,FALSE)</f>
        <v>16492</v>
      </c>
      <c r="G238">
        <f>VLOOKUP($E238,ZonalStat!$E$1:$AB$310,2,FALSE)</f>
        <v>6309.4849731499999</v>
      </c>
      <c r="H238">
        <f>VLOOKUP($E238,ZonalStat!$E$1:$AB$310,3,FALSE)</f>
        <v>611.10996291799995</v>
      </c>
      <c r="I238">
        <f>VLOOKUP($E238,ZonalStat!$E$1:$AB$310,4,FALSE)</f>
        <v>87779.367082800003</v>
      </c>
      <c r="J238">
        <f>VLOOKUP($E238,ZonalStat!$E$1:$AB$310,5,FALSE)</f>
        <v>84135.973583800005</v>
      </c>
      <c r="K238">
        <f>VLOOKUP($E238,ZonalStat!$E$1:$AB$310,6,FALSE)</f>
        <v>355.14281236400001</v>
      </c>
      <c r="L238">
        <f>VLOOKUP($E238,ZonalStat!$E$1:$AB$310,7,FALSE)</f>
        <v>3198.6557859200002</v>
      </c>
      <c r="M238">
        <f>VLOOKUP($E238,ZonalStat!$E$1:$AB$310,8,FALSE)</f>
        <v>3786.4298871599999</v>
      </c>
      <c r="N238">
        <f>VLOOKUP($E238,ZonalStat!$E$1:$AB$310,9,FALSE)</f>
        <v>3904.7693030099999</v>
      </c>
      <c r="O238">
        <f>VLOOKUP($E238,ZonalStat!$E$1:$AB$310,10,FALSE)</f>
        <v>6246.8783387399999</v>
      </c>
      <c r="P238">
        <f>VLOOKUP($E238,ZonalStat!$E$1:$AB$310,11,FALSE)</f>
        <v>4072.51503396</v>
      </c>
      <c r="Q238">
        <f>VLOOKUP($E238,summary_LC!$Z$2:$AU$311,16,FALSE)</f>
        <v>40.725282878872193</v>
      </c>
      <c r="R238">
        <f>VLOOKUP($E238,summary_LC!$Z$2:$AU$311,17,FALSE)</f>
        <v>0</v>
      </c>
      <c r="S238">
        <f>VLOOKUP($E238,summary_LC!$Z$2:$AU$311,15,FALSE)</f>
        <v>54.451864218141345</v>
      </c>
      <c r="T238">
        <f>VLOOKUP($E238,summary_LC!$Z$2:$AU$311,18,FALSE)</f>
        <v>48.098682990168804</v>
      </c>
      <c r="U238">
        <f>VLOOKUP($E238,summary_LC!$Z$2:$AU$311,19,FALSE)</f>
        <v>0.22259321090706735</v>
      </c>
      <c r="V238">
        <f>VLOOKUP($E238,summary_LC!$Z$2:$AU$311,22,FALSE)</f>
        <v>1.4795052146495271</v>
      </c>
      <c r="W238">
        <f>VLOOKUP($E238,ZonalStat!$E$1:$AB$310,12,FALSE)</f>
        <v>806.56354864399998</v>
      </c>
      <c r="X238">
        <f>VLOOKUP($E238,summary_LC!$Z$2:$AU$311,4,FALSE)</f>
        <v>2384</v>
      </c>
      <c r="Y238">
        <f>VLOOKUP($E238,summary_LC!$Z$2:$AU$311,20,FALSE)</f>
        <v>40.725282878872193</v>
      </c>
      <c r="Z238">
        <f>VLOOKUP($E238,ZonalStat!$E$1:$AB$310,13,FALSE)</f>
        <v>490.98713459300001</v>
      </c>
      <c r="AA238">
        <f>VLOOKUP($E238,ZonalStat!$E$1:$AB$310,14,FALSE)</f>
        <v>9.1626965031500002E-2</v>
      </c>
      <c r="AB238">
        <f>VLOOKUP($E238,ZonalStat!$E$1:$AB$310,15,FALSE)</f>
        <v>4.4430633034200001E-2</v>
      </c>
      <c r="AC238">
        <f>VLOOKUP($E238,ZonalStat!$E$1:$AB$310,16,FALSE)</f>
        <v>0.71815214837200003</v>
      </c>
      <c r="AD238">
        <f>VLOOKUP($E238,Irigasi!$A$2:$C$311,3,FALSE)</f>
        <v>14</v>
      </c>
      <c r="AE238">
        <f>VLOOKUP($E238,ZonalStat!$E$1:$AB$310,17,FALSE)</f>
        <v>0.61933923247300005</v>
      </c>
      <c r="AF238">
        <f>VLOOKUP($E238,ZonalStat!$E$1:$AB$310,18,FALSE)</f>
        <v>-0.61797706800800001</v>
      </c>
      <c r="AG238">
        <f>VLOOKUP($E238,ZonalStat!$E$1:$AB$310,19,FALSE)</f>
        <v>0.12732226174</v>
      </c>
      <c r="AH238">
        <f>VLOOKUP($E238,ZonalStat!$E$1:$AB$310,20,FALSE)</f>
        <v>0.78370287800500005</v>
      </c>
      <c r="AI238">
        <f>VLOOKUP($E238,ZonalStat!$E$1:$AB$310,21,FALSE)</f>
        <v>1.3014181011299999</v>
      </c>
      <c r="AJ238">
        <f>VLOOKUP($E238,ZonalStat!$E$1:$AB$310,22,FALSE)</f>
        <v>26.148067613599999</v>
      </c>
      <c r="AK238">
        <f>VLOOKUP($E238,ZonalStat!$E$1:$AB$310,23,FALSE)</f>
        <v>-4.3073087919399997</v>
      </c>
      <c r="AL238">
        <f>VLOOKUP($E238,ZonalStat!$E$1:$AB$310,24,FALSE)</f>
        <v>1277.75496821</v>
      </c>
      <c r="AM238">
        <f>VLOOKUP($E238,Podes!$A$1:$AL$310,5,FALSE)</f>
        <v>3890</v>
      </c>
      <c r="AN238">
        <f>VLOOKUP($E238,Podes!$A$1:$AL$310,28,FALSE)</f>
        <v>1.3957660569999999</v>
      </c>
      <c r="AO238">
        <f>VLOOKUP($E238,Podes!$A$1:$AL$310,29,FALSE)</f>
        <v>1945</v>
      </c>
      <c r="AP238">
        <f>VLOOKUP($E238,Podes!$A$1:$AL$310,30,FALSE)</f>
        <v>0</v>
      </c>
      <c r="AQ238">
        <f>VLOOKUP($E238,Podes!$A$1:$AL$310,31,FALSE)</f>
        <v>0</v>
      </c>
      <c r="AR238">
        <f>VLOOKUP($E238,Podes!$A$1:$AL$310,32,FALSE)</f>
        <v>299.2307692</v>
      </c>
      <c r="AS238">
        <f>VLOOKUP($E238,Podes!$A$1:$AL$310,33,FALSE)</f>
        <v>972.5</v>
      </c>
      <c r="AT238">
        <f>VLOOKUP($E238,Podes!$A$1:$AL$310,34,FALSE)</f>
        <v>0</v>
      </c>
      <c r="AU238">
        <f>VLOOKUP($E238,Podes!$A$1:$AL$310,13,FALSE)</f>
        <v>0</v>
      </c>
      <c r="AV238">
        <f>VLOOKUP($E238,Podes!$A$1:$AL$310,14,FALSE)</f>
        <v>0</v>
      </c>
      <c r="AW238">
        <f>VLOOKUP($E238,Podes!$A$1:$AL$310,15,FALSE)</f>
        <v>2</v>
      </c>
      <c r="AX238">
        <f>VLOOKUP($E238,Podes!$A$1:$AL$310,16,FALSE)</f>
        <v>0</v>
      </c>
      <c r="AY238">
        <f>VLOOKUP($E238,Podes!$A$1:$AL$310,17,FALSE)</f>
        <v>0</v>
      </c>
      <c r="AZ238">
        <f>VLOOKUP($E238,Podes!$A$1:$AL$310,18,FALSE)</f>
        <v>0</v>
      </c>
      <c r="BA238">
        <f>VLOOKUP($E238,Podes!$A$1:$AL$310,19,FALSE)</f>
        <v>0</v>
      </c>
      <c r="BB238">
        <f>VLOOKUP($E238,Podes!$A$1:$AL$310,20,FALSE)</f>
        <v>0</v>
      </c>
      <c r="BC238">
        <f>VLOOKUP($E238,Podes!$A$1:$AL$310,21,FALSE)</f>
        <v>7</v>
      </c>
      <c r="BD238">
        <f>VLOOKUP($E238,Podes!$A$1:$AL$310,22,FALSE)</f>
        <v>0</v>
      </c>
      <c r="BE238">
        <f>VLOOKUP($E238,Podes!$A$1:$AL$310,23,FALSE)</f>
        <v>30</v>
      </c>
      <c r="BF238">
        <f>VLOOKUP($E238,Podes!$A$1:$AL$310,38,FALSE)</f>
        <v>200</v>
      </c>
      <c r="BG238">
        <f>VLOOKUP($E238,Podes!$A$1:$AL$310,35,FALSE)</f>
        <v>105.1351351</v>
      </c>
      <c r="BH238">
        <f>VLOOKUP($E238,Podes!$A$1:$AL$310,36,FALSE)</f>
        <v>92.619047620000003</v>
      </c>
      <c r="BI238">
        <f>VLOOKUP($E238,Podes!$A$1:$AL$310,26,FALSE)</f>
        <v>11</v>
      </c>
      <c r="BJ238">
        <f>VLOOKUP($E238,Podes!$A$1:$AL$310,37,FALSE)</f>
        <v>353.63636359999998</v>
      </c>
      <c r="BK238">
        <f>VLOOKUP(E238,'status kesejahteraan'!$D:$P,12,FALSE)</f>
        <v>0.24550898203592814</v>
      </c>
      <c r="BL238">
        <f>VLOOKUP(E238,'status kesejahteraan'!$D:$P,13,FALSE)</f>
        <v>0.11644502108336037</v>
      </c>
      <c r="BM238">
        <f>VLOOKUP(D238,IDM_2021!$D$1:$F$297,2,FALSE)</f>
        <v>0.62250000000000005</v>
      </c>
      <c r="BN238">
        <f>VLOOKUP(E238,Irigasi!$O$2:$Q$311,3,FALSE)</f>
        <v>0</v>
      </c>
      <c r="BO238">
        <f>VLOOKUP($E238,ZonalStat!$E$1:$AC$310,25,FALSE)</f>
        <v>30426.262091799999</v>
      </c>
      <c r="BP238" s="1">
        <f>VLOOKUP($E238,ZonalStat!$E$1:$AD$310,26,FALSE)</f>
        <v>3.5253477486999998</v>
      </c>
    </row>
    <row r="239" spans="1:68" x14ac:dyDescent="0.25">
      <c r="A239">
        <v>238</v>
      </c>
      <c r="B239" t="s">
        <v>337</v>
      </c>
      <c r="C239" t="s">
        <v>374</v>
      </c>
      <c r="D239" t="s">
        <v>240</v>
      </c>
      <c r="E239">
        <v>5314060</v>
      </c>
      <c r="F239">
        <f>VLOOKUP(E239,summary_LC!$AW$1:$AY$311,3,FALSE)</f>
        <v>11368</v>
      </c>
      <c r="G239">
        <f>VLOOKUP($E239,ZonalStat!$E$1:$AB$310,2,FALSE)</f>
        <v>15775.935245799999</v>
      </c>
      <c r="H239">
        <f>VLOOKUP($E239,ZonalStat!$E$1:$AB$310,3,FALSE)</f>
        <v>525.574304375</v>
      </c>
      <c r="I239">
        <f>VLOOKUP($E239,ZonalStat!$E$1:$AB$310,4,FALSE)</f>
        <v>80147.492427300007</v>
      </c>
      <c r="J239">
        <f>VLOOKUP($E239,ZonalStat!$E$1:$AB$310,5,FALSE)</f>
        <v>73449.097283800002</v>
      </c>
      <c r="K239">
        <f>VLOOKUP($E239,ZonalStat!$E$1:$AB$310,6,FALSE)</f>
        <v>1000.99658558</v>
      </c>
      <c r="L239">
        <f>VLOOKUP($E239,ZonalStat!$E$1:$AB$310,7,FALSE)</f>
        <v>3661.4135589299999</v>
      </c>
      <c r="M239">
        <f>VLOOKUP($E239,ZonalStat!$E$1:$AB$310,8,FALSE)</f>
        <v>5908.4895608300003</v>
      </c>
      <c r="N239">
        <f>VLOOKUP($E239,ZonalStat!$E$1:$AB$310,9,FALSE)</f>
        <v>3597.1833703900002</v>
      </c>
      <c r="O239">
        <f>VLOOKUP($E239,ZonalStat!$E$1:$AB$310,10,FALSE)</f>
        <v>6206.6750369600004</v>
      </c>
      <c r="P239">
        <f>VLOOKUP($E239,ZonalStat!$E$1:$AB$310,11,FALSE)</f>
        <v>2032.3087934299999</v>
      </c>
      <c r="Q239">
        <f>VLOOKUP($E239,summary_LC!$Z$2:$AU$311,16,FALSE)</f>
        <v>44.360971990354294</v>
      </c>
      <c r="R239">
        <f>VLOOKUP($E239,summary_LC!$Z$2:$AU$311,17,FALSE)</f>
        <v>0</v>
      </c>
      <c r="S239">
        <f>VLOOKUP($E239,summary_LC!$Z$2:$AU$311,15,FALSE)</f>
        <v>12.001483954739381</v>
      </c>
      <c r="T239">
        <f>VLOOKUP($E239,summary_LC!$Z$2:$AU$311,18,FALSE)</f>
        <v>21.832684103134856</v>
      </c>
      <c r="U239">
        <f>VLOOKUP($E239,summary_LC!$Z$2:$AU$311,19,FALSE)</f>
        <v>2.5041736227045077</v>
      </c>
      <c r="V239">
        <f>VLOOKUP($E239,summary_LC!$Z$2:$AU$311,22,FALSE)</f>
        <v>17.505277973258266</v>
      </c>
      <c r="W239">
        <f>VLOOKUP($E239,ZonalStat!$E$1:$AB$310,12,FALSE)</f>
        <v>960.03248947099996</v>
      </c>
      <c r="X239">
        <f>VLOOKUP($E239,summary_LC!$Z$2:$AU$311,4,FALSE)</f>
        <v>940</v>
      </c>
      <c r="Y239">
        <f>VLOOKUP($E239,summary_LC!$Z$2:$AU$311,20,FALSE)</f>
        <v>44.360971990354294</v>
      </c>
      <c r="Z239">
        <f>VLOOKUP($E239,ZonalStat!$E$1:$AB$310,13,FALSE)</f>
        <v>575.93428998299999</v>
      </c>
      <c r="AA239">
        <f>VLOOKUP($E239,ZonalStat!$E$1:$AB$310,14,FALSE)</f>
        <v>0.11502063158799999</v>
      </c>
      <c r="AB239">
        <f>VLOOKUP($E239,ZonalStat!$E$1:$AB$310,15,FALSE)</f>
        <v>1.9440534834599999E-2</v>
      </c>
      <c r="AC239">
        <f>VLOOKUP($E239,ZonalStat!$E$1:$AB$310,16,FALSE)</f>
        <v>0.72232368207300002</v>
      </c>
      <c r="AD239">
        <f>VLOOKUP($E239,Irigasi!$A$2:$C$311,3,FALSE)</f>
        <v>19</v>
      </c>
      <c r="AE239">
        <f>VLOOKUP($E239,ZonalStat!$E$1:$AB$310,17,FALSE)</f>
        <v>0.56661442689099994</v>
      </c>
      <c r="AF239">
        <f>VLOOKUP($E239,ZonalStat!$E$1:$AB$310,18,FALSE)</f>
        <v>-0.57602337613400001</v>
      </c>
      <c r="AG239">
        <f>VLOOKUP($E239,ZonalStat!$E$1:$AB$310,19,FALSE)</f>
        <v>9.9596175159599995E-2</v>
      </c>
      <c r="AH239">
        <f>VLOOKUP($E239,ZonalStat!$E$1:$AB$310,20,FALSE)</f>
        <v>0.774818415885</v>
      </c>
      <c r="AI239">
        <f>VLOOKUP($E239,ZonalStat!$E$1:$AB$310,21,FALSE)</f>
        <v>1.2878696242300001</v>
      </c>
      <c r="AJ239">
        <f>VLOOKUP($E239,ZonalStat!$E$1:$AB$310,22,FALSE)</f>
        <v>26.043762153799999</v>
      </c>
      <c r="AK239">
        <f>VLOOKUP($E239,ZonalStat!$E$1:$AB$310,23,FALSE)</f>
        <v>-4.3670995659900003</v>
      </c>
      <c r="AL239">
        <f>VLOOKUP($E239,ZonalStat!$E$1:$AB$310,24,FALSE)</f>
        <v>1280.3641314700001</v>
      </c>
      <c r="AM239">
        <f>VLOOKUP($E239,Podes!$A$1:$AL$310,5,FALSE)</f>
        <v>3762</v>
      </c>
      <c r="AN239">
        <f>VLOOKUP($E239,Podes!$A$1:$AL$310,28,FALSE)</f>
        <v>1.167597765</v>
      </c>
      <c r="AO239">
        <f>VLOOKUP($E239,Podes!$A$1:$AL$310,29,FALSE)</f>
        <v>940.5</v>
      </c>
      <c r="AP239">
        <f>VLOOKUP($E239,Podes!$A$1:$AL$310,30,FALSE)</f>
        <v>0</v>
      </c>
      <c r="AQ239">
        <f>VLOOKUP($E239,Podes!$A$1:$AL$310,31,FALSE)</f>
        <v>0</v>
      </c>
      <c r="AR239">
        <f>VLOOKUP($E239,Podes!$A$1:$AL$310,32,FALSE)</f>
        <v>418</v>
      </c>
      <c r="AS239">
        <f>VLOOKUP($E239,Podes!$A$1:$AL$310,33,FALSE)</f>
        <v>1254</v>
      </c>
      <c r="AT239">
        <f>VLOOKUP($E239,Podes!$A$1:$AL$310,34,FALSE)</f>
        <v>0</v>
      </c>
      <c r="AU239">
        <f>VLOOKUP($E239,Podes!$A$1:$AL$310,13,FALSE)</f>
        <v>0</v>
      </c>
      <c r="AV239">
        <f>VLOOKUP($E239,Podes!$A$1:$AL$310,14,FALSE)</f>
        <v>0</v>
      </c>
      <c r="AW239">
        <f>VLOOKUP($E239,Podes!$A$1:$AL$310,15,FALSE)</f>
        <v>2</v>
      </c>
      <c r="AX239">
        <f>VLOOKUP($E239,Podes!$A$1:$AL$310,16,FALSE)</f>
        <v>0</v>
      </c>
      <c r="AY239">
        <f>VLOOKUP($E239,Podes!$A$1:$AL$310,17,FALSE)</f>
        <v>0</v>
      </c>
      <c r="AZ239">
        <f>VLOOKUP($E239,Podes!$A$1:$AL$310,18,FALSE)</f>
        <v>0</v>
      </c>
      <c r="BA239">
        <f>VLOOKUP($E239,Podes!$A$1:$AL$310,19,FALSE)</f>
        <v>0</v>
      </c>
      <c r="BB239">
        <f>VLOOKUP($E239,Podes!$A$1:$AL$310,20,FALSE)</f>
        <v>0</v>
      </c>
      <c r="BC239">
        <f>VLOOKUP($E239,Podes!$A$1:$AL$310,21,FALSE)</f>
        <v>5</v>
      </c>
      <c r="BD239">
        <f>VLOOKUP($E239,Podes!$A$1:$AL$310,22,FALSE)</f>
        <v>0</v>
      </c>
      <c r="BE239">
        <f>VLOOKUP($E239,Podes!$A$1:$AL$310,23,FALSE)</f>
        <v>21</v>
      </c>
      <c r="BF239">
        <f>VLOOKUP($E239,Podes!$A$1:$AL$310,38,FALSE)</f>
        <v>190.9090909</v>
      </c>
      <c r="BG239">
        <f>VLOOKUP($E239,Podes!$A$1:$AL$310,35,FALSE)</f>
        <v>134.35714290000001</v>
      </c>
      <c r="BH239">
        <f>VLOOKUP($E239,Podes!$A$1:$AL$310,36,FALSE)</f>
        <v>144.69230769999999</v>
      </c>
      <c r="BI239">
        <f>VLOOKUP($E239,Podes!$A$1:$AL$310,26,FALSE)</f>
        <v>24</v>
      </c>
      <c r="BJ239">
        <f>VLOOKUP($E239,Podes!$A$1:$AL$310,37,FALSE)</f>
        <v>156.75</v>
      </c>
      <c r="BK239">
        <f>VLOOKUP(E239,'status kesejahteraan'!$D:$P,12,FALSE)</f>
        <v>0.20754716981132076</v>
      </c>
      <c r="BL239">
        <f>VLOOKUP(E239,'status kesejahteraan'!$D:$P,13,FALSE)</f>
        <v>0.12016574585635359</v>
      </c>
      <c r="BM239">
        <f>VLOOKUP(D239,IDM_2021!$D$1:$F$297,2,FALSE)</f>
        <v>0.62870000000000004</v>
      </c>
      <c r="BN239">
        <f>VLOOKUP(E239,Irigasi!$O$2:$Q$311,3,FALSE)</f>
        <v>0</v>
      </c>
      <c r="BO239">
        <f>VLOOKUP($E239,ZonalStat!$E$1:$AC$310,25,FALSE)</f>
        <v>41956.689759599998</v>
      </c>
      <c r="BP239" s="1">
        <f>VLOOKUP($E239,ZonalStat!$E$1:$AD$310,26,FALSE)</f>
        <v>3.2726441824300001</v>
      </c>
    </row>
    <row r="240" spans="1:68" x14ac:dyDescent="0.25">
      <c r="A240">
        <v>239</v>
      </c>
      <c r="B240" t="s">
        <v>337</v>
      </c>
      <c r="C240" t="s">
        <v>374</v>
      </c>
      <c r="D240" t="s">
        <v>241</v>
      </c>
      <c r="E240">
        <v>5314061</v>
      </c>
      <c r="F240">
        <f>VLOOKUP(E240,summary_LC!$AW$1:$AY$311,3,FALSE)</f>
        <v>18174</v>
      </c>
      <c r="G240">
        <f>VLOOKUP($E240,ZonalStat!$E$1:$AB$310,2,FALSE)</f>
        <v>18678.129274999999</v>
      </c>
      <c r="H240">
        <f>VLOOKUP($E240,ZonalStat!$E$1:$AB$310,3,FALSE)</f>
        <v>3554.7912561799999</v>
      </c>
      <c r="I240">
        <f>VLOOKUP($E240,ZonalStat!$E$1:$AB$310,4,FALSE)</f>
        <v>71455.3388729</v>
      </c>
      <c r="J240">
        <f>VLOOKUP($E240,ZonalStat!$E$1:$AB$310,5,FALSE)</f>
        <v>69401.109835399999</v>
      </c>
      <c r="K240">
        <f>VLOOKUP($E240,ZonalStat!$E$1:$AB$310,6,FALSE)</f>
        <v>319.88293498899998</v>
      </c>
      <c r="L240">
        <f>VLOOKUP($E240,ZonalStat!$E$1:$AB$310,7,FALSE)</f>
        <v>7114.2101049100002</v>
      </c>
      <c r="M240">
        <f>VLOOKUP($E240,ZonalStat!$E$1:$AB$310,8,FALSE)</f>
        <v>13488.648341599999</v>
      </c>
      <c r="N240">
        <f>VLOOKUP($E240,ZonalStat!$E$1:$AB$310,9,FALSE)</f>
        <v>2207.4577805600002</v>
      </c>
      <c r="O240">
        <f>VLOOKUP($E240,ZonalStat!$E$1:$AB$310,10,FALSE)</f>
        <v>8999.5233206199991</v>
      </c>
      <c r="P240">
        <f>VLOOKUP($E240,ZonalStat!$E$1:$AB$310,11,FALSE)</f>
        <v>1426.88603302</v>
      </c>
      <c r="Q240">
        <f>VLOOKUP($E240,summary_LC!$Z$2:$AU$311,16,FALSE)</f>
        <v>7.3641253941754776</v>
      </c>
      <c r="R240">
        <f>VLOOKUP($E240,summary_LC!$Z$2:$AU$311,17,FALSE)</f>
        <v>0</v>
      </c>
      <c r="S240">
        <f>VLOOKUP($E240,summary_LC!$Z$2:$AU$311,15,FALSE)</f>
        <v>74.698571693563338</v>
      </c>
      <c r="T240">
        <f>VLOOKUP($E240,summary_LC!$Z$2:$AU$311,18,FALSE)</f>
        <v>60.916342051567426</v>
      </c>
      <c r="U240">
        <f>VLOOKUP($E240,summary_LC!$Z$2:$AU$311,19,FALSE)</f>
        <v>16.138007790762384</v>
      </c>
      <c r="V240">
        <f>VLOOKUP($E240,summary_LC!$Z$2:$AU$311,22,FALSE)</f>
        <v>0.80884780455595906</v>
      </c>
      <c r="W240">
        <f>VLOOKUP($E240,ZonalStat!$E$1:$AB$310,12,FALSE)</f>
        <v>351.26548357600001</v>
      </c>
      <c r="X240">
        <f>VLOOKUP($E240,summary_LC!$Z$2:$AU$311,4,FALSE)</f>
        <v>4772</v>
      </c>
      <c r="Y240">
        <f>VLOOKUP($E240,summary_LC!$Z$2:$AU$311,20,FALSE)</f>
        <v>7.3641253941754776</v>
      </c>
      <c r="Z240">
        <f>VLOOKUP($E240,ZonalStat!$E$1:$AB$310,13,FALSE)</f>
        <v>148.82928342599999</v>
      </c>
      <c r="AA240">
        <f>VLOOKUP($E240,ZonalStat!$E$1:$AB$310,14,FALSE)</f>
        <v>0.141004755324</v>
      </c>
      <c r="AB240">
        <f>VLOOKUP($E240,ZonalStat!$E$1:$AB$310,15,FALSE)</f>
        <v>5.0484208209500003E-3</v>
      </c>
      <c r="AC240">
        <f>VLOOKUP($E240,ZonalStat!$E$1:$AB$310,16,FALSE)</f>
        <v>0.71270917171500003</v>
      </c>
      <c r="AD240">
        <f>VLOOKUP($E240,Irigasi!$A$2:$C$311,3,FALSE)</f>
        <v>0</v>
      </c>
      <c r="AE240">
        <f>VLOOKUP($E240,ZonalStat!$E$1:$AB$310,17,FALSE)</f>
        <v>0.56603507759899996</v>
      </c>
      <c r="AF240">
        <f>VLOOKUP($E240,ZonalStat!$E$1:$AB$310,18,FALSE)</f>
        <v>-0.52739147046900003</v>
      </c>
      <c r="AG240">
        <f>VLOOKUP($E240,ZonalStat!$E$1:$AB$310,19,FALSE)</f>
        <v>0.148334428735</v>
      </c>
      <c r="AH240">
        <f>VLOOKUP($E240,ZonalStat!$E$1:$AB$310,20,FALSE)</f>
        <v>0.76736977007999996</v>
      </c>
      <c r="AI240">
        <f>VLOOKUP($E240,ZonalStat!$E$1:$AB$310,21,FALSE)</f>
        <v>1.21776359703</v>
      </c>
      <c r="AJ240">
        <f>VLOOKUP($E240,ZonalStat!$E$1:$AB$310,22,FALSE)</f>
        <v>24.423959223099999</v>
      </c>
      <c r="AK240">
        <f>VLOOKUP($E240,ZonalStat!$E$1:$AB$310,23,FALSE)</f>
        <v>-2.76403505668</v>
      </c>
      <c r="AL240">
        <f>VLOOKUP($E240,ZonalStat!$E$1:$AB$310,24,FALSE)</f>
        <v>1173.39647767</v>
      </c>
      <c r="AM240">
        <f>VLOOKUP($E240,Podes!$A$1:$AL$310,5,FALSE)</f>
        <v>1437</v>
      </c>
      <c r="AN240">
        <f>VLOOKUP($E240,Podes!$A$1:$AL$310,28,FALSE)</f>
        <v>3.3811764709999999</v>
      </c>
      <c r="AO240">
        <f>VLOOKUP($E240,Podes!$A$1:$AL$310,29,FALSE)</f>
        <v>0</v>
      </c>
      <c r="AP240">
        <f>VLOOKUP($E240,Podes!$A$1:$AL$310,30,FALSE)</f>
        <v>0</v>
      </c>
      <c r="AQ240">
        <f>VLOOKUP($E240,Podes!$A$1:$AL$310,31,FALSE)</f>
        <v>0</v>
      </c>
      <c r="AR240">
        <f>VLOOKUP($E240,Podes!$A$1:$AL$310,32,FALSE)</f>
        <v>239.5</v>
      </c>
      <c r="AS240">
        <f>VLOOKUP($E240,Podes!$A$1:$AL$310,33,FALSE)</f>
        <v>718.5</v>
      </c>
      <c r="AT240">
        <f>VLOOKUP($E240,Podes!$A$1:$AL$310,34,FALSE)</f>
        <v>0</v>
      </c>
      <c r="AU240">
        <f>VLOOKUP($E240,Podes!$A$1:$AL$310,13,FALSE)</f>
        <v>0</v>
      </c>
      <c r="AV240">
        <f>VLOOKUP($E240,Podes!$A$1:$AL$310,14,FALSE)</f>
        <v>0</v>
      </c>
      <c r="AW240">
        <f>VLOOKUP($E240,Podes!$A$1:$AL$310,15,FALSE)</f>
        <v>0</v>
      </c>
      <c r="AX240">
        <f>VLOOKUP($E240,Podes!$A$1:$AL$310,16,FALSE)</f>
        <v>0</v>
      </c>
      <c r="AY240">
        <f>VLOOKUP($E240,Podes!$A$1:$AL$310,17,FALSE)</f>
        <v>0</v>
      </c>
      <c r="AZ240">
        <f>VLOOKUP($E240,Podes!$A$1:$AL$310,18,FALSE)</f>
        <v>0</v>
      </c>
      <c r="BA240">
        <f>VLOOKUP($E240,Podes!$A$1:$AL$310,19,FALSE)</f>
        <v>0</v>
      </c>
      <c r="BB240">
        <f>VLOOKUP($E240,Podes!$A$1:$AL$310,20,FALSE)</f>
        <v>0</v>
      </c>
      <c r="BC240">
        <f>VLOOKUP($E240,Podes!$A$1:$AL$310,21,FALSE)</f>
        <v>6</v>
      </c>
      <c r="BD240">
        <f>VLOOKUP($E240,Podes!$A$1:$AL$310,22,FALSE)</f>
        <v>0</v>
      </c>
      <c r="BE240">
        <f>VLOOKUP($E240,Podes!$A$1:$AL$310,23,FALSE)</f>
        <v>13</v>
      </c>
      <c r="BF240">
        <f>VLOOKUP($E240,Podes!$A$1:$AL$310,38,FALSE)</f>
        <v>185.7142857</v>
      </c>
      <c r="BG240">
        <f>VLOOKUP($E240,Podes!$A$1:$AL$310,35,FALSE)</f>
        <v>179.625</v>
      </c>
      <c r="BH240">
        <f>VLOOKUP($E240,Podes!$A$1:$AL$310,36,FALSE)</f>
        <v>68.428571430000005</v>
      </c>
      <c r="BI240">
        <f>VLOOKUP($E240,Podes!$A$1:$AL$310,26,FALSE)</f>
        <v>20</v>
      </c>
      <c r="BJ240">
        <f>VLOOKUP($E240,Podes!$A$1:$AL$310,37,FALSE)</f>
        <v>71.849999999999994</v>
      </c>
      <c r="BK240">
        <f>VLOOKUP(E240,'status kesejahteraan'!$D:$P,12,FALSE)</f>
        <v>0.1875</v>
      </c>
      <c r="BL240">
        <f>VLOOKUP(E240,'status kesejahteraan'!$D:$P,13,FALSE)</f>
        <v>0.10870818915801615</v>
      </c>
      <c r="BM240">
        <f>VLOOKUP(D240,IDM_2021!$D$1:$F$297,2,FALSE)</f>
        <v>0.59489999999999998</v>
      </c>
      <c r="BN240">
        <f>VLOOKUP(E240,Irigasi!$O$2:$Q$311,3,FALSE)</f>
        <v>0</v>
      </c>
      <c r="BO240">
        <f>VLOOKUP($E240,ZonalStat!$E$1:$AC$310,25,FALSE)</f>
        <v>42924.524238400001</v>
      </c>
      <c r="BP240" s="1">
        <f>VLOOKUP($E240,ZonalStat!$E$1:$AD$310,26,FALSE)</f>
        <v>3.0176721511300002</v>
      </c>
    </row>
    <row r="241" spans="1:68" x14ac:dyDescent="0.25">
      <c r="A241">
        <v>240</v>
      </c>
      <c r="B241" t="s">
        <v>337</v>
      </c>
      <c r="C241" t="s">
        <v>374</v>
      </c>
      <c r="D241" t="s">
        <v>242</v>
      </c>
      <c r="E241">
        <v>5314070</v>
      </c>
      <c r="F241">
        <f>VLOOKUP(E241,summary_LC!$AW$1:$AY$311,3,FALSE)</f>
        <v>10157</v>
      </c>
      <c r="G241">
        <f>VLOOKUP($E241,ZonalStat!$E$1:$AB$310,2,FALSE)</f>
        <v>5942.7925362400001</v>
      </c>
      <c r="H241">
        <f>VLOOKUP($E241,ZonalStat!$E$1:$AB$310,3,FALSE)</f>
        <v>569.58265733999997</v>
      </c>
      <c r="I241">
        <f>VLOOKUP($E241,ZonalStat!$E$1:$AB$310,4,FALSE)</f>
        <v>132110.26214499999</v>
      </c>
      <c r="J241">
        <f>VLOOKUP($E241,ZonalStat!$E$1:$AB$310,5,FALSE)</f>
        <v>133158.418695</v>
      </c>
      <c r="K241">
        <f>VLOOKUP($E241,ZonalStat!$E$1:$AB$310,6,FALSE)</f>
        <v>758.48773028100004</v>
      </c>
      <c r="L241">
        <f>VLOOKUP($E241,ZonalStat!$E$1:$AB$310,7,FALSE)</f>
        <v>4854.5066240400001</v>
      </c>
      <c r="M241">
        <f>VLOOKUP($E241,ZonalStat!$E$1:$AB$310,8,FALSE)</f>
        <v>12113.357981200001</v>
      </c>
      <c r="N241">
        <f>VLOOKUP($E241,ZonalStat!$E$1:$AB$310,9,FALSE)</f>
        <v>3286.2956670499998</v>
      </c>
      <c r="O241">
        <f>VLOOKUP($E241,ZonalStat!$E$1:$AB$310,10,FALSE)</f>
        <v>22834.389892399999</v>
      </c>
      <c r="P241">
        <f>VLOOKUP($E241,ZonalStat!$E$1:$AB$310,11,FALSE)</f>
        <v>2189.69280742</v>
      </c>
      <c r="Q241">
        <f>VLOOKUP($E241,summary_LC!$Z$2:$AU$311,16,FALSE)</f>
        <v>20.728992765720648</v>
      </c>
      <c r="R241">
        <f>VLOOKUP($E241,summary_LC!$Z$2:$AU$311,17,FALSE)</f>
        <v>0.3060656649972176</v>
      </c>
      <c r="S241">
        <f>VLOOKUP($E241,summary_LC!$Z$2:$AU$311,15,FALSE)</f>
        <v>27.202745316267851</v>
      </c>
      <c r="T241">
        <f>VLOOKUP($E241,summary_LC!$Z$2:$AU$311,18,FALSE)</f>
        <v>17.390094602114637</v>
      </c>
      <c r="U241">
        <f>VLOOKUP($E241,summary_LC!$Z$2:$AU$311,19,FALSE)</f>
        <v>0.87182340938601366</v>
      </c>
      <c r="V241">
        <f>VLOOKUP($E241,summary_LC!$Z$2:$AU$311,22,FALSE)</f>
        <v>19.690853598503494</v>
      </c>
      <c r="W241">
        <f>VLOOKUP($E241,ZonalStat!$E$1:$AB$310,12,FALSE)</f>
        <v>1142.4534004100001</v>
      </c>
      <c r="X241">
        <f>VLOOKUP($E241,summary_LC!$Z$2:$AU$311,4,FALSE)</f>
        <v>627</v>
      </c>
      <c r="Y241">
        <f>VLOOKUP($E241,summary_LC!$Z$2:$AU$311,20,FALSE)</f>
        <v>20.728992765720648</v>
      </c>
      <c r="Z241">
        <f>VLOOKUP($E241,ZonalStat!$E$1:$AB$310,13,FALSE)</f>
        <v>534.43794359699996</v>
      </c>
      <c r="AA241">
        <f>VLOOKUP($E241,ZonalStat!$E$1:$AB$310,14,FALSE)</f>
        <v>0.12529112398100001</v>
      </c>
      <c r="AB241">
        <f>VLOOKUP($E241,ZonalStat!$E$1:$AB$310,15,FALSE)</f>
        <v>2.9536280397799997E-4</v>
      </c>
      <c r="AC241">
        <f>VLOOKUP($E241,ZonalStat!$E$1:$AB$310,16,FALSE)</f>
        <v>0.60004950673500002</v>
      </c>
      <c r="AD241">
        <f>VLOOKUP($E241,Irigasi!$A$2:$C$311,3,FALSE)</f>
        <v>0</v>
      </c>
      <c r="AE241">
        <f>VLOOKUP($E241,ZonalStat!$E$1:$AB$310,17,FALSE)</f>
        <v>0.55726513413900003</v>
      </c>
      <c r="AF241">
        <f>VLOOKUP($E241,ZonalStat!$E$1:$AB$310,18,FALSE)</f>
        <v>-0.57580537281599997</v>
      </c>
      <c r="AG241">
        <f>VLOOKUP($E241,ZonalStat!$E$1:$AB$310,19,FALSE)</f>
        <v>7.2738727958800001E-2</v>
      </c>
      <c r="AH241">
        <f>VLOOKUP($E241,ZonalStat!$E$1:$AB$310,20,FALSE)</f>
        <v>0.81765556361900005</v>
      </c>
      <c r="AI241">
        <f>VLOOKUP($E241,ZonalStat!$E$1:$AB$310,21,FALSE)</f>
        <v>1.2148381776199999</v>
      </c>
      <c r="AJ241">
        <f>VLOOKUP($E241,ZonalStat!$E$1:$AB$310,22,FALSE)</f>
        <v>24.692002338799998</v>
      </c>
      <c r="AK241">
        <f>VLOOKUP($E241,ZonalStat!$E$1:$AB$310,23,FALSE)</f>
        <v>-0.11506238049</v>
      </c>
      <c r="AL241">
        <f>VLOOKUP($E241,ZonalStat!$E$1:$AB$310,24,FALSE)</f>
        <v>1102.4017098700001</v>
      </c>
      <c r="AM241">
        <f>VLOOKUP($E241,Podes!$A$1:$AL$310,5,FALSE)</f>
        <v>2194</v>
      </c>
      <c r="AN241">
        <f>VLOOKUP($E241,Podes!$A$1:$AL$310,28,FALSE)</f>
        <v>1.290588235</v>
      </c>
      <c r="AO241">
        <f>VLOOKUP($E241,Podes!$A$1:$AL$310,29,FALSE)</f>
        <v>1097</v>
      </c>
      <c r="AP241">
        <f>VLOOKUP($E241,Podes!$A$1:$AL$310,30,FALSE)</f>
        <v>0</v>
      </c>
      <c r="AQ241">
        <f>VLOOKUP($E241,Podes!$A$1:$AL$310,31,FALSE)</f>
        <v>0</v>
      </c>
      <c r="AR241">
        <f>VLOOKUP($E241,Podes!$A$1:$AL$310,32,FALSE)</f>
        <v>313.42857140000001</v>
      </c>
      <c r="AS241">
        <f>VLOOKUP($E241,Podes!$A$1:$AL$310,33,FALSE)</f>
        <v>1097</v>
      </c>
      <c r="AT241">
        <f>VLOOKUP($E241,Podes!$A$1:$AL$310,34,FALSE)</f>
        <v>548.5</v>
      </c>
      <c r="AU241">
        <f>VLOOKUP($E241,Podes!$A$1:$AL$310,13,FALSE)</f>
        <v>0</v>
      </c>
      <c r="AV241">
        <f>VLOOKUP($E241,Podes!$A$1:$AL$310,14,FALSE)</f>
        <v>0</v>
      </c>
      <c r="AW241">
        <f>VLOOKUP($E241,Podes!$A$1:$AL$310,15,FALSE)</f>
        <v>0</v>
      </c>
      <c r="AX241">
        <f>VLOOKUP($E241,Podes!$A$1:$AL$310,16,FALSE)</f>
        <v>0</v>
      </c>
      <c r="AY241">
        <f>VLOOKUP($E241,Podes!$A$1:$AL$310,17,FALSE)</f>
        <v>0</v>
      </c>
      <c r="AZ241">
        <f>VLOOKUP($E241,Podes!$A$1:$AL$310,18,FALSE)</f>
        <v>0</v>
      </c>
      <c r="BA241">
        <f>VLOOKUP($E241,Podes!$A$1:$AL$310,19,FALSE)</f>
        <v>0</v>
      </c>
      <c r="BB241">
        <f>VLOOKUP($E241,Podes!$A$1:$AL$310,20,FALSE)</f>
        <v>0</v>
      </c>
      <c r="BC241">
        <f>VLOOKUP($E241,Podes!$A$1:$AL$310,21,FALSE)</f>
        <v>0</v>
      </c>
      <c r="BD241">
        <f>VLOOKUP($E241,Podes!$A$1:$AL$310,22,FALSE)</f>
        <v>0</v>
      </c>
      <c r="BE241">
        <f>VLOOKUP($E241,Podes!$A$1:$AL$310,23,FALSE)</f>
        <v>12</v>
      </c>
      <c r="BF241">
        <f>VLOOKUP($E241,Podes!$A$1:$AL$310,38,FALSE)</f>
        <v>171.42857140000001</v>
      </c>
      <c r="BG241">
        <f>VLOOKUP($E241,Podes!$A$1:$AL$310,35,FALSE)</f>
        <v>129.05882349999999</v>
      </c>
      <c r="BH241">
        <f>VLOOKUP($E241,Podes!$A$1:$AL$310,36,FALSE)</f>
        <v>104.4761905</v>
      </c>
      <c r="BI241">
        <f>VLOOKUP($E241,Podes!$A$1:$AL$310,26,FALSE)</f>
        <v>3</v>
      </c>
      <c r="BJ241">
        <f>VLOOKUP($E241,Podes!$A$1:$AL$310,37,FALSE)</f>
        <v>731.33333330000005</v>
      </c>
      <c r="BK241">
        <f>VLOOKUP(E241,'status kesejahteraan'!$D:$P,12,FALSE)</f>
        <v>0.25317460317460316</v>
      </c>
      <c r="BL241">
        <f>VLOOKUP(E241,'status kesejahteraan'!$D:$P,13,FALSE)</f>
        <v>0.18563802307559843</v>
      </c>
      <c r="BM241">
        <f>VLOOKUP(D241,IDM_2021!$D$1:$F$297,2,FALSE)</f>
        <v>0.65949999999999998</v>
      </c>
      <c r="BN241">
        <f>VLOOKUP(E241,Irigasi!$O$2:$Q$311,3,FALSE)</f>
        <v>0</v>
      </c>
      <c r="BO241">
        <f>VLOOKUP($E241,ZonalStat!$E$1:$AC$310,25,FALSE)</f>
        <v>8470.54114845</v>
      </c>
      <c r="BP241" s="1">
        <f>VLOOKUP($E241,ZonalStat!$E$1:$AD$310,26,FALSE)</f>
        <v>3.3409406858200001</v>
      </c>
    </row>
    <row r="242" spans="1:68" x14ac:dyDescent="0.25">
      <c r="A242">
        <v>241</v>
      </c>
      <c r="B242" t="s">
        <v>337</v>
      </c>
      <c r="C242" t="s">
        <v>374</v>
      </c>
      <c r="D242" t="s">
        <v>243</v>
      </c>
      <c r="E242">
        <v>5314071</v>
      </c>
      <c r="F242">
        <f>VLOOKUP(E242,summary_LC!$AW$1:$AY$311,3,FALSE)</f>
        <v>1670</v>
      </c>
      <c r="G242">
        <f>VLOOKUP($E242,ZonalStat!$E$1:$AB$310,2,FALSE)</f>
        <v>20012.290303999998</v>
      </c>
      <c r="H242">
        <f>VLOOKUP($E242,ZonalStat!$E$1:$AB$310,3,FALSE)</f>
        <v>2584.2702425000002</v>
      </c>
      <c r="I242">
        <f>VLOOKUP($E242,ZonalStat!$E$1:$AB$310,4,FALSE)</f>
        <v>138701.78050600001</v>
      </c>
      <c r="J242">
        <f>VLOOKUP($E242,ZonalStat!$E$1:$AB$310,5,FALSE)</f>
        <v>143463.68922199999</v>
      </c>
      <c r="K242">
        <f>VLOOKUP($E242,ZonalStat!$E$1:$AB$310,6,FALSE)</f>
        <v>11482.261114200001</v>
      </c>
      <c r="L242">
        <f>VLOOKUP($E242,ZonalStat!$E$1:$AB$310,7,FALSE)</f>
        <v>13249.703753600001</v>
      </c>
      <c r="M242">
        <f>VLOOKUP($E242,ZonalStat!$E$1:$AB$310,8,FALSE)</f>
        <v>26300.655762300001</v>
      </c>
      <c r="N242">
        <f>VLOOKUP($E242,ZonalStat!$E$1:$AB$310,9,FALSE)</f>
        <v>17345.921483800001</v>
      </c>
      <c r="O242">
        <f>VLOOKUP($E242,ZonalStat!$E$1:$AB$310,10,FALSE)</f>
        <v>38676.581267499998</v>
      </c>
      <c r="P242">
        <f>VLOOKUP($E242,ZonalStat!$E$1:$AB$310,11,FALSE)</f>
        <v>12693.7046837</v>
      </c>
      <c r="Q242">
        <f>VLOOKUP($E242,summary_LC!$Z$2:$AU$311,16,FALSE)</f>
        <v>3.2554257095158601</v>
      </c>
      <c r="R242">
        <f>VLOOKUP($E242,summary_LC!$Z$2:$AU$311,17,FALSE)</f>
        <v>0</v>
      </c>
      <c r="S242">
        <f>VLOOKUP($E242,summary_LC!$Z$2:$AU$311,15,FALSE)</f>
        <v>0</v>
      </c>
      <c r="T242">
        <f>VLOOKUP($E242,summary_LC!$Z$2:$AU$311,18,FALSE)</f>
        <v>2.2630309775551845</v>
      </c>
      <c r="U242">
        <f>VLOOKUP($E242,summary_LC!$Z$2:$AU$311,19,FALSE)</f>
        <v>0</v>
      </c>
      <c r="V242">
        <f>VLOOKUP($E242,summary_LC!$Z$2:$AU$311,22,FALSE)</f>
        <v>32.874251497005993</v>
      </c>
      <c r="W242">
        <f>VLOOKUP($E242,ZonalStat!$E$1:$AB$310,12,FALSE)</f>
        <v>11361.766003299999</v>
      </c>
      <c r="X242">
        <f>VLOOKUP($E242,summary_LC!$Z$2:$AU$311,4,FALSE)</f>
        <v>0</v>
      </c>
      <c r="Y242">
        <f>VLOOKUP($E242,summary_LC!$Z$2:$AU$311,20,FALSE)</f>
        <v>3.2554257095158601</v>
      </c>
      <c r="Z242">
        <f>VLOOKUP($E242,ZonalStat!$E$1:$AB$310,13,FALSE)</f>
        <v>674.87291785599996</v>
      </c>
      <c r="AA242">
        <f>VLOOKUP($E242,ZonalStat!$E$1:$AB$310,14,FALSE)</f>
        <v>0.18872960720699999</v>
      </c>
      <c r="AB242">
        <f>VLOOKUP($E242,ZonalStat!$E$1:$AB$310,15,FALSE)</f>
        <v>0</v>
      </c>
      <c r="AC242">
        <f>VLOOKUP($E242,ZonalStat!$E$1:$AB$310,16,FALSE)</f>
        <v>0.56203475922900004</v>
      </c>
      <c r="AD242">
        <f>VLOOKUP($E242,Irigasi!$A$2:$C$311,3,FALSE)</f>
        <v>0</v>
      </c>
      <c r="AE242">
        <f>VLOOKUP($E242,ZonalStat!$E$1:$AB$310,17,FALSE)</f>
        <v>0.40408425616600002</v>
      </c>
      <c r="AF242">
        <f>VLOOKUP($E242,ZonalStat!$E$1:$AB$310,18,FALSE)</f>
        <v>-0.45900130604200001</v>
      </c>
      <c r="AG242">
        <f>VLOOKUP($E242,ZonalStat!$E$1:$AB$310,19,FALSE)</f>
        <v>-5.1674137965300002E-2</v>
      </c>
      <c r="AH242">
        <f>VLOOKUP($E242,ZonalStat!$E$1:$AB$310,20,FALSE)</f>
        <v>0.71002058529599998</v>
      </c>
      <c r="AI242">
        <f>VLOOKUP($E242,ZonalStat!$E$1:$AB$310,21,FALSE)</f>
        <v>1.2279541541000001</v>
      </c>
      <c r="AJ242">
        <f>VLOOKUP($E242,ZonalStat!$E$1:$AB$310,22,FALSE)</f>
        <v>25.164747384399998</v>
      </c>
      <c r="AK242">
        <f>VLOOKUP($E242,ZonalStat!$E$1:$AB$310,23,FALSE)</f>
        <v>-2.5590980392699998</v>
      </c>
      <c r="AL242">
        <f>VLOOKUP($E242,ZonalStat!$E$1:$AB$310,24,FALSE)</f>
        <v>1073.46819542</v>
      </c>
      <c r="AM242">
        <f>VLOOKUP($E242,Podes!$A$1:$AL$310,5,FALSE)</f>
        <v>1002</v>
      </c>
      <c r="AN242">
        <f>VLOOKUP($E242,Podes!$A$1:$AL$310,28,FALSE)</f>
        <v>1.176056338</v>
      </c>
      <c r="AO242">
        <f>VLOOKUP($E242,Podes!$A$1:$AL$310,29,FALSE)</f>
        <v>501</v>
      </c>
      <c r="AP242">
        <f>VLOOKUP($E242,Podes!$A$1:$AL$310,30,FALSE)</f>
        <v>0</v>
      </c>
      <c r="AQ242">
        <f>VLOOKUP($E242,Podes!$A$1:$AL$310,31,FALSE)</f>
        <v>0</v>
      </c>
      <c r="AR242">
        <f>VLOOKUP($E242,Podes!$A$1:$AL$310,32,FALSE)</f>
        <v>501</v>
      </c>
      <c r="AS242">
        <f>VLOOKUP($E242,Podes!$A$1:$AL$310,33,FALSE)</f>
        <v>0</v>
      </c>
      <c r="AT242">
        <f>VLOOKUP($E242,Podes!$A$1:$AL$310,34,FALSE)</f>
        <v>0</v>
      </c>
      <c r="AU242">
        <f>VLOOKUP($E242,Podes!$A$1:$AL$310,13,FALSE)</f>
        <v>0</v>
      </c>
      <c r="AV242">
        <f>VLOOKUP($E242,Podes!$A$1:$AL$310,14,FALSE)</f>
        <v>0</v>
      </c>
      <c r="AW242">
        <f>VLOOKUP($E242,Podes!$A$1:$AL$310,15,FALSE)</f>
        <v>0</v>
      </c>
      <c r="AX242">
        <f>VLOOKUP($E242,Podes!$A$1:$AL$310,16,FALSE)</f>
        <v>0</v>
      </c>
      <c r="AY242">
        <f>VLOOKUP($E242,Podes!$A$1:$AL$310,17,FALSE)</f>
        <v>0</v>
      </c>
      <c r="AZ242">
        <f>VLOOKUP($E242,Podes!$A$1:$AL$310,18,FALSE)</f>
        <v>0</v>
      </c>
      <c r="BA242">
        <f>VLOOKUP($E242,Podes!$A$1:$AL$310,19,FALSE)</f>
        <v>0</v>
      </c>
      <c r="BB242">
        <f>VLOOKUP($E242,Podes!$A$1:$AL$310,20,FALSE)</f>
        <v>0</v>
      </c>
      <c r="BC242">
        <f>VLOOKUP($E242,Podes!$A$1:$AL$310,21,FALSE)</f>
        <v>0</v>
      </c>
      <c r="BD242">
        <f>VLOOKUP($E242,Podes!$A$1:$AL$310,22,FALSE)</f>
        <v>0</v>
      </c>
      <c r="BE242">
        <f>VLOOKUP($E242,Podes!$A$1:$AL$310,23,FALSE)</f>
        <v>10</v>
      </c>
      <c r="BF242">
        <f>VLOOKUP($E242,Podes!$A$1:$AL$310,38,FALSE)</f>
        <v>200</v>
      </c>
      <c r="BG242">
        <f>VLOOKUP($E242,Podes!$A$1:$AL$310,35,FALSE)</f>
        <v>334</v>
      </c>
      <c r="BH242">
        <f>VLOOKUP($E242,Podes!$A$1:$AL$310,36,FALSE)</f>
        <v>66.8</v>
      </c>
      <c r="BI242">
        <f>VLOOKUP($E242,Podes!$A$1:$AL$310,26,FALSE)</f>
        <v>12</v>
      </c>
      <c r="BJ242">
        <f>VLOOKUP($E242,Podes!$A$1:$AL$310,37,FALSE)</f>
        <v>83.5</v>
      </c>
      <c r="BK242">
        <f>VLOOKUP(E242,'status kesejahteraan'!$D:$P,12,FALSE)</f>
        <v>0.15169366715758467</v>
      </c>
      <c r="BL242">
        <f>VLOOKUP(E242,'status kesejahteraan'!$D:$P,13,FALSE)</f>
        <v>0.10668229777256741</v>
      </c>
      <c r="BM242">
        <f>VLOOKUP(D242,IDM_2021!$D$1:$F$297,2,FALSE)</f>
        <v>0.61499999999999999</v>
      </c>
      <c r="BN242">
        <f>VLOOKUP(E242,Irigasi!$O$2:$Q$311,3,FALSE)</f>
        <v>0</v>
      </c>
      <c r="BO242">
        <f>VLOOKUP($E242,ZonalStat!$E$1:$AC$310,25,FALSE)</f>
        <v>23849.169842300002</v>
      </c>
      <c r="BP242" s="1">
        <f>VLOOKUP($E242,ZonalStat!$E$1:$AD$310,26,FALSE)</f>
        <v>2.6450549450500001</v>
      </c>
    </row>
    <row r="243" spans="1:68" x14ac:dyDescent="0.25">
      <c r="A243">
        <v>242</v>
      </c>
      <c r="B243" t="s">
        <v>337</v>
      </c>
      <c r="C243" t="s">
        <v>375</v>
      </c>
      <c r="D243" t="s">
        <v>244</v>
      </c>
      <c r="E243">
        <v>5315010</v>
      </c>
      <c r="F243">
        <f>VLOOKUP(E243,summary_LC!$AW$1:$AY$311,3,FALSE)</f>
        <v>97001</v>
      </c>
      <c r="G243">
        <f>VLOOKUP($E243,ZonalStat!$E$1:$AB$310,2,FALSE)</f>
        <v>33616.211444100001</v>
      </c>
      <c r="H243">
        <f>VLOOKUP($E243,ZonalStat!$E$1:$AB$310,3,FALSE)</f>
        <v>18160.8219245</v>
      </c>
      <c r="I243">
        <f>VLOOKUP($E243,ZonalStat!$E$1:$AB$310,4,FALSE)</f>
        <v>102277.431472</v>
      </c>
      <c r="J243">
        <f>VLOOKUP($E243,ZonalStat!$E$1:$AB$310,5,FALSE)</f>
        <v>34839.548505699997</v>
      </c>
      <c r="K243">
        <f>VLOOKUP($E243,ZonalStat!$E$1:$AB$310,6,FALSE)</f>
        <v>1135.02916734</v>
      </c>
      <c r="L243">
        <f>VLOOKUP($E243,ZonalStat!$E$1:$AB$310,7,FALSE)</f>
        <v>19344.5280466</v>
      </c>
      <c r="M243">
        <f>VLOOKUP($E243,ZonalStat!$E$1:$AB$310,8,FALSE)</f>
        <v>23753.269434000002</v>
      </c>
      <c r="N243">
        <f>VLOOKUP($E243,ZonalStat!$E$1:$AB$310,9,FALSE)</f>
        <v>12535.212803599999</v>
      </c>
      <c r="O243">
        <f>VLOOKUP($E243,ZonalStat!$E$1:$AB$310,10,FALSE)</f>
        <v>44483.683364099998</v>
      </c>
      <c r="P243">
        <f>VLOOKUP($E243,ZonalStat!$E$1:$AB$310,11,FALSE)</f>
        <v>5457.9567540300004</v>
      </c>
      <c r="Q243">
        <f>VLOOKUP($E243,summary_LC!$Z$2:$AU$311,16,FALSE)</f>
        <v>56.130588017065477</v>
      </c>
      <c r="R243">
        <f>VLOOKUP($E243,summary_LC!$Z$2:$AU$311,17,FALSE)</f>
        <v>7.4197736969022446E-2</v>
      </c>
      <c r="S243">
        <f>VLOOKUP($E243,summary_LC!$Z$2:$AU$311,15,FALSE)</f>
        <v>272.12020033388978</v>
      </c>
      <c r="T243">
        <f>VLOOKUP($E243,summary_LC!$Z$2:$AU$311,18,FALSE)</f>
        <v>205.11036913374144</v>
      </c>
      <c r="U243">
        <f>VLOOKUP($E243,summary_LC!$Z$2:$AU$311,19,FALSE)</f>
        <v>1.7065479502875163</v>
      </c>
      <c r="V243">
        <f>VLOOKUP($E243,summary_LC!$Z$2:$AU$311,22,FALSE)</f>
        <v>35.938804754590159</v>
      </c>
      <c r="W243">
        <f>VLOOKUP($E243,ZonalStat!$E$1:$AB$310,12,FALSE)</f>
        <v>1268.9941426400001</v>
      </c>
      <c r="X243">
        <f>VLOOKUP($E243,summary_LC!$Z$2:$AU$311,4,FALSE)</f>
        <v>8862</v>
      </c>
      <c r="Y243">
        <f>VLOOKUP($E243,summary_LC!$Z$2:$AU$311,20,FALSE)</f>
        <v>56.130588017065477</v>
      </c>
      <c r="Z243">
        <f>VLOOKUP($E243,ZonalStat!$E$1:$AB$310,13,FALSE)</f>
        <v>1946.2297373700001</v>
      </c>
      <c r="AA243">
        <f>VLOOKUP($E243,ZonalStat!$E$1:$AB$310,14,FALSE)</f>
        <v>1.6400192515800001E-2</v>
      </c>
      <c r="AB243">
        <f>VLOOKUP($E243,ZonalStat!$E$1:$AB$310,15,FALSE)</f>
        <v>0.31095297986600001</v>
      </c>
      <c r="AC243">
        <f>VLOOKUP($E243,ZonalStat!$E$1:$AB$310,16,FALSE)</f>
        <v>0.66143677460799999</v>
      </c>
      <c r="AD243">
        <f>VLOOKUP($E243,Irigasi!$A$2:$C$311,3,FALSE)</f>
        <v>0</v>
      </c>
      <c r="AE243">
        <f>VLOOKUP($E243,ZonalStat!$E$1:$AB$310,17,FALSE)</f>
        <v>0</v>
      </c>
      <c r="AF243">
        <f>VLOOKUP($E243,ZonalStat!$E$1:$AB$310,18,FALSE)</f>
        <v>0</v>
      </c>
      <c r="AG243">
        <f>VLOOKUP($E243,ZonalStat!$E$1:$AB$310,19,FALSE)</f>
        <v>0</v>
      </c>
      <c r="AH243">
        <f>VLOOKUP($E243,ZonalStat!$E$1:$AB$310,20,FALSE)</f>
        <v>0.63505179803699996</v>
      </c>
      <c r="AI243">
        <f>VLOOKUP($E243,ZonalStat!$E$1:$AB$310,21,FALSE)</f>
        <v>1.2547878774400001</v>
      </c>
      <c r="AJ243">
        <f>VLOOKUP($E243,ZonalStat!$E$1:$AB$310,22,FALSE)</f>
        <v>23.475291966099999</v>
      </c>
      <c r="AK243">
        <f>VLOOKUP($E243,ZonalStat!$E$1:$AB$310,23,FALSE)</f>
        <v>-21.7421016678</v>
      </c>
      <c r="AL243">
        <f>VLOOKUP($E243,ZonalStat!$E$1:$AB$310,24,FALSE)</f>
        <v>1467.54176149</v>
      </c>
      <c r="AM243">
        <f>VLOOKUP($E243,Podes!$A$1:$AL$310,5,FALSE)</f>
        <v>11936</v>
      </c>
      <c r="AN243">
        <f>VLOOKUP($E243,Podes!$A$1:$AL$310,28,FALSE)</f>
        <v>1.0962527550000001</v>
      </c>
      <c r="AO243">
        <f>VLOOKUP($E243,Podes!$A$1:$AL$310,29,FALSE)</f>
        <v>918.15384619999998</v>
      </c>
      <c r="AP243">
        <f>VLOOKUP($E243,Podes!$A$1:$AL$310,30,FALSE)</f>
        <v>11936</v>
      </c>
      <c r="AQ243">
        <f>VLOOKUP($E243,Podes!$A$1:$AL$310,31,FALSE)</f>
        <v>5968</v>
      </c>
      <c r="AR243">
        <f>VLOOKUP($E243,Podes!$A$1:$AL$310,32,FALSE)</f>
        <v>1193.5999999999999</v>
      </c>
      <c r="AS243">
        <f>VLOOKUP($E243,Podes!$A$1:$AL$310,33,FALSE)</f>
        <v>1989.333333</v>
      </c>
      <c r="AT243">
        <f>VLOOKUP($E243,Podes!$A$1:$AL$310,34,FALSE)</f>
        <v>795.73333330000003</v>
      </c>
      <c r="AU243">
        <f>VLOOKUP($E243,Podes!$A$1:$AL$310,13,FALSE)</f>
        <v>2</v>
      </c>
      <c r="AV243">
        <f>VLOOKUP($E243,Podes!$A$1:$AL$310,14,FALSE)</f>
        <v>0</v>
      </c>
      <c r="AW243">
        <f>VLOOKUP($E243,Podes!$A$1:$AL$310,15,FALSE)</f>
        <v>12</v>
      </c>
      <c r="AX243">
        <f>VLOOKUP($E243,Podes!$A$1:$AL$310,16,FALSE)</f>
        <v>1</v>
      </c>
      <c r="AY243">
        <f>VLOOKUP($E243,Podes!$A$1:$AL$310,17,FALSE)</f>
        <v>4</v>
      </c>
      <c r="AZ243">
        <f>VLOOKUP($E243,Podes!$A$1:$AL$310,18,FALSE)</f>
        <v>0</v>
      </c>
      <c r="BA243">
        <f>VLOOKUP($E243,Podes!$A$1:$AL$310,19,FALSE)</f>
        <v>2</v>
      </c>
      <c r="BB243">
        <f>VLOOKUP($E243,Podes!$A$1:$AL$310,20,FALSE)</f>
        <v>0</v>
      </c>
      <c r="BC243">
        <f>VLOOKUP($E243,Podes!$A$1:$AL$310,21,FALSE)</f>
        <v>16</v>
      </c>
      <c r="BD243">
        <f>VLOOKUP($E243,Podes!$A$1:$AL$310,22,FALSE)</f>
        <v>0</v>
      </c>
      <c r="BE243">
        <f>VLOOKUP($E243,Podes!$A$1:$AL$310,23,FALSE)</f>
        <v>35</v>
      </c>
      <c r="BF243">
        <f>VLOOKUP($E243,Podes!$A$1:$AL$310,38,FALSE)</f>
        <v>184.2105263</v>
      </c>
      <c r="BG243">
        <f>VLOOKUP($E243,Podes!$A$1:$AL$310,35,FALSE)</f>
        <v>2387.1999999999998</v>
      </c>
      <c r="BH243">
        <f>VLOOKUP($E243,Podes!$A$1:$AL$310,36,FALSE)</f>
        <v>5968</v>
      </c>
      <c r="BI243">
        <f>VLOOKUP($E243,Podes!$A$1:$AL$310,26,FALSE)</f>
        <v>47</v>
      </c>
      <c r="BJ243">
        <f>VLOOKUP($E243,Podes!$A$1:$AL$310,37,FALSE)</f>
        <v>253.95744680000001</v>
      </c>
      <c r="BK243">
        <f>VLOOKUP(E243,'status kesejahteraan'!$D:$P,12,FALSE)</f>
        <v>0.42415551306564692</v>
      </c>
      <c r="BL243">
        <f>VLOOKUP(E243,'status kesejahteraan'!$D:$P,13,FALSE)</f>
        <v>0.35559253865890023</v>
      </c>
      <c r="BM243">
        <f>VLOOKUP(D243,IDM_2021!$D$1:$F$297,2,FALSE)</f>
        <v>0.60829999999999995</v>
      </c>
      <c r="BN243">
        <f>VLOOKUP(E243,Irigasi!$O$2:$Q$311,3,FALSE)</f>
        <v>1692</v>
      </c>
      <c r="BO243">
        <f>VLOOKUP($E243,ZonalStat!$E$1:$AC$310,25,FALSE)</f>
        <v>21531.6939819</v>
      </c>
      <c r="BP243" s="1">
        <f>VLOOKUP($E243,ZonalStat!$E$1:$AD$310,26,FALSE)</f>
        <v>3.6290489234900001</v>
      </c>
    </row>
    <row r="244" spans="1:68" x14ac:dyDescent="0.25">
      <c r="A244">
        <v>243</v>
      </c>
      <c r="B244" t="s">
        <v>337</v>
      </c>
      <c r="C244" t="s">
        <v>375</v>
      </c>
      <c r="D244" t="s">
        <v>245</v>
      </c>
      <c r="E244">
        <v>5315011</v>
      </c>
      <c r="F244">
        <f>VLOOKUP(E244,summary_LC!$AW$1:$AY$311,3,FALSE)</f>
        <v>29898</v>
      </c>
      <c r="G244">
        <f>VLOOKUP($E244,ZonalStat!$E$1:$AB$310,2,FALSE)</f>
        <v>12776.310099099999</v>
      </c>
      <c r="H244">
        <f>VLOOKUP($E244,ZonalStat!$E$1:$AB$310,3,FALSE)</f>
        <v>1788.2810205400001</v>
      </c>
      <c r="I244">
        <f>VLOOKUP($E244,ZonalStat!$E$1:$AB$310,4,FALSE)</f>
        <v>122470.876259</v>
      </c>
      <c r="J244">
        <f>VLOOKUP($E244,ZonalStat!$E$1:$AB$310,5,FALSE)</f>
        <v>5260.8468472300001</v>
      </c>
      <c r="K244">
        <f>VLOOKUP($E244,ZonalStat!$E$1:$AB$310,6,FALSE)</f>
        <v>143.997899394</v>
      </c>
      <c r="L244">
        <f>VLOOKUP($E244,ZonalStat!$E$1:$AB$310,7,FALSE)</f>
        <v>5181.6542667800004</v>
      </c>
      <c r="M244">
        <f>VLOOKUP($E244,ZonalStat!$E$1:$AB$310,8,FALSE)</f>
        <v>23346.385545199999</v>
      </c>
      <c r="N244">
        <f>VLOOKUP($E244,ZonalStat!$E$1:$AB$310,9,FALSE)</f>
        <v>7619.7105951200001</v>
      </c>
      <c r="O244">
        <f>VLOOKUP($E244,ZonalStat!$E$1:$AB$310,10,FALSE)</f>
        <v>6471.5978426199999</v>
      </c>
      <c r="P244">
        <f>VLOOKUP($E244,ZonalStat!$E$1:$AB$310,11,FALSE)</f>
        <v>4960.8514583699998</v>
      </c>
      <c r="Q244">
        <f>VLOOKUP($E244,summary_LC!$Z$2:$AU$311,16,FALSE)</f>
        <v>66.499721758486359</v>
      </c>
      <c r="R244">
        <f>VLOOKUP($E244,summary_LC!$Z$2:$AU$311,17,FALSE)</f>
        <v>0</v>
      </c>
      <c r="S244">
        <f>VLOOKUP($E244,summary_LC!$Z$2:$AU$311,15,FALSE)</f>
        <v>195.52031163049529</v>
      </c>
      <c r="T244">
        <f>VLOOKUP($E244,summary_LC!$Z$2:$AU$311,18,FALSE)</f>
        <v>0.84399925802263032</v>
      </c>
      <c r="U244">
        <f>VLOOKUP($E244,summary_LC!$Z$2:$AU$311,19,FALSE)</f>
        <v>0.73270265256909672</v>
      </c>
      <c r="V244">
        <f>VLOOKUP($E244,summary_LC!$Z$2:$AU$311,22,FALSE)</f>
        <v>1.1472339286908824</v>
      </c>
      <c r="W244">
        <f>VLOOKUP($E244,ZonalStat!$E$1:$AB$310,12,FALSE)</f>
        <v>800.26346224400004</v>
      </c>
      <c r="X244">
        <f>VLOOKUP($E244,summary_LC!$Z$2:$AU$311,4,FALSE)</f>
        <v>1250</v>
      </c>
      <c r="Y244">
        <f>VLOOKUP($E244,summary_LC!$Z$2:$AU$311,20,FALSE)</f>
        <v>66.499721758486359</v>
      </c>
      <c r="Z244">
        <f>VLOOKUP($E244,ZonalStat!$E$1:$AB$310,13,FALSE)</f>
        <v>468.30915532099999</v>
      </c>
      <c r="AA244">
        <f>VLOOKUP($E244,ZonalStat!$E$1:$AB$310,14,FALSE)</f>
        <v>4.4382705661599998E-2</v>
      </c>
      <c r="AB244">
        <f>VLOOKUP($E244,ZonalStat!$E$1:$AB$310,15,FALSE)</f>
        <v>0.52347146966400004</v>
      </c>
      <c r="AC244">
        <f>VLOOKUP($E244,ZonalStat!$E$1:$AB$310,16,FALSE)</f>
        <v>0.675403424099</v>
      </c>
      <c r="AD244">
        <f>VLOOKUP($E244,Irigasi!$A$2:$C$311,3,FALSE)</f>
        <v>21</v>
      </c>
      <c r="AE244">
        <f>VLOOKUP($E244,ZonalStat!$E$1:$AB$310,17,FALSE)</f>
        <v>0.82224051173099999</v>
      </c>
      <c r="AF244">
        <f>VLOOKUP($E244,ZonalStat!$E$1:$AB$310,18,FALSE)</f>
        <v>-0.74351912715099999</v>
      </c>
      <c r="AG244">
        <f>VLOOKUP($E244,ZonalStat!$E$1:$AB$310,19,FALSE)</f>
        <v>0.35858948389799999</v>
      </c>
      <c r="AH244">
        <f>VLOOKUP($E244,ZonalStat!$E$1:$AB$310,20,FALSE)</f>
        <v>0.60319002701299995</v>
      </c>
      <c r="AI244">
        <f>VLOOKUP($E244,ZonalStat!$E$1:$AB$310,21,FALSE)</f>
        <v>1.33606952141</v>
      </c>
      <c r="AJ244">
        <f>VLOOKUP($E244,ZonalStat!$E$1:$AB$310,22,FALSE)</f>
        <v>24.265315572999999</v>
      </c>
      <c r="AK244">
        <f>VLOOKUP($E244,ZonalStat!$E$1:$AB$310,23,FALSE)</f>
        <v>-28.046012415500002</v>
      </c>
      <c r="AL244">
        <f>VLOOKUP($E244,ZonalStat!$E$1:$AB$310,24,FALSE)</f>
        <v>1673.3553306700001</v>
      </c>
      <c r="AM244">
        <f>VLOOKUP($E244,Podes!$A$1:$AL$310,5,FALSE)</f>
        <v>4857</v>
      </c>
      <c r="AN244">
        <f>VLOOKUP($E244,Podes!$A$1:$AL$310,28,FALSE)</f>
        <v>1.3237939489999999</v>
      </c>
      <c r="AO244">
        <f>VLOOKUP($E244,Podes!$A$1:$AL$310,29,FALSE)</f>
        <v>2428.5</v>
      </c>
      <c r="AP244">
        <f>VLOOKUP($E244,Podes!$A$1:$AL$310,30,FALSE)</f>
        <v>0</v>
      </c>
      <c r="AQ244">
        <f>VLOOKUP($E244,Podes!$A$1:$AL$310,31,FALSE)</f>
        <v>0</v>
      </c>
      <c r="AR244">
        <f>VLOOKUP($E244,Podes!$A$1:$AL$310,32,FALSE)</f>
        <v>809.5</v>
      </c>
      <c r="AS244">
        <f>VLOOKUP($E244,Podes!$A$1:$AL$310,33,FALSE)</f>
        <v>1619</v>
      </c>
      <c r="AT244">
        <f>VLOOKUP($E244,Podes!$A$1:$AL$310,34,FALSE)</f>
        <v>0</v>
      </c>
      <c r="AU244">
        <f>VLOOKUP($E244,Podes!$A$1:$AL$310,13,FALSE)</f>
        <v>10</v>
      </c>
      <c r="AV244">
        <f>VLOOKUP($E244,Podes!$A$1:$AL$310,14,FALSE)</f>
        <v>0</v>
      </c>
      <c r="AW244">
        <f>VLOOKUP($E244,Podes!$A$1:$AL$310,15,FALSE)</f>
        <v>48</v>
      </c>
      <c r="AX244">
        <f>VLOOKUP($E244,Podes!$A$1:$AL$310,16,FALSE)</f>
        <v>0</v>
      </c>
      <c r="AY244">
        <f>VLOOKUP($E244,Podes!$A$1:$AL$310,17,FALSE)</f>
        <v>8</v>
      </c>
      <c r="AZ244">
        <f>VLOOKUP($E244,Podes!$A$1:$AL$310,18,FALSE)</f>
        <v>0</v>
      </c>
      <c r="BA244">
        <f>VLOOKUP($E244,Podes!$A$1:$AL$310,19,FALSE)</f>
        <v>0</v>
      </c>
      <c r="BB244">
        <f>VLOOKUP($E244,Podes!$A$1:$AL$310,20,FALSE)</f>
        <v>0</v>
      </c>
      <c r="BC244">
        <f>VLOOKUP($E244,Podes!$A$1:$AL$310,21,FALSE)</f>
        <v>4</v>
      </c>
      <c r="BD244">
        <f>VLOOKUP($E244,Podes!$A$1:$AL$310,22,FALSE)</f>
        <v>0</v>
      </c>
      <c r="BE244">
        <f>VLOOKUP($E244,Podes!$A$1:$AL$310,23,FALSE)</f>
        <v>22</v>
      </c>
      <c r="BF244">
        <f>VLOOKUP($E244,Podes!$A$1:$AL$310,38,FALSE)</f>
        <v>200</v>
      </c>
      <c r="BG244">
        <f>VLOOKUP($E244,Podes!$A$1:$AL$310,35,FALSE)</f>
        <v>4857</v>
      </c>
      <c r="BH244">
        <f>VLOOKUP($E244,Podes!$A$1:$AL$310,36,FALSE)</f>
        <v>1619</v>
      </c>
      <c r="BI244">
        <f>VLOOKUP($E244,Podes!$A$1:$AL$310,26,FALSE)</f>
        <v>0</v>
      </c>
      <c r="BJ244">
        <f>VLOOKUP($E244,Podes!$A$1:$AL$310,37,FALSE)</f>
        <v>0</v>
      </c>
      <c r="BK244">
        <f>VLOOKUP(E244,'status kesejahteraan'!$D:$P,12,FALSE)</f>
        <v>0.33806921675774138</v>
      </c>
      <c r="BL244">
        <f>VLOOKUP(E244,'status kesejahteraan'!$D:$P,13,FALSE)</f>
        <v>0.25546503186254738</v>
      </c>
      <c r="BM244">
        <f>VLOOKUP(D244,IDM_2021!$D$1:$F$297,2,FALSE)</f>
        <v>0.57730000000000004</v>
      </c>
      <c r="BN244">
        <f>VLOOKUP(E244,Irigasi!$O$2:$Q$311,3,FALSE)</f>
        <v>0</v>
      </c>
      <c r="BO244">
        <f>VLOOKUP($E244,ZonalStat!$E$1:$AC$310,25,FALSE)</f>
        <v>13966.627132</v>
      </c>
      <c r="BP244" s="1">
        <f>VLOOKUP($E244,ZonalStat!$E$1:$AD$310,26,FALSE)</f>
        <v>3.8946299397800002</v>
      </c>
    </row>
    <row r="245" spans="1:68" x14ac:dyDescent="0.25">
      <c r="A245">
        <v>244</v>
      </c>
      <c r="B245" t="s">
        <v>337</v>
      </c>
      <c r="C245" t="s">
        <v>375</v>
      </c>
      <c r="D245" t="s">
        <v>246</v>
      </c>
      <c r="E245">
        <v>5315020</v>
      </c>
      <c r="F245">
        <f>VLOOKUP(E245,summary_LC!$AW$1:$AY$311,3,FALSE)</f>
        <v>30395</v>
      </c>
      <c r="G245">
        <f>VLOOKUP($E245,ZonalStat!$E$1:$AB$310,2,FALSE)</f>
        <v>19199.425133299999</v>
      </c>
      <c r="H245">
        <f>VLOOKUP($E245,ZonalStat!$E$1:$AB$310,3,FALSE)</f>
        <v>1130.5220270499999</v>
      </c>
      <c r="I245">
        <f>VLOOKUP($E245,ZonalStat!$E$1:$AB$310,4,FALSE)</f>
        <v>98684.194338600006</v>
      </c>
      <c r="J245">
        <f>VLOOKUP($E245,ZonalStat!$E$1:$AB$310,5,FALSE)</f>
        <v>8868.8172104999994</v>
      </c>
      <c r="K245">
        <f>VLOOKUP($E245,ZonalStat!$E$1:$AB$310,6,FALSE)</f>
        <v>117.103393725</v>
      </c>
      <c r="L245">
        <f>VLOOKUP($E245,ZonalStat!$E$1:$AB$310,7,FALSE)</f>
        <v>3823.9178573499998</v>
      </c>
      <c r="M245">
        <f>VLOOKUP($E245,ZonalStat!$E$1:$AB$310,8,FALSE)</f>
        <v>9422.4209524800008</v>
      </c>
      <c r="N245">
        <f>VLOOKUP($E245,ZonalStat!$E$1:$AB$310,9,FALSE)</f>
        <v>6257.7560809200004</v>
      </c>
      <c r="O245">
        <f>VLOOKUP($E245,ZonalStat!$E$1:$AB$310,10,FALSE)</f>
        <v>18156.3529791</v>
      </c>
      <c r="P245">
        <f>VLOOKUP($E245,ZonalStat!$E$1:$AB$310,11,FALSE)</f>
        <v>3829.5871062900001</v>
      </c>
      <c r="Q245">
        <f>VLOOKUP($E245,summary_LC!$Z$2:$AU$311,16,FALSE)</f>
        <v>58.375069560378414</v>
      </c>
      <c r="R245">
        <f>VLOOKUP($E245,summary_LC!$Z$2:$AU$311,17,FALSE)</f>
        <v>0</v>
      </c>
      <c r="S245">
        <f>VLOOKUP($E245,summary_LC!$Z$2:$AU$311,15,FALSE)</f>
        <v>192.15358931552589</v>
      </c>
      <c r="T245">
        <f>VLOOKUP($E245,summary_LC!$Z$2:$AU$311,18,FALSE)</f>
        <v>4.4982378037469859</v>
      </c>
      <c r="U245">
        <f>VLOOKUP($E245,summary_LC!$Z$2:$AU$311,19,FALSE)</f>
        <v>5.4628083843442772</v>
      </c>
      <c r="V245">
        <f>VLOOKUP($E245,summary_LC!$Z$2:$AU$311,22,FALSE)</f>
        <v>5.4383944727751272</v>
      </c>
      <c r="W245">
        <f>VLOOKUP($E245,ZonalStat!$E$1:$AB$310,12,FALSE)</f>
        <v>1302.1731333099999</v>
      </c>
      <c r="X245">
        <f>VLOOKUP($E245,summary_LC!$Z$2:$AU$311,4,FALSE)</f>
        <v>623</v>
      </c>
      <c r="Y245">
        <f>VLOOKUP($E245,summary_LC!$Z$2:$AU$311,20,FALSE)</f>
        <v>58.375069560378414</v>
      </c>
      <c r="Z245">
        <f>VLOOKUP($E245,ZonalStat!$E$1:$AB$310,13,FALSE)</f>
        <v>1376.6752342299999</v>
      </c>
      <c r="AA245">
        <f>VLOOKUP($E245,ZonalStat!$E$1:$AB$310,14,FALSE)</f>
        <v>2.9999320343499999E-2</v>
      </c>
      <c r="AB245">
        <f>VLOOKUP($E245,ZonalStat!$E$1:$AB$310,15,FALSE)</f>
        <v>0.36591544661999997</v>
      </c>
      <c r="AC245">
        <f>VLOOKUP($E245,ZonalStat!$E$1:$AB$310,16,FALSE)</f>
        <v>0.64454580110299997</v>
      </c>
      <c r="AD245">
        <f>VLOOKUP($E245,Irigasi!$A$2:$C$311,3,FALSE)</f>
        <v>0</v>
      </c>
      <c r="AE245">
        <f>VLOOKUP($E245,ZonalStat!$E$1:$AB$310,17,FALSE)</f>
        <v>0.83971830401100001</v>
      </c>
      <c r="AF245">
        <f>VLOOKUP($E245,ZonalStat!$E$1:$AB$310,18,FALSE)</f>
        <v>-0.74537072369099999</v>
      </c>
      <c r="AG245">
        <f>VLOOKUP($E245,ZonalStat!$E$1:$AB$310,19,FALSE)</f>
        <v>0.35588038876</v>
      </c>
      <c r="AH245">
        <f>VLOOKUP($E245,ZonalStat!$E$1:$AB$310,20,FALSE)</f>
        <v>0.45388819417499998</v>
      </c>
      <c r="AI245">
        <f>VLOOKUP($E245,ZonalStat!$E$1:$AB$310,21,FALSE)</f>
        <v>1.40855452708</v>
      </c>
      <c r="AJ245">
        <f>VLOOKUP($E245,ZonalStat!$E$1:$AB$310,22,FALSE)</f>
        <v>24.286134958600002</v>
      </c>
      <c r="AK245">
        <f>VLOOKUP($E245,ZonalStat!$E$1:$AB$310,23,FALSE)</f>
        <v>-42.268695067400003</v>
      </c>
      <c r="AL245">
        <f>VLOOKUP($E245,ZonalStat!$E$1:$AB$310,24,FALSE)</f>
        <v>2157.7554987200001</v>
      </c>
      <c r="AM245">
        <f>VLOOKUP($E245,Podes!$A$1:$AL$310,5,FALSE)</f>
        <v>3573</v>
      </c>
      <c r="AN245">
        <f>VLOOKUP($E245,Podes!$A$1:$AL$310,28,FALSE)</f>
        <v>2.6684092609999999</v>
      </c>
      <c r="AO245">
        <f>VLOOKUP($E245,Podes!$A$1:$AL$310,29,FALSE)</f>
        <v>893.25</v>
      </c>
      <c r="AP245">
        <f>VLOOKUP($E245,Podes!$A$1:$AL$310,30,FALSE)</f>
        <v>0</v>
      </c>
      <c r="AQ245">
        <f>VLOOKUP($E245,Podes!$A$1:$AL$310,31,FALSE)</f>
        <v>0</v>
      </c>
      <c r="AR245">
        <f>VLOOKUP($E245,Podes!$A$1:$AL$310,32,FALSE)</f>
        <v>893.25</v>
      </c>
      <c r="AS245">
        <f>VLOOKUP($E245,Podes!$A$1:$AL$310,33,FALSE)</f>
        <v>893.25</v>
      </c>
      <c r="AT245">
        <f>VLOOKUP($E245,Podes!$A$1:$AL$310,34,FALSE)</f>
        <v>0</v>
      </c>
      <c r="AU245">
        <f>VLOOKUP($E245,Podes!$A$1:$AL$310,13,FALSE)</f>
        <v>4</v>
      </c>
      <c r="AV245">
        <f>VLOOKUP($E245,Podes!$A$1:$AL$310,14,FALSE)</f>
        <v>0</v>
      </c>
      <c r="AW245">
        <f>VLOOKUP($E245,Podes!$A$1:$AL$310,15,FALSE)</f>
        <v>4</v>
      </c>
      <c r="AX245">
        <f>VLOOKUP($E245,Podes!$A$1:$AL$310,16,FALSE)</f>
        <v>0</v>
      </c>
      <c r="AY245">
        <f>VLOOKUP($E245,Podes!$A$1:$AL$310,17,FALSE)</f>
        <v>0</v>
      </c>
      <c r="AZ245">
        <f>VLOOKUP($E245,Podes!$A$1:$AL$310,18,FALSE)</f>
        <v>0</v>
      </c>
      <c r="BA245">
        <f>VLOOKUP($E245,Podes!$A$1:$AL$310,19,FALSE)</f>
        <v>1</v>
      </c>
      <c r="BB245">
        <f>VLOOKUP($E245,Podes!$A$1:$AL$310,20,FALSE)</f>
        <v>0</v>
      </c>
      <c r="BC245">
        <f>VLOOKUP($E245,Podes!$A$1:$AL$310,21,FALSE)</f>
        <v>1</v>
      </c>
      <c r="BD245">
        <f>VLOOKUP($E245,Podes!$A$1:$AL$310,22,FALSE)</f>
        <v>0</v>
      </c>
      <c r="BE245">
        <f>VLOOKUP($E245,Podes!$A$1:$AL$310,23,FALSE)</f>
        <v>30</v>
      </c>
      <c r="BF245">
        <f>VLOOKUP($E245,Podes!$A$1:$AL$310,38,FALSE)</f>
        <v>200</v>
      </c>
      <c r="BG245">
        <f>VLOOKUP($E245,Podes!$A$1:$AL$310,35,FALSE)</f>
        <v>446.625</v>
      </c>
      <c r="BH245">
        <f>VLOOKUP($E245,Podes!$A$1:$AL$310,36,FALSE)</f>
        <v>0</v>
      </c>
      <c r="BI245">
        <f>VLOOKUP($E245,Podes!$A$1:$AL$310,26,FALSE)</f>
        <v>19</v>
      </c>
      <c r="BJ245">
        <f>VLOOKUP($E245,Podes!$A$1:$AL$310,37,FALSE)</f>
        <v>188.05263160000001</v>
      </c>
      <c r="BK245">
        <f>VLOOKUP(E245,'status kesejahteraan'!$D:$P,12,FALSE)</f>
        <v>0.31509584664536744</v>
      </c>
      <c r="BL245">
        <f>VLOOKUP(E245,'status kesejahteraan'!$D:$P,13,FALSE)</f>
        <v>0.23623092236230922</v>
      </c>
      <c r="BM245">
        <f>VLOOKUP(D245,IDM_2021!$D$1:$F$297,2,FALSE)</f>
        <v>0.56510000000000005</v>
      </c>
      <c r="BN245">
        <f>VLOOKUP(E245,Irigasi!$O$2:$Q$311,3,FALSE)</f>
        <v>0</v>
      </c>
      <c r="BO245">
        <f>VLOOKUP($E245,ZonalStat!$E$1:$AC$310,25,FALSE)</f>
        <v>10628.335886700001</v>
      </c>
      <c r="BP245" s="1">
        <f>VLOOKUP($E245,ZonalStat!$E$1:$AD$310,26,FALSE)</f>
        <v>4.5249596362300002</v>
      </c>
    </row>
    <row r="246" spans="1:68" x14ac:dyDescent="0.25">
      <c r="A246">
        <v>245</v>
      </c>
      <c r="B246" t="s">
        <v>337</v>
      </c>
      <c r="C246" t="s">
        <v>375</v>
      </c>
      <c r="D246" t="s">
        <v>247</v>
      </c>
      <c r="E246">
        <v>5315021</v>
      </c>
      <c r="F246">
        <f>VLOOKUP(E246,summary_LC!$AW$1:$AY$311,3,FALSE)</f>
        <v>19525</v>
      </c>
      <c r="G246">
        <f>VLOOKUP($E246,ZonalStat!$E$1:$AB$310,2,FALSE)</f>
        <v>13457.2189125</v>
      </c>
      <c r="H246">
        <f>VLOOKUP($E246,ZonalStat!$E$1:$AB$310,3,FALSE)</f>
        <v>1160.1667312899999</v>
      </c>
      <c r="I246">
        <f>VLOOKUP($E246,ZonalStat!$E$1:$AB$310,4,FALSE)</f>
        <v>110851.230142</v>
      </c>
      <c r="J246">
        <f>VLOOKUP($E246,ZonalStat!$E$1:$AB$310,5,FALSE)</f>
        <v>7471.0356339399996</v>
      </c>
      <c r="K246">
        <f>VLOOKUP($E246,ZonalStat!$E$1:$AB$310,6,FALSE)</f>
        <v>260.160537336</v>
      </c>
      <c r="L246">
        <f>VLOOKUP($E246,ZonalStat!$E$1:$AB$310,7,FALSE)</f>
        <v>2694.3795276699998</v>
      </c>
      <c r="M246">
        <f>VLOOKUP($E246,ZonalStat!$E$1:$AB$310,8,FALSE)</f>
        <v>13202.566533499999</v>
      </c>
      <c r="N246">
        <f>VLOOKUP($E246,ZonalStat!$E$1:$AB$310,9,FALSE)</f>
        <v>13228.1027569</v>
      </c>
      <c r="O246">
        <f>VLOOKUP($E246,ZonalStat!$E$1:$AB$310,10,FALSE)</f>
        <v>10277.0887554</v>
      </c>
      <c r="P246">
        <f>VLOOKUP($E246,ZonalStat!$E$1:$AB$310,11,FALSE)</f>
        <v>3417.6373096399998</v>
      </c>
      <c r="Q246">
        <f>VLOOKUP($E246,summary_LC!$Z$2:$AU$311,16,FALSE)</f>
        <v>76.683361157484697</v>
      </c>
      <c r="R246">
        <f>VLOOKUP($E246,summary_LC!$Z$2:$AU$311,17,FALSE)</f>
        <v>0</v>
      </c>
      <c r="S246">
        <f>VLOOKUP($E246,summary_LC!$Z$2:$AU$311,15,FALSE)</f>
        <v>94.898905583379715</v>
      </c>
      <c r="T246">
        <f>VLOOKUP($E246,summary_LC!$Z$2:$AU$311,18,FALSE)</f>
        <v>1.5674271934705992</v>
      </c>
      <c r="U246">
        <f>VLOOKUP($E246,summary_LC!$Z$2:$AU$311,19,FALSE)</f>
        <v>0.64923019847894636</v>
      </c>
      <c r="V246">
        <f>VLOOKUP($E246,summary_LC!$Z$2:$AU$311,22,FALSE)</f>
        <v>1.5467349551856593</v>
      </c>
      <c r="W246">
        <f>VLOOKUP($E246,ZonalStat!$E$1:$AB$310,12,FALSE)</f>
        <v>943.47013206899999</v>
      </c>
      <c r="X246">
        <f>VLOOKUP($E246,summary_LC!$Z$2:$AU$311,4,FALSE)</f>
        <v>1252</v>
      </c>
      <c r="Y246">
        <f>VLOOKUP($E246,summary_LC!$Z$2:$AU$311,20,FALSE)</f>
        <v>76.683361157484697</v>
      </c>
      <c r="Z246">
        <f>VLOOKUP($E246,ZonalStat!$E$1:$AB$310,13,FALSE)</f>
        <v>859.51373872500005</v>
      </c>
      <c r="AA246">
        <f>VLOOKUP($E246,ZonalStat!$E$1:$AB$310,14,FALSE)</f>
        <v>2.3371357734999999E-3</v>
      </c>
      <c r="AB246">
        <f>VLOOKUP($E246,ZonalStat!$E$1:$AB$310,15,FALSE)</f>
        <v>0.51389244558299996</v>
      </c>
      <c r="AC246">
        <f>VLOOKUP($E246,ZonalStat!$E$1:$AB$310,16,FALSE)</f>
        <v>0.73872197342900003</v>
      </c>
      <c r="AD246">
        <f>VLOOKUP($E246,Irigasi!$A$2:$C$311,3,FALSE)</f>
        <v>0</v>
      </c>
      <c r="AE246">
        <f>VLOOKUP($E246,ZonalStat!$E$1:$AB$310,17,FALSE)</f>
        <v>0.85677437746999996</v>
      </c>
      <c r="AF246">
        <f>VLOOKUP($E246,ZonalStat!$E$1:$AB$310,18,FALSE)</f>
        <v>-0.77140979620899996</v>
      </c>
      <c r="AG246">
        <f>VLOOKUP($E246,ZonalStat!$E$1:$AB$310,19,FALSE)</f>
        <v>0.37630399378700002</v>
      </c>
      <c r="AH246">
        <f>VLOOKUP($E246,ZonalStat!$E$1:$AB$310,20,FALSE)</f>
        <v>0.48388894606900001</v>
      </c>
      <c r="AI246">
        <f>VLOOKUP($E246,ZonalStat!$E$1:$AB$310,21,FALSE)</f>
        <v>1.41348801021</v>
      </c>
      <c r="AJ246">
        <f>VLOOKUP($E246,ZonalStat!$E$1:$AB$310,22,FALSE)</f>
        <v>24.6383965303</v>
      </c>
      <c r="AK246">
        <f>VLOOKUP($E246,ZonalStat!$E$1:$AB$310,23,FALSE)</f>
        <v>-38.7443676977</v>
      </c>
      <c r="AL246">
        <f>VLOOKUP($E246,ZonalStat!$E$1:$AB$310,24,FALSE)</f>
        <v>2090.3361090399999</v>
      </c>
      <c r="AM246">
        <f>VLOOKUP($E246,Podes!$A$1:$AL$310,5,FALSE)</f>
        <v>3345</v>
      </c>
      <c r="AN246">
        <f>VLOOKUP($E246,Podes!$A$1:$AL$310,28,FALSE)</f>
        <v>1.2261730209999999</v>
      </c>
      <c r="AO246">
        <f>VLOOKUP($E246,Podes!$A$1:$AL$310,29,FALSE)</f>
        <v>1672.5</v>
      </c>
      <c r="AP246">
        <f>VLOOKUP($E246,Podes!$A$1:$AL$310,30,FALSE)</f>
        <v>0</v>
      </c>
      <c r="AQ246">
        <f>VLOOKUP($E246,Podes!$A$1:$AL$310,31,FALSE)</f>
        <v>0</v>
      </c>
      <c r="AR246">
        <f>VLOOKUP($E246,Podes!$A$1:$AL$310,32,FALSE)</f>
        <v>669</v>
      </c>
      <c r="AS246">
        <f>VLOOKUP($E246,Podes!$A$1:$AL$310,33,FALSE)</f>
        <v>669</v>
      </c>
      <c r="AT246">
        <f>VLOOKUP($E246,Podes!$A$1:$AL$310,34,FALSE)</f>
        <v>0</v>
      </c>
      <c r="AU246">
        <f>VLOOKUP($E246,Podes!$A$1:$AL$310,13,FALSE)</f>
        <v>14</v>
      </c>
      <c r="AV246">
        <f>VLOOKUP($E246,Podes!$A$1:$AL$310,14,FALSE)</f>
        <v>8</v>
      </c>
      <c r="AW246">
        <f>VLOOKUP($E246,Podes!$A$1:$AL$310,15,FALSE)</f>
        <v>4</v>
      </c>
      <c r="AX246">
        <f>VLOOKUP($E246,Podes!$A$1:$AL$310,16,FALSE)</f>
        <v>0</v>
      </c>
      <c r="AY246">
        <f>VLOOKUP($E246,Podes!$A$1:$AL$310,17,FALSE)</f>
        <v>0</v>
      </c>
      <c r="AZ246">
        <f>VLOOKUP($E246,Podes!$A$1:$AL$310,18,FALSE)</f>
        <v>0</v>
      </c>
      <c r="BA246">
        <f>VLOOKUP($E246,Podes!$A$1:$AL$310,19,FALSE)</f>
        <v>0</v>
      </c>
      <c r="BB246">
        <f>VLOOKUP($E246,Podes!$A$1:$AL$310,20,FALSE)</f>
        <v>0</v>
      </c>
      <c r="BC246">
        <f>VLOOKUP($E246,Podes!$A$1:$AL$310,21,FALSE)</f>
        <v>0</v>
      </c>
      <c r="BD246">
        <f>VLOOKUP($E246,Podes!$A$1:$AL$310,22,FALSE)</f>
        <v>0</v>
      </c>
      <c r="BE246">
        <f>VLOOKUP($E246,Podes!$A$1:$AL$310,23,FALSE)</f>
        <v>30</v>
      </c>
      <c r="BF246">
        <f>VLOOKUP($E246,Podes!$A$1:$AL$310,38,FALSE)</f>
        <v>200</v>
      </c>
      <c r="BG246">
        <f>VLOOKUP($E246,Podes!$A$1:$AL$310,35,FALSE)</f>
        <v>557.5</v>
      </c>
      <c r="BH246">
        <f>VLOOKUP($E246,Podes!$A$1:$AL$310,36,FALSE)</f>
        <v>1115</v>
      </c>
      <c r="BI246">
        <f>VLOOKUP($E246,Podes!$A$1:$AL$310,26,FALSE)</f>
        <v>9</v>
      </c>
      <c r="BJ246">
        <f>VLOOKUP($E246,Podes!$A$1:$AL$310,37,FALSE)</f>
        <v>371.66666670000001</v>
      </c>
      <c r="BK246">
        <f>VLOOKUP(E246,'status kesejahteraan'!$D:$P,12,FALSE)</f>
        <v>0.2463217845277646</v>
      </c>
      <c r="BL246">
        <f>VLOOKUP(E246,'status kesejahteraan'!$D:$P,13,FALSE)</f>
        <v>0.17539179726575524</v>
      </c>
      <c r="BM246">
        <f>VLOOKUP(D246,IDM_2021!$D$1:$F$297,2,FALSE)</f>
        <v>0.59460000000000002</v>
      </c>
      <c r="BN246">
        <f>VLOOKUP(E246,Irigasi!$O$2:$Q$311,3,FALSE)</f>
        <v>0</v>
      </c>
      <c r="BO246">
        <f>VLOOKUP($E246,ZonalStat!$E$1:$AC$310,25,FALSE)</f>
        <v>7170.0148484399997</v>
      </c>
      <c r="BP246" s="1">
        <f>VLOOKUP($E246,ZonalStat!$E$1:$AD$310,26,FALSE)</f>
        <v>4.4193085787499999</v>
      </c>
    </row>
    <row r="247" spans="1:68" x14ac:dyDescent="0.25">
      <c r="A247">
        <v>246</v>
      </c>
      <c r="B247" t="s">
        <v>337</v>
      </c>
      <c r="C247" t="s">
        <v>375</v>
      </c>
      <c r="D247" t="s">
        <v>248</v>
      </c>
      <c r="E247">
        <v>5315030</v>
      </c>
      <c r="F247">
        <f>VLOOKUP(E247,summary_LC!$AW$1:$AY$311,3,FALSE)</f>
        <v>19536</v>
      </c>
      <c r="G247">
        <f>VLOOKUP($E247,ZonalStat!$E$1:$AB$310,2,FALSE)</f>
        <v>12068.894901899999</v>
      </c>
      <c r="H247">
        <f>VLOOKUP($E247,ZonalStat!$E$1:$AB$310,3,FALSE)</f>
        <v>714.95641968100006</v>
      </c>
      <c r="I247">
        <f>VLOOKUP($E247,ZonalStat!$E$1:$AB$310,4,FALSE)</f>
        <v>105861.838429</v>
      </c>
      <c r="J247">
        <f>VLOOKUP($E247,ZonalStat!$E$1:$AB$310,5,FALSE)</f>
        <v>10054.309825800001</v>
      </c>
      <c r="K247">
        <f>VLOOKUP($E247,ZonalStat!$E$1:$AB$310,6,FALSE)</f>
        <v>1582.4207983900001</v>
      </c>
      <c r="L247">
        <f>VLOOKUP($E247,ZonalStat!$E$1:$AB$310,7,FALSE)</f>
        <v>2040.9360306000001</v>
      </c>
      <c r="M247">
        <f>VLOOKUP($E247,ZonalStat!$E$1:$AB$310,8,FALSE)</f>
        <v>8880.5703211100008</v>
      </c>
      <c r="N247">
        <f>VLOOKUP($E247,ZonalStat!$E$1:$AB$310,9,FALSE)</f>
        <v>13730.780403000001</v>
      </c>
      <c r="O247">
        <f>VLOOKUP($E247,ZonalStat!$E$1:$AB$310,10,FALSE)</f>
        <v>3290.0524406499999</v>
      </c>
      <c r="P247">
        <f>VLOOKUP($E247,ZonalStat!$E$1:$AB$310,11,FALSE)</f>
        <v>2302.5900053999999</v>
      </c>
      <c r="Q247">
        <f>VLOOKUP($E247,summary_LC!$Z$2:$AU$311,16,FALSE)</f>
        <v>93.563346317937302</v>
      </c>
      <c r="R247">
        <f>VLOOKUP($E247,summary_LC!$Z$2:$AU$311,17,FALSE)</f>
        <v>0</v>
      </c>
      <c r="S247">
        <f>VLOOKUP($E247,summary_LC!$Z$2:$AU$311,15,FALSE)</f>
        <v>42.645149322945656</v>
      </c>
      <c r="T247">
        <f>VLOOKUP($E247,summary_LC!$Z$2:$AU$311,18,FALSE)</f>
        <v>13.151548877759229</v>
      </c>
      <c r="U247">
        <f>VLOOKUP($E247,summary_LC!$Z$2:$AU$311,19,FALSE)</f>
        <v>1.9847894639213504</v>
      </c>
      <c r="V247">
        <f>VLOOKUP($E247,summary_LC!$Z$2:$AU$311,22,FALSE)</f>
        <v>8.916871416871416</v>
      </c>
      <c r="W247">
        <f>VLOOKUP($E247,ZonalStat!$E$1:$AB$310,12,FALSE)</f>
        <v>3703.70092746</v>
      </c>
      <c r="X247">
        <f>VLOOKUP($E247,summary_LC!$Z$2:$AU$311,4,FALSE)</f>
        <v>137</v>
      </c>
      <c r="Y247">
        <f>VLOOKUP($E247,summary_LC!$Z$2:$AU$311,20,FALSE)</f>
        <v>93.563346317937302</v>
      </c>
      <c r="Z247">
        <f>VLOOKUP($E247,ZonalStat!$E$1:$AB$310,13,FALSE)</f>
        <v>2328.78208559</v>
      </c>
      <c r="AA247">
        <f>VLOOKUP($E247,ZonalStat!$E$1:$AB$310,14,FALSE)</f>
        <v>4.0125526093700001E-2</v>
      </c>
      <c r="AB247">
        <f>VLOOKUP($E247,ZonalStat!$E$1:$AB$310,15,FALSE)</f>
        <v>0.21561476249</v>
      </c>
      <c r="AC247">
        <f>VLOOKUP($E247,ZonalStat!$E$1:$AB$310,16,FALSE)</f>
        <v>0.65794409283099997</v>
      </c>
      <c r="AD247">
        <f>VLOOKUP($E247,Irigasi!$A$2:$C$311,3,FALSE)</f>
        <v>392</v>
      </c>
      <c r="AE247">
        <f>VLOOKUP($E247,ZonalStat!$E$1:$AB$310,17,FALSE)</f>
        <v>0</v>
      </c>
      <c r="AF247">
        <f>VLOOKUP($E247,ZonalStat!$E$1:$AB$310,18,FALSE)</f>
        <v>-0.70326723710100003</v>
      </c>
      <c r="AG247">
        <f>VLOOKUP($E247,ZonalStat!$E$1:$AB$310,19,FALSE)</f>
        <v>0.26668688782299999</v>
      </c>
      <c r="AH247">
        <f>VLOOKUP($E247,ZonalStat!$E$1:$AB$310,20,FALSE)</f>
        <v>0.49050417832600002</v>
      </c>
      <c r="AI247">
        <f>VLOOKUP($E247,ZonalStat!$E$1:$AB$310,21,FALSE)</f>
        <v>1.4200085980499999</v>
      </c>
      <c r="AJ247">
        <f>VLOOKUP($E247,ZonalStat!$E$1:$AB$310,22,FALSE)</f>
        <v>24.569081753199999</v>
      </c>
      <c r="AK247">
        <f>VLOOKUP($E247,ZonalStat!$E$1:$AB$310,23,FALSE)</f>
        <v>-45.222173223699997</v>
      </c>
      <c r="AL247">
        <f>VLOOKUP($E247,ZonalStat!$E$1:$AB$310,24,FALSE)</f>
        <v>2065.4206235900001</v>
      </c>
      <c r="AM247">
        <f>VLOOKUP($E247,Podes!$A$1:$AL$310,5,FALSE)</f>
        <v>8231</v>
      </c>
      <c r="AN247">
        <f>VLOOKUP($E247,Podes!$A$1:$AL$310,28,FALSE)</f>
        <v>1.166855685</v>
      </c>
      <c r="AO247">
        <f>VLOOKUP($E247,Podes!$A$1:$AL$310,29,FALSE)</f>
        <v>2057.75</v>
      </c>
      <c r="AP247">
        <f>VLOOKUP($E247,Podes!$A$1:$AL$310,30,FALSE)</f>
        <v>0</v>
      </c>
      <c r="AQ247">
        <f>VLOOKUP($E247,Podes!$A$1:$AL$310,31,FALSE)</f>
        <v>0</v>
      </c>
      <c r="AR247">
        <f>VLOOKUP($E247,Podes!$A$1:$AL$310,32,FALSE)</f>
        <v>2057.75</v>
      </c>
      <c r="AS247">
        <f>VLOOKUP($E247,Podes!$A$1:$AL$310,33,FALSE)</f>
        <v>8231</v>
      </c>
      <c r="AT247">
        <f>VLOOKUP($E247,Podes!$A$1:$AL$310,34,FALSE)</f>
        <v>0</v>
      </c>
      <c r="AU247">
        <f>VLOOKUP($E247,Podes!$A$1:$AL$310,13,FALSE)</f>
        <v>1</v>
      </c>
      <c r="AV247">
        <f>VLOOKUP($E247,Podes!$A$1:$AL$310,14,FALSE)</f>
        <v>0</v>
      </c>
      <c r="AW247">
        <f>VLOOKUP($E247,Podes!$A$1:$AL$310,15,FALSE)</f>
        <v>0</v>
      </c>
      <c r="AX247">
        <f>VLOOKUP($E247,Podes!$A$1:$AL$310,16,FALSE)</f>
        <v>0</v>
      </c>
      <c r="AY247">
        <f>VLOOKUP($E247,Podes!$A$1:$AL$310,17,FALSE)</f>
        <v>0</v>
      </c>
      <c r="AZ247">
        <f>VLOOKUP($E247,Podes!$A$1:$AL$310,18,FALSE)</f>
        <v>0</v>
      </c>
      <c r="BA247">
        <f>VLOOKUP($E247,Podes!$A$1:$AL$310,19,FALSE)</f>
        <v>0</v>
      </c>
      <c r="BB247">
        <f>VLOOKUP($E247,Podes!$A$1:$AL$310,20,FALSE)</f>
        <v>0</v>
      </c>
      <c r="BC247">
        <f>VLOOKUP($E247,Podes!$A$1:$AL$310,21,FALSE)</f>
        <v>0</v>
      </c>
      <c r="BD247">
        <f>VLOOKUP($E247,Podes!$A$1:$AL$310,22,FALSE)</f>
        <v>0</v>
      </c>
      <c r="BE247">
        <f>VLOOKUP($E247,Podes!$A$1:$AL$310,23,FALSE)</f>
        <v>30</v>
      </c>
      <c r="BF247">
        <f>VLOOKUP($E247,Podes!$A$1:$AL$310,38,FALSE)</f>
        <v>200</v>
      </c>
      <c r="BG247">
        <f>VLOOKUP($E247,Podes!$A$1:$AL$310,35,FALSE)</f>
        <v>823.1</v>
      </c>
      <c r="BH247">
        <f>VLOOKUP($E247,Podes!$A$1:$AL$310,36,FALSE)</f>
        <v>0</v>
      </c>
      <c r="BI247">
        <f>VLOOKUP($E247,Podes!$A$1:$AL$310,26,FALSE)</f>
        <v>18</v>
      </c>
      <c r="BJ247">
        <f>VLOOKUP($E247,Podes!$A$1:$AL$310,37,FALSE)</f>
        <v>457.27777780000002</v>
      </c>
      <c r="BK247">
        <f>VLOOKUP(E247,'status kesejahteraan'!$D:$P,12,FALSE)</f>
        <v>0.3391077361177029</v>
      </c>
      <c r="BL247">
        <f>VLOOKUP(E247,'status kesejahteraan'!$D:$P,13,FALSE)</f>
        <v>0.26815727047897847</v>
      </c>
      <c r="BM247">
        <f>VLOOKUP(D247,IDM_2021!$D$1:$F$297,2,FALSE)</f>
        <v>0.59409999999999996</v>
      </c>
      <c r="BN247">
        <f>VLOOKUP(E247,Irigasi!$O$2:$Q$311,3,FALSE)</f>
        <v>2812</v>
      </c>
      <c r="BO247">
        <f>VLOOKUP($E247,ZonalStat!$E$1:$AC$310,25,FALSE)</f>
        <v>2793.9803706600001</v>
      </c>
      <c r="BP247" s="1">
        <f>VLOOKUP($E247,ZonalStat!$E$1:$AD$310,26,FALSE)</f>
        <v>4.5327088452100002</v>
      </c>
    </row>
    <row r="248" spans="1:68" x14ac:dyDescent="0.25">
      <c r="A248">
        <v>247</v>
      </c>
      <c r="B248" t="s">
        <v>337</v>
      </c>
      <c r="C248" t="s">
        <v>375</v>
      </c>
      <c r="D248" t="s">
        <v>249</v>
      </c>
      <c r="E248">
        <v>5315031</v>
      </c>
      <c r="F248">
        <f>VLOOKUP(E248,summary_LC!$AW$1:$AY$311,3,FALSE)</f>
        <v>14831</v>
      </c>
      <c r="G248">
        <f>VLOOKUP($E248,ZonalStat!$E$1:$AB$310,2,FALSE)</f>
        <v>13816.492022300001</v>
      </c>
      <c r="H248">
        <f>VLOOKUP($E248,ZonalStat!$E$1:$AB$310,3,FALSE)</f>
        <v>772.75458381999999</v>
      </c>
      <c r="I248">
        <f>VLOOKUP($E248,ZonalStat!$E$1:$AB$310,4,FALSE)</f>
        <v>114691.254919</v>
      </c>
      <c r="J248">
        <f>VLOOKUP($E248,ZonalStat!$E$1:$AB$310,5,FALSE)</f>
        <v>14022.6838487</v>
      </c>
      <c r="K248">
        <f>VLOOKUP($E248,ZonalStat!$E$1:$AB$310,6,FALSE)</f>
        <v>218.55488563599999</v>
      </c>
      <c r="L248">
        <f>VLOOKUP($E248,ZonalStat!$E$1:$AB$310,7,FALSE)</f>
        <v>1305.38773176</v>
      </c>
      <c r="M248">
        <f>VLOOKUP($E248,ZonalStat!$E$1:$AB$310,8,FALSE)</f>
        <v>8250.8797542299999</v>
      </c>
      <c r="N248">
        <f>VLOOKUP($E248,ZonalStat!$E$1:$AB$310,9,FALSE)</f>
        <v>20712.082164399999</v>
      </c>
      <c r="O248">
        <f>VLOOKUP($E248,ZonalStat!$E$1:$AB$310,10,FALSE)</f>
        <v>5668.9098861499997</v>
      </c>
      <c r="P248">
        <f>VLOOKUP($E248,ZonalStat!$E$1:$AB$310,11,FALSE)</f>
        <v>2965.6102705899998</v>
      </c>
      <c r="Q248">
        <f>VLOOKUP($E248,summary_LC!$Z$2:$AU$311,16,FALSE)</f>
        <v>55.091819699499169</v>
      </c>
      <c r="R248">
        <f>VLOOKUP($E248,summary_LC!$Z$2:$AU$311,17,FALSE)</f>
        <v>0</v>
      </c>
      <c r="S248">
        <f>VLOOKUP($E248,summary_LC!$Z$2:$AU$311,15,FALSE)</f>
        <v>69.977740678909299</v>
      </c>
      <c r="T248">
        <f>VLOOKUP($E248,summary_LC!$Z$2:$AU$311,18,FALSE)</f>
        <v>3.6913374142088666</v>
      </c>
      <c r="U248">
        <f>VLOOKUP($E248,summary_LC!$Z$2:$AU$311,19,FALSE)</f>
        <v>0.47301057317751805</v>
      </c>
      <c r="V248">
        <f>VLOOKUP($E248,summary_LC!$Z$2:$AU$311,22,FALSE)</f>
        <v>1.2069314274155485</v>
      </c>
      <c r="W248">
        <f>VLOOKUP($E248,ZonalStat!$E$1:$AB$310,12,FALSE)</f>
        <v>1221.5481648800001</v>
      </c>
      <c r="X248">
        <f>VLOOKUP($E248,summary_LC!$Z$2:$AU$311,4,FALSE)</f>
        <v>591</v>
      </c>
      <c r="Y248">
        <f>VLOOKUP($E248,summary_LC!$Z$2:$AU$311,20,FALSE)</f>
        <v>55.091819699499169</v>
      </c>
      <c r="Z248">
        <f>VLOOKUP($E248,ZonalStat!$E$1:$AB$310,13,FALSE)</f>
        <v>2209.5257480099999</v>
      </c>
      <c r="AA248">
        <f>VLOOKUP($E248,ZonalStat!$E$1:$AB$310,14,FALSE)</f>
        <v>3.7223653900899998E-3</v>
      </c>
      <c r="AB248">
        <f>VLOOKUP($E248,ZonalStat!$E$1:$AB$310,15,FALSE)</f>
        <v>0.48720585260600002</v>
      </c>
      <c r="AC248">
        <f>VLOOKUP($E248,ZonalStat!$E$1:$AB$310,16,FALSE)</f>
        <v>0.67420388103600004</v>
      </c>
      <c r="AD248">
        <f>VLOOKUP($E248,Irigasi!$A$2:$C$311,3,FALSE)</f>
        <v>1</v>
      </c>
      <c r="AE248">
        <f>VLOOKUP($E248,ZonalStat!$E$1:$AB$310,17,FALSE)</f>
        <v>0.82245807298499995</v>
      </c>
      <c r="AF248">
        <f>VLOOKUP($E248,ZonalStat!$E$1:$AB$310,18,FALSE)</f>
        <v>-0.74538551992099999</v>
      </c>
      <c r="AG248">
        <f>VLOOKUP($E248,ZonalStat!$E$1:$AB$310,19,FALSE)</f>
        <v>0.322635165414</v>
      </c>
      <c r="AH248">
        <f>VLOOKUP($E248,ZonalStat!$E$1:$AB$310,20,FALSE)</f>
        <v>0.52624465935599996</v>
      </c>
      <c r="AI248">
        <f>VLOOKUP($E248,ZonalStat!$E$1:$AB$310,21,FALSE)</f>
        <v>1.4168596877899999</v>
      </c>
      <c r="AJ248">
        <f>VLOOKUP($E248,ZonalStat!$E$1:$AB$310,22,FALSE)</f>
        <v>24.8782759441</v>
      </c>
      <c r="AK248">
        <f>VLOOKUP($E248,ZonalStat!$E$1:$AB$310,23,FALSE)</f>
        <v>-40.1132836369</v>
      </c>
      <c r="AL248">
        <f>VLOOKUP($E248,ZonalStat!$E$1:$AB$310,24,FALSE)</f>
        <v>1988.61242851</v>
      </c>
      <c r="AM248">
        <f>VLOOKUP($E248,Podes!$A$1:$AL$310,5,FALSE)</f>
        <v>5291</v>
      </c>
      <c r="AN248">
        <f>VLOOKUP($E248,Podes!$A$1:$AL$310,28,FALSE)</f>
        <v>1.5700296739999999</v>
      </c>
      <c r="AO248">
        <f>VLOOKUP($E248,Podes!$A$1:$AL$310,29,FALSE)</f>
        <v>1322.75</v>
      </c>
      <c r="AP248">
        <f>VLOOKUP($E248,Podes!$A$1:$AL$310,30,FALSE)</f>
        <v>0</v>
      </c>
      <c r="AQ248">
        <f>VLOOKUP($E248,Podes!$A$1:$AL$310,31,FALSE)</f>
        <v>0</v>
      </c>
      <c r="AR248">
        <f>VLOOKUP($E248,Podes!$A$1:$AL$310,32,FALSE)</f>
        <v>881.83333330000005</v>
      </c>
      <c r="AS248">
        <f>VLOOKUP($E248,Podes!$A$1:$AL$310,33,FALSE)</f>
        <v>5291</v>
      </c>
      <c r="AT248">
        <f>VLOOKUP($E248,Podes!$A$1:$AL$310,34,FALSE)</f>
        <v>0</v>
      </c>
      <c r="AU248">
        <f>VLOOKUP($E248,Podes!$A$1:$AL$310,13,FALSE)</f>
        <v>4</v>
      </c>
      <c r="AV248">
        <f>VLOOKUP($E248,Podes!$A$1:$AL$310,14,FALSE)</f>
        <v>0</v>
      </c>
      <c r="AW248">
        <f>VLOOKUP($E248,Podes!$A$1:$AL$310,15,FALSE)</f>
        <v>6</v>
      </c>
      <c r="AX248">
        <f>VLOOKUP($E248,Podes!$A$1:$AL$310,16,FALSE)</f>
        <v>0</v>
      </c>
      <c r="AY248">
        <f>VLOOKUP($E248,Podes!$A$1:$AL$310,17,FALSE)</f>
        <v>0</v>
      </c>
      <c r="AZ248">
        <f>VLOOKUP($E248,Podes!$A$1:$AL$310,18,FALSE)</f>
        <v>0</v>
      </c>
      <c r="BA248">
        <f>VLOOKUP($E248,Podes!$A$1:$AL$310,19,FALSE)</f>
        <v>1</v>
      </c>
      <c r="BB248">
        <f>VLOOKUP($E248,Podes!$A$1:$AL$310,20,FALSE)</f>
        <v>0</v>
      </c>
      <c r="BC248">
        <f>VLOOKUP($E248,Podes!$A$1:$AL$310,21,FALSE)</f>
        <v>2</v>
      </c>
      <c r="BD248">
        <f>VLOOKUP($E248,Podes!$A$1:$AL$310,22,FALSE)</f>
        <v>0</v>
      </c>
      <c r="BE248">
        <f>VLOOKUP($E248,Podes!$A$1:$AL$310,23,FALSE)</f>
        <v>32</v>
      </c>
      <c r="BF248">
        <f>VLOOKUP($E248,Podes!$A$1:$AL$310,38,FALSE)</f>
        <v>200</v>
      </c>
      <c r="BG248">
        <f>VLOOKUP($E248,Podes!$A$1:$AL$310,35,FALSE)</f>
        <v>2645.5</v>
      </c>
      <c r="BH248">
        <f>VLOOKUP($E248,Podes!$A$1:$AL$310,36,FALSE)</f>
        <v>0</v>
      </c>
      <c r="BI248">
        <f>VLOOKUP($E248,Podes!$A$1:$AL$310,26,FALSE)</f>
        <v>67</v>
      </c>
      <c r="BJ248">
        <f>VLOOKUP($E248,Podes!$A$1:$AL$310,37,FALSE)</f>
        <v>78.970149250000006</v>
      </c>
      <c r="BK248">
        <f>VLOOKUP(E248,'status kesejahteraan'!$D:$P,12,FALSE)</f>
        <v>0.17930825242718446</v>
      </c>
      <c r="BL248">
        <f>VLOOKUP(E248,'status kesejahteraan'!$D:$P,13,FALSE)</f>
        <v>0.11291773778920308</v>
      </c>
      <c r="BM248">
        <f>VLOOKUP(D248,IDM_2021!$D$1:$F$297,2,FALSE)</f>
        <v>0.53210000000000002</v>
      </c>
      <c r="BN248">
        <f>VLOOKUP(E248,Irigasi!$O$2:$Q$311,3,FALSE)</f>
        <v>496</v>
      </c>
      <c r="BO248">
        <f>VLOOKUP($E248,ZonalStat!$E$1:$AC$310,25,FALSE)</f>
        <v>3006.24617244</v>
      </c>
      <c r="BP248" s="1">
        <f>VLOOKUP($E248,ZonalStat!$E$1:$AD$310,26,FALSE)</f>
        <v>4.3004517564600002</v>
      </c>
    </row>
    <row r="249" spans="1:68" x14ac:dyDescent="0.25">
      <c r="A249">
        <v>248</v>
      </c>
      <c r="B249" t="s">
        <v>337</v>
      </c>
      <c r="C249" t="s">
        <v>375</v>
      </c>
      <c r="D249" t="s">
        <v>250</v>
      </c>
      <c r="E249">
        <v>5315032</v>
      </c>
      <c r="F249">
        <f>VLOOKUP(E249,summary_LC!$AW$1:$AY$311,3,FALSE)</f>
        <v>36814</v>
      </c>
      <c r="G249">
        <f>VLOOKUP($E249,ZonalStat!$E$1:$AB$310,2,FALSE)</f>
        <v>17851.438344999999</v>
      </c>
      <c r="H249">
        <f>VLOOKUP($E249,ZonalStat!$E$1:$AB$310,3,FALSE)</f>
        <v>1403.43808752</v>
      </c>
      <c r="I249">
        <f>VLOOKUP($E249,ZonalStat!$E$1:$AB$310,4,FALSE)</f>
        <v>95451.293347300001</v>
      </c>
      <c r="J249">
        <f>VLOOKUP($E249,ZonalStat!$E$1:$AB$310,5,FALSE)</f>
        <v>12809.3983336</v>
      </c>
      <c r="K249">
        <f>VLOOKUP($E249,ZonalStat!$E$1:$AB$310,6,FALSE)</f>
        <v>1292.8826837700001</v>
      </c>
      <c r="L249">
        <f>VLOOKUP($E249,ZonalStat!$E$1:$AB$310,7,FALSE)</f>
        <v>3359.5369469299999</v>
      </c>
      <c r="M249">
        <f>VLOOKUP($E249,ZonalStat!$E$1:$AB$310,8,FALSE)</f>
        <v>8696.1651263200001</v>
      </c>
      <c r="N249">
        <f>VLOOKUP($E249,ZonalStat!$E$1:$AB$310,9,FALSE)</f>
        <v>9509.8657600700008</v>
      </c>
      <c r="O249">
        <f>VLOOKUP($E249,ZonalStat!$E$1:$AB$310,10,FALSE)</f>
        <v>11789.017240900001</v>
      </c>
      <c r="P249">
        <f>VLOOKUP($E249,ZonalStat!$E$1:$AB$310,11,FALSE)</f>
        <v>5040.6016027300002</v>
      </c>
      <c r="Q249">
        <f>VLOOKUP($E249,summary_LC!$Z$2:$AU$311,16,FALSE)</f>
        <v>97.634947134112409</v>
      </c>
      <c r="R249">
        <f>VLOOKUP($E249,summary_LC!$Z$2:$AU$311,17,FALSE)</f>
        <v>0.40808755332962349</v>
      </c>
      <c r="S249">
        <f>VLOOKUP($E249,summary_LC!$Z$2:$AU$311,15,FALSE)</f>
        <v>101.85494342422557</v>
      </c>
      <c r="T249">
        <f>VLOOKUP($E249,summary_LC!$Z$2:$AU$311,18,FALSE)</f>
        <v>58.783157113708029</v>
      </c>
      <c r="U249">
        <f>VLOOKUP($E249,summary_LC!$Z$2:$AU$311,19,FALSE)</f>
        <v>0.8347245409015025</v>
      </c>
      <c r="V249">
        <f>VLOOKUP($E249,summary_LC!$Z$2:$AU$311,22,FALSE)</f>
        <v>19.943499755527789</v>
      </c>
      <c r="W249">
        <f>VLOOKUP($E249,ZonalStat!$E$1:$AB$310,12,FALSE)</f>
        <v>1852.72979743</v>
      </c>
      <c r="X249">
        <f>VLOOKUP($E249,summary_LC!$Z$2:$AU$311,4,FALSE)</f>
        <v>2006</v>
      </c>
      <c r="Y249">
        <f>VLOOKUP($E249,summary_LC!$Z$2:$AU$311,20,FALSE)</f>
        <v>97.634947134112409</v>
      </c>
      <c r="Z249">
        <f>VLOOKUP($E249,ZonalStat!$E$1:$AB$310,13,FALSE)</f>
        <v>1816.21157887</v>
      </c>
      <c r="AA249">
        <f>VLOOKUP($E249,ZonalStat!$E$1:$AB$310,14,FALSE)</f>
        <v>2.0420486188399999E-2</v>
      </c>
      <c r="AB249">
        <f>VLOOKUP($E249,ZonalStat!$E$1:$AB$310,15,FALSE)</f>
        <v>0.25732058456000001</v>
      </c>
      <c r="AC249">
        <f>VLOOKUP($E249,ZonalStat!$E$1:$AB$310,16,FALSE)</f>
        <v>0.62569400704199996</v>
      </c>
      <c r="AD249">
        <f>VLOOKUP($E249,Irigasi!$A$2:$C$311,3,FALSE)</f>
        <v>0</v>
      </c>
      <c r="AE249">
        <f>VLOOKUP($E249,ZonalStat!$E$1:$AB$310,17,FALSE)</f>
        <v>0</v>
      </c>
      <c r="AF249">
        <f>VLOOKUP($E249,ZonalStat!$E$1:$AB$310,18,FALSE)</f>
        <v>-0.67067491022900005</v>
      </c>
      <c r="AG249">
        <f>VLOOKUP($E249,ZonalStat!$E$1:$AB$310,19,FALSE)</f>
        <v>0.225525954748</v>
      </c>
      <c r="AH249">
        <f>VLOOKUP($E249,ZonalStat!$E$1:$AB$310,20,FALSE)</f>
        <v>0.52236220344499995</v>
      </c>
      <c r="AI249">
        <f>VLOOKUP($E249,ZonalStat!$E$1:$AB$310,21,FALSE)</f>
        <v>1.36691474961</v>
      </c>
      <c r="AJ249">
        <f>VLOOKUP($E249,ZonalStat!$E$1:$AB$310,22,FALSE)</f>
        <v>23.960842059099999</v>
      </c>
      <c r="AK249">
        <f>VLOOKUP($E249,ZonalStat!$E$1:$AB$310,23,FALSE)</f>
        <v>-42.032064582399997</v>
      </c>
      <c r="AL249">
        <f>VLOOKUP($E249,ZonalStat!$E$1:$AB$310,24,FALSE)</f>
        <v>1910.3146040900001</v>
      </c>
      <c r="AM249">
        <f>VLOOKUP($E249,Podes!$A$1:$AL$310,5,FALSE)</f>
        <v>5779</v>
      </c>
      <c r="AN249">
        <f>VLOOKUP($E249,Podes!$A$1:$AL$310,28,FALSE)</f>
        <v>1.123663232</v>
      </c>
      <c r="AO249">
        <f>VLOOKUP($E249,Podes!$A$1:$AL$310,29,FALSE)</f>
        <v>1155.8</v>
      </c>
      <c r="AP249">
        <f>VLOOKUP($E249,Podes!$A$1:$AL$310,30,FALSE)</f>
        <v>0</v>
      </c>
      <c r="AQ249">
        <f>VLOOKUP($E249,Podes!$A$1:$AL$310,31,FALSE)</f>
        <v>0</v>
      </c>
      <c r="AR249">
        <f>VLOOKUP($E249,Podes!$A$1:$AL$310,32,FALSE)</f>
        <v>963.16666669999995</v>
      </c>
      <c r="AS249">
        <f>VLOOKUP($E249,Podes!$A$1:$AL$310,33,FALSE)</f>
        <v>0</v>
      </c>
      <c r="AT249">
        <f>VLOOKUP($E249,Podes!$A$1:$AL$310,34,FALSE)</f>
        <v>0</v>
      </c>
      <c r="AU249">
        <f>VLOOKUP($E249,Podes!$A$1:$AL$310,13,FALSE)</f>
        <v>0</v>
      </c>
      <c r="AV249">
        <f>VLOOKUP($E249,Podes!$A$1:$AL$310,14,FALSE)</f>
        <v>0</v>
      </c>
      <c r="AW249">
        <f>VLOOKUP($E249,Podes!$A$1:$AL$310,15,FALSE)</f>
        <v>26</v>
      </c>
      <c r="AX249">
        <f>VLOOKUP($E249,Podes!$A$1:$AL$310,16,FALSE)</f>
        <v>0</v>
      </c>
      <c r="AY249">
        <f>VLOOKUP($E249,Podes!$A$1:$AL$310,17,FALSE)</f>
        <v>0</v>
      </c>
      <c r="AZ249">
        <f>VLOOKUP($E249,Podes!$A$1:$AL$310,18,FALSE)</f>
        <v>0</v>
      </c>
      <c r="BA249">
        <f>VLOOKUP($E249,Podes!$A$1:$AL$310,19,FALSE)</f>
        <v>0</v>
      </c>
      <c r="BB249">
        <f>VLOOKUP($E249,Podes!$A$1:$AL$310,20,FALSE)</f>
        <v>0</v>
      </c>
      <c r="BC249">
        <f>VLOOKUP($E249,Podes!$A$1:$AL$310,21,FALSE)</f>
        <v>4</v>
      </c>
      <c r="BD249">
        <f>VLOOKUP($E249,Podes!$A$1:$AL$310,22,FALSE)</f>
        <v>0</v>
      </c>
      <c r="BE249">
        <f>VLOOKUP($E249,Podes!$A$1:$AL$310,23,FALSE)</f>
        <v>30</v>
      </c>
      <c r="BF249">
        <f>VLOOKUP($E249,Podes!$A$1:$AL$310,38,FALSE)</f>
        <v>200</v>
      </c>
      <c r="BG249">
        <f>VLOOKUP($E249,Podes!$A$1:$AL$310,35,FALSE)</f>
        <v>481.58333329999999</v>
      </c>
      <c r="BH249">
        <f>VLOOKUP($E249,Podes!$A$1:$AL$310,36,FALSE)</f>
        <v>0</v>
      </c>
      <c r="BI249">
        <f>VLOOKUP($E249,Podes!$A$1:$AL$310,26,FALSE)</f>
        <v>50</v>
      </c>
      <c r="BJ249">
        <f>VLOOKUP($E249,Podes!$A$1:$AL$310,37,FALSE)</f>
        <v>115.58</v>
      </c>
      <c r="BK249">
        <f>VLOOKUP(E249,'status kesejahteraan'!$D:$P,12,FALSE)</f>
        <v>0.27507331378299121</v>
      </c>
      <c r="BL249">
        <f>VLOOKUP(E249,'status kesejahteraan'!$D:$P,13,FALSE)</f>
        <v>0.19869133006165848</v>
      </c>
      <c r="BM249">
        <f>VLOOKUP(D249,IDM_2021!$D$1:$F$297,2,FALSE)</f>
        <v>0.59640000000000004</v>
      </c>
      <c r="BN249">
        <f>VLOOKUP(E249,Irigasi!$O$2:$Q$311,3,FALSE)</f>
        <v>553</v>
      </c>
      <c r="BO249">
        <f>VLOOKUP($E249,ZonalStat!$E$1:$AC$310,25,FALSE)</f>
        <v>9842.7525899600005</v>
      </c>
      <c r="BP249" s="1">
        <f>VLOOKUP($E249,ZonalStat!$E$1:$AD$310,26,FALSE)</f>
        <v>4.3365030674799998</v>
      </c>
    </row>
    <row r="250" spans="1:68" x14ac:dyDescent="0.25">
      <c r="A250">
        <v>249</v>
      </c>
      <c r="B250" t="s">
        <v>337</v>
      </c>
      <c r="C250" t="s">
        <v>375</v>
      </c>
      <c r="D250" t="s">
        <v>251</v>
      </c>
      <c r="E250">
        <v>5315040</v>
      </c>
      <c r="F250">
        <f>VLOOKUP(E250,summary_LC!$AW$1:$AY$311,3,FALSE)</f>
        <v>5396</v>
      </c>
      <c r="G250">
        <f>VLOOKUP($E250,ZonalStat!$E$1:$AB$310,2,FALSE)</f>
        <v>18080.0337783</v>
      </c>
      <c r="H250">
        <f>VLOOKUP($E250,ZonalStat!$E$1:$AB$310,3,FALSE)</f>
        <v>326.96356892300003</v>
      </c>
      <c r="I250">
        <f>VLOOKUP($E250,ZonalStat!$E$1:$AB$310,4,FALSE)</f>
        <v>125989.40139499999</v>
      </c>
      <c r="J250">
        <f>VLOOKUP($E250,ZonalStat!$E$1:$AB$310,5,FALSE)</f>
        <v>18227.200578600001</v>
      </c>
      <c r="K250">
        <f>VLOOKUP($E250,ZonalStat!$E$1:$AB$310,6,FALSE)</f>
        <v>80.035613999500001</v>
      </c>
      <c r="L250">
        <f>VLOOKUP($E250,ZonalStat!$E$1:$AB$310,7,FALSE)</f>
        <v>2484.7212268399999</v>
      </c>
      <c r="M250">
        <f>VLOOKUP($E250,ZonalStat!$E$1:$AB$310,8,FALSE)</f>
        <v>20676.524594999999</v>
      </c>
      <c r="N250">
        <f>VLOOKUP($E250,ZonalStat!$E$1:$AB$310,9,FALSE)</f>
        <v>19521.420219200001</v>
      </c>
      <c r="O250">
        <f>VLOOKUP($E250,ZonalStat!$E$1:$AB$310,10,FALSE)</f>
        <v>13451.927424899999</v>
      </c>
      <c r="P250">
        <f>VLOOKUP($E250,ZonalStat!$E$1:$AB$310,11,FALSE)</f>
        <v>6515.1941854099996</v>
      </c>
      <c r="Q250">
        <f>VLOOKUP($E250,summary_LC!$Z$2:$AU$311,16,FALSE)</f>
        <v>16.527545909849749</v>
      </c>
      <c r="R250">
        <f>VLOOKUP($E250,summary_LC!$Z$2:$AU$311,17,FALSE)</f>
        <v>0</v>
      </c>
      <c r="S250">
        <f>VLOOKUP($E250,summary_LC!$Z$2:$AU$311,15,FALSE)</f>
        <v>27.193470599146725</v>
      </c>
      <c r="T250">
        <f>VLOOKUP($E250,summary_LC!$Z$2:$AU$311,18,FALSE)</f>
        <v>1.1407902058987203</v>
      </c>
      <c r="U250">
        <f>VLOOKUP($E250,summary_LC!$Z$2:$AU$311,19,FALSE)</f>
        <v>0</v>
      </c>
      <c r="V250">
        <f>VLOOKUP($E250,summary_LC!$Z$2:$AU$311,22,FALSE)</f>
        <v>5.318754633061527</v>
      </c>
      <c r="W250">
        <f>VLOOKUP($E250,ZonalStat!$E$1:$AB$310,12,FALSE)</f>
        <v>1002.7166264</v>
      </c>
      <c r="X250">
        <f>VLOOKUP($E250,summary_LC!$Z$2:$AU$311,4,FALSE)</f>
        <v>149</v>
      </c>
      <c r="Y250">
        <f>VLOOKUP($E250,summary_LC!$Z$2:$AU$311,20,FALSE)</f>
        <v>16.527545909849749</v>
      </c>
      <c r="Z250">
        <f>VLOOKUP($E250,ZonalStat!$E$1:$AB$310,13,FALSE)</f>
        <v>1875.9518811800001</v>
      </c>
      <c r="AA250">
        <f>VLOOKUP($E250,ZonalStat!$E$1:$AB$310,14,FALSE)</f>
        <v>0</v>
      </c>
      <c r="AB250">
        <f>VLOOKUP($E250,ZonalStat!$E$1:$AB$310,15,FALSE)</f>
        <v>0.84928650852499998</v>
      </c>
      <c r="AC250">
        <f>VLOOKUP($E250,ZonalStat!$E$1:$AB$310,16,FALSE)</f>
        <v>0.66863570316499998</v>
      </c>
      <c r="AD250">
        <f>VLOOKUP($E250,Irigasi!$A$2:$C$311,3,FALSE)</f>
        <v>0</v>
      </c>
      <c r="AE250">
        <f>VLOOKUP($E250,ZonalStat!$E$1:$AB$310,17,FALSE)</f>
        <v>0.82831160424299999</v>
      </c>
      <c r="AF250">
        <f>VLOOKUP($E250,ZonalStat!$E$1:$AB$310,18,FALSE)</f>
        <v>-0.74997354352400003</v>
      </c>
      <c r="AG250">
        <f>VLOOKUP($E250,ZonalStat!$E$1:$AB$310,19,FALSE)</f>
        <v>0.357186422286</v>
      </c>
      <c r="AH250">
        <f>VLOOKUP($E250,ZonalStat!$E$1:$AB$310,20,FALSE)</f>
        <v>0.181974203715</v>
      </c>
      <c r="AI250">
        <f>VLOOKUP($E250,ZonalStat!$E$1:$AB$310,21,FALSE)</f>
        <v>1.4226265635799999</v>
      </c>
      <c r="AJ250">
        <f>VLOOKUP($E250,ZonalStat!$E$1:$AB$310,22,FALSE)</f>
        <v>22.338532618199999</v>
      </c>
      <c r="AK250">
        <f>VLOOKUP($E250,ZonalStat!$E$1:$AB$310,23,FALSE)</f>
        <v>-61.517769216200001</v>
      </c>
      <c r="AL250">
        <f>VLOOKUP($E250,ZonalStat!$E$1:$AB$310,24,FALSE)</f>
        <v>2804.5062365799999</v>
      </c>
      <c r="AM250">
        <f>VLOOKUP($E250,Podes!$A$1:$AL$310,5,FALSE)</f>
        <v>3512</v>
      </c>
      <c r="AN250">
        <f>VLOOKUP($E250,Podes!$A$1:$AL$310,28,FALSE)</f>
        <v>1.0733496330000001</v>
      </c>
      <c r="AO250">
        <f>VLOOKUP($E250,Podes!$A$1:$AL$310,29,FALSE)</f>
        <v>1756</v>
      </c>
      <c r="AP250">
        <f>VLOOKUP($E250,Podes!$A$1:$AL$310,30,FALSE)</f>
        <v>0</v>
      </c>
      <c r="AQ250">
        <f>VLOOKUP($E250,Podes!$A$1:$AL$310,31,FALSE)</f>
        <v>0</v>
      </c>
      <c r="AR250">
        <f>VLOOKUP($E250,Podes!$A$1:$AL$310,32,FALSE)</f>
        <v>1756</v>
      </c>
      <c r="AS250">
        <f>VLOOKUP($E250,Podes!$A$1:$AL$310,33,FALSE)</f>
        <v>1756</v>
      </c>
      <c r="AT250">
        <f>VLOOKUP($E250,Podes!$A$1:$AL$310,34,FALSE)</f>
        <v>0</v>
      </c>
      <c r="AU250">
        <f>VLOOKUP($E250,Podes!$A$1:$AL$310,13,FALSE)</f>
        <v>8</v>
      </c>
      <c r="AV250">
        <f>VLOOKUP($E250,Podes!$A$1:$AL$310,14,FALSE)</f>
        <v>0</v>
      </c>
      <c r="AW250">
        <f>VLOOKUP($E250,Podes!$A$1:$AL$310,15,FALSE)</f>
        <v>0</v>
      </c>
      <c r="AX250">
        <f>VLOOKUP($E250,Podes!$A$1:$AL$310,16,FALSE)</f>
        <v>0</v>
      </c>
      <c r="AY250">
        <f>VLOOKUP($E250,Podes!$A$1:$AL$310,17,FALSE)</f>
        <v>0</v>
      </c>
      <c r="AZ250">
        <f>VLOOKUP($E250,Podes!$A$1:$AL$310,18,FALSE)</f>
        <v>0</v>
      </c>
      <c r="BA250">
        <f>VLOOKUP($E250,Podes!$A$1:$AL$310,19,FALSE)</f>
        <v>0</v>
      </c>
      <c r="BB250">
        <f>VLOOKUP($E250,Podes!$A$1:$AL$310,20,FALSE)</f>
        <v>0</v>
      </c>
      <c r="BC250">
        <f>VLOOKUP($E250,Podes!$A$1:$AL$310,21,FALSE)</f>
        <v>0</v>
      </c>
      <c r="BD250">
        <f>VLOOKUP($E250,Podes!$A$1:$AL$310,22,FALSE)</f>
        <v>0</v>
      </c>
      <c r="BE250">
        <f>VLOOKUP($E250,Podes!$A$1:$AL$310,23,FALSE)</f>
        <v>24</v>
      </c>
      <c r="BF250">
        <f>VLOOKUP($E250,Podes!$A$1:$AL$310,38,FALSE)</f>
        <v>200</v>
      </c>
      <c r="BG250">
        <f>VLOOKUP($E250,Podes!$A$1:$AL$310,35,FALSE)</f>
        <v>878</v>
      </c>
      <c r="BH250">
        <f>VLOOKUP($E250,Podes!$A$1:$AL$310,36,FALSE)</f>
        <v>0</v>
      </c>
      <c r="BI250">
        <f>VLOOKUP($E250,Podes!$A$1:$AL$310,26,FALSE)</f>
        <v>11</v>
      </c>
      <c r="BJ250">
        <f>VLOOKUP($E250,Podes!$A$1:$AL$310,37,FALSE)</f>
        <v>319.27272729999999</v>
      </c>
      <c r="BK250">
        <f>VLOOKUP(E250,'status kesejahteraan'!$D:$P,12,FALSE)</f>
        <v>0.24743742550655543</v>
      </c>
      <c r="BL250">
        <f>VLOOKUP(E250,'status kesejahteraan'!$D:$P,13,FALSE)</f>
        <v>0.16167470075285706</v>
      </c>
      <c r="BM250">
        <f>VLOOKUP(D250,IDM_2021!$D$1:$F$297,2,FALSE)</f>
        <v>0.55320000000000003</v>
      </c>
      <c r="BN250">
        <f>VLOOKUP(E250,Irigasi!$O$2:$Q$311,3,FALSE)</f>
        <v>0</v>
      </c>
      <c r="BO250">
        <f>VLOOKUP($E250,ZonalStat!$E$1:$AC$310,25,FALSE)</f>
        <v>10765.1483209</v>
      </c>
      <c r="BP250" s="1">
        <f>VLOOKUP($E250,ZonalStat!$E$1:$AD$310,26,FALSE)</f>
        <v>5.7346182357300002</v>
      </c>
    </row>
    <row r="251" spans="1:68" x14ac:dyDescent="0.25">
      <c r="A251">
        <v>250</v>
      </c>
      <c r="B251" t="s">
        <v>337</v>
      </c>
      <c r="C251" t="s">
        <v>375</v>
      </c>
      <c r="D251" t="s">
        <v>252</v>
      </c>
      <c r="E251">
        <v>5315041</v>
      </c>
      <c r="F251">
        <f>VLOOKUP(E251,summary_LC!$AW$1:$AY$311,3,FALSE)</f>
        <v>12358</v>
      </c>
      <c r="G251">
        <f>VLOOKUP($E251,ZonalStat!$E$1:$AB$310,2,FALSE)</f>
        <v>27059.274732400001</v>
      </c>
      <c r="H251">
        <f>VLOOKUP($E251,ZonalStat!$E$1:$AB$310,3,FALSE)</f>
        <v>1094.2859959800001</v>
      </c>
      <c r="I251">
        <f>VLOOKUP($E251,ZonalStat!$E$1:$AB$310,4,FALSE)</f>
        <v>134961.29402599999</v>
      </c>
      <c r="J251">
        <f>VLOOKUP($E251,ZonalStat!$E$1:$AB$310,5,FALSE)</f>
        <v>26240.025312099999</v>
      </c>
      <c r="K251">
        <f>VLOOKUP($E251,ZonalStat!$E$1:$AB$310,6,FALSE)</f>
        <v>88.092026654500003</v>
      </c>
      <c r="L251">
        <f>VLOOKUP($E251,ZonalStat!$E$1:$AB$310,7,FALSE)</f>
        <v>2032.77584806</v>
      </c>
      <c r="M251">
        <f>VLOOKUP($E251,ZonalStat!$E$1:$AB$310,8,FALSE)</f>
        <v>28600.798164200001</v>
      </c>
      <c r="N251">
        <f>VLOOKUP($E251,ZonalStat!$E$1:$AB$310,9,FALSE)</f>
        <v>20003.221475900002</v>
      </c>
      <c r="O251">
        <f>VLOOKUP($E251,ZonalStat!$E$1:$AB$310,10,FALSE)</f>
        <v>17557.048843199998</v>
      </c>
      <c r="P251">
        <f>VLOOKUP($E251,ZonalStat!$E$1:$AB$310,11,FALSE)</f>
        <v>4005.1774597100002</v>
      </c>
      <c r="Q251">
        <f>VLOOKUP($E251,summary_LC!$Z$2:$AU$311,16,FALSE)</f>
        <v>29.725468373214621</v>
      </c>
      <c r="R251">
        <f>VLOOKUP($E251,summary_LC!$Z$2:$AU$311,17,FALSE)</f>
        <v>0</v>
      </c>
      <c r="S251">
        <f>VLOOKUP($E251,summary_LC!$Z$2:$AU$311,15,FALSE)</f>
        <v>59.729178260063065</v>
      </c>
      <c r="T251">
        <f>VLOOKUP($E251,summary_LC!$Z$2:$AU$311,18,FALSE)</f>
        <v>10.39695789278427</v>
      </c>
      <c r="U251">
        <f>VLOOKUP($E251,summary_LC!$Z$2:$AU$311,19,FALSE)</f>
        <v>0.29679094787608978</v>
      </c>
      <c r="V251">
        <f>VLOOKUP($E251,summary_LC!$Z$2:$AU$311,22,FALSE)</f>
        <v>6.4978151804499102</v>
      </c>
      <c r="W251">
        <f>VLOOKUP($E251,ZonalStat!$E$1:$AB$310,12,FALSE)</f>
        <v>783.08506641099996</v>
      </c>
      <c r="X251">
        <f>VLOOKUP($E251,summary_LC!$Z$2:$AU$311,4,FALSE)</f>
        <v>936</v>
      </c>
      <c r="Y251">
        <f>VLOOKUP($E251,summary_LC!$Z$2:$AU$311,20,FALSE)</f>
        <v>29.725468373214621</v>
      </c>
      <c r="Z251">
        <f>VLOOKUP($E251,ZonalStat!$E$1:$AB$310,13,FALSE)</f>
        <v>1192.2451708799999</v>
      </c>
      <c r="AA251">
        <f>VLOOKUP($E251,ZonalStat!$E$1:$AB$310,14,FALSE)</f>
        <v>0</v>
      </c>
      <c r="AB251">
        <f>VLOOKUP($E251,ZonalStat!$E$1:$AB$310,15,FALSE)</f>
        <v>0.77053325780899995</v>
      </c>
      <c r="AC251">
        <f>VLOOKUP($E251,ZonalStat!$E$1:$AB$310,16,FALSE)</f>
        <v>0.65268011749300003</v>
      </c>
      <c r="AD251">
        <f>VLOOKUP($E251,Irigasi!$A$2:$C$311,3,FALSE)</f>
        <v>0</v>
      </c>
      <c r="AE251">
        <f>VLOOKUP($E251,ZonalStat!$E$1:$AB$310,17,FALSE)</f>
        <v>0.83178429028500001</v>
      </c>
      <c r="AF251">
        <f>VLOOKUP($E251,ZonalStat!$E$1:$AB$310,18,FALSE)</f>
        <v>-0.75073495451299999</v>
      </c>
      <c r="AG251">
        <f>VLOOKUP($E251,ZonalStat!$E$1:$AB$310,19,FALSE)</f>
        <v>0.34535478008600001</v>
      </c>
      <c r="AH251">
        <f>VLOOKUP($E251,ZonalStat!$E$1:$AB$310,20,FALSE)</f>
        <v>0.43618452598399998</v>
      </c>
      <c r="AI251">
        <f>VLOOKUP($E251,ZonalStat!$E$1:$AB$310,21,FALSE)</f>
        <v>1.4293816915699999</v>
      </c>
      <c r="AJ251">
        <f>VLOOKUP($E251,ZonalStat!$E$1:$AB$310,22,FALSE)</f>
        <v>24.261088086699999</v>
      </c>
      <c r="AK251">
        <f>VLOOKUP($E251,ZonalStat!$E$1:$AB$310,23,FALSE)</f>
        <v>-44.070550506499998</v>
      </c>
      <c r="AL251">
        <f>VLOOKUP($E251,ZonalStat!$E$1:$AB$310,24,FALSE)</f>
        <v>2205.3801691799999</v>
      </c>
      <c r="AM251">
        <f>VLOOKUP($E251,Podes!$A$1:$AL$310,5,FALSE)</f>
        <v>4648</v>
      </c>
      <c r="AN251">
        <f>VLOOKUP($E251,Podes!$A$1:$AL$310,28,FALSE)</f>
        <v>3.4252026529999999</v>
      </c>
      <c r="AO251">
        <f>VLOOKUP($E251,Podes!$A$1:$AL$310,29,FALSE)</f>
        <v>1549.333333</v>
      </c>
      <c r="AP251">
        <f>VLOOKUP($E251,Podes!$A$1:$AL$310,30,FALSE)</f>
        <v>0</v>
      </c>
      <c r="AQ251">
        <f>VLOOKUP($E251,Podes!$A$1:$AL$310,31,FALSE)</f>
        <v>0</v>
      </c>
      <c r="AR251">
        <f>VLOOKUP($E251,Podes!$A$1:$AL$310,32,FALSE)</f>
        <v>774.66666669999995</v>
      </c>
      <c r="AS251">
        <f>VLOOKUP($E251,Podes!$A$1:$AL$310,33,FALSE)</f>
        <v>4648</v>
      </c>
      <c r="AT251">
        <f>VLOOKUP($E251,Podes!$A$1:$AL$310,34,FALSE)</f>
        <v>0</v>
      </c>
      <c r="AU251">
        <f>VLOOKUP($E251,Podes!$A$1:$AL$310,13,FALSE)</f>
        <v>0</v>
      </c>
      <c r="AV251">
        <f>VLOOKUP($E251,Podes!$A$1:$AL$310,14,FALSE)</f>
        <v>0</v>
      </c>
      <c r="AW251">
        <f>VLOOKUP($E251,Podes!$A$1:$AL$310,15,FALSE)</f>
        <v>0</v>
      </c>
      <c r="AX251">
        <f>VLOOKUP($E251,Podes!$A$1:$AL$310,16,FALSE)</f>
        <v>0</v>
      </c>
      <c r="AY251">
        <f>VLOOKUP($E251,Podes!$A$1:$AL$310,17,FALSE)</f>
        <v>0</v>
      </c>
      <c r="AZ251">
        <f>VLOOKUP($E251,Podes!$A$1:$AL$310,18,FALSE)</f>
        <v>0</v>
      </c>
      <c r="BA251">
        <f>VLOOKUP($E251,Podes!$A$1:$AL$310,19,FALSE)</f>
        <v>0</v>
      </c>
      <c r="BB251">
        <f>VLOOKUP($E251,Podes!$A$1:$AL$310,20,FALSE)</f>
        <v>0</v>
      </c>
      <c r="BC251">
        <f>VLOOKUP($E251,Podes!$A$1:$AL$310,21,FALSE)</f>
        <v>0</v>
      </c>
      <c r="BD251">
        <f>VLOOKUP($E251,Podes!$A$1:$AL$310,22,FALSE)</f>
        <v>0</v>
      </c>
      <c r="BE251">
        <f>VLOOKUP($E251,Podes!$A$1:$AL$310,23,FALSE)</f>
        <v>30</v>
      </c>
      <c r="BF251">
        <f>VLOOKUP($E251,Podes!$A$1:$AL$310,38,FALSE)</f>
        <v>200</v>
      </c>
      <c r="BG251">
        <f>VLOOKUP($E251,Podes!$A$1:$AL$310,35,FALSE)</f>
        <v>664</v>
      </c>
      <c r="BH251">
        <f>VLOOKUP($E251,Podes!$A$1:$AL$310,36,FALSE)</f>
        <v>0</v>
      </c>
      <c r="BI251">
        <f>VLOOKUP($E251,Podes!$A$1:$AL$310,26,FALSE)</f>
        <v>13</v>
      </c>
      <c r="BJ251">
        <f>VLOOKUP($E251,Podes!$A$1:$AL$310,37,FALSE)</f>
        <v>357.53846149999998</v>
      </c>
      <c r="BK251">
        <f>VLOOKUP(E251,'status kesejahteraan'!$D:$P,12,FALSE)</f>
        <v>0.18390804597701149</v>
      </c>
      <c r="BL251">
        <f>VLOOKUP(E251,'status kesejahteraan'!$D:$P,13,FALSE)</f>
        <v>0.1129364772580853</v>
      </c>
      <c r="BM251">
        <f>VLOOKUP(D251,IDM_2021!$D$1:$F$297,2,FALSE)</f>
        <v>0.54690000000000005</v>
      </c>
      <c r="BN251">
        <f>VLOOKUP(E251,Irigasi!$O$2:$Q$311,3,FALSE)</f>
        <v>0</v>
      </c>
      <c r="BO251">
        <f>VLOOKUP($E251,ZonalStat!$E$1:$AC$310,25,FALSE)</f>
        <v>19417.724279599999</v>
      </c>
      <c r="BP251" s="1">
        <f>VLOOKUP($E251,ZonalStat!$E$1:$AD$310,26,FALSE)</f>
        <v>4.6748664832499998</v>
      </c>
    </row>
    <row r="252" spans="1:68" x14ac:dyDescent="0.25">
      <c r="A252">
        <v>251</v>
      </c>
      <c r="B252" t="s">
        <v>337</v>
      </c>
      <c r="C252" t="s">
        <v>375</v>
      </c>
      <c r="D252" t="s">
        <v>253</v>
      </c>
      <c r="E252">
        <v>5315042</v>
      </c>
      <c r="F252">
        <f>VLOOKUP(E252,summary_LC!$AW$1:$AY$311,3,FALSE)</f>
        <v>4220</v>
      </c>
      <c r="G252">
        <f>VLOOKUP($E252,ZonalStat!$E$1:$AB$310,2,FALSE)</f>
        <v>18343.973014200001</v>
      </c>
      <c r="H252">
        <f>VLOOKUP($E252,ZonalStat!$E$1:$AB$310,3,FALSE)</f>
        <v>361.97834273400002</v>
      </c>
      <c r="I252">
        <f>VLOOKUP($E252,ZonalStat!$E$1:$AB$310,4,FALSE)</f>
        <v>123665.15644999999</v>
      </c>
      <c r="J252">
        <f>VLOOKUP($E252,ZonalStat!$E$1:$AB$310,5,FALSE)</f>
        <v>18781.543873800001</v>
      </c>
      <c r="K252">
        <f>VLOOKUP($E252,ZonalStat!$E$1:$AB$310,6,FALSE)</f>
        <v>183.240839556</v>
      </c>
      <c r="L252">
        <f>VLOOKUP($E252,ZonalStat!$E$1:$AB$310,7,FALSE)</f>
        <v>2065.8052802399998</v>
      </c>
      <c r="M252">
        <f>VLOOKUP($E252,ZonalStat!$E$1:$AB$310,8,FALSE)</f>
        <v>16578.331265299999</v>
      </c>
      <c r="N252">
        <f>VLOOKUP($E252,ZonalStat!$E$1:$AB$310,9,FALSE)</f>
        <v>23727.0923014</v>
      </c>
      <c r="O252">
        <f>VLOOKUP($E252,ZonalStat!$E$1:$AB$310,10,FALSE)</f>
        <v>13032.696837199999</v>
      </c>
      <c r="P252">
        <f>VLOOKUP($E252,ZonalStat!$E$1:$AB$310,11,FALSE)</f>
        <v>2336.6803281500002</v>
      </c>
      <c r="Q252">
        <f>VLOOKUP($E252,summary_LC!$Z$2:$AU$311,16,FALSE)</f>
        <v>16.796512706362456</v>
      </c>
      <c r="R252">
        <f>VLOOKUP($E252,summary_LC!$Z$2:$AU$311,17,FALSE)</f>
        <v>0</v>
      </c>
      <c r="S252">
        <f>VLOOKUP($E252,summary_LC!$Z$2:$AU$311,15,FALSE)</f>
        <v>15.294008532739751</v>
      </c>
      <c r="T252">
        <f>VLOOKUP($E252,summary_LC!$Z$2:$AU$311,18,FALSE)</f>
        <v>2.3001298460396957</v>
      </c>
      <c r="U252">
        <f>VLOOKUP($E252,summary_LC!$Z$2:$AU$311,19,FALSE)</f>
        <v>6.4923019847894642E-2</v>
      </c>
      <c r="V252">
        <f>VLOOKUP($E252,summary_LC!$Z$2:$AU$311,22,FALSE)</f>
        <v>3.3175355450236967</v>
      </c>
      <c r="W252">
        <f>VLOOKUP($E252,ZonalStat!$E$1:$AB$310,12,FALSE)</f>
        <v>2420.5247480100002</v>
      </c>
      <c r="X252">
        <f>VLOOKUP($E252,summary_LC!$Z$2:$AU$311,4,FALSE)</f>
        <v>0</v>
      </c>
      <c r="Y252">
        <f>VLOOKUP($E252,summary_LC!$Z$2:$AU$311,20,FALSE)</f>
        <v>16.796512706362456</v>
      </c>
      <c r="Z252">
        <f>VLOOKUP($E252,ZonalStat!$E$1:$AB$310,13,FALSE)</f>
        <v>2017.43072355</v>
      </c>
      <c r="AA252">
        <f>VLOOKUP($E252,ZonalStat!$E$1:$AB$310,14,FALSE)</f>
        <v>0</v>
      </c>
      <c r="AB252">
        <f>VLOOKUP($E252,ZonalStat!$E$1:$AB$310,15,FALSE)</f>
        <v>0.79093601895700005</v>
      </c>
      <c r="AC252">
        <f>VLOOKUP($E252,ZonalStat!$E$1:$AB$310,16,FALSE)</f>
        <v>0.68079282587699996</v>
      </c>
      <c r="AD252">
        <f>VLOOKUP($E252,Irigasi!$A$2:$C$311,3,FALSE)</f>
        <v>0</v>
      </c>
      <c r="AE252">
        <f>VLOOKUP($E252,ZonalStat!$E$1:$AB$310,17,FALSE)</f>
        <v>0.81974898304099997</v>
      </c>
      <c r="AF252">
        <f>VLOOKUP($E252,ZonalStat!$E$1:$AB$310,18,FALSE)</f>
        <v>-0.74130814322600003</v>
      </c>
      <c r="AG252">
        <f>VLOOKUP($E252,ZonalStat!$E$1:$AB$310,19,FALSE)</f>
        <v>0.34044590116899998</v>
      </c>
      <c r="AH252">
        <f>VLOOKUP($E252,ZonalStat!$E$1:$AB$310,20,FALSE)</f>
        <v>0.31138677971599998</v>
      </c>
      <c r="AI252">
        <f>VLOOKUP($E252,ZonalStat!$E$1:$AB$310,21,FALSE)</f>
        <v>1.4206423397900001</v>
      </c>
      <c r="AJ252">
        <f>VLOOKUP($E252,ZonalStat!$E$1:$AB$310,22,FALSE)</f>
        <v>23.446223826699999</v>
      </c>
      <c r="AK252">
        <f>VLOOKUP($E252,ZonalStat!$E$1:$AB$310,23,FALSE)</f>
        <v>-52.865131367300002</v>
      </c>
      <c r="AL252">
        <f>VLOOKUP($E252,ZonalStat!$E$1:$AB$310,24,FALSE)</f>
        <v>2513.0249348900002</v>
      </c>
      <c r="AM252">
        <f>VLOOKUP($E252,Podes!$A$1:$AL$310,5,FALSE)</f>
        <v>2705</v>
      </c>
      <c r="AN252">
        <f>VLOOKUP($E252,Podes!$A$1:$AL$310,28,FALSE)</f>
        <v>1.740669241</v>
      </c>
      <c r="AO252">
        <f>VLOOKUP($E252,Podes!$A$1:$AL$310,29,FALSE)</f>
        <v>1352.5</v>
      </c>
      <c r="AP252">
        <f>VLOOKUP($E252,Podes!$A$1:$AL$310,30,FALSE)</f>
        <v>0</v>
      </c>
      <c r="AQ252">
        <f>VLOOKUP($E252,Podes!$A$1:$AL$310,31,FALSE)</f>
        <v>0</v>
      </c>
      <c r="AR252">
        <f>VLOOKUP($E252,Podes!$A$1:$AL$310,32,FALSE)</f>
        <v>901.66666669999995</v>
      </c>
      <c r="AS252">
        <f>VLOOKUP($E252,Podes!$A$1:$AL$310,33,FALSE)</f>
        <v>0</v>
      </c>
      <c r="AT252">
        <f>VLOOKUP($E252,Podes!$A$1:$AL$310,34,FALSE)</f>
        <v>0</v>
      </c>
      <c r="AU252">
        <f>VLOOKUP($E252,Podes!$A$1:$AL$310,13,FALSE)</f>
        <v>1</v>
      </c>
      <c r="AV252">
        <f>VLOOKUP($E252,Podes!$A$1:$AL$310,14,FALSE)</f>
        <v>0</v>
      </c>
      <c r="AW252">
        <f>VLOOKUP($E252,Podes!$A$1:$AL$310,15,FALSE)</f>
        <v>0</v>
      </c>
      <c r="AX252">
        <f>VLOOKUP($E252,Podes!$A$1:$AL$310,16,FALSE)</f>
        <v>0</v>
      </c>
      <c r="AY252">
        <f>VLOOKUP($E252,Podes!$A$1:$AL$310,17,FALSE)</f>
        <v>0</v>
      </c>
      <c r="AZ252">
        <f>VLOOKUP($E252,Podes!$A$1:$AL$310,18,FALSE)</f>
        <v>0</v>
      </c>
      <c r="BA252">
        <f>VLOOKUP($E252,Podes!$A$1:$AL$310,19,FALSE)</f>
        <v>0</v>
      </c>
      <c r="BB252">
        <f>VLOOKUP($E252,Podes!$A$1:$AL$310,20,FALSE)</f>
        <v>0</v>
      </c>
      <c r="BC252">
        <f>VLOOKUP($E252,Podes!$A$1:$AL$310,21,FALSE)</f>
        <v>0</v>
      </c>
      <c r="BD252">
        <f>VLOOKUP($E252,Podes!$A$1:$AL$310,22,FALSE)</f>
        <v>0</v>
      </c>
      <c r="BE252">
        <f>VLOOKUP($E252,Podes!$A$1:$AL$310,23,FALSE)</f>
        <v>20</v>
      </c>
      <c r="BF252">
        <f>VLOOKUP($E252,Podes!$A$1:$AL$310,38,FALSE)</f>
        <v>200</v>
      </c>
      <c r="BG252">
        <f>VLOOKUP($E252,Podes!$A$1:$AL$310,35,FALSE)</f>
        <v>2705</v>
      </c>
      <c r="BH252">
        <f>VLOOKUP($E252,Podes!$A$1:$AL$310,36,FALSE)</f>
        <v>0</v>
      </c>
      <c r="BI252">
        <f>VLOOKUP($E252,Podes!$A$1:$AL$310,26,FALSE)</f>
        <v>27</v>
      </c>
      <c r="BJ252">
        <f>VLOOKUP($E252,Podes!$A$1:$AL$310,37,FALSE)</f>
        <v>100.18518520000001</v>
      </c>
      <c r="BK252" t="e">
        <f>VLOOKUP(E252,'status kesejahteraan'!$D:$P,12,FALSE)</f>
        <v>#N/A</v>
      </c>
      <c r="BL252" t="e">
        <f>VLOOKUP(E252,'status kesejahteraan'!$D:$P,13,FALSE)</f>
        <v>#N/A</v>
      </c>
      <c r="BM252">
        <f>VLOOKUP(D252,IDM_2021!$D$1:$F$297,2,FALSE)</f>
        <v>0.53910000000000002</v>
      </c>
      <c r="BN252">
        <f>VLOOKUP(E252,Irigasi!$O$2:$Q$311,3,FALSE)</f>
        <v>0</v>
      </c>
      <c r="BO252">
        <f>VLOOKUP($E252,ZonalStat!$E$1:$AC$310,25,FALSE)</f>
        <v>8332.2393829499997</v>
      </c>
      <c r="BP252" s="1">
        <f>VLOOKUP($E252,ZonalStat!$E$1:$AD$310,26,FALSE)</f>
        <v>5.0893364928900002</v>
      </c>
    </row>
    <row r="253" spans="1:68" x14ac:dyDescent="0.25">
      <c r="A253">
        <v>252</v>
      </c>
      <c r="B253" t="s">
        <v>337</v>
      </c>
      <c r="C253" t="s">
        <v>375</v>
      </c>
      <c r="D253" t="s">
        <v>254</v>
      </c>
      <c r="E253">
        <v>5315050</v>
      </c>
      <c r="F253">
        <f>VLOOKUP(E253,summary_LC!$AW$1:$AY$311,3,FALSE)</f>
        <v>26901</v>
      </c>
      <c r="G253">
        <f>VLOOKUP($E253,ZonalStat!$E$1:$AB$310,2,FALSE)</f>
        <v>32953.5589741</v>
      </c>
      <c r="H253">
        <f>VLOOKUP($E253,ZonalStat!$E$1:$AB$310,3,FALSE)</f>
        <v>2250.8209425</v>
      </c>
      <c r="I253">
        <f>VLOOKUP($E253,ZonalStat!$E$1:$AB$310,4,FALSE)</f>
        <v>139232.991889</v>
      </c>
      <c r="J253">
        <f>VLOOKUP($E253,ZonalStat!$E$1:$AB$310,5,FALSE)</f>
        <v>14923.5578577</v>
      </c>
      <c r="K253">
        <f>VLOOKUP($E253,ZonalStat!$E$1:$AB$310,6,FALSE)</f>
        <v>72.133795540199998</v>
      </c>
      <c r="L253">
        <f>VLOOKUP($E253,ZonalStat!$E$1:$AB$310,7,FALSE)</f>
        <v>4208.3400938300001</v>
      </c>
      <c r="M253">
        <f>VLOOKUP($E253,ZonalStat!$E$1:$AB$310,8,FALSE)</f>
        <v>32236.1064621</v>
      </c>
      <c r="N253">
        <f>VLOOKUP($E253,ZonalStat!$E$1:$AB$310,9,FALSE)</f>
        <v>15818.9058716</v>
      </c>
      <c r="O253">
        <f>VLOOKUP($E253,ZonalStat!$E$1:$AB$310,10,FALSE)</f>
        <v>18499.623085700001</v>
      </c>
      <c r="P253">
        <f>VLOOKUP($E253,ZonalStat!$E$1:$AB$310,11,FALSE)</f>
        <v>5130.0641870400004</v>
      </c>
      <c r="Q253">
        <f>VLOOKUP($E253,summary_LC!$Z$2:$AU$311,16,FALSE)</f>
        <v>52.494898905583376</v>
      </c>
      <c r="R253">
        <f>VLOOKUP($E253,summary_LC!$Z$2:$AU$311,17,FALSE)</f>
        <v>0</v>
      </c>
      <c r="S253">
        <f>VLOOKUP($E253,summary_LC!$Z$2:$AU$311,15,FALSE)</f>
        <v>179.40085327397514</v>
      </c>
      <c r="T253">
        <f>VLOOKUP($E253,summary_LC!$Z$2:$AU$311,18,FALSE)</f>
        <v>7.6423669078093113</v>
      </c>
      <c r="U253">
        <f>VLOOKUP($E253,summary_LC!$Z$2:$AU$311,19,FALSE)</f>
        <v>0.31534038211834542</v>
      </c>
      <c r="V253">
        <f>VLOOKUP($E253,summary_LC!$Z$2:$AU$311,22,FALSE)</f>
        <v>1.0705921712947475</v>
      </c>
      <c r="W253">
        <f>VLOOKUP($E253,ZonalStat!$E$1:$AB$310,12,FALSE)</f>
        <v>835.61726290299998</v>
      </c>
      <c r="X253">
        <f>VLOOKUP($E253,summary_LC!$Z$2:$AU$311,4,FALSE)</f>
        <v>1380</v>
      </c>
      <c r="Y253">
        <f>VLOOKUP($E253,summary_LC!$Z$2:$AU$311,20,FALSE)</f>
        <v>52.494898905583376</v>
      </c>
      <c r="Z253">
        <f>VLOOKUP($E253,ZonalStat!$E$1:$AB$310,13,FALSE)</f>
        <v>873.57712052399995</v>
      </c>
      <c r="AA253">
        <f>VLOOKUP($E253,ZonalStat!$E$1:$AB$310,14,FALSE)</f>
        <v>1.29708498917E-2</v>
      </c>
      <c r="AB253">
        <f>VLOOKUP($E253,ZonalStat!$E$1:$AB$310,15,FALSE)</f>
        <v>0.42449165458499999</v>
      </c>
      <c r="AC253">
        <f>VLOOKUP($E253,ZonalStat!$E$1:$AB$310,16,FALSE)</f>
        <v>0.57632515551300001</v>
      </c>
      <c r="AD253">
        <f>VLOOKUP($E253,Irigasi!$A$2:$C$311,3,FALSE)</f>
        <v>0</v>
      </c>
      <c r="AE253">
        <f>VLOOKUP($E253,ZonalStat!$E$1:$AB$310,17,FALSE)</f>
        <v>0.82728255421899999</v>
      </c>
      <c r="AF253">
        <f>VLOOKUP($E253,ZonalStat!$E$1:$AB$310,18,FALSE)</f>
        <v>-0.75366518877900002</v>
      </c>
      <c r="AG253">
        <f>VLOOKUP($E253,ZonalStat!$E$1:$AB$310,19,FALSE)</f>
        <v>0.356259827566</v>
      </c>
      <c r="AH253">
        <f>VLOOKUP($E253,ZonalStat!$E$1:$AB$310,20,FALSE)</f>
        <v>0.57099235019700001</v>
      </c>
      <c r="AI253">
        <f>VLOOKUP($E253,ZonalStat!$E$1:$AB$310,21,FALSE)</f>
        <v>1.3608214669500001</v>
      </c>
      <c r="AJ253">
        <f>VLOOKUP($E253,ZonalStat!$E$1:$AB$310,22,FALSE)</f>
        <v>24.406959643299999</v>
      </c>
      <c r="AK253">
        <f>VLOOKUP($E253,ZonalStat!$E$1:$AB$310,23,FALSE)</f>
        <v>-33.1256501931</v>
      </c>
      <c r="AL253">
        <f>VLOOKUP($E253,ZonalStat!$E$1:$AB$310,24,FALSE)</f>
        <v>1788.6555777799999</v>
      </c>
      <c r="AM253">
        <f>VLOOKUP($E253,Podes!$A$1:$AL$310,5,FALSE)</f>
        <v>4317</v>
      </c>
      <c r="AN253">
        <f>VLOOKUP($E253,Podes!$A$1:$AL$310,28,FALSE)</f>
        <v>2.1286982249999999</v>
      </c>
      <c r="AO253">
        <f>VLOOKUP($E253,Podes!$A$1:$AL$310,29,FALSE)</f>
        <v>863.4</v>
      </c>
      <c r="AP253">
        <f>VLOOKUP($E253,Podes!$A$1:$AL$310,30,FALSE)</f>
        <v>0</v>
      </c>
      <c r="AQ253">
        <f>VLOOKUP($E253,Podes!$A$1:$AL$310,31,FALSE)</f>
        <v>0</v>
      </c>
      <c r="AR253">
        <f>VLOOKUP($E253,Podes!$A$1:$AL$310,32,FALSE)</f>
        <v>1439</v>
      </c>
      <c r="AS253">
        <f>VLOOKUP($E253,Podes!$A$1:$AL$310,33,FALSE)</f>
        <v>2158.5</v>
      </c>
      <c r="AT253">
        <f>VLOOKUP($E253,Podes!$A$1:$AL$310,34,FALSE)</f>
        <v>0</v>
      </c>
      <c r="AU253">
        <f>VLOOKUP($E253,Podes!$A$1:$AL$310,13,FALSE)</f>
        <v>0</v>
      </c>
      <c r="AV253">
        <f>VLOOKUP($E253,Podes!$A$1:$AL$310,14,FALSE)</f>
        <v>0</v>
      </c>
      <c r="AW253">
        <f>VLOOKUP($E253,Podes!$A$1:$AL$310,15,FALSE)</f>
        <v>0</v>
      </c>
      <c r="AX253">
        <f>VLOOKUP($E253,Podes!$A$1:$AL$310,16,FALSE)</f>
        <v>0</v>
      </c>
      <c r="AY253">
        <f>VLOOKUP($E253,Podes!$A$1:$AL$310,17,FALSE)</f>
        <v>0</v>
      </c>
      <c r="AZ253">
        <f>VLOOKUP($E253,Podes!$A$1:$AL$310,18,FALSE)</f>
        <v>0</v>
      </c>
      <c r="BA253">
        <f>VLOOKUP($E253,Podes!$A$1:$AL$310,19,FALSE)</f>
        <v>0</v>
      </c>
      <c r="BB253">
        <f>VLOOKUP($E253,Podes!$A$1:$AL$310,20,FALSE)</f>
        <v>0</v>
      </c>
      <c r="BC253">
        <f>VLOOKUP($E253,Podes!$A$1:$AL$310,21,FALSE)</f>
        <v>0</v>
      </c>
      <c r="BD253">
        <f>VLOOKUP($E253,Podes!$A$1:$AL$310,22,FALSE)</f>
        <v>0</v>
      </c>
      <c r="BE253">
        <f>VLOOKUP($E253,Podes!$A$1:$AL$310,23,FALSE)</f>
        <v>26</v>
      </c>
      <c r="BF253">
        <f>VLOOKUP($E253,Podes!$A$1:$AL$310,38,FALSE)</f>
        <v>200</v>
      </c>
      <c r="BG253">
        <f>VLOOKUP($E253,Podes!$A$1:$AL$310,35,FALSE)</f>
        <v>719.5</v>
      </c>
      <c r="BH253">
        <f>VLOOKUP($E253,Podes!$A$1:$AL$310,36,FALSE)</f>
        <v>4317</v>
      </c>
      <c r="BI253">
        <f>VLOOKUP($E253,Podes!$A$1:$AL$310,26,FALSE)</f>
        <v>3</v>
      </c>
      <c r="BJ253">
        <f>VLOOKUP($E253,Podes!$A$1:$AL$310,37,FALSE)</f>
        <v>1439</v>
      </c>
      <c r="BK253">
        <f>VLOOKUP(E253,'status kesejahteraan'!$D:$P,12,FALSE)</f>
        <v>0.20198412698412699</v>
      </c>
      <c r="BL253">
        <f>VLOOKUP(E253,'status kesejahteraan'!$D:$P,13,FALSE)</f>
        <v>0.12736254295532645</v>
      </c>
      <c r="BM253">
        <f>VLOOKUP(D253,IDM_2021!$D$1:$F$297,2,FALSE)</f>
        <v>0.5423</v>
      </c>
      <c r="BN253">
        <f>VLOOKUP(E253,Irigasi!$O$2:$Q$311,3,FALSE)</f>
        <v>0</v>
      </c>
      <c r="BO253">
        <f>VLOOKUP($E253,ZonalStat!$E$1:$AC$310,25,FALSE)</f>
        <v>27514.681348800001</v>
      </c>
      <c r="BP253" s="1">
        <f>VLOOKUP($E253,ZonalStat!$E$1:$AD$310,26,FALSE)</f>
        <v>4.1693652327999997</v>
      </c>
    </row>
    <row r="254" spans="1:68" x14ac:dyDescent="0.25">
      <c r="A254">
        <v>253</v>
      </c>
      <c r="B254" t="s">
        <v>337</v>
      </c>
      <c r="C254" t="s">
        <v>375</v>
      </c>
      <c r="D254" t="s">
        <v>255</v>
      </c>
      <c r="E254">
        <v>5315051</v>
      </c>
      <c r="F254">
        <f>VLOOKUP(E254,summary_LC!$AW$1:$AY$311,3,FALSE)</f>
        <v>17302</v>
      </c>
      <c r="G254">
        <f>VLOOKUP($E254,ZonalStat!$E$1:$AB$310,2,FALSE)</f>
        <v>24334.772925500001</v>
      </c>
      <c r="H254">
        <f>VLOOKUP($E254,ZonalStat!$E$1:$AB$310,3,FALSE)</f>
        <v>798.24263729100005</v>
      </c>
      <c r="I254">
        <f>VLOOKUP($E254,ZonalStat!$E$1:$AB$310,4,FALSE)</f>
        <v>126324.675038</v>
      </c>
      <c r="J254">
        <f>VLOOKUP($E254,ZonalStat!$E$1:$AB$310,5,FALSE)</f>
        <v>14233.5173765</v>
      </c>
      <c r="K254">
        <f>VLOOKUP($E254,ZonalStat!$E$1:$AB$310,6,FALSE)</f>
        <v>74.516678751599997</v>
      </c>
      <c r="L254">
        <f>VLOOKUP($E254,ZonalStat!$E$1:$AB$310,7,FALSE)</f>
        <v>5393.8032868800001</v>
      </c>
      <c r="M254">
        <f>VLOOKUP($E254,ZonalStat!$E$1:$AB$310,8,FALSE)</f>
        <v>19046.4363992</v>
      </c>
      <c r="N254">
        <f>VLOOKUP($E254,ZonalStat!$E$1:$AB$310,9,FALSE)</f>
        <v>15804.9782481</v>
      </c>
      <c r="O254">
        <f>VLOOKUP($E254,ZonalStat!$E$1:$AB$310,10,FALSE)</f>
        <v>12128.979103199999</v>
      </c>
      <c r="P254">
        <f>VLOOKUP($E254,ZonalStat!$E$1:$AB$310,11,FALSE)</f>
        <v>6591.4150497500004</v>
      </c>
      <c r="Q254">
        <f>VLOOKUP($E254,summary_LC!$Z$2:$AU$311,16,FALSE)</f>
        <v>35.939528844370244</v>
      </c>
      <c r="R254">
        <f>VLOOKUP($E254,summary_LC!$Z$2:$AU$311,17,FALSE)</f>
        <v>0</v>
      </c>
      <c r="S254">
        <f>VLOOKUP($E254,summary_LC!$Z$2:$AU$311,15,FALSE)</f>
        <v>107.4383231311445</v>
      </c>
      <c r="T254">
        <f>VLOOKUP($E254,summary_LC!$Z$2:$AU$311,18,FALSE)</f>
        <v>10.86069374884066</v>
      </c>
      <c r="U254">
        <f>VLOOKUP($E254,summary_LC!$Z$2:$AU$311,19,FALSE)</f>
        <v>0</v>
      </c>
      <c r="V254">
        <f>VLOOKUP($E254,summary_LC!$Z$2:$AU$311,22,FALSE)</f>
        <v>0.31210264709282165</v>
      </c>
      <c r="W254">
        <f>VLOOKUP($E254,ZonalStat!$E$1:$AB$310,12,FALSE)</f>
        <v>872.65531898100005</v>
      </c>
      <c r="X254">
        <f>VLOOKUP($E254,summary_LC!$Z$2:$AU$311,4,FALSE)</f>
        <v>667</v>
      </c>
      <c r="Y254">
        <f>VLOOKUP($E254,summary_LC!$Z$2:$AU$311,20,FALSE)</f>
        <v>35.939528844370244</v>
      </c>
      <c r="Z254">
        <f>VLOOKUP($E254,ZonalStat!$E$1:$AB$310,13,FALSE)</f>
        <v>719.51723434799999</v>
      </c>
      <c r="AA254">
        <f>VLOOKUP($E254,ZonalStat!$E$1:$AB$310,14,FALSE)</f>
        <v>5.9855048491000004E-3</v>
      </c>
      <c r="AB254">
        <f>VLOOKUP($E254,ZonalStat!$E$1:$AB$310,15,FALSE)</f>
        <v>0.49089700612600001</v>
      </c>
      <c r="AC254">
        <f>VLOOKUP($E254,ZonalStat!$E$1:$AB$310,16,FALSE)</f>
        <v>0.70797631783600001</v>
      </c>
      <c r="AD254">
        <f>VLOOKUP($E254,Irigasi!$A$2:$C$311,3,FALSE)</f>
        <v>0</v>
      </c>
      <c r="AE254">
        <f>VLOOKUP($E254,ZonalStat!$E$1:$AB$310,17,FALSE)</f>
        <v>0.85666484294</v>
      </c>
      <c r="AF254">
        <f>VLOOKUP($E254,ZonalStat!$E$1:$AB$310,18,FALSE)</f>
        <v>-0.77159605088500005</v>
      </c>
      <c r="AG254">
        <f>VLOOKUP($E254,ZonalStat!$E$1:$AB$310,19,FALSE)</f>
        <v>0.37633888935499998</v>
      </c>
      <c r="AH254">
        <f>VLOOKUP($E254,ZonalStat!$E$1:$AB$310,20,FALSE)</f>
        <v>0.42646214615</v>
      </c>
      <c r="AI254">
        <f>VLOOKUP($E254,ZonalStat!$E$1:$AB$310,21,FALSE)</f>
        <v>1.4195664013</v>
      </c>
      <c r="AJ254">
        <f>VLOOKUP($E254,ZonalStat!$E$1:$AB$310,22,FALSE)</f>
        <v>24.249460403800001</v>
      </c>
      <c r="AK254">
        <f>VLOOKUP($E254,ZonalStat!$E$1:$AB$310,23,FALSE)</f>
        <v>-43.1704031927</v>
      </c>
      <c r="AL254">
        <f>VLOOKUP($E254,ZonalStat!$E$1:$AB$310,24,FALSE)</f>
        <v>2233.1851719400001</v>
      </c>
      <c r="AM254">
        <f>VLOOKUP($E254,Podes!$A$1:$AL$310,5,FALSE)</f>
        <v>3973</v>
      </c>
      <c r="AN254">
        <f>VLOOKUP($E254,Podes!$A$1:$AL$310,28,FALSE)</f>
        <v>1.517570665</v>
      </c>
      <c r="AO254">
        <f>VLOOKUP($E254,Podes!$A$1:$AL$310,29,FALSE)</f>
        <v>993.25</v>
      </c>
      <c r="AP254">
        <f>VLOOKUP($E254,Podes!$A$1:$AL$310,30,FALSE)</f>
        <v>0</v>
      </c>
      <c r="AQ254">
        <f>VLOOKUP($E254,Podes!$A$1:$AL$310,31,FALSE)</f>
        <v>0</v>
      </c>
      <c r="AR254">
        <f>VLOOKUP($E254,Podes!$A$1:$AL$310,32,FALSE)</f>
        <v>993.25</v>
      </c>
      <c r="AS254">
        <f>VLOOKUP($E254,Podes!$A$1:$AL$310,33,FALSE)</f>
        <v>1324.333333</v>
      </c>
      <c r="AT254">
        <f>VLOOKUP($E254,Podes!$A$1:$AL$310,34,FALSE)</f>
        <v>0</v>
      </c>
      <c r="AU254">
        <f>VLOOKUP($E254,Podes!$A$1:$AL$310,13,FALSE)</f>
        <v>1</v>
      </c>
      <c r="AV254">
        <f>VLOOKUP($E254,Podes!$A$1:$AL$310,14,FALSE)</f>
        <v>0</v>
      </c>
      <c r="AW254">
        <f>VLOOKUP($E254,Podes!$A$1:$AL$310,15,FALSE)</f>
        <v>2</v>
      </c>
      <c r="AX254">
        <f>VLOOKUP($E254,Podes!$A$1:$AL$310,16,FALSE)</f>
        <v>0</v>
      </c>
      <c r="AY254">
        <f>VLOOKUP($E254,Podes!$A$1:$AL$310,17,FALSE)</f>
        <v>0</v>
      </c>
      <c r="AZ254">
        <f>VLOOKUP($E254,Podes!$A$1:$AL$310,18,FALSE)</f>
        <v>0</v>
      </c>
      <c r="BA254">
        <f>VLOOKUP($E254,Podes!$A$1:$AL$310,19,FALSE)</f>
        <v>0</v>
      </c>
      <c r="BB254">
        <f>VLOOKUP($E254,Podes!$A$1:$AL$310,20,FALSE)</f>
        <v>0</v>
      </c>
      <c r="BC254">
        <f>VLOOKUP($E254,Podes!$A$1:$AL$310,21,FALSE)</f>
        <v>0</v>
      </c>
      <c r="BD254">
        <f>VLOOKUP($E254,Podes!$A$1:$AL$310,22,FALSE)</f>
        <v>0</v>
      </c>
      <c r="BE254">
        <f>VLOOKUP($E254,Podes!$A$1:$AL$310,23,FALSE)</f>
        <v>26</v>
      </c>
      <c r="BF254">
        <f>VLOOKUP($E254,Podes!$A$1:$AL$310,38,FALSE)</f>
        <v>200</v>
      </c>
      <c r="BG254">
        <f>VLOOKUP($E254,Podes!$A$1:$AL$310,35,FALSE)</f>
        <v>794.6</v>
      </c>
      <c r="BH254">
        <f>VLOOKUP($E254,Podes!$A$1:$AL$310,36,FALSE)</f>
        <v>3973</v>
      </c>
      <c r="BI254">
        <f>VLOOKUP($E254,Podes!$A$1:$AL$310,26,FALSE)</f>
        <v>5</v>
      </c>
      <c r="BJ254">
        <f>VLOOKUP($E254,Podes!$A$1:$AL$310,37,FALSE)</f>
        <v>794.6</v>
      </c>
      <c r="BK254" t="e">
        <f>VLOOKUP(E254,'status kesejahteraan'!$D:$P,12,FALSE)</f>
        <v>#N/A</v>
      </c>
      <c r="BL254" t="e">
        <f>VLOOKUP(E254,'status kesejahteraan'!$D:$P,13,FALSE)</f>
        <v>#N/A</v>
      </c>
      <c r="BM254">
        <f>VLOOKUP(D254,IDM_2021!$D$1:$F$297,2,FALSE)</f>
        <v>0.55449999999999999</v>
      </c>
      <c r="BN254">
        <f>VLOOKUP(E254,Irigasi!$O$2:$Q$311,3,FALSE)</f>
        <v>0</v>
      </c>
      <c r="BO254">
        <f>VLOOKUP($E254,ZonalStat!$E$1:$AC$310,25,FALSE)</f>
        <v>15058.0871582</v>
      </c>
      <c r="BP254" s="1">
        <f>VLOOKUP($E254,ZonalStat!$E$1:$AD$310,26,FALSE)</f>
        <v>4.7543058605899997</v>
      </c>
    </row>
    <row r="255" spans="1:68" x14ac:dyDescent="0.25">
      <c r="A255">
        <v>254</v>
      </c>
      <c r="B255" t="s">
        <v>337</v>
      </c>
      <c r="C255" t="s">
        <v>376</v>
      </c>
      <c r="D255" t="s">
        <v>256</v>
      </c>
      <c r="E255">
        <v>5316010</v>
      </c>
      <c r="F255">
        <f>VLOOKUP(E255,summary_LC!$AW$1:$AY$311,3,FALSE)</f>
        <v>6766</v>
      </c>
      <c r="G255">
        <f>VLOOKUP($E255,ZonalStat!$E$1:$AB$310,2,FALSE)</f>
        <v>22679.540710500001</v>
      </c>
      <c r="H255">
        <f>VLOOKUP($E255,ZonalStat!$E$1:$AB$310,3,FALSE)</f>
        <v>1200.59638077</v>
      </c>
      <c r="I255">
        <f>VLOOKUP($E255,ZonalStat!$E$1:$AB$310,4,FALSE)</f>
        <v>8465.4364387900005</v>
      </c>
      <c r="J255">
        <f>VLOOKUP($E255,ZonalStat!$E$1:$AB$310,5,FALSE)</f>
        <v>10227.6514028</v>
      </c>
      <c r="K255">
        <f>VLOOKUP($E255,ZonalStat!$E$1:$AB$310,6,FALSE)</f>
        <v>998.997851943</v>
      </c>
      <c r="L255">
        <f>VLOOKUP($E255,ZonalStat!$E$1:$AB$310,7,FALSE)</f>
        <v>7192.5948513000003</v>
      </c>
      <c r="M255">
        <f>VLOOKUP($E255,ZonalStat!$E$1:$AB$310,8,FALSE)</f>
        <v>2678.7171948</v>
      </c>
      <c r="N255">
        <f>VLOOKUP($E255,ZonalStat!$E$1:$AB$310,9,FALSE)</f>
        <v>3779.841156</v>
      </c>
      <c r="O255">
        <f>VLOOKUP($E255,ZonalStat!$E$1:$AB$310,10,FALSE)</f>
        <v>12827.035555300001</v>
      </c>
      <c r="P255">
        <f>VLOOKUP($E255,ZonalStat!$E$1:$AB$310,11,FALSE)</f>
        <v>4013.8167826499998</v>
      </c>
      <c r="Q255">
        <f>VLOOKUP($E255,summary_LC!$Z$2:$AU$311,16,FALSE)</f>
        <v>11.862363197922464</v>
      </c>
      <c r="R255">
        <f>VLOOKUP($E255,summary_LC!$Z$2:$AU$311,17,FALSE)</f>
        <v>0</v>
      </c>
      <c r="S255">
        <f>VLOOKUP($E255,summary_LC!$Z$2:$AU$311,15,FALSE)</f>
        <v>15.127063624559451</v>
      </c>
      <c r="T255">
        <f>VLOOKUP($E255,summary_LC!$Z$2:$AU$311,18,FALSE)</f>
        <v>1.6323502133184939</v>
      </c>
      <c r="U255">
        <f>VLOOKUP($E255,summary_LC!$Z$2:$AU$311,19,FALSE)</f>
        <v>2.7824151363383419E-2</v>
      </c>
      <c r="V255">
        <f>VLOOKUP($E255,summary_LC!$Z$2:$AU$311,22,FALSE)</f>
        <v>48.10818799881762</v>
      </c>
      <c r="W255">
        <f>VLOOKUP($E255,ZonalStat!$E$1:$AB$310,12,FALSE)</f>
        <v>275.776625642</v>
      </c>
      <c r="X255">
        <f>VLOOKUP($E255,summary_LC!$Z$2:$AU$311,4,FALSE)</f>
        <v>2953</v>
      </c>
      <c r="Y255">
        <f>VLOOKUP($E255,summary_LC!$Z$2:$AU$311,20,FALSE)</f>
        <v>11.862363197922464</v>
      </c>
      <c r="Z255">
        <f>VLOOKUP($E255,ZonalStat!$E$1:$AB$310,13,FALSE)</f>
        <v>1045.33209143</v>
      </c>
      <c r="AA255">
        <f>VLOOKUP($E255,ZonalStat!$E$1:$AB$310,14,FALSE)</f>
        <v>5.8175780971900001E-2</v>
      </c>
      <c r="AB255">
        <f>VLOOKUP($E255,ZonalStat!$E$1:$AB$310,15,FALSE)</f>
        <v>4.6039018622499997E-2</v>
      </c>
      <c r="AC255">
        <f>VLOOKUP($E255,ZonalStat!$E$1:$AB$310,16,FALSE)</f>
        <v>0.64177153246499996</v>
      </c>
      <c r="AD255">
        <f>VLOOKUP($E255,Irigasi!$A$2:$C$311,3,FALSE)</f>
        <v>0</v>
      </c>
      <c r="AE255">
        <f>VLOOKUP($E255,ZonalStat!$E$1:$AB$310,17,FALSE)</f>
        <v>0.766532262247</v>
      </c>
      <c r="AF255">
        <f>VLOOKUP($E255,ZonalStat!$E$1:$AB$310,18,FALSE)</f>
        <v>-0.71165414887900003</v>
      </c>
      <c r="AG255">
        <f>VLOOKUP($E255,ZonalStat!$E$1:$AB$310,19,FALSE)</f>
        <v>0.24629651255099999</v>
      </c>
      <c r="AH255">
        <f>VLOOKUP($E255,ZonalStat!$E$1:$AB$310,20,FALSE)</f>
        <v>0.43188261750599999</v>
      </c>
      <c r="AI255">
        <f>VLOOKUP($E255,ZonalStat!$E$1:$AB$310,21,FALSE)</f>
        <v>1.4243361780099999</v>
      </c>
      <c r="AJ255">
        <f>VLOOKUP($E255,ZonalStat!$E$1:$AB$310,22,FALSE)</f>
        <v>24.377351387600001</v>
      </c>
      <c r="AK255">
        <f>VLOOKUP($E255,ZonalStat!$E$1:$AB$310,23,FALSE)</f>
        <v>-66.382322739299994</v>
      </c>
      <c r="AL255">
        <f>VLOOKUP($E255,ZonalStat!$E$1:$AB$310,24,FALSE)</f>
        <v>2231.9008840299998</v>
      </c>
      <c r="AM255">
        <f>VLOOKUP($E255,Podes!$A$1:$AL$310,5,FALSE)</f>
        <v>3232</v>
      </c>
      <c r="AN255">
        <f>VLOOKUP($E255,Podes!$A$1:$AL$310,28,FALSE)</f>
        <v>1.2095808379999999</v>
      </c>
      <c r="AO255">
        <f>VLOOKUP($E255,Podes!$A$1:$AL$310,29,FALSE)</f>
        <v>1616</v>
      </c>
      <c r="AP255">
        <f>VLOOKUP($E255,Podes!$A$1:$AL$310,30,FALSE)</f>
        <v>0</v>
      </c>
      <c r="AQ255">
        <f>VLOOKUP($E255,Podes!$A$1:$AL$310,31,FALSE)</f>
        <v>0</v>
      </c>
      <c r="AR255">
        <f>VLOOKUP($E255,Podes!$A$1:$AL$310,32,FALSE)</f>
        <v>1616</v>
      </c>
      <c r="AS255">
        <f>VLOOKUP($E255,Podes!$A$1:$AL$310,33,FALSE)</f>
        <v>3232</v>
      </c>
      <c r="AT255">
        <f>VLOOKUP($E255,Podes!$A$1:$AL$310,34,FALSE)</f>
        <v>3232</v>
      </c>
      <c r="AU255">
        <f>VLOOKUP($E255,Podes!$A$1:$AL$310,13,FALSE)</f>
        <v>0</v>
      </c>
      <c r="AV255">
        <f>VLOOKUP($E255,Podes!$A$1:$AL$310,14,FALSE)</f>
        <v>0</v>
      </c>
      <c r="AW255">
        <f>VLOOKUP($E255,Podes!$A$1:$AL$310,15,FALSE)</f>
        <v>0</v>
      </c>
      <c r="AX255">
        <f>VLOOKUP($E255,Podes!$A$1:$AL$310,16,FALSE)</f>
        <v>0</v>
      </c>
      <c r="AY255">
        <f>VLOOKUP($E255,Podes!$A$1:$AL$310,17,FALSE)</f>
        <v>0</v>
      </c>
      <c r="AZ255">
        <f>VLOOKUP($E255,Podes!$A$1:$AL$310,18,FALSE)</f>
        <v>0</v>
      </c>
      <c r="BA255">
        <f>VLOOKUP($E255,Podes!$A$1:$AL$310,19,FALSE)</f>
        <v>0</v>
      </c>
      <c r="BB255">
        <f>VLOOKUP($E255,Podes!$A$1:$AL$310,20,FALSE)</f>
        <v>0</v>
      </c>
      <c r="BC255">
        <f>VLOOKUP($E255,Podes!$A$1:$AL$310,21,FALSE)</f>
        <v>0</v>
      </c>
      <c r="BD255">
        <f>VLOOKUP($E255,Podes!$A$1:$AL$310,22,FALSE)</f>
        <v>0</v>
      </c>
      <c r="BE255">
        <f>VLOOKUP($E255,Podes!$A$1:$AL$310,23,FALSE)</f>
        <v>14</v>
      </c>
      <c r="BF255">
        <f>VLOOKUP($E255,Podes!$A$1:$AL$310,38,FALSE)</f>
        <v>200</v>
      </c>
      <c r="BG255">
        <f>VLOOKUP($E255,Podes!$A$1:$AL$310,35,FALSE)</f>
        <v>538.66666669999995</v>
      </c>
      <c r="BH255">
        <f>VLOOKUP($E255,Podes!$A$1:$AL$310,36,FALSE)</f>
        <v>0</v>
      </c>
      <c r="BI255">
        <f>VLOOKUP($E255,Podes!$A$1:$AL$310,26,FALSE)</f>
        <v>0</v>
      </c>
      <c r="BJ255">
        <f>VLOOKUP($E255,Podes!$A$1:$AL$310,37,FALSE)</f>
        <v>0</v>
      </c>
      <c r="BK255">
        <f>VLOOKUP(E255,'status kesejahteraan'!$D:$P,12,FALSE)</f>
        <v>0.47029702970297027</v>
      </c>
      <c r="BL255">
        <f>VLOOKUP(E255,'status kesejahteraan'!$D:$P,13,FALSE)</f>
        <v>0.4094209314680361</v>
      </c>
      <c r="BM255">
        <f>VLOOKUP(D255,IDM_2021!$I$1:$J$39,2,FALSE)</f>
        <v>0.60799999999999998</v>
      </c>
      <c r="BN255">
        <f>VLOOKUP(E255,Irigasi!$O$2:$Q$311,3,FALSE)</f>
        <v>0</v>
      </c>
      <c r="BO255">
        <f>VLOOKUP($E255,ZonalStat!$E$1:$AC$310,25,FALSE)</f>
        <v>60379.6356409</v>
      </c>
      <c r="BP255" s="1">
        <f>VLOOKUP($E255,ZonalStat!$E$1:$AD$310,26,FALSE)</f>
        <v>5</v>
      </c>
    </row>
    <row r="256" spans="1:68" x14ac:dyDescent="0.25">
      <c r="A256">
        <v>255</v>
      </c>
      <c r="B256" t="s">
        <v>337</v>
      </c>
      <c r="C256" t="s">
        <v>376</v>
      </c>
      <c r="D256" t="s">
        <v>257</v>
      </c>
      <c r="E256">
        <v>5316011</v>
      </c>
      <c r="F256">
        <f>VLOOKUP(E256,summary_LC!$AW$1:$AY$311,3,FALSE)</f>
        <v>37391</v>
      </c>
      <c r="G256">
        <f>VLOOKUP($E256,ZonalStat!$E$1:$AB$310,2,FALSE)</f>
        <v>23662.899104299999</v>
      </c>
      <c r="H256">
        <f>VLOOKUP($E256,ZonalStat!$E$1:$AB$310,3,FALSE)</f>
        <v>2611.38747865</v>
      </c>
      <c r="I256">
        <f>VLOOKUP($E256,ZonalStat!$E$1:$AB$310,4,FALSE)</f>
        <v>7333.9609659500002</v>
      </c>
      <c r="J256">
        <f>VLOOKUP($E256,ZonalStat!$E$1:$AB$310,5,FALSE)</f>
        <v>18234.087314600001</v>
      </c>
      <c r="K256">
        <f>VLOOKUP($E256,ZonalStat!$E$1:$AB$310,6,FALSE)</f>
        <v>551.16286906599998</v>
      </c>
      <c r="L256">
        <f>VLOOKUP($E256,ZonalStat!$E$1:$AB$310,7,FALSE)</f>
        <v>4125.5257215299998</v>
      </c>
      <c r="M256">
        <f>VLOOKUP($E256,ZonalStat!$E$1:$AB$310,8,FALSE)</f>
        <v>2975.2030670200002</v>
      </c>
      <c r="N256">
        <f>VLOOKUP($E256,ZonalStat!$E$1:$AB$310,9,FALSE)</f>
        <v>4267.2940599800004</v>
      </c>
      <c r="O256">
        <f>VLOOKUP($E256,ZonalStat!$E$1:$AB$310,10,FALSE)</f>
        <v>18948.588303500001</v>
      </c>
      <c r="P256">
        <f>VLOOKUP($E256,ZonalStat!$E$1:$AB$310,11,FALSE)</f>
        <v>4803.1153195500001</v>
      </c>
      <c r="Q256">
        <f>VLOOKUP($E256,summary_LC!$Z$2:$AU$311,16,FALSE)</f>
        <v>47.022815804117975</v>
      </c>
      <c r="R256">
        <f>VLOOKUP($E256,summary_LC!$Z$2:$AU$311,17,FALSE)</f>
        <v>0</v>
      </c>
      <c r="S256">
        <f>VLOOKUP($E256,summary_LC!$Z$2:$AU$311,15,FALSE)</f>
        <v>213.34631793730293</v>
      </c>
      <c r="T256">
        <f>VLOOKUP($E256,summary_LC!$Z$2:$AU$311,18,FALSE)</f>
        <v>20.089037284362828</v>
      </c>
      <c r="U256">
        <f>VLOOKUP($E256,summary_LC!$Z$2:$AU$311,19,FALSE)</f>
        <v>0.19476905954368393</v>
      </c>
      <c r="V256">
        <f>VLOOKUP($E256,summary_LC!$Z$2:$AU$311,22,FALSE)</f>
        <v>17.605840977775401</v>
      </c>
      <c r="W256">
        <f>VLOOKUP($E256,ZonalStat!$E$1:$AB$310,12,FALSE)</f>
        <v>986.96002833900002</v>
      </c>
      <c r="X256">
        <f>VLOOKUP($E256,summary_LC!$Z$2:$AU$311,4,FALSE)</f>
        <v>2640</v>
      </c>
      <c r="Y256">
        <f>VLOOKUP($E256,summary_LC!$Z$2:$AU$311,20,FALSE)</f>
        <v>47.022815804117975</v>
      </c>
      <c r="Z256">
        <f>VLOOKUP($E256,ZonalStat!$E$1:$AB$310,13,FALSE)</f>
        <v>414.18319565100001</v>
      </c>
      <c r="AA256">
        <f>VLOOKUP($E256,ZonalStat!$E$1:$AB$310,14,FALSE)</f>
        <v>6.2477096937400001E-2</v>
      </c>
      <c r="AB256">
        <f>VLOOKUP($E256,ZonalStat!$E$1:$AB$310,15,FALSE)</f>
        <v>0.247873819903</v>
      </c>
      <c r="AC256">
        <f>VLOOKUP($E256,ZonalStat!$E$1:$AB$310,16,FALSE)</f>
        <v>0.67262769222499996</v>
      </c>
      <c r="AD256">
        <f>VLOOKUP($E256,Irigasi!$A$2:$C$311,3,FALSE)</f>
        <v>0</v>
      </c>
      <c r="AE256">
        <f>VLOOKUP($E256,ZonalStat!$E$1:$AB$310,17,FALSE)</f>
        <v>0.78166937211300003</v>
      </c>
      <c r="AF256">
        <f>VLOOKUP($E256,ZonalStat!$E$1:$AB$310,18,FALSE)</f>
        <v>-0.71752044067099996</v>
      </c>
      <c r="AG256">
        <f>VLOOKUP($E256,ZonalStat!$E$1:$AB$310,19,FALSE)</f>
        <v>0.28699561649700001</v>
      </c>
      <c r="AH256">
        <f>VLOOKUP($E256,ZonalStat!$E$1:$AB$310,20,FALSE)</f>
        <v>0.551413110835</v>
      </c>
      <c r="AI256">
        <f>VLOOKUP($E256,ZonalStat!$E$1:$AB$310,21,FALSE)</f>
        <v>1.38073836434</v>
      </c>
      <c r="AJ256">
        <f>VLOOKUP($E256,ZonalStat!$E$1:$AB$310,22,FALSE)</f>
        <v>24.237728567600001</v>
      </c>
      <c r="AK256">
        <f>VLOOKUP($E256,ZonalStat!$E$1:$AB$310,23,FALSE)</f>
        <v>-51.333804885200003</v>
      </c>
      <c r="AL256">
        <f>VLOOKUP($E256,ZonalStat!$E$1:$AB$310,24,FALSE)</f>
        <v>1882.3122924100001</v>
      </c>
      <c r="AM256">
        <f>VLOOKUP($E256,Podes!$A$1:$AL$310,5,FALSE)</f>
        <v>2945</v>
      </c>
      <c r="AN256">
        <f>VLOOKUP($E256,Podes!$A$1:$AL$310,28,FALSE)</f>
        <v>1.310636404</v>
      </c>
      <c r="AO256">
        <f>VLOOKUP($E256,Podes!$A$1:$AL$310,29,FALSE)</f>
        <v>1472.5</v>
      </c>
      <c r="AP256">
        <f>VLOOKUP($E256,Podes!$A$1:$AL$310,30,FALSE)</f>
        <v>0</v>
      </c>
      <c r="AQ256">
        <f>VLOOKUP($E256,Podes!$A$1:$AL$310,31,FALSE)</f>
        <v>0</v>
      </c>
      <c r="AR256">
        <f>VLOOKUP($E256,Podes!$A$1:$AL$310,32,FALSE)</f>
        <v>736.25</v>
      </c>
      <c r="AS256">
        <f>VLOOKUP($E256,Podes!$A$1:$AL$310,33,FALSE)</f>
        <v>0</v>
      </c>
      <c r="AT256">
        <f>VLOOKUP($E256,Podes!$A$1:$AL$310,34,FALSE)</f>
        <v>0</v>
      </c>
      <c r="AU256">
        <f>VLOOKUP($E256,Podes!$A$1:$AL$310,13,FALSE)</f>
        <v>0</v>
      </c>
      <c r="AV256">
        <f>VLOOKUP($E256,Podes!$A$1:$AL$310,14,FALSE)</f>
        <v>0</v>
      </c>
      <c r="AW256">
        <f>VLOOKUP($E256,Podes!$A$1:$AL$310,15,FALSE)</f>
        <v>2</v>
      </c>
      <c r="AX256">
        <f>VLOOKUP($E256,Podes!$A$1:$AL$310,16,FALSE)</f>
        <v>0</v>
      </c>
      <c r="AY256">
        <f>VLOOKUP($E256,Podes!$A$1:$AL$310,17,FALSE)</f>
        <v>0</v>
      </c>
      <c r="AZ256">
        <f>VLOOKUP($E256,Podes!$A$1:$AL$310,18,FALSE)</f>
        <v>0</v>
      </c>
      <c r="BA256">
        <f>VLOOKUP($E256,Podes!$A$1:$AL$310,19,FALSE)</f>
        <v>0</v>
      </c>
      <c r="BB256">
        <f>VLOOKUP($E256,Podes!$A$1:$AL$310,20,FALSE)</f>
        <v>0</v>
      </c>
      <c r="BC256">
        <f>VLOOKUP($E256,Podes!$A$1:$AL$310,21,FALSE)</f>
        <v>0</v>
      </c>
      <c r="BD256">
        <f>VLOOKUP($E256,Podes!$A$1:$AL$310,22,FALSE)</f>
        <v>0</v>
      </c>
      <c r="BE256">
        <f>VLOOKUP($E256,Podes!$A$1:$AL$310,23,FALSE)</f>
        <v>17</v>
      </c>
      <c r="BF256">
        <f>VLOOKUP($E256,Podes!$A$1:$AL$310,38,FALSE)</f>
        <v>188.88888890000001</v>
      </c>
      <c r="BG256">
        <f>VLOOKUP($E256,Podes!$A$1:$AL$310,35,FALSE)</f>
        <v>226.53846150000001</v>
      </c>
      <c r="BH256">
        <f>VLOOKUP($E256,Podes!$A$1:$AL$310,36,FALSE)</f>
        <v>0</v>
      </c>
      <c r="BI256">
        <f>VLOOKUP($E256,Podes!$A$1:$AL$310,26,FALSE)</f>
        <v>6</v>
      </c>
      <c r="BJ256">
        <f>VLOOKUP($E256,Podes!$A$1:$AL$310,37,FALSE)</f>
        <v>490.83333329999999</v>
      </c>
      <c r="BK256">
        <f>VLOOKUP(E256,'status kesejahteraan'!$D:$P,12,FALSE)</f>
        <v>0.40073529411764708</v>
      </c>
      <c r="BL256">
        <f>VLOOKUP(E256,'status kesejahteraan'!$D:$P,13,FALSE)</f>
        <v>0.33300062383031814</v>
      </c>
      <c r="BM256">
        <f>VLOOKUP(D256,IDM_2021!$I$1:$J$39,2,FALSE)</f>
        <v>0.59209999999999996</v>
      </c>
      <c r="BN256">
        <f>VLOOKUP(E256,Irigasi!$O$2:$Q$311,3,FALSE)</f>
        <v>0</v>
      </c>
      <c r="BO256">
        <f>VLOOKUP($E256,ZonalStat!$E$1:$AC$310,25,FALSE)</f>
        <v>44856.2783107</v>
      </c>
      <c r="BP256" s="1">
        <f>VLOOKUP($E256,ZonalStat!$E$1:$AD$310,26,FALSE)</f>
        <v>4.3800904977400004</v>
      </c>
    </row>
    <row r="257" spans="1:68" x14ac:dyDescent="0.25">
      <c r="A257">
        <v>256</v>
      </c>
      <c r="B257" t="s">
        <v>337</v>
      </c>
      <c r="C257" t="s">
        <v>376</v>
      </c>
      <c r="D257" t="s">
        <v>258</v>
      </c>
      <c r="E257">
        <v>5316020</v>
      </c>
      <c r="F257">
        <f>VLOOKUP(E257,summary_LC!$AW$1:$AY$311,3,FALSE)</f>
        <v>28999</v>
      </c>
      <c r="G257">
        <f>VLOOKUP($E257,ZonalStat!$E$1:$AB$310,2,FALSE)</f>
        <v>23154.666427200002</v>
      </c>
      <c r="H257">
        <f>VLOOKUP($E257,ZonalStat!$E$1:$AB$310,3,FALSE)</f>
        <v>1996.14431126</v>
      </c>
      <c r="I257">
        <f>VLOOKUP($E257,ZonalStat!$E$1:$AB$310,4,FALSE)</f>
        <v>8029.1122510100004</v>
      </c>
      <c r="J257">
        <f>VLOOKUP($E257,ZonalStat!$E$1:$AB$310,5,FALSE)</f>
        <v>9961.3935559799993</v>
      </c>
      <c r="K257">
        <f>VLOOKUP($E257,ZonalStat!$E$1:$AB$310,6,FALSE)</f>
        <v>585.64487487099996</v>
      </c>
      <c r="L257">
        <f>VLOOKUP($E257,ZonalStat!$E$1:$AB$310,7,FALSE)</f>
        <v>4959.4110295299997</v>
      </c>
      <c r="M257">
        <f>VLOOKUP($E257,ZonalStat!$E$1:$AB$310,8,FALSE)</f>
        <v>4371.8492623900001</v>
      </c>
      <c r="N257">
        <f>VLOOKUP($E257,ZonalStat!$E$1:$AB$310,9,FALSE)</f>
        <v>6675.4057877200003</v>
      </c>
      <c r="O257">
        <f>VLOOKUP($E257,ZonalStat!$E$1:$AB$310,10,FALSE)</f>
        <v>22104.5730196</v>
      </c>
      <c r="P257">
        <f>VLOOKUP($E257,ZonalStat!$E$1:$AB$310,11,FALSE)</f>
        <v>8623.0717960999991</v>
      </c>
      <c r="Q257">
        <f>VLOOKUP($E257,summary_LC!$Z$2:$AU$311,16,FALSE)</f>
        <v>35.69838619922092</v>
      </c>
      <c r="R257">
        <f>VLOOKUP($E257,summary_LC!$Z$2:$AU$311,17,FALSE)</f>
        <v>0</v>
      </c>
      <c r="S257">
        <f>VLOOKUP($E257,summary_LC!$Z$2:$AU$311,15,FALSE)</f>
        <v>91.652754590984969</v>
      </c>
      <c r="T257">
        <f>VLOOKUP($E257,summary_LC!$Z$2:$AU$311,18,FALSE)</f>
        <v>28.87219439807086</v>
      </c>
      <c r="U257">
        <f>VLOOKUP($E257,summary_LC!$Z$2:$AU$311,19,FALSE)</f>
        <v>0.14839547393804489</v>
      </c>
      <c r="V257">
        <f>VLOOKUP($E257,summary_LC!$Z$2:$AU$311,22,FALSE)</f>
        <v>40.901410393461845</v>
      </c>
      <c r="W257">
        <f>VLOOKUP($E257,ZonalStat!$E$1:$AB$310,12,FALSE)</f>
        <v>556.38442416999999</v>
      </c>
      <c r="X257">
        <f>VLOOKUP($E257,summary_LC!$Z$2:$AU$311,4,FALSE)</f>
        <v>10537</v>
      </c>
      <c r="Y257">
        <f>VLOOKUP($E257,summary_LC!$Z$2:$AU$311,20,FALSE)</f>
        <v>35.69838619922092</v>
      </c>
      <c r="Z257">
        <f>VLOOKUP($E257,ZonalStat!$E$1:$AB$310,13,FALSE)</f>
        <v>1220.4440431200001</v>
      </c>
      <c r="AA257">
        <f>VLOOKUP($E257,ZonalStat!$E$1:$AB$310,14,FALSE)</f>
        <v>2.5984063624299999E-2</v>
      </c>
      <c r="AB257">
        <f>VLOOKUP($E257,ZonalStat!$E$1:$AB$310,15,FALSE)</f>
        <v>0.21274009448600001</v>
      </c>
      <c r="AC257">
        <f>VLOOKUP($E257,ZonalStat!$E$1:$AB$310,16,FALSE)</f>
        <v>0.692419976805</v>
      </c>
      <c r="AD257">
        <f>VLOOKUP($E257,Irigasi!$A$2:$C$311,3,FALSE)</f>
        <v>0</v>
      </c>
      <c r="AE257">
        <f>VLOOKUP($E257,ZonalStat!$E$1:$AB$310,17,FALSE)</f>
        <v>0.75087830767899999</v>
      </c>
      <c r="AF257">
        <f>VLOOKUP($E257,ZonalStat!$E$1:$AB$310,18,FALSE)</f>
        <v>-0.697787832961</v>
      </c>
      <c r="AG257">
        <f>VLOOKUP($E257,ZonalStat!$E$1:$AB$310,19,FALSE)</f>
        <v>0.23564854798900001</v>
      </c>
      <c r="AH257">
        <f>VLOOKUP($E257,ZonalStat!$E$1:$AB$310,20,FALSE)</f>
        <v>0.48044055374299999</v>
      </c>
      <c r="AI257">
        <f>VLOOKUP($E257,ZonalStat!$E$1:$AB$310,21,FALSE)</f>
        <v>1.4253700123699999</v>
      </c>
      <c r="AJ257">
        <f>VLOOKUP($E257,ZonalStat!$E$1:$AB$310,22,FALSE)</f>
        <v>24.432090387300001</v>
      </c>
      <c r="AK257">
        <f>VLOOKUP($E257,ZonalStat!$E$1:$AB$310,23,FALSE)</f>
        <v>-61.503817320800003</v>
      </c>
      <c r="AL257">
        <f>VLOOKUP($E257,ZonalStat!$E$1:$AB$310,24,FALSE)</f>
        <v>2105.9764507499999</v>
      </c>
      <c r="AM257">
        <f>VLOOKUP($E257,Podes!$A$1:$AL$310,5,FALSE)</f>
        <v>4829</v>
      </c>
      <c r="AN257">
        <f>VLOOKUP($E257,Podes!$A$1:$AL$310,28,FALSE)</f>
        <v>1.6059195209999999</v>
      </c>
      <c r="AO257">
        <f>VLOOKUP($E257,Podes!$A$1:$AL$310,29,FALSE)</f>
        <v>2414.5</v>
      </c>
      <c r="AP257">
        <f>VLOOKUP($E257,Podes!$A$1:$AL$310,30,FALSE)</f>
        <v>0</v>
      </c>
      <c r="AQ257">
        <f>VLOOKUP($E257,Podes!$A$1:$AL$310,31,FALSE)</f>
        <v>4829</v>
      </c>
      <c r="AR257">
        <f>VLOOKUP($E257,Podes!$A$1:$AL$310,32,FALSE)</f>
        <v>1207.25</v>
      </c>
      <c r="AS257">
        <f>VLOOKUP($E257,Podes!$A$1:$AL$310,33,FALSE)</f>
        <v>2414.5</v>
      </c>
      <c r="AT257">
        <f>VLOOKUP($E257,Podes!$A$1:$AL$310,34,FALSE)</f>
        <v>2414.5</v>
      </c>
      <c r="AU257">
        <f>VLOOKUP($E257,Podes!$A$1:$AL$310,13,FALSE)</f>
        <v>2</v>
      </c>
      <c r="AV257">
        <f>VLOOKUP($E257,Podes!$A$1:$AL$310,14,FALSE)</f>
        <v>0</v>
      </c>
      <c r="AW257">
        <f>VLOOKUP($E257,Podes!$A$1:$AL$310,15,FALSE)</f>
        <v>3</v>
      </c>
      <c r="AX257">
        <f>VLOOKUP($E257,Podes!$A$1:$AL$310,16,FALSE)</f>
        <v>4</v>
      </c>
      <c r="AY257">
        <f>VLOOKUP($E257,Podes!$A$1:$AL$310,17,FALSE)</f>
        <v>0</v>
      </c>
      <c r="AZ257">
        <f>VLOOKUP($E257,Podes!$A$1:$AL$310,18,FALSE)</f>
        <v>0</v>
      </c>
      <c r="BA257">
        <f>VLOOKUP($E257,Podes!$A$1:$AL$310,19,FALSE)</f>
        <v>0</v>
      </c>
      <c r="BB257">
        <f>VLOOKUP($E257,Podes!$A$1:$AL$310,20,FALSE)</f>
        <v>0</v>
      </c>
      <c r="BC257">
        <f>VLOOKUP($E257,Podes!$A$1:$AL$310,21,FALSE)</f>
        <v>2</v>
      </c>
      <c r="BD257">
        <f>VLOOKUP($E257,Podes!$A$1:$AL$310,22,FALSE)</f>
        <v>0</v>
      </c>
      <c r="BE257">
        <f>VLOOKUP($E257,Podes!$A$1:$AL$310,23,FALSE)</f>
        <v>36</v>
      </c>
      <c r="BF257">
        <f>VLOOKUP($E257,Podes!$A$1:$AL$310,38,FALSE)</f>
        <v>200</v>
      </c>
      <c r="BG257">
        <f>VLOOKUP($E257,Podes!$A$1:$AL$310,35,FALSE)</f>
        <v>268.27777780000002</v>
      </c>
      <c r="BH257">
        <f>VLOOKUP($E257,Podes!$A$1:$AL$310,36,FALSE)</f>
        <v>0</v>
      </c>
      <c r="BI257">
        <f>VLOOKUP($E257,Podes!$A$1:$AL$310,26,FALSE)</f>
        <v>27</v>
      </c>
      <c r="BJ257">
        <f>VLOOKUP($E257,Podes!$A$1:$AL$310,37,FALSE)</f>
        <v>178.85185190000001</v>
      </c>
      <c r="BK257">
        <f>VLOOKUP(E257,'status kesejahteraan'!$D:$P,12,FALSE)</f>
        <v>0.164969450101833</v>
      </c>
      <c r="BL257">
        <f>VLOOKUP(E257,'status kesejahteraan'!$D:$P,13,FALSE)</f>
        <v>0.14299470389985555</v>
      </c>
      <c r="BM257">
        <f>VLOOKUP(D257,IDM_2021!$D$1:$F$297,2,FALSE)</f>
        <v>0.58579999999999999</v>
      </c>
      <c r="BN257">
        <f>VLOOKUP(E257,Irigasi!$O$2:$Q$311,3,FALSE)</f>
        <v>0</v>
      </c>
      <c r="BO257">
        <f>VLOOKUP($E257,ZonalStat!$E$1:$AC$310,25,FALSE)</f>
        <v>54625.851632099999</v>
      </c>
      <c r="BP257" s="1">
        <f>VLOOKUP($E257,ZonalStat!$E$1:$AD$310,26,FALSE)</f>
        <v>4.3603917376499997</v>
      </c>
    </row>
    <row r="258" spans="1:68" x14ac:dyDescent="0.25">
      <c r="A258">
        <v>257</v>
      </c>
      <c r="B258" t="s">
        <v>337</v>
      </c>
      <c r="C258" t="s">
        <v>376</v>
      </c>
      <c r="D258" t="s">
        <v>259</v>
      </c>
      <c r="E258">
        <v>5316030</v>
      </c>
      <c r="F258">
        <f>VLOOKUP(E258,summary_LC!$AW$1:$AY$311,3,FALSE)</f>
        <v>75938</v>
      </c>
      <c r="G258">
        <f>VLOOKUP($E258,ZonalStat!$E$1:$AB$310,2,FALSE)</f>
        <v>11722.6432441</v>
      </c>
      <c r="H258">
        <f>VLOOKUP($E258,ZonalStat!$E$1:$AB$310,3,FALSE)</f>
        <v>2568.7617968099999</v>
      </c>
      <c r="I258">
        <f>VLOOKUP($E258,ZonalStat!$E$1:$AB$310,4,FALSE)</f>
        <v>10917.512102000001</v>
      </c>
      <c r="J258">
        <f>VLOOKUP($E258,ZonalStat!$E$1:$AB$310,5,FALSE)</f>
        <v>15951.8761192</v>
      </c>
      <c r="K258">
        <f>VLOOKUP($E258,ZonalStat!$E$1:$AB$310,6,FALSE)</f>
        <v>1536.60511397</v>
      </c>
      <c r="L258">
        <f>VLOOKUP($E258,ZonalStat!$E$1:$AB$310,7,FALSE)</f>
        <v>3831.9343661500002</v>
      </c>
      <c r="M258">
        <f>VLOOKUP($E258,ZonalStat!$E$1:$AB$310,8,FALSE)</f>
        <v>1637.97583611</v>
      </c>
      <c r="N258">
        <f>VLOOKUP($E258,ZonalStat!$E$1:$AB$310,9,FALSE)</f>
        <v>8816.9810945499994</v>
      </c>
      <c r="O258">
        <f>VLOOKUP($E258,ZonalStat!$E$1:$AB$310,10,FALSE)</f>
        <v>20208.117629199998</v>
      </c>
      <c r="P258">
        <f>VLOOKUP($E258,ZonalStat!$E$1:$AB$310,11,FALSE)</f>
        <v>11977.3699</v>
      </c>
      <c r="Q258">
        <f>VLOOKUP($E258,summary_LC!$Z$2:$AU$311,16,FALSE)</f>
        <v>28.389909107772215</v>
      </c>
      <c r="R258">
        <f>VLOOKUP($E258,summary_LC!$Z$2:$AU$311,17,FALSE)</f>
        <v>0.59358189575217957</v>
      </c>
      <c r="S258">
        <f>VLOOKUP($E258,summary_LC!$Z$2:$AU$311,15,FALSE)</f>
        <v>146.16954182897422</v>
      </c>
      <c r="T258">
        <f>VLOOKUP($E258,summary_LC!$Z$2:$AU$311,18,FALSE)</f>
        <v>1.0202188833240586</v>
      </c>
      <c r="U258">
        <f>VLOOKUP($E258,summary_LC!$Z$2:$AU$311,19,FALSE)</f>
        <v>0.14839547393804489</v>
      </c>
      <c r="V258">
        <f>VLOOKUP($E258,summary_LC!$Z$2:$AU$311,22,FALSE)</f>
        <v>74.647738944928761</v>
      </c>
      <c r="W258">
        <f>VLOOKUP($E258,ZonalStat!$E$1:$AB$310,12,FALSE)</f>
        <v>1708.5251132200001</v>
      </c>
      <c r="X258">
        <f>VLOOKUP($E258,summary_LC!$Z$2:$AU$311,4,FALSE)</f>
        <v>9201</v>
      </c>
      <c r="Y258">
        <f>VLOOKUP($E258,summary_LC!$Z$2:$AU$311,20,FALSE)</f>
        <v>28.389909107772215</v>
      </c>
      <c r="Z258">
        <f>VLOOKUP($E258,ZonalStat!$E$1:$AB$310,13,FALSE)</f>
        <v>1431.86814906</v>
      </c>
      <c r="AA258">
        <f>VLOOKUP($E258,ZonalStat!$E$1:$AB$310,14,FALSE)</f>
        <v>2.4824139027300001E-2</v>
      </c>
      <c r="AB258">
        <f>VLOOKUP($E258,ZonalStat!$E$1:$AB$310,15,FALSE)</f>
        <v>0.21918868023900001</v>
      </c>
      <c r="AC258">
        <f>VLOOKUP($E258,ZonalStat!$E$1:$AB$310,16,FALSE)</f>
        <v>0.77814916241200005</v>
      </c>
      <c r="AD258">
        <f>VLOOKUP($E258,Irigasi!$A$2:$C$311,3,FALSE)</f>
        <v>0</v>
      </c>
      <c r="AE258">
        <f>VLOOKUP($E258,ZonalStat!$E$1:$AB$310,17,FALSE)</f>
        <v>0.57348646871800002</v>
      </c>
      <c r="AF258">
        <f>VLOOKUP($E258,ZonalStat!$E$1:$AB$310,18,FALSE)</f>
        <v>-0.57291739611400005</v>
      </c>
      <c r="AG258">
        <f>VLOOKUP($E258,ZonalStat!$E$1:$AB$310,19,FALSE)</f>
        <v>5.4013997365899999E-2</v>
      </c>
      <c r="AH258">
        <f>VLOOKUP($E258,ZonalStat!$E$1:$AB$310,20,FALSE)</f>
        <v>0.57184010896399995</v>
      </c>
      <c r="AI258">
        <f>VLOOKUP($E258,ZonalStat!$E$1:$AB$310,21,FALSE)</f>
        <v>1.41062593881</v>
      </c>
      <c r="AJ258">
        <f>VLOOKUP($E258,ZonalStat!$E$1:$AB$310,22,FALSE)</f>
        <v>25.131060717099999</v>
      </c>
      <c r="AK258">
        <f>VLOOKUP($E258,ZonalStat!$E$1:$AB$310,23,FALSE)</f>
        <v>-53.566793634900002</v>
      </c>
      <c r="AL258">
        <f>VLOOKUP($E258,ZonalStat!$E$1:$AB$310,24,FALSE)</f>
        <v>1865.99060321</v>
      </c>
      <c r="AM258">
        <f>VLOOKUP($E258,Podes!$A$1:$AL$310,5,FALSE)</f>
        <v>3877</v>
      </c>
      <c r="AN258">
        <f>VLOOKUP($E258,Podes!$A$1:$AL$310,28,FALSE)</f>
        <v>2.0710470089999999</v>
      </c>
      <c r="AO258">
        <f>VLOOKUP($E258,Podes!$A$1:$AL$310,29,FALSE)</f>
        <v>3877</v>
      </c>
      <c r="AP258">
        <f>VLOOKUP($E258,Podes!$A$1:$AL$310,30,FALSE)</f>
        <v>0</v>
      </c>
      <c r="AQ258">
        <f>VLOOKUP($E258,Podes!$A$1:$AL$310,31,FALSE)</f>
        <v>0</v>
      </c>
      <c r="AR258">
        <f>VLOOKUP($E258,Podes!$A$1:$AL$310,32,FALSE)</f>
        <v>484.625</v>
      </c>
      <c r="AS258">
        <f>VLOOKUP($E258,Podes!$A$1:$AL$310,33,FALSE)</f>
        <v>646.16666669999995</v>
      </c>
      <c r="AT258">
        <f>VLOOKUP($E258,Podes!$A$1:$AL$310,34,FALSE)</f>
        <v>0</v>
      </c>
      <c r="AU258">
        <f>VLOOKUP($E258,Podes!$A$1:$AL$310,13,FALSE)</f>
        <v>7</v>
      </c>
      <c r="AV258">
        <f>VLOOKUP($E258,Podes!$A$1:$AL$310,14,FALSE)</f>
        <v>0</v>
      </c>
      <c r="AW258">
        <f>VLOOKUP($E258,Podes!$A$1:$AL$310,15,FALSE)</f>
        <v>20</v>
      </c>
      <c r="AX258">
        <f>VLOOKUP($E258,Podes!$A$1:$AL$310,16,FALSE)</f>
        <v>0</v>
      </c>
      <c r="AY258">
        <f>VLOOKUP($E258,Podes!$A$1:$AL$310,17,FALSE)</f>
        <v>0</v>
      </c>
      <c r="AZ258">
        <f>VLOOKUP($E258,Podes!$A$1:$AL$310,18,FALSE)</f>
        <v>0</v>
      </c>
      <c r="BA258">
        <f>VLOOKUP($E258,Podes!$A$1:$AL$310,19,FALSE)</f>
        <v>13</v>
      </c>
      <c r="BB258">
        <f>VLOOKUP($E258,Podes!$A$1:$AL$310,20,FALSE)</f>
        <v>0</v>
      </c>
      <c r="BC258">
        <f>VLOOKUP($E258,Podes!$A$1:$AL$310,21,FALSE)</f>
        <v>0</v>
      </c>
      <c r="BD258">
        <f>VLOOKUP($E258,Podes!$A$1:$AL$310,22,FALSE)</f>
        <v>0</v>
      </c>
      <c r="BE258">
        <f>VLOOKUP($E258,Podes!$A$1:$AL$310,23,FALSE)</f>
        <v>36</v>
      </c>
      <c r="BF258">
        <f>VLOOKUP($E258,Podes!$A$1:$AL$310,38,FALSE)</f>
        <v>200</v>
      </c>
      <c r="BG258">
        <f>VLOOKUP($E258,Podes!$A$1:$AL$310,35,FALSE)</f>
        <v>102.02631580000001</v>
      </c>
      <c r="BH258">
        <f>VLOOKUP($E258,Podes!$A$1:$AL$310,36,FALSE)</f>
        <v>1292.333333</v>
      </c>
      <c r="BI258">
        <f>VLOOKUP($E258,Podes!$A$1:$AL$310,26,FALSE)</f>
        <v>3</v>
      </c>
      <c r="BJ258">
        <f>VLOOKUP($E258,Podes!$A$1:$AL$310,37,FALSE)</f>
        <v>1292.333333</v>
      </c>
      <c r="BK258">
        <f>VLOOKUP(E258,'status kesejahteraan'!$D:$P,12,FALSE)</f>
        <v>0.10261194029850747</v>
      </c>
      <c r="BL258">
        <f>VLOOKUP(E258,'status kesejahteraan'!$D:$P,13,FALSE)</f>
        <v>8.4028040924592651E-2</v>
      </c>
      <c r="BM258">
        <f>VLOOKUP(D258,IDM_2021!$D$1:$F$297,2,FALSE)</f>
        <v>0.54730000000000001</v>
      </c>
      <c r="BN258">
        <f>VLOOKUP(E258,Irigasi!$O$2:$Q$311,3,FALSE)</f>
        <v>0</v>
      </c>
      <c r="BO258">
        <f>VLOOKUP($E258,ZonalStat!$E$1:$AC$310,25,FALSE)</f>
        <v>51324.654884800002</v>
      </c>
      <c r="BP258" s="1">
        <f>VLOOKUP($E258,ZonalStat!$E$1:$AD$310,26,FALSE)</f>
        <v>4.03074276111</v>
      </c>
    </row>
    <row r="259" spans="1:68" x14ac:dyDescent="0.25">
      <c r="A259">
        <v>258</v>
      </c>
      <c r="B259" t="s">
        <v>337</v>
      </c>
      <c r="C259" t="s">
        <v>376</v>
      </c>
      <c r="D259" t="s">
        <v>260</v>
      </c>
      <c r="E259">
        <v>5316040</v>
      </c>
      <c r="F259">
        <f>VLOOKUP(E259,summary_LC!$AW$1:$AY$311,3,FALSE)</f>
        <v>32808</v>
      </c>
      <c r="G259">
        <f>VLOOKUP($E259,ZonalStat!$E$1:$AB$310,2,FALSE)</f>
        <v>25864.498320399998</v>
      </c>
      <c r="H259">
        <f>VLOOKUP($E259,ZonalStat!$E$1:$AB$310,3,FALSE)</f>
        <v>1641.13340862</v>
      </c>
      <c r="I259">
        <f>VLOOKUP($E259,ZonalStat!$E$1:$AB$310,4,FALSE)</f>
        <v>20855.826913699999</v>
      </c>
      <c r="J259">
        <f>VLOOKUP($E259,ZonalStat!$E$1:$AB$310,5,FALSE)</f>
        <v>2558.38782472</v>
      </c>
      <c r="K259">
        <f>VLOOKUP($E259,ZonalStat!$E$1:$AB$310,6,FALSE)</f>
        <v>900.59727868000004</v>
      </c>
      <c r="L259">
        <f>VLOOKUP($E259,ZonalStat!$E$1:$AB$310,7,FALSE)</f>
        <v>5207.33799335</v>
      </c>
      <c r="M259">
        <f>VLOOKUP($E259,ZonalStat!$E$1:$AB$310,8,FALSE)</f>
        <v>3189.4831427899999</v>
      </c>
      <c r="N259">
        <f>VLOOKUP($E259,ZonalStat!$E$1:$AB$310,9,FALSE)</f>
        <v>15273.5598751</v>
      </c>
      <c r="O259">
        <f>VLOOKUP($E259,ZonalStat!$E$1:$AB$310,10,FALSE)</f>
        <v>24257.639629099998</v>
      </c>
      <c r="P259">
        <f>VLOOKUP($E259,ZonalStat!$E$1:$AB$310,11,FALSE)</f>
        <v>20748.582303399999</v>
      </c>
      <c r="Q259">
        <f>VLOOKUP($E259,summary_LC!$Z$2:$AU$311,16,FALSE)</f>
        <v>9.376739009460211</v>
      </c>
      <c r="R259">
        <f>VLOOKUP($E259,summary_LC!$Z$2:$AU$311,17,FALSE)</f>
        <v>0</v>
      </c>
      <c r="S259">
        <f>VLOOKUP($E259,summary_LC!$Z$2:$AU$311,15,FALSE)</f>
        <v>65.674271934705999</v>
      </c>
      <c r="T259">
        <f>VLOOKUP($E259,summary_LC!$Z$2:$AU$311,18,FALSE)</f>
        <v>22.185123353737712</v>
      </c>
      <c r="U259">
        <f>VLOOKUP($E259,summary_LC!$Z$2:$AU$311,19,FALSE)</f>
        <v>0</v>
      </c>
      <c r="V259">
        <f>VLOOKUP($E259,summary_LC!$Z$2:$AU$311,22,FALSE)</f>
        <v>66.569129480614492</v>
      </c>
      <c r="W259">
        <f>VLOOKUP($E259,ZonalStat!$E$1:$AB$310,12,FALSE)</f>
        <v>1918.1291354699999</v>
      </c>
      <c r="X259">
        <f>VLOOKUP($E259,summary_LC!$Z$2:$AU$311,4,FALSE)</f>
        <v>3382</v>
      </c>
      <c r="Y259">
        <f>VLOOKUP($E259,summary_LC!$Z$2:$AU$311,20,FALSE)</f>
        <v>9.376739009460211</v>
      </c>
      <c r="Z259">
        <f>VLOOKUP($E259,ZonalStat!$E$1:$AB$310,13,FALSE)</f>
        <v>1920.3283441200001</v>
      </c>
      <c r="AA259">
        <f>VLOOKUP($E259,ZonalStat!$E$1:$AB$310,14,FALSE)</f>
        <v>5.82266687221E-2</v>
      </c>
      <c r="AB259">
        <f>VLOOKUP($E259,ZonalStat!$E$1:$AB$310,15,FALSE)</f>
        <v>0.15744635454799999</v>
      </c>
      <c r="AC259">
        <f>VLOOKUP($E259,ZonalStat!$E$1:$AB$310,16,FALSE)</f>
        <v>0.69612236541200001</v>
      </c>
      <c r="AD259">
        <f>VLOOKUP($E259,Irigasi!$A$2:$C$311,3,FALSE)</f>
        <v>0</v>
      </c>
      <c r="AE259">
        <f>VLOOKUP($E259,ZonalStat!$E$1:$AB$310,17,FALSE)</f>
        <v>0.55448000329500002</v>
      </c>
      <c r="AF259">
        <f>VLOOKUP($E259,ZonalStat!$E$1:$AB$310,18,FALSE)</f>
        <v>-0.57370041213199996</v>
      </c>
      <c r="AG259">
        <f>VLOOKUP($E259,ZonalStat!$E$1:$AB$310,19,FALSE)</f>
        <v>3.8930159066000003E-2</v>
      </c>
      <c r="AH259">
        <f>VLOOKUP($E259,ZonalStat!$E$1:$AB$310,20,FALSE)</f>
        <v>0.58120234158399997</v>
      </c>
      <c r="AI259">
        <f>VLOOKUP($E259,ZonalStat!$E$1:$AB$310,21,FALSE)</f>
        <v>1.40349053738</v>
      </c>
      <c r="AJ259">
        <f>VLOOKUP($E259,ZonalStat!$E$1:$AB$310,22,FALSE)</f>
        <v>25.871965486400001</v>
      </c>
      <c r="AK259">
        <f>VLOOKUP($E259,ZonalStat!$E$1:$AB$310,23,FALSE)</f>
        <v>-51.964322175500001</v>
      </c>
      <c r="AL259">
        <f>VLOOKUP($E259,ZonalStat!$E$1:$AB$310,24,FALSE)</f>
        <v>1843.3594840000001</v>
      </c>
      <c r="AM259">
        <f>VLOOKUP($E259,Podes!$A$1:$AL$310,5,FALSE)</f>
        <v>3749</v>
      </c>
      <c r="AN259">
        <f>VLOOKUP($E259,Podes!$A$1:$AL$310,28,FALSE)</f>
        <v>1.560133167</v>
      </c>
      <c r="AO259">
        <f>VLOOKUP($E259,Podes!$A$1:$AL$310,29,FALSE)</f>
        <v>1249.666667</v>
      </c>
      <c r="AP259">
        <f>VLOOKUP($E259,Podes!$A$1:$AL$310,30,FALSE)</f>
        <v>0</v>
      </c>
      <c r="AQ259">
        <f>VLOOKUP($E259,Podes!$A$1:$AL$310,31,FALSE)</f>
        <v>0</v>
      </c>
      <c r="AR259">
        <f>VLOOKUP($E259,Podes!$A$1:$AL$310,32,FALSE)</f>
        <v>749.8</v>
      </c>
      <c r="AS259">
        <f>VLOOKUP($E259,Podes!$A$1:$AL$310,33,FALSE)</f>
        <v>1249.666667</v>
      </c>
      <c r="AT259">
        <f>VLOOKUP($E259,Podes!$A$1:$AL$310,34,FALSE)</f>
        <v>0</v>
      </c>
      <c r="AU259">
        <f>VLOOKUP($E259,Podes!$A$1:$AL$310,13,FALSE)</f>
        <v>0</v>
      </c>
      <c r="AV259">
        <f>VLOOKUP($E259,Podes!$A$1:$AL$310,14,FALSE)</f>
        <v>0</v>
      </c>
      <c r="AW259">
        <f>VLOOKUP($E259,Podes!$A$1:$AL$310,15,FALSE)</f>
        <v>2</v>
      </c>
      <c r="AX259">
        <f>VLOOKUP($E259,Podes!$A$1:$AL$310,16,FALSE)</f>
        <v>0</v>
      </c>
      <c r="AY259">
        <f>VLOOKUP($E259,Podes!$A$1:$AL$310,17,FALSE)</f>
        <v>0</v>
      </c>
      <c r="AZ259">
        <f>VLOOKUP($E259,Podes!$A$1:$AL$310,18,FALSE)</f>
        <v>0</v>
      </c>
      <c r="BA259">
        <f>VLOOKUP($E259,Podes!$A$1:$AL$310,19,FALSE)</f>
        <v>1</v>
      </c>
      <c r="BB259">
        <f>VLOOKUP($E259,Podes!$A$1:$AL$310,20,FALSE)</f>
        <v>0</v>
      </c>
      <c r="BC259">
        <f>VLOOKUP($E259,Podes!$A$1:$AL$310,21,FALSE)</f>
        <v>0</v>
      </c>
      <c r="BD259">
        <f>VLOOKUP($E259,Podes!$A$1:$AL$310,22,FALSE)</f>
        <v>0</v>
      </c>
      <c r="BE259">
        <f>VLOOKUP($E259,Podes!$A$1:$AL$310,23,FALSE)</f>
        <v>24</v>
      </c>
      <c r="BF259">
        <f>VLOOKUP($E259,Podes!$A$1:$AL$310,38,FALSE)</f>
        <v>184.6153846</v>
      </c>
      <c r="BG259">
        <f>VLOOKUP($E259,Podes!$A$1:$AL$310,35,FALSE)</f>
        <v>234.3125</v>
      </c>
      <c r="BH259">
        <f>VLOOKUP($E259,Podes!$A$1:$AL$310,36,FALSE)</f>
        <v>1874.5</v>
      </c>
      <c r="BI259">
        <f>VLOOKUP($E259,Podes!$A$1:$AL$310,26,FALSE)</f>
        <v>14</v>
      </c>
      <c r="BJ259">
        <f>VLOOKUP($E259,Podes!$A$1:$AL$310,37,FALSE)</f>
        <v>267.7857143</v>
      </c>
      <c r="BK259">
        <f>VLOOKUP(E259,'status kesejahteraan'!$D:$P,12,FALSE)</f>
        <v>0.11493212669683257</v>
      </c>
      <c r="BL259">
        <f>VLOOKUP(E259,'status kesejahteraan'!$D:$P,13,FALSE)</f>
        <v>0.10188261351052048</v>
      </c>
      <c r="BM259">
        <f>VLOOKUP(D259,IDM_2021!$D$1:$F$297,2,FALSE)</f>
        <v>0.60409999999999997</v>
      </c>
      <c r="BN259">
        <f>VLOOKUP(E259,Irigasi!$O$2:$Q$311,3,FALSE)</f>
        <v>0</v>
      </c>
      <c r="BO259">
        <f>VLOOKUP($E259,ZonalStat!$E$1:$AC$310,25,FALSE)</f>
        <v>73736.568086800005</v>
      </c>
      <c r="BP259" s="1">
        <f>VLOOKUP($E259,ZonalStat!$E$1:$AD$310,26,FALSE)</f>
        <v>4.2113554729300002</v>
      </c>
    </row>
    <row r="260" spans="1:68" x14ac:dyDescent="0.25">
      <c r="A260">
        <v>259</v>
      </c>
      <c r="B260" t="s">
        <v>337</v>
      </c>
      <c r="C260" t="s">
        <v>377</v>
      </c>
      <c r="D260" t="s">
        <v>261</v>
      </c>
      <c r="E260">
        <v>5317010</v>
      </c>
      <c r="F260">
        <f>VLOOKUP(E260,summary_LC!$AW$1:$AY$311,3,FALSE)</f>
        <v>7375</v>
      </c>
      <c r="G260">
        <f>VLOOKUP($E260,ZonalStat!$E$1:$AB$310,2,FALSE)</f>
        <v>15450.5557309</v>
      </c>
      <c r="H260">
        <f>VLOOKUP($E260,ZonalStat!$E$1:$AB$310,3,FALSE)</f>
        <v>635.49528936700005</v>
      </c>
      <c r="I260">
        <f>VLOOKUP($E260,ZonalStat!$E$1:$AB$310,4,FALSE)</f>
        <v>6157.6098422900004</v>
      </c>
      <c r="J260">
        <f>VLOOKUP($E260,ZonalStat!$E$1:$AB$310,5,FALSE)</f>
        <v>46648.0836758</v>
      </c>
      <c r="K260">
        <f>VLOOKUP($E260,ZonalStat!$E$1:$AB$310,6,FALSE)</f>
        <v>1496.2110883</v>
      </c>
      <c r="L260">
        <f>VLOOKUP($E260,ZonalStat!$E$1:$AB$310,7,FALSE)</f>
        <v>3932.6611260899999</v>
      </c>
      <c r="M260">
        <f>VLOOKUP($E260,ZonalStat!$E$1:$AB$310,8,FALSE)</f>
        <v>15685.8257932</v>
      </c>
      <c r="N260">
        <f>VLOOKUP($E260,ZonalStat!$E$1:$AB$310,9,FALSE)</f>
        <v>12674.454495800001</v>
      </c>
      <c r="O260">
        <f>VLOOKUP($E260,ZonalStat!$E$1:$AB$310,10,FALSE)</f>
        <v>30623.043611000001</v>
      </c>
      <c r="P260">
        <f>VLOOKUP($E260,ZonalStat!$E$1:$AB$310,11,FALSE)</f>
        <v>4734.9576516699999</v>
      </c>
      <c r="Q260">
        <f>VLOOKUP($E260,summary_LC!$Z$2:$AU$311,16,FALSE)</f>
        <v>56.612873307364119</v>
      </c>
      <c r="R260">
        <f>VLOOKUP($E260,summary_LC!$Z$2:$AU$311,17,FALSE)</f>
        <v>0</v>
      </c>
      <c r="S260">
        <f>VLOOKUP($E260,summary_LC!$Z$2:$AU$311,15,FALSE)</f>
        <v>8.7182340938601381</v>
      </c>
      <c r="T260">
        <f>VLOOKUP($E260,summary_LC!$Z$2:$AU$311,18,FALSE)</f>
        <v>1.3077351140790205</v>
      </c>
      <c r="U260">
        <f>VLOOKUP($E260,summary_LC!$Z$2:$AU$311,19,FALSE)</f>
        <v>0.18549434242255611</v>
      </c>
      <c r="V260">
        <f>VLOOKUP($E260,summary_LC!$Z$2:$AU$311,22,FALSE)</f>
        <v>0.25762711864406779</v>
      </c>
      <c r="W260">
        <f>VLOOKUP($E260,ZonalStat!$E$1:$AB$310,12,FALSE)</f>
        <v>1744.8202775699999</v>
      </c>
      <c r="X260">
        <f>VLOOKUP($E260,summary_LC!$Z$2:$AU$311,4,FALSE)</f>
        <v>864</v>
      </c>
      <c r="Y260">
        <f>VLOOKUP($E260,summary_LC!$Z$2:$AU$311,20,FALSE)</f>
        <v>56.612873307364119</v>
      </c>
      <c r="Z260">
        <f>VLOOKUP($E260,ZonalStat!$E$1:$AB$310,13,FALSE)</f>
        <v>776.40954349000003</v>
      </c>
      <c r="AA260">
        <f>VLOOKUP($E260,ZonalStat!$E$1:$AB$310,14,FALSE)</f>
        <v>8.6232803351699999E-2</v>
      </c>
      <c r="AB260">
        <f>VLOOKUP($E260,ZonalStat!$E$1:$AB$310,15,FALSE)</f>
        <v>5.4576271186400002E-3</v>
      </c>
      <c r="AC260">
        <f>VLOOKUP($E260,ZonalStat!$E$1:$AB$310,16,FALSE)</f>
        <v>0.55478408245300004</v>
      </c>
      <c r="AD260">
        <f>VLOOKUP($E260,Irigasi!$A$2:$C$311,3,FALSE)</f>
        <v>0</v>
      </c>
      <c r="AE260">
        <f>VLOOKUP($E260,ZonalStat!$E$1:$AB$310,17,FALSE)</f>
        <v>0.76319608951700002</v>
      </c>
      <c r="AF260">
        <f>VLOOKUP($E260,ZonalStat!$E$1:$AB$310,18,FALSE)</f>
        <v>-0.71047623869700005</v>
      </c>
      <c r="AG260">
        <f>VLOOKUP($E260,ZonalStat!$E$1:$AB$310,19,FALSE)</f>
        <v>0.25391774700999997</v>
      </c>
      <c r="AH260">
        <f>VLOOKUP($E260,ZonalStat!$E$1:$AB$310,20,FALSE)</f>
        <v>0.61112232779599995</v>
      </c>
      <c r="AI260">
        <f>VLOOKUP($E260,ZonalStat!$E$1:$AB$310,21,FALSE)</f>
        <v>1.40261205718</v>
      </c>
      <c r="AJ260">
        <f>VLOOKUP($E260,ZonalStat!$E$1:$AB$310,22,FALSE)</f>
        <v>26.093071845899999</v>
      </c>
      <c r="AK260">
        <f>VLOOKUP($E260,ZonalStat!$E$1:$AB$310,23,FALSE)</f>
        <v>-47.694965836900003</v>
      </c>
      <c r="AL260">
        <f>VLOOKUP($E260,ZonalStat!$E$1:$AB$310,24,FALSE)</f>
        <v>1781.4255836699999</v>
      </c>
      <c r="AM260">
        <f>VLOOKUP($E260,Podes!$A$1:$AL$310,5,FALSE)</f>
        <v>5573</v>
      </c>
      <c r="AN260">
        <f>VLOOKUP($E260,Podes!$A$1:$AL$310,28,FALSE)</f>
        <v>2.9882037530000001</v>
      </c>
      <c r="AO260">
        <f>VLOOKUP($E260,Podes!$A$1:$AL$310,29,FALSE)</f>
        <v>1114.5999999999999</v>
      </c>
      <c r="AP260">
        <f>VLOOKUP($E260,Podes!$A$1:$AL$310,30,FALSE)</f>
        <v>0</v>
      </c>
      <c r="AQ260">
        <f>VLOOKUP($E260,Podes!$A$1:$AL$310,31,FALSE)</f>
        <v>0</v>
      </c>
      <c r="AR260">
        <f>VLOOKUP($E260,Podes!$A$1:$AL$310,32,FALSE)</f>
        <v>928.83333330000005</v>
      </c>
      <c r="AS260">
        <f>VLOOKUP($E260,Podes!$A$1:$AL$310,33,FALSE)</f>
        <v>5573</v>
      </c>
      <c r="AT260">
        <f>VLOOKUP($E260,Podes!$A$1:$AL$310,34,FALSE)</f>
        <v>0</v>
      </c>
      <c r="AU260">
        <f>VLOOKUP($E260,Podes!$A$1:$AL$310,13,FALSE)</f>
        <v>0</v>
      </c>
      <c r="AV260">
        <f>VLOOKUP($E260,Podes!$A$1:$AL$310,14,FALSE)</f>
        <v>0</v>
      </c>
      <c r="AW260">
        <f>VLOOKUP($E260,Podes!$A$1:$AL$310,15,FALSE)</f>
        <v>0</v>
      </c>
      <c r="AX260">
        <f>VLOOKUP($E260,Podes!$A$1:$AL$310,16,FALSE)</f>
        <v>0</v>
      </c>
      <c r="AY260">
        <f>VLOOKUP($E260,Podes!$A$1:$AL$310,17,FALSE)</f>
        <v>0</v>
      </c>
      <c r="AZ260">
        <f>VLOOKUP($E260,Podes!$A$1:$AL$310,18,FALSE)</f>
        <v>0</v>
      </c>
      <c r="BA260">
        <f>VLOOKUP($E260,Podes!$A$1:$AL$310,19,FALSE)</f>
        <v>0</v>
      </c>
      <c r="BB260">
        <f>VLOOKUP($E260,Podes!$A$1:$AL$310,20,FALSE)</f>
        <v>0</v>
      </c>
      <c r="BC260">
        <f>VLOOKUP($E260,Podes!$A$1:$AL$310,21,FALSE)</f>
        <v>0</v>
      </c>
      <c r="BD260">
        <f>VLOOKUP($E260,Podes!$A$1:$AL$310,22,FALSE)</f>
        <v>0</v>
      </c>
      <c r="BE260">
        <f>VLOOKUP($E260,Podes!$A$1:$AL$310,23,FALSE)</f>
        <v>30</v>
      </c>
      <c r="BF260">
        <f>VLOOKUP($E260,Podes!$A$1:$AL$310,38,FALSE)</f>
        <v>200</v>
      </c>
      <c r="BG260">
        <f>VLOOKUP($E260,Podes!$A$1:$AL$310,35,FALSE)</f>
        <v>1114.5999999999999</v>
      </c>
      <c r="BH260">
        <f>VLOOKUP($E260,Podes!$A$1:$AL$310,36,FALSE)</f>
        <v>5573</v>
      </c>
      <c r="BI260">
        <f>VLOOKUP($E260,Podes!$A$1:$AL$310,26,FALSE)</f>
        <v>0</v>
      </c>
      <c r="BJ260">
        <f>VLOOKUP($E260,Podes!$A$1:$AL$310,37,FALSE)</f>
        <v>0</v>
      </c>
      <c r="BK260">
        <f>VLOOKUP(E260,'status kesejahteraan'!$D:$P,12,FALSE)</f>
        <v>2.0805899394258625E-2</v>
      </c>
      <c r="BL260">
        <f>VLOOKUP(E260,'status kesejahteraan'!$D:$P,13,FALSE)</f>
        <v>2.077167019027484E-2</v>
      </c>
      <c r="BM260">
        <f>VLOOKUP(D260,IDM_2021!$D$1:$F$297,2,FALSE)</f>
        <v>0.52410000000000001</v>
      </c>
      <c r="BN260">
        <f>VLOOKUP(E260,Irigasi!$O$2:$Q$311,3,FALSE)</f>
        <v>0</v>
      </c>
      <c r="BO260">
        <f>VLOOKUP($E260,ZonalStat!$E$1:$AC$310,25,FALSE)</f>
        <v>105842.178159</v>
      </c>
      <c r="BP260" s="1">
        <f>VLOOKUP($E260,ZonalStat!$E$1:$AD$310,26,FALSE)</f>
        <v>4</v>
      </c>
    </row>
    <row r="261" spans="1:68" x14ac:dyDescent="0.25">
      <c r="A261">
        <v>260</v>
      </c>
      <c r="B261" t="s">
        <v>337</v>
      </c>
      <c r="C261" t="s">
        <v>377</v>
      </c>
      <c r="D261" t="s">
        <v>262</v>
      </c>
      <c r="E261">
        <v>5317011</v>
      </c>
      <c r="F261">
        <f>VLOOKUP(E261,summary_LC!$AW$1:$AY$311,3,FALSE)</f>
        <v>12847</v>
      </c>
      <c r="G261">
        <f>VLOOKUP($E261,ZonalStat!$E$1:$AB$310,2,FALSE)</f>
        <v>7854.0127961300004</v>
      </c>
      <c r="H261">
        <f>VLOOKUP($E261,ZonalStat!$E$1:$AB$310,3,FALSE)</f>
        <v>909.40947283399998</v>
      </c>
      <c r="I261">
        <f>VLOOKUP($E261,ZonalStat!$E$1:$AB$310,4,FALSE)</f>
        <v>2787.9600648400001</v>
      </c>
      <c r="J261">
        <f>VLOOKUP($E261,ZonalStat!$E$1:$AB$310,5,FALSE)</f>
        <v>46271.800747499998</v>
      </c>
      <c r="K261">
        <f>VLOOKUP($E261,ZonalStat!$E$1:$AB$310,6,FALSE)</f>
        <v>2382.24971482</v>
      </c>
      <c r="L261">
        <f>VLOOKUP($E261,ZonalStat!$E$1:$AB$310,7,FALSE)</f>
        <v>3231.9180530600001</v>
      </c>
      <c r="M261">
        <f>VLOOKUP($E261,ZonalStat!$E$1:$AB$310,8,FALSE)</f>
        <v>9207.0143980199991</v>
      </c>
      <c r="N261">
        <f>VLOOKUP($E261,ZonalStat!$E$1:$AB$310,9,FALSE)</f>
        <v>5731.7752060499997</v>
      </c>
      <c r="O261">
        <f>VLOOKUP($E261,ZonalStat!$E$1:$AB$310,10,FALSE)</f>
        <v>27293.632767499999</v>
      </c>
      <c r="P261">
        <f>VLOOKUP($E261,ZonalStat!$E$1:$AB$310,11,FALSE)</f>
        <v>2586.9949258000001</v>
      </c>
      <c r="Q261">
        <f>VLOOKUP($E261,summary_LC!$Z$2:$AU$311,16,FALSE)</f>
        <v>77.759228343535526</v>
      </c>
      <c r="R261">
        <f>VLOOKUP($E261,summary_LC!$Z$2:$AU$311,17,FALSE)</f>
        <v>0.20404377666481174</v>
      </c>
      <c r="S261">
        <f>VLOOKUP($E261,summary_LC!$Z$2:$AU$311,15,FALSE)</f>
        <v>6.8076423669078094</v>
      </c>
      <c r="T261">
        <f>VLOOKUP($E261,summary_LC!$Z$2:$AU$311,18,FALSE)</f>
        <v>15.256909664255241</v>
      </c>
      <c r="U261">
        <f>VLOOKUP($E261,summary_LC!$Z$2:$AU$311,19,FALSE)</f>
        <v>0.64923019847894636</v>
      </c>
      <c r="V261">
        <f>VLOOKUP($E261,summary_LC!$Z$2:$AU$311,22,FALSE)</f>
        <v>13.691912508756909</v>
      </c>
      <c r="W261">
        <f>VLOOKUP($E261,ZonalStat!$E$1:$AB$310,12,FALSE)</f>
        <v>3090.2239297299998</v>
      </c>
      <c r="X261">
        <f>VLOOKUP($E261,summary_LC!$Z$2:$AU$311,4,FALSE)</f>
        <v>505</v>
      </c>
      <c r="Y261">
        <f>VLOOKUP($E261,summary_LC!$Z$2:$AU$311,20,FALSE)</f>
        <v>77.759228343535526</v>
      </c>
      <c r="Z261">
        <f>VLOOKUP($E261,ZonalStat!$E$1:$AB$310,13,FALSE)</f>
        <v>713.45063355699995</v>
      </c>
      <c r="AA261">
        <f>VLOOKUP($E261,ZonalStat!$E$1:$AB$310,14,FALSE)</f>
        <v>0.11074533059900001</v>
      </c>
      <c r="AB261">
        <f>VLOOKUP($E261,ZonalStat!$E$1:$AB$310,15,FALSE)</f>
        <v>1.1014244570700001E-2</v>
      </c>
      <c r="AC261">
        <f>VLOOKUP($E261,ZonalStat!$E$1:$AB$310,16,FALSE)</f>
        <v>0.54176193343000001</v>
      </c>
      <c r="AD261">
        <f>VLOOKUP($E261,Irigasi!$A$2:$C$311,3,FALSE)</f>
        <v>0</v>
      </c>
      <c r="AE261">
        <f>VLOOKUP($E261,ZonalStat!$E$1:$AB$310,17,FALSE)</f>
        <v>0.72856091405000001</v>
      </c>
      <c r="AF261">
        <f>VLOOKUP($E261,ZonalStat!$E$1:$AB$310,18,FALSE)</f>
        <v>-0.68283128889099998</v>
      </c>
      <c r="AG261">
        <f>VLOOKUP($E261,ZonalStat!$E$1:$AB$310,19,FALSE)</f>
        <v>0.237502915309</v>
      </c>
      <c r="AH261">
        <f>VLOOKUP($E261,ZonalStat!$E$1:$AB$310,20,FALSE)</f>
        <v>0.60803258544799998</v>
      </c>
      <c r="AI261">
        <f>VLOOKUP($E261,ZonalStat!$E$1:$AB$310,21,FALSE)</f>
        <v>1.3795404950100001</v>
      </c>
      <c r="AJ261">
        <f>VLOOKUP($E261,ZonalStat!$E$1:$AB$310,22,FALSE)</f>
        <v>25.621264214899998</v>
      </c>
      <c r="AK261">
        <f>VLOOKUP($E261,ZonalStat!$E$1:$AB$310,23,FALSE)</f>
        <v>-46.030941104199997</v>
      </c>
      <c r="AL261">
        <f>VLOOKUP($E261,ZonalStat!$E$1:$AB$310,24,FALSE)</f>
        <v>1740.3571244899999</v>
      </c>
      <c r="AM261">
        <f>VLOOKUP($E261,Podes!$A$1:$AL$310,5,FALSE)</f>
        <v>6216</v>
      </c>
      <c r="AN261">
        <f>VLOOKUP($E261,Podes!$A$1:$AL$310,28,FALSE)</f>
        <v>2.1987973119999999</v>
      </c>
      <c r="AO261">
        <f>VLOOKUP($E261,Podes!$A$1:$AL$310,29,FALSE)</f>
        <v>3108</v>
      </c>
      <c r="AP261">
        <f>VLOOKUP($E261,Podes!$A$1:$AL$310,30,FALSE)</f>
        <v>0</v>
      </c>
      <c r="AQ261">
        <f>VLOOKUP($E261,Podes!$A$1:$AL$310,31,FALSE)</f>
        <v>0</v>
      </c>
      <c r="AR261">
        <f>VLOOKUP($E261,Podes!$A$1:$AL$310,32,FALSE)</f>
        <v>1243.2</v>
      </c>
      <c r="AS261">
        <f>VLOOKUP($E261,Podes!$A$1:$AL$310,33,FALSE)</f>
        <v>6216</v>
      </c>
      <c r="AT261">
        <f>VLOOKUP($E261,Podes!$A$1:$AL$310,34,FALSE)</f>
        <v>0</v>
      </c>
      <c r="AU261">
        <f>VLOOKUP($E261,Podes!$A$1:$AL$310,13,FALSE)</f>
        <v>0</v>
      </c>
      <c r="AV261">
        <f>VLOOKUP($E261,Podes!$A$1:$AL$310,14,FALSE)</f>
        <v>0</v>
      </c>
      <c r="AW261">
        <f>VLOOKUP($E261,Podes!$A$1:$AL$310,15,FALSE)</f>
        <v>0</v>
      </c>
      <c r="AX261">
        <f>VLOOKUP($E261,Podes!$A$1:$AL$310,16,FALSE)</f>
        <v>0</v>
      </c>
      <c r="AY261">
        <f>VLOOKUP($E261,Podes!$A$1:$AL$310,17,FALSE)</f>
        <v>0</v>
      </c>
      <c r="AZ261">
        <f>VLOOKUP($E261,Podes!$A$1:$AL$310,18,FALSE)</f>
        <v>0</v>
      </c>
      <c r="BA261">
        <f>VLOOKUP($E261,Podes!$A$1:$AL$310,19,FALSE)</f>
        <v>0</v>
      </c>
      <c r="BB261">
        <f>VLOOKUP($E261,Podes!$A$1:$AL$310,20,FALSE)</f>
        <v>0</v>
      </c>
      <c r="BC261">
        <f>VLOOKUP($E261,Podes!$A$1:$AL$310,21,FALSE)</f>
        <v>0</v>
      </c>
      <c r="BD261">
        <f>VLOOKUP($E261,Podes!$A$1:$AL$310,22,FALSE)</f>
        <v>0</v>
      </c>
      <c r="BE261">
        <f>VLOOKUP($E261,Podes!$A$1:$AL$310,23,FALSE)</f>
        <v>28</v>
      </c>
      <c r="BF261">
        <f>VLOOKUP($E261,Podes!$A$1:$AL$310,38,FALSE)</f>
        <v>200</v>
      </c>
      <c r="BG261">
        <f>VLOOKUP($E261,Podes!$A$1:$AL$310,35,FALSE)</f>
        <v>1554</v>
      </c>
      <c r="BH261">
        <f>VLOOKUP($E261,Podes!$A$1:$AL$310,36,FALSE)</f>
        <v>6216</v>
      </c>
      <c r="BI261">
        <f>VLOOKUP($E261,Podes!$A$1:$AL$310,26,FALSE)</f>
        <v>79</v>
      </c>
      <c r="BJ261">
        <f>VLOOKUP($E261,Podes!$A$1:$AL$310,37,FALSE)</f>
        <v>78.683544299999994</v>
      </c>
      <c r="BK261">
        <f>VLOOKUP(E261,'status kesejahteraan'!$D:$P,12,FALSE)</f>
        <v>1.3569937369519834E-2</v>
      </c>
      <c r="BL261">
        <f>VLOOKUP(E261,'status kesejahteraan'!$D:$P,13,FALSE)</f>
        <v>1.2237588299671675E-2</v>
      </c>
      <c r="BM261">
        <f>VLOOKUP(D261,IDM_2021!$D$1:$F$297,2,FALSE)</f>
        <v>0.58450000000000002</v>
      </c>
      <c r="BN261">
        <f>VLOOKUP(E261,Irigasi!$O$2:$Q$311,3,FALSE)</f>
        <v>0</v>
      </c>
      <c r="BO261">
        <f>VLOOKUP($E261,ZonalStat!$E$1:$AC$310,25,FALSE)</f>
        <v>99611.568243100002</v>
      </c>
      <c r="BP261" s="1">
        <f>VLOOKUP($E261,ZonalStat!$E$1:$AD$310,26,FALSE)</f>
        <v>4</v>
      </c>
    </row>
    <row r="262" spans="1:68" x14ac:dyDescent="0.25">
      <c r="A262">
        <v>261</v>
      </c>
      <c r="B262" t="s">
        <v>337</v>
      </c>
      <c r="C262" t="s">
        <v>377</v>
      </c>
      <c r="D262" t="s">
        <v>263</v>
      </c>
      <c r="E262">
        <v>5317020</v>
      </c>
      <c r="F262">
        <f>VLOOKUP(E262,summary_LC!$AW$1:$AY$311,3,FALSE)</f>
        <v>7262</v>
      </c>
      <c r="G262">
        <f>VLOOKUP($E262,ZonalStat!$E$1:$AB$310,2,FALSE)</f>
        <v>23879.387620000001</v>
      </c>
      <c r="H262">
        <f>VLOOKUP($E262,ZonalStat!$E$1:$AB$310,3,FALSE)</f>
        <v>637.95097643099996</v>
      </c>
      <c r="I262">
        <f>VLOOKUP($E262,ZonalStat!$E$1:$AB$310,4,FALSE)</f>
        <v>11704.417223099999</v>
      </c>
      <c r="J262">
        <f>VLOOKUP($E262,ZonalStat!$E$1:$AB$310,5,FALSE)</f>
        <v>52757.953577400003</v>
      </c>
      <c r="K262">
        <f>VLOOKUP($E262,ZonalStat!$E$1:$AB$310,6,FALSE)</f>
        <v>2949.4779101899999</v>
      </c>
      <c r="L262">
        <f>VLOOKUP($E262,ZonalStat!$E$1:$AB$310,7,FALSE)</f>
        <v>6177.2973318100003</v>
      </c>
      <c r="M262">
        <f>VLOOKUP($E262,ZonalStat!$E$1:$AB$310,8,FALSE)</f>
        <v>16462.702429199999</v>
      </c>
      <c r="N262">
        <f>VLOOKUP($E262,ZonalStat!$E$1:$AB$310,9,FALSE)</f>
        <v>19455.153498</v>
      </c>
      <c r="O262">
        <f>VLOOKUP($E262,ZonalStat!$E$1:$AB$310,10,FALSE)</f>
        <v>38771.101623299997</v>
      </c>
      <c r="P262">
        <f>VLOOKUP($E262,ZonalStat!$E$1:$AB$310,11,FALSE)</f>
        <v>6162.7142588200004</v>
      </c>
      <c r="Q262">
        <f>VLOOKUP($E262,summary_LC!$Z$2:$AU$311,16,FALSE)</f>
        <v>51.604526061955113</v>
      </c>
      <c r="R262">
        <f>VLOOKUP($E262,summary_LC!$Z$2:$AU$311,17,FALSE)</f>
        <v>0</v>
      </c>
      <c r="S262">
        <f>VLOOKUP($E262,summary_LC!$Z$2:$AU$311,15,FALSE)</f>
        <v>2.3836023001298461</v>
      </c>
      <c r="T262">
        <f>VLOOKUP($E262,summary_LC!$Z$2:$AU$311,18,FALSE)</f>
        <v>8.3565201261361537</v>
      </c>
      <c r="U262">
        <f>VLOOKUP($E262,summary_LC!$Z$2:$AU$311,19,FALSE)</f>
        <v>2.7824151363383419E-2</v>
      </c>
      <c r="V262">
        <f>VLOOKUP($E262,summary_LC!$Z$2:$AU$311,22,FALSE)</f>
        <v>0</v>
      </c>
      <c r="W262">
        <f>VLOOKUP($E262,ZonalStat!$E$1:$AB$310,12,FALSE)</f>
        <v>3624.0820841599998</v>
      </c>
      <c r="X262">
        <f>VLOOKUP($E262,summary_LC!$Z$2:$AU$311,4,FALSE)</f>
        <v>50</v>
      </c>
      <c r="Y262">
        <f>VLOOKUP($E262,summary_LC!$Z$2:$AU$311,20,FALSE)</f>
        <v>51.604526061955113</v>
      </c>
      <c r="Z262">
        <f>VLOOKUP($E262,ZonalStat!$E$1:$AB$310,13,FALSE)</f>
        <v>819.40001818400003</v>
      </c>
      <c r="AA262">
        <f>VLOOKUP($E262,ZonalStat!$E$1:$AB$310,14,FALSE)</f>
        <v>0.19121261708000001</v>
      </c>
      <c r="AB262">
        <f>VLOOKUP($E262,ZonalStat!$E$1:$AB$310,15,FALSE)</f>
        <v>5.9556595979099996E-3</v>
      </c>
      <c r="AC262">
        <f>VLOOKUP($E262,ZonalStat!$E$1:$AB$310,16,FALSE)</f>
        <v>0.63912354863200005</v>
      </c>
      <c r="AD262">
        <f>VLOOKUP($E262,Irigasi!$A$2:$C$311,3,FALSE)</f>
        <v>0</v>
      </c>
      <c r="AE262">
        <f>VLOOKUP($E262,ZonalStat!$E$1:$AB$310,17,FALSE)</f>
        <v>0.71320857687200001</v>
      </c>
      <c r="AF262">
        <f>VLOOKUP($E262,ZonalStat!$E$1:$AB$310,18,FALSE)</f>
        <v>-0.67145938305399999</v>
      </c>
      <c r="AG262">
        <f>VLOOKUP($E262,ZonalStat!$E$1:$AB$310,19,FALSE)</f>
        <v>0.205060335717</v>
      </c>
      <c r="AH262">
        <f>VLOOKUP($E262,ZonalStat!$E$1:$AB$310,20,FALSE)</f>
        <v>0.64341615209000003</v>
      </c>
      <c r="AI262">
        <f>VLOOKUP($E262,ZonalStat!$E$1:$AB$310,21,FALSE)</f>
        <v>1.40680315816</v>
      </c>
      <c r="AJ262">
        <f>VLOOKUP($E262,ZonalStat!$E$1:$AB$310,22,FALSE)</f>
        <v>26.541992416500001</v>
      </c>
      <c r="AK262">
        <f>VLOOKUP($E262,ZonalStat!$E$1:$AB$310,23,FALSE)</f>
        <v>-45.053909877499997</v>
      </c>
      <c r="AL262">
        <f>VLOOKUP($E262,ZonalStat!$E$1:$AB$310,24,FALSE)</f>
        <v>1690.5803778899999</v>
      </c>
      <c r="AM262">
        <f>VLOOKUP($E262,Podes!$A$1:$AL$310,5,FALSE)</f>
        <v>10480</v>
      </c>
      <c r="AN262">
        <f>VLOOKUP($E262,Podes!$A$1:$AL$310,28,FALSE)</f>
        <v>2.9696797959999999</v>
      </c>
      <c r="AO262">
        <f>VLOOKUP($E262,Podes!$A$1:$AL$310,29,FALSE)</f>
        <v>2096</v>
      </c>
      <c r="AP262">
        <f>VLOOKUP($E262,Podes!$A$1:$AL$310,30,FALSE)</f>
        <v>0</v>
      </c>
      <c r="AQ262">
        <f>VLOOKUP($E262,Podes!$A$1:$AL$310,31,FALSE)</f>
        <v>0</v>
      </c>
      <c r="AR262">
        <f>VLOOKUP($E262,Podes!$A$1:$AL$310,32,FALSE)</f>
        <v>2096</v>
      </c>
      <c r="AS262">
        <f>VLOOKUP($E262,Podes!$A$1:$AL$310,33,FALSE)</f>
        <v>5240</v>
      </c>
      <c r="AT262">
        <f>VLOOKUP($E262,Podes!$A$1:$AL$310,34,FALSE)</f>
        <v>0</v>
      </c>
      <c r="AU262">
        <f>VLOOKUP($E262,Podes!$A$1:$AL$310,13,FALSE)</f>
        <v>0</v>
      </c>
      <c r="AV262">
        <f>VLOOKUP($E262,Podes!$A$1:$AL$310,14,FALSE)</f>
        <v>0</v>
      </c>
      <c r="AW262">
        <f>VLOOKUP($E262,Podes!$A$1:$AL$310,15,FALSE)</f>
        <v>0</v>
      </c>
      <c r="AX262">
        <f>VLOOKUP($E262,Podes!$A$1:$AL$310,16,FALSE)</f>
        <v>0</v>
      </c>
      <c r="AY262">
        <f>VLOOKUP($E262,Podes!$A$1:$AL$310,17,FALSE)</f>
        <v>0</v>
      </c>
      <c r="AZ262">
        <f>VLOOKUP($E262,Podes!$A$1:$AL$310,18,FALSE)</f>
        <v>0</v>
      </c>
      <c r="BA262">
        <f>VLOOKUP($E262,Podes!$A$1:$AL$310,19,FALSE)</f>
        <v>0</v>
      </c>
      <c r="BB262">
        <f>VLOOKUP($E262,Podes!$A$1:$AL$310,20,FALSE)</f>
        <v>0</v>
      </c>
      <c r="BC262">
        <f>VLOOKUP($E262,Podes!$A$1:$AL$310,21,FALSE)</f>
        <v>0</v>
      </c>
      <c r="BD262">
        <f>VLOOKUP($E262,Podes!$A$1:$AL$310,22,FALSE)</f>
        <v>0</v>
      </c>
      <c r="BE262">
        <f>VLOOKUP($E262,Podes!$A$1:$AL$310,23,FALSE)</f>
        <v>38</v>
      </c>
      <c r="BF262">
        <f>VLOOKUP($E262,Podes!$A$1:$AL$310,38,FALSE)</f>
        <v>200</v>
      </c>
      <c r="BG262">
        <f>VLOOKUP($E262,Podes!$A$1:$AL$310,35,FALSE)</f>
        <v>10480</v>
      </c>
      <c r="BH262">
        <f>VLOOKUP($E262,Podes!$A$1:$AL$310,36,FALSE)</f>
        <v>10480</v>
      </c>
      <c r="BI262">
        <f>VLOOKUP($E262,Podes!$A$1:$AL$310,26,FALSE)</f>
        <v>31</v>
      </c>
      <c r="BJ262">
        <f>VLOOKUP($E262,Podes!$A$1:$AL$310,37,FALSE)</f>
        <v>338.06451609999999</v>
      </c>
      <c r="BK262">
        <f>VLOOKUP(E262,'status kesejahteraan'!$D:$P,12,FALSE)</f>
        <v>1.8940157163006247E-2</v>
      </c>
      <c r="BL262">
        <f>VLOOKUP(E262,'status kesejahteraan'!$D:$P,13,FALSE)</f>
        <v>1.9266150588398652E-2</v>
      </c>
      <c r="BM262">
        <f>VLOOKUP(D262,IDM_2021!$D$1:$F$297,2,FALSE)</f>
        <v>0.55500000000000005</v>
      </c>
      <c r="BN262">
        <f>VLOOKUP(E262,Irigasi!$O$2:$Q$311,3,FALSE)</f>
        <v>0</v>
      </c>
      <c r="BO262">
        <f>VLOOKUP($E262,ZonalStat!$E$1:$AC$310,25,FALSE)</f>
        <v>114616.98545599999</v>
      </c>
      <c r="BP262" s="1">
        <f>VLOOKUP($E262,ZonalStat!$E$1:$AD$310,26,FALSE)</f>
        <v>4</v>
      </c>
    </row>
    <row r="263" spans="1:68" x14ac:dyDescent="0.25">
      <c r="A263">
        <v>262</v>
      </c>
      <c r="B263" t="s">
        <v>337</v>
      </c>
      <c r="C263" t="s">
        <v>377</v>
      </c>
      <c r="D263" t="s">
        <v>264</v>
      </c>
      <c r="E263">
        <v>5317030</v>
      </c>
      <c r="F263">
        <f>VLOOKUP(E263,summary_LC!$AW$1:$AY$311,3,FALSE)</f>
        <v>22005</v>
      </c>
      <c r="G263">
        <f>VLOOKUP($E263,ZonalStat!$E$1:$AB$310,2,FALSE)</f>
        <v>25341.004633600001</v>
      </c>
      <c r="H263">
        <f>VLOOKUP($E263,ZonalStat!$E$1:$AB$310,3,FALSE)</f>
        <v>1439.19258479</v>
      </c>
      <c r="I263">
        <f>VLOOKUP($E263,ZonalStat!$E$1:$AB$310,4,FALSE)</f>
        <v>4510.4269545999996</v>
      </c>
      <c r="J263">
        <f>VLOOKUP($E263,ZonalStat!$E$1:$AB$310,5,FALSE)</f>
        <v>44074.7987459</v>
      </c>
      <c r="K263">
        <f>VLOOKUP($E263,ZonalStat!$E$1:$AB$310,6,FALSE)</f>
        <v>2580.8807729700002</v>
      </c>
      <c r="L263">
        <f>VLOOKUP($E263,ZonalStat!$E$1:$AB$310,7,FALSE)</f>
        <v>12895.4955006</v>
      </c>
      <c r="M263">
        <f>VLOOKUP($E263,ZonalStat!$E$1:$AB$310,8,FALSE)</f>
        <v>7673.2652900000003</v>
      </c>
      <c r="N263">
        <f>VLOOKUP($E263,ZonalStat!$E$1:$AB$310,9,FALSE)</f>
        <v>11748.9984085</v>
      </c>
      <c r="O263">
        <f>VLOOKUP($E263,ZonalStat!$E$1:$AB$310,10,FALSE)</f>
        <v>33492.01629</v>
      </c>
      <c r="P263">
        <f>VLOOKUP($E263,ZonalStat!$E$1:$AB$310,11,FALSE)</f>
        <v>8366.5560552000006</v>
      </c>
      <c r="Q263">
        <f>VLOOKUP($E263,summary_LC!$Z$2:$AU$311,16,FALSE)</f>
        <v>149.26729734743088</v>
      </c>
      <c r="R263">
        <f>VLOOKUP($E263,summary_LC!$Z$2:$AU$311,17,FALSE)</f>
        <v>0</v>
      </c>
      <c r="S263">
        <f>VLOOKUP($E263,summary_LC!$Z$2:$AU$311,15,FALSE)</f>
        <v>22.556112038582825</v>
      </c>
      <c r="T263">
        <f>VLOOKUP($E263,summary_LC!$Z$2:$AU$311,18,FALSE)</f>
        <v>23.32591355963643</v>
      </c>
      <c r="U263">
        <f>VLOOKUP($E263,summary_LC!$Z$2:$AU$311,19,FALSE)</f>
        <v>8.347245409015025E-2</v>
      </c>
      <c r="V263">
        <f>VLOOKUP($E263,summary_LC!$Z$2:$AU$311,22,FALSE)</f>
        <v>0.64985230629402402</v>
      </c>
      <c r="W263">
        <f>VLOOKUP($E263,ZonalStat!$E$1:$AB$310,12,FALSE)</f>
        <v>3264.8547990000002</v>
      </c>
      <c r="X263">
        <f>VLOOKUP($E263,summary_LC!$Z$2:$AU$311,4,FALSE)</f>
        <v>1020</v>
      </c>
      <c r="Y263">
        <f>VLOOKUP($E263,summary_LC!$Z$2:$AU$311,20,FALSE)</f>
        <v>149.26729734743088</v>
      </c>
      <c r="Z263">
        <f>VLOOKUP($E263,ZonalStat!$E$1:$AB$310,13,FALSE)</f>
        <v>906.59047950299998</v>
      </c>
      <c r="AA263">
        <f>VLOOKUP($E263,ZonalStat!$E$1:$AB$310,14,FALSE)</f>
        <v>0.16717835340100001</v>
      </c>
      <c r="AB263">
        <f>VLOOKUP($E263,ZonalStat!$E$1:$AB$310,15,FALSE)</f>
        <v>1.8200408998E-2</v>
      </c>
      <c r="AC263">
        <f>VLOOKUP($E263,ZonalStat!$E$1:$AB$310,16,FALSE)</f>
        <v>0.57361238303700002</v>
      </c>
      <c r="AD263">
        <f>VLOOKUP($E263,Irigasi!$A$2:$C$311,3,FALSE)</f>
        <v>0</v>
      </c>
      <c r="AE263">
        <f>VLOOKUP($E263,ZonalStat!$E$1:$AB$310,17,FALSE)</f>
        <v>0.71509639840399997</v>
      </c>
      <c r="AF263">
        <f>VLOOKUP($E263,ZonalStat!$E$1:$AB$310,18,FALSE)</f>
        <v>-0.67701518957200002</v>
      </c>
      <c r="AG263">
        <f>VLOOKUP($E263,ZonalStat!$E$1:$AB$310,19,FALSE)</f>
        <v>0.187875283847</v>
      </c>
      <c r="AH263">
        <f>VLOOKUP($E263,ZonalStat!$E$1:$AB$310,20,FALSE)</f>
        <v>0.61906274072099998</v>
      </c>
      <c r="AI263">
        <f>VLOOKUP($E263,ZonalStat!$E$1:$AB$310,21,FALSE)</f>
        <v>1.36523801426</v>
      </c>
      <c r="AJ263">
        <f>VLOOKUP($E263,ZonalStat!$E$1:$AB$310,22,FALSE)</f>
        <v>25.496937430399999</v>
      </c>
      <c r="AK263">
        <f>VLOOKUP($E263,ZonalStat!$E$1:$AB$310,23,FALSE)</f>
        <v>-46.088750603599998</v>
      </c>
      <c r="AL263">
        <f>VLOOKUP($E263,ZonalStat!$E$1:$AB$310,24,FALSE)</f>
        <v>1713.0227551999999</v>
      </c>
      <c r="AM263">
        <f>VLOOKUP($E263,Podes!$A$1:$AL$310,5,FALSE)</f>
        <v>16140</v>
      </c>
      <c r="AN263">
        <f>VLOOKUP($E263,Podes!$A$1:$AL$310,28,FALSE)</f>
        <v>5.0722815839999997</v>
      </c>
      <c r="AO263">
        <f>VLOOKUP($E263,Podes!$A$1:$AL$310,29,FALSE)</f>
        <v>2017.5</v>
      </c>
      <c r="AP263">
        <f>VLOOKUP($E263,Podes!$A$1:$AL$310,30,FALSE)</f>
        <v>0</v>
      </c>
      <c r="AQ263">
        <f>VLOOKUP($E263,Podes!$A$1:$AL$310,31,FALSE)</f>
        <v>0</v>
      </c>
      <c r="AR263">
        <f>VLOOKUP($E263,Podes!$A$1:$AL$310,32,FALSE)</f>
        <v>2017.5</v>
      </c>
      <c r="AS263">
        <f>VLOOKUP($E263,Podes!$A$1:$AL$310,33,FALSE)</f>
        <v>5380</v>
      </c>
      <c r="AT263">
        <f>VLOOKUP($E263,Podes!$A$1:$AL$310,34,FALSE)</f>
        <v>0</v>
      </c>
      <c r="AU263">
        <f>VLOOKUP($E263,Podes!$A$1:$AL$310,13,FALSE)</f>
        <v>0</v>
      </c>
      <c r="AV263">
        <f>VLOOKUP($E263,Podes!$A$1:$AL$310,14,FALSE)</f>
        <v>0</v>
      </c>
      <c r="AW263">
        <f>VLOOKUP($E263,Podes!$A$1:$AL$310,15,FALSE)</f>
        <v>0</v>
      </c>
      <c r="AX263">
        <f>VLOOKUP($E263,Podes!$A$1:$AL$310,16,FALSE)</f>
        <v>0</v>
      </c>
      <c r="AY263">
        <f>VLOOKUP($E263,Podes!$A$1:$AL$310,17,FALSE)</f>
        <v>0</v>
      </c>
      <c r="AZ263">
        <f>VLOOKUP($E263,Podes!$A$1:$AL$310,18,FALSE)</f>
        <v>0</v>
      </c>
      <c r="BA263">
        <f>VLOOKUP($E263,Podes!$A$1:$AL$310,19,FALSE)</f>
        <v>0</v>
      </c>
      <c r="BB263">
        <f>VLOOKUP($E263,Podes!$A$1:$AL$310,20,FALSE)</f>
        <v>0</v>
      </c>
      <c r="BC263">
        <f>VLOOKUP($E263,Podes!$A$1:$AL$310,21,FALSE)</f>
        <v>0</v>
      </c>
      <c r="BD263">
        <f>VLOOKUP($E263,Podes!$A$1:$AL$310,22,FALSE)</f>
        <v>0</v>
      </c>
      <c r="BE263">
        <f>VLOOKUP($E263,Podes!$A$1:$AL$310,23,FALSE)</f>
        <v>42</v>
      </c>
      <c r="BF263">
        <f>VLOOKUP($E263,Podes!$A$1:$AL$310,38,FALSE)</f>
        <v>200</v>
      </c>
      <c r="BG263">
        <f>VLOOKUP($E263,Podes!$A$1:$AL$310,35,FALSE)</f>
        <v>5380</v>
      </c>
      <c r="BH263">
        <f>VLOOKUP($E263,Podes!$A$1:$AL$310,36,FALSE)</f>
        <v>16140</v>
      </c>
      <c r="BI263">
        <f>VLOOKUP($E263,Podes!$A$1:$AL$310,26,FALSE)</f>
        <v>15</v>
      </c>
      <c r="BJ263">
        <f>VLOOKUP($E263,Podes!$A$1:$AL$310,37,FALSE)</f>
        <v>1076</v>
      </c>
      <c r="BK263">
        <f>VLOOKUP(E263,'status kesejahteraan'!$D:$P,12,FALSE)</f>
        <v>2.087976539589443E-2</v>
      </c>
      <c r="BL263">
        <f>VLOOKUP(E263,'status kesejahteraan'!$D:$P,13,FALSE)</f>
        <v>1.953576305009978E-2</v>
      </c>
      <c r="BM263">
        <f>VLOOKUP(D263,IDM_2021!$D$1:$F$297,2,FALSE)</f>
        <v>0.60360000000000003</v>
      </c>
      <c r="BN263">
        <f>VLOOKUP(E263,Irigasi!$O$2:$Q$311,3,FALSE)</f>
        <v>0</v>
      </c>
      <c r="BO263">
        <f>VLOOKUP($E263,ZonalStat!$E$1:$AC$310,25,FALSE)</f>
        <v>110594.817196</v>
      </c>
      <c r="BP263" s="1">
        <f>VLOOKUP($E263,ZonalStat!$E$1:$AD$310,26,FALSE)</f>
        <v>4</v>
      </c>
    </row>
    <row r="264" spans="1:68" x14ac:dyDescent="0.25">
      <c r="A264">
        <v>263</v>
      </c>
      <c r="B264" t="s">
        <v>337</v>
      </c>
      <c r="C264" t="s">
        <v>377</v>
      </c>
      <c r="D264" t="s">
        <v>265</v>
      </c>
      <c r="E264">
        <v>5317040</v>
      </c>
      <c r="F264">
        <f>VLOOKUP(E264,summary_LC!$AW$1:$AY$311,3,FALSE)</f>
        <v>18763</v>
      </c>
      <c r="G264">
        <f>VLOOKUP($E264,ZonalStat!$E$1:$AB$310,2,FALSE)</f>
        <v>10805.0410644</v>
      </c>
      <c r="H264">
        <f>VLOOKUP($E264,ZonalStat!$E$1:$AB$310,3,FALSE)</f>
        <v>1124.2467895299999</v>
      </c>
      <c r="I264">
        <f>VLOOKUP($E264,ZonalStat!$E$1:$AB$310,4,FALSE)</f>
        <v>2353.1475063399998</v>
      </c>
      <c r="J264">
        <f>VLOOKUP($E264,ZonalStat!$E$1:$AB$310,5,FALSE)</f>
        <v>34594.778094300003</v>
      </c>
      <c r="K264">
        <f>VLOOKUP($E264,ZonalStat!$E$1:$AB$310,6,FALSE)</f>
        <v>185.69118750600001</v>
      </c>
      <c r="L264">
        <f>VLOOKUP($E264,ZonalStat!$E$1:$AB$310,7,FALSE)</f>
        <v>3311.1362574700001</v>
      </c>
      <c r="M264">
        <f>VLOOKUP($E264,ZonalStat!$E$1:$AB$310,8,FALSE)</f>
        <v>8509.2945176699995</v>
      </c>
      <c r="N264">
        <f>VLOOKUP($E264,ZonalStat!$E$1:$AB$310,9,FALSE)</f>
        <v>13717.065156299999</v>
      </c>
      <c r="O264">
        <f>VLOOKUP($E264,ZonalStat!$E$1:$AB$310,10,FALSE)</f>
        <v>17385.167412899998</v>
      </c>
      <c r="P264">
        <f>VLOOKUP($E264,ZonalStat!$E$1:$AB$310,11,FALSE)</f>
        <v>2921.2644620699998</v>
      </c>
      <c r="Q264">
        <f>VLOOKUP($E264,summary_LC!$Z$2:$AU$311,16,FALSE)</f>
        <v>31.367093303654237</v>
      </c>
      <c r="R264">
        <f>VLOOKUP($E264,summary_LC!$Z$2:$AU$311,17,FALSE)</f>
        <v>0</v>
      </c>
      <c r="S264">
        <f>VLOOKUP($E264,summary_LC!$Z$2:$AU$311,15,FALSE)</f>
        <v>62.409571508069007</v>
      </c>
      <c r="T264">
        <f>VLOOKUP($E264,summary_LC!$Z$2:$AU$311,18,FALSE)</f>
        <v>8.7275088109812646</v>
      </c>
      <c r="U264">
        <f>VLOOKUP($E264,summary_LC!$Z$2:$AU$311,19,FALSE)</f>
        <v>0.73270265256909672</v>
      </c>
      <c r="V264">
        <f>VLOOKUP($E264,summary_LC!$Z$2:$AU$311,22,FALSE)</f>
        <v>36.145605713372063</v>
      </c>
      <c r="W264">
        <f>VLOOKUP($E264,ZonalStat!$E$1:$AB$310,12,FALSE)</f>
        <v>2222.80785831</v>
      </c>
      <c r="X264">
        <f>VLOOKUP($E264,summary_LC!$Z$2:$AU$311,4,FALSE)</f>
        <v>1493</v>
      </c>
      <c r="Y264">
        <f>VLOOKUP($E264,summary_LC!$Z$2:$AU$311,20,FALSE)</f>
        <v>31.367093303654237</v>
      </c>
      <c r="Z264">
        <f>VLOOKUP($E264,ZonalStat!$E$1:$AB$310,13,FALSE)</f>
        <v>1341.2783613199999</v>
      </c>
      <c r="AA264">
        <f>VLOOKUP($E264,ZonalStat!$E$1:$AB$310,14,FALSE)</f>
        <v>2.0051923292E-2</v>
      </c>
      <c r="AB264">
        <f>VLOOKUP($E264,ZonalStat!$E$1:$AB$310,15,FALSE)</f>
        <v>8.9524596279900004E-2</v>
      </c>
      <c r="AC264">
        <f>VLOOKUP($E264,ZonalStat!$E$1:$AB$310,16,FALSE)</f>
        <v>0.53700143157900004</v>
      </c>
      <c r="AD264">
        <f>VLOOKUP($E264,Irigasi!$A$2:$C$311,3,FALSE)</f>
        <v>0</v>
      </c>
      <c r="AE264">
        <f>VLOOKUP($E264,ZonalStat!$E$1:$AB$310,17,FALSE)</f>
        <v>0.79760726695999995</v>
      </c>
      <c r="AF264">
        <f>VLOOKUP($E264,ZonalStat!$E$1:$AB$310,18,FALSE)</f>
        <v>-0.73176752640300002</v>
      </c>
      <c r="AG264">
        <f>VLOOKUP($E264,ZonalStat!$E$1:$AB$310,19,FALSE)</f>
        <v>0.301782196349</v>
      </c>
      <c r="AH264">
        <f>VLOOKUP($E264,ZonalStat!$E$1:$AB$310,20,FALSE)</f>
        <v>0.52751719925100005</v>
      </c>
      <c r="AI264">
        <f>VLOOKUP($E264,ZonalStat!$E$1:$AB$310,21,FALSE)</f>
        <v>1.4124406519699999</v>
      </c>
      <c r="AJ264">
        <f>VLOOKUP($E264,ZonalStat!$E$1:$AB$310,22,FALSE)</f>
        <v>25.303778155700002</v>
      </c>
      <c r="AK264">
        <f>VLOOKUP($E264,ZonalStat!$E$1:$AB$310,23,FALSE)</f>
        <v>-55.606685360900002</v>
      </c>
      <c r="AL264">
        <f>VLOOKUP($E264,ZonalStat!$E$1:$AB$310,24,FALSE)</f>
        <v>2007.66700031</v>
      </c>
      <c r="AM264">
        <f>VLOOKUP($E264,Podes!$A$1:$AL$310,5,FALSE)</f>
        <v>7369</v>
      </c>
      <c r="AN264">
        <f>VLOOKUP($E264,Podes!$A$1:$AL$310,28,FALSE)</f>
        <v>3.4005537609999998</v>
      </c>
      <c r="AO264">
        <f>VLOOKUP($E264,Podes!$A$1:$AL$310,29,FALSE)</f>
        <v>2456.333333</v>
      </c>
      <c r="AP264">
        <f>VLOOKUP($E264,Podes!$A$1:$AL$310,30,FALSE)</f>
        <v>0</v>
      </c>
      <c r="AQ264">
        <f>VLOOKUP($E264,Podes!$A$1:$AL$310,31,FALSE)</f>
        <v>0</v>
      </c>
      <c r="AR264">
        <f>VLOOKUP($E264,Podes!$A$1:$AL$310,32,FALSE)</f>
        <v>921.125</v>
      </c>
      <c r="AS264">
        <f>VLOOKUP($E264,Podes!$A$1:$AL$310,33,FALSE)</f>
        <v>2456.333333</v>
      </c>
      <c r="AT264">
        <f>VLOOKUP($E264,Podes!$A$1:$AL$310,34,FALSE)</f>
        <v>0</v>
      </c>
      <c r="AU264">
        <f>VLOOKUP($E264,Podes!$A$1:$AL$310,13,FALSE)</f>
        <v>0</v>
      </c>
      <c r="AV264">
        <f>VLOOKUP($E264,Podes!$A$1:$AL$310,14,FALSE)</f>
        <v>0</v>
      </c>
      <c r="AW264">
        <f>VLOOKUP($E264,Podes!$A$1:$AL$310,15,FALSE)</f>
        <v>0</v>
      </c>
      <c r="AX264">
        <f>VLOOKUP($E264,Podes!$A$1:$AL$310,16,FALSE)</f>
        <v>0</v>
      </c>
      <c r="AY264">
        <f>VLOOKUP($E264,Podes!$A$1:$AL$310,17,FALSE)</f>
        <v>0</v>
      </c>
      <c r="AZ264">
        <f>VLOOKUP($E264,Podes!$A$1:$AL$310,18,FALSE)</f>
        <v>0</v>
      </c>
      <c r="BA264">
        <f>VLOOKUP($E264,Podes!$A$1:$AL$310,19,FALSE)</f>
        <v>1</v>
      </c>
      <c r="BB264">
        <f>VLOOKUP($E264,Podes!$A$1:$AL$310,20,FALSE)</f>
        <v>0</v>
      </c>
      <c r="BC264">
        <f>VLOOKUP($E264,Podes!$A$1:$AL$310,21,FALSE)</f>
        <v>0</v>
      </c>
      <c r="BD264">
        <f>VLOOKUP($E264,Podes!$A$1:$AL$310,22,FALSE)</f>
        <v>0</v>
      </c>
      <c r="BE264">
        <f>VLOOKUP($E264,Podes!$A$1:$AL$310,23,FALSE)</f>
        <v>28</v>
      </c>
      <c r="BF264">
        <f>VLOOKUP($E264,Podes!$A$1:$AL$310,38,FALSE)</f>
        <v>200</v>
      </c>
      <c r="BG264">
        <f>VLOOKUP($E264,Podes!$A$1:$AL$310,35,FALSE)</f>
        <v>433.47058820000001</v>
      </c>
      <c r="BH264">
        <f>VLOOKUP($E264,Podes!$A$1:$AL$310,36,FALSE)</f>
        <v>2456.333333</v>
      </c>
      <c r="BI264">
        <f>VLOOKUP($E264,Podes!$A$1:$AL$310,26,FALSE)</f>
        <v>32</v>
      </c>
      <c r="BJ264">
        <f>VLOOKUP($E264,Podes!$A$1:$AL$310,37,FALSE)</f>
        <v>230.28125</v>
      </c>
      <c r="BK264">
        <f>VLOOKUP(E264,'status kesejahteraan'!$D:$P,12,FALSE)</f>
        <v>2.1869874248223072E-2</v>
      </c>
      <c r="BL264">
        <f>VLOOKUP(E264,'status kesejahteraan'!$D:$P,13,FALSE)</f>
        <v>2.1156484119447084E-2</v>
      </c>
      <c r="BM264">
        <f>VLOOKUP(D264,IDM_2021!$D$1:$F$297,2,FALSE)</f>
        <v>0.56379999999999997</v>
      </c>
      <c r="BN264">
        <f>VLOOKUP(E264,Irigasi!$O$2:$Q$311,3,FALSE)</f>
        <v>0</v>
      </c>
      <c r="BO264">
        <f>VLOOKUP($E264,ZonalStat!$E$1:$AC$310,25,FALSE)</f>
        <v>92976.9967206</v>
      </c>
      <c r="BP264" s="1">
        <f>VLOOKUP($E264,ZonalStat!$E$1:$AD$310,26,FALSE)</f>
        <v>4.2657890529199998</v>
      </c>
    </row>
    <row r="265" spans="1:68" x14ac:dyDescent="0.25">
      <c r="A265">
        <v>264</v>
      </c>
      <c r="B265" t="s">
        <v>337</v>
      </c>
      <c r="C265" t="s">
        <v>377</v>
      </c>
      <c r="D265" t="s">
        <v>266</v>
      </c>
      <c r="E265">
        <v>5317050</v>
      </c>
      <c r="F265">
        <f>VLOOKUP(E265,summary_LC!$AW$1:$AY$311,3,FALSE)</f>
        <v>17530</v>
      </c>
      <c r="G265">
        <f>VLOOKUP($E265,ZonalStat!$E$1:$AB$310,2,FALSE)</f>
        <v>22073.172989300001</v>
      </c>
      <c r="H265">
        <f>VLOOKUP($E265,ZonalStat!$E$1:$AB$310,3,FALSE)</f>
        <v>634.54030801700003</v>
      </c>
      <c r="I265">
        <f>VLOOKUP($E265,ZonalStat!$E$1:$AB$310,4,FALSE)</f>
        <v>6114.3489728000004</v>
      </c>
      <c r="J265">
        <f>VLOOKUP($E265,ZonalStat!$E$1:$AB$310,5,FALSE)</f>
        <v>29678.903847599999</v>
      </c>
      <c r="K265">
        <f>VLOOKUP($E265,ZonalStat!$E$1:$AB$310,6,FALSE)</f>
        <v>719.29531621599995</v>
      </c>
      <c r="L265">
        <f>VLOOKUP($E265,ZonalStat!$E$1:$AB$310,7,FALSE)</f>
        <v>10116.600865300001</v>
      </c>
      <c r="M265">
        <f>VLOOKUP($E265,ZonalStat!$E$1:$AB$310,8,FALSE)</f>
        <v>9672.8154111599997</v>
      </c>
      <c r="N265">
        <f>VLOOKUP($E265,ZonalStat!$E$1:$AB$310,9,FALSE)</f>
        <v>9464.4689335300009</v>
      </c>
      <c r="O265">
        <f>VLOOKUP($E265,ZonalStat!$E$1:$AB$310,10,FALSE)</f>
        <v>19891.6554679</v>
      </c>
      <c r="P265">
        <f>VLOOKUP($E265,ZonalStat!$E$1:$AB$310,11,FALSE)</f>
        <v>7517.4215903200002</v>
      </c>
      <c r="Q265">
        <f>VLOOKUP($E265,summary_LC!$Z$2:$AU$311,16,FALSE)</f>
        <v>91.309590057503243</v>
      </c>
      <c r="R265">
        <f>VLOOKUP($E265,summary_LC!$Z$2:$AU$311,17,FALSE)</f>
        <v>0</v>
      </c>
      <c r="S265">
        <f>VLOOKUP($E265,summary_LC!$Z$2:$AU$311,15,FALSE)</f>
        <v>37.451307735114078</v>
      </c>
      <c r="T265">
        <f>VLOOKUP($E265,summary_LC!$Z$2:$AU$311,18,FALSE)</f>
        <v>16.202930810610276</v>
      </c>
      <c r="U265">
        <f>VLOOKUP($E265,summary_LC!$Z$2:$AU$311,19,FALSE)</f>
        <v>5.5648302726766838E-2</v>
      </c>
      <c r="V265">
        <f>VLOOKUP($E265,summary_LC!$Z$2:$AU$311,22,FALSE)</f>
        <v>5.6303479749001708</v>
      </c>
      <c r="W265">
        <f>VLOOKUP($E265,ZonalStat!$E$1:$AB$310,12,FALSE)</f>
        <v>1805.8125824799999</v>
      </c>
      <c r="X265">
        <f>VLOOKUP($E265,summary_LC!$Z$2:$AU$311,4,FALSE)</f>
        <v>1587</v>
      </c>
      <c r="Y265">
        <f>VLOOKUP($E265,summary_LC!$Z$2:$AU$311,20,FALSE)</f>
        <v>91.309590057503243</v>
      </c>
      <c r="Z265">
        <f>VLOOKUP($E265,ZonalStat!$E$1:$AB$310,13,FALSE)</f>
        <v>1422.49355567</v>
      </c>
      <c r="AA265">
        <f>VLOOKUP($E265,ZonalStat!$E$1:$AB$310,14,FALSE)</f>
        <v>4.7467363805600002E-2</v>
      </c>
      <c r="AB265">
        <f>VLOOKUP($E265,ZonalStat!$E$1:$AB$310,15,FALSE)</f>
        <v>0.101825442099</v>
      </c>
      <c r="AC265">
        <f>VLOOKUP($E265,ZonalStat!$E$1:$AB$310,16,FALSE)</f>
        <v>0.55898308166800004</v>
      </c>
      <c r="AD265">
        <f>VLOOKUP($E265,Irigasi!$A$2:$C$311,3,FALSE)</f>
        <v>0</v>
      </c>
      <c r="AE265">
        <f>VLOOKUP($E265,ZonalStat!$E$1:$AB$310,17,FALSE)</f>
        <v>0.77956422903900002</v>
      </c>
      <c r="AF265">
        <f>VLOOKUP($E265,ZonalStat!$E$1:$AB$310,18,FALSE)</f>
        <v>-0.72854504515600005</v>
      </c>
      <c r="AG265">
        <f>VLOOKUP($E265,ZonalStat!$E$1:$AB$310,19,FALSE)</f>
        <v>0.26029577968299999</v>
      </c>
      <c r="AH265">
        <f>VLOOKUP($E265,ZonalStat!$E$1:$AB$310,20,FALSE)</f>
        <v>0.469537887436</v>
      </c>
      <c r="AI265">
        <f>VLOOKUP($E265,ZonalStat!$E$1:$AB$310,21,FALSE)</f>
        <v>1.42217428356</v>
      </c>
      <c r="AJ265">
        <f>VLOOKUP($E265,ZonalStat!$E$1:$AB$310,22,FALSE)</f>
        <v>24.8463071191</v>
      </c>
      <c r="AK265">
        <f>VLOOKUP($E265,ZonalStat!$E$1:$AB$310,23,FALSE)</f>
        <v>-59.544976496799997</v>
      </c>
      <c r="AL265">
        <f>VLOOKUP($E265,ZonalStat!$E$1:$AB$310,24,FALSE)</f>
        <v>2135.7953247800001</v>
      </c>
      <c r="AM265">
        <f>VLOOKUP($E265,Podes!$A$1:$AL$310,5,FALSE)</f>
        <v>10017</v>
      </c>
      <c r="AN265">
        <f>VLOOKUP($E265,Podes!$A$1:$AL$310,28,FALSE)</f>
        <v>2.1208977340000001</v>
      </c>
      <c r="AO265">
        <f>VLOOKUP($E265,Podes!$A$1:$AL$310,29,FALSE)</f>
        <v>1113</v>
      </c>
      <c r="AP265">
        <f>VLOOKUP($E265,Podes!$A$1:$AL$310,30,FALSE)</f>
        <v>0</v>
      </c>
      <c r="AQ265">
        <f>VLOOKUP($E265,Podes!$A$1:$AL$310,31,FALSE)</f>
        <v>0</v>
      </c>
      <c r="AR265">
        <f>VLOOKUP($E265,Podes!$A$1:$AL$310,32,FALSE)</f>
        <v>2003.4</v>
      </c>
      <c r="AS265">
        <f>VLOOKUP($E265,Podes!$A$1:$AL$310,33,FALSE)</f>
        <v>10017</v>
      </c>
      <c r="AT265">
        <f>VLOOKUP($E265,Podes!$A$1:$AL$310,34,FALSE)</f>
        <v>0</v>
      </c>
      <c r="AU265">
        <f>VLOOKUP($E265,Podes!$A$1:$AL$310,13,FALSE)</f>
        <v>0</v>
      </c>
      <c r="AV265">
        <f>VLOOKUP($E265,Podes!$A$1:$AL$310,14,FALSE)</f>
        <v>0</v>
      </c>
      <c r="AW265">
        <f>VLOOKUP($E265,Podes!$A$1:$AL$310,15,FALSE)</f>
        <v>2</v>
      </c>
      <c r="AX265">
        <f>VLOOKUP($E265,Podes!$A$1:$AL$310,16,FALSE)</f>
        <v>0</v>
      </c>
      <c r="AY265">
        <f>VLOOKUP($E265,Podes!$A$1:$AL$310,17,FALSE)</f>
        <v>0</v>
      </c>
      <c r="AZ265">
        <f>VLOOKUP($E265,Podes!$A$1:$AL$310,18,FALSE)</f>
        <v>0</v>
      </c>
      <c r="BA265">
        <f>VLOOKUP($E265,Podes!$A$1:$AL$310,19,FALSE)</f>
        <v>1</v>
      </c>
      <c r="BB265">
        <f>VLOOKUP($E265,Podes!$A$1:$AL$310,20,FALSE)</f>
        <v>0</v>
      </c>
      <c r="BC265">
        <f>VLOOKUP($E265,Podes!$A$1:$AL$310,21,FALSE)</f>
        <v>0</v>
      </c>
      <c r="BD265">
        <f>VLOOKUP($E265,Podes!$A$1:$AL$310,22,FALSE)</f>
        <v>0</v>
      </c>
      <c r="BE265">
        <f>VLOOKUP($E265,Podes!$A$1:$AL$310,23,FALSE)</f>
        <v>40</v>
      </c>
      <c r="BF265">
        <f>VLOOKUP($E265,Podes!$A$1:$AL$310,38,FALSE)</f>
        <v>200</v>
      </c>
      <c r="BG265">
        <f>VLOOKUP($E265,Podes!$A$1:$AL$310,35,FALSE)</f>
        <v>500.85</v>
      </c>
      <c r="BH265">
        <f>VLOOKUP($E265,Podes!$A$1:$AL$310,36,FALSE)</f>
        <v>0</v>
      </c>
      <c r="BI265">
        <f>VLOOKUP($E265,Podes!$A$1:$AL$310,26,FALSE)</f>
        <v>59</v>
      </c>
      <c r="BJ265">
        <f>VLOOKUP($E265,Podes!$A$1:$AL$310,37,FALSE)</f>
        <v>169.779661</v>
      </c>
      <c r="BK265">
        <f>VLOOKUP(E265,'status kesejahteraan'!$D:$P,12,FALSE)</f>
        <v>3.2523168386081484E-2</v>
      </c>
      <c r="BL265">
        <f>VLOOKUP(E265,'status kesejahteraan'!$D:$P,13,FALSE)</f>
        <v>3.1852370656840955E-2</v>
      </c>
      <c r="BM265">
        <f>VLOOKUP(D265,IDM_2021!$D$1:$F$297,2,FALSE)</f>
        <v>0.55589999999999995</v>
      </c>
      <c r="BN265">
        <f>VLOOKUP(E265,Irigasi!$O$2:$Q$311,3,FALSE)</f>
        <v>0</v>
      </c>
      <c r="BO265">
        <f>VLOOKUP($E265,ZonalStat!$E$1:$AC$310,25,FALSE)</f>
        <v>97243.292346600007</v>
      </c>
      <c r="BP265" s="1">
        <f>VLOOKUP($E265,ZonalStat!$E$1:$AD$310,26,FALSE)</f>
        <v>4.7323610790900004</v>
      </c>
    </row>
    <row r="266" spans="1:68" x14ac:dyDescent="0.25">
      <c r="A266">
        <v>265</v>
      </c>
      <c r="B266" t="s">
        <v>337</v>
      </c>
      <c r="C266" t="s">
        <v>377</v>
      </c>
      <c r="D266" t="s">
        <v>267</v>
      </c>
      <c r="E266">
        <v>5317060</v>
      </c>
      <c r="F266">
        <f>VLOOKUP(E266,summary_LC!$AW$1:$AY$311,3,FALSE)</f>
        <v>15245</v>
      </c>
      <c r="G266">
        <f>VLOOKUP($E266,ZonalStat!$E$1:$AB$310,2,FALSE)</f>
        <v>8451.9950455399994</v>
      </c>
      <c r="H266">
        <f>VLOOKUP($E266,ZonalStat!$E$1:$AB$310,3,FALSE)</f>
        <v>1288.6274886599999</v>
      </c>
      <c r="I266">
        <f>VLOOKUP($E266,ZonalStat!$E$1:$AB$310,4,FALSE)</f>
        <v>3390.3270087800001</v>
      </c>
      <c r="J266">
        <f>VLOOKUP($E266,ZonalStat!$E$1:$AB$310,5,FALSE)</f>
        <v>23613.304790400001</v>
      </c>
      <c r="K266">
        <f>VLOOKUP($E266,ZonalStat!$E$1:$AB$310,6,FALSE)</f>
        <v>232.561884182</v>
      </c>
      <c r="L266">
        <f>VLOOKUP($E266,ZonalStat!$E$1:$AB$310,7,FALSE)</f>
        <v>2590.0401174899998</v>
      </c>
      <c r="M266">
        <f>VLOOKUP($E266,ZonalStat!$E$1:$AB$310,8,FALSE)</f>
        <v>8934.6651306000003</v>
      </c>
      <c r="N266">
        <f>VLOOKUP($E266,ZonalStat!$E$1:$AB$310,9,FALSE)</f>
        <v>11888.825157400001</v>
      </c>
      <c r="O266">
        <f>VLOOKUP($E266,ZonalStat!$E$1:$AB$310,10,FALSE)</f>
        <v>5491.0738347099996</v>
      </c>
      <c r="P266">
        <f>VLOOKUP($E266,ZonalStat!$E$1:$AB$310,11,FALSE)</f>
        <v>6908.4741611199997</v>
      </c>
      <c r="Q266">
        <f>VLOOKUP($E266,summary_LC!$Z$2:$AU$311,16,FALSE)</f>
        <v>46.169541828974218</v>
      </c>
      <c r="R266">
        <f>VLOOKUP($E266,summary_LC!$Z$2:$AU$311,17,FALSE)</f>
        <v>0</v>
      </c>
      <c r="S266">
        <f>VLOOKUP($E266,summary_LC!$Z$2:$AU$311,15,FALSE)</f>
        <v>54.173622704507515</v>
      </c>
      <c r="T266">
        <f>VLOOKUP($E266,summary_LC!$Z$2:$AU$311,18,FALSE)</f>
        <v>4.2570951585976635</v>
      </c>
      <c r="U266">
        <f>VLOOKUP($E266,summary_LC!$Z$2:$AU$311,19,FALSE)</f>
        <v>0</v>
      </c>
      <c r="V266">
        <f>VLOOKUP($E266,summary_LC!$Z$2:$AU$311,22,FALSE)</f>
        <v>21.174155460806819</v>
      </c>
      <c r="W266">
        <f>VLOOKUP($E266,ZonalStat!$E$1:$AB$310,12,FALSE)</f>
        <v>1871.1778589</v>
      </c>
      <c r="X266">
        <f>VLOOKUP($E266,summary_LC!$Z$2:$AU$311,4,FALSE)</f>
        <v>193</v>
      </c>
      <c r="Y266">
        <f>VLOOKUP($E266,summary_LC!$Z$2:$AU$311,20,FALSE)</f>
        <v>46.169541828974218</v>
      </c>
      <c r="Z266">
        <f>VLOOKUP($E266,ZonalStat!$E$1:$AB$310,13,FALSE)</f>
        <v>1361.32814659</v>
      </c>
      <c r="AA266">
        <f>VLOOKUP($E266,ZonalStat!$E$1:$AB$310,14,FALSE)</f>
        <v>3.1850319008599998E-2</v>
      </c>
      <c r="AB266">
        <f>VLOOKUP($E266,ZonalStat!$E$1:$AB$310,15,FALSE)</f>
        <v>0.16698917677899999</v>
      </c>
      <c r="AC266">
        <f>VLOOKUP($E266,ZonalStat!$E$1:$AB$310,16,FALSE)</f>
        <v>0.57033574822400002</v>
      </c>
      <c r="AD266">
        <f>VLOOKUP($E266,Irigasi!$A$2:$C$311,3,FALSE)</f>
        <v>36</v>
      </c>
      <c r="AE266">
        <f>VLOOKUP($E266,ZonalStat!$E$1:$AB$310,17,FALSE)</f>
        <v>0.79156244373499995</v>
      </c>
      <c r="AF266">
        <f>VLOOKUP($E266,ZonalStat!$E$1:$AB$310,18,FALSE)</f>
        <v>-0.73556807532799995</v>
      </c>
      <c r="AG266">
        <f>VLOOKUP($E266,ZonalStat!$E$1:$AB$310,19,FALSE)</f>
        <v>0.31280318990599998</v>
      </c>
      <c r="AH266">
        <f>VLOOKUP($E266,ZonalStat!$E$1:$AB$310,20,FALSE)</f>
        <v>0.43985073861399998</v>
      </c>
      <c r="AI266">
        <f>VLOOKUP($E266,ZonalStat!$E$1:$AB$310,21,FALSE)</f>
        <v>1.41900859569</v>
      </c>
      <c r="AJ266">
        <f>VLOOKUP($E266,ZonalStat!$E$1:$AB$310,22,FALSE)</f>
        <v>24.512238338700001</v>
      </c>
      <c r="AK266">
        <f>VLOOKUP($E266,ZonalStat!$E$1:$AB$310,23,FALSE)</f>
        <v>-63.343247097499997</v>
      </c>
      <c r="AL266">
        <f>VLOOKUP($E266,ZonalStat!$E$1:$AB$310,24,FALSE)</f>
        <v>2215.73051394</v>
      </c>
      <c r="AM266">
        <f>VLOOKUP($E266,Podes!$A$1:$AL$310,5,FALSE)</f>
        <v>8110</v>
      </c>
      <c r="AN266">
        <f>VLOOKUP($E266,Podes!$A$1:$AL$310,28,FALSE)</f>
        <v>1.9926289930000001</v>
      </c>
      <c r="AO266">
        <f>VLOOKUP($E266,Podes!$A$1:$AL$310,29,FALSE)</f>
        <v>1158.5714290000001</v>
      </c>
      <c r="AP266">
        <f>VLOOKUP($E266,Podes!$A$1:$AL$310,30,FALSE)</f>
        <v>0</v>
      </c>
      <c r="AQ266">
        <f>VLOOKUP($E266,Podes!$A$1:$AL$310,31,FALSE)</f>
        <v>0</v>
      </c>
      <c r="AR266">
        <f>VLOOKUP($E266,Podes!$A$1:$AL$310,32,FALSE)</f>
        <v>901.11111110000002</v>
      </c>
      <c r="AS266">
        <f>VLOOKUP($E266,Podes!$A$1:$AL$310,33,FALSE)</f>
        <v>4055</v>
      </c>
      <c r="AT266">
        <f>VLOOKUP($E266,Podes!$A$1:$AL$310,34,FALSE)</f>
        <v>0</v>
      </c>
      <c r="AU266">
        <f>VLOOKUP($E266,Podes!$A$1:$AL$310,13,FALSE)</f>
        <v>0</v>
      </c>
      <c r="AV266">
        <f>VLOOKUP($E266,Podes!$A$1:$AL$310,14,FALSE)</f>
        <v>0</v>
      </c>
      <c r="AW266">
        <f>VLOOKUP($E266,Podes!$A$1:$AL$310,15,FALSE)</f>
        <v>2</v>
      </c>
      <c r="AX266">
        <f>VLOOKUP($E266,Podes!$A$1:$AL$310,16,FALSE)</f>
        <v>0</v>
      </c>
      <c r="AY266">
        <f>VLOOKUP($E266,Podes!$A$1:$AL$310,17,FALSE)</f>
        <v>0</v>
      </c>
      <c r="AZ266">
        <f>VLOOKUP($E266,Podes!$A$1:$AL$310,18,FALSE)</f>
        <v>0</v>
      </c>
      <c r="BA266">
        <f>VLOOKUP($E266,Podes!$A$1:$AL$310,19,FALSE)</f>
        <v>0</v>
      </c>
      <c r="BB266">
        <f>VLOOKUP($E266,Podes!$A$1:$AL$310,20,FALSE)</f>
        <v>0</v>
      </c>
      <c r="BC266">
        <f>VLOOKUP($E266,Podes!$A$1:$AL$310,21,FALSE)</f>
        <v>0</v>
      </c>
      <c r="BD266">
        <f>VLOOKUP($E266,Podes!$A$1:$AL$310,22,FALSE)</f>
        <v>0</v>
      </c>
      <c r="BE266">
        <f>VLOOKUP($E266,Podes!$A$1:$AL$310,23,FALSE)</f>
        <v>38</v>
      </c>
      <c r="BF266">
        <f>VLOOKUP($E266,Podes!$A$1:$AL$310,38,FALSE)</f>
        <v>200</v>
      </c>
      <c r="BG266">
        <f>VLOOKUP($E266,Podes!$A$1:$AL$310,35,FALSE)</f>
        <v>506.875</v>
      </c>
      <c r="BH266">
        <f>VLOOKUP($E266,Podes!$A$1:$AL$310,36,FALSE)</f>
        <v>4055</v>
      </c>
      <c r="BI266">
        <f>VLOOKUP($E266,Podes!$A$1:$AL$310,26,FALSE)</f>
        <v>3</v>
      </c>
      <c r="BJ266">
        <f>VLOOKUP($E266,Podes!$A$1:$AL$310,37,FALSE)</f>
        <v>2703.333333</v>
      </c>
      <c r="BK266">
        <f>VLOOKUP(E266,'status kesejahteraan'!$D:$P,12,FALSE)</f>
        <v>3.5607569721115541E-2</v>
      </c>
      <c r="BL266">
        <f>VLOOKUP(E266,'status kesejahteraan'!$D:$P,13,FALSE)</f>
        <v>3.7734996384671003E-2</v>
      </c>
      <c r="BM266">
        <f>VLOOKUP(D266,IDM_2021!$D$1:$F$297,2,FALSE)</f>
        <v>0.56759999999999999</v>
      </c>
      <c r="BN266">
        <f>VLOOKUP(E266,Irigasi!$O$2:$Q$311,3,FALSE)</f>
        <v>0</v>
      </c>
      <c r="BO266">
        <f>VLOOKUP($E266,ZonalStat!$E$1:$AC$310,25,FALSE)</f>
        <v>79569.3231925</v>
      </c>
      <c r="BP266" s="1">
        <f>VLOOKUP($E266,ZonalStat!$E$1:$AD$310,26,FALSE)</f>
        <v>4.9406362741900001</v>
      </c>
    </row>
    <row r="267" spans="1:68" x14ac:dyDescent="0.25">
      <c r="A267">
        <v>266</v>
      </c>
      <c r="B267" t="s">
        <v>337</v>
      </c>
      <c r="C267" t="s">
        <v>377</v>
      </c>
      <c r="D267" t="s">
        <v>268</v>
      </c>
      <c r="E267">
        <v>5317061</v>
      </c>
      <c r="F267">
        <f>VLOOKUP(E267,summary_LC!$AW$1:$AY$311,3,FALSE)</f>
        <v>10268</v>
      </c>
      <c r="G267">
        <f>VLOOKUP($E267,ZonalStat!$E$1:$AB$310,2,FALSE)</f>
        <v>16175.8096869</v>
      </c>
      <c r="H267">
        <f>VLOOKUP($E267,ZonalStat!$E$1:$AB$310,3,FALSE)</f>
        <v>326.24190445599999</v>
      </c>
      <c r="I267">
        <f>VLOOKUP($E267,ZonalStat!$E$1:$AB$310,4,FALSE)</f>
        <v>7175.0543497899998</v>
      </c>
      <c r="J267">
        <f>VLOOKUP($E267,ZonalStat!$E$1:$AB$310,5,FALSE)</f>
        <v>19784.971902900001</v>
      </c>
      <c r="K267">
        <f>VLOOKUP($E267,ZonalStat!$E$1:$AB$310,6,FALSE)</f>
        <v>193.10845505500001</v>
      </c>
      <c r="L267">
        <f>VLOOKUP($E267,ZonalStat!$E$1:$AB$310,7,FALSE)</f>
        <v>7076.7972713199997</v>
      </c>
      <c r="M267">
        <f>VLOOKUP($E267,ZonalStat!$E$1:$AB$310,8,FALSE)</f>
        <v>7950.9198708699996</v>
      </c>
      <c r="N267">
        <f>VLOOKUP($E267,ZonalStat!$E$1:$AB$310,9,FALSE)</f>
        <v>9855.2308750699995</v>
      </c>
      <c r="O267">
        <f>VLOOKUP($E267,ZonalStat!$E$1:$AB$310,10,FALSE)</f>
        <v>9632.5076616799997</v>
      </c>
      <c r="P267">
        <f>VLOOKUP($E267,ZonalStat!$E$1:$AB$310,11,FALSE)</f>
        <v>12661.880922799999</v>
      </c>
      <c r="Q267">
        <f>VLOOKUP($E267,summary_LC!$Z$2:$AU$311,16,FALSE)</f>
        <v>37.553329623446487</v>
      </c>
      <c r="R267">
        <f>VLOOKUP($E267,summary_LC!$Z$2:$AU$311,17,FALSE)</f>
        <v>0</v>
      </c>
      <c r="S267">
        <f>VLOOKUP($E267,summary_LC!$Z$2:$AU$311,15,FALSE)</f>
        <v>41.726952327953995</v>
      </c>
      <c r="T267">
        <f>VLOOKUP($E267,summary_LC!$Z$2:$AU$311,18,FALSE)</f>
        <v>4.8228529029864591</v>
      </c>
      <c r="U267">
        <f>VLOOKUP($E267,summary_LC!$Z$2:$AU$311,19,FALSE)</f>
        <v>0</v>
      </c>
      <c r="V267">
        <f>VLOOKUP($E267,summary_LC!$Z$2:$AU$311,22,FALSE)</f>
        <v>2.5321386832878847</v>
      </c>
      <c r="W267">
        <f>VLOOKUP($E267,ZonalStat!$E$1:$AB$310,12,FALSE)</f>
        <v>4444.0024260099999</v>
      </c>
      <c r="X267">
        <f>VLOOKUP($E267,summary_LC!$Z$2:$AU$311,4,FALSE)</f>
        <v>22</v>
      </c>
      <c r="Y267">
        <f>VLOOKUP($E267,summary_LC!$Z$2:$AU$311,20,FALSE)</f>
        <v>37.553329623446487</v>
      </c>
      <c r="Z267">
        <f>VLOOKUP($E267,ZonalStat!$E$1:$AB$310,13,FALSE)</f>
        <v>1348.96239913</v>
      </c>
      <c r="AA267">
        <f>VLOOKUP($E267,ZonalStat!$E$1:$AB$310,14,FALSE)</f>
        <v>1.17796102467E-2</v>
      </c>
      <c r="AB267">
        <f>VLOOKUP($E267,ZonalStat!$E$1:$AB$310,15,FALSE)</f>
        <v>0.121274834437</v>
      </c>
      <c r="AC267">
        <f>VLOOKUP($E267,ZonalStat!$E$1:$AB$310,16,FALSE)</f>
        <v>0.58729308879599995</v>
      </c>
      <c r="AD267">
        <f>VLOOKUP($E267,Irigasi!$A$2:$C$311,3,FALSE)</f>
        <v>0</v>
      </c>
      <c r="AE267">
        <f>VLOOKUP($E267,ZonalStat!$E$1:$AB$310,17,FALSE)</f>
        <v>0.79598898715800004</v>
      </c>
      <c r="AF267">
        <f>VLOOKUP($E267,ZonalStat!$E$1:$AB$310,18,FALSE)</f>
        <v>-0.74391677343200002</v>
      </c>
      <c r="AG267">
        <f>VLOOKUP($E267,ZonalStat!$E$1:$AB$310,19,FALSE)</f>
        <v>0.28355180863700002</v>
      </c>
      <c r="AH267">
        <f>VLOOKUP($E267,ZonalStat!$E$1:$AB$310,20,FALSE)</f>
        <v>0.40717068851799998</v>
      </c>
      <c r="AI267">
        <f>VLOOKUP($E267,ZonalStat!$E$1:$AB$310,21,FALSE)</f>
        <v>1.42680416899</v>
      </c>
      <c r="AJ267">
        <f>VLOOKUP($E267,ZonalStat!$E$1:$AB$310,22,FALSE)</f>
        <v>24.1870839927</v>
      </c>
      <c r="AK267">
        <f>VLOOKUP($E267,ZonalStat!$E$1:$AB$310,23,FALSE)</f>
        <v>-65.248409709599997</v>
      </c>
      <c r="AL267">
        <f>VLOOKUP($E267,ZonalStat!$E$1:$AB$310,24,FALSE)</f>
        <v>2289.47289542</v>
      </c>
      <c r="AM267">
        <f>VLOOKUP($E267,Podes!$A$1:$AL$310,5,FALSE)</f>
        <v>8581</v>
      </c>
      <c r="AN267">
        <f>VLOOKUP($E267,Podes!$A$1:$AL$310,28,FALSE)</f>
        <v>1.925286067</v>
      </c>
      <c r="AO267">
        <f>VLOOKUP($E267,Podes!$A$1:$AL$310,29,FALSE)</f>
        <v>1716.2</v>
      </c>
      <c r="AP267">
        <f>VLOOKUP($E267,Podes!$A$1:$AL$310,30,FALSE)</f>
        <v>0</v>
      </c>
      <c r="AQ267">
        <f>VLOOKUP($E267,Podes!$A$1:$AL$310,31,FALSE)</f>
        <v>0</v>
      </c>
      <c r="AR267">
        <f>VLOOKUP($E267,Podes!$A$1:$AL$310,32,FALSE)</f>
        <v>1072.625</v>
      </c>
      <c r="AS267">
        <f>VLOOKUP($E267,Podes!$A$1:$AL$310,33,FALSE)</f>
        <v>8581</v>
      </c>
      <c r="AT267">
        <f>VLOOKUP($E267,Podes!$A$1:$AL$310,34,FALSE)</f>
        <v>0</v>
      </c>
      <c r="AU267">
        <f>VLOOKUP($E267,Podes!$A$1:$AL$310,13,FALSE)</f>
        <v>0</v>
      </c>
      <c r="AV267">
        <f>VLOOKUP($E267,Podes!$A$1:$AL$310,14,FALSE)</f>
        <v>0</v>
      </c>
      <c r="AW267">
        <f>VLOOKUP($E267,Podes!$A$1:$AL$310,15,FALSE)</f>
        <v>0</v>
      </c>
      <c r="AX267">
        <f>VLOOKUP($E267,Podes!$A$1:$AL$310,16,FALSE)</f>
        <v>0</v>
      </c>
      <c r="AY267">
        <f>VLOOKUP($E267,Podes!$A$1:$AL$310,17,FALSE)</f>
        <v>0</v>
      </c>
      <c r="AZ267">
        <f>VLOOKUP($E267,Podes!$A$1:$AL$310,18,FALSE)</f>
        <v>0</v>
      </c>
      <c r="BA267">
        <f>VLOOKUP($E267,Podes!$A$1:$AL$310,19,FALSE)</f>
        <v>0</v>
      </c>
      <c r="BB267">
        <f>VLOOKUP($E267,Podes!$A$1:$AL$310,20,FALSE)</f>
        <v>0</v>
      </c>
      <c r="BC267">
        <f>VLOOKUP($E267,Podes!$A$1:$AL$310,21,FALSE)</f>
        <v>0</v>
      </c>
      <c r="BD267">
        <f>VLOOKUP($E267,Podes!$A$1:$AL$310,22,FALSE)</f>
        <v>0</v>
      </c>
      <c r="BE267">
        <f>VLOOKUP($E267,Podes!$A$1:$AL$310,23,FALSE)</f>
        <v>40</v>
      </c>
      <c r="BF267">
        <f>VLOOKUP($E267,Podes!$A$1:$AL$310,38,FALSE)</f>
        <v>200</v>
      </c>
      <c r="BG267">
        <f>VLOOKUP($E267,Podes!$A$1:$AL$310,35,FALSE)</f>
        <v>1072.625</v>
      </c>
      <c r="BH267">
        <f>VLOOKUP($E267,Podes!$A$1:$AL$310,36,FALSE)</f>
        <v>8581</v>
      </c>
      <c r="BI267">
        <f>VLOOKUP($E267,Podes!$A$1:$AL$310,26,FALSE)</f>
        <v>11</v>
      </c>
      <c r="BJ267">
        <f>VLOOKUP($E267,Podes!$A$1:$AL$310,37,FALSE)</f>
        <v>780.09090909999998</v>
      </c>
      <c r="BK267">
        <f>VLOOKUP(E267,'status kesejahteraan'!$D:$P,12,FALSE)</f>
        <v>4.3812780508655697E-2</v>
      </c>
      <c r="BL267">
        <f>VLOOKUP(E267,'status kesejahteraan'!$D:$P,13,FALSE)</f>
        <v>4.2327041646177704E-2</v>
      </c>
      <c r="BM267">
        <f>VLOOKUP(D267,IDM_2021!$D$1:$F$297,2,FALSE)</f>
        <v>0.55349999999999999</v>
      </c>
      <c r="BN267">
        <f>VLOOKUP(E267,Irigasi!$O$2:$Q$311,3,FALSE)</f>
        <v>0</v>
      </c>
      <c r="BO267">
        <f>VLOOKUP($E267,ZonalStat!$E$1:$AC$310,25,FALSE)</f>
        <v>85870.725561200001</v>
      </c>
      <c r="BP267" s="1">
        <f>VLOOKUP($E267,ZonalStat!$E$1:$AD$310,26,FALSE)</f>
        <v>5.1621542656799999</v>
      </c>
    </row>
    <row r="268" spans="1:68" x14ac:dyDescent="0.25">
      <c r="A268">
        <v>267</v>
      </c>
      <c r="B268" t="s">
        <v>337</v>
      </c>
      <c r="C268" t="s">
        <v>377</v>
      </c>
      <c r="D268" t="s">
        <v>269</v>
      </c>
      <c r="E268">
        <v>5317070</v>
      </c>
      <c r="F268">
        <f>VLOOKUP(E268,summary_LC!$AW$1:$AY$311,3,FALSE)</f>
        <v>4951</v>
      </c>
      <c r="G268">
        <f>VLOOKUP($E268,ZonalStat!$E$1:$AB$310,2,FALSE)</f>
        <v>16862.633935599999</v>
      </c>
      <c r="H268">
        <f>VLOOKUP($E268,ZonalStat!$E$1:$AB$310,3,FALSE)</f>
        <v>610.03875615899995</v>
      </c>
      <c r="I268">
        <f>VLOOKUP($E268,ZonalStat!$E$1:$AB$310,4,FALSE)</f>
        <v>6778.8012084800002</v>
      </c>
      <c r="J268">
        <f>VLOOKUP($E268,ZonalStat!$E$1:$AB$310,5,FALSE)</f>
        <v>11742.2306329</v>
      </c>
      <c r="K268">
        <f>VLOOKUP($E268,ZonalStat!$E$1:$AB$310,6,FALSE)</f>
        <v>242.35902301799999</v>
      </c>
      <c r="L268">
        <f>VLOOKUP($E268,ZonalStat!$E$1:$AB$310,7,FALSE)</f>
        <v>9631.2938066499992</v>
      </c>
      <c r="M268">
        <f>VLOOKUP($E268,ZonalStat!$E$1:$AB$310,8,FALSE)</f>
        <v>6157.1734090299997</v>
      </c>
      <c r="N268">
        <f>VLOOKUP($E268,ZonalStat!$E$1:$AB$310,9,FALSE)</f>
        <v>7556.4024593900003</v>
      </c>
      <c r="O268">
        <f>VLOOKUP($E268,ZonalStat!$E$1:$AB$310,10,FALSE)</f>
        <v>9952.5603600800005</v>
      </c>
      <c r="P268">
        <f>VLOOKUP($E268,ZonalStat!$E$1:$AB$310,11,FALSE)</f>
        <v>15809.6617904</v>
      </c>
      <c r="Q268">
        <f>VLOOKUP($E268,summary_LC!$Z$2:$AU$311,16,FALSE)</f>
        <v>19.634576145427566</v>
      </c>
      <c r="R268">
        <f>VLOOKUP($E268,summary_LC!$Z$2:$AU$311,17,FALSE)</f>
        <v>0</v>
      </c>
      <c r="S268">
        <f>VLOOKUP($E268,summary_LC!$Z$2:$AU$311,15,FALSE)</f>
        <v>13.123724726395844</v>
      </c>
      <c r="T268">
        <f>VLOOKUP($E268,summary_LC!$Z$2:$AU$311,18,FALSE)</f>
        <v>7.169356334631793</v>
      </c>
      <c r="U268">
        <f>VLOOKUP($E268,summary_LC!$Z$2:$AU$311,19,FALSE)</f>
        <v>0</v>
      </c>
      <c r="V268">
        <f>VLOOKUP($E268,summary_LC!$Z$2:$AU$311,22,FALSE)</f>
        <v>8.6649161785497881</v>
      </c>
      <c r="W268">
        <f>VLOOKUP($E268,ZonalStat!$E$1:$AB$310,12,FALSE)</f>
        <v>6161.5801676999999</v>
      </c>
      <c r="X268">
        <f>VLOOKUP($E268,summary_LC!$Z$2:$AU$311,4,FALSE)</f>
        <v>0</v>
      </c>
      <c r="Y268">
        <f>VLOOKUP($E268,summary_LC!$Z$2:$AU$311,20,FALSE)</f>
        <v>19.634576145427566</v>
      </c>
      <c r="Z268">
        <f>VLOOKUP($E268,ZonalStat!$E$1:$AB$310,13,FALSE)</f>
        <v>2014.2972057100001</v>
      </c>
      <c r="AA268">
        <f>VLOOKUP($E268,ZonalStat!$E$1:$AB$310,14,FALSE)</f>
        <v>0</v>
      </c>
      <c r="AB268">
        <f>VLOOKUP($E268,ZonalStat!$E$1:$AB$310,15,FALSE)</f>
        <v>0.21495657442900001</v>
      </c>
      <c r="AC268">
        <f>VLOOKUP($E268,ZonalStat!$E$1:$AB$310,16,FALSE)</f>
        <v>0.62673422969299997</v>
      </c>
      <c r="AD268">
        <f>VLOOKUP($E268,Irigasi!$A$2:$C$311,3,FALSE)</f>
        <v>0</v>
      </c>
      <c r="AE268">
        <f>VLOOKUP($E268,ZonalStat!$E$1:$AB$310,17,FALSE)</f>
        <v>0.77688096354400005</v>
      </c>
      <c r="AF268">
        <f>VLOOKUP($E268,ZonalStat!$E$1:$AB$310,18,FALSE)</f>
        <v>-0.730819824452</v>
      </c>
      <c r="AG268">
        <f>VLOOKUP($E268,ZonalStat!$E$1:$AB$310,19,FALSE)</f>
        <v>0.24919543741299999</v>
      </c>
      <c r="AH268">
        <f>VLOOKUP($E268,ZonalStat!$E$1:$AB$310,20,FALSE)</f>
        <v>0.44793690024400001</v>
      </c>
      <c r="AI268">
        <f>VLOOKUP($E268,ZonalStat!$E$1:$AB$310,21,FALSE)</f>
        <v>1.43479101173</v>
      </c>
      <c r="AJ268">
        <f>VLOOKUP($E268,ZonalStat!$E$1:$AB$310,22,FALSE)</f>
        <v>24.881328949499999</v>
      </c>
      <c r="AK268">
        <f>VLOOKUP($E268,ZonalStat!$E$1:$AB$310,23,FALSE)</f>
        <v>-64.169993820299993</v>
      </c>
      <c r="AL268">
        <f>VLOOKUP($E268,ZonalStat!$E$1:$AB$310,24,FALSE)</f>
        <v>2204.2757478399999</v>
      </c>
      <c r="AM268">
        <f>VLOOKUP($E268,Podes!$A$1:$AL$310,5,FALSE)</f>
        <v>3885</v>
      </c>
      <c r="AN268">
        <f>VLOOKUP($E268,Podes!$A$1:$AL$310,28,FALSE)</f>
        <v>1.823943662</v>
      </c>
      <c r="AO268">
        <f>VLOOKUP($E268,Podes!$A$1:$AL$310,29,FALSE)</f>
        <v>1942.5</v>
      </c>
      <c r="AP268">
        <f>VLOOKUP($E268,Podes!$A$1:$AL$310,30,FALSE)</f>
        <v>0</v>
      </c>
      <c r="AQ268">
        <f>VLOOKUP($E268,Podes!$A$1:$AL$310,31,FALSE)</f>
        <v>0</v>
      </c>
      <c r="AR268">
        <f>VLOOKUP($E268,Podes!$A$1:$AL$310,32,FALSE)</f>
        <v>971.25</v>
      </c>
      <c r="AS268">
        <f>VLOOKUP($E268,Podes!$A$1:$AL$310,33,FALSE)</f>
        <v>3885</v>
      </c>
      <c r="AT268">
        <f>VLOOKUP($E268,Podes!$A$1:$AL$310,34,FALSE)</f>
        <v>0</v>
      </c>
      <c r="AU268">
        <f>VLOOKUP($E268,Podes!$A$1:$AL$310,13,FALSE)</f>
        <v>0</v>
      </c>
      <c r="AV268">
        <f>VLOOKUP($E268,Podes!$A$1:$AL$310,14,FALSE)</f>
        <v>0</v>
      </c>
      <c r="AW268">
        <f>VLOOKUP($E268,Podes!$A$1:$AL$310,15,FALSE)</f>
        <v>0</v>
      </c>
      <c r="AX268">
        <f>VLOOKUP($E268,Podes!$A$1:$AL$310,16,FALSE)</f>
        <v>0</v>
      </c>
      <c r="AY268">
        <f>VLOOKUP($E268,Podes!$A$1:$AL$310,17,FALSE)</f>
        <v>0</v>
      </c>
      <c r="AZ268">
        <f>VLOOKUP($E268,Podes!$A$1:$AL$310,18,FALSE)</f>
        <v>0</v>
      </c>
      <c r="BA268">
        <f>VLOOKUP($E268,Podes!$A$1:$AL$310,19,FALSE)</f>
        <v>0</v>
      </c>
      <c r="BB268">
        <f>VLOOKUP($E268,Podes!$A$1:$AL$310,20,FALSE)</f>
        <v>0</v>
      </c>
      <c r="BC268">
        <f>VLOOKUP($E268,Podes!$A$1:$AL$310,21,FALSE)</f>
        <v>0</v>
      </c>
      <c r="BD268">
        <f>VLOOKUP($E268,Podes!$A$1:$AL$310,22,FALSE)</f>
        <v>0</v>
      </c>
      <c r="BE268">
        <f>VLOOKUP($E268,Podes!$A$1:$AL$310,23,FALSE)</f>
        <v>24</v>
      </c>
      <c r="BF268">
        <f>VLOOKUP($E268,Podes!$A$1:$AL$310,38,FALSE)</f>
        <v>200</v>
      </c>
      <c r="BG268">
        <f>VLOOKUP($E268,Podes!$A$1:$AL$310,35,FALSE)</f>
        <v>1942.5</v>
      </c>
      <c r="BH268">
        <f>VLOOKUP($E268,Podes!$A$1:$AL$310,36,FALSE)</f>
        <v>0</v>
      </c>
      <c r="BI268">
        <f>VLOOKUP($E268,Podes!$A$1:$AL$310,26,FALSE)</f>
        <v>24</v>
      </c>
      <c r="BJ268">
        <f>VLOOKUP($E268,Podes!$A$1:$AL$310,37,FALSE)</f>
        <v>161.875</v>
      </c>
      <c r="BK268">
        <f>VLOOKUP(E268,'status kesejahteraan'!$D:$P,12,FALSE)</f>
        <v>1.015228426395939E-2</v>
      </c>
      <c r="BL268">
        <f>VLOOKUP(E268,'status kesejahteraan'!$D:$P,13,FALSE)</f>
        <v>1.0003572704537335E-2</v>
      </c>
      <c r="BM268">
        <f>VLOOKUP(D268,IDM_2021!$D$1:$F$297,2,FALSE)</f>
        <v>0.54769999999999996</v>
      </c>
      <c r="BN268">
        <f>VLOOKUP(E268,Irigasi!$O$2:$Q$311,3,FALSE)</f>
        <v>0</v>
      </c>
      <c r="BO268">
        <f>VLOOKUP($E268,ZonalStat!$E$1:$AC$310,25,FALSE)</f>
        <v>80380.718868299999</v>
      </c>
      <c r="BP268" s="1">
        <f>VLOOKUP($E268,ZonalStat!$E$1:$AD$310,26,FALSE)</f>
        <v>4.8933548778000002</v>
      </c>
    </row>
    <row r="269" spans="1:68" x14ac:dyDescent="0.25">
      <c r="A269">
        <v>268</v>
      </c>
      <c r="B269" t="s">
        <v>337</v>
      </c>
      <c r="C269" t="s">
        <v>377</v>
      </c>
      <c r="D269" t="s">
        <v>270</v>
      </c>
      <c r="E269">
        <v>5317080</v>
      </c>
      <c r="F269">
        <f>VLOOKUP(E269,summary_LC!$AW$1:$AY$311,3,FALSE)</f>
        <v>16639</v>
      </c>
      <c r="G269">
        <f>VLOOKUP($E269,ZonalStat!$E$1:$AB$310,2,FALSE)</f>
        <v>27894.2019296</v>
      </c>
      <c r="H269">
        <f>VLOOKUP($E269,ZonalStat!$E$1:$AB$310,3,FALSE)</f>
        <v>684.73092509799994</v>
      </c>
      <c r="I269">
        <f>VLOOKUP($E269,ZonalStat!$E$1:$AB$310,4,FALSE)</f>
        <v>16383.936955900001</v>
      </c>
      <c r="J269">
        <f>VLOOKUP($E269,ZonalStat!$E$1:$AB$310,5,FALSE)</f>
        <v>16286.662702199999</v>
      </c>
      <c r="K269">
        <f>VLOOKUP($E269,ZonalStat!$E$1:$AB$310,6,FALSE)</f>
        <v>2884.77302276</v>
      </c>
      <c r="L269">
        <f>VLOOKUP($E269,ZonalStat!$E$1:$AB$310,7,FALSE)</f>
        <v>4417.7065032600003</v>
      </c>
      <c r="M269">
        <f>VLOOKUP($E269,ZonalStat!$E$1:$AB$310,8,FALSE)</f>
        <v>3619.1289370899999</v>
      </c>
      <c r="N269">
        <f>VLOOKUP($E269,ZonalStat!$E$1:$AB$310,9,FALSE)</f>
        <v>3648.7331143199999</v>
      </c>
      <c r="O269">
        <f>VLOOKUP($E269,ZonalStat!$E$1:$AB$310,10,FALSE)</f>
        <v>20784.0304526</v>
      </c>
      <c r="P269">
        <f>VLOOKUP($E269,ZonalStat!$E$1:$AB$310,11,FALSE)</f>
        <v>17769.614406199998</v>
      </c>
      <c r="Q269">
        <f>VLOOKUP($E269,summary_LC!$Z$2:$AU$311,16,FALSE)</f>
        <v>33.342608050454459</v>
      </c>
      <c r="R269">
        <f>VLOOKUP($E269,summary_LC!$Z$2:$AU$311,17,FALSE)</f>
        <v>0</v>
      </c>
      <c r="S269">
        <f>VLOOKUP($E269,summary_LC!$Z$2:$AU$311,15,FALSE)</f>
        <v>8.6533110740122439</v>
      </c>
      <c r="T269">
        <f>VLOOKUP($E269,summary_LC!$Z$2:$AU$311,18,FALSE)</f>
        <v>15.396030421072156</v>
      </c>
      <c r="U269">
        <f>VLOOKUP($E269,summary_LC!$Z$2:$AU$311,19,FALSE)</f>
        <v>0</v>
      </c>
      <c r="V269">
        <f>VLOOKUP($E269,summary_LC!$Z$2:$AU$311,22,FALSE)</f>
        <v>53.909489752989955</v>
      </c>
      <c r="W269">
        <f>VLOOKUP($E269,ZonalStat!$E$1:$AB$310,12,FALSE)</f>
        <v>4352.8844911799997</v>
      </c>
      <c r="X269">
        <f>VLOOKUP($E269,summary_LC!$Z$2:$AU$311,4,FALSE)</f>
        <v>874</v>
      </c>
      <c r="Y269">
        <f>VLOOKUP($E269,summary_LC!$Z$2:$AU$311,20,FALSE)</f>
        <v>33.342608050454459</v>
      </c>
      <c r="Z269">
        <f>VLOOKUP($E269,ZonalStat!$E$1:$AB$310,13,FALSE)</f>
        <v>1117.6554712899999</v>
      </c>
      <c r="AA269">
        <f>VLOOKUP($E269,ZonalStat!$E$1:$AB$310,14,FALSE)</f>
        <v>0.22764610929000001</v>
      </c>
      <c r="AB269">
        <f>VLOOKUP($E269,ZonalStat!$E$1:$AB$310,15,FALSE)</f>
        <v>7.5906003966599994E-2</v>
      </c>
      <c r="AC269">
        <f>VLOOKUP($E269,ZonalStat!$E$1:$AB$310,16,FALSE)</f>
        <v>0.59334453011300003</v>
      </c>
      <c r="AD269">
        <f>VLOOKUP($E269,Irigasi!$A$2:$C$311,3,FALSE)</f>
        <v>0</v>
      </c>
      <c r="AE269">
        <f>VLOOKUP($E269,ZonalStat!$E$1:$AB$310,17,FALSE)</f>
        <v>0.58103050617800001</v>
      </c>
      <c r="AF269">
        <f>VLOOKUP($E269,ZonalStat!$E$1:$AB$310,18,FALSE)</f>
        <v>-0.591403015112</v>
      </c>
      <c r="AG269">
        <f>VLOOKUP($E269,ZonalStat!$E$1:$AB$310,19,FALSE)</f>
        <v>4.4200873978299998E-2</v>
      </c>
      <c r="AH269">
        <f>VLOOKUP($E269,ZonalStat!$E$1:$AB$310,20,FALSE)</f>
        <v>0.60258988042600004</v>
      </c>
      <c r="AI269">
        <f>VLOOKUP($E269,ZonalStat!$E$1:$AB$310,21,FALSE)</f>
        <v>1.41926859932</v>
      </c>
      <c r="AJ269">
        <f>VLOOKUP($E269,ZonalStat!$E$1:$AB$310,22,FALSE)</f>
        <v>26.629896574</v>
      </c>
      <c r="AK269">
        <f>VLOOKUP($E269,ZonalStat!$E$1:$AB$310,23,FALSE)</f>
        <v>-48.753331164499997</v>
      </c>
      <c r="AL269">
        <f>VLOOKUP($E269,ZonalStat!$E$1:$AB$310,24,FALSE)</f>
        <v>1804.8567132000001</v>
      </c>
      <c r="AM269">
        <f>VLOOKUP($E269,Podes!$A$1:$AL$310,5,FALSE)</f>
        <v>4751</v>
      </c>
      <c r="AN269">
        <f>VLOOKUP($E269,Podes!$A$1:$AL$310,28,FALSE)</f>
        <v>1.3551055329999999</v>
      </c>
      <c r="AO269">
        <f>VLOOKUP($E269,Podes!$A$1:$AL$310,29,FALSE)</f>
        <v>1583.666667</v>
      </c>
      <c r="AP269">
        <f>VLOOKUP($E269,Podes!$A$1:$AL$310,30,FALSE)</f>
        <v>1583.666667</v>
      </c>
      <c r="AQ269">
        <f>VLOOKUP($E269,Podes!$A$1:$AL$310,31,FALSE)</f>
        <v>0</v>
      </c>
      <c r="AR269">
        <f>VLOOKUP($E269,Podes!$A$1:$AL$310,32,FALSE)</f>
        <v>950.2</v>
      </c>
      <c r="AS269">
        <f>VLOOKUP($E269,Podes!$A$1:$AL$310,33,FALSE)</f>
        <v>1583.666667</v>
      </c>
      <c r="AT269">
        <f>VLOOKUP($E269,Podes!$A$1:$AL$310,34,FALSE)</f>
        <v>0</v>
      </c>
      <c r="AU269">
        <f>VLOOKUP($E269,Podes!$A$1:$AL$310,13,FALSE)</f>
        <v>0</v>
      </c>
      <c r="AV269">
        <f>VLOOKUP($E269,Podes!$A$1:$AL$310,14,FALSE)</f>
        <v>0</v>
      </c>
      <c r="AW269">
        <f>VLOOKUP($E269,Podes!$A$1:$AL$310,15,FALSE)</f>
        <v>4</v>
      </c>
      <c r="AX269">
        <f>VLOOKUP($E269,Podes!$A$1:$AL$310,16,FALSE)</f>
        <v>0</v>
      </c>
      <c r="AY269">
        <f>VLOOKUP($E269,Podes!$A$1:$AL$310,17,FALSE)</f>
        <v>0</v>
      </c>
      <c r="AZ269">
        <f>VLOOKUP($E269,Podes!$A$1:$AL$310,18,FALSE)</f>
        <v>0</v>
      </c>
      <c r="BA269">
        <f>VLOOKUP($E269,Podes!$A$1:$AL$310,19,FALSE)</f>
        <v>0</v>
      </c>
      <c r="BB269">
        <f>VLOOKUP($E269,Podes!$A$1:$AL$310,20,FALSE)</f>
        <v>0</v>
      </c>
      <c r="BC269">
        <f>VLOOKUP($E269,Podes!$A$1:$AL$310,21,FALSE)</f>
        <v>0</v>
      </c>
      <c r="BD269">
        <f>VLOOKUP($E269,Podes!$A$1:$AL$310,22,FALSE)</f>
        <v>0</v>
      </c>
      <c r="BE269">
        <f>VLOOKUP($E269,Podes!$A$1:$AL$310,23,FALSE)</f>
        <v>22</v>
      </c>
      <c r="BF269">
        <f>VLOOKUP($E269,Podes!$A$1:$AL$310,38,FALSE)</f>
        <v>200</v>
      </c>
      <c r="BG269">
        <f>VLOOKUP($E269,Podes!$A$1:$AL$310,35,FALSE)</f>
        <v>0</v>
      </c>
      <c r="BH269">
        <f>VLOOKUP($E269,Podes!$A$1:$AL$310,36,FALSE)</f>
        <v>4751</v>
      </c>
      <c r="BI269">
        <f>VLOOKUP($E269,Podes!$A$1:$AL$310,26,FALSE)</f>
        <v>28</v>
      </c>
      <c r="BJ269">
        <f>VLOOKUP($E269,Podes!$A$1:$AL$310,37,FALSE)</f>
        <v>169.67857140000001</v>
      </c>
      <c r="BK269">
        <f>VLOOKUP(E269,'status kesejahteraan'!$D:$P,12,FALSE)</f>
        <v>6.0999999999999999E-2</v>
      </c>
      <c r="BL269">
        <f>VLOOKUP(E269,'status kesejahteraan'!$D:$P,13,FALSE)</f>
        <v>5.9009483667017915E-2</v>
      </c>
      <c r="BM269">
        <f>VLOOKUP(D269,IDM_2021!$D$1:$F$297,2,FALSE)</f>
        <v>0.63380000000000003</v>
      </c>
      <c r="BN269">
        <f>VLOOKUP(E269,Irigasi!$O$2:$Q$311,3,FALSE)</f>
        <v>0</v>
      </c>
      <c r="BO269">
        <f>VLOOKUP($E269,ZonalStat!$E$1:$AC$310,25,FALSE)</f>
        <v>91710.583122199998</v>
      </c>
      <c r="BP269" s="1">
        <f>VLOOKUP($E269,ZonalStat!$E$1:$AD$310,26,FALSE)</f>
        <v>4.1313777109199998</v>
      </c>
    </row>
    <row r="270" spans="1:68" x14ac:dyDescent="0.25">
      <c r="A270">
        <v>269</v>
      </c>
      <c r="B270" t="s">
        <v>337</v>
      </c>
      <c r="C270" t="s">
        <v>377</v>
      </c>
      <c r="D270" t="s">
        <v>271</v>
      </c>
      <c r="E270">
        <v>5317081</v>
      </c>
      <c r="F270">
        <f>VLOOKUP(E270,summary_LC!$AW$1:$AY$311,3,FALSE)</f>
        <v>9567</v>
      </c>
      <c r="G270">
        <f>VLOOKUP($E270,ZonalStat!$E$1:$AB$310,2,FALSE)</f>
        <v>28908.589747599999</v>
      </c>
      <c r="H270">
        <f>VLOOKUP($E270,ZonalStat!$E$1:$AB$310,3,FALSE)</f>
        <v>471.817211757</v>
      </c>
      <c r="I270">
        <f>VLOOKUP($E270,ZonalStat!$E$1:$AB$310,4,FALSE)</f>
        <v>12045.725871099999</v>
      </c>
      <c r="J270">
        <f>VLOOKUP($E270,ZonalStat!$E$1:$AB$310,5,FALSE)</f>
        <v>26845.499341399998</v>
      </c>
      <c r="K270">
        <f>VLOOKUP($E270,ZonalStat!$E$1:$AB$310,6,FALSE)</f>
        <v>2390.3295185000002</v>
      </c>
      <c r="L270">
        <f>VLOOKUP($E270,ZonalStat!$E$1:$AB$310,7,FALSE)</f>
        <v>5727.4774695899996</v>
      </c>
      <c r="M270">
        <f>VLOOKUP($E270,ZonalStat!$E$1:$AB$310,8,FALSE)</f>
        <v>7004.5878445899998</v>
      </c>
      <c r="N270">
        <f>VLOOKUP($E270,ZonalStat!$E$1:$AB$310,9,FALSE)</f>
        <v>3720.98120694</v>
      </c>
      <c r="O270">
        <f>VLOOKUP($E270,ZonalStat!$E$1:$AB$310,10,FALSE)</f>
        <v>23478.5355342</v>
      </c>
      <c r="P270">
        <f>VLOOKUP($E270,ZonalStat!$E$1:$AB$310,11,FALSE)</f>
        <v>7976.9624442900003</v>
      </c>
      <c r="Q270">
        <f>VLOOKUP($E270,summary_LC!$Z$2:$AU$311,16,FALSE)</f>
        <v>52.263030977555182</v>
      </c>
      <c r="R270">
        <f>VLOOKUP($E270,summary_LC!$Z$2:$AU$311,17,FALSE)</f>
        <v>0</v>
      </c>
      <c r="S270">
        <f>VLOOKUP($E270,summary_LC!$Z$2:$AU$311,15,FALSE)</f>
        <v>6.6870710443331483</v>
      </c>
      <c r="T270">
        <f>VLOOKUP($E270,summary_LC!$Z$2:$AU$311,18,FALSE)</f>
        <v>6.2789834910035243</v>
      </c>
      <c r="U270">
        <f>VLOOKUP($E270,summary_LC!$Z$2:$AU$311,19,FALSE)</f>
        <v>8.347245409015025E-2</v>
      </c>
      <c r="V270">
        <f>VLOOKUP($E270,summary_LC!$Z$2:$AU$311,22,FALSE)</f>
        <v>1.7142259851573118</v>
      </c>
      <c r="W270">
        <f>VLOOKUP($E270,ZonalStat!$E$1:$AB$310,12,FALSE)</f>
        <v>3439.18609444</v>
      </c>
      <c r="X270">
        <f>VLOOKUP($E270,summary_LC!$Z$2:$AU$311,4,FALSE)</f>
        <v>2</v>
      </c>
      <c r="Y270">
        <f>VLOOKUP($E270,summary_LC!$Z$2:$AU$311,20,FALSE)</f>
        <v>52.263030977555182</v>
      </c>
      <c r="Z270">
        <f>VLOOKUP($E270,ZonalStat!$E$1:$AB$310,13,FALSE)</f>
        <v>727.724670145</v>
      </c>
      <c r="AA270">
        <f>VLOOKUP($E270,ZonalStat!$E$1:$AB$310,14,FALSE)</f>
        <v>0.16125417625999999</v>
      </c>
      <c r="AB270">
        <f>VLOOKUP($E270,ZonalStat!$E$1:$AB$310,15,FALSE)</f>
        <v>3.43890456779E-2</v>
      </c>
      <c r="AC270">
        <f>VLOOKUP($E270,ZonalStat!$E$1:$AB$310,16,FALSE)</f>
        <v>0.55858786604900001</v>
      </c>
      <c r="AD270">
        <f>VLOOKUP($E270,Irigasi!$A$2:$C$311,3,FALSE)</f>
        <v>0</v>
      </c>
      <c r="AE270">
        <f>VLOOKUP($E270,ZonalStat!$E$1:$AB$310,17,FALSE)</f>
        <v>0.66405229061000004</v>
      </c>
      <c r="AF270">
        <f>VLOOKUP($E270,ZonalStat!$E$1:$AB$310,18,FALSE)</f>
        <v>-0.63868104459300001</v>
      </c>
      <c r="AG270">
        <f>VLOOKUP($E270,ZonalStat!$E$1:$AB$310,19,FALSE)</f>
        <v>0.12731462110200001</v>
      </c>
      <c r="AH270">
        <f>VLOOKUP($E270,ZonalStat!$E$1:$AB$310,20,FALSE)</f>
        <v>0.61711346412500001</v>
      </c>
      <c r="AI270">
        <f>VLOOKUP($E270,ZonalStat!$E$1:$AB$310,21,FALSE)</f>
        <v>1.4129268988799999</v>
      </c>
      <c r="AJ270">
        <f>VLOOKUP($E270,ZonalStat!$E$1:$AB$310,22,FALSE)</f>
        <v>26.5412873537</v>
      </c>
      <c r="AK270">
        <f>VLOOKUP($E270,ZonalStat!$E$1:$AB$310,23,FALSE)</f>
        <v>-47.761058189700002</v>
      </c>
      <c r="AL270">
        <f>VLOOKUP($E270,ZonalStat!$E$1:$AB$310,24,FALSE)</f>
        <v>1779.32479261</v>
      </c>
      <c r="AM270">
        <f>VLOOKUP($E270,Podes!$A$1:$AL$310,5,FALSE)</f>
        <v>8745</v>
      </c>
      <c r="AN270">
        <f>VLOOKUP($E270,Podes!$A$1:$AL$310,28,FALSE)</f>
        <v>1.188179348</v>
      </c>
      <c r="AO270">
        <f>VLOOKUP($E270,Podes!$A$1:$AL$310,29,FALSE)</f>
        <v>624.64285710000001</v>
      </c>
      <c r="AP270">
        <f>VLOOKUP($E270,Podes!$A$1:$AL$310,30,FALSE)</f>
        <v>0</v>
      </c>
      <c r="AQ270">
        <f>VLOOKUP($E270,Podes!$A$1:$AL$310,31,FALSE)</f>
        <v>8745</v>
      </c>
      <c r="AR270">
        <f>VLOOKUP($E270,Podes!$A$1:$AL$310,32,FALSE)</f>
        <v>2915</v>
      </c>
      <c r="AS270">
        <f>VLOOKUP($E270,Podes!$A$1:$AL$310,33,FALSE)</f>
        <v>8745</v>
      </c>
      <c r="AT270">
        <f>VLOOKUP($E270,Podes!$A$1:$AL$310,34,FALSE)</f>
        <v>2186.25</v>
      </c>
      <c r="AU270">
        <f>VLOOKUP($E270,Podes!$A$1:$AL$310,13,FALSE)</f>
        <v>0</v>
      </c>
      <c r="AV270">
        <f>VLOOKUP($E270,Podes!$A$1:$AL$310,14,FALSE)</f>
        <v>0</v>
      </c>
      <c r="AW270">
        <f>VLOOKUP($E270,Podes!$A$1:$AL$310,15,FALSE)</f>
        <v>2</v>
      </c>
      <c r="AX270">
        <f>VLOOKUP($E270,Podes!$A$1:$AL$310,16,FALSE)</f>
        <v>0</v>
      </c>
      <c r="AY270">
        <f>VLOOKUP($E270,Podes!$A$1:$AL$310,17,FALSE)</f>
        <v>0</v>
      </c>
      <c r="AZ270">
        <f>VLOOKUP($E270,Podes!$A$1:$AL$310,18,FALSE)</f>
        <v>0</v>
      </c>
      <c r="BA270">
        <f>VLOOKUP($E270,Podes!$A$1:$AL$310,19,FALSE)</f>
        <v>0</v>
      </c>
      <c r="BB270">
        <f>VLOOKUP($E270,Podes!$A$1:$AL$310,20,FALSE)</f>
        <v>0</v>
      </c>
      <c r="BC270">
        <f>VLOOKUP($E270,Podes!$A$1:$AL$310,21,FALSE)</f>
        <v>0</v>
      </c>
      <c r="BD270">
        <f>VLOOKUP($E270,Podes!$A$1:$AL$310,22,FALSE)</f>
        <v>0</v>
      </c>
      <c r="BE270">
        <f>VLOOKUP($E270,Podes!$A$1:$AL$310,23,FALSE)</f>
        <v>20</v>
      </c>
      <c r="BF270">
        <f>VLOOKUP($E270,Podes!$A$1:$AL$310,38,FALSE)</f>
        <v>200</v>
      </c>
      <c r="BG270">
        <f>VLOOKUP($E270,Podes!$A$1:$AL$310,35,FALSE)</f>
        <v>8745</v>
      </c>
      <c r="BH270">
        <f>VLOOKUP($E270,Podes!$A$1:$AL$310,36,FALSE)</f>
        <v>0</v>
      </c>
      <c r="BI270">
        <f>VLOOKUP($E270,Podes!$A$1:$AL$310,26,FALSE)</f>
        <v>23</v>
      </c>
      <c r="BJ270">
        <f>VLOOKUP($E270,Podes!$A$1:$AL$310,37,FALSE)</f>
        <v>380.21739129999997</v>
      </c>
      <c r="BK270">
        <f>VLOOKUP(E270,'status kesejahteraan'!$D:$P,12,FALSE)</f>
        <v>9.9529253530598522E-2</v>
      </c>
      <c r="BL270">
        <f>VLOOKUP(E270,'status kesejahteraan'!$D:$P,13,FALSE)</f>
        <v>9.1093964950056824E-2</v>
      </c>
      <c r="BM270">
        <f>VLOOKUP(D270,IDM_2021!$D$1:$F$297,2,FALSE)</f>
        <v>0.65449999999999997</v>
      </c>
      <c r="BN270">
        <f>VLOOKUP(E270,Irigasi!$O$2:$Q$311,3,FALSE)</f>
        <v>0</v>
      </c>
      <c r="BO270">
        <f>VLOOKUP($E270,ZonalStat!$E$1:$AC$310,25,FALSE)</f>
        <v>99490.197294400001</v>
      </c>
      <c r="BP270" s="1">
        <f>VLOOKUP($E270,ZonalStat!$E$1:$AD$310,26,FALSE)</f>
        <v>4.0072953545800001</v>
      </c>
    </row>
    <row r="271" spans="1:68" x14ac:dyDescent="0.25">
      <c r="A271">
        <v>270</v>
      </c>
      <c r="B271" t="s">
        <v>337</v>
      </c>
      <c r="C271" t="s">
        <v>378</v>
      </c>
      <c r="D271" t="s">
        <v>272</v>
      </c>
      <c r="E271">
        <v>5318010</v>
      </c>
      <c r="F271">
        <f>VLOOKUP(E271,summary_LC!$AW$1:$AY$311,3,FALSE)</f>
        <v>10637</v>
      </c>
      <c r="G271">
        <f>VLOOKUP($E271,ZonalStat!$E$1:$AB$310,2,FALSE)</f>
        <v>102146.329834</v>
      </c>
      <c r="H271">
        <f>VLOOKUP($E271,ZonalStat!$E$1:$AB$310,3,FALSE)</f>
        <v>598.55062675099998</v>
      </c>
      <c r="I271">
        <f>VLOOKUP($E271,ZonalStat!$E$1:$AB$310,4,FALSE)</f>
        <v>177996.22660600001</v>
      </c>
      <c r="J271">
        <f>VLOOKUP($E271,ZonalStat!$E$1:$AB$310,5,FALSE)</f>
        <v>16251.378558300001</v>
      </c>
      <c r="K271">
        <f>VLOOKUP($E271,ZonalStat!$E$1:$AB$310,6,FALSE)</f>
        <v>174.71580224799999</v>
      </c>
      <c r="L271">
        <f>VLOOKUP($E271,ZonalStat!$E$1:$AB$310,7,FALSE)</f>
        <v>3601.62548345</v>
      </c>
      <c r="M271">
        <f>VLOOKUP($E271,ZonalStat!$E$1:$AB$310,8,FALSE)</f>
        <v>11687.2143937</v>
      </c>
      <c r="N271">
        <f>VLOOKUP($E271,ZonalStat!$E$1:$AB$310,9,FALSE)</f>
        <v>18654.665552800001</v>
      </c>
      <c r="O271">
        <f>VLOOKUP($E271,ZonalStat!$E$1:$AB$310,10,FALSE)</f>
        <v>7864.1821195900002</v>
      </c>
      <c r="P271">
        <f>VLOOKUP($E271,ZonalStat!$E$1:$AB$310,11,FALSE)</f>
        <v>18965.681808099998</v>
      </c>
      <c r="Q271">
        <f>VLOOKUP($E271,summary_LC!$Z$2:$AU$311,16,FALSE)</f>
        <v>35.967352995733634</v>
      </c>
      <c r="R271">
        <f>VLOOKUP($E271,summary_LC!$Z$2:$AU$311,17,FALSE)</f>
        <v>0</v>
      </c>
      <c r="S271">
        <f>VLOOKUP($E271,summary_LC!$Z$2:$AU$311,15,FALSE)</f>
        <v>57.354850677054344</v>
      </c>
      <c r="T271">
        <f>VLOOKUP($E271,summary_LC!$Z$2:$AU$311,18,FALSE)</f>
        <v>8.347245409015025E-2</v>
      </c>
      <c r="U271">
        <f>VLOOKUP($E271,summary_LC!$Z$2:$AU$311,19,FALSE)</f>
        <v>0</v>
      </c>
      <c r="V271">
        <f>VLOOKUP($E271,summary_LC!$Z$2:$AU$311,22,FALSE)</f>
        <v>3.7604587759706681E-2</v>
      </c>
      <c r="W271">
        <f>VLOOKUP($E271,ZonalStat!$E$1:$AB$310,12,FALSE)</f>
        <v>590.65164385399999</v>
      </c>
      <c r="X271">
        <f>VLOOKUP($E271,summary_LC!$Z$2:$AU$311,4,FALSE)</f>
        <v>1815</v>
      </c>
      <c r="Y271">
        <f>VLOOKUP($E271,summary_LC!$Z$2:$AU$311,20,FALSE)</f>
        <v>35.967352995733634</v>
      </c>
      <c r="Z271">
        <f>VLOOKUP($E271,ZonalStat!$E$1:$AB$310,13,FALSE)</f>
        <v>642.04687437300004</v>
      </c>
      <c r="AA271">
        <f>VLOOKUP($E271,ZonalStat!$E$1:$AB$310,14,FALSE)</f>
        <v>0</v>
      </c>
      <c r="AB271">
        <f>VLOOKUP($E271,ZonalStat!$E$1:$AB$310,15,FALSE)</f>
        <v>0.54315126445399997</v>
      </c>
      <c r="AC271">
        <f>VLOOKUP($E271,ZonalStat!$E$1:$AB$310,16,FALSE)</f>
        <v>0.75048835848899997</v>
      </c>
      <c r="AD271">
        <f>VLOOKUP($E271,Irigasi!$A$2:$C$311,3,FALSE)</f>
        <v>0</v>
      </c>
      <c r="AE271">
        <f>VLOOKUP($E271,ZonalStat!$E$1:$AB$310,17,FALSE)</f>
        <v>0</v>
      </c>
      <c r="AF271">
        <f>VLOOKUP($E271,ZonalStat!$E$1:$AB$310,18,FALSE)</f>
        <v>-0.76217013597500005</v>
      </c>
      <c r="AG271">
        <f>VLOOKUP($E271,ZonalStat!$E$1:$AB$310,19,FALSE)</f>
        <v>0.38398936403799999</v>
      </c>
      <c r="AH271">
        <f>VLOOKUP($E271,ZonalStat!$E$1:$AB$310,20,FALSE)</f>
        <v>0.72217190521499997</v>
      </c>
      <c r="AI271">
        <f>VLOOKUP($E271,ZonalStat!$E$1:$AB$310,21,FALSE)</f>
        <v>1.31085753757</v>
      </c>
      <c r="AJ271">
        <f>VLOOKUP($E271,ZonalStat!$E$1:$AB$310,22,FALSE)</f>
        <v>22.688556084399998</v>
      </c>
      <c r="AK271">
        <f>VLOOKUP($E271,ZonalStat!$E$1:$AB$310,23,FALSE)</f>
        <v>-32.387158510699997</v>
      </c>
      <c r="AL271">
        <f>VLOOKUP($E271,ZonalStat!$E$1:$AB$310,24,FALSE)</f>
        <v>1358.4374966</v>
      </c>
      <c r="AM271">
        <f>VLOOKUP($E271,Podes!$A$1:$AL$310,5,FALSE)</f>
        <v>5004</v>
      </c>
      <c r="AN271">
        <f>VLOOKUP($E271,Podes!$A$1:$AL$310,28,FALSE)</f>
        <v>1.09400962</v>
      </c>
      <c r="AO271">
        <f>VLOOKUP($E271,Podes!$A$1:$AL$310,29,FALSE)</f>
        <v>2502</v>
      </c>
      <c r="AP271">
        <f>VLOOKUP($E271,Podes!$A$1:$AL$310,30,FALSE)</f>
        <v>0</v>
      </c>
      <c r="AQ271">
        <f>VLOOKUP($E271,Podes!$A$1:$AL$310,31,FALSE)</f>
        <v>0</v>
      </c>
      <c r="AR271">
        <f>VLOOKUP($E271,Podes!$A$1:$AL$310,32,FALSE)</f>
        <v>556</v>
      </c>
      <c r="AS271">
        <f>VLOOKUP($E271,Podes!$A$1:$AL$310,33,FALSE)</f>
        <v>1668</v>
      </c>
      <c r="AT271">
        <f>VLOOKUP($E271,Podes!$A$1:$AL$310,34,FALSE)</f>
        <v>0</v>
      </c>
      <c r="AU271">
        <f>VLOOKUP($E271,Podes!$A$1:$AL$310,13,FALSE)</f>
        <v>4</v>
      </c>
      <c r="AV271">
        <f>VLOOKUP($E271,Podes!$A$1:$AL$310,14,FALSE)</f>
        <v>3</v>
      </c>
      <c r="AW271">
        <f>VLOOKUP($E271,Podes!$A$1:$AL$310,15,FALSE)</f>
        <v>4</v>
      </c>
      <c r="AX271">
        <f>VLOOKUP($E271,Podes!$A$1:$AL$310,16,FALSE)</f>
        <v>0</v>
      </c>
      <c r="AY271">
        <f>VLOOKUP($E271,Podes!$A$1:$AL$310,17,FALSE)</f>
        <v>2</v>
      </c>
      <c r="AZ271">
        <f>VLOOKUP($E271,Podes!$A$1:$AL$310,18,FALSE)</f>
        <v>0</v>
      </c>
      <c r="BA271">
        <f>VLOOKUP($E271,Podes!$A$1:$AL$310,19,FALSE)</f>
        <v>0</v>
      </c>
      <c r="BB271">
        <f>VLOOKUP($E271,Podes!$A$1:$AL$310,20,FALSE)</f>
        <v>0</v>
      </c>
      <c r="BC271">
        <f>VLOOKUP($E271,Podes!$A$1:$AL$310,21,FALSE)</f>
        <v>0</v>
      </c>
      <c r="BD271">
        <f>VLOOKUP($E271,Podes!$A$1:$AL$310,22,FALSE)</f>
        <v>0</v>
      </c>
      <c r="BE271">
        <f>VLOOKUP($E271,Podes!$A$1:$AL$310,23,FALSE)</f>
        <v>41</v>
      </c>
      <c r="BF271">
        <f>VLOOKUP($E271,Podes!$A$1:$AL$310,38,FALSE)</f>
        <v>195.2380952</v>
      </c>
      <c r="BG271">
        <f>VLOOKUP($E271,Podes!$A$1:$AL$310,35,FALSE)</f>
        <v>5004</v>
      </c>
      <c r="BH271">
        <f>VLOOKUP($E271,Podes!$A$1:$AL$310,36,FALSE)</f>
        <v>0</v>
      </c>
      <c r="BI271">
        <f>VLOOKUP($E271,Podes!$A$1:$AL$310,26,FALSE)</f>
        <v>13</v>
      </c>
      <c r="BJ271">
        <f>VLOOKUP($E271,Podes!$A$1:$AL$310,37,FALSE)</f>
        <v>384.92307690000001</v>
      </c>
      <c r="BK271">
        <f>VLOOKUP(E271,'status kesejahteraan'!$D:$P,12,FALSE)</f>
        <v>0.13116801998750779</v>
      </c>
      <c r="BL271">
        <f>VLOOKUP(E271,'status kesejahteraan'!$D:$P,13,FALSE)</f>
        <v>0.10484911013670364</v>
      </c>
      <c r="BM271">
        <f>VLOOKUP(D271,IDM_2021!$D$1:$F$297,2,FALSE)</f>
        <v>0.63149999999999995</v>
      </c>
      <c r="BN271">
        <f>VLOOKUP(E271,Irigasi!$O$2:$Q$311,3,FALSE)</f>
        <v>0</v>
      </c>
      <c r="BO271">
        <f>VLOOKUP($E271,ZonalStat!$E$1:$AC$310,25,FALSE)</f>
        <v>17026.922245400001</v>
      </c>
      <c r="BP271" s="1">
        <f>VLOOKUP($E271,ZonalStat!$E$1:$AD$310,26,FALSE)</f>
        <v>2.8491689883800002</v>
      </c>
    </row>
    <row r="272" spans="1:68" x14ac:dyDescent="0.25">
      <c r="A272">
        <v>271</v>
      </c>
      <c r="B272" t="s">
        <v>337</v>
      </c>
      <c r="C272" t="s">
        <v>378</v>
      </c>
      <c r="D272" t="s">
        <v>273</v>
      </c>
      <c r="E272">
        <v>5318020</v>
      </c>
      <c r="F272">
        <f>VLOOKUP(E272,summary_LC!$AW$1:$AY$311,3,FALSE)</f>
        <v>6696</v>
      </c>
      <c r="G272">
        <f>VLOOKUP($E272,ZonalStat!$E$1:$AB$310,2,FALSE)</f>
        <v>113530.683962</v>
      </c>
      <c r="H272">
        <f>VLOOKUP($E272,ZonalStat!$E$1:$AB$310,3,FALSE)</f>
        <v>1055.69486463</v>
      </c>
      <c r="I272">
        <f>VLOOKUP($E272,ZonalStat!$E$1:$AB$310,4,FALSE)</f>
        <v>187671.66742499999</v>
      </c>
      <c r="J272">
        <f>VLOOKUP($E272,ZonalStat!$E$1:$AB$310,5,FALSE)</f>
        <v>21691.784961400001</v>
      </c>
      <c r="K272">
        <f>VLOOKUP($E272,ZonalStat!$E$1:$AB$310,6,FALSE)</f>
        <v>110.936251721</v>
      </c>
      <c r="L272">
        <f>VLOOKUP($E272,ZonalStat!$E$1:$AB$310,7,FALSE)</f>
        <v>2508.6500253700001</v>
      </c>
      <c r="M272">
        <f>VLOOKUP($E272,ZonalStat!$E$1:$AB$310,8,FALSE)</f>
        <v>7713.98577553</v>
      </c>
      <c r="N272">
        <f>VLOOKUP($E272,ZonalStat!$E$1:$AB$310,9,FALSE)</f>
        <v>13860.9391708</v>
      </c>
      <c r="O272">
        <f>VLOOKUP($E272,ZonalStat!$E$1:$AB$310,10,FALSE)</f>
        <v>14839.390932599999</v>
      </c>
      <c r="P272">
        <f>VLOOKUP($E272,ZonalStat!$E$1:$AB$310,11,FALSE)</f>
        <v>18330.890243900001</v>
      </c>
      <c r="Q272">
        <f>VLOOKUP($E272,summary_LC!$Z$2:$AU$311,16,FALSE)</f>
        <v>16.18438137636802</v>
      </c>
      <c r="R272">
        <f>VLOOKUP($E272,summary_LC!$Z$2:$AU$311,17,FALSE)</f>
        <v>0</v>
      </c>
      <c r="S272">
        <f>VLOOKUP($E272,summary_LC!$Z$2:$AU$311,15,FALSE)</f>
        <v>40.168799851604525</v>
      </c>
      <c r="T272">
        <f>VLOOKUP($E272,summary_LC!$Z$2:$AU$311,18,FALSE)</f>
        <v>0.29679094787608978</v>
      </c>
      <c r="U272">
        <f>VLOOKUP($E272,summary_LC!$Z$2:$AU$311,19,FALSE)</f>
        <v>0</v>
      </c>
      <c r="V272">
        <f>VLOOKUP($E272,summary_LC!$Z$2:$AU$311,22,FALSE)</f>
        <v>2.6135005973715653</v>
      </c>
      <c r="W272">
        <f>VLOOKUP($E272,ZonalStat!$E$1:$AB$310,12,FALSE)</f>
        <v>593.54540036699996</v>
      </c>
      <c r="X272">
        <f>VLOOKUP($E272,summary_LC!$Z$2:$AU$311,4,FALSE)</f>
        <v>1838</v>
      </c>
      <c r="Y272">
        <f>VLOOKUP($E272,summary_LC!$Z$2:$AU$311,20,FALSE)</f>
        <v>16.18438137636802</v>
      </c>
      <c r="Z272">
        <f>VLOOKUP($E272,ZonalStat!$E$1:$AB$310,13,FALSE)</f>
        <v>745.31493581699999</v>
      </c>
      <c r="AA272">
        <f>VLOOKUP($E272,ZonalStat!$E$1:$AB$310,14,FALSE)</f>
        <v>0</v>
      </c>
      <c r="AB272">
        <f>VLOOKUP($E272,ZonalStat!$E$1:$AB$310,15,FALSE)</f>
        <v>0.67753136200700004</v>
      </c>
      <c r="AC272">
        <f>VLOOKUP($E272,ZonalStat!$E$1:$AB$310,16,FALSE)</f>
        <v>0.782101455128</v>
      </c>
      <c r="AD272">
        <f>VLOOKUP($E272,Irigasi!$A$2:$C$311,3,FALSE)</f>
        <v>0</v>
      </c>
      <c r="AE272">
        <f>VLOOKUP($E272,ZonalStat!$E$1:$AB$310,17,FALSE)</f>
        <v>0</v>
      </c>
      <c r="AF272">
        <f>VLOOKUP($E272,ZonalStat!$E$1:$AB$310,18,FALSE)</f>
        <v>-0.76116172562200002</v>
      </c>
      <c r="AG272">
        <f>VLOOKUP($E272,ZonalStat!$E$1:$AB$310,19,FALSE)</f>
        <v>0.38894417506599999</v>
      </c>
      <c r="AH272">
        <f>VLOOKUP($E272,ZonalStat!$E$1:$AB$310,20,FALSE)</f>
        <v>0.73815869785699995</v>
      </c>
      <c r="AI272">
        <f>VLOOKUP($E272,ZonalStat!$E$1:$AB$310,21,FALSE)</f>
        <v>1.2538551469600001</v>
      </c>
      <c r="AJ272">
        <f>VLOOKUP($E272,ZonalStat!$E$1:$AB$310,22,FALSE)</f>
        <v>22.124445230199999</v>
      </c>
      <c r="AK272">
        <f>VLOOKUP($E272,ZonalStat!$E$1:$AB$310,23,FALSE)</f>
        <v>-30.372039667300001</v>
      </c>
      <c r="AL272">
        <f>VLOOKUP($E272,ZonalStat!$E$1:$AB$310,24,FALSE)</f>
        <v>1243.65243928</v>
      </c>
      <c r="AM272">
        <f>VLOOKUP($E272,Podes!$A$1:$AL$310,5,FALSE)</f>
        <v>3558</v>
      </c>
      <c r="AN272">
        <f>VLOOKUP($E272,Podes!$A$1:$AL$310,28,FALSE)</f>
        <v>1.202433254</v>
      </c>
      <c r="AO272">
        <f>VLOOKUP($E272,Podes!$A$1:$AL$310,29,FALSE)</f>
        <v>1779</v>
      </c>
      <c r="AP272">
        <f>VLOOKUP($E272,Podes!$A$1:$AL$310,30,FALSE)</f>
        <v>0</v>
      </c>
      <c r="AQ272">
        <f>VLOOKUP($E272,Podes!$A$1:$AL$310,31,FALSE)</f>
        <v>0</v>
      </c>
      <c r="AR272">
        <f>VLOOKUP($E272,Podes!$A$1:$AL$310,32,FALSE)</f>
        <v>593</v>
      </c>
      <c r="AS272">
        <f>VLOOKUP($E272,Podes!$A$1:$AL$310,33,FALSE)</f>
        <v>1779</v>
      </c>
      <c r="AT272">
        <f>VLOOKUP($E272,Podes!$A$1:$AL$310,34,FALSE)</f>
        <v>0</v>
      </c>
      <c r="AU272">
        <f>VLOOKUP($E272,Podes!$A$1:$AL$310,13,FALSE)</f>
        <v>10</v>
      </c>
      <c r="AV272">
        <f>VLOOKUP($E272,Podes!$A$1:$AL$310,14,FALSE)</f>
        <v>0</v>
      </c>
      <c r="AW272">
        <f>VLOOKUP($E272,Podes!$A$1:$AL$310,15,FALSE)</f>
        <v>8</v>
      </c>
      <c r="AX272">
        <f>VLOOKUP($E272,Podes!$A$1:$AL$310,16,FALSE)</f>
        <v>0</v>
      </c>
      <c r="AY272">
        <f>VLOOKUP($E272,Podes!$A$1:$AL$310,17,FALSE)</f>
        <v>0</v>
      </c>
      <c r="AZ272">
        <f>VLOOKUP($E272,Podes!$A$1:$AL$310,18,FALSE)</f>
        <v>0</v>
      </c>
      <c r="BA272">
        <f>VLOOKUP($E272,Podes!$A$1:$AL$310,19,FALSE)</f>
        <v>0</v>
      </c>
      <c r="BB272">
        <f>VLOOKUP($E272,Podes!$A$1:$AL$310,20,FALSE)</f>
        <v>0</v>
      </c>
      <c r="BC272">
        <f>VLOOKUP($E272,Podes!$A$1:$AL$310,21,FALSE)</f>
        <v>0</v>
      </c>
      <c r="BD272">
        <f>VLOOKUP($E272,Podes!$A$1:$AL$310,22,FALSE)</f>
        <v>0</v>
      </c>
      <c r="BE272">
        <f>VLOOKUP($E272,Podes!$A$1:$AL$310,23,FALSE)</f>
        <v>27</v>
      </c>
      <c r="BF272">
        <f>VLOOKUP($E272,Podes!$A$1:$AL$310,38,FALSE)</f>
        <v>168.75</v>
      </c>
      <c r="BG272">
        <f>VLOOKUP($E272,Podes!$A$1:$AL$310,35,FALSE)</f>
        <v>0</v>
      </c>
      <c r="BH272">
        <f>VLOOKUP($E272,Podes!$A$1:$AL$310,36,FALSE)</f>
        <v>0</v>
      </c>
      <c r="BI272">
        <f>VLOOKUP($E272,Podes!$A$1:$AL$310,26,FALSE)</f>
        <v>4</v>
      </c>
      <c r="BJ272">
        <f>VLOOKUP($E272,Podes!$A$1:$AL$310,37,FALSE)</f>
        <v>889.5</v>
      </c>
      <c r="BK272">
        <f>VLOOKUP(E272,'status kesejahteraan'!$D:$P,12,FALSE)</f>
        <v>0.11962470680218922</v>
      </c>
      <c r="BL272">
        <f>VLOOKUP(E272,'status kesejahteraan'!$D:$P,13,FALSE)</f>
        <v>8.7212073073868149E-2</v>
      </c>
      <c r="BM272">
        <f>VLOOKUP(D272,IDM_2021!$D$1:$F$297,2,FALSE)</f>
        <v>0.60260000000000002</v>
      </c>
      <c r="BN272">
        <f>VLOOKUP(E272,Irigasi!$O$2:$Q$311,3,FALSE)</f>
        <v>0</v>
      </c>
      <c r="BO272">
        <f>VLOOKUP($E272,ZonalStat!$E$1:$AC$310,25,FALSE)</f>
        <v>26126.512487</v>
      </c>
      <c r="BP272" s="1">
        <f>VLOOKUP($E272,ZonalStat!$E$1:$AD$310,26,FALSE)</f>
        <v>2.6699367088599999</v>
      </c>
    </row>
    <row r="273" spans="1:68" x14ac:dyDescent="0.25">
      <c r="A273">
        <v>272</v>
      </c>
      <c r="B273" t="s">
        <v>337</v>
      </c>
      <c r="C273" t="s">
        <v>378</v>
      </c>
      <c r="D273" t="s">
        <v>274</v>
      </c>
      <c r="E273">
        <v>5318030</v>
      </c>
      <c r="F273">
        <f>VLOOKUP(E273,summary_LC!$AW$1:$AY$311,3,FALSE)</f>
        <v>24198</v>
      </c>
      <c r="G273">
        <f>VLOOKUP($E273,ZonalStat!$E$1:$AB$310,2,FALSE)</f>
        <v>117939.393836</v>
      </c>
      <c r="H273">
        <f>VLOOKUP($E273,ZonalStat!$E$1:$AB$310,3,FALSE)</f>
        <v>1312.86801068</v>
      </c>
      <c r="I273">
        <f>VLOOKUP($E273,ZonalStat!$E$1:$AB$310,4,FALSE)</f>
        <v>197248.61937900001</v>
      </c>
      <c r="J273">
        <f>VLOOKUP($E273,ZonalStat!$E$1:$AB$310,5,FALSE)</f>
        <v>11033.1316465</v>
      </c>
      <c r="K273">
        <f>VLOOKUP($E273,ZonalStat!$E$1:$AB$310,6,FALSE)</f>
        <v>628.64897420499994</v>
      </c>
      <c r="L273">
        <f>VLOOKUP($E273,ZonalStat!$E$1:$AB$310,7,FALSE)</f>
        <v>5057.8239907899997</v>
      </c>
      <c r="M273">
        <f>VLOOKUP($E273,ZonalStat!$E$1:$AB$310,8,FALSE)</f>
        <v>2972.5817995399998</v>
      </c>
      <c r="N273">
        <f>VLOOKUP($E273,ZonalStat!$E$1:$AB$310,9,FALSE)</f>
        <v>7729.6897918100003</v>
      </c>
      <c r="O273">
        <f>VLOOKUP($E273,ZonalStat!$E$1:$AB$310,10,FALSE)</f>
        <v>11133.9631008</v>
      </c>
      <c r="P273">
        <f>VLOOKUP($E273,ZonalStat!$E$1:$AB$310,11,FALSE)</f>
        <v>8653.85654393</v>
      </c>
      <c r="Q273">
        <f>VLOOKUP($E273,summary_LC!$Z$2:$AU$311,16,FALSE)</f>
        <v>44.954553886106474</v>
      </c>
      <c r="R273">
        <f>VLOOKUP($E273,summary_LC!$Z$2:$AU$311,17,FALSE)</f>
        <v>0</v>
      </c>
      <c r="S273">
        <f>VLOOKUP($E273,summary_LC!$Z$2:$AU$311,15,FALSE)</f>
        <v>77.258393618994631</v>
      </c>
      <c r="T273">
        <f>VLOOKUP($E273,summary_LC!$Z$2:$AU$311,18,FALSE)</f>
        <v>16.119458356520123</v>
      </c>
      <c r="U273">
        <f>VLOOKUP($E273,summary_LC!$Z$2:$AU$311,19,FALSE)</f>
        <v>7.4197736969022446E-2</v>
      </c>
      <c r="V273">
        <f>VLOOKUP($E273,summary_LC!$Z$2:$AU$311,22,FALSE)</f>
        <v>35.184726010414089</v>
      </c>
      <c r="W273">
        <f>VLOOKUP($E273,ZonalStat!$E$1:$AB$310,12,FALSE)</f>
        <v>544.85983328600003</v>
      </c>
      <c r="X273">
        <f>VLOOKUP($E273,summary_LC!$Z$2:$AU$311,4,FALSE)</f>
        <v>7346</v>
      </c>
      <c r="Y273">
        <f>VLOOKUP($E273,summary_LC!$Z$2:$AU$311,20,FALSE)</f>
        <v>44.954553886106474</v>
      </c>
      <c r="Z273">
        <f>VLOOKUP($E273,ZonalStat!$E$1:$AB$310,13,FALSE)</f>
        <v>579.40088206200005</v>
      </c>
      <c r="AA273">
        <f>VLOOKUP($E273,ZonalStat!$E$1:$AB$310,14,FALSE)</f>
        <v>3.9437688747400003E-3</v>
      </c>
      <c r="AB273">
        <f>VLOOKUP($E273,ZonalStat!$E$1:$AB$310,15,FALSE)</f>
        <v>0.545582279527</v>
      </c>
      <c r="AC273">
        <f>VLOOKUP($E273,ZonalStat!$E$1:$AB$310,16,FALSE)</f>
        <v>0.69396906490400001</v>
      </c>
      <c r="AD273">
        <f>VLOOKUP($E273,Irigasi!$A$2:$C$311,3,FALSE)</f>
        <v>0</v>
      </c>
      <c r="AE273">
        <f>VLOOKUP($E273,ZonalStat!$E$1:$AB$310,17,FALSE)</f>
        <v>0</v>
      </c>
      <c r="AF273">
        <f>VLOOKUP($E273,ZonalStat!$E$1:$AB$310,18,FALSE)</f>
        <v>0</v>
      </c>
      <c r="AG273">
        <f>VLOOKUP($E273,ZonalStat!$E$1:$AB$310,19,FALSE)</f>
        <v>0</v>
      </c>
      <c r="AH273">
        <f>VLOOKUP($E273,ZonalStat!$E$1:$AB$310,20,FALSE)</f>
        <v>0.74387789184200004</v>
      </c>
      <c r="AI273">
        <f>VLOOKUP($E273,ZonalStat!$E$1:$AB$310,21,FALSE)</f>
        <v>1.39677196089</v>
      </c>
      <c r="AJ273">
        <f>VLOOKUP($E273,ZonalStat!$E$1:$AB$310,22,FALSE)</f>
        <v>24.814841962799999</v>
      </c>
      <c r="AK273">
        <f>VLOOKUP($E273,ZonalStat!$E$1:$AB$310,23,FALSE)</f>
        <v>-35.132558744299999</v>
      </c>
      <c r="AL273">
        <f>VLOOKUP($E273,ZonalStat!$E$1:$AB$310,24,FALSE)</f>
        <v>1407.4101175999999</v>
      </c>
      <c r="AM273">
        <f>VLOOKUP($E273,Podes!$A$1:$AL$310,5,FALSE)</f>
        <v>4747</v>
      </c>
      <c r="AN273">
        <f>VLOOKUP($E273,Podes!$A$1:$AL$310,28,FALSE)</f>
        <v>1.135917684</v>
      </c>
      <c r="AO273">
        <f>VLOOKUP($E273,Podes!$A$1:$AL$310,29,FALSE)</f>
        <v>2373.5</v>
      </c>
      <c r="AP273">
        <f>VLOOKUP($E273,Podes!$A$1:$AL$310,30,FALSE)</f>
        <v>0</v>
      </c>
      <c r="AQ273">
        <f>VLOOKUP($E273,Podes!$A$1:$AL$310,31,FALSE)</f>
        <v>0</v>
      </c>
      <c r="AR273">
        <f>VLOOKUP($E273,Podes!$A$1:$AL$310,32,FALSE)</f>
        <v>593.375</v>
      </c>
      <c r="AS273">
        <f>VLOOKUP($E273,Podes!$A$1:$AL$310,33,FALSE)</f>
        <v>4747</v>
      </c>
      <c r="AT273">
        <f>VLOOKUP($E273,Podes!$A$1:$AL$310,34,FALSE)</f>
        <v>0</v>
      </c>
      <c r="AU273">
        <f>VLOOKUP($E273,Podes!$A$1:$AL$310,13,FALSE)</f>
        <v>8</v>
      </c>
      <c r="AV273">
        <f>VLOOKUP($E273,Podes!$A$1:$AL$310,14,FALSE)</f>
        <v>0</v>
      </c>
      <c r="AW273">
        <f>VLOOKUP($E273,Podes!$A$1:$AL$310,15,FALSE)</f>
        <v>8</v>
      </c>
      <c r="AX273">
        <f>VLOOKUP($E273,Podes!$A$1:$AL$310,16,FALSE)</f>
        <v>0</v>
      </c>
      <c r="AY273">
        <f>VLOOKUP($E273,Podes!$A$1:$AL$310,17,FALSE)</f>
        <v>0</v>
      </c>
      <c r="AZ273">
        <f>VLOOKUP($E273,Podes!$A$1:$AL$310,18,FALSE)</f>
        <v>0</v>
      </c>
      <c r="BA273">
        <f>VLOOKUP($E273,Podes!$A$1:$AL$310,19,FALSE)</f>
        <v>1</v>
      </c>
      <c r="BB273">
        <f>VLOOKUP($E273,Podes!$A$1:$AL$310,20,FALSE)</f>
        <v>0</v>
      </c>
      <c r="BC273">
        <f>VLOOKUP($E273,Podes!$A$1:$AL$310,21,FALSE)</f>
        <v>2</v>
      </c>
      <c r="BD273">
        <f>VLOOKUP($E273,Podes!$A$1:$AL$310,22,FALSE)</f>
        <v>0</v>
      </c>
      <c r="BE273">
        <f>VLOOKUP($E273,Podes!$A$1:$AL$310,23,FALSE)</f>
        <v>36</v>
      </c>
      <c r="BF273">
        <f>VLOOKUP($E273,Podes!$A$1:$AL$310,38,FALSE)</f>
        <v>189.47368420000001</v>
      </c>
      <c r="BG273">
        <f>VLOOKUP($E273,Podes!$A$1:$AL$310,35,FALSE)</f>
        <v>237.35</v>
      </c>
      <c r="BH273">
        <f>VLOOKUP($E273,Podes!$A$1:$AL$310,36,FALSE)</f>
        <v>0</v>
      </c>
      <c r="BI273">
        <f>VLOOKUP($E273,Podes!$A$1:$AL$310,26,FALSE)</f>
        <v>5</v>
      </c>
      <c r="BJ273">
        <f>VLOOKUP($E273,Podes!$A$1:$AL$310,37,FALSE)</f>
        <v>949.4</v>
      </c>
      <c r="BK273">
        <f>VLOOKUP(E273,'status kesejahteraan'!$D:$P,12,FALSE)</f>
        <v>0.11813186813186813</v>
      </c>
      <c r="BL273">
        <f>VLOOKUP(E273,'status kesejahteraan'!$D:$P,13,FALSE)</f>
        <v>8.8704977270078103E-2</v>
      </c>
      <c r="BM273">
        <f>VLOOKUP(D273,IDM_2021!$D$1:$F$297,2,FALSE)</f>
        <v>0.6109</v>
      </c>
      <c r="BN273">
        <f>VLOOKUP(E273,Irigasi!$O$2:$Q$311,3,FALSE)</f>
        <v>0</v>
      </c>
      <c r="BO273">
        <f>VLOOKUP($E273,ZonalStat!$E$1:$AC$310,25,FALSE)</f>
        <v>21113.1530595</v>
      </c>
      <c r="BP273" s="1">
        <f>VLOOKUP($E273,ZonalStat!$E$1:$AD$310,26,FALSE)</f>
        <v>2.90249074806</v>
      </c>
    </row>
    <row r="274" spans="1:68" x14ac:dyDescent="0.25">
      <c r="A274">
        <v>273</v>
      </c>
      <c r="B274" t="s">
        <v>337</v>
      </c>
      <c r="C274" t="s">
        <v>378</v>
      </c>
      <c r="D274" t="s">
        <v>275</v>
      </c>
      <c r="E274">
        <v>5318040</v>
      </c>
      <c r="F274">
        <f>VLOOKUP(E274,summary_LC!$AW$1:$AY$311,3,FALSE)</f>
        <v>33331</v>
      </c>
      <c r="G274">
        <f>VLOOKUP($E274,ZonalStat!$E$1:$AB$310,2,FALSE)</f>
        <v>100229.506045</v>
      </c>
      <c r="H274">
        <f>VLOOKUP($E274,ZonalStat!$E$1:$AB$310,3,FALSE)</f>
        <v>1388.33194538</v>
      </c>
      <c r="I274">
        <f>VLOOKUP($E274,ZonalStat!$E$1:$AB$310,4,FALSE)</f>
        <v>183559.10866200001</v>
      </c>
      <c r="J274">
        <f>VLOOKUP($E274,ZonalStat!$E$1:$AB$310,5,FALSE)</f>
        <v>18440.553570399999</v>
      </c>
      <c r="K274">
        <f>VLOOKUP($E274,ZonalStat!$E$1:$AB$310,6,FALSE)</f>
        <v>785.56885141999999</v>
      </c>
      <c r="L274">
        <f>VLOOKUP($E274,ZonalStat!$E$1:$AB$310,7,FALSE)</f>
        <v>4446.3902097600003</v>
      </c>
      <c r="M274">
        <f>VLOOKUP($E274,ZonalStat!$E$1:$AB$310,8,FALSE)</f>
        <v>3902.3083202100001</v>
      </c>
      <c r="N274">
        <f>VLOOKUP($E274,ZonalStat!$E$1:$AB$310,9,FALSE)</f>
        <v>10670.075667700001</v>
      </c>
      <c r="O274">
        <f>VLOOKUP($E274,ZonalStat!$E$1:$AB$310,10,FALSE)</f>
        <v>5451.2663577100002</v>
      </c>
      <c r="P274">
        <f>VLOOKUP($E274,ZonalStat!$E$1:$AB$310,11,FALSE)</f>
        <v>7324.4110210299996</v>
      </c>
      <c r="Q274">
        <f>VLOOKUP($E274,summary_LC!$Z$2:$AU$311,16,FALSE)</f>
        <v>86.199220923761828</v>
      </c>
      <c r="R274">
        <f>VLOOKUP($E274,summary_LC!$Z$2:$AU$311,17,FALSE)</f>
        <v>0</v>
      </c>
      <c r="S274">
        <f>VLOOKUP($E274,summary_LC!$Z$2:$AU$311,15,FALSE)</f>
        <v>72.741606381005369</v>
      </c>
      <c r="T274">
        <f>VLOOKUP($E274,summary_LC!$Z$2:$AU$311,18,FALSE)</f>
        <v>22.787979966611019</v>
      </c>
      <c r="U274">
        <f>VLOOKUP($E274,summary_LC!$Z$2:$AU$311,19,FALSE)</f>
        <v>0.5564830272676683</v>
      </c>
      <c r="V274">
        <f>VLOOKUP($E274,summary_LC!$Z$2:$AU$311,22,FALSE)</f>
        <v>35.561489304251296</v>
      </c>
      <c r="W274">
        <f>VLOOKUP($E274,ZonalStat!$E$1:$AB$310,12,FALSE)</f>
        <v>3953.81933617</v>
      </c>
      <c r="X274">
        <f>VLOOKUP($E274,summary_LC!$Z$2:$AU$311,4,FALSE)</f>
        <v>1098</v>
      </c>
      <c r="Y274">
        <f>VLOOKUP($E274,summary_LC!$Z$2:$AU$311,20,FALSE)</f>
        <v>86.199220923761828</v>
      </c>
      <c r="Z274">
        <f>VLOOKUP($E274,ZonalStat!$E$1:$AB$310,13,FALSE)</f>
        <v>1585.77827985</v>
      </c>
      <c r="AA274">
        <f>VLOOKUP($E274,ZonalStat!$E$1:$AB$310,14,FALSE)</f>
        <v>3.5192346369300001E-3</v>
      </c>
      <c r="AB274">
        <f>VLOOKUP($E274,ZonalStat!$E$1:$AB$310,15,FALSE)</f>
        <v>0.30885661996300001</v>
      </c>
      <c r="AC274">
        <f>VLOOKUP($E274,ZonalStat!$E$1:$AB$310,16,FALSE)</f>
        <v>0.65140584182100003</v>
      </c>
      <c r="AD274">
        <f>VLOOKUP($E274,Irigasi!$A$2:$C$311,3,FALSE)</f>
        <v>99</v>
      </c>
      <c r="AE274">
        <f>VLOOKUP($E274,ZonalStat!$E$1:$AB$310,17,FALSE)</f>
        <v>0.70282389275199997</v>
      </c>
      <c r="AF274">
        <f>VLOOKUP($E274,ZonalStat!$E$1:$AB$310,18,FALSE)</f>
        <v>-0.67787688459200002</v>
      </c>
      <c r="AG274">
        <f>VLOOKUP($E274,ZonalStat!$E$1:$AB$310,19,FALSE)</f>
        <v>0.22670011382800001</v>
      </c>
      <c r="AH274">
        <f>VLOOKUP($E274,ZonalStat!$E$1:$AB$310,20,FALSE)</f>
        <v>0.71080567957999996</v>
      </c>
      <c r="AI274">
        <f>VLOOKUP($E274,ZonalStat!$E$1:$AB$310,21,FALSE)</f>
        <v>1.4116882935799999</v>
      </c>
      <c r="AJ274">
        <f>VLOOKUP($E274,ZonalStat!$E$1:$AB$310,22,FALSE)</f>
        <v>24.805858171400001</v>
      </c>
      <c r="AK274">
        <f>VLOOKUP($E274,ZonalStat!$E$1:$AB$310,23,FALSE)</f>
        <v>-37.776596444299997</v>
      </c>
      <c r="AL274">
        <f>VLOOKUP($E274,ZonalStat!$E$1:$AB$310,24,FALSE)</f>
        <v>1508.8388536299999</v>
      </c>
      <c r="AM274">
        <f>VLOOKUP($E274,Podes!$A$1:$AL$310,5,FALSE)</f>
        <v>7715</v>
      </c>
      <c r="AN274">
        <f>VLOOKUP($E274,Podes!$A$1:$AL$310,28,FALSE)</f>
        <v>1.186375519</v>
      </c>
      <c r="AO274">
        <f>VLOOKUP($E274,Podes!$A$1:$AL$310,29,FALSE)</f>
        <v>1543</v>
      </c>
      <c r="AP274">
        <f>VLOOKUP($E274,Podes!$A$1:$AL$310,30,FALSE)</f>
        <v>7715</v>
      </c>
      <c r="AQ274">
        <f>VLOOKUP($E274,Podes!$A$1:$AL$310,31,FALSE)</f>
        <v>0</v>
      </c>
      <c r="AR274">
        <f>VLOOKUP($E274,Podes!$A$1:$AL$310,32,FALSE)</f>
        <v>593.46153849999996</v>
      </c>
      <c r="AS274">
        <f>VLOOKUP($E274,Podes!$A$1:$AL$310,33,FALSE)</f>
        <v>1543</v>
      </c>
      <c r="AT274">
        <f>VLOOKUP($E274,Podes!$A$1:$AL$310,34,FALSE)</f>
        <v>0</v>
      </c>
      <c r="AU274">
        <f>VLOOKUP($E274,Podes!$A$1:$AL$310,13,FALSE)</f>
        <v>8</v>
      </c>
      <c r="AV274">
        <f>VLOOKUP($E274,Podes!$A$1:$AL$310,14,FALSE)</f>
        <v>1</v>
      </c>
      <c r="AW274">
        <f>VLOOKUP($E274,Podes!$A$1:$AL$310,15,FALSE)</f>
        <v>0</v>
      </c>
      <c r="AX274">
        <f>VLOOKUP($E274,Podes!$A$1:$AL$310,16,FALSE)</f>
        <v>0</v>
      </c>
      <c r="AY274">
        <f>VLOOKUP($E274,Podes!$A$1:$AL$310,17,FALSE)</f>
        <v>0</v>
      </c>
      <c r="AZ274">
        <f>VLOOKUP($E274,Podes!$A$1:$AL$310,18,FALSE)</f>
        <v>0</v>
      </c>
      <c r="BA274">
        <f>VLOOKUP($E274,Podes!$A$1:$AL$310,19,FALSE)</f>
        <v>5</v>
      </c>
      <c r="BB274">
        <f>VLOOKUP($E274,Podes!$A$1:$AL$310,20,FALSE)</f>
        <v>0</v>
      </c>
      <c r="BC274">
        <f>VLOOKUP($E274,Podes!$A$1:$AL$310,21,FALSE)</f>
        <v>0</v>
      </c>
      <c r="BD274">
        <f>VLOOKUP($E274,Podes!$A$1:$AL$310,22,FALSE)</f>
        <v>0</v>
      </c>
      <c r="BE274">
        <f>VLOOKUP($E274,Podes!$A$1:$AL$310,23,FALSE)</f>
        <v>54</v>
      </c>
      <c r="BF274">
        <f>VLOOKUP($E274,Podes!$A$1:$AL$310,38,FALSE)</f>
        <v>200</v>
      </c>
      <c r="BG274">
        <f>VLOOKUP($E274,Podes!$A$1:$AL$310,35,FALSE)</f>
        <v>233.78787879999999</v>
      </c>
      <c r="BH274">
        <f>VLOOKUP($E274,Podes!$A$1:$AL$310,36,FALSE)</f>
        <v>7715</v>
      </c>
      <c r="BI274">
        <f>VLOOKUP($E274,Podes!$A$1:$AL$310,26,FALSE)</f>
        <v>13</v>
      </c>
      <c r="BJ274">
        <f>VLOOKUP($E274,Podes!$A$1:$AL$310,37,FALSE)</f>
        <v>593.46153849999996</v>
      </c>
      <c r="BK274">
        <f>VLOOKUP(E274,'status kesejahteraan'!$D:$P,12,FALSE)</f>
        <v>0.11712772218952325</v>
      </c>
      <c r="BL274">
        <f>VLOOKUP(E274,'status kesejahteraan'!$D:$P,13,FALSE)</f>
        <v>9.14006998197434E-2</v>
      </c>
      <c r="BM274">
        <f>VLOOKUP(D274,IDM_2021!$D$1:$F$297,2,FALSE)</f>
        <v>0.64959999999999996</v>
      </c>
      <c r="BN274">
        <f>VLOOKUP(E274,Irigasi!$O$2:$Q$311,3,FALSE)</f>
        <v>3</v>
      </c>
      <c r="BO274">
        <f>VLOOKUP($E274,ZonalStat!$E$1:$AC$310,25,FALSE)</f>
        <v>9898.3322768300004</v>
      </c>
      <c r="BP274" s="1">
        <f>VLOOKUP($E274,ZonalStat!$E$1:$AD$310,26,FALSE)</f>
        <v>3.7174402208199999</v>
      </c>
    </row>
    <row r="275" spans="1:68" x14ac:dyDescent="0.25">
      <c r="A275">
        <v>274</v>
      </c>
      <c r="B275" t="s">
        <v>337</v>
      </c>
      <c r="C275" t="s">
        <v>378</v>
      </c>
      <c r="D275" t="s">
        <v>276</v>
      </c>
      <c r="E275">
        <v>5318050</v>
      </c>
      <c r="F275">
        <f>VLOOKUP(E275,summary_LC!$AW$1:$AY$311,3,FALSE)</f>
        <v>7036</v>
      </c>
      <c r="G275">
        <f>VLOOKUP($E275,ZonalStat!$E$1:$AB$310,2,FALSE)</f>
        <v>107323.681062</v>
      </c>
      <c r="H275">
        <f>VLOOKUP($E275,ZonalStat!$E$1:$AB$310,3,FALSE)</f>
        <v>989.61142831100005</v>
      </c>
      <c r="I275">
        <f>VLOOKUP($E275,ZonalStat!$E$1:$AB$310,4,FALSE)</f>
        <v>193028.088747</v>
      </c>
      <c r="J275">
        <f>VLOOKUP($E275,ZonalStat!$E$1:$AB$310,5,FALSE)</f>
        <v>18691.1419011</v>
      </c>
      <c r="K275">
        <f>VLOOKUP($E275,ZonalStat!$E$1:$AB$310,6,FALSE)</f>
        <v>588.58624732500004</v>
      </c>
      <c r="L275">
        <f>VLOOKUP($E275,ZonalStat!$E$1:$AB$310,7,FALSE)</f>
        <v>1287.7255856100001</v>
      </c>
      <c r="M275">
        <f>VLOOKUP($E275,ZonalStat!$E$1:$AB$310,8,FALSE)</f>
        <v>1426.6175123999999</v>
      </c>
      <c r="N275">
        <f>VLOOKUP($E275,ZonalStat!$E$1:$AB$310,9,FALSE)</f>
        <v>14893.748265800001</v>
      </c>
      <c r="O275">
        <f>VLOOKUP($E275,ZonalStat!$E$1:$AB$310,10,FALSE)</f>
        <v>5147.42179657</v>
      </c>
      <c r="P275">
        <f>VLOOKUP($E275,ZonalStat!$E$1:$AB$310,11,FALSE)</f>
        <v>2957.7023677900002</v>
      </c>
      <c r="Q275">
        <f>VLOOKUP($E275,summary_LC!$Z$2:$AU$311,16,FALSE)</f>
        <v>12.270450751252087</v>
      </c>
      <c r="R275">
        <f>VLOOKUP($E275,summary_LC!$Z$2:$AU$311,17,FALSE)</f>
        <v>0</v>
      </c>
      <c r="S275">
        <f>VLOOKUP($E275,summary_LC!$Z$2:$AU$311,15,FALSE)</f>
        <v>7.5867186050825444</v>
      </c>
      <c r="T275">
        <f>VLOOKUP($E275,summary_LC!$Z$2:$AU$311,18,FALSE)</f>
        <v>8.013355592654424</v>
      </c>
      <c r="U275">
        <f>VLOOKUP($E275,summary_LC!$Z$2:$AU$311,19,FALSE)</f>
        <v>0.4451864218141347</v>
      </c>
      <c r="V275">
        <f>VLOOKUP($E275,summary_LC!$Z$2:$AU$311,22,FALSE)</f>
        <v>52.700397953382605</v>
      </c>
      <c r="W275">
        <f>VLOOKUP($E275,ZonalStat!$E$1:$AB$310,12,FALSE)</f>
        <v>6153.2031106300001</v>
      </c>
      <c r="X275">
        <f>VLOOKUP($E275,summary_LC!$Z$2:$AU$311,4,FALSE)</f>
        <v>0</v>
      </c>
      <c r="Y275">
        <f>VLOOKUP($E275,summary_LC!$Z$2:$AU$311,20,FALSE)</f>
        <v>12.270450751252087</v>
      </c>
      <c r="Z275">
        <f>VLOOKUP($E275,ZonalStat!$E$1:$AB$310,13,FALSE)</f>
        <v>2266.4339403099998</v>
      </c>
      <c r="AA275">
        <f>VLOOKUP($E275,ZonalStat!$E$1:$AB$310,14,FALSE)</f>
        <v>1.9355702201800001E-3</v>
      </c>
      <c r="AB275">
        <f>VLOOKUP($E275,ZonalStat!$E$1:$AB$310,15,FALSE)</f>
        <v>0.43362706083000002</v>
      </c>
      <c r="AC275">
        <f>VLOOKUP($E275,ZonalStat!$E$1:$AB$310,16,FALSE)</f>
        <v>0.62415940824100002</v>
      </c>
      <c r="AD275">
        <f>VLOOKUP($E275,Irigasi!$A$2:$C$311,3,FALSE)</f>
        <v>0</v>
      </c>
      <c r="AE275">
        <f>VLOOKUP($E275,ZonalStat!$E$1:$AB$310,17,FALSE)</f>
        <v>0.64296978614900002</v>
      </c>
      <c r="AF275">
        <f>VLOOKUP($E275,ZonalStat!$E$1:$AB$310,18,FALSE)</f>
        <v>-0.62990451118299995</v>
      </c>
      <c r="AG275">
        <f>VLOOKUP($E275,ZonalStat!$E$1:$AB$310,19,FALSE)</f>
        <v>0.15227600761400001</v>
      </c>
      <c r="AH275">
        <f>VLOOKUP($E275,ZonalStat!$E$1:$AB$310,20,FALSE)</f>
        <v>0.74368438887099997</v>
      </c>
      <c r="AI275">
        <f>VLOOKUP($E275,ZonalStat!$E$1:$AB$310,21,FALSE)</f>
        <v>1.40520247199</v>
      </c>
      <c r="AJ275">
        <f>VLOOKUP($E275,ZonalStat!$E$1:$AB$310,22,FALSE)</f>
        <v>25.638423080399999</v>
      </c>
      <c r="AK275">
        <f>VLOOKUP($E275,ZonalStat!$E$1:$AB$310,23,FALSE)</f>
        <v>-36.895130029500002</v>
      </c>
      <c r="AL275">
        <f>VLOOKUP($E275,ZonalStat!$E$1:$AB$310,24,FALSE)</f>
        <v>1439.0120001600001</v>
      </c>
      <c r="AM275">
        <f>VLOOKUP($E275,Podes!$A$1:$AL$310,5,FALSE)</f>
        <v>1756</v>
      </c>
      <c r="AN275">
        <f>VLOOKUP($E275,Podes!$A$1:$AL$310,28,FALSE)</f>
        <v>1.4560530679999999</v>
      </c>
      <c r="AO275">
        <f>VLOOKUP($E275,Podes!$A$1:$AL$310,29,FALSE)</f>
        <v>1756</v>
      </c>
      <c r="AP275">
        <f>VLOOKUP($E275,Podes!$A$1:$AL$310,30,FALSE)</f>
        <v>0</v>
      </c>
      <c r="AQ275">
        <f>VLOOKUP($E275,Podes!$A$1:$AL$310,31,FALSE)</f>
        <v>0</v>
      </c>
      <c r="AR275">
        <f>VLOOKUP($E275,Podes!$A$1:$AL$310,32,FALSE)</f>
        <v>585.33333330000005</v>
      </c>
      <c r="AS275">
        <f>VLOOKUP($E275,Podes!$A$1:$AL$310,33,FALSE)</f>
        <v>0</v>
      </c>
      <c r="AT275">
        <f>VLOOKUP($E275,Podes!$A$1:$AL$310,34,FALSE)</f>
        <v>0</v>
      </c>
      <c r="AU275">
        <f>VLOOKUP($E275,Podes!$A$1:$AL$310,13,FALSE)</f>
        <v>0</v>
      </c>
      <c r="AV275">
        <f>VLOOKUP($E275,Podes!$A$1:$AL$310,14,FALSE)</f>
        <v>0</v>
      </c>
      <c r="AW275">
        <f>VLOOKUP($E275,Podes!$A$1:$AL$310,15,FALSE)</f>
        <v>0</v>
      </c>
      <c r="AX275">
        <f>VLOOKUP($E275,Podes!$A$1:$AL$310,16,FALSE)</f>
        <v>0</v>
      </c>
      <c r="AY275">
        <f>VLOOKUP($E275,Podes!$A$1:$AL$310,17,FALSE)</f>
        <v>0</v>
      </c>
      <c r="AZ275">
        <f>VLOOKUP($E275,Podes!$A$1:$AL$310,18,FALSE)</f>
        <v>0</v>
      </c>
      <c r="BA275">
        <f>VLOOKUP($E275,Podes!$A$1:$AL$310,19,FALSE)</f>
        <v>0</v>
      </c>
      <c r="BB275">
        <f>VLOOKUP($E275,Podes!$A$1:$AL$310,20,FALSE)</f>
        <v>0</v>
      </c>
      <c r="BC275">
        <f>VLOOKUP($E275,Podes!$A$1:$AL$310,21,FALSE)</f>
        <v>0</v>
      </c>
      <c r="BD275">
        <f>VLOOKUP($E275,Podes!$A$1:$AL$310,22,FALSE)</f>
        <v>0</v>
      </c>
      <c r="BE275">
        <f>VLOOKUP($E275,Podes!$A$1:$AL$310,23,FALSE)</f>
        <v>14</v>
      </c>
      <c r="BF275">
        <f>VLOOKUP($E275,Podes!$A$1:$AL$310,38,FALSE)</f>
        <v>200</v>
      </c>
      <c r="BG275">
        <f>VLOOKUP($E275,Podes!$A$1:$AL$310,35,FALSE)</f>
        <v>195.11111109999999</v>
      </c>
      <c r="BH275">
        <f>VLOOKUP($E275,Podes!$A$1:$AL$310,36,FALSE)</f>
        <v>0</v>
      </c>
      <c r="BI275">
        <f>VLOOKUP($E275,Podes!$A$1:$AL$310,26,FALSE)</f>
        <v>0</v>
      </c>
      <c r="BJ275">
        <f>VLOOKUP($E275,Podes!$A$1:$AL$310,37,FALSE)</f>
        <v>0</v>
      </c>
      <c r="BK275">
        <f>VLOOKUP(E275,'status kesejahteraan'!$D:$P,12,FALSE)</f>
        <v>6.1842105263157893E-2</v>
      </c>
      <c r="BL275">
        <f>VLOOKUP(E275,'status kesejahteraan'!$D:$P,13,FALSE)</f>
        <v>4.8836614676553314E-2</v>
      </c>
      <c r="BM275">
        <f>VLOOKUP(D275,IDM_2021!$D$1:$F$297,2,FALSE)</f>
        <v>0.59340000000000004</v>
      </c>
      <c r="BN275">
        <f>VLOOKUP(E275,Irigasi!$O$2:$Q$311,3,FALSE)</f>
        <v>0</v>
      </c>
      <c r="BO275">
        <f>VLOOKUP($E275,ZonalStat!$E$1:$AC$310,25,FALSE)</f>
        <v>12402.331361500001</v>
      </c>
      <c r="BP275" s="1">
        <f>VLOOKUP($E275,ZonalStat!$E$1:$AD$310,26,FALSE)</f>
        <v>3.3652643547499999</v>
      </c>
    </row>
    <row r="276" spans="1:68" x14ac:dyDescent="0.25">
      <c r="A276">
        <v>275</v>
      </c>
      <c r="B276" t="s">
        <v>337</v>
      </c>
      <c r="C276" t="s">
        <v>378</v>
      </c>
      <c r="D276" t="s">
        <v>277</v>
      </c>
      <c r="E276">
        <v>5318060</v>
      </c>
      <c r="F276">
        <f>VLOOKUP(E276,summary_LC!$AW$1:$AY$311,3,FALSE)</f>
        <v>42775</v>
      </c>
      <c r="G276">
        <f>VLOOKUP($E276,ZonalStat!$E$1:$AB$310,2,FALSE)</f>
        <v>109962.873624</v>
      </c>
      <c r="H276">
        <f>VLOOKUP($E276,ZonalStat!$E$1:$AB$310,3,FALSE)</f>
        <v>1242.1143763099999</v>
      </c>
      <c r="I276">
        <f>VLOOKUP($E276,ZonalStat!$E$1:$AB$310,4,FALSE)</f>
        <v>200117.22096499999</v>
      </c>
      <c r="J276">
        <f>VLOOKUP($E276,ZonalStat!$E$1:$AB$310,5,FALSE)</f>
        <v>21655.370927600001</v>
      </c>
      <c r="K276">
        <f>VLOOKUP($E276,ZonalStat!$E$1:$AB$310,6,FALSE)</f>
        <v>747.413893132</v>
      </c>
      <c r="L276">
        <f>VLOOKUP($E276,ZonalStat!$E$1:$AB$310,7,FALSE)</f>
        <v>3739.7866020699998</v>
      </c>
      <c r="M276">
        <f>VLOOKUP($E276,ZonalStat!$E$1:$AB$310,8,FALSE)</f>
        <v>4553.8216628700002</v>
      </c>
      <c r="N276">
        <f>VLOOKUP($E276,ZonalStat!$E$1:$AB$310,9,FALSE)</f>
        <v>8274.2648670800008</v>
      </c>
      <c r="O276">
        <f>VLOOKUP($E276,ZonalStat!$E$1:$AB$310,10,FALSE)</f>
        <v>5001.9862713399998</v>
      </c>
      <c r="P276">
        <f>VLOOKUP($E276,ZonalStat!$E$1:$AB$310,11,FALSE)</f>
        <v>5690.3787816900003</v>
      </c>
      <c r="Q276">
        <f>VLOOKUP($E276,summary_LC!$Z$2:$AU$311,16,FALSE)</f>
        <v>74.680022259321092</v>
      </c>
      <c r="R276">
        <f>VLOOKUP($E276,summary_LC!$Z$2:$AU$311,17,FALSE)</f>
        <v>0</v>
      </c>
      <c r="S276">
        <f>VLOOKUP($E276,summary_LC!$Z$2:$AU$311,15,FALSE)</f>
        <v>137.45130773511406</v>
      </c>
      <c r="T276">
        <f>VLOOKUP($E276,summary_LC!$Z$2:$AU$311,18,FALSE)</f>
        <v>14.273789649415694</v>
      </c>
      <c r="U276">
        <f>VLOOKUP($E276,summary_LC!$Z$2:$AU$311,19,FALSE)</f>
        <v>1.001669449081803</v>
      </c>
      <c r="V276">
        <f>VLOOKUP($E276,summary_LC!$Z$2:$AU$311,22,FALSE)</f>
        <v>32.465225014611335</v>
      </c>
      <c r="W276">
        <f>VLOOKUP($E276,ZonalStat!$E$1:$AB$310,12,FALSE)</f>
        <v>3753.74338416</v>
      </c>
      <c r="X276">
        <f>VLOOKUP($E276,summary_LC!$Z$2:$AU$311,4,FALSE)</f>
        <v>335</v>
      </c>
      <c r="Y276">
        <f>VLOOKUP($E276,summary_LC!$Z$2:$AU$311,20,FALSE)</f>
        <v>74.680022259321092</v>
      </c>
      <c r="Z276">
        <f>VLOOKUP($E276,ZonalStat!$E$1:$AB$310,13,FALSE)</f>
        <v>1498.43180183</v>
      </c>
      <c r="AA276">
        <f>VLOOKUP($E276,ZonalStat!$E$1:$AB$310,14,FALSE)</f>
        <v>0.13732512016000001</v>
      </c>
      <c r="AB276">
        <f>VLOOKUP($E276,ZonalStat!$E$1:$AB$310,15,FALSE)</f>
        <v>0.33220338983100001</v>
      </c>
      <c r="AC276">
        <f>VLOOKUP($E276,ZonalStat!$E$1:$AB$310,16,FALSE)</f>
        <v>0.587787207742</v>
      </c>
      <c r="AD276">
        <f>VLOOKUP($E276,Irigasi!$A$2:$C$311,3,FALSE)</f>
        <v>1041</v>
      </c>
      <c r="AE276">
        <f>VLOOKUP($E276,ZonalStat!$E$1:$AB$310,17,FALSE)</f>
        <v>0.65228730684000003</v>
      </c>
      <c r="AF276">
        <f>VLOOKUP($E276,ZonalStat!$E$1:$AB$310,18,FALSE)</f>
        <v>-0.63494129659200005</v>
      </c>
      <c r="AG276">
        <f>VLOOKUP($E276,ZonalStat!$E$1:$AB$310,19,FALSE)</f>
        <v>0.20049285620999999</v>
      </c>
      <c r="AH276">
        <f>VLOOKUP($E276,ZonalStat!$E$1:$AB$310,20,FALSE)</f>
        <v>0.759356136008</v>
      </c>
      <c r="AI276">
        <f>VLOOKUP($E276,ZonalStat!$E$1:$AB$310,21,FALSE)</f>
        <v>1.3765681353200001</v>
      </c>
      <c r="AJ276">
        <f>VLOOKUP($E276,ZonalStat!$E$1:$AB$310,22,FALSE)</f>
        <v>25.5668118593</v>
      </c>
      <c r="AK276">
        <f>VLOOKUP($E276,ZonalStat!$E$1:$AB$310,23,FALSE)</f>
        <v>-34.050669827100002</v>
      </c>
      <c r="AL276">
        <f>VLOOKUP($E276,ZonalStat!$E$1:$AB$310,24,FALSE)</f>
        <v>1356.8367966000001</v>
      </c>
      <c r="AM276">
        <f>VLOOKUP($E276,Podes!$A$1:$AL$310,5,FALSE)</f>
        <v>8760</v>
      </c>
      <c r="AN276">
        <f>VLOOKUP($E276,Podes!$A$1:$AL$310,28,FALSE)</f>
        <v>1.09213315</v>
      </c>
      <c r="AO276">
        <f>VLOOKUP($E276,Podes!$A$1:$AL$310,29,FALSE)</f>
        <v>973.33333330000005</v>
      </c>
      <c r="AP276">
        <f>VLOOKUP($E276,Podes!$A$1:$AL$310,30,FALSE)</f>
        <v>8760</v>
      </c>
      <c r="AQ276">
        <f>VLOOKUP($E276,Podes!$A$1:$AL$310,31,FALSE)</f>
        <v>8760</v>
      </c>
      <c r="AR276">
        <f>VLOOKUP($E276,Podes!$A$1:$AL$310,32,FALSE)</f>
        <v>876</v>
      </c>
      <c r="AS276">
        <f>VLOOKUP($E276,Podes!$A$1:$AL$310,33,FALSE)</f>
        <v>4380</v>
      </c>
      <c r="AT276">
        <f>VLOOKUP($E276,Podes!$A$1:$AL$310,34,FALSE)</f>
        <v>2190</v>
      </c>
      <c r="AU276">
        <f>VLOOKUP($E276,Podes!$A$1:$AL$310,13,FALSE)</f>
        <v>1</v>
      </c>
      <c r="AV276">
        <f>VLOOKUP($E276,Podes!$A$1:$AL$310,14,FALSE)</f>
        <v>0</v>
      </c>
      <c r="AW276">
        <f>VLOOKUP($E276,Podes!$A$1:$AL$310,15,FALSE)</f>
        <v>23</v>
      </c>
      <c r="AX276">
        <f>VLOOKUP($E276,Podes!$A$1:$AL$310,16,FALSE)</f>
        <v>1</v>
      </c>
      <c r="AY276">
        <f>VLOOKUP($E276,Podes!$A$1:$AL$310,17,FALSE)</f>
        <v>0</v>
      </c>
      <c r="AZ276">
        <f>VLOOKUP($E276,Podes!$A$1:$AL$310,18,FALSE)</f>
        <v>0</v>
      </c>
      <c r="BA276">
        <f>VLOOKUP($E276,Podes!$A$1:$AL$310,19,FALSE)</f>
        <v>7</v>
      </c>
      <c r="BB276">
        <f>VLOOKUP($E276,Podes!$A$1:$AL$310,20,FALSE)</f>
        <v>0</v>
      </c>
      <c r="BC276">
        <f>VLOOKUP($E276,Podes!$A$1:$AL$310,21,FALSE)</f>
        <v>10</v>
      </c>
      <c r="BD276">
        <f>VLOOKUP($E276,Podes!$A$1:$AL$310,22,FALSE)</f>
        <v>0</v>
      </c>
      <c r="BE276">
        <f>VLOOKUP($E276,Podes!$A$1:$AL$310,23,FALSE)</f>
        <v>30</v>
      </c>
      <c r="BF276">
        <f>VLOOKUP($E276,Podes!$A$1:$AL$310,38,FALSE)</f>
        <v>166.66666670000001</v>
      </c>
      <c r="BG276">
        <f>VLOOKUP($E276,Podes!$A$1:$AL$310,35,FALSE)</f>
        <v>257.64705880000002</v>
      </c>
      <c r="BH276">
        <f>VLOOKUP($E276,Podes!$A$1:$AL$310,36,FALSE)</f>
        <v>4380</v>
      </c>
      <c r="BI276">
        <f>VLOOKUP($E276,Podes!$A$1:$AL$310,26,FALSE)</f>
        <v>4</v>
      </c>
      <c r="BJ276">
        <f>VLOOKUP($E276,Podes!$A$1:$AL$310,37,FALSE)</f>
        <v>2190</v>
      </c>
      <c r="BK276">
        <f>VLOOKUP(E276,'status kesejahteraan'!$D:$P,12,FALSE)</f>
        <v>0.18255991840897501</v>
      </c>
      <c r="BL276">
        <f>VLOOKUP(E276,'status kesejahteraan'!$D:$P,13,FALSE)</f>
        <v>0.14535052845922622</v>
      </c>
      <c r="BM276">
        <f>VLOOKUP(D276,IDM_2021!$D$1:$F$297,2,FALSE)</f>
        <v>0.67410000000000003</v>
      </c>
      <c r="BN276">
        <f>VLOOKUP(E276,Irigasi!$O$2:$Q$311,3,FALSE)</f>
        <v>3536</v>
      </c>
      <c r="BO276">
        <f>VLOOKUP($E276,ZonalStat!$E$1:$AC$310,25,FALSE)</f>
        <v>5970.1492833800003</v>
      </c>
      <c r="BP276" s="1">
        <f>VLOOKUP($E276,ZonalStat!$E$1:$AD$310,26,FALSE)</f>
        <v>2.4457436967800001</v>
      </c>
    </row>
    <row r="277" spans="1:68" x14ac:dyDescent="0.25">
      <c r="A277">
        <v>276</v>
      </c>
      <c r="B277" t="s">
        <v>337</v>
      </c>
      <c r="C277" t="s">
        <v>378</v>
      </c>
      <c r="D277" t="s">
        <v>278</v>
      </c>
      <c r="E277">
        <v>5318070</v>
      </c>
      <c r="F277">
        <f>VLOOKUP(E277,summary_LC!$AW$1:$AY$311,3,FALSE)</f>
        <v>16647</v>
      </c>
      <c r="G277">
        <f>VLOOKUP($E277,ZonalStat!$E$1:$AB$310,2,FALSE)</f>
        <v>127352.81572699999</v>
      </c>
      <c r="H277">
        <f>VLOOKUP($E277,ZonalStat!$E$1:$AB$310,3,FALSE)</f>
        <v>1423.36884768</v>
      </c>
      <c r="I277">
        <f>VLOOKUP($E277,ZonalStat!$E$1:$AB$310,4,FALSE)</f>
        <v>212886.77643999999</v>
      </c>
      <c r="J277">
        <f>VLOOKUP($E277,ZonalStat!$E$1:$AB$310,5,FALSE)</f>
        <v>7342.4005585000004</v>
      </c>
      <c r="K277">
        <f>VLOOKUP($E277,ZonalStat!$E$1:$AB$310,6,FALSE)</f>
        <v>350.41929677100001</v>
      </c>
      <c r="L277">
        <f>VLOOKUP($E277,ZonalStat!$E$1:$AB$310,7,FALSE)</f>
        <v>6341.8182924800003</v>
      </c>
      <c r="M277">
        <f>VLOOKUP($E277,ZonalStat!$E$1:$AB$310,8,FALSE)</f>
        <v>3970.9476088900001</v>
      </c>
      <c r="N277">
        <f>VLOOKUP($E277,ZonalStat!$E$1:$AB$310,9,FALSE)</f>
        <v>3975.8526288399999</v>
      </c>
      <c r="O277">
        <f>VLOOKUP($E277,ZonalStat!$E$1:$AB$310,10,FALSE)</f>
        <v>11991.6632039</v>
      </c>
      <c r="P277">
        <f>VLOOKUP($E277,ZonalStat!$E$1:$AB$310,11,FALSE)</f>
        <v>6615.2868258099998</v>
      </c>
      <c r="Q277">
        <f>VLOOKUP($E277,summary_LC!$Z$2:$AU$311,16,FALSE)</f>
        <v>34.270079762567242</v>
      </c>
      <c r="R277">
        <f>VLOOKUP($E277,summary_LC!$Z$2:$AU$311,17,FALSE)</f>
        <v>0</v>
      </c>
      <c r="S277">
        <f>VLOOKUP($E277,summary_LC!$Z$2:$AU$311,15,FALSE)</f>
        <v>69.625301428306443</v>
      </c>
      <c r="T277">
        <f>VLOOKUP($E277,summary_LC!$Z$2:$AU$311,18,FALSE)</f>
        <v>14.92301984789464</v>
      </c>
      <c r="U277">
        <f>VLOOKUP($E277,summary_LC!$Z$2:$AU$311,19,FALSE)</f>
        <v>2.7824151363383419E-2</v>
      </c>
      <c r="V277">
        <f>VLOOKUP($E277,summary_LC!$Z$2:$AU$311,22,FALSE)</f>
        <v>19.811377425361925</v>
      </c>
      <c r="W277">
        <f>VLOOKUP($E277,ZonalStat!$E$1:$AB$310,12,FALSE)</f>
        <v>1004.99950986</v>
      </c>
      <c r="X277">
        <f>VLOOKUP($E277,summary_LC!$Z$2:$AU$311,4,FALSE)</f>
        <v>678</v>
      </c>
      <c r="Y277">
        <f>VLOOKUP($E277,summary_LC!$Z$2:$AU$311,20,FALSE)</f>
        <v>34.270079762567242</v>
      </c>
      <c r="Z277">
        <f>VLOOKUP($E277,ZonalStat!$E$1:$AB$310,13,FALSE)</f>
        <v>986.52486391100001</v>
      </c>
      <c r="AA277">
        <f>VLOOKUP($E277,ZonalStat!$E$1:$AB$310,14,FALSE)</f>
        <v>5.1534457864600001E-2</v>
      </c>
      <c r="AB277">
        <f>VLOOKUP($E277,ZonalStat!$E$1:$AB$310,15,FALSE)</f>
        <v>0.36482549408300002</v>
      </c>
      <c r="AC277">
        <f>VLOOKUP($E277,ZonalStat!$E$1:$AB$310,16,FALSE)</f>
        <v>0.62092341808200002</v>
      </c>
      <c r="AD277">
        <f>VLOOKUP($E277,Irigasi!$A$2:$C$311,3,FALSE)</f>
        <v>0</v>
      </c>
      <c r="AE277">
        <f>VLOOKUP($E277,ZonalStat!$E$1:$AB$310,17,FALSE)</f>
        <v>0</v>
      </c>
      <c r="AF277">
        <f>VLOOKUP($E277,ZonalStat!$E$1:$AB$310,18,FALSE)</f>
        <v>0</v>
      </c>
      <c r="AG277">
        <f>VLOOKUP($E277,ZonalStat!$E$1:$AB$310,19,FALSE)</f>
        <v>0</v>
      </c>
      <c r="AH277">
        <f>VLOOKUP($E277,ZonalStat!$E$1:$AB$310,20,FALSE)</f>
        <v>0.781054240673</v>
      </c>
      <c r="AI277">
        <f>VLOOKUP($E277,ZonalStat!$E$1:$AB$310,21,FALSE)</f>
        <v>1.35338911807</v>
      </c>
      <c r="AJ277">
        <f>VLOOKUP($E277,ZonalStat!$E$1:$AB$310,22,FALSE)</f>
        <v>25.048253223500001</v>
      </c>
      <c r="AK277">
        <f>VLOOKUP($E277,ZonalStat!$E$1:$AB$310,23,FALSE)</f>
        <v>-32.276546417500001</v>
      </c>
      <c r="AL277">
        <f>VLOOKUP($E277,ZonalStat!$E$1:$AB$310,24,FALSE)</f>
        <v>1255.3638818500001</v>
      </c>
      <c r="AM277">
        <f>VLOOKUP($E277,Podes!$A$1:$AL$310,5,FALSE)</f>
        <v>1207</v>
      </c>
      <c r="AN277">
        <f>VLOOKUP($E277,Podes!$A$1:$AL$310,28,FALSE)</f>
        <v>1.1207056639999999</v>
      </c>
      <c r="AO277">
        <f>VLOOKUP($E277,Podes!$A$1:$AL$310,29,FALSE)</f>
        <v>1207</v>
      </c>
      <c r="AP277">
        <f>VLOOKUP($E277,Podes!$A$1:$AL$310,30,FALSE)</f>
        <v>0</v>
      </c>
      <c r="AQ277">
        <f>VLOOKUP($E277,Podes!$A$1:$AL$310,31,FALSE)</f>
        <v>0</v>
      </c>
      <c r="AR277">
        <f>VLOOKUP($E277,Podes!$A$1:$AL$310,32,FALSE)</f>
        <v>402.33333329999999</v>
      </c>
      <c r="AS277">
        <f>VLOOKUP($E277,Podes!$A$1:$AL$310,33,FALSE)</f>
        <v>0</v>
      </c>
      <c r="AT277">
        <f>VLOOKUP($E277,Podes!$A$1:$AL$310,34,FALSE)</f>
        <v>0</v>
      </c>
      <c r="AU277">
        <f>VLOOKUP($E277,Podes!$A$1:$AL$310,13,FALSE)</f>
        <v>0</v>
      </c>
      <c r="AV277">
        <f>VLOOKUP($E277,Podes!$A$1:$AL$310,14,FALSE)</f>
        <v>0</v>
      </c>
      <c r="AW277">
        <f>VLOOKUP($E277,Podes!$A$1:$AL$310,15,FALSE)</f>
        <v>7</v>
      </c>
      <c r="AX277">
        <f>VLOOKUP($E277,Podes!$A$1:$AL$310,16,FALSE)</f>
        <v>0</v>
      </c>
      <c r="AY277">
        <f>VLOOKUP($E277,Podes!$A$1:$AL$310,17,FALSE)</f>
        <v>0</v>
      </c>
      <c r="AZ277">
        <f>VLOOKUP($E277,Podes!$A$1:$AL$310,18,FALSE)</f>
        <v>0</v>
      </c>
      <c r="BA277">
        <f>VLOOKUP($E277,Podes!$A$1:$AL$310,19,FALSE)</f>
        <v>0</v>
      </c>
      <c r="BB277">
        <f>VLOOKUP($E277,Podes!$A$1:$AL$310,20,FALSE)</f>
        <v>0</v>
      </c>
      <c r="BC277">
        <f>VLOOKUP($E277,Podes!$A$1:$AL$310,21,FALSE)</f>
        <v>0</v>
      </c>
      <c r="BD277">
        <f>VLOOKUP($E277,Podes!$A$1:$AL$310,22,FALSE)</f>
        <v>0</v>
      </c>
      <c r="BE277">
        <f>VLOOKUP($E277,Podes!$A$1:$AL$310,23,FALSE)</f>
        <v>10</v>
      </c>
      <c r="BF277">
        <f>VLOOKUP($E277,Podes!$A$1:$AL$310,38,FALSE)</f>
        <v>200</v>
      </c>
      <c r="BG277">
        <f>VLOOKUP($E277,Podes!$A$1:$AL$310,35,FALSE)</f>
        <v>109.7272727</v>
      </c>
      <c r="BH277">
        <f>VLOOKUP($E277,Podes!$A$1:$AL$310,36,FALSE)</f>
        <v>0</v>
      </c>
      <c r="BI277">
        <f>VLOOKUP($E277,Podes!$A$1:$AL$310,26,FALSE)</f>
        <v>5</v>
      </c>
      <c r="BJ277">
        <f>VLOOKUP($E277,Podes!$A$1:$AL$310,37,FALSE)</f>
        <v>241.4</v>
      </c>
      <c r="BK277">
        <f>VLOOKUP(E277,'status kesejahteraan'!$D:$P,12,FALSE)</f>
        <v>0.17209302325581396</v>
      </c>
      <c r="BL277">
        <f>VLOOKUP(E277,'status kesejahteraan'!$D:$P,13,FALSE)</f>
        <v>0.14021641118124437</v>
      </c>
      <c r="BM277">
        <f>VLOOKUP(D277,IDM_2021!$D$1:$F$297,2,FALSE)</f>
        <v>0.63980000000000004</v>
      </c>
      <c r="BN277">
        <f>VLOOKUP(E277,Irigasi!$O$2:$Q$311,3,FALSE)</f>
        <v>0</v>
      </c>
      <c r="BO277">
        <f>VLOOKUP($E277,ZonalStat!$E$1:$AC$310,25,FALSE)</f>
        <v>11231.856077799999</v>
      </c>
      <c r="BP277" s="1">
        <f>VLOOKUP($E277,ZonalStat!$E$1:$AD$310,26,FALSE)</f>
        <v>1.9942153386799999</v>
      </c>
    </row>
    <row r="278" spans="1:68" x14ac:dyDescent="0.25">
      <c r="A278">
        <v>277</v>
      </c>
      <c r="B278" t="s">
        <v>337</v>
      </c>
      <c r="C278" t="s">
        <v>379</v>
      </c>
      <c r="D278" t="s">
        <v>279</v>
      </c>
      <c r="E278">
        <v>5319010</v>
      </c>
      <c r="F278">
        <f>VLOOKUP(E278,summary_LC!$AW$1:$AY$311,3,FALSE)</f>
        <v>16944</v>
      </c>
      <c r="G278">
        <f>VLOOKUP($E278,ZonalStat!$E$1:$AB$310,2,FALSE)</f>
        <v>39360.460174599997</v>
      </c>
      <c r="H278">
        <f>VLOOKUP($E278,ZonalStat!$E$1:$AB$310,3,FALSE)</f>
        <v>596.44154614299998</v>
      </c>
      <c r="I278">
        <f>VLOOKUP($E278,ZonalStat!$E$1:$AB$310,4,FALSE)</f>
        <v>134675.27575999999</v>
      </c>
      <c r="J278">
        <f>VLOOKUP($E278,ZonalStat!$E$1:$AB$310,5,FALSE)</f>
        <v>13061.154934800001</v>
      </c>
      <c r="K278">
        <f>VLOOKUP($E278,ZonalStat!$E$1:$AB$310,6,FALSE)</f>
        <v>1246.0995220100001</v>
      </c>
      <c r="L278">
        <f>VLOOKUP($E278,ZonalStat!$E$1:$AB$310,7,FALSE)</f>
        <v>2289.6715254400001</v>
      </c>
      <c r="M278">
        <f>VLOOKUP($E278,ZonalStat!$E$1:$AB$310,8,FALSE)</f>
        <v>17679.3459568</v>
      </c>
      <c r="N278">
        <f>VLOOKUP($E278,ZonalStat!$E$1:$AB$310,9,FALSE)</f>
        <v>6425.0681053099997</v>
      </c>
      <c r="O278">
        <f>VLOOKUP($E278,ZonalStat!$E$1:$AB$310,10,FALSE)</f>
        <v>11271.4970134</v>
      </c>
      <c r="P278">
        <f>VLOOKUP($E278,ZonalStat!$E$1:$AB$310,11,FALSE)</f>
        <v>8038.56936013</v>
      </c>
      <c r="Q278">
        <f>VLOOKUP($E278,summary_LC!$Z$2:$AU$311,16,FALSE)</f>
        <v>69.365609348914859</v>
      </c>
      <c r="R278">
        <f>VLOOKUP($E278,summary_LC!$Z$2:$AU$311,17,FALSE)</f>
        <v>0</v>
      </c>
      <c r="S278">
        <f>VLOOKUP($E278,summary_LC!$Z$2:$AU$311,15,FALSE)</f>
        <v>51.057317751808576</v>
      </c>
      <c r="T278">
        <f>VLOOKUP($E278,summary_LC!$Z$2:$AU$311,18,FALSE)</f>
        <v>13.420515674271934</v>
      </c>
      <c r="U278">
        <f>VLOOKUP($E278,summary_LC!$Z$2:$AU$311,19,FALSE)</f>
        <v>2.7824151363383419E-2</v>
      </c>
      <c r="V278">
        <f>VLOOKUP($E278,summary_LC!$Z$2:$AU$311,22,FALSE)</f>
        <v>3.5174693106704438</v>
      </c>
      <c r="W278">
        <f>VLOOKUP($E278,ZonalStat!$E$1:$AB$310,12,FALSE)</f>
        <v>2589.7839569900002</v>
      </c>
      <c r="X278">
        <f>VLOOKUP($E278,summary_LC!$Z$2:$AU$311,4,FALSE)</f>
        <v>554</v>
      </c>
      <c r="Y278">
        <f>VLOOKUP($E278,summary_LC!$Z$2:$AU$311,20,FALSE)</f>
        <v>69.365609348914859</v>
      </c>
      <c r="Z278">
        <f>VLOOKUP($E278,ZonalStat!$E$1:$AB$310,13,FALSE)</f>
        <v>1415.3288666999999</v>
      </c>
      <c r="AA278">
        <f>VLOOKUP($E278,ZonalStat!$E$1:$AB$310,14,FALSE)</f>
        <v>1.53530517091E-2</v>
      </c>
      <c r="AB278">
        <f>VLOOKUP($E278,ZonalStat!$E$1:$AB$310,15,FALSE)</f>
        <v>0.36154390934800001</v>
      </c>
      <c r="AC278">
        <f>VLOOKUP($E278,ZonalStat!$E$1:$AB$310,16,FALSE)</f>
        <v>0.75108067352600005</v>
      </c>
      <c r="AD278">
        <f>VLOOKUP($E278,Irigasi!$A$2:$C$311,3,FALSE)</f>
        <v>5</v>
      </c>
      <c r="AE278">
        <f>VLOOKUP($E278,ZonalStat!$E$1:$AB$310,17,FALSE)</f>
        <v>0.81603576922800003</v>
      </c>
      <c r="AF278">
        <f>VLOOKUP($E278,ZonalStat!$E$1:$AB$310,18,FALSE)</f>
        <v>-0.75240818857699998</v>
      </c>
      <c r="AG278">
        <f>VLOOKUP($E278,ZonalStat!$E$1:$AB$310,19,FALSE)</f>
        <v>0.34232056814099998</v>
      </c>
      <c r="AH278">
        <f>VLOOKUP($E278,ZonalStat!$E$1:$AB$310,20,FALSE)</f>
        <v>0.50636546762699997</v>
      </c>
      <c r="AI278">
        <f>VLOOKUP($E278,ZonalStat!$E$1:$AB$310,21,FALSE)</f>
        <v>1.4130592262899999</v>
      </c>
      <c r="AJ278">
        <f>VLOOKUP($E278,ZonalStat!$E$1:$AB$310,22,FALSE)</f>
        <v>23.1593294376</v>
      </c>
      <c r="AK278">
        <f>VLOOKUP($E278,ZonalStat!$E$1:$AB$310,23,FALSE)</f>
        <v>-44.846676402299998</v>
      </c>
      <c r="AL278">
        <f>VLOOKUP($E278,ZonalStat!$E$1:$AB$310,24,FALSE)</f>
        <v>1974.43257363</v>
      </c>
      <c r="AM278">
        <f>VLOOKUP($E278,Podes!$A$1:$AL$310,5,FALSE)</f>
        <v>9328</v>
      </c>
      <c r="AN278">
        <f>VLOOKUP($E278,Podes!$A$1:$AL$310,28,FALSE)</f>
        <v>1.4829888710000001</v>
      </c>
      <c r="AO278">
        <f>VLOOKUP($E278,Podes!$A$1:$AL$310,29,FALSE)</f>
        <v>777.33333330000005</v>
      </c>
      <c r="AP278">
        <f>VLOOKUP($E278,Podes!$A$1:$AL$310,30,FALSE)</f>
        <v>4664</v>
      </c>
      <c r="AQ278">
        <f>VLOOKUP($E278,Podes!$A$1:$AL$310,31,FALSE)</f>
        <v>0</v>
      </c>
      <c r="AR278">
        <f>VLOOKUP($E278,Podes!$A$1:$AL$310,32,FALSE)</f>
        <v>621.8666667</v>
      </c>
      <c r="AS278">
        <f>VLOOKUP($E278,Podes!$A$1:$AL$310,33,FALSE)</f>
        <v>9328</v>
      </c>
      <c r="AT278">
        <f>VLOOKUP($E278,Podes!$A$1:$AL$310,34,FALSE)</f>
        <v>1865.6</v>
      </c>
      <c r="AU278">
        <f>VLOOKUP($E278,Podes!$A$1:$AL$310,13,FALSE)</f>
        <v>4</v>
      </c>
      <c r="AV278">
        <f>VLOOKUP($E278,Podes!$A$1:$AL$310,14,FALSE)</f>
        <v>0</v>
      </c>
      <c r="AW278">
        <f>VLOOKUP($E278,Podes!$A$1:$AL$310,15,FALSE)</f>
        <v>4</v>
      </c>
      <c r="AX278">
        <f>VLOOKUP($E278,Podes!$A$1:$AL$310,16,FALSE)</f>
        <v>0</v>
      </c>
      <c r="AY278">
        <f>VLOOKUP($E278,Podes!$A$1:$AL$310,17,FALSE)</f>
        <v>0</v>
      </c>
      <c r="AZ278">
        <f>VLOOKUP($E278,Podes!$A$1:$AL$310,18,FALSE)</f>
        <v>0</v>
      </c>
      <c r="BA278">
        <f>VLOOKUP($E278,Podes!$A$1:$AL$310,19,FALSE)</f>
        <v>0</v>
      </c>
      <c r="BB278">
        <f>VLOOKUP($E278,Podes!$A$1:$AL$310,20,FALSE)</f>
        <v>0</v>
      </c>
      <c r="BC278">
        <f>VLOOKUP($E278,Podes!$A$1:$AL$310,21,FALSE)</f>
        <v>4</v>
      </c>
      <c r="BD278">
        <f>VLOOKUP($E278,Podes!$A$1:$AL$310,22,FALSE)</f>
        <v>0</v>
      </c>
      <c r="BE278">
        <f>VLOOKUP($E278,Podes!$A$1:$AL$310,23,FALSE)</f>
        <v>34</v>
      </c>
      <c r="BF278">
        <f>VLOOKUP($E278,Podes!$A$1:$AL$310,38,FALSE)</f>
        <v>188.88888890000001</v>
      </c>
      <c r="BG278">
        <f>VLOOKUP($E278,Podes!$A$1:$AL$310,35,FALSE)</f>
        <v>777.33333330000005</v>
      </c>
      <c r="BH278">
        <f>VLOOKUP($E278,Podes!$A$1:$AL$310,36,FALSE)</f>
        <v>0</v>
      </c>
      <c r="BI278">
        <f>VLOOKUP($E278,Podes!$A$1:$AL$310,26,FALSE)</f>
        <v>10</v>
      </c>
      <c r="BJ278">
        <f>VLOOKUP($E278,Podes!$A$1:$AL$310,37,FALSE)</f>
        <v>932.8</v>
      </c>
      <c r="BK278">
        <f>VLOOKUP(E278,'status kesejahteraan'!$D:$P,12,FALSE)</f>
        <v>2.7721774193548387E-2</v>
      </c>
      <c r="BL278">
        <f>VLOOKUP(E278,'status kesejahteraan'!$D:$P,13,FALSE)</f>
        <v>2.3985328893393176E-2</v>
      </c>
      <c r="BM278">
        <f>VLOOKUP(D278,IDM_2021!$D$1:$F$297,2,FALSE)</f>
        <v>0.66710000000000003</v>
      </c>
      <c r="BN278">
        <f>VLOOKUP(E278,Irigasi!$O$2:$Q$311,3,FALSE)</f>
        <v>474</v>
      </c>
      <c r="BO278">
        <f>VLOOKUP($E278,ZonalStat!$E$1:$AC$310,25,FALSE)</f>
        <v>4891.2377463499997</v>
      </c>
      <c r="BP278" s="1">
        <f>VLOOKUP($E278,ZonalStat!$E$1:$AD$310,26,FALSE)</f>
        <v>4.2674029850700004</v>
      </c>
    </row>
    <row r="279" spans="1:68" x14ac:dyDescent="0.25">
      <c r="A279">
        <v>278</v>
      </c>
      <c r="B279" t="s">
        <v>337</v>
      </c>
      <c r="C279" t="s">
        <v>379</v>
      </c>
      <c r="D279" t="s">
        <v>280</v>
      </c>
      <c r="E279">
        <v>5319011</v>
      </c>
      <c r="F279">
        <f>VLOOKUP(E279,summary_LC!$AW$1:$AY$311,3,FALSE)</f>
        <v>21062</v>
      </c>
      <c r="G279">
        <f>VLOOKUP($E279,ZonalStat!$E$1:$AB$310,2,FALSE)</f>
        <v>30217.2816781</v>
      </c>
      <c r="H279">
        <f>VLOOKUP($E279,ZonalStat!$E$1:$AB$310,3,FALSE)</f>
        <v>1457.32524141</v>
      </c>
      <c r="I279">
        <f>VLOOKUP($E279,ZonalStat!$E$1:$AB$310,4,FALSE)</f>
        <v>128595.512904</v>
      </c>
      <c r="J279">
        <f>VLOOKUP($E279,ZonalStat!$E$1:$AB$310,5,FALSE)</f>
        <v>20190.6194502</v>
      </c>
      <c r="K279">
        <f>VLOOKUP($E279,ZonalStat!$E$1:$AB$310,6,FALSE)</f>
        <v>1027.0804799</v>
      </c>
      <c r="L279">
        <f>VLOOKUP($E279,ZonalStat!$E$1:$AB$310,7,FALSE)</f>
        <v>2601.3086809800002</v>
      </c>
      <c r="M279">
        <f>VLOOKUP($E279,ZonalStat!$E$1:$AB$310,8,FALSE)</f>
        <v>26747.232176699999</v>
      </c>
      <c r="N279">
        <f>VLOOKUP($E279,ZonalStat!$E$1:$AB$310,9,FALSE)</f>
        <v>8031.0226446899997</v>
      </c>
      <c r="O279">
        <f>VLOOKUP($E279,ZonalStat!$E$1:$AB$310,10,FALSE)</f>
        <v>10629.268196700001</v>
      </c>
      <c r="P279">
        <f>VLOOKUP($E279,ZonalStat!$E$1:$AB$310,11,FALSE)</f>
        <v>7822.2242902199996</v>
      </c>
      <c r="Q279">
        <f>VLOOKUP($E279,summary_LC!$Z$2:$AU$311,16,FALSE)</f>
        <v>97.440178074568735</v>
      </c>
      <c r="R279">
        <f>VLOOKUP($E279,summary_LC!$Z$2:$AU$311,17,FALSE)</f>
        <v>0</v>
      </c>
      <c r="S279">
        <f>VLOOKUP($E279,summary_LC!$Z$2:$AU$311,15,FALSE)</f>
        <v>73.316638842515303</v>
      </c>
      <c r="T279">
        <f>VLOOKUP($E279,summary_LC!$Z$2:$AU$311,18,FALSE)</f>
        <v>14.774624373956593</v>
      </c>
      <c r="U279">
        <f>VLOOKUP($E279,summary_LC!$Z$2:$AU$311,19,FALSE)</f>
        <v>0.14839547393804489</v>
      </c>
      <c r="V279">
        <f>VLOOKUP($E279,summary_LC!$Z$2:$AU$311,22,FALSE)</f>
        <v>0.53176336530244039</v>
      </c>
      <c r="W279">
        <f>VLOOKUP($E279,ZonalStat!$E$1:$AB$310,12,FALSE)</f>
        <v>1834.6670518599999</v>
      </c>
      <c r="X279">
        <f>VLOOKUP($E279,summary_LC!$Z$2:$AU$311,4,FALSE)</f>
        <v>958</v>
      </c>
      <c r="Y279">
        <f>VLOOKUP($E279,summary_LC!$Z$2:$AU$311,20,FALSE)</f>
        <v>97.440178074568735</v>
      </c>
      <c r="Z279">
        <f>VLOOKUP($E279,ZonalStat!$E$1:$AB$310,13,FALSE)</f>
        <v>1014.8814022</v>
      </c>
      <c r="AA279">
        <f>VLOOKUP($E279,ZonalStat!$E$1:$AB$310,14,FALSE)</f>
        <v>4.0620848579100001E-4</v>
      </c>
      <c r="AB279">
        <f>VLOOKUP($E279,ZonalStat!$E$1:$AB$310,15,FALSE)</f>
        <v>0.39210426360299999</v>
      </c>
      <c r="AC279">
        <f>VLOOKUP($E279,ZonalStat!$E$1:$AB$310,16,FALSE)</f>
        <v>0.76524566205199995</v>
      </c>
      <c r="AD279">
        <f>VLOOKUP($E279,Irigasi!$A$2:$C$311,3,FALSE)</f>
        <v>0</v>
      </c>
      <c r="AE279">
        <f>VLOOKUP($E279,ZonalStat!$E$1:$AB$310,17,FALSE)</f>
        <v>0.84998848434300001</v>
      </c>
      <c r="AF279">
        <f>VLOOKUP($E279,ZonalStat!$E$1:$AB$310,18,FALSE)</f>
        <v>-0.77793833997700002</v>
      </c>
      <c r="AG279">
        <f>VLOOKUP($E279,ZonalStat!$E$1:$AB$310,19,FALSE)</f>
        <v>0.37071498404800002</v>
      </c>
      <c r="AH279">
        <f>VLOOKUP($E279,ZonalStat!$E$1:$AB$310,20,FALSE)</f>
        <v>0.412465442475</v>
      </c>
      <c r="AI279">
        <f>VLOOKUP($E279,ZonalStat!$E$1:$AB$310,21,FALSE)</f>
        <v>1.4199287678800001</v>
      </c>
      <c r="AJ279">
        <f>VLOOKUP($E279,ZonalStat!$E$1:$AB$310,22,FALSE)</f>
        <v>22.457872843600001</v>
      </c>
      <c r="AK279">
        <f>VLOOKUP($E279,ZonalStat!$E$1:$AB$310,23,FALSE)</f>
        <v>-50.911193540500001</v>
      </c>
      <c r="AL279">
        <f>VLOOKUP($E279,ZonalStat!$E$1:$AB$310,24,FALSE)</f>
        <v>2205.7914155399999</v>
      </c>
      <c r="AM279">
        <f>VLOOKUP($E279,Podes!$A$1:$AL$310,5,FALSE)</f>
        <v>6924</v>
      </c>
      <c r="AN279">
        <f>VLOOKUP($E279,Podes!$A$1:$AL$310,28,FALSE)</f>
        <v>2.3615279669999998</v>
      </c>
      <c r="AO279">
        <f>VLOOKUP($E279,Podes!$A$1:$AL$310,29,FALSE)</f>
        <v>1731</v>
      </c>
      <c r="AP279">
        <f>VLOOKUP($E279,Podes!$A$1:$AL$310,30,FALSE)</f>
        <v>0</v>
      </c>
      <c r="AQ279">
        <f>VLOOKUP($E279,Podes!$A$1:$AL$310,31,FALSE)</f>
        <v>0</v>
      </c>
      <c r="AR279">
        <f>VLOOKUP($E279,Podes!$A$1:$AL$310,32,FALSE)</f>
        <v>629.45454549999999</v>
      </c>
      <c r="AS279">
        <f>VLOOKUP($E279,Podes!$A$1:$AL$310,33,FALSE)</f>
        <v>6924</v>
      </c>
      <c r="AT279">
        <f>VLOOKUP($E279,Podes!$A$1:$AL$310,34,FALSE)</f>
        <v>0</v>
      </c>
      <c r="AU279">
        <f>VLOOKUP($E279,Podes!$A$1:$AL$310,13,FALSE)</f>
        <v>3</v>
      </c>
      <c r="AV279">
        <f>VLOOKUP($E279,Podes!$A$1:$AL$310,14,FALSE)</f>
        <v>0</v>
      </c>
      <c r="AW279">
        <f>VLOOKUP($E279,Podes!$A$1:$AL$310,15,FALSE)</f>
        <v>5</v>
      </c>
      <c r="AX279">
        <f>VLOOKUP($E279,Podes!$A$1:$AL$310,16,FALSE)</f>
        <v>0</v>
      </c>
      <c r="AY279">
        <f>VLOOKUP($E279,Podes!$A$1:$AL$310,17,FALSE)</f>
        <v>0</v>
      </c>
      <c r="AZ279">
        <f>VLOOKUP($E279,Podes!$A$1:$AL$310,18,FALSE)</f>
        <v>0</v>
      </c>
      <c r="BA279">
        <f>VLOOKUP($E279,Podes!$A$1:$AL$310,19,FALSE)</f>
        <v>0</v>
      </c>
      <c r="BB279">
        <f>VLOOKUP($E279,Podes!$A$1:$AL$310,20,FALSE)</f>
        <v>0</v>
      </c>
      <c r="BC279">
        <f>VLOOKUP($E279,Podes!$A$1:$AL$310,21,FALSE)</f>
        <v>0</v>
      </c>
      <c r="BD279">
        <f>VLOOKUP($E279,Podes!$A$1:$AL$310,22,FALSE)</f>
        <v>0</v>
      </c>
      <c r="BE279">
        <f>VLOOKUP($E279,Podes!$A$1:$AL$310,23,FALSE)</f>
        <v>42</v>
      </c>
      <c r="BF279">
        <f>VLOOKUP($E279,Podes!$A$1:$AL$310,38,FALSE)</f>
        <v>200</v>
      </c>
      <c r="BG279">
        <f>VLOOKUP($E279,Podes!$A$1:$AL$310,35,FALSE)</f>
        <v>3462</v>
      </c>
      <c r="BH279">
        <f>VLOOKUP($E279,Podes!$A$1:$AL$310,36,FALSE)</f>
        <v>0</v>
      </c>
      <c r="BI279">
        <f>VLOOKUP($E279,Podes!$A$1:$AL$310,26,FALSE)</f>
        <v>45</v>
      </c>
      <c r="BJ279">
        <f>VLOOKUP($E279,Podes!$A$1:$AL$310,37,FALSE)</f>
        <v>153.8666667</v>
      </c>
      <c r="BK279">
        <f>VLOOKUP(E279,'status kesejahteraan'!$D:$P,12,FALSE)</f>
        <v>1.3191929643041904E-2</v>
      </c>
      <c r="BL279">
        <f>VLOOKUP(E279,'status kesejahteraan'!$D:$P,13,FALSE)</f>
        <v>7.0327151489893731E-3</v>
      </c>
      <c r="BM279">
        <f>VLOOKUP(D279,IDM_2021!$D$1:$F$297,2,FALSE)</f>
        <v>0.58360000000000001</v>
      </c>
      <c r="BN279">
        <f>VLOOKUP(E279,Irigasi!$O$2:$Q$311,3,FALSE)</f>
        <v>394</v>
      </c>
      <c r="BO279">
        <f>VLOOKUP($E279,ZonalStat!$E$1:$AC$310,25,FALSE)</f>
        <v>3479.4639090599999</v>
      </c>
      <c r="BP279" s="1">
        <f>VLOOKUP($E279,ZonalStat!$E$1:$AD$310,26,FALSE)</f>
        <v>4.7577214105600003</v>
      </c>
    </row>
    <row r="280" spans="1:68" x14ac:dyDescent="0.25">
      <c r="A280">
        <v>279</v>
      </c>
      <c r="B280" t="s">
        <v>337</v>
      </c>
      <c r="C280" t="s">
        <v>379</v>
      </c>
      <c r="D280" t="s">
        <v>281</v>
      </c>
      <c r="E280">
        <v>5319020</v>
      </c>
      <c r="F280">
        <f>VLOOKUP(E280,summary_LC!$AW$1:$AY$311,3,FALSE)</f>
        <v>51280</v>
      </c>
      <c r="G280">
        <f>VLOOKUP($E280,ZonalStat!$E$1:$AB$310,2,FALSE)</f>
        <v>51418.964654299998</v>
      </c>
      <c r="H280">
        <f>VLOOKUP($E280,ZonalStat!$E$1:$AB$310,3,FALSE)</f>
        <v>1259.95948426</v>
      </c>
      <c r="I280">
        <f>VLOOKUP($E280,ZonalStat!$E$1:$AB$310,4,FALSE)</f>
        <v>140779.01838200001</v>
      </c>
      <c r="J280">
        <f>VLOOKUP($E280,ZonalStat!$E$1:$AB$310,5,FALSE)</f>
        <v>8574.1994776499996</v>
      </c>
      <c r="K280">
        <f>VLOOKUP($E280,ZonalStat!$E$1:$AB$310,6,FALSE)</f>
        <v>633.34089162800001</v>
      </c>
      <c r="L280">
        <f>VLOOKUP($E280,ZonalStat!$E$1:$AB$310,7,FALSE)</f>
        <v>3214.66716666</v>
      </c>
      <c r="M280">
        <f>VLOOKUP($E280,ZonalStat!$E$1:$AB$310,8,FALSE)</f>
        <v>6860.6607886199999</v>
      </c>
      <c r="N280">
        <f>VLOOKUP($E280,ZonalStat!$E$1:$AB$310,9,FALSE)</f>
        <v>8133.4108224299998</v>
      </c>
      <c r="O280">
        <f>VLOOKUP($E280,ZonalStat!$E$1:$AB$310,10,FALSE)</f>
        <v>17112.385322300001</v>
      </c>
      <c r="P280">
        <f>VLOOKUP($E280,ZonalStat!$E$1:$AB$310,11,FALSE)</f>
        <v>12722.9272533</v>
      </c>
      <c r="Q280">
        <f>VLOOKUP($E280,summary_LC!$Z$2:$AU$311,16,FALSE)</f>
        <v>199.84232980894083</v>
      </c>
      <c r="R280">
        <f>VLOOKUP($E280,summary_LC!$Z$2:$AU$311,17,FALSE)</f>
        <v>0</v>
      </c>
      <c r="S280">
        <f>VLOOKUP($E280,summary_LC!$Z$2:$AU$311,15,FALSE)</f>
        <v>142.57095158597664</v>
      </c>
      <c r="T280">
        <f>VLOOKUP($E280,summary_LC!$Z$2:$AU$311,18,FALSE)</f>
        <v>21.76776108328696</v>
      </c>
      <c r="U280">
        <f>VLOOKUP($E280,summary_LC!$Z$2:$AU$311,19,FALSE)</f>
        <v>0</v>
      </c>
      <c r="V280">
        <f>VLOOKUP($E280,summary_LC!$Z$2:$AU$311,22,FALSE)</f>
        <v>20.438767550702028</v>
      </c>
      <c r="W280">
        <f>VLOOKUP($E280,ZonalStat!$E$1:$AB$310,12,FALSE)</f>
        <v>2838.5954735599998</v>
      </c>
      <c r="X280">
        <f>VLOOKUP($E280,summary_LC!$Z$2:$AU$311,4,FALSE)</f>
        <v>359</v>
      </c>
      <c r="Y280">
        <f>VLOOKUP($E280,summary_LC!$Z$2:$AU$311,20,FALSE)</f>
        <v>199.84232980894083</v>
      </c>
      <c r="Z280">
        <f>VLOOKUP($E280,ZonalStat!$E$1:$AB$310,13,FALSE)</f>
        <v>1802.9362963399999</v>
      </c>
      <c r="AA280">
        <f>VLOOKUP($E280,ZonalStat!$E$1:$AB$310,14,FALSE)</f>
        <v>2.3023540422699999E-3</v>
      </c>
      <c r="AB280">
        <f>VLOOKUP($E280,ZonalStat!$E$1:$AB$310,15,FALSE)</f>
        <v>0.379884945398</v>
      </c>
      <c r="AC280">
        <f>VLOOKUP($E280,ZonalStat!$E$1:$AB$310,16,FALSE)</f>
        <v>0.75382336391100002</v>
      </c>
      <c r="AD280">
        <f>VLOOKUP($E280,Irigasi!$A$2:$C$311,3,FALSE)</f>
        <v>0</v>
      </c>
      <c r="AE280">
        <f>VLOOKUP($E280,ZonalStat!$E$1:$AB$310,17,FALSE)</f>
        <v>0.78590501981700001</v>
      </c>
      <c r="AF280">
        <f>VLOOKUP($E280,ZonalStat!$E$1:$AB$310,18,FALSE)</f>
        <v>-0.73275863180599998</v>
      </c>
      <c r="AG280">
        <f>VLOOKUP($E280,ZonalStat!$E$1:$AB$310,19,FALSE)</f>
        <v>0.305589858203</v>
      </c>
      <c r="AH280">
        <f>VLOOKUP($E280,ZonalStat!$E$1:$AB$310,20,FALSE)</f>
        <v>0.60340887149800004</v>
      </c>
      <c r="AI280">
        <f>VLOOKUP($E280,ZonalStat!$E$1:$AB$310,21,FALSE)</f>
        <v>1.40301949048</v>
      </c>
      <c r="AJ280">
        <f>VLOOKUP($E280,ZonalStat!$E$1:$AB$310,22,FALSE)</f>
        <v>24.023981650700001</v>
      </c>
      <c r="AK280">
        <f>VLOOKUP($E280,ZonalStat!$E$1:$AB$310,23,FALSE)</f>
        <v>-40.105969493000003</v>
      </c>
      <c r="AL280">
        <f>VLOOKUP($E280,ZonalStat!$E$1:$AB$310,24,FALSE)</f>
        <v>1740.56577803</v>
      </c>
      <c r="AM280">
        <f>VLOOKUP($E280,Podes!$A$1:$AL$310,5,FALSE)</f>
        <v>12822</v>
      </c>
      <c r="AN280">
        <f>VLOOKUP($E280,Podes!$A$1:$AL$310,28,FALSE)</f>
        <v>1.398560209</v>
      </c>
      <c r="AO280">
        <f>VLOOKUP($E280,Podes!$A$1:$AL$310,29,FALSE)</f>
        <v>1068.5</v>
      </c>
      <c r="AP280">
        <f>VLOOKUP($E280,Podes!$A$1:$AL$310,30,FALSE)</f>
        <v>0</v>
      </c>
      <c r="AQ280">
        <f>VLOOKUP($E280,Podes!$A$1:$AL$310,31,FALSE)</f>
        <v>0</v>
      </c>
      <c r="AR280">
        <f>VLOOKUP($E280,Podes!$A$1:$AL$310,32,FALSE)</f>
        <v>801.375</v>
      </c>
      <c r="AS280">
        <f>VLOOKUP($E280,Podes!$A$1:$AL$310,33,FALSE)</f>
        <v>3205.5</v>
      </c>
      <c r="AT280">
        <f>VLOOKUP($E280,Podes!$A$1:$AL$310,34,FALSE)</f>
        <v>0</v>
      </c>
      <c r="AU280">
        <f>VLOOKUP($E280,Podes!$A$1:$AL$310,13,FALSE)</f>
        <v>10</v>
      </c>
      <c r="AV280">
        <f>VLOOKUP($E280,Podes!$A$1:$AL$310,14,FALSE)</f>
        <v>0</v>
      </c>
      <c r="AW280">
        <f>VLOOKUP($E280,Podes!$A$1:$AL$310,15,FALSE)</f>
        <v>2</v>
      </c>
      <c r="AX280">
        <f>VLOOKUP($E280,Podes!$A$1:$AL$310,16,FALSE)</f>
        <v>0</v>
      </c>
      <c r="AY280">
        <f>VLOOKUP($E280,Podes!$A$1:$AL$310,17,FALSE)</f>
        <v>0</v>
      </c>
      <c r="AZ280">
        <f>VLOOKUP($E280,Podes!$A$1:$AL$310,18,FALSE)</f>
        <v>0</v>
      </c>
      <c r="BA280">
        <f>VLOOKUP($E280,Podes!$A$1:$AL$310,19,FALSE)</f>
        <v>7</v>
      </c>
      <c r="BB280">
        <f>VLOOKUP($E280,Podes!$A$1:$AL$310,20,FALSE)</f>
        <v>0</v>
      </c>
      <c r="BC280">
        <f>VLOOKUP($E280,Podes!$A$1:$AL$310,21,FALSE)</f>
        <v>11</v>
      </c>
      <c r="BD280">
        <f>VLOOKUP($E280,Podes!$A$1:$AL$310,22,FALSE)</f>
        <v>0</v>
      </c>
      <c r="BE280">
        <f>VLOOKUP($E280,Podes!$A$1:$AL$310,23,FALSE)</f>
        <v>44</v>
      </c>
      <c r="BF280">
        <f>VLOOKUP($E280,Podes!$A$1:$AL$310,38,FALSE)</f>
        <v>200</v>
      </c>
      <c r="BG280">
        <f>VLOOKUP($E280,Podes!$A$1:$AL$310,35,FALSE)</f>
        <v>377.1176471</v>
      </c>
      <c r="BH280">
        <f>VLOOKUP($E280,Podes!$A$1:$AL$310,36,FALSE)</f>
        <v>12822</v>
      </c>
      <c r="BI280">
        <f>VLOOKUP($E280,Podes!$A$1:$AL$310,26,FALSE)</f>
        <v>42</v>
      </c>
      <c r="BJ280">
        <f>VLOOKUP($E280,Podes!$A$1:$AL$310,37,FALSE)</f>
        <v>305.2857143</v>
      </c>
      <c r="BK280">
        <f>VLOOKUP(E280,'status kesejahteraan'!$D:$P,12,FALSE)</f>
        <v>1.1001275510204082E-2</v>
      </c>
      <c r="BL280">
        <f>VLOOKUP(E280,'status kesejahteraan'!$D:$P,13,FALSE)</f>
        <v>9.7881899871630294E-3</v>
      </c>
      <c r="BM280">
        <f>VLOOKUP(D280,IDM_2021!$D$1:$F$297,2,FALSE)</f>
        <v>0.59909999999999997</v>
      </c>
      <c r="BN280">
        <f>VLOOKUP(E280,Irigasi!$O$2:$Q$311,3,FALSE)</f>
        <v>258</v>
      </c>
      <c r="BO280">
        <f>VLOOKUP($E280,ZonalStat!$E$1:$AC$310,25,FALSE)</f>
        <v>7824.6916681100001</v>
      </c>
      <c r="BP280" s="1">
        <f>VLOOKUP($E280,ZonalStat!$E$1:$AD$310,26,FALSE)</f>
        <v>3.7617311444400001</v>
      </c>
    </row>
    <row r="281" spans="1:68" x14ac:dyDescent="0.25">
      <c r="A281">
        <v>280</v>
      </c>
      <c r="B281" t="s">
        <v>337</v>
      </c>
      <c r="C281" t="s">
        <v>379</v>
      </c>
      <c r="D281" t="s">
        <v>282</v>
      </c>
      <c r="E281">
        <v>5319030</v>
      </c>
      <c r="F281">
        <f>VLOOKUP(E281,summary_LC!$AW$1:$AY$311,3,FALSE)</f>
        <v>29035</v>
      </c>
      <c r="G281">
        <f>VLOOKUP($E281,ZonalStat!$E$1:$AB$310,2,FALSE)</f>
        <v>66257.327166599993</v>
      </c>
      <c r="H281">
        <f>VLOOKUP($E281,ZonalStat!$E$1:$AB$310,3,FALSE)</f>
        <v>1338.3240502599999</v>
      </c>
      <c r="I281">
        <f>VLOOKUP($E281,ZonalStat!$E$1:$AB$310,4,FALSE)</f>
        <v>169101.76022299999</v>
      </c>
      <c r="J281">
        <f>VLOOKUP($E281,ZonalStat!$E$1:$AB$310,5,FALSE)</f>
        <v>28768.062040000001</v>
      </c>
      <c r="K281">
        <f>VLOOKUP($E281,ZonalStat!$E$1:$AB$310,6,FALSE)</f>
        <v>61.941432459799998</v>
      </c>
      <c r="L281">
        <f>VLOOKUP($E281,ZonalStat!$E$1:$AB$310,7,FALSE)</f>
        <v>2861.8610937499998</v>
      </c>
      <c r="M281">
        <f>VLOOKUP($E281,ZonalStat!$E$1:$AB$310,8,FALSE)</f>
        <v>11627.2053516</v>
      </c>
      <c r="N281">
        <f>VLOOKUP($E281,ZonalStat!$E$1:$AB$310,9,FALSE)</f>
        <v>5546.6173490600004</v>
      </c>
      <c r="O281">
        <f>VLOOKUP($E281,ZonalStat!$E$1:$AB$310,10,FALSE)</f>
        <v>31317.149715200001</v>
      </c>
      <c r="P281">
        <f>VLOOKUP($E281,ZonalStat!$E$1:$AB$310,11,FALSE)</f>
        <v>5137.3247334799998</v>
      </c>
      <c r="Q281">
        <f>VLOOKUP($E281,summary_LC!$Z$2:$AU$311,16,FALSE)</f>
        <v>42.608050454461136</v>
      </c>
      <c r="R281">
        <f>VLOOKUP($E281,summary_LC!$Z$2:$AU$311,17,FALSE)</f>
        <v>0</v>
      </c>
      <c r="S281">
        <f>VLOOKUP($E281,summary_LC!$Z$2:$AU$311,15,FALSE)</f>
        <v>199.18382489334076</v>
      </c>
      <c r="T281">
        <f>VLOOKUP($E281,summary_LC!$Z$2:$AU$311,18,FALSE)</f>
        <v>12.966054535336671</v>
      </c>
      <c r="U281">
        <f>VLOOKUP($E281,summary_LC!$Z$2:$AU$311,19,FALSE)</f>
        <v>0.5008347245409015</v>
      </c>
      <c r="V281">
        <f>VLOOKUP($E281,summary_LC!$Z$2:$AU$311,22,FALSE)</f>
        <v>2.7346306182193905</v>
      </c>
      <c r="W281">
        <f>VLOOKUP($E281,ZonalStat!$E$1:$AB$310,12,FALSE)</f>
        <v>1915.08430097</v>
      </c>
      <c r="X281">
        <f>VLOOKUP($E281,summary_LC!$Z$2:$AU$311,4,FALSE)</f>
        <v>458</v>
      </c>
      <c r="Y281">
        <f>VLOOKUP($E281,summary_LC!$Z$2:$AU$311,20,FALSE)</f>
        <v>42.608050454461136</v>
      </c>
      <c r="Z281">
        <f>VLOOKUP($E281,ZonalStat!$E$1:$AB$310,13,FALSE)</f>
        <v>1674.0022262499999</v>
      </c>
      <c r="AA281">
        <f>VLOOKUP($E281,ZonalStat!$E$1:$AB$310,14,FALSE)</f>
        <v>1.1467280336799999E-2</v>
      </c>
      <c r="AB281">
        <f>VLOOKUP($E281,ZonalStat!$E$1:$AB$310,15,FALSE)</f>
        <v>0.61173583606000004</v>
      </c>
      <c r="AC281">
        <f>VLOOKUP($E281,ZonalStat!$E$1:$AB$310,16,FALSE)</f>
        <v>0.61741738692399994</v>
      </c>
      <c r="AD281">
        <f>VLOOKUP($E281,Irigasi!$A$2:$C$311,3,FALSE)</f>
        <v>0</v>
      </c>
      <c r="AE281">
        <f>VLOOKUP($E281,ZonalStat!$E$1:$AB$310,17,FALSE)</f>
        <v>0</v>
      </c>
      <c r="AF281">
        <f>VLOOKUP($E281,ZonalStat!$E$1:$AB$310,18,FALSE)</f>
        <v>-0.77517420803199999</v>
      </c>
      <c r="AG281">
        <f>VLOOKUP($E281,ZonalStat!$E$1:$AB$310,19,FALSE)</f>
        <v>0.360838612487</v>
      </c>
      <c r="AH281">
        <f>VLOOKUP($E281,ZonalStat!$E$1:$AB$310,20,FALSE)</f>
        <v>0.57885739233800004</v>
      </c>
      <c r="AI281">
        <f>VLOOKUP($E281,ZonalStat!$E$1:$AB$310,21,FALSE)</f>
        <v>1.4113360291199999</v>
      </c>
      <c r="AJ281">
        <f>VLOOKUP($E281,ZonalStat!$E$1:$AB$310,22,FALSE)</f>
        <v>23.9453112588</v>
      </c>
      <c r="AK281">
        <f>VLOOKUP($E281,ZonalStat!$E$1:$AB$310,23,FALSE)</f>
        <v>-39.322603453100001</v>
      </c>
      <c r="AL281">
        <f>VLOOKUP($E281,ZonalStat!$E$1:$AB$310,24,FALSE)</f>
        <v>1808.59545645</v>
      </c>
      <c r="AM281">
        <f>VLOOKUP($E281,Podes!$A$1:$AL$310,5,FALSE)</f>
        <v>4007</v>
      </c>
      <c r="AN281">
        <f>VLOOKUP($E281,Podes!$A$1:$AL$310,28,FALSE)</f>
        <v>2.9376832839999998</v>
      </c>
      <c r="AO281">
        <f>VLOOKUP($E281,Podes!$A$1:$AL$310,29,FALSE)</f>
        <v>1335.666667</v>
      </c>
      <c r="AP281">
        <f>VLOOKUP($E281,Podes!$A$1:$AL$310,30,FALSE)</f>
        <v>0</v>
      </c>
      <c r="AQ281">
        <f>VLOOKUP($E281,Podes!$A$1:$AL$310,31,FALSE)</f>
        <v>0</v>
      </c>
      <c r="AR281">
        <f>VLOOKUP($E281,Podes!$A$1:$AL$310,32,FALSE)</f>
        <v>500.875</v>
      </c>
      <c r="AS281">
        <f>VLOOKUP($E281,Podes!$A$1:$AL$310,33,FALSE)</f>
        <v>4007</v>
      </c>
      <c r="AT281">
        <f>VLOOKUP($E281,Podes!$A$1:$AL$310,34,FALSE)</f>
        <v>0</v>
      </c>
      <c r="AU281">
        <f>VLOOKUP($E281,Podes!$A$1:$AL$310,13,FALSE)</f>
        <v>8</v>
      </c>
      <c r="AV281">
        <f>VLOOKUP($E281,Podes!$A$1:$AL$310,14,FALSE)</f>
        <v>0</v>
      </c>
      <c r="AW281">
        <f>VLOOKUP($E281,Podes!$A$1:$AL$310,15,FALSE)</f>
        <v>6</v>
      </c>
      <c r="AX281">
        <f>VLOOKUP($E281,Podes!$A$1:$AL$310,16,FALSE)</f>
        <v>0</v>
      </c>
      <c r="AY281">
        <f>VLOOKUP($E281,Podes!$A$1:$AL$310,17,FALSE)</f>
        <v>0</v>
      </c>
      <c r="AZ281">
        <f>VLOOKUP($E281,Podes!$A$1:$AL$310,18,FALSE)</f>
        <v>0</v>
      </c>
      <c r="BA281">
        <f>VLOOKUP($E281,Podes!$A$1:$AL$310,19,FALSE)</f>
        <v>0</v>
      </c>
      <c r="BB281">
        <f>VLOOKUP($E281,Podes!$A$1:$AL$310,20,FALSE)</f>
        <v>0</v>
      </c>
      <c r="BC281">
        <f>VLOOKUP($E281,Podes!$A$1:$AL$310,21,FALSE)</f>
        <v>4</v>
      </c>
      <c r="BD281">
        <f>VLOOKUP($E281,Podes!$A$1:$AL$310,22,FALSE)</f>
        <v>0</v>
      </c>
      <c r="BE281">
        <f>VLOOKUP($E281,Podes!$A$1:$AL$310,23,FALSE)</f>
        <v>30</v>
      </c>
      <c r="BF281">
        <f>VLOOKUP($E281,Podes!$A$1:$AL$310,38,FALSE)</f>
        <v>200</v>
      </c>
      <c r="BG281">
        <f>VLOOKUP($E281,Podes!$A$1:$AL$310,35,FALSE)</f>
        <v>267.1333333</v>
      </c>
      <c r="BH281">
        <f>VLOOKUP($E281,Podes!$A$1:$AL$310,36,FALSE)</f>
        <v>0</v>
      </c>
      <c r="BI281">
        <f>VLOOKUP($E281,Podes!$A$1:$AL$310,26,FALSE)</f>
        <v>53</v>
      </c>
      <c r="BJ281">
        <f>VLOOKUP($E281,Podes!$A$1:$AL$310,37,FALSE)</f>
        <v>75.603773579999995</v>
      </c>
      <c r="BK281">
        <f>VLOOKUP(E281,'status kesejahteraan'!$D:$P,12,FALSE)</f>
        <v>1.8815052041633307E-2</v>
      </c>
      <c r="BL281">
        <f>VLOOKUP(E281,'status kesejahteraan'!$D:$P,13,FALSE)</f>
        <v>1.8267873453458441E-2</v>
      </c>
      <c r="BM281">
        <f>VLOOKUP(D281,IDM_2021!$D$1:$F$297,2,FALSE)</f>
        <v>0.57699999999999996</v>
      </c>
      <c r="BN281">
        <f>VLOOKUP(E281,Irigasi!$O$2:$Q$311,3,FALSE)</f>
        <v>0</v>
      </c>
      <c r="BO281">
        <f>VLOOKUP($E281,ZonalStat!$E$1:$AC$310,25,FALSE)</f>
        <v>13746.716467599999</v>
      </c>
      <c r="BP281" s="1">
        <f>VLOOKUP($E281,ZonalStat!$E$1:$AD$310,26,FALSE)</f>
        <v>3.84127764128</v>
      </c>
    </row>
    <row r="282" spans="1:68" x14ac:dyDescent="0.25">
      <c r="A282">
        <v>281</v>
      </c>
      <c r="B282" t="s">
        <v>337</v>
      </c>
      <c r="C282" t="s">
        <v>379</v>
      </c>
      <c r="D282" t="s">
        <v>283</v>
      </c>
      <c r="E282">
        <v>5319031</v>
      </c>
      <c r="F282">
        <f>VLOOKUP(E282,summary_LC!$AW$1:$AY$311,3,FALSE)</f>
        <v>22896</v>
      </c>
      <c r="G282">
        <f>VLOOKUP($E282,ZonalStat!$E$1:$AB$310,2,FALSE)</f>
        <v>61198.701750599997</v>
      </c>
      <c r="H282">
        <f>VLOOKUP($E282,ZonalStat!$E$1:$AB$310,3,FALSE)</f>
        <v>1105.7052578099999</v>
      </c>
      <c r="I282">
        <f>VLOOKUP($E282,ZonalStat!$E$1:$AB$310,4,FALSE)</f>
        <v>158153.63149299999</v>
      </c>
      <c r="J282">
        <f>VLOOKUP($E282,ZonalStat!$E$1:$AB$310,5,FALSE)</f>
        <v>14615.029806299999</v>
      </c>
      <c r="K282">
        <f>VLOOKUP($E282,ZonalStat!$E$1:$AB$310,6,FALSE)</f>
        <v>191.847886098</v>
      </c>
      <c r="L282">
        <f>VLOOKUP($E282,ZonalStat!$E$1:$AB$310,7,FALSE)</f>
        <v>3154.2338222899998</v>
      </c>
      <c r="M282">
        <f>VLOOKUP($E282,ZonalStat!$E$1:$AB$310,8,FALSE)</f>
        <v>4775.4537164100002</v>
      </c>
      <c r="N282">
        <f>VLOOKUP($E282,ZonalStat!$E$1:$AB$310,9,FALSE)</f>
        <v>10004.6643893</v>
      </c>
      <c r="O282">
        <f>VLOOKUP($E282,ZonalStat!$E$1:$AB$310,10,FALSE)</f>
        <v>25589.048808899999</v>
      </c>
      <c r="P282">
        <f>VLOOKUP($E282,ZonalStat!$E$1:$AB$310,11,FALSE)</f>
        <v>9653.3965655299999</v>
      </c>
      <c r="Q282">
        <f>VLOOKUP($E282,summary_LC!$Z$2:$AU$311,16,FALSE)</f>
        <v>34.42774995362641</v>
      </c>
      <c r="R282">
        <f>VLOOKUP($E282,summary_LC!$Z$2:$AU$311,17,FALSE)</f>
        <v>0</v>
      </c>
      <c r="S282">
        <f>VLOOKUP($E282,summary_LC!$Z$2:$AU$311,15,FALSE)</f>
        <v>119.9777406789093</v>
      </c>
      <c r="T282">
        <f>VLOOKUP($E282,summary_LC!$Z$2:$AU$311,18,FALSE)</f>
        <v>18.465961788165462</v>
      </c>
      <c r="U282">
        <f>VLOOKUP($E282,summary_LC!$Z$2:$AU$311,19,FALSE)</f>
        <v>4.6373585605639027E-2</v>
      </c>
      <c r="V282">
        <f>VLOOKUP($E282,summary_LC!$Z$2:$AU$311,22,FALSE)</f>
        <v>15.675227113906359</v>
      </c>
      <c r="W282">
        <f>VLOOKUP($E282,ZonalStat!$E$1:$AB$310,12,FALSE)</f>
        <v>1666.9165559999999</v>
      </c>
      <c r="X282">
        <f>VLOOKUP($E282,summary_LC!$Z$2:$AU$311,4,FALSE)</f>
        <v>361</v>
      </c>
      <c r="Y282">
        <f>VLOOKUP($E282,summary_LC!$Z$2:$AU$311,20,FALSE)</f>
        <v>34.42774995362641</v>
      </c>
      <c r="Z282">
        <f>VLOOKUP($E282,ZonalStat!$E$1:$AB$310,13,FALSE)</f>
        <v>1580.75566157</v>
      </c>
      <c r="AA282">
        <f>VLOOKUP($E282,ZonalStat!$E$1:$AB$310,14,FALSE)</f>
        <v>1.4157020116999999E-2</v>
      </c>
      <c r="AB282">
        <f>VLOOKUP($E282,ZonalStat!$E$1:$AB$310,15,FALSE)</f>
        <v>0.65640286512900003</v>
      </c>
      <c r="AC282">
        <f>VLOOKUP($E282,ZonalStat!$E$1:$AB$310,16,FALSE)</f>
        <v>0.61712461663899998</v>
      </c>
      <c r="AD282">
        <f>VLOOKUP($E282,Irigasi!$A$2:$C$311,3,FALSE)</f>
        <v>0</v>
      </c>
      <c r="AE282">
        <f>VLOOKUP($E282,ZonalStat!$E$1:$AB$310,17,FALSE)</f>
        <v>0.812360858312</v>
      </c>
      <c r="AF282">
        <f>VLOOKUP($E282,ZonalStat!$E$1:$AB$310,18,FALSE)</f>
        <v>-0.75464465582100004</v>
      </c>
      <c r="AG282">
        <f>VLOOKUP($E282,ZonalStat!$E$1:$AB$310,19,FALSE)</f>
        <v>0.31494609975600002</v>
      </c>
      <c r="AH282">
        <f>VLOOKUP($E282,ZonalStat!$E$1:$AB$310,20,FALSE)</f>
        <v>0.51436920630000005</v>
      </c>
      <c r="AI282">
        <f>VLOOKUP($E282,ZonalStat!$E$1:$AB$310,21,FALSE)</f>
        <v>1.42271037355</v>
      </c>
      <c r="AJ282">
        <f>VLOOKUP($E282,ZonalStat!$E$1:$AB$310,22,FALSE)</f>
        <v>22.9671209083</v>
      </c>
      <c r="AK282">
        <f>VLOOKUP($E282,ZonalStat!$E$1:$AB$310,23,FALSE)</f>
        <v>-43.041324943399999</v>
      </c>
      <c r="AL282">
        <f>VLOOKUP($E282,ZonalStat!$E$1:$AB$310,24,FALSE)</f>
        <v>1971.9964447</v>
      </c>
      <c r="AM282">
        <f>VLOOKUP($E282,Podes!$A$1:$AL$310,5,FALSE)</f>
        <v>4469</v>
      </c>
      <c r="AN282">
        <f>VLOOKUP($E282,Podes!$A$1:$AL$310,28,FALSE)</f>
        <v>5.5036945810000004</v>
      </c>
      <c r="AO282">
        <f>VLOOKUP($E282,Podes!$A$1:$AL$310,29,FALSE)</f>
        <v>638.42857140000001</v>
      </c>
      <c r="AP282">
        <f>VLOOKUP($E282,Podes!$A$1:$AL$310,30,FALSE)</f>
        <v>0</v>
      </c>
      <c r="AQ282">
        <f>VLOOKUP($E282,Podes!$A$1:$AL$310,31,FALSE)</f>
        <v>0</v>
      </c>
      <c r="AR282">
        <f>VLOOKUP($E282,Podes!$A$1:$AL$310,32,FALSE)</f>
        <v>638.42857140000001</v>
      </c>
      <c r="AS282">
        <f>VLOOKUP($E282,Podes!$A$1:$AL$310,33,FALSE)</f>
        <v>1489.666667</v>
      </c>
      <c r="AT282">
        <f>VLOOKUP($E282,Podes!$A$1:$AL$310,34,FALSE)</f>
        <v>0</v>
      </c>
      <c r="AU282">
        <f>VLOOKUP($E282,Podes!$A$1:$AL$310,13,FALSE)</f>
        <v>8</v>
      </c>
      <c r="AV282">
        <f>VLOOKUP($E282,Podes!$A$1:$AL$310,14,FALSE)</f>
        <v>0</v>
      </c>
      <c r="AW282">
        <f>VLOOKUP($E282,Podes!$A$1:$AL$310,15,FALSE)</f>
        <v>13</v>
      </c>
      <c r="AX282">
        <f>VLOOKUP($E282,Podes!$A$1:$AL$310,16,FALSE)</f>
        <v>0</v>
      </c>
      <c r="AY282">
        <f>VLOOKUP($E282,Podes!$A$1:$AL$310,17,FALSE)</f>
        <v>3</v>
      </c>
      <c r="AZ282">
        <f>VLOOKUP($E282,Podes!$A$1:$AL$310,18,FALSE)</f>
        <v>0</v>
      </c>
      <c r="BA282">
        <f>VLOOKUP($E282,Podes!$A$1:$AL$310,19,FALSE)</f>
        <v>0</v>
      </c>
      <c r="BB282">
        <f>VLOOKUP($E282,Podes!$A$1:$AL$310,20,FALSE)</f>
        <v>0</v>
      </c>
      <c r="BC282">
        <f>VLOOKUP($E282,Podes!$A$1:$AL$310,21,FALSE)</f>
        <v>6</v>
      </c>
      <c r="BD282">
        <f>VLOOKUP($E282,Podes!$A$1:$AL$310,22,FALSE)</f>
        <v>0</v>
      </c>
      <c r="BE282">
        <f>VLOOKUP($E282,Podes!$A$1:$AL$310,23,FALSE)</f>
        <v>28</v>
      </c>
      <c r="BF282">
        <f>VLOOKUP($E282,Podes!$A$1:$AL$310,38,FALSE)</f>
        <v>200</v>
      </c>
      <c r="BG282">
        <f>VLOOKUP($E282,Podes!$A$1:$AL$310,35,FALSE)</f>
        <v>1117.25</v>
      </c>
      <c r="BH282">
        <f>VLOOKUP($E282,Podes!$A$1:$AL$310,36,FALSE)</f>
        <v>4469</v>
      </c>
      <c r="BI282">
        <f>VLOOKUP($E282,Podes!$A$1:$AL$310,26,FALSE)</f>
        <v>57</v>
      </c>
      <c r="BJ282">
        <f>VLOOKUP($E282,Podes!$A$1:$AL$310,37,FALSE)</f>
        <v>78.403508770000002</v>
      </c>
      <c r="BK282">
        <f>VLOOKUP(E282,'status kesejahteraan'!$D:$P,12,FALSE)</f>
        <v>1.4981273408239701E-2</v>
      </c>
      <c r="BL282">
        <f>VLOOKUP(E282,'status kesejahteraan'!$D:$P,13,FALSE)</f>
        <v>1.5405977254694525E-2</v>
      </c>
      <c r="BM282">
        <f>VLOOKUP(D282,IDM_2021!$D$1:$F$297,2,FALSE)</f>
        <v>0.60760000000000003</v>
      </c>
      <c r="BN282">
        <f>VLOOKUP(E282,Irigasi!$O$2:$Q$311,3,FALSE)</f>
        <v>738</v>
      </c>
      <c r="BO282">
        <f>VLOOKUP($E282,ZonalStat!$E$1:$AC$310,25,FALSE)</f>
        <v>3229.2672165899999</v>
      </c>
      <c r="BP282" s="1">
        <f>VLOOKUP($E282,ZonalStat!$E$1:$AD$310,26,FALSE)</f>
        <v>4.0736373165600002</v>
      </c>
    </row>
    <row r="283" spans="1:68" x14ac:dyDescent="0.25">
      <c r="A283">
        <v>282</v>
      </c>
      <c r="B283" t="s">
        <v>337</v>
      </c>
      <c r="C283" t="s">
        <v>379</v>
      </c>
      <c r="D283" t="s">
        <v>284</v>
      </c>
      <c r="E283">
        <v>5319040</v>
      </c>
      <c r="F283">
        <f>VLOOKUP(E283,summary_LC!$AW$1:$AY$311,3,FALSE)</f>
        <v>35821</v>
      </c>
      <c r="G283">
        <f>VLOOKUP($E283,ZonalStat!$E$1:$AB$310,2,FALSE)</f>
        <v>59753.171292999999</v>
      </c>
      <c r="H283">
        <f>VLOOKUP($E283,ZonalStat!$E$1:$AB$310,3,FALSE)</f>
        <v>1186.8190485099999</v>
      </c>
      <c r="I283">
        <f>VLOOKUP($E283,ZonalStat!$E$1:$AB$310,4,FALSE)</f>
        <v>165208.20794600001</v>
      </c>
      <c r="J283">
        <f>VLOOKUP($E283,ZonalStat!$E$1:$AB$310,5,FALSE)</f>
        <v>34273.807802000003</v>
      </c>
      <c r="K283">
        <f>VLOOKUP($E283,ZonalStat!$E$1:$AB$310,6,FALSE)</f>
        <v>69.607898095699994</v>
      </c>
      <c r="L283">
        <f>VLOOKUP($E283,ZonalStat!$E$1:$AB$310,7,FALSE)</f>
        <v>1639.39803833</v>
      </c>
      <c r="M283">
        <f>VLOOKUP($E283,ZonalStat!$E$1:$AB$310,8,FALSE)</f>
        <v>19041.755782</v>
      </c>
      <c r="N283">
        <f>VLOOKUP($E283,ZonalStat!$E$1:$AB$310,9,FALSE)</f>
        <v>5178.2127479500004</v>
      </c>
      <c r="O283">
        <f>VLOOKUP($E283,ZonalStat!$E$1:$AB$310,10,FALSE)</f>
        <v>31328.8323514</v>
      </c>
      <c r="P283">
        <f>VLOOKUP($E283,ZonalStat!$E$1:$AB$310,11,FALSE)</f>
        <v>6151.2333163599997</v>
      </c>
      <c r="Q283">
        <f>VLOOKUP($E283,summary_LC!$Z$2:$AU$311,16,FALSE)</f>
        <v>52.782415136338344</v>
      </c>
      <c r="R283">
        <f>VLOOKUP($E283,summary_LC!$Z$2:$AU$311,17,FALSE)</f>
        <v>0</v>
      </c>
      <c r="S283">
        <f>VLOOKUP($E283,summary_LC!$Z$2:$AU$311,15,FALSE)</f>
        <v>238.99091077722127</v>
      </c>
      <c r="T283">
        <f>VLOOKUP($E283,summary_LC!$Z$2:$AU$311,18,FALSE)</f>
        <v>25.700241142645147</v>
      </c>
      <c r="U283">
        <f>VLOOKUP($E283,summary_LC!$Z$2:$AU$311,19,FALSE)</f>
        <v>0.21331849378593953</v>
      </c>
      <c r="V283">
        <f>VLOOKUP($E283,summary_LC!$Z$2:$AU$311,22,FALSE)</f>
        <v>1.9513693085061834</v>
      </c>
      <c r="W283">
        <f>VLOOKUP($E283,ZonalStat!$E$1:$AB$310,12,FALSE)</f>
        <v>1651.9921637100001</v>
      </c>
      <c r="X283">
        <f>VLOOKUP($E283,summary_LC!$Z$2:$AU$311,4,FALSE)</f>
        <v>1153</v>
      </c>
      <c r="Y283">
        <f>VLOOKUP($E283,summary_LC!$Z$2:$AU$311,20,FALSE)</f>
        <v>52.782415136338344</v>
      </c>
      <c r="Z283">
        <f>VLOOKUP($E283,ZonalStat!$E$1:$AB$310,13,FALSE)</f>
        <v>1562.2510496699999</v>
      </c>
      <c r="AA283">
        <f>VLOOKUP($E283,ZonalStat!$E$1:$AB$310,14,FALSE)</f>
        <v>1.8329485920399999E-2</v>
      </c>
      <c r="AB283">
        <f>VLOOKUP($E283,ZonalStat!$E$1:$AB$310,15,FALSE)</f>
        <v>0.56665782641499995</v>
      </c>
      <c r="AC283">
        <f>VLOOKUP($E283,ZonalStat!$E$1:$AB$310,16,FALSE)</f>
        <v>0.60199361882699998</v>
      </c>
      <c r="AD283">
        <f>VLOOKUP($E283,Irigasi!$A$2:$C$311,3,FALSE)</f>
        <v>0</v>
      </c>
      <c r="AE283">
        <f>VLOOKUP($E283,ZonalStat!$E$1:$AB$310,17,FALSE)</f>
        <v>0.82985853417699995</v>
      </c>
      <c r="AF283">
        <f>VLOOKUP($E283,ZonalStat!$E$1:$AB$310,18,FALSE)</f>
        <v>-0.7642355569</v>
      </c>
      <c r="AG283">
        <f>VLOOKUP($E283,ZonalStat!$E$1:$AB$310,19,FALSE)</f>
        <v>0.35282997344599998</v>
      </c>
      <c r="AH283">
        <f>VLOOKUP($E283,ZonalStat!$E$1:$AB$310,20,FALSE)</f>
        <v>0.57515338086900003</v>
      </c>
      <c r="AI283">
        <f>VLOOKUP($E283,ZonalStat!$E$1:$AB$310,21,FALSE)</f>
        <v>1.41331416121</v>
      </c>
      <c r="AJ283">
        <f>VLOOKUP($E283,ZonalStat!$E$1:$AB$310,22,FALSE)</f>
        <v>24.192774547900001</v>
      </c>
      <c r="AK283">
        <f>VLOOKUP($E283,ZonalStat!$E$1:$AB$310,23,FALSE)</f>
        <v>-38.517262468600002</v>
      </c>
      <c r="AL283">
        <f>VLOOKUP($E283,ZonalStat!$E$1:$AB$310,24,FALSE)</f>
        <v>1816.53842188</v>
      </c>
      <c r="AM283">
        <f>VLOOKUP($E283,Podes!$A$1:$AL$310,5,FALSE)</f>
        <v>7597</v>
      </c>
      <c r="AN283">
        <f>VLOOKUP($E283,Podes!$A$1:$AL$310,28,FALSE)</f>
        <v>1.853831137</v>
      </c>
      <c r="AO283">
        <f>VLOOKUP($E283,Podes!$A$1:$AL$310,29,FALSE)</f>
        <v>1085.2857140000001</v>
      </c>
      <c r="AP283">
        <f>VLOOKUP($E283,Podes!$A$1:$AL$310,30,FALSE)</f>
        <v>0</v>
      </c>
      <c r="AQ283">
        <f>VLOOKUP($E283,Podes!$A$1:$AL$310,31,FALSE)</f>
        <v>0</v>
      </c>
      <c r="AR283">
        <f>VLOOKUP($E283,Podes!$A$1:$AL$310,32,FALSE)</f>
        <v>506.46666670000002</v>
      </c>
      <c r="AS283">
        <f>VLOOKUP($E283,Podes!$A$1:$AL$310,33,FALSE)</f>
        <v>3798.5</v>
      </c>
      <c r="AT283">
        <f>VLOOKUP($E283,Podes!$A$1:$AL$310,34,FALSE)</f>
        <v>0</v>
      </c>
      <c r="AU283">
        <f>VLOOKUP($E283,Podes!$A$1:$AL$310,13,FALSE)</f>
        <v>1</v>
      </c>
      <c r="AV283">
        <f>VLOOKUP($E283,Podes!$A$1:$AL$310,14,FALSE)</f>
        <v>0</v>
      </c>
      <c r="AW283">
        <f>VLOOKUP($E283,Podes!$A$1:$AL$310,15,FALSE)</f>
        <v>0</v>
      </c>
      <c r="AX283">
        <f>VLOOKUP($E283,Podes!$A$1:$AL$310,16,FALSE)</f>
        <v>0</v>
      </c>
      <c r="AY283">
        <f>VLOOKUP($E283,Podes!$A$1:$AL$310,17,FALSE)</f>
        <v>0</v>
      </c>
      <c r="AZ283">
        <f>VLOOKUP($E283,Podes!$A$1:$AL$310,18,FALSE)</f>
        <v>0</v>
      </c>
      <c r="BA283">
        <f>VLOOKUP($E283,Podes!$A$1:$AL$310,19,FALSE)</f>
        <v>0</v>
      </c>
      <c r="BB283">
        <f>VLOOKUP($E283,Podes!$A$1:$AL$310,20,FALSE)</f>
        <v>0</v>
      </c>
      <c r="BC283">
        <f>VLOOKUP($E283,Podes!$A$1:$AL$310,21,FALSE)</f>
        <v>0</v>
      </c>
      <c r="BD283">
        <f>VLOOKUP($E283,Podes!$A$1:$AL$310,22,FALSE)</f>
        <v>0</v>
      </c>
      <c r="BE283">
        <f>VLOOKUP($E283,Podes!$A$1:$AL$310,23,FALSE)</f>
        <v>40</v>
      </c>
      <c r="BF283">
        <f>VLOOKUP($E283,Podes!$A$1:$AL$310,38,FALSE)</f>
        <v>200</v>
      </c>
      <c r="BG283">
        <f>VLOOKUP($E283,Podes!$A$1:$AL$310,35,FALSE)</f>
        <v>1899.25</v>
      </c>
      <c r="BH283">
        <f>VLOOKUP($E283,Podes!$A$1:$AL$310,36,FALSE)</f>
        <v>0</v>
      </c>
      <c r="BI283">
        <f>VLOOKUP($E283,Podes!$A$1:$AL$310,26,FALSE)</f>
        <v>0</v>
      </c>
      <c r="BJ283">
        <f>VLOOKUP($E283,Podes!$A$1:$AL$310,37,FALSE)</f>
        <v>0</v>
      </c>
      <c r="BK283">
        <f>VLOOKUP(E283,'status kesejahteraan'!$D:$P,12,FALSE)</f>
        <v>3.5398230088495575E-2</v>
      </c>
      <c r="BL283">
        <f>VLOOKUP(E283,'status kesejahteraan'!$D:$P,13,FALSE)</f>
        <v>2.6434085800840418E-2</v>
      </c>
      <c r="BM283">
        <f>VLOOKUP(D283,IDM_2021!$D$1:$F$297,2,FALSE)</f>
        <v>0.59350000000000003</v>
      </c>
      <c r="BN283">
        <f>VLOOKUP(E283,Irigasi!$O$2:$Q$311,3,FALSE)</f>
        <v>0</v>
      </c>
      <c r="BO283">
        <f>VLOOKUP($E283,ZonalStat!$E$1:$AC$310,25,FALSE)</f>
        <v>20745.831080100001</v>
      </c>
      <c r="BP283" s="1">
        <f>VLOOKUP($E283,ZonalStat!$E$1:$AD$310,26,FALSE)</f>
        <v>4.0847638556300003</v>
      </c>
    </row>
    <row r="284" spans="1:68" x14ac:dyDescent="0.25">
      <c r="A284">
        <v>283</v>
      </c>
      <c r="B284" t="s">
        <v>337</v>
      </c>
      <c r="C284" t="s">
        <v>379</v>
      </c>
      <c r="D284" t="s">
        <v>285</v>
      </c>
      <c r="E284">
        <v>5319050</v>
      </c>
      <c r="F284">
        <f>VLOOKUP(E284,summary_LC!$AW$1:$AY$311,3,FALSE)</f>
        <v>12149</v>
      </c>
      <c r="G284">
        <f>VLOOKUP($E284,ZonalStat!$E$1:$AB$310,2,FALSE)</f>
        <v>36214.382588599998</v>
      </c>
      <c r="H284">
        <f>VLOOKUP($E284,ZonalStat!$E$1:$AB$310,3,FALSE)</f>
        <v>497.27227918199998</v>
      </c>
      <c r="I284">
        <f>VLOOKUP($E284,ZonalStat!$E$1:$AB$310,4,FALSE)</f>
        <v>142029.23998899999</v>
      </c>
      <c r="J284">
        <f>VLOOKUP($E284,ZonalStat!$E$1:$AB$310,5,FALSE)</f>
        <v>27460.9412892</v>
      </c>
      <c r="K284">
        <f>VLOOKUP($E284,ZonalStat!$E$1:$AB$310,6,FALSE)</f>
        <v>110.701919828</v>
      </c>
      <c r="L284">
        <f>VLOOKUP($E284,ZonalStat!$E$1:$AB$310,7,FALSE)</f>
        <v>1832.2002162700001</v>
      </c>
      <c r="M284">
        <f>VLOOKUP($E284,ZonalStat!$E$1:$AB$310,8,FALSE)</f>
        <v>27176.5400525</v>
      </c>
      <c r="N284">
        <f>VLOOKUP($E284,ZonalStat!$E$1:$AB$310,9,FALSE)</f>
        <v>7572.6694548100004</v>
      </c>
      <c r="O284">
        <f>VLOOKUP($E284,ZonalStat!$E$1:$AB$310,10,FALSE)</f>
        <v>9988.7946155000009</v>
      </c>
      <c r="P284">
        <f>VLOOKUP($E284,ZonalStat!$E$1:$AB$310,11,FALSE)</f>
        <v>6200.4013836000004</v>
      </c>
      <c r="Q284">
        <f>VLOOKUP($E284,summary_LC!$Z$2:$AU$311,16,FALSE)</f>
        <v>29.131886477462437</v>
      </c>
      <c r="R284">
        <f>VLOOKUP($E284,summary_LC!$Z$2:$AU$311,17,FALSE)</f>
        <v>0</v>
      </c>
      <c r="S284">
        <f>VLOOKUP($E284,summary_LC!$Z$2:$AU$311,15,FALSE)</f>
        <v>62.335373771099981</v>
      </c>
      <c r="T284">
        <f>VLOOKUP($E284,summary_LC!$Z$2:$AU$311,18,FALSE)</f>
        <v>7.8835095529586336</v>
      </c>
      <c r="U284">
        <f>VLOOKUP($E284,summary_LC!$Z$2:$AU$311,19,FALSE)</f>
        <v>0</v>
      </c>
      <c r="V284">
        <f>VLOOKUP($E284,summary_LC!$Z$2:$AU$311,22,FALSE)</f>
        <v>2.5928059922627376</v>
      </c>
      <c r="W284">
        <f>VLOOKUP($E284,ZonalStat!$E$1:$AB$310,12,FALSE)</f>
        <v>2631.1415361600002</v>
      </c>
      <c r="X284">
        <f>VLOOKUP($E284,summary_LC!$Z$2:$AU$311,4,FALSE)</f>
        <v>249</v>
      </c>
      <c r="Y284">
        <f>VLOOKUP($E284,summary_LC!$Z$2:$AU$311,20,FALSE)</f>
        <v>29.131886477462437</v>
      </c>
      <c r="Z284">
        <f>VLOOKUP($E284,ZonalStat!$E$1:$AB$310,13,FALSE)</f>
        <v>3029.0503100300002</v>
      </c>
      <c r="AA284">
        <f>VLOOKUP($E284,ZonalStat!$E$1:$AB$310,14,FALSE)</f>
        <v>0</v>
      </c>
      <c r="AB284">
        <f>VLOOKUP($E284,ZonalStat!$E$1:$AB$310,15,FALSE)</f>
        <v>0.713062803523</v>
      </c>
      <c r="AC284">
        <f>VLOOKUP($E284,ZonalStat!$E$1:$AB$310,16,FALSE)</f>
        <v>0.70479470985899995</v>
      </c>
      <c r="AD284">
        <f>VLOOKUP($E284,Irigasi!$A$2:$C$311,3,FALSE)</f>
        <v>0</v>
      </c>
      <c r="AE284">
        <f>VLOOKUP($E284,ZonalStat!$E$1:$AB$310,17,FALSE)</f>
        <v>0.81400409460300005</v>
      </c>
      <c r="AF284">
        <f>VLOOKUP($E284,ZonalStat!$E$1:$AB$310,18,FALSE)</f>
        <v>-0.75867093273499997</v>
      </c>
      <c r="AG284">
        <f>VLOOKUP($E284,ZonalStat!$E$1:$AB$310,19,FALSE)</f>
        <v>0.343262103406</v>
      </c>
      <c r="AH284">
        <f>VLOOKUP($E284,ZonalStat!$E$1:$AB$310,20,FALSE)</f>
        <v>0.29854416881000001</v>
      </c>
      <c r="AI284">
        <f>VLOOKUP($E284,ZonalStat!$E$1:$AB$310,21,FALSE)</f>
        <v>1.42779849184</v>
      </c>
      <c r="AJ284">
        <f>VLOOKUP($E284,ZonalStat!$E$1:$AB$310,22,FALSE)</f>
        <v>21.747070167</v>
      </c>
      <c r="AK284">
        <f>VLOOKUP($E284,ZonalStat!$E$1:$AB$310,23,FALSE)</f>
        <v>-55.014810186399998</v>
      </c>
      <c r="AL284">
        <f>VLOOKUP($E284,ZonalStat!$E$1:$AB$310,24,FALSE)</f>
        <v>2481.191613</v>
      </c>
      <c r="AM284">
        <f>VLOOKUP($E284,Podes!$A$1:$AL$310,5,FALSE)</f>
        <v>8386</v>
      </c>
      <c r="AN284">
        <f>VLOOKUP($E284,Podes!$A$1:$AL$310,28,FALSE)</f>
        <v>1.5007158199999999</v>
      </c>
      <c r="AO284">
        <f>VLOOKUP($E284,Podes!$A$1:$AL$310,29,FALSE)</f>
        <v>1677.2</v>
      </c>
      <c r="AP284">
        <f>VLOOKUP($E284,Podes!$A$1:$AL$310,30,FALSE)</f>
        <v>0</v>
      </c>
      <c r="AQ284">
        <f>VLOOKUP($E284,Podes!$A$1:$AL$310,31,FALSE)</f>
        <v>0</v>
      </c>
      <c r="AR284">
        <f>VLOOKUP($E284,Podes!$A$1:$AL$310,32,FALSE)</f>
        <v>838.6</v>
      </c>
      <c r="AS284">
        <f>VLOOKUP($E284,Podes!$A$1:$AL$310,33,FALSE)</f>
        <v>8386</v>
      </c>
      <c r="AT284">
        <f>VLOOKUP($E284,Podes!$A$1:$AL$310,34,FALSE)</f>
        <v>0</v>
      </c>
      <c r="AU284">
        <f>VLOOKUP($E284,Podes!$A$1:$AL$310,13,FALSE)</f>
        <v>3</v>
      </c>
      <c r="AV284">
        <f>VLOOKUP($E284,Podes!$A$1:$AL$310,14,FALSE)</f>
        <v>0</v>
      </c>
      <c r="AW284">
        <f>VLOOKUP($E284,Podes!$A$1:$AL$310,15,FALSE)</f>
        <v>0</v>
      </c>
      <c r="AX284">
        <f>VLOOKUP($E284,Podes!$A$1:$AL$310,16,FALSE)</f>
        <v>0</v>
      </c>
      <c r="AY284">
        <f>VLOOKUP($E284,Podes!$A$1:$AL$310,17,FALSE)</f>
        <v>0</v>
      </c>
      <c r="AZ284">
        <f>VLOOKUP($E284,Podes!$A$1:$AL$310,18,FALSE)</f>
        <v>0</v>
      </c>
      <c r="BA284">
        <f>VLOOKUP($E284,Podes!$A$1:$AL$310,19,FALSE)</f>
        <v>0</v>
      </c>
      <c r="BB284">
        <f>VLOOKUP($E284,Podes!$A$1:$AL$310,20,FALSE)</f>
        <v>0</v>
      </c>
      <c r="BC284">
        <f>VLOOKUP($E284,Podes!$A$1:$AL$310,21,FALSE)</f>
        <v>1</v>
      </c>
      <c r="BD284">
        <f>VLOOKUP($E284,Podes!$A$1:$AL$310,22,FALSE)</f>
        <v>0</v>
      </c>
      <c r="BE284">
        <f>VLOOKUP($E284,Podes!$A$1:$AL$310,23,FALSE)</f>
        <v>47</v>
      </c>
      <c r="BF284">
        <f>VLOOKUP($E284,Podes!$A$1:$AL$310,38,FALSE)</f>
        <v>195.83333329999999</v>
      </c>
      <c r="BG284">
        <f>VLOOKUP($E284,Podes!$A$1:$AL$310,35,FALSE)</f>
        <v>931.77777779999997</v>
      </c>
      <c r="BH284">
        <f>VLOOKUP($E284,Podes!$A$1:$AL$310,36,FALSE)</f>
        <v>0</v>
      </c>
      <c r="BI284">
        <f>VLOOKUP($E284,Podes!$A$1:$AL$310,26,FALSE)</f>
        <v>11</v>
      </c>
      <c r="BJ284">
        <f>VLOOKUP($E284,Podes!$A$1:$AL$310,37,FALSE)</f>
        <v>762.36363640000002</v>
      </c>
      <c r="BK284">
        <f>VLOOKUP(E284,'status kesejahteraan'!$D:$P,12,FALSE)</f>
        <v>1.0845175766641735E-2</v>
      </c>
      <c r="BL284">
        <f>VLOOKUP(E284,'status kesejahteraan'!$D:$P,13,FALSE)</f>
        <v>8.6206896551724137E-3</v>
      </c>
      <c r="BM284">
        <f>VLOOKUP(D284,IDM_2021!$D$1:$F$297,2,FALSE)</f>
        <v>0.62549999999999994</v>
      </c>
      <c r="BN284">
        <f>VLOOKUP(E284,Irigasi!$O$2:$Q$311,3,FALSE)</f>
        <v>0</v>
      </c>
      <c r="BO284">
        <f>VLOOKUP($E284,ZonalStat!$E$1:$AC$310,25,FALSE)</f>
        <v>14479.268468099999</v>
      </c>
      <c r="BP284" s="1">
        <f>VLOOKUP($E284,ZonalStat!$E$1:$AD$310,26,FALSE)</f>
        <v>5.4258786731399997</v>
      </c>
    </row>
    <row r="285" spans="1:68" x14ac:dyDescent="0.25">
      <c r="A285">
        <v>284</v>
      </c>
      <c r="B285" t="s">
        <v>337</v>
      </c>
      <c r="C285" t="s">
        <v>379</v>
      </c>
      <c r="D285" t="s">
        <v>286</v>
      </c>
      <c r="E285">
        <v>5319051</v>
      </c>
      <c r="F285">
        <f>VLOOKUP(E285,summary_LC!$AW$1:$AY$311,3,FALSE)</f>
        <v>10585</v>
      </c>
      <c r="G285">
        <f>VLOOKUP($E285,ZonalStat!$E$1:$AB$310,2,FALSE)</f>
        <v>43029.997992800003</v>
      </c>
      <c r="H285">
        <f>VLOOKUP($E285,ZonalStat!$E$1:$AB$310,3,FALSE)</f>
        <v>473.06137740399998</v>
      </c>
      <c r="I285">
        <f>VLOOKUP($E285,ZonalStat!$E$1:$AB$310,4,FALSE)</f>
        <v>147143.12570599999</v>
      </c>
      <c r="J285">
        <f>VLOOKUP($E285,ZonalStat!$E$1:$AB$310,5,FALSE)</f>
        <v>23238.4826804</v>
      </c>
      <c r="K285">
        <f>VLOOKUP($E285,ZonalStat!$E$1:$AB$310,6,FALSE)</f>
        <v>64.302917760100001</v>
      </c>
      <c r="L285">
        <f>VLOOKUP($E285,ZonalStat!$E$1:$AB$310,7,FALSE)</f>
        <v>2854.9181989799999</v>
      </c>
      <c r="M285">
        <f>VLOOKUP($E285,ZonalStat!$E$1:$AB$310,8,FALSE)</f>
        <v>20122.988822300002</v>
      </c>
      <c r="N285">
        <f>VLOOKUP($E285,ZonalStat!$E$1:$AB$310,9,FALSE)</f>
        <v>9426.6449892199998</v>
      </c>
      <c r="O285">
        <f>VLOOKUP($E285,ZonalStat!$E$1:$AB$310,10,FALSE)</f>
        <v>16990.663372399998</v>
      </c>
      <c r="P285">
        <f>VLOOKUP($E285,ZonalStat!$E$1:$AB$310,11,FALSE)</f>
        <v>9272.3895656599998</v>
      </c>
      <c r="Q285">
        <f>VLOOKUP($E285,summary_LC!$Z$2:$AU$311,16,FALSE)</f>
        <v>22.185123353737712</v>
      </c>
      <c r="R285">
        <f>VLOOKUP($E285,summary_LC!$Z$2:$AU$311,17,FALSE)</f>
        <v>0</v>
      </c>
      <c r="S285">
        <f>VLOOKUP($E285,summary_LC!$Z$2:$AU$311,15,FALSE)</f>
        <v>62.307549619736605</v>
      </c>
      <c r="T285">
        <f>VLOOKUP($E285,summary_LC!$Z$2:$AU$311,18,FALSE)</f>
        <v>5.5833797069189384</v>
      </c>
      <c r="U285">
        <f>VLOOKUP($E285,summary_LC!$Z$2:$AU$311,19,FALSE)</f>
        <v>0</v>
      </c>
      <c r="V285">
        <f>VLOOKUP($E285,summary_LC!$Z$2:$AU$311,22,FALSE)</f>
        <v>1.4643363249881909</v>
      </c>
      <c r="W285">
        <f>VLOOKUP($E285,ZonalStat!$E$1:$AB$310,12,FALSE)</f>
        <v>2983.2963433899999</v>
      </c>
      <c r="X285">
        <f>VLOOKUP($E285,summary_LC!$Z$2:$AU$311,4,FALSE)</f>
        <v>371</v>
      </c>
      <c r="Y285">
        <f>VLOOKUP($E285,summary_LC!$Z$2:$AU$311,20,FALSE)</f>
        <v>22.185123353737712</v>
      </c>
      <c r="Z285">
        <f>VLOOKUP($E285,ZonalStat!$E$1:$AB$310,13,FALSE)</f>
        <v>2478.4392663499998</v>
      </c>
      <c r="AA285">
        <f>VLOOKUP($E285,ZonalStat!$E$1:$AB$310,14,FALSE)</f>
        <v>0</v>
      </c>
      <c r="AB285">
        <f>VLOOKUP($E285,ZonalStat!$E$1:$AB$310,15,FALSE)</f>
        <v>0.731861124232</v>
      </c>
      <c r="AC285">
        <f>VLOOKUP($E285,ZonalStat!$E$1:$AB$310,16,FALSE)</f>
        <v>0.69093265014799998</v>
      </c>
      <c r="AD285">
        <f>VLOOKUP($E285,Irigasi!$A$2:$C$311,3,FALSE)</f>
        <v>0</v>
      </c>
      <c r="AE285">
        <f>VLOOKUP($E285,ZonalStat!$E$1:$AB$310,17,FALSE)</f>
        <v>0.82371800866400002</v>
      </c>
      <c r="AF285">
        <f>VLOOKUP($E285,ZonalStat!$E$1:$AB$310,18,FALSE)</f>
        <v>-0.76827825997099997</v>
      </c>
      <c r="AG285">
        <f>VLOOKUP($E285,ZonalStat!$E$1:$AB$310,19,FALSE)</f>
        <v>0.35177018941600002</v>
      </c>
      <c r="AH285">
        <f>VLOOKUP($E285,ZonalStat!$E$1:$AB$310,20,FALSE)</f>
        <v>0.30231215091399999</v>
      </c>
      <c r="AI285">
        <f>VLOOKUP($E285,ZonalStat!$E$1:$AB$310,21,FALSE)</f>
        <v>1.4236106528400001</v>
      </c>
      <c r="AJ285">
        <f>VLOOKUP($E285,ZonalStat!$E$1:$AB$310,22,FALSE)</f>
        <v>21.056214343299999</v>
      </c>
      <c r="AK285">
        <f>VLOOKUP($E285,ZonalStat!$E$1:$AB$310,23,FALSE)</f>
        <v>-54.358658077699999</v>
      </c>
      <c r="AL285">
        <f>VLOOKUP($E285,ZonalStat!$E$1:$AB$310,24,FALSE)</f>
        <v>2452.54491418</v>
      </c>
      <c r="AM285">
        <f>VLOOKUP($E285,Podes!$A$1:$AL$310,5,FALSE)</f>
        <v>7645</v>
      </c>
      <c r="AN285">
        <f>VLOOKUP($E285,Podes!$A$1:$AL$310,28,FALSE)</f>
        <v>1.2788558050000001</v>
      </c>
      <c r="AO285">
        <f>VLOOKUP($E285,Podes!$A$1:$AL$310,29,FALSE)</f>
        <v>2548.333333</v>
      </c>
      <c r="AP285">
        <f>VLOOKUP($E285,Podes!$A$1:$AL$310,30,FALSE)</f>
        <v>0</v>
      </c>
      <c r="AQ285">
        <f>VLOOKUP($E285,Podes!$A$1:$AL$310,31,FALSE)</f>
        <v>0</v>
      </c>
      <c r="AR285">
        <f>VLOOKUP($E285,Podes!$A$1:$AL$310,32,FALSE)</f>
        <v>849.44444439999995</v>
      </c>
      <c r="AS285">
        <f>VLOOKUP($E285,Podes!$A$1:$AL$310,33,FALSE)</f>
        <v>0</v>
      </c>
      <c r="AT285">
        <f>VLOOKUP($E285,Podes!$A$1:$AL$310,34,FALSE)</f>
        <v>0</v>
      </c>
      <c r="AU285">
        <f>VLOOKUP($E285,Podes!$A$1:$AL$310,13,FALSE)</f>
        <v>0</v>
      </c>
      <c r="AV285">
        <f>VLOOKUP($E285,Podes!$A$1:$AL$310,14,FALSE)</f>
        <v>0</v>
      </c>
      <c r="AW285">
        <f>VLOOKUP($E285,Podes!$A$1:$AL$310,15,FALSE)</f>
        <v>0</v>
      </c>
      <c r="AX285">
        <f>VLOOKUP($E285,Podes!$A$1:$AL$310,16,FALSE)</f>
        <v>0</v>
      </c>
      <c r="AY285">
        <f>VLOOKUP($E285,Podes!$A$1:$AL$310,17,FALSE)</f>
        <v>0</v>
      </c>
      <c r="AZ285">
        <f>VLOOKUP($E285,Podes!$A$1:$AL$310,18,FALSE)</f>
        <v>0</v>
      </c>
      <c r="BA285">
        <f>VLOOKUP($E285,Podes!$A$1:$AL$310,19,FALSE)</f>
        <v>0</v>
      </c>
      <c r="BB285">
        <f>VLOOKUP($E285,Podes!$A$1:$AL$310,20,FALSE)</f>
        <v>0</v>
      </c>
      <c r="BC285">
        <f>VLOOKUP($E285,Podes!$A$1:$AL$310,21,FALSE)</f>
        <v>0</v>
      </c>
      <c r="BD285">
        <f>VLOOKUP($E285,Podes!$A$1:$AL$310,22,FALSE)</f>
        <v>0</v>
      </c>
      <c r="BE285">
        <f>VLOOKUP($E285,Podes!$A$1:$AL$310,23,FALSE)</f>
        <v>36</v>
      </c>
      <c r="BF285">
        <f>VLOOKUP($E285,Podes!$A$1:$AL$310,38,FALSE)</f>
        <v>200</v>
      </c>
      <c r="BG285">
        <f>VLOOKUP($E285,Podes!$A$1:$AL$310,35,FALSE)</f>
        <v>0</v>
      </c>
      <c r="BH285">
        <f>VLOOKUP($E285,Podes!$A$1:$AL$310,36,FALSE)</f>
        <v>0</v>
      </c>
      <c r="BI285">
        <f>VLOOKUP($E285,Podes!$A$1:$AL$310,26,FALSE)</f>
        <v>0</v>
      </c>
      <c r="BJ285">
        <f>VLOOKUP($E285,Podes!$A$1:$AL$310,37,FALSE)</f>
        <v>0</v>
      </c>
      <c r="BK285">
        <f>VLOOKUP(E285,'status kesejahteraan'!$D:$P,12,FALSE)</f>
        <v>1.5177478580171358E-2</v>
      </c>
      <c r="BL285">
        <f>VLOOKUP(E285,'status kesejahteraan'!$D:$P,13,FALSE)</f>
        <v>1.2244484922080551E-2</v>
      </c>
      <c r="BM285">
        <f>VLOOKUP(D285,IDM_2021!$D$1:$F$297,2,FALSE)</f>
        <v>0.62390000000000001</v>
      </c>
      <c r="BN285">
        <f>VLOOKUP(E285,Irigasi!$O$2:$Q$311,3,FALSE)</f>
        <v>0</v>
      </c>
      <c r="BO285">
        <f>VLOOKUP($E285,ZonalStat!$E$1:$AC$310,25,FALSE)</f>
        <v>15652.0015771</v>
      </c>
      <c r="BP285" s="1">
        <f>VLOOKUP($E285,ZonalStat!$E$1:$AD$310,26,FALSE)</f>
        <v>5.3555975436900001</v>
      </c>
    </row>
    <row r="286" spans="1:68" x14ac:dyDescent="0.25">
      <c r="A286">
        <v>285</v>
      </c>
      <c r="B286" t="s">
        <v>337</v>
      </c>
      <c r="C286" t="s">
        <v>379</v>
      </c>
      <c r="D286" t="s">
        <v>287</v>
      </c>
      <c r="E286">
        <v>5319060</v>
      </c>
      <c r="F286">
        <f>VLOOKUP(E286,summary_LC!$AW$1:$AY$311,3,FALSE)</f>
        <v>39529</v>
      </c>
      <c r="G286">
        <f>VLOOKUP($E286,ZonalStat!$E$1:$AB$310,2,FALSE)</f>
        <v>51111.136493799997</v>
      </c>
      <c r="H286">
        <f>VLOOKUP($E286,ZonalStat!$E$1:$AB$310,3,FALSE)</f>
        <v>912.88690352799995</v>
      </c>
      <c r="I286">
        <f>VLOOKUP($E286,ZonalStat!$E$1:$AB$310,4,FALSE)</f>
        <v>159733.744538</v>
      </c>
      <c r="J286">
        <f>VLOOKUP($E286,ZonalStat!$E$1:$AB$310,5,FALSE)</f>
        <v>43611.886128500002</v>
      </c>
      <c r="K286">
        <f>VLOOKUP($E286,ZonalStat!$E$1:$AB$310,6,FALSE)</f>
        <v>90.636359476899997</v>
      </c>
      <c r="L286">
        <f>VLOOKUP($E286,ZonalStat!$E$1:$AB$310,7,FALSE)</f>
        <v>2200.53555663</v>
      </c>
      <c r="M286">
        <f>VLOOKUP($E286,ZonalStat!$E$1:$AB$310,8,FALSE)</f>
        <v>35955.711258900003</v>
      </c>
      <c r="N286">
        <f>VLOOKUP($E286,ZonalStat!$E$1:$AB$310,9,FALSE)</f>
        <v>16118.561578000001</v>
      </c>
      <c r="O286">
        <f>VLOOKUP($E286,ZonalStat!$E$1:$AB$310,10,FALSE)</f>
        <v>24545.430289600001</v>
      </c>
      <c r="P286">
        <f>VLOOKUP($E286,ZonalStat!$E$1:$AB$310,11,FALSE)</f>
        <v>4634.1634185900002</v>
      </c>
      <c r="Q286">
        <f>VLOOKUP($E286,summary_LC!$Z$2:$AU$311,16,FALSE)</f>
        <v>74.197736969022444</v>
      </c>
      <c r="R286">
        <f>VLOOKUP($E286,summary_LC!$Z$2:$AU$311,17,FALSE)</f>
        <v>0</v>
      </c>
      <c r="S286">
        <f>VLOOKUP($E286,summary_LC!$Z$2:$AU$311,15,FALSE)</f>
        <v>222.38916713040254</v>
      </c>
      <c r="T286">
        <f>VLOOKUP($E286,summary_LC!$Z$2:$AU$311,18,FALSE)</f>
        <v>34.622519013170098</v>
      </c>
      <c r="U286">
        <f>VLOOKUP($E286,summary_LC!$Z$2:$AU$311,19,FALSE)</f>
        <v>2.3094045631608235</v>
      </c>
      <c r="V286">
        <f>VLOOKUP($E286,summary_LC!$Z$2:$AU$311,22,FALSE)</f>
        <v>6.6457537504110906</v>
      </c>
      <c r="W286">
        <f>VLOOKUP($E286,ZonalStat!$E$1:$AB$310,12,FALSE)</f>
        <v>2497.46503252</v>
      </c>
      <c r="X286">
        <f>VLOOKUP($E286,summary_LC!$Z$2:$AU$311,4,FALSE)</f>
        <v>855</v>
      </c>
      <c r="Y286">
        <f>VLOOKUP($E286,summary_LC!$Z$2:$AU$311,20,FALSE)</f>
        <v>74.197736969022444</v>
      </c>
      <c r="Z286">
        <f>VLOOKUP($E286,ZonalStat!$E$1:$AB$310,13,FALSE)</f>
        <v>2137.97018746</v>
      </c>
      <c r="AA286">
        <f>VLOOKUP($E286,ZonalStat!$E$1:$AB$310,14,FALSE)</f>
        <v>8.6302761869699995E-3</v>
      </c>
      <c r="AB286">
        <f>VLOOKUP($E286,ZonalStat!$E$1:$AB$310,15,FALSE)</f>
        <v>0.40433605707199999</v>
      </c>
      <c r="AC286">
        <f>VLOOKUP($E286,ZonalStat!$E$1:$AB$310,16,FALSE)</f>
        <v>0.58429691504500003</v>
      </c>
      <c r="AD286">
        <f>VLOOKUP($E286,Irigasi!$A$2:$C$311,3,FALSE)</f>
        <v>0</v>
      </c>
      <c r="AE286">
        <f>VLOOKUP($E286,ZonalStat!$E$1:$AB$310,17,FALSE)</f>
        <v>0.82768480991399995</v>
      </c>
      <c r="AF286">
        <f>VLOOKUP($E286,ZonalStat!$E$1:$AB$310,18,FALSE)</f>
        <v>-0.76381256766500005</v>
      </c>
      <c r="AG286">
        <f>VLOOKUP($E286,ZonalStat!$E$1:$AB$310,19,FALSE)</f>
        <v>0.36466379205999999</v>
      </c>
      <c r="AH286">
        <f>VLOOKUP($E286,ZonalStat!$E$1:$AB$310,20,FALSE)</f>
        <v>0.57748932369100003</v>
      </c>
      <c r="AI286">
        <f>VLOOKUP($E286,ZonalStat!$E$1:$AB$310,21,FALSE)</f>
        <v>1.40835631956</v>
      </c>
      <c r="AJ286">
        <f>VLOOKUP($E286,ZonalStat!$E$1:$AB$310,22,FALSE)</f>
        <v>24.944595166199999</v>
      </c>
      <c r="AK286">
        <f>VLOOKUP($E286,ZonalStat!$E$1:$AB$310,23,FALSE)</f>
        <v>-38.063709462399999</v>
      </c>
      <c r="AL286">
        <f>VLOOKUP($E286,ZonalStat!$E$1:$AB$310,24,FALSE)</f>
        <v>1827.40822131</v>
      </c>
      <c r="AM286">
        <f>VLOOKUP($E286,Podes!$A$1:$AL$310,5,FALSE)</f>
        <v>9446</v>
      </c>
      <c r="AN286">
        <f>VLOOKUP($E286,Podes!$A$1:$AL$310,28,FALSE)</f>
        <v>2.3603198399999998</v>
      </c>
      <c r="AO286">
        <f>VLOOKUP($E286,Podes!$A$1:$AL$310,29,FALSE)</f>
        <v>1349.4285709999999</v>
      </c>
      <c r="AP286">
        <f>VLOOKUP($E286,Podes!$A$1:$AL$310,30,FALSE)</f>
        <v>0</v>
      </c>
      <c r="AQ286">
        <f>VLOOKUP($E286,Podes!$A$1:$AL$310,31,FALSE)</f>
        <v>0</v>
      </c>
      <c r="AR286">
        <f>VLOOKUP($E286,Podes!$A$1:$AL$310,32,FALSE)</f>
        <v>1349.4285709999999</v>
      </c>
      <c r="AS286">
        <f>VLOOKUP($E286,Podes!$A$1:$AL$310,33,FALSE)</f>
        <v>4723</v>
      </c>
      <c r="AT286">
        <f>VLOOKUP($E286,Podes!$A$1:$AL$310,34,FALSE)</f>
        <v>0</v>
      </c>
      <c r="AU286">
        <f>VLOOKUP($E286,Podes!$A$1:$AL$310,13,FALSE)</f>
        <v>9</v>
      </c>
      <c r="AV286">
        <f>VLOOKUP($E286,Podes!$A$1:$AL$310,14,FALSE)</f>
        <v>0</v>
      </c>
      <c r="AW286">
        <f>VLOOKUP($E286,Podes!$A$1:$AL$310,15,FALSE)</f>
        <v>0</v>
      </c>
      <c r="AX286">
        <f>VLOOKUP($E286,Podes!$A$1:$AL$310,16,FALSE)</f>
        <v>0</v>
      </c>
      <c r="AY286">
        <f>VLOOKUP($E286,Podes!$A$1:$AL$310,17,FALSE)</f>
        <v>0</v>
      </c>
      <c r="AZ286">
        <f>VLOOKUP($E286,Podes!$A$1:$AL$310,18,FALSE)</f>
        <v>0</v>
      </c>
      <c r="BA286">
        <f>VLOOKUP($E286,Podes!$A$1:$AL$310,19,FALSE)</f>
        <v>0</v>
      </c>
      <c r="BB286">
        <f>VLOOKUP($E286,Podes!$A$1:$AL$310,20,FALSE)</f>
        <v>0</v>
      </c>
      <c r="BC286">
        <f>VLOOKUP($E286,Podes!$A$1:$AL$310,21,FALSE)</f>
        <v>1</v>
      </c>
      <c r="BD286">
        <f>VLOOKUP($E286,Podes!$A$1:$AL$310,22,FALSE)</f>
        <v>0</v>
      </c>
      <c r="BE286">
        <f>VLOOKUP($E286,Podes!$A$1:$AL$310,23,FALSE)</f>
        <v>48</v>
      </c>
      <c r="BF286">
        <f>VLOOKUP($E286,Podes!$A$1:$AL$310,38,FALSE)</f>
        <v>200</v>
      </c>
      <c r="BG286">
        <f>VLOOKUP($E286,Podes!$A$1:$AL$310,35,FALSE)</f>
        <v>629.73333330000003</v>
      </c>
      <c r="BH286">
        <f>VLOOKUP($E286,Podes!$A$1:$AL$310,36,FALSE)</f>
        <v>9446</v>
      </c>
      <c r="BI286">
        <f>VLOOKUP($E286,Podes!$A$1:$AL$310,26,FALSE)</f>
        <v>10</v>
      </c>
      <c r="BJ286">
        <f>VLOOKUP($E286,Podes!$A$1:$AL$310,37,FALSE)</f>
        <v>944.6</v>
      </c>
      <c r="BK286">
        <f>VLOOKUP(E286,'status kesejahteraan'!$D:$P,12,FALSE)</f>
        <v>3.0926053904630268E-2</v>
      </c>
      <c r="BL286">
        <f>VLOOKUP(E286,'status kesejahteraan'!$D:$P,13,FALSE)</f>
        <v>2.0349067830226102E-2</v>
      </c>
      <c r="BM286">
        <f>VLOOKUP(D286,IDM_2021!$D$1:$F$297,2,FALSE)</f>
        <v>0.59370000000000001</v>
      </c>
      <c r="BN286">
        <f>VLOOKUP(E286,Irigasi!$O$2:$Q$311,3,FALSE)</f>
        <v>0</v>
      </c>
      <c r="BO286">
        <f>VLOOKUP($E286,ZonalStat!$E$1:$AC$310,25,FALSE)</f>
        <v>33404.7397375</v>
      </c>
      <c r="BP286" s="1">
        <f>VLOOKUP($E286,ZonalStat!$E$1:$AD$310,26,FALSE)</f>
        <v>4.1617863696299997</v>
      </c>
    </row>
    <row r="287" spans="1:68" x14ac:dyDescent="0.25">
      <c r="A287">
        <v>286</v>
      </c>
      <c r="B287" t="s">
        <v>337</v>
      </c>
      <c r="C287" t="s">
        <v>380</v>
      </c>
      <c r="D287" t="s">
        <v>288</v>
      </c>
      <c r="E287">
        <v>5320010</v>
      </c>
      <c r="F287">
        <f>VLOOKUP(E287,summary_LC!$AW$1:$AY$311,3,FALSE)</f>
        <v>3899</v>
      </c>
      <c r="G287">
        <f>VLOOKUP($E287,ZonalStat!$E$1:$AB$310,2,FALSE)</f>
        <v>143541.944261</v>
      </c>
      <c r="H287">
        <f>VLOOKUP($E287,ZonalStat!$E$1:$AB$310,3,FALSE)</f>
        <v>1871.87002381</v>
      </c>
      <c r="I287">
        <f>VLOOKUP($E287,ZonalStat!$E$1:$AB$310,4,FALSE)</f>
        <v>230972.795873</v>
      </c>
      <c r="J287">
        <f>VLOOKUP($E287,ZonalStat!$E$1:$AB$310,5,FALSE)</f>
        <v>104752.561803</v>
      </c>
      <c r="K287">
        <f>VLOOKUP($E287,ZonalStat!$E$1:$AB$310,6,FALSE)</f>
        <v>2780.7177124200002</v>
      </c>
      <c r="L287">
        <f>VLOOKUP($E287,ZonalStat!$E$1:$AB$310,7,FALSE)</f>
        <v>18286.477448900001</v>
      </c>
      <c r="M287">
        <f>VLOOKUP($E287,ZonalStat!$E$1:$AB$310,8,FALSE)</f>
        <v>10017.0058352</v>
      </c>
      <c r="N287">
        <f>VLOOKUP($E287,ZonalStat!$E$1:$AB$310,9,FALSE)</f>
        <v>20884.0519279</v>
      </c>
      <c r="O287">
        <f>VLOOKUP($E287,ZonalStat!$E$1:$AB$310,10,FALSE)</f>
        <v>103144.29689300001</v>
      </c>
      <c r="P287">
        <f>VLOOKUP($E287,ZonalStat!$E$1:$AB$310,11,FALSE)</f>
        <v>30452.798262200002</v>
      </c>
      <c r="Q287">
        <f>VLOOKUP($E287,summary_LC!$Z$2:$AU$311,16,FALSE)</f>
        <v>23.483583750695601</v>
      </c>
      <c r="R287">
        <f>VLOOKUP($E287,summary_LC!$Z$2:$AU$311,17,FALSE)</f>
        <v>0</v>
      </c>
      <c r="S287">
        <f>VLOOKUP($E287,summary_LC!$Z$2:$AU$311,15,FALSE)</f>
        <v>0.92747171211278057</v>
      </c>
      <c r="T287">
        <f>VLOOKUP($E287,summary_LC!$Z$2:$AU$311,18,FALSE)</f>
        <v>0</v>
      </c>
      <c r="U287">
        <f>VLOOKUP($E287,summary_LC!$Z$2:$AU$311,19,FALSE)</f>
        <v>5.5648302726766838E-2</v>
      </c>
      <c r="V287">
        <f>VLOOKUP($E287,summary_LC!$Z$2:$AU$311,22,FALSE)</f>
        <v>25.519363939471663</v>
      </c>
      <c r="W287">
        <f>VLOOKUP($E287,ZonalStat!$E$1:$AB$310,12,FALSE)</f>
        <v>2807.9442787500002</v>
      </c>
      <c r="X287">
        <f>VLOOKUP($E287,summary_LC!$Z$2:$AU$311,4,FALSE)</f>
        <v>70</v>
      </c>
      <c r="Y287">
        <f>VLOOKUP($E287,summary_LC!$Z$2:$AU$311,20,FALSE)</f>
        <v>23.483583750695601</v>
      </c>
      <c r="Z287">
        <f>VLOOKUP($E287,ZonalStat!$E$1:$AB$310,13,FALSE)</f>
        <v>581.03062486600004</v>
      </c>
      <c r="AA287">
        <f>VLOOKUP($E287,ZonalStat!$E$1:$AB$310,14,FALSE)</f>
        <v>3.7606580697799999E-2</v>
      </c>
      <c r="AB287">
        <f>VLOOKUP($E287,ZonalStat!$E$1:$AB$310,15,FALSE)</f>
        <v>2.5519363939499998E-2</v>
      </c>
      <c r="AC287">
        <f>VLOOKUP($E287,ZonalStat!$E$1:$AB$310,16,FALSE)</f>
        <v>0.67244213790499996</v>
      </c>
      <c r="AD287">
        <f>VLOOKUP($E287,Irigasi!$A$2:$C$311,3,FALSE)</f>
        <v>0</v>
      </c>
      <c r="AE287">
        <f>VLOOKUP($E287,ZonalStat!$E$1:$AB$310,17,FALSE)</f>
        <v>0.40410778720599999</v>
      </c>
      <c r="AF287">
        <f>VLOOKUP($E287,ZonalStat!$E$1:$AB$310,18,FALSE)</f>
        <v>-0.44868633057399998</v>
      </c>
      <c r="AG287">
        <f>VLOOKUP($E287,ZonalStat!$E$1:$AB$310,19,FALSE)</f>
        <v>-2.68045744817E-2</v>
      </c>
      <c r="AH287">
        <f>VLOOKUP($E287,ZonalStat!$E$1:$AB$310,20,FALSE)</f>
        <v>0.83411883442599999</v>
      </c>
      <c r="AI287">
        <f>VLOOKUP($E287,ZonalStat!$E$1:$AB$310,21,FALSE)</f>
        <v>1.1765173173100001</v>
      </c>
      <c r="AJ287">
        <f>VLOOKUP($E287,ZonalStat!$E$1:$AB$310,22,FALSE)</f>
        <v>24.497098729000001</v>
      </c>
      <c r="AK287">
        <f>VLOOKUP($E287,ZonalStat!$E$1:$AB$310,23,FALSE)</f>
        <v>-7.9107289222499997</v>
      </c>
      <c r="AL287">
        <f>VLOOKUP($E287,ZonalStat!$E$1:$AB$310,24,FALSE)</f>
        <v>905.73322234499994</v>
      </c>
      <c r="AM287">
        <f>VLOOKUP($E287,Podes!$A$1:$AL$310,5,FALSE)</f>
        <v>2588</v>
      </c>
      <c r="AN287">
        <f>VLOOKUP($E287,Podes!$A$1:$AL$310,28,FALSE)</f>
        <v>2.5248780489999998</v>
      </c>
      <c r="AO287">
        <f>VLOOKUP($E287,Podes!$A$1:$AL$310,29,FALSE)</f>
        <v>2588</v>
      </c>
      <c r="AP287">
        <f>VLOOKUP($E287,Podes!$A$1:$AL$310,30,FALSE)</f>
        <v>0</v>
      </c>
      <c r="AQ287">
        <f>VLOOKUP($E287,Podes!$A$1:$AL$310,31,FALSE)</f>
        <v>2588</v>
      </c>
      <c r="AR287">
        <f>VLOOKUP($E287,Podes!$A$1:$AL$310,32,FALSE)</f>
        <v>647</v>
      </c>
      <c r="AS287">
        <f>VLOOKUP($E287,Podes!$A$1:$AL$310,33,FALSE)</f>
        <v>862.66666669999995</v>
      </c>
      <c r="AT287">
        <f>VLOOKUP($E287,Podes!$A$1:$AL$310,34,FALSE)</f>
        <v>0</v>
      </c>
      <c r="AU287">
        <f>VLOOKUP($E287,Podes!$A$1:$AL$310,13,FALSE)</f>
        <v>0</v>
      </c>
      <c r="AV287">
        <f>VLOOKUP($E287,Podes!$A$1:$AL$310,14,FALSE)</f>
        <v>0</v>
      </c>
      <c r="AW287">
        <f>VLOOKUP($E287,Podes!$A$1:$AL$310,15,FALSE)</f>
        <v>0</v>
      </c>
      <c r="AX287">
        <f>VLOOKUP($E287,Podes!$A$1:$AL$310,16,FALSE)</f>
        <v>0</v>
      </c>
      <c r="AY287">
        <f>VLOOKUP($E287,Podes!$A$1:$AL$310,17,FALSE)</f>
        <v>0</v>
      </c>
      <c r="AZ287">
        <f>VLOOKUP($E287,Podes!$A$1:$AL$310,18,FALSE)</f>
        <v>0</v>
      </c>
      <c r="BA287">
        <f>VLOOKUP($E287,Podes!$A$1:$AL$310,19,FALSE)</f>
        <v>0</v>
      </c>
      <c r="BB287">
        <f>VLOOKUP($E287,Podes!$A$1:$AL$310,20,FALSE)</f>
        <v>0</v>
      </c>
      <c r="BC287">
        <f>VLOOKUP($E287,Podes!$A$1:$AL$310,21,FALSE)</f>
        <v>6</v>
      </c>
      <c r="BD287">
        <f>VLOOKUP($E287,Podes!$A$1:$AL$310,22,FALSE)</f>
        <v>0</v>
      </c>
      <c r="BE287">
        <f>VLOOKUP($E287,Podes!$A$1:$AL$310,23,FALSE)</f>
        <v>10</v>
      </c>
      <c r="BF287">
        <f>VLOOKUP($E287,Podes!$A$1:$AL$310,38,FALSE)</f>
        <v>200</v>
      </c>
      <c r="BG287">
        <f>VLOOKUP($E287,Podes!$A$1:$AL$310,35,FALSE)</f>
        <v>83.483870969999998</v>
      </c>
      <c r="BH287">
        <f>VLOOKUP($E287,Podes!$A$1:$AL$310,36,FALSE)</f>
        <v>2588</v>
      </c>
      <c r="BI287">
        <f>VLOOKUP($E287,Podes!$A$1:$AL$310,26,FALSE)</f>
        <v>16</v>
      </c>
      <c r="BJ287">
        <f>VLOOKUP($E287,Podes!$A$1:$AL$310,37,FALSE)</f>
        <v>161.75</v>
      </c>
      <c r="BK287">
        <f>VLOOKUP(E287,'status kesejahteraan'!$D:$P,12,FALSE)</f>
        <v>0.10755508919202518</v>
      </c>
      <c r="BL287">
        <f>VLOOKUP(E287,'status kesejahteraan'!$D:$P,13,FALSE)</f>
        <v>3.5754189944134075E-2</v>
      </c>
      <c r="BM287">
        <f>VLOOKUP(D287,IDM_2021!$D$1:$F$297,2,FALSE)</f>
        <v>0.54730000000000001</v>
      </c>
      <c r="BN287">
        <f>VLOOKUP(E287,Irigasi!$O$2:$Q$311,3,FALSE)</f>
        <v>0</v>
      </c>
      <c r="BO287">
        <f>VLOOKUP($E287,ZonalStat!$E$1:$AC$310,25,FALSE)</f>
        <v>42560.256527099998</v>
      </c>
      <c r="BP287" s="1">
        <f>VLOOKUP($E287,ZonalStat!$E$1:$AD$310,26,FALSE)</f>
        <v>2</v>
      </c>
    </row>
    <row r="288" spans="1:68" x14ac:dyDescent="0.25">
      <c r="A288">
        <v>287</v>
      </c>
      <c r="B288" t="s">
        <v>337</v>
      </c>
      <c r="C288" t="s">
        <v>380</v>
      </c>
      <c r="D288" t="s">
        <v>289</v>
      </c>
      <c r="E288">
        <v>5320020</v>
      </c>
      <c r="F288">
        <f>VLOOKUP(E288,summary_LC!$AW$1:$AY$311,3,FALSE)</f>
        <v>6276</v>
      </c>
      <c r="G288">
        <f>VLOOKUP($E288,ZonalStat!$E$1:$AB$310,2,FALSE)</f>
        <v>126028.085091</v>
      </c>
      <c r="H288">
        <f>VLOOKUP($E288,ZonalStat!$E$1:$AB$310,3,FALSE)</f>
        <v>510.24605369699998</v>
      </c>
      <c r="I288">
        <f>VLOOKUP($E288,ZonalStat!$E$1:$AB$310,4,FALSE)</f>
        <v>219095.22808100001</v>
      </c>
      <c r="J288">
        <f>VLOOKUP($E288,ZonalStat!$E$1:$AB$310,5,FALSE)</f>
        <v>118747.532461</v>
      </c>
      <c r="K288">
        <f>VLOOKUP($E288,ZonalStat!$E$1:$AB$310,6,FALSE)</f>
        <v>2809.0136038000001</v>
      </c>
      <c r="L288">
        <f>VLOOKUP($E288,ZonalStat!$E$1:$AB$310,7,FALSE)</f>
        <v>2247.8819811100002</v>
      </c>
      <c r="M288">
        <f>VLOOKUP($E288,ZonalStat!$E$1:$AB$310,8,FALSE)</f>
        <v>29302.6855827</v>
      </c>
      <c r="N288">
        <f>VLOOKUP($E288,ZonalStat!$E$1:$AB$310,9,FALSE)</f>
        <v>3875.3598581699998</v>
      </c>
      <c r="O288">
        <f>VLOOKUP($E288,ZonalStat!$E$1:$AB$310,10,FALSE)</f>
        <v>118670.32285900001</v>
      </c>
      <c r="P288">
        <f>VLOOKUP($E288,ZonalStat!$E$1:$AB$310,11,FALSE)</f>
        <v>13270.6392996</v>
      </c>
      <c r="Q288">
        <f>VLOOKUP($E288,summary_LC!$Z$2:$AU$311,16,FALSE)</f>
        <v>54.275644592839924</v>
      </c>
      <c r="R288">
        <f>VLOOKUP($E288,summary_LC!$Z$2:$AU$311,17,FALSE)</f>
        <v>0</v>
      </c>
      <c r="S288">
        <f>VLOOKUP($E288,summary_LC!$Z$2:$AU$311,15,FALSE)</f>
        <v>2.1888332405861624</v>
      </c>
      <c r="T288">
        <f>VLOOKUP($E288,summary_LC!$Z$2:$AU$311,18,FALSE)</f>
        <v>0</v>
      </c>
      <c r="U288">
        <f>VLOOKUP($E288,summary_LC!$Z$2:$AU$311,19,FALSE)</f>
        <v>0</v>
      </c>
      <c r="V288">
        <f>VLOOKUP($E288,summary_LC!$Z$2:$AU$311,22,FALSE)</f>
        <v>0.70108349267049075</v>
      </c>
      <c r="W288">
        <f>VLOOKUP($E288,ZonalStat!$E$1:$AB$310,12,FALSE)</f>
        <v>3469.2113695100002</v>
      </c>
      <c r="X288">
        <f>VLOOKUP($E288,summary_LC!$Z$2:$AU$311,4,FALSE)</f>
        <v>11</v>
      </c>
      <c r="Y288">
        <f>VLOOKUP($E288,summary_LC!$Z$2:$AU$311,20,FALSE)</f>
        <v>54.275644592839924</v>
      </c>
      <c r="Z288">
        <f>VLOOKUP($E288,ZonalStat!$E$1:$AB$310,13,FALSE)</f>
        <v>782.23941036899998</v>
      </c>
      <c r="AA288">
        <f>VLOOKUP($E288,ZonalStat!$E$1:$AB$310,14,FALSE)</f>
        <v>2.5363010092299999E-2</v>
      </c>
      <c r="AB288">
        <f>VLOOKUP($E288,ZonalStat!$E$1:$AB$310,15,FALSE)</f>
        <v>7.8632887189300005E-2</v>
      </c>
      <c r="AC288">
        <f>VLOOKUP($E288,ZonalStat!$E$1:$AB$310,16,FALSE)</f>
        <v>0.70427735733899999</v>
      </c>
      <c r="AD288">
        <f>VLOOKUP($E288,Irigasi!$A$2:$C$311,3,FALSE)</f>
        <v>0</v>
      </c>
      <c r="AE288">
        <f>VLOOKUP($E288,ZonalStat!$E$1:$AB$310,17,FALSE)</f>
        <v>0.43704775383099997</v>
      </c>
      <c r="AF288">
        <f>VLOOKUP($E288,ZonalStat!$E$1:$AB$310,18,FALSE)</f>
        <v>-0.50154794763300004</v>
      </c>
      <c r="AG288">
        <f>VLOOKUP($E288,ZonalStat!$E$1:$AB$310,19,FALSE)</f>
        <v>-1.6102122354100001E-3</v>
      </c>
      <c r="AH288">
        <f>VLOOKUP($E288,ZonalStat!$E$1:$AB$310,20,FALSE)</f>
        <v>0.86558068889799999</v>
      </c>
      <c r="AI288">
        <f>VLOOKUP($E288,ZonalStat!$E$1:$AB$310,21,FALSE)</f>
        <v>1.2431483162400001</v>
      </c>
      <c r="AJ288">
        <f>VLOOKUP($E288,ZonalStat!$E$1:$AB$310,22,FALSE)</f>
        <v>25.6590922239</v>
      </c>
      <c r="AK288">
        <f>VLOOKUP($E288,ZonalStat!$E$1:$AB$310,23,FALSE)</f>
        <v>-9.8185408758200001</v>
      </c>
      <c r="AL288">
        <f>VLOOKUP($E288,ZonalStat!$E$1:$AB$310,24,FALSE)</f>
        <v>990.60560119700006</v>
      </c>
      <c r="AM288">
        <f>VLOOKUP($E288,Podes!$A$1:$AL$310,5,FALSE)</f>
        <v>4523</v>
      </c>
      <c r="AN288">
        <f>VLOOKUP($E288,Podes!$A$1:$AL$310,28,FALSE)</f>
        <v>1.39340727</v>
      </c>
      <c r="AO288">
        <f>VLOOKUP($E288,Podes!$A$1:$AL$310,29,FALSE)</f>
        <v>4523</v>
      </c>
      <c r="AP288">
        <f>VLOOKUP($E288,Podes!$A$1:$AL$310,30,FALSE)</f>
        <v>0</v>
      </c>
      <c r="AQ288">
        <f>VLOOKUP($E288,Podes!$A$1:$AL$310,31,FALSE)</f>
        <v>0</v>
      </c>
      <c r="AR288">
        <f>VLOOKUP($E288,Podes!$A$1:$AL$310,32,FALSE)</f>
        <v>411.18181820000001</v>
      </c>
      <c r="AS288">
        <f>VLOOKUP($E288,Podes!$A$1:$AL$310,33,FALSE)</f>
        <v>904.6</v>
      </c>
      <c r="AT288">
        <f>VLOOKUP($E288,Podes!$A$1:$AL$310,34,FALSE)</f>
        <v>0</v>
      </c>
      <c r="AU288">
        <f>VLOOKUP($E288,Podes!$A$1:$AL$310,13,FALSE)</f>
        <v>0</v>
      </c>
      <c r="AV288">
        <f>VLOOKUP($E288,Podes!$A$1:$AL$310,14,FALSE)</f>
        <v>0</v>
      </c>
      <c r="AW288">
        <f>VLOOKUP($E288,Podes!$A$1:$AL$310,15,FALSE)</f>
        <v>0</v>
      </c>
      <c r="AX288">
        <f>VLOOKUP($E288,Podes!$A$1:$AL$310,16,FALSE)</f>
        <v>0</v>
      </c>
      <c r="AY288">
        <f>VLOOKUP($E288,Podes!$A$1:$AL$310,17,FALSE)</f>
        <v>0</v>
      </c>
      <c r="AZ288">
        <f>VLOOKUP($E288,Podes!$A$1:$AL$310,18,FALSE)</f>
        <v>0</v>
      </c>
      <c r="BA288">
        <f>VLOOKUP($E288,Podes!$A$1:$AL$310,19,FALSE)</f>
        <v>0</v>
      </c>
      <c r="BB288">
        <f>VLOOKUP($E288,Podes!$A$1:$AL$310,20,FALSE)</f>
        <v>0</v>
      </c>
      <c r="BC288">
        <f>VLOOKUP($E288,Podes!$A$1:$AL$310,21,FALSE)</f>
        <v>0</v>
      </c>
      <c r="BD288">
        <f>VLOOKUP($E288,Podes!$A$1:$AL$310,22,FALSE)</f>
        <v>0</v>
      </c>
      <c r="BE288">
        <f>VLOOKUP($E288,Podes!$A$1:$AL$310,23,FALSE)</f>
        <v>20</v>
      </c>
      <c r="BF288">
        <f>VLOOKUP($E288,Podes!$A$1:$AL$310,38,FALSE)</f>
        <v>200</v>
      </c>
      <c r="BG288">
        <f>VLOOKUP($E288,Podes!$A$1:$AL$310,35,FALSE)</f>
        <v>52.593023260000002</v>
      </c>
      <c r="BH288">
        <f>VLOOKUP($E288,Podes!$A$1:$AL$310,36,FALSE)</f>
        <v>904.6</v>
      </c>
      <c r="BI288">
        <f>VLOOKUP($E288,Podes!$A$1:$AL$310,26,FALSE)</f>
        <v>47</v>
      </c>
      <c r="BJ288">
        <f>VLOOKUP($E288,Podes!$A$1:$AL$310,37,FALSE)</f>
        <v>96.234042549999998</v>
      </c>
      <c r="BK288">
        <f>VLOOKUP(E288,'status kesejahteraan'!$D:$P,12,FALSE)</f>
        <v>5.5059523809523808E-2</v>
      </c>
      <c r="BL288">
        <f>VLOOKUP(E288,'status kesejahteraan'!$D:$P,13,FALSE)</f>
        <v>2.3756794845983489E-2</v>
      </c>
      <c r="BM288">
        <f>VLOOKUP(D288,IDM_2021!$D$1:$F$297,2,FALSE)</f>
        <v>0.55349999999999999</v>
      </c>
      <c r="BN288">
        <f>VLOOKUP(E288,Irigasi!$O$2:$Q$311,3,FALSE)</f>
        <v>0</v>
      </c>
      <c r="BO288">
        <f>VLOOKUP($E288,ZonalStat!$E$1:$AC$310,25,FALSE)</f>
        <v>22522.6285216</v>
      </c>
      <c r="BP288" s="1">
        <f>VLOOKUP($E288,ZonalStat!$E$1:$AD$310,26,FALSE)</f>
        <v>2.7368029739800002</v>
      </c>
    </row>
    <row r="289" spans="1:68" x14ac:dyDescent="0.25">
      <c r="A289">
        <v>288</v>
      </c>
      <c r="B289" t="s">
        <v>337</v>
      </c>
      <c r="C289" t="s">
        <v>380</v>
      </c>
      <c r="D289" t="s">
        <v>290</v>
      </c>
      <c r="E289">
        <v>5320030</v>
      </c>
      <c r="F289">
        <f>VLOOKUP(E289,summary_LC!$AW$1:$AY$311,3,FALSE)</f>
        <v>5884</v>
      </c>
      <c r="G289">
        <f>VLOOKUP($E289,ZonalStat!$E$1:$AB$310,2,FALSE)</f>
        <v>113398.12074300001</v>
      </c>
      <c r="H289">
        <f>VLOOKUP($E289,ZonalStat!$E$1:$AB$310,3,FALSE)</f>
        <v>529.44184752000001</v>
      </c>
      <c r="I289">
        <f>VLOOKUP($E289,ZonalStat!$E$1:$AB$310,4,FALSE)</f>
        <v>207108.58194400001</v>
      </c>
      <c r="J289">
        <f>VLOOKUP($E289,ZonalStat!$E$1:$AB$310,5,FALSE)</f>
        <v>130882.18323</v>
      </c>
      <c r="K289">
        <f>VLOOKUP($E289,ZonalStat!$E$1:$AB$310,6,FALSE)</f>
        <v>1469.3555808000001</v>
      </c>
      <c r="L289">
        <f>VLOOKUP($E289,ZonalStat!$E$1:$AB$310,7,FALSE)</f>
        <v>1561.8933619300001</v>
      </c>
      <c r="M289">
        <f>VLOOKUP($E289,ZonalStat!$E$1:$AB$310,8,FALSE)</f>
        <v>42155.658156700003</v>
      </c>
      <c r="N289">
        <f>VLOOKUP($E289,ZonalStat!$E$1:$AB$310,9,FALSE)</f>
        <v>4298.9216943900001</v>
      </c>
      <c r="O289">
        <f>VLOOKUP($E289,ZonalStat!$E$1:$AB$310,10,FALSE)</f>
        <v>129412.82472999999</v>
      </c>
      <c r="P289">
        <f>VLOOKUP($E289,ZonalStat!$E$1:$AB$310,11,FALSE)</f>
        <v>11211.5346665</v>
      </c>
      <c r="Q289">
        <f>VLOOKUP($E289,summary_LC!$Z$2:$AU$311,16,FALSE)</f>
        <v>47.310332034872935</v>
      </c>
      <c r="R289">
        <f>VLOOKUP($E289,summary_LC!$Z$2:$AU$311,17,FALSE)</f>
        <v>0</v>
      </c>
      <c r="S289">
        <f>VLOOKUP($E289,summary_LC!$Z$2:$AU$311,15,FALSE)</f>
        <v>2.9586347616397699</v>
      </c>
      <c r="T289">
        <f>VLOOKUP($E289,summary_LC!$Z$2:$AU$311,18,FALSE)</f>
        <v>0</v>
      </c>
      <c r="U289">
        <f>VLOOKUP($E289,summary_LC!$Z$2:$AU$311,19,FALSE)</f>
        <v>0</v>
      </c>
      <c r="V289">
        <f>VLOOKUP($E289,summary_LC!$Z$2:$AU$311,22,FALSE)</f>
        <v>6.1352821210061181</v>
      </c>
      <c r="W289">
        <f>VLOOKUP($E289,ZonalStat!$E$1:$AB$310,12,FALSE)</f>
        <v>4001.53766481</v>
      </c>
      <c r="X289">
        <f>VLOOKUP($E289,summary_LC!$Z$2:$AU$311,4,FALSE)</f>
        <v>31</v>
      </c>
      <c r="Y289">
        <f>VLOOKUP($E289,summary_LC!$Z$2:$AU$311,20,FALSE)</f>
        <v>47.310332034872935</v>
      </c>
      <c r="Z289">
        <f>VLOOKUP($E289,ZonalStat!$E$1:$AB$310,13,FALSE)</f>
        <v>614.40137023600005</v>
      </c>
      <c r="AA289">
        <f>VLOOKUP($E289,ZonalStat!$E$1:$AB$310,14,FALSE)</f>
        <v>3.2519434668699998E-2</v>
      </c>
      <c r="AB289">
        <f>VLOOKUP($E289,ZonalStat!$E$1:$AB$310,15,FALSE)</f>
        <v>0.143227396329</v>
      </c>
      <c r="AC289">
        <f>VLOOKUP($E289,ZonalStat!$E$1:$AB$310,16,FALSE)</f>
        <v>0.68414287930600004</v>
      </c>
      <c r="AD289">
        <f>VLOOKUP($E289,Irigasi!$A$2:$C$311,3,FALSE)</f>
        <v>0</v>
      </c>
      <c r="AE289">
        <f>VLOOKUP($E289,ZonalStat!$E$1:$AB$310,17,FALSE)</f>
        <v>0.44900006015499999</v>
      </c>
      <c r="AF289">
        <f>VLOOKUP($E289,ZonalStat!$E$1:$AB$310,18,FALSE)</f>
        <v>-0.50942123637799996</v>
      </c>
      <c r="AG289">
        <f>VLOOKUP($E289,ZonalStat!$E$1:$AB$310,19,FALSE)</f>
        <v>1.42333351568E-2</v>
      </c>
      <c r="AH289">
        <f>VLOOKUP($E289,ZonalStat!$E$1:$AB$310,20,FALSE)</f>
        <v>0.86894989352999996</v>
      </c>
      <c r="AI289">
        <f>VLOOKUP($E289,ZonalStat!$E$1:$AB$310,21,FALSE)</f>
        <v>1.2841599345800001</v>
      </c>
      <c r="AJ289">
        <f>VLOOKUP($E289,ZonalStat!$E$1:$AB$310,22,FALSE)</f>
        <v>26.804450367000001</v>
      </c>
      <c r="AK289">
        <f>VLOOKUP($E289,ZonalStat!$E$1:$AB$310,23,FALSE)</f>
        <v>-11.4373785106</v>
      </c>
      <c r="AL289">
        <f>VLOOKUP($E289,ZonalStat!$E$1:$AB$310,24,FALSE)</f>
        <v>1056.07604597</v>
      </c>
      <c r="AM289">
        <f>VLOOKUP($E289,Podes!$A$1:$AL$310,5,FALSE)</f>
        <v>2741</v>
      </c>
      <c r="AN289">
        <f>VLOOKUP($E289,Podes!$A$1:$AL$310,28,FALSE)</f>
        <v>1</v>
      </c>
      <c r="AO289">
        <f>VLOOKUP($E289,Podes!$A$1:$AL$310,29,FALSE)</f>
        <v>2741</v>
      </c>
      <c r="AP289">
        <f>VLOOKUP($E289,Podes!$A$1:$AL$310,30,FALSE)</f>
        <v>0</v>
      </c>
      <c r="AQ289">
        <f>VLOOKUP($E289,Podes!$A$1:$AL$310,31,FALSE)</f>
        <v>0</v>
      </c>
      <c r="AR289">
        <f>VLOOKUP($E289,Podes!$A$1:$AL$310,32,FALSE)</f>
        <v>210.8461538</v>
      </c>
      <c r="AS289">
        <f>VLOOKUP($E289,Podes!$A$1:$AL$310,33,FALSE)</f>
        <v>1370.5</v>
      </c>
      <c r="AT289">
        <f>VLOOKUP($E289,Podes!$A$1:$AL$310,34,FALSE)</f>
        <v>0</v>
      </c>
      <c r="AU289">
        <f>VLOOKUP($E289,Podes!$A$1:$AL$310,13,FALSE)</f>
        <v>0</v>
      </c>
      <c r="AV289">
        <f>VLOOKUP($E289,Podes!$A$1:$AL$310,14,FALSE)</f>
        <v>0</v>
      </c>
      <c r="AW289">
        <f>VLOOKUP($E289,Podes!$A$1:$AL$310,15,FALSE)</f>
        <v>0</v>
      </c>
      <c r="AX289">
        <f>VLOOKUP($E289,Podes!$A$1:$AL$310,16,FALSE)</f>
        <v>0</v>
      </c>
      <c r="AY289">
        <f>VLOOKUP($E289,Podes!$A$1:$AL$310,17,FALSE)</f>
        <v>0</v>
      </c>
      <c r="AZ289">
        <f>VLOOKUP($E289,Podes!$A$1:$AL$310,18,FALSE)</f>
        <v>0</v>
      </c>
      <c r="BA289">
        <f>VLOOKUP($E289,Podes!$A$1:$AL$310,19,FALSE)</f>
        <v>0</v>
      </c>
      <c r="BB289">
        <f>VLOOKUP($E289,Podes!$A$1:$AL$310,20,FALSE)</f>
        <v>0</v>
      </c>
      <c r="BC289">
        <f>VLOOKUP($E289,Podes!$A$1:$AL$310,21,FALSE)</f>
        <v>0</v>
      </c>
      <c r="BD289">
        <f>VLOOKUP($E289,Podes!$A$1:$AL$310,22,FALSE)</f>
        <v>0</v>
      </c>
      <c r="BE289">
        <f>VLOOKUP($E289,Podes!$A$1:$AL$310,23,FALSE)</f>
        <v>24</v>
      </c>
      <c r="BF289">
        <f>VLOOKUP($E289,Podes!$A$1:$AL$310,38,FALSE)</f>
        <v>200</v>
      </c>
      <c r="BG289">
        <f>VLOOKUP($E289,Podes!$A$1:$AL$310,35,FALSE)</f>
        <v>28.552083329999999</v>
      </c>
      <c r="BH289">
        <f>VLOOKUP($E289,Podes!$A$1:$AL$310,36,FALSE)</f>
        <v>0</v>
      </c>
      <c r="BI289">
        <f>VLOOKUP($E289,Podes!$A$1:$AL$310,26,FALSE)</f>
        <v>76</v>
      </c>
      <c r="BJ289">
        <f>VLOOKUP($E289,Podes!$A$1:$AL$310,37,FALSE)</f>
        <v>36.065789469999999</v>
      </c>
      <c r="BK289">
        <f>VLOOKUP(E289,'status kesejahteraan'!$D:$P,12,FALSE)</f>
        <v>6.3089622641509441E-2</v>
      </c>
      <c r="BL289">
        <f>VLOOKUP(E289,'status kesejahteraan'!$D:$P,13,FALSE)</f>
        <v>2.1849395239953179E-2</v>
      </c>
      <c r="BM289">
        <f>VLOOKUP(D289,IDM_2021!$D$1:$F$297,2,FALSE)</f>
        <v>0.54879999999999995</v>
      </c>
      <c r="BN289">
        <f>VLOOKUP(E289,Irigasi!$O$2:$Q$311,3,FALSE)</f>
        <v>0</v>
      </c>
      <c r="BO289">
        <f>VLOOKUP($E289,ZonalStat!$E$1:$AC$310,25,FALSE)</f>
        <v>12191.84672</v>
      </c>
      <c r="BP289" s="1">
        <f>VLOOKUP($E289,ZonalStat!$E$1:$AD$310,26,FALSE)</f>
        <v>3.2343476740099999</v>
      </c>
    </row>
    <row r="290" spans="1:68" x14ac:dyDescent="0.25">
      <c r="A290">
        <v>289</v>
      </c>
      <c r="B290" t="s">
        <v>337</v>
      </c>
      <c r="C290" t="s">
        <v>380</v>
      </c>
      <c r="D290" t="s">
        <v>291</v>
      </c>
      <c r="E290">
        <v>5320040</v>
      </c>
      <c r="F290">
        <f>VLOOKUP(E290,summary_LC!$AW$1:$AY$311,3,FALSE)</f>
        <v>18533</v>
      </c>
      <c r="G290">
        <f>VLOOKUP($E290,ZonalStat!$E$1:$AB$310,2,FALSE)</f>
        <v>117684.94620000001</v>
      </c>
      <c r="H290">
        <f>VLOOKUP($E290,ZonalStat!$E$1:$AB$310,3,FALSE)</f>
        <v>609.98606799900006</v>
      </c>
      <c r="I290">
        <f>VLOOKUP($E290,ZonalStat!$E$1:$AB$310,4,FALSE)</f>
        <v>205824.66146500001</v>
      </c>
      <c r="J290">
        <f>VLOOKUP($E290,ZonalStat!$E$1:$AB$310,5,FALSE)</f>
        <v>126379.464504</v>
      </c>
      <c r="K290">
        <f>VLOOKUP($E290,ZonalStat!$E$1:$AB$310,6,FALSE)</f>
        <v>1957.7381702</v>
      </c>
      <c r="L290">
        <f>VLOOKUP($E290,ZonalStat!$E$1:$AB$310,7,FALSE)</f>
        <v>1950.4594359800001</v>
      </c>
      <c r="M290">
        <f>VLOOKUP($E290,ZonalStat!$E$1:$AB$310,8,FALSE)</f>
        <v>42223.622108000003</v>
      </c>
      <c r="N290">
        <f>VLOOKUP($E290,ZonalStat!$E$1:$AB$310,9,FALSE)</f>
        <v>3796.7702109699999</v>
      </c>
      <c r="O290">
        <f>VLOOKUP($E290,ZonalStat!$E$1:$AB$310,10,FALSE)</f>
        <v>127032.53449999999</v>
      </c>
      <c r="P290">
        <f>VLOOKUP($E290,ZonalStat!$E$1:$AB$310,11,FALSE)</f>
        <v>6324.3566284899998</v>
      </c>
      <c r="Q290">
        <f>VLOOKUP($E290,summary_LC!$Z$2:$AU$311,16,FALSE)</f>
        <v>137.98924132813951</v>
      </c>
      <c r="R290">
        <f>VLOOKUP($E290,summary_LC!$Z$2:$AU$311,17,FALSE)</f>
        <v>0</v>
      </c>
      <c r="S290">
        <f>VLOOKUP($E290,summary_LC!$Z$2:$AU$311,15,FALSE)</f>
        <v>3.6542385457243554</v>
      </c>
      <c r="T290">
        <f>VLOOKUP($E290,summary_LC!$Z$2:$AU$311,18,FALSE)</f>
        <v>0.22259321090706735</v>
      </c>
      <c r="U290">
        <f>VLOOKUP($E290,summary_LC!$Z$2:$AU$311,19,FALSE)</f>
        <v>1.8549434242255611E-2</v>
      </c>
      <c r="V290">
        <f>VLOOKUP($E290,summary_LC!$Z$2:$AU$311,22,FALSE)</f>
        <v>14.64954405654778</v>
      </c>
      <c r="W290">
        <f>VLOOKUP($E290,ZonalStat!$E$1:$AB$310,12,FALSE)</f>
        <v>1650.06008043</v>
      </c>
      <c r="X290">
        <f>VLOOKUP($E290,summary_LC!$Z$2:$AU$311,4,FALSE)</f>
        <v>585</v>
      </c>
      <c r="Y290">
        <f>VLOOKUP($E290,summary_LC!$Z$2:$AU$311,20,FALSE)</f>
        <v>137.98924132813951</v>
      </c>
      <c r="Z290">
        <f>VLOOKUP($E290,ZonalStat!$E$1:$AB$310,13,FALSE)</f>
        <v>845.40420023499996</v>
      </c>
      <c r="AA290">
        <f>VLOOKUP($E290,ZonalStat!$E$1:$AB$310,14,FALSE)</f>
        <v>8.0057132024699995E-2</v>
      </c>
      <c r="AB290">
        <f>VLOOKUP($E290,ZonalStat!$E$1:$AB$310,15,FALSE)</f>
        <v>8.8207521718000004E-2</v>
      </c>
      <c r="AC290">
        <f>VLOOKUP($E290,ZonalStat!$E$1:$AB$310,16,FALSE)</f>
        <v>0.67959187348899996</v>
      </c>
      <c r="AD290">
        <f>VLOOKUP($E290,Irigasi!$A$2:$C$311,3,FALSE)</f>
        <v>0</v>
      </c>
      <c r="AE290">
        <f>VLOOKUP($E290,ZonalStat!$E$1:$AB$310,17,FALSE)</f>
        <v>0</v>
      </c>
      <c r="AF290">
        <f>VLOOKUP($E290,ZonalStat!$E$1:$AB$310,18,FALSE)</f>
        <v>0</v>
      </c>
      <c r="AG290">
        <f>VLOOKUP($E290,ZonalStat!$E$1:$AB$310,19,FALSE)</f>
        <v>0</v>
      </c>
      <c r="AH290">
        <f>VLOOKUP($E290,ZonalStat!$E$1:$AB$310,20,FALSE)</f>
        <v>0.87333831401600004</v>
      </c>
      <c r="AI290">
        <f>VLOOKUP($E290,ZonalStat!$E$1:$AB$310,21,FALSE)</f>
        <v>1.30663008112</v>
      </c>
      <c r="AJ290">
        <f>VLOOKUP($E290,ZonalStat!$E$1:$AB$310,22,FALSE)</f>
        <v>27.294044971400002</v>
      </c>
      <c r="AK290">
        <f>VLOOKUP($E290,ZonalStat!$E$1:$AB$310,23,FALSE)</f>
        <v>-12.2103273329</v>
      </c>
      <c r="AL290">
        <f>VLOOKUP($E290,ZonalStat!$E$1:$AB$310,24,FALSE)</f>
        <v>1074.8239038700001</v>
      </c>
      <c r="AM290">
        <f>VLOOKUP($E290,Podes!$A$1:$AL$310,5,FALSE)</f>
        <v>7960</v>
      </c>
      <c r="AN290">
        <f>VLOOKUP($E290,Podes!$A$1:$AL$310,28,FALSE)</f>
        <v>1.4166221750000001</v>
      </c>
      <c r="AO290">
        <f>VLOOKUP($E290,Podes!$A$1:$AL$310,29,FALSE)</f>
        <v>1592</v>
      </c>
      <c r="AP290">
        <f>VLOOKUP($E290,Podes!$A$1:$AL$310,30,FALSE)</f>
        <v>7960</v>
      </c>
      <c r="AQ290">
        <f>VLOOKUP($E290,Podes!$A$1:$AL$310,31,FALSE)</f>
        <v>7960</v>
      </c>
      <c r="AR290">
        <f>VLOOKUP($E290,Podes!$A$1:$AL$310,32,FALSE)</f>
        <v>497.5</v>
      </c>
      <c r="AS290">
        <f>VLOOKUP($E290,Podes!$A$1:$AL$310,33,FALSE)</f>
        <v>3980</v>
      </c>
      <c r="AT290">
        <f>VLOOKUP($E290,Podes!$A$1:$AL$310,34,FALSE)</f>
        <v>0</v>
      </c>
      <c r="AU290">
        <f>VLOOKUP($E290,Podes!$A$1:$AL$310,13,FALSE)</f>
        <v>1</v>
      </c>
      <c r="AV290">
        <f>VLOOKUP($E290,Podes!$A$1:$AL$310,14,FALSE)</f>
        <v>0</v>
      </c>
      <c r="AW290">
        <f>VLOOKUP($E290,Podes!$A$1:$AL$310,15,FALSE)</f>
        <v>0</v>
      </c>
      <c r="AX290">
        <f>VLOOKUP($E290,Podes!$A$1:$AL$310,16,FALSE)</f>
        <v>0</v>
      </c>
      <c r="AY290">
        <f>VLOOKUP($E290,Podes!$A$1:$AL$310,17,FALSE)</f>
        <v>0</v>
      </c>
      <c r="AZ290">
        <f>VLOOKUP($E290,Podes!$A$1:$AL$310,18,FALSE)</f>
        <v>0</v>
      </c>
      <c r="BA290">
        <f>VLOOKUP($E290,Podes!$A$1:$AL$310,19,FALSE)</f>
        <v>0</v>
      </c>
      <c r="BB290">
        <f>VLOOKUP($E290,Podes!$A$1:$AL$310,20,FALSE)</f>
        <v>0</v>
      </c>
      <c r="BC290">
        <f>VLOOKUP($E290,Podes!$A$1:$AL$310,21,FALSE)</f>
        <v>0</v>
      </c>
      <c r="BD290">
        <f>VLOOKUP($E290,Podes!$A$1:$AL$310,22,FALSE)</f>
        <v>0</v>
      </c>
      <c r="BE290">
        <f>VLOOKUP($E290,Podes!$A$1:$AL$310,23,FALSE)</f>
        <v>36</v>
      </c>
      <c r="BF290">
        <f>VLOOKUP($E290,Podes!$A$1:$AL$310,38,FALSE)</f>
        <v>200</v>
      </c>
      <c r="BG290">
        <f>VLOOKUP($E290,Podes!$A$1:$AL$310,35,FALSE)</f>
        <v>63.174603169999997</v>
      </c>
      <c r="BH290">
        <f>VLOOKUP($E290,Podes!$A$1:$AL$310,36,FALSE)</f>
        <v>0</v>
      </c>
      <c r="BI290">
        <f>VLOOKUP($E290,Podes!$A$1:$AL$310,26,FALSE)</f>
        <v>30</v>
      </c>
      <c r="BJ290">
        <f>VLOOKUP($E290,Podes!$A$1:$AL$310,37,FALSE)</f>
        <v>265.33333329999999</v>
      </c>
      <c r="BK290">
        <f>VLOOKUP(E290,'status kesejahteraan'!$D:$P,12,FALSE)</f>
        <v>7.2316618317447165E-2</v>
      </c>
      <c r="BL290">
        <f>VLOOKUP(E290,'status kesejahteraan'!$D:$P,13,FALSE)</f>
        <v>4.2272309107635693E-2</v>
      </c>
      <c r="BM290">
        <f>VLOOKUP(D290,IDM_2021!$D$1:$F$297,2,FALSE)</f>
        <v>0.56630000000000003</v>
      </c>
      <c r="BN290">
        <f>VLOOKUP(E290,Irigasi!$O$2:$Q$311,3,FALSE)</f>
        <v>0</v>
      </c>
      <c r="BO290">
        <f>VLOOKUP($E290,ZonalStat!$E$1:$AC$310,25,FALSE)</f>
        <v>9905.4018817399992</v>
      </c>
      <c r="BP290" s="1">
        <f>VLOOKUP($E290,ZonalStat!$E$1:$AD$310,26,FALSE)</f>
        <v>3.2272354868900002</v>
      </c>
    </row>
    <row r="291" spans="1:68" x14ac:dyDescent="0.25">
      <c r="A291">
        <v>290</v>
      </c>
      <c r="B291" t="s">
        <v>337</v>
      </c>
      <c r="C291" t="s">
        <v>380</v>
      </c>
      <c r="D291" t="s">
        <v>292</v>
      </c>
      <c r="E291">
        <v>5320050</v>
      </c>
      <c r="F291">
        <f>VLOOKUP(E291,summary_LC!$AW$1:$AY$311,3,FALSE)</f>
        <v>6515</v>
      </c>
      <c r="G291">
        <f>VLOOKUP($E291,ZonalStat!$E$1:$AB$310,2,FALSE)</f>
        <v>110813.684024</v>
      </c>
      <c r="H291">
        <f>VLOOKUP($E291,ZonalStat!$E$1:$AB$310,3,FALSE)</f>
        <v>578.76748031199998</v>
      </c>
      <c r="I291">
        <f>VLOOKUP($E291,ZonalStat!$E$1:$AB$310,4,FALSE)</f>
        <v>196283.28554300001</v>
      </c>
      <c r="J291">
        <f>VLOOKUP($E291,ZonalStat!$E$1:$AB$310,5,FALSE)</f>
        <v>133366.217837</v>
      </c>
      <c r="K291">
        <f>VLOOKUP($E291,ZonalStat!$E$1:$AB$310,6,FALSE)</f>
        <v>1450.65844608</v>
      </c>
      <c r="L291">
        <f>VLOOKUP($E291,ZonalStat!$E$1:$AB$310,7,FALSE)</f>
        <v>4678.6968468100004</v>
      </c>
      <c r="M291">
        <f>VLOOKUP($E291,ZonalStat!$E$1:$AB$310,8,FALSE)</f>
        <v>51697.646372000003</v>
      </c>
      <c r="N291">
        <f>VLOOKUP($E291,ZonalStat!$E$1:$AB$310,9,FALSE)</f>
        <v>4693.9647708800003</v>
      </c>
      <c r="O291">
        <f>VLOOKUP($E291,ZonalStat!$E$1:$AB$310,10,FALSE)</f>
        <v>128599.33990200001</v>
      </c>
      <c r="P291">
        <f>VLOOKUP($E291,ZonalStat!$E$1:$AB$310,11,FALSE)</f>
        <v>11856.910210100001</v>
      </c>
      <c r="Q291">
        <f>VLOOKUP($E291,summary_LC!$Z$2:$AU$311,16,FALSE)</f>
        <v>44.518642181413462</v>
      </c>
      <c r="R291">
        <f>VLOOKUP($E291,summary_LC!$Z$2:$AU$311,17,FALSE)</f>
        <v>0</v>
      </c>
      <c r="S291">
        <f>VLOOKUP($E291,summary_LC!$Z$2:$AU$311,15,FALSE)</f>
        <v>2.671118530884808</v>
      </c>
      <c r="T291">
        <f>VLOOKUP($E291,summary_LC!$Z$2:$AU$311,18,FALSE)</f>
        <v>0</v>
      </c>
      <c r="U291">
        <f>VLOOKUP($E291,summary_LC!$Z$2:$AU$311,19,FALSE)</f>
        <v>0</v>
      </c>
      <c r="V291">
        <f>VLOOKUP($E291,summary_LC!$Z$2:$AU$311,22,FALSE)</f>
        <v>21.887950882578664</v>
      </c>
      <c r="W291">
        <f>VLOOKUP($E291,ZonalStat!$E$1:$AB$310,12,FALSE)</f>
        <v>1660.2336472100001</v>
      </c>
      <c r="X291">
        <f>VLOOKUP($E291,summary_LC!$Z$2:$AU$311,4,FALSE)</f>
        <v>99</v>
      </c>
      <c r="Y291">
        <f>VLOOKUP($E291,summary_LC!$Z$2:$AU$311,20,FALSE)</f>
        <v>44.518642181413462</v>
      </c>
      <c r="Z291">
        <f>VLOOKUP($E291,ZonalStat!$E$1:$AB$310,13,FALSE)</f>
        <v>605.66247872099996</v>
      </c>
      <c r="AA291">
        <f>VLOOKUP($E291,ZonalStat!$E$1:$AB$310,14,FALSE)</f>
        <v>0.121686257141</v>
      </c>
      <c r="AB291">
        <f>VLOOKUP($E291,ZonalStat!$E$1:$AB$310,15,FALSE)</f>
        <v>1.03607060629E-2</v>
      </c>
      <c r="AC291">
        <f>VLOOKUP($E291,ZonalStat!$E$1:$AB$310,16,FALSE)</f>
        <v>0.67265019427799999</v>
      </c>
      <c r="AD291">
        <f>VLOOKUP($E291,Irigasi!$A$2:$C$311,3,FALSE)</f>
        <v>0</v>
      </c>
      <c r="AE291">
        <f>VLOOKUP($E291,ZonalStat!$E$1:$AB$310,17,FALSE)</f>
        <v>0.45721543980500001</v>
      </c>
      <c r="AF291">
        <f>VLOOKUP($E291,ZonalStat!$E$1:$AB$310,18,FALSE)</f>
        <v>-0.53573289097300003</v>
      </c>
      <c r="AG291">
        <f>VLOOKUP($E291,ZonalStat!$E$1:$AB$310,19,FALSE)</f>
        <v>-3.0774338534199999E-2</v>
      </c>
      <c r="AH291">
        <f>VLOOKUP($E291,ZonalStat!$E$1:$AB$310,20,FALSE)</f>
        <v>0.87221673039000003</v>
      </c>
      <c r="AI291">
        <f>VLOOKUP($E291,ZonalStat!$E$1:$AB$310,21,FALSE)</f>
        <v>1.2758880559600001</v>
      </c>
      <c r="AJ291">
        <f>VLOOKUP($E291,ZonalStat!$E$1:$AB$310,22,FALSE)</f>
        <v>26.820332716399999</v>
      </c>
      <c r="AK291">
        <f>VLOOKUP($E291,ZonalStat!$E$1:$AB$310,23,FALSE)</f>
        <v>-13.169545190199999</v>
      </c>
      <c r="AL291">
        <f>VLOOKUP($E291,ZonalStat!$E$1:$AB$310,24,FALSE)</f>
        <v>1068.13181872</v>
      </c>
      <c r="AM291">
        <f>VLOOKUP($E291,Podes!$A$1:$AL$310,5,FALSE)</f>
        <v>1854</v>
      </c>
      <c r="AN291">
        <f>VLOOKUP($E291,Podes!$A$1:$AL$310,28,FALSE)</f>
        <v>1.905447071</v>
      </c>
      <c r="AO291">
        <f>VLOOKUP($E291,Podes!$A$1:$AL$310,29,FALSE)</f>
        <v>1854</v>
      </c>
      <c r="AP291">
        <f>VLOOKUP($E291,Podes!$A$1:$AL$310,30,FALSE)</f>
        <v>0</v>
      </c>
      <c r="AQ291">
        <f>VLOOKUP($E291,Podes!$A$1:$AL$310,31,FALSE)</f>
        <v>0</v>
      </c>
      <c r="AR291">
        <f>VLOOKUP($E291,Podes!$A$1:$AL$310,32,FALSE)</f>
        <v>206</v>
      </c>
      <c r="AS291">
        <f>VLOOKUP($E291,Podes!$A$1:$AL$310,33,FALSE)</f>
        <v>927</v>
      </c>
      <c r="AT291">
        <f>VLOOKUP($E291,Podes!$A$1:$AL$310,34,FALSE)</f>
        <v>0</v>
      </c>
      <c r="AU291">
        <f>VLOOKUP($E291,Podes!$A$1:$AL$310,13,FALSE)</f>
        <v>0</v>
      </c>
      <c r="AV291">
        <f>VLOOKUP($E291,Podes!$A$1:$AL$310,14,FALSE)</f>
        <v>0</v>
      </c>
      <c r="AW291">
        <f>VLOOKUP($E291,Podes!$A$1:$AL$310,15,FALSE)</f>
        <v>0</v>
      </c>
      <c r="AX291">
        <f>VLOOKUP($E291,Podes!$A$1:$AL$310,16,FALSE)</f>
        <v>0</v>
      </c>
      <c r="AY291">
        <f>VLOOKUP($E291,Podes!$A$1:$AL$310,17,FALSE)</f>
        <v>0</v>
      </c>
      <c r="AZ291">
        <f>VLOOKUP($E291,Podes!$A$1:$AL$310,18,FALSE)</f>
        <v>0</v>
      </c>
      <c r="BA291">
        <f>VLOOKUP($E291,Podes!$A$1:$AL$310,19,FALSE)</f>
        <v>0</v>
      </c>
      <c r="BB291">
        <f>VLOOKUP($E291,Podes!$A$1:$AL$310,20,FALSE)</f>
        <v>0</v>
      </c>
      <c r="BC291">
        <f>VLOOKUP($E291,Podes!$A$1:$AL$310,21,FALSE)</f>
        <v>15</v>
      </c>
      <c r="BD291">
        <f>VLOOKUP($E291,Podes!$A$1:$AL$310,22,FALSE)</f>
        <v>0</v>
      </c>
      <c r="BE291">
        <f>VLOOKUP($E291,Podes!$A$1:$AL$310,23,FALSE)</f>
        <v>16</v>
      </c>
      <c r="BF291">
        <f>VLOOKUP($E291,Podes!$A$1:$AL$310,38,FALSE)</f>
        <v>200</v>
      </c>
      <c r="BG291">
        <f>VLOOKUP($E291,Podes!$A$1:$AL$310,35,FALSE)</f>
        <v>28.09090909</v>
      </c>
      <c r="BH291">
        <f>VLOOKUP($E291,Podes!$A$1:$AL$310,36,FALSE)</f>
        <v>927</v>
      </c>
      <c r="BI291">
        <f>VLOOKUP($E291,Podes!$A$1:$AL$310,26,FALSE)</f>
        <v>7</v>
      </c>
      <c r="BJ291">
        <f>VLOOKUP($E291,Podes!$A$1:$AL$310,37,FALSE)</f>
        <v>264.85714289999999</v>
      </c>
      <c r="BK291">
        <f>VLOOKUP(E291,'status kesejahteraan'!$D:$P,12,FALSE)</f>
        <v>6.9057104913678613E-2</v>
      </c>
      <c r="BL291">
        <f>VLOOKUP(E291,'status kesejahteraan'!$D:$P,13,FALSE)</f>
        <v>2.5529445894981143E-2</v>
      </c>
      <c r="BM291">
        <f>VLOOKUP(D291,IDM_2021!$D$1:$F$297,2,FALSE)</f>
        <v>0.59</v>
      </c>
      <c r="BN291">
        <f>VLOOKUP(E291,Irigasi!$O$2:$Q$311,3,FALSE)</f>
        <v>66</v>
      </c>
      <c r="BO291">
        <f>VLOOKUP($E291,ZonalStat!$E$1:$AC$310,25,FALSE)</f>
        <v>2062.21026312</v>
      </c>
      <c r="BP291" s="1">
        <f>VLOOKUP($E291,ZonalStat!$E$1:$AD$310,26,FALSE)</f>
        <v>3.4244942763099999</v>
      </c>
    </row>
    <row r="292" spans="1:68" x14ac:dyDescent="0.25">
      <c r="A292">
        <v>291</v>
      </c>
      <c r="B292" t="s">
        <v>337</v>
      </c>
      <c r="C292" t="s">
        <v>380</v>
      </c>
      <c r="D292" t="s">
        <v>293</v>
      </c>
      <c r="E292">
        <v>5320060</v>
      </c>
      <c r="F292">
        <f>VLOOKUP(E292,summary_LC!$AW$1:$AY$311,3,FALSE)</f>
        <v>4973</v>
      </c>
      <c r="G292">
        <f>VLOOKUP($E292,ZonalStat!$E$1:$AB$310,2,FALSE)</f>
        <v>106164.33851099999</v>
      </c>
      <c r="H292">
        <f>VLOOKUP($E292,ZonalStat!$E$1:$AB$310,3,FALSE)</f>
        <v>715.57143298200003</v>
      </c>
      <c r="I292">
        <f>VLOOKUP($E292,ZonalStat!$E$1:$AB$310,4,FALSE)</f>
        <v>192592.372622</v>
      </c>
      <c r="J292">
        <f>VLOOKUP($E292,ZonalStat!$E$1:$AB$310,5,FALSE)</f>
        <v>138025.00841099999</v>
      </c>
      <c r="K292">
        <f>VLOOKUP($E292,ZonalStat!$E$1:$AB$310,6,FALSE)</f>
        <v>3742.86173353</v>
      </c>
      <c r="L292">
        <f>VLOOKUP($E292,ZonalStat!$E$1:$AB$310,7,FALSE)</f>
        <v>6737.09274577</v>
      </c>
      <c r="M292">
        <f>VLOOKUP($E292,ZonalStat!$E$1:$AB$310,8,FALSE)</f>
        <v>55472.850674900001</v>
      </c>
      <c r="N292">
        <f>VLOOKUP($E292,ZonalStat!$E$1:$AB$310,9,FALSE)</f>
        <v>4702.1429134800001</v>
      </c>
      <c r="O292">
        <f>VLOOKUP($E292,ZonalStat!$E$1:$AB$310,10,FALSE)</f>
        <v>124032.462581</v>
      </c>
      <c r="P292">
        <f>VLOOKUP($E292,ZonalStat!$E$1:$AB$310,11,FALSE)</f>
        <v>15776.197346299999</v>
      </c>
      <c r="Q292">
        <f>VLOOKUP($E292,summary_LC!$Z$2:$AU$311,16,FALSE)</f>
        <v>34.140233722871457</v>
      </c>
      <c r="R292">
        <f>VLOOKUP($E292,summary_LC!$Z$2:$AU$311,17,FALSE)</f>
        <v>0</v>
      </c>
      <c r="S292">
        <f>VLOOKUP($E292,summary_LC!$Z$2:$AU$311,15,FALSE)</f>
        <v>0.7790762381747357</v>
      </c>
      <c r="T292">
        <f>VLOOKUP($E292,summary_LC!$Z$2:$AU$311,18,FALSE)</f>
        <v>0</v>
      </c>
      <c r="U292">
        <f>VLOOKUP($E292,summary_LC!$Z$2:$AU$311,19,FALSE)</f>
        <v>0</v>
      </c>
      <c r="V292">
        <f>VLOOKUP($E292,summary_LC!$Z$2:$AU$311,22,FALSE)</f>
        <v>22.762919766740396</v>
      </c>
      <c r="W292">
        <f>VLOOKUP($E292,ZonalStat!$E$1:$AB$310,12,FALSE)</f>
        <v>1564.32830302</v>
      </c>
      <c r="X292">
        <f>VLOOKUP($E292,summary_LC!$Z$2:$AU$311,4,FALSE)</f>
        <v>289</v>
      </c>
      <c r="Y292">
        <f>VLOOKUP($E292,summary_LC!$Z$2:$AU$311,20,FALSE)</f>
        <v>34.140233722871457</v>
      </c>
      <c r="Z292">
        <f>VLOOKUP($E292,ZonalStat!$E$1:$AB$310,13,FALSE)</f>
        <v>251.80272411199999</v>
      </c>
      <c r="AA292">
        <f>VLOOKUP($E292,ZonalStat!$E$1:$AB$310,14,FALSE)</f>
        <v>0.11802346746</v>
      </c>
      <c r="AB292">
        <f>VLOOKUP($E292,ZonalStat!$E$1:$AB$310,15,FALSE)</f>
        <v>2.6643876935499998E-3</v>
      </c>
      <c r="AC292">
        <f>VLOOKUP($E292,ZonalStat!$E$1:$AB$310,16,FALSE)</f>
        <v>0.66678248995800005</v>
      </c>
      <c r="AD292">
        <f>VLOOKUP($E292,Irigasi!$A$2:$C$311,3,FALSE)</f>
        <v>0</v>
      </c>
      <c r="AE292">
        <f>VLOOKUP($E292,ZonalStat!$E$1:$AB$310,17,FALSE)</f>
        <v>0.43932891106999999</v>
      </c>
      <c r="AF292">
        <f>VLOOKUP($E292,ZonalStat!$E$1:$AB$310,18,FALSE)</f>
        <v>-0.51769303709799996</v>
      </c>
      <c r="AG292">
        <f>VLOOKUP($E292,ZonalStat!$E$1:$AB$310,19,FALSE)</f>
        <v>-2.6033174288600001E-2</v>
      </c>
      <c r="AH292">
        <f>VLOOKUP($E292,ZonalStat!$E$1:$AB$310,20,FALSE)</f>
        <v>0.85613638809799997</v>
      </c>
      <c r="AI292">
        <f>VLOOKUP($E292,ZonalStat!$E$1:$AB$310,21,FALSE)</f>
        <v>1.2469001396499999</v>
      </c>
      <c r="AJ292">
        <f>VLOOKUP($E292,ZonalStat!$E$1:$AB$310,22,FALSE)</f>
        <v>26.463889836</v>
      </c>
      <c r="AK292">
        <f>VLOOKUP($E292,ZonalStat!$E$1:$AB$310,23,FALSE)</f>
        <v>-12.2972926361</v>
      </c>
      <c r="AL292">
        <f>VLOOKUP($E292,ZonalStat!$E$1:$AB$310,24,FALSE)</f>
        <v>1034.84803891</v>
      </c>
      <c r="AM292">
        <f>VLOOKUP($E292,Podes!$A$1:$AL$310,5,FALSE)</f>
        <v>2104</v>
      </c>
      <c r="AN292">
        <f>VLOOKUP($E292,Podes!$A$1:$AL$310,28,FALSE)</f>
        <v>1.5413919410000001</v>
      </c>
      <c r="AO292">
        <f>VLOOKUP($E292,Podes!$A$1:$AL$310,29,FALSE)</f>
        <v>2104</v>
      </c>
      <c r="AP292">
        <f>VLOOKUP($E292,Podes!$A$1:$AL$310,30,FALSE)</f>
        <v>0</v>
      </c>
      <c r="AQ292">
        <f>VLOOKUP($E292,Podes!$A$1:$AL$310,31,FALSE)</f>
        <v>0</v>
      </c>
      <c r="AR292">
        <f>VLOOKUP($E292,Podes!$A$1:$AL$310,32,FALSE)</f>
        <v>191.27272730000001</v>
      </c>
      <c r="AS292">
        <f>VLOOKUP($E292,Podes!$A$1:$AL$310,33,FALSE)</f>
        <v>2104</v>
      </c>
      <c r="AT292">
        <f>VLOOKUP($E292,Podes!$A$1:$AL$310,34,FALSE)</f>
        <v>0</v>
      </c>
      <c r="AU292">
        <f>VLOOKUP($E292,Podes!$A$1:$AL$310,13,FALSE)</f>
        <v>0</v>
      </c>
      <c r="AV292">
        <f>VLOOKUP($E292,Podes!$A$1:$AL$310,14,FALSE)</f>
        <v>0</v>
      </c>
      <c r="AW292">
        <f>VLOOKUP($E292,Podes!$A$1:$AL$310,15,FALSE)</f>
        <v>0</v>
      </c>
      <c r="AX292">
        <f>VLOOKUP($E292,Podes!$A$1:$AL$310,16,FALSE)</f>
        <v>0</v>
      </c>
      <c r="AY292">
        <f>VLOOKUP($E292,Podes!$A$1:$AL$310,17,FALSE)</f>
        <v>0</v>
      </c>
      <c r="AZ292">
        <f>VLOOKUP($E292,Podes!$A$1:$AL$310,18,FALSE)</f>
        <v>0</v>
      </c>
      <c r="BA292">
        <f>VLOOKUP($E292,Podes!$A$1:$AL$310,19,FALSE)</f>
        <v>0</v>
      </c>
      <c r="BB292">
        <f>VLOOKUP($E292,Podes!$A$1:$AL$310,20,FALSE)</f>
        <v>0</v>
      </c>
      <c r="BC292">
        <f>VLOOKUP($E292,Podes!$A$1:$AL$310,21,FALSE)</f>
        <v>0</v>
      </c>
      <c r="BD292">
        <f>VLOOKUP($E292,Podes!$A$1:$AL$310,22,FALSE)</f>
        <v>0</v>
      </c>
      <c r="BE292">
        <f>VLOOKUP($E292,Podes!$A$1:$AL$310,23,FALSE)</f>
        <v>20</v>
      </c>
      <c r="BF292">
        <f>VLOOKUP($E292,Podes!$A$1:$AL$310,38,FALSE)</f>
        <v>200</v>
      </c>
      <c r="BG292">
        <f>VLOOKUP($E292,Podes!$A$1:$AL$310,35,FALSE)</f>
        <v>36.275862070000002</v>
      </c>
      <c r="BH292">
        <f>VLOOKUP($E292,Podes!$A$1:$AL$310,36,FALSE)</f>
        <v>1052</v>
      </c>
      <c r="BI292">
        <f>VLOOKUP($E292,Podes!$A$1:$AL$310,26,FALSE)</f>
        <v>33</v>
      </c>
      <c r="BJ292">
        <f>VLOOKUP($E292,Podes!$A$1:$AL$310,37,FALSE)</f>
        <v>63.757575760000002</v>
      </c>
      <c r="BK292">
        <f>VLOOKUP(E292,'status kesejahteraan'!$D:$P,12,FALSE)</f>
        <v>8.1061692969870869E-2</v>
      </c>
      <c r="BL292">
        <f>VLOOKUP(E292,'status kesejahteraan'!$D:$P,13,FALSE)</f>
        <v>4.5897079276773299E-2</v>
      </c>
      <c r="BM292">
        <f>VLOOKUP(D292,IDM_2021!$D$1:$F$297,2,FALSE)</f>
        <v>0.61870000000000003</v>
      </c>
      <c r="BN292">
        <f>VLOOKUP(E292,Irigasi!$O$2:$Q$311,3,FALSE)</f>
        <v>0</v>
      </c>
      <c r="BO292">
        <f>VLOOKUP($E292,ZonalStat!$E$1:$AC$310,25,FALSE)</f>
        <v>3707.8034889700002</v>
      </c>
      <c r="BP292" s="1">
        <f>VLOOKUP($E292,ZonalStat!$E$1:$AD$310,26,FALSE)</f>
        <v>3.1024607552000001</v>
      </c>
    </row>
    <row r="293" spans="1:68" x14ac:dyDescent="0.25">
      <c r="A293">
        <v>292</v>
      </c>
      <c r="B293" t="s">
        <v>337</v>
      </c>
      <c r="C293" t="s">
        <v>381</v>
      </c>
      <c r="D293" t="s">
        <v>294</v>
      </c>
      <c r="E293">
        <v>5321010</v>
      </c>
      <c r="F293">
        <f>VLOOKUP(E293,summary_LC!$AW$1:$AY$311,3,FALSE)</f>
        <v>7012</v>
      </c>
      <c r="G293">
        <f>VLOOKUP($E293,ZonalStat!$E$1:$AB$310,2,FALSE)</f>
        <v>17207.9111008</v>
      </c>
      <c r="H293">
        <f>VLOOKUP($E293,ZonalStat!$E$1:$AB$310,3,FALSE)</f>
        <v>611.24986725799999</v>
      </c>
      <c r="I293">
        <f>VLOOKUP($E293,ZonalStat!$E$1:$AB$310,4,FALSE)</f>
        <v>83679.827710500002</v>
      </c>
      <c r="J293">
        <f>VLOOKUP($E293,ZonalStat!$E$1:$AB$310,5,FALSE)</f>
        <v>25566.624067699999</v>
      </c>
      <c r="K293">
        <f>VLOOKUP($E293,ZonalStat!$E$1:$AB$310,6,FALSE)</f>
        <v>2581.8632546499998</v>
      </c>
      <c r="L293">
        <f>VLOOKUP($E293,ZonalStat!$E$1:$AB$310,7,FALSE)</f>
        <v>1362.8888986699999</v>
      </c>
      <c r="M293">
        <f>VLOOKUP($E293,ZonalStat!$E$1:$AB$310,8,FALSE)</f>
        <v>30941.555038499999</v>
      </c>
      <c r="N293">
        <f>VLOOKUP($E293,ZonalStat!$E$1:$AB$310,9,FALSE)</f>
        <v>3492.4561756500002</v>
      </c>
      <c r="O293">
        <f>VLOOKUP($E293,ZonalStat!$E$1:$AB$310,10,FALSE)</f>
        <v>191965.90883500001</v>
      </c>
      <c r="P293">
        <f>VLOOKUP($E293,ZonalStat!$E$1:$AB$310,11,FALSE)</f>
        <v>4909.1096988400004</v>
      </c>
      <c r="Q293">
        <f>VLOOKUP($E293,summary_LC!$Z$2:$AU$311,16,FALSE)</f>
        <v>51.242812094231127</v>
      </c>
      <c r="R293">
        <f>VLOOKUP($E293,summary_LC!$Z$2:$AU$311,17,FALSE)</f>
        <v>0</v>
      </c>
      <c r="S293">
        <f>VLOOKUP($E293,summary_LC!$Z$2:$AU$311,15,FALSE)</f>
        <v>1.9940641810424782</v>
      </c>
      <c r="T293">
        <f>VLOOKUP($E293,summary_LC!$Z$2:$AU$311,18,FALSE)</f>
        <v>0</v>
      </c>
      <c r="U293">
        <f>VLOOKUP($E293,summary_LC!$Z$2:$AU$311,19,FALSE)</f>
        <v>0.76980152105360788</v>
      </c>
      <c r="V293">
        <f>VLOOKUP($E293,summary_LC!$Z$2:$AU$311,22,FALSE)</f>
        <v>0</v>
      </c>
      <c r="W293">
        <f>VLOOKUP($E293,ZonalStat!$E$1:$AB$310,12,FALSE)</f>
        <v>1907.7203999599999</v>
      </c>
      <c r="X293">
        <f>VLOOKUP($E293,summary_LC!$Z$2:$AU$311,4,FALSE)</f>
        <v>205</v>
      </c>
      <c r="Y293">
        <f>VLOOKUP($E293,summary_LC!$Z$2:$AU$311,20,FALSE)</f>
        <v>51.242812094231127</v>
      </c>
      <c r="Z293">
        <f>VLOOKUP($E293,ZonalStat!$E$1:$AB$310,13,FALSE)</f>
        <v>365.21749975400002</v>
      </c>
      <c r="AA293">
        <f>VLOOKUP($E293,ZonalStat!$E$1:$AB$310,14,FALSE)</f>
        <v>0.37488345593400002</v>
      </c>
      <c r="AB293">
        <f>VLOOKUP($E293,ZonalStat!$E$1:$AB$310,15,FALSE)</f>
        <v>4.9914432401599999E-4</v>
      </c>
      <c r="AC293">
        <f>VLOOKUP($E293,ZonalStat!$E$1:$AB$310,16,FALSE)</f>
        <v>0.78051015962500003</v>
      </c>
      <c r="AD293">
        <f>VLOOKUP($E293,Irigasi!$A$2:$C$311,3,FALSE)</f>
        <v>0</v>
      </c>
      <c r="AE293">
        <f>VLOOKUP($E293,ZonalStat!$E$1:$AB$310,17,FALSE)</f>
        <v>0.58889415598499995</v>
      </c>
      <c r="AF293">
        <f>VLOOKUP($E293,ZonalStat!$E$1:$AB$310,18,FALSE)</f>
        <v>-0.57422411452</v>
      </c>
      <c r="AG293">
        <f>VLOOKUP($E293,ZonalStat!$E$1:$AB$310,19,FALSE)</f>
        <v>0.152214477923</v>
      </c>
      <c r="AH293">
        <f>VLOOKUP($E293,ZonalStat!$E$1:$AB$310,20,FALSE)</f>
        <v>0.77952447973899996</v>
      </c>
      <c r="AI293">
        <f>VLOOKUP($E293,ZonalStat!$E$1:$AB$310,21,FALSE)</f>
        <v>1.44367267578</v>
      </c>
      <c r="AJ293">
        <f>VLOOKUP($E293,ZonalStat!$E$1:$AB$310,22,FALSE)</f>
        <v>26.433864209399999</v>
      </c>
      <c r="AK293">
        <f>VLOOKUP($E293,ZonalStat!$E$1:$AB$310,23,FALSE)</f>
        <v>-40.823816311400002</v>
      </c>
      <c r="AL293">
        <f>VLOOKUP($E293,ZonalStat!$E$1:$AB$310,24,FALSE)</f>
        <v>1348.73140261</v>
      </c>
      <c r="AM293">
        <f>VLOOKUP($E293,Podes!$A$1:$AL$310,5,FALSE)</f>
        <v>5865</v>
      </c>
      <c r="AN293">
        <f>VLOOKUP($E293,Podes!$A$1:$AL$310,28,FALSE)</f>
        <v>1.0334801760000001</v>
      </c>
      <c r="AO293">
        <f>VLOOKUP($E293,Podes!$A$1:$AL$310,29,FALSE)</f>
        <v>733.125</v>
      </c>
      <c r="AP293">
        <f>VLOOKUP($E293,Podes!$A$1:$AL$310,30,FALSE)</f>
        <v>0</v>
      </c>
      <c r="AQ293">
        <f>VLOOKUP($E293,Podes!$A$1:$AL$310,31,FALSE)</f>
        <v>0</v>
      </c>
      <c r="AR293">
        <f>VLOOKUP($E293,Podes!$A$1:$AL$310,32,FALSE)</f>
        <v>1466.25</v>
      </c>
      <c r="AS293">
        <f>VLOOKUP($E293,Podes!$A$1:$AL$310,33,FALSE)</f>
        <v>1466.25</v>
      </c>
      <c r="AT293">
        <f>VLOOKUP($E293,Podes!$A$1:$AL$310,34,FALSE)</f>
        <v>0</v>
      </c>
      <c r="AU293">
        <f>VLOOKUP($E293,Podes!$A$1:$AL$310,13,FALSE)</f>
        <v>0</v>
      </c>
      <c r="AV293">
        <f>VLOOKUP($E293,Podes!$A$1:$AL$310,14,FALSE)</f>
        <v>0</v>
      </c>
      <c r="AW293">
        <f>VLOOKUP($E293,Podes!$A$1:$AL$310,15,FALSE)</f>
        <v>0</v>
      </c>
      <c r="AX293">
        <f>VLOOKUP($E293,Podes!$A$1:$AL$310,16,FALSE)</f>
        <v>0</v>
      </c>
      <c r="AY293">
        <f>VLOOKUP($E293,Podes!$A$1:$AL$310,17,FALSE)</f>
        <v>0</v>
      </c>
      <c r="AZ293">
        <f>VLOOKUP($E293,Podes!$A$1:$AL$310,18,FALSE)</f>
        <v>0</v>
      </c>
      <c r="BA293">
        <f>VLOOKUP($E293,Podes!$A$1:$AL$310,19,FALSE)</f>
        <v>0</v>
      </c>
      <c r="BB293">
        <f>VLOOKUP($E293,Podes!$A$1:$AL$310,20,FALSE)</f>
        <v>0</v>
      </c>
      <c r="BC293">
        <f>VLOOKUP($E293,Podes!$A$1:$AL$310,21,FALSE)</f>
        <v>0</v>
      </c>
      <c r="BD293">
        <f>VLOOKUP($E293,Podes!$A$1:$AL$310,22,FALSE)</f>
        <v>0</v>
      </c>
      <c r="BE293">
        <f>VLOOKUP($E293,Podes!$A$1:$AL$310,23,FALSE)</f>
        <v>24</v>
      </c>
      <c r="BF293">
        <f>VLOOKUP($E293,Podes!$A$1:$AL$310,38,FALSE)</f>
        <v>200</v>
      </c>
      <c r="BG293">
        <f>VLOOKUP($E293,Podes!$A$1:$AL$310,35,FALSE)</f>
        <v>0</v>
      </c>
      <c r="BH293">
        <f>VLOOKUP($E293,Podes!$A$1:$AL$310,36,FALSE)</f>
        <v>1466.25</v>
      </c>
      <c r="BI293">
        <f>VLOOKUP($E293,Podes!$A$1:$AL$310,26,FALSE)</f>
        <v>207</v>
      </c>
      <c r="BJ293">
        <f>VLOOKUP($E293,Podes!$A$1:$AL$310,37,FALSE)</f>
        <v>28.333333329999999</v>
      </c>
      <c r="BK293">
        <f>VLOOKUP(E293,'status kesejahteraan'!$D:$P,12,FALSE)</f>
        <v>0.35278396436525611</v>
      </c>
      <c r="BL293">
        <f>VLOOKUP(E293,'status kesejahteraan'!$D:$P,13,FALSE)</f>
        <v>0.27746591820368888</v>
      </c>
      <c r="BM293">
        <f>VLOOKUP(D293,IDM_2021!$D$1:$F$297,2,FALSE)</f>
        <v>0.59119999999999995</v>
      </c>
      <c r="BN293">
        <f>VLOOKUP(E293,Irigasi!$O$2:$Q$311,3,FALSE)</f>
        <v>0</v>
      </c>
      <c r="BO293">
        <f>VLOOKUP($E293,ZonalStat!$E$1:$AC$310,25,FALSE)</f>
        <v>6688.2846915800001</v>
      </c>
      <c r="BP293" s="1">
        <f>VLOOKUP($E293,ZonalStat!$E$1:$AD$310,26,FALSE)</f>
        <v>1.6923187365400001</v>
      </c>
    </row>
    <row r="294" spans="1:68" x14ac:dyDescent="0.25">
      <c r="A294">
        <v>293</v>
      </c>
      <c r="B294" t="s">
        <v>337</v>
      </c>
      <c r="C294" t="s">
        <v>381</v>
      </c>
      <c r="D294" t="s">
        <v>295</v>
      </c>
      <c r="E294">
        <v>5321020</v>
      </c>
      <c r="F294">
        <f>VLOOKUP(E294,summary_LC!$AW$1:$AY$311,3,FALSE)</f>
        <v>6508</v>
      </c>
      <c r="G294">
        <f>VLOOKUP($E294,ZonalStat!$E$1:$AB$310,2,FALSE)</f>
        <v>11492.347169500001</v>
      </c>
      <c r="H294">
        <f>VLOOKUP($E294,ZonalStat!$E$1:$AB$310,3,FALSE)</f>
        <v>907.16653996900004</v>
      </c>
      <c r="I294">
        <f>VLOOKUP($E294,ZonalStat!$E$1:$AB$310,4,FALSE)</f>
        <v>94424.46127</v>
      </c>
      <c r="J294">
        <f>VLOOKUP($E294,ZonalStat!$E$1:$AB$310,5,FALSE)</f>
        <v>33515.288821800001</v>
      </c>
      <c r="K294">
        <f>VLOOKUP($E294,ZonalStat!$E$1:$AB$310,6,FALSE)</f>
        <v>1692.18572518</v>
      </c>
      <c r="L294">
        <f>VLOOKUP($E294,ZonalStat!$E$1:$AB$310,7,FALSE)</f>
        <v>929.72739755099997</v>
      </c>
      <c r="M294">
        <f>VLOOKUP($E294,ZonalStat!$E$1:$AB$310,8,FALSE)</f>
        <v>34064.000824700001</v>
      </c>
      <c r="N294">
        <f>VLOOKUP($E294,ZonalStat!$E$1:$AB$310,9,FALSE)</f>
        <v>10407.829195800001</v>
      </c>
      <c r="O294">
        <f>VLOOKUP($E294,ZonalStat!$E$1:$AB$310,10,FALSE)</f>
        <v>203543.225626</v>
      </c>
      <c r="P294">
        <f>VLOOKUP($E294,ZonalStat!$E$1:$AB$310,11,FALSE)</f>
        <v>1972.7205699000001</v>
      </c>
      <c r="Q294">
        <f>VLOOKUP($E294,summary_LC!$Z$2:$AU$311,16,FALSE)</f>
        <v>30.263401966240028</v>
      </c>
      <c r="R294">
        <f>VLOOKUP($E294,summary_LC!$Z$2:$AU$311,17,FALSE)</f>
        <v>0</v>
      </c>
      <c r="S294">
        <f>VLOOKUP($E294,summary_LC!$Z$2:$AU$311,15,FALSE)</f>
        <v>7.5032461509923944</v>
      </c>
      <c r="T294">
        <f>VLOOKUP($E294,summary_LC!$Z$2:$AU$311,18,FALSE)</f>
        <v>0</v>
      </c>
      <c r="U294">
        <f>VLOOKUP($E294,summary_LC!$Z$2:$AU$311,19,FALSE)</f>
        <v>1.2149879428677426</v>
      </c>
      <c r="V294">
        <f>VLOOKUP($E294,summary_LC!$Z$2:$AU$311,22,FALSE)</f>
        <v>0</v>
      </c>
      <c r="W294">
        <f>VLOOKUP($E294,ZonalStat!$E$1:$AB$310,12,FALSE)</f>
        <v>1333.0251922</v>
      </c>
      <c r="X294">
        <f>VLOOKUP($E294,summary_LC!$Z$2:$AU$311,4,FALSE)</f>
        <v>912</v>
      </c>
      <c r="Y294">
        <f>VLOOKUP($E294,summary_LC!$Z$2:$AU$311,20,FALSE)</f>
        <v>30.263401966240028</v>
      </c>
      <c r="Z294">
        <f>VLOOKUP($E294,ZonalStat!$E$1:$AB$310,13,FALSE)</f>
        <v>456.45146021099998</v>
      </c>
      <c r="AA294">
        <f>VLOOKUP($E294,ZonalStat!$E$1:$AB$310,14,FALSE)</f>
        <v>0.490269750911</v>
      </c>
      <c r="AB294">
        <f>VLOOKUP($E294,ZonalStat!$E$1:$AB$310,15,FALSE)</f>
        <v>0</v>
      </c>
      <c r="AC294">
        <f>VLOOKUP($E294,ZonalStat!$E$1:$AB$310,16,FALSE)</f>
        <v>0.77603161074000004</v>
      </c>
      <c r="AD294">
        <f>VLOOKUP($E294,Irigasi!$A$2:$C$311,3,FALSE)</f>
        <v>0</v>
      </c>
      <c r="AE294">
        <f>VLOOKUP($E294,ZonalStat!$E$1:$AB$310,17,FALSE)</f>
        <v>0.52751732991</v>
      </c>
      <c r="AF294">
        <f>VLOOKUP($E294,ZonalStat!$E$1:$AB$310,18,FALSE)</f>
        <v>-0.52145156093900003</v>
      </c>
      <c r="AG294">
        <f>VLOOKUP($E294,ZonalStat!$E$1:$AB$310,19,FALSE)</f>
        <v>0.162744976086</v>
      </c>
      <c r="AH294">
        <f>VLOOKUP($E294,ZonalStat!$E$1:$AB$310,20,FALSE)</f>
        <v>0.723766927713</v>
      </c>
      <c r="AI294">
        <f>VLOOKUP($E294,ZonalStat!$E$1:$AB$310,21,FALSE)</f>
        <v>1.3734426527700001</v>
      </c>
      <c r="AJ294">
        <f>VLOOKUP($E294,ZonalStat!$E$1:$AB$310,22,FALSE)</f>
        <v>25.154320822100001</v>
      </c>
      <c r="AK294">
        <f>VLOOKUP($E294,ZonalStat!$E$1:$AB$310,23,FALSE)</f>
        <v>-44.500419386899999</v>
      </c>
      <c r="AL294">
        <f>VLOOKUP($E294,ZonalStat!$E$1:$AB$310,24,FALSE)</f>
        <v>1315.3928788600001</v>
      </c>
      <c r="AM294">
        <f>VLOOKUP($E294,Podes!$A$1:$AL$310,5,FALSE)</f>
        <v>6538</v>
      </c>
      <c r="AN294">
        <f>VLOOKUP($E294,Podes!$A$1:$AL$310,28,FALSE)</f>
        <v>1.083347142</v>
      </c>
      <c r="AO294">
        <f>VLOOKUP($E294,Podes!$A$1:$AL$310,29,FALSE)</f>
        <v>817.25</v>
      </c>
      <c r="AP294">
        <f>VLOOKUP($E294,Podes!$A$1:$AL$310,30,FALSE)</f>
        <v>0</v>
      </c>
      <c r="AQ294">
        <f>VLOOKUP($E294,Podes!$A$1:$AL$310,31,FALSE)</f>
        <v>0</v>
      </c>
      <c r="AR294">
        <f>VLOOKUP($E294,Podes!$A$1:$AL$310,32,FALSE)</f>
        <v>2179.333333</v>
      </c>
      <c r="AS294">
        <f>VLOOKUP($E294,Podes!$A$1:$AL$310,33,FALSE)</f>
        <v>1089.666667</v>
      </c>
      <c r="AT294">
        <f>VLOOKUP($E294,Podes!$A$1:$AL$310,34,FALSE)</f>
        <v>0</v>
      </c>
      <c r="AU294">
        <f>VLOOKUP($E294,Podes!$A$1:$AL$310,13,FALSE)</f>
        <v>0</v>
      </c>
      <c r="AV294">
        <f>VLOOKUP($E294,Podes!$A$1:$AL$310,14,FALSE)</f>
        <v>0</v>
      </c>
      <c r="AW294">
        <f>VLOOKUP($E294,Podes!$A$1:$AL$310,15,FALSE)</f>
        <v>17</v>
      </c>
      <c r="AX294">
        <f>VLOOKUP($E294,Podes!$A$1:$AL$310,16,FALSE)</f>
        <v>0</v>
      </c>
      <c r="AY294">
        <f>VLOOKUP($E294,Podes!$A$1:$AL$310,17,FALSE)</f>
        <v>0</v>
      </c>
      <c r="AZ294">
        <f>VLOOKUP($E294,Podes!$A$1:$AL$310,18,FALSE)</f>
        <v>0</v>
      </c>
      <c r="BA294">
        <f>VLOOKUP($E294,Podes!$A$1:$AL$310,19,FALSE)</f>
        <v>0</v>
      </c>
      <c r="BB294">
        <f>VLOOKUP($E294,Podes!$A$1:$AL$310,20,FALSE)</f>
        <v>0</v>
      </c>
      <c r="BC294">
        <f>VLOOKUP($E294,Podes!$A$1:$AL$310,21,FALSE)</f>
        <v>0</v>
      </c>
      <c r="BD294">
        <f>VLOOKUP($E294,Podes!$A$1:$AL$310,22,FALSE)</f>
        <v>0</v>
      </c>
      <c r="BE294">
        <f>VLOOKUP($E294,Podes!$A$1:$AL$310,23,FALSE)</f>
        <v>23</v>
      </c>
      <c r="BF294">
        <f>VLOOKUP($E294,Podes!$A$1:$AL$310,38,FALSE)</f>
        <v>143.75</v>
      </c>
      <c r="BG294">
        <f>VLOOKUP($E294,Podes!$A$1:$AL$310,35,FALSE)</f>
        <v>0</v>
      </c>
      <c r="BH294">
        <f>VLOOKUP($E294,Podes!$A$1:$AL$310,36,FALSE)</f>
        <v>3269</v>
      </c>
      <c r="BI294">
        <f>VLOOKUP($E294,Podes!$A$1:$AL$310,26,FALSE)</f>
        <v>29</v>
      </c>
      <c r="BJ294">
        <f>VLOOKUP($E294,Podes!$A$1:$AL$310,37,FALSE)</f>
        <v>225.4482759</v>
      </c>
      <c r="BK294">
        <f>VLOOKUP(E294,'status kesejahteraan'!$D:$P,12,FALSE)</f>
        <v>0.32516396272005521</v>
      </c>
      <c r="BL294">
        <f>VLOOKUP(E294,'status kesejahteraan'!$D:$P,13,FALSE)</f>
        <v>0.25008901231930497</v>
      </c>
      <c r="BM294">
        <f>VLOOKUP(D294,IDM_2021!$D$1:$F$297,2,FALSE)</f>
        <v>0.5585</v>
      </c>
      <c r="BN294">
        <f>VLOOKUP(E294,Irigasi!$O$2:$Q$311,3,FALSE)</f>
        <v>371</v>
      </c>
      <c r="BO294">
        <f>VLOOKUP($E294,ZonalStat!$E$1:$AC$310,25,FALSE)</f>
        <v>2295.5254375200002</v>
      </c>
      <c r="BP294" s="1">
        <f>VLOOKUP($E294,ZonalStat!$E$1:$AD$310,26,FALSE)</f>
        <v>1.2474514962200001</v>
      </c>
    </row>
    <row r="295" spans="1:68" x14ac:dyDescent="0.25">
      <c r="A295">
        <v>294</v>
      </c>
      <c r="B295" t="s">
        <v>337</v>
      </c>
      <c r="C295" t="s">
        <v>381</v>
      </c>
      <c r="D295" t="s">
        <v>296</v>
      </c>
      <c r="E295">
        <v>5321030</v>
      </c>
      <c r="F295">
        <f>VLOOKUP(E295,summary_LC!$AW$1:$AY$311,3,FALSE)</f>
        <v>7275</v>
      </c>
      <c r="G295">
        <f>VLOOKUP($E295,ZonalStat!$E$1:$AB$310,2,FALSE)</f>
        <v>7356.1726926900001</v>
      </c>
      <c r="H295">
        <f>VLOOKUP($E295,ZonalStat!$E$1:$AB$310,3,FALSE)</f>
        <v>391.28028097399999</v>
      </c>
      <c r="I295">
        <f>VLOOKUP($E295,ZonalStat!$E$1:$AB$310,4,FALSE)</f>
        <v>89751.347205800004</v>
      </c>
      <c r="J295">
        <f>VLOOKUP($E295,ZonalStat!$E$1:$AB$310,5,FALSE)</f>
        <v>27617.908901999999</v>
      </c>
      <c r="K295">
        <f>VLOOKUP($E295,ZonalStat!$E$1:$AB$310,6,FALSE)</f>
        <v>2157.9142808900001</v>
      </c>
      <c r="L295">
        <f>VLOOKUP($E295,ZonalStat!$E$1:$AB$310,7,FALSE)</f>
        <v>1319.5201892800001</v>
      </c>
      <c r="M295">
        <f>VLOOKUP($E295,ZonalStat!$E$1:$AB$310,8,FALSE)</f>
        <v>27340.328952200001</v>
      </c>
      <c r="N295">
        <f>VLOOKUP($E295,ZonalStat!$E$1:$AB$310,9,FALSE)</f>
        <v>10927.9395116</v>
      </c>
      <c r="O295">
        <f>VLOOKUP($E295,ZonalStat!$E$1:$AB$310,10,FALSE)</f>
        <v>200525.373555</v>
      </c>
      <c r="P295">
        <f>VLOOKUP($E295,ZonalStat!$E$1:$AB$310,11,FALSE)</f>
        <v>2448.6427827500002</v>
      </c>
      <c r="Q295">
        <f>VLOOKUP($E295,summary_LC!$Z$2:$AU$311,16,FALSE)</f>
        <v>50.99239473196068</v>
      </c>
      <c r="R295">
        <f>VLOOKUP($E295,summary_LC!$Z$2:$AU$311,17,FALSE)</f>
        <v>0</v>
      </c>
      <c r="S295">
        <f>VLOOKUP($E295,summary_LC!$Z$2:$AU$311,15,FALSE)</f>
        <v>5.8523465034316455</v>
      </c>
      <c r="T295">
        <f>VLOOKUP($E295,summary_LC!$Z$2:$AU$311,18,FALSE)</f>
        <v>0</v>
      </c>
      <c r="U295">
        <f>VLOOKUP($E295,summary_LC!$Z$2:$AU$311,19,FALSE)</f>
        <v>2.0589872008903729</v>
      </c>
      <c r="V295">
        <f>VLOOKUP($E295,summary_LC!$Z$2:$AU$311,22,FALSE)</f>
        <v>0</v>
      </c>
      <c r="W295">
        <f>VLOOKUP($E295,ZonalStat!$E$1:$AB$310,12,FALSE)</f>
        <v>1298.6571378599999</v>
      </c>
      <c r="X295">
        <f>VLOOKUP($E295,summary_LC!$Z$2:$AU$311,4,FALSE)</f>
        <v>2319</v>
      </c>
      <c r="Y295">
        <f>VLOOKUP($E295,summary_LC!$Z$2:$AU$311,20,FALSE)</f>
        <v>50.99239473196068</v>
      </c>
      <c r="Z295">
        <f>VLOOKUP($E295,ZonalStat!$E$1:$AB$310,13,FALSE)</f>
        <v>366.23867840399998</v>
      </c>
      <c r="AA295">
        <f>VLOOKUP($E295,ZonalStat!$E$1:$AB$310,14,FALSE)</f>
        <v>0.34104221442100002</v>
      </c>
      <c r="AB295">
        <f>VLOOKUP($E295,ZonalStat!$E$1:$AB$310,15,FALSE)</f>
        <v>3.2439862542999999E-2</v>
      </c>
      <c r="AC295">
        <f>VLOOKUP($E295,ZonalStat!$E$1:$AB$310,16,FALSE)</f>
        <v>0.82725272604699995</v>
      </c>
      <c r="AD295">
        <f>VLOOKUP($E295,Irigasi!$A$2:$C$311,3,FALSE)</f>
        <v>0</v>
      </c>
      <c r="AE295">
        <f>VLOOKUP($E295,ZonalStat!$E$1:$AB$310,17,FALSE)</f>
        <v>0.62757904810300003</v>
      </c>
      <c r="AF295">
        <f>VLOOKUP($E295,ZonalStat!$E$1:$AB$310,18,FALSE)</f>
        <v>-0.59925537588199995</v>
      </c>
      <c r="AG295">
        <f>VLOOKUP($E295,ZonalStat!$E$1:$AB$310,19,FALSE)</f>
        <v>0.173763716273</v>
      </c>
      <c r="AH295">
        <f>VLOOKUP($E295,ZonalStat!$E$1:$AB$310,20,FALSE)</f>
        <v>0.76062901643500003</v>
      </c>
      <c r="AI295">
        <f>VLOOKUP($E295,ZonalStat!$E$1:$AB$310,21,FALSE)</f>
        <v>1.4616965505599999</v>
      </c>
      <c r="AJ295">
        <f>VLOOKUP($E295,ZonalStat!$E$1:$AB$310,22,FALSE)</f>
        <v>26.342739093399999</v>
      </c>
      <c r="AK295">
        <f>VLOOKUP($E295,ZonalStat!$E$1:$AB$310,23,FALSE)</f>
        <v>-47.621644987700002</v>
      </c>
      <c r="AL295">
        <f>VLOOKUP($E295,ZonalStat!$E$1:$AB$310,24,FALSE)</f>
        <v>1415.3364743699999</v>
      </c>
      <c r="AM295">
        <f>VLOOKUP($E295,Podes!$A$1:$AL$310,5,FALSE)</f>
        <v>5995</v>
      </c>
      <c r="AN295">
        <f>VLOOKUP($E295,Podes!$A$1:$AL$310,28,FALSE)</f>
        <v>1.2038152609999999</v>
      </c>
      <c r="AO295">
        <f>VLOOKUP($E295,Podes!$A$1:$AL$310,29,FALSE)</f>
        <v>1199</v>
      </c>
      <c r="AP295">
        <f>VLOOKUP($E295,Podes!$A$1:$AL$310,30,FALSE)</f>
        <v>0</v>
      </c>
      <c r="AQ295">
        <f>VLOOKUP($E295,Podes!$A$1:$AL$310,31,FALSE)</f>
        <v>0</v>
      </c>
      <c r="AR295">
        <f>VLOOKUP($E295,Podes!$A$1:$AL$310,32,FALSE)</f>
        <v>1498.75</v>
      </c>
      <c r="AS295">
        <f>VLOOKUP($E295,Podes!$A$1:$AL$310,33,FALSE)</f>
        <v>1498.75</v>
      </c>
      <c r="AT295">
        <f>VLOOKUP($E295,Podes!$A$1:$AL$310,34,FALSE)</f>
        <v>0</v>
      </c>
      <c r="AU295">
        <f>VLOOKUP($E295,Podes!$A$1:$AL$310,13,FALSE)</f>
        <v>0</v>
      </c>
      <c r="AV295">
        <f>VLOOKUP($E295,Podes!$A$1:$AL$310,14,FALSE)</f>
        <v>0</v>
      </c>
      <c r="AW295">
        <f>VLOOKUP($E295,Podes!$A$1:$AL$310,15,FALSE)</f>
        <v>0</v>
      </c>
      <c r="AX295">
        <f>VLOOKUP($E295,Podes!$A$1:$AL$310,16,FALSE)</f>
        <v>0</v>
      </c>
      <c r="AY295">
        <f>VLOOKUP($E295,Podes!$A$1:$AL$310,17,FALSE)</f>
        <v>0</v>
      </c>
      <c r="AZ295">
        <f>VLOOKUP($E295,Podes!$A$1:$AL$310,18,FALSE)</f>
        <v>0</v>
      </c>
      <c r="BA295">
        <f>VLOOKUP($E295,Podes!$A$1:$AL$310,19,FALSE)</f>
        <v>0</v>
      </c>
      <c r="BB295">
        <f>VLOOKUP($E295,Podes!$A$1:$AL$310,20,FALSE)</f>
        <v>0</v>
      </c>
      <c r="BC295">
        <f>VLOOKUP($E295,Podes!$A$1:$AL$310,21,FALSE)</f>
        <v>0</v>
      </c>
      <c r="BD295">
        <f>VLOOKUP($E295,Podes!$A$1:$AL$310,22,FALSE)</f>
        <v>0</v>
      </c>
      <c r="BE295">
        <f>VLOOKUP($E295,Podes!$A$1:$AL$310,23,FALSE)</f>
        <v>28</v>
      </c>
      <c r="BF295">
        <f>VLOOKUP($E295,Podes!$A$1:$AL$310,38,FALSE)</f>
        <v>200</v>
      </c>
      <c r="BG295">
        <f>VLOOKUP($E295,Podes!$A$1:$AL$310,35,FALSE)</f>
        <v>1998.333333</v>
      </c>
      <c r="BH295">
        <f>VLOOKUP($E295,Podes!$A$1:$AL$310,36,FALSE)</f>
        <v>0</v>
      </c>
      <c r="BI295">
        <f>VLOOKUP($E295,Podes!$A$1:$AL$310,26,FALSE)</f>
        <v>72</v>
      </c>
      <c r="BJ295">
        <f>VLOOKUP($E295,Podes!$A$1:$AL$310,37,FALSE)</f>
        <v>83.263888890000004</v>
      </c>
      <c r="BK295">
        <f>VLOOKUP(E295,'status kesejahteraan'!$D:$P,12,FALSE)</f>
        <v>0.37457434733257661</v>
      </c>
      <c r="BL295">
        <f>VLOOKUP(E295,'status kesejahteraan'!$D:$P,13,FALSE)</f>
        <v>0.29010404064843937</v>
      </c>
      <c r="BM295">
        <f>VLOOKUP(D295,IDM_2021!$D$1:$F$297,2,FALSE)</f>
        <v>0.52859999999999996</v>
      </c>
      <c r="BN295">
        <f>VLOOKUP(E295,Irigasi!$O$2:$Q$311,3,FALSE)</f>
        <v>1056</v>
      </c>
      <c r="BO295">
        <f>VLOOKUP($E295,ZonalStat!$E$1:$AC$310,25,FALSE)</f>
        <v>1011.75148543</v>
      </c>
      <c r="BP295" s="1">
        <f>VLOOKUP($E295,ZonalStat!$E$1:$AD$310,26,FALSE)</f>
        <v>1.5026804123699999</v>
      </c>
    </row>
    <row r="296" spans="1:68" x14ac:dyDescent="0.25">
      <c r="A296">
        <v>295</v>
      </c>
      <c r="B296" t="s">
        <v>337</v>
      </c>
      <c r="C296" t="s">
        <v>381</v>
      </c>
      <c r="D296" t="s">
        <v>297</v>
      </c>
      <c r="E296">
        <v>5321040</v>
      </c>
      <c r="F296">
        <f>VLOOKUP(E296,summary_LC!$AW$1:$AY$311,3,FALSE)</f>
        <v>11904</v>
      </c>
      <c r="G296">
        <f>VLOOKUP($E296,ZonalStat!$E$1:$AB$310,2,FALSE)</f>
        <v>15964.771058300001</v>
      </c>
      <c r="H296">
        <f>VLOOKUP($E296,ZonalStat!$E$1:$AB$310,3,FALSE)</f>
        <v>757.83773015600002</v>
      </c>
      <c r="I296">
        <f>VLOOKUP($E296,ZonalStat!$E$1:$AB$310,4,FALSE)</f>
        <v>76576.313622300004</v>
      </c>
      <c r="J296">
        <f>VLOOKUP($E296,ZonalStat!$E$1:$AB$310,5,FALSE)</f>
        <v>13307.4707987</v>
      </c>
      <c r="K296">
        <f>VLOOKUP($E296,ZonalStat!$E$1:$AB$310,6,FALSE)</f>
        <v>1240.1456988699999</v>
      </c>
      <c r="L296">
        <f>VLOOKUP($E296,ZonalStat!$E$1:$AB$310,7,FALSE)</f>
        <v>1798.8285268899999</v>
      </c>
      <c r="M296">
        <f>VLOOKUP($E296,ZonalStat!$E$1:$AB$310,8,FALSE)</f>
        <v>14677.5739103</v>
      </c>
      <c r="N296">
        <f>VLOOKUP($E296,ZonalStat!$E$1:$AB$310,9,FALSE)</f>
        <v>8244.0139035600005</v>
      </c>
      <c r="O296">
        <f>VLOOKUP($E296,ZonalStat!$E$1:$AB$310,10,FALSE)</f>
        <v>189930.789812</v>
      </c>
      <c r="P296">
        <f>VLOOKUP($E296,ZonalStat!$E$1:$AB$310,11,FALSE)</f>
        <v>2633.1248965</v>
      </c>
      <c r="Q296">
        <f>VLOOKUP($E296,summary_LC!$Z$2:$AU$311,16,FALSE)</f>
        <v>74.373956594323872</v>
      </c>
      <c r="R296">
        <f>VLOOKUP($E296,summary_LC!$Z$2:$AU$311,17,FALSE)</f>
        <v>0</v>
      </c>
      <c r="S296">
        <f>VLOOKUP($E296,summary_LC!$Z$2:$AU$311,15,FALSE)</f>
        <v>22.463364867371546</v>
      </c>
      <c r="T296">
        <f>VLOOKUP($E296,summary_LC!$Z$2:$AU$311,18,FALSE)</f>
        <v>1.5952513448339825</v>
      </c>
      <c r="U296">
        <f>VLOOKUP($E296,summary_LC!$Z$2:$AU$311,19,FALSE)</f>
        <v>4.1457985531441288</v>
      </c>
      <c r="V296">
        <f>VLOOKUP($E296,summary_LC!$Z$2:$AU$311,22,FALSE)</f>
        <v>0</v>
      </c>
      <c r="W296">
        <f>VLOOKUP($E296,ZonalStat!$E$1:$AB$310,12,FALSE)</f>
        <v>121.843480954</v>
      </c>
      <c r="X296">
        <f>VLOOKUP($E296,summary_LC!$Z$2:$AU$311,4,FALSE)</f>
        <v>8177</v>
      </c>
      <c r="Y296">
        <f>VLOOKUP($E296,summary_LC!$Z$2:$AU$311,20,FALSE)</f>
        <v>74.373956594323872</v>
      </c>
      <c r="Z296">
        <f>VLOOKUP($E296,ZonalStat!$E$1:$AB$310,13,FALSE)</f>
        <v>124.16006147500001</v>
      </c>
      <c r="AA296">
        <f>VLOOKUP($E296,ZonalStat!$E$1:$AB$310,14,FALSE)</f>
        <v>5.4673940006800002E-2</v>
      </c>
      <c r="AB296">
        <f>VLOOKUP($E296,ZonalStat!$E$1:$AB$310,15,FALSE)</f>
        <v>0.2421875</v>
      </c>
      <c r="AC296">
        <f>VLOOKUP($E296,ZonalStat!$E$1:$AB$310,16,FALSE)</f>
        <v>0.79622394882500003</v>
      </c>
      <c r="AD296">
        <f>VLOOKUP($E296,Irigasi!$A$2:$C$311,3,FALSE)</f>
        <v>0</v>
      </c>
      <c r="AE296">
        <f>VLOOKUP($E296,ZonalStat!$E$1:$AB$310,17,FALSE)</f>
        <v>0.67798592653500001</v>
      </c>
      <c r="AF296">
        <f>VLOOKUP($E296,ZonalStat!$E$1:$AB$310,18,FALSE)</f>
        <v>-0.63700459038400004</v>
      </c>
      <c r="AG296">
        <f>VLOOKUP($E296,ZonalStat!$E$1:$AB$310,19,FALSE)</f>
        <v>0.20011134436299999</v>
      </c>
      <c r="AH296">
        <f>VLOOKUP($E296,ZonalStat!$E$1:$AB$310,20,FALSE)</f>
        <v>0.75620809808300005</v>
      </c>
      <c r="AI296">
        <f>VLOOKUP($E296,ZonalStat!$E$1:$AB$310,21,FALSE)</f>
        <v>1.4571709020800001</v>
      </c>
      <c r="AJ296">
        <f>VLOOKUP($E296,ZonalStat!$E$1:$AB$310,22,FALSE)</f>
        <v>25.0178273402</v>
      </c>
      <c r="AK296">
        <f>VLOOKUP($E296,ZonalStat!$E$1:$AB$310,23,FALSE)</f>
        <v>-44.0441354218</v>
      </c>
      <c r="AL296">
        <f>VLOOKUP($E296,ZonalStat!$E$1:$AB$310,24,FALSE)</f>
        <v>1406.2377696000001</v>
      </c>
      <c r="AM296">
        <f>VLOOKUP($E296,Podes!$A$1:$AL$310,5,FALSE)</f>
        <v>5117</v>
      </c>
      <c r="AN296">
        <f>VLOOKUP($E296,Podes!$A$1:$AL$310,28,FALSE)</f>
        <v>1.6353467559999999</v>
      </c>
      <c r="AO296">
        <f>VLOOKUP($E296,Podes!$A$1:$AL$310,29,FALSE)</f>
        <v>1705.666667</v>
      </c>
      <c r="AP296">
        <f>VLOOKUP($E296,Podes!$A$1:$AL$310,30,FALSE)</f>
        <v>0</v>
      </c>
      <c r="AQ296">
        <f>VLOOKUP($E296,Podes!$A$1:$AL$310,31,FALSE)</f>
        <v>0</v>
      </c>
      <c r="AR296">
        <f>VLOOKUP($E296,Podes!$A$1:$AL$310,32,FALSE)</f>
        <v>852.83333330000005</v>
      </c>
      <c r="AS296">
        <f>VLOOKUP($E296,Podes!$A$1:$AL$310,33,FALSE)</f>
        <v>1705.666667</v>
      </c>
      <c r="AT296">
        <f>VLOOKUP($E296,Podes!$A$1:$AL$310,34,FALSE)</f>
        <v>0</v>
      </c>
      <c r="AU296">
        <f>VLOOKUP($E296,Podes!$A$1:$AL$310,13,FALSE)</f>
        <v>11</v>
      </c>
      <c r="AV296">
        <f>VLOOKUP($E296,Podes!$A$1:$AL$310,14,FALSE)</f>
        <v>0</v>
      </c>
      <c r="AW296">
        <f>VLOOKUP($E296,Podes!$A$1:$AL$310,15,FALSE)</f>
        <v>10</v>
      </c>
      <c r="AX296">
        <f>VLOOKUP($E296,Podes!$A$1:$AL$310,16,FALSE)</f>
        <v>0</v>
      </c>
      <c r="AY296">
        <f>VLOOKUP($E296,Podes!$A$1:$AL$310,17,FALSE)</f>
        <v>0</v>
      </c>
      <c r="AZ296">
        <f>VLOOKUP($E296,Podes!$A$1:$AL$310,18,FALSE)</f>
        <v>0</v>
      </c>
      <c r="BA296">
        <f>VLOOKUP($E296,Podes!$A$1:$AL$310,19,FALSE)</f>
        <v>0</v>
      </c>
      <c r="BB296">
        <f>VLOOKUP($E296,Podes!$A$1:$AL$310,20,FALSE)</f>
        <v>0</v>
      </c>
      <c r="BC296">
        <f>VLOOKUP($E296,Podes!$A$1:$AL$310,21,FALSE)</f>
        <v>2</v>
      </c>
      <c r="BD296">
        <f>VLOOKUP($E296,Podes!$A$1:$AL$310,22,FALSE)</f>
        <v>0</v>
      </c>
      <c r="BE296">
        <f>VLOOKUP($E296,Podes!$A$1:$AL$310,23,FALSE)</f>
        <v>40</v>
      </c>
      <c r="BF296">
        <f>VLOOKUP($E296,Podes!$A$1:$AL$310,38,FALSE)</f>
        <v>200</v>
      </c>
      <c r="BG296">
        <f>VLOOKUP($E296,Podes!$A$1:$AL$310,35,FALSE)</f>
        <v>1279.25</v>
      </c>
      <c r="BH296">
        <f>VLOOKUP($E296,Podes!$A$1:$AL$310,36,FALSE)</f>
        <v>0</v>
      </c>
      <c r="BI296">
        <f>VLOOKUP($E296,Podes!$A$1:$AL$310,26,FALSE)</f>
        <v>22</v>
      </c>
      <c r="BJ296">
        <f>VLOOKUP($E296,Podes!$A$1:$AL$310,37,FALSE)</f>
        <v>232.5909091</v>
      </c>
      <c r="BK296">
        <f>VLOOKUP(E296,'status kesejahteraan'!$D:$P,12,FALSE)</f>
        <v>0.31791907514450868</v>
      </c>
      <c r="BL296">
        <f>VLOOKUP(E296,'status kesejahteraan'!$D:$P,13,FALSE)</f>
        <v>0.22343270278300487</v>
      </c>
      <c r="BM296">
        <f>VLOOKUP(D296,IDM_2021!$D$1:$F$297,2,FALSE)</f>
        <v>0.53110000000000002</v>
      </c>
      <c r="BN296">
        <f>VLOOKUP(E296,Irigasi!$O$2:$Q$311,3,FALSE)</f>
        <v>7</v>
      </c>
      <c r="BO296">
        <f>VLOOKUP($E296,ZonalStat!$E$1:$AC$310,25,FALSE)</f>
        <v>3825.1818921099998</v>
      </c>
      <c r="BP296" s="1">
        <f>VLOOKUP($E296,ZonalStat!$E$1:$AD$310,26,FALSE)</f>
        <v>3.16918682796</v>
      </c>
    </row>
    <row r="297" spans="1:68" x14ac:dyDescent="0.25">
      <c r="A297">
        <v>296</v>
      </c>
      <c r="B297" t="s">
        <v>337</v>
      </c>
      <c r="C297" t="s">
        <v>381</v>
      </c>
      <c r="D297" t="s">
        <v>298</v>
      </c>
      <c r="E297">
        <v>5321050</v>
      </c>
      <c r="F297">
        <f>VLOOKUP(E297,summary_LC!$AW$1:$AY$311,3,FALSE)</f>
        <v>5519</v>
      </c>
      <c r="G297">
        <f>VLOOKUP($E297,ZonalStat!$E$1:$AB$310,2,FALSE)</f>
        <v>9112.5063181099995</v>
      </c>
      <c r="H297">
        <f>VLOOKUP($E297,ZonalStat!$E$1:$AB$310,3,FALSE)</f>
        <v>590.81508857200004</v>
      </c>
      <c r="I297">
        <f>VLOOKUP($E297,ZonalStat!$E$1:$AB$310,4,FALSE)</f>
        <v>84080.227423200005</v>
      </c>
      <c r="J297">
        <f>VLOOKUP($E297,ZonalStat!$E$1:$AB$310,5,FALSE)</f>
        <v>18769.112561800001</v>
      </c>
      <c r="K297">
        <f>VLOOKUP($E297,ZonalStat!$E$1:$AB$310,6,FALSE)</f>
        <v>890.92171268599998</v>
      </c>
      <c r="L297">
        <f>VLOOKUP($E297,ZonalStat!$E$1:$AB$310,7,FALSE)</f>
        <v>1599.0032917000001</v>
      </c>
      <c r="M297">
        <f>VLOOKUP($E297,ZonalStat!$E$1:$AB$310,8,FALSE)</f>
        <v>12746.714592300001</v>
      </c>
      <c r="N297">
        <f>VLOOKUP($E297,ZonalStat!$E$1:$AB$310,9,FALSE)</f>
        <v>10528.373937300001</v>
      </c>
      <c r="O297">
        <f>VLOOKUP($E297,ZonalStat!$E$1:$AB$310,10,FALSE)</f>
        <v>199056.99609299999</v>
      </c>
      <c r="P297">
        <f>VLOOKUP($E297,ZonalStat!$E$1:$AB$310,11,FALSE)</f>
        <v>1778.4148096199999</v>
      </c>
      <c r="Q297">
        <f>VLOOKUP($E297,summary_LC!$Z$2:$AU$311,16,FALSE)</f>
        <v>40.085327397514376</v>
      </c>
      <c r="R297">
        <f>VLOOKUP($E297,summary_LC!$Z$2:$AU$311,17,FALSE)</f>
        <v>0</v>
      </c>
      <c r="S297">
        <f>VLOOKUP($E297,summary_LC!$Z$2:$AU$311,15,FALSE)</f>
        <v>5.0639955481357823</v>
      </c>
      <c r="T297">
        <f>VLOOKUP($E297,summary_LC!$Z$2:$AU$311,18,FALSE)</f>
        <v>1.4097570024114265</v>
      </c>
      <c r="U297">
        <f>VLOOKUP($E297,summary_LC!$Z$2:$AU$311,19,FALSE)</f>
        <v>0.93674642923390838</v>
      </c>
      <c r="V297">
        <f>VLOOKUP($E297,summary_LC!$Z$2:$AU$311,22,FALSE)</f>
        <v>1.811922449719152</v>
      </c>
      <c r="W297">
        <f>VLOOKUP($E297,ZonalStat!$E$1:$AB$310,12,FALSE)</f>
        <v>144.86483667100001</v>
      </c>
      <c r="X297">
        <f>VLOOKUP($E297,summary_LC!$Z$2:$AU$311,4,FALSE)</f>
        <v>2846</v>
      </c>
      <c r="Y297">
        <f>VLOOKUP($E297,summary_LC!$Z$2:$AU$311,20,FALSE)</f>
        <v>40.085327397514376</v>
      </c>
      <c r="Z297">
        <f>VLOOKUP($E297,ZonalStat!$E$1:$AB$310,13,FALSE)</f>
        <v>117.616359311</v>
      </c>
      <c r="AA297">
        <f>VLOOKUP($E297,ZonalStat!$E$1:$AB$310,14,FALSE)</f>
        <v>3.3272850336500001E-2</v>
      </c>
      <c r="AB297">
        <f>VLOOKUP($E297,ZonalStat!$E$1:$AB$310,15,FALSE)</f>
        <v>0.25720239173800002</v>
      </c>
      <c r="AC297">
        <f>VLOOKUP($E297,ZonalStat!$E$1:$AB$310,16,FALSE)</f>
        <v>0.81982437231399996</v>
      </c>
      <c r="AD297">
        <f>VLOOKUP($E297,Irigasi!$A$2:$C$311,3,FALSE)</f>
        <v>0</v>
      </c>
      <c r="AE297">
        <f>VLOOKUP($E297,ZonalStat!$E$1:$AB$310,17,FALSE)</f>
        <v>0.73462461170299997</v>
      </c>
      <c r="AF297">
        <f>VLOOKUP($E297,ZonalStat!$E$1:$AB$310,18,FALSE)</f>
        <v>-0.67944140443099998</v>
      </c>
      <c r="AG297">
        <f>VLOOKUP($E297,ZonalStat!$E$1:$AB$310,19,FALSE)</f>
        <v>0.23649340222599999</v>
      </c>
      <c r="AH297">
        <f>VLOOKUP($E297,ZonalStat!$E$1:$AB$310,20,FALSE)</f>
        <v>0.75505211918600001</v>
      </c>
      <c r="AI297">
        <f>VLOOKUP($E297,ZonalStat!$E$1:$AB$310,21,FALSE)</f>
        <v>1.4595525955499999</v>
      </c>
      <c r="AJ297">
        <f>VLOOKUP($E297,ZonalStat!$E$1:$AB$310,22,FALSE)</f>
        <v>24.849044913499998</v>
      </c>
      <c r="AK297">
        <f>VLOOKUP($E297,ZonalStat!$E$1:$AB$310,23,FALSE)</f>
        <v>-45.463715677899998</v>
      </c>
      <c r="AL297">
        <f>VLOOKUP($E297,ZonalStat!$E$1:$AB$310,24,FALSE)</f>
        <v>1405.6701259199999</v>
      </c>
      <c r="AM297">
        <f>VLOOKUP($E297,Podes!$A$1:$AL$310,5,FALSE)</f>
        <v>2347</v>
      </c>
      <c r="AN297">
        <f>VLOOKUP($E297,Podes!$A$1:$AL$310,28,FALSE)</f>
        <v>1.1409820129999999</v>
      </c>
      <c r="AO297">
        <f>VLOOKUP($E297,Podes!$A$1:$AL$310,29,FALSE)</f>
        <v>2347</v>
      </c>
      <c r="AP297">
        <f>VLOOKUP($E297,Podes!$A$1:$AL$310,30,FALSE)</f>
        <v>0</v>
      </c>
      <c r="AQ297">
        <f>VLOOKUP($E297,Podes!$A$1:$AL$310,31,FALSE)</f>
        <v>0</v>
      </c>
      <c r="AR297">
        <f>VLOOKUP($E297,Podes!$A$1:$AL$310,32,FALSE)</f>
        <v>1173.5</v>
      </c>
      <c r="AS297">
        <f>VLOOKUP($E297,Podes!$A$1:$AL$310,33,FALSE)</f>
        <v>391.16666670000001</v>
      </c>
      <c r="AT297">
        <f>VLOOKUP($E297,Podes!$A$1:$AL$310,34,FALSE)</f>
        <v>0</v>
      </c>
      <c r="AU297">
        <f>VLOOKUP($E297,Podes!$A$1:$AL$310,13,FALSE)</f>
        <v>2</v>
      </c>
      <c r="AV297">
        <f>VLOOKUP($E297,Podes!$A$1:$AL$310,14,FALSE)</f>
        <v>0</v>
      </c>
      <c r="AW297">
        <f>VLOOKUP($E297,Podes!$A$1:$AL$310,15,FALSE)</f>
        <v>0</v>
      </c>
      <c r="AX297">
        <f>VLOOKUP($E297,Podes!$A$1:$AL$310,16,FALSE)</f>
        <v>0</v>
      </c>
      <c r="AY297">
        <f>VLOOKUP($E297,Podes!$A$1:$AL$310,17,FALSE)</f>
        <v>0</v>
      </c>
      <c r="AZ297">
        <f>VLOOKUP($E297,Podes!$A$1:$AL$310,18,FALSE)</f>
        <v>0</v>
      </c>
      <c r="BA297">
        <f>VLOOKUP($E297,Podes!$A$1:$AL$310,19,FALSE)</f>
        <v>0</v>
      </c>
      <c r="BB297">
        <f>VLOOKUP($E297,Podes!$A$1:$AL$310,20,FALSE)</f>
        <v>0</v>
      </c>
      <c r="BC297">
        <f>VLOOKUP($E297,Podes!$A$1:$AL$310,21,FALSE)</f>
        <v>0</v>
      </c>
      <c r="BD297">
        <f>VLOOKUP($E297,Podes!$A$1:$AL$310,22,FALSE)</f>
        <v>0</v>
      </c>
      <c r="BE297">
        <f>VLOOKUP($E297,Podes!$A$1:$AL$310,23,FALSE)</f>
        <v>14</v>
      </c>
      <c r="BF297">
        <f>VLOOKUP($E297,Podes!$A$1:$AL$310,38,FALSE)</f>
        <v>200</v>
      </c>
      <c r="BG297">
        <f>VLOOKUP($E297,Podes!$A$1:$AL$310,35,FALSE)</f>
        <v>260.77777780000002</v>
      </c>
      <c r="BH297">
        <f>VLOOKUP($E297,Podes!$A$1:$AL$310,36,FALSE)</f>
        <v>782.33333330000005</v>
      </c>
      <c r="BI297">
        <f>VLOOKUP($E297,Podes!$A$1:$AL$310,26,FALSE)</f>
        <v>8</v>
      </c>
      <c r="BJ297">
        <f>VLOOKUP($E297,Podes!$A$1:$AL$310,37,FALSE)</f>
        <v>293.375</v>
      </c>
      <c r="BK297">
        <f>VLOOKUP(E297,'status kesejahteraan'!$D:$P,12,FALSE)</f>
        <v>0.26005361930294907</v>
      </c>
      <c r="BL297">
        <f>VLOOKUP(E297,'status kesejahteraan'!$D:$P,13,FALSE)</f>
        <v>0.16792301523656777</v>
      </c>
      <c r="BM297">
        <f>VLOOKUP(D297,IDM_2021!$D$1:$F$297,2,FALSE)</f>
        <v>0.52559999999999996</v>
      </c>
      <c r="BN297">
        <f>VLOOKUP(E297,Irigasi!$O$2:$Q$311,3,FALSE)</f>
        <v>0</v>
      </c>
      <c r="BO297">
        <f>VLOOKUP($E297,ZonalStat!$E$1:$AC$310,25,FALSE)</f>
        <v>3963.0905391800002</v>
      </c>
      <c r="BP297" s="1">
        <f>VLOOKUP($E297,ZonalStat!$E$1:$AD$310,26,FALSE)</f>
        <v>3.0976626200399999</v>
      </c>
    </row>
    <row r="298" spans="1:68" x14ac:dyDescent="0.25">
      <c r="A298">
        <v>297</v>
      </c>
      <c r="B298" t="s">
        <v>337</v>
      </c>
      <c r="C298" t="s">
        <v>381</v>
      </c>
      <c r="D298" t="s">
        <v>299</v>
      </c>
      <c r="E298">
        <v>5321060</v>
      </c>
      <c r="F298">
        <f>VLOOKUP(E298,summary_LC!$AW$1:$AY$311,3,FALSE)</f>
        <v>7255</v>
      </c>
      <c r="G298">
        <f>VLOOKUP($E298,ZonalStat!$E$1:$AB$310,2,FALSE)</f>
        <v>4260.6116753899996</v>
      </c>
      <c r="H298">
        <f>VLOOKUP($E298,ZonalStat!$E$1:$AB$310,3,FALSE)</f>
        <v>482.73971886999999</v>
      </c>
      <c r="I298">
        <f>VLOOKUP($E298,ZonalStat!$E$1:$AB$310,4,FALSE)</f>
        <v>89995.763544500005</v>
      </c>
      <c r="J298">
        <f>VLOOKUP($E298,ZonalStat!$E$1:$AB$310,5,FALSE)</f>
        <v>22674.036339300001</v>
      </c>
      <c r="K298">
        <f>VLOOKUP($E298,ZonalStat!$E$1:$AB$310,6,FALSE)</f>
        <v>679.49196936099997</v>
      </c>
      <c r="L298">
        <f>VLOOKUP($E298,ZonalStat!$E$1:$AB$310,7,FALSE)</f>
        <v>2268.4838946300001</v>
      </c>
      <c r="M298">
        <f>VLOOKUP($E298,ZonalStat!$E$1:$AB$310,8,FALSE)</f>
        <v>18441.110709500001</v>
      </c>
      <c r="N298">
        <f>VLOOKUP($E298,ZonalStat!$E$1:$AB$310,9,FALSE)</f>
        <v>5648.5255654700004</v>
      </c>
      <c r="O298">
        <f>VLOOKUP($E298,ZonalStat!$E$1:$AB$310,10,FALSE)</f>
        <v>204616.73456000001</v>
      </c>
      <c r="P298">
        <f>VLOOKUP($E298,ZonalStat!$E$1:$AB$310,11,FALSE)</f>
        <v>2843.5385549299999</v>
      </c>
      <c r="Q298">
        <f>VLOOKUP($E298,summary_LC!$Z$2:$AU$311,16,FALSE)</f>
        <v>30.625115933964015</v>
      </c>
      <c r="R298">
        <f>VLOOKUP($E298,summary_LC!$Z$2:$AU$311,17,FALSE)</f>
        <v>0.73270265256909672</v>
      </c>
      <c r="S298">
        <f>VLOOKUP($E298,summary_LC!$Z$2:$AU$311,15,FALSE)</f>
        <v>15.55370061213133</v>
      </c>
      <c r="T298">
        <f>VLOOKUP($E298,summary_LC!$Z$2:$AU$311,18,FALSE)</f>
        <v>1.428306436653682</v>
      </c>
      <c r="U298">
        <f>VLOOKUP($E298,summary_LC!$Z$2:$AU$311,19,FALSE)</f>
        <v>0.87182340938601366</v>
      </c>
      <c r="V298">
        <f>VLOOKUP($E298,summary_LC!$Z$2:$AU$311,22,FALSE)</f>
        <v>20.840799448656099</v>
      </c>
      <c r="W298">
        <f>VLOOKUP($E298,ZonalStat!$E$1:$AB$310,12,FALSE)</f>
        <v>249.99182409700001</v>
      </c>
      <c r="X298">
        <f>VLOOKUP($E298,summary_LC!$Z$2:$AU$311,4,FALSE)</f>
        <v>3372</v>
      </c>
      <c r="Y298">
        <f>VLOOKUP($E298,summary_LC!$Z$2:$AU$311,20,FALSE)</f>
        <v>30.625115933964015</v>
      </c>
      <c r="Z298">
        <f>VLOOKUP($E298,ZonalStat!$E$1:$AB$310,13,FALSE)</f>
        <v>284.186218177</v>
      </c>
      <c r="AA298">
        <f>VLOOKUP($E298,ZonalStat!$E$1:$AB$310,14,FALSE)</f>
        <v>3.3608344512899999E-2</v>
      </c>
      <c r="AB298">
        <f>VLOOKUP($E298,ZonalStat!$E$1:$AB$310,15,FALSE)</f>
        <v>0.20485871812500001</v>
      </c>
      <c r="AC298">
        <f>VLOOKUP($E298,ZonalStat!$E$1:$AB$310,16,FALSE)</f>
        <v>0.82539227823799999</v>
      </c>
      <c r="AD298">
        <f>VLOOKUP($E298,Irigasi!$A$2:$C$311,3,FALSE)</f>
        <v>0</v>
      </c>
      <c r="AE298">
        <f>VLOOKUP($E298,ZonalStat!$E$1:$AB$310,17,FALSE)</f>
        <v>0.72588334423599998</v>
      </c>
      <c r="AF298">
        <f>VLOOKUP($E298,ZonalStat!$E$1:$AB$310,18,FALSE)</f>
        <v>-0.67439353289600001</v>
      </c>
      <c r="AG298">
        <f>VLOOKUP($E298,ZonalStat!$E$1:$AB$310,19,FALSE)</f>
        <v>0.23189067220599999</v>
      </c>
      <c r="AH298">
        <f>VLOOKUP($E298,ZonalStat!$E$1:$AB$310,20,FALSE)</f>
        <v>0.74634995497500001</v>
      </c>
      <c r="AI298">
        <f>VLOOKUP($E298,ZonalStat!$E$1:$AB$310,21,FALSE)</f>
        <v>1.46334807897</v>
      </c>
      <c r="AJ298">
        <f>VLOOKUP($E298,ZonalStat!$E$1:$AB$310,22,FALSE)</f>
        <v>25.0762898433</v>
      </c>
      <c r="AK298">
        <f>VLOOKUP($E298,ZonalStat!$E$1:$AB$310,23,FALSE)</f>
        <v>-46.699184930400001</v>
      </c>
      <c r="AL298">
        <f>VLOOKUP($E298,ZonalStat!$E$1:$AB$310,24,FALSE)</f>
        <v>1432.11004671</v>
      </c>
      <c r="AM298">
        <f>VLOOKUP($E298,Podes!$A$1:$AL$310,5,FALSE)</f>
        <v>2535</v>
      </c>
      <c r="AN298">
        <f>VLOOKUP($E298,Podes!$A$1:$AL$310,28,FALSE)</f>
        <v>1.5243535779999999</v>
      </c>
      <c r="AO298">
        <f>VLOOKUP($E298,Podes!$A$1:$AL$310,29,FALSE)</f>
        <v>1267.5</v>
      </c>
      <c r="AP298">
        <f>VLOOKUP($E298,Podes!$A$1:$AL$310,30,FALSE)</f>
        <v>0</v>
      </c>
      <c r="AQ298">
        <f>VLOOKUP($E298,Podes!$A$1:$AL$310,31,FALSE)</f>
        <v>0</v>
      </c>
      <c r="AR298">
        <f>VLOOKUP($E298,Podes!$A$1:$AL$310,32,FALSE)</f>
        <v>1267.5</v>
      </c>
      <c r="AS298">
        <f>VLOOKUP($E298,Podes!$A$1:$AL$310,33,FALSE)</f>
        <v>2535</v>
      </c>
      <c r="AT298">
        <f>VLOOKUP($E298,Podes!$A$1:$AL$310,34,FALSE)</f>
        <v>0</v>
      </c>
      <c r="AU298">
        <f>VLOOKUP($E298,Podes!$A$1:$AL$310,13,FALSE)</f>
        <v>0</v>
      </c>
      <c r="AV298">
        <f>VLOOKUP($E298,Podes!$A$1:$AL$310,14,FALSE)</f>
        <v>0</v>
      </c>
      <c r="AW298">
        <f>VLOOKUP($E298,Podes!$A$1:$AL$310,15,FALSE)</f>
        <v>0</v>
      </c>
      <c r="AX298">
        <f>VLOOKUP($E298,Podes!$A$1:$AL$310,16,FALSE)</f>
        <v>0</v>
      </c>
      <c r="AY298">
        <f>VLOOKUP($E298,Podes!$A$1:$AL$310,17,FALSE)</f>
        <v>0</v>
      </c>
      <c r="AZ298">
        <f>VLOOKUP($E298,Podes!$A$1:$AL$310,18,FALSE)</f>
        <v>0</v>
      </c>
      <c r="BA298">
        <f>VLOOKUP($E298,Podes!$A$1:$AL$310,19,FALSE)</f>
        <v>0</v>
      </c>
      <c r="BB298">
        <f>VLOOKUP($E298,Podes!$A$1:$AL$310,20,FALSE)</f>
        <v>0</v>
      </c>
      <c r="BC298">
        <f>VLOOKUP($E298,Podes!$A$1:$AL$310,21,FALSE)</f>
        <v>0</v>
      </c>
      <c r="BD298">
        <f>VLOOKUP($E298,Podes!$A$1:$AL$310,22,FALSE)</f>
        <v>0</v>
      </c>
      <c r="BE298">
        <f>VLOOKUP($E298,Podes!$A$1:$AL$310,23,FALSE)</f>
        <v>18</v>
      </c>
      <c r="BF298">
        <f>VLOOKUP($E298,Podes!$A$1:$AL$310,38,FALSE)</f>
        <v>200</v>
      </c>
      <c r="BG298">
        <f>VLOOKUP($E298,Podes!$A$1:$AL$310,35,FALSE)</f>
        <v>211.25</v>
      </c>
      <c r="BH298">
        <f>VLOOKUP($E298,Podes!$A$1:$AL$310,36,FALSE)</f>
        <v>2535</v>
      </c>
      <c r="BI298">
        <f>VLOOKUP($E298,Podes!$A$1:$AL$310,26,FALSE)</f>
        <v>6</v>
      </c>
      <c r="BJ298">
        <f>VLOOKUP($E298,Podes!$A$1:$AL$310,37,FALSE)</f>
        <v>422.5</v>
      </c>
      <c r="BK298">
        <f>VLOOKUP(E298,'status kesejahteraan'!$D:$P,12,FALSE)</f>
        <v>0.24965132496513251</v>
      </c>
      <c r="BL298">
        <f>VLOOKUP(E298,'status kesejahteraan'!$D:$P,13,FALSE)</f>
        <v>0.17048594181699983</v>
      </c>
      <c r="BM298">
        <f>VLOOKUP(D298,IDM_2021!$I$1:$J$39,2,FALSE)</f>
        <v>0.52890000000000004</v>
      </c>
      <c r="BN298">
        <f>VLOOKUP(E298,Irigasi!$O$2:$Q$311,3,FALSE)</f>
        <v>0</v>
      </c>
      <c r="BO298">
        <f>VLOOKUP($E298,ZonalStat!$E$1:$AC$310,25,FALSE)</f>
        <v>7902.0834371999999</v>
      </c>
      <c r="BP298" s="1">
        <f>VLOOKUP($E298,ZonalStat!$E$1:$AD$310,26,FALSE)</f>
        <v>2.6763611302500001</v>
      </c>
    </row>
    <row r="299" spans="1:68" x14ac:dyDescent="0.25">
      <c r="A299">
        <v>298</v>
      </c>
      <c r="B299" t="s">
        <v>337</v>
      </c>
      <c r="C299" t="s">
        <v>381</v>
      </c>
      <c r="D299" t="s">
        <v>300</v>
      </c>
      <c r="E299">
        <v>5321070</v>
      </c>
      <c r="F299">
        <f>VLOOKUP(E299,summary_LC!$AW$1:$AY$311,3,FALSE)</f>
        <v>16055</v>
      </c>
      <c r="G299">
        <f>VLOOKUP($E299,ZonalStat!$E$1:$AB$310,2,FALSE)</f>
        <v>4321.0504807999996</v>
      </c>
      <c r="H299">
        <f>VLOOKUP($E299,ZonalStat!$E$1:$AB$310,3,FALSE)</f>
        <v>882.85431752399995</v>
      </c>
      <c r="I299">
        <f>VLOOKUP($E299,ZonalStat!$E$1:$AB$310,4,FALSE)</f>
        <v>94351.908265000005</v>
      </c>
      <c r="J299">
        <f>VLOOKUP($E299,ZonalStat!$E$1:$AB$310,5,FALSE)</f>
        <v>30952.922215099999</v>
      </c>
      <c r="K299">
        <f>VLOOKUP($E299,ZonalStat!$E$1:$AB$310,6,FALSE)</f>
        <v>1078.95362234</v>
      </c>
      <c r="L299">
        <f>VLOOKUP($E299,ZonalStat!$E$1:$AB$310,7,FALSE)</f>
        <v>1659.16779954</v>
      </c>
      <c r="M299">
        <f>VLOOKUP($E299,ZonalStat!$E$1:$AB$310,8,FALSE)</f>
        <v>27463.992349600001</v>
      </c>
      <c r="N299">
        <f>VLOOKUP($E299,ZonalStat!$E$1:$AB$310,9,FALSE)</f>
        <v>12493.8598791</v>
      </c>
      <c r="O299">
        <f>VLOOKUP($E299,ZonalStat!$E$1:$AB$310,10,FALSE)</f>
        <v>206369.39387299999</v>
      </c>
      <c r="P299">
        <f>VLOOKUP($E299,ZonalStat!$E$1:$AB$310,11,FALSE)</f>
        <v>2900.6013525200001</v>
      </c>
      <c r="Q299">
        <f>VLOOKUP($E299,summary_LC!$Z$2:$AU$311,16,FALSE)</f>
        <v>72.175848636616578</v>
      </c>
      <c r="R299">
        <f>VLOOKUP($E299,summary_LC!$Z$2:$AU$311,17,FALSE)</f>
        <v>8.1988499350769803</v>
      </c>
      <c r="S299">
        <f>VLOOKUP($E299,summary_LC!$Z$2:$AU$311,15,FALSE)</f>
        <v>42.57095158597663</v>
      </c>
      <c r="T299">
        <f>VLOOKUP($E299,summary_LC!$Z$2:$AU$311,18,FALSE)</f>
        <v>0</v>
      </c>
      <c r="U299">
        <f>VLOOKUP($E299,summary_LC!$Z$2:$AU$311,19,FALSE)</f>
        <v>3.1905026896679649</v>
      </c>
      <c r="V299">
        <f>VLOOKUP($E299,summary_LC!$Z$2:$AU$311,22,FALSE)</f>
        <v>0</v>
      </c>
      <c r="W299">
        <f>VLOOKUP($E299,ZonalStat!$E$1:$AB$310,12,FALSE)</f>
        <v>707.73086121100005</v>
      </c>
      <c r="X299">
        <f>VLOOKUP($E299,summary_LC!$Z$2:$AU$311,4,FALSE)</f>
        <v>4856</v>
      </c>
      <c r="Y299">
        <f>VLOOKUP($E299,summary_LC!$Z$2:$AU$311,20,FALSE)</f>
        <v>72.175848636616578</v>
      </c>
      <c r="Z299">
        <f>VLOOKUP($E299,ZonalStat!$E$1:$AB$310,13,FALSE)</f>
        <v>253.47100194800001</v>
      </c>
      <c r="AA299">
        <f>VLOOKUP($E299,ZonalStat!$E$1:$AB$310,14,FALSE)</f>
        <v>0.27655572857900002</v>
      </c>
      <c r="AB299">
        <f>VLOOKUP($E299,ZonalStat!$E$1:$AB$310,15,FALSE)</f>
        <v>0.106337589536</v>
      </c>
      <c r="AC299">
        <f>VLOOKUP($E299,ZonalStat!$E$1:$AB$310,16,FALSE)</f>
        <v>0.81603089436599996</v>
      </c>
      <c r="AD299">
        <f>VLOOKUP($E299,Irigasi!$A$2:$C$311,3,FALSE)</f>
        <v>0</v>
      </c>
      <c r="AE299">
        <f>VLOOKUP($E299,ZonalStat!$E$1:$AB$310,17,FALSE)</f>
        <v>0.63613908766500005</v>
      </c>
      <c r="AF299">
        <f>VLOOKUP($E299,ZonalStat!$E$1:$AB$310,18,FALSE)</f>
        <v>-0.60107480137699998</v>
      </c>
      <c r="AG299">
        <f>VLOOKUP($E299,ZonalStat!$E$1:$AB$310,19,FALSE)</f>
        <v>0.211664370292</v>
      </c>
      <c r="AH299">
        <f>VLOOKUP($E299,ZonalStat!$E$1:$AB$310,20,FALSE)</f>
        <v>0.74593515345600003</v>
      </c>
      <c r="AI299">
        <f>VLOOKUP($E299,ZonalStat!$E$1:$AB$310,21,FALSE)</f>
        <v>1.43957983781</v>
      </c>
      <c r="AJ299">
        <f>VLOOKUP($E299,ZonalStat!$E$1:$AB$310,22,FALSE)</f>
        <v>25.734911873200002</v>
      </c>
      <c r="AK299">
        <f>VLOOKUP($E299,ZonalStat!$E$1:$AB$310,23,FALSE)</f>
        <v>-47.454585243799997</v>
      </c>
      <c r="AL299">
        <f>VLOOKUP($E299,ZonalStat!$E$1:$AB$310,24,FALSE)</f>
        <v>1405.3161464</v>
      </c>
      <c r="AM299">
        <f>VLOOKUP($E299,Podes!$A$1:$AL$310,5,FALSE)</f>
        <v>10096</v>
      </c>
      <c r="AN299">
        <f>VLOOKUP($E299,Podes!$A$1:$AL$310,28,FALSE)</f>
        <v>1.4433166550000001</v>
      </c>
      <c r="AO299">
        <f>VLOOKUP($E299,Podes!$A$1:$AL$310,29,FALSE)</f>
        <v>776.61538459999997</v>
      </c>
      <c r="AP299">
        <f>VLOOKUP($E299,Podes!$A$1:$AL$310,30,FALSE)</f>
        <v>10096</v>
      </c>
      <c r="AQ299">
        <f>VLOOKUP($E299,Podes!$A$1:$AL$310,31,FALSE)</f>
        <v>10096</v>
      </c>
      <c r="AR299">
        <f>VLOOKUP($E299,Podes!$A$1:$AL$310,32,FALSE)</f>
        <v>1262</v>
      </c>
      <c r="AS299">
        <f>VLOOKUP($E299,Podes!$A$1:$AL$310,33,FALSE)</f>
        <v>2019.2</v>
      </c>
      <c r="AT299">
        <f>VLOOKUP($E299,Podes!$A$1:$AL$310,34,FALSE)</f>
        <v>5048</v>
      </c>
      <c r="AU299">
        <f>VLOOKUP($E299,Podes!$A$1:$AL$310,13,FALSE)</f>
        <v>0</v>
      </c>
      <c r="AV299">
        <f>VLOOKUP($E299,Podes!$A$1:$AL$310,14,FALSE)</f>
        <v>0</v>
      </c>
      <c r="AW299">
        <f>VLOOKUP($E299,Podes!$A$1:$AL$310,15,FALSE)</f>
        <v>11</v>
      </c>
      <c r="AX299">
        <f>VLOOKUP($E299,Podes!$A$1:$AL$310,16,FALSE)</f>
        <v>0</v>
      </c>
      <c r="AY299">
        <f>VLOOKUP($E299,Podes!$A$1:$AL$310,17,FALSE)</f>
        <v>0</v>
      </c>
      <c r="AZ299">
        <f>VLOOKUP($E299,Podes!$A$1:$AL$310,18,FALSE)</f>
        <v>0</v>
      </c>
      <c r="BA299">
        <f>VLOOKUP($E299,Podes!$A$1:$AL$310,19,FALSE)</f>
        <v>0</v>
      </c>
      <c r="BB299">
        <f>VLOOKUP($E299,Podes!$A$1:$AL$310,20,FALSE)</f>
        <v>0</v>
      </c>
      <c r="BC299">
        <f>VLOOKUP($E299,Podes!$A$1:$AL$310,21,FALSE)</f>
        <v>0</v>
      </c>
      <c r="BD299">
        <f>VLOOKUP($E299,Podes!$A$1:$AL$310,22,FALSE)</f>
        <v>0</v>
      </c>
      <c r="BE299">
        <f>VLOOKUP($E299,Podes!$A$1:$AL$310,23,FALSE)</f>
        <v>34</v>
      </c>
      <c r="BF299">
        <f>VLOOKUP($E299,Podes!$A$1:$AL$310,38,FALSE)</f>
        <v>200</v>
      </c>
      <c r="BG299">
        <f>VLOOKUP($E299,Podes!$A$1:$AL$310,35,FALSE)</f>
        <v>1262</v>
      </c>
      <c r="BH299">
        <f>VLOOKUP($E299,Podes!$A$1:$AL$310,36,FALSE)</f>
        <v>2524</v>
      </c>
      <c r="BI299">
        <f>VLOOKUP($E299,Podes!$A$1:$AL$310,26,FALSE)</f>
        <v>5</v>
      </c>
      <c r="BJ299">
        <f>VLOOKUP($E299,Podes!$A$1:$AL$310,37,FALSE)</f>
        <v>2019.2</v>
      </c>
      <c r="BK299">
        <f>VLOOKUP(E299,'status kesejahteraan'!$D:$P,12,FALSE)</f>
        <v>0.37307236061684462</v>
      </c>
      <c r="BL299">
        <f>VLOOKUP(E299,'status kesejahteraan'!$D:$P,13,FALSE)</f>
        <v>0.29636641221374044</v>
      </c>
      <c r="BM299">
        <f>VLOOKUP(D299,IDM_2021!$D$1:$F$297,2,FALSE)</f>
        <v>0.59989999999999999</v>
      </c>
      <c r="BN299">
        <f>VLOOKUP(E299,Irigasi!$O$2:$Q$311,3,FALSE)</f>
        <v>1575</v>
      </c>
      <c r="BO299">
        <f>VLOOKUP($E299,ZonalStat!$E$1:$AC$310,25,FALSE)</f>
        <v>2404.4512473999998</v>
      </c>
      <c r="BP299" s="1">
        <f>VLOOKUP($E299,ZonalStat!$E$1:$AD$310,26,FALSE)</f>
        <v>1.8187582396899999</v>
      </c>
    </row>
    <row r="300" spans="1:68" x14ac:dyDescent="0.25">
      <c r="A300">
        <v>299</v>
      </c>
      <c r="B300" t="s">
        <v>337</v>
      </c>
      <c r="C300" t="s">
        <v>381</v>
      </c>
      <c r="D300" t="s">
        <v>301</v>
      </c>
      <c r="E300">
        <v>5321080</v>
      </c>
      <c r="F300">
        <f>VLOOKUP(E300,summary_LC!$AW$1:$AY$311,3,FALSE)</f>
        <v>4174</v>
      </c>
      <c r="G300">
        <f>VLOOKUP($E300,ZonalStat!$E$1:$AB$310,2,FALSE)</f>
        <v>2640.14951793</v>
      </c>
      <c r="H300">
        <f>VLOOKUP($E300,ZonalStat!$E$1:$AB$310,3,FALSE)</f>
        <v>886.79005909600005</v>
      </c>
      <c r="I300">
        <f>VLOOKUP($E300,ZonalStat!$E$1:$AB$310,4,FALSE)</f>
        <v>97916.571063099997</v>
      </c>
      <c r="J300">
        <f>VLOOKUP($E300,ZonalStat!$E$1:$AB$310,5,FALSE)</f>
        <v>28480.224875200001</v>
      </c>
      <c r="K300">
        <f>VLOOKUP($E300,ZonalStat!$E$1:$AB$310,6,FALSE)</f>
        <v>286.91802554100002</v>
      </c>
      <c r="L300">
        <f>VLOOKUP($E300,ZonalStat!$E$1:$AB$310,7,FALSE)</f>
        <v>1596.89231578</v>
      </c>
      <c r="M300">
        <f>VLOOKUP($E300,ZonalStat!$E$1:$AB$310,8,FALSE)</f>
        <v>26824.136564799999</v>
      </c>
      <c r="N300">
        <f>VLOOKUP($E300,ZonalStat!$E$1:$AB$310,9,FALSE)</f>
        <v>5861.9673930500003</v>
      </c>
      <c r="O300">
        <f>VLOOKUP($E300,ZonalStat!$E$1:$AB$310,10,FALSE)</f>
        <v>211615.42758399999</v>
      </c>
      <c r="P300">
        <f>VLOOKUP($E300,ZonalStat!$E$1:$AB$310,11,FALSE)</f>
        <v>1675.1693862100001</v>
      </c>
      <c r="Q300">
        <f>VLOOKUP($E300,summary_LC!$Z$2:$AU$311,16,FALSE)</f>
        <v>14.496382860322759</v>
      </c>
      <c r="R300">
        <f>VLOOKUP($E300,summary_LC!$Z$2:$AU$311,17,FALSE)</f>
        <v>0.69560378408458534</v>
      </c>
      <c r="S300">
        <f>VLOOKUP($E300,summary_LC!$Z$2:$AU$311,15,FALSE)</f>
        <v>16.991281765906141</v>
      </c>
      <c r="T300">
        <f>VLOOKUP($E300,summary_LC!$Z$2:$AU$311,18,FALSE)</f>
        <v>3.5243925060285659</v>
      </c>
      <c r="U300">
        <f>VLOOKUP($E300,summary_LC!$Z$2:$AU$311,19,FALSE)</f>
        <v>0.62140604711556302</v>
      </c>
      <c r="V300">
        <f>VLOOKUP($E300,summary_LC!$Z$2:$AU$311,22,FALSE)</f>
        <v>1.2458073790129371</v>
      </c>
      <c r="W300">
        <f>VLOOKUP($E300,ZonalStat!$E$1:$AB$310,12,FALSE)</f>
        <v>520.61648604899995</v>
      </c>
      <c r="X300">
        <f>VLOOKUP($E300,summary_LC!$Z$2:$AU$311,4,FALSE)</f>
        <v>1068</v>
      </c>
      <c r="Y300">
        <f>VLOOKUP($E300,summary_LC!$Z$2:$AU$311,20,FALSE)</f>
        <v>14.496382860322759</v>
      </c>
      <c r="Z300">
        <f>VLOOKUP($E300,ZonalStat!$E$1:$AB$310,13,FALSE)</f>
        <v>500.03344785100001</v>
      </c>
      <c r="AA300">
        <f>VLOOKUP($E300,ZonalStat!$E$1:$AB$310,14,FALSE)</f>
        <v>3.22154141366E-2</v>
      </c>
      <c r="AB300">
        <f>VLOOKUP($E300,ZonalStat!$E$1:$AB$310,15,FALSE)</f>
        <v>0.32600622903699999</v>
      </c>
      <c r="AC300">
        <f>VLOOKUP($E300,ZonalStat!$E$1:$AB$310,16,FALSE)</f>
        <v>0.80855485344300004</v>
      </c>
      <c r="AD300">
        <f>VLOOKUP($E300,Irigasi!$A$2:$C$311,3,FALSE)</f>
        <v>0</v>
      </c>
      <c r="AE300">
        <f>VLOOKUP($E300,ZonalStat!$E$1:$AB$310,17,FALSE)</f>
        <v>0.70196749642</v>
      </c>
      <c r="AF300">
        <f>VLOOKUP($E300,ZonalStat!$E$1:$AB$310,18,FALSE)</f>
        <v>-0.65690972386799995</v>
      </c>
      <c r="AG300">
        <f>VLOOKUP($E300,ZonalStat!$E$1:$AB$310,19,FALSE)</f>
        <v>0.20677767789199999</v>
      </c>
      <c r="AH300">
        <f>VLOOKUP($E300,ZonalStat!$E$1:$AB$310,20,FALSE)</f>
        <v>0.73723213089700002</v>
      </c>
      <c r="AI300">
        <f>VLOOKUP($E300,ZonalStat!$E$1:$AB$310,21,FALSE)</f>
        <v>1.46528479673</v>
      </c>
      <c r="AJ300">
        <f>VLOOKUP($E300,ZonalStat!$E$1:$AB$310,22,FALSE)</f>
        <v>25.500914128600002</v>
      </c>
      <c r="AK300">
        <f>VLOOKUP($E300,ZonalStat!$E$1:$AB$310,23,FALSE)</f>
        <v>-48.013430425000003</v>
      </c>
      <c r="AL300">
        <f>VLOOKUP($E300,ZonalStat!$E$1:$AB$310,24,FALSE)</f>
        <v>1461.5119808500001</v>
      </c>
      <c r="AM300">
        <f>VLOOKUP($E300,Podes!$A$1:$AL$310,5,FALSE)</f>
        <v>1561</v>
      </c>
      <c r="AN300">
        <f>VLOOKUP($E300,Podes!$A$1:$AL$310,28,FALSE)</f>
        <v>3.6134259260000001</v>
      </c>
      <c r="AO300">
        <f>VLOOKUP($E300,Podes!$A$1:$AL$310,29,FALSE)</f>
        <v>1561</v>
      </c>
      <c r="AP300">
        <f>VLOOKUP($E300,Podes!$A$1:$AL$310,30,FALSE)</f>
        <v>0</v>
      </c>
      <c r="AQ300">
        <f>VLOOKUP($E300,Podes!$A$1:$AL$310,31,FALSE)</f>
        <v>0</v>
      </c>
      <c r="AR300">
        <f>VLOOKUP($E300,Podes!$A$1:$AL$310,32,FALSE)</f>
        <v>520.33333330000005</v>
      </c>
      <c r="AS300">
        <f>VLOOKUP($E300,Podes!$A$1:$AL$310,33,FALSE)</f>
        <v>1561</v>
      </c>
      <c r="AT300">
        <f>VLOOKUP($E300,Podes!$A$1:$AL$310,34,FALSE)</f>
        <v>0</v>
      </c>
      <c r="AU300">
        <f>VLOOKUP($E300,Podes!$A$1:$AL$310,13,FALSE)</f>
        <v>0</v>
      </c>
      <c r="AV300">
        <f>VLOOKUP($E300,Podes!$A$1:$AL$310,14,FALSE)</f>
        <v>0</v>
      </c>
      <c r="AW300">
        <f>VLOOKUP($E300,Podes!$A$1:$AL$310,15,FALSE)</f>
        <v>0</v>
      </c>
      <c r="AX300">
        <f>VLOOKUP($E300,Podes!$A$1:$AL$310,16,FALSE)</f>
        <v>0</v>
      </c>
      <c r="AY300">
        <f>VLOOKUP($E300,Podes!$A$1:$AL$310,17,FALSE)</f>
        <v>0</v>
      </c>
      <c r="AZ300">
        <f>VLOOKUP($E300,Podes!$A$1:$AL$310,18,FALSE)</f>
        <v>0</v>
      </c>
      <c r="BA300">
        <f>VLOOKUP($E300,Podes!$A$1:$AL$310,19,FALSE)</f>
        <v>0</v>
      </c>
      <c r="BB300">
        <f>VLOOKUP($E300,Podes!$A$1:$AL$310,20,FALSE)</f>
        <v>0</v>
      </c>
      <c r="BC300">
        <f>VLOOKUP($E300,Podes!$A$1:$AL$310,21,FALSE)</f>
        <v>0</v>
      </c>
      <c r="BD300">
        <f>VLOOKUP($E300,Podes!$A$1:$AL$310,22,FALSE)</f>
        <v>0</v>
      </c>
      <c r="BE300">
        <f>VLOOKUP($E300,Podes!$A$1:$AL$310,23,FALSE)</f>
        <v>10</v>
      </c>
      <c r="BF300">
        <f>VLOOKUP($E300,Podes!$A$1:$AL$310,38,FALSE)</f>
        <v>200</v>
      </c>
      <c r="BG300">
        <f>VLOOKUP($E300,Podes!$A$1:$AL$310,35,FALSE)</f>
        <v>390.25</v>
      </c>
      <c r="BH300">
        <f>VLOOKUP($E300,Podes!$A$1:$AL$310,36,FALSE)</f>
        <v>1561</v>
      </c>
      <c r="BI300">
        <f>VLOOKUP($E300,Podes!$A$1:$AL$310,26,FALSE)</f>
        <v>4</v>
      </c>
      <c r="BJ300">
        <f>VLOOKUP($E300,Podes!$A$1:$AL$310,37,FALSE)</f>
        <v>390.25</v>
      </c>
      <c r="BK300">
        <f>VLOOKUP(E300,'status kesejahteraan'!$D:$P,12,FALSE)</f>
        <v>0.25859491778774291</v>
      </c>
      <c r="BL300">
        <f>VLOOKUP(E300,'status kesejahteraan'!$D:$P,13,FALSE)</f>
        <v>0.16510695187165775</v>
      </c>
      <c r="BM300">
        <f>VLOOKUP(D300,IDM_2021!$D$1:$F$297,2,FALSE)</f>
        <v>0.59450000000000003</v>
      </c>
      <c r="BN300">
        <f>VLOOKUP(E300,Irigasi!$O$2:$Q$311,3,FALSE)</f>
        <v>0</v>
      </c>
      <c r="BO300">
        <f>VLOOKUP($E300,ZonalStat!$E$1:$AC$310,25,FALSE)</f>
        <v>5096.4750909699997</v>
      </c>
      <c r="BP300" s="1">
        <f>VLOOKUP($E300,ZonalStat!$E$1:$AD$310,26,FALSE)</f>
        <v>2.1650694777199999</v>
      </c>
    </row>
    <row r="301" spans="1:68" x14ac:dyDescent="0.25">
      <c r="A301">
        <v>300</v>
      </c>
      <c r="B301" t="s">
        <v>337</v>
      </c>
      <c r="C301" t="s">
        <v>381</v>
      </c>
      <c r="D301" t="s">
        <v>302</v>
      </c>
      <c r="E301">
        <v>5321090</v>
      </c>
      <c r="F301">
        <f>VLOOKUP(E301,summary_LC!$AW$1:$AY$311,3,FALSE)</f>
        <v>10272</v>
      </c>
      <c r="G301">
        <f>VLOOKUP($E301,ZonalStat!$E$1:$AB$310,2,FALSE)</f>
        <v>4018.0583472399999</v>
      </c>
      <c r="H301">
        <f>VLOOKUP($E301,ZonalStat!$E$1:$AB$310,3,FALSE)</f>
        <v>662.15094131399997</v>
      </c>
      <c r="I301">
        <f>VLOOKUP($E301,ZonalStat!$E$1:$AB$310,4,FALSE)</f>
        <v>95367.639390600001</v>
      </c>
      <c r="J301">
        <f>VLOOKUP($E301,ZonalStat!$E$1:$AB$310,5,FALSE)</f>
        <v>18519.262201599999</v>
      </c>
      <c r="K301">
        <f>VLOOKUP($E301,ZonalStat!$E$1:$AB$310,6,FALSE)</f>
        <v>2461.2866256399998</v>
      </c>
      <c r="L301">
        <f>VLOOKUP($E301,ZonalStat!$E$1:$AB$310,7,FALSE)</f>
        <v>3483.92456472</v>
      </c>
      <c r="M301">
        <f>VLOOKUP($E301,ZonalStat!$E$1:$AB$310,8,FALSE)</f>
        <v>19646.9360094</v>
      </c>
      <c r="N301">
        <f>VLOOKUP($E301,ZonalStat!$E$1:$AB$310,9,FALSE)</f>
        <v>7331.3484757599999</v>
      </c>
      <c r="O301">
        <f>VLOOKUP($E301,ZonalStat!$E$1:$AB$310,10,FALSE)</f>
        <v>211200.39278299999</v>
      </c>
      <c r="P301">
        <f>VLOOKUP($E301,ZonalStat!$E$1:$AB$310,11,FALSE)</f>
        <v>5301.4031901999997</v>
      </c>
      <c r="Q301">
        <f>VLOOKUP($E301,summary_LC!$Z$2:$AU$311,16,FALSE)</f>
        <v>32.127620107586722</v>
      </c>
      <c r="R301">
        <f>VLOOKUP($E301,summary_LC!$Z$2:$AU$311,17,FALSE)</f>
        <v>8.1153774809868295</v>
      </c>
      <c r="S301">
        <f>VLOOKUP($E301,summary_LC!$Z$2:$AU$311,15,FALSE)</f>
        <v>3.4316453348172882</v>
      </c>
      <c r="T301">
        <f>VLOOKUP($E301,summary_LC!$Z$2:$AU$311,18,FALSE)</f>
        <v>6.3717306622148033</v>
      </c>
      <c r="U301">
        <f>VLOOKUP($E301,summary_LC!$Z$2:$AU$311,19,FALSE)</f>
        <v>2.7824151363383419E-2</v>
      </c>
      <c r="V301">
        <f>VLOOKUP($E301,summary_LC!$Z$2:$AU$311,22,FALSE)</f>
        <v>40.917056074766357</v>
      </c>
      <c r="W301">
        <f>VLOOKUP($E301,ZonalStat!$E$1:$AB$310,12,FALSE)</f>
        <v>1812.23961252</v>
      </c>
      <c r="X301">
        <f>VLOOKUP($E301,summary_LC!$Z$2:$AU$311,4,FALSE)</f>
        <v>2785</v>
      </c>
      <c r="Y301">
        <f>VLOOKUP($E301,summary_LC!$Z$2:$AU$311,20,FALSE)</f>
        <v>32.127620107586722</v>
      </c>
      <c r="Z301">
        <f>VLOOKUP($E301,ZonalStat!$E$1:$AB$310,13,FALSE)</f>
        <v>814.44938595099995</v>
      </c>
      <c r="AA301">
        <f>VLOOKUP($E301,ZonalStat!$E$1:$AB$310,14,FALSE)</f>
        <v>4.9317118985300001E-2</v>
      </c>
      <c r="AB301">
        <f>VLOOKUP($E301,ZonalStat!$E$1:$AB$310,15,FALSE)</f>
        <v>6.2280957943899998E-2</v>
      </c>
      <c r="AC301">
        <f>VLOOKUP($E301,ZonalStat!$E$1:$AB$310,16,FALSE)</f>
        <v>0.84627920147799995</v>
      </c>
      <c r="AD301">
        <f>VLOOKUP($E301,Irigasi!$A$2:$C$311,3,FALSE)</f>
        <v>0</v>
      </c>
      <c r="AE301">
        <f>VLOOKUP($E301,ZonalStat!$E$1:$AB$310,17,FALSE)</f>
        <v>0.65650920757599995</v>
      </c>
      <c r="AF301">
        <f>VLOOKUP($E301,ZonalStat!$E$1:$AB$310,18,FALSE)</f>
        <v>-0.63842681645099997</v>
      </c>
      <c r="AG301">
        <f>VLOOKUP($E301,ZonalStat!$E$1:$AB$310,19,FALSE)</f>
        <v>0.14100021640300001</v>
      </c>
      <c r="AH301">
        <f>VLOOKUP($E301,ZonalStat!$E$1:$AB$310,20,FALSE)</f>
        <v>0.71915821486800002</v>
      </c>
      <c r="AI301">
        <f>VLOOKUP($E301,ZonalStat!$E$1:$AB$310,21,FALSE)</f>
        <v>1.46094535816</v>
      </c>
      <c r="AJ301">
        <f>VLOOKUP($E301,ZonalStat!$E$1:$AB$310,22,FALSE)</f>
        <v>24.547121673500001</v>
      </c>
      <c r="AK301">
        <f>VLOOKUP($E301,ZonalStat!$E$1:$AB$310,23,FALSE)</f>
        <v>-48.764906232599998</v>
      </c>
      <c r="AL301">
        <f>VLOOKUP($E301,ZonalStat!$E$1:$AB$310,24,FALSE)</f>
        <v>1494.78306565</v>
      </c>
      <c r="AM301">
        <f>VLOOKUP($E301,Podes!$A$1:$AL$310,5,FALSE)</f>
        <v>3455</v>
      </c>
      <c r="AN301">
        <f>VLOOKUP($E301,Podes!$A$1:$AL$310,28,FALSE)</f>
        <v>1.4021915579999999</v>
      </c>
      <c r="AO301">
        <f>VLOOKUP($E301,Podes!$A$1:$AL$310,29,FALSE)</f>
        <v>1727.5</v>
      </c>
      <c r="AP301">
        <f>VLOOKUP($E301,Podes!$A$1:$AL$310,30,FALSE)</f>
        <v>0</v>
      </c>
      <c r="AQ301">
        <f>VLOOKUP($E301,Podes!$A$1:$AL$310,31,FALSE)</f>
        <v>0</v>
      </c>
      <c r="AR301">
        <f>VLOOKUP($E301,Podes!$A$1:$AL$310,32,FALSE)</f>
        <v>493.57142859999999</v>
      </c>
      <c r="AS301">
        <f>VLOOKUP($E301,Podes!$A$1:$AL$310,33,FALSE)</f>
        <v>1727.5</v>
      </c>
      <c r="AT301">
        <f>VLOOKUP($E301,Podes!$A$1:$AL$310,34,FALSE)</f>
        <v>0</v>
      </c>
      <c r="AU301">
        <f>VLOOKUP($E301,Podes!$A$1:$AL$310,13,FALSE)</f>
        <v>0</v>
      </c>
      <c r="AV301">
        <f>VLOOKUP($E301,Podes!$A$1:$AL$310,14,FALSE)</f>
        <v>0</v>
      </c>
      <c r="AW301">
        <f>VLOOKUP($E301,Podes!$A$1:$AL$310,15,FALSE)</f>
        <v>0</v>
      </c>
      <c r="AX301">
        <f>VLOOKUP($E301,Podes!$A$1:$AL$310,16,FALSE)</f>
        <v>0</v>
      </c>
      <c r="AY301">
        <f>VLOOKUP($E301,Podes!$A$1:$AL$310,17,FALSE)</f>
        <v>0</v>
      </c>
      <c r="AZ301">
        <f>VLOOKUP($E301,Podes!$A$1:$AL$310,18,FALSE)</f>
        <v>0</v>
      </c>
      <c r="BA301">
        <f>VLOOKUP($E301,Podes!$A$1:$AL$310,19,FALSE)</f>
        <v>0</v>
      </c>
      <c r="BB301">
        <f>VLOOKUP($E301,Podes!$A$1:$AL$310,20,FALSE)</f>
        <v>0</v>
      </c>
      <c r="BC301">
        <f>VLOOKUP($E301,Podes!$A$1:$AL$310,21,FALSE)</f>
        <v>4</v>
      </c>
      <c r="BD301">
        <f>VLOOKUP($E301,Podes!$A$1:$AL$310,22,FALSE)</f>
        <v>0</v>
      </c>
      <c r="BE301">
        <f>VLOOKUP($E301,Podes!$A$1:$AL$310,23,FALSE)</f>
        <v>18</v>
      </c>
      <c r="BF301">
        <f>VLOOKUP($E301,Podes!$A$1:$AL$310,38,FALSE)</f>
        <v>200</v>
      </c>
      <c r="BG301">
        <f>VLOOKUP($E301,Podes!$A$1:$AL$310,35,FALSE)</f>
        <v>127.962963</v>
      </c>
      <c r="BH301">
        <f>VLOOKUP($E301,Podes!$A$1:$AL$310,36,FALSE)</f>
        <v>3455</v>
      </c>
      <c r="BI301">
        <f>VLOOKUP($E301,Podes!$A$1:$AL$310,26,FALSE)</f>
        <v>4</v>
      </c>
      <c r="BJ301">
        <f>VLOOKUP($E301,Podes!$A$1:$AL$310,37,FALSE)</f>
        <v>863.75</v>
      </c>
      <c r="BK301">
        <f>VLOOKUP(E301,'status kesejahteraan'!$D:$P,12,FALSE)</f>
        <v>0.27032848680667743</v>
      </c>
      <c r="BL301">
        <f>VLOOKUP(E301,'status kesejahteraan'!$D:$P,13,FALSE)</f>
        <v>0.19064916803374737</v>
      </c>
      <c r="BM301">
        <f>VLOOKUP(D301,IDM_2021!$I$1:$J$39,2,FALSE)</f>
        <v>0.56000000000000005</v>
      </c>
      <c r="BN301">
        <f>VLOOKUP(E301,Irigasi!$O$2:$Q$311,3,FALSE)</f>
        <v>11</v>
      </c>
      <c r="BO301">
        <f>VLOOKUP($E301,ZonalStat!$E$1:$AC$310,25,FALSE)</f>
        <v>6492.4856800699999</v>
      </c>
      <c r="BP301" s="1">
        <f>VLOOKUP($E301,ZonalStat!$E$1:$AD$310,26,FALSE)</f>
        <v>3.89310747664</v>
      </c>
    </row>
    <row r="302" spans="1:68" x14ac:dyDescent="0.25">
      <c r="A302">
        <v>301</v>
      </c>
      <c r="B302" t="s">
        <v>337</v>
      </c>
      <c r="C302" t="s">
        <v>381</v>
      </c>
      <c r="D302" t="s">
        <v>303</v>
      </c>
      <c r="E302">
        <v>5321100</v>
      </c>
      <c r="F302">
        <f>VLOOKUP(E302,summary_LC!$AW$1:$AY$311,3,FALSE)</f>
        <v>7681</v>
      </c>
      <c r="G302">
        <f>VLOOKUP($E302,ZonalStat!$E$1:$AB$310,2,FALSE)</f>
        <v>5171.0941375299999</v>
      </c>
      <c r="H302">
        <f>VLOOKUP($E302,ZonalStat!$E$1:$AB$310,3,FALSE)</f>
        <v>995.14702052400003</v>
      </c>
      <c r="I302">
        <f>VLOOKUP($E302,ZonalStat!$E$1:$AB$310,4,FALSE)</f>
        <v>102254.369972</v>
      </c>
      <c r="J302">
        <f>VLOOKUP($E302,ZonalStat!$E$1:$AB$310,5,FALSE)</f>
        <v>21511.319530000001</v>
      </c>
      <c r="K302">
        <f>VLOOKUP($E302,ZonalStat!$E$1:$AB$310,6,FALSE)</f>
        <v>417.323155095</v>
      </c>
      <c r="L302">
        <f>VLOOKUP($E302,ZonalStat!$E$1:$AB$310,7,FALSE)</f>
        <v>1166.4516040999999</v>
      </c>
      <c r="M302">
        <f>VLOOKUP($E302,ZonalStat!$E$1:$AB$310,8,FALSE)</f>
        <v>23077.524677099998</v>
      </c>
      <c r="N302">
        <f>VLOOKUP($E302,ZonalStat!$E$1:$AB$310,9,FALSE)</f>
        <v>8851.6607831099991</v>
      </c>
      <c r="O302">
        <f>VLOOKUP($E302,ZonalStat!$E$1:$AB$310,10,FALSE)</f>
        <v>217140.76586099999</v>
      </c>
      <c r="P302">
        <f>VLOOKUP($E302,ZonalStat!$E$1:$AB$310,11,FALSE)</f>
        <v>1531.27215609</v>
      </c>
      <c r="Q302">
        <f>VLOOKUP($E302,summary_LC!$Z$2:$AU$311,16,FALSE)</f>
        <v>12.891856798367648</v>
      </c>
      <c r="R302">
        <f>VLOOKUP($E302,summary_LC!$Z$2:$AU$311,17,FALSE)</f>
        <v>2.7824151363383419E-2</v>
      </c>
      <c r="S302">
        <f>VLOOKUP($E302,summary_LC!$Z$2:$AU$311,15,FALSE)</f>
        <v>18.484511222407718</v>
      </c>
      <c r="T302">
        <f>VLOOKUP($E302,summary_LC!$Z$2:$AU$311,18,FALSE)</f>
        <v>24.021517343721015</v>
      </c>
      <c r="U302">
        <f>VLOOKUP($E302,summary_LC!$Z$2:$AU$311,19,FALSE)</f>
        <v>0.79762567241699123</v>
      </c>
      <c r="V302">
        <f>VLOOKUP($E302,summary_LC!$Z$2:$AU$311,22,FALSE)</f>
        <v>17.367530269496161</v>
      </c>
      <c r="W302">
        <f>VLOOKUP($E302,ZonalStat!$E$1:$AB$310,12,FALSE)</f>
        <v>1043.89407106</v>
      </c>
      <c r="X302">
        <f>VLOOKUP($E302,summary_LC!$Z$2:$AU$311,4,FALSE)</f>
        <v>656</v>
      </c>
      <c r="Y302">
        <f>VLOOKUP($E302,summary_LC!$Z$2:$AU$311,20,FALSE)</f>
        <v>12.891856798367648</v>
      </c>
      <c r="Z302">
        <f>VLOOKUP($E302,ZonalStat!$E$1:$AB$310,13,FALSE)</f>
        <v>1001.19948791</v>
      </c>
      <c r="AA302">
        <f>VLOOKUP($E302,ZonalStat!$E$1:$AB$310,14,FALSE)</f>
        <v>3.16151707372E-2</v>
      </c>
      <c r="AB302">
        <f>VLOOKUP($E302,ZonalStat!$E$1:$AB$310,15,FALSE)</f>
        <v>0.25592370785099999</v>
      </c>
      <c r="AC302">
        <f>VLOOKUP($E302,ZonalStat!$E$1:$AB$310,16,FALSE)</f>
        <v>0.81569178631200001</v>
      </c>
      <c r="AD302">
        <f>VLOOKUP($E302,Irigasi!$A$2:$C$311,3,FALSE)</f>
        <v>0</v>
      </c>
      <c r="AE302">
        <f>VLOOKUP($E302,ZonalStat!$E$1:$AB$310,17,FALSE)</f>
        <v>0.69641483310200003</v>
      </c>
      <c r="AF302">
        <f>VLOOKUP($E302,ZonalStat!$E$1:$AB$310,18,FALSE)</f>
        <v>-0.65748032296500003</v>
      </c>
      <c r="AG302">
        <f>VLOOKUP($E302,ZonalStat!$E$1:$AB$310,19,FALSE)</f>
        <v>0.20261838319700001</v>
      </c>
      <c r="AH302">
        <f>VLOOKUP($E302,ZonalStat!$E$1:$AB$310,20,FALSE)</f>
        <v>0.72767160389999996</v>
      </c>
      <c r="AI302">
        <f>VLOOKUP($E302,ZonalStat!$E$1:$AB$310,21,FALSE)</f>
        <v>1.45946555776</v>
      </c>
      <c r="AJ302">
        <f>VLOOKUP($E302,ZonalStat!$E$1:$AB$310,22,FALSE)</f>
        <v>25.0925404949</v>
      </c>
      <c r="AK302">
        <f>VLOOKUP($E302,ZonalStat!$E$1:$AB$310,23,FALSE)</f>
        <v>-46.591479088500002</v>
      </c>
      <c r="AL302">
        <f>VLOOKUP($E302,ZonalStat!$E$1:$AB$310,24,FALSE)</f>
        <v>1481.4613418500001</v>
      </c>
      <c r="AM302">
        <f>VLOOKUP($E302,Podes!$A$1:$AL$310,5,FALSE)</f>
        <v>2612</v>
      </c>
      <c r="AN302">
        <f>VLOOKUP($E302,Podes!$A$1:$AL$310,28,FALSE)</f>
        <v>1.8859205779999999</v>
      </c>
      <c r="AO302">
        <f>VLOOKUP($E302,Podes!$A$1:$AL$310,29,FALSE)</f>
        <v>1306</v>
      </c>
      <c r="AP302">
        <f>VLOOKUP($E302,Podes!$A$1:$AL$310,30,FALSE)</f>
        <v>0</v>
      </c>
      <c r="AQ302">
        <f>VLOOKUP($E302,Podes!$A$1:$AL$310,31,FALSE)</f>
        <v>0</v>
      </c>
      <c r="AR302">
        <f>VLOOKUP($E302,Podes!$A$1:$AL$310,32,FALSE)</f>
        <v>653</v>
      </c>
      <c r="AS302">
        <f>VLOOKUP($E302,Podes!$A$1:$AL$310,33,FALSE)</f>
        <v>2612</v>
      </c>
      <c r="AT302">
        <f>VLOOKUP($E302,Podes!$A$1:$AL$310,34,FALSE)</f>
        <v>0</v>
      </c>
      <c r="AU302">
        <f>VLOOKUP($E302,Podes!$A$1:$AL$310,13,FALSE)</f>
        <v>0</v>
      </c>
      <c r="AV302">
        <f>VLOOKUP($E302,Podes!$A$1:$AL$310,14,FALSE)</f>
        <v>0</v>
      </c>
      <c r="AW302">
        <f>VLOOKUP($E302,Podes!$A$1:$AL$310,15,FALSE)</f>
        <v>0</v>
      </c>
      <c r="AX302">
        <f>VLOOKUP($E302,Podes!$A$1:$AL$310,16,FALSE)</f>
        <v>0</v>
      </c>
      <c r="AY302">
        <f>VLOOKUP($E302,Podes!$A$1:$AL$310,17,FALSE)</f>
        <v>0</v>
      </c>
      <c r="AZ302">
        <f>VLOOKUP($E302,Podes!$A$1:$AL$310,18,FALSE)</f>
        <v>0</v>
      </c>
      <c r="BA302">
        <f>VLOOKUP($E302,Podes!$A$1:$AL$310,19,FALSE)</f>
        <v>0</v>
      </c>
      <c r="BB302">
        <f>VLOOKUP($E302,Podes!$A$1:$AL$310,20,FALSE)</f>
        <v>0</v>
      </c>
      <c r="BC302">
        <f>VLOOKUP($E302,Podes!$A$1:$AL$310,21,FALSE)</f>
        <v>0</v>
      </c>
      <c r="BD302">
        <f>VLOOKUP($E302,Podes!$A$1:$AL$310,22,FALSE)</f>
        <v>0</v>
      </c>
      <c r="BE302">
        <f>VLOOKUP($E302,Podes!$A$1:$AL$310,23,FALSE)</f>
        <v>12</v>
      </c>
      <c r="BF302">
        <f>VLOOKUP($E302,Podes!$A$1:$AL$310,38,FALSE)</f>
        <v>200</v>
      </c>
      <c r="BG302">
        <f>VLOOKUP($E302,Podes!$A$1:$AL$310,35,FALSE)</f>
        <v>200.92307690000001</v>
      </c>
      <c r="BH302">
        <f>VLOOKUP($E302,Podes!$A$1:$AL$310,36,FALSE)</f>
        <v>2612</v>
      </c>
      <c r="BI302">
        <f>VLOOKUP($E302,Podes!$A$1:$AL$310,26,FALSE)</f>
        <v>13</v>
      </c>
      <c r="BJ302">
        <f>VLOOKUP($E302,Podes!$A$1:$AL$310,37,FALSE)</f>
        <v>200.92307690000001</v>
      </c>
      <c r="BK302">
        <f>VLOOKUP(E302,'status kesejahteraan'!$D:$P,12,FALSE)</f>
        <v>0.3137108792846498</v>
      </c>
      <c r="BL302">
        <f>VLOOKUP(E302,'status kesejahteraan'!$D:$P,13,FALSE)</f>
        <v>0.22866502866502866</v>
      </c>
      <c r="BM302">
        <f>VLOOKUP(D302,IDM_2021!$D$1:$F$297,2,FALSE)</f>
        <v>0.58860000000000001</v>
      </c>
      <c r="BN302">
        <f>VLOOKUP(E302,Irigasi!$O$2:$Q$311,3,FALSE)</f>
        <v>0</v>
      </c>
      <c r="BO302">
        <f>VLOOKUP($E302,ZonalStat!$E$1:$AC$310,25,FALSE)</f>
        <v>8143.8288065999996</v>
      </c>
      <c r="BP302" s="1">
        <f>VLOOKUP($E302,ZonalStat!$E$1:$AD$310,26,FALSE)</f>
        <v>2.9682333029599999</v>
      </c>
    </row>
    <row r="303" spans="1:68" x14ac:dyDescent="0.25">
      <c r="A303">
        <v>302</v>
      </c>
      <c r="B303" t="s">
        <v>337</v>
      </c>
      <c r="C303" t="s">
        <v>381</v>
      </c>
      <c r="D303" t="s">
        <v>304</v>
      </c>
      <c r="E303">
        <v>5321110</v>
      </c>
      <c r="F303">
        <f>VLOOKUP(E303,summary_LC!$AW$1:$AY$311,3,FALSE)</f>
        <v>17145</v>
      </c>
      <c r="G303">
        <f>VLOOKUP($E303,ZonalStat!$E$1:$AB$310,2,FALSE)</f>
        <v>7040.3173656500003</v>
      </c>
      <c r="H303">
        <f>VLOOKUP($E303,ZonalStat!$E$1:$AB$310,3,FALSE)</f>
        <v>1094.4607678100001</v>
      </c>
      <c r="I303">
        <f>VLOOKUP($E303,ZonalStat!$E$1:$AB$310,4,FALSE)</f>
        <v>107608.08822000001</v>
      </c>
      <c r="J303">
        <f>VLOOKUP($E303,ZonalStat!$E$1:$AB$310,5,FALSE)</f>
        <v>29855.386838400002</v>
      </c>
      <c r="K303">
        <f>VLOOKUP($E303,ZonalStat!$E$1:$AB$310,6,FALSE)</f>
        <v>614.46433610099996</v>
      </c>
      <c r="L303">
        <f>VLOOKUP($E303,ZonalStat!$E$1:$AB$310,7,FALSE)</f>
        <v>1513.11651871</v>
      </c>
      <c r="M303">
        <f>VLOOKUP($E303,ZonalStat!$E$1:$AB$310,8,FALSE)</f>
        <v>26773.571793499999</v>
      </c>
      <c r="N303">
        <f>VLOOKUP($E303,ZonalStat!$E$1:$AB$310,9,FALSE)</f>
        <v>15180.185989400001</v>
      </c>
      <c r="O303">
        <f>VLOOKUP($E303,ZonalStat!$E$1:$AB$310,10,FALSE)</f>
        <v>220799.08953500001</v>
      </c>
      <c r="P303">
        <f>VLOOKUP($E303,ZonalStat!$E$1:$AB$310,11,FALSE)</f>
        <v>2611.3294079000002</v>
      </c>
      <c r="Q303">
        <f>VLOOKUP($E303,summary_LC!$Z$2:$AU$311,16,FALSE)</f>
        <v>53.12557966982007</v>
      </c>
      <c r="R303">
        <f>VLOOKUP($E303,summary_LC!$Z$2:$AU$311,17,FALSE)</f>
        <v>0</v>
      </c>
      <c r="S303">
        <f>VLOOKUP($E303,summary_LC!$Z$2:$AU$311,15,FALSE)</f>
        <v>44.592839918382488</v>
      </c>
      <c r="T303">
        <f>VLOOKUP($E303,summary_LC!$Z$2:$AU$311,18,FALSE)</f>
        <v>36.152847338156185</v>
      </c>
      <c r="U303">
        <f>VLOOKUP($E303,summary_LC!$Z$2:$AU$311,19,FALSE)</f>
        <v>1.3819328510480431</v>
      </c>
      <c r="V303">
        <f>VLOOKUP($E303,summary_LC!$Z$2:$AU$311,22,FALSE)</f>
        <v>7.6582093904928552</v>
      </c>
      <c r="W303">
        <f>VLOOKUP($E303,ZonalStat!$E$1:$AB$310,12,FALSE)</f>
        <v>1256.08566116</v>
      </c>
      <c r="X303">
        <f>VLOOKUP($E303,summary_LC!$Z$2:$AU$311,4,FALSE)</f>
        <v>486</v>
      </c>
      <c r="Y303">
        <f>VLOOKUP($E303,summary_LC!$Z$2:$AU$311,20,FALSE)</f>
        <v>53.12557966982007</v>
      </c>
      <c r="Z303">
        <f>VLOOKUP($E303,ZonalStat!$E$1:$AB$310,13,FALSE)</f>
        <v>826.09595705900006</v>
      </c>
      <c r="AA303">
        <f>VLOOKUP($E303,ZonalStat!$E$1:$AB$310,14,FALSE)</f>
        <v>0.13507742793899999</v>
      </c>
      <c r="AB303">
        <f>VLOOKUP($E303,ZonalStat!$E$1:$AB$310,15,FALSE)</f>
        <v>0.19547973169999999</v>
      </c>
      <c r="AC303">
        <f>VLOOKUP($E303,ZonalStat!$E$1:$AB$310,16,FALSE)</f>
        <v>0.78495908249400004</v>
      </c>
      <c r="AD303">
        <f>VLOOKUP($E303,Irigasi!$A$2:$C$311,3,FALSE)</f>
        <v>0</v>
      </c>
      <c r="AE303">
        <f>VLOOKUP($E303,ZonalStat!$E$1:$AB$310,17,FALSE)</f>
        <v>0.67341363395099996</v>
      </c>
      <c r="AF303">
        <f>VLOOKUP($E303,ZonalStat!$E$1:$AB$310,18,FALSE)</f>
        <v>-0.63113489229800002</v>
      </c>
      <c r="AG303">
        <f>VLOOKUP($E303,ZonalStat!$E$1:$AB$310,19,FALSE)</f>
        <v>0.20917457341699999</v>
      </c>
      <c r="AH303">
        <f>VLOOKUP($E303,ZonalStat!$E$1:$AB$310,20,FALSE)</f>
        <v>0.72414360443799997</v>
      </c>
      <c r="AI303">
        <f>VLOOKUP($E303,ZonalStat!$E$1:$AB$310,21,FALSE)</f>
        <v>1.4326726652599999</v>
      </c>
      <c r="AJ303">
        <f>VLOOKUP($E303,ZonalStat!$E$1:$AB$310,22,FALSE)</f>
        <v>25.371229535200001</v>
      </c>
      <c r="AK303">
        <f>VLOOKUP($E303,ZonalStat!$E$1:$AB$310,23,FALSE)</f>
        <v>-45.675707644699997</v>
      </c>
      <c r="AL303">
        <f>VLOOKUP($E303,ZonalStat!$E$1:$AB$310,24,FALSE)</f>
        <v>1449.49534333</v>
      </c>
      <c r="AM303">
        <f>VLOOKUP($E303,Podes!$A$1:$AL$310,5,FALSE)</f>
        <v>4689</v>
      </c>
      <c r="AN303">
        <f>VLOOKUP($E303,Podes!$A$1:$AL$310,28,FALSE)</f>
        <v>1.243107105</v>
      </c>
      <c r="AO303">
        <f>VLOOKUP($E303,Podes!$A$1:$AL$310,29,FALSE)</f>
        <v>1563</v>
      </c>
      <c r="AP303">
        <f>VLOOKUP($E303,Podes!$A$1:$AL$310,30,FALSE)</f>
        <v>0</v>
      </c>
      <c r="AQ303">
        <f>VLOOKUP($E303,Podes!$A$1:$AL$310,31,FALSE)</f>
        <v>0</v>
      </c>
      <c r="AR303">
        <f>VLOOKUP($E303,Podes!$A$1:$AL$310,32,FALSE)</f>
        <v>937.8</v>
      </c>
      <c r="AS303">
        <f>VLOOKUP($E303,Podes!$A$1:$AL$310,33,FALSE)</f>
        <v>669.85714289999999</v>
      </c>
      <c r="AT303">
        <f>VLOOKUP($E303,Podes!$A$1:$AL$310,34,FALSE)</f>
        <v>0</v>
      </c>
      <c r="AU303">
        <f>VLOOKUP($E303,Podes!$A$1:$AL$310,13,FALSE)</f>
        <v>0</v>
      </c>
      <c r="AV303">
        <f>VLOOKUP($E303,Podes!$A$1:$AL$310,14,FALSE)</f>
        <v>0</v>
      </c>
      <c r="AW303">
        <f>VLOOKUP($E303,Podes!$A$1:$AL$310,15,FALSE)</f>
        <v>0</v>
      </c>
      <c r="AX303">
        <f>VLOOKUP($E303,Podes!$A$1:$AL$310,16,FALSE)</f>
        <v>0</v>
      </c>
      <c r="AY303">
        <f>VLOOKUP($E303,Podes!$A$1:$AL$310,17,FALSE)</f>
        <v>0</v>
      </c>
      <c r="AZ303">
        <f>VLOOKUP($E303,Podes!$A$1:$AL$310,18,FALSE)</f>
        <v>0</v>
      </c>
      <c r="BA303">
        <f>VLOOKUP($E303,Podes!$A$1:$AL$310,19,FALSE)</f>
        <v>0</v>
      </c>
      <c r="BB303">
        <f>VLOOKUP($E303,Podes!$A$1:$AL$310,20,FALSE)</f>
        <v>0</v>
      </c>
      <c r="BC303">
        <f>VLOOKUP($E303,Podes!$A$1:$AL$310,21,FALSE)</f>
        <v>4</v>
      </c>
      <c r="BD303">
        <f>VLOOKUP($E303,Podes!$A$1:$AL$310,22,FALSE)</f>
        <v>0</v>
      </c>
      <c r="BE303">
        <f>VLOOKUP($E303,Podes!$A$1:$AL$310,23,FALSE)</f>
        <v>15</v>
      </c>
      <c r="BF303">
        <f>VLOOKUP($E303,Podes!$A$1:$AL$310,38,FALSE)</f>
        <v>187.5</v>
      </c>
      <c r="BG303">
        <f>VLOOKUP($E303,Podes!$A$1:$AL$310,35,FALSE)</f>
        <v>246.7894737</v>
      </c>
      <c r="BH303">
        <f>VLOOKUP($E303,Podes!$A$1:$AL$310,36,FALSE)</f>
        <v>2344.5</v>
      </c>
      <c r="BI303">
        <f>VLOOKUP($E303,Podes!$A$1:$AL$310,26,FALSE)</f>
        <v>2</v>
      </c>
      <c r="BJ303">
        <f>VLOOKUP($E303,Podes!$A$1:$AL$310,37,FALSE)</f>
        <v>2344.5</v>
      </c>
      <c r="BK303">
        <f>VLOOKUP(E303,'status kesejahteraan'!$D:$P,12,FALSE)</f>
        <v>0.35509904622157007</v>
      </c>
      <c r="BL303">
        <f>VLOOKUP(E303,'status kesejahteraan'!$D:$P,13,FALSE)</f>
        <v>0.29244883556810164</v>
      </c>
      <c r="BM303">
        <f>VLOOKUP(D303,IDM_2021!$D$1:$F$297,2,FALSE)</f>
        <v>0.61140000000000005</v>
      </c>
      <c r="BN303">
        <f>VLOOKUP(E303,Irigasi!$O$2:$Q$311,3,FALSE)</f>
        <v>522</v>
      </c>
      <c r="BO303">
        <f>VLOOKUP($E303,ZonalStat!$E$1:$AC$310,25,FALSE)</f>
        <v>7026.8468743499998</v>
      </c>
      <c r="BP303" s="1">
        <f>VLOOKUP($E303,ZonalStat!$E$1:$AD$310,26,FALSE)</f>
        <v>1.9569593274499999</v>
      </c>
    </row>
    <row r="304" spans="1:68" x14ac:dyDescent="0.25">
      <c r="A304">
        <v>303</v>
      </c>
      <c r="B304" t="s">
        <v>337</v>
      </c>
      <c r="C304" t="s">
        <v>381</v>
      </c>
      <c r="D304" t="s">
        <v>305</v>
      </c>
      <c r="E304">
        <v>5321120</v>
      </c>
      <c r="F304">
        <f>VLOOKUP(E304,summary_LC!$AW$1:$AY$311,3,FALSE)</f>
        <v>11181</v>
      </c>
      <c r="G304">
        <f>VLOOKUP($E304,ZonalStat!$E$1:$AB$310,2,FALSE)</f>
        <v>7923.8309327300003</v>
      </c>
      <c r="H304">
        <f>VLOOKUP($E304,ZonalStat!$E$1:$AB$310,3,FALSE)</f>
        <v>1145.2682134199999</v>
      </c>
      <c r="I304">
        <f>VLOOKUP($E304,ZonalStat!$E$1:$AB$310,4,FALSE)</f>
        <v>116211.402969</v>
      </c>
      <c r="J304">
        <f>VLOOKUP($E304,ZonalStat!$E$1:$AB$310,5,FALSE)</f>
        <v>24559.673776200001</v>
      </c>
      <c r="K304">
        <f>VLOOKUP($E304,ZonalStat!$E$1:$AB$310,6,FALSE)</f>
        <v>493.64708434400001</v>
      </c>
      <c r="L304">
        <f>VLOOKUP($E304,ZonalStat!$E$1:$AB$310,7,FALSE)</f>
        <v>1195.8204519599999</v>
      </c>
      <c r="M304">
        <f>VLOOKUP($E304,ZonalStat!$E$1:$AB$310,8,FALSE)</f>
        <v>18639.998251100002</v>
      </c>
      <c r="N304">
        <f>VLOOKUP($E304,ZonalStat!$E$1:$AB$310,9,FALSE)</f>
        <v>19305.084891800001</v>
      </c>
      <c r="O304">
        <f>VLOOKUP($E304,ZonalStat!$E$1:$AB$310,10,FALSE)</f>
        <v>230462.32742300001</v>
      </c>
      <c r="P304">
        <f>VLOOKUP($E304,ZonalStat!$E$1:$AB$310,11,FALSE)</f>
        <v>1795.19519461</v>
      </c>
      <c r="Q304">
        <f>VLOOKUP($E304,summary_LC!$Z$2:$AU$311,16,FALSE)</f>
        <v>29.45650157670191</v>
      </c>
      <c r="R304">
        <f>VLOOKUP($E304,summary_LC!$Z$2:$AU$311,17,FALSE)</f>
        <v>1.0109441662029308</v>
      </c>
      <c r="S304">
        <f>VLOOKUP($E304,summary_LC!$Z$2:$AU$311,15,FALSE)</f>
        <v>27.879799666110184</v>
      </c>
      <c r="T304">
        <f>VLOOKUP($E304,summary_LC!$Z$2:$AU$311,18,FALSE)</f>
        <v>28.593952884437023</v>
      </c>
      <c r="U304">
        <f>VLOOKUP($E304,summary_LC!$Z$2:$AU$311,19,FALSE)</f>
        <v>3.4965683546651825</v>
      </c>
      <c r="V304">
        <f>VLOOKUP($E304,summary_LC!$Z$2:$AU$311,22,FALSE)</f>
        <v>9.8291744924425366</v>
      </c>
      <c r="W304">
        <f>VLOOKUP($E304,ZonalStat!$E$1:$AB$310,12,FALSE)</f>
        <v>1333.1512007399999</v>
      </c>
      <c r="X304">
        <f>VLOOKUP($E304,summary_LC!$Z$2:$AU$311,4,FALSE)</f>
        <v>1615</v>
      </c>
      <c r="Y304">
        <f>VLOOKUP($E304,summary_LC!$Z$2:$AU$311,20,FALSE)</f>
        <v>29.45650157670191</v>
      </c>
      <c r="Z304">
        <f>VLOOKUP($E304,ZonalStat!$E$1:$AB$310,13,FALSE)</f>
        <v>1233.4913041699999</v>
      </c>
      <c r="AA304">
        <f>VLOOKUP($E304,ZonalStat!$E$1:$AB$310,14,FALSE)</f>
        <v>1.86501330976E-2</v>
      </c>
      <c r="AB304">
        <f>VLOOKUP($E304,ZonalStat!$E$1:$AB$310,15,FALSE)</f>
        <v>0.34572041856699998</v>
      </c>
      <c r="AC304">
        <f>VLOOKUP($E304,ZonalStat!$E$1:$AB$310,16,FALSE)</f>
        <v>0.74729594471799998</v>
      </c>
      <c r="AD304">
        <f>VLOOKUP($E304,Irigasi!$A$2:$C$311,3,FALSE)</f>
        <v>0</v>
      </c>
      <c r="AE304">
        <f>VLOOKUP($E304,ZonalStat!$E$1:$AB$310,17,FALSE)</f>
        <v>0.73190624887800004</v>
      </c>
      <c r="AF304">
        <f>VLOOKUP($E304,ZonalStat!$E$1:$AB$310,18,FALSE)</f>
        <v>-0.67748178786299995</v>
      </c>
      <c r="AG304">
        <f>VLOOKUP($E304,ZonalStat!$E$1:$AB$310,19,FALSE)</f>
        <v>0.234597497726</v>
      </c>
      <c r="AH304">
        <f>VLOOKUP($E304,ZonalStat!$E$1:$AB$310,20,FALSE)</f>
        <v>0.70465852421300001</v>
      </c>
      <c r="AI304">
        <f>VLOOKUP($E304,ZonalStat!$E$1:$AB$310,21,FALSE)</f>
        <v>1.43638008271</v>
      </c>
      <c r="AJ304">
        <f>VLOOKUP($E304,ZonalStat!$E$1:$AB$310,22,FALSE)</f>
        <v>24.923735084099999</v>
      </c>
      <c r="AK304">
        <f>VLOOKUP($E304,ZonalStat!$E$1:$AB$310,23,FALSE)</f>
        <v>-46.061667626999999</v>
      </c>
      <c r="AL304">
        <f>VLOOKUP($E304,ZonalStat!$E$1:$AB$310,24,FALSE)</f>
        <v>1535.62781709</v>
      </c>
      <c r="AM304">
        <f>VLOOKUP($E304,Podes!$A$1:$AL$310,5,FALSE)</f>
        <v>2137</v>
      </c>
      <c r="AN304">
        <f>VLOOKUP($E304,Podes!$A$1:$AL$310,28,FALSE)</f>
        <v>1.473793103</v>
      </c>
      <c r="AO304">
        <f>VLOOKUP($E304,Podes!$A$1:$AL$310,29,FALSE)</f>
        <v>2137</v>
      </c>
      <c r="AP304">
        <f>VLOOKUP($E304,Podes!$A$1:$AL$310,30,FALSE)</f>
        <v>0</v>
      </c>
      <c r="AQ304">
        <f>VLOOKUP($E304,Podes!$A$1:$AL$310,31,FALSE)</f>
        <v>0</v>
      </c>
      <c r="AR304">
        <f>VLOOKUP($E304,Podes!$A$1:$AL$310,32,FALSE)</f>
        <v>712.33333330000005</v>
      </c>
      <c r="AS304">
        <f>VLOOKUP($E304,Podes!$A$1:$AL$310,33,FALSE)</f>
        <v>712.33333330000005</v>
      </c>
      <c r="AT304">
        <f>VLOOKUP($E304,Podes!$A$1:$AL$310,34,FALSE)</f>
        <v>0</v>
      </c>
      <c r="AU304">
        <f>VLOOKUP($E304,Podes!$A$1:$AL$310,13,FALSE)</f>
        <v>7</v>
      </c>
      <c r="AV304">
        <f>VLOOKUP($E304,Podes!$A$1:$AL$310,14,FALSE)</f>
        <v>0</v>
      </c>
      <c r="AW304">
        <f>VLOOKUP($E304,Podes!$A$1:$AL$310,15,FALSE)</f>
        <v>0</v>
      </c>
      <c r="AX304">
        <f>VLOOKUP($E304,Podes!$A$1:$AL$310,16,FALSE)</f>
        <v>0</v>
      </c>
      <c r="AY304">
        <f>VLOOKUP($E304,Podes!$A$1:$AL$310,17,FALSE)</f>
        <v>0</v>
      </c>
      <c r="AZ304">
        <f>VLOOKUP($E304,Podes!$A$1:$AL$310,18,FALSE)</f>
        <v>0</v>
      </c>
      <c r="BA304">
        <f>VLOOKUP($E304,Podes!$A$1:$AL$310,19,FALSE)</f>
        <v>0</v>
      </c>
      <c r="BB304">
        <f>VLOOKUP($E304,Podes!$A$1:$AL$310,20,FALSE)</f>
        <v>0</v>
      </c>
      <c r="BC304">
        <f>VLOOKUP($E304,Podes!$A$1:$AL$310,21,FALSE)</f>
        <v>0</v>
      </c>
      <c r="BD304">
        <f>VLOOKUP($E304,Podes!$A$1:$AL$310,22,FALSE)</f>
        <v>0</v>
      </c>
      <c r="BE304">
        <f>VLOOKUP($E304,Podes!$A$1:$AL$310,23,FALSE)</f>
        <v>7</v>
      </c>
      <c r="BF304">
        <f>VLOOKUP($E304,Podes!$A$1:$AL$310,38,FALSE)</f>
        <v>175</v>
      </c>
      <c r="BG304">
        <f>VLOOKUP($E304,Podes!$A$1:$AL$310,35,FALSE)</f>
        <v>213.7</v>
      </c>
      <c r="BH304">
        <f>VLOOKUP($E304,Podes!$A$1:$AL$310,36,FALSE)</f>
        <v>0</v>
      </c>
      <c r="BI304">
        <f>VLOOKUP($E304,Podes!$A$1:$AL$310,26,FALSE)</f>
        <v>0</v>
      </c>
      <c r="BJ304">
        <f>VLOOKUP($E304,Podes!$A$1:$AL$310,37,FALSE)</f>
        <v>0</v>
      </c>
      <c r="BK304">
        <f>VLOOKUP(E304,'status kesejahteraan'!$D:$P,12,FALSE)</f>
        <v>0.22474747474747475</v>
      </c>
      <c r="BL304">
        <f>VLOOKUP(E304,'status kesejahteraan'!$D:$P,13,FALSE)</f>
        <v>0.15930267508265705</v>
      </c>
      <c r="BM304">
        <f>VLOOKUP(D304,IDM_2021!$D$1:$F$297,2,FALSE)</f>
        <v>0.53159999999999996</v>
      </c>
      <c r="BN304">
        <f>VLOOKUP(E304,Irigasi!$O$2:$Q$311,3,FALSE)</f>
        <v>0</v>
      </c>
      <c r="BO304">
        <f>VLOOKUP($E304,ZonalStat!$E$1:$AC$310,25,FALSE)</f>
        <v>15372.075738699999</v>
      </c>
      <c r="BP304" s="1">
        <f>VLOOKUP($E304,ZonalStat!$E$1:$AD$310,26,FALSE)</f>
        <v>2.9214561104599999</v>
      </c>
    </row>
    <row r="305" spans="1:68" x14ac:dyDescent="0.25">
      <c r="A305">
        <v>304</v>
      </c>
      <c r="B305" t="s">
        <v>337</v>
      </c>
      <c r="C305" t="s">
        <v>364</v>
      </c>
      <c r="D305" t="s">
        <v>306</v>
      </c>
      <c r="E305">
        <v>5371010</v>
      </c>
      <c r="F305">
        <f>VLOOKUP(E305,summary_LC!$AW$1:$AY$311,3,FALSE)</f>
        <v>6225</v>
      </c>
      <c r="G305">
        <f>VLOOKUP($E305,ZonalStat!$E$1:$AB$310,2,FALSE)</f>
        <v>28516.2072161</v>
      </c>
      <c r="H305">
        <f>VLOOKUP($E305,ZonalStat!$E$1:$AB$310,3,FALSE)</f>
        <v>343.223710246</v>
      </c>
      <c r="I305">
        <f>VLOOKUP($E305,ZonalStat!$E$1:$AB$310,4,FALSE)</f>
        <v>29013.756254100001</v>
      </c>
      <c r="J305">
        <f>VLOOKUP($E305,ZonalStat!$E$1:$AB$310,5,FALSE)</f>
        <v>32754.262152399999</v>
      </c>
      <c r="K305">
        <f>VLOOKUP($E305,ZonalStat!$E$1:$AB$310,6,FALSE)</f>
        <v>993.20766902800005</v>
      </c>
      <c r="L305">
        <f>VLOOKUP($E305,ZonalStat!$E$1:$AB$310,7,FALSE)</f>
        <v>2929.6062586600001</v>
      </c>
      <c r="M305">
        <f>VLOOKUP($E305,ZonalStat!$E$1:$AB$310,8,FALSE)</f>
        <v>7053.0002806499997</v>
      </c>
      <c r="N305">
        <f>VLOOKUP($E305,ZonalStat!$E$1:$AB$310,9,FALSE)</f>
        <v>5311.99597765</v>
      </c>
      <c r="O305">
        <f>VLOOKUP($E305,ZonalStat!$E$1:$AB$310,10,FALSE)</f>
        <v>49869.084998099999</v>
      </c>
      <c r="P305">
        <f>VLOOKUP($E305,ZonalStat!$E$1:$AB$310,11,FALSE)</f>
        <v>2090.1495558900001</v>
      </c>
      <c r="Q305">
        <f>VLOOKUP($E305,summary_LC!$Z$2:$AU$311,16,FALSE)</f>
        <v>15.859766277128548</v>
      </c>
      <c r="R305">
        <f>VLOOKUP($E305,summary_LC!$Z$2:$AU$311,17,FALSE)</f>
        <v>0</v>
      </c>
      <c r="S305">
        <f>VLOOKUP($E305,summary_LC!$Z$2:$AU$311,15,FALSE)</f>
        <v>8.0319050268966805</v>
      </c>
      <c r="T305">
        <f>VLOOKUP($E305,summary_LC!$Z$2:$AU$311,18,FALSE)</f>
        <v>4.9248747913188646</v>
      </c>
      <c r="U305">
        <f>VLOOKUP($E305,summary_LC!$Z$2:$AU$311,19,FALSE)</f>
        <v>0.25969207939157857</v>
      </c>
      <c r="V305">
        <f>VLOOKUP($E305,summary_LC!$Z$2:$AU$311,22,FALSE)</f>
        <v>7.6144578313253009</v>
      </c>
      <c r="W305">
        <f>VLOOKUP($E305,ZonalStat!$E$1:$AB$310,12,FALSE)</f>
        <v>2450.0914792100002</v>
      </c>
      <c r="X305">
        <f>VLOOKUP($E305,summary_LC!$Z$2:$AU$311,4,FALSE)</f>
        <v>601</v>
      </c>
      <c r="Y305">
        <f>VLOOKUP($E305,summary_LC!$Z$2:$AU$311,20,FALSE)</f>
        <v>15.859766277128548</v>
      </c>
      <c r="Z305">
        <f>VLOOKUP($E305,ZonalStat!$E$1:$AB$310,13,FALSE)</f>
        <v>931.41072631400004</v>
      </c>
      <c r="AA305">
        <f>VLOOKUP($E305,ZonalStat!$E$1:$AB$310,14,FALSE)</f>
        <v>7.57617126477E-2</v>
      </c>
      <c r="AB305">
        <f>VLOOKUP($E305,ZonalStat!$E$1:$AB$310,15,FALSE)</f>
        <v>8.0240963855399999E-2</v>
      </c>
      <c r="AC305">
        <f>VLOOKUP($E305,ZonalStat!$E$1:$AB$310,16,FALSE)</f>
        <v>0.633342675962</v>
      </c>
      <c r="AD305">
        <f>VLOOKUP($E305,Irigasi!$A$2:$C$311,3,FALSE)</f>
        <v>0</v>
      </c>
      <c r="AE305">
        <f>VLOOKUP($E305,ZonalStat!$E$1:$AB$310,17,FALSE)</f>
        <v>0.47018869723000001</v>
      </c>
      <c r="AF305">
        <f>VLOOKUP($E305,ZonalStat!$E$1:$AB$310,18,FALSE)</f>
        <v>-0.52533336529700003</v>
      </c>
      <c r="AG305">
        <f>VLOOKUP($E305,ZonalStat!$E$1:$AB$310,19,FALSE)</f>
        <v>1.2127354508500001E-2</v>
      </c>
      <c r="AH305">
        <f>VLOOKUP($E305,ZonalStat!$E$1:$AB$310,20,FALSE)</f>
        <v>0.72945092436799996</v>
      </c>
      <c r="AI305">
        <f>VLOOKUP($E305,ZonalStat!$E$1:$AB$310,21,FALSE)</f>
        <v>1.32556049791</v>
      </c>
      <c r="AJ305">
        <f>VLOOKUP($E305,ZonalStat!$E$1:$AB$310,22,FALSE)</f>
        <v>25.813411757699999</v>
      </c>
      <c r="AK305">
        <f>VLOOKUP($E305,ZonalStat!$E$1:$AB$310,23,FALSE)</f>
        <v>-8.5020375447099994</v>
      </c>
      <c r="AL305">
        <f>VLOOKUP($E305,ZonalStat!$E$1:$AB$310,24,FALSE)</f>
        <v>1415.1191373700001</v>
      </c>
      <c r="AM305">
        <f>VLOOKUP($E305,Podes!$A$1:$AL$310,5,FALSE)</f>
        <v>15096</v>
      </c>
      <c r="AN305">
        <f>VLOOKUP($E305,Podes!$A$1:$AL$310,28,FALSE)</f>
        <v>1</v>
      </c>
      <c r="AO305">
        <f>VLOOKUP($E305,Podes!$A$1:$AL$310,29,FALSE)</f>
        <v>1887</v>
      </c>
      <c r="AP305">
        <f>VLOOKUP($E305,Podes!$A$1:$AL$310,30,FALSE)</f>
        <v>5032</v>
      </c>
      <c r="AQ305">
        <f>VLOOKUP($E305,Podes!$A$1:$AL$310,31,FALSE)</f>
        <v>15096</v>
      </c>
      <c r="AR305">
        <f>VLOOKUP($E305,Podes!$A$1:$AL$310,32,FALSE)</f>
        <v>1006.4</v>
      </c>
      <c r="AS305">
        <f>VLOOKUP($E305,Podes!$A$1:$AL$310,33,FALSE)</f>
        <v>2516</v>
      </c>
      <c r="AT305">
        <f>VLOOKUP($E305,Podes!$A$1:$AL$310,34,FALSE)</f>
        <v>3774</v>
      </c>
      <c r="AU305">
        <f>VLOOKUP($E305,Podes!$A$1:$AL$310,13,FALSE)</f>
        <v>9</v>
      </c>
      <c r="AV305">
        <f>VLOOKUP($E305,Podes!$A$1:$AL$310,14,FALSE)</f>
        <v>0</v>
      </c>
      <c r="AW305">
        <f>VLOOKUP($E305,Podes!$A$1:$AL$310,15,FALSE)</f>
        <v>0</v>
      </c>
      <c r="AX305">
        <f>VLOOKUP($E305,Podes!$A$1:$AL$310,16,FALSE)</f>
        <v>0</v>
      </c>
      <c r="AY305">
        <f>VLOOKUP($E305,Podes!$A$1:$AL$310,17,FALSE)</f>
        <v>0</v>
      </c>
      <c r="AZ305">
        <f>VLOOKUP($E305,Podes!$A$1:$AL$310,18,FALSE)</f>
        <v>0</v>
      </c>
      <c r="BA305">
        <f>VLOOKUP($E305,Podes!$A$1:$AL$310,19,FALSE)</f>
        <v>0</v>
      </c>
      <c r="BB305">
        <f>VLOOKUP($E305,Podes!$A$1:$AL$310,20,FALSE)</f>
        <v>0</v>
      </c>
      <c r="BC305">
        <f>VLOOKUP($E305,Podes!$A$1:$AL$310,21,FALSE)</f>
        <v>0</v>
      </c>
      <c r="BD305">
        <f>VLOOKUP($E305,Podes!$A$1:$AL$310,22,FALSE)</f>
        <v>0</v>
      </c>
      <c r="BE305">
        <f>VLOOKUP($E305,Podes!$A$1:$AL$310,23,FALSE)</f>
        <v>24</v>
      </c>
      <c r="BF305">
        <f>VLOOKUP($E305,Podes!$A$1:$AL$310,38,FALSE)</f>
        <v>200</v>
      </c>
      <c r="BG305">
        <f>VLOOKUP($E305,Podes!$A$1:$AL$310,35,FALSE)</f>
        <v>754.8</v>
      </c>
      <c r="BH305">
        <f>VLOOKUP($E305,Podes!$A$1:$AL$310,36,FALSE)</f>
        <v>0</v>
      </c>
      <c r="BI305">
        <f>VLOOKUP($E305,Podes!$A$1:$AL$310,26,FALSE)</f>
        <v>0</v>
      </c>
      <c r="BJ305">
        <f>VLOOKUP($E305,Podes!$A$1:$AL$310,37,FALSE)</f>
        <v>0</v>
      </c>
      <c r="BK305">
        <f>VLOOKUP(E305,'status kesejahteraan'!$D:$P,12,FALSE)</f>
        <v>9.6960063580369557E-2</v>
      </c>
      <c r="BL305">
        <f>VLOOKUP(E305,'status kesejahteraan'!$D:$P,13,FALSE)</f>
        <v>9.9228905045164129E-2</v>
      </c>
      <c r="BM305">
        <f>VLOOKUP(D305,IDM_2021!$I$1:$J$39,2,FALSE)</f>
        <v>0</v>
      </c>
      <c r="BN305">
        <f>VLOOKUP(E305,Irigasi!$O$2:$Q$311,3,FALSE)</f>
        <v>0</v>
      </c>
      <c r="BO305">
        <f>VLOOKUP($E305,ZonalStat!$E$1:$AC$310,25,FALSE)</f>
        <v>15043.04594</v>
      </c>
      <c r="BP305" s="1">
        <f>VLOOKUP($E305,ZonalStat!$E$1:$AD$310,26,FALSE)</f>
        <v>3.50490018149</v>
      </c>
    </row>
    <row r="306" spans="1:68" x14ac:dyDescent="0.25">
      <c r="A306">
        <v>305</v>
      </c>
      <c r="B306" t="s">
        <v>337</v>
      </c>
      <c r="C306" t="s">
        <v>364</v>
      </c>
      <c r="D306" t="s">
        <v>307</v>
      </c>
      <c r="E306">
        <v>5371020</v>
      </c>
      <c r="F306">
        <f>VLOOKUP(E306,summary_LC!$AW$1:$AY$311,3,FALSE)</f>
        <v>5612</v>
      </c>
      <c r="G306">
        <f>VLOOKUP($E306,ZonalStat!$E$1:$AB$310,2,FALSE)</f>
        <v>27644.115956900001</v>
      </c>
      <c r="H306">
        <f>VLOOKUP($E306,ZonalStat!$E$1:$AB$310,3,FALSE)</f>
        <v>149.334394734</v>
      </c>
      <c r="I306">
        <f>VLOOKUP($E306,ZonalStat!$E$1:$AB$310,4,FALSE)</f>
        <v>26345.4886606</v>
      </c>
      <c r="J306">
        <f>VLOOKUP($E306,ZonalStat!$E$1:$AB$310,5,FALSE)</f>
        <v>26675.139851700002</v>
      </c>
      <c r="K306">
        <f>VLOOKUP($E306,ZonalStat!$E$1:$AB$310,6,FALSE)</f>
        <v>954.47913457100003</v>
      </c>
      <c r="L306">
        <f>VLOOKUP($E306,ZonalStat!$E$1:$AB$310,7,FALSE)</f>
        <v>4771.2106064199997</v>
      </c>
      <c r="M306">
        <f>VLOOKUP($E306,ZonalStat!$E$1:$AB$310,8,FALSE)</f>
        <v>12083.190240800001</v>
      </c>
      <c r="N306">
        <f>VLOOKUP($E306,ZonalStat!$E$1:$AB$310,9,FALSE)</f>
        <v>6353.49757486</v>
      </c>
      <c r="O306">
        <f>VLOOKUP($E306,ZonalStat!$E$1:$AB$310,10,FALSE)</f>
        <v>54086.593667200003</v>
      </c>
      <c r="P306">
        <f>VLOOKUP($E306,ZonalStat!$E$1:$AB$310,11,FALSE)</f>
        <v>4097.9946806799999</v>
      </c>
      <c r="Q306">
        <f>VLOOKUP($E306,summary_LC!$Z$2:$AU$311,16,FALSE)</f>
        <v>9.9703209052123896</v>
      </c>
      <c r="R306">
        <f>VLOOKUP($E306,summary_LC!$Z$2:$AU$311,17,FALSE)</f>
        <v>0</v>
      </c>
      <c r="S306">
        <f>VLOOKUP($E306,summary_LC!$Z$2:$AU$311,15,FALSE)</f>
        <v>6.2697087738823969</v>
      </c>
      <c r="T306">
        <f>VLOOKUP($E306,summary_LC!$Z$2:$AU$311,18,FALSE)</f>
        <v>0</v>
      </c>
      <c r="U306">
        <f>VLOOKUP($E306,summary_LC!$Z$2:$AU$311,19,FALSE)</f>
        <v>0</v>
      </c>
      <c r="V306">
        <f>VLOOKUP($E306,summary_LC!$Z$2:$AU$311,22,FALSE)</f>
        <v>11.083392729864576</v>
      </c>
      <c r="W306">
        <f>VLOOKUP($E306,ZonalStat!$E$1:$AB$310,12,FALSE)</f>
        <v>2231.3856472699999</v>
      </c>
      <c r="X306">
        <f>VLOOKUP($E306,summary_LC!$Z$2:$AU$311,4,FALSE)</f>
        <v>581</v>
      </c>
      <c r="Y306">
        <f>VLOOKUP($E306,summary_LC!$Z$2:$AU$311,20,FALSE)</f>
        <v>9.9703209052123896</v>
      </c>
      <c r="Z306">
        <f>VLOOKUP($E306,ZonalStat!$E$1:$AB$310,13,FALSE)</f>
        <v>672.62993520800001</v>
      </c>
      <c r="AA306">
        <f>VLOOKUP($E306,ZonalStat!$E$1:$AB$310,14,FALSE)</f>
        <v>0.10466536611</v>
      </c>
      <c r="AB306">
        <f>VLOOKUP($E306,ZonalStat!$E$1:$AB$310,15,FALSE)</f>
        <v>1.8799002138299999E-2</v>
      </c>
      <c r="AC306">
        <f>VLOOKUP($E306,ZonalStat!$E$1:$AB$310,16,FALSE)</f>
        <v>0.64083819773200001</v>
      </c>
      <c r="AD306">
        <f>VLOOKUP($E306,Irigasi!$A$2:$C$311,3,FALSE)</f>
        <v>0</v>
      </c>
      <c r="AE306">
        <f>VLOOKUP($E306,ZonalStat!$E$1:$AB$310,17,FALSE)</f>
        <v>0.49846110526800003</v>
      </c>
      <c r="AF306">
        <f>VLOOKUP($E306,ZonalStat!$E$1:$AB$310,18,FALSE)</f>
        <v>-0.55772897786499998</v>
      </c>
      <c r="AG306">
        <f>VLOOKUP($E306,ZonalStat!$E$1:$AB$310,19,FALSE)</f>
        <v>3.1977855387900003E-2</v>
      </c>
      <c r="AH306">
        <f>VLOOKUP($E306,ZonalStat!$E$1:$AB$310,20,FALSE)</f>
        <v>0.73409829122500003</v>
      </c>
      <c r="AI306">
        <f>VLOOKUP($E306,ZonalStat!$E$1:$AB$310,21,FALSE)</f>
        <v>1.3520648046099999</v>
      </c>
      <c r="AJ306">
        <f>VLOOKUP($E306,ZonalStat!$E$1:$AB$310,22,FALSE)</f>
        <v>25.960364363499998</v>
      </c>
      <c r="AK306">
        <f>VLOOKUP($E306,ZonalStat!$E$1:$AB$310,23,FALSE)</f>
        <v>-8.7110868251400007</v>
      </c>
      <c r="AL306">
        <f>VLOOKUP($E306,ZonalStat!$E$1:$AB$310,24,FALSE)</f>
        <v>1472.5341671399999</v>
      </c>
      <c r="AM306">
        <f>VLOOKUP($E306,Podes!$A$1:$AL$310,5,FALSE)</f>
        <v>18984</v>
      </c>
      <c r="AN306">
        <f>VLOOKUP($E306,Podes!$A$1:$AL$310,28,FALSE)</f>
        <v>1</v>
      </c>
      <c r="AO306">
        <f>VLOOKUP($E306,Podes!$A$1:$AL$310,29,FALSE)</f>
        <v>1460.3076920000001</v>
      </c>
      <c r="AP306">
        <f>VLOOKUP($E306,Podes!$A$1:$AL$310,30,FALSE)</f>
        <v>9492</v>
      </c>
      <c r="AQ306">
        <f>VLOOKUP($E306,Podes!$A$1:$AL$310,31,FALSE)</f>
        <v>6328</v>
      </c>
      <c r="AR306">
        <f>VLOOKUP($E306,Podes!$A$1:$AL$310,32,FALSE)</f>
        <v>1725.818182</v>
      </c>
      <c r="AS306">
        <f>VLOOKUP($E306,Podes!$A$1:$AL$310,33,FALSE)</f>
        <v>18984</v>
      </c>
      <c r="AT306">
        <f>VLOOKUP($E306,Podes!$A$1:$AL$310,34,FALSE)</f>
        <v>2712</v>
      </c>
      <c r="AU306">
        <f>VLOOKUP($E306,Podes!$A$1:$AL$310,13,FALSE)</f>
        <v>2</v>
      </c>
      <c r="AV306">
        <f>VLOOKUP($E306,Podes!$A$1:$AL$310,14,FALSE)</f>
        <v>0</v>
      </c>
      <c r="AW306">
        <f>VLOOKUP($E306,Podes!$A$1:$AL$310,15,FALSE)</f>
        <v>0</v>
      </c>
      <c r="AX306">
        <f>VLOOKUP($E306,Podes!$A$1:$AL$310,16,FALSE)</f>
        <v>0</v>
      </c>
      <c r="AY306">
        <f>VLOOKUP($E306,Podes!$A$1:$AL$310,17,FALSE)</f>
        <v>0</v>
      </c>
      <c r="AZ306">
        <f>VLOOKUP($E306,Podes!$A$1:$AL$310,18,FALSE)</f>
        <v>0</v>
      </c>
      <c r="BA306">
        <f>VLOOKUP($E306,Podes!$A$1:$AL$310,19,FALSE)</f>
        <v>0</v>
      </c>
      <c r="BB306">
        <f>VLOOKUP($E306,Podes!$A$1:$AL$310,20,FALSE)</f>
        <v>0</v>
      </c>
      <c r="BC306">
        <f>VLOOKUP($E306,Podes!$A$1:$AL$310,21,FALSE)</f>
        <v>0</v>
      </c>
      <c r="BD306">
        <f>VLOOKUP($E306,Podes!$A$1:$AL$310,22,FALSE)</f>
        <v>0</v>
      </c>
      <c r="BE306">
        <f>VLOOKUP($E306,Podes!$A$1:$AL$310,23,FALSE)</f>
        <v>18</v>
      </c>
      <c r="BF306">
        <f>VLOOKUP($E306,Podes!$A$1:$AL$310,38,FALSE)</f>
        <v>200</v>
      </c>
      <c r="BG306">
        <f>VLOOKUP($E306,Podes!$A$1:$AL$310,35,FALSE)</f>
        <v>0</v>
      </c>
      <c r="BH306">
        <f>VLOOKUP($E306,Podes!$A$1:$AL$310,36,FALSE)</f>
        <v>0</v>
      </c>
      <c r="BI306">
        <f>VLOOKUP($E306,Podes!$A$1:$AL$310,26,FALSE)</f>
        <v>21</v>
      </c>
      <c r="BJ306">
        <f>VLOOKUP($E306,Podes!$A$1:$AL$310,37,FALSE)</f>
        <v>904</v>
      </c>
      <c r="BK306">
        <f>VLOOKUP(E306,'status kesejahteraan'!$D:$P,12,FALSE)</f>
        <v>0.10092864125122189</v>
      </c>
      <c r="BL306">
        <f>VLOOKUP(E306,'status kesejahteraan'!$D:$P,13,FALSE)</f>
        <v>0.10533079730632808</v>
      </c>
      <c r="BM306">
        <f>VLOOKUP(D306,IDM_2021!$I$1:$J$39,2,FALSE)</f>
        <v>0</v>
      </c>
      <c r="BN306">
        <f>VLOOKUP(E306,Irigasi!$O$2:$Q$311,3,FALSE)</f>
        <v>0</v>
      </c>
      <c r="BO306">
        <f>VLOOKUP($E306,ZonalStat!$E$1:$AC$310,25,FALSE)</f>
        <v>9738.9862998499993</v>
      </c>
      <c r="BP306" s="1">
        <f>VLOOKUP($E306,ZonalStat!$E$1:$AD$310,26,FALSE)</f>
        <v>3.68330065942</v>
      </c>
    </row>
    <row r="307" spans="1:68" x14ac:dyDescent="0.25">
      <c r="A307">
        <v>306</v>
      </c>
      <c r="B307" t="s">
        <v>337</v>
      </c>
      <c r="C307" t="s">
        <v>364</v>
      </c>
      <c r="D307" t="s">
        <v>308</v>
      </c>
      <c r="E307">
        <v>5371030</v>
      </c>
      <c r="F307">
        <f>VLOOKUP(E307,summary_LC!$AW$1:$AY$311,3,FALSE)</f>
        <v>1440</v>
      </c>
      <c r="G307">
        <f>VLOOKUP($E307,ZonalStat!$E$1:$AB$310,2,FALSE)</f>
        <v>24623.046001499999</v>
      </c>
      <c r="H307">
        <f>VLOOKUP($E307,ZonalStat!$E$1:$AB$310,3,FALSE)</f>
        <v>60.071062490700001</v>
      </c>
      <c r="I307">
        <f>VLOOKUP($E307,ZonalStat!$E$1:$AB$310,4,FALSE)</f>
        <v>21582.478747599998</v>
      </c>
      <c r="J307">
        <f>VLOOKUP($E307,ZonalStat!$E$1:$AB$310,5,FALSE)</f>
        <v>27524.110936100002</v>
      </c>
      <c r="K307">
        <f>VLOOKUP($E307,ZonalStat!$E$1:$AB$310,6,FALSE)</f>
        <v>1136.88135358</v>
      </c>
      <c r="L307">
        <f>VLOOKUP($E307,ZonalStat!$E$1:$AB$310,7,FALSE)</f>
        <v>4539.5823598200004</v>
      </c>
      <c r="M307">
        <f>VLOOKUP($E307,ZonalStat!$E$1:$AB$310,8,FALSE)</f>
        <v>13310.7552965</v>
      </c>
      <c r="N307">
        <f>VLOOKUP($E307,ZonalStat!$E$1:$AB$310,9,FALSE)</f>
        <v>2740.8526270500001</v>
      </c>
      <c r="O307">
        <f>VLOOKUP($E307,ZonalStat!$E$1:$AB$310,10,FALSE)</f>
        <v>57690.799983700002</v>
      </c>
      <c r="P307">
        <f>VLOOKUP($E307,ZonalStat!$E$1:$AB$310,11,FALSE)</f>
        <v>3326.8881013700002</v>
      </c>
      <c r="Q307">
        <f>VLOOKUP($E307,summary_LC!$Z$2:$AU$311,16,FALSE)</f>
        <v>0.24114264514932293</v>
      </c>
      <c r="R307">
        <f>VLOOKUP($E307,summary_LC!$Z$2:$AU$311,17,FALSE)</f>
        <v>0</v>
      </c>
      <c r="S307">
        <f>VLOOKUP($E307,summary_LC!$Z$2:$AU$311,15,FALSE)</f>
        <v>0.37098868484511222</v>
      </c>
      <c r="T307">
        <f>VLOOKUP($E307,summary_LC!$Z$2:$AU$311,18,FALSE)</f>
        <v>0</v>
      </c>
      <c r="U307">
        <f>VLOOKUP($E307,summary_LC!$Z$2:$AU$311,19,FALSE)</f>
        <v>0</v>
      </c>
      <c r="V307">
        <f>VLOOKUP($E307,summary_LC!$Z$2:$AU$311,22,FALSE)</f>
        <v>0</v>
      </c>
      <c r="W307">
        <f>VLOOKUP($E307,ZonalStat!$E$1:$AB$310,12,FALSE)</f>
        <v>6185.7072106300002</v>
      </c>
      <c r="X307">
        <f>VLOOKUP($E307,summary_LC!$Z$2:$AU$311,4,FALSE)</f>
        <v>0</v>
      </c>
      <c r="Y307">
        <f>VLOOKUP($E307,summary_LC!$Z$2:$AU$311,20,FALSE)</f>
        <v>0.24114264514932293</v>
      </c>
      <c r="Z307">
        <f>VLOOKUP($E307,ZonalStat!$E$1:$AB$310,13,FALSE)</f>
        <v>0.70206543074700001</v>
      </c>
      <c r="AA307">
        <f>VLOOKUP($E307,ZonalStat!$E$1:$AB$310,14,FALSE)</f>
        <v>0.11665919225599999</v>
      </c>
      <c r="AB307">
        <f>VLOOKUP($E307,ZonalStat!$E$1:$AB$310,15,FALSE)</f>
        <v>2.43055555556E-3</v>
      </c>
      <c r="AC307">
        <f>VLOOKUP($E307,ZonalStat!$E$1:$AB$310,16,FALSE)</f>
        <v>0.63978778690899996</v>
      </c>
      <c r="AD307">
        <f>VLOOKUP($E307,Irigasi!$A$2:$C$311,3,FALSE)</f>
        <v>0</v>
      </c>
      <c r="AE307">
        <f>VLOOKUP($E307,ZonalStat!$E$1:$AB$310,17,FALSE)</f>
        <v>0.35343957144999999</v>
      </c>
      <c r="AF307">
        <f>VLOOKUP($E307,ZonalStat!$E$1:$AB$310,18,FALSE)</f>
        <v>-0.42341448159700001</v>
      </c>
      <c r="AG307">
        <f>VLOOKUP($E307,ZonalStat!$E$1:$AB$310,19,FALSE)</f>
        <v>2.5229724486599998E-2</v>
      </c>
      <c r="AH307">
        <f>VLOOKUP($E307,ZonalStat!$E$1:$AB$310,20,FALSE)</f>
        <v>0.74626117501800004</v>
      </c>
      <c r="AI307">
        <f>VLOOKUP($E307,ZonalStat!$E$1:$AB$310,21,FALSE)</f>
        <v>1.3534364382399999</v>
      </c>
      <c r="AJ307">
        <f>VLOOKUP($E307,ZonalStat!$E$1:$AB$310,22,FALSE)</f>
        <v>27.015801682700001</v>
      </c>
      <c r="AK307">
        <f>VLOOKUP($E307,ZonalStat!$E$1:$AB$310,23,FALSE)</f>
        <v>-8.7762965732199998</v>
      </c>
      <c r="AL307">
        <f>VLOOKUP($E307,ZonalStat!$E$1:$AB$310,24,FALSE)</f>
        <v>1456.1285616600001</v>
      </c>
      <c r="AM307">
        <f>VLOOKUP($E307,Podes!$A$1:$AL$310,5,FALSE)</f>
        <v>17372</v>
      </c>
      <c r="AN307">
        <f>VLOOKUP($E307,Podes!$A$1:$AL$310,28,FALSE)</f>
        <v>1</v>
      </c>
      <c r="AO307">
        <f>VLOOKUP($E307,Podes!$A$1:$AL$310,29,FALSE)</f>
        <v>914.31578950000005</v>
      </c>
      <c r="AP307">
        <f>VLOOKUP($E307,Podes!$A$1:$AL$310,30,FALSE)</f>
        <v>1336.3076920000001</v>
      </c>
      <c r="AQ307">
        <f>VLOOKUP($E307,Podes!$A$1:$AL$310,31,FALSE)</f>
        <v>2171.5</v>
      </c>
      <c r="AR307">
        <f>VLOOKUP($E307,Podes!$A$1:$AL$310,32,FALSE)</f>
        <v>1158.133333</v>
      </c>
      <c r="AS307">
        <f>VLOOKUP($E307,Podes!$A$1:$AL$310,33,FALSE)</f>
        <v>17372</v>
      </c>
      <c r="AT307">
        <f>VLOOKUP($E307,Podes!$A$1:$AL$310,34,FALSE)</f>
        <v>827.23809519999998</v>
      </c>
      <c r="AU307">
        <f>VLOOKUP($E307,Podes!$A$1:$AL$310,13,FALSE)</f>
        <v>5</v>
      </c>
      <c r="AV307">
        <f>VLOOKUP($E307,Podes!$A$1:$AL$310,14,FALSE)</f>
        <v>0</v>
      </c>
      <c r="AW307">
        <f>VLOOKUP($E307,Podes!$A$1:$AL$310,15,FALSE)</f>
        <v>5</v>
      </c>
      <c r="AX307">
        <f>VLOOKUP($E307,Podes!$A$1:$AL$310,16,FALSE)</f>
        <v>0</v>
      </c>
      <c r="AY307">
        <f>VLOOKUP($E307,Podes!$A$1:$AL$310,17,FALSE)</f>
        <v>1</v>
      </c>
      <c r="AZ307">
        <f>VLOOKUP($E307,Podes!$A$1:$AL$310,18,FALSE)</f>
        <v>0</v>
      </c>
      <c r="BA307">
        <f>VLOOKUP($E307,Podes!$A$1:$AL$310,19,FALSE)</f>
        <v>1</v>
      </c>
      <c r="BB307">
        <f>VLOOKUP($E307,Podes!$A$1:$AL$310,20,FALSE)</f>
        <v>0</v>
      </c>
      <c r="BC307">
        <f>VLOOKUP($E307,Podes!$A$1:$AL$310,21,FALSE)</f>
        <v>0</v>
      </c>
      <c r="BD307">
        <f>VLOOKUP($E307,Podes!$A$1:$AL$310,22,FALSE)</f>
        <v>0</v>
      </c>
      <c r="BE307">
        <f>VLOOKUP($E307,Podes!$A$1:$AL$310,23,FALSE)</f>
        <v>14</v>
      </c>
      <c r="BF307">
        <f>VLOOKUP($E307,Podes!$A$1:$AL$310,38,FALSE)</f>
        <v>200</v>
      </c>
      <c r="BG307">
        <f>VLOOKUP($E307,Podes!$A$1:$AL$310,35,FALSE)</f>
        <v>0</v>
      </c>
      <c r="BH307">
        <f>VLOOKUP($E307,Podes!$A$1:$AL$310,36,FALSE)</f>
        <v>0</v>
      </c>
      <c r="BI307">
        <f>VLOOKUP($E307,Podes!$A$1:$AL$310,26,FALSE)</f>
        <v>3</v>
      </c>
      <c r="BJ307">
        <f>VLOOKUP($E307,Podes!$A$1:$AL$310,37,FALSE)</f>
        <v>5790.6666670000004</v>
      </c>
      <c r="BK307">
        <f>VLOOKUP(E307,'status kesejahteraan'!$D:$P,12,FALSE)</f>
        <v>9.9343675417661093E-2</v>
      </c>
      <c r="BL307">
        <f>VLOOKUP(E307,'status kesejahteraan'!$D:$P,13,FALSE)</f>
        <v>9.7899474868717182E-2</v>
      </c>
      <c r="BM307">
        <f>VLOOKUP(D307,IDM_2021!$I$1:$J$39,2,FALSE)</f>
        <v>0</v>
      </c>
      <c r="BN307">
        <f>VLOOKUP(E307,Irigasi!$O$2:$Q$311,3,FALSE)</f>
        <v>0</v>
      </c>
      <c r="BO307">
        <f>VLOOKUP($E307,ZonalStat!$E$1:$AC$310,25,FALSE)</f>
        <v>6881.2675003100003</v>
      </c>
      <c r="BP307" s="1">
        <f>VLOOKUP($E307,ZonalStat!$E$1:$AD$310,26,FALSE)</f>
        <v>3</v>
      </c>
    </row>
    <row r="308" spans="1:68" x14ac:dyDescent="0.25">
      <c r="A308">
        <v>307</v>
      </c>
      <c r="B308" t="s">
        <v>337</v>
      </c>
      <c r="C308" t="s">
        <v>364</v>
      </c>
      <c r="D308" t="s">
        <v>309</v>
      </c>
      <c r="E308">
        <v>5371031</v>
      </c>
      <c r="F308">
        <f>VLOOKUP(E308,summary_LC!$AW$1:$AY$311,3,FALSE)</f>
        <v>686</v>
      </c>
      <c r="G308">
        <f>VLOOKUP($E308,ZonalStat!$E$1:$AB$310,2,FALSE)</f>
        <v>28217.394337599999</v>
      </c>
      <c r="H308">
        <f>VLOOKUP($E308,ZonalStat!$E$1:$AB$310,3,FALSE)</f>
        <v>58.3815563191</v>
      </c>
      <c r="I308">
        <f>VLOOKUP($E308,ZonalStat!$E$1:$AB$310,4,FALSE)</f>
        <v>23927.495481599999</v>
      </c>
      <c r="J308">
        <f>VLOOKUP($E308,ZonalStat!$E$1:$AB$310,5,FALSE)</f>
        <v>30765.410617500002</v>
      </c>
      <c r="K308">
        <f>VLOOKUP($E308,ZonalStat!$E$1:$AB$310,6,FALSE)</f>
        <v>468.09893129300002</v>
      </c>
      <c r="L308">
        <f>VLOOKUP($E308,ZonalStat!$E$1:$AB$310,7,FALSE)</f>
        <v>2517.65024847</v>
      </c>
      <c r="M308">
        <f>VLOOKUP($E308,ZonalStat!$E$1:$AB$310,8,FALSE)</f>
        <v>9633.4782892799994</v>
      </c>
      <c r="N308">
        <f>VLOOKUP($E308,ZonalStat!$E$1:$AB$310,9,FALSE)</f>
        <v>1784.12088849</v>
      </c>
      <c r="O308">
        <f>VLOOKUP($E308,ZonalStat!$E$1:$AB$310,10,FALSE)</f>
        <v>54503.547119900002</v>
      </c>
      <c r="P308">
        <f>VLOOKUP($E308,ZonalStat!$E$1:$AB$310,11,FALSE)</f>
        <v>2909.61700617</v>
      </c>
      <c r="Q308">
        <f>VLOOKUP($E308,summary_LC!$Z$2:$AU$311,16,FALSE)</f>
        <v>0.7790762381747357</v>
      </c>
      <c r="R308">
        <f>VLOOKUP($E308,summary_LC!$Z$2:$AU$311,17,FALSE)</f>
        <v>0</v>
      </c>
      <c r="S308">
        <f>VLOOKUP($E308,summary_LC!$Z$2:$AU$311,15,FALSE)</f>
        <v>0.45446113893526247</v>
      </c>
      <c r="T308">
        <f>VLOOKUP($E308,summary_LC!$Z$2:$AU$311,18,FALSE)</f>
        <v>0</v>
      </c>
      <c r="U308">
        <f>VLOOKUP($E308,summary_LC!$Z$2:$AU$311,19,FALSE)</f>
        <v>0</v>
      </c>
      <c r="V308">
        <f>VLOOKUP($E308,summary_LC!$Z$2:$AU$311,22,FALSE)</f>
        <v>0</v>
      </c>
      <c r="W308">
        <f>VLOOKUP($E308,ZonalStat!$E$1:$AB$310,12,FALSE)</f>
        <v>4323.6966200400002</v>
      </c>
      <c r="X308">
        <f>VLOOKUP($E308,summary_LC!$Z$2:$AU$311,4,FALSE)</f>
        <v>0</v>
      </c>
      <c r="Y308">
        <f>VLOOKUP($E308,summary_LC!$Z$2:$AU$311,20,FALSE)</f>
        <v>0.7790762381747357</v>
      </c>
      <c r="Z308">
        <f>VLOOKUP($E308,ZonalStat!$E$1:$AB$310,13,FALSE)</f>
        <v>217.13896624099999</v>
      </c>
      <c r="AA308">
        <f>VLOOKUP($E308,ZonalStat!$E$1:$AB$310,14,FALSE)</f>
        <v>6.5099395960600007E-2</v>
      </c>
      <c r="AB308">
        <f>VLOOKUP($E308,ZonalStat!$E$1:$AB$310,15,FALSE)</f>
        <v>0</v>
      </c>
      <c r="AC308">
        <f>VLOOKUP($E308,ZonalStat!$E$1:$AB$310,16,FALSE)</f>
        <v>0.64588599006900005</v>
      </c>
      <c r="AD308">
        <f>VLOOKUP($E308,Irigasi!$A$2:$C$311,3,FALSE)</f>
        <v>0</v>
      </c>
      <c r="AE308">
        <f>VLOOKUP($E308,ZonalStat!$E$1:$AB$310,17,FALSE)</f>
        <v>0.441170649739</v>
      </c>
      <c r="AF308">
        <f>VLOOKUP($E308,ZonalStat!$E$1:$AB$310,18,FALSE)</f>
        <v>-0.48182761475800001</v>
      </c>
      <c r="AG308">
        <f>VLOOKUP($E308,ZonalStat!$E$1:$AB$310,19,FALSE)</f>
        <v>8.5860324944700001E-2</v>
      </c>
      <c r="AH308">
        <f>VLOOKUP($E308,ZonalStat!$E$1:$AB$310,20,FALSE)</f>
        <v>0.74918123923299995</v>
      </c>
      <c r="AI308">
        <f>VLOOKUP($E308,ZonalStat!$E$1:$AB$310,21,FALSE)</f>
        <v>1.3441982853200001</v>
      </c>
      <c r="AJ308">
        <f>VLOOKUP($E308,ZonalStat!$E$1:$AB$310,22,FALSE)</f>
        <v>26.904785870800001</v>
      </c>
      <c r="AK308">
        <f>VLOOKUP($E308,ZonalStat!$E$1:$AB$310,23,FALSE)</f>
        <v>-8.2463654721099999</v>
      </c>
      <c r="AL308">
        <f>VLOOKUP($E308,ZonalStat!$E$1:$AB$310,24,FALSE)</f>
        <v>1449.3000593300001</v>
      </c>
      <c r="AM308">
        <f>VLOOKUP($E308,Podes!$A$1:$AL$310,5,FALSE)</f>
        <v>10679</v>
      </c>
      <c r="AN308">
        <f>VLOOKUP($E308,Podes!$A$1:$AL$310,28,FALSE)</f>
        <v>1</v>
      </c>
      <c r="AO308">
        <f>VLOOKUP($E308,Podes!$A$1:$AL$310,29,FALSE)</f>
        <v>1186.555556</v>
      </c>
      <c r="AP308">
        <f>VLOOKUP($E308,Podes!$A$1:$AL$310,30,FALSE)</f>
        <v>5339.5</v>
      </c>
      <c r="AQ308">
        <f>VLOOKUP($E308,Podes!$A$1:$AL$310,31,FALSE)</f>
        <v>10679</v>
      </c>
      <c r="AR308">
        <f>VLOOKUP($E308,Podes!$A$1:$AL$310,32,FALSE)</f>
        <v>1186.555556</v>
      </c>
      <c r="AS308">
        <f>VLOOKUP($E308,Podes!$A$1:$AL$310,33,FALSE)</f>
        <v>2669.75</v>
      </c>
      <c r="AT308">
        <f>VLOOKUP($E308,Podes!$A$1:$AL$310,34,FALSE)</f>
        <v>970.81818180000005</v>
      </c>
      <c r="AU308">
        <f>VLOOKUP($E308,Podes!$A$1:$AL$310,13,FALSE)</f>
        <v>12</v>
      </c>
      <c r="AV308">
        <f>VLOOKUP($E308,Podes!$A$1:$AL$310,14,FALSE)</f>
        <v>0</v>
      </c>
      <c r="AW308">
        <f>VLOOKUP($E308,Podes!$A$1:$AL$310,15,FALSE)</f>
        <v>2</v>
      </c>
      <c r="AX308">
        <f>VLOOKUP($E308,Podes!$A$1:$AL$310,16,FALSE)</f>
        <v>0</v>
      </c>
      <c r="AY308">
        <f>VLOOKUP($E308,Podes!$A$1:$AL$310,17,FALSE)</f>
        <v>0</v>
      </c>
      <c r="AZ308">
        <f>VLOOKUP($E308,Podes!$A$1:$AL$310,18,FALSE)</f>
        <v>0</v>
      </c>
      <c r="BA308">
        <f>VLOOKUP($E308,Podes!$A$1:$AL$310,19,FALSE)</f>
        <v>0</v>
      </c>
      <c r="BB308">
        <f>VLOOKUP($E308,Podes!$A$1:$AL$310,20,FALSE)</f>
        <v>0</v>
      </c>
      <c r="BC308">
        <f>VLOOKUP($E308,Podes!$A$1:$AL$310,21,FALSE)</f>
        <v>0</v>
      </c>
      <c r="BD308">
        <f>VLOOKUP($E308,Podes!$A$1:$AL$310,22,FALSE)</f>
        <v>0</v>
      </c>
      <c r="BE308">
        <f>VLOOKUP($E308,Podes!$A$1:$AL$310,23,FALSE)</f>
        <v>16</v>
      </c>
      <c r="BF308">
        <f>VLOOKUP($E308,Podes!$A$1:$AL$310,38,FALSE)</f>
        <v>200</v>
      </c>
      <c r="BG308">
        <f>VLOOKUP($E308,Podes!$A$1:$AL$310,35,FALSE)</f>
        <v>10679</v>
      </c>
      <c r="BH308">
        <f>VLOOKUP($E308,Podes!$A$1:$AL$310,36,FALSE)</f>
        <v>0</v>
      </c>
      <c r="BI308">
        <f>VLOOKUP($E308,Podes!$A$1:$AL$310,26,FALSE)</f>
        <v>1</v>
      </c>
      <c r="BJ308">
        <f>VLOOKUP($E308,Podes!$A$1:$AL$310,37,FALSE)</f>
        <v>10679</v>
      </c>
      <c r="BK308">
        <f>VLOOKUP(E308,'status kesejahteraan'!$D:$P,12,FALSE)</f>
        <v>0.12252521479267837</v>
      </c>
      <c r="BL308">
        <f>VLOOKUP(E308,'status kesejahteraan'!$D:$P,13,FALSE)</f>
        <v>0.12788786017132475</v>
      </c>
      <c r="BM308">
        <f>VLOOKUP(D308,IDM_2021!$I$1:$J$39,2,FALSE)</f>
        <v>0</v>
      </c>
      <c r="BN308">
        <f>VLOOKUP(E308,Irigasi!$O$2:$Q$311,3,FALSE)</f>
        <v>0</v>
      </c>
      <c r="BO308">
        <f>VLOOKUP($E308,ZonalStat!$E$1:$AC$310,25,FALSE)</f>
        <v>10544.0656788</v>
      </c>
      <c r="BP308" s="1">
        <f>VLOOKUP($E308,ZonalStat!$E$1:$AD$310,26,FALSE)</f>
        <v>3.0029940119799998</v>
      </c>
    </row>
    <row r="309" spans="1:68" x14ac:dyDescent="0.25">
      <c r="A309">
        <v>308</v>
      </c>
      <c r="B309" t="s">
        <v>337</v>
      </c>
      <c r="C309" t="s">
        <v>364</v>
      </c>
      <c r="D309" t="s">
        <v>310</v>
      </c>
      <c r="E309">
        <v>5371040</v>
      </c>
      <c r="F309">
        <f>VLOOKUP(E309,summary_LC!$AW$1:$AY$311,3,FALSE)</f>
        <v>1497</v>
      </c>
      <c r="G309">
        <f>VLOOKUP($E309,ZonalStat!$E$1:$AB$310,2,FALSE)</f>
        <v>20999.724331500001</v>
      </c>
      <c r="H309">
        <f>VLOOKUP($E309,ZonalStat!$E$1:$AB$310,3,FALSE)</f>
        <v>38.473339725499997</v>
      </c>
      <c r="I309">
        <f>VLOOKUP($E309,ZonalStat!$E$1:$AB$310,4,FALSE)</f>
        <v>19016.832085999999</v>
      </c>
      <c r="J309">
        <f>VLOOKUP($E309,ZonalStat!$E$1:$AB$310,5,FALSE)</f>
        <v>25011.694827200001</v>
      </c>
      <c r="K309">
        <f>VLOOKUP($E309,ZonalStat!$E$1:$AB$310,6,FALSE)</f>
        <v>2181.6402581000002</v>
      </c>
      <c r="L309">
        <f>VLOOKUP($E309,ZonalStat!$E$1:$AB$310,7,FALSE)</f>
        <v>3509.00915003</v>
      </c>
      <c r="M309">
        <f>VLOOKUP($E309,ZonalStat!$E$1:$AB$310,8,FALSE)</f>
        <v>16081.679553100001</v>
      </c>
      <c r="N309">
        <f>VLOOKUP($E309,ZonalStat!$E$1:$AB$310,9,FALSE)</f>
        <v>1793.61224625</v>
      </c>
      <c r="O309">
        <f>VLOOKUP($E309,ZonalStat!$E$1:$AB$310,10,FALSE)</f>
        <v>61144.298845099998</v>
      </c>
      <c r="P309">
        <f>VLOOKUP($E309,ZonalStat!$E$1:$AB$310,11,FALSE)</f>
        <v>1297.5777784700001</v>
      </c>
      <c r="Q309">
        <f>VLOOKUP($E309,summary_LC!$Z$2:$AU$311,16,FALSE)</f>
        <v>5.5648302726766838E-2</v>
      </c>
      <c r="R309">
        <f>VLOOKUP($E309,summary_LC!$Z$2:$AU$311,17,FALSE)</f>
        <v>0</v>
      </c>
      <c r="S309">
        <f>VLOOKUP($E309,summary_LC!$Z$2:$AU$311,15,FALSE)</f>
        <v>8.347245409015025E-2</v>
      </c>
      <c r="T309">
        <f>VLOOKUP($E309,summary_LC!$Z$2:$AU$311,18,FALSE)</f>
        <v>0</v>
      </c>
      <c r="U309">
        <f>VLOOKUP($E309,summary_LC!$Z$2:$AU$311,19,FALSE)</f>
        <v>7.4197736969022446E-2</v>
      </c>
      <c r="V309">
        <f>VLOOKUP($E309,summary_LC!$Z$2:$AU$311,22,FALSE)</f>
        <v>3.6072144288577155</v>
      </c>
      <c r="W309">
        <f>VLOOKUP($E309,ZonalStat!$E$1:$AB$310,12,FALSE)</f>
        <v>6991.3554517900002</v>
      </c>
      <c r="X309">
        <f>VLOOKUP($E309,summary_LC!$Z$2:$AU$311,4,FALSE)</f>
        <v>0</v>
      </c>
      <c r="Y309">
        <f>VLOOKUP($E309,summary_LC!$Z$2:$AU$311,20,FALSE)</f>
        <v>5.5648302726766838E-2</v>
      </c>
      <c r="Z309">
        <f>VLOOKUP($E309,ZonalStat!$E$1:$AB$310,13,FALSE)</f>
        <v>78.666132256099999</v>
      </c>
      <c r="AA309">
        <f>VLOOKUP($E309,ZonalStat!$E$1:$AB$310,14,FALSE)</f>
        <v>0.158785174482</v>
      </c>
      <c r="AB309">
        <f>VLOOKUP($E309,ZonalStat!$E$1:$AB$310,15,FALSE)</f>
        <v>0</v>
      </c>
      <c r="AC309">
        <f>VLOOKUP($E309,ZonalStat!$E$1:$AB$310,16,FALSE)</f>
        <v>0.62203939114700002</v>
      </c>
      <c r="AD309">
        <f>VLOOKUP($E309,Irigasi!$A$2:$C$311,3,FALSE)</f>
        <v>0</v>
      </c>
      <c r="AE309">
        <f>VLOOKUP($E309,ZonalStat!$E$1:$AB$310,17,FALSE)</f>
        <v>0.35439904531200001</v>
      </c>
      <c r="AF309">
        <f>VLOOKUP($E309,ZonalStat!$E$1:$AB$310,18,FALSE)</f>
        <v>-0.41073779096599999</v>
      </c>
      <c r="AG309">
        <f>VLOOKUP($E309,ZonalStat!$E$1:$AB$310,19,FALSE)</f>
        <v>3.2550748992500003E-2</v>
      </c>
      <c r="AH309">
        <f>VLOOKUP($E309,ZonalStat!$E$1:$AB$310,20,FALSE)</f>
        <v>0.73642765468299998</v>
      </c>
      <c r="AI309">
        <f>VLOOKUP($E309,ZonalStat!$E$1:$AB$310,21,FALSE)</f>
        <v>1.3452270446700001</v>
      </c>
      <c r="AJ309">
        <f>VLOOKUP($E309,ZonalStat!$E$1:$AB$310,22,FALSE)</f>
        <v>26.840423210699999</v>
      </c>
      <c r="AK309">
        <f>VLOOKUP($E309,ZonalStat!$E$1:$AB$310,23,FALSE)</f>
        <v>-6.1879508528800002</v>
      </c>
      <c r="AL309">
        <f>VLOOKUP($E309,ZonalStat!$E$1:$AB$310,24,FALSE)</f>
        <v>1386.5492059999999</v>
      </c>
      <c r="AM309">
        <f>VLOOKUP($E309,Podes!$A$1:$AL$310,5,FALSE)</f>
        <v>14212</v>
      </c>
      <c r="AN309">
        <f>VLOOKUP($E309,Podes!$A$1:$AL$310,28,FALSE)</f>
        <v>1</v>
      </c>
      <c r="AO309">
        <f>VLOOKUP($E309,Podes!$A$1:$AL$310,29,FALSE)</f>
        <v>947.46666670000002</v>
      </c>
      <c r="AP309">
        <f>VLOOKUP($E309,Podes!$A$1:$AL$310,30,FALSE)</f>
        <v>888.25</v>
      </c>
      <c r="AQ309">
        <f>VLOOKUP($E309,Podes!$A$1:$AL$310,31,FALSE)</f>
        <v>0</v>
      </c>
      <c r="AR309">
        <f>VLOOKUP($E309,Podes!$A$1:$AL$310,32,FALSE)</f>
        <v>1421.2</v>
      </c>
      <c r="AS309">
        <f>VLOOKUP($E309,Podes!$A$1:$AL$310,33,FALSE)</f>
        <v>7106</v>
      </c>
      <c r="AT309">
        <f>VLOOKUP($E309,Podes!$A$1:$AL$310,34,FALSE)</f>
        <v>568.48</v>
      </c>
      <c r="AU309">
        <f>VLOOKUP($E309,Podes!$A$1:$AL$310,13,FALSE)</f>
        <v>0</v>
      </c>
      <c r="AV309">
        <f>VLOOKUP($E309,Podes!$A$1:$AL$310,14,FALSE)</f>
        <v>0</v>
      </c>
      <c r="AW309">
        <f>VLOOKUP($E309,Podes!$A$1:$AL$310,15,FALSE)</f>
        <v>0</v>
      </c>
      <c r="AX309">
        <f>VLOOKUP($E309,Podes!$A$1:$AL$310,16,FALSE)</f>
        <v>0</v>
      </c>
      <c r="AY309">
        <f>VLOOKUP($E309,Podes!$A$1:$AL$310,17,FALSE)</f>
        <v>0</v>
      </c>
      <c r="AZ309">
        <f>VLOOKUP($E309,Podes!$A$1:$AL$310,18,FALSE)</f>
        <v>0</v>
      </c>
      <c r="BA309">
        <f>VLOOKUP($E309,Podes!$A$1:$AL$310,19,FALSE)</f>
        <v>6</v>
      </c>
      <c r="BB309">
        <f>VLOOKUP($E309,Podes!$A$1:$AL$310,20,FALSE)</f>
        <v>0</v>
      </c>
      <c r="BC309">
        <f>VLOOKUP($E309,Podes!$A$1:$AL$310,21,FALSE)</f>
        <v>1</v>
      </c>
      <c r="BD309">
        <f>VLOOKUP($E309,Podes!$A$1:$AL$310,22,FALSE)</f>
        <v>0</v>
      </c>
      <c r="BE309">
        <f>VLOOKUP($E309,Podes!$A$1:$AL$310,23,FALSE)</f>
        <v>10</v>
      </c>
      <c r="BF309">
        <f>VLOOKUP($E309,Podes!$A$1:$AL$310,38,FALSE)</f>
        <v>200</v>
      </c>
      <c r="BG309">
        <f>VLOOKUP($E309,Podes!$A$1:$AL$310,35,FALSE)</f>
        <v>0</v>
      </c>
      <c r="BH309">
        <f>VLOOKUP($E309,Podes!$A$1:$AL$310,36,FALSE)</f>
        <v>0</v>
      </c>
      <c r="BI309">
        <f>VLOOKUP($E309,Podes!$A$1:$AL$310,26,FALSE)</f>
        <v>10</v>
      </c>
      <c r="BJ309">
        <f>VLOOKUP($E309,Podes!$A$1:$AL$310,37,FALSE)</f>
        <v>1421.2</v>
      </c>
      <c r="BK309">
        <f>VLOOKUP(E309,'status kesejahteraan'!$D:$P,12,FALSE)</f>
        <v>7.0576201841118305E-2</v>
      </c>
      <c r="BL309">
        <f>VLOOKUP(E309,'status kesejahteraan'!$D:$P,13,FALSE)</f>
        <v>7.1761416589002799E-2</v>
      </c>
      <c r="BM309">
        <f>VLOOKUP(D309,IDM_2021!$I$1:$J$39,2,FALSE)</f>
        <v>0</v>
      </c>
      <c r="BN309">
        <f>VLOOKUP(E309,Irigasi!$O$2:$Q$311,3,FALSE)</f>
        <v>6</v>
      </c>
      <c r="BO309">
        <f>VLOOKUP($E309,ZonalStat!$E$1:$AC$310,25,FALSE)</f>
        <v>3324.8248625299998</v>
      </c>
      <c r="BP309" s="1">
        <f>VLOOKUP($E309,ZonalStat!$E$1:$AD$310,26,FALSE)</f>
        <v>3</v>
      </c>
    </row>
    <row r="310" spans="1:68" x14ac:dyDescent="0.25">
      <c r="A310">
        <v>309</v>
      </c>
      <c r="B310" t="s">
        <v>337</v>
      </c>
      <c r="C310" t="s">
        <v>364</v>
      </c>
      <c r="D310" t="s">
        <v>311</v>
      </c>
      <c r="E310">
        <v>5371041</v>
      </c>
      <c r="F310">
        <f>VLOOKUP(E310,summary_LC!$AW$1:$AY$311,3,FALSE)</f>
        <v>302</v>
      </c>
      <c r="G310">
        <f>VLOOKUP($E310,ZonalStat!$E$1:$AB$310,2,FALSE)</f>
        <v>26312.130445499999</v>
      </c>
      <c r="H310">
        <f>VLOOKUP($E310,ZonalStat!$E$1:$AB$310,3,FALSE)</f>
        <v>24.158085197799998</v>
      </c>
      <c r="I310">
        <f>VLOOKUP($E310,ZonalStat!$E$1:$AB$310,4,FALSE)</f>
        <v>21262.102293299999</v>
      </c>
      <c r="J310">
        <f>VLOOKUP($E310,ZonalStat!$E$1:$AB$310,5,FALSE)</f>
        <v>30766.967527699999</v>
      </c>
      <c r="K310">
        <f>VLOOKUP($E310,ZonalStat!$E$1:$AB$310,6,FALSE)</f>
        <v>1873.9629952600001</v>
      </c>
      <c r="L310">
        <f>VLOOKUP($E310,ZonalStat!$E$1:$AB$310,7,FALSE)</f>
        <v>1929.71959388</v>
      </c>
      <c r="M310">
        <f>VLOOKUP($E310,ZonalStat!$E$1:$AB$310,8,FALSE)</f>
        <v>11735.4849765</v>
      </c>
      <c r="N310">
        <f>VLOOKUP($E310,ZonalStat!$E$1:$AB$310,9,FALSE)</f>
        <v>2749.8724636100001</v>
      </c>
      <c r="O310">
        <f>VLOOKUP($E310,ZonalStat!$E$1:$AB$310,10,FALSE)</f>
        <v>56988.939388500003</v>
      </c>
      <c r="P310">
        <f>VLOOKUP($E310,ZonalStat!$E$1:$AB$310,11,FALSE)</f>
        <v>4150.1532224900002</v>
      </c>
      <c r="Q310">
        <f>VLOOKUP($E310,summary_LC!$Z$2:$AU$311,16,FALSE)</f>
        <v>0</v>
      </c>
      <c r="R310">
        <f>VLOOKUP($E310,summary_LC!$Z$2:$AU$311,17,FALSE)</f>
        <v>0</v>
      </c>
      <c r="S310">
        <f>VLOOKUP($E310,summary_LC!$Z$2:$AU$311,15,FALSE)</f>
        <v>0</v>
      </c>
      <c r="T310">
        <f>VLOOKUP($E310,summary_LC!$Z$2:$AU$311,18,FALSE)</f>
        <v>0</v>
      </c>
      <c r="U310">
        <f>VLOOKUP($E310,summary_LC!$Z$2:$AU$311,19,FALSE)</f>
        <v>0</v>
      </c>
      <c r="V310">
        <f>VLOOKUP($E310,summary_LC!$Z$2:$AU$311,22,FALSE)</f>
        <v>0</v>
      </c>
      <c r="W310">
        <f>VLOOKUP($E310,ZonalStat!$E$1:$AB$310,12,FALSE)</f>
        <v>6951.2253110800002</v>
      </c>
      <c r="X310">
        <f>VLOOKUP($E310,summary_LC!$Z$2:$AU$311,4,FALSE)</f>
        <v>0</v>
      </c>
      <c r="Y310">
        <f>VLOOKUP($E310,summary_LC!$Z$2:$AU$311,20,FALSE)</f>
        <v>0</v>
      </c>
      <c r="Z310">
        <f>VLOOKUP($E310,ZonalStat!$E$1:$AB$310,13,FALSE)</f>
        <v>0</v>
      </c>
      <c r="AA310">
        <f>VLOOKUP($E310,ZonalStat!$E$1:$AB$310,14,FALSE)</f>
        <v>3.8825178744000002E-2</v>
      </c>
      <c r="AB310">
        <f>VLOOKUP($E310,ZonalStat!$E$1:$AB$310,15,FALSE)</f>
        <v>0</v>
      </c>
      <c r="AC310">
        <f>VLOOKUP($E310,ZonalStat!$E$1:$AB$310,16,FALSE)</f>
        <v>0.61807176470799996</v>
      </c>
      <c r="AD310">
        <f>VLOOKUP($E310,Irigasi!$A$2:$C$311,3,FALSE)</f>
        <v>0</v>
      </c>
      <c r="AE310">
        <f>VLOOKUP($E310,ZonalStat!$E$1:$AB$310,17,FALSE)</f>
        <v>0.28895493516600002</v>
      </c>
      <c r="AF310">
        <f>VLOOKUP($E310,ZonalStat!$E$1:$AB$310,18,FALSE)</f>
        <v>-0.36022475978599999</v>
      </c>
      <c r="AG310">
        <f>VLOOKUP($E310,ZonalStat!$E$1:$AB$310,19,FALSE)</f>
        <v>1.4840289148000001E-2</v>
      </c>
      <c r="AH310">
        <f>VLOOKUP($E310,ZonalStat!$E$1:$AB$310,20,FALSE)</f>
        <v>0.64507430890499995</v>
      </c>
      <c r="AI310">
        <f>VLOOKUP($E310,ZonalStat!$E$1:$AB$310,21,FALSE)</f>
        <v>1.31472269273</v>
      </c>
      <c r="AJ310">
        <f>VLOOKUP($E310,ZonalStat!$E$1:$AB$310,22,FALSE)</f>
        <v>26.613843172599999</v>
      </c>
      <c r="AK310">
        <f>VLOOKUP($E310,ZonalStat!$E$1:$AB$310,23,FALSE)</f>
        <v>-6.74370852843</v>
      </c>
      <c r="AL310">
        <f>VLOOKUP($E310,ZonalStat!$E$1:$AB$310,24,FALSE)</f>
        <v>1374.2541055199999</v>
      </c>
      <c r="AM310">
        <f>VLOOKUP($E310,Podes!$A$1:$AL$310,5,FALSE)</f>
        <v>6663</v>
      </c>
      <c r="AN310">
        <f>VLOOKUP($E310,Podes!$A$1:$AL$310,28,FALSE)</f>
        <v>1</v>
      </c>
      <c r="AO310">
        <f>VLOOKUP($E310,Podes!$A$1:$AL$310,29,FALSE)</f>
        <v>1665.75</v>
      </c>
      <c r="AP310">
        <f>VLOOKUP($E310,Podes!$A$1:$AL$310,30,FALSE)</f>
        <v>3331.5</v>
      </c>
      <c r="AQ310">
        <f>VLOOKUP($E310,Podes!$A$1:$AL$310,31,FALSE)</f>
        <v>3331.5</v>
      </c>
      <c r="AR310">
        <f>VLOOKUP($E310,Podes!$A$1:$AL$310,32,FALSE)</f>
        <v>951.85714289999999</v>
      </c>
      <c r="AS310">
        <f>VLOOKUP($E310,Podes!$A$1:$AL$310,33,FALSE)</f>
        <v>1665.75</v>
      </c>
      <c r="AT310">
        <f>VLOOKUP($E310,Podes!$A$1:$AL$310,34,FALSE)</f>
        <v>555.25</v>
      </c>
      <c r="AU310">
        <f>VLOOKUP($E310,Podes!$A$1:$AL$310,13,FALSE)</f>
        <v>4</v>
      </c>
      <c r="AV310">
        <f>VLOOKUP($E310,Podes!$A$1:$AL$310,14,FALSE)</f>
        <v>0</v>
      </c>
      <c r="AW310">
        <f>VLOOKUP($E310,Podes!$A$1:$AL$310,15,FALSE)</f>
        <v>0</v>
      </c>
      <c r="AX310">
        <f>VLOOKUP($E310,Podes!$A$1:$AL$310,16,FALSE)</f>
        <v>0</v>
      </c>
      <c r="AY310">
        <f>VLOOKUP($E310,Podes!$A$1:$AL$310,17,FALSE)</f>
        <v>0</v>
      </c>
      <c r="AZ310">
        <f>VLOOKUP($E310,Podes!$A$1:$AL$310,18,FALSE)</f>
        <v>0</v>
      </c>
      <c r="BA310">
        <f>VLOOKUP($E310,Podes!$A$1:$AL$310,19,FALSE)</f>
        <v>0</v>
      </c>
      <c r="BB310">
        <f>VLOOKUP($E310,Podes!$A$1:$AL$310,20,FALSE)</f>
        <v>0</v>
      </c>
      <c r="BC310">
        <f>VLOOKUP($E310,Podes!$A$1:$AL$310,21,FALSE)</f>
        <v>0</v>
      </c>
      <c r="BD310">
        <f>VLOOKUP($E310,Podes!$A$1:$AL$310,22,FALSE)</f>
        <v>0</v>
      </c>
      <c r="BE310">
        <f>VLOOKUP($E310,Podes!$A$1:$AL$310,23,FALSE)</f>
        <v>18</v>
      </c>
      <c r="BF310">
        <f>VLOOKUP($E310,Podes!$A$1:$AL$310,38,FALSE)</f>
        <v>180</v>
      </c>
      <c r="BG310">
        <f>VLOOKUP($E310,Podes!$A$1:$AL$310,35,FALSE)</f>
        <v>0</v>
      </c>
      <c r="BH310">
        <f>VLOOKUP($E310,Podes!$A$1:$AL$310,36,FALSE)</f>
        <v>0</v>
      </c>
      <c r="BI310">
        <f>VLOOKUP($E310,Podes!$A$1:$AL$310,26,FALSE)</f>
        <v>2</v>
      </c>
      <c r="BJ310">
        <f>VLOOKUP($E310,Podes!$A$1:$AL$310,37,FALSE)</f>
        <v>3331.5</v>
      </c>
      <c r="BK310">
        <f>VLOOKUP(E310,'status kesejahteraan'!$D:$P,12,FALSE)</f>
        <v>0.14402173913043478</v>
      </c>
      <c r="BL310">
        <f>VLOOKUP(E310,'status kesejahteraan'!$D:$P,13,FALSE)</f>
        <v>0.14395973154362415</v>
      </c>
      <c r="BM310">
        <f>VLOOKUP(D310,IDM_2021!$I$1:$J$39,2,FALSE)</f>
        <v>0</v>
      </c>
      <c r="BN310">
        <f>VLOOKUP(E310,Irigasi!$O$2:$Q$311,3,FALSE)</f>
        <v>0</v>
      </c>
      <c r="BO310">
        <f>VLOOKUP($E310,ZonalStat!$E$1:$AC$310,25,FALSE)</f>
        <v>9091.71535305</v>
      </c>
      <c r="BP310" s="1">
        <f>VLOOKUP($E310,ZonalStat!$E$1:$AD$310,26,FALSE)</f>
        <v>3</v>
      </c>
    </row>
  </sheetData>
  <autoFilter ref="A1:BM310" xr:uid="{6E7786C5-38A0-4E6D-A73A-98BEEFE6C42C}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F2A8-9D10-48DA-9039-00924FF996F4}">
  <dimension ref="A1:BP310"/>
  <sheetViews>
    <sheetView tabSelected="1" topLeftCell="AL1" workbookViewId="0">
      <selection activeCell="AT1" sqref="AT1"/>
    </sheetView>
  </sheetViews>
  <sheetFormatPr defaultRowHeight="15" x14ac:dyDescent="0.25"/>
  <cols>
    <col min="62" max="62" width="13" customWidth="1"/>
    <col min="65" max="65" width="9.5703125" bestFit="1" customWidth="1"/>
  </cols>
  <sheetData>
    <row r="1" spans="1:68" x14ac:dyDescent="0.25">
      <c r="A1" t="s">
        <v>330</v>
      </c>
      <c r="B1" t="s">
        <v>331</v>
      </c>
      <c r="C1" t="s">
        <v>332</v>
      </c>
      <c r="D1" t="s">
        <v>333</v>
      </c>
      <c r="E1" t="s">
        <v>334</v>
      </c>
      <c r="F1" t="s">
        <v>580</v>
      </c>
      <c r="G1" t="s">
        <v>390</v>
      </c>
      <c r="H1" t="s">
        <v>396</v>
      </c>
      <c r="I1" t="s">
        <v>399</v>
      </c>
      <c r="J1" t="s">
        <v>402</v>
      </c>
      <c r="K1" t="s">
        <v>404</v>
      </c>
      <c r="L1" t="s">
        <v>406</v>
      </c>
      <c r="M1" t="s">
        <v>408</v>
      </c>
      <c r="N1" t="s">
        <v>411</v>
      </c>
      <c r="O1" t="s">
        <v>414</v>
      </c>
      <c r="P1" t="s">
        <v>416</v>
      </c>
      <c r="Q1" t="s">
        <v>418</v>
      </c>
      <c r="R1" t="s">
        <v>423</v>
      </c>
      <c r="S1" t="s">
        <v>425</v>
      </c>
      <c r="T1" t="s">
        <v>427</v>
      </c>
      <c r="U1" t="s">
        <v>429</v>
      </c>
      <c r="V1" t="s">
        <v>431</v>
      </c>
      <c r="W1" t="s">
        <v>433</v>
      </c>
      <c r="X1" t="s">
        <v>581</v>
      </c>
      <c r="Y1" t="s">
        <v>439</v>
      </c>
      <c r="Z1" t="s">
        <v>442</v>
      </c>
      <c r="AA1" t="s">
        <v>446</v>
      </c>
      <c r="AB1" t="s">
        <v>450</v>
      </c>
      <c r="AC1" t="s">
        <v>452</v>
      </c>
      <c r="AD1" t="s">
        <v>454</v>
      </c>
      <c r="AE1" t="s">
        <v>457</v>
      </c>
      <c r="AF1" t="s">
        <v>460</v>
      </c>
      <c r="AG1" t="s">
        <v>462</v>
      </c>
      <c r="AH1" t="s">
        <v>464</v>
      </c>
      <c r="AI1" t="s">
        <v>468</v>
      </c>
      <c r="AJ1" t="s">
        <v>472</v>
      </c>
      <c r="AK1" t="s">
        <v>474</v>
      </c>
      <c r="AL1" t="s">
        <v>477</v>
      </c>
      <c r="AM1" t="s">
        <v>479</v>
      </c>
      <c r="AN1" t="s">
        <v>484</v>
      </c>
      <c r="AO1" t="s">
        <v>486</v>
      </c>
      <c r="AP1" t="s">
        <v>488</v>
      </c>
      <c r="AQ1" t="s">
        <v>490</v>
      </c>
      <c r="AR1" t="s">
        <v>492</v>
      </c>
      <c r="AS1" t="s">
        <v>494</v>
      </c>
      <c r="AT1" t="s">
        <v>1764</v>
      </c>
      <c r="AU1" t="s">
        <v>498</v>
      </c>
      <c r="AV1" t="s">
        <v>501</v>
      </c>
      <c r="AW1" t="s">
        <v>504</v>
      </c>
      <c r="AX1" t="s">
        <v>506</v>
      </c>
      <c r="AY1" t="s">
        <v>508</v>
      </c>
      <c r="AZ1" t="s">
        <v>510</v>
      </c>
      <c r="BA1" t="s">
        <v>512</v>
      </c>
      <c r="BB1" t="s">
        <v>514</v>
      </c>
      <c r="BC1" t="s">
        <v>516</v>
      </c>
      <c r="BD1" t="s">
        <v>518</v>
      </c>
      <c r="BE1" t="s">
        <v>520</v>
      </c>
      <c r="BF1" t="s">
        <v>523</v>
      </c>
      <c r="BG1" t="s">
        <v>525</v>
      </c>
      <c r="BH1" t="s">
        <v>527</v>
      </c>
      <c r="BI1" t="s">
        <v>529</v>
      </c>
      <c r="BJ1" t="s">
        <v>531</v>
      </c>
      <c r="BK1" t="s">
        <v>582</v>
      </c>
      <c r="BL1" t="s">
        <v>583</v>
      </c>
      <c r="BM1" t="s">
        <v>584</v>
      </c>
      <c r="BN1" t="s">
        <v>585</v>
      </c>
      <c r="BO1" t="s">
        <v>586</v>
      </c>
      <c r="BP1" t="s">
        <v>542</v>
      </c>
    </row>
    <row r="2" spans="1:68" x14ac:dyDescent="0.25">
      <c r="A2">
        <v>1</v>
      </c>
      <c r="B2" t="s">
        <v>337</v>
      </c>
      <c r="C2" t="s">
        <v>338</v>
      </c>
      <c r="D2" t="s">
        <v>3</v>
      </c>
      <c r="E2">
        <v>5301021</v>
      </c>
      <c r="F2">
        <v>10782</v>
      </c>
      <c r="G2">
        <v>2754.1325768199999</v>
      </c>
      <c r="H2">
        <v>1206.1922050600001</v>
      </c>
      <c r="I2">
        <v>2766.8956526299999</v>
      </c>
      <c r="J2">
        <v>29302.4455069</v>
      </c>
      <c r="K2">
        <v>367.28983170999999</v>
      </c>
      <c r="L2">
        <v>2637.24622494</v>
      </c>
      <c r="M2">
        <v>12691.8055241</v>
      </c>
      <c r="N2">
        <v>5326.5602818799998</v>
      </c>
      <c r="O2">
        <v>10133.3379802</v>
      </c>
      <c r="P2">
        <v>5731.1319252900003</v>
      </c>
      <c r="Q2">
        <v>37.831571137080317</v>
      </c>
      <c r="R2">
        <v>2.2723056946763123</v>
      </c>
      <c r="S2">
        <v>26.952327953997401</v>
      </c>
      <c r="T2">
        <v>6.7519940641810425</v>
      </c>
      <c r="U2">
        <v>4.6373585605639027E-2</v>
      </c>
      <c r="V2">
        <v>23.177518085698388</v>
      </c>
      <c r="W2">
        <v>3672.9110720399999</v>
      </c>
      <c r="X2">
        <v>262</v>
      </c>
      <c r="Y2">
        <v>37.831571137080317</v>
      </c>
      <c r="Z2">
        <v>1059.65946291</v>
      </c>
      <c r="AA2">
        <v>1.6442059008400001E-2</v>
      </c>
      <c r="AB2">
        <v>0.17573270265300001</v>
      </c>
      <c r="AC2">
        <v>0.55983237912499995</v>
      </c>
      <c r="AD2">
        <v>0</v>
      </c>
      <c r="AE2">
        <v>0.73548709274199997</v>
      </c>
      <c r="AF2">
        <v>-0.68746644793300005</v>
      </c>
      <c r="AG2">
        <v>0.26996179528999997</v>
      </c>
      <c r="AH2">
        <v>0.55803001946099995</v>
      </c>
      <c r="AI2">
        <v>1.4011728160800001</v>
      </c>
      <c r="AJ2">
        <v>25.487366682699999</v>
      </c>
      <c r="AK2">
        <v>-52.683049766099998</v>
      </c>
      <c r="AL2">
        <v>1909.7233029900001</v>
      </c>
      <c r="AM2">
        <v>4395</v>
      </c>
      <c r="AN2">
        <v>1.978838361</v>
      </c>
      <c r="AO2">
        <v>2197.5</v>
      </c>
      <c r="AP2">
        <v>0</v>
      </c>
      <c r="AQ2">
        <v>0</v>
      </c>
      <c r="AR2">
        <v>627.85714289999999</v>
      </c>
      <c r="AS2">
        <v>1465</v>
      </c>
      <c r="AT2">
        <v>0</v>
      </c>
      <c r="AU2">
        <v>2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22</v>
      </c>
      <c r="BF2">
        <v>200</v>
      </c>
      <c r="BG2">
        <v>399.54545450000001</v>
      </c>
      <c r="BH2">
        <v>0</v>
      </c>
      <c r="BI2">
        <v>1</v>
      </c>
      <c r="BJ2">
        <v>4395</v>
      </c>
      <c r="BK2">
        <v>0.13007593265103995</v>
      </c>
      <c r="BL2">
        <v>5.7576716229041446E-2</v>
      </c>
      <c r="BM2">
        <v>0.57099999999999995</v>
      </c>
      <c r="BN2">
        <v>0</v>
      </c>
      <c r="BO2">
        <v>70379.316931599998</v>
      </c>
      <c r="BP2">
        <v>4.2784857571200003</v>
      </c>
    </row>
    <row r="3" spans="1:68" x14ac:dyDescent="0.25">
      <c r="A3">
        <v>2</v>
      </c>
      <c r="B3" t="s">
        <v>337</v>
      </c>
      <c r="C3" t="s">
        <v>338</v>
      </c>
      <c r="D3" t="s">
        <v>4</v>
      </c>
      <c r="E3">
        <v>5301022</v>
      </c>
      <c r="F3">
        <v>13569</v>
      </c>
      <c r="G3">
        <v>7462.2697452000002</v>
      </c>
      <c r="H3">
        <v>1775.62071765</v>
      </c>
      <c r="I3">
        <v>8186.41225992</v>
      </c>
      <c r="J3">
        <v>26391.772166499999</v>
      </c>
      <c r="K3">
        <v>190.46116401099999</v>
      </c>
      <c r="L3">
        <v>2727.35701857</v>
      </c>
      <c r="M3">
        <v>4750.3009181199996</v>
      </c>
      <c r="N3">
        <v>3354.0199526299998</v>
      </c>
      <c r="O3">
        <v>11713.864416099999</v>
      </c>
      <c r="P3">
        <v>4862.9305321700003</v>
      </c>
      <c r="Q3">
        <v>30.541643479873866</v>
      </c>
      <c r="R3">
        <v>3.6820626970877388</v>
      </c>
      <c r="S3">
        <v>51.54887775922834</v>
      </c>
      <c r="T3">
        <v>4.6559079948061584</v>
      </c>
      <c r="U3">
        <v>0.21331849378593953</v>
      </c>
      <c r="V3">
        <v>24.482275775665119</v>
      </c>
      <c r="W3">
        <v>4104.7438765200004</v>
      </c>
      <c r="X3">
        <v>558</v>
      </c>
      <c r="Y3">
        <v>30.541643479873866</v>
      </c>
      <c r="Z3">
        <v>871.50333595899997</v>
      </c>
      <c r="AA3">
        <v>3.1229208954800001E-2</v>
      </c>
      <c r="AB3">
        <v>0.17326258383099999</v>
      </c>
      <c r="AC3">
        <v>0.60266097777200001</v>
      </c>
      <c r="AD3">
        <v>0</v>
      </c>
      <c r="AE3">
        <v>0.73283049050399995</v>
      </c>
      <c r="AF3">
        <v>-0.68346021292699999</v>
      </c>
      <c r="AG3">
        <v>0.260090636017</v>
      </c>
      <c r="AH3">
        <v>0.60679699868500003</v>
      </c>
      <c r="AI3">
        <v>1.37347486792</v>
      </c>
      <c r="AJ3">
        <v>25.361529473299999</v>
      </c>
      <c r="AK3">
        <v>-46.604577346100001</v>
      </c>
      <c r="AL3">
        <v>1745.9619024900001</v>
      </c>
      <c r="AM3">
        <v>3938</v>
      </c>
      <c r="AN3">
        <v>1.875238095</v>
      </c>
      <c r="AO3">
        <v>1969</v>
      </c>
      <c r="AP3">
        <v>0</v>
      </c>
      <c r="AQ3">
        <v>0</v>
      </c>
      <c r="AR3">
        <v>787.6</v>
      </c>
      <c r="AS3">
        <v>3938</v>
      </c>
      <c r="AT3">
        <v>0</v>
      </c>
      <c r="AU3">
        <v>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28</v>
      </c>
      <c r="BF3">
        <v>200</v>
      </c>
      <c r="BG3">
        <v>207.26315790000001</v>
      </c>
      <c r="BH3">
        <v>0</v>
      </c>
      <c r="BI3">
        <v>3</v>
      </c>
      <c r="BJ3">
        <v>1312.666667</v>
      </c>
      <c r="BK3">
        <v>0.12201492537313433</v>
      </c>
      <c r="BL3">
        <v>6.2325033151613377E-2</v>
      </c>
      <c r="BM3">
        <v>0.58520000000000005</v>
      </c>
      <c r="BN3">
        <v>0</v>
      </c>
      <c r="BO3">
        <v>59814.901579099998</v>
      </c>
      <c r="BP3">
        <v>4.0881226053599997</v>
      </c>
    </row>
    <row r="4" spans="1:68" x14ac:dyDescent="0.25">
      <c r="A4">
        <v>3</v>
      </c>
      <c r="B4" t="s">
        <v>337</v>
      </c>
      <c r="C4" t="s">
        <v>338</v>
      </c>
      <c r="D4" t="s">
        <v>5</v>
      </c>
      <c r="E4">
        <v>5301023</v>
      </c>
      <c r="F4">
        <v>13296</v>
      </c>
      <c r="G4">
        <v>4693.8420669400002</v>
      </c>
      <c r="H4">
        <v>1393.8910339500001</v>
      </c>
      <c r="I4">
        <v>1740.22694544</v>
      </c>
      <c r="J4">
        <v>37108.172677199997</v>
      </c>
      <c r="K4">
        <v>390.60471990899998</v>
      </c>
      <c r="L4">
        <v>2607.4943656800001</v>
      </c>
      <c r="M4">
        <v>5369.9469399600002</v>
      </c>
      <c r="N4">
        <v>8369.1072684899991</v>
      </c>
      <c r="O4">
        <v>15385.3530477</v>
      </c>
      <c r="P4">
        <v>4510.8719781899999</v>
      </c>
      <c r="Q4">
        <v>32.461509923947318</v>
      </c>
      <c r="R4">
        <v>5.4720831014654054</v>
      </c>
      <c r="S4">
        <v>36.98757187905769</v>
      </c>
      <c r="T4">
        <v>8.2637729549248746</v>
      </c>
      <c r="U4">
        <v>5.5648302726766838E-2</v>
      </c>
      <c r="V4">
        <v>30.731046931407942</v>
      </c>
      <c r="W4">
        <v>1615.21165756</v>
      </c>
      <c r="X4">
        <v>205</v>
      </c>
      <c r="Y4">
        <v>32.461509923947318</v>
      </c>
      <c r="Z4">
        <v>1105.45385614</v>
      </c>
      <c r="AA4">
        <v>1.5140290168499999E-2</v>
      </c>
      <c r="AB4">
        <v>0.120186522262</v>
      </c>
      <c r="AC4">
        <v>0.54729189817900004</v>
      </c>
      <c r="AD4">
        <v>0</v>
      </c>
      <c r="AE4">
        <v>0.76797943610999997</v>
      </c>
      <c r="AF4">
        <v>-0.70609574124700003</v>
      </c>
      <c r="AG4">
        <v>0.28993471725600001</v>
      </c>
      <c r="AH4">
        <v>0.57265423255799996</v>
      </c>
      <c r="AI4">
        <v>1.3977834332000001</v>
      </c>
      <c r="AJ4">
        <v>25.6131175943</v>
      </c>
      <c r="AK4">
        <v>-49.218926816500002</v>
      </c>
      <c r="AL4">
        <v>1850.3177868</v>
      </c>
      <c r="AM4">
        <v>2081</v>
      </c>
      <c r="AN4">
        <v>3.6065857889999999</v>
      </c>
      <c r="AO4">
        <v>2081</v>
      </c>
      <c r="AP4">
        <v>0</v>
      </c>
      <c r="AQ4">
        <v>0</v>
      </c>
      <c r="AR4">
        <v>2081</v>
      </c>
      <c r="AS4">
        <v>2081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8</v>
      </c>
      <c r="BF4">
        <v>200</v>
      </c>
      <c r="BG4">
        <v>297.2857143</v>
      </c>
      <c r="BH4">
        <v>2081</v>
      </c>
      <c r="BI4">
        <v>30</v>
      </c>
      <c r="BJ4">
        <v>69.366666670000001</v>
      </c>
      <c r="BK4">
        <v>8.8054607508532418E-2</v>
      </c>
      <c r="BL4">
        <v>3.6827606205596636E-2</v>
      </c>
      <c r="BM4">
        <v>0.58520000000000005</v>
      </c>
      <c r="BN4">
        <v>0</v>
      </c>
      <c r="BO4">
        <v>82377.092757599996</v>
      </c>
      <c r="BP4">
        <v>4.1195080445499999</v>
      </c>
    </row>
    <row r="5" spans="1:68" x14ac:dyDescent="0.25">
      <c r="A5">
        <v>4</v>
      </c>
      <c r="B5" t="s">
        <v>337</v>
      </c>
      <c r="C5" t="s">
        <v>338</v>
      </c>
      <c r="D5" t="s">
        <v>6</v>
      </c>
      <c r="E5">
        <v>5301050</v>
      </c>
      <c r="F5">
        <v>13043</v>
      </c>
      <c r="G5">
        <v>11534.570978399999</v>
      </c>
      <c r="H5">
        <v>1078.36229303</v>
      </c>
      <c r="I5">
        <v>6430.9516482099998</v>
      </c>
      <c r="J5">
        <v>15074.1900207</v>
      </c>
      <c r="K5">
        <v>429.323028196</v>
      </c>
      <c r="L5">
        <v>7356.6451207299997</v>
      </c>
      <c r="M5">
        <v>4962.9077650199997</v>
      </c>
      <c r="N5">
        <v>5631.7392606699996</v>
      </c>
      <c r="O5">
        <v>5335.6786816900003</v>
      </c>
      <c r="P5">
        <v>6416.1911363700001</v>
      </c>
      <c r="Q5">
        <v>58.337970691893894</v>
      </c>
      <c r="R5">
        <v>0</v>
      </c>
      <c r="S5">
        <v>31.71025783713597</v>
      </c>
      <c r="T5">
        <v>7.4475978482656275</v>
      </c>
      <c r="U5">
        <v>1.8549434242255611E-2</v>
      </c>
      <c r="V5">
        <v>12.619796059188836</v>
      </c>
      <c r="W5">
        <v>2470.1060447499999</v>
      </c>
      <c r="X5">
        <v>49</v>
      </c>
      <c r="Y5">
        <v>58.337970691893894</v>
      </c>
      <c r="Z5">
        <v>1137.6756219700001</v>
      </c>
      <c r="AA5">
        <v>6.1413127138900001E-2</v>
      </c>
      <c r="AB5">
        <v>8.4087249865800004E-2</v>
      </c>
      <c r="AC5">
        <v>0.61229675835899999</v>
      </c>
      <c r="AD5">
        <v>16</v>
      </c>
      <c r="AE5">
        <v>0.742981580428</v>
      </c>
      <c r="AF5">
        <v>-0.70153165179200005</v>
      </c>
      <c r="AG5">
        <v>0.23498372854999999</v>
      </c>
      <c r="AH5">
        <v>0.41690355926200001</v>
      </c>
      <c r="AI5">
        <v>1.4273219584900001</v>
      </c>
      <c r="AJ5">
        <v>24.4471309308</v>
      </c>
      <c r="AK5">
        <v>-67.640716672099998</v>
      </c>
      <c r="AL5">
        <v>2273.87794489</v>
      </c>
      <c r="AM5">
        <v>6091</v>
      </c>
      <c r="AN5">
        <v>1.55224261</v>
      </c>
      <c r="AO5">
        <v>1218.2</v>
      </c>
      <c r="AP5">
        <v>3045.5</v>
      </c>
      <c r="AQ5">
        <v>6091</v>
      </c>
      <c r="AR5">
        <v>1015.166667</v>
      </c>
      <c r="AS5">
        <v>3045.5</v>
      </c>
      <c r="AT5">
        <v>6091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28</v>
      </c>
      <c r="BF5">
        <v>200</v>
      </c>
      <c r="BG5">
        <v>276.86363640000002</v>
      </c>
      <c r="BH5">
        <v>6091</v>
      </c>
      <c r="BI5">
        <v>0</v>
      </c>
      <c r="BJ5">
        <v>0</v>
      </c>
      <c r="BK5">
        <v>0.11059479553903345</v>
      </c>
      <c r="BL5">
        <v>6.0350602947744532E-2</v>
      </c>
      <c r="BM5">
        <v>0.62</v>
      </c>
      <c r="BN5">
        <v>0</v>
      </c>
      <c r="BO5">
        <v>69257.434689300004</v>
      </c>
      <c r="BP5">
        <v>5.0144138618399996</v>
      </c>
    </row>
    <row r="6" spans="1:68" x14ac:dyDescent="0.25">
      <c r="A6">
        <v>5</v>
      </c>
      <c r="B6" t="s">
        <v>337</v>
      </c>
      <c r="C6" t="s">
        <v>338</v>
      </c>
      <c r="D6" t="s">
        <v>7</v>
      </c>
      <c r="E6">
        <v>5301060</v>
      </c>
      <c r="F6">
        <v>6241</v>
      </c>
      <c r="G6">
        <v>12204.900280899999</v>
      </c>
      <c r="H6">
        <v>1101.014895</v>
      </c>
      <c r="I6">
        <v>7702.3417122999999</v>
      </c>
      <c r="J6">
        <v>16347.128661999999</v>
      </c>
      <c r="K6">
        <v>361.42644875899998</v>
      </c>
      <c r="L6">
        <v>6265.4323568500004</v>
      </c>
      <c r="M6">
        <v>3145.6072609900002</v>
      </c>
      <c r="N6">
        <v>4127.2867907299997</v>
      </c>
      <c r="O6">
        <v>3870.6656290199999</v>
      </c>
      <c r="P6">
        <v>6729.0965199700004</v>
      </c>
      <c r="Q6">
        <v>30.254127249118902</v>
      </c>
      <c r="R6">
        <v>0</v>
      </c>
      <c r="S6">
        <v>12.418846225190132</v>
      </c>
      <c r="T6">
        <v>1.4375811537748098</v>
      </c>
      <c r="U6">
        <v>0</v>
      </c>
      <c r="V6">
        <v>15.654542541259413</v>
      </c>
      <c r="W6">
        <v>2418.0088324200001</v>
      </c>
      <c r="X6">
        <v>87</v>
      </c>
      <c r="Y6">
        <v>30.254127249118902</v>
      </c>
      <c r="Z6">
        <v>1216.49935286</v>
      </c>
      <c r="AA6">
        <v>0.10472784610700001</v>
      </c>
      <c r="AB6">
        <v>6.6976446082399999E-2</v>
      </c>
      <c r="AC6">
        <v>0.61169561274299999</v>
      </c>
      <c r="AD6">
        <v>15</v>
      </c>
      <c r="AE6">
        <v>0.691500191514</v>
      </c>
      <c r="AF6">
        <v>-0.66496485183099996</v>
      </c>
      <c r="AG6">
        <v>0.19658767515600001</v>
      </c>
      <c r="AH6">
        <v>0.41589309733800001</v>
      </c>
      <c r="AI6">
        <v>1.4223077309800001</v>
      </c>
      <c r="AJ6">
        <v>24.552852399900001</v>
      </c>
      <c r="AK6">
        <v>-68.397692325400001</v>
      </c>
      <c r="AL6">
        <v>2275.7815003599999</v>
      </c>
      <c r="AM6">
        <v>7368</v>
      </c>
      <c r="AN6">
        <v>1.315714286</v>
      </c>
      <c r="AO6">
        <v>1473.6</v>
      </c>
      <c r="AP6">
        <v>7368</v>
      </c>
      <c r="AQ6">
        <v>7368</v>
      </c>
      <c r="AR6">
        <v>0</v>
      </c>
      <c r="AS6">
        <v>0</v>
      </c>
      <c r="AT6">
        <v>2456</v>
      </c>
      <c r="AU6">
        <v>1</v>
      </c>
      <c r="AV6">
        <v>0</v>
      </c>
      <c r="AW6">
        <v>12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26</v>
      </c>
      <c r="BF6">
        <v>200</v>
      </c>
      <c r="BG6">
        <v>1473.6</v>
      </c>
      <c r="BH6">
        <v>3684</v>
      </c>
      <c r="BI6">
        <v>4</v>
      </c>
      <c r="BJ6">
        <v>1842</v>
      </c>
      <c r="BK6">
        <v>0.12620967741935485</v>
      </c>
      <c r="BL6">
        <v>6.7593582887700537E-2</v>
      </c>
      <c r="BM6">
        <v>0.60219999999999996</v>
      </c>
      <c r="BN6">
        <v>0</v>
      </c>
      <c r="BO6">
        <v>65469.390844699999</v>
      </c>
      <c r="BP6">
        <v>4.9839769267699996</v>
      </c>
    </row>
    <row r="7" spans="1:68" x14ac:dyDescent="0.25">
      <c r="A7">
        <v>6</v>
      </c>
      <c r="B7" t="s">
        <v>337</v>
      </c>
      <c r="C7" t="s">
        <v>338</v>
      </c>
      <c r="D7" t="s">
        <v>8</v>
      </c>
      <c r="E7">
        <v>5301072</v>
      </c>
      <c r="F7">
        <v>13022</v>
      </c>
      <c r="G7">
        <v>22151.548731800001</v>
      </c>
      <c r="H7">
        <v>685.82178890600005</v>
      </c>
      <c r="I7">
        <v>13202.1868228</v>
      </c>
      <c r="J7">
        <v>6054.6159754399996</v>
      </c>
      <c r="K7">
        <v>890.80388145300003</v>
      </c>
      <c r="L7">
        <v>9282.0204535499997</v>
      </c>
      <c r="M7">
        <v>3036.4500069999999</v>
      </c>
      <c r="N7">
        <v>8679.9035815299994</v>
      </c>
      <c r="O7">
        <v>14762.310269899999</v>
      </c>
      <c r="P7">
        <v>18117.253350499999</v>
      </c>
      <c r="Q7">
        <v>46.790947876089781</v>
      </c>
      <c r="R7">
        <v>0</v>
      </c>
      <c r="S7">
        <v>23.706176961602672</v>
      </c>
      <c r="T7">
        <v>6.67779632721202</v>
      </c>
      <c r="U7">
        <v>0</v>
      </c>
      <c r="V7">
        <v>27.8298264475503</v>
      </c>
      <c r="W7">
        <v>3563.3401017400001</v>
      </c>
      <c r="X7">
        <v>63</v>
      </c>
      <c r="Y7">
        <v>46.790947876089781</v>
      </c>
      <c r="Z7">
        <v>2019.1939476499999</v>
      </c>
      <c r="AA7">
        <v>2.4306446647400001E-2</v>
      </c>
      <c r="AB7">
        <v>0.23312471202599999</v>
      </c>
      <c r="AC7">
        <v>0.66166971270300001</v>
      </c>
      <c r="AD7">
        <v>0</v>
      </c>
      <c r="AE7">
        <v>0.70955352958600004</v>
      </c>
      <c r="AF7">
        <v>-0.68301370045200005</v>
      </c>
      <c r="AG7">
        <v>0.17229352105699999</v>
      </c>
      <c r="AH7">
        <v>0.50201304823799997</v>
      </c>
      <c r="AI7">
        <v>1.42442737126</v>
      </c>
      <c r="AJ7">
        <v>25.4986353016</v>
      </c>
      <c r="AK7">
        <v>-59.601525725199998</v>
      </c>
      <c r="AL7">
        <v>2068.2279126799999</v>
      </c>
      <c r="AM7">
        <v>4803</v>
      </c>
      <c r="AN7">
        <v>1.7762573960000001</v>
      </c>
      <c r="AO7">
        <v>1601</v>
      </c>
      <c r="AP7">
        <v>0</v>
      </c>
      <c r="AQ7">
        <v>0</v>
      </c>
      <c r="AR7">
        <v>686.14285710000001</v>
      </c>
      <c r="AS7">
        <v>1601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36</v>
      </c>
      <c r="BF7">
        <v>200</v>
      </c>
      <c r="BG7">
        <v>1601</v>
      </c>
      <c r="BH7">
        <v>4803</v>
      </c>
      <c r="BI7">
        <v>11</v>
      </c>
      <c r="BJ7">
        <v>436.63636359999998</v>
      </c>
      <c r="BK7">
        <v>7.8569147237304376E-2</v>
      </c>
      <c r="BL7">
        <v>4.7975299845624035E-2</v>
      </c>
      <c r="BM7">
        <v>0.58720000000000006</v>
      </c>
      <c r="BN7">
        <v>0</v>
      </c>
      <c r="BO7">
        <v>78226.804392899998</v>
      </c>
      <c r="BP7">
        <v>4.6205278141099999</v>
      </c>
    </row>
    <row r="8" spans="1:68" x14ac:dyDescent="0.25">
      <c r="A8">
        <v>7</v>
      </c>
      <c r="B8" t="s">
        <v>337</v>
      </c>
      <c r="C8" t="s">
        <v>345</v>
      </c>
      <c r="D8" t="s">
        <v>9</v>
      </c>
      <c r="E8">
        <v>5302010</v>
      </c>
      <c r="F8">
        <v>29359</v>
      </c>
      <c r="G8">
        <v>25772.2695589</v>
      </c>
      <c r="H8">
        <v>2074.6635811900001</v>
      </c>
      <c r="I8">
        <v>20131.397095</v>
      </c>
      <c r="J8">
        <v>6642.3783216800002</v>
      </c>
      <c r="K8">
        <v>1176.01041876</v>
      </c>
      <c r="L8">
        <v>6853.2674563700002</v>
      </c>
      <c r="M8">
        <v>1920.2909408600001</v>
      </c>
      <c r="N8">
        <v>2837.9492986199998</v>
      </c>
      <c r="O8">
        <v>3468.9942467999999</v>
      </c>
      <c r="P8">
        <v>3596.63633054</v>
      </c>
      <c r="Q8">
        <v>77.870524948989043</v>
      </c>
      <c r="R8">
        <v>0</v>
      </c>
      <c r="S8">
        <v>35.522166573919492</v>
      </c>
      <c r="T8">
        <v>0.32461509923947318</v>
      </c>
      <c r="U8">
        <v>0.92747171211278057</v>
      </c>
      <c r="V8">
        <v>54.249122926530191</v>
      </c>
      <c r="W8">
        <v>3108.2894387699998</v>
      </c>
      <c r="X8">
        <v>1198</v>
      </c>
      <c r="Y8">
        <v>77.870524948989043</v>
      </c>
      <c r="Z8">
        <v>1443.47606058</v>
      </c>
      <c r="AA8">
        <v>6.7417765573699995E-2</v>
      </c>
      <c r="AB8">
        <v>6.6768282298399997E-2</v>
      </c>
      <c r="AC8">
        <v>0.82585506738199999</v>
      </c>
      <c r="AD8">
        <v>468</v>
      </c>
      <c r="AE8">
        <v>0.58722311459499998</v>
      </c>
      <c r="AF8">
        <v>-0.58233988860999997</v>
      </c>
      <c r="AG8">
        <v>3.8383979138599998E-2</v>
      </c>
      <c r="AH8">
        <v>0.56420138134099995</v>
      </c>
      <c r="AI8">
        <v>1.4136394209200001</v>
      </c>
      <c r="AJ8">
        <v>24.255888314900002</v>
      </c>
      <c r="AK8">
        <v>-52.093854008599997</v>
      </c>
      <c r="AL8">
        <v>1883.0714109999999</v>
      </c>
      <c r="AM8">
        <v>3732</v>
      </c>
      <c r="AN8">
        <v>1.0439160839999999</v>
      </c>
      <c r="AO8">
        <v>1866</v>
      </c>
      <c r="AP8">
        <v>3732</v>
      </c>
      <c r="AQ8">
        <v>0</v>
      </c>
      <c r="AR8">
        <v>933</v>
      </c>
      <c r="AS8">
        <v>3732</v>
      </c>
      <c r="AT8">
        <v>0</v>
      </c>
      <c r="AU8">
        <v>0</v>
      </c>
      <c r="AV8">
        <v>0</v>
      </c>
      <c r="AW8">
        <v>2</v>
      </c>
      <c r="AX8">
        <v>0</v>
      </c>
      <c r="AY8">
        <v>0</v>
      </c>
      <c r="AZ8">
        <v>0</v>
      </c>
      <c r="BA8">
        <v>0</v>
      </c>
      <c r="BB8">
        <v>0</v>
      </c>
      <c r="BC8">
        <v>2</v>
      </c>
      <c r="BD8">
        <v>0</v>
      </c>
      <c r="BE8">
        <v>16</v>
      </c>
      <c r="BF8">
        <v>200</v>
      </c>
      <c r="BG8">
        <v>414.66666670000001</v>
      </c>
      <c r="BH8">
        <v>0</v>
      </c>
      <c r="BI8">
        <v>7</v>
      </c>
      <c r="BJ8">
        <v>533.14285710000001</v>
      </c>
      <c r="BK8">
        <v>0.30407847186370679</v>
      </c>
      <c r="BL8">
        <v>0.22198641765704585</v>
      </c>
      <c r="BM8">
        <v>0.56210000000000004</v>
      </c>
      <c r="BN8">
        <v>0</v>
      </c>
      <c r="BO8">
        <v>32478.444989700001</v>
      </c>
      <c r="BP8">
        <v>4</v>
      </c>
    </row>
    <row r="9" spans="1:68" x14ac:dyDescent="0.25">
      <c r="A9">
        <v>8</v>
      </c>
      <c r="B9" t="s">
        <v>337</v>
      </c>
      <c r="C9" t="s">
        <v>345</v>
      </c>
      <c r="D9" t="s">
        <v>10</v>
      </c>
      <c r="E9">
        <v>5302011</v>
      </c>
      <c r="F9">
        <v>38204</v>
      </c>
      <c r="G9">
        <v>38714.776003500003</v>
      </c>
      <c r="H9">
        <v>2215.04726093</v>
      </c>
      <c r="I9">
        <v>36069.915676099998</v>
      </c>
      <c r="J9">
        <v>15223.8393631</v>
      </c>
      <c r="K9">
        <v>1224.0488878799999</v>
      </c>
      <c r="L9">
        <v>14517.862059700001</v>
      </c>
      <c r="M9">
        <v>1896.64141124</v>
      </c>
      <c r="N9">
        <v>6216.8048237000003</v>
      </c>
      <c r="O9">
        <v>12669.7920713</v>
      </c>
      <c r="P9">
        <v>6289.53653975</v>
      </c>
      <c r="Q9">
        <v>11.120385828232239</v>
      </c>
      <c r="R9">
        <v>0</v>
      </c>
      <c r="S9">
        <v>27.851975514746801</v>
      </c>
      <c r="T9">
        <v>1.2149879428677426</v>
      </c>
      <c r="U9">
        <v>0.29679094787608978</v>
      </c>
      <c r="V9">
        <v>88.331064809967543</v>
      </c>
      <c r="W9">
        <v>5565.3577062200002</v>
      </c>
      <c r="X9">
        <v>772</v>
      </c>
      <c r="Y9">
        <v>11.120385828232239</v>
      </c>
      <c r="Z9">
        <v>1790.8767134699999</v>
      </c>
      <c r="AA9">
        <v>2.4566135396299998E-3</v>
      </c>
      <c r="AB9">
        <v>0.165035074861</v>
      </c>
      <c r="AC9">
        <v>0.88638254905699998</v>
      </c>
      <c r="AD9">
        <v>0</v>
      </c>
      <c r="AE9">
        <v>0.54762814605800003</v>
      </c>
      <c r="AF9">
        <v>-0.55837870454399996</v>
      </c>
      <c r="AG9">
        <v>5.8585548943999996E-3</v>
      </c>
      <c r="AH9">
        <v>0.622655724252</v>
      </c>
      <c r="AI9">
        <v>1.41218768643</v>
      </c>
      <c r="AJ9">
        <v>24.318327076100001</v>
      </c>
      <c r="AK9">
        <v>-45.867946777699999</v>
      </c>
      <c r="AL9">
        <v>1732.0441618</v>
      </c>
      <c r="AM9">
        <v>2576</v>
      </c>
      <c r="AN9">
        <v>1.5206611569999999</v>
      </c>
      <c r="AO9">
        <v>2576</v>
      </c>
      <c r="AP9">
        <v>0</v>
      </c>
      <c r="AQ9">
        <v>0</v>
      </c>
      <c r="AR9">
        <v>515.20000000000005</v>
      </c>
      <c r="AS9">
        <v>858.66666669999995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16</v>
      </c>
      <c r="BF9">
        <v>200</v>
      </c>
      <c r="BG9">
        <v>322</v>
      </c>
      <c r="BH9">
        <v>858.66666669999995</v>
      </c>
      <c r="BI9">
        <v>3</v>
      </c>
      <c r="BJ9">
        <v>858.66666669999995</v>
      </c>
      <c r="BK9">
        <v>0.24509803921568626</v>
      </c>
      <c r="BL9">
        <v>0.18040550540180553</v>
      </c>
      <c r="BM9">
        <v>0.57099999999999995</v>
      </c>
      <c r="BN9">
        <v>0</v>
      </c>
      <c r="BO9">
        <v>22940.2701419</v>
      </c>
      <c r="BP9">
        <v>3.9978536278900001</v>
      </c>
    </row>
    <row r="10" spans="1:68" x14ac:dyDescent="0.25">
      <c r="A10">
        <v>9</v>
      </c>
      <c r="B10" t="s">
        <v>337</v>
      </c>
      <c r="C10" t="s">
        <v>345</v>
      </c>
      <c r="D10" t="s">
        <v>11</v>
      </c>
      <c r="E10">
        <v>5302012</v>
      </c>
      <c r="F10">
        <v>32416</v>
      </c>
      <c r="G10">
        <v>36035.660545699997</v>
      </c>
      <c r="H10">
        <v>2685.0566231900002</v>
      </c>
      <c r="I10">
        <v>20670.187547400001</v>
      </c>
      <c r="J10">
        <v>6019.5732469499999</v>
      </c>
      <c r="K10">
        <v>383.21766960600002</v>
      </c>
      <c r="L10">
        <v>5725.5174661199999</v>
      </c>
      <c r="M10">
        <v>1688.6494931100001</v>
      </c>
      <c r="N10">
        <v>4938.4541963000001</v>
      </c>
      <c r="O10">
        <v>13207.920282900001</v>
      </c>
      <c r="P10">
        <v>7855.9518499100004</v>
      </c>
      <c r="Q10">
        <v>52.995733630124285</v>
      </c>
      <c r="R10">
        <v>0</v>
      </c>
      <c r="S10">
        <v>110.96271563717306</v>
      </c>
      <c r="T10">
        <v>0.63068076423669084</v>
      </c>
      <c r="U10">
        <v>0.10202188833240587</v>
      </c>
      <c r="V10">
        <v>43.416831194471868</v>
      </c>
      <c r="W10">
        <v>1763.89079872</v>
      </c>
      <c r="X10">
        <v>2202</v>
      </c>
      <c r="Y10">
        <v>52.995733630124285</v>
      </c>
      <c r="Z10">
        <v>1027.08794943</v>
      </c>
      <c r="AA10">
        <v>4.3079928451199997E-2</v>
      </c>
      <c r="AB10">
        <v>0.18340480009900001</v>
      </c>
      <c r="AC10">
        <v>0.77103604061300002</v>
      </c>
      <c r="AD10">
        <v>0</v>
      </c>
      <c r="AE10">
        <v>0.70807266613300002</v>
      </c>
      <c r="AF10">
        <v>-0.65819009195199996</v>
      </c>
      <c r="AG10">
        <v>0.19622427189300001</v>
      </c>
      <c r="AH10">
        <v>0.60129457063699998</v>
      </c>
      <c r="AI10">
        <v>1.38337617018</v>
      </c>
      <c r="AJ10">
        <v>24.1617096156</v>
      </c>
      <c r="AK10">
        <v>-44.9248091348</v>
      </c>
      <c r="AL10">
        <v>1758.9360232700001</v>
      </c>
      <c r="AM10">
        <v>1737</v>
      </c>
      <c r="AN10">
        <v>1.2138364779999999</v>
      </c>
      <c r="AO10">
        <v>1737</v>
      </c>
      <c r="AP10">
        <v>0</v>
      </c>
      <c r="AQ10">
        <v>0</v>
      </c>
      <c r="AR10">
        <v>579</v>
      </c>
      <c r="AS10">
        <v>0</v>
      </c>
      <c r="AT10">
        <v>0</v>
      </c>
      <c r="AU10">
        <v>0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</v>
      </c>
      <c r="BD10">
        <v>0</v>
      </c>
      <c r="BE10">
        <v>12</v>
      </c>
      <c r="BF10">
        <v>200</v>
      </c>
      <c r="BG10">
        <v>579</v>
      </c>
      <c r="BH10">
        <v>0</v>
      </c>
      <c r="BI10">
        <v>11</v>
      </c>
      <c r="BJ10">
        <v>157.9090909</v>
      </c>
      <c r="BK10">
        <v>0.21484375</v>
      </c>
      <c r="BL10">
        <v>0.15360824742268042</v>
      </c>
      <c r="BM10">
        <v>0.55600000000000005</v>
      </c>
      <c r="BN10">
        <v>0</v>
      </c>
      <c r="BO10">
        <v>25249.829393200002</v>
      </c>
      <c r="BP10">
        <v>4</v>
      </c>
    </row>
    <row r="11" spans="1:68" x14ac:dyDescent="0.25">
      <c r="A11">
        <v>10</v>
      </c>
      <c r="B11" t="s">
        <v>337</v>
      </c>
      <c r="C11" t="s">
        <v>345</v>
      </c>
      <c r="D11" t="s">
        <v>12</v>
      </c>
      <c r="E11">
        <v>5302013</v>
      </c>
      <c r="F11">
        <v>31400</v>
      </c>
      <c r="G11">
        <v>46760.141275100003</v>
      </c>
      <c r="H11">
        <v>3296.2778480900001</v>
      </c>
      <c r="I11">
        <v>34990.717272499998</v>
      </c>
      <c r="J11">
        <v>12565.791273999999</v>
      </c>
      <c r="K11">
        <v>349.81607999200003</v>
      </c>
      <c r="L11">
        <v>7605.59958439</v>
      </c>
      <c r="M11">
        <v>938.29411858699996</v>
      </c>
      <c r="N11">
        <v>4344.87637696</v>
      </c>
      <c r="O11">
        <v>15927.885078400001</v>
      </c>
      <c r="P11">
        <v>4351.8786493400003</v>
      </c>
      <c r="Q11">
        <v>11.435726210350584</v>
      </c>
      <c r="R11">
        <v>0</v>
      </c>
      <c r="S11">
        <v>107.14153218326841</v>
      </c>
      <c r="T11">
        <v>0</v>
      </c>
      <c r="U11">
        <v>0.17621962530142832</v>
      </c>
      <c r="V11">
        <v>58.805732484076437</v>
      </c>
      <c r="W11">
        <v>943.38887921200001</v>
      </c>
      <c r="X11">
        <v>2209</v>
      </c>
      <c r="Y11">
        <v>11.435726210350584</v>
      </c>
      <c r="Z11">
        <v>1132.8036114399999</v>
      </c>
      <c r="AA11">
        <v>1.0207978111699999E-2</v>
      </c>
      <c r="AB11">
        <v>0.21211783439500001</v>
      </c>
      <c r="AC11">
        <v>0.85747801707399995</v>
      </c>
      <c r="AD11">
        <v>0</v>
      </c>
      <c r="AE11">
        <v>0.67414199448099998</v>
      </c>
      <c r="AF11">
        <v>-0.63811436044600001</v>
      </c>
      <c r="AG11">
        <v>0.16628923091600001</v>
      </c>
      <c r="AH11">
        <v>0.669215522929</v>
      </c>
      <c r="AI11">
        <v>1.4001017733900001</v>
      </c>
      <c r="AJ11">
        <v>24.776340030299998</v>
      </c>
      <c r="AK11">
        <v>-38.436239305199997</v>
      </c>
      <c r="AL11">
        <v>1611.1327181199999</v>
      </c>
      <c r="AM11">
        <v>985</v>
      </c>
      <c r="AN11">
        <v>1.140046296</v>
      </c>
      <c r="AO11">
        <v>0</v>
      </c>
      <c r="AP11">
        <v>0</v>
      </c>
      <c r="AQ11">
        <v>0</v>
      </c>
      <c r="AR11">
        <v>492.5</v>
      </c>
      <c r="AS11">
        <v>985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10</v>
      </c>
      <c r="BF11">
        <v>200</v>
      </c>
      <c r="BG11">
        <v>140.7142857</v>
      </c>
      <c r="BH11">
        <v>0</v>
      </c>
      <c r="BI11">
        <v>0</v>
      </c>
      <c r="BJ11">
        <v>0</v>
      </c>
      <c r="BK11">
        <v>0.26424870466321243</v>
      </c>
      <c r="BL11">
        <v>0.20114942528735633</v>
      </c>
      <c r="BM11">
        <v>0.57440000000000002</v>
      </c>
      <c r="BN11">
        <v>0</v>
      </c>
      <c r="BO11">
        <v>12355.632531699999</v>
      </c>
      <c r="BP11">
        <v>3.9674479583000002</v>
      </c>
    </row>
    <row r="12" spans="1:68" x14ac:dyDescent="0.25">
      <c r="A12">
        <v>11</v>
      </c>
      <c r="B12" t="s">
        <v>337</v>
      </c>
      <c r="C12" t="s">
        <v>345</v>
      </c>
      <c r="D12" t="s">
        <v>13</v>
      </c>
      <c r="E12">
        <v>5302020</v>
      </c>
      <c r="F12">
        <v>52682</v>
      </c>
      <c r="G12">
        <v>63694.400813</v>
      </c>
      <c r="H12">
        <v>2535.2233727600001</v>
      </c>
      <c r="I12">
        <v>54029.380751500001</v>
      </c>
      <c r="J12">
        <v>27249.021845300002</v>
      </c>
      <c r="K12">
        <v>139.48810044999999</v>
      </c>
      <c r="L12">
        <v>4224.5444325500002</v>
      </c>
      <c r="M12">
        <v>1988.9891646599999</v>
      </c>
      <c r="N12">
        <v>11171.8736735</v>
      </c>
      <c r="O12">
        <v>27762.581649700001</v>
      </c>
      <c r="P12">
        <v>8401.1901508699993</v>
      </c>
      <c r="Q12">
        <v>21.294750510109441</v>
      </c>
      <c r="R12">
        <v>0</v>
      </c>
      <c r="S12">
        <v>227.46243739565944</v>
      </c>
      <c r="T12">
        <v>16.508996475607493</v>
      </c>
      <c r="U12">
        <v>0.29679094787608978</v>
      </c>
      <c r="V12">
        <v>45.355149766523674</v>
      </c>
      <c r="W12">
        <v>3187.9956305300002</v>
      </c>
      <c r="X12">
        <v>1294</v>
      </c>
      <c r="Y12">
        <v>21.294750510109441</v>
      </c>
      <c r="Z12">
        <v>1763.2296812500001</v>
      </c>
      <c r="AA12">
        <v>0</v>
      </c>
      <c r="AB12">
        <v>0.41545973956900001</v>
      </c>
      <c r="AC12">
        <v>0.88537463908900005</v>
      </c>
      <c r="AD12">
        <v>0</v>
      </c>
      <c r="AE12">
        <v>0.73330204631100004</v>
      </c>
      <c r="AF12">
        <v>-0.68079978020999998</v>
      </c>
      <c r="AG12">
        <v>0.230828166492</v>
      </c>
      <c r="AH12">
        <v>0.747136630666</v>
      </c>
      <c r="AI12">
        <v>1.3866105799899999</v>
      </c>
      <c r="AJ12">
        <v>24.740845540599999</v>
      </c>
      <c r="AK12">
        <v>-27.959979683</v>
      </c>
      <c r="AL12">
        <v>1404.3526025000001</v>
      </c>
      <c r="AM12">
        <v>2556</v>
      </c>
      <c r="AN12">
        <v>1.017515924</v>
      </c>
      <c r="AO12">
        <v>2556</v>
      </c>
      <c r="AP12">
        <v>0</v>
      </c>
      <c r="AQ12">
        <v>0</v>
      </c>
      <c r="AR12">
        <v>426</v>
      </c>
      <c r="AS12">
        <v>639</v>
      </c>
      <c r="AT12">
        <v>0</v>
      </c>
      <c r="AU12">
        <v>3</v>
      </c>
      <c r="AV12">
        <v>0</v>
      </c>
      <c r="AW12">
        <v>12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</v>
      </c>
      <c r="BD12">
        <v>0</v>
      </c>
      <c r="BE12">
        <v>20</v>
      </c>
      <c r="BF12">
        <v>200</v>
      </c>
      <c r="BG12">
        <v>1278</v>
      </c>
      <c r="BH12">
        <v>1278</v>
      </c>
      <c r="BI12">
        <v>6</v>
      </c>
      <c r="BJ12">
        <v>426</v>
      </c>
      <c r="BK12">
        <v>0.2898330804248862</v>
      </c>
      <c r="BL12">
        <v>0.19710610932475883</v>
      </c>
      <c r="BM12">
        <v>0.56889999999999996</v>
      </c>
      <c r="BN12">
        <v>299</v>
      </c>
      <c r="BO12">
        <v>6531.6013018200001</v>
      </c>
      <c r="BP12">
        <v>3.7805466699900001</v>
      </c>
    </row>
    <row r="13" spans="1:68" x14ac:dyDescent="0.25">
      <c r="A13">
        <v>12</v>
      </c>
      <c r="B13" t="s">
        <v>337</v>
      </c>
      <c r="C13" t="s">
        <v>345</v>
      </c>
      <c r="D13" t="s">
        <v>14</v>
      </c>
      <c r="E13">
        <v>5302021</v>
      </c>
      <c r="F13">
        <v>23463</v>
      </c>
      <c r="G13">
        <v>79645.936372600001</v>
      </c>
      <c r="H13">
        <v>1705.5581475399999</v>
      </c>
      <c r="I13">
        <v>68802.986451399993</v>
      </c>
      <c r="J13">
        <v>33446.696633500003</v>
      </c>
      <c r="K13">
        <v>190.83933685700001</v>
      </c>
      <c r="L13">
        <v>4461.4669970100003</v>
      </c>
      <c r="M13">
        <v>9137.0798250299995</v>
      </c>
      <c r="N13">
        <v>7993.2832420900004</v>
      </c>
      <c r="O13">
        <v>22696.090673899998</v>
      </c>
      <c r="P13">
        <v>7159.8260690899997</v>
      </c>
      <c r="Q13">
        <v>42.932665553700609</v>
      </c>
      <c r="R13">
        <v>0</v>
      </c>
      <c r="S13">
        <v>147.94101279910961</v>
      </c>
      <c r="T13">
        <v>14.793173808198851</v>
      </c>
      <c r="U13">
        <v>0.65850491560007418</v>
      </c>
      <c r="V13">
        <v>4.1341686911307161</v>
      </c>
      <c r="W13">
        <v>1075.4628872799999</v>
      </c>
      <c r="X13">
        <v>1531</v>
      </c>
      <c r="Y13">
        <v>42.932665553700609</v>
      </c>
      <c r="Z13">
        <v>449.98551986400003</v>
      </c>
      <c r="AA13">
        <v>0</v>
      </c>
      <c r="AB13">
        <v>0.466202105443</v>
      </c>
      <c r="AC13">
        <v>0.86702178813300002</v>
      </c>
      <c r="AD13">
        <v>0</v>
      </c>
      <c r="AE13">
        <v>0.81210328027199996</v>
      </c>
      <c r="AF13">
        <v>-0.74529121145400001</v>
      </c>
      <c r="AG13">
        <v>0.32113180019799997</v>
      </c>
      <c r="AH13">
        <v>0.74825673247000002</v>
      </c>
      <c r="AI13">
        <v>1.3565385195999999</v>
      </c>
      <c r="AJ13">
        <v>24.164822650200001</v>
      </c>
      <c r="AK13">
        <v>-24.367329605799998</v>
      </c>
      <c r="AL13">
        <v>1371.8959096200001</v>
      </c>
      <c r="AM13">
        <v>1972</v>
      </c>
      <c r="AN13">
        <v>1.3217158179999999</v>
      </c>
      <c r="AO13">
        <v>0</v>
      </c>
      <c r="AP13">
        <v>0</v>
      </c>
      <c r="AQ13">
        <v>0</v>
      </c>
      <c r="AR13">
        <v>657.33333330000005</v>
      </c>
      <c r="AS13">
        <v>493</v>
      </c>
      <c r="AT13">
        <v>0</v>
      </c>
      <c r="AU13">
        <v>0</v>
      </c>
      <c r="AV13">
        <v>0</v>
      </c>
      <c r="AW13">
        <v>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12</v>
      </c>
      <c r="BF13">
        <v>200</v>
      </c>
      <c r="BG13">
        <v>0</v>
      </c>
      <c r="BH13">
        <v>0</v>
      </c>
      <c r="BI13">
        <v>20</v>
      </c>
      <c r="BJ13">
        <v>98.6</v>
      </c>
      <c r="BK13">
        <v>0.30225711481844947</v>
      </c>
      <c r="BL13">
        <v>0.2271753107586798</v>
      </c>
      <c r="BM13">
        <v>0.56989999999999996</v>
      </c>
      <c r="BN13">
        <v>0</v>
      </c>
      <c r="BO13">
        <v>11931.6912383</v>
      </c>
      <c r="BP13">
        <v>3.33662145499</v>
      </c>
    </row>
    <row r="14" spans="1:68" x14ac:dyDescent="0.25">
      <c r="A14">
        <v>13</v>
      </c>
      <c r="B14" t="s">
        <v>337</v>
      </c>
      <c r="C14" t="s">
        <v>345</v>
      </c>
      <c r="D14" t="s">
        <v>15</v>
      </c>
      <c r="E14">
        <v>5302030</v>
      </c>
      <c r="F14">
        <v>17956</v>
      </c>
      <c r="G14">
        <v>89610.546061400004</v>
      </c>
      <c r="H14">
        <v>1105.9973516800001</v>
      </c>
      <c r="I14">
        <v>89206.773550600003</v>
      </c>
      <c r="J14">
        <v>4297.9327028500002</v>
      </c>
      <c r="K14">
        <v>910.05388766800002</v>
      </c>
      <c r="L14">
        <v>1790.39762015</v>
      </c>
      <c r="M14">
        <v>8303.5165359999992</v>
      </c>
      <c r="N14">
        <v>3453.5351914299999</v>
      </c>
      <c r="O14">
        <v>14946.269167099999</v>
      </c>
      <c r="P14">
        <v>6169.5129487000004</v>
      </c>
      <c r="Q14">
        <v>1.428306436653682</v>
      </c>
      <c r="R14">
        <v>0</v>
      </c>
      <c r="S14">
        <v>35.392320534223707</v>
      </c>
      <c r="T14">
        <v>30.003709886848451</v>
      </c>
      <c r="U14">
        <v>4.6373585605639027E-2</v>
      </c>
      <c r="V14">
        <v>59.423034083314775</v>
      </c>
      <c r="W14">
        <v>2278.3107892200001</v>
      </c>
      <c r="X14">
        <v>109</v>
      </c>
      <c r="Y14">
        <v>1.428306436653682</v>
      </c>
      <c r="Z14">
        <v>2191.6073957200001</v>
      </c>
      <c r="AA14">
        <v>0</v>
      </c>
      <c r="AB14">
        <v>0.46604199153499998</v>
      </c>
      <c r="AC14">
        <v>0.86239440416799995</v>
      </c>
      <c r="AD14">
        <v>0</v>
      </c>
      <c r="AE14">
        <v>0.69154586092199999</v>
      </c>
      <c r="AF14">
        <v>-0.66472065502900002</v>
      </c>
      <c r="AG14">
        <v>0.17850308324899999</v>
      </c>
      <c r="AH14">
        <v>0.72019085072300004</v>
      </c>
      <c r="AI14">
        <v>1.3840485226699999</v>
      </c>
      <c r="AJ14">
        <v>23.580730682900001</v>
      </c>
      <c r="AK14">
        <v>-28.186735218199999</v>
      </c>
      <c r="AL14">
        <v>1467.9219505200001</v>
      </c>
      <c r="AM14">
        <v>1717</v>
      </c>
      <c r="AN14">
        <v>1.05726601</v>
      </c>
      <c r="AO14">
        <v>1717</v>
      </c>
      <c r="AP14">
        <v>0</v>
      </c>
      <c r="AQ14">
        <v>0</v>
      </c>
      <c r="AR14">
        <v>343.4</v>
      </c>
      <c r="AS14">
        <v>572.33333330000005</v>
      </c>
      <c r="AT14">
        <v>0</v>
      </c>
      <c r="AU14">
        <v>1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14</v>
      </c>
      <c r="BF14">
        <v>200</v>
      </c>
      <c r="BG14">
        <v>0</v>
      </c>
      <c r="BH14">
        <v>1717</v>
      </c>
      <c r="BI14">
        <v>13</v>
      </c>
      <c r="BJ14">
        <v>132.07692309999999</v>
      </c>
      <c r="BK14">
        <v>0.31181727904667328</v>
      </c>
      <c r="BL14">
        <v>0.2043655039589129</v>
      </c>
      <c r="BM14">
        <v>0.55010000000000003</v>
      </c>
      <c r="BN14">
        <v>0</v>
      </c>
      <c r="BO14">
        <v>26558.070001200002</v>
      </c>
      <c r="BP14">
        <v>3.7738917353499999</v>
      </c>
    </row>
    <row r="15" spans="1:68" x14ac:dyDescent="0.25">
      <c r="A15">
        <v>14</v>
      </c>
      <c r="B15" t="s">
        <v>337</v>
      </c>
      <c r="C15" t="s">
        <v>345</v>
      </c>
      <c r="D15" t="s">
        <v>16</v>
      </c>
      <c r="E15">
        <v>5302031</v>
      </c>
      <c r="F15">
        <v>34266</v>
      </c>
      <c r="G15">
        <v>94403.374414699996</v>
      </c>
      <c r="H15">
        <v>2219.6103231900001</v>
      </c>
      <c r="I15">
        <v>85697.150005000003</v>
      </c>
      <c r="J15">
        <v>24711.321547799998</v>
      </c>
      <c r="K15">
        <v>450.64792855100001</v>
      </c>
      <c r="L15">
        <v>2552.2367838700002</v>
      </c>
      <c r="M15">
        <v>3744.8914712400001</v>
      </c>
      <c r="N15">
        <v>5619.8573369400001</v>
      </c>
      <c r="O15">
        <v>8211.7421692600001</v>
      </c>
      <c r="P15">
        <v>5600.2981102499998</v>
      </c>
      <c r="Q15">
        <v>68.920422927100716</v>
      </c>
      <c r="R15">
        <v>0</v>
      </c>
      <c r="S15">
        <v>158.97792617325172</v>
      </c>
      <c r="T15">
        <v>24.234835837506957</v>
      </c>
      <c r="U15">
        <v>0.32461509923947318</v>
      </c>
      <c r="V15">
        <v>18.832078445105935</v>
      </c>
      <c r="W15">
        <v>1508.63146065</v>
      </c>
      <c r="X15">
        <v>2563</v>
      </c>
      <c r="Y15">
        <v>68.920422927100716</v>
      </c>
      <c r="Z15">
        <v>764.98287174300003</v>
      </c>
      <c r="AA15">
        <v>4.9823267392300002E-2</v>
      </c>
      <c r="AB15">
        <v>0.26950913441899998</v>
      </c>
      <c r="AC15">
        <v>0.88795955181099995</v>
      </c>
      <c r="AD15">
        <v>38</v>
      </c>
      <c r="AE15">
        <v>0.71900483884699995</v>
      </c>
      <c r="AF15">
        <v>-0.68084285845100001</v>
      </c>
      <c r="AG15">
        <v>0.21711123066099999</v>
      </c>
      <c r="AH15">
        <v>0.83243877162299995</v>
      </c>
      <c r="AI15">
        <v>1.35425607081</v>
      </c>
      <c r="AJ15">
        <v>25.357275745599999</v>
      </c>
      <c r="AK15">
        <v>-16.276363295500001</v>
      </c>
      <c r="AL15">
        <v>1153.3241970900001</v>
      </c>
      <c r="AM15">
        <v>2074</v>
      </c>
      <c r="AN15">
        <v>1.0171652769999999</v>
      </c>
      <c r="AO15">
        <v>2074</v>
      </c>
      <c r="AP15">
        <v>0</v>
      </c>
      <c r="AQ15">
        <v>0</v>
      </c>
      <c r="AR15">
        <v>518.5</v>
      </c>
      <c r="AS15">
        <v>518.5</v>
      </c>
      <c r="AT15">
        <v>0</v>
      </c>
      <c r="AU15">
        <v>0</v>
      </c>
      <c r="AV15">
        <v>0</v>
      </c>
      <c r="AW15">
        <v>23</v>
      </c>
      <c r="AX15">
        <v>0</v>
      </c>
      <c r="AY15">
        <v>0</v>
      </c>
      <c r="AZ15">
        <v>0</v>
      </c>
      <c r="BA15">
        <v>3</v>
      </c>
      <c r="BB15">
        <v>0</v>
      </c>
      <c r="BC15">
        <v>0</v>
      </c>
      <c r="BD15">
        <v>0</v>
      </c>
      <c r="BE15">
        <v>13</v>
      </c>
      <c r="BF15">
        <v>185.7142857</v>
      </c>
      <c r="BG15">
        <v>414.8</v>
      </c>
      <c r="BH15">
        <v>0</v>
      </c>
      <c r="BI15">
        <v>0</v>
      </c>
      <c r="BJ15">
        <v>0</v>
      </c>
      <c r="BK15">
        <v>0.33156966490299822</v>
      </c>
      <c r="BL15">
        <v>0.2322027581065971</v>
      </c>
      <c r="BM15">
        <v>0.62949999999999995</v>
      </c>
      <c r="BN15">
        <v>0</v>
      </c>
      <c r="BO15">
        <v>26357.936151999998</v>
      </c>
      <c r="BP15">
        <v>1.8217171108200001</v>
      </c>
    </row>
    <row r="16" spans="1:68" x14ac:dyDescent="0.25">
      <c r="A16">
        <v>15</v>
      </c>
      <c r="B16" t="s">
        <v>337</v>
      </c>
      <c r="C16" t="s">
        <v>345</v>
      </c>
      <c r="D16" t="s">
        <v>17</v>
      </c>
      <c r="E16">
        <v>5302032</v>
      </c>
      <c r="F16">
        <v>31026</v>
      </c>
      <c r="G16">
        <v>79462.646130699999</v>
      </c>
      <c r="H16">
        <v>1389.1766823400001</v>
      </c>
      <c r="I16">
        <v>75586.484245400003</v>
      </c>
      <c r="J16">
        <v>15079.689401</v>
      </c>
      <c r="K16">
        <v>657.951174627</v>
      </c>
      <c r="L16">
        <v>2723.9695908799999</v>
      </c>
      <c r="M16">
        <v>3004.7299462999999</v>
      </c>
      <c r="N16">
        <v>6560.6385822000002</v>
      </c>
      <c r="O16">
        <v>16414.0631173</v>
      </c>
      <c r="P16">
        <v>11267.097186200001</v>
      </c>
      <c r="Q16">
        <v>5.3329623446484886</v>
      </c>
      <c r="R16">
        <v>0</v>
      </c>
      <c r="S16">
        <v>75.524021517343726</v>
      </c>
      <c r="T16">
        <v>43.980708588388055</v>
      </c>
      <c r="U16">
        <v>0</v>
      </c>
      <c r="V16">
        <v>56.433313994714105</v>
      </c>
      <c r="W16">
        <v>6433.7975846199997</v>
      </c>
      <c r="X16">
        <v>107</v>
      </c>
      <c r="Y16">
        <v>5.3329623446484886</v>
      </c>
      <c r="Z16">
        <v>3048.99073731</v>
      </c>
      <c r="AA16">
        <v>0</v>
      </c>
      <c r="AB16">
        <v>0.33707213305</v>
      </c>
      <c r="AC16">
        <v>0.90224368512099995</v>
      </c>
      <c r="AD16">
        <v>0</v>
      </c>
      <c r="AE16">
        <v>0.68098914460000004</v>
      </c>
      <c r="AF16">
        <v>-0.65359571123299998</v>
      </c>
      <c r="AG16">
        <v>0.170815124166</v>
      </c>
      <c r="AH16">
        <v>0.65891602170899999</v>
      </c>
      <c r="AI16">
        <v>1.3945000266800001</v>
      </c>
      <c r="AJ16">
        <v>23.125785036700002</v>
      </c>
      <c r="AK16">
        <v>-33.804278911099999</v>
      </c>
      <c r="AL16">
        <v>1613.9174813100001</v>
      </c>
      <c r="AM16">
        <v>1435</v>
      </c>
      <c r="AN16">
        <v>1.4979123169999999</v>
      </c>
      <c r="AO16">
        <v>1435</v>
      </c>
      <c r="AP16">
        <v>0</v>
      </c>
      <c r="AQ16">
        <v>0</v>
      </c>
      <c r="AR16">
        <v>287</v>
      </c>
      <c r="AS16">
        <v>717.5</v>
      </c>
      <c r="AT16">
        <v>0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6</v>
      </c>
      <c r="BD16">
        <v>0</v>
      </c>
      <c r="BE16">
        <v>12</v>
      </c>
      <c r="BF16">
        <v>200</v>
      </c>
      <c r="BG16">
        <v>358.75</v>
      </c>
      <c r="BH16">
        <v>0</v>
      </c>
      <c r="BI16">
        <v>2</v>
      </c>
      <c r="BJ16">
        <v>717.5</v>
      </c>
      <c r="BK16">
        <v>0.29059829059829062</v>
      </c>
      <c r="BL16">
        <v>0.18676437930268711</v>
      </c>
      <c r="BM16">
        <v>0.60750000000000004</v>
      </c>
      <c r="BN16">
        <v>0</v>
      </c>
      <c r="BO16">
        <v>23547.2132733</v>
      </c>
      <c r="BP16">
        <v>3.96551279572</v>
      </c>
    </row>
    <row r="17" spans="1:68" x14ac:dyDescent="0.25">
      <c r="A17">
        <v>16</v>
      </c>
      <c r="B17" t="s">
        <v>337</v>
      </c>
      <c r="C17" t="s">
        <v>345</v>
      </c>
      <c r="D17" t="s">
        <v>18</v>
      </c>
      <c r="E17">
        <v>5302033</v>
      </c>
      <c r="F17">
        <v>42948</v>
      </c>
      <c r="G17">
        <v>79572.173100999993</v>
      </c>
      <c r="H17">
        <v>1364.1389868700001</v>
      </c>
      <c r="I17">
        <v>86843.204884000006</v>
      </c>
      <c r="J17">
        <v>5738.1638449700004</v>
      </c>
      <c r="K17">
        <v>1841.2944785899999</v>
      </c>
      <c r="L17">
        <v>8171.1332329099996</v>
      </c>
      <c r="M17">
        <v>3523.2278403999999</v>
      </c>
      <c r="N17">
        <v>6884.1847795599997</v>
      </c>
      <c r="O17">
        <v>15293.8492695</v>
      </c>
      <c r="P17">
        <v>10897.5119495</v>
      </c>
      <c r="Q17">
        <v>9.6642552402151729</v>
      </c>
      <c r="R17">
        <v>0</v>
      </c>
      <c r="S17">
        <v>36.764978668150619</v>
      </c>
      <c r="T17">
        <v>49.378593952884437</v>
      </c>
      <c r="U17">
        <v>0</v>
      </c>
      <c r="V17">
        <v>72.611064543168482</v>
      </c>
      <c r="W17">
        <v>8288.7258011699996</v>
      </c>
      <c r="X17">
        <v>37</v>
      </c>
      <c r="Y17">
        <v>9.6642552402151729</v>
      </c>
      <c r="Z17">
        <v>1373.51666656</v>
      </c>
      <c r="AA17">
        <v>8.1802650768400001E-2</v>
      </c>
      <c r="AB17">
        <v>0.20478252770800001</v>
      </c>
      <c r="AC17">
        <v>0.82233910317299996</v>
      </c>
      <c r="AD17">
        <v>0</v>
      </c>
      <c r="AE17">
        <v>0.579023515534</v>
      </c>
      <c r="AF17">
        <v>-0.58585792508500001</v>
      </c>
      <c r="AG17">
        <v>4.4181995322599997E-2</v>
      </c>
      <c r="AH17">
        <v>0.81807145479800003</v>
      </c>
      <c r="AI17">
        <v>1.3969178847299999</v>
      </c>
      <c r="AJ17">
        <v>25.3308034768</v>
      </c>
      <c r="AK17">
        <v>-24.9841524948</v>
      </c>
      <c r="AL17">
        <v>1238.06997869</v>
      </c>
      <c r="AM17">
        <v>2431</v>
      </c>
      <c r="AN17">
        <v>1.266805628</v>
      </c>
      <c r="AO17">
        <v>2431</v>
      </c>
      <c r="AP17">
        <v>0</v>
      </c>
      <c r="AQ17">
        <v>0</v>
      </c>
      <c r="AR17">
        <v>270.11111110000002</v>
      </c>
      <c r="AS17">
        <v>810.33333330000005</v>
      </c>
      <c r="AT17">
        <v>0</v>
      </c>
      <c r="AU17">
        <v>0</v>
      </c>
      <c r="AV17">
        <v>0</v>
      </c>
      <c r="AW17">
        <v>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2</v>
      </c>
      <c r="BD17">
        <v>0</v>
      </c>
      <c r="BE17">
        <v>18</v>
      </c>
      <c r="BF17">
        <v>200</v>
      </c>
      <c r="BG17">
        <v>347.2857143</v>
      </c>
      <c r="BH17">
        <v>0</v>
      </c>
      <c r="BI17">
        <v>13</v>
      </c>
      <c r="BJ17">
        <v>187</v>
      </c>
      <c r="BK17">
        <v>0.28890662410215484</v>
      </c>
      <c r="BL17">
        <v>0.18946284537497854</v>
      </c>
      <c r="BM17">
        <v>0.56320000000000003</v>
      </c>
      <c r="BN17">
        <v>0</v>
      </c>
      <c r="BO17">
        <v>15393.6237296</v>
      </c>
      <c r="BP17">
        <v>2.45133649995</v>
      </c>
    </row>
    <row r="18" spans="1:68" x14ac:dyDescent="0.25">
      <c r="A18">
        <v>17</v>
      </c>
      <c r="B18" t="s">
        <v>337</v>
      </c>
      <c r="C18" t="s">
        <v>345</v>
      </c>
      <c r="D18" t="s">
        <v>19</v>
      </c>
      <c r="E18">
        <v>5302034</v>
      </c>
      <c r="F18">
        <v>14964</v>
      </c>
      <c r="G18">
        <v>99156.496455</v>
      </c>
      <c r="H18">
        <v>1923.2805778899999</v>
      </c>
      <c r="I18">
        <v>99508.789841999998</v>
      </c>
      <c r="J18">
        <v>5275.0325729400001</v>
      </c>
      <c r="K18">
        <v>494.11809745699998</v>
      </c>
      <c r="L18">
        <v>2813.94471583</v>
      </c>
      <c r="M18">
        <v>10708.615623</v>
      </c>
      <c r="N18">
        <v>4660.6448086800001</v>
      </c>
      <c r="O18">
        <v>15090.4922222</v>
      </c>
      <c r="P18">
        <v>8975.8767404600003</v>
      </c>
      <c r="Q18">
        <v>1.5859766277128546</v>
      </c>
      <c r="R18">
        <v>0</v>
      </c>
      <c r="S18">
        <v>38.851790020404373</v>
      </c>
      <c r="T18">
        <v>14.7097013541087</v>
      </c>
      <c r="U18">
        <v>0</v>
      </c>
      <c r="V18">
        <v>60.264635124298316</v>
      </c>
      <c r="W18">
        <v>2995.9056237700001</v>
      </c>
      <c r="X18">
        <v>373</v>
      </c>
      <c r="Y18">
        <v>1.5859766277128546</v>
      </c>
      <c r="Z18">
        <v>2013.16923494</v>
      </c>
      <c r="AA18">
        <v>0</v>
      </c>
      <c r="AB18">
        <v>0.421879176691</v>
      </c>
      <c r="AC18">
        <v>0.83514263488700002</v>
      </c>
      <c r="AD18">
        <v>0</v>
      </c>
      <c r="AE18">
        <v>0.76193259666599999</v>
      </c>
      <c r="AF18">
        <v>-0.70418497929199997</v>
      </c>
      <c r="AG18">
        <v>0.25794132800199998</v>
      </c>
      <c r="AH18">
        <v>0.80957725798299995</v>
      </c>
      <c r="AI18">
        <v>1.3733679559300001</v>
      </c>
      <c r="AJ18">
        <v>24.484288035799999</v>
      </c>
      <c r="AK18">
        <v>-19.902153376099999</v>
      </c>
      <c r="AL18">
        <v>1253.1666379799999</v>
      </c>
      <c r="AM18">
        <v>1538</v>
      </c>
      <c r="AN18">
        <v>1.0226063830000001</v>
      </c>
      <c r="AO18">
        <v>0</v>
      </c>
      <c r="AP18">
        <v>0</v>
      </c>
      <c r="AQ18">
        <v>0</v>
      </c>
      <c r="AR18">
        <v>256.33333329999999</v>
      </c>
      <c r="AS18">
        <v>1538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200</v>
      </c>
      <c r="BG18">
        <v>0</v>
      </c>
      <c r="BH18">
        <v>0</v>
      </c>
      <c r="BI18">
        <v>8</v>
      </c>
      <c r="BJ18">
        <v>192.25</v>
      </c>
      <c r="BK18">
        <v>0.26160337552742619</v>
      </c>
      <c r="BL18">
        <v>0.14741810105496947</v>
      </c>
      <c r="BM18">
        <v>0.57809999999999995</v>
      </c>
      <c r="BN18">
        <v>0</v>
      </c>
      <c r="BO18">
        <v>17162.9052925</v>
      </c>
      <c r="BP18">
        <v>2.9400561347199998</v>
      </c>
    </row>
    <row r="19" spans="1:68" x14ac:dyDescent="0.25">
      <c r="A19">
        <v>18</v>
      </c>
      <c r="B19" t="s">
        <v>337</v>
      </c>
      <c r="C19" t="s">
        <v>345</v>
      </c>
      <c r="D19" t="s">
        <v>20</v>
      </c>
      <c r="E19">
        <v>5302035</v>
      </c>
      <c r="F19">
        <v>21337</v>
      </c>
      <c r="G19">
        <v>103461.39097399999</v>
      </c>
      <c r="H19">
        <v>2259.4627037800001</v>
      </c>
      <c r="I19">
        <v>98619.037341599993</v>
      </c>
      <c r="J19">
        <v>17623.0434518</v>
      </c>
      <c r="K19">
        <v>142.03945823800001</v>
      </c>
      <c r="L19">
        <v>2037.6769351299999</v>
      </c>
      <c r="M19">
        <v>11815.834162200001</v>
      </c>
      <c r="N19">
        <v>7174.1981035500003</v>
      </c>
      <c r="O19">
        <v>4498.2313965499998</v>
      </c>
      <c r="P19">
        <v>8237.1212046700002</v>
      </c>
      <c r="Q19">
        <v>32.424411055462812</v>
      </c>
      <c r="R19">
        <v>0</v>
      </c>
      <c r="S19">
        <v>113.29066963457615</v>
      </c>
      <c r="T19">
        <v>5.8152476349471343</v>
      </c>
      <c r="U19">
        <v>0.1669449081803005</v>
      </c>
      <c r="V19">
        <v>21.36664010873131</v>
      </c>
      <c r="W19">
        <v>859.27131961500004</v>
      </c>
      <c r="X19">
        <v>3183</v>
      </c>
      <c r="Y19">
        <v>32.424411055462812</v>
      </c>
      <c r="Z19">
        <v>446.72571292499998</v>
      </c>
      <c r="AA19">
        <v>2.65728111554E-2</v>
      </c>
      <c r="AB19">
        <v>0.35221680648600001</v>
      </c>
      <c r="AC19">
        <v>0.86134625065600001</v>
      </c>
      <c r="AD19">
        <v>239</v>
      </c>
      <c r="AE19">
        <v>0.76643093324699996</v>
      </c>
      <c r="AF19">
        <v>-0.71287530051199999</v>
      </c>
      <c r="AG19">
        <v>0.27265205790899999</v>
      </c>
      <c r="AH19">
        <v>0.85850316810399996</v>
      </c>
      <c r="AI19">
        <v>1.3632291807300001</v>
      </c>
      <c r="AJ19">
        <v>25.320049339200001</v>
      </c>
      <c r="AK19">
        <v>-13.6769880195</v>
      </c>
      <c r="AL19">
        <v>1109.82105518</v>
      </c>
      <c r="AM19">
        <v>1576</v>
      </c>
      <c r="AN19">
        <v>1.331081081</v>
      </c>
      <c r="AO19">
        <v>0</v>
      </c>
      <c r="AP19">
        <v>0</v>
      </c>
      <c r="AQ19">
        <v>0</v>
      </c>
      <c r="AR19">
        <v>315.2</v>
      </c>
      <c r="AS19">
        <v>525.33333330000005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10</v>
      </c>
      <c r="BF19">
        <v>200</v>
      </c>
      <c r="BG19">
        <v>788</v>
      </c>
      <c r="BH19">
        <v>525.33333330000005</v>
      </c>
      <c r="BI19">
        <v>8</v>
      </c>
      <c r="BJ19">
        <v>197</v>
      </c>
      <c r="BK19">
        <v>0.2996777658431794</v>
      </c>
      <c r="BL19">
        <v>0.1855804268610099</v>
      </c>
      <c r="BM19">
        <v>0.54549999999999998</v>
      </c>
      <c r="BN19">
        <v>0</v>
      </c>
      <c r="BO19">
        <v>18247.989599199998</v>
      </c>
      <c r="BP19">
        <v>1.63031282685</v>
      </c>
    </row>
    <row r="20" spans="1:68" x14ac:dyDescent="0.25">
      <c r="A20">
        <v>19</v>
      </c>
      <c r="B20" t="s">
        <v>337</v>
      </c>
      <c r="C20" t="s">
        <v>345</v>
      </c>
      <c r="D20" t="s">
        <v>21</v>
      </c>
      <c r="E20">
        <v>5302040</v>
      </c>
      <c r="F20">
        <v>41211</v>
      </c>
      <c r="G20">
        <v>115567.329394</v>
      </c>
      <c r="H20">
        <v>1293.84732816</v>
      </c>
      <c r="I20">
        <v>119320.24868999999</v>
      </c>
      <c r="J20">
        <v>5228.5881668700004</v>
      </c>
      <c r="K20">
        <v>826.27062380300003</v>
      </c>
      <c r="L20">
        <v>7902.0437103100003</v>
      </c>
      <c r="M20">
        <v>5224.9368126999998</v>
      </c>
      <c r="N20">
        <v>7026.1662478999997</v>
      </c>
      <c r="O20">
        <v>6379.9803587799997</v>
      </c>
      <c r="P20">
        <v>3271.88275307</v>
      </c>
      <c r="Q20">
        <v>69.727323316638845</v>
      </c>
      <c r="R20">
        <v>0</v>
      </c>
      <c r="S20">
        <v>95.140048228529025</v>
      </c>
      <c r="T20">
        <v>8.3008718234093859</v>
      </c>
      <c r="U20">
        <v>0.96457058059729173</v>
      </c>
      <c r="V20">
        <v>49.38001989760015</v>
      </c>
      <c r="W20">
        <v>2243.9377159999999</v>
      </c>
      <c r="X20">
        <v>1319</v>
      </c>
      <c r="Y20">
        <v>69.727323316638845</v>
      </c>
      <c r="Z20">
        <v>253.51522196100001</v>
      </c>
      <c r="AA20">
        <v>0.26223336080999998</v>
      </c>
      <c r="AB20">
        <v>3.1660236344699999E-2</v>
      </c>
      <c r="AC20">
        <v>0.74060300104099996</v>
      </c>
      <c r="AD20">
        <v>323</v>
      </c>
      <c r="AE20">
        <v>0.62170498287300002</v>
      </c>
      <c r="AF20">
        <v>-0.61093909216800002</v>
      </c>
      <c r="AG20">
        <v>0.110899764336</v>
      </c>
      <c r="AH20">
        <v>0.91483483462199999</v>
      </c>
      <c r="AI20">
        <v>1.3398069344800001</v>
      </c>
      <c r="AJ20">
        <v>26.061872030300002</v>
      </c>
      <c r="AK20">
        <v>-11.012736444</v>
      </c>
      <c r="AL20">
        <v>960.05325442900005</v>
      </c>
      <c r="AM20">
        <v>3316</v>
      </c>
      <c r="AN20">
        <v>1.2480240869999999</v>
      </c>
      <c r="AO20">
        <v>1658</v>
      </c>
      <c r="AP20">
        <v>0</v>
      </c>
      <c r="AQ20">
        <v>0</v>
      </c>
      <c r="AR20">
        <v>473.7142857</v>
      </c>
      <c r="AS20">
        <v>3316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</v>
      </c>
      <c r="BD20">
        <v>0</v>
      </c>
      <c r="BE20">
        <v>16</v>
      </c>
      <c r="BF20">
        <v>200</v>
      </c>
      <c r="BG20">
        <v>165.8</v>
      </c>
      <c r="BH20">
        <v>0</v>
      </c>
      <c r="BI20">
        <v>13</v>
      </c>
      <c r="BJ20">
        <v>255.07692309999999</v>
      </c>
      <c r="BK20">
        <v>0.39391745112237508</v>
      </c>
      <c r="BL20">
        <v>0.30163537250151423</v>
      </c>
      <c r="BM20">
        <v>0.65559999999999996</v>
      </c>
      <c r="BN20">
        <v>0</v>
      </c>
      <c r="BO20">
        <v>9817.4300477199995</v>
      </c>
      <c r="BP20">
        <v>0.55865565979999998</v>
      </c>
    </row>
    <row r="21" spans="1:68" x14ac:dyDescent="0.25">
      <c r="A21">
        <v>20</v>
      </c>
      <c r="B21" t="s">
        <v>337</v>
      </c>
      <c r="C21" t="s">
        <v>345</v>
      </c>
      <c r="D21" t="s">
        <v>22</v>
      </c>
      <c r="E21">
        <v>5302041</v>
      </c>
      <c r="F21">
        <v>21341</v>
      </c>
      <c r="G21">
        <v>112950.098486</v>
      </c>
      <c r="H21">
        <v>1708.067548</v>
      </c>
      <c r="I21">
        <v>110829.95903</v>
      </c>
      <c r="J21">
        <v>12242.887754199999</v>
      </c>
      <c r="K21">
        <v>192.42500881500001</v>
      </c>
      <c r="L21">
        <v>2051.58559814</v>
      </c>
      <c r="M21">
        <v>13064.763691</v>
      </c>
      <c r="N21">
        <v>7008.6677921700002</v>
      </c>
      <c r="O21">
        <v>7429.3494744299996</v>
      </c>
      <c r="P21">
        <v>5875.2082048299999</v>
      </c>
      <c r="Q21">
        <v>41.068447412353926</v>
      </c>
      <c r="R21">
        <v>0</v>
      </c>
      <c r="S21">
        <v>112.67853830458172</v>
      </c>
      <c r="T21">
        <v>4.7208310146540535</v>
      </c>
      <c r="U21">
        <v>5.5648302726766838E-2</v>
      </c>
      <c r="V21">
        <v>17.046998734829671</v>
      </c>
      <c r="W21">
        <v>689.52667371400003</v>
      </c>
      <c r="X21">
        <v>1884</v>
      </c>
      <c r="Y21">
        <v>41.068447412353926</v>
      </c>
      <c r="Z21">
        <v>288.43155781399997</v>
      </c>
      <c r="AA21">
        <v>6.4079269337700001E-2</v>
      </c>
      <c r="AB21">
        <v>0.28103181669100002</v>
      </c>
      <c r="AC21">
        <v>0.81477173312499995</v>
      </c>
      <c r="AD21">
        <v>111</v>
      </c>
      <c r="AE21">
        <v>0.760693097451</v>
      </c>
      <c r="AF21">
        <v>-0.702908772914</v>
      </c>
      <c r="AG21">
        <v>0.27487066767200002</v>
      </c>
      <c r="AH21">
        <v>0.901087459752</v>
      </c>
      <c r="AI21">
        <v>1.3650799198900001</v>
      </c>
      <c r="AJ21">
        <v>25.953247367199999</v>
      </c>
      <c r="AK21">
        <v>-9.2962550188299993</v>
      </c>
      <c r="AL21">
        <v>996.52654710399997</v>
      </c>
      <c r="AM21">
        <v>1891</v>
      </c>
      <c r="AN21">
        <v>1.1309808610000001</v>
      </c>
      <c r="AO21">
        <v>1891</v>
      </c>
      <c r="AP21">
        <v>0</v>
      </c>
      <c r="AQ21">
        <v>0</v>
      </c>
      <c r="AR21">
        <v>315.16666670000001</v>
      </c>
      <c r="AS21">
        <v>1891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14</v>
      </c>
      <c r="BF21">
        <v>200</v>
      </c>
      <c r="BG21">
        <v>945.5</v>
      </c>
      <c r="BH21">
        <v>1891</v>
      </c>
      <c r="BI21">
        <v>9</v>
      </c>
      <c r="BJ21">
        <v>210.11111109999999</v>
      </c>
      <c r="BK21">
        <v>0.43757159221076747</v>
      </c>
      <c r="BL21">
        <v>0.35660506502395617</v>
      </c>
      <c r="BM21">
        <v>0.66300000000000003</v>
      </c>
      <c r="BN21">
        <v>226</v>
      </c>
      <c r="BO21">
        <v>6401.4667457200003</v>
      </c>
      <c r="BP21">
        <v>0.69951796878700001</v>
      </c>
    </row>
    <row r="22" spans="1:68" x14ac:dyDescent="0.25">
      <c r="A22">
        <v>21</v>
      </c>
      <c r="B22" t="s">
        <v>337</v>
      </c>
      <c r="C22" t="s">
        <v>345</v>
      </c>
      <c r="D22" t="s">
        <v>23</v>
      </c>
      <c r="E22">
        <v>5302051</v>
      </c>
      <c r="F22">
        <v>40345</v>
      </c>
      <c r="G22">
        <v>107061.61754799999</v>
      </c>
      <c r="H22">
        <v>1543.13866805</v>
      </c>
      <c r="I22">
        <v>114305.608918</v>
      </c>
      <c r="J22">
        <v>7299.0261123299997</v>
      </c>
      <c r="K22">
        <v>1259.94187674</v>
      </c>
      <c r="L22">
        <v>7557.5360822100001</v>
      </c>
      <c r="M22">
        <v>2323.6022607199998</v>
      </c>
      <c r="N22">
        <v>8074.9604681299998</v>
      </c>
      <c r="O22">
        <v>7370.3733095300004</v>
      </c>
      <c r="P22">
        <v>6117.7209479700005</v>
      </c>
      <c r="Q22">
        <v>66.694490818030047</v>
      </c>
      <c r="R22">
        <v>0</v>
      </c>
      <c r="S22">
        <v>60.721572992023745</v>
      </c>
      <c r="T22">
        <v>2.2259321090706732</v>
      </c>
      <c r="U22">
        <v>0.32461509923947318</v>
      </c>
      <c r="V22">
        <v>61.266575783864177</v>
      </c>
      <c r="W22">
        <v>5619.6032249199998</v>
      </c>
      <c r="X22">
        <v>36</v>
      </c>
      <c r="Y22">
        <v>66.694490818030047</v>
      </c>
      <c r="Z22">
        <v>520.83413546099996</v>
      </c>
      <c r="AA22">
        <v>0.28058664686000001</v>
      </c>
      <c r="AB22">
        <v>7.5461643326299996E-2</v>
      </c>
      <c r="AC22">
        <v>0.72823193418099996</v>
      </c>
      <c r="AD22">
        <v>164</v>
      </c>
      <c r="AE22">
        <v>0.579031407783</v>
      </c>
      <c r="AF22">
        <v>-0.58264397499700005</v>
      </c>
      <c r="AG22">
        <v>4.9698115174200003E-2</v>
      </c>
      <c r="AH22">
        <v>0.92857673570199994</v>
      </c>
      <c r="AI22">
        <v>1.3519296697900001</v>
      </c>
      <c r="AJ22">
        <v>26.455164164700001</v>
      </c>
      <c r="AK22">
        <v>-11.8601447479</v>
      </c>
      <c r="AL22">
        <v>948.88892616999999</v>
      </c>
      <c r="AM22">
        <v>2525</v>
      </c>
      <c r="AN22">
        <v>1.7657342659999999</v>
      </c>
      <c r="AO22">
        <v>1262.5</v>
      </c>
      <c r="AP22">
        <v>0</v>
      </c>
      <c r="AQ22">
        <v>0</v>
      </c>
      <c r="AR22">
        <v>505</v>
      </c>
      <c r="AS22">
        <v>2525</v>
      </c>
      <c r="AT22">
        <v>0</v>
      </c>
      <c r="AU22">
        <v>0</v>
      </c>
      <c r="AV22">
        <v>0</v>
      </c>
      <c r="AW22">
        <v>11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16</v>
      </c>
      <c r="BF22">
        <v>200</v>
      </c>
      <c r="BG22">
        <v>280.55555559999999</v>
      </c>
      <c r="BH22">
        <v>2525</v>
      </c>
      <c r="BI22">
        <v>6</v>
      </c>
      <c r="BJ22">
        <v>420.83333329999999</v>
      </c>
      <c r="BK22">
        <v>0.32317073170731708</v>
      </c>
      <c r="BL22">
        <v>0.23914851155829037</v>
      </c>
      <c r="BM22">
        <v>0.56279999999999997</v>
      </c>
      <c r="BN22">
        <v>238</v>
      </c>
      <c r="BO22">
        <v>9041.9412044000001</v>
      </c>
      <c r="BP22">
        <v>0.285829591888</v>
      </c>
    </row>
    <row r="23" spans="1:68" x14ac:dyDescent="0.25">
      <c r="A23">
        <v>22</v>
      </c>
      <c r="B23" t="s">
        <v>337</v>
      </c>
      <c r="C23" t="s">
        <v>345</v>
      </c>
      <c r="D23" t="s">
        <v>24</v>
      </c>
      <c r="E23">
        <v>5302052</v>
      </c>
      <c r="F23">
        <v>30069</v>
      </c>
      <c r="G23">
        <v>89387.370033600004</v>
      </c>
      <c r="H23">
        <v>1467.95312524</v>
      </c>
      <c r="I23">
        <v>98733.353936700005</v>
      </c>
      <c r="J23">
        <v>8061.5034169099999</v>
      </c>
      <c r="K23">
        <v>1071.0710488699999</v>
      </c>
      <c r="L23">
        <v>3620.72143547</v>
      </c>
      <c r="M23">
        <v>4113.9959348000002</v>
      </c>
      <c r="N23">
        <v>5589.0625498199997</v>
      </c>
      <c r="O23">
        <v>5889.1984575300003</v>
      </c>
      <c r="P23">
        <v>5999.0352439999997</v>
      </c>
      <c r="Q23">
        <v>24.169912817659061</v>
      </c>
      <c r="R23">
        <v>0</v>
      </c>
      <c r="S23">
        <v>49.666110183639404</v>
      </c>
      <c r="T23">
        <v>2.8287887219439809</v>
      </c>
      <c r="U23">
        <v>0.45446113893526247</v>
      </c>
      <c r="V23">
        <v>57.464498320529444</v>
      </c>
      <c r="W23">
        <v>4242.8266431100001</v>
      </c>
      <c r="X23">
        <v>194</v>
      </c>
      <c r="Y23">
        <v>24.169912817659061</v>
      </c>
      <c r="Z23">
        <v>709.91881659700005</v>
      </c>
      <c r="AA23">
        <v>0.137543099631</v>
      </c>
      <c r="AB23">
        <v>0.14305430842399999</v>
      </c>
      <c r="AC23">
        <v>0.80506947157999997</v>
      </c>
      <c r="AD23">
        <v>347</v>
      </c>
      <c r="AE23">
        <v>0.56466428898300003</v>
      </c>
      <c r="AF23">
        <v>-0.57298917614</v>
      </c>
      <c r="AG23">
        <v>6.3041361576699997E-2</v>
      </c>
      <c r="AH23">
        <v>0.90973752243299999</v>
      </c>
      <c r="AI23">
        <v>1.3466458209500001</v>
      </c>
      <c r="AJ23">
        <v>25.8100752836</v>
      </c>
      <c r="AK23">
        <v>-15.1690796491</v>
      </c>
      <c r="AL23">
        <v>964.30284582700006</v>
      </c>
      <c r="AM23">
        <v>4552</v>
      </c>
      <c r="AN23">
        <v>1.1419969889999999</v>
      </c>
      <c r="AO23">
        <v>4552</v>
      </c>
      <c r="AP23">
        <v>0</v>
      </c>
      <c r="AQ23">
        <v>0</v>
      </c>
      <c r="AR23">
        <v>650.2857143</v>
      </c>
      <c r="AS23">
        <v>2276</v>
      </c>
      <c r="AT23">
        <v>2276</v>
      </c>
      <c r="AU23">
        <v>0</v>
      </c>
      <c r="AV23">
        <v>0</v>
      </c>
      <c r="AW23">
        <v>6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2</v>
      </c>
      <c r="BD23">
        <v>0</v>
      </c>
      <c r="BE23">
        <v>20</v>
      </c>
      <c r="BF23">
        <v>200</v>
      </c>
      <c r="BG23">
        <v>650.2857143</v>
      </c>
      <c r="BH23">
        <v>4552</v>
      </c>
      <c r="BI23">
        <v>20</v>
      </c>
      <c r="BJ23">
        <v>227.6</v>
      </c>
      <c r="BK23">
        <v>0.32</v>
      </c>
      <c r="BL23">
        <v>0.23183254344391785</v>
      </c>
      <c r="BM23">
        <v>0.62639999999999996</v>
      </c>
      <c r="BN23">
        <v>389</v>
      </c>
      <c r="BO23">
        <v>9102.7187267400004</v>
      </c>
      <c r="BP23">
        <v>0.64443772875299998</v>
      </c>
    </row>
    <row r="24" spans="1:68" x14ac:dyDescent="0.25">
      <c r="A24">
        <v>23</v>
      </c>
      <c r="B24" t="s">
        <v>337</v>
      </c>
      <c r="C24" t="s">
        <v>345</v>
      </c>
      <c r="D24" t="s">
        <v>25</v>
      </c>
      <c r="E24">
        <v>5302060</v>
      </c>
      <c r="F24">
        <v>45860</v>
      </c>
      <c r="G24">
        <v>64848.1753665</v>
      </c>
      <c r="H24">
        <v>1252.56413047</v>
      </c>
      <c r="I24">
        <v>75588.898480499993</v>
      </c>
      <c r="J24">
        <v>19561.001700699999</v>
      </c>
      <c r="K24">
        <v>1749.9373903799999</v>
      </c>
      <c r="L24">
        <v>6193.5245360600002</v>
      </c>
      <c r="M24">
        <v>2590.0024758099999</v>
      </c>
      <c r="N24">
        <v>8736.0894211499999</v>
      </c>
      <c r="O24">
        <v>10820.8174215</v>
      </c>
      <c r="P24">
        <v>9071.1071817800002</v>
      </c>
      <c r="Q24">
        <v>62.993878686700057</v>
      </c>
      <c r="R24">
        <v>0</v>
      </c>
      <c r="S24">
        <v>32.823223891671304</v>
      </c>
      <c r="T24">
        <v>5.2123910220738274</v>
      </c>
      <c r="U24">
        <v>0.76052680393248007</v>
      </c>
      <c r="V24">
        <v>73.798517226341048</v>
      </c>
      <c r="W24">
        <v>9308.9798793099999</v>
      </c>
      <c r="X24">
        <v>70</v>
      </c>
      <c r="Y24">
        <v>62.993878686700057</v>
      </c>
      <c r="Z24">
        <v>1123.3163822500001</v>
      </c>
      <c r="AA24">
        <v>0.20250477020800001</v>
      </c>
      <c r="AB24">
        <v>0.122285215874</v>
      </c>
      <c r="AC24">
        <v>0.85292576969900002</v>
      </c>
      <c r="AD24">
        <v>224</v>
      </c>
      <c r="AE24">
        <v>0.45323512662799997</v>
      </c>
      <c r="AF24">
        <v>-0.50125890770299997</v>
      </c>
      <c r="AG24">
        <v>-4.8728856079400001E-2</v>
      </c>
      <c r="AH24">
        <v>0.86712302736199998</v>
      </c>
      <c r="AI24">
        <v>1.3972572867299999</v>
      </c>
      <c r="AJ24">
        <v>26.437693400200001</v>
      </c>
      <c r="AK24">
        <v>-24.398782117100001</v>
      </c>
      <c r="AL24">
        <v>1099.0825333800001</v>
      </c>
      <c r="AM24">
        <v>5003</v>
      </c>
      <c r="AN24">
        <v>1.1771764709999999</v>
      </c>
      <c r="AO24">
        <v>1667.666667</v>
      </c>
      <c r="AP24">
        <v>0</v>
      </c>
      <c r="AQ24">
        <v>0</v>
      </c>
      <c r="AR24">
        <v>1000.6</v>
      </c>
      <c r="AS24">
        <v>2501.5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13</v>
      </c>
      <c r="BF24">
        <v>185.7142857</v>
      </c>
      <c r="BG24">
        <v>217.52173909999999</v>
      </c>
      <c r="BH24">
        <v>2501.5</v>
      </c>
      <c r="BI24">
        <v>13</v>
      </c>
      <c r="BJ24">
        <v>384.84615380000002</v>
      </c>
      <c r="BK24">
        <v>0.33967247754886426</v>
      </c>
      <c r="BL24">
        <v>0.25625256252562528</v>
      </c>
      <c r="BM24">
        <v>0.62770000000000004</v>
      </c>
      <c r="BN24">
        <v>575</v>
      </c>
      <c r="BO24">
        <v>8721.8012271799998</v>
      </c>
      <c r="BP24">
        <v>1.67339763815</v>
      </c>
    </row>
    <row r="25" spans="1:68" x14ac:dyDescent="0.25">
      <c r="A25">
        <v>24</v>
      </c>
      <c r="B25" t="s">
        <v>337</v>
      </c>
      <c r="C25" t="s">
        <v>345</v>
      </c>
      <c r="D25" t="s">
        <v>26</v>
      </c>
      <c r="E25">
        <v>5302061</v>
      </c>
      <c r="F25">
        <v>36622</v>
      </c>
      <c r="G25">
        <v>61963.3226344</v>
      </c>
      <c r="H25">
        <v>2529.4674418999998</v>
      </c>
      <c r="I25">
        <v>62453.127611099997</v>
      </c>
      <c r="J25">
        <v>21893.153131899999</v>
      </c>
      <c r="K25">
        <v>596.67760482200003</v>
      </c>
      <c r="L25">
        <v>3187.00244815</v>
      </c>
      <c r="M25">
        <v>4605.6095393599999</v>
      </c>
      <c r="N25">
        <v>7348.5466653100002</v>
      </c>
      <c r="O25">
        <v>15517.9159642</v>
      </c>
      <c r="P25">
        <v>4940.3295408000004</v>
      </c>
      <c r="Q25">
        <v>4.6373585605639027E-2</v>
      </c>
      <c r="R25">
        <v>0</v>
      </c>
      <c r="S25">
        <v>55.434984232980902</v>
      </c>
      <c r="T25">
        <v>4.674457429048414</v>
      </c>
      <c r="U25">
        <v>1.3912075681691707</v>
      </c>
      <c r="V25">
        <v>81.879744415924847</v>
      </c>
      <c r="W25">
        <v>11479.5996208</v>
      </c>
      <c r="X25">
        <v>0</v>
      </c>
      <c r="Y25">
        <v>4.6373585605639027E-2</v>
      </c>
      <c r="Z25">
        <v>2814.5107384100002</v>
      </c>
      <c r="AA25">
        <v>0</v>
      </c>
      <c r="AB25">
        <v>0.43432226530500001</v>
      </c>
      <c r="AC25">
        <v>0.92247542544600003</v>
      </c>
      <c r="AD25">
        <v>0</v>
      </c>
      <c r="AE25">
        <v>0.60451109590300001</v>
      </c>
      <c r="AF25">
        <v>-0.59836550484499995</v>
      </c>
      <c r="AG25">
        <v>9.3762107998799998E-2</v>
      </c>
      <c r="AH25">
        <v>0.78802940252499998</v>
      </c>
      <c r="AI25">
        <v>1.40198260826</v>
      </c>
      <c r="AJ25">
        <v>25.2405953393</v>
      </c>
      <c r="AK25">
        <v>-28.439221827400001</v>
      </c>
      <c r="AL25">
        <v>1317.2824618699999</v>
      </c>
      <c r="AM25">
        <v>1051</v>
      </c>
      <c r="AN25">
        <v>1.1703786190000001</v>
      </c>
      <c r="AO25">
        <v>0</v>
      </c>
      <c r="AP25">
        <v>0</v>
      </c>
      <c r="AQ25">
        <v>0</v>
      </c>
      <c r="AR25">
        <v>262.75</v>
      </c>
      <c r="AS25">
        <v>1051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</v>
      </c>
      <c r="BB25">
        <v>0</v>
      </c>
      <c r="BC25">
        <v>7</v>
      </c>
      <c r="BD25">
        <v>0</v>
      </c>
      <c r="BE25">
        <v>12</v>
      </c>
      <c r="BF25">
        <v>200</v>
      </c>
      <c r="BG25">
        <v>0</v>
      </c>
      <c r="BH25">
        <v>0</v>
      </c>
      <c r="BI25">
        <v>1</v>
      </c>
      <c r="BJ25">
        <v>1051</v>
      </c>
      <c r="BK25">
        <v>0.32706222865412443</v>
      </c>
      <c r="BL25">
        <v>0.21594250245017968</v>
      </c>
      <c r="BM25">
        <v>0.53010000000000002</v>
      </c>
      <c r="BN25">
        <v>0</v>
      </c>
      <c r="BO25">
        <v>15570.739496100001</v>
      </c>
      <c r="BP25">
        <v>3.3598383485299999</v>
      </c>
    </row>
    <row r="26" spans="1:68" x14ac:dyDescent="0.25">
      <c r="A26">
        <v>25</v>
      </c>
      <c r="B26" t="s">
        <v>337</v>
      </c>
      <c r="C26" t="s">
        <v>345</v>
      </c>
      <c r="D26" t="s">
        <v>27</v>
      </c>
      <c r="E26">
        <v>5302070</v>
      </c>
      <c r="F26">
        <v>22757</v>
      </c>
      <c r="G26">
        <v>45962.514183500003</v>
      </c>
      <c r="H26">
        <v>3888.53678378</v>
      </c>
      <c r="I26">
        <v>49581.630632200002</v>
      </c>
      <c r="J26">
        <v>26624.248007800001</v>
      </c>
      <c r="K26">
        <v>571.89895110099997</v>
      </c>
      <c r="L26">
        <v>6875.7219238400003</v>
      </c>
      <c r="M26">
        <v>4125.2577671999998</v>
      </c>
      <c r="N26">
        <v>7320.2010570100001</v>
      </c>
      <c r="O26">
        <v>12353.897080500001</v>
      </c>
      <c r="P26">
        <v>4333.8204616900002</v>
      </c>
      <c r="Q26">
        <v>2.105360786496012</v>
      </c>
      <c r="R26">
        <v>0</v>
      </c>
      <c r="S26">
        <v>48.182155444258953</v>
      </c>
      <c r="T26">
        <v>0</v>
      </c>
      <c r="U26">
        <v>0.24114264514932293</v>
      </c>
      <c r="V26">
        <v>71.991035725271345</v>
      </c>
      <c r="W26">
        <v>5076.9652912800002</v>
      </c>
      <c r="X26">
        <v>100</v>
      </c>
      <c r="Y26">
        <v>2.105360786496012</v>
      </c>
      <c r="Z26">
        <v>1711.5955371499999</v>
      </c>
      <c r="AA26">
        <v>1.00251089528E-2</v>
      </c>
      <c r="AB26">
        <v>0.28593399832999999</v>
      </c>
      <c r="AC26">
        <v>0.92379882486800002</v>
      </c>
      <c r="AD26">
        <v>0</v>
      </c>
      <c r="AE26">
        <v>0.54942192914200005</v>
      </c>
      <c r="AF26">
        <v>-0.56590561554499996</v>
      </c>
      <c r="AG26">
        <v>2.1088591988200001E-2</v>
      </c>
      <c r="AH26">
        <v>0.71885722932200002</v>
      </c>
      <c r="AI26">
        <v>1.40904405127</v>
      </c>
      <c r="AJ26">
        <v>25.097606361299999</v>
      </c>
      <c r="AK26">
        <v>-37.966609885899999</v>
      </c>
      <c r="AL26">
        <v>1494.1074019499999</v>
      </c>
      <c r="AM26">
        <v>7950</v>
      </c>
      <c r="AN26">
        <v>1.057040287</v>
      </c>
      <c r="AO26">
        <v>883.33333330000005</v>
      </c>
      <c r="AP26">
        <v>3975</v>
      </c>
      <c r="AQ26">
        <v>3975</v>
      </c>
      <c r="AR26">
        <v>1325</v>
      </c>
      <c r="AS26">
        <v>1590</v>
      </c>
      <c r="AT26">
        <v>1135.7142859999999</v>
      </c>
      <c r="AU26">
        <v>7</v>
      </c>
      <c r="AV26">
        <v>0</v>
      </c>
      <c r="AW26">
        <v>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14</v>
      </c>
      <c r="BF26">
        <v>200</v>
      </c>
      <c r="BG26">
        <v>7950</v>
      </c>
      <c r="BH26">
        <v>7950</v>
      </c>
      <c r="BI26">
        <v>2</v>
      </c>
      <c r="BJ26">
        <v>3975</v>
      </c>
      <c r="BK26">
        <v>0.35372848948374763</v>
      </c>
      <c r="BL26">
        <v>0.29938434476693054</v>
      </c>
      <c r="BM26">
        <v>0.58930000000000005</v>
      </c>
      <c r="BN26">
        <v>0</v>
      </c>
      <c r="BO26">
        <v>12878.470423500001</v>
      </c>
      <c r="BP26">
        <v>3.5894407474299999</v>
      </c>
    </row>
    <row r="27" spans="1:68" x14ac:dyDescent="0.25">
      <c r="A27">
        <v>26</v>
      </c>
      <c r="B27" t="s">
        <v>337</v>
      </c>
      <c r="C27" t="s">
        <v>345</v>
      </c>
      <c r="D27" t="s">
        <v>28</v>
      </c>
      <c r="E27">
        <v>5302071</v>
      </c>
      <c r="F27">
        <v>7916</v>
      </c>
      <c r="G27">
        <v>50869.255837700002</v>
      </c>
      <c r="H27">
        <v>551.89547310600005</v>
      </c>
      <c r="I27">
        <v>60412.858086599997</v>
      </c>
      <c r="J27">
        <v>30776.776713399999</v>
      </c>
      <c r="K27">
        <v>1861.69043717</v>
      </c>
      <c r="L27">
        <v>795.95872005299998</v>
      </c>
      <c r="M27">
        <v>9592.93930077</v>
      </c>
      <c r="N27">
        <v>6604.6918699999997</v>
      </c>
      <c r="O27">
        <v>1766.7472057800001</v>
      </c>
      <c r="P27">
        <v>1789.3311082600001</v>
      </c>
      <c r="Q27">
        <v>14.468558708959378</v>
      </c>
      <c r="R27">
        <v>0</v>
      </c>
      <c r="S27">
        <v>3.9232053422370621</v>
      </c>
      <c r="T27">
        <v>0</v>
      </c>
      <c r="U27">
        <v>0.80690038953811904</v>
      </c>
      <c r="V27">
        <v>54.19403739262254</v>
      </c>
      <c r="W27">
        <v>5681.7061688000003</v>
      </c>
      <c r="X27">
        <v>6</v>
      </c>
      <c r="Y27">
        <v>14.468558708959378</v>
      </c>
      <c r="Z27">
        <v>1080.9431393</v>
      </c>
      <c r="AA27">
        <v>0.12567716457200001</v>
      </c>
      <c r="AB27">
        <v>0.15822385043000001</v>
      </c>
      <c r="AC27">
        <v>0.91266826105400001</v>
      </c>
      <c r="AD27">
        <v>355</v>
      </c>
      <c r="AE27">
        <v>0.54304745711500002</v>
      </c>
      <c r="AF27">
        <v>-0.55556309039100005</v>
      </c>
      <c r="AG27">
        <v>8.6087269330499996E-2</v>
      </c>
      <c r="AH27">
        <v>0.890487375842</v>
      </c>
      <c r="AI27">
        <v>1.4025432708100001</v>
      </c>
      <c r="AJ27">
        <v>26.727449549599999</v>
      </c>
      <c r="AK27">
        <v>-23.175765027400001</v>
      </c>
      <c r="AL27">
        <v>1033.2502380000001</v>
      </c>
      <c r="AM27">
        <v>7365</v>
      </c>
      <c r="AN27">
        <v>1.0427580350000001</v>
      </c>
      <c r="AO27">
        <v>2455</v>
      </c>
      <c r="AP27">
        <v>3682.5</v>
      </c>
      <c r="AQ27">
        <v>7365</v>
      </c>
      <c r="AR27">
        <v>1227.5</v>
      </c>
      <c r="AS27">
        <v>0</v>
      </c>
      <c r="AT27">
        <v>3682.5</v>
      </c>
      <c r="AU27">
        <v>0</v>
      </c>
      <c r="AV27">
        <v>0</v>
      </c>
      <c r="AW27">
        <v>23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16</v>
      </c>
      <c r="BF27">
        <v>200</v>
      </c>
      <c r="BG27">
        <v>0</v>
      </c>
      <c r="BH27">
        <v>0</v>
      </c>
      <c r="BI27">
        <v>0</v>
      </c>
      <c r="BJ27">
        <v>0</v>
      </c>
      <c r="BK27">
        <v>0.3403741701870851</v>
      </c>
      <c r="BL27">
        <v>0.28933680104031212</v>
      </c>
      <c r="BM27">
        <v>0.61809999999999998</v>
      </c>
      <c r="BN27">
        <v>601</v>
      </c>
      <c r="BO27">
        <v>2093.9445283199998</v>
      </c>
      <c r="BP27">
        <v>0.74879042526100004</v>
      </c>
    </row>
    <row r="28" spans="1:68" x14ac:dyDescent="0.25">
      <c r="A28">
        <v>27</v>
      </c>
      <c r="B28" t="s">
        <v>337</v>
      </c>
      <c r="C28" t="s">
        <v>345</v>
      </c>
      <c r="D28" t="s">
        <v>29</v>
      </c>
      <c r="E28">
        <v>5302080</v>
      </c>
      <c r="F28">
        <v>51245</v>
      </c>
      <c r="G28">
        <v>12604.718826</v>
      </c>
      <c r="H28">
        <v>2717.7167848200002</v>
      </c>
      <c r="I28">
        <v>30476.246990799998</v>
      </c>
      <c r="J28">
        <v>16348.0390594</v>
      </c>
      <c r="K28">
        <v>1474.34349711</v>
      </c>
      <c r="L28">
        <v>5388.54006605</v>
      </c>
      <c r="M28">
        <v>1071.4460618000001</v>
      </c>
      <c r="N28">
        <v>12045.156669</v>
      </c>
      <c r="O28">
        <v>20712.585113100002</v>
      </c>
      <c r="P28">
        <v>18276.384774599999</v>
      </c>
      <c r="Q28">
        <v>1.6787237989241328</v>
      </c>
      <c r="R28">
        <v>3.2832498608792435</v>
      </c>
      <c r="S28">
        <v>48.905583379706918</v>
      </c>
      <c r="T28">
        <v>3.774809868299017</v>
      </c>
      <c r="U28">
        <v>0</v>
      </c>
      <c r="V28">
        <v>81.541613815982046</v>
      </c>
      <c r="W28">
        <v>6645.4613471100001</v>
      </c>
      <c r="X28">
        <v>532</v>
      </c>
      <c r="Y28">
        <v>1.6787237989241328</v>
      </c>
      <c r="Z28">
        <v>1635.18134867</v>
      </c>
      <c r="AA28">
        <v>8.8440894398600006E-2</v>
      </c>
      <c r="AB28">
        <v>0.164308713045</v>
      </c>
      <c r="AC28">
        <v>0.858632679028</v>
      </c>
      <c r="AD28">
        <v>0</v>
      </c>
      <c r="AE28">
        <v>0.46684117925899998</v>
      </c>
      <c r="AF28">
        <v>-0.50775800253000003</v>
      </c>
      <c r="AG28">
        <v>-4.3291066848700002E-2</v>
      </c>
      <c r="AH28">
        <v>0.69039490608700005</v>
      </c>
      <c r="AI28">
        <v>1.4018892951699999</v>
      </c>
      <c r="AJ28">
        <v>25.806095588400002</v>
      </c>
      <c r="AK28">
        <v>-43.791740795800003</v>
      </c>
      <c r="AL28">
        <v>1556.39874336</v>
      </c>
      <c r="AM28">
        <v>1648</v>
      </c>
      <c r="AN28">
        <v>1.0715214559999999</v>
      </c>
      <c r="AO28">
        <v>1648</v>
      </c>
      <c r="AP28">
        <v>0</v>
      </c>
      <c r="AQ28">
        <v>0</v>
      </c>
      <c r="AR28">
        <v>549.33333330000005</v>
      </c>
      <c r="AS28">
        <v>824</v>
      </c>
      <c r="AT28">
        <v>0</v>
      </c>
      <c r="AU28">
        <v>1</v>
      </c>
      <c r="AV28">
        <v>0</v>
      </c>
      <c r="AW28">
        <v>5</v>
      </c>
      <c r="AX28">
        <v>0</v>
      </c>
      <c r="AY28">
        <v>0</v>
      </c>
      <c r="AZ28">
        <v>0</v>
      </c>
      <c r="BA28">
        <v>3</v>
      </c>
      <c r="BB28">
        <v>0</v>
      </c>
      <c r="BC28">
        <v>0</v>
      </c>
      <c r="BD28">
        <v>0</v>
      </c>
      <c r="BE28">
        <v>14</v>
      </c>
      <c r="BF28">
        <v>200</v>
      </c>
      <c r="BG28">
        <v>164.8</v>
      </c>
      <c r="BH28">
        <v>824</v>
      </c>
      <c r="BI28">
        <v>0</v>
      </c>
      <c r="BJ28">
        <v>0</v>
      </c>
      <c r="BK28">
        <v>0.27534685165421557</v>
      </c>
      <c r="BL28">
        <v>0.18273092369477911</v>
      </c>
      <c r="BM28">
        <v>0.60489999999999999</v>
      </c>
      <c r="BN28">
        <v>0</v>
      </c>
      <c r="BO28">
        <v>39239.866782999998</v>
      </c>
      <c r="BP28">
        <v>3.95297843102</v>
      </c>
    </row>
    <row r="29" spans="1:68" x14ac:dyDescent="0.25">
      <c r="A29">
        <v>28</v>
      </c>
      <c r="B29" t="s">
        <v>337</v>
      </c>
      <c r="C29" t="s">
        <v>345</v>
      </c>
      <c r="D29" t="s">
        <v>30</v>
      </c>
      <c r="E29">
        <v>5302081</v>
      </c>
      <c r="F29">
        <v>32122</v>
      </c>
      <c r="G29">
        <v>32482.8795689</v>
      </c>
      <c r="H29">
        <v>2272.5634861499998</v>
      </c>
      <c r="I29">
        <v>47339.968708200002</v>
      </c>
      <c r="J29">
        <v>23581.656749000002</v>
      </c>
      <c r="K29">
        <v>1135.5966462199999</v>
      </c>
      <c r="L29">
        <v>6395.6785841299998</v>
      </c>
      <c r="M29">
        <v>1278.94540792</v>
      </c>
      <c r="N29">
        <v>7611.49549071</v>
      </c>
      <c r="O29">
        <v>16767.6566441</v>
      </c>
      <c r="P29">
        <v>11287.7056625</v>
      </c>
      <c r="Q29">
        <v>10.758671860508255</v>
      </c>
      <c r="R29">
        <v>0</v>
      </c>
      <c r="S29">
        <v>18.818401038768318</v>
      </c>
      <c r="T29">
        <v>1.5117788907438323</v>
      </c>
      <c r="U29">
        <v>0</v>
      </c>
      <c r="V29">
        <v>88.104725733142402</v>
      </c>
      <c r="W29">
        <v>15689.118980200001</v>
      </c>
      <c r="X29">
        <v>0</v>
      </c>
      <c r="Y29">
        <v>10.758671860508255</v>
      </c>
      <c r="Z29">
        <v>1728.3770449199999</v>
      </c>
      <c r="AA29">
        <v>5.2740856802699999E-2</v>
      </c>
      <c r="AB29">
        <v>0.137631529793</v>
      </c>
      <c r="AC29">
        <v>0.89991814660199998</v>
      </c>
      <c r="AD29">
        <v>0</v>
      </c>
      <c r="AE29">
        <v>0.461179681382</v>
      </c>
      <c r="AF29">
        <v>-0.50780423372200001</v>
      </c>
      <c r="AG29">
        <v>-5.01154531258E-2</v>
      </c>
      <c r="AH29">
        <v>0.73967765086799997</v>
      </c>
      <c r="AI29">
        <v>1.3806801933099999</v>
      </c>
      <c r="AJ29">
        <v>25.234522698900001</v>
      </c>
      <c r="AK29">
        <v>-39.238365149099998</v>
      </c>
      <c r="AL29">
        <v>1401.66762339</v>
      </c>
      <c r="AM29">
        <v>2213</v>
      </c>
      <c r="AN29">
        <v>1</v>
      </c>
      <c r="AO29">
        <v>737.66666669999995</v>
      </c>
      <c r="AP29">
        <v>0</v>
      </c>
      <c r="AQ29">
        <v>0</v>
      </c>
      <c r="AR29">
        <v>368.83333329999999</v>
      </c>
      <c r="AS29">
        <v>737.66666669999995</v>
      </c>
      <c r="AT29">
        <v>0</v>
      </c>
      <c r="AU29">
        <v>0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6</v>
      </c>
      <c r="BD29">
        <v>0</v>
      </c>
      <c r="BE29">
        <v>9</v>
      </c>
      <c r="BF29">
        <v>180</v>
      </c>
      <c r="BG29">
        <v>0</v>
      </c>
      <c r="BH29">
        <v>0</v>
      </c>
      <c r="BI29">
        <v>1</v>
      </c>
      <c r="BJ29">
        <v>2213</v>
      </c>
      <c r="BK29">
        <v>0.38976857490864797</v>
      </c>
      <c r="BL29">
        <v>0.29747275678182239</v>
      </c>
      <c r="BM29">
        <v>0.6673</v>
      </c>
      <c r="BN29">
        <v>0</v>
      </c>
      <c r="BO29">
        <v>16387.0455712</v>
      </c>
      <c r="BP29">
        <v>3.5132025232199999</v>
      </c>
    </row>
    <row r="30" spans="1:68" x14ac:dyDescent="0.25">
      <c r="A30">
        <v>29</v>
      </c>
      <c r="B30" t="s">
        <v>337</v>
      </c>
      <c r="C30" t="s">
        <v>364</v>
      </c>
      <c r="D30" t="s">
        <v>31</v>
      </c>
      <c r="E30">
        <v>5303100</v>
      </c>
      <c r="F30">
        <v>11610</v>
      </c>
      <c r="G30">
        <v>16781.588248600001</v>
      </c>
      <c r="H30">
        <v>602.21616702899996</v>
      </c>
      <c r="I30">
        <v>34147.5644742</v>
      </c>
      <c r="J30">
        <v>48951.421231400003</v>
      </c>
      <c r="K30">
        <v>283.16437325200002</v>
      </c>
      <c r="L30">
        <v>11870.883173099999</v>
      </c>
      <c r="M30">
        <v>4442.2084146699999</v>
      </c>
      <c r="N30">
        <v>2958.0680245399999</v>
      </c>
      <c r="O30">
        <v>47893.236281999998</v>
      </c>
      <c r="P30">
        <v>2575.89469938</v>
      </c>
      <c r="Q30">
        <v>20.293081061027639</v>
      </c>
      <c r="R30">
        <v>0</v>
      </c>
      <c r="S30">
        <v>58.226674086440369</v>
      </c>
      <c r="T30">
        <v>14.644778334260804</v>
      </c>
      <c r="U30">
        <v>9.2747171211278054E-2</v>
      </c>
      <c r="V30">
        <v>0.27562446167097326</v>
      </c>
      <c r="W30">
        <v>504.09683576899999</v>
      </c>
      <c r="X30">
        <v>1540</v>
      </c>
      <c r="Y30">
        <v>20.293081061027639</v>
      </c>
      <c r="Z30">
        <v>327.863677403</v>
      </c>
      <c r="AA30">
        <v>9.7522369462499994E-2</v>
      </c>
      <c r="AB30">
        <v>5.2540913006000004E-3</v>
      </c>
      <c r="AC30">
        <v>0.61783316710900005</v>
      </c>
      <c r="AD30">
        <v>0</v>
      </c>
      <c r="AE30">
        <v>0.55573193697000001</v>
      </c>
      <c r="AF30">
        <v>-0.57733147859199996</v>
      </c>
      <c r="AG30">
        <v>5.8892136628899999E-2</v>
      </c>
      <c r="AH30">
        <v>0.74938673077700002</v>
      </c>
      <c r="AI30">
        <v>1.1852774750699999</v>
      </c>
      <c r="AJ30">
        <v>23.6005394624</v>
      </c>
      <c r="AK30">
        <v>-6.22763076769</v>
      </c>
      <c r="AL30">
        <v>1183.39833456</v>
      </c>
      <c r="AM30">
        <v>1951</v>
      </c>
      <c r="AN30">
        <v>1.011929461</v>
      </c>
      <c r="AO30">
        <v>975.5</v>
      </c>
      <c r="AP30">
        <v>0</v>
      </c>
      <c r="AQ30">
        <v>0</v>
      </c>
      <c r="AR30">
        <v>243.875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16</v>
      </c>
      <c r="BF30">
        <v>200</v>
      </c>
      <c r="BG30">
        <v>108.3888889</v>
      </c>
      <c r="BH30">
        <v>0</v>
      </c>
      <c r="BI30">
        <v>13</v>
      </c>
      <c r="BJ30">
        <v>150.07692309999999</v>
      </c>
      <c r="BK30">
        <v>0.38732394366197181</v>
      </c>
      <c r="BL30">
        <v>0.30976361767728672</v>
      </c>
      <c r="BM30">
        <v>0.61040000000000005</v>
      </c>
      <c r="BN30">
        <v>0</v>
      </c>
      <c r="BO30">
        <v>27720.273603500002</v>
      </c>
      <c r="BP30">
        <v>3</v>
      </c>
    </row>
    <row r="31" spans="1:68" x14ac:dyDescent="0.25">
      <c r="A31">
        <v>30</v>
      </c>
      <c r="B31" t="s">
        <v>337</v>
      </c>
      <c r="C31" t="s">
        <v>364</v>
      </c>
      <c r="D31" t="s">
        <v>32</v>
      </c>
      <c r="E31">
        <v>5303101</v>
      </c>
      <c r="F31">
        <v>10894</v>
      </c>
      <c r="G31">
        <v>5274.32740982</v>
      </c>
      <c r="H31">
        <v>888.324791581</v>
      </c>
      <c r="I31">
        <v>47100.111337399998</v>
      </c>
      <c r="J31">
        <v>56611.340138899999</v>
      </c>
      <c r="K31">
        <v>209.217973417</v>
      </c>
      <c r="L31">
        <v>20261.449470700001</v>
      </c>
      <c r="M31">
        <v>13009.7908006</v>
      </c>
      <c r="N31">
        <v>3127.801821</v>
      </c>
      <c r="O31">
        <v>35657.317246600003</v>
      </c>
      <c r="P31">
        <v>1815.7772863299999</v>
      </c>
      <c r="Q31">
        <v>19.28213689482471</v>
      </c>
      <c r="R31">
        <v>0.3617139677239844</v>
      </c>
      <c r="S31">
        <v>58.857354850677055</v>
      </c>
      <c r="T31">
        <v>16.852161009089222</v>
      </c>
      <c r="U31">
        <v>0.21331849378593953</v>
      </c>
      <c r="V31">
        <v>1.0923444097668442</v>
      </c>
      <c r="W31">
        <v>565.69782407000002</v>
      </c>
      <c r="X31">
        <v>1207</v>
      </c>
      <c r="Y31">
        <v>19.28213689482471</v>
      </c>
      <c r="Z31">
        <v>247.512992191</v>
      </c>
      <c r="AA31">
        <v>0.12421532919100001</v>
      </c>
      <c r="AB31">
        <v>1.28511107031E-3</v>
      </c>
      <c r="AC31">
        <v>0.59660882256199999</v>
      </c>
      <c r="AD31">
        <v>0</v>
      </c>
      <c r="AE31">
        <v>0.528806755465</v>
      </c>
      <c r="AF31">
        <v>-0.57824734257900001</v>
      </c>
      <c r="AG31">
        <v>5.1274883259699998E-2</v>
      </c>
      <c r="AH31">
        <v>0.75382508424799999</v>
      </c>
      <c r="AI31">
        <v>1.28776855217</v>
      </c>
      <c r="AJ31">
        <v>25.811620562600002</v>
      </c>
      <c r="AK31">
        <v>-6.8729300375499998</v>
      </c>
      <c r="AL31">
        <v>1271.4689328500001</v>
      </c>
      <c r="AM31">
        <v>1499</v>
      </c>
      <c r="AN31">
        <v>1.021813224</v>
      </c>
      <c r="AO31">
        <v>1499</v>
      </c>
      <c r="AP31">
        <v>0</v>
      </c>
      <c r="AQ31">
        <v>0</v>
      </c>
      <c r="AR31">
        <v>249.83333329999999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5</v>
      </c>
      <c r="BD31">
        <v>0</v>
      </c>
      <c r="BE31">
        <v>12</v>
      </c>
      <c r="BF31">
        <v>200</v>
      </c>
      <c r="BG31">
        <v>214.14285709999999</v>
      </c>
      <c r="BH31">
        <v>0</v>
      </c>
      <c r="BI31">
        <v>10</v>
      </c>
      <c r="BJ31">
        <v>149.9</v>
      </c>
      <c r="BK31">
        <v>0.43687374749498997</v>
      </c>
      <c r="BL31">
        <v>0.37819548872180453</v>
      </c>
      <c r="BM31">
        <v>0.53269999999999995</v>
      </c>
      <c r="BN31">
        <v>0</v>
      </c>
      <c r="BO31">
        <v>38081.0387796</v>
      </c>
      <c r="BP31">
        <v>3</v>
      </c>
    </row>
    <row r="32" spans="1:68" x14ac:dyDescent="0.25">
      <c r="A32">
        <v>31</v>
      </c>
      <c r="B32" t="s">
        <v>337</v>
      </c>
      <c r="C32" t="s">
        <v>364</v>
      </c>
      <c r="D32" t="s">
        <v>33</v>
      </c>
      <c r="E32">
        <v>5303110</v>
      </c>
      <c r="F32">
        <v>13157</v>
      </c>
      <c r="G32">
        <v>22126.4262428</v>
      </c>
      <c r="H32">
        <v>407.19867332600001</v>
      </c>
      <c r="I32">
        <v>37203.643998500003</v>
      </c>
      <c r="J32">
        <v>39025.985039300002</v>
      </c>
      <c r="K32">
        <v>1353.2124468</v>
      </c>
      <c r="L32">
        <v>4681.2111391199996</v>
      </c>
      <c r="M32">
        <v>5785.8632530499999</v>
      </c>
      <c r="N32">
        <v>5721.6478184099997</v>
      </c>
      <c r="O32">
        <v>41161.9846769</v>
      </c>
      <c r="P32">
        <v>2020.4717367999999</v>
      </c>
      <c r="Q32">
        <v>57.994806158412175</v>
      </c>
      <c r="R32">
        <v>0</v>
      </c>
      <c r="S32">
        <v>18.864774624373958</v>
      </c>
      <c r="T32">
        <v>26.822481914301616</v>
      </c>
      <c r="U32">
        <v>0.89964756074939722</v>
      </c>
      <c r="V32">
        <v>1.5125028501938131</v>
      </c>
      <c r="W32">
        <v>2031.6286194700001</v>
      </c>
      <c r="X32">
        <v>871</v>
      </c>
      <c r="Y32">
        <v>57.994806158412175</v>
      </c>
      <c r="Z32">
        <v>881.35184286599997</v>
      </c>
      <c r="AA32">
        <v>0.13091108538999999</v>
      </c>
      <c r="AB32">
        <v>4.8282283195300001E-2</v>
      </c>
      <c r="AC32">
        <v>0.59859979007300002</v>
      </c>
      <c r="AD32">
        <v>0</v>
      </c>
      <c r="AE32">
        <v>0.52181603324199999</v>
      </c>
      <c r="AF32">
        <v>-0.56335304101899997</v>
      </c>
      <c r="AG32">
        <v>2.65216039371E-2</v>
      </c>
      <c r="AH32">
        <v>0.74008979130100006</v>
      </c>
      <c r="AI32">
        <v>1.3244488372500001</v>
      </c>
      <c r="AJ32">
        <v>26.173430434</v>
      </c>
      <c r="AK32">
        <v>-6.8087543610200001</v>
      </c>
      <c r="AL32">
        <v>1373.2290601300001</v>
      </c>
      <c r="AM32">
        <v>4129</v>
      </c>
      <c r="AN32">
        <v>1.0034021870000001</v>
      </c>
      <c r="AO32">
        <v>589.85714289999999</v>
      </c>
      <c r="AP32">
        <v>4129</v>
      </c>
      <c r="AQ32">
        <v>0</v>
      </c>
      <c r="AR32">
        <v>294.92857140000001</v>
      </c>
      <c r="AS32">
        <v>0</v>
      </c>
      <c r="AT32">
        <v>0</v>
      </c>
      <c r="AU32">
        <v>2</v>
      </c>
      <c r="AV32">
        <v>0</v>
      </c>
      <c r="AW32">
        <v>1</v>
      </c>
      <c r="AX32">
        <v>0</v>
      </c>
      <c r="AY32">
        <v>3</v>
      </c>
      <c r="AZ32">
        <v>0</v>
      </c>
      <c r="BA32">
        <v>0</v>
      </c>
      <c r="BB32">
        <v>0</v>
      </c>
      <c r="BC32">
        <v>3</v>
      </c>
      <c r="BD32">
        <v>0</v>
      </c>
      <c r="BE32">
        <v>23</v>
      </c>
      <c r="BF32">
        <v>191.66666670000001</v>
      </c>
      <c r="BG32">
        <v>133.1935484</v>
      </c>
      <c r="BH32">
        <v>0</v>
      </c>
      <c r="BI32">
        <v>28</v>
      </c>
      <c r="BJ32">
        <v>147.4642857</v>
      </c>
      <c r="BK32">
        <v>0.45008756567425567</v>
      </c>
      <c r="BL32">
        <v>0.39732861280978438</v>
      </c>
      <c r="BM32">
        <v>0.62470000000000003</v>
      </c>
      <c r="BN32">
        <v>0</v>
      </c>
      <c r="BO32">
        <v>23369.8434739</v>
      </c>
      <c r="BP32">
        <v>3.2126279863499998</v>
      </c>
    </row>
    <row r="33" spans="1:68" x14ac:dyDescent="0.25">
      <c r="A33">
        <v>32</v>
      </c>
      <c r="B33" t="s">
        <v>337</v>
      </c>
      <c r="C33" t="s">
        <v>364</v>
      </c>
      <c r="D33" t="s">
        <v>34</v>
      </c>
      <c r="E33">
        <v>5303111</v>
      </c>
      <c r="F33">
        <v>12309</v>
      </c>
      <c r="G33">
        <v>31039.651288199999</v>
      </c>
      <c r="H33">
        <v>547.58089373600001</v>
      </c>
      <c r="I33">
        <v>34699.232150199998</v>
      </c>
      <c r="J33">
        <v>27742.6013227</v>
      </c>
      <c r="K33">
        <v>266.69532682699997</v>
      </c>
      <c r="L33">
        <v>1881.6059972800001</v>
      </c>
      <c r="M33">
        <v>14221.774149999999</v>
      </c>
      <c r="N33">
        <v>12548.655127800001</v>
      </c>
      <c r="O33">
        <v>47737.504420400001</v>
      </c>
      <c r="P33">
        <v>2310.5563168799999</v>
      </c>
      <c r="Q33">
        <v>32.136894824707845</v>
      </c>
      <c r="R33">
        <v>0</v>
      </c>
      <c r="S33">
        <v>38.963086625857912</v>
      </c>
      <c r="T33">
        <v>21.368948247078464</v>
      </c>
      <c r="U33">
        <v>0.34316453348172882</v>
      </c>
      <c r="V33">
        <v>9.2452676903079052</v>
      </c>
      <c r="W33">
        <v>3258.9946852100002</v>
      </c>
      <c r="X33">
        <v>724</v>
      </c>
      <c r="Y33">
        <v>32.136894824707845</v>
      </c>
      <c r="Z33">
        <v>1130.0012216499999</v>
      </c>
      <c r="AA33">
        <v>2.9714377515400001E-2</v>
      </c>
      <c r="AB33">
        <v>0.29236737346699998</v>
      </c>
      <c r="AC33">
        <v>0.60422275371300005</v>
      </c>
      <c r="AD33">
        <v>0</v>
      </c>
      <c r="AE33">
        <v>0.60255751536699997</v>
      </c>
      <c r="AF33">
        <v>-0.62496343470500004</v>
      </c>
      <c r="AG33">
        <v>0.10332004766199999</v>
      </c>
      <c r="AH33">
        <v>0.73845000632199997</v>
      </c>
      <c r="AI33">
        <v>1.34837447872</v>
      </c>
      <c r="AJ33">
        <v>25.7832143131</v>
      </c>
      <c r="AK33">
        <v>-7.3126152175600003</v>
      </c>
      <c r="AL33">
        <v>1445.4737677999999</v>
      </c>
      <c r="AM33">
        <v>2707</v>
      </c>
      <c r="AN33">
        <v>1.0759141489999999</v>
      </c>
      <c r="AO33">
        <v>902.33333330000005</v>
      </c>
      <c r="AP33">
        <v>0</v>
      </c>
      <c r="AQ33">
        <v>0</v>
      </c>
      <c r="AR33">
        <v>246.0909091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22</v>
      </c>
      <c r="BF33">
        <v>200</v>
      </c>
      <c r="BG33">
        <v>135.35</v>
      </c>
      <c r="BH33">
        <v>0</v>
      </c>
      <c r="BI33">
        <v>1</v>
      </c>
      <c r="BJ33">
        <v>2707</v>
      </c>
      <c r="BK33">
        <v>0.41052631578947368</v>
      </c>
      <c r="BL33">
        <v>0.33755274261603374</v>
      </c>
      <c r="BM33">
        <v>0.62419999999999998</v>
      </c>
      <c r="BN33">
        <v>0</v>
      </c>
      <c r="BO33">
        <v>16662.313035499999</v>
      </c>
      <c r="BP33">
        <v>3.7439469320100001</v>
      </c>
    </row>
    <row r="34" spans="1:68" x14ac:dyDescent="0.25">
      <c r="A34">
        <v>33</v>
      </c>
      <c r="B34" t="s">
        <v>337</v>
      </c>
      <c r="C34" t="s">
        <v>364</v>
      </c>
      <c r="D34" t="s">
        <v>35</v>
      </c>
      <c r="E34">
        <v>5303120</v>
      </c>
      <c r="F34">
        <v>8362</v>
      </c>
      <c r="G34">
        <v>15438.907627299999</v>
      </c>
      <c r="H34">
        <v>224.58825993599999</v>
      </c>
      <c r="I34">
        <v>15435.9802863</v>
      </c>
      <c r="J34">
        <v>17188.561564200001</v>
      </c>
      <c r="K34">
        <v>1440.62945689</v>
      </c>
      <c r="L34">
        <v>1043.36832355</v>
      </c>
      <c r="M34">
        <v>13092.625204800001</v>
      </c>
      <c r="N34">
        <v>3342.0189259799999</v>
      </c>
      <c r="O34">
        <v>66867.450309499996</v>
      </c>
      <c r="P34">
        <v>1448.0431620100001</v>
      </c>
      <c r="Q34">
        <v>26.293823038397328</v>
      </c>
      <c r="R34">
        <v>0</v>
      </c>
      <c r="S34">
        <v>12.455945093674643</v>
      </c>
      <c r="T34">
        <v>0.38026340196624003</v>
      </c>
      <c r="U34">
        <v>1.7436468187720273</v>
      </c>
      <c r="V34">
        <v>14.171250896914614</v>
      </c>
      <c r="W34">
        <v>2367.5505848299999</v>
      </c>
      <c r="X34">
        <v>191</v>
      </c>
      <c r="Y34">
        <v>26.293823038397328</v>
      </c>
      <c r="Z34">
        <v>481.74310642299997</v>
      </c>
      <c r="AA34">
        <v>0.197690159664</v>
      </c>
      <c r="AB34">
        <v>2.2034202343900001E-2</v>
      </c>
      <c r="AC34">
        <v>0.61592060354599998</v>
      </c>
      <c r="AD34">
        <v>0</v>
      </c>
      <c r="AE34">
        <v>0.47444156829900003</v>
      </c>
      <c r="AF34">
        <v>-0.52061084576200001</v>
      </c>
      <c r="AG34">
        <v>6.3876594098599998E-2</v>
      </c>
      <c r="AH34">
        <v>0.74649095696400003</v>
      </c>
      <c r="AI34">
        <v>1.3547714963799999</v>
      </c>
      <c r="AJ34">
        <v>26.881029269100001</v>
      </c>
      <c r="AK34">
        <v>-5.6978917134399998</v>
      </c>
      <c r="AL34">
        <v>1406.8850692999999</v>
      </c>
      <c r="AM34">
        <v>8521</v>
      </c>
      <c r="AN34">
        <v>1.057852266</v>
      </c>
      <c r="AO34">
        <v>774.63636359999998</v>
      </c>
      <c r="AP34">
        <v>1704.2</v>
      </c>
      <c r="AQ34">
        <v>0</v>
      </c>
      <c r="AR34">
        <v>774.63636359999998</v>
      </c>
      <c r="AS34">
        <v>0</v>
      </c>
      <c r="AT34">
        <v>1217.2857140000001</v>
      </c>
      <c r="AU34">
        <v>0</v>
      </c>
      <c r="AV34">
        <v>0</v>
      </c>
      <c r="AW34">
        <v>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16</v>
      </c>
      <c r="BF34">
        <v>200</v>
      </c>
      <c r="BG34">
        <v>1420.166667</v>
      </c>
      <c r="BH34">
        <v>8521</v>
      </c>
      <c r="BI34">
        <v>31</v>
      </c>
      <c r="BJ34">
        <v>274.87096769999999</v>
      </c>
      <c r="BK34">
        <v>0.34913353720693169</v>
      </c>
      <c r="BL34">
        <v>0.30252977484134574</v>
      </c>
      <c r="BM34">
        <v>0.67390000000000005</v>
      </c>
      <c r="BN34">
        <v>1048</v>
      </c>
      <c r="BO34">
        <v>825.938501589</v>
      </c>
      <c r="BP34">
        <v>3.0032043065899998</v>
      </c>
    </row>
    <row r="35" spans="1:68" x14ac:dyDescent="0.25">
      <c r="A35">
        <v>34</v>
      </c>
      <c r="B35" t="s">
        <v>337</v>
      </c>
      <c r="C35" t="s">
        <v>364</v>
      </c>
      <c r="D35" t="s">
        <v>36</v>
      </c>
      <c r="E35">
        <v>5303121</v>
      </c>
      <c r="F35">
        <v>10153</v>
      </c>
      <c r="G35">
        <v>22100.067674900001</v>
      </c>
      <c r="H35">
        <v>380.12192905500001</v>
      </c>
      <c r="I35">
        <v>22042.239512100001</v>
      </c>
      <c r="J35">
        <v>15946.6853878</v>
      </c>
      <c r="K35">
        <v>969.82081631100004</v>
      </c>
      <c r="L35">
        <v>2228.8379142099998</v>
      </c>
      <c r="M35">
        <v>14046.9749589</v>
      </c>
      <c r="N35">
        <v>8056.4732064700002</v>
      </c>
      <c r="O35">
        <v>61706.587801900001</v>
      </c>
      <c r="P35">
        <v>2180.31844129</v>
      </c>
      <c r="Q35">
        <v>31.209423112595065</v>
      </c>
      <c r="R35">
        <v>0</v>
      </c>
      <c r="S35">
        <v>17.473567056204786</v>
      </c>
      <c r="T35">
        <v>19.949916527545909</v>
      </c>
      <c r="U35">
        <v>0.65850491560007418</v>
      </c>
      <c r="V35">
        <v>14.340588988476313</v>
      </c>
      <c r="W35">
        <v>2946.62909941</v>
      </c>
      <c r="X35">
        <v>172</v>
      </c>
      <c r="Y35">
        <v>31.209423112595065</v>
      </c>
      <c r="Z35">
        <v>739.43322335599998</v>
      </c>
      <c r="AA35">
        <v>2.6945019964099998E-2</v>
      </c>
      <c r="AB35">
        <v>0.13660986900399999</v>
      </c>
      <c r="AC35">
        <v>0.62469105844200001</v>
      </c>
      <c r="AD35">
        <v>0</v>
      </c>
      <c r="AE35">
        <v>0.52455840891700001</v>
      </c>
      <c r="AF35">
        <v>-0.58609910058799997</v>
      </c>
      <c r="AG35">
        <v>3.9105659775299999E-2</v>
      </c>
      <c r="AH35">
        <v>0.74052336546399999</v>
      </c>
      <c r="AI35">
        <v>1.35184249645</v>
      </c>
      <c r="AJ35">
        <v>26.000319235599999</v>
      </c>
      <c r="AK35">
        <v>-7.3574225603199999</v>
      </c>
      <c r="AL35">
        <v>1457.2719634099999</v>
      </c>
      <c r="AM35">
        <v>3871</v>
      </c>
      <c r="AN35">
        <v>1.042272482</v>
      </c>
      <c r="AO35">
        <v>1290.333333</v>
      </c>
      <c r="AP35">
        <v>967.75</v>
      </c>
      <c r="AQ35">
        <v>0</v>
      </c>
      <c r="AR35">
        <v>322.58333329999999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16</v>
      </c>
      <c r="BF35">
        <v>200</v>
      </c>
      <c r="BG35">
        <v>276.5</v>
      </c>
      <c r="BH35">
        <v>0</v>
      </c>
      <c r="BI35">
        <v>28</v>
      </c>
      <c r="BJ35">
        <v>138.25</v>
      </c>
      <c r="BK35">
        <v>0.31909028256374916</v>
      </c>
      <c r="BL35">
        <v>0.26065029860650296</v>
      </c>
      <c r="BM35">
        <v>0.57689999999999997</v>
      </c>
      <c r="BN35">
        <v>0</v>
      </c>
      <c r="BO35">
        <v>5446.04431105</v>
      </c>
      <c r="BP35">
        <v>3.60484585837</v>
      </c>
    </row>
    <row r="36" spans="1:68" x14ac:dyDescent="0.25">
      <c r="A36">
        <v>35</v>
      </c>
      <c r="B36" t="s">
        <v>337</v>
      </c>
      <c r="C36" t="s">
        <v>364</v>
      </c>
      <c r="D36" t="s">
        <v>37</v>
      </c>
      <c r="E36">
        <v>5303130</v>
      </c>
      <c r="F36">
        <v>13836</v>
      </c>
      <c r="G36">
        <v>21982.251963399998</v>
      </c>
      <c r="H36">
        <v>684.88869199299995</v>
      </c>
      <c r="I36">
        <v>22844.4778711</v>
      </c>
      <c r="J36">
        <v>4179.46110116</v>
      </c>
      <c r="K36">
        <v>777.20701678900002</v>
      </c>
      <c r="L36">
        <v>7190.1253154100004</v>
      </c>
      <c r="M36">
        <v>6265.5835687400004</v>
      </c>
      <c r="N36">
        <v>10030.802316900001</v>
      </c>
      <c r="O36">
        <v>74161.128427699994</v>
      </c>
      <c r="P36">
        <v>5753.87013527</v>
      </c>
      <c r="Q36">
        <v>67.649786681506214</v>
      </c>
      <c r="R36">
        <v>0</v>
      </c>
      <c r="S36">
        <v>27.768503060656652</v>
      </c>
      <c r="T36">
        <v>24.058616212205528</v>
      </c>
      <c r="U36">
        <v>0</v>
      </c>
      <c r="V36">
        <v>0.10118531367447239</v>
      </c>
      <c r="W36">
        <v>1820.30059689</v>
      </c>
      <c r="X36">
        <v>1581</v>
      </c>
      <c r="Y36">
        <v>67.649786681506214</v>
      </c>
      <c r="Z36">
        <v>852.36171081800001</v>
      </c>
      <c r="AA36">
        <v>1.38031890957E-2</v>
      </c>
      <c r="AB36">
        <v>0.16135443769899999</v>
      </c>
      <c r="AC36">
        <v>0.59679018111399995</v>
      </c>
      <c r="AD36">
        <v>0</v>
      </c>
      <c r="AE36">
        <v>0.61265861397800003</v>
      </c>
      <c r="AF36">
        <v>-0.63925870848699995</v>
      </c>
      <c r="AG36">
        <v>0.12290401692900001</v>
      </c>
      <c r="AH36">
        <v>0.74417874697399999</v>
      </c>
      <c r="AI36">
        <v>1.3616365752299999</v>
      </c>
      <c r="AJ36">
        <v>25.198738010700001</v>
      </c>
      <c r="AK36">
        <v>-9.4825090781599997</v>
      </c>
      <c r="AL36">
        <v>1437.77402596</v>
      </c>
      <c r="AM36">
        <v>4055</v>
      </c>
      <c r="AN36">
        <v>1.041613152</v>
      </c>
      <c r="AO36">
        <v>506.875</v>
      </c>
      <c r="AP36">
        <v>0</v>
      </c>
      <c r="AQ36">
        <v>0</v>
      </c>
      <c r="AR36">
        <v>368.63636359999998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18</v>
      </c>
      <c r="BF36">
        <v>200</v>
      </c>
      <c r="BG36">
        <v>135.16666670000001</v>
      </c>
      <c r="BH36">
        <v>0</v>
      </c>
      <c r="BI36">
        <v>0</v>
      </c>
      <c r="BJ36">
        <v>0</v>
      </c>
      <c r="BK36">
        <v>0.3634639696586599</v>
      </c>
      <c r="BL36">
        <v>0.30079483358171882</v>
      </c>
      <c r="BM36">
        <v>0.65810000000000002</v>
      </c>
      <c r="BN36">
        <v>0</v>
      </c>
      <c r="BO36">
        <v>9354.2610940300001</v>
      </c>
      <c r="BP36">
        <v>3.9066926857499999</v>
      </c>
    </row>
    <row r="37" spans="1:68" x14ac:dyDescent="0.25">
      <c r="A37">
        <v>36</v>
      </c>
      <c r="B37" t="s">
        <v>337</v>
      </c>
      <c r="C37" t="s">
        <v>364</v>
      </c>
      <c r="D37" t="s">
        <v>38</v>
      </c>
      <c r="E37">
        <v>5303131</v>
      </c>
      <c r="F37">
        <v>16341</v>
      </c>
      <c r="G37">
        <v>31345.204969999999</v>
      </c>
      <c r="H37">
        <v>625.10876593800003</v>
      </c>
      <c r="I37">
        <v>31234.7928116</v>
      </c>
      <c r="J37">
        <v>18093.823376</v>
      </c>
      <c r="K37">
        <v>954.49908409399995</v>
      </c>
      <c r="L37">
        <v>1891.4780274300001</v>
      </c>
      <c r="M37">
        <v>18730.792923500001</v>
      </c>
      <c r="N37">
        <v>9120.17888537</v>
      </c>
      <c r="O37">
        <v>56005.1959517</v>
      </c>
      <c r="P37">
        <v>2052.4294439300002</v>
      </c>
      <c r="Q37">
        <v>22.611760341309591</v>
      </c>
      <c r="R37">
        <v>0</v>
      </c>
      <c r="S37">
        <v>27.351140790205896</v>
      </c>
      <c r="T37">
        <v>30.903357447597845</v>
      </c>
      <c r="U37">
        <v>2.1888332405861624</v>
      </c>
      <c r="V37">
        <v>38.320788201456459</v>
      </c>
      <c r="W37">
        <v>2742.2981254299998</v>
      </c>
      <c r="X37">
        <v>721</v>
      </c>
      <c r="Y37">
        <v>22.611760341309591</v>
      </c>
      <c r="Z37">
        <v>1376.2332498200001</v>
      </c>
      <c r="AA37">
        <v>5.6996300066200004E-3</v>
      </c>
      <c r="AB37">
        <v>0.28221957040599999</v>
      </c>
      <c r="AC37">
        <v>0.60585776873599995</v>
      </c>
      <c r="AD37">
        <v>0</v>
      </c>
      <c r="AE37">
        <v>0.57348268930199997</v>
      </c>
      <c r="AF37">
        <v>-0.61645420376299997</v>
      </c>
      <c r="AG37">
        <v>7.39217465957E-2</v>
      </c>
      <c r="AH37">
        <v>0.74006764937000002</v>
      </c>
      <c r="AI37">
        <v>1.3522804744200001</v>
      </c>
      <c r="AJ37">
        <v>25.721313158499999</v>
      </c>
      <c r="AK37">
        <v>-6.91096424775</v>
      </c>
      <c r="AL37">
        <v>1441.3546478600001</v>
      </c>
      <c r="AM37">
        <v>4215</v>
      </c>
      <c r="AN37">
        <v>1.135506466</v>
      </c>
      <c r="AO37">
        <v>843</v>
      </c>
      <c r="AP37">
        <v>0</v>
      </c>
      <c r="AQ37">
        <v>0</v>
      </c>
      <c r="AR37">
        <v>526.875</v>
      </c>
      <c r="AS37">
        <v>2107.5</v>
      </c>
      <c r="AT37">
        <v>0</v>
      </c>
      <c r="AU37">
        <v>0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16</v>
      </c>
      <c r="BF37">
        <v>200</v>
      </c>
      <c r="BG37">
        <v>200.7142857</v>
      </c>
      <c r="BH37">
        <v>4215</v>
      </c>
      <c r="BI37">
        <v>0</v>
      </c>
      <c r="BJ37">
        <v>0</v>
      </c>
      <c r="BK37">
        <v>0.32087015635622024</v>
      </c>
      <c r="BL37">
        <v>0.24747546579433935</v>
      </c>
      <c r="BM37">
        <v>0.5927</v>
      </c>
      <c r="BN37">
        <v>0</v>
      </c>
      <c r="BO37">
        <v>15202.361328200001</v>
      </c>
      <c r="BP37">
        <v>3.7280832095099998</v>
      </c>
    </row>
    <row r="38" spans="1:68" x14ac:dyDescent="0.25">
      <c r="A38">
        <v>37</v>
      </c>
      <c r="B38" t="s">
        <v>337</v>
      </c>
      <c r="C38" t="s">
        <v>364</v>
      </c>
      <c r="D38" t="s">
        <v>39</v>
      </c>
      <c r="E38">
        <v>5303132</v>
      </c>
      <c r="F38">
        <v>14137</v>
      </c>
      <c r="G38">
        <v>30058.945943300001</v>
      </c>
      <c r="H38">
        <v>917.69737348499996</v>
      </c>
      <c r="I38">
        <v>30183.276545600002</v>
      </c>
      <c r="J38">
        <v>9931.7520280400004</v>
      </c>
      <c r="K38">
        <v>389.90631018900001</v>
      </c>
      <c r="L38">
        <v>6462.4332579600004</v>
      </c>
      <c r="M38">
        <v>14304.7043328</v>
      </c>
      <c r="N38">
        <v>8746.3828631600009</v>
      </c>
      <c r="O38">
        <v>68181.254040300002</v>
      </c>
      <c r="P38">
        <v>7262.0060500500003</v>
      </c>
      <c r="Q38">
        <v>68.781302170283809</v>
      </c>
      <c r="R38">
        <v>0</v>
      </c>
      <c r="S38">
        <v>46.28083843442775</v>
      </c>
      <c r="T38">
        <v>2.0589872008903729</v>
      </c>
      <c r="U38">
        <v>0</v>
      </c>
      <c r="V38">
        <v>5.7579401570347315</v>
      </c>
      <c r="W38">
        <v>2015.1449345000001</v>
      </c>
      <c r="X38">
        <v>469</v>
      </c>
      <c r="Y38">
        <v>68.781302170283809</v>
      </c>
      <c r="Z38">
        <v>1127.19471316</v>
      </c>
      <c r="AA38">
        <v>1.7545868424800001E-3</v>
      </c>
      <c r="AB38">
        <v>0.38033175355499999</v>
      </c>
      <c r="AC38">
        <v>0.58957095885999999</v>
      </c>
      <c r="AD38">
        <v>0</v>
      </c>
      <c r="AE38">
        <v>0.67023960028899998</v>
      </c>
      <c r="AF38">
        <v>-0.66416043982100004</v>
      </c>
      <c r="AG38">
        <v>0.18718842222500001</v>
      </c>
      <c r="AH38">
        <v>0.73937542141500001</v>
      </c>
      <c r="AI38">
        <v>1.33510841426</v>
      </c>
      <c r="AJ38">
        <v>24.899971369599999</v>
      </c>
      <c r="AK38">
        <v>-7.1271479522199996</v>
      </c>
      <c r="AL38">
        <v>1405.87613128</v>
      </c>
      <c r="AM38">
        <v>2790</v>
      </c>
      <c r="AN38">
        <v>1.1668757839999999</v>
      </c>
      <c r="AO38">
        <v>697.5</v>
      </c>
      <c r="AP38">
        <v>0</v>
      </c>
      <c r="AQ38">
        <v>0</v>
      </c>
      <c r="AR38">
        <v>398.57142859999999</v>
      </c>
      <c r="AS38">
        <v>1395</v>
      </c>
      <c r="AT38">
        <v>2790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10</v>
      </c>
      <c r="BF38">
        <v>200</v>
      </c>
      <c r="BG38">
        <v>186</v>
      </c>
      <c r="BH38">
        <v>2790</v>
      </c>
      <c r="BI38">
        <v>0</v>
      </c>
      <c r="BJ38">
        <v>0</v>
      </c>
      <c r="BK38">
        <v>0.32389580973952437</v>
      </c>
      <c r="BL38">
        <v>0.24540013300820218</v>
      </c>
      <c r="BM38">
        <v>0.6462</v>
      </c>
      <c r="BN38">
        <v>0</v>
      </c>
      <c r="BO38">
        <v>15674.6870199</v>
      </c>
      <c r="BP38">
        <v>3.7919216646299998</v>
      </c>
    </row>
    <row r="39" spans="1:68" x14ac:dyDescent="0.25">
      <c r="A39">
        <v>38</v>
      </c>
      <c r="B39" t="s">
        <v>337</v>
      </c>
      <c r="C39" t="s">
        <v>364</v>
      </c>
      <c r="D39" t="s">
        <v>40</v>
      </c>
      <c r="E39">
        <v>5303133</v>
      </c>
      <c r="F39">
        <v>20711</v>
      </c>
      <c r="G39">
        <v>16636.858175599999</v>
      </c>
      <c r="H39">
        <v>1155.85475879</v>
      </c>
      <c r="I39">
        <v>28083.7921346</v>
      </c>
      <c r="J39">
        <v>14781.348428200001</v>
      </c>
      <c r="K39">
        <v>526.11573998699998</v>
      </c>
      <c r="L39">
        <v>2348.67365298</v>
      </c>
      <c r="M39">
        <v>4104.1007841399996</v>
      </c>
      <c r="N39">
        <v>9376.75756129</v>
      </c>
      <c r="O39">
        <v>93935.796089299998</v>
      </c>
      <c r="P39">
        <v>4257.3827095099996</v>
      </c>
      <c r="Q39">
        <v>81.580411797440178</v>
      </c>
      <c r="R39">
        <v>0</v>
      </c>
      <c r="S39">
        <v>64.320163235021326</v>
      </c>
      <c r="T39">
        <v>11.463550361713967</v>
      </c>
      <c r="U39">
        <v>4.7393804488963092</v>
      </c>
      <c r="V39">
        <v>4.8524938438510938</v>
      </c>
      <c r="W39">
        <v>1361.11503036</v>
      </c>
      <c r="X39">
        <v>1764</v>
      </c>
      <c r="Y39">
        <v>81.580411797440178</v>
      </c>
      <c r="Z39">
        <v>678.28335448999997</v>
      </c>
      <c r="AA39">
        <v>0.101678398374</v>
      </c>
      <c r="AB39">
        <v>0.199181594322</v>
      </c>
      <c r="AC39">
        <v>0.58871377822199999</v>
      </c>
      <c r="AD39">
        <v>0</v>
      </c>
      <c r="AE39">
        <v>0.56034364400000003</v>
      </c>
      <c r="AF39">
        <v>-0.56806747227300003</v>
      </c>
      <c r="AG39">
        <v>8.2441412301600001E-2</v>
      </c>
      <c r="AH39">
        <v>0.757585174493</v>
      </c>
      <c r="AI39">
        <v>1.3458720443800001</v>
      </c>
      <c r="AJ39">
        <v>25.696238610999998</v>
      </c>
      <c r="AK39">
        <v>-9.2297462182299999</v>
      </c>
      <c r="AL39">
        <v>1329.2574511600001</v>
      </c>
      <c r="AM39">
        <v>2087</v>
      </c>
      <c r="AN39">
        <v>1.1737907759999999</v>
      </c>
      <c r="AO39">
        <v>695.66666669999995</v>
      </c>
      <c r="AP39">
        <v>0</v>
      </c>
      <c r="AQ39">
        <v>0</v>
      </c>
      <c r="AR39">
        <v>417.4</v>
      </c>
      <c r="AS39">
        <v>2087</v>
      </c>
      <c r="AT39">
        <v>0</v>
      </c>
      <c r="AU39">
        <v>0</v>
      </c>
      <c r="AV39">
        <v>0</v>
      </c>
      <c r="AW39">
        <v>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8</v>
      </c>
      <c r="BF39">
        <v>200</v>
      </c>
      <c r="BG39">
        <v>139.1333333</v>
      </c>
      <c r="BH39">
        <v>2087</v>
      </c>
      <c r="BI39">
        <v>0</v>
      </c>
      <c r="BJ39">
        <v>0</v>
      </c>
      <c r="BK39">
        <v>0.2725430597771023</v>
      </c>
      <c r="BL39">
        <v>0.20118110236220471</v>
      </c>
      <c r="BM39">
        <v>0.60240000000000005</v>
      </c>
      <c r="BN39">
        <v>0</v>
      </c>
      <c r="BO39">
        <v>14401.746202800001</v>
      </c>
      <c r="BP39">
        <v>3.4126769723299999</v>
      </c>
    </row>
    <row r="40" spans="1:68" x14ac:dyDescent="0.25">
      <c r="A40">
        <v>39</v>
      </c>
      <c r="B40" t="s">
        <v>337</v>
      </c>
      <c r="C40" t="s">
        <v>364</v>
      </c>
      <c r="D40" t="s">
        <v>41</v>
      </c>
      <c r="E40">
        <v>5303140</v>
      </c>
      <c r="F40">
        <v>19219</v>
      </c>
      <c r="G40">
        <v>9367.9830559999991</v>
      </c>
      <c r="H40">
        <v>715.79831915800003</v>
      </c>
      <c r="I40">
        <v>8452.3617282199993</v>
      </c>
      <c r="J40">
        <v>13383.714573499999</v>
      </c>
      <c r="K40">
        <v>3255.4305144499999</v>
      </c>
      <c r="L40">
        <v>3228.1553963699998</v>
      </c>
      <c r="M40">
        <v>4670.1134289399997</v>
      </c>
      <c r="N40">
        <v>3868.3069946700002</v>
      </c>
      <c r="O40">
        <v>78005.908597500005</v>
      </c>
      <c r="P40">
        <v>5419.8351232799996</v>
      </c>
      <c r="Q40">
        <v>89.751437581153766</v>
      </c>
      <c r="R40">
        <v>0</v>
      </c>
      <c r="S40">
        <v>15.433129289556668</v>
      </c>
      <c r="T40">
        <v>14.088295306993137</v>
      </c>
      <c r="U40">
        <v>2.7824151363383419E-2</v>
      </c>
      <c r="V40">
        <v>6.5143868047244906</v>
      </c>
      <c r="W40">
        <v>4333.6646563000004</v>
      </c>
      <c r="X40">
        <v>446</v>
      </c>
      <c r="Y40">
        <v>89.751437581153766</v>
      </c>
      <c r="Z40">
        <v>422.91554073399999</v>
      </c>
      <c r="AA40">
        <v>0.33478570030799998</v>
      </c>
      <c r="AB40">
        <v>1.62859670118E-2</v>
      </c>
      <c r="AC40">
        <v>0.62451147580699995</v>
      </c>
      <c r="AD40">
        <v>0</v>
      </c>
      <c r="AE40">
        <v>0.44571969688599999</v>
      </c>
      <c r="AF40">
        <v>-0.50077101794599999</v>
      </c>
      <c r="AG40">
        <v>4.7034318158700003E-2</v>
      </c>
      <c r="AH40">
        <v>0.77922172242499999</v>
      </c>
      <c r="AI40">
        <v>1.3664263487999999</v>
      </c>
      <c r="AJ40">
        <v>26.991648200299998</v>
      </c>
      <c r="AK40">
        <v>-6.7780268457900004</v>
      </c>
      <c r="AL40">
        <v>1373.8045589400001</v>
      </c>
      <c r="AM40">
        <v>10385</v>
      </c>
      <c r="AN40">
        <v>1.076835338</v>
      </c>
      <c r="AO40">
        <v>1730.833333</v>
      </c>
      <c r="AP40">
        <v>10385</v>
      </c>
      <c r="AQ40">
        <v>10385</v>
      </c>
      <c r="AR40">
        <v>692.33333330000005</v>
      </c>
      <c r="AS40">
        <v>2596.25</v>
      </c>
      <c r="AT40">
        <v>3461.666667</v>
      </c>
      <c r="AU40">
        <v>0</v>
      </c>
      <c r="AV40">
        <v>0</v>
      </c>
      <c r="AW40">
        <v>5</v>
      </c>
      <c r="AX40">
        <v>2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26</v>
      </c>
      <c r="BF40">
        <v>200</v>
      </c>
      <c r="BG40">
        <v>399.42307690000001</v>
      </c>
      <c r="BH40">
        <v>10385</v>
      </c>
      <c r="BI40">
        <v>11</v>
      </c>
      <c r="BJ40">
        <v>944.09090909999998</v>
      </c>
      <c r="BK40">
        <v>0.34013398294762487</v>
      </c>
      <c r="BL40">
        <v>0.28114925626378601</v>
      </c>
      <c r="BM40">
        <v>0.5917</v>
      </c>
      <c r="BN40">
        <v>4271</v>
      </c>
      <c r="BO40">
        <v>1031.1510239300001</v>
      </c>
      <c r="BP40">
        <v>3.01651788101</v>
      </c>
    </row>
    <row r="41" spans="1:68" x14ac:dyDescent="0.25">
      <c r="A41">
        <v>40</v>
      </c>
      <c r="B41" t="s">
        <v>337</v>
      </c>
      <c r="C41" t="s">
        <v>364</v>
      </c>
      <c r="D41" t="s">
        <v>42</v>
      </c>
      <c r="E41">
        <v>5303141</v>
      </c>
      <c r="F41">
        <v>19260</v>
      </c>
      <c r="G41">
        <v>7727.0736158500004</v>
      </c>
      <c r="H41">
        <v>575.94352832699997</v>
      </c>
      <c r="I41">
        <v>20601.7597255</v>
      </c>
      <c r="J41">
        <v>12718.068483700001</v>
      </c>
      <c r="K41">
        <v>1063.6606145400001</v>
      </c>
      <c r="L41">
        <v>6084.5301453900001</v>
      </c>
      <c r="M41">
        <v>2361.7959081700001</v>
      </c>
      <c r="N41">
        <v>10391.453921099999</v>
      </c>
      <c r="O41">
        <v>100372.93849299999</v>
      </c>
      <c r="P41">
        <v>4155.1223630799996</v>
      </c>
      <c r="Q41">
        <v>111.83453904655909</v>
      </c>
      <c r="R41">
        <v>0</v>
      </c>
      <c r="S41">
        <v>25.922834353552215</v>
      </c>
      <c r="T41">
        <v>14.023372287145241</v>
      </c>
      <c r="U41">
        <v>2.6803932480059358</v>
      </c>
      <c r="V41">
        <v>3.4631360332294916</v>
      </c>
      <c r="W41">
        <v>605.17239345400003</v>
      </c>
      <c r="X41">
        <v>5172</v>
      </c>
      <c r="Y41">
        <v>111.83453904655909</v>
      </c>
      <c r="Z41">
        <v>562.18639549</v>
      </c>
      <c r="AA41">
        <v>5.2844471416099999E-2</v>
      </c>
      <c r="AB41">
        <v>0.230841121495</v>
      </c>
      <c r="AC41">
        <v>0.64562072082300004</v>
      </c>
      <c r="AD41">
        <v>0</v>
      </c>
      <c r="AE41">
        <v>0.51899579487699998</v>
      </c>
      <c r="AF41">
        <v>-0.56181385761500002</v>
      </c>
      <c r="AG41">
        <v>1.40542153896E-2</v>
      </c>
      <c r="AH41">
        <v>0.76491824040699996</v>
      </c>
      <c r="AI41">
        <v>1.375962737</v>
      </c>
      <c r="AJ41">
        <v>25.3903729996</v>
      </c>
      <c r="AK41">
        <v>-14.520046708700001</v>
      </c>
      <c r="AL41">
        <v>1389.8293889900001</v>
      </c>
      <c r="AM41">
        <v>3835</v>
      </c>
      <c r="AN41">
        <v>1.351780049</v>
      </c>
      <c r="AO41">
        <v>767</v>
      </c>
      <c r="AP41">
        <v>0</v>
      </c>
      <c r="AQ41">
        <v>0</v>
      </c>
      <c r="AR41">
        <v>383.5</v>
      </c>
      <c r="AS41">
        <v>1917.5</v>
      </c>
      <c r="AT41">
        <v>0</v>
      </c>
      <c r="AU41">
        <v>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20</v>
      </c>
      <c r="BF41">
        <v>200</v>
      </c>
      <c r="BG41">
        <v>213.05555559999999</v>
      </c>
      <c r="BH41">
        <v>1917.5</v>
      </c>
      <c r="BI41">
        <v>4</v>
      </c>
      <c r="BJ41">
        <v>958.75</v>
      </c>
      <c r="BK41">
        <v>0.25224071702944945</v>
      </c>
      <c r="BL41">
        <v>0.18080295339178587</v>
      </c>
      <c r="BM41">
        <v>0.53390000000000004</v>
      </c>
      <c r="BN41">
        <v>0</v>
      </c>
      <c r="BO41">
        <v>9766.2611784199999</v>
      </c>
      <c r="BP41">
        <v>3.8708722741399999</v>
      </c>
    </row>
    <row r="42" spans="1:68" x14ac:dyDescent="0.25">
      <c r="A42">
        <v>41</v>
      </c>
      <c r="B42" t="s">
        <v>337</v>
      </c>
      <c r="C42" t="s">
        <v>364</v>
      </c>
      <c r="D42" t="s">
        <v>43</v>
      </c>
      <c r="E42">
        <v>5303142</v>
      </c>
      <c r="F42">
        <v>13306</v>
      </c>
      <c r="G42">
        <v>15584.9192234</v>
      </c>
      <c r="H42">
        <v>504.72050185400002</v>
      </c>
      <c r="I42">
        <v>17039.825132999998</v>
      </c>
      <c r="J42">
        <v>6100.9717260899997</v>
      </c>
      <c r="K42">
        <v>3161.8789923899999</v>
      </c>
      <c r="L42">
        <v>9352.4571349899998</v>
      </c>
      <c r="M42">
        <v>1561.2898389100001</v>
      </c>
      <c r="N42">
        <v>9308.9432250999998</v>
      </c>
      <c r="O42">
        <v>81939.781749100002</v>
      </c>
      <c r="P42">
        <v>3296.75907461</v>
      </c>
      <c r="Q42">
        <v>63.541086996846595</v>
      </c>
      <c r="R42">
        <v>0</v>
      </c>
      <c r="S42">
        <v>6.7519940641810425</v>
      </c>
      <c r="T42">
        <v>21.545167872379892</v>
      </c>
      <c r="U42">
        <v>1.8734928584678168</v>
      </c>
      <c r="V42">
        <v>18.86367052457538</v>
      </c>
      <c r="W42">
        <v>1622.8841187</v>
      </c>
      <c r="X42">
        <v>3251</v>
      </c>
      <c r="Y42">
        <v>63.541086996846595</v>
      </c>
      <c r="Z42">
        <v>450.64281564200002</v>
      </c>
      <c r="AA42">
        <v>5.12140230489E-2</v>
      </c>
      <c r="AB42">
        <v>5.2138133172999999E-2</v>
      </c>
      <c r="AC42">
        <v>0.62302514769100004</v>
      </c>
      <c r="AD42">
        <v>0</v>
      </c>
      <c r="AE42">
        <v>0.54307653062100003</v>
      </c>
      <c r="AF42">
        <v>-0.59301193076900005</v>
      </c>
      <c r="AG42">
        <v>4.7076837185599997E-2</v>
      </c>
      <c r="AH42">
        <v>0.76562662892300004</v>
      </c>
      <c r="AI42">
        <v>1.3613201262100001</v>
      </c>
      <c r="AJ42">
        <v>26.149472859599999</v>
      </c>
      <c r="AK42">
        <v>-9.6725130572900007</v>
      </c>
      <c r="AL42">
        <v>1397.46280832</v>
      </c>
      <c r="AM42">
        <v>2103</v>
      </c>
      <c r="AN42">
        <v>1.0941727370000001</v>
      </c>
      <c r="AO42">
        <v>1051.5</v>
      </c>
      <c r="AP42">
        <v>0</v>
      </c>
      <c r="AQ42">
        <v>0</v>
      </c>
      <c r="AR42">
        <v>350.5</v>
      </c>
      <c r="AS42">
        <v>2103</v>
      </c>
      <c r="AT42">
        <v>0</v>
      </c>
      <c r="AU42">
        <v>0</v>
      </c>
      <c r="AV42">
        <v>0</v>
      </c>
      <c r="AW42">
        <v>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14</v>
      </c>
      <c r="BF42">
        <v>200</v>
      </c>
      <c r="BG42">
        <v>58.416666669999998</v>
      </c>
      <c r="BH42">
        <v>0</v>
      </c>
      <c r="BI42">
        <v>3</v>
      </c>
      <c r="BJ42">
        <v>701</v>
      </c>
      <c r="BK42">
        <v>0.26487747957992996</v>
      </c>
      <c r="BL42">
        <v>0.18745493871665464</v>
      </c>
      <c r="BM42">
        <v>0.55900000000000005</v>
      </c>
      <c r="BN42">
        <v>83</v>
      </c>
      <c r="BO42">
        <v>7637.7872068099996</v>
      </c>
      <c r="BP42">
        <v>3.4147001352799999</v>
      </c>
    </row>
    <row r="43" spans="1:68" x14ac:dyDescent="0.25">
      <c r="A43">
        <v>42</v>
      </c>
      <c r="B43" t="s">
        <v>337</v>
      </c>
      <c r="C43" t="s">
        <v>364</v>
      </c>
      <c r="D43" t="s">
        <v>44</v>
      </c>
      <c r="E43">
        <v>5303150</v>
      </c>
      <c r="F43">
        <v>22805</v>
      </c>
      <c r="G43">
        <v>10035.5627902</v>
      </c>
      <c r="H43">
        <v>1443.02707908</v>
      </c>
      <c r="I43">
        <v>2271.3947369900002</v>
      </c>
      <c r="J43">
        <v>29076.001398699998</v>
      </c>
      <c r="K43">
        <v>780.41699222499994</v>
      </c>
      <c r="L43">
        <v>1468.13842972</v>
      </c>
      <c r="M43">
        <v>4116.3626018200002</v>
      </c>
      <c r="N43">
        <v>14403.3525639</v>
      </c>
      <c r="O43">
        <v>79998.117025800006</v>
      </c>
      <c r="P43">
        <v>3844.5597800099999</v>
      </c>
      <c r="Q43">
        <v>39.974030792060844</v>
      </c>
      <c r="R43">
        <v>1.1500649230198479</v>
      </c>
      <c r="S43">
        <v>88.796141717677614</v>
      </c>
      <c r="T43">
        <v>21.906881840103875</v>
      </c>
      <c r="U43">
        <v>1.7158226674086441</v>
      </c>
      <c r="V43">
        <v>17.342688007016005</v>
      </c>
      <c r="W43">
        <v>1068.6208102400001</v>
      </c>
      <c r="X43">
        <v>2655</v>
      </c>
      <c r="Y43">
        <v>39.974030792060844</v>
      </c>
      <c r="Z43">
        <v>578.81256604800001</v>
      </c>
      <c r="AA43">
        <v>0.100088952861</v>
      </c>
      <c r="AB43">
        <v>0.159526419645</v>
      </c>
      <c r="AC43">
        <v>0.62260034422499999</v>
      </c>
      <c r="AD43">
        <v>0</v>
      </c>
      <c r="AE43">
        <v>0.58954806038600005</v>
      </c>
      <c r="AF43">
        <v>-0.60292075505700005</v>
      </c>
      <c r="AG43">
        <v>0.16124815680900001</v>
      </c>
      <c r="AH43">
        <v>0.76837733786700002</v>
      </c>
      <c r="AI43">
        <v>1.31650898203</v>
      </c>
      <c r="AJ43">
        <v>25.4230881318</v>
      </c>
      <c r="AK43">
        <v>-6.7835411856299999</v>
      </c>
      <c r="AL43">
        <v>1310.2367028399999</v>
      </c>
      <c r="AM43">
        <v>3726</v>
      </c>
      <c r="AN43">
        <v>1.1122388059999999</v>
      </c>
      <c r="AO43">
        <v>745.2</v>
      </c>
      <c r="AP43">
        <v>0</v>
      </c>
      <c r="AQ43">
        <v>0</v>
      </c>
      <c r="AR43">
        <v>621</v>
      </c>
      <c r="AS43">
        <v>1242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3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13</v>
      </c>
      <c r="BF43">
        <v>185.7142857</v>
      </c>
      <c r="BG43">
        <v>219.17647059999999</v>
      </c>
      <c r="BH43">
        <v>3726</v>
      </c>
      <c r="BI43">
        <v>11</v>
      </c>
      <c r="BJ43">
        <v>338.72727270000001</v>
      </c>
      <c r="BK43">
        <v>0.23702313946216386</v>
      </c>
      <c r="BL43">
        <v>0.17463119404866978</v>
      </c>
      <c r="BM43">
        <v>0.54459999999999997</v>
      </c>
      <c r="BN43">
        <v>1395</v>
      </c>
      <c r="BO43">
        <v>5097.4400490500002</v>
      </c>
      <c r="BP43">
        <v>3.0982826208700001</v>
      </c>
    </row>
    <row r="44" spans="1:68" x14ac:dyDescent="0.25">
      <c r="A44">
        <v>43</v>
      </c>
      <c r="B44" t="s">
        <v>337</v>
      </c>
      <c r="C44" t="s">
        <v>364</v>
      </c>
      <c r="D44" t="s">
        <v>45</v>
      </c>
      <c r="E44">
        <v>5303160</v>
      </c>
      <c r="F44">
        <v>33012</v>
      </c>
      <c r="G44">
        <v>6527.3114319099996</v>
      </c>
      <c r="H44">
        <v>638.31151057500006</v>
      </c>
      <c r="I44">
        <v>7686.2532783099996</v>
      </c>
      <c r="J44">
        <v>11949.923726200001</v>
      </c>
      <c r="K44">
        <v>1225.80686059</v>
      </c>
      <c r="L44">
        <v>6258.3783316199997</v>
      </c>
      <c r="M44">
        <v>2721.2844131100001</v>
      </c>
      <c r="N44">
        <v>8169.9043322999996</v>
      </c>
      <c r="O44">
        <v>95049.693755300003</v>
      </c>
      <c r="P44">
        <v>8169.4046355700002</v>
      </c>
      <c r="Q44">
        <v>113.00315340382119</v>
      </c>
      <c r="R44">
        <v>4.3220181784455569</v>
      </c>
      <c r="S44">
        <v>66.601743646818761</v>
      </c>
      <c r="T44">
        <v>43.971433871266925</v>
      </c>
      <c r="U44">
        <v>1.2149879428677426</v>
      </c>
      <c r="V44">
        <v>18.862837755967526</v>
      </c>
      <c r="W44">
        <v>520.47938376499997</v>
      </c>
      <c r="X44">
        <v>13738</v>
      </c>
      <c r="Y44">
        <v>113.00315340382119</v>
      </c>
      <c r="Z44">
        <v>450.66570201500002</v>
      </c>
      <c r="AA44">
        <v>2.7104397490200001E-2</v>
      </c>
      <c r="AB44">
        <v>0.17668575063600001</v>
      </c>
      <c r="AC44">
        <v>0.671727786183</v>
      </c>
      <c r="AD44">
        <v>0</v>
      </c>
      <c r="AE44">
        <v>0.55897121949399997</v>
      </c>
      <c r="AF44">
        <v>-0.60186655095800001</v>
      </c>
      <c r="AG44">
        <v>7.4281881084099999E-2</v>
      </c>
      <c r="AH44">
        <v>0.76315214173599999</v>
      </c>
      <c r="AI44">
        <v>1.37464804755</v>
      </c>
      <c r="AJ44">
        <v>25.269227530799999</v>
      </c>
      <c r="AK44">
        <v>-13.053372984799999</v>
      </c>
      <c r="AL44">
        <v>1389.19334809</v>
      </c>
      <c r="AM44">
        <v>6126</v>
      </c>
      <c r="AN44">
        <v>1.1885913850000001</v>
      </c>
      <c r="AO44">
        <v>875.14285710000001</v>
      </c>
      <c r="AP44">
        <v>0</v>
      </c>
      <c r="AQ44">
        <v>0</v>
      </c>
      <c r="AR44">
        <v>612.6</v>
      </c>
      <c r="AS44">
        <v>3063</v>
      </c>
      <c r="AT44">
        <v>0</v>
      </c>
      <c r="AU44">
        <v>8</v>
      </c>
      <c r="AV44">
        <v>0</v>
      </c>
      <c r="AW44">
        <v>6</v>
      </c>
      <c r="AX44">
        <v>0</v>
      </c>
      <c r="AY44">
        <v>0</v>
      </c>
      <c r="AZ44">
        <v>0</v>
      </c>
      <c r="BA44">
        <v>3</v>
      </c>
      <c r="BB44">
        <v>0</v>
      </c>
      <c r="BC44">
        <v>16</v>
      </c>
      <c r="BD44">
        <v>4</v>
      </c>
      <c r="BE44">
        <v>19</v>
      </c>
      <c r="BF44">
        <v>190</v>
      </c>
      <c r="BG44">
        <v>278.45454549999999</v>
      </c>
      <c r="BH44">
        <v>0</v>
      </c>
      <c r="BI44">
        <v>84</v>
      </c>
      <c r="BJ44">
        <v>72.928571430000005</v>
      </c>
      <c r="BK44">
        <v>0.2598327655620935</v>
      </c>
      <c r="BL44">
        <v>0.19627272130717238</v>
      </c>
      <c r="BM44">
        <v>0.53990000000000005</v>
      </c>
      <c r="BN44">
        <v>0</v>
      </c>
      <c r="BO44">
        <v>10484.821542</v>
      </c>
      <c r="BP44">
        <v>3.7269174845499999</v>
      </c>
    </row>
    <row r="45" spans="1:68" x14ac:dyDescent="0.25">
      <c r="A45">
        <v>44</v>
      </c>
      <c r="B45" t="s">
        <v>337</v>
      </c>
      <c r="C45" t="s">
        <v>364</v>
      </c>
      <c r="D45" t="s">
        <v>46</v>
      </c>
      <c r="E45">
        <v>5303161</v>
      </c>
      <c r="F45">
        <v>14446</v>
      </c>
      <c r="G45">
        <v>11151.3708556</v>
      </c>
      <c r="H45">
        <v>1594.60447436</v>
      </c>
      <c r="I45">
        <v>204.019214189</v>
      </c>
      <c r="J45">
        <v>19475.9083283</v>
      </c>
      <c r="K45">
        <v>166.87364368799999</v>
      </c>
      <c r="L45">
        <v>2381.6980768399999</v>
      </c>
      <c r="M45">
        <v>3745.5536367999998</v>
      </c>
      <c r="N45">
        <v>16106.2872974</v>
      </c>
      <c r="O45">
        <v>94870.767334999997</v>
      </c>
      <c r="P45">
        <v>6957.9601674400001</v>
      </c>
      <c r="Q45">
        <v>11.278056019291412</v>
      </c>
      <c r="R45">
        <v>0</v>
      </c>
      <c r="S45">
        <v>70.358004080875531</v>
      </c>
      <c r="T45">
        <v>25.329252457800038</v>
      </c>
      <c r="U45">
        <v>0.15767019105917271</v>
      </c>
      <c r="V45">
        <v>15.090682541880104</v>
      </c>
      <c r="W45">
        <v>278.52317117500002</v>
      </c>
      <c r="X45">
        <v>5641</v>
      </c>
      <c r="Y45">
        <v>11.278056019291412</v>
      </c>
      <c r="Z45">
        <v>62.844958201600001</v>
      </c>
      <c r="AA45">
        <v>0</v>
      </c>
      <c r="AB45">
        <v>0.39993769901699999</v>
      </c>
      <c r="AC45">
        <v>0.63960623401600003</v>
      </c>
      <c r="AD45">
        <v>0</v>
      </c>
      <c r="AE45">
        <v>0.67975009992900004</v>
      </c>
      <c r="AF45">
        <v>-0.67962272860200001</v>
      </c>
      <c r="AG45">
        <v>0.179414264771</v>
      </c>
      <c r="AH45">
        <v>0.74948784769599996</v>
      </c>
      <c r="AI45">
        <v>1.37740137675</v>
      </c>
      <c r="AJ45">
        <v>23.9247973855</v>
      </c>
      <c r="AK45">
        <v>-12.7586754676</v>
      </c>
      <c r="AL45">
        <v>1399.12631865</v>
      </c>
      <c r="AM45">
        <v>1391</v>
      </c>
      <c r="AN45">
        <v>1.948179272</v>
      </c>
      <c r="AO45">
        <v>463.66666670000001</v>
      </c>
      <c r="AP45">
        <v>0</v>
      </c>
      <c r="AQ45">
        <v>0</v>
      </c>
      <c r="AR45">
        <v>231.83333329999999</v>
      </c>
      <c r="AS45">
        <v>695.5</v>
      </c>
      <c r="AT45">
        <v>0</v>
      </c>
      <c r="AU45">
        <v>15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</v>
      </c>
      <c r="BB45">
        <v>0</v>
      </c>
      <c r="BC45">
        <v>12</v>
      </c>
      <c r="BD45">
        <v>0</v>
      </c>
      <c r="BE45">
        <v>8</v>
      </c>
      <c r="BF45">
        <v>200</v>
      </c>
      <c r="BG45">
        <v>231.83333329999999</v>
      </c>
      <c r="BH45">
        <v>695.5</v>
      </c>
      <c r="BI45">
        <v>4</v>
      </c>
      <c r="BJ45">
        <v>347.75</v>
      </c>
      <c r="BK45">
        <v>0.23608247422680412</v>
      </c>
      <c r="BL45">
        <v>0.15526802218114602</v>
      </c>
      <c r="BM45">
        <v>0.55779999999999996</v>
      </c>
      <c r="BN45">
        <v>0</v>
      </c>
      <c r="BO45">
        <v>11343.184907000001</v>
      </c>
      <c r="BP45">
        <v>3.94157552264</v>
      </c>
    </row>
    <row r="46" spans="1:68" x14ac:dyDescent="0.25">
      <c r="A46">
        <v>45</v>
      </c>
      <c r="B46" t="s">
        <v>337</v>
      </c>
      <c r="C46" t="s">
        <v>364</v>
      </c>
      <c r="D46" t="s">
        <v>47</v>
      </c>
      <c r="E46">
        <v>5303162</v>
      </c>
      <c r="F46">
        <v>44620</v>
      </c>
      <c r="G46">
        <v>19722.217820400001</v>
      </c>
      <c r="H46">
        <v>2428.9431666199998</v>
      </c>
      <c r="I46">
        <v>3574.5266519299998</v>
      </c>
      <c r="J46">
        <v>32716.926920900001</v>
      </c>
      <c r="K46">
        <v>164.81551870199999</v>
      </c>
      <c r="L46">
        <v>906.205164911</v>
      </c>
      <c r="M46">
        <v>2156.2998093900001</v>
      </c>
      <c r="N46">
        <v>25145.546467700002</v>
      </c>
      <c r="O46">
        <v>93171.136708899998</v>
      </c>
      <c r="P46">
        <v>1314.80747739</v>
      </c>
      <c r="Q46">
        <v>39.612316824336858</v>
      </c>
      <c r="R46">
        <v>0</v>
      </c>
      <c r="S46">
        <v>276.08977926173253</v>
      </c>
      <c r="T46">
        <v>39.918382489334078</v>
      </c>
      <c r="U46">
        <v>9.8497495826377293</v>
      </c>
      <c r="V46">
        <v>10.450470640968176</v>
      </c>
      <c r="W46">
        <v>413.509705516</v>
      </c>
      <c r="X46">
        <v>10515</v>
      </c>
      <c r="Y46">
        <v>39.612316824336858</v>
      </c>
      <c r="Z46">
        <v>212.18064283699999</v>
      </c>
      <c r="AA46">
        <v>2.2825733890500001E-2</v>
      </c>
      <c r="AB46">
        <v>0.32308381891499999</v>
      </c>
      <c r="AC46">
        <v>0.66348101505199997</v>
      </c>
      <c r="AD46">
        <v>0</v>
      </c>
      <c r="AE46">
        <v>0.66362199145599998</v>
      </c>
      <c r="AF46">
        <v>-0.65495015631599995</v>
      </c>
      <c r="AG46">
        <v>0.20420522841700001</v>
      </c>
      <c r="AH46">
        <v>0.77969459607900005</v>
      </c>
      <c r="AI46">
        <v>1.3735253893999999</v>
      </c>
      <c r="AJ46">
        <v>25.924492105500001</v>
      </c>
      <c r="AK46">
        <v>-6.9155414247899998</v>
      </c>
      <c r="AL46">
        <v>1332.6626314299999</v>
      </c>
      <c r="AM46">
        <v>2170</v>
      </c>
      <c r="AN46">
        <v>2.5499412459999999</v>
      </c>
      <c r="AO46">
        <v>1085</v>
      </c>
      <c r="AP46">
        <v>0</v>
      </c>
      <c r="AQ46">
        <v>0</v>
      </c>
      <c r="AR46">
        <v>361.66666670000001</v>
      </c>
      <c r="AS46">
        <v>542.5</v>
      </c>
      <c r="AT46">
        <v>0</v>
      </c>
      <c r="AU46">
        <v>0</v>
      </c>
      <c r="AV46">
        <v>0</v>
      </c>
      <c r="AW46">
        <v>8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2</v>
      </c>
      <c r="BD46">
        <v>0</v>
      </c>
      <c r="BE46">
        <v>10</v>
      </c>
      <c r="BF46">
        <v>200</v>
      </c>
      <c r="BG46">
        <v>166.92307690000001</v>
      </c>
      <c r="BH46">
        <v>723.33333330000005</v>
      </c>
      <c r="BI46">
        <v>4</v>
      </c>
      <c r="BJ46">
        <v>542.5</v>
      </c>
      <c r="BK46">
        <v>0.15930388219544847</v>
      </c>
      <c r="BL46">
        <v>9.3911104918489613E-2</v>
      </c>
      <c r="BM46">
        <v>0.53690000000000004</v>
      </c>
      <c r="BN46">
        <v>0</v>
      </c>
      <c r="BO46">
        <v>16659.780388700001</v>
      </c>
      <c r="BP46">
        <v>3.1979290081</v>
      </c>
    </row>
    <row r="47" spans="1:68" x14ac:dyDescent="0.25">
      <c r="A47">
        <v>46</v>
      </c>
      <c r="B47" t="s">
        <v>337</v>
      </c>
      <c r="C47" t="s">
        <v>364</v>
      </c>
      <c r="D47" t="s">
        <v>48</v>
      </c>
      <c r="E47">
        <v>5303170</v>
      </c>
      <c r="F47">
        <v>52223</v>
      </c>
      <c r="G47">
        <v>12893.3459372</v>
      </c>
      <c r="H47">
        <v>1297.4563964900001</v>
      </c>
      <c r="I47">
        <v>2722.2287705399999</v>
      </c>
      <c r="J47">
        <v>7340.9623981799996</v>
      </c>
      <c r="K47">
        <v>391.53897409799998</v>
      </c>
      <c r="L47">
        <v>1400.37208917</v>
      </c>
      <c r="M47">
        <v>5631.00486258</v>
      </c>
      <c r="N47">
        <v>13284.704469800001</v>
      </c>
      <c r="O47">
        <v>109915.1777</v>
      </c>
      <c r="P47">
        <v>2440.7745834799998</v>
      </c>
      <c r="Q47">
        <v>81.367093303654229</v>
      </c>
      <c r="R47">
        <v>15.535151177889075</v>
      </c>
      <c r="S47">
        <v>237.49768132071972</v>
      </c>
      <c r="T47">
        <v>31.9884993507698</v>
      </c>
      <c r="U47">
        <v>9.4602114635503618</v>
      </c>
      <c r="V47">
        <v>20.592459261245043</v>
      </c>
      <c r="W47">
        <v>610.38682553800004</v>
      </c>
      <c r="X47">
        <v>11543</v>
      </c>
      <c r="Y47">
        <v>81.367093303654229</v>
      </c>
      <c r="Z47">
        <v>218.778914767</v>
      </c>
      <c r="AA47">
        <v>3.6025166225299998E-2</v>
      </c>
      <c r="AB47">
        <v>0.25527066618200001</v>
      </c>
      <c r="AC47">
        <v>0.76316901585499997</v>
      </c>
      <c r="AD47">
        <v>0</v>
      </c>
      <c r="AE47">
        <v>0.59328915139000005</v>
      </c>
      <c r="AF47">
        <v>-0.61296899655600001</v>
      </c>
      <c r="AG47">
        <v>0.117082627003</v>
      </c>
      <c r="AH47">
        <v>0.78481117380900001</v>
      </c>
      <c r="AI47">
        <v>1.3951768954899999</v>
      </c>
      <c r="AJ47">
        <v>25.2122568315</v>
      </c>
      <c r="AK47">
        <v>-13.3300693478</v>
      </c>
      <c r="AL47">
        <v>1330.9416679799999</v>
      </c>
      <c r="AM47">
        <v>5786</v>
      </c>
      <c r="AN47">
        <v>1.4026666670000001</v>
      </c>
      <c r="AO47">
        <v>1157.2</v>
      </c>
      <c r="AP47">
        <v>0</v>
      </c>
      <c r="AQ47">
        <v>5786</v>
      </c>
      <c r="AR47">
        <v>723.25</v>
      </c>
      <c r="AS47">
        <v>1446.5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3</v>
      </c>
      <c r="BB47">
        <v>0</v>
      </c>
      <c r="BC47">
        <v>7</v>
      </c>
      <c r="BD47">
        <v>0</v>
      </c>
      <c r="BE47">
        <v>20</v>
      </c>
      <c r="BF47">
        <v>200</v>
      </c>
      <c r="BG47">
        <v>222.53846150000001</v>
      </c>
      <c r="BH47">
        <v>0</v>
      </c>
      <c r="BI47">
        <v>26</v>
      </c>
      <c r="BJ47">
        <v>222.53846150000001</v>
      </c>
      <c r="BK47">
        <v>0.16938775510204082</v>
      </c>
      <c r="BL47">
        <v>0.10607500548285693</v>
      </c>
      <c r="BM47">
        <v>0.56910000000000005</v>
      </c>
      <c r="BN47">
        <v>0</v>
      </c>
      <c r="BO47">
        <v>21243.213652999999</v>
      </c>
      <c r="BP47">
        <v>3.3601286789299998</v>
      </c>
    </row>
    <row r="48" spans="1:68" x14ac:dyDescent="0.25">
      <c r="A48">
        <v>47</v>
      </c>
      <c r="B48" t="s">
        <v>337</v>
      </c>
      <c r="C48" t="s">
        <v>364</v>
      </c>
      <c r="D48" t="s">
        <v>49</v>
      </c>
      <c r="E48">
        <v>5303180</v>
      </c>
      <c r="F48">
        <v>26271</v>
      </c>
      <c r="G48">
        <v>29349.756783500001</v>
      </c>
      <c r="H48">
        <v>1275.9983270600001</v>
      </c>
      <c r="I48">
        <v>3890.4590630399998</v>
      </c>
      <c r="J48">
        <v>20442.969893599999</v>
      </c>
      <c r="K48">
        <v>227.30883156600001</v>
      </c>
      <c r="L48">
        <v>1585.79901627</v>
      </c>
      <c r="M48">
        <v>7329.6648227300002</v>
      </c>
      <c r="N48">
        <v>12443.4866208</v>
      </c>
      <c r="O48">
        <v>115846.768184</v>
      </c>
      <c r="P48">
        <v>1991.85754597</v>
      </c>
      <c r="Q48">
        <v>49.684659617881657</v>
      </c>
      <c r="R48">
        <v>0</v>
      </c>
      <c r="S48">
        <v>158.10610276386569</v>
      </c>
      <c r="T48">
        <v>4.1086996846596175</v>
      </c>
      <c r="U48">
        <v>2.5227230569467634</v>
      </c>
      <c r="V48">
        <v>9.2116782764264791</v>
      </c>
      <c r="W48">
        <v>376.48628676499999</v>
      </c>
      <c r="X48">
        <v>7255</v>
      </c>
      <c r="Y48">
        <v>49.684659617881657</v>
      </c>
      <c r="Z48">
        <v>307.97037359400002</v>
      </c>
      <c r="AA48">
        <v>0</v>
      </c>
      <c r="AB48">
        <v>0.42467930417600003</v>
      </c>
      <c r="AC48">
        <v>0.72994290409999996</v>
      </c>
      <c r="AD48">
        <v>0</v>
      </c>
      <c r="AE48">
        <v>0.72278981816400001</v>
      </c>
      <c r="AF48">
        <v>-0.69989852240700001</v>
      </c>
      <c r="AG48">
        <v>0.21936857055299999</v>
      </c>
      <c r="AH48">
        <v>0.77169114022700003</v>
      </c>
      <c r="AI48">
        <v>1.3966936381799999</v>
      </c>
      <c r="AJ48">
        <v>24.0720419335</v>
      </c>
      <c r="AK48">
        <v>-14.020171980900001</v>
      </c>
      <c r="AL48">
        <v>1343.6500203999999</v>
      </c>
      <c r="AM48">
        <v>2046</v>
      </c>
      <c r="AN48">
        <v>1.432773109</v>
      </c>
      <c r="AO48">
        <v>511.5</v>
      </c>
      <c r="AP48">
        <v>0</v>
      </c>
      <c r="AQ48">
        <v>0</v>
      </c>
      <c r="AR48">
        <v>292.2857143</v>
      </c>
      <c r="AS48">
        <v>2046</v>
      </c>
      <c r="AT48">
        <v>0</v>
      </c>
      <c r="AU48">
        <v>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14</v>
      </c>
      <c r="BF48">
        <v>200</v>
      </c>
      <c r="BG48">
        <v>113.66666669999999</v>
      </c>
      <c r="BH48">
        <v>0</v>
      </c>
      <c r="BI48">
        <v>61</v>
      </c>
      <c r="BJ48">
        <v>33.540983609999998</v>
      </c>
      <c r="BK48">
        <v>0.14925373134328357</v>
      </c>
      <c r="BL48">
        <v>9.1587622453739692E-2</v>
      </c>
      <c r="BM48">
        <v>0.58609999999999995</v>
      </c>
      <c r="BN48">
        <v>0</v>
      </c>
      <c r="BO48">
        <v>33572.671766500003</v>
      </c>
      <c r="BP48">
        <v>3.5362947736999999</v>
      </c>
    </row>
    <row r="49" spans="1:68" x14ac:dyDescent="0.25">
      <c r="A49">
        <v>48</v>
      </c>
      <c r="B49" t="s">
        <v>337</v>
      </c>
      <c r="C49" t="s">
        <v>364</v>
      </c>
      <c r="D49" t="s">
        <v>50</v>
      </c>
      <c r="E49">
        <v>5303181</v>
      </c>
      <c r="F49">
        <v>17751</v>
      </c>
      <c r="G49">
        <v>34768.894324499997</v>
      </c>
      <c r="H49">
        <v>1625.7489183800001</v>
      </c>
      <c r="I49">
        <v>13431.406919999999</v>
      </c>
      <c r="J49">
        <v>35106.795544100001</v>
      </c>
      <c r="K49">
        <v>61.732917255700002</v>
      </c>
      <c r="L49">
        <v>966.879596881</v>
      </c>
      <c r="M49">
        <v>5159.91990119</v>
      </c>
      <c r="N49">
        <v>19580.259540899999</v>
      </c>
      <c r="O49">
        <v>110137.17866799999</v>
      </c>
      <c r="P49">
        <v>1041.58050478</v>
      </c>
      <c r="Q49">
        <v>16.926358746058245</v>
      </c>
      <c r="R49">
        <v>0</v>
      </c>
      <c r="S49">
        <v>124.35540716008163</v>
      </c>
      <c r="T49">
        <v>6.649972175848637</v>
      </c>
      <c r="U49">
        <v>8.3750695603784084</v>
      </c>
      <c r="V49">
        <v>2.2421272041011773</v>
      </c>
      <c r="W49">
        <v>517.58783909600004</v>
      </c>
      <c r="X49">
        <v>2259</v>
      </c>
      <c r="Y49">
        <v>16.926358746058245</v>
      </c>
      <c r="Z49">
        <v>255.396009539</v>
      </c>
      <c r="AA49">
        <v>2.5888935924499999E-2</v>
      </c>
      <c r="AB49">
        <v>0.29819446791699999</v>
      </c>
      <c r="AC49">
        <v>0.67810981246900004</v>
      </c>
      <c r="AD49">
        <v>0</v>
      </c>
      <c r="AE49">
        <v>0.70821068036000001</v>
      </c>
      <c r="AF49">
        <v>-0.67972753684599996</v>
      </c>
      <c r="AG49">
        <v>0.23376416076600001</v>
      </c>
      <c r="AH49">
        <v>0.80448761338800001</v>
      </c>
      <c r="AI49">
        <v>1.3895052837399999</v>
      </c>
      <c r="AJ49">
        <v>25.914628619799998</v>
      </c>
      <c r="AK49">
        <v>-5.5329384089499998</v>
      </c>
      <c r="AL49">
        <v>1273.53751124</v>
      </c>
      <c r="AM49">
        <v>1102</v>
      </c>
      <c r="AN49">
        <v>1.0137994480000001</v>
      </c>
      <c r="AO49">
        <v>1102</v>
      </c>
      <c r="AP49">
        <v>0</v>
      </c>
      <c r="AQ49">
        <v>0</v>
      </c>
      <c r="AR49">
        <v>275.5</v>
      </c>
      <c r="AS49">
        <v>1102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8</v>
      </c>
      <c r="BF49">
        <v>200</v>
      </c>
      <c r="BG49">
        <v>0</v>
      </c>
      <c r="BH49">
        <v>1102</v>
      </c>
      <c r="BI49">
        <v>0</v>
      </c>
      <c r="BJ49">
        <v>0</v>
      </c>
      <c r="BK49">
        <v>0.17655571635311143</v>
      </c>
      <c r="BL49">
        <v>0.11567164179104478</v>
      </c>
      <c r="BM49">
        <v>0.52210000000000001</v>
      </c>
      <c r="BN49">
        <v>0</v>
      </c>
      <c r="BO49">
        <v>32965.718872999998</v>
      </c>
      <c r="BP49">
        <v>3.0171310017800002</v>
      </c>
    </row>
    <row r="50" spans="1:68" x14ac:dyDescent="0.25">
      <c r="A50">
        <v>49</v>
      </c>
      <c r="B50" t="s">
        <v>337</v>
      </c>
      <c r="C50" t="s">
        <v>364</v>
      </c>
      <c r="D50" t="s">
        <v>51</v>
      </c>
      <c r="E50">
        <v>5303182</v>
      </c>
      <c r="F50">
        <v>35112</v>
      </c>
      <c r="G50">
        <v>39867.196535800002</v>
      </c>
      <c r="H50">
        <v>3884.1083603699999</v>
      </c>
      <c r="I50">
        <v>12608.511941799999</v>
      </c>
      <c r="J50">
        <v>22150.881362</v>
      </c>
      <c r="K50">
        <v>570.87836161300004</v>
      </c>
      <c r="L50">
        <v>1575.2118316799999</v>
      </c>
      <c r="M50">
        <v>6842.6813094500003</v>
      </c>
      <c r="N50">
        <v>8399.8856599400006</v>
      </c>
      <c r="O50">
        <v>134947.32693099999</v>
      </c>
      <c r="P50">
        <v>2221.49061166</v>
      </c>
      <c r="Q50">
        <v>18.475236505286588</v>
      </c>
      <c r="R50">
        <v>0</v>
      </c>
      <c r="S50">
        <v>182.48005935818958</v>
      </c>
      <c r="T50">
        <v>74.114264514932287</v>
      </c>
      <c r="U50">
        <v>3.0142830643665368</v>
      </c>
      <c r="V50">
        <v>13.955342902711324</v>
      </c>
      <c r="W50">
        <v>441.84399263400002</v>
      </c>
      <c r="X50">
        <v>10508</v>
      </c>
      <c r="Y50">
        <v>18.475236505286588</v>
      </c>
      <c r="Z50">
        <v>218.37621206700001</v>
      </c>
      <c r="AA50">
        <v>5.7884885296899998E-3</v>
      </c>
      <c r="AB50">
        <v>0.57068096377300004</v>
      </c>
      <c r="AC50">
        <v>0.81049057921599998</v>
      </c>
      <c r="AD50">
        <v>0</v>
      </c>
      <c r="AE50">
        <v>0.71084076727699996</v>
      </c>
      <c r="AF50">
        <v>-0.69330526227699996</v>
      </c>
      <c r="AG50">
        <v>0.201224140518</v>
      </c>
      <c r="AH50">
        <v>0.75791994061500001</v>
      </c>
      <c r="AI50">
        <v>1.4063151188</v>
      </c>
      <c r="AJ50">
        <v>22.976548243</v>
      </c>
      <c r="AK50">
        <v>-21.917343473399999</v>
      </c>
      <c r="AL50">
        <v>1361.8139651900001</v>
      </c>
      <c r="AM50">
        <v>1386</v>
      </c>
      <c r="AN50">
        <v>11.948275860000001</v>
      </c>
      <c r="AO50">
        <v>1386</v>
      </c>
      <c r="AP50">
        <v>0</v>
      </c>
      <c r="AQ50">
        <v>0</v>
      </c>
      <c r="AR50">
        <v>277.2</v>
      </c>
      <c r="AS50">
        <v>1386</v>
      </c>
      <c r="AT50">
        <v>0</v>
      </c>
      <c r="AU50">
        <v>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8</v>
      </c>
      <c r="BF50">
        <v>200</v>
      </c>
      <c r="BG50">
        <v>138.6</v>
      </c>
      <c r="BH50">
        <v>0</v>
      </c>
      <c r="BI50">
        <v>42</v>
      </c>
      <c r="BJ50">
        <v>33</v>
      </c>
      <c r="BK50">
        <v>0.11456102783725911</v>
      </c>
      <c r="BL50">
        <v>6.4501476266182148E-2</v>
      </c>
      <c r="BM50">
        <v>0.53669999999999995</v>
      </c>
      <c r="BN50">
        <v>0</v>
      </c>
      <c r="BO50">
        <v>39941.165997900003</v>
      </c>
      <c r="BP50">
        <v>3.6101332877600001</v>
      </c>
    </row>
    <row r="51" spans="1:68" x14ac:dyDescent="0.25">
      <c r="A51">
        <v>50</v>
      </c>
      <c r="B51" t="s">
        <v>337</v>
      </c>
      <c r="C51" t="s">
        <v>364</v>
      </c>
      <c r="D51" t="s">
        <v>52</v>
      </c>
      <c r="E51">
        <v>5303190</v>
      </c>
      <c r="F51">
        <v>21300</v>
      </c>
      <c r="G51">
        <v>52235.730508200002</v>
      </c>
      <c r="H51">
        <v>2953.61975734</v>
      </c>
      <c r="I51">
        <v>22852.7149474</v>
      </c>
      <c r="J51">
        <v>39125.588903999997</v>
      </c>
      <c r="K51">
        <v>440.29247746499999</v>
      </c>
      <c r="L51">
        <v>2038.89498334</v>
      </c>
      <c r="M51">
        <v>6353.8736575499997</v>
      </c>
      <c r="N51">
        <v>11904.593412300001</v>
      </c>
      <c r="O51">
        <v>134790.22960600001</v>
      </c>
      <c r="P51">
        <v>2677.9878468100001</v>
      </c>
      <c r="Q51">
        <v>57.132257466147287</v>
      </c>
      <c r="R51">
        <v>0</v>
      </c>
      <c r="S51">
        <v>120.20033388981636</v>
      </c>
      <c r="T51">
        <v>6.7705434984232982</v>
      </c>
      <c r="U51">
        <v>4.3312928955666852</v>
      </c>
      <c r="V51">
        <v>1.0892018779342723</v>
      </c>
      <c r="W51">
        <v>1068.1201076699999</v>
      </c>
      <c r="X51">
        <v>1089</v>
      </c>
      <c r="Y51">
        <v>57.132257466147287</v>
      </c>
      <c r="Z51">
        <v>684.77409260399997</v>
      </c>
      <c r="AA51">
        <v>1.76270557332E-2</v>
      </c>
      <c r="AB51">
        <v>0.53773474178400005</v>
      </c>
      <c r="AC51">
        <v>0.81024663265899999</v>
      </c>
      <c r="AD51">
        <v>0</v>
      </c>
      <c r="AE51">
        <v>0.70869342258199997</v>
      </c>
      <c r="AF51">
        <v>-0.68517345380500005</v>
      </c>
      <c r="AG51">
        <v>0.22843264901800001</v>
      </c>
      <c r="AH51">
        <v>0.79535806302699996</v>
      </c>
      <c r="AI51">
        <v>1.3915452024999999</v>
      </c>
      <c r="AJ51">
        <v>24.756111792199999</v>
      </c>
      <c r="AK51">
        <v>-11.885696322299999</v>
      </c>
      <c r="AL51">
        <v>1270.29591701</v>
      </c>
      <c r="AM51">
        <v>1670</v>
      </c>
      <c r="AN51">
        <v>1.6600397609999999</v>
      </c>
      <c r="AO51">
        <v>1670</v>
      </c>
      <c r="AP51">
        <v>0</v>
      </c>
      <c r="AQ51">
        <v>0</v>
      </c>
      <c r="AR51">
        <v>278.33333329999999</v>
      </c>
      <c r="AS51">
        <v>835</v>
      </c>
      <c r="AT51">
        <v>0</v>
      </c>
      <c r="AU51">
        <v>1</v>
      </c>
      <c r="AV51">
        <v>0</v>
      </c>
      <c r="AW51">
        <v>3</v>
      </c>
      <c r="AX51">
        <v>0</v>
      </c>
      <c r="AY51">
        <v>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12</v>
      </c>
      <c r="BF51">
        <v>200</v>
      </c>
      <c r="BG51">
        <v>185.55555559999999</v>
      </c>
      <c r="BH51">
        <v>0</v>
      </c>
      <c r="BI51">
        <v>10</v>
      </c>
      <c r="BJ51">
        <v>167</v>
      </c>
      <c r="BK51">
        <v>0.17380560131795716</v>
      </c>
      <c r="BL51">
        <v>0.10880369187078452</v>
      </c>
      <c r="BM51">
        <v>0.55320000000000003</v>
      </c>
      <c r="BN51">
        <v>0</v>
      </c>
      <c r="BO51">
        <v>53002.3377358</v>
      </c>
      <c r="BP51">
        <v>3.2543376409400002</v>
      </c>
    </row>
    <row r="52" spans="1:68" x14ac:dyDescent="0.25">
      <c r="A52">
        <v>51</v>
      </c>
      <c r="B52" t="s">
        <v>337</v>
      </c>
      <c r="C52" t="s">
        <v>364</v>
      </c>
      <c r="D52" t="s">
        <v>53</v>
      </c>
      <c r="E52">
        <v>5303191</v>
      </c>
      <c r="F52">
        <v>27703</v>
      </c>
      <c r="G52">
        <v>43078.068764399999</v>
      </c>
      <c r="H52">
        <v>3410.33215109</v>
      </c>
      <c r="I52">
        <v>16869.194464299999</v>
      </c>
      <c r="J52">
        <v>35326.668928599996</v>
      </c>
      <c r="K52">
        <v>246.95646248899999</v>
      </c>
      <c r="L52">
        <v>1394.44536707</v>
      </c>
      <c r="M52">
        <v>6658.4123800999996</v>
      </c>
      <c r="N52">
        <v>10555.0830553</v>
      </c>
      <c r="O52">
        <v>122813.419029</v>
      </c>
      <c r="P52">
        <v>2643.50467811</v>
      </c>
      <c r="Q52">
        <v>41.708402893711742</v>
      </c>
      <c r="R52">
        <v>0</v>
      </c>
      <c r="S52">
        <v>175.11593396401409</v>
      </c>
      <c r="T52">
        <v>25.153032832498607</v>
      </c>
      <c r="U52">
        <v>3.9881283620849564</v>
      </c>
      <c r="V52">
        <v>1.9817348301627982</v>
      </c>
      <c r="W52">
        <v>847.69547447000002</v>
      </c>
      <c r="X52">
        <v>5686</v>
      </c>
      <c r="Y52">
        <v>41.708402893711742</v>
      </c>
      <c r="Z52">
        <v>213.052802732</v>
      </c>
      <c r="AA52">
        <v>2.3861461289700001E-2</v>
      </c>
      <c r="AB52">
        <v>0.43248023679699998</v>
      </c>
      <c r="AC52">
        <v>0.73019680147099997</v>
      </c>
      <c r="AD52">
        <v>0</v>
      </c>
      <c r="AE52">
        <v>0.76914586510799998</v>
      </c>
      <c r="AF52">
        <v>-0.72333364829799995</v>
      </c>
      <c r="AG52">
        <v>0.27923810521199999</v>
      </c>
      <c r="AH52">
        <v>0.78352472312699994</v>
      </c>
      <c r="AI52">
        <v>1.3905163093599999</v>
      </c>
      <c r="AJ52">
        <v>24.513280518999998</v>
      </c>
      <c r="AK52">
        <v>-11.268421632000001</v>
      </c>
      <c r="AL52">
        <v>1310.10583823</v>
      </c>
      <c r="AM52">
        <v>2261</v>
      </c>
      <c r="AN52">
        <v>1.1912539520000001</v>
      </c>
      <c r="AO52">
        <v>1130.5</v>
      </c>
      <c r="AP52">
        <v>0</v>
      </c>
      <c r="AQ52">
        <v>0</v>
      </c>
      <c r="AR52">
        <v>376.83333329999999</v>
      </c>
      <c r="AS52">
        <v>1130.5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12</v>
      </c>
      <c r="BF52">
        <v>200</v>
      </c>
      <c r="BG52">
        <v>1130.5</v>
      </c>
      <c r="BH52">
        <v>1130.5</v>
      </c>
      <c r="BI52">
        <v>0</v>
      </c>
      <c r="BJ52">
        <v>0</v>
      </c>
      <c r="BK52">
        <v>0.14972273567467653</v>
      </c>
      <c r="BL52">
        <v>8.3537766300839256E-2</v>
      </c>
      <c r="BM52">
        <v>0.37890000000000001</v>
      </c>
      <c r="BN52">
        <v>0</v>
      </c>
      <c r="BO52">
        <v>43538.318017400001</v>
      </c>
      <c r="BP52">
        <v>3.2963361669000002</v>
      </c>
    </row>
    <row r="53" spans="1:68" x14ac:dyDescent="0.25">
      <c r="A53">
        <v>52</v>
      </c>
      <c r="B53" t="s">
        <v>337</v>
      </c>
      <c r="C53" t="s">
        <v>364</v>
      </c>
      <c r="D53" t="s">
        <v>54</v>
      </c>
      <c r="E53">
        <v>5303192</v>
      </c>
      <c r="F53">
        <v>30907</v>
      </c>
      <c r="G53">
        <v>57286.313647100003</v>
      </c>
      <c r="H53">
        <v>3575.4906455199998</v>
      </c>
      <c r="I53">
        <v>29683.276261899999</v>
      </c>
      <c r="J53">
        <v>26748.3770138</v>
      </c>
      <c r="K53">
        <v>585.31691707200002</v>
      </c>
      <c r="L53">
        <v>1700.97567134</v>
      </c>
      <c r="M53">
        <v>2064.2002933499998</v>
      </c>
      <c r="N53">
        <v>4224.6511589499996</v>
      </c>
      <c r="O53">
        <v>150322.592741</v>
      </c>
      <c r="P53">
        <v>1825.6147638</v>
      </c>
      <c r="Q53">
        <v>16.286403264700429</v>
      </c>
      <c r="R53">
        <v>0</v>
      </c>
      <c r="S53">
        <v>162.25190131700984</v>
      </c>
      <c r="T53">
        <v>82.183268410313488</v>
      </c>
      <c r="U53">
        <v>12.966054535336671</v>
      </c>
      <c r="V53">
        <v>2.54958423658071</v>
      </c>
      <c r="W53">
        <v>513.021943631</v>
      </c>
      <c r="X53">
        <v>9214</v>
      </c>
      <c r="Y53">
        <v>16.286403264700429</v>
      </c>
      <c r="Z53">
        <v>264.72751749600002</v>
      </c>
      <c r="AA53">
        <v>3.5479349411900001E-2</v>
      </c>
      <c r="AB53">
        <v>0.48019057171500001</v>
      </c>
      <c r="AC53">
        <v>0.86573079061299996</v>
      </c>
      <c r="AD53">
        <v>0</v>
      </c>
      <c r="AE53">
        <v>0.59708020260700001</v>
      </c>
      <c r="AF53">
        <v>-0.61631949796800001</v>
      </c>
      <c r="AG53">
        <v>0.12894007807499999</v>
      </c>
      <c r="AH53">
        <v>0.81687031993500003</v>
      </c>
      <c r="AI53">
        <v>1.4025281189100001</v>
      </c>
      <c r="AJ53">
        <v>25.3024388093</v>
      </c>
      <c r="AK53">
        <v>-14.5783105404</v>
      </c>
      <c r="AL53">
        <v>1234.27870117</v>
      </c>
      <c r="AM53">
        <v>1746</v>
      </c>
      <c r="AN53">
        <v>2.025522042</v>
      </c>
      <c r="AO53">
        <v>873</v>
      </c>
      <c r="AP53">
        <v>0</v>
      </c>
      <c r="AQ53">
        <v>0</v>
      </c>
      <c r="AR53">
        <v>249.42857140000001</v>
      </c>
      <c r="AS53">
        <v>1746</v>
      </c>
      <c r="AT53">
        <v>0</v>
      </c>
      <c r="AU53">
        <v>0</v>
      </c>
      <c r="AV53">
        <v>0</v>
      </c>
      <c r="AW53">
        <v>7</v>
      </c>
      <c r="AX53">
        <v>0</v>
      </c>
      <c r="AY53">
        <v>2</v>
      </c>
      <c r="AZ53">
        <v>0</v>
      </c>
      <c r="BA53">
        <v>5</v>
      </c>
      <c r="BB53">
        <v>0</v>
      </c>
      <c r="BC53">
        <v>1</v>
      </c>
      <c r="BD53">
        <v>0</v>
      </c>
      <c r="BE53">
        <v>10</v>
      </c>
      <c r="BF53">
        <v>200</v>
      </c>
      <c r="BG53">
        <v>436.5</v>
      </c>
      <c r="BH53">
        <v>1746</v>
      </c>
      <c r="BI53">
        <v>31</v>
      </c>
      <c r="BJ53">
        <v>56.322580649999999</v>
      </c>
      <c r="BK53">
        <v>0.1286970423661071</v>
      </c>
      <c r="BL53">
        <v>6.8762278978389005E-2</v>
      </c>
      <c r="BM53">
        <v>0.54959999999999998</v>
      </c>
      <c r="BN53">
        <v>0</v>
      </c>
      <c r="BO53">
        <v>44813.746470799997</v>
      </c>
      <c r="BP53">
        <v>2.9738573058600002</v>
      </c>
    </row>
    <row r="54" spans="1:68" x14ac:dyDescent="0.25">
      <c r="A54">
        <v>53</v>
      </c>
      <c r="B54" t="s">
        <v>337</v>
      </c>
      <c r="C54" t="s">
        <v>365</v>
      </c>
      <c r="D54" t="s">
        <v>55</v>
      </c>
      <c r="E54">
        <v>5304010</v>
      </c>
      <c r="F54">
        <v>19135</v>
      </c>
      <c r="G54">
        <v>21572.344177200001</v>
      </c>
      <c r="H54">
        <v>532.63793117800003</v>
      </c>
      <c r="I54">
        <v>18808.289908399998</v>
      </c>
      <c r="J54">
        <v>7807.4741022899998</v>
      </c>
      <c r="K54">
        <v>525.56616305800003</v>
      </c>
      <c r="L54">
        <v>1538.8407009800001</v>
      </c>
      <c r="M54">
        <v>9560.2082021099995</v>
      </c>
      <c r="N54">
        <v>7937.4730335599997</v>
      </c>
      <c r="O54">
        <v>137195.921107</v>
      </c>
      <c r="P54">
        <v>2451.32227861</v>
      </c>
      <c r="Q54">
        <v>56.112038582823217</v>
      </c>
      <c r="R54">
        <v>0</v>
      </c>
      <c r="S54">
        <v>47.699870153960305</v>
      </c>
      <c r="T54">
        <v>24.707846410684475</v>
      </c>
      <c r="U54">
        <v>5.778148766462623</v>
      </c>
      <c r="V54">
        <v>14.585837470603606</v>
      </c>
      <c r="W54">
        <v>624.10175902900005</v>
      </c>
      <c r="X54">
        <v>7124</v>
      </c>
      <c r="Y54">
        <v>56.112038582823217</v>
      </c>
      <c r="Z54">
        <v>881.62165462200005</v>
      </c>
      <c r="AA54">
        <v>3.0548051458100002E-3</v>
      </c>
      <c r="AB54">
        <v>0.58283250587900004</v>
      </c>
      <c r="AC54">
        <v>0.80614601399800001</v>
      </c>
      <c r="AD54">
        <v>0</v>
      </c>
      <c r="AE54">
        <v>0.67043984360999997</v>
      </c>
      <c r="AF54">
        <v>-0.65065703533399999</v>
      </c>
      <c r="AG54">
        <v>0.19143472754300001</v>
      </c>
      <c r="AH54">
        <v>0.72497192497899998</v>
      </c>
      <c r="AI54">
        <v>1.40978303784</v>
      </c>
      <c r="AJ54">
        <v>22.114799836</v>
      </c>
      <c r="AK54">
        <v>-27.851484147899999</v>
      </c>
      <c r="AL54">
        <v>1434.12466453</v>
      </c>
      <c r="AM54">
        <v>5992</v>
      </c>
      <c r="AN54">
        <v>1.6484181570000001</v>
      </c>
      <c r="AO54">
        <v>1198.4000000000001</v>
      </c>
      <c r="AP54">
        <v>0</v>
      </c>
      <c r="AQ54">
        <v>0</v>
      </c>
      <c r="AR54">
        <v>1498</v>
      </c>
      <c r="AS54">
        <v>2996</v>
      </c>
      <c r="AT54">
        <v>0</v>
      </c>
      <c r="AU54">
        <v>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36</v>
      </c>
      <c r="BF54">
        <v>200</v>
      </c>
      <c r="BG54">
        <v>249.66666670000001</v>
      </c>
      <c r="BH54">
        <v>5992</v>
      </c>
      <c r="BI54">
        <v>11</v>
      </c>
      <c r="BJ54">
        <v>544.72727269999996</v>
      </c>
      <c r="BK54">
        <v>0.17512376237623761</v>
      </c>
      <c r="BL54">
        <v>0.12436393242418074</v>
      </c>
      <c r="BM54">
        <v>0.57779999999999998</v>
      </c>
      <c r="BN54">
        <v>0</v>
      </c>
      <c r="BO54">
        <v>25303.737171500001</v>
      </c>
      <c r="BP54">
        <v>3.9045727724099999</v>
      </c>
    </row>
    <row r="55" spans="1:68" x14ac:dyDescent="0.25">
      <c r="A55">
        <v>54</v>
      </c>
      <c r="B55" t="s">
        <v>337</v>
      </c>
      <c r="C55" t="s">
        <v>365</v>
      </c>
      <c r="D55" t="s">
        <v>56</v>
      </c>
      <c r="E55">
        <v>5304011</v>
      </c>
      <c r="F55">
        <v>19938</v>
      </c>
      <c r="G55">
        <v>35794.010352099998</v>
      </c>
      <c r="H55">
        <v>1816.513565</v>
      </c>
      <c r="I55">
        <v>25216.6822235</v>
      </c>
      <c r="J55">
        <v>11835.3339115</v>
      </c>
      <c r="K55">
        <v>195.718721518</v>
      </c>
      <c r="L55">
        <v>1696.1237451500001</v>
      </c>
      <c r="M55">
        <v>8828.0343960900009</v>
      </c>
      <c r="N55">
        <v>8098.4260353500003</v>
      </c>
      <c r="O55">
        <v>147101.59168099999</v>
      </c>
      <c r="P55">
        <v>2458.42929422</v>
      </c>
      <c r="Q55">
        <v>5.778148766462623</v>
      </c>
      <c r="R55">
        <v>0</v>
      </c>
      <c r="S55">
        <v>97.328881469115188</v>
      </c>
      <c r="T55">
        <v>44.212576516416249</v>
      </c>
      <c r="U55">
        <v>3.0513819328510481</v>
      </c>
      <c r="V55">
        <v>16.922459624836993</v>
      </c>
      <c r="W55">
        <v>294.29231703900001</v>
      </c>
      <c r="X55">
        <v>8454</v>
      </c>
      <c r="Y55">
        <v>5.778148766462623</v>
      </c>
      <c r="Z55">
        <v>157.64865478300001</v>
      </c>
      <c r="AA55">
        <v>0</v>
      </c>
      <c r="AB55">
        <v>0.74182465643499995</v>
      </c>
      <c r="AC55">
        <v>0.83002232692699995</v>
      </c>
      <c r="AD55">
        <v>0</v>
      </c>
      <c r="AE55">
        <v>0.70287042979699998</v>
      </c>
      <c r="AF55">
        <v>-0.68020578451400004</v>
      </c>
      <c r="AG55">
        <v>0.217072812309</v>
      </c>
      <c r="AH55">
        <v>0.63458688782600003</v>
      </c>
      <c r="AI55">
        <v>1.41844507</v>
      </c>
      <c r="AJ55">
        <v>19.964766990600001</v>
      </c>
      <c r="AK55">
        <v>-34.872774907599997</v>
      </c>
      <c r="AL55">
        <v>1616.69181155</v>
      </c>
      <c r="AM55">
        <v>1760</v>
      </c>
      <c r="AN55">
        <v>2.3815967520000001</v>
      </c>
      <c r="AO55">
        <v>0</v>
      </c>
      <c r="AP55">
        <v>0</v>
      </c>
      <c r="AQ55">
        <v>0</v>
      </c>
      <c r="AR55">
        <v>586.66666669999995</v>
      </c>
      <c r="AS55">
        <v>586.66666669999995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10</v>
      </c>
      <c r="BF55">
        <v>200</v>
      </c>
      <c r="BG55">
        <v>0</v>
      </c>
      <c r="BH55">
        <v>0</v>
      </c>
      <c r="BI55">
        <v>15</v>
      </c>
      <c r="BJ55">
        <v>117.33333330000001</v>
      </c>
      <c r="BK55">
        <v>0.15912408759124089</v>
      </c>
      <c r="BL55">
        <v>0.11494252873563218</v>
      </c>
      <c r="BM55">
        <v>0.54400000000000004</v>
      </c>
      <c r="BN55">
        <v>0</v>
      </c>
      <c r="BO55">
        <v>24527.995493400002</v>
      </c>
      <c r="BP55">
        <v>3.9629350988100001</v>
      </c>
    </row>
    <row r="56" spans="1:68" x14ac:dyDescent="0.25">
      <c r="A56">
        <v>55</v>
      </c>
      <c r="B56" t="s">
        <v>337</v>
      </c>
      <c r="C56" t="s">
        <v>365</v>
      </c>
      <c r="D56" t="s">
        <v>57</v>
      </c>
      <c r="E56">
        <v>5304012</v>
      </c>
      <c r="F56">
        <v>10140</v>
      </c>
      <c r="G56">
        <v>28490.197493700001</v>
      </c>
      <c r="H56">
        <v>1271.5895520399999</v>
      </c>
      <c r="I56">
        <v>31172.0795244</v>
      </c>
      <c r="J56">
        <v>7349.5149368599996</v>
      </c>
      <c r="K56">
        <v>378.30245332999999</v>
      </c>
      <c r="L56">
        <v>1835.90412713</v>
      </c>
      <c r="M56">
        <v>14593.602966599999</v>
      </c>
      <c r="N56">
        <v>12932.292686500001</v>
      </c>
      <c r="O56">
        <v>150933.16625099999</v>
      </c>
      <c r="P56">
        <v>5272.6081500299997</v>
      </c>
      <c r="Q56">
        <v>28.093118159896125</v>
      </c>
      <c r="R56">
        <v>0</v>
      </c>
      <c r="S56">
        <v>37.108143201632352</v>
      </c>
      <c r="T56">
        <v>14.960118716379151</v>
      </c>
      <c r="U56">
        <v>0.12057132257466147</v>
      </c>
      <c r="V56">
        <v>5.8875739644970411</v>
      </c>
      <c r="W56">
        <v>257.59990951600003</v>
      </c>
      <c r="X56">
        <v>5789</v>
      </c>
      <c r="Y56">
        <v>28.093118159896125</v>
      </c>
      <c r="Z56">
        <v>22.641394455</v>
      </c>
      <c r="AA56">
        <v>0</v>
      </c>
      <c r="AB56">
        <v>0.61402859960599998</v>
      </c>
      <c r="AC56">
        <v>0.806625769283</v>
      </c>
      <c r="AD56">
        <v>0</v>
      </c>
      <c r="AE56">
        <v>0.75052060289</v>
      </c>
      <c r="AF56">
        <v>-0.70318356175200003</v>
      </c>
      <c r="AG56">
        <v>0.26804170665499999</v>
      </c>
      <c r="AH56">
        <v>0.66271916373100004</v>
      </c>
      <c r="AI56">
        <v>1.4193441249900001</v>
      </c>
      <c r="AJ56">
        <v>20.789523691799999</v>
      </c>
      <c r="AK56">
        <v>-37.35368107</v>
      </c>
      <c r="AL56">
        <v>1568.1857348200001</v>
      </c>
      <c r="AM56">
        <v>2657</v>
      </c>
      <c r="AN56">
        <v>1.4910213240000001</v>
      </c>
      <c r="AO56">
        <v>1328.5</v>
      </c>
      <c r="AP56">
        <v>0</v>
      </c>
      <c r="AQ56">
        <v>0</v>
      </c>
      <c r="AR56">
        <v>1328.5</v>
      </c>
      <c r="AS56">
        <v>2657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16</v>
      </c>
      <c r="BF56">
        <v>200</v>
      </c>
      <c r="BG56">
        <v>379.57142859999999</v>
      </c>
      <c r="BH56">
        <v>2657</v>
      </c>
      <c r="BI56">
        <v>43</v>
      </c>
      <c r="BJ56">
        <v>61.79069767</v>
      </c>
      <c r="BK56">
        <v>9.0187590187590191E-2</v>
      </c>
      <c r="BL56">
        <v>5.785259029253146E-2</v>
      </c>
      <c r="BM56">
        <v>0.55479999999999996</v>
      </c>
      <c r="BN56">
        <v>0</v>
      </c>
      <c r="BO56">
        <v>14561.565391599999</v>
      </c>
      <c r="BP56">
        <v>4.0159763313600001</v>
      </c>
    </row>
    <row r="57" spans="1:68" x14ac:dyDescent="0.25">
      <c r="A57">
        <v>56</v>
      </c>
      <c r="B57" t="s">
        <v>337</v>
      </c>
      <c r="C57" t="s">
        <v>365</v>
      </c>
      <c r="D57" t="s">
        <v>58</v>
      </c>
      <c r="E57">
        <v>5304013</v>
      </c>
      <c r="F57">
        <v>14926</v>
      </c>
      <c r="G57">
        <v>33611.873657600001</v>
      </c>
      <c r="H57">
        <v>2231.0979347699999</v>
      </c>
      <c r="I57">
        <v>14260.8592305</v>
      </c>
      <c r="J57">
        <v>18711.337946799998</v>
      </c>
      <c r="K57">
        <v>429.82394294699998</v>
      </c>
      <c r="L57">
        <v>1068.6743158300001</v>
      </c>
      <c r="M57">
        <v>4568.0761822499999</v>
      </c>
      <c r="N57">
        <v>10072.7845923</v>
      </c>
      <c r="O57">
        <v>136440.921546</v>
      </c>
      <c r="P57">
        <v>1278.2470229800001</v>
      </c>
      <c r="Q57">
        <v>0.74197736969022443</v>
      </c>
      <c r="R57">
        <v>0</v>
      </c>
      <c r="S57">
        <v>62.335373771099981</v>
      </c>
      <c r="T57">
        <v>30.050083472454091</v>
      </c>
      <c r="U57">
        <v>6.6128733073641257</v>
      </c>
      <c r="V57">
        <v>25.023449015141363</v>
      </c>
      <c r="W57">
        <v>384.746566212</v>
      </c>
      <c r="X57">
        <v>4139</v>
      </c>
      <c r="Y57">
        <v>0.74197736969022443</v>
      </c>
      <c r="Z57">
        <v>887.07357247899995</v>
      </c>
      <c r="AA57">
        <v>3.8364852625599999E-3</v>
      </c>
      <c r="AB57">
        <v>0.60985863593699996</v>
      </c>
      <c r="AC57">
        <v>0.79747225545199996</v>
      </c>
      <c r="AD57">
        <v>0</v>
      </c>
      <c r="AE57">
        <v>0.62170978130300003</v>
      </c>
      <c r="AF57">
        <v>-0.620466250823</v>
      </c>
      <c r="AG57">
        <v>0.121065504431</v>
      </c>
      <c r="AH57">
        <v>0.74364902748600004</v>
      </c>
      <c r="AI57">
        <v>1.4099814775199999</v>
      </c>
      <c r="AJ57">
        <v>22.766942009800001</v>
      </c>
      <c r="AK57">
        <v>-25.430159481800001</v>
      </c>
      <c r="AL57">
        <v>1393.3535393</v>
      </c>
      <c r="AM57">
        <v>1446</v>
      </c>
      <c r="AN57">
        <v>1.278514589</v>
      </c>
      <c r="AO57">
        <v>1446</v>
      </c>
      <c r="AP57">
        <v>0</v>
      </c>
      <c r="AQ57">
        <v>0</v>
      </c>
      <c r="AR57">
        <v>723</v>
      </c>
      <c r="AS57">
        <v>361.5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12</v>
      </c>
      <c r="BF57">
        <v>200</v>
      </c>
      <c r="BG57">
        <v>361.5</v>
      </c>
      <c r="BH57">
        <v>723</v>
      </c>
      <c r="BI57">
        <v>0</v>
      </c>
      <c r="BJ57">
        <v>0</v>
      </c>
      <c r="BK57">
        <v>0.14212328767123289</v>
      </c>
      <c r="BL57">
        <v>0.10346388951777225</v>
      </c>
      <c r="BM57">
        <v>0.52439999999999998</v>
      </c>
      <c r="BN57">
        <v>0</v>
      </c>
      <c r="BO57">
        <v>32921.505495999998</v>
      </c>
      <c r="BP57">
        <v>3.6015007369699998</v>
      </c>
    </row>
    <row r="58" spans="1:68" x14ac:dyDescent="0.25">
      <c r="A58">
        <v>57</v>
      </c>
      <c r="B58" t="s">
        <v>337</v>
      </c>
      <c r="C58" t="s">
        <v>365</v>
      </c>
      <c r="D58" t="s">
        <v>59</v>
      </c>
      <c r="E58">
        <v>5304020</v>
      </c>
      <c r="F58">
        <v>13239</v>
      </c>
      <c r="G58">
        <v>8713.1819598799993</v>
      </c>
      <c r="H58">
        <v>651.501748797</v>
      </c>
      <c r="I58">
        <v>16321.1946002</v>
      </c>
      <c r="J58">
        <v>4626.7403915499999</v>
      </c>
      <c r="K58">
        <v>616.35202364300005</v>
      </c>
      <c r="L58">
        <v>1990.4547464899999</v>
      </c>
      <c r="M58">
        <v>9024.6932495500005</v>
      </c>
      <c r="N58">
        <v>3049.4782326200002</v>
      </c>
      <c r="O58">
        <v>129501.192692</v>
      </c>
      <c r="P58">
        <v>3102.61900805</v>
      </c>
      <c r="Q58">
        <v>22.333518827675753</v>
      </c>
      <c r="R58">
        <v>0</v>
      </c>
      <c r="S58">
        <v>42.85846781673159</v>
      </c>
      <c r="T58">
        <v>18.308291597106287</v>
      </c>
      <c r="U58">
        <v>4.1086996846596175</v>
      </c>
      <c r="V58">
        <v>19.147971901200997</v>
      </c>
      <c r="W58">
        <v>365.11472672000002</v>
      </c>
      <c r="X58">
        <v>5188</v>
      </c>
      <c r="Y58">
        <v>22.333518827675753</v>
      </c>
      <c r="Z58">
        <v>615.682292566</v>
      </c>
      <c r="AA58">
        <v>2.8819672575699999E-2</v>
      </c>
      <c r="AB58">
        <v>0.28874915023800002</v>
      </c>
      <c r="AC58">
        <v>0.82601946787299996</v>
      </c>
      <c r="AD58">
        <v>0</v>
      </c>
      <c r="AE58">
        <v>0.64107957497699997</v>
      </c>
      <c r="AF58">
        <v>-0.63355355284100001</v>
      </c>
      <c r="AG58">
        <v>0.14876632401000001</v>
      </c>
      <c r="AH58">
        <v>0.75727358688500002</v>
      </c>
      <c r="AI58">
        <v>1.4019222063600001</v>
      </c>
      <c r="AJ58">
        <v>23.6229448594</v>
      </c>
      <c r="AK58">
        <v>-24.231855708099999</v>
      </c>
      <c r="AL58">
        <v>1377.92902245</v>
      </c>
      <c r="AM58">
        <v>4181</v>
      </c>
      <c r="AN58">
        <v>1.153697572</v>
      </c>
      <c r="AO58">
        <v>1393.666667</v>
      </c>
      <c r="AP58">
        <v>0</v>
      </c>
      <c r="AQ58">
        <v>0</v>
      </c>
      <c r="AR58">
        <v>2090.5</v>
      </c>
      <c r="AS58">
        <v>2090.5</v>
      </c>
      <c r="AT58">
        <v>4181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14</v>
      </c>
      <c r="BF58">
        <v>200</v>
      </c>
      <c r="BG58">
        <v>245.94117650000001</v>
      </c>
      <c r="BH58">
        <v>4181</v>
      </c>
      <c r="BI58">
        <v>0</v>
      </c>
      <c r="BJ58">
        <v>0</v>
      </c>
      <c r="BK58">
        <v>0.29265003371544168</v>
      </c>
      <c r="BL58">
        <v>0.25518316445830086</v>
      </c>
      <c r="BM58">
        <v>0.59209999999999996</v>
      </c>
      <c r="BN58">
        <v>0</v>
      </c>
      <c r="BO58">
        <v>22012.582302499999</v>
      </c>
      <c r="BP58">
        <v>3.8953093133899999</v>
      </c>
    </row>
    <row r="59" spans="1:68" x14ac:dyDescent="0.25">
      <c r="A59">
        <v>58</v>
      </c>
      <c r="B59" t="s">
        <v>337</v>
      </c>
      <c r="C59" t="s">
        <v>365</v>
      </c>
      <c r="D59" t="s">
        <v>60</v>
      </c>
      <c r="E59">
        <v>5304021</v>
      </c>
      <c r="F59">
        <v>24735</v>
      </c>
      <c r="G59">
        <v>23579.479759400001</v>
      </c>
      <c r="H59">
        <v>1132.0456313699999</v>
      </c>
      <c r="I59">
        <v>39985.967839600002</v>
      </c>
      <c r="J59">
        <v>3737.94229924</v>
      </c>
      <c r="K59">
        <v>490.661070655</v>
      </c>
      <c r="L59">
        <v>1324.78340428</v>
      </c>
      <c r="M59">
        <v>11404.971364999999</v>
      </c>
      <c r="N59">
        <v>14962.773023600001</v>
      </c>
      <c r="O59">
        <v>156627.43877899999</v>
      </c>
      <c r="P59">
        <v>2780.8280473300001</v>
      </c>
      <c r="Q59">
        <v>43.915785568540159</v>
      </c>
      <c r="R59">
        <v>0</v>
      </c>
      <c r="S59">
        <v>73.863847152661847</v>
      </c>
      <c r="T59">
        <v>33.676497866815062</v>
      </c>
      <c r="U59">
        <v>4.5260619551103689</v>
      </c>
      <c r="V59">
        <v>29.088336365474028</v>
      </c>
      <c r="W59">
        <v>372.21244438299999</v>
      </c>
      <c r="X59">
        <v>10260</v>
      </c>
      <c r="Y59">
        <v>43.915785568540159</v>
      </c>
      <c r="Z59">
        <v>233.88846083300001</v>
      </c>
      <c r="AA59">
        <v>2.2489500837599999E-2</v>
      </c>
      <c r="AB59">
        <v>0.19921164342</v>
      </c>
      <c r="AC59">
        <v>0.79195961592399999</v>
      </c>
      <c r="AD59">
        <v>0</v>
      </c>
      <c r="AE59">
        <v>0.72281228975900003</v>
      </c>
      <c r="AF59">
        <v>-0.66918424724100001</v>
      </c>
      <c r="AG59">
        <v>0.225923708429</v>
      </c>
      <c r="AH59">
        <v>0.75855176989299999</v>
      </c>
      <c r="AI59">
        <v>1.42101595639</v>
      </c>
      <c r="AJ59">
        <v>23.7400290002</v>
      </c>
      <c r="AK59">
        <v>-35.734497095000002</v>
      </c>
      <c r="AL59">
        <v>1379.9307412799999</v>
      </c>
      <c r="AM59">
        <v>3893</v>
      </c>
      <c r="AN59">
        <v>2.0652519890000001</v>
      </c>
      <c r="AO59">
        <v>1946.5</v>
      </c>
      <c r="AP59">
        <v>0</v>
      </c>
      <c r="AQ59">
        <v>0</v>
      </c>
      <c r="AR59">
        <v>1946.5</v>
      </c>
      <c r="AS59">
        <v>1946.5</v>
      </c>
      <c r="AT59">
        <v>0</v>
      </c>
      <c r="AU59">
        <v>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21</v>
      </c>
      <c r="BF59">
        <v>190.9090909</v>
      </c>
      <c r="BG59">
        <v>389.3</v>
      </c>
      <c r="BH59">
        <v>1297.666667</v>
      </c>
      <c r="BI59">
        <v>25</v>
      </c>
      <c r="BJ59">
        <v>155.72</v>
      </c>
      <c r="BK59">
        <v>0.17118914604948124</v>
      </c>
      <c r="BL59">
        <v>0.12559523809523809</v>
      </c>
      <c r="BM59">
        <v>0.53110000000000002</v>
      </c>
      <c r="BN59">
        <v>0</v>
      </c>
      <c r="BO59">
        <v>8698.6765214999996</v>
      </c>
      <c r="BP59">
        <v>3.68328279766</v>
      </c>
    </row>
    <row r="60" spans="1:68" x14ac:dyDescent="0.25">
      <c r="A60">
        <v>59</v>
      </c>
      <c r="B60" t="s">
        <v>337</v>
      </c>
      <c r="C60" t="s">
        <v>365</v>
      </c>
      <c r="D60" t="s">
        <v>61</v>
      </c>
      <c r="E60">
        <v>5304022</v>
      </c>
      <c r="F60">
        <v>19526</v>
      </c>
      <c r="G60">
        <v>13768.7569676</v>
      </c>
      <c r="H60">
        <v>1048.91691287</v>
      </c>
      <c r="I60">
        <v>6402.3897852199998</v>
      </c>
      <c r="J60">
        <v>8397.9860893000005</v>
      </c>
      <c r="K60">
        <v>280.76170393199999</v>
      </c>
      <c r="L60">
        <v>1118.11152352</v>
      </c>
      <c r="M60">
        <v>2108.9041671300001</v>
      </c>
      <c r="N60">
        <v>9107.4592283999991</v>
      </c>
      <c r="O60">
        <v>121158.090681</v>
      </c>
      <c r="P60">
        <v>1272.81356895</v>
      </c>
      <c r="Q60">
        <v>34.047486551660171</v>
      </c>
      <c r="R60">
        <v>0</v>
      </c>
      <c r="S60">
        <v>67.000556483027268</v>
      </c>
      <c r="T60">
        <v>1.3170098312001484</v>
      </c>
      <c r="U60">
        <v>17.723984418475236</v>
      </c>
      <c r="V60">
        <v>31.675714432039332</v>
      </c>
      <c r="W60">
        <v>525.95237805800002</v>
      </c>
      <c r="X60">
        <v>4348</v>
      </c>
      <c r="Y60">
        <v>34.047486551660171</v>
      </c>
      <c r="Z60">
        <v>715.51785137599995</v>
      </c>
      <c r="AA60">
        <v>5.3172129083000001E-2</v>
      </c>
      <c r="AB60">
        <v>0.250089624091</v>
      </c>
      <c r="AC60">
        <v>0.83113792689400001</v>
      </c>
      <c r="AD60">
        <v>0</v>
      </c>
      <c r="AE60">
        <v>0.568626825354</v>
      </c>
      <c r="AF60">
        <v>-0.59100736331199999</v>
      </c>
      <c r="AG60">
        <v>0.128447870346</v>
      </c>
      <c r="AH60">
        <v>0.78245815515399997</v>
      </c>
      <c r="AI60">
        <v>1.39883113012</v>
      </c>
      <c r="AJ60">
        <v>25.073001446100001</v>
      </c>
      <c r="AK60">
        <v>-17.731166437500001</v>
      </c>
      <c r="AL60">
        <v>1335.51640729</v>
      </c>
      <c r="AM60">
        <v>2228</v>
      </c>
      <c r="AN60">
        <v>3.0731034479999999</v>
      </c>
      <c r="AO60">
        <v>2228</v>
      </c>
      <c r="AP60">
        <v>0</v>
      </c>
      <c r="AQ60">
        <v>0</v>
      </c>
      <c r="AR60">
        <v>1114</v>
      </c>
      <c r="AS60">
        <v>1114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10</v>
      </c>
      <c r="BF60">
        <v>200</v>
      </c>
      <c r="BG60">
        <v>171.3846154</v>
      </c>
      <c r="BH60">
        <v>1114</v>
      </c>
      <c r="BI60">
        <v>0</v>
      </c>
      <c r="BJ60">
        <v>0</v>
      </c>
      <c r="BK60">
        <v>0.16250799744081892</v>
      </c>
      <c r="BL60">
        <v>0.11428571428571428</v>
      </c>
      <c r="BM60">
        <v>0.53200000000000003</v>
      </c>
      <c r="BN60">
        <v>0</v>
      </c>
      <c r="BO60">
        <v>20577.818675099999</v>
      </c>
      <c r="BP60">
        <v>3.3865615077300002</v>
      </c>
    </row>
    <row r="61" spans="1:68" x14ac:dyDescent="0.25">
      <c r="A61">
        <v>60</v>
      </c>
      <c r="B61" t="s">
        <v>337</v>
      </c>
      <c r="C61" t="s">
        <v>365</v>
      </c>
      <c r="D61" t="s">
        <v>62</v>
      </c>
      <c r="E61">
        <v>5304023</v>
      </c>
      <c r="F61">
        <v>10114</v>
      </c>
      <c r="G61">
        <v>12788.669337699999</v>
      </c>
      <c r="H61">
        <v>652.73128266200001</v>
      </c>
      <c r="I61">
        <v>22644.497535099999</v>
      </c>
      <c r="J61">
        <v>1617.44475081</v>
      </c>
      <c r="K61">
        <v>317.70136912300001</v>
      </c>
      <c r="L61">
        <v>2010.4039120499999</v>
      </c>
      <c r="M61">
        <v>13352.1798789</v>
      </c>
      <c r="N61">
        <v>4951.88016513</v>
      </c>
      <c r="O61">
        <v>138352.969832</v>
      </c>
      <c r="P61">
        <v>3312.9241756199999</v>
      </c>
      <c r="Q61">
        <v>17.751808569838619</v>
      </c>
      <c r="R61">
        <v>0</v>
      </c>
      <c r="S61">
        <v>30.040808755332964</v>
      </c>
      <c r="T61">
        <v>0.8347245409015025</v>
      </c>
      <c r="U61">
        <v>0.84399925802263032</v>
      </c>
      <c r="V61">
        <v>41.991299189242632</v>
      </c>
      <c r="W61">
        <v>666.64475275100006</v>
      </c>
      <c r="X61">
        <v>4116</v>
      </c>
      <c r="Y61">
        <v>17.751808569838619</v>
      </c>
      <c r="Z61">
        <v>1162.20444456</v>
      </c>
      <c r="AA61">
        <v>1.77861652878E-3</v>
      </c>
      <c r="AB61">
        <v>0.41776250741499998</v>
      </c>
      <c r="AC61">
        <v>0.80921220099299995</v>
      </c>
      <c r="AD61">
        <v>0</v>
      </c>
      <c r="AE61">
        <v>0.67871300404299995</v>
      </c>
      <c r="AF61">
        <v>-0.65151751547100001</v>
      </c>
      <c r="AG61">
        <v>0.183526503689</v>
      </c>
      <c r="AH61">
        <v>0.74622392350900002</v>
      </c>
      <c r="AI61">
        <v>1.40663453159</v>
      </c>
      <c r="AJ61">
        <v>23.003983805200001</v>
      </c>
      <c r="AK61">
        <v>-28.496583805499998</v>
      </c>
      <c r="AL61">
        <v>1397.6040913899999</v>
      </c>
      <c r="AM61">
        <v>1988</v>
      </c>
      <c r="AN61">
        <v>1.386331939</v>
      </c>
      <c r="AO61">
        <v>994</v>
      </c>
      <c r="AP61">
        <v>0</v>
      </c>
      <c r="AQ61">
        <v>0</v>
      </c>
      <c r="AR61">
        <v>994</v>
      </c>
      <c r="AS61">
        <v>1988</v>
      </c>
      <c r="AT61">
        <v>0</v>
      </c>
      <c r="AU61">
        <v>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12</v>
      </c>
      <c r="BF61">
        <v>200</v>
      </c>
      <c r="BG61">
        <v>180.72727269999999</v>
      </c>
      <c r="BH61">
        <v>1988</v>
      </c>
      <c r="BI61">
        <v>53</v>
      </c>
      <c r="BJ61">
        <v>37.509433960000003</v>
      </c>
      <c r="BK61">
        <v>0.2</v>
      </c>
      <c r="BL61">
        <v>0.15131845841784991</v>
      </c>
      <c r="BM61">
        <v>0.55289999999999995</v>
      </c>
      <c r="BN61">
        <v>0</v>
      </c>
      <c r="BO61">
        <v>23937.7779305</v>
      </c>
      <c r="BP61">
        <v>3.9893217322500001</v>
      </c>
    </row>
    <row r="62" spans="1:68" x14ac:dyDescent="0.25">
      <c r="A62">
        <v>61</v>
      </c>
      <c r="B62" t="s">
        <v>337</v>
      </c>
      <c r="C62" t="s">
        <v>365</v>
      </c>
      <c r="D62" t="s">
        <v>63</v>
      </c>
      <c r="E62">
        <v>5304030</v>
      </c>
      <c r="F62">
        <v>2732</v>
      </c>
      <c r="G62">
        <v>5516.81669521</v>
      </c>
      <c r="H62">
        <v>179.81196101099999</v>
      </c>
      <c r="I62">
        <v>21990.241368899999</v>
      </c>
      <c r="J62">
        <v>6746.7419389799998</v>
      </c>
      <c r="K62">
        <v>1471.17690842</v>
      </c>
      <c r="L62">
        <v>2785.3495712600002</v>
      </c>
      <c r="M62">
        <v>14527.1112588</v>
      </c>
      <c r="N62">
        <v>3416.3621448099998</v>
      </c>
      <c r="O62">
        <v>132670.796103</v>
      </c>
      <c r="P62">
        <v>3578.4367610499999</v>
      </c>
      <c r="Q62">
        <v>10.192914116119459</v>
      </c>
      <c r="R62">
        <v>0</v>
      </c>
      <c r="S62">
        <v>0.62140604711556302</v>
      </c>
      <c r="T62">
        <v>0</v>
      </c>
      <c r="U62">
        <v>0</v>
      </c>
      <c r="V62">
        <v>5.3806734992679361</v>
      </c>
      <c r="W62">
        <v>334.78716099899998</v>
      </c>
      <c r="X62">
        <v>1522</v>
      </c>
      <c r="Y62">
        <v>10.192914116119459</v>
      </c>
      <c r="Z62">
        <v>78.912740483199997</v>
      </c>
      <c r="AA62">
        <v>3.2302118057E-2</v>
      </c>
      <c r="AB62">
        <v>0.17917276720399999</v>
      </c>
      <c r="AC62">
        <v>0.80633715787799998</v>
      </c>
      <c r="AD62">
        <v>0</v>
      </c>
      <c r="AE62">
        <v>0.61314065421700004</v>
      </c>
      <c r="AF62">
        <v>-0.61336383723999999</v>
      </c>
      <c r="AG62">
        <v>0.16024284904300001</v>
      </c>
      <c r="AH62">
        <v>0.732262974013</v>
      </c>
      <c r="AI62">
        <v>1.4042724948700001</v>
      </c>
      <c r="AJ62">
        <v>22.904209423899999</v>
      </c>
      <c r="AK62">
        <v>-29.293409489999998</v>
      </c>
      <c r="AL62">
        <v>1430.74650866</v>
      </c>
      <c r="AM62">
        <v>8801</v>
      </c>
      <c r="AN62">
        <v>1.0601059989999999</v>
      </c>
      <c r="AO62">
        <v>586.73333330000003</v>
      </c>
      <c r="AP62">
        <v>2200.25</v>
      </c>
      <c r="AQ62">
        <v>4400.5</v>
      </c>
      <c r="AR62">
        <v>2933.666667</v>
      </c>
      <c r="AS62">
        <v>8801</v>
      </c>
      <c r="AT62">
        <v>2933.666667</v>
      </c>
      <c r="AU62">
        <v>5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2</v>
      </c>
      <c r="BD62">
        <v>0</v>
      </c>
      <c r="BE62">
        <v>24</v>
      </c>
      <c r="BF62">
        <v>184.6153846</v>
      </c>
      <c r="BG62">
        <v>1257.2857140000001</v>
      </c>
      <c r="BH62">
        <v>0</v>
      </c>
      <c r="BI62">
        <v>8</v>
      </c>
      <c r="BJ62">
        <v>1100.125</v>
      </c>
      <c r="BK62">
        <v>0.36587591240875911</v>
      </c>
      <c r="BL62">
        <v>0.32671957671957674</v>
      </c>
      <c r="BM62">
        <v>0.62180000000000002</v>
      </c>
      <c r="BN62">
        <v>0</v>
      </c>
      <c r="BO62">
        <v>22597.434069200001</v>
      </c>
      <c r="BP62">
        <v>4</v>
      </c>
    </row>
    <row r="63" spans="1:68" x14ac:dyDescent="0.25">
      <c r="A63">
        <v>62</v>
      </c>
      <c r="B63" t="s">
        <v>337</v>
      </c>
      <c r="C63" t="s">
        <v>365</v>
      </c>
      <c r="D63" t="s">
        <v>64</v>
      </c>
      <c r="E63">
        <v>5304040</v>
      </c>
      <c r="F63">
        <v>11022</v>
      </c>
      <c r="G63">
        <v>3354.6011035299998</v>
      </c>
      <c r="H63">
        <v>740.68411437099996</v>
      </c>
      <c r="I63">
        <v>27455.7372483</v>
      </c>
      <c r="J63">
        <v>11034.3668127</v>
      </c>
      <c r="K63">
        <v>737.27955339200003</v>
      </c>
      <c r="L63">
        <v>2313.6612496900002</v>
      </c>
      <c r="M63">
        <v>19662.6151895</v>
      </c>
      <c r="N63">
        <v>8623.4599417299996</v>
      </c>
      <c r="O63">
        <v>135078.27731400001</v>
      </c>
      <c r="P63">
        <v>2964.7110590299999</v>
      </c>
      <c r="Q63">
        <v>46.800222593210904</v>
      </c>
      <c r="R63">
        <v>1.1129660545353366</v>
      </c>
      <c r="S63">
        <v>24.550176219625303</v>
      </c>
      <c r="T63">
        <v>11.083286959747728</v>
      </c>
      <c r="U63">
        <v>0.12057132257466147</v>
      </c>
      <c r="V63">
        <v>6.3690800217746331</v>
      </c>
      <c r="W63">
        <v>370.05058461900001</v>
      </c>
      <c r="X63">
        <v>6938</v>
      </c>
      <c r="Y63">
        <v>46.800222593210904</v>
      </c>
      <c r="Z63">
        <v>385.87942436399999</v>
      </c>
      <c r="AA63">
        <v>1.0019089568299999E-2</v>
      </c>
      <c r="AB63">
        <v>0.39954182544</v>
      </c>
      <c r="AC63">
        <v>0.77771382279599999</v>
      </c>
      <c r="AD63">
        <v>0</v>
      </c>
      <c r="AE63">
        <v>0.63845243994900003</v>
      </c>
      <c r="AF63">
        <v>-0.62165468268500002</v>
      </c>
      <c r="AG63">
        <v>0.15665111722300001</v>
      </c>
      <c r="AH63">
        <v>0.73711044563200001</v>
      </c>
      <c r="AI63">
        <v>1.4038054601700001</v>
      </c>
      <c r="AJ63">
        <v>23.509410429500001</v>
      </c>
      <c r="AK63">
        <v>-29.139492665500001</v>
      </c>
      <c r="AL63">
        <v>1430.0335368000001</v>
      </c>
      <c r="AM63">
        <v>6080</v>
      </c>
      <c r="AN63">
        <v>1.2044374010000001</v>
      </c>
      <c r="AO63">
        <v>1520</v>
      </c>
      <c r="AP63">
        <v>6080</v>
      </c>
      <c r="AQ63">
        <v>0</v>
      </c>
      <c r="AR63">
        <v>1520</v>
      </c>
      <c r="AS63">
        <v>6080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16</v>
      </c>
      <c r="BF63">
        <v>200</v>
      </c>
      <c r="BG63">
        <v>168.88888890000001</v>
      </c>
      <c r="BH63">
        <v>0</v>
      </c>
      <c r="BI63">
        <v>7</v>
      </c>
      <c r="BJ63">
        <v>868.57142859999999</v>
      </c>
      <c r="BK63">
        <v>0.22878458190861051</v>
      </c>
      <c r="BL63">
        <v>0.18268894637488639</v>
      </c>
      <c r="BM63">
        <v>0.58979999999999999</v>
      </c>
      <c r="BN63">
        <v>0</v>
      </c>
      <c r="BO63">
        <v>22999.009741400001</v>
      </c>
      <c r="BP63">
        <v>4</v>
      </c>
    </row>
    <row r="64" spans="1:68" x14ac:dyDescent="0.25">
      <c r="A64">
        <v>63</v>
      </c>
      <c r="B64" t="s">
        <v>337</v>
      </c>
      <c r="C64" t="s">
        <v>365</v>
      </c>
      <c r="D64" t="s">
        <v>65</v>
      </c>
      <c r="E64">
        <v>5304041</v>
      </c>
      <c r="F64">
        <v>10159</v>
      </c>
      <c r="G64">
        <v>3680.16675803</v>
      </c>
      <c r="H64">
        <v>817.31154121400004</v>
      </c>
      <c r="I64">
        <v>13072.041989200001</v>
      </c>
      <c r="J64">
        <v>10602.3995285</v>
      </c>
      <c r="K64">
        <v>316.05543233100002</v>
      </c>
      <c r="L64">
        <v>1194.48304521</v>
      </c>
      <c r="M64">
        <v>7121.7210529800004</v>
      </c>
      <c r="N64">
        <v>3461.8535132400002</v>
      </c>
      <c r="O64">
        <v>118614.096939</v>
      </c>
      <c r="P64">
        <v>1871.83076306</v>
      </c>
      <c r="Q64">
        <v>29.771841958820254</v>
      </c>
      <c r="R64">
        <v>0.74197736969022443</v>
      </c>
      <c r="S64">
        <v>33.120014839547395</v>
      </c>
      <c r="T64">
        <v>16.212205527731406</v>
      </c>
      <c r="U64">
        <v>3.2090521239102205</v>
      </c>
      <c r="V64">
        <v>3.7503691308199625</v>
      </c>
      <c r="W64">
        <v>152.64445996800001</v>
      </c>
      <c r="X64">
        <v>4660</v>
      </c>
      <c r="Y64">
        <v>29.771841958820254</v>
      </c>
      <c r="Z64">
        <v>204.05021840000001</v>
      </c>
      <c r="AA64">
        <v>4.42880207821E-2</v>
      </c>
      <c r="AB64">
        <v>0.27325524165800003</v>
      </c>
      <c r="AC64">
        <v>0.80520190059300001</v>
      </c>
      <c r="AD64">
        <v>0</v>
      </c>
      <c r="AE64">
        <v>0.600020527129</v>
      </c>
      <c r="AF64">
        <v>-0.59746322259999995</v>
      </c>
      <c r="AG64">
        <v>0.145261469915</v>
      </c>
      <c r="AH64">
        <v>0.78193806070000005</v>
      </c>
      <c r="AI64">
        <v>1.39315340136</v>
      </c>
      <c r="AJ64">
        <v>25.329972627</v>
      </c>
      <c r="AK64">
        <v>-17.4959381912</v>
      </c>
      <c r="AL64">
        <v>1342.9056021599999</v>
      </c>
      <c r="AM64">
        <v>3377</v>
      </c>
      <c r="AN64">
        <v>1.378367347</v>
      </c>
      <c r="AO64">
        <v>1688.5</v>
      </c>
      <c r="AP64">
        <v>0</v>
      </c>
      <c r="AQ64">
        <v>0</v>
      </c>
      <c r="AR64">
        <v>1688.5</v>
      </c>
      <c r="AS64">
        <v>1125.666667</v>
      </c>
      <c r="AT64">
        <v>0</v>
      </c>
      <c r="AU64">
        <v>3</v>
      </c>
      <c r="AV64">
        <v>0</v>
      </c>
      <c r="AW64">
        <v>7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</v>
      </c>
      <c r="BD64">
        <v>0</v>
      </c>
      <c r="BE64">
        <v>14</v>
      </c>
      <c r="BF64">
        <v>200</v>
      </c>
      <c r="BG64">
        <v>198.6470588</v>
      </c>
      <c r="BH64">
        <v>0</v>
      </c>
      <c r="BI64">
        <v>29</v>
      </c>
      <c r="BJ64">
        <v>116.4482759</v>
      </c>
      <c r="BK64">
        <v>0.21087160262417995</v>
      </c>
      <c r="BL64">
        <v>0.15771956194975306</v>
      </c>
      <c r="BM64">
        <v>0.62590000000000001</v>
      </c>
      <c r="BN64">
        <v>0</v>
      </c>
      <c r="BO64">
        <v>10429.2184824</v>
      </c>
      <c r="BP64">
        <v>3.5490697903299999</v>
      </c>
    </row>
    <row r="65" spans="1:68" x14ac:dyDescent="0.25">
      <c r="A65">
        <v>64</v>
      </c>
      <c r="B65" t="s">
        <v>337</v>
      </c>
      <c r="C65" t="s">
        <v>365</v>
      </c>
      <c r="D65" t="s">
        <v>66</v>
      </c>
      <c r="E65">
        <v>5304042</v>
      </c>
      <c r="F65">
        <v>14249</v>
      </c>
      <c r="G65">
        <v>7790.2279177099999</v>
      </c>
      <c r="H65">
        <v>724.51665371299998</v>
      </c>
      <c r="I65">
        <v>35072.874089199999</v>
      </c>
      <c r="J65">
        <v>10455.532284200001</v>
      </c>
      <c r="K65">
        <v>1075.37661555</v>
      </c>
      <c r="L65">
        <v>1746.04072357</v>
      </c>
      <c r="M65">
        <v>26728.3019632</v>
      </c>
      <c r="N65">
        <v>10098.421197400001</v>
      </c>
      <c r="O65">
        <v>144152.74304900001</v>
      </c>
      <c r="P65">
        <v>3182.7637862400002</v>
      </c>
      <c r="Q65">
        <v>37.052494898905586</v>
      </c>
      <c r="R65">
        <v>0</v>
      </c>
      <c r="S65">
        <v>53.746985716935633</v>
      </c>
      <c r="T65">
        <v>32.600630680764233</v>
      </c>
      <c r="U65">
        <v>1.6972732331663885</v>
      </c>
      <c r="V65">
        <v>1.2351743982033827</v>
      </c>
      <c r="W65">
        <v>1244.57760358</v>
      </c>
      <c r="X65">
        <v>6561</v>
      </c>
      <c r="Y65">
        <v>37.052494898905586</v>
      </c>
      <c r="Z65">
        <v>686.49038144300005</v>
      </c>
      <c r="AA65">
        <v>6.4400805174799998E-3</v>
      </c>
      <c r="AB65">
        <v>0.38872903361599997</v>
      </c>
      <c r="AC65">
        <v>0.764490163454</v>
      </c>
      <c r="AD65">
        <v>0</v>
      </c>
      <c r="AE65">
        <v>0.62731915916600001</v>
      </c>
      <c r="AF65">
        <v>-0.61269661437300005</v>
      </c>
      <c r="AG65">
        <v>0.16447825542300001</v>
      </c>
      <c r="AH65">
        <v>0.73871994157400001</v>
      </c>
      <c r="AI65">
        <v>1.4091799497299999</v>
      </c>
      <c r="AJ65">
        <v>23.819115595</v>
      </c>
      <c r="AK65">
        <v>-32.407721979999998</v>
      </c>
      <c r="AL65">
        <v>1432.34186963</v>
      </c>
      <c r="AM65">
        <v>4282</v>
      </c>
      <c r="AN65">
        <v>1.924494382</v>
      </c>
      <c r="AO65">
        <v>4282</v>
      </c>
      <c r="AP65">
        <v>0</v>
      </c>
      <c r="AQ65">
        <v>0</v>
      </c>
      <c r="AR65">
        <v>4282</v>
      </c>
      <c r="AS65">
        <v>2141</v>
      </c>
      <c r="AT65">
        <v>4282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16</v>
      </c>
      <c r="BF65">
        <v>200</v>
      </c>
      <c r="BG65">
        <v>158.59259259999999</v>
      </c>
      <c r="BH65">
        <v>2141</v>
      </c>
      <c r="BI65">
        <v>54</v>
      </c>
      <c r="BJ65">
        <v>79.296296299999995</v>
      </c>
      <c r="BK65">
        <v>0.17174696820714519</v>
      </c>
      <c r="BL65">
        <v>0.12814489239163382</v>
      </c>
      <c r="BM65">
        <v>0.54779999999999995</v>
      </c>
      <c r="BN65">
        <v>0</v>
      </c>
      <c r="BO65">
        <v>26658.384625499999</v>
      </c>
      <c r="BP65">
        <v>4</v>
      </c>
    </row>
    <row r="66" spans="1:68" x14ac:dyDescent="0.25">
      <c r="A66">
        <v>65</v>
      </c>
      <c r="B66" t="s">
        <v>337</v>
      </c>
      <c r="C66" t="s">
        <v>365</v>
      </c>
      <c r="D66" t="s">
        <v>67</v>
      </c>
      <c r="E66">
        <v>5304050</v>
      </c>
      <c r="F66">
        <v>32347</v>
      </c>
      <c r="G66">
        <v>5682.3177471199997</v>
      </c>
      <c r="H66">
        <v>859.66539735399999</v>
      </c>
      <c r="I66">
        <v>27026.488812600001</v>
      </c>
      <c r="J66">
        <v>21762.989061699998</v>
      </c>
      <c r="K66">
        <v>465.645159267</v>
      </c>
      <c r="L66">
        <v>1649.7039472599999</v>
      </c>
      <c r="M66">
        <v>11843.5367854</v>
      </c>
      <c r="N66">
        <v>8712.8065561000003</v>
      </c>
      <c r="O66">
        <v>117800.205867</v>
      </c>
      <c r="P66">
        <v>2184.6807223599999</v>
      </c>
      <c r="Q66">
        <v>118.29901687998516</v>
      </c>
      <c r="R66">
        <v>1.2799109627156371</v>
      </c>
      <c r="S66">
        <v>94.509367464292339</v>
      </c>
      <c r="T66">
        <v>35.818957521795589</v>
      </c>
      <c r="U66">
        <v>10.44333147838991</v>
      </c>
      <c r="V66">
        <v>5.515194608464463</v>
      </c>
      <c r="W66">
        <v>584.76468479300001</v>
      </c>
      <c r="X66">
        <v>9487</v>
      </c>
      <c r="Y66">
        <v>118.29901687998516</v>
      </c>
      <c r="Z66">
        <v>370.00151812799999</v>
      </c>
      <c r="AA66">
        <v>0.188517294201</v>
      </c>
      <c r="AB66">
        <v>0.134633814573</v>
      </c>
      <c r="AC66">
        <v>0.66150169642599999</v>
      </c>
      <c r="AD66">
        <v>0</v>
      </c>
      <c r="AE66">
        <v>0.53892973702900004</v>
      </c>
      <c r="AF66">
        <v>-0.54229071110000004</v>
      </c>
      <c r="AG66">
        <v>8.6894827500999999E-2</v>
      </c>
      <c r="AH66">
        <v>0.78821600338099995</v>
      </c>
      <c r="AI66">
        <v>1.38987884913</v>
      </c>
      <c r="AJ66">
        <v>26.137298792399999</v>
      </c>
      <c r="AK66">
        <v>-14.9677927215</v>
      </c>
      <c r="AL66">
        <v>1331.13747223</v>
      </c>
      <c r="AM66">
        <v>6333</v>
      </c>
      <c r="AN66">
        <v>1.734593262</v>
      </c>
      <c r="AO66">
        <v>2111</v>
      </c>
      <c r="AP66">
        <v>0</v>
      </c>
      <c r="AQ66">
        <v>0</v>
      </c>
      <c r="AR66">
        <v>2111</v>
      </c>
      <c r="AS66">
        <v>3166.5</v>
      </c>
      <c r="AT66">
        <v>0</v>
      </c>
      <c r="AU66">
        <v>4</v>
      </c>
      <c r="AV66">
        <v>0</v>
      </c>
      <c r="AW66">
        <v>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</v>
      </c>
      <c r="BD66">
        <v>0</v>
      </c>
      <c r="BE66">
        <v>20</v>
      </c>
      <c r="BF66">
        <v>200</v>
      </c>
      <c r="BG66">
        <v>197.90625</v>
      </c>
      <c r="BH66">
        <v>3166.5</v>
      </c>
      <c r="BI66">
        <v>121</v>
      </c>
      <c r="BJ66">
        <v>52.338842980000003</v>
      </c>
      <c r="BK66">
        <v>0.20611880303707011</v>
      </c>
      <c r="BL66">
        <v>0.16152929596435786</v>
      </c>
      <c r="BM66">
        <v>0.57250000000000001</v>
      </c>
      <c r="BN66">
        <v>1466</v>
      </c>
      <c r="BO66">
        <v>4893.7324906800004</v>
      </c>
      <c r="BP66">
        <v>3.4467117355700001</v>
      </c>
    </row>
    <row r="67" spans="1:68" x14ac:dyDescent="0.25">
      <c r="A67">
        <v>66</v>
      </c>
      <c r="B67" t="s">
        <v>337</v>
      </c>
      <c r="C67" t="s">
        <v>365</v>
      </c>
      <c r="D67" t="s">
        <v>68</v>
      </c>
      <c r="E67">
        <v>5304051</v>
      </c>
      <c r="F67">
        <v>18839</v>
      </c>
      <c r="G67">
        <v>7457.8501640200002</v>
      </c>
      <c r="H67">
        <v>738.307397412</v>
      </c>
      <c r="I67">
        <v>29628.894566399998</v>
      </c>
      <c r="J67">
        <v>19899.181354200002</v>
      </c>
      <c r="K67">
        <v>300.90673698699999</v>
      </c>
      <c r="L67">
        <v>1708.69856817</v>
      </c>
      <c r="M67">
        <v>20709.212904700002</v>
      </c>
      <c r="N67">
        <v>5647.5777585400001</v>
      </c>
      <c r="O67">
        <v>129692.21735200001</v>
      </c>
      <c r="P67">
        <v>2708.4130594600001</v>
      </c>
      <c r="Q67">
        <v>46.744574290484145</v>
      </c>
      <c r="R67">
        <v>0</v>
      </c>
      <c r="S67">
        <v>68.55870895937673</v>
      </c>
      <c r="T67">
        <v>20.933036542385459</v>
      </c>
      <c r="U67">
        <v>3.4316453348172882</v>
      </c>
      <c r="V67">
        <v>17.490312649291365</v>
      </c>
      <c r="W67">
        <v>415.57233834300001</v>
      </c>
      <c r="X67">
        <v>7209</v>
      </c>
      <c r="Y67">
        <v>46.744574290484145</v>
      </c>
      <c r="Z67">
        <v>356.79101773000002</v>
      </c>
      <c r="AA67">
        <v>1.24120003424E-2</v>
      </c>
      <c r="AB67">
        <v>0.53309623653100002</v>
      </c>
      <c r="AC67">
        <v>0.699768110153</v>
      </c>
      <c r="AD67">
        <v>0</v>
      </c>
      <c r="AE67">
        <v>0.61747501664600002</v>
      </c>
      <c r="AF67">
        <v>-0.603002043825</v>
      </c>
      <c r="AG67">
        <v>0.14584535389799999</v>
      </c>
      <c r="AH67">
        <v>0.75344964164399997</v>
      </c>
      <c r="AI67">
        <v>1.39675158392</v>
      </c>
      <c r="AJ67">
        <v>24.403361541900001</v>
      </c>
      <c r="AK67">
        <v>-23.987278872499999</v>
      </c>
      <c r="AL67">
        <v>1404.0625372</v>
      </c>
      <c r="AM67">
        <v>3164</v>
      </c>
      <c r="AN67">
        <v>3.9158415839999998</v>
      </c>
      <c r="AO67">
        <v>632.79999999999995</v>
      </c>
      <c r="AP67">
        <v>0</v>
      </c>
      <c r="AQ67">
        <v>0</v>
      </c>
      <c r="AR67">
        <v>791</v>
      </c>
      <c r="AS67">
        <v>632.79999999999995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12</v>
      </c>
      <c r="BF67">
        <v>171.42857140000001</v>
      </c>
      <c r="BG67">
        <v>166.52631579999999</v>
      </c>
      <c r="BH67">
        <v>791</v>
      </c>
      <c r="BI67">
        <v>3</v>
      </c>
      <c r="BJ67">
        <v>1054.666667</v>
      </c>
      <c r="BK67">
        <v>0.21755909310178484</v>
      </c>
      <c r="BL67">
        <v>0.15677271236470974</v>
      </c>
      <c r="BM67">
        <v>0.53420000000000001</v>
      </c>
      <c r="BN67">
        <v>0</v>
      </c>
      <c r="BO67">
        <v>16081.8727335</v>
      </c>
      <c r="BP67">
        <v>3.9959658156</v>
      </c>
    </row>
    <row r="68" spans="1:68" x14ac:dyDescent="0.25">
      <c r="A68">
        <v>67</v>
      </c>
      <c r="B68" t="s">
        <v>337</v>
      </c>
      <c r="C68" t="s">
        <v>365</v>
      </c>
      <c r="D68" t="s">
        <v>69</v>
      </c>
      <c r="E68">
        <v>5304060</v>
      </c>
      <c r="F68">
        <v>13921</v>
      </c>
      <c r="G68">
        <v>15445.854940200001</v>
      </c>
      <c r="H68">
        <v>458.82464251699997</v>
      </c>
      <c r="I68">
        <v>41331.428087200002</v>
      </c>
      <c r="J68">
        <v>23914.799534500002</v>
      </c>
      <c r="K68">
        <v>160.819395001</v>
      </c>
      <c r="L68">
        <v>1586.34699151</v>
      </c>
      <c r="M68">
        <v>31182.691865000001</v>
      </c>
      <c r="N68">
        <v>5633.9400028700002</v>
      </c>
      <c r="O68">
        <v>138447.70777800001</v>
      </c>
      <c r="P68">
        <v>3307.3819027</v>
      </c>
      <c r="Q68">
        <v>50.32461509923948</v>
      </c>
      <c r="R68">
        <v>0</v>
      </c>
      <c r="S68">
        <v>62.734186607308473</v>
      </c>
      <c r="T68">
        <v>7.7722129475051016</v>
      </c>
      <c r="U68">
        <v>2.0126136152847338</v>
      </c>
      <c r="V68">
        <v>0.27296889591264994</v>
      </c>
      <c r="W68">
        <v>344.85235057300002</v>
      </c>
      <c r="X68">
        <v>6629</v>
      </c>
      <c r="Y68">
        <v>50.32461509923948</v>
      </c>
      <c r="Z68">
        <v>610.42249831599997</v>
      </c>
      <c r="AA68">
        <v>2.0011517230399999E-3</v>
      </c>
      <c r="AB68">
        <v>0.79915235974400001</v>
      </c>
      <c r="AC68">
        <v>0.68534991218100005</v>
      </c>
      <c r="AD68">
        <v>0</v>
      </c>
      <c r="AE68">
        <v>0.67937333447500003</v>
      </c>
      <c r="AF68">
        <v>-0.64696106783100005</v>
      </c>
      <c r="AG68">
        <v>0.20924838585899999</v>
      </c>
      <c r="AH68">
        <v>0.73830606706500002</v>
      </c>
      <c r="AI68">
        <v>1.40074935904</v>
      </c>
      <c r="AJ68">
        <v>24.142347866200002</v>
      </c>
      <c r="AK68">
        <v>-27.176222854999999</v>
      </c>
      <c r="AL68">
        <v>1440.7941115599999</v>
      </c>
      <c r="AM68">
        <v>5236</v>
      </c>
      <c r="AN68">
        <v>2.1503080080000001</v>
      </c>
      <c r="AO68">
        <v>1309</v>
      </c>
      <c r="AP68">
        <v>0</v>
      </c>
      <c r="AQ68">
        <v>0</v>
      </c>
      <c r="AR68">
        <v>2618</v>
      </c>
      <c r="AS68">
        <v>1047.2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25</v>
      </c>
      <c r="BF68">
        <v>192.30769230000001</v>
      </c>
      <c r="BG68">
        <v>1047.2</v>
      </c>
      <c r="BH68">
        <v>1309</v>
      </c>
      <c r="BI68">
        <v>72</v>
      </c>
      <c r="BJ68">
        <v>72.722222220000006</v>
      </c>
      <c r="BK68">
        <v>0.12883914627798021</v>
      </c>
      <c r="BL68">
        <v>9.7481287869787339E-2</v>
      </c>
      <c r="BM68">
        <v>0.56210000000000004</v>
      </c>
      <c r="BN68">
        <v>0</v>
      </c>
      <c r="BO68">
        <v>22781.652895700001</v>
      </c>
      <c r="BP68">
        <v>4</v>
      </c>
    </row>
    <row r="69" spans="1:68" x14ac:dyDescent="0.25">
      <c r="A69">
        <v>68</v>
      </c>
      <c r="B69" t="s">
        <v>337</v>
      </c>
      <c r="C69" t="s">
        <v>365</v>
      </c>
      <c r="D69" t="s">
        <v>70</v>
      </c>
      <c r="E69">
        <v>5304061</v>
      </c>
      <c r="F69">
        <v>19599</v>
      </c>
      <c r="G69">
        <v>15820.494564500001</v>
      </c>
      <c r="H69">
        <v>572.40581211599999</v>
      </c>
      <c r="I69">
        <v>43725.143428099997</v>
      </c>
      <c r="J69">
        <v>33886.416301700003</v>
      </c>
      <c r="K69">
        <v>745.818623785</v>
      </c>
      <c r="L69">
        <v>3481.9469097800002</v>
      </c>
      <c r="M69">
        <v>27683.355754100001</v>
      </c>
      <c r="N69">
        <v>7797.9804039199998</v>
      </c>
      <c r="O69">
        <v>130679.59269200001</v>
      </c>
      <c r="P69">
        <v>4845.5490915800001</v>
      </c>
      <c r="Q69">
        <v>64.116119458356522</v>
      </c>
      <c r="R69">
        <v>0</v>
      </c>
      <c r="S69">
        <v>61.57484696716751</v>
      </c>
      <c r="T69">
        <v>27.953997403079207</v>
      </c>
      <c r="U69">
        <v>1.4004822852902987</v>
      </c>
      <c r="V69">
        <v>0</v>
      </c>
      <c r="W69">
        <v>757.19213376899995</v>
      </c>
      <c r="X69">
        <v>6010</v>
      </c>
      <c r="Y69">
        <v>64.116119458356522</v>
      </c>
      <c r="Z69">
        <v>297.290858136</v>
      </c>
      <c r="AA69">
        <v>0.13937622411100001</v>
      </c>
      <c r="AB69">
        <v>0.22612123067500001</v>
      </c>
      <c r="AC69">
        <v>0.66260497833300003</v>
      </c>
      <c r="AD69">
        <v>0</v>
      </c>
      <c r="AE69">
        <v>0.67717796920100004</v>
      </c>
      <c r="AF69">
        <v>-0.64277962238800002</v>
      </c>
      <c r="AG69">
        <v>0.20276713638999999</v>
      </c>
      <c r="AH69">
        <v>0.78334552861899998</v>
      </c>
      <c r="AI69">
        <v>1.38975322217</v>
      </c>
      <c r="AJ69">
        <v>25.941910871299999</v>
      </c>
      <c r="AK69">
        <v>-15.6022077991</v>
      </c>
      <c r="AL69">
        <v>1335.0608152299999</v>
      </c>
      <c r="AM69">
        <v>5452</v>
      </c>
      <c r="AN69">
        <v>1.832605042</v>
      </c>
      <c r="AO69">
        <v>908.66666669999995</v>
      </c>
      <c r="AP69">
        <v>0</v>
      </c>
      <c r="AQ69">
        <v>0</v>
      </c>
      <c r="AR69">
        <v>2726</v>
      </c>
      <c r="AS69">
        <v>1090.4000000000001</v>
      </c>
      <c r="AT69">
        <v>0</v>
      </c>
      <c r="AU69">
        <v>0</v>
      </c>
      <c r="AV69">
        <v>0</v>
      </c>
      <c r="AW69">
        <v>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16</v>
      </c>
      <c r="BF69">
        <v>200</v>
      </c>
      <c r="BG69">
        <v>363.46666670000002</v>
      </c>
      <c r="BH69">
        <v>0</v>
      </c>
      <c r="BI69">
        <v>139</v>
      </c>
      <c r="BJ69">
        <v>39.223021580000001</v>
      </c>
      <c r="BK69">
        <v>0.12975</v>
      </c>
      <c r="BL69">
        <v>0.10353608426413566</v>
      </c>
      <c r="BM69">
        <v>0.5806</v>
      </c>
      <c r="BN69">
        <v>0</v>
      </c>
      <c r="BO69">
        <v>16403.1617778</v>
      </c>
      <c r="BP69">
        <v>3.82326875515</v>
      </c>
    </row>
    <row r="70" spans="1:68" x14ac:dyDescent="0.25">
      <c r="A70">
        <v>69</v>
      </c>
      <c r="B70" t="s">
        <v>337</v>
      </c>
      <c r="C70" t="s">
        <v>365</v>
      </c>
      <c r="D70" t="s">
        <v>71</v>
      </c>
      <c r="E70">
        <v>5304070</v>
      </c>
      <c r="F70">
        <v>8442</v>
      </c>
      <c r="G70">
        <v>14812.654259000001</v>
      </c>
      <c r="H70">
        <v>477.10355255899998</v>
      </c>
      <c r="I70">
        <v>43558.786000699998</v>
      </c>
      <c r="J70">
        <v>11120.444600299999</v>
      </c>
      <c r="K70">
        <v>338.71869992400002</v>
      </c>
      <c r="L70">
        <v>1410.8819207500001</v>
      </c>
      <c r="M70">
        <v>31212.179713599999</v>
      </c>
      <c r="N70">
        <v>10259.985595599999</v>
      </c>
      <c r="O70">
        <v>150347.00095700001</v>
      </c>
      <c r="P70">
        <v>3969.9521006999998</v>
      </c>
      <c r="Q70">
        <v>25.013912075681695</v>
      </c>
      <c r="R70">
        <v>0</v>
      </c>
      <c r="S70">
        <v>42.728621777035805</v>
      </c>
      <c r="T70">
        <v>6.1491374513077357</v>
      </c>
      <c r="U70">
        <v>0.21331849378593953</v>
      </c>
      <c r="V70">
        <v>0</v>
      </c>
      <c r="W70">
        <v>610.71838975900005</v>
      </c>
      <c r="X70">
        <v>3803</v>
      </c>
      <c r="Y70">
        <v>25.013912075681695</v>
      </c>
      <c r="Z70">
        <v>737.39755747499999</v>
      </c>
      <c r="AA70">
        <v>1.52925013952E-4</v>
      </c>
      <c r="AB70">
        <v>0.54465766406100002</v>
      </c>
      <c r="AC70">
        <v>0.73820387534099996</v>
      </c>
      <c r="AD70">
        <v>0</v>
      </c>
      <c r="AE70">
        <v>0.68070787554300005</v>
      </c>
      <c r="AF70">
        <v>-0.65113107746800003</v>
      </c>
      <c r="AG70">
        <v>0.213648142722</v>
      </c>
      <c r="AH70">
        <v>0.71506074291900001</v>
      </c>
      <c r="AI70">
        <v>1.41620331854</v>
      </c>
      <c r="AJ70">
        <v>23.334674919000001</v>
      </c>
      <c r="AK70">
        <v>-37.028341525099997</v>
      </c>
      <c r="AL70">
        <v>1484.3096872599999</v>
      </c>
      <c r="AM70">
        <v>4318</v>
      </c>
      <c r="AN70">
        <v>1.5992592590000001</v>
      </c>
      <c r="AO70">
        <v>1439.333333</v>
      </c>
      <c r="AP70">
        <v>0</v>
      </c>
      <c r="AQ70">
        <v>0</v>
      </c>
      <c r="AR70">
        <v>4318</v>
      </c>
      <c r="AS70">
        <v>4318</v>
      </c>
      <c r="AT70">
        <v>0</v>
      </c>
      <c r="AU70">
        <v>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22</v>
      </c>
      <c r="BF70">
        <v>200</v>
      </c>
      <c r="BG70">
        <v>113.63157889999999</v>
      </c>
      <c r="BH70">
        <v>4318</v>
      </c>
      <c r="BI70">
        <v>47</v>
      </c>
      <c r="BJ70">
        <v>91.872340429999994</v>
      </c>
      <c r="BK70">
        <v>0.20532915360501566</v>
      </c>
      <c r="BL70">
        <v>0.16247563352826511</v>
      </c>
      <c r="BM70">
        <v>0.54190000000000005</v>
      </c>
      <c r="BN70">
        <v>0</v>
      </c>
      <c r="BO70">
        <v>28201.164797500001</v>
      </c>
      <c r="BP70">
        <v>4</v>
      </c>
    </row>
    <row r="71" spans="1:68" x14ac:dyDescent="0.25">
      <c r="A71">
        <v>70</v>
      </c>
      <c r="B71" t="s">
        <v>337</v>
      </c>
      <c r="C71" t="s">
        <v>365</v>
      </c>
      <c r="D71" t="s">
        <v>72</v>
      </c>
      <c r="E71">
        <v>5304071</v>
      </c>
      <c r="F71">
        <v>10851</v>
      </c>
      <c r="G71">
        <v>22777.625309800002</v>
      </c>
      <c r="H71">
        <v>484.76834847700002</v>
      </c>
      <c r="I71">
        <v>50209.301224800001</v>
      </c>
      <c r="J71">
        <v>19468.740751099998</v>
      </c>
      <c r="K71">
        <v>638.97516741699997</v>
      </c>
      <c r="L71">
        <v>2067.9193265499998</v>
      </c>
      <c r="M71">
        <v>40666.362407599998</v>
      </c>
      <c r="N71">
        <v>9284.7326104900003</v>
      </c>
      <c r="O71">
        <v>147531.15385199999</v>
      </c>
      <c r="P71">
        <v>3261.9652246000001</v>
      </c>
      <c r="Q71">
        <v>44.518642181413462</v>
      </c>
      <c r="R71">
        <v>0</v>
      </c>
      <c r="S71">
        <v>20.654795028751625</v>
      </c>
      <c r="T71">
        <v>11.593396401409757</v>
      </c>
      <c r="U71">
        <v>0.80690038953811904</v>
      </c>
      <c r="V71">
        <v>11.897520965809603</v>
      </c>
      <c r="W71">
        <v>36.996543666999997</v>
      </c>
      <c r="X71">
        <v>8548</v>
      </c>
      <c r="Y71">
        <v>44.518642181413462</v>
      </c>
      <c r="Z71">
        <v>54.867829341300002</v>
      </c>
      <c r="AA71">
        <v>8.6610404217499996E-3</v>
      </c>
      <c r="AB71">
        <v>0.76324762694699999</v>
      </c>
      <c r="AC71">
        <v>0.68291049523299996</v>
      </c>
      <c r="AD71">
        <v>0</v>
      </c>
      <c r="AE71">
        <v>0.71040380221499999</v>
      </c>
      <c r="AF71">
        <v>-0.66564352851399999</v>
      </c>
      <c r="AG71">
        <v>0.239973668557</v>
      </c>
      <c r="AH71">
        <v>0.73142667684999996</v>
      </c>
      <c r="AI71">
        <v>1.3925488297699999</v>
      </c>
      <c r="AJ71">
        <v>23.904613261400002</v>
      </c>
      <c r="AK71">
        <v>-27.803442778800001</v>
      </c>
      <c r="AL71">
        <v>1426.6034660600001</v>
      </c>
      <c r="AM71">
        <v>5567</v>
      </c>
      <c r="AN71">
        <v>1.9356745479999999</v>
      </c>
      <c r="AO71">
        <v>1855.666667</v>
      </c>
      <c r="AP71">
        <v>0</v>
      </c>
      <c r="AQ71">
        <v>0</v>
      </c>
      <c r="AR71">
        <v>927.83333330000005</v>
      </c>
      <c r="AS71">
        <v>927.83333330000005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24</v>
      </c>
      <c r="BF71">
        <v>200</v>
      </c>
      <c r="BG71">
        <v>795.2857143</v>
      </c>
      <c r="BH71">
        <v>0</v>
      </c>
      <c r="BI71">
        <v>51</v>
      </c>
      <c r="BJ71">
        <v>109.1568627</v>
      </c>
      <c r="BK71">
        <v>0.14851247600767753</v>
      </c>
      <c r="BL71">
        <v>0.10468019719572316</v>
      </c>
      <c r="BM71">
        <v>0.57650000000000001</v>
      </c>
      <c r="BN71">
        <v>0</v>
      </c>
      <c r="BO71">
        <v>31652.908402199999</v>
      </c>
      <c r="BP71">
        <v>3.9625793206400002</v>
      </c>
    </row>
    <row r="72" spans="1:68" x14ac:dyDescent="0.25">
      <c r="A72">
        <v>71</v>
      </c>
      <c r="B72" t="s">
        <v>337</v>
      </c>
      <c r="C72" t="s">
        <v>365</v>
      </c>
      <c r="D72" t="s">
        <v>73</v>
      </c>
      <c r="E72">
        <v>5304072</v>
      </c>
      <c r="F72">
        <v>15358</v>
      </c>
      <c r="G72">
        <v>17174.753623100001</v>
      </c>
      <c r="H72">
        <v>827.20936591400005</v>
      </c>
      <c r="I72">
        <v>40687.537479600003</v>
      </c>
      <c r="J72">
        <v>6230.3384545700001</v>
      </c>
      <c r="K72">
        <v>274.30248878100002</v>
      </c>
      <c r="L72">
        <v>1352.0816574600001</v>
      </c>
      <c r="M72">
        <v>19470.076379400001</v>
      </c>
      <c r="N72">
        <v>12058.561905</v>
      </c>
      <c r="O72">
        <v>154259.76959899999</v>
      </c>
      <c r="P72">
        <v>1521.88815428</v>
      </c>
      <c r="Q72">
        <v>31.06102763865702</v>
      </c>
      <c r="R72">
        <v>0</v>
      </c>
      <c r="S72">
        <v>63.364867371545166</v>
      </c>
      <c r="T72">
        <v>11.955110369133742</v>
      </c>
      <c r="U72">
        <v>6.1120385828232235</v>
      </c>
      <c r="V72">
        <v>17.56088032295872</v>
      </c>
      <c r="W72">
        <v>216.79308073799999</v>
      </c>
      <c r="X72">
        <v>7001</v>
      </c>
      <c r="Y72">
        <v>31.06102763865702</v>
      </c>
      <c r="Z72">
        <v>201.72945032000001</v>
      </c>
      <c r="AA72">
        <v>4.9348698020399998E-2</v>
      </c>
      <c r="AB72">
        <v>0.12779984373</v>
      </c>
      <c r="AC72">
        <v>0.77213781825200001</v>
      </c>
      <c r="AD72">
        <v>0</v>
      </c>
      <c r="AE72">
        <v>0.69412928587199996</v>
      </c>
      <c r="AF72">
        <v>-0.656455096239</v>
      </c>
      <c r="AG72">
        <v>0.22233412290999999</v>
      </c>
      <c r="AH72">
        <v>0.76093275346099998</v>
      </c>
      <c r="AI72">
        <v>1.42018158341</v>
      </c>
      <c r="AJ72">
        <v>24.217600590299998</v>
      </c>
      <c r="AK72">
        <v>-33.9497430212</v>
      </c>
      <c r="AL72">
        <v>1382.37737496</v>
      </c>
      <c r="AM72">
        <v>3184</v>
      </c>
      <c r="AN72">
        <v>2.6335814719999999</v>
      </c>
      <c r="AO72">
        <v>3184</v>
      </c>
      <c r="AP72">
        <v>0</v>
      </c>
      <c r="AQ72">
        <v>0</v>
      </c>
      <c r="AR72">
        <v>1592</v>
      </c>
      <c r="AS72">
        <v>1061.333333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14</v>
      </c>
      <c r="BF72">
        <v>200</v>
      </c>
      <c r="BG72">
        <v>227.42857140000001</v>
      </c>
      <c r="BH72">
        <v>1061.333333</v>
      </c>
      <c r="BI72">
        <v>5</v>
      </c>
      <c r="BJ72">
        <v>636.79999999999995</v>
      </c>
      <c r="BK72">
        <v>0.20892274211099021</v>
      </c>
      <c r="BL72">
        <v>0.1508958195089582</v>
      </c>
      <c r="BM72">
        <v>0.55059999999999998</v>
      </c>
      <c r="BN72">
        <v>0</v>
      </c>
      <c r="BO72">
        <v>16719.979510599998</v>
      </c>
      <c r="BP72">
        <v>3.8639145722100001</v>
      </c>
    </row>
    <row r="73" spans="1:68" x14ac:dyDescent="0.25">
      <c r="A73">
        <v>72</v>
      </c>
      <c r="B73" t="s">
        <v>337</v>
      </c>
      <c r="C73" t="s">
        <v>365</v>
      </c>
      <c r="D73" t="s">
        <v>74</v>
      </c>
      <c r="E73">
        <v>5304080</v>
      </c>
      <c r="F73">
        <v>15022</v>
      </c>
      <c r="G73">
        <v>29509.092551199999</v>
      </c>
      <c r="H73">
        <v>620.92878437399997</v>
      </c>
      <c r="I73">
        <v>57084.272485499998</v>
      </c>
      <c r="J73">
        <v>6700.8779731000004</v>
      </c>
      <c r="K73">
        <v>2355.8088636000002</v>
      </c>
      <c r="L73">
        <v>1244.03233344</v>
      </c>
      <c r="M73">
        <v>19923.020299700001</v>
      </c>
      <c r="N73">
        <v>3738.0403690500002</v>
      </c>
      <c r="O73">
        <v>169608.91972199999</v>
      </c>
      <c r="P73">
        <v>2147.6628738200002</v>
      </c>
      <c r="Q73">
        <v>80.717863105175297</v>
      </c>
      <c r="R73">
        <v>0</v>
      </c>
      <c r="S73">
        <v>8.2730476720460029</v>
      </c>
      <c r="T73">
        <v>9.0335744759784831</v>
      </c>
      <c r="U73">
        <v>3.2554257095158601</v>
      </c>
      <c r="V73">
        <v>19.804287045666356</v>
      </c>
      <c r="W73">
        <v>343.626124129</v>
      </c>
      <c r="X73">
        <v>9353</v>
      </c>
      <c r="Y73">
        <v>80.717863105175297</v>
      </c>
      <c r="Z73">
        <v>509.26532399199999</v>
      </c>
      <c r="AA73">
        <v>6.6447560403700007E-2</v>
      </c>
      <c r="AB73">
        <v>0.141142990281</v>
      </c>
      <c r="AC73">
        <v>0.75890479927300003</v>
      </c>
      <c r="AD73">
        <v>0</v>
      </c>
      <c r="AE73">
        <v>0.68485610078699999</v>
      </c>
      <c r="AF73">
        <v>-0.64717265773900001</v>
      </c>
      <c r="AG73">
        <v>0.20970107191699999</v>
      </c>
      <c r="AH73">
        <v>0.75286829752499995</v>
      </c>
      <c r="AI73">
        <v>1.4276206386400001</v>
      </c>
      <c r="AJ73">
        <v>24.5267039328</v>
      </c>
      <c r="AK73">
        <v>-40.158675511600002</v>
      </c>
      <c r="AL73">
        <v>1408.4306372999999</v>
      </c>
      <c r="AM73">
        <v>4506</v>
      </c>
      <c r="AN73">
        <v>2.1959064330000002</v>
      </c>
      <c r="AO73">
        <v>1502</v>
      </c>
      <c r="AP73">
        <v>0</v>
      </c>
      <c r="AQ73">
        <v>0</v>
      </c>
      <c r="AR73">
        <v>1502</v>
      </c>
      <c r="AS73">
        <v>901.2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20</v>
      </c>
      <c r="BF73">
        <v>200</v>
      </c>
      <c r="BG73">
        <v>225.3</v>
      </c>
      <c r="BH73">
        <v>901.2</v>
      </c>
      <c r="BI73">
        <v>0</v>
      </c>
      <c r="BJ73">
        <v>0</v>
      </c>
      <c r="BK73">
        <v>0.1549601737871108</v>
      </c>
      <c r="BL73">
        <v>0.11333040035195777</v>
      </c>
      <c r="BM73">
        <v>0.56920000000000004</v>
      </c>
      <c r="BN73">
        <v>0</v>
      </c>
      <c r="BO73">
        <v>10403.386771900001</v>
      </c>
      <c r="BP73">
        <v>3.6869924111299999</v>
      </c>
    </row>
    <row r="74" spans="1:68" x14ac:dyDescent="0.25">
      <c r="A74">
        <v>73</v>
      </c>
      <c r="B74" t="s">
        <v>337</v>
      </c>
      <c r="C74" t="s">
        <v>365</v>
      </c>
      <c r="D74" t="s">
        <v>75</v>
      </c>
      <c r="E74">
        <v>5304081</v>
      </c>
      <c r="F74">
        <v>4427</v>
      </c>
      <c r="G74">
        <v>25419.696050999999</v>
      </c>
      <c r="H74">
        <v>458.67100395300002</v>
      </c>
      <c r="I74">
        <v>53527.438761799996</v>
      </c>
      <c r="J74">
        <v>3695.4436007899999</v>
      </c>
      <c r="K74">
        <v>1922.19756239</v>
      </c>
      <c r="L74">
        <v>824.02782990799994</v>
      </c>
      <c r="M74">
        <v>27054.479668</v>
      </c>
      <c r="N74">
        <v>5712.2681240100001</v>
      </c>
      <c r="O74">
        <v>163281.31145199999</v>
      </c>
      <c r="P74">
        <v>1403.04924059</v>
      </c>
      <c r="Q74">
        <v>31.923576330921904</v>
      </c>
      <c r="R74">
        <v>0</v>
      </c>
      <c r="S74">
        <v>1.233537377109998</v>
      </c>
      <c r="T74">
        <v>5.5648302726766827</v>
      </c>
      <c r="U74">
        <v>0.64923019847894636</v>
      </c>
      <c r="V74">
        <v>0.112943302462164</v>
      </c>
      <c r="W74">
        <v>45.048360414000001</v>
      </c>
      <c r="X74">
        <v>3738</v>
      </c>
      <c r="Y74">
        <v>31.923576330921904</v>
      </c>
      <c r="Z74">
        <v>47.354977636800001</v>
      </c>
      <c r="AA74">
        <v>0</v>
      </c>
      <c r="AB74">
        <v>0.47131240117500001</v>
      </c>
      <c r="AC74">
        <v>0.75389250712400002</v>
      </c>
      <c r="AD74">
        <v>0</v>
      </c>
      <c r="AE74">
        <v>0.66215957698500005</v>
      </c>
      <c r="AF74">
        <v>-0.63737321978399997</v>
      </c>
      <c r="AG74">
        <v>0.20993506991300001</v>
      </c>
      <c r="AH74">
        <v>0.70572792872500001</v>
      </c>
      <c r="AI74">
        <v>1.4199397688299999</v>
      </c>
      <c r="AJ74">
        <v>23.457465016099999</v>
      </c>
      <c r="AK74">
        <v>-43.227696455199997</v>
      </c>
      <c r="AL74">
        <v>1510.1558996700001</v>
      </c>
      <c r="AM74">
        <v>2222</v>
      </c>
      <c r="AN74">
        <v>3.3615733739999998</v>
      </c>
      <c r="AO74">
        <v>2222</v>
      </c>
      <c r="AP74">
        <v>0</v>
      </c>
      <c r="AQ74">
        <v>0</v>
      </c>
      <c r="AR74">
        <v>740.66666669999995</v>
      </c>
      <c r="AS74">
        <v>1111</v>
      </c>
      <c r="AT74">
        <v>0</v>
      </c>
      <c r="AU74">
        <v>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14</v>
      </c>
      <c r="BF74">
        <v>200</v>
      </c>
      <c r="BG74">
        <v>222.2</v>
      </c>
      <c r="BH74">
        <v>1111</v>
      </c>
      <c r="BI74">
        <v>14</v>
      </c>
      <c r="BJ74">
        <v>158.7142857</v>
      </c>
      <c r="BK74">
        <v>0.16227544910179642</v>
      </c>
      <c r="BL74">
        <v>0.11243946731234866</v>
      </c>
      <c r="BM74">
        <v>0.52929999999999999</v>
      </c>
      <c r="BN74">
        <v>0</v>
      </c>
      <c r="BO74">
        <v>18666.026489600001</v>
      </c>
      <c r="BP74">
        <v>4</v>
      </c>
    </row>
    <row r="75" spans="1:68" x14ac:dyDescent="0.25">
      <c r="A75">
        <v>74</v>
      </c>
      <c r="B75" t="s">
        <v>337</v>
      </c>
      <c r="C75" t="s">
        <v>365</v>
      </c>
      <c r="D75" t="s">
        <v>76</v>
      </c>
      <c r="E75">
        <v>5304082</v>
      </c>
      <c r="F75">
        <v>6215</v>
      </c>
      <c r="G75">
        <v>29271.104015299999</v>
      </c>
      <c r="H75">
        <v>850.35166262899997</v>
      </c>
      <c r="I75">
        <v>62977.664588599997</v>
      </c>
      <c r="J75">
        <v>3488.2785675199998</v>
      </c>
      <c r="K75">
        <v>1648.1341252300001</v>
      </c>
      <c r="L75">
        <v>1249.34088329</v>
      </c>
      <c r="M75">
        <v>15458.2224217</v>
      </c>
      <c r="N75">
        <v>3389.6907644299999</v>
      </c>
      <c r="O75">
        <v>176488.445829</v>
      </c>
      <c r="P75">
        <v>3003.93558725</v>
      </c>
      <c r="Q75">
        <v>19.309961046188089</v>
      </c>
      <c r="R75">
        <v>0</v>
      </c>
      <c r="S75">
        <v>3.4316453348172882</v>
      </c>
      <c r="T75">
        <v>19.393433500278242</v>
      </c>
      <c r="U75">
        <v>1.5025041736227045</v>
      </c>
      <c r="V75">
        <v>17.055510860820593</v>
      </c>
      <c r="W75">
        <v>270.24612850300002</v>
      </c>
      <c r="X75">
        <v>4091</v>
      </c>
      <c r="Y75">
        <v>19.309961046188089</v>
      </c>
      <c r="Z75">
        <v>518.33827414200005</v>
      </c>
      <c r="AA75">
        <v>4.6883178537199997E-2</v>
      </c>
      <c r="AB75">
        <v>6.4078841512499998E-2</v>
      </c>
      <c r="AC75">
        <v>0.76470724271400004</v>
      </c>
      <c r="AD75">
        <v>0</v>
      </c>
      <c r="AE75">
        <v>0.67537885901799999</v>
      </c>
      <c r="AF75">
        <v>-0.63680551537700003</v>
      </c>
      <c r="AG75">
        <v>0.19108290067100001</v>
      </c>
      <c r="AH75">
        <v>0.76620638519200002</v>
      </c>
      <c r="AI75">
        <v>1.4400695058099999</v>
      </c>
      <c r="AJ75">
        <v>24.9125306597</v>
      </c>
      <c r="AK75">
        <v>-40.5843416688</v>
      </c>
      <c r="AL75">
        <v>1379.6471145600001</v>
      </c>
      <c r="AM75">
        <v>1790</v>
      </c>
      <c r="AN75">
        <v>3.808510638</v>
      </c>
      <c r="AO75">
        <v>0</v>
      </c>
      <c r="AP75">
        <v>0</v>
      </c>
      <c r="AQ75">
        <v>0</v>
      </c>
      <c r="AR75">
        <v>1790</v>
      </c>
      <c r="AS75">
        <v>1790</v>
      </c>
      <c r="AT75">
        <v>0</v>
      </c>
      <c r="AU75">
        <v>0</v>
      </c>
      <c r="AV75">
        <v>0</v>
      </c>
      <c r="AW75">
        <v>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14</v>
      </c>
      <c r="BF75">
        <v>200</v>
      </c>
      <c r="BG75">
        <v>85.238095240000007</v>
      </c>
      <c r="BH75">
        <v>1790</v>
      </c>
      <c r="BI75">
        <v>3</v>
      </c>
      <c r="BJ75">
        <v>596.66666669999995</v>
      </c>
      <c r="BK75">
        <v>0.15587529976019185</v>
      </c>
      <c r="BL75">
        <v>9.7117794486215533E-2</v>
      </c>
      <c r="BM75">
        <v>0.56679999999999997</v>
      </c>
      <c r="BN75">
        <v>0</v>
      </c>
      <c r="BO75">
        <v>5169.8860448300002</v>
      </c>
      <c r="BP75">
        <v>3.3726468222000001</v>
      </c>
    </row>
    <row r="76" spans="1:68" x14ac:dyDescent="0.25">
      <c r="A76">
        <v>75</v>
      </c>
      <c r="B76" t="s">
        <v>337</v>
      </c>
      <c r="C76" t="s">
        <v>365</v>
      </c>
      <c r="D76" t="s">
        <v>77</v>
      </c>
      <c r="E76">
        <v>5304090</v>
      </c>
      <c r="F76">
        <v>16414</v>
      </c>
      <c r="G76">
        <v>21638.103743200001</v>
      </c>
      <c r="H76">
        <v>595.69783001200005</v>
      </c>
      <c r="I76">
        <v>50741.731566100003</v>
      </c>
      <c r="J76">
        <v>6965.9897628799999</v>
      </c>
      <c r="K76">
        <v>443.20573350500001</v>
      </c>
      <c r="L76">
        <v>1065.81320598</v>
      </c>
      <c r="M76">
        <v>33480.801398000003</v>
      </c>
      <c r="N76">
        <v>12330.867200500001</v>
      </c>
      <c r="O76">
        <v>156764.92113999999</v>
      </c>
      <c r="P76">
        <v>1797.2146658500001</v>
      </c>
      <c r="Q76">
        <v>65.284733815618623</v>
      </c>
      <c r="R76">
        <v>0</v>
      </c>
      <c r="S76">
        <v>51.54887775922834</v>
      </c>
      <c r="T76">
        <v>27.981821554442586</v>
      </c>
      <c r="U76">
        <v>2.1146355036171398</v>
      </c>
      <c r="V76">
        <v>2.7781162422322407</v>
      </c>
      <c r="W76">
        <v>179.87993910700001</v>
      </c>
      <c r="X76">
        <v>8769</v>
      </c>
      <c r="Y76">
        <v>65.284733815618623</v>
      </c>
      <c r="Z76">
        <v>261.36419430299998</v>
      </c>
      <c r="AA76">
        <v>0</v>
      </c>
      <c r="AB76">
        <v>0.67186548068700003</v>
      </c>
      <c r="AC76">
        <v>0.72756802025099998</v>
      </c>
      <c r="AD76">
        <v>0</v>
      </c>
      <c r="AE76">
        <v>0.66673769758799994</v>
      </c>
      <c r="AF76">
        <v>-0.64262880369200004</v>
      </c>
      <c r="AG76">
        <v>0.207803038203</v>
      </c>
      <c r="AH76">
        <v>0.69697536060200005</v>
      </c>
      <c r="AI76">
        <v>1.4130592798199999</v>
      </c>
      <c r="AJ76">
        <v>23.115500082600001</v>
      </c>
      <c r="AK76">
        <v>-40.114864445599999</v>
      </c>
      <c r="AL76">
        <v>1527.0881727599999</v>
      </c>
      <c r="AM76">
        <v>6438</v>
      </c>
      <c r="AN76">
        <v>2.2692985550000002</v>
      </c>
      <c r="AO76">
        <v>1609.5</v>
      </c>
      <c r="AP76">
        <v>0</v>
      </c>
      <c r="AQ76">
        <v>0</v>
      </c>
      <c r="AR76">
        <v>3219</v>
      </c>
      <c r="AS76">
        <v>2146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26</v>
      </c>
      <c r="BF76">
        <v>200</v>
      </c>
      <c r="BG76">
        <v>292.63636359999998</v>
      </c>
      <c r="BH76">
        <v>2146</v>
      </c>
      <c r="BI76">
        <v>18</v>
      </c>
      <c r="BJ76">
        <v>357.66666670000001</v>
      </c>
      <c r="BK76">
        <v>0.12889293021141168</v>
      </c>
      <c r="BL76">
        <v>9.9666110183639398E-2</v>
      </c>
      <c r="BM76">
        <v>0.5494</v>
      </c>
      <c r="BN76">
        <v>0</v>
      </c>
      <c r="BO76">
        <v>27483.561518400002</v>
      </c>
      <c r="BP76">
        <v>4</v>
      </c>
    </row>
    <row r="77" spans="1:68" x14ac:dyDescent="0.25">
      <c r="A77">
        <v>76</v>
      </c>
      <c r="B77" t="s">
        <v>337</v>
      </c>
      <c r="C77" t="s">
        <v>365</v>
      </c>
      <c r="D77" t="s">
        <v>78</v>
      </c>
      <c r="E77">
        <v>5304091</v>
      </c>
      <c r="F77">
        <v>5779</v>
      </c>
      <c r="G77">
        <v>28516.1703677</v>
      </c>
      <c r="H77">
        <v>413.40532460600002</v>
      </c>
      <c r="I77">
        <v>57621.679541500002</v>
      </c>
      <c r="J77">
        <v>15565.346595700001</v>
      </c>
      <c r="K77">
        <v>1959.76932627</v>
      </c>
      <c r="L77">
        <v>2112.93067458</v>
      </c>
      <c r="M77">
        <v>45105.6905701</v>
      </c>
      <c r="N77">
        <v>16157.6471723</v>
      </c>
      <c r="O77">
        <v>156950.406407</v>
      </c>
      <c r="P77">
        <v>2398.4700053800002</v>
      </c>
      <c r="Q77">
        <v>46.113893526247452</v>
      </c>
      <c r="R77">
        <v>0</v>
      </c>
      <c r="S77">
        <v>1.6787237989241328</v>
      </c>
      <c r="T77">
        <v>4.1365238360230014</v>
      </c>
      <c r="U77">
        <v>0.94602114635503609</v>
      </c>
      <c r="V77">
        <v>0.25956047759127876</v>
      </c>
      <c r="W77">
        <v>13.318066915299999</v>
      </c>
      <c r="X77">
        <v>5398</v>
      </c>
      <c r="Y77">
        <v>46.113893526247452</v>
      </c>
      <c r="Z77">
        <v>88.764694738000003</v>
      </c>
      <c r="AA77">
        <v>0</v>
      </c>
      <c r="AB77">
        <v>0.83768818134599998</v>
      </c>
      <c r="AC77">
        <v>0.683102642599</v>
      </c>
      <c r="AD77">
        <v>0</v>
      </c>
      <c r="AE77">
        <v>0.69894202135100003</v>
      </c>
      <c r="AF77">
        <v>-0.65621010315600004</v>
      </c>
      <c r="AG77">
        <v>0.23113844571200001</v>
      </c>
      <c r="AH77">
        <v>0.71874190929100001</v>
      </c>
      <c r="AI77">
        <v>1.3946319124</v>
      </c>
      <c r="AJ77">
        <v>23.830926638400001</v>
      </c>
      <c r="AK77">
        <v>-31.063399167499998</v>
      </c>
      <c r="AL77">
        <v>1438.86943823</v>
      </c>
      <c r="AM77">
        <v>3115</v>
      </c>
      <c r="AN77">
        <v>5.5724508049999999</v>
      </c>
      <c r="AO77">
        <v>3115</v>
      </c>
      <c r="AP77">
        <v>0</v>
      </c>
      <c r="AQ77">
        <v>0</v>
      </c>
      <c r="AR77">
        <v>0</v>
      </c>
      <c r="AS77">
        <v>778.75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16</v>
      </c>
      <c r="BF77">
        <v>200</v>
      </c>
      <c r="BG77">
        <v>623</v>
      </c>
      <c r="BH77">
        <v>1038.333333</v>
      </c>
      <c r="BI77">
        <v>0</v>
      </c>
      <c r="BJ77">
        <v>0</v>
      </c>
      <c r="BK77">
        <v>8.6554621848739494E-2</v>
      </c>
      <c r="BL77">
        <v>5.9219930569736574E-2</v>
      </c>
      <c r="BM77">
        <v>0.52549999999999997</v>
      </c>
      <c r="BN77">
        <v>0</v>
      </c>
      <c r="BO77">
        <v>36502.959196299998</v>
      </c>
      <c r="BP77">
        <v>3.9537511032700001</v>
      </c>
    </row>
    <row r="78" spans="1:68" x14ac:dyDescent="0.25">
      <c r="A78">
        <v>77</v>
      </c>
      <c r="B78" t="s">
        <v>337</v>
      </c>
      <c r="C78" t="s">
        <v>365</v>
      </c>
      <c r="D78" t="s">
        <v>79</v>
      </c>
      <c r="E78">
        <v>5304100</v>
      </c>
      <c r="F78">
        <v>8607</v>
      </c>
      <c r="G78">
        <v>29702.342283900001</v>
      </c>
      <c r="H78">
        <v>450.66847013099999</v>
      </c>
      <c r="I78">
        <v>58997.302623000003</v>
      </c>
      <c r="J78">
        <v>7143.0985186999997</v>
      </c>
      <c r="K78">
        <v>602.52094620399998</v>
      </c>
      <c r="L78">
        <v>989.49753615999998</v>
      </c>
      <c r="M78">
        <v>35462.280562699998</v>
      </c>
      <c r="N78">
        <v>10802.0453103</v>
      </c>
      <c r="O78">
        <v>164798.11794699999</v>
      </c>
      <c r="P78">
        <v>4626.2279736999999</v>
      </c>
      <c r="Q78">
        <v>34.529771841958819</v>
      </c>
      <c r="R78">
        <v>0</v>
      </c>
      <c r="S78">
        <v>20.098312001483954</v>
      </c>
      <c r="T78">
        <v>9.7384529771841954</v>
      </c>
      <c r="U78">
        <v>8.347245409015025E-2</v>
      </c>
      <c r="V78">
        <v>14.987800627396306</v>
      </c>
      <c r="W78">
        <v>88.059220714800006</v>
      </c>
      <c r="X78">
        <v>6096</v>
      </c>
      <c r="Y78">
        <v>34.529771841958819</v>
      </c>
      <c r="Z78">
        <v>62.224632661599998</v>
      </c>
      <c r="AA78">
        <v>0</v>
      </c>
      <c r="AB78">
        <v>0.62960381085200001</v>
      </c>
      <c r="AC78">
        <v>0.75452773278399998</v>
      </c>
      <c r="AD78">
        <v>0</v>
      </c>
      <c r="AE78">
        <v>0.65374312506499999</v>
      </c>
      <c r="AF78">
        <v>-0.63437715316999999</v>
      </c>
      <c r="AG78">
        <v>0.184997860338</v>
      </c>
      <c r="AH78">
        <v>0.67738377363000002</v>
      </c>
      <c r="AI78">
        <v>1.41247089214</v>
      </c>
      <c r="AJ78">
        <v>22.779104544100001</v>
      </c>
      <c r="AK78">
        <v>-43.623031586099998</v>
      </c>
      <c r="AL78">
        <v>1572.5473179400001</v>
      </c>
      <c r="AM78">
        <v>5189</v>
      </c>
      <c r="AN78">
        <v>2.6447502549999999</v>
      </c>
      <c r="AO78">
        <v>864.83333330000005</v>
      </c>
      <c r="AP78">
        <v>0</v>
      </c>
      <c r="AQ78">
        <v>0</v>
      </c>
      <c r="AR78">
        <v>1729.666667</v>
      </c>
      <c r="AS78">
        <v>2594.5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26</v>
      </c>
      <c r="BF78">
        <v>200</v>
      </c>
      <c r="BG78">
        <v>576.55555560000005</v>
      </c>
      <c r="BH78">
        <v>2594.5</v>
      </c>
      <c r="BI78">
        <v>24</v>
      </c>
      <c r="BJ78">
        <v>216.20833329999999</v>
      </c>
      <c r="BK78">
        <v>0.21157619359058208</v>
      </c>
      <c r="BL78">
        <v>0.16113273163865199</v>
      </c>
      <c r="BM78">
        <v>0.55330000000000001</v>
      </c>
      <c r="BN78">
        <v>0</v>
      </c>
      <c r="BO78">
        <v>25111.931024099998</v>
      </c>
      <c r="BP78">
        <v>4</v>
      </c>
    </row>
    <row r="79" spans="1:68" x14ac:dyDescent="0.25">
      <c r="A79">
        <v>78</v>
      </c>
      <c r="B79" t="s">
        <v>337</v>
      </c>
      <c r="C79" t="s">
        <v>365</v>
      </c>
      <c r="D79" t="s">
        <v>80</v>
      </c>
      <c r="E79">
        <v>5304101</v>
      </c>
      <c r="F79">
        <v>9526</v>
      </c>
      <c r="G79">
        <v>31834.775576399999</v>
      </c>
      <c r="H79">
        <v>503.45480115200002</v>
      </c>
      <c r="I79">
        <v>72105.712633899995</v>
      </c>
      <c r="J79">
        <v>18945.2112395</v>
      </c>
      <c r="K79">
        <v>1914.0570491799999</v>
      </c>
      <c r="L79">
        <v>1776.7123606099999</v>
      </c>
      <c r="M79">
        <v>36231.032189700003</v>
      </c>
      <c r="N79">
        <v>4595.3801327700003</v>
      </c>
      <c r="O79">
        <v>177277.218601</v>
      </c>
      <c r="P79">
        <v>2160.9911000000002</v>
      </c>
      <c r="Q79">
        <v>74.57800037098869</v>
      </c>
      <c r="R79">
        <v>0</v>
      </c>
      <c r="S79">
        <v>6.9653125579669819</v>
      </c>
      <c r="T79">
        <v>0.13912075681691707</v>
      </c>
      <c r="U79">
        <v>1.6416249304396218</v>
      </c>
      <c r="V79">
        <v>0.47239134998950244</v>
      </c>
      <c r="W79">
        <v>97.659698543999994</v>
      </c>
      <c r="X79">
        <v>7114</v>
      </c>
      <c r="Y79">
        <v>74.57800037098869</v>
      </c>
      <c r="Z79">
        <v>97.711780075999997</v>
      </c>
      <c r="AA79">
        <v>6.0050231338799998E-2</v>
      </c>
      <c r="AB79">
        <v>0.35319126600900003</v>
      </c>
      <c r="AC79">
        <v>0.74643370460299996</v>
      </c>
      <c r="AD79">
        <v>0</v>
      </c>
      <c r="AE79">
        <v>0.64915337228500003</v>
      </c>
      <c r="AF79">
        <v>-0.62916535862900003</v>
      </c>
      <c r="AG79">
        <v>0.19825891532199999</v>
      </c>
      <c r="AH79">
        <v>0.75791714236700003</v>
      </c>
      <c r="AI79">
        <v>1.4109152440099999</v>
      </c>
      <c r="AJ79">
        <v>25.233979920900001</v>
      </c>
      <c r="AK79">
        <v>-35.972634798599998</v>
      </c>
      <c r="AL79">
        <v>1377.1334197599999</v>
      </c>
      <c r="AM79">
        <v>2883</v>
      </c>
      <c r="AN79">
        <v>3.1133909289999999</v>
      </c>
      <c r="AO79">
        <v>720.75</v>
      </c>
      <c r="AP79">
        <v>0</v>
      </c>
      <c r="AQ79">
        <v>0</v>
      </c>
      <c r="AR79">
        <v>2883</v>
      </c>
      <c r="AS79">
        <v>1441.5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14</v>
      </c>
      <c r="BF79">
        <v>200</v>
      </c>
      <c r="BG79">
        <v>0</v>
      </c>
      <c r="BH79">
        <v>1441.5</v>
      </c>
      <c r="BI79">
        <v>45</v>
      </c>
      <c r="BJ79">
        <v>64.066666670000004</v>
      </c>
      <c r="BK79">
        <v>0.19952380952380952</v>
      </c>
      <c r="BL79">
        <v>0.14051463168516651</v>
      </c>
      <c r="BM79">
        <v>0.46710000000000002</v>
      </c>
      <c r="BN79">
        <v>0</v>
      </c>
      <c r="BO79">
        <v>21692.7031178</v>
      </c>
      <c r="BP79">
        <v>3.44810019104</v>
      </c>
    </row>
    <row r="80" spans="1:68" x14ac:dyDescent="0.25">
      <c r="A80">
        <v>79</v>
      </c>
      <c r="B80" t="s">
        <v>337</v>
      </c>
      <c r="C80" t="s">
        <v>365</v>
      </c>
      <c r="D80" t="s">
        <v>81</v>
      </c>
      <c r="E80">
        <v>5304102</v>
      </c>
      <c r="F80">
        <v>6917</v>
      </c>
      <c r="G80">
        <v>35956.755519400002</v>
      </c>
      <c r="H80">
        <v>430.61399124600001</v>
      </c>
      <c r="I80">
        <v>65943.689650500004</v>
      </c>
      <c r="J80">
        <v>15658.1063997</v>
      </c>
      <c r="K80">
        <v>505.35546521800001</v>
      </c>
      <c r="L80">
        <v>1572.8463762199999</v>
      </c>
      <c r="M80">
        <v>42085.814707500002</v>
      </c>
      <c r="N80">
        <v>11987.743263799999</v>
      </c>
      <c r="O80">
        <v>168109.21768599999</v>
      </c>
      <c r="P80">
        <v>1828.7249014500001</v>
      </c>
      <c r="Q80">
        <v>42.55240215173437</v>
      </c>
      <c r="R80">
        <v>0</v>
      </c>
      <c r="S80">
        <v>11.20385828232239</v>
      </c>
      <c r="T80">
        <v>3.2925245780003713</v>
      </c>
      <c r="U80">
        <v>1.9105917269523278</v>
      </c>
      <c r="V80">
        <v>5.5515396848344656</v>
      </c>
      <c r="W80">
        <v>53.117656238400002</v>
      </c>
      <c r="X80">
        <v>5455</v>
      </c>
      <c r="Y80">
        <v>42.55240215173437</v>
      </c>
      <c r="Z80">
        <v>54.705462090399998</v>
      </c>
      <c r="AA80">
        <v>0</v>
      </c>
      <c r="AB80">
        <v>0.62346392944899998</v>
      </c>
      <c r="AC80">
        <v>0.72336986682100002</v>
      </c>
      <c r="AD80">
        <v>0</v>
      </c>
      <c r="AE80">
        <v>0.64030327927200004</v>
      </c>
      <c r="AF80">
        <v>-0.61839696351600004</v>
      </c>
      <c r="AG80">
        <v>0.18002065385400001</v>
      </c>
      <c r="AH80">
        <v>0.70191468983299998</v>
      </c>
      <c r="AI80">
        <v>1.3950408239600001</v>
      </c>
      <c r="AJ80">
        <v>23.641353943599999</v>
      </c>
      <c r="AK80">
        <v>-35.808969437800002</v>
      </c>
      <c r="AL80">
        <v>1456.9005002700001</v>
      </c>
      <c r="AM80">
        <v>4111</v>
      </c>
      <c r="AN80">
        <v>2.5392217420000001</v>
      </c>
      <c r="AO80">
        <v>4111</v>
      </c>
      <c r="AP80">
        <v>0</v>
      </c>
      <c r="AQ80">
        <v>0</v>
      </c>
      <c r="AR80">
        <v>1370.333333</v>
      </c>
      <c r="AS80">
        <v>1370.333333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18</v>
      </c>
      <c r="BF80">
        <v>200</v>
      </c>
      <c r="BG80">
        <v>4111</v>
      </c>
      <c r="BH80">
        <v>1370.333333</v>
      </c>
      <c r="BI80">
        <v>68</v>
      </c>
      <c r="BJ80">
        <v>60.455882350000003</v>
      </c>
      <c r="BK80">
        <v>0.1281954887218045</v>
      </c>
      <c r="BL80">
        <v>8.9534565989616538E-2</v>
      </c>
      <c r="BM80">
        <v>0.52549999999999997</v>
      </c>
      <c r="BN80">
        <v>0</v>
      </c>
      <c r="BO80">
        <v>30690.662843499998</v>
      </c>
      <c r="BP80">
        <v>3.8939708939700002</v>
      </c>
    </row>
    <row r="81" spans="1:68" x14ac:dyDescent="0.25">
      <c r="A81">
        <v>80</v>
      </c>
      <c r="B81" t="s">
        <v>337</v>
      </c>
      <c r="C81" t="s">
        <v>365</v>
      </c>
      <c r="D81" t="s">
        <v>82</v>
      </c>
      <c r="E81">
        <v>5304103</v>
      </c>
      <c r="F81">
        <v>4651</v>
      </c>
      <c r="G81">
        <v>32294.426191499999</v>
      </c>
      <c r="H81">
        <v>858.903832169</v>
      </c>
      <c r="I81">
        <v>62462.176579999999</v>
      </c>
      <c r="J81">
        <v>9612.6327522400006</v>
      </c>
      <c r="K81">
        <v>1793.7913485399999</v>
      </c>
      <c r="L81">
        <v>803.94392453399996</v>
      </c>
      <c r="M81">
        <v>28677.601708599999</v>
      </c>
      <c r="N81">
        <v>6676.9461148399996</v>
      </c>
      <c r="O81">
        <v>171249.55530099999</v>
      </c>
      <c r="P81">
        <v>979.72047057500004</v>
      </c>
      <c r="Q81">
        <v>39.269152290855132</v>
      </c>
      <c r="R81">
        <v>0</v>
      </c>
      <c r="S81">
        <v>0.54720831014654059</v>
      </c>
      <c r="T81">
        <v>1.1871637915043591</v>
      </c>
      <c r="U81">
        <v>2.133184937859395</v>
      </c>
      <c r="V81">
        <v>0</v>
      </c>
      <c r="W81">
        <v>4.9280955729400002</v>
      </c>
      <c r="X81">
        <v>4470</v>
      </c>
      <c r="Y81">
        <v>39.269152290855132</v>
      </c>
      <c r="Z81">
        <v>61.464847168200002</v>
      </c>
      <c r="AA81">
        <v>1.7189024872899999E-2</v>
      </c>
      <c r="AB81">
        <v>0.51005160180599995</v>
      </c>
      <c r="AC81">
        <v>0.79487140170699999</v>
      </c>
      <c r="AD81">
        <v>0</v>
      </c>
      <c r="AE81">
        <v>0.65171878638000003</v>
      </c>
      <c r="AF81">
        <v>-0.62539590872100004</v>
      </c>
      <c r="AG81">
        <v>0.203095817959</v>
      </c>
      <c r="AH81">
        <v>0.72942539353000002</v>
      </c>
      <c r="AI81">
        <v>1.41810595648</v>
      </c>
      <c r="AJ81">
        <v>24.1943203748</v>
      </c>
      <c r="AK81">
        <v>-41.833214394999999</v>
      </c>
      <c r="AL81">
        <v>1466.0758359500001</v>
      </c>
      <c r="AM81">
        <v>1464</v>
      </c>
      <c r="AN81">
        <v>6.5066666670000002</v>
      </c>
      <c r="AO81">
        <v>1464</v>
      </c>
      <c r="AP81">
        <v>0</v>
      </c>
      <c r="AQ81">
        <v>0</v>
      </c>
      <c r="AR81">
        <v>732</v>
      </c>
      <c r="AS81">
        <v>488</v>
      </c>
      <c r="AT81">
        <v>0</v>
      </c>
      <c r="AU81">
        <v>2</v>
      </c>
      <c r="AV81">
        <v>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10</v>
      </c>
      <c r="BF81">
        <v>200</v>
      </c>
      <c r="BG81">
        <v>244</v>
      </c>
      <c r="BH81">
        <v>0</v>
      </c>
      <c r="BI81">
        <v>16</v>
      </c>
      <c r="BJ81">
        <v>91.5</v>
      </c>
      <c r="BK81">
        <v>0.226447709593777</v>
      </c>
      <c r="BL81">
        <v>0.14464407550602684</v>
      </c>
      <c r="BM81">
        <v>0.44650000000000001</v>
      </c>
      <c r="BN81">
        <v>0</v>
      </c>
      <c r="BO81">
        <v>18078.047072599999</v>
      </c>
      <c r="BP81">
        <v>3.9675338636899999</v>
      </c>
    </row>
    <row r="82" spans="1:68" x14ac:dyDescent="0.25">
      <c r="A82">
        <v>81</v>
      </c>
      <c r="B82" t="s">
        <v>337</v>
      </c>
      <c r="C82" t="s">
        <v>365</v>
      </c>
      <c r="D82" t="s">
        <v>83</v>
      </c>
      <c r="E82">
        <v>5304104</v>
      </c>
      <c r="F82">
        <v>4844</v>
      </c>
      <c r="G82">
        <v>30201.587558800002</v>
      </c>
      <c r="H82">
        <v>524.58973949599999</v>
      </c>
      <c r="I82">
        <v>68693.056190599993</v>
      </c>
      <c r="J82">
        <v>15334.1950597</v>
      </c>
      <c r="K82">
        <v>2236.2679652800002</v>
      </c>
      <c r="L82">
        <v>1257.9623545699999</v>
      </c>
      <c r="M82">
        <v>30730.917681300001</v>
      </c>
      <c r="N82">
        <v>5515.3429578799996</v>
      </c>
      <c r="O82">
        <v>176233.851001</v>
      </c>
      <c r="P82">
        <v>1190.4890858399999</v>
      </c>
      <c r="Q82">
        <v>39.055833797069191</v>
      </c>
      <c r="R82">
        <v>0</v>
      </c>
      <c r="S82">
        <v>0.94602114635503609</v>
      </c>
      <c r="T82">
        <v>0</v>
      </c>
      <c r="U82">
        <v>2.105360786496012</v>
      </c>
      <c r="V82">
        <v>0</v>
      </c>
      <c r="W82">
        <v>10.2545833446</v>
      </c>
      <c r="X82">
        <v>4537</v>
      </c>
      <c r="Y82">
        <v>39.055833797069191</v>
      </c>
      <c r="Z82">
        <v>68.5471453798</v>
      </c>
      <c r="AA82">
        <v>3.7339174764700001E-2</v>
      </c>
      <c r="AB82">
        <v>0.53772708505400002</v>
      </c>
      <c r="AC82">
        <v>0.79049509255499995</v>
      </c>
      <c r="AD82">
        <v>0</v>
      </c>
      <c r="AE82">
        <v>0.64669781388600001</v>
      </c>
      <c r="AF82">
        <v>-0.62414673120300002</v>
      </c>
      <c r="AG82">
        <v>0.18826937438899999</v>
      </c>
      <c r="AH82">
        <v>0.73432115384800001</v>
      </c>
      <c r="AI82">
        <v>1.42166201405</v>
      </c>
      <c r="AJ82">
        <v>24.6280910073</v>
      </c>
      <c r="AK82">
        <v>-41.557666554900003</v>
      </c>
      <c r="AL82">
        <v>1460.34363355</v>
      </c>
      <c r="AM82">
        <v>2869</v>
      </c>
      <c r="AN82">
        <v>8.3888888890000004</v>
      </c>
      <c r="AO82">
        <v>1434.5</v>
      </c>
      <c r="AP82">
        <v>1434.5</v>
      </c>
      <c r="AQ82">
        <v>0</v>
      </c>
      <c r="AR82">
        <v>717.25</v>
      </c>
      <c r="AS82">
        <v>1434.5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10</v>
      </c>
      <c r="BF82">
        <v>200</v>
      </c>
      <c r="BG82">
        <v>1434.5</v>
      </c>
      <c r="BH82">
        <v>2869</v>
      </c>
      <c r="BI82">
        <v>32</v>
      </c>
      <c r="BJ82">
        <v>89.65625</v>
      </c>
      <c r="BK82">
        <v>0.24348879466989704</v>
      </c>
      <c r="BL82">
        <v>0.17615871387036086</v>
      </c>
      <c r="BM82">
        <v>0.52480000000000004</v>
      </c>
      <c r="BN82">
        <v>0</v>
      </c>
      <c r="BO82">
        <v>20457.746392100002</v>
      </c>
      <c r="BP82">
        <v>3.94632535095</v>
      </c>
    </row>
    <row r="83" spans="1:68" x14ac:dyDescent="0.25">
      <c r="A83">
        <v>82</v>
      </c>
      <c r="B83" t="s">
        <v>337</v>
      </c>
      <c r="C83" t="s">
        <v>365</v>
      </c>
      <c r="D83" t="s">
        <v>84</v>
      </c>
      <c r="E83">
        <v>5304110</v>
      </c>
      <c r="F83">
        <v>11128</v>
      </c>
      <c r="G83">
        <v>24091.141970000001</v>
      </c>
      <c r="H83">
        <v>564.91132020600003</v>
      </c>
      <c r="I83">
        <v>69897.126143700007</v>
      </c>
      <c r="J83">
        <v>11557.637666299999</v>
      </c>
      <c r="K83">
        <v>1887.0572923699999</v>
      </c>
      <c r="L83">
        <v>1407.1735816600001</v>
      </c>
      <c r="M83">
        <v>21579.417186300001</v>
      </c>
      <c r="N83">
        <v>4117.3036523999999</v>
      </c>
      <c r="O83">
        <v>180880.34244400001</v>
      </c>
      <c r="P83">
        <v>2152.9909599100001</v>
      </c>
      <c r="Q83">
        <v>86.904099424967541</v>
      </c>
      <c r="R83">
        <v>0</v>
      </c>
      <c r="S83">
        <v>8.3936189946206632</v>
      </c>
      <c r="T83">
        <v>0</v>
      </c>
      <c r="U83">
        <v>2.3186792802819514</v>
      </c>
      <c r="V83">
        <v>0</v>
      </c>
      <c r="W83">
        <v>27.5166751195</v>
      </c>
      <c r="X83">
        <v>10094</v>
      </c>
      <c r="Y83">
        <v>86.904099424967541</v>
      </c>
      <c r="Z83">
        <v>53.534523686</v>
      </c>
      <c r="AA83">
        <v>1.20278339958E-2</v>
      </c>
      <c r="AB83">
        <v>0.41557332854099999</v>
      </c>
      <c r="AC83">
        <v>0.80746983111100001</v>
      </c>
      <c r="AD83">
        <v>0</v>
      </c>
      <c r="AE83">
        <v>0.71544155806800003</v>
      </c>
      <c r="AF83">
        <v>-0.667836400788</v>
      </c>
      <c r="AG83">
        <v>0.25695131374000002</v>
      </c>
      <c r="AH83">
        <v>0.74779453625600001</v>
      </c>
      <c r="AI83">
        <v>1.44124878833</v>
      </c>
      <c r="AJ83">
        <v>24.7272495757</v>
      </c>
      <c r="AK83">
        <v>-42.890394790800002</v>
      </c>
      <c r="AL83">
        <v>1426.56698884</v>
      </c>
      <c r="AM83">
        <v>5119</v>
      </c>
      <c r="AN83">
        <v>2.5594999999999999</v>
      </c>
      <c r="AO83">
        <v>5119</v>
      </c>
      <c r="AP83">
        <v>0</v>
      </c>
      <c r="AQ83">
        <v>0</v>
      </c>
      <c r="AR83">
        <v>1706.333333</v>
      </c>
      <c r="AS83">
        <v>1706.333333</v>
      </c>
      <c r="AT83">
        <v>0</v>
      </c>
      <c r="AU83">
        <v>5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18</v>
      </c>
      <c r="BF83">
        <v>200</v>
      </c>
      <c r="BG83">
        <v>426.58333329999999</v>
      </c>
      <c r="BH83">
        <v>1706.333333</v>
      </c>
      <c r="BI83">
        <v>58</v>
      </c>
      <c r="BJ83">
        <v>88.258620690000001</v>
      </c>
      <c r="BK83">
        <v>0.28006872852233677</v>
      </c>
      <c r="BL83">
        <v>0.21732205077152814</v>
      </c>
      <c r="BM83">
        <v>0.5323</v>
      </c>
      <c r="BN83">
        <v>0</v>
      </c>
      <c r="BO83">
        <v>12121.589673099999</v>
      </c>
      <c r="BP83">
        <v>3.6932063263799999</v>
      </c>
    </row>
    <row r="84" spans="1:68" x14ac:dyDescent="0.25">
      <c r="A84">
        <v>83</v>
      </c>
      <c r="B84" t="s">
        <v>337</v>
      </c>
      <c r="C84" t="s">
        <v>365</v>
      </c>
      <c r="D84" t="s">
        <v>85</v>
      </c>
      <c r="E84">
        <v>5304111</v>
      </c>
      <c r="F84">
        <v>9738</v>
      </c>
      <c r="G84">
        <v>19106.222196999999</v>
      </c>
      <c r="H84">
        <v>489.16408707599999</v>
      </c>
      <c r="I84">
        <v>77735.925272599998</v>
      </c>
      <c r="J84">
        <v>19496.543305700001</v>
      </c>
      <c r="K84">
        <v>2350.0890680799998</v>
      </c>
      <c r="L84">
        <v>1341.2443357499999</v>
      </c>
      <c r="M84">
        <v>26469.626514899999</v>
      </c>
      <c r="N84">
        <v>7017.7986324200001</v>
      </c>
      <c r="O84">
        <v>187147.90044500001</v>
      </c>
      <c r="P84">
        <v>3780.50114545</v>
      </c>
      <c r="Q84">
        <v>80.550918196994985</v>
      </c>
      <c r="R84">
        <v>0</v>
      </c>
      <c r="S84">
        <v>1.0573177518085699</v>
      </c>
      <c r="T84">
        <v>0</v>
      </c>
      <c r="U84">
        <v>1.6230754961973661</v>
      </c>
      <c r="V84">
        <v>0.66748819059355102</v>
      </c>
      <c r="W84">
        <v>165.01934065500001</v>
      </c>
      <c r="X84">
        <v>7479</v>
      </c>
      <c r="Y84">
        <v>80.550918196994985</v>
      </c>
      <c r="Z84">
        <v>106.137728491</v>
      </c>
      <c r="AA84">
        <v>5.8950656999500001E-2</v>
      </c>
      <c r="AB84">
        <v>0.30994557404</v>
      </c>
      <c r="AC84">
        <v>0.79890990122000005</v>
      </c>
      <c r="AD84">
        <v>0</v>
      </c>
      <c r="AE84">
        <v>0.66078926385000003</v>
      </c>
      <c r="AF84">
        <v>-0.63368821429300004</v>
      </c>
      <c r="AG84">
        <v>0.186681735081</v>
      </c>
      <c r="AH84">
        <v>0.75763945663800003</v>
      </c>
      <c r="AI84">
        <v>1.4446907170800001</v>
      </c>
      <c r="AJ84">
        <v>25.584279133799999</v>
      </c>
      <c r="AK84">
        <v>-42.5440557875</v>
      </c>
      <c r="AL84">
        <v>1414.3992033899999</v>
      </c>
      <c r="AM84">
        <v>3994</v>
      </c>
      <c r="AN84">
        <v>2.4132930510000001</v>
      </c>
      <c r="AO84">
        <v>1331.333333</v>
      </c>
      <c r="AP84">
        <v>0</v>
      </c>
      <c r="AQ84">
        <v>0</v>
      </c>
      <c r="AR84">
        <v>1331.333333</v>
      </c>
      <c r="AS84">
        <v>1331.333333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18</v>
      </c>
      <c r="BF84">
        <v>200</v>
      </c>
      <c r="BG84">
        <v>570.57142859999999</v>
      </c>
      <c r="BH84">
        <v>0</v>
      </c>
      <c r="BI84">
        <v>0</v>
      </c>
      <c r="BJ84">
        <v>0</v>
      </c>
      <c r="BK84">
        <v>0.17224669603524229</v>
      </c>
      <c r="BL84">
        <v>0.13269509072692864</v>
      </c>
      <c r="BM84">
        <v>0.51880000000000004</v>
      </c>
      <c r="BN84">
        <v>0</v>
      </c>
      <c r="BO84">
        <v>11118.771078899999</v>
      </c>
      <c r="BP84">
        <v>3.2773670158099999</v>
      </c>
    </row>
    <row r="85" spans="1:68" x14ac:dyDescent="0.25">
      <c r="A85">
        <v>84</v>
      </c>
      <c r="B85" t="s">
        <v>337</v>
      </c>
      <c r="C85" t="s">
        <v>365</v>
      </c>
      <c r="D85" t="s">
        <v>86</v>
      </c>
      <c r="E85">
        <v>5304112</v>
      </c>
      <c r="F85">
        <v>3351</v>
      </c>
      <c r="G85">
        <v>14657.7804122</v>
      </c>
      <c r="H85">
        <v>913.76634533699996</v>
      </c>
      <c r="I85">
        <v>77920.961126299997</v>
      </c>
      <c r="J85">
        <v>15444.9778264</v>
      </c>
      <c r="K85">
        <v>971.82713426700002</v>
      </c>
      <c r="L85">
        <v>1195.6405801599999</v>
      </c>
      <c r="M85">
        <v>18456.2404188</v>
      </c>
      <c r="N85">
        <v>6664.0639540599996</v>
      </c>
      <c r="O85">
        <v>190109.704104</v>
      </c>
      <c r="P85">
        <v>6329.58303462</v>
      </c>
      <c r="Q85">
        <v>26.488592097941009</v>
      </c>
      <c r="R85">
        <v>0</v>
      </c>
      <c r="S85">
        <v>3.3759970320905213</v>
      </c>
      <c r="T85">
        <v>0</v>
      </c>
      <c r="U85">
        <v>0</v>
      </c>
      <c r="V85">
        <v>0.17905102954341987</v>
      </c>
      <c r="W85">
        <v>20.178620340999998</v>
      </c>
      <c r="X85">
        <v>2961</v>
      </c>
      <c r="Y85">
        <v>26.488592097941009</v>
      </c>
      <c r="Z85">
        <v>35.278645981099999</v>
      </c>
      <c r="AA85">
        <v>1.1057752000899999E-3</v>
      </c>
      <c r="AB85">
        <v>0.29535959415099999</v>
      </c>
      <c r="AC85">
        <v>0.80755321632999999</v>
      </c>
      <c r="AD85">
        <v>0</v>
      </c>
      <c r="AE85">
        <v>0.70247416088900005</v>
      </c>
      <c r="AF85">
        <v>-0.66013202488300005</v>
      </c>
      <c r="AG85">
        <v>0.21822448893599999</v>
      </c>
      <c r="AH85">
        <v>0.73908665103000004</v>
      </c>
      <c r="AI85">
        <v>1.44715342554</v>
      </c>
      <c r="AJ85">
        <v>24.680673228700002</v>
      </c>
      <c r="AK85">
        <v>-46.4492513167</v>
      </c>
      <c r="AL85">
        <v>1449.26840945</v>
      </c>
      <c r="AM85">
        <v>1348</v>
      </c>
      <c r="AN85">
        <v>5.3492063490000001</v>
      </c>
      <c r="AO85">
        <v>1348</v>
      </c>
      <c r="AP85">
        <v>0</v>
      </c>
      <c r="AQ85">
        <v>0</v>
      </c>
      <c r="AR85">
        <v>1348</v>
      </c>
      <c r="AS85">
        <v>1348</v>
      </c>
      <c r="AT85">
        <v>0</v>
      </c>
      <c r="AU85">
        <v>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12</v>
      </c>
      <c r="BF85">
        <v>200</v>
      </c>
      <c r="BG85">
        <v>1348</v>
      </c>
      <c r="BH85">
        <v>1348</v>
      </c>
      <c r="BI85">
        <v>23</v>
      </c>
      <c r="BJ85">
        <v>58.608695650000001</v>
      </c>
      <c r="BK85">
        <v>0.22608695652173913</v>
      </c>
      <c r="BL85">
        <v>0.15025728987993139</v>
      </c>
      <c r="BM85">
        <v>0.5181</v>
      </c>
      <c r="BN85">
        <v>0</v>
      </c>
      <c r="BO85">
        <v>7992.2747636300001</v>
      </c>
      <c r="BP85">
        <v>3.5911668158799999</v>
      </c>
    </row>
    <row r="86" spans="1:68" x14ac:dyDescent="0.25">
      <c r="A86">
        <v>85</v>
      </c>
      <c r="B86" t="s">
        <v>337</v>
      </c>
      <c r="C86" t="s">
        <v>366</v>
      </c>
      <c r="D86" t="s">
        <v>87</v>
      </c>
      <c r="E86">
        <v>5305010</v>
      </c>
      <c r="F86">
        <v>11827</v>
      </c>
      <c r="G86">
        <v>35139.003024400001</v>
      </c>
      <c r="H86">
        <v>739.86369740700002</v>
      </c>
      <c r="I86">
        <v>39381.292309199998</v>
      </c>
      <c r="J86">
        <v>1615.9022656499999</v>
      </c>
      <c r="K86">
        <v>448.77111977800001</v>
      </c>
      <c r="L86">
        <v>1903.07209541</v>
      </c>
      <c r="M86">
        <v>9317.3451680300004</v>
      </c>
      <c r="N86">
        <v>17006.554816600001</v>
      </c>
      <c r="O86">
        <v>159927.03761900001</v>
      </c>
      <c r="P86">
        <v>7788.04407584</v>
      </c>
      <c r="Q86">
        <v>32.943795214245966</v>
      </c>
      <c r="R86">
        <v>0</v>
      </c>
      <c r="S86">
        <v>41.615655722500463</v>
      </c>
      <c r="T86">
        <v>11.083286959747728</v>
      </c>
      <c r="U86">
        <v>0.20404377666481174</v>
      </c>
      <c r="V86">
        <v>13.731292804599645</v>
      </c>
      <c r="W86">
        <v>205.21611893799999</v>
      </c>
      <c r="X86">
        <v>6827</v>
      </c>
      <c r="Y86">
        <v>32.943795214245966</v>
      </c>
      <c r="Z86">
        <v>1086.15475305</v>
      </c>
      <c r="AA86">
        <v>1.59086261805E-3</v>
      </c>
      <c r="AB86">
        <v>0.47281643696600001</v>
      </c>
      <c r="AC86">
        <v>0.84864051513200001</v>
      </c>
      <c r="AD86">
        <v>0</v>
      </c>
      <c r="AE86">
        <v>0.740451527193</v>
      </c>
      <c r="AF86">
        <v>-0.69053553546400004</v>
      </c>
      <c r="AG86">
        <v>0.24254385498299999</v>
      </c>
      <c r="AH86">
        <v>0.70388650737900005</v>
      </c>
      <c r="AI86">
        <v>1.42857457909</v>
      </c>
      <c r="AJ86">
        <v>21.986030209500001</v>
      </c>
      <c r="AK86">
        <v>-38.8047978763</v>
      </c>
      <c r="AL86">
        <v>1486.21455109</v>
      </c>
      <c r="AM86">
        <v>4100</v>
      </c>
      <c r="AN86">
        <v>1.2615384620000001</v>
      </c>
      <c r="AO86">
        <v>2050</v>
      </c>
      <c r="AP86">
        <v>0</v>
      </c>
      <c r="AQ86">
        <v>0</v>
      </c>
      <c r="AR86">
        <v>820</v>
      </c>
      <c r="AS86">
        <v>2050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</v>
      </c>
      <c r="BD86">
        <v>0</v>
      </c>
      <c r="BE86">
        <v>25</v>
      </c>
      <c r="BF86">
        <v>192.30769230000001</v>
      </c>
      <c r="BG86">
        <v>186.36363639999999</v>
      </c>
      <c r="BH86">
        <v>1366.666667</v>
      </c>
      <c r="BI86">
        <v>16</v>
      </c>
      <c r="BJ86">
        <v>256.25</v>
      </c>
      <c r="BK86">
        <v>5.2631578947368418E-2</v>
      </c>
      <c r="BL86">
        <v>5.0214734060125533E-2</v>
      </c>
      <c r="BM86">
        <v>0.60609999999999997</v>
      </c>
      <c r="BN86">
        <v>3</v>
      </c>
      <c r="BO86">
        <v>10181.300501899999</v>
      </c>
      <c r="BP86">
        <v>3.6653088934100002</v>
      </c>
    </row>
    <row r="87" spans="1:68" x14ac:dyDescent="0.25">
      <c r="A87">
        <v>86</v>
      </c>
      <c r="B87" t="s">
        <v>337</v>
      </c>
      <c r="C87" t="s">
        <v>366</v>
      </c>
      <c r="D87" t="s">
        <v>88</v>
      </c>
      <c r="E87">
        <v>5305011</v>
      </c>
      <c r="F87">
        <v>6166</v>
      </c>
      <c r="G87">
        <v>37931.090784799999</v>
      </c>
      <c r="H87">
        <v>830.98150628300004</v>
      </c>
      <c r="I87">
        <v>49464.2278897</v>
      </c>
      <c r="J87">
        <v>3171.0008973600002</v>
      </c>
      <c r="K87">
        <v>2203.8542389899999</v>
      </c>
      <c r="L87">
        <v>1834.2714657399999</v>
      </c>
      <c r="M87">
        <v>5022.4182188499999</v>
      </c>
      <c r="N87">
        <v>11008.493603999999</v>
      </c>
      <c r="O87">
        <v>168891.88715299999</v>
      </c>
      <c r="P87">
        <v>6250.2912934400001</v>
      </c>
      <c r="Q87">
        <v>38.452977184195881</v>
      </c>
      <c r="R87">
        <v>0</v>
      </c>
      <c r="S87">
        <v>10.146540530513819</v>
      </c>
      <c r="T87">
        <v>0</v>
      </c>
      <c r="U87">
        <v>0</v>
      </c>
      <c r="V87">
        <v>10.184884852416477</v>
      </c>
      <c r="W87">
        <v>176.07391077</v>
      </c>
      <c r="X87">
        <v>4599</v>
      </c>
      <c r="Y87">
        <v>38.452977184195881</v>
      </c>
      <c r="Z87">
        <v>782.35882688000004</v>
      </c>
      <c r="AA87">
        <v>2.6472708532000001E-2</v>
      </c>
      <c r="AB87">
        <v>0.15581414206899999</v>
      </c>
      <c r="AC87">
        <v>0.83765374830200001</v>
      </c>
      <c r="AD87">
        <v>0</v>
      </c>
      <c r="AE87">
        <v>0.63540079424100004</v>
      </c>
      <c r="AF87">
        <v>-0.63073701159899997</v>
      </c>
      <c r="AG87">
        <v>0.123931735582</v>
      </c>
      <c r="AH87">
        <v>0.78374506571299996</v>
      </c>
      <c r="AI87">
        <v>1.4394353825699999</v>
      </c>
      <c r="AJ87">
        <v>24.2433021943</v>
      </c>
      <c r="AK87">
        <v>-37.223120160699999</v>
      </c>
      <c r="AL87">
        <v>1321.7514898500001</v>
      </c>
      <c r="AM87">
        <v>1495</v>
      </c>
      <c r="AN87">
        <v>1.4292543019999999</v>
      </c>
      <c r="AO87">
        <v>498.33333329999999</v>
      </c>
      <c r="AP87">
        <v>0</v>
      </c>
      <c r="AQ87">
        <v>0</v>
      </c>
      <c r="AR87">
        <v>1495</v>
      </c>
      <c r="AS87">
        <v>1495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</v>
      </c>
      <c r="BB87">
        <v>0</v>
      </c>
      <c r="BC87">
        <v>1</v>
      </c>
      <c r="BD87">
        <v>0</v>
      </c>
      <c r="BE87">
        <v>12</v>
      </c>
      <c r="BF87">
        <v>200</v>
      </c>
      <c r="BG87">
        <v>87.941176470000002</v>
      </c>
      <c r="BH87">
        <v>0</v>
      </c>
      <c r="BI87">
        <v>0</v>
      </c>
      <c r="BJ87">
        <v>0</v>
      </c>
      <c r="BK87">
        <v>4.507042253521127E-2</v>
      </c>
      <c r="BL87">
        <v>4.0261945185544504E-2</v>
      </c>
      <c r="BM87">
        <v>0.54290000000000005</v>
      </c>
      <c r="BN87">
        <v>0</v>
      </c>
      <c r="BO87">
        <v>6414.65934199</v>
      </c>
      <c r="BP87">
        <v>3</v>
      </c>
    </row>
    <row r="88" spans="1:68" x14ac:dyDescent="0.25">
      <c r="A88">
        <v>87</v>
      </c>
      <c r="B88" t="s">
        <v>337</v>
      </c>
      <c r="C88" t="s">
        <v>366</v>
      </c>
      <c r="D88" t="s">
        <v>89</v>
      </c>
      <c r="E88">
        <v>5305012</v>
      </c>
      <c r="F88">
        <v>3658</v>
      </c>
      <c r="G88">
        <v>41037.612652299998</v>
      </c>
      <c r="H88">
        <v>610.93634315999998</v>
      </c>
      <c r="I88">
        <v>47622.223098299997</v>
      </c>
      <c r="J88">
        <v>1280.34108214</v>
      </c>
      <c r="K88">
        <v>905.34299424400001</v>
      </c>
      <c r="L88">
        <v>2090.3546565299998</v>
      </c>
      <c r="M88">
        <v>9951.88383058</v>
      </c>
      <c r="N88">
        <v>11074.4815117</v>
      </c>
      <c r="O88">
        <v>168629.629246</v>
      </c>
      <c r="P88">
        <v>11485.4458301</v>
      </c>
      <c r="Q88">
        <v>22.222222222222221</v>
      </c>
      <c r="R88">
        <v>0</v>
      </c>
      <c r="S88">
        <v>8.6811352253756269</v>
      </c>
      <c r="T88">
        <v>0</v>
      </c>
      <c r="U88">
        <v>0</v>
      </c>
      <c r="V88">
        <v>0</v>
      </c>
      <c r="W88">
        <v>196.377452535</v>
      </c>
      <c r="X88">
        <v>2640</v>
      </c>
      <c r="Y88">
        <v>22.222222222222221</v>
      </c>
      <c r="Z88">
        <v>1390.00654231</v>
      </c>
      <c r="AA88">
        <v>2.1052983181599999E-4</v>
      </c>
      <c r="AB88">
        <v>0.37807545106599999</v>
      </c>
      <c r="AC88">
        <v>0.89337141527499997</v>
      </c>
      <c r="AD88">
        <v>0</v>
      </c>
      <c r="AE88">
        <v>0.68189484009300005</v>
      </c>
      <c r="AF88">
        <v>-0.65967961057299995</v>
      </c>
      <c r="AG88">
        <v>0.17047364751300001</v>
      </c>
      <c r="AH88">
        <v>0.77083657166200004</v>
      </c>
      <c r="AI88">
        <v>1.43616507391</v>
      </c>
      <c r="AJ88">
        <v>23.497220724999998</v>
      </c>
      <c r="AK88">
        <v>-38.189878669199999</v>
      </c>
      <c r="AL88">
        <v>1340.44123029</v>
      </c>
      <c r="AM88">
        <v>1265</v>
      </c>
      <c r="AN88">
        <v>1.288187373</v>
      </c>
      <c r="AO88">
        <v>1265</v>
      </c>
      <c r="AP88">
        <v>0</v>
      </c>
      <c r="AQ88">
        <v>0</v>
      </c>
      <c r="AR88">
        <v>1265</v>
      </c>
      <c r="AS88">
        <v>0</v>
      </c>
      <c r="AT88">
        <v>0</v>
      </c>
      <c r="AU88">
        <v>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12</v>
      </c>
      <c r="BF88">
        <v>200</v>
      </c>
      <c r="BG88">
        <v>105.41666669999999</v>
      </c>
      <c r="BH88">
        <v>0</v>
      </c>
      <c r="BI88">
        <v>10</v>
      </c>
      <c r="BJ88">
        <v>126.5</v>
      </c>
      <c r="BK88">
        <v>3.4943473792394653E-2</v>
      </c>
      <c r="BL88">
        <v>3.4913426057337493E-2</v>
      </c>
      <c r="BM88">
        <v>0.54039999999999999</v>
      </c>
      <c r="BN88">
        <v>0</v>
      </c>
      <c r="BO88">
        <v>11504.357022</v>
      </c>
      <c r="BP88">
        <v>3.0800441623000001</v>
      </c>
    </row>
    <row r="89" spans="1:68" x14ac:dyDescent="0.25">
      <c r="A89">
        <v>88</v>
      </c>
      <c r="B89" t="s">
        <v>337</v>
      </c>
      <c r="C89" t="s">
        <v>366</v>
      </c>
      <c r="D89" t="s">
        <v>90</v>
      </c>
      <c r="E89">
        <v>5305013</v>
      </c>
      <c r="F89">
        <v>18802</v>
      </c>
      <c r="G89">
        <v>48554.166129899997</v>
      </c>
      <c r="H89">
        <v>1762.5277490399999</v>
      </c>
      <c r="I89">
        <v>37668.789887200001</v>
      </c>
      <c r="J89">
        <v>9349.5224906599997</v>
      </c>
      <c r="K89">
        <v>2881.1439251900001</v>
      </c>
      <c r="L89">
        <v>1766.78879231</v>
      </c>
      <c r="M89">
        <v>6609.1515913399999</v>
      </c>
      <c r="N89">
        <v>11467.738026000001</v>
      </c>
      <c r="O89">
        <v>160531.25708800001</v>
      </c>
      <c r="P89">
        <v>7110.0485539800002</v>
      </c>
      <c r="Q89">
        <v>25.208681135225376</v>
      </c>
      <c r="R89">
        <v>0</v>
      </c>
      <c r="S89">
        <v>29.252457800037103</v>
      </c>
      <c r="T89">
        <v>89.612316824336858</v>
      </c>
      <c r="U89">
        <v>0.14839547393804489</v>
      </c>
      <c r="V89">
        <v>15.673864482501862</v>
      </c>
      <c r="W89">
        <v>1513.7322014399999</v>
      </c>
      <c r="X89">
        <v>5239</v>
      </c>
      <c r="Y89">
        <v>25.208681135225376</v>
      </c>
      <c r="Z89">
        <v>1586.96505385</v>
      </c>
      <c r="AA89">
        <v>4.9675650951700001E-5</v>
      </c>
      <c r="AB89">
        <v>0.54862514626100001</v>
      </c>
      <c r="AC89">
        <v>0.90053713487200004</v>
      </c>
      <c r="AD89">
        <v>0</v>
      </c>
      <c r="AE89">
        <v>0.630295733676</v>
      </c>
      <c r="AF89">
        <v>-0.64351719584099998</v>
      </c>
      <c r="AG89">
        <v>0.13558401788499999</v>
      </c>
      <c r="AH89">
        <v>0.74341638120800002</v>
      </c>
      <c r="AI89">
        <v>1.41734239383</v>
      </c>
      <c r="AJ89">
        <v>23.047258983300001</v>
      </c>
      <c r="AK89">
        <v>-29.193387655900001</v>
      </c>
      <c r="AL89">
        <v>1394.54238708</v>
      </c>
      <c r="AM89">
        <v>1821</v>
      </c>
      <c r="AN89">
        <v>1.178640777</v>
      </c>
      <c r="AO89">
        <v>1821</v>
      </c>
      <c r="AP89">
        <v>0</v>
      </c>
      <c r="AQ89">
        <v>0</v>
      </c>
      <c r="AR89">
        <v>455.25</v>
      </c>
      <c r="AS89">
        <v>910.5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8</v>
      </c>
      <c r="BF89">
        <v>200</v>
      </c>
      <c r="BG89">
        <v>455.25</v>
      </c>
      <c r="BH89">
        <v>0</v>
      </c>
      <c r="BI89">
        <v>16</v>
      </c>
      <c r="BJ89">
        <v>113.8125</v>
      </c>
      <c r="BK89">
        <v>2.2428460943542151E-2</v>
      </c>
      <c r="BL89">
        <v>2.4583817266744096E-2</v>
      </c>
      <c r="BM89">
        <v>0.53759999999999997</v>
      </c>
      <c r="BN89">
        <v>0</v>
      </c>
      <c r="BO89">
        <v>26941.209236300001</v>
      </c>
      <c r="BP89">
        <v>3.4264630754400001</v>
      </c>
    </row>
    <row r="90" spans="1:68" x14ac:dyDescent="0.25">
      <c r="A90">
        <v>89</v>
      </c>
      <c r="B90" t="s">
        <v>337</v>
      </c>
      <c r="C90" t="s">
        <v>366</v>
      </c>
      <c r="D90" t="s">
        <v>91</v>
      </c>
      <c r="E90">
        <v>5305020</v>
      </c>
      <c r="F90">
        <v>8587</v>
      </c>
      <c r="G90">
        <v>28721.0534706</v>
      </c>
      <c r="H90">
        <v>847.31184682399999</v>
      </c>
      <c r="I90">
        <v>64173.0427681</v>
      </c>
      <c r="J90">
        <v>14404.710801699999</v>
      </c>
      <c r="K90">
        <v>281.157440818</v>
      </c>
      <c r="L90">
        <v>2017.1269311399999</v>
      </c>
      <c r="M90">
        <v>1396.52318307</v>
      </c>
      <c r="N90">
        <v>7226.3046997700003</v>
      </c>
      <c r="O90">
        <v>185440.53829200001</v>
      </c>
      <c r="P90">
        <v>13841.7658194</v>
      </c>
      <c r="Q90">
        <v>16.119458356520123</v>
      </c>
      <c r="R90">
        <v>0</v>
      </c>
      <c r="S90">
        <v>36.811352253756262</v>
      </c>
      <c r="T90">
        <v>4.210721572992024</v>
      </c>
      <c r="U90">
        <v>0</v>
      </c>
      <c r="V90">
        <v>22.638872714568535</v>
      </c>
      <c r="W90">
        <v>377.55368217199998</v>
      </c>
      <c r="X90">
        <v>3852</v>
      </c>
      <c r="Y90">
        <v>16.119458356520123</v>
      </c>
      <c r="Z90">
        <v>1588.40826788</v>
      </c>
      <c r="AA90">
        <v>2.0357084847499999E-3</v>
      </c>
      <c r="AB90">
        <v>0.47312798416200003</v>
      </c>
      <c r="AC90">
        <v>0.91864818850999996</v>
      </c>
      <c r="AD90">
        <v>0</v>
      </c>
      <c r="AE90">
        <v>0.65647700434699996</v>
      </c>
      <c r="AF90">
        <v>-0.64729282433500002</v>
      </c>
      <c r="AG90">
        <v>0.15254294047700001</v>
      </c>
      <c r="AH90">
        <v>0.77072250175300006</v>
      </c>
      <c r="AI90">
        <v>1.4248703278799999</v>
      </c>
      <c r="AJ90">
        <v>23.5055452213</v>
      </c>
      <c r="AK90">
        <v>-37.291032428000001</v>
      </c>
      <c r="AL90">
        <v>1340.40718419</v>
      </c>
      <c r="AM90">
        <v>3236</v>
      </c>
      <c r="AN90">
        <v>1.1154774220000001</v>
      </c>
      <c r="AO90">
        <v>1618</v>
      </c>
      <c r="AP90">
        <v>0</v>
      </c>
      <c r="AQ90">
        <v>0</v>
      </c>
      <c r="AR90">
        <v>1078.666667</v>
      </c>
      <c r="AS90">
        <v>1078.666667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21</v>
      </c>
      <c r="BF90">
        <v>190.9090909</v>
      </c>
      <c r="BG90">
        <v>190.3529412</v>
      </c>
      <c r="BH90">
        <v>3236</v>
      </c>
      <c r="BI90">
        <v>41</v>
      </c>
      <c r="BJ90">
        <v>78.926829269999999</v>
      </c>
      <c r="BK90">
        <v>5.9556786703601108E-2</v>
      </c>
      <c r="BL90">
        <v>4.9159814086521272E-2</v>
      </c>
      <c r="BM90">
        <v>0.55100000000000005</v>
      </c>
      <c r="BN90">
        <v>0</v>
      </c>
      <c r="BO90">
        <v>11687.088079200001</v>
      </c>
      <c r="BP90">
        <v>3.1610574123699999</v>
      </c>
    </row>
    <row r="91" spans="1:68" x14ac:dyDescent="0.25">
      <c r="A91">
        <v>90</v>
      </c>
      <c r="B91" t="s">
        <v>337</v>
      </c>
      <c r="C91" t="s">
        <v>366</v>
      </c>
      <c r="D91" t="s">
        <v>92</v>
      </c>
      <c r="E91">
        <v>5305021</v>
      </c>
      <c r="F91">
        <v>13499</v>
      </c>
      <c r="G91">
        <v>33385.721764399997</v>
      </c>
      <c r="H91">
        <v>675.29623059799997</v>
      </c>
      <c r="I91">
        <v>52427.267167400001</v>
      </c>
      <c r="J91">
        <v>3065.17858445</v>
      </c>
      <c r="K91">
        <v>2287.5058954299998</v>
      </c>
      <c r="L91">
        <v>1638.1005597000001</v>
      </c>
      <c r="M91">
        <v>6892.2296540999996</v>
      </c>
      <c r="N91">
        <v>12301.388667499999</v>
      </c>
      <c r="O91">
        <v>169053.858389</v>
      </c>
      <c r="P91">
        <v>1970.0039354999999</v>
      </c>
      <c r="Q91">
        <v>44.648488221109254</v>
      </c>
      <c r="R91">
        <v>0</v>
      </c>
      <c r="S91">
        <v>8.7275088109812646</v>
      </c>
      <c r="T91">
        <v>16.694490818030051</v>
      </c>
      <c r="U91">
        <v>3.4780189204229268</v>
      </c>
      <c r="V91">
        <v>34.209941477146458</v>
      </c>
      <c r="W91">
        <v>196.217739083</v>
      </c>
      <c r="X91">
        <v>7632</v>
      </c>
      <c r="Y91">
        <v>44.648488221109254</v>
      </c>
      <c r="Z91">
        <v>435.89084251600002</v>
      </c>
      <c r="AA91">
        <v>7.3982521215600006E-2</v>
      </c>
      <c r="AB91">
        <v>7.5913030594899997E-2</v>
      </c>
      <c r="AC91">
        <v>0.77199479829200002</v>
      </c>
      <c r="AD91">
        <v>0</v>
      </c>
      <c r="AE91">
        <v>0.66353390072499996</v>
      </c>
      <c r="AF91">
        <v>-0.62891219009099997</v>
      </c>
      <c r="AG91">
        <v>0.169573432947</v>
      </c>
      <c r="AH91">
        <v>0.77549041524700002</v>
      </c>
      <c r="AI91">
        <v>1.43490074006</v>
      </c>
      <c r="AJ91">
        <v>24.5292041557</v>
      </c>
      <c r="AK91">
        <v>-37.796933598099997</v>
      </c>
      <c r="AL91">
        <v>1349.0323483499999</v>
      </c>
      <c r="AM91">
        <v>3137</v>
      </c>
      <c r="AN91">
        <v>1.4143372409999999</v>
      </c>
      <c r="AO91">
        <v>627.4</v>
      </c>
      <c r="AP91">
        <v>0</v>
      </c>
      <c r="AQ91">
        <v>0</v>
      </c>
      <c r="AR91">
        <v>1045.666667</v>
      </c>
      <c r="AS91">
        <v>3137</v>
      </c>
      <c r="AT91">
        <v>0</v>
      </c>
      <c r="AU91">
        <v>0</v>
      </c>
      <c r="AV91">
        <v>0</v>
      </c>
      <c r="AW91">
        <v>3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2</v>
      </c>
      <c r="BD91">
        <v>0</v>
      </c>
      <c r="BE91">
        <v>24</v>
      </c>
      <c r="BF91">
        <v>200</v>
      </c>
      <c r="BG91">
        <v>285.18181820000001</v>
      </c>
      <c r="BH91">
        <v>3137</v>
      </c>
      <c r="BI91">
        <v>18</v>
      </c>
      <c r="BJ91">
        <v>174.2777778</v>
      </c>
      <c r="BK91">
        <v>5.1957831325301206E-2</v>
      </c>
      <c r="BL91">
        <v>4.6440807004187283E-2</v>
      </c>
      <c r="BM91">
        <v>0.59630000000000005</v>
      </c>
      <c r="BN91">
        <v>241</v>
      </c>
      <c r="BO91">
        <v>3046.3472616200002</v>
      </c>
      <c r="BP91">
        <v>3.1746055263400002</v>
      </c>
    </row>
    <row r="92" spans="1:68" x14ac:dyDescent="0.25">
      <c r="A92">
        <v>91</v>
      </c>
      <c r="B92" t="s">
        <v>337</v>
      </c>
      <c r="C92" t="s">
        <v>366</v>
      </c>
      <c r="D92" t="s">
        <v>93</v>
      </c>
      <c r="E92">
        <v>5305022</v>
      </c>
      <c r="F92">
        <v>14185</v>
      </c>
      <c r="G92">
        <v>30978.508269900001</v>
      </c>
      <c r="H92">
        <v>739.34864670800005</v>
      </c>
      <c r="I92">
        <v>62443.578453000002</v>
      </c>
      <c r="J92">
        <v>7626.1873034</v>
      </c>
      <c r="K92">
        <v>2253.92025986</v>
      </c>
      <c r="L92">
        <v>1215.60132112</v>
      </c>
      <c r="M92">
        <v>4350.41351829</v>
      </c>
      <c r="N92">
        <v>8336.5529516999995</v>
      </c>
      <c r="O92">
        <v>179530.04563099999</v>
      </c>
      <c r="P92">
        <v>3237.6244690499998</v>
      </c>
      <c r="Q92">
        <v>23.780374698571695</v>
      </c>
      <c r="R92">
        <v>0</v>
      </c>
      <c r="S92">
        <v>31.673158968651453</v>
      </c>
      <c r="T92">
        <v>8.6069374884066026</v>
      </c>
      <c r="U92">
        <v>3.440920051938416</v>
      </c>
      <c r="V92">
        <v>44.561156150863589</v>
      </c>
      <c r="W92">
        <v>547.87317103400005</v>
      </c>
      <c r="X92">
        <v>5546</v>
      </c>
      <c r="Y92">
        <v>23.780374698571695</v>
      </c>
      <c r="Z92">
        <v>461.41869410599998</v>
      </c>
      <c r="AA92">
        <v>6.7753437743799994E-2</v>
      </c>
      <c r="AB92">
        <v>5.0246739513600001E-2</v>
      </c>
      <c r="AC92">
        <v>0.79097073413100005</v>
      </c>
      <c r="AD92">
        <v>0</v>
      </c>
      <c r="AE92">
        <v>0.59918924578199995</v>
      </c>
      <c r="AF92">
        <v>-0.59928109644600003</v>
      </c>
      <c r="AG92">
        <v>0.113663635145</v>
      </c>
      <c r="AH92">
        <v>0.78744914508999997</v>
      </c>
      <c r="AI92">
        <v>1.4453510280399999</v>
      </c>
      <c r="AJ92">
        <v>24.9897495787</v>
      </c>
      <c r="AK92">
        <v>-38.014483003599999</v>
      </c>
      <c r="AL92">
        <v>1324.76816547</v>
      </c>
      <c r="AM92">
        <v>2568</v>
      </c>
      <c r="AN92">
        <v>1.4991243430000001</v>
      </c>
      <c r="AO92">
        <v>2568</v>
      </c>
      <c r="AP92">
        <v>1284</v>
      </c>
      <c r="AQ92">
        <v>0</v>
      </c>
      <c r="AR92">
        <v>856</v>
      </c>
      <c r="AS92">
        <v>0</v>
      </c>
      <c r="AT92">
        <v>0</v>
      </c>
      <c r="AU92">
        <v>0</v>
      </c>
      <c r="AV92">
        <v>0</v>
      </c>
      <c r="AW92">
        <v>6</v>
      </c>
      <c r="AX92">
        <v>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19</v>
      </c>
      <c r="BF92">
        <v>190</v>
      </c>
      <c r="BG92">
        <v>122.2857143</v>
      </c>
      <c r="BH92">
        <v>0</v>
      </c>
      <c r="BI92">
        <v>0</v>
      </c>
      <c r="BJ92">
        <v>0</v>
      </c>
      <c r="BK92">
        <v>2.9792746113989636E-2</v>
      </c>
      <c r="BL92">
        <v>2.9327970504441091E-2</v>
      </c>
      <c r="BM92">
        <v>0.56689999999999996</v>
      </c>
      <c r="BN92">
        <v>166</v>
      </c>
      <c r="BO92">
        <v>3677.3904515099998</v>
      </c>
      <c r="BP92">
        <v>2.96284807896</v>
      </c>
    </row>
    <row r="93" spans="1:68" x14ac:dyDescent="0.25">
      <c r="A93">
        <v>92</v>
      </c>
      <c r="B93" t="s">
        <v>337</v>
      </c>
      <c r="C93" t="s">
        <v>366</v>
      </c>
      <c r="D93" t="s">
        <v>94</v>
      </c>
      <c r="E93">
        <v>5305023</v>
      </c>
      <c r="F93">
        <v>4708</v>
      </c>
      <c r="G93">
        <v>38194.933273499999</v>
      </c>
      <c r="H93">
        <v>488.94211692800002</v>
      </c>
      <c r="I93">
        <v>54301.517248700002</v>
      </c>
      <c r="J93">
        <v>6693.1639168900001</v>
      </c>
      <c r="K93">
        <v>2008.35103086</v>
      </c>
      <c r="L93">
        <v>1424.01286009</v>
      </c>
      <c r="M93">
        <v>6512.5108883700004</v>
      </c>
      <c r="N93">
        <v>5983.6479349199999</v>
      </c>
      <c r="O93">
        <v>175609.462229</v>
      </c>
      <c r="P93">
        <v>15424.3376983</v>
      </c>
      <c r="Q93">
        <v>37.330736412539416</v>
      </c>
      <c r="R93">
        <v>0</v>
      </c>
      <c r="S93">
        <v>0.4451864218141347</v>
      </c>
      <c r="T93">
        <v>2.1795585234650345</v>
      </c>
      <c r="U93">
        <v>0</v>
      </c>
      <c r="V93">
        <v>0</v>
      </c>
      <c r="W93">
        <v>107.25399058799999</v>
      </c>
      <c r="X93">
        <v>4080</v>
      </c>
      <c r="Y93">
        <v>37.330736412539416</v>
      </c>
      <c r="Z93">
        <v>928.94995395800004</v>
      </c>
      <c r="AA93">
        <v>1.6033471343999999E-2</v>
      </c>
      <c r="AB93">
        <v>0.14831138487699999</v>
      </c>
      <c r="AC93">
        <v>0.89992181594700005</v>
      </c>
      <c r="AD93">
        <v>0</v>
      </c>
      <c r="AE93">
        <v>0.57244289776199997</v>
      </c>
      <c r="AF93">
        <v>-0.60060947075600002</v>
      </c>
      <c r="AG93">
        <v>8.3883040546599993E-2</v>
      </c>
      <c r="AH93">
        <v>0.80211406295400001</v>
      </c>
      <c r="AI93">
        <v>1.42789586561</v>
      </c>
      <c r="AJ93">
        <v>24.376604044099999</v>
      </c>
      <c r="AK93">
        <v>-33.466985684699999</v>
      </c>
      <c r="AL93">
        <v>1274.36005129</v>
      </c>
      <c r="AM93">
        <v>1959</v>
      </c>
      <c r="AN93">
        <v>1.96686747</v>
      </c>
      <c r="AO93">
        <v>1959</v>
      </c>
      <c r="AP93">
        <v>0</v>
      </c>
      <c r="AQ93">
        <v>0</v>
      </c>
      <c r="AR93">
        <v>979.5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18</v>
      </c>
      <c r="BF93">
        <v>200</v>
      </c>
      <c r="BG93">
        <v>81.625</v>
      </c>
      <c r="BH93">
        <v>0</v>
      </c>
      <c r="BI93">
        <v>3</v>
      </c>
      <c r="BJ93">
        <v>653</v>
      </c>
      <c r="BK93">
        <v>3.4602076124567477E-2</v>
      </c>
      <c r="BL93">
        <v>3.4001102738467195E-2</v>
      </c>
      <c r="BM93">
        <v>0.55349999999999999</v>
      </c>
      <c r="BN93">
        <v>0</v>
      </c>
      <c r="BO93">
        <v>10741.5975301</v>
      </c>
      <c r="BP93">
        <v>3</v>
      </c>
    </row>
    <row r="94" spans="1:68" x14ac:dyDescent="0.25">
      <c r="A94">
        <v>93</v>
      </c>
      <c r="B94" t="s">
        <v>337</v>
      </c>
      <c r="C94" t="s">
        <v>366</v>
      </c>
      <c r="D94" t="s">
        <v>95</v>
      </c>
      <c r="E94">
        <v>5305024</v>
      </c>
      <c r="F94">
        <v>4115</v>
      </c>
      <c r="G94">
        <v>41636.288646699999</v>
      </c>
      <c r="H94">
        <v>891.432550386</v>
      </c>
      <c r="I94">
        <v>47597.715571799999</v>
      </c>
      <c r="J94">
        <v>4647.3757625999997</v>
      </c>
      <c r="K94">
        <v>997.97025348600005</v>
      </c>
      <c r="L94">
        <v>1550.26150665</v>
      </c>
      <c r="M94">
        <v>11293.2714559</v>
      </c>
      <c r="N94">
        <v>12665.7957711</v>
      </c>
      <c r="O94">
        <v>169354.969304</v>
      </c>
      <c r="P94">
        <v>15571.747521200001</v>
      </c>
      <c r="Q94">
        <v>25.950658504915602</v>
      </c>
      <c r="R94">
        <v>0</v>
      </c>
      <c r="S94">
        <v>8.3657948432572802</v>
      </c>
      <c r="T94">
        <v>0</v>
      </c>
      <c r="U94">
        <v>0</v>
      </c>
      <c r="V94">
        <v>2.2357229647630619</v>
      </c>
      <c r="W94">
        <v>145.530291307</v>
      </c>
      <c r="X94">
        <v>2890</v>
      </c>
      <c r="Y94">
        <v>25.950658504915602</v>
      </c>
      <c r="Z94">
        <v>574.760451741</v>
      </c>
      <c r="AA94">
        <v>0</v>
      </c>
      <c r="AB94">
        <v>0.297266099635</v>
      </c>
      <c r="AC94">
        <v>0.90558697712400005</v>
      </c>
      <c r="AD94">
        <v>0</v>
      </c>
      <c r="AE94">
        <v>0.64227849437399998</v>
      </c>
      <c r="AF94">
        <v>-0.64020866617700001</v>
      </c>
      <c r="AG94">
        <v>0.14659224496000001</v>
      </c>
      <c r="AH94">
        <v>0.76812540014599995</v>
      </c>
      <c r="AI94">
        <v>1.42557672521</v>
      </c>
      <c r="AJ94">
        <v>23.471932282600001</v>
      </c>
      <c r="AK94">
        <v>-34.949106676699998</v>
      </c>
      <c r="AL94">
        <v>1345.9558697</v>
      </c>
      <c r="AM94">
        <v>1195</v>
      </c>
      <c r="AN94">
        <v>1.1034164360000001</v>
      </c>
      <c r="AO94">
        <v>1195</v>
      </c>
      <c r="AP94">
        <v>0</v>
      </c>
      <c r="AQ94">
        <v>0</v>
      </c>
      <c r="AR94">
        <v>1195</v>
      </c>
      <c r="AS94">
        <v>298.75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12</v>
      </c>
      <c r="BF94">
        <v>200</v>
      </c>
      <c r="BG94">
        <v>74.6875</v>
      </c>
      <c r="BH94">
        <v>298.75</v>
      </c>
      <c r="BI94">
        <v>9</v>
      </c>
      <c r="BJ94">
        <v>132.7777778</v>
      </c>
      <c r="BK94">
        <v>2.0698576972833119E-2</v>
      </c>
      <c r="BL94">
        <v>2.0767335445265753E-2</v>
      </c>
      <c r="BM94">
        <v>0.55049999999999999</v>
      </c>
      <c r="BN94">
        <v>0</v>
      </c>
      <c r="BO94">
        <v>14565.0682495</v>
      </c>
      <c r="BP94">
        <v>3.2355224846300001</v>
      </c>
    </row>
    <row r="95" spans="1:68" x14ac:dyDescent="0.25">
      <c r="A95">
        <v>94</v>
      </c>
      <c r="B95" t="s">
        <v>337</v>
      </c>
      <c r="C95" t="s">
        <v>366</v>
      </c>
      <c r="D95" t="s">
        <v>96</v>
      </c>
      <c r="E95">
        <v>5305025</v>
      </c>
      <c r="F95">
        <v>4858</v>
      </c>
      <c r="G95">
        <v>35721.289367700003</v>
      </c>
      <c r="H95">
        <v>893.87496237100004</v>
      </c>
      <c r="I95">
        <v>58812.166585699997</v>
      </c>
      <c r="J95">
        <v>13482.3034954</v>
      </c>
      <c r="K95">
        <v>823.13392306799994</v>
      </c>
      <c r="L95">
        <v>1869.5572746099999</v>
      </c>
      <c r="M95">
        <v>3202.3160906399999</v>
      </c>
      <c r="N95">
        <v>9574.8779849700004</v>
      </c>
      <c r="O95">
        <v>180834.449999</v>
      </c>
      <c r="P95">
        <v>18530.679627000001</v>
      </c>
      <c r="Q95">
        <v>7.7907623817473572</v>
      </c>
      <c r="R95">
        <v>0</v>
      </c>
      <c r="S95">
        <v>5.3700612131329999</v>
      </c>
      <c r="T95">
        <v>24.160638100537934</v>
      </c>
      <c r="U95">
        <v>0</v>
      </c>
      <c r="V95">
        <v>8.4396871140386995</v>
      </c>
      <c r="W95">
        <v>33.352059717300001</v>
      </c>
      <c r="X95">
        <v>4103</v>
      </c>
      <c r="Y95">
        <v>7.7907623817473572</v>
      </c>
      <c r="Z95">
        <v>1278.5281637099999</v>
      </c>
      <c r="AA95">
        <v>0</v>
      </c>
      <c r="AB95">
        <v>0.38287361053899999</v>
      </c>
      <c r="AC95">
        <v>0.90277528863400003</v>
      </c>
      <c r="AD95">
        <v>0</v>
      </c>
      <c r="AE95">
        <v>0.62665678310399997</v>
      </c>
      <c r="AF95">
        <v>-0.62486691675700001</v>
      </c>
      <c r="AG95">
        <v>0.12996584365899999</v>
      </c>
      <c r="AH95">
        <v>0.80051006376099998</v>
      </c>
      <c r="AI95">
        <v>1.41533327947</v>
      </c>
      <c r="AJ95">
        <v>24.1465723749</v>
      </c>
      <c r="AK95">
        <v>-31.668499296</v>
      </c>
      <c r="AL95">
        <v>1272.83376079</v>
      </c>
      <c r="AM95">
        <v>1578</v>
      </c>
      <c r="AN95">
        <v>1.180254301</v>
      </c>
      <c r="AO95">
        <v>789</v>
      </c>
      <c r="AP95">
        <v>0</v>
      </c>
      <c r="AQ95">
        <v>0</v>
      </c>
      <c r="AR95">
        <v>789</v>
      </c>
      <c r="AS95">
        <v>789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18</v>
      </c>
      <c r="BF95">
        <v>200</v>
      </c>
      <c r="BG95">
        <v>87.666666669999998</v>
      </c>
      <c r="BH95">
        <v>0</v>
      </c>
      <c r="BI95">
        <v>2</v>
      </c>
      <c r="BJ95">
        <v>789</v>
      </c>
      <c r="BK95">
        <v>2.0562770562770564E-2</v>
      </c>
      <c r="BL95">
        <v>2.231121281464531E-2</v>
      </c>
      <c r="BM95">
        <v>0.57040000000000002</v>
      </c>
      <c r="BN95">
        <v>0</v>
      </c>
      <c r="BO95">
        <v>15571.918902699999</v>
      </c>
      <c r="BP95">
        <v>3</v>
      </c>
    </row>
    <row r="96" spans="1:68" x14ac:dyDescent="0.25">
      <c r="A96">
        <v>95</v>
      </c>
      <c r="B96" t="s">
        <v>337</v>
      </c>
      <c r="C96" t="s">
        <v>366</v>
      </c>
      <c r="D96" t="s">
        <v>97</v>
      </c>
      <c r="E96">
        <v>5305026</v>
      </c>
      <c r="F96">
        <v>9597</v>
      </c>
      <c r="G96">
        <v>27401.765645799998</v>
      </c>
      <c r="H96">
        <v>1640.11373615</v>
      </c>
      <c r="I96">
        <v>71117.049045299995</v>
      </c>
      <c r="J96">
        <v>20603.807938599999</v>
      </c>
      <c r="K96">
        <v>437.75969156500003</v>
      </c>
      <c r="L96">
        <v>2251.2321356500001</v>
      </c>
      <c r="M96">
        <v>2391.1922145100002</v>
      </c>
      <c r="N96">
        <v>13195.9312562</v>
      </c>
      <c r="O96">
        <v>193276.08359200001</v>
      </c>
      <c r="P96">
        <v>8008.5570692800002</v>
      </c>
      <c r="Q96">
        <v>2.0497124837692451</v>
      </c>
      <c r="R96">
        <v>0</v>
      </c>
      <c r="S96">
        <v>42.339083657948436</v>
      </c>
      <c r="T96">
        <v>39.649415692821371</v>
      </c>
      <c r="U96">
        <v>0</v>
      </c>
      <c r="V96">
        <v>2.1465041158695426</v>
      </c>
      <c r="W96">
        <v>376.01223606999997</v>
      </c>
      <c r="X96">
        <v>4786</v>
      </c>
      <c r="Y96">
        <v>2.0497124837692451</v>
      </c>
      <c r="Z96">
        <v>959.88572665300001</v>
      </c>
      <c r="AA96">
        <v>1.42452172718E-3</v>
      </c>
      <c r="AB96">
        <v>0.52875898718299996</v>
      </c>
      <c r="AC96">
        <v>0.93767651410899999</v>
      </c>
      <c r="AD96">
        <v>0</v>
      </c>
      <c r="AE96">
        <v>0.62665308257300001</v>
      </c>
      <c r="AF96">
        <v>-0.62886798697599999</v>
      </c>
      <c r="AG96">
        <v>0.13482274526400001</v>
      </c>
      <c r="AH96">
        <v>0.78668294001299999</v>
      </c>
      <c r="AI96">
        <v>1.4147285009499999</v>
      </c>
      <c r="AJ96">
        <v>24.221106257100001</v>
      </c>
      <c r="AK96">
        <v>-29.440722925900001</v>
      </c>
      <c r="AL96">
        <v>1309.95224134</v>
      </c>
      <c r="AM96">
        <v>1287</v>
      </c>
      <c r="AN96">
        <v>1.164705882</v>
      </c>
      <c r="AO96">
        <v>1287</v>
      </c>
      <c r="AP96">
        <v>0</v>
      </c>
      <c r="AQ96">
        <v>0</v>
      </c>
      <c r="AR96">
        <v>643.5</v>
      </c>
      <c r="AS96">
        <v>643.5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8</v>
      </c>
      <c r="BF96">
        <v>200</v>
      </c>
      <c r="BG96">
        <v>257.39999999999998</v>
      </c>
      <c r="BH96">
        <v>1287</v>
      </c>
      <c r="BI96">
        <v>5</v>
      </c>
      <c r="BJ96">
        <v>257.39999999999998</v>
      </c>
      <c r="BK96">
        <v>4.0185471406491501E-2</v>
      </c>
      <c r="BL96">
        <v>4.1265474552957357E-2</v>
      </c>
      <c r="BM96">
        <v>0.56210000000000004</v>
      </c>
      <c r="BN96">
        <v>0</v>
      </c>
      <c r="BO96">
        <v>12929.7125438</v>
      </c>
      <c r="BP96">
        <v>3.07483962937</v>
      </c>
    </row>
    <row r="97" spans="1:68" x14ac:dyDescent="0.25">
      <c r="A97">
        <v>96</v>
      </c>
      <c r="B97" t="s">
        <v>337</v>
      </c>
      <c r="C97" t="s">
        <v>366</v>
      </c>
      <c r="D97" t="s">
        <v>98</v>
      </c>
      <c r="E97">
        <v>5305027</v>
      </c>
      <c r="F97">
        <v>5243</v>
      </c>
      <c r="G97">
        <v>31097.120921599999</v>
      </c>
      <c r="H97">
        <v>509.91472128200002</v>
      </c>
      <c r="I97">
        <v>61910.235364400003</v>
      </c>
      <c r="J97">
        <v>4292.1255882599999</v>
      </c>
      <c r="K97">
        <v>1098.82655821</v>
      </c>
      <c r="L97">
        <v>1083.80428474</v>
      </c>
      <c r="M97">
        <v>8481.8768175700006</v>
      </c>
      <c r="N97">
        <v>9978.0091084100004</v>
      </c>
      <c r="O97">
        <v>177591.08603400001</v>
      </c>
      <c r="P97">
        <v>1096.38531352</v>
      </c>
      <c r="Q97">
        <v>16.212205527731406</v>
      </c>
      <c r="R97">
        <v>0</v>
      </c>
      <c r="S97">
        <v>5.3607864960118716</v>
      </c>
      <c r="T97">
        <v>21.211278056019292</v>
      </c>
      <c r="U97">
        <v>2.8937117417918752</v>
      </c>
      <c r="V97">
        <v>1.4304787335494946</v>
      </c>
      <c r="W97">
        <v>81.254425974300005</v>
      </c>
      <c r="X97">
        <v>3809</v>
      </c>
      <c r="Y97">
        <v>16.212205527731406</v>
      </c>
      <c r="Z97">
        <v>113.30387680299999</v>
      </c>
      <c r="AA97">
        <v>0.131394028509</v>
      </c>
      <c r="AB97">
        <v>8.9738699217999998E-2</v>
      </c>
      <c r="AC97">
        <v>0.75256383128000004</v>
      </c>
      <c r="AD97">
        <v>0</v>
      </c>
      <c r="AE97">
        <v>0.65410302473299997</v>
      </c>
      <c r="AF97">
        <v>-0.62526279318699995</v>
      </c>
      <c r="AG97">
        <v>0.17673705643900001</v>
      </c>
      <c r="AH97">
        <v>0.78639237070800005</v>
      </c>
      <c r="AI97">
        <v>1.43636970003</v>
      </c>
      <c r="AJ97">
        <v>25.1222126266</v>
      </c>
      <c r="AK97">
        <v>-37.424938562100003</v>
      </c>
      <c r="AL97">
        <v>1330.38861292</v>
      </c>
      <c r="AM97">
        <v>1021</v>
      </c>
      <c r="AN97">
        <v>1.126931567</v>
      </c>
      <c r="AO97">
        <v>1021</v>
      </c>
      <c r="AP97">
        <v>0</v>
      </c>
      <c r="AQ97">
        <v>1021</v>
      </c>
      <c r="AR97">
        <v>340.33333329999999</v>
      </c>
      <c r="AS97">
        <v>1021</v>
      </c>
      <c r="AT97">
        <v>0</v>
      </c>
      <c r="AU97">
        <v>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8</v>
      </c>
      <c r="BF97">
        <v>200</v>
      </c>
      <c r="BG97">
        <v>204.2</v>
      </c>
      <c r="BH97">
        <v>510.5</v>
      </c>
      <c r="BI97">
        <v>12</v>
      </c>
      <c r="BJ97">
        <v>85.083333330000002</v>
      </c>
      <c r="BK97">
        <v>6.8762278978389005E-2</v>
      </c>
      <c r="BL97">
        <v>5.5056179775280899E-2</v>
      </c>
      <c r="BM97">
        <v>0.57530000000000003</v>
      </c>
      <c r="BN97">
        <v>290</v>
      </c>
      <c r="BO97">
        <v>2608.17493289</v>
      </c>
      <c r="BP97">
        <v>3.0005721914899999</v>
      </c>
    </row>
    <row r="98" spans="1:68" x14ac:dyDescent="0.25">
      <c r="A98">
        <v>97</v>
      </c>
      <c r="B98" t="s">
        <v>337</v>
      </c>
      <c r="C98" t="s">
        <v>366</v>
      </c>
      <c r="D98" t="s">
        <v>99</v>
      </c>
      <c r="E98">
        <v>5305030</v>
      </c>
      <c r="F98">
        <v>6844</v>
      </c>
      <c r="G98">
        <v>32569.506296899999</v>
      </c>
      <c r="H98">
        <v>632.87729291400001</v>
      </c>
      <c r="I98">
        <v>59687.502612299999</v>
      </c>
      <c r="J98">
        <v>10414.652746199999</v>
      </c>
      <c r="K98">
        <v>1508.4113995099999</v>
      </c>
      <c r="L98">
        <v>1234.8130191400001</v>
      </c>
      <c r="M98">
        <v>1797.4323883500001</v>
      </c>
      <c r="N98">
        <v>2947.8831944200001</v>
      </c>
      <c r="O98">
        <v>179376.61838199999</v>
      </c>
      <c r="P98">
        <v>10288.3878088</v>
      </c>
      <c r="Q98">
        <v>15.757744388796141</v>
      </c>
      <c r="R98">
        <v>0</v>
      </c>
      <c r="S98">
        <v>15.303283249860881</v>
      </c>
      <c r="T98">
        <v>4.6280838434427745</v>
      </c>
      <c r="U98">
        <v>0</v>
      </c>
      <c r="V98">
        <v>16.364699006428989</v>
      </c>
      <c r="W98">
        <v>1211.9240409199999</v>
      </c>
      <c r="X98">
        <v>674</v>
      </c>
      <c r="Y98">
        <v>15.757744388796141</v>
      </c>
      <c r="Z98">
        <v>838.14060727000003</v>
      </c>
      <c r="AA98">
        <v>0.105645493383</v>
      </c>
      <c r="AB98">
        <v>0.12328316773799999</v>
      </c>
      <c r="AC98">
        <v>0.86187629770100005</v>
      </c>
      <c r="AD98">
        <v>0</v>
      </c>
      <c r="AE98">
        <v>0.60674251834799997</v>
      </c>
      <c r="AF98">
        <v>-0.60967875541799998</v>
      </c>
      <c r="AG98">
        <v>0.124970011847</v>
      </c>
      <c r="AH98">
        <v>0.78965560437899995</v>
      </c>
      <c r="AI98">
        <v>1.43435937964</v>
      </c>
      <c r="AJ98">
        <v>24.434443099500001</v>
      </c>
      <c r="AK98">
        <v>-36.9258329034</v>
      </c>
      <c r="AL98">
        <v>1309.3014042299999</v>
      </c>
      <c r="AM98">
        <v>9427</v>
      </c>
      <c r="AN98">
        <v>1.0534137889999999</v>
      </c>
      <c r="AO98">
        <v>628.46666670000002</v>
      </c>
      <c r="AP98">
        <v>4713.5</v>
      </c>
      <c r="AQ98">
        <v>4713.5</v>
      </c>
      <c r="AR98">
        <v>1346.7142859999999</v>
      </c>
      <c r="AS98">
        <v>4713.5</v>
      </c>
      <c r="AT98">
        <v>857</v>
      </c>
      <c r="AU98">
        <v>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18</v>
      </c>
      <c r="BF98">
        <v>200</v>
      </c>
      <c r="BG98">
        <v>1178.375</v>
      </c>
      <c r="BH98">
        <v>0</v>
      </c>
      <c r="BI98">
        <v>18</v>
      </c>
      <c r="BJ98">
        <v>523.72222220000003</v>
      </c>
      <c r="BK98">
        <v>0.11400651465798045</v>
      </c>
      <c r="BL98">
        <v>0.10530840318074361</v>
      </c>
      <c r="BM98">
        <v>0</v>
      </c>
      <c r="BN98">
        <v>69</v>
      </c>
      <c r="BO98">
        <v>3431.6308096100001</v>
      </c>
      <c r="BP98">
        <v>3</v>
      </c>
    </row>
    <row r="99" spans="1:68" x14ac:dyDescent="0.25">
      <c r="A99">
        <v>98</v>
      </c>
      <c r="B99" t="s">
        <v>337</v>
      </c>
      <c r="C99" t="s">
        <v>366</v>
      </c>
      <c r="D99" t="s">
        <v>100</v>
      </c>
      <c r="E99">
        <v>5305040</v>
      </c>
      <c r="F99">
        <v>25474</v>
      </c>
      <c r="G99">
        <v>15776.098225399999</v>
      </c>
      <c r="H99">
        <v>923.01832409999997</v>
      </c>
      <c r="I99">
        <v>79003.000856900006</v>
      </c>
      <c r="J99">
        <v>11169.619721900001</v>
      </c>
      <c r="K99">
        <v>632.63897760600003</v>
      </c>
      <c r="L99">
        <v>2581.53691123</v>
      </c>
      <c r="M99">
        <v>5765.5840261100002</v>
      </c>
      <c r="N99">
        <v>13297.2895226</v>
      </c>
      <c r="O99">
        <v>195521.778143</v>
      </c>
      <c r="P99">
        <v>4826.5574478299995</v>
      </c>
      <c r="Q99">
        <v>65.266184381376362</v>
      </c>
      <c r="R99">
        <v>0</v>
      </c>
      <c r="S99">
        <v>72.639584492672967</v>
      </c>
      <c r="T99">
        <v>42.515303283249864</v>
      </c>
      <c r="U99">
        <v>1.6879985160452606</v>
      </c>
      <c r="V99">
        <v>16.279343644500273</v>
      </c>
      <c r="W99">
        <v>424.06236946500002</v>
      </c>
      <c r="X99">
        <v>11508</v>
      </c>
      <c r="Y99">
        <v>65.266184381376362</v>
      </c>
      <c r="Z99">
        <v>688.03652160700005</v>
      </c>
      <c r="AA99">
        <v>5.6949918190199997E-2</v>
      </c>
      <c r="AB99">
        <v>0.18522807568499999</v>
      </c>
      <c r="AC99">
        <v>0.82716842132000001</v>
      </c>
      <c r="AD99">
        <v>0</v>
      </c>
      <c r="AE99">
        <v>0.68244777799599998</v>
      </c>
      <c r="AF99">
        <v>-0.65147398576399995</v>
      </c>
      <c r="AG99">
        <v>0.170416129084</v>
      </c>
      <c r="AH99">
        <v>0.76018212275300001</v>
      </c>
      <c r="AI99">
        <v>1.45568287274</v>
      </c>
      <c r="AJ99">
        <v>24.6306493019</v>
      </c>
      <c r="AK99">
        <v>-42.9854827375</v>
      </c>
      <c r="AL99">
        <v>1388.7891252500001</v>
      </c>
      <c r="AM99">
        <v>4932</v>
      </c>
      <c r="AN99">
        <v>1.1684434969999999</v>
      </c>
      <c r="AO99">
        <v>2466</v>
      </c>
      <c r="AP99">
        <v>0</v>
      </c>
      <c r="AQ99">
        <v>0</v>
      </c>
      <c r="AR99">
        <v>822</v>
      </c>
      <c r="AS99">
        <v>1644</v>
      </c>
      <c r="AT99">
        <v>0</v>
      </c>
      <c r="AU99">
        <v>0</v>
      </c>
      <c r="AV99">
        <v>0</v>
      </c>
      <c r="AW99">
        <v>13</v>
      </c>
      <c r="AX99">
        <v>4</v>
      </c>
      <c r="AY99">
        <v>0</v>
      </c>
      <c r="AZ99">
        <v>0</v>
      </c>
      <c r="BA99">
        <v>0</v>
      </c>
      <c r="BB99">
        <v>0</v>
      </c>
      <c r="BC99">
        <v>2</v>
      </c>
      <c r="BD99">
        <v>0</v>
      </c>
      <c r="BE99">
        <v>34</v>
      </c>
      <c r="BF99">
        <v>200</v>
      </c>
      <c r="BG99">
        <v>93.056603769999995</v>
      </c>
      <c r="BH99">
        <v>4932</v>
      </c>
      <c r="BI99">
        <v>38</v>
      </c>
      <c r="BJ99">
        <v>129.7894737</v>
      </c>
      <c r="BK99">
        <v>5.0100200400801605E-2</v>
      </c>
      <c r="BL99">
        <v>4.5163968451639683E-2</v>
      </c>
      <c r="BM99">
        <v>0.57169999999999999</v>
      </c>
      <c r="BN99">
        <v>133</v>
      </c>
      <c r="BO99">
        <v>4750.7039832299997</v>
      </c>
      <c r="BP99">
        <v>3.2153960901300001</v>
      </c>
    </row>
    <row r="100" spans="1:68" x14ac:dyDescent="0.25">
      <c r="A100">
        <v>99</v>
      </c>
      <c r="B100" t="s">
        <v>337</v>
      </c>
      <c r="C100" t="s">
        <v>366</v>
      </c>
      <c r="D100" t="s">
        <v>101</v>
      </c>
      <c r="E100">
        <v>5305041</v>
      </c>
      <c r="F100">
        <v>13804</v>
      </c>
      <c r="G100">
        <v>21276.354107899999</v>
      </c>
      <c r="H100">
        <v>1335.7296917799999</v>
      </c>
      <c r="I100">
        <v>79436.020960299997</v>
      </c>
      <c r="J100">
        <v>18662.570714000001</v>
      </c>
      <c r="K100">
        <v>997.55829119999999</v>
      </c>
      <c r="L100">
        <v>2805.2305392500002</v>
      </c>
      <c r="M100">
        <v>5186.9834576499998</v>
      </c>
      <c r="N100">
        <v>7639.17705759</v>
      </c>
      <c r="O100">
        <v>201456.641283</v>
      </c>
      <c r="P100">
        <v>2751.28539667</v>
      </c>
      <c r="Q100">
        <v>22.676683361157483</v>
      </c>
      <c r="R100">
        <v>0</v>
      </c>
      <c r="S100">
        <v>37.618252643294383</v>
      </c>
      <c r="T100">
        <v>13.439065108514189</v>
      </c>
      <c r="U100">
        <v>0.71415321832684098</v>
      </c>
      <c r="V100">
        <v>35.909881193856855</v>
      </c>
      <c r="W100">
        <v>690.73121707999996</v>
      </c>
      <c r="X100">
        <v>2939</v>
      </c>
      <c r="Y100">
        <v>22.676683361157483</v>
      </c>
      <c r="Z100">
        <v>896.81027468599996</v>
      </c>
      <c r="AA100">
        <v>7.1254980208999993E-2</v>
      </c>
      <c r="AB100">
        <v>0.402763691684</v>
      </c>
      <c r="AC100">
        <v>0.93668881905900003</v>
      </c>
      <c r="AD100">
        <v>0</v>
      </c>
      <c r="AE100">
        <v>0.49070293256600001</v>
      </c>
      <c r="AF100">
        <v>-0.53536603974800001</v>
      </c>
      <c r="AG100">
        <v>4.9276537736999998E-2</v>
      </c>
      <c r="AH100">
        <v>0.81877162585800001</v>
      </c>
      <c r="AI100">
        <v>1.39616310738</v>
      </c>
      <c r="AJ100">
        <v>25.523572766899999</v>
      </c>
      <c r="AK100">
        <v>-22.832885689099999</v>
      </c>
      <c r="AL100">
        <v>1223.6885235100001</v>
      </c>
      <c r="AM100">
        <v>2365</v>
      </c>
      <c r="AN100">
        <v>1.3623271889999999</v>
      </c>
      <c r="AO100">
        <v>1182.5</v>
      </c>
      <c r="AP100">
        <v>0</v>
      </c>
      <c r="AQ100">
        <v>0</v>
      </c>
      <c r="AR100">
        <v>1182.5</v>
      </c>
      <c r="AS100">
        <v>1182.5</v>
      </c>
      <c r="AT100">
        <v>0</v>
      </c>
      <c r="AU100">
        <v>1</v>
      </c>
      <c r="AV100">
        <v>0</v>
      </c>
      <c r="AW100">
        <v>3</v>
      </c>
      <c r="AX100">
        <v>2</v>
      </c>
      <c r="AY100">
        <v>0</v>
      </c>
      <c r="AZ100">
        <v>0</v>
      </c>
      <c r="BA100">
        <v>1</v>
      </c>
      <c r="BB100">
        <v>0</v>
      </c>
      <c r="BC100">
        <v>5</v>
      </c>
      <c r="BD100">
        <v>0</v>
      </c>
      <c r="BE100">
        <v>7</v>
      </c>
      <c r="BF100">
        <v>140</v>
      </c>
      <c r="BG100">
        <v>236.5</v>
      </c>
      <c r="BH100">
        <v>1182.5</v>
      </c>
      <c r="BI100">
        <v>4</v>
      </c>
      <c r="BJ100">
        <v>591.25</v>
      </c>
      <c r="BK100">
        <v>4.396482813749001E-2</v>
      </c>
      <c r="BL100">
        <v>4.3322592194772643E-2</v>
      </c>
      <c r="BM100">
        <v>0.59660000000000002</v>
      </c>
      <c r="BN100">
        <v>349</v>
      </c>
      <c r="BO100">
        <v>4962.4854009399996</v>
      </c>
      <c r="BP100">
        <v>2.5902053954599999</v>
      </c>
    </row>
    <row r="101" spans="1:68" x14ac:dyDescent="0.25">
      <c r="A101">
        <v>100</v>
      </c>
      <c r="B101" t="s">
        <v>337</v>
      </c>
      <c r="C101" t="s">
        <v>366</v>
      </c>
      <c r="D101" t="s">
        <v>102</v>
      </c>
      <c r="E101">
        <v>5305042</v>
      </c>
      <c r="F101">
        <v>8997</v>
      </c>
      <c r="G101">
        <v>26590.303252999998</v>
      </c>
      <c r="H101">
        <v>936.73965647800003</v>
      </c>
      <c r="I101">
        <v>66921.771147699998</v>
      </c>
      <c r="J101">
        <v>12286.9485353</v>
      </c>
      <c r="K101">
        <v>1033.07213454</v>
      </c>
      <c r="L101">
        <v>2178.22773671</v>
      </c>
      <c r="M101">
        <v>3349.2859994</v>
      </c>
      <c r="N101">
        <v>5311.2439056200001</v>
      </c>
      <c r="O101">
        <v>185030.352717</v>
      </c>
      <c r="P101">
        <v>9263.0912604799996</v>
      </c>
      <c r="Q101">
        <v>16.360601001669451</v>
      </c>
      <c r="R101">
        <v>0</v>
      </c>
      <c r="S101">
        <v>17.102578371359673</v>
      </c>
      <c r="T101">
        <v>19.514004822852904</v>
      </c>
      <c r="U101">
        <v>0</v>
      </c>
      <c r="V101">
        <v>30.754696009781039</v>
      </c>
      <c r="W101">
        <v>490.355664993</v>
      </c>
      <c r="X101">
        <v>2988</v>
      </c>
      <c r="Y101">
        <v>16.360601001669451</v>
      </c>
      <c r="Z101">
        <v>455.04673129299999</v>
      </c>
      <c r="AA101">
        <v>7.5558957969500004E-2</v>
      </c>
      <c r="AB101">
        <v>0.14768811826200001</v>
      </c>
      <c r="AC101">
        <v>0.83506929162200005</v>
      </c>
      <c r="AD101">
        <v>0</v>
      </c>
      <c r="AE101">
        <v>0.638147227609</v>
      </c>
      <c r="AF101">
        <v>-0.62495936694999998</v>
      </c>
      <c r="AG101">
        <v>0.127536320944</v>
      </c>
      <c r="AH101">
        <v>0.77572150361299996</v>
      </c>
      <c r="AI101">
        <v>1.4460079637900001</v>
      </c>
      <c r="AJ101">
        <v>24.4820845359</v>
      </c>
      <c r="AK101">
        <v>-40.377224496399997</v>
      </c>
      <c r="AL101">
        <v>1346.16978971</v>
      </c>
      <c r="AM101">
        <v>2654</v>
      </c>
      <c r="AN101">
        <v>1.1284013610000001</v>
      </c>
      <c r="AO101">
        <v>1327</v>
      </c>
      <c r="AP101">
        <v>0</v>
      </c>
      <c r="AQ101">
        <v>0</v>
      </c>
      <c r="AR101">
        <v>884.66666669999995</v>
      </c>
      <c r="AS101">
        <v>2654</v>
      </c>
      <c r="AT101">
        <v>0</v>
      </c>
      <c r="AU101">
        <v>0</v>
      </c>
      <c r="AV101">
        <v>0</v>
      </c>
      <c r="AW101">
        <v>6</v>
      </c>
      <c r="AX101">
        <v>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24</v>
      </c>
      <c r="BF101">
        <v>200</v>
      </c>
      <c r="BG101">
        <v>106.16</v>
      </c>
      <c r="BH101">
        <v>2654</v>
      </c>
      <c r="BI101">
        <v>0</v>
      </c>
      <c r="BJ101">
        <v>0</v>
      </c>
      <c r="BK101">
        <v>3.4386617100371747E-2</v>
      </c>
      <c r="BL101">
        <v>3.4222855978814422E-2</v>
      </c>
      <c r="BM101">
        <v>0.62309999999999999</v>
      </c>
      <c r="BN101">
        <v>0</v>
      </c>
      <c r="BO101">
        <v>5863.5224479600001</v>
      </c>
      <c r="BP101">
        <v>3</v>
      </c>
    </row>
    <row r="102" spans="1:68" x14ac:dyDescent="0.25">
      <c r="A102">
        <v>101</v>
      </c>
      <c r="B102" t="s">
        <v>337</v>
      </c>
      <c r="C102" t="s">
        <v>366</v>
      </c>
      <c r="D102" t="s">
        <v>103</v>
      </c>
      <c r="E102">
        <v>5305043</v>
      </c>
      <c r="F102">
        <v>11806</v>
      </c>
      <c r="G102">
        <v>16905.2673684</v>
      </c>
      <c r="H102">
        <v>1178.1868811700001</v>
      </c>
      <c r="I102">
        <v>76408.7396649</v>
      </c>
      <c r="J102">
        <v>8298.6477250200005</v>
      </c>
      <c r="K102">
        <v>944.06442271100002</v>
      </c>
      <c r="L102">
        <v>1782.9719950000001</v>
      </c>
      <c r="M102">
        <v>2177.8732798000001</v>
      </c>
      <c r="N102">
        <v>6887.2922638700002</v>
      </c>
      <c r="O102">
        <v>196587.52408199999</v>
      </c>
      <c r="P102">
        <v>6952.2906812199999</v>
      </c>
      <c r="Q102">
        <v>28.881469115191987</v>
      </c>
      <c r="R102">
        <v>0</v>
      </c>
      <c r="S102">
        <v>27.406789092932666</v>
      </c>
      <c r="T102">
        <v>11.658319421257652</v>
      </c>
      <c r="U102">
        <v>0.82544982378037457</v>
      </c>
      <c r="V102">
        <v>33.457563950533626</v>
      </c>
      <c r="W102">
        <v>518.47191674700002</v>
      </c>
      <c r="X102">
        <v>3667</v>
      </c>
      <c r="Y102">
        <v>28.881469115191987</v>
      </c>
      <c r="Z102">
        <v>758.15049596999995</v>
      </c>
      <c r="AA102">
        <v>6.5429805889599998E-2</v>
      </c>
      <c r="AB102">
        <v>0.21453074707799999</v>
      </c>
      <c r="AC102">
        <v>0.89050441283100001</v>
      </c>
      <c r="AD102">
        <v>0</v>
      </c>
      <c r="AE102">
        <v>0.55389104918499998</v>
      </c>
      <c r="AF102">
        <v>-0.57466115251100003</v>
      </c>
      <c r="AG102">
        <v>6.2298634012800003E-2</v>
      </c>
      <c r="AH102">
        <v>0.794188467437</v>
      </c>
      <c r="AI102">
        <v>1.43268012451</v>
      </c>
      <c r="AJ102">
        <v>25.203049688299998</v>
      </c>
      <c r="AK102">
        <v>-33.243450430400003</v>
      </c>
      <c r="AL102">
        <v>1306.90789077</v>
      </c>
      <c r="AM102">
        <v>2793</v>
      </c>
      <c r="AN102">
        <v>1.4404332129999999</v>
      </c>
      <c r="AO102">
        <v>1396.5</v>
      </c>
      <c r="AP102">
        <v>0</v>
      </c>
      <c r="AQ102">
        <v>0</v>
      </c>
      <c r="AR102">
        <v>1396.5</v>
      </c>
      <c r="AS102">
        <v>2793</v>
      </c>
      <c r="AT102">
        <v>0</v>
      </c>
      <c r="AU102">
        <v>1</v>
      </c>
      <c r="AV102">
        <v>0</v>
      </c>
      <c r="AW102">
        <v>12</v>
      </c>
      <c r="AX102">
        <v>2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14</v>
      </c>
      <c r="BF102">
        <v>200</v>
      </c>
      <c r="BG102">
        <v>121.43478260000001</v>
      </c>
      <c r="BH102">
        <v>0</v>
      </c>
      <c r="BI102">
        <v>29</v>
      </c>
      <c r="BJ102">
        <v>96.310344830000005</v>
      </c>
      <c r="BK102">
        <v>3.7267080745341616E-2</v>
      </c>
      <c r="BL102">
        <v>3.4335527486212415E-2</v>
      </c>
      <c r="BM102">
        <v>0.57930000000000004</v>
      </c>
      <c r="BN102">
        <v>160</v>
      </c>
      <c r="BO102">
        <v>5217.1407955599998</v>
      </c>
      <c r="BP102">
        <v>2.7607148907300001</v>
      </c>
    </row>
    <row r="103" spans="1:68" x14ac:dyDescent="0.25">
      <c r="A103">
        <v>102</v>
      </c>
      <c r="B103" t="s">
        <v>337</v>
      </c>
      <c r="C103" t="s">
        <v>366</v>
      </c>
      <c r="D103" t="s">
        <v>104</v>
      </c>
      <c r="E103">
        <v>5305044</v>
      </c>
      <c r="F103">
        <v>7925</v>
      </c>
      <c r="G103">
        <v>19625.800823599999</v>
      </c>
      <c r="H103">
        <v>1079.1058767100001</v>
      </c>
      <c r="I103">
        <v>72894.773520300005</v>
      </c>
      <c r="J103">
        <v>8906.1052906900004</v>
      </c>
      <c r="K103">
        <v>478.07711145100001</v>
      </c>
      <c r="L103">
        <v>3060.7827299599999</v>
      </c>
      <c r="M103">
        <v>2738.3577475100001</v>
      </c>
      <c r="N103">
        <v>9413.8523742500001</v>
      </c>
      <c r="O103">
        <v>193375.64303199999</v>
      </c>
      <c r="P103">
        <v>8952.60960204</v>
      </c>
      <c r="Q103">
        <v>21.294750510109441</v>
      </c>
      <c r="R103">
        <v>0</v>
      </c>
      <c r="S103">
        <v>28.427007976256725</v>
      </c>
      <c r="T103">
        <v>6.909664255240215</v>
      </c>
      <c r="U103">
        <v>0</v>
      </c>
      <c r="V103">
        <v>19.570977917981072</v>
      </c>
      <c r="W103">
        <v>403.52062860000001</v>
      </c>
      <c r="X103">
        <v>3535</v>
      </c>
      <c r="Y103">
        <v>21.294750510109441</v>
      </c>
      <c r="Z103">
        <v>1170.2584026699999</v>
      </c>
      <c r="AA103">
        <v>5.5715150173999998E-3</v>
      </c>
      <c r="AB103">
        <v>0.42208201892699998</v>
      </c>
      <c r="AC103">
        <v>0.91442946747700005</v>
      </c>
      <c r="AD103">
        <v>0</v>
      </c>
      <c r="AE103">
        <v>0.63989264007199997</v>
      </c>
      <c r="AF103">
        <v>-0.628269145019</v>
      </c>
      <c r="AG103">
        <v>0.114301652042</v>
      </c>
      <c r="AH103">
        <v>0.768711085199</v>
      </c>
      <c r="AI103">
        <v>1.42779957937</v>
      </c>
      <c r="AJ103">
        <v>24.068482901199999</v>
      </c>
      <c r="AK103">
        <v>-37.575928258099999</v>
      </c>
      <c r="AL103">
        <v>1354.94402803</v>
      </c>
      <c r="AM103">
        <v>1461</v>
      </c>
      <c r="AN103">
        <v>1.2793345009999999</v>
      </c>
      <c r="AO103">
        <v>1461</v>
      </c>
      <c r="AP103">
        <v>0</v>
      </c>
      <c r="AQ103">
        <v>0</v>
      </c>
      <c r="AR103">
        <v>1461</v>
      </c>
      <c r="AS103">
        <v>1461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12</v>
      </c>
      <c r="BF103">
        <v>200</v>
      </c>
      <c r="BG103">
        <v>81.166666669999998</v>
      </c>
      <c r="BH103">
        <v>0</v>
      </c>
      <c r="BI103">
        <v>6</v>
      </c>
      <c r="BJ103">
        <v>243.5</v>
      </c>
      <c r="BK103">
        <v>3.614457831325301E-2</v>
      </c>
      <c r="BL103">
        <v>3.3934004212497072E-2</v>
      </c>
      <c r="BM103">
        <v>0.55859999999999999</v>
      </c>
      <c r="BN103">
        <v>0</v>
      </c>
      <c r="BO103">
        <v>8526.40174854</v>
      </c>
      <c r="BP103">
        <v>3.1179810725600001</v>
      </c>
    </row>
    <row r="104" spans="1:68" x14ac:dyDescent="0.25">
      <c r="A104">
        <v>103</v>
      </c>
      <c r="B104" t="s">
        <v>337</v>
      </c>
      <c r="C104" t="s">
        <v>366</v>
      </c>
      <c r="D104" t="s">
        <v>105</v>
      </c>
      <c r="E104">
        <v>5305050</v>
      </c>
      <c r="F104">
        <v>14030</v>
      </c>
      <c r="G104">
        <v>7710.7423175100002</v>
      </c>
      <c r="H104">
        <v>1098.5324184799999</v>
      </c>
      <c r="I104">
        <v>85223.999933200001</v>
      </c>
      <c r="J104">
        <v>6207.3617759999997</v>
      </c>
      <c r="K104">
        <v>311.29115196800001</v>
      </c>
      <c r="L104">
        <v>4801.0979941699998</v>
      </c>
      <c r="M104">
        <v>7351.5825070600004</v>
      </c>
      <c r="N104">
        <v>6453.1242676100001</v>
      </c>
      <c r="O104">
        <v>204449.93223800001</v>
      </c>
      <c r="P104">
        <v>6113.8102385399998</v>
      </c>
      <c r="Q104">
        <v>33.732146169541828</v>
      </c>
      <c r="R104">
        <v>1.5674271934705992</v>
      </c>
      <c r="S104">
        <v>62.10350584307178</v>
      </c>
      <c r="T104">
        <v>14.626228900018551</v>
      </c>
      <c r="U104">
        <v>0.4451864218141347</v>
      </c>
      <c r="V104">
        <v>10.363506771204561</v>
      </c>
      <c r="W104">
        <v>220.599798421</v>
      </c>
      <c r="X104">
        <v>6044</v>
      </c>
      <c r="Y104">
        <v>33.732146169541828</v>
      </c>
      <c r="Z104">
        <v>1058.7469918300001</v>
      </c>
      <c r="AA104">
        <v>6.8921256048399999E-3</v>
      </c>
      <c r="AB104">
        <v>0.45545260156799999</v>
      </c>
      <c r="AC104">
        <v>0.85317690002000002</v>
      </c>
      <c r="AD104">
        <v>0</v>
      </c>
      <c r="AE104">
        <v>0.65760523292100004</v>
      </c>
      <c r="AF104">
        <v>-0.63542742878000003</v>
      </c>
      <c r="AG104">
        <v>0.13994651408299999</v>
      </c>
      <c r="AH104">
        <v>0.75323609199499997</v>
      </c>
      <c r="AI104">
        <v>1.43754371662</v>
      </c>
      <c r="AJ104">
        <v>24.197257365900001</v>
      </c>
      <c r="AK104">
        <v>-38.780946285900001</v>
      </c>
      <c r="AL104">
        <v>1397.4133295500001</v>
      </c>
      <c r="AM104">
        <v>2278</v>
      </c>
      <c r="AN104">
        <v>1.407911001</v>
      </c>
      <c r="AO104">
        <v>2278</v>
      </c>
      <c r="AP104">
        <v>0</v>
      </c>
      <c r="AQ104">
        <v>0</v>
      </c>
      <c r="AR104">
        <v>1139</v>
      </c>
      <c r="AS104">
        <v>2278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15</v>
      </c>
      <c r="BF104">
        <v>187.5</v>
      </c>
      <c r="BG104">
        <v>189.83333329999999</v>
      </c>
      <c r="BH104">
        <v>0</v>
      </c>
      <c r="BI104">
        <v>0</v>
      </c>
      <c r="BJ104">
        <v>0</v>
      </c>
      <c r="BK104">
        <v>2.4634334103156273E-2</v>
      </c>
      <c r="BL104">
        <v>2.4310245031834845E-2</v>
      </c>
      <c r="BM104">
        <v>0.57120000000000004</v>
      </c>
      <c r="BN104">
        <v>0</v>
      </c>
      <c r="BO104">
        <v>5175.1035156500002</v>
      </c>
      <c r="BP104">
        <v>3.4583749109099999</v>
      </c>
    </row>
    <row r="105" spans="1:68" x14ac:dyDescent="0.25">
      <c r="A105">
        <v>104</v>
      </c>
      <c r="B105" t="s">
        <v>337</v>
      </c>
      <c r="C105" t="s">
        <v>366</v>
      </c>
      <c r="D105" t="s">
        <v>106</v>
      </c>
      <c r="E105">
        <v>5305051</v>
      </c>
      <c r="F105">
        <v>5938</v>
      </c>
      <c r="G105">
        <v>7250.1520147499996</v>
      </c>
      <c r="H105">
        <v>1191.2643333599999</v>
      </c>
      <c r="I105">
        <v>91609.978997800004</v>
      </c>
      <c r="J105">
        <v>11731.916356899999</v>
      </c>
      <c r="K105">
        <v>509.08254591899998</v>
      </c>
      <c r="L105">
        <v>5056.3541013900003</v>
      </c>
      <c r="M105">
        <v>13174.574796700001</v>
      </c>
      <c r="N105">
        <v>12284.355878300001</v>
      </c>
      <c r="O105">
        <v>209348.73654099999</v>
      </c>
      <c r="P105">
        <v>9706.9325616000006</v>
      </c>
      <c r="Q105">
        <v>24.642923390836579</v>
      </c>
      <c r="R105">
        <v>0</v>
      </c>
      <c r="S105">
        <v>25.904284919309962</v>
      </c>
      <c r="T105">
        <v>0.6121313299944352</v>
      </c>
      <c r="U105">
        <v>0</v>
      </c>
      <c r="V105">
        <v>1.7177500842034354</v>
      </c>
      <c r="W105">
        <v>678.446048013</v>
      </c>
      <c r="X105">
        <v>1132</v>
      </c>
      <c r="Y105">
        <v>24.642923390836579</v>
      </c>
      <c r="Z105">
        <v>378.31725281799999</v>
      </c>
      <c r="AA105">
        <v>9.0435426977099997E-2</v>
      </c>
      <c r="AB105">
        <v>0.24768440552400001</v>
      </c>
      <c r="AC105">
        <v>0.85997395289199996</v>
      </c>
      <c r="AD105">
        <v>0</v>
      </c>
      <c r="AE105">
        <v>0.66380877838399999</v>
      </c>
      <c r="AF105">
        <v>-0.63707986380100001</v>
      </c>
      <c r="AG105">
        <v>0.14041747094500001</v>
      </c>
      <c r="AH105">
        <v>0.73146741646799995</v>
      </c>
      <c r="AI105">
        <v>1.4517989580999999</v>
      </c>
      <c r="AJ105">
        <v>24.1411316423</v>
      </c>
      <c r="AK105">
        <v>-44.1486959486</v>
      </c>
      <c r="AL105">
        <v>1455.6989259100001</v>
      </c>
      <c r="AM105">
        <v>1491</v>
      </c>
      <c r="AN105">
        <v>1.090709583</v>
      </c>
      <c r="AO105">
        <v>745.5</v>
      </c>
      <c r="AP105">
        <v>0</v>
      </c>
      <c r="AQ105">
        <v>0</v>
      </c>
      <c r="AR105">
        <v>745.5</v>
      </c>
      <c r="AS105">
        <v>1491</v>
      </c>
      <c r="AT105">
        <v>0</v>
      </c>
      <c r="AU105">
        <v>8</v>
      </c>
      <c r="AV105">
        <v>0</v>
      </c>
      <c r="AW105">
        <v>4</v>
      </c>
      <c r="AX105">
        <v>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8</v>
      </c>
      <c r="BF105">
        <v>200</v>
      </c>
      <c r="BG105">
        <v>124.25</v>
      </c>
      <c r="BH105">
        <v>0</v>
      </c>
      <c r="BI105">
        <v>7</v>
      </c>
      <c r="BJ105">
        <v>213</v>
      </c>
      <c r="BK105">
        <v>3.3076074972436607E-2</v>
      </c>
      <c r="BL105">
        <v>3.8268156424581007E-2</v>
      </c>
      <c r="BM105">
        <v>0.5585</v>
      </c>
      <c r="BN105">
        <v>733</v>
      </c>
      <c r="BO105">
        <v>1014.32048895</v>
      </c>
      <c r="BP105">
        <v>3.8480970023599999</v>
      </c>
    </row>
    <row r="106" spans="1:68" x14ac:dyDescent="0.25">
      <c r="A106">
        <v>105</v>
      </c>
      <c r="B106" t="s">
        <v>337</v>
      </c>
      <c r="C106" t="s">
        <v>366</v>
      </c>
      <c r="D106" t="s">
        <v>107</v>
      </c>
      <c r="E106">
        <v>5305052</v>
      </c>
      <c r="F106">
        <v>14605</v>
      </c>
      <c r="G106">
        <v>12020.0550396</v>
      </c>
      <c r="H106">
        <v>1591.89889139</v>
      </c>
      <c r="I106">
        <v>88898.531242500001</v>
      </c>
      <c r="J106">
        <v>12371.4746844</v>
      </c>
      <c r="K106">
        <v>1532.9097505100001</v>
      </c>
      <c r="L106">
        <v>2073.56652485</v>
      </c>
      <c r="M106">
        <v>8216.3673020099995</v>
      </c>
      <c r="N106">
        <v>3104.3028080700001</v>
      </c>
      <c r="O106">
        <v>210242.88952299999</v>
      </c>
      <c r="P106">
        <v>2373.0394136499999</v>
      </c>
      <c r="Q106">
        <v>38.14691151919866</v>
      </c>
      <c r="R106">
        <v>0</v>
      </c>
      <c r="S106">
        <v>33.463179373029121</v>
      </c>
      <c r="T106">
        <v>16.14728250788351</v>
      </c>
      <c r="U106">
        <v>2.0218883324058616</v>
      </c>
      <c r="V106">
        <v>28.284833960972271</v>
      </c>
      <c r="W106">
        <v>621.17993876499997</v>
      </c>
      <c r="X106">
        <v>6480</v>
      </c>
      <c r="Y106">
        <v>38.14691151919866</v>
      </c>
      <c r="Z106">
        <v>810.163325891</v>
      </c>
      <c r="AA106">
        <v>0.113387404202</v>
      </c>
      <c r="AB106">
        <v>0.21942827798699999</v>
      </c>
      <c r="AC106">
        <v>0.88413832934500003</v>
      </c>
      <c r="AD106">
        <v>0</v>
      </c>
      <c r="AE106">
        <v>0.49124469088200001</v>
      </c>
      <c r="AF106">
        <v>-0.52208098118299995</v>
      </c>
      <c r="AG106">
        <v>2.54795816337E-2</v>
      </c>
      <c r="AH106">
        <v>0.80773646007900002</v>
      </c>
      <c r="AI106">
        <v>1.39565715679</v>
      </c>
      <c r="AJ106">
        <v>25.832842960200001</v>
      </c>
      <c r="AK106">
        <v>-24.414323289999999</v>
      </c>
      <c r="AL106">
        <v>1238.9811878200001</v>
      </c>
      <c r="AM106">
        <v>1867</v>
      </c>
      <c r="AN106">
        <v>1.9549738219999999</v>
      </c>
      <c r="AO106">
        <v>1867</v>
      </c>
      <c r="AP106">
        <v>0</v>
      </c>
      <c r="AQ106">
        <v>0</v>
      </c>
      <c r="AR106">
        <v>622.33333330000005</v>
      </c>
      <c r="AS106">
        <v>933.5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</v>
      </c>
      <c r="BD106">
        <v>0</v>
      </c>
      <c r="BE106">
        <v>7</v>
      </c>
      <c r="BF106">
        <v>100</v>
      </c>
      <c r="BG106">
        <v>84.863636360000001</v>
      </c>
      <c r="BH106">
        <v>933.5</v>
      </c>
      <c r="BI106">
        <v>2</v>
      </c>
      <c r="BJ106">
        <v>933.5</v>
      </c>
      <c r="BK106">
        <v>2.3565573770491802E-2</v>
      </c>
      <c r="BL106">
        <v>2.7051196065280572E-2</v>
      </c>
      <c r="BM106">
        <v>0.5927</v>
      </c>
      <c r="BN106">
        <v>718</v>
      </c>
      <c r="BO106">
        <v>4134.3422615199997</v>
      </c>
      <c r="BP106">
        <v>2.5230769230800001</v>
      </c>
    </row>
    <row r="107" spans="1:68" x14ac:dyDescent="0.25">
      <c r="A107">
        <v>106</v>
      </c>
      <c r="B107" t="s">
        <v>337</v>
      </c>
      <c r="C107" t="s">
        <v>366</v>
      </c>
      <c r="D107" t="s">
        <v>108</v>
      </c>
      <c r="E107">
        <v>5305060</v>
      </c>
      <c r="F107">
        <v>6448</v>
      </c>
      <c r="G107">
        <v>6489.1794995299997</v>
      </c>
      <c r="H107">
        <v>602.13784165799996</v>
      </c>
      <c r="I107">
        <v>99015.575339500007</v>
      </c>
      <c r="J107">
        <v>6358.3819085100004</v>
      </c>
      <c r="K107">
        <v>964.82415411800002</v>
      </c>
      <c r="L107">
        <v>1661.1609315000001</v>
      </c>
      <c r="M107">
        <v>18055.075773699999</v>
      </c>
      <c r="N107">
        <v>13263.308337799999</v>
      </c>
      <c r="O107">
        <v>217493.082528</v>
      </c>
      <c r="P107">
        <v>6807.5274747599997</v>
      </c>
      <c r="Q107">
        <v>37.655351511778889</v>
      </c>
      <c r="R107">
        <v>0</v>
      </c>
      <c r="S107">
        <v>17.056204785754034</v>
      </c>
      <c r="T107">
        <v>0.13912075681691707</v>
      </c>
      <c r="U107">
        <v>0</v>
      </c>
      <c r="V107">
        <v>0</v>
      </c>
      <c r="W107">
        <v>1010.0796438</v>
      </c>
      <c r="X107">
        <v>1258</v>
      </c>
      <c r="Y107">
        <v>37.655351511778889</v>
      </c>
      <c r="Z107">
        <v>401.60336544099999</v>
      </c>
      <c r="AA107">
        <v>0.16530191101899999</v>
      </c>
      <c r="AB107">
        <v>0.14120657568200001</v>
      </c>
      <c r="AC107">
        <v>0.86077764644200006</v>
      </c>
      <c r="AD107">
        <v>0</v>
      </c>
      <c r="AE107">
        <v>0.61389400208900002</v>
      </c>
      <c r="AF107">
        <v>-0.60370139546599999</v>
      </c>
      <c r="AG107">
        <v>9.6967417680900003E-2</v>
      </c>
      <c r="AH107">
        <v>0.74234201268199995</v>
      </c>
      <c r="AI107">
        <v>1.4437591346300001</v>
      </c>
      <c r="AJ107">
        <v>24.4522807267</v>
      </c>
      <c r="AK107">
        <v>-38.6630923174</v>
      </c>
      <c r="AL107">
        <v>1433.23991492</v>
      </c>
      <c r="AM107">
        <v>2657</v>
      </c>
      <c r="AN107">
        <v>1.2143510049999999</v>
      </c>
      <c r="AO107">
        <v>2657</v>
      </c>
      <c r="AP107">
        <v>0</v>
      </c>
      <c r="AQ107">
        <v>0</v>
      </c>
      <c r="AR107">
        <v>885.66666669999995</v>
      </c>
      <c r="AS107">
        <v>1328.5</v>
      </c>
      <c r="AT107">
        <v>0</v>
      </c>
      <c r="AU107">
        <v>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20</v>
      </c>
      <c r="BF107">
        <v>200</v>
      </c>
      <c r="BG107">
        <v>147.61111109999999</v>
      </c>
      <c r="BH107">
        <v>0</v>
      </c>
      <c r="BI107">
        <v>11</v>
      </c>
      <c r="BJ107">
        <v>241.54545450000001</v>
      </c>
      <c r="BK107">
        <v>2.7149321266968326E-2</v>
      </c>
      <c r="BL107">
        <v>2.8416779431664412E-2</v>
      </c>
      <c r="BM107">
        <v>0.53949999999999998</v>
      </c>
      <c r="BN107">
        <v>1535</v>
      </c>
      <c r="BO107">
        <v>1257.55953679</v>
      </c>
      <c r="BP107">
        <v>3.8000930521099998</v>
      </c>
    </row>
    <row r="108" spans="1:68" x14ac:dyDescent="0.25">
      <c r="A108">
        <v>107</v>
      </c>
      <c r="B108" t="s">
        <v>337</v>
      </c>
      <c r="C108" t="s">
        <v>366</v>
      </c>
      <c r="D108" t="s">
        <v>109</v>
      </c>
      <c r="E108">
        <v>5305061</v>
      </c>
      <c r="F108">
        <v>29191</v>
      </c>
      <c r="G108">
        <v>13747.2567003</v>
      </c>
      <c r="H108">
        <v>1681.72003408</v>
      </c>
      <c r="I108">
        <v>102584.159489</v>
      </c>
      <c r="J108">
        <v>7949.7529709800001</v>
      </c>
      <c r="K108">
        <v>572.27342665599997</v>
      </c>
      <c r="L108">
        <v>1337.0595013</v>
      </c>
      <c r="M108">
        <v>16432.606763</v>
      </c>
      <c r="N108">
        <v>5112.0152004499996</v>
      </c>
      <c r="O108">
        <v>223977.77697400001</v>
      </c>
      <c r="P108">
        <v>1854.58752426</v>
      </c>
      <c r="Q108">
        <v>60.127991096271558</v>
      </c>
      <c r="R108">
        <v>0</v>
      </c>
      <c r="S108">
        <v>127.03580040808755</v>
      </c>
      <c r="T108">
        <v>35.345946948618071</v>
      </c>
      <c r="U108">
        <v>3.1070302355778145</v>
      </c>
      <c r="V108">
        <v>10.016785995683602</v>
      </c>
      <c r="W108">
        <v>868.49487933700004</v>
      </c>
      <c r="X108">
        <v>3620</v>
      </c>
      <c r="Y108">
        <v>60.127991096271558</v>
      </c>
      <c r="Z108">
        <v>375.82791146199997</v>
      </c>
      <c r="AA108">
        <v>0.149921093984</v>
      </c>
      <c r="AB108">
        <v>0.22427289233</v>
      </c>
      <c r="AC108">
        <v>0.84781948305199994</v>
      </c>
      <c r="AD108">
        <v>0</v>
      </c>
      <c r="AE108">
        <v>0.53453578289199999</v>
      </c>
      <c r="AF108">
        <v>-0.55198238814300005</v>
      </c>
      <c r="AG108">
        <v>7.3402835294300001E-2</v>
      </c>
      <c r="AH108">
        <v>0.82600645587599997</v>
      </c>
      <c r="AI108">
        <v>1.41164455673</v>
      </c>
      <c r="AJ108">
        <v>26.1951627288</v>
      </c>
      <c r="AK108">
        <v>-20.6517856999</v>
      </c>
      <c r="AL108">
        <v>1218.1505625899999</v>
      </c>
      <c r="AM108">
        <v>4132</v>
      </c>
      <c r="AN108">
        <v>1.888482633</v>
      </c>
      <c r="AO108">
        <v>1377.333333</v>
      </c>
      <c r="AP108">
        <v>0</v>
      </c>
      <c r="AQ108">
        <v>0</v>
      </c>
      <c r="AR108">
        <v>1033</v>
      </c>
      <c r="AS108">
        <v>1033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18</v>
      </c>
      <c r="BF108">
        <v>200</v>
      </c>
      <c r="BG108">
        <v>114.7777778</v>
      </c>
      <c r="BH108">
        <v>0</v>
      </c>
      <c r="BI108">
        <v>0</v>
      </c>
      <c r="BJ108">
        <v>0</v>
      </c>
      <c r="BK108">
        <v>2.6781202627589692E-2</v>
      </c>
      <c r="BL108">
        <v>2.5804361908874973E-2</v>
      </c>
      <c r="BM108">
        <v>0.58960000000000001</v>
      </c>
      <c r="BN108">
        <v>557</v>
      </c>
      <c r="BO108">
        <v>4768.4831482400004</v>
      </c>
      <c r="BP108">
        <v>1.95479373293</v>
      </c>
    </row>
    <row r="109" spans="1:68" x14ac:dyDescent="0.25">
      <c r="A109">
        <v>108</v>
      </c>
      <c r="B109" t="s">
        <v>337</v>
      </c>
      <c r="C109" t="s">
        <v>366</v>
      </c>
      <c r="D109" t="s">
        <v>110</v>
      </c>
      <c r="E109">
        <v>5305062</v>
      </c>
      <c r="F109">
        <v>11474</v>
      </c>
      <c r="G109">
        <v>7291.0459002899997</v>
      </c>
      <c r="H109">
        <v>1236.60866302</v>
      </c>
      <c r="I109">
        <v>100193.80257099999</v>
      </c>
      <c r="J109">
        <v>2262.6625378200001</v>
      </c>
      <c r="K109">
        <v>230.235218731</v>
      </c>
      <c r="L109">
        <v>3796.90818399</v>
      </c>
      <c r="M109">
        <v>16680.9110664</v>
      </c>
      <c r="N109">
        <v>12111.935014999999</v>
      </c>
      <c r="O109">
        <v>220132.56421000001</v>
      </c>
      <c r="P109">
        <v>3615.3498297599999</v>
      </c>
      <c r="Q109">
        <v>38.378779447226854</v>
      </c>
      <c r="R109">
        <v>1.8549434242255611E-2</v>
      </c>
      <c r="S109">
        <v>59.951771470970137</v>
      </c>
      <c r="T109">
        <v>3.8953811908736786</v>
      </c>
      <c r="U109">
        <v>0.14839547393804489</v>
      </c>
      <c r="V109">
        <v>2.8150601359595608</v>
      </c>
      <c r="W109">
        <v>323.11409798599999</v>
      </c>
      <c r="X109">
        <v>4957</v>
      </c>
      <c r="Y109">
        <v>38.378779447226854</v>
      </c>
      <c r="Z109">
        <v>1033.1377649200001</v>
      </c>
      <c r="AA109">
        <v>4.7992248038099998E-5</v>
      </c>
      <c r="AB109">
        <v>0.41082011504299998</v>
      </c>
      <c r="AC109">
        <v>0.85708514588399998</v>
      </c>
      <c r="AD109">
        <v>0</v>
      </c>
      <c r="AE109">
        <v>0.67995130501599998</v>
      </c>
      <c r="AF109">
        <v>-0.65148879122100001</v>
      </c>
      <c r="AG109">
        <v>0.16547649646400001</v>
      </c>
      <c r="AH109">
        <v>0.73980075741700002</v>
      </c>
      <c r="AI109">
        <v>1.42674866939</v>
      </c>
      <c r="AJ109">
        <v>24.025268259000001</v>
      </c>
      <c r="AK109">
        <v>-35.109240163099997</v>
      </c>
      <c r="AL109">
        <v>1428.0558072199999</v>
      </c>
      <c r="AM109">
        <v>1018</v>
      </c>
      <c r="AN109">
        <v>2.1939655170000001</v>
      </c>
      <c r="AO109">
        <v>0</v>
      </c>
      <c r="AP109">
        <v>0</v>
      </c>
      <c r="AQ109">
        <v>0</v>
      </c>
      <c r="AR109">
        <v>509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10</v>
      </c>
      <c r="BF109">
        <v>200</v>
      </c>
      <c r="BG109">
        <v>113.1111111</v>
      </c>
      <c r="BH109">
        <v>0</v>
      </c>
      <c r="BI109">
        <v>3</v>
      </c>
      <c r="BJ109">
        <v>339.33333329999999</v>
      </c>
      <c r="BK109">
        <v>2.3291925465838508E-2</v>
      </c>
      <c r="BL109">
        <v>2.6158940397350994E-2</v>
      </c>
      <c r="BM109">
        <v>0.52170000000000005</v>
      </c>
      <c r="BN109">
        <v>0</v>
      </c>
      <c r="BO109">
        <v>6491.3190085699998</v>
      </c>
      <c r="BP109">
        <v>3.7904828307499998</v>
      </c>
    </row>
    <row r="110" spans="1:68" x14ac:dyDescent="0.25">
      <c r="A110">
        <v>109</v>
      </c>
      <c r="B110" t="s">
        <v>337</v>
      </c>
      <c r="C110" t="s">
        <v>367</v>
      </c>
      <c r="D110" t="s">
        <v>111</v>
      </c>
      <c r="E110">
        <v>5306032</v>
      </c>
      <c r="F110">
        <v>13159</v>
      </c>
      <c r="G110">
        <v>11744.275104099999</v>
      </c>
      <c r="H110">
        <v>638.02864553500001</v>
      </c>
      <c r="I110">
        <v>105637.959001</v>
      </c>
      <c r="J110">
        <v>13605.366487400001</v>
      </c>
      <c r="K110">
        <v>981.69344920799995</v>
      </c>
      <c r="L110">
        <v>1560.9714557499999</v>
      </c>
      <c r="M110">
        <v>15945.709817299999</v>
      </c>
      <c r="N110">
        <v>12856.4390718</v>
      </c>
      <c r="O110">
        <v>221912.192687</v>
      </c>
      <c r="P110">
        <v>2302.9439845699999</v>
      </c>
      <c r="Q110">
        <v>33.045817102578376</v>
      </c>
      <c r="R110">
        <v>0</v>
      </c>
      <c r="S110">
        <v>43.285104804303472</v>
      </c>
      <c r="T110">
        <v>16.379150435911704</v>
      </c>
      <c r="U110">
        <v>0.4451864218141347</v>
      </c>
      <c r="V110">
        <v>17.904096055931301</v>
      </c>
      <c r="W110">
        <v>1795.4771715300001</v>
      </c>
      <c r="X110">
        <v>1041</v>
      </c>
      <c r="Y110">
        <v>33.045817102578376</v>
      </c>
      <c r="Z110">
        <v>880.75288687299997</v>
      </c>
      <c r="AA110">
        <v>7.4430184765000004E-2</v>
      </c>
      <c r="AB110">
        <v>0.26485675203300002</v>
      </c>
      <c r="AC110">
        <v>0.83375294682400003</v>
      </c>
      <c r="AD110">
        <v>0</v>
      </c>
      <c r="AE110">
        <v>0.64540968384700004</v>
      </c>
      <c r="AF110">
        <v>-0.62394826098900003</v>
      </c>
      <c r="AG110">
        <v>0.14656356013800001</v>
      </c>
      <c r="AH110">
        <v>0.70829613412199999</v>
      </c>
      <c r="AI110">
        <v>1.4463193559900001</v>
      </c>
      <c r="AJ110">
        <v>24.3758330442</v>
      </c>
      <c r="AK110">
        <v>-45.915341079599997</v>
      </c>
      <c r="AL110">
        <v>1519.54722163</v>
      </c>
      <c r="AM110">
        <v>4205</v>
      </c>
      <c r="AN110">
        <v>1.626692456</v>
      </c>
      <c r="AO110">
        <v>2102.5</v>
      </c>
      <c r="AP110">
        <v>0</v>
      </c>
      <c r="AQ110">
        <v>0</v>
      </c>
      <c r="AR110">
        <v>1051.25</v>
      </c>
      <c r="AS110">
        <v>2102.5</v>
      </c>
      <c r="AT110">
        <v>0</v>
      </c>
      <c r="AU110">
        <v>0</v>
      </c>
      <c r="AV110">
        <v>0</v>
      </c>
      <c r="AW110">
        <v>8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18</v>
      </c>
      <c r="BF110">
        <v>200</v>
      </c>
      <c r="BG110">
        <v>110.6578947</v>
      </c>
      <c r="BH110">
        <v>4205</v>
      </c>
      <c r="BI110">
        <v>6</v>
      </c>
      <c r="BJ110">
        <v>700.83333330000005</v>
      </c>
      <c r="BK110">
        <v>6.9644208932626794E-2</v>
      </c>
      <c r="BL110">
        <v>5.335582386363636E-2</v>
      </c>
      <c r="BM110">
        <v>0.59760000000000002</v>
      </c>
      <c r="BN110">
        <v>639</v>
      </c>
      <c r="BO110">
        <v>5595.2852619300002</v>
      </c>
      <c r="BP110">
        <v>3.8151075309700002</v>
      </c>
    </row>
    <row r="111" spans="1:68" x14ac:dyDescent="0.25">
      <c r="A111">
        <v>110</v>
      </c>
      <c r="B111" t="s">
        <v>337</v>
      </c>
      <c r="C111" t="s">
        <v>367</v>
      </c>
      <c r="D111" t="s">
        <v>112</v>
      </c>
      <c r="E111">
        <v>5306050</v>
      </c>
      <c r="F111">
        <v>23694</v>
      </c>
      <c r="G111">
        <v>7193.18006702</v>
      </c>
      <c r="H111">
        <v>952.80576534900001</v>
      </c>
      <c r="I111">
        <v>111184.495264</v>
      </c>
      <c r="J111">
        <v>6046.2961886000003</v>
      </c>
      <c r="K111">
        <v>1064.7849652499999</v>
      </c>
      <c r="L111">
        <v>2678.6176728400001</v>
      </c>
      <c r="M111">
        <v>9510.1334690900003</v>
      </c>
      <c r="N111">
        <v>6316.0259672700004</v>
      </c>
      <c r="O111">
        <v>230280.212845</v>
      </c>
      <c r="P111">
        <v>2294.22029303</v>
      </c>
      <c r="Q111">
        <v>73.734001112966055</v>
      </c>
      <c r="R111">
        <v>2.9864589130031534</v>
      </c>
      <c r="S111">
        <v>55.629753292524576</v>
      </c>
      <c r="T111">
        <v>69.671675013912065</v>
      </c>
      <c r="U111">
        <v>1.7436468187720273</v>
      </c>
      <c r="V111">
        <v>3.1695787963197435</v>
      </c>
      <c r="W111">
        <v>3540.0010390000002</v>
      </c>
      <c r="X111">
        <v>123</v>
      </c>
      <c r="Y111">
        <v>73.734001112966055</v>
      </c>
      <c r="Z111">
        <v>1117.8272204299999</v>
      </c>
      <c r="AA111">
        <v>4.63436744426E-2</v>
      </c>
      <c r="AB111">
        <v>0.194922765257</v>
      </c>
      <c r="AC111">
        <v>0.83950925194600001</v>
      </c>
      <c r="AD111">
        <v>0</v>
      </c>
      <c r="AE111">
        <v>0.59264013267899995</v>
      </c>
      <c r="AF111">
        <v>-0.59945286440699996</v>
      </c>
      <c r="AG111">
        <v>8.5235701402100003E-2</v>
      </c>
      <c r="AH111">
        <v>0.72288903312300001</v>
      </c>
      <c r="AI111">
        <v>1.42414879471</v>
      </c>
      <c r="AJ111">
        <v>24.326471108700002</v>
      </c>
      <c r="AK111">
        <v>-36.258089293700003</v>
      </c>
      <c r="AL111">
        <v>1477.8380487100001</v>
      </c>
      <c r="AM111">
        <v>5505</v>
      </c>
      <c r="AN111">
        <v>1.294989414</v>
      </c>
      <c r="AO111">
        <v>786.42857140000001</v>
      </c>
      <c r="AP111">
        <v>5505</v>
      </c>
      <c r="AQ111">
        <v>5505</v>
      </c>
      <c r="AR111">
        <v>1101</v>
      </c>
      <c r="AS111">
        <v>2752.5</v>
      </c>
      <c r="AT111">
        <v>0</v>
      </c>
      <c r="AU111">
        <v>13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15</v>
      </c>
      <c r="BF111">
        <v>187.5</v>
      </c>
      <c r="BG111">
        <v>88.790322579999994</v>
      </c>
      <c r="BH111">
        <v>0</v>
      </c>
      <c r="BI111">
        <v>37</v>
      </c>
      <c r="BJ111">
        <v>148.78378380000001</v>
      </c>
      <c r="BK111">
        <v>0.10868670234664471</v>
      </c>
      <c r="BL111">
        <v>8.3439490445859868E-2</v>
      </c>
      <c r="BM111">
        <v>0.65269999999999995</v>
      </c>
      <c r="BN111">
        <v>329</v>
      </c>
      <c r="BO111">
        <v>2770.0108713099999</v>
      </c>
      <c r="BP111">
        <v>3.9077403562100002</v>
      </c>
    </row>
    <row r="112" spans="1:68" x14ac:dyDescent="0.25">
      <c r="A112">
        <v>111</v>
      </c>
      <c r="B112" t="s">
        <v>337</v>
      </c>
      <c r="C112" t="s">
        <v>367</v>
      </c>
      <c r="D112" t="s">
        <v>113</v>
      </c>
      <c r="E112">
        <v>5306051</v>
      </c>
      <c r="F112">
        <v>10810</v>
      </c>
      <c r="G112">
        <v>12936.400800699999</v>
      </c>
      <c r="H112">
        <v>1000.68850061</v>
      </c>
      <c r="I112">
        <v>120650.689402</v>
      </c>
      <c r="J112">
        <v>4810.4351683300001</v>
      </c>
      <c r="K112">
        <v>809.05221932200004</v>
      </c>
      <c r="L112">
        <v>3311.2556488300002</v>
      </c>
      <c r="M112">
        <v>10998.3038426</v>
      </c>
      <c r="N112">
        <v>3440.6046420399998</v>
      </c>
      <c r="O112">
        <v>241943.37935500001</v>
      </c>
      <c r="P112">
        <v>2251.1056402499999</v>
      </c>
      <c r="Q112">
        <v>19.161565572250048</v>
      </c>
      <c r="R112">
        <v>0</v>
      </c>
      <c r="S112">
        <v>24.80986829901688</v>
      </c>
      <c r="T112">
        <v>31.079577072899276</v>
      </c>
      <c r="U112">
        <v>0.68632906696345763</v>
      </c>
      <c r="V112">
        <v>12.701202590194264</v>
      </c>
      <c r="W112">
        <v>670.03046945400001</v>
      </c>
      <c r="X112">
        <v>1604</v>
      </c>
      <c r="Y112">
        <v>19.161565572250048</v>
      </c>
      <c r="Z112">
        <v>795.66897912599995</v>
      </c>
      <c r="AA112">
        <v>8.1541620054300004E-2</v>
      </c>
      <c r="AB112">
        <v>0.35460222016699999</v>
      </c>
      <c r="AC112">
        <v>0.80741211684799996</v>
      </c>
      <c r="AD112">
        <v>0</v>
      </c>
      <c r="AE112">
        <v>0.51292943940799995</v>
      </c>
      <c r="AF112">
        <v>-0.53937021997599999</v>
      </c>
      <c r="AG112">
        <v>5.8126912574000003E-2</v>
      </c>
      <c r="AH112">
        <v>0.80514356315299995</v>
      </c>
      <c r="AI112">
        <v>1.3968926180100001</v>
      </c>
      <c r="AJ112">
        <v>25.9009134213</v>
      </c>
      <c r="AK112">
        <v>-20.7255449801</v>
      </c>
      <c r="AL112">
        <v>1248.5144195600001</v>
      </c>
      <c r="AM112">
        <v>5531</v>
      </c>
      <c r="AN112">
        <v>1.251640643</v>
      </c>
      <c r="AO112">
        <v>2765.5</v>
      </c>
      <c r="AP112">
        <v>5531</v>
      </c>
      <c r="AQ112">
        <v>0</v>
      </c>
      <c r="AR112">
        <v>790.14285710000001</v>
      </c>
      <c r="AS112">
        <v>1382.75</v>
      </c>
      <c r="AT112">
        <v>5531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12</v>
      </c>
      <c r="BF112">
        <v>200</v>
      </c>
      <c r="BG112">
        <v>212.7307692</v>
      </c>
      <c r="BH112">
        <v>2765.5</v>
      </c>
      <c r="BI112">
        <v>38</v>
      </c>
      <c r="BJ112">
        <v>145.55263160000001</v>
      </c>
      <c r="BK112">
        <v>0.12</v>
      </c>
      <c r="BL112">
        <v>9.2294928964015352E-2</v>
      </c>
      <c r="BM112">
        <v>0.68100000000000005</v>
      </c>
      <c r="BN112">
        <v>153</v>
      </c>
      <c r="BO112">
        <v>4293.3305407600001</v>
      </c>
      <c r="BP112">
        <v>2.38962605549</v>
      </c>
    </row>
    <row r="113" spans="1:68" x14ac:dyDescent="0.25">
      <c r="A113">
        <v>112</v>
      </c>
      <c r="B113" t="s">
        <v>337</v>
      </c>
      <c r="C113" t="s">
        <v>367</v>
      </c>
      <c r="D113" t="s">
        <v>114</v>
      </c>
      <c r="E113">
        <v>5306052</v>
      </c>
      <c r="F113">
        <v>6975</v>
      </c>
      <c r="G113">
        <v>14594.6316413</v>
      </c>
      <c r="H113">
        <v>828.76721200199995</v>
      </c>
      <c r="I113">
        <v>114438.161234</v>
      </c>
      <c r="J113">
        <v>13088.889558000001</v>
      </c>
      <c r="K113">
        <v>222.41751632899999</v>
      </c>
      <c r="L113">
        <v>1261.1114015400001</v>
      </c>
      <c r="M113">
        <v>7029.3531585000001</v>
      </c>
      <c r="N113">
        <v>7411.3283295199999</v>
      </c>
      <c r="O113">
        <v>231039.96431700001</v>
      </c>
      <c r="P113">
        <v>1544.14831409</v>
      </c>
      <c r="Q113">
        <v>8.041179744017807</v>
      </c>
      <c r="R113">
        <v>0</v>
      </c>
      <c r="S113">
        <v>21.341124095715081</v>
      </c>
      <c r="T113">
        <v>6.7705434984232982</v>
      </c>
      <c r="U113">
        <v>1.001669449081803</v>
      </c>
      <c r="V113">
        <v>40.917562724014338</v>
      </c>
      <c r="W113">
        <v>2593.24251095</v>
      </c>
      <c r="X113">
        <v>177</v>
      </c>
      <c r="Y113">
        <v>8.041179744017807</v>
      </c>
      <c r="Z113">
        <v>1649.5082547899999</v>
      </c>
      <c r="AA113">
        <v>0</v>
      </c>
      <c r="AB113">
        <v>0.50118279569900004</v>
      </c>
      <c r="AC113">
        <v>0.78707704303899995</v>
      </c>
      <c r="AD113">
        <v>0</v>
      </c>
      <c r="AE113">
        <v>0.63489902561300005</v>
      </c>
      <c r="AF113">
        <v>-0.61804695061500003</v>
      </c>
      <c r="AG113">
        <v>0.119830843194</v>
      </c>
      <c r="AH113">
        <v>0.63595771242599997</v>
      </c>
      <c r="AI113">
        <v>1.43198465299</v>
      </c>
      <c r="AJ113">
        <v>23.086380693199999</v>
      </c>
      <c r="AK113">
        <v>-50.266349056300001</v>
      </c>
      <c r="AL113">
        <v>1681.3524536699999</v>
      </c>
      <c r="AM113">
        <v>1185</v>
      </c>
      <c r="AN113">
        <v>1.688034188</v>
      </c>
      <c r="AO113">
        <v>0</v>
      </c>
      <c r="AP113">
        <v>0</v>
      </c>
      <c r="AQ113">
        <v>0</v>
      </c>
      <c r="AR113">
        <v>1185</v>
      </c>
      <c r="AS113">
        <v>0</v>
      </c>
      <c r="AT113">
        <v>0</v>
      </c>
      <c r="AU113">
        <v>18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8</v>
      </c>
      <c r="BF113">
        <v>200</v>
      </c>
      <c r="BG113">
        <v>56.428571429999998</v>
      </c>
      <c r="BH113">
        <v>0</v>
      </c>
      <c r="BI113">
        <v>18</v>
      </c>
      <c r="BJ113">
        <v>65.833333330000002</v>
      </c>
      <c r="BK113">
        <v>3.459637561779242E-2</v>
      </c>
      <c r="BL113">
        <v>2.6762156049754994E-2</v>
      </c>
      <c r="BM113">
        <v>0.59519999999999995</v>
      </c>
      <c r="BN113">
        <v>0</v>
      </c>
      <c r="BO113">
        <v>7714.4954620999997</v>
      </c>
      <c r="BP113">
        <v>4</v>
      </c>
    </row>
    <row r="114" spans="1:68" x14ac:dyDescent="0.25">
      <c r="A114">
        <v>113</v>
      </c>
      <c r="B114" t="s">
        <v>337</v>
      </c>
      <c r="C114" t="s">
        <v>367</v>
      </c>
      <c r="D114" t="s">
        <v>115</v>
      </c>
      <c r="E114">
        <v>5306060</v>
      </c>
      <c r="F114">
        <v>1783</v>
      </c>
      <c r="G114">
        <v>4903.9687717699999</v>
      </c>
      <c r="H114">
        <v>255.961869998</v>
      </c>
      <c r="I114">
        <v>119557.384254</v>
      </c>
      <c r="J114">
        <v>5999.6236304599997</v>
      </c>
      <c r="K114">
        <v>2573.5146611</v>
      </c>
      <c r="L114">
        <v>721.882092564</v>
      </c>
      <c r="M114">
        <v>2544.3102683000002</v>
      </c>
      <c r="N114">
        <v>2466.62672961</v>
      </c>
      <c r="O114">
        <v>239891.937947</v>
      </c>
      <c r="P114">
        <v>1000.2185815</v>
      </c>
      <c r="Q114">
        <v>7.3734001112966059</v>
      </c>
      <c r="R114">
        <v>0</v>
      </c>
      <c r="S114">
        <v>0</v>
      </c>
      <c r="T114">
        <v>2.7824151363383419E-2</v>
      </c>
      <c r="U114">
        <v>0.56575774438879611</v>
      </c>
      <c r="V114">
        <v>2.4677509814918679</v>
      </c>
      <c r="W114">
        <v>2097.92363772</v>
      </c>
      <c r="X114">
        <v>10</v>
      </c>
      <c r="Y114">
        <v>7.3734001112966059</v>
      </c>
      <c r="Z114">
        <v>228.98474015599999</v>
      </c>
      <c r="AA114">
        <v>0.22733346799599999</v>
      </c>
      <c r="AB114">
        <v>4.2063937184499999E-4</v>
      </c>
      <c r="AC114">
        <v>0.84437965507699997</v>
      </c>
      <c r="AD114">
        <v>0</v>
      </c>
      <c r="AE114">
        <v>0.53004809292599997</v>
      </c>
      <c r="AF114">
        <v>-0.54618701546000004</v>
      </c>
      <c r="AG114">
        <v>7.1828469519400001E-2</v>
      </c>
      <c r="AH114">
        <v>0.76127459310199996</v>
      </c>
      <c r="AI114">
        <v>1.41052587662</v>
      </c>
      <c r="AJ114">
        <v>25.2801532959</v>
      </c>
      <c r="AK114">
        <v>-27.908184092199999</v>
      </c>
      <c r="AL114">
        <v>1395.12122219</v>
      </c>
      <c r="AM114">
        <v>5549</v>
      </c>
      <c r="AN114">
        <v>1.161121574</v>
      </c>
      <c r="AO114">
        <v>1109.8</v>
      </c>
      <c r="AP114">
        <v>0</v>
      </c>
      <c r="AQ114">
        <v>2774.5</v>
      </c>
      <c r="AR114">
        <v>2774.5</v>
      </c>
      <c r="AS114">
        <v>5549</v>
      </c>
      <c r="AT114">
        <v>924.83333330000005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8</v>
      </c>
      <c r="BF114">
        <v>200</v>
      </c>
      <c r="BG114">
        <v>0</v>
      </c>
      <c r="BH114">
        <v>0</v>
      </c>
      <c r="BI114">
        <v>8</v>
      </c>
      <c r="BJ114">
        <v>693.625</v>
      </c>
      <c r="BK114">
        <v>0.18883906327852515</v>
      </c>
      <c r="BL114">
        <v>0.16088939566704674</v>
      </c>
      <c r="BM114">
        <v>0</v>
      </c>
      <c r="BN114">
        <v>0</v>
      </c>
      <c r="BO114">
        <v>2403.2792075100001</v>
      </c>
      <c r="BP114">
        <v>4</v>
      </c>
    </row>
    <row r="115" spans="1:68" x14ac:dyDescent="0.25">
      <c r="A115">
        <v>114</v>
      </c>
      <c r="B115" t="s">
        <v>337</v>
      </c>
      <c r="C115" t="s">
        <v>367</v>
      </c>
      <c r="D115" t="s">
        <v>116</v>
      </c>
      <c r="E115">
        <v>5306061</v>
      </c>
      <c r="F115">
        <v>1885</v>
      </c>
      <c r="G115">
        <v>6614.1475304899996</v>
      </c>
      <c r="H115">
        <v>688.71568717699995</v>
      </c>
      <c r="I115">
        <v>116817.304758</v>
      </c>
      <c r="J115">
        <v>2554.9542968800001</v>
      </c>
      <c r="K115">
        <v>1111.6696264499999</v>
      </c>
      <c r="L115">
        <v>3479.33681673</v>
      </c>
      <c r="M115">
        <v>6499.8702934599996</v>
      </c>
      <c r="N115">
        <v>2898.71188218</v>
      </c>
      <c r="O115">
        <v>237599.345176</v>
      </c>
      <c r="P115">
        <v>2428.0913847800002</v>
      </c>
      <c r="Q115">
        <v>5.7132257466147278</v>
      </c>
      <c r="R115">
        <v>0</v>
      </c>
      <c r="S115">
        <v>1.3541086996846596</v>
      </c>
      <c r="T115">
        <v>3.7098868484511223</v>
      </c>
      <c r="U115">
        <v>0</v>
      </c>
      <c r="V115">
        <v>6.8435013262599469</v>
      </c>
      <c r="W115">
        <v>1250.07485159</v>
      </c>
      <c r="X115">
        <v>140</v>
      </c>
      <c r="Y115">
        <v>5.7132257466147278</v>
      </c>
      <c r="Z115">
        <v>596.29636884299998</v>
      </c>
      <c r="AA115">
        <v>8.8624508510899994E-2</v>
      </c>
      <c r="AB115">
        <v>0.22758620689699999</v>
      </c>
      <c r="AC115">
        <v>0.84667992386299995</v>
      </c>
      <c r="AD115">
        <v>0</v>
      </c>
      <c r="AE115">
        <v>0.49833820978999999</v>
      </c>
      <c r="AF115">
        <v>-0.53624865930300003</v>
      </c>
      <c r="AG115">
        <v>3.0956121418299998E-2</v>
      </c>
      <c r="AH115">
        <v>0.76458636272500002</v>
      </c>
      <c r="AI115">
        <v>1.4037063143299999</v>
      </c>
      <c r="AJ115">
        <v>25.237759605800001</v>
      </c>
      <c r="AK115">
        <v>-26.837340304800001</v>
      </c>
      <c r="AL115">
        <v>1384.0825243899999</v>
      </c>
      <c r="AM115">
        <v>4437</v>
      </c>
      <c r="AN115">
        <v>1.0090971120000001</v>
      </c>
      <c r="AO115">
        <v>633.85714289999999</v>
      </c>
      <c r="AP115">
        <v>0</v>
      </c>
      <c r="AQ115">
        <v>1479</v>
      </c>
      <c r="AR115">
        <v>739.5</v>
      </c>
      <c r="AS115">
        <v>2218.5</v>
      </c>
      <c r="AT115">
        <v>493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8</v>
      </c>
      <c r="BF115">
        <v>200</v>
      </c>
      <c r="BG115">
        <v>739.5</v>
      </c>
      <c r="BH115">
        <v>0</v>
      </c>
      <c r="BI115">
        <v>0</v>
      </c>
      <c r="BJ115">
        <v>0</v>
      </c>
      <c r="BK115">
        <v>0.21059602649006623</v>
      </c>
      <c r="BL115">
        <v>0.18222573839662448</v>
      </c>
      <c r="BM115">
        <v>0</v>
      </c>
      <c r="BN115">
        <v>0</v>
      </c>
      <c r="BO115">
        <v>4848.4710670699997</v>
      </c>
      <c r="BP115">
        <v>3.8244031830199998</v>
      </c>
    </row>
    <row r="116" spans="1:68" x14ac:dyDescent="0.25">
      <c r="A116">
        <v>115</v>
      </c>
      <c r="B116" t="s">
        <v>337</v>
      </c>
      <c r="C116" t="s">
        <v>367</v>
      </c>
      <c r="D116" t="s">
        <v>117</v>
      </c>
      <c r="E116">
        <v>5306062</v>
      </c>
      <c r="F116">
        <v>871</v>
      </c>
      <c r="G116">
        <v>2018.0627130099999</v>
      </c>
      <c r="H116">
        <v>163.31516718699999</v>
      </c>
      <c r="I116">
        <v>116328.44761800001</v>
      </c>
      <c r="J116">
        <v>7052.9491694199996</v>
      </c>
      <c r="K116">
        <v>2579.3654832500001</v>
      </c>
      <c r="L116">
        <v>1123.7577992399999</v>
      </c>
      <c r="M116">
        <v>4190.1663323599996</v>
      </c>
      <c r="N116">
        <v>3313.8974218399999</v>
      </c>
      <c r="O116">
        <v>236512.978473</v>
      </c>
      <c r="P116">
        <v>1094.8602621299999</v>
      </c>
      <c r="Q116">
        <v>1.2613615284733817</v>
      </c>
      <c r="R116">
        <v>0.19476905954368393</v>
      </c>
      <c r="S116">
        <v>1.8549434242255611E-2</v>
      </c>
      <c r="T116">
        <v>0</v>
      </c>
      <c r="U116">
        <v>0.41736227045075125</v>
      </c>
      <c r="V116">
        <v>0</v>
      </c>
      <c r="W116">
        <v>3158.12539887</v>
      </c>
      <c r="X116">
        <v>0</v>
      </c>
      <c r="Y116">
        <v>1.2613615284733817</v>
      </c>
      <c r="Z116">
        <v>74.100717973800002</v>
      </c>
      <c r="AA116">
        <v>0.113455323548</v>
      </c>
      <c r="AB116">
        <v>1.7221584385799999E-3</v>
      </c>
      <c r="AC116">
        <v>0.856544684118</v>
      </c>
      <c r="AD116">
        <v>0</v>
      </c>
      <c r="AE116">
        <v>0.50362094348899999</v>
      </c>
      <c r="AF116">
        <v>-0.52037984671699999</v>
      </c>
      <c r="AG116">
        <v>6.9728040609899997E-2</v>
      </c>
      <c r="AH116">
        <v>0.75783110876199999</v>
      </c>
      <c r="AI116">
        <v>1.4095445473099999</v>
      </c>
      <c r="AJ116">
        <v>25.083093395700001</v>
      </c>
      <c r="AK116">
        <v>-28.111618935399999</v>
      </c>
      <c r="AL116">
        <v>1402.3071413800001</v>
      </c>
      <c r="AM116">
        <v>4876</v>
      </c>
      <c r="AN116">
        <v>1</v>
      </c>
      <c r="AO116">
        <v>1625.333333</v>
      </c>
      <c r="AP116">
        <v>0</v>
      </c>
      <c r="AQ116">
        <v>0</v>
      </c>
      <c r="AR116">
        <v>812.66666669999995</v>
      </c>
      <c r="AS116">
        <v>2438</v>
      </c>
      <c r="AT116">
        <v>2438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</v>
      </c>
      <c r="BF116">
        <v>200</v>
      </c>
      <c r="BG116">
        <v>0</v>
      </c>
      <c r="BH116">
        <v>0</v>
      </c>
      <c r="BI116">
        <v>0</v>
      </c>
      <c r="BJ116">
        <v>0</v>
      </c>
      <c r="BK116">
        <v>0.21314387211367672</v>
      </c>
      <c r="BL116">
        <v>0.18680330816253146</v>
      </c>
      <c r="BM116">
        <v>0</v>
      </c>
      <c r="BN116">
        <v>0</v>
      </c>
      <c r="BO116">
        <v>2081.80208545</v>
      </c>
      <c r="BP116">
        <v>4</v>
      </c>
    </row>
    <row r="117" spans="1:68" x14ac:dyDescent="0.25">
      <c r="A117">
        <v>116</v>
      </c>
      <c r="B117" t="s">
        <v>337</v>
      </c>
      <c r="C117" t="s">
        <v>367</v>
      </c>
      <c r="D117" t="s">
        <v>118</v>
      </c>
      <c r="E117">
        <v>5306070</v>
      </c>
      <c r="F117">
        <v>20733</v>
      </c>
      <c r="G117">
        <v>9265.2610393600007</v>
      </c>
      <c r="H117">
        <v>801.33713984999997</v>
      </c>
      <c r="I117">
        <v>123970.54216700001</v>
      </c>
      <c r="J117">
        <v>6582.4535255800001</v>
      </c>
      <c r="K117">
        <v>676.89133375200004</v>
      </c>
      <c r="L117">
        <v>1844.0685490400001</v>
      </c>
      <c r="M117">
        <v>7127.8099054699996</v>
      </c>
      <c r="N117">
        <v>5202.5905766599999</v>
      </c>
      <c r="O117">
        <v>243512.51391000001</v>
      </c>
      <c r="P117">
        <v>4367.5118036200001</v>
      </c>
      <c r="Q117">
        <v>71.220552773140426</v>
      </c>
      <c r="R117">
        <v>0</v>
      </c>
      <c r="S117">
        <v>69.031719532554263</v>
      </c>
      <c r="T117">
        <v>28.603227601558149</v>
      </c>
      <c r="U117">
        <v>2.1888332405861624</v>
      </c>
      <c r="V117">
        <v>2.4067911059663336</v>
      </c>
      <c r="W117">
        <v>1505.3012609499999</v>
      </c>
      <c r="X117">
        <v>2093</v>
      </c>
      <c r="Y117">
        <v>71.220552773140426</v>
      </c>
      <c r="Z117">
        <v>1295.16336041</v>
      </c>
      <c r="AA117">
        <v>9.8301994662200007E-2</v>
      </c>
      <c r="AB117">
        <v>0.15648965417499999</v>
      </c>
      <c r="AC117">
        <v>0.78761041599699999</v>
      </c>
      <c r="AD117">
        <v>0</v>
      </c>
      <c r="AE117">
        <v>0.57861919830200004</v>
      </c>
      <c r="AF117">
        <v>-0.57939505698299998</v>
      </c>
      <c r="AG117">
        <v>9.6043758585699995E-2</v>
      </c>
      <c r="AH117">
        <v>0.73697506715299999</v>
      </c>
      <c r="AI117">
        <v>1.4079827149599999</v>
      </c>
      <c r="AJ117">
        <v>24.747435492699999</v>
      </c>
      <c r="AK117">
        <v>-30.7496346663</v>
      </c>
      <c r="AL117">
        <v>1442.15278644</v>
      </c>
      <c r="AM117">
        <v>7511</v>
      </c>
      <c r="AN117">
        <v>1.1423574139999999</v>
      </c>
      <c r="AO117">
        <v>1877.75</v>
      </c>
      <c r="AP117">
        <v>0</v>
      </c>
      <c r="AQ117">
        <v>0</v>
      </c>
      <c r="AR117">
        <v>2503.666667</v>
      </c>
      <c r="AS117">
        <v>1877.75</v>
      </c>
      <c r="AT117">
        <v>0</v>
      </c>
      <c r="AU117">
        <v>2</v>
      </c>
      <c r="AV117">
        <v>0</v>
      </c>
      <c r="AW117">
        <v>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24</v>
      </c>
      <c r="BF117">
        <v>200</v>
      </c>
      <c r="BG117">
        <v>104.31944439999999</v>
      </c>
      <c r="BH117">
        <v>3755.5</v>
      </c>
      <c r="BI117">
        <v>54</v>
      </c>
      <c r="BJ117">
        <v>139.09259259999999</v>
      </c>
      <c r="BK117">
        <v>0.12653061224489795</v>
      </c>
      <c r="BL117">
        <v>9.7992160627149827E-2</v>
      </c>
      <c r="BM117">
        <v>0.57730000000000004</v>
      </c>
      <c r="BN117">
        <v>730</v>
      </c>
      <c r="BO117">
        <v>2646.70924737</v>
      </c>
      <c r="BP117">
        <v>3.7865224295400002</v>
      </c>
    </row>
    <row r="118" spans="1:68" x14ac:dyDescent="0.25">
      <c r="A118">
        <v>117</v>
      </c>
      <c r="B118" t="s">
        <v>337</v>
      </c>
      <c r="C118" t="s">
        <v>367</v>
      </c>
      <c r="D118" t="s">
        <v>119</v>
      </c>
      <c r="E118">
        <v>5306071</v>
      </c>
      <c r="F118">
        <v>7672</v>
      </c>
      <c r="G118">
        <v>26364.9231316</v>
      </c>
      <c r="H118">
        <v>514.041824152</v>
      </c>
      <c r="I118">
        <v>142421.05764300001</v>
      </c>
      <c r="J118">
        <v>16353.693349700001</v>
      </c>
      <c r="K118">
        <v>3825.7768523499999</v>
      </c>
      <c r="L118">
        <v>1696.02543294</v>
      </c>
      <c r="M118">
        <v>5281.8390836799999</v>
      </c>
      <c r="N118">
        <v>3151.09935146</v>
      </c>
      <c r="O118">
        <v>261495.42644499999</v>
      </c>
      <c r="P118">
        <v>18930.604058500001</v>
      </c>
      <c r="Q118">
        <v>56.594323873121866</v>
      </c>
      <c r="R118">
        <v>0</v>
      </c>
      <c r="S118">
        <v>0</v>
      </c>
      <c r="T118">
        <v>8.5420144685587083</v>
      </c>
      <c r="U118">
        <v>0</v>
      </c>
      <c r="V118">
        <v>0</v>
      </c>
      <c r="W118">
        <v>1771.3208334799999</v>
      </c>
      <c r="X118">
        <v>677</v>
      </c>
      <c r="Y118">
        <v>56.594323873121866</v>
      </c>
      <c r="Z118">
        <v>1599.41219243</v>
      </c>
      <c r="AA118">
        <v>6.1783801538199998E-2</v>
      </c>
      <c r="AB118">
        <v>0.30705813347200001</v>
      </c>
      <c r="AC118">
        <v>0.64849743038800001</v>
      </c>
      <c r="AD118">
        <v>0</v>
      </c>
      <c r="AE118">
        <v>0.58443718227999997</v>
      </c>
      <c r="AF118">
        <v>-0.57937611935400002</v>
      </c>
      <c r="AG118">
        <v>7.5006169228499994E-2</v>
      </c>
      <c r="AH118">
        <v>0.69051976896599998</v>
      </c>
      <c r="AI118">
        <v>1.40578426136</v>
      </c>
      <c r="AJ118">
        <v>24.6088806283</v>
      </c>
      <c r="AK118">
        <v>-34.6439199438</v>
      </c>
      <c r="AL118">
        <v>1563.5304048999999</v>
      </c>
      <c r="AM118">
        <v>3394</v>
      </c>
      <c r="AN118">
        <v>1.163524169</v>
      </c>
      <c r="AO118">
        <v>3394</v>
      </c>
      <c r="AP118">
        <v>0</v>
      </c>
      <c r="AQ118">
        <v>0</v>
      </c>
      <c r="AR118">
        <v>1697</v>
      </c>
      <c r="AS118">
        <v>848.5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12</v>
      </c>
      <c r="BF118">
        <v>200</v>
      </c>
      <c r="BG118">
        <v>339.4</v>
      </c>
      <c r="BH118">
        <v>0</v>
      </c>
      <c r="BI118">
        <v>55</v>
      </c>
      <c r="BJ118">
        <v>61.70909091</v>
      </c>
      <c r="BK118">
        <v>8.987654320987655E-2</v>
      </c>
      <c r="BL118">
        <v>6.4627813040969415E-2</v>
      </c>
      <c r="BM118">
        <v>0.65529999999999999</v>
      </c>
      <c r="BN118">
        <v>765</v>
      </c>
      <c r="BO118">
        <v>2654.6292661900002</v>
      </c>
      <c r="BP118">
        <v>3.3914918079900001</v>
      </c>
    </row>
    <row r="119" spans="1:68" x14ac:dyDescent="0.25">
      <c r="A119">
        <v>118</v>
      </c>
      <c r="B119" t="s">
        <v>337</v>
      </c>
      <c r="C119" t="s">
        <v>367</v>
      </c>
      <c r="D119" t="s">
        <v>120</v>
      </c>
      <c r="E119">
        <v>5306072</v>
      </c>
      <c r="F119">
        <v>6070</v>
      </c>
      <c r="G119">
        <v>18184.223883999999</v>
      </c>
      <c r="H119">
        <v>846.60790432700003</v>
      </c>
      <c r="I119">
        <v>134254.75106800001</v>
      </c>
      <c r="J119">
        <v>9167.7843109700007</v>
      </c>
      <c r="K119">
        <v>1544.2864971700001</v>
      </c>
      <c r="L119">
        <v>2232.9218973500001</v>
      </c>
      <c r="M119">
        <v>11622.268531600001</v>
      </c>
      <c r="N119">
        <v>7617.7839282100003</v>
      </c>
      <c r="O119">
        <v>253498.11619100001</v>
      </c>
      <c r="P119">
        <v>11676.4160476</v>
      </c>
      <c r="Q119">
        <v>39.361899462066404</v>
      </c>
      <c r="R119">
        <v>0</v>
      </c>
      <c r="S119">
        <v>7.7907623817473572</v>
      </c>
      <c r="T119">
        <v>1.8178445557410499</v>
      </c>
      <c r="U119">
        <v>0</v>
      </c>
      <c r="V119">
        <v>6.128500823723229</v>
      </c>
      <c r="W119">
        <v>994.86068414600004</v>
      </c>
      <c r="X119">
        <v>641</v>
      </c>
      <c r="Y119">
        <v>39.361899462066404</v>
      </c>
      <c r="Z119">
        <v>3388.9776929700001</v>
      </c>
      <c r="AA119">
        <v>0</v>
      </c>
      <c r="AB119">
        <v>0.40428336079100002</v>
      </c>
      <c r="AC119">
        <v>0.69084704664600005</v>
      </c>
      <c r="AD119">
        <v>0</v>
      </c>
      <c r="AE119">
        <v>0.59554000357100001</v>
      </c>
      <c r="AF119">
        <v>-0.59815177366600003</v>
      </c>
      <c r="AG119">
        <v>8.6626137399499994E-2</v>
      </c>
      <c r="AH119">
        <v>0.65337286334300004</v>
      </c>
      <c r="AI119">
        <v>1.40323539998</v>
      </c>
      <c r="AJ119">
        <v>23.719536680800001</v>
      </c>
      <c r="AK119">
        <v>-38.1841966808</v>
      </c>
      <c r="AL119">
        <v>1645.4211259900001</v>
      </c>
      <c r="AM119">
        <v>1615</v>
      </c>
      <c r="AN119">
        <v>1.3024193550000001</v>
      </c>
      <c r="AO119">
        <v>807.5</v>
      </c>
      <c r="AP119">
        <v>0</v>
      </c>
      <c r="AQ119">
        <v>0</v>
      </c>
      <c r="AR119">
        <v>807.5</v>
      </c>
      <c r="AS119">
        <v>1615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14</v>
      </c>
      <c r="BF119">
        <v>200</v>
      </c>
      <c r="BG119">
        <v>179.44444440000001</v>
      </c>
      <c r="BH119">
        <v>0</v>
      </c>
      <c r="BI119">
        <v>4</v>
      </c>
      <c r="BJ119">
        <v>403.75</v>
      </c>
      <c r="BK119">
        <v>5.5179090029041623E-2</v>
      </c>
      <c r="BL119">
        <v>3.8272396835578364E-2</v>
      </c>
      <c r="BM119">
        <v>0.65939999999999999</v>
      </c>
      <c r="BN119">
        <v>0</v>
      </c>
      <c r="BO119">
        <v>6478.76609474</v>
      </c>
      <c r="BP119">
        <v>4.0054995416999999</v>
      </c>
    </row>
    <row r="120" spans="1:68" x14ac:dyDescent="0.25">
      <c r="A120">
        <v>119</v>
      </c>
      <c r="B120" t="s">
        <v>337</v>
      </c>
      <c r="C120" t="s">
        <v>367</v>
      </c>
      <c r="D120" t="s">
        <v>121</v>
      </c>
      <c r="E120">
        <v>5306080</v>
      </c>
      <c r="F120">
        <v>9203</v>
      </c>
      <c r="G120">
        <v>25607.8551983</v>
      </c>
      <c r="H120">
        <v>687.89418849200001</v>
      </c>
      <c r="I120">
        <v>140547.501999</v>
      </c>
      <c r="J120">
        <v>13760.7038216</v>
      </c>
      <c r="K120">
        <v>4406.0759662700002</v>
      </c>
      <c r="L120">
        <v>1411.86111654</v>
      </c>
      <c r="M120">
        <v>5309.8134635200004</v>
      </c>
      <c r="N120">
        <v>4334.4032798099997</v>
      </c>
      <c r="O120">
        <v>258757.207994</v>
      </c>
      <c r="P120">
        <v>20371.523131999998</v>
      </c>
      <c r="Q120">
        <v>11.806714895195697</v>
      </c>
      <c r="R120">
        <v>0</v>
      </c>
      <c r="S120">
        <v>5.1845668707104435</v>
      </c>
      <c r="T120">
        <v>58.634761639769984</v>
      </c>
      <c r="U120">
        <v>0</v>
      </c>
      <c r="V120">
        <v>6.9868521134412696</v>
      </c>
      <c r="W120">
        <v>683.50656670399997</v>
      </c>
      <c r="X120">
        <v>3217</v>
      </c>
      <c r="Y120">
        <v>11.806714895195697</v>
      </c>
      <c r="Z120">
        <v>1748.8739318299999</v>
      </c>
      <c r="AA120">
        <v>2.4288389155199999E-2</v>
      </c>
      <c r="AB120">
        <v>0.45841030098899999</v>
      </c>
      <c r="AC120">
        <v>0.66763935126200002</v>
      </c>
      <c r="AD120">
        <v>0</v>
      </c>
      <c r="AE120">
        <v>0.59833769469700004</v>
      </c>
      <c r="AF120">
        <v>-0.591620170763</v>
      </c>
      <c r="AG120">
        <v>0.10174177990699999</v>
      </c>
      <c r="AH120">
        <v>0.60581562296699998</v>
      </c>
      <c r="AI120">
        <v>1.40175021722</v>
      </c>
      <c r="AJ120">
        <v>23.320097601899999</v>
      </c>
      <c r="AK120">
        <v>-43.6051397982</v>
      </c>
      <c r="AL120">
        <v>1755.37279726</v>
      </c>
      <c r="AM120">
        <v>3221</v>
      </c>
      <c r="AN120">
        <v>1.0918644070000001</v>
      </c>
      <c r="AO120">
        <v>1610.5</v>
      </c>
      <c r="AP120">
        <v>0</v>
      </c>
      <c r="AQ120">
        <v>0</v>
      </c>
      <c r="AR120">
        <v>644.20000000000005</v>
      </c>
      <c r="AS120">
        <v>805.25</v>
      </c>
      <c r="AT120">
        <v>0</v>
      </c>
      <c r="AU120">
        <v>6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17</v>
      </c>
      <c r="BF120">
        <v>188.88888890000001</v>
      </c>
      <c r="BG120">
        <v>140.0434783</v>
      </c>
      <c r="BH120">
        <v>0</v>
      </c>
      <c r="BI120">
        <v>0</v>
      </c>
      <c r="BJ120">
        <v>0</v>
      </c>
      <c r="BK120">
        <v>7.9868708971553612E-2</v>
      </c>
      <c r="BL120">
        <v>5.6903880433292198E-2</v>
      </c>
      <c r="BM120">
        <v>0.6</v>
      </c>
      <c r="BN120">
        <v>432</v>
      </c>
      <c r="BO120">
        <v>5833.8042006200003</v>
      </c>
      <c r="BP120">
        <v>3.9260713117399999</v>
      </c>
    </row>
    <row r="121" spans="1:68" x14ac:dyDescent="0.25">
      <c r="A121">
        <v>120</v>
      </c>
      <c r="B121" t="s">
        <v>337</v>
      </c>
      <c r="C121" t="s">
        <v>367</v>
      </c>
      <c r="D121" t="s">
        <v>122</v>
      </c>
      <c r="E121">
        <v>5306081</v>
      </c>
      <c r="F121">
        <v>9686</v>
      </c>
      <c r="G121">
        <v>23337.8652616</v>
      </c>
      <c r="H121">
        <v>942.73535278500003</v>
      </c>
      <c r="I121">
        <v>135979.26117099999</v>
      </c>
      <c r="J121">
        <v>10103.112471799999</v>
      </c>
      <c r="K121">
        <v>4424.5796716900004</v>
      </c>
      <c r="L121">
        <v>968.98850551500004</v>
      </c>
      <c r="M121">
        <v>9214.2088550699991</v>
      </c>
      <c r="N121">
        <v>4434.55278464</v>
      </c>
      <c r="O121">
        <v>253267.805265</v>
      </c>
      <c r="P121">
        <v>18900.641352499999</v>
      </c>
      <c r="Q121">
        <v>13.86570209608607</v>
      </c>
      <c r="R121">
        <v>0</v>
      </c>
      <c r="S121">
        <v>4.8321276201075865</v>
      </c>
      <c r="T121">
        <v>64.051196438508626</v>
      </c>
      <c r="U121">
        <v>0</v>
      </c>
      <c r="V121">
        <v>5.1414412554201938</v>
      </c>
      <c r="W121">
        <v>1916.6629840799999</v>
      </c>
      <c r="X121">
        <v>1441</v>
      </c>
      <c r="Y121">
        <v>13.86570209608607</v>
      </c>
      <c r="Z121">
        <v>2125.5628153500002</v>
      </c>
      <c r="AA121">
        <v>0</v>
      </c>
      <c r="AB121">
        <v>0.61085587445800005</v>
      </c>
      <c r="AC121">
        <v>0.68057582838300001</v>
      </c>
      <c r="AD121">
        <v>0</v>
      </c>
      <c r="AE121">
        <v>0.59741891551899995</v>
      </c>
      <c r="AF121">
        <v>-0.58847502633799997</v>
      </c>
      <c r="AG121">
        <v>8.1328241102100005E-2</v>
      </c>
      <c r="AH121">
        <v>0.54085225624699995</v>
      </c>
      <c r="AI121">
        <v>1.40719167039</v>
      </c>
      <c r="AJ121">
        <v>22.086709216300001</v>
      </c>
      <c r="AK121">
        <v>-51.946069661099997</v>
      </c>
      <c r="AL121">
        <v>1899.3483390700001</v>
      </c>
      <c r="AM121">
        <v>1962</v>
      </c>
      <c r="AN121">
        <v>1.3895184140000001</v>
      </c>
      <c r="AO121">
        <v>1962</v>
      </c>
      <c r="AP121">
        <v>0</v>
      </c>
      <c r="AQ121">
        <v>0</v>
      </c>
      <c r="AR121">
        <v>981</v>
      </c>
      <c r="AS121">
        <v>1962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16</v>
      </c>
      <c r="BF121">
        <v>200</v>
      </c>
      <c r="BG121">
        <v>130.80000000000001</v>
      </c>
      <c r="BH121">
        <v>0</v>
      </c>
      <c r="BI121">
        <v>80</v>
      </c>
      <c r="BJ121">
        <v>24.524999999999999</v>
      </c>
      <c r="BK121">
        <v>2.2382094324540368E-2</v>
      </c>
      <c r="BL121">
        <v>1.8055555555555554E-2</v>
      </c>
      <c r="BM121">
        <v>0.58099999999999996</v>
      </c>
      <c r="BN121">
        <v>0</v>
      </c>
      <c r="BO121">
        <v>10952.230056500001</v>
      </c>
      <c r="BP121">
        <v>4.0490649296100001</v>
      </c>
    </row>
    <row r="122" spans="1:68" x14ac:dyDescent="0.25">
      <c r="A122">
        <v>121</v>
      </c>
      <c r="B122" t="s">
        <v>337</v>
      </c>
      <c r="C122" t="s">
        <v>368</v>
      </c>
      <c r="D122" t="s">
        <v>123</v>
      </c>
      <c r="E122">
        <v>5307010</v>
      </c>
      <c r="F122">
        <v>12477</v>
      </c>
      <c r="G122">
        <v>121811.431516</v>
      </c>
      <c r="H122">
        <v>2475.65482617</v>
      </c>
      <c r="I122">
        <v>161688.18711299999</v>
      </c>
      <c r="J122">
        <v>2989.3160704699999</v>
      </c>
      <c r="K122">
        <v>302.20286763799999</v>
      </c>
      <c r="L122">
        <v>20657.375356199998</v>
      </c>
      <c r="M122">
        <v>3402.5548388100001</v>
      </c>
      <c r="N122">
        <v>27716.4043437</v>
      </c>
      <c r="O122">
        <v>186074.13544799999</v>
      </c>
      <c r="P122">
        <v>30096.226562700002</v>
      </c>
      <c r="Q122">
        <v>35.735485067705433</v>
      </c>
      <c r="R122">
        <v>0</v>
      </c>
      <c r="S122">
        <v>55.462808384344278</v>
      </c>
      <c r="T122">
        <v>18.261918011500651</v>
      </c>
      <c r="U122">
        <v>0</v>
      </c>
      <c r="V122">
        <v>0.8495631962811574</v>
      </c>
      <c r="W122">
        <v>606.25298227799999</v>
      </c>
      <c r="X122">
        <v>2295</v>
      </c>
      <c r="Y122">
        <v>35.735485067705433</v>
      </c>
      <c r="Z122">
        <v>551.158583196</v>
      </c>
      <c r="AA122">
        <v>0</v>
      </c>
      <c r="AB122">
        <v>0.37360743768499999</v>
      </c>
      <c r="AC122">
        <v>0.61058082709200001</v>
      </c>
      <c r="AD122">
        <v>0</v>
      </c>
      <c r="AE122">
        <v>0.75132940179499996</v>
      </c>
      <c r="AF122">
        <v>-0.71866342275999995</v>
      </c>
      <c r="AG122">
        <v>0.28662281161100001</v>
      </c>
      <c r="AH122">
        <v>0.804518160476</v>
      </c>
      <c r="AI122">
        <v>1.1855604360200001</v>
      </c>
      <c r="AJ122">
        <v>23.645784933400002</v>
      </c>
      <c r="AK122">
        <v>-1.29923346066</v>
      </c>
      <c r="AL122">
        <v>1122.1183022600001</v>
      </c>
      <c r="AM122">
        <v>3006</v>
      </c>
      <c r="AN122">
        <v>1.1305001880000001</v>
      </c>
      <c r="AO122">
        <v>751.5</v>
      </c>
      <c r="AP122">
        <v>0</v>
      </c>
      <c r="AQ122">
        <v>3006</v>
      </c>
      <c r="AR122">
        <v>1002</v>
      </c>
      <c r="AS122">
        <v>1503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5</v>
      </c>
      <c r="BB122">
        <v>0</v>
      </c>
      <c r="BC122">
        <v>1</v>
      </c>
      <c r="BD122">
        <v>0</v>
      </c>
      <c r="BE122">
        <v>21</v>
      </c>
      <c r="BF122">
        <v>190.9090909</v>
      </c>
      <c r="BG122">
        <v>501</v>
      </c>
      <c r="BH122">
        <v>0</v>
      </c>
      <c r="BI122">
        <v>11</v>
      </c>
      <c r="BJ122">
        <v>273.27272729999999</v>
      </c>
      <c r="BK122">
        <v>8.9195979899497485E-2</v>
      </c>
      <c r="BL122">
        <v>7.659100403843476E-2</v>
      </c>
      <c r="BM122">
        <v>0.54590000000000005</v>
      </c>
      <c r="BN122">
        <v>0</v>
      </c>
      <c r="BO122">
        <v>49905.671005900003</v>
      </c>
      <c r="BP122">
        <v>2.8202481295599999</v>
      </c>
    </row>
    <row r="123" spans="1:68" x14ac:dyDescent="0.25">
      <c r="A123">
        <v>122</v>
      </c>
      <c r="B123" t="s">
        <v>337</v>
      </c>
      <c r="C123" t="s">
        <v>368</v>
      </c>
      <c r="D123" t="s">
        <v>124</v>
      </c>
      <c r="E123">
        <v>5307011</v>
      </c>
      <c r="F123">
        <v>6598</v>
      </c>
      <c r="G123">
        <v>120154.205286</v>
      </c>
      <c r="H123">
        <v>1685.7987989400001</v>
      </c>
      <c r="I123">
        <v>148911.673365</v>
      </c>
      <c r="J123">
        <v>2930.5131364499998</v>
      </c>
      <c r="K123">
        <v>1507.3729155399999</v>
      </c>
      <c r="L123">
        <v>33733.592098499998</v>
      </c>
      <c r="M123">
        <v>1574.9380954799999</v>
      </c>
      <c r="N123">
        <v>17375.214963599999</v>
      </c>
      <c r="O123">
        <v>165663.691119</v>
      </c>
      <c r="P123">
        <v>46704.087391499997</v>
      </c>
      <c r="Q123">
        <v>24.030792060842142</v>
      </c>
      <c r="R123">
        <v>0</v>
      </c>
      <c r="S123">
        <v>10.406232609905398</v>
      </c>
      <c r="T123">
        <v>6.2882582081246516</v>
      </c>
      <c r="U123">
        <v>0</v>
      </c>
      <c r="V123">
        <v>21.642922097605336</v>
      </c>
      <c r="W123">
        <v>1418.12899012</v>
      </c>
      <c r="X123">
        <v>737</v>
      </c>
      <c r="Y123">
        <v>24.030792060842142</v>
      </c>
      <c r="Z123">
        <v>632.76439488000005</v>
      </c>
      <c r="AA123">
        <v>1.9179514108199999E-2</v>
      </c>
      <c r="AB123">
        <v>0.24219460442599999</v>
      </c>
      <c r="AC123">
        <v>0.62635636763299996</v>
      </c>
      <c r="AD123">
        <v>0</v>
      </c>
      <c r="AE123">
        <v>0.59814084812599999</v>
      </c>
      <c r="AF123">
        <v>-0.61866371548400001</v>
      </c>
      <c r="AG123">
        <v>0.14444023960300001</v>
      </c>
      <c r="AH123">
        <v>0.78054113364900002</v>
      </c>
      <c r="AI123">
        <v>1.22009152548</v>
      </c>
      <c r="AJ123">
        <v>24.728590304699999</v>
      </c>
      <c r="AK123">
        <v>-6.2529379760000003E-2</v>
      </c>
      <c r="AL123">
        <v>1126.78825704</v>
      </c>
      <c r="AM123">
        <v>1764</v>
      </c>
      <c r="AN123">
        <v>1.1815137309999999</v>
      </c>
      <c r="AO123">
        <v>882</v>
      </c>
      <c r="AP123">
        <v>0</v>
      </c>
      <c r="AQ123">
        <v>0</v>
      </c>
      <c r="AR123">
        <v>1764</v>
      </c>
      <c r="AS123">
        <v>882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</v>
      </c>
      <c r="BD123">
        <v>0</v>
      </c>
      <c r="BE123">
        <v>14</v>
      </c>
      <c r="BF123">
        <v>200</v>
      </c>
      <c r="BG123">
        <v>0</v>
      </c>
      <c r="BH123">
        <v>1764</v>
      </c>
      <c r="BI123">
        <v>19</v>
      </c>
      <c r="BJ123">
        <v>92.842105259999997</v>
      </c>
      <c r="BK123">
        <v>0.11267605633802817</v>
      </c>
      <c r="BL123">
        <v>9.9587763072249952E-2</v>
      </c>
      <c r="BM123">
        <v>0.60580000000000001</v>
      </c>
      <c r="BN123">
        <v>0</v>
      </c>
      <c r="BO123">
        <v>31890.6821891</v>
      </c>
      <c r="BP123">
        <v>2.7011056733699998</v>
      </c>
    </row>
    <row r="124" spans="1:68" x14ac:dyDescent="0.25">
      <c r="A124">
        <v>123</v>
      </c>
      <c r="B124" t="s">
        <v>337</v>
      </c>
      <c r="C124" t="s">
        <v>368</v>
      </c>
      <c r="D124" t="s">
        <v>125</v>
      </c>
      <c r="E124">
        <v>5307012</v>
      </c>
      <c r="F124">
        <v>16215</v>
      </c>
      <c r="G124">
        <v>115453.68699</v>
      </c>
      <c r="H124">
        <v>2774.8462948599999</v>
      </c>
      <c r="I124">
        <v>153897.480717</v>
      </c>
      <c r="J124">
        <v>1817.0363411400001</v>
      </c>
      <c r="K124">
        <v>493.31231986900002</v>
      </c>
      <c r="L124">
        <v>16491.167495400001</v>
      </c>
      <c r="M124">
        <v>2740.9410058799999</v>
      </c>
      <c r="N124">
        <v>21408.161462700002</v>
      </c>
      <c r="O124">
        <v>185332.93058799999</v>
      </c>
      <c r="P124">
        <v>30957.5643447</v>
      </c>
      <c r="Q124">
        <v>36.6907809311816</v>
      </c>
      <c r="R124">
        <v>0</v>
      </c>
      <c r="S124">
        <v>66.249304396215919</v>
      </c>
      <c r="T124">
        <v>28.797996661101838</v>
      </c>
      <c r="U124">
        <v>0</v>
      </c>
      <c r="V124">
        <v>10.26827012025902</v>
      </c>
      <c r="W124">
        <v>651.80035292499997</v>
      </c>
      <c r="X124">
        <v>3526</v>
      </c>
      <c r="Y124">
        <v>36.6907809311816</v>
      </c>
      <c r="Z124">
        <v>330.92478368899998</v>
      </c>
      <c r="AA124">
        <v>3.2745492485200002E-4</v>
      </c>
      <c r="AB124">
        <v>0.40410114091900001</v>
      </c>
      <c r="AC124">
        <v>0.60370914811800003</v>
      </c>
      <c r="AD124">
        <v>0</v>
      </c>
      <c r="AE124">
        <v>0.713087044231</v>
      </c>
      <c r="AF124">
        <v>-0.70110325087199998</v>
      </c>
      <c r="AG124">
        <v>0.22815718115299999</v>
      </c>
      <c r="AH124">
        <v>0.770345834939</v>
      </c>
      <c r="AI124">
        <v>1.2979144541900001</v>
      </c>
      <c r="AJ124">
        <v>24.947308356200001</v>
      </c>
      <c r="AK124">
        <v>-1.8733045664500001</v>
      </c>
      <c r="AL124">
        <v>1286.6593883600001</v>
      </c>
      <c r="AM124">
        <v>3096</v>
      </c>
      <c r="AN124">
        <v>1.144547135</v>
      </c>
      <c r="AO124">
        <v>1548</v>
      </c>
      <c r="AP124">
        <v>0</v>
      </c>
      <c r="AQ124">
        <v>0</v>
      </c>
      <c r="AR124">
        <v>619.20000000000005</v>
      </c>
      <c r="AS124">
        <v>1032</v>
      </c>
      <c r="AT124">
        <v>0</v>
      </c>
      <c r="AU124">
        <v>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5</v>
      </c>
      <c r="BB124">
        <v>0</v>
      </c>
      <c r="BC124">
        <v>0</v>
      </c>
      <c r="BD124">
        <v>0</v>
      </c>
      <c r="BE124">
        <v>22</v>
      </c>
      <c r="BF124">
        <v>200</v>
      </c>
      <c r="BG124">
        <v>1548</v>
      </c>
      <c r="BH124">
        <v>774</v>
      </c>
      <c r="BI124">
        <v>26</v>
      </c>
      <c r="BJ124">
        <v>119.0769231</v>
      </c>
      <c r="BK124">
        <v>7.87492762015055E-2</v>
      </c>
      <c r="BL124">
        <v>6.7268623024830707E-2</v>
      </c>
      <c r="BM124">
        <v>0.5302</v>
      </c>
      <c r="BN124">
        <v>0</v>
      </c>
      <c r="BO124">
        <v>50497.689253500001</v>
      </c>
      <c r="BP124">
        <v>3.3939836263199998</v>
      </c>
    </row>
    <row r="125" spans="1:68" x14ac:dyDescent="0.25">
      <c r="A125">
        <v>124</v>
      </c>
      <c r="B125" t="s">
        <v>337</v>
      </c>
      <c r="C125" t="s">
        <v>368</v>
      </c>
      <c r="D125" t="s">
        <v>126</v>
      </c>
      <c r="E125">
        <v>5307013</v>
      </c>
      <c r="F125">
        <v>14607</v>
      </c>
      <c r="G125">
        <v>110347.014484</v>
      </c>
      <c r="H125">
        <v>2990.9271271100001</v>
      </c>
      <c r="I125">
        <v>145310.455628</v>
      </c>
      <c r="J125">
        <v>6960.7668408199997</v>
      </c>
      <c r="K125">
        <v>1829.06063629</v>
      </c>
      <c r="L125">
        <v>43517.7429376</v>
      </c>
      <c r="M125">
        <v>3177.8865159799998</v>
      </c>
      <c r="N125">
        <v>17655.493355099999</v>
      </c>
      <c r="O125">
        <v>154868.485189</v>
      </c>
      <c r="P125">
        <v>38152.087803000002</v>
      </c>
      <c r="Q125">
        <v>15.498052309404564</v>
      </c>
      <c r="R125">
        <v>0</v>
      </c>
      <c r="S125">
        <v>29.391578556854014</v>
      </c>
      <c r="T125">
        <v>31.265071415321831</v>
      </c>
      <c r="U125">
        <v>0</v>
      </c>
      <c r="V125">
        <v>41.302115424111733</v>
      </c>
      <c r="W125">
        <v>2030.48367747</v>
      </c>
      <c r="X125">
        <v>2784</v>
      </c>
      <c r="Y125">
        <v>15.498052309404564</v>
      </c>
      <c r="Z125">
        <v>1169.2486985400001</v>
      </c>
      <c r="AA125">
        <v>6.0912609796900004E-3</v>
      </c>
      <c r="AB125">
        <v>0.25949887040500003</v>
      </c>
      <c r="AC125">
        <v>0.61265518658100004</v>
      </c>
      <c r="AD125">
        <v>0</v>
      </c>
      <c r="AE125">
        <v>0.60577863594500003</v>
      </c>
      <c r="AF125">
        <v>-0.61449936435300001</v>
      </c>
      <c r="AG125">
        <v>0.14747861932799999</v>
      </c>
      <c r="AH125">
        <v>0.79024842856699995</v>
      </c>
      <c r="AI125">
        <v>1.1961175082</v>
      </c>
      <c r="AJ125">
        <v>24.086256230099998</v>
      </c>
      <c r="AK125">
        <v>-0.47350211779099999</v>
      </c>
      <c r="AL125">
        <v>1105.1454741299999</v>
      </c>
      <c r="AM125">
        <v>1339</v>
      </c>
      <c r="AN125">
        <v>1.8143631440000001</v>
      </c>
      <c r="AO125">
        <v>446.33333329999999</v>
      </c>
      <c r="AP125">
        <v>0</v>
      </c>
      <c r="AQ125">
        <v>0</v>
      </c>
      <c r="AR125">
        <v>334.75</v>
      </c>
      <c r="AS125">
        <v>334.75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12</v>
      </c>
      <c r="BD125">
        <v>0</v>
      </c>
      <c r="BE125">
        <v>14</v>
      </c>
      <c r="BF125">
        <v>200</v>
      </c>
      <c r="BG125">
        <v>1339</v>
      </c>
      <c r="BH125">
        <v>0</v>
      </c>
      <c r="BI125">
        <v>9</v>
      </c>
      <c r="BJ125">
        <v>148.7777778</v>
      </c>
      <c r="BK125">
        <v>9.2833876221498371E-2</v>
      </c>
      <c r="BL125">
        <v>7.1690054911531423E-2</v>
      </c>
      <c r="BM125">
        <v>0.52259999999999995</v>
      </c>
      <c r="BN125">
        <v>0</v>
      </c>
      <c r="BO125">
        <v>23790.206142899999</v>
      </c>
      <c r="BP125">
        <v>2.9475612948299998</v>
      </c>
    </row>
    <row r="126" spans="1:68" x14ac:dyDescent="0.25">
      <c r="A126">
        <v>125</v>
      </c>
      <c r="B126" t="s">
        <v>337</v>
      </c>
      <c r="C126" t="s">
        <v>368</v>
      </c>
      <c r="D126" t="s">
        <v>127</v>
      </c>
      <c r="E126">
        <v>5307014</v>
      </c>
      <c r="F126">
        <v>27560</v>
      </c>
      <c r="G126">
        <v>113407.12074699999</v>
      </c>
      <c r="H126">
        <v>1163.5784778300001</v>
      </c>
      <c r="I126">
        <v>138310.35065099999</v>
      </c>
      <c r="J126">
        <v>2690.5305307200001</v>
      </c>
      <c r="K126">
        <v>1361.40143926</v>
      </c>
      <c r="L126">
        <v>28073.567578999999</v>
      </c>
      <c r="M126">
        <v>1193.55580162</v>
      </c>
      <c r="N126">
        <v>7649.9339938399999</v>
      </c>
      <c r="O126">
        <v>171682.15313600001</v>
      </c>
      <c r="P126">
        <v>47368.560633499997</v>
      </c>
      <c r="Q126">
        <v>101.66944908180299</v>
      </c>
      <c r="R126">
        <v>0</v>
      </c>
      <c r="S126">
        <v>54.563160823594878</v>
      </c>
      <c r="T126">
        <v>28.807271378222964</v>
      </c>
      <c r="U126">
        <v>0</v>
      </c>
      <c r="V126">
        <v>17.93178519593614</v>
      </c>
      <c r="W126">
        <v>1833.5244028899999</v>
      </c>
      <c r="X126">
        <v>2009</v>
      </c>
      <c r="Y126">
        <v>101.66944908180299</v>
      </c>
      <c r="Z126">
        <v>1321.89090715</v>
      </c>
      <c r="AA126">
        <v>2.2562314028000002E-2</v>
      </c>
      <c r="AB126">
        <v>0.18714622641500001</v>
      </c>
      <c r="AC126">
        <v>0.654990970349</v>
      </c>
      <c r="AD126">
        <v>0</v>
      </c>
      <c r="AE126">
        <v>0.59038490691900003</v>
      </c>
      <c r="AF126">
        <v>-0.61642602796500001</v>
      </c>
      <c r="AG126">
        <v>0.13451128383700001</v>
      </c>
      <c r="AH126">
        <v>0.80717263492900004</v>
      </c>
      <c r="AI126">
        <v>1.2812330091599999</v>
      </c>
      <c r="AJ126">
        <v>25.4343684448</v>
      </c>
      <c r="AK126">
        <v>-0.60047079454499996</v>
      </c>
      <c r="AL126">
        <v>1192.56697607</v>
      </c>
      <c r="AM126">
        <v>2648</v>
      </c>
      <c r="AN126">
        <v>1.512278698</v>
      </c>
      <c r="AO126">
        <v>882.66666669999995</v>
      </c>
      <c r="AP126">
        <v>0</v>
      </c>
      <c r="AQ126">
        <v>0</v>
      </c>
      <c r="AR126">
        <v>331</v>
      </c>
      <c r="AS126">
        <v>331</v>
      </c>
      <c r="AT126">
        <v>0</v>
      </c>
      <c r="AU126">
        <v>0</v>
      </c>
      <c r="AV126">
        <v>0</v>
      </c>
      <c r="AW126">
        <v>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18</v>
      </c>
      <c r="BF126">
        <v>180</v>
      </c>
      <c r="BG126">
        <v>264.8</v>
      </c>
      <c r="BH126">
        <v>2648</v>
      </c>
      <c r="BI126">
        <v>3</v>
      </c>
      <c r="BJ126">
        <v>882.66666669999995</v>
      </c>
      <c r="BK126">
        <v>7.5923036921476852E-2</v>
      </c>
      <c r="BL126">
        <v>6.3276576161988035E-2</v>
      </c>
      <c r="BM126">
        <v>0.57379999999999998</v>
      </c>
      <c r="BN126">
        <v>0</v>
      </c>
      <c r="BO126">
        <v>42206.640033000003</v>
      </c>
      <c r="BP126">
        <v>2.9553834663299998</v>
      </c>
    </row>
    <row r="127" spans="1:68" x14ac:dyDescent="0.25">
      <c r="A127">
        <v>126</v>
      </c>
      <c r="B127" t="s">
        <v>337</v>
      </c>
      <c r="C127" t="s">
        <v>368</v>
      </c>
      <c r="D127" t="s">
        <v>128</v>
      </c>
      <c r="E127">
        <v>5307020</v>
      </c>
      <c r="F127">
        <v>43922</v>
      </c>
      <c r="G127">
        <v>97859.722664400004</v>
      </c>
      <c r="H127">
        <v>2354.1962010900002</v>
      </c>
      <c r="I127">
        <v>157498.647708</v>
      </c>
      <c r="J127">
        <v>6767.0879988300003</v>
      </c>
      <c r="K127">
        <v>356.23821323599998</v>
      </c>
      <c r="L127">
        <v>6984.0277884400002</v>
      </c>
      <c r="M127">
        <v>3279.1597082399999</v>
      </c>
      <c r="N127">
        <v>8232.1819023099997</v>
      </c>
      <c r="O127">
        <v>211400.93070900001</v>
      </c>
      <c r="P127">
        <v>13597.2651972</v>
      </c>
      <c r="Q127">
        <v>55.676126878130219</v>
      </c>
      <c r="R127">
        <v>0</v>
      </c>
      <c r="S127">
        <v>225.79298831385643</v>
      </c>
      <c r="T127">
        <v>40.159525134483395</v>
      </c>
      <c r="U127">
        <v>8.347245409015025E-2</v>
      </c>
      <c r="V127">
        <v>17.251035927325713</v>
      </c>
      <c r="W127">
        <v>657.133948143</v>
      </c>
      <c r="X127">
        <v>7445</v>
      </c>
      <c r="Y127">
        <v>55.676126878130219</v>
      </c>
      <c r="Z127">
        <v>492.99153580799998</v>
      </c>
      <c r="AA127">
        <v>3.6855404524200001E-3</v>
      </c>
      <c r="AB127">
        <v>0.50068302900600004</v>
      </c>
      <c r="AC127">
        <v>0.72019466031699997</v>
      </c>
      <c r="AD127">
        <v>0</v>
      </c>
      <c r="AE127">
        <v>0.73462576156000003</v>
      </c>
      <c r="AF127">
        <v>-0.69541774643099996</v>
      </c>
      <c r="AG127">
        <v>0.25972843931400003</v>
      </c>
      <c r="AH127">
        <v>0.77928790321600006</v>
      </c>
      <c r="AI127">
        <v>1.2604147747100001</v>
      </c>
      <c r="AJ127">
        <v>24.158461977999998</v>
      </c>
      <c r="AK127">
        <v>-1.70636379314</v>
      </c>
      <c r="AL127">
        <v>1247.7928421500001</v>
      </c>
      <c r="AM127">
        <v>6346</v>
      </c>
      <c r="AN127">
        <v>1.5298939250000001</v>
      </c>
      <c r="AO127">
        <v>1269.2</v>
      </c>
      <c r="AP127">
        <v>0</v>
      </c>
      <c r="AQ127">
        <v>0</v>
      </c>
      <c r="AR127">
        <v>793.25</v>
      </c>
      <c r="AS127">
        <v>528.83333330000005</v>
      </c>
      <c r="AT127">
        <v>0</v>
      </c>
      <c r="AU127">
        <v>3</v>
      </c>
      <c r="AV127">
        <v>0</v>
      </c>
      <c r="AW127">
        <v>4</v>
      </c>
      <c r="AX127">
        <v>0</v>
      </c>
      <c r="AY127">
        <v>0</v>
      </c>
      <c r="AZ127">
        <v>0</v>
      </c>
      <c r="BA127">
        <v>3</v>
      </c>
      <c r="BB127">
        <v>0</v>
      </c>
      <c r="BC127">
        <v>1</v>
      </c>
      <c r="BD127">
        <v>0</v>
      </c>
      <c r="BE127">
        <v>40</v>
      </c>
      <c r="BF127">
        <v>200</v>
      </c>
      <c r="BG127">
        <v>488.15384619999998</v>
      </c>
      <c r="BH127">
        <v>1057.666667</v>
      </c>
      <c r="BI127">
        <v>33</v>
      </c>
      <c r="BJ127">
        <v>192.30303029999999</v>
      </c>
      <c r="BK127">
        <v>5.3565962656871746E-2</v>
      </c>
      <c r="BL127">
        <v>4.8256575032726408E-2</v>
      </c>
      <c r="BM127">
        <v>0.57340000000000002</v>
      </c>
      <c r="BN127">
        <v>0</v>
      </c>
      <c r="BO127">
        <v>48981.884553000004</v>
      </c>
      <c r="BP127">
        <v>2.8374680683800002</v>
      </c>
    </row>
    <row r="128" spans="1:68" x14ac:dyDescent="0.25">
      <c r="A128">
        <v>127</v>
      </c>
      <c r="B128" t="s">
        <v>337</v>
      </c>
      <c r="C128" t="s">
        <v>368</v>
      </c>
      <c r="D128" t="s">
        <v>129</v>
      </c>
      <c r="E128">
        <v>5307021</v>
      </c>
      <c r="F128">
        <v>9999</v>
      </c>
      <c r="G128">
        <v>91183.732563099999</v>
      </c>
      <c r="H128">
        <v>1668.74341916</v>
      </c>
      <c r="I128">
        <v>164463.73994699999</v>
      </c>
      <c r="J128">
        <v>5194.70793426</v>
      </c>
      <c r="K128">
        <v>188.71765613299999</v>
      </c>
      <c r="L128">
        <v>15378.2303615</v>
      </c>
      <c r="M128">
        <v>2615.3266561400001</v>
      </c>
      <c r="N128">
        <v>7346.5936003799998</v>
      </c>
      <c r="O128">
        <v>228558.820981</v>
      </c>
      <c r="P128">
        <v>17410.817321499999</v>
      </c>
      <c r="Q128">
        <v>9.5622333518827674</v>
      </c>
      <c r="R128">
        <v>0</v>
      </c>
      <c r="S128">
        <v>49.573363012428125</v>
      </c>
      <c r="T128">
        <v>7.317751808569839</v>
      </c>
      <c r="U128">
        <v>0</v>
      </c>
      <c r="V128">
        <v>25.622562256225624</v>
      </c>
      <c r="W128">
        <v>396.21272093800002</v>
      </c>
      <c r="X128">
        <v>2199</v>
      </c>
      <c r="Y128">
        <v>9.5622333518827674</v>
      </c>
      <c r="Z128">
        <v>560.00800577200005</v>
      </c>
      <c r="AA128">
        <v>0</v>
      </c>
      <c r="AB128">
        <v>0.58620862086199998</v>
      </c>
      <c r="AC128">
        <v>0.75827209804499995</v>
      </c>
      <c r="AD128">
        <v>0</v>
      </c>
      <c r="AE128">
        <v>0.71262416363199999</v>
      </c>
      <c r="AF128">
        <v>-0.68551698955100004</v>
      </c>
      <c r="AG128">
        <v>0.222814582191</v>
      </c>
      <c r="AH128">
        <v>0.69549342311899998</v>
      </c>
      <c r="AI128">
        <v>1.3000483913000001</v>
      </c>
      <c r="AJ128">
        <v>22.952079026</v>
      </c>
      <c r="AK128">
        <v>-6.5846044809600004</v>
      </c>
      <c r="AL128">
        <v>1485.51023498</v>
      </c>
      <c r="AM128">
        <v>1802</v>
      </c>
      <c r="AN128">
        <v>2.2609786700000001</v>
      </c>
      <c r="AO128">
        <v>1802</v>
      </c>
      <c r="AP128">
        <v>0</v>
      </c>
      <c r="AQ128">
        <v>0</v>
      </c>
      <c r="AR128">
        <v>901</v>
      </c>
      <c r="AS128">
        <v>600.66666669999995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14</v>
      </c>
      <c r="BF128">
        <v>200</v>
      </c>
      <c r="BG128">
        <v>901</v>
      </c>
      <c r="BH128">
        <v>0</v>
      </c>
      <c r="BI128">
        <v>22</v>
      </c>
      <c r="BJ128">
        <v>81.909090910000003</v>
      </c>
      <c r="BK128">
        <v>4.0036396724294813E-2</v>
      </c>
      <c r="BL128">
        <v>2.5578333646793305E-2</v>
      </c>
      <c r="BM128">
        <v>0.52739999999999998</v>
      </c>
      <c r="BN128">
        <v>0</v>
      </c>
      <c r="BO128">
        <v>32569.3415804</v>
      </c>
      <c r="BP128">
        <v>3.3182924356100001</v>
      </c>
    </row>
    <row r="129" spans="1:68" x14ac:dyDescent="0.25">
      <c r="A129">
        <v>128</v>
      </c>
      <c r="B129" t="s">
        <v>337</v>
      </c>
      <c r="C129" t="s">
        <v>368</v>
      </c>
      <c r="D129" t="s">
        <v>130</v>
      </c>
      <c r="E129">
        <v>5307030</v>
      </c>
      <c r="F129">
        <v>23213</v>
      </c>
      <c r="G129">
        <v>92523.902841699994</v>
      </c>
      <c r="H129">
        <v>1232.80541509</v>
      </c>
      <c r="I129">
        <v>172407.064227</v>
      </c>
      <c r="J129">
        <v>4866.6524977999998</v>
      </c>
      <c r="K129">
        <v>397.47130754400001</v>
      </c>
      <c r="L129">
        <v>16328.0260347</v>
      </c>
      <c r="M129">
        <v>1461.79320315</v>
      </c>
      <c r="N129">
        <v>9491.9103372299996</v>
      </c>
      <c r="O129">
        <v>238523.662931</v>
      </c>
      <c r="P129">
        <v>18609.934610699998</v>
      </c>
      <c r="Q129">
        <v>8.3936189946206632</v>
      </c>
      <c r="R129">
        <v>0</v>
      </c>
      <c r="S129">
        <v>69.977740678909299</v>
      </c>
      <c r="T129">
        <v>11.20385828232239</v>
      </c>
      <c r="U129">
        <v>0</v>
      </c>
      <c r="V129">
        <v>56.252961702494297</v>
      </c>
      <c r="W129">
        <v>421.46444601000002</v>
      </c>
      <c r="X129">
        <v>5953</v>
      </c>
      <c r="Y129">
        <v>8.3936189946206632</v>
      </c>
      <c r="Z129">
        <v>849.78788953399999</v>
      </c>
      <c r="AA129">
        <v>0</v>
      </c>
      <c r="AB129">
        <v>0.57887821479299995</v>
      </c>
      <c r="AC129">
        <v>0.792024685974</v>
      </c>
      <c r="AD129">
        <v>0</v>
      </c>
      <c r="AE129">
        <v>0.71168628855799998</v>
      </c>
      <c r="AF129">
        <v>-0.687895008483</v>
      </c>
      <c r="AG129">
        <v>0.21931602922400001</v>
      </c>
      <c r="AH129">
        <v>0.67122435862999996</v>
      </c>
      <c r="AI129">
        <v>1.3103246388500001</v>
      </c>
      <c r="AJ129">
        <v>22.648942194699998</v>
      </c>
      <c r="AK129">
        <v>-8.3408809033000004</v>
      </c>
      <c r="AL129">
        <v>1557.48753345</v>
      </c>
      <c r="AM129">
        <v>2846</v>
      </c>
      <c r="AN129">
        <v>1.5509536779999999</v>
      </c>
      <c r="AO129">
        <v>948.66666669999995</v>
      </c>
      <c r="AP129">
        <v>0</v>
      </c>
      <c r="AQ129">
        <v>0</v>
      </c>
      <c r="AR129">
        <v>355.75</v>
      </c>
      <c r="AS129">
        <v>711.5</v>
      </c>
      <c r="AT129">
        <v>0</v>
      </c>
      <c r="AU129">
        <v>0</v>
      </c>
      <c r="AV129">
        <v>0</v>
      </c>
      <c r="AW129">
        <v>2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3</v>
      </c>
      <c r="BD129">
        <v>0</v>
      </c>
      <c r="BE129">
        <v>28</v>
      </c>
      <c r="BF129">
        <v>200</v>
      </c>
      <c r="BG129">
        <v>711.5</v>
      </c>
      <c r="BH129">
        <v>948.66666669999995</v>
      </c>
      <c r="BI129">
        <v>0</v>
      </c>
      <c r="BJ129">
        <v>0</v>
      </c>
      <c r="BK129">
        <v>5.1724137931034482E-2</v>
      </c>
      <c r="BL129">
        <v>4.2458973691065383E-2</v>
      </c>
      <c r="BM129">
        <v>0.50009999999999999</v>
      </c>
      <c r="BN129">
        <v>0</v>
      </c>
      <c r="BO129">
        <v>22542.989583499999</v>
      </c>
      <c r="BP129">
        <v>3.4273322635199999</v>
      </c>
    </row>
    <row r="130" spans="1:68" x14ac:dyDescent="0.25">
      <c r="A130">
        <v>129</v>
      </c>
      <c r="B130" t="s">
        <v>337</v>
      </c>
      <c r="C130" t="s">
        <v>368</v>
      </c>
      <c r="D130" t="s">
        <v>131</v>
      </c>
      <c r="E130">
        <v>5307040</v>
      </c>
      <c r="F130">
        <v>55248</v>
      </c>
      <c r="G130">
        <v>99924.534921700004</v>
      </c>
      <c r="H130">
        <v>2117.1400653300002</v>
      </c>
      <c r="I130">
        <v>196075.60007300001</v>
      </c>
      <c r="J130">
        <v>29865.647233399999</v>
      </c>
      <c r="K130">
        <v>686.09893617600005</v>
      </c>
      <c r="L130">
        <v>7592.2278695599998</v>
      </c>
      <c r="M130">
        <v>1896.5059458999999</v>
      </c>
      <c r="N130">
        <v>6954.3071760299999</v>
      </c>
      <c r="O130">
        <v>270437.44303899998</v>
      </c>
      <c r="P130">
        <v>10511.2277507</v>
      </c>
      <c r="Q130">
        <v>12.437395659432388</v>
      </c>
      <c r="R130">
        <v>0</v>
      </c>
      <c r="S130">
        <v>199.22092376182528</v>
      </c>
      <c r="T130">
        <v>29.651270636245599</v>
      </c>
      <c r="U130">
        <v>0.51010944166202932</v>
      </c>
      <c r="V130">
        <v>49.487764262959743</v>
      </c>
      <c r="W130">
        <v>524.70137707900005</v>
      </c>
      <c r="X130">
        <v>12126</v>
      </c>
      <c r="Y130">
        <v>12.437395659432388</v>
      </c>
      <c r="Z130">
        <v>838.72026851299995</v>
      </c>
      <c r="AA130">
        <v>9.1461282064999993E-3</v>
      </c>
      <c r="AB130">
        <v>0.390919128294</v>
      </c>
      <c r="AC130">
        <v>0.88542045425000004</v>
      </c>
      <c r="AD130">
        <v>0</v>
      </c>
      <c r="AE130">
        <v>0.70286971514800001</v>
      </c>
      <c r="AF130">
        <v>-0.68297210395399999</v>
      </c>
      <c r="AG130">
        <v>0.23305521333900001</v>
      </c>
      <c r="AH130">
        <v>0.73538201653299995</v>
      </c>
      <c r="AI130">
        <v>1.2830649778300001</v>
      </c>
      <c r="AJ130">
        <v>23.518469510900001</v>
      </c>
      <c r="AK130">
        <v>-9.7152368593599991</v>
      </c>
      <c r="AL130">
        <v>1377.3837874200001</v>
      </c>
      <c r="AM130">
        <v>2392</v>
      </c>
      <c r="AN130">
        <v>1.4612095300000001</v>
      </c>
      <c r="AO130">
        <v>797.33333330000005</v>
      </c>
      <c r="AP130">
        <v>0</v>
      </c>
      <c r="AQ130">
        <v>0</v>
      </c>
      <c r="AR130">
        <v>398.66666670000001</v>
      </c>
      <c r="AS130">
        <v>299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0</v>
      </c>
      <c r="BC130">
        <v>8</v>
      </c>
      <c r="BD130">
        <v>0</v>
      </c>
      <c r="BE130">
        <v>20</v>
      </c>
      <c r="BF130">
        <v>200</v>
      </c>
      <c r="BG130">
        <v>478.4</v>
      </c>
      <c r="BH130">
        <v>478.4</v>
      </c>
      <c r="BI130">
        <v>5</v>
      </c>
      <c r="BJ130">
        <v>478.4</v>
      </c>
      <c r="BK130">
        <v>5.473372781065089E-2</v>
      </c>
      <c r="BL130">
        <v>4.7218628719275547E-2</v>
      </c>
      <c r="BM130">
        <v>0.57150000000000001</v>
      </c>
      <c r="BN130">
        <v>75</v>
      </c>
      <c r="BO130">
        <v>9931.90700302</v>
      </c>
      <c r="BP130">
        <v>2.4973080244800001</v>
      </c>
    </row>
    <row r="131" spans="1:68" x14ac:dyDescent="0.25">
      <c r="A131">
        <v>130</v>
      </c>
      <c r="B131" t="s">
        <v>337</v>
      </c>
      <c r="C131" t="s">
        <v>368</v>
      </c>
      <c r="D131" t="s">
        <v>132</v>
      </c>
      <c r="E131">
        <v>5307041</v>
      </c>
      <c r="F131">
        <v>19598</v>
      </c>
      <c r="G131">
        <v>102242.117552</v>
      </c>
      <c r="H131">
        <v>1664.90468328</v>
      </c>
      <c r="I131">
        <v>186502.25397200001</v>
      </c>
      <c r="J131">
        <v>11388.3202244</v>
      </c>
      <c r="K131">
        <v>262.11503646900002</v>
      </c>
      <c r="L131">
        <v>6175.5694367100004</v>
      </c>
      <c r="M131">
        <v>2925.9862616999999</v>
      </c>
      <c r="N131">
        <v>16813.722123899999</v>
      </c>
      <c r="O131">
        <v>248499.81802000001</v>
      </c>
      <c r="P131">
        <v>12602.591840999999</v>
      </c>
      <c r="Q131">
        <v>1.5210536078649601</v>
      </c>
      <c r="R131">
        <v>0</v>
      </c>
      <c r="S131">
        <v>92.969764422185122</v>
      </c>
      <c r="T131">
        <v>32.702652569096642</v>
      </c>
      <c r="U131">
        <v>0</v>
      </c>
      <c r="V131">
        <v>27.043575875089292</v>
      </c>
      <c r="W131">
        <v>410.26381463600001</v>
      </c>
      <c r="X131">
        <v>5557</v>
      </c>
      <c r="Y131">
        <v>1.5210536078649601</v>
      </c>
      <c r="Z131">
        <v>789.93155414199998</v>
      </c>
      <c r="AA131">
        <v>7.3062333140800004E-3</v>
      </c>
      <c r="AB131">
        <v>0.50376313909600001</v>
      </c>
      <c r="AC131">
        <v>0.835439655635</v>
      </c>
      <c r="AD131">
        <v>0</v>
      </c>
      <c r="AE131">
        <v>0.77556295096299999</v>
      </c>
      <c r="AF131">
        <v>-0.73054481875499999</v>
      </c>
      <c r="AG131">
        <v>0.29735616207100002</v>
      </c>
      <c r="AH131">
        <v>0.73242677778200005</v>
      </c>
      <c r="AI131">
        <v>1.25330295615</v>
      </c>
      <c r="AJ131">
        <v>22.981381678599998</v>
      </c>
      <c r="AK131">
        <v>-6.61422432071</v>
      </c>
      <c r="AL131">
        <v>1359.4047660599999</v>
      </c>
      <c r="AM131">
        <v>2651</v>
      </c>
      <c r="AN131">
        <v>1.39160105</v>
      </c>
      <c r="AO131">
        <v>662.75</v>
      </c>
      <c r="AP131">
        <v>0</v>
      </c>
      <c r="AQ131">
        <v>0</v>
      </c>
      <c r="AR131">
        <v>530.20000000000005</v>
      </c>
      <c r="AS131">
        <v>883.66666669999995</v>
      </c>
      <c r="AT131">
        <v>0</v>
      </c>
      <c r="AU131">
        <v>1</v>
      </c>
      <c r="AV131">
        <v>0</v>
      </c>
      <c r="AW131">
        <v>3</v>
      </c>
      <c r="AX131">
        <v>0</v>
      </c>
      <c r="AY131">
        <v>0</v>
      </c>
      <c r="AZ131">
        <v>0</v>
      </c>
      <c r="BA131">
        <v>2</v>
      </c>
      <c r="BB131">
        <v>0</v>
      </c>
      <c r="BC131">
        <v>1</v>
      </c>
      <c r="BD131">
        <v>0</v>
      </c>
      <c r="BE131">
        <v>16</v>
      </c>
      <c r="BF131">
        <v>200</v>
      </c>
      <c r="BG131">
        <v>2651</v>
      </c>
      <c r="BH131">
        <v>0</v>
      </c>
      <c r="BI131">
        <v>0</v>
      </c>
      <c r="BJ131">
        <v>0</v>
      </c>
      <c r="BK131">
        <v>3.3752481800132364E-2</v>
      </c>
      <c r="BL131">
        <v>2.7702089009990917E-2</v>
      </c>
      <c r="BM131">
        <v>0.49969999999999998</v>
      </c>
      <c r="BN131">
        <v>0</v>
      </c>
      <c r="BO131">
        <v>11624.4908473</v>
      </c>
      <c r="BP131">
        <v>2.7237991266399999</v>
      </c>
    </row>
    <row r="132" spans="1:68" x14ac:dyDescent="0.25">
      <c r="A132">
        <v>131</v>
      </c>
      <c r="B132" t="s">
        <v>337</v>
      </c>
      <c r="C132" t="s">
        <v>368</v>
      </c>
      <c r="D132" t="s">
        <v>133</v>
      </c>
      <c r="E132">
        <v>5307042</v>
      </c>
      <c r="F132">
        <v>15457</v>
      </c>
      <c r="G132">
        <v>89214.016311400002</v>
      </c>
      <c r="H132">
        <v>3925.2431525699999</v>
      </c>
      <c r="I132">
        <v>179669.09477200001</v>
      </c>
      <c r="J132">
        <v>15059.7696137</v>
      </c>
      <c r="K132">
        <v>374.61450760700001</v>
      </c>
      <c r="L132">
        <v>17590.1378725</v>
      </c>
      <c r="M132">
        <v>2527.7955034400002</v>
      </c>
      <c r="N132">
        <v>6098.4223061900002</v>
      </c>
      <c r="O132">
        <v>255095.92655400001</v>
      </c>
      <c r="P132">
        <v>20151.574419500001</v>
      </c>
      <c r="Q132">
        <v>0</v>
      </c>
      <c r="R132">
        <v>0</v>
      </c>
      <c r="S132">
        <v>48.44184752365053</v>
      </c>
      <c r="T132">
        <v>1.4004822852902987</v>
      </c>
      <c r="U132">
        <v>0</v>
      </c>
      <c r="V132">
        <v>63.272303810571259</v>
      </c>
      <c r="W132">
        <v>229.80353653</v>
      </c>
      <c r="X132">
        <v>6881</v>
      </c>
      <c r="Y132">
        <v>0</v>
      </c>
      <c r="Z132">
        <v>774.55217436700002</v>
      </c>
      <c r="AA132">
        <v>0</v>
      </c>
      <c r="AB132">
        <v>0.62691660736199994</v>
      </c>
      <c r="AC132">
        <v>0.83753708287399997</v>
      </c>
      <c r="AD132">
        <v>0</v>
      </c>
      <c r="AE132">
        <v>0.68813061827400002</v>
      </c>
      <c r="AF132">
        <v>-0.67715613958800003</v>
      </c>
      <c r="AG132">
        <v>0.204047938348</v>
      </c>
      <c r="AH132">
        <v>0.72234140005799996</v>
      </c>
      <c r="AI132">
        <v>1.31871716421</v>
      </c>
      <c r="AJ132">
        <v>23.7413187583</v>
      </c>
      <c r="AK132">
        <v>-6.0751121922299998</v>
      </c>
      <c r="AL132">
        <v>1428.7098848799999</v>
      </c>
      <c r="AM132">
        <v>1035</v>
      </c>
      <c r="AN132">
        <v>1.4335180059999999</v>
      </c>
      <c r="AO132">
        <v>1035</v>
      </c>
      <c r="AP132">
        <v>0</v>
      </c>
      <c r="AQ132">
        <v>0</v>
      </c>
      <c r="AR132">
        <v>517.5</v>
      </c>
      <c r="AS132">
        <v>517.5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8</v>
      </c>
      <c r="BF132">
        <v>200</v>
      </c>
      <c r="BG132">
        <v>0</v>
      </c>
      <c r="BH132">
        <v>0</v>
      </c>
      <c r="BI132">
        <v>12</v>
      </c>
      <c r="BJ132">
        <v>86.25</v>
      </c>
      <c r="BK132">
        <v>3.2786885245901641E-2</v>
      </c>
      <c r="BL132">
        <v>2.2344658708295072E-2</v>
      </c>
      <c r="BM132">
        <v>0.47249999999999998</v>
      </c>
      <c r="BN132">
        <v>0</v>
      </c>
      <c r="BO132">
        <v>11175.841669900001</v>
      </c>
      <c r="BP132">
        <v>2.8326748320799999</v>
      </c>
    </row>
    <row r="133" spans="1:68" x14ac:dyDescent="0.25">
      <c r="A133">
        <v>132</v>
      </c>
      <c r="B133" t="s">
        <v>337</v>
      </c>
      <c r="C133" t="s">
        <v>368</v>
      </c>
      <c r="D133" t="s">
        <v>134</v>
      </c>
      <c r="E133">
        <v>5307050</v>
      </c>
      <c r="F133">
        <v>7115</v>
      </c>
      <c r="G133">
        <v>108228.480105</v>
      </c>
      <c r="H133">
        <v>940.31690335600001</v>
      </c>
      <c r="I133">
        <v>173275.96017000001</v>
      </c>
      <c r="J133">
        <v>9698.1695686500007</v>
      </c>
      <c r="K133">
        <v>589.83414363899999</v>
      </c>
      <c r="L133">
        <v>15615.461925199999</v>
      </c>
      <c r="M133">
        <v>9114.7373225299998</v>
      </c>
      <c r="N133">
        <v>18108.318858400002</v>
      </c>
      <c r="O133">
        <v>219112.03103300001</v>
      </c>
      <c r="P133">
        <v>4631.4917181999999</v>
      </c>
      <c r="Q133">
        <v>33.973288814691152</v>
      </c>
      <c r="R133">
        <v>0</v>
      </c>
      <c r="S133">
        <v>19.894268224819143</v>
      </c>
      <c r="T133">
        <v>0</v>
      </c>
      <c r="U133">
        <v>9.2747171211278057E-3</v>
      </c>
      <c r="V133">
        <v>0.4216444132115249</v>
      </c>
      <c r="W133">
        <v>495.31193326900001</v>
      </c>
      <c r="X133">
        <v>1719</v>
      </c>
      <c r="Y133">
        <v>33.973288814691152</v>
      </c>
      <c r="Z133">
        <v>353.11685667799998</v>
      </c>
      <c r="AA133">
        <v>7.2605720173699997E-2</v>
      </c>
      <c r="AB133">
        <v>0.39560787069600001</v>
      </c>
      <c r="AC133">
        <v>0.71037509030900003</v>
      </c>
      <c r="AD133">
        <v>0</v>
      </c>
      <c r="AE133">
        <v>0.78112626162999999</v>
      </c>
      <c r="AF133">
        <v>-0.72779299099100003</v>
      </c>
      <c r="AG133">
        <v>0.31153213165499999</v>
      </c>
      <c r="AH133">
        <v>0.81626618630600001</v>
      </c>
      <c r="AI133">
        <v>1.2919715733899999</v>
      </c>
      <c r="AJ133">
        <v>25.532767900700001</v>
      </c>
      <c r="AK133">
        <v>-2.8031501003299999</v>
      </c>
      <c r="AL133">
        <v>1216.50883153</v>
      </c>
      <c r="AM133">
        <v>15100</v>
      </c>
      <c r="AN133">
        <v>1.0188933870000001</v>
      </c>
      <c r="AO133">
        <v>1078.5714290000001</v>
      </c>
      <c r="AP133">
        <v>7550</v>
      </c>
      <c r="AQ133">
        <v>7550</v>
      </c>
      <c r="AR133">
        <v>2516.666667</v>
      </c>
      <c r="AS133">
        <v>5033.3333329999996</v>
      </c>
      <c r="AT133">
        <v>1887.5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30</v>
      </c>
      <c r="BF133">
        <v>187.5</v>
      </c>
      <c r="BG133">
        <v>0</v>
      </c>
      <c r="BH133">
        <v>0</v>
      </c>
      <c r="BI133">
        <v>6</v>
      </c>
      <c r="BJ133">
        <v>2516.666667</v>
      </c>
      <c r="BK133">
        <v>0.19724566859173701</v>
      </c>
      <c r="BL133">
        <v>0.1689827682045581</v>
      </c>
      <c r="BM133">
        <v>0.59279999999999999</v>
      </c>
      <c r="BN133">
        <v>0</v>
      </c>
      <c r="BO133">
        <v>40345.335044799998</v>
      </c>
      <c r="BP133">
        <v>2.1426040743999999</v>
      </c>
    </row>
    <row r="134" spans="1:68" x14ac:dyDescent="0.25">
      <c r="A134">
        <v>133</v>
      </c>
      <c r="B134" t="s">
        <v>337</v>
      </c>
      <c r="C134" t="s">
        <v>368</v>
      </c>
      <c r="D134" t="s">
        <v>135</v>
      </c>
      <c r="E134">
        <v>5307051</v>
      </c>
      <c r="F134">
        <v>7664</v>
      </c>
      <c r="G134">
        <v>114816.49638500001</v>
      </c>
      <c r="H134">
        <v>891.11754306299997</v>
      </c>
      <c r="I134">
        <v>180956.49199000001</v>
      </c>
      <c r="J134">
        <v>16903.300026500001</v>
      </c>
      <c r="K134">
        <v>1133.76526625</v>
      </c>
      <c r="L134">
        <v>12698.343328299999</v>
      </c>
      <c r="M134">
        <v>14101.9499739</v>
      </c>
      <c r="N134">
        <v>25699.850094599999</v>
      </c>
      <c r="O134">
        <v>221786.54590699999</v>
      </c>
      <c r="P134">
        <v>7991.0827869900004</v>
      </c>
      <c r="Q134">
        <v>55.852346503431647</v>
      </c>
      <c r="R134">
        <v>0</v>
      </c>
      <c r="S134">
        <v>9.1355963643108886</v>
      </c>
      <c r="T134">
        <v>0</v>
      </c>
      <c r="U134">
        <v>0</v>
      </c>
      <c r="V134">
        <v>0.26096033402922758</v>
      </c>
      <c r="W134">
        <v>285.69905148100003</v>
      </c>
      <c r="X134">
        <v>3544</v>
      </c>
      <c r="Y134">
        <v>55.852346503431647</v>
      </c>
      <c r="Z134">
        <v>662.66941222499997</v>
      </c>
      <c r="AA134">
        <v>1.19965981318E-3</v>
      </c>
      <c r="AB134">
        <v>0.245759394572</v>
      </c>
      <c r="AC134">
        <v>0.73731322461299997</v>
      </c>
      <c r="AD134">
        <v>0</v>
      </c>
      <c r="AE134">
        <v>0.79597531318299997</v>
      </c>
      <c r="AF134">
        <v>-0.73690504075200003</v>
      </c>
      <c r="AG134">
        <v>0.31706211061599998</v>
      </c>
      <c r="AH134">
        <v>0.79970428247299996</v>
      </c>
      <c r="AI134">
        <v>1.2081934908</v>
      </c>
      <c r="AJ134">
        <v>24.037124570100001</v>
      </c>
      <c r="AK134">
        <v>-3.25040427827</v>
      </c>
      <c r="AL134">
        <v>1144.2314087899999</v>
      </c>
      <c r="AM134">
        <v>2410</v>
      </c>
      <c r="AN134">
        <v>1.02161933</v>
      </c>
      <c r="AO134">
        <v>1205</v>
      </c>
      <c r="AP134">
        <v>0</v>
      </c>
      <c r="AQ134">
        <v>0</v>
      </c>
      <c r="AR134">
        <v>602.5</v>
      </c>
      <c r="AS134">
        <v>2410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9</v>
      </c>
      <c r="BF134">
        <v>180</v>
      </c>
      <c r="BG134">
        <v>1205</v>
      </c>
      <c r="BH134">
        <v>2410</v>
      </c>
      <c r="BI134">
        <v>3</v>
      </c>
      <c r="BJ134">
        <v>803.33333330000005</v>
      </c>
      <c r="BK134">
        <v>9.7345132743362831E-2</v>
      </c>
      <c r="BL134">
        <v>8.716216216216216E-2</v>
      </c>
      <c r="BM134">
        <v>0.5615</v>
      </c>
      <c r="BN134">
        <v>0</v>
      </c>
      <c r="BO134">
        <v>39550.984250100002</v>
      </c>
      <c r="BP134">
        <v>2.23908608731</v>
      </c>
    </row>
    <row r="135" spans="1:68" x14ac:dyDescent="0.25">
      <c r="A135">
        <v>134</v>
      </c>
      <c r="B135" t="s">
        <v>337</v>
      </c>
      <c r="C135" t="s">
        <v>368</v>
      </c>
      <c r="D135" t="s">
        <v>136</v>
      </c>
      <c r="E135">
        <v>5307060</v>
      </c>
      <c r="F135">
        <v>11026</v>
      </c>
      <c r="G135">
        <v>115086.649251</v>
      </c>
      <c r="H135">
        <v>795.98217421200002</v>
      </c>
      <c r="I135">
        <v>173211.227373</v>
      </c>
      <c r="J135">
        <v>10852.5178918</v>
      </c>
      <c r="K135">
        <v>490.09338182699997</v>
      </c>
      <c r="L135">
        <v>19579.6823153</v>
      </c>
      <c r="M135">
        <v>12848.1191724</v>
      </c>
      <c r="N135">
        <v>22053.157841699998</v>
      </c>
      <c r="O135">
        <v>210008.831982</v>
      </c>
      <c r="P135">
        <v>9860.0398718399993</v>
      </c>
      <c r="Q135">
        <v>41.866073084770917</v>
      </c>
      <c r="R135">
        <v>0</v>
      </c>
      <c r="S135">
        <v>40.511964385086259</v>
      </c>
      <c r="T135">
        <v>1.9198664440734556</v>
      </c>
      <c r="U135">
        <v>0</v>
      </c>
      <c r="V135">
        <v>0</v>
      </c>
      <c r="W135">
        <v>549.74859096700004</v>
      </c>
      <c r="X135">
        <v>1964</v>
      </c>
      <c r="Y135">
        <v>41.866073084770917</v>
      </c>
      <c r="Z135">
        <v>346.87964831900001</v>
      </c>
      <c r="AA135">
        <v>1.2746582075699999E-2</v>
      </c>
      <c r="AB135">
        <v>0.36624795936900001</v>
      </c>
      <c r="AC135">
        <v>0.69980767007599998</v>
      </c>
      <c r="AD135">
        <v>0</v>
      </c>
      <c r="AE135">
        <v>0.78777417251799997</v>
      </c>
      <c r="AF135">
        <v>-0.73134949626900003</v>
      </c>
      <c r="AG135">
        <v>0.33181997812300001</v>
      </c>
      <c r="AH135">
        <v>0.77434940161300003</v>
      </c>
      <c r="AI135">
        <v>1.16960438033</v>
      </c>
      <c r="AJ135">
        <v>22.862136122599999</v>
      </c>
      <c r="AK135">
        <v>-3.3342000517399999</v>
      </c>
      <c r="AL135">
        <v>1131.30099447</v>
      </c>
      <c r="AM135">
        <v>6363</v>
      </c>
      <c r="AN135">
        <v>1.0380097880000001</v>
      </c>
      <c r="AO135">
        <v>795.375</v>
      </c>
      <c r="AP135">
        <v>0</v>
      </c>
      <c r="AQ135">
        <v>0</v>
      </c>
      <c r="AR135">
        <v>707</v>
      </c>
      <c r="AS135">
        <v>1272.5999999999999</v>
      </c>
      <c r="AT135">
        <v>0</v>
      </c>
      <c r="AU135">
        <v>3</v>
      </c>
      <c r="AV135">
        <v>0</v>
      </c>
      <c r="AW135">
        <v>12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13</v>
      </c>
      <c r="BD135">
        <v>0</v>
      </c>
      <c r="BE135">
        <v>35</v>
      </c>
      <c r="BF135">
        <v>184.2105263</v>
      </c>
      <c r="BG135">
        <v>909</v>
      </c>
      <c r="BH135">
        <v>3181.5</v>
      </c>
      <c r="BI135">
        <v>53</v>
      </c>
      <c r="BJ135">
        <v>120.0566038</v>
      </c>
      <c r="BK135">
        <v>0.11881521373274992</v>
      </c>
      <c r="BL135">
        <v>0.10392260600105813</v>
      </c>
      <c r="BM135">
        <v>0.60770000000000002</v>
      </c>
      <c r="BN135">
        <v>0</v>
      </c>
      <c r="BO135">
        <v>50207.944268799998</v>
      </c>
      <c r="BP135">
        <v>2.59238203525</v>
      </c>
    </row>
    <row r="136" spans="1:68" x14ac:dyDescent="0.25">
      <c r="A136">
        <v>135</v>
      </c>
      <c r="B136" t="s">
        <v>337</v>
      </c>
      <c r="C136" t="s">
        <v>368</v>
      </c>
      <c r="D136" t="s">
        <v>137</v>
      </c>
      <c r="E136">
        <v>5307061</v>
      </c>
      <c r="F136">
        <v>12451</v>
      </c>
      <c r="G136">
        <v>104260.346286</v>
      </c>
      <c r="H136">
        <v>1084.4790560199999</v>
      </c>
      <c r="I136">
        <v>176445.17991199999</v>
      </c>
      <c r="J136">
        <v>8239.8198971999991</v>
      </c>
      <c r="K136">
        <v>413.56613442000003</v>
      </c>
      <c r="L136">
        <v>9001.9011090900003</v>
      </c>
      <c r="M136">
        <v>3938.6869092500001</v>
      </c>
      <c r="N136">
        <v>18294.5485095</v>
      </c>
      <c r="O136">
        <v>229195.08355000001</v>
      </c>
      <c r="P136">
        <v>5981.6545326300002</v>
      </c>
      <c r="Q136">
        <v>32.59135596364311</v>
      </c>
      <c r="R136">
        <v>0</v>
      </c>
      <c r="S136">
        <v>51.233537377109997</v>
      </c>
      <c r="T136">
        <v>2.0775366351326285</v>
      </c>
      <c r="U136">
        <v>0.12057132257466147</v>
      </c>
      <c r="V136">
        <v>21.355714400449763</v>
      </c>
      <c r="W136">
        <v>299.58709592700001</v>
      </c>
      <c r="X136">
        <v>4537</v>
      </c>
      <c r="Y136">
        <v>32.59135596364311</v>
      </c>
      <c r="Z136">
        <v>146.718844214</v>
      </c>
      <c r="AA136">
        <v>2.4640110918899998E-3</v>
      </c>
      <c r="AB136">
        <v>0.46442052847199999</v>
      </c>
      <c r="AC136">
        <v>0.74935106015300001</v>
      </c>
      <c r="AD136">
        <v>0</v>
      </c>
      <c r="AE136">
        <v>0.80675083300499995</v>
      </c>
      <c r="AF136">
        <v>-0.73985910817699996</v>
      </c>
      <c r="AG136">
        <v>0.32794534714399998</v>
      </c>
      <c r="AH136">
        <v>0.72303963418399997</v>
      </c>
      <c r="AI136">
        <v>1.2874165046999999</v>
      </c>
      <c r="AJ136">
        <v>23.2389528645</v>
      </c>
      <c r="AK136">
        <v>-7.4248718354900003</v>
      </c>
      <c r="AL136">
        <v>1419.8068797400001</v>
      </c>
      <c r="AM136">
        <v>3657</v>
      </c>
      <c r="AN136">
        <v>1.391023203</v>
      </c>
      <c r="AO136">
        <v>731.4</v>
      </c>
      <c r="AP136">
        <v>0</v>
      </c>
      <c r="AQ136">
        <v>0</v>
      </c>
      <c r="AR136">
        <v>914.25</v>
      </c>
      <c r="AS136">
        <v>731.4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28</v>
      </c>
      <c r="BF136">
        <v>200</v>
      </c>
      <c r="BG136">
        <v>1828.5</v>
      </c>
      <c r="BH136">
        <v>914.25</v>
      </c>
      <c r="BI136">
        <v>12</v>
      </c>
      <c r="BJ136">
        <v>304.75</v>
      </c>
      <c r="BK136">
        <v>7.4351585014409222E-2</v>
      </c>
      <c r="BL136">
        <v>5.2880601168939605E-2</v>
      </c>
      <c r="BM136">
        <v>0.56740000000000002</v>
      </c>
      <c r="BN136">
        <v>0</v>
      </c>
      <c r="BO136">
        <v>30232.938996000001</v>
      </c>
      <c r="BP136">
        <v>3.2186659946199998</v>
      </c>
    </row>
    <row r="137" spans="1:68" x14ac:dyDescent="0.25">
      <c r="A137">
        <v>136</v>
      </c>
      <c r="B137" t="s">
        <v>337</v>
      </c>
      <c r="C137" t="s">
        <v>368</v>
      </c>
      <c r="D137" t="s">
        <v>138</v>
      </c>
      <c r="E137">
        <v>5307062</v>
      </c>
      <c r="F137">
        <v>2779</v>
      </c>
      <c r="G137">
        <v>110834.918867</v>
      </c>
      <c r="H137">
        <v>1471.97697988</v>
      </c>
      <c r="I137">
        <v>159239.44608600001</v>
      </c>
      <c r="J137">
        <v>6632.06678577</v>
      </c>
      <c r="K137">
        <v>168.791357836</v>
      </c>
      <c r="L137">
        <v>9352.9964381299997</v>
      </c>
      <c r="M137">
        <v>8836.8724182099995</v>
      </c>
      <c r="N137">
        <v>20150.998486100001</v>
      </c>
      <c r="O137">
        <v>197082.86025200001</v>
      </c>
      <c r="P137">
        <v>18606.408487799999</v>
      </c>
      <c r="Q137">
        <v>0</v>
      </c>
      <c r="R137">
        <v>0</v>
      </c>
      <c r="S137">
        <v>13.466889259877574</v>
      </c>
      <c r="T137">
        <v>10.350584307178631</v>
      </c>
      <c r="U137">
        <v>0</v>
      </c>
      <c r="V137">
        <v>0</v>
      </c>
      <c r="W137">
        <v>2236.5061528400001</v>
      </c>
      <c r="X137">
        <v>2</v>
      </c>
      <c r="Y137">
        <v>0</v>
      </c>
      <c r="Z137">
        <v>1214.10124258</v>
      </c>
      <c r="AA137">
        <v>0</v>
      </c>
      <c r="AB137">
        <v>0.216804605973</v>
      </c>
      <c r="AC137">
        <v>0.653217555422</v>
      </c>
      <c r="AD137">
        <v>0</v>
      </c>
      <c r="AE137">
        <v>0.69397074440299999</v>
      </c>
      <c r="AF137">
        <v>-0.67349524496199997</v>
      </c>
      <c r="AG137">
        <v>0.229094090418</v>
      </c>
      <c r="AH137">
        <v>0.77442598874799995</v>
      </c>
      <c r="AI137">
        <v>1.0749314896</v>
      </c>
      <c r="AJ137">
        <v>20.9805954154</v>
      </c>
      <c r="AK137">
        <v>-0.36678083322999999</v>
      </c>
      <c r="AL137">
        <v>1038.0622482599999</v>
      </c>
      <c r="AM137">
        <v>1498</v>
      </c>
      <c r="AN137">
        <v>1.0402777780000001</v>
      </c>
      <c r="AO137">
        <v>1498</v>
      </c>
      <c r="AP137">
        <v>0</v>
      </c>
      <c r="AQ137">
        <v>0</v>
      </c>
      <c r="AR137">
        <v>374.5</v>
      </c>
      <c r="AS137">
        <v>0</v>
      </c>
      <c r="AT137">
        <v>0</v>
      </c>
      <c r="AU137">
        <v>1</v>
      </c>
      <c r="AV137">
        <v>0</v>
      </c>
      <c r="AW137">
        <v>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7</v>
      </c>
      <c r="BD137">
        <v>0</v>
      </c>
      <c r="BE137">
        <v>12</v>
      </c>
      <c r="BF137">
        <v>200</v>
      </c>
      <c r="BG137">
        <v>0</v>
      </c>
      <c r="BH137">
        <v>0</v>
      </c>
      <c r="BI137">
        <v>1</v>
      </c>
      <c r="BJ137">
        <v>1498</v>
      </c>
      <c r="BK137">
        <v>7.8103207810320777E-2</v>
      </c>
      <c r="BL137">
        <v>4.9107142857142856E-2</v>
      </c>
      <c r="BM137">
        <v>0.51759999999999995</v>
      </c>
      <c r="BN137">
        <v>0</v>
      </c>
      <c r="BO137">
        <v>60347.276868599998</v>
      </c>
      <c r="BP137">
        <v>2.84818884819</v>
      </c>
    </row>
    <row r="138" spans="1:68" x14ac:dyDescent="0.25">
      <c r="A138">
        <v>137</v>
      </c>
      <c r="B138" t="s">
        <v>337</v>
      </c>
      <c r="C138" t="s">
        <v>368</v>
      </c>
      <c r="D138" t="s">
        <v>139</v>
      </c>
      <c r="E138">
        <v>5307063</v>
      </c>
      <c r="F138">
        <v>6983</v>
      </c>
      <c r="G138">
        <v>106037.677629</v>
      </c>
      <c r="H138">
        <v>946.45939206399999</v>
      </c>
      <c r="I138">
        <v>183938.03512799999</v>
      </c>
      <c r="J138">
        <v>10675.448559500001</v>
      </c>
      <c r="K138">
        <v>380.18378544500001</v>
      </c>
      <c r="L138">
        <v>4152.92990061</v>
      </c>
      <c r="M138">
        <v>3003.6882294799998</v>
      </c>
      <c r="N138">
        <v>21133.904730099999</v>
      </c>
      <c r="O138">
        <v>238695.53216100001</v>
      </c>
      <c r="P138">
        <v>7020.5845231000003</v>
      </c>
      <c r="Q138">
        <v>10.480430346874419</v>
      </c>
      <c r="R138">
        <v>0</v>
      </c>
      <c r="S138">
        <v>22.324244110554627</v>
      </c>
      <c r="T138">
        <v>6.6221480244852522</v>
      </c>
      <c r="U138">
        <v>0</v>
      </c>
      <c r="V138">
        <v>35.013604467993694</v>
      </c>
      <c r="W138">
        <v>114.04377553400001</v>
      </c>
      <c r="X138">
        <v>3826</v>
      </c>
      <c r="Y138">
        <v>10.480430346874419</v>
      </c>
      <c r="Z138">
        <v>89.389439284900007</v>
      </c>
      <c r="AA138">
        <v>7.0215023272000004E-3</v>
      </c>
      <c r="AB138">
        <v>0.44232421595299998</v>
      </c>
      <c r="AC138">
        <v>0.77968340885099996</v>
      </c>
      <c r="AD138">
        <v>0</v>
      </c>
      <c r="AE138">
        <v>0.76962205719099996</v>
      </c>
      <c r="AF138">
        <v>-0.72236461990599998</v>
      </c>
      <c r="AG138">
        <v>0.26742352562400001</v>
      </c>
      <c r="AH138">
        <v>0.772466550596</v>
      </c>
      <c r="AI138">
        <v>1.21479579314</v>
      </c>
      <c r="AJ138">
        <v>23.077375636799999</v>
      </c>
      <c r="AK138">
        <v>-4.2808247030500004</v>
      </c>
      <c r="AL138">
        <v>1221.5903090300001</v>
      </c>
      <c r="AM138">
        <v>1451</v>
      </c>
      <c r="AN138">
        <v>1.599779493</v>
      </c>
      <c r="AO138">
        <v>1451</v>
      </c>
      <c r="AP138">
        <v>0</v>
      </c>
      <c r="AQ138">
        <v>0</v>
      </c>
      <c r="AR138">
        <v>725.5</v>
      </c>
      <c r="AS138">
        <v>725.5</v>
      </c>
      <c r="AT138">
        <v>0</v>
      </c>
      <c r="AU138">
        <v>2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12</v>
      </c>
      <c r="BF138">
        <v>200</v>
      </c>
      <c r="BG138">
        <v>483.66666670000001</v>
      </c>
      <c r="BH138">
        <v>0</v>
      </c>
      <c r="BI138">
        <v>16</v>
      </c>
      <c r="BJ138">
        <v>90.6875</v>
      </c>
      <c r="BK138">
        <v>0.04</v>
      </c>
      <c r="BL138">
        <v>3.5459116168298492E-2</v>
      </c>
      <c r="BM138">
        <v>0.58760000000000001</v>
      </c>
      <c r="BN138">
        <v>0</v>
      </c>
      <c r="BO138">
        <v>21521.178032799999</v>
      </c>
      <c r="BP138">
        <v>2.43912653305</v>
      </c>
    </row>
    <row r="139" spans="1:68" x14ac:dyDescent="0.25">
      <c r="A139">
        <v>138</v>
      </c>
      <c r="B139" t="s">
        <v>337</v>
      </c>
      <c r="C139" t="s">
        <v>369</v>
      </c>
      <c r="D139" t="s">
        <v>140</v>
      </c>
      <c r="E139">
        <v>5308010</v>
      </c>
      <c r="F139">
        <v>15184</v>
      </c>
      <c r="G139">
        <v>48967.135933099999</v>
      </c>
      <c r="H139">
        <v>1367.66518703</v>
      </c>
      <c r="I139">
        <v>149727.743353</v>
      </c>
      <c r="J139">
        <v>15524.6520583</v>
      </c>
      <c r="K139">
        <v>316.258519514</v>
      </c>
      <c r="L139">
        <v>7778.4393497000001</v>
      </c>
      <c r="M139">
        <v>9759.62601713</v>
      </c>
      <c r="N139">
        <v>27716.9638529</v>
      </c>
      <c r="O139">
        <v>82726.905559000006</v>
      </c>
      <c r="P139">
        <v>7832.6763187799997</v>
      </c>
      <c r="Q139">
        <v>51.446855870895938</v>
      </c>
      <c r="R139">
        <v>0</v>
      </c>
      <c r="S139">
        <v>70.163235021331843</v>
      </c>
      <c r="T139">
        <v>8.6625857911333703</v>
      </c>
      <c r="U139">
        <v>1.8549434242255611E-2</v>
      </c>
      <c r="V139">
        <v>4.5442571127502633</v>
      </c>
      <c r="W139">
        <v>575.38622367000005</v>
      </c>
      <c r="X139">
        <v>2223</v>
      </c>
      <c r="Y139">
        <v>51.446855870895938</v>
      </c>
      <c r="Z139">
        <v>441.42990349799999</v>
      </c>
      <c r="AA139">
        <v>1.3481374993000001E-2</v>
      </c>
      <c r="AB139">
        <v>0.265032270811</v>
      </c>
      <c r="AC139">
        <v>0.65611135812800003</v>
      </c>
      <c r="AD139">
        <v>0</v>
      </c>
      <c r="AE139">
        <v>0.78089866248600004</v>
      </c>
      <c r="AF139">
        <v>-0.72592582025999997</v>
      </c>
      <c r="AG139">
        <v>0.32187044954299998</v>
      </c>
      <c r="AH139">
        <v>0.78555886062699998</v>
      </c>
      <c r="AI139">
        <v>1.23456606398</v>
      </c>
      <c r="AJ139">
        <v>24.064640560099999</v>
      </c>
      <c r="AK139">
        <v>-6.8649384927700003</v>
      </c>
      <c r="AL139">
        <v>1182.7991985599999</v>
      </c>
      <c r="AM139">
        <v>2611</v>
      </c>
      <c r="AN139">
        <v>1.0464929860000001</v>
      </c>
      <c r="AO139">
        <v>2611</v>
      </c>
      <c r="AP139">
        <v>0</v>
      </c>
      <c r="AQ139">
        <v>0</v>
      </c>
      <c r="AR139">
        <v>522.20000000000005</v>
      </c>
      <c r="AS139">
        <v>870.33333330000005</v>
      </c>
      <c r="AT139">
        <v>0</v>
      </c>
      <c r="AU139">
        <v>3</v>
      </c>
      <c r="AV139">
        <v>0</v>
      </c>
      <c r="AW139">
        <v>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36</v>
      </c>
      <c r="BF139">
        <v>200</v>
      </c>
      <c r="BG139">
        <v>261.10000000000002</v>
      </c>
      <c r="BH139">
        <v>0</v>
      </c>
      <c r="BI139">
        <v>29</v>
      </c>
      <c r="BJ139">
        <v>90.034482760000003</v>
      </c>
      <c r="BK139">
        <v>1.6609392898052692E-2</v>
      </c>
      <c r="BL139">
        <v>1.5167132970107496E-2</v>
      </c>
      <c r="BM139">
        <v>0.58899999999999997</v>
      </c>
      <c r="BN139">
        <v>0</v>
      </c>
      <c r="BO139">
        <v>8234.48999835</v>
      </c>
      <c r="BP139">
        <v>3.1213112317</v>
      </c>
    </row>
    <row r="140" spans="1:68" x14ac:dyDescent="0.25">
      <c r="A140">
        <v>139</v>
      </c>
      <c r="B140" t="s">
        <v>337</v>
      </c>
      <c r="C140" t="s">
        <v>369</v>
      </c>
      <c r="D140" t="s">
        <v>141</v>
      </c>
      <c r="E140">
        <v>5308011</v>
      </c>
      <c r="F140">
        <v>8392</v>
      </c>
      <c r="G140">
        <v>62037.035972199999</v>
      </c>
      <c r="H140">
        <v>1319.8804463399999</v>
      </c>
      <c r="I140">
        <v>140880.25038400001</v>
      </c>
      <c r="J140">
        <v>8014.4028135299995</v>
      </c>
      <c r="K140">
        <v>1162.78814487</v>
      </c>
      <c r="L140">
        <v>18349.031073599999</v>
      </c>
      <c r="M140">
        <v>11040.749816699999</v>
      </c>
      <c r="N140">
        <v>30452.1774898</v>
      </c>
      <c r="O140">
        <v>97339.732568000007</v>
      </c>
      <c r="P140">
        <v>18616.907587400001</v>
      </c>
      <c r="Q140">
        <v>27.59228343535522</v>
      </c>
      <c r="R140">
        <v>0</v>
      </c>
      <c r="S140">
        <v>8.9964756074939718</v>
      </c>
      <c r="T140">
        <v>11.686143572621036</v>
      </c>
      <c r="U140">
        <v>0</v>
      </c>
      <c r="V140">
        <v>33.412774070543378</v>
      </c>
      <c r="W140">
        <v>1252.33908036</v>
      </c>
      <c r="X140">
        <v>2848</v>
      </c>
      <c r="Y140">
        <v>27.59228343535522</v>
      </c>
      <c r="Z140">
        <v>1054.92639949</v>
      </c>
      <c r="AA140">
        <v>0</v>
      </c>
      <c r="AB140">
        <v>0.480278836988</v>
      </c>
      <c r="AC140">
        <v>0.67576740768099997</v>
      </c>
      <c r="AD140">
        <v>0</v>
      </c>
      <c r="AE140">
        <v>0.68607038523300001</v>
      </c>
      <c r="AF140">
        <v>-0.67554144093400004</v>
      </c>
      <c r="AG140">
        <v>0.219605157296</v>
      </c>
      <c r="AH140">
        <v>0.75907968774500001</v>
      </c>
      <c r="AI140">
        <v>1.21038965502</v>
      </c>
      <c r="AJ140">
        <v>23.002972171500002</v>
      </c>
      <c r="AK140">
        <v>-7.4543860101800004</v>
      </c>
      <c r="AL140">
        <v>1219.1077738900001</v>
      </c>
      <c r="AM140">
        <v>2497</v>
      </c>
      <c r="AN140">
        <v>2.0585325640000001</v>
      </c>
      <c r="AO140">
        <v>1248.5</v>
      </c>
      <c r="AP140">
        <v>0</v>
      </c>
      <c r="AQ140">
        <v>0</v>
      </c>
      <c r="AR140">
        <v>832.33333330000005</v>
      </c>
      <c r="AS140">
        <v>499.4</v>
      </c>
      <c r="AT140">
        <v>0</v>
      </c>
      <c r="AU140">
        <v>0</v>
      </c>
      <c r="AV140">
        <v>0</v>
      </c>
      <c r="AW140">
        <v>2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30</v>
      </c>
      <c r="BF140">
        <v>200</v>
      </c>
      <c r="BG140">
        <v>1248.5</v>
      </c>
      <c r="BH140">
        <v>1248.5</v>
      </c>
      <c r="BI140">
        <v>7</v>
      </c>
      <c r="BJ140">
        <v>356.7142857</v>
      </c>
      <c r="BK140">
        <v>1.5900056785917091E-2</v>
      </c>
      <c r="BL140">
        <v>1.369201030927835E-2</v>
      </c>
      <c r="BM140">
        <v>0.6008</v>
      </c>
      <c r="BN140">
        <v>0</v>
      </c>
      <c r="BO140">
        <v>15580.144882099999</v>
      </c>
      <c r="BP140">
        <v>3.5458697637999999</v>
      </c>
    </row>
    <row r="141" spans="1:68" x14ac:dyDescent="0.25">
      <c r="A141">
        <v>140</v>
      </c>
      <c r="B141" t="s">
        <v>337</v>
      </c>
      <c r="C141" t="s">
        <v>369</v>
      </c>
      <c r="D141" t="s">
        <v>142</v>
      </c>
      <c r="E141">
        <v>5308020</v>
      </c>
      <c r="F141">
        <v>16677</v>
      </c>
      <c r="G141">
        <v>64857.970110900002</v>
      </c>
      <c r="H141">
        <v>1485.36693857</v>
      </c>
      <c r="I141">
        <v>144789.53596899999</v>
      </c>
      <c r="J141">
        <v>5829.6198894299996</v>
      </c>
      <c r="K141">
        <v>694.60505634100002</v>
      </c>
      <c r="L141">
        <v>23097.150584700001</v>
      </c>
      <c r="M141">
        <v>5375.9277173</v>
      </c>
      <c r="N141">
        <v>25696.219605099999</v>
      </c>
      <c r="O141">
        <v>104545.305697</v>
      </c>
      <c r="P141">
        <v>22965.8350402</v>
      </c>
      <c r="Q141">
        <v>72.519013170098319</v>
      </c>
      <c r="R141">
        <v>0</v>
      </c>
      <c r="S141">
        <v>34.418475236505287</v>
      </c>
      <c r="T141">
        <v>18.985345946948616</v>
      </c>
      <c r="U141">
        <v>0</v>
      </c>
      <c r="V141">
        <v>15.242549619236073</v>
      </c>
      <c r="W141">
        <v>2193.00201208</v>
      </c>
      <c r="X141">
        <v>2283</v>
      </c>
      <c r="Y141">
        <v>72.519013170098319</v>
      </c>
      <c r="Z141">
        <v>935.896590812</v>
      </c>
      <c r="AA141">
        <v>0</v>
      </c>
      <c r="AB141">
        <v>0.535393056305</v>
      </c>
      <c r="AC141">
        <v>0.73385000203899997</v>
      </c>
      <c r="AD141">
        <v>0</v>
      </c>
      <c r="AE141">
        <v>0.68159137667199998</v>
      </c>
      <c r="AF141">
        <v>-0.67591043907399995</v>
      </c>
      <c r="AG141">
        <v>0.19730506377699999</v>
      </c>
      <c r="AH141">
        <v>0.76075785761400005</v>
      </c>
      <c r="AI141">
        <v>1.30994933551</v>
      </c>
      <c r="AJ141">
        <v>24.959492288500002</v>
      </c>
      <c r="AK141">
        <v>-7.0956009422599999</v>
      </c>
      <c r="AL141">
        <v>1351.1639906400001</v>
      </c>
      <c r="AM141">
        <v>2318</v>
      </c>
      <c r="AN141">
        <v>1.815191856</v>
      </c>
      <c r="AO141">
        <v>2318</v>
      </c>
      <c r="AP141">
        <v>0</v>
      </c>
      <c r="AQ141">
        <v>0</v>
      </c>
      <c r="AR141">
        <v>463.6</v>
      </c>
      <c r="AS141">
        <v>772.66666669999995</v>
      </c>
      <c r="AT141">
        <v>0</v>
      </c>
      <c r="AU141">
        <v>12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</v>
      </c>
      <c r="BB141">
        <v>0</v>
      </c>
      <c r="BC141">
        <v>1</v>
      </c>
      <c r="BD141">
        <v>0</v>
      </c>
      <c r="BE141">
        <v>30</v>
      </c>
      <c r="BF141">
        <v>200</v>
      </c>
      <c r="BG141">
        <v>386.33333329999999</v>
      </c>
      <c r="BH141">
        <v>0</v>
      </c>
      <c r="BI141">
        <v>8</v>
      </c>
      <c r="BJ141">
        <v>289.75</v>
      </c>
      <c r="BK141">
        <v>2.3809523809523812E-3</v>
      </c>
      <c r="BL141">
        <v>2.7763755678950025E-3</v>
      </c>
      <c r="BM141">
        <v>0.52490000000000003</v>
      </c>
      <c r="BN141">
        <v>0</v>
      </c>
      <c r="BO141">
        <v>14377.940063399999</v>
      </c>
      <c r="BP141">
        <v>3.8475224678200002</v>
      </c>
    </row>
    <row r="142" spans="1:68" x14ac:dyDescent="0.25">
      <c r="A142">
        <v>141</v>
      </c>
      <c r="B142" t="s">
        <v>337</v>
      </c>
      <c r="C142" t="s">
        <v>369</v>
      </c>
      <c r="D142" t="s">
        <v>143</v>
      </c>
      <c r="E142">
        <v>5308030</v>
      </c>
      <c r="F142">
        <v>9827</v>
      </c>
      <c r="G142">
        <v>52574.901212099998</v>
      </c>
      <c r="H142">
        <v>811.64216774299996</v>
      </c>
      <c r="I142">
        <v>165108.194475</v>
      </c>
      <c r="J142">
        <v>17770.299069699999</v>
      </c>
      <c r="K142">
        <v>548.39210006999997</v>
      </c>
      <c r="L142">
        <v>23385.1351516</v>
      </c>
      <c r="M142">
        <v>4218.0849212900002</v>
      </c>
      <c r="N142">
        <v>8981.2933495100006</v>
      </c>
      <c r="O142">
        <v>99543.010002700001</v>
      </c>
      <c r="P142">
        <v>18405.823135899998</v>
      </c>
      <c r="Q142">
        <v>52.476349471341123</v>
      </c>
      <c r="R142">
        <v>0</v>
      </c>
      <c r="S142">
        <v>20.895937673900946</v>
      </c>
      <c r="T142">
        <v>4.8877759228343542</v>
      </c>
      <c r="U142">
        <v>0</v>
      </c>
      <c r="V142">
        <v>6.0445710796784367</v>
      </c>
      <c r="W142">
        <v>643.04421957500006</v>
      </c>
      <c r="X142">
        <v>1140</v>
      </c>
      <c r="Y142">
        <v>52.476349471341123</v>
      </c>
      <c r="Z142">
        <v>1134.3517393100001</v>
      </c>
      <c r="AA142">
        <v>7.5631920838200001E-2</v>
      </c>
      <c r="AB142">
        <v>9.3924900783599996E-2</v>
      </c>
      <c r="AC142">
        <v>0.59682427727499998</v>
      </c>
      <c r="AD142">
        <v>0</v>
      </c>
      <c r="AE142">
        <v>0.51057549041000005</v>
      </c>
      <c r="AF142">
        <v>-0.54935422722799998</v>
      </c>
      <c r="AG142">
        <v>5.5137364420200001E-2</v>
      </c>
      <c r="AH142">
        <v>0.79799373663399997</v>
      </c>
      <c r="AI142">
        <v>1.1589422463700001</v>
      </c>
      <c r="AJ142">
        <v>24.0143060652</v>
      </c>
      <c r="AK142">
        <v>-6.1153934626700002</v>
      </c>
      <c r="AL142">
        <v>1085.2472720599999</v>
      </c>
      <c r="AM142">
        <v>3638</v>
      </c>
      <c r="AN142">
        <v>1.017337808</v>
      </c>
      <c r="AO142">
        <v>1212.666667</v>
      </c>
      <c r="AP142">
        <v>0</v>
      </c>
      <c r="AQ142">
        <v>0</v>
      </c>
      <c r="AR142">
        <v>1212.666667</v>
      </c>
      <c r="AS142">
        <v>909.5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19</v>
      </c>
      <c r="BD142">
        <v>0</v>
      </c>
      <c r="BE142">
        <v>33</v>
      </c>
      <c r="BF142">
        <v>194.1176471</v>
      </c>
      <c r="BG142">
        <v>279.84615380000002</v>
      </c>
      <c r="BH142">
        <v>1819</v>
      </c>
      <c r="BI142">
        <v>11</v>
      </c>
      <c r="BJ142">
        <v>330.72727270000001</v>
      </c>
      <c r="BK142">
        <v>1.4631043256997456E-2</v>
      </c>
      <c r="BL142">
        <v>1.2263668880940215E-2</v>
      </c>
      <c r="BM142">
        <v>0.63119999999999998</v>
      </c>
      <c r="BN142">
        <v>0</v>
      </c>
      <c r="BO142">
        <v>12171.755960099999</v>
      </c>
      <c r="BP142">
        <v>2.4193005648399999</v>
      </c>
    </row>
    <row r="143" spans="1:68" x14ac:dyDescent="0.25">
      <c r="A143">
        <v>142</v>
      </c>
      <c r="B143" t="s">
        <v>337</v>
      </c>
      <c r="C143" t="s">
        <v>369</v>
      </c>
      <c r="D143" t="s">
        <v>144</v>
      </c>
      <c r="E143">
        <v>5308031</v>
      </c>
      <c r="F143">
        <v>4035</v>
      </c>
      <c r="G143">
        <v>60152.187041099998</v>
      </c>
      <c r="H143">
        <v>986.84562607099997</v>
      </c>
      <c r="I143">
        <v>165167.58197</v>
      </c>
      <c r="J143">
        <v>21402.4876774</v>
      </c>
      <c r="K143">
        <v>434.98405470500001</v>
      </c>
      <c r="L143">
        <v>30787.855512800001</v>
      </c>
      <c r="M143">
        <v>6581.4048817800003</v>
      </c>
      <c r="N143">
        <v>14596.561199100001</v>
      </c>
      <c r="O143">
        <v>107939.452147</v>
      </c>
      <c r="P143">
        <v>14076.9704996</v>
      </c>
      <c r="Q143">
        <v>10.127991096271565</v>
      </c>
      <c r="R143">
        <v>0</v>
      </c>
      <c r="S143">
        <v>12.196253014283066</v>
      </c>
      <c r="T143">
        <v>8.7553329623446494</v>
      </c>
      <c r="U143">
        <v>0</v>
      </c>
      <c r="V143">
        <v>0</v>
      </c>
      <c r="W143">
        <v>448.43371407699999</v>
      </c>
      <c r="X143">
        <v>1374</v>
      </c>
      <c r="Y143">
        <v>10.127991096271565</v>
      </c>
      <c r="Z143">
        <v>461.28030188499997</v>
      </c>
      <c r="AA143">
        <v>9.1461696414999998E-3</v>
      </c>
      <c r="AB143">
        <v>0.322057001239</v>
      </c>
      <c r="AC143">
        <v>0.60157981923399995</v>
      </c>
      <c r="AD143">
        <v>0</v>
      </c>
      <c r="AE143">
        <v>0.55167591489699996</v>
      </c>
      <c r="AF143">
        <v>-0.57973568505999995</v>
      </c>
      <c r="AG143">
        <v>0.10608141693000001</v>
      </c>
      <c r="AH143">
        <v>0.77900510500499998</v>
      </c>
      <c r="AI143">
        <v>1.26431708968</v>
      </c>
      <c r="AJ143">
        <v>25.2478100754</v>
      </c>
      <c r="AK143">
        <v>-7.2047492460999996</v>
      </c>
      <c r="AL143">
        <v>1241.23161207</v>
      </c>
      <c r="AM143">
        <v>1422</v>
      </c>
      <c r="AN143">
        <v>1.0627802690000001</v>
      </c>
      <c r="AO143">
        <v>1422</v>
      </c>
      <c r="AP143">
        <v>0</v>
      </c>
      <c r="AQ143">
        <v>0</v>
      </c>
      <c r="AR143">
        <v>474</v>
      </c>
      <c r="AS143">
        <v>1422</v>
      </c>
      <c r="AT143">
        <v>0</v>
      </c>
      <c r="AU143">
        <v>0</v>
      </c>
      <c r="AV143">
        <v>0</v>
      </c>
      <c r="AW143">
        <v>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13</v>
      </c>
      <c r="BF143">
        <v>144.44444440000001</v>
      </c>
      <c r="BG143">
        <v>237</v>
      </c>
      <c r="BH143">
        <v>1422</v>
      </c>
      <c r="BI143">
        <v>42</v>
      </c>
      <c r="BJ143">
        <v>33.857142860000003</v>
      </c>
      <c r="BK143">
        <v>3.8412291933418692E-3</v>
      </c>
      <c r="BL143">
        <v>2.7548209366391185E-3</v>
      </c>
      <c r="BM143">
        <v>0.60860000000000003</v>
      </c>
      <c r="BN143">
        <v>0</v>
      </c>
      <c r="BO143">
        <v>18392.584944999999</v>
      </c>
      <c r="BP143">
        <v>3.0875296598999999</v>
      </c>
    </row>
    <row r="144" spans="1:68" x14ac:dyDescent="0.25">
      <c r="A144">
        <v>143</v>
      </c>
      <c r="B144" t="s">
        <v>337</v>
      </c>
      <c r="C144" t="s">
        <v>369</v>
      </c>
      <c r="D144" t="s">
        <v>145</v>
      </c>
      <c r="E144">
        <v>5308040</v>
      </c>
      <c r="F144">
        <v>25026</v>
      </c>
      <c r="G144">
        <v>71443.116826500001</v>
      </c>
      <c r="H144">
        <v>2521.3529586200002</v>
      </c>
      <c r="I144">
        <v>152247.34329700001</v>
      </c>
      <c r="J144">
        <v>17883.8501273</v>
      </c>
      <c r="K144">
        <v>363.69954675299999</v>
      </c>
      <c r="L144">
        <v>34597.728768599998</v>
      </c>
      <c r="M144">
        <v>3233.5123300599998</v>
      </c>
      <c r="N144">
        <v>14163.198545900001</v>
      </c>
      <c r="O144">
        <v>115766.631412</v>
      </c>
      <c r="P144">
        <v>14614.101784</v>
      </c>
      <c r="Q144">
        <v>26.534965683546652</v>
      </c>
      <c r="R144">
        <v>0</v>
      </c>
      <c r="S144">
        <v>95.900575032461504</v>
      </c>
      <c r="T144">
        <v>50.973845297718427</v>
      </c>
      <c r="U144">
        <v>0</v>
      </c>
      <c r="V144">
        <v>22.880204587229279</v>
      </c>
      <c r="W144">
        <v>645.71859150199998</v>
      </c>
      <c r="X144">
        <v>5878</v>
      </c>
      <c r="Y144">
        <v>26.534965683546652</v>
      </c>
      <c r="Z144">
        <v>1173.2808951899999</v>
      </c>
      <c r="AA144">
        <v>8.1558377511500007E-3</v>
      </c>
      <c r="AB144">
        <v>0.47181930791999999</v>
      </c>
      <c r="AC144">
        <v>0.63685577898000001</v>
      </c>
      <c r="AD144">
        <v>0</v>
      </c>
      <c r="AE144">
        <v>0.64668352077799995</v>
      </c>
      <c r="AF144">
        <v>-0.64414613686800004</v>
      </c>
      <c r="AG144">
        <v>0.155303803883</v>
      </c>
      <c r="AH144">
        <v>0.78861428274300005</v>
      </c>
      <c r="AI144">
        <v>1.2381583030700001</v>
      </c>
      <c r="AJ144">
        <v>24.786497744999998</v>
      </c>
      <c r="AK144">
        <v>-3.61571945158</v>
      </c>
      <c r="AL144">
        <v>1196.5453841999999</v>
      </c>
      <c r="AM144">
        <v>2527</v>
      </c>
      <c r="AN144">
        <v>1.1581118239999999</v>
      </c>
      <c r="AO144">
        <v>2527</v>
      </c>
      <c r="AP144">
        <v>0</v>
      </c>
      <c r="AQ144">
        <v>0</v>
      </c>
      <c r="AR144">
        <v>505.4</v>
      </c>
      <c r="AS144">
        <v>631.75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5</v>
      </c>
      <c r="BB144">
        <v>0</v>
      </c>
      <c r="BC144">
        <v>1</v>
      </c>
      <c r="BD144">
        <v>0</v>
      </c>
      <c r="BE144">
        <v>32</v>
      </c>
      <c r="BF144">
        <v>188.2352941</v>
      </c>
      <c r="BG144">
        <v>120.33333330000001</v>
      </c>
      <c r="BH144">
        <v>1263.5</v>
      </c>
      <c r="BI144">
        <v>9</v>
      </c>
      <c r="BJ144">
        <v>280.77777780000002</v>
      </c>
      <c r="BK144">
        <v>1.1176470588235295E-2</v>
      </c>
      <c r="BL144">
        <v>1.0572826258481931E-2</v>
      </c>
      <c r="BM144">
        <v>0.6331</v>
      </c>
      <c r="BN144">
        <v>0</v>
      </c>
      <c r="BO144">
        <v>16798.983580100001</v>
      </c>
      <c r="BP144">
        <v>3.3279312787799999</v>
      </c>
    </row>
    <row r="145" spans="1:68" x14ac:dyDescent="0.25">
      <c r="A145">
        <v>144</v>
      </c>
      <c r="B145" t="s">
        <v>337</v>
      </c>
      <c r="C145" t="s">
        <v>369</v>
      </c>
      <c r="D145" t="s">
        <v>146</v>
      </c>
      <c r="E145">
        <v>5308050</v>
      </c>
      <c r="F145">
        <v>17991</v>
      </c>
      <c r="G145">
        <v>51520.744530299999</v>
      </c>
      <c r="H145">
        <v>973.34658667899998</v>
      </c>
      <c r="I145">
        <v>153586.93524300001</v>
      </c>
      <c r="J145">
        <v>7760.0001630099996</v>
      </c>
      <c r="K145">
        <v>493.61261503700001</v>
      </c>
      <c r="L145">
        <v>10486.184362</v>
      </c>
      <c r="M145">
        <v>3005.7189514400002</v>
      </c>
      <c r="N145">
        <v>18354.2921646</v>
      </c>
      <c r="O145">
        <v>91734.670699099996</v>
      </c>
      <c r="P145">
        <v>10246.3047114</v>
      </c>
      <c r="Q145">
        <v>41.133370432201815</v>
      </c>
      <c r="R145">
        <v>0</v>
      </c>
      <c r="S145">
        <v>57.892784270079765</v>
      </c>
      <c r="T145">
        <v>25.004637358560565</v>
      </c>
      <c r="U145">
        <v>7.4197736969022446E-2</v>
      </c>
      <c r="V145">
        <v>18.464787949530319</v>
      </c>
      <c r="W145">
        <v>454.75911474999998</v>
      </c>
      <c r="X145">
        <v>4133</v>
      </c>
      <c r="Y145">
        <v>41.133370432201815</v>
      </c>
      <c r="Z145">
        <v>992.12872326000002</v>
      </c>
      <c r="AA145">
        <v>2.4454368738500001E-2</v>
      </c>
      <c r="AB145">
        <v>0.32952587404799999</v>
      </c>
      <c r="AC145">
        <v>0.71755223421100001</v>
      </c>
      <c r="AD145">
        <v>0</v>
      </c>
      <c r="AE145">
        <v>0.68932375581700001</v>
      </c>
      <c r="AF145">
        <v>-0.67885521692999995</v>
      </c>
      <c r="AG145">
        <v>0.21689328185500001</v>
      </c>
      <c r="AH145">
        <v>0.79034772023800004</v>
      </c>
      <c r="AI145">
        <v>1.2974301076800001</v>
      </c>
      <c r="AJ145">
        <v>25.4584804568</v>
      </c>
      <c r="AK145">
        <v>-7.1432539661199996</v>
      </c>
      <c r="AL145">
        <v>1269.1893141400001</v>
      </c>
      <c r="AM145">
        <v>9148</v>
      </c>
      <c r="AN145">
        <v>1.016105743</v>
      </c>
      <c r="AO145">
        <v>609.8666667</v>
      </c>
      <c r="AP145">
        <v>0</v>
      </c>
      <c r="AQ145">
        <v>3049.333333</v>
      </c>
      <c r="AR145">
        <v>4574</v>
      </c>
      <c r="AS145">
        <v>2287</v>
      </c>
      <c r="AT145">
        <v>1306.857143</v>
      </c>
      <c r="AU145">
        <v>4</v>
      </c>
      <c r="AV145">
        <v>0</v>
      </c>
      <c r="AW145">
        <v>14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36</v>
      </c>
      <c r="BF145">
        <v>200</v>
      </c>
      <c r="BG145">
        <v>1306.857143</v>
      </c>
      <c r="BH145">
        <v>9148</v>
      </c>
      <c r="BI145">
        <v>27</v>
      </c>
      <c r="BJ145">
        <v>338.81481480000002</v>
      </c>
      <c r="BK145">
        <v>5.5374592833876218E-2</v>
      </c>
      <c r="BL145">
        <v>3.8789833080424885E-2</v>
      </c>
      <c r="BM145">
        <v>0.60860000000000003</v>
      </c>
      <c r="BN145">
        <v>48</v>
      </c>
      <c r="BO145">
        <v>4929.5983263400003</v>
      </c>
      <c r="BP145">
        <v>3.2877858338000001</v>
      </c>
    </row>
    <row r="146" spans="1:68" x14ac:dyDescent="0.25">
      <c r="A146">
        <v>145</v>
      </c>
      <c r="B146" t="s">
        <v>337</v>
      </c>
      <c r="C146" t="s">
        <v>369</v>
      </c>
      <c r="D146" t="s">
        <v>147</v>
      </c>
      <c r="E146">
        <v>5308060</v>
      </c>
      <c r="F146">
        <v>17471</v>
      </c>
      <c r="G146">
        <v>81381.462765999997</v>
      </c>
      <c r="H146">
        <v>1545.07033366</v>
      </c>
      <c r="I146">
        <v>160479.89160599999</v>
      </c>
      <c r="J146">
        <v>30611.806769700001</v>
      </c>
      <c r="K146">
        <v>396.80842863800001</v>
      </c>
      <c r="L146">
        <v>49325.889521600002</v>
      </c>
      <c r="M146">
        <v>2897.3954697200002</v>
      </c>
      <c r="N146">
        <v>7229.2245867900001</v>
      </c>
      <c r="O146">
        <v>128928.659593</v>
      </c>
      <c r="P146">
        <v>8824.2871603099993</v>
      </c>
      <c r="Q146">
        <v>27.06362455945094</v>
      </c>
      <c r="R146">
        <v>0</v>
      </c>
      <c r="S146">
        <v>57.271378222964195</v>
      </c>
      <c r="T146">
        <v>35.392320534223707</v>
      </c>
      <c r="U146">
        <v>4.6373585605639027E-2</v>
      </c>
      <c r="V146">
        <v>21.544273367294373</v>
      </c>
      <c r="W146">
        <v>1048.9353890299999</v>
      </c>
      <c r="X146">
        <v>2080</v>
      </c>
      <c r="Y146">
        <v>27.06362455945094</v>
      </c>
      <c r="Z146">
        <v>961.08049581199998</v>
      </c>
      <c r="AA146">
        <v>1.39893751686E-2</v>
      </c>
      <c r="AB146">
        <v>0.37794058725899998</v>
      </c>
      <c r="AC146">
        <v>0.549939695384</v>
      </c>
      <c r="AD146">
        <v>0</v>
      </c>
      <c r="AE146">
        <v>0.65276021590900002</v>
      </c>
      <c r="AF146">
        <v>-0.64079824864099999</v>
      </c>
      <c r="AG146">
        <v>0.199217656237</v>
      </c>
      <c r="AH146">
        <v>0.79019519789199999</v>
      </c>
      <c r="AI146">
        <v>1.2576970821</v>
      </c>
      <c r="AJ146">
        <v>25.334087667599999</v>
      </c>
      <c r="AK146">
        <v>-4.1802670387800003</v>
      </c>
      <c r="AL146">
        <v>1214.46390047</v>
      </c>
      <c r="AM146">
        <v>5412</v>
      </c>
      <c r="AN146">
        <v>1.2066889629999999</v>
      </c>
      <c r="AO146">
        <v>5412</v>
      </c>
      <c r="AP146">
        <v>0</v>
      </c>
      <c r="AQ146">
        <v>0</v>
      </c>
      <c r="AR146">
        <v>902</v>
      </c>
      <c r="AS146">
        <v>1353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16</v>
      </c>
      <c r="BB146">
        <v>0</v>
      </c>
      <c r="BC146">
        <v>1</v>
      </c>
      <c r="BD146">
        <v>0</v>
      </c>
      <c r="BE146">
        <v>41</v>
      </c>
      <c r="BF146">
        <v>186.36363639999999</v>
      </c>
      <c r="BG146">
        <v>902</v>
      </c>
      <c r="BH146">
        <v>2706</v>
      </c>
      <c r="BI146">
        <v>0</v>
      </c>
      <c r="BJ146">
        <v>0</v>
      </c>
      <c r="BK146">
        <v>1.1039886039886039E-2</v>
      </c>
      <c r="BL146">
        <v>1.1335012594458438E-2</v>
      </c>
      <c r="BM146">
        <v>0.59689999999999999</v>
      </c>
      <c r="BN146">
        <v>18</v>
      </c>
      <c r="BO146">
        <v>8389.3484837399992</v>
      </c>
      <c r="BP146">
        <v>3.1490439407399999</v>
      </c>
    </row>
    <row r="147" spans="1:68" x14ac:dyDescent="0.25">
      <c r="A147">
        <v>146</v>
      </c>
      <c r="B147" t="s">
        <v>337</v>
      </c>
      <c r="C147" t="s">
        <v>369</v>
      </c>
      <c r="D147" t="s">
        <v>148</v>
      </c>
      <c r="E147">
        <v>5308070</v>
      </c>
      <c r="F147">
        <v>11605</v>
      </c>
      <c r="G147">
        <v>94410.434204000005</v>
      </c>
      <c r="H147">
        <v>896.91818520300001</v>
      </c>
      <c r="I147">
        <v>162405.587734</v>
      </c>
      <c r="J147">
        <v>23296.7146956</v>
      </c>
      <c r="K147">
        <v>710.22239331100002</v>
      </c>
      <c r="L147">
        <v>58301.323193099997</v>
      </c>
      <c r="M147">
        <v>6446.6785627899999</v>
      </c>
      <c r="N147">
        <v>6116.9543298199997</v>
      </c>
      <c r="O147">
        <v>142634.84315100001</v>
      </c>
      <c r="P147">
        <v>20909.163360899998</v>
      </c>
      <c r="Q147">
        <v>57.14153218326841</v>
      </c>
      <c r="R147">
        <v>0</v>
      </c>
      <c r="S147">
        <v>17.482841773325912</v>
      </c>
      <c r="T147">
        <v>7.3363012428120946</v>
      </c>
      <c r="U147">
        <v>0</v>
      </c>
      <c r="V147">
        <v>19.827660491167602</v>
      </c>
      <c r="W147">
        <v>2012.4351323400001</v>
      </c>
      <c r="X147">
        <v>479</v>
      </c>
      <c r="Y147">
        <v>57.14153218326841</v>
      </c>
      <c r="Z147">
        <v>2149.8231687699999</v>
      </c>
      <c r="AA147">
        <v>2.1969699489900001E-2</v>
      </c>
      <c r="AB147">
        <v>0.29342955622599998</v>
      </c>
      <c r="AC147">
        <v>0.50706759722100003</v>
      </c>
      <c r="AD147">
        <v>0</v>
      </c>
      <c r="AE147">
        <v>0.61712655727499999</v>
      </c>
      <c r="AF147">
        <v>-0.61673501611399995</v>
      </c>
      <c r="AG147">
        <v>0.17870352061</v>
      </c>
      <c r="AH147">
        <v>0.80097815339699996</v>
      </c>
      <c r="AI147">
        <v>1.28539778805</v>
      </c>
      <c r="AJ147">
        <v>26.491827424099998</v>
      </c>
      <c r="AK147">
        <v>-3.94130575368</v>
      </c>
      <c r="AL147">
        <v>1222.6552423000001</v>
      </c>
      <c r="AM147">
        <v>5676</v>
      </c>
      <c r="AN147">
        <v>1.1212959300000001</v>
      </c>
      <c r="AO147">
        <v>1892</v>
      </c>
      <c r="AP147">
        <v>0</v>
      </c>
      <c r="AQ147">
        <v>0</v>
      </c>
      <c r="AR147">
        <v>1419</v>
      </c>
      <c r="AS147">
        <v>1892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20</v>
      </c>
      <c r="BD147">
        <v>0</v>
      </c>
      <c r="BE147">
        <v>32</v>
      </c>
      <c r="BF147">
        <v>160</v>
      </c>
      <c r="BG147">
        <v>709.5</v>
      </c>
      <c r="BH147">
        <v>2838</v>
      </c>
      <c r="BI147">
        <v>32</v>
      </c>
      <c r="BJ147">
        <v>177.375</v>
      </c>
      <c r="BK147">
        <v>8.9657380723663152E-3</v>
      </c>
      <c r="BL147">
        <v>8.302655283151876E-3</v>
      </c>
      <c r="BM147">
        <v>0.62539999999999996</v>
      </c>
      <c r="BN147">
        <v>0</v>
      </c>
      <c r="BO147">
        <v>7963.9048577000003</v>
      </c>
      <c r="BP147">
        <v>2.6408757769700002</v>
      </c>
    </row>
    <row r="148" spans="1:68" x14ac:dyDescent="0.25">
      <c r="A148">
        <v>147</v>
      </c>
      <c r="B148" t="s">
        <v>337</v>
      </c>
      <c r="C148" t="s">
        <v>370</v>
      </c>
      <c r="D148" t="s">
        <v>149</v>
      </c>
      <c r="E148">
        <v>5309010</v>
      </c>
      <c r="F148">
        <v>22188</v>
      </c>
      <c r="G148">
        <v>4518.0282487300001</v>
      </c>
      <c r="H148">
        <v>1792.6201620300001</v>
      </c>
      <c r="I148">
        <v>183406.113304</v>
      </c>
      <c r="J148">
        <v>4017.2847046299999</v>
      </c>
      <c r="K148">
        <v>462.82561542500002</v>
      </c>
      <c r="L148">
        <v>5912.3943234899998</v>
      </c>
      <c r="M148">
        <v>6266.4743368700001</v>
      </c>
      <c r="N148">
        <v>5753.0887775000001</v>
      </c>
      <c r="O148">
        <v>18421.285966799998</v>
      </c>
      <c r="P148">
        <v>18002.395497699999</v>
      </c>
      <c r="Q148">
        <v>80.875533296234465</v>
      </c>
      <c r="R148">
        <v>11.96438508625487</v>
      </c>
      <c r="S148">
        <v>96.25301428306436</v>
      </c>
      <c r="T148">
        <v>7.1044333147838996</v>
      </c>
      <c r="U148">
        <v>0</v>
      </c>
      <c r="V148">
        <v>2.6050117180457906</v>
      </c>
      <c r="W148">
        <v>599.02862101799997</v>
      </c>
      <c r="X148">
        <v>3292</v>
      </c>
      <c r="Y148">
        <v>80.875533296234465</v>
      </c>
      <c r="Z148">
        <v>495.25115695800002</v>
      </c>
      <c r="AA148">
        <v>1.3950904166E-2</v>
      </c>
      <c r="AB148">
        <v>0.41845817558999998</v>
      </c>
      <c r="AC148">
        <v>0.59259693005199998</v>
      </c>
      <c r="AD148">
        <v>0</v>
      </c>
      <c r="AE148">
        <v>0</v>
      </c>
      <c r="AF148">
        <v>-0.77348910338700005</v>
      </c>
      <c r="AG148">
        <v>0.387691869252</v>
      </c>
      <c r="AH148">
        <v>0.77514536473600004</v>
      </c>
      <c r="AI148">
        <v>1.3495994839200001</v>
      </c>
      <c r="AJ148">
        <v>25.448834843099998</v>
      </c>
      <c r="AK148">
        <v>-20.914998839999999</v>
      </c>
      <c r="AL148">
        <v>1339.1191180400001</v>
      </c>
      <c r="AM148">
        <v>3560</v>
      </c>
      <c r="AN148">
        <v>1</v>
      </c>
      <c r="AO148">
        <v>890</v>
      </c>
      <c r="AP148">
        <v>0</v>
      </c>
      <c r="AQ148">
        <v>0</v>
      </c>
      <c r="AR148">
        <v>890</v>
      </c>
      <c r="AS148">
        <v>3560</v>
      </c>
      <c r="AT148">
        <v>0</v>
      </c>
      <c r="AU148">
        <v>3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21</v>
      </c>
      <c r="BF148">
        <v>190.9090909</v>
      </c>
      <c r="BG148">
        <v>0</v>
      </c>
      <c r="BH148">
        <v>0</v>
      </c>
      <c r="BI148">
        <v>19</v>
      </c>
      <c r="BJ148">
        <v>187.36842110000001</v>
      </c>
      <c r="BK148">
        <v>0.39511823035850496</v>
      </c>
      <c r="BL148">
        <v>0.31396484375</v>
      </c>
      <c r="BM148">
        <v>0.74360000000000004</v>
      </c>
      <c r="BN148">
        <v>0</v>
      </c>
      <c r="BO148">
        <v>12447.154573100001</v>
      </c>
      <c r="BP148">
        <v>3.0894482884199999</v>
      </c>
    </row>
    <row r="149" spans="1:68" x14ac:dyDescent="0.25">
      <c r="A149">
        <v>148</v>
      </c>
      <c r="B149" t="s">
        <v>337</v>
      </c>
      <c r="C149" t="s">
        <v>370</v>
      </c>
      <c r="D149" t="s">
        <v>150</v>
      </c>
      <c r="E149">
        <v>5309011</v>
      </c>
      <c r="F149">
        <v>15269</v>
      </c>
      <c r="G149">
        <v>11489.705916299999</v>
      </c>
      <c r="H149">
        <v>1521.7145118799999</v>
      </c>
      <c r="I149">
        <v>192074.54736299999</v>
      </c>
      <c r="J149">
        <v>6308.2809255700004</v>
      </c>
      <c r="K149">
        <v>307.977190307</v>
      </c>
      <c r="L149">
        <v>6487.8080225200001</v>
      </c>
      <c r="M149">
        <v>3204.9012287099999</v>
      </c>
      <c r="N149">
        <v>6124.9146951499997</v>
      </c>
      <c r="O149">
        <v>24911.336292200001</v>
      </c>
      <c r="P149">
        <v>6670.14156129</v>
      </c>
      <c r="Q149">
        <v>55.221665739194961</v>
      </c>
      <c r="R149">
        <v>0</v>
      </c>
      <c r="S149">
        <v>61.72324244110554</v>
      </c>
      <c r="T149">
        <v>15.609348914858096</v>
      </c>
      <c r="U149">
        <v>4.6373585605639027E-2</v>
      </c>
      <c r="V149">
        <v>3.2418625974196082</v>
      </c>
      <c r="W149">
        <v>583.26582614999995</v>
      </c>
      <c r="X149">
        <v>2164</v>
      </c>
      <c r="Y149">
        <v>55.221665739194961</v>
      </c>
      <c r="Z149">
        <v>704.83152617799999</v>
      </c>
      <c r="AA149">
        <v>2.15318253196E-2</v>
      </c>
      <c r="AB149">
        <v>0.30295042242499998</v>
      </c>
      <c r="AC149">
        <v>0.54396091781900002</v>
      </c>
      <c r="AD149">
        <v>0</v>
      </c>
      <c r="AE149">
        <v>0.81773996517900005</v>
      </c>
      <c r="AF149">
        <v>-0.75252760218799997</v>
      </c>
      <c r="AG149">
        <v>0.35303834223699998</v>
      </c>
      <c r="AH149">
        <v>0.78681187510999995</v>
      </c>
      <c r="AI149">
        <v>1.3170419879499999</v>
      </c>
      <c r="AJ149">
        <v>25.6241549742</v>
      </c>
      <c r="AK149">
        <v>-16.677786652000002</v>
      </c>
      <c r="AL149">
        <v>1257.2001591200001</v>
      </c>
      <c r="AM149">
        <v>3204</v>
      </c>
      <c r="AN149">
        <v>1.099142367</v>
      </c>
      <c r="AO149">
        <v>3204</v>
      </c>
      <c r="AP149">
        <v>0</v>
      </c>
      <c r="AQ149">
        <v>0</v>
      </c>
      <c r="AR149">
        <v>801</v>
      </c>
      <c r="AS149">
        <v>1068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28</v>
      </c>
      <c r="BF149">
        <v>200</v>
      </c>
      <c r="BG149">
        <v>3204</v>
      </c>
      <c r="BH149">
        <v>0</v>
      </c>
      <c r="BI149">
        <v>0</v>
      </c>
      <c r="BJ149">
        <v>0</v>
      </c>
      <c r="BK149">
        <v>0.42602040816326531</v>
      </c>
      <c r="BL149">
        <v>0.3345125786163522</v>
      </c>
      <c r="BM149">
        <v>0.67259999999999998</v>
      </c>
      <c r="BN149">
        <v>0</v>
      </c>
      <c r="BO149">
        <v>23302.002995899998</v>
      </c>
      <c r="BP149">
        <v>2.7996819200499998</v>
      </c>
    </row>
    <row r="150" spans="1:68" x14ac:dyDescent="0.25">
      <c r="A150">
        <v>149</v>
      </c>
      <c r="B150" t="s">
        <v>337</v>
      </c>
      <c r="C150" t="s">
        <v>370</v>
      </c>
      <c r="D150" t="s">
        <v>151</v>
      </c>
      <c r="E150">
        <v>5309012</v>
      </c>
      <c r="F150">
        <v>10819</v>
      </c>
      <c r="G150">
        <v>5703.1289894600004</v>
      </c>
      <c r="H150">
        <v>2043.60360655</v>
      </c>
      <c r="I150">
        <v>177066.38236700001</v>
      </c>
      <c r="J150">
        <v>5139.6973258899998</v>
      </c>
      <c r="K150">
        <v>636.89055352000003</v>
      </c>
      <c r="L150">
        <v>8133.4762157499999</v>
      </c>
      <c r="M150">
        <v>5607.15716987</v>
      </c>
      <c r="N150">
        <v>4733.5606443999995</v>
      </c>
      <c r="O150">
        <v>26392.895547100001</v>
      </c>
      <c r="P150">
        <v>20626.9175048</v>
      </c>
      <c r="Q150">
        <v>29.317380819884992</v>
      </c>
      <c r="R150">
        <v>2.6432943795214245</v>
      </c>
      <c r="S150">
        <v>29.382303839732888</v>
      </c>
      <c r="T150">
        <v>1.0665924689296975</v>
      </c>
      <c r="U150">
        <v>0</v>
      </c>
      <c r="V150">
        <v>32.720214437563541</v>
      </c>
      <c r="W150">
        <v>654.83217549300002</v>
      </c>
      <c r="X150">
        <v>1670</v>
      </c>
      <c r="Y150">
        <v>29.317380819884992</v>
      </c>
      <c r="Z150">
        <v>850.14156243299999</v>
      </c>
      <c r="AA150">
        <v>7.1436145046799996E-3</v>
      </c>
      <c r="AB150">
        <v>0.461687771513</v>
      </c>
      <c r="AC150">
        <v>0.58189698007799995</v>
      </c>
      <c r="AD150">
        <v>0</v>
      </c>
      <c r="AE150">
        <v>0.71014952932200004</v>
      </c>
      <c r="AF150">
        <v>-0.685756812961</v>
      </c>
      <c r="AG150">
        <v>0.26791180195999997</v>
      </c>
      <c r="AH150">
        <v>0.75723336416499998</v>
      </c>
      <c r="AI150">
        <v>1.3414528886699999</v>
      </c>
      <c r="AJ150">
        <v>25.405693015099999</v>
      </c>
      <c r="AK150">
        <v>-20.105412211099999</v>
      </c>
      <c r="AL150">
        <v>1345.5785042099999</v>
      </c>
      <c r="AM150">
        <v>1716</v>
      </c>
      <c r="AN150">
        <v>1.1516778519999999</v>
      </c>
      <c r="AO150">
        <v>0</v>
      </c>
      <c r="AP150">
        <v>0</v>
      </c>
      <c r="AQ150">
        <v>0</v>
      </c>
      <c r="AR150">
        <v>858</v>
      </c>
      <c r="AS150">
        <v>858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14</v>
      </c>
      <c r="BF150">
        <v>200</v>
      </c>
      <c r="BG150">
        <v>858</v>
      </c>
      <c r="BH150">
        <v>0</v>
      </c>
      <c r="BI150">
        <v>0</v>
      </c>
      <c r="BJ150">
        <v>0</v>
      </c>
      <c r="BK150">
        <v>0.34679665738161558</v>
      </c>
      <c r="BL150">
        <v>0.23161189358372458</v>
      </c>
      <c r="BM150">
        <v>0.70609999999999995</v>
      </c>
      <c r="BN150">
        <v>0</v>
      </c>
      <c r="BO150">
        <v>20222.223892999998</v>
      </c>
      <c r="BP150">
        <v>3.1157884779099998</v>
      </c>
    </row>
    <row r="151" spans="1:68" x14ac:dyDescent="0.25">
      <c r="A151">
        <v>150</v>
      </c>
      <c r="B151" t="s">
        <v>337</v>
      </c>
      <c r="C151" t="s">
        <v>370</v>
      </c>
      <c r="D151" t="s">
        <v>152</v>
      </c>
      <c r="E151">
        <v>5309020</v>
      </c>
      <c r="F151">
        <v>24822</v>
      </c>
      <c r="G151">
        <v>11133.4507202</v>
      </c>
      <c r="H151">
        <v>2526.5362872000001</v>
      </c>
      <c r="I151">
        <v>209998.572335</v>
      </c>
      <c r="J151">
        <v>10126.524634199999</v>
      </c>
      <c r="K151">
        <v>650.31110072700005</v>
      </c>
      <c r="L151">
        <v>33479.759779</v>
      </c>
      <c r="M151">
        <v>3048.2437260000002</v>
      </c>
      <c r="N151">
        <v>7065.0973823300001</v>
      </c>
      <c r="O151">
        <v>48638.974297799999</v>
      </c>
      <c r="P151">
        <v>9773.5345918399998</v>
      </c>
      <c r="Q151">
        <v>68.410313485438692</v>
      </c>
      <c r="R151">
        <v>0</v>
      </c>
      <c r="S151">
        <v>86.996846596178813</v>
      </c>
      <c r="T151">
        <v>46.846596178816547</v>
      </c>
      <c r="U151">
        <v>0.38953811908736785</v>
      </c>
      <c r="V151">
        <v>8.2144871484973017</v>
      </c>
      <c r="W151">
        <v>566.81891575199995</v>
      </c>
      <c r="X151">
        <v>4033</v>
      </c>
      <c r="Y151">
        <v>68.410313485438692</v>
      </c>
      <c r="Z151">
        <v>400.25642873200002</v>
      </c>
      <c r="AA151">
        <v>2.1198678388700001E-2</v>
      </c>
      <c r="AB151">
        <v>0.393965031021</v>
      </c>
      <c r="AC151">
        <v>0.62750994921699998</v>
      </c>
      <c r="AD151">
        <v>0</v>
      </c>
      <c r="AE151">
        <v>0.80577141624899995</v>
      </c>
      <c r="AF151">
        <v>-0.741106164766</v>
      </c>
      <c r="AG151">
        <v>0.34324390431000001</v>
      </c>
      <c r="AH151">
        <v>0.78374249730000001</v>
      </c>
      <c r="AI151">
        <v>1.2569793524099999</v>
      </c>
      <c r="AJ151">
        <v>25.439775213600001</v>
      </c>
      <c r="AK151">
        <v>-17.136980078400001</v>
      </c>
      <c r="AL151">
        <v>1207.0163884799999</v>
      </c>
      <c r="AM151">
        <v>3000</v>
      </c>
      <c r="AN151">
        <v>1.4211274279999999</v>
      </c>
      <c r="AO151">
        <v>3000</v>
      </c>
      <c r="AP151">
        <v>0</v>
      </c>
      <c r="AQ151">
        <v>0</v>
      </c>
      <c r="AR151">
        <v>600</v>
      </c>
      <c r="AS151">
        <v>750</v>
      </c>
      <c r="AT151">
        <v>0</v>
      </c>
      <c r="AU151">
        <v>2</v>
      </c>
      <c r="AV151">
        <v>0</v>
      </c>
      <c r="AW151">
        <v>2</v>
      </c>
      <c r="AX151">
        <v>0</v>
      </c>
      <c r="AY151">
        <v>0</v>
      </c>
      <c r="AZ151">
        <v>0</v>
      </c>
      <c r="BA151">
        <v>2</v>
      </c>
      <c r="BB151">
        <v>0</v>
      </c>
      <c r="BC151">
        <v>0</v>
      </c>
      <c r="BD151">
        <v>0</v>
      </c>
      <c r="BE151">
        <v>31</v>
      </c>
      <c r="BF151">
        <v>193.75</v>
      </c>
      <c r="BG151">
        <v>187.5</v>
      </c>
      <c r="BH151">
        <v>1500</v>
      </c>
      <c r="BI151">
        <v>71</v>
      </c>
      <c r="BJ151">
        <v>42.253521130000003</v>
      </c>
      <c r="BK151">
        <v>0.26470588235294118</v>
      </c>
      <c r="BL151">
        <v>0.18642719108787087</v>
      </c>
      <c r="BM151">
        <v>0.58899999999999997</v>
      </c>
      <c r="BN151">
        <v>0</v>
      </c>
      <c r="BO151">
        <v>47346.092285400002</v>
      </c>
      <c r="BP151">
        <v>2.80900942312</v>
      </c>
    </row>
    <row r="152" spans="1:68" x14ac:dyDescent="0.25">
      <c r="A152">
        <v>151</v>
      </c>
      <c r="B152" t="s">
        <v>337</v>
      </c>
      <c r="C152" t="s">
        <v>370</v>
      </c>
      <c r="D152" t="s">
        <v>153</v>
      </c>
      <c r="E152">
        <v>5309021</v>
      </c>
      <c r="F152">
        <v>8832</v>
      </c>
      <c r="G152">
        <v>7650.1178650299998</v>
      </c>
      <c r="H152">
        <v>1360.54012227</v>
      </c>
      <c r="I152">
        <v>195753.48808800001</v>
      </c>
      <c r="J152">
        <v>1900.67607853</v>
      </c>
      <c r="K152">
        <v>338.81526934099998</v>
      </c>
      <c r="L152">
        <v>23488.066926</v>
      </c>
      <c r="M152">
        <v>6849.2703408199995</v>
      </c>
      <c r="N152">
        <v>11196.141990399999</v>
      </c>
      <c r="O152">
        <v>44067.801288100003</v>
      </c>
      <c r="P152">
        <v>16383.003003100001</v>
      </c>
      <c r="Q152">
        <v>30.690038953811911</v>
      </c>
      <c r="R152">
        <v>1.4004822852902987</v>
      </c>
      <c r="S152">
        <v>32.192543127434611</v>
      </c>
      <c r="T152">
        <v>13.624559450936747</v>
      </c>
      <c r="U152">
        <v>0</v>
      </c>
      <c r="V152">
        <v>1.7776268115942029</v>
      </c>
      <c r="W152">
        <v>547.24494365500004</v>
      </c>
      <c r="X152">
        <v>1183</v>
      </c>
      <c r="Y152">
        <v>30.690038953811911</v>
      </c>
      <c r="Z152">
        <v>568.40936329800002</v>
      </c>
      <c r="AA152">
        <v>8.0567107776999998E-3</v>
      </c>
      <c r="AB152">
        <v>0.36008265398599998</v>
      </c>
      <c r="AC152">
        <v>0.57140509340199996</v>
      </c>
      <c r="AD152">
        <v>0</v>
      </c>
      <c r="AE152">
        <v>0.83867209269999998</v>
      </c>
      <c r="AF152">
        <v>-0.76556785149499995</v>
      </c>
      <c r="AG152">
        <v>0.39842654671</v>
      </c>
      <c r="AH152">
        <v>0.78353026877099996</v>
      </c>
      <c r="AI152">
        <v>1.26143095459</v>
      </c>
      <c r="AJ152">
        <v>24.842660046799999</v>
      </c>
      <c r="AK152">
        <v>-14.2141637387</v>
      </c>
      <c r="AL152">
        <v>1216.95641873</v>
      </c>
      <c r="AM152">
        <v>2020</v>
      </c>
      <c r="AN152">
        <v>1.011517276</v>
      </c>
      <c r="AO152">
        <v>673.33333330000005</v>
      </c>
      <c r="AP152">
        <v>0</v>
      </c>
      <c r="AQ152">
        <v>0</v>
      </c>
      <c r="AR152">
        <v>1010</v>
      </c>
      <c r="AS152">
        <v>505</v>
      </c>
      <c r="AT152">
        <v>0</v>
      </c>
      <c r="AU152">
        <v>0</v>
      </c>
      <c r="AV152">
        <v>0</v>
      </c>
      <c r="AW152">
        <v>2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4</v>
      </c>
      <c r="BD152">
        <v>0</v>
      </c>
      <c r="BE152">
        <v>14</v>
      </c>
      <c r="BF152">
        <v>200</v>
      </c>
      <c r="BG152">
        <v>1010</v>
      </c>
      <c r="BH152">
        <v>673.33333330000005</v>
      </c>
      <c r="BI152">
        <v>29</v>
      </c>
      <c r="BJ152">
        <v>69.655172410000006</v>
      </c>
      <c r="BK152">
        <v>0.27809798270893371</v>
      </c>
      <c r="BL152">
        <v>0.21315713875323183</v>
      </c>
      <c r="BM152">
        <v>0.72499999999999998</v>
      </c>
      <c r="BN152">
        <v>0</v>
      </c>
      <c r="BO152">
        <v>42098.888811600002</v>
      </c>
      <c r="BP152">
        <v>3.1074530136099998</v>
      </c>
    </row>
    <row r="153" spans="1:68" x14ac:dyDescent="0.25">
      <c r="A153">
        <v>152</v>
      </c>
      <c r="B153" t="s">
        <v>337</v>
      </c>
      <c r="C153" t="s">
        <v>370</v>
      </c>
      <c r="D153" t="s">
        <v>154</v>
      </c>
      <c r="E153">
        <v>5309030</v>
      </c>
      <c r="F153">
        <v>4911</v>
      </c>
      <c r="G153">
        <v>12389.9145109</v>
      </c>
      <c r="H153">
        <v>1402.9865442299999</v>
      </c>
      <c r="I153">
        <v>187858.076906</v>
      </c>
      <c r="J153">
        <v>1666.09651925</v>
      </c>
      <c r="K153">
        <v>312.92552737199998</v>
      </c>
      <c r="L153">
        <v>22643.1943962</v>
      </c>
      <c r="M153">
        <v>12771.7147061</v>
      </c>
      <c r="N153">
        <v>8337.6404870599999</v>
      </c>
      <c r="O153">
        <v>45734.145394300001</v>
      </c>
      <c r="P153">
        <v>18365.080656599999</v>
      </c>
      <c r="Q153">
        <v>10.591726952327955</v>
      </c>
      <c r="R153">
        <v>0</v>
      </c>
      <c r="S153">
        <v>24.568725653867556</v>
      </c>
      <c r="T153">
        <v>2.671118530884808</v>
      </c>
      <c r="U153">
        <v>0</v>
      </c>
      <c r="V153">
        <v>8.1449806556709428E-2</v>
      </c>
      <c r="W153">
        <v>1033.23538254</v>
      </c>
      <c r="X153">
        <v>161</v>
      </c>
      <c r="Y153">
        <v>10.591726952327955</v>
      </c>
      <c r="Z153">
        <v>270.77057320699998</v>
      </c>
      <c r="AA153">
        <v>3.2387897772400001E-5</v>
      </c>
      <c r="AB153">
        <v>0.34748523722300001</v>
      </c>
      <c r="AC153">
        <v>0.54390483989000005</v>
      </c>
      <c r="AD153">
        <v>0</v>
      </c>
      <c r="AE153">
        <v>0.78118087076800002</v>
      </c>
      <c r="AF153">
        <v>-0.72836399770600002</v>
      </c>
      <c r="AG153">
        <v>0.330491457928</v>
      </c>
      <c r="AH153">
        <v>0.76127342088100003</v>
      </c>
      <c r="AI153">
        <v>1.2943601249000001</v>
      </c>
      <c r="AJ153">
        <v>25.3145326064</v>
      </c>
      <c r="AK153">
        <v>-13.6632359217</v>
      </c>
      <c r="AL153">
        <v>1260.96011015</v>
      </c>
      <c r="AM153">
        <v>9252</v>
      </c>
      <c r="AN153">
        <v>1</v>
      </c>
      <c r="AO153">
        <v>1028</v>
      </c>
      <c r="AP153">
        <v>4626</v>
      </c>
      <c r="AQ153">
        <v>9252</v>
      </c>
      <c r="AR153">
        <v>1850.4</v>
      </c>
      <c r="AS153">
        <v>1850.4</v>
      </c>
      <c r="AT153">
        <v>2313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40</v>
      </c>
      <c r="BF153">
        <v>200</v>
      </c>
      <c r="BG153">
        <v>0</v>
      </c>
      <c r="BH153">
        <v>0</v>
      </c>
      <c r="BI153">
        <v>9</v>
      </c>
      <c r="BJ153">
        <v>1028</v>
      </c>
      <c r="BK153">
        <v>0.61786867599569428</v>
      </c>
      <c r="BL153">
        <v>0.56539120502569962</v>
      </c>
      <c r="BM153">
        <v>0.71730000000000005</v>
      </c>
      <c r="BN153">
        <v>0</v>
      </c>
      <c r="BO153">
        <v>38319.507457699998</v>
      </c>
      <c r="BP153">
        <v>2.9661774090600002</v>
      </c>
    </row>
    <row r="154" spans="1:68" x14ac:dyDescent="0.25">
      <c r="A154">
        <v>153</v>
      </c>
      <c r="B154" t="s">
        <v>337</v>
      </c>
      <c r="C154" t="s">
        <v>370</v>
      </c>
      <c r="D154" t="s">
        <v>155</v>
      </c>
      <c r="E154">
        <v>5309031</v>
      </c>
      <c r="F154">
        <v>6768</v>
      </c>
      <c r="G154">
        <v>6568.8436957399999</v>
      </c>
      <c r="H154">
        <v>1162.6695092299999</v>
      </c>
      <c r="I154">
        <v>191983.30294699999</v>
      </c>
      <c r="J154">
        <v>1394.5391286500001</v>
      </c>
      <c r="K154">
        <v>537.92535319000001</v>
      </c>
      <c r="L154">
        <v>26799.080549099999</v>
      </c>
      <c r="M154">
        <v>9933.3292952699994</v>
      </c>
      <c r="N154">
        <v>5933.6252389399997</v>
      </c>
      <c r="O154">
        <v>48867.911917799996</v>
      </c>
      <c r="P154">
        <v>19439.592717</v>
      </c>
      <c r="Q154">
        <v>31.07030235577815</v>
      </c>
      <c r="R154">
        <v>6.4923019847894642E-2</v>
      </c>
      <c r="S154">
        <v>19.068818401038769</v>
      </c>
      <c r="T154">
        <v>9.8497495826377293</v>
      </c>
      <c r="U154">
        <v>0</v>
      </c>
      <c r="V154">
        <v>0.39893617021276595</v>
      </c>
      <c r="W154">
        <v>683.76286249600003</v>
      </c>
      <c r="X154">
        <v>884</v>
      </c>
      <c r="Y154">
        <v>31.07030235577815</v>
      </c>
      <c r="Z154">
        <v>363.40305495500002</v>
      </c>
      <c r="AA154">
        <v>1.6856930616999999E-2</v>
      </c>
      <c r="AB154">
        <v>0.26440602836900001</v>
      </c>
      <c r="AC154">
        <v>0.56200886535399996</v>
      </c>
      <c r="AD154">
        <v>0</v>
      </c>
      <c r="AE154">
        <v>0.82377920611099997</v>
      </c>
      <c r="AF154">
        <v>-0.76201789727900004</v>
      </c>
      <c r="AG154">
        <v>0.37463017190499998</v>
      </c>
      <c r="AH154">
        <v>0.79620490081399997</v>
      </c>
      <c r="AI154">
        <v>1.32358402084</v>
      </c>
      <c r="AJ154">
        <v>26.275161720300002</v>
      </c>
      <c r="AK154">
        <v>-14.015682716500001</v>
      </c>
      <c r="AL154">
        <v>1274.6735876499999</v>
      </c>
      <c r="AM154">
        <v>2471</v>
      </c>
      <c r="AN154">
        <v>1.058244111</v>
      </c>
      <c r="AO154">
        <v>1235.5</v>
      </c>
      <c r="AP154">
        <v>0</v>
      </c>
      <c r="AQ154">
        <v>0</v>
      </c>
      <c r="AR154">
        <v>617.75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</v>
      </c>
      <c r="BD154">
        <v>0</v>
      </c>
      <c r="BE154">
        <v>16</v>
      </c>
      <c r="BF154">
        <v>200</v>
      </c>
      <c r="BG154">
        <v>0</v>
      </c>
      <c r="BH154">
        <v>0</v>
      </c>
      <c r="BI154">
        <v>56</v>
      </c>
      <c r="BJ154">
        <v>44.125</v>
      </c>
      <c r="BK154">
        <v>0.41838649155722324</v>
      </c>
      <c r="BL154">
        <v>0.34388185654008441</v>
      </c>
      <c r="BM154">
        <v>0.66890000000000005</v>
      </c>
      <c r="BN154">
        <v>0</v>
      </c>
      <c r="BO154">
        <v>42796.511776500003</v>
      </c>
      <c r="BP154">
        <v>3.0153800208999999</v>
      </c>
    </row>
    <row r="155" spans="1:68" x14ac:dyDescent="0.25">
      <c r="A155">
        <v>154</v>
      </c>
      <c r="B155" t="s">
        <v>337</v>
      </c>
      <c r="C155" t="s">
        <v>370</v>
      </c>
      <c r="D155" t="s">
        <v>156</v>
      </c>
      <c r="E155">
        <v>5309032</v>
      </c>
      <c r="F155">
        <v>8402</v>
      </c>
      <c r="G155">
        <v>15503.6930968</v>
      </c>
      <c r="H155">
        <v>2175.6917636399999</v>
      </c>
      <c r="I155">
        <v>188194.23693899999</v>
      </c>
      <c r="J155">
        <v>3272.4366538099998</v>
      </c>
      <c r="K155">
        <v>403.783006495</v>
      </c>
      <c r="L155">
        <v>11265.964893</v>
      </c>
      <c r="M155">
        <v>3945.4772836100001</v>
      </c>
      <c r="N155">
        <v>12297.0672548</v>
      </c>
      <c r="O155">
        <v>33939.912224400003</v>
      </c>
      <c r="P155">
        <v>13080.591553099999</v>
      </c>
      <c r="Q155">
        <v>26.284548321276201</v>
      </c>
      <c r="R155">
        <v>0</v>
      </c>
      <c r="S155">
        <v>35.958078278612504</v>
      </c>
      <c r="T155">
        <v>12.242626599888704</v>
      </c>
      <c r="U155">
        <v>0</v>
      </c>
      <c r="V155">
        <v>2.6065222566055701</v>
      </c>
      <c r="W155">
        <v>575.87158457700002</v>
      </c>
      <c r="X155">
        <v>1365</v>
      </c>
      <c r="Y155">
        <v>26.284548321276201</v>
      </c>
      <c r="Z155">
        <v>407.38524302100001</v>
      </c>
      <c r="AA155">
        <v>0</v>
      </c>
      <c r="AB155">
        <v>0.35640323732399998</v>
      </c>
      <c r="AC155">
        <v>0.52721583897900004</v>
      </c>
      <c r="AD155">
        <v>0</v>
      </c>
      <c r="AE155">
        <v>0.78334398033399999</v>
      </c>
      <c r="AF155">
        <v>-0.73013377521300005</v>
      </c>
      <c r="AG155">
        <v>0.29268833293500002</v>
      </c>
      <c r="AH155">
        <v>0.76872085049399996</v>
      </c>
      <c r="AI155">
        <v>1.29716786178</v>
      </c>
      <c r="AJ155">
        <v>24.984169511400001</v>
      </c>
      <c r="AK155">
        <v>-15.7846763082</v>
      </c>
      <c r="AL155">
        <v>1281.1971755</v>
      </c>
      <c r="AM155">
        <v>1204</v>
      </c>
      <c r="AN155">
        <v>1.017751479</v>
      </c>
      <c r="AO155">
        <v>602</v>
      </c>
      <c r="AP155">
        <v>0</v>
      </c>
      <c r="AQ155">
        <v>0</v>
      </c>
      <c r="AR155">
        <v>602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14</v>
      </c>
      <c r="BF155">
        <v>200</v>
      </c>
      <c r="BG155">
        <v>602</v>
      </c>
      <c r="BH155">
        <v>0</v>
      </c>
      <c r="BI155">
        <v>8</v>
      </c>
      <c r="BJ155">
        <v>150.5</v>
      </c>
      <c r="BK155">
        <v>0.38339920948616601</v>
      </c>
      <c r="BL155">
        <v>0.28602243313201037</v>
      </c>
      <c r="BM155">
        <v>0.64610000000000001</v>
      </c>
      <c r="BN155">
        <v>0</v>
      </c>
      <c r="BO155">
        <v>32230.243322800001</v>
      </c>
      <c r="BP155">
        <v>3.2041465275999998</v>
      </c>
    </row>
    <row r="156" spans="1:68" x14ac:dyDescent="0.25">
      <c r="A156">
        <v>155</v>
      </c>
      <c r="B156" t="s">
        <v>337</v>
      </c>
      <c r="C156" t="s">
        <v>370</v>
      </c>
      <c r="D156" t="s">
        <v>157</v>
      </c>
      <c r="E156">
        <v>5309040</v>
      </c>
      <c r="F156">
        <v>12085</v>
      </c>
      <c r="G156">
        <v>19823.659437900002</v>
      </c>
      <c r="H156">
        <v>758.98306994699999</v>
      </c>
      <c r="I156">
        <v>169669.200106</v>
      </c>
      <c r="J156">
        <v>2007.85157927</v>
      </c>
      <c r="K156">
        <v>1053.7693934700001</v>
      </c>
      <c r="L156">
        <v>19468.477279999999</v>
      </c>
      <c r="M156">
        <v>2122.5291868300001</v>
      </c>
      <c r="N156">
        <v>16616.475737000001</v>
      </c>
      <c r="O156">
        <v>41416.988108600002</v>
      </c>
      <c r="P156">
        <v>27003.3916574</v>
      </c>
      <c r="Q156">
        <v>32.025598219254313</v>
      </c>
      <c r="R156">
        <v>0</v>
      </c>
      <c r="S156">
        <v>23.094045631608235</v>
      </c>
      <c r="T156">
        <v>13.513262845483212</v>
      </c>
      <c r="U156">
        <v>0</v>
      </c>
      <c r="V156">
        <v>34.662805130326852</v>
      </c>
      <c r="W156">
        <v>1094.04642199</v>
      </c>
      <c r="X156">
        <v>1110</v>
      </c>
      <c r="Y156">
        <v>32.025598219254313</v>
      </c>
      <c r="Z156">
        <v>1079.58230944</v>
      </c>
      <c r="AA156">
        <v>2.2317720726800001E-2</v>
      </c>
      <c r="AB156">
        <v>0.26226727348000001</v>
      </c>
      <c r="AC156">
        <v>0.57737677356700001</v>
      </c>
      <c r="AD156">
        <v>0</v>
      </c>
      <c r="AE156">
        <v>0.65561548502099998</v>
      </c>
      <c r="AF156">
        <v>-0.63782192315200004</v>
      </c>
      <c r="AG156">
        <v>0.173696213465</v>
      </c>
      <c r="AH156">
        <v>0.77877864745900005</v>
      </c>
      <c r="AI156">
        <v>1.24120162235</v>
      </c>
      <c r="AJ156">
        <v>24.856214240500002</v>
      </c>
      <c r="AK156">
        <v>-12.79921175</v>
      </c>
      <c r="AL156">
        <v>1158.38721259</v>
      </c>
      <c r="AM156">
        <v>2403</v>
      </c>
      <c r="AN156">
        <v>1.0632743360000001</v>
      </c>
      <c r="AO156">
        <v>801</v>
      </c>
      <c r="AP156">
        <v>0</v>
      </c>
      <c r="AQ156">
        <v>0</v>
      </c>
      <c r="AR156">
        <v>600.75</v>
      </c>
      <c r="AS156">
        <v>400.5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30</v>
      </c>
      <c r="BF156">
        <v>200</v>
      </c>
      <c r="BG156">
        <v>343.2857143</v>
      </c>
      <c r="BH156">
        <v>1201.5</v>
      </c>
      <c r="BI156">
        <v>6</v>
      </c>
      <c r="BJ156">
        <v>400.5</v>
      </c>
      <c r="BK156">
        <v>0.45656028368794327</v>
      </c>
      <c r="BL156">
        <v>0.34171779141104297</v>
      </c>
      <c r="BM156">
        <v>0.64319999999999999</v>
      </c>
      <c r="BN156">
        <v>0</v>
      </c>
      <c r="BO156">
        <v>33192.022285500003</v>
      </c>
      <c r="BP156">
        <v>2.5912887197400001</v>
      </c>
    </row>
    <row r="157" spans="1:68" x14ac:dyDescent="0.25">
      <c r="A157">
        <v>156</v>
      </c>
      <c r="B157" t="s">
        <v>337</v>
      </c>
      <c r="C157" t="s">
        <v>370</v>
      </c>
      <c r="D157" t="s">
        <v>158</v>
      </c>
      <c r="E157">
        <v>5309041</v>
      </c>
      <c r="F157">
        <v>3103</v>
      </c>
      <c r="G157">
        <v>25287.5002417</v>
      </c>
      <c r="H157">
        <v>920.04662580900003</v>
      </c>
      <c r="I157">
        <v>170202.283773</v>
      </c>
      <c r="J157">
        <v>1787.62793601</v>
      </c>
      <c r="K157">
        <v>888.44371687199998</v>
      </c>
      <c r="L157">
        <v>23539.671247499999</v>
      </c>
      <c r="M157">
        <v>3058.5943466600002</v>
      </c>
      <c r="N157">
        <v>21873.810835200002</v>
      </c>
      <c r="O157">
        <v>47435.943200100002</v>
      </c>
      <c r="P157">
        <v>22776.065653099999</v>
      </c>
      <c r="Q157">
        <v>8.7182340938601381</v>
      </c>
      <c r="R157">
        <v>0</v>
      </c>
      <c r="S157">
        <v>6.5479502875162314</v>
      </c>
      <c r="T157">
        <v>2.8658875904284917</v>
      </c>
      <c r="U157">
        <v>0</v>
      </c>
      <c r="V157">
        <v>32.452465356106991</v>
      </c>
      <c r="W157">
        <v>828.087689974</v>
      </c>
      <c r="X157">
        <v>302</v>
      </c>
      <c r="Y157">
        <v>8.7182340938601381</v>
      </c>
      <c r="Z157">
        <v>817.52175718700005</v>
      </c>
      <c r="AA157">
        <v>1.7499666486000001E-2</v>
      </c>
      <c r="AB157">
        <v>0.35240090235299998</v>
      </c>
      <c r="AC157">
        <v>0.62888837254399998</v>
      </c>
      <c r="AD157">
        <v>0</v>
      </c>
      <c r="AE157">
        <v>0.60994942402600005</v>
      </c>
      <c r="AF157">
        <v>-0.60293348978700001</v>
      </c>
      <c r="AG157">
        <v>0.14161820264300001</v>
      </c>
      <c r="AH157">
        <v>0.78854179353499998</v>
      </c>
      <c r="AI157">
        <v>1.30077849071</v>
      </c>
      <c r="AJ157">
        <v>26.1524566567</v>
      </c>
      <c r="AK157">
        <v>-12.7570183152</v>
      </c>
      <c r="AL157">
        <v>1233.86173973</v>
      </c>
      <c r="AM157">
        <v>1364</v>
      </c>
      <c r="AN157">
        <v>1.1385642739999999</v>
      </c>
      <c r="AO157">
        <v>682</v>
      </c>
      <c r="AP157">
        <v>0</v>
      </c>
      <c r="AQ157">
        <v>0</v>
      </c>
      <c r="AR157">
        <v>454.66666670000001</v>
      </c>
      <c r="AS157">
        <v>1364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14</v>
      </c>
      <c r="BF157">
        <v>200</v>
      </c>
      <c r="BG157">
        <v>1364</v>
      </c>
      <c r="BH157">
        <v>1364</v>
      </c>
      <c r="BI157">
        <v>0</v>
      </c>
      <c r="BJ157">
        <v>0</v>
      </c>
      <c r="BK157">
        <v>0.30434782608695654</v>
      </c>
      <c r="BL157">
        <v>0.19955530850472486</v>
      </c>
      <c r="BM157">
        <v>0.63990000000000002</v>
      </c>
      <c r="BN157">
        <v>0</v>
      </c>
      <c r="BO157">
        <v>34824.824294899998</v>
      </c>
      <c r="BP157">
        <v>2.6950808625299998</v>
      </c>
    </row>
    <row r="158" spans="1:68" x14ac:dyDescent="0.25">
      <c r="A158">
        <v>157</v>
      </c>
      <c r="B158" t="s">
        <v>337</v>
      </c>
      <c r="C158" t="s">
        <v>370</v>
      </c>
      <c r="D158" t="s">
        <v>159</v>
      </c>
      <c r="E158">
        <v>5309050</v>
      </c>
      <c r="F158">
        <v>6593</v>
      </c>
      <c r="G158">
        <v>28598.336110799999</v>
      </c>
      <c r="H158">
        <v>603.29863172600005</v>
      </c>
      <c r="I158">
        <v>167889.02447900001</v>
      </c>
      <c r="J158">
        <v>9678.7616959000006</v>
      </c>
      <c r="K158">
        <v>503.95160810599998</v>
      </c>
      <c r="L158">
        <v>22078.5028093</v>
      </c>
      <c r="M158">
        <v>2571.2053837600001</v>
      </c>
      <c r="N158">
        <v>21489.497156400001</v>
      </c>
      <c r="O158">
        <v>58189.420808499999</v>
      </c>
      <c r="P158">
        <v>12600.4013593</v>
      </c>
      <c r="Q158">
        <v>8.5698386199220913</v>
      </c>
      <c r="R158">
        <v>0</v>
      </c>
      <c r="S158">
        <v>15.08996475607494</v>
      </c>
      <c r="T158">
        <v>15.006492301984789</v>
      </c>
      <c r="U158">
        <v>0</v>
      </c>
      <c r="V158">
        <v>30.486880024268164</v>
      </c>
      <c r="W158">
        <v>2738.2733119899999</v>
      </c>
      <c r="X158">
        <v>258</v>
      </c>
      <c r="Y158">
        <v>8.5698386199220913</v>
      </c>
      <c r="Z158">
        <v>1150.9547564300001</v>
      </c>
      <c r="AA158">
        <v>7.9209629545499999E-3</v>
      </c>
      <c r="AB158">
        <v>0.51088275443700004</v>
      </c>
      <c r="AC158">
        <v>0.59647718705200004</v>
      </c>
      <c r="AD158">
        <v>0</v>
      </c>
      <c r="AE158">
        <v>0.57787523472500002</v>
      </c>
      <c r="AF158">
        <v>-0.58296397003300005</v>
      </c>
      <c r="AG158">
        <v>0.12556777101899999</v>
      </c>
      <c r="AH158">
        <v>0.80033694499899999</v>
      </c>
      <c r="AI158">
        <v>1.2636215442000001</v>
      </c>
      <c r="AJ158">
        <v>25.439079339599999</v>
      </c>
      <c r="AK158">
        <v>-9.4056635329699994</v>
      </c>
      <c r="AL158">
        <v>1170.4994003300001</v>
      </c>
      <c r="AM158">
        <v>3871</v>
      </c>
      <c r="AN158">
        <v>1.017613039</v>
      </c>
      <c r="AO158">
        <v>967.75</v>
      </c>
      <c r="AP158">
        <v>0</v>
      </c>
      <c r="AQ158">
        <v>0</v>
      </c>
      <c r="AR158">
        <v>967.75</v>
      </c>
      <c r="AS158">
        <v>1935.5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14</v>
      </c>
      <c r="BB158">
        <v>0</v>
      </c>
      <c r="BC158">
        <v>23</v>
      </c>
      <c r="BD158">
        <v>0</v>
      </c>
      <c r="BE158">
        <v>34</v>
      </c>
      <c r="BF158">
        <v>200</v>
      </c>
      <c r="BG158">
        <v>553</v>
      </c>
      <c r="BH158">
        <v>967.75</v>
      </c>
      <c r="BI158">
        <v>21</v>
      </c>
      <c r="BJ158">
        <v>184.33333329999999</v>
      </c>
      <c r="BK158">
        <v>0.39537953795379538</v>
      </c>
      <c r="BL158">
        <v>0.29464159479711577</v>
      </c>
      <c r="BM158">
        <v>0.63239999999999996</v>
      </c>
      <c r="BN158">
        <v>0</v>
      </c>
      <c r="BO158">
        <v>24039.7393128</v>
      </c>
      <c r="BP158">
        <v>2.7938861431399999</v>
      </c>
    </row>
    <row r="159" spans="1:68" x14ac:dyDescent="0.25">
      <c r="A159">
        <v>158</v>
      </c>
      <c r="B159" t="s">
        <v>337</v>
      </c>
      <c r="C159" t="s">
        <v>370</v>
      </c>
      <c r="D159" t="s">
        <v>160</v>
      </c>
      <c r="E159">
        <v>5309060</v>
      </c>
      <c r="F159">
        <v>8475</v>
      </c>
      <c r="G159">
        <v>16001.853589099999</v>
      </c>
      <c r="H159">
        <v>788.18991060099995</v>
      </c>
      <c r="I159">
        <v>181658.673778</v>
      </c>
      <c r="J159">
        <v>10482.5317705</v>
      </c>
      <c r="K159">
        <v>608.60512897900003</v>
      </c>
      <c r="L159">
        <v>27783.886662100002</v>
      </c>
      <c r="M159">
        <v>12386.8876318</v>
      </c>
      <c r="N159">
        <v>7324.5920569</v>
      </c>
      <c r="O159">
        <v>61422.6099885</v>
      </c>
      <c r="P159">
        <v>8155.3022880899998</v>
      </c>
      <c r="Q159">
        <v>28.881469115191987</v>
      </c>
      <c r="R159">
        <v>0</v>
      </c>
      <c r="S159">
        <v>37.803746985716934</v>
      </c>
      <c r="T159">
        <v>7.7351140790205903</v>
      </c>
      <c r="U159">
        <v>0</v>
      </c>
      <c r="V159">
        <v>0</v>
      </c>
      <c r="W159">
        <v>1109.5549139499999</v>
      </c>
      <c r="X159">
        <v>725</v>
      </c>
      <c r="Y159">
        <v>28.881469115191987</v>
      </c>
      <c r="Z159">
        <v>513.85573615600003</v>
      </c>
      <c r="AA159">
        <v>2.4957213427899999E-2</v>
      </c>
      <c r="AB159">
        <v>0.393185840708</v>
      </c>
      <c r="AC159">
        <v>0.57978255853500005</v>
      </c>
      <c r="AD159">
        <v>0</v>
      </c>
      <c r="AE159">
        <v>0.80973160377599995</v>
      </c>
      <c r="AF159">
        <v>-0.74691553313900005</v>
      </c>
      <c r="AG159">
        <v>0.36277492970899999</v>
      </c>
      <c r="AH159">
        <v>0.79105160762399995</v>
      </c>
      <c r="AI159">
        <v>1.27223446849</v>
      </c>
      <c r="AJ159">
        <v>25.3295445515</v>
      </c>
      <c r="AK159">
        <v>-11.886784329499999</v>
      </c>
      <c r="AL159">
        <v>1241.7087265499999</v>
      </c>
      <c r="AM159">
        <v>2894</v>
      </c>
      <c r="AN159">
        <v>1.0222536209999999</v>
      </c>
      <c r="AO159">
        <v>1447</v>
      </c>
      <c r="AP159">
        <v>0</v>
      </c>
      <c r="AQ159">
        <v>0</v>
      </c>
      <c r="AR159">
        <v>723.5</v>
      </c>
      <c r="AS159">
        <v>2894</v>
      </c>
      <c r="AT159">
        <v>0</v>
      </c>
      <c r="AU159">
        <v>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7</v>
      </c>
      <c r="BB159">
        <v>0</v>
      </c>
      <c r="BC159">
        <v>3</v>
      </c>
      <c r="BD159">
        <v>0</v>
      </c>
      <c r="BE159">
        <v>28</v>
      </c>
      <c r="BF159">
        <v>155.55555559999999</v>
      </c>
      <c r="BG159">
        <v>0</v>
      </c>
      <c r="BH159">
        <v>2894</v>
      </c>
      <c r="BI159">
        <v>8</v>
      </c>
      <c r="BJ159">
        <v>361.75</v>
      </c>
      <c r="BK159">
        <v>0.2141057934508816</v>
      </c>
      <c r="BL159">
        <v>0.14208975914053024</v>
      </c>
      <c r="BM159">
        <v>0.63549999999999995</v>
      </c>
      <c r="BN159">
        <v>0</v>
      </c>
      <c r="BO159">
        <v>28948.6096306</v>
      </c>
      <c r="BP159">
        <v>3.2282564312000002</v>
      </c>
    </row>
    <row r="160" spans="1:68" x14ac:dyDescent="0.25">
      <c r="A160">
        <v>159</v>
      </c>
      <c r="B160" t="s">
        <v>337</v>
      </c>
      <c r="C160" t="s">
        <v>370</v>
      </c>
      <c r="D160" t="s">
        <v>161</v>
      </c>
      <c r="E160">
        <v>5309061</v>
      </c>
      <c r="F160">
        <v>8372</v>
      </c>
      <c r="G160">
        <v>18253.9613369</v>
      </c>
      <c r="H160">
        <v>987.64986335499998</v>
      </c>
      <c r="I160">
        <v>178212.19037200001</v>
      </c>
      <c r="J160">
        <v>8906.2984918000002</v>
      </c>
      <c r="K160">
        <v>372.516013966</v>
      </c>
      <c r="L160">
        <v>26777.334698899998</v>
      </c>
      <c r="M160">
        <v>9040.8080196499996</v>
      </c>
      <c r="N160">
        <v>11443.707791500001</v>
      </c>
      <c r="O160">
        <v>54838.251766000001</v>
      </c>
      <c r="P160">
        <v>12478.358056700001</v>
      </c>
      <c r="Q160">
        <v>13.596735299573362</v>
      </c>
      <c r="R160">
        <v>0</v>
      </c>
      <c r="S160">
        <v>45.520311630495272</v>
      </c>
      <c r="T160">
        <v>3.1626785383045815</v>
      </c>
      <c r="U160">
        <v>0</v>
      </c>
      <c r="V160">
        <v>14.930721452460583</v>
      </c>
      <c r="W160">
        <v>1084.46842014</v>
      </c>
      <c r="X160">
        <v>745</v>
      </c>
      <c r="Y160">
        <v>13.596735299573362</v>
      </c>
      <c r="Z160">
        <v>521.23700499100005</v>
      </c>
      <c r="AA160">
        <v>3.6466421714499999E-3</v>
      </c>
      <c r="AB160">
        <v>0.49782011466800002</v>
      </c>
      <c r="AC160">
        <v>0.55999594981699996</v>
      </c>
      <c r="AD160">
        <v>0</v>
      </c>
      <c r="AE160">
        <v>0.77672689857499999</v>
      </c>
      <c r="AF160">
        <v>-0.71738832197900004</v>
      </c>
      <c r="AG160">
        <v>0.30961684704699999</v>
      </c>
      <c r="AH160">
        <v>0.77530559897399998</v>
      </c>
      <c r="AI160">
        <v>1.14366633779</v>
      </c>
      <c r="AJ160">
        <v>22.394183153899998</v>
      </c>
      <c r="AK160">
        <v>-11.0681255576</v>
      </c>
      <c r="AL160">
        <v>1114.7160269399999</v>
      </c>
      <c r="AM160">
        <v>2056</v>
      </c>
      <c r="AN160">
        <v>1.04154002</v>
      </c>
      <c r="AO160">
        <v>2056</v>
      </c>
      <c r="AP160">
        <v>0</v>
      </c>
      <c r="AQ160">
        <v>0</v>
      </c>
      <c r="AR160">
        <v>685.33333330000005</v>
      </c>
      <c r="AS160">
        <v>1028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4</v>
      </c>
      <c r="BB160">
        <v>0</v>
      </c>
      <c r="BC160">
        <v>1</v>
      </c>
      <c r="BD160">
        <v>0</v>
      </c>
      <c r="BE160">
        <v>23</v>
      </c>
      <c r="BF160">
        <v>191.66666670000001</v>
      </c>
      <c r="BG160">
        <v>2056</v>
      </c>
      <c r="BH160">
        <v>0</v>
      </c>
      <c r="BI160">
        <v>8</v>
      </c>
      <c r="BJ160">
        <v>257</v>
      </c>
      <c r="BK160">
        <v>0.26487523992322459</v>
      </c>
      <c r="BL160">
        <v>0.17144625541572106</v>
      </c>
      <c r="BM160">
        <v>0.63649999999999995</v>
      </c>
      <c r="BN160">
        <v>0</v>
      </c>
      <c r="BO160">
        <v>30096.533817200001</v>
      </c>
      <c r="BP160">
        <v>3.2680714485100002</v>
      </c>
    </row>
    <row r="161" spans="1:68" x14ac:dyDescent="0.25">
      <c r="A161">
        <v>160</v>
      </c>
      <c r="B161" t="s">
        <v>337</v>
      </c>
      <c r="C161" t="s">
        <v>370</v>
      </c>
      <c r="D161" t="s">
        <v>162</v>
      </c>
      <c r="E161">
        <v>5309062</v>
      </c>
      <c r="F161">
        <v>3756</v>
      </c>
      <c r="G161">
        <v>21889.3071996</v>
      </c>
      <c r="H161">
        <v>507.859010447</v>
      </c>
      <c r="I161">
        <v>177219.352224</v>
      </c>
      <c r="J161">
        <v>16801.820646100001</v>
      </c>
      <c r="K161">
        <v>125.225141734</v>
      </c>
      <c r="L161">
        <v>22060.2465945</v>
      </c>
      <c r="M161">
        <v>7505.1010755799998</v>
      </c>
      <c r="N161">
        <v>8492.4153937699994</v>
      </c>
      <c r="O161">
        <v>67192.596551800001</v>
      </c>
      <c r="P161">
        <v>4705.3909670599996</v>
      </c>
      <c r="Q161">
        <v>6.9189389723613424</v>
      </c>
      <c r="R161">
        <v>0</v>
      </c>
      <c r="S161">
        <v>24.281209423112596</v>
      </c>
      <c r="T161">
        <v>0</v>
      </c>
      <c r="U161">
        <v>0</v>
      </c>
      <c r="V161">
        <v>0</v>
      </c>
      <c r="W161">
        <v>443.17078476400002</v>
      </c>
      <c r="X161">
        <v>607</v>
      </c>
      <c r="Y161">
        <v>6.9189389723613424</v>
      </c>
      <c r="Z161">
        <v>89.170554636999995</v>
      </c>
      <c r="AA161">
        <v>7.7707679095200002E-5</v>
      </c>
      <c r="AB161">
        <v>0.565228966986</v>
      </c>
      <c r="AC161">
        <v>0.58436555838299997</v>
      </c>
      <c r="AD161">
        <v>0</v>
      </c>
      <c r="AE161">
        <v>0.84134137927999997</v>
      </c>
      <c r="AF161">
        <v>-0.77509111922999996</v>
      </c>
      <c r="AG161">
        <v>0.40975560684500001</v>
      </c>
      <c r="AH161">
        <v>0.75951646560399999</v>
      </c>
      <c r="AI161">
        <v>1.3325508237499999</v>
      </c>
      <c r="AJ161">
        <v>25.411799849299999</v>
      </c>
      <c r="AK161">
        <v>-14.975599392499999</v>
      </c>
      <c r="AL161">
        <v>1391.7888211500001</v>
      </c>
      <c r="AM161">
        <v>3030</v>
      </c>
      <c r="AN161">
        <v>1.029211957</v>
      </c>
      <c r="AO161">
        <v>1515</v>
      </c>
      <c r="AP161">
        <v>0</v>
      </c>
      <c r="AQ161">
        <v>0</v>
      </c>
      <c r="AR161">
        <v>505</v>
      </c>
      <c r="AS161">
        <v>1515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26</v>
      </c>
      <c r="BF161">
        <v>200</v>
      </c>
      <c r="BG161">
        <v>0</v>
      </c>
      <c r="BH161">
        <v>1515</v>
      </c>
      <c r="BI161">
        <v>10</v>
      </c>
      <c r="BJ161">
        <v>303</v>
      </c>
      <c r="BK161">
        <v>0.2559931506849315</v>
      </c>
      <c r="BL161">
        <v>0.15989612316824336</v>
      </c>
      <c r="BM161">
        <v>0.61729999999999996</v>
      </c>
      <c r="BN161">
        <v>0</v>
      </c>
      <c r="BO161">
        <v>23027.892591600001</v>
      </c>
      <c r="BP161">
        <v>3.8210862619800001</v>
      </c>
    </row>
    <row r="162" spans="1:68" x14ac:dyDescent="0.25">
      <c r="A162">
        <v>161</v>
      </c>
      <c r="B162" t="s">
        <v>337</v>
      </c>
      <c r="C162" t="s">
        <v>370</v>
      </c>
      <c r="D162" t="s">
        <v>163</v>
      </c>
      <c r="E162">
        <v>5309070</v>
      </c>
      <c r="F162">
        <v>8443</v>
      </c>
      <c r="G162">
        <v>26661.725923800001</v>
      </c>
      <c r="H162">
        <v>577.95945652299997</v>
      </c>
      <c r="I162">
        <v>171815.848578</v>
      </c>
      <c r="J162">
        <v>20192.738931399999</v>
      </c>
      <c r="K162">
        <v>305.67301046</v>
      </c>
      <c r="L162">
        <v>17273.951337900002</v>
      </c>
      <c r="M162">
        <v>3497.8364610799999</v>
      </c>
      <c r="N162">
        <v>13652.457350000001</v>
      </c>
      <c r="O162">
        <v>68407.842528599998</v>
      </c>
      <c r="P162">
        <v>4605.7415271999998</v>
      </c>
      <c r="Q162">
        <v>25.997032090521238</v>
      </c>
      <c r="R162">
        <v>0</v>
      </c>
      <c r="S162">
        <v>46.976442218512339</v>
      </c>
      <c r="T162">
        <v>9.2747171211278054E-2</v>
      </c>
      <c r="U162">
        <v>9.2747171211278057E-3</v>
      </c>
      <c r="V162">
        <v>0.73433613644439177</v>
      </c>
      <c r="W162">
        <v>661.54856684100002</v>
      </c>
      <c r="X162">
        <v>753</v>
      </c>
      <c r="Y162">
        <v>25.997032090521238</v>
      </c>
      <c r="Z162">
        <v>508.62994638599997</v>
      </c>
      <c r="AA162">
        <v>8.1226022662500008E-3</v>
      </c>
      <c r="AB162">
        <v>0.40062773895499998</v>
      </c>
      <c r="AC162">
        <v>0.56985716501100003</v>
      </c>
      <c r="AD162">
        <v>0</v>
      </c>
      <c r="AE162">
        <v>0.75533252555099994</v>
      </c>
      <c r="AF162">
        <v>-0.70855799270999997</v>
      </c>
      <c r="AG162">
        <v>0.29964079768200003</v>
      </c>
      <c r="AH162">
        <v>0.77443857871699995</v>
      </c>
      <c r="AI162">
        <v>1.2309626731000001</v>
      </c>
      <c r="AJ162">
        <v>24.250267185599998</v>
      </c>
      <c r="AK162">
        <v>-10.7724620363</v>
      </c>
      <c r="AL162">
        <v>1228.25021765</v>
      </c>
      <c r="AM162">
        <v>7393</v>
      </c>
      <c r="AN162">
        <v>1.016778985</v>
      </c>
      <c r="AO162">
        <v>1848.25</v>
      </c>
      <c r="AP162">
        <v>0</v>
      </c>
      <c r="AQ162">
        <v>0</v>
      </c>
      <c r="AR162">
        <v>1478.6</v>
      </c>
      <c r="AS162">
        <v>3696.5</v>
      </c>
      <c r="AT162">
        <v>7393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42</v>
      </c>
      <c r="BF162">
        <v>200</v>
      </c>
      <c r="BG162">
        <v>0</v>
      </c>
      <c r="BH162">
        <v>7393</v>
      </c>
      <c r="BI162">
        <v>10</v>
      </c>
      <c r="BJ162">
        <v>739.3</v>
      </c>
      <c r="BK162">
        <v>0.34997599615938552</v>
      </c>
      <c r="BL162">
        <v>0.25983801810385898</v>
      </c>
      <c r="BM162">
        <v>0.73919999999999997</v>
      </c>
      <c r="BN162">
        <v>0</v>
      </c>
      <c r="BO162">
        <v>18382.124618099999</v>
      </c>
      <c r="BP162">
        <v>3.27959882583</v>
      </c>
    </row>
    <row r="163" spans="1:68" x14ac:dyDescent="0.25">
      <c r="A163">
        <v>162</v>
      </c>
      <c r="B163" t="s">
        <v>337</v>
      </c>
      <c r="C163" t="s">
        <v>370</v>
      </c>
      <c r="D163" t="s">
        <v>164</v>
      </c>
      <c r="E163">
        <v>5309071</v>
      </c>
      <c r="F163">
        <v>4971</v>
      </c>
      <c r="G163">
        <v>35634.054486699999</v>
      </c>
      <c r="H163">
        <v>665.17025110099996</v>
      </c>
      <c r="I163">
        <v>166351.530574</v>
      </c>
      <c r="J163">
        <v>22534.210422</v>
      </c>
      <c r="K163">
        <v>856.95026024900005</v>
      </c>
      <c r="L163">
        <v>10224.4590998</v>
      </c>
      <c r="M163">
        <v>2161.1233211200001</v>
      </c>
      <c r="N163">
        <v>13491.837518</v>
      </c>
      <c r="O163">
        <v>78536.388673099995</v>
      </c>
      <c r="P163">
        <v>8969.5972488099997</v>
      </c>
      <c r="Q163">
        <v>26.460767946577629</v>
      </c>
      <c r="R163">
        <v>0</v>
      </c>
      <c r="S163">
        <v>12.882582081246522</v>
      </c>
      <c r="T163">
        <v>2.5134483398256355</v>
      </c>
      <c r="U163">
        <v>0</v>
      </c>
      <c r="V163">
        <v>0</v>
      </c>
      <c r="W163">
        <v>871.69003691900002</v>
      </c>
      <c r="X163">
        <v>696</v>
      </c>
      <c r="Y163">
        <v>26.460767946577629</v>
      </c>
      <c r="Z163">
        <v>474.67766161899999</v>
      </c>
      <c r="AA163">
        <v>8.7939711881800005E-3</v>
      </c>
      <c r="AB163">
        <v>0.24461878897600001</v>
      </c>
      <c r="AC163">
        <v>0.56809992291199995</v>
      </c>
      <c r="AD163">
        <v>0</v>
      </c>
      <c r="AE163">
        <v>0.67246884758799996</v>
      </c>
      <c r="AF163">
        <v>-0.65373819494600005</v>
      </c>
      <c r="AG163">
        <v>0.21086581106800001</v>
      </c>
      <c r="AH163">
        <v>0.76008026354299996</v>
      </c>
      <c r="AI163">
        <v>1.1294224558199999</v>
      </c>
      <c r="AJ163">
        <v>22.510548861499998</v>
      </c>
      <c r="AK163">
        <v>-8.6753811756600001</v>
      </c>
      <c r="AL163">
        <v>1121.7936259799999</v>
      </c>
      <c r="AM163">
        <v>4725</v>
      </c>
      <c r="AN163">
        <v>1.0634706279999999</v>
      </c>
      <c r="AO163">
        <v>2362.5</v>
      </c>
      <c r="AP163">
        <v>0</v>
      </c>
      <c r="AQ163">
        <v>0</v>
      </c>
      <c r="AR163">
        <v>1575</v>
      </c>
      <c r="AS163">
        <v>787.5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</v>
      </c>
      <c r="BD163">
        <v>0</v>
      </c>
      <c r="BE163">
        <v>42</v>
      </c>
      <c r="BF163">
        <v>200</v>
      </c>
      <c r="BG163">
        <v>675</v>
      </c>
      <c r="BH163">
        <v>2362.5</v>
      </c>
      <c r="BI163">
        <v>47</v>
      </c>
      <c r="BJ163">
        <v>100.5319149</v>
      </c>
      <c r="BK163">
        <v>0.49566294919454773</v>
      </c>
      <c r="BL163">
        <v>0.39658188669088951</v>
      </c>
      <c r="BM163">
        <v>0.63670000000000004</v>
      </c>
      <c r="BN163">
        <v>0</v>
      </c>
      <c r="BO163">
        <v>10939.189836</v>
      </c>
      <c r="BP163">
        <v>3.0138092203100002</v>
      </c>
    </row>
    <row r="164" spans="1:68" x14ac:dyDescent="0.25">
      <c r="A164">
        <v>163</v>
      </c>
      <c r="B164" t="s">
        <v>337</v>
      </c>
      <c r="C164" t="s">
        <v>370</v>
      </c>
      <c r="D164" t="s">
        <v>165</v>
      </c>
      <c r="E164">
        <v>5309072</v>
      </c>
      <c r="F164">
        <v>6577</v>
      </c>
      <c r="G164">
        <v>34343.498785999996</v>
      </c>
      <c r="H164">
        <v>1172.49199153</v>
      </c>
      <c r="I164">
        <v>173101.437951</v>
      </c>
      <c r="J164">
        <v>26139.4170844</v>
      </c>
      <c r="K164">
        <v>681.70894080699998</v>
      </c>
      <c r="L164">
        <v>17734.506955000001</v>
      </c>
      <c r="M164">
        <v>1757.4635151</v>
      </c>
      <c r="N164">
        <v>6129.3546181299998</v>
      </c>
      <c r="O164">
        <v>81720.476219200005</v>
      </c>
      <c r="P164">
        <v>6322.1485624699999</v>
      </c>
      <c r="Q164">
        <v>36.672231496939347</v>
      </c>
      <c r="R164">
        <v>0</v>
      </c>
      <c r="S164">
        <v>12.103505843071787</v>
      </c>
      <c r="T164">
        <v>1.1407902058987203</v>
      </c>
      <c r="U164">
        <v>0</v>
      </c>
      <c r="V164">
        <v>13.106279458719779</v>
      </c>
      <c r="W164">
        <v>839.160357686</v>
      </c>
      <c r="X164">
        <v>197</v>
      </c>
      <c r="Y164">
        <v>36.672231496939347</v>
      </c>
      <c r="Z164">
        <v>577.78557079899997</v>
      </c>
      <c r="AA164">
        <v>2.8433747774300001E-2</v>
      </c>
      <c r="AB164">
        <v>0.301163144291</v>
      </c>
      <c r="AC164">
        <v>0.57373825468299999</v>
      </c>
      <c r="AD164">
        <v>0</v>
      </c>
      <c r="AE164">
        <v>0.64969442707199998</v>
      </c>
      <c r="AF164">
        <v>-0.64237425638099999</v>
      </c>
      <c r="AG164">
        <v>0.18919755087699999</v>
      </c>
      <c r="AH164">
        <v>0.79456233118200004</v>
      </c>
      <c r="AI164">
        <v>1.3024845111700001</v>
      </c>
      <c r="AJ164">
        <v>26.689247740900001</v>
      </c>
      <c r="AK164">
        <v>-9.93209267678</v>
      </c>
      <c r="AL164">
        <v>1256.6804104600001</v>
      </c>
      <c r="AM164">
        <v>4829</v>
      </c>
      <c r="AN164">
        <v>1.0058321180000001</v>
      </c>
      <c r="AO164">
        <v>965.8</v>
      </c>
      <c r="AP164">
        <v>0</v>
      </c>
      <c r="AQ164">
        <v>0</v>
      </c>
      <c r="AR164">
        <v>1609.666667</v>
      </c>
      <c r="AS164">
        <v>1609.666667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5</v>
      </c>
      <c r="BB164">
        <v>0</v>
      </c>
      <c r="BC164">
        <v>12</v>
      </c>
      <c r="BD164">
        <v>0</v>
      </c>
      <c r="BE164">
        <v>32</v>
      </c>
      <c r="BF164">
        <v>200</v>
      </c>
      <c r="BG164">
        <v>4829</v>
      </c>
      <c r="BH164">
        <v>2414.5</v>
      </c>
      <c r="BI164">
        <v>52</v>
      </c>
      <c r="BJ164">
        <v>92.86538462</v>
      </c>
      <c r="BK164">
        <v>0.45224171539961011</v>
      </c>
      <c r="BL164">
        <v>0.3296977251480212</v>
      </c>
      <c r="BM164">
        <v>0.60819999999999996</v>
      </c>
      <c r="BN164">
        <v>0</v>
      </c>
      <c r="BO164">
        <v>16624.813835100002</v>
      </c>
      <c r="BP164">
        <v>3.00594307163</v>
      </c>
    </row>
    <row r="165" spans="1:68" x14ac:dyDescent="0.25">
      <c r="A165">
        <v>164</v>
      </c>
      <c r="B165" t="s">
        <v>337</v>
      </c>
      <c r="C165" t="s">
        <v>370</v>
      </c>
      <c r="D165" t="s">
        <v>166</v>
      </c>
      <c r="E165">
        <v>5309073</v>
      </c>
      <c r="F165">
        <v>3983</v>
      </c>
      <c r="G165">
        <v>28831.021885999999</v>
      </c>
      <c r="H165">
        <v>737.61114677800003</v>
      </c>
      <c r="I165">
        <v>175345.77720499999</v>
      </c>
      <c r="J165">
        <v>24996.6675794</v>
      </c>
      <c r="K165">
        <v>100.812948834</v>
      </c>
      <c r="L165">
        <v>18955.219591000001</v>
      </c>
      <c r="M165">
        <v>3458.1207037300001</v>
      </c>
      <c r="N165">
        <v>6316.0558547800001</v>
      </c>
      <c r="O165">
        <v>76050.671645499999</v>
      </c>
      <c r="P165">
        <v>6090.7940845499998</v>
      </c>
      <c r="Q165">
        <v>11.658319421257652</v>
      </c>
      <c r="R165">
        <v>0</v>
      </c>
      <c r="S165">
        <v>22.203672787979968</v>
      </c>
      <c r="T165">
        <v>1.103691337414209</v>
      </c>
      <c r="U165">
        <v>0</v>
      </c>
      <c r="V165">
        <v>0</v>
      </c>
      <c r="W165">
        <v>366.31788737199997</v>
      </c>
      <c r="X165">
        <v>419</v>
      </c>
      <c r="Y165">
        <v>11.658319421257652</v>
      </c>
      <c r="Z165">
        <v>505.75194955799998</v>
      </c>
      <c r="AA165">
        <v>1.4090803943700001E-2</v>
      </c>
      <c r="AB165">
        <v>0.40446899322099999</v>
      </c>
      <c r="AC165">
        <v>0.57821925812399999</v>
      </c>
      <c r="AD165">
        <v>0</v>
      </c>
      <c r="AE165">
        <v>0.78340074235199997</v>
      </c>
      <c r="AF165">
        <v>-0.733465434385</v>
      </c>
      <c r="AG165">
        <v>0.337647109472</v>
      </c>
      <c r="AH165">
        <v>0.79572067261000001</v>
      </c>
      <c r="AI165">
        <v>1.3207844287199999</v>
      </c>
      <c r="AJ165">
        <v>26.466368642900001</v>
      </c>
      <c r="AK165">
        <v>-11.157648184699999</v>
      </c>
      <c r="AL165">
        <v>1313.4442186799999</v>
      </c>
      <c r="AM165">
        <v>3751</v>
      </c>
      <c r="AN165">
        <v>1</v>
      </c>
      <c r="AO165">
        <v>3751</v>
      </c>
      <c r="AP165">
        <v>0</v>
      </c>
      <c r="AQ165">
        <v>0</v>
      </c>
      <c r="AR165">
        <v>1875.5</v>
      </c>
      <c r="AS165">
        <v>3751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24</v>
      </c>
      <c r="BF165">
        <v>200</v>
      </c>
      <c r="BG165">
        <v>3751</v>
      </c>
      <c r="BH165">
        <v>0</v>
      </c>
      <c r="BI165">
        <v>27</v>
      </c>
      <c r="BJ165">
        <v>138.92592590000001</v>
      </c>
      <c r="BK165">
        <v>0.40083507306889354</v>
      </c>
      <c r="BL165">
        <v>0.28396009209516498</v>
      </c>
      <c r="BM165">
        <v>0.67179999999999995</v>
      </c>
      <c r="BN165">
        <v>0</v>
      </c>
      <c r="BO165">
        <v>19657.906301200001</v>
      </c>
      <c r="BP165">
        <v>3.49510419282</v>
      </c>
    </row>
    <row r="166" spans="1:68" x14ac:dyDescent="0.25">
      <c r="A166">
        <v>165</v>
      </c>
      <c r="B166" t="s">
        <v>337</v>
      </c>
      <c r="C166" t="s">
        <v>370</v>
      </c>
      <c r="D166" t="s">
        <v>167</v>
      </c>
      <c r="E166">
        <v>5309074</v>
      </c>
      <c r="F166">
        <v>6350</v>
      </c>
      <c r="G166">
        <v>24062.178026000001</v>
      </c>
      <c r="H166">
        <v>897.63765886900001</v>
      </c>
      <c r="I166">
        <v>180438.33332899999</v>
      </c>
      <c r="J166">
        <v>21225.387226399998</v>
      </c>
      <c r="K166">
        <v>1088.8408640800001</v>
      </c>
      <c r="L166">
        <v>24158.401891900001</v>
      </c>
      <c r="M166">
        <v>5345.26504828</v>
      </c>
      <c r="N166">
        <v>4444.22506574</v>
      </c>
      <c r="O166">
        <v>73195.266497300006</v>
      </c>
      <c r="P166">
        <v>3331.8584237099999</v>
      </c>
      <c r="Q166">
        <v>25.607493971433868</v>
      </c>
      <c r="R166">
        <v>0</v>
      </c>
      <c r="S166">
        <v>10.118716379150436</v>
      </c>
      <c r="T166">
        <v>20.126136152847337</v>
      </c>
      <c r="U166">
        <v>0.28751623075496197</v>
      </c>
      <c r="V166">
        <v>0.17322834645669291</v>
      </c>
      <c r="W166">
        <v>1602.5175159099999</v>
      </c>
      <c r="X166">
        <v>36</v>
      </c>
      <c r="Y166">
        <v>25.607493971433868</v>
      </c>
      <c r="Z166">
        <v>651.32661717999997</v>
      </c>
      <c r="AA166">
        <v>1.1280491116199999E-2</v>
      </c>
      <c r="AB166">
        <v>0.25240157480300002</v>
      </c>
      <c r="AC166">
        <v>0.57283797564500005</v>
      </c>
      <c r="AD166">
        <v>0</v>
      </c>
      <c r="AE166">
        <v>0.70602185705999998</v>
      </c>
      <c r="AF166">
        <v>-0.67194971177999996</v>
      </c>
      <c r="AG166">
        <v>0.28464403970899999</v>
      </c>
      <c r="AH166">
        <v>0.80067003998200004</v>
      </c>
      <c r="AI166">
        <v>1.29530756402</v>
      </c>
      <c r="AJ166">
        <v>26.762726481000001</v>
      </c>
      <c r="AK166">
        <v>-9.6563944851100008</v>
      </c>
      <c r="AL166">
        <v>1214.2506028</v>
      </c>
      <c r="AM166">
        <v>3036</v>
      </c>
      <c r="AN166">
        <v>1.034059946</v>
      </c>
      <c r="AO166">
        <v>759</v>
      </c>
      <c r="AP166">
        <v>0</v>
      </c>
      <c r="AQ166">
        <v>0</v>
      </c>
      <c r="AR166">
        <v>1518</v>
      </c>
      <c r="AS166">
        <v>1012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6</v>
      </c>
      <c r="BD166">
        <v>0</v>
      </c>
      <c r="BE166">
        <v>16</v>
      </c>
      <c r="BF166">
        <v>200</v>
      </c>
      <c r="BG166">
        <v>1518</v>
      </c>
      <c r="BH166">
        <v>3036</v>
      </c>
      <c r="BI166">
        <v>13</v>
      </c>
      <c r="BJ166">
        <v>233.53846150000001</v>
      </c>
      <c r="BK166">
        <v>0.36127744510978044</v>
      </c>
      <c r="BL166">
        <v>0.2627450980392157</v>
      </c>
      <c r="BM166">
        <v>0.58789999999999998</v>
      </c>
      <c r="BN166">
        <v>0</v>
      </c>
      <c r="BO166">
        <v>24844.288868399999</v>
      </c>
      <c r="BP166">
        <v>2.7723780596699998</v>
      </c>
    </row>
    <row r="167" spans="1:68" x14ac:dyDescent="0.25">
      <c r="A167">
        <v>166</v>
      </c>
      <c r="B167" t="s">
        <v>337</v>
      </c>
      <c r="C167" t="s">
        <v>371</v>
      </c>
      <c r="D167" t="s">
        <v>168</v>
      </c>
      <c r="E167">
        <v>5310010</v>
      </c>
      <c r="F167">
        <v>7873</v>
      </c>
      <c r="G167">
        <v>79785.654024200005</v>
      </c>
      <c r="H167">
        <v>822.29305815700002</v>
      </c>
      <c r="I167">
        <v>223036.52954300001</v>
      </c>
      <c r="J167">
        <v>11673.9342113</v>
      </c>
      <c r="K167">
        <v>549.11267691600005</v>
      </c>
      <c r="L167">
        <v>2104.5810034299998</v>
      </c>
      <c r="M167">
        <v>9402.9099046499996</v>
      </c>
      <c r="N167">
        <v>21586.7067025</v>
      </c>
      <c r="O167">
        <v>21373.057490399999</v>
      </c>
      <c r="P167">
        <v>20496.766853500001</v>
      </c>
      <c r="Q167">
        <v>48.339825635318121</v>
      </c>
      <c r="R167">
        <v>0</v>
      </c>
      <c r="S167">
        <v>16.842886291968096</v>
      </c>
      <c r="T167">
        <v>4.2014468558708957</v>
      </c>
      <c r="U167">
        <v>0</v>
      </c>
      <c r="V167">
        <v>0.69859011812523808</v>
      </c>
      <c r="W167">
        <v>54.463124195100001</v>
      </c>
      <c r="X167">
        <v>5860</v>
      </c>
      <c r="Y167">
        <v>48.339825635318121</v>
      </c>
      <c r="Z167">
        <v>56.600945000300001</v>
      </c>
      <c r="AA167">
        <v>2.9077166525200001E-3</v>
      </c>
      <c r="AB167">
        <v>0.58227486345699997</v>
      </c>
      <c r="AC167">
        <v>0.702414332458</v>
      </c>
      <c r="AD167">
        <v>0</v>
      </c>
      <c r="AE167">
        <v>0.79108816510000002</v>
      </c>
      <c r="AF167">
        <v>-0.729655105922</v>
      </c>
      <c r="AG167">
        <v>0.31719103793800002</v>
      </c>
      <c r="AH167">
        <v>0.80794120093800004</v>
      </c>
      <c r="AI167">
        <v>1.3730139112799999</v>
      </c>
      <c r="AJ167">
        <v>25.361450249600001</v>
      </c>
      <c r="AK167">
        <v>-29.196887614800001</v>
      </c>
      <c r="AL167">
        <v>1246.7176904099999</v>
      </c>
      <c r="AM167">
        <v>4720</v>
      </c>
      <c r="AN167">
        <v>1.1310807570000001</v>
      </c>
      <c r="AO167">
        <v>1573.333333</v>
      </c>
      <c r="AP167">
        <v>0</v>
      </c>
      <c r="AQ167">
        <v>0</v>
      </c>
      <c r="AR167">
        <v>1573.333333</v>
      </c>
      <c r="AS167">
        <v>4720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16</v>
      </c>
      <c r="BF167">
        <v>200</v>
      </c>
      <c r="BG167">
        <v>0</v>
      </c>
      <c r="BH167">
        <v>4720</v>
      </c>
      <c r="BI167">
        <v>3</v>
      </c>
      <c r="BJ167">
        <v>1573.333333</v>
      </c>
      <c r="BK167">
        <v>0.21478521478521478</v>
      </c>
      <c r="BL167">
        <v>0.16096511101042138</v>
      </c>
      <c r="BM167">
        <v>0.626</v>
      </c>
      <c r="BN167">
        <v>0</v>
      </c>
      <c r="BO167">
        <v>19087.628157700001</v>
      </c>
      <c r="BP167">
        <v>1.87698007154</v>
      </c>
    </row>
    <row r="168" spans="1:68" x14ac:dyDescent="0.25">
      <c r="A168">
        <v>167</v>
      </c>
      <c r="B168" t="s">
        <v>337</v>
      </c>
      <c r="C168" t="s">
        <v>371</v>
      </c>
      <c r="D168" t="s">
        <v>169</v>
      </c>
      <c r="E168">
        <v>5310011</v>
      </c>
      <c r="F168">
        <v>11085</v>
      </c>
      <c r="G168">
        <v>75460.259823200002</v>
      </c>
      <c r="H168">
        <v>1170.45387347</v>
      </c>
      <c r="I168">
        <v>225607.70397199999</v>
      </c>
      <c r="J168">
        <v>16564.468400000002</v>
      </c>
      <c r="K168">
        <v>146.19014092699999</v>
      </c>
      <c r="L168">
        <v>1708.6481991000001</v>
      </c>
      <c r="M168">
        <v>6976.7701282199996</v>
      </c>
      <c r="N168">
        <v>17387.558496400001</v>
      </c>
      <c r="O168">
        <v>13625.1545788</v>
      </c>
      <c r="P168">
        <v>14455.154010800001</v>
      </c>
      <c r="Q168">
        <v>22.07382674828418</v>
      </c>
      <c r="R168">
        <v>0</v>
      </c>
      <c r="S168">
        <v>60.369133741420889</v>
      </c>
      <c r="T168">
        <v>7.9206084214431458</v>
      </c>
      <c r="U168">
        <v>0</v>
      </c>
      <c r="V168">
        <v>10.410464591790708</v>
      </c>
      <c r="W168">
        <v>279.48999788600003</v>
      </c>
      <c r="X168">
        <v>3138</v>
      </c>
      <c r="Y168">
        <v>22.07382674828418</v>
      </c>
      <c r="Z168">
        <v>303.478276128</v>
      </c>
      <c r="AA168">
        <v>4.71467011494E-3</v>
      </c>
      <c r="AB168">
        <v>0.73376184032500003</v>
      </c>
      <c r="AC168">
        <v>0.64450420168599998</v>
      </c>
      <c r="AD168">
        <v>0</v>
      </c>
      <c r="AE168">
        <v>0.82572706192599998</v>
      </c>
      <c r="AF168">
        <v>-0.75807184131399996</v>
      </c>
      <c r="AG168">
        <v>0.35050480382499999</v>
      </c>
      <c r="AH168">
        <v>0.75231366985100001</v>
      </c>
      <c r="AI168">
        <v>1.3818927864699999</v>
      </c>
      <c r="AJ168">
        <v>24.2439415222</v>
      </c>
      <c r="AK168">
        <v>-31.616884559700001</v>
      </c>
      <c r="AL168">
        <v>1375.33495565</v>
      </c>
      <c r="AM168">
        <v>3324</v>
      </c>
      <c r="AN168">
        <v>1.4986474299999999</v>
      </c>
      <c r="AO168">
        <v>3324</v>
      </c>
      <c r="AP168">
        <v>0</v>
      </c>
      <c r="AQ168">
        <v>0</v>
      </c>
      <c r="AR168">
        <v>664.8</v>
      </c>
      <c r="AS168">
        <v>3324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20</v>
      </c>
      <c r="BF168">
        <v>200</v>
      </c>
      <c r="BG168">
        <v>0</v>
      </c>
      <c r="BH168">
        <v>0</v>
      </c>
      <c r="BI168">
        <v>0</v>
      </c>
      <c r="BJ168">
        <v>0</v>
      </c>
      <c r="BK168">
        <v>0.13647342995169082</v>
      </c>
      <c r="BL168">
        <v>0.10940126729600413</v>
      </c>
      <c r="BM168">
        <v>0.50349999999999995</v>
      </c>
      <c r="BN168">
        <v>0</v>
      </c>
      <c r="BO168">
        <v>11226.8215062</v>
      </c>
      <c r="BP168">
        <v>2.8426538566100001</v>
      </c>
    </row>
    <row r="169" spans="1:68" x14ac:dyDescent="0.25">
      <c r="A169">
        <v>168</v>
      </c>
      <c r="B169" t="s">
        <v>337</v>
      </c>
      <c r="C169" t="s">
        <v>371</v>
      </c>
      <c r="D169" t="s">
        <v>170</v>
      </c>
      <c r="E169">
        <v>5310012</v>
      </c>
      <c r="F169">
        <v>7718</v>
      </c>
      <c r="G169">
        <v>84075.426095000003</v>
      </c>
      <c r="H169">
        <v>2067.1357275199998</v>
      </c>
      <c r="I169">
        <v>230319.49701200001</v>
      </c>
      <c r="J169">
        <v>7568.7957193299999</v>
      </c>
      <c r="K169">
        <v>146.059937069</v>
      </c>
      <c r="L169">
        <v>3442.7883946500001</v>
      </c>
      <c r="M169">
        <v>3714.3319819399999</v>
      </c>
      <c r="N169">
        <v>15835.481064699999</v>
      </c>
      <c r="O169">
        <v>20373.047672299999</v>
      </c>
      <c r="P169">
        <v>17105.9777971</v>
      </c>
      <c r="Q169">
        <v>26.210350584307179</v>
      </c>
      <c r="R169">
        <v>0</v>
      </c>
      <c r="S169">
        <v>30.207753663513266</v>
      </c>
      <c r="T169">
        <v>1.4004822852902987</v>
      </c>
      <c r="U169">
        <v>0</v>
      </c>
      <c r="V169">
        <v>18.566986265871989</v>
      </c>
      <c r="W169">
        <v>134.93922022000001</v>
      </c>
      <c r="X169">
        <v>3927</v>
      </c>
      <c r="Y169">
        <v>26.210350584307179</v>
      </c>
      <c r="Z169">
        <v>283.07603003200001</v>
      </c>
      <c r="AA169">
        <v>0</v>
      </c>
      <c r="AB169">
        <v>0.89015936771199999</v>
      </c>
      <c r="AC169">
        <v>0.66551645682799998</v>
      </c>
      <c r="AD169">
        <v>0</v>
      </c>
      <c r="AE169">
        <v>0.82026059478400004</v>
      </c>
      <c r="AF169">
        <v>-0.75912968396199998</v>
      </c>
      <c r="AG169">
        <v>0.33381566206399998</v>
      </c>
      <c r="AH169">
        <v>0.66613593848899999</v>
      </c>
      <c r="AI169">
        <v>1.38842966174</v>
      </c>
      <c r="AJ169">
        <v>22.484071324799999</v>
      </c>
      <c r="AK169">
        <v>-37.099816979899998</v>
      </c>
      <c r="AL169">
        <v>1578.20895774</v>
      </c>
      <c r="AM169">
        <v>2706</v>
      </c>
      <c r="AN169">
        <v>1.1719359030000001</v>
      </c>
      <c r="AO169">
        <v>0</v>
      </c>
      <c r="AP169">
        <v>0</v>
      </c>
      <c r="AQ169">
        <v>0</v>
      </c>
      <c r="AR169">
        <v>451</v>
      </c>
      <c r="AS169">
        <v>2706</v>
      </c>
      <c r="AT169">
        <v>0</v>
      </c>
      <c r="AU169">
        <v>11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15</v>
      </c>
      <c r="BF169">
        <v>187.5</v>
      </c>
      <c r="BG169">
        <v>0</v>
      </c>
      <c r="BH169">
        <v>0</v>
      </c>
      <c r="BI169">
        <v>8</v>
      </c>
      <c r="BJ169">
        <v>338.25</v>
      </c>
      <c r="BK169">
        <v>7.5668623613829089E-2</v>
      </c>
      <c r="BL169">
        <v>6.1481383331124947E-2</v>
      </c>
      <c r="BM169">
        <v>0.50849999999999995</v>
      </c>
      <c r="BN169">
        <v>0</v>
      </c>
      <c r="BO169">
        <v>14984.4778496</v>
      </c>
      <c r="BP169">
        <v>3.87056232185</v>
      </c>
    </row>
    <row r="170" spans="1:68" x14ac:dyDescent="0.25">
      <c r="A170">
        <v>169</v>
      </c>
      <c r="B170" t="s">
        <v>337</v>
      </c>
      <c r="C170" t="s">
        <v>371</v>
      </c>
      <c r="D170" t="s">
        <v>171</v>
      </c>
      <c r="E170">
        <v>5310020</v>
      </c>
      <c r="F170">
        <v>4650</v>
      </c>
      <c r="G170">
        <v>63798.578255200002</v>
      </c>
      <c r="H170">
        <v>726.02936863699995</v>
      </c>
      <c r="I170">
        <v>211094.778142</v>
      </c>
      <c r="J170">
        <v>19158.253640999999</v>
      </c>
      <c r="K170">
        <v>240.89273775199999</v>
      </c>
      <c r="L170">
        <v>1329.59674279</v>
      </c>
      <c r="M170">
        <v>15647.2465386</v>
      </c>
      <c r="N170">
        <v>13858.1241797</v>
      </c>
      <c r="O170">
        <v>13801.9820497</v>
      </c>
      <c r="P170">
        <v>18619.869127999998</v>
      </c>
      <c r="Q170">
        <v>7.4197736969022446E-2</v>
      </c>
      <c r="R170">
        <v>0</v>
      </c>
      <c r="S170">
        <v>28.825820812465221</v>
      </c>
      <c r="T170">
        <v>10.294936004451865</v>
      </c>
      <c r="U170">
        <v>0</v>
      </c>
      <c r="V170">
        <v>0</v>
      </c>
      <c r="W170">
        <v>264.70652833299999</v>
      </c>
      <c r="X170">
        <v>1474</v>
      </c>
      <c r="Y170">
        <v>7.4197736969022446E-2</v>
      </c>
      <c r="Z170">
        <v>43.817228732499999</v>
      </c>
      <c r="AA170">
        <v>0</v>
      </c>
      <c r="AB170">
        <v>0.39623655914</v>
      </c>
      <c r="AC170">
        <v>0.57086900290599996</v>
      </c>
      <c r="AD170">
        <v>0</v>
      </c>
      <c r="AE170">
        <v>0.77363726730299998</v>
      </c>
      <c r="AF170">
        <v>-0.70951638010899998</v>
      </c>
      <c r="AG170">
        <v>0.32199935290600001</v>
      </c>
      <c r="AH170">
        <v>0.84420455130200001</v>
      </c>
      <c r="AI170">
        <v>1.3599201883300001</v>
      </c>
      <c r="AJ170">
        <v>26.076556942</v>
      </c>
      <c r="AK170">
        <v>-25.2530742161</v>
      </c>
      <c r="AL170">
        <v>1127.5211619500001</v>
      </c>
      <c r="AM170">
        <v>3186</v>
      </c>
      <c r="AN170">
        <v>1.0563660479999999</v>
      </c>
      <c r="AO170">
        <v>3186</v>
      </c>
      <c r="AP170">
        <v>3186</v>
      </c>
      <c r="AQ170">
        <v>3186</v>
      </c>
      <c r="AR170">
        <v>1593</v>
      </c>
      <c r="AS170">
        <v>3186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18</v>
      </c>
      <c r="BF170">
        <v>200</v>
      </c>
      <c r="BG170">
        <v>1593</v>
      </c>
      <c r="BH170">
        <v>3186</v>
      </c>
      <c r="BI170">
        <v>5</v>
      </c>
      <c r="BJ170">
        <v>637.20000000000005</v>
      </c>
      <c r="BK170">
        <v>0.26295336787564766</v>
      </c>
      <c r="BL170">
        <v>0.21376094942074031</v>
      </c>
      <c r="BM170">
        <v>0.62270000000000003</v>
      </c>
      <c r="BN170">
        <v>0</v>
      </c>
      <c r="BO170">
        <v>20951.0986381</v>
      </c>
      <c r="BP170">
        <v>1.1109026963699999</v>
      </c>
    </row>
    <row r="171" spans="1:68" x14ac:dyDescent="0.25">
      <c r="A171">
        <v>170</v>
      </c>
      <c r="B171" t="s">
        <v>337</v>
      </c>
      <c r="C171" t="s">
        <v>371</v>
      </c>
      <c r="D171" t="s">
        <v>172</v>
      </c>
      <c r="E171">
        <v>5310030</v>
      </c>
      <c r="F171">
        <v>4692</v>
      </c>
      <c r="G171">
        <v>52548.201611500001</v>
      </c>
      <c r="H171">
        <v>433.87838536999999</v>
      </c>
      <c r="I171">
        <v>200939.051461</v>
      </c>
      <c r="J171">
        <v>10151.9980896</v>
      </c>
      <c r="K171">
        <v>191.36831107</v>
      </c>
      <c r="L171">
        <v>8337.3332638200009</v>
      </c>
      <c r="M171">
        <v>15669.396886099999</v>
      </c>
      <c r="N171">
        <v>12204.899904399999</v>
      </c>
      <c r="O171">
        <v>15009.8440897</v>
      </c>
      <c r="P171">
        <v>25288.232652899998</v>
      </c>
      <c r="Q171">
        <v>13.912075681691707</v>
      </c>
      <c r="R171">
        <v>0</v>
      </c>
      <c r="S171">
        <v>23.845297718419587</v>
      </c>
      <c r="T171">
        <v>0.76980152105360788</v>
      </c>
      <c r="U171">
        <v>0</v>
      </c>
      <c r="V171">
        <v>4.4757033248081841</v>
      </c>
      <c r="W171">
        <v>180.820480223</v>
      </c>
      <c r="X171">
        <v>2100</v>
      </c>
      <c r="Y171">
        <v>13.912075681691707</v>
      </c>
      <c r="Z171">
        <v>38.911525039799997</v>
      </c>
      <c r="AA171">
        <v>0</v>
      </c>
      <c r="AB171">
        <v>0.41112531969299998</v>
      </c>
      <c r="AC171">
        <v>0.57361198847399997</v>
      </c>
      <c r="AD171">
        <v>0</v>
      </c>
      <c r="AE171">
        <v>0.81959671521499999</v>
      </c>
      <c r="AF171">
        <v>-0.74903978844600005</v>
      </c>
      <c r="AG171">
        <v>0.37767619407500003</v>
      </c>
      <c r="AH171">
        <v>0.80645773200899995</v>
      </c>
      <c r="AI171">
        <v>1.3673452269999999</v>
      </c>
      <c r="AJ171">
        <v>25.697581787499999</v>
      </c>
      <c r="AK171">
        <v>-25.4443119761</v>
      </c>
      <c r="AL171">
        <v>1212.60437852</v>
      </c>
      <c r="AM171">
        <v>3156</v>
      </c>
      <c r="AN171">
        <v>1.113227513</v>
      </c>
      <c r="AO171">
        <v>3156</v>
      </c>
      <c r="AP171">
        <v>0</v>
      </c>
      <c r="AQ171">
        <v>0</v>
      </c>
      <c r="AR171">
        <v>631.20000000000005</v>
      </c>
      <c r="AS171">
        <v>3156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12</v>
      </c>
      <c r="BF171">
        <v>200</v>
      </c>
      <c r="BG171">
        <v>0</v>
      </c>
      <c r="BH171">
        <v>0</v>
      </c>
      <c r="BI171">
        <v>0</v>
      </c>
      <c r="BJ171">
        <v>0</v>
      </c>
      <c r="BK171">
        <v>0.26459854014598538</v>
      </c>
      <c r="BL171">
        <v>0.19481097108969608</v>
      </c>
      <c r="BM171">
        <v>0.63229999999999997</v>
      </c>
      <c r="BN171">
        <v>0</v>
      </c>
      <c r="BO171">
        <v>19006.233824899999</v>
      </c>
      <c r="BP171">
        <v>2.0834437086099999</v>
      </c>
    </row>
    <row r="172" spans="1:68" x14ac:dyDescent="0.25">
      <c r="A172">
        <v>171</v>
      </c>
      <c r="B172" t="s">
        <v>337</v>
      </c>
      <c r="C172" t="s">
        <v>371</v>
      </c>
      <c r="D172" t="s">
        <v>173</v>
      </c>
      <c r="E172">
        <v>5310031</v>
      </c>
      <c r="F172">
        <v>5124</v>
      </c>
      <c r="G172">
        <v>42954.806762599997</v>
      </c>
      <c r="H172">
        <v>860.87318033300005</v>
      </c>
      <c r="I172">
        <v>193793.145169</v>
      </c>
      <c r="J172">
        <v>6101.2459557900002</v>
      </c>
      <c r="K172">
        <v>128.31718283999999</v>
      </c>
      <c r="L172">
        <v>16258.265689600001</v>
      </c>
      <c r="M172">
        <v>9947.5824627399998</v>
      </c>
      <c r="N172">
        <v>8933.2234391799993</v>
      </c>
      <c r="O172">
        <v>21046.554035500001</v>
      </c>
      <c r="P172">
        <v>32064.337173299999</v>
      </c>
      <c r="Q172">
        <v>10.016694490818031</v>
      </c>
      <c r="R172">
        <v>0</v>
      </c>
      <c r="S172">
        <v>34.752365052865883</v>
      </c>
      <c r="T172">
        <v>0.38953811908736785</v>
      </c>
      <c r="U172">
        <v>0</v>
      </c>
      <c r="V172">
        <v>0</v>
      </c>
      <c r="W172">
        <v>577.91584550000005</v>
      </c>
      <c r="X172">
        <v>392</v>
      </c>
      <c r="Y172">
        <v>10.016694490818031</v>
      </c>
      <c r="Z172">
        <v>289.15095345700001</v>
      </c>
      <c r="AA172">
        <v>0</v>
      </c>
      <c r="AB172">
        <v>0.66900858704099997</v>
      </c>
      <c r="AC172">
        <v>0.63225931630599996</v>
      </c>
      <c r="AD172">
        <v>0</v>
      </c>
      <c r="AE172">
        <v>0.85014703922699997</v>
      </c>
      <c r="AF172">
        <v>-0.78387273820199999</v>
      </c>
      <c r="AG172">
        <v>0.41673341723500001</v>
      </c>
      <c r="AH172">
        <v>0.74075311781800002</v>
      </c>
      <c r="AI172">
        <v>1.3581289701599999</v>
      </c>
      <c r="AJ172">
        <v>24.622221489200001</v>
      </c>
      <c r="AK172">
        <v>-28.6098536328</v>
      </c>
      <c r="AL172">
        <v>1355.87895452</v>
      </c>
      <c r="AM172">
        <v>2874</v>
      </c>
      <c r="AN172">
        <v>1.7096966090000001</v>
      </c>
      <c r="AO172">
        <v>0</v>
      </c>
      <c r="AP172">
        <v>0</v>
      </c>
      <c r="AQ172">
        <v>0</v>
      </c>
      <c r="AR172">
        <v>1437</v>
      </c>
      <c r="AS172">
        <v>2874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14</v>
      </c>
      <c r="BF172">
        <v>200</v>
      </c>
      <c r="BG172">
        <v>0</v>
      </c>
      <c r="BH172">
        <v>0</v>
      </c>
      <c r="BI172">
        <v>2</v>
      </c>
      <c r="BJ172">
        <v>1437</v>
      </c>
      <c r="BK172">
        <v>0.12813522355507087</v>
      </c>
      <c r="BL172">
        <v>0.10856065646484808</v>
      </c>
      <c r="BM172">
        <v>0.57799999999999996</v>
      </c>
      <c r="BN172">
        <v>0</v>
      </c>
      <c r="BO172">
        <v>11902.7958817</v>
      </c>
      <c r="BP172">
        <v>3.04529758277</v>
      </c>
    </row>
    <row r="173" spans="1:68" x14ac:dyDescent="0.25">
      <c r="A173">
        <v>172</v>
      </c>
      <c r="B173" t="s">
        <v>337</v>
      </c>
      <c r="C173" t="s">
        <v>371</v>
      </c>
      <c r="D173" t="s">
        <v>174</v>
      </c>
      <c r="E173">
        <v>5310032</v>
      </c>
      <c r="F173">
        <v>7343</v>
      </c>
      <c r="G173">
        <v>33938.630440699999</v>
      </c>
      <c r="H173">
        <v>1198.0274393499999</v>
      </c>
      <c r="I173">
        <v>188020.79755399999</v>
      </c>
      <c r="J173">
        <v>6380.7926541699999</v>
      </c>
      <c r="K173">
        <v>474.47414034000002</v>
      </c>
      <c r="L173">
        <v>13041.3185073</v>
      </c>
      <c r="M173">
        <v>9249.8056725099996</v>
      </c>
      <c r="N173">
        <v>3648.3257258499998</v>
      </c>
      <c r="O173">
        <v>25583.780214800001</v>
      </c>
      <c r="P173">
        <v>30179.041820800001</v>
      </c>
      <c r="Q173">
        <v>4.3869411982934521</v>
      </c>
      <c r="R173">
        <v>0</v>
      </c>
      <c r="S173">
        <v>29.50287516230755</v>
      </c>
      <c r="T173">
        <v>24.058616212205528</v>
      </c>
      <c r="U173">
        <v>0</v>
      </c>
      <c r="V173">
        <v>12.025057878251395</v>
      </c>
      <c r="W173">
        <v>1104.58207029</v>
      </c>
      <c r="X173">
        <v>496</v>
      </c>
      <c r="Y173">
        <v>4.3869411982934521</v>
      </c>
      <c r="Z173">
        <v>675.73802112700002</v>
      </c>
      <c r="AA173">
        <v>0</v>
      </c>
      <c r="AB173">
        <v>0.68269099823000001</v>
      </c>
      <c r="AC173">
        <v>0.65504392542800005</v>
      </c>
      <c r="AD173">
        <v>0</v>
      </c>
      <c r="AE173">
        <v>0</v>
      </c>
      <c r="AF173">
        <v>-0.754262347906</v>
      </c>
      <c r="AG173">
        <v>0.35760458248999999</v>
      </c>
      <c r="AH173">
        <v>0.71837697697299996</v>
      </c>
      <c r="AI173">
        <v>1.3599929739400001</v>
      </c>
      <c r="AJ173">
        <v>24.0716342622</v>
      </c>
      <c r="AK173">
        <v>-29.0239244015</v>
      </c>
      <c r="AL173">
        <v>1411.1240092400001</v>
      </c>
      <c r="AM173">
        <v>1662</v>
      </c>
      <c r="AN173">
        <v>2.6849757670000001</v>
      </c>
      <c r="AO173">
        <v>0</v>
      </c>
      <c r="AP173">
        <v>0</v>
      </c>
      <c r="AQ173">
        <v>0</v>
      </c>
      <c r="AR173">
        <v>831</v>
      </c>
      <c r="AS173">
        <v>831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8</v>
      </c>
      <c r="BF173">
        <v>200</v>
      </c>
      <c r="BG173">
        <v>0</v>
      </c>
      <c r="BH173">
        <v>831</v>
      </c>
      <c r="BI173">
        <v>0</v>
      </c>
      <c r="BJ173">
        <v>0</v>
      </c>
      <c r="BK173">
        <v>6.1467889908256884E-2</v>
      </c>
      <c r="BL173">
        <v>5.2305961754780653E-2</v>
      </c>
      <c r="BM173">
        <v>0.62619999999999998</v>
      </c>
      <c r="BN173">
        <v>0</v>
      </c>
      <c r="BO173">
        <v>9845.4176234999995</v>
      </c>
      <c r="BP173">
        <v>3.3368629111999999</v>
      </c>
    </row>
    <row r="174" spans="1:68" x14ac:dyDescent="0.25">
      <c r="A174">
        <v>173</v>
      </c>
      <c r="B174" t="s">
        <v>337</v>
      </c>
      <c r="C174" t="s">
        <v>371</v>
      </c>
      <c r="D174" t="s">
        <v>175</v>
      </c>
      <c r="E174">
        <v>5310040</v>
      </c>
      <c r="F174">
        <v>27710</v>
      </c>
      <c r="G174">
        <v>14107.775110799999</v>
      </c>
      <c r="H174">
        <v>1318.17516806</v>
      </c>
      <c r="I174">
        <v>195361.936583</v>
      </c>
      <c r="J174">
        <v>4669.7674334800004</v>
      </c>
      <c r="K174">
        <v>465.32336164700001</v>
      </c>
      <c r="L174">
        <v>3037.8675026999999</v>
      </c>
      <c r="M174">
        <v>4576.4097577499997</v>
      </c>
      <c r="N174">
        <v>13907.307615199999</v>
      </c>
      <c r="O174">
        <v>7396.94182361</v>
      </c>
      <c r="P174">
        <v>8947.5212655800005</v>
      </c>
      <c r="Q174">
        <v>102.08681135225375</v>
      </c>
      <c r="R174">
        <v>0</v>
      </c>
      <c r="S174">
        <v>100.22259321090708</v>
      </c>
      <c r="T174">
        <v>28.26933778519755</v>
      </c>
      <c r="U174">
        <v>0</v>
      </c>
      <c r="V174">
        <v>7.2392638036809815</v>
      </c>
      <c r="W174">
        <v>544.14091647999999</v>
      </c>
      <c r="X174">
        <v>4149</v>
      </c>
      <c r="Y174">
        <v>102.08681135225375</v>
      </c>
      <c r="Z174">
        <v>844.024410913</v>
      </c>
      <c r="AA174">
        <v>1.12670656645E-2</v>
      </c>
      <c r="AB174">
        <v>0.472961024901</v>
      </c>
      <c r="AC174">
        <v>0.56653145673399996</v>
      </c>
      <c r="AD174">
        <v>41</v>
      </c>
      <c r="AE174">
        <v>0.81120881431000003</v>
      </c>
      <c r="AF174">
        <v>-0.74715648448100003</v>
      </c>
      <c r="AG174">
        <v>0.34755751486899999</v>
      </c>
      <c r="AH174">
        <v>0.79421316396200003</v>
      </c>
      <c r="AI174">
        <v>1.3173860625</v>
      </c>
      <c r="AJ174">
        <v>25.291806934099998</v>
      </c>
      <c r="AK174">
        <v>-19.983578097999999</v>
      </c>
      <c r="AL174">
        <v>1243.6535094000001</v>
      </c>
      <c r="AM174">
        <v>6002</v>
      </c>
      <c r="AN174">
        <v>1.262781401</v>
      </c>
      <c r="AO174">
        <v>3001</v>
      </c>
      <c r="AP174">
        <v>0</v>
      </c>
      <c r="AQ174">
        <v>0</v>
      </c>
      <c r="AR174">
        <v>857.42857140000001</v>
      </c>
      <c r="AS174">
        <v>1500.5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24</v>
      </c>
      <c r="BF174">
        <v>200</v>
      </c>
      <c r="BG174">
        <v>666.88888889999998</v>
      </c>
      <c r="BH174">
        <v>1500.5</v>
      </c>
      <c r="BI174">
        <v>15</v>
      </c>
      <c r="BJ174">
        <v>400.1333333</v>
      </c>
      <c r="BK174">
        <v>0.1358965860125953</v>
      </c>
      <c r="BL174">
        <v>0.11124392977213299</v>
      </c>
      <c r="BM174">
        <v>0.57599999999999996</v>
      </c>
      <c r="BN174">
        <v>137</v>
      </c>
      <c r="BO174">
        <v>6048.0466894199999</v>
      </c>
      <c r="BP174">
        <v>2.73216525557</v>
      </c>
    </row>
    <row r="175" spans="1:68" x14ac:dyDescent="0.25">
      <c r="A175">
        <v>174</v>
      </c>
      <c r="B175" t="s">
        <v>337</v>
      </c>
      <c r="C175" t="s">
        <v>371</v>
      </c>
      <c r="D175" t="s">
        <v>176</v>
      </c>
      <c r="E175">
        <v>5310041</v>
      </c>
      <c r="F175">
        <v>24264</v>
      </c>
      <c r="G175">
        <v>31856.457663199999</v>
      </c>
      <c r="H175">
        <v>1384.3171445800001</v>
      </c>
      <c r="I175">
        <v>193103.916402</v>
      </c>
      <c r="J175">
        <v>2969.27477834</v>
      </c>
      <c r="K175">
        <v>619.61977340600004</v>
      </c>
      <c r="L175">
        <v>8512.0766246799994</v>
      </c>
      <c r="M175">
        <v>6519.9551737299998</v>
      </c>
      <c r="N175">
        <v>5302.1334411899998</v>
      </c>
      <c r="O175">
        <v>18436.0209985</v>
      </c>
      <c r="P175">
        <v>24302.605097799998</v>
      </c>
      <c r="Q175">
        <v>70.793915785568544</v>
      </c>
      <c r="R175">
        <v>0</v>
      </c>
      <c r="S175">
        <v>104.97124837692451</v>
      </c>
      <c r="T175">
        <v>23.715451678723799</v>
      </c>
      <c r="U175">
        <v>0</v>
      </c>
      <c r="V175">
        <v>8.0283547642598077</v>
      </c>
      <c r="W175">
        <v>981.24361242099997</v>
      </c>
      <c r="X175">
        <v>1840</v>
      </c>
      <c r="Y175">
        <v>70.793915785568544</v>
      </c>
      <c r="Z175">
        <v>799.34465066200005</v>
      </c>
      <c r="AA175">
        <v>8.6050523330999992E-3</v>
      </c>
      <c r="AB175">
        <v>0.52520194526899999</v>
      </c>
      <c r="AC175">
        <v>0.63648896215100004</v>
      </c>
      <c r="AD175">
        <v>0</v>
      </c>
      <c r="AE175">
        <v>0.81061165810400004</v>
      </c>
      <c r="AF175">
        <v>-0.75378572428900004</v>
      </c>
      <c r="AG175">
        <v>0.355248806812</v>
      </c>
      <c r="AH175">
        <v>0.78517656102199995</v>
      </c>
      <c r="AI175">
        <v>1.3239678026099999</v>
      </c>
      <c r="AJ175">
        <v>24.592947214399999</v>
      </c>
      <c r="AK175">
        <v>-25.006501803700001</v>
      </c>
      <c r="AL175">
        <v>1279.3886935099999</v>
      </c>
      <c r="AM175">
        <v>6369</v>
      </c>
      <c r="AN175">
        <v>1.137118372</v>
      </c>
      <c r="AO175">
        <v>3184.5</v>
      </c>
      <c r="AP175">
        <v>0</v>
      </c>
      <c r="AQ175">
        <v>0</v>
      </c>
      <c r="AR175">
        <v>909.85714289999999</v>
      </c>
      <c r="AS175">
        <v>2123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2</v>
      </c>
      <c r="BB175">
        <v>0</v>
      </c>
      <c r="BC175">
        <v>0</v>
      </c>
      <c r="BD175">
        <v>0</v>
      </c>
      <c r="BE175">
        <v>18</v>
      </c>
      <c r="BF175">
        <v>200</v>
      </c>
      <c r="BG175">
        <v>1273.8</v>
      </c>
      <c r="BH175">
        <v>2123</v>
      </c>
      <c r="BI175">
        <v>6</v>
      </c>
      <c r="BJ175">
        <v>1061.5</v>
      </c>
      <c r="BK175">
        <v>0.1482803374432187</v>
      </c>
      <c r="BL175">
        <v>0.11859653922440326</v>
      </c>
      <c r="BM175">
        <v>0.62170000000000003</v>
      </c>
      <c r="BN175">
        <v>57</v>
      </c>
      <c r="BO175">
        <v>7063.8156820100003</v>
      </c>
      <c r="BP175">
        <v>3.0380782122899999</v>
      </c>
    </row>
    <row r="176" spans="1:68" x14ac:dyDescent="0.25">
      <c r="A176">
        <v>175</v>
      </c>
      <c r="B176" t="s">
        <v>337</v>
      </c>
      <c r="C176" t="s">
        <v>371</v>
      </c>
      <c r="D176" t="s">
        <v>177</v>
      </c>
      <c r="E176">
        <v>5310042</v>
      </c>
      <c r="F176">
        <v>13294</v>
      </c>
      <c r="G176">
        <v>15369.8504705</v>
      </c>
      <c r="H176">
        <v>1370.6057317499999</v>
      </c>
      <c r="I176">
        <v>186474.79706099999</v>
      </c>
      <c r="J176">
        <v>4246.1366905000004</v>
      </c>
      <c r="K176">
        <v>389.14025311400002</v>
      </c>
      <c r="L176">
        <v>3710.01473657</v>
      </c>
      <c r="M176">
        <v>11481.3477117</v>
      </c>
      <c r="N176">
        <v>11612.0745455</v>
      </c>
      <c r="O176">
        <v>13330.413321399999</v>
      </c>
      <c r="P176">
        <v>19481.615375000001</v>
      </c>
      <c r="Q176">
        <v>52.346503431645331</v>
      </c>
      <c r="R176">
        <v>0</v>
      </c>
      <c r="S176">
        <v>44.184752365052866</v>
      </c>
      <c r="T176">
        <v>19.254312743461323</v>
      </c>
      <c r="U176">
        <v>0</v>
      </c>
      <c r="V176">
        <v>4.0544606589438841</v>
      </c>
      <c r="W176">
        <v>682.96983918299998</v>
      </c>
      <c r="X176">
        <v>1462</v>
      </c>
      <c r="Y176">
        <v>52.346503431645331</v>
      </c>
      <c r="Z176">
        <v>799.89516843700005</v>
      </c>
      <c r="AA176">
        <v>4.7391113238499999E-5</v>
      </c>
      <c r="AB176">
        <v>0.56516097487600003</v>
      </c>
      <c r="AC176">
        <v>0.63368076818700003</v>
      </c>
      <c r="AD176">
        <v>0</v>
      </c>
      <c r="AE176">
        <v>0.834662335767</v>
      </c>
      <c r="AF176">
        <v>-0.77132555130400005</v>
      </c>
      <c r="AG176">
        <v>0.37986913613599999</v>
      </c>
      <c r="AH176">
        <v>0.79052955940299996</v>
      </c>
      <c r="AI176">
        <v>1.35492015728</v>
      </c>
      <c r="AJ176">
        <v>25.590836898599999</v>
      </c>
      <c r="AK176">
        <v>-22.688971822300001</v>
      </c>
      <c r="AL176">
        <v>1303.0789235499999</v>
      </c>
      <c r="AM176">
        <v>2062</v>
      </c>
      <c r="AN176">
        <v>1.9508041629999999</v>
      </c>
      <c r="AO176">
        <v>2062</v>
      </c>
      <c r="AP176">
        <v>0</v>
      </c>
      <c r="AQ176">
        <v>0</v>
      </c>
      <c r="AR176">
        <v>687.33333330000005</v>
      </c>
      <c r="AS176">
        <v>2062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</v>
      </c>
      <c r="BD176">
        <v>0</v>
      </c>
      <c r="BE176">
        <v>12</v>
      </c>
      <c r="BF176">
        <v>200</v>
      </c>
      <c r="BG176">
        <v>0</v>
      </c>
      <c r="BH176">
        <v>2062</v>
      </c>
      <c r="BI176">
        <v>10</v>
      </c>
      <c r="BJ176">
        <v>206.2</v>
      </c>
      <c r="BK176">
        <v>0.12243502051983585</v>
      </c>
      <c r="BL176">
        <v>8.8798701298701294E-2</v>
      </c>
      <c r="BM176">
        <v>0.58750000000000002</v>
      </c>
      <c r="BN176">
        <v>39</v>
      </c>
      <c r="BO176">
        <v>5691.72079975</v>
      </c>
      <c r="BP176">
        <v>2.96659343989</v>
      </c>
    </row>
    <row r="177" spans="1:68" x14ac:dyDescent="0.25">
      <c r="A177">
        <v>176</v>
      </c>
      <c r="B177" t="s">
        <v>337</v>
      </c>
      <c r="C177" t="s">
        <v>371</v>
      </c>
      <c r="D177" t="s">
        <v>178</v>
      </c>
      <c r="E177">
        <v>5310050</v>
      </c>
      <c r="F177">
        <v>2033</v>
      </c>
      <c r="G177">
        <v>49144.468085200002</v>
      </c>
      <c r="H177">
        <v>210.83032902799999</v>
      </c>
      <c r="I177">
        <v>204427.686716</v>
      </c>
      <c r="J177">
        <v>5547.5409863200002</v>
      </c>
      <c r="K177">
        <v>2042.82271412</v>
      </c>
      <c r="L177">
        <v>6472.9503927400001</v>
      </c>
      <c r="M177">
        <v>10622.9636126</v>
      </c>
      <c r="N177">
        <v>6400.6127022999999</v>
      </c>
      <c r="O177">
        <v>10381.5562679</v>
      </c>
      <c r="P177">
        <v>21780.4334141</v>
      </c>
      <c r="Q177">
        <v>15.191986644407345</v>
      </c>
      <c r="R177">
        <v>0</v>
      </c>
      <c r="S177">
        <v>0.56575774438879611</v>
      </c>
      <c r="T177">
        <v>0</v>
      </c>
      <c r="U177">
        <v>0</v>
      </c>
      <c r="V177">
        <v>0</v>
      </c>
      <c r="W177">
        <v>2877.3541952099999</v>
      </c>
      <c r="X177">
        <v>3</v>
      </c>
      <c r="Y177">
        <v>15.191986644407345</v>
      </c>
      <c r="Z177">
        <v>644.43589697899995</v>
      </c>
      <c r="AA177">
        <v>6.3639791688499994E-2</v>
      </c>
      <c r="AB177">
        <v>6.5297589768799999E-2</v>
      </c>
      <c r="AC177">
        <v>0.57236284304899998</v>
      </c>
      <c r="AD177">
        <v>0</v>
      </c>
      <c r="AE177">
        <v>0.73073215594300001</v>
      </c>
      <c r="AF177">
        <v>-0.68901934210500004</v>
      </c>
      <c r="AG177">
        <v>0.258200697205</v>
      </c>
      <c r="AH177">
        <v>0.86599789630900004</v>
      </c>
      <c r="AI177">
        <v>1.2855981863399999</v>
      </c>
      <c r="AJ177">
        <v>25.213759177899998</v>
      </c>
      <c r="AK177">
        <v>-22.045660121200001</v>
      </c>
      <c r="AL177">
        <v>1051.2278341799999</v>
      </c>
      <c r="AM177">
        <v>3633</v>
      </c>
      <c r="AN177">
        <v>1.0294701049999999</v>
      </c>
      <c r="AO177">
        <v>1211</v>
      </c>
      <c r="AP177">
        <v>0</v>
      </c>
      <c r="AQ177">
        <v>3633</v>
      </c>
      <c r="AR177">
        <v>1816.5</v>
      </c>
      <c r="AS177">
        <v>3633</v>
      </c>
      <c r="AT177">
        <v>1211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15</v>
      </c>
      <c r="BF177">
        <v>187.5</v>
      </c>
      <c r="BG177">
        <v>0</v>
      </c>
      <c r="BH177">
        <v>0</v>
      </c>
      <c r="BI177">
        <v>0</v>
      </c>
      <c r="BJ177">
        <v>0</v>
      </c>
      <c r="BK177">
        <v>0.2315939957112223</v>
      </c>
      <c r="BL177">
        <v>0.20132939438700148</v>
      </c>
      <c r="BM177">
        <v>0.65039999999999998</v>
      </c>
      <c r="BN177">
        <v>0</v>
      </c>
      <c r="BO177">
        <v>14459.4479011</v>
      </c>
      <c r="BP177">
        <v>1.2739656912199999</v>
      </c>
    </row>
    <row r="178" spans="1:68" x14ac:dyDescent="0.25">
      <c r="A178">
        <v>177</v>
      </c>
      <c r="B178" t="s">
        <v>337</v>
      </c>
      <c r="C178" t="s">
        <v>371</v>
      </c>
      <c r="D178" t="s">
        <v>179</v>
      </c>
      <c r="E178">
        <v>5310051</v>
      </c>
      <c r="F178">
        <v>1850</v>
      </c>
      <c r="G178">
        <v>47332.688992800002</v>
      </c>
      <c r="H178">
        <v>226.71240695399999</v>
      </c>
      <c r="I178">
        <v>200480.56335300001</v>
      </c>
      <c r="J178">
        <v>4452.7547224700002</v>
      </c>
      <c r="K178">
        <v>390.74805086700002</v>
      </c>
      <c r="L178">
        <v>10038.868716700001</v>
      </c>
      <c r="M178">
        <v>9979.1754407699991</v>
      </c>
      <c r="N178">
        <v>6929.0293495300002</v>
      </c>
      <c r="O178">
        <v>14211.0343249</v>
      </c>
      <c r="P178">
        <v>25609.214560799999</v>
      </c>
      <c r="Q178">
        <v>7.4104989797811163</v>
      </c>
      <c r="R178">
        <v>0</v>
      </c>
      <c r="S178">
        <v>7.6980152105360782</v>
      </c>
      <c r="T178">
        <v>0</v>
      </c>
      <c r="U178">
        <v>0</v>
      </c>
      <c r="V178">
        <v>0</v>
      </c>
      <c r="W178">
        <v>643.60100519100001</v>
      </c>
      <c r="X178">
        <v>368</v>
      </c>
      <c r="Y178">
        <v>7.4104989797811163</v>
      </c>
      <c r="Z178">
        <v>308.92480764999999</v>
      </c>
      <c r="AA178">
        <v>1.2768421745E-3</v>
      </c>
      <c r="AB178">
        <v>0.287027027027</v>
      </c>
      <c r="AC178">
        <v>0.59673612575299995</v>
      </c>
      <c r="AD178">
        <v>0</v>
      </c>
      <c r="AE178">
        <v>0.84945051953600004</v>
      </c>
      <c r="AF178">
        <v>-0.78091882828100001</v>
      </c>
      <c r="AG178">
        <v>0.41648307564699999</v>
      </c>
      <c r="AH178">
        <v>0.82752096179400003</v>
      </c>
      <c r="AI178">
        <v>1.36531312891</v>
      </c>
      <c r="AJ178">
        <v>25.967376428600002</v>
      </c>
      <c r="AK178">
        <v>-25.959142076599999</v>
      </c>
      <c r="AL178">
        <v>1224.4686727999999</v>
      </c>
      <c r="AM178">
        <v>2535</v>
      </c>
      <c r="AN178">
        <v>1.176334107</v>
      </c>
      <c r="AO178">
        <v>1267.5</v>
      </c>
      <c r="AP178">
        <v>0</v>
      </c>
      <c r="AQ178">
        <v>0</v>
      </c>
      <c r="AR178">
        <v>845</v>
      </c>
      <c r="AS178">
        <v>2535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14</v>
      </c>
      <c r="BF178">
        <v>200</v>
      </c>
      <c r="BG178">
        <v>0</v>
      </c>
      <c r="BH178">
        <v>2535</v>
      </c>
      <c r="BI178">
        <v>14</v>
      </c>
      <c r="BJ178">
        <v>181.07142859999999</v>
      </c>
      <c r="BK178">
        <v>0.20504475183075671</v>
      </c>
      <c r="BL178">
        <v>0.1726356050069541</v>
      </c>
      <c r="BM178">
        <v>0.54610000000000003</v>
      </c>
      <c r="BN178">
        <v>0</v>
      </c>
      <c r="BO178">
        <v>13323.622580200001</v>
      </c>
      <c r="BP178">
        <v>2.3670270270299998</v>
      </c>
    </row>
    <row r="179" spans="1:68" x14ac:dyDescent="0.25">
      <c r="A179">
        <v>178</v>
      </c>
      <c r="B179" t="s">
        <v>337</v>
      </c>
      <c r="C179" t="s">
        <v>371</v>
      </c>
      <c r="D179" t="s">
        <v>180</v>
      </c>
      <c r="E179">
        <v>5310052</v>
      </c>
      <c r="F179">
        <v>3916</v>
      </c>
      <c r="G179">
        <v>53108.4467878</v>
      </c>
      <c r="H179">
        <v>327.54260773700003</v>
      </c>
      <c r="I179">
        <v>206774.007358</v>
      </c>
      <c r="J179">
        <v>9567.2058435899999</v>
      </c>
      <c r="K179">
        <v>2099.6960670899998</v>
      </c>
      <c r="L179">
        <v>3506.4846437900001</v>
      </c>
      <c r="M179">
        <v>13844.4570981</v>
      </c>
      <c r="N179">
        <v>8338.9376200799998</v>
      </c>
      <c r="O179">
        <v>8471.6590585499998</v>
      </c>
      <c r="P179">
        <v>19252.9298227</v>
      </c>
      <c r="Q179">
        <v>23.92877017250974</v>
      </c>
      <c r="R179">
        <v>0</v>
      </c>
      <c r="S179">
        <v>5.2773140419217217</v>
      </c>
      <c r="T179">
        <v>0</v>
      </c>
      <c r="U179">
        <v>0</v>
      </c>
      <c r="V179">
        <v>2.5536261491317672E-2</v>
      </c>
      <c r="W179">
        <v>2154.76098207</v>
      </c>
      <c r="X179">
        <v>402</v>
      </c>
      <c r="Y179">
        <v>23.92877017250974</v>
      </c>
      <c r="Z179">
        <v>428.36191095200002</v>
      </c>
      <c r="AA179">
        <v>2.0496041530200002E-2</v>
      </c>
      <c r="AB179">
        <v>0.14076864147099999</v>
      </c>
      <c r="AC179">
        <v>0.55632036184599998</v>
      </c>
      <c r="AD179">
        <v>0</v>
      </c>
      <c r="AE179">
        <v>0.71301298851399997</v>
      </c>
      <c r="AF179">
        <v>-0.68364256545500002</v>
      </c>
      <c r="AG179">
        <v>0.24836515023700001</v>
      </c>
      <c r="AH179">
        <v>0.84662128519199997</v>
      </c>
      <c r="AI179">
        <v>1.32697500467</v>
      </c>
      <c r="AJ179">
        <v>25.662140899299999</v>
      </c>
      <c r="AK179">
        <v>-24.8292096988</v>
      </c>
      <c r="AL179">
        <v>1132.3388591800001</v>
      </c>
      <c r="AM179">
        <v>4938</v>
      </c>
      <c r="AN179">
        <v>1.004475183</v>
      </c>
      <c r="AO179">
        <v>4938</v>
      </c>
      <c r="AP179">
        <v>0</v>
      </c>
      <c r="AQ179">
        <v>0</v>
      </c>
      <c r="AR179">
        <v>987.6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15</v>
      </c>
      <c r="BF179">
        <v>166.66666670000001</v>
      </c>
      <c r="BG179">
        <v>2469</v>
      </c>
      <c r="BH179">
        <v>0</v>
      </c>
      <c r="BI179">
        <v>4</v>
      </c>
      <c r="BJ179">
        <v>1234.5</v>
      </c>
      <c r="BK179">
        <v>0.271356783919598</v>
      </c>
      <c r="BL179">
        <v>0.21527006001333629</v>
      </c>
      <c r="BM179">
        <v>0.64170000000000005</v>
      </c>
      <c r="BN179">
        <v>0</v>
      </c>
      <c r="BO179">
        <v>18455.810024400002</v>
      </c>
      <c r="BP179">
        <v>1.7600723140500001</v>
      </c>
    </row>
    <row r="180" spans="1:68" x14ac:dyDescent="0.25">
      <c r="A180">
        <v>179</v>
      </c>
      <c r="B180" t="s">
        <v>337</v>
      </c>
      <c r="C180" t="s">
        <v>371</v>
      </c>
      <c r="D180" t="s">
        <v>181</v>
      </c>
      <c r="E180">
        <v>5310061</v>
      </c>
      <c r="F180">
        <v>3950</v>
      </c>
      <c r="G180">
        <v>112767.214523</v>
      </c>
      <c r="H180">
        <v>1639.2667413900001</v>
      </c>
      <c r="I180">
        <v>256218.599047</v>
      </c>
      <c r="J180">
        <v>31310.940971600001</v>
      </c>
      <c r="K180">
        <v>11.543202364000001</v>
      </c>
      <c r="L180">
        <v>20340.5866886</v>
      </c>
      <c r="M180">
        <v>18572.4110272</v>
      </c>
      <c r="N180">
        <v>25067.213659000001</v>
      </c>
      <c r="O180">
        <v>27189.138859800001</v>
      </c>
      <c r="P180">
        <v>20602.026541700001</v>
      </c>
      <c r="Q180">
        <v>0</v>
      </c>
      <c r="R180">
        <v>0</v>
      </c>
      <c r="S180">
        <v>34.44629938786867</v>
      </c>
      <c r="T180">
        <v>0.333889816360601</v>
      </c>
      <c r="U180">
        <v>0</v>
      </c>
      <c r="V180">
        <v>0</v>
      </c>
      <c r="W180">
        <v>1782.4458003499999</v>
      </c>
      <c r="X180">
        <v>52</v>
      </c>
      <c r="Y180">
        <v>0</v>
      </c>
      <c r="Z180">
        <v>1304.23177248</v>
      </c>
      <c r="AA180">
        <v>0</v>
      </c>
      <c r="AB180">
        <v>0.66284810126600002</v>
      </c>
      <c r="AC180">
        <v>0.57642357717600001</v>
      </c>
      <c r="AD180">
        <v>0</v>
      </c>
      <c r="AE180">
        <v>0.76864279432399996</v>
      </c>
      <c r="AF180">
        <v>-0.71318222586900004</v>
      </c>
      <c r="AG180">
        <v>0.296364594905</v>
      </c>
      <c r="AH180">
        <v>0.756913033377</v>
      </c>
      <c r="AI180">
        <v>1.27204642622</v>
      </c>
      <c r="AJ180">
        <v>23.181615537300001</v>
      </c>
      <c r="AK180">
        <v>-28.0831176449</v>
      </c>
      <c r="AL180">
        <v>1181.74528852</v>
      </c>
      <c r="AM180">
        <v>2750</v>
      </c>
      <c r="AN180">
        <v>1.9017980640000001</v>
      </c>
      <c r="AO180">
        <v>0</v>
      </c>
      <c r="AP180">
        <v>0</v>
      </c>
      <c r="AQ180">
        <v>0</v>
      </c>
      <c r="AR180">
        <v>458.33333329999999</v>
      </c>
      <c r="AS180">
        <v>2750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16</v>
      </c>
      <c r="BF180">
        <v>200</v>
      </c>
      <c r="BG180">
        <v>0</v>
      </c>
      <c r="BH180">
        <v>2750</v>
      </c>
      <c r="BI180">
        <v>0</v>
      </c>
      <c r="BJ180">
        <v>0</v>
      </c>
      <c r="BK180">
        <v>0.10968569595894805</v>
      </c>
      <c r="BL180">
        <v>8.3198111815902046E-2</v>
      </c>
      <c r="BM180">
        <v>0.4798</v>
      </c>
      <c r="BN180">
        <v>0</v>
      </c>
      <c r="BO180">
        <v>20543.3858994</v>
      </c>
      <c r="BP180">
        <v>2.1901734103999999</v>
      </c>
    </row>
    <row r="181" spans="1:68" x14ac:dyDescent="0.25">
      <c r="A181">
        <v>180</v>
      </c>
      <c r="B181" t="s">
        <v>337</v>
      </c>
      <c r="C181" t="s">
        <v>371</v>
      </c>
      <c r="D181" t="s">
        <v>182</v>
      </c>
      <c r="E181">
        <v>5310062</v>
      </c>
      <c r="F181">
        <v>1525</v>
      </c>
      <c r="G181">
        <v>59843.987105499997</v>
      </c>
      <c r="H181">
        <v>292.39286533000001</v>
      </c>
      <c r="I181">
        <v>211187.01373000001</v>
      </c>
      <c r="J181">
        <v>16166.9955302</v>
      </c>
      <c r="K181">
        <v>35.363206226800003</v>
      </c>
      <c r="L181">
        <v>1907.5081808699999</v>
      </c>
      <c r="M181">
        <v>12472.017149699999</v>
      </c>
      <c r="N181">
        <v>8687.2920226099995</v>
      </c>
      <c r="O181">
        <v>8618.1124228400004</v>
      </c>
      <c r="P181">
        <v>15747.085464899999</v>
      </c>
      <c r="Q181">
        <v>0.18549434242255611</v>
      </c>
      <c r="R181">
        <v>0</v>
      </c>
      <c r="S181">
        <v>10.897792617325171</v>
      </c>
      <c r="T181">
        <v>0.38026340196624003</v>
      </c>
      <c r="U181">
        <v>0</v>
      </c>
      <c r="V181">
        <v>0.39344262295081966</v>
      </c>
      <c r="W181">
        <v>293.76653786600002</v>
      </c>
      <c r="X181">
        <v>224</v>
      </c>
      <c r="Y181">
        <v>0.18549434242255611</v>
      </c>
      <c r="Z181">
        <v>39.7640613632</v>
      </c>
      <c r="AA181">
        <v>3.0264391612700001E-3</v>
      </c>
      <c r="AB181">
        <v>0.14950819672099999</v>
      </c>
      <c r="AC181">
        <v>0.54281258102300001</v>
      </c>
      <c r="AD181">
        <v>0</v>
      </c>
      <c r="AE181">
        <v>0.81079047075999999</v>
      </c>
      <c r="AF181">
        <v>-0.74510365591700001</v>
      </c>
      <c r="AG181">
        <v>0.35408981779600002</v>
      </c>
      <c r="AH181">
        <v>0.84462538640999996</v>
      </c>
      <c r="AI181">
        <v>1.3754620211199999</v>
      </c>
      <c r="AJ181">
        <v>26.130090603399999</v>
      </c>
      <c r="AK181">
        <v>-26.495431288399999</v>
      </c>
      <c r="AL181">
        <v>1179.4006603800001</v>
      </c>
      <c r="AM181">
        <v>1824</v>
      </c>
      <c r="AN181">
        <v>1.0212765960000001</v>
      </c>
      <c r="AO181">
        <v>0</v>
      </c>
      <c r="AP181">
        <v>0</v>
      </c>
      <c r="AQ181">
        <v>0</v>
      </c>
      <c r="AR181">
        <v>912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12</v>
      </c>
      <c r="BF181">
        <v>200</v>
      </c>
      <c r="BG181">
        <v>0</v>
      </c>
      <c r="BH181">
        <v>0</v>
      </c>
      <c r="BI181">
        <v>3</v>
      </c>
      <c r="BJ181">
        <v>608</v>
      </c>
      <c r="BK181">
        <v>0.53160453808752028</v>
      </c>
      <c r="BL181">
        <v>0.43225302616165562</v>
      </c>
      <c r="BM181">
        <v>0.63990000000000002</v>
      </c>
      <c r="BN181">
        <v>0</v>
      </c>
      <c r="BO181">
        <v>19073.594653600001</v>
      </c>
      <c r="BP181">
        <v>1.58950819672</v>
      </c>
    </row>
    <row r="182" spans="1:68" x14ac:dyDescent="0.25">
      <c r="A182">
        <v>181</v>
      </c>
      <c r="B182" t="s">
        <v>337</v>
      </c>
      <c r="C182" t="s">
        <v>371</v>
      </c>
      <c r="D182" t="s">
        <v>183</v>
      </c>
      <c r="E182">
        <v>5310063</v>
      </c>
      <c r="F182">
        <v>1349</v>
      </c>
      <c r="G182">
        <v>57616.042760299999</v>
      </c>
      <c r="H182">
        <v>497.837006712</v>
      </c>
      <c r="I182">
        <v>209910.284204</v>
      </c>
      <c r="J182">
        <v>13999.000542199999</v>
      </c>
      <c r="K182">
        <v>594.08184823500005</v>
      </c>
      <c r="L182">
        <v>1481.9393462800001</v>
      </c>
      <c r="M182">
        <v>12788.0017417</v>
      </c>
      <c r="N182">
        <v>7719.07919459</v>
      </c>
      <c r="O182">
        <v>7621.1743699799999</v>
      </c>
      <c r="P182">
        <v>16419.694964300001</v>
      </c>
      <c r="Q182">
        <v>4.5446113893526245</v>
      </c>
      <c r="R182">
        <v>0</v>
      </c>
      <c r="S182">
        <v>5.138193285104804</v>
      </c>
      <c r="T182">
        <v>9.2747171211278057E-3</v>
      </c>
      <c r="U182">
        <v>0</v>
      </c>
      <c r="V182">
        <v>0.7412898443291327</v>
      </c>
      <c r="W182">
        <v>743.28291941800001</v>
      </c>
      <c r="X182">
        <v>74</v>
      </c>
      <c r="Y182">
        <v>4.5446113893526245</v>
      </c>
      <c r="Z182">
        <v>421.73501158400001</v>
      </c>
      <c r="AA182">
        <v>3.9049419905E-3</v>
      </c>
      <c r="AB182">
        <v>0.12083024462600001</v>
      </c>
      <c r="AC182">
        <v>0.54355827868600004</v>
      </c>
      <c r="AD182">
        <v>0</v>
      </c>
      <c r="AE182">
        <v>0.78589890728300005</v>
      </c>
      <c r="AF182">
        <v>-0.72616267113699995</v>
      </c>
      <c r="AG182">
        <v>0.31293366022800001</v>
      </c>
      <c r="AH182">
        <v>0.83909269179799995</v>
      </c>
      <c r="AI182">
        <v>1.3719063384900001</v>
      </c>
      <c r="AJ182">
        <v>26.162382374700002</v>
      </c>
      <c r="AK182">
        <v>-26.6850478255</v>
      </c>
      <c r="AL182">
        <v>1194.5394680700001</v>
      </c>
      <c r="AM182">
        <v>1692</v>
      </c>
      <c r="AN182">
        <v>1.001776199</v>
      </c>
      <c r="AO182">
        <v>1692</v>
      </c>
      <c r="AP182">
        <v>0</v>
      </c>
      <c r="AQ182">
        <v>0</v>
      </c>
      <c r="AR182">
        <v>1692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10</v>
      </c>
      <c r="BF182">
        <v>200</v>
      </c>
      <c r="BG182">
        <v>338.4</v>
      </c>
      <c r="BH182">
        <v>0</v>
      </c>
      <c r="BI182">
        <v>0</v>
      </c>
      <c r="BJ182">
        <v>0</v>
      </c>
      <c r="BK182">
        <v>0.29559748427672955</v>
      </c>
      <c r="BL182">
        <v>0.24972894831947959</v>
      </c>
      <c r="BM182">
        <v>0.72150000000000003</v>
      </c>
      <c r="BN182">
        <v>0</v>
      </c>
      <c r="BO182">
        <v>19780.668847600002</v>
      </c>
      <c r="BP182">
        <v>1.8643439584899999</v>
      </c>
    </row>
    <row r="183" spans="1:68" x14ac:dyDescent="0.25">
      <c r="A183">
        <v>182</v>
      </c>
      <c r="B183" t="s">
        <v>337</v>
      </c>
      <c r="C183" t="s">
        <v>371</v>
      </c>
      <c r="D183" t="s">
        <v>184</v>
      </c>
      <c r="E183">
        <v>5310070</v>
      </c>
      <c r="F183">
        <v>11515</v>
      </c>
      <c r="G183">
        <v>66036.886385299993</v>
      </c>
      <c r="H183">
        <v>988.14126227099996</v>
      </c>
      <c r="I183">
        <v>219141.04797399999</v>
      </c>
      <c r="J183">
        <v>21324.8124011</v>
      </c>
      <c r="K183">
        <v>55.368328186900001</v>
      </c>
      <c r="L183">
        <v>4624.6249849300002</v>
      </c>
      <c r="M183">
        <v>8146.55189058</v>
      </c>
      <c r="N183">
        <v>11051.9602627</v>
      </c>
      <c r="O183">
        <v>9137.6267336399997</v>
      </c>
      <c r="P183">
        <v>10557.0219879</v>
      </c>
      <c r="Q183">
        <v>3.3110740122426261</v>
      </c>
      <c r="R183">
        <v>0</v>
      </c>
      <c r="S183">
        <v>84.733815618623638</v>
      </c>
      <c r="T183">
        <v>6.2789834910035243</v>
      </c>
      <c r="U183">
        <v>0</v>
      </c>
      <c r="V183">
        <v>5.8445505861919242</v>
      </c>
      <c r="W183">
        <v>474.06025022400001</v>
      </c>
      <c r="X183">
        <v>1480</v>
      </c>
      <c r="Y183">
        <v>3.3110740122426261</v>
      </c>
      <c r="Z183">
        <v>96.025985662099998</v>
      </c>
      <c r="AA183">
        <v>1.8957057049199999E-3</v>
      </c>
      <c r="AB183">
        <v>0.62616152844100004</v>
      </c>
      <c r="AC183">
        <v>0.55354030902499995</v>
      </c>
      <c r="AD183">
        <v>0</v>
      </c>
      <c r="AE183">
        <v>0.83664190878400002</v>
      </c>
      <c r="AF183">
        <v>-0.77314876682800004</v>
      </c>
      <c r="AG183">
        <v>0.37764264870999997</v>
      </c>
      <c r="AH183">
        <v>0.77141130138299996</v>
      </c>
      <c r="AI183">
        <v>1.3824828170700001</v>
      </c>
      <c r="AJ183">
        <v>24.665230794500001</v>
      </c>
      <c r="AK183">
        <v>-30.506578344200001</v>
      </c>
      <c r="AL183">
        <v>1345.3298709200001</v>
      </c>
      <c r="AM183">
        <v>5768</v>
      </c>
      <c r="AN183">
        <v>1.0566037740000001</v>
      </c>
      <c r="AO183">
        <v>5768</v>
      </c>
      <c r="AP183">
        <v>5768</v>
      </c>
      <c r="AQ183">
        <v>0</v>
      </c>
      <c r="AR183">
        <v>961.33333330000005</v>
      </c>
      <c r="AS183">
        <v>1922.666667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24</v>
      </c>
      <c r="BF183">
        <v>200</v>
      </c>
      <c r="BG183">
        <v>5768</v>
      </c>
      <c r="BH183">
        <v>5768</v>
      </c>
      <c r="BI183">
        <v>8</v>
      </c>
      <c r="BJ183">
        <v>721</v>
      </c>
      <c r="BK183">
        <v>0.25237683664649957</v>
      </c>
      <c r="BL183">
        <v>0.19729456151651789</v>
      </c>
      <c r="BM183">
        <v>0.63700000000000001</v>
      </c>
      <c r="BN183">
        <v>0</v>
      </c>
      <c r="BO183">
        <v>12293.185896200001</v>
      </c>
      <c r="BP183">
        <v>2.7254016500199998</v>
      </c>
    </row>
    <row r="184" spans="1:68" x14ac:dyDescent="0.25">
      <c r="A184">
        <v>183</v>
      </c>
      <c r="B184" t="s">
        <v>337</v>
      </c>
      <c r="C184" t="s">
        <v>371</v>
      </c>
      <c r="D184" t="s">
        <v>185</v>
      </c>
      <c r="E184">
        <v>5310071</v>
      </c>
      <c r="F184">
        <v>14796</v>
      </c>
      <c r="G184">
        <v>73018.811725899999</v>
      </c>
      <c r="H184">
        <v>1443.2274003699999</v>
      </c>
      <c r="I184">
        <v>231433.53445599999</v>
      </c>
      <c r="J184">
        <v>21624.156198699999</v>
      </c>
      <c r="K184">
        <v>426.18035538800001</v>
      </c>
      <c r="L184">
        <v>1979.33296817</v>
      </c>
      <c r="M184">
        <v>2047.6639138400001</v>
      </c>
      <c r="N184">
        <v>14847.763011499999</v>
      </c>
      <c r="O184">
        <v>5982.4646765400003</v>
      </c>
      <c r="P184">
        <v>5318.5467329900002</v>
      </c>
      <c r="Q184">
        <v>18.141346688925989</v>
      </c>
      <c r="R184">
        <v>0</v>
      </c>
      <c r="S184">
        <v>62.502318679280279</v>
      </c>
      <c r="T184">
        <v>18.567983676497867</v>
      </c>
      <c r="U184">
        <v>5.5648302726766838E-2</v>
      </c>
      <c r="V184">
        <v>24.533657745336576</v>
      </c>
      <c r="W184">
        <v>1170.9843477700001</v>
      </c>
      <c r="X184">
        <v>869</v>
      </c>
      <c r="Y184">
        <v>18.141346688925989</v>
      </c>
      <c r="Z184">
        <v>1033.0625240300001</v>
      </c>
      <c r="AA184">
        <v>3.8985921099299999E-2</v>
      </c>
      <c r="AB184">
        <v>0.60577183022400005</v>
      </c>
      <c r="AC184">
        <v>0.55544586233899995</v>
      </c>
      <c r="AD184">
        <v>47</v>
      </c>
      <c r="AE184">
        <v>0.72296022575300001</v>
      </c>
      <c r="AF184">
        <v>-0.684115339165</v>
      </c>
      <c r="AG184">
        <v>0.26321763879400001</v>
      </c>
      <c r="AH184">
        <v>0.79740900901</v>
      </c>
      <c r="AI184">
        <v>1.3311600745700001</v>
      </c>
      <c r="AJ184">
        <v>24.5263489996</v>
      </c>
      <c r="AK184">
        <v>-28.365113072</v>
      </c>
      <c r="AL184">
        <v>1207.9199645000001</v>
      </c>
      <c r="AM184">
        <v>3258</v>
      </c>
      <c r="AN184">
        <v>1.0422264880000001</v>
      </c>
      <c r="AO184">
        <v>3258</v>
      </c>
      <c r="AP184">
        <v>0</v>
      </c>
      <c r="AQ184">
        <v>0</v>
      </c>
      <c r="AR184">
        <v>1086</v>
      </c>
      <c r="AS184">
        <v>3258</v>
      </c>
      <c r="AT184">
        <v>0</v>
      </c>
      <c r="AU184">
        <v>0</v>
      </c>
      <c r="AV184">
        <v>0</v>
      </c>
      <c r="AW184">
        <v>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10</v>
      </c>
      <c r="BF184">
        <v>200</v>
      </c>
      <c r="BG184">
        <v>543</v>
      </c>
      <c r="BH184">
        <v>0</v>
      </c>
      <c r="BI184">
        <v>1</v>
      </c>
      <c r="BJ184">
        <v>3258</v>
      </c>
      <c r="BK184">
        <v>0.17313218390804597</v>
      </c>
      <c r="BL184">
        <v>0.13504773637203574</v>
      </c>
      <c r="BM184">
        <v>0.64059999999999995</v>
      </c>
      <c r="BN184">
        <v>452</v>
      </c>
      <c r="BO184">
        <v>2841.1680335199999</v>
      </c>
      <c r="BP184">
        <v>2.1464600211299998</v>
      </c>
    </row>
    <row r="185" spans="1:68" x14ac:dyDescent="0.25">
      <c r="A185">
        <v>184</v>
      </c>
      <c r="B185" t="s">
        <v>337</v>
      </c>
      <c r="C185" t="s">
        <v>371</v>
      </c>
      <c r="D185" t="s">
        <v>186</v>
      </c>
      <c r="E185">
        <v>5310080</v>
      </c>
      <c r="F185">
        <v>2134</v>
      </c>
      <c r="G185">
        <v>58359.046497900003</v>
      </c>
      <c r="H185">
        <v>13515.3891434</v>
      </c>
      <c r="I185">
        <v>226504.42970199999</v>
      </c>
      <c r="J185">
        <v>26000.2406018</v>
      </c>
      <c r="K185">
        <v>3683.4061857900001</v>
      </c>
      <c r="L185">
        <v>17784.942518</v>
      </c>
      <c r="M185">
        <v>15925.8354929</v>
      </c>
      <c r="N185">
        <v>10976.7598547</v>
      </c>
      <c r="O185">
        <v>18833.219454499998</v>
      </c>
      <c r="P185">
        <v>21155.358372800001</v>
      </c>
      <c r="Q185">
        <v>5.1567427193470596</v>
      </c>
      <c r="R185">
        <v>0</v>
      </c>
      <c r="S185">
        <v>3.7562604340567614</v>
      </c>
      <c r="T185">
        <v>2.5319977740678912</v>
      </c>
      <c r="U185">
        <v>0</v>
      </c>
      <c r="V185">
        <v>4.9203373945641991</v>
      </c>
      <c r="W185">
        <v>1377.44644954</v>
      </c>
      <c r="X185">
        <v>666</v>
      </c>
      <c r="Y185">
        <v>5.1567427193470596</v>
      </c>
      <c r="Z185">
        <v>82.824988509600004</v>
      </c>
      <c r="AA185">
        <v>7.1169668512199996E-2</v>
      </c>
      <c r="AB185">
        <v>1.1715089034699999E-3</v>
      </c>
      <c r="AC185">
        <v>0.54665079858099996</v>
      </c>
      <c r="AD185">
        <v>2</v>
      </c>
      <c r="AE185">
        <v>0.54771438502799996</v>
      </c>
      <c r="AF185">
        <v>-0.53478586421200003</v>
      </c>
      <c r="AG185">
        <v>0.132591738219</v>
      </c>
      <c r="AH185">
        <v>0.75719522175800003</v>
      </c>
      <c r="AI185">
        <v>1.1366662854</v>
      </c>
      <c r="AJ185">
        <v>22.7361332939</v>
      </c>
      <c r="AK185">
        <v>-19.145721092300001</v>
      </c>
      <c r="AL185">
        <v>901.60415786700003</v>
      </c>
      <c r="AM185">
        <v>7196</v>
      </c>
      <c r="AN185">
        <v>1.0103903400000001</v>
      </c>
      <c r="AO185">
        <v>479.73333330000003</v>
      </c>
      <c r="AP185">
        <v>3598</v>
      </c>
      <c r="AQ185">
        <v>7196</v>
      </c>
      <c r="AR185">
        <v>1799</v>
      </c>
      <c r="AS185">
        <v>7196</v>
      </c>
      <c r="AT185">
        <v>3598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13</v>
      </c>
      <c r="BF185">
        <v>185.7142857</v>
      </c>
      <c r="BG185">
        <v>3598</v>
      </c>
      <c r="BH185">
        <v>0</v>
      </c>
      <c r="BI185">
        <v>4</v>
      </c>
      <c r="BJ185">
        <v>1799</v>
      </c>
      <c r="BK185">
        <v>0.35110803324099721</v>
      </c>
      <c r="BL185">
        <v>0.29160784313725491</v>
      </c>
      <c r="BM185">
        <v>0.62739999999999996</v>
      </c>
      <c r="BN185">
        <v>0</v>
      </c>
      <c r="BO185">
        <v>24757.779001300001</v>
      </c>
      <c r="BP185">
        <v>0.74606741573000002</v>
      </c>
    </row>
    <row r="186" spans="1:68" x14ac:dyDescent="0.25">
      <c r="A186">
        <v>185</v>
      </c>
      <c r="B186" t="s">
        <v>337</v>
      </c>
      <c r="C186" t="s">
        <v>371</v>
      </c>
      <c r="D186" t="s">
        <v>187</v>
      </c>
      <c r="E186">
        <v>5310081</v>
      </c>
      <c r="F186">
        <v>4365</v>
      </c>
      <c r="G186">
        <v>61396.875322200001</v>
      </c>
      <c r="H186">
        <v>1343.4840186399999</v>
      </c>
      <c r="I186">
        <v>220592.86119299999</v>
      </c>
      <c r="J186">
        <v>20331.523528599999</v>
      </c>
      <c r="K186">
        <v>1280.9433250500001</v>
      </c>
      <c r="L186">
        <v>5509.6321738799998</v>
      </c>
      <c r="M186">
        <v>2209.0453413999999</v>
      </c>
      <c r="N186">
        <v>6448.0954085100002</v>
      </c>
      <c r="O186">
        <v>5210.33891864</v>
      </c>
      <c r="P186">
        <v>5581.9874215299997</v>
      </c>
      <c r="Q186">
        <v>0.29679094787608978</v>
      </c>
      <c r="R186">
        <v>0</v>
      </c>
      <c r="S186">
        <v>5.518456687071045</v>
      </c>
      <c r="T186">
        <v>12.548692264885922</v>
      </c>
      <c r="U186">
        <v>0</v>
      </c>
      <c r="V186">
        <v>41.237113402061851</v>
      </c>
      <c r="W186">
        <v>1639.4602332300001</v>
      </c>
      <c r="X186">
        <v>120</v>
      </c>
      <c r="Y186">
        <v>0.29679094787608978</v>
      </c>
      <c r="Z186">
        <v>398.88976470099999</v>
      </c>
      <c r="AA186">
        <v>4.2450385588299999E-2</v>
      </c>
      <c r="AB186">
        <v>0.34381443298999997</v>
      </c>
      <c r="AC186">
        <v>0.52905973779100002</v>
      </c>
      <c r="AD186">
        <v>0</v>
      </c>
      <c r="AE186">
        <v>0.61466581653600005</v>
      </c>
      <c r="AF186">
        <v>-0.62511115621799995</v>
      </c>
      <c r="AG186">
        <v>0.15551582319900001</v>
      </c>
      <c r="AH186">
        <v>0.82183787609699999</v>
      </c>
      <c r="AI186">
        <v>1.24440712333</v>
      </c>
      <c r="AJ186">
        <v>23.641888574100001</v>
      </c>
      <c r="AK186">
        <v>-25.445186682300001</v>
      </c>
      <c r="AL186">
        <v>1087.7668464000001</v>
      </c>
      <c r="AM186">
        <v>4655</v>
      </c>
      <c r="AN186">
        <v>1.0071397660000001</v>
      </c>
      <c r="AO186">
        <v>2327.5</v>
      </c>
      <c r="AP186">
        <v>0</v>
      </c>
      <c r="AQ186">
        <v>0</v>
      </c>
      <c r="AR186">
        <v>1551.666667</v>
      </c>
      <c r="AS186">
        <v>4655</v>
      </c>
      <c r="AT186">
        <v>2327.5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8</v>
      </c>
      <c r="BF186">
        <v>200</v>
      </c>
      <c r="BG186">
        <v>1163.75</v>
      </c>
      <c r="BH186">
        <v>0</v>
      </c>
      <c r="BI186">
        <v>4</v>
      </c>
      <c r="BJ186">
        <v>1163.75</v>
      </c>
      <c r="BK186">
        <v>0.23540669856459331</v>
      </c>
      <c r="BL186">
        <v>0.18680023571007662</v>
      </c>
      <c r="BM186">
        <v>0</v>
      </c>
      <c r="BN186">
        <v>0</v>
      </c>
      <c r="BO186">
        <v>8892.5677870300005</v>
      </c>
      <c r="BP186">
        <v>1.7729885057500001</v>
      </c>
    </row>
    <row r="187" spans="1:68" x14ac:dyDescent="0.25">
      <c r="A187">
        <v>186</v>
      </c>
      <c r="B187" t="s">
        <v>337</v>
      </c>
      <c r="C187" t="s">
        <v>371</v>
      </c>
      <c r="D187" t="s">
        <v>188</v>
      </c>
      <c r="E187">
        <v>5310082</v>
      </c>
      <c r="F187">
        <v>8002</v>
      </c>
      <c r="G187">
        <v>40802.837692900001</v>
      </c>
      <c r="H187">
        <v>3292.7595947300001</v>
      </c>
      <c r="I187">
        <v>211894.90936600001</v>
      </c>
      <c r="J187">
        <v>12635.890827699999</v>
      </c>
      <c r="K187">
        <v>563.67373954300001</v>
      </c>
      <c r="L187">
        <v>13155.227524</v>
      </c>
      <c r="M187">
        <v>5877.4824250399997</v>
      </c>
      <c r="N187">
        <v>16820.956625899998</v>
      </c>
      <c r="O187">
        <v>14692.4029403</v>
      </c>
      <c r="P187">
        <v>13944.3878996</v>
      </c>
      <c r="Q187">
        <v>22.491189018734929</v>
      </c>
      <c r="R187">
        <v>0</v>
      </c>
      <c r="S187">
        <v>41.114820997959562</v>
      </c>
      <c r="T187">
        <v>1.3077351140790205</v>
      </c>
      <c r="U187">
        <v>0.17621962530142832</v>
      </c>
      <c r="V187">
        <v>0.36240939765058738</v>
      </c>
      <c r="W187">
        <v>1150.18665882</v>
      </c>
      <c r="X187">
        <v>295</v>
      </c>
      <c r="Y187">
        <v>22.491189018734929</v>
      </c>
      <c r="Z187">
        <v>349.4748654</v>
      </c>
      <c r="AA187">
        <v>1.43674471743E-2</v>
      </c>
      <c r="AB187">
        <v>0.39468257935500001</v>
      </c>
      <c r="AC187">
        <v>0.52805783608699997</v>
      </c>
      <c r="AD187">
        <v>0</v>
      </c>
      <c r="AE187">
        <v>0.72915296314300004</v>
      </c>
      <c r="AF187">
        <v>-0.67790982052899995</v>
      </c>
      <c r="AG187">
        <v>0.27168646714900002</v>
      </c>
      <c r="AH187">
        <v>0.78905639985700005</v>
      </c>
      <c r="AI187">
        <v>1.2274204898700001</v>
      </c>
      <c r="AJ187">
        <v>23.614607302300001</v>
      </c>
      <c r="AK187">
        <v>-19.619327933200001</v>
      </c>
      <c r="AL187">
        <v>1052.22195188</v>
      </c>
      <c r="AM187">
        <v>7540</v>
      </c>
      <c r="AN187">
        <v>1.0793014599999999</v>
      </c>
      <c r="AO187">
        <v>837.77777779999997</v>
      </c>
      <c r="AP187">
        <v>3770</v>
      </c>
      <c r="AQ187">
        <v>0</v>
      </c>
      <c r="AR187">
        <v>1508</v>
      </c>
      <c r="AS187">
        <v>7540</v>
      </c>
      <c r="AT187">
        <v>1256.666667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20</v>
      </c>
      <c r="BF187">
        <v>200</v>
      </c>
      <c r="BG187">
        <v>0</v>
      </c>
      <c r="BH187">
        <v>0</v>
      </c>
      <c r="BI187">
        <v>14</v>
      </c>
      <c r="BJ187">
        <v>538.57142859999999</v>
      </c>
      <c r="BK187">
        <v>0.3384703196347032</v>
      </c>
      <c r="BL187">
        <v>0.2890230207748456</v>
      </c>
      <c r="BM187">
        <v>0.56699999999999995</v>
      </c>
      <c r="BN187">
        <v>0</v>
      </c>
      <c r="BO187">
        <v>16244.593971300001</v>
      </c>
      <c r="BP187">
        <v>2.04746291959</v>
      </c>
    </row>
    <row r="188" spans="1:68" x14ac:dyDescent="0.25">
      <c r="A188">
        <v>187</v>
      </c>
      <c r="B188" t="s">
        <v>337</v>
      </c>
      <c r="C188" t="s">
        <v>192</v>
      </c>
      <c r="D188" t="s">
        <v>189</v>
      </c>
      <c r="E188">
        <v>5311010</v>
      </c>
      <c r="F188">
        <v>18744</v>
      </c>
      <c r="G188">
        <v>130907.92591000001</v>
      </c>
      <c r="H188">
        <v>1430.7855182200001</v>
      </c>
      <c r="I188">
        <v>211716.46085500001</v>
      </c>
      <c r="J188">
        <v>3022.0567778099999</v>
      </c>
      <c r="K188">
        <v>246.21279404500001</v>
      </c>
      <c r="L188">
        <v>4115.39152552</v>
      </c>
      <c r="M188">
        <v>11134.403698300001</v>
      </c>
      <c r="N188">
        <v>10151.516242600001</v>
      </c>
      <c r="O188">
        <v>23065.003597399998</v>
      </c>
      <c r="P188">
        <v>9101.4482948000004</v>
      </c>
      <c r="Q188">
        <v>58.347245409015024</v>
      </c>
      <c r="R188">
        <v>0</v>
      </c>
      <c r="S188">
        <v>87.302912261176033</v>
      </c>
      <c r="T188">
        <v>18.05787423483584</v>
      </c>
      <c r="U188">
        <v>9.2747171211278057E-3</v>
      </c>
      <c r="V188">
        <v>2.7635510029876227</v>
      </c>
      <c r="W188">
        <v>214.32203561399999</v>
      </c>
      <c r="X188">
        <v>8709</v>
      </c>
      <c r="Y188">
        <v>58.347245409015024</v>
      </c>
      <c r="Z188">
        <v>86.811588615000005</v>
      </c>
      <c r="AA188">
        <v>0</v>
      </c>
      <c r="AB188">
        <v>0.664626013658</v>
      </c>
      <c r="AC188">
        <v>0.61435906466599999</v>
      </c>
      <c r="AD188">
        <v>0</v>
      </c>
      <c r="AE188">
        <v>0</v>
      </c>
      <c r="AF188">
        <v>0</v>
      </c>
      <c r="AG188">
        <v>0</v>
      </c>
      <c r="AH188">
        <v>0.78202785777600003</v>
      </c>
      <c r="AI188">
        <v>1.37306096683</v>
      </c>
      <c r="AJ188">
        <v>24.768928478999999</v>
      </c>
      <c r="AK188">
        <v>-32.727523452</v>
      </c>
      <c r="AL188">
        <v>1291.1375420700001</v>
      </c>
      <c r="AM188">
        <v>5764</v>
      </c>
      <c r="AN188">
        <v>1.0337159250000001</v>
      </c>
      <c r="AO188">
        <v>1441</v>
      </c>
      <c r="AP188">
        <v>0</v>
      </c>
      <c r="AQ188">
        <v>0</v>
      </c>
      <c r="AR188">
        <v>823.42857140000001</v>
      </c>
      <c r="AS188">
        <v>5764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58</v>
      </c>
      <c r="BF188">
        <v>200</v>
      </c>
      <c r="BG188">
        <v>1152.8</v>
      </c>
      <c r="BH188">
        <v>0</v>
      </c>
      <c r="BI188">
        <v>9</v>
      </c>
      <c r="BJ188">
        <v>640.44444439999995</v>
      </c>
      <c r="BK188">
        <v>0.22840962718263333</v>
      </c>
      <c r="BL188">
        <v>0.18651435503437122</v>
      </c>
      <c r="BM188">
        <v>0.58589999999999998</v>
      </c>
      <c r="BN188">
        <v>0</v>
      </c>
      <c r="BO188">
        <v>22425.9136368</v>
      </c>
      <c r="BP188">
        <v>1.8777172447299999</v>
      </c>
    </row>
    <row r="189" spans="1:68" x14ac:dyDescent="0.25">
      <c r="A189">
        <v>188</v>
      </c>
      <c r="B189" t="s">
        <v>337</v>
      </c>
      <c r="C189" t="s">
        <v>192</v>
      </c>
      <c r="D189" t="s">
        <v>190</v>
      </c>
      <c r="E189">
        <v>5311011</v>
      </c>
      <c r="F189">
        <v>1036</v>
      </c>
      <c r="G189">
        <v>136957.94009399999</v>
      </c>
      <c r="H189">
        <v>811.76437941999995</v>
      </c>
      <c r="I189">
        <v>210124.82681299999</v>
      </c>
      <c r="J189">
        <v>15765.677992700001</v>
      </c>
      <c r="K189">
        <v>8401.3227501399997</v>
      </c>
      <c r="L189">
        <v>10835.1033747</v>
      </c>
      <c r="M189">
        <v>19178.861752299999</v>
      </c>
      <c r="N189">
        <v>17098.6723576</v>
      </c>
      <c r="O189">
        <v>33087.843135399999</v>
      </c>
      <c r="P189">
        <v>10604.898776800001</v>
      </c>
      <c r="Q189">
        <v>0</v>
      </c>
      <c r="R189">
        <v>0</v>
      </c>
      <c r="S189">
        <v>0</v>
      </c>
      <c r="T189">
        <v>9.2005193841587829</v>
      </c>
      <c r="U189">
        <v>0</v>
      </c>
      <c r="V189">
        <v>0</v>
      </c>
      <c r="W189">
        <v>8368.7761508500007</v>
      </c>
      <c r="X189">
        <v>0</v>
      </c>
      <c r="Y189">
        <v>0</v>
      </c>
      <c r="Z189">
        <v>1414.6134681599999</v>
      </c>
      <c r="AA189">
        <v>0</v>
      </c>
      <c r="AB189">
        <v>0.15781853281899999</v>
      </c>
      <c r="AC189">
        <v>0.68725522834800001</v>
      </c>
      <c r="AD189">
        <v>0</v>
      </c>
      <c r="AE189">
        <v>0.58747040507000003</v>
      </c>
      <c r="AF189">
        <v>-0.53574462644099996</v>
      </c>
      <c r="AG189">
        <v>0.210105935967</v>
      </c>
      <c r="AH189">
        <v>0.77306038923700005</v>
      </c>
      <c r="AI189">
        <v>0.75692594557699999</v>
      </c>
      <c r="AJ189">
        <v>14.783903392599999</v>
      </c>
      <c r="AK189">
        <v>-16.189594401400001</v>
      </c>
      <c r="AL189">
        <v>640.01133592500003</v>
      </c>
      <c r="AM189">
        <v>2434</v>
      </c>
      <c r="AN189">
        <v>1</v>
      </c>
      <c r="AO189">
        <v>1217</v>
      </c>
      <c r="AP189">
        <v>0</v>
      </c>
      <c r="AQ189">
        <v>0</v>
      </c>
      <c r="AR189">
        <v>1217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18</v>
      </c>
      <c r="BF189">
        <v>200</v>
      </c>
      <c r="BG189">
        <v>0</v>
      </c>
      <c r="BH189">
        <v>0</v>
      </c>
      <c r="BI189">
        <v>1</v>
      </c>
      <c r="BJ189">
        <v>2434</v>
      </c>
      <c r="BK189">
        <v>0.21674008810572687</v>
      </c>
      <c r="BL189">
        <v>0.17434904996481351</v>
      </c>
      <c r="BM189">
        <v>0.58069999999999999</v>
      </c>
      <c r="BN189">
        <v>0</v>
      </c>
      <c r="BO189">
        <v>33420.384791999997</v>
      </c>
      <c r="BP189">
        <v>0.841246290801</v>
      </c>
    </row>
    <row r="190" spans="1:68" x14ac:dyDescent="0.25">
      <c r="A190">
        <v>189</v>
      </c>
      <c r="B190" t="s">
        <v>337</v>
      </c>
      <c r="C190" t="s">
        <v>192</v>
      </c>
      <c r="D190" t="s">
        <v>191</v>
      </c>
      <c r="E190">
        <v>5311012</v>
      </c>
      <c r="F190">
        <v>21551</v>
      </c>
      <c r="G190">
        <v>127623.852382</v>
      </c>
      <c r="H190">
        <v>2211.93793551</v>
      </c>
      <c r="I190">
        <v>224317.94377700001</v>
      </c>
      <c r="J190">
        <v>3807.8274298199999</v>
      </c>
      <c r="K190">
        <v>242.342061046</v>
      </c>
      <c r="L190">
        <v>3865.6911411000001</v>
      </c>
      <c r="M190">
        <v>5220.2337841899998</v>
      </c>
      <c r="N190">
        <v>5912.69106139</v>
      </c>
      <c r="O190">
        <v>18701.128909700001</v>
      </c>
      <c r="P190">
        <v>5010.2973730000003</v>
      </c>
      <c r="Q190">
        <v>53.811908736783529</v>
      </c>
      <c r="R190">
        <v>0</v>
      </c>
      <c r="S190">
        <v>125.52402151734373</v>
      </c>
      <c r="T190">
        <v>9.5900575032461504</v>
      </c>
      <c r="U190">
        <v>0.43591170469300683</v>
      </c>
      <c r="V190">
        <v>4.2643032805902283</v>
      </c>
      <c r="W190">
        <v>834.37416513799997</v>
      </c>
      <c r="X190">
        <v>3992</v>
      </c>
      <c r="Y190">
        <v>53.811908736783529</v>
      </c>
      <c r="Z190">
        <v>379.03195909800002</v>
      </c>
      <c r="AA190">
        <v>1.5624007550100001E-2</v>
      </c>
      <c r="AB190">
        <v>0.66518955036899996</v>
      </c>
      <c r="AC190">
        <v>0.56225273647399998</v>
      </c>
      <c r="AD190">
        <v>0</v>
      </c>
      <c r="AE190">
        <v>0</v>
      </c>
      <c r="AF190">
        <v>0</v>
      </c>
      <c r="AG190">
        <v>0</v>
      </c>
      <c r="AH190">
        <v>0.78387740838700004</v>
      </c>
      <c r="AI190">
        <v>1.3931775341999999</v>
      </c>
      <c r="AJ190">
        <v>25.1343583309</v>
      </c>
      <c r="AK190">
        <v>-32.709455442600003</v>
      </c>
      <c r="AL190">
        <v>1298.05070467</v>
      </c>
      <c r="AM190">
        <v>1794</v>
      </c>
      <c r="AN190">
        <v>1.2580645159999999</v>
      </c>
      <c r="AO190">
        <v>1794</v>
      </c>
      <c r="AP190">
        <v>0</v>
      </c>
      <c r="AQ190">
        <v>0</v>
      </c>
      <c r="AR190">
        <v>448.5</v>
      </c>
      <c r="AS190">
        <v>358.8</v>
      </c>
      <c r="AT190">
        <v>0</v>
      </c>
      <c r="AU190">
        <v>0</v>
      </c>
      <c r="AV190">
        <v>0</v>
      </c>
      <c r="AW190">
        <v>16</v>
      </c>
      <c r="AX190">
        <v>0</v>
      </c>
      <c r="AY190">
        <v>0</v>
      </c>
      <c r="AZ190">
        <v>0</v>
      </c>
      <c r="BA190">
        <v>4</v>
      </c>
      <c r="BB190">
        <v>0</v>
      </c>
      <c r="BC190">
        <v>16</v>
      </c>
      <c r="BD190">
        <v>0</v>
      </c>
      <c r="BE190">
        <v>21</v>
      </c>
      <c r="BF190">
        <v>190.9090909</v>
      </c>
      <c r="BG190">
        <v>256.2857143</v>
      </c>
      <c r="BH190">
        <v>897</v>
      </c>
      <c r="BI190">
        <v>3</v>
      </c>
      <c r="BJ190">
        <v>598</v>
      </c>
      <c r="BK190">
        <v>0.20077220077220076</v>
      </c>
      <c r="BL190">
        <v>0.17486218302094819</v>
      </c>
      <c r="BM190">
        <v>0.55279999999999996</v>
      </c>
      <c r="BN190">
        <v>0</v>
      </c>
      <c r="BO190">
        <v>11383.6463327</v>
      </c>
      <c r="BP190">
        <v>2.0942514335300002</v>
      </c>
    </row>
    <row r="191" spans="1:68" x14ac:dyDescent="0.25">
      <c r="A191">
        <v>190</v>
      </c>
      <c r="B191" t="s">
        <v>337</v>
      </c>
      <c r="C191" t="s">
        <v>192</v>
      </c>
      <c r="D191" t="s">
        <v>192</v>
      </c>
      <c r="E191">
        <v>5311020</v>
      </c>
      <c r="F191">
        <v>16775</v>
      </c>
      <c r="G191">
        <v>122120.52100399999</v>
      </c>
      <c r="H191">
        <v>1842.51589343</v>
      </c>
      <c r="I191">
        <v>226830.69662999999</v>
      </c>
      <c r="J191">
        <v>3359.1070448400001</v>
      </c>
      <c r="K191">
        <v>258.83715658599999</v>
      </c>
      <c r="L191">
        <v>2358.1130400500001</v>
      </c>
      <c r="M191">
        <v>15121.6067339</v>
      </c>
      <c r="N191">
        <v>11027.8528181</v>
      </c>
      <c r="O191">
        <v>20439.151839599999</v>
      </c>
      <c r="P191">
        <v>8142.2833895399999</v>
      </c>
      <c r="Q191">
        <v>76.822481914301605</v>
      </c>
      <c r="R191">
        <v>0</v>
      </c>
      <c r="S191">
        <v>70.55277314041922</v>
      </c>
      <c r="T191">
        <v>5.982192543127435</v>
      </c>
      <c r="U191">
        <v>1.8549434242255611E-2</v>
      </c>
      <c r="V191">
        <v>5.3651266766020861E-2</v>
      </c>
      <c r="W191">
        <v>235.71857238999999</v>
      </c>
      <c r="X191">
        <v>8622</v>
      </c>
      <c r="Y191">
        <v>76.822481914301605</v>
      </c>
      <c r="Z191">
        <v>163.70582326900001</v>
      </c>
      <c r="AA191">
        <v>0</v>
      </c>
      <c r="AB191">
        <v>0.79387481371099999</v>
      </c>
      <c r="AC191">
        <v>0.56222742141399995</v>
      </c>
      <c r="AD191">
        <v>0</v>
      </c>
      <c r="AE191">
        <v>0</v>
      </c>
      <c r="AF191">
        <v>0</v>
      </c>
      <c r="AG191">
        <v>0</v>
      </c>
      <c r="AH191">
        <v>0.74499535886799995</v>
      </c>
      <c r="AI191">
        <v>1.39452917051</v>
      </c>
      <c r="AJ191">
        <v>24.167908339099998</v>
      </c>
      <c r="AK191">
        <v>-35.444958929099997</v>
      </c>
      <c r="AL191">
        <v>1403.7357788300001</v>
      </c>
      <c r="AM191">
        <v>4926</v>
      </c>
      <c r="AN191">
        <v>1.0814489570000001</v>
      </c>
      <c r="AO191">
        <v>0</v>
      </c>
      <c r="AP191">
        <v>0</v>
      </c>
      <c r="AQ191">
        <v>0</v>
      </c>
      <c r="AR191">
        <v>1642</v>
      </c>
      <c r="AS191">
        <v>0</v>
      </c>
      <c r="AT191">
        <v>0</v>
      </c>
      <c r="AU191">
        <v>3</v>
      </c>
      <c r="AV191">
        <v>0</v>
      </c>
      <c r="AW191">
        <v>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64</v>
      </c>
      <c r="BF191">
        <v>200</v>
      </c>
      <c r="BG191">
        <v>821</v>
      </c>
      <c r="BH191">
        <v>0</v>
      </c>
      <c r="BI191">
        <v>14</v>
      </c>
      <c r="BJ191">
        <v>351.85714289999999</v>
      </c>
      <c r="BK191">
        <v>0.17974918718067812</v>
      </c>
      <c r="BL191">
        <v>0.13200971591509136</v>
      </c>
      <c r="BM191">
        <v>0.55469999999999997</v>
      </c>
      <c r="BN191">
        <v>0</v>
      </c>
      <c r="BO191">
        <v>14364.876957799999</v>
      </c>
      <c r="BP191">
        <v>2.8070971981600001</v>
      </c>
    </row>
    <row r="192" spans="1:68" x14ac:dyDescent="0.25">
      <c r="A192">
        <v>191</v>
      </c>
      <c r="B192" t="s">
        <v>337</v>
      </c>
      <c r="C192" t="s">
        <v>192</v>
      </c>
      <c r="D192" t="s">
        <v>193</v>
      </c>
      <c r="E192">
        <v>5311030</v>
      </c>
      <c r="F192">
        <v>1967</v>
      </c>
      <c r="G192">
        <v>123914.95933300001</v>
      </c>
      <c r="H192">
        <v>1079.5871191799999</v>
      </c>
      <c r="I192">
        <v>223193.41935700001</v>
      </c>
      <c r="J192">
        <v>9439.5262294200002</v>
      </c>
      <c r="K192">
        <v>480.73924487300002</v>
      </c>
      <c r="L192">
        <v>5058.0737021699997</v>
      </c>
      <c r="M192">
        <v>28147.511458600002</v>
      </c>
      <c r="N192">
        <v>4643.9241153000003</v>
      </c>
      <c r="O192">
        <v>32891.082783899998</v>
      </c>
      <c r="P192">
        <v>1860.2367840700001</v>
      </c>
      <c r="Q192">
        <v>0</v>
      </c>
      <c r="R192">
        <v>0</v>
      </c>
      <c r="S192">
        <v>7.3548506770543502</v>
      </c>
      <c r="T192">
        <v>1.0294936004451865</v>
      </c>
      <c r="U192">
        <v>0.15767019105917271</v>
      </c>
      <c r="V192">
        <v>0</v>
      </c>
      <c r="W192">
        <v>1951.5986376799999</v>
      </c>
      <c r="X192">
        <v>96</v>
      </c>
      <c r="Y192">
        <v>0</v>
      </c>
      <c r="Z192">
        <v>3376.0434733799998</v>
      </c>
      <c r="AA192">
        <v>1.4136566343299999E-2</v>
      </c>
      <c r="AB192">
        <v>0.464412811388</v>
      </c>
      <c r="AC192">
        <v>0.59923923276199997</v>
      </c>
      <c r="AD192">
        <v>0</v>
      </c>
      <c r="AE192">
        <v>0.63031399480200001</v>
      </c>
      <c r="AF192">
        <v>-0.58957286062600001</v>
      </c>
      <c r="AG192">
        <v>0.205937028493</v>
      </c>
      <c r="AH192">
        <v>0.76979692784099996</v>
      </c>
      <c r="AI192">
        <v>1.15870781992</v>
      </c>
      <c r="AJ192">
        <v>21.8882067079</v>
      </c>
      <c r="AK192">
        <v>-25.619041020099999</v>
      </c>
      <c r="AL192">
        <v>989.66401955499998</v>
      </c>
      <c r="AM192">
        <v>6392</v>
      </c>
      <c r="AN192">
        <v>1</v>
      </c>
      <c r="AO192">
        <v>3196</v>
      </c>
      <c r="AP192">
        <v>0</v>
      </c>
      <c r="AQ192">
        <v>0</v>
      </c>
      <c r="AR192">
        <v>2130.666667</v>
      </c>
      <c r="AS192">
        <v>6392</v>
      </c>
      <c r="AT192">
        <v>0</v>
      </c>
      <c r="AU192">
        <v>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9</v>
      </c>
      <c r="BF192">
        <v>180</v>
      </c>
      <c r="BG192">
        <v>0</v>
      </c>
      <c r="BH192">
        <v>0</v>
      </c>
      <c r="BI192">
        <v>1</v>
      </c>
      <c r="BJ192">
        <v>6392</v>
      </c>
      <c r="BK192">
        <v>0.40714995034756701</v>
      </c>
      <c r="BL192">
        <v>0.34679245283018867</v>
      </c>
      <c r="BM192">
        <v>0</v>
      </c>
      <c r="BN192">
        <v>0</v>
      </c>
      <c r="BO192">
        <v>27154.065676400001</v>
      </c>
      <c r="BP192">
        <v>0.91935483871000001</v>
      </c>
    </row>
    <row r="193" spans="1:68" x14ac:dyDescent="0.25">
      <c r="A193">
        <v>192</v>
      </c>
      <c r="B193" t="s">
        <v>337</v>
      </c>
      <c r="C193" t="s">
        <v>192</v>
      </c>
      <c r="D193" t="s">
        <v>194</v>
      </c>
      <c r="E193">
        <v>5311031</v>
      </c>
      <c r="F193">
        <v>1750</v>
      </c>
      <c r="G193">
        <v>118899.486804</v>
      </c>
      <c r="H193">
        <v>1450.3605318499999</v>
      </c>
      <c r="I193">
        <v>228731.70064299999</v>
      </c>
      <c r="J193">
        <v>2229.4265366700001</v>
      </c>
      <c r="K193">
        <v>190.74394069100001</v>
      </c>
      <c r="L193">
        <v>695.89932980799995</v>
      </c>
      <c r="M193">
        <v>22771.631445300001</v>
      </c>
      <c r="N193">
        <v>4951.7866635700002</v>
      </c>
      <c r="O193">
        <v>24267.594505599998</v>
      </c>
      <c r="P193">
        <v>7954.5390719899997</v>
      </c>
      <c r="Q193">
        <v>3.0235577814876646</v>
      </c>
      <c r="R193">
        <v>0</v>
      </c>
      <c r="S193">
        <v>9.4602114635503618</v>
      </c>
      <c r="T193">
        <v>0</v>
      </c>
      <c r="U193">
        <v>0</v>
      </c>
      <c r="V193">
        <v>1.7714285714285714</v>
      </c>
      <c r="W193">
        <v>411.82573230899999</v>
      </c>
      <c r="X193">
        <v>384</v>
      </c>
      <c r="Y193">
        <v>3.0235577814876646</v>
      </c>
      <c r="Z193">
        <v>267.38158423300001</v>
      </c>
      <c r="AA193">
        <v>2.19418104489E-2</v>
      </c>
      <c r="AB193">
        <v>0.59057142857099998</v>
      </c>
      <c r="AC193">
        <v>0.55721141937800001</v>
      </c>
      <c r="AD193">
        <v>0</v>
      </c>
      <c r="AE193">
        <v>0.80004571002500002</v>
      </c>
      <c r="AF193">
        <v>-0.73523451246100002</v>
      </c>
      <c r="AG193">
        <v>0.37881685149299998</v>
      </c>
      <c r="AH193">
        <v>0.80332548693200001</v>
      </c>
      <c r="AI193">
        <v>1.3864265899699999</v>
      </c>
      <c r="AJ193">
        <v>25.339875391300001</v>
      </c>
      <c r="AK193">
        <v>-33.502582798500001</v>
      </c>
      <c r="AL193">
        <v>1286.8991473200001</v>
      </c>
      <c r="AM193">
        <v>4156</v>
      </c>
      <c r="AN193">
        <v>1.0024119629999999</v>
      </c>
      <c r="AO193">
        <v>692.66666669999995</v>
      </c>
      <c r="AP193">
        <v>4156</v>
      </c>
      <c r="AQ193">
        <v>0</v>
      </c>
      <c r="AR193">
        <v>2078</v>
      </c>
      <c r="AS193">
        <v>4156</v>
      </c>
      <c r="AT193">
        <v>1039</v>
      </c>
      <c r="AU193">
        <v>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12</v>
      </c>
      <c r="BF193">
        <v>200</v>
      </c>
      <c r="BG193">
        <v>0</v>
      </c>
      <c r="BH193">
        <v>0</v>
      </c>
      <c r="BI193">
        <v>10</v>
      </c>
      <c r="BJ193">
        <v>415.6</v>
      </c>
      <c r="BK193">
        <v>0.39455782312925169</v>
      </c>
      <c r="BL193">
        <v>0.33631381597923277</v>
      </c>
      <c r="BM193">
        <v>0.58179999999999998</v>
      </c>
      <c r="BN193">
        <v>0</v>
      </c>
      <c r="BO193">
        <v>18630.754858799999</v>
      </c>
      <c r="BP193">
        <v>1.7822857142899999</v>
      </c>
    </row>
    <row r="194" spans="1:68" x14ac:dyDescent="0.25">
      <c r="A194">
        <v>193</v>
      </c>
      <c r="B194" t="s">
        <v>337</v>
      </c>
      <c r="C194" t="s">
        <v>192</v>
      </c>
      <c r="D194" t="s">
        <v>195</v>
      </c>
      <c r="E194">
        <v>5311032</v>
      </c>
      <c r="F194">
        <v>569</v>
      </c>
      <c r="G194">
        <v>121343.683546</v>
      </c>
      <c r="H194">
        <v>234.54967543000001</v>
      </c>
      <c r="I194">
        <v>225983.92366</v>
      </c>
      <c r="J194">
        <v>4950.4300307599997</v>
      </c>
      <c r="K194">
        <v>462.96574493000003</v>
      </c>
      <c r="L194">
        <v>2222.4128397600002</v>
      </c>
      <c r="M194">
        <v>24631.149398599999</v>
      </c>
      <c r="N194">
        <v>2388.0889993400001</v>
      </c>
      <c r="O194">
        <v>28081.026533699998</v>
      </c>
      <c r="P194">
        <v>4838.1910745799996</v>
      </c>
      <c r="Q194">
        <v>0</v>
      </c>
      <c r="R194">
        <v>0</v>
      </c>
      <c r="S194">
        <v>1.6045260619551103</v>
      </c>
      <c r="T194">
        <v>0</v>
      </c>
      <c r="U194">
        <v>0</v>
      </c>
      <c r="V194">
        <v>1.5817223198594026</v>
      </c>
      <c r="W194">
        <v>513.43376843500005</v>
      </c>
      <c r="X194">
        <v>64</v>
      </c>
      <c r="Y194">
        <v>0</v>
      </c>
      <c r="Z194">
        <v>16.949534132699998</v>
      </c>
      <c r="AA194">
        <v>1.10721538275E-2</v>
      </c>
      <c r="AB194">
        <v>0.292618629174</v>
      </c>
      <c r="AC194">
        <v>0.564357836552</v>
      </c>
      <c r="AD194">
        <v>0</v>
      </c>
      <c r="AE194">
        <v>0.62245197127999996</v>
      </c>
      <c r="AF194">
        <v>-0.59997062573600002</v>
      </c>
      <c r="AG194">
        <v>0.23684555918200001</v>
      </c>
      <c r="AH194">
        <v>0.83914500653000001</v>
      </c>
      <c r="AI194">
        <v>1.3898029092699999</v>
      </c>
      <c r="AJ194">
        <v>26.343138884199998</v>
      </c>
      <c r="AK194">
        <v>-32.5795207635</v>
      </c>
      <c r="AL194">
        <v>1198.7272217699999</v>
      </c>
      <c r="AM194">
        <v>6239</v>
      </c>
      <c r="AN194">
        <v>1</v>
      </c>
      <c r="AO194">
        <v>779.875</v>
      </c>
      <c r="AP194">
        <v>2079.666667</v>
      </c>
      <c r="AQ194">
        <v>6239</v>
      </c>
      <c r="AR194">
        <v>1559.75</v>
      </c>
      <c r="AS194">
        <v>6239</v>
      </c>
      <c r="AT194">
        <v>3119.5</v>
      </c>
      <c r="AU194">
        <v>7</v>
      </c>
      <c r="AV194">
        <v>0</v>
      </c>
      <c r="AW194">
        <v>5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8</v>
      </c>
      <c r="BF194">
        <v>200</v>
      </c>
      <c r="BG194">
        <v>0</v>
      </c>
      <c r="BH194">
        <v>0</v>
      </c>
      <c r="BI194">
        <v>5</v>
      </c>
      <c r="BJ194">
        <v>1247.8</v>
      </c>
      <c r="BK194">
        <v>0.55657492354740057</v>
      </c>
      <c r="BL194">
        <v>0.48601615910503421</v>
      </c>
      <c r="BM194">
        <v>0</v>
      </c>
      <c r="BN194">
        <v>0</v>
      </c>
      <c r="BO194">
        <v>22348.8809177</v>
      </c>
      <c r="BP194">
        <v>0.93848857644999994</v>
      </c>
    </row>
    <row r="195" spans="1:68" x14ac:dyDescent="0.25">
      <c r="A195">
        <v>194</v>
      </c>
      <c r="B195" t="s">
        <v>337</v>
      </c>
      <c r="C195" t="s">
        <v>192</v>
      </c>
      <c r="D195" t="s">
        <v>196</v>
      </c>
      <c r="E195">
        <v>5311033</v>
      </c>
      <c r="F195">
        <v>1774</v>
      </c>
      <c r="G195">
        <v>123912.76414100001</v>
      </c>
      <c r="H195">
        <v>1087.0281681500001</v>
      </c>
      <c r="I195">
        <v>223676.76627699999</v>
      </c>
      <c r="J195">
        <v>6278.83037057</v>
      </c>
      <c r="K195">
        <v>93.3079186561</v>
      </c>
      <c r="L195">
        <v>3042.2392063000002</v>
      </c>
      <c r="M195">
        <v>21623.399973399999</v>
      </c>
      <c r="N195">
        <v>5919.2350680600002</v>
      </c>
      <c r="O195">
        <v>27679.464010299998</v>
      </c>
      <c r="P195">
        <v>3750.49110561</v>
      </c>
      <c r="Q195">
        <v>1.8178445557410499</v>
      </c>
      <c r="R195">
        <v>0</v>
      </c>
      <c r="S195">
        <v>10.137265813392691</v>
      </c>
      <c r="T195">
        <v>0.35243925060285664</v>
      </c>
      <c r="U195">
        <v>1.8549434242255611E-2</v>
      </c>
      <c r="V195">
        <v>1.6347237880496055</v>
      </c>
      <c r="W195">
        <v>189.829447139</v>
      </c>
      <c r="X195">
        <v>522</v>
      </c>
      <c r="Y195">
        <v>1.8178445557410499</v>
      </c>
      <c r="Z195">
        <v>49.400347357900003</v>
      </c>
      <c r="AA195">
        <v>3.9659936501800002E-3</v>
      </c>
      <c r="AB195">
        <v>0.46716459977500002</v>
      </c>
      <c r="AC195">
        <v>0.550677371267</v>
      </c>
      <c r="AD195">
        <v>0</v>
      </c>
      <c r="AE195">
        <v>0.79968770238700004</v>
      </c>
      <c r="AF195">
        <v>-0.72714764413199995</v>
      </c>
      <c r="AG195">
        <v>0.38876544145199998</v>
      </c>
      <c r="AH195">
        <v>0.80239616924099999</v>
      </c>
      <c r="AI195">
        <v>1.2448614845099999</v>
      </c>
      <c r="AJ195">
        <v>23.198479277200001</v>
      </c>
      <c r="AK195">
        <v>-28.6305823428</v>
      </c>
      <c r="AL195">
        <v>1093.3086209999999</v>
      </c>
      <c r="AM195">
        <v>4336</v>
      </c>
      <c r="AN195">
        <v>1.001154468</v>
      </c>
      <c r="AO195">
        <v>867.2</v>
      </c>
      <c r="AP195">
        <v>0</v>
      </c>
      <c r="AQ195">
        <v>0</v>
      </c>
      <c r="AR195">
        <v>1445.333333</v>
      </c>
      <c r="AS195">
        <v>0</v>
      </c>
      <c r="AT195">
        <v>0</v>
      </c>
      <c r="AU195">
        <v>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19</v>
      </c>
      <c r="BF195">
        <v>190</v>
      </c>
      <c r="BG195">
        <v>0</v>
      </c>
      <c r="BH195">
        <v>0</v>
      </c>
      <c r="BI195">
        <v>7</v>
      </c>
      <c r="BJ195">
        <v>619.42857140000001</v>
      </c>
      <c r="BK195">
        <v>0.31966590736522399</v>
      </c>
      <c r="BL195">
        <v>0.26246472248353714</v>
      </c>
      <c r="BM195">
        <v>0.62629999999999997</v>
      </c>
      <c r="BN195">
        <v>0</v>
      </c>
      <c r="BO195">
        <v>21615.036905699999</v>
      </c>
      <c r="BP195">
        <v>0.68295589988100003</v>
      </c>
    </row>
    <row r="196" spans="1:68" x14ac:dyDescent="0.25">
      <c r="A196">
        <v>195</v>
      </c>
      <c r="B196" t="s">
        <v>337</v>
      </c>
      <c r="C196" t="s">
        <v>192</v>
      </c>
      <c r="D196" t="s">
        <v>197</v>
      </c>
      <c r="E196">
        <v>5311040</v>
      </c>
      <c r="F196">
        <v>9236</v>
      </c>
      <c r="G196">
        <v>112648.904815</v>
      </c>
      <c r="H196">
        <v>2427.2469760499998</v>
      </c>
      <c r="I196">
        <v>233931.74181899999</v>
      </c>
      <c r="J196">
        <v>1966.6589907600001</v>
      </c>
      <c r="K196">
        <v>11.086965835999999</v>
      </c>
      <c r="L196">
        <v>5697.6729217599996</v>
      </c>
      <c r="M196">
        <v>27839.5787361</v>
      </c>
      <c r="N196">
        <v>7150.3508221599996</v>
      </c>
      <c r="O196">
        <v>27474.416609399999</v>
      </c>
      <c r="P196">
        <v>9939.1362368099999</v>
      </c>
      <c r="Q196">
        <v>0.1669449081803005</v>
      </c>
      <c r="R196">
        <v>0</v>
      </c>
      <c r="S196">
        <v>79.45650157670191</v>
      </c>
      <c r="T196">
        <v>0.54720831014654059</v>
      </c>
      <c r="U196">
        <v>0</v>
      </c>
      <c r="V196">
        <v>2.9774794283239499</v>
      </c>
      <c r="W196">
        <v>1164.0071899300001</v>
      </c>
      <c r="X196">
        <v>340</v>
      </c>
      <c r="Y196">
        <v>0.1669449081803005</v>
      </c>
      <c r="Z196">
        <v>282.616807462</v>
      </c>
      <c r="AA196">
        <v>2.4758877003300001E-3</v>
      </c>
      <c r="AB196">
        <v>0.62575790385399999</v>
      </c>
      <c r="AC196">
        <v>0.61669925359300004</v>
      </c>
      <c r="AD196">
        <v>0</v>
      </c>
      <c r="AE196">
        <v>0</v>
      </c>
      <c r="AF196">
        <v>-0.76399942454900005</v>
      </c>
      <c r="AG196">
        <v>0.40850571926399998</v>
      </c>
      <c r="AH196">
        <v>0.749762328305</v>
      </c>
      <c r="AI196">
        <v>1.37926057532</v>
      </c>
      <c r="AJ196">
        <v>24.270297665099999</v>
      </c>
      <c r="AK196">
        <v>-33.325081093000001</v>
      </c>
      <c r="AL196">
        <v>1337.46015156</v>
      </c>
      <c r="AM196">
        <v>3586</v>
      </c>
      <c r="AN196">
        <v>1.073974244</v>
      </c>
      <c r="AO196">
        <v>1195.333333</v>
      </c>
      <c r="AP196">
        <v>0</v>
      </c>
      <c r="AQ196">
        <v>0</v>
      </c>
      <c r="AR196">
        <v>717.2</v>
      </c>
      <c r="AS196">
        <v>0</v>
      </c>
      <c r="AT196">
        <v>0</v>
      </c>
      <c r="AU196">
        <v>1</v>
      </c>
      <c r="AV196">
        <v>0</v>
      </c>
      <c r="AW196">
        <v>4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6</v>
      </c>
      <c r="BD196">
        <v>0</v>
      </c>
      <c r="BE196">
        <v>27</v>
      </c>
      <c r="BF196">
        <v>192.85714290000001</v>
      </c>
      <c r="BG196">
        <v>0</v>
      </c>
      <c r="BH196">
        <v>0</v>
      </c>
      <c r="BI196">
        <v>5</v>
      </c>
      <c r="BJ196">
        <v>717.2</v>
      </c>
      <c r="BK196">
        <v>0.34068136272545091</v>
      </c>
      <c r="BL196">
        <v>0.27171669048753372</v>
      </c>
      <c r="BM196">
        <v>0.58020000000000005</v>
      </c>
      <c r="BN196">
        <v>0</v>
      </c>
      <c r="BO196">
        <v>23180.7607952</v>
      </c>
      <c r="BP196">
        <v>2.2645514467700001</v>
      </c>
    </row>
    <row r="197" spans="1:68" x14ac:dyDescent="0.25">
      <c r="A197">
        <v>196</v>
      </c>
      <c r="B197" t="s">
        <v>337</v>
      </c>
      <c r="C197" t="s">
        <v>192</v>
      </c>
      <c r="D197" t="s">
        <v>198</v>
      </c>
      <c r="E197">
        <v>5311041</v>
      </c>
      <c r="F197">
        <v>5199</v>
      </c>
      <c r="G197">
        <v>107953.947361</v>
      </c>
      <c r="H197">
        <v>1257.9306826100001</v>
      </c>
      <c r="I197">
        <v>238751.932466</v>
      </c>
      <c r="J197">
        <v>4411.0319457799997</v>
      </c>
      <c r="K197">
        <v>65.964938504800003</v>
      </c>
      <c r="L197">
        <v>7357.7466195999996</v>
      </c>
      <c r="M197">
        <v>25033.6037564</v>
      </c>
      <c r="N197">
        <v>5735.6460051100003</v>
      </c>
      <c r="O197">
        <v>24288.618312999999</v>
      </c>
      <c r="P197">
        <v>5948.2004932399996</v>
      </c>
      <c r="Q197">
        <v>1.6787237989241328</v>
      </c>
      <c r="R197">
        <v>0</v>
      </c>
      <c r="S197">
        <v>32.628454832127616</v>
      </c>
      <c r="T197">
        <v>4.3683917640511964</v>
      </c>
      <c r="U197">
        <v>0</v>
      </c>
      <c r="V197">
        <v>18.44585497211002</v>
      </c>
      <c r="W197">
        <v>439.71694310599997</v>
      </c>
      <c r="X197">
        <v>747</v>
      </c>
      <c r="Y197">
        <v>1.6787237989241328</v>
      </c>
      <c r="Z197">
        <v>278.27809791200002</v>
      </c>
      <c r="AA197">
        <v>0</v>
      </c>
      <c r="AB197">
        <v>0.72302365839600002</v>
      </c>
      <c r="AC197">
        <v>0.66408008090500004</v>
      </c>
      <c r="AD197">
        <v>0</v>
      </c>
      <c r="AE197">
        <v>0</v>
      </c>
      <c r="AF197">
        <v>-0.76568412898799998</v>
      </c>
      <c r="AG197">
        <v>0.38313489621899999</v>
      </c>
      <c r="AH197">
        <v>0.65760818754899997</v>
      </c>
      <c r="AI197">
        <v>1.3863196118900001</v>
      </c>
      <c r="AJ197">
        <v>22.037921518800001</v>
      </c>
      <c r="AK197">
        <v>-37.9744005477</v>
      </c>
      <c r="AL197">
        <v>1598.14331825</v>
      </c>
      <c r="AM197">
        <v>1731</v>
      </c>
      <c r="AN197">
        <v>1.004060325</v>
      </c>
      <c r="AO197">
        <v>0</v>
      </c>
      <c r="AP197">
        <v>0</v>
      </c>
      <c r="AQ197">
        <v>0</v>
      </c>
      <c r="AR197">
        <v>577</v>
      </c>
      <c r="AS197">
        <v>577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14</v>
      </c>
      <c r="BF197">
        <v>200</v>
      </c>
      <c r="BG197">
        <v>432.75</v>
      </c>
      <c r="BH197">
        <v>577</v>
      </c>
      <c r="BI197">
        <v>0</v>
      </c>
      <c r="BJ197">
        <v>0</v>
      </c>
      <c r="BK197">
        <v>0.19788918205804748</v>
      </c>
      <c r="BL197">
        <v>0.13544844417327639</v>
      </c>
      <c r="BM197">
        <v>0.53349999999999997</v>
      </c>
      <c r="BN197">
        <v>0</v>
      </c>
      <c r="BO197">
        <v>20919.640326299999</v>
      </c>
      <c r="BP197">
        <v>3.8576649355599999</v>
      </c>
    </row>
    <row r="198" spans="1:68" x14ac:dyDescent="0.25">
      <c r="A198">
        <v>197</v>
      </c>
      <c r="B198" t="s">
        <v>337</v>
      </c>
      <c r="C198" t="s">
        <v>192</v>
      </c>
      <c r="D198" t="s">
        <v>199</v>
      </c>
      <c r="E198">
        <v>5311050</v>
      </c>
      <c r="F198">
        <v>6451</v>
      </c>
      <c r="G198">
        <v>95536.557038200001</v>
      </c>
      <c r="H198">
        <v>893.00906738699996</v>
      </c>
      <c r="I198">
        <v>234004.32936999999</v>
      </c>
      <c r="J198">
        <v>4653.4852541999999</v>
      </c>
      <c r="K198">
        <v>102.93283618</v>
      </c>
      <c r="L198">
        <v>1049.6690346400001</v>
      </c>
      <c r="M198">
        <v>14505.3853418</v>
      </c>
      <c r="N198">
        <v>7951.2233996499999</v>
      </c>
      <c r="O198">
        <v>26116.302728899998</v>
      </c>
      <c r="P198">
        <v>7576.0159012000004</v>
      </c>
      <c r="Q198">
        <v>13.559636431088851</v>
      </c>
      <c r="R198">
        <v>0</v>
      </c>
      <c r="S198">
        <v>37.330736412539416</v>
      </c>
      <c r="T198">
        <v>2.7453162678538305</v>
      </c>
      <c r="U198">
        <v>0</v>
      </c>
      <c r="V198">
        <v>3.4878313439776778</v>
      </c>
      <c r="W198">
        <v>301.054141668</v>
      </c>
      <c r="X198">
        <v>1789</v>
      </c>
      <c r="Y198">
        <v>13.559636431088851</v>
      </c>
      <c r="Z198">
        <v>294.19829169799999</v>
      </c>
      <c r="AA198">
        <v>0</v>
      </c>
      <c r="AB198">
        <v>0.67539916292000002</v>
      </c>
      <c r="AC198">
        <v>0.62414317644899997</v>
      </c>
      <c r="AD198">
        <v>0</v>
      </c>
      <c r="AE198">
        <v>0.82284376835700002</v>
      </c>
      <c r="AF198">
        <v>-0.75492276123099999</v>
      </c>
      <c r="AG198">
        <v>0.37015336477900002</v>
      </c>
      <c r="AH198">
        <v>0.75474688489800001</v>
      </c>
      <c r="AI198">
        <v>1.37203339669</v>
      </c>
      <c r="AJ198">
        <v>24.0872998794</v>
      </c>
      <c r="AK198">
        <v>-33.260847814000002</v>
      </c>
      <c r="AL198">
        <v>1370.0624806400001</v>
      </c>
      <c r="AM198">
        <v>4887</v>
      </c>
      <c r="AN198">
        <v>1.0382409180000001</v>
      </c>
      <c r="AO198">
        <v>2443.5</v>
      </c>
      <c r="AP198">
        <v>0</v>
      </c>
      <c r="AQ198">
        <v>4887</v>
      </c>
      <c r="AR198">
        <v>1629</v>
      </c>
      <c r="AS198">
        <v>2443.5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34</v>
      </c>
      <c r="BF198">
        <v>200</v>
      </c>
      <c r="BG198">
        <v>1221.75</v>
      </c>
      <c r="BH198">
        <v>4887</v>
      </c>
      <c r="BI198">
        <v>7</v>
      </c>
      <c r="BJ198">
        <v>698.14285710000001</v>
      </c>
      <c r="BK198">
        <v>0.27397888939880677</v>
      </c>
      <c r="BL198">
        <v>0.19409328683522231</v>
      </c>
      <c r="BM198">
        <v>0.55169999999999997</v>
      </c>
      <c r="BN198">
        <v>0</v>
      </c>
      <c r="BO198">
        <v>22378.284071300001</v>
      </c>
      <c r="BP198">
        <v>2.63256394261</v>
      </c>
    </row>
    <row r="199" spans="1:68" x14ac:dyDescent="0.25">
      <c r="A199">
        <v>198</v>
      </c>
      <c r="B199" t="s">
        <v>337</v>
      </c>
      <c r="C199" t="s">
        <v>192</v>
      </c>
      <c r="D199" t="s">
        <v>200</v>
      </c>
      <c r="E199">
        <v>5311051</v>
      </c>
      <c r="F199">
        <v>3873</v>
      </c>
      <c r="G199">
        <v>101937.36560600001</v>
      </c>
      <c r="H199">
        <v>734.023689977</v>
      </c>
      <c r="I199">
        <v>236200.19675500001</v>
      </c>
      <c r="J199">
        <v>5613.0199532799998</v>
      </c>
      <c r="K199">
        <v>489.00071836900003</v>
      </c>
      <c r="L199">
        <v>3584.6311364899998</v>
      </c>
      <c r="M199">
        <v>21355.653838499999</v>
      </c>
      <c r="N199">
        <v>5872.4817784300003</v>
      </c>
      <c r="O199">
        <v>27172.378093800002</v>
      </c>
      <c r="P199">
        <v>5710.0154945100003</v>
      </c>
      <c r="Q199">
        <v>17.631237247263957</v>
      </c>
      <c r="R199">
        <v>0</v>
      </c>
      <c r="S199">
        <v>12.567241699128177</v>
      </c>
      <c r="T199">
        <v>9.2747171211278057E-3</v>
      </c>
      <c r="U199">
        <v>0</v>
      </c>
      <c r="V199">
        <v>9.6824167312161116</v>
      </c>
      <c r="W199">
        <v>181.65148755600001</v>
      </c>
      <c r="X199">
        <v>2250</v>
      </c>
      <c r="Y199">
        <v>17.631237247263957</v>
      </c>
      <c r="Z199">
        <v>677.40016753299994</v>
      </c>
      <c r="AA199">
        <v>0</v>
      </c>
      <c r="AB199">
        <v>0.61076684740499998</v>
      </c>
      <c r="AC199">
        <v>0.68467273220900005</v>
      </c>
      <c r="AD199">
        <v>0</v>
      </c>
      <c r="AE199">
        <v>0.82003043291300004</v>
      </c>
      <c r="AF199">
        <v>-0.74456753272999998</v>
      </c>
      <c r="AG199">
        <v>0.352995798892</v>
      </c>
      <c r="AH199">
        <v>0.73406525919200005</v>
      </c>
      <c r="AI199">
        <v>1.3848488564200001</v>
      </c>
      <c r="AJ199">
        <v>24.179405943199999</v>
      </c>
      <c r="AK199">
        <v>-33.494475727400001</v>
      </c>
      <c r="AL199">
        <v>1395.9619031300001</v>
      </c>
      <c r="AM199">
        <v>2045</v>
      </c>
      <c r="AN199">
        <v>1.001469148</v>
      </c>
      <c r="AO199">
        <v>2045</v>
      </c>
      <c r="AP199">
        <v>0</v>
      </c>
      <c r="AQ199">
        <v>0</v>
      </c>
      <c r="AR199">
        <v>1022.5</v>
      </c>
      <c r="AS199">
        <v>1022.5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12</v>
      </c>
      <c r="BF199">
        <v>200</v>
      </c>
      <c r="BG199">
        <v>2045</v>
      </c>
      <c r="BH199">
        <v>2045</v>
      </c>
      <c r="BI199">
        <v>0</v>
      </c>
      <c r="BJ199">
        <v>0</v>
      </c>
      <c r="BK199">
        <v>0.35808270676691728</v>
      </c>
      <c r="BL199">
        <v>0.276946487446107</v>
      </c>
      <c r="BM199">
        <v>0.55149999999999999</v>
      </c>
      <c r="BN199">
        <v>0</v>
      </c>
      <c r="BO199">
        <v>24751.406754799998</v>
      </c>
      <c r="BP199">
        <v>2.7529597474299998</v>
      </c>
    </row>
    <row r="200" spans="1:68" x14ac:dyDescent="0.25">
      <c r="A200">
        <v>199</v>
      </c>
      <c r="B200" t="s">
        <v>337</v>
      </c>
      <c r="C200" t="s">
        <v>192</v>
      </c>
      <c r="D200" t="s">
        <v>201</v>
      </c>
      <c r="E200">
        <v>5311052</v>
      </c>
      <c r="F200">
        <v>5444</v>
      </c>
      <c r="G200">
        <v>88388.707404400004</v>
      </c>
      <c r="H200">
        <v>1059.58411744</v>
      </c>
      <c r="I200">
        <v>228428.581721</v>
      </c>
      <c r="J200">
        <v>4427.3941371000001</v>
      </c>
      <c r="K200">
        <v>78.430287988299995</v>
      </c>
      <c r="L200">
        <v>1302.2649182</v>
      </c>
      <c r="M200">
        <v>10719.1499165</v>
      </c>
      <c r="N200">
        <v>14673.933829600001</v>
      </c>
      <c r="O200">
        <v>27346.657770500002</v>
      </c>
      <c r="P200">
        <v>14268.5576936</v>
      </c>
      <c r="Q200">
        <v>10.434056761268781</v>
      </c>
      <c r="R200">
        <v>0</v>
      </c>
      <c r="S200">
        <v>34.4555741049898</v>
      </c>
      <c r="T200">
        <v>4.9619736598033759</v>
      </c>
      <c r="U200">
        <v>0</v>
      </c>
      <c r="V200">
        <v>3.6737692872887577E-2</v>
      </c>
      <c r="W200">
        <v>334.30414380299999</v>
      </c>
      <c r="X200">
        <v>1340</v>
      </c>
      <c r="Y200">
        <v>10.434056761268781</v>
      </c>
      <c r="Z200">
        <v>96.362932340200004</v>
      </c>
      <c r="AA200">
        <v>0</v>
      </c>
      <c r="AB200">
        <v>0.70311351947099998</v>
      </c>
      <c r="AC200">
        <v>0.66262084801900001</v>
      </c>
      <c r="AD200">
        <v>0</v>
      </c>
      <c r="AE200">
        <v>0.83754374439500001</v>
      </c>
      <c r="AF200">
        <v>-0.768110631366</v>
      </c>
      <c r="AG200">
        <v>0.39082402733100002</v>
      </c>
      <c r="AH200">
        <v>0.76771442711500004</v>
      </c>
      <c r="AI200">
        <v>1.38044526663</v>
      </c>
      <c r="AJ200">
        <v>24.4874808149</v>
      </c>
      <c r="AK200">
        <v>-32.578762236599999</v>
      </c>
      <c r="AL200">
        <v>1352.64431577</v>
      </c>
      <c r="AM200">
        <v>2226</v>
      </c>
      <c r="AN200">
        <v>1.174050633</v>
      </c>
      <c r="AO200">
        <v>2226</v>
      </c>
      <c r="AP200">
        <v>0</v>
      </c>
      <c r="AQ200">
        <v>0</v>
      </c>
      <c r="AR200">
        <v>742</v>
      </c>
      <c r="AS200">
        <v>2226</v>
      </c>
      <c r="AT200">
        <v>0</v>
      </c>
      <c r="AU200">
        <v>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26</v>
      </c>
      <c r="BF200">
        <v>200</v>
      </c>
      <c r="BG200">
        <v>0</v>
      </c>
      <c r="BH200">
        <v>0</v>
      </c>
      <c r="BI200">
        <v>6</v>
      </c>
      <c r="BJ200">
        <v>371</v>
      </c>
      <c r="BK200">
        <v>0.20061255742725881</v>
      </c>
      <c r="BL200">
        <v>0.15216643741403027</v>
      </c>
      <c r="BM200">
        <v>0.52800000000000002</v>
      </c>
      <c r="BN200">
        <v>0</v>
      </c>
      <c r="BO200">
        <v>21559.730388200001</v>
      </c>
      <c r="BP200">
        <v>2.4930977360600002</v>
      </c>
    </row>
    <row r="201" spans="1:68" x14ac:dyDescent="0.25">
      <c r="A201">
        <v>200</v>
      </c>
      <c r="B201" t="s">
        <v>337</v>
      </c>
      <c r="C201" t="s">
        <v>192</v>
      </c>
      <c r="D201" t="s">
        <v>202</v>
      </c>
      <c r="E201">
        <v>5311053</v>
      </c>
      <c r="F201">
        <v>5400</v>
      </c>
      <c r="G201">
        <v>99968.801607300004</v>
      </c>
      <c r="H201">
        <v>964.49342824600001</v>
      </c>
      <c r="I201">
        <v>240806.27275999999</v>
      </c>
      <c r="J201">
        <v>3946.6060020099999</v>
      </c>
      <c r="K201">
        <v>343.567811296</v>
      </c>
      <c r="L201">
        <v>2802.2998685699999</v>
      </c>
      <c r="M201">
        <v>15482.788417100001</v>
      </c>
      <c r="N201">
        <v>3871.1350903900002</v>
      </c>
      <c r="O201">
        <v>19680.506927300001</v>
      </c>
      <c r="P201">
        <v>3507.1319659800001</v>
      </c>
      <c r="Q201">
        <v>23.001298460396956</v>
      </c>
      <c r="R201">
        <v>0</v>
      </c>
      <c r="S201">
        <v>17.955852346503431</v>
      </c>
      <c r="T201">
        <v>2.7082173993693193</v>
      </c>
      <c r="U201">
        <v>1.2057132257466148</v>
      </c>
      <c r="V201">
        <v>7.3703703703703702</v>
      </c>
      <c r="W201">
        <v>225.90689099299999</v>
      </c>
      <c r="X201">
        <v>2246</v>
      </c>
      <c r="Y201">
        <v>23.001298460396956</v>
      </c>
      <c r="Z201">
        <v>566.99407339899994</v>
      </c>
      <c r="AA201">
        <v>0</v>
      </c>
      <c r="AB201">
        <v>0.62666666666699999</v>
      </c>
      <c r="AC201">
        <v>0.63001055072900003</v>
      </c>
      <c r="AD201">
        <v>0</v>
      </c>
      <c r="AE201">
        <v>0</v>
      </c>
      <c r="AF201">
        <v>0</v>
      </c>
      <c r="AG201">
        <v>0</v>
      </c>
      <c r="AH201">
        <v>0.617756084303</v>
      </c>
      <c r="AI201">
        <v>1.3973683590399999</v>
      </c>
      <c r="AJ201">
        <v>21.398045937599999</v>
      </c>
      <c r="AK201">
        <v>-38.943058471699999</v>
      </c>
      <c r="AL201">
        <v>1680.2194054900001</v>
      </c>
      <c r="AM201">
        <v>2234</v>
      </c>
      <c r="AN201">
        <v>1.0328247800000001</v>
      </c>
      <c r="AO201">
        <v>2234</v>
      </c>
      <c r="AP201">
        <v>0</v>
      </c>
      <c r="AQ201">
        <v>0</v>
      </c>
      <c r="AR201">
        <v>1117</v>
      </c>
      <c r="AS201">
        <v>1117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18</v>
      </c>
      <c r="BF201">
        <v>200</v>
      </c>
      <c r="BG201">
        <v>223.4</v>
      </c>
      <c r="BH201">
        <v>2234</v>
      </c>
      <c r="BI201">
        <v>0</v>
      </c>
      <c r="BJ201">
        <v>0</v>
      </c>
      <c r="BK201">
        <v>0.19137749737118823</v>
      </c>
      <c r="BL201">
        <v>0.13234100135317997</v>
      </c>
      <c r="BM201">
        <v>0.60550000000000004</v>
      </c>
      <c r="BN201">
        <v>0</v>
      </c>
      <c r="BO201">
        <v>17865.796705000001</v>
      </c>
      <c r="BP201">
        <v>4</v>
      </c>
    </row>
    <row r="202" spans="1:68" x14ac:dyDescent="0.25">
      <c r="A202">
        <v>201</v>
      </c>
      <c r="B202" t="s">
        <v>337</v>
      </c>
      <c r="C202" t="s">
        <v>192</v>
      </c>
      <c r="D202" t="s">
        <v>203</v>
      </c>
      <c r="E202">
        <v>5311054</v>
      </c>
      <c r="F202">
        <v>2700</v>
      </c>
      <c r="G202">
        <v>91629.143411500001</v>
      </c>
      <c r="H202">
        <v>782.92491582800005</v>
      </c>
      <c r="I202">
        <v>227806.48060800001</v>
      </c>
      <c r="J202">
        <v>6871.80938685</v>
      </c>
      <c r="K202">
        <v>414.99038277</v>
      </c>
      <c r="L202">
        <v>2064.30728039</v>
      </c>
      <c r="M202">
        <v>15169.1576085</v>
      </c>
      <c r="N202">
        <v>13221.872263499999</v>
      </c>
      <c r="O202">
        <v>31296.402094199999</v>
      </c>
      <c r="P202">
        <v>12877.401162800001</v>
      </c>
      <c r="Q202">
        <v>9.7662771285475785</v>
      </c>
      <c r="R202">
        <v>0</v>
      </c>
      <c r="S202">
        <v>6.3717306622148033</v>
      </c>
      <c r="T202">
        <v>7.985531441291041</v>
      </c>
      <c r="U202">
        <v>0</v>
      </c>
      <c r="V202">
        <v>0.1111111111111111</v>
      </c>
      <c r="W202">
        <v>115.48640923400001</v>
      </c>
      <c r="X202">
        <v>1411</v>
      </c>
      <c r="Y202">
        <v>9.7662771285475785</v>
      </c>
      <c r="Z202">
        <v>441.95187987600002</v>
      </c>
      <c r="AA202">
        <v>0</v>
      </c>
      <c r="AB202">
        <v>0.56435185185199999</v>
      </c>
      <c r="AC202">
        <v>0.64815641100800003</v>
      </c>
      <c r="AD202">
        <v>0</v>
      </c>
      <c r="AE202">
        <v>0.77204764764</v>
      </c>
      <c r="AF202">
        <v>-0.70586418383899996</v>
      </c>
      <c r="AG202">
        <v>0.33988429767299999</v>
      </c>
      <c r="AH202">
        <v>0.815721563255</v>
      </c>
      <c r="AI202">
        <v>1.3721166010300001</v>
      </c>
      <c r="AJ202">
        <v>25.552257001699999</v>
      </c>
      <c r="AK202">
        <v>-28.200655517600001</v>
      </c>
      <c r="AL202">
        <v>1189.1700954400001</v>
      </c>
      <c r="AM202">
        <v>1666</v>
      </c>
      <c r="AN202">
        <v>1.059796438</v>
      </c>
      <c r="AO202">
        <v>0</v>
      </c>
      <c r="AP202">
        <v>0</v>
      </c>
      <c r="AQ202">
        <v>0</v>
      </c>
      <c r="AR202">
        <v>833</v>
      </c>
      <c r="AS202">
        <v>1666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20</v>
      </c>
      <c r="BF202">
        <v>200</v>
      </c>
      <c r="BG202">
        <v>1666</v>
      </c>
      <c r="BH202">
        <v>0</v>
      </c>
      <c r="BI202">
        <v>3</v>
      </c>
      <c r="BJ202">
        <v>555.33333330000005</v>
      </c>
      <c r="BK202">
        <v>0.24216867469879519</v>
      </c>
      <c r="BL202">
        <v>0.17210682492581603</v>
      </c>
      <c r="BM202">
        <v>0.54710000000000003</v>
      </c>
      <c r="BN202">
        <v>0</v>
      </c>
      <c r="BO202">
        <v>25693.936333199999</v>
      </c>
      <c r="BP202">
        <v>1.16121673004</v>
      </c>
    </row>
    <row r="203" spans="1:68" x14ac:dyDescent="0.25">
      <c r="A203">
        <v>202</v>
      </c>
      <c r="B203" t="s">
        <v>337</v>
      </c>
      <c r="C203" t="s">
        <v>192</v>
      </c>
      <c r="D203" t="s">
        <v>204</v>
      </c>
      <c r="E203">
        <v>5311060</v>
      </c>
      <c r="F203">
        <v>15484</v>
      </c>
      <c r="G203">
        <v>101486.480886</v>
      </c>
      <c r="H203">
        <v>1318.6974161799999</v>
      </c>
      <c r="I203">
        <v>249988.74384000001</v>
      </c>
      <c r="J203">
        <v>8797.8392679200006</v>
      </c>
      <c r="K203">
        <v>249.404510652</v>
      </c>
      <c r="L203">
        <v>2311.6535801</v>
      </c>
      <c r="M203">
        <v>10474.7195517</v>
      </c>
      <c r="N203">
        <v>6786.7007162899999</v>
      </c>
      <c r="O203">
        <v>8947.5825092399991</v>
      </c>
      <c r="P203">
        <v>9376.0155116900005</v>
      </c>
      <c r="Q203">
        <v>31.979224633648673</v>
      </c>
      <c r="R203">
        <v>0</v>
      </c>
      <c r="S203">
        <v>87.618252643294383</v>
      </c>
      <c r="T203">
        <v>20.20033388981636</v>
      </c>
      <c r="U203">
        <v>0.3060656649972176</v>
      </c>
      <c r="V203">
        <v>0.32291397571686903</v>
      </c>
      <c r="W203">
        <v>594.79426755099996</v>
      </c>
      <c r="X203">
        <v>4483</v>
      </c>
      <c r="Y203">
        <v>31.979224633648673</v>
      </c>
      <c r="Z203">
        <v>152.680895249</v>
      </c>
      <c r="AA203">
        <v>3.0773407536899999E-2</v>
      </c>
      <c r="AB203">
        <v>0.59049664169500005</v>
      </c>
      <c r="AC203">
        <v>0.634863867139</v>
      </c>
      <c r="AD203">
        <v>34</v>
      </c>
      <c r="AE203">
        <v>0.82120264100700002</v>
      </c>
      <c r="AF203">
        <v>-0.74776304649600001</v>
      </c>
      <c r="AG203">
        <v>0.36352428588300001</v>
      </c>
      <c r="AH203">
        <v>0.80412413277999994</v>
      </c>
      <c r="AI203">
        <v>1.3651000953900001</v>
      </c>
      <c r="AJ203">
        <v>25.072625972600001</v>
      </c>
      <c r="AK203">
        <v>-28.555573471599999</v>
      </c>
      <c r="AL203">
        <v>1211.7441950899999</v>
      </c>
      <c r="AM203">
        <v>2828</v>
      </c>
      <c r="AN203">
        <v>1.117786561</v>
      </c>
      <c r="AO203">
        <v>1414</v>
      </c>
      <c r="AP203">
        <v>0</v>
      </c>
      <c r="AQ203">
        <v>0</v>
      </c>
      <c r="AR203">
        <v>707</v>
      </c>
      <c r="AS203">
        <v>565.6</v>
      </c>
      <c r="AT203">
        <v>0</v>
      </c>
      <c r="AU203">
        <v>0</v>
      </c>
      <c r="AV203">
        <v>0</v>
      </c>
      <c r="AW203">
        <v>8</v>
      </c>
      <c r="AX203">
        <v>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26</v>
      </c>
      <c r="BF203">
        <v>200</v>
      </c>
      <c r="BG203">
        <v>1414</v>
      </c>
      <c r="BH203">
        <v>0</v>
      </c>
      <c r="BI203">
        <v>10</v>
      </c>
      <c r="BJ203">
        <v>282.8</v>
      </c>
      <c r="BK203">
        <v>0.17934347477982385</v>
      </c>
      <c r="BL203">
        <v>0.14330958036421218</v>
      </c>
      <c r="BM203">
        <v>0.59450000000000003</v>
      </c>
      <c r="BN203">
        <v>370</v>
      </c>
      <c r="BO203">
        <v>5099.7749946000004</v>
      </c>
      <c r="BP203">
        <v>1.62011061505</v>
      </c>
    </row>
    <row r="204" spans="1:68" x14ac:dyDescent="0.25">
      <c r="A204">
        <v>203</v>
      </c>
      <c r="B204" t="s">
        <v>337</v>
      </c>
      <c r="C204" t="s">
        <v>192</v>
      </c>
      <c r="D204" t="s">
        <v>205</v>
      </c>
      <c r="E204">
        <v>5311061</v>
      </c>
      <c r="F204">
        <v>18844</v>
      </c>
      <c r="G204">
        <v>84419.269763799995</v>
      </c>
      <c r="H204">
        <v>1657.9820993200001</v>
      </c>
      <c r="I204">
        <v>242754.092225</v>
      </c>
      <c r="J204">
        <v>12707.5549856</v>
      </c>
      <c r="K204">
        <v>775.22457635299997</v>
      </c>
      <c r="L204">
        <v>1672.7162761699999</v>
      </c>
      <c r="M204">
        <v>3561.4553748399999</v>
      </c>
      <c r="N204">
        <v>9854.1189660599994</v>
      </c>
      <c r="O204">
        <v>16279.271872900001</v>
      </c>
      <c r="P204">
        <v>7634.1673949300002</v>
      </c>
      <c r="Q204">
        <v>19.170840289371174</v>
      </c>
      <c r="R204">
        <v>0</v>
      </c>
      <c r="S204">
        <v>56.15841216842886</v>
      </c>
      <c r="T204">
        <v>61.370803190502684</v>
      </c>
      <c r="U204">
        <v>0.31534038211834542</v>
      </c>
      <c r="V204">
        <v>18.849501167480366</v>
      </c>
      <c r="W204">
        <v>1444.71163237</v>
      </c>
      <c r="X204">
        <v>1986</v>
      </c>
      <c r="Y204">
        <v>19.170840289371174</v>
      </c>
      <c r="Z204">
        <v>1349.61162659</v>
      </c>
      <c r="AA204">
        <v>3.15475056697E-2</v>
      </c>
      <c r="AB204">
        <v>0.58034387603500004</v>
      </c>
      <c r="AC204">
        <v>0.592249166381</v>
      </c>
      <c r="AD204">
        <v>0</v>
      </c>
      <c r="AE204">
        <v>0.73194099910599997</v>
      </c>
      <c r="AF204">
        <v>-0.68133436482999998</v>
      </c>
      <c r="AG204">
        <v>0.27187062736899997</v>
      </c>
      <c r="AH204">
        <v>0.80935227722900005</v>
      </c>
      <c r="AI204">
        <v>1.3608568052300001</v>
      </c>
      <c r="AJ204">
        <v>25.098710243100001</v>
      </c>
      <c r="AK204">
        <v>-28.5562988424</v>
      </c>
      <c r="AL204">
        <v>1211.5422995700001</v>
      </c>
      <c r="AM204">
        <v>2872</v>
      </c>
      <c r="AN204">
        <v>1.170334148</v>
      </c>
      <c r="AO204">
        <v>2872</v>
      </c>
      <c r="AP204">
        <v>0</v>
      </c>
      <c r="AQ204">
        <v>0</v>
      </c>
      <c r="AR204">
        <v>574.4</v>
      </c>
      <c r="AS204">
        <v>957.33333330000005</v>
      </c>
      <c r="AT204">
        <v>0</v>
      </c>
      <c r="AU204">
        <v>1</v>
      </c>
      <c r="AV204">
        <v>0</v>
      </c>
      <c r="AW204">
        <v>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26</v>
      </c>
      <c r="BF204">
        <v>200</v>
      </c>
      <c r="BG204">
        <v>2872</v>
      </c>
      <c r="BH204">
        <v>2872</v>
      </c>
      <c r="BI204">
        <v>12</v>
      </c>
      <c r="BJ204">
        <v>239.33333329999999</v>
      </c>
      <c r="BK204">
        <v>8.7323943661971826E-2</v>
      </c>
      <c r="BL204">
        <v>6.2946233425615616E-2</v>
      </c>
      <c r="BM204">
        <v>0.56789999999999996</v>
      </c>
      <c r="BN204">
        <v>60</v>
      </c>
      <c r="BO204">
        <v>3615.3751800700002</v>
      </c>
      <c r="BP204">
        <v>1.8058516544500001</v>
      </c>
    </row>
    <row r="205" spans="1:68" x14ac:dyDescent="0.25">
      <c r="A205">
        <v>204</v>
      </c>
      <c r="B205" t="s">
        <v>337</v>
      </c>
      <c r="C205" t="s">
        <v>192</v>
      </c>
      <c r="D205" t="s">
        <v>206</v>
      </c>
      <c r="E205">
        <v>5311062</v>
      </c>
      <c r="F205">
        <v>12447</v>
      </c>
      <c r="G205">
        <v>98549.469385200005</v>
      </c>
      <c r="H205">
        <v>971.793041507</v>
      </c>
      <c r="I205">
        <v>248128.23023399999</v>
      </c>
      <c r="J205">
        <v>4712.3922700200001</v>
      </c>
      <c r="K205">
        <v>45.263376581199999</v>
      </c>
      <c r="L205">
        <v>3807.3766950600002</v>
      </c>
      <c r="M205">
        <v>12551.837731699999</v>
      </c>
      <c r="N205">
        <v>7168.2488653299997</v>
      </c>
      <c r="O205">
        <v>10364.061326700001</v>
      </c>
      <c r="P205">
        <v>12603.9929285</v>
      </c>
      <c r="Q205">
        <v>11.426451493229456</v>
      </c>
      <c r="R205">
        <v>0</v>
      </c>
      <c r="S205">
        <v>86.245594509367464</v>
      </c>
      <c r="T205">
        <v>6.5943238731218701</v>
      </c>
      <c r="U205">
        <v>0</v>
      </c>
      <c r="V205">
        <v>8.2750863661926566</v>
      </c>
      <c r="W205">
        <v>403.41688737700002</v>
      </c>
      <c r="X205">
        <v>2124</v>
      </c>
      <c r="Y205">
        <v>11.426451493229456</v>
      </c>
      <c r="Z205">
        <v>375.07769147699997</v>
      </c>
      <c r="AA205">
        <v>0</v>
      </c>
      <c r="AB205">
        <v>0.70512975014099999</v>
      </c>
      <c r="AC205">
        <v>0.70106832183000001</v>
      </c>
      <c r="AD205">
        <v>0</v>
      </c>
      <c r="AE205">
        <v>0.84064986167900002</v>
      </c>
      <c r="AF205">
        <v>-0.77028142087600004</v>
      </c>
      <c r="AG205">
        <v>0.37689926043900002</v>
      </c>
      <c r="AH205">
        <v>0.73094965153699998</v>
      </c>
      <c r="AI205">
        <v>1.3982649619500001</v>
      </c>
      <c r="AJ205">
        <v>23.959478653400001</v>
      </c>
      <c r="AK205">
        <v>-33.158214717100002</v>
      </c>
      <c r="AL205">
        <v>1438.47480759</v>
      </c>
      <c r="AM205">
        <v>1743</v>
      </c>
      <c r="AN205">
        <v>1.769543147</v>
      </c>
      <c r="AO205">
        <v>1743</v>
      </c>
      <c r="AP205">
        <v>0</v>
      </c>
      <c r="AQ205">
        <v>0</v>
      </c>
      <c r="AR205">
        <v>581</v>
      </c>
      <c r="AS205">
        <v>871.5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26</v>
      </c>
      <c r="BF205">
        <v>200</v>
      </c>
      <c r="BG205">
        <v>193.66666670000001</v>
      </c>
      <c r="BH205">
        <v>871.5</v>
      </c>
      <c r="BI205">
        <v>8</v>
      </c>
      <c r="BJ205">
        <v>217.875</v>
      </c>
      <c r="BK205">
        <v>0.14849624060150377</v>
      </c>
      <c r="BL205">
        <v>0.11360000000000001</v>
      </c>
      <c r="BM205">
        <v>0.55669999999999997</v>
      </c>
      <c r="BN205">
        <v>0</v>
      </c>
      <c r="BO205">
        <v>7853.2721897700003</v>
      </c>
      <c r="BP205">
        <v>3.1340885353900001</v>
      </c>
    </row>
    <row r="206" spans="1:68" x14ac:dyDescent="0.25">
      <c r="A206">
        <v>205</v>
      </c>
      <c r="B206" t="s">
        <v>337</v>
      </c>
      <c r="C206" t="s">
        <v>192</v>
      </c>
      <c r="D206" t="s">
        <v>207</v>
      </c>
      <c r="E206">
        <v>5311063</v>
      </c>
      <c r="F206">
        <v>13270</v>
      </c>
      <c r="G206">
        <v>91999.916219000006</v>
      </c>
      <c r="H206">
        <v>2383.60284963</v>
      </c>
      <c r="I206">
        <v>239710.26489699999</v>
      </c>
      <c r="J206">
        <v>5916.78519108</v>
      </c>
      <c r="K206">
        <v>110.844377643</v>
      </c>
      <c r="L206">
        <v>3724.9593513899999</v>
      </c>
      <c r="M206">
        <v>6259.4859559699998</v>
      </c>
      <c r="N206">
        <v>9158.18202595</v>
      </c>
      <c r="O206">
        <v>18625.232311399999</v>
      </c>
      <c r="P206">
        <v>13084.5597487</v>
      </c>
      <c r="Q206">
        <v>10.267111853088482</v>
      </c>
      <c r="R206">
        <v>0</v>
      </c>
      <c r="S206">
        <v>65.460953440920051</v>
      </c>
      <c r="T206">
        <v>11.009089222778705</v>
      </c>
      <c r="U206">
        <v>0</v>
      </c>
      <c r="V206">
        <v>29.37452901281085</v>
      </c>
      <c r="W206">
        <v>605.96370944800003</v>
      </c>
      <c r="X206">
        <v>1289</v>
      </c>
      <c r="Y206">
        <v>10.267111853088482</v>
      </c>
      <c r="Z206">
        <v>2304.4289405599998</v>
      </c>
      <c r="AA206">
        <v>0</v>
      </c>
      <c r="AB206">
        <v>0.81823662396399999</v>
      </c>
      <c r="AC206">
        <v>0.60481976634500001</v>
      </c>
      <c r="AD206">
        <v>0</v>
      </c>
      <c r="AE206">
        <v>0.78148933596100001</v>
      </c>
      <c r="AF206">
        <v>-0.72680197242199995</v>
      </c>
      <c r="AG206">
        <v>0.27536797624600001</v>
      </c>
      <c r="AH206">
        <v>0.67108056843999997</v>
      </c>
      <c r="AI206">
        <v>1.39438861755</v>
      </c>
      <c r="AJ206">
        <v>22.5151463435</v>
      </c>
      <c r="AK206">
        <v>-35.925188569699998</v>
      </c>
      <c r="AL206">
        <v>1564.1897439899999</v>
      </c>
      <c r="AM206">
        <v>1587</v>
      </c>
      <c r="AN206">
        <v>1.4271582730000001</v>
      </c>
      <c r="AO206">
        <v>0</v>
      </c>
      <c r="AP206">
        <v>0</v>
      </c>
      <c r="AQ206">
        <v>0</v>
      </c>
      <c r="AR206">
        <v>396.75</v>
      </c>
      <c r="AS206">
        <v>317.39999999999998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</v>
      </c>
      <c r="BD206">
        <v>0</v>
      </c>
      <c r="BE206">
        <v>28</v>
      </c>
      <c r="BF206">
        <v>200</v>
      </c>
      <c r="BG206">
        <v>122.0769231</v>
      </c>
      <c r="BH206">
        <v>0</v>
      </c>
      <c r="BI206">
        <v>20</v>
      </c>
      <c r="BJ206">
        <v>79.349999999999994</v>
      </c>
      <c r="BK206">
        <v>0.13557483731019523</v>
      </c>
      <c r="BL206">
        <v>7.8751857355126298E-2</v>
      </c>
      <c r="BM206">
        <v>0.58499999999999996</v>
      </c>
      <c r="BN206">
        <v>0</v>
      </c>
      <c r="BO206">
        <v>10964.8865716</v>
      </c>
      <c r="BP206">
        <v>3.7157498116099998</v>
      </c>
    </row>
    <row r="207" spans="1:68" x14ac:dyDescent="0.25">
      <c r="A207">
        <v>206</v>
      </c>
      <c r="B207" t="s">
        <v>337</v>
      </c>
      <c r="C207" t="s">
        <v>192</v>
      </c>
      <c r="D207" t="s">
        <v>208</v>
      </c>
      <c r="E207">
        <v>5311070</v>
      </c>
      <c r="F207">
        <v>14943</v>
      </c>
      <c r="G207">
        <v>108544.62789</v>
      </c>
      <c r="H207">
        <v>1143.91947323</v>
      </c>
      <c r="I207">
        <v>239907.15982999999</v>
      </c>
      <c r="J207">
        <v>5877.5032371699999</v>
      </c>
      <c r="K207">
        <v>79.628574476799997</v>
      </c>
      <c r="L207">
        <v>2612.9784826999999</v>
      </c>
      <c r="M207">
        <v>20660.279704699999</v>
      </c>
      <c r="N207">
        <v>8140.3058906599999</v>
      </c>
      <c r="O207">
        <v>15273.6156842</v>
      </c>
      <c r="P207">
        <v>8140.1901747399997</v>
      </c>
      <c r="Q207">
        <v>23.548506770543497</v>
      </c>
      <c r="R207">
        <v>0</v>
      </c>
      <c r="S207">
        <v>96.83732146169541</v>
      </c>
      <c r="T207">
        <v>12.548692264885922</v>
      </c>
      <c r="U207">
        <v>0</v>
      </c>
      <c r="V207">
        <v>3.3125878337683199</v>
      </c>
      <c r="W207">
        <v>526.91850244499994</v>
      </c>
      <c r="X207">
        <v>2530</v>
      </c>
      <c r="Y207">
        <v>23.548506770543497</v>
      </c>
      <c r="Z207">
        <v>526.33390067200003</v>
      </c>
      <c r="AA207">
        <v>2.7931954073200002E-4</v>
      </c>
      <c r="AB207">
        <v>0.78847955564500005</v>
      </c>
      <c r="AC207">
        <v>0.69137606992199996</v>
      </c>
      <c r="AD207">
        <v>0</v>
      </c>
      <c r="AE207">
        <v>0.85100337787199998</v>
      </c>
      <c r="AF207">
        <v>-0.77568038695700003</v>
      </c>
      <c r="AG207">
        <v>0.382479189336</v>
      </c>
      <c r="AH207">
        <v>0.67286460607700005</v>
      </c>
      <c r="AI207">
        <v>1.3926743688200001</v>
      </c>
      <c r="AJ207">
        <v>22.465981777700001</v>
      </c>
      <c r="AK207">
        <v>-35.940769643099998</v>
      </c>
      <c r="AL207">
        <v>1560.8055477299999</v>
      </c>
      <c r="AM207">
        <v>3520</v>
      </c>
      <c r="AN207">
        <v>1.014701643</v>
      </c>
      <c r="AO207">
        <v>3520</v>
      </c>
      <c r="AP207">
        <v>0</v>
      </c>
      <c r="AQ207">
        <v>0</v>
      </c>
      <c r="AR207">
        <v>586.66666669999995</v>
      </c>
      <c r="AS207">
        <v>1760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42</v>
      </c>
      <c r="BF207">
        <v>200</v>
      </c>
      <c r="BG207">
        <v>1173.333333</v>
      </c>
      <c r="BH207">
        <v>1173.333333</v>
      </c>
      <c r="BI207">
        <v>0</v>
      </c>
      <c r="BJ207">
        <v>0</v>
      </c>
      <c r="BK207">
        <v>0.28597957288765086</v>
      </c>
      <c r="BL207">
        <v>0.20377314272322475</v>
      </c>
      <c r="BM207">
        <v>0.61580000000000001</v>
      </c>
      <c r="BN207">
        <v>0</v>
      </c>
      <c r="BO207">
        <v>11836.494122300001</v>
      </c>
      <c r="BP207">
        <v>3.7873251689799998</v>
      </c>
    </row>
    <row r="208" spans="1:68" x14ac:dyDescent="0.25">
      <c r="A208">
        <v>207</v>
      </c>
      <c r="B208" t="s">
        <v>337</v>
      </c>
      <c r="C208" t="s">
        <v>192</v>
      </c>
      <c r="D208" t="s">
        <v>209</v>
      </c>
      <c r="E208">
        <v>5311071</v>
      </c>
      <c r="F208">
        <v>29238</v>
      </c>
      <c r="G208">
        <v>113917.004743</v>
      </c>
      <c r="H208">
        <v>1706.53253829</v>
      </c>
      <c r="I208">
        <v>239325.24266799999</v>
      </c>
      <c r="J208">
        <v>8421.2088967100008</v>
      </c>
      <c r="K208">
        <v>282.087547718</v>
      </c>
      <c r="L208">
        <v>2928.5000850699998</v>
      </c>
      <c r="M208">
        <v>9017.9613494700006</v>
      </c>
      <c r="N208">
        <v>6724.0673189400004</v>
      </c>
      <c r="O208">
        <v>8007.26210558</v>
      </c>
      <c r="P208">
        <v>5817.4096670199997</v>
      </c>
      <c r="Q208">
        <v>66.221480244852543</v>
      </c>
      <c r="R208">
        <v>0</v>
      </c>
      <c r="S208">
        <v>144.78760897792617</v>
      </c>
      <c r="T208">
        <v>38.313856427378965</v>
      </c>
      <c r="U208">
        <v>0.22259321090706735</v>
      </c>
      <c r="V208">
        <v>5.3697243313496141</v>
      </c>
      <c r="W208">
        <v>506.60511863699998</v>
      </c>
      <c r="X208">
        <v>5405</v>
      </c>
      <c r="Y208">
        <v>66.221480244852543</v>
      </c>
      <c r="Z208">
        <v>594.55707593299996</v>
      </c>
      <c r="AA208">
        <v>4.1189598389199999E-2</v>
      </c>
      <c r="AB208">
        <v>0.53121793556300001</v>
      </c>
      <c r="AC208">
        <v>0.65098144459499996</v>
      </c>
      <c r="AD208">
        <v>21</v>
      </c>
      <c r="AE208">
        <v>0.81120621278799998</v>
      </c>
      <c r="AF208">
        <v>-0.73460478323900003</v>
      </c>
      <c r="AG208">
        <v>0.34012128257200003</v>
      </c>
      <c r="AH208">
        <v>0.81493431938000005</v>
      </c>
      <c r="AI208">
        <v>1.37407437502</v>
      </c>
      <c r="AJ208">
        <v>25.440089727</v>
      </c>
      <c r="AK208">
        <v>-29.743468349</v>
      </c>
      <c r="AL208">
        <v>1208.71382238</v>
      </c>
      <c r="AM208">
        <v>4725</v>
      </c>
      <c r="AN208">
        <v>1.099348534</v>
      </c>
      <c r="AO208">
        <v>2362.5</v>
      </c>
      <c r="AP208">
        <v>0</v>
      </c>
      <c r="AQ208">
        <v>0</v>
      </c>
      <c r="AR208">
        <v>945</v>
      </c>
      <c r="AS208">
        <v>1575</v>
      </c>
      <c r="AT208">
        <v>0</v>
      </c>
      <c r="AU208">
        <v>6</v>
      </c>
      <c r="AV208">
        <v>0</v>
      </c>
      <c r="AW208">
        <v>10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44</v>
      </c>
      <c r="BF208">
        <v>200</v>
      </c>
      <c r="BG208">
        <v>429.54545450000001</v>
      </c>
      <c r="BH208">
        <v>4725</v>
      </c>
      <c r="BI208">
        <v>19</v>
      </c>
      <c r="BJ208">
        <v>248.68421050000001</v>
      </c>
      <c r="BK208">
        <v>0.16686390532544379</v>
      </c>
      <c r="BL208">
        <v>0.12472060795708538</v>
      </c>
      <c r="BM208">
        <v>0.55000000000000004</v>
      </c>
      <c r="BN208">
        <v>1099</v>
      </c>
      <c r="BO208">
        <v>3084.6588486700002</v>
      </c>
      <c r="BP208">
        <v>1.49640996762</v>
      </c>
    </row>
    <row r="209" spans="1:68" x14ac:dyDescent="0.25">
      <c r="A209">
        <v>208</v>
      </c>
      <c r="B209" t="s">
        <v>337</v>
      </c>
      <c r="C209" t="s">
        <v>372</v>
      </c>
      <c r="D209" t="s">
        <v>210</v>
      </c>
      <c r="E209">
        <v>5312010</v>
      </c>
      <c r="F209">
        <v>16136</v>
      </c>
      <c r="G209">
        <v>68090.193593499993</v>
      </c>
      <c r="H209">
        <v>2566.8180964100002</v>
      </c>
      <c r="I209">
        <v>151538.512128</v>
      </c>
      <c r="J209">
        <v>10830.368608299999</v>
      </c>
      <c r="K209">
        <v>432.98634295900001</v>
      </c>
      <c r="L209">
        <v>4085.6372262700002</v>
      </c>
      <c r="M209">
        <v>4442.8996404899999</v>
      </c>
      <c r="N209">
        <v>20175.552040899998</v>
      </c>
      <c r="O209">
        <v>18219.986489700001</v>
      </c>
      <c r="P209">
        <v>26366.281759500001</v>
      </c>
      <c r="Q209">
        <v>40.947876089779264</v>
      </c>
      <c r="R209">
        <v>0</v>
      </c>
      <c r="S209">
        <v>70.719718048599518</v>
      </c>
      <c r="T209">
        <v>18.150621406047115</v>
      </c>
      <c r="U209">
        <v>0</v>
      </c>
      <c r="V209">
        <v>7.3190381755081804</v>
      </c>
      <c r="W209">
        <v>1767.3121303400001</v>
      </c>
      <c r="X209">
        <v>406</v>
      </c>
      <c r="Y209">
        <v>40.947876089779264</v>
      </c>
      <c r="Z209">
        <v>2257.3887664099998</v>
      </c>
      <c r="AA209">
        <v>2.69396551324E-3</v>
      </c>
      <c r="AB209">
        <v>0.33781606346100002</v>
      </c>
      <c r="AC209">
        <v>0.723363807252</v>
      </c>
      <c r="AD209">
        <v>0</v>
      </c>
      <c r="AE209">
        <v>0.76451219182100005</v>
      </c>
      <c r="AF209">
        <v>-0.70927675991799999</v>
      </c>
      <c r="AG209">
        <v>0.28900500418399999</v>
      </c>
      <c r="AH209">
        <v>0.66138892878599997</v>
      </c>
      <c r="AI209">
        <v>1.3728948027200001</v>
      </c>
      <c r="AJ209">
        <v>23.532189128199999</v>
      </c>
      <c r="AK209">
        <v>-37.093929670900003</v>
      </c>
      <c r="AL209">
        <v>1574.3395907199999</v>
      </c>
      <c r="AM209">
        <v>2198</v>
      </c>
      <c r="AN209">
        <v>1.0706283489999999</v>
      </c>
      <c r="AO209">
        <v>1099</v>
      </c>
      <c r="AP209">
        <v>0</v>
      </c>
      <c r="AQ209">
        <v>0</v>
      </c>
      <c r="AR209">
        <v>549.5</v>
      </c>
      <c r="AS209">
        <v>1099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20</v>
      </c>
      <c r="BF209">
        <v>200</v>
      </c>
      <c r="BG209">
        <v>0</v>
      </c>
      <c r="BH209">
        <v>2198</v>
      </c>
      <c r="BI209">
        <v>0</v>
      </c>
      <c r="BJ209">
        <v>0</v>
      </c>
      <c r="BK209">
        <v>0.27203065134099619</v>
      </c>
      <c r="BL209">
        <v>0.20651088476133414</v>
      </c>
      <c r="BM209">
        <v>0.69020000000000004</v>
      </c>
      <c r="BN209">
        <v>0</v>
      </c>
      <c r="BO209">
        <v>12954.661391400001</v>
      </c>
      <c r="BP209">
        <v>3.5066507717399999</v>
      </c>
    </row>
    <row r="210" spans="1:68" x14ac:dyDescent="0.25">
      <c r="A210">
        <v>209</v>
      </c>
      <c r="B210" t="s">
        <v>337</v>
      </c>
      <c r="C210" t="s">
        <v>372</v>
      </c>
      <c r="D210" t="s">
        <v>211</v>
      </c>
      <c r="E210">
        <v>5312011</v>
      </c>
      <c r="F210">
        <v>4718</v>
      </c>
      <c r="G210">
        <v>82500.809724699997</v>
      </c>
      <c r="H210">
        <v>521.27615974499997</v>
      </c>
      <c r="I210">
        <v>157506.26121699999</v>
      </c>
      <c r="J210">
        <v>2642.56539204</v>
      </c>
      <c r="K210">
        <v>45.265473540800002</v>
      </c>
      <c r="L210">
        <v>14259.9420015</v>
      </c>
      <c r="M210">
        <v>3896.69100931</v>
      </c>
      <c r="N210">
        <v>23970.273142800001</v>
      </c>
      <c r="O210">
        <v>12040.581044299999</v>
      </c>
      <c r="P210">
        <v>30740.666521499999</v>
      </c>
      <c r="Q210">
        <v>3.4130959005750325</v>
      </c>
      <c r="R210">
        <v>0</v>
      </c>
      <c r="S210">
        <v>34.84511222407717</v>
      </c>
      <c r="T210">
        <v>0.63068076423669084</v>
      </c>
      <c r="U210">
        <v>0</v>
      </c>
      <c r="V210">
        <v>0.36032217041119119</v>
      </c>
      <c r="W210">
        <v>967.21343997700001</v>
      </c>
      <c r="X210">
        <v>159</v>
      </c>
      <c r="Y210">
        <v>3.4130959005750325</v>
      </c>
      <c r="Z210">
        <v>761.09040571699995</v>
      </c>
      <c r="AA210">
        <v>0</v>
      </c>
      <c r="AB210">
        <v>0.451144552777</v>
      </c>
      <c r="AC210">
        <v>0.75388738715100001</v>
      </c>
      <c r="AD210">
        <v>0</v>
      </c>
      <c r="AE210">
        <v>0.829503684149</v>
      </c>
      <c r="AF210">
        <v>-0.76953997439300004</v>
      </c>
      <c r="AG210">
        <v>0.38021840311999999</v>
      </c>
      <c r="AH210">
        <v>0.64409016022200005</v>
      </c>
      <c r="AI210">
        <v>1.4057989844100001</v>
      </c>
      <c r="AJ210">
        <v>22.837317822100001</v>
      </c>
      <c r="AK210">
        <v>-39.603542300400001</v>
      </c>
      <c r="AL210">
        <v>1646.62063698</v>
      </c>
      <c r="AM210">
        <v>1551</v>
      </c>
      <c r="AN210">
        <v>1.2280285040000001</v>
      </c>
      <c r="AO210">
        <v>517</v>
      </c>
      <c r="AP210">
        <v>0</v>
      </c>
      <c r="AQ210">
        <v>0</v>
      </c>
      <c r="AR210">
        <v>517</v>
      </c>
      <c r="AS210">
        <v>1551</v>
      </c>
      <c r="AT210">
        <v>0</v>
      </c>
      <c r="AU210">
        <v>24</v>
      </c>
      <c r="AV210">
        <v>0</v>
      </c>
      <c r="AW210">
        <v>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</v>
      </c>
      <c r="BD210">
        <v>0</v>
      </c>
      <c r="BE210">
        <v>23</v>
      </c>
      <c r="BF210">
        <v>191.66666670000001</v>
      </c>
      <c r="BG210">
        <v>0</v>
      </c>
      <c r="BH210">
        <v>0</v>
      </c>
      <c r="BI210">
        <v>4</v>
      </c>
      <c r="BJ210">
        <v>387.75</v>
      </c>
      <c r="BK210">
        <v>0.19377162629757785</v>
      </c>
      <c r="BL210">
        <v>0.13333333333333333</v>
      </c>
      <c r="BM210">
        <v>0.65090000000000003</v>
      </c>
      <c r="BN210">
        <v>0</v>
      </c>
      <c r="BO210">
        <v>13047.1208764</v>
      </c>
      <c r="BP210">
        <v>3.95718524799</v>
      </c>
    </row>
    <row r="211" spans="1:68" x14ac:dyDescent="0.25">
      <c r="A211">
        <v>210</v>
      </c>
      <c r="B211" t="s">
        <v>337</v>
      </c>
      <c r="C211" t="s">
        <v>372</v>
      </c>
      <c r="D211" t="s">
        <v>212</v>
      </c>
      <c r="E211">
        <v>5312012</v>
      </c>
      <c r="F211">
        <v>7007</v>
      </c>
      <c r="G211">
        <v>76850.099587899997</v>
      </c>
      <c r="H211">
        <v>1422.77578827</v>
      </c>
      <c r="I211">
        <v>151350.40403999999</v>
      </c>
      <c r="J211">
        <v>8231.6811885099996</v>
      </c>
      <c r="K211">
        <v>113.298642946</v>
      </c>
      <c r="L211">
        <v>10806.642041900001</v>
      </c>
      <c r="M211">
        <v>3883.2526082899999</v>
      </c>
      <c r="N211">
        <v>27356.903816599999</v>
      </c>
      <c r="O211">
        <v>18112.641103900001</v>
      </c>
      <c r="P211">
        <v>34324.960139199997</v>
      </c>
      <c r="Q211">
        <v>4.210721572992024</v>
      </c>
      <c r="R211">
        <v>0</v>
      </c>
      <c r="S211">
        <v>41.736227045075125</v>
      </c>
      <c r="T211">
        <v>8.2359488035614916</v>
      </c>
      <c r="U211">
        <v>0</v>
      </c>
      <c r="V211">
        <v>1.8410161267304124</v>
      </c>
      <c r="W211">
        <v>1377.0790336</v>
      </c>
      <c r="X211">
        <v>159</v>
      </c>
      <c r="Y211">
        <v>4.210721572992024</v>
      </c>
      <c r="Z211">
        <v>1271.40480484</v>
      </c>
      <c r="AA211">
        <v>0</v>
      </c>
      <c r="AB211">
        <v>0.40859140859100002</v>
      </c>
      <c r="AC211">
        <v>0.78591176407700003</v>
      </c>
      <c r="AD211">
        <v>0</v>
      </c>
      <c r="AE211">
        <v>0.79134620261800004</v>
      </c>
      <c r="AF211">
        <v>-0.72098988699699995</v>
      </c>
      <c r="AG211">
        <v>0.35716462713000002</v>
      </c>
      <c r="AH211">
        <v>0.67742196181400005</v>
      </c>
      <c r="AI211">
        <v>1.2494629965699999</v>
      </c>
      <c r="AJ211">
        <v>21.122758323900001</v>
      </c>
      <c r="AK211">
        <v>-33.045911381400003</v>
      </c>
      <c r="AL211">
        <v>1370.6103982</v>
      </c>
      <c r="AM211">
        <v>1722</v>
      </c>
      <c r="AN211">
        <v>1.026221692</v>
      </c>
      <c r="AO211">
        <v>574</v>
      </c>
      <c r="AP211">
        <v>0</v>
      </c>
      <c r="AQ211">
        <v>0</v>
      </c>
      <c r="AR211">
        <v>574</v>
      </c>
      <c r="AS211">
        <v>861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</v>
      </c>
      <c r="BD211">
        <v>0</v>
      </c>
      <c r="BE211">
        <v>20</v>
      </c>
      <c r="BF211">
        <v>200</v>
      </c>
      <c r="BG211">
        <v>0</v>
      </c>
      <c r="BH211">
        <v>1722</v>
      </c>
      <c r="BI211">
        <v>1</v>
      </c>
      <c r="BJ211">
        <v>1722</v>
      </c>
      <c r="BK211">
        <v>0.28955223880597014</v>
      </c>
      <c r="BL211">
        <v>0.19358507734303912</v>
      </c>
      <c r="BM211">
        <v>0.64500000000000002</v>
      </c>
      <c r="BN211">
        <v>0</v>
      </c>
      <c r="BO211">
        <v>16629.081460699999</v>
      </c>
      <c r="BP211">
        <v>3.1136978071499999</v>
      </c>
    </row>
    <row r="212" spans="1:68" x14ac:dyDescent="0.25">
      <c r="A212">
        <v>211</v>
      </c>
      <c r="B212" t="s">
        <v>337</v>
      </c>
      <c r="C212" t="s">
        <v>372</v>
      </c>
      <c r="D212" t="s">
        <v>213</v>
      </c>
      <c r="E212">
        <v>5312020</v>
      </c>
      <c r="F212">
        <v>11604</v>
      </c>
      <c r="G212">
        <v>76767.673057199994</v>
      </c>
      <c r="H212">
        <v>980.45183401099996</v>
      </c>
      <c r="I212">
        <v>159685.724001</v>
      </c>
      <c r="J212">
        <v>6280.77656553</v>
      </c>
      <c r="K212">
        <v>969.01839690700001</v>
      </c>
      <c r="L212">
        <v>11631.483296500001</v>
      </c>
      <c r="M212">
        <v>7114.8649763800004</v>
      </c>
      <c r="N212">
        <v>18236.805439100001</v>
      </c>
      <c r="O212">
        <v>9728.0091235100008</v>
      </c>
      <c r="P212">
        <v>24663.245577400001</v>
      </c>
      <c r="Q212">
        <v>56.659246892969762</v>
      </c>
      <c r="R212">
        <v>0</v>
      </c>
      <c r="S212">
        <v>19.56965312557967</v>
      </c>
      <c r="T212">
        <v>1.7992951214987944</v>
      </c>
      <c r="U212">
        <v>0</v>
      </c>
      <c r="V212">
        <v>12.004481213374699</v>
      </c>
      <c r="W212">
        <v>1964.50926639</v>
      </c>
      <c r="X212">
        <v>107</v>
      </c>
      <c r="Y212">
        <v>56.659246892969762</v>
      </c>
      <c r="Z212">
        <v>2124.3763316899999</v>
      </c>
      <c r="AA212">
        <v>0</v>
      </c>
      <c r="AB212">
        <v>0.18528093760799999</v>
      </c>
      <c r="AC212">
        <v>0.67459339853199995</v>
      </c>
      <c r="AD212">
        <v>0</v>
      </c>
      <c r="AE212">
        <v>0.75122460541699998</v>
      </c>
      <c r="AF212">
        <v>-0.71234519462199997</v>
      </c>
      <c r="AG212">
        <v>0.276635562567</v>
      </c>
      <c r="AH212">
        <v>0.51497675860900005</v>
      </c>
      <c r="AI212">
        <v>1.41339472169</v>
      </c>
      <c r="AJ212">
        <v>20.7322590552</v>
      </c>
      <c r="AK212">
        <v>-45.529607468400002</v>
      </c>
      <c r="AL212">
        <v>1919.13581929</v>
      </c>
      <c r="AM212">
        <v>7926</v>
      </c>
      <c r="AN212">
        <v>1.011743681</v>
      </c>
      <c r="AO212">
        <v>1585.2</v>
      </c>
      <c r="AP212">
        <v>0</v>
      </c>
      <c r="AQ212">
        <v>7926</v>
      </c>
      <c r="AR212">
        <v>990.75</v>
      </c>
      <c r="AS212">
        <v>7926</v>
      </c>
      <c r="AT212">
        <v>0</v>
      </c>
      <c r="AU212">
        <v>14</v>
      </c>
      <c r="AV212">
        <v>1</v>
      </c>
      <c r="AW212">
        <v>2</v>
      </c>
      <c r="AX212">
        <v>0</v>
      </c>
      <c r="AY212">
        <v>0</v>
      </c>
      <c r="AZ212">
        <v>0</v>
      </c>
      <c r="BA212">
        <v>2</v>
      </c>
      <c r="BB212">
        <v>0</v>
      </c>
      <c r="BC212">
        <v>2</v>
      </c>
      <c r="BD212">
        <v>0</v>
      </c>
      <c r="BE212">
        <v>44</v>
      </c>
      <c r="BF212">
        <v>200</v>
      </c>
      <c r="BG212">
        <v>7926</v>
      </c>
      <c r="BH212">
        <v>0</v>
      </c>
      <c r="BI212">
        <v>11</v>
      </c>
      <c r="BJ212">
        <v>720.54545450000001</v>
      </c>
      <c r="BK212">
        <v>0.22072936660268713</v>
      </c>
      <c r="BL212">
        <v>0.16092525805248103</v>
      </c>
      <c r="BM212">
        <v>0.65110000000000001</v>
      </c>
      <c r="BN212">
        <v>63</v>
      </c>
      <c r="BO212">
        <v>6519.5410298699999</v>
      </c>
      <c r="BP212">
        <v>4.0118924508799996</v>
      </c>
    </row>
    <row r="213" spans="1:68" x14ac:dyDescent="0.25">
      <c r="A213">
        <v>212</v>
      </c>
      <c r="B213" t="s">
        <v>337</v>
      </c>
      <c r="C213" t="s">
        <v>372</v>
      </c>
      <c r="D213" t="s">
        <v>214</v>
      </c>
      <c r="E213">
        <v>5312030</v>
      </c>
      <c r="F213">
        <v>9400</v>
      </c>
      <c r="G213">
        <v>88850.557971200004</v>
      </c>
      <c r="H213">
        <v>662.44297443300002</v>
      </c>
      <c r="I213">
        <v>168342.18796899999</v>
      </c>
      <c r="J213">
        <v>7226.8713781899996</v>
      </c>
      <c r="K213">
        <v>1753.8267198999999</v>
      </c>
      <c r="L213">
        <v>8134.2962790499996</v>
      </c>
      <c r="M213">
        <v>11557.351712600001</v>
      </c>
      <c r="N213">
        <v>13374.1619759</v>
      </c>
      <c r="O213">
        <v>5818.2018950299998</v>
      </c>
      <c r="P213">
        <v>19481.8406301</v>
      </c>
      <c r="Q213">
        <v>61.148209979595627</v>
      </c>
      <c r="R213">
        <v>0</v>
      </c>
      <c r="S213">
        <v>11.955110369133742</v>
      </c>
      <c r="T213">
        <v>1.8549434242255611E-2</v>
      </c>
      <c r="U213">
        <v>0</v>
      </c>
      <c r="V213">
        <v>7.8297872340425529</v>
      </c>
      <c r="W213">
        <v>2893.1643942599999</v>
      </c>
      <c r="X213">
        <v>139</v>
      </c>
      <c r="Y213">
        <v>61.148209979595627</v>
      </c>
      <c r="Z213">
        <v>1095.9348316999999</v>
      </c>
      <c r="AA213">
        <v>2.2822493074000001E-3</v>
      </c>
      <c r="AB213">
        <v>0.229361702128</v>
      </c>
      <c r="AC213">
        <v>0.67867034158200001</v>
      </c>
      <c r="AD213">
        <v>0</v>
      </c>
      <c r="AE213">
        <v>0.768954227012</v>
      </c>
      <c r="AF213">
        <v>-0.73160028585600001</v>
      </c>
      <c r="AG213">
        <v>0.29065982478399999</v>
      </c>
      <c r="AH213">
        <v>0.61024124353499998</v>
      </c>
      <c r="AI213">
        <v>1.4100287437400001</v>
      </c>
      <c r="AJ213">
        <v>22.492478498699999</v>
      </c>
      <c r="AK213">
        <v>-40.826469401899999</v>
      </c>
      <c r="AL213">
        <v>1719.4066806599999</v>
      </c>
      <c r="AM213">
        <v>3837</v>
      </c>
      <c r="AN213">
        <v>1.0161546610000001</v>
      </c>
      <c r="AO213">
        <v>767.4</v>
      </c>
      <c r="AP213">
        <v>3837</v>
      </c>
      <c r="AQ213">
        <v>0</v>
      </c>
      <c r="AR213">
        <v>548.14285710000001</v>
      </c>
      <c r="AS213">
        <v>3837</v>
      </c>
      <c r="AT213">
        <v>0</v>
      </c>
      <c r="AU213">
        <v>4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32</v>
      </c>
      <c r="BF213">
        <v>200</v>
      </c>
      <c r="BG213">
        <v>0</v>
      </c>
      <c r="BH213">
        <v>0</v>
      </c>
      <c r="BI213">
        <v>2</v>
      </c>
      <c r="BJ213">
        <v>1918.5</v>
      </c>
      <c r="BK213">
        <v>0.24069478908188585</v>
      </c>
      <c r="BL213">
        <v>0.17123966942148761</v>
      </c>
      <c r="BM213">
        <v>0.64049999999999996</v>
      </c>
      <c r="BN213">
        <v>4</v>
      </c>
      <c r="BO213">
        <v>6500.6240037500002</v>
      </c>
      <c r="BP213">
        <v>4</v>
      </c>
    </row>
    <row r="214" spans="1:68" x14ac:dyDescent="0.25">
      <c r="A214">
        <v>213</v>
      </c>
      <c r="B214" t="s">
        <v>337</v>
      </c>
      <c r="C214" t="s">
        <v>372</v>
      </c>
      <c r="D214" t="s">
        <v>215</v>
      </c>
      <c r="E214">
        <v>5312031</v>
      </c>
      <c r="F214">
        <v>8789</v>
      </c>
      <c r="G214">
        <v>90751.438290200007</v>
      </c>
      <c r="H214">
        <v>980.55313119000004</v>
      </c>
      <c r="I214">
        <v>165045.02195200001</v>
      </c>
      <c r="J214">
        <v>4403.44098829</v>
      </c>
      <c r="K214">
        <v>109.70178790200001</v>
      </c>
      <c r="L214">
        <v>8293.9759783400004</v>
      </c>
      <c r="M214">
        <v>11908.1538659</v>
      </c>
      <c r="N214">
        <v>21409.552588499999</v>
      </c>
      <c r="O214">
        <v>5139.9855162499998</v>
      </c>
      <c r="P214">
        <v>26558.993219100001</v>
      </c>
      <c r="Q214">
        <v>17.807456872565385</v>
      </c>
      <c r="R214">
        <v>0</v>
      </c>
      <c r="S214">
        <v>58.384344277499537</v>
      </c>
      <c r="T214">
        <v>1.1222407716564644</v>
      </c>
      <c r="U214">
        <v>0</v>
      </c>
      <c r="V214">
        <v>0</v>
      </c>
      <c r="W214">
        <v>872.76881497900001</v>
      </c>
      <c r="X214">
        <v>332</v>
      </c>
      <c r="Y214">
        <v>17.807456872565385</v>
      </c>
      <c r="Z214">
        <v>150.47967985</v>
      </c>
      <c r="AA214">
        <v>0</v>
      </c>
      <c r="AB214">
        <v>0.41093981112799999</v>
      </c>
      <c r="AC214">
        <v>0.74379889540400002</v>
      </c>
      <c r="AD214">
        <v>33</v>
      </c>
      <c r="AE214">
        <v>0</v>
      </c>
      <c r="AF214">
        <v>-0.76724778888599998</v>
      </c>
      <c r="AG214">
        <v>0.387772934051</v>
      </c>
      <c r="AH214">
        <v>0.69227777334200002</v>
      </c>
      <c r="AI214">
        <v>1.3576984088699999</v>
      </c>
      <c r="AJ214">
        <v>23.002652458699998</v>
      </c>
      <c r="AK214">
        <v>-34.249086104600003</v>
      </c>
      <c r="AL214">
        <v>1461.62735109</v>
      </c>
      <c r="AM214">
        <v>2513</v>
      </c>
      <c r="AN214">
        <v>1.0771538789999999</v>
      </c>
      <c r="AO214">
        <v>2513</v>
      </c>
      <c r="AP214">
        <v>0</v>
      </c>
      <c r="AQ214">
        <v>0</v>
      </c>
      <c r="AR214">
        <v>837.66666669999995</v>
      </c>
      <c r="AS214">
        <v>2513</v>
      </c>
      <c r="AT214">
        <v>0</v>
      </c>
      <c r="AU214">
        <v>3</v>
      </c>
      <c r="AV214">
        <v>0</v>
      </c>
      <c r="AW214">
        <v>7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23</v>
      </c>
      <c r="BF214">
        <v>191.66666670000001</v>
      </c>
      <c r="BG214">
        <v>0</v>
      </c>
      <c r="BH214">
        <v>2513</v>
      </c>
      <c r="BI214">
        <v>5</v>
      </c>
      <c r="BJ214">
        <v>502.6</v>
      </c>
      <c r="BK214">
        <v>0.2848101265822785</v>
      </c>
      <c r="BL214">
        <v>0.21795565170362358</v>
      </c>
      <c r="BM214">
        <v>0.63339999999999996</v>
      </c>
      <c r="BN214">
        <v>0</v>
      </c>
      <c r="BO214">
        <v>14269.332595100001</v>
      </c>
      <c r="BP214">
        <v>3.2059267867500001</v>
      </c>
    </row>
    <row r="215" spans="1:68" x14ac:dyDescent="0.25">
      <c r="A215">
        <v>214</v>
      </c>
      <c r="B215" t="s">
        <v>337</v>
      </c>
      <c r="C215" t="s">
        <v>372</v>
      </c>
      <c r="D215" t="s">
        <v>216</v>
      </c>
      <c r="E215">
        <v>5312032</v>
      </c>
      <c r="F215">
        <v>6746</v>
      </c>
      <c r="G215">
        <v>83517.298980399995</v>
      </c>
      <c r="H215">
        <v>654.32244049500002</v>
      </c>
      <c r="I215">
        <v>164497.45364200001</v>
      </c>
      <c r="J215">
        <v>6476.4813130399998</v>
      </c>
      <c r="K215">
        <v>2453.0484764600001</v>
      </c>
      <c r="L215">
        <v>12588.968229</v>
      </c>
      <c r="M215">
        <v>9240.0511821</v>
      </c>
      <c r="N215">
        <v>14243.891389799999</v>
      </c>
      <c r="O215">
        <v>6790.5939664799998</v>
      </c>
      <c r="P215">
        <v>21575.519881699998</v>
      </c>
      <c r="Q215">
        <v>33.620849564088296</v>
      </c>
      <c r="R215">
        <v>0</v>
      </c>
      <c r="S215">
        <v>7.7629382303839725</v>
      </c>
      <c r="T215">
        <v>0.41736227045075125</v>
      </c>
      <c r="U215">
        <v>0</v>
      </c>
      <c r="V215">
        <v>27.186480877557074</v>
      </c>
      <c r="W215">
        <v>4157.5170665599999</v>
      </c>
      <c r="X215">
        <v>51</v>
      </c>
      <c r="Y215">
        <v>33.620849564088296</v>
      </c>
      <c r="Z215">
        <v>1054.45613798</v>
      </c>
      <c r="AA215">
        <v>3.2798218170500002E-3</v>
      </c>
      <c r="AB215">
        <v>0.11466053957900001</v>
      </c>
      <c r="AC215">
        <v>0.66583971845800005</v>
      </c>
      <c r="AD215">
        <v>6</v>
      </c>
      <c r="AE215">
        <v>0</v>
      </c>
      <c r="AF215">
        <v>0</v>
      </c>
      <c r="AG215">
        <v>0</v>
      </c>
      <c r="AH215">
        <v>0.580153615299</v>
      </c>
      <c r="AI215">
        <v>1.4035543045400001</v>
      </c>
      <c r="AJ215">
        <v>21.940108950999999</v>
      </c>
      <c r="AK215">
        <v>-42.9037641157</v>
      </c>
      <c r="AL215">
        <v>1781.4441730399999</v>
      </c>
      <c r="AM215">
        <v>2294</v>
      </c>
      <c r="AN215">
        <v>1.039420027</v>
      </c>
      <c r="AO215">
        <v>1147</v>
      </c>
      <c r="AP215">
        <v>0</v>
      </c>
      <c r="AQ215">
        <v>0</v>
      </c>
      <c r="AR215">
        <v>573.5</v>
      </c>
      <c r="AS215">
        <v>2294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6</v>
      </c>
      <c r="BB215">
        <v>0</v>
      </c>
      <c r="BC215">
        <v>0</v>
      </c>
      <c r="BD215">
        <v>0</v>
      </c>
      <c r="BE215">
        <v>20</v>
      </c>
      <c r="BF215">
        <v>200</v>
      </c>
      <c r="BG215">
        <v>573.5</v>
      </c>
      <c r="BH215">
        <v>2294</v>
      </c>
      <c r="BI215">
        <v>5</v>
      </c>
      <c r="BJ215">
        <v>458.8</v>
      </c>
      <c r="BK215">
        <v>0.26168224299065418</v>
      </c>
      <c r="BL215">
        <v>0.18998527245949925</v>
      </c>
      <c r="BM215">
        <v>0.68559999999999999</v>
      </c>
      <c r="BN215">
        <v>149</v>
      </c>
      <c r="BO215">
        <v>3885.5909683300001</v>
      </c>
      <c r="BP215">
        <v>4</v>
      </c>
    </row>
    <row r="216" spans="1:68" x14ac:dyDescent="0.25">
      <c r="A216">
        <v>215</v>
      </c>
      <c r="B216" t="s">
        <v>337</v>
      </c>
      <c r="C216" t="s">
        <v>372</v>
      </c>
      <c r="D216" t="s">
        <v>217</v>
      </c>
      <c r="E216">
        <v>5312070</v>
      </c>
      <c r="F216">
        <v>13872</v>
      </c>
      <c r="G216">
        <v>73926.663819199995</v>
      </c>
      <c r="H216">
        <v>1789.8766331500001</v>
      </c>
      <c r="I216">
        <v>163278.33008799999</v>
      </c>
      <c r="J216">
        <v>2554.3493016500001</v>
      </c>
      <c r="K216">
        <v>828.54673737200005</v>
      </c>
      <c r="L216">
        <v>6865.9000743400002</v>
      </c>
      <c r="M216">
        <v>4447.2276766599998</v>
      </c>
      <c r="N216">
        <v>16417.009494900001</v>
      </c>
      <c r="O216">
        <v>11488.843637800001</v>
      </c>
      <c r="P216">
        <v>16383.529261600001</v>
      </c>
      <c r="Q216">
        <v>45.863476163976998</v>
      </c>
      <c r="R216">
        <v>0</v>
      </c>
      <c r="S216">
        <v>29.215358931552586</v>
      </c>
      <c r="T216">
        <v>1.2706362455945093</v>
      </c>
      <c r="U216">
        <v>0</v>
      </c>
      <c r="V216">
        <v>37.615340253748556</v>
      </c>
      <c r="W216">
        <v>1947.2118613299999</v>
      </c>
      <c r="X216">
        <v>231</v>
      </c>
      <c r="Y216">
        <v>45.863476163976998</v>
      </c>
      <c r="Z216">
        <v>1815.70066851</v>
      </c>
      <c r="AA216">
        <v>1.07538387179E-2</v>
      </c>
      <c r="AB216">
        <v>0.16581963667800001</v>
      </c>
      <c r="AC216">
        <v>0.63386045113199996</v>
      </c>
      <c r="AD216">
        <v>0</v>
      </c>
      <c r="AE216">
        <v>0.72766988471100003</v>
      </c>
      <c r="AF216">
        <v>-0.691519631578</v>
      </c>
      <c r="AG216">
        <v>0.23456843931599999</v>
      </c>
      <c r="AH216">
        <v>0.60204520511600002</v>
      </c>
      <c r="AI216">
        <v>1.41827026398</v>
      </c>
      <c r="AJ216">
        <v>23.419192619499999</v>
      </c>
      <c r="AK216">
        <v>-40.223964801199998</v>
      </c>
      <c r="AL216">
        <v>1760.0539153</v>
      </c>
      <c r="AM216">
        <v>2118</v>
      </c>
      <c r="AN216">
        <v>1.2488207549999999</v>
      </c>
      <c r="AO216">
        <v>2118</v>
      </c>
      <c r="AP216">
        <v>0</v>
      </c>
      <c r="AQ216">
        <v>0</v>
      </c>
      <c r="AR216">
        <v>302.57142859999999</v>
      </c>
      <c r="AS216">
        <v>0</v>
      </c>
      <c r="AT216">
        <v>0</v>
      </c>
      <c r="AU216">
        <v>3</v>
      </c>
      <c r="AV216">
        <v>0</v>
      </c>
      <c r="AW216">
        <v>2</v>
      </c>
      <c r="AX216">
        <v>0</v>
      </c>
      <c r="AY216">
        <v>0</v>
      </c>
      <c r="AZ216">
        <v>0</v>
      </c>
      <c r="BA216">
        <v>8</v>
      </c>
      <c r="BB216">
        <v>0</v>
      </c>
      <c r="BC216">
        <v>17</v>
      </c>
      <c r="BD216">
        <v>0</v>
      </c>
      <c r="BE216">
        <v>22</v>
      </c>
      <c r="BF216">
        <v>200</v>
      </c>
      <c r="BG216">
        <v>96.272727270000004</v>
      </c>
      <c r="BH216">
        <v>0</v>
      </c>
      <c r="BI216">
        <v>21</v>
      </c>
      <c r="BJ216">
        <v>100.8571429</v>
      </c>
      <c r="BK216">
        <v>0.12430167597765363</v>
      </c>
      <c r="BL216">
        <v>9.3942054433713784E-2</v>
      </c>
      <c r="BM216">
        <v>0.59919999999999995</v>
      </c>
      <c r="BN216">
        <v>98</v>
      </c>
      <c r="BO216">
        <v>5457.46047542</v>
      </c>
      <c r="BP216">
        <v>4.00129757785</v>
      </c>
    </row>
    <row r="217" spans="1:68" x14ac:dyDescent="0.25">
      <c r="A217">
        <v>216</v>
      </c>
      <c r="B217" t="s">
        <v>337</v>
      </c>
      <c r="C217" t="s">
        <v>372</v>
      </c>
      <c r="D217" t="s">
        <v>218</v>
      </c>
      <c r="E217">
        <v>5312071</v>
      </c>
      <c r="F217">
        <v>7991</v>
      </c>
      <c r="G217">
        <v>87497.725715799999</v>
      </c>
      <c r="H217">
        <v>1086.0882904699999</v>
      </c>
      <c r="I217">
        <v>174178.04766499999</v>
      </c>
      <c r="J217">
        <v>8297.3392421200006</v>
      </c>
      <c r="K217">
        <v>2188.9548681800002</v>
      </c>
      <c r="L217">
        <v>5214.5465209800004</v>
      </c>
      <c r="M217">
        <v>7886.0599112099999</v>
      </c>
      <c r="N217">
        <v>4949.61006972</v>
      </c>
      <c r="O217">
        <v>3669.7469668499998</v>
      </c>
      <c r="P217">
        <v>11581.285862500001</v>
      </c>
      <c r="Q217">
        <v>48.209979595622329</v>
      </c>
      <c r="R217">
        <v>0</v>
      </c>
      <c r="S217">
        <v>5.6019291411611949</v>
      </c>
      <c r="T217">
        <v>0.32461509923947318</v>
      </c>
      <c r="U217">
        <v>0</v>
      </c>
      <c r="V217">
        <v>20.072581654361159</v>
      </c>
      <c r="W217">
        <v>6960.9080048699998</v>
      </c>
      <c r="X217">
        <v>0</v>
      </c>
      <c r="Y217">
        <v>48.209979595622329</v>
      </c>
      <c r="Z217">
        <v>487.42663940699998</v>
      </c>
      <c r="AA217">
        <v>5.0981302882799999E-2</v>
      </c>
      <c r="AB217">
        <v>8.8380678263000001E-2</v>
      </c>
      <c r="AC217">
        <v>0.58660210870600005</v>
      </c>
      <c r="AD217">
        <v>78</v>
      </c>
      <c r="AE217">
        <v>0.66808455924200005</v>
      </c>
      <c r="AF217">
        <v>-0.65133197766899997</v>
      </c>
      <c r="AG217">
        <v>0.21313159180399999</v>
      </c>
      <c r="AH217">
        <v>0.72039641341600003</v>
      </c>
      <c r="AI217">
        <v>1.41173080007</v>
      </c>
      <c r="AJ217">
        <v>25.3429635518</v>
      </c>
      <c r="AK217">
        <v>-36.119876193700001</v>
      </c>
      <c r="AL217">
        <v>1495.67309271</v>
      </c>
      <c r="AM217">
        <v>2913</v>
      </c>
      <c r="AN217">
        <v>1.0440860219999999</v>
      </c>
      <c r="AO217">
        <v>1456.5</v>
      </c>
      <c r="AP217">
        <v>0</v>
      </c>
      <c r="AQ217">
        <v>0</v>
      </c>
      <c r="AR217">
        <v>971</v>
      </c>
      <c r="AS217">
        <v>2913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28</v>
      </c>
      <c r="BF217">
        <v>200</v>
      </c>
      <c r="BG217">
        <v>2913</v>
      </c>
      <c r="BH217">
        <v>0</v>
      </c>
      <c r="BI217">
        <v>12</v>
      </c>
      <c r="BJ217">
        <v>242.75</v>
      </c>
      <c r="BK217">
        <v>0.19438444924406048</v>
      </c>
      <c r="BL217">
        <v>0.13892445582586427</v>
      </c>
      <c r="BM217">
        <v>0.69969999999999999</v>
      </c>
      <c r="BN217">
        <v>1684</v>
      </c>
      <c r="BO217">
        <v>751.19299742600003</v>
      </c>
      <c r="BP217">
        <v>3.8413214866700001</v>
      </c>
    </row>
    <row r="218" spans="1:68" x14ac:dyDescent="0.25">
      <c r="A218">
        <v>217</v>
      </c>
      <c r="B218" t="s">
        <v>337</v>
      </c>
      <c r="C218" t="s">
        <v>372</v>
      </c>
      <c r="D218" t="s">
        <v>219</v>
      </c>
      <c r="E218">
        <v>5312080</v>
      </c>
      <c r="F218">
        <v>32725</v>
      </c>
      <c r="G218">
        <v>91019.250755300003</v>
      </c>
      <c r="H218">
        <v>1782.2803658299999</v>
      </c>
      <c r="I218">
        <v>188842.38039000001</v>
      </c>
      <c r="J218">
        <v>27128.987143499999</v>
      </c>
      <c r="K218">
        <v>367.656928257</v>
      </c>
      <c r="L218">
        <v>5220.8330900999999</v>
      </c>
      <c r="M218">
        <v>4506.9848220599997</v>
      </c>
      <c r="N218">
        <v>10559.1770834</v>
      </c>
      <c r="O218">
        <v>19079.493872499999</v>
      </c>
      <c r="P218">
        <v>7031.5274718500004</v>
      </c>
      <c r="Q218">
        <v>30.244852531997772</v>
      </c>
      <c r="R218">
        <v>0</v>
      </c>
      <c r="S218">
        <v>166.15655722500463</v>
      </c>
      <c r="T218">
        <v>25.783713596735296</v>
      </c>
      <c r="U218">
        <v>0.46373585605639028</v>
      </c>
      <c r="V218">
        <v>22.933537051184111</v>
      </c>
      <c r="W218">
        <v>3373.22054368</v>
      </c>
      <c r="X218">
        <v>53</v>
      </c>
      <c r="Y218">
        <v>30.244852531997772</v>
      </c>
      <c r="Z218">
        <v>2178.1169744399999</v>
      </c>
      <c r="AA218">
        <v>1.6750384409000001E-2</v>
      </c>
      <c r="AB218">
        <v>0.49729564553099997</v>
      </c>
      <c r="AC218">
        <v>0.60251975466200003</v>
      </c>
      <c r="AD218">
        <v>0</v>
      </c>
      <c r="AE218">
        <v>0.75467413185599996</v>
      </c>
      <c r="AF218">
        <v>-0.71030475568600004</v>
      </c>
      <c r="AG218">
        <v>0.28498904137100001</v>
      </c>
      <c r="AH218">
        <v>0.68149572142399995</v>
      </c>
      <c r="AI218">
        <v>1.3909251791399999</v>
      </c>
      <c r="AJ218">
        <v>24.614086675399999</v>
      </c>
      <c r="AK218">
        <v>-35.042955947999999</v>
      </c>
      <c r="AL218">
        <v>1526.4271409800001</v>
      </c>
      <c r="AM218">
        <v>3697</v>
      </c>
      <c r="AN218">
        <v>1.2652292949999999</v>
      </c>
      <c r="AO218">
        <v>739.4</v>
      </c>
      <c r="AP218">
        <v>0</v>
      </c>
      <c r="AQ218">
        <v>0</v>
      </c>
      <c r="AR218">
        <v>462.125</v>
      </c>
      <c r="AS218">
        <v>462.125</v>
      </c>
      <c r="AT218">
        <v>0</v>
      </c>
      <c r="AU218">
        <v>0</v>
      </c>
      <c r="AV218">
        <v>0</v>
      </c>
      <c r="AW218">
        <v>3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32</v>
      </c>
      <c r="BF218">
        <v>200</v>
      </c>
      <c r="BG218">
        <v>462.125</v>
      </c>
      <c r="BH218">
        <v>1848.5</v>
      </c>
      <c r="BI218">
        <v>106</v>
      </c>
      <c r="BJ218">
        <v>34.877358489999999</v>
      </c>
      <c r="BK218">
        <v>0.2141549725442343</v>
      </c>
      <c r="BL218">
        <v>0.15337339524720023</v>
      </c>
      <c r="BM218">
        <v>0.60199999999999998</v>
      </c>
      <c r="BN218">
        <v>0</v>
      </c>
      <c r="BO218">
        <v>17863.7105624</v>
      </c>
      <c r="BP218">
        <v>3.33181861515</v>
      </c>
    </row>
    <row r="219" spans="1:68" x14ac:dyDescent="0.25">
      <c r="A219">
        <v>218</v>
      </c>
      <c r="B219" t="s">
        <v>337</v>
      </c>
      <c r="C219" t="s">
        <v>372</v>
      </c>
      <c r="D219" t="s">
        <v>220</v>
      </c>
      <c r="E219">
        <v>5312081</v>
      </c>
      <c r="F219">
        <v>30994</v>
      </c>
      <c r="G219">
        <v>76050.556470099997</v>
      </c>
      <c r="H219">
        <v>1638.50989241</v>
      </c>
      <c r="I219">
        <v>173625.91601300001</v>
      </c>
      <c r="J219">
        <v>17843.5981894</v>
      </c>
      <c r="K219">
        <v>409.69482161399998</v>
      </c>
      <c r="L219">
        <v>5667.8656737900001</v>
      </c>
      <c r="M219">
        <v>3005.4286788200002</v>
      </c>
      <c r="N219">
        <v>8034.53341404</v>
      </c>
      <c r="O219">
        <v>18155.207918</v>
      </c>
      <c r="P219">
        <v>4813.65408759</v>
      </c>
      <c r="Q219">
        <v>15.321832684103134</v>
      </c>
      <c r="R219">
        <v>0</v>
      </c>
      <c r="S219">
        <v>157.21572992023744</v>
      </c>
      <c r="T219">
        <v>9.6735299573363012</v>
      </c>
      <c r="U219">
        <v>0.41736227045075125</v>
      </c>
      <c r="V219">
        <v>33.851713234819641</v>
      </c>
      <c r="W219">
        <v>2062.8807034599999</v>
      </c>
      <c r="X219">
        <v>625</v>
      </c>
      <c r="Y219">
        <v>15.321832684103134</v>
      </c>
      <c r="Z219">
        <v>1410.1592480100001</v>
      </c>
      <c r="AA219">
        <v>1.6416802878999999E-2</v>
      </c>
      <c r="AB219">
        <v>0.47272859263099998</v>
      </c>
      <c r="AC219">
        <v>0.60707054346400002</v>
      </c>
      <c r="AD219">
        <v>0</v>
      </c>
      <c r="AE219">
        <v>0.79379853706799997</v>
      </c>
      <c r="AF219">
        <v>-0.74267507123200005</v>
      </c>
      <c r="AG219">
        <v>0.30079117452300003</v>
      </c>
      <c r="AH219">
        <v>0.55088701300300003</v>
      </c>
      <c r="AI219">
        <v>1.4206116418400001</v>
      </c>
      <c r="AJ219">
        <v>23.109727956299999</v>
      </c>
      <c r="AK219">
        <v>-41.446732192600003</v>
      </c>
      <c r="AL219">
        <v>1883.15879045</v>
      </c>
      <c r="AM219">
        <v>2011</v>
      </c>
      <c r="AN219">
        <v>7.8862745099999998</v>
      </c>
      <c r="AO219">
        <v>2011</v>
      </c>
      <c r="AP219">
        <v>0</v>
      </c>
      <c r="AQ219">
        <v>0</v>
      </c>
      <c r="AR219">
        <v>502.75</v>
      </c>
      <c r="AS219">
        <v>670.33333330000005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4</v>
      </c>
      <c r="BB219">
        <v>0</v>
      </c>
      <c r="BC219">
        <v>3</v>
      </c>
      <c r="BD219">
        <v>25</v>
      </c>
      <c r="BE219">
        <v>18</v>
      </c>
      <c r="BF219">
        <v>180</v>
      </c>
      <c r="BG219">
        <v>125.6875</v>
      </c>
      <c r="BH219">
        <v>2011</v>
      </c>
      <c r="BI219">
        <v>9</v>
      </c>
      <c r="BJ219">
        <v>223.44444440000001</v>
      </c>
      <c r="BK219">
        <v>0.11264367816091954</v>
      </c>
      <c r="BL219">
        <v>8.1344902386117135E-2</v>
      </c>
      <c r="BM219">
        <v>0.55700000000000005</v>
      </c>
      <c r="BN219">
        <v>74</v>
      </c>
      <c r="BO219">
        <v>8935.0026222800007</v>
      </c>
      <c r="BP219">
        <v>3.9989675420999999</v>
      </c>
    </row>
    <row r="220" spans="1:68" x14ac:dyDescent="0.25">
      <c r="A220">
        <v>219</v>
      </c>
      <c r="B220" t="s">
        <v>337</v>
      </c>
      <c r="C220" t="s">
        <v>372</v>
      </c>
      <c r="D220" t="s">
        <v>221</v>
      </c>
      <c r="E220">
        <v>5312082</v>
      </c>
      <c r="F220">
        <v>22722</v>
      </c>
      <c r="G220">
        <v>86247.403453999999</v>
      </c>
      <c r="H220">
        <v>1422.9908695300001</v>
      </c>
      <c r="I220">
        <v>177999.78073599999</v>
      </c>
      <c r="J220">
        <v>11886.169351299999</v>
      </c>
      <c r="K220">
        <v>320.91061465299998</v>
      </c>
      <c r="L220">
        <v>7589.3369363000002</v>
      </c>
      <c r="M220">
        <v>2616.0634643499998</v>
      </c>
      <c r="N220">
        <v>12198.0140852</v>
      </c>
      <c r="O220">
        <v>7073.1499152400002</v>
      </c>
      <c r="P220">
        <v>8179.8948205099996</v>
      </c>
      <c r="Q220">
        <v>20.766091634205157</v>
      </c>
      <c r="R220">
        <v>0</v>
      </c>
      <c r="S220">
        <v>77.480986829901681</v>
      </c>
      <c r="T220">
        <v>9.3674642923390845</v>
      </c>
      <c r="U220">
        <v>0</v>
      </c>
      <c r="V220">
        <v>47.70266701874835</v>
      </c>
      <c r="W220">
        <v>1737.77768023</v>
      </c>
      <c r="X220">
        <v>475</v>
      </c>
      <c r="Y220">
        <v>20.766091634205157</v>
      </c>
      <c r="Z220">
        <v>1855.29689712</v>
      </c>
      <c r="AA220">
        <v>4.9584121607999998E-3</v>
      </c>
      <c r="AB220">
        <v>0.49742540269300001</v>
      </c>
      <c r="AC220">
        <v>0.554287934797</v>
      </c>
      <c r="AD220">
        <v>4</v>
      </c>
      <c r="AE220">
        <v>0.75594602751899997</v>
      </c>
      <c r="AF220">
        <v>-0.71078590510600004</v>
      </c>
      <c r="AG220">
        <v>0.26245220473000003</v>
      </c>
      <c r="AH220">
        <v>0.63674293716700003</v>
      </c>
      <c r="AI220">
        <v>1.41642378157</v>
      </c>
      <c r="AJ220">
        <v>24.0117225702</v>
      </c>
      <c r="AK220">
        <v>-38.916772910100001</v>
      </c>
      <c r="AL220">
        <v>1682.0658849700001</v>
      </c>
      <c r="AM220">
        <v>1301</v>
      </c>
      <c r="AN220">
        <v>1.0859766280000001</v>
      </c>
      <c r="AO220">
        <v>1301</v>
      </c>
      <c r="AP220">
        <v>0</v>
      </c>
      <c r="AQ220">
        <v>0</v>
      </c>
      <c r="AR220">
        <v>650.5</v>
      </c>
      <c r="AS220">
        <v>1301</v>
      </c>
      <c r="AT220">
        <v>0</v>
      </c>
      <c r="AU220">
        <v>4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13</v>
      </c>
      <c r="BB220">
        <v>0</v>
      </c>
      <c r="BC220">
        <v>16</v>
      </c>
      <c r="BD220">
        <v>0</v>
      </c>
      <c r="BE220">
        <v>16</v>
      </c>
      <c r="BF220">
        <v>200</v>
      </c>
      <c r="BG220">
        <v>68.473684210000002</v>
      </c>
      <c r="BH220">
        <v>1301</v>
      </c>
      <c r="BI220">
        <v>19</v>
      </c>
      <c r="BJ220">
        <v>68.473684210000002</v>
      </c>
      <c r="BK220">
        <v>6.9377990430622011E-2</v>
      </c>
      <c r="BL220">
        <v>4.7361299052774017E-2</v>
      </c>
      <c r="BM220">
        <v>0.58430000000000004</v>
      </c>
      <c r="BN220">
        <v>274</v>
      </c>
      <c r="BO220">
        <v>5496.8206847499996</v>
      </c>
      <c r="BP220">
        <v>3.99379456034</v>
      </c>
    </row>
    <row r="221" spans="1:68" x14ac:dyDescent="0.25">
      <c r="A221">
        <v>220</v>
      </c>
      <c r="B221" t="s">
        <v>337</v>
      </c>
      <c r="C221" t="s">
        <v>373</v>
      </c>
      <c r="D221" t="s">
        <v>222</v>
      </c>
      <c r="E221">
        <v>5313040</v>
      </c>
      <c r="F221">
        <v>23968</v>
      </c>
      <c r="G221">
        <v>18848.103384499998</v>
      </c>
      <c r="H221">
        <v>1078.6803488400001</v>
      </c>
      <c r="I221">
        <v>119228.719012</v>
      </c>
      <c r="J221">
        <v>17354.872575900001</v>
      </c>
      <c r="K221">
        <v>509.604606752</v>
      </c>
      <c r="L221">
        <v>3718.72803746</v>
      </c>
      <c r="M221">
        <v>31181.4133344</v>
      </c>
      <c r="N221">
        <v>15968.3163386</v>
      </c>
      <c r="O221">
        <v>13677.2107942</v>
      </c>
      <c r="P221">
        <v>12586.570973600001</v>
      </c>
      <c r="Q221">
        <v>70.293081061027635</v>
      </c>
      <c r="R221">
        <v>0</v>
      </c>
      <c r="S221">
        <v>117.13040252272306</v>
      </c>
      <c r="T221">
        <v>17.66833611574847</v>
      </c>
      <c r="U221">
        <v>0</v>
      </c>
      <c r="V221">
        <v>0.6008010680907877</v>
      </c>
      <c r="W221">
        <v>1485.19697094</v>
      </c>
      <c r="X221">
        <v>990</v>
      </c>
      <c r="Y221">
        <v>70.293081061027635</v>
      </c>
      <c r="Z221">
        <v>1220.58618955</v>
      </c>
      <c r="AA221">
        <v>2.6997897984800002E-3</v>
      </c>
      <c r="AB221">
        <v>0.351166138184</v>
      </c>
      <c r="AC221">
        <v>0.75816022054099996</v>
      </c>
      <c r="AD221">
        <v>0</v>
      </c>
      <c r="AE221">
        <v>0</v>
      </c>
      <c r="AF221">
        <v>0</v>
      </c>
      <c r="AG221">
        <v>0</v>
      </c>
      <c r="AH221">
        <v>0.39452433927399999</v>
      </c>
      <c r="AI221">
        <v>1.4219508514100001</v>
      </c>
      <c r="AJ221">
        <v>22.954172628799999</v>
      </c>
      <c r="AK221">
        <v>-53.624438791300001</v>
      </c>
      <c r="AL221">
        <v>2259.8233772100002</v>
      </c>
      <c r="AM221">
        <v>8860</v>
      </c>
      <c r="AN221">
        <v>1.4198717949999999</v>
      </c>
      <c r="AO221">
        <v>2953.333333</v>
      </c>
      <c r="AP221">
        <v>0</v>
      </c>
      <c r="AQ221">
        <v>0</v>
      </c>
      <c r="AR221">
        <v>1265.7142859999999</v>
      </c>
      <c r="AS221">
        <v>8860</v>
      </c>
      <c r="AT221">
        <v>0</v>
      </c>
      <c r="AU221">
        <v>10</v>
      </c>
      <c r="AV221">
        <v>0</v>
      </c>
      <c r="AW221">
        <v>17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3</v>
      </c>
      <c r="BD221">
        <v>0</v>
      </c>
      <c r="BE221">
        <v>44</v>
      </c>
      <c r="BF221">
        <v>191.30434779999999</v>
      </c>
      <c r="BG221">
        <v>1107.5</v>
      </c>
      <c r="BH221">
        <v>0</v>
      </c>
      <c r="BI221">
        <v>12</v>
      </c>
      <c r="BJ221">
        <v>738.33333330000005</v>
      </c>
      <c r="BK221">
        <v>5.3421232098204138E-2</v>
      </c>
      <c r="BL221">
        <v>4.262939506442455E-2</v>
      </c>
      <c r="BM221">
        <v>0.58009999999999995</v>
      </c>
      <c r="BN221">
        <v>2048</v>
      </c>
      <c r="BO221">
        <v>3534.1077619399998</v>
      </c>
      <c r="BP221">
        <v>4.8197569283800004</v>
      </c>
    </row>
    <row r="222" spans="1:68" x14ac:dyDescent="0.25">
      <c r="A222">
        <v>221</v>
      </c>
      <c r="B222" t="s">
        <v>337</v>
      </c>
      <c r="C222" t="s">
        <v>373</v>
      </c>
      <c r="D222" t="s">
        <v>223</v>
      </c>
      <c r="E222">
        <v>5313041</v>
      </c>
      <c r="F222">
        <v>17626</v>
      </c>
      <c r="G222">
        <v>11373.869082900001</v>
      </c>
      <c r="H222">
        <v>1522.5718897100001</v>
      </c>
      <c r="I222">
        <v>104148.174749</v>
      </c>
      <c r="J222">
        <v>9817.0558080600003</v>
      </c>
      <c r="K222">
        <v>234.650902272</v>
      </c>
      <c r="L222">
        <v>6563.7268318200004</v>
      </c>
      <c r="M222">
        <v>24322.735092700001</v>
      </c>
      <c r="N222">
        <v>22457.9252323</v>
      </c>
      <c r="O222">
        <v>14367.260417199999</v>
      </c>
      <c r="P222">
        <v>12470.6102245</v>
      </c>
      <c r="Q222">
        <v>44.14765349656836</v>
      </c>
      <c r="R222">
        <v>0</v>
      </c>
      <c r="S222">
        <v>93.804488963086627</v>
      </c>
      <c r="T222">
        <v>7.3363012428120946</v>
      </c>
      <c r="U222">
        <v>0</v>
      </c>
      <c r="V222">
        <v>6.830818109610802</v>
      </c>
      <c r="W222">
        <v>1072.66769834</v>
      </c>
      <c r="X222">
        <v>1908</v>
      </c>
      <c r="Y222">
        <v>44.14765349656836</v>
      </c>
      <c r="Z222">
        <v>528.65735365499995</v>
      </c>
      <c r="AA222">
        <v>1.46514765092E-3</v>
      </c>
      <c r="AB222">
        <v>0.33103086349700001</v>
      </c>
      <c r="AC222">
        <v>0.72939521900100002</v>
      </c>
      <c r="AD222">
        <v>0</v>
      </c>
      <c r="AE222">
        <v>0</v>
      </c>
      <c r="AF222">
        <v>0</v>
      </c>
      <c r="AG222">
        <v>0</v>
      </c>
      <c r="AH222">
        <v>0.474890621776</v>
      </c>
      <c r="AI222">
        <v>1.40430752341</v>
      </c>
      <c r="AJ222">
        <v>23.542208237899999</v>
      </c>
      <c r="AK222">
        <v>-47.338043195600001</v>
      </c>
      <c r="AL222">
        <v>2033.1943999800001</v>
      </c>
      <c r="AM222">
        <v>5055</v>
      </c>
      <c r="AN222">
        <v>1.400277008</v>
      </c>
      <c r="AO222">
        <v>5055</v>
      </c>
      <c r="AP222">
        <v>0</v>
      </c>
      <c r="AQ222">
        <v>0</v>
      </c>
      <c r="AR222">
        <v>722.14285710000001</v>
      </c>
      <c r="AS222">
        <v>5055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</v>
      </c>
      <c r="BD222">
        <v>0</v>
      </c>
      <c r="BE222">
        <v>24</v>
      </c>
      <c r="BF222">
        <v>200</v>
      </c>
      <c r="BG222">
        <v>631.875</v>
      </c>
      <c r="BH222">
        <v>1685</v>
      </c>
      <c r="BI222">
        <v>41</v>
      </c>
      <c r="BJ222">
        <v>123.2926829</v>
      </c>
      <c r="BK222">
        <v>7.2788353863381852E-2</v>
      </c>
      <c r="BL222">
        <v>5.2196332149632728E-2</v>
      </c>
      <c r="BM222">
        <v>0.60919999999999996</v>
      </c>
      <c r="BN222">
        <v>652</v>
      </c>
      <c r="BO222">
        <v>6860.9500544000002</v>
      </c>
      <c r="BP222">
        <v>4.4435924869200001</v>
      </c>
    </row>
    <row r="223" spans="1:68" x14ac:dyDescent="0.25">
      <c r="A223">
        <v>222</v>
      </c>
      <c r="B223" t="s">
        <v>337</v>
      </c>
      <c r="C223" t="s">
        <v>373</v>
      </c>
      <c r="D223" t="s">
        <v>224</v>
      </c>
      <c r="E223">
        <v>5313042</v>
      </c>
      <c r="F223">
        <v>6561</v>
      </c>
      <c r="G223">
        <v>9321.5381291800004</v>
      </c>
      <c r="H223">
        <v>964.426734044</v>
      </c>
      <c r="I223">
        <v>115875.32145</v>
      </c>
      <c r="J223">
        <v>7943.6842127899999</v>
      </c>
      <c r="K223">
        <v>160.48163513</v>
      </c>
      <c r="L223">
        <v>2750.0739107200002</v>
      </c>
      <c r="M223">
        <v>22841.824854900002</v>
      </c>
      <c r="N223">
        <v>18791.961776700002</v>
      </c>
      <c r="O223">
        <v>9231.7693980399999</v>
      </c>
      <c r="P223">
        <v>4398.9483523199997</v>
      </c>
      <c r="Q223">
        <v>8.0040808755332975</v>
      </c>
      <c r="R223">
        <v>0</v>
      </c>
      <c r="S223">
        <v>31.719532554257096</v>
      </c>
      <c r="T223">
        <v>12.316824336857726</v>
      </c>
      <c r="U223">
        <v>0</v>
      </c>
      <c r="V223">
        <v>4.6791647614692886</v>
      </c>
      <c r="W223">
        <v>876.12453085699997</v>
      </c>
      <c r="X223">
        <v>279</v>
      </c>
      <c r="Y223">
        <v>8.0040808755332975</v>
      </c>
      <c r="Z223">
        <v>1524.40248051</v>
      </c>
      <c r="AA223">
        <v>0</v>
      </c>
      <c r="AB223">
        <v>0.50167657369300001</v>
      </c>
      <c r="AC223">
        <v>0.75549196510200001</v>
      </c>
      <c r="AD223">
        <v>0</v>
      </c>
      <c r="AE223">
        <v>0</v>
      </c>
      <c r="AF223">
        <v>0</v>
      </c>
      <c r="AG223">
        <v>0.356121842987</v>
      </c>
      <c r="AH223">
        <v>0.200733822008</v>
      </c>
      <c r="AI223">
        <v>1.42501499267</v>
      </c>
      <c r="AJ223">
        <v>21.673952629399999</v>
      </c>
      <c r="AK223">
        <v>-64.312616321199997</v>
      </c>
      <c r="AL223">
        <v>2729.77491581</v>
      </c>
      <c r="AM223">
        <v>3908</v>
      </c>
      <c r="AN223">
        <v>1.2163087459999999</v>
      </c>
      <c r="AO223">
        <v>3908</v>
      </c>
      <c r="AP223">
        <v>0</v>
      </c>
      <c r="AQ223">
        <v>0</v>
      </c>
      <c r="AR223">
        <v>558.2857143</v>
      </c>
      <c r="AS223">
        <v>1954</v>
      </c>
      <c r="AT223">
        <v>0</v>
      </c>
      <c r="AU223">
        <v>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22</v>
      </c>
      <c r="BF223">
        <v>200</v>
      </c>
      <c r="BG223">
        <v>781.6</v>
      </c>
      <c r="BH223">
        <v>0</v>
      </c>
      <c r="BI223">
        <v>18</v>
      </c>
      <c r="BJ223">
        <v>217.11111109999999</v>
      </c>
      <c r="BK223" t="e">
        <v>#N/A</v>
      </c>
      <c r="BL223" t="e">
        <v>#N/A</v>
      </c>
      <c r="BM223">
        <v>0.58320000000000005</v>
      </c>
      <c r="BN223">
        <v>0</v>
      </c>
      <c r="BO223">
        <v>4868.6634442000004</v>
      </c>
      <c r="BP223">
        <v>5.6931870141700003</v>
      </c>
    </row>
    <row r="224" spans="1:68" x14ac:dyDescent="0.25">
      <c r="A224">
        <v>223</v>
      </c>
      <c r="B224" t="s">
        <v>337</v>
      </c>
      <c r="C224" t="s">
        <v>373</v>
      </c>
      <c r="D224" t="s">
        <v>225</v>
      </c>
      <c r="E224">
        <v>5313110</v>
      </c>
      <c r="F224">
        <v>6356</v>
      </c>
      <c r="G224">
        <v>23709.328387099999</v>
      </c>
      <c r="H224">
        <v>599.31612895599994</v>
      </c>
      <c r="I224">
        <v>130478.82883300001</v>
      </c>
      <c r="J224">
        <v>22393.728336200002</v>
      </c>
      <c r="K224">
        <v>576.11148150300005</v>
      </c>
      <c r="L224">
        <v>3875.9356270500002</v>
      </c>
      <c r="M224">
        <v>33873.304134700003</v>
      </c>
      <c r="N224">
        <v>4496.3747694200001</v>
      </c>
      <c r="O224">
        <v>3419.1111856799998</v>
      </c>
      <c r="P224">
        <v>10313.096644400001</v>
      </c>
      <c r="Q224">
        <v>12.752736041550733</v>
      </c>
      <c r="R224">
        <v>0</v>
      </c>
      <c r="S224">
        <v>20.997959562233351</v>
      </c>
      <c r="T224">
        <v>1.8085698386199223</v>
      </c>
      <c r="U224">
        <v>0</v>
      </c>
      <c r="V224">
        <v>7.6148521082441789</v>
      </c>
      <c r="W224">
        <v>1496.83278023</v>
      </c>
      <c r="X224">
        <v>363</v>
      </c>
      <c r="Y224">
        <v>12.752736041550733</v>
      </c>
      <c r="Z224">
        <v>1095.74652122</v>
      </c>
      <c r="AA224">
        <v>5.6767526043800002E-3</v>
      </c>
      <c r="AB224">
        <v>0.36241346758999998</v>
      </c>
      <c r="AC224">
        <v>0.77169576478599999</v>
      </c>
      <c r="AD224">
        <v>82</v>
      </c>
      <c r="AE224">
        <v>0</v>
      </c>
      <c r="AF224">
        <v>0</v>
      </c>
      <c r="AG224">
        <v>0</v>
      </c>
      <c r="AH224">
        <v>0.122950228615</v>
      </c>
      <c r="AI224">
        <v>1.4300342887499999</v>
      </c>
      <c r="AJ224">
        <v>19.628516986699999</v>
      </c>
      <c r="AK224">
        <v>-66.482865407399999</v>
      </c>
      <c r="AL224">
        <v>2850.2990219899998</v>
      </c>
      <c r="AM224">
        <v>14608</v>
      </c>
      <c r="AN224">
        <v>1</v>
      </c>
      <c r="AO224">
        <v>541.03703700000005</v>
      </c>
      <c r="AP224">
        <v>3652</v>
      </c>
      <c r="AQ224">
        <v>14608</v>
      </c>
      <c r="AR224">
        <v>1460.8</v>
      </c>
      <c r="AS224">
        <v>3652</v>
      </c>
      <c r="AT224">
        <v>730.4</v>
      </c>
      <c r="AU224">
        <v>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40</v>
      </c>
      <c r="BF224">
        <v>200</v>
      </c>
      <c r="BG224">
        <v>0</v>
      </c>
      <c r="BH224">
        <v>0</v>
      </c>
      <c r="BI224">
        <v>12</v>
      </c>
      <c r="BJ224">
        <v>1217.333333</v>
      </c>
      <c r="BK224">
        <v>0.25936599423631124</v>
      </c>
      <c r="BL224">
        <v>0.23073948019801979</v>
      </c>
      <c r="BM224">
        <v>0</v>
      </c>
      <c r="BN224">
        <v>0</v>
      </c>
      <c r="BO224">
        <v>9452.6974342499998</v>
      </c>
      <c r="BP224">
        <v>6</v>
      </c>
    </row>
    <row r="225" spans="1:68" x14ac:dyDescent="0.25">
      <c r="A225">
        <v>224</v>
      </c>
      <c r="B225" t="s">
        <v>337</v>
      </c>
      <c r="C225" t="s">
        <v>373</v>
      </c>
      <c r="D225" t="s">
        <v>226</v>
      </c>
      <c r="E225">
        <v>5313120</v>
      </c>
      <c r="F225">
        <v>7836</v>
      </c>
      <c r="G225">
        <v>18237.805536899999</v>
      </c>
      <c r="H225">
        <v>359.63689320399999</v>
      </c>
      <c r="I225">
        <v>127176.40091700001</v>
      </c>
      <c r="J225">
        <v>17460.1540881</v>
      </c>
      <c r="K225">
        <v>597.66485090000003</v>
      </c>
      <c r="L225">
        <v>2521.3468526199999</v>
      </c>
      <c r="M225">
        <v>26688.647165599999</v>
      </c>
      <c r="N225">
        <v>11011.418218700001</v>
      </c>
      <c r="O225">
        <v>8212.0176181799998</v>
      </c>
      <c r="P225">
        <v>9465.4728020599996</v>
      </c>
      <c r="Q225">
        <v>28.334260805045446</v>
      </c>
      <c r="R225">
        <v>0</v>
      </c>
      <c r="S225">
        <v>14.422185123353737</v>
      </c>
      <c r="T225">
        <v>12.984603969578929</v>
      </c>
      <c r="U225">
        <v>0</v>
      </c>
      <c r="V225">
        <v>5.2067381316998471</v>
      </c>
      <c r="W225">
        <v>897.17742561</v>
      </c>
      <c r="X225">
        <v>1027</v>
      </c>
      <c r="Y225">
        <v>28.334260805045446</v>
      </c>
      <c r="Z225">
        <v>2331.7174204299999</v>
      </c>
      <c r="AA225">
        <v>3.5895460157799999E-2</v>
      </c>
      <c r="AB225">
        <v>0.35639994895400001</v>
      </c>
      <c r="AC225">
        <v>0.737070520103</v>
      </c>
      <c r="AD225">
        <v>0</v>
      </c>
      <c r="AE225">
        <v>0.76385849916199999</v>
      </c>
      <c r="AF225">
        <v>-0.70601581809299996</v>
      </c>
      <c r="AG225">
        <v>0.299831491477</v>
      </c>
      <c r="AH225">
        <v>0.115476795336</v>
      </c>
      <c r="AI225">
        <v>1.42475739957</v>
      </c>
      <c r="AJ225">
        <v>21.360660918600001</v>
      </c>
      <c r="AK225">
        <v>-66.324656963099997</v>
      </c>
      <c r="AL225">
        <v>2932.9025324600002</v>
      </c>
      <c r="AM225">
        <v>10602</v>
      </c>
      <c r="AN225">
        <v>1.0279232110000001</v>
      </c>
      <c r="AO225">
        <v>2650.5</v>
      </c>
      <c r="AP225">
        <v>0</v>
      </c>
      <c r="AQ225">
        <v>10602</v>
      </c>
      <c r="AR225">
        <v>2120.4</v>
      </c>
      <c r="AS225">
        <v>10602</v>
      </c>
      <c r="AT225">
        <v>0</v>
      </c>
      <c r="AU225">
        <v>3</v>
      </c>
      <c r="AV225">
        <v>0</v>
      </c>
      <c r="AW225">
        <v>3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36</v>
      </c>
      <c r="BF225">
        <v>189.47368420000001</v>
      </c>
      <c r="BG225">
        <v>1178</v>
      </c>
      <c r="BH225">
        <v>0</v>
      </c>
      <c r="BI225">
        <v>6</v>
      </c>
      <c r="BJ225">
        <v>1767</v>
      </c>
      <c r="BK225">
        <v>9.8102543399273309E-2</v>
      </c>
      <c r="BL225">
        <v>7.6076425221873425E-2</v>
      </c>
      <c r="BM225">
        <v>0.57650000000000001</v>
      </c>
      <c r="BN225">
        <v>0</v>
      </c>
      <c r="BO225">
        <v>11456.5682351</v>
      </c>
      <c r="BP225">
        <v>6</v>
      </c>
    </row>
    <row r="226" spans="1:68" x14ac:dyDescent="0.25">
      <c r="A226">
        <v>225</v>
      </c>
      <c r="B226" t="s">
        <v>337</v>
      </c>
      <c r="C226" t="s">
        <v>373</v>
      </c>
      <c r="D226" t="s">
        <v>227</v>
      </c>
      <c r="E226">
        <v>5313121</v>
      </c>
      <c r="F226">
        <v>6322</v>
      </c>
      <c r="G226">
        <v>28186.2582487</v>
      </c>
      <c r="H226">
        <v>419.30730186300002</v>
      </c>
      <c r="I226">
        <v>135645.70998099999</v>
      </c>
      <c r="J226">
        <v>26941.050878900001</v>
      </c>
      <c r="K226">
        <v>230.694676292</v>
      </c>
      <c r="L226">
        <v>1024.79176616</v>
      </c>
      <c r="M226">
        <v>33665.211246699997</v>
      </c>
      <c r="N226">
        <v>4333.8498030999999</v>
      </c>
      <c r="O226">
        <v>3134.9640292399999</v>
      </c>
      <c r="P226">
        <v>6554.3077172699996</v>
      </c>
      <c r="Q226">
        <v>19.838619922092377</v>
      </c>
      <c r="R226">
        <v>0</v>
      </c>
      <c r="S226">
        <v>27.629382303839733</v>
      </c>
      <c r="T226">
        <v>4.7393804488963092</v>
      </c>
      <c r="U226">
        <v>0</v>
      </c>
      <c r="V226">
        <v>0</v>
      </c>
      <c r="W226">
        <v>2540.49979261</v>
      </c>
      <c r="X226">
        <v>7</v>
      </c>
      <c r="Y226">
        <v>19.838619922092377</v>
      </c>
      <c r="Z226">
        <v>2884.81223318</v>
      </c>
      <c r="AA226">
        <v>0</v>
      </c>
      <c r="AB226">
        <v>0.47093483074999998</v>
      </c>
      <c r="AC226">
        <v>0.72568625829300004</v>
      </c>
      <c r="AD226">
        <v>11</v>
      </c>
      <c r="AE226">
        <v>0.79792371652000005</v>
      </c>
      <c r="AF226">
        <v>-0.74249355013700002</v>
      </c>
      <c r="AG226">
        <v>0.33720250539199997</v>
      </c>
      <c r="AH226">
        <v>0.265847857302</v>
      </c>
      <c r="AI226">
        <v>1.42291958232</v>
      </c>
      <c r="AJ226">
        <v>21.9893058758</v>
      </c>
      <c r="AK226">
        <v>-56.795467155899999</v>
      </c>
      <c r="AL226">
        <v>2577.0955329399999</v>
      </c>
      <c r="AM226">
        <v>7101</v>
      </c>
      <c r="AN226">
        <v>1.033774931</v>
      </c>
      <c r="AO226">
        <v>7101</v>
      </c>
      <c r="AP226">
        <v>0</v>
      </c>
      <c r="AQ226">
        <v>0</v>
      </c>
      <c r="AR226">
        <v>789</v>
      </c>
      <c r="AS226">
        <v>0</v>
      </c>
      <c r="AT226">
        <v>0</v>
      </c>
      <c r="AU226">
        <v>16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7</v>
      </c>
      <c r="BD226">
        <v>0</v>
      </c>
      <c r="BE226">
        <v>31</v>
      </c>
      <c r="BF226">
        <v>182.3529412</v>
      </c>
      <c r="BG226">
        <v>591.75</v>
      </c>
      <c r="BH226">
        <v>0</v>
      </c>
      <c r="BI226">
        <v>1</v>
      </c>
      <c r="BJ226">
        <v>7101</v>
      </c>
      <c r="BK226">
        <v>9.3803575802106298E-2</v>
      </c>
      <c r="BL226">
        <v>7.2308877334873872E-2</v>
      </c>
      <c r="BM226">
        <v>0.58409999999999995</v>
      </c>
      <c r="BN226">
        <v>0</v>
      </c>
      <c r="BO226">
        <v>14386.7121279</v>
      </c>
      <c r="BP226">
        <v>5.6817462828199998</v>
      </c>
    </row>
    <row r="227" spans="1:68" x14ac:dyDescent="0.25">
      <c r="A227">
        <v>226</v>
      </c>
      <c r="B227" t="s">
        <v>337</v>
      </c>
      <c r="C227" t="s">
        <v>373</v>
      </c>
      <c r="D227" t="s">
        <v>228</v>
      </c>
      <c r="E227">
        <v>5313122</v>
      </c>
      <c r="F227">
        <v>5232</v>
      </c>
      <c r="G227">
        <v>11391.958960800001</v>
      </c>
      <c r="H227">
        <v>494.39496898700003</v>
      </c>
      <c r="I227">
        <v>120332.385777</v>
      </c>
      <c r="J227">
        <v>11184.7136452</v>
      </c>
      <c r="K227">
        <v>140.312795204</v>
      </c>
      <c r="L227">
        <v>1932.3024031699999</v>
      </c>
      <c r="M227">
        <v>18662.626608400002</v>
      </c>
      <c r="N227">
        <v>18775.792938899998</v>
      </c>
      <c r="O227">
        <v>8724.3919333400008</v>
      </c>
      <c r="P227">
        <v>2616.74084262</v>
      </c>
      <c r="Q227">
        <v>18.521610090892228</v>
      </c>
      <c r="R227">
        <v>0</v>
      </c>
      <c r="S227">
        <v>21.406047115562977</v>
      </c>
      <c r="T227">
        <v>4.2478204414765353</v>
      </c>
      <c r="U227">
        <v>6.4923019847894642E-2</v>
      </c>
      <c r="V227">
        <v>3.7844036697247709</v>
      </c>
      <c r="W227">
        <v>865.573399827</v>
      </c>
      <c r="X227">
        <v>490</v>
      </c>
      <c r="Y227">
        <v>18.521610090892228</v>
      </c>
      <c r="Z227">
        <v>3387.6340722199998</v>
      </c>
      <c r="AA227">
        <v>0</v>
      </c>
      <c r="AB227">
        <v>0.62093845565700001</v>
      </c>
      <c r="AC227">
        <v>0.72827820425199996</v>
      </c>
      <c r="AD227">
        <v>0</v>
      </c>
      <c r="AE227">
        <v>0.81506412627199998</v>
      </c>
      <c r="AF227">
        <v>-0.74313515692400001</v>
      </c>
      <c r="AG227">
        <v>0.32657872883099998</v>
      </c>
      <c r="AH227">
        <v>0.117311130392</v>
      </c>
      <c r="AI227">
        <v>1.4208414653000001</v>
      </c>
      <c r="AJ227">
        <v>21.649664236500001</v>
      </c>
      <c r="AK227">
        <v>-67.614382075999998</v>
      </c>
      <c r="AL227">
        <v>2941.8410662699998</v>
      </c>
      <c r="AM227">
        <v>3328</v>
      </c>
      <c r="AN227">
        <v>1.46350044</v>
      </c>
      <c r="AO227">
        <v>1664</v>
      </c>
      <c r="AP227">
        <v>0</v>
      </c>
      <c r="AQ227">
        <v>0</v>
      </c>
      <c r="AR227">
        <v>665.6</v>
      </c>
      <c r="AS227">
        <v>1664</v>
      </c>
      <c r="AT227">
        <v>0</v>
      </c>
      <c r="AU227">
        <v>9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12</v>
      </c>
      <c r="BD227">
        <v>0</v>
      </c>
      <c r="BE227">
        <v>20</v>
      </c>
      <c r="BF227">
        <v>200</v>
      </c>
      <c r="BG227">
        <v>110.9333333</v>
      </c>
      <c r="BH227">
        <v>0</v>
      </c>
      <c r="BI227">
        <v>7</v>
      </c>
      <c r="BJ227">
        <v>475.42857140000001</v>
      </c>
      <c r="BK227">
        <v>9.9254159495123354E-2</v>
      </c>
      <c r="BL227">
        <v>5.9496289086263539E-2</v>
      </c>
      <c r="BM227">
        <v>0.57020000000000004</v>
      </c>
      <c r="BN227">
        <v>0</v>
      </c>
      <c r="BO227">
        <v>8187.4881561900002</v>
      </c>
      <c r="BP227">
        <v>5.99503058104</v>
      </c>
    </row>
    <row r="228" spans="1:68" x14ac:dyDescent="0.25">
      <c r="A228">
        <v>227</v>
      </c>
      <c r="B228" t="s">
        <v>337</v>
      </c>
      <c r="C228" t="s">
        <v>373</v>
      </c>
      <c r="D228" t="s">
        <v>229</v>
      </c>
      <c r="E228">
        <v>5313123</v>
      </c>
      <c r="F228">
        <v>6732</v>
      </c>
      <c r="G228">
        <v>25798.841868799998</v>
      </c>
      <c r="H228">
        <v>1102.0664730999999</v>
      </c>
      <c r="I228">
        <v>134976.82135799999</v>
      </c>
      <c r="J228">
        <v>25216.959668799998</v>
      </c>
      <c r="K228">
        <v>131.39231169199999</v>
      </c>
      <c r="L228">
        <v>1147.5936536199999</v>
      </c>
      <c r="M228">
        <v>31700.828064099998</v>
      </c>
      <c r="N228">
        <v>11775.1647617</v>
      </c>
      <c r="O228">
        <v>9407.4333404699992</v>
      </c>
      <c r="P228">
        <v>8416.2668796399994</v>
      </c>
      <c r="Q228">
        <v>20.237432758300873</v>
      </c>
      <c r="R228">
        <v>0</v>
      </c>
      <c r="S228">
        <v>26.349471341124097</v>
      </c>
      <c r="T228">
        <v>5.574104989797811</v>
      </c>
      <c r="U228">
        <v>0</v>
      </c>
      <c r="V228">
        <v>8.3778966131907318</v>
      </c>
      <c r="W228">
        <v>2056.8297251099998</v>
      </c>
      <c r="X228">
        <v>312</v>
      </c>
      <c r="Y228">
        <v>20.237432758300873</v>
      </c>
      <c r="Z228">
        <v>2511.7058296499999</v>
      </c>
      <c r="AA228">
        <v>0</v>
      </c>
      <c r="AB228">
        <v>0.70588235294099999</v>
      </c>
      <c r="AC228">
        <v>0.65933802468000002</v>
      </c>
      <c r="AD228">
        <v>0</v>
      </c>
      <c r="AE228">
        <v>0.81184142565499995</v>
      </c>
      <c r="AF228">
        <v>-0.743423704056</v>
      </c>
      <c r="AG228">
        <v>0.333590325789</v>
      </c>
      <c r="AH228">
        <v>0.39174984187700002</v>
      </c>
      <c r="AI228">
        <v>1.4286563667000001</v>
      </c>
      <c r="AJ228">
        <v>23.7117099385</v>
      </c>
      <c r="AK228">
        <v>-48.120398101500001</v>
      </c>
      <c r="AL228">
        <v>2306.79569064</v>
      </c>
      <c r="AM228">
        <v>5915</v>
      </c>
      <c r="AN228">
        <v>2.0354439090000001</v>
      </c>
      <c r="AO228">
        <v>2957.5</v>
      </c>
      <c r="AP228">
        <v>0</v>
      </c>
      <c r="AQ228">
        <v>0</v>
      </c>
      <c r="AR228">
        <v>657.22222220000003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24</v>
      </c>
      <c r="BF228">
        <v>200</v>
      </c>
      <c r="BG228">
        <v>2957.5</v>
      </c>
      <c r="BH228">
        <v>0</v>
      </c>
      <c r="BI228">
        <v>1</v>
      </c>
      <c r="BJ228">
        <v>5915</v>
      </c>
      <c r="BK228">
        <v>4.461371055495103E-2</v>
      </c>
      <c r="BL228">
        <v>3.5181294111308659E-2</v>
      </c>
      <c r="BM228">
        <v>0.60209999999999997</v>
      </c>
      <c r="BN228">
        <v>0</v>
      </c>
      <c r="BO228">
        <v>18947.398019699998</v>
      </c>
      <c r="BP228">
        <v>4.876114082</v>
      </c>
    </row>
    <row r="229" spans="1:68" x14ac:dyDescent="0.25">
      <c r="A229">
        <v>228</v>
      </c>
      <c r="B229" t="s">
        <v>337</v>
      </c>
      <c r="C229" t="s">
        <v>373</v>
      </c>
      <c r="D229" t="s">
        <v>230</v>
      </c>
      <c r="E229">
        <v>5313130</v>
      </c>
      <c r="F229">
        <v>10799</v>
      </c>
      <c r="G229">
        <v>37157.334431099996</v>
      </c>
      <c r="H229">
        <v>540.05600721200005</v>
      </c>
      <c r="I229">
        <v>145907.219129</v>
      </c>
      <c r="J229">
        <v>36041.344419399997</v>
      </c>
      <c r="K229">
        <v>105.847776892</v>
      </c>
      <c r="L229">
        <v>1695.1303612900001</v>
      </c>
      <c r="M229">
        <v>37311.823707299998</v>
      </c>
      <c r="N229">
        <v>13346.281188000001</v>
      </c>
      <c r="O229">
        <v>10919.940669199999</v>
      </c>
      <c r="P229">
        <v>3549.3572155400002</v>
      </c>
      <c r="Q229">
        <v>25.199406418104246</v>
      </c>
      <c r="R229">
        <v>0</v>
      </c>
      <c r="S229">
        <v>53.16267853830459</v>
      </c>
      <c r="T229">
        <v>8.1153774809868295</v>
      </c>
      <c r="U229">
        <v>0.47301057317751805</v>
      </c>
      <c r="V229">
        <v>7.6303361422353913</v>
      </c>
      <c r="W229">
        <v>2932.4658808600002</v>
      </c>
      <c r="X229">
        <v>29</v>
      </c>
      <c r="Y229">
        <v>25.199406418104246</v>
      </c>
      <c r="Z229">
        <v>2228.3713599600001</v>
      </c>
      <c r="AA229">
        <v>0</v>
      </c>
      <c r="AB229">
        <v>0.789355495879</v>
      </c>
      <c r="AC229">
        <v>0.63524897764900001</v>
      </c>
      <c r="AD229">
        <v>0</v>
      </c>
      <c r="AE229">
        <v>0.80949659229100002</v>
      </c>
      <c r="AF229">
        <v>-0.75039947600099999</v>
      </c>
      <c r="AG229">
        <v>0.34854032885800001</v>
      </c>
      <c r="AH229">
        <v>0.43205916654299997</v>
      </c>
      <c r="AI229">
        <v>1.4301651582799999</v>
      </c>
      <c r="AJ229">
        <v>23.8805435236</v>
      </c>
      <c r="AK229">
        <v>-45.912468023700001</v>
      </c>
      <c r="AL229">
        <v>2201.56284835</v>
      </c>
      <c r="AM229">
        <v>6815</v>
      </c>
      <c r="AN229">
        <v>1.438370621</v>
      </c>
      <c r="AO229">
        <v>6815</v>
      </c>
      <c r="AP229">
        <v>0</v>
      </c>
      <c r="AQ229">
        <v>0</v>
      </c>
      <c r="AR229">
        <v>757.22222220000003</v>
      </c>
      <c r="AS229">
        <v>3407.5</v>
      </c>
      <c r="AT229">
        <v>6815</v>
      </c>
      <c r="AU229">
        <v>17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7</v>
      </c>
      <c r="BD229">
        <v>0</v>
      </c>
      <c r="BE229">
        <v>33</v>
      </c>
      <c r="BF229">
        <v>194.1176471</v>
      </c>
      <c r="BG229">
        <v>0</v>
      </c>
      <c r="BH229">
        <v>6815</v>
      </c>
      <c r="BI229">
        <v>26</v>
      </c>
      <c r="BJ229">
        <v>262.11538460000003</v>
      </c>
      <c r="BK229">
        <v>7.4334140435835347E-2</v>
      </c>
      <c r="BL229">
        <v>5.5853564120997623E-2</v>
      </c>
      <c r="BM229">
        <v>0.59530000000000005</v>
      </c>
      <c r="BN229">
        <v>0</v>
      </c>
      <c r="BO229">
        <v>25080.645985399999</v>
      </c>
      <c r="BP229">
        <v>4.7754421705699999</v>
      </c>
    </row>
    <row r="230" spans="1:68" x14ac:dyDescent="0.25">
      <c r="A230">
        <v>229</v>
      </c>
      <c r="B230" t="s">
        <v>337</v>
      </c>
      <c r="C230" t="s">
        <v>373</v>
      </c>
      <c r="D230" t="s">
        <v>231</v>
      </c>
      <c r="E230">
        <v>5313131</v>
      </c>
      <c r="F230">
        <v>8612</v>
      </c>
      <c r="G230">
        <v>33978.437969500003</v>
      </c>
      <c r="H230">
        <v>712.97864111299998</v>
      </c>
      <c r="I230">
        <v>143144.21583299999</v>
      </c>
      <c r="J230">
        <v>33352.482151999997</v>
      </c>
      <c r="K230">
        <v>34.771933036900002</v>
      </c>
      <c r="L230">
        <v>1540.1844521800001</v>
      </c>
      <c r="M230">
        <v>39174.366914899998</v>
      </c>
      <c r="N230">
        <v>14795.5451715</v>
      </c>
      <c r="O230">
        <v>12108.435913400001</v>
      </c>
      <c r="P230">
        <v>3841.8766706900001</v>
      </c>
      <c r="Q230">
        <v>9.4787608977926183</v>
      </c>
      <c r="R230">
        <v>0</v>
      </c>
      <c r="S230">
        <v>58.208124652198109</v>
      </c>
      <c r="T230">
        <v>4.8414023372287147</v>
      </c>
      <c r="U230">
        <v>0.60285661287330738</v>
      </c>
      <c r="V230">
        <v>1.8810961449140733</v>
      </c>
      <c r="W230">
        <v>2762.9800545799999</v>
      </c>
      <c r="X230">
        <v>52</v>
      </c>
      <c r="Y230">
        <v>9.4787608977926183</v>
      </c>
      <c r="Z230">
        <v>2821.27490932</v>
      </c>
      <c r="AA230">
        <v>0</v>
      </c>
      <c r="AB230">
        <v>0.70755921969299995</v>
      </c>
      <c r="AC230">
        <v>0.62778645047899995</v>
      </c>
      <c r="AD230">
        <v>0</v>
      </c>
      <c r="AE230">
        <v>0.83179337342500004</v>
      </c>
      <c r="AF230">
        <v>-0.76429058045999998</v>
      </c>
      <c r="AG230">
        <v>0.35717060954899998</v>
      </c>
      <c r="AH230">
        <v>0.485015379069</v>
      </c>
      <c r="AI230">
        <v>1.4323667330500001</v>
      </c>
      <c r="AJ230">
        <v>24.428265974199999</v>
      </c>
      <c r="AK230">
        <v>-42.4455469878</v>
      </c>
      <c r="AL230">
        <v>2087.1403733900001</v>
      </c>
      <c r="AM230">
        <v>3850</v>
      </c>
      <c r="AN230">
        <v>1.341463415</v>
      </c>
      <c r="AO230">
        <v>3850</v>
      </c>
      <c r="AP230">
        <v>0</v>
      </c>
      <c r="AQ230">
        <v>0</v>
      </c>
      <c r="AR230">
        <v>550</v>
      </c>
      <c r="AS230">
        <v>3850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20</v>
      </c>
      <c r="BF230">
        <v>200</v>
      </c>
      <c r="BG230">
        <v>0</v>
      </c>
      <c r="BH230">
        <v>0</v>
      </c>
      <c r="BI230">
        <v>22</v>
      </c>
      <c r="BJ230">
        <v>175</v>
      </c>
      <c r="BK230">
        <v>6.3254265501456519E-2</v>
      </c>
      <c r="BL230">
        <v>4.0827194461702319E-2</v>
      </c>
      <c r="BM230">
        <v>0.59109999999999996</v>
      </c>
      <c r="BN230">
        <v>0</v>
      </c>
      <c r="BO230">
        <v>25549.235548199998</v>
      </c>
      <c r="BP230">
        <v>4.4275429633099996</v>
      </c>
    </row>
    <row r="231" spans="1:68" x14ac:dyDescent="0.25">
      <c r="A231">
        <v>230</v>
      </c>
      <c r="B231" t="s">
        <v>337</v>
      </c>
      <c r="C231" t="s">
        <v>373</v>
      </c>
      <c r="D231" t="s">
        <v>232</v>
      </c>
      <c r="E231">
        <v>5313140</v>
      </c>
      <c r="F231">
        <v>11640</v>
      </c>
      <c r="G231">
        <v>47298.723772400001</v>
      </c>
      <c r="H231">
        <v>594.11951021499999</v>
      </c>
      <c r="I231">
        <v>155990.52922999999</v>
      </c>
      <c r="J231">
        <v>40109.926915199998</v>
      </c>
      <c r="K231">
        <v>217.794037059</v>
      </c>
      <c r="L231">
        <v>2250.4663051299999</v>
      </c>
      <c r="M231">
        <v>48989.658416899998</v>
      </c>
      <c r="N231">
        <v>29068.486308700001</v>
      </c>
      <c r="O231">
        <v>26567.358729700001</v>
      </c>
      <c r="P231">
        <v>3928.7389036999998</v>
      </c>
      <c r="Q231">
        <v>40.354294194027077</v>
      </c>
      <c r="R231">
        <v>0</v>
      </c>
      <c r="S231">
        <v>46.234464848822107</v>
      </c>
      <c r="T231">
        <v>14.014097570024115</v>
      </c>
      <c r="U231">
        <v>0.70487850120571327</v>
      </c>
      <c r="V231">
        <v>0.7903780068728522</v>
      </c>
      <c r="W231">
        <v>1080.0414731599999</v>
      </c>
      <c r="X231">
        <v>574</v>
      </c>
      <c r="Y231">
        <v>40.354294194027077</v>
      </c>
      <c r="Z231">
        <v>1208.8976331199999</v>
      </c>
      <c r="AA231">
        <v>2.3213039277000001E-2</v>
      </c>
      <c r="AB231">
        <v>0.44677835051499998</v>
      </c>
      <c r="AC231">
        <v>0.55364303424000005</v>
      </c>
      <c r="AD231">
        <v>0</v>
      </c>
      <c r="AE231">
        <v>0.78491019639399995</v>
      </c>
      <c r="AF231">
        <v>-0.72844362753799996</v>
      </c>
      <c r="AG231">
        <v>0.33119468105799998</v>
      </c>
      <c r="AH231">
        <v>0.63972492116599999</v>
      </c>
      <c r="AI231">
        <v>1.37018404712</v>
      </c>
      <c r="AJ231">
        <v>25.179150480699999</v>
      </c>
      <c r="AK231">
        <v>-32.658735966099997</v>
      </c>
      <c r="AL231">
        <v>1627.3659404</v>
      </c>
      <c r="AM231">
        <v>5120</v>
      </c>
      <c r="AN231">
        <v>1.3145057769999999</v>
      </c>
      <c r="AO231">
        <v>1706.666667</v>
      </c>
      <c r="AP231">
        <v>0</v>
      </c>
      <c r="AQ231">
        <v>0</v>
      </c>
      <c r="AR231">
        <v>1024</v>
      </c>
      <c r="AS231">
        <v>1706.666667</v>
      </c>
      <c r="AT231">
        <v>2560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17</v>
      </c>
      <c r="BF231">
        <v>170</v>
      </c>
      <c r="BG231">
        <v>0</v>
      </c>
      <c r="BH231">
        <v>0</v>
      </c>
      <c r="BI231">
        <v>0</v>
      </c>
      <c r="BJ231">
        <v>0</v>
      </c>
      <c r="BK231">
        <v>0.10102489019033675</v>
      </c>
      <c r="BL231">
        <v>8.9003581209184751E-2</v>
      </c>
      <c r="BM231">
        <v>0.61170000000000002</v>
      </c>
      <c r="BN231">
        <v>0</v>
      </c>
      <c r="BO231">
        <v>39767.6078719</v>
      </c>
      <c r="BP231">
        <v>3.9352702225399998</v>
      </c>
    </row>
    <row r="232" spans="1:68" x14ac:dyDescent="0.25">
      <c r="A232">
        <v>231</v>
      </c>
      <c r="B232" t="s">
        <v>337</v>
      </c>
      <c r="C232" t="s">
        <v>373</v>
      </c>
      <c r="D232" t="s">
        <v>233</v>
      </c>
      <c r="E232">
        <v>5313141</v>
      </c>
      <c r="F232">
        <v>22554</v>
      </c>
      <c r="G232">
        <v>40387.188230699998</v>
      </c>
      <c r="H232">
        <v>1692.4064656</v>
      </c>
      <c r="I232">
        <v>147502.57928400001</v>
      </c>
      <c r="J232">
        <v>29418.796004399999</v>
      </c>
      <c r="K232">
        <v>105.416380609</v>
      </c>
      <c r="L232">
        <v>4709.0089898099995</v>
      </c>
      <c r="M232">
        <v>40115.318845000002</v>
      </c>
      <c r="N232">
        <v>26868.914926699999</v>
      </c>
      <c r="O232">
        <v>25989.0065645</v>
      </c>
      <c r="P232">
        <v>4575.61423053</v>
      </c>
      <c r="Q232">
        <v>59.450936746429242</v>
      </c>
      <c r="R232">
        <v>0</v>
      </c>
      <c r="S232">
        <v>128.66815062140603</v>
      </c>
      <c r="T232">
        <v>14.663327768503059</v>
      </c>
      <c r="U232">
        <v>0.35243925060285664</v>
      </c>
      <c r="V232">
        <v>1.0951494191717654</v>
      </c>
      <c r="W232">
        <v>746.73210996499995</v>
      </c>
      <c r="X232">
        <v>1145</v>
      </c>
      <c r="Y232">
        <v>59.450936746429242</v>
      </c>
      <c r="Z232">
        <v>1695.9710639800001</v>
      </c>
      <c r="AA232">
        <v>1.2867535283500001E-2</v>
      </c>
      <c r="AB232">
        <v>0.47498226478700001</v>
      </c>
      <c r="AC232">
        <v>0.57063289876400003</v>
      </c>
      <c r="AD232">
        <v>0</v>
      </c>
      <c r="AE232">
        <v>0.816104752888</v>
      </c>
      <c r="AF232">
        <v>-0.75529845233600001</v>
      </c>
      <c r="AG232">
        <v>0.33490534532299998</v>
      </c>
      <c r="AH232">
        <v>0.50775015662</v>
      </c>
      <c r="AI232">
        <v>1.4252716926</v>
      </c>
      <c r="AJ232">
        <v>25.050427574699999</v>
      </c>
      <c r="AK232">
        <v>-41.450592433399997</v>
      </c>
      <c r="AL232">
        <v>2033.6173802599999</v>
      </c>
      <c r="AM232">
        <v>3633</v>
      </c>
      <c r="AN232">
        <v>1.6004405289999999</v>
      </c>
      <c r="AO232">
        <v>3633</v>
      </c>
      <c r="AP232">
        <v>0</v>
      </c>
      <c r="AQ232">
        <v>0</v>
      </c>
      <c r="AR232">
        <v>454.125</v>
      </c>
      <c r="AS232">
        <v>3633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20</v>
      </c>
      <c r="BF232">
        <v>200</v>
      </c>
      <c r="BG232">
        <v>1816.5</v>
      </c>
      <c r="BH232">
        <v>3633</v>
      </c>
      <c r="BI232">
        <v>3</v>
      </c>
      <c r="BJ232">
        <v>1211</v>
      </c>
      <c r="BK232">
        <v>5.2184980907933817E-2</v>
      </c>
      <c r="BL232">
        <v>3.7131184748070811E-2</v>
      </c>
      <c r="BM232">
        <v>0.56779999999999997</v>
      </c>
      <c r="BN232">
        <v>0</v>
      </c>
      <c r="BO232">
        <v>32048.962881799998</v>
      </c>
      <c r="BP232">
        <v>4.2800569547</v>
      </c>
    </row>
    <row r="233" spans="1:68" x14ac:dyDescent="0.25">
      <c r="A233">
        <v>232</v>
      </c>
      <c r="B233" t="s">
        <v>337</v>
      </c>
      <c r="C233" t="s">
        <v>374</v>
      </c>
      <c r="D233" t="s">
        <v>234</v>
      </c>
      <c r="E233">
        <v>5314010</v>
      </c>
      <c r="F233">
        <v>13055</v>
      </c>
      <c r="G233">
        <v>5471.0773343000001</v>
      </c>
      <c r="H233">
        <v>1223.8890806899999</v>
      </c>
      <c r="I233">
        <v>125717.747542</v>
      </c>
      <c r="J233">
        <v>124457.68647299999</v>
      </c>
      <c r="K233">
        <v>1444.7298467999999</v>
      </c>
      <c r="L233">
        <v>5987.4193546899996</v>
      </c>
      <c r="M233">
        <v>7139.4890980500004</v>
      </c>
      <c r="N233">
        <v>1724.3719534899999</v>
      </c>
      <c r="O233">
        <v>12050.3374059</v>
      </c>
      <c r="P233">
        <v>2362.6711301300002</v>
      </c>
      <c r="Q233">
        <v>60.823594880356147</v>
      </c>
      <c r="R233">
        <v>0.52865887590428495</v>
      </c>
      <c r="S233">
        <v>12.576516416249303</v>
      </c>
      <c r="T233">
        <v>26.729734743090333</v>
      </c>
      <c r="U233">
        <v>1.0480430346874421</v>
      </c>
      <c r="V233">
        <v>4.7950976637303713</v>
      </c>
      <c r="W233">
        <v>1795.58939723</v>
      </c>
      <c r="X233">
        <v>1295</v>
      </c>
      <c r="Y233">
        <v>60.823594880356147</v>
      </c>
      <c r="Z233">
        <v>314.59019695400002</v>
      </c>
      <c r="AA233">
        <v>8.8258598342199998E-2</v>
      </c>
      <c r="AB233">
        <v>2.77671390272E-3</v>
      </c>
      <c r="AC233">
        <v>0.61361102522300004</v>
      </c>
      <c r="AD233">
        <v>0</v>
      </c>
      <c r="AE233">
        <v>0.49190119564200002</v>
      </c>
      <c r="AF233">
        <v>-0.52858710981599999</v>
      </c>
      <c r="AG233">
        <v>4.6847572306E-2</v>
      </c>
      <c r="AH233">
        <v>0.792039711418</v>
      </c>
      <c r="AI233">
        <v>1.2687559132899999</v>
      </c>
      <c r="AJ233">
        <v>25.7669259324</v>
      </c>
      <c r="AK233">
        <v>0.25983436026399997</v>
      </c>
      <c r="AL233">
        <v>1179.78411749</v>
      </c>
      <c r="AM233">
        <v>5808</v>
      </c>
      <c r="AN233">
        <v>1.6342149690000001</v>
      </c>
      <c r="AO233">
        <v>2904</v>
      </c>
      <c r="AP233">
        <v>0</v>
      </c>
      <c r="AQ233">
        <v>0</v>
      </c>
      <c r="AR233">
        <v>322.66666670000001</v>
      </c>
      <c r="AS233">
        <v>1161.5999999999999</v>
      </c>
      <c r="AT233">
        <v>0</v>
      </c>
      <c r="AU233">
        <v>2</v>
      </c>
      <c r="AV233">
        <v>0</v>
      </c>
      <c r="AW233">
        <v>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22</v>
      </c>
      <c r="BD233">
        <v>0</v>
      </c>
      <c r="BE233">
        <v>36</v>
      </c>
      <c r="BF233">
        <v>189.47368420000001</v>
      </c>
      <c r="BG233">
        <v>73.518987339999995</v>
      </c>
      <c r="BH233">
        <v>118.53061219999999</v>
      </c>
      <c r="BI233">
        <v>29</v>
      </c>
      <c r="BJ233">
        <v>200.27586210000001</v>
      </c>
      <c r="BK233">
        <v>0.15089197224975223</v>
      </c>
      <c r="BL233">
        <v>8.0065717415115006E-2</v>
      </c>
      <c r="BM233">
        <v>0.59689999999999999</v>
      </c>
      <c r="BN233">
        <v>561</v>
      </c>
      <c r="BO233">
        <v>4292.1973915500002</v>
      </c>
      <c r="BP233">
        <v>3.59577768203</v>
      </c>
    </row>
    <row r="234" spans="1:68" x14ac:dyDescent="0.25">
      <c r="A234">
        <v>233</v>
      </c>
      <c r="B234" t="s">
        <v>337</v>
      </c>
      <c r="C234" t="s">
        <v>374</v>
      </c>
      <c r="D234" t="s">
        <v>235</v>
      </c>
      <c r="E234">
        <v>5314020</v>
      </c>
      <c r="F234">
        <v>17661</v>
      </c>
      <c r="G234">
        <v>2678.3989215500001</v>
      </c>
      <c r="H234">
        <v>437.24999919700002</v>
      </c>
      <c r="I234">
        <v>120209.29682600001</v>
      </c>
      <c r="J234">
        <v>121455.728007</v>
      </c>
      <c r="K234">
        <v>1053.31300197</v>
      </c>
      <c r="L234">
        <v>4409.1712671400001</v>
      </c>
      <c r="M234">
        <v>5476.0740432100001</v>
      </c>
      <c r="N234">
        <v>3217.7814113499999</v>
      </c>
      <c r="O234">
        <v>15380.403583699999</v>
      </c>
      <c r="P234">
        <v>1771.1115344699999</v>
      </c>
      <c r="Q234">
        <v>50</v>
      </c>
      <c r="R234">
        <v>5.7132257466147278</v>
      </c>
      <c r="S234">
        <v>18.549434242255611</v>
      </c>
      <c r="T234">
        <v>32.767575588944538</v>
      </c>
      <c r="U234">
        <v>1.762196253014283</v>
      </c>
      <c r="V234">
        <v>25.349640450710602</v>
      </c>
      <c r="W234">
        <v>1318.87623807</v>
      </c>
      <c r="X234">
        <v>928</v>
      </c>
      <c r="Y234">
        <v>50</v>
      </c>
      <c r="Z234">
        <v>668.41728926999997</v>
      </c>
      <c r="AA234">
        <v>0.123223339131</v>
      </c>
      <c r="AB234">
        <v>6.0160806296399999E-3</v>
      </c>
      <c r="AC234">
        <v>0.620690973521</v>
      </c>
      <c r="AD234">
        <v>0</v>
      </c>
      <c r="AE234">
        <v>0.50616023712799996</v>
      </c>
      <c r="AF234">
        <v>-0.55653790131799996</v>
      </c>
      <c r="AG234">
        <v>1.5140632394E-2</v>
      </c>
      <c r="AH234">
        <v>0.81688320845700002</v>
      </c>
      <c r="AI234">
        <v>1.26640949008</v>
      </c>
      <c r="AJ234">
        <v>25.733173156199999</v>
      </c>
      <c r="AK234">
        <v>-2.3228368001600002</v>
      </c>
      <c r="AL234">
        <v>1186.0983882800001</v>
      </c>
      <c r="AM234">
        <v>7154</v>
      </c>
      <c r="AN234">
        <v>1.3773584910000001</v>
      </c>
      <c r="AO234">
        <v>1788.5</v>
      </c>
      <c r="AP234">
        <v>0</v>
      </c>
      <c r="AQ234">
        <v>0</v>
      </c>
      <c r="AR234">
        <v>550.30769229999999</v>
      </c>
      <c r="AS234">
        <v>2384.666667</v>
      </c>
      <c r="AT234">
        <v>7154</v>
      </c>
      <c r="AU234">
        <v>2</v>
      </c>
      <c r="AV234">
        <v>0</v>
      </c>
      <c r="AW234">
        <v>5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19</v>
      </c>
      <c r="BD234">
        <v>0</v>
      </c>
      <c r="BE234">
        <v>43</v>
      </c>
      <c r="BF234">
        <v>195.45454549999999</v>
      </c>
      <c r="BG234">
        <v>99.361111109999996</v>
      </c>
      <c r="BH234">
        <v>121.2542373</v>
      </c>
      <c r="BI234">
        <v>60</v>
      </c>
      <c r="BJ234">
        <v>119.2333333</v>
      </c>
      <c r="BK234">
        <v>0.21239863981166623</v>
      </c>
      <c r="BL234">
        <v>0.12203974770915149</v>
      </c>
      <c r="BM234">
        <v>0.63919999999999999</v>
      </c>
      <c r="BN234">
        <v>812</v>
      </c>
      <c r="BO234">
        <v>3276.6106065099998</v>
      </c>
      <c r="BP234">
        <v>3.67859592244</v>
      </c>
    </row>
    <row r="235" spans="1:68" x14ac:dyDescent="0.25">
      <c r="A235">
        <v>234</v>
      </c>
      <c r="B235" t="s">
        <v>337</v>
      </c>
      <c r="C235" t="s">
        <v>374</v>
      </c>
      <c r="D235" t="s">
        <v>236</v>
      </c>
      <c r="E235">
        <v>5314030</v>
      </c>
      <c r="F235">
        <v>14332</v>
      </c>
      <c r="G235">
        <v>2926.6621578200002</v>
      </c>
      <c r="H235">
        <v>467.47338893400001</v>
      </c>
      <c r="I235">
        <v>110120.634187</v>
      </c>
      <c r="J235">
        <v>108180.873691</v>
      </c>
      <c r="K235">
        <v>812.06007533100001</v>
      </c>
      <c r="L235">
        <v>3423.25916856</v>
      </c>
      <c r="M235">
        <v>5482.6817548099998</v>
      </c>
      <c r="N235">
        <v>3477.4261772700002</v>
      </c>
      <c r="O235">
        <v>5427.92594078</v>
      </c>
      <c r="P235">
        <v>2915.25855172</v>
      </c>
      <c r="Q235">
        <v>50.936746429233906</v>
      </c>
      <c r="R235">
        <v>5.8801706547950285</v>
      </c>
      <c r="S235">
        <v>21.76776108328696</v>
      </c>
      <c r="T235">
        <v>40.298645891300318</v>
      </c>
      <c r="U235">
        <v>0.10202188833240587</v>
      </c>
      <c r="V235">
        <v>2.0932179737650012</v>
      </c>
      <c r="W235">
        <v>854.41310178000003</v>
      </c>
      <c r="X235">
        <v>2626</v>
      </c>
      <c r="Y235">
        <v>50.936746429233906</v>
      </c>
      <c r="Z235">
        <v>527.61497130199996</v>
      </c>
      <c r="AA235">
        <v>9.3504958837200003E-2</v>
      </c>
      <c r="AB235">
        <v>2.21357800726E-2</v>
      </c>
      <c r="AC235">
        <v>0.59189515778599999</v>
      </c>
      <c r="AD235">
        <v>38</v>
      </c>
      <c r="AE235">
        <v>0.53656276664199998</v>
      </c>
      <c r="AF235">
        <v>-0.575519513348</v>
      </c>
      <c r="AG235">
        <v>5.5385513150899998E-2</v>
      </c>
      <c r="AH235">
        <v>0.79940200344400003</v>
      </c>
      <c r="AI235">
        <v>1.3143021636500001</v>
      </c>
      <c r="AJ235">
        <v>26.351435395700001</v>
      </c>
      <c r="AK235">
        <v>-2.0716271918100002</v>
      </c>
      <c r="AL235">
        <v>1268.23571668</v>
      </c>
      <c r="AM235">
        <v>7489</v>
      </c>
      <c r="AN235">
        <v>1.1416158540000001</v>
      </c>
      <c r="AO235">
        <v>1248.166667</v>
      </c>
      <c r="AP235">
        <v>7489</v>
      </c>
      <c r="AQ235">
        <v>7489</v>
      </c>
      <c r="AR235">
        <v>499.26666669999997</v>
      </c>
      <c r="AS235">
        <v>3744.5</v>
      </c>
      <c r="AT235">
        <v>1497.8</v>
      </c>
      <c r="AU235">
        <v>22</v>
      </c>
      <c r="AV235">
        <v>0</v>
      </c>
      <c r="AW235">
        <v>10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15</v>
      </c>
      <c r="BD235">
        <v>0</v>
      </c>
      <c r="BE235">
        <v>35</v>
      </c>
      <c r="BF235">
        <v>194.44444440000001</v>
      </c>
      <c r="BG235">
        <v>166.42222219999999</v>
      </c>
      <c r="BH235">
        <v>174.16279069999999</v>
      </c>
      <c r="BI235">
        <v>18</v>
      </c>
      <c r="BJ235">
        <v>416.05555559999999</v>
      </c>
      <c r="BK235">
        <v>0.25920416511714389</v>
      </c>
      <c r="BL235">
        <v>0.18033075299085152</v>
      </c>
      <c r="BM235">
        <v>0.61980000000000002</v>
      </c>
      <c r="BN235">
        <v>0</v>
      </c>
      <c r="BO235">
        <v>9014.3871329600006</v>
      </c>
      <c r="BP235">
        <v>3.9006757247700001</v>
      </c>
    </row>
    <row r="236" spans="1:68" x14ac:dyDescent="0.25">
      <c r="A236">
        <v>235</v>
      </c>
      <c r="B236" t="s">
        <v>337</v>
      </c>
      <c r="C236" t="s">
        <v>374</v>
      </c>
      <c r="D236" t="s">
        <v>237</v>
      </c>
      <c r="E236">
        <v>5314040</v>
      </c>
      <c r="F236">
        <v>18305</v>
      </c>
      <c r="G236">
        <v>4107.3713918200001</v>
      </c>
      <c r="H236">
        <v>674.05454266900006</v>
      </c>
      <c r="I236">
        <v>97794.641404299997</v>
      </c>
      <c r="J236">
        <v>95900.854453199994</v>
      </c>
      <c r="K236">
        <v>1421.72708435</v>
      </c>
      <c r="L236">
        <v>4475.37097404</v>
      </c>
      <c r="M236">
        <v>6526.3280661500003</v>
      </c>
      <c r="N236">
        <v>3941.2708339300002</v>
      </c>
      <c r="O236">
        <v>5106.4945552199997</v>
      </c>
      <c r="P236">
        <v>3474.1968305</v>
      </c>
      <c r="Q236">
        <v>71.804859951771476</v>
      </c>
      <c r="R236">
        <v>2.8658875904284917</v>
      </c>
      <c r="S236">
        <v>26.386570209608607</v>
      </c>
      <c r="T236">
        <v>44.880356149137448</v>
      </c>
      <c r="U236">
        <v>0.29679094787608978</v>
      </c>
      <c r="V236">
        <v>10.838568697077301</v>
      </c>
      <c r="W236">
        <v>2196.87105557</v>
      </c>
      <c r="X236">
        <v>1848</v>
      </c>
      <c r="Y236">
        <v>71.804859951771476</v>
      </c>
      <c r="Z236">
        <v>764.01310308200004</v>
      </c>
      <c r="AA236">
        <v>5.7912296977600003E-2</v>
      </c>
      <c r="AB236">
        <v>4.7664572521200002E-2</v>
      </c>
      <c r="AC236">
        <v>0.58953584379500001</v>
      </c>
      <c r="AD236">
        <v>45</v>
      </c>
      <c r="AE236">
        <v>0.61078420234499997</v>
      </c>
      <c r="AF236">
        <v>-0.61629741656000003</v>
      </c>
      <c r="AG236">
        <v>0.109952554769</v>
      </c>
      <c r="AH236">
        <v>0.79156895923100001</v>
      </c>
      <c r="AI236">
        <v>1.31456726749</v>
      </c>
      <c r="AJ236">
        <v>26.166784875899999</v>
      </c>
      <c r="AK236">
        <v>-4.0341072322200002</v>
      </c>
      <c r="AL236">
        <v>1293.2138823299999</v>
      </c>
      <c r="AM236">
        <v>2464</v>
      </c>
      <c r="AN236">
        <v>1.221010902</v>
      </c>
      <c r="AO236">
        <v>2464</v>
      </c>
      <c r="AP236">
        <v>0</v>
      </c>
      <c r="AQ236">
        <v>0</v>
      </c>
      <c r="AR236">
        <v>352</v>
      </c>
      <c r="AS236">
        <v>1232</v>
      </c>
      <c r="AT236">
        <v>0</v>
      </c>
      <c r="AU236">
        <v>2</v>
      </c>
      <c r="AV236">
        <v>0</v>
      </c>
      <c r="AW236">
        <v>6</v>
      </c>
      <c r="AX236">
        <v>0</v>
      </c>
      <c r="AY236">
        <v>3</v>
      </c>
      <c r="AZ236">
        <v>0</v>
      </c>
      <c r="BA236">
        <v>1</v>
      </c>
      <c r="BB236">
        <v>0</v>
      </c>
      <c r="BC236">
        <v>6</v>
      </c>
      <c r="BD236">
        <v>0</v>
      </c>
      <c r="BE236">
        <v>16</v>
      </c>
      <c r="BF236">
        <v>200</v>
      </c>
      <c r="BG236">
        <v>88</v>
      </c>
      <c r="BH236">
        <v>129.68421050000001</v>
      </c>
      <c r="BI236">
        <v>0</v>
      </c>
      <c r="BJ236">
        <v>0</v>
      </c>
      <c r="BK236">
        <v>0.24061810154525387</v>
      </c>
      <c r="BL236">
        <v>0.14927857935627081</v>
      </c>
      <c r="BM236">
        <v>0.62150000000000005</v>
      </c>
      <c r="BN236">
        <v>0</v>
      </c>
      <c r="BO236">
        <v>18285.8168486</v>
      </c>
      <c r="BP236">
        <v>3.8159133710000002</v>
      </c>
    </row>
    <row r="237" spans="1:68" x14ac:dyDescent="0.25">
      <c r="A237">
        <v>236</v>
      </c>
      <c r="B237" t="s">
        <v>337</v>
      </c>
      <c r="C237" t="s">
        <v>374</v>
      </c>
      <c r="D237" t="s">
        <v>238</v>
      </c>
      <c r="E237">
        <v>5314041</v>
      </c>
      <c r="F237">
        <v>7283</v>
      </c>
      <c r="G237">
        <v>3850.0667948300002</v>
      </c>
      <c r="H237">
        <v>661.67014450299996</v>
      </c>
      <c r="I237">
        <v>103264.782505</v>
      </c>
      <c r="J237">
        <v>98200.740433600004</v>
      </c>
      <c r="K237">
        <v>408.04149312700002</v>
      </c>
      <c r="L237">
        <v>7219.9567717899999</v>
      </c>
      <c r="M237">
        <v>11658.9857739</v>
      </c>
      <c r="N237">
        <v>3405.7342747399998</v>
      </c>
      <c r="O237">
        <v>11977.5267516</v>
      </c>
      <c r="P237">
        <v>4179.1791343200002</v>
      </c>
      <c r="Q237">
        <v>11.148209979595622</v>
      </c>
      <c r="R237">
        <v>1.1686143572621035</v>
      </c>
      <c r="S237">
        <v>20.766091634205157</v>
      </c>
      <c r="T237">
        <v>33.778519755147471</v>
      </c>
      <c r="U237">
        <v>1.8549434242255611E-2</v>
      </c>
      <c r="V237">
        <v>2.7461211039406838E-2</v>
      </c>
      <c r="W237">
        <v>174.61446642199999</v>
      </c>
      <c r="X237">
        <v>3822</v>
      </c>
      <c r="Y237">
        <v>11.148209979595622</v>
      </c>
      <c r="Z237">
        <v>112.90557164000001</v>
      </c>
      <c r="AA237">
        <v>3.05300546176E-2</v>
      </c>
      <c r="AB237">
        <v>0.110668680489</v>
      </c>
      <c r="AC237">
        <v>0.59004303036700001</v>
      </c>
      <c r="AD237">
        <v>0</v>
      </c>
      <c r="AE237">
        <v>0.67797686269799995</v>
      </c>
      <c r="AF237">
        <v>-0.65741695259999999</v>
      </c>
      <c r="AG237">
        <v>0.17973478422899999</v>
      </c>
      <c r="AH237">
        <v>0.76208972966900002</v>
      </c>
      <c r="AI237">
        <v>1.2814237588599999</v>
      </c>
      <c r="AJ237">
        <v>24.876199120700001</v>
      </c>
      <c r="AK237">
        <v>-1.6375677445800001</v>
      </c>
      <c r="AL237">
        <v>1281.4642123799999</v>
      </c>
      <c r="AM237">
        <v>1560</v>
      </c>
      <c r="AN237">
        <v>1.341358555</v>
      </c>
      <c r="AO237">
        <v>1560</v>
      </c>
      <c r="AP237">
        <v>0</v>
      </c>
      <c r="AQ237">
        <v>0</v>
      </c>
      <c r="AR237">
        <v>260</v>
      </c>
      <c r="AS237">
        <v>1560</v>
      </c>
      <c r="AT237">
        <v>0</v>
      </c>
      <c r="AU237">
        <v>0</v>
      </c>
      <c r="AV237">
        <v>0</v>
      </c>
      <c r="AW237">
        <v>3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14</v>
      </c>
      <c r="BF237">
        <v>200</v>
      </c>
      <c r="BG237">
        <v>130</v>
      </c>
      <c r="BH237">
        <v>86.666666669999998</v>
      </c>
      <c r="BI237">
        <v>14</v>
      </c>
      <c r="BJ237">
        <v>111.4285714</v>
      </c>
      <c r="BK237">
        <v>0.23705722070844687</v>
      </c>
      <c r="BL237">
        <v>0.15784499054820417</v>
      </c>
      <c r="BM237">
        <v>0.58189999999999997</v>
      </c>
      <c r="BN237">
        <v>0</v>
      </c>
      <c r="BO237">
        <v>21365.191664499998</v>
      </c>
      <c r="BP237">
        <v>3.9355393210099998</v>
      </c>
    </row>
    <row r="238" spans="1:68" x14ac:dyDescent="0.25">
      <c r="A238">
        <v>237</v>
      </c>
      <c r="B238" t="s">
        <v>337</v>
      </c>
      <c r="C238" t="s">
        <v>374</v>
      </c>
      <c r="D238" t="s">
        <v>239</v>
      </c>
      <c r="E238">
        <v>5314050</v>
      </c>
      <c r="F238">
        <v>16492</v>
      </c>
      <c r="G238">
        <v>6309.4849731499999</v>
      </c>
      <c r="H238">
        <v>611.10996291799995</v>
      </c>
      <c r="I238">
        <v>87779.367082800003</v>
      </c>
      <c r="J238">
        <v>84135.973583800005</v>
      </c>
      <c r="K238">
        <v>355.14281236400001</v>
      </c>
      <c r="L238">
        <v>3198.6557859200002</v>
      </c>
      <c r="M238">
        <v>3786.4298871599999</v>
      </c>
      <c r="N238">
        <v>3904.7693030099999</v>
      </c>
      <c r="O238">
        <v>6246.8783387399999</v>
      </c>
      <c r="P238">
        <v>4072.51503396</v>
      </c>
      <c r="Q238">
        <v>40.725282878872193</v>
      </c>
      <c r="R238">
        <v>0</v>
      </c>
      <c r="S238">
        <v>54.451864218141345</v>
      </c>
      <c r="T238">
        <v>48.098682990168804</v>
      </c>
      <c r="U238">
        <v>0.22259321090706735</v>
      </c>
      <c r="V238">
        <v>1.4795052146495271</v>
      </c>
      <c r="W238">
        <v>806.56354864399998</v>
      </c>
      <c r="X238">
        <v>2384</v>
      </c>
      <c r="Y238">
        <v>40.725282878872193</v>
      </c>
      <c r="Z238">
        <v>490.98713459300001</v>
      </c>
      <c r="AA238">
        <v>9.1626965031500002E-2</v>
      </c>
      <c r="AB238">
        <v>4.4430633034200001E-2</v>
      </c>
      <c r="AC238">
        <v>0.71815214837200003</v>
      </c>
      <c r="AD238">
        <v>14</v>
      </c>
      <c r="AE238">
        <v>0.61933923247300005</v>
      </c>
      <c r="AF238">
        <v>-0.61797706800800001</v>
      </c>
      <c r="AG238">
        <v>0.12732226174</v>
      </c>
      <c r="AH238">
        <v>0.78370287800500005</v>
      </c>
      <c r="AI238">
        <v>1.3014181011299999</v>
      </c>
      <c r="AJ238">
        <v>26.148067613599999</v>
      </c>
      <c r="AK238">
        <v>-4.3073087919399997</v>
      </c>
      <c r="AL238">
        <v>1277.75496821</v>
      </c>
      <c r="AM238">
        <v>3890</v>
      </c>
      <c r="AN238">
        <v>1.3957660569999999</v>
      </c>
      <c r="AO238">
        <v>1945</v>
      </c>
      <c r="AP238">
        <v>0</v>
      </c>
      <c r="AQ238">
        <v>0</v>
      </c>
      <c r="AR238">
        <v>299.2307692</v>
      </c>
      <c r="AS238">
        <v>972.5</v>
      </c>
      <c r="AT238">
        <v>0</v>
      </c>
      <c r="AU238">
        <v>0</v>
      </c>
      <c r="AV238">
        <v>0</v>
      </c>
      <c r="AW238">
        <v>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7</v>
      </c>
      <c r="BD238">
        <v>0</v>
      </c>
      <c r="BE238">
        <v>30</v>
      </c>
      <c r="BF238">
        <v>200</v>
      </c>
      <c r="BG238">
        <v>105.1351351</v>
      </c>
      <c r="BH238">
        <v>92.619047620000003</v>
      </c>
      <c r="BI238">
        <v>11</v>
      </c>
      <c r="BJ238">
        <v>353.63636359999998</v>
      </c>
      <c r="BK238">
        <v>0.24550898203592814</v>
      </c>
      <c r="BL238">
        <v>0.11644502108336037</v>
      </c>
      <c r="BM238">
        <v>0.62250000000000005</v>
      </c>
      <c r="BN238">
        <v>0</v>
      </c>
      <c r="BO238">
        <v>30426.262091799999</v>
      </c>
      <c r="BP238">
        <v>3.5253477486999998</v>
      </c>
    </row>
    <row r="239" spans="1:68" x14ac:dyDescent="0.25">
      <c r="A239">
        <v>238</v>
      </c>
      <c r="B239" t="s">
        <v>337</v>
      </c>
      <c r="C239" t="s">
        <v>374</v>
      </c>
      <c r="D239" t="s">
        <v>240</v>
      </c>
      <c r="E239">
        <v>5314060</v>
      </c>
      <c r="F239">
        <v>11368</v>
      </c>
      <c r="G239">
        <v>15775.935245799999</v>
      </c>
      <c r="H239">
        <v>525.574304375</v>
      </c>
      <c r="I239">
        <v>80147.492427300007</v>
      </c>
      <c r="J239">
        <v>73449.097283800002</v>
      </c>
      <c r="K239">
        <v>1000.99658558</v>
      </c>
      <c r="L239">
        <v>3661.4135589299999</v>
      </c>
      <c r="M239">
        <v>5908.4895608300003</v>
      </c>
      <c r="N239">
        <v>3597.1833703900002</v>
      </c>
      <c r="O239">
        <v>6206.6750369600004</v>
      </c>
      <c r="P239">
        <v>2032.3087934299999</v>
      </c>
      <c r="Q239">
        <v>44.360971990354294</v>
      </c>
      <c r="R239">
        <v>0</v>
      </c>
      <c r="S239">
        <v>12.001483954739381</v>
      </c>
      <c r="T239">
        <v>21.832684103134856</v>
      </c>
      <c r="U239">
        <v>2.5041736227045077</v>
      </c>
      <c r="V239">
        <v>17.505277973258266</v>
      </c>
      <c r="W239">
        <v>960.03248947099996</v>
      </c>
      <c r="X239">
        <v>940</v>
      </c>
      <c r="Y239">
        <v>44.360971990354294</v>
      </c>
      <c r="Z239">
        <v>575.93428998299999</v>
      </c>
      <c r="AA239">
        <v>0.11502063158799999</v>
      </c>
      <c r="AB239">
        <v>1.9440534834599999E-2</v>
      </c>
      <c r="AC239">
        <v>0.72232368207300002</v>
      </c>
      <c r="AD239">
        <v>19</v>
      </c>
      <c r="AE239">
        <v>0.56661442689099994</v>
      </c>
      <c r="AF239">
        <v>-0.57602337613400001</v>
      </c>
      <c r="AG239">
        <v>9.9596175159599995E-2</v>
      </c>
      <c r="AH239">
        <v>0.774818415885</v>
      </c>
      <c r="AI239">
        <v>1.2878696242300001</v>
      </c>
      <c r="AJ239">
        <v>26.043762153799999</v>
      </c>
      <c r="AK239">
        <v>-4.3670995659900003</v>
      </c>
      <c r="AL239">
        <v>1280.3641314700001</v>
      </c>
      <c r="AM239">
        <v>3762</v>
      </c>
      <c r="AN239">
        <v>1.167597765</v>
      </c>
      <c r="AO239">
        <v>940.5</v>
      </c>
      <c r="AP239">
        <v>0</v>
      </c>
      <c r="AQ239">
        <v>0</v>
      </c>
      <c r="AR239">
        <v>418</v>
      </c>
      <c r="AS239">
        <v>1254</v>
      </c>
      <c r="AT239">
        <v>0</v>
      </c>
      <c r="AU239">
        <v>0</v>
      </c>
      <c r="AV239">
        <v>0</v>
      </c>
      <c r="AW239">
        <v>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</v>
      </c>
      <c r="BD239">
        <v>0</v>
      </c>
      <c r="BE239">
        <v>21</v>
      </c>
      <c r="BF239">
        <v>190.9090909</v>
      </c>
      <c r="BG239">
        <v>134.35714290000001</v>
      </c>
      <c r="BH239">
        <v>144.69230769999999</v>
      </c>
      <c r="BI239">
        <v>24</v>
      </c>
      <c r="BJ239">
        <v>156.75</v>
      </c>
      <c r="BK239">
        <v>0.20754716981132076</v>
      </c>
      <c r="BL239">
        <v>0.12016574585635359</v>
      </c>
      <c r="BM239">
        <v>0.62870000000000004</v>
      </c>
      <c r="BN239">
        <v>0</v>
      </c>
      <c r="BO239">
        <v>41956.689759599998</v>
      </c>
      <c r="BP239">
        <v>3.2726441824300001</v>
      </c>
    </row>
    <row r="240" spans="1:68" x14ac:dyDescent="0.25">
      <c r="A240">
        <v>239</v>
      </c>
      <c r="B240" t="s">
        <v>337</v>
      </c>
      <c r="C240" t="s">
        <v>374</v>
      </c>
      <c r="D240" t="s">
        <v>241</v>
      </c>
      <c r="E240">
        <v>5314061</v>
      </c>
      <c r="F240">
        <v>18174</v>
      </c>
      <c r="G240">
        <v>18678.129274999999</v>
      </c>
      <c r="H240">
        <v>3554.7912561799999</v>
      </c>
      <c r="I240">
        <v>71455.3388729</v>
      </c>
      <c r="J240">
        <v>69401.109835399999</v>
      </c>
      <c r="K240">
        <v>319.88293498899998</v>
      </c>
      <c r="L240">
        <v>7114.2101049100002</v>
      </c>
      <c r="M240">
        <v>13488.648341599999</v>
      </c>
      <c r="N240">
        <v>2207.4577805600002</v>
      </c>
      <c r="O240">
        <v>8999.5233206199991</v>
      </c>
      <c r="P240">
        <v>1426.88603302</v>
      </c>
      <c r="Q240">
        <v>7.3641253941754776</v>
      </c>
      <c r="R240">
        <v>0</v>
      </c>
      <c r="S240">
        <v>74.698571693563338</v>
      </c>
      <c r="T240">
        <v>60.916342051567426</v>
      </c>
      <c r="U240">
        <v>16.138007790762384</v>
      </c>
      <c r="V240">
        <v>0.80884780455595906</v>
      </c>
      <c r="W240">
        <v>351.26548357600001</v>
      </c>
      <c r="X240">
        <v>4772</v>
      </c>
      <c r="Y240">
        <v>7.3641253941754776</v>
      </c>
      <c r="Z240">
        <v>148.82928342599999</v>
      </c>
      <c r="AA240">
        <v>0.141004755324</v>
      </c>
      <c r="AB240">
        <v>5.0484208209500003E-3</v>
      </c>
      <c r="AC240">
        <v>0.71270917171500003</v>
      </c>
      <c r="AD240">
        <v>0</v>
      </c>
      <c r="AE240">
        <v>0.56603507759899996</v>
      </c>
      <c r="AF240">
        <v>-0.52739147046900003</v>
      </c>
      <c r="AG240">
        <v>0.148334428735</v>
      </c>
      <c r="AH240">
        <v>0.76736977007999996</v>
      </c>
      <c r="AI240">
        <v>1.21776359703</v>
      </c>
      <c r="AJ240">
        <v>24.423959223099999</v>
      </c>
      <c r="AK240">
        <v>-2.76403505668</v>
      </c>
      <c r="AL240">
        <v>1173.39647767</v>
      </c>
      <c r="AM240">
        <v>1437</v>
      </c>
      <c r="AN240">
        <v>3.3811764709999999</v>
      </c>
      <c r="AO240">
        <v>0</v>
      </c>
      <c r="AP240">
        <v>0</v>
      </c>
      <c r="AQ240">
        <v>0</v>
      </c>
      <c r="AR240">
        <v>239.5</v>
      </c>
      <c r="AS240">
        <v>718.5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6</v>
      </c>
      <c r="BD240">
        <v>0</v>
      </c>
      <c r="BE240">
        <v>13</v>
      </c>
      <c r="BF240">
        <v>185.7142857</v>
      </c>
      <c r="BG240">
        <v>179.625</v>
      </c>
      <c r="BH240">
        <v>68.428571430000005</v>
      </c>
      <c r="BI240">
        <v>20</v>
      </c>
      <c r="BJ240">
        <v>71.849999999999994</v>
      </c>
      <c r="BK240">
        <v>0.1875</v>
      </c>
      <c r="BL240">
        <v>0.10870818915801615</v>
      </c>
      <c r="BM240">
        <v>0.59489999999999998</v>
      </c>
      <c r="BN240">
        <v>0</v>
      </c>
      <c r="BO240">
        <v>42924.524238400001</v>
      </c>
      <c r="BP240">
        <v>3.0176721511300002</v>
      </c>
    </row>
    <row r="241" spans="1:68" x14ac:dyDescent="0.25">
      <c r="A241">
        <v>240</v>
      </c>
      <c r="B241" t="s">
        <v>337</v>
      </c>
      <c r="C241" t="s">
        <v>374</v>
      </c>
      <c r="D241" t="s">
        <v>242</v>
      </c>
      <c r="E241">
        <v>5314070</v>
      </c>
      <c r="F241">
        <v>10157</v>
      </c>
      <c r="G241">
        <v>5942.7925362400001</v>
      </c>
      <c r="H241">
        <v>569.58265733999997</v>
      </c>
      <c r="I241">
        <v>132110.26214499999</v>
      </c>
      <c r="J241">
        <v>133158.418695</v>
      </c>
      <c r="K241">
        <v>758.48773028100004</v>
      </c>
      <c r="L241">
        <v>4854.5066240400001</v>
      </c>
      <c r="M241">
        <v>12113.357981200001</v>
      </c>
      <c r="N241">
        <v>3286.2956670499998</v>
      </c>
      <c r="O241">
        <v>22834.389892399999</v>
      </c>
      <c r="P241">
        <v>2189.69280742</v>
      </c>
      <c r="Q241">
        <v>20.728992765720648</v>
      </c>
      <c r="R241">
        <v>0.3060656649972176</v>
      </c>
      <c r="S241">
        <v>27.202745316267851</v>
      </c>
      <c r="T241">
        <v>17.390094602114637</v>
      </c>
      <c r="U241">
        <v>0.87182340938601366</v>
      </c>
      <c r="V241">
        <v>19.690853598503494</v>
      </c>
      <c r="W241">
        <v>1142.4534004100001</v>
      </c>
      <c r="X241">
        <v>627</v>
      </c>
      <c r="Y241">
        <v>20.728992765720648</v>
      </c>
      <c r="Z241">
        <v>534.43794359699996</v>
      </c>
      <c r="AA241">
        <v>0.12529112398100001</v>
      </c>
      <c r="AB241">
        <v>2.9536280397799997E-4</v>
      </c>
      <c r="AC241">
        <v>0.60004950673500002</v>
      </c>
      <c r="AD241">
        <v>0</v>
      </c>
      <c r="AE241">
        <v>0.55726513413900003</v>
      </c>
      <c r="AF241">
        <v>-0.57580537281599997</v>
      </c>
      <c r="AG241">
        <v>7.2738727958800001E-2</v>
      </c>
      <c r="AH241">
        <v>0.81765556361900005</v>
      </c>
      <c r="AI241">
        <v>1.2148381776199999</v>
      </c>
      <c r="AJ241">
        <v>24.692002338799998</v>
      </c>
      <c r="AK241">
        <v>-0.11506238049</v>
      </c>
      <c r="AL241">
        <v>1102.4017098700001</v>
      </c>
      <c r="AM241">
        <v>2194</v>
      </c>
      <c r="AN241">
        <v>1.290588235</v>
      </c>
      <c r="AO241">
        <v>1097</v>
      </c>
      <c r="AP241">
        <v>0</v>
      </c>
      <c r="AQ241">
        <v>0</v>
      </c>
      <c r="AR241">
        <v>313.42857140000001</v>
      </c>
      <c r="AS241">
        <v>1097</v>
      </c>
      <c r="AT241">
        <v>548.5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12</v>
      </c>
      <c r="BF241">
        <v>171.42857140000001</v>
      </c>
      <c r="BG241">
        <v>129.05882349999999</v>
      </c>
      <c r="BH241">
        <v>104.4761905</v>
      </c>
      <c r="BI241">
        <v>3</v>
      </c>
      <c r="BJ241">
        <v>731.33333330000005</v>
      </c>
      <c r="BK241">
        <v>0.25317460317460316</v>
      </c>
      <c r="BL241">
        <v>0.18563802307559843</v>
      </c>
      <c r="BM241">
        <v>0.65949999999999998</v>
      </c>
      <c r="BN241">
        <v>0</v>
      </c>
      <c r="BO241">
        <v>8470.54114845</v>
      </c>
      <c r="BP241">
        <v>3.3409406858200001</v>
      </c>
    </row>
    <row r="242" spans="1:68" x14ac:dyDescent="0.25">
      <c r="A242">
        <v>241</v>
      </c>
      <c r="B242" t="s">
        <v>337</v>
      </c>
      <c r="C242" t="s">
        <v>374</v>
      </c>
      <c r="D242" t="s">
        <v>243</v>
      </c>
      <c r="E242">
        <v>5314071</v>
      </c>
      <c r="F242">
        <v>1670</v>
      </c>
      <c r="G242">
        <v>20012.290303999998</v>
      </c>
      <c r="H242">
        <v>2584.2702425000002</v>
      </c>
      <c r="I242">
        <v>138701.78050600001</v>
      </c>
      <c r="J242">
        <v>143463.68922199999</v>
      </c>
      <c r="K242">
        <v>11482.261114200001</v>
      </c>
      <c r="L242">
        <v>13249.703753600001</v>
      </c>
      <c r="M242">
        <v>26300.655762300001</v>
      </c>
      <c r="N242">
        <v>17345.921483800001</v>
      </c>
      <c r="O242">
        <v>38676.581267499998</v>
      </c>
      <c r="P242">
        <v>12693.7046837</v>
      </c>
      <c r="Q242">
        <v>3.2554257095158601</v>
      </c>
      <c r="R242">
        <v>0</v>
      </c>
      <c r="S242">
        <v>0</v>
      </c>
      <c r="T242">
        <v>2.2630309775551845</v>
      </c>
      <c r="U242">
        <v>0</v>
      </c>
      <c r="V242">
        <v>32.874251497005993</v>
      </c>
      <c r="W242">
        <v>11361.766003299999</v>
      </c>
      <c r="X242">
        <v>0</v>
      </c>
      <c r="Y242">
        <v>3.2554257095158601</v>
      </c>
      <c r="Z242">
        <v>674.87291785599996</v>
      </c>
      <c r="AA242">
        <v>0.18872960720699999</v>
      </c>
      <c r="AB242">
        <v>0</v>
      </c>
      <c r="AC242">
        <v>0.56203475922900004</v>
      </c>
      <c r="AD242">
        <v>0</v>
      </c>
      <c r="AE242">
        <v>0.40408425616600002</v>
      </c>
      <c r="AF242">
        <v>-0.45900130604200001</v>
      </c>
      <c r="AG242">
        <v>-5.1674137965300002E-2</v>
      </c>
      <c r="AH242">
        <v>0.71002058529599998</v>
      </c>
      <c r="AI242">
        <v>1.2279541541000001</v>
      </c>
      <c r="AJ242">
        <v>25.164747384399998</v>
      </c>
      <c r="AK242">
        <v>-2.5590980392699998</v>
      </c>
      <c r="AL242">
        <v>1073.46819542</v>
      </c>
      <c r="AM242">
        <v>1002</v>
      </c>
      <c r="AN242">
        <v>1.176056338</v>
      </c>
      <c r="AO242">
        <v>501</v>
      </c>
      <c r="AP242">
        <v>0</v>
      </c>
      <c r="AQ242">
        <v>0</v>
      </c>
      <c r="AR242">
        <v>501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10</v>
      </c>
      <c r="BF242">
        <v>200</v>
      </c>
      <c r="BG242">
        <v>334</v>
      </c>
      <c r="BH242">
        <v>66.8</v>
      </c>
      <c r="BI242">
        <v>12</v>
      </c>
      <c r="BJ242">
        <v>83.5</v>
      </c>
      <c r="BK242">
        <v>0.15169366715758467</v>
      </c>
      <c r="BL242">
        <v>0.10668229777256741</v>
      </c>
      <c r="BM242">
        <v>0.61499999999999999</v>
      </c>
      <c r="BN242">
        <v>0</v>
      </c>
      <c r="BO242">
        <v>23849.169842300002</v>
      </c>
      <c r="BP242">
        <v>2.6450549450500001</v>
      </c>
    </row>
    <row r="243" spans="1:68" x14ac:dyDescent="0.25">
      <c r="A243">
        <v>242</v>
      </c>
      <c r="B243" t="s">
        <v>337</v>
      </c>
      <c r="C243" t="s">
        <v>375</v>
      </c>
      <c r="D243" t="s">
        <v>244</v>
      </c>
      <c r="E243">
        <v>5315010</v>
      </c>
      <c r="F243">
        <v>97001</v>
      </c>
      <c r="G243">
        <v>33616.211444100001</v>
      </c>
      <c r="H243">
        <v>18160.8219245</v>
      </c>
      <c r="I243">
        <v>102277.431472</v>
      </c>
      <c r="J243">
        <v>34839.548505699997</v>
      </c>
      <c r="K243">
        <v>1135.02916734</v>
      </c>
      <c r="L243">
        <v>19344.5280466</v>
      </c>
      <c r="M243">
        <v>23753.269434000002</v>
      </c>
      <c r="N243">
        <v>12535.212803599999</v>
      </c>
      <c r="O243">
        <v>44483.683364099998</v>
      </c>
      <c r="P243">
        <v>5457.9567540300004</v>
      </c>
      <c r="Q243">
        <v>56.130588017065477</v>
      </c>
      <c r="R243">
        <v>7.4197736969022446E-2</v>
      </c>
      <c r="S243">
        <v>272.12020033388978</v>
      </c>
      <c r="T243">
        <v>205.11036913374144</v>
      </c>
      <c r="U243">
        <v>1.7065479502875163</v>
      </c>
      <c r="V243">
        <v>35.938804754590159</v>
      </c>
      <c r="W243">
        <v>1268.9941426400001</v>
      </c>
      <c r="X243">
        <v>8862</v>
      </c>
      <c r="Y243">
        <v>56.130588017065477</v>
      </c>
      <c r="Z243">
        <v>1946.2297373700001</v>
      </c>
      <c r="AA243">
        <v>1.6400192515800001E-2</v>
      </c>
      <c r="AB243">
        <v>0.31095297986600001</v>
      </c>
      <c r="AC243">
        <v>0.66143677460799999</v>
      </c>
      <c r="AD243">
        <v>0</v>
      </c>
      <c r="AE243">
        <v>0</v>
      </c>
      <c r="AF243">
        <v>0</v>
      </c>
      <c r="AG243">
        <v>0</v>
      </c>
      <c r="AH243">
        <v>0.63505179803699996</v>
      </c>
      <c r="AI243">
        <v>1.2547878774400001</v>
      </c>
      <c r="AJ243">
        <v>23.475291966099999</v>
      </c>
      <c r="AK243">
        <v>-21.7421016678</v>
      </c>
      <c r="AL243">
        <v>1467.54176149</v>
      </c>
      <c r="AM243">
        <v>11936</v>
      </c>
      <c r="AN243">
        <v>1.0962527550000001</v>
      </c>
      <c r="AO243">
        <v>918.15384619999998</v>
      </c>
      <c r="AP243">
        <v>11936</v>
      </c>
      <c r="AQ243">
        <v>5968</v>
      </c>
      <c r="AR243">
        <v>1193.5999999999999</v>
      </c>
      <c r="AS243">
        <v>1989.333333</v>
      </c>
      <c r="AT243">
        <v>795.73333330000003</v>
      </c>
      <c r="AU243">
        <v>2</v>
      </c>
      <c r="AV243">
        <v>0</v>
      </c>
      <c r="AW243">
        <v>12</v>
      </c>
      <c r="AX243">
        <v>1</v>
      </c>
      <c r="AY243">
        <v>4</v>
      </c>
      <c r="AZ243">
        <v>0</v>
      </c>
      <c r="BA243">
        <v>2</v>
      </c>
      <c r="BB243">
        <v>0</v>
      </c>
      <c r="BC243">
        <v>16</v>
      </c>
      <c r="BD243">
        <v>0</v>
      </c>
      <c r="BE243">
        <v>35</v>
      </c>
      <c r="BF243">
        <v>184.2105263</v>
      </c>
      <c r="BG243">
        <v>2387.1999999999998</v>
      </c>
      <c r="BH243">
        <v>5968</v>
      </c>
      <c r="BI243">
        <v>47</v>
      </c>
      <c r="BJ243">
        <v>253.95744680000001</v>
      </c>
      <c r="BK243">
        <v>0.42415551306564692</v>
      </c>
      <c r="BL243">
        <v>0.35559253865890023</v>
      </c>
      <c r="BM243">
        <v>0.60829999999999995</v>
      </c>
      <c r="BN243">
        <v>1692</v>
      </c>
      <c r="BO243">
        <v>21531.6939819</v>
      </c>
      <c r="BP243">
        <v>3.6290489234900001</v>
      </c>
    </row>
    <row r="244" spans="1:68" x14ac:dyDescent="0.25">
      <c r="A244">
        <v>243</v>
      </c>
      <c r="B244" t="s">
        <v>337</v>
      </c>
      <c r="C244" t="s">
        <v>375</v>
      </c>
      <c r="D244" t="s">
        <v>245</v>
      </c>
      <c r="E244">
        <v>5315011</v>
      </c>
      <c r="F244">
        <v>29898</v>
      </c>
      <c r="G244">
        <v>12776.310099099999</v>
      </c>
      <c r="H244">
        <v>1788.2810205400001</v>
      </c>
      <c r="I244">
        <v>122470.876259</v>
      </c>
      <c r="J244">
        <v>5260.8468472300001</v>
      </c>
      <c r="K244">
        <v>143.997899394</v>
      </c>
      <c r="L244">
        <v>5181.6542667800004</v>
      </c>
      <c r="M244">
        <v>23346.385545199999</v>
      </c>
      <c r="N244">
        <v>7619.7105951200001</v>
      </c>
      <c r="O244">
        <v>6471.5978426199999</v>
      </c>
      <c r="P244">
        <v>4960.8514583699998</v>
      </c>
      <c r="Q244">
        <v>66.499721758486359</v>
      </c>
      <c r="R244">
        <v>0</v>
      </c>
      <c r="S244">
        <v>195.52031163049529</v>
      </c>
      <c r="T244">
        <v>0.84399925802263032</v>
      </c>
      <c r="U244">
        <v>0.73270265256909672</v>
      </c>
      <c r="V244">
        <v>1.1472339286908824</v>
      </c>
      <c r="W244">
        <v>800.26346224400004</v>
      </c>
      <c r="X244">
        <v>1250</v>
      </c>
      <c r="Y244">
        <v>66.499721758486359</v>
      </c>
      <c r="Z244">
        <v>468.30915532099999</v>
      </c>
      <c r="AA244">
        <v>4.4382705661599998E-2</v>
      </c>
      <c r="AB244">
        <v>0.52347146966400004</v>
      </c>
      <c r="AC244">
        <v>0.675403424099</v>
      </c>
      <c r="AD244">
        <v>21</v>
      </c>
      <c r="AE244">
        <v>0.82224051173099999</v>
      </c>
      <c r="AF244">
        <v>-0.74351912715099999</v>
      </c>
      <c r="AG244">
        <v>0.35858948389799999</v>
      </c>
      <c r="AH244">
        <v>0.60319002701299995</v>
      </c>
      <c r="AI244">
        <v>1.33606952141</v>
      </c>
      <c r="AJ244">
        <v>24.265315572999999</v>
      </c>
      <c r="AK244">
        <v>-28.046012415500002</v>
      </c>
      <c r="AL244">
        <v>1673.3553306700001</v>
      </c>
      <c r="AM244">
        <v>4857</v>
      </c>
      <c r="AN244">
        <v>1.3237939489999999</v>
      </c>
      <c r="AO244">
        <v>2428.5</v>
      </c>
      <c r="AP244">
        <v>0</v>
      </c>
      <c r="AQ244">
        <v>0</v>
      </c>
      <c r="AR244">
        <v>809.5</v>
      </c>
      <c r="AS244">
        <v>1619</v>
      </c>
      <c r="AT244">
        <v>0</v>
      </c>
      <c r="AU244">
        <v>10</v>
      </c>
      <c r="AV244">
        <v>0</v>
      </c>
      <c r="AW244">
        <v>48</v>
      </c>
      <c r="AX244">
        <v>0</v>
      </c>
      <c r="AY244">
        <v>8</v>
      </c>
      <c r="AZ244">
        <v>0</v>
      </c>
      <c r="BA244">
        <v>0</v>
      </c>
      <c r="BB244">
        <v>0</v>
      </c>
      <c r="BC244">
        <v>4</v>
      </c>
      <c r="BD244">
        <v>0</v>
      </c>
      <c r="BE244">
        <v>22</v>
      </c>
      <c r="BF244">
        <v>200</v>
      </c>
      <c r="BG244">
        <v>4857</v>
      </c>
      <c r="BH244">
        <v>1619</v>
      </c>
      <c r="BI244">
        <v>0</v>
      </c>
      <c r="BJ244">
        <v>0</v>
      </c>
      <c r="BK244">
        <v>0.33806921675774138</v>
      </c>
      <c r="BL244">
        <v>0.25546503186254738</v>
      </c>
      <c r="BM244">
        <v>0.57730000000000004</v>
      </c>
      <c r="BN244">
        <v>0</v>
      </c>
      <c r="BO244">
        <v>13966.627132</v>
      </c>
      <c r="BP244">
        <v>3.8946299397800002</v>
      </c>
    </row>
    <row r="245" spans="1:68" x14ac:dyDescent="0.25">
      <c r="A245">
        <v>244</v>
      </c>
      <c r="B245" t="s">
        <v>337</v>
      </c>
      <c r="C245" t="s">
        <v>375</v>
      </c>
      <c r="D245" t="s">
        <v>246</v>
      </c>
      <c r="E245">
        <v>5315020</v>
      </c>
      <c r="F245">
        <v>30395</v>
      </c>
      <c r="G245">
        <v>19199.425133299999</v>
      </c>
      <c r="H245">
        <v>1130.5220270499999</v>
      </c>
      <c r="I245">
        <v>98684.194338600006</v>
      </c>
      <c r="J245">
        <v>8868.8172104999994</v>
      </c>
      <c r="K245">
        <v>117.103393725</v>
      </c>
      <c r="L245">
        <v>3823.9178573499998</v>
      </c>
      <c r="M245">
        <v>9422.4209524800008</v>
      </c>
      <c r="N245">
        <v>6257.7560809200004</v>
      </c>
      <c r="O245">
        <v>18156.3529791</v>
      </c>
      <c r="P245">
        <v>3829.5871062900001</v>
      </c>
      <c r="Q245">
        <v>58.375069560378414</v>
      </c>
      <c r="R245">
        <v>0</v>
      </c>
      <c r="S245">
        <v>192.15358931552589</v>
      </c>
      <c r="T245">
        <v>4.4982378037469859</v>
      </c>
      <c r="U245">
        <v>5.4628083843442772</v>
      </c>
      <c r="V245">
        <v>5.4383944727751272</v>
      </c>
      <c r="W245">
        <v>1302.1731333099999</v>
      </c>
      <c r="X245">
        <v>623</v>
      </c>
      <c r="Y245">
        <v>58.375069560378414</v>
      </c>
      <c r="Z245">
        <v>1376.6752342299999</v>
      </c>
      <c r="AA245">
        <v>2.9999320343499999E-2</v>
      </c>
      <c r="AB245">
        <v>0.36591544661999997</v>
      </c>
      <c r="AC245">
        <v>0.64454580110299997</v>
      </c>
      <c r="AD245">
        <v>0</v>
      </c>
      <c r="AE245">
        <v>0.83971830401100001</v>
      </c>
      <c r="AF245">
        <v>-0.74537072369099999</v>
      </c>
      <c r="AG245">
        <v>0.35588038876</v>
      </c>
      <c r="AH245">
        <v>0.45388819417499998</v>
      </c>
      <c r="AI245">
        <v>1.40855452708</v>
      </c>
      <c r="AJ245">
        <v>24.286134958600002</v>
      </c>
      <c r="AK245">
        <v>-42.268695067400003</v>
      </c>
      <c r="AL245">
        <v>2157.7554987200001</v>
      </c>
      <c r="AM245">
        <v>3573</v>
      </c>
      <c r="AN245">
        <v>2.6684092609999999</v>
      </c>
      <c r="AO245">
        <v>893.25</v>
      </c>
      <c r="AP245">
        <v>0</v>
      </c>
      <c r="AQ245">
        <v>0</v>
      </c>
      <c r="AR245">
        <v>893.25</v>
      </c>
      <c r="AS245">
        <v>893.25</v>
      </c>
      <c r="AT245">
        <v>0</v>
      </c>
      <c r="AU245">
        <v>4</v>
      </c>
      <c r="AV245">
        <v>0</v>
      </c>
      <c r="AW245">
        <v>4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30</v>
      </c>
      <c r="BF245">
        <v>200</v>
      </c>
      <c r="BG245">
        <v>446.625</v>
      </c>
      <c r="BH245">
        <v>0</v>
      </c>
      <c r="BI245">
        <v>19</v>
      </c>
      <c r="BJ245">
        <v>188.05263160000001</v>
      </c>
      <c r="BK245">
        <v>0.31509584664536744</v>
      </c>
      <c r="BL245">
        <v>0.23623092236230922</v>
      </c>
      <c r="BM245">
        <v>0.56510000000000005</v>
      </c>
      <c r="BN245">
        <v>0</v>
      </c>
      <c r="BO245">
        <v>10628.335886700001</v>
      </c>
      <c r="BP245">
        <v>4.5249596362300002</v>
      </c>
    </row>
    <row r="246" spans="1:68" x14ac:dyDescent="0.25">
      <c r="A246">
        <v>245</v>
      </c>
      <c r="B246" t="s">
        <v>337</v>
      </c>
      <c r="C246" t="s">
        <v>375</v>
      </c>
      <c r="D246" t="s">
        <v>247</v>
      </c>
      <c r="E246">
        <v>5315021</v>
      </c>
      <c r="F246">
        <v>19525</v>
      </c>
      <c r="G246">
        <v>13457.2189125</v>
      </c>
      <c r="H246">
        <v>1160.1667312899999</v>
      </c>
      <c r="I246">
        <v>110851.230142</v>
      </c>
      <c r="J246">
        <v>7471.0356339399996</v>
      </c>
      <c r="K246">
        <v>260.160537336</v>
      </c>
      <c r="L246">
        <v>2694.3795276699998</v>
      </c>
      <c r="M246">
        <v>13202.566533499999</v>
      </c>
      <c r="N246">
        <v>13228.1027569</v>
      </c>
      <c r="O246">
        <v>10277.0887554</v>
      </c>
      <c r="P246">
        <v>3417.6373096399998</v>
      </c>
      <c r="Q246">
        <v>76.683361157484697</v>
      </c>
      <c r="R246">
        <v>0</v>
      </c>
      <c r="S246">
        <v>94.898905583379715</v>
      </c>
      <c r="T246">
        <v>1.5674271934705992</v>
      </c>
      <c r="U246">
        <v>0.64923019847894636</v>
      </c>
      <c r="V246">
        <v>1.5467349551856593</v>
      </c>
      <c r="W246">
        <v>943.47013206899999</v>
      </c>
      <c r="X246">
        <v>1252</v>
      </c>
      <c r="Y246">
        <v>76.683361157484697</v>
      </c>
      <c r="Z246">
        <v>859.51373872500005</v>
      </c>
      <c r="AA246">
        <v>2.3371357734999999E-3</v>
      </c>
      <c r="AB246">
        <v>0.51389244558299996</v>
      </c>
      <c r="AC246">
        <v>0.73872197342900003</v>
      </c>
      <c r="AD246">
        <v>0</v>
      </c>
      <c r="AE246">
        <v>0.85677437746999996</v>
      </c>
      <c r="AF246">
        <v>-0.77140979620899996</v>
      </c>
      <c r="AG246">
        <v>0.37630399378700002</v>
      </c>
      <c r="AH246">
        <v>0.48388894606900001</v>
      </c>
      <c r="AI246">
        <v>1.41348801021</v>
      </c>
      <c r="AJ246">
        <v>24.6383965303</v>
      </c>
      <c r="AK246">
        <v>-38.7443676977</v>
      </c>
      <c r="AL246">
        <v>2090.3361090399999</v>
      </c>
      <c r="AM246">
        <v>3345</v>
      </c>
      <c r="AN246">
        <v>1.2261730209999999</v>
      </c>
      <c r="AO246">
        <v>1672.5</v>
      </c>
      <c r="AP246">
        <v>0</v>
      </c>
      <c r="AQ246">
        <v>0</v>
      </c>
      <c r="AR246">
        <v>669</v>
      </c>
      <c r="AS246">
        <v>669</v>
      </c>
      <c r="AT246">
        <v>0</v>
      </c>
      <c r="AU246">
        <v>14</v>
      </c>
      <c r="AV246">
        <v>8</v>
      </c>
      <c r="AW246">
        <v>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30</v>
      </c>
      <c r="BF246">
        <v>200</v>
      </c>
      <c r="BG246">
        <v>557.5</v>
      </c>
      <c r="BH246">
        <v>1115</v>
      </c>
      <c r="BI246">
        <v>9</v>
      </c>
      <c r="BJ246">
        <v>371.66666670000001</v>
      </c>
      <c r="BK246">
        <v>0.2463217845277646</v>
      </c>
      <c r="BL246">
        <v>0.17539179726575524</v>
      </c>
      <c r="BM246">
        <v>0.59460000000000002</v>
      </c>
      <c r="BN246">
        <v>0</v>
      </c>
      <c r="BO246">
        <v>7170.0148484399997</v>
      </c>
      <c r="BP246">
        <v>4.4193085787499999</v>
      </c>
    </row>
    <row r="247" spans="1:68" x14ac:dyDescent="0.25">
      <c r="A247">
        <v>246</v>
      </c>
      <c r="B247" t="s">
        <v>337</v>
      </c>
      <c r="C247" t="s">
        <v>375</v>
      </c>
      <c r="D247" t="s">
        <v>248</v>
      </c>
      <c r="E247">
        <v>5315030</v>
      </c>
      <c r="F247">
        <v>19536</v>
      </c>
      <c r="G247">
        <v>12068.894901899999</v>
      </c>
      <c r="H247">
        <v>714.95641968100006</v>
      </c>
      <c r="I247">
        <v>105861.838429</v>
      </c>
      <c r="J247">
        <v>10054.309825800001</v>
      </c>
      <c r="K247">
        <v>1582.4207983900001</v>
      </c>
      <c r="L247">
        <v>2040.9360306000001</v>
      </c>
      <c r="M247">
        <v>8880.5703211100008</v>
      </c>
      <c r="N247">
        <v>13730.780403000001</v>
      </c>
      <c r="O247">
        <v>3290.0524406499999</v>
      </c>
      <c r="P247">
        <v>2302.5900053999999</v>
      </c>
      <c r="Q247">
        <v>93.563346317937302</v>
      </c>
      <c r="R247">
        <v>0</v>
      </c>
      <c r="S247">
        <v>42.645149322945656</v>
      </c>
      <c r="T247">
        <v>13.151548877759229</v>
      </c>
      <c r="U247">
        <v>1.9847894639213504</v>
      </c>
      <c r="V247">
        <v>8.916871416871416</v>
      </c>
      <c r="W247">
        <v>3703.70092746</v>
      </c>
      <c r="X247">
        <v>137</v>
      </c>
      <c r="Y247">
        <v>93.563346317937302</v>
      </c>
      <c r="Z247">
        <v>2328.78208559</v>
      </c>
      <c r="AA247">
        <v>4.0125526093700001E-2</v>
      </c>
      <c r="AB247">
        <v>0.21561476249</v>
      </c>
      <c r="AC247">
        <v>0.65794409283099997</v>
      </c>
      <c r="AD247">
        <v>392</v>
      </c>
      <c r="AE247">
        <v>0</v>
      </c>
      <c r="AF247">
        <v>-0.70326723710100003</v>
      </c>
      <c r="AG247">
        <v>0.26668688782299999</v>
      </c>
      <c r="AH247">
        <v>0.49050417832600002</v>
      </c>
      <c r="AI247">
        <v>1.4200085980499999</v>
      </c>
      <c r="AJ247">
        <v>24.569081753199999</v>
      </c>
      <c r="AK247">
        <v>-45.222173223699997</v>
      </c>
      <c r="AL247">
        <v>2065.4206235900001</v>
      </c>
      <c r="AM247">
        <v>8231</v>
      </c>
      <c r="AN247">
        <v>1.166855685</v>
      </c>
      <c r="AO247">
        <v>2057.75</v>
      </c>
      <c r="AP247">
        <v>0</v>
      </c>
      <c r="AQ247">
        <v>0</v>
      </c>
      <c r="AR247">
        <v>2057.75</v>
      </c>
      <c r="AS247">
        <v>8231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30</v>
      </c>
      <c r="BF247">
        <v>200</v>
      </c>
      <c r="BG247">
        <v>823.1</v>
      </c>
      <c r="BH247">
        <v>0</v>
      </c>
      <c r="BI247">
        <v>18</v>
      </c>
      <c r="BJ247">
        <v>457.27777780000002</v>
      </c>
      <c r="BK247">
        <v>0.3391077361177029</v>
      </c>
      <c r="BL247">
        <v>0.26815727047897847</v>
      </c>
      <c r="BM247">
        <v>0.59409999999999996</v>
      </c>
      <c r="BN247">
        <v>2812</v>
      </c>
      <c r="BO247">
        <v>2793.9803706600001</v>
      </c>
      <c r="BP247">
        <v>4.5327088452100002</v>
      </c>
    </row>
    <row r="248" spans="1:68" x14ac:dyDescent="0.25">
      <c r="A248">
        <v>247</v>
      </c>
      <c r="B248" t="s">
        <v>337</v>
      </c>
      <c r="C248" t="s">
        <v>375</v>
      </c>
      <c r="D248" t="s">
        <v>249</v>
      </c>
      <c r="E248">
        <v>5315031</v>
      </c>
      <c r="F248">
        <v>14831</v>
      </c>
      <c r="G248">
        <v>13816.492022300001</v>
      </c>
      <c r="H248">
        <v>772.75458381999999</v>
      </c>
      <c r="I248">
        <v>114691.254919</v>
      </c>
      <c r="J248">
        <v>14022.6838487</v>
      </c>
      <c r="K248">
        <v>218.55488563599999</v>
      </c>
      <c r="L248">
        <v>1305.38773176</v>
      </c>
      <c r="M248">
        <v>8250.8797542299999</v>
      </c>
      <c r="N248">
        <v>20712.082164399999</v>
      </c>
      <c r="O248">
        <v>5668.9098861499997</v>
      </c>
      <c r="P248">
        <v>2965.6102705899998</v>
      </c>
      <c r="Q248">
        <v>55.091819699499169</v>
      </c>
      <c r="R248">
        <v>0</v>
      </c>
      <c r="S248">
        <v>69.977740678909299</v>
      </c>
      <c r="T248">
        <v>3.6913374142088666</v>
      </c>
      <c r="U248">
        <v>0.47301057317751805</v>
      </c>
      <c r="V248">
        <v>1.2069314274155485</v>
      </c>
      <c r="W248">
        <v>1221.5481648800001</v>
      </c>
      <c r="X248">
        <v>591</v>
      </c>
      <c r="Y248">
        <v>55.091819699499169</v>
      </c>
      <c r="Z248">
        <v>2209.5257480099999</v>
      </c>
      <c r="AA248">
        <v>3.7223653900899998E-3</v>
      </c>
      <c r="AB248">
        <v>0.48720585260600002</v>
      </c>
      <c r="AC248">
        <v>0.67420388103600004</v>
      </c>
      <c r="AD248">
        <v>1</v>
      </c>
      <c r="AE248">
        <v>0.82245807298499995</v>
      </c>
      <c r="AF248">
        <v>-0.74538551992099999</v>
      </c>
      <c r="AG248">
        <v>0.322635165414</v>
      </c>
      <c r="AH248">
        <v>0.52624465935599996</v>
      </c>
      <c r="AI248">
        <v>1.4168596877899999</v>
      </c>
      <c r="AJ248">
        <v>24.8782759441</v>
      </c>
      <c r="AK248">
        <v>-40.1132836369</v>
      </c>
      <c r="AL248">
        <v>1988.61242851</v>
      </c>
      <c r="AM248">
        <v>5291</v>
      </c>
      <c r="AN248">
        <v>1.5700296739999999</v>
      </c>
      <c r="AO248">
        <v>1322.75</v>
      </c>
      <c r="AP248">
        <v>0</v>
      </c>
      <c r="AQ248">
        <v>0</v>
      </c>
      <c r="AR248">
        <v>881.83333330000005</v>
      </c>
      <c r="AS248">
        <v>5291</v>
      </c>
      <c r="AT248">
        <v>0</v>
      </c>
      <c r="AU248">
        <v>4</v>
      </c>
      <c r="AV248">
        <v>0</v>
      </c>
      <c r="AW248">
        <v>6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2</v>
      </c>
      <c r="BD248">
        <v>0</v>
      </c>
      <c r="BE248">
        <v>32</v>
      </c>
      <c r="BF248">
        <v>200</v>
      </c>
      <c r="BG248">
        <v>2645.5</v>
      </c>
      <c r="BH248">
        <v>0</v>
      </c>
      <c r="BI248">
        <v>67</v>
      </c>
      <c r="BJ248">
        <v>78.970149250000006</v>
      </c>
      <c r="BK248">
        <v>0.17930825242718446</v>
      </c>
      <c r="BL248">
        <v>0.11291773778920308</v>
      </c>
      <c r="BM248">
        <v>0.53210000000000002</v>
      </c>
      <c r="BN248">
        <v>496</v>
      </c>
      <c r="BO248">
        <v>3006.24617244</v>
      </c>
      <c r="BP248">
        <v>4.3004517564600002</v>
      </c>
    </row>
    <row r="249" spans="1:68" x14ac:dyDescent="0.25">
      <c r="A249">
        <v>248</v>
      </c>
      <c r="B249" t="s">
        <v>337</v>
      </c>
      <c r="C249" t="s">
        <v>375</v>
      </c>
      <c r="D249" t="s">
        <v>250</v>
      </c>
      <c r="E249">
        <v>5315032</v>
      </c>
      <c r="F249">
        <v>36814</v>
      </c>
      <c r="G249">
        <v>17851.438344999999</v>
      </c>
      <c r="H249">
        <v>1403.43808752</v>
      </c>
      <c r="I249">
        <v>95451.293347300001</v>
      </c>
      <c r="J249">
        <v>12809.3983336</v>
      </c>
      <c r="K249">
        <v>1292.8826837700001</v>
      </c>
      <c r="L249">
        <v>3359.5369469299999</v>
      </c>
      <c r="M249">
        <v>8696.1651263200001</v>
      </c>
      <c r="N249">
        <v>9509.8657600700008</v>
      </c>
      <c r="O249">
        <v>11789.017240900001</v>
      </c>
      <c r="P249">
        <v>5040.6016027300002</v>
      </c>
      <c r="Q249">
        <v>97.634947134112409</v>
      </c>
      <c r="R249">
        <v>0.40808755332962349</v>
      </c>
      <c r="S249">
        <v>101.85494342422557</v>
      </c>
      <c r="T249">
        <v>58.783157113708029</v>
      </c>
      <c r="U249">
        <v>0.8347245409015025</v>
      </c>
      <c r="V249">
        <v>19.943499755527789</v>
      </c>
      <c r="W249">
        <v>1852.72979743</v>
      </c>
      <c r="X249">
        <v>2006</v>
      </c>
      <c r="Y249">
        <v>97.634947134112409</v>
      </c>
      <c r="Z249">
        <v>1816.21157887</v>
      </c>
      <c r="AA249">
        <v>2.0420486188399999E-2</v>
      </c>
      <c r="AB249">
        <v>0.25732058456000001</v>
      </c>
      <c r="AC249">
        <v>0.62569400704199996</v>
      </c>
      <c r="AD249">
        <v>0</v>
      </c>
      <c r="AE249">
        <v>0</v>
      </c>
      <c r="AF249">
        <v>-0.67067491022900005</v>
      </c>
      <c r="AG249">
        <v>0.225525954748</v>
      </c>
      <c r="AH249">
        <v>0.52236220344499995</v>
      </c>
      <c r="AI249">
        <v>1.36691474961</v>
      </c>
      <c r="AJ249">
        <v>23.960842059099999</v>
      </c>
      <c r="AK249">
        <v>-42.032064582399997</v>
      </c>
      <c r="AL249">
        <v>1910.3146040900001</v>
      </c>
      <c r="AM249">
        <v>5779</v>
      </c>
      <c r="AN249">
        <v>1.123663232</v>
      </c>
      <c r="AO249">
        <v>1155.8</v>
      </c>
      <c r="AP249">
        <v>0</v>
      </c>
      <c r="AQ249">
        <v>0</v>
      </c>
      <c r="AR249">
        <v>963.16666669999995</v>
      </c>
      <c r="AS249">
        <v>0</v>
      </c>
      <c r="AT249">
        <v>0</v>
      </c>
      <c r="AU249">
        <v>0</v>
      </c>
      <c r="AV249">
        <v>0</v>
      </c>
      <c r="AW249">
        <v>26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4</v>
      </c>
      <c r="BD249">
        <v>0</v>
      </c>
      <c r="BE249">
        <v>30</v>
      </c>
      <c r="BF249">
        <v>200</v>
      </c>
      <c r="BG249">
        <v>481.58333329999999</v>
      </c>
      <c r="BH249">
        <v>0</v>
      </c>
      <c r="BI249">
        <v>50</v>
      </c>
      <c r="BJ249">
        <v>115.58</v>
      </c>
      <c r="BK249">
        <v>0.27507331378299121</v>
      </c>
      <c r="BL249">
        <v>0.19869133006165848</v>
      </c>
      <c r="BM249">
        <v>0.59640000000000004</v>
      </c>
      <c r="BN249">
        <v>553</v>
      </c>
      <c r="BO249">
        <v>9842.7525899600005</v>
      </c>
      <c r="BP249">
        <v>4.3365030674799998</v>
      </c>
    </row>
    <row r="250" spans="1:68" x14ac:dyDescent="0.25">
      <c r="A250">
        <v>249</v>
      </c>
      <c r="B250" t="s">
        <v>337</v>
      </c>
      <c r="C250" t="s">
        <v>375</v>
      </c>
      <c r="D250" t="s">
        <v>251</v>
      </c>
      <c r="E250">
        <v>5315040</v>
      </c>
      <c r="F250">
        <v>5396</v>
      </c>
      <c r="G250">
        <v>18080.0337783</v>
      </c>
      <c r="H250">
        <v>326.96356892300003</v>
      </c>
      <c r="I250">
        <v>125989.40139499999</v>
      </c>
      <c r="J250">
        <v>18227.200578600001</v>
      </c>
      <c r="K250">
        <v>80.035613999500001</v>
      </c>
      <c r="L250">
        <v>2484.7212268399999</v>
      </c>
      <c r="M250">
        <v>20676.524594999999</v>
      </c>
      <c r="N250">
        <v>19521.420219200001</v>
      </c>
      <c r="O250">
        <v>13451.927424899999</v>
      </c>
      <c r="P250">
        <v>6515.1941854099996</v>
      </c>
      <c r="Q250">
        <v>16.527545909849749</v>
      </c>
      <c r="R250">
        <v>0</v>
      </c>
      <c r="S250">
        <v>27.193470599146725</v>
      </c>
      <c r="T250">
        <v>1.1407902058987203</v>
      </c>
      <c r="U250">
        <v>0</v>
      </c>
      <c r="V250">
        <v>5.318754633061527</v>
      </c>
      <c r="W250">
        <v>1002.7166264</v>
      </c>
      <c r="X250">
        <v>149</v>
      </c>
      <c r="Y250">
        <v>16.527545909849749</v>
      </c>
      <c r="Z250">
        <v>1875.9518811800001</v>
      </c>
      <c r="AA250">
        <v>0</v>
      </c>
      <c r="AB250">
        <v>0.84928650852499998</v>
      </c>
      <c r="AC250">
        <v>0.66863570316499998</v>
      </c>
      <c r="AD250">
        <v>0</v>
      </c>
      <c r="AE250">
        <v>0.82831160424299999</v>
      </c>
      <c r="AF250">
        <v>-0.74997354352400003</v>
      </c>
      <c r="AG250">
        <v>0.357186422286</v>
      </c>
      <c r="AH250">
        <v>0.181974203715</v>
      </c>
      <c r="AI250">
        <v>1.4226265635799999</v>
      </c>
      <c r="AJ250">
        <v>22.338532618199999</v>
      </c>
      <c r="AK250">
        <v>-61.517769216200001</v>
      </c>
      <c r="AL250">
        <v>2804.5062365799999</v>
      </c>
      <c r="AM250">
        <v>3512</v>
      </c>
      <c r="AN250">
        <v>1.0733496330000001</v>
      </c>
      <c r="AO250">
        <v>1756</v>
      </c>
      <c r="AP250">
        <v>0</v>
      </c>
      <c r="AQ250">
        <v>0</v>
      </c>
      <c r="AR250">
        <v>1756</v>
      </c>
      <c r="AS250">
        <v>1756</v>
      </c>
      <c r="AT250">
        <v>0</v>
      </c>
      <c r="AU250">
        <v>8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24</v>
      </c>
      <c r="BF250">
        <v>200</v>
      </c>
      <c r="BG250">
        <v>878</v>
      </c>
      <c r="BH250">
        <v>0</v>
      </c>
      <c r="BI250">
        <v>11</v>
      </c>
      <c r="BJ250">
        <v>319.27272729999999</v>
      </c>
      <c r="BK250">
        <v>0.24743742550655543</v>
      </c>
      <c r="BL250">
        <v>0.16167470075285706</v>
      </c>
      <c r="BM250">
        <v>0.55320000000000003</v>
      </c>
      <c r="BN250">
        <v>0</v>
      </c>
      <c r="BO250">
        <v>10765.1483209</v>
      </c>
      <c r="BP250">
        <v>5.7346182357300002</v>
      </c>
    </row>
    <row r="251" spans="1:68" x14ac:dyDescent="0.25">
      <c r="A251">
        <v>250</v>
      </c>
      <c r="B251" t="s">
        <v>337</v>
      </c>
      <c r="C251" t="s">
        <v>375</v>
      </c>
      <c r="D251" t="s">
        <v>252</v>
      </c>
      <c r="E251">
        <v>5315041</v>
      </c>
      <c r="F251">
        <v>12358</v>
      </c>
      <c r="G251">
        <v>27059.274732400001</v>
      </c>
      <c r="H251">
        <v>1094.2859959800001</v>
      </c>
      <c r="I251">
        <v>134961.29402599999</v>
      </c>
      <c r="J251">
        <v>26240.025312099999</v>
      </c>
      <c r="K251">
        <v>88.092026654500003</v>
      </c>
      <c r="L251">
        <v>2032.77584806</v>
      </c>
      <c r="M251">
        <v>28600.798164200001</v>
      </c>
      <c r="N251">
        <v>20003.221475900002</v>
      </c>
      <c r="O251">
        <v>17557.048843199998</v>
      </c>
      <c r="P251">
        <v>4005.1774597100002</v>
      </c>
      <c r="Q251">
        <v>29.725468373214621</v>
      </c>
      <c r="R251">
        <v>0</v>
      </c>
      <c r="S251">
        <v>59.729178260063065</v>
      </c>
      <c r="T251">
        <v>10.39695789278427</v>
      </c>
      <c r="U251">
        <v>0.29679094787608978</v>
      </c>
      <c r="V251">
        <v>6.4978151804499102</v>
      </c>
      <c r="W251">
        <v>783.08506641099996</v>
      </c>
      <c r="X251">
        <v>936</v>
      </c>
      <c r="Y251">
        <v>29.725468373214621</v>
      </c>
      <c r="Z251">
        <v>1192.2451708799999</v>
      </c>
      <c r="AA251">
        <v>0</v>
      </c>
      <c r="AB251">
        <v>0.77053325780899995</v>
      </c>
      <c r="AC251">
        <v>0.65268011749300003</v>
      </c>
      <c r="AD251">
        <v>0</v>
      </c>
      <c r="AE251">
        <v>0.83178429028500001</v>
      </c>
      <c r="AF251">
        <v>-0.75073495451299999</v>
      </c>
      <c r="AG251">
        <v>0.34535478008600001</v>
      </c>
      <c r="AH251">
        <v>0.43618452598399998</v>
      </c>
      <c r="AI251">
        <v>1.4293816915699999</v>
      </c>
      <c r="AJ251">
        <v>24.261088086699999</v>
      </c>
      <c r="AK251">
        <v>-44.070550506499998</v>
      </c>
      <c r="AL251">
        <v>2205.3801691799999</v>
      </c>
      <c r="AM251">
        <v>4648</v>
      </c>
      <c r="AN251">
        <v>3.4252026529999999</v>
      </c>
      <c r="AO251">
        <v>1549.333333</v>
      </c>
      <c r="AP251">
        <v>0</v>
      </c>
      <c r="AQ251">
        <v>0</v>
      </c>
      <c r="AR251">
        <v>774.66666669999995</v>
      </c>
      <c r="AS251">
        <v>4648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30</v>
      </c>
      <c r="BF251">
        <v>200</v>
      </c>
      <c r="BG251">
        <v>664</v>
      </c>
      <c r="BH251">
        <v>0</v>
      </c>
      <c r="BI251">
        <v>13</v>
      </c>
      <c r="BJ251">
        <v>357.53846149999998</v>
      </c>
      <c r="BK251">
        <v>0.18390804597701149</v>
      </c>
      <c r="BL251">
        <v>0.1129364772580853</v>
      </c>
      <c r="BM251">
        <v>0.54690000000000005</v>
      </c>
      <c r="BN251">
        <v>0</v>
      </c>
      <c r="BO251">
        <v>19417.724279599999</v>
      </c>
      <c r="BP251">
        <v>4.6748664832499998</v>
      </c>
    </row>
    <row r="252" spans="1:68" x14ac:dyDescent="0.25">
      <c r="A252">
        <v>251</v>
      </c>
      <c r="B252" t="s">
        <v>337</v>
      </c>
      <c r="C252" t="s">
        <v>375</v>
      </c>
      <c r="D252" t="s">
        <v>253</v>
      </c>
      <c r="E252">
        <v>5315042</v>
      </c>
      <c r="F252">
        <v>4220</v>
      </c>
      <c r="G252">
        <v>18343.973014200001</v>
      </c>
      <c r="H252">
        <v>361.97834273400002</v>
      </c>
      <c r="I252">
        <v>123665.15644999999</v>
      </c>
      <c r="J252">
        <v>18781.543873800001</v>
      </c>
      <c r="K252">
        <v>183.240839556</v>
      </c>
      <c r="L252">
        <v>2065.8052802399998</v>
      </c>
      <c r="M252">
        <v>16578.331265299999</v>
      </c>
      <c r="N252">
        <v>23727.0923014</v>
      </c>
      <c r="O252">
        <v>13032.696837199999</v>
      </c>
      <c r="P252">
        <v>2336.6803281500002</v>
      </c>
      <c r="Q252">
        <v>16.796512706362456</v>
      </c>
      <c r="R252">
        <v>0</v>
      </c>
      <c r="S252">
        <v>15.294008532739751</v>
      </c>
      <c r="T252">
        <v>2.3001298460396957</v>
      </c>
      <c r="U252">
        <v>6.4923019847894642E-2</v>
      </c>
      <c r="V252">
        <v>3.3175355450236967</v>
      </c>
      <c r="W252">
        <v>2420.5247480100002</v>
      </c>
      <c r="X252">
        <v>0</v>
      </c>
      <c r="Y252">
        <v>16.796512706362456</v>
      </c>
      <c r="Z252">
        <v>2017.43072355</v>
      </c>
      <c r="AA252">
        <v>0</v>
      </c>
      <c r="AB252">
        <v>0.79093601895700005</v>
      </c>
      <c r="AC252">
        <v>0.68079282587699996</v>
      </c>
      <c r="AD252">
        <v>0</v>
      </c>
      <c r="AE252">
        <v>0.81974898304099997</v>
      </c>
      <c r="AF252">
        <v>-0.74130814322600003</v>
      </c>
      <c r="AG252">
        <v>0.34044590116899998</v>
      </c>
      <c r="AH252">
        <v>0.31138677971599998</v>
      </c>
      <c r="AI252">
        <v>1.4206423397900001</v>
      </c>
      <c r="AJ252">
        <v>23.446223826699999</v>
      </c>
      <c r="AK252">
        <v>-52.865131367300002</v>
      </c>
      <c r="AL252">
        <v>2513.0249348900002</v>
      </c>
      <c r="AM252">
        <v>2705</v>
      </c>
      <c r="AN252">
        <v>1.740669241</v>
      </c>
      <c r="AO252">
        <v>1352.5</v>
      </c>
      <c r="AP252">
        <v>0</v>
      </c>
      <c r="AQ252">
        <v>0</v>
      </c>
      <c r="AR252">
        <v>901.66666669999995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20</v>
      </c>
      <c r="BF252">
        <v>200</v>
      </c>
      <c r="BG252">
        <v>2705</v>
      </c>
      <c r="BH252">
        <v>0</v>
      </c>
      <c r="BI252">
        <v>27</v>
      </c>
      <c r="BJ252">
        <v>100.18518520000001</v>
      </c>
      <c r="BK252" t="e">
        <v>#N/A</v>
      </c>
      <c r="BL252" t="e">
        <v>#N/A</v>
      </c>
      <c r="BM252">
        <v>0.53910000000000002</v>
      </c>
      <c r="BN252">
        <v>0</v>
      </c>
      <c r="BO252">
        <v>8332.2393829499997</v>
      </c>
      <c r="BP252">
        <v>5.0893364928900002</v>
      </c>
    </row>
    <row r="253" spans="1:68" x14ac:dyDescent="0.25">
      <c r="A253">
        <v>252</v>
      </c>
      <c r="B253" t="s">
        <v>337</v>
      </c>
      <c r="C253" t="s">
        <v>375</v>
      </c>
      <c r="D253" t="s">
        <v>254</v>
      </c>
      <c r="E253">
        <v>5315050</v>
      </c>
      <c r="F253">
        <v>26901</v>
      </c>
      <c r="G253">
        <v>32953.5589741</v>
      </c>
      <c r="H253">
        <v>2250.8209425</v>
      </c>
      <c r="I253">
        <v>139232.991889</v>
      </c>
      <c r="J253">
        <v>14923.5578577</v>
      </c>
      <c r="K253">
        <v>72.133795540199998</v>
      </c>
      <c r="L253">
        <v>4208.3400938300001</v>
      </c>
      <c r="M253">
        <v>32236.1064621</v>
      </c>
      <c r="N253">
        <v>15818.9058716</v>
      </c>
      <c r="O253">
        <v>18499.623085700001</v>
      </c>
      <c r="P253">
        <v>5130.0641870400004</v>
      </c>
      <c r="Q253">
        <v>52.494898905583376</v>
      </c>
      <c r="R253">
        <v>0</v>
      </c>
      <c r="S253">
        <v>179.40085327397514</v>
      </c>
      <c r="T253">
        <v>7.6423669078093113</v>
      </c>
      <c r="U253">
        <v>0.31534038211834542</v>
      </c>
      <c r="V253">
        <v>1.0705921712947475</v>
      </c>
      <c r="W253">
        <v>835.61726290299998</v>
      </c>
      <c r="X253">
        <v>1380</v>
      </c>
      <c r="Y253">
        <v>52.494898905583376</v>
      </c>
      <c r="Z253">
        <v>873.57712052399995</v>
      </c>
      <c r="AA253">
        <v>1.29708498917E-2</v>
      </c>
      <c r="AB253">
        <v>0.42449165458499999</v>
      </c>
      <c r="AC253">
        <v>0.57632515551300001</v>
      </c>
      <c r="AD253">
        <v>0</v>
      </c>
      <c r="AE253">
        <v>0.82728255421899999</v>
      </c>
      <c r="AF253">
        <v>-0.75366518877900002</v>
      </c>
      <c r="AG253">
        <v>0.356259827566</v>
      </c>
      <c r="AH253">
        <v>0.57099235019700001</v>
      </c>
      <c r="AI253">
        <v>1.3608214669500001</v>
      </c>
      <c r="AJ253">
        <v>24.406959643299999</v>
      </c>
      <c r="AK253">
        <v>-33.1256501931</v>
      </c>
      <c r="AL253">
        <v>1788.6555777799999</v>
      </c>
      <c r="AM253">
        <v>4317</v>
      </c>
      <c r="AN253">
        <v>2.1286982249999999</v>
      </c>
      <c r="AO253">
        <v>863.4</v>
      </c>
      <c r="AP253">
        <v>0</v>
      </c>
      <c r="AQ253">
        <v>0</v>
      </c>
      <c r="AR253">
        <v>1439</v>
      </c>
      <c r="AS253">
        <v>2158.5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26</v>
      </c>
      <c r="BF253">
        <v>200</v>
      </c>
      <c r="BG253">
        <v>719.5</v>
      </c>
      <c r="BH253">
        <v>4317</v>
      </c>
      <c r="BI253">
        <v>3</v>
      </c>
      <c r="BJ253">
        <v>1439</v>
      </c>
      <c r="BK253">
        <v>0.20198412698412699</v>
      </c>
      <c r="BL253">
        <v>0.12736254295532645</v>
      </c>
      <c r="BM253">
        <v>0.5423</v>
      </c>
      <c r="BN253">
        <v>0</v>
      </c>
      <c r="BO253">
        <v>27514.681348800001</v>
      </c>
      <c r="BP253">
        <v>4.1693652327999997</v>
      </c>
    </row>
    <row r="254" spans="1:68" x14ac:dyDescent="0.25">
      <c r="A254">
        <v>253</v>
      </c>
      <c r="B254" t="s">
        <v>337</v>
      </c>
      <c r="C254" t="s">
        <v>375</v>
      </c>
      <c r="D254" t="s">
        <v>255</v>
      </c>
      <c r="E254">
        <v>5315051</v>
      </c>
      <c r="F254">
        <v>17302</v>
      </c>
      <c r="G254">
        <v>24334.772925500001</v>
      </c>
      <c r="H254">
        <v>798.24263729100005</v>
      </c>
      <c r="I254">
        <v>126324.675038</v>
      </c>
      <c r="J254">
        <v>14233.5173765</v>
      </c>
      <c r="K254">
        <v>74.516678751599997</v>
      </c>
      <c r="L254">
        <v>5393.8032868800001</v>
      </c>
      <c r="M254">
        <v>19046.4363992</v>
      </c>
      <c r="N254">
        <v>15804.9782481</v>
      </c>
      <c r="O254">
        <v>12128.979103199999</v>
      </c>
      <c r="P254">
        <v>6591.4150497500004</v>
      </c>
      <c r="Q254">
        <v>35.939528844370244</v>
      </c>
      <c r="R254">
        <v>0</v>
      </c>
      <c r="S254">
        <v>107.4383231311445</v>
      </c>
      <c r="T254">
        <v>10.86069374884066</v>
      </c>
      <c r="U254">
        <v>0</v>
      </c>
      <c r="V254">
        <v>0.31210264709282165</v>
      </c>
      <c r="W254">
        <v>872.65531898100005</v>
      </c>
      <c r="X254">
        <v>667</v>
      </c>
      <c r="Y254">
        <v>35.939528844370244</v>
      </c>
      <c r="Z254">
        <v>719.51723434799999</v>
      </c>
      <c r="AA254">
        <v>5.9855048491000004E-3</v>
      </c>
      <c r="AB254">
        <v>0.49089700612600001</v>
      </c>
      <c r="AC254">
        <v>0.70797631783600001</v>
      </c>
      <c r="AD254">
        <v>0</v>
      </c>
      <c r="AE254">
        <v>0.85666484294</v>
      </c>
      <c r="AF254">
        <v>-0.77159605088500005</v>
      </c>
      <c r="AG254">
        <v>0.37633888935499998</v>
      </c>
      <c r="AH254">
        <v>0.42646214615</v>
      </c>
      <c r="AI254">
        <v>1.4195664013</v>
      </c>
      <c r="AJ254">
        <v>24.249460403800001</v>
      </c>
      <c r="AK254">
        <v>-43.1704031927</v>
      </c>
      <c r="AL254">
        <v>2233.1851719400001</v>
      </c>
      <c r="AM254">
        <v>3973</v>
      </c>
      <c r="AN254">
        <v>1.517570665</v>
      </c>
      <c r="AO254">
        <v>993.25</v>
      </c>
      <c r="AP254">
        <v>0</v>
      </c>
      <c r="AQ254">
        <v>0</v>
      </c>
      <c r="AR254">
        <v>993.25</v>
      </c>
      <c r="AS254">
        <v>1324.333333</v>
      </c>
      <c r="AT254">
        <v>0</v>
      </c>
      <c r="AU254">
        <v>1</v>
      </c>
      <c r="AV254">
        <v>0</v>
      </c>
      <c r="AW254">
        <v>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26</v>
      </c>
      <c r="BF254">
        <v>200</v>
      </c>
      <c r="BG254">
        <v>794.6</v>
      </c>
      <c r="BH254">
        <v>3973</v>
      </c>
      <c r="BI254">
        <v>5</v>
      </c>
      <c r="BJ254">
        <v>794.6</v>
      </c>
      <c r="BK254" t="e">
        <v>#N/A</v>
      </c>
      <c r="BL254" t="e">
        <v>#N/A</v>
      </c>
      <c r="BM254">
        <v>0.55449999999999999</v>
      </c>
      <c r="BN254">
        <v>0</v>
      </c>
      <c r="BO254">
        <v>15058.0871582</v>
      </c>
      <c r="BP254">
        <v>4.7543058605899997</v>
      </c>
    </row>
    <row r="255" spans="1:68" x14ac:dyDescent="0.25">
      <c r="A255">
        <v>254</v>
      </c>
      <c r="B255" t="s">
        <v>337</v>
      </c>
      <c r="C255" t="s">
        <v>376</v>
      </c>
      <c r="D255" t="s">
        <v>256</v>
      </c>
      <c r="E255">
        <v>5316010</v>
      </c>
      <c r="F255">
        <v>6766</v>
      </c>
      <c r="G255">
        <v>22679.540710500001</v>
      </c>
      <c r="H255">
        <v>1200.59638077</v>
      </c>
      <c r="I255">
        <v>8465.4364387900005</v>
      </c>
      <c r="J255">
        <v>10227.6514028</v>
      </c>
      <c r="K255">
        <v>998.997851943</v>
      </c>
      <c r="L255">
        <v>7192.5948513000003</v>
      </c>
      <c r="M255">
        <v>2678.7171948</v>
      </c>
      <c r="N255">
        <v>3779.841156</v>
      </c>
      <c r="O255">
        <v>12827.035555300001</v>
      </c>
      <c r="P255">
        <v>4013.8167826499998</v>
      </c>
      <c r="Q255">
        <v>11.862363197922464</v>
      </c>
      <c r="R255">
        <v>0</v>
      </c>
      <c r="S255">
        <v>15.127063624559451</v>
      </c>
      <c r="T255">
        <v>1.6323502133184939</v>
      </c>
      <c r="U255">
        <v>2.7824151363383419E-2</v>
      </c>
      <c r="V255">
        <v>48.10818799881762</v>
      </c>
      <c r="W255">
        <v>275.776625642</v>
      </c>
      <c r="X255">
        <v>2953</v>
      </c>
      <c r="Y255">
        <v>11.862363197922464</v>
      </c>
      <c r="Z255">
        <v>1045.33209143</v>
      </c>
      <c r="AA255">
        <v>5.8175780971900001E-2</v>
      </c>
      <c r="AB255">
        <v>4.6039018622499997E-2</v>
      </c>
      <c r="AC255">
        <v>0.64177153246499996</v>
      </c>
      <c r="AD255">
        <v>0</v>
      </c>
      <c r="AE255">
        <v>0.766532262247</v>
      </c>
      <c r="AF255">
        <v>-0.71165414887900003</v>
      </c>
      <c r="AG255">
        <v>0.24629651255099999</v>
      </c>
      <c r="AH255">
        <v>0.43188261750599999</v>
      </c>
      <c r="AI255">
        <v>1.4243361780099999</v>
      </c>
      <c r="AJ255">
        <v>24.377351387600001</v>
      </c>
      <c r="AK255">
        <v>-66.382322739299994</v>
      </c>
      <c r="AL255">
        <v>2231.9008840299998</v>
      </c>
      <c r="AM255">
        <v>3232</v>
      </c>
      <c r="AN255">
        <v>1.2095808379999999</v>
      </c>
      <c r="AO255">
        <v>1616</v>
      </c>
      <c r="AP255">
        <v>0</v>
      </c>
      <c r="AQ255">
        <v>0</v>
      </c>
      <c r="AR255">
        <v>1616</v>
      </c>
      <c r="AS255">
        <v>3232</v>
      </c>
      <c r="AT255">
        <v>3232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14</v>
      </c>
      <c r="BF255">
        <v>200</v>
      </c>
      <c r="BG255">
        <v>538.66666669999995</v>
      </c>
      <c r="BH255">
        <v>0</v>
      </c>
      <c r="BI255">
        <v>0</v>
      </c>
      <c r="BJ255">
        <v>0</v>
      </c>
      <c r="BK255">
        <v>0.47029702970297027</v>
      </c>
      <c r="BL255">
        <v>0.4094209314680361</v>
      </c>
      <c r="BM255">
        <v>0.60799999999999998</v>
      </c>
      <c r="BN255">
        <v>0</v>
      </c>
      <c r="BO255">
        <v>60379.6356409</v>
      </c>
      <c r="BP255">
        <v>5</v>
      </c>
    </row>
    <row r="256" spans="1:68" x14ac:dyDescent="0.25">
      <c r="A256">
        <v>255</v>
      </c>
      <c r="B256" t="s">
        <v>337</v>
      </c>
      <c r="C256" t="s">
        <v>376</v>
      </c>
      <c r="D256" t="s">
        <v>257</v>
      </c>
      <c r="E256">
        <v>5316011</v>
      </c>
      <c r="F256">
        <v>37391</v>
      </c>
      <c r="G256">
        <v>23662.899104299999</v>
      </c>
      <c r="H256">
        <v>2611.38747865</v>
      </c>
      <c r="I256">
        <v>7333.9609659500002</v>
      </c>
      <c r="J256">
        <v>18234.087314600001</v>
      </c>
      <c r="K256">
        <v>551.16286906599998</v>
      </c>
      <c r="L256">
        <v>4125.5257215299998</v>
      </c>
      <c r="M256">
        <v>2975.2030670200002</v>
      </c>
      <c r="N256">
        <v>4267.2940599800004</v>
      </c>
      <c r="O256">
        <v>18948.588303500001</v>
      </c>
      <c r="P256">
        <v>4803.1153195500001</v>
      </c>
      <c r="Q256">
        <v>47.022815804117975</v>
      </c>
      <c r="R256">
        <v>0</v>
      </c>
      <c r="S256">
        <v>213.34631793730293</v>
      </c>
      <c r="T256">
        <v>20.089037284362828</v>
      </c>
      <c r="U256">
        <v>0.19476905954368393</v>
      </c>
      <c r="V256">
        <v>17.605840977775401</v>
      </c>
      <c r="W256">
        <v>986.96002833900002</v>
      </c>
      <c r="X256">
        <v>2640</v>
      </c>
      <c r="Y256">
        <v>47.022815804117975</v>
      </c>
      <c r="Z256">
        <v>414.18319565100001</v>
      </c>
      <c r="AA256">
        <v>6.2477096937400001E-2</v>
      </c>
      <c r="AB256">
        <v>0.247873819903</v>
      </c>
      <c r="AC256">
        <v>0.67262769222499996</v>
      </c>
      <c r="AD256">
        <v>0</v>
      </c>
      <c r="AE256">
        <v>0.78166937211300003</v>
      </c>
      <c r="AF256">
        <v>-0.71752044067099996</v>
      </c>
      <c r="AG256">
        <v>0.28699561649700001</v>
      </c>
      <c r="AH256">
        <v>0.551413110835</v>
      </c>
      <c r="AI256">
        <v>1.38073836434</v>
      </c>
      <c r="AJ256">
        <v>24.237728567600001</v>
      </c>
      <c r="AK256">
        <v>-51.333804885200003</v>
      </c>
      <c r="AL256">
        <v>1882.3122924100001</v>
      </c>
      <c r="AM256">
        <v>2945</v>
      </c>
      <c r="AN256">
        <v>1.310636404</v>
      </c>
      <c r="AO256">
        <v>1472.5</v>
      </c>
      <c r="AP256">
        <v>0</v>
      </c>
      <c r="AQ256">
        <v>0</v>
      </c>
      <c r="AR256">
        <v>736.25</v>
      </c>
      <c r="AS256">
        <v>0</v>
      </c>
      <c r="AT256">
        <v>0</v>
      </c>
      <c r="AU256">
        <v>0</v>
      </c>
      <c r="AV256">
        <v>0</v>
      </c>
      <c r="AW256">
        <v>2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17</v>
      </c>
      <c r="BF256">
        <v>188.88888890000001</v>
      </c>
      <c r="BG256">
        <v>226.53846150000001</v>
      </c>
      <c r="BH256">
        <v>0</v>
      </c>
      <c r="BI256">
        <v>6</v>
      </c>
      <c r="BJ256">
        <v>490.83333329999999</v>
      </c>
      <c r="BK256">
        <v>0.40073529411764708</v>
      </c>
      <c r="BL256">
        <v>0.33300062383031814</v>
      </c>
      <c r="BM256">
        <v>0.59209999999999996</v>
      </c>
      <c r="BN256">
        <v>0</v>
      </c>
      <c r="BO256">
        <v>44856.2783107</v>
      </c>
      <c r="BP256">
        <v>4.3800904977400004</v>
      </c>
    </row>
    <row r="257" spans="1:68" x14ac:dyDescent="0.25">
      <c r="A257">
        <v>256</v>
      </c>
      <c r="B257" t="s">
        <v>337</v>
      </c>
      <c r="C257" t="s">
        <v>376</v>
      </c>
      <c r="D257" t="s">
        <v>258</v>
      </c>
      <c r="E257">
        <v>5316020</v>
      </c>
      <c r="F257">
        <v>28999</v>
      </c>
      <c r="G257">
        <v>23154.666427200002</v>
      </c>
      <c r="H257">
        <v>1996.14431126</v>
      </c>
      <c r="I257">
        <v>8029.1122510100004</v>
      </c>
      <c r="J257">
        <v>9961.3935559799993</v>
      </c>
      <c r="K257">
        <v>585.64487487099996</v>
      </c>
      <c r="L257">
        <v>4959.4110295299997</v>
      </c>
      <c r="M257">
        <v>4371.8492623900001</v>
      </c>
      <c r="N257">
        <v>6675.4057877200003</v>
      </c>
      <c r="O257">
        <v>22104.5730196</v>
      </c>
      <c r="P257">
        <v>8623.0717960999991</v>
      </c>
      <c r="Q257">
        <v>35.69838619922092</v>
      </c>
      <c r="R257">
        <v>0</v>
      </c>
      <c r="S257">
        <v>91.652754590984969</v>
      </c>
      <c r="T257">
        <v>28.87219439807086</v>
      </c>
      <c r="U257">
        <v>0.14839547393804489</v>
      </c>
      <c r="V257">
        <v>40.901410393461845</v>
      </c>
      <c r="W257">
        <v>556.38442416999999</v>
      </c>
      <c r="X257">
        <v>10537</v>
      </c>
      <c r="Y257">
        <v>35.69838619922092</v>
      </c>
      <c r="Z257">
        <v>1220.4440431200001</v>
      </c>
      <c r="AA257">
        <v>2.5984063624299999E-2</v>
      </c>
      <c r="AB257">
        <v>0.21274009448600001</v>
      </c>
      <c r="AC257">
        <v>0.692419976805</v>
      </c>
      <c r="AD257">
        <v>0</v>
      </c>
      <c r="AE257">
        <v>0.75087830767899999</v>
      </c>
      <c r="AF257">
        <v>-0.697787832961</v>
      </c>
      <c r="AG257">
        <v>0.23564854798900001</v>
      </c>
      <c r="AH257">
        <v>0.48044055374299999</v>
      </c>
      <c r="AI257">
        <v>1.4253700123699999</v>
      </c>
      <c r="AJ257">
        <v>24.432090387300001</v>
      </c>
      <c r="AK257">
        <v>-61.503817320800003</v>
      </c>
      <c r="AL257">
        <v>2105.9764507499999</v>
      </c>
      <c r="AM257">
        <v>4829</v>
      </c>
      <c r="AN257">
        <v>1.6059195209999999</v>
      </c>
      <c r="AO257">
        <v>2414.5</v>
      </c>
      <c r="AP257">
        <v>0</v>
      </c>
      <c r="AQ257">
        <v>4829</v>
      </c>
      <c r="AR257">
        <v>1207.25</v>
      </c>
      <c r="AS257">
        <v>2414.5</v>
      </c>
      <c r="AT257">
        <v>2414.5</v>
      </c>
      <c r="AU257">
        <v>2</v>
      </c>
      <c r="AV257">
        <v>0</v>
      </c>
      <c r="AW257">
        <v>3</v>
      </c>
      <c r="AX257">
        <v>4</v>
      </c>
      <c r="AY257">
        <v>0</v>
      </c>
      <c r="AZ257">
        <v>0</v>
      </c>
      <c r="BA257">
        <v>0</v>
      </c>
      <c r="BB257">
        <v>0</v>
      </c>
      <c r="BC257">
        <v>2</v>
      </c>
      <c r="BD257">
        <v>0</v>
      </c>
      <c r="BE257">
        <v>36</v>
      </c>
      <c r="BF257">
        <v>200</v>
      </c>
      <c r="BG257">
        <v>268.27777780000002</v>
      </c>
      <c r="BH257">
        <v>0</v>
      </c>
      <c r="BI257">
        <v>27</v>
      </c>
      <c r="BJ257">
        <v>178.85185190000001</v>
      </c>
      <c r="BK257">
        <v>0.164969450101833</v>
      </c>
      <c r="BL257">
        <v>0.14299470389985555</v>
      </c>
      <c r="BM257">
        <v>0.58579999999999999</v>
      </c>
      <c r="BN257">
        <v>0</v>
      </c>
      <c r="BO257">
        <v>54625.851632099999</v>
      </c>
      <c r="BP257">
        <v>4.3603917376499997</v>
      </c>
    </row>
    <row r="258" spans="1:68" x14ac:dyDescent="0.25">
      <c r="A258">
        <v>257</v>
      </c>
      <c r="B258" t="s">
        <v>337</v>
      </c>
      <c r="C258" t="s">
        <v>376</v>
      </c>
      <c r="D258" t="s">
        <v>259</v>
      </c>
      <c r="E258">
        <v>5316030</v>
      </c>
      <c r="F258">
        <v>75938</v>
      </c>
      <c r="G258">
        <v>11722.6432441</v>
      </c>
      <c r="H258">
        <v>2568.7617968099999</v>
      </c>
      <c r="I258">
        <v>10917.512102000001</v>
      </c>
      <c r="J258">
        <v>15951.8761192</v>
      </c>
      <c r="K258">
        <v>1536.60511397</v>
      </c>
      <c r="L258">
        <v>3831.9343661500002</v>
      </c>
      <c r="M258">
        <v>1637.97583611</v>
      </c>
      <c r="N258">
        <v>8816.9810945499994</v>
      </c>
      <c r="O258">
        <v>20208.117629199998</v>
      </c>
      <c r="P258">
        <v>11977.3699</v>
      </c>
      <c r="Q258">
        <v>28.389909107772215</v>
      </c>
      <c r="R258">
        <v>0.59358189575217957</v>
      </c>
      <c r="S258">
        <v>146.16954182897422</v>
      </c>
      <c r="T258">
        <v>1.0202188833240586</v>
      </c>
      <c r="U258">
        <v>0.14839547393804489</v>
      </c>
      <c r="V258">
        <v>74.647738944928761</v>
      </c>
      <c r="W258">
        <v>1708.5251132200001</v>
      </c>
      <c r="X258">
        <v>9201</v>
      </c>
      <c r="Y258">
        <v>28.389909107772215</v>
      </c>
      <c r="Z258">
        <v>1431.86814906</v>
      </c>
      <c r="AA258">
        <v>2.4824139027300001E-2</v>
      </c>
      <c r="AB258">
        <v>0.21918868023900001</v>
      </c>
      <c r="AC258">
        <v>0.77814916241200005</v>
      </c>
      <c r="AD258">
        <v>0</v>
      </c>
      <c r="AE258">
        <v>0.57348646871800002</v>
      </c>
      <c r="AF258">
        <v>-0.57291739611400005</v>
      </c>
      <c r="AG258">
        <v>5.4013997365899999E-2</v>
      </c>
      <c r="AH258">
        <v>0.57184010896399995</v>
      </c>
      <c r="AI258">
        <v>1.41062593881</v>
      </c>
      <c r="AJ258">
        <v>25.131060717099999</v>
      </c>
      <c r="AK258">
        <v>-53.566793634900002</v>
      </c>
      <c r="AL258">
        <v>1865.99060321</v>
      </c>
      <c r="AM258">
        <v>3877</v>
      </c>
      <c r="AN258">
        <v>2.0710470089999999</v>
      </c>
      <c r="AO258">
        <v>3877</v>
      </c>
      <c r="AP258">
        <v>0</v>
      </c>
      <c r="AQ258">
        <v>0</v>
      </c>
      <c r="AR258">
        <v>484.625</v>
      </c>
      <c r="AS258">
        <v>646.16666669999995</v>
      </c>
      <c r="AT258">
        <v>0</v>
      </c>
      <c r="AU258">
        <v>7</v>
      </c>
      <c r="AV258">
        <v>0</v>
      </c>
      <c r="AW258">
        <v>20</v>
      </c>
      <c r="AX258">
        <v>0</v>
      </c>
      <c r="AY258">
        <v>0</v>
      </c>
      <c r="AZ258">
        <v>0</v>
      </c>
      <c r="BA258">
        <v>13</v>
      </c>
      <c r="BB258">
        <v>0</v>
      </c>
      <c r="BC258">
        <v>0</v>
      </c>
      <c r="BD258">
        <v>0</v>
      </c>
      <c r="BE258">
        <v>36</v>
      </c>
      <c r="BF258">
        <v>200</v>
      </c>
      <c r="BG258">
        <v>102.02631580000001</v>
      </c>
      <c r="BH258">
        <v>1292.333333</v>
      </c>
      <c r="BI258">
        <v>3</v>
      </c>
      <c r="BJ258">
        <v>1292.333333</v>
      </c>
      <c r="BK258">
        <v>0.10261194029850747</v>
      </c>
      <c r="BL258">
        <v>8.4028040924592651E-2</v>
      </c>
      <c r="BM258">
        <v>0.54730000000000001</v>
      </c>
      <c r="BN258">
        <v>0</v>
      </c>
      <c r="BO258">
        <v>51324.654884800002</v>
      </c>
      <c r="BP258">
        <v>4.03074276111</v>
      </c>
    </row>
    <row r="259" spans="1:68" x14ac:dyDescent="0.25">
      <c r="A259">
        <v>258</v>
      </c>
      <c r="B259" t="s">
        <v>337</v>
      </c>
      <c r="C259" t="s">
        <v>376</v>
      </c>
      <c r="D259" t="s">
        <v>260</v>
      </c>
      <c r="E259">
        <v>5316040</v>
      </c>
      <c r="F259">
        <v>32808</v>
      </c>
      <c r="G259">
        <v>25864.498320399998</v>
      </c>
      <c r="H259">
        <v>1641.13340862</v>
      </c>
      <c r="I259">
        <v>20855.826913699999</v>
      </c>
      <c r="J259">
        <v>2558.38782472</v>
      </c>
      <c r="K259">
        <v>900.59727868000004</v>
      </c>
      <c r="L259">
        <v>5207.33799335</v>
      </c>
      <c r="M259">
        <v>3189.4831427899999</v>
      </c>
      <c r="N259">
        <v>15273.5598751</v>
      </c>
      <c r="O259">
        <v>24257.639629099998</v>
      </c>
      <c r="P259">
        <v>20748.582303399999</v>
      </c>
      <c r="Q259">
        <v>9.376739009460211</v>
      </c>
      <c r="R259">
        <v>0</v>
      </c>
      <c r="S259">
        <v>65.674271934705999</v>
      </c>
      <c r="T259">
        <v>22.185123353737712</v>
      </c>
      <c r="U259">
        <v>0</v>
      </c>
      <c r="V259">
        <v>66.569129480614492</v>
      </c>
      <c r="W259">
        <v>1918.1291354699999</v>
      </c>
      <c r="X259">
        <v>3382</v>
      </c>
      <c r="Y259">
        <v>9.376739009460211</v>
      </c>
      <c r="Z259">
        <v>1920.3283441200001</v>
      </c>
      <c r="AA259">
        <v>5.82266687221E-2</v>
      </c>
      <c r="AB259">
        <v>0.15744635454799999</v>
      </c>
      <c r="AC259">
        <v>0.69612236541200001</v>
      </c>
      <c r="AD259">
        <v>0</v>
      </c>
      <c r="AE259">
        <v>0.55448000329500002</v>
      </c>
      <c r="AF259">
        <v>-0.57370041213199996</v>
      </c>
      <c r="AG259">
        <v>3.8930159066000003E-2</v>
      </c>
      <c r="AH259">
        <v>0.58120234158399997</v>
      </c>
      <c r="AI259">
        <v>1.40349053738</v>
      </c>
      <c r="AJ259">
        <v>25.871965486400001</v>
      </c>
      <c r="AK259">
        <v>-51.964322175500001</v>
      </c>
      <c r="AL259">
        <v>1843.3594840000001</v>
      </c>
      <c r="AM259">
        <v>3749</v>
      </c>
      <c r="AN259">
        <v>1.560133167</v>
      </c>
      <c r="AO259">
        <v>1249.666667</v>
      </c>
      <c r="AP259">
        <v>0</v>
      </c>
      <c r="AQ259">
        <v>0</v>
      </c>
      <c r="AR259">
        <v>749.8</v>
      </c>
      <c r="AS259">
        <v>1249.666667</v>
      </c>
      <c r="AT259">
        <v>0</v>
      </c>
      <c r="AU259">
        <v>0</v>
      </c>
      <c r="AV259">
        <v>0</v>
      </c>
      <c r="AW259">
        <v>2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24</v>
      </c>
      <c r="BF259">
        <v>184.6153846</v>
      </c>
      <c r="BG259">
        <v>234.3125</v>
      </c>
      <c r="BH259">
        <v>1874.5</v>
      </c>
      <c r="BI259">
        <v>14</v>
      </c>
      <c r="BJ259">
        <v>267.7857143</v>
      </c>
      <c r="BK259">
        <v>0.11493212669683257</v>
      </c>
      <c r="BL259">
        <v>0.10188261351052048</v>
      </c>
      <c r="BM259">
        <v>0.60409999999999997</v>
      </c>
      <c r="BN259">
        <v>0</v>
      </c>
      <c r="BO259">
        <v>73736.568086800005</v>
      </c>
      <c r="BP259">
        <v>4.2113554729300002</v>
      </c>
    </row>
    <row r="260" spans="1:68" x14ac:dyDescent="0.25">
      <c r="A260">
        <v>259</v>
      </c>
      <c r="B260" t="s">
        <v>337</v>
      </c>
      <c r="C260" t="s">
        <v>377</v>
      </c>
      <c r="D260" t="s">
        <v>261</v>
      </c>
      <c r="E260">
        <v>5317010</v>
      </c>
      <c r="F260">
        <v>7375</v>
      </c>
      <c r="G260">
        <v>15450.5557309</v>
      </c>
      <c r="H260">
        <v>635.49528936700005</v>
      </c>
      <c r="I260">
        <v>6157.6098422900004</v>
      </c>
      <c r="J260">
        <v>46648.0836758</v>
      </c>
      <c r="K260">
        <v>1496.2110883</v>
      </c>
      <c r="L260">
        <v>3932.6611260899999</v>
      </c>
      <c r="M260">
        <v>15685.8257932</v>
      </c>
      <c r="N260">
        <v>12674.454495800001</v>
      </c>
      <c r="O260">
        <v>30623.043611000001</v>
      </c>
      <c r="P260">
        <v>4734.9576516699999</v>
      </c>
      <c r="Q260">
        <v>56.612873307364119</v>
      </c>
      <c r="R260">
        <v>0</v>
      </c>
      <c r="S260">
        <v>8.7182340938601381</v>
      </c>
      <c r="T260">
        <v>1.3077351140790205</v>
      </c>
      <c r="U260">
        <v>0.18549434242255611</v>
      </c>
      <c r="V260">
        <v>0.25762711864406779</v>
      </c>
      <c r="W260">
        <v>1744.8202775699999</v>
      </c>
      <c r="X260">
        <v>864</v>
      </c>
      <c r="Y260">
        <v>56.612873307364119</v>
      </c>
      <c r="Z260">
        <v>776.40954349000003</v>
      </c>
      <c r="AA260">
        <v>8.6232803351699999E-2</v>
      </c>
      <c r="AB260">
        <v>5.4576271186400002E-3</v>
      </c>
      <c r="AC260">
        <v>0.55478408245300004</v>
      </c>
      <c r="AD260">
        <v>0</v>
      </c>
      <c r="AE260">
        <v>0.76319608951700002</v>
      </c>
      <c r="AF260">
        <v>-0.71047623869700005</v>
      </c>
      <c r="AG260">
        <v>0.25391774700999997</v>
      </c>
      <c r="AH260">
        <v>0.61112232779599995</v>
      </c>
      <c r="AI260">
        <v>1.40261205718</v>
      </c>
      <c r="AJ260">
        <v>26.093071845899999</v>
      </c>
      <c r="AK260">
        <v>-47.694965836900003</v>
      </c>
      <c r="AL260">
        <v>1781.4255836699999</v>
      </c>
      <c r="AM260">
        <v>5573</v>
      </c>
      <c r="AN260">
        <v>2.9882037530000001</v>
      </c>
      <c r="AO260">
        <v>1114.5999999999999</v>
      </c>
      <c r="AP260">
        <v>0</v>
      </c>
      <c r="AQ260">
        <v>0</v>
      </c>
      <c r="AR260">
        <v>928.83333330000005</v>
      </c>
      <c r="AS260">
        <v>5573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30</v>
      </c>
      <c r="BF260">
        <v>200</v>
      </c>
      <c r="BG260">
        <v>1114.5999999999999</v>
      </c>
      <c r="BH260">
        <v>5573</v>
      </c>
      <c r="BI260">
        <v>0</v>
      </c>
      <c r="BJ260">
        <v>0</v>
      </c>
      <c r="BK260">
        <v>2.0805899394258625E-2</v>
      </c>
      <c r="BL260">
        <v>2.077167019027484E-2</v>
      </c>
      <c r="BM260">
        <v>0.52410000000000001</v>
      </c>
      <c r="BN260">
        <v>0</v>
      </c>
      <c r="BO260">
        <v>105842.178159</v>
      </c>
      <c r="BP260">
        <v>4</v>
      </c>
    </row>
    <row r="261" spans="1:68" x14ac:dyDescent="0.25">
      <c r="A261">
        <v>260</v>
      </c>
      <c r="B261" t="s">
        <v>337</v>
      </c>
      <c r="C261" t="s">
        <v>377</v>
      </c>
      <c r="D261" t="s">
        <v>262</v>
      </c>
      <c r="E261">
        <v>5317011</v>
      </c>
      <c r="F261">
        <v>12847</v>
      </c>
      <c r="G261">
        <v>7854.0127961300004</v>
      </c>
      <c r="H261">
        <v>909.40947283399998</v>
      </c>
      <c r="I261">
        <v>2787.9600648400001</v>
      </c>
      <c r="J261">
        <v>46271.800747499998</v>
      </c>
      <c r="K261">
        <v>2382.24971482</v>
      </c>
      <c r="L261">
        <v>3231.9180530600001</v>
      </c>
      <c r="M261">
        <v>9207.0143980199991</v>
      </c>
      <c r="N261">
        <v>5731.7752060499997</v>
      </c>
      <c r="O261">
        <v>27293.632767499999</v>
      </c>
      <c r="P261">
        <v>2586.9949258000001</v>
      </c>
      <c r="Q261">
        <v>77.759228343535526</v>
      </c>
      <c r="R261">
        <v>0.20404377666481174</v>
      </c>
      <c r="S261">
        <v>6.8076423669078094</v>
      </c>
      <c r="T261">
        <v>15.256909664255241</v>
      </c>
      <c r="U261">
        <v>0.64923019847894636</v>
      </c>
      <c r="V261">
        <v>13.691912508756909</v>
      </c>
      <c r="W261">
        <v>3090.2239297299998</v>
      </c>
      <c r="X261">
        <v>505</v>
      </c>
      <c r="Y261">
        <v>77.759228343535526</v>
      </c>
      <c r="Z261">
        <v>713.45063355699995</v>
      </c>
      <c r="AA261">
        <v>0.11074533059900001</v>
      </c>
      <c r="AB261">
        <v>1.1014244570700001E-2</v>
      </c>
      <c r="AC261">
        <v>0.54176193343000001</v>
      </c>
      <c r="AD261">
        <v>0</v>
      </c>
      <c r="AE261">
        <v>0.72856091405000001</v>
      </c>
      <c r="AF261">
        <v>-0.68283128889099998</v>
      </c>
      <c r="AG261">
        <v>0.237502915309</v>
      </c>
      <c r="AH261">
        <v>0.60803258544799998</v>
      </c>
      <c r="AI261">
        <v>1.3795404950100001</v>
      </c>
      <c r="AJ261">
        <v>25.621264214899998</v>
      </c>
      <c r="AK261">
        <v>-46.030941104199997</v>
      </c>
      <c r="AL261">
        <v>1740.3571244899999</v>
      </c>
      <c r="AM261">
        <v>6216</v>
      </c>
      <c r="AN261">
        <v>2.1987973119999999</v>
      </c>
      <c r="AO261">
        <v>3108</v>
      </c>
      <c r="AP261">
        <v>0</v>
      </c>
      <c r="AQ261">
        <v>0</v>
      </c>
      <c r="AR261">
        <v>1243.2</v>
      </c>
      <c r="AS261">
        <v>6216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28</v>
      </c>
      <c r="BF261">
        <v>200</v>
      </c>
      <c r="BG261">
        <v>1554</v>
      </c>
      <c r="BH261">
        <v>6216</v>
      </c>
      <c r="BI261">
        <v>79</v>
      </c>
      <c r="BJ261">
        <v>78.683544299999994</v>
      </c>
      <c r="BK261">
        <v>1.3569937369519834E-2</v>
      </c>
      <c r="BL261">
        <v>1.2237588299671675E-2</v>
      </c>
      <c r="BM261">
        <v>0.58450000000000002</v>
      </c>
      <c r="BN261">
        <v>0</v>
      </c>
      <c r="BO261">
        <v>99611.568243100002</v>
      </c>
      <c r="BP261">
        <v>4</v>
      </c>
    </row>
    <row r="262" spans="1:68" x14ac:dyDescent="0.25">
      <c r="A262">
        <v>261</v>
      </c>
      <c r="B262" t="s">
        <v>337</v>
      </c>
      <c r="C262" t="s">
        <v>377</v>
      </c>
      <c r="D262" t="s">
        <v>263</v>
      </c>
      <c r="E262">
        <v>5317020</v>
      </c>
      <c r="F262">
        <v>7262</v>
      </c>
      <c r="G262">
        <v>23879.387620000001</v>
      </c>
      <c r="H262">
        <v>637.95097643099996</v>
      </c>
      <c r="I262">
        <v>11704.417223099999</v>
      </c>
      <c r="J262">
        <v>52757.953577400003</v>
      </c>
      <c r="K262">
        <v>2949.4779101899999</v>
      </c>
      <c r="L262">
        <v>6177.2973318100003</v>
      </c>
      <c r="M262">
        <v>16462.702429199999</v>
      </c>
      <c r="N262">
        <v>19455.153498</v>
      </c>
      <c r="O262">
        <v>38771.101623299997</v>
      </c>
      <c r="P262">
        <v>6162.7142588200004</v>
      </c>
      <c r="Q262">
        <v>51.604526061955113</v>
      </c>
      <c r="R262">
        <v>0</v>
      </c>
      <c r="S262">
        <v>2.3836023001298461</v>
      </c>
      <c r="T262">
        <v>8.3565201261361537</v>
      </c>
      <c r="U262">
        <v>2.7824151363383419E-2</v>
      </c>
      <c r="V262">
        <v>0</v>
      </c>
      <c r="W262">
        <v>3624.0820841599998</v>
      </c>
      <c r="X262">
        <v>50</v>
      </c>
      <c r="Y262">
        <v>51.604526061955113</v>
      </c>
      <c r="Z262">
        <v>819.40001818400003</v>
      </c>
      <c r="AA262">
        <v>0.19121261708000001</v>
      </c>
      <c r="AB262">
        <v>5.9556595979099996E-3</v>
      </c>
      <c r="AC262">
        <v>0.63912354863200005</v>
      </c>
      <c r="AD262">
        <v>0</v>
      </c>
      <c r="AE262">
        <v>0.71320857687200001</v>
      </c>
      <c r="AF262">
        <v>-0.67145938305399999</v>
      </c>
      <c r="AG262">
        <v>0.205060335717</v>
      </c>
      <c r="AH262">
        <v>0.64341615209000003</v>
      </c>
      <c r="AI262">
        <v>1.40680315816</v>
      </c>
      <c r="AJ262">
        <v>26.541992416500001</v>
      </c>
      <c r="AK262">
        <v>-45.053909877499997</v>
      </c>
      <c r="AL262">
        <v>1690.5803778899999</v>
      </c>
      <c r="AM262">
        <v>10480</v>
      </c>
      <c r="AN262">
        <v>2.9696797959999999</v>
      </c>
      <c r="AO262">
        <v>2096</v>
      </c>
      <c r="AP262">
        <v>0</v>
      </c>
      <c r="AQ262">
        <v>0</v>
      </c>
      <c r="AR262">
        <v>2096</v>
      </c>
      <c r="AS262">
        <v>5240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38</v>
      </c>
      <c r="BF262">
        <v>200</v>
      </c>
      <c r="BG262">
        <v>10480</v>
      </c>
      <c r="BH262">
        <v>10480</v>
      </c>
      <c r="BI262">
        <v>31</v>
      </c>
      <c r="BJ262">
        <v>338.06451609999999</v>
      </c>
      <c r="BK262">
        <v>1.8940157163006247E-2</v>
      </c>
      <c r="BL262">
        <v>1.9266150588398652E-2</v>
      </c>
      <c r="BM262">
        <v>0.55500000000000005</v>
      </c>
      <c r="BN262">
        <v>0</v>
      </c>
      <c r="BO262">
        <v>114616.98545599999</v>
      </c>
      <c r="BP262">
        <v>4</v>
      </c>
    </row>
    <row r="263" spans="1:68" x14ac:dyDescent="0.25">
      <c r="A263">
        <v>262</v>
      </c>
      <c r="B263" t="s">
        <v>337</v>
      </c>
      <c r="C263" t="s">
        <v>377</v>
      </c>
      <c r="D263" t="s">
        <v>264</v>
      </c>
      <c r="E263">
        <v>5317030</v>
      </c>
      <c r="F263">
        <v>22005</v>
      </c>
      <c r="G263">
        <v>25341.004633600001</v>
      </c>
      <c r="H263">
        <v>1439.19258479</v>
      </c>
      <c r="I263">
        <v>4510.4269545999996</v>
      </c>
      <c r="J263">
        <v>44074.7987459</v>
      </c>
      <c r="K263">
        <v>2580.8807729700002</v>
      </c>
      <c r="L263">
        <v>12895.4955006</v>
      </c>
      <c r="M263">
        <v>7673.2652900000003</v>
      </c>
      <c r="N263">
        <v>11748.9984085</v>
      </c>
      <c r="O263">
        <v>33492.01629</v>
      </c>
      <c r="P263">
        <v>8366.5560552000006</v>
      </c>
      <c r="Q263">
        <v>149.26729734743088</v>
      </c>
      <c r="R263">
        <v>0</v>
      </c>
      <c r="S263">
        <v>22.556112038582825</v>
      </c>
      <c r="T263">
        <v>23.32591355963643</v>
      </c>
      <c r="U263">
        <v>8.347245409015025E-2</v>
      </c>
      <c r="V263">
        <v>0.64985230629402402</v>
      </c>
      <c r="W263">
        <v>3264.8547990000002</v>
      </c>
      <c r="X263">
        <v>1020</v>
      </c>
      <c r="Y263">
        <v>149.26729734743088</v>
      </c>
      <c r="Z263">
        <v>906.59047950299998</v>
      </c>
      <c r="AA263">
        <v>0.16717835340100001</v>
      </c>
      <c r="AB263">
        <v>1.8200408998E-2</v>
      </c>
      <c r="AC263">
        <v>0.57361238303700002</v>
      </c>
      <c r="AD263">
        <v>0</v>
      </c>
      <c r="AE263">
        <v>0.71509639840399997</v>
      </c>
      <c r="AF263">
        <v>-0.67701518957200002</v>
      </c>
      <c r="AG263">
        <v>0.187875283847</v>
      </c>
      <c r="AH263">
        <v>0.61906274072099998</v>
      </c>
      <c r="AI263">
        <v>1.36523801426</v>
      </c>
      <c r="AJ263">
        <v>25.496937430399999</v>
      </c>
      <c r="AK263">
        <v>-46.088750603599998</v>
      </c>
      <c r="AL263">
        <v>1713.0227551999999</v>
      </c>
      <c r="AM263">
        <v>16140</v>
      </c>
      <c r="AN263">
        <v>5.0722815839999997</v>
      </c>
      <c r="AO263">
        <v>2017.5</v>
      </c>
      <c r="AP263">
        <v>0</v>
      </c>
      <c r="AQ263">
        <v>0</v>
      </c>
      <c r="AR263">
        <v>2017.5</v>
      </c>
      <c r="AS263">
        <v>5380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42</v>
      </c>
      <c r="BF263">
        <v>200</v>
      </c>
      <c r="BG263">
        <v>5380</v>
      </c>
      <c r="BH263">
        <v>16140</v>
      </c>
      <c r="BI263">
        <v>15</v>
      </c>
      <c r="BJ263">
        <v>1076</v>
      </c>
      <c r="BK263">
        <v>2.087976539589443E-2</v>
      </c>
      <c r="BL263">
        <v>1.953576305009978E-2</v>
      </c>
      <c r="BM263">
        <v>0.60360000000000003</v>
      </c>
      <c r="BN263">
        <v>0</v>
      </c>
      <c r="BO263">
        <v>110594.817196</v>
      </c>
      <c r="BP263">
        <v>4</v>
      </c>
    </row>
    <row r="264" spans="1:68" x14ac:dyDescent="0.25">
      <c r="A264">
        <v>263</v>
      </c>
      <c r="B264" t="s">
        <v>337</v>
      </c>
      <c r="C264" t="s">
        <v>377</v>
      </c>
      <c r="D264" t="s">
        <v>265</v>
      </c>
      <c r="E264">
        <v>5317040</v>
      </c>
      <c r="F264">
        <v>18763</v>
      </c>
      <c r="G264">
        <v>10805.0410644</v>
      </c>
      <c r="H264">
        <v>1124.2467895299999</v>
      </c>
      <c r="I264">
        <v>2353.1475063399998</v>
      </c>
      <c r="J264">
        <v>34594.778094300003</v>
      </c>
      <c r="K264">
        <v>185.69118750600001</v>
      </c>
      <c r="L264">
        <v>3311.1362574700001</v>
      </c>
      <c r="M264">
        <v>8509.2945176699995</v>
      </c>
      <c r="N264">
        <v>13717.065156299999</v>
      </c>
      <c r="O264">
        <v>17385.167412899998</v>
      </c>
      <c r="P264">
        <v>2921.2644620699998</v>
      </c>
      <c r="Q264">
        <v>31.367093303654237</v>
      </c>
      <c r="R264">
        <v>0</v>
      </c>
      <c r="S264">
        <v>62.409571508069007</v>
      </c>
      <c r="T264">
        <v>8.7275088109812646</v>
      </c>
      <c r="U264">
        <v>0.73270265256909672</v>
      </c>
      <c r="V264">
        <v>36.145605713372063</v>
      </c>
      <c r="W264">
        <v>2222.80785831</v>
      </c>
      <c r="X264">
        <v>1493</v>
      </c>
      <c r="Y264">
        <v>31.367093303654237</v>
      </c>
      <c r="Z264">
        <v>1341.2783613199999</v>
      </c>
      <c r="AA264">
        <v>2.0051923292E-2</v>
      </c>
      <c r="AB264">
        <v>8.9524596279900004E-2</v>
      </c>
      <c r="AC264">
        <v>0.53700143157900004</v>
      </c>
      <c r="AD264">
        <v>0</v>
      </c>
      <c r="AE264">
        <v>0.79760726695999995</v>
      </c>
      <c r="AF264">
        <v>-0.73176752640300002</v>
      </c>
      <c r="AG264">
        <v>0.301782196349</v>
      </c>
      <c r="AH264">
        <v>0.52751719925100005</v>
      </c>
      <c r="AI264">
        <v>1.4124406519699999</v>
      </c>
      <c r="AJ264">
        <v>25.303778155700002</v>
      </c>
      <c r="AK264">
        <v>-55.606685360900002</v>
      </c>
      <c r="AL264">
        <v>2007.66700031</v>
      </c>
      <c r="AM264">
        <v>7369</v>
      </c>
      <c r="AN264">
        <v>3.4005537609999998</v>
      </c>
      <c r="AO264">
        <v>2456.333333</v>
      </c>
      <c r="AP264">
        <v>0</v>
      </c>
      <c r="AQ264">
        <v>0</v>
      </c>
      <c r="AR264">
        <v>921.125</v>
      </c>
      <c r="AS264">
        <v>2456.333333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28</v>
      </c>
      <c r="BF264">
        <v>200</v>
      </c>
      <c r="BG264">
        <v>433.47058820000001</v>
      </c>
      <c r="BH264">
        <v>2456.333333</v>
      </c>
      <c r="BI264">
        <v>32</v>
      </c>
      <c r="BJ264">
        <v>230.28125</v>
      </c>
      <c r="BK264">
        <v>2.1869874248223072E-2</v>
      </c>
      <c r="BL264">
        <v>2.1156484119447084E-2</v>
      </c>
      <c r="BM264">
        <v>0.56379999999999997</v>
      </c>
      <c r="BN264">
        <v>0</v>
      </c>
      <c r="BO264">
        <v>92976.9967206</v>
      </c>
      <c r="BP264">
        <v>4.2657890529199998</v>
      </c>
    </row>
    <row r="265" spans="1:68" x14ac:dyDescent="0.25">
      <c r="A265">
        <v>264</v>
      </c>
      <c r="B265" t="s">
        <v>337</v>
      </c>
      <c r="C265" t="s">
        <v>377</v>
      </c>
      <c r="D265" t="s">
        <v>266</v>
      </c>
      <c r="E265">
        <v>5317050</v>
      </c>
      <c r="F265">
        <v>17530</v>
      </c>
      <c r="G265">
        <v>22073.172989300001</v>
      </c>
      <c r="H265">
        <v>634.54030801700003</v>
      </c>
      <c r="I265">
        <v>6114.3489728000004</v>
      </c>
      <c r="J265">
        <v>29678.903847599999</v>
      </c>
      <c r="K265">
        <v>719.29531621599995</v>
      </c>
      <c r="L265">
        <v>10116.600865300001</v>
      </c>
      <c r="M265">
        <v>9672.8154111599997</v>
      </c>
      <c r="N265">
        <v>9464.4689335300009</v>
      </c>
      <c r="O265">
        <v>19891.6554679</v>
      </c>
      <c r="P265">
        <v>7517.4215903200002</v>
      </c>
      <c r="Q265">
        <v>91.309590057503243</v>
      </c>
      <c r="R265">
        <v>0</v>
      </c>
      <c r="S265">
        <v>37.451307735114078</v>
      </c>
      <c r="T265">
        <v>16.202930810610276</v>
      </c>
      <c r="U265">
        <v>5.5648302726766838E-2</v>
      </c>
      <c r="V265">
        <v>5.6303479749001708</v>
      </c>
      <c r="W265">
        <v>1805.8125824799999</v>
      </c>
      <c r="X265">
        <v>1587</v>
      </c>
      <c r="Y265">
        <v>91.309590057503243</v>
      </c>
      <c r="Z265">
        <v>1422.49355567</v>
      </c>
      <c r="AA265">
        <v>4.7467363805600002E-2</v>
      </c>
      <c r="AB265">
        <v>0.101825442099</v>
      </c>
      <c r="AC265">
        <v>0.55898308166800004</v>
      </c>
      <c r="AD265">
        <v>0</v>
      </c>
      <c r="AE265">
        <v>0.77956422903900002</v>
      </c>
      <c r="AF265">
        <v>-0.72854504515600005</v>
      </c>
      <c r="AG265">
        <v>0.26029577968299999</v>
      </c>
      <c r="AH265">
        <v>0.469537887436</v>
      </c>
      <c r="AI265">
        <v>1.42217428356</v>
      </c>
      <c r="AJ265">
        <v>24.8463071191</v>
      </c>
      <c r="AK265">
        <v>-59.544976496799997</v>
      </c>
      <c r="AL265">
        <v>2135.7953247800001</v>
      </c>
      <c r="AM265">
        <v>10017</v>
      </c>
      <c r="AN265">
        <v>2.1208977340000001</v>
      </c>
      <c r="AO265">
        <v>1113</v>
      </c>
      <c r="AP265">
        <v>0</v>
      </c>
      <c r="AQ265">
        <v>0</v>
      </c>
      <c r="AR265">
        <v>2003.4</v>
      </c>
      <c r="AS265">
        <v>10017</v>
      </c>
      <c r="AT265">
        <v>0</v>
      </c>
      <c r="AU265">
        <v>0</v>
      </c>
      <c r="AV265">
        <v>0</v>
      </c>
      <c r="AW265">
        <v>2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40</v>
      </c>
      <c r="BF265">
        <v>200</v>
      </c>
      <c r="BG265">
        <v>500.85</v>
      </c>
      <c r="BH265">
        <v>0</v>
      </c>
      <c r="BI265">
        <v>59</v>
      </c>
      <c r="BJ265">
        <v>169.779661</v>
      </c>
      <c r="BK265">
        <v>3.2523168386081484E-2</v>
      </c>
      <c r="BL265">
        <v>3.1852370656840955E-2</v>
      </c>
      <c r="BM265">
        <v>0.55589999999999995</v>
      </c>
      <c r="BN265">
        <v>0</v>
      </c>
      <c r="BO265">
        <v>97243.292346600007</v>
      </c>
      <c r="BP265">
        <v>4.7323610790900004</v>
      </c>
    </row>
    <row r="266" spans="1:68" x14ac:dyDescent="0.25">
      <c r="A266">
        <v>265</v>
      </c>
      <c r="B266" t="s">
        <v>337</v>
      </c>
      <c r="C266" t="s">
        <v>377</v>
      </c>
      <c r="D266" t="s">
        <v>267</v>
      </c>
      <c r="E266">
        <v>5317060</v>
      </c>
      <c r="F266">
        <v>15245</v>
      </c>
      <c r="G266">
        <v>8451.9950455399994</v>
      </c>
      <c r="H266">
        <v>1288.6274886599999</v>
      </c>
      <c r="I266">
        <v>3390.3270087800001</v>
      </c>
      <c r="J266">
        <v>23613.304790400001</v>
      </c>
      <c r="K266">
        <v>232.561884182</v>
      </c>
      <c r="L266">
        <v>2590.0401174899998</v>
      </c>
      <c r="M266">
        <v>8934.6651306000003</v>
      </c>
      <c r="N266">
        <v>11888.825157400001</v>
      </c>
      <c r="O266">
        <v>5491.0738347099996</v>
      </c>
      <c r="P266">
        <v>6908.4741611199997</v>
      </c>
      <c r="Q266">
        <v>46.169541828974218</v>
      </c>
      <c r="R266">
        <v>0</v>
      </c>
      <c r="S266">
        <v>54.173622704507515</v>
      </c>
      <c r="T266">
        <v>4.2570951585976635</v>
      </c>
      <c r="U266">
        <v>0</v>
      </c>
      <c r="V266">
        <v>21.174155460806819</v>
      </c>
      <c r="W266">
        <v>1871.1778589</v>
      </c>
      <c r="X266">
        <v>193</v>
      </c>
      <c r="Y266">
        <v>46.169541828974218</v>
      </c>
      <c r="Z266">
        <v>1361.32814659</v>
      </c>
      <c r="AA266">
        <v>3.1850319008599998E-2</v>
      </c>
      <c r="AB266">
        <v>0.16698917677899999</v>
      </c>
      <c r="AC266">
        <v>0.57033574822400002</v>
      </c>
      <c r="AD266">
        <v>36</v>
      </c>
      <c r="AE266">
        <v>0.79156244373499995</v>
      </c>
      <c r="AF266">
        <v>-0.73556807532799995</v>
      </c>
      <c r="AG266">
        <v>0.31280318990599998</v>
      </c>
      <c r="AH266">
        <v>0.43985073861399998</v>
      </c>
      <c r="AI266">
        <v>1.41900859569</v>
      </c>
      <c r="AJ266">
        <v>24.512238338700001</v>
      </c>
      <c r="AK266">
        <v>-63.343247097499997</v>
      </c>
      <c r="AL266">
        <v>2215.73051394</v>
      </c>
      <c r="AM266">
        <v>8110</v>
      </c>
      <c r="AN266">
        <v>1.9926289930000001</v>
      </c>
      <c r="AO266">
        <v>1158.5714290000001</v>
      </c>
      <c r="AP266">
        <v>0</v>
      </c>
      <c r="AQ266">
        <v>0</v>
      </c>
      <c r="AR266">
        <v>901.11111110000002</v>
      </c>
      <c r="AS266">
        <v>4055</v>
      </c>
      <c r="AT266">
        <v>0</v>
      </c>
      <c r="AU266">
        <v>0</v>
      </c>
      <c r="AV266">
        <v>0</v>
      </c>
      <c r="AW266">
        <v>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38</v>
      </c>
      <c r="BF266">
        <v>200</v>
      </c>
      <c r="BG266">
        <v>506.875</v>
      </c>
      <c r="BH266">
        <v>4055</v>
      </c>
      <c r="BI266">
        <v>3</v>
      </c>
      <c r="BJ266">
        <v>2703.333333</v>
      </c>
      <c r="BK266">
        <v>3.5607569721115541E-2</v>
      </c>
      <c r="BL266">
        <v>3.7734996384671003E-2</v>
      </c>
      <c r="BM266">
        <v>0.56759999999999999</v>
      </c>
      <c r="BN266">
        <v>0</v>
      </c>
      <c r="BO266">
        <v>79569.3231925</v>
      </c>
      <c r="BP266">
        <v>4.9406362741900001</v>
      </c>
    </row>
    <row r="267" spans="1:68" x14ac:dyDescent="0.25">
      <c r="A267">
        <v>266</v>
      </c>
      <c r="B267" t="s">
        <v>337</v>
      </c>
      <c r="C267" t="s">
        <v>377</v>
      </c>
      <c r="D267" t="s">
        <v>268</v>
      </c>
      <c r="E267">
        <v>5317061</v>
      </c>
      <c r="F267">
        <v>10268</v>
      </c>
      <c r="G267">
        <v>16175.8096869</v>
      </c>
      <c r="H267">
        <v>326.24190445599999</v>
      </c>
      <c r="I267">
        <v>7175.0543497899998</v>
      </c>
      <c r="J267">
        <v>19784.971902900001</v>
      </c>
      <c r="K267">
        <v>193.10845505500001</v>
      </c>
      <c r="L267">
        <v>7076.7972713199997</v>
      </c>
      <c r="M267">
        <v>7950.9198708699996</v>
      </c>
      <c r="N267">
        <v>9855.2308750699995</v>
      </c>
      <c r="O267">
        <v>9632.5076616799997</v>
      </c>
      <c r="P267">
        <v>12661.880922799999</v>
      </c>
      <c r="Q267">
        <v>37.553329623446487</v>
      </c>
      <c r="R267">
        <v>0</v>
      </c>
      <c r="S267">
        <v>41.726952327953995</v>
      </c>
      <c r="T267">
        <v>4.8228529029864591</v>
      </c>
      <c r="U267">
        <v>0</v>
      </c>
      <c r="V267">
        <v>2.5321386832878847</v>
      </c>
      <c r="W267">
        <v>4444.0024260099999</v>
      </c>
      <c r="X267">
        <v>22</v>
      </c>
      <c r="Y267">
        <v>37.553329623446487</v>
      </c>
      <c r="Z267">
        <v>1348.96239913</v>
      </c>
      <c r="AA267">
        <v>1.17796102467E-2</v>
      </c>
      <c r="AB267">
        <v>0.121274834437</v>
      </c>
      <c r="AC267">
        <v>0.58729308879599995</v>
      </c>
      <c r="AD267">
        <v>0</v>
      </c>
      <c r="AE267">
        <v>0.79598898715800004</v>
      </c>
      <c r="AF267">
        <v>-0.74391677343200002</v>
      </c>
      <c r="AG267">
        <v>0.28355180863700002</v>
      </c>
      <c r="AH267">
        <v>0.40717068851799998</v>
      </c>
      <c r="AI267">
        <v>1.42680416899</v>
      </c>
      <c r="AJ267">
        <v>24.1870839927</v>
      </c>
      <c r="AK267">
        <v>-65.248409709599997</v>
      </c>
      <c r="AL267">
        <v>2289.47289542</v>
      </c>
      <c r="AM267">
        <v>8581</v>
      </c>
      <c r="AN267">
        <v>1.925286067</v>
      </c>
      <c r="AO267">
        <v>1716.2</v>
      </c>
      <c r="AP267">
        <v>0</v>
      </c>
      <c r="AQ267">
        <v>0</v>
      </c>
      <c r="AR267">
        <v>1072.625</v>
      </c>
      <c r="AS267">
        <v>8581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40</v>
      </c>
      <c r="BF267">
        <v>200</v>
      </c>
      <c r="BG267">
        <v>1072.625</v>
      </c>
      <c r="BH267">
        <v>8581</v>
      </c>
      <c r="BI267">
        <v>11</v>
      </c>
      <c r="BJ267">
        <v>780.09090909999998</v>
      </c>
      <c r="BK267">
        <v>4.3812780508655697E-2</v>
      </c>
      <c r="BL267">
        <v>4.2327041646177704E-2</v>
      </c>
      <c r="BM267">
        <v>0.55349999999999999</v>
      </c>
      <c r="BN267">
        <v>0</v>
      </c>
      <c r="BO267">
        <v>85870.725561200001</v>
      </c>
      <c r="BP267">
        <v>5.1621542656799999</v>
      </c>
    </row>
    <row r="268" spans="1:68" x14ac:dyDescent="0.25">
      <c r="A268">
        <v>267</v>
      </c>
      <c r="B268" t="s">
        <v>337</v>
      </c>
      <c r="C268" t="s">
        <v>377</v>
      </c>
      <c r="D268" t="s">
        <v>269</v>
      </c>
      <c r="E268">
        <v>5317070</v>
      </c>
      <c r="F268">
        <v>4951</v>
      </c>
      <c r="G268">
        <v>16862.633935599999</v>
      </c>
      <c r="H268">
        <v>610.03875615899995</v>
      </c>
      <c r="I268">
        <v>6778.8012084800002</v>
      </c>
      <c r="J268">
        <v>11742.2306329</v>
      </c>
      <c r="K268">
        <v>242.35902301799999</v>
      </c>
      <c r="L268">
        <v>9631.2938066499992</v>
      </c>
      <c r="M268">
        <v>6157.1734090299997</v>
      </c>
      <c r="N268">
        <v>7556.4024593900003</v>
      </c>
      <c r="O268">
        <v>9952.5603600800005</v>
      </c>
      <c r="P268">
        <v>15809.6617904</v>
      </c>
      <c r="Q268">
        <v>19.634576145427566</v>
      </c>
      <c r="R268">
        <v>0</v>
      </c>
      <c r="S268">
        <v>13.123724726395844</v>
      </c>
      <c r="T268">
        <v>7.169356334631793</v>
      </c>
      <c r="U268">
        <v>0</v>
      </c>
      <c r="V268">
        <v>8.6649161785497881</v>
      </c>
      <c r="W268">
        <v>6161.5801676999999</v>
      </c>
      <c r="X268">
        <v>0</v>
      </c>
      <c r="Y268">
        <v>19.634576145427566</v>
      </c>
      <c r="Z268">
        <v>2014.2972057100001</v>
      </c>
      <c r="AA268">
        <v>0</v>
      </c>
      <c r="AB268">
        <v>0.21495657442900001</v>
      </c>
      <c r="AC268">
        <v>0.62673422969299997</v>
      </c>
      <c r="AD268">
        <v>0</v>
      </c>
      <c r="AE268">
        <v>0.77688096354400005</v>
      </c>
      <c r="AF268">
        <v>-0.730819824452</v>
      </c>
      <c r="AG268">
        <v>0.24919543741299999</v>
      </c>
      <c r="AH268">
        <v>0.44793690024400001</v>
      </c>
      <c r="AI268">
        <v>1.43479101173</v>
      </c>
      <c r="AJ268">
        <v>24.881328949499999</v>
      </c>
      <c r="AK268">
        <v>-64.169993820299993</v>
      </c>
      <c r="AL268">
        <v>2204.2757478399999</v>
      </c>
      <c r="AM268">
        <v>3885</v>
      </c>
      <c r="AN268">
        <v>1.823943662</v>
      </c>
      <c r="AO268">
        <v>1942.5</v>
      </c>
      <c r="AP268">
        <v>0</v>
      </c>
      <c r="AQ268">
        <v>0</v>
      </c>
      <c r="AR268">
        <v>971.25</v>
      </c>
      <c r="AS268">
        <v>3885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24</v>
      </c>
      <c r="BF268">
        <v>200</v>
      </c>
      <c r="BG268">
        <v>1942.5</v>
      </c>
      <c r="BH268">
        <v>0</v>
      </c>
      <c r="BI268">
        <v>24</v>
      </c>
      <c r="BJ268">
        <v>161.875</v>
      </c>
      <c r="BK268">
        <v>1.015228426395939E-2</v>
      </c>
      <c r="BL268">
        <v>1.0003572704537335E-2</v>
      </c>
      <c r="BM268">
        <v>0.54769999999999996</v>
      </c>
      <c r="BN268">
        <v>0</v>
      </c>
      <c r="BO268">
        <v>80380.718868299999</v>
      </c>
      <c r="BP268">
        <v>4.8933548778000002</v>
      </c>
    </row>
    <row r="269" spans="1:68" x14ac:dyDescent="0.25">
      <c r="A269">
        <v>268</v>
      </c>
      <c r="B269" t="s">
        <v>337</v>
      </c>
      <c r="C269" t="s">
        <v>377</v>
      </c>
      <c r="D269" t="s">
        <v>270</v>
      </c>
      <c r="E269">
        <v>5317080</v>
      </c>
      <c r="F269">
        <v>16639</v>
      </c>
      <c r="G269">
        <v>27894.2019296</v>
      </c>
      <c r="H269">
        <v>684.73092509799994</v>
      </c>
      <c r="I269">
        <v>16383.936955900001</v>
      </c>
      <c r="J269">
        <v>16286.662702199999</v>
      </c>
      <c r="K269">
        <v>2884.77302276</v>
      </c>
      <c r="L269">
        <v>4417.7065032600003</v>
      </c>
      <c r="M269">
        <v>3619.1289370899999</v>
      </c>
      <c r="N269">
        <v>3648.7331143199999</v>
      </c>
      <c r="O269">
        <v>20784.0304526</v>
      </c>
      <c r="P269">
        <v>17769.614406199998</v>
      </c>
      <c r="Q269">
        <v>33.342608050454459</v>
      </c>
      <c r="R269">
        <v>0</v>
      </c>
      <c r="S269">
        <v>8.6533110740122439</v>
      </c>
      <c r="T269">
        <v>15.396030421072156</v>
      </c>
      <c r="U269">
        <v>0</v>
      </c>
      <c r="V269">
        <v>53.909489752989955</v>
      </c>
      <c r="W269">
        <v>4352.8844911799997</v>
      </c>
      <c r="X269">
        <v>874</v>
      </c>
      <c r="Y269">
        <v>33.342608050454459</v>
      </c>
      <c r="Z269">
        <v>1117.6554712899999</v>
      </c>
      <c r="AA269">
        <v>0.22764610929000001</v>
      </c>
      <c r="AB269">
        <v>7.5906003966599994E-2</v>
      </c>
      <c r="AC269">
        <v>0.59334453011300003</v>
      </c>
      <c r="AD269">
        <v>0</v>
      </c>
      <c r="AE269">
        <v>0.58103050617800001</v>
      </c>
      <c r="AF269">
        <v>-0.591403015112</v>
      </c>
      <c r="AG269">
        <v>4.4200873978299998E-2</v>
      </c>
      <c r="AH269">
        <v>0.60258988042600004</v>
      </c>
      <c r="AI269">
        <v>1.41926859932</v>
      </c>
      <c r="AJ269">
        <v>26.629896574</v>
      </c>
      <c r="AK269">
        <v>-48.753331164499997</v>
      </c>
      <c r="AL269">
        <v>1804.8567132000001</v>
      </c>
      <c r="AM269">
        <v>4751</v>
      </c>
      <c r="AN269">
        <v>1.3551055329999999</v>
      </c>
      <c r="AO269">
        <v>1583.666667</v>
      </c>
      <c r="AP269">
        <v>1583.666667</v>
      </c>
      <c r="AQ269">
        <v>0</v>
      </c>
      <c r="AR269">
        <v>950.2</v>
      </c>
      <c r="AS269">
        <v>1583.666667</v>
      </c>
      <c r="AT269">
        <v>0</v>
      </c>
      <c r="AU269">
        <v>0</v>
      </c>
      <c r="AV269">
        <v>0</v>
      </c>
      <c r="AW269">
        <v>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22</v>
      </c>
      <c r="BF269">
        <v>200</v>
      </c>
      <c r="BG269">
        <v>0</v>
      </c>
      <c r="BH269">
        <v>4751</v>
      </c>
      <c r="BI269">
        <v>28</v>
      </c>
      <c r="BJ269">
        <v>169.67857140000001</v>
      </c>
      <c r="BK269">
        <v>6.0999999999999999E-2</v>
      </c>
      <c r="BL269">
        <v>5.9009483667017915E-2</v>
      </c>
      <c r="BM269">
        <v>0.63380000000000003</v>
      </c>
      <c r="BN269">
        <v>0</v>
      </c>
      <c r="BO269">
        <v>91710.583122199998</v>
      </c>
      <c r="BP269">
        <v>4.1313777109199998</v>
      </c>
    </row>
    <row r="270" spans="1:68" x14ac:dyDescent="0.25">
      <c r="A270">
        <v>269</v>
      </c>
      <c r="B270" t="s">
        <v>337</v>
      </c>
      <c r="C270" t="s">
        <v>377</v>
      </c>
      <c r="D270" t="s">
        <v>271</v>
      </c>
      <c r="E270">
        <v>5317081</v>
      </c>
      <c r="F270">
        <v>9567</v>
      </c>
      <c r="G270">
        <v>28908.589747599999</v>
      </c>
      <c r="H270">
        <v>471.817211757</v>
      </c>
      <c r="I270">
        <v>12045.725871099999</v>
      </c>
      <c r="J270">
        <v>26845.499341399998</v>
      </c>
      <c r="K270">
        <v>2390.3295185000002</v>
      </c>
      <c r="L270">
        <v>5727.4774695899996</v>
      </c>
      <c r="M270">
        <v>7004.5878445899998</v>
      </c>
      <c r="N270">
        <v>3720.98120694</v>
      </c>
      <c r="O270">
        <v>23478.5355342</v>
      </c>
      <c r="P270">
        <v>7976.9624442900003</v>
      </c>
      <c r="Q270">
        <v>52.263030977555182</v>
      </c>
      <c r="R270">
        <v>0</v>
      </c>
      <c r="S270">
        <v>6.6870710443331483</v>
      </c>
      <c r="T270">
        <v>6.2789834910035243</v>
      </c>
      <c r="U270">
        <v>8.347245409015025E-2</v>
      </c>
      <c r="V270">
        <v>1.7142259851573118</v>
      </c>
      <c r="W270">
        <v>3439.18609444</v>
      </c>
      <c r="X270">
        <v>2</v>
      </c>
      <c r="Y270">
        <v>52.263030977555182</v>
      </c>
      <c r="Z270">
        <v>727.724670145</v>
      </c>
      <c r="AA270">
        <v>0.16125417625999999</v>
      </c>
      <c r="AB270">
        <v>3.43890456779E-2</v>
      </c>
      <c r="AC270">
        <v>0.55858786604900001</v>
      </c>
      <c r="AD270">
        <v>0</v>
      </c>
      <c r="AE270">
        <v>0.66405229061000004</v>
      </c>
      <c r="AF270">
        <v>-0.63868104459300001</v>
      </c>
      <c r="AG270">
        <v>0.12731462110200001</v>
      </c>
      <c r="AH270">
        <v>0.61711346412500001</v>
      </c>
      <c r="AI270">
        <v>1.4129268988799999</v>
      </c>
      <c r="AJ270">
        <v>26.5412873537</v>
      </c>
      <c r="AK270">
        <v>-47.761058189700002</v>
      </c>
      <c r="AL270">
        <v>1779.32479261</v>
      </c>
      <c r="AM270">
        <v>8745</v>
      </c>
      <c r="AN270">
        <v>1.188179348</v>
      </c>
      <c r="AO270">
        <v>624.64285710000001</v>
      </c>
      <c r="AP270">
        <v>0</v>
      </c>
      <c r="AQ270">
        <v>8745</v>
      </c>
      <c r="AR270">
        <v>2915</v>
      </c>
      <c r="AS270">
        <v>8745</v>
      </c>
      <c r="AT270">
        <v>2186.25</v>
      </c>
      <c r="AU270">
        <v>0</v>
      </c>
      <c r="AV270">
        <v>0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20</v>
      </c>
      <c r="BF270">
        <v>200</v>
      </c>
      <c r="BG270">
        <v>8745</v>
      </c>
      <c r="BH270">
        <v>0</v>
      </c>
      <c r="BI270">
        <v>23</v>
      </c>
      <c r="BJ270">
        <v>380.21739129999997</v>
      </c>
      <c r="BK270">
        <v>9.9529253530598522E-2</v>
      </c>
      <c r="BL270">
        <v>9.1093964950056824E-2</v>
      </c>
      <c r="BM270">
        <v>0.65449999999999997</v>
      </c>
      <c r="BN270">
        <v>0</v>
      </c>
      <c r="BO270">
        <v>99490.197294400001</v>
      </c>
      <c r="BP270">
        <v>4.0072953545800001</v>
      </c>
    </row>
    <row r="271" spans="1:68" x14ac:dyDescent="0.25">
      <c r="A271">
        <v>270</v>
      </c>
      <c r="B271" t="s">
        <v>337</v>
      </c>
      <c r="C271" t="s">
        <v>378</v>
      </c>
      <c r="D271" t="s">
        <v>272</v>
      </c>
      <c r="E271">
        <v>5318010</v>
      </c>
      <c r="F271">
        <v>10637</v>
      </c>
      <c r="G271">
        <v>102146.329834</v>
      </c>
      <c r="H271">
        <v>598.55062675099998</v>
      </c>
      <c r="I271">
        <v>177996.22660600001</v>
      </c>
      <c r="J271">
        <v>16251.378558300001</v>
      </c>
      <c r="K271">
        <v>174.71580224799999</v>
      </c>
      <c r="L271">
        <v>3601.62548345</v>
      </c>
      <c r="M271">
        <v>11687.2143937</v>
      </c>
      <c r="N271">
        <v>18654.665552800001</v>
      </c>
      <c r="O271">
        <v>7864.1821195900002</v>
      </c>
      <c r="P271">
        <v>18965.681808099998</v>
      </c>
      <c r="Q271">
        <v>35.967352995733634</v>
      </c>
      <c r="R271">
        <v>0</v>
      </c>
      <c r="S271">
        <v>57.354850677054344</v>
      </c>
      <c r="T271">
        <v>8.347245409015025E-2</v>
      </c>
      <c r="U271">
        <v>0</v>
      </c>
      <c r="V271">
        <v>3.7604587759706681E-2</v>
      </c>
      <c r="W271">
        <v>590.65164385399999</v>
      </c>
      <c r="X271">
        <v>1815</v>
      </c>
      <c r="Y271">
        <v>35.967352995733634</v>
      </c>
      <c r="Z271">
        <v>642.04687437300004</v>
      </c>
      <c r="AA271">
        <v>0</v>
      </c>
      <c r="AB271">
        <v>0.54315126445399997</v>
      </c>
      <c r="AC271">
        <v>0.75048835848899997</v>
      </c>
      <c r="AD271">
        <v>0</v>
      </c>
      <c r="AE271">
        <v>0</v>
      </c>
      <c r="AF271">
        <v>-0.76217013597500005</v>
      </c>
      <c r="AG271">
        <v>0.38398936403799999</v>
      </c>
      <c r="AH271">
        <v>0.72217190521499997</v>
      </c>
      <c r="AI271">
        <v>1.31085753757</v>
      </c>
      <c r="AJ271">
        <v>22.688556084399998</v>
      </c>
      <c r="AK271">
        <v>-32.387158510699997</v>
      </c>
      <c r="AL271">
        <v>1358.4374966</v>
      </c>
      <c r="AM271">
        <v>5004</v>
      </c>
      <c r="AN271">
        <v>1.09400962</v>
      </c>
      <c r="AO271">
        <v>2502</v>
      </c>
      <c r="AP271">
        <v>0</v>
      </c>
      <c r="AQ271">
        <v>0</v>
      </c>
      <c r="AR271">
        <v>556</v>
      </c>
      <c r="AS271">
        <v>1668</v>
      </c>
      <c r="AT271">
        <v>0</v>
      </c>
      <c r="AU271">
        <v>4</v>
      </c>
      <c r="AV271">
        <v>3</v>
      </c>
      <c r="AW271">
        <v>4</v>
      </c>
      <c r="AX271">
        <v>0</v>
      </c>
      <c r="AY271">
        <v>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41</v>
      </c>
      <c r="BF271">
        <v>195.2380952</v>
      </c>
      <c r="BG271">
        <v>5004</v>
      </c>
      <c r="BH271">
        <v>0</v>
      </c>
      <c r="BI271">
        <v>13</v>
      </c>
      <c r="BJ271">
        <v>384.92307690000001</v>
      </c>
      <c r="BK271">
        <v>0.13116801998750779</v>
      </c>
      <c r="BL271">
        <v>0.10484911013670364</v>
      </c>
      <c r="BM271">
        <v>0.63149999999999995</v>
      </c>
      <c r="BN271">
        <v>0</v>
      </c>
      <c r="BO271">
        <v>17026.922245400001</v>
      </c>
      <c r="BP271">
        <v>2.8491689883800002</v>
      </c>
    </row>
    <row r="272" spans="1:68" x14ac:dyDescent="0.25">
      <c r="A272">
        <v>271</v>
      </c>
      <c r="B272" t="s">
        <v>337</v>
      </c>
      <c r="C272" t="s">
        <v>378</v>
      </c>
      <c r="D272" t="s">
        <v>273</v>
      </c>
      <c r="E272">
        <v>5318020</v>
      </c>
      <c r="F272">
        <v>6696</v>
      </c>
      <c r="G272">
        <v>113530.683962</v>
      </c>
      <c r="H272">
        <v>1055.69486463</v>
      </c>
      <c r="I272">
        <v>187671.66742499999</v>
      </c>
      <c r="J272">
        <v>21691.784961400001</v>
      </c>
      <c r="K272">
        <v>110.936251721</v>
      </c>
      <c r="L272">
        <v>2508.6500253700001</v>
      </c>
      <c r="M272">
        <v>7713.98577553</v>
      </c>
      <c r="N272">
        <v>13860.9391708</v>
      </c>
      <c r="O272">
        <v>14839.390932599999</v>
      </c>
      <c r="P272">
        <v>18330.890243900001</v>
      </c>
      <c r="Q272">
        <v>16.18438137636802</v>
      </c>
      <c r="R272">
        <v>0</v>
      </c>
      <c r="S272">
        <v>40.168799851604525</v>
      </c>
      <c r="T272">
        <v>0.29679094787608978</v>
      </c>
      <c r="U272">
        <v>0</v>
      </c>
      <c r="V272">
        <v>2.6135005973715653</v>
      </c>
      <c r="W272">
        <v>593.54540036699996</v>
      </c>
      <c r="X272">
        <v>1838</v>
      </c>
      <c r="Y272">
        <v>16.18438137636802</v>
      </c>
      <c r="Z272">
        <v>745.31493581699999</v>
      </c>
      <c r="AA272">
        <v>0</v>
      </c>
      <c r="AB272">
        <v>0.67753136200700004</v>
      </c>
      <c r="AC272">
        <v>0.782101455128</v>
      </c>
      <c r="AD272">
        <v>0</v>
      </c>
      <c r="AE272">
        <v>0</v>
      </c>
      <c r="AF272">
        <v>-0.76116172562200002</v>
      </c>
      <c r="AG272">
        <v>0.38894417506599999</v>
      </c>
      <c r="AH272">
        <v>0.73815869785699995</v>
      </c>
      <c r="AI272">
        <v>1.2538551469600001</v>
      </c>
      <c r="AJ272">
        <v>22.124445230199999</v>
      </c>
      <c r="AK272">
        <v>-30.372039667300001</v>
      </c>
      <c r="AL272">
        <v>1243.65243928</v>
      </c>
      <c r="AM272">
        <v>3558</v>
      </c>
      <c r="AN272">
        <v>1.202433254</v>
      </c>
      <c r="AO272">
        <v>1779</v>
      </c>
      <c r="AP272">
        <v>0</v>
      </c>
      <c r="AQ272">
        <v>0</v>
      </c>
      <c r="AR272">
        <v>593</v>
      </c>
      <c r="AS272">
        <v>1779</v>
      </c>
      <c r="AT272">
        <v>0</v>
      </c>
      <c r="AU272">
        <v>10</v>
      </c>
      <c r="AV272">
        <v>0</v>
      </c>
      <c r="AW272">
        <v>8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27</v>
      </c>
      <c r="BF272">
        <v>168.75</v>
      </c>
      <c r="BG272">
        <v>0</v>
      </c>
      <c r="BH272">
        <v>0</v>
      </c>
      <c r="BI272">
        <v>4</v>
      </c>
      <c r="BJ272">
        <v>889.5</v>
      </c>
      <c r="BK272">
        <v>0.11962470680218922</v>
      </c>
      <c r="BL272">
        <v>8.7212073073868149E-2</v>
      </c>
      <c r="BM272">
        <v>0.60260000000000002</v>
      </c>
      <c r="BN272">
        <v>0</v>
      </c>
      <c r="BO272">
        <v>26126.512487</v>
      </c>
      <c r="BP272">
        <v>2.6699367088599999</v>
      </c>
    </row>
    <row r="273" spans="1:68" x14ac:dyDescent="0.25">
      <c r="A273">
        <v>272</v>
      </c>
      <c r="B273" t="s">
        <v>337</v>
      </c>
      <c r="C273" t="s">
        <v>378</v>
      </c>
      <c r="D273" t="s">
        <v>274</v>
      </c>
      <c r="E273">
        <v>5318030</v>
      </c>
      <c r="F273">
        <v>24198</v>
      </c>
      <c r="G273">
        <v>117939.393836</v>
      </c>
      <c r="H273">
        <v>1312.86801068</v>
      </c>
      <c r="I273">
        <v>197248.61937900001</v>
      </c>
      <c r="J273">
        <v>11033.1316465</v>
      </c>
      <c r="K273">
        <v>628.64897420499994</v>
      </c>
      <c r="L273">
        <v>5057.8239907899997</v>
      </c>
      <c r="M273">
        <v>2972.5817995399998</v>
      </c>
      <c r="N273">
        <v>7729.6897918100003</v>
      </c>
      <c r="O273">
        <v>11133.9631008</v>
      </c>
      <c r="P273">
        <v>8653.85654393</v>
      </c>
      <c r="Q273">
        <v>44.954553886106474</v>
      </c>
      <c r="R273">
        <v>0</v>
      </c>
      <c r="S273">
        <v>77.258393618994631</v>
      </c>
      <c r="T273">
        <v>16.119458356520123</v>
      </c>
      <c r="U273">
        <v>7.4197736969022446E-2</v>
      </c>
      <c r="V273">
        <v>35.184726010414089</v>
      </c>
      <c r="W273">
        <v>544.85983328600003</v>
      </c>
      <c r="X273">
        <v>7346</v>
      </c>
      <c r="Y273">
        <v>44.954553886106474</v>
      </c>
      <c r="Z273">
        <v>579.40088206200005</v>
      </c>
      <c r="AA273">
        <v>3.9437688747400003E-3</v>
      </c>
      <c r="AB273">
        <v>0.545582279527</v>
      </c>
      <c r="AC273">
        <v>0.69396906490400001</v>
      </c>
      <c r="AD273">
        <v>0</v>
      </c>
      <c r="AE273">
        <v>0</v>
      </c>
      <c r="AF273">
        <v>0</v>
      </c>
      <c r="AG273">
        <v>0</v>
      </c>
      <c r="AH273">
        <v>0.74387789184200004</v>
      </c>
      <c r="AI273">
        <v>1.39677196089</v>
      </c>
      <c r="AJ273">
        <v>24.814841962799999</v>
      </c>
      <c r="AK273">
        <v>-35.132558744299999</v>
      </c>
      <c r="AL273">
        <v>1407.4101175999999</v>
      </c>
      <c r="AM273">
        <v>4747</v>
      </c>
      <c r="AN273">
        <v>1.135917684</v>
      </c>
      <c r="AO273">
        <v>2373.5</v>
      </c>
      <c r="AP273">
        <v>0</v>
      </c>
      <c r="AQ273">
        <v>0</v>
      </c>
      <c r="AR273">
        <v>593.375</v>
      </c>
      <c r="AS273">
        <v>4747</v>
      </c>
      <c r="AT273">
        <v>0</v>
      </c>
      <c r="AU273">
        <v>8</v>
      </c>
      <c r="AV273">
        <v>0</v>
      </c>
      <c r="AW273">
        <v>8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2</v>
      </c>
      <c r="BD273">
        <v>0</v>
      </c>
      <c r="BE273">
        <v>36</v>
      </c>
      <c r="BF273">
        <v>189.47368420000001</v>
      </c>
      <c r="BG273">
        <v>237.35</v>
      </c>
      <c r="BH273">
        <v>0</v>
      </c>
      <c r="BI273">
        <v>5</v>
      </c>
      <c r="BJ273">
        <v>949.4</v>
      </c>
      <c r="BK273">
        <v>0.11813186813186813</v>
      </c>
      <c r="BL273">
        <v>8.8704977270078103E-2</v>
      </c>
      <c r="BM273">
        <v>0.6109</v>
      </c>
      <c r="BN273">
        <v>0</v>
      </c>
      <c r="BO273">
        <v>21113.1530595</v>
      </c>
      <c r="BP273">
        <v>2.90249074806</v>
      </c>
    </row>
    <row r="274" spans="1:68" x14ac:dyDescent="0.25">
      <c r="A274">
        <v>273</v>
      </c>
      <c r="B274" t="s">
        <v>337</v>
      </c>
      <c r="C274" t="s">
        <v>378</v>
      </c>
      <c r="D274" t="s">
        <v>275</v>
      </c>
      <c r="E274">
        <v>5318040</v>
      </c>
      <c r="F274">
        <v>33331</v>
      </c>
      <c r="G274">
        <v>100229.506045</v>
      </c>
      <c r="H274">
        <v>1388.33194538</v>
      </c>
      <c r="I274">
        <v>183559.10866200001</v>
      </c>
      <c r="J274">
        <v>18440.553570399999</v>
      </c>
      <c r="K274">
        <v>785.56885141999999</v>
      </c>
      <c r="L274">
        <v>4446.3902097600003</v>
      </c>
      <c r="M274">
        <v>3902.3083202100001</v>
      </c>
      <c r="N274">
        <v>10670.075667700001</v>
      </c>
      <c r="O274">
        <v>5451.2663577100002</v>
      </c>
      <c r="P274">
        <v>7324.4110210299996</v>
      </c>
      <c r="Q274">
        <v>86.199220923761828</v>
      </c>
      <c r="R274">
        <v>0</v>
      </c>
      <c r="S274">
        <v>72.741606381005369</v>
      </c>
      <c r="T274">
        <v>22.787979966611019</v>
      </c>
      <c r="U274">
        <v>0.5564830272676683</v>
      </c>
      <c r="V274">
        <v>35.561489304251296</v>
      </c>
      <c r="W274">
        <v>3953.81933617</v>
      </c>
      <c r="X274">
        <v>1098</v>
      </c>
      <c r="Y274">
        <v>86.199220923761828</v>
      </c>
      <c r="Z274">
        <v>1585.77827985</v>
      </c>
      <c r="AA274">
        <v>3.5192346369300001E-3</v>
      </c>
      <c r="AB274">
        <v>0.30885661996300001</v>
      </c>
      <c r="AC274">
        <v>0.65140584182100003</v>
      </c>
      <c r="AD274">
        <v>99</v>
      </c>
      <c r="AE274">
        <v>0.70282389275199997</v>
      </c>
      <c r="AF274">
        <v>-0.67787688459200002</v>
      </c>
      <c r="AG274">
        <v>0.22670011382800001</v>
      </c>
      <c r="AH274">
        <v>0.71080567957999996</v>
      </c>
      <c r="AI274">
        <v>1.4116882935799999</v>
      </c>
      <c r="AJ274">
        <v>24.805858171400001</v>
      </c>
      <c r="AK274">
        <v>-37.776596444299997</v>
      </c>
      <c r="AL274">
        <v>1508.8388536299999</v>
      </c>
      <c r="AM274">
        <v>7715</v>
      </c>
      <c r="AN274">
        <v>1.186375519</v>
      </c>
      <c r="AO274">
        <v>1543</v>
      </c>
      <c r="AP274">
        <v>7715</v>
      </c>
      <c r="AQ274">
        <v>0</v>
      </c>
      <c r="AR274">
        <v>593.46153849999996</v>
      </c>
      <c r="AS274">
        <v>1543</v>
      </c>
      <c r="AT274">
        <v>0</v>
      </c>
      <c r="AU274">
        <v>8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5</v>
      </c>
      <c r="BB274">
        <v>0</v>
      </c>
      <c r="BC274">
        <v>0</v>
      </c>
      <c r="BD274">
        <v>0</v>
      </c>
      <c r="BE274">
        <v>54</v>
      </c>
      <c r="BF274">
        <v>200</v>
      </c>
      <c r="BG274">
        <v>233.78787879999999</v>
      </c>
      <c r="BH274">
        <v>7715</v>
      </c>
      <c r="BI274">
        <v>13</v>
      </c>
      <c r="BJ274">
        <v>593.46153849999996</v>
      </c>
      <c r="BK274">
        <v>0.11712772218952325</v>
      </c>
      <c r="BL274">
        <v>9.14006998197434E-2</v>
      </c>
      <c r="BM274">
        <v>0.64959999999999996</v>
      </c>
      <c r="BN274">
        <v>3</v>
      </c>
      <c r="BO274">
        <v>9898.3322768300004</v>
      </c>
      <c r="BP274">
        <v>3.7174402208199999</v>
      </c>
    </row>
    <row r="275" spans="1:68" x14ac:dyDescent="0.25">
      <c r="A275">
        <v>274</v>
      </c>
      <c r="B275" t="s">
        <v>337</v>
      </c>
      <c r="C275" t="s">
        <v>378</v>
      </c>
      <c r="D275" t="s">
        <v>276</v>
      </c>
      <c r="E275">
        <v>5318050</v>
      </c>
      <c r="F275">
        <v>7036</v>
      </c>
      <c r="G275">
        <v>107323.681062</v>
      </c>
      <c r="H275">
        <v>989.61142831100005</v>
      </c>
      <c r="I275">
        <v>193028.088747</v>
      </c>
      <c r="J275">
        <v>18691.1419011</v>
      </c>
      <c r="K275">
        <v>588.58624732500004</v>
      </c>
      <c r="L275">
        <v>1287.7255856100001</v>
      </c>
      <c r="M275">
        <v>1426.6175123999999</v>
      </c>
      <c r="N275">
        <v>14893.748265800001</v>
      </c>
      <c r="O275">
        <v>5147.42179657</v>
      </c>
      <c r="P275">
        <v>2957.7023677900002</v>
      </c>
      <c r="Q275">
        <v>12.270450751252087</v>
      </c>
      <c r="R275">
        <v>0</v>
      </c>
      <c r="S275">
        <v>7.5867186050825444</v>
      </c>
      <c r="T275">
        <v>8.013355592654424</v>
      </c>
      <c r="U275">
        <v>0.4451864218141347</v>
      </c>
      <c r="V275">
        <v>52.700397953382605</v>
      </c>
      <c r="W275">
        <v>6153.2031106300001</v>
      </c>
      <c r="X275">
        <v>0</v>
      </c>
      <c r="Y275">
        <v>12.270450751252087</v>
      </c>
      <c r="Z275">
        <v>2266.4339403099998</v>
      </c>
      <c r="AA275">
        <v>1.9355702201800001E-3</v>
      </c>
      <c r="AB275">
        <v>0.43362706083000002</v>
      </c>
      <c r="AC275">
        <v>0.62415940824100002</v>
      </c>
      <c r="AD275">
        <v>0</v>
      </c>
      <c r="AE275">
        <v>0.64296978614900002</v>
      </c>
      <c r="AF275">
        <v>-0.62990451118299995</v>
      </c>
      <c r="AG275">
        <v>0.15227600761400001</v>
      </c>
      <c r="AH275">
        <v>0.74368438887099997</v>
      </c>
      <c r="AI275">
        <v>1.40520247199</v>
      </c>
      <c r="AJ275">
        <v>25.638423080399999</v>
      </c>
      <c r="AK275">
        <v>-36.895130029500002</v>
      </c>
      <c r="AL275">
        <v>1439.0120001600001</v>
      </c>
      <c r="AM275">
        <v>1756</v>
      </c>
      <c r="AN275">
        <v>1.4560530679999999</v>
      </c>
      <c r="AO275">
        <v>1756</v>
      </c>
      <c r="AP275">
        <v>0</v>
      </c>
      <c r="AQ275">
        <v>0</v>
      </c>
      <c r="AR275">
        <v>585.33333330000005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14</v>
      </c>
      <c r="BF275">
        <v>200</v>
      </c>
      <c r="BG275">
        <v>195.11111109999999</v>
      </c>
      <c r="BH275">
        <v>0</v>
      </c>
      <c r="BI275">
        <v>0</v>
      </c>
      <c r="BJ275">
        <v>0</v>
      </c>
      <c r="BK275">
        <v>6.1842105263157893E-2</v>
      </c>
      <c r="BL275">
        <v>4.8836614676553314E-2</v>
      </c>
      <c r="BM275">
        <v>0.59340000000000004</v>
      </c>
      <c r="BN275">
        <v>0</v>
      </c>
      <c r="BO275">
        <v>12402.331361500001</v>
      </c>
      <c r="BP275">
        <v>3.3652643547499999</v>
      </c>
    </row>
    <row r="276" spans="1:68" x14ac:dyDescent="0.25">
      <c r="A276">
        <v>275</v>
      </c>
      <c r="B276" t="s">
        <v>337</v>
      </c>
      <c r="C276" t="s">
        <v>378</v>
      </c>
      <c r="D276" t="s">
        <v>277</v>
      </c>
      <c r="E276">
        <v>5318060</v>
      </c>
      <c r="F276">
        <v>42775</v>
      </c>
      <c r="G276">
        <v>109962.873624</v>
      </c>
      <c r="H276">
        <v>1242.1143763099999</v>
      </c>
      <c r="I276">
        <v>200117.22096499999</v>
      </c>
      <c r="J276">
        <v>21655.370927600001</v>
      </c>
      <c r="K276">
        <v>747.413893132</v>
      </c>
      <c r="L276">
        <v>3739.7866020699998</v>
      </c>
      <c r="M276">
        <v>4553.8216628700002</v>
      </c>
      <c r="N276">
        <v>8274.2648670800008</v>
      </c>
      <c r="O276">
        <v>5001.9862713399998</v>
      </c>
      <c r="P276">
        <v>5690.3787816900003</v>
      </c>
      <c r="Q276">
        <v>74.680022259321092</v>
      </c>
      <c r="R276">
        <v>0</v>
      </c>
      <c r="S276">
        <v>137.45130773511406</v>
      </c>
      <c r="T276">
        <v>14.273789649415694</v>
      </c>
      <c r="U276">
        <v>1.001669449081803</v>
      </c>
      <c r="V276">
        <v>32.465225014611335</v>
      </c>
      <c r="W276">
        <v>3753.74338416</v>
      </c>
      <c r="X276">
        <v>335</v>
      </c>
      <c r="Y276">
        <v>74.680022259321092</v>
      </c>
      <c r="Z276">
        <v>1498.43180183</v>
      </c>
      <c r="AA276">
        <v>0.13732512016000001</v>
      </c>
      <c r="AB276">
        <v>0.33220338983100001</v>
      </c>
      <c r="AC276">
        <v>0.587787207742</v>
      </c>
      <c r="AD276">
        <v>1041</v>
      </c>
      <c r="AE276">
        <v>0.65228730684000003</v>
      </c>
      <c r="AF276">
        <v>-0.63494129659200005</v>
      </c>
      <c r="AG276">
        <v>0.20049285620999999</v>
      </c>
      <c r="AH276">
        <v>0.759356136008</v>
      </c>
      <c r="AI276">
        <v>1.3765681353200001</v>
      </c>
      <c r="AJ276">
        <v>25.5668118593</v>
      </c>
      <c r="AK276">
        <v>-34.050669827100002</v>
      </c>
      <c r="AL276">
        <v>1356.8367966000001</v>
      </c>
      <c r="AM276">
        <v>8760</v>
      </c>
      <c r="AN276">
        <v>1.09213315</v>
      </c>
      <c r="AO276">
        <v>973.33333330000005</v>
      </c>
      <c r="AP276">
        <v>8760</v>
      </c>
      <c r="AQ276">
        <v>8760</v>
      </c>
      <c r="AR276">
        <v>876</v>
      </c>
      <c r="AS276">
        <v>4380</v>
      </c>
      <c r="AT276">
        <v>2190</v>
      </c>
      <c r="AU276">
        <v>1</v>
      </c>
      <c r="AV276">
        <v>0</v>
      </c>
      <c r="AW276">
        <v>23</v>
      </c>
      <c r="AX276">
        <v>1</v>
      </c>
      <c r="AY276">
        <v>0</v>
      </c>
      <c r="AZ276">
        <v>0</v>
      </c>
      <c r="BA276">
        <v>7</v>
      </c>
      <c r="BB276">
        <v>0</v>
      </c>
      <c r="BC276">
        <v>10</v>
      </c>
      <c r="BD276">
        <v>0</v>
      </c>
      <c r="BE276">
        <v>30</v>
      </c>
      <c r="BF276">
        <v>166.66666670000001</v>
      </c>
      <c r="BG276">
        <v>257.64705880000002</v>
      </c>
      <c r="BH276">
        <v>4380</v>
      </c>
      <c r="BI276">
        <v>4</v>
      </c>
      <c r="BJ276">
        <v>2190</v>
      </c>
      <c r="BK276">
        <v>0.18255991840897501</v>
      </c>
      <c r="BL276">
        <v>0.14535052845922622</v>
      </c>
      <c r="BM276">
        <v>0.67410000000000003</v>
      </c>
      <c r="BN276">
        <v>3536</v>
      </c>
      <c r="BO276">
        <v>5970.1492833800003</v>
      </c>
      <c r="BP276">
        <v>2.4457436967800001</v>
      </c>
    </row>
    <row r="277" spans="1:68" x14ac:dyDescent="0.25">
      <c r="A277">
        <v>276</v>
      </c>
      <c r="B277" t="s">
        <v>337</v>
      </c>
      <c r="C277" t="s">
        <v>378</v>
      </c>
      <c r="D277" t="s">
        <v>278</v>
      </c>
      <c r="E277">
        <v>5318070</v>
      </c>
      <c r="F277">
        <v>16647</v>
      </c>
      <c r="G277">
        <v>127352.81572699999</v>
      </c>
      <c r="H277">
        <v>1423.36884768</v>
      </c>
      <c r="I277">
        <v>212886.77643999999</v>
      </c>
      <c r="J277">
        <v>7342.4005585000004</v>
      </c>
      <c r="K277">
        <v>350.41929677100001</v>
      </c>
      <c r="L277">
        <v>6341.8182924800003</v>
      </c>
      <c r="M277">
        <v>3970.9476088900001</v>
      </c>
      <c r="N277">
        <v>3975.8526288399999</v>
      </c>
      <c r="O277">
        <v>11991.6632039</v>
      </c>
      <c r="P277">
        <v>6615.2868258099998</v>
      </c>
      <c r="Q277">
        <v>34.270079762567242</v>
      </c>
      <c r="R277">
        <v>0</v>
      </c>
      <c r="S277">
        <v>69.625301428306443</v>
      </c>
      <c r="T277">
        <v>14.92301984789464</v>
      </c>
      <c r="U277">
        <v>2.7824151363383419E-2</v>
      </c>
      <c r="V277">
        <v>19.811377425361925</v>
      </c>
      <c r="W277">
        <v>1004.99950986</v>
      </c>
      <c r="X277">
        <v>678</v>
      </c>
      <c r="Y277">
        <v>34.270079762567242</v>
      </c>
      <c r="Z277">
        <v>986.52486391100001</v>
      </c>
      <c r="AA277">
        <v>5.1534457864600001E-2</v>
      </c>
      <c r="AB277">
        <v>0.36482549408300002</v>
      </c>
      <c r="AC277">
        <v>0.62092341808200002</v>
      </c>
      <c r="AD277">
        <v>0</v>
      </c>
      <c r="AE277">
        <v>0</v>
      </c>
      <c r="AF277">
        <v>0</v>
      </c>
      <c r="AG277">
        <v>0</v>
      </c>
      <c r="AH277">
        <v>0.781054240673</v>
      </c>
      <c r="AI277">
        <v>1.35338911807</v>
      </c>
      <c r="AJ277">
        <v>25.048253223500001</v>
      </c>
      <c r="AK277">
        <v>-32.276546417500001</v>
      </c>
      <c r="AL277">
        <v>1255.3638818500001</v>
      </c>
      <c r="AM277">
        <v>1207</v>
      </c>
      <c r="AN277">
        <v>1.1207056639999999</v>
      </c>
      <c r="AO277">
        <v>1207</v>
      </c>
      <c r="AP277">
        <v>0</v>
      </c>
      <c r="AQ277">
        <v>0</v>
      </c>
      <c r="AR277">
        <v>402.33333329999999</v>
      </c>
      <c r="AS277">
        <v>0</v>
      </c>
      <c r="AT277">
        <v>0</v>
      </c>
      <c r="AU277">
        <v>0</v>
      </c>
      <c r="AV277">
        <v>0</v>
      </c>
      <c r="AW277">
        <v>7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10</v>
      </c>
      <c r="BF277">
        <v>200</v>
      </c>
      <c r="BG277">
        <v>109.7272727</v>
      </c>
      <c r="BH277">
        <v>0</v>
      </c>
      <c r="BI277">
        <v>5</v>
      </c>
      <c r="BJ277">
        <v>241.4</v>
      </c>
      <c r="BK277">
        <v>0.17209302325581396</v>
      </c>
      <c r="BL277">
        <v>0.14021641118124437</v>
      </c>
      <c r="BM277">
        <v>0.63980000000000004</v>
      </c>
      <c r="BN277">
        <v>0</v>
      </c>
      <c r="BO277">
        <v>11231.856077799999</v>
      </c>
      <c r="BP277">
        <v>1.9942153386799999</v>
      </c>
    </row>
    <row r="278" spans="1:68" x14ac:dyDescent="0.25">
      <c r="A278">
        <v>277</v>
      </c>
      <c r="B278" t="s">
        <v>337</v>
      </c>
      <c r="C278" t="s">
        <v>379</v>
      </c>
      <c r="D278" t="s">
        <v>279</v>
      </c>
      <c r="E278">
        <v>5319010</v>
      </c>
      <c r="F278">
        <v>16944</v>
      </c>
      <c r="G278">
        <v>39360.460174599997</v>
      </c>
      <c r="H278">
        <v>596.44154614299998</v>
      </c>
      <c r="I278">
        <v>134675.27575999999</v>
      </c>
      <c r="J278">
        <v>13061.154934800001</v>
      </c>
      <c r="K278">
        <v>1246.0995220100001</v>
      </c>
      <c r="L278">
        <v>2289.6715254400001</v>
      </c>
      <c r="M278">
        <v>17679.3459568</v>
      </c>
      <c r="N278">
        <v>6425.0681053099997</v>
      </c>
      <c r="O278">
        <v>11271.4970134</v>
      </c>
      <c r="P278">
        <v>8038.56936013</v>
      </c>
      <c r="Q278">
        <v>69.365609348914859</v>
      </c>
      <c r="R278">
        <v>0</v>
      </c>
      <c r="S278">
        <v>51.057317751808576</v>
      </c>
      <c r="T278">
        <v>13.420515674271934</v>
      </c>
      <c r="U278">
        <v>2.7824151363383419E-2</v>
      </c>
      <c r="V278">
        <v>3.5174693106704438</v>
      </c>
      <c r="W278">
        <v>2589.7839569900002</v>
      </c>
      <c r="X278">
        <v>554</v>
      </c>
      <c r="Y278">
        <v>69.365609348914859</v>
      </c>
      <c r="Z278">
        <v>1415.3288666999999</v>
      </c>
      <c r="AA278">
        <v>1.53530517091E-2</v>
      </c>
      <c r="AB278">
        <v>0.36154390934800001</v>
      </c>
      <c r="AC278">
        <v>0.75108067352600005</v>
      </c>
      <c r="AD278">
        <v>5</v>
      </c>
      <c r="AE278">
        <v>0.81603576922800003</v>
      </c>
      <c r="AF278">
        <v>-0.75240818857699998</v>
      </c>
      <c r="AG278">
        <v>0.34232056814099998</v>
      </c>
      <c r="AH278">
        <v>0.50636546762699997</v>
      </c>
      <c r="AI278">
        <v>1.4130592262899999</v>
      </c>
      <c r="AJ278">
        <v>23.1593294376</v>
      </c>
      <c r="AK278">
        <v>-44.846676402299998</v>
      </c>
      <c r="AL278">
        <v>1974.43257363</v>
      </c>
      <c r="AM278">
        <v>9328</v>
      </c>
      <c r="AN278">
        <v>1.4829888710000001</v>
      </c>
      <c r="AO278">
        <v>777.33333330000005</v>
      </c>
      <c r="AP278">
        <v>4664</v>
      </c>
      <c r="AQ278">
        <v>0</v>
      </c>
      <c r="AR278">
        <v>621.8666667</v>
      </c>
      <c r="AS278">
        <v>9328</v>
      </c>
      <c r="AT278">
        <v>1865.6</v>
      </c>
      <c r="AU278">
        <v>4</v>
      </c>
      <c r="AV278">
        <v>0</v>
      </c>
      <c r="AW278">
        <v>4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4</v>
      </c>
      <c r="BD278">
        <v>0</v>
      </c>
      <c r="BE278">
        <v>34</v>
      </c>
      <c r="BF278">
        <v>188.88888890000001</v>
      </c>
      <c r="BG278">
        <v>777.33333330000005</v>
      </c>
      <c r="BH278">
        <v>0</v>
      </c>
      <c r="BI278">
        <v>10</v>
      </c>
      <c r="BJ278">
        <v>932.8</v>
      </c>
      <c r="BK278">
        <v>2.7721774193548387E-2</v>
      </c>
      <c r="BL278">
        <v>2.3985328893393176E-2</v>
      </c>
      <c r="BM278">
        <v>0.66710000000000003</v>
      </c>
      <c r="BN278">
        <v>474</v>
      </c>
      <c r="BO278">
        <v>4891.2377463499997</v>
      </c>
      <c r="BP278">
        <v>4.2674029850700004</v>
      </c>
    </row>
    <row r="279" spans="1:68" x14ac:dyDescent="0.25">
      <c r="A279">
        <v>278</v>
      </c>
      <c r="B279" t="s">
        <v>337</v>
      </c>
      <c r="C279" t="s">
        <v>379</v>
      </c>
      <c r="D279" t="s">
        <v>280</v>
      </c>
      <c r="E279">
        <v>5319011</v>
      </c>
      <c r="F279">
        <v>21062</v>
      </c>
      <c r="G279">
        <v>30217.2816781</v>
      </c>
      <c r="H279">
        <v>1457.32524141</v>
      </c>
      <c r="I279">
        <v>128595.512904</v>
      </c>
      <c r="J279">
        <v>20190.6194502</v>
      </c>
      <c r="K279">
        <v>1027.0804799</v>
      </c>
      <c r="L279">
        <v>2601.3086809800002</v>
      </c>
      <c r="M279">
        <v>26747.232176699999</v>
      </c>
      <c r="N279">
        <v>8031.0226446899997</v>
      </c>
      <c r="O279">
        <v>10629.268196700001</v>
      </c>
      <c r="P279">
        <v>7822.2242902199996</v>
      </c>
      <c r="Q279">
        <v>97.440178074568735</v>
      </c>
      <c r="R279">
        <v>0</v>
      </c>
      <c r="S279">
        <v>73.316638842515303</v>
      </c>
      <c r="T279">
        <v>14.774624373956593</v>
      </c>
      <c r="U279">
        <v>0.14839547393804489</v>
      </c>
      <c r="V279">
        <v>0.53176336530244039</v>
      </c>
      <c r="W279">
        <v>1834.6670518599999</v>
      </c>
      <c r="X279">
        <v>958</v>
      </c>
      <c r="Y279">
        <v>97.440178074568735</v>
      </c>
      <c r="Z279">
        <v>1014.8814022</v>
      </c>
      <c r="AA279">
        <v>4.0620848579100001E-4</v>
      </c>
      <c r="AB279">
        <v>0.39210426360299999</v>
      </c>
      <c r="AC279">
        <v>0.76524566205199995</v>
      </c>
      <c r="AD279">
        <v>0</v>
      </c>
      <c r="AE279">
        <v>0.84998848434300001</v>
      </c>
      <c r="AF279">
        <v>-0.77793833997700002</v>
      </c>
      <c r="AG279">
        <v>0.37071498404800002</v>
      </c>
      <c r="AH279">
        <v>0.412465442475</v>
      </c>
      <c r="AI279">
        <v>1.4199287678800001</v>
      </c>
      <c r="AJ279">
        <v>22.457872843600001</v>
      </c>
      <c r="AK279">
        <v>-50.911193540500001</v>
      </c>
      <c r="AL279">
        <v>2205.7914155399999</v>
      </c>
      <c r="AM279">
        <v>6924</v>
      </c>
      <c r="AN279">
        <v>2.3615279669999998</v>
      </c>
      <c r="AO279">
        <v>1731</v>
      </c>
      <c r="AP279">
        <v>0</v>
      </c>
      <c r="AQ279">
        <v>0</v>
      </c>
      <c r="AR279">
        <v>629.45454549999999</v>
      </c>
      <c r="AS279">
        <v>6924</v>
      </c>
      <c r="AT279">
        <v>0</v>
      </c>
      <c r="AU279">
        <v>3</v>
      </c>
      <c r="AV279">
        <v>0</v>
      </c>
      <c r="AW279">
        <v>5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42</v>
      </c>
      <c r="BF279">
        <v>200</v>
      </c>
      <c r="BG279">
        <v>3462</v>
      </c>
      <c r="BH279">
        <v>0</v>
      </c>
      <c r="BI279">
        <v>45</v>
      </c>
      <c r="BJ279">
        <v>153.8666667</v>
      </c>
      <c r="BK279">
        <v>1.3191929643041904E-2</v>
      </c>
      <c r="BL279">
        <v>7.0327151489893731E-3</v>
      </c>
      <c r="BM279">
        <v>0.58360000000000001</v>
      </c>
      <c r="BN279">
        <v>394</v>
      </c>
      <c r="BO279">
        <v>3479.4639090599999</v>
      </c>
      <c r="BP279">
        <v>4.7577214105600003</v>
      </c>
    </row>
    <row r="280" spans="1:68" x14ac:dyDescent="0.25">
      <c r="A280">
        <v>279</v>
      </c>
      <c r="B280" t="s">
        <v>337</v>
      </c>
      <c r="C280" t="s">
        <v>379</v>
      </c>
      <c r="D280" t="s">
        <v>281</v>
      </c>
      <c r="E280">
        <v>5319020</v>
      </c>
      <c r="F280">
        <v>51280</v>
      </c>
      <c r="G280">
        <v>51418.964654299998</v>
      </c>
      <c r="H280">
        <v>1259.95948426</v>
      </c>
      <c r="I280">
        <v>140779.01838200001</v>
      </c>
      <c r="J280">
        <v>8574.1994776499996</v>
      </c>
      <c r="K280">
        <v>633.34089162800001</v>
      </c>
      <c r="L280">
        <v>3214.66716666</v>
      </c>
      <c r="M280">
        <v>6860.6607886199999</v>
      </c>
      <c r="N280">
        <v>8133.4108224299998</v>
      </c>
      <c r="O280">
        <v>17112.385322300001</v>
      </c>
      <c r="P280">
        <v>12722.9272533</v>
      </c>
      <c r="Q280">
        <v>199.84232980894083</v>
      </c>
      <c r="R280">
        <v>0</v>
      </c>
      <c r="S280">
        <v>142.57095158597664</v>
      </c>
      <c r="T280">
        <v>21.76776108328696</v>
      </c>
      <c r="U280">
        <v>0</v>
      </c>
      <c r="V280">
        <v>20.438767550702028</v>
      </c>
      <c r="W280">
        <v>2838.5954735599998</v>
      </c>
      <c r="X280">
        <v>359</v>
      </c>
      <c r="Y280">
        <v>199.84232980894083</v>
      </c>
      <c r="Z280">
        <v>1802.9362963399999</v>
      </c>
      <c r="AA280">
        <v>2.3023540422699999E-3</v>
      </c>
      <c r="AB280">
        <v>0.379884945398</v>
      </c>
      <c r="AC280">
        <v>0.75382336391100002</v>
      </c>
      <c r="AD280">
        <v>0</v>
      </c>
      <c r="AE280">
        <v>0.78590501981700001</v>
      </c>
      <c r="AF280">
        <v>-0.73275863180599998</v>
      </c>
      <c r="AG280">
        <v>0.305589858203</v>
      </c>
      <c r="AH280">
        <v>0.60340887149800004</v>
      </c>
      <c r="AI280">
        <v>1.40301949048</v>
      </c>
      <c r="AJ280">
        <v>24.023981650700001</v>
      </c>
      <c r="AK280">
        <v>-40.105969493000003</v>
      </c>
      <c r="AL280">
        <v>1740.56577803</v>
      </c>
      <c r="AM280">
        <v>12822</v>
      </c>
      <c r="AN280">
        <v>1.398560209</v>
      </c>
      <c r="AO280">
        <v>1068.5</v>
      </c>
      <c r="AP280">
        <v>0</v>
      </c>
      <c r="AQ280">
        <v>0</v>
      </c>
      <c r="AR280">
        <v>801.375</v>
      </c>
      <c r="AS280">
        <v>3205.5</v>
      </c>
      <c r="AT280">
        <v>0</v>
      </c>
      <c r="AU280">
        <v>10</v>
      </c>
      <c r="AV280">
        <v>0</v>
      </c>
      <c r="AW280">
        <v>2</v>
      </c>
      <c r="AX280">
        <v>0</v>
      </c>
      <c r="AY280">
        <v>0</v>
      </c>
      <c r="AZ280">
        <v>0</v>
      </c>
      <c r="BA280">
        <v>7</v>
      </c>
      <c r="BB280">
        <v>0</v>
      </c>
      <c r="BC280">
        <v>11</v>
      </c>
      <c r="BD280">
        <v>0</v>
      </c>
      <c r="BE280">
        <v>44</v>
      </c>
      <c r="BF280">
        <v>200</v>
      </c>
      <c r="BG280">
        <v>377.1176471</v>
      </c>
      <c r="BH280">
        <v>12822</v>
      </c>
      <c r="BI280">
        <v>42</v>
      </c>
      <c r="BJ280">
        <v>305.2857143</v>
      </c>
      <c r="BK280">
        <v>1.1001275510204082E-2</v>
      </c>
      <c r="BL280">
        <v>9.7881899871630294E-3</v>
      </c>
      <c r="BM280">
        <v>0.59909999999999997</v>
      </c>
      <c r="BN280">
        <v>258</v>
      </c>
      <c r="BO280">
        <v>7824.6916681100001</v>
      </c>
      <c r="BP280">
        <v>3.7617311444400001</v>
      </c>
    </row>
    <row r="281" spans="1:68" x14ac:dyDescent="0.25">
      <c r="A281">
        <v>280</v>
      </c>
      <c r="B281" t="s">
        <v>337</v>
      </c>
      <c r="C281" t="s">
        <v>379</v>
      </c>
      <c r="D281" t="s">
        <v>282</v>
      </c>
      <c r="E281">
        <v>5319030</v>
      </c>
      <c r="F281">
        <v>29035</v>
      </c>
      <c r="G281">
        <v>66257.327166599993</v>
      </c>
      <c r="H281">
        <v>1338.3240502599999</v>
      </c>
      <c r="I281">
        <v>169101.76022299999</v>
      </c>
      <c r="J281">
        <v>28768.062040000001</v>
      </c>
      <c r="K281">
        <v>61.941432459799998</v>
      </c>
      <c r="L281">
        <v>2861.8610937499998</v>
      </c>
      <c r="M281">
        <v>11627.2053516</v>
      </c>
      <c r="N281">
        <v>5546.6173490600004</v>
      </c>
      <c r="O281">
        <v>31317.149715200001</v>
      </c>
      <c r="P281">
        <v>5137.3247334799998</v>
      </c>
      <c r="Q281">
        <v>42.608050454461136</v>
      </c>
      <c r="R281">
        <v>0</v>
      </c>
      <c r="S281">
        <v>199.18382489334076</v>
      </c>
      <c r="T281">
        <v>12.966054535336671</v>
      </c>
      <c r="U281">
        <v>0.5008347245409015</v>
      </c>
      <c r="V281">
        <v>2.7346306182193905</v>
      </c>
      <c r="W281">
        <v>1915.08430097</v>
      </c>
      <c r="X281">
        <v>458</v>
      </c>
      <c r="Y281">
        <v>42.608050454461136</v>
      </c>
      <c r="Z281">
        <v>1674.0022262499999</v>
      </c>
      <c r="AA281">
        <v>1.1467280336799999E-2</v>
      </c>
      <c r="AB281">
        <v>0.61173583606000004</v>
      </c>
      <c r="AC281">
        <v>0.61741738692399994</v>
      </c>
      <c r="AD281">
        <v>0</v>
      </c>
      <c r="AE281">
        <v>0</v>
      </c>
      <c r="AF281">
        <v>-0.77517420803199999</v>
      </c>
      <c r="AG281">
        <v>0.360838612487</v>
      </c>
      <c r="AH281">
        <v>0.57885739233800004</v>
      </c>
      <c r="AI281">
        <v>1.4113360291199999</v>
      </c>
      <c r="AJ281">
        <v>23.9453112588</v>
      </c>
      <c r="AK281">
        <v>-39.322603453100001</v>
      </c>
      <c r="AL281">
        <v>1808.59545645</v>
      </c>
      <c r="AM281">
        <v>4007</v>
      </c>
      <c r="AN281">
        <v>2.9376832839999998</v>
      </c>
      <c r="AO281">
        <v>1335.666667</v>
      </c>
      <c r="AP281">
        <v>0</v>
      </c>
      <c r="AQ281">
        <v>0</v>
      </c>
      <c r="AR281">
        <v>500.875</v>
      </c>
      <c r="AS281">
        <v>4007</v>
      </c>
      <c r="AT281">
        <v>0</v>
      </c>
      <c r="AU281">
        <v>8</v>
      </c>
      <c r="AV281">
        <v>0</v>
      </c>
      <c r="AW281">
        <v>6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4</v>
      </c>
      <c r="BD281">
        <v>0</v>
      </c>
      <c r="BE281">
        <v>30</v>
      </c>
      <c r="BF281">
        <v>200</v>
      </c>
      <c r="BG281">
        <v>267.1333333</v>
      </c>
      <c r="BH281">
        <v>0</v>
      </c>
      <c r="BI281">
        <v>53</v>
      </c>
      <c r="BJ281">
        <v>75.603773579999995</v>
      </c>
      <c r="BK281">
        <v>1.8815052041633307E-2</v>
      </c>
      <c r="BL281">
        <v>1.8267873453458441E-2</v>
      </c>
      <c r="BM281">
        <v>0.57699999999999996</v>
      </c>
      <c r="BN281">
        <v>0</v>
      </c>
      <c r="BO281">
        <v>13746.716467599999</v>
      </c>
      <c r="BP281">
        <v>3.84127764128</v>
      </c>
    </row>
    <row r="282" spans="1:68" x14ac:dyDescent="0.25">
      <c r="A282">
        <v>281</v>
      </c>
      <c r="B282" t="s">
        <v>337</v>
      </c>
      <c r="C282" t="s">
        <v>379</v>
      </c>
      <c r="D282" t="s">
        <v>283</v>
      </c>
      <c r="E282">
        <v>5319031</v>
      </c>
      <c r="F282">
        <v>22896</v>
      </c>
      <c r="G282">
        <v>61198.701750599997</v>
      </c>
      <c r="H282">
        <v>1105.7052578099999</v>
      </c>
      <c r="I282">
        <v>158153.63149299999</v>
      </c>
      <c r="J282">
        <v>14615.029806299999</v>
      </c>
      <c r="K282">
        <v>191.847886098</v>
      </c>
      <c r="L282">
        <v>3154.2338222899998</v>
      </c>
      <c r="M282">
        <v>4775.4537164100002</v>
      </c>
      <c r="N282">
        <v>10004.6643893</v>
      </c>
      <c r="O282">
        <v>25589.048808899999</v>
      </c>
      <c r="P282">
        <v>9653.3965655299999</v>
      </c>
      <c r="Q282">
        <v>34.42774995362641</v>
      </c>
      <c r="R282">
        <v>0</v>
      </c>
      <c r="S282">
        <v>119.9777406789093</v>
      </c>
      <c r="T282">
        <v>18.465961788165462</v>
      </c>
      <c r="U282">
        <v>4.6373585605639027E-2</v>
      </c>
      <c r="V282">
        <v>15.675227113906359</v>
      </c>
      <c r="W282">
        <v>1666.9165559999999</v>
      </c>
      <c r="X282">
        <v>361</v>
      </c>
      <c r="Y282">
        <v>34.42774995362641</v>
      </c>
      <c r="Z282">
        <v>1580.75566157</v>
      </c>
      <c r="AA282">
        <v>1.4157020116999999E-2</v>
      </c>
      <c r="AB282">
        <v>0.65640286512900003</v>
      </c>
      <c r="AC282">
        <v>0.61712461663899998</v>
      </c>
      <c r="AD282">
        <v>0</v>
      </c>
      <c r="AE282">
        <v>0.812360858312</v>
      </c>
      <c r="AF282">
        <v>-0.75464465582100004</v>
      </c>
      <c r="AG282">
        <v>0.31494609975600002</v>
      </c>
      <c r="AH282">
        <v>0.51436920630000005</v>
      </c>
      <c r="AI282">
        <v>1.42271037355</v>
      </c>
      <c r="AJ282">
        <v>22.9671209083</v>
      </c>
      <c r="AK282">
        <v>-43.041324943399999</v>
      </c>
      <c r="AL282">
        <v>1971.9964447</v>
      </c>
      <c r="AM282">
        <v>4469</v>
      </c>
      <c r="AN282">
        <v>5.5036945810000004</v>
      </c>
      <c r="AO282">
        <v>638.42857140000001</v>
      </c>
      <c r="AP282">
        <v>0</v>
      </c>
      <c r="AQ282">
        <v>0</v>
      </c>
      <c r="AR282">
        <v>638.42857140000001</v>
      </c>
      <c r="AS282">
        <v>1489.666667</v>
      </c>
      <c r="AT282">
        <v>0</v>
      </c>
      <c r="AU282">
        <v>8</v>
      </c>
      <c r="AV282">
        <v>0</v>
      </c>
      <c r="AW282">
        <v>13</v>
      </c>
      <c r="AX282">
        <v>0</v>
      </c>
      <c r="AY282">
        <v>3</v>
      </c>
      <c r="AZ282">
        <v>0</v>
      </c>
      <c r="BA282">
        <v>0</v>
      </c>
      <c r="BB282">
        <v>0</v>
      </c>
      <c r="BC282">
        <v>6</v>
      </c>
      <c r="BD282">
        <v>0</v>
      </c>
      <c r="BE282">
        <v>28</v>
      </c>
      <c r="BF282">
        <v>200</v>
      </c>
      <c r="BG282">
        <v>1117.25</v>
      </c>
      <c r="BH282">
        <v>4469</v>
      </c>
      <c r="BI282">
        <v>57</v>
      </c>
      <c r="BJ282">
        <v>78.403508770000002</v>
      </c>
      <c r="BK282">
        <v>1.4981273408239701E-2</v>
      </c>
      <c r="BL282">
        <v>1.5405977254694525E-2</v>
      </c>
      <c r="BM282">
        <v>0.60760000000000003</v>
      </c>
      <c r="BN282">
        <v>738</v>
      </c>
      <c r="BO282">
        <v>3229.2672165899999</v>
      </c>
      <c r="BP282">
        <v>4.0736373165600002</v>
      </c>
    </row>
    <row r="283" spans="1:68" x14ac:dyDescent="0.25">
      <c r="A283">
        <v>282</v>
      </c>
      <c r="B283" t="s">
        <v>337</v>
      </c>
      <c r="C283" t="s">
        <v>379</v>
      </c>
      <c r="D283" t="s">
        <v>284</v>
      </c>
      <c r="E283">
        <v>5319040</v>
      </c>
      <c r="F283">
        <v>35821</v>
      </c>
      <c r="G283">
        <v>59753.171292999999</v>
      </c>
      <c r="H283">
        <v>1186.8190485099999</v>
      </c>
      <c r="I283">
        <v>165208.20794600001</v>
      </c>
      <c r="J283">
        <v>34273.807802000003</v>
      </c>
      <c r="K283">
        <v>69.607898095699994</v>
      </c>
      <c r="L283">
        <v>1639.39803833</v>
      </c>
      <c r="M283">
        <v>19041.755782</v>
      </c>
      <c r="N283">
        <v>5178.2127479500004</v>
      </c>
      <c r="O283">
        <v>31328.8323514</v>
      </c>
      <c r="P283">
        <v>6151.2333163599997</v>
      </c>
      <c r="Q283">
        <v>52.782415136338344</v>
      </c>
      <c r="R283">
        <v>0</v>
      </c>
      <c r="S283">
        <v>238.99091077722127</v>
      </c>
      <c r="T283">
        <v>25.700241142645147</v>
      </c>
      <c r="U283">
        <v>0.21331849378593953</v>
      </c>
      <c r="V283">
        <v>1.9513693085061834</v>
      </c>
      <c r="W283">
        <v>1651.9921637100001</v>
      </c>
      <c r="X283">
        <v>1153</v>
      </c>
      <c r="Y283">
        <v>52.782415136338344</v>
      </c>
      <c r="Z283">
        <v>1562.2510496699999</v>
      </c>
      <c r="AA283">
        <v>1.8329485920399999E-2</v>
      </c>
      <c r="AB283">
        <v>0.56665782641499995</v>
      </c>
      <c r="AC283">
        <v>0.60199361882699998</v>
      </c>
      <c r="AD283">
        <v>0</v>
      </c>
      <c r="AE283">
        <v>0.82985853417699995</v>
      </c>
      <c r="AF283">
        <v>-0.7642355569</v>
      </c>
      <c r="AG283">
        <v>0.35282997344599998</v>
      </c>
      <c r="AH283">
        <v>0.57515338086900003</v>
      </c>
      <c r="AI283">
        <v>1.41331416121</v>
      </c>
      <c r="AJ283">
        <v>24.192774547900001</v>
      </c>
      <c r="AK283">
        <v>-38.517262468600002</v>
      </c>
      <c r="AL283">
        <v>1816.53842188</v>
      </c>
      <c r="AM283">
        <v>7597</v>
      </c>
      <c r="AN283">
        <v>1.853831137</v>
      </c>
      <c r="AO283">
        <v>1085.2857140000001</v>
      </c>
      <c r="AP283">
        <v>0</v>
      </c>
      <c r="AQ283">
        <v>0</v>
      </c>
      <c r="AR283">
        <v>506.46666670000002</v>
      </c>
      <c r="AS283">
        <v>3798.5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40</v>
      </c>
      <c r="BF283">
        <v>200</v>
      </c>
      <c r="BG283">
        <v>1899.25</v>
      </c>
      <c r="BH283">
        <v>0</v>
      </c>
      <c r="BI283">
        <v>0</v>
      </c>
      <c r="BJ283">
        <v>0</v>
      </c>
      <c r="BK283">
        <v>3.5398230088495575E-2</v>
      </c>
      <c r="BL283">
        <v>2.6434085800840418E-2</v>
      </c>
      <c r="BM283">
        <v>0.59350000000000003</v>
      </c>
      <c r="BN283">
        <v>0</v>
      </c>
      <c r="BO283">
        <v>20745.831080100001</v>
      </c>
      <c r="BP283">
        <v>4.0847638556300003</v>
      </c>
    </row>
    <row r="284" spans="1:68" x14ac:dyDescent="0.25">
      <c r="A284">
        <v>283</v>
      </c>
      <c r="B284" t="s">
        <v>337</v>
      </c>
      <c r="C284" t="s">
        <v>379</v>
      </c>
      <c r="D284" t="s">
        <v>285</v>
      </c>
      <c r="E284">
        <v>5319050</v>
      </c>
      <c r="F284">
        <v>12149</v>
      </c>
      <c r="G284">
        <v>36214.382588599998</v>
      </c>
      <c r="H284">
        <v>497.27227918199998</v>
      </c>
      <c r="I284">
        <v>142029.23998899999</v>
      </c>
      <c r="J284">
        <v>27460.9412892</v>
      </c>
      <c r="K284">
        <v>110.701919828</v>
      </c>
      <c r="L284">
        <v>1832.2002162700001</v>
      </c>
      <c r="M284">
        <v>27176.5400525</v>
      </c>
      <c r="N284">
        <v>7572.6694548100004</v>
      </c>
      <c r="O284">
        <v>9988.7946155000009</v>
      </c>
      <c r="P284">
        <v>6200.4013836000004</v>
      </c>
      <c r="Q284">
        <v>29.131886477462437</v>
      </c>
      <c r="R284">
        <v>0</v>
      </c>
      <c r="S284">
        <v>62.335373771099981</v>
      </c>
      <c r="T284">
        <v>7.8835095529586336</v>
      </c>
      <c r="U284">
        <v>0</v>
      </c>
      <c r="V284">
        <v>2.5928059922627376</v>
      </c>
      <c r="W284">
        <v>2631.1415361600002</v>
      </c>
      <c r="X284">
        <v>249</v>
      </c>
      <c r="Y284">
        <v>29.131886477462437</v>
      </c>
      <c r="Z284">
        <v>3029.0503100300002</v>
      </c>
      <c r="AA284">
        <v>0</v>
      </c>
      <c r="AB284">
        <v>0.713062803523</v>
      </c>
      <c r="AC284">
        <v>0.70479470985899995</v>
      </c>
      <c r="AD284">
        <v>0</v>
      </c>
      <c r="AE284">
        <v>0.81400409460300005</v>
      </c>
      <c r="AF284">
        <v>-0.75867093273499997</v>
      </c>
      <c r="AG284">
        <v>0.343262103406</v>
      </c>
      <c r="AH284">
        <v>0.29854416881000001</v>
      </c>
      <c r="AI284">
        <v>1.42779849184</v>
      </c>
      <c r="AJ284">
        <v>21.747070167</v>
      </c>
      <c r="AK284">
        <v>-55.014810186399998</v>
      </c>
      <c r="AL284">
        <v>2481.191613</v>
      </c>
      <c r="AM284">
        <v>8386</v>
      </c>
      <c r="AN284">
        <v>1.5007158199999999</v>
      </c>
      <c r="AO284">
        <v>1677.2</v>
      </c>
      <c r="AP284">
        <v>0</v>
      </c>
      <c r="AQ284">
        <v>0</v>
      </c>
      <c r="AR284">
        <v>838.6</v>
      </c>
      <c r="AS284">
        <v>8386</v>
      </c>
      <c r="AT284">
        <v>0</v>
      </c>
      <c r="AU284">
        <v>3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47</v>
      </c>
      <c r="BF284">
        <v>195.83333329999999</v>
      </c>
      <c r="BG284">
        <v>931.77777779999997</v>
      </c>
      <c r="BH284">
        <v>0</v>
      </c>
      <c r="BI284">
        <v>11</v>
      </c>
      <c r="BJ284">
        <v>762.36363640000002</v>
      </c>
      <c r="BK284">
        <v>1.0845175766641735E-2</v>
      </c>
      <c r="BL284">
        <v>8.6206896551724137E-3</v>
      </c>
      <c r="BM284">
        <v>0.62549999999999994</v>
      </c>
      <c r="BN284">
        <v>0</v>
      </c>
      <c r="BO284">
        <v>14479.268468099999</v>
      </c>
      <c r="BP284">
        <v>5.4258786731399997</v>
      </c>
    </row>
    <row r="285" spans="1:68" x14ac:dyDescent="0.25">
      <c r="A285">
        <v>284</v>
      </c>
      <c r="B285" t="s">
        <v>337</v>
      </c>
      <c r="C285" t="s">
        <v>379</v>
      </c>
      <c r="D285" t="s">
        <v>286</v>
      </c>
      <c r="E285">
        <v>5319051</v>
      </c>
      <c r="F285">
        <v>10585</v>
      </c>
      <c r="G285">
        <v>43029.997992800003</v>
      </c>
      <c r="H285">
        <v>473.06137740399998</v>
      </c>
      <c r="I285">
        <v>147143.12570599999</v>
      </c>
      <c r="J285">
        <v>23238.4826804</v>
      </c>
      <c r="K285">
        <v>64.302917760100001</v>
      </c>
      <c r="L285">
        <v>2854.9181989799999</v>
      </c>
      <c r="M285">
        <v>20122.988822300002</v>
      </c>
      <c r="N285">
        <v>9426.6449892199998</v>
      </c>
      <c r="O285">
        <v>16990.663372399998</v>
      </c>
      <c r="P285">
        <v>9272.3895656599998</v>
      </c>
      <c r="Q285">
        <v>22.185123353737712</v>
      </c>
      <c r="R285">
        <v>0</v>
      </c>
      <c r="S285">
        <v>62.307549619736605</v>
      </c>
      <c r="T285">
        <v>5.5833797069189384</v>
      </c>
      <c r="U285">
        <v>0</v>
      </c>
      <c r="V285">
        <v>1.4643363249881909</v>
      </c>
      <c r="W285">
        <v>2983.2963433899999</v>
      </c>
      <c r="X285">
        <v>371</v>
      </c>
      <c r="Y285">
        <v>22.185123353737712</v>
      </c>
      <c r="Z285">
        <v>2478.4392663499998</v>
      </c>
      <c r="AA285">
        <v>0</v>
      </c>
      <c r="AB285">
        <v>0.731861124232</v>
      </c>
      <c r="AC285">
        <v>0.69093265014799998</v>
      </c>
      <c r="AD285">
        <v>0</v>
      </c>
      <c r="AE285">
        <v>0.82371800866400002</v>
      </c>
      <c r="AF285">
        <v>-0.76827825997099997</v>
      </c>
      <c r="AG285">
        <v>0.35177018941600002</v>
      </c>
      <c r="AH285">
        <v>0.30231215091399999</v>
      </c>
      <c r="AI285">
        <v>1.4236106528400001</v>
      </c>
      <c r="AJ285">
        <v>21.056214343299999</v>
      </c>
      <c r="AK285">
        <v>-54.358658077699999</v>
      </c>
      <c r="AL285">
        <v>2452.54491418</v>
      </c>
      <c r="AM285">
        <v>7645</v>
      </c>
      <c r="AN285">
        <v>1.2788558050000001</v>
      </c>
      <c r="AO285">
        <v>2548.333333</v>
      </c>
      <c r="AP285">
        <v>0</v>
      </c>
      <c r="AQ285">
        <v>0</v>
      </c>
      <c r="AR285">
        <v>849.44444439999995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36</v>
      </c>
      <c r="BF285">
        <v>200</v>
      </c>
      <c r="BG285">
        <v>0</v>
      </c>
      <c r="BH285">
        <v>0</v>
      </c>
      <c r="BI285">
        <v>0</v>
      </c>
      <c r="BJ285">
        <v>0</v>
      </c>
      <c r="BK285">
        <v>1.5177478580171358E-2</v>
      </c>
      <c r="BL285">
        <v>1.2244484922080551E-2</v>
      </c>
      <c r="BM285">
        <v>0.62390000000000001</v>
      </c>
      <c r="BN285">
        <v>0</v>
      </c>
      <c r="BO285">
        <v>15652.0015771</v>
      </c>
      <c r="BP285">
        <v>5.3555975436900001</v>
      </c>
    </row>
    <row r="286" spans="1:68" x14ac:dyDescent="0.25">
      <c r="A286">
        <v>285</v>
      </c>
      <c r="B286" t="s">
        <v>337</v>
      </c>
      <c r="C286" t="s">
        <v>379</v>
      </c>
      <c r="D286" t="s">
        <v>287</v>
      </c>
      <c r="E286">
        <v>5319060</v>
      </c>
      <c r="F286">
        <v>39529</v>
      </c>
      <c r="G286">
        <v>51111.136493799997</v>
      </c>
      <c r="H286">
        <v>912.88690352799995</v>
      </c>
      <c r="I286">
        <v>159733.744538</v>
      </c>
      <c r="J286">
        <v>43611.886128500002</v>
      </c>
      <c r="K286">
        <v>90.636359476899997</v>
      </c>
      <c r="L286">
        <v>2200.53555663</v>
      </c>
      <c r="M286">
        <v>35955.711258900003</v>
      </c>
      <c r="N286">
        <v>16118.561578000001</v>
      </c>
      <c r="O286">
        <v>24545.430289600001</v>
      </c>
      <c r="P286">
        <v>4634.1634185900002</v>
      </c>
      <c r="Q286">
        <v>74.197736969022444</v>
      </c>
      <c r="R286">
        <v>0</v>
      </c>
      <c r="S286">
        <v>222.38916713040254</v>
      </c>
      <c r="T286">
        <v>34.622519013170098</v>
      </c>
      <c r="U286">
        <v>2.3094045631608235</v>
      </c>
      <c r="V286">
        <v>6.6457537504110906</v>
      </c>
      <c r="W286">
        <v>2497.46503252</v>
      </c>
      <c r="X286">
        <v>855</v>
      </c>
      <c r="Y286">
        <v>74.197736969022444</v>
      </c>
      <c r="Z286">
        <v>2137.97018746</v>
      </c>
      <c r="AA286">
        <v>8.6302761869699995E-3</v>
      </c>
      <c r="AB286">
        <v>0.40433605707199999</v>
      </c>
      <c r="AC286">
        <v>0.58429691504500003</v>
      </c>
      <c r="AD286">
        <v>0</v>
      </c>
      <c r="AE286">
        <v>0.82768480991399995</v>
      </c>
      <c r="AF286">
        <v>-0.76381256766500005</v>
      </c>
      <c r="AG286">
        <v>0.36466379205999999</v>
      </c>
      <c r="AH286">
        <v>0.57748932369100003</v>
      </c>
      <c r="AI286">
        <v>1.40835631956</v>
      </c>
      <c r="AJ286">
        <v>24.944595166199999</v>
      </c>
      <c r="AK286">
        <v>-38.063709462399999</v>
      </c>
      <c r="AL286">
        <v>1827.40822131</v>
      </c>
      <c r="AM286">
        <v>9446</v>
      </c>
      <c r="AN286">
        <v>2.3603198399999998</v>
      </c>
      <c r="AO286">
        <v>1349.4285709999999</v>
      </c>
      <c r="AP286">
        <v>0</v>
      </c>
      <c r="AQ286">
        <v>0</v>
      </c>
      <c r="AR286">
        <v>1349.4285709999999</v>
      </c>
      <c r="AS286">
        <v>4723</v>
      </c>
      <c r="AT286">
        <v>0</v>
      </c>
      <c r="AU286">
        <v>9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48</v>
      </c>
      <c r="BF286">
        <v>200</v>
      </c>
      <c r="BG286">
        <v>629.73333330000003</v>
      </c>
      <c r="BH286">
        <v>9446</v>
      </c>
      <c r="BI286">
        <v>10</v>
      </c>
      <c r="BJ286">
        <v>944.6</v>
      </c>
      <c r="BK286">
        <v>3.0926053904630268E-2</v>
      </c>
      <c r="BL286">
        <v>2.0349067830226102E-2</v>
      </c>
      <c r="BM286">
        <v>0.59370000000000001</v>
      </c>
      <c r="BN286">
        <v>0</v>
      </c>
      <c r="BO286">
        <v>33404.7397375</v>
      </c>
      <c r="BP286">
        <v>4.1617863696299997</v>
      </c>
    </row>
    <row r="287" spans="1:68" x14ac:dyDescent="0.25">
      <c r="A287">
        <v>286</v>
      </c>
      <c r="B287" t="s">
        <v>337</v>
      </c>
      <c r="C287" t="s">
        <v>380</v>
      </c>
      <c r="D287" t="s">
        <v>288</v>
      </c>
      <c r="E287">
        <v>5320010</v>
      </c>
      <c r="F287">
        <v>3899</v>
      </c>
      <c r="G287">
        <v>143541.944261</v>
      </c>
      <c r="H287">
        <v>1871.87002381</v>
      </c>
      <c r="I287">
        <v>230972.795873</v>
      </c>
      <c r="J287">
        <v>104752.561803</v>
      </c>
      <c r="K287">
        <v>2780.7177124200002</v>
      </c>
      <c r="L287">
        <v>18286.477448900001</v>
      </c>
      <c r="M287">
        <v>10017.0058352</v>
      </c>
      <c r="N287">
        <v>20884.0519279</v>
      </c>
      <c r="O287">
        <v>103144.29689300001</v>
      </c>
      <c r="P287">
        <v>30452.798262200002</v>
      </c>
      <c r="Q287">
        <v>23.483583750695601</v>
      </c>
      <c r="R287">
        <v>0</v>
      </c>
      <c r="S287">
        <v>0.92747171211278057</v>
      </c>
      <c r="T287">
        <v>0</v>
      </c>
      <c r="U287">
        <v>5.5648302726766838E-2</v>
      </c>
      <c r="V287">
        <v>25.519363939471663</v>
      </c>
      <c r="W287">
        <v>2807.9442787500002</v>
      </c>
      <c r="X287">
        <v>70</v>
      </c>
      <c r="Y287">
        <v>23.483583750695601</v>
      </c>
      <c r="Z287">
        <v>581.03062486600004</v>
      </c>
      <c r="AA287">
        <v>3.7606580697799999E-2</v>
      </c>
      <c r="AB287">
        <v>2.5519363939499998E-2</v>
      </c>
      <c r="AC287">
        <v>0.67244213790499996</v>
      </c>
      <c r="AD287">
        <v>0</v>
      </c>
      <c r="AE287">
        <v>0.40410778720599999</v>
      </c>
      <c r="AF287">
        <v>-0.44868633057399998</v>
      </c>
      <c r="AG287">
        <v>-2.68045744817E-2</v>
      </c>
      <c r="AH287">
        <v>0.83411883442599999</v>
      </c>
      <c r="AI287">
        <v>1.1765173173100001</v>
      </c>
      <c r="AJ287">
        <v>24.497098729000001</v>
      </c>
      <c r="AK287">
        <v>-7.9107289222499997</v>
      </c>
      <c r="AL287">
        <v>905.73322234499994</v>
      </c>
      <c r="AM287">
        <v>2588</v>
      </c>
      <c r="AN287">
        <v>2.5248780489999998</v>
      </c>
      <c r="AO287">
        <v>2588</v>
      </c>
      <c r="AP287">
        <v>0</v>
      </c>
      <c r="AQ287">
        <v>2588</v>
      </c>
      <c r="AR287">
        <v>647</v>
      </c>
      <c r="AS287">
        <v>862.66666669999995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6</v>
      </c>
      <c r="BD287">
        <v>0</v>
      </c>
      <c r="BE287">
        <v>10</v>
      </c>
      <c r="BF287">
        <v>200</v>
      </c>
      <c r="BG287">
        <v>83.483870969999998</v>
      </c>
      <c r="BH287">
        <v>2588</v>
      </c>
      <c r="BI287">
        <v>16</v>
      </c>
      <c r="BJ287">
        <v>161.75</v>
      </c>
      <c r="BK287">
        <v>0.10755508919202518</v>
      </c>
      <c r="BL287">
        <v>3.5754189944134075E-2</v>
      </c>
      <c r="BM287">
        <v>0.54730000000000001</v>
      </c>
      <c r="BN287">
        <v>0</v>
      </c>
      <c r="BO287">
        <v>42560.256527099998</v>
      </c>
      <c r="BP287">
        <v>2</v>
      </c>
    </row>
    <row r="288" spans="1:68" x14ac:dyDescent="0.25">
      <c r="A288">
        <v>287</v>
      </c>
      <c r="B288" t="s">
        <v>337</v>
      </c>
      <c r="C288" t="s">
        <v>380</v>
      </c>
      <c r="D288" t="s">
        <v>289</v>
      </c>
      <c r="E288">
        <v>5320020</v>
      </c>
      <c r="F288">
        <v>6276</v>
      </c>
      <c r="G288">
        <v>126028.085091</v>
      </c>
      <c r="H288">
        <v>510.24605369699998</v>
      </c>
      <c r="I288">
        <v>219095.22808100001</v>
      </c>
      <c r="J288">
        <v>118747.532461</v>
      </c>
      <c r="K288">
        <v>2809.0136038000001</v>
      </c>
      <c r="L288">
        <v>2247.8819811100002</v>
      </c>
      <c r="M288">
        <v>29302.6855827</v>
      </c>
      <c r="N288">
        <v>3875.3598581699998</v>
      </c>
      <c r="O288">
        <v>118670.32285900001</v>
      </c>
      <c r="P288">
        <v>13270.6392996</v>
      </c>
      <c r="Q288">
        <v>54.275644592839924</v>
      </c>
      <c r="R288">
        <v>0</v>
      </c>
      <c r="S288">
        <v>2.1888332405861624</v>
      </c>
      <c r="T288">
        <v>0</v>
      </c>
      <c r="U288">
        <v>0</v>
      </c>
      <c r="V288">
        <v>0.70108349267049075</v>
      </c>
      <c r="W288">
        <v>3469.2113695100002</v>
      </c>
      <c r="X288">
        <v>11</v>
      </c>
      <c r="Y288">
        <v>54.275644592839924</v>
      </c>
      <c r="Z288">
        <v>782.23941036899998</v>
      </c>
      <c r="AA288">
        <v>2.5363010092299999E-2</v>
      </c>
      <c r="AB288">
        <v>7.8632887189300005E-2</v>
      </c>
      <c r="AC288">
        <v>0.70427735733899999</v>
      </c>
      <c r="AD288">
        <v>0</v>
      </c>
      <c r="AE288">
        <v>0.43704775383099997</v>
      </c>
      <c r="AF288">
        <v>-0.50154794763300004</v>
      </c>
      <c r="AG288">
        <v>-1.6102122354100001E-3</v>
      </c>
      <c r="AH288">
        <v>0.86558068889799999</v>
      </c>
      <c r="AI288">
        <v>1.2431483162400001</v>
      </c>
      <c r="AJ288">
        <v>25.6590922239</v>
      </c>
      <c r="AK288">
        <v>-9.8185408758200001</v>
      </c>
      <c r="AL288">
        <v>990.60560119700006</v>
      </c>
      <c r="AM288">
        <v>4523</v>
      </c>
      <c r="AN288">
        <v>1.39340727</v>
      </c>
      <c r="AO288">
        <v>4523</v>
      </c>
      <c r="AP288">
        <v>0</v>
      </c>
      <c r="AQ288">
        <v>0</v>
      </c>
      <c r="AR288">
        <v>411.18181820000001</v>
      </c>
      <c r="AS288">
        <v>904.6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20</v>
      </c>
      <c r="BF288">
        <v>200</v>
      </c>
      <c r="BG288">
        <v>52.593023260000002</v>
      </c>
      <c r="BH288">
        <v>904.6</v>
      </c>
      <c r="BI288">
        <v>47</v>
      </c>
      <c r="BJ288">
        <v>96.234042549999998</v>
      </c>
      <c r="BK288">
        <v>5.5059523809523808E-2</v>
      </c>
      <c r="BL288">
        <v>2.3756794845983489E-2</v>
      </c>
      <c r="BM288">
        <v>0.55349999999999999</v>
      </c>
      <c r="BN288">
        <v>0</v>
      </c>
      <c r="BO288">
        <v>22522.6285216</v>
      </c>
      <c r="BP288">
        <v>2.7368029739800002</v>
      </c>
    </row>
    <row r="289" spans="1:68" x14ac:dyDescent="0.25">
      <c r="A289">
        <v>288</v>
      </c>
      <c r="B289" t="s">
        <v>337</v>
      </c>
      <c r="C289" t="s">
        <v>380</v>
      </c>
      <c r="D289" t="s">
        <v>290</v>
      </c>
      <c r="E289">
        <v>5320030</v>
      </c>
      <c r="F289">
        <v>5884</v>
      </c>
      <c r="G289">
        <v>113398.12074300001</v>
      </c>
      <c r="H289">
        <v>529.44184752000001</v>
      </c>
      <c r="I289">
        <v>207108.58194400001</v>
      </c>
      <c r="J289">
        <v>130882.18323</v>
      </c>
      <c r="K289">
        <v>1469.3555808000001</v>
      </c>
      <c r="L289">
        <v>1561.8933619300001</v>
      </c>
      <c r="M289">
        <v>42155.658156700003</v>
      </c>
      <c r="N289">
        <v>4298.9216943900001</v>
      </c>
      <c r="O289">
        <v>129412.82472999999</v>
      </c>
      <c r="P289">
        <v>11211.5346665</v>
      </c>
      <c r="Q289">
        <v>47.310332034872935</v>
      </c>
      <c r="R289">
        <v>0</v>
      </c>
      <c r="S289">
        <v>2.9586347616397699</v>
      </c>
      <c r="T289">
        <v>0</v>
      </c>
      <c r="U289">
        <v>0</v>
      </c>
      <c r="V289">
        <v>6.1352821210061181</v>
      </c>
      <c r="W289">
        <v>4001.53766481</v>
      </c>
      <c r="X289">
        <v>31</v>
      </c>
      <c r="Y289">
        <v>47.310332034872935</v>
      </c>
      <c r="Z289">
        <v>614.40137023600005</v>
      </c>
      <c r="AA289">
        <v>3.2519434668699998E-2</v>
      </c>
      <c r="AB289">
        <v>0.143227396329</v>
      </c>
      <c r="AC289">
        <v>0.68414287930600004</v>
      </c>
      <c r="AD289">
        <v>0</v>
      </c>
      <c r="AE289">
        <v>0.44900006015499999</v>
      </c>
      <c r="AF289">
        <v>-0.50942123637799996</v>
      </c>
      <c r="AG289">
        <v>1.42333351568E-2</v>
      </c>
      <c r="AH289">
        <v>0.86894989352999996</v>
      </c>
      <c r="AI289">
        <v>1.2841599345800001</v>
      </c>
      <c r="AJ289">
        <v>26.804450367000001</v>
      </c>
      <c r="AK289">
        <v>-11.4373785106</v>
      </c>
      <c r="AL289">
        <v>1056.07604597</v>
      </c>
      <c r="AM289">
        <v>2741</v>
      </c>
      <c r="AN289">
        <v>1</v>
      </c>
      <c r="AO289">
        <v>2741</v>
      </c>
      <c r="AP289">
        <v>0</v>
      </c>
      <c r="AQ289">
        <v>0</v>
      </c>
      <c r="AR289">
        <v>210.8461538</v>
      </c>
      <c r="AS289">
        <v>1370.5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24</v>
      </c>
      <c r="BF289">
        <v>200</v>
      </c>
      <c r="BG289">
        <v>28.552083329999999</v>
      </c>
      <c r="BH289">
        <v>0</v>
      </c>
      <c r="BI289">
        <v>76</v>
      </c>
      <c r="BJ289">
        <v>36.065789469999999</v>
      </c>
      <c r="BK289">
        <v>6.3089622641509441E-2</v>
      </c>
      <c r="BL289">
        <v>2.1849395239953179E-2</v>
      </c>
      <c r="BM289">
        <v>0.54879999999999995</v>
      </c>
      <c r="BN289">
        <v>0</v>
      </c>
      <c r="BO289">
        <v>12191.84672</v>
      </c>
      <c r="BP289">
        <v>3.2343476740099999</v>
      </c>
    </row>
    <row r="290" spans="1:68" x14ac:dyDescent="0.25">
      <c r="A290">
        <v>289</v>
      </c>
      <c r="B290" t="s">
        <v>337</v>
      </c>
      <c r="C290" t="s">
        <v>380</v>
      </c>
      <c r="D290" t="s">
        <v>291</v>
      </c>
      <c r="E290">
        <v>5320040</v>
      </c>
      <c r="F290">
        <v>18533</v>
      </c>
      <c r="G290">
        <v>117684.94620000001</v>
      </c>
      <c r="H290">
        <v>609.98606799900006</v>
      </c>
      <c r="I290">
        <v>205824.66146500001</v>
      </c>
      <c r="J290">
        <v>126379.464504</v>
      </c>
      <c r="K290">
        <v>1957.7381702</v>
      </c>
      <c r="L290">
        <v>1950.4594359800001</v>
      </c>
      <c r="M290">
        <v>42223.622108000003</v>
      </c>
      <c r="N290">
        <v>3796.7702109699999</v>
      </c>
      <c r="O290">
        <v>127032.53449999999</v>
      </c>
      <c r="P290">
        <v>6324.3566284899998</v>
      </c>
      <c r="Q290">
        <v>137.98924132813951</v>
      </c>
      <c r="R290">
        <v>0</v>
      </c>
      <c r="S290">
        <v>3.6542385457243554</v>
      </c>
      <c r="T290">
        <v>0.22259321090706735</v>
      </c>
      <c r="U290">
        <v>1.8549434242255611E-2</v>
      </c>
      <c r="V290">
        <v>14.64954405654778</v>
      </c>
      <c r="W290">
        <v>1650.06008043</v>
      </c>
      <c r="X290">
        <v>585</v>
      </c>
      <c r="Y290">
        <v>137.98924132813951</v>
      </c>
      <c r="Z290">
        <v>845.40420023499996</v>
      </c>
      <c r="AA290">
        <v>8.0057132024699995E-2</v>
      </c>
      <c r="AB290">
        <v>8.8207521718000004E-2</v>
      </c>
      <c r="AC290">
        <v>0.67959187348899996</v>
      </c>
      <c r="AD290">
        <v>0</v>
      </c>
      <c r="AE290">
        <v>0</v>
      </c>
      <c r="AF290">
        <v>0</v>
      </c>
      <c r="AG290">
        <v>0</v>
      </c>
      <c r="AH290">
        <v>0.87333831401600004</v>
      </c>
      <c r="AI290">
        <v>1.30663008112</v>
      </c>
      <c r="AJ290">
        <v>27.294044971400002</v>
      </c>
      <c r="AK290">
        <v>-12.2103273329</v>
      </c>
      <c r="AL290">
        <v>1074.8239038700001</v>
      </c>
      <c r="AM290">
        <v>7960</v>
      </c>
      <c r="AN290">
        <v>1.4166221750000001</v>
      </c>
      <c r="AO290">
        <v>1592</v>
      </c>
      <c r="AP290">
        <v>7960</v>
      </c>
      <c r="AQ290">
        <v>7960</v>
      </c>
      <c r="AR290">
        <v>497.5</v>
      </c>
      <c r="AS290">
        <v>3980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36</v>
      </c>
      <c r="BF290">
        <v>200</v>
      </c>
      <c r="BG290">
        <v>63.174603169999997</v>
      </c>
      <c r="BH290">
        <v>0</v>
      </c>
      <c r="BI290">
        <v>30</v>
      </c>
      <c r="BJ290">
        <v>265.33333329999999</v>
      </c>
      <c r="BK290">
        <v>7.2316618317447165E-2</v>
      </c>
      <c r="BL290">
        <v>4.2272309107635693E-2</v>
      </c>
      <c r="BM290">
        <v>0.56630000000000003</v>
      </c>
      <c r="BN290">
        <v>0</v>
      </c>
      <c r="BO290">
        <v>9905.4018817399992</v>
      </c>
      <c r="BP290">
        <v>3.2272354868900002</v>
      </c>
    </row>
    <row r="291" spans="1:68" x14ac:dyDescent="0.25">
      <c r="A291">
        <v>290</v>
      </c>
      <c r="B291" t="s">
        <v>337</v>
      </c>
      <c r="C291" t="s">
        <v>380</v>
      </c>
      <c r="D291" t="s">
        <v>292</v>
      </c>
      <c r="E291">
        <v>5320050</v>
      </c>
      <c r="F291">
        <v>6515</v>
      </c>
      <c r="G291">
        <v>110813.684024</v>
      </c>
      <c r="H291">
        <v>578.76748031199998</v>
      </c>
      <c r="I291">
        <v>196283.28554300001</v>
      </c>
      <c r="J291">
        <v>133366.217837</v>
      </c>
      <c r="K291">
        <v>1450.65844608</v>
      </c>
      <c r="L291">
        <v>4678.6968468100004</v>
      </c>
      <c r="M291">
        <v>51697.646372000003</v>
      </c>
      <c r="N291">
        <v>4693.9647708800003</v>
      </c>
      <c r="O291">
        <v>128599.33990200001</v>
      </c>
      <c r="P291">
        <v>11856.910210100001</v>
      </c>
      <c r="Q291">
        <v>44.518642181413462</v>
      </c>
      <c r="R291">
        <v>0</v>
      </c>
      <c r="S291">
        <v>2.671118530884808</v>
      </c>
      <c r="T291">
        <v>0</v>
      </c>
      <c r="U291">
        <v>0</v>
      </c>
      <c r="V291">
        <v>21.887950882578664</v>
      </c>
      <c r="W291">
        <v>1660.2336472100001</v>
      </c>
      <c r="X291">
        <v>99</v>
      </c>
      <c r="Y291">
        <v>44.518642181413462</v>
      </c>
      <c r="Z291">
        <v>605.66247872099996</v>
      </c>
      <c r="AA291">
        <v>0.121686257141</v>
      </c>
      <c r="AB291">
        <v>1.03607060629E-2</v>
      </c>
      <c r="AC291">
        <v>0.67265019427799999</v>
      </c>
      <c r="AD291">
        <v>0</v>
      </c>
      <c r="AE291">
        <v>0.45721543980500001</v>
      </c>
      <c r="AF291">
        <v>-0.53573289097300003</v>
      </c>
      <c r="AG291">
        <v>-3.0774338534199999E-2</v>
      </c>
      <c r="AH291">
        <v>0.87221673039000003</v>
      </c>
      <c r="AI291">
        <v>1.2758880559600001</v>
      </c>
      <c r="AJ291">
        <v>26.820332716399999</v>
      </c>
      <c r="AK291">
        <v>-13.169545190199999</v>
      </c>
      <c r="AL291">
        <v>1068.13181872</v>
      </c>
      <c r="AM291">
        <v>1854</v>
      </c>
      <c r="AN291">
        <v>1.905447071</v>
      </c>
      <c r="AO291">
        <v>1854</v>
      </c>
      <c r="AP291">
        <v>0</v>
      </c>
      <c r="AQ291">
        <v>0</v>
      </c>
      <c r="AR291">
        <v>206</v>
      </c>
      <c r="AS291">
        <v>927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15</v>
      </c>
      <c r="BD291">
        <v>0</v>
      </c>
      <c r="BE291">
        <v>16</v>
      </c>
      <c r="BF291">
        <v>200</v>
      </c>
      <c r="BG291">
        <v>28.09090909</v>
      </c>
      <c r="BH291">
        <v>927</v>
      </c>
      <c r="BI291">
        <v>7</v>
      </c>
      <c r="BJ291">
        <v>264.85714289999999</v>
      </c>
      <c r="BK291">
        <v>6.9057104913678613E-2</v>
      </c>
      <c r="BL291">
        <v>2.5529445894981143E-2</v>
      </c>
      <c r="BM291">
        <v>0.59</v>
      </c>
      <c r="BN291">
        <v>66</v>
      </c>
      <c r="BO291">
        <v>2062.21026312</v>
      </c>
      <c r="BP291">
        <v>3.4244942763099999</v>
      </c>
    </row>
    <row r="292" spans="1:68" x14ac:dyDescent="0.25">
      <c r="A292">
        <v>291</v>
      </c>
      <c r="B292" t="s">
        <v>337</v>
      </c>
      <c r="C292" t="s">
        <v>380</v>
      </c>
      <c r="D292" t="s">
        <v>293</v>
      </c>
      <c r="E292">
        <v>5320060</v>
      </c>
      <c r="F292">
        <v>4973</v>
      </c>
      <c r="G292">
        <v>106164.33851099999</v>
      </c>
      <c r="H292">
        <v>715.57143298200003</v>
      </c>
      <c r="I292">
        <v>192592.372622</v>
      </c>
      <c r="J292">
        <v>138025.00841099999</v>
      </c>
      <c r="K292">
        <v>3742.86173353</v>
      </c>
      <c r="L292">
        <v>6737.09274577</v>
      </c>
      <c r="M292">
        <v>55472.850674900001</v>
      </c>
      <c r="N292">
        <v>4702.1429134800001</v>
      </c>
      <c r="O292">
        <v>124032.462581</v>
      </c>
      <c r="P292">
        <v>15776.197346299999</v>
      </c>
      <c r="Q292">
        <v>34.140233722871457</v>
      </c>
      <c r="R292">
        <v>0</v>
      </c>
      <c r="S292">
        <v>0.7790762381747357</v>
      </c>
      <c r="T292">
        <v>0</v>
      </c>
      <c r="U292">
        <v>0</v>
      </c>
      <c r="V292">
        <v>22.762919766740396</v>
      </c>
      <c r="W292">
        <v>1564.32830302</v>
      </c>
      <c r="X292">
        <v>289</v>
      </c>
      <c r="Y292">
        <v>34.140233722871457</v>
      </c>
      <c r="Z292">
        <v>251.80272411199999</v>
      </c>
      <c r="AA292">
        <v>0.11802346746</v>
      </c>
      <c r="AB292">
        <v>2.6643876935499998E-3</v>
      </c>
      <c r="AC292">
        <v>0.66678248995800005</v>
      </c>
      <c r="AD292">
        <v>0</v>
      </c>
      <c r="AE292">
        <v>0.43932891106999999</v>
      </c>
      <c r="AF292">
        <v>-0.51769303709799996</v>
      </c>
      <c r="AG292">
        <v>-2.6033174288600001E-2</v>
      </c>
      <c r="AH292">
        <v>0.85613638809799997</v>
      </c>
      <c r="AI292">
        <v>1.2469001396499999</v>
      </c>
      <c r="AJ292">
        <v>26.463889836</v>
      </c>
      <c r="AK292">
        <v>-12.2972926361</v>
      </c>
      <c r="AL292">
        <v>1034.84803891</v>
      </c>
      <c r="AM292">
        <v>2104</v>
      </c>
      <c r="AN292">
        <v>1.5413919410000001</v>
      </c>
      <c r="AO292">
        <v>2104</v>
      </c>
      <c r="AP292">
        <v>0</v>
      </c>
      <c r="AQ292">
        <v>0</v>
      </c>
      <c r="AR292">
        <v>191.27272730000001</v>
      </c>
      <c r="AS292">
        <v>2104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20</v>
      </c>
      <c r="BF292">
        <v>200</v>
      </c>
      <c r="BG292">
        <v>36.275862070000002</v>
      </c>
      <c r="BH292">
        <v>1052</v>
      </c>
      <c r="BI292">
        <v>33</v>
      </c>
      <c r="BJ292">
        <v>63.757575760000002</v>
      </c>
      <c r="BK292">
        <v>8.1061692969870869E-2</v>
      </c>
      <c r="BL292">
        <v>4.5897079276773299E-2</v>
      </c>
      <c r="BM292">
        <v>0.61870000000000003</v>
      </c>
      <c r="BN292">
        <v>0</v>
      </c>
      <c r="BO292">
        <v>3707.8034889700002</v>
      </c>
      <c r="BP292">
        <v>3.1024607552000001</v>
      </c>
    </row>
    <row r="293" spans="1:68" x14ac:dyDescent="0.25">
      <c r="A293">
        <v>292</v>
      </c>
      <c r="B293" t="s">
        <v>337</v>
      </c>
      <c r="C293" t="s">
        <v>381</v>
      </c>
      <c r="D293" t="s">
        <v>294</v>
      </c>
      <c r="E293">
        <v>5321010</v>
      </c>
      <c r="F293">
        <v>7012</v>
      </c>
      <c r="G293">
        <v>17207.9111008</v>
      </c>
      <c r="H293">
        <v>611.24986725799999</v>
      </c>
      <c r="I293">
        <v>83679.827710500002</v>
      </c>
      <c r="J293">
        <v>25566.624067699999</v>
      </c>
      <c r="K293">
        <v>2581.8632546499998</v>
      </c>
      <c r="L293">
        <v>1362.8888986699999</v>
      </c>
      <c r="M293">
        <v>30941.555038499999</v>
      </c>
      <c r="N293">
        <v>3492.4561756500002</v>
      </c>
      <c r="O293">
        <v>191965.90883500001</v>
      </c>
      <c r="P293">
        <v>4909.1096988400004</v>
      </c>
      <c r="Q293">
        <v>51.242812094231127</v>
      </c>
      <c r="R293">
        <v>0</v>
      </c>
      <c r="S293">
        <v>1.9940641810424782</v>
      </c>
      <c r="T293">
        <v>0</v>
      </c>
      <c r="U293">
        <v>0.76980152105360788</v>
      </c>
      <c r="V293">
        <v>0</v>
      </c>
      <c r="W293">
        <v>1907.7203999599999</v>
      </c>
      <c r="X293">
        <v>205</v>
      </c>
      <c r="Y293">
        <v>51.242812094231127</v>
      </c>
      <c r="Z293">
        <v>365.21749975400002</v>
      </c>
      <c r="AA293">
        <v>0.37488345593400002</v>
      </c>
      <c r="AB293">
        <v>4.9914432401599999E-4</v>
      </c>
      <c r="AC293">
        <v>0.78051015962500003</v>
      </c>
      <c r="AD293">
        <v>0</v>
      </c>
      <c r="AE293">
        <v>0.58889415598499995</v>
      </c>
      <c r="AF293">
        <v>-0.57422411452</v>
      </c>
      <c r="AG293">
        <v>0.152214477923</v>
      </c>
      <c r="AH293">
        <v>0.77952447973899996</v>
      </c>
      <c r="AI293">
        <v>1.44367267578</v>
      </c>
      <c r="AJ293">
        <v>26.433864209399999</v>
      </c>
      <c r="AK293">
        <v>-40.823816311400002</v>
      </c>
      <c r="AL293">
        <v>1348.73140261</v>
      </c>
      <c r="AM293">
        <v>5865</v>
      </c>
      <c r="AN293">
        <v>1.0334801760000001</v>
      </c>
      <c r="AO293">
        <v>733.125</v>
      </c>
      <c r="AP293">
        <v>0</v>
      </c>
      <c r="AQ293">
        <v>0</v>
      </c>
      <c r="AR293">
        <v>1466.25</v>
      </c>
      <c r="AS293">
        <v>1466.25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24</v>
      </c>
      <c r="BF293">
        <v>200</v>
      </c>
      <c r="BG293">
        <v>0</v>
      </c>
      <c r="BH293">
        <v>1466.25</v>
      </c>
      <c r="BI293">
        <v>207</v>
      </c>
      <c r="BJ293">
        <v>28.333333329999999</v>
      </c>
      <c r="BK293">
        <v>0.35278396436525611</v>
      </c>
      <c r="BL293">
        <v>0.27746591820368888</v>
      </c>
      <c r="BM293">
        <v>0.59119999999999995</v>
      </c>
      <c r="BN293">
        <v>0</v>
      </c>
      <c r="BO293">
        <v>6688.2846915800001</v>
      </c>
      <c r="BP293">
        <v>1.6923187365400001</v>
      </c>
    </row>
    <row r="294" spans="1:68" x14ac:dyDescent="0.25">
      <c r="A294">
        <v>293</v>
      </c>
      <c r="B294" t="s">
        <v>337</v>
      </c>
      <c r="C294" t="s">
        <v>381</v>
      </c>
      <c r="D294" t="s">
        <v>295</v>
      </c>
      <c r="E294">
        <v>5321020</v>
      </c>
      <c r="F294">
        <v>6508</v>
      </c>
      <c r="G294">
        <v>11492.347169500001</v>
      </c>
      <c r="H294">
        <v>907.16653996900004</v>
      </c>
      <c r="I294">
        <v>94424.46127</v>
      </c>
      <c r="J294">
        <v>33515.288821800001</v>
      </c>
      <c r="K294">
        <v>1692.18572518</v>
      </c>
      <c r="L294">
        <v>929.72739755099997</v>
      </c>
      <c r="M294">
        <v>34064.000824700001</v>
      </c>
      <c r="N294">
        <v>10407.829195800001</v>
      </c>
      <c r="O294">
        <v>203543.225626</v>
      </c>
      <c r="P294">
        <v>1972.7205699000001</v>
      </c>
      <c r="Q294">
        <v>30.263401966240028</v>
      </c>
      <c r="R294">
        <v>0</v>
      </c>
      <c r="S294">
        <v>7.5032461509923944</v>
      </c>
      <c r="T294">
        <v>0</v>
      </c>
      <c r="U294">
        <v>1.2149879428677426</v>
      </c>
      <c r="V294">
        <v>0</v>
      </c>
      <c r="W294">
        <v>1333.0251922</v>
      </c>
      <c r="X294">
        <v>912</v>
      </c>
      <c r="Y294">
        <v>30.263401966240028</v>
      </c>
      <c r="Z294">
        <v>456.45146021099998</v>
      </c>
      <c r="AA294">
        <v>0.490269750911</v>
      </c>
      <c r="AB294">
        <v>0</v>
      </c>
      <c r="AC294">
        <v>0.77603161074000004</v>
      </c>
      <c r="AD294">
        <v>0</v>
      </c>
      <c r="AE294">
        <v>0.52751732991</v>
      </c>
      <c r="AF294">
        <v>-0.52145156093900003</v>
      </c>
      <c r="AG294">
        <v>0.162744976086</v>
      </c>
      <c r="AH294">
        <v>0.723766927713</v>
      </c>
      <c r="AI294">
        <v>1.3734426527700001</v>
      </c>
      <c r="AJ294">
        <v>25.154320822100001</v>
      </c>
      <c r="AK294">
        <v>-44.500419386899999</v>
      </c>
      <c r="AL294">
        <v>1315.3928788600001</v>
      </c>
      <c r="AM294">
        <v>6538</v>
      </c>
      <c r="AN294">
        <v>1.083347142</v>
      </c>
      <c r="AO294">
        <v>817.25</v>
      </c>
      <c r="AP294">
        <v>0</v>
      </c>
      <c r="AQ294">
        <v>0</v>
      </c>
      <c r="AR294">
        <v>2179.333333</v>
      </c>
      <c r="AS294">
        <v>1089.666667</v>
      </c>
      <c r="AT294">
        <v>0</v>
      </c>
      <c r="AU294">
        <v>0</v>
      </c>
      <c r="AV294">
        <v>0</v>
      </c>
      <c r="AW294">
        <v>17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23</v>
      </c>
      <c r="BF294">
        <v>143.75</v>
      </c>
      <c r="BG294">
        <v>0</v>
      </c>
      <c r="BH294">
        <v>3269</v>
      </c>
      <c r="BI294">
        <v>29</v>
      </c>
      <c r="BJ294">
        <v>225.4482759</v>
      </c>
      <c r="BK294">
        <v>0.32516396272005521</v>
      </c>
      <c r="BL294">
        <v>0.25008901231930497</v>
      </c>
      <c r="BM294">
        <v>0.5585</v>
      </c>
      <c r="BN294">
        <v>371</v>
      </c>
      <c r="BO294">
        <v>2295.5254375200002</v>
      </c>
      <c r="BP294">
        <v>1.2474514962200001</v>
      </c>
    </row>
    <row r="295" spans="1:68" x14ac:dyDescent="0.25">
      <c r="A295">
        <v>294</v>
      </c>
      <c r="B295" t="s">
        <v>337</v>
      </c>
      <c r="C295" t="s">
        <v>381</v>
      </c>
      <c r="D295" t="s">
        <v>296</v>
      </c>
      <c r="E295">
        <v>5321030</v>
      </c>
      <c r="F295">
        <v>7275</v>
      </c>
      <c r="G295">
        <v>7356.1726926900001</v>
      </c>
      <c r="H295">
        <v>391.28028097399999</v>
      </c>
      <c r="I295">
        <v>89751.347205800004</v>
      </c>
      <c r="J295">
        <v>27617.908901999999</v>
      </c>
      <c r="K295">
        <v>2157.9142808900001</v>
      </c>
      <c r="L295">
        <v>1319.5201892800001</v>
      </c>
      <c r="M295">
        <v>27340.328952200001</v>
      </c>
      <c r="N295">
        <v>10927.9395116</v>
      </c>
      <c r="O295">
        <v>200525.373555</v>
      </c>
      <c r="P295">
        <v>2448.6427827500002</v>
      </c>
      <c r="Q295">
        <v>50.99239473196068</v>
      </c>
      <c r="R295">
        <v>0</v>
      </c>
      <c r="S295">
        <v>5.8523465034316455</v>
      </c>
      <c r="T295">
        <v>0</v>
      </c>
      <c r="U295">
        <v>2.0589872008903729</v>
      </c>
      <c r="V295">
        <v>0</v>
      </c>
      <c r="W295">
        <v>1298.6571378599999</v>
      </c>
      <c r="X295">
        <v>2319</v>
      </c>
      <c r="Y295">
        <v>50.99239473196068</v>
      </c>
      <c r="Z295">
        <v>366.23867840399998</v>
      </c>
      <c r="AA295">
        <v>0.34104221442100002</v>
      </c>
      <c r="AB295">
        <v>3.2439862542999999E-2</v>
      </c>
      <c r="AC295">
        <v>0.82725272604699995</v>
      </c>
      <c r="AD295">
        <v>0</v>
      </c>
      <c r="AE295">
        <v>0.62757904810300003</v>
      </c>
      <c r="AF295">
        <v>-0.59925537588199995</v>
      </c>
      <c r="AG295">
        <v>0.173763716273</v>
      </c>
      <c r="AH295">
        <v>0.76062901643500003</v>
      </c>
      <c r="AI295">
        <v>1.4616965505599999</v>
      </c>
      <c r="AJ295">
        <v>26.342739093399999</v>
      </c>
      <c r="AK295">
        <v>-47.621644987700002</v>
      </c>
      <c r="AL295">
        <v>1415.3364743699999</v>
      </c>
      <c r="AM295">
        <v>5995</v>
      </c>
      <c r="AN295">
        <v>1.2038152609999999</v>
      </c>
      <c r="AO295">
        <v>1199</v>
      </c>
      <c r="AP295">
        <v>0</v>
      </c>
      <c r="AQ295">
        <v>0</v>
      </c>
      <c r="AR295">
        <v>1498.75</v>
      </c>
      <c r="AS295">
        <v>1498.75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28</v>
      </c>
      <c r="BF295">
        <v>200</v>
      </c>
      <c r="BG295">
        <v>1998.333333</v>
      </c>
      <c r="BH295">
        <v>0</v>
      </c>
      <c r="BI295">
        <v>72</v>
      </c>
      <c r="BJ295">
        <v>83.263888890000004</v>
      </c>
      <c r="BK295">
        <v>0.37457434733257661</v>
      </c>
      <c r="BL295">
        <v>0.29010404064843937</v>
      </c>
      <c r="BM295">
        <v>0.52859999999999996</v>
      </c>
      <c r="BN295">
        <v>1056</v>
      </c>
      <c r="BO295">
        <v>1011.75148543</v>
      </c>
      <c r="BP295">
        <v>1.5026804123699999</v>
      </c>
    </row>
    <row r="296" spans="1:68" x14ac:dyDescent="0.25">
      <c r="A296">
        <v>295</v>
      </c>
      <c r="B296" t="s">
        <v>337</v>
      </c>
      <c r="C296" t="s">
        <v>381</v>
      </c>
      <c r="D296" t="s">
        <v>297</v>
      </c>
      <c r="E296">
        <v>5321040</v>
      </c>
      <c r="F296">
        <v>11904</v>
      </c>
      <c r="G296">
        <v>15964.771058300001</v>
      </c>
      <c r="H296">
        <v>757.83773015600002</v>
      </c>
      <c r="I296">
        <v>76576.313622300004</v>
      </c>
      <c r="J296">
        <v>13307.4707987</v>
      </c>
      <c r="K296">
        <v>1240.1456988699999</v>
      </c>
      <c r="L296">
        <v>1798.8285268899999</v>
      </c>
      <c r="M296">
        <v>14677.5739103</v>
      </c>
      <c r="N296">
        <v>8244.0139035600005</v>
      </c>
      <c r="O296">
        <v>189930.789812</v>
      </c>
      <c r="P296">
        <v>2633.1248965</v>
      </c>
      <c r="Q296">
        <v>74.373956594323872</v>
      </c>
      <c r="R296">
        <v>0</v>
      </c>
      <c r="S296">
        <v>22.463364867371546</v>
      </c>
      <c r="T296">
        <v>1.5952513448339825</v>
      </c>
      <c r="U296">
        <v>4.1457985531441288</v>
      </c>
      <c r="V296">
        <v>0</v>
      </c>
      <c r="W296">
        <v>121.843480954</v>
      </c>
      <c r="X296">
        <v>8177</v>
      </c>
      <c r="Y296">
        <v>74.373956594323872</v>
      </c>
      <c r="Z296">
        <v>124.16006147500001</v>
      </c>
      <c r="AA296">
        <v>5.4673940006800002E-2</v>
      </c>
      <c r="AB296">
        <v>0.2421875</v>
      </c>
      <c r="AC296">
        <v>0.79622394882500003</v>
      </c>
      <c r="AD296">
        <v>0</v>
      </c>
      <c r="AE296">
        <v>0.67798592653500001</v>
      </c>
      <c r="AF296">
        <v>-0.63700459038400004</v>
      </c>
      <c r="AG296">
        <v>0.20011134436299999</v>
      </c>
      <c r="AH296">
        <v>0.75620809808300005</v>
      </c>
      <c r="AI296">
        <v>1.4571709020800001</v>
      </c>
      <c r="AJ296">
        <v>25.0178273402</v>
      </c>
      <c r="AK296">
        <v>-44.0441354218</v>
      </c>
      <c r="AL296">
        <v>1406.2377696000001</v>
      </c>
      <c r="AM296">
        <v>5117</v>
      </c>
      <c r="AN296">
        <v>1.6353467559999999</v>
      </c>
      <c r="AO296">
        <v>1705.666667</v>
      </c>
      <c r="AP296">
        <v>0</v>
      </c>
      <c r="AQ296">
        <v>0</v>
      </c>
      <c r="AR296">
        <v>852.83333330000005</v>
      </c>
      <c r="AS296">
        <v>1705.666667</v>
      </c>
      <c r="AT296">
        <v>0</v>
      </c>
      <c r="AU296">
        <v>11</v>
      </c>
      <c r="AV296">
        <v>0</v>
      </c>
      <c r="AW296">
        <v>10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</v>
      </c>
      <c r="BD296">
        <v>0</v>
      </c>
      <c r="BE296">
        <v>40</v>
      </c>
      <c r="BF296">
        <v>200</v>
      </c>
      <c r="BG296">
        <v>1279.25</v>
      </c>
      <c r="BH296">
        <v>0</v>
      </c>
      <c r="BI296">
        <v>22</v>
      </c>
      <c r="BJ296">
        <v>232.5909091</v>
      </c>
      <c r="BK296">
        <v>0.31791907514450868</v>
      </c>
      <c r="BL296">
        <v>0.22343270278300487</v>
      </c>
      <c r="BM296">
        <v>0.53110000000000002</v>
      </c>
      <c r="BN296">
        <v>7</v>
      </c>
      <c r="BO296">
        <v>3825.1818921099998</v>
      </c>
      <c r="BP296">
        <v>3.16918682796</v>
      </c>
    </row>
    <row r="297" spans="1:68" x14ac:dyDescent="0.25">
      <c r="A297">
        <v>296</v>
      </c>
      <c r="B297" t="s">
        <v>337</v>
      </c>
      <c r="C297" t="s">
        <v>381</v>
      </c>
      <c r="D297" t="s">
        <v>298</v>
      </c>
      <c r="E297">
        <v>5321050</v>
      </c>
      <c r="F297">
        <v>5519</v>
      </c>
      <c r="G297">
        <v>9112.5063181099995</v>
      </c>
      <c r="H297">
        <v>590.81508857200004</v>
      </c>
      <c r="I297">
        <v>84080.227423200005</v>
      </c>
      <c r="J297">
        <v>18769.112561800001</v>
      </c>
      <c r="K297">
        <v>890.92171268599998</v>
      </c>
      <c r="L297">
        <v>1599.0032917000001</v>
      </c>
      <c r="M297">
        <v>12746.714592300001</v>
      </c>
      <c r="N297">
        <v>10528.373937300001</v>
      </c>
      <c r="O297">
        <v>199056.99609299999</v>
      </c>
      <c r="P297">
        <v>1778.4148096199999</v>
      </c>
      <c r="Q297">
        <v>40.085327397514376</v>
      </c>
      <c r="R297">
        <v>0</v>
      </c>
      <c r="S297">
        <v>5.0639955481357823</v>
      </c>
      <c r="T297">
        <v>1.4097570024114265</v>
      </c>
      <c r="U297">
        <v>0.93674642923390838</v>
      </c>
      <c r="V297">
        <v>1.811922449719152</v>
      </c>
      <c r="W297">
        <v>144.86483667100001</v>
      </c>
      <c r="X297">
        <v>2846</v>
      </c>
      <c r="Y297">
        <v>40.085327397514376</v>
      </c>
      <c r="Z297">
        <v>117.616359311</v>
      </c>
      <c r="AA297">
        <v>3.3272850336500001E-2</v>
      </c>
      <c r="AB297">
        <v>0.25720239173800002</v>
      </c>
      <c r="AC297">
        <v>0.81982437231399996</v>
      </c>
      <c r="AD297">
        <v>0</v>
      </c>
      <c r="AE297">
        <v>0.73462461170299997</v>
      </c>
      <c r="AF297">
        <v>-0.67944140443099998</v>
      </c>
      <c r="AG297">
        <v>0.23649340222599999</v>
      </c>
      <c r="AH297">
        <v>0.75505211918600001</v>
      </c>
      <c r="AI297">
        <v>1.4595525955499999</v>
      </c>
      <c r="AJ297">
        <v>24.849044913499998</v>
      </c>
      <c r="AK297">
        <v>-45.463715677899998</v>
      </c>
      <c r="AL297">
        <v>1405.6701259199999</v>
      </c>
      <c r="AM297">
        <v>2347</v>
      </c>
      <c r="AN297">
        <v>1.1409820129999999</v>
      </c>
      <c r="AO297">
        <v>2347</v>
      </c>
      <c r="AP297">
        <v>0</v>
      </c>
      <c r="AQ297">
        <v>0</v>
      </c>
      <c r="AR297">
        <v>1173.5</v>
      </c>
      <c r="AS297">
        <v>391.16666670000001</v>
      </c>
      <c r="AT297">
        <v>0</v>
      </c>
      <c r="AU297">
        <v>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14</v>
      </c>
      <c r="BF297">
        <v>200</v>
      </c>
      <c r="BG297">
        <v>260.77777780000002</v>
      </c>
      <c r="BH297">
        <v>782.33333330000005</v>
      </c>
      <c r="BI297">
        <v>8</v>
      </c>
      <c r="BJ297">
        <v>293.375</v>
      </c>
      <c r="BK297">
        <v>0.26005361930294907</v>
      </c>
      <c r="BL297">
        <v>0.16792301523656777</v>
      </c>
      <c r="BM297">
        <v>0.52559999999999996</v>
      </c>
      <c r="BN297">
        <v>0</v>
      </c>
      <c r="BO297">
        <v>3963.0905391800002</v>
      </c>
      <c r="BP297">
        <v>3.0976626200399999</v>
      </c>
    </row>
    <row r="298" spans="1:68" x14ac:dyDescent="0.25">
      <c r="A298">
        <v>297</v>
      </c>
      <c r="B298" t="s">
        <v>337</v>
      </c>
      <c r="C298" t="s">
        <v>381</v>
      </c>
      <c r="D298" t="s">
        <v>299</v>
      </c>
      <c r="E298">
        <v>5321060</v>
      </c>
      <c r="F298">
        <v>7255</v>
      </c>
      <c r="G298">
        <v>4260.6116753899996</v>
      </c>
      <c r="H298">
        <v>482.73971886999999</v>
      </c>
      <c r="I298">
        <v>89995.763544500005</v>
      </c>
      <c r="J298">
        <v>22674.036339300001</v>
      </c>
      <c r="K298">
        <v>679.49196936099997</v>
      </c>
      <c r="L298">
        <v>2268.4838946300001</v>
      </c>
      <c r="M298">
        <v>18441.110709500001</v>
      </c>
      <c r="N298">
        <v>5648.5255654700004</v>
      </c>
      <c r="O298">
        <v>204616.73456000001</v>
      </c>
      <c r="P298">
        <v>2843.5385549299999</v>
      </c>
      <c r="Q298">
        <v>30.625115933964015</v>
      </c>
      <c r="R298">
        <v>0.73270265256909672</v>
      </c>
      <c r="S298">
        <v>15.55370061213133</v>
      </c>
      <c r="T298">
        <v>1.428306436653682</v>
      </c>
      <c r="U298">
        <v>0.87182340938601366</v>
      </c>
      <c r="V298">
        <v>20.840799448656099</v>
      </c>
      <c r="W298">
        <v>249.99182409700001</v>
      </c>
      <c r="X298">
        <v>3372</v>
      </c>
      <c r="Y298">
        <v>30.625115933964015</v>
      </c>
      <c r="Z298">
        <v>284.186218177</v>
      </c>
      <c r="AA298">
        <v>3.3608344512899999E-2</v>
      </c>
      <c r="AB298">
        <v>0.20485871812500001</v>
      </c>
      <c r="AC298">
        <v>0.82539227823799999</v>
      </c>
      <c r="AD298">
        <v>0</v>
      </c>
      <c r="AE298">
        <v>0.72588334423599998</v>
      </c>
      <c r="AF298">
        <v>-0.67439353289600001</v>
      </c>
      <c r="AG298">
        <v>0.23189067220599999</v>
      </c>
      <c r="AH298">
        <v>0.74634995497500001</v>
      </c>
      <c r="AI298">
        <v>1.46334807897</v>
      </c>
      <c r="AJ298">
        <v>25.0762898433</v>
      </c>
      <c r="AK298">
        <v>-46.699184930400001</v>
      </c>
      <c r="AL298">
        <v>1432.11004671</v>
      </c>
      <c r="AM298">
        <v>2535</v>
      </c>
      <c r="AN298">
        <v>1.5243535779999999</v>
      </c>
      <c r="AO298">
        <v>1267.5</v>
      </c>
      <c r="AP298">
        <v>0</v>
      </c>
      <c r="AQ298">
        <v>0</v>
      </c>
      <c r="AR298">
        <v>1267.5</v>
      </c>
      <c r="AS298">
        <v>2535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18</v>
      </c>
      <c r="BF298">
        <v>200</v>
      </c>
      <c r="BG298">
        <v>211.25</v>
      </c>
      <c r="BH298">
        <v>2535</v>
      </c>
      <c r="BI298">
        <v>6</v>
      </c>
      <c r="BJ298">
        <v>422.5</v>
      </c>
      <c r="BK298">
        <v>0.24965132496513251</v>
      </c>
      <c r="BL298">
        <v>0.17048594181699983</v>
      </c>
      <c r="BM298">
        <v>0.52890000000000004</v>
      </c>
      <c r="BN298">
        <v>0</v>
      </c>
      <c r="BO298">
        <v>7902.0834371999999</v>
      </c>
      <c r="BP298">
        <v>2.6763611302500001</v>
      </c>
    </row>
    <row r="299" spans="1:68" x14ac:dyDescent="0.25">
      <c r="A299">
        <v>298</v>
      </c>
      <c r="B299" t="s">
        <v>337</v>
      </c>
      <c r="C299" t="s">
        <v>381</v>
      </c>
      <c r="D299" t="s">
        <v>300</v>
      </c>
      <c r="E299">
        <v>5321070</v>
      </c>
      <c r="F299">
        <v>16055</v>
      </c>
      <c r="G299">
        <v>4321.0504807999996</v>
      </c>
      <c r="H299">
        <v>882.85431752399995</v>
      </c>
      <c r="I299">
        <v>94351.908265000005</v>
      </c>
      <c r="J299">
        <v>30952.922215099999</v>
      </c>
      <c r="K299">
        <v>1078.95362234</v>
      </c>
      <c r="L299">
        <v>1659.16779954</v>
      </c>
      <c r="M299">
        <v>27463.992349600001</v>
      </c>
      <c r="N299">
        <v>12493.8598791</v>
      </c>
      <c r="O299">
        <v>206369.39387299999</v>
      </c>
      <c r="P299">
        <v>2900.6013525200001</v>
      </c>
      <c r="Q299">
        <v>72.175848636616578</v>
      </c>
      <c r="R299">
        <v>8.1988499350769803</v>
      </c>
      <c r="S299">
        <v>42.57095158597663</v>
      </c>
      <c r="T299">
        <v>0</v>
      </c>
      <c r="U299">
        <v>3.1905026896679649</v>
      </c>
      <c r="V299">
        <v>0</v>
      </c>
      <c r="W299">
        <v>707.73086121100005</v>
      </c>
      <c r="X299">
        <v>4856</v>
      </c>
      <c r="Y299">
        <v>72.175848636616578</v>
      </c>
      <c r="Z299">
        <v>253.47100194800001</v>
      </c>
      <c r="AA299">
        <v>0.27655572857900002</v>
      </c>
      <c r="AB299">
        <v>0.106337589536</v>
      </c>
      <c r="AC299">
        <v>0.81603089436599996</v>
      </c>
      <c r="AD299">
        <v>0</v>
      </c>
      <c r="AE299">
        <v>0.63613908766500005</v>
      </c>
      <c r="AF299">
        <v>-0.60107480137699998</v>
      </c>
      <c r="AG299">
        <v>0.211664370292</v>
      </c>
      <c r="AH299">
        <v>0.74593515345600003</v>
      </c>
      <c r="AI299">
        <v>1.43957983781</v>
      </c>
      <c r="AJ299">
        <v>25.734911873200002</v>
      </c>
      <c r="AK299">
        <v>-47.454585243799997</v>
      </c>
      <c r="AL299">
        <v>1405.3161464</v>
      </c>
      <c r="AM299">
        <v>10096</v>
      </c>
      <c r="AN299">
        <v>1.4433166550000001</v>
      </c>
      <c r="AO299">
        <v>776.61538459999997</v>
      </c>
      <c r="AP299">
        <v>10096</v>
      </c>
      <c r="AQ299">
        <v>10096</v>
      </c>
      <c r="AR299">
        <v>1262</v>
      </c>
      <c r="AS299">
        <v>2019.2</v>
      </c>
      <c r="AT299">
        <v>5048</v>
      </c>
      <c r="AU299">
        <v>0</v>
      </c>
      <c r="AV299">
        <v>0</v>
      </c>
      <c r="AW299">
        <v>11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34</v>
      </c>
      <c r="BF299">
        <v>200</v>
      </c>
      <c r="BG299">
        <v>1262</v>
      </c>
      <c r="BH299">
        <v>2524</v>
      </c>
      <c r="BI299">
        <v>5</v>
      </c>
      <c r="BJ299">
        <v>2019.2</v>
      </c>
      <c r="BK299">
        <v>0.37307236061684462</v>
      </c>
      <c r="BL299">
        <v>0.29636641221374044</v>
      </c>
      <c r="BM299">
        <v>0.59989999999999999</v>
      </c>
      <c r="BN299">
        <v>1575</v>
      </c>
      <c r="BO299">
        <v>2404.4512473999998</v>
      </c>
      <c r="BP299">
        <v>1.8187582396899999</v>
      </c>
    </row>
    <row r="300" spans="1:68" x14ac:dyDescent="0.25">
      <c r="A300">
        <v>299</v>
      </c>
      <c r="B300" t="s">
        <v>337</v>
      </c>
      <c r="C300" t="s">
        <v>381</v>
      </c>
      <c r="D300" t="s">
        <v>301</v>
      </c>
      <c r="E300">
        <v>5321080</v>
      </c>
      <c r="F300">
        <v>4174</v>
      </c>
      <c r="G300">
        <v>2640.14951793</v>
      </c>
      <c r="H300">
        <v>886.79005909600005</v>
      </c>
      <c r="I300">
        <v>97916.571063099997</v>
      </c>
      <c r="J300">
        <v>28480.224875200001</v>
      </c>
      <c r="K300">
        <v>286.91802554100002</v>
      </c>
      <c r="L300">
        <v>1596.89231578</v>
      </c>
      <c r="M300">
        <v>26824.136564799999</v>
      </c>
      <c r="N300">
        <v>5861.9673930500003</v>
      </c>
      <c r="O300">
        <v>211615.42758399999</v>
      </c>
      <c r="P300">
        <v>1675.1693862100001</v>
      </c>
      <c r="Q300">
        <v>14.496382860322759</v>
      </c>
      <c r="R300">
        <v>0.69560378408458534</v>
      </c>
      <c r="S300">
        <v>16.991281765906141</v>
      </c>
      <c r="T300">
        <v>3.5243925060285659</v>
      </c>
      <c r="U300">
        <v>0.62140604711556302</v>
      </c>
      <c r="V300">
        <v>1.2458073790129371</v>
      </c>
      <c r="W300">
        <v>520.61648604899995</v>
      </c>
      <c r="X300">
        <v>1068</v>
      </c>
      <c r="Y300">
        <v>14.496382860322759</v>
      </c>
      <c r="Z300">
        <v>500.03344785100001</v>
      </c>
      <c r="AA300">
        <v>3.22154141366E-2</v>
      </c>
      <c r="AB300">
        <v>0.32600622903699999</v>
      </c>
      <c r="AC300">
        <v>0.80855485344300004</v>
      </c>
      <c r="AD300">
        <v>0</v>
      </c>
      <c r="AE300">
        <v>0.70196749642</v>
      </c>
      <c r="AF300">
        <v>-0.65690972386799995</v>
      </c>
      <c r="AG300">
        <v>0.20677767789199999</v>
      </c>
      <c r="AH300">
        <v>0.73723213089700002</v>
      </c>
      <c r="AI300">
        <v>1.46528479673</v>
      </c>
      <c r="AJ300">
        <v>25.500914128600002</v>
      </c>
      <c r="AK300">
        <v>-48.013430425000003</v>
      </c>
      <c r="AL300">
        <v>1461.5119808500001</v>
      </c>
      <c r="AM300">
        <v>1561</v>
      </c>
      <c r="AN300">
        <v>3.6134259260000001</v>
      </c>
      <c r="AO300">
        <v>1561</v>
      </c>
      <c r="AP300">
        <v>0</v>
      </c>
      <c r="AQ300">
        <v>0</v>
      </c>
      <c r="AR300">
        <v>520.33333330000005</v>
      </c>
      <c r="AS300">
        <v>1561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10</v>
      </c>
      <c r="BF300">
        <v>200</v>
      </c>
      <c r="BG300">
        <v>390.25</v>
      </c>
      <c r="BH300">
        <v>1561</v>
      </c>
      <c r="BI300">
        <v>4</v>
      </c>
      <c r="BJ300">
        <v>390.25</v>
      </c>
      <c r="BK300">
        <v>0.25859491778774291</v>
      </c>
      <c r="BL300">
        <v>0.16510695187165775</v>
      </c>
      <c r="BM300">
        <v>0.59450000000000003</v>
      </c>
      <c r="BN300">
        <v>0</v>
      </c>
      <c r="BO300">
        <v>5096.4750909699997</v>
      </c>
      <c r="BP300">
        <v>2.1650694777199999</v>
      </c>
    </row>
    <row r="301" spans="1:68" x14ac:dyDescent="0.25">
      <c r="A301">
        <v>300</v>
      </c>
      <c r="B301" t="s">
        <v>337</v>
      </c>
      <c r="C301" t="s">
        <v>381</v>
      </c>
      <c r="D301" t="s">
        <v>302</v>
      </c>
      <c r="E301">
        <v>5321090</v>
      </c>
      <c r="F301">
        <v>10272</v>
      </c>
      <c r="G301">
        <v>4018.0583472399999</v>
      </c>
      <c r="H301">
        <v>662.15094131399997</v>
      </c>
      <c r="I301">
        <v>95367.639390600001</v>
      </c>
      <c r="J301">
        <v>18519.262201599999</v>
      </c>
      <c r="K301">
        <v>2461.2866256399998</v>
      </c>
      <c r="L301">
        <v>3483.92456472</v>
      </c>
      <c r="M301">
        <v>19646.9360094</v>
      </c>
      <c r="N301">
        <v>7331.3484757599999</v>
      </c>
      <c r="O301">
        <v>211200.39278299999</v>
      </c>
      <c r="P301">
        <v>5301.4031901999997</v>
      </c>
      <c r="Q301">
        <v>32.127620107586722</v>
      </c>
      <c r="R301">
        <v>8.1153774809868295</v>
      </c>
      <c r="S301">
        <v>3.4316453348172882</v>
      </c>
      <c r="T301">
        <v>6.3717306622148033</v>
      </c>
      <c r="U301">
        <v>2.7824151363383419E-2</v>
      </c>
      <c r="V301">
        <v>40.917056074766357</v>
      </c>
      <c r="W301">
        <v>1812.23961252</v>
      </c>
      <c r="X301">
        <v>2785</v>
      </c>
      <c r="Y301">
        <v>32.127620107586722</v>
      </c>
      <c r="Z301">
        <v>814.44938595099995</v>
      </c>
      <c r="AA301">
        <v>4.9317118985300001E-2</v>
      </c>
      <c r="AB301">
        <v>6.2280957943899998E-2</v>
      </c>
      <c r="AC301">
        <v>0.84627920147799995</v>
      </c>
      <c r="AD301">
        <v>0</v>
      </c>
      <c r="AE301">
        <v>0.65650920757599995</v>
      </c>
      <c r="AF301">
        <v>-0.63842681645099997</v>
      </c>
      <c r="AG301">
        <v>0.14100021640300001</v>
      </c>
      <c r="AH301">
        <v>0.71915821486800002</v>
      </c>
      <c r="AI301">
        <v>1.46094535816</v>
      </c>
      <c r="AJ301">
        <v>24.547121673500001</v>
      </c>
      <c r="AK301">
        <v>-48.764906232599998</v>
      </c>
      <c r="AL301">
        <v>1494.78306565</v>
      </c>
      <c r="AM301">
        <v>3455</v>
      </c>
      <c r="AN301">
        <v>1.4021915579999999</v>
      </c>
      <c r="AO301">
        <v>1727.5</v>
      </c>
      <c r="AP301">
        <v>0</v>
      </c>
      <c r="AQ301">
        <v>0</v>
      </c>
      <c r="AR301">
        <v>493.57142859999999</v>
      </c>
      <c r="AS301">
        <v>1727.5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4</v>
      </c>
      <c r="BD301">
        <v>0</v>
      </c>
      <c r="BE301">
        <v>18</v>
      </c>
      <c r="BF301">
        <v>200</v>
      </c>
      <c r="BG301">
        <v>127.962963</v>
      </c>
      <c r="BH301">
        <v>3455</v>
      </c>
      <c r="BI301">
        <v>4</v>
      </c>
      <c r="BJ301">
        <v>863.75</v>
      </c>
      <c r="BK301">
        <v>0.27032848680667743</v>
      </c>
      <c r="BL301">
        <v>0.19064916803374737</v>
      </c>
      <c r="BM301">
        <v>0.56000000000000005</v>
      </c>
      <c r="BN301">
        <v>11</v>
      </c>
      <c r="BO301">
        <v>6492.4856800699999</v>
      </c>
      <c r="BP301">
        <v>3.89310747664</v>
      </c>
    </row>
    <row r="302" spans="1:68" x14ac:dyDescent="0.25">
      <c r="A302">
        <v>301</v>
      </c>
      <c r="B302" t="s">
        <v>337</v>
      </c>
      <c r="C302" t="s">
        <v>381</v>
      </c>
      <c r="D302" t="s">
        <v>303</v>
      </c>
      <c r="E302">
        <v>5321100</v>
      </c>
      <c r="F302">
        <v>7681</v>
      </c>
      <c r="G302">
        <v>5171.0941375299999</v>
      </c>
      <c r="H302">
        <v>995.14702052400003</v>
      </c>
      <c r="I302">
        <v>102254.369972</v>
      </c>
      <c r="J302">
        <v>21511.319530000001</v>
      </c>
      <c r="K302">
        <v>417.323155095</v>
      </c>
      <c r="L302">
        <v>1166.4516040999999</v>
      </c>
      <c r="M302">
        <v>23077.524677099998</v>
      </c>
      <c r="N302">
        <v>8851.6607831099991</v>
      </c>
      <c r="O302">
        <v>217140.76586099999</v>
      </c>
      <c r="P302">
        <v>1531.27215609</v>
      </c>
      <c r="Q302">
        <v>12.891856798367648</v>
      </c>
      <c r="R302">
        <v>2.7824151363383419E-2</v>
      </c>
      <c r="S302">
        <v>18.484511222407718</v>
      </c>
      <c r="T302">
        <v>24.021517343721015</v>
      </c>
      <c r="U302">
        <v>0.79762567241699123</v>
      </c>
      <c r="V302">
        <v>17.367530269496161</v>
      </c>
      <c r="W302">
        <v>1043.89407106</v>
      </c>
      <c r="X302">
        <v>656</v>
      </c>
      <c r="Y302">
        <v>12.891856798367648</v>
      </c>
      <c r="Z302">
        <v>1001.19948791</v>
      </c>
      <c r="AA302">
        <v>3.16151707372E-2</v>
      </c>
      <c r="AB302">
        <v>0.25592370785099999</v>
      </c>
      <c r="AC302">
        <v>0.81569178631200001</v>
      </c>
      <c r="AD302">
        <v>0</v>
      </c>
      <c r="AE302">
        <v>0.69641483310200003</v>
      </c>
      <c r="AF302">
        <v>-0.65748032296500003</v>
      </c>
      <c r="AG302">
        <v>0.20261838319700001</v>
      </c>
      <c r="AH302">
        <v>0.72767160389999996</v>
      </c>
      <c r="AI302">
        <v>1.45946555776</v>
      </c>
      <c r="AJ302">
        <v>25.0925404949</v>
      </c>
      <c r="AK302">
        <v>-46.591479088500002</v>
      </c>
      <c r="AL302">
        <v>1481.4613418500001</v>
      </c>
      <c r="AM302">
        <v>2612</v>
      </c>
      <c r="AN302">
        <v>1.8859205779999999</v>
      </c>
      <c r="AO302">
        <v>1306</v>
      </c>
      <c r="AP302">
        <v>0</v>
      </c>
      <c r="AQ302">
        <v>0</v>
      </c>
      <c r="AR302">
        <v>653</v>
      </c>
      <c r="AS302">
        <v>2612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12</v>
      </c>
      <c r="BF302">
        <v>200</v>
      </c>
      <c r="BG302">
        <v>200.92307690000001</v>
      </c>
      <c r="BH302">
        <v>2612</v>
      </c>
      <c r="BI302">
        <v>13</v>
      </c>
      <c r="BJ302">
        <v>200.92307690000001</v>
      </c>
      <c r="BK302">
        <v>0.3137108792846498</v>
      </c>
      <c r="BL302">
        <v>0.22866502866502866</v>
      </c>
      <c r="BM302">
        <v>0.58860000000000001</v>
      </c>
      <c r="BN302">
        <v>0</v>
      </c>
      <c r="BO302">
        <v>8143.8288065999996</v>
      </c>
      <c r="BP302">
        <v>2.9682333029599999</v>
      </c>
    </row>
    <row r="303" spans="1:68" x14ac:dyDescent="0.25">
      <c r="A303">
        <v>302</v>
      </c>
      <c r="B303" t="s">
        <v>337</v>
      </c>
      <c r="C303" t="s">
        <v>381</v>
      </c>
      <c r="D303" t="s">
        <v>304</v>
      </c>
      <c r="E303">
        <v>5321110</v>
      </c>
      <c r="F303">
        <v>17145</v>
      </c>
      <c r="G303">
        <v>7040.3173656500003</v>
      </c>
      <c r="H303">
        <v>1094.4607678100001</v>
      </c>
      <c r="I303">
        <v>107608.08822000001</v>
      </c>
      <c r="J303">
        <v>29855.386838400002</v>
      </c>
      <c r="K303">
        <v>614.46433610099996</v>
      </c>
      <c r="L303">
        <v>1513.11651871</v>
      </c>
      <c r="M303">
        <v>26773.571793499999</v>
      </c>
      <c r="N303">
        <v>15180.185989400001</v>
      </c>
      <c r="O303">
        <v>220799.08953500001</v>
      </c>
      <c r="P303">
        <v>2611.3294079000002</v>
      </c>
      <c r="Q303">
        <v>53.12557966982007</v>
      </c>
      <c r="R303">
        <v>0</v>
      </c>
      <c r="S303">
        <v>44.592839918382488</v>
      </c>
      <c r="T303">
        <v>36.152847338156185</v>
      </c>
      <c r="U303">
        <v>1.3819328510480431</v>
      </c>
      <c r="V303">
        <v>7.6582093904928552</v>
      </c>
      <c r="W303">
        <v>1256.08566116</v>
      </c>
      <c r="X303">
        <v>486</v>
      </c>
      <c r="Y303">
        <v>53.12557966982007</v>
      </c>
      <c r="Z303">
        <v>826.09595705900006</v>
      </c>
      <c r="AA303">
        <v>0.13507742793899999</v>
      </c>
      <c r="AB303">
        <v>0.19547973169999999</v>
      </c>
      <c r="AC303">
        <v>0.78495908249400004</v>
      </c>
      <c r="AD303">
        <v>0</v>
      </c>
      <c r="AE303">
        <v>0.67341363395099996</v>
      </c>
      <c r="AF303">
        <v>-0.63113489229800002</v>
      </c>
      <c r="AG303">
        <v>0.20917457341699999</v>
      </c>
      <c r="AH303">
        <v>0.72414360443799997</v>
      </c>
      <c r="AI303">
        <v>1.4326726652599999</v>
      </c>
      <c r="AJ303">
        <v>25.371229535200001</v>
      </c>
      <c r="AK303">
        <v>-45.675707644699997</v>
      </c>
      <c r="AL303">
        <v>1449.49534333</v>
      </c>
      <c r="AM303">
        <v>4689</v>
      </c>
      <c r="AN303">
        <v>1.243107105</v>
      </c>
      <c r="AO303">
        <v>1563</v>
      </c>
      <c r="AP303">
        <v>0</v>
      </c>
      <c r="AQ303">
        <v>0</v>
      </c>
      <c r="AR303">
        <v>937.8</v>
      </c>
      <c r="AS303">
        <v>669.85714289999999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</v>
      </c>
      <c r="BD303">
        <v>0</v>
      </c>
      <c r="BE303">
        <v>15</v>
      </c>
      <c r="BF303">
        <v>187.5</v>
      </c>
      <c r="BG303">
        <v>246.7894737</v>
      </c>
      <c r="BH303">
        <v>2344.5</v>
      </c>
      <c r="BI303">
        <v>2</v>
      </c>
      <c r="BJ303">
        <v>2344.5</v>
      </c>
      <c r="BK303">
        <v>0.35509904622157007</v>
      </c>
      <c r="BL303">
        <v>0.29244883556810164</v>
      </c>
      <c r="BM303">
        <v>0.61140000000000005</v>
      </c>
      <c r="BN303">
        <v>522</v>
      </c>
      <c r="BO303">
        <v>7026.8468743499998</v>
      </c>
      <c r="BP303">
        <v>1.9569593274499999</v>
      </c>
    </row>
    <row r="304" spans="1:68" x14ac:dyDescent="0.25">
      <c r="A304">
        <v>303</v>
      </c>
      <c r="B304" t="s">
        <v>337</v>
      </c>
      <c r="C304" t="s">
        <v>381</v>
      </c>
      <c r="D304" t="s">
        <v>305</v>
      </c>
      <c r="E304">
        <v>5321120</v>
      </c>
      <c r="F304">
        <v>11181</v>
      </c>
      <c r="G304">
        <v>7923.8309327300003</v>
      </c>
      <c r="H304">
        <v>1145.2682134199999</v>
      </c>
      <c r="I304">
        <v>116211.402969</v>
      </c>
      <c r="J304">
        <v>24559.673776200001</v>
      </c>
      <c r="K304">
        <v>493.64708434400001</v>
      </c>
      <c r="L304">
        <v>1195.8204519599999</v>
      </c>
      <c r="M304">
        <v>18639.998251100002</v>
      </c>
      <c r="N304">
        <v>19305.084891800001</v>
      </c>
      <c r="O304">
        <v>230462.32742300001</v>
      </c>
      <c r="P304">
        <v>1795.19519461</v>
      </c>
      <c r="Q304">
        <v>29.45650157670191</v>
      </c>
      <c r="R304">
        <v>1.0109441662029308</v>
      </c>
      <c r="S304">
        <v>27.879799666110184</v>
      </c>
      <c r="T304">
        <v>28.593952884437023</v>
      </c>
      <c r="U304">
        <v>3.4965683546651825</v>
      </c>
      <c r="V304">
        <v>9.8291744924425366</v>
      </c>
      <c r="W304">
        <v>1333.1512007399999</v>
      </c>
      <c r="X304">
        <v>1615</v>
      </c>
      <c r="Y304">
        <v>29.45650157670191</v>
      </c>
      <c r="Z304">
        <v>1233.4913041699999</v>
      </c>
      <c r="AA304">
        <v>1.86501330976E-2</v>
      </c>
      <c r="AB304">
        <v>0.34572041856699998</v>
      </c>
      <c r="AC304">
        <v>0.74729594471799998</v>
      </c>
      <c r="AD304">
        <v>0</v>
      </c>
      <c r="AE304">
        <v>0.73190624887800004</v>
      </c>
      <c r="AF304">
        <v>-0.67748178786299995</v>
      </c>
      <c r="AG304">
        <v>0.234597497726</v>
      </c>
      <c r="AH304">
        <v>0.70465852421300001</v>
      </c>
      <c r="AI304">
        <v>1.43638008271</v>
      </c>
      <c r="AJ304">
        <v>24.923735084099999</v>
      </c>
      <c r="AK304">
        <v>-46.061667626999999</v>
      </c>
      <c r="AL304">
        <v>1535.62781709</v>
      </c>
      <c r="AM304">
        <v>2137</v>
      </c>
      <c r="AN304">
        <v>1.473793103</v>
      </c>
      <c r="AO304">
        <v>2137</v>
      </c>
      <c r="AP304">
        <v>0</v>
      </c>
      <c r="AQ304">
        <v>0</v>
      </c>
      <c r="AR304">
        <v>712.33333330000005</v>
      </c>
      <c r="AS304">
        <v>712.33333330000005</v>
      </c>
      <c r="AT304">
        <v>0</v>
      </c>
      <c r="AU304">
        <v>7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7</v>
      </c>
      <c r="BF304">
        <v>175</v>
      </c>
      <c r="BG304">
        <v>213.7</v>
      </c>
      <c r="BH304">
        <v>0</v>
      </c>
      <c r="BI304">
        <v>0</v>
      </c>
      <c r="BJ304">
        <v>0</v>
      </c>
      <c r="BK304">
        <v>0.22474747474747475</v>
      </c>
      <c r="BL304">
        <v>0.15930267508265705</v>
      </c>
      <c r="BM304">
        <v>0.53159999999999996</v>
      </c>
      <c r="BN304">
        <v>0</v>
      </c>
      <c r="BO304">
        <v>15372.075738699999</v>
      </c>
      <c r="BP304">
        <v>2.9214561104599999</v>
      </c>
    </row>
    <row r="305" spans="1:68" x14ac:dyDescent="0.25">
      <c r="A305">
        <v>304</v>
      </c>
      <c r="B305" t="s">
        <v>337</v>
      </c>
      <c r="C305" t="s">
        <v>364</v>
      </c>
      <c r="D305" t="s">
        <v>306</v>
      </c>
      <c r="E305">
        <v>5371010</v>
      </c>
      <c r="F305">
        <v>6225</v>
      </c>
      <c r="G305">
        <v>28516.2072161</v>
      </c>
      <c r="H305">
        <v>343.223710246</v>
      </c>
      <c r="I305">
        <v>29013.756254100001</v>
      </c>
      <c r="J305">
        <v>32754.262152399999</v>
      </c>
      <c r="K305">
        <v>993.20766902800005</v>
      </c>
      <c r="L305">
        <v>2929.6062586600001</v>
      </c>
      <c r="M305">
        <v>7053.0002806499997</v>
      </c>
      <c r="N305">
        <v>5311.99597765</v>
      </c>
      <c r="O305">
        <v>49869.084998099999</v>
      </c>
      <c r="P305">
        <v>2090.1495558900001</v>
      </c>
      <c r="Q305">
        <v>15.859766277128548</v>
      </c>
      <c r="R305">
        <v>0</v>
      </c>
      <c r="S305">
        <v>8.0319050268966805</v>
      </c>
      <c r="T305">
        <v>4.9248747913188646</v>
      </c>
      <c r="U305">
        <v>0.25969207939157857</v>
      </c>
      <c r="V305">
        <v>7.6144578313253009</v>
      </c>
      <c r="W305">
        <v>2450.0914792100002</v>
      </c>
      <c r="X305">
        <v>601</v>
      </c>
      <c r="Y305">
        <v>15.859766277128548</v>
      </c>
      <c r="Z305">
        <v>931.41072631400004</v>
      </c>
      <c r="AA305">
        <v>7.57617126477E-2</v>
      </c>
      <c r="AB305">
        <v>8.0240963855399999E-2</v>
      </c>
      <c r="AC305">
        <v>0.633342675962</v>
      </c>
      <c r="AD305">
        <v>0</v>
      </c>
      <c r="AE305">
        <v>0.47018869723000001</v>
      </c>
      <c r="AF305">
        <v>-0.52533336529700003</v>
      </c>
      <c r="AG305">
        <v>1.2127354508500001E-2</v>
      </c>
      <c r="AH305">
        <v>0.72945092436799996</v>
      </c>
      <c r="AI305">
        <v>1.32556049791</v>
      </c>
      <c r="AJ305">
        <v>25.813411757699999</v>
      </c>
      <c r="AK305">
        <v>-8.5020375447099994</v>
      </c>
      <c r="AL305">
        <v>1415.1191373700001</v>
      </c>
      <c r="AM305">
        <v>15096</v>
      </c>
      <c r="AN305">
        <v>1</v>
      </c>
      <c r="AO305">
        <v>1887</v>
      </c>
      <c r="AP305">
        <v>5032</v>
      </c>
      <c r="AQ305">
        <v>15096</v>
      </c>
      <c r="AR305">
        <v>1006.4</v>
      </c>
      <c r="AS305">
        <v>2516</v>
      </c>
      <c r="AT305">
        <v>3774</v>
      </c>
      <c r="AU305">
        <v>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24</v>
      </c>
      <c r="BF305">
        <v>200</v>
      </c>
      <c r="BG305">
        <v>754.8</v>
      </c>
      <c r="BH305">
        <v>0</v>
      </c>
      <c r="BI305">
        <v>0</v>
      </c>
      <c r="BJ305">
        <v>0</v>
      </c>
      <c r="BK305">
        <v>9.6960063580369557E-2</v>
      </c>
      <c r="BL305">
        <v>9.9228905045164129E-2</v>
      </c>
      <c r="BM305">
        <v>0</v>
      </c>
      <c r="BN305">
        <v>0</v>
      </c>
      <c r="BO305">
        <v>15043.04594</v>
      </c>
      <c r="BP305">
        <v>3.50490018149</v>
      </c>
    </row>
    <row r="306" spans="1:68" x14ac:dyDescent="0.25">
      <c r="A306">
        <v>305</v>
      </c>
      <c r="B306" t="s">
        <v>337</v>
      </c>
      <c r="C306" t="s">
        <v>364</v>
      </c>
      <c r="D306" t="s">
        <v>307</v>
      </c>
      <c r="E306">
        <v>5371020</v>
      </c>
      <c r="F306">
        <v>5612</v>
      </c>
      <c r="G306">
        <v>27644.115956900001</v>
      </c>
      <c r="H306">
        <v>149.334394734</v>
      </c>
      <c r="I306">
        <v>26345.4886606</v>
      </c>
      <c r="J306">
        <v>26675.139851700002</v>
      </c>
      <c r="K306">
        <v>954.47913457100003</v>
      </c>
      <c r="L306">
        <v>4771.2106064199997</v>
      </c>
      <c r="M306">
        <v>12083.190240800001</v>
      </c>
      <c r="N306">
        <v>6353.49757486</v>
      </c>
      <c r="O306">
        <v>54086.593667200003</v>
      </c>
      <c r="P306">
        <v>4097.9946806799999</v>
      </c>
      <c r="Q306">
        <v>9.9703209052123896</v>
      </c>
      <c r="R306">
        <v>0</v>
      </c>
      <c r="S306">
        <v>6.2697087738823969</v>
      </c>
      <c r="T306">
        <v>0</v>
      </c>
      <c r="U306">
        <v>0</v>
      </c>
      <c r="V306">
        <v>11.083392729864576</v>
      </c>
      <c r="W306">
        <v>2231.3856472699999</v>
      </c>
      <c r="X306">
        <v>581</v>
      </c>
      <c r="Y306">
        <v>9.9703209052123896</v>
      </c>
      <c r="Z306">
        <v>672.62993520800001</v>
      </c>
      <c r="AA306">
        <v>0.10466536611</v>
      </c>
      <c r="AB306">
        <v>1.8799002138299999E-2</v>
      </c>
      <c r="AC306">
        <v>0.64083819773200001</v>
      </c>
      <c r="AD306">
        <v>0</v>
      </c>
      <c r="AE306">
        <v>0.49846110526800003</v>
      </c>
      <c r="AF306">
        <v>-0.55772897786499998</v>
      </c>
      <c r="AG306">
        <v>3.1977855387900003E-2</v>
      </c>
      <c r="AH306">
        <v>0.73409829122500003</v>
      </c>
      <c r="AI306">
        <v>1.3520648046099999</v>
      </c>
      <c r="AJ306">
        <v>25.960364363499998</v>
      </c>
      <c r="AK306">
        <v>-8.7110868251400007</v>
      </c>
      <c r="AL306">
        <v>1472.5341671399999</v>
      </c>
      <c r="AM306">
        <v>18984</v>
      </c>
      <c r="AN306">
        <v>1</v>
      </c>
      <c r="AO306">
        <v>1460.3076920000001</v>
      </c>
      <c r="AP306">
        <v>9492</v>
      </c>
      <c r="AQ306">
        <v>6328</v>
      </c>
      <c r="AR306">
        <v>1725.818182</v>
      </c>
      <c r="AS306">
        <v>18984</v>
      </c>
      <c r="AT306">
        <v>2712</v>
      </c>
      <c r="AU306">
        <v>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18</v>
      </c>
      <c r="BF306">
        <v>200</v>
      </c>
      <c r="BG306">
        <v>0</v>
      </c>
      <c r="BH306">
        <v>0</v>
      </c>
      <c r="BI306">
        <v>21</v>
      </c>
      <c r="BJ306">
        <v>904</v>
      </c>
      <c r="BK306">
        <v>0.10092864125122189</v>
      </c>
      <c r="BL306">
        <v>0.10533079730632808</v>
      </c>
      <c r="BM306">
        <v>0</v>
      </c>
      <c r="BN306">
        <v>0</v>
      </c>
      <c r="BO306">
        <v>9738.9862998499993</v>
      </c>
      <c r="BP306">
        <v>3.68330065942</v>
      </c>
    </row>
    <row r="307" spans="1:68" x14ac:dyDescent="0.25">
      <c r="A307">
        <v>306</v>
      </c>
      <c r="B307" t="s">
        <v>337</v>
      </c>
      <c r="C307" t="s">
        <v>364</v>
      </c>
      <c r="D307" t="s">
        <v>308</v>
      </c>
      <c r="E307">
        <v>5371030</v>
      </c>
      <c r="F307">
        <v>1440</v>
      </c>
      <c r="G307">
        <v>24623.046001499999</v>
      </c>
      <c r="H307">
        <v>60.071062490700001</v>
      </c>
      <c r="I307">
        <v>21582.478747599998</v>
      </c>
      <c r="J307">
        <v>27524.110936100002</v>
      </c>
      <c r="K307">
        <v>1136.88135358</v>
      </c>
      <c r="L307">
        <v>4539.5823598200004</v>
      </c>
      <c r="M307">
        <v>13310.7552965</v>
      </c>
      <c r="N307">
        <v>2740.8526270500001</v>
      </c>
      <c r="O307">
        <v>57690.799983700002</v>
      </c>
      <c r="P307">
        <v>3326.8881013700002</v>
      </c>
      <c r="Q307">
        <v>0.24114264514932293</v>
      </c>
      <c r="R307">
        <v>0</v>
      </c>
      <c r="S307">
        <v>0.37098868484511222</v>
      </c>
      <c r="T307">
        <v>0</v>
      </c>
      <c r="U307">
        <v>0</v>
      </c>
      <c r="V307">
        <v>0</v>
      </c>
      <c r="W307">
        <v>6185.7072106300002</v>
      </c>
      <c r="X307">
        <v>0</v>
      </c>
      <c r="Y307">
        <v>0.24114264514932293</v>
      </c>
      <c r="Z307">
        <v>0.70206543074700001</v>
      </c>
      <c r="AA307">
        <v>0.11665919225599999</v>
      </c>
      <c r="AB307">
        <v>2.43055555556E-3</v>
      </c>
      <c r="AC307">
        <v>0.63978778690899996</v>
      </c>
      <c r="AD307">
        <v>0</v>
      </c>
      <c r="AE307">
        <v>0.35343957144999999</v>
      </c>
      <c r="AF307">
        <v>-0.42341448159700001</v>
      </c>
      <c r="AG307">
        <v>2.5229724486599998E-2</v>
      </c>
      <c r="AH307">
        <v>0.74626117501800004</v>
      </c>
      <c r="AI307">
        <v>1.3534364382399999</v>
      </c>
      <c r="AJ307">
        <v>27.015801682700001</v>
      </c>
      <c r="AK307">
        <v>-8.7762965732199998</v>
      </c>
      <c r="AL307">
        <v>1456.1285616600001</v>
      </c>
      <c r="AM307">
        <v>17372</v>
      </c>
      <c r="AN307">
        <v>1</v>
      </c>
      <c r="AO307">
        <v>914.31578950000005</v>
      </c>
      <c r="AP307">
        <v>1336.3076920000001</v>
      </c>
      <c r="AQ307">
        <v>2171.5</v>
      </c>
      <c r="AR307">
        <v>1158.133333</v>
      </c>
      <c r="AS307">
        <v>17372</v>
      </c>
      <c r="AT307">
        <v>827.23809519999998</v>
      </c>
      <c r="AU307">
        <v>5</v>
      </c>
      <c r="AV307">
        <v>0</v>
      </c>
      <c r="AW307">
        <v>5</v>
      </c>
      <c r="AX307">
        <v>0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14</v>
      </c>
      <c r="BF307">
        <v>200</v>
      </c>
      <c r="BG307">
        <v>0</v>
      </c>
      <c r="BH307">
        <v>0</v>
      </c>
      <c r="BI307">
        <v>3</v>
      </c>
      <c r="BJ307">
        <v>5790.6666670000004</v>
      </c>
      <c r="BK307">
        <v>9.9343675417661093E-2</v>
      </c>
      <c r="BL307">
        <v>9.7899474868717182E-2</v>
      </c>
      <c r="BM307">
        <v>0</v>
      </c>
      <c r="BN307">
        <v>0</v>
      </c>
      <c r="BO307">
        <v>6881.2675003100003</v>
      </c>
      <c r="BP307">
        <v>3</v>
      </c>
    </row>
    <row r="308" spans="1:68" x14ac:dyDescent="0.25">
      <c r="A308">
        <v>307</v>
      </c>
      <c r="B308" t="s">
        <v>337</v>
      </c>
      <c r="C308" t="s">
        <v>364</v>
      </c>
      <c r="D308" t="s">
        <v>309</v>
      </c>
      <c r="E308">
        <v>5371031</v>
      </c>
      <c r="F308">
        <v>686</v>
      </c>
      <c r="G308">
        <v>28217.394337599999</v>
      </c>
      <c r="H308">
        <v>58.3815563191</v>
      </c>
      <c r="I308">
        <v>23927.495481599999</v>
      </c>
      <c r="J308">
        <v>30765.410617500002</v>
      </c>
      <c r="K308">
        <v>468.09893129300002</v>
      </c>
      <c r="L308">
        <v>2517.65024847</v>
      </c>
      <c r="M308">
        <v>9633.4782892799994</v>
      </c>
      <c r="N308">
        <v>1784.12088849</v>
      </c>
      <c r="O308">
        <v>54503.547119900002</v>
      </c>
      <c r="P308">
        <v>2909.61700617</v>
      </c>
      <c r="Q308">
        <v>0.7790762381747357</v>
      </c>
      <c r="R308">
        <v>0</v>
      </c>
      <c r="S308">
        <v>0.45446113893526247</v>
      </c>
      <c r="T308">
        <v>0</v>
      </c>
      <c r="U308">
        <v>0</v>
      </c>
      <c r="V308">
        <v>0</v>
      </c>
      <c r="W308">
        <v>4323.6966200400002</v>
      </c>
      <c r="X308">
        <v>0</v>
      </c>
      <c r="Y308">
        <v>0.7790762381747357</v>
      </c>
      <c r="Z308">
        <v>217.13896624099999</v>
      </c>
      <c r="AA308">
        <v>6.5099395960600007E-2</v>
      </c>
      <c r="AB308">
        <v>0</v>
      </c>
      <c r="AC308">
        <v>0.64588599006900005</v>
      </c>
      <c r="AD308">
        <v>0</v>
      </c>
      <c r="AE308">
        <v>0.441170649739</v>
      </c>
      <c r="AF308">
        <v>-0.48182761475800001</v>
      </c>
      <c r="AG308">
        <v>8.5860324944700001E-2</v>
      </c>
      <c r="AH308">
        <v>0.74918123923299995</v>
      </c>
      <c r="AI308">
        <v>1.3441982853200001</v>
      </c>
      <c r="AJ308">
        <v>26.904785870800001</v>
      </c>
      <c r="AK308">
        <v>-8.2463654721099999</v>
      </c>
      <c r="AL308">
        <v>1449.3000593300001</v>
      </c>
      <c r="AM308">
        <v>10679</v>
      </c>
      <c r="AN308">
        <v>1</v>
      </c>
      <c r="AO308">
        <v>1186.555556</v>
      </c>
      <c r="AP308">
        <v>5339.5</v>
      </c>
      <c r="AQ308">
        <v>10679</v>
      </c>
      <c r="AR308">
        <v>1186.555556</v>
      </c>
      <c r="AS308">
        <v>2669.75</v>
      </c>
      <c r="AT308">
        <v>970.81818180000005</v>
      </c>
      <c r="AU308">
        <v>12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16</v>
      </c>
      <c r="BF308">
        <v>200</v>
      </c>
      <c r="BG308">
        <v>10679</v>
      </c>
      <c r="BH308">
        <v>0</v>
      </c>
      <c r="BI308">
        <v>1</v>
      </c>
      <c r="BJ308">
        <v>10679</v>
      </c>
      <c r="BK308">
        <v>0.12252521479267837</v>
      </c>
      <c r="BL308">
        <v>0.12788786017132475</v>
      </c>
      <c r="BM308">
        <v>0</v>
      </c>
      <c r="BN308">
        <v>0</v>
      </c>
      <c r="BO308">
        <v>10544.0656788</v>
      </c>
      <c r="BP308">
        <v>3.0029940119799998</v>
      </c>
    </row>
    <row r="309" spans="1:68" x14ac:dyDescent="0.25">
      <c r="A309">
        <v>308</v>
      </c>
      <c r="B309" t="s">
        <v>337</v>
      </c>
      <c r="C309" t="s">
        <v>364</v>
      </c>
      <c r="D309" t="s">
        <v>310</v>
      </c>
      <c r="E309">
        <v>5371040</v>
      </c>
      <c r="F309">
        <v>1497</v>
      </c>
      <c r="G309">
        <v>20999.724331500001</v>
      </c>
      <c r="H309">
        <v>38.473339725499997</v>
      </c>
      <c r="I309">
        <v>19016.832085999999</v>
      </c>
      <c r="J309">
        <v>25011.694827200001</v>
      </c>
      <c r="K309">
        <v>2181.6402581000002</v>
      </c>
      <c r="L309">
        <v>3509.00915003</v>
      </c>
      <c r="M309">
        <v>16081.679553100001</v>
      </c>
      <c r="N309">
        <v>1793.61224625</v>
      </c>
      <c r="O309">
        <v>61144.298845099998</v>
      </c>
      <c r="P309">
        <v>1297.5777784700001</v>
      </c>
      <c r="Q309">
        <v>5.5648302726766838E-2</v>
      </c>
      <c r="R309">
        <v>0</v>
      </c>
      <c r="S309">
        <v>8.347245409015025E-2</v>
      </c>
      <c r="T309">
        <v>0</v>
      </c>
      <c r="U309">
        <v>7.4197736969022446E-2</v>
      </c>
      <c r="V309">
        <v>3.6072144288577155</v>
      </c>
      <c r="W309">
        <v>6991.3554517900002</v>
      </c>
      <c r="X309">
        <v>0</v>
      </c>
      <c r="Y309">
        <v>5.5648302726766838E-2</v>
      </c>
      <c r="Z309">
        <v>78.666132256099999</v>
      </c>
      <c r="AA309">
        <v>0.158785174482</v>
      </c>
      <c r="AB309">
        <v>0</v>
      </c>
      <c r="AC309">
        <v>0.62203939114700002</v>
      </c>
      <c r="AD309">
        <v>0</v>
      </c>
      <c r="AE309">
        <v>0.35439904531200001</v>
      </c>
      <c r="AF309">
        <v>-0.41073779096599999</v>
      </c>
      <c r="AG309">
        <v>3.2550748992500003E-2</v>
      </c>
      <c r="AH309">
        <v>0.73642765468299998</v>
      </c>
      <c r="AI309">
        <v>1.3452270446700001</v>
      </c>
      <c r="AJ309">
        <v>26.840423210699999</v>
      </c>
      <c r="AK309">
        <v>-6.1879508528800002</v>
      </c>
      <c r="AL309">
        <v>1386.5492059999999</v>
      </c>
      <c r="AM309">
        <v>14212</v>
      </c>
      <c r="AN309">
        <v>1</v>
      </c>
      <c r="AO309">
        <v>947.46666670000002</v>
      </c>
      <c r="AP309">
        <v>888.25</v>
      </c>
      <c r="AQ309">
        <v>0</v>
      </c>
      <c r="AR309">
        <v>1421.2</v>
      </c>
      <c r="AS309">
        <v>7106</v>
      </c>
      <c r="AT309">
        <v>568.48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6</v>
      </c>
      <c r="BB309">
        <v>0</v>
      </c>
      <c r="BC309">
        <v>1</v>
      </c>
      <c r="BD309">
        <v>0</v>
      </c>
      <c r="BE309">
        <v>10</v>
      </c>
      <c r="BF309">
        <v>200</v>
      </c>
      <c r="BG309">
        <v>0</v>
      </c>
      <c r="BH309">
        <v>0</v>
      </c>
      <c r="BI309">
        <v>10</v>
      </c>
      <c r="BJ309">
        <v>1421.2</v>
      </c>
      <c r="BK309">
        <v>7.0576201841118305E-2</v>
      </c>
      <c r="BL309">
        <v>7.1761416589002799E-2</v>
      </c>
      <c r="BM309">
        <v>0</v>
      </c>
      <c r="BN309">
        <v>6</v>
      </c>
      <c r="BO309">
        <v>3324.8248625299998</v>
      </c>
      <c r="BP309">
        <v>3</v>
      </c>
    </row>
    <row r="310" spans="1:68" x14ac:dyDescent="0.25">
      <c r="A310">
        <v>309</v>
      </c>
      <c r="B310" t="s">
        <v>337</v>
      </c>
      <c r="C310" t="s">
        <v>364</v>
      </c>
      <c r="D310" t="s">
        <v>311</v>
      </c>
      <c r="E310">
        <v>5371041</v>
      </c>
      <c r="F310">
        <v>302</v>
      </c>
      <c r="G310">
        <v>26312.130445499999</v>
      </c>
      <c r="H310">
        <v>24.158085197799998</v>
      </c>
      <c r="I310">
        <v>21262.102293299999</v>
      </c>
      <c r="J310">
        <v>30766.967527699999</v>
      </c>
      <c r="K310">
        <v>1873.9629952600001</v>
      </c>
      <c r="L310">
        <v>1929.71959388</v>
      </c>
      <c r="M310">
        <v>11735.4849765</v>
      </c>
      <c r="N310">
        <v>2749.8724636100001</v>
      </c>
      <c r="O310">
        <v>56988.939388500003</v>
      </c>
      <c r="P310">
        <v>4150.1532224900002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6951.2253110800002</v>
      </c>
      <c r="X310">
        <v>0</v>
      </c>
      <c r="Y310">
        <v>0</v>
      </c>
      <c r="Z310">
        <v>0</v>
      </c>
      <c r="AA310">
        <v>3.8825178744000002E-2</v>
      </c>
      <c r="AB310">
        <v>0</v>
      </c>
      <c r="AC310">
        <v>0.61807176470799996</v>
      </c>
      <c r="AD310">
        <v>0</v>
      </c>
      <c r="AE310">
        <v>0.28895493516600002</v>
      </c>
      <c r="AF310">
        <v>-0.36022475978599999</v>
      </c>
      <c r="AG310">
        <v>1.4840289148000001E-2</v>
      </c>
      <c r="AH310">
        <v>0.64507430890499995</v>
      </c>
      <c r="AI310">
        <v>1.31472269273</v>
      </c>
      <c r="AJ310">
        <v>26.613843172599999</v>
      </c>
      <c r="AK310">
        <v>-6.74370852843</v>
      </c>
      <c r="AL310">
        <v>1374.2541055199999</v>
      </c>
      <c r="AM310">
        <v>6663</v>
      </c>
      <c r="AN310">
        <v>1</v>
      </c>
      <c r="AO310">
        <v>1665.75</v>
      </c>
      <c r="AP310">
        <v>3331.5</v>
      </c>
      <c r="AQ310">
        <v>3331.5</v>
      </c>
      <c r="AR310">
        <v>951.85714289999999</v>
      </c>
      <c r="AS310">
        <v>1665.75</v>
      </c>
      <c r="AT310">
        <v>555.25</v>
      </c>
      <c r="AU310">
        <v>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18</v>
      </c>
      <c r="BF310">
        <v>180</v>
      </c>
      <c r="BG310">
        <v>0</v>
      </c>
      <c r="BH310">
        <v>0</v>
      </c>
      <c r="BI310">
        <v>2</v>
      </c>
      <c r="BJ310">
        <v>3331.5</v>
      </c>
      <c r="BK310">
        <v>0.14402173913043478</v>
      </c>
      <c r="BL310">
        <v>0.14395973154362415</v>
      </c>
      <c r="BM310">
        <v>0</v>
      </c>
      <c r="BN310">
        <v>0</v>
      </c>
      <c r="BO310">
        <v>9091.71535305</v>
      </c>
      <c r="BP310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21363-89CB-47C5-892B-AA29F613C988}">
  <dimension ref="A1:Q844"/>
  <sheetViews>
    <sheetView workbookViewId="0">
      <selection activeCell="P2" sqref="P2:P844"/>
    </sheetView>
  </sheetViews>
  <sheetFormatPr defaultRowHeight="15" x14ac:dyDescent="0.25"/>
  <cols>
    <col min="1" max="1" width="22.140625" bestFit="1" customWidth="1"/>
    <col min="2" max="2" width="28.42578125" bestFit="1" customWidth="1"/>
    <col min="3" max="3" width="35.28515625" bestFit="1" customWidth="1"/>
    <col min="4" max="4" width="12.85546875" bestFit="1" customWidth="1"/>
    <col min="5" max="8" width="9.28515625" bestFit="1" customWidth="1"/>
    <col min="9" max="9" width="6.28515625" bestFit="1" customWidth="1"/>
    <col min="10" max="12" width="11.5703125" bestFit="1" customWidth="1"/>
    <col min="13" max="13" width="11.7109375" customWidth="1"/>
    <col min="14" max="14" width="6.28515625" bestFit="1" customWidth="1"/>
    <col min="15" max="16" width="12" bestFit="1" customWidth="1"/>
  </cols>
  <sheetData>
    <row r="1" spans="1:17" x14ac:dyDescent="0.25">
      <c r="A1" t="s">
        <v>587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595</v>
      </c>
      <c r="O1" t="s">
        <v>582</v>
      </c>
      <c r="P1" t="s">
        <v>583</v>
      </c>
      <c r="Q1" t="s">
        <v>600</v>
      </c>
    </row>
    <row r="2" spans="1:17" x14ac:dyDescent="0.25">
      <c r="A2" t="s">
        <v>337</v>
      </c>
      <c r="B2" t="s">
        <v>338</v>
      </c>
      <c r="C2" t="s">
        <v>3</v>
      </c>
      <c r="D2">
        <v>5301021</v>
      </c>
      <c r="E2">
        <v>1300</v>
      </c>
      <c r="F2">
        <v>843</v>
      </c>
      <c r="G2">
        <v>492</v>
      </c>
      <c r="H2">
        <v>394</v>
      </c>
      <c r="I2">
        <v>3029</v>
      </c>
      <c r="J2">
        <v>9124</v>
      </c>
      <c r="K2">
        <v>4039</v>
      </c>
      <c r="L2">
        <v>1732</v>
      </c>
      <c r="M2">
        <v>910</v>
      </c>
      <c r="N2">
        <v>15805</v>
      </c>
      <c r="O2">
        <f>H2/I2</f>
        <v>0.13007593265103995</v>
      </c>
      <c r="P2">
        <f>M2/N2</f>
        <v>5.7576716229041446E-2</v>
      </c>
    </row>
    <row r="3" spans="1:17" x14ac:dyDescent="0.25">
      <c r="A3" t="s">
        <v>337</v>
      </c>
      <c r="B3" t="s">
        <v>338</v>
      </c>
      <c r="C3" t="s">
        <v>4</v>
      </c>
      <c r="D3">
        <v>5301022</v>
      </c>
      <c r="E3">
        <v>1119</v>
      </c>
      <c r="F3">
        <v>816</v>
      </c>
      <c r="G3">
        <v>418</v>
      </c>
      <c r="H3">
        <v>327</v>
      </c>
      <c r="I3">
        <v>2680</v>
      </c>
      <c r="J3">
        <v>7444</v>
      </c>
      <c r="K3">
        <v>3838</v>
      </c>
      <c r="L3">
        <v>1446</v>
      </c>
      <c r="M3">
        <v>846</v>
      </c>
      <c r="N3">
        <v>13574</v>
      </c>
      <c r="O3">
        <f t="shared" ref="O3:O66" si="0">H3/I3</f>
        <v>0.12201492537313433</v>
      </c>
      <c r="P3">
        <f t="shared" ref="P3:P66" si="1">M3/N3</f>
        <v>6.2325033151613377E-2</v>
      </c>
    </row>
    <row r="4" spans="1:17" x14ac:dyDescent="0.25">
      <c r="A4" t="s">
        <v>337</v>
      </c>
      <c r="B4" t="s">
        <v>338</v>
      </c>
      <c r="C4" t="s">
        <v>5</v>
      </c>
      <c r="D4">
        <v>5301023</v>
      </c>
      <c r="E4">
        <v>649</v>
      </c>
      <c r="F4">
        <v>470</v>
      </c>
      <c r="G4">
        <v>217</v>
      </c>
      <c r="H4">
        <v>129</v>
      </c>
      <c r="I4">
        <v>1465</v>
      </c>
      <c r="J4">
        <v>4066</v>
      </c>
      <c r="K4">
        <v>1925</v>
      </c>
      <c r="L4">
        <v>652</v>
      </c>
      <c r="M4">
        <v>254</v>
      </c>
      <c r="N4">
        <v>6897</v>
      </c>
      <c r="O4">
        <f t="shared" si="0"/>
        <v>8.8054607508532418E-2</v>
      </c>
      <c r="P4">
        <f t="shared" si="1"/>
        <v>3.6827606205596636E-2</v>
      </c>
    </row>
    <row r="5" spans="1:17" x14ac:dyDescent="0.25">
      <c r="A5" t="s">
        <v>337</v>
      </c>
      <c r="B5" t="s">
        <v>338</v>
      </c>
      <c r="C5" t="s">
        <v>6</v>
      </c>
      <c r="D5">
        <v>5301050</v>
      </c>
      <c r="E5">
        <v>1638</v>
      </c>
      <c r="F5">
        <v>805</v>
      </c>
      <c r="G5">
        <v>428</v>
      </c>
      <c r="H5">
        <v>357</v>
      </c>
      <c r="I5">
        <v>3228</v>
      </c>
      <c r="J5">
        <v>11261</v>
      </c>
      <c r="K5">
        <v>3960</v>
      </c>
      <c r="L5">
        <v>1610</v>
      </c>
      <c r="M5">
        <v>1081</v>
      </c>
      <c r="N5">
        <v>17912</v>
      </c>
      <c r="O5">
        <f t="shared" si="0"/>
        <v>0.11059479553903345</v>
      </c>
      <c r="P5">
        <f t="shared" si="1"/>
        <v>6.0350602947744532E-2</v>
      </c>
    </row>
    <row r="6" spans="1:17" x14ac:dyDescent="0.25">
      <c r="A6" t="s">
        <v>337</v>
      </c>
      <c r="B6" t="s">
        <v>338</v>
      </c>
      <c r="C6" t="s">
        <v>7</v>
      </c>
      <c r="D6">
        <v>5301060</v>
      </c>
      <c r="E6">
        <v>1206</v>
      </c>
      <c r="F6">
        <v>623</v>
      </c>
      <c r="G6">
        <v>338</v>
      </c>
      <c r="H6">
        <v>313</v>
      </c>
      <c r="I6">
        <v>2480</v>
      </c>
      <c r="J6">
        <v>8613</v>
      </c>
      <c r="K6">
        <v>3086</v>
      </c>
      <c r="L6">
        <v>1378</v>
      </c>
      <c r="M6">
        <v>948</v>
      </c>
      <c r="N6">
        <v>14025</v>
      </c>
      <c r="O6">
        <f t="shared" si="0"/>
        <v>0.12620967741935485</v>
      </c>
      <c r="P6">
        <f t="shared" si="1"/>
        <v>6.7593582887700537E-2</v>
      </c>
    </row>
    <row r="7" spans="1:17" x14ac:dyDescent="0.25">
      <c r="A7" t="s">
        <v>337</v>
      </c>
      <c r="B7" t="s">
        <v>338</v>
      </c>
      <c r="C7" t="s">
        <v>8</v>
      </c>
      <c r="D7">
        <v>5301072</v>
      </c>
      <c r="E7">
        <v>1757</v>
      </c>
      <c r="F7">
        <v>767</v>
      </c>
      <c r="G7">
        <v>361</v>
      </c>
      <c r="H7">
        <v>246</v>
      </c>
      <c r="I7">
        <v>3131</v>
      </c>
      <c r="J7">
        <v>11458</v>
      </c>
      <c r="K7">
        <v>3382</v>
      </c>
      <c r="L7">
        <v>1194</v>
      </c>
      <c r="M7">
        <v>808</v>
      </c>
      <c r="N7">
        <v>16842</v>
      </c>
      <c r="O7">
        <f t="shared" si="0"/>
        <v>7.8569147237304376E-2</v>
      </c>
      <c r="P7">
        <f t="shared" si="1"/>
        <v>4.7975299845624035E-2</v>
      </c>
    </row>
    <row r="8" spans="1:17" x14ac:dyDescent="0.25">
      <c r="A8" t="s">
        <v>337</v>
      </c>
      <c r="B8" t="s">
        <v>345</v>
      </c>
      <c r="C8" t="s">
        <v>9</v>
      </c>
      <c r="D8">
        <v>5302010</v>
      </c>
      <c r="E8">
        <v>303</v>
      </c>
      <c r="F8">
        <v>498</v>
      </c>
      <c r="G8">
        <v>547</v>
      </c>
      <c r="H8">
        <v>589</v>
      </c>
      <c r="I8">
        <v>1937</v>
      </c>
      <c r="J8">
        <v>2127</v>
      </c>
      <c r="K8">
        <v>2766</v>
      </c>
      <c r="L8">
        <v>2439</v>
      </c>
      <c r="M8">
        <v>2092</v>
      </c>
      <c r="N8">
        <v>9424</v>
      </c>
      <c r="O8">
        <f t="shared" si="0"/>
        <v>0.30407847186370679</v>
      </c>
      <c r="P8">
        <f t="shared" si="1"/>
        <v>0.22198641765704585</v>
      </c>
    </row>
    <row r="9" spans="1:17" x14ac:dyDescent="0.25">
      <c r="A9" t="s">
        <v>337</v>
      </c>
      <c r="B9" t="s">
        <v>345</v>
      </c>
      <c r="C9" t="s">
        <v>10</v>
      </c>
      <c r="D9">
        <v>5302011</v>
      </c>
      <c r="E9">
        <v>197</v>
      </c>
      <c r="F9">
        <v>406</v>
      </c>
      <c r="G9">
        <v>398</v>
      </c>
      <c r="H9">
        <v>325</v>
      </c>
      <c r="I9">
        <v>1326</v>
      </c>
      <c r="J9">
        <v>1405</v>
      </c>
      <c r="K9">
        <v>2303</v>
      </c>
      <c r="L9">
        <v>1830</v>
      </c>
      <c r="M9">
        <v>1219</v>
      </c>
      <c r="N9">
        <v>6757</v>
      </c>
      <c r="O9">
        <f t="shared" si="0"/>
        <v>0.24509803921568626</v>
      </c>
      <c r="P9">
        <f t="shared" si="1"/>
        <v>0.18040550540180553</v>
      </c>
    </row>
    <row r="10" spans="1:17" x14ac:dyDescent="0.25">
      <c r="A10" t="s">
        <v>337</v>
      </c>
      <c r="B10" t="s">
        <v>345</v>
      </c>
      <c r="C10" t="s">
        <v>11</v>
      </c>
      <c r="D10">
        <v>5302012</v>
      </c>
      <c r="E10">
        <v>194</v>
      </c>
      <c r="F10">
        <v>288</v>
      </c>
      <c r="G10">
        <v>322</v>
      </c>
      <c r="H10">
        <v>220</v>
      </c>
      <c r="I10">
        <v>1024</v>
      </c>
      <c r="J10">
        <v>1315</v>
      </c>
      <c r="K10">
        <v>1521</v>
      </c>
      <c r="L10">
        <v>1269</v>
      </c>
      <c r="M10">
        <v>745</v>
      </c>
      <c r="N10">
        <v>4850</v>
      </c>
      <c r="O10">
        <f t="shared" si="0"/>
        <v>0.21484375</v>
      </c>
      <c r="P10">
        <f t="shared" si="1"/>
        <v>0.15360824742268042</v>
      </c>
    </row>
    <row r="11" spans="1:17" x14ac:dyDescent="0.25">
      <c r="A11" t="s">
        <v>337</v>
      </c>
      <c r="B11" t="s">
        <v>345</v>
      </c>
      <c r="C11" t="s">
        <v>12</v>
      </c>
      <c r="D11">
        <v>5302013</v>
      </c>
      <c r="E11">
        <v>89</v>
      </c>
      <c r="F11">
        <v>161</v>
      </c>
      <c r="G11">
        <v>176</v>
      </c>
      <c r="H11">
        <v>153</v>
      </c>
      <c r="I11">
        <v>579</v>
      </c>
      <c r="J11">
        <v>637</v>
      </c>
      <c r="K11">
        <v>900</v>
      </c>
      <c r="L11">
        <v>826</v>
      </c>
      <c r="M11">
        <v>595</v>
      </c>
      <c r="N11">
        <v>2958</v>
      </c>
      <c r="O11">
        <f t="shared" si="0"/>
        <v>0.26424870466321243</v>
      </c>
      <c r="P11">
        <f t="shared" si="1"/>
        <v>0.20114942528735633</v>
      </c>
    </row>
    <row r="12" spans="1:17" x14ac:dyDescent="0.25">
      <c r="A12" t="s">
        <v>337</v>
      </c>
      <c r="B12" t="s">
        <v>345</v>
      </c>
      <c r="C12" t="s">
        <v>13</v>
      </c>
      <c r="D12">
        <v>5302020</v>
      </c>
      <c r="E12">
        <v>229</v>
      </c>
      <c r="F12">
        <v>319</v>
      </c>
      <c r="G12">
        <v>388</v>
      </c>
      <c r="H12">
        <v>382</v>
      </c>
      <c r="I12">
        <v>1318</v>
      </c>
      <c r="J12">
        <v>1628</v>
      </c>
      <c r="K12">
        <v>1724</v>
      </c>
      <c r="L12">
        <v>1642</v>
      </c>
      <c r="M12">
        <v>1226</v>
      </c>
      <c r="N12">
        <v>6220</v>
      </c>
      <c r="O12">
        <f t="shared" si="0"/>
        <v>0.2898330804248862</v>
      </c>
      <c r="P12">
        <f t="shared" si="1"/>
        <v>0.19710610932475883</v>
      </c>
    </row>
    <row r="13" spans="1:17" x14ac:dyDescent="0.25">
      <c r="A13" t="s">
        <v>337</v>
      </c>
      <c r="B13" t="s">
        <v>345</v>
      </c>
      <c r="C13" t="s">
        <v>14</v>
      </c>
      <c r="D13">
        <v>5302021</v>
      </c>
      <c r="E13">
        <v>150</v>
      </c>
      <c r="F13">
        <v>246</v>
      </c>
      <c r="G13">
        <v>315</v>
      </c>
      <c r="H13">
        <v>308</v>
      </c>
      <c r="I13">
        <v>1019</v>
      </c>
      <c r="J13">
        <v>1007</v>
      </c>
      <c r="K13">
        <v>1304</v>
      </c>
      <c r="L13">
        <v>1295</v>
      </c>
      <c r="M13">
        <v>1060</v>
      </c>
      <c r="N13">
        <v>4666</v>
      </c>
      <c r="O13">
        <f t="shared" si="0"/>
        <v>0.30225711481844947</v>
      </c>
      <c r="P13">
        <f t="shared" si="1"/>
        <v>0.2271753107586798</v>
      </c>
    </row>
    <row r="14" spans="1:17" x14ac:dyDescent="0.25">
      <c r="A14" t="s">
        <v>337</v>
      </c>
      <c r="B14" t="s">
        <v>345</v>
      </c>
      <c r="C14" t="s">
        <v>15</v>
      </c>
      <c r="D14">
        <v>5302030</v>
      </c>
      <c r="E14">
        <v>188</v>
      </c>
      <c r="F14">
        <v>249</v>
      </c>
      <c r="G14">
        <v>256</v>
      </c>
      <c r="H14">
        <v>314</v>
      </c>
      <c r="I14">
        <v>1007</v>
      </c>
      <c r="J14">
        <v>1330</v>
      </c>
      <c r="K14">
        <v>1352</v>
      </c>
      <c r="L14">
        <v>1036</v>
      </c>
      <c r="M14">
        <v>955</v>
      </c>
      <c r="N14">
        <v>4673</v>
      </c>
      <c r="O14">
        <f t="shared" si="0"/>
        <v>0.31181727904667328</v>
      </c>
      <c r="P14">
        <f t="shared" si="1"/>
        <v>0.2043655039589129</v>
      </c>
    </row>
    <row r="15" spans="1:17" x14ac:dyDescent="0.25">
      <c r="A15" t="s">
        <v>337</v>
      </c>
      <c r="B15" t="s">
        <v>345</v>
      </c>
      <c r="C15" t="s">
        <v>16</v>
      </c>
      <c r="D15">
        <v>5302031</v>
      </c>
      <c r="E15">
        <v>155</v>
      </c>
      <c r="F15">
        <v>249</v>
      </c>
      <c r="G15">
        <v>354</v>
      </c>
      <c r="H15">
        <v>376</v>
      </c>
      <c r="I15">
        <v>1134</v>
      </c>
      <c r="J15">
        <v>1117</v>
      </c>
      <c r="K15">
        <v>1423</v>
      </c>
      <c r="L15">
        <v>1580</v>
      </c>
      <c r="M15">
        <v>1246</v>
      </c>
      <c r="N15">
        <v>5366</v>
      </c>
      <c r="O15">
        <f t="shared" si="0"/>
        <v>0.33156966490299822</v>
      </c>
      <c r="P15">
        <f t="shared" si="1"/>
        <v>0.2322027581065971</v>
      </c>
    </row>
    <row r="16" spans="1:17" x14ac:dyDescent="0.25">
      <c r="A16" t="s">
        <v>337</v>
      </c>
      <c r="B16" t="s">
        <v>345</v>
      </c>
      <c r="C16" t="s">
        <v>17</v>
      </c>
      <c r="D16">
        <v>5302032</v>
      </c>
      <c r="E16">
        <v>161</v>
      </c>
      <c r="F16">
        <v>230</v>
      </c>
      <c r="G16">
        <v>273</v>
      </c>
      <c r="H16">
        <v>272</v>
      </c>
      <c r="I16">
        <v>936</v>
      </c>
      <c r="J16">
        <v>1210</v>
      </c>
      <c r="K16">
        <v>1268</v>
      </c>
      <c r="L16">
        <v>1184</v>
      </c>
      <c r="M16">
        <v>841</v>
      </c>
      <c r="N16">
        <v>4503</v>
      </c>
      <c r="O16">
        <f t="shared" si="0"/>
        <v>0.29059829059829062</v>
      </c>
      <c r="P16">
        <f t="shared" si="1"/>
        <v>0.18676437930268711</v>
      </c>
    </row>
    <row r="17" spans="1:16" x14ac:dyDescent="0.25">
      <c r="A17" t="s">
        <v>337</v>
      </c>
      <c r="B17" t="s">
        <v>345</v>
      </c>
      <c r="C17" t="s">
        <v>18</v>
      </c>
      <c r="D17">
        <v>5302033</v>
      </c>
      <c r="E17">
        <v>207</v>
      </c>
      <c r="F17">
        <v>298</v>
      </c>
      <c r="G17">
        <v>386</v>
      </c>
      <c r="H17">
        <v>362</v>
      </c>
      <c r="I17">
        <v>1253</v>
      </c>
      <c r="J17">
        <v>1457</v>
      </c>
      <c r="K17">
        <v>1609</v>
      </c>
      <c r="L17">
        <v>1657</v>
      </c>
      <c r="M17">
        <v>1104</v>
      </c>
      <c r="N17">
        <v>5827</v>
      </c>
      <c r="O17">
        <f t="shared" si="0"/>
        <v>0.28890662410215484</v>
      </c>
      <c r="P17">
        <f t="shared" si="1"/>
        <v>0.18946284537497854</v>
      </c>
    </row>
    <row r="18" spans="1:16" x14ac:dyDescent="0.25">
      <c r="A18" t="s">
        <v>337</v>
      </c>
      <c r="B18" t="s">
        <v>345</v>
      </c>
      <c r="C18" t="s">
        <v>19</v>
      </c>
      <c r="D18">
        <v>5302034</v>
      </c>
      <c r="E18">
        <v>225</v>
      </c>
      <c r="F18">
        <v>183</v>
      </c>
      <c r="G18">
        <v>292</v>
      </c>
      <c r="H18">
        <v>248</v>
      </c>
      <c r="I18">
        <v>948</v>
      </c>
      <c r="J18">
        <v>1449</v>
      </c>
      <c r="K18">
        <v>807</v>
      </c>
      <c r="L18">
        <v>815</v>
      </c>
      <c r="M18">
        <v>531</v>
      </c>
      <c r="N18">
        <v>3602</v>
      </c>
      <c r="O18">
        <f t="shared" si="0"/>
        <v>0.26160337552742619</v>
      </c>
      <c r="P18">
        <f t="shared" si="1"/>
        <v>0.14741810105496947</v>
      </c>
    </row>
    <row r="19" spans="1:16" x14ac:dyDescent="0.25">
      <c r="A19" t="s">
        <v>337</v>
      </c>
      <c r="B19" t="s">
        <v>345</v>
      </c>
      <c r="C19" t="s">
        <v>20</v>
      </c>
      <c r="D19">
        <v>5302035</v>
      </c>
      <c r="E19">
        <v>184</v>
      </c>
      <c r="F19">
        <v>212</v>
      </c>
      <c r="G19">
        <v>256</v>
      </c>
      <c r="H19">
        <v>279</v>
      </c>
      <c r="I19">
        <v>931</v>
      </c>
      <c r="J19">
        <v>1199</v>
      </c>
      <c r="K19">
        <v>1067</v>
      </c>
      <c r="L19">
        <v>863</v>
      </c>
      <c r="M19">
        <v>713</v>
      </c>
      <c r="N19">
        <v>3842</v>
      </c>
      <c r="O19">
        <f t="shared" si="0"/>
        <v>0.2996777658431794</v>
      </c>
      <c r="P19">
        <f t="shared" si="1"/>
        <v>0.1855804268610099</v>
      </c>
    </row>
    <row r="20" spans="1:16" x14ac:dyDescent="0.25">
      <c r="A20" t="s">
        <v>337</v>
      </c>
      <c r="B20" t="s">
        <v>345</v>
      </c>
      <c r="C20" t="s">
        <v>21</v>
      </c>
      <c r="D20">
        <v>5302040</v>
      </c>
      <c r="E20">
        <v>114</v>
      </c>
      <c r="F20">
        <v>266</v>
      </c>
      <c r="G20">
        <v>457</v>
      </c>
      <c r="H20">
        <v>544</v>
      </c>
      <c r="I20">
        <v>1381</v>
      </c>
      <c r="J20">
        <v>820</v>
      </c>
      <c r="K20">
        <v>1549</v>
      </c>
      <c r="L20">
        <v>2243</v>
      </c>
      <c r="M20">
        <v>1992</v>
      </c>
      <c r="N20">
        <v>6604</v>
      </c>
      <c r="O20">
        <f t="shared" si="0"/>
        <v>0.39391745112237508</v>
      </c>
      <c r="P20">
        <f t="shared" si="1"/>
        <v>0.30163537250151423</v>
      </c>
    </row>
    <row r="21" spans="1:16" x14ac:dyDescent="0.25">
      <c r="A21" t="s">
        <v>337</v>
      </c>
      <c r="B21" t="s">
        <v>345</v>
      </c>
      <c r="C21" t="s">
        <v>22</v>
      </c>
      <c r="D21">
        <v>5302041</v>
      </c>
      <c r="E21">
        <v>57</v>
      </c>
      <c r="F21">
        <v>158</v>
      </c>
      <c r="G21">
        <v>276</v>
      </c>
      <c r="H21">
        <v>382</v>
      </c>
      <c r="I21">
        <v>873</v>
      </c>
      <c r="J21">
        <v>412</v>
      </c>
      <c r="K21">
        <v>961</v>
      </c>
      <c r="L21">
        <v>1447</v>
      </c>
      <c r="M21">
        <v>1563</v>
      </c>
      <c r="N21">
        <v>4383</v>
      </c>
      <c r="O21">
        <f t="shared" si="0"/>
        <v>0.43757159221076747</v>
      </c>
      <c r="P21">
        <f t="shared" si="1"/>
        <v>0.35660506502395617</v>
      </c>
    </row>
    <row r="22" spans="1:16" x14ac:dyDescent="0.25">
      <c r="A22" t="s">
        <v>337</v>
      </c>
      <c r="B22" t="s">
        <v>345</v>
      </c>
      <c r="C22" t="s">
        <v>23</v>
      </c>
      <c r="D22">
        <v>5302051</v>
      </c>
      <c r="E22">
        <v>167</v>
      </c>
      <c r="F22">
        <v>276</v>
      </c>
      <c r="G22">
        <v>334</v>
      </c>
      <c r="H22">
        <v>371</v>
      </c>
      <c r="I22">
        <v>1148</v>
      </c>
      <c r="J22">
        <v>1264</v>
      </c>
      <c r="K22">
        <v>1705</v>
      </c>
      <c r="L22">
        <v>1606</v>
      </c>
      <c r="M22">
        <v>1438</v>
      </c>
      <c r="N22">
        <v>6013</v>
      </c>
      <c r="O22">
        <f t="shared" si="0"/>
        <v>0.32317073170731708</v>
      </c>
      <c r="P22">
        <f t="shared" si="1"/>
        <v>0.23914851155829037</v>
      </c>
    </row>
    <row r="23" spans="1:16" x14ac:dyDescent="0.25">
      <c r="A23" t="s">
        <v>337</v>
      </c>
      <c r="B23" t="s">
        <v>345</v>
      </c>
      <c r="C23" t="s">
        <v>24</v>
      </c>
      <c r="D23">
        <v>5302052</v>
      </c>
      <c r="E23">
        <v>305</v>
      </c>
      <c r="F23">
        <v>479</v>
      </c>
      <c r="G23">
        <v>576</v>
      </c>
      <c r="H23">
        <v>640</v>
      </c>
      <c r="I23">
        <v>2000</v>
      </c>
      <c r="J23">
        <v>2244</v>
      </c>
      <c r="K23">
        <v>2781</v>
      </c>
      <c r="L23">
        <v>2755</v>
      </c>
      <c r="M23">
        <v>2348</v>
      </c>
      <c r="N23">
        <v>10128</v>
      </c>
      <c r="O23">
        <f t="shared" si="0"/>
        <v>0.32</v>
      </c>
      <c r="P23">
        <f t="shared" si="1"/>
        <v>0.23183254344391785</v>
      </c>
    </row>
    <row r="24" spans="1:16" x14ac:dyDescent="0.25">
      <c r="A24" t="s">
        <v>337</v>
      </c>
      <c r="B24" t="s">
        <v>345</v>
      </c>
      <c r="C24" t="s">
        <v>25</v>
      </c>
      <c r="D24">
        <v>5302060</v>
      </c>
      <c r="E24">
        <v>228</v>
      </c>
      <c r="F24">
        <v>439</v>
      </c>
      <c r="G24">
        <v>583</v>
      </c>
      <c r="H24">
        <v>643</v>
      </c>
      <c r="I24">
        <v>1893</v>
      </c>
      <c r="J24">
        <v>1724</v>
      </c>
      <c r="K24">
        <v>2640</v>
      </c>
      <c r="L24">
        <v>2892</v>
      </c>
      <c r="M24">
        <v>2500</v>
      </c>
      <c r="N24">
        <v>9756</v>
      </c>
      <c r="O24">
        <f t="shared" si="0"/>
        <v>0.33967247754886426</v>
      </c>
      <c r="P24">
        <f t="shared" si="1"/>
        <v>0.25625256252562528</v>
      </c>
    </row>
    <row r="25" spans="1:16" x14ac:dyDescent="0.25">
      <c r="A25" t="s">
        <v>337</v>
      </c>
      <c r="B25" t="s">
        <v>345</v>
      </c>
      <c r="C25" t="s">
        <v>26</v>
      </c>
      <c r="D25">
        <v>5302061</v>
      </c>
      <c r="E25">
        <v>99</v>
      </c>
      <c r="F25">
        <v>186</v>
      </c>
      <c r="G25">
        <v>180</v>
      </c>
      <c r="H25">
        <v>226</v>
      </c>
      <c r="I25">
        <v>691</v>
      </c>
      <c r="J25">
        <v>665</v>
      </c>
      <c r="K25">
        <v>998</v>
      </c>
      <c r="L25">
        <v>737</v>
      </c>
      <c r="M25">
        <v>661</v>
      </c>
      <c r="N25">
        <v>3061</v>
      </c>
      <c r="O25">
        <f t="shared" si="0"/>
        <v>0.32706222865412443</v>
      </c>
      <c r="P25">
        <f t="shared" si="1"/>
        <v>0.21594250245017968</v>
      </c>
    </row>
    <row r="26" spans="1:16" x14ac:dyDescent="0.25">
      <c r="A26" t="s">
        <v>337</v>
      </c>
      <c r="B26" t="s">
        <v>345</v>
      </c>
      <c r="C26" t="s">
        <v>27</v>
      </c>
      <c r="D26">
        <v>5302070</v>
      </c>
      <c r="E26">
        <v>106</v>
      </c>
      <c r="F26">
        <v>233</v>
      </c>
      <c r="G26">
        <v>337</v>
      </c>
      <c r="H26">
        <v>370</v>
      </c>
      <c r="I26">
        <v>1046</v>
      </c>
      <c r="J26">
        <v>753</v>
      </c>
      <c r="K26">
        <v>1425</v>
      </c>
      <c r="L26">
        <v>1805</v>
      </c>
      <c r="M26">
        <v>1702</v>
      </c>
      <c r="N26">
        <v>5685</v>
      </c>
      <c r="O26">
        <f t="shared" si="0"/>
        <v>0.35372848948374763</v>
      </c>
      <c r="P26">
        <f t="shared" si="1"/>
        <v>0.29938434476693054</v>
      </c>
    </row>
    <row r="27" spans="1:16" x14ac:dyDescent="0.25">
      <c r="A27" t="s">
        <v>337</v>
      </c>
      <c r="B27" t="s">
        <v>345</v>
      </c>
      <c r="C27" t="s">
        <v>28</v>
      </c>
      <c r="D27">
        <v>5302071</v>
      </c>
      <c r="E27">
        <v>165</v>
      </c>
      <c r="F27">
        <v>394</v>
      </c>
      <c r="G27">
        <v>534</v>
      </c>
      <c r="H27">
        <v>564</v>
      </c>
      <c r="I27">
        <v>1657</v>
      </c>
      <c r="J27">
        <v>1222</v>
      </c>
      <c r="K27">
        <v>2453</v>
      </c>
      <c r="L27">
        <v>2883</v>
      </c>
      <c r="M27">
        <v>2670</v>
      </c>
      <c r="N27">
        <v>9228</v>
      </c>
      <c r="O27">
        <f t="shared" si="0"/>
        <v>0.3403741701870851</v>
      </c>
      <c r="P27">
        <f t="shared" si="1"/>
        <v>0.28933680104031212</v>
      </c>
    </row>
    <row r="28" spans="1:16" x14ac:dyDescent="0.25">
      <c r="A28" t="s">
        <v>337</v>
      </c>
      <c r="B28" t="s">
        <v>345</v>
      </c>
      <c r="C28" t="s">
        <v>29</v>
      </c>
      <c r="D28">
        <v>5302080</v>
      </c>
      <c r="E28">
        <v>180</v>
      </c>
      <c r="F28">
        <v>212</v>
      </c>
      <c r="G28">
        <v>287</v>
      </c>
      <c r="H28">
        <v>258</v>
      </c>
      <c r="I28">
        <v>937</v>
      </c>
      <c r="J28">
        <v>1262</v>
      </c>
      <c r="K28">
        <v>1162</v>
      </c>
      <c r="L28">
        <v>1239</v>
      </c>
      <c r="M28">
        <v>819</v>
      </c>
      <c r="N28">
        <v>4482</v>
      </c>
      <c r="O28">
        <f t="shared" si="0"/>
        <v>0.27534685165421557</v>
      </c>
      <c r="P28">
        <f t="shared" si="1"/>
        <v>0.18273092369477911</v>
      </c>
    </row>
    <row r="29" spans="1:16" x14ac:dyDescent="0.25">
      <c r="A29" t="s">
        <v>337</v>
      </c>
      <c r="B29" t="s">
        <v>345</v>
      </c>
      <c r="C29" t="s">
        <v>30</v>
      </c>
      <c r="D29">
        <v>5302081</v>
      </c>
      <c r="E29">
        <v>93</v>
      </c>
      <c r="F29">
        <v>153</v>
      </c>
      <c r="G29">
        <v>255</v>
      </c>
      <c r="H29">
        <v>320</v>
      </c>
      <c r="I29">
        <v>821</v>
      </c>
      <c r="J29">
        <v>727</v>
      </c>
      <c r="K29">
        <v>955</v>
      </c>
      <c r="L29">
        <v>1348</v>
      </c>
      <c r="M29">
        <v>1283</v>
      </c>
      <c r="N29">
        <v>4313</v>
      </c>
      <c r="O29">
        <f t="shared" si="0"/>
        <v>0.38976857490864797</v>
      </c>
      <c r="P29">
        <f t="shared" si="1"/>
        <v>0.29747275678182239</v>
      </c>
    </row>
    <row r="30" spans="1:16" x14ac:dyDescent="0.25">
      <c r="A30" t="s">
        <v>337</v>
      </c>
      <c r="B30" t="s">
        <v>364</v>
      </c>
      <c r="C30" t="s">
        <v>31</v>
      </c>
      <c r="D30">
        <v>5303100</v>
      </c>
      <c r="E30">
        <v>88</v>
      </c>
      <c r="F30">
        <v>184</v>
      </c>
      <c r="G30">
        <v>337</v>
      </c>
      <c r="H30">
        <v>385</v>
      </c>
      <c r="I30">
        <v>994</v>
      </c>
      <c r="J30">
        <v>623</v>
      </c>
      <c r="K30">
        <v>1093</v>
      </c>
      <c r="L30">
        <v>1642</v>
      </c>
      <c r="M30">
        <v>1507</v>
      </c>
      <c r="N30">
        <v>4865</v>
      </c>
      <c r="O30">
        <f t="shared" si="0"/>
        <v>0.38732394366197181</v>
      </c>
      <c r="P30">
        <f t="shared" si="1"/>
        <v>0.30976361767728672</v>
      </c>
    </row>
    <row r="31" spans="1:16" x14ac:dyDescent="0.25">
      <c r="A31" t="s">
        <v>337</v>
      </c>
      <c r="B31" t="s">
        <v>364</v>
      </c>
      <c r="C31" t="s">
        <v>32</v>
      </c>
      <c r="D31">
        <v>5303101</v>
      </c>
      <c r="E31">
        <v>41</v>
      </c>
      <c r="F31">
        <v>74</v>
      </c>
      <c r="G31">
        <v>166</v>
      </c>
      <c r="H31">
        <v>218</v>
      </c>
      <c r="I31">
        <v>499</v>
      </c>
      <c r="J31">
        <v>296</v>
      </c>
      <c r="K31">
        <v>476</v>
      </c>
      <c r="L31">
        <v>882</v>
      </c>
      <c r="M31">
        <v>1006</v>
      </c>
      <c r="N31">
        <v>2660</v>
      </c>
      <c r="O31">
        <f t="shared" si="0"/>
        <v>0.43687374749498997</v>
      </c>
      <c r="P31">
        <f t="shared" si="1"/>
        <v>0.37819548872180453</v>
      </c>
    </row>
    <row r="32" spans="1:16" x14ac:dyDescent="0.25">
      <c r="A32" t="s">
        <v>337</v>
      </c>
      <c r="B32" t="s">
        <v>364</v>
      </c>
      <c r="C32" t="s">
        <v>33</v>
      </c>
      <c r="D32">
        <v>5303110</v>
      </c>
      <c r="E32">
        <v>64</v>
      </c>
      <c r="F32">
        <v>165</v>
      </c>
      <c r="G32">
        <v>399</v>
      </c>
      <c r="H32">
        <v>514</v>
      </c>
      <c r="I32">
        <v>1142</v>
      </c>
      <c r="J32">
        <v>469</v>
      </c>
      <c r="K32">
        <v>1039</v>
      </c>
      <c r="L32">
        <v>2237</v>
      </c>
      <c r="M32">
        <v>2469</v>
      </c>
      <c r="N32">
        <v>6214</v>
      </c>
      <c r="O32">
        <f t="shared" si="0"/>
        <v>0.45008756567425567</v>
      </c>
      <c r="P32">
        <f t="shared" si="1"/>
        <v>0.39732861280978438</v>
      </c>
    </row>
    <row r="33" spans="1:16" x14ac:dyDescent="0.25">
      <c r="A33" t="s">
        <v>337</v>
      </c>
      <c r="B33" t="s">
        <v>364</v>
      </c>
      <c r="C33" t="s">
        <v>34</v>
      </c>
      <c r="D33">
        <v>5303111</v>
      </c>
      <c r="E33">
        <v>64</v>
      </c>
      <c r="F33">
        <v>213</v>
      </c>
      <c r="G33">
        <v>395</v>
      </c>
      <c r="H33">
        <v>468</v>
      </c>
      <c r="I33">
        <v>1140</v>
      </c>
      <c r="J33">
        <v>435</v>
      </c>
      <c r="K33">
        <v>1244</v>
      </c>
      <c r="L33">
        <v>1932</v>
      </c>
      <c r="M33">
        <v>1840</v>
      </c>
      <c r="N33">
        <v>5451</v>
      </c>
      <c r="O33">
        <f t="shared" si="0"/>
        <v>0.41052631578947368</v>
      </c>
      <c r="P33">
        <f t="shared" si="1"/>
        <v>0.33755274261603374</v>
      </c>
    </row>
    <row r="34" spans="1:16" x14ac:dyDescent="0.25">
      <c r="A34" t="s">
        <v>337</v>
      </c>
      <c r="B34" t="s">
        <v>364</v>
      </c>
      <c r="C34" t="s">
        <v>35</v>
      </c>
      <c r="D34">
        <v>5303120</v>
      </c>
      <c r="E34">
        <v>214</v>
      </c>
      <c r="F34">
        <v>411</v>
      </c>
      <c r="G34">
        <v>652</v>
      </c>
      <c r="H34">
        <v>685</v>
      </c>
      <c r="I34">
        <v>1962</v>
      </c>
      <c r="J34">
        <v>1618</v>
      </c>
      <c r="K34">
        <v>2663</v>
      </c>
      <c r="L34">
        <v>3742</v>
      </c>
      <c r="M34">
        <v>3480</v>
      </c>
      <c r="N34">
        <v>11503</v>
      </c>
      <c r="O34">
        <f t="shared" si="0"/>
        <v>0.34913353720693169</v>
      </c>
      <c r="P34">
        <f t="shared" si="1"/>
        <v>0.30252977484134574</v>
      </c>
    </row>
    <row r="35" spans="1:16" x14ac:dyDescent="0.25">
      <c r="A35" t="s">
        <v>337</v>
      </c>
      <c r="B35" t="s">
        <v>364</v>
      </c>
      <c r="C35" t="s">
        <v>36</v>
      </c>
      <c r="D35">
        <v>5303121</v>
      </c>
      <c r="E35">
        <v>189</v>
      </c>
      <c r="F35">
        <v>314</v>
      </c>
      <c r="G35">
        <v>485</v>
      </c>
      <c r="H35">
        <v>463</v>
      </c>
      <c r="I35">
        <v>1451</v>
      </c>
      <c r="J35">
        <v>1318</v>
      </c>
      <c r="K35">
        <v>1841</v>
      </c>
      <c r="L35">
        <v>2412</v>
      </c>
      <c r="M35">
        <v>1964</v>
      </c>
      <c r="N35">
        <v>7535</v>
      </c>
      <c r="O35">
        <f t="shared" si="0"/>
        <v>0.31909028256374916</v>
      </c>
      <c r="P35">
        <f t="shared" si="1"/>
        <v>0.26065029860650296</v>
      </c>
    </row>
    <row r="36" spans="1:16" x14ac:dyDescent="0.25">
      <c r="A36" t="s">
        <v>337</v>
      </c>
      <c r="B36" t="s">
        <v>364</v>
      </c>
      <c r="C36" t="s">
        <v>37</v>
      </c>
      <c r="D36">
        <v>5303130</v>
      </c>
      <c r="E36">
        <v>165</v>
      </c>
      <c r="F36">
        <v>298</v>
      </c>
      <c r="G36">
        <v>544</v>
      </c>
      <c r="H36">
        <v>575</v>
      </c>
      <c r="I36">
        <v>1582</v>
      </c>
      <c r="J36">
        <v>1123</v>
      </c>
      <c r="K36">
        <v>1757</v>
      </c>
      <c r="L36">
        <v>2750</v>
      </c>
      <c r="M36">
        <v>2422</v>
      </c>
      <c r="N36">
        <v>8052</v>
      </c>
      <c r="O36">
        <f t="shared" si="0"/>
        <v>0.3634639696586599</v>
      </c>
      <c r="P36">
        <f t="shared" si="1"/>
        <v>0.30079483358171882</v>
      </c>
    </row>
    <row r="37" spans="1:16" x14ac:dyDescent="0.25">
      <c r="A37" t="s">
        <v>337</v>
      </c>
      <c r="B37" t="s">
        <v>364</v>
      </c>
      <c r="C37" t="s">
        <v>38</v>
      </c>
      <c r="D37">
        <v>5303131</v>
      </c>
      <c r="E37">
        <v>204</v>
      </c>
      <c r="F37">
        <v>315</v>
      </c>
      <c r="G37">
        <v>480</v>
      </c>
      <c r="H37">
        <v>472</v>
      </c>
      <c r="I37">
        <v>1471</v>
      </c>
      <c r="J37">
        <v>1328</v>
      </c>
      <c r="K37">
        <v>1744</v>
      </c>
      <c r="L37">
        <v>2219</v>
      </c>
      <c r="M37">
        <v>1740</v>
      </c>
      <c r="N37">
        <v>7031</v>
      </c>
      <c r="O37">
        <f t="shared" si="0"/>
        <v>0.32087015635622024</v>
      </c>
      <c r="P37">
        <f t="shared" si="1"/>
        <v>0.24747546579433935</v>
      </c>
    </row>
    <row r="38" spans="1:16" x14ac:dyDescent="0.25">
      <c r="A38" t="s">
        <v>337</v>
      </c>
      <c r="B38" t="s">
        <v>364</v>
      </c>
      <c r="C38" t="s">
        <v>39</v>
      </c>
      <c r="D38">
        <v>5303132</v>
      </c>
      <c r="E38">
        <v>132</v>
      </c>
      <c r="F38">
        <v>187</v>
      </c>
      <c r="G38">
        <v>278</v>
      </c>
      <c r="H38">
        <v>286</v>
      </c>
      <c r="I38">
        <v>883</v>
      </c>
      <c r="J38">
        <v>956</v>
      </c>
      <c r="K38">
        <v>1092</v>
      </c>
      <c r="L38">
        <v>1356</v>
      </c>
      <c r="M38">
        <v>1107</v>
      </c>
      <c r="N38">
        <v>4511</v>
      </c>
      <c r="O38">
        <f t="shared" si="0"/>
        <v>0.32389580973952437</v>
      </c>
      <c r="P38">
        <f t="shared" si="1"/>
        <v>0.24540013300820218</v>
      </c>
    </row>
    <row r="39" spans="1:16" x14ac:dyDescent="0.25">
      <c r="A39" t="s">
        <v>337</v>
      </c>
      <c r="B39" t="s">
        <v>364</v>
      </c>
      <c r="C39" t="s">
        <v>40</v>
      </c>
      <c r="D39">
        <v>5303133</v>
      </c>
      <c r="E39">
        <v>188</v>
      </c>
      <c r="F39">
        <v>246</v>
      </c>
      <c r="G39">
        <v>284</v>
      </c>
      <c r="H39">
        <v>269</v>
      </c>
      <c r="I39">
        <v>987</v>
      </c>
      <c r="J39">
        <v>1260</v>
      </c>
      <c r="K39">
        <v>1434</v>
      </c>
      <c r="L39">
        <v>1364</v>
      </c>
      <c r="M39">
        <v>1022</v>
      </c>
      <c r="N39">
        <v>5080</v>
      </c>
      <c r="O39">
        <f t="shared" si="0"/>
        <v>0.2725430597771023</v>
      </c>
      <c r="P39">
        <f t="shared" si="1"/>
        <v>0.20118110236220471</v>
      </c>
    </row>
    <row r="40" spans="1:16" x14ac:dyDescent="0.25">
      <c r="A40" t="s">
        <v>337</v>
      </c>
      <c r="B40" t="s">
        <v>364</v>
      </c>
      <c r="C40" t="s">
        <v>41</v>
      </c>
      <c r="D40">
        <v>5303140</v>
      </c>
      <c r="E40">
        <v>459</v>
      </c>
      <c r="F40">
        <v>693</v>
      </c>
      <c r="G40">
        <v>1015</v>
      </c>
      <c r="H40">
        <v>1117</v>
      </c>
      <c r="I40">
        <v>3284</v>
      </c>
      <c r="J40">
        <v>3270</v>
      </c>
      <c r="K40">
        <v>4169</v>
      </c>
      <c r="L40">
        <v>5271</v>
      </c>
      <c r="M40">
        <v>4971</v>
      </c>
      <c r="N40">
        <v>17681</v>
      </c>
      <c r="O40">
        <f t="shared" si="0"/>
        <v>0.34013398294762487</v>
      </c>
      <c r="P40">
        <f t="shared" si="1"/>
        <v>0.28114925626378601</v>
      </c>
    </row>
    <row r="41" spans="1:16" x14ac:dyDescent="0.25">
      <c r="A41" t="s">
        <v>337</v>
      </c>
      <c r="B41" t="s">
        <v>364</v>
      </c>
      <c r="C41" t="s">
        <v>42</v>
      </c>
      <c r="D41">
        <v>5303141</v>
      </c>
      <c r="E41">
        <v>580</v>
      </c>
      <c r="F41">
        <v>534</v>
      </c>
      <c r="G41">
        <v>638</v>
      </c>
      <c r="H41">
        <v>591</v>
      </c>
      <c r="I41">
        <v>2343</v>
      </c>
      <c r="J41">
        <v>3597</v>
      </c>
      <c r="K41">
        <v>2629</v>
      </c>
      <c r="L41">
        <v>2650</v>
      </c>
      <c r="M41">
        <v>1959</v>
      </c>
      <c r="N41">
        <v>10835</v>
      </c>
      <c r="O41">
        <f t="shared" si="0"/>
        <v>0.25224071702944945</v>
      </c>
      <c r="P41">
        <f t="shared" si="1"/>
        <v>0.18080295339178587</v>
      </c>
    </row>
    <row r="42" spans="1:16" x14ac:dyDescent="0.25">
      <c r="A42" t="s">
        <v>337</v>
      </c>
      <c r="B42" t="s">
        <v>364</v>
      </c>
      <c r="C42" t="s">
        <v>43</v>
      </c>
      <c r="D42">
        <v>5303142</v>
      </c>
      <c r="E42">
        <v>150</v>
      </c>
      <c r="F42">
        <v>209</v>
      </c>
      <c r="G42">
        <v>271</v>
      </c>
      <c r="H42">
        <v>227</v>
      </c>
      <c r="I42">
        <v>857</v>
      </c>
      <c r="J42">
        <v>987</v>
      </c>
      <c r="K42">
        <v>1142</v>
      </c>
      <c r="L42">
        <v>1252</v>
      </c>
      <c r="M42">
        <v>780</v>
      </c>
      <c r="N42">
        <v>4161</v>
      </c>
      <c r="O42">
        <f t="shared" si="0"/>
        <v>0.26487747957992996</v>
      </c>
      <c r="P42">
        <f t="shared" si="1"/>
        <v>0.18745493871665464</v>
      </c>
    </row>
    <row r="43" spans="1:16" x14ac:dyDescent="0.25">
      <c r="A43" t="s">
        <v>337</v>
      </c>
      <c r="B43" t="s">
        <v>364</v>
      </c>
      <c r="C43" t="s">
        <v>44</v>
      </c>
      <c r="D43">
        <v>5303150</v>
      </c>
      <c r="E43">
        <v>358</v>
      </c>
      <c r="F43">
        <v>396</v>
      </c>
      <c r="G43">
        <v>466</v>
      </c>
      <c r="H43">
        <v>379</v>
      </c>
      <c r="I43">
        <v>1599</v>
      </c>
      <c r="J43">
        <v>2363</v>
      </c>
      <c r="K43">
        <v>2134</v>
      </c>
      <c r="L43">
        <v>2049</v>
      </c>
      <c r="M43">
        <v>1385</v>
      </c>
      <c r="N43">
        <v>7931</v>
      </c>
      <c r="O43">
        <f t="shared" si="0"/>
        <v>0.23702313946216386</v>
      </c>
      <c r="P43">
        <f t="shared" si="1"/>
        <v>0.17463119404866978</v>
      </c>
    </row>
    <row r="44" spans="1:16" x14ac:dyDescent="0.25">
      <c r="A44" t="s">
        <v>337</v>
      </c>
      <c r="B44" t="s">
        <v>364</v>
      </c>
      <c r="C44" t="s">
        <v>45</v>
      </c>
      <c r="D44">
        <v>5303160</v>
      </c>
      <c r="E44">
        <v>703</v>
      </c>
      <c r="F44">
        <v>736</v>
      </c>
      <c r="G44">
        <v>951</v>
      </c>
      <c r="H44">
        <v>839</v>
      </c>
      <c r="I44">
        <v>3229</v>
      </c>
      <c r="J44">
        <v>4405</v>
      </c>
      <c r="K44">
        <v>3814</v>
      </c>
      <c r="L44">
        <v>4029</v>
      </c>
      <c r="M44">
        <v>2991</v>
      </c>
      <c r="N44">
        <v>15239</v>
      </c>
      <c r="O44">
        <f t="shared" si="0"/>
        <v>0.2598327655620935</v>
      </c>
      <c r="P44">
        <f t="shared" si="1"/>
        <v>0.19627272130717238</v>
      </c>
    </row>
    <row r="45" spans="1:16" x14ac:dyDescent="0.25">
      <c r="A45" t="s">
        <v>337</v>
      </c>
      <c r="B45" t="s">
        <v>364</v>
      </c>
      <c r="C45" t="s">
        <v>46</v>
      </c>
      <c r="D45">
        <v>5303161</v>
      </c>
      <c r="E45">
        <v>281</v>
      </c>
      <c r="F45">
        <v>219</v>
      </c>
      <c r="G45">
        <v>241</v>
      </c>
      <c r="H45">
        <v>229</v>
      </c>
      <c r="I45">
        <v>970</v>
      </c>
      <c r="J45">
        <v>1699</v>
      </c>
      <c r="K45">
        <v>1028</v>
      </c>
      <c r="L45">
        <v>929</v>
      </c>
      <c r="M45">
        <v>672</v>
      </c>
      <c r="N45">
        <v>4328</v>
      </c>
      <c r="O45">
        <f t="shared" si="0"/>
        <v>0.23608247422680412</v>
      </c>
      <c r="P45">
        <f t="shared" si="1"/>
        <v>0.15526802218114602</v>
      </c>
    </row>
    <row r="46" spans="1:16" x14ac:dyDescent="0.25">
      <c r="A46" t="s">
        <v>337</v>
      </c>
      <c r="B46" t="s">
        <v>364</v>
      </c>
      <c r="C46" t="s">
        <v>47</v>
      </c>
      <c r="D46">
        <v>5303162</v>
      </c>
      <c r="E46">
        <v>629</v>
      </c>
      <c r="F46">
        <v>294</v>
      </c>
      <c r="G46">
        <v>333</v>
      </c>
      <c r="H46">
        <v>238</v>
      </c>
      <c r="I46">
        <v>1494</v>
      </c>
      <c r="J46">
        <v>3893</v>
      </c>
      <c r="K46">
        <v>1368</v>
      </c>
      <c r="L46">
        <v>1242</v>
      </c>
      <c r="M46">
        <v>674</v>
      </c>
      <c r="N46">
        <v>7177</v>
      </c>
      <c r="O46">
        <f t="shared" si="0"/>
        <v>0.15930388219544847</v>
      </c>
      <c r="P46">
        <f t="shared" si="1"/>
        <v>9.3911104918489613E-2</v>
      </c>
    </row>
    <row r="47" spans="1:16" x14ac:dyDescent="0.25">
      <c r="A47" t="s">
        <v>337</v>
      </c>
      <c r="B47" t="s">
        <v>364</v>
      </c>
      <c r="C47" t="s">
        <v>48</v>
      </c>
      <c r="D47">
        <v>5303170</v>
      </c>
      <c r="E47">
        <v>1057</v>
      </c>
      <c r="F47">
        <v>709</v>
      </c>
      <c r="G47">
        <v>676</v>
      </c>
      <c r="H47">
        <v>498</v>
      </c>
      <c r="I47">
        <v>2940</v>
      </c>
      <c r="J47">
        <v>6415</v>
      </c>
      <c r="K47">
        <v>3199</v>
      </c>
      <c r="L47">
        <v>2614</v>
      </c>
      <c r="M47">
        <v>1451</v>
      </c>
      <c r="N47">
        <v>13679</v>
      </c>
      <c r="O47">
        <f t="shared" si="0"/>
        <v>0.16938775510204082</v>
      </c>
      <c r="P47">
        <f t="shared" si="1"/>
        <v>0.10607500548285693</v>
      </c>
    </row>
    <row r="48" spans="1:16" x14ac:dyDescent="0.25">
      <c r="A48" t="s">
        <v>337</v>
      </c>
      <c r="B48" t="s">
        <v>364</v>
      </c>
      <c r="C48" t="s">
        <v>49</v>
      </c>
      <c r="D48">
        <v>5303180</v>
      </c>
      <c r="E48">
        <v>535</v>
      </c>
      <c r="F48">
        <v>302</v>
      </c>
      <c r="G48">
        <v>303</v>
      </c>
      <c r="H48">
        <v>200</v>
      </c>
      <c r="I48">
        <v>1340</v>
      </c>
      <c r="J48">
        <v>3357</v>
      </c>
      <c r="K48">
        <v>1370</v>
      </c>
      <c r="L48">
        <v>1115</v>
      </c>
      <c r="M48">
        <v>589</v>
      </c>
      <c r="N48">
        <v>6431</v>
      </c>
      <c r="O48">
        <f t="shared" si="0"/>
        <v>0.14925373134328357</v>
      </c>
      <c r="P48">
        <f t="shared" si="1"/>
        <v>9.1587622453739692E-2</v>
      </c>
    </row>
    <row r="49" spans="1:16" x14ac:dyDescent="0.25">
      <c r="A49" t="s">
        <v>337</v>
      </c>
      <c r="B49" t="s">
        <v>364</v>
      </c>
      <c r="C49" t="s">
        <v>50</v>
      </c>
      <c r="D49">
        <v>5303181</v>
      </c>
      <c r="E49">
        <v>266</v>
      </c>
      <c r="F49">
        <v>170</v>
      </c>
      <c r="G49">
        <v>133</v>
      </c>
      <c r="H49">
        <v>122</v>
      </c>
      <c r="I49">
        <v>691</v>
      </c>
      <c r="J49">
        <v>1707</v>
      </c>
      <c r="K49">
        <v>833</v>
      </c>
      <c r="L49">
        <v>541</v>
      </c>
      <c r="M49">
        <v>403</v>
      </c>
      <c r="N49">
        <v>3484</v>
      </c>
      <c r="O49">
        <f t="shared" si="0"/>
        <v>0.17655571635311143</v>
      </c>
      <c r="P49">
        <f t="shared" si="1"/>
        <v>0.11567164179104478</v>
      </c>
    </row>
    <row r="50" spans="1:16" x14ac:dyDescent="0.25">
      <c r="A50" t="s">
        <v>337</v>
      </c>
      <c r="B50" t="s">
        <v>364</v>
      </c>
      <c r="C50" t="s">
        <v>51</v>
      </c>
      <c r="D50">
        <v>5303182</v>
      </c>
      <c r="E50">
        <v>429</v>
      </c>
      <c r="F50">
        <v>215</v>
      </c>
      <c r="G50">
        <v>183</v>
      </c>
      <c r="H50">
        <v>107</v>
      </c>
      <c r="I50">
        <v>934</v>
      </c>
      <c r="J50">
        <v>2586</v>
      </c>
      <c r="K50">
        <v>933</v>
      </c>
      <c r="L50">
        <v>600</v>
      </c>
      <c r="M50">
        <v>284</v>
      </c>
      <c r="N50">
        <v>4403</v>
      </c>
      <c r="O50">
        <f t="shared" si="0"/>
        <v>0.11456102783725911</v>
      </c>
      <c r="P50">
        <f t="shared" si="1"/>
        <v>6.4501476266182148E-2</v>
      </c>
    </row>
    <row r="51" spans="1:16" x14ac:dyDescent="0.25">
      <c r="A51" t="s">
        <v>337</v>
      </c>
      <c r="B51" t="s">
        <v>364</v>
      </c>
      <c r="C51" t="s">
        <v>52</v>
      </c>
      <c r="D51">
        <v>5303190</v>
      </c>
      <c r="E51">
        <v>476</v>
      </c>
      <c r="F51">
        <v>300</v>
      </c>
      <c r="G51">
        <v>227</v>
      </c>
      <c r="H51">
        <v>211</v>
      </c>
      <c r="I51">
        <v>1214</v>
      </c>
      <c r="J51">
        <v>2824</v>
      </c>
      <c r="K51">
        <v>1359</v>
      </c>
      <c r="L51">
        <v>838</v>
      </c>
      <c r="M51">
        <v>613</v>
      </c>
      <c r="N51">
        <v>5634</v>
      </c>
      <c r="O51">
        <f t="shared" si="0"/>
        <v>0.17380560131795716</v>
      </c>
      <c r="P51">
        <f t="shared" si="1"/>
        <v>0.10880369187078452</v>
      </c>
    </row>
    <row r="52" spans="1:16" x14ac:dyDescent="0.25">
      <c r="A52" t="s">
        <v>337</v>
      </c>
      <c r="B52" t="s">
        <v>364</v>
      </c>
      <c r="C52" t="s">
        <v>53</v>
      </c>
      <c r="D52">
        <v>5303191</v>
      </c>
      <c r="E52">
        <v>703</v>
      </c>
      <c r="F52">
        <v>357</v>
      </c>
      <c r="G52">
        <v>320</v>
      </c>
      <c r="H52">
        <v>243</v>
      </c>
      <c r="I52">
        <v>1623</v>
      </c>
      <c r="J52">
        <v>4317</v>
      </c>
      <c r="K52">
        <v>1602</v>
      </c>
      <c r="L52">
        <v>1179</v>
      </c>
      <c r="M52">
        <v>647</v>
      </c>
      <c r="N52">
        <v>7745</v>
      </c>
      <c r="O52">
        <f t="shared" si="0"/>
        <v>0.14972273567467653</v>
      </c>
      <c r="P52">
        <f t="shared" si="1"/>
        <v>8.3537766300839256E-2</v>
      </c>
    </row>
    <row r="53" spans="1:16" x14ac:dyDescent="0.25">
      <c r="A53" t="s">
        <v>337</v>
      </c>
      <c r="B53" t="s">
        <v>364</v>
      </c>
      <c r="C53" t="s">
        <v>54</v>
      </c>
      <c r="D53">
        <v>5303192</v>
      </c>
      <c r="E53">
        <v>590</v>
      </c>
      <c r="F53">
        <v>260</v>
      </c>
      <c r="G53">
        <v>240</v>
      </c>
      <c r="H53">
        <v>161</v>
      </c>
      <c r="I53">
        <v>1251</v>
      </c>
      <c r="J53">
        <v>3632</v>
      </c>
      <c r="K53">
        <v>1171</v>
      </c>
      <c r="L53">
        <v>885</v>
      </c>
      <c r="M53">
        <v>420</v>
      </c>
      <c r="N53">
        <v>6108</v>
      </c>
      <c r="O53">
        <f t="shared" si="0"/>
        <v>0.1286970423661071</v>
      </c>
      <c r="P53">
        <f t="shared" si="1"/>
        <v>6.8762278978389005E-2</v>
      </c>
    </row>
    <row r="54" spans="1:16" x14ac:dyDescent="0.25">
      <c r="A54" t="s">
        <v>337</v>
      </c>
      <c r="B54" t="s">
        <v>365</v>
      </c>
      <c r="C54" t="s">
        <v>55</v>
      </c>
      <c r="D54">
        <v>5304010</v>
      </c>
      <c r="E54">
        <v>1057</v>
      </c>
      <c r="F54">
        <v>769</v>
      </c>
      <c r="G54">
        <v>840</v>
      </c>
      <c r="H54">
        <v>566</v>
      </c>
      <c r="I54">
        <v>3232</v>
      </c>
      <c r="J54">
        <v>6078</v>
      </c>
      <c r="K54">
        <v>3503</v>
      </c>
      <c r="L54">
        <v>3325</v>
      </c>
      <c r="M54">
        <v>1833</v>
      </c>
      <c r="N54">
        <v>14739</v>
      </c>
      <c r="O54">
        <f t="shared" si="0"/>
        <v>0.17512376237623761</v>
      </c>
      <c r="P54">
        <f t="shared" si="1"/>
        <v>0.12436393242418074</v>
      </c>
    </row>
    <row r="55" spans="1:16" x14ac:dyDescent="0.25">
      <c r="A55" t="s">
        <v>337</v>
      </c>
      <c r="B55" t="s">
        <v>365</v>
      </c>
      <c r="C55" t="s">
        <v>56</v>
      </c>
      <c r="D55">
        <v>5304011</v>
      </c>
      <c r="E55">
        <v>500</v>
      </c>
      <c r="F55">
        <v>311</v>
      </c>
      <c r="G55">
        <v>341</v>
      </c>
      <c r="H55">
        <v>218</v>
      </c>
      <c r="I55">
        <v>1370</v>
      </c>
      <c r="J55">
        <v>2674</v>
      </c>
      <c r="K55">
        <v>1292</v>
      </c>
      <c r="L55">
        <v>1193</v>
      </c>
      <c r="M55">
        <v>670</v>
      </c>
      <c r="N55">
        <v>5829</v>
      </c>
      <c r="O55">
        <f t="shared" si="0"/>
        <v>0.15912408759124089</v>
      </c>
      <c r="P55">
        <f t="shared" si="1"/>
        <v>0.11494252873563218</v>
      </c>
    </row>
    <row r="56" spans="1:16" x14ac:dyDescent="0.25">
      <c r="A56" t="s">
        <v>337</v>
      </c>
      <c r="B56" t="s">
        <v>365</v>
      </c>
      <c r="C56" t="s">
        <v>57</v>
      </c>
      <c r="D56">
        <v>5304012</v>
      </c>
      <c r="E56">
        <v>691</v>
      </c>
      <c r="F56">
        <v>294</v>
      </c>
      <c r="G56">
        <v>276</v>
      </c>
      <c r="H56">
        <v>125</v>
      </c>
      <c r="I56">
        <v>1386</v>
      </c>
      <c r="J56">
        <v>3593</v>
      </c>
      <c r="K56">
        <v>1212</v>
      </c>
      <c r="L56">
        <v>960</v>
      </c>
      <c r="M56">
        <v>354</v>
      </c>
      <c r="N56">
        <v>6119</v>
      </c>
      <c r="O56">
        <f t="shared" si="0"/>
        <v>9.0187590187590191E-2</v>
      </c>
      <c r="P56">
        <f t="shared" si="1"/>
        <v>5.785259029253146E-2</v>
      </c>
    </row>
    <row r="57" spans="1:16" x14ac:dyDescent="0.25">
      <c r="A57" t="s">
        <v>337</v>
      </c>
      <c r="B57" t="s">
        <v>365</v>
      </c>
      <c r="C57" t="s">
        <v>58</v>
      </c>
      <c r="D57">
        <v>5304013</v>
      </c>
      <c r="E57">
        <v>466</v>
      </c>
      <c r="F57">
        <v>285</v>
      </c>
      <c r="G57">
        <v>251</v>
      </c>
      <c r="H57">
        <v>166</v>
      </c>
      <c r="I57">
        <v>1168</v>
      </c>
      <c r="J57">
        <v>2191</v>
      </c>
      <c r="K57">
        <v>990</v>
      </c>
      <c r="L57">
        <v>779</v>
      </c>
      <c r="M57">
        <v>457</v>
      </c>
      <c r="N57">
        <v>4417</v>
      </c>
      <c r="O57">
        <f t="shared" si="0"/>
        <v>0.14212328767123289</v>
      </c>
      <c r="P57">
        <f t="shared" si="1"/>
        <v>0.10346388951777225</v>
      </c>
    </row>
    <row r="58" spans="1:16" x14ac:dyDescent="0.25">
      <c r="A58" t="s">
        <v>337</v>
      </c>
      <c r="B58" t="s">
        <v>365</v>
      </c>
      <c r="C58" t="s">
        <v>59</v>
      </c>
      <c r="D58">
        <v>5304020</v>
      </c>
      <c r="E58">
        <v>281</v>
      </c>
      <c r="F58">
        <v>298</v>
      </c>
      <c r="G58">
        <v>470</v>
      </c>
      <c r="H58">
        <v>434</v>
      </c>
      <c r="I58">
        <v>1483</v>
      </c>
      <c r="J58">
        <v>1469</v>
      </c>
      <c r="K58">
        <v>1362</v>
      </c>
      <c r="L58">
        <v>1947</v>
      </c>
      <c r="M58">
        <v>1637</v>
      </c>
      <c r="N58">
        <v>6415</v>
      </c>
      <c r="O58">
        <f t="shared" si="0"/>
        <v>0.29265003371544168</v>
      </c>
      <c r="P58">
        <f t="shared" si="1"/>
        <v>0.25518316445830086</v>
      </c>
    </row>
    <row r="59" spans="1:16" x14ac:dyDescent="0.25">
      <c r="A59" t="s">
        <v>337</v>
      </c>
      <c r="B59" t="s">
        <v>365</v>
      </c>
      <c r="C59" t="s">
        <v>60</v>
      </c>
      <c r="D59">
        <v>5304021</v>
      </c>
      <c r="E59">
        <v>790</v>
      </c>
      <c r="F59">
        <v>597</v>
      </c>
      <c r="G59">
        <v>690</v>
      </c>
      <c r="H59">
        <v>429</v>
      </c>
      <c r="I59">
        <v>2506</v>
      </c>
      <c r="J59">
        <v>3958</v>
      </c>
      <c r="K59">
        <v>2435</v>
      </c>
      <c r="L59">
        <v>2421</v>
      </c>
      <c r="M59">
        <v>1266</v>
      </c>
      <c r="N59">
        <v>10080</v>
      </c>
      <c r="O59">
        <f t="shared" si="0"/>
        <v>0.17118914604948124</v>
      </c>
      <c r="P59">
        <f t="shared" si="1"/>
        <v>0.12559523809523809</v>
      </c>
    </row>
    <row r="60" spans="1:16" x14ac:dyDescent="0.25">
      <c r="A60" t="s">
        <v>337</v>
      </c>
      <c r="B60" t="s">
        <v>365</v>
      </c>
      <c r="C60" t="s">
        <v>61</v>
      </c>
      <c r="D60">
        <v>5304022</v>
      </c>
      <c r="E60">
        <v>496</v>
      </c>
      <c r="F60">
        <v>364</v>
      </c>
      <c r="G60">
        <v>449</v>
      </c>
      <c r="H60">
        <v>254</v>
      </c>
      <c r="I60">
        <v>1563</v>
      </c>
      <c r="J60">
        <v>2581</v>
      </c>
      <c r="K60">
        <v>1546</v>
      </c>
      <c r="L60">
        <v>1484</v>
      </c>
      <c r="M60">
        <v>724</v>
      </c>
      <c r="N60">
        <v>6335</v>
      </c>
      <c r="O60">
        <f t="shared" si="0"/>
        <v>0.16250799744081892</v>
      </c>
      <c r="P60">
        <f t="shared" si="1"/>
        <v>0.11428571428571428</v>
      </c>
    </row>
    <row r="61" spans="1:16" x14ac:dyDescent="0.25">
      <c r="A61" t="s">
        <v>337</v>
      </c>
      <c r="B61" t="s">
        <v>365</v>
      </c>
      <c r="C61" t="s">
        <v>62</v>
      </c>
      <c r="D61">
        <v>5304023</v>
      </c>
      <c r="E61">
        <v>283</v>
      </c>
      <c r="F61">
        <v>258</v>
      </c>
      <c r="G61">
        <v>343</v>
      </c>
      <c r="H61">
        <v>221</v>
      </c>
      <c r="I61">
        <v>1105</v>
      </c>
      <c r="J61">
        <v>1561</v>
      </c>
      <c r="K61">
        <v>1260</v>
      </c>
      <c r="L61">
        <v>1363</v>
      </c>
      <c r="M61">
        <v>746</v>
      </c>
      <c r="N61">
        <v>4930</v>
      </c>
      <c r="O61">
        <f t="shared" si="0"/>
        <v>0.2</v>
      </c>
      <c r="P61">
        <f t="shared" si="1"/>
        <v>0.15131845841784991</v>
      </c>
    </row>
    <row r="62" spans="1:16" x14ac:dyDescent="0.25">
      <c r="A62" t="s">
        <v>337</v>
      </c>
      <c r="B62" t="s">
        <v>365</v>
      </c>
      <c r="C62" t="s">
        <v>63</v>
      </c>
      <c r="D62">
        <v>5304030</v>
      </c>
      <c r="E62">
        <v>138</v>
      </c>
      <c r="F62">
        <v>208</v>
      </c>
      <c r="G62">
        <v>349</v>
      </c>
      <c r="H62">
        <v>401</v>
      </c>
      <c r="I62">
        <v>1096</v>
      </c>
      <c r="J62">
        <v>798</v>
      </c>
      <c r="K62">
        <v>1095</v>
      </c>
      <c r="L62">
        <v>1670</v>
      </c>
      <c r="M62">
        <v>1729</v>
      </c>
      <c r="N62">
        <v>5292</v>
      </c>
      <c r="O62">
        <f t="shared" si="0"/>
        <v>0.36587591240875911</v>
      </c>
      <c r="P62">
        <f t="shared" si="1"/>
        <v>0.32671957671957674</v>
      </c>
    </row>
    <row r="63" spans="1:16" x14ac:dyDescent="0.25">
      <c r="A63" t="s">
        <v>337</v>
      </c>
      <c r="B63" t="s">
        <v>365</v>
      </c>
      <c r="C63" t="s">
        <v>64</v>
      </c>
      <c r="D63">
        <v>5304040</v>
      </c>
      <c r="E63">
        <v>816</v>
      </c>
      <c r="F63">
        <v>709</v>
      </c>
      <c r="G63">
        <v>956</v>
      </c>
      <c r="H63">
        <v>736</v>
      </c>
      <c r="I63">
        <v>3217</v>
      </c>
      <c r="J63">
        <v>4479</v>
      </c>
      <c r="K63">
        <v>3279</v>
      </c>
      <c r="L63">
        <v>3932</v>
      </c>
      <c r="M63">
        <v>2613</v>
      </c>
      <c r="N63">
        <v>14303</v>
      </c>
      <c r="O63">
        <f t="shared" si="0"/>
        <v>0.22878458190861051</v>
      </c>
      <c r="P63">
        <f t="shared" si="1"/>
        <v>0.18268894637488639</v>
      </c>
    </row>
    <row r="64" spans="1:16" x14ac:dyDescent="0.25">
      <c r="A64" t="s">
        <v>337</v>
      </c>
      <c r="B64" t="s">
        <v>365</v>
      </c>
      <c r="C64" t="s">
        <v>65</v>
      </c>
      <c r="D64">
        <v>5304041</v>
      </c>
      <c r="E64">
        <v>607</v>
      </c>
      <c r="F64">
        <v>472</v>
      </c>
      <c r="G64">
        <v>605</v>
      </c>
      <c r="H64">
        <v>450</v>
      </c>
      <c r="I64">
        <v>2134</v>
      </c>
      <c r="J64">
        <v>3286</v>
      </c>
      <c r="K64">
        <v>2173</v>
      </c>
      <c r="L64">
        <v>2386</v>
      </c>
      <c r="M64">
        <v>1469</v>
      </c>
      <c r="N64">
        <v>9314</v>
      </c>
      <c r="O64">
        <f t="shared" si="0"/>
        <v>0.21087160262417995</v>
      </c>
      <c r="P64">
        <f t="shared" si="1"/>
        <v>0.15771956194975306</v>
      </c>
    </row>
    <row r="65" spans="1:16" x14ac:dyDescent="0.25">
      <c r="A65" t="s">
        <v>337</v>
      </c>
      <c r="B65" t="s">
        <v>365</v>
      </c>
      <c r="C65" t="s">
        <v>66</v>
      </c>
      <c r="D65">
        <v>5304042</v>
      </c>
      <c r="E65">
        <v>1013</v>
      </c>
      <c r="F65">
        <v>710</v>
      </c>
      <c r="G65">
        <v>804</v>
      </c>
      <c r="H65">
        <v>524</v>
      </c>
      <c r="I65">
        <v>3051</v>
      </c>
      <c r="J65">
        <v>5516</v>
      </c>
      <c r="K65">
        <v>3110</v>
      </c>
      <c r="L65">
        <v>2879</v>
      </c>
      <c r="M65">
        <v>1691</v>
      </c>
      <c r="N65">
        <v>13196</v>
      </c>
      <c r="O65">
        <f t="shared" si="0"/>
        <v>0.17174696820714519</v>
      </c>
      <c r="P65">
        <f t="shared" si="1"/>
        <v>0.12814489239163382</v>
      </c>
    </row>
    <row r="66" spans="1:16" x14ac:dyDescent="0.25">
      <c r="A66" t="s">
        <v>337</v>
      </c>
      <c r="B66" t="s">
        <v>365</v>
      </c>
      <c r="C66" t="s">
        <v>67</v>
      </c>
      <c r="D66">
        <v>5304050</v>
      </c>
      <c r="E66">
        <v>1351</v>
      </c>
      <c r="F66">
        <v>1010</v>
      </c>
      <c r="G66">
        <v>1194</v>
      </c>
      <c r="H66">
        <v>923</v>
      </c>
      <c r="I66">
        <v>4478</v>
      </c>
      <c r="J66">
        <v>7116</v>
      </c>
      <c r="K66">
        <v>4467</v>
      </c>
      <c r="L66">
        <v>4602</v>
      </c>
      <c r="M66">
        <v>3118</v>
      </c>
      <c r="N66">
        <v>19303</v>
      </c>
      <c r="O66">
        <f t="shared" si="0"/>
        <v>0.20611880303707011</v>
      </c>
      <c r="P66">
        <f t="shared" si="1"/>
        <v>0.16152929596435786</v>
      </c>
    </row>
    <row r="67" spans="1:16" x14ac:dyDescent="0.25">
      <c r="A67" t="s">
        <v>337</v>
      </c>
      <c r="B67" t="s">
        <v>365</v>
      </c>
      <c r="C67" t="s">
        <v>68</v>
      </c>
      <c r="D67">
        <v>5304051</v>
      </c>
      <c r="E67">
        <v>566</v>
      </c>
      <c r="F67">
        <v>486</v>
      </c>
      <c r="G67">
        <v>570</v>
      </c>
      <c r="H67">
        <v>451</v>
      </c>
      <c r="I67">
        <v>2073</v>
      </c>
      <c r="J67">
        <v>3177</v>
      </c>
      <c r="K67">
        <v>2282</v>
      </c>
      <c r="L67">
        <v>2254</v>
      </c>
      <c r="M67">
        <v>1434</v>
      </c>
      <c r="N67">
        <v>9147</v>
      </c>
      <c r="O67">
        <f t="shared" ref="O67:O130" si="2">H67/I67</f>
        <v>0.21755909310178484</v>
      </c>
      <c r="P67">
        <f t="shared" ref="P67:P130" si="3">M67/N67</f>
        <v>0.15677271236470974</v>
      </c>
    </row>
    <row r="68" spans="1:16" x14ac:dyDescent="0.25">
      <c r="A68" t="s">
        <v>337</v>
      </c>
      <c r="B68" t="s">
        <v>365</v>
      </c>
      <c r="C68" t="s">
        <v>69</v>
      </c>
      <c r="D68">
        <v>5304060</v>
      </c>
      <c r="E68">
        <v>1425</v>
      </c>
      <c r="F68">
        <v>946</v>
      </c>
      <c r="G68">
        <v>976</v>
      </c>
      <c r="H68">
        <v>495</v>
      </c>
      <c r="I68">
        <v>3842</v>
      </c>
      <c r="J68">
        <v>7791</v>
      </c>
      <c r="K68">
        <v>3987</v>
      </c>
      <c r="L68">
        <v>3415</v>
      </c>
      <c r="M68">
        <v>1641</v>
      </c>
      <c r="N68">
        <v>16834</v>
      </c>
      <c r="O68">
        <f t="shared" si="2"/>
        <v>0.12883914627798021</v>
      </c>
      <c r="P68">
        <f t="shared" si="3"/>
        <v>9.7481287869787339E-2</v>
      </c>
    </row>
    <row r="69" spans="1:16" x14ac:dyDescent="0.25">
      <c r="A69" t="s">
        <v>337</v>
      </c>
      <c r="B69" t="s">
        <v>365</v>
      </c>
      <c r="C69" t="s">
        <v>70</v>
      </c>
      <c r="D69">
        <v>5304061</v>
      </c>
      <c r="E69">
        <v>1653</v>
      </c>
      <c r="F69">
        <v>893</v>
      </c>
      <c r="G69">
        <v>935</v>
      </c>
      <c r="H69">
        <v>519</v>
      </c>
      <c r="I69">
        <v>4000</v>
      </c>
      <c r="J69">
        <v>8573</v>
      </c>
      <c r="K69">
        <v>3555</v>
      </c>
      <c r="L69">
        <v>3362</v>
      </c>
      <c r="M69">
        <v>1789</v>
      </c>
      <c r="N69">
        <v>17279</v>
      </c>
      <c r="O69">
        <f t="shared" si="2"/>
        <v>0.12975</v>
      </c>
      <c r="P69">
        <f t="shared" si="3"/>
        <v>0.10353608426413566</v>
      </c>
    </row>
    <row r="70" spans="1:16" x14ac:dyDescent="0.25">
      <c r="A70" t="s">
        <v>337</v>
      </c>
      <c r="B70" t="s">
        <v>365</v>
      </c>
      <c r="C70" t="s">
        <v>71</v>
      </c>
      <c r="D70">
        <v>5304070</v>
      </c>
      <c r="E70">
        <v>724</v>
      </c>
      <c r="F70">
        <v>571</v>
      </c>
      <c r="G70">
        <v>733</v>
      </c>
      <c r="H70">
        <v>524</v>
      </c>
      <c r="I70">
        <v>2552</v>
      </c>
      <c r="J70">
        <v>3684</v>
      </c>
      <c r="K70">
        <v>2326</v>
      </c>
      <c r="L70">
        <v>2583</v>
      </c>
      <c r="M70">
        <v>1667</v>
      </c>
      <c r="N70">
        <v>10260</v>
      </c>
      <c r="O70">
        <f t="shared" si="2"/>
        <v>0.20532915360501566</v>
      </c>
      <c r="P70">
        <f t="shared" si="3"/>
        <v>0.16247563352826511</v>
      </c>
    </row>
    <row r="71" spans="1:16" x14ac:dyDescent="0.25">
      <c r="A71" t="s">
        <v>337</v>
      </c>
      <c r="B71" t="s">
        <v>365</v>
      </c>
      <c r="C71" t="s">
        <v>72</v>
      </c>
      <c r="D71">
        <v>5304071</v>
      </c>
      <c r="E71">
        <v>1468</v>
      </c>
      <c r="F71">
        <v>997</v>
      </c>
      <c r="G71">
        <v>1084</v>
      </c>
      <c r="H71">
        <v>619</v>
      </c>
      <c r="I71">
        <v>4168</v>
      </c>
      <c r="J71">
        <v>7093</v>
      </c>
      <c r="K71">
        <v>3691</v>
      </c>
      <c r="L71">
        <v>3200</v>
      </c>
      <c r="M71">
        <v>1635</v>
      </c>
      <c r="N71">
        <v>15619</v>
      </c>
      <c r="O71">
        <f t="shared" si="2"/>
        <v>0.14851247600767753</v>
      </c>
      <c r="P71">
        <f t="shared" si="3"/>
        <v>0.10468019719572316</v>
      </c>
    </row>
    <row r="72" spans="1:16" x14ac:dyDescent="0.25">
      <c r="A72" t="s">
        <v>337</v>
      </c>
      <c r="B72" t="s">
        <v>365</v>
      </c>
      <c r="C72" t="s">
        <v>73</v>
      </c>
      <c r="D72">
        <v>5304072</v>
      </c>
      <c r="E72">
        <v>499</v>
      </c>
      <c r="F72">
        <v>432</v>
      </c>
      <c r="G72">
        <v>523</v>
      </c>
      <c r="H72">
        <v>384</v>
      </c>
      <c r="I72">
        <v>1838</v>
      </c>
      <c r="J72">
        <v>2700</v>
      </c>
      <c r="K72">
        <v>1814</v>
      </c>
      <c r="L72">
        <v>1884</v>
      </c>
      <c r="M72">
        <v>1137</v>
      </c>
      <c r="N72">
        <v>7535</v>
      </c>
      <c r="O72">
        <f t="shared" si="2"/>
        <v>0.20892274211099021</v>
      </c>
      <c r="P72">
        <f t="shared" si="3"/>
        <v>0.1508958195089582</v>
      </c>
    </row>
    <row r="73" spans="1:16" x14ac:dyDescent="0.25">
      <c r="A73" t="s">
        <v>337</v>
      </c>
      <c r="B73" t="s">
        <v>365</v>
      </c>
      <c r="C73" t="s">
        <v>74</v>
      </c>
      <c r="D73">
        <v>5304080</v>
      </c>
      <c r="E73">
        <v>988</v>
      </c>
      <c r="F73">
        <v>675</v>
      </c>
      <c r="G73">
        <v>671</v>
      </c>
      <c r="H73">
        <v>428</v>
      </c>
      <c r="I73">
        <v>2762</v>
      </c>
      <c r="J73">
        <v>4775</v>
      </c>
      <c r="K73">
        <v>2846</v>
      </c>
      <c r="L73">
        <v>2456</v>
      </c>
      <c r="M73">
        <v>1288</v>
      </c>
      <c r="N73">
        <v>11365</v>
      </c>
      <c r="O73">
        <f t="shared" si="2"/>
        <v>0.1549601737871108</v>
      </c>
      <c r="P73">
        <f t="shared" si="3"/>
        <v>0.11333040035195777</v>
      </c>
    </row>
    <row r="74" spans="1:16" x14ac:dyDescent="0.25">
      <c r="A74" t="s">
        <v>337</v>
      </c>
      <c r="B74" t="s">
        <v>365</v>
      </c>
      <c r="C74" t="s">
        <v>75</v>
      </c>
      <c r="D74">
        <v>5304081</v>
      </c>
      <c r="E74">
        <v>592</v>
      </c>
      <c r="F74">
        <v>362</v>
      </c>
      <c r="G74">
        <v>445</v>
      </c>
      <c r="H74">
        <v>271</v>
      </c>
      <c r="I74">
        <v>1670</v>
      </c>
      <c r="J74">
        <v>2936</v>
      </c>
      <c r="K74">
        <v>1438</v>
      </c>
      <c r="L74">
        <v>1491</v>
      </c>
      <c r="M74">
        <v>743</v>
      </c>
      <c r="N74">
        <v>6608</v>
      </c>
      <c r="O74">
        <f t="shared" si="2"/>
        <v>0.16227544910179642</v>
      </c>
      <c r="P74">
        <f t="shared" si="3"/>
        <v>0.11243946731234866</v>
      </c>
    </row>
    <row r="75" spans="1:16" x14ac:dyDescent="0.25">
      <c r="A75" t="s">
        <v>337</v>
      </c>
      <c r="B75" t="s">
        <v>365</v>
      </c>
      <c r="C75" t="s">
        <v>76</v>
      </c>
      <c r="D75">
        <v>5304082</v>
      </c>
      <c r="E75">
        <v>423</v>
      </c>
      <c r="F75">
        <v>292</v>
      </c>
      <c r="G75">
        <v>341</v>
      </c>
      <c r="H75">
        <v>195</v>
      </c>
      <c r="I75">
        <v>1251</v>
      </c>
      <c r="J75">
        <v>2094</v>
      </c>
      <c r="K75">
        <v>1165</v>
      </c>
      <c r="L75">
        <v>1064</v>
      </c>
      <c r="M75">
        <v>465</v>
      </c>
      <c r="N75">
        <v>4788</v>
      </c>
      <c r="O75">
        <f t="shared" si="2"/>
        <v>0.15587529976019185</v>
      </c>
      <c r="P75">
        <f t="shared" si="3"/>
        <v>9.7117794486215533E-2</v>
      </c>
    </row>
    <row r="76" spans="1:16" x14ac:dyDescent="0.25">
      <c r="A76" t="s">
        <v>337</v>
      </c>
      <c r="B76" t="s">
        <v>365</v>
      </c>
      <c r="C76" t="s">
        <v>77</v>
      </c>
      <c r="D76">
        <v>5304090</v>
      </c>
      <c r="E76">
        <v>1673</v>
      </c>
      <c r="F76">
        <v>1108</v>
      </c>
      <c r="G76">
        <v>1051</v>
      </c>
      <c r="H76">
        <v>567</v>
      </c>
      <c r="I76">
        <v>4399</v>
      </c>
      <c r="J76">
        <v>8258</v>
      </c>
      <c r="K76">
        <v>4311</v>
      </c>
      <c r="L76">
        <v>3610</v>
      </c>
      <c r="M76">
        <v>1791</v>
      </c>
      <c r="N76">
        <v>17970</v>
      </c>
      <c r="O76">
        <f t="shared" si="2"/>
        <v>0.12889293021141168</v>
      </c>
      <c r="P76">
        <f t="shared" si="3"/>
        <v>9.9666110183639398E-2</v>
      </c>
    </row>
    <row r="77" spans="1:16" x14ac:dyDescent="0.25">
      <c r="A77" t="s">
        <v>337</v>
      </c>
      <c r="B77" t="s">
        <v>365</v>
      </c>
      <c r="C77" t="s">
        <v>78</v>
      </c>
      <c r="D77">
        <v>5304091</v>
      </c>
      <c r="E77">
        <v>1216</v>
      </c>
      <c r="F77">
        <v>514</v>
      </c>
      <c r="G77">
        <v>444</v>
      </c>
      <c r="H77">
        <v>206</v>
      </c>
      <c r="I77">
        <v>2380</v>
      </c>
      <c r="J77">
        <v>5942</v>
      </c>
      <c r="K77">
        <v>1903</v>
      </c>
      <c r="L77">
        <v>1369</v>
      </c>
      <c r="M77">
        <v>580</v>
      </c>
      <c r="N77">
        <v>9794</v>
      </c>
      <c r="O77">
        <f t="shared" si="2"/>
        <v>8.6554621848739494E-2</v>
      </c>
      <c r="P77">
        <f t="shared" si="3"/>
        <v>5.9219930569736574E-2</v>
      </c>
    </row>
    <row r="78" spans="1:16" x14ac:dyDescent="0.25">
      <c r="A78" t="s">
        <v>337</v>
      </c>
      <c r="B78" t="s">
        <v>365</v>
      </c>
      <c r="C78" t="s">
        <v>79</v>
      </c>
      <c r="D78">
        <v>5304100</v>
      </c>
      <c r="E78">
        <v>931</v>
      </c>
      <c r="F78">
        <v>681</v>
      </c>
      <c r="G78">
        <v>799</v>
      </c>
      <c r="H78">
        <v>647</v>
      </c>
      <c r="I78">
        <v>3058</v>
      </c>
      <c r="J78">
        <v>4782</v>
      </c>
      <c r="K78">
        <v>2609</v>
      </c>
      <c r="L78">
        <v>2740</v>
      </c>
      <c r="M78">
        <v>1946</v>
      </c>
      <c r="N78">
        <v>12077</v>
      </c>
      <c r="O78">
        <f t="shared" si="2"/>
        <v>0.21157619359058208</v>
      </c>
      <c r="P78">
        <f t="shared" si="3"/>
        <v>0.16113273163865199</v>
      </c>
    </row>
    <row r="79" spans="1:16" x14ac:dyDescent="0.25">
      <c r="A79" t="s">
        <v>337</v>
      </c>
      <c r="B79" t="s">
        <v>365</v>
      </c>
      <c r="C79" t="s">
        <v>80</v>
      </c>
      <c r="D79">
        <v>5304101</v>
      </c>
      <c r="E79">
        <v>572</v>
      </c>
      <c r="F79">
        <v>492</v>
      </c>
      <c r="G79">
        <v>617</v>
      </c>
      <c r="H79">
        <v>419</v>
      </c>
      <c r="I79">
        <v>2100</v>
      </c>
      <c r="J79">
        <v>2959</v>
      </c>
      <c r="K79">
        <v>1961</v>
      </c>
      <c r="L79">
        <v>1894</v>
      </c>
      <c r="M79">
        <v>1114</v>
      </c>
      <c r="N79">
        <v>7928</v>
      </c>
      <c r="O79">
        <f t="shared" si="2"/>
        <v>0.19952380952380952</v>
      </c>
      <c r="P79">
        <f t="shared" si="3"/>
        <v>0.14051463168516651</v>
      </c>
    </row>
    <row r="80" spans="1:16" x14ac:dyDescent="0.25">
      <c r="A80" t="s">
        <v>337</v>
      </c>
      <c r="B80" t="s">
        <v>365</v>
      </c>
      <c r="C80" t="s">
        <v>81</v>
      </c>
      <c r="D80">
        <v>5304102</v>
      </c>
      <c r="E80">
        <v>1082</v>
      </c>
      <c r="F80">
        <v>633</v>
      </c>
      <c r="G80">
        <v>604</v>
      </c>
      <c r="H80">
        <v>341</v>
      </c>
      <c r="I80">
        <v>2660</v>
      </c>
      <c r="J80">
        <v>5596</v>
      </c>
      <c r="K80">
        <v>2461</v>
      </c>
      <c r="L80">
        <v>1939</v>
      </c>
      <c r="M80">
        <v>983</v>
      </c>
      <c r="N80">
        <v>10979</v>
      </c>
      <c r="O80">
        <f t="shared" si="2"/>
        <v>0.1281954887218045</v>
      </c>
      <c r="P80">
        <f t="shared" si="3"/>
        <v>8.9534565989616538E-2</v>
      </c>
    </row>
    <row r="81" spans="1:16" x14ac:dyDescent="0.25">
      <c r="A81" t="s">
        <v>337</v>
      </c>
      <c r="B81" t="s">
        <v>365</v>
      </c>
      <c r="C81" t="s">
        <v>82</v>
      </c>
      <c r="D81">
        <v>5304103</v>
      </c>
      <c r="E81">
        <v>311</v>
      </c>
      <c r="F81">
        <v>268</v>
      </c>
      <c r="G81">
        <v>316</v>
      </c>
      <c r="H81">
        <v>262</v>
      </c>
      <c r="I81">
        <v>1157</v>
      </c>
      <c r="J81">
        <v>1696</v>
      </c>
      <c r="K81">
        <v>1089</v>
      </c>
      <c r="L81">
        <v>976</v>
      </c>
      <c r="M81">
        <v>636</v>
      </c>
      <c r="N81">
        <v>4397</v>
      </c>
      <c r="O81">
        <f t="shared" si="2"/>
        <v>0.226447709593777</v>
      </c>
      <c r="P81">
        <f t="shared" si="3"/>
        <v>0.14464407550602684</v>
      </c>
    </row>
    <row r="82" spans="1:16" x14ac:dyDescent="0.25">
      <c r="A82" t="s">
        <v>337</v>
      </c>
      <c r="B82" t="s">
        <v>365</v>
      </c>
      <c r="C82" t="s">
        <v>83</v>
      </c>
      <c r="D82">
        <v>5304104</v>
      </c>
      <c r="E82">
        <v>344</v>
      </c>
      <c r="F82">
        <v>344</v>
      </c>
      <c r="G82">
        <v>561</v>
      </c>
      <c r="H82">
        <v>402</v>
      </c>
      <c r="I82">
        <v>1651</v>
      </c>
      <c r="J82">
        <v>1714</v>
      </c>
      <c r="K82">
        <v>1326</v>
      </c>
      <c r="L82">
        <v>1777</v>
      </c>
      <c r="M82">
        <v>1030</v>
      </c>
      <c r="N82">
        <v>5847</v>
      </c>
      <c r="O82">
        <f t="shared" si="2"/>
        <v>0.24348879466989704</v>
      </c>
      <c r="P82">
        <f t="shared" si="3"/>
        <v>0.17615871387036086</v>
      </c>
    </row>
    <row r="83" spans="1:16" x14ac:dyDescent="0.25">
      <c r="A83" t="s">
        <v>337</v>
      </c>
      <c r="B83" t="s">
        <v>365</v>
      </c>
      <c r="C83" t="s">
        <v>84</v>
      </c>
      <c r="D83">
        <v>5304110</v>
      </c>
      <c r="E83">
        <v>513</v>
      </c>
      <c r="F83">
        <v>606</v>
      </c>
      <c r="G83">
        <v>976</v>
      </c>
      <c r="H83">
        <v>815</v>
      </c>
      <c r="I83">
        <v>2910</v>
      </c>
      <c r="J83">
        <v>2504</v>
      </c>
      <c r="K83">
        <v>2361</v>
      </c>
      <c r="L83">
        <v>2997</v>
      </c>
      <c r="M83">
        <v>2183</v>
      </c>
      <c r="N83">
        <v>10045</v>
      </c>
      <c r="O83">
        <f t="shared" si="2"/>
        <v>0.28006872852233677</v>
      </c>
      <c r="P83">
        <f t="shared" si="3"/>
        <v>0.21732205077152814</v>
      </c>
    </row>
    <row r="84" spans="1:16" x14ac:dyDescent="0.25">
      <c r="A84" t="s">
        <v>337</v>
      </c>
      <c r="B84" t="s">
        <v>365</v>
      </c>
      <c r="C84" t="s">
        <v>85</v>
      </c>
      <c r="D84">
        <v>5304111</v>
      </c>
      <c r="E84">
        <v>726</v>
      </c>
      <c r="F84">
        <v>497</v>
      </c>
      <c r="G84">
        <v>656</v>
      </c>
      <c r="H84">
        <v>391</v>
      </c>
      <c r="I84">
        <v>2270</v>
      </c>
      <c r="J84">
        <v>3656</v>
      </c>
      <c r="K84">
        <v>1899</v>
      </c>
      <c r="L84">
        <v>2236</v>
      </c>
      <c r="M84">
        <v>1192</v>
      </c>
      <c r="N84">
        <v>8983</v>
      </c>
      <c r="O84">
        <f t="shared" si="2"/>
        <v>0.17224669603524229</v>
      </c>
      <c r="P84">
        <f t="shared" si="3"/>
        <v>0.13269509072692864</v>
      </c>
    </row>
    <row r="85" spans="1:16" x14ac:dyDescent="0.25">
      <c r="A85" t="s">
        <v>337</v>
      </c>
      <c r="B85" t="s">
        <v>365</v>
      </c>
      <c r="C85" t="s">
        <v>86</v>
      </c>
      <c r="D85">
        <v>5304112</v>
      </c>
      <c r="E85">
        <v>264</v>
      </c>
      <c r="F85">
        <v>153</v>
      </c>
      <c r="G85">
        <v>206</v>
      </c>
      <c r="H85">
        <v>182</v>
      </c>
      <c r="I85">
        <v>805</v>
      </c>
      <c r="J85">
        <v>1284</v>
      </c>
      <c r="K85">
        <v>579</v>
      </c>
      <c r="L85">
        <v>614</v>
      </c>
      <c r="M85">
        <v>438</v>
      </c>
      <c r="N85">
        <v>2915</v>
      </c>
      <c r="O85">
        <f t="shared" si="2"/>
        <v>0.22608695652173913</v>
      </c>
      <c r="P85">
        <f t="shared" si="3"/>
        <v>0.15025728987993139</v>
      </c>
    </row>
    <row r="86" spans="1:16" x14ac:dyDescent="0.25">
      <c r="A86" t="s">
        <v>337</v>
      </c>
      <c r="B86" t="s">
        <v>366</v>
      </c>
      <c r="C86" t="s">
        <v>87</v>
      </c>
      <c r="D86">
        <v>5305010</v>
      </c>
      <c r="E86">
        <v>1281</v>
      </c>
      <c r="F86">
        <v>915</v>
      </c>
      <c r="G86">
        <v>144</v>
      </c>
      <c r="H86">
        <v>130</v>
      </c>
      <c r="I86">
        <v>2470</v>
      </c>
      <c r="J86">
        <v>5562</v>
      </c>
      <c r="K86">
        <v>2604</v>
      </c>
      <c r="L86">
        <v>459</v>
      </c>
      <c r="M86">
        <v>456</v>
      </c>
      <c r="N86">
        <v>9081</v>
      </c>
      <c r="O86">
        <f t="shared" si="2"/>
        <v>5.2631578947368418E-2</v>
      </c>
      <c r="P86">
        <f t="shared" si="3"/>
        <v>5.0214734060125533E-2</v>
      </c>
    </row>
    <row r="87" spans="1:16" x14ac:dyDescent="0.25">
      <c r="A87" t="s">
        <v>337</v>
      </c>
      <c r="B87" t="s">
        <v>366</v>
      </c>
      <c r="C87" t="s">
        <v>88</v>
      </c>
      <c r="D87">
        <v>5305011</v>
      </c>
      <c r="E87">
        <v>593</v>
      </c>
      <c r="F87">
        <v>377</v>
      </c>
      <c r="G87">
        <v>47</v>
      </c>
      <c r="H87">
        <v>48</v>
      </c>
      <c r="I87">
        <v>1065</v>
      </c>
      <c r="J87">
        <v>2623</v>
      </c>
      <c r="K87">
        <v>1169</v>
      </c>
      <c r="L87">
        <v>165</v>
      </c>
      <c r="M87">
        <v>166</v>
      </c>
      <c r="N87">
        <v>4123</v>
      </c>
      <c r="O87">
        <f t="shared" si="2"/>
        <v>4.507042253521127E-2</v>
      </c>
      <c r="P87">
        <f t="shared" si="3"/>
        <v>4.0261945185544504E-2</v>
      </c>
    </row>
    <row r="88" spans="1:16" x14ac:dyDescent="0.25">
      <c r="A88" t="s">
        <v>337</v>
      </c>
      <c r="B88" t="s">
        <v>366</v>
      </c>
      <c r="C88" t="s">
        <v>89</v>
      </c>
      <c r="D88">
        <v>5305012</v>
      </c>
      <c r="E88">
        <v>519</v>
      </c>
      <c r="F88">
        <v>372</v>
      </c>
      <c r="G88">
        <v>48</v>
      </c>
      <c r="H88">
        <v>34</v>
      </c>
      <c r="I88">
        <v>973</v>
      </c>
      <c r="J88">
        <v>2280</v>
      </c>
      <c r="K88">
        <v>999</v>
      </c>
      <c r="L88">
        <v>121</v>
      </c>
      <c r="M88">
        <v>123</v>
      </c>
      <c r="N88">
        <v>3523</v>
      </c>
      <c r="O88">
        <f t="shared" si="2"/>
        <v>3.4943473792394653E-2</v>
      </c>
      <c r="P88">
        <f t="shared" si="3"/>
        <v>3.4913426057337493E-2</v>
      </c>
    </row>
    <row r="89" spans="1:16" x14ac:dyDescent="0.25">
      <c r="A89" t="s">
        <v>337</v>
      </c>
      <c r="B89" t="s">
        <v>366</v>
      </c>
      <c r="C89" t="s">
        <v>90</v>
      </c>
      <c r="D89">
        <v>5305013</v>
      </c>
      <c r="E89">
        <v>874</v>
      </c>
      <c r="F89">
        <v>354</v>
      </c>
      <c r="G89">
        <v>36</v>
      </c>
      <c r="H89">
        <v>29</v>
      </c>
      <c r="I89">
        <v>1293</v>
      </c>
      <c r="J89">
        <v>3909</v>
      </c>
      <c r="K89">
        <v>1010</v>
      </c>
      <c r="L89">
        <v>120</v>
      </c>
      <c r="M89">
        <v>127</v>
      </c>
      <c r="N89">
        <v>5166</v>
      </c>
      <c r="O89">
        <f t="shared" si="2"/>
        <v>2.2428460943542151E-2</v>
      </c>
      <c r="P89">
        <f t="shared" si="3"/>
        <v>2.4583817266744096E-2</v>
      </c>
    </row>
    <row r="90" spans="1:16" x14ac:dyDescent="0.25">
      <c r="A90" t="s">
        <v>337</v>
      </c>
      <c r="B90" t="s">
        <v>366</v>
      </c>
      <c r="C90" t="s">
        <v>91</v>
      </c>
      <c r="D90">
        <v>5305020</v>
      </c>
      <c r="E90">
        <v>636</v>
      </c>
      <c r="F90">
        <v>605</v>
      </c>
      <c r="G90">
        <v>117</v>
      </c>
      <c r="H90">
        <v>86</v>
      </c>
      <c r="I90">
        <v>1444</v>
      </c>
      <c r="J90">
        <v>3009</v>
      </c>
      <c r="K90">
        <v>1952</v>
      </c>
      <c r="L90">
        <v>358</v>
      </c>
      <c r="M90">
        <v>275</v>
      </c>
      <c r="N90">
        <v>5594</v>
      </c>
      <c r="O90">
        <f t="shared" si="2"/>
        <v>5.9556786703601108E-2</v>
      </c>
      <c r="P90">
        <f t="shared" si="3"/>
        <v>4.9159814086521272E-2</v>
      </c>
    </row>
    <row r="91" spans="1:16" x14ac:dyDescent="0.25">
      <c r="A91" t="s">
        <v>337</v>
      </c>
      <c r="B91" t="s">
        <v>366</v>
      </c>
      <c r="C91" t="s">
        <v>92</v>
      </c>
      <c r="D91">
        <v>5305021</v>
      </c>
      <c r="E91">
        <v>605</v>
      </c>
      <c r="F91">
        <v>548</v>
      </c>
      <c r="G91">
        <v>106</v>
      </c>
      <c r="H91">
        <v>69</v>
      </c>
      <c r="I91">
        <v>1328</v>
      </c>
      <c r="J91">
        <v>2923</v>
      </c>
      <c r="K91">
        <v>1819</v>
      </c>
      <c r="L91">
        <v>268</v>
      </c>
      <c r="M91">
        <v>244</v>
      </c>
      <c r="N91">
        <v>5254</v>
      </c>
      <c r="O91">
        <f t="shared" si="2"/>
        <v>5.1957831325301206E-2</v>
      </c>
      <c r="P91">
        <f t="shared" si="3"/>
        <v>4.6440807004187283E-2</v>
      </c>
    </row>
    <row r="92" spans="1:16" x14ac:dyDescent="0.25">
      <c r="A92" t="s">
        <v>337</v>
      </c>
      <c r="B92" t="s">
        <v>366</v>
      </c>
      <c r="C92" t="s">
        <v>93</v>
      </c>
      <c r="D92">
        <v>5305022</v>
      </c>
      <c r="E92">
        <v>937</v>
      </c>
      <c r="F92">
        <v>510</v>
      </c>
      <c r="G92">
        <v>51</v>
      </c>
      <c r="H92">
        <v>46</v>
      </c>
      <c r="I92">
        <v>1544</v>
      </c>
      <c r="J92">
        <v>4231</v>
      </c>
      <c r="K92">
        <v>1433</v>
      </c>
      <c r="L92">
        <v>128</v>
      </c>
      <c r="M92">
        <v>175</v>
      </c>
      <c r="N92">
        <v>5967</v>
      </c>
      <c r="O92">
        <f t="shared" si="2"/>
        <v>2.9792746113989636E-2</v>
      </c>
      <c r="P92">
        <f t="shared" si="3"/>
        <v>2.9327970504441091E-2</v>
      </c>
    </row>
    <row r="93" spans="1:16" x14ac:dyDescent="0.25">
      <c r="A93" t="s">
        <v>337</v>
      </c>
      <c r="B93" t="s">
        <v>366</v>
      </c>
      <c r="C93" t="s">
        <v>94</v>
      </c>
      <c r="D93">
        <v>5305023</v>
      </c>
      <c r="E93">
        <v>822</v>
      </c>
      <c r="F93">
        <v>519</v>
      </c>
      <c r="G93">
        <v>54</v>
      </c>
      <c r="H93">
        <v>50</v>
      </c>
      <c r="I93">
        <v>1445</v>
      </c>
      <c r="J93">
        <v>3757</v>
      </c>
      <c r="K93">
        <v>1370</v>
      </c>
      <c r="L93">
        <v>129</v>
      </c>
      <c r="M93">
        <v>185</v>
      </c>
      <c r="N93">
        <v>5441</v>
      </c>
      <c r="O93">
        <f t="shared" si="2"/>
        <v>3.4602076124567477E-2</v>
      </c>
      <c r="P93">
        <f t="shared" si="3"/>
        <v>3.4001102738467195E-2</v>
      </c>
    </row>
    <row r="94" spans="1:16" x14ac:dyDescent="0.25">
      <c r="A94" t="s">
        <v>337</v>
      </c>
      <c r="B94" t="s">
        <v>366</v>
      </c>
      <c r="C94" t="s">
        <v>95</v>
      </c>
      <c r="D94">
        <v>5305024</v>
      </c>
      <c r="E94">
        <v>489</v>
      </c>
      <c r="F94">
        <v>248</v>
      </c>
      <c r="G94">
        <v>20</v>
      </c>
      <c r="H94">
        <v>16</v>
      </c>
      <c r="I94">
        <v>773</v>
      </c>
      <c r="J94">
        <v>2086</v>
      </c>
      <c r="K94">
        <v>622</v>
      </c>
      <c r="L94">
        <v>74</v>
      </c>
      <c r="M94">
        <v>59</v>
      </c>
      <c r="N94">
        <v>2841</v>
      </c>
      <c r="O94">
        <f t="shared" si="2"/>
        <v>2.0698576972833119E-2</v>
      </c>
      <c r="P94">
        <f t="shared" si="3"/>
        <v>2.0767335445265753E-2</v>
      </c>
    </row>
    <row r="95" spans="1:16" x14ac:dyDescent="0.25">
      <c r="A95" t="s">
        <v>337</v>
      </c>
      <c r="B95" t="s">
        <v>366</v>
      </c>
      <c r="C95" t="s">
        <v>96</v>
      </c>
      <c r="D95">
        <v>5305025</v>
      </c>
      <c r="E95">
        <v>528</v>
      </c>
      <c r="F95">
        <v>338</v>
      </c>
      <c r="G95">
        <v>39</v>
      </c>
      <c r="H95">
        <v>19</v>
      </c>
      <c r="I95">
        <v>924</v>
      </c>
      <c r="J95">
        <v>2318</v>
      </c>
      <c r="K95">
        <v>960</v>
      </c>
      <c r="L95">
        <v>140</v>
      </c>
      <c r="M95">
        <v>78</v>
      </c>
      <c r="N95">
        <v>3496</v>
      </c>
      <c r="O95">
        <f t="shared" si="2"/>
        <v>2.0562770562770564E-2</v>
      </c>
      <c r="P95">
        <f t="shared" si="3"/>
        <v>2.231121281464531E-2</v>
      </c>
    </row>
    <row r="96" spans="1:16" x14ac:dyDescent="0.25">
      <c r="A96" t="s">
        <v>337</v>
      </c>
      <c r="B96" t="s">
        <v>366</v>
      </c>
      <c r="C96" t="s">
        <v>97</v>
      </c>
      <c r="D96">
        <v>5305026</v>
      </c>
      <c r="E96">
        <v>377</v>
      </c>
      <c r="F96">
        <v>216</v>
      </c>
      <c r="G96">
        <v>28</v>
      </c>
      <c r="H96">
        <v>26</v>
      </c>
      <c r="I96">
        <v>647</v>
      </c>
      <c r="J96">
        <v>1927</v>
      </c>
      <c r="K96">
        <v>754</v>
      </c>
      <c r="L96">
        <v>107</v>
      </c>
      <c r="M96">
        <v>120</v>
      </c>
      <c r="N96">
        <v>2908</v>
      </c>
      <c r="O96">
        <f t="shared" si="2"/>
        <v>4.0185471406491501E-2</v>
      </c>
      <c r="P96">
        <f t="shared" si="3"/>
        <v>4.1265474552957357E-2</v>
      </c>
    </row>
    <row r="97" spans="1:16" x14ac:dyDescent="0.25">
      <c r="A97" t="s">
        <v>337</v>
      </c>
      <c r="B97" t="s">
        <v>366</v>
      </c>
      <c r="C97" t="s">
        <v>98</v>
      </c>
      <c r="D97">
        <v>5305027</v>
      </c>
      <c r="E97">
        <v>240</v>
      </c>
      <c r="F97">
        <v>197</v>
      </c>
      <c r="G97">
        <v>37</v>
      </c>
      <c r="H97">
        <v>35</v>
      </c>
      <c r="I97">
        <v>509</v>
      </c>
      <c r="J97">
        <v>1059</v>
      </c>
      <c r="K97">
        <v>519</v>
      </c>
      <c r="L97">
        <v>104</v>
      </c>
      <c r="M97">
        <v>98</v>
      </c>
      <c r="N97">
        <v>1780</v>
      </c>
      <c r="O97">
        <f t="shared" si="2"/>
        <v>6.8762278978389005E-2</v>
      </c>
      <c r="P97">
        <f t="shared" si="3"/>
        <v>5.5056179775280899E-2</v>
      </c>
    </row>
    <row r="98" spans="1:16" x14ac:dyDescent="0.25">
      <c r="A98" t="s">
        <v>337</v>
      </c>
      <c r="B98" t="s">
        <v>366</v>
      </c>
      <c r="C98" t="s">
        <v>99</v>
      </c>
      <c r="D98">
        <v>5305030</v>
      </c>
      <c r="E98">
        <v>861</v>
      </c>
      <c r="F98">
        <v>810</v>
      </c>
      <c r="G98">
        <v>233</v>
      </c>
      <c r="H98">
        <v>245</v>
      </c>
      <c r="I98">
        <v>2149</v>
      </c>
      <c r="J98">
        <v>4450</v>
      </c>
      <c r="K98">
        <v>3039</v>
      </c>
      <c r="L98">
        <v>837</v>
      </c>
      <c r="M98">
        <v>980</v>
      </c>
      <c r="N98">
        <v>9306</v>
      </c>
      <c r="O98">
        <f t="shared" si="2"/>
        <v>0.11400651465798045</v>
      </c>
      <c r="P98">
        <f t="shared" si="3"/>
        <v>0.10530840318074361</v>
      </c>
    </row>
    <row r="99" spans="1:16" x14ac:dyDescent="0.25">
      <c r="A99" t="s">
        <v>337</v>
      </c>
      <c r="B99" t="s">
        <v>366</v>
      </c>
      <c r="C99" t="s">
        <v>100</v>
      </c>
      <c r="D99">
        <v>5305040</v>
      </c>
      <c r="E99">
        <v>1508</v>
      </c>
      <c r="F99">
        <v>1165</v>
      </c>
      <c r="G99">
        <v>171</v>
      </c>
      <c r="H99">
        <v>150</v>
      </c>
      <c r="I99">
        <v>2994</v>
      </c>
      <c r="J99">
        <v>7179</v>
      </c>
      <c r="K99">
        <v>3709</v>
      </c>
      <c r="L99">
        <v>613</v>
      </c>
      <c r="M99">
        <v>544</v>
      </c>
      <c r="N99">
        <v>12045</v>
      </c>
      <c r="O99">
        <f t="shared" si="2"/>
        <v>5.0100200400801605E-2</v>
      </c>
      <c r="P99">
        <f t="shared" si="3"/>
        <v>4.5163968451639683E-2</v>
      </c>
    </row>
    <row r="100" spans="1:16" x14ac:dyDescent="0.25">
      <c r="A100" t="s">
        <v>337</v>
      </c>
      <c r="B100" t="s">
        <v>366</v>
      </c>
      <c r="C100" t="s">
        <v>101</v>
      </c>
      <c r="D100">
        <v>5305041</v>
      </c>
      <c r="E100">
        <v>754</v>
      </c>
      <c r="F100">
        <v>379</v>
      </c>
      <c r="G100">
        <v>63</v>
      </c>
      <c r="H100">
        <v>55</v>
      </c>
      <c r="I100">
        <v>1251</v>
      </c>
      <c r="J100">
        <v>3782</v>
      </c>
      <c r="K100">
        <v>1326</v>
      </c>
      <c r="L100">
        <v>236</v>
      </c>
      <c r="M100">
        <v>242</v>
      </c>
      <c r="N100">
        <v>5586</v>
      </c>
      <c r="O100">
        <f t="shared" si="2"/>
        <v>4.396482813749001E-2</v>
      </c>
      <c r="P100">
        <f t="shared" si="3"/>
        <v>4.3322592194772643E-2</v>
      </c>
    </row>
    <row r="101" spans="1:16" x14ac:dyDescent="0.25">
      <c r="A101" t="s">
        <v>337</v>
      </c>
      <c r="B101" t="s">
        <v>366</v>
      </c>
      <c r="C101" t="s">
        <v>102</v>
      </c>
      <c r="D101">
        <v>5305042</v>
      </c>
      <c r="E101">
        <v>653</v>
      </c>
      <c r="F101">
        <v>335</v>
      </c>
      <c r="G101">
        <v>51</v>
      </c>
      <c r="H101">
        <v>37</v>
      </c>
      <c r="I101">
        <v>1076</v>
      </c>
      <c r="J101">
        <v>3325</v>
      </c>
      <c r="K101">
        <v>1228</v>
      </c>
      <c r="L101">
        <v>188</v>
      </c>
      <c r="M101">
        <v>168</v>
      </c>
      <c r="N101">
        <v>4909</v>
      </c>
      <c r="O101">
        <f t="shared" si="2"/>
        <v>3.4386617100371747E-2</v>
      </c>
      <c r="P101">
        <f t="shared" si="3"/>
        <v>3.4222855978814422E-2</v>
      </c>
    </row>
    <row r="102" spans="1:16" x14ac:dyDescent="0.25">
      <c r="A102" t="s">
        <v>337</v>
      </c>
      <c r="B102" t="s">
        <v>366</v>
      </c>
      <c r="C102" t="s">
        <v>103</v>
      </c>
      <c r="D102">
        <v>5305043</v>
      </c>
      <c r="E102">
        <v>736</v>
      </c>
      <c r="F102">
        <v>446</v>
      </c>
      <c r="G102">
        <v>58</v>
      </c>
      <c r="H102">
        <v>48</v>
      </c>
      <c r="I102">
        <v>1288</v>
      </c>
      <c r="J102">
        <v>3550</v>
      </c>
      <c r="K102">
        <v>1644</v>
      </c>
      <c r="L102">
        <v>234</v>
      </c>
      <c r="M102">
        <v>193</v>
      </c>
      <c r="N102">
        <v>5621</v>
      </c>
      <c r="O102">
        <f t="shared" si="2"/>
        <v>3.7267080745341616E-2</v>
      </c>
      <c r="P102">
        <f t="shared" si="3"/>
        <v>3.4335527486212415E-2</v>
      </c>
    </row>
    <row r="103" spans="1:16" x14ac:dyDescent="0.25">
      <c r="A103" t="s">
        <v>337</v>
      </c>
      <c r="B103" t="s">
        <v>366</v>
      </c>
      <c r="C103" t="s">
        <v>104</v>
      </c>
      <c r="D103">
        <v>5305044</v>
      </c>
      <c r="E103">
        <v>632</v>
      </c>
      <c r="F103">
        <v>361</v>
      </c>
      <c r="G103">
        <v>47</v>
      </c>
      <c r="H103">
        <v>39</v>
      </c>
      <c r="I103">
        <v>1079</v>
      </c>
      <c r="J103">
        <v>2909</v>
      </c>
      <c r="K103">
        <v>1086</v>
      </c>
      <c r="L103">
        <v>133</v>
      </c>
      <c r="M103">
        <v>145</v>
      </c>
      <c r="N103">
        <v>4273</v>
      </c>
      <c r="O103">
        <f t="shared" si="2"/>
        <v>3.614457831325301E-2</v>
      </c>
      <c r="P103">
        <f t="shared" si="3"/>
        <v>3.3934004212497072E-2</v>
      </c>
    </row>
    <row r="104" spans="1:16" x14ac:dyDescent="0.25">
      <c r="A104" t="s">
        <v>337</v>
      </c>
      <c r="B104" t="s">
        <v>366</v>
      </c>
      <c r="C104" t="s">
        <v>105</v>
      </c>
      <c r="D104">
        <v>5305050</v>
      </c>
      <c r="E104">
        <v>878</v>
      </c>
      <c r="F104">
        <v>354</v>
      </c>
      <c r="G104">
        <v>35</v>
      </c>
      <c r="H104">
        <v>32</v>
      </c>
      <c r="I104">
        <v>1299</v>
      </c>
      <c r="J104">
        <v>3919</v>
      </c>
      <c r="K104">
        <v>1017</v>
      </c>
      <c r="L104">
        <v>121</v>
      </c>
      <c r="M104">
        <v>126</v>
      </c>
      <c r="N104">
        <v>5183</v>
      </c>
      <c r="O104">
        <f t="shared" si="2"/>
        <v>2.4634334103156273E-2</v>
      </c>
      <c r="P104">
        <f t="shared" si="3"/>
        <v>2.4310245031834845E-2</v>
      </c>
    </row>
    <row r="105" spans="1:16" x14ac:dyDescent="0.25">
      <c r="A105" t="s">
        <v>337</v>
      </c>
      <c r="B105" t="s">
        <v>366</v>
      </c>
      <c r="C105" t="s">
        <v>106</v>
      </c>
      <c r="D105">
        <v>5305051</v>
      </c>
      <c r="E105">
        <v>474</v>
      </c>
      <c r="F105">
        <v>371</v>
      </c>
      <c r="G105">
        <v>32</v>
      </c>
      <c r="H105">
        <v>30</v>
      </c>
      <c r="I105">
        <v>907</v>
      </c>
      <c r="J105">
        <v>2188</v>
      </c>
      <c r="K105">
        <v>1142</v>
      </c>
      <c r="L105">
        <v>113</v>
      </c>
      <c r="M105">
        <v>137</v>
      </c>
      <c r="N105">
        <v>3580</v>
      </c>
      <c r="O105">
        <f t="shared" si="2"/>
        <v>3.3076074972436607E-2</v>
      </c>
      <c r="P105">
        <f t="shared" si="3"/>
        <v>3.8268156424581007E-2</v>
      </c>
    </row>
    <row r="106" spans="1:16" x14ac:dyDescent="0.25">
      <c r="A106" t="s">
        <v>337</v>
      </c>
      <c r="B106" t="s">
        <v>366</v>
      </c>
      <c r="C106" t="s">
        <v>107</v>
      </c>
      <c r="D106">
        <v>5305052</v>
      </c>
      <c r="E106">
        <v>698</v>
      </c>
      <c r="F106">
        <v>235</v>
      </c>
      <c r="G106">
        <v>20</v>
      </c>
      <c r="H106">
        <v>23</v>
      </c>
      <c r="I106">
        <v>976</v>
      </c>
      <c r="J106">
        <v>3456</v>
      </c>
      <c r="K106">
        <v>809</v>
      </c>
      <c r="L106">
        <v>87</v>
      </c>
      <c r="M106">
        <v>121</v>
      </c>
      <c r="N106">
        <v>4473</v>
      </c>
      <c r="O106">
        <f t="shared" si="2"/>
        <v>2.3565573770491802E-2</v>
      </c>
      <c r="P106">
        <f t="shared" si="3"/>
        <v>2.7051196065280572E-2</v>
      </c>
    </row>
    <row r="107" spans="1:16" x14ac:dyDescent="0.25">
      <c r="A107" t="s">
        <v>337</v>
      </c>
      <c r="B107" t="s">
        <v>366</v>
      </c>
      <c r="C107" t="s">
        <v>108</v>
      </c>
      <c r="D107">
        <v>5305060</v>
      </c>
      <c r="E107">
        <v>844</v>
      </c>
      <c r="F107">
        <v>392</v>
      </c>
      <c r="G107">
        <v>54</v>
      </c>
      <c r="H107">
        <v>36</v>
      </c>
      <c r="I107">
        <v>1326</v>
      </c>
      <c r="J107">
        <v>4209</v>
      </c>
      <c r="K107">
        <v>1326</v>
      </c>
      <c r="L107">
        <v>209</v>
      </c>
      <c r="M107">
        <v>168</v>
      </c>
      <c r="N107">
        <v>5912</v>
      </c>
      <c r="O107">
        <f t="shared" si="2"/>
        <v>2.7149321266968326E-2</v>
      </c>
      <c r="P107">
        <f t="shared" si="3"/>
        <v>2.8416779431664412E-2</v>
      </c>
    </row>
    <row r="108" spans="1:16" x14ac:dyDescent="0.25">
      <c r="A108" t="s">
        <v>337</v>
      </c>
      <c r="B108" t="s">
        <v>366</v>
      </c>
      <c r="C108" t="s">
        <v>109</v>
      </c>
      <c r="D108">
        <v>5305061</v>
      </c>
      <c r="E108">
        <v>1359</v>
      </c>
      <c r="F108">
        <v>491</v>
      </c>
      <c r="G108">
        <v>76</v>
      </c>
      <c r="H108">
        <v>53</v>
      </c>
      <c r="I108">
        <v>1979</v>
      </c>
      <c r="J108">
        <v>6963</v>
      </c>
      <c r="K108">
        <v>1763</v>
      </c>
      <c r="L108">
        <v>297</v>
      </c>
      <c r="M108">
        <v>239</v>
      </c>
      <c r="N108">
        <v>9262</v>
      </c>
      <c r="O108">
        <f t="shared" si="2"/>
        <v>2.6781202627589692E-2</v>
      </c>
      <c r="P108">
        <f t="shared" si="3"/>
        <v>2.5804361908874973E-2</v>
      </c>
    </row>
    <row r="109" spans="1:16" x14ac:dyDescent="0.25">
      <c r="A109" t="s">
        <v>337</v>
      </c>
      <c r="B109" t="s">
        <v>366</v>
      </c>
      <c r="C109" t="s">
        <v>110</v>
      </c>
      <c r="D109">
        <v>5305062</v>
      </c>
      <c r="E109">
        <v>457</v>
      </c>
      <c r="F109">
        <v>154</v>
      </c>
      <c r="G109">
        <v>18</v>
      </c>
      <c r="H109">
        <v>15</v>
      </c>
      <c r="I109">
        <v>644</v>
      </c>
      <c r="J109">
        <v>2307</v>
      </c>
      <c r="K109">
        <v>574</v>
      </c>
      <c r="L109">
        <v>60</v>
      </c>
      <c r="M109">
        <v>79</v>
      </c>
      <c r="N109">
        <v>3020</v>
      </c>
      <c r="O109">
        <f t="shared" si="2"/>
        <v>2.3291925465838508E-2</v>
      </c>
      <c r="P109">
        <f t="shared" si="3"/>
        <v>2.6158940397350994E-2</v>
      </c>
    </row>
    <row r="110" spans="1:16" x14ac:dyDescent="0.25">
      <c r="A110" t="s">
        <v>337</v>
      </c>
      <c r="B110" t="s">
        <v>367</v>
      </c>
      <c r="C110" t="s">
        <v>111</v>
      </c>
      <c r="D110">
        <v>5306032</v>
      </c>
      <c r="E110">
        <v>1951</v>
      </c>
      <c r="F110">
        <v>261</v>
      </c>
      <c r="G110">
        <v>246</v>
      </c>
      <c r="H110">
        <v>184</v>
      </c>
      <c r="I110">
        <v>2642</v>
      </c>
      <c r="J110">
        <v>9061</v>
      </c>
      <c r="K110">
        <v>789</v>
      </c>
      <c r="L110">
        <v>813</v>
      </c>
      <c r="M110">
        <v>601</v>
      </c>
      <c r="N110">
        <v>11264</v>
      </c>
      <c r="O110">
        <f t="shared" si="2"/>
        <v>6.9644208932626794E-2</v>
      </c>
      <c r="P110">
        <f t="shared" si="3"/>
        <v>5.335582386363636E-2</v>
      </c>
    </row>
    <row r="111" spans="1:16" x14ac:dyDescent="0.25">
      <c r="A111" t="s">
        <v>337</v>
      </c>
      <c r="B111" t="s">
        <v>367</v>
      </c>
      <c r="C111" t="s">
        <v>112</v>
      </c>
      <c r="D111">
        <v>5306050</v>
      </c>
      <c r="E111">
        <v>1559</v>
      </c>
      <c r="F111">
        <v>311</v>
      </c>
      <c r="G111">
        <v>295</v>
      </c>
      <c r="H111">
        <v>264</v>
      </c>
      <c r="I111">
        <v>2429</v>
      </c>
      <c r="J111">
        <v>7970</v>
      </c>
      <c r="K111">
        <v>1097</v>
      </c>
      <c r="L111">
        <v>1006</v>
      </c>
      <c r="M111">
        <v>917</v>
      </c>
      <c r="N111">
        <v>10990</v>
      </c>
      <c r="O111">
        <f t="shared" si="2"/>
        <v>0.10868670234664471</v>
      </c>
      <c r="P111">
        <f t="shared" si="3"/>
        <v>8.3439490445859868E-2</v>
      </c>
    </row>
    <row r="112" spans="1:16" x14ac:dyDescent="0.25">
      <c r="A112" t="s">
        <v>337</v>
      </c>
      <c r="B112" t="s">
        <v>367</v>
      </c>
      <c r="C112" t="s">
        <v>113</v>
      </c>
      <c r="D112">
        <v>5306051</v>
      </c>
      <c r="E112">
        <v>1383</v>
      </c>
      <c r="F112">
        <v>316</v>
      </c>
      <c r="G112">
        <v>347</v>
      </c>
      <c r="H112">
        <v>279</v>
      </c>
      <c r="I112">
        <v>2325</v>
      </c>
      <c r="J112">
        <v>6601</v>
      </c>
      <c r="K112">
        <v>1085</v>
      </c>
      <c r="L112">
        <v>1067</v>
      </c>
      <c r="M112">
        <v>890</v>
      </c>
      <c r="N112">
        <v>9643</v>
      </c>
      <c r="O112">
        <f t="shared" si="2"/>
        <v>0.12</v>
      </c>
      <c r="P112">
        <f t="shared" si="3"/>
        <v>9.2294928964015352E-2</v>
      </c>
    </row>
    <row r="113" spans="1:16" x14ac:dyDescent="0.25">
      <c r="A113" t="s">
        <v>337</v>
      </c>
      <c r="B113" t="s">
        <v>367</v>
      </c>
      <c r="C113" t="s">
        <v>601</v>
      </c>
      <c r="D113">
        <v>5306052</v>
      </c>
      <c r="E113">
        <v>516</v>
      </c>
      <c r="F113">
        <v>38</v>
      </c>
      <c r="G113">
        <v>32</v>
      </c>
      <c r="H113">
        <v>21</v>
      </c>
      <c r="I113">
        <v>607</v>
      </c>
      <c r="J113">
        <v>2390</v>
      </c>
      <c r="K113">
        <v>97</v>
      </c>
      <c r="L113">
        <v>95</v>
      </c>
      <c r="M113">
        <v>71</v>
      </c>
      <c r="N113">
        <v>2653</v>
      </c>
      <c r="O113">
        <f t="shared" si="2"/>
        <v>3.459637561779242E-2</v>
      </c>
      <c r="P113">
        <f t="shared" si="3"/>
        <v>2.6762156049754994E-2</v>
      </c>
    </row>
    <row r="114" spans="1:16" x14ac:dyDescent="0.25">
      <c r="A114" t="s">
        <v>337</v>
      </c>
      <c r="B114" t="s">
        <v>367</v>
      </c>
      <c r="C114" t="s">
        <v>115</v>
      </c>
      <c r="D114">
        <v>5306060</v>
      </c>
      <c r="E114">
        <v>947</v>
      </c>
      <c r="F114">
        <v>292</v>
      </c>
      <c r="G114">
        <v>389</v>
      </c>
      <c r="H114">
        <v>379</v>
      </c>
      <c r="I114">
        <v>2007</v>
      </c>
      <c r="J114">
        <v>4752</v>
      </c>
      <c r="K114">
        <v>1177</v>
      </c>
      <c r="L114">
        <v>1430</v>
      </c>
      <c r="M114">
        <v>1411</v>
      </c>
      <c r="N114">
        <v>8770</v>
      </c>
      <c r="O114">
        <f t="shared" si="2"/>
        <v>0.18883906327852515</v>
      </c>
      <c r="P114">
        <f t="shared" si="3"/>
        <v>0.16088939566704674</v>
      </c>
    </row>
    <row r="115" spans="1:16" x14ac:dyDescent="0.25">
      <c r="A115" t="s">
        <v>337</v>
      </c>
      <c r="B115" t="s">
        <v>367</v>
      </c>
      <c r="C115" t="s">
        <v>116</v>
      </c>
      <c r="D115">
        <v>5306061</v>
      </c>
      <c r="E115">
        <v>313</v>
      </c>
      <c r="F115">
        <v>112</v>
      </c>
      <c r="G115">
        <v>171</v>
      </c>
      <c r="H115">
        <v>159</v>
      </c>
      <c r="I115">
        <v>755</v>
      </c>
      <c r="J115">
        <v>1822</v>
      </c>
      <c r="K115">
        <v>515</v>
      </c>
      <c r="L115">
        <v>764</v>
      </c>
      <c r="M115">
        <v>691</v>
      </c>
      <c r="N115">
        <v>3792</v>
      </c>
      <c r="O115">
        <f t="shared" si="2"/>
        <v>0.21059602649006623</v>
      </c>
      <c r="P115">
        <f t="shared" si="3"/>
        <v>0.18222573839662448</v>
      </c>
    </row>
    <row r="116" spans="1:16" x14ac:dyDescent="0.25">
      <c r="A116" t="s">
        <v>337</v>
      </c>
      <c r="B116" t="s">
        <v>367</v>
      </c>
      <c r="C116" t="s">
        <v>117</v>
      </c>
      <c r="D116">
        <v>5306062</v>
      </c>
      <c r="E116">
        <v>472</v>
      </c>
      <c r="F116">
        <v>183</v>
      </c>
      <c r="G116">
        <v>231</v>
      </c>
      <c r="H116">
        <v>240</v>
      </c>
      <c r="I116">
        <v>1126</v>
      </c>
      <c r="J116">
        <v>2655</v>
      </c>
      <c r="K116">
        <v>823</v>
      </c>
      <c r="L116">
        <v>1045</v>
      </c>
      <c r="M116">
        <v>1039</v>
      </c>
      <c r="N116">
        <v>5562</v>
      </c>
      <c r="O116">
        <f t="shared" si="2"/>
        <v>0.21314387211367672</v>
      </c>
      <c r="P116">
        <f t="shared" si="3"/>
        <v>0.18680330816253146</v>
      </c>
    </row>
    <row r="117" spans="1:16" x14ac:dyDescent="0.25">
      <c r="A117" t="s">
        <v>337</v>
      </c>
      <c r="B117" t="s">
        <v>367</v>
      </c>
      <c r="C117" t="s">
        <v>118</v>
      </c>
      <c r="D117">
        <v>5306070</v>
      </c>
      <c r="E117">
        <v>1657</v>
      </c>
      <c r="F117">
        <v>420</v>
      </c>
      <c r="G117">
        <v>491</v>
      </c>
      <c r="H117">
        <v>372</v>
      </c>
      <c r="I117">
        <v>2940</v>
      </c>
      <c r="J117">
        <v>8133</v>
      </c>
      <c r="K117">
        <v>1570</v>
      </c>
      <c r="L117">
        <v>1573</v>
      </c>
      <c r="M117">
        <v>1225</v>
      </c>
      <c r="N117">
        <v>12501</v>
      </c>
      <c r="O117">
        <f t="shared" si="2"/>
        <v>0.12653061224489795</v>
      </c>
      <c r="P117">
        <f t="shared" si="3"/>
        <v>9.7992160627149827E-2</v>
      </c>
    </row>
    <row r="118" spans="1:16" x14ac:dyDescent="0.25">
      <c r="A118" t="s">
        <v>337</v>
      </c>
      <c r="B118" t="s">
        <v>367</v>
      </c>
      <c r="C118" t="s">
        <v>119</v>
      </c>
      <c r="D118">
        <v>5306071</v>
      </c>
      <c r="E118">
        <v>1323</v>
      </c>
      <c r="F118">
        <v>236</v>
      </c>
      <c r="G118">
        <v>284</v>
      </c>
      <c r="H118">
        <v>182</v>
      </c>
      <c r="I118">
        <v>2025</v>
      </c>
      <c r="J118">
        <v>6487</v>
      </c>
      <c r="K118">
        <v>745</v>
      </c>
      <c r="L118">
        <v>873</v>
      </c>
      <c r="M118">
        <v>560</v>
      </c>
      <c r="N118">
        <v>8665</v>
      </c>
      <c r="O118">
        <f t="shared" si="2"/>
        <v>8.987654320987655E-2</v>
      </c>
      <c r="P118">
        <f t="shared" si="3"/>
        <v>6.4627813040969415E-2</v>
      </c>
    </row>
    <row r="119" spans="1:16" x14ac:dyDescent="0.25">
      <c r="A119" t="s">
        <v>337</v>
      </c>
      <c r="B119" t="s">
        <v>367</v>
      </c>
      <c r="C119" t="s">
        <v>120</v>
      </c>
      <c r="D119">
        <v>5306072</v>
      </c>
      <c r="E119">
        <v>708</v>
      </c>
      <c r="F119">
        <v>130</v>
      </c>
      <c r="G119">
        <v>138</v>
      </c>
      <c r="H119">
        <v>57</v>
      </c>
      <c r="I119">
        <v>1033</v>
      </c>
      <c r="J119">
        <v>3589</v>
      </c>
      <c r="K119">
        <v>447</v>
      </c>
      <c r="L119">
        <v>462</v>
      </c>
      <c r="M119">
        <v>179</v>
      </c>
      <c r="N119">
        <v>4677</v>
      </c>
      <c r="O119">
        <f t="shared" si="2"/>
        <v>5.5179090029041623E-2</v>
      </c>
      <c r="P119">
        <f t="shared" si="3"/>
        <v>3.8272396835578364E-2</v>
      </c>
    </row>
    <row r="120" spans="1:16" x14ac:dyDescent="0.25">
      <c r="A120" t="s">
        <v>337</v>
      </c>
      <c r="B120" t="s">
        <v>367</v>
      </c>
      <c r="C120" t="s">
        <v>121</v>
      </c>
      <c r="D120">
        <v>5306080</v>
      </c>
      <c r="E120">
        <v>1182</v>
      </c>
      <c r="F120">
        <v>257</v>
      </c>
      <c r="G120">
        <v>243</v>
      </c>
      <c r="H120">
        <v>146</v>
      </c>
      <c r="I120">
        <v>1828</v>
      </c>
      <c r="J120">
        <v>5415</v>
      </c>
      <c r="K120">
        <v>788</v>
      </c>
      <c r="L120">
        <v>675</v>
      </c>
      <c r="M120">
        <v>415</v>
      </c>
      <c r="N120">
        <v>7293</v>
      </c>
      <c r="O120">
        <f t="shared" si="2"/>
        <v>7.9868708971553612E-2</v>
      </c>
      <c r="P120">
        <f t="shared" si="3"/>
        <v>5.6903880433292198E-2</v>
      </c>
    </row>
    <row r="121" spans="1:16" x14ac:dyDescent="0.25">
      <c r="A121" t="s">
        <v>337</v>
      </c>
      <c r="B121" t="s">
        <v>367</v>
      </c>
      <c r="C121" t="s">
        <v>122</v>
      </c>
      <c r="D121">
        <v>5306081</v>
      </c>
      <c r="E121">
        <v>1083</v>
      </c>
      <c r="F121">
        <v>79</v>
      </c>
      <c r="G121">
        <v>61</v>
      </c>
      <c r="H121">
        <v>28</v>
      </c>
      <c r="I121">
        <v>1251</v>
      </c>
      <c r="J121">
        <v>5182</v>
      </c>
      <c r="K121">
        <v>258</v>
      </c>
      <c r="L121">
        <v>216</v>
      </c>
      <c r="M121">
        <v>104</v>
      </c>
      <c r="N121">
        <v>5760</v>
      </c>
      <c r="O121">
        <f t="shared" si="2"/>
        <v>2.2382094324540368E-2</v>
      </c>
      <c r="P121">
        <f t="shared" si="3"/>
        <v>1.8055555555555554E-2</v>
      </c>
    </row>
    <row r="122" spans="1:16" x14ac:dyDescent="0.25">
      <c r="A122" t="s">
        <v>337</v>
      </c>
      <c r="B122" t="s">
        <v>368</v>
      </c>
      <c r="C122" t="s">
        <v>123</v>
      </c>
      <c r="D122">
        <v>5307010</v>
      </c>
      <c r="E122">
        <v>595</v>
      </c>
      <c r="F122">
        <v>544</v>
      </c>
      <c r="G122">
        <v>311</v>
      </c>
      <c r="H122">
        <v>142</v>
      </c>
      <c r="I122">
        <v>1592</v>
      </c>
      <c r="J122">
        <v>3415</v>
      </c>
      <c r="K122">
        <v>2102</v>
      </c>
      <c r="L122">
        <v>1114</v>
      </c>
      <c r="M122">
        <v>550</v>
      </c>
      <c r="N122">
        <v>7181</v>
      </c>
      <c r="O122">
        <f t="shared" si="2"/>
        <v>8.9195979899497485E-2</v>
      </c>
      <c r="P122">
        <f t="shared" si="3"/>
        <v>7.659100403843476E-2</v>
      </c>
    </row>
    <row r="123" spans="1:16" x14ac:dyDescent="0.25">
      <c r="A123" t="s">
        <v>337</v>
      </c>
      <c r="B123" t="s">
        <v>368</v>
      </c>
      <c r="C123" t="s">
        <v>124</v>
      </c>
      <c r="D123">
        <v>5307011</v>
      </c>
      <c r="E123">
        <v>318</v>
      </c>
      <c r="F123">
        <v>262</v>
      </c>
      <c r="G123">
        <v>176</v>
      </c>
      <c r="H123">
        <v>96</v>
      </c>
      <c r="I123">
        <v>852</v>
      </c>
      <c r="J123">
        <v>1991</v>
      </c>
      <c r="K123">
        <v>1330</v>
      </c>
      <c r="L123">
        <v>829</v>
      </c>
      <c r="M123">
        <v>459</v>
      </c>
      <c r="N123">
        <v>4609</v>
      </c>
      <c r="O123">
        <f t="shared" si="2"/>
        <v>0.11267605633802817</v>
      </c>
      <c r="P123">
        <f t="shared" si="3"/>
        <v>9.9587763072249952E-2</v>
      </c>
    </row>
    <row r="124" spans="1:16" x14ac:dyDescent="0.25">
      <c r="A124" t="s">
        <v>337</v>
      </c>
      <c r="B124" t="s">
        <v>368</v>
      </c>
      <c r="C124" t="s">
        <v>125</v>
      </c>
      <c r="D124">
        <v>5307012</v>
      </c>
      <c r="E124">
        <v>726</v>
      </c>
      <c r="F124">
        <v>550</v>
      </c>
      <c r="G124">
        <v>315</v>
      </c>
      <c r="H124">
        <v>136</v>
      </c>
      <c r="I124">
        <v>1727</v>
      </c>
      <c r="J124">
        <v>4721</v>
      </c>
      <c r="K124">
        <v>2369</v>
      </c>
      <c r="L124">
        <v>1174</v>
      </c>
      <c r="M124">
        <v>596</v>
      </c>
      <c r="N124">
        <v>8860</v>
      </c>
      <c r="O124">
        <f t="shared" si="2"/>
        <v>7.87492762015055E-2</v>
      </c>
      <c r="P124">
        <f t="shared" si="3"/>
        <v>6.7268623024830707E-2</v>
      </c>
    </row>
    <row r="125" spans="1:16" x14ac:dyDescent="0.25">
      <c r="A125" t="s">
        <v>337</v>
      </c>
      <c r="B125" t="s">
        <v>368</v>
      </c>
      <c r="C125" t="s">
        <v>126</v>
      </c>
      <c r="D125">
        <v>5307013</v>
      </c>
      <c r="E125">
        <v>256</v>
      </c>
      <c r="F125">
        <v>176</v>
      </c>
      <c r="G125">
        <v>125</v>
      </c>
      <c r="H125">
        <v>57</v>
      </c>
      <c r="I125">
        <v>614</v>
      </c>
      <c r="J125">
        <v>1674</v>
      </c>
      <c r="K125">
        <v>847</v>
      </c>
      <c r="L125">
        <v>522</v>
      </c>
      <c r="M125">
        <v>235</v>
      </c>
      <c r="N125">
        <v>3278</v>
      </c>
      <c r="O125">
        <f t="shared" si="2"/>
        <v>9.2833876221498371E-2</v>
      </c>
      <c r="P125">
        <f t="shared" si="3"/>
        <v>7.1690054911531423E-2</v>
      </c>
    </row>
    <row r="126" spans="1:16" x14ac:dyDescent="0.25">
      <c r="A126" t="s">
        <v>337</v>
      </c>
      <c r="B126" t="s">
        <v>368</v>
      </c>
      <c r="C126" t="s">
        <v>127</v>
      </c>
      <c r="D126">
        <v>5307014</v>
      </c>
      <c r="E126">
        <v>807</v>
      </c>
      <c r="F126">
        <v>651</v>
      </c>
      <c r="G126">
        <v>319</v>
      </c>
      <c r="H126">
        <v>146</v>
      </c>
      <c r="I126">
        <v>1923</v>
      </c>
      <c r="J126">
        <v>4705</v>
      </c>
      <c r="K126">
        <v>2422</v>
      </c>
      <c r="L126">
        <v>1015</v>
      </c>
      <c r="M126">
        <v>550</v>
      </c>
      <c r="N126">
        <v>8692</v>
      </c>
      <c r="O126">
        <f t="shared" si="2"/>
        <v>7.5923036921476852E-2</v>
      </c>
      <c r="P126">
        <f t="shared" si="3"/>
        <v>6.3276576161988035E-2</v>
      </c>
    </row>
    <row r="127" spans="1:16" x14ac:dyDescent="0.25">
      <c r="A127" t="s">
        <v>337</v>
      </c>
      <c r="B127" t="s">
        <v>368</v>
      </c>
      <c r="C127" t="s">
        <v>128</v>
      </c>
      <c r="D127">
        <v>5307020</v>
      </c>
      <c r="E127">
        <v>1816</v>
      </c>
      <c r="F127">
        <v>912</v>
      </c>
      <c r="G127">
        <v>364</v>
      </c>
      <c r="H127">
        <v>175</v>
      </c>
      <c r="I127">
        <v>3267</v>
      </c>
      <c r="J127">
        <v>10753</v>
      </c>
      <c r="K127">
        <v>3714</v>
      </c>
      <c r="L127">
        <v>1528</v>
      </c>
      <c r="M127">
        <v>811</v>
      </c>
      <c r="N127">
        <v>16806</v>
      </c>
      <c r="O127">
        <f t="shared" si="2"/>
        <v>5.3565962656871746E-2</v>
      </c>
      <c r="P127">
        <f t="shared" si="3"/>
        <v>4.8256575032726408E-2</v>
      </c>
    </row>
    <row r="128" spans="1:16" x14ac:dyDescent="0.25">
      <c r="A128" t="s">
        <v>337</v>
      </c>
      <c r="B128" t="s">
        <v>368</v>
      </c>
      <c r="C128" t="s">
        <v>129</v>
      </c>
      <c r="D128">
        <v>5307021</v>
      </c>
      <c r="E128">
        <v>595</v>
      </c>
      <c r="F128">
        <v>334</v>
      </c>
      <c r="G128">
        <v>126</v>
      </c>
      <c r="H128">
        <v>44</v>
      </c>
      <c r="I128">
        <v>1099</v>
      </c>
      <c r="J128">
        <v>3671</v>
      </c>
      <c r="K128">
        <v>1143</v>
      </c>
      <c r="L128">
        <v>367</v>
      </c>
      <c r="M128">
        <v>136</v>
      </c>
      <c r="N128">
        <v>5317</v>
      </c>
      <c r="O128">
        <f t="shared" si="2"/>
        <v>4.0036396724294813E-2</v>
      </c>
      <c r="P128">
        <f t="shared" si="3"/>
        <v>2.5578333646793305E-2</v>
      </c>
    </row>
    <row r="129" spans="1:16" x14ac:dyDescent="0.25">
      <c r="A129" t="s">
        <v>337</v>
      </c>
      <c r="B129" t="s">
        <v>368</v>
      </c>
      <c r="C129" t="s">
        <v>130</v>
      </c>
      <c r="D129">
        <v>5307030</v>
      </c>
      <c r="E129">
        <v>815</v>
      </c>
      <c r="F129">
        <v>661</v>
      </c>
      <c r="G129">
        <v>284</v>
      </c>
      <c r="H129">
        <v>96</v>
      </c>
      <c r="I129">
        <v>1856</v>
      </c>
      <c r="J129">
        <v>4484</v>
      </c>
      <c r="K129">
        <v>2095</v>
      </c>
      <c r="L129">
        <v>773</v>
      </c>
      <c r="M129">
        <v>326</v>
      </c>
      <c r="N129">
        <v>7678</v>
      </c>
      <c r="O129">
        <f t="shared" si="2"/>
        <v>5.1724137931034482E-2</v>
      </c>
      <c r="P129">
        <f t="shared" si="3"/>
        <v>4.2458973691065383E-2</v>
      </c>
    </row>
    <row r="130" spans="1:16" x14ac:dyDescent="0.25">
      <c r="A130" t="s">
        <v>337</v>
      </c>
      <c r="B130" t="s">
        <v>368</v>
      </c>
      <c r="C130" t="s">
        <v>131</v>
      </c>
      <c r="D130">
        <v>5307040</v>
      </c>
      <c r="E130">
        <v>710</v>
      </c>
      <c r="F130">
        <v>411</v>
      </c>
      <c r="G130">
        <v>157</v>
      </c>
      <c r="H130">
        <v>74</v>
      </c>
      <c r="I130">
        <v>1352</v>
      </c>
      <c r="J130">
        <v>3938</v>
      </c>
      <c r="K130">
        <v>1433</v>
      </c>
      <c r="L130">
        <v>521</v>
      </c>
      <c r="M130">
        <v>292</v>
      </c>
      <c r="N130">
        <v>6184</v>
      </c>
      <c r="O130">
        <f t="shared" si="2"/>
        <v>5.473372781065089E-2</v>
      </c>
      <c r="P130">
        <f t="shared" si="3"/>
        <v>4.7218628719275547E-2</v>
      </c>
    </row>
    <row r="131" spans="1:16" x14ac:dyDescent="0.25">
      <c r="A131" t="s">
        <v>337</v>
      </c>
      <c r="B131" t="s">
        <v>368</v>
      </c>
      <c r="C131" t="s">
        <v>132</v>
      </c>
      <c r="D131">
        <v>5307041</v>
      </c>
      <c r="E131">
        <v>769</v>
      </c>
      <c r="F131">
        <v>509</v>
      </c>
      <c r="G131">
        <v>182</v>
      </c>
      <c r="H131">
        <v>51</v>
      </c>
      <c r="I131">
        <v>1511</v>
      </c>
      <c r="J131">
        <v>4219</v>
      </c>
      <c r="K131">
        <v>1641</v>
      </c>
      <c r="L131">
        <v>563</v>
      </c>
      <c r="M131">
        <v>183</v>
      </c>
      <c r="N131">
        <v>6606</v>
      </c>
      <c r="O131">
        <f t="shared" ref="O131:O194" si="4">H131/I131</f>
        <v>3.3752481800132364E-2</v>
      </c>
      <c r="P131">
        <f t="shared" ref="P131:P194" si="5">M131/N131</f>
        <v>2.7702089009990917E-2</v>
      </c>
    </row>
    <row r="132" spans="1:16" x14ac:dyDescent="0.25">
      <c r="A132" t="s">
        <v>337</v>
      </c>
      <c r="B132" t="s">
        <v>368</v>
      </c>
      <c r="C132" t="s">
        <v>133</v>
      </c>
      <c r="D132">
        <v>5307042</v>
      </c>
      <c r="E132">
        <v>374</v>
      </c>
      <c r="F132">
        <v>270</v>
      </c>
      <c r="G132">
        <v>123</v>
      </c>
      <c r="H132">
        <v>26</v>
      </c>
      <c r="I132">
        <v>793</v>
      </c>
      <c r="J132">
        <v>2056</v>
      </c>
      <c r="K132">
        <v>850</v>
      </c>
      <c r="L132">
        <v>288</v>
      </c>
      <c r="M132">
        <v>73</v>
      </c>
      <c r="N132">
        <v>3267</v>
      </c>
      <c r="O132">
        <f t="shared" si="4"/>
        <v>3.2786885245901641E-2</v>
      </c>
      <c r="P132">
        <f t="shared" si="5"/>
        <v>2.2344658708295072E-2</v>
      </c>
    </row>
    <row r="133" spans="1:16" x14ac:dyDescent="0.25">
      <c r="A133" t="s">
        <v>337</v>
      </c>
      <c r="B133" t="s">
        <v>368</v>
      </c>
      <c r="C133" t="s">
        <v>134</v>
      </c>
      <c r="D133">
        <v>5307050</v>
      </c>
      <c r="E133">
        <v>483</v>
      </c>
      <c r="F133">
        <v>695</v>
      </c>
      <c r="G133">
        <v>629</v>
      </c>
      <c r="H133">
        <v>444</v>
      </c>
      <c r="I133">
        <v>2251</v>
      </c>
      <c r="J133">
        <v>3013</v>
      </c>
      <c r="K133">
        <v>3323</v>
      </c>
      <c r="L133">
        <v>2634</v>
      </c>
      <c r="M133">
        <v>1824</v>
      </c>
      <c r="N133">
        <v>10794</v>
      </c>
      <c r="O133">
        <f t="shared" si="4"/>
        <v>0.19724566859173701</v>
      </c>
      <c r="P133">
        <f t="shared" si="5"/>
        <v>0.1689827682045581</v>
      </c>
    </row>
    <row r="134" spans="1:16" x14ac:dyDescent="0.25">
      <c r="A134" t="s">
        <v>337</v>
      </c>
      <c r="B134" t="s">
        <v>368</v>
      </c>
      <c r="C134" t="s">
        <v>135</v>
      </c>
      <c r="D134">
        <v>5307051</v>
      </c>
      <c r="E134">
        <v>344</v>
      </c>
      <c r="F134">
        <v>364</v>
      </c>
      <c r="G134">
        <v>210</v>
      </c>
      <c r="H134">
        <v>99</v>
      </c>
      <c r="I134">
        <v>1017</v>
      </c>
      <c r="J134">
        <v>1892</v>
      </c>
      <c r="K134">
        <v>1434</v>
      </c>
      <c r="L134">
        <v>727</v>
      </c>
      <c r="M134">
        <v>387</v>
      </c>
      <c r="N134">
        <v>4440</v>
      </c>
      <c r="O134">
        <f t="shared" si="4"/>
        <v>9.7345132743362831E-2</v>
      </c>
      <c r="P134">
        <f t="shared" si="5"/>
        <v>8.716216216216216E-2</v>
      </c>
    </row>
    <row r="135" spans="1:16" x14ac:dyDescent="0.25">
      <c r="A135" t="s">
        <v>337</v>
      </c>
      <c r="B135" t="s">
        <v>368</v>
      </c>
      <c r="C135" t="s">
        <v>136</v>
      </c>
      <c r="D135">
        <v>5307060</v>
      </c>
      <c r="E135">
        <v>983</v>
      </c>
      <c r="F135">
        <v>1009</v>
      </c>
      <c r="G135">
        <v>626</v>
      </c>
      <c r="H135">
        <v>353</v>
      </c>
      <c r="I135">
        <v>2971</v>
      </c>
      <c r="J135">
        <v>5519</v>
      </c>
      <c r="K135">
        <v>4087</v>
      </c>
      <c r="L135">
        <v>2250</v>
      </c>
      <c r="M135">
        <v>1375</v>
      </c>
      <c r="N135">
        <v>13231</v>
      </c>
      <c r="O135">
        <f t="shared" si="4"/>
        <v>0.11881521373274992</v>
      </c>
      <c r="P135">
        <f t="shared" si="5"/>
        <v>0.10392260600105813</v>
      </c>
    </row>
    <row r="136" spans="1:16" x14ac:dyDescent="0.25">
      <c r="A136" t="s">
        <v>337</v>
      </c>
      <c r="B136" t="s">
        <v>368</v>
      </c>
      <c r="C136" t="s">
        <v>137</v>
      </c>
      <c r="D136">
        <v>5307061</v>
      </c>
      <c r="E136">
        <v>649</v>
      </c>
      <c r="F136">
        <v>599</v>
      </c>
      <c r="G136">
        <v>358</v>
      </c>
      <c r="H136">
        <v>129</v>
      </c>
      <c r="I136">
        <v>1735</v>
      </c>
      <c r="J136">
        <v>3662</v>
      </c>
      <c r="K136">
        <v>2122</v>
      </c>
      <c r="L136">
        <v>1022</v>
      </c>
      <c r="M136">
        <v>380</v>
      </c>
      <c r="N136">
        <v>7186</v>
      </c>
      <c r="O136">
        <f t="shared" si="4"/>
        <v>7.4351585014409222E-2</v>
      </c>
      <c r="P136">
        <f t="shared" si="5"/>
        <v>5.2880601168939605E-2</v>
      </c>
    </row>
    <row r="137" spans="1:16" x14ac:dyDescent="0.25">
      <c r="A137" t="s">
        <v>337</v>
      </c>
      <c r="B137" t="s">
        <v>368</v>
      </c>
      <c r="C137" t="s">
        <v>138</v>
      </c>
      <c r="D137">
        <v>5307062</v>
      </c>
      <c r="E137">
        <v>285</v>
      </c>
      <c r="F137">
        <v>242</v>
      </c>
      <c r="G137">
        <v>134</v>
      </c>
      <c r="H137">
        <v>56</v>
      </c>
      <c r="I137">
        <v>717</v>
      </c>
      <c r="J137">
        <v>1701</v>
      </c>
      <c r="K137">
        <v>895</v>
      </c>
      <c r="L137">
        <v>386</v>
      </c>
      <c r="M137">
        <v>154</v>
      </c>
      <c r="N137">
        <v>3136</v>
      </c>
      <c r="O137">
        <f t="shared" si="4"/>
        <v>7.8103207810320777E-2</v>
      </c>
      <c r="P137">
        <f t="shared" si="5"/>
        <v>4.9107142857142856E-2</v>
      </c>
    </row>
    <row r="138" spans="1:16" x14ac:dyDescent="0.25">
      <c r="A138" t="s">
        <v>337</v>
      </c>
      <c r="B138" t="s">
        <v>368</v>
      </c>
      <c r="C138" t="s">
        <v>139</v>
      </c>
      <c r="D138">
        <v>5307063</v>
      </c>
      <c r="E138">
        <v>422</v>
      </c>
      <c r="F138">
        <v>326</v>
      </c>
      <c r="G138">
        <v>116</v>
      </c>
      <c r="H138">
        <v>36</v>
      </c>
      <c r="I138">
        <v>900</v>
      </c>
      <c r="J138">
        <v>2235</v>
      </c>
      <c r="K138">
        <v>1041</v>
      </c>
      <c r="L138">
        <v>369</v>
      </c>
      <c r="M138">
        <v>134</v>
      </c>
      <c r="N138">
        <v>3779</v>
      </c>
      <c r="O138">
        <f t="shared" si="4"/>
        <v>0.04</v>
      </c>
      <c r="P138">
        <f t="shared" si="5"/>
        <v>3.5459116168298492E-2</v>
      </c>
    </row>
    <row r="139" spans="1:16" x14ac:dyDescent="0.25">
      <c r="A139" t="s">
        <v>337</v>
      </c>
      <c r="B139" t="s">
        <v>369</v>
      </c>
      <c r="C139" t="s">
        <v>140</v>
      </c>
      <c r="D139">
        <v>5308010</v>
      </c>
      <c r="E139">
        <v>1140</v>
      </c>
      <c r="F139">
        <v>512</v>
      </c>
      <c r="G139">
        <v>65</v>
      </c>
      <c r="H139">
        <v>29</v>
      </c>
      <c r="I139">
        <v>1746</v>
      </c>
      <c r="J139">
        <v>5264</v>
      </c>
      <c r="K139">
        <v>1258</v>
      </c>
      <c r="L139">
        <v>166</v>
      </c>
      <c r="M139">
        <v>103</v>
      </c>
      <c r="N139">
        <v>6791</v>
      </c>
      <c r="O139">
        <f t="shared" si="4"/>
        <v>1.6609392898052692E-2</v>
      </c>
      <c r="P139">
        <f t="shared" si="5"/>
        <v>1.5167132970107496E-2</v>
      </c>
    </row>
    <row r="140" spans="1:16" x14ac:dyDescent="0.25">
      <c r="A140" t="s">
        <v>337</v>
      </c>
      <c r="B140" t="s">
        <v>369</v>
      </c>
      <c r="C140" t="s">
        <v>141</v>
      </c>
      <c r="D140">
        <v>5308011</v>
      </c>
      <c r="E140">
        <v>966</v>
      </c>
      <c r="F140">
        <v>633</v>
      </c>
      <c r="G140">
        <v>134</v>
      </c>
      <c r="H140">
        <v>28</v>
      </c>
      <c r="I140">
        <v>1761</v>
      </c>
      <c r="J140">
        <v>4407</v>
      </c>
      <c r="K140">
        <v>1463</v>
      </c>
      <c r="L140">
        <v>253</v>
      </c>
      <c r="M140">
        <v>85</v>
      </c>
      <c r="N140">
        <v>6208</v>
      </c>
      <c r="O140">
        <f t="shared" si="4"/>
        <v>1.5900056785917091E-2</v>
      </c>
      <c r="P140">
        <f t="shared" si="5"/>
        <v>1.369201030927835E-2</v>
      </c>
    </row>
    <row r="141" spans="1:16" x14ac:dyDescent="0.25">
      <c r="A141" t="s">
        <v>337</v>
      </c>
      <c r="B141" t="s">
        <v>369</v>
      </c>
      <c r="C141" t="s">
        <v>142</v>
      </c>
      <c r="D141">
        <v>5308020</v>
      </c>
      <c r="E141">
        <v>729</v>
      </c>
      <c r="F141">
        <v>459</v>
      </c>
      <c r="G141">
        <v>69</v>
      </c>
      <c r="H141">
        <v>3</v>
      </c>
      <c r="I141">
        <v>1260</v>
      </c>
      <c r="J141">
        <v>3022</v>
      </c>
      <c r="K141">
        <v>828</v>
      </c>
      <c r="L141">
        <v>101</v>
      </c>
      <c r="M141">
        <v>11</v>
      </c>
      <c r="N141">
        <v>3962</v>
      </c>
      <c r="O141">
        <f t="shared" si="4"/>
        <v>2.3809523809523812E-3</v>
      </c>
      <c r="P141">
        <f t="shared" si="5"/>
        <v>2.7763755678950025E-3</v>
      </c>
    </row>
    <row r="142" spans="1:16" x14ac:dyDescent="0.25">
      <c r="A142" t="s">
        <v>337</v>
      </c>
      <c r="B142" t="s">
        <v>369</v>
      </c>
      <c r="C142" t="s">
        <v>143</v>
      </c>
      <c r="D142">
        <v>5308030</v>
      </c>
      <c r="E142">
        <v>831</v>
      </c>
      <c r="F142">
        <v>558</v>
      </c>
      <c r="G142">
        <v>160</v>
      </c>
      <c r="H142">
        <v>23</v>
      </c>
      <c r="I142">
        <v>1572</v>
      </c>
      <c r="J142">
        <v>3974</v>
      </c>
      <c r="K142">
        <v>1490</v>
      </c>
      <c r="L142">
        <v>335</v>
      </c>
      <c r="M142">
        <v>72</v>
      </c>
      <c r="N142">
        <v>5871</v>
      </c>
      <c r="O142">
        <f t="shared" si="4"/>
        <v>1.4631043256997456E-2</v>
      </c>
      <c r="P142">
        <f t="shared" si="5"/>
        <v>1.2263668880940215E-2</v>
      </c>
    </row>
    <row r="143" spans="1:16" x14ac:dyDescent="0.25">
      <c r="A143" t="s">
        <v>337</v>
      </c>
      <c r="B143" t="s">
        <v>369</v>
      </c>
      <c r="C143" t="s">
        <v>144</v>
      </c>
      <c r="D143">
        <v>5308031</v>
      </c>
      <c r="E143">
        <v>492</v>
      </c>
      <c r="F143">
        <v>246</v>
      </c>
      <c r="G143">
        <v>40</v>
      </c>
      <c r="H143">
        <v>3</v>
      </c>
      <c r="I143">
        <v>781</v>
      </c>
      <c r="J143">
        <v>2233</v>
      </c>
      <c r="K143">
        <v>547</v>
      </c>
      <c r="L143">
        <v>116</v>
      </c>
      <c r="M143">
        <v>8</v>
      </c>
      <c r="N143">
        <v>2904</v>
      </c>
      <c r="O143">
        <f t="shared" si="4"/>
        <v>3.8412291933418692E-3</v>
      </c>
      <c r="P143">
        <f t="shared" si="5"/>
        <v>2.7548209366391185E-3</v>
      </c>
    </row>
    <row r="144" spans="1:16" x14ac:dyDescent="0.25">
      <c r="A144" t="s">
        <v>337</v>
      </c>
      <c r="B144" t="s">
        <v>369</v>
      </c>
      <c r="C144" t="s">
        <v>145</v>
      </c>
      <c r="D144">
        <v>5308040</v>
      </c>
      <c r="E144">
        <v>1077</v>
      </c>
      <c r="F144">
        <v>508</v>
      </c>
      <c r="G144">
        <v>96</v>
      </c>
      <c r="H144">
        <v>19</v>
      </c>
      <c r="I144">
        <v>1700</v>
      </c>
      <c r="J144">
        <v>4776</v>
      </c>
      <c r="K144">
        <v>1209</v>
      </c>
      <c r="L144">
        <v>285</v>
      </c>
      <c r="M144">
        <v>67</v>
      </c>
      <c r="N144">
        <v>6337</v>
      </c>
      <c r="O144">
        <f t="shared" si="4"/>
        <v>1.1176470588235295E-2</v>
      </c>
      <c r="P144">
        <f t="shared" si="5"/>
        <v>1.0572826258481931E-2</v>
      </c>
    </row>
    <row r="145" spans="1:16" x14ac:dyDescent="0.25">
      <c r="A145" t="s">
        <v>337</v>
      </c>
      <c r="B145" t="s">
        <v>369</v>
      </c>
      <c r="C145" t="s">
        <v>146</v>
      </c>
      <c r="D145">
        <v>5308050</v>
      </c>
      <c r="E145">
        <v>1152</v>
      </c>
      <c r="F145">
        <v>810</v>
      </c>
      <c r="G145">
        <v>358</v>
      </c>
      <c r="H145">
        <v>136</v>
      </c>
      <c r="I145">
        <v>2456</v>
      </c>
      <c r="J145">
        <v>6052</v>
      </c>
      <c r="K145">
        <v>2958</v>
      </c>
      <c r="L145">
        <v>1125</v>
      </c>
      <c r="M145">
        <v>409</v>
      </c>
      <c r="N145">
        <v>10544</v>
      </c>
      <c r="O145">
        <f t="shared" si="4"/>
        <v>5.5374592833876218E-2</v>
      </c>
      <c r="P145">
        <f t="shared" si="5"/>
        <v>3.8789833080424885E-2</v>
      </c>
    </row>
    <row r="146" spans="1:16" x14ac:dyDescent="0.25">
      <c r="A146" t="s">
        <v>337</v>
      </c>
      <c r="B146" t="s">
        <v>369</v>
      </c>
      <c r="C146" t="s">
        <v>147</v>
      </c>
      <c r="D146">
        <v>5308060</v>
      </c>
      <c r="E146">
        <v>1893</v>
      </c>
      <c r="F146">
        <v>745</v>
      </c>
      <c r="G146">
        <v>139</v>
      </c>
      <c r="H146">
        <v>31</v>
      </c>
      <c r="I146">
        <v>2808</v>
      </c>
      <c r="J146">
        <v>8850</v>
      </c>
      <c r="K146">
        <v>1757</v>
      </c>
      <c r="L146">
        <v>383</v>
      </c>
      <c r="M146">
        <v>126</v>
      </c>
      <c r="N146">
        <v>11116</v>
      </c>
      <c r="O146">
        <f t="shared" si="4"/>
        <v>1.1039886039886039E-2</v>
      </c>
      <c r="P146">
        <f t="shared" si="5"/>
        <v>1.1335012594458438E-2</v>
      </c>
    </row>
    <row r="147" spans="1:16" x14ac:dyDescent="0.25">
      <c r="A147" t="s">
        <v>337</v>
      </c>
      <c r="B147" t="s">
        <v>369</v>
      </c>
      <c r="C147" t="s">
        <v>148</v>
      </c>
      <c r="D147">
        <v>5308070</v>
      </c>
      <c r="E147">
        <v>2268</v>
      </c>
      <c r="F147">
        <v>708</v>
      </c>
      <c r="G147">
        <v>119</v>
      </c>
      <c r="H147">
        <v>28</v>
      </c>
      <c r="I147">
        <v>3123</v>
      </c>
      <c r="J147">
        <v>10685</v>
      </c>
      <c r="K147">
        <v>1663</v>
      </c>
      <c r="L147">
        <v>313</v>
      </c>
      <c r="M147">
        <v>106</v>
      </c>
      <c r="N147">
        <v>12767</v>
      </c>
      <c r="O147">
        <f t="shared" si="4"/>
        <v>8.9657380723663152E-3</v>
      </c>
      <c r="P147">
        <f t="shared" si="5"/>
        <v>8.302655283151876E-3</v>
      </c>
    </row>
    <row r="148" spans="1:16" x14ac:dyDescent="0.25">
      <c r="A148" t="s">
        <v>337</v>
      </c>
      <c r="B148" t="s">
        <v>370</v>
      </c>
      <c r="C148" t="s">
        <v>149</v>
      </c>
      <c r="D148">
        <v>5309010</v>
      </c>
      <c r="E148">
        <v>78</v>
      </c>
      <c r="F148">
        <v>170</v>
      </c>
      <c r="G148">
        <v>545</v>
      </c>
      <c r="H148">
        <v>518</v>
      </c>
      <c r="I148">
        <v>1311</v>
      </c>
      <c r="J148">
        <v>566</v>
      </c>
      <c r="K148">
        <v>1000</v>
      </c>
      <c r="L148">
        <v>2649</v>
      </c>
      <c r="M148">
        <v>1929</v>
      </c>
      <c r="N148">
        <v>6144</v>
      </c>
      <c r="O148">
        <f t="shared" si="4"/>
        <v>0.39511823035850496</v>
      </c>
      <c r="P148">
        <f t="shared" si="5"/>
        <v>0.31396484375</v>
      </c>
    </row>
    <row r="149" spans="1:16" x14ac:dyDescent="0.25">
      <c r="A149" t="s">
        <v>337</v>
      </c>
      <c r="B149" t="s">
        <v>370</v>
      </c>
      <c r="C149" t="s">
        <v>150</v>
      </c>
      <c r="D149">
        <v>5309011</v>
      </c>
      <c r="E149">
        <v>46</v>
      </c>
      <c r="F149">
        <v>134</v>
      </c>
      <c r="G149">
        <v>495</v>
      </c>
      <c r="H149">
        <v>501</v>
      </c>
      <c r="I149">
        <v>1176</v>
      </c>
      <c r="J149">
        <v>317</v>
      </c>
      <c r="K149">
        <v>781</v>
      </c>
      <c r="L149">
        <v>2288</v>
      </c>
      <c r="M149">
        <v>1702</v>
      </c>
      <c r="N149">
        <v>5088</v>
      </c>
      <c r="O149">
        <f t="shared" si="4"/>
        <v>0.42602040816326531</v>
      </c>
      <c r="P149">
        <f t="shared" si="5"/>
        <v>0.3345125786163522</v>
      </c>
    </row>
    <row r="150" spans="1:16" x14ac:dyDescent="0.25">
      <c r="A150" t="s">
        <v>337</v>
      </c>
      <c r="B150" t="s">
        <v>370</v>
      </c>
      <c r="C150" t="s">
        <v>151</v>
      </c>
      <c r="D150">
        <v>5309012</v>
      </c>
      <c r="E150">
        <v>43</v>
      </c>
      <c r="F150">
        <v>107</v>
      </c>
      <c r="G150">
        <v>319</v>
      </c>
      <c r="H150">
        <v>249</v>
      </c>
      <c r="I150">
        <v>718</v>
      </c>
      <c r="J150">
        <v>333</v>
      </c>
      <c r="K150">
        <v>647</v>
      </c>
      <c r="L150">
        <v>1475</v>
      </c>
      <c r="M150">
        <v>740</v>
      </c>
      <c r="N150">
        <v>3195</v>
      </c>
      <c r="O150">
        <f t="shared" si="4"/>
        <v>0.34679665738161558</v>
      </c>
      <c r="P150">
        <f t="shared" si="5"/>
        <v>0.23161189358372458</v>
      </c>
    </row>
    <row r="151" spans="1:16" x14ac:dyDescent="0.25">
      <c r="A151" t="s">
        <v>337</v>
      </c>
      <c r="B151" t="s">
        <v>370</v>
      </c>
      <c r="C151" t="s">
        <v>152</v>
      </c>
      <c r="D151">
        <v>5309020</v>
      </c>
      <c r="E151">
        <v>231</v>
      </c>
      <c r="F151">
        <v>338</v>
      </c>
      <c r="G151">
        <v>681</v>
      </c>
      <c r="H151">
        <v>450</v>
      </c>
      <c r="I151">
        <v>1700</v>
      </c>
      <c r="J151">
        <v>1728</v>
      </c>
      <c r="K151">
        <v>2041</v>
      </c>
      <c r="L151">
        <v>3388</v>
      </c>
      <c r="M151">
        <v>1640</v>
      </c>
      <c r="N151">
        <v>8797</v>
      </c>
      <c r="O151">
        <f t="shared" si="4"/>
        <v>0.26470588235294118</v>
      </c>
      <c r="P151">
        <f t="shared" si="5"/>
        <v>0.18642719108787087</v>
      </c>
    </row>
    <row r="152" spans="1:16" x14ac:dyDescent="0.25">
      <c r="A152" t="s">
        <v>337</v>
      </c>
      <c r="B152" t="s">
        <v>370</v>
      </c>
      <c r="C152" t="s">
        <v>153</v>
      </c>
      <c r="D152">
        <v>5309021</v>
      </c>
      <c r="E152">
        <v>69</v>
      </c>
      <c r="F152">
        <v>138</v>
      </c>
      <c r="G152">
        <v>294</v>
      </c>
      <c r="H152">
        <v>193</v>
      </c>
      <c r="I152">
        <v>694</v>
      </c>
      <c r="J152">
        <v>479</v>
      </c>
      <c r="K152">
        <v>815</v>
      </c>
      <c r="L152">
        <v>1445</v>
      </c>
      <c r="M152">
        <v>742</v>
      </c>
      <c r="N152">
        <v>3481</v>
      </c>
      <c r="O152">
        <f t="shared" si="4"/>
        <v>0.27809798270893371</v>
      </c>
      <c r="P152">
        <f t="shared" si="5"/>
        <v>0.21315713875323183</v>
      </c>
    </row>
    <row r="153" spans="1:16" x14ac:dyDescent="0.25">
      <c r="A153" t="s">
        <v>337</v>
      </c>
      <c r="B153" t="s">
        <v>370</v>
      </c>
      <c r="C153" t="s">
        <v>154</v>
      </c>
      <c r="D153">
        <v>5309030</v>
      </c>
      <c r="E153">
        <v>5</v>
      </c>
      <c r="F153">
        <v>51</v>
      </c>
      <c r="G153">
        <v>299</v>
      </c>
      <c r="H153">
        <v>574</v>
      </c>
      <c r="I153">
        <v>929</v>
      </c>
      <c r="J153">
        <v>37</v>
      </c>
      <c r="K153">
        <v>359</v>
      </c>
      <c r="L153">
        <v>1887</v>
      </c>
      <c r="M153">
        <v>2970</v>
      </c>
      <c r="N153">
        <v>5253</v>
      </c>
      <c r="O153">
        <f t="shared" si="4"/>
        <v>0.61786867599569428</v>
      </c>
      <c r="P153">
        <f t="shared" si="5"/>
        <v>0.56539120502569962</v>
      </c>
    </row>
    <row r="154" spans="1:16" x14ac:dyDescent="0.25">
      <c r="A154" t="s">
        <v>337</v>
      </c>
      <c r="B154" t="s">
        <v>370</v>
      </c>
      <c r="C154" t="s">
        <v>155</v>
      </c>
      <c r="D154">
        <v>5309031</v>
      </c>
      <c r="E154">
        <v>58</v>
      </c>
      <c r="F154">
        <v>131</v>
      </c>
      <c r="G154">
        <v>431</v>
      </c>
      <c r="H154">
        <v>446</v>
      </c>
      <c r="I154">
        <v>1066</v>
      </c>
      <c r="J154">
        <v>447</v>
      </c>
      <c r="K154">
        <v>802</v>
      </c>
      <c r="L154">
        <v>2172</v>
      </c>
      <c r="M154">
        <v>1793</v>
      </c>
      <c r="N154">
        <v>5214</v>
      </c>
      <c r="O154">
        <f t="shared" si="4"/>
        <v>0.41838649155722324</v>
      </c>
      <c r="P154">
        <f t="shared" si="5"/>
        <v>0.34388185654008441</v>
      </c>
    </row>
    <row r="155" spans="1:16" x14ac:dyDescent="0.25">
      <c r="A155" t="s">
        <v>337</v>
      </c>
      <c r="B155" t="s">
        <v>370</v>
      </c>
      <c r="C155" t="s">
        <v>156</v>
      </c>
      <c r="D155">
        <v>5309032</v>
      </c>
      <c r="E155">
        <v>34</v>
      </c>
      <c r="F155">
        <v>60</v>
      </c>
      <c r="G155">
        <v>218</v>
      </c>
      <c r="H155">
        <v>194</v>
      </c>
      <c r="I155">
        <v>506</v>
      </c>
      <c r="J155">
        <v>241</v>
      </c>
      <c r="K155">
        <v>363</v>
      </c>
      <c r="L155">
        <v>1051</v>
      </c>
      <c r="M155">
        <v>663</v>
      </c>
      <c r="N155">
        <v>2318</v>
      </c>
      <c r="O155">
        <f t="shared" si="4"/>
        <v>0.38339920948616601</v>
      </c>
      <c r="P155">
        <f t="shared" si="5"/>
        <v>0.28602243313201037</v>
      </c>
    </row>
    <row r="156" spans="1:16" x14ac:dyDescent="0.25">
      <c r="A156" t="s">
        <v>337</v>
      </c>
      <c r="B156" t="s">
        <v>370</v>
      </c>
      <c r="C156" t="s">
        <v>157</v>
      </c>
      <c r="D156">
        <v>5309040</v>
      </c>
      <c r="E156">
        <v>49</v>
      </c>
      <c r="F156">
        <v>136</v>
      </c>
      <c r="G156">
        <v>428</v>
      </c>
      <c r="H156">
        <v>515</v>
      </c>
      <c r="I156">
        <v>1128</v>
      </c>
      <c r="J156">
        <v>360</v>
      </c>
      <c r="K156">
        <v>853</v>
      </c>
      <c r="L156">
        <v>2006</v>
      </c>
      <c r="M156">
        <v>1671</v>
      </c>
      <c r="N156">
        <v>4890</v>
      </c>
      <c r="O156">
        <f t="shared" si="4"/>
        <v>0.45656028368794327</v>
      </c>
      <c r="P156">
        <f t="shared" si="5"/>
        <v>0.34171779141104297</v>
      </c>
    </row>
    <row r="157" spans="1:16" x14ac:dyDescent="0.25">
      <c r="A157" t="s">
        <v>337</v>
      </c>
      <c r="B157" t="s">
        <v>370</v>
      </c>
      <c r="C157" t="s">
        <v>158</v>
      </c>
      <c r="D157">
        <v>5309041</v>
      </c>
      <c r="E157">
        <v>77</v>
      </c>
      <c r="F157">
        <v>135</v>
      </c>
      <c r="G157">
        <v>332</v>
      </c>
      <c r="H157">
        <v>238</v>
      </c>
      <c r="I157">
        <v>782</v>
      </c>
      <c r="J157">
        <v>549</v>
      </c>
      <c r="K157">
        <v>798</v>
      </c>
      <c r="L157">
        <v>1533</v>
      </c>
      <c r="M157">
        <v>718</v>
      </c>
      <c r="N157">
        <v>3598</v>
      </c>
      <c r="O157">
        <f t="shared" si="4"/>
        <v>0.30434782608695654</v>
      </c>
      <c r="P157">
        <f t="shared" si="5"/>
        <v>0.19955530850472486</v>
      </c>
    </row>
    <row r="158" spans="1:16" x14ac:dyDescent="0.25">
      <c r="A158" t="s">
        <v>337</v>
      </c>
      <c r="B158" t="s">
        <v>370</v>
      </c>
      <c r="C158" t="s">
        <v>159</v>
      </c>
      <c r="D158">
        <v>5309050</v>
      </c>
      <c r="E158">
        <v>105</v>
      </c>
      <c r="F158">
        <v>196</v>
      </c>
      <c r="G158">
        <v>615</v>
      </c>
      <c r="H158">
        <v>599</v>
      </c>
      <c r="I158">
        <v>1515</v>
      </c>
      <c r="J158">
        <v>744</v>
      </c>
      <c r="K158">
        <v>1225</v>
      </c>
      <c r="L158">
        <v>3020</v>
      </c>
      <c r="M158">
        <v>2084</v>
      </c>
      <c r="N158">
        <v>7073</v>
      </c>
      <c r="O158">
        <f t="shared" si="4"/>
        <v>0.39537953795379538</v>
      </c>
      <c r="P158">
        <f t="shared" si="5"/>
        <v>0.29464159479711577</v>
      </c>
    </row>
    <row r="159" spans="1:16" x14ac:dyDescent="0.25">
      <c r="A159" t="s">
        <v>337</v>
      </c>
      <c r="B159" t="s">
        <v>370</v>
      </c>
      <c r="C159" t="s">
        <v>160</v>
      </c>
      <c r="D159">
        <v>5309060</v>
      </c>
      <c r="E159">
        <v>208</v>
      </c>
      <c r="F159">
        <v>262</v>
      </c>
      <c r="G159">
        <v>466</v>
      </c>
      <c r="H159">
        <v>255</v>
      </c>
      <c r="I159">
        <v>1191</v>
      </c>
      <c r="J159">
        <v>1440</v>
      </c>
      <c r="K159">
        <v>1457</v>
      </c>
      <c r="L159">
        <v>2054</v>
      </c>
      <c r="M159">
        <v>820</v>
      </c>
      <c r="N159">
        <v>5771</v>
      </c>
      <c r="O159">
        <f t="shared" si="4"/>
        <v>0.2141057934508816</v>
      </c>
      <c r="P159">
        <f t="shared" si="5"/>
        <v>0.14208975914053024</v>
      </c>
    </row>
    <row r="160" spans="1:16" x14ac:dyDescent="0.25">
      <c r="A160" t="s">
        <v>337</v>
      </c>
      <c r="B160" t="s">
        <v>370</v>
      </c>
      <c r="C160" t="s">
        <v>161</v>
      </c>
      <c r="D160">
        <v>5309061</v>
      </c>
      <c r="E160">
        <v>173</v>
      </c>
      <c r="F160">
        <v>199</v>
      </c>
      <c r="G160">
        <v>394</v>
      </c>
      <c r="H160">
        <v>276</v>
      </c>
      <c r="I160">
        <v>1042</v>
      </c>
      <c r="J160">
        <v>1206</v>
      </c>
      <c r="K160">
        <v>1101</v>
      </c>
      <c r="L160">
        <v>1709</v>
      </c>
      <c r="M160">
        <v>831</v>
      </c>
      <c r="N160">
        <v>4847</v>
      </c>
      <c r="O160">
        <f t="shared" si="4"/>
        <v>0.26487523992322459</v>
      </c>
      <c r="P160">
        <f t="shared" si="5"/>
        <v>0.17144625541572106</v>
      </c>
    </row>
    <row r="161" spans="1:16" x14ac:dyDescent="0.25">
      <c r="A161" t="s">
        <v>337</v>
      </c>
      <c r="B161" t="s">
        <v>370</v>
      </c>
      <c r="C161" t="s">
        <v>162</v>
      </c>
      <c r="D161">
        <v>5309062</v>
      </c>
      <c r="E161">
        <v>156</v>
      </c>
      <c r="F161">
        <v>246</v>
      </c>
      <c r="G161">
        <v>467</v>
      </c>
      <c r="H161">
        <v>299</v>
      </c>
      <c r="I161">
        <v>1168</v>
      </c>
      <c r="J161">
        <v>1110</v>
      </c>
      <c r="K161">
        <v>1354</v>
      </c>
      <c r="L161">
        <v>2065</v>
      </c>
      <c r="M161">
        <v>862</v>
      </c>
      <c r="N161">
        <v>5391</v>
      </c>
      <c r="O161">
        <f t="shared" si="4"/>
        <v>0.2559931506849315</v>
      </c>
      <c r="P161">
        <f t="shared" si="5"/>
        <v>0.15989612316824336</v>
      </c>
    </row>
    <row r="162" spans="1:16" x14ac:dyDescent="0.25">
      <c r="A162" t="s">
        <v>337</v>
      </c>
      <c r="B162" t="s">
        <v>370</v>
      </c>
      <c r="C162" t="s">
        <v>163</v>
      </c>
      <c r="D162">
        <v>5309070</v>
      </c>
      <c r="E162">
        <v>180</v>
      </c>
      <c r="F162">
        <v>354</v>
      </c>
      <c r="G162">
        <v>820</v>
      </c>
      <c r="H162">
        <v>729</v>
      </c>
      <c r="I162">
        <v>2083</v>
      </c>
      <c r="J162">
        <v>1352</v>
      </c>
      <c r="K162">
        <v>2232</v>
      </c>
      <c r="L162">
        <v>4184</v>
      </c>
      <c r="M162">
        <v>2727</v>
      </c>
      <c r="N162">
        <v>10495</v>
      </c>
      <c r="O162">
        <f t="shared" si="4"/>
        <v>0.34997599615938552</v>
      </c>
      <c r="P162">
        <f t="shared" si="5"/>
        <v>0.25983801810385898</v>
      </c>
    </row>
    <row r="163" spans="1:16" x14ac:dyDescent="0.25">
      <c r="A163" t="s">
        <v>337</v>
      </c>
      <c r="B163" t="s">
        <v>370</v>
      </c>
      <c r="C163" t="s">
        <v>164</v>
      </c>
      <c r="D163">
        <v>5309071</v>
      </c>
      <c r="E163">
        <v>54</v>
      </c>
      <c r="F163">
        <v>150</v>
      </c>
      <c r="G163">
        <v>610</v>
      </c>
      <c r="H163">
        <v>800</v>
      </c>
      <c r="I163">
        <v>1614</v>
      </c>
      <c r="J163">
        <v>424</v>
      </c>
      <c r="K163">
        <v>974</v>
      </c>
      <c r="L163">
        <v>3086</v>
      </c>
      <c r="M163">
        <v>2947</v>
      </c>
      <c r="N163">
        <v>7431</v>
      </c>
      <c r="O163">
        <f t="shared" si="4"/>
        <v>0.49566294919454773</v>
      </c>
      <c r="P163">
        <f t="shared" si="5"/>
        <v>0.39658188669088951</v>
      </c>
    </row>
    <row r="164" spans="1:16" x14ac:dyDescent="0.25">
      <c r="A164" t="s">
        <v>337</v>
      </c>
      <c r="B164" t="s">
        <v>370</v>
      </c>
      <c r="C164" t="s">
        <v>165</v>
      </c>
      <c r="D164">
        <v>5309072</v>
      </c>
      <c r="E164">
        <v>71</v>
      </c>
      <c r="F164">
        <v>179</v>
      </c>
      <c r="G164">
        <v>593</v>
      </c>
      <c r="H164">
        <v>696</v>
      </c>
      <c r="I164">
        <v>1539</v>
      </c>
      <c r="J164">
        <v>501</v>
      </c>
      <c r="K164">
        <v>1051</v>
      </c>
      <c r="L164">
        <v>2750</v>
      </c>
      <c r="M164">
        <v>2116</v>
      </c>
      <c r="N164">
        <v>6418</v>
      </c>
      <c r="O164">
        <f t="shared" si="4"/>
        <v>0.45224171539961011</v>
      </c>
      <c r="P164">
        <f t="shared" si="5"/>
        <v>0.3296977251480212</v>
      </c>
    </row>
    <row r="165" spans="1:16" x14ac:dyDescent="0.25">
      <c r="A165" t="s">
        <v>337</v>
      </c>
      <c r="B165" t="s">
        <v>370</v>
      </c>
      <c r="C165" t="s">
        <v>166</v>
      </c>
      <c r="D165">
        <v>5309073</v>
      </c>
      <c r="E165">
        <v>72</v>
      </c>
      <c r="F165">
        <v>130</v>
      </c>
      <c r="G165">
        <v>372</v>
      </c>
      <c r="H165">
        <v>384</v>
      </c>
      <c r="I165">
        <v>958</v>
      </c>
      <c r="J165">
        <v>482</v>
      </c>
      <c r="K165">
        <v>703</v>
      </c>
      <c r="L165">
        <v>1614</v>
      </c>
      <c r="M165">
        <v>1110</v>
      </c>
      <c r="N165">
        <v>3909</v>
      </c>
      <c r="O165">
        <f t="shared" si="4"/>
        <v>0.40083507306889354</v>
      </c>
      <c r="P165">
        <f t="shared" si="5"/>
        <v>0.28396009209516498</v>
      </c>
    </row>
    <row r="166" spans="1:16" x14ac:dyDescent="0.25">
      <c r="A166" t="s">
        <v>337</v>
      </c>
      <c r="B166" t="s">
        <v>370</v>
      </c>
      <c r="C166" t="s">
        <v>167</v>
      </c>
      <c r="D166">
        <v>5309074</v>
      </c>
      <c r="E166">
        <v>76</v>
      </c>
      <c r="F166">
        <v>157</v>
      </c>
      <c r="G166">
        <v>407</v>
      </c>
      <c r="H166">
        <v>362</v>
      </c>
      <c r="I166">
        <v>1002</v>
      </c>
      <c r="J166">
        <v>537</v>
      </c>
      <c r="K166">
        <v>900</v>
      </c>
      <c r="L166">
        <v>1947</v>
      </c>
      <c r="M166">
        <v>1206</v>
      </c>
      <c r="N166">
        <v>4590</v>
      </c>
      <c r="O166">
        <f t="shared" si="4"/>
        <v>0.36127744510978044</v>
      </c>
      <c r="P166">
        <f t="shared" si="5"/>
        <v>0.2627450980392157</v>
      </c>
    </row>
    <row r="167" spans="1:16" x14ac:dyDescent="0.25">
      <c r="A167" t="s">
        <v>337</v>
      </c>
      <c r="B167" t="s">
        <v>371</v>
      </c>
      <c r="C167" t="s">
        <v>168</v>
      </c>
      <c r="D167">
        <v>5310010</v>
      </c>
      <c r="E167">
        <v>614</v>
      </c>
      <c r="F167">
        <v>493</v>
      </c>
      <c r="G167">
        <v>465</v>
      </c>
      <c r="H167">
        <v>430</v>
      </c>
      <c r="I167">
        <v>2002</v>
      </c>
      <c r="J167">
        <v>3654</v>
      </c>
      <c r="K167">
        <v>2084</v>
      </c>
      <c r="L167">
        <v>1669</v>
      </c>
      <c r="M167">
        <v>1421</v>
      </c>
      <c r="N167">
        <v>8828</v>
      </c>
      <c r="O167">
        <f t="shared" si="4"/>
        <v>0.21478521478521478</v>
      </c>
      <c r="P167">
        <f t="shared" si="5"/>
        <v>0.16096511101042138</v>
      </c>
    </row>
    <row r="168" spans="1:16" x14ac:dyDescent="0.25">
      <c r="A168" t="s">
        <v>337</v>
      </c>
      <c r="B168" t="s">
        <v>371</v>
      </c>
      <c r="C168" t="s">
        <v>169</v>
      </c>
      <c r="D168">
        <v>5310011</v>
      </c>
      <c r="E168">
        <v>681</v>
      </c>
      <c r="F168">
        <v>459</v>
      </c>
      <c r="G168">
        <v>290</v>
      </c>
      <c r="H168">
        <v>226</v>
      </c>
      <c r="I168">
        <v>1656</v>
      </c>
      <c r="J168">
        <v>3881</v>
      </c>
      <c r="K168">
        <v>1949</v>
      </c>
      <c r="L168">
        <v>1057</v>
      </c>
      <c r="M168">
        <v>846</v>
      </c>
      <c r="N168">
        <v>7733</v>
      </c>
      <c r="O168">
        <f t="shared" si="4"/>
        <v>0.13647342995169082</v>
      </c>
      <c r="P168">
        <f t="shared" si="5"/>
        <v>0.10940126729600413</v>
      </c>
    </row>
    <row r="169" spans="1:16" x14ac:dyDescent="0.25">
      <c r="A169" t="s">
        <v>337</v>
      </c>
      <c r="B169" t="s">
        <v>371</v>
      </c>
      <c r="C169" t="s">
        <v>170</v>
      </c>
      <c r="D169">
        <v>5310012</v>
      </c>
      <c r="E169">
        <v>784</v>
      </c>
      <c r="F169">
        <v>415</v>
      </c>
      <c r="G169">
        <v>218</v>
      </c>
      <c r="H169">
        <v>116</v>
      </c>
      <c r="I169">
        <v>1533</v>
      </c>
      <c r="J169">
        <v>4804</v>
      </c>
      <c r="K169">
        <v>1536</v>
      </c>
      <c r="L169">
        <v>743</v>
      </c>
      <c r="M169">
        <v>464</v>
      </c>
      <c r="N169">
        <v>7547</v>
      </c>
      <c r="O169">
        <f t="shared" si="4"/>
        <v>7.5668623613829089E-2</v>
      </c>
      <c r="P169">
        <f t="shared" si="5"/>
        <v>6.1481383331124947E-2</v>
      </c>
    </row>
    <row r="170" spans="1:16" x14ac:dyDescent="0.25">
      <c r="A170" t="s">
        <v>337</v>
      </c>
      <c r="B170" t="s">
        <v>371</v>
      </c>
      <c r="C170" t="s">
        <v>171</v>
      </c>
      <c r="D170">
        <v>5310020</v>
      </c>
      <c r="E170">
        <v>306</v>
      </c>
      <c r="F170">
        <v>429</v>
      </c>
      <c r="G170">
        <v>403</v>
      </c>
      <c r="H170">
        <v>406</v>
      </c>
      <c r="I170">
        <v>1544</v>
      </c>
      <c r="J170">
        <v>1948</v>
      </c>
      <c r="K170">
        <v>2004</v>
      </c>
      <c r="L170">
        <v>1613</v>
      </c>
      <c r="M170">
        <v>1513</v>
      </c>
      <c r="N170">
        <v>7078</v>
      </c>
      <c r="O170">
        <f t="shared" si="4"/>
        <v>0.26295336787564766</v>
      </c>
      <c r="P170">
        <f t="shared" si="5"/>
        <v>0.21376094942074031</v>
      </c>
    </row>
    <row r="171" spans="1:16" x14ac:dyDescent="0.25">
      <c r="A171" t="s">
        <v>337</v>
      </c>
      <c r="B171" t="s">
        <v>371</v>
      </c>
      <c r="C171" t="s">
        <v>172</v>
      </c>
      <c r="D171">
        <v>5310030</v>
      </c>
      <c r="E171">
        <v>330</v>
      </c>
      <c r="F171">
        <v>430</v>
      </c>
      <c r="G171">
        <v>449</v>
      </c>
      <c r="H171">
        <v>435</v>
      </c>
      <c r="I171">
        <v>1644</v>
      </c>
      <c r="J171">
        <v>2044</v>
      </c>
      <c r="K171">
        <v>1869</v>
      </c>
      <c r="L171">
        <v>1518</v>
      </c>
      <c r="M171">
        <v>1314</v>
      </c>
      <c r="N171">
        <v>6745</v>
      </c>
      <c r="O171">
        <f t="shared" si="4"/>
        <v>0.26459854014598538</v>
      </c>
      <c r="P171">
        <f t="shared" si="5"/>
        <v>0.19481097108969608</v>
      </c>
    </row>
    <row r="172" spans="1:16" x14ac:dyDescent="0.25">
      <c r="A172" t="s">
        <v>337</v>
      </c>
      <c r="B172" t="s">
        <v>371</v>
      </c>
      <c r="C172" t="s">
        <v>173</v>
      </c>
      <c r="D172">
        <v>5310031</v>
      </c>
      <c r="E172">
        <v>705</v>
      </c>
      <c r="F172">
        <v>556</v>
      </c>
      <c r="G172">
        <v>338</v>
      </c>
      <c r="H172">
        <v>235</v>
      </c>
      <c r="I172">
        <v>1834</v>
      </c>
      <c r="J172">
        <v>4298</v>
      </c>
      <c r="K172">
        <v>2440</v>
      </c>
      <c r="L172">
        <v>1301</v>
      </c>
      <c r="M172">
        <v>979</v>
      </c>
      <c r="N172">
        <v>9018</v>
      </c>
      <c r="O172">
        <f t="shared" si="4"/>
        <v>0.12813522355507087</v>
      </c>
      <c r="P172">
        <f t="shared" si="5"/>
        <v>0.10856065646484808</v>
      </c>
    </row>
    <row r="173" spans="1:16" x14ac:dyDescent="0.25">
      <c r="A173" t="s">
        <v>337</v>
      </c>
      <c r="B173" t="s">
        <v>371</v>
      </c>
      <c r="C173" t="s">
        <v>174</v>
      </c>
      <c r="D173">
        <v>5310032</v>
      </c>
      <c r="E173">
        <v>552</v>
      </c>
      <c r="F173">
        <v>336</v>
      </c>
      <c r="G173">
        <v>135</v>
      </c>
      <c r="H173">
        <v>67</v>
      </c>
      <c r="I173">
        <v>1090</v>
      </c>
      <c r="J173">
        <v>3287</v>
      </c>
      <c r="K173">
        <v>1277</v>
      </c>
      <c r="L173">
        <v>491</v>
      </c>
      <c r="M173">
        <v>279</v>
      </c>
      <c r="N173">
        <v>5334</v>
      </c>
      <c r="O173">
        <f t="shared" si="4"/>
        <v>6.1467889908256884E-2</v>
      </c>
      <c r="P173">
        <f t="shared" si="5"/>
        <v>5.2305961754780653E-2</v>
      </c>
    </row>
    <row r="174" spans="1:16" x14ac:dyDescent="0.25">
      <c r="A174" t="s">
        <v>337</v>
      </c>
      <c r="B174" t="s">
        <v>371</v>
      </c>
      <c r="C174" t="s">
        <v>175</v>
      </c>
      <c r="D174">
        <v>5310040</v>
      </c>
      <c r="E174">
        <v>950</v>
      </c>
      <c r="F174">
        <v>925</v>
      </c>
      <c r="G174">
        <v>732</v>
      </c>
      <c r="H174">
        <v>410</v>
      </c>
      <c r="I174">
        <v>3017</v>
      </c>
      <c r="J174">
        <v>5567</v>
      </c>
      <c r="K174">
        <v>3809</v>
      </c>
      <c r="L174">
        <v>2520</v>
      </c>
      <c r="M174">
        <v>1489</v>
      </c>
      <c r="N174">
        <v>13385</v>
      </c>
      <c r="O174">
        <f t="shared" si="4"/>
        <v>0.1358965860125953</v>
      </c>
      <c r="P174">
        <f t="shared" si="5"/>
        <v>0.11124392977213299</v>
      </c>
    </row>
    <row r="175" spans="1:16" x14ac:dyDescent="0.25">
      <c r="A175" t="s">
        <v>337</v>
      </c>
      <c r="B175" t="s">
        <v>371</v>
      </c>
      <c r="C175" t="s">
        <v>176</v>
      </c>
      <c r="D175">
        <v>5310041</v>
      </c>
      <c r="E175">
        <v>1059</v>
      </c>
      <c r="F175">
        <v>907</v>
      </c>
      <c r="G175">
        <v>659</v>
      </c>
      <c r="H175">
        <v>457</v>
      </c>
      <c r="I175">
        <v>3082</v>
      </c>
      <c r="J175">
        <v>6504</v>
      </c>
      <c r="K175">
        <v>3950</v>
      </c>
      <c r="L175">
        <v>2433</v>
      </c>
      <c r="M175">
        <v>1734</v>
      </c>
      <c r="N175">
        <v>14621</v>
      </c>
      <c r="O175">
        <f t="shared" si="4"/>
        <v>0.1482803374432187</v>
      </c>
      <c r="P175">
        <f t="shared" si="5"/>
        <v>0.11859653922440326</v>
      </c>
    </row>
    <row r="176" spans="1:16" x14ac:dyDescent="0.25">
      <c r="A176" t="s">
        <v>337</v>
      </c>
      <c r="B176" t="s">
        <v>371</v>
      </c>
      <c r="C176" t="s">
        <v>177</v>
      </c>
      <c r="D176">
        <v>5310042</v>
      </c>
      <c r="E176">
        <v>471</v>
      </c>
      <c r="F176">
        <v>438</v>
      </c>
      <c r="G176">
        <v>374</v>
      </c>
      <c r="H176">
        <v>179</v>
      </c>
      <c r="I176">
        <v>1462</v>
      </c>
      <c r="J176">
        <v>2781</v>
      </c>
      <c r="K176">
        <v>1673</v>
      </c>
      <c r="L176">
        <v>1159</v>
      </c>
      <c r="M176">
        <v>547</v>
      </c>
      <c r="N176">
        <v>6160</v>
      </c>
      <c r="O176">
        <f t="shared" si="4"/>
        <v>0.12243502051983585</v>
      </c>
      <c r="P176">
        <f t="shared" si="5"/>
        <v>8.8798701298701294E-2</v>
      </c>
    </row>
    <row r="177" spans="1:16" x14ac:dyDescent="0.25">
      <c r="A177" t="s">
        <v>337</v>
      </c>
      <c r="B177" t="s">
        <v>371</v>
      </c>
      <c r="C177" t="s">
        <v>178</v>
      </c>
      <c r="D177">
        <v>5310050</v>
      </c>
      <c r="E177">
        <v>346</v>
      </c>
      <c r="F177">
        <v>347</v>
      </c>
      <c r="G177">
        <v>382</v>
      </c>
      <c r="H177">
        <v>324</v>
      </c>
      <c r="I177">
        <v>1399</v>
      </c>
      <c r="J177">
        <v>2298</v>
      </c>
      <c r="K177">
        <v>1606</v>
      </c>
      <c r="L177">
        <v>1503</v>
      </c>
      <c r="M177">
        <v>1363</v>
      </c>
      <c r="N177">
        <v>6770</v>
      </c>
      <c r="O177">
        <f t="shared" si="4"/>
        <v>0.2315939957112223</v>
      </c>
      <c r="P177">
        <f t="shared" si="5"/>
        <v>0.20132939438700148</v>
      </c>
    </row>
    <row r="178" spans="1:16" x14ac:dyDescent="0.25">
      <c r="A178" t="s">
        <v>337</v>
      </c>
      <c r="B178" t="s">
        <v>371</v>
      </c>
      <c r="C178" t="s">
        <v>179</v>
      </c>
      <c r="D178">
        <v>5310051</v>
      </c>
      <c r="E178">
        <v>358</v>
      </c>
      <c r="F178">
        <v>338</v>
      </c>
      <c r="G178">
        <v>281</v>
      </c>
      <c r="H178">
        <v>252</v>
      </c>
      <c r="I178">
        <v>1229</v>
      </c>
      <c r="J178">
        <v>2229</v>
      </c>
      <c r="K178">
        <v>1464</v>
      </c>
      <c r="L178">
        <v>1066</v>
      </c>
      <c r="M178">
        <v>993</v>
      </c>
      <c r="N178">
        <v>5752</v>
      </c>
      <c r="O178">
        <f t="shared" si="4"/>
        <v>0.20504475183075671</v>
      </c>
      <c r="P178">
        <f t="shared" si="5"/>
        <v>0.1726356050069541</v>
      </c>
    </row>
    <row r="179" spans="1:16" x14ac:dyDescent="0.25">
      <c r="A179" t="s">
        <v>337</v>
      </c>
      <c r="B179" t="s">
        <v>371</v>
      </c>
      <c r="C179" t="s">
        <v>180</v>
      </c>
      <c r="D179">
        <v>5310052</v>
      </c>
      <c r="E179">
        <v>390</v>
      </c>
      <c r="F179">
        <v>520</v>
      </c>
      <c r="G179">
        <v>540</v>
      </c>
      <c r="H179">
        <v>540</v>
      </c>
      <c r="I179">
        <v>1990</v>
      </c>
      <c r="J179">
        <v>2510</v>
      </c>
      <c r="K179">
        <v>2414</v>
      </c>
      <c r="L179">
        <v>2137</v>
      </c>
      <c r="M179">
        <v>1937</v>
      </c>
      <c r="N179">
        <v>8998</v>
      </c>
      <c r="O179">
        <f t="shared" si="4"/>
        <v>0.271356783919598</v>
      </c>
      <c r="P179">
        <f t="shared" si="5"/>
        <v>0.21527006001333629</v>
      </c>
    </row>
    <row r="180" spans="1:16" x14ac:dyDescent="0.25">
      <c r="A180" t="s">
        <v>337</v>
      </c>
      <c r="B180" t="s">
        <v>371</v>
      </c>
      <c r="C180" t="s">
        <v>181</v>
      </c>
      <c r="D180">
        <v>5310061</v>
      </c>
      <c r="E180">
        <v>610</v>
      </c>
      <c r="F180">
        <v>448</v>
      </c>
      <c r="G180">
        <v>330</v>
      </c>
      <c r="H180">
        <v>171</v>
      </c>
      <c r="I180">
        <v>1559</v>
      </c>
      <c r="J180">
        <v>3407</v>
      </c>
      <c r="K180">
        <v>1753</v>
      </c>
      <c r="L180">
        <v>1055</v>
      </c>
      <c r="M180">
        <v>564</v>
      </c>
      <c r="N180">
        <v>6779</v>
      </c>
      <c r="O180">
        <f t="shared" si="4"/>
        <v>0.10968569595894805</v>
      </c>
      <c r="P180">
        <f t="shared" si="5"/>
        <v>8.3198111815902046E-2</v>
      </c>
    </row>
    <row r="181" spans="1:16" x14ac:dyDescent="0.25">
      <c r="A181" t="s">
        <v>337</v>
      </c>
      <c r="B181" t="s">
        <v>371</v>
      </c>
      <c r="C181" t="s">
        <v>182</v>
      </c>
      <c r="D181">
        <v>5310062</v>
      </c>
      <c r="E181">
        <v>32</v>
      </c>
      <c r="F181">
        <v>87</v>
      </c>
      <c r="G181">
        <v>170</v>
      </c>
      <c r="H181">
        <v>328</v>
      </c>
      <c r="I181">
        <v>617</v>
      </c>
      <c r="J181">
        <v>211</v>
      </c>
      <c r="K181">
        <v>485</v>
      </c>
      <c r="L181">
        <v>758</v>
      </c>
      <c r="M181">
        <v>1107</v>
      </c>
      <c r="N181">
        <v>2561</v>
      </c>
      <c r="O181">
        <f t="shared" si="4"/>
        <v>0.53160453808752028</v>
      </c>
      <c r="P181">
        <f t="shared" si="5"/>
        <v>0.43225302616165562</v>
      </c>
    </row>
    <row r="182" spans="1:16" x14ac:dyDescent="0.25">
      <c r="A182" t="s">
        <v>337</v>
      </c>
      <c r="B182" t="s">
        <v>371</v>
      </c>
      <c r="C182" t="s">
        <v>183</v>
      </c>
      <c r="D182">
        <v>5310063</v>
      </c>
      <c r="E182">
        <v>109</v>
      </c>
      <c r="F182">
        <v>182</v>
      </c>
      <c r="G182">
        <v>157</v>
      </c>
      <c r="H182">
        <v>188</v>
      </c>
      <c r="I182">
        <v>636</v>
      </c>
      <c r="J182">
        <v>641</v>
      </c>
      <c r="K182">
        <v>851</v>
      </c>
      <c r="L182">
        <v>584</v>
      </c>
      <c r="M182">
        <v>691</v>
      </c>
      <c r="N182">
        <v>2767</v>
      </c>
      <c r="O182">
        <f t="shared" si="4"/>
        <v>0.29559748427672955</v>
      </c>
      <c r="P182">
        <f t="shared" si="5"/>
        <v>0.24972894831947959</v>
      </c>
    </row>
    <row r="183" spans="1:16" x14ac:dyDescent="0.25">
      <c r="A183" t="s">
        <v>337</v>
      </c>
      <c r="B183" t="s">
        <v>371</v>
      </c>
      <c r="C183" t="s">
        <v>184</v>
      </c>
      <c r="D183">
        <v>5310070</v>
      </c>
      <c r="E183">
        <v>565</v>
      </c>
      <c r="F183">
        <v>598</v>
      </c>
      <c r="G183">
        <v>567</v>
      </c>
      <c r="H183">
        <v>584</v>
      </c>
      <c r="I183">
        <v>2314</v>
      </c>
      <c r="J183">
        <v>3526</v>
      </c>
      <c r="K183">
        <v>2858</v>
      </c>
      <c r="L183">
        <v>2339</v>
      </c>
      <c r="M183">
        <v>2144</v>
      </c>
      <c r="N183">
        <v>10867</v>
      </c>
      <c r="O183">
        <f t="shared" si="4"/>
        <v>0.25237683664649957</v>
      </c>
      <c r="P183">
        <f t="shared" si="5"/>
        <v>0.19729456151651789</v>
      </c>
    </row>
    <row r="184" spans="1:16" x14ac:dyDescent="0.25">
      <c r="A184" t="s">
        <v>337</v>
      </c>
      <c r="B184" t="s">
        <v>371</v>
      </c>
      <c r="C184" t="s">
        <v>185</v>
      </c>
      <c r="D184">
        <v>5310071</v>
      </c>
      <c r="E184">
        <v>433</v>
      </c>
      <c r="F184">
        <v>379</v>
      </c>
      <c r="G184">
        <v>339</v>
      </c>
      <c r="H184">
        <v>241</v>
      </c>
      <c r="I184">
        <v>1392</v>
      </c>
      <c r="J184">
        <v>2666</v>
      </c>
      <c r="K184">
        <v>1681</v>
      </c>
      <c r="L184">
        <v>1270</v>
      </c>
      <c r="M184">
        <v>877</v>
      </c>
      <c r="N184">
        <v>6494</v>
      </c>
      <c r="O184">
        <f t="shared" si="4"/>
        <v>0.17313218390804597</v>
      </c>
      <c r="P184">
        <f t="shared" si="5"/>
        <v>0.13504773637203574</v>
      </c>
    </row>
    <row r="185" spans="1:16" x14ac:dyDescent="0.25">
      <c r="A185" t="s">
        <v>337</v>
      </c>
      <c r="B185" t="s">
        <v>371</v>
      </c>
      <c r="C185" t="s">
        <v>186</v>
      </c>
      <c r="D185">
        <v>5310080</v>
      </c>
      <c r="E185">
        <v>140</v>
      </c>
      <c r="F185">
        <v>352</v>
      </c>
      <c r="G185">
        <v>445</v>
      </c>
      <c r="H185">
        <v>507</v>
      </c>
      <c r="I185">
        <v>1444</v>
      </c>
      <c r="J185">
        <v>845</v>
      </c>
      <c r="K185">
        <v>1779</v>
      </c>
      <c r="L185">
        <v>1892</v>
      </c>
      <c r="M185">
        <v>1859</v>
      </c>
      <c r="N185">
        <v>6375</v>
      </c>
      <c r="O185">
        <f t="shared" si="4"/>
        <v>0.35110803324099721</v>
      </c>
      <c r="P185">
        <f t="shared" si="5"/>
        <v>0.29160784313725491</v>
      </c>
    </row>
    <row r="186" spans="1:16" x14ac:dyDescent="0.25">
      <c r="A186" t="s">
        <v>337</v>
      </c>
      <c r="B186" t="s">
        <v>371</v>
      </c>
      <c r="C186" t="s">
        <v>187</v>
      </c>
      <c r="D186">
        <v>5310081</v>
      </c>
      <c r="E186">
        <v>219</v>
      </c>
      <c r="F186">
        <v>316</v>
      </c>
      <c r="G186">
        <v>264</v>
      </c>
      <c r="H186">
        <v>246</v>
      </c>
      <c r="I186">
        <v>1045</v>
      </c>
      <c r="J186">
        <v>1409</v>
      </c>
      <c r="K186">
        <v>1602</v>
      </c>
      <c r="L186">
        <v>1129</v>
      </c>
      <c r="M186">
        <v>951</v>
      </c>
      <c r="N186">
        <v>5091</v>
      </c>
      <c r="O186">
        <f t="shared" si="4"/>
        <v>0.23540669856459331</v>
      </c>
      <c r="P186">
        <f t="shared" si="5"/>
        <v>0.18680023571007662</v>
      </c>
    </row>
    <row r="187" spans="1:16" x14ac:dyDescent="0.25">
      <c r="A187" t="s">
        <v>337</v>
      </c>
      <c r="B187" t="s">
        <v>371</v>
      </c>
      <c r="C187" t="s">
        <v>188</v>
      </c>
      <c r="D187">
        <v>5310082</v>
      </c>
      <c r="E187">
        <v>250</v>
      </c>
      <c r="F187">
        <v>430</v>
      </c>
      <c r="G187">
        <v>479</v>
      </c>
      <c r="H187">
        <v>593</v>
      </c>
      <c r="I187">
        <v>1752</v>
      </c>
      <c r="J187">
        <v>1408</v>
      </c>
      <c r="K187">
        <v>1910</v>
      </c>
      <c r="L187">
        <v>1747</v>
      </c>
      <c r="M187">
        <v>2059</v>
      </c>
      <c r="N187">
        <v>7124</v>
      </c>
      <c r="O187">
        <f t="shared" si="4"/>
        <v>0.3384703196347032</v>
      </c>
      <c r="P187">
        <f t="shared" si="5"/>
        <v>0.2890230207748456</v>
      </c>
    </row>
    <row r="188" spans="1:16" x14ac:dyDescent="0.25">
      <c r="A188" t="s">
        <v>337</v>
      </c>
      <c r="B188" t="s">
        <v>192</v>
      </c>
      <c r="C188" t="s">
        <v>189</v>
      </c>
      <c r="D188">
        <v>5311010</v>
      </c>
      <c r="E188">
        <v>329</v>
      </c>
      <c r="F188">
        <v>627</v>
      </c>
      <c r="G188">
        <v>679</v>
      </c>
      <c r="H188">
        <v>484</v>
      </c>
      <c r="I188">
        <v>2119</v>
      </c>
      <c r="J188">
        <v>2055</v>
      </c>
      <c r="K188">
        <v>3162</v>
      </c>
      <c r="L188">
        <v>2830</v>
      </c>
      <c r="M188">
        <v>1845</v>
      </c>
      <c r="N188">
        <v>9892</v>
      </c>
      <c r="O188">
        <f t="shared" si="4"/>
        <v>0.22840962718263333</v>
      </c>
      <c r="P188">
        <f t="shared" si="5"/>
        <v>0.18651435503437122</v>
      </c>
    </row>
    <row r="189" spans="1:16" x14ac:dyDescent="0.25">
      <c r="A189" t="s">
        <v>337</v>
      </c>
      <c r="B189" t="s">
        <v>192</v>
      </c>
      <c r="C189" t="s">
        <v>190</v>
      </c>
      <c r="D189">
        <v>5311011</v>
      </c>
      <c r="E189">
        <v>155</v>
      </c>
      <c r="F189">
        <v>366</v>
      </c>
      <c r="G189">
        <v>368</v>
      </c>
      <c r="H189">
        <v>246</v>
      </c>
      <c r="I189">
        <v>1135</v>
      </c>
      <c r="J189">
        <v>1093</v>
      </c>
      <c r="K189">
        <v>1994</v>
      </c>
      <c r="L189">
        <v>1606</v>
      </c>
      <c r="M189">
        <v>991</v>
      </c>
      <c r="N189">
        <v>5684</v>
      </c>
      <c r="O189">
        <f t="shared" si="4"/>
        <v>0.21674008810572687</v>
      </c>
      <c r="P189">
        <f t="shared" si="5"/>
        <v>0.17434904996481351</v>
      </c>
    </row>
    <row r="190" spans="1:16" x14ac:dyDescent="0.25">
      <c r="A190" t="s">
        <v>337</v>
      </c>
      <c r="B190" t="s">
        <v>192</v>
      </c>
      <c r="C190" t="s">
        <v>191</v>
      </c>
      <c r="D190">
        <v>5311012</v>
      </c>
      <c r="E190">
        <v>168</v>
      </c>
      <c r="F190">
        <v>348</v>
      </c>
      <c r="G190">
        <v>312</v>
      </c>
      <c r="H190">
        <v>208</v>
      </c>
      <c r="I190">
        <v>1036</v>
      </c>
      <c r="J190">
        <v>1039</v>
      </c>
      <c r="K190">
        <v>1603</v>
      </c>
      <c r="L190">
        <v>1100</v>
      </c>
      <c r="M190">
        <v>793</v>
      </c>
      <c r="N190">
        <v>4535</v>
      </c>
      <c r="O190">
        <f t="shared" si="4"/>
        <v>0.20077220077220076</v>
      </c>
      <c r="P190">
        <f t="shared" si="5"/>
        <v>0.17486218302094819</v>
      </c>
    </row>
    <row r="191" spans="1:16" x14ac:dyDescent="0.25">
      <c r="A191" t="s">
        <v>337</v>
      </c>
      <c r="B191" t="s">
        <v>192</v>
      </c>
      <c r="C191" t="s">
        <v>192</v>
      </c>
      <c r="D191">
        <v>5311020</v>
      </c>
      <c r="E191">
        <v>435</v>
      </c>
      <c r="F191">
        <v>743</v>
      </c>
      <c r="G191">
        <v>588</v>
      </c>
      <c r="H191">
        <v>387</v>
      </c>
      <c r="I191">
        <v>2153</v>
      </c>
      <c r="J191">
        <v>2593</v>
      </c>
      <c r="K191">
        <v>3451</v>
      </c>
      <c r="L191">
        <v>2175</v>
      </c>
      <c r="M191">
        <v>1250</v>
      </c>
      <c r="N191">
        <v>9469</v>
      </c>
      <c r="O191">
        <f t="shared" si="4"/>
        <v>0.17974918718067812</v>
      </c>
      <c r="P191">
        <f t="shared" si="5"/>
        <v>0.13200971591509136</v>
      </c>
    </row>
    <row r="192" spans="1:16" x14ac:dyDescent="0.25">
      <c r="A192" t="s">
        <v>337</v>
      </c>
      <c r="B192" t="s">
        <v>192</v>
      </c>
      <c r="C192" t="s">
        <v>193</v>
      </c>
      <c r="D192">
        <v>5311030</v>
      </c>
      <c r="E192">
        <v>66</v>
      </c>
      <c r="F192">
        <v>221</v>
      </c>
      <c r="G192">
        <v>310</v>
      </c>
      <c r="H192">
        <v>410</v>
      </c>
      <c r="I192">
        <v>1007</v>
      </c>
      <c r="J192">
        <v>467</v>
      </c>
      <c r="K192">
        <v>1378</v>
      </c>
      <c r="L192">
        <v>1617</v>
      </c>
      <c r="M192">
        <v>1838</v>
      </c>
      <c r="N192">
        <v>5300</v>
      </c>
      <c r="O192">
        <f t="shared" si="4"/>
        <v>0.40714995034756701</v>
      </c>
      <c r="P192">
        <f t="shared" si="5"/>
        <v>0.34679245283018867</v>
      </c>
    </row>
    <row r="193" spans="1:16" x14ac:dyDescent="0.25">
      <c r="A193" t="s">
        <v>337</v>
      </c>
      <c r="B193" t="s">
        <v>192</v>
      </c>
      <c r="C193" t="s">
        <v>194</v>
      </c>
      <c r="D193">
        <v>5311031</v>
      </c>
      <c r="E193">
        <v>36</v>
      </c>
      <c r="F193">
        <v>157</v>
      </c>
      <c r="G193">
        <v>252</v>
      </c>
      <c r="H193">
        <v>290</v>
      </c>
      <c r="I193">
        <v>735</v>
      </c>
      <c r="J193">
        <v>266</v>
      </c>
      <c r="K193">
        <v>850</v>
      </c>
      <c r="L193">
        <v>1185</v>
      </c>
      <c r="M193">
        <v>1166</v>
      </c>
      <c r="N193">
        <v>3467</v>
      </c>
      <c r="O193">
        <f t="shared" si="4"/>
        <v>0.39455782312925169</v>
      </c>
      <c r="P193">
        <f t="shared" si="5"/>
        <v>0.33631381597923277</v>
      </c>
    </row>
    <row r="194" spans="1:16" x14ac:dyDescent="0.25">
      <c r="A194" t="s">
        <v>337</v>
      </c>
      <c r="B194" t="s">
        <v>192</v>
      </c>
      <c r="C194" t="s">
        <v>195</v>
      </c>
      <c r="D194">
        <v>5311032</v>
      </c>
      <c r="E194">
        <v>7</v>
      </c>
      <c r="F194">
        <v>36</v>
      </c>
      <c r="G194">
        <v>102</v>
      </c>
      <c r="H194">
        <v>182</v>
      </c>
      <c r="I194">
        <v>327</v>
      </c>
      <c r="J194">
        <v>56</v>
      </c>
      <c r="K194">
        <v>228</v>
      </c>
      <c r="L194">
        <v>543</v>
      </c>
      <c r="M194">
        <v>782</v>
      </c>
      <c r="N194">
        <v>1609</v>
      </c>
      <c r="O194">
        <f t="shared" si="4"/>
        <v>0.55657492354740057</v>
      </c>
      <c r="P194">
        <f t="shared" si="5"/>
        <v>0.48601615910503421</v>
      </c>
    </row>
    <row r="195" spans="1:16" x14ac:dyDescent="0.25">
      <c r="A195" t="s">
        <v>337</v>
      </c>
      <c r="B195" t="s">
        <v>192</v>
      </c>
      <c r="C195" t="s">
        <v>196</v>
      </c>
      <c r="D195">
        <v>5311033</v>
      </c>
      <c r="E195">
        <v>128</v>
      </c>
      <c r="F195">
        <v>356</v>
      </c>
      <c r="G195">
        <v>412</v>
      </c>
      <c r="H195">
        <v>421</v>
      </c>
      <c r="I195">
        <v>1317</v>
      </c>
      <c r="J195">
        <v>900</v>
      </c>
      <c r="K195">
        <v>1980</v>
      </c>
      <c r="L195">
        <v>1824</v>
      </c>
      <c r="M195">
        <v>1674</v>
      </c>
      <c r="N195">
        <v>6378</v>
      </c>
      <c r="O195">
        <f t="shared" ref="O195:O258" si="6">H195/I195</f>
        <v>0.31966590736522399</v>
      </c>
      <c r="P195">
        <f t="shared" ref="P195:P258" si="7">M195/N195</f>
        <v>0.26246472248353714</v>
      </c>
    </row>
    <row r="196" spans="1:16" x14ac:dyDescent="0.25">
      <c r="A196" t="s">
        <v>337</v>
      </c>
      <c r="B196" t="s">
        <v>192</v>
      </c>
      <c r="C196" t="s">
        <v>197</v>
      </c>
      <c r="D196">
        <v>5311040</v>
      </c>
      <c r="E196">
        <v>127</v>
      </c>
      <c r="F196">
        <v>376</v>
      </c>
      <c r="G196">
        <v>484</v>
      </c>
      <c r="H196">
        <v>510</v>
      </c>
      <c r="I196">
        <v>1497</v>
      </c>
      <c r="J196">
        <v>850</v>
      </c>
      <c r="K196">
        <v>1857</v>
      </c>
      <c r="L196">
        <v>1879</v>
      </c>
      <c r="M196">
        <v>1711</v>
      </c>
      <c r="N196">
        <v>6297</v>
      </c>
      <c r="O196">
        <f t="shared" si="6"/>
        <v>0.34068136272545091</v>
      </c>
      <c r="P196">
        <f t="shared" si="7"/>
        <v>0.27171669048753372</v>
      </c>
    </row>
    <row r="197" spans="1:16" x14ac:dyDescent="0.25">
      <c r="A197" t="s">
        <v>337</v>
      </c>
      <c r="B197" t="s">
        <v>192</v>
      </c>
      <c r="C197" t="s">
        <v>198</v>
      </c>
      <c r="D197">
        <v>5311041</v>
      </c>
      <c r="E197">
        <v>138</v>
      </c>
      <c r="F197">
        <v>245</v>
      </c>
      <c r="G197">
        <v>225</v>
      </c>
      <c r="H197">
        <v>150</v>
      </c>
      <c r="I197">
        <v>758</v>
      </c>
      <c r="J197">
        <v>884</v>
      </c>
      <c r="K197">
        <v>1193</v>
      </c>
      <c r="L197">
        <v>757</v>
      </c>
      <c r="M197">
        <v>444</v>
      </c>
      <c r="N197">
        <v>3278</v>
      </c>
      <c r="O197">
        <f t="shared" si="6"/>
        <v>0.19788918205804748</v>
      </c>
      <c r="P197">
        <f t="shared" si="7"/>
        <v>0.13544844417327639</v>
      </c>
    </row>
    <row r="198" spans="1:16" x14ac:dyDescent="0.25">
      <c r="A198" t="s">
        <v>337</v>
      </c>
      <c r="B198" t="s">
        <v>192</v>
      </c>
      <c r="C198" t="s">
        <v>199</v>
      </c>
      <c r="D198">
        <v>5311050</v>
      </c>
      <c r="E198">
        <v>279</v>
      </c>
      <c r="F198">
        <v>614</v>
      </c>
      <c r="G198">
        <v>689</v>
      </c>
      <c r="H198">
        <v>597</v>
      </c>
      <c r="I198">
        <v>2179</v>
      </c>
      <c r="J198">
        <v>1849</v>
      </c>
      <c r="K198">
        <v>3106</v>
      </c>
      <c r="L198">
        <v>2440</v>
      </c>
      <c r="M198">
        <v>1781</v>
      </c>
      <c r="N198">
        <v>9176</v>
      </c>
      <c r="O198">
        <f t="shared" si="6"/>
        <v>0.27397888939880677</v>
      </c>
      <c r="P198">
        <f t="shared" si="7"/>
        <v>0.19409328683522231</v>
      </c>
    </row>
    <row r="199" spans="1:16" x14ac:dyDescent="0.25">
      <c r="A199" t="s">
        <v>337</v>
      </c>
      <c r="B199" t="s">
        <v>192</v>
      </c>
      <c r="C199" t="s">
        <v>200</v>
      </c>
      <c r="D199">
        <v>5311051</v>
      </c>
      <c r="E199">
        <v>54</v>
      </c>
      <c r="F199">
        <v>267</v>
      </c>
      <c r="G199">
        <v>362</v>
      </c>
      <c r="H199">
        <v>381</v>
      </c>
      <c r="I199">
        <v>1064</v>
      </c>
      <c r="J199">
        <v>337</v>
      </c>
      <c r="K199">
        <v>1258</v>
      </c>
      <c r="L199">
        <v>1256</v>
      </c>
      <c r="M199">
        <v>1092</v>
      </c>
      <c r="N199">
        <v>3943</v>
      </c>
      <c r="O199">
        <f t="shared" si="6"/>
        <v>0.35808270676691728</v>
      </c>
      <c r="P199">
        <f t="shared" si="7"/>
        <v>0.276946487446107</v>
      </c>
    </row>
    <row r="200" spans="1:16" x14ac:dyDescent="0.25">
      <c r="A200" t="s">
        <v>337</v>
      </c>
      <c r="B200" t="s">
        <v>192</v>
      </c>
      <c r="C200" t="s">
        <v>201</v>
      </c>
      <c r="D200">
        <v>5311052</v>
      </c>
      <c r="E200">
        <v>310</v>
      </c>
      <c r="F200">
        <v>356</v>
      </c>
      <c r="G200">
        <v>378</v>
      </c>
      <c r="H200">
        <v>262</v>
      </c>
      <c r="I200">
        <v>1306</v>
      </c>
      <c r="J200">
        <v>1889</v>
      </c>
      <c r="K200">
        <v>1664</v>
      </c>
      <c r="L200">
        <v>1378</v>
      </c>
      <c r="M200">
        <v>885</v>
      </c>
      <c r="N200">
        <v>5816</v>
      </c>
      <c r="O200">
        <f t="shared" si="6"/>
        <v>0.20061255742725881</v>
      </c>
      <c r="P200">
        <f t="shared" si="7"/>
        <v>0.15216643741403027</v>
      </c>
    </row>
    <row r="201" spans="1:16" x14ac:dyDescent="0.25">
      <c r="A201" t="s">
        <v>337</v>
      </c>
      <c r="B201" t="s">
        <v>192</v>
      </c>
      <c r="C201" t="s">
        <v>202</v>
      </c>
      <c r="D201">
        <v>5311053</v>
      </c>
      <c r="E201">
        <v>180</v>
      </c>
      <c r="F201">
        <v>305</v>
      </c>
      <c r="G201">
        <v>284</v>
      </c>
      <c r="H201">
        <v>182</v>
      </c>
      <c r="I201">
        <v>951</v>
      </c>
      <c r="J201">
        <v>1040</v>
      </c>
      <c r="K201">
        <v>1283</v>
      </c>
      <c r="L201">
        <v>883</v>
      </c>
      <c r="M201">
        <v>489</v>
      </c>
      <c r="N201">
        <v>3695</v>
      </c>
      <c r="O201">
        <f t="shared" si="6"/>
        <v>0.19137749737118823</v>
      </c>
      <c r="P201">
        <f t="shared" si="7"/>
        <v>0.13234100135317997</v>
      </c>
    </row>
    <row r="202" spans="1:16" x14ac:dyDescent="0.25">
      <c r="A202" t="s">
        <v>337</v>
      </c>
      <c r="B202" t="s">
        <v>192</v>
      </c>
      <c r="C202" t="s">
        <v>203</v>
      </c>
      <c r="D202">
        <v>5311054</v>
      </c>
      <c r="E202">
        <v>98</v>
      </c>
      <c r="F202">
        <v>258</v>
      </c>
      <c r="G202">
        <v>273</v>
      </c>
      <c r="H202">
        <v>201</v>
      </c>
      <c r="I202">
        <v>830</v>
      </c>
      <c r="J202">
        <v>605</v>
      </c>
      <c r="K202">
        <v>1213</v>
      </c>
      <c r="L202">
        <v>972</v>
      </c>
      <c r="M202">
        <v>580</v>
      </c>
      <c r="N202">
        <v>3370</v>
      </c>
      <c r="O202">
        <f t="shared" si="6"/>
        <v>0.24216867469879519</v>
      </c>
      <c r="P202">
        <f t="shared" si="7"/>
        <v>0.17210682492581603</v>
      </c>
    </row>
    <row r="203" spans="1:16" x14ac:dyDescent="0.25">
      <c r="A203" t="s">
        <v>337</v>
      </c>
      <c r="B203" t="s">
        <v>192</v>
      </c>
      <c r="C203" t="s">
        <v>204</v>
      </c>
      <c r="D203">
        <v>5311060</v>
      </c>
      <c r="E203">
        <v>284</v>
      </c>
      <c r="F203">
        <v>400</v>
      </c>
      <c r="G203">
        <v>341</v>
      </c>
      <c r="H203">
        <v>224</v>
      </c>
      <c r="I203">
        <v>1249</v>
      </c>
      <c r="J203">
        <v>1865</v>
      </c>
      <c r="K203">
        <v>2076</v>
      </c>
      <c r="L203">
        <v>1469</v>
      </c>
      <c r="M203">
        <v>905</v>
      </c>
      <c r="N203">
        <v>6315</v>
      </c>
      <c r="O203">
        <f t="shared" si="6"/>
        <v>0.17934347477982385</v>
      </c>
      <c r="P203">
        <f t="shared" si="7"/>
        <v>0.14330958036421218</v>
      </c>
    </row>
    <row r="204" spans="1:16" x14ac:dyDescent="0.25">
      <c r="A204" t="s">
        <v>337</v>
      </c>
      <c r="B204" t="s">
        <v>192</v>
      </c>
      <c r="C204" t="s">
        <v>205</v>
      </c>
      <c r="D204">
        <v>5311061</v>
      </c>
      <c r="E204">
        <v>584</v>
      </c>
      <c r="F204">
        <v>437</v>
      </c>
      <c r="G204">
        <v>275</v>
      </c>
      <c r="H204">
        <v>124</v>
      </c>
      <c r="I204">
        <v>1420</v>
      </c>
      <c r="J204">
        <v>3554</v>
      </c>
      <c r="K204">
        <v>1896</v>
      </c>
      <c r="L204">
        <v>981</v>
      </c>
      <c r="M204">
        <v>432</v>
      </c>
      <c r="N204">
        <v>6863</v>
      </c>
      <c r="O204">
        <f t="shared" si="6"/>
        <v>8.7323943661971826E-2</v>
      </c>
      <c r="P204">
        <f t="shared" si="7"/>
        <v>6.2946233425615616E-2</v>
      </c>
    </row>
    <row r="205" spans="1:16" x14ac:dyDescent="0.25">
      <c r="A205" t="s">
        <v>337</v>
      </c>
      <c r="B205" t="s">
        <v>192</v>
      </c>
      <c r="C205" t="s">
        <v>206</v>
      </c>
      <c r="D205">
        <v>5311062</v>
      </c>
      <c r="E205">
        <v>299</v>
      </c>
      <c r="F205">
        <v>359</v>
      </c>
      <c r="G205">
        <v>248</v>
      </c>
      <c r="H205">
        <v>158</v>
      </c>
      <c r="I205">
        <v>1064</v>
      </c>
      <c r="J205">
        <v>1880</v>
      </c>
      <c r="K205">
        <v>1616</v>
      </c>
      <c r="L205">
        <v>936</v>
      </c>
      <c r="M205">
        <v>568</v>
      </c>
      <c r="N205">
        <v>5000</v>
      </c>
      <c r="O205">
        <f t="shared" si="6"/>
        <v>0.14849624060150377</v>
      </c>
      <c r="P205">
        <f t="shared" si="7"/>
        <v>0.11360000000000001</v>
      </c>
    </row>
    <row r="206" spans="1:16" x14ac:dyDescent="0.25">
      <c r="A206" t="s">
        <v>337</v>
      </c>
      <c r="B206" t="s">
        <v>192</v>
      </c>
      <c r="C206" t="s">
        <v>207</v>
      </c>
      <c r="D206">
        <v>5311063</v>
      </c>
      <c r="E206">
        <v>310</v>
      </c>
      <c r="F206">
        <v>274</v>
      </c>
      <c r="G206">
        <v>213</v>
      </c>
      <c r="H206">
        <v>125</v>
      </c>
      <c r="I206">
        <v>922</v>
      </c>
      <c r="J206">
        <v>1862</v>
      </c>
      <c r="K206">
        <v>1222</v>
      </c>
      <c r="L206">
        <v>636</v>
      </c>
      <c r="M206">
        <v>318</v>
      </c>
      <c r="N206">
        <v>4038</v>
      </c>
      <c r="O206">
        <f t="shared" si="6"/>
        <v>0.13557483731019523</v>
      </c>
      <c r="P206">
        <f t="shared" si="7"/>
        <v>7.8751857355126298E-2</v>
      </c>
    </row>
    <row r="207" spans="1:16" x14ac:dyDescent="0.25">
      <c r="A207" t="s">
        <v>337</v>
      </c>
      <c r="B207" t="s">
        <v>192</v>
      </c>
      <c r="C207" t="s">
        <v>208</v>
      </c>
      <c r="D207">
        <v>5311070</v>
      </c>
      <c r="E207">
        <v>222</v>
      </c>
      <c r="F207">
        <v>618</v>
      </c>
      <c r="G207">
        <v>698</v>
      </c>
      <c r="H207">
        <v>616</v>
      </c>
      <c r="I207">
        <v>2154</v>
      </c>
      <c r="J207">
        <v>1402</v>
      </c>
      <c r="K207">
        <v>2915</v>
      </c>
      <c r="L207">
        <v>2478</v>
      </c>
      <c r="M207">
        <v>1739</v>
      </c>
      <c r="N207">
        <v>8534</v>
      </c>
      <c r="O207">
        <f t="shared" si="6"/>
        <v>0.28597957288765086</v>
      </c>
      <c r="P207">
        <f t="shared" si="7"/>
        <v>0.20377314272322475</v>
      </c>
    </row>
    <row r="208" spans="1:16" x14ac:dyDescent="0.25">
      <c r="A208" t="s">
        <v>337</v>
      </c>
      <c r="B208" t="s">
        <v>192</v>
      </c>
      <c r="C208" t="s">
        <v>209</v>
      </c>
      <c r="D208">
        <v>5311071</v>
      </c>
      <c r="E208">
        <v>508</v>
      </c>
      <c r="F208">
        <v>881</v>
      </c>
      <c r="G208">
        <v>723</v>
      </c>
      <c r="H208">
        <v>423</v>
      </c>
      <c r="I208">
        <v>2535</v>
      </c>
      <c r="J208">
        <v>3090</v>
      </c>
      <c r="K208">
        <v>4061</v>
      </c>
      <c r="L208">
        <v>2639</v>
      </c>
      <c r="M208">
        <v>1395</v>
      </c>
      <c r="N208">
        <v>11185</v>
      </c>
      <c r="O208">
        <f t="shared" si="6"/>
        <v>0.16686390532544379</v>
      </c>
      <c r="P208">
        <f t="shared" si="7"/>
        <v>0.12472060795708538</v>
      </c>
    </row>
    <row r="209" spans="1:16" x14ac:dyDescent="0.25">
      <c r="A209" t="s">
        <v>337</v>
      </c>
      <c r="B209" t="s">
        <v>372</v>
      </c>
      <c r="C209" t="s">
        <v>210</v>
      </c>
      <c r="D209">
        <v>5312010</v>
      </c>
      <c r="E209">
        <v>172</v>
      </c>
      <c r="F209">
        <v>317</v>
      </c>
      <c r="G209">
        <v>271</v>
      </c>
      <c r="H209">
        <v>284</v>
      </c>
      <c r="I209">
        <v>1044</v>
      </c>
      <c r="J209">
        <v>1113</v>
      </c>
      <c r="K209">
        <v>1672</v>
      </c>
      <c r="L209">
        <v>1188</v>
      </c>
      <c r="M209">
        <v>1034</v>
      </c>
      <c r="N209">
        <v>5007</v>
      </c>
      <c r="O209">
        <f t="shared" si="6"/>
        <v>0.27203065134099619</v>
      </c>
      <c r="P209">
        <f t="shared" si="7"/>
        <v>0.20651088476133414</v>
      </c>
    </row>
    <row r="210" spans="1:16" x14ac:dyDescent="0.25">
      <c r="A210" t="s">
        <v>337</v>
      </c>
      <c r="B210" t="s">
        <v>372</v>
      </c>
      <c r="C210" t="s">
        <v>211</v>
      </c>
      <c r="D210">
        <v>5312011</v>
      </c>
      <c r="E210">
        <v>124</v>
      </c>
      <c r="F210">
        <v>206</v>
      </c>
      <c r="G210">
        <v>136</v>
      </c>
      <c r="H210">
        <v>112</v>
      </c>
      <c r="I210">
        <v>578</v>
      </c>
      <c r="J210">
        <v>816</v>
      </c>
      <c r="K210">
        <v>1076</v>
      </c>
      <c r="L210">
        <v>565</v>
      </c>
      <c r="M210">
        <v>378</v>
      </c>
      <c r="N210">
        <v>2835</v>
      </c>
      <c r="O210">
        <f t="shared" si="6"/>
        <v>0.19377162629757785</v>
      </c>
      <c r="P210">
        <f t="shared" si="7"/>
        <v>0.13333333333333333</v>
      </c>
    </row>
    <row r="211" spans="1:16" x14ac:dyDescent="0.25">
      <c r="A211" t="s">
        <v>337</v>
      </c>
      <c r="B211" t="s">
        <v>372</v>
      </c>
      <c r="C211" t="s">
        <v>212</v>
      </c>
      <c r="D211">
        <v>5312012</v>
      </c>
      <c r="E211">
        <v>193</v>
      </c>
      <c r="F211">
        <v>288</v>
      </c>
      <c r="G211">
        <v>233</v>
      </c>
      <c r="H211">
        <v>291</v>
      </c>
      <c r="I211">
        <v>1005</v>
      </c>
      <c r="J211">
        <v>1191</v>
      </c>
      <c r="K211">
        <v>1453</v>
      </c>
      <c r="L211">
        <v>901</v>
      </c>
      <c r="M211">
        <v>851</v>
      </c>
      <c r="N211">
        <v>4396</v>
      </c>
      <c r="O211">
        <f t="shared" si="6"/>
        <v>0.28955223880597014</v>
      </c>
      <c r="P211">
        <f t="shared" si="7"/>
        <v>0.19358507734303912</v>
      </c>
    </row>
    <row r="212" spans="1:16" x14ac:dyDescent="0.25">
      <c r="A212" t="s">
        <v>337</v>
      </c>
      <c r="B212" t="s">
        <v>372</v>
      </c>
      <c r="C212" t="s">
        <v>213</v>
      </c>
      <c r="D212">
        <v>5312020</v>
      </c>
      <c r="E212">
        <v>381</v>
      </c>
      <c r="F212">
        <v>529</v>
      </c>
      <c r="G212">
        <v>308</v>
      </c>
      <c r="H212">
        <v>345</v>
      </c>
      <c r="I212">
        <v>1563</v>
      </c>
      <c r="J212">
        <v>2568</v>
      </c>
      <c r="K212">
        <v>2786</v>
      </c>
      <c r="L212">
        <v>1393</v>
      </c>
      <c r="M212">
        <v>1294</v>
      </c>
      <c r="N212">
        <v>8041</v>
      </c>
      <c r="O212">
        <f t="shared" si="6"/>
        <v>0.22072936660268713</v>
      </c>
      <c r="P212">
        <f t="shared" si="7"/>
        <v>0.16092525805248103</v>
      </c>
    </row>
    <row r="213" spans="1:16" x14ac:dyDescent="0.25">
      <c r="A213" t="s">
        <v>337</v>
      </c>
      <c r="B213" t="s">
        <v>372</v>
      </c>
      <c r="C213" t="s">
        <v>214</v>
      </c>
      <c r="D213">
        <v>5312030</v>
      </c>
      <c r="E213">
        <v>248</v>
      </c>
      <c r="F213">
        <v>401</v>
      </c>
      <c r="G213">
        <v>269</v>
      </c>
      <c r="H213">
        <v>291</v>
      </c>
      <c r="I213">
        <v>1209</v>
      </c>
      <c r="J213">
        <v>1683</v>
      </c>
      <c r="K213">
        <v>2157</v>
      </c>
      <c r="L213">
        <v>1174</v>
      </c>
      <c r="M213">
        <v>1036</v>
      </c>
      <c r="N213">
        <v>6050</v>
      </c>
      <c r="O213">
        <f t="shared" si="6"/>
        <v>0.24069478908188585</v>
      </c>
      <c r="P213">
        <f t="shared" si="7"/>
        <v>0.17123966942148761</v>
      </c>
    </row>
    <row r="214" spans="1:16" x14ac:dyDescent="0.25">
      <c r="A214" t="s">
        <v>337</v>
      </c>
      <c r="B214" t="s">
        <v>372</v>
      </c>
      <c r="C214" t="s">
        <v>215</v>
      </c>
      <c r="D214">
        <v>5312031</v>
      </c>
      <c r="E214">
        <v>245</v>
      </c>
      <c r="F214">
        <v>384</v>
      </c>
      <c r="G214">
        <v>275</v>
      </c>
      <c r="H214">
        <v>360</v>
      </c>
      <c r="I214">
        <v>1264</v>
      </c>
      <c r="J214">
        <v>1451</v>
      </c>
      <c r="K214">
        <v>1808</v>
      </c>
      <c r="L214">
        <v>1079</v>
      </c>
      <c r="M214">
        <v>1209</v>
      </c>
      <c r="N214">
        <v>5547</v>
      </c>
      <c r="O214">
        <f t="shared" si="6"/>
        <v>0.2848101265822785</v>
      </c>
      <c r="P214">
        <f t="shared" si="7"/>
        <v>0.21795565170362358</v>
      </c>
    </row>
    <row r="215" spans="1:16" x14ac:dyDescent="0.25">
      <c r="A215" t="s">
        <v>337</v>
      </c>
      <c r="B215" t="s">
        <v>372</v>
      </c>
      <c r="C215" t="s">
        <v>216</v>
      </c>
      <c r="D215">
        <v>5312032</v>
      </c>
      <c r="E215">
        <v>141</v>
      </c>
      <c r="F215">
        <v>183</v>
      </c>
      <c r="G215">
        <v>150</v>
      </c>
      <c r="H215">
        <v>168</v>
      </c>
      <c r="I215">
        <v>642</v>
      </c>
      <c r="J215">
        <v>983</v>
      </c>
      <c r="K215">
        <v>1069</v>
      </c>
      <c r="L215">
        <v>698</v>
      </c>
      <c r="M215">
        <v>645</v>
      </c>
      <c r="N215">
        <v>3395</v>
      </c>
      <c r="O215">
        <f t="shared" si="6"/>
        <v>0.26168224299065418</v>
      </c>
      <c r="P215">
        <f t="shared" si="7"/>
        <v>0.18998527245949925</v>
      </c>
    </row>
    <row r="216" spans="1:16" x14ac:dyDescent="0.25">
      <c r="A216" t="s">
        <v>337</v>
      </c>
      <c r="B216" t="s">
        <v>372</v>
      </c>
      <c r="C216" t="s">
        <v>217</v>
      </c>
      <c r="D216">
        <v>5312070</v>
      </c>
      <c r="E216">
        <v>222</v>
      </c>
      <c r="F216">
        <v>272</v>
      </c>
      <c r="G216">
        <v>133</v>
      </c>
      <c r="H216">
        <v>89</v>
      </c>
      <c r="I216">
        <v>716</v>
      </c>
      <c r="J216">
        <v>1285</v>
      </c>
      <c r="K216">
        <v>1269</v>
      </c>
      <c r="L216">
        <v>542</v>
      </c>
      <c r="M216">
        <v>321</v>
      </c>
      <c r="N216">
        <v>3417</v>
      </c>
      <c r="O216">
        <f t="shared" si="6"/>
        <v>0.12430167597765363</v>
      </c>
      <c r="P216">
        <f t="shared" si="7"/>
        <v>9.3942054433713784E-2</v>
      </c>
    </row>
    <row r="217" spans="1:16" x14ac:dyDescent="0.25">
      <c r="A217" t="s">
        <v>337</v>
      </c>
      <c r="B217" t="s">
        <v>372</v>
      </c>
      <c r="C217" t="s">
        <v>218</v>
      </c>
      <c r="D217">
        <v>5312071</v>
      </c>
      <c r="E217">
        <v>227</v>
      </c>
      <c r="F217">
        <v>325</v>
      </c>
      <c r="G217">
        <v>194</v>
      </c>
      <c r="H217">
        <v>180</v>
      </c>
      <c r="I217">
        <v>926</v>
      </c>
      <c r="J217">
        <v>1461</v>
      </c>
      <c r="K217">
        <v>1705</v>
      </c>
      <c r="L217">
        <v>869</v>
      </c>
      <c r="M217">
        <v>651</v>
      </c>
      <c r="N217">
        <v>4686</v>
      </c>
      <c r="O217">
        <f t="shared" si="6"/>
        <v>0.19438444924406048</v>
      </c>
      <c r="P217">
        <f t="shared" si="7"/>
        <v>0.13892445582586427</v>
      </c>
    </row>
    <row r="218" spans="1:16" x14ac:dyDescent="0.25">
      <c r="A218" t="s">
        <v>337</v>
      </c>
      <c r="B218" t="s">
        <v>372</v>
      </c>
      <c r="C218" t="s">
        <v>219</v>
      </c>
      <c r="D218">
        <v>5312080</v>
      </c>
      <c r="E218">
        <v>397</v>
      </c>
      <c r="F218">
        <v>538</v>
      </c>
      <c r="G218">
        <v>353</v>
      </c>
      <c r="H218">
        <v>351</v>
      </c>
      <c r="I218">
        <v>1639</v>
      </c>
      <c r="J218">
        <v>2422</v>
      </c>
      <c r="K218">
        <v>2476</v>
      </c>
      <c r="L218">
        <v>1301</v>
      </c>
      <c r="M218">
        <v>1123</v>
      </c>
      <c r="N218">
        <v>7322</v>
      </c>
      <c r="O218">
        <f t="shared" si="6"/>
        <v>0.2141549725442343</v>
      </c>
      <c r="P218">
        <f t="shared" si="7"/>
        <v>0.15337339524720023</v>
      </c>
    </row>
    <row r="219" spans="1:16" x14ac:dyDescent="0.25">
      <c r="A219" t="s">
        <v>337</v>
      </c>
      <c r="B219" t="s">
        <v>372</v>
      </c>
      <c r="C219" t="s">
        <v>220</v>
      </c>
      <c r="D219">
        <v>5312081</v>
      </c>
      <c r="E219">
        <v>287</v>
      </c>
      <c r="F219">
        <v>299</v>
      </c>
      <c r="G219">
        <v>186</v>
      </c>
      <c r="H219">
        <v>98</v>
      </c>
      <c r="I219">
        <v>870</v>
      </c>
      <c r="J219">
        <v>1622</v>
      </c>
      <c r="K219">
        <v>1260</v>
      </c>
      <c r="L219">
        <v>506</v>
      </c>
      <c r="M219">
        <v>300</v>
      </c>
      <c r="N219">
        <v>3688</v>
      </c>
      <c r="O219">
        <f t="shared" si="6"/>
        <v>0.11264367816091954</v>
      </c>
      <c r="P219">
        <f t="shared" si="7"/>
        <v>8.1344902386117135E-2</v>
      </c>
    </row>
    <row r="220" spans="1:16" x14ac:dyDescent="0.25">
      <c r="A220" t="s">
        <v>337</v>
      </c>
      <c r="B220" t="s">
        <v>372</v>
      </c>
      <c r="C220" t="s">
        <v>221</v>
      </c>
      <c r="D220">
        <v>5312082</v>
      </c>
      <c r="E220">
        <v>203</v>
      </c>
      <c r="F220">
        <v>131</v>
      </c>
      <c r="G220">
        <v>55</v>
      </c>
      <c r="H220">
        <v>29</v>
      </c>
      <c r="I220">
        <v>418</v>
      </c>
      <c r="J220">
        <v>1297</v>
      </c>
      <c r="K220">
        <v>617</v>
      </c>
      <c r="L220">
        <v>198</v>
      </c>
      <c r="M220">
        <v>105</v>
      </c>
      <c r="N220">
        <v>2217</v>
      </c>
      <c r="O220">
        <f t="shared" si="6"/>
        <v>6.9377990430622011E-2</v>
      </c>
      <c r="P220">
        <f t="shared" si="7"/>
        <v>4.7361299052774017E-2</v>
      </c>
    </row>
    <row r="221" spans="1:16" x14ac:dyDescent="0.25">
      <c r="A221" t="s">
        <v>337</v>
      </c>
      <c r="B221" t="s">
        <v>373</v>
      </c>
      <c r="C221" t="s">
        <v>222</v>
      </c>
      <c r="D221">
        <v>5313040</v>
      </c>
      <c r="E221">
        <v>1667</v>
      </c>
      <c r="F221">
        <v>1544</v>
      </c>
      <c r="G221">
        <v>953</v>
      </c>
      <c r="H221">
        <v>235</v>
      </c>
      <c r="I221">
        <v>4399</v>
      </c>
      <c r="J221">
        <v>10046</v>
      </c>
      <c r="K221">
        <v>7550</v>
      </c>
      <c r="L221">
        <v>4323</v>
      </c>
      <c r="M221">
        <v>976</v>
      </c>
      <c r="N221">
        <v>22895</v>
      </c>
      <c r="O221">
        <f t="shared" si="6"/>
        <v>5.3421232098204138E-2</v>
      </c>
      <c r="P221">
        <f t="shared" si="7"/>
        <v>4.262939506442455E-2</v>
      </c>
    </row>
    <row r="222" spans="1:16" x14ac:dyDescent="0.25">
      <c r="A222" t="s">
        <v>337</v>
      </c>
      <c r="B222" t="s">
        <v>373</v>
      </c>
      <c r="C222" t="s">
        <v>223</v>
      </c>
      <c r="D222">
        <v>5313041</v>
      </c>
      <c r="E222">
        <v>1274</v>
      </c>
      <c r="F222">
        <v>1568</v>
      </c>
      <c r="G222">
        <v>1298</v>
      </c>
      <c r="H222">
        <v>325</v>
      </c>
      <c r="I222">
        <v>4465</v>
      </c>
      <c r="J222">
        <v>7179</v>
      </c>
      <c r="K222">
        <v>7294</v>
      </c>
      <c r="L222">
        <v>5011</v>
      </c>
      <c r="M222">
        <v>1073</v>
      </c>
      <c r="N222">
        <v>20557</v>
      </c>
      <c r="O222">
        <f t="shared" si="6"/>
        <v>7.2788353863381852E-2</v>
      </c>
      <c r="P222">
        <f t="shared" si="7"/>
        <v>5.2196332149632728E-2</v>
      </c>
    </row>
    <row r="223" spans="1:16" x14ac:dyDescent="0.25">
      <c r="A223" t="s">
        <v>337</v>
      </c>
      <c r="B223" t="s">
        <v>373</v>
      </c>
      <c r="C223" t="s">
        <v>225</v>
      </c>
      <c r="D223">
        <v>5313110</v>
      </c>
      <c r="E223">
        <v>72</v>
      </c>
      <c r="F223">
        <v>525</v>
      </c>
      <c r="G223">
        <v>1202</v>
      </c>
      <c r="H223">
        <v>630</v>
      </c>
      <c r="I223">
        <v>2429</v>
      </c>
      <c r="J223">
        <v>494</v>
      </c>
      <c r="K223">
        <v>3079</v>
      </c>
      <c r="L223">
        <v>6372</v>
      </c>
      <c r="M223">
        <v>2983</v>
      </c>
      <c r="N223">
        <v>12928</v>
      </c>
      <c r="O223">
        <f t="shared" si="6"/>
        <v>0.25936599423631124</v>
      </c>
      <c r="P223">
        <f t="shared" si="7"/>
        <v>0.23073948019801979</v>
      </c>
    </row>
    <row r="224" spans="1:16" x14ac:dyDescent="0.25">
      <c r="A224" t="s">
        <v>337</v>
      </c>
      <c r="B224" t="s">
        <v>373</v>
      </c>
      <c r="C224" t="s">
        <v>226</v>
      </c>
      <c r="D224">
        <v>5313120</v>
      </c>
      <c r="E224">
        <v>924</v>
      </c>
      <c r="F224">
        <v>1946</v>
      </c>
      <c r="G224">
        <v>1598</v>
      </c>
      <c r="H224">
        <v>486</v>
      </c>
      <c r="I224">
        <v>4954</v>
      </c>
      <c r="J224">
        <v>5986</v>
      </c>
      <c r="K224">
        <v>10603</v>
      </c>
      <c r="L224">
        <v>7251</v>
      </c>
      <c r="M224">
        <v>1963</v>
      </c>
      <c r="N224">
        <v>25803</v>
      </c>
      <c r="O224">
        <f t="shared" si="6"/>
        <v>9.8102543399273309E-2</v>
      </c>
      <c r="P224">
        <f t="shared" si="7"/>
        <v>7.6076425221873425E-2</v>
      </c>
    </row>
    <row r="225" spans="1:16" x14ac:dyDescent="0.25">
      <c r="A225" t="s">
        <v>337</v>
      </c>
      <c r="B225" t="s">
        <v>373</v>
      </c>
      <c r="C225" t="s">
        <v>227</v>
      </c>
      <c r="D225">
        <v>5313121</v>
      </c>
      <c r="E225">
        <v>718</v>
      </c>
      <c r="F225">
        <v>1608</v>
      </c>
      <c r="G225">
        <v>1374</v>
      </c>
      <c r="H225">
        <v>383</v>
      </c>
      <c r="I225">
        <v>4083</v>
      </c>
      <c r="J225">
        <v>4367</v>
      </c>
      <c r="K225">
        <v>8579</v>
      </c>
      <c r="L225">
        <v>6324</v>
      </c>
      <c r="M225">
        <v>1502</v>
      </c>
      <c r="N225">
        <v>20772</v>
      </c>
      <c r="O225">
        <f t="shared" si="6"/>
        <v>9.3803575802106298E-2</v>
      </c>
      <c r="P225">
        <f t="shared" si="7"/>
        <v>7.2308877334873872E-2</v>
      </c>
    </row>
    <row r="226" spans="1:16" x14ac:dyDescent="0.25">
      <c r="A226" t="s">
        <v>337</v>
      </c>
      <c r="B226" t="s">
        <v>373</v>
      </c>
      <c r="C226" t="s">
        <v>228</v>
      </c>
      <c r="D226">
        <v>5313122</v>
      </c>
      <c r="E226">
        <v>329</v>
      </c>
      <c r="F226">
        <v>672</v>
      </c>
      <c r="G226">
        <v>569</v>
      </c>
      <c r="H226">
        <v>173</v>
      </c>
      <c r="I226">
        <v>1743</v>
      </c>
      <c r="J226">
        <v>1997</v>
      </c>
      <c r="K226">
        <v>3378</v>
      </c>
      <c r="L226">
        <v>2355</v>
      </c>
      <c r="M226">
        <v>489</v>
      </c>
      <c r="N226">
        <v>8219</v>
      </c>
      <c r="O226">
        <f t="shared" si="6"/>
        <v>9.9254159495123354E-2</v>
      </c>
      <c r="P226">
        <f t="shared" si="7"/>
        <v>5.9496289086263539E-2</v>
      </c>
    </row>
    <row r="227" spans="1:16" x14ac:dyDescent="0.25">
      <c r="A227" t="s">
        <v>337</v>
      </c>
      <c r="B227" t="s">
        <v>373</v>
      </c>
      <c r="C227" t="s">
        <v>229</v>
      </c>
      <c r="D227">
        <v>5313123</v>
      </c>
      <c r="E227">
        <v>1536</v>
      </c>
      <c r="F227">
        <v>1237</v>
      </c>
      <c r="G227">
        <v>739</v>
      </c>
      <c r="H227">
        <v>164</v>
      </c>
      <c r="I227">
        <v>3676</v>
      </c>
      <c r="J227">
        <v>9012</v>
      </c>
      <c r="K227">
        <v>5888</v>
      </c>
      <c r="L227">
        <v>3008</v>
      </c>
      <c r="M227">
        <v>653</v>
      </c>
      <c r="N227">
        <v>18561</v>
      </c>
      <c r="O227">
        <f t="shared" si="6"/>
        <v>4.461371055495103E-2</v>
      </c>
      <c r="P227">
        <f t="shared" si="7"/>
        <v>3.5181294111308659E-2</v>
      </c>
    </row>
    <row r="228" spans="1:16" x14ac:dyDescent="0.25">
      <c r="A228" t="s">
        <v>337</v>
      </c>
      <c r="B228" t="s">
        <v>373</v>
      </c>
      <c r="C228" t="s">
        <v>230</v>
      </c>
      <c r="D228">
        <v>5313130</v>
      </c>
      <c r="E228">
        <v>1069</v>
      </c>
      <c r="F228">
        <v>1618</v>
      </c>
      <c r="G228">
        <v>1136</v>
      </c>
      <c r="H228">
        <v>307</v>
      </c>
      <c r="I228">
        <v>4130</v>
      </c>
      <c r="J228">
        <v>5790</v>
      </c>
      <c r="K228">
        <v>7186</v>
      </c>
      <c r="L228">
        <v>4097</v>
      </c>
      <c r="M228">
        <v>1010</v>
      </c>
      <c r="N228">
        <v>18083</v>
      </c>
      <c r="O228">
        <f t="shared" si="6"/>
        <v>7.4334140435835347E-2</v>
      </c>
      <c r="P228">
        <f t="shared" si="7"/>
        <v>5.5853564120997623E-2</v>
      </c>
    </row>
    <row r="229" spans="1:16" x14ac:dyDescent="0.25">
      <c r="A229" t="s">
        <v>337</v>
      </c>
      <c r="B229" t="s">
        <v>373</v>
      </c>
      <c r="C229" t="s">
        <v>231</v>
      </c>
      <c r="D229">
        <v>5313131</v>
      </c>
      <c r="E229">
        <v>855</v>
      </c>
      <c r="F229">
        <v>853</v>
      </c>
      <c r="G229">
        <v>543</v>
      </c>
      <c r="H229">
        <v>152</v>
      </c>
      <c r="I229">
        <v>2403</v>
      </c>
      <c r="J229">
        <v>4904</v>
      </c>
      <c r="K229">
        <v>3906</v>
      </c>
      <c r="L229">
        <v>1997</v>
      </c>
      <c r="M229">
        <v>460</v>
      </c>
      <c r="N229">
        <v>11267</v>
      </c>
      <c r="O229">
        <f t="shared" si="6"/>
        <v>6.3254265501456519E-2</v>
      </c>
      <c r="P229">
        <f t="shared" si="7"/>
        <v>4.0827194461702319E-2</v>
      </c>
    </row>
    <row r="230" spans="1:16" x14ac:dyDescent="0.25">
      <c r="A230" t="s">
        <v>337</v>
      </c>
      <c r="B230" t="s">
        <v>373</v>
      </c>
      <c r="C230" t="s">
        <v>232</v>
      </c>
      <c r="D230">
        <v>5313140</v>
      </c>
      <c r="E230">
        <v>700</v>
      </c>
      <c r="F230">
        <v>633</v>
      </c>
      <c r="G230">
        <v>509</v>
      </c>
      <c r="H230">
        <v>207</v>
      </c>
      <c r="I230">
        <v>2049</v>
      </c>
      <c r="J230">
        <v>3789</v>
      </c>
      <c r="K230">
        <v>2766</v>
      </c>
      <c r="L230">
        <v>2094</v>
      </c>
      <c r="M230">
        <v>845</v>
      </c>
      <c r="N230">
        <v>9494</v>
      </c>
      <c r="O230">
        <f t="shared" si="6"/>
        <v>0.10102489019033675</v>
      </c>
      <c r="P230">
        <f t="shared" si="7"/>
        <v>8.9003581209184751E-2</v>
      </c>
    </row>
    <row r="231" spans="1:16" x14ac:dyDescent="0.25">
      <c r="A231" t="s">
        <v>337</v>
      </c>
      <c r="B231" t="s">
        <v>373</v>
      </c>
      <c r="C231" t="s">
        <v>233</v>
      </c>
      <c r="D231">
        <v>5313141</v>
      </c>
      <c r="E231">
        <v>933</v>
      </c>
      <c r="F231">
        <v>812</v>
      </c>
      <c r="G231">
        <v>489</v>
      </c>
      <c r="H231">
        <v>123</v>
      </c>
      <c r="I231">
        <v>2357</v>
      </c>
      <c r="J231">
        <v>5100</v>
      </c>
      <c r="K231">
        <v>3619</v>
      </c>
      <c r="L231">
        <v>1887</v>
      </c>
      <c r="M231">
        <v>409</v>
      </c>
      <c r="N231">
        <v>11015</v>
      </c>
      <c r="O231">
        <f t="shared" si="6"/>
        <v>5.2184980907933817E-2</v>
      </c>
      <c r="P231">
        <f t="shared" si="7"/>
        <v>3.7131184748070811E-2</v>
      </c>
    </row>
    <row r="232" spans="1:16" x14ac:dyDescent="0.25">
      <c r="A232" t="s">
        <v>337</v>
      </c>
      <c r="B232" t="s">
        <v>374</v>
      </c>
      <c r="C232" t="s">
        <v>234</v>
      </c>
      <c r="D232">
        <v>5314010</v>
      </c>
      <c r="E232">
        <v>1474</v>
      </c>
      <c r="F232">
        <v>965</v>
      </c>
      <c r="G232">
        <v>988</v>
      </c>
      <c r="H232">
        <v>609</v>
      </c>
      <c r="I232">
        <v>4036</v>
      </c>
      <c r="J232">
        <v>9031</v>
      </c>
      <c r="K232">
        <v>4366</v>
      </c>
      <c r="L232">
        <v>3401</v>
      </c>
      <c r="M232">
        <v>1462</v>
      </c>
      <c r="N232">
        <v>18260</v>
      </c>
      <c r="O232">
        <f t="shared" si="6"/>
        <v>0.15089197224975223</v>
      </c>
      <c r="P232">
        <f t="shared" si="7"/>
        <v>8.0065717415115006E-2</v>
      </c>
    </row>
    <row r="233" spans="1:16" x14ac:dyDescent="0.25">
      <c r="A233" t="s">
        <v>337</v>
      </c>
      <c r="B233" t="s">
        <v>374</v>
      </c>
      <c r="C233" t="s">
        <v>235</v>
      </c>
      <c r="D233">
        <v>5314020</v>
      </c>
      <c r="E233">
        <v>1166</v>
      </c>
      <c r="F233">
        <v>830</v>
      </c>
      <c r="G233">
        <v>1015</v>
      </c>
      <c r="H233">
        <v>812</v>
      </c>
      <c r="I233">
        <v>3823</v>
      </c>
      <c r="J233">
        <v>7266</v>
      </c>
      <c r="K233">
        <v>3860</v>
      </c>
      <c r="L233">
        <v>3629</v>
      </c>
      <c r="M233">
        <v>2051</v>
      </c>
      <c r="N233">
        <v>16806</v>
      </c>
      <c r="O233">
        <f t="shared" si="6"/>
        <v>0.21239863981166623</v>
      </c>
      <c r="P233">
        <f t="shared" si="7"/>
        <v>0.12203974770915149</v>
      </c>
    </row>
    <row r="234" spans="1:16" x14ac:dyDescent="0.25">
      <c r="A234" t="s">
        <v>337</v>
      </c>
      <c r="B234" t="s">
        <v>374</v>
      </c>
      <c r="C234" t="s">
        <v>236</v>
      </c>
      <c r="D234">
        <v>5314030</v>
      </c>
      <c r="E234">
        <v>532</v>
      </c>
      <c r="F234">
        <v>660</v>
      </c>
      <c r="G234">
        <v>800</v>
      </c>
      <c r="H234">
        <v>697</v>
      </c>
      <c r="I234">
        <v>2689</v>
      </c>
      <c r="J234">
        <v>3165</v>
      </c>
      <c r="K234">
        <v>3158</v>
      </c>
      <c r="L234">
        <v>2995</v>
      </c>
      <c r="M234">
        <v>2050</v>
      </c>
      <c r="N234">
        <v>11368</v>
      </c>
      <c r="O234">
        <f t="shared" si="6"/>
        <v>0.25920416511714389</v>
      </c>
      <c r="P234">
        <f t="shared" si="7"/>
        <v>0.18033075299085152</v>
      </c>
    </row>
    <row r="235" spans="1:16" x14ac:dyDescent="0.25">
      <c r="A235" t="s">
        <v>337</v>
      </c>
      <c r="B235" t="s">
        <v>374</v>
      </c>
      <c r="C235" t="s">
        <v>237</v>
      </c>
      <c r="D235">
        <v>5314040</v>
      </c>
      <c r="E235">
        <v>207</v>
      </c>
      <c r="F235">
        <v>225</v>
      </c>
      <c r="G235">
        <v>256</v>
      </c>
      <c r="H235">
        <v>218</v>
      </c>
      <c r="I235">
        <v>906</v>
      </c>
      <c r="J235">
        <v>1180</v>
      </c>
      <c r="K235">
        <v>1002</v>
      </c>
      <c r="L235">
        <v>884</v>
      </c>
      <c r="M235">
        <v>538</v>
      </c>
      <c r="N235">
        <v>3604</v>
      </c>
      <c r="O235">
        <f t="shared" si="6"/>
        <v>0.24061810154525387</v>
      </c>
      <c r="P235">
        <f t="shared" si="7"/>
        <v>0.14927857935627081</v>
      </c>
    </row>
    <row r="236" spans="1:16" x14ac:dyDescent="0.25">
      <c r="A236" t="s">
        <v>337</v>
      </c>
      <c r="B236" t="s">
        <v>374</v>
      </c>
      <c r="C236" t="s">
        <v>238</v>
      </c>
      <c r="D236">
        <v>5314041</v>
      </c>
      <c r="E236">
        <v>172</v>
      </c>
      <c r="F236">
        <v>161</v>
      </c>
      <c r="G236">
        <v>227</v>
      </c>
      <c r="H236">
        <v>174</v>
      </c>
      <c r="I236">
        <v>734</v>
      </c>
      <c r="J236">
        <v>1017</v>
      </c>
      <c r="K236">
        <v>777</v>
      </c>
      <c r="L236">
        <v>879</v>
      </c>
      <c r="M236">
        <v>501</v>
      </c>
      <c r="N236">
        <v>3174</v>
      </c>
      <c r="O236">
        <f t="shared" si="6"/>
        <v>0.23705722070844687</v>
      </c>
      <c r="P236">
        <f t="shared" si="7"/>
        <v>0.15784499054820417</v>
      </c>
    </row>
    <row r="237" spans="1:16" x14ac:dyDescent="0.25">
      <c r="A237" t="s">
        <v>337</v>
      </c>
      <c r="B237" t="s">
        <v>374</v>
      </c>
      <c r="C237" t="s">
        <v>239</v>
      </c>
      <c r="D237">
        <v>5314050</v>
      </c>
      <c r="E237">
        <v>487</v>
      </c>
      <c r="F237">
        <v>341</v>
      </c>
      <c r="G237">
        <v>432</v>
      </c>
      <c r="H237">
        <v>410</v>
      </c>
      <c r="I237">
        <v>1670</v>
      </c>
      <c r="J237">
        <v>2823</v>
      </c>
      <c r="K237">
        <v>1381</v>
      </c>
      <c r="L237">
        <v>1244</v>
      </c>
      <c r="M237">
        <v>718</v>
      </c>
      <c r="N237">
        <v>6166</v>
      </c>
      <c r="O237">
        <f t="shared" si="6"/>
        <v>0.24550898203592814</v>
      </c>
      <c r="P237">
        <f t="shared" si="7"/>
        <v>0.11644502108336037</v>
      </c>
    </row>
    <row r="238" spans="1:16" x14ac:dyDescent="0.25">
      <c r="A238" t="s">
        <v>337</v>
      </c>
      <c r="B238" t="s">
        <v>374</v>
      </c>
      <c r="C238" t="s">
        <v>240</v>
      </c>
      <c r="D238">
        <v>5314060</v>
      </c>
      <c r="E238">
        <v>584</v>
      </c>
      <c r="F238">
        <v>453</v>
      </c>
      <c r="G238">
        <v>559</v>
      </c>
      <c r="H238">
        <v>418</v>
      </c>
      <c r="I238">
        <v>2014</v>
      </c>
      <c r="J238">
        <v>3529</v>
      </c>
      <c r="K238">
        <v>2112</v>
      </c>
      <c r="L238">
        <v>2003</v>
      </c>
      <c r="M238">
        <v>1044</v>
      </c>
      <c r="N238">
        <v>8688</v>
      </c>
      <c r="O238">
        <f t="shared" si="6"/>
        <v>0.20754716981132076</v>
      </c>
      <c r="P238">
        <f t="shared" si="7"/>
        <v>0.12016574585635359</v>
      </c>
    </row>
    <row r="239" spans="1:16" x14ac:dyDescent="0.25">
      <c r="A239" t="s">
        <v>337</v>
      </c>
      <c r="B239" t="s">
        <v>374</v>
      </c>
      <c r="C239" t="s">
        <v>241</v>
      </c>
      <c r="D239">
        <v>5314061</v>
      </c>
      <c r="E239">
        <v>253</v>
      </c>
      <c r="F239">
        <v>196</v>
      </c>
      <c r="G239">
        <v>201</v>
      </c>
      <c r="H239">
        <v>150</v>
      </c>
      <c r="I239">
        <v>800</v>
      </c>
      <c r="J239">
        <v>1523</v>
      </c>
      <c r="K239">
        <v>893</v>
      </c>
      <c r="L239">
        <v>675</v>
      </c>
      <c r="M239">
        <v>377</v>
      </c>
      <c r="N239">
        <v>3468</v>
      </c>
      <c r="O239">
        <f t="shared" si="6"/>
        <v>0.1875</v>
      </c>
      <c r="P239">
        <f t="shared" si="7"/>
        <v>0.10870818915801615</v>
      </c>
    </row>
    <row r="240" spans="1:16" x14ac:dyDescent="0.25">
      <c r="A240" t="s">
        <v>337</v>
      </c>
      <c r="B240" t="s">
        <v>374</v>
      </c>
      <c r="C240" t="s">
        <v>242</v>
      </c>
      <c r="D240">
        <v>5314070</v>
      </c>
      <c r="E240">
        <v>286</v>
      </c>
      <c r="F240">
        <v>297</v>
      </c>
      <c r="G240">
        <v>358</v>
      </c>
      <c r="H240">
        <v>319</v>
      </c>
      <c r="I240">
        <v>1260</v>
      </c>
      <c r="J240">
        <v>1785</v>
      </c>
      <c r="K240">
        <v>1457</v>
      </c>
      <c r="L240">
        <v>1487</v>
      </c>
      <c r="M240">
        <v>1078</v>
      </c>
      <c r="N240">
        <v>5807</v>
      </c>
      <c r="O240">
        <f t="shared" si="6"/>
        <v>0.25317460317460316</v>
      </c>
      <c r="P240">
        <f t="shared" si="7"/>
        <v>0.18563802307559843</v>
      </c>
    </row>
    <row r="241" spans="1:16" x14ac:dyDescent="0.25">
      <c r="A241" t="s">
        <v>337</v>
      </c>
      <c r="B241" t="s">
        <v>374</v>
      </c>
      <c r="C241" t="s">
        <v>243</v>
      </c>
      <c r="D241">
        <v>5314071</v>
      </c>
      <c r="E241">
        <v>162</v>
      </c>
      <c r="F241">
        <v>186</v>
      </c>
      <c r="G241">
        <v>228</v>
      </c>
      <c r="H241">
        <v>103</v>
      </c>
      <c r="I241">
        <v>679</v>
      </c>
      <c r="J241">
        <v>822</v>
      </c>
      <c r="K241">
        <v>736</v>
      </c>
      <c r="L241">
        <v>728</v>
      </c>
      <c r="M241">
        <v>273</v>
      </c>
      <c r="N241">
        <v>2559</v>
      </c>
      <c r="O241">
        <f t="shared" si="6"/>
        <v>0.15169366715758467</v>
      </c>
      <c r="P241">
        <f t="shared" si="7"/>
        <v>0.10668229777256741</v>
      </c>
    </row>
    <row r="242" spans="1:16" x14ac:dyDescent="0.25">
      <c r="A242" t="s">
        <v>337</v>
      </c>
      <c r="B242" t="s">
        <v>375</v>
      </c>
      <c r="C242" t="s">
        <v>244</v>
      </c>
      <c r="D242">
        <v>5315010</v>
      </c>
      <c r="E242">
        <v>193</v>
      </c>
      <c r="F242">
        <v>509</v>
      </c>
      <c r="G242">
        <v>1105</v>
      </c>
      <c r="H242">
        <v>1331</v>
      </c>
      <c r="I242">
        <v>3138</v>
      </c>
      <c r="J242">
        <v>1223</v>
      </c>
      <c r="K242">
        <v>2835</v>
      </c>
      <c r="L242">
        <v>5235</v>
      </c>
      <c r="M242">
        <v>5128</v>
      </c>
      <c r="N242">
        <v>14421</v>
      </c>
      <c r="O242">
        <f t="shared" si="6"/>
        <v>0.42415551306564692</v>
      </c>
      <c r="P242">
        <f t="shared" si="7"/>
        <v>0.35559253865890023</v>
      </c>
    </row>
    <row r="243" spans="1:16" x14ac:dyDescent="0.25">
      <c r="A243" t="s">
        <v>337</v>
      </c>
      <c r="B243" t="s">
        <v>375</v>
      </c>
      <c r="C243" t="s">
        <v>245</v>
      </c>
      <c r="D243">
        <v>5315011</v>
      </c>
      <c r="E243">
        <v>229</v>
      </c>
      <c r="F243">
        <v>625</v>
      </c>
      <c r="G243">
        <v>963</v>
      </c>
      <c r="H243">
        <v>928</v>
      </c>
      <c r="I243">
        <v>2745</v>
      </c>
      <c r="J243">
        <v>1431</v>
      </c>
      <c r="K243">
        <v>3444</v>
      </c>
      <c r="L243">
        <v>4355</v>
      </c>
      <c r="M243">
        <v>3167</v>
      </c>
      <c r="N243">
        <v>12397</v>
      </c>
      <c r="O243">
        <f t="shared" si="6"/>
        <v>0.33806921675774138</v>
      </c>
      <c r="P243">
        <f t="shared" si="7"/>
        <v>0.25546503186254738</v>
      </c>
    </row>
    <row r="244" spans="1:16" x14ac:dyDescent="0.25">
      <c r="A244" t="s">
        <v>337</v>
      </c>
      <c r="B244" t="s">
        <v>375</v>
      </c>
      <c r="C244" t="s">
        <v>246</v>
      </c>
      <c r="D244">
        <v>5315020</v>
      </c>
      <c r="E244">
        <v>287</v>
      </c>
      <c r="F244">
        <v>582</v>
      </c>
      <c r="G244">
        <v>846</v>
      </c>
      <c r="H244">
        <v>789</v>
      </c>
      <c r="I244">
        <v>2504</v>
      </c>
      <c r="J244">
        <v>1687</v>
      </c>
      <c r="K244">
        <v>2905</v>
      </c>
      <c r="L244">
        <v>3465</v>
      </c>
      <c r="M244">
        <v>2492</v>
      </c>
      <c r="N244">
        <v>10549</v>
      </c>
      <c r="O244">
        <f t="shared" si="6"/>
        <v>0.31509584664536744</v>
      </c>
      <c r="P244">
        <f t="shared" si="7"/>
        <v>0.23623092236230922</v>
      </c>
    </row>
    <row r="245" spans="1:16" x14ac:dyDescent="0.25">
      <c r="A245" t="s">
        <v>337</v>
      </c>
      <c r="B245" t="s">
        <v>375</v>
      </c>
      <c r="C245" t="s">
        <v>247</v>
      </c>
      <c r="D245">
        <v>5315021</v>
      </c>
      <c r="E245">
        <v>371</v>
      </c>
      <c r="F245">
        <v>543</v>
      </c>
      <c r="G245">
        <v>674</v>
      </c>
      <c r="H245">
        <v>519</v>
      </c>
      <c r="I245">
        <v>2107</v>
      </c>
      <c r="J245">
        <v>2106</v>
      </c>
      <c r="K245">
        <v>2638</v>
      </c>
      <c r="L245">
        <v>2675</v>
      </c>
      <c r="M245">
        <v>1578</v>
      </c>
      <c r="N245">
        <v>8997</v>
      </c>
      <c r="O245">
        <f t="shared" si="6"/>
        <v>0.2463217845277646</v>
      </c>
      <c r="P245">
        <f t="shared" si="7"/>
        <v>0.17539179726575524</v>
      </c>
    </row>
    <row r="246" spans="1:16" x14ac:dyDescent="0.25">
      <c r="A246" t="s">
        <v>337</v>
      </c>
      <c r="B246" t="s">
        <v>375</v>
      </c>
      <c r="C246" t="s">
        <v>248</v>
      </c>
      <c r="D246">
        <v>5315030</v>
      </c>
      <c r="E246">
        <v>367</v>
      </c>
      <c r="F246">
        <v>943</v>
      </c>
      <c r="G246">
        <v>1475</v>
      </c>
      <c r="H246">
        <v>1429</v>
      </c>
      <c r="I246">
        <v>4214</v>
      </c>
      <c r="J246">
        <v>2241</v>
      </c>
      <c r="K246">
        <v>5236</v>
      </c>
      <c r="L246">
        <v>7023</v>
      </c>
      <c r="M246">
        <v>5313</v>
      </c>
      <c r="N246">
        <v>19813</v>
      </c>
      <c r="O246">
        <f t="shared" si="6"/>
        <v>0.3391077361177029</v>
      </c>
      <c r="P246">
        <f t="shared" si="7"/>
        <v>0.26815727047897847</v>
      </c>
    </row>
    <row r="247" spans="1:16" x14ac:dyDescent="0.25">
      <c r="A247" t="s">
        <v>337</v>
      </c>
      <c r="B247" t="s">
        <v>375</v>
      </c>
      <c r="C247" t="s">
        <v>249</v>
      </c>
      <c r="D247">
        <v>5315031</v>
      </c>
      <c r="E247">
        <v>855</v>
      </c>
      <c r="F247">
        <v>938</v>
      </c>
      <c r="G247">
        <v>912</v>
      </c>
      <c r="H247">
        <v>591</v>
      </c>
      <c r="I247">
        <v>3296</v>
      </c>
      <c r="J247">
        <v>5252</v>
      </c>
      <c r="K247">
        <v>4774</v>
      </c>
      <c r="L247">
        <v>3777</v>
      </c>
      <c r="M247">
        <v>1757</v>
      </c>
      <c r="N247">
        <v>15560</v>
      </c>
      <c r="O247">
        <f t="shared" si="6"/>
        <v>0.17930825242718446</v>
      </c>
      <c r="P247">
        <f t="shared" si="7"/>
        <v>0.11291773778920308</v>
      </c>
    </row>
    <row r="248" spans="1:16" x14ac:dyDescent="0.25">
      <c r="A248" t="s">
        <v>337</v>
      </c>
      <c r="B248" t="s">
        <v>375</v>
      </c>
      <c r="C248" t="s">
        <v>250</v>
      </c>
      <c r="D248">
        <v>5315032</v>
      </c>
      <c r="E248">
        <v>442</v>
      </c>
      <c r="F248">
        <v>836</v>
      </c>
      <c r="G248">
        <v>1194</v>
      </c>
      <c r="H248">
        <v>938</v>
      </c>
      <c r="I248">
        <v>3410</v>
      </c>
      <c r="J248">
        <v>2783</v>
      </c>
      <c r="K248">
        <v>4576</v>
      </c>
      <c r="L248">
        <v>5377</v>
      </c>
      <c r="M248">
        <v>3158</v>
      </c>
      <c r="N248">
        <v>15894</v>
      </c>
      <c r="O248">
        <f t="shared" si="6"/>
        <v>0.27507331378299121</v>
      </c>
      <c r="P248">
        <f t="shared" si="7"/>
        <v>0.19869133006165848</v>
      </c>
    </row>
    <row r="249" spans="1:16" x14ac:dyDescent="0.25">
      <c r="A249" t="s">
        <v>337</v>
      </c>
      <c r="B249" t="s">
        <v>375</v>
      </c>
      <c r="C249" t="s">
        <v>251</v>
      </c>
      <c r="D249">
        <v>5315040</v>
      </c>
      <c r="E249">
        <v>809</v>
      </c>
      <c r="F249">
        <v>1111</v>
      </c>
      <c r="G249">
        <v>1237</v>
      </c>
      <c r="H249">
        <v>1038</v>
      </c>
      <c r="I249">
        <v>4195</v>
      </c>
      <c r="J249">
        <v>4961</v>
      </c>
      <c r="K249">
        <v>5582</v>
      </c>
      <c r="L249">
        <v>4935</v>
      </c>
      <c r="M249">
        <v>2985</v>
      </c>
      <c r="N249">
        <v>18463</v>
      </c>
      <c r="O249">
        <f t="shared" si="6"/>
        <v>0.24743742550655543</v>
      </c>
      <c r="P249">
        <f t="shared" si="7"/>
        <v>0.16167470075285706</v>
      </c>
    </row>
    <row r="250" spans="1:16" x14ac:dyDescent="0.25">
      <c r="A250" t="s">
        <v>337</v>
      </c>
      <c r="B250" t="s">
        <v>375</v>
      </c>
      <c r="C250" t="s">
        <v>252</v>
      </c>
      <c r="D250">
        <v>5315041</v>
      </c>
      <c r="E250">
        <v>903</v>
      </c>
      <c r="F250">
        <v>986</v>
      </c>
      <c r="G250">
        <v>1022</v>
      </c>
      <c r="H250">
        <v>656</v>
      </c>
      <c r="I250">
        <v>3567</v>
      </c>
      <c r="J250">
        <v>5242</v>
      </c>
      <c r="K250">
        <v>4738</v>
      </c>
      <c r="L250">
        <v>3789</v>
      </c>
      <c r="M250">
        <v>1753</v>
      </c>
      <c r="N250">
        <v>15522</v>
      </c>
      <c r="O250">
        <f t="shared" si="6"/>
        <v>0.18390804597701149</v>
      </c>
      <c r="P250">
        <f t="shared" si="7"/>
        <v>0.1129364772580853</v>
      </c>
    </row>
    <row r="251" spans="1:16" x14ac:dyDescent="0.25">
      <c r="A251" t="s">
        <v>337</v>
      </c>
      <c r="B251" t="s">
        <v>375</v>
      </c>
      <c r="C251" t="s">
        <v>254</v>
      </c>
      <c r="D251">
        <v>5315050</v>
      </c>
      <c r="E251">
        <v>1165</v>
      </c>
      <c r="F251">
        <v>1489</v>
      </c>
      <c r="G251">
        <v>1368</v>
      </c>
      <c r="H251">
        <v>1018</v>
      </c>
      <c r="I251">
        <v>5040</v>
      </c>
      <c r="J251">
        <v>7157</v>
      </c>
      <c r="K251">
        <v>7558</v>
      </c>
      <c r="L251">
        <v>5600</v>
      </c>
      <c r="M251">
        <v>2965</v>
      </c>
      <c r="N251">
        <v>23280</v>
      </c>
      <c r="O251">
        <f t="shared" si="6"/>
        <v>0.20198412698412699</v>
      </c>
      <c r="P251">
        <f t="shared" si="7"/>
        <v>0.12736254295532645</v>
      </c>
    </row>
    <row r="252" spans="1:16" x14ac:dyDescent="0.25">
      <c r="A252" t="s">
        <v>337</v>
      </c>
      <c r="B252" t="s">
        <v>376</v>
      </c>
      <c r="C252" t="s">
        <v>256</v>
      </c>
      <c r="D252">
        <v>5316010</v>
      </c>
      <c r="E252">
        <v>79</v>
      </c>
      <c r="F252">
        <v>137</v>
      </c>
      <c r="G252">
        <v>319</v>
      </c>
      <c r="H252">
        <v>475</v>
      </c>
      <c r="I252">
        <v>1010</v>
      </c>
      <c r="J252">
        <v>553</v>
      </c>
      <c r="K252">
        <v>902</v>
      </c>
      <c r="L252">
        <v>1880</v>
      </c>
      <c r="M252">
        <v>2312</v>
      </c>
      <c r="N252">
        <v>5647</v>
      </c>
      <c r="O252">
        <f t="shared" si="6"/>
        <v>0.47029702970297027</v>
      </c>
      <c r="P252">
        <f t="shared" si="7"/>
        <v>0.4094209314680361</v>
      </c>
    </row>
    <row r="253" spans="1:16" x14ac:dyDescent="0.25">
      <c r="A253" t="s">
        <v>337</v>
      </c>
      <c r="B253" t="s">
        <v>376</v>
      </c>
      <c r="C253" t="s">
        <v>257</v>
      </c>
      <c r="D253">
        <v>5316011</v>
      </c>
      <c r="E253">
        <v>195</v>
      </c>
      <c r="F253">
        <v>268</v>
      </c>
      <c r="G253">
        <v>515</v>
      </c>
      <c r="H253">
        <v>654</v>
      </c>
      <c r="I253">
        <v>1632</v>
      </c>
      <c r="J253">
        <v>1168</v>
      </c>
      <c r="K253">
        <v>1429</v>
      </c>
      <c r="L253">
        <v>2749</v>
      </c>
      <c r="M253">
        <v>2669</v>
      </c>
      <c r="N253">
        <v>8015</v>
      </c>
      <c r="O253">
        <f t="shared" si="6"/>
        <v>0.40073529411764708</v>
      </c>
      <c r="P253">
        <f t="shared" si="7"/>
        <v>0.33300062383031814</v>
      </c>
    </row>
    <row r="254" spans="1:16" x14ac:dyDescent="0.25">
      <c r="A254" t="s">
        <v>337</v>
      </c>
      <c r="B254" t="s">
        <v>376</v>
      </c>
      <c r="C254" t="s">
        <v>258</v>
      </c>
      <c r="D254">
        <v>5316020</v>
      </c>
      <c r="E254">
        <v>1051</v>
      </c>
      <c r="F254">
        <v>520</v>
      </c>
      <c r="G254">
        <v>479</v>
      </c>
      <c r="H254">
        <v>405</v>
      </c>
      <c r="I254">
        <v>2455</v>
      </c>
      <c r="J254">
        <v>6203</v>
      </c>
      <c r="K254">
        <v>2387</v>
      </c>
      <c r="L254">
        <v>2090</v>
      </c>
      <c r="M254">
        <v>1782</v>
      </c>
      <c r="N254">
        <v>12462</v>
      </c>
      <c r="O254">
        <f t="shared" si="6"/>
        <v>0.164969450101833</v>
      </c>
      <c r="P254">
        <f t="shared" si="7"/>
        <v>0.14299470389985555</v>
      </c>
    </row>
    <row r="255" spans="1:16" x14ac:dyDescent="0.25">
      <c r="A255" t="s">
        <v>337</v>
      </c>
      <c r="B255" t="s">
        <v>376</v>
      </c>
      <c r="C255" t="s">
        <v>259</v>
      </c>
      <c r="D255">
        <v>5316030</v>
      </c>
      <c r="E255">
        <v>1085</v>
      </c>
      <c r="F255">
        <v>510</v>
      </c>
      <c r="G255">
        <v>329</v>
      </c>
      <c r="H255">
        <v>220</v>
      </c>
      <c r="I255">
        <v>2144</v>
      </c>
      <c r="J255">
        <v>6363</v>
      </c>
      <c r="K255">
        <v>1947</v>
      </c>
      <c r="L255">
        <v>1359</v>
      </c>
      <c r="M255">
        <v>887</v>
      </c>
      <c r="N255">
        <v>10556</v>
      </c>
      <c r="O255">
        <f t="shared" si="6"/>
        <v>0.10261194029850747</v>
      </c>
      <c r="P255">
        <f t="shared" si="7"/>
        <v>8.4028040924592651E-2</v>
      </c>
    </row>
    <row r="256" spans="1:16" x14ac:dyDescent="0.25">
      <c r="A256" t="s">
        <v>337</v>
      </c>
      <c r="B256" t="s">
        <v>376</v>
      </c>
      <c r="C256" t="s">
        <v>260</v>
      </c>
      <c r="D256">
        <v>5316040</v>
      </c>
      <c r="E256">
        <v>1042</v>
      </c>
      <c r="F256">
        <v>524</v>
      </c>
      <c r="G256">
        <v>390</v>
      </c>
      <c r="H256">
        <v>254</v>
      </c>
      <c r="I256">
        <v>2210</v>
      </c>
      <c r="J256">
        <v>6215</v>
      </c>
      <c r="K256">
        <v>2422</v>
      </c>
      <c r="L256">
        <v>1906</v>
      </c>
      <c r="M256">
        <v>1196</v>
      </c>
      <c r="N256">
        <v>11739</v>
      </c>
      <c r="O256">
        <f t="shared" si="6"/>
        <v>0.11493212669683257</v>
      </c>
      <c r="P256">
        <f t="shared" si="7"/>
        <v>0.10188261351052048</v>
      </c>
    </row>
    <row r="257" spans="1:16" x14ac:dyDescent="0.25">
      <c r="A257" t="s">
        <v>337</v>
      </c>
      <c r="B257" t="s">
        <v>377</v>
      </c>
      <c r="C257" t="s">
        <v>261</v>
      </c>
      <c r="D257">
        <v>5317010</v>
      </c>
      <c r="E257">
        <v>2646</v>
      </c>
      <c r="F257">
        <v>804</v>
      </c>
      <c r="G257">
        <v>268</v>
      </c>
      <c r="H257">
        <v>79</v>
      </c>
      <c r="I257">
        <v>3797</v>
      </c>
      <c r="J257">
        <v>14572</v>
      </c>
      <c r="K257">
        <v>2866</v>
      </c>
      <c r="L257">
        <v>1089</v>
      </c>
      <c r="M257">
        <v>393</v>
      </c>
      <c r="N257">
        <v>18920</v>
      </c>
      <c r="O257">
        <f t="shared" si="6"/>
        <v>2.0805899394258625E-2</v>
      </c>
      <c r="P257">
        <f t="shared" si="7"/>
        <v>2.077167019027484E-2</v>
      </c>
    </row>
    <row r="258" spans="1:16" x14ac:dyDescent="0.25">
      <c r="A258" t="s">
        <v>337</v>
      </c>
      <c r="B258" t="s">
        <v>377</v>
      </c>
      <c r="C258" t="s">
        <v>262</v>
      </c>
      <c r="D258">
        <v>5317011</v>
      </c>
      <c r="E258">
        <v>2965</v>
      </c>
      <c r="F258">
        <v>663</v>
      </c>
      <c r="G258">
        <v>152</v>
      </c>
      <c r="H258">
        <v>52</v>
      </c>
      <c r="I258">
        <v>3832</v>
      </c>
      <c r="J258">
        <v>16972</v>
      </c>
      <c r="K258">
        <v>2313</v>
      </c>
      <c r="L258">
        <v>571</v>
      </c>
      <c r="M258">
        <v>246</v>
      </c>
      <c r="N258">
        <v>20102</v>
      </c>
      <c r="O258">
        <f t="shared" si="6"/>
        <v>1.3569937369519834E-2</v>
      </c>
      <c r="P258">
        <f t="shared" si="7"/>
        <v>1.2237588299671675E-2</v>
      </c>
    </row>
    <row r="259" spans="1:16" x14ac:dyDescent="0.25">
      <c r="A259" t="s">
        <v>337</v>
      </c>
      <c r="B259" t="s">
        <v>377</v>
      </c>
      <c r="C259" t="s">
        <v>263</v>
      </c>
      <c r="D259">
        <v>5317020</v>
      </c>
      <c r="E259">
        <v>3749</v>
      </c>
      <c r="F259">
        <v>810</v>
      </c>
      <c r="G259">
        <v>310</v>
      </c>
      <c r="H259">
        <v>94</v>
      </c>
      <c r="I259">
        <v>4963</v>
      </c>
      <c r="J259">
        <v>23290</v>
      </c>
      <c r="K259">
        <v>3471</v>
      </c>
      <c r="L259">
        <v>1491</v>
      </c>
      <c r="M259">
        <v>555</v>
      </c>
      <c r="N259">
        <v>28807</v>
      </c>
      <c r="O259">
        <f t="shared" ref="O259:O322" si="8">H259/I259</f>
        <v>1.8940157163006247E-2</v>
      </c>
      <c r="P259">
        <f t="shared" ref="P259:P322" si="9">M259/N259</f>
        <v>1.9266150588398652E-2</v>
      </c>
    </row>
    <row r="260" spans="1:16" x14ac:dyDescent="0.25">
      <c r="A260" t="s">
        <v>337</v>
      </c>
      <c r="B260" t="s">
        <v>377</v>
      </c>
      <c r="C260" t="s">
        <v>264</v>
      </c>
      <c r="D260">
        <v>5317030</v>
      </c>
      <c r="E260">
        <v>5866</v>
      </c>
      <c r="F260">
        <v>1757</v>
      </c>
      <c r="G260">
        <v>724</v>
      </c>
      <c r="H260">
        <v>178</v>
      </c>
      <c r="I260">
        <v>8525</v>
      </c>
      <c r="J260">
        <v>36324</v>
      </c>
      <c r="K260">
        <v>7311</v>
      </c>
      <c r="L260">
        <v>3040</v>
      </c>
      <c r="M260">
        <v>930</v>
      </c>
      <c r="N260">
        <v>47605</v>
      </c>
      <c r="O260">
        <f t="shared" si="8"/>
        <v>2.087976539589443E-2</v>
      </c>
      <c r="P260">
        <f t="shared" si="9"/>
        <v>1.953576305009978E-2</v>
      </c>
    </row>
    <row r="261" spans="1:16" x14ac:dyDescent="0.25">
      <c r="A261" t="s">
        <v>337</v>
      </c>
      <c r="B261" t="s">
        <v>377</v>
      </c>
      <c r="C261" t="s">
        <v>265</v>
      </c>
      <c r="D261">
        <v>5317040</v>
      </c>
      <c r="E261">
        <v>2386</v>
      </c>
      <c r="F261">
        <v>847</v>
      </c>
      <c r="G261">
        <v>345</v>
      </c>
      <c r="H261">
        <v>80</v>
      </c>
      <c r="I261">
        <v>3658</v>
      </c>
      <c r="J261">
        <v>13678</v>
      </c>
      <c r="K261">
        <v>3329</v>
      </c>
      <c r="L261">
        <v>1546</v>
      </c>
      <c r="M261">
        <v>401</v>
      </c>
      <c r="N261">
        <v>18954</v>
      </c>
      <c r="O261">
        <f t="shared" si="8"/>
        <v>2.1869874248223072E-2</v>
      </c>
      <c r="P261">
        <f t="shared" si="9"/>
        <v>2.1156484119447084E-2</v>
      </c>
    </row>
    <row r="262" spans="1:16" x14ac:dyDescent="0.25">
      <c r="A262" t="s">
        <v>337</v>
      </c>
      <c r="B262" t="s">
        <v>377</v>
      </c>
      <c r="C262" t="s">
        <v>266</v>
      </c>
      <c r="D262">
        <v>5317050</v>
      </c>
      <c r="E262">
        <v>3484</v>
      </c>
      <c r="F262">
        <v>1392</v>
      </c>
      <c r="G262">
        <v>657</v>
      </c>
      <c r="H262">
        <v>186</v>
      </c>
      <c r="I262">
        <v>5719</v>
      </c>
      <c r="J262">
        <v>21956</v>
      </c>
      <c r="K262">
        <v>6641</v>
      </c>
      <c r="L262">
        <v>3196</v>
      </c>
      <c r="M262">
        <v>1046</v>
      </c>
      <c r="N262">
        <v>32839</v>
      </c>
      <c r="O262">
        <f t="shared" si="8"/>
        <v>3.2523168386081484E-2</v>
      </c>
      <c r="P262">
        <f t="shared" si="9"/>
        <v>3.1852370656840955E-2</v>
      </c>
    </row>
    <row r="263" spans="1:16" x14ac:dyDescent="0.25">
      <c r="A263" t="s">
        <v>337</v>
      </c>
      <c r="B263" t="s">
        <v>377</v>
      </c>
      <c r="C263" t="s">
        <v>267</v>
      </c>
      <c r="D263">
        <v>5317060</v>
      </c>
      <c r="E263">
        <v>2249</v>
      </c>
      <c r="F263">
        <v>1086</v>
      </c>
      <c r="G263">
        <v>538</v>
      </c>
      <c r="H263">
        <v>143</v>
      </c>
      <c r="I263">
        <v>4016</v>
      </c>
      <c r="J263">
        <v>14034</v>
      </c>
      <c r="K263">
        <v>4899</v>
      </c>
      <c r="L263">
        <v>2360</v>
      </c>
      <c r="M263">
        <v>835</v>
      </c>
      <c r="N263">
        <v>22128</v>
      </c>
      <c r="O263">
        <f t="shared" si="8"/>
        <v>3.5607569721115541E-2</v>
      </c>
      <c r="P263">
        <f t="shared" si="9"/>
        <v>3.7734996384671003E-2</v>
      </c>
    </row>
    <row r="264" spans="1:16" x14ac:dyDescent="0.25">
      <c r="A264" t="s">
        <v>337</v>
      </c>
      <c r="B264" t="s">
        <v>377</v>
      </c>
      <c r="C264" t="s">
        <v>268</v>
      </c>
      <c r="D264">
        <v>5317061</v>
      </c>
      <c r="E264">
        <v>2685</v>
      </c>
      <c r="F264">
        <v>1214</v>
      </c>
      <c r="G264">
        <v>575</v>
      </c>
      <c r="H264">
        <v>205</v>
      </c>
      <c r="I264">
        <v>4679</v>
      </c>
      <c r="J264">
        <v>16852</v>
      </c>
      <c r="K264">
        <v>5802</v>
      </c>
      <c r="L264">
        <v>2664</v>
      </c>
      <c r="M264">
        <v>1119</v>
      </c>
      <c r="N264">
        <v>26437</v>
      </c>
      <c r="O264">
        <f t="shared" si="8"/>
        <v>4.3812780508655697E-2</v>
      </c>
      <c r="P264">
        <f t="shared" si="9"/>
        <v>4.2327041646177704E-2</v>
      </c>
    </row>
    <row r="265" spans="1:16" x14ac:dyDescent="0.25">
      <c r="A265" t="s">
        <v>337</v>
      </c>
      <c r="B265" t="s">
        <v>377</v>
      </c>
      <c r="C265" t="s">
        <v>269</v>
      </c>
      <c r="D265">
        <v>5317070</v>
      </c>
      <c r="E265">
        <v>1441</v>
      </c>
      <c r="F265">
        <v>418</v>
      </c>
      <c r="G265">
        <v>91</v>
      </c>
      <c r="H265">
        <v>20</v>
      </c>
      <c r="I265">
        <v>1970</v>
      </c>
      <c r="J265">
        <v>8855</v>
      </c>
      <c r="K265">
        <v>1782</v>
      </c>
      <c r="L265">
        <v>447</v>
      </c>
      <c r="M265">
        <v>112</v>
      </c>
      <c r="N265">
        <v>11196</v>
      </c>
      <c r="O265">
        <f t="shared" si="8"/>
        <v>1.015228426395939E-2</v>
      </c>
      <c r="P265">
        <f t="shared" si="9"/>
        <v>1.0003572704537335E-2</v>
      </c>
    </row>
    <row r="266" spans="1:16" x14ac:dyDescent="0.25">
      <c r="A266" t="s">
        <v>337</v>
      </c>
      <c r="B266" t="s">
        <v>377</v>
      </c>
      <c r="C266" t="s">
        <v>270</v>
      </c>
      <c r="D266">
        <v>5317080</v>
      </c>
      <c r="E266">
        <v>1065</v>
      </c>
      <c r="F266">
        <v>509</v>
      </c>
      <c r="G266">
        <v>304</v>
      </c>
      <c r="H266">
        <v>122</v>
      </c>
      <c r="I266">
        <v>2000</v>
      </c>
      <c r="J266">
        <v>6230</v>
      </c>
      <c r="K266">
        <v>2245</v>
      </c>
      <c r="L266">
        <v>1348</v>
      </c>
      <c r="M266">
        <v>616</v>
      </c>
      <c r="N266">
        <v>10439</v>
      </c>
      <c r="O266">
        <f t="shared" si="8"/>
        <v>6.0999999999999999E-2</v>
      </c>
      <c r="P266">
        <f t="shared" si="9"/>
        <v>5.9009483667017915E-2</v>
      </c>
    </row>
    <row r="267" spans="1:16" x14ac:dyDescent="0.25">
      <c r="A267" t="s">
        <v>337</v>
      </c>
      <c r="B267" t="s">
        <v>377</v>
      </c>
      <c r="C267" t="s">
        <v>271</v>
      </c>
      <c r="D267">
        <v>5317081</v>
      </c>
      <c r="E267">
        <v>1264</v>
      </c>
      <c r="F267">
        <v>790</v>
      </c>
      <c r="G267">
        <v>624</v>
      </c>
      <c r="H267">
        <v>296</v>
      </c>
      <c r="I267">
        <v>2974</v>
      </c>
      <c r="J267">
        <v>8293</v>
      </c>
      <c r="K267">
        <v>3938</v>
      </c>
      <c r="L267">
        <v>2965</v>
      </c>
      <c r="M267">
        <v>1523</v>
      </c>
      <c r="N267">
        <v>16719</v>
      </c>
      <c r="O267">
        <f t="shared" si="8"/>
        <v>9.9529253530598522E-2</v>
      </c>
      <c r="P267">
        <f t="shared" si="9"/>
        <v>9.1093964950056824E-2</v>
      </c>
    </row>
    <row r="268" spans="1:16" x14ac:dyDescent="0.25">
      <c r="A268" t="s">
        <v>337</v>
      </c>
      <c r="B268" t="s">
        <v>378</v>
      </c>
      <c r="C268" t="s">
        <v>272</v>
      </c>
      <c r="D268">
        <v>5318010</v>
      </c>
      <c r="E268">
        <v>473</v>
      </c>
      <c r="F268">
        <v>516</v>
      </c>
      <c r="G268">
        <v>402</v>
      </c>
      <c r="H268">
        <v>210</v>
      </c>
      <c r="I268">
        <v>1601</v>
      </c>
      <c r="J268">
        <v>2747</v>
      </c>
      <c r="K268">
        <v>2512</v>
      </c>
      <c r="L268">
        <v>1682</v>
      </c>
      <c r="M268">
        <v>813</v>
      </c>
      <c r="N268">
        <v>7754</v>
      </c>
      <c r="O268">
        <f t="shared" si="8"/>
        <v>0.13116801998750779</v>
      </c>
      <c r="P268">
        <f t="shared" si="9"/>
        <v>0.10484911013670364</v>
      </c>
    </row>
    <row r="269" spans="1:16" x14ac:dyDescent="0.25">
      <c r="A269" t="s">
        <v>337</v>
      </c>
      <c r="B269" t="s">
        <v>378</v>
      </c>
      <c r="C269" t="s">
        <v>273</v>
      </c>
      <c r="D269">
        <v>5318020</v>
      </c>
      <c r="E269">
        <v>492</v>
      </c>
      <c r="F269">
        <v>364</v>
      </c>
      <c r="G269">
        <v>270</v>
      </c>
      <c r="H269">
        <v>153</v>
      </c>
      <c r="I269">
        <v>1279</v>
      </c>
      <c r="J269">
        <v>2975</v>
      </c>
      <c r="K269">
        <v>1649</v>
      </c>
      <c r="L269">
        <v>1122</v>
      </c>
      <c r="M269">
        <v>549</v>
      </c>
      <c r="N269">
        <v>6295</v>
      </c>
      <c r="O269">
        <f t="shared" si="8"/>
        <v>0.11962470680218922</v>
      </c>
      <c r="P269">
        <f t="shared" si="9"/>
        <v>8.7212073073868149E-2</v>
      </c>
    </row>
    <row r="270" spans="1:16" x14ac:dyDescent="0.25">
      <c r="A270" t="s">
        <v>337</v>
      </c>
      <c r="B270" t="s">
        <v>378</v>
      </c>
      <c r="C270" t="s">
        <v>274</v>
      </c>
      <c r="D270">
        <v>5318030</v>
      </c>
      <c r="E270">
        <v>634</v>
      </c>
      <c r="F270">
        <v>525</v>
      </c>
      <c r="G270">
        <v>446</v>
      </c>
      <c r="H270">
        <v>215</v>
      </c>
      <c r="I270">
        <v>1820</v>
      </c>
      <c r="J270">
        <v>3631</v>
      </c>
      <c r="K270">
        <v>2474</v>
      </c>
      <c r="L270">
        <v>1713</v>
      </c>
      <c r="M270">
        <v>761</v>
      </c>
      <c r="N270">
        <v>8579</v>
      </c>
      <c r="O270">
        <f t="shared" si="8"/>
        <v>0.11813186813186813</v>
      </c>
      <c r="P270">
        <f t="shared" si="9"/>
        <v>8.8704977270078103E-2</v>
      </c>
    </row>
    <row r="271" spans="1:16" x14ac:dyDescent="0.25">
      <c r="A271" t="s">
        <v>337</v>
      </c>
      <c r="B271" t="s">
        <v>378</v>
      </c>
      <c r="C271" t="s">
        <v>275</v>
      </c>
      <c r="D271">
        <v>5318040</v>
      </c>
      <c r="E271">
        <v>1208</v>
      </c>
      <c r="F271">
        <v>1000</v>
      </c>
      <c r="G271">
        <v>792</v>
      </c>
      <c r="H271">
        <v>398</v>
      </c>
      <c r="I271">
        <v>3398</v>
      </c>
      <c r="J271">
        <v>7840</v>
      </c>
      <c r="K271">
        <v>5517</v>
      </c>
      <c r="L271">
        <v>3781</v>
      </c>
      <c r="M271">
        <v>1724</v>
      </c>
      <c r="N271">
        <v>18862</v>
      </c>
      <c r="O271">
        <f t="shared" si="8"/>
        <v>0.11712772218952325</v>
      </c>
      <c r="P271">
        <f t="shared" si="9"/>
        <v>9.14006998197434E-2</v>
      </c>
    </row>
    <row r="272" spans="1:16" x14ac:dyDescent="0.25">
      <c r="A272" t="s">
        <v>337</v>
      </c>
      <c r="B272" t="s">
        <v>378</v>
      </c>
      <c r="C272" t="s">
        <v>276</v>
      </c>
      <c r="D272">
        <v>5318050</v>
      </c>
      <c r="E272">
        <v>349</v>
      </c>
      <c r="F272">
        <v>252</v>
      </c>
      <c r="G272">
        <v>112</v>
      </c>
      <c r="H272">
        <v>47</v>
      </c>
      <c r="I272">
        <v>760</v>
      </c>
      <c r="J272">
        <v>2185</v>
      </c>
      <c r="K272">
        <v>1105</v>
      </c>
      <c r="L272">
        <v>430</v>
      </c>
      <c r="M272">
        <v>191</v>
      </c>
      <c r="N272">
        <v>3911</v>
      </c>
      <c r="O272">
        <f t="shared" si="8"/>
        <v>6.1842105263157893E-2</v>
      </c>
      <c r="P272">
        <f t="shared" si="9"/>
        <v>4.8836614676553314E-2</v>
      </c>
    </row>
    <row r="273" spans="1:16" x14ac:dyDescent="0.25">
      <c r="A273" t="s">
        <v>337</v>
      </c>
      <c r="B273" t="s">
        <v>378</v>
      </c>
      <c r="C273" t="s">
        <v>277</v>
      </c>
      <c r="D273">
        <v>5318060</v>
      </c>
      <c r="E273">
        <v>508</v>
      </c>
      <c r="F273">
        <v>550</v>
      </c>
      <c r="G273">
        <v>545</v>
      </c>
      <c r="H273">
        <v>358</v>
      </c>
      <c r="I273">
        <v>1961</v>
      </c>
      <c r="J273">
        <v>3385</v>
      </c>
      <c r="K273">
        <v>2936</v>
      </c>
      <c r="L273">
        <v>2493</v>
      </c>
      <c r="M273">
        <v>1499</v>
      </c>
      <c r="N273">
        <v>10313</v>
      </c>
      <c r="O273">
        <f t="shared" si="8"/>
        <v>0.18255991840897501</v>
      </c>
      <c r="P273">
        <f t="shared" si="9"/>
        <v>0.14535052845922622</v>
      </c>
    </row>
    <row r="274" spans="1:16" x14ac:dyDescent="0.25">
      <c r="A274" t="s">
        <v>337</v>
      </c>
      <c r="B274" t="s">
        <v>378</v>
      </c>
      <c r="C274" t="s">
        <v>278</v>
      </c>
      <c r="D274">
        <v>5318070</v>
      </c>
      <c r="E274">
        <v>116</v>
      </c>
      <c r="F274">
        <v>125</v>
      </c>
      <c r="G274">
        <v>115</v>
      </c>
      <c r="H274">
        <v>74</v>
      </c>
      <c r="I274">
        <v>430</v>
      </c>
      <c r="J274">
        <v>745</v>
      </c>
      <c r="K274">
        <v>658</v>
      </c>
      <c r="L274">
        <v>504</v>
      </c>
      <c r="M274">
        <v>311</v>
      </c>
      <c r="N274">
        <v>2218</v>
      </c>
      <c r="O274">
        <f t="shared" si="8"/>
        <v>0.17209302325581396</v>
      </c>
      <c r="P274">
        <f t="shared" si="9"/>
        <v>0.14021641118124437</v>
      </c>
    </row>
    <row r="275" spans="1:16" x14ac:dyDescent="0.25">
      <c r="A275" t="s">
        <v>337</v>
      </c>
      <c r="B275" t="s">
        <v>379</v>
      </c>
      <c r="C275" t="s">
        <v>279</v>
      </c>
      <c r="D275">
        <v>5319010</v>
      </c>
      <c r="E275">
        <v>2374</v>
      </c>
      <c r="F275">
        <v>1214</v>
      </c>
      <c r="G275">
        <v>270</v>
      </c>
      <c r="H275">
        <v>110</v>
      </c>
      <c r="I275">
        <v>3968</v>
      </c>
      <c r="J275">
        <v>13348</v>
      </c>
      <c r="K275">
        <v>5708</v>
      </c>
      <c r="L275">
        <v>1168</v>
      </c>
      <c r="M275">
        <v>497</v>
      </c>
      <c r="N275">
        <v>20721</v>
      </c>
      <c r="O275">
        <f t="shared" si="8"/>
        <v>2.7721774193548387E-2</v>
      </c>
      <c r="P275">
        <f t="shared" si="9"/>
        <v>2.3985328893393176E-2</v>
      </c>
    </row>
    <row r="276" spans="1:16" x14ac:dyDescent="0.25">
      <c r="A276" t="s">
        <v>337</v>
      </c>
      <c r="B276" t="s">
        <v>379</v>
      </c>
      <c r="C276" t="s">
        <v>280</v>
      </c>
      <c r="D276">
        <v>5319011</v>
      </c>
      <c r="E276">
        <v>2611</v>
      </c>
      <c r="F276">
        <v>1057</v>
      </c>
      <c r="G276">
        <v>147</v>
      </c>
      <c r="H276">
        <v>51</v>
      </c>
      <c r="I276">
        <v>3866</v>
      </c>
      <c r="J276">
        <v>14407</v>
      </c>
      <c r="K276">
        <v>4217</v>
      </c>
      <c r="L276">
        <v>437</v>
      </c>
      <c r="M276">
        <v>135</v>
      </c>
      <c r="N276">
        <v>19196</v>
      </c>
      <c r="O276">
        <f t="shared" si="8"/>
        <v>1.3191929643041904E-2</v>
      </c>
      <c r="P276">
        <f t="shared" si="9"/>
        <v>7.0327151489893731E-3</v>
      </c>
    </row>
    <row r="277" spans="1:16" x14ac:dyDescent="0.25">
      <c r="A277" t="s">
        <v>337</v>
      </c>
      <c r="B277" t="s">
        <v>379</v>
      </c>
      <c r="C277" t="s">
        <v>281</v>
      </c>
      <c r="D277">
        <v>5319020</v>
      </c>
      <c r="E277">
        <v>4583</v>
      </c>
      <c r="F277">
        <v>1445</v>
      </c>
      <c r="G277">
        <v>175</v>
      </c>
      <c r="H277">
        <v>69</v>
      </c>
      <c r="I277">
        <v>6272</v>
      </c>
      <c r="J277">
        <v>24655</v>
      </c>
      <c r="K277">
        <v>5509</v>
      </c>
      <c r="L277">
        <v>691</v>
      </c>
      <c r="M277">
        <v>305</v>
      </c>
      <c r="N277">
        <v>31160</v>
      </c>
      <c r="O277">
        <f t="shared" si="8"/>
        <v>1.1001275510204082E-2</v>
      </c>
      <c r="P277">
        <f t="shared" si="9"/>
        <v>9.7881899871630294E-3</v>
      </c>
    </row>
    <row r="278" spans="1:16" x14ac:dyDescent="0.25">
      <c r="A278" t="s">
        <v>337</v>
      </c>
      <c r="B278" t="s">
        <v>379</v>
      </c>
      <c r="C278" t="s">
        <v>282</v>
      </c>
      <c r="D278">
        <v>5319030</v>
      </c>
      <c r="E278">
        <v>1896</v>
      </c>
      <c r="F278">
        <v>472</v>
      </c>
      <c r="G278">
        <v>83</v>
      </c>
      <c r="H278">
        <v>47</v>
      </c>
      <c r="I278">
        <v>2498</v>
      </c>
      <c r="J278">
        <v>9606</v>
      </c>
      <c r="K278">
        <v>1838</v>
      </c>
      <c r="L278">
        <v>379</v>
      </c>
      <c r="M278">
        <v>220</v>
      </c>
      <c r="N278">
        <v>12043</v>
      </c>
      <c r="O278">
        <f t="shared" si="8"/>
        <v>1.8815052041633307E-2</v>
      </c>
      <c r="P278">
        <f t="shared" si="9"/>
        <v>1.8267873453458441E-2</v>
      </c>
    </row>
    <row r="279" spans="1:16" x14ac:dyDescent="0.25">
      <c r="A279" t="s">
        <v>337</v>
      </c>
      <c r="B279" t="s">
        <v>379</v>
      </c>
      <c r="C279" t="s">
        <v>283</v>
      </c>
      <c r="D279">
        <v>5319031</v>
      </c>
      <c r="E279">
        <v>2349</v>
      </c>
      <c r="F279">
        <v>719</v>
      </c>
      <c r="G279">
        <v>88</v>
      </c>
      <c r="H279">
        <v>48</v>
      </c>
      <c r="I279">
        <v>3204</v>
      </c>
      <c r="J279">
        <v>11867</v>
      </c>
      <c r="K279">
        <v>2670</v>
      </c>
      <c r="L279">
        <v>354</v>
      </c>
      <c r="M279">
        <v>233</v>
      </c>
      <c r="N279">
        <v>15124</v>
      </c>
      <c r="O279">
        <f t="shared" si="8"/>
        <v>1.4981273408239701E-2</v>
      </c>
      <c r="P279">
        <f t="shared" si="9"/>
        <v>1.5405977254694525E-2</v>
      </c>
    </row>
    <row r="280" spans="1:16" x14ac:dyDescent="0.25">
      <c r="A280" t="s">
        <v>337</v>
      </c>
      <c r="B280" t="s">
        <v>379</v>
      </c>
      <c r="C280" t="s">
        <v>284</v>
      </c>
      <c r="D280">
        <v>5319040</v>
      </c>
      <c r="E280">
        <v>2598</v>
      </c>
      <c r="F280">
        <v>1516</v>
      </c>
      <c r="G280">
        <v>355</v>
      </c>
      <c r="H280">
        <v>164</v>
      </c>
      <c r="I280">
        <v>4633</v>
      </c>
      <c r="J280">
        <v>12619</v>
      </c>
      <c r="K280">
        <v>6032</v>
      </c>
      <c r="L280">
        <v>1274</v>
      </c>
      <c r="M280">
        <v>541</v>
      </c>
      <c r="N280">
        <v>20466</v>
      </c>
      <c r="O280">
        <f t="shared" si="8"/>
        <v>3.5398230088495575E-2</v>
      </c>
      <c r="P280">
        <f t="shared" si="9"/>
        <v>2.6434085800840418E-2</v>
      </c>
    </row>
    <row r="281" spans="1:16" x14ac:dyDescent="0.25">
      <c r="A281" t="s">
        <v>337</v>
      </c>
      <c r="B281" t="s">
        <v>379</v>
      </c>
      <c r="C281" t="s">
        <v>285</v>
      </c>
      <c r="D281">
        <v>5319050</v>
      </c>
      <c r="E281">
        <v>3712</v>
      </c>
      <c r="F281">
        <v>1434</v>
      </c>
      <c r="G281">
        <v>144</v>
      </c>
      <c r="H281">
        <v>58</v>
      </c>
      <c r="I281">
        <v>5348</v>
      </c>
      <c r="J281">
        <v>18755</v>
      </c>
      <c r="K281">
        <v>5597</v>
      </c>
      <c r="L281">
        <v>488</v>
      </c>
      <c r="M281">
        <v>216</v>
      </c>
      <c r="N281">
        <v>25056</v>
      </c>
      <c r="O281">
        <f t="shared" si="8"/>
        <v>1.0845175766641735E-2</v>
      </c>
      <c r="P281">
        <f t="shared" si="9"/>
        <v>8.6206896551724137E-3</v>
      </c>
    </row>
    <row r="282" spans="1:16" x14ac:dyDescent="0.25">
      <c r="A282" t="s">
        <v>337</v>
      </c>
      <c r="B282" t="s">
        <v>379</v>
      </c>
      <c r="C282" t="s">
        <v>286</v>
      </c>
      <c r="D282">
        <v>5319051</v>
      </c>
      <c r="E282">
        <v>2820</v>
      </c>
      <c r="F282">
        <v>1073</v>
      </c>
      <c r="G282">
        <v>130</v>
      </c>
      <c r="H282">
        <v>62</v>
      </c>
      <c r="I282">
        <v>4085</v>
      </c>
      <c r="J282">
        <v>14687</v>
      </c>
      <c r="K282">
        <v>4373</v>
      </c>
      <c r="L282">
        <v>462</v>
      </c>
      <c r="M282">
        <v>242</v>
      </c>
      <c r="N282">
        <v>19764</v>
      </c>
      <c r="O282">
        <f t="shared" si="8"/>
        <v>1.5177478580171358E-2</v>
      </c>
      <c r="P282">
        <f t="shared" si="9"/>
        <v>1.2244484922080551E-2</v>
      </c>
    </row>
    <row r="283" spans="1:16" x14ac:dyDescent="0.25">
      <c r="A283" t="s">
        <v>337</v>
      </c>
      <c r="B283" t="s">
        <v>379</v>
      </c>
      <c r="C283" t="s">
        <v>287</v>
      </c>
      <c r="D283">
        <v>5319060</v>
      </c>
      <c r="E283">
        <v>2084</v>
      </c>
      <c r="F283">
        <v>2884</v>
      </c>
      <c r="G283">
        <v>641</v>
      </c>
      <c r="H283">
        <v>179</v>
      </c>
      <c r="I283">
        <v>5788</v>
      </c>
      <c r="J283">
        <v>10832</v>
      </c>
      <c r="K283">
        <v>11964</v>
      </c>
      <c r="L283">
        <v>1901</v>
      </c>
      <c r="M283">
        <v>513</v>
      </c>
      <c r="N283">
        <v>25210</v>
      </c>
      <c r="O283">
        <f t="shared" si="8"/>
        <v>3.0926053904630268E-2</v>
      </c>
      <c r="P283">
        <f t="shared" si="9"/>
        <v>2.0349067830226102E-2</v>
      </c>
    </row>
    <row r="284" spans="1:16" x14ac:dyDescent="0.25">
      <c r="A284" t="s">
        <v>337</v>
      </c>
      <c r="B284" t="s">
        <v>380</v>
      </c>
      <c r="C284" t="s">
        <v>288</v>
      </c>
      <c r="D284">
        <v>5320010</v>
      </c>
      <c r="E284">
        <v>947</v>
      </c>
      <c r="F284">
        <v>484</v>
      </c>
      <c r="G284">
        <v>270</v>
      </c>
      <c r="H284">
        <v>205</v>
      </c>
      <c r="I284">
        <v>1906</v>
      </c>
      <c r="J284">
        <v>4887</v>
      </c>
      <c r="K284">
        <v>1433</v>
      </c>
      <c r="L284">
        <v>584</v>
      </c>
      <c r="M284">
        <v>256</v>
      </c>
      <c r="N284">
        <v>7160</v>
      </c>
      <c r="O284">
        <f t="shared" si="8"/>
        <v>0.10755508919202518</v>
      </c>
      <c r="P284">
        <f t="shared" si="9"/>
        <v>3.5754189944134075E-2</v>
      </c>
    </row>
    <row r="285" spans="1:16" x14ac:dyDescent="0.25">
      <c r="A285" t="s">
        <v>337</v>
      </c>
      <c r="B285" t="s">
        <v>380</v>
      </c>
      <c r="C285" t="s">
        <v>289</v>
      </c>
      <c r="D285">
        <v>5320020</v>
      </c>
      <c r="E285">
        <v>1956</v>
      </c>
      <c r="F285">
        <v>737</v>
      </c>
      <c r="G285">
        <v>482</v>
      </c>
      <c r="H285">
        <v>185</v>
      </c>
      <c r="I285">
        <v>3360</v>
      </c>
      <c r="J285">
        <v>11089</v>
      </c>
      <c r="K285">
        <v>2444</v>
      </c>
      <c r="L285">
        <v>1014</v>
      </c>
      <c r="M285">
        <v>354</v>
      </c>
      <c r="N285">
        <v>14901</v>
      </c>
      <c r="O285">
        <f t="shared" si="8"/>
        <v>5.5059523809523808E-2</v>
      </c>
      <c r="P285">
        <f t="shared" si="9"/>
        <v>2.3756794845983489E-2</v>
      </c>
    </row>
    <row r="286" spans="1:16" x14ac:dyDescent="0.25">
      <c r="A286" t="s">
        <v>337</v>
      </c>
      <c r="B286" t="s">
        <v>380</v>
      </c>
      <c r="C286" t="s">
        <v>290</v>
      </c>
      <c r="D286">
        <v>5320030</v>
      </c>
      <c r="E286">
        <v>989</v>
      </c>
      <c r="F286">
        <v>340</v>
      </c>
      <c r="G286">
        <v>260</v>
      </c>
      <c r="H286">
        <v>107</v>
      </c>
      <c r="I286">
        <v>1696</v>
      </c>
      <c r="J286">
        <v>5749</v>
      </c>
      <c r="K286">
        <v>1178</v>
      </c>
      <c r="L286">
        <v>594</v>
      </c>
      <c r="M286">
        <v>168</v>
      </c>
      <c r="N286">
        <v>7689</v>
      </c>
      <c r="O286">
        <f t="shared" si="8"/>
        <v>6.3089622641509441E-2</v>
      </c>
      <c r="P286">
        <f t="shared" si="9"/>
        <v>2.1849395239953179E-2</v>
      </c>
    </row>
    <row r="287" spans="1:16" x14ac:dyDescent="0.25">
      <c r="A287" t="s">
        <v>337</v>
      </c>
      <c r="B287" t="s">
        <v>380</v>
      </c>
      <c r="C287" t="s">
        <v>291</v>
      </c>
      <c r="D287">
        <v>5320040</v>
      </c>
      <c r="E287">
        <v>2433</v>
      </c>
      <c r="F287">
        <v>1213</v>
      </c>
      <c r="G287">
        <v>831</v>
      </c>
      <c r="H287">
        <v>349</v>
      </c>
      <c r="I287">
        <v>4826</v>
      </c>
      <c r="J287">
        <v>13815</v>
      </c>
      <c r="K287">
        <v>4579</v>
      </c>
      <c r="L287">
        <v>2427</v>
      </c>
      <c r="M287">
        <v>919</v>
      </c>
      <c r="N287">
        <v>21740</v>
      </c>
      <c r="O287">
        <f t="shared" si="8"/>
        <v>7.2316618317447165E-2</v>
      </c>
      <c r="P287">
        <f t="shared" si="9"/>
        <v>4.2272309107635693E-2</v>
      </c>
    </row>
    <row r="288" spans="1:16" x14ac:dyDescent="0.25">
      <c r="A288" t="s">
        <v>337</v>
      </c>
      <c r="B288" t="s">
        <v>380</v>
      </c>
      <c r="C288" t="s">
        <v>292</v>
      </c>
      <c r="D288">
        <v>5320050</v>
      </c>
      <c r="E288">
        <v>890</v>
      </c>
      <c r="F288">
        <v>320</v>
      </c>
      <c r="G288">
        <v>192</v>
      </c>
      <c r="H288">
        <v>104</v>
      </c>
      <c r="I288">
        <v>1506</v>
      </c>
      <c r="J288">
        <v>5081</v>
      </c>
      <c r="K288">
        <v>1116</v>
      </c>
      <c r="L288">
        <v>521</v>
      </c>
      <c r="M288">
        <v>176</v>
      </c>
      <c r="N288">
        <v>6894</v>
      </c>
      <c r="O288">
        <f t="shared" si="8"/>
        <v>6.9057104913678613E-2</v>
      </c>
      <c r="P288">
        <f t="shared" si="9"/>
        <v>2.5529445894981143E-2</v>
      </c>
    </row>
    <row r="289" spans="1:16" x14ac:dyDescent="0.25">
      <c r="A289" t="s">
        <v>337</v>
      </c>
      <c r="B289" t="s">
        <v>380</v>
      </c>
      <c r="C289" t="s">
        <v>293</v>
      </c>
      <c r="D289">
        <v>5320060</v>
      </c>
      <c r="E289">
        <v>643</v>
      </c>
      <c r="F289">
        <v>384</v>
      </c>
      <c r="G289">
        <v>254</v>
      </c>
      <c r="H289">
        <v>113</v>
      </c>
      <c r="I289">
        <v>1394</v>
      </c>
      <c r="J289">
        <v>3541</v>
      </c>
      <c r="K289">
        <v>1308</v>
      </c>
      <c r="L289">
        <v>639</v>
      </c>
      <c r="M289">
        <v>264</v>
      </c>
      <c r="N289">
        <v>5752</v>
      </c>
      <c r="O289">
        <f t="shared" si="8"/>
        <v>8.1061692969870869E-2</v>
      </c>
      <c r="P289">
        <f t="shared" si="9"/>
        <v>4.5897079276773299E-2</v>
      </c>
    </row>
    <row r="290" spans="1:16" x14ac:dyDescent="0.25">
      <c r="A290" t="s">
        <v>337</v>
      </c>
      <c r="B290" t="s">
        <v>381</v>
      </c>
      <c r="C290" t="s">
        <v>294</v>
      </c>
      <c r="D290">
        <v>5321010</v>
      </c>
      <c r="E290">
        <v>220</v>
      </c>
      <c r="F290">
        <v>474</v>
      </c>
      <c r="G290">
        <v>759</v>
      </c>
      <c r="H290">
        <v>792</v>
      </c>
      <c r="I290">
        <v>2245</v>
      </c>
      <c r="J290">
        <v>1383</v>
      </c>
      <c r="K290">
        <v>2508</v>
      </c>
      <c r="L290">
        <v>3317</v>
      </c>
      <c r="M290">
        <v>2768</v>
      </c>
      <c r="N290">
        <v>9976</v>
      </c>
      <c r="O290">
        <f t="shared" si="8"/>
        <v>0.35278396436525611</v>
      </c>
      <c r="P290">
        <f t="shared" si="9"/>
        <v>0.27746591820368888</v>
      </c>
    </row>
    <row r="291" spans="1:16" x14ac:dyDescent="0.25">
      <c r="A291" t="s">
        <v>337</v>
      </c>
      <c r="B291" t="s">
        <v>381</v>
      </c>
      <c r="C291" t="s">
        <v>295</v>
      </c>
      <c r="D291">
        <v>5321020</v>
      </c>
      <c r="E291">
        <v>480</v>
      </c>
      <c r="F291">
        <v>600</v>
      </c>
      <c r="G291">
        <v>875</v>
      </c>
      <c r="H291">
        <v>942</v>
      </c>
      <c r="I291">
        <v>2897</v>
      </c>
      <c r="J291">
        <v>3187</v>
      </c>
      <c r="K291">
        <v>3406</v>
      </c>
      <c r="L291">
        <v>3938</v>
      </c>
      <c r="M291">
        <v>3512</v>
      </c>
      <c r="N291">
        <v>14043</v>
      </c>
      <c r="O291">
        <f t="shared" si="8"/>
        <v>0.32516396272005521</v>
      </c>
      <c r="P291">
        <f t="shared" si="9"/>
        <v>0.25008901231930497</v>
      </c>
    </row>
    <row r="292" spans="1:16" x14ac:dyDescent="0.25">
      <c r="A292" t="s">
        <v>337</v>
      </c>
      <c r="B292" t="s">
        <v>381</v>
      </c>
      <c r="C292" t="s">
        <v>296</v>
      </c>
      <c r="D292">
        <v>5321030</v>
      </c>
      <c r="E292">
        <v>348</v>
      </c>
      <c r="F292">
        <v>485</v>
      </c>
      <c r="G292">
        <v>820</v>
      </c>
      <c r="H292">
        <v>990</v>
      </c>
      <c r="I292">
        <v>2643</v>
      </c>
      <c r="J292">
        <v>2302</v>
      </c>
      <c r="K292">
        <v>2656</v>
      </c>
      <c r="L292">
        <v>3844</v>
      </c>
      <c r="M292">
        <v>3597</v>
      </c>
      <c r="N292">
        <v>12399</v>
      </c>
      <c r="O292">
        <f t="shared" si="8"/>
        <v>0.37457434733257661</v>
      </c>
      <c r="P292">
        <f t="shared" si="9"/>
        <v>0.29010404064843937</v>
      </c>
    </row>
    <row r="293" spans="1:16" x14ac:dyDescent="0.25">
      <c r="A293" t="s">
        <v>337</v>
      </c>
      <c r="B293" t="s">
        <v>381</v>
      </c>
      <c r="C293" t="s">
        <v>297</v>
      </c>
      <c r="D293">
        <v>5321040</v>
      </c>
      <c r="E293">
        <v>401</v>
      </c>
      <c r="F293">
        <v>529</v>
      </c>
      <c r="G293">
        <v>604</v>
      </c>
      <c r="H293">
        <v>715</v>
      </c>
      <c r="I293">
        <v>2249</v>
      </c>
      <c r="J293">
        <v>2560</v>
      </c>
      <c r="K293">
        <v>2769</v>
      </c>
      <c r="L293">
        <v>2512</v>
      </c>
      <c r="M293">
        <v>2256</v>
      </c>
      <c r="N293">
        <v>10097</v>
      </c>
      <c r="O293">
        <f t="shared" si="8"/>
        <v>0.31791907514450868</v>
      </c>
      <c r="P293">
        <f t="shared" si="9"/>
        <v>0.22343270278300487</v>
      </c>
    </row>
    <row r="294" spans="1:16" x14ac:dyDescent="0.25">
      <c r="A294" t="s">
        <v>337</v>
      </c>
      <c r="B294" t="s">
        <v>381</v>
      </c>
      <c r="C294" t="s">
        <v>298</v>
      </c>
      <c r="D294">
        <v>5321050</v>
      </c>
      <c r="E294">
        <v>490</v>
      </c>
      <c r="F294">
        <v>288</v>
      </c>
      <c r="G294">
        <v>326</v>
      </c>
      <c r="H294">
        <v>388</v>
      </c>
      <c r="I294">
        <v>1492</v>
      </c>
      <c r="J294">
        <v>2796</v>
      </c>
      <c r="K294">
        <v>1272</v>
      </c>
      <c r="L294">
        <v>1120</v>
      </c>
      <c r="M294">
        <v>1047</v>
      </c>
      <c r="N294">
        <v>6235</v>
      </c>
      <c r="O294">
        <f t="shared" si="8"/>
        <v>0.26005361930294907</v>
      </c>
      <c r="P294">
        <f t="shared" si="9"/>
        <v>0.16792301523656777</v>
      </c>
    </row>
    <row r="295" spans="1:16" x14ac:dyDescent="0.25">
      <c r="A295" t="s">
        <v>337</v>
      </c>
      <c r="B295" t="s">
        <v>381</v>
      </c>
      <c r="C295" t="s">
        <v>299</v>
      </c>
      <c r="D295">
        <v>5321060</v>
      </c>
      <c r="E295">
        <v>327</v>
      </c>
      <c r="F295">
        <v>314</v>
      </c>
      <c r="G295">
        <v>435</v>
      </c>
      <c r="H295">
        <v>358</v>
      </c>
      <c r="I295">
        <v>1434</v>
      </c>
      <c r="J295">
        <v>1938</v>
      </c>
      <c r="K295">
        <v>1514</v>
      </c>
      <c r="L295">
        <v>1652</v>
      </c>
      <c r="M295">
        <v>1049</v>
      </c>
      <c r="N295">
        <v>6153</v>
      </c>
      <c r="O295">
        <f t="shared" si="8"/>
        <v>0.24965132496513251</v>
      </c>
      <c r="P295">
        <f t="shared" si="9"/>
        <v>0.17048594181699983</v>
      </c>
    </row>
    <row r="296" spans="1:16" x14ac:dyDescent="0.25">
      <c r="A296" t="s">
        <v>337</v>
      </c>
      <c r="B296" t="s">
        <v>381</v>
      </c>
      <c r="C296" t="s">
        <v>300</v>
      </c>
      <c r="D296">
        <v>5321070</v>
      </c>
      <c r="E296">
        <v>402</v>
      </c>
      <c r="F296">
        <v>641</v>
      </c>
      <c r="G296">
        <v>1071</v>
      </c>
      <c r="H296">
        <v>1258</v>
      </c>
      <c r="I296">
        <v>3372</v>
      </c>
      <c r="J296">
        <v>2728</v>
      </c>
      <c r="K296">
        <v>3638</v>
      </c>
      <c r="L296">
        <v>5156</v>
      </c>
      <c r="M296">
        <v>4853</v>
      </c>
      <c r="N296">
        <v>16375</v>
      </c>
      <c r="O296">
        <f t="shared" si="8"/>
        <v>0.37307236061684462</v>
      </c>
      <c r="P296">
        <f t="shared" si="9"/>
        <v>0.29636641221374044</v>
      </c>
    </row>
    <row r="297" spans="1:16" x14ac:dyDescent="0.25">
      <c r="A297" t="s">
        <v>337</v>
      </c>
      <c r="B297" t="s">
        <v>381</v>
      </c>
      <c r="C297" t="s">
        <v>301</v>
      </c>
      <c r="D297">
        <v>5321080</v>
      </c>
      <c r="E297">
        <v>141</v>
      </c>
      <c r="F297">
        <v>164</v>
      </c>
      <c r="G297">
        <v>191</v>
      </c>
      <c r="H297">
        <v>173</v>
      </c>
      <c r="I297">
        <v>669</v>
      </c>
      <c r="J297">
        <v>909</v>
      </c>
      <c r="K297">
        <v>849</v>
      </c>
      <c r="L297">
        <v>740</v>
      </c>
      <c r="M297">
        <v>494</v>
      </c>
      <c r="N297">
        <v>2992</v>
      </c>
      <c r="O297">
        <f t="shared" si="8"/>
        <v>0.25859491778774291</v>
      </c>
      <c r="P297">
        <f t="shared" si="9"/>
        <v>0.16510695187165775</v>
      </c>
    </row>
    <row r="298" spans="1:16" x14ac:dyDescent="0.25">
      <c r="A298" t="s">
        <v>337</v>
      </c>
      <c r="B298" t="s">
        <v>381</v>
      </c>
      <c r="C298" t="s">
        <v>302</v>
      </c>
      <c r="D298">
        <v>5321090</v>
      </c>
      <c r="E298">
        <v>417</v>
      </c>
      <c r="F298">
        <v>383</v>
      </c>
      <c r="G298">
        <v>555</v>
      </c>
      <c r="H298">
        <v>502</v>
      </c>
      <c r="I298">
        <v>1857</v>
      </c>
      <c r="J298">
        <v>2655</v>
      </c>
      <c r="K298">
        <v>1974</v>
      </c>
      <c r="L298">
        <v>2278</v>
      </c>
      <c r="M298">
        <v>1627</v>
      </c>
      <c r="N298">
        <v>8534</v>
      </c>
      <c r="O298">
        <f t="shared" si="8"/>
        <v>0.27032848680667743</v>
      </c>
      <c r="P298">
        <f t="shared" si="9"/>
        <v>0.19064916803374737</v>
      </c>
    </row>
    <row r="299" spans="1:16" x14ac:dyDescent="0.25">
      <c r="A299" t="s">
        <v>337</v>
      </c>
      <c r="B299" t="s">
        <v>381</v>
      </c>
      <c r="C299" t="s">
        <v>303</v>
      </c>
      <c r="D299">
        <v>5321100</v>
      </c>
      <c r="E299">
        <v>251</v>
      </c>
      <c r="F299">
        <v>273</v>
      </c>
      <c r="G299">
        <v>397</v>
      </c>
      <c r="H299">
        <v>421</v>
      </c>
      <c r="I299">
        <v>1342</v>
      </c>
      <c r="J299">
        <v>1627</v>
      </c>
      <c r="K299">
        <v>1392</v>
      </c>
      <c r="L299">
        <v>1690</v>
      </c>
      <c r="M299">
        <v>1396</v>
      </c>
      <c r="N299">
        <v>6105</v>
      </c>
      <c r="O299">
        <f t="shared" si="8"/>
        <v>0.3137108792846498</v>
      </c>
      <c r="P299">
        <f t="shared" si="9"/>
        <v>0.22866502866502866</v>
      </c>
    </row>
    <row r="300" spans="1:16" x14ac:dyDescent="0.25">
      <c r="A300" t="s">
        <v>337</v>
      </c>
      <c r="B300" t="s">
        <v>381</v>
      </c>
      <c r="C300" t="s">
        <v>304</v>
      </c>
      <c r="D300">
        <v>5321110</v>
      </c>
      <c r="E300">
        <v>173</v>
      </c>
      <c r="F300">
        <v>256</v>
      </c>
      <c r="G300">
        <v>450</v>
      </c>
      <c r="H300">
        <v>484</v>
      </c>
      <c r="I300">
        <v>1363</v>
      </c>
      <c r="J300">
        <v>1205</v>
      </c>
      <c r="K300">
        <v>1481</v>
      </c>
      <c r="L300">
        <v>2327</v>
      </c>
      <c r="M300">
        <v>2072</v>
      </c>
      <c r="N300">
        <v>7085</v>
      </c>
      <c r="O300">
        <f t="shared" si="8"/>
        <v>0.35509904622157007</v>
      </c>
      <c r="P300">
        <f t="shared" si="9"/>
        <v>0.29244883556810164</v>
      </c>
    </row>
    <row r="301" spans="1:16" x14ac:dyDescent="0.25">
      <c r="A301" t="s">
        <v>337</v>
      </c>
      <c r="B301" t="s">
        <v>381</v>
      </c>
      <c r="C301" t="s">
        <v>305</v>
      </c>
      <c r="D301">
        <v>5321120</v>
      </c>
      <c r="E301">
        <v>247</v>
      </c>
      <c r="F301">
        <v>150</v>
      </c>
      <c r="G301">
        <v>217</v>
      </c>
      <c r="H301">
        <v>178</v>
      </c>
      <c r="I301">
        <v>792</v>
      </c>
      <c r="J301">
        <v>1402</v>
      </c>
      <c r="K301">
        <v>632</v>
      </c>
      <c r="L301">
        <v>763</v>
      </c>
      <c r="M301">
        <v>530</v>
      </c>
      <c r="N301">
        <v>3327</v>
      </c>
      <c r="O301">
        <f t="shared" si="8"/>
        <v>0.22474747474747475</v>
      </c>
      <c r="P301">
        <f t="shared" si="9"/>
        <v>0.15930267508265705</v>
      </c>
    </row>
    <row r="302" spans="1:16" x14ac:dyDescent="0.25">
      <c r="A302" t="s">
        <v>337</v>
      </c>
      <c r="B302" t="s">
        <v>602</v>
      </c>
      <c r="C302" t="s">
        <v>306</v>
      </c>
      <c r="D302">
        <v>5371010</v>
      </c>
      <c r="E302">
        <v>1536</v>
      </c>
      <c r="F302">
        <v>1899</v>
      </c>
      <c r="G302">
        <v>1110</v>
      </c>
      <c r="H302">
        <v>488</v>
      </c>
      <c r="I302">
        <v>5033</v>
      </c>
      <c r="J302">
        <v>7512</v>
      </c>
      <c r="K302">
        <v>7999</v>
      </c>
      <c r="L302">
        <v>4932</v>
      </c>
      <c r="M302">
        <v>2252</v>
      </c>
      <c r="N302">
        <v>22695</v>
      </c>
      <c r="O302">
        <f t="shared" si="8"/>
        <v>9.6960063580369557E-2</v>
      </c>
      <c r="P302">
        <f t="shared" si="9"/>
        <v>9.9228905045164129E-2</v>
      </c>
    </row>
    <row r="303" spans="1:16" x14ac:dyDescent="0.25">
      <c r="A303" t="s">
        <v>337</v>
      </c>
      <c r="B303" t="s">
        <v>602</v>
      </c>
      <c r="C303" t="s">
        <v>307</v>
      </c>
      <c r="D303">
        <v>5371020</v>
      </c>
      <c r="E303">
        <v>1222</v>
      </c>
      <c r="F303">
        <v>1534</v>
      </c>
      <c r="G303">
        <v>923</v>
      </c>
      <c r="H303">
        <v>413</v>
      </c>
      <c r="I303">
        <v>4092</v>
      </c>
      <c r="J303">
        <v>6361</v>
      </c>
      <c r="K303">
        <v>6833</v>
      </c>
      <c r="L303">
        <v>4210</v>
      </c>
      <c r="M303">
        <v>2049</v>
      </c>
      <c r="N303">
        <v>19453</v>
      </c>
      <c r="O303">
        <f t="shared" si="8"/>
        <v>0.10092864125122189</v>
      </c>
      <c r="P303">
        <f t="shared" si="9"/>
        <v>0.10533079730632808</v>
      </c>
    </row>
    <row r="304" spans="1:16" x14ac:dyDescent="0.25">
      <c r="A304" t="s">
        <v>337</v>
      </c>
      <c r="B304" t="s">
        <v>602</v>
      </c>
      <c r="C304" t="s">
        <v>308</v>
      </c>
      <c r="D304">
        <v>5371030</v>
      </c>
      <c r="E304">
        <v>1146</v>
      </c>
      <c r="F304">
        <v>1178</v>
      </c>
      <c r="G304">
        <v>695</v>
      </c>
      <c r="H304">
        <v>333</v>
      </c>
      <c r="I304">
        <v>3352</v>
      </c>
      <c r="J304">
        <v>5814</v>
      </c>
      <c r="K304">
        <v>5407</v>
      </c>
      <c r="L304">
        <v>3209</v>
      </c>
      <c r="M304">
        <v>1566</v>
      </c>
      <c r="N304">
        <v>15996</v>
      </c>
      <c r="O304">
        <f t="shared" si="8"/>
        <v>9.9343675417661093E-2</v>
      </c>
      <c r="P304">
        <f t="shared" si="9"/>
        <v>9.7899474868717182E-2</v>
      </c>
    </row>
    <row r="305" spans="1:16" x14ac:dyDescent="0.25">
      <c r="A305" t="s">
        <v>337</v>
      </c>
      <c r="B305" t="s">
        <v>602</v>
      </c>
      <c r="C305" t="s">
        <v>309</v>
      </c>
      <c r="D305">
        <v>5371031</v>
      </c>
      <c r="E305">
        <v>632</v>
      </c>
      <c r="F305">
        <v>978</v>
      </c>
      <c r="G305">
        <v>739</v>
      </c>
      <c r="H305">
        <v>328</v>
      </c>
      <c r="I305">
        <v>2677</v>
      </c>
      <c r="J305">
        <v>3210</v>
      </c>
      <c r="K305">
        <v>3906</v>
      </c>
      <c r="L305">
        <v>2963</v>
      </c>
      <c r="M305">
        <v>1478</v>
      </c>
      <c r="N305">
        <v>11557</v>
      </c>
      <c r="O305">
        <f t="shared" si="8"/>
        <v>0.12252521479267837</v>
      </c>
      <c r="P305">
        <f t="shared" si="9"/>
        <v>0.12788786017132475</v>
      </c>
    </row>
    <row r="306" spans="1:16" x14ac:dyDescent="0.25">
      <c r="A306" t="s">
        <v>337</v>
      </c>
      <c r="B306" t="s">
        <v>602</v>
      </c>
      <c r="C306" t="s">
        <v>310</v>
      </c>
      <c r="D306">
        <v>5371040</v>
      </c>
      <c r="E306">
        <v>1162</v>
      </c>
      <c r="F306">
        <v>1088</v>
      </c>
      <c r="G306">
        <v>476</v>
      </c>
      <c r="H306">
        <v>207</v>
      </c>
      <c r="I306">
        <v>2933</v>
      </c>
      <c r="J306">
        <v>5851</v>
      </c>
      <c r="K306">
        <v>4853</v>
      </c>
      <c r="L306">
        <v>2244</v>
      </c>
      <c r="M306">
        <v>1001</v>
      </c>
      <c r="N306">
        <v>13949</v>
      </c>
      <c r="O306">
        <f t="shared" si="8"/>
        <v>7.0576201841118305E-2</v>
      </c>
      <c r="P306">
        <f t="shared" si="9"/>
        <v>7.1761416589002799E-2</v>
      </c>
    </row>
    <row r="307" spans="1:16" x14ac:dyDescent="0.25">
      <c r="A307" t="s">
        <v>337</v>
      </c>
      <c r="B307" t="s">
        <v>602</v>
      </c>
      <c r="C307" t="s">
        <v>311</v>
      </c>
      <c r="D307">
        <v>5371041</v>
      </c>
      <c r="E307">
        <v>277</v>
      </c>
      <c r="F307">
        <v>581</v>
      </c>
      <c r="G307">
        <v>402</v>
      </c>
      <c r="H307">
        <v>212</v>
      </c>
      <c r="I307">
        <v>1472</v>
      </c>
      <c r="J307">
        <v>1361</v>
      </c>
      <c r="K307">
        <v>2184</v>
      </c>
      <c r="L307">
        <v>1557</v>
      </c>
      <c r="M307">
        <v>858</v>
      </c>
      <c r="N307">
        <v>5960</v>
      </c>
      <c r="O307">
        <f t="shared" si="8"/>
        <v>0.14402173913043478</v>
      </c>
      <c r="P307">
        <f t="shared" si="9"/>
        <v>0.14395973154362415</v>
      </c>
    </row>
    <row r="308" spans="1:16" x14ac:dyDescent="0.25">
      <c r="A308" t="s">
        <v>603</v>
      </c>
      <c r="B308" t="s">
        <v>604</v>
      </c>
      <c r="C308" t="s">
        <v>605</v>
      </c>
      <c r="D308">
        <v>7301010</v>
      </c>
      <c r="E308">
        <v>438</v>
      </c>
      <c r="F308">
        <v>328</v>
      </c>
      <c r="G308">
        <v>159</v>
      </c>
      <c r="H308">
        <v>26</v>
      </c>
      <c r="I308">
        <v>951</v>
      </c>
      <c r="J308">
        <v>1323</v>
      </c>
      <c r="K308">
        <v>722</v>
      </c>
      <c r="L308">
        <v>492</v>
      </c>
      <c r="M308">
        <v>104</v>
      </c>
      <c r="N308">
        <v>2641</v>
      </c>
      <c r="O308">
        <f t="shared" si="8"/>
        <v>2.7339642481598318E-2</v>
      </c>
      <c r="P308">
        <f t="shared" si="9"/>
        <v>3.9379023097311623E-2</v>
      </c>
    </row>
    <row r="309" spans="1:16" x14ac:dyDescent="0.25">
      <c r="A309" t="s">
        <v>603</v>
      </c>
      <c r="B309" t="s">
        <v>604</v>
      </c>
      <c r="C309" t="s">
        <v>606</v>
      </c>
      <c r="D309">
        <v>7301011</v>
      </c>
      <c r="E309">
        <v>872</v>
      </c>
      <c r="F309">
        <v>266</v>
      </c>
      <c r="G309">
        <v>64</v>
      </c>
      <c r="H309">
        <v>8</v>
      </c>
      <c r="I309">
        <v>1210</v>
      </c>
      <c r="J309">
        <v>3633</v>
      </c>
      <c r="K309">
        <v>736</v>
      </c>
      <c r="L309">
        <v>150</v>
      </c>
      <c r="M309">
        <v>28</v>
      </c>
      <c r="N309">
        <v>4547</v>
      </c>
      <c r="O309">
        <f t="shared" si="8"/>
        <v>6.6115702479338841E-3</v>
      </c>
      <c r="P309">
        <f t="shared" si="9"/>
        <v>6.15790631185397E-3</v>
      </c>
    </row>
    <row r="310" spans="1:16" x14ac:dyDescent="0.25">
      <c r="A310" t="s">
        <v>603</v>
      </c>
      <c r="B310" t="s">
        <v>604</v>
      </c>
      <c r="C310" t="s">
        <v>607</v>
      </c>
      <c r="D310">
        <v>7301020</v>
      </c>
      <c r="E310">
        <v>777</v>
      </c>
      <c r="F310">
        <v>277</v>
      </c>
      <c r="G310">
        <v>87</v>
      </c>
      <c r="H310">
        <v>22</v>
      </c>
      <c r="I310">
        <v>1163</v>
      </c>
      <c r="J310">
        <v>3177</v>
      </c>
      <c r="K310">
        <v>726</v>
      </c>
      <c r="L310">
        <v>284</v>
      </c>
      <c r="M310">
        <v>94</v>
      </c>
      <c r="N310">
        <v>4281</v>
      </c>
      <c r="O310">
        <f t="shared" si="8"/>
        <v>1.8916595012897677E-2</v>
      </c>
      <c r="P310">
        <f t="shared" si="9"/>
        <v>2.1957486568558747E-2</v>
      </c>
    </row>
    <row r="311" spans="1:16" x14ac:dyDescent="0.25">
      <c r="A311" t="s">
        <v>603</v>
      </c>
      <c r="B311" t="s">
        <v>604</v>
      </c>
      <c r="C311" t="s">
        <v>608</v>
      </c>
      <c r="D311">
        <v>7301021</v>
      </c>
      <c r="E311">
        <v>1074</v>
      </c>
      <c r="F311">
        <v>269</v>
      </c>
      <c r="G311">
        <v>108</v>
      </c>
      <c r="H311">
        <v>20</v>
      </c>
      <c r="I311">
        <v>1471</v>
      </c>
      <c r="J311">
        <v>4378</v>
      </c>
      <c r="K311">
        <v>770</v>
      </c>
      <c r="L311">
        <v>408</v>
      </c>
      <c r="M311">
        <v>75</v>
      </c>
      <c r="N311">
        <v>5631</v>
      </c>
      <c r="O311">
        <f t="shared" si="8"/>
        <v>1.3596193065941536E-2</v>
      </c>
      <c r="P311">
        <f t="shared" si="9"/>
        <v>1.3319126265316995E-2</v>
      </c>
    </row>
    <row r="312" spans="1:16" x14ac:dyDescent="0.25">
      <c r="A312" t="s">
        <v>603</v>
      </c>
      <c r="B312" t="s">
        <v>604</v>
      </c>
      <c r="C312" t="s">
        <v>609</v>
      </c>
      <c r="D312">
        <v>7301022</v>
      </c>
      <c r="E312">
        <v>730</v>
      </c>
      <c r="F312">
        <v>294</v>
      </c>
      <c r="G312">
        <v>81</v>
      </c>
      <c r="H312">
        <v>8</v>
      </c>
      <c r="I312">
        <v>1113</v>
      </c>
      <c r="J312">
        <v>2876</v>
      </c>
      <c r="K312">
        <v>718</v>
      </c>
      <c r="L312">
        <v>221</v>
      </c>
      <c r="M312">
        <v>20</v>
      </c>
      <c r="N312">
        <v>3835</v>
      </c>
      <c r="O312">
        <f t="shared" si="8"/>
        <v>7.1877807726864335E-3</v>
      </c>
      <c r="P312">
        <f t="shared" si="9"/>
        <v>5.2151238591916557E-3</v>
      </c>
    </row>
    <row r="313" spans="1:16" x14ac:dyDescent="0.25">
      <c r="A313" t="s">
        <v>603</v>
      </c>
      <c r="B313" t="s">
        <v>604</v>
      </c>
      <c r="C313" t="s">
        <v>610</v>
      </c>
      <c r="D313">
        <v>7301030</v>
      </c>
      <c r="E313">
        <v>772</v>
      </c>
      <c r="F313">
        <v>388</v>
      </c>
      <c r="G313">
        <v>198</v>
      </c>
      <c r="H313">
        <v>55</v>
      </c>
      <c r="I313">
        <v>1413</v>
      </c>
      <c r="J313">
        <v>3077</v>
      </c>
      <c r="K313">
        <v>991</v>
      </c>
      <c r="L313">
        <v>602</v>
      </c>
      <c r="M313">
        <v>213</v>
      </c>
      <c r="N313">
        <v>4883</v>
      </c>
      <c r="O313">
        <f t="shared" si="8"/>
        <v>3.8924274593064405E-2</v>
      </c>
      <c r="P313">
        <f t="shared" si="9"/>
        <v>4.3620724964161375E-2</v>
      </c>
    </row>
    <row r="314" spans="1:16" x14ac:dyDescent="0.25">
      <c r="A314" t="s">
        <v>603</v>
      </c>
      <c r="B314" t="s">
        <v>604</v>
      </c>
      <c r="C314" t="s">
        <v>611</v>
      </c>
      <c r="D314">
        <v>7301040</v>
      </c>
      <c r="E314">
        <v>777</v>
      </c>
      <c r="F314">
        <v>423</v>
      </c>
      <c r="G314">
        <v>146</v>
      </c>
      <c r="H314">
        <v>28</v>
      </c>
      <c r="I314">
        <v>1374</v>
      </c>
      <c r="J314">
        <v>3414</v>
      </c>
      <c r="K314">
        <v>1094</v>
      </c>
      <c r="L314">
        <v>485</v>
      </c>
      <c r="M314">
        <v>123</v>
      </c>
      <c r="N314">
        <v>5116</v>
      </c>
      <c r="O314">
        <f t="shared" si="8"/>
        <v>2.0378457059679767E-2</v>
      </c>
      <c r="P314">
        <f t="shared" si="9"/>
        <v>2.4042220484753712E-2</v>
      </c>
    </row>
    <row r="315" spans="1:16" x14ac:dyDescent="0.25">
      <c r="A315" t="s">
        <v>603</v>
      </c>
      <c r="B315" t="s">
        <v>604</v>
      </c>
      <c r="C315" t="s">
        <v>612</v>
      </c>
      <c r="D315">
        <v>7301041</v>
      </c>
      <c r="E315">
        <v>219</v>
      </c>
      <c r="F315">
        <v>338</v>
      </c>
      <c r="G315">
        <v>309</v>
      </c>
      <c r="H315">
        <v>56</v>
      </c>
      <c r="I315">
        <v>922</v>
      </c>
      <c r="J315">
        <v>1083</v>
      </c>
      <c r="K315">
        <v>1411</v>
      </c>
      <c r="L315">
        <v>1080</v>
      </c>
      <c r="M315">
        <v>214</v>
      </c>
      <c r="N315">
        <v>3788</v>
      </c>
      <c r="O315">
        <f t="shared" si="8"/>
        <v>6.0737527114967459E-2</v>
      </c>
      <c r="P315">
        <f t="shared" si="9"/>
        <v>5.6494192185850056E-2</v>
      </c>
    </row>
    <row r="316" spans="1:16" x14ac:dyDescent="0.25">
      <c r="A316" t="s">
        <v>603</v>
      </c>
      <c r="B316" t="s">
        <v>604</v>
      </c>
      <c r="C316" t="s">
        <v>613</v>
      </c>
      <c r="D316">
        <v>7301042</v>
      </c>
      <c r="E316">
        <v>512</v>
      </c>
      <c r="F316">
        <v>451</v>
      </c>
      <c r="G316">
        <v>246</v>
      </c>
      <c r="H316">
        <v>36</v>
      </c>
      <c r="I316">
        <v>1245</v>
      </c>
      <c r="J316">
        <v>2287</v>
      </c>
      <c r="K316">
        <v>1431</v>
      </c>
      <c r="L316">
        <v>767</v>
      </c>
      <c r="M316">
        <v>98</v>
      </c>
      <c r="N316">
        <v>4583</v>
      </c>
      <c r="O316">
        <f t="shared" si="8"/>
        <v>2.891566265060241E-2</v>
      </c>
      <c r="P316">
        <f t="shared" si="9"/>
        <v>2.1383373336242635E-2</v>
      </c>
    </row>
    <row r="317" spans="1:16" x14ac:dyDescent="0.25">
      <c r="A317" t="s">
        <v>603</v>
      </c>
      <c r="B317" t="s">
        <v>604</v>
      </c>
      <c r="C317" t="s">
        <v>614</v>
      </c>
      <c r="D317">
        <v>7301050</v>
      </c>
      <c r="E317">
        <v>638</v>
      </c>
      <c r="F317">
        <v>759</v>
      </c>
      <c r="G317">
        <v>435</v>
      </c>
      <c r="H317">
        <v>57</v>
      </c>
      <c r="I317">
        <v>1889</v>
      </c>
      <c r="J317">
        <v>2542</v>
      </c>
      <c r="K317">
        <v>2322</v>
      </c>
      <c r="L317">
        <v>1210</v>
      </c>
      <c r="M317">
        <v>160</v>
      </c>
      <c r="N317">
        <v>6234</v>
      </c>
      <c r="O317">
        <f t="shared" si="8"/>
        <v>3.0174695606140816E-2</v>
      </c>
      <c r="P317">
        <f t="shared" si="9"/>
        <v>2.5665704202759064E-2</v>
      </c>
    </row>
    <row r="318" spans="1:16" x14ac:dyDescent="0.25">
      <c r="A318" t="s">
        <v>603</v>
      </c>
      <c r="B318" t="s">
        <v>604</v>
      </c>
      <c r="C318" t="s">
        <v>615</v>
      </c>
      <c r="D318">
        <v>7301051</v>
      </c>
      <c r="E318">
        <v>248</v>
      </c>
      <c r="F318">
        <v>316</v>
      </c>
      <c r="G318">
        <v>235</v>
      </c>
      <c r="H318">
        <v>25</v>
      </c>
      <c r="I318">
        <v>824</v>
      </c>
      <c r="J318">
        <v>1102</v>
      </c>
      <c r="K318">
        <v>1065</v>
      </c>
      <c r="L318">
        <v>712</v>
      </c>
      <c r="M318">
        <v>73</v>
      </c>
      <c r="N318">
        <v>2952</v>
      </c>
      <c r="O318">
        <f t="shared" si="8"/>
        <v>3.0339805825242719E-2</v>
      </c>
      <c r="P318">
        <f t="shared" si="9"/>
        <v>2.4728997289972899E-2</v>
      </c>
    </row>
    <row r="319" spans="1:16" x14ac:dyDescent="0.25">
      <c r="A319" t="s">
        <v>603</v>
      </c>
      <c r="B319" t="s">
        <v>616</v>
      </c>
      <c r="C319" t="s">
        <v>617</v>
      </c>
      <c r="D319">
        <v>7302010</v>
      </c>
      <c r="E319">
        <v>2384</v>
      </c>
      <c r="F319">
        <v>1686</v>
      </c>
      <c r="G319">
        <v>876</v>
      </c>
      <c r="H319">
        <v>144</v>
      </c>
      <c r="I319">
        <v>5090</v>
      </c>
      <c r="J319">
        <v>10393</v>
      </c>
      <c r="K319">
        <v>5107</v>
      </c>
      <c r="L319">
        <v>2469</v>
      </c>
      <c r="M319">
        <v>464</v>
      </c>
      <c r="N319">
        <v>18433</v>
      </c>
      <c r="O319">
        <f t="shared" si="8"/>
        <v>2.8290766208251474E-2</v>
      </c>
      <c r="P319">
        <f t="shared" si="9"/>
        <v>2.5172245429392937E-2</v>
      </c>
    </row>
    <row r="320" spans="1:16" x14ac:dyDescent="0.25">
      <c r="A320" t="s">
        <v>603</v>
      </c>
      <c r="B320" t="s">
        <v>616</v>
      </c>
      <c r="C320" t="s">
        <v>618</v>
      </c>
      <c r="D320">
        <v>7302020</v>
      </c>
      <c r="E320">
        <v>1163</v>
      </c>
      <c r="F320">
        <v>767</v>
      </c>
      <c r="G320">
        <v>545</v>
      </c>
      <c r="H320">
        <v>94</v>
      </c>
      <c r="I320">
        <v>2569</v>
      </c>
      <c r="J320">
        <v>5897</v>
      </c>
      <c r="K320">
        <v>2854</v>
      </c>
      <c r="L320">
        <v>1871</v>
      </c>
      <c r="M320">
        <v>348</v>
      </c>
      <c r="N320">
        <v>10970</v>
      </c>
      <c r="O320">
        <f t="shared" si="8"/>
        <v>3.6590112884390812E-2</v>
      </c>
      <c r="P320">
        <f t="shared" si="9"/>
        <v>3.1722880583409295E-2</v>
      </c>
    </row>
    <row r="321" spans="1:16" x14ac:dyDescent="0.25">
      <c r="A321" t="s">
        <v>603</v>
      </c>
      <c r="B321" t="s">
        <v>616</v>
      </c>
      <c r="C321" t="s">
        <v>619</v>
      </c>
      <c r="D321">
        <v>7302021</v>
      </c>
      <c r="E321">
        <v>2074</v>
      </c>
      <c r="F321">
        <v>1353</v>
      </c>
      <c r="G321">
        <v>559</v>
      </c>
      <c r="H321">
        <v>107</v>
      </c>
      <c r="I321">
        <v>4093</v>
      </c>
      <c r="J321">
        <v>9179</v>
      </c>
      <c r="K321">
        <v>3929</v>
      </c>
      <c r="L321">
        <v>1532</v>
      </c>
      <c r="M321">
        <v>320</v>
      </c>
      <c r="N321">
        <v>14960</v>
      </c>
      <c r="O321">
        <f t="shared" si="8"/>
        <v>2.6142193989738577E-2</v>
      </c>
      <c r="P321">
        <f t="shared" si="9"/>
        <v>2.1390374331550801E-2</v>
      </c>
    </row>
    <row r="322" spans="1:16" x14ac:dyDescent="0.25">
      <c r="A322" t="s">
        <v>603</v>
      </c>
      <c r="B322" t="s">
        <v>616</v>
      </c>
      <c r="C322" t="s">
        <v>620</v>
      </c>
      <c r="D322">
        <v>7302030</v>
      </c>
      <c r="E322">
        <v>886</v>
      </c>
      <c r="F322">
        <v>694</v>
      </c>
      <c r="G322">
        <v>343</v>
      </c>
      <c r="H322">
        <v>34</v>
      </c>
      <c r="I322">
        <v>1957</v>
      </c>
      <c r="J322">
        <v>3764</v>
      </c>
      <c r="K322">
        <v>1687</v>
      </c>
      <c r="L322">
        <v>697</v>
      </c>
      <c r="M322">
        <v>89</v>
      </c>
      <c r="N322">
        <v>6237</v>
      </c>
      <c r="O322">
        <f t="shared" si="8"/>
        <v>1.7373530914665303E-2</v>
      </c>
      <c r="P322">
        <f t="shared" si="9"/>
        <v>1.4269680936347603E-2</v>
      </c>
    </row>
    <row r="323" spans="1:16" x14ac:dyDescent="0.25">
      <c r="A323" t="s">
        <v>603</v>
      </c>
      <c r="B323" t="s">
        <v>616</v>
      </c>
      <c r="C323" t="s">
        <v>621</v>
      </c>
      <c r="D323">
        <v>7302040</v>
      </c>
      <c r="E323">
        <v>1228</v>
      </c>
      <c r="F323">
        <v>1187</v>
      </c>
      <c r="G323">
        <v>480</v>
      </c>
      <c r="H323">
        <v>91</v>
      </c>
      <c r="I323">
        <v>2986</v>
      </c>
      <c r="J323">
        <v>4857</v>
      </c>
      <c r="K323">
        <v>3065</v>
      </c>
      <c r="L323">
        <v>1349</v>
      </c>
      <c r="M323">
        <v>284</v>
      </c>
      <c r="N323">
        <v>9555</v>
      </c>
      <c r="O323">
        <f t="shared" ref="O323:O386" si="10">H323/I323</f>
        <v>3.0475552578700604E-2</v>
      </c>
      <c r="P323">
        <f t="shared" ref="P323:P386" si="11">M323/N323</f>
        <v>2.9722658294086865E-2</v>
      </c>
    </row>
    <row r="324" spans="1:16" x14ac:dyDescent="0.25">
      <c r="A324" t="s">
        <v>603</v>
      </c>
      <c r="B324" t="s">
        <v>616</v>
      </c>
      <c r="C324" t="s">
        <v>622</v>
      </c>
      <c r="D324">
        <v>7302050</v>
      </c>
      <c r="E324">
        <v>982</v>
      </c>
      <c r="F324">
        <v>955</v>
      </c>
      <c r="G324">
        <v>468</v>
      </c>
      <c r="H324">
        <v>94</v>
      </c>
      <c r="I324">
        <v>2499</v>
      </c>
      <c r="J324">
        <v>3996</v>
      </c>
      <c r="K324">
        <v>2512</v>
      </c>
      <c r="L324">
        <v>1140</v>
      </c>
      <c r="M324">
        <v>252</v>
      </c>
      <c r="N324">
        <v>7900</v>
      </c>
      <c r="O324">
        <f t="shared" si="10"/>
        <v>3.7615046018407365E-2</v>
      </c>
      <c r="P324">
        <f t="shared" si="11"/>
        <v>3.1898734177215192E-2</v>
      </c>
    </row>
    <row r="325" spans="1:16" x14ac:dyDescent="0.25">
      <c r="A325" t="s">
        <v>603</v>
      </c>
      <c r="B325" t="s">
        <v>616</v>
      </c>
      <c r="C325" t="s">
        <v>623</v>
      </c>
      <c r="D325">
        <v>7302060</v>
      </c>
      <c r="E325">
        <v>3822</v>
      </c>
      <c r="F325">
        <v>1572</v>
      </c>
      <c r="G325">
        <v>486</v>
      </c>
      <c r="H325">
        <v>84</v>
      </c>
      <c r="I325">
        <v>5964</v>
      </c>
      <c r="J325">
        <v>15869</v>
      </c>
      <c r="K325">
        <v>4404</v>
      </c>
      <c r="L325">
        <v>1476</v>
      </c>
      <c r="M325">
        <v>274</v>
      </c>
      <c r="N325">
        <v>22023</v>
      </c>
      <c r="O325">
        <f t="shared" si="10"/>
        <v>1.4084507042253521E-2</v>
      </c>
      <c r="P325">
        <f t="shared" si="11"/>
        <v>1.2441538391681424E-2</v>
      </c>
    </row>
    <row r="326" spans="1:16" x14ac:dyDescent="0.25">
      <c r="A326" t="s">
        <v>603</v>
      </c>
      <c r="B326" t="s">
        <v>616</v>
      </c>
      <c r="C326" t="s">
        <v>624</v>
      </c>
      <c r="D326">
        <v>7302070</v>
      </c>
      <c r="E326">
        <v>2034</v>
      </c>
      <c r="F326">
        <v>1552</v>
      </c>
      <c r="G326">
        <v>812</v>
      </c>
      <c r="H326">
        <v>114</v>
      </c>
      <c r="I326">
        <v>4512</v>
      </c>
      <c r="J326">
        <v>8965</v>
      </c>
      <c r="K326">
        <v>4579</v>
      </c>
      <c r="L326">
        <v>2273</v>
      </c>
      <c r="M326">
        <v>376</v>
      </c>
      <c r="N326">
        <v>16193</v>
      </c>
      <c r="O326">
        <f t="shared" si="10"/>
        <v>2.5265957446808509E-2</v>
      </c>
      <c r="P326">
        <f t="shared" si="11"/>
        <v>2.3219909837584141E-2</v>
      </c>
    </row>
    <row r="327" spans="1:16" x14ac:dyDescent="0.25">
      <c r="A327" t="s">
        <v>603</v>
      </c>
      <c r="B327" t="s">
        <v>616</v>
      </c>
      <c r="C327" t="s">
        <v>625</v>
      </c>
      <c r="D327">
        <v>7302080</v>
      </c>
      <c r="E327">
        <v>1401</v>
      </c>
      <c r="F327">
        <v>1105</v>
      </c>
      <c r="G327">
        <v>533</v>
      </c>
      <c r="H327">
        <v>96</v>
      </c>
      <c r="I327">
        <v>3135</v>
      </c>
      <c r="J327">
        <v>6292</v>
      </c>
      <c r="K327">
        <v>3337</v>
      </c>
      <c r="L327">
        <v>1494</v>
      </c>
      <c r="M327">
        <v>314</v>
      </c>
      <c r="N327">
        <v>11437</v>
      </c>
      <c r="O327">
        <f t="shared" si="10"/>
        <v>3.0622009569377991E-2</v>
      </c>
      <c r="P327">
        <f t="shared" si="11"/>
        <v>2.745475212031127E-2</v>
      </c>
    </row>
    <row r="328" spans="1:16" x14ac:dyDescent="0.25">
      <c r="A328" t="s">
        <v>603</v>
      </c>
      <c r="B328" t="s">
        <v>616</v>
      </c>
      <c r="C328" t="s">
        <v>626</v>
      </c>
      <c r="D328">
        <v>7302090</v>
      </c>
      <c r="E328">
        <v>1533</v>
      </c>
      <c r="F328">
        <v>866</v>
      </c>
      <c r="G328">
        <v>290</v>
      </c>
      <c r="H328">
        <v>39</v>
      </c>
      <c r="I328">
        <v>2728</v>
      </c>
      <c r="J328">
        <v>6502</v>
      </c>
      <c r="K328">
        <v>2384</v>
      </c>
      <c r="L328">
        <v>747</v>
      </c>
      <c r="M328">
        <v>127</v>
      </c>
      <c r="N328">
        <v>9760</v>
      </c>
      <c r="O328">
        <f t="shared" si="10"/>
        <v>1.4296187683284457E-2</v>
      </c>
      <c r="P328">
        <f t="shared" si="11"/>
        <v>1.3012295081967213E-2</v>
      </c>
    </row>
    <row r="329" spans="1:16" x14ac:dyDescent="0.25">
      <c r="A329" t="s">
        <v>603</v>
      </c>
      <c r="B329" t="s">
        <v>627</v>
      </c>
      <c r="C329" t="s">
        <v>628</v>
      </c>
      <c r="D329">
        <v>7303010</v>
      </c>
      <c r="E329">
        <v>535</v>
      </c>
      <c r="F329">
        <v>713</v>
      </c>
      <c r="G329">
        <v>892</v>
      </c>
      <c r="H329">
        <v>617</v>
      </c>
      <c r="I329">
        <v>2757</v>
      </c>
      <c r="J329">
        <v>2777</v>
      </c>
      <c r="K329">
        <v>2914</v>
      </c>
      <c r="L329">
        <v>3050</v>
      </c>
      <c r="M329">
        <v>1924</v>
      </c>
      <c r="N329">
        <v>10665</v>
      </c>
      <c r="O329">
        <f t="shared" si="10"/>
        <v>0.22379397896264056</v>
      </c>
      <c r="P329">
        <f t="shared" si="11"/>
        <v>0.18040318799812471</v>
      </c>
    </row>
    <row r="330" spans="1:16" x14ac:dyDescent="0.25">
      <c r="A330" t="s">
        <v>603</v>
      </c>
      <c r="B330" t="s">
        <v>627</v>
      </c>
      <c r="C330" t="s">
        <v>629</v>
      </c>
      <c r="D330">
        <v>7303011</v>
      </c>
      <c r="E330">
        <v>327</v>
      </c>
      <c r="F330">
        <v>357</v>
      </c>
      <c r="G330">
        <v>440</v>
      </c>
      <c r="H330">
        <v>302</v>
      </c>
      <c r="I330">
        <v>1426</v>
      </c>
      <c r="J330">
        <v>1694</v>
      </c>
      <c r="K330">
        <v>1442</v>
      </c>
      <c r="L330">
        <v>1417</v>
      </c>
      <c r="M330">
        <v>827</v>
      </c>
      <c r="N330">
        <v>5380</v>
      </c>
      <c r="O330">
        <f t="shared" si="10"/>
        <v>0.21178120617110799</v>
      </c>
      <c r="P330">
        <f t="shared" si="11"/>
        <v>0.15371747211895911</v>
      </c>
    </row>
    <row r="331" spans="1:16" x14ac:dyDescent="0.25">
      <c r="A331" t="s">
        <v>603</v>
      </c>
      <c r="B331" t="s">
        <v>627</v>
      </c>
      <c r="C331" t="s">
        <v>630</v>
      </c>
      <c r="D331">
        <v>7303012</v>
      </c>
      <c r="E331">
        <v>318</v>
      </c>
      <c r="F331">
        <v>381</v>
      </c>
      <c r="G331">
        <v>470</v>
      </c>
      <c r="H331">
        <v>352</v>
      </c>
      <c r="I331">
        <v>1521</v>
      </c>
      <c r="J331">
        <v>1679</v>
      </c>
      <c r="K331">
        <v>1513</v>
      </c>
      <c r="L331">
        <v>1569</v>
      </c>
      <c r="M331">
        <v>1067</v>
      </c>
      <c r="N331">
        <v>5828</v>
      </c>
      <c r="O331">
        <f t="shared" si="10"/>
        <v>0.2314266929651545</v>
      </c>
      <c r="P331">
        <f t="shared" si="11"/>
        <v>0.18308167467398764</v>
      </c>
    </row>
    <row r="332" spans="1:16" x14ac:dyDescent="0.25">
      <c r="A332" t="s">
        <v>603</v>
      </c>
      <c r="B332" t="s">
        <v>627</v>
      </c>
      <c r="C332" t="s">
        <v>627</v>
      </c>
      <c r="D332">
        <v>7303020</v>
      </c>
      <c r="E332">
        <v>505</v>
      </c>
      <c r="F332">
        <v>588</v>
      </c>
      <c r="G332">
        <v>739</v>
      </c>
      <c r="H332">
        <v>533</v>
      </c>
      <c r="I332">
        <v>2365</v>
      </c>
      <c r="J332">
        <v>2535</v>
      </c>
      <c r="K332">
        <v>2378</v>
      </c>
      <c r="L332">
        <v>2642</v>
      </c>
      <c r="M332">
        <v>1857</v>
      </c>
      <c r="N332">
        <v>9412</v>
      </c>
      <c r="O332">
        <f t="shared" si="10"/>
        <v>0.22536997885835094</v>
      </c>
      <c r="P332">
        <f t="shared" si="11"/>
        <v>0.19730131746706334</v>
      </c>
    </row>
    <row r="333" spans="1:16" x14ac:dyDescent="0.25">
      <c r="A333" t="s">
        <v>603</v>
      </c>
      <c r="B333" t="s">
        <v>627</v>
      </c>
      <c r="C333" t="s">
        <v>631</v>
      </c>
      <c r="D333">
        <v>7303021</v>
      </c>
      <c r="E333">
        <v>588</v>
      </c>
      <c r="F333">
        <v>486</v>
      </c>
      <c r="G333">
        <v>508</v>
      </c>
      <c r="H333">
        <v>304</v>
      </c>
      <c r="I333">
        <v>1886</v>
      </c>
      <c r="J333">
        <v>3078</v>
      </c>
      <c r="K333">
        <v>1964</v>
      </c>
      <c r="L333">
        <v>1767</v>
      </c>
      <c r="M333">
        <v>919</v>
      </c>
      <c r="N333">
        <v>7728</v>
      </c>
      <c r="O333">
        <f t="shared" si="10"/>
        <v>0.16118769883351008</v>
      </c>
      <c r="P333">
        <f t="shared" si="11"/>
        <v>0.11891821946169773</v>
      </c>
    </row>
    <row r="334" spans="1:16" x14ac:dyDescent="0.25">
      <c r="A334" t="s">
        <v>603</v>
      </c>
      <c r="B334" t="s">
        <v>627</v>
      </c>
      <c r="C334" t="s">
        <v>632</v>
      </c>
      <c r="D334">
        <v>7303030</v>
      </c>
      <c r="E334">
        <v>342</v>
      </c>
      <c r="F334">
        <v>401</v>
      </c>
      <c r="G334">
        <v>569</v>
      </c>
      <c r="H334">
        <v>491</v>
      </c>
      <c r="I334">
        <v>1803</v>
      </c>
      <c r="J334">
        <v>1613</v>
      </c>
      <c r="K334">
        <v>1574</v>
      </c>
      <c r="L334">
        <v>1858</v>
      </c>
      <c r="M334">
        <v>1387</v>
      </c>
      <c r="N334">
        <v>6432</v>
      </c>
      <c r="O334">
        <f t="shared" si="10"/>
        <v>0.27232390460343869</v>
      </c>
      <c r="P334">
        <f t="shared" si="11"/>
        <v>0.21564054726368159</v>
      </c>
    </row>
    <row r="335" spans="1:16" x14ac:dyDescent="0.25">
      <c r="A335" t="s">
        <v>603</v>
      </c>
      <c r="B335" t="s">
        <v>627</v>
      </c>
      <c r="C335" t="s">
        <v>633</v>
      </c>
      <c r="D335">
        <v>7303031</v>
      </c>
      <c r="E335">
        <v>628</v>
      </c>
      <c r="F335">
        <v>915</v>
      </c>
      <c r="G335">
        <v>1231</v>
      </c>
      <c r="H335">
        <v>978</v>
      </c>
      <c r="I335">
        <v>3752</v>
      </c>
      <c r="J335">
        <v>3085</v>
      </c>
      <c r="K335">
        <v>3527</v>
      </c>
      <c r="L335">
        <v>4071</v>
      </c>
      <c r="M335">
        <v>2835</v>
      </c>
      <c r="N335">
        <v>13518</v>
      </c>
      <c r="O335">
        <f t="shared" si="10"/>
        <v>0.26066098081023453</v>
      </c>
      <c r="P335">
        <f t="shared" si="11"/>
        <v>0.20972037283621839</v>
      </c>
    </row>
    <row r="336" spans="1:16" x14ac:dyDescent="0.25">
      <c r="A336" t="s">
        <v>603</v>
      </c>
      <c r="B336" t="s">
        <v>627</v>
      </c>
      <c r="C336" t="s">
        <v>634</v>
      </c>
      <c r="D336">
        <v>7303032</v>
      </c>
      <c r="E336">
        <v>265</v>
      </c>
      <c r="F336">
        <v>352</v>
      </c>
      <c r="G336">
        <v>410</v>
      </c>
      <c r="H336">
        <v>301</v>
      </c>
      <c r="I336">
        <v>1328</v>
      </c>
      <c r="J336">
        <v>1330</v>
      </c>
      <c r="K336">
        <v>1426</v>
      </c>
      <c r="L336">
        <v>1345</v>
      </c>
      <c r="M336">
        <v>837</v>
      </c>
      <c r="N336">
        <v>4938</v>
      </c>
      <c r="O336">
        <f t="shared" si="10"/>
        <v>0.22665662650602408</v>
      </c>
      <c r="P336">
        <f t="shared" si="11"/>
        <v>0.16950182260024302</v>
      </c>
    </row>
    <row r="337" spans="1:16" x14ac:dyDescent="0.25">
      <c r="A337" t="s">
        <v>603</v>
      </c>
      <c r="B337" t="s">
        <v>635</v>
      </c>
      <c r="C337" t="s">
        <v>636</v>
      </c>
      <c r="D337">
        <v>7304010</v>
      </c>
      <c r="E337">
        <v>4115</v>
      </c>
      <c r="F337">
        <v>1832</v>
      </c>
      <c r="G337">
        <v>1108</v>
      </c>
      <c r="H337">
        <v>963</v>
      </c>
      <c r="I337">
        <v>8018</v>
      </c>
      <c r="J337">
        <v>17053</v>
      </c>
      <c r="K337">
        <v>6121</v>
      </c>
      <c r="L337">
        <v>3463</v>
      </c>
      <c r="M337">
        <v>3247</v>
      </c>
      <c r="N337">
        <v>29884</v>
      </c>
      <c r="O337">
        <f t="shared" si="10"/>
        <v>0.12010476428036918</v>
      </c>
      <c r="P337">
        <f t="shared" si="11"/>
        <v>0.1086534600455093</v>
      </c>
    </row>
    <row r="338" spans="1:16" x14ac:dyDescent="0.25">
      <c r="A338" t="s">
        <v>603</v>
      </c>
      <c r="B338" t="s">
        <v>635</v>
      </c>
      <c r="C338" t="s">
        <v>637</v>
      </c>
      <c r="D338">
        <v>7304011</v>
      </c>
      <c r="E338">
        <v>2498</v>
      </c>
      <c r="F338">
        <v>1041</v>
      </c>
      <c r="G338">
        <v>692</v>
      </c>
      <c r="H338">
        <v>571</v>
      </c>
      <c r="I338">
        <v>4802</v>
      </c>
      <c r="J338">
        <v>10682</v>
      </c>
      <c r="K338">
        <v>3461</v>
      </c>
      <c r="L338">
        <v>2241</v>
      </c>
      <c r="M338">
        <v>2016</v>
      </c>
      <c r="N338">
        <v>18400</v>
      </c>
      <c r="O338">
        <f t="shared" si="10"/>
        <v>0.11890878800499792</v>
      </c>
      <c r="P338">
        <f t="shared" si="11"/>
        <v>0.10956521739130434</v>
      </c>
    </row>
    <row r="339" spans="1:16" x14ac:dyDescent="0.25">
      <c r="A339" t="s">
        <v>603</v>
      </c>
      <c r="B339" t="s">
        <v>635</v>
      </c>
      <c r="C339" t="s">
        <v>638</v>
      </c>
      <c r="D339">
        <v>7304020</v>
      </c>
      <c r="E339">
        <v>3221</v>
      </c>
      <c r="F339">
        <v>1294</v>
      </c>
      <c r="G339">
        <v>807</v>
      </c>
      <c r="H339">
        <v>668</v>
      </c>
      <c r="I339">
        <v>5990</v>
      </c>
      <c r="J339">
        <v>14738</v>
      </c>
      <c r="K339">
        <v>4610</v>
      </c>
      <c r="L339">
        <v>2749</v>
      </c>
      <c r="M339">
        <v>2438</v>
      </c>
      <c r="N339">
        <v>24535</v>
      </c>
      <c r="O339">
        <f t="shared" si="10"/>
        <v>0.11151919866444074</v>
      </c>
      <c r="P339">
        <f t="shared" si="11"/>
        <v>9.9368249439576117E-2</v>
      </c>
    </row>
    <row r="340" spans="1:16" x14ac:dyDescent="0.25">
      <c r="A340" t="s">
        <v>603</v>
      </c>
      <c r="B340" t="s">
        <v>635</v>
      </c>
      <c r="C340" t="s">
        <v>639</v>
      </c>
      <c r="D340">
        <v>7304021</v>
      </c>
      <c r="E340">
        <v>2809</v>
      </c>
      <c r="F340">
        <v>1028</v>
      </c>
      <c r="G340">
        <v>590</v>
      </c>
      <c r="H340">
        <v>485</v>
      </c>
      <c r="I340">
        <v>4912</v>
      </c>
      <c r="J340">
        <v>11841</v>
      </c>
      <c r="K340">
        <v>3503</v>
      </c>
      <c r="L340">
        <v>1899</v>
      </c>
      <c r="M340">
        <v>1614</v>
      </c>
      <c r="N340">
        <v>18857</v>
      </c>
      <c r="O340">
        <f t="shared" si="10"/>
        <v>9.8737785016286647E-2</v>
      </c>
      <c r="P340">
        <f t="shared" si="11"/>
        <v>8.5591557511799338E-2</v>
      </c>
    </row>
    <row r="341" spans="1:16" x14ac:dyDescent="0.25">
      <c r="A341" t="s">
        <v>603</v>
      </c>
      <c r="B341" t="s">
        <v>635</v>
      </c>
      <c r="C341" t="s">
        <v>640</v>
      </c>
      <c r="D341">
        <v>7304030</v>
      </c>
      <c r="E341">
        <v>2690</v>
      </c>
      <c r="F341">
        <v>1195</v>
      </c>
      <c r="G341">
        <v>884</v>
      </c>
      <c r="H341">
        <v>848</v>
      </c>
      <c r="I341">
        <v>5617</v>
      </c>
      <c r="J341">
        <v>12540</v>
      </c>
      <c r="K341">
        <v>4565</v>
      </c>
      <c r="L341">
        <v>3173</v>
      </c>
      <c r="M341">
        <v>3070</v>
      </c>
      <c r="N341">
        <v>23348</v>
      </c>
      <c r="O341">
        <f t="shared" si="10"/>
        <v>0.15097026882677586</v>
      </c>
      <c r="P341">
        <f t="shared" si="11"/>
        <v>0.13148877848209697</v>
      </c>
    </row>
    <row r="342" spans="1:16" x14ac:dyDescent="0.25">
      <c r="A342" t="s">
        <v>603</v>
      </c>
      <c r="B342" t="s">
        <v>635</v>
      </c>
      <c r="C342" t="s">
        <v>641</v>
      </c>
      <c r="D342">
        <v>7304031</v>
      </c>
      <c r="E342">
        <v>2471</v>
      </c>
      <c r="F342">
        <v>985</v>
      </c>
      <c r="G342">
        <v>682</v>
      </c>
      <c r="H342">
        <v>567</v>
      </c>
      <c r="I342">
        <v>4705</v>
      </c>
      <c r="J342">
        <v>10791</v>
      </c>
      <c r="K342">
        <v>3668</v>
      </c>
      <c r="L342">
        <v>2521</v>
      </c>
      <c r="M342">
        <v>2184</v>
      </c>
      <c r="N342">
        <v>19164</v>
      </c>
      <c r="O342">
        <f t="shared" si="10"/>
        <v>0.12051009564293305</v>
      </c>
      <c r="P342">
        <f t="shared" si="11"/>
        <v>0.11396368190356919</v>
      </c>
    </row>
    <row r="343" spans="1:16" x14ac:dyDescent="0.25">
      <c r="A343" t="s">
        <v>603</v>
      </c>
      <c r="B343" t="s">
        <v>635</v>
      </c>
      <c r="C343" t="s">
        <v>642</v>
      </c>
      <c r="D343">
        <v>7304040</v>
      </c>
      <c r="E343">
        <v>1451</v>
      </c>
      <c r="F343">
        <v>526</v>
      </c>
      <c r="G343">
        <v>381</v>
      </c>
      <c r="H343">
        <v>334</v>
      </c>
      <c r="I343">
        <v>2692</v>
      </c>
      <c r="J343">
        <v>6605</v>
      </c>
      <c r="K343">
        <v>1937</v>
      </c>
      <c r="L343">
        <v>1360</v>
      </c>
      <c r="M343">
        <v>1195</v>
      </c>
      <c r="N343">
        <v>11097</v>
      </c>
      <c r="O343">
        <f t="shared" si="10"/>
        <v>0.12407132243684993</v>
      </c>
      <c r="P343">
        <f t="shared" si="11"/>
        <v>0.10768676218797874</v>
      </c>
    </row>
    <row r="344" spans="1:16" x14ac:dyDescent="0.25">
      <c r="A344" t="s">
        <v>603</v>
      </c>
      <c r="B344" t="s">
        <v>635</v>
      </c>
      <c r="C344" t="s">
        <v>643</v>
      </c>
      <c r="D344">
        <v>7304041</v>
      </c>
      <c r="E344">
        <v>1391</v>
      </c>
      <c r="F344">
        <v>609</v>
      </c>
      <c r="G344">
        <v>392</v>
      </c>
      <c r="H344">
        <v>387</v>
      </c>
      <c r="I344">
        <v>2779</v>
      </c>
      <c r="J344">
        <v>6255</v>
      </c>
      <c r="K344">
        <v>2209</v>
      </c>
      <c r="L344">
        <v>1373</v>
      </c>
      <c r="M344">
        <v>1342</v>
      </c>
      <c r="N344">
        <v>11179</v>
      </c>
      <c r="O344">
        <f t="shared" si="10"/>
        <v>0.13925872616048937</v>
      </c>
      <c r="P344">
        <f t="shared" si="11"/>
        <v>0.12004651578853207</v>
      </c>
    </row>
    <row r="345" spans="1:16" x14ac:dyDescent="0.25">
      <c r="A345" t="s">
        <v>603</v>
      </c>
      <c r="B345" t="s">
        <v>635</v>
      </c>
      <c r="C345" t="s">
        <v>644</v>
      </c>
      <c r="D345">
        <v>7304042</v>
      </c>
      <c r="E345">
        <v>2529</v>
      </c>
      <c r="F345">
        <v>764</v>
      </c>
      <c r="G345">
        <v>412</v>
      </c>
      <c r="H345">
        <v>350</v>
      </c>
      <c r="I345">
        <v>4055</v>
      </c>
      <c r="J345">
        <v>10892</v>
      </c>
      <c r="K345">
        <v>2583</v>
      </c>
      <c r="L345">
        <v>1405</v>
      </c>
      <c r="M345">
        <v>1237</v>
      </c>
      <c r="N345">
        <v>16117</v>
      </c>
      <c r="O345">
        <f t="shared" si="10"/>
        <v>8.6313193588162765E-2</v>
      </c>
      <c r="P345">
        <f t="shared" si="11"/>
        <v>7.6751256437302226E-2</v>
      </c>
    </row>
    <row r="346" spans="1:16" x14ac:dyDescent="0.25">
      <c r="A346" t="s">
        <v>603</v>
      </c>
      <c r="B346" t="s">
        <v>635</v>
      </c>
      <c r="C346" t="s">
        <v>645</v>
      </c>
      <c r="D346">
        <v>7304050</v>
      </c>
      <c r="E346">
        <v>1986</v>
      </c>
      <c r="F346">
        <v>912</v>
      </c>
      <c r="G346">
        <v>541</v>
      </c>
      <c r="H346">
        <v>442</v>
      </c>
      <c r="I346">
        <v>3881</v>
      </c>
      <c r="J346">
        <v>7926</v>
      </c>
      <c r="K346">
        <v>2859</v>
      </c>
      <c r="L346">
        <v>1605</v>
      </c>
      <c r="M346">
        <v>1411</v>
      </c>
      <c r="N346">
        <v>13801</v>
      </c>
      <c r="O346">
        <f t="shared" si="10"/>
        <v>0.11388817315124967</v>
      </c>
      <c r="P346">
        <f t="shared" si="11"/>
        <v>0.10223896819071082</v>
      </c>
    </row>
    <row r="347" spans="1:16" x14ac:dyDescent="0.25">
      <c r="A347" t="s">
        <v>603</v>
      </c>
      <c r="B347" t="s">
        <v>635</v>
      </c>
      <c r="C347" t="s">
        <v>646</v>
      </c>
      <c r="D347">
        <v>7304051</v>
      </c>
      <c r="E347">
        <v>2271</v>
      </c>
      <c r="F347">
        <v>949</v>
      </c>
      <c r="G347">
        <v>550</v>
      </c>
      <c r="H347">
        <v>388</v>
      </c>
      <c r="I347">
        <v>4158</v>
      </c>
      <c r="J347">
        <v>9340</v>
      </c>
      <c r="K347">
        <v>3072</v>
      </c>
      <c r="L347">
        <v>1718</v>
      </c>
      <c r="M347">
        <v>1261</v>
      </c>
      <c r="N347">
        <v>15391</v>
      </c>
      <c r="O347">
        <f t="shared" si="10"/>
        <v>9.3314093314093308E-2</v>
      </c>
      <c r="P347">
        <f t="shared" si="11"/>
        <v>8.1930998635566243E-2</v>
      </c>
    </row>
    <row r="348" spans="1:16" x14ac:dyDescent="0.25">
      <c r="A348" t="s">
        <v>603</v>
      </c>
      <c r="B348" t="s">
        <v>647</v>
      </c>
      <c r="C348" t="s">
        <v>648</v>
      </c>
      <c r="D348">
        <v>7305010</v>
      </c>
      <c r="E348">
        <v>2364</v>
      </c>
      <c r="F348">
        <v>1705</v>
      </c>
      <c r="G348">
        <v>1340</v>
      </c>
      <c r="H348">
        <v>727</v>
      </c>
      <c r="I348">
        <v>6136</v>
      </c>
      <c r="J348">
        <v>12061</v>
      </c>
      <c r="K348">
        <v>6560</v>
      </c>
      <c r="L348">
        <v>4398</v>
      </c>
      <c r="M348">
        <v>2012</v>
      </c>
      <c r="N348">
        <v>25031</v>
      </c>
      <c r="O348">
        <f t="shared" si="10"/>
        <v>0.11848109517601044</v>
      </c>
      <c r="P348">
        <f t="shared" si="11"/>
        <v>8.0380328392792938E-2</v>
      </c>
    </row>
    <row r="349" spans="1:16" x14ac:dyDescent="0.25">
      <c r="A349" t="s">
        <v>603</v>
      </c>
      <c r="B349" t="s">
        <v>647</v>
      </c>
      <c r="C349" t="s">
        <v>649</v>
      </c>
      <c r="D349">
        <v>7305020</v>
      </c>
      <c r="E349">
        <v>842</v>
      </c>
      <c r="F349">
        <v>687</v>
      </c>
      <c r="G349">
        <v>503</v>
      </c>
      <c r="H349">
        <v>280</v>
      </c>
      <c r="I349">
        <v>2312</v>
      </c>
      <c r="J349">
        <v>4454</v>
      </c>
      <c r="K349">
        <v>2757</v>
      </c>
      <c r="L349">
        <v>1659</v>
      </c>
      <c r="M349">
        <v>782</v>
      </c>
      <c r="N349">
        <v>9652</v>
      </c>
      <c r="O349">
        <f t="shared" si="10"/>
        <v>0.12110726643598616</v>
      </c>
      <c r="P349">
        <f t="shared" si="11"/>
        <v>8.1019477828429345E-2</v>
      </c>
    </row>
    <row r="350" spans="1:16" x14ac:dyDescent="0.25">
      <c r="A350" t="s">
        <v>603</v>
      </c>
      <c r="B350" t="s">
        <v>647</v>
      </c>
      <c r="C350" t="s">
        <v>650</v>
      </c>
      <c r="D350">
        <v>7305021</v>
      </c>
      <c r="E350">
        <v>654</v>
      </c>
      <c r="F350">
        <v>468</v>
      </c>
      <c r="G350">
        <v>362</v>
      </c>
      <c r="H350">
        <v>193</v>
      </c>
      <c r="I350">
        <v>1677</v>
      </c>
      <c r="J350">
        <v>3666</v>
      </c>
      <c r="K350">
        <v>1979</v>
      </c>
      <c r="L350">
        <v>1290</v>
      </c>
      <c r="M350">
        <v>578</v>
      </c>
      <c r="N350">
        <v>7513</v>
      </c>
      <c r="O350">
        <f t="shared" si="10"/>
        <v>0.11508646392367322</v>
      </c>
      <c r="P350">
        <f t="shared" si="11"/>
        <v>7.6933315586317053E-2</v>
      </c>
    </row>
    <row r="351" spans="1:16" x14ac:dyDescent="0.25">
      <c r="A351" t="s">
        <v>603</v>
      </c>
      <c r="B351" t="s">
        <v>647</v>
      </c>
      <c r="C351" t="s">
        <v>651</v>
      </c>
      <c r="D351">
        <v>7305030</v>
      </c>
      <c r="E351">
        <v>1079</v>
      </c>
      <c r="F351">
        <v>1066</v>
      </c>
      <c r="G351">
        <v>878</v>
      </c>
      <c r="H351">
        <v>508</v>
      </c>
      <c r="I351">
        <v>3531</v>
      </c>
      <c r="J351">
        <v>5281</v>
      </c>
      <c r="K351">
        <v>4062</v>
      </c>
      <c r="L351">
        <v>2777</v>
      </c>
      <c r="M351">
        <v>1352</v>
      </c>
      <c r="N351">
        <v>13472</v>
      </c>
      <c r="O351">
        <f t="shared" si="10"/>
        <v>0.14386859246672332</v>
      </c>
      <c r="P351">
        <f t="shared" si="11"/>
        <v>0.1003562945368171</v>
      </c>
    </row>
    <row r="352" spans="1:16" x14ac:dyDescent="0.25">
      <c r="A352" t="s">
        <v>603</v>
      </c>
      <c r="B352" t="s">
        <v>647</v>
      </c>
      <c r="C352" t="s">
        <v>652</v>
      </c>
      <c r="D352">
        <v>7305031</v>
      </c>
      <c r="E352">
        <v>841</v>
      </c>
      <c r="F352">
        <v>722</v>
      </c>
      <c r="G352">
        <v>578</v>
      </c>
      <c r="H352">
        <v>377</v>
      </c>
      <c r="I352">
        <v>2518</v>
      </c>
      <c r="J352">
        <v>4597</v>
      </c>
      <c r="K352">
        <v>3101</v>
      </c>
      <c r="L352">
        <v>2025</v>
      </c>
      <c r="M352">
        <v>1112</v>
      </c>
      <c r="N352">
        <v>10835</v>
      </c>
      <c r="O352">
        <f t="shared" si="10"/>
        <v>0.14972200158856236</v>
      </c>
      <c r="P352">
        <f t="shared" si="11"/>
        <v>0.10263036455929857</v>
      </c>
    </row>
    <row r="353" spans="1:16" x14ac:dyDescent="0.25">
      <c r="A353" t="s">
        <v>603</v>
      </c>
      <c r="B353" t="s">
        <v>647</v>
      </c>
      <c r="C353" t="s">
        <v>653</v>
      </c>
      <c r="D353">
        <v>7305040</v>
      </c>
      <c r="E353">
        <v>1720</v>
      </c>
      <c r="F353">
        <v>1708</v>
      </c>
      <c r="G353">
        <v>1491</v>
      </c>
      <c r="H353">
        <v>1069</v>
      </c>
      <c r="I353">
        <v>5988</v>
      </c>
      <c r="J353">
        <v>8698</v>
      </c>
      <c r="K353">
        <v>6918</v>
      </c>
      <c r="L353">
        <v>5053</v>
      </c>
      <c r="M353">
        <v>3169</v>
      </c>
      <c r="N353">
        <v>23838</v>
      </c>
      <c r="O353">
        <f t="shared" si="10"/>
        <v>0.17852371409485637</v>
      </c>
      <c r="P353">
        <f t="shared" si="11"/>
        <v>0.13293900495007971</v>
      </c>
    </row>
    <row r="354" spans="1:16" x14ac:dyDescent="0.25">
      <c r="A354" t="s">
        <v>603</v>
      </c>
      <c r="B354" t="s">
        <v>647</v>
      </c>
      <c r="C354" t="s">
        <v>654</v>
      </c>
      <c r="D354">
        <v>7305050</v>
      </c>
      <c r="E354">
        <v>1205</v>
      </c>
      <c r="F354">
        <v>978</v>
      </c>
      <c r="G354">
        <v>786</v>
      </c>
      <c r="H354">
        <v>411</v>
      </c>
      <c r="I354">
        <v>3380</v>
      </c>
      <c r="J354">
        <v>6630</v>
      </c>
      <c r="K354">
        <v>4273</v>
      </c>
      <c r="L354">
        <v>2809</v>
      </c>
      <c r="M354">
        <v>1290</v>
      </c>
      <c r="N354">
        <v>15002</v>
      </c>
      <c r="O354">
        <f t="shared" si="10"/>
        <v>0.12159763313609467</v>
      </c>
      <c r="P354">
        <f t="shared" si="11"/>
        <v>8.5988534862018393E-2</v>
      </c>
    </row>
    <row r="355" spans="1:16" x14ac:dyDescent="0.25">
      <c r="A355" t="s">
        <v>603</v>
      </c>
      <c r="B355" t="s">
        <v>647</v>
      </c>
      <c r="C355" t="s">
        <v>655</v>
      </c>
      <c r="D355">
        <v>7305051</v>
      </c>
      <c r="E355">
        <v>1623</v>
      </c>
      <c r="F355">
        <v>1497</v>
      </c>
      <c r="G355">
        <v>1184</v>
      </c>
      <c r="H355">
        <v>690</v>
      </c>
      <c r="I355">
        <v>4994</v>
      </c>
      <c r="J355">
        <v>8620</v>
      </c>
      <c r="K355">
        <v>6289</v>
      </c>
      <c r="L355">
        <v>4269</v>
      </c>
      <c r="M355">
        <v>2189</v>
      </c>
      <c r="N355">
        <v>21367</v>
      </c>
      <c r="O355">
        <f t="shared" si="10"/>
        <v>0.1381657989587505</v>
      </c>
      <c r="P355">
        <f t="shared" si="11"/>
        <v>0.10244769972387326</v>
      </c>
    </row>
    <row r="356" spans="1:16" x14ac:dyDescent="0.25">
      <c r="A356" t="s">
        <v>603</v>
      </c>
      <c r="B356" t="s">
        <v>647</v>
      </c>
      <c r="C356" t="s">
        <v>656</v>
      </c>
      <c r="D356">
        <v>7305060</v>
      </c>
      <c r="E356">
        <v>1117</v>
      </c>
      <c r="F356">
        <v>1062</v>
      </c>
      <c r="G356">
        <v>866</v>
      </c>
      <c r="H356">
        <v>557</v>
      </c>
      <c r="I356">
        <v>3602</v>
      </c>
      <c r="J356">
        <v>6156</v>
      </c>
      <c r="K356">
        <v>4630</v>
      </c>
      <c r="L356">
        <v>3176</v>
      </c>
      <c r="M356">
        <v>1747</v>
      </c>
      <c r="N356">
        <v>15709</v>
      </c>
      <c r="O356">
        <f t="shared" si="10"/>
        <v>0.15463631315935591</v>
      </c>
      <c r="P356">
        <f t="shared" si="11"/>
        <v>0.11121013431790694</v>
      </c>
    </row>
    <row r="357" spans="1:16" x14ac:dyDescent="0.25">
      <c r="A357" t="s">
        <v>603</v>
      </c>
      <c r="B357" t="s">
        <v>657</v>
      </c>
      <c r="C357" t="s">
        <v>658</v>
      </c>
      <c r="D357">
        <v>7306010</v>
      </c>
      <c r="E357">
        <v>3364</v>
      </c>
      <c r="F357">
        <v>1457</v>
      </c>
      <c r="G357">
        <v>399</v>
      </c>
      <c r="H357">
        <v>317</v>
      </c>
      <c r="I357">
        <v>5537</v>
      </c>
      <c r="J357">
        <v>13802</v>
      </c>
      <c r="K357">
        <v>4763</v>
      </c>
      <c r="L357">
        <v>1429</v>
      </c>
      <c r="M357">
        <v>1205</v>
      </c>
      <c r="N357">
        <v>21199</v>
      </c>
      <c r="O357">
        <f t="shared" si="10"/>
        <v>5.7251219071699479E-2</v>
      </c>
      <c r="P357">
        <f t="shared" si="11"/>
        <v>5.6842303882258596E-2</v>
      </c>
    </row>
    <row r="358" spans="1:16" x14ac:dyDescent="0.25">
      <c r="A358" t="s">
        <v>603</v>
      </c>
      <c r="B358" t="s">
        <v>657</v>
      </c>
      <c r="C358" t="s">
        <v>659</v>
      </c>
      <c r="D358">
        <v>7306011</v>
      </c>
      <c r="E358">
        <v>3395</v>
      </c>
      <c r="F358">
        <v>783</v>
      </c>
      <c r="G358">
        <v>179</v>
      </c>
      <c r="H358">
        <v>149</v>
      </c>
      <c r="I358">
        <v>4506</v>
      </c>
      <c r="J358">
        <v>15332</v>
      </c>
      <c r="K358">
        <v>2831</v>
      </c>
      <c r="L358">
        <v>720</v>
      </c>
      <c r="M358">
        <v>590</v>
      </c>
      <c r="N358">
        <v>19473</v>
      </c>
      <c r="O358">
        <f t="shared" si="10"/>
        <v>3.3067021748779409E-2</v>
      </c>
      <c r="P358">
        <f t="shared" si="11"/>
        <v>3.0298361834334719E-2</v>
      </c>
    </row>
    <row r="359" spans="1:16" x14ac:dyDescent="0.25">
      <c r="A359" t="s">
        <v>603</v>
      </c>
      <c r="B359" t="s">
        <v>657</v>
      </c>
      <c r="C359" t="s">
        <v>660</v>
      </c>
      <c r="D359">
        <v>7306020</v>
      </c>
      <c r="E359">
        <v>4019</v>
      </c>
      <c r="F359">
        <v>1842</v>
      </c>
      <c r="G359">
        <v>676</v>
      </c>
      <c r="H359">
        <v>575</v>
      </c>
      <c r="I359">
        <v>7112</v>
      </c>
      <c r="J359">
        <v>17428</v>
      </c>
      <c r="K359">
        <v>6522</v>
      </c>
      <c r="L359">
        <v>2531</v>
      </c>
      <c r="M359">
        <v>2209</v>
      </c>
      <c r="N359">
        <v>28690</v>
      </c>
      <c r="O359">
        <f t="shared" si="10"/>
        <v>8.0849268841394831E-2</v>
      </c>
      <c r="P359">
        <f t="shared" si="11"/>
        <v>7.6995468804461481E-2</v>
      </c>
    </row>
    <row r="360" spans="1:16" x14ac:dyDescent="0.25">
      <c r="A360" t="s">
        <v>603</v>
      </c>
      <c r="B360" t="s">
        <v>657</v>
      </c>
      <c r="C360" t="s">
        <v>661</v>
      </c>
      <c r="D360">
        <v>7306021</v>
      </c>
      <c r="E360">
        <v>2205</v>
      </c>
      <c r="F360">
        <v>876</v>
      </c>
      <c r="G360">
        <v>256</v>
      </c>
      <c r="H360">
        <v>226</v>
      </c>
      <c r="I360">
        <v>3563</v>
      </c>
      <c r="J360">
        <v>8860</v>
      </c>
      <c r="K360">
        <v>2966</v>
      </c>
      <c r="L360">
        <v>891</v>
      </c>
      <c r="M360">
        <v>825</v>
      </c>
      <c r="N360">
        <v>13542</v>
      </c>
      <c r="O360">
        <f t="shared" si="10"/>
        <v>6.3429694078024138E-2</v>
      </c>
      <c r="P360">
        <f t="shared" si="11"/>
        <v>6.0921577315019938E-2</v>
      </c>
    </row>
    <row r="361" spans="1:16" x14ac:dyDescent="0.25">
      <c r="A361" t="s">
        <v>603</v>
      </c>
      <c r="B361" t="s">
        <v>657</v>
      </c>
      <c r="C361" t="s">
        <v>662</v>
      </c>
      <c r="D361">
        <v>7306030</v>
      </c>
      <c r="E361">
        <v>5439</v>
      </c>
      <c r="F361">
        <v>2217</v>
      </c>
      <c r="G361">
        <v>638</v>
      </c>
      <c r="H361">
        <v>574</v>
      </c>
      <c r="I361">
        <v>8868</v>
      </c>
      <c r="J361">
        <v>24685</v>
      </c>
      <c r="K361">
        <v>8203</v>
      </c>
      <c r="L361">
        <v>2465</v>
      </c>
      <c r="M361">
        <v>2320</v>
      </c>
      <c r="N361">
        <v>37673</v>
      </c>
      <c r="O361">
        <f t="shared" si="10"/>
        <v>6.4727108705457823E-2</v>
      </c>
      <c r="P361">
        <f t="shared" si="11"/>
        <v>6.1582565763278738E-2</v>
      </c>
    </row>
    <row r="362" spans="1:16" x14ac:dyDescent="0.25">
      <c r="A362" t="s">
        <v>603</v>
      </c>
      <c r="B362" t="s">
        <v>657</v>
      </c>
      <c r="C362" t="s">
        <v>663</v>
      </c>
      <c r="D362">
        <v>7306031</v>
      </c>
      <c r="E362">
        <v>2862</v>
      </c>
      <c r="F362">
        <v>1102</v>
      </c>
      <c r="G362">
        <v>330</v>
      </c>
      <c r="H362">
        <v>234</v>
      </c>
      <c r="I362">
        <v>4528</v>
      </c>
      <c r="J362">
        <v>12855</v>
      </c>
      <c r="K362">
        <v>3808</v>
      </c>
      <c r="L362">
        <v>1252</v>
      </c>
      <c r="M362">
        <v>911</v>
      </c>
      <c r="N362">
        <v>18826</v>
      </c>
      <c r="O362">
        <f t="shared" si="10"/>
        <v>5.1678445229681978E-2</v>
      </c>
      <c r="P362">
        <f t="shared" si="11"/>
        <v>4.8390523743758629E-2</v>
      </c>
    </row>
    <row r="363" spans="1:16" x14ac:dyDescent="0.25">
      <c r="A363" t="s">
        <v>603</v>
      </c>
      <c r="B363" t="s">
        <v>657</v>
      </c>
      <c r="C363" t="s">
        <v>664</v>
      </c>
      <c r="D363">
        <v>7306040</v>
      </c>
      <c r="E363">
        <v>2754</v>
      </c>
      <c r="F363">
        <v>1706</v>
      </c>
      <c r="G363">
        <v>746</v>
      </c>
      <c r="H363">
        <v>680</v>
      </c>
      <c r="I363">
        <v>5886</v>
      </c>
      <c r="J363">
        <v>13302</v>
      </c>
      <c r="K363">
        <v>6830</v>
      </c>
      <c r="L363">
        <v>2941</v>
      </c>
      <c r="M363">
        <v>2745</v>
      </c>
      <c r="N363">
        <v>25818</v>
      </c>
      <c r="O363">
        <f t="shared" si="10"/>
        <v>0.11552837240910635</v>
      </c>
      <c r="P363">
        <f t="shared" si="11"/>
        <v>0.10632117127585405</v>
      </c>
    </row>
    <row r="364" spans="1:16" x14ac:dyDescent="0.25">
      <c r="A364" t="s">
        <v>603</v>
      </c>
      <c r="B364" t="s">
        <v>657</v>
      </c>
      <c r="C364" t="s">
        <v>665</v>
      </c>
      <c r="D364">
        <v>7306050</v>
      </c>
      <c r="E364">
        <v>1617</v>
      </c>
      <c r="F364">
        <v>1039</v>
      </c>
      <c r="G364">
        <v>379</v>
      </c>
      <c r="H364">
        <v>364</v>
      </c>
      <c r="I364">
        <v>3399</v>
      </c>
      <c r="J364">
        <v>7062</v>
      </c>
      <c r="K364">
        <v>3644</v>
      </c>
      <c r="L364">
        <v>1333</v>
      </c>
      <c r="M364">
        <v>1320</v>
      </c>
      <c r="N364">
        <v>13359</v>
      </c>
      <c r="O364">
        <f t="shared" si="10"/>
        <v>0.1070903206825537</v>
      </c>
      <c r="P364">
        <f t="shared" si="11"/>
        <v>9.8809791152032339E-2</v>
      </c>
    </row>
    <row r="365" spans="1:16" x14ac:dyDescent="0.25">
      <c r="A365" t="s">
        <v>603</v>
      </c>
      <c r="B365" t="s">
        <v>657</v>
      </c>
      <c r="C365" t="s">
        <v>652</v>
      </c>
      <c r="D365">
        <v>7306051</v>
      </c>
      <c r="E365">
        <v>1610</v>
      </c>
      <c r="F365">
        <v>750</v>
      </c>
      <c r="G365">
        <v>249</v>
      </c>
      <c r="H365">
        <v>230</v>
      </c>
      <c r="I365">
        <v>2839</v>
      </c>
      <c r="J365">
        <v>7220</v>
      </c>
      <c r="K365">
        <v>2789</v>
      </c>
      <c r="L365">
        <v>945</v>
      </c>
      <c r="M365">
        <v>869</v>
      </c>
      <c r="N365">
        <v>11823</v>
      </c>
      <c r="O365">
        <f t="shared" si="10"/>
        <v>8.1014441704825649E-2</v>
      </c>
      <c r="P365">
        <f t="shared" si="11"/>
        <v>7.3500803518565513E-2</v>
      </c>
    </row>
    <row r="366" spans="1:16" x14ac:dyDescent="0.25">
      <c r="A366" t="s">
        <v>603</v>
      </c>
      <c r="B366" t="s">
        <v>657</v>
      </c>
      <c r="C366" t="s">
        <v>666</v>
      </c>
      <c r="D366">
        <v>7306060</v>
      </c>
      <c r="E366">
        <v>1590</v>
      </c>
      <c r="F366">
        <v>512</v>
      </c>
      <c r="G366">
        <v>163</v>
      </c>
      <c r="H366">
        <v>159</v>
      </c>
      <c r="I366">
        <v>2424</v>
      </c>
      <c r="J366">
        <v>6795</v>
      </c>
      <c r="K366">
        <v>1767</v>
      </c>
      <c r="L366">
        <v>602</v>
      </c>
      <c r="M366">
        <v>593</v>
      </c>
      <c r="N366">
        <v>9757</v>
      </c>
      <c r="O366">
        <f t="shared" si="10"/>
        <v>6.5594059405940597E-2</v>
      </c>
      <c r="P366">
        <f t="shared" si="11"/>
        <v>6.0776878138772167E-2</v>
      </c>
    </row>
    <row r="367" spans="1:16" x14ac:dyDescent="0.25">
      <c r="A367" t="s">
        <v>603</v>
      </c>
      <c r="B367" t="s">
        <v>657</v>
      </c>
      <c r="C367" t="s">
        <v>667</v>
      </c>
      <c r="D367">
        <v>7306061</v>
      </c>
      <c r="E367">
        <v>1778</v>
      </c>
      <c r="F367">
        <v>426</v>
      </c>
      <c r="G367">
        <v>122</v>
      </c>
      <c r="H367">
        <v>78</v>
      </c>
      <c r="I367">
        <v>2404</v>
      </c>
      <c r="J367">
        <v>6586</v>
      </c>
      <c r="K367">
        <v>1306</v>
      </c>
      <c r="L367">
        <v>394</v>
      </c>
      <c r="M367">
        <v>284</v>
      </c>
      <c r="N367">
        <v>8570</v>
      </c>
      <c r="O367">
        <f t="shared" si="10"/>
        <v>3.2445923460898501E-2</v>
      </c>
      <c r="P367">
        <f t="shared" si="11"/>
        <v>3.3138856476079344E-2</v>
      </c>
    </row>
    <row r="368" spans="1:16" x14ac:dyDescent="0.25">
      <c r="A368" t="s">
        <v>603</v>
      </c>
      <c r="B368" t="s">
        <v>657</v>
      </c>
      <c r="C368" t="s">
        <v>668</v>
      </c>
      <c r="D368">
        <v>7306070</v>
      </c>
      <c r="E368">
        <v>1353</v>
      </c>
      <c r="F368">
        <v>327</v>
      </c>
      <c r="G368">
        <v>78</v>
      </c>
      <c r="H368">
        <v>61</v>
      </c>
      <c r="I368">
        <v>1819</v>
      </c>
      <c r="J368">
        <v>5515</v>
      </c>
      <c r="K368">
        <v>917</v>
      </c>
      <c r="L368">
        <v>249</v>
      </c>
      <c r="M368">
        <v>200</v>
      </c>
      <c r="N368">
        <v>6881</v>
      </c>
      <c r="O368">
        <f t="shared" si="10"/>
        <v>3.3534909290819134E-2</v>
      </c>
      <c r="P368">
        <f t="shared" si="11"/>
        <v>2.9065542799011773E-2</v>
      </c>
    </row>
    <row r="369" spans="1:16" x14ac:dyDescent="0.25">
      <c r="A369" t="s">
        <v>603</v>
      </c>
      <c r="B369" t="s">
        <v>657</v>
      </c>
      <c r="C369" t="s">
        <v>669</v>
      </c>
      <c r="D369">
        <v>7306071</v>
      </c>
      <c r="E369">
        <v>2577</v>
      </c>
      <c r="F369">
        <v>450</v>
      </c>
      <c r="G369">
        <v>103</v>
      </c>
      <c r="H369">
        <v>55</v>
      </c>
      <c r="I369">
        <v>3185</v>
      </c>
      <c r="J369">
        <v>11574</v>
      </c>
      <c r="K369">
        <v>1336</v>
      </c>
      <c r="L369">
        <v>369</v>
      </c>
      <c r="M369">
        <v>197</v>
      </c>
      <c r="N369">
        <v>13476</v>
      </c>
      <c r="O369">
        <f t="shared" si="10"/>
        <v>1.726844583987441E-2</v>
      </c>
      <c r="P369">
        <f t="shared" si="11"/>
        <v>1.4618581181359454E-2</v>
      </c>
    </row>
    <row r="370" spans="1:16" x14ac:dyDescent="0.25">
      <c r="A370" t="s">
        <v>603</v>
      </c>
      <c r="B370" t="s">
        <v>657</v>
      </c>
      <c r="C370" t="s">
        <v>670</v>
      </c>
      <c r="D370">
        <v>7306072</v>
      </c>
      <c r="E370">
        <v>656</v>
      </c>
      <c r="F370">
        <v>227</v>
      </c>
      <c r="G370">
        <v>61</v>
      </c>
      <c r="H370">
        <v>59</v>
      </c>
      <c r="I370">
        <v>1003</v>
      </c>
      <c r="J370">
        <v>2312</v>
      </c>
      <c r="K370">
        <v>592</v>
      </c>
      <c r="L370">
        <v>196</v>
      </c>
      <c r="M370">
        <v>173</v>
      </c>
      <c r="N370">
        <v>3273</v>
      </c>
      <c r="O370">
        <f t="shared" si="10"/>
        <v>5.8823529411764705E-2</v>
      </c>
      <c r="P370">
        <f t="shared" si="11"/>
        <v>5.2856706385578982E-2</v>
      </c>
    </row>
    <row r="371" spans="1:16" x14ac:dyDescent="0.25">
      <c r="A371" t="s">
        <v>603</v>
      </c>
      <c r="B371" t="s">
        <v>657</v>
      </c>
      <c r="C371" t="s">
        <v>671</v>
      </c>
      <c r="D371">
        <v>7306080</v>
      </c>
      <c r="E371">
        <v>1726</v>
      </c>
      <c r="F371">
        <v>418</v>
      </c>
      <c r="G371">
        <v>122</v>
      </c>
      <c r="H371">
        <v>79</v>
      </c>
      <c r="I371">
        <v>2345</v>
      </c>
      <c r="J371">
        <v>6335</v>
      </c>
      <c r="K371">
        <v>1184</v>
      </c>
      <c r="L371">
        <v>399</v>
      </c>
      <c r="M371">
        <v>237</v>
      </c>
      <c r="N371">
        <v>8155</v>
      </c>
      <c r="O371">
        <f t="shared" si="10"/>
        <v>3.3688699360341148E-2</v>
      </c>
      <c r="P371">
        <f t="shared" si="11"/>
        <v>2.9061925199264257E-2</v>
      </c>
    </row>
    <row r="372" spans="1:16" x14ac:dyDescent="0.25">
      <c r="A372" t="s">
        <v>603</v>
      </c>
      <c r="B372" t="s">
        <v>657</v>
      </c>
      <c r="C372" t="s">
        <v>672</v>
      </c>
      <c r="D372">
        <v>7306081</v>
      </c>
      <c r="E372">
        <v>1718</v>
      </c>
      <c r="F372">
        <v>280</v>
      </c>
      <c r="G372">
        <v>77</v>
      </c>
      <c r="H372">
        <v>36</v>
      </c>
      <c r="I372">
        <v>2111</v>
      </c>
      <c r="J372">
        <v>5639</v>
      </c>
      <c r="K372">
        <v>667</v>
      </c>
      <c r="L372">
        <v>219</v>
      </c>
      <c r="M372">
        <v>93</v>
      </c>
      <c r="N372">
        <v>6618</v>
      </c>
      <c r="O372">
        <f t="shared" si="10"/>
        <v>1.7053529133112269E-2</v>
      </c>
      <c r="P372">
        <f t="shared" si="11"/>
        <v>1.4052583862194016E-2</v>
      </c>
    </row>
    <row r="373" spans="1:16" x14ac:dyDescent="0.25">
      <c r="A373" t="s">
        <v>603</v>
      </c>
      <c r="B373" t="s">
        <v>657</v>
      </c>
      <c r="C373" t="s">
        <v>632</v>
      </c>
      <c r="D373">
        <v>7306090</v>
      </c>
      <c r="E373">
        <v>3324</v>
      </c>
      <c r="F373">
        <v>501</v>
      </c>
      <c r="G373">
        <v>81</v>
      </c>
      <c r="H373">
        <v>65</v>
      </c>
      <c r="I373">
        <v>3971</v>
      </c>
      <c r="J373">
        <v>12422</v>
      </c>
      <c r="K373">
        <v>1212</v>
      </c>
      <c r="L373">
        <v>231</v>
      </c>
      <c r="M373">
        <v>211</v>
      </c>
      <c r="N373">
        <v>14076</v>
      </c>
      <c r="O373">
        <f t="shared" si="10"/>
        <v>1.6368672878368171E-2</v>
      </c>
      <c r="P373">
        <f t="shared" si="11"/>
        <v>1.4990053992611538E-2</v>
      </c>
    </row>
    <row r="374" spans="1:16" x14ac:dyDescent="0.25">
      <c r="A374" t="s">
        <v>603</v>
      </c>
      <c r="B374" t="s">
        <v>657</v>
      </c>
      <c r="C374" t="s">
        <v>673</v>
      </c>
      <c r="D374">
        <v>7306091</v>
      </c>
      <c r="E374">
        <v>3700</v>
      </c>
      <c r="F374">
        <v>636</v>
      </c>
      <c r="G374">
        <v>112</v>
      </c>
      <c r="H374">
        <v>79</v>
      </c>
      <c r="I374">
        <v>4527</v>
      </c>
      <c r="J374">
        <v>11170</v>
      </c>
      <c r="K374">
        <v>1505</v>
      </c>
      <c r="L374">
        <v>300</v>
      </c>
      <c r="M374">
        <v>237</v>
      </c>
      <c r="N374">
        <v>13212</v>
      </c>
      <c r="O374">
        <f t="shared" si="10"/>
        <v>1.7450850452838524E-2</v>
      </c>
      <c r="P374">
        <f t="shared" si="11"/>
        <v>1.7938237965485923E-2</v>
      </c>
    </row>
    <row r="375" spans="1:16" x14ac:dyDescent="0.25">
      <c r="A375" t="s">
        <v>603</v>
      </c>
      <c r="B375" t="s">
        <v>674</v>
      </c>
      <c r="C375" t="s">
        <v>675</v>
      </c>
      <c r="D375">
        <v>7307010</v>
      </c>
      <c r="E375">
        <v>956</v>
      </c>
      <c r="F375">
        <v>1583</v>
      </c>
      <c r="G375">
        <v>448</v>
      </c>
      <c r="H375">
        <v>172</v>
      </c>
      <c r="I375">
        <v>3159</v>
      </c>
      <c r="J375">
        <v>5023</v>
      </c>
      <c r="K375">
        <v>5776</v>
      </c>
      <c r="L375">
        <v>1371</v>
      </c>
      <c r="M375">
        <v>620</v>
      </c>
      <c r="N375">
        <v>12790</v>
      </c>
      <c r="O375">
        <f t="shared" si="10"/>
        <v>5.4447610003165559E-2</v>
      </c>
      <c r="P375">
        <f t="shared" si="11"/>
        <v>4.847537138389367E-2</v>
      </c>
    </row>
    <row r="376" spans="1:16" x14ac:dyDescent="0.25">
      <c r="A376" t="s">
        <v>603</v>
      </c>
      <c r="B376" t="s">
        <v>674</v>
      </c>
      <c r="C376" t="s">
        <v>676</v>
      </c>
      <c r="D376">
        <v>7307020</v>
      </c>
      <c r="E376">
        <v>1000</v>
      </c>
      <c r="F376">
        <v>965</v>
      </c>
      <c r="G376">
        <v>191</v>
      </c>
      <c r="H376">
        <v>83</v>
      </c>
      <c r="I376">
        <v>2239</v>
      </c>
      <c r="J376">
        <v>4912</v>
      </c>
      <c r="K376">
        <v>3119</v>
      </c>
      <c r="L376">
        <v>595</v>
      </c>
      <c r="M376">
        <v>260</v>
      </c>
      <c r="N376">
        <v>8886</v>
      </c>
      <c r="O376">
        <f t="shared" si="10"/>
        <v>3.7070120589548908E-2</v>
      </c>
      <c r="P376">
        <f t="shared" si="11"/>
        <v>2.9259509340535676E-2</v>
      </c>
    </row>
    <row r="377" spans="1:16" x14ac:dyDescent="0.25">
      <c r="A377" t="s">
        <v>603</v>
      </c>
      <c r="B377" t="s">
        <v>674</v>
      </c>
      <c r="C377" t="s">
        <v>677</v>
      </c>
      <c r="D377">
        <v>7307030</v>
      </c>
      <c r="E377">
        <v>875</v>
      </c>
      <c r="F377">
        <v>1178</v>
      </c>
      <c r="G377">
        <v>286</v>
      </c>
      <c r="H377">
        <v>137</v>
      </c>
      <c r="I377">
        <v>2476</v>
      </c>
      <c r="J377">
        <v>4381</v>
      </c>
      <c r="K377">
        <v>3860</v>
      </c>
      <c r="L377">
        <v>987</v>
      </c>
      <c r="M377">
        <v>507</v>
      </c>
      <c r="N377">
        <v>9735</v>
      </c>
      <c r="O377">
        <f t="shared" si="10"/>
        <v>5.5331179321486269E-2</v>
      </c>
      <c r="P377">
        <f t="shared" si="11"/>
        <v>5.2080123266563944E-2</v>
      </c>
    </row>
    <row r="378" spans="1:16" x14ac:dyDescent="0.25">
      <c r="A378" t="s">
        <v>603</v>
      </c>
      <c r="B378" t="s">
        <v>674</v>
      </c>
      <c r="C378" t="s">
        <v>678</v>
      </c>
      <c r="D378">
        <v>7307040</v>
      </c>
      <c r="E378">
        <v>952</v>
      </c>
      <c r="F378">
        <v>1541</v>
      </c>
      <c r="G378">
        <v>441</v>
      </c>
      <c r="H378">
        <v>194</v>
      </c>
      <c r="I378">
        <v>3128</v>
      </c>
      <c r="J378">
        <v>4523</v>
      </c>
      <c r="K378">
        <v>5148</v>
      </c>
      <c r="L378">
        <v>1425</v>
      </c>
      <c r="M378">
        <v>682</v>
      </c>
      <c r="N378">
        <v>11778</v>
      </c>
      <c r="O378">
        <f t="shared" si="10"/>
        <v>6.2020460358056265E-2</v>
      </c>
      <c r="P378">
        <f t="shared" si="11"/>
        <v>5.790456783834267E-2</v>
      </c>
    </row>
    <row r="379" spans="1:16" x14ac:dyDescent="0.25">
      <c r="A379" t="s">
        <v>603</v>
      </c>
      <c r="B379" t="s">
        <v>674</v>
      </c>
      <c r="C379" t="s">
        <v>679</v>
      </c>
      <c r="D379">
        <v>7307050</v>
      </c>
      <c r="E379">
        <v>1110</v>
      </c>
      <c r="F379">
        <v>1318</v>
      </c>
      <c r="G379">
        <v>286</v>
      </c>
      <c r="H379">
        <v>129</v>
      </c>
      <c r="I379">
        <v>2843</v>
      </c>
      <c r="J379">
        <v>5429</v>
      </c>
      <c r="K379">
        <v>4040</v>
      </c>
      <c r="L379">
        <v>953</v>
      </c>
      <c r="M379">
        <v>450</v>
      </c>
      <c r="N379">
        <v>10872</v>
      </c>
      <c r="O379">
        <f t="shared" si="10"/>
        <v>4.5374604291241648E-2</v>
      </c>
      <c r="P379">
        <f t="shared" si="11"/>
        <v>4.1390728476821195E-2</v>
      </c>
    </row>
    <row r="380" spans="1:16" x14ac:dyDescent="0.25">
      <c r="A380" t="s">
        <v>603</v>
      </c>
      <c r="B380" t="s">
        <v>674</v>
      </c>
      <c r="C380" t="s">
        <v>680</v>
      </c>
      <c r="D380">
        <v>7307060</v>
      </c>
      <c r="E380">
        <v>1201</v>
      </c>
      <c r="F380">
        <v>1492</v>
      </c>
      <c r="G380">
        <v>360</v>
      </c>
      <c r="H380">
        <v>151</v>
      </c>
      <c r="I380">
        <v>3204</v>
      </c>
      <c r="J380">
        <v>5851</v>
      </c>
      <c r="K380">
        <v>5016</v>
      </c>
      <c r="L380">
        <v>1224</v>
      </c>
      <c r="M380">
        <v>595</v>
      </c>
      <c r="N380">
        <v>12686</v>
      </c>
      <c r="O380">
        <f t="shared" si="10"/>
        <v>4.7128589263420721E-2</v>
      </c>
      <c r="P380">
        <f t="shared" si="11"/>
        <v>4.690209679962163E-2</v>
      </c>
    </row>
    <row r="381" spans="1:16" x14ac:dyDescent="0.25">
      <c r="A381" t="s">
        <v>603</v>
      </c>
      <c r="B381" t="s">
        <v>674</v>
      </c>
      <c r="C381" t="s">
        <v>681</v>
      </c>
      <c r="D381">
        <v>7307070</v>
      </c>
      <c r="E381">
        <v>381</v>
      </c>
      <c r="F381">
        <v>514</v>
      </c>
      <c r="G381">
        <v>185</v>
      </c>
      <c r="H381">
        <v>95</v>
      </c>
      <c r="I381">
        <v>1175</v>
      </c>
      <c r="J381">
        <v>2051</v>
      </c>
      <c r="K381">
        <v>2004</v>
      </c>
      <c r="L381">
        <v>660</v>
      </c>
      <c r="M381">
        <v>336</v>
      </c>
      <c r="N381">
        <v>5051</v>
      </c>
      <c r="O381">
        <f t="shared" si="10"/>
        <v>8.085106382978724E-2</v>
      </c>
      <c r="P381">
        <f t="shared" si="11"/>
        <v>6.6521480894872309E-2</v>
      </c>
    </row>
    <row r="382" spans="1:16" x14ac:dyDescent="0.25">
      <c r="A382" t="s">
        <v>603</v>
      </c>
      <c r="B382" t="s">
        <v>674</v>
      </c>
      <c r="C382" t="s">
        <v>682</v>
      </c>
      <c r="D382">
        <v>7307080</v>
      </c>
      <c r="E382">
        <v>617</v>
      </c>
      <c r="F382">
        <v>838</v>
      </c>
      <c r="G382">
        <v>228</v>
      </c>
      <c r="H382">
        <v>67</v>
      </c>
      <c r="I382">
        <v>1750</v>
      </c>
      <c r="J382">
        <v>2924</v>
      </c>
      <c r="K382">
        <v>2776</v>
      </c>
      <c r="L382">
        <v>697</v>
      </c>
      <c r="M382">
        <v>244</v>
      </c>
      <c r="N382">
        <v>6641</v>
      </c>
      <c r="O382">
        <f t="shared" si="10"/>
        <v>3.8285714285714284E-2</v>
      </c>
      <c r="P382">
        <f t="shared" si="11"/>
        <v>3.6741454600210811E-2</v>
      </c>
    </row>
    <row r="383" spans="1:16" x14ac:dyDescent="0.25">
      <c r="A383" t="s">
        <v>603</v>
      </c>
      <c r="B383" t="s">
        <v>674</v>
      </c>
      <c r="C383" t="s">
        <v>683</v>
      </c>
      <c r="D383">
        <v>7307090</v>
      </c>
      <c r="E383">
        <v>519</v>
      </c>
      <c r="F383">
        <v>308</v>
      </c>
      <c r="G383">
        <v>53</v>
      </c>
      <c r="H383">
        <v>17</v>
      </c>
      <c r="I383">
        <v>897</v>
      </c>
      <c r="J383">
        <v>2745</v>
      </c>
      <c r="K383">
        <v>1015</v>
      </c>
      <c r="L383">
        <v>214</v>
      </c>
      <c r="M383">
        <v>62</v>
      </c>
      <c r="N383">
        <v>4036</v>
      </c>
      <c r="O383">
        <f t="shared" si="10"/>
        <v>1.89520624303233E-2</v>
      </c>
      <c r="P383">
        <f t="shared" si="11"/>
        <v>1.5361744301288404E-2</v>
      </c>
    </row>
    <row r="384" spans="1:16" x14ac:dyDescent="0.25">
      <c r="A384" t="s">
        <v>603</v>
      </c>
      <c r="B384" t="s">
        <v>684</v>
      </c>
      <c r="C384" t="s">
        <v>685</v>
      </c>
      <c r="D384">
        <v>7308010</v>
      </c>
      <c r="E384">
        <v>581</v>
      </c>
      <c r="F384">
        <v>359</v>
      </c>
      <c r="G384">
        <v>570</v>
      </c>
      <c r="H384">
        <v>451</v>
      </c>
      <c r="I384">
        <v>1961</v>
      </c>
      <c r="J384">
        <v>2888</v>
      </c>
      <c r="K384">
        <v>1456</v>
      </c>
      <c r="L384">
        <v>2184</v>
      </c>
      <c r="M384">
        <v>1833</v>
      </c>
      <c r="N384">
        <v>8361</v>
      </c>
      <c r="O384">
        <f t="shared" si="10"/>
        <v>0.2299847016828149</v>
      </c>
      <c r="P384">
        <f t="shared" si="11"/>
        <v>0.21923214926444204</v>
      </c>
    </row>
    <row r="385" spans="1:16" x14ac:dyDescent="0.25">
      <c r="A385" t="s">
        <v>603</v>
      </c>
      <c r="B385" t="s">
        <v>684</v>
      </c>
      <c r="C385" t="s">
        <v>686</v>
      </c>
      <c r="D385">
        <v>7308011</v>
      </c>
      <c r="E385">
        <v>240</v>
      </c>
      <c r="F385">
        <v>241</v>
      </c>
      <c r="G385">
        <v>330</v>
      </c>
      <c r="H385">
        <v>313</v>
      </c>
      <c r="I385">
        <v>1124</v>
      </c>
      <c r="J385">
        <v>1212</v>
      </c>
      <c r="K385">
        <v>1029</v>
      </c>
      <c r="L385">
        <v>1321</v>
      </c>
      <c r="M385">
        <v>1200</v>
      </c>
      <c r="N385">
        <v>4762</v>
      </c>
      <c r="O385">
        <f t="shared" si="10"/>
        <v>0.27846975088967973</v>
      </c>
      <c r="P385">
        <f t="shared" si="11"/>
        <v>0.25199496010079797</v>
      </c>
    </row>
    <row r="386" spans="1:16" x14ac:dyDescent="0.25">
      <c r="A386" t="s">
        <v>603</v>
      </c>
      <c r="B386" t="s">
        <v>684</v>
      </c>
      <c r="C386" t="s">
        <v>687</v>
      </c>
      <c r="D386">
        <v>7308020</v>
      </c>
      <c r="E386">
        <v>1008</v>
      </c>
      <c r="F386">
        <v>618</v>
      </c>
      <c r="G386">
        <v>644</v>
      </c>
      <c r="H386">
        <v>440</v>
      </c>
      <c r="I386">
        <v>2710</v>
      </c>
      <c r="J386">
        <v>5413</v>
      </c>
      <c r="K386">
        <v>2696</v>
      </c>
      <c r="L386">
        <v>2597</v>
      </c>
      <c r="M386">
        <v>1796</v>
      </c>
      <c r="N386">
        <v>12502</v>
      </c>
      <c r="O386">
        <f t="shared" si="10"/>
        <v>0.16236162361623616</v>
      </c>
      <c r="P386">
        <f t="shared" si="11"/>
        <v>0.14365701487761959</v>
      </c>
    </row>
    <row r="387" spans="1:16" x14ac:dyDescent="0.25">
      <c r="A387" t="s">
        <v>603</v>
      </c>
      <c r="B387" t="s">
        <v>684</v>
      </c>
      <c r="C387" t="s">
        <v>688</v>
      </c>
      <c r="D387">
        <v>7308021</v>
      </c>
      <c r="E387">
        <v>423</v>
      </c>
      <c r="F387">
        <v>372</v>
      </c>
      <c r="G387">
        <v>532</v>
      </c>
      <c r="H387">
        <v>468</v>
      </c>
      <c r="I387">
        <v>1795</v>
      </c>
      <c r="J387">
        <v>2075</v>
      </c>
      <c r="K387">
        <v>1582</v>
      </c>
      <c r="L387">
        <v>2155</v>
      </c>
      <c r="M387">
        <v>1999</v>
      </c>
      <c r="N387">
        <v>7811</v>
      </c>
      <c r="O387">
        <f t="shared" ref="O387:O450" si="12">H387/I387</f>
        <v>0.26072423398328692</v>
      </c>
      <c r="P387">
        <f t="shared" ref="P387:P450" si="13">M387/N387</f>
        <v>0.25592113685827678</v>
      </c>
    </row>
    <row r="388" spans="1:16" x14ac:dyDescent="0.25">
      <c r="A388" t="s">
        <v>603</v>
      </c>
      <c r="B388" t="s">
        <v>684</v>
      </c>
      <c r="C388" t="s">
        <v>689</v>
      </c>
      <c r="D388">
        <v>7308022</v>
      </c>
      <c r="E388">
        <v>506</v>
      </c>
      <c r="F388">
        <v>379</v>
      </c>
      <c r="G388">
        <v>528</v>
      </c>
      <c r="H388">
        <v>431</v>
      </c>
      <c r="I388">
        <v>1844</v>
      </c>
      <c r="J388">
        <v>2666</v>
      </c>
      <c r="K388">
        <v>1650</v>
      </c>
      <c r="L388">
        <v>2163</v>
      </c>
      <c r="M388">
        <v>1845</v>
      </c>
      <c r="N388">
        <v>8324</v>
      </c>
      <c r="O388">
        <f t="shared" si="12"/>
        <v>0.23373101952277658</v>
      </c>
      <c r="P388">
        <f t="shared" si="13"/>
        <v>0.22164824603555983</v>
      </c>
    </row>
    <row r="389" spans="1:16" x14ac:dyDescent="0.25">
      <c r="A389" t="s">
        <v>603</v>
      </c>
      <c r="B389" t="s">
        <v>684</v>
      </c>
      <c r="C389" t="s">
        <v>690</v>
      </c>
      <c r="D389">
        <v>7308023</v>
      </c>
      <c r="E389">
        <v>787</v>
      </c>
      <c r="F389">
        <v>551</v>
      </c>
      <c r="G389">
        <v>652</v>
      </c>
      <c r="H389">
        <v>565</v>
      </c>
      <c r="I389">
        <v>2555</v>
      </c>
      <c r="J389">
        <v>4079</v>
      </c>
      <c r="K389">
        <v>2227</v>
      </c>
      <c r="L389">
        <v>2575</v>
      </c>
      <c r="M389">
        <v>2329</v>
      </c>
      <c r="N389">
        <v>11210</v>
      </c>
      <c r="O389">
        <f t="shared" si="12"/>
        <v>0.22113502935420742</v>
      </c>
      <c r="P389">
        <f t="shared" si="13"/>
        <v>0.20776092774308652</v>
      </c>
    </row>
    <row r="390" spans="1:16" x14ac:dyDescent="0.25">
      <c r="A390" t="s">
        <v>603</v>
      </c>
      <c r="B390" t="s">
        <v>684</v>
      </c>
      <c r="C390" t="s">
        <v>691</v>
      </c>
      <c r="D390">
        <v>7308030</v>
      </c>
      <c r="E390">
        <v>1265</v>
      </c>
      <c r="F390">
        <v>680</v>
      </c>
      <c r="G390">
        <v>757</v>
      </c>
      <c r="H390">
        <v>477</v>
      </c>
      <c r="I390">
        <v>3179</v>
      </c>
      <c r="J390">
        <v>6754</v>
      </c>
      <c r="K390">
        <v>2977</v>
      </c>
      <c r="L390">
        <v>2843</v>
      </c>
      <c r="M390">
        <v>1843</v>
      </c>
      <c r="N390">
        <v>14417</v>
      </c>
      <c r="O390">
        <f t="shared" si="12"/>
        <v>0.15004718464926078</v>
      </c>
      <c r="P390">
        <f t="shared" si="13"/>
        <v>0.12783519456197545</v>
      </c>
    </row>
    <row r="391" spans="1:16" x14ac:dyDescent="0.25">
      <c r="A391" t="s">
        <v>603</v>
      </c>
      <c r="B391" t="s">
        <v>684</v>
      </c>
      <c r="C391" t="s">
        <v>692</v>
      </c>
      <c r="D391">
        <v>7308040</v>
      </c>
      <c r="E391">
        <v>726</v>
      </c>
      <c r="F391">
        <v>536</v>
      </c>
      <c r="G391">
        <v>699</v>
      </c>
      <c r="H391">
        <v>504</v>
      </c>
      <c r="I391">
        <v>2465</v>
      </c>
      <c r="J391">
        <v>3785</v>
      </c>
      <c r="K391">
        <v>2261</v>
      </c>
      <c r="L391">
        <v>2558</v>
      </c>
      <c r="M391">
        <v>2003</v>
      </c>
      <c r="N391">
        <v>10607</v>
      </c>
      <c r="O391">
        <f t="shared" si="12"/>
        <v>0.20446247464503042</v>
      </c>
      <c r="P391">
        <f t="shared" si="13"/>
        <v>0.18883756010181954</v>
      </c>
    </row>
    <row r="392" spans="1:16" x14ac:dyDescent="0.25">
      <c r="A392" t="s">
        <v>603</v>
      </c>
      <c r="B392" t="s">
        <v>684</v>
      </c>
      <c r="C392" t="s">
        <v>693</v>
      </c>
      <c r="D392">
        <v>7308041</v>
      </c>
      <c r="E392">
        <v>1007</v>
      </c>
      <c r="F392">
        <v>630</v>
      </c>
      <c r="G392">
        <v>706</v>
      </c>
      <c r="H392">
        <v>438</v>
      </c>
      <c r="I392">
        <v>2781</v>
      </c>
      <c r="J392">
        <v>4895</v>
      </c>
      <c r="K392">
        <v>2400</v>
      </c>
      <c r="L392">
        <v>2592</v>
      </c>
      <c r="M392">
        <v>1656</v>
      </c>
      <c r="N392">
        <v>11543</v>
      </c>
      <c r="O392">
        <f t="shared" si="12"/>
        <v>0.1574973031283711</v>
      </c>
      <c r="P392">
        <f t="shared" si="13"/>
        <v>0.14346357099540846</v>
      </c>
    </row>
    <row r="393" spans="1:16" x14ac:dyDescent="0.25">
      <c r="A393" t="s">
        <v>603</v>
      </c>
      <c r="B393" t="s">
        <v>684</v>
      </c>
      <c r="C393" t="s">
        <v>694</v>
      </c>
      <c r="D393">
        <v>7308050</v>
      </c>
      <c r="E393">
        <v>1015</v>
      </c>
      <c r="F393">
        <v>534</v>
      </c>
      <c r="G393">
        <v>550</v>
      </c>
      <c r="H393">
        <v>295</v>
      </c>
      <c r="I393">
        <v>2394</v>
      </c>
      <c r="J393">
        <v>4641</v>
      </c>
      <c r="K393">
        <v>1934</v>
      </c>
      <c r="L393">
        <v>1936</v>
      </c>
      <c r="M393">
        <v>1077</v>
      </c>
      <c r="N393">
        <v>9588</v>
      </c>
      <c r="O393">
        <f t="shared" si="12"/>
        <v>0.12322472848788638</v>
      </c>
      <c r="P393">
        <f t="shared" si="13"/>
        <v>0.1123279098873592</v>
      </c>
    </row>
    <row r="394" spans="1:16" x14ac:dyDescent="0.25">
      <c r="A394" t="s">
        <v>603</v>
      </c>
      <c r="B394" t="s">
        <v>684</v>
      </c>
      <c r="C394" t="s">
        <v>695</v>
      </c>
      <c r="D394">
        <v>7308051</v>
      </c>
      <c r="E394">
        <v>1411</v>
      </c>
      <c r="F394">
        <v>456</v>
      </c>
      <c r="G394">
        <v>386</v>
      </c>
      <c r="H394">
        <v>219</v>
      </c>
      <c r="I394">
        <v>2472</v>
      </c>
      <c r="J394">
        <v>6400</v>
      </c>
      <c r="K394">
        <v>1536</v>
      </c>
      <c r="L394">
        <v>1340</v>
      </c>
      <c r="M394">
        <v>721</v>
      </c>
      <c r="N394">
        <v>9997</v>
      </c>
      <c r="O394">
        <f t="shared" si="12"/>
        <v>8.859223300970874E-2</v>
      </c>
      <c r="P394">
        <f t="shared" si="13"/>
        <v>7.2121636490947286E-2</v>
      </c>
    </row>
    <row r="395" spans="1:16" x14ac:dyDescent="0.25">
      <c r="A395" t="s">
        <v>603</v>
      </c>
      <c r="B395" t="s">
        <v>684</v>
      </c>
      <c r="C395" t="s">
        <v>696</v>
      </c>
      <c r="D395">
        <v>7308060</v>
      </c>
      <c r="E395">
        <v>671</v>
      </c>
      <c r="F395">
        <v>291</v>
      </c>
      <c r="G395">
        <v>324</v>
      </c>
      <c r="H395">
        <v>206</v>
      </c>
      <c r="I395">
        <v>1492</v>
      </c>
      <c r="J395">
        <v>2685</v>
      </c>
      <c r="K395">
        <v>854</v>
      </c>
      <c r="L395">
        <v>1028</v>
      </c>
      <c r="M395">
        <v>679</v>
      </c>
      <c r="N395">
        <v>5246</v>
      </c>
      <c r="O395">
        <f t="shared" si="12"/>
        <v>0.13806970509383379</v>
      </c>
      <c r="P395">
        <f t="shared" si="13"/>
        <v>0.12943194815097217</v>
      </c>
    </row>
    <row r="396" spans="1:16" x14ac:dyDescent="0.25">
      <c r="A396" t="s">
        <v>603</v>
      </c>
      <c r="B396" t="s">
        <v>684</v>
      </c>
      <c r="C396" t="s">
        <v>697</v>
      </c>
      <c r="D396">
        <v>7308061</v>
      </c>
      <c r="E396">
        <v>1027</v>
      </c>
      <c r="F396">
        <v>434</v>
      </c>
      <c r="G396">
        <v>379</v>
      </c>
      <c r="H396">
        <v>282</v>
      </c>
      <c r="I396">
        <v>2122</v>
      </c>
      <c r="J396">
        <v>4486</v>
      </c>
      <c r="K396">
        <v>1408</v>
      </c>
      <c r="L396">
        <v>1174</v>
      </c>
      <c r="M396">
        <v>949</v>
      </c>
      <c r="N396">
        <v>8017</v>
      </c>
      <c r="O396">
        <f t="shared" si="12"/>
        <v>0.13289349670122527</v>
      </c>
      <c r="P396">
        <f t="shared" si="13"/>
        <v>0.11837345640513908</v>
      </c>
    </row>
    <row r="397" spans="1:16" x14ac:dyDescent="0.25">
      <c r="A397" t="s">
        <v>603</v>
      </c>
      <c r="B397" t="s">
        <v>684</v>
      </c>
      <c r="C397" t="s">
        <v>698</v>
      </c>
      <c r="D397">
        <v>7308070</v>
      </c>
      <c r="E397">
        <v>648</v>
      </c>
      <c r="F397">
        <v>366</v>
      </c>
      <c r="G397">
        <v>333</v>
      </c>
      <c r="H397">
        <v>247</v>
      </c>
      <c r="I397">
        <v>1594</v>
      </c>
      <c r="J397">
        <v>2644</v>
      </c>
      <c r="K397">
        <v>1165</v>
      </c>
      <c r="L397">
        <v>1075</v>
      </c>
      <c r="M397">
        <v>768</v>
      </c>
      <c r="N397">
        <v>5652</v>
      </c>
      <c r="O397">
        <f t="shared" si="12"/>
        <v>0.15495608531994981</v>
      </c>
      <c r="P397">
        <f t="shared" si="13"/>
        <v>0.13588110403397027</v>
      </c>
    </row>
    <row r="398" spans="1:16" x14ac:dyDescent="0.25">
      <c r="A398" t="s">
        <v>603</v>
      </c>
      <c r="B398" t="s">
        <v>699</v>
      </c>
      <c r="C398" t="s">
        <v>700</v>
      </c>
      <c r="D398">
        <v>7309010</v>
      </c>
      <c r="E398">
        <v>804</v>
      </c>
      <c r="F398">
        <v>809</v>
      </c>
      <c r="G398">
        <v>532</v>
      </c>
      <c r="H398">
        <v>497</v>
      </c>
      <c r="I398">
        <v>2642</v>
      </c>
      <c r="J398">
        <v>4390</v>
      </c>
      <c r="K398">
        <v>3385</v>
      </c>
      <c r="L398">
        <v>1824</v>
      </c>
      <c r="M398">
        <v>1380</v>
      </c>
      <c r="N398">
        <v>10979</v>
      </c>
      <c r="O398">
        <f t="shared" si="12"/>
        <v>0.18811506434519304</v>
      </c>
      <c r="P398">
        <f t="shared" si="13"/>
        <v>0.12569450769651153</v>
      </c>
    </row>
    <row r="399" spans="1:16" x14ac:dyDescent="0.25">
      <c r="A399" t="s">
        <v>603</v>
      </c>
      <c r="B399" t="s">
        <v>699</v>
      </c>
      <c r="C399" t="s">
        <v>701</v>
      </c>
      <c r="D399">
        <v>7309020</v>
      </c>
      <c r="E399">
        <v>653</v>
      </c>
      <c r="F399">
        <v>708</v>
      </c>
      <c r="G399">
        <v>385</v>
      </c>
      <c r="H399">
        <v>405</v>
      </c>
      <c r="I399">
        <v>2151</v>
      </c>
      <c r="J399">
        <v>3524</v>
      </c>
      <c r="K399">
        <v>2885</v>
      </c>
      <c r="L399">
        <v>1280</v>
      </c>
      <c r="M399">
        <v>1073</v>
      </c>
      <c r="N399">
        <v>8762</v>
      </c>
      <c r="O399">
        <f t="shared" si="12"/>
        <v>0.18828451882845187</v>
      </c>
      <c r="P399">
        <f t="shared" si="13"/>
        <v>0.12246062542798448</v>
      </c>
    </row>
    <row r="400" spans="1:16" x14ac:dyDescent="0.25">
      <c r="A400" t="s">
        <v>603</v>
      </c>
      <c r="B400" t="s">
        <v>699</v>
      </c>
      <c r="C400" t="s">
        <v>702</v>
      </c>
      <c r="D400">
        <v>7309030</v>
      </c>
      <c r="E400">
        <v>998</v>
      </c>
      <c r="F400">
        <v>768</v>
      </c>
      <c r="G400">
        <v>474</v>
      </c>
      <c r="H400">
        <v>334</v>
      </c>
      <c r="I400">
        <v>2574</v>
      </c>
      <c r="J400">
        <v>5554</v>
      </c>
      <c r="K400">
        <v>3278</v>
      </c>
      <c r="L400">
        <v>1796</v>
      </c>
      <c r="M400">
        <v>1216</v>
      </c>
      <c r="N400">
        <v>11844</v>
      </c>
      <c r="O400">
        <f t="shared" si="12"/>
        <v>0.12975912975912976</v>
      </c>
      <c r="P400">
        <f t="shared" si="13"/>
        <v>0.10266801756163459</v>
      </c>
    </row>
    <row r="401" spans="1:16" x14ac:dyDescent="0.25">
      <c r="A401" t="s">
        <v>603</v>
      </c>
      <c r="B401" t="s">
        <v>699</v>
      </c>
      <c r="C401" t="s">
        <v>703</v>
      </c>
      <c r="D401">
        <v>7309031</v>
      </c>
      <c r="E401">
        <v>476</v>
      </c>
      <c r="F401">
        <v>475</v>
      </c>
      <c r="G401">
        <v>383</v>
      </c>
      <c r="H401">
        <v>326</v>
      </c>
      <c r="I401">
        <v>1660</v>
      </c>
      <c r="J401">
        <v>2621</v>
      </c>
      <c r="K401">
        <v>1953</v>
      </c>
      <c r="L401">
        <v>1327</v>
      </c>
      <c r="M401">
        <v>1104</v>
      </c>
      <c r="N401">
        <v>7005</v>
      </c>
      <c r="O401">
        <f t="shared" si="12"/>
        <v>0.19638554216867471</v>
      </c>
      <c r="P401">
        <f t="shared" si="13"/>
        <v>0.1576017130620985</v>
      </c>
    </row>
    <row r="402" spans="1:16" x14ac:dyDescent="0.25">
      <c r="A402" t="s">
        <v>603</v>
      </c>
      <c r="B402" t="s">
        <v>699</v>
      </c>
      <c r="C402" t="s">
        <v>704</v>
      </c>
      <c r="D402">
        <v>7309040</v>
      </c>
      <c r="E402">
        <v>519</v>
      </c>
      <c r="F402">
        <v>612</v>
      </c>
      <c r="G402">
        <v>552</v>
      </c>
      <c r="H402">
        <v>532</v>
      </c>
      <c r="I402">
        <v>2215</v>
      </c>
      <c r="J402">
        <v>3067</v>
      </c>
      <c r="K402">
        <v>2953</v>
      </c>
      <c r="L402">
        <v>2138</v>
      </c>
      <c r="M402">
        <v>2074</v>
      </c>
      <c r="N402">
        <v>10232</v>
      </c>
      <c r="O402">
        <f t="shared" si="12"/>
        <v>0.2401805869074492</v>
      </c>
      <c r="P402">
        <f t="shared" si="13"/>
        <v>0.20269741985926504</v>
      </c>
    </row>
    <row r="403" spans="1:16" x14ac:dyDescent="0.25">
      <c r="A403" t="s">
        <v>603</v>
      </c>
      <c r="B403" t="s">
        <v>699</v>
      </c>
      <c r="C403" t="s">
        <v>705</v>
      </c>
      <c r="D403">
        <v>7309041</v>
      </c>
      <c r="E403">
        <v>679</v>
      </c>
      <c r="F403">
        <v>726</v>
      </c>
      <c r="G403">
        <v>592</v>
      </c>
      <c r="H403">
        <v>555</v>
      </c>
      <c r="I403">
        <v>2552</v>
      </c>
      <c r="J403">
        <v>3921</v>
      </c>
      <c r="K403">
        <v>3268</v>
      </c>
      <c r="L403">
        <v>2252</v>
      </c>
      <c r="M403">
        <v>2157</v>
      </c>
      <c r="N403">
        <v>11598</v>
      </c>
      <c r="O403">
        <f t="shared" si="12"/>
        <v>0.21747648902821318</v>
      </c>
      <c r="P403">
        <f t="shared" si="13"/>
        <v>0.18598034143817899</v>
      </c>
    </row>
    <row r="404" spans="1:16" x14ac:dyDescent="0.25">
      <c r="A404" t="s">
        <v>603</v>
      </c>
      <c r="B404" t="s">
        <v>699</v>
      </c>
      <c r="C404" t="s">
        <v>706</v>
      </c>
      <c r="D404">
        <v>7309050</v>
      </c>
      <c r="E404">
        <v>354</v>
      </c>
      <c r="F404">
        <v>414</v>
      </c>
      <c r="G404">
        <v>347</v>
      </c>
      <c r="H404">
        <v>340</v>
      </c>
      <c r="I404">
        <v>1455</v>
      </c>
      <c r="J404">
        <v>1774</v>
      </c>
      <c r="K404">
        <v>1686</v>
      </c>
      <c r="L404">
        <v>1218</v>
      </c>
      <c r="M404">
        <v>1166</v>
      </c>
      <c r="N404">
        <v>5844</v>
      </c>
      <c r="O404">
        <f t="shared" si="12"/>
        <v>0.23367697594501718</v>
      </c>
      <c r="P404">
        <f t="shared" si="13"/>
        <v>0.19952087611225189</v>
      </c>
    </row>
    <row r="405" spans="1:16" x14ac:dyDescent="0.25">
      <c r="A405" t="s">
        <v>603</v>
      </c>
      <c r="B405" t="s">
        <v>699</v>
      </c>
      <c r="C405" t="s">
        <v>707</v>
      </c>
      <c r="D405">
        <v>7309051</v>
      </c>
      <c r="E405">
        <v>558</v>
      </c>
      <c r="F405">
        <v>538</v>
      </c>
      <c r="G405">
        <v>371</v>
      </c>
      <c r="H405">
        <v>284</v>
      </c>
      <c r="I405">
        <v>1751</v>
      </c>
      <c r="J405">
        <v>2550</v>
      </c>
      <c r="K405">
        <v>1869</v>
      </c>
      <c r="L405">
        <v>1108</v>
      </c>
      <c r="M405">
        <v>864</v>
      </c>
      <c r="N405">
        <v>6391</v>
      </c>
      <c r="O405">
        <f t="shared" si="12"/>
        <v>0.16219303255282697</v>
      </c>
      <c r="P405">
        <f t="shared" si="13"/>
        <v>0.13519011109372556</v>
      </c>
    </row>
    <row r="406" spans="1:16" x14ac:dyDescent="0.25">
      <c r="A406" t="s">
        <v>603</v>
      </c>
      <c r="B406" t="s">
        <v>699</v>
      </c>
      <c r="C406" t="s">
        <v>708</v>
      </c>
      <c r="D406">
        <v>7309060</v>
      </c>
      <c r="E406">
        <v>627</v>
      </c>
      <c r="F406">
        <v>837</v>
      </c>
      <c r="G406">
        <v>734</v>
      </c>
      <c r="H406">
        <v>725</v>
      </c>
      <c r="I406">
        <v>2923</v>
      </c>
      <c r="J406">
        <v>3394</v>
      </c>
      <c r="K406">
        <v>3662</v>
      </c>
      <c r="L406">
        <v>2692</v>
      </c>
      <c r="M406">
        <v>2686</v>
      </c>
      <c r="N406">
        <v>12434</v>
      </c>
      <c r="O406">
        <f t="shared" si="12"/>
        <v>0.24803284296955183</v>
      </c>
      <c r="P406">
        <f t="shared" si="13"/>
        <v>0.21602058870838026</v>
      </c>
    </row>
    <row r="407" spans="1:16" x14ac:dyDescent="0.25">
      <c r="A407" t="s">
        <v>603</v>
      </c>
      <c r="B407" t="s">
        <v>699</v>
      </c>
      <c r="C407" t="s">
        <v>709</v>
      </c>
      <c r="D407">
        <v>7309070</v>
      </c>
      <c r="E407">
        <v>1655</v>
      </c>
      <c r="F407">
        <v>1596</v>
      </c>
      <c r="G407">
        <v>1204</v>
      </c>
      <c r="H407">
        <v>809</v>
      </c>
      <c r="I407">
        <v>5264</v>
      </c>
      <c r="J407">
        <v>8978</v>
      </c>
      <c r="K407">
        <v>6366</v>
      </c>
      <c r="L407">
        <v>3831</v>
      </c>
      <c r="M407">
        <v>2765</v>
      </c>
      <c r="N407">
        <v>21940</v>
      </c>
      <c r="O407">
        <f t="shared" si="12"/>
        <v>0.15368541033434652</v>
      </c>
      <c r="P407">
        <f t="shared" si="13"/>
        <v>0.12602552415679125</v>
      </c>
    </row>
    <row r="408" spans="1:16" x14ac:dyDescent="0.25">
      <c r="A408" t="s">
        <v>603</v>
      </c>
      <c r="B408" t="s">
        <v>699</v>
      </c>
      <c r="C408" t="s">
        <v>710</v>
      </c>
      <c r="D408">
        <v>7309080</v>
      </c>
      <c r="E408">
        <v>992</v>
      </c>
      <c r="F408">
        <v>977</v>
      </c>
      <c r="G408">
        <v>739</v>
      </c>
      <c r="H408">
        <v>668</v>
      </c>
      <c r="I408">
        <v>3376</v>
      </c>
      <c r="J408">
        <v>5291</v>
      </c>
      <c r="K408">
        <v>4022</v>
      </c>
      <c r="L408">
        <v>2445</v>
      </c>
      <c r="M408">
        <v>2282</v>
      </c>
      <c r="N408">
        <v>14040</v>
      </c>
      <c r="O408">
        <f t="shared" si="12"/>
        <v>0.19786729857819904</v>
      </c>
      <c r="P408">
        <f t="shared" si="13"/>
        <v>0.16253561253561252</v>
      </c>
    </row>
    <row r="409" spans="1:16" x14ac:dyDescent="0.25">
      <c r="A409" t="s">
        <v>603</v>
      </c>
      <c r="B409" t="s">
        <v>699</v>
      </c>
      <c r="C409" t="s">
        <v>711</v>
      </c>
      <c r="D409">
        <v>7309091</v>
      </c>
      <c r="E409">
        <v>589</v>
      </c>
      <c r="F409">
        <v>578</v>
      </c>
      <c r="G409">
        <v>437</v>
      </c>
      <c r="H409">
        <v>373</v>
      </c>
      <c r="I409">
        <v>1977</v>
      </c>
      <c r="J409">
        <v>3136</v>
      </c>
      <c r="K409">
        <v>2237</v>
      </c>
      <c r="L409">
        <v>1363</v>
      </c>
      <c r="M409">
        <v>1183</v>
      </c>
      <c r="N409">
        <v>7919</v>
      </c>
      <c r="O409">
        <f t="shared" si="12"/>
        <v>0.18866970156803237</v>
      </c>
      <c r="P409">
        <f t="shared" si="13"/>
        <v>0.14938754893294609</v>
      </c>
    </row>
    <row r="410" spans="1:16" x14ac:dyDescent="0.25">
      <c r="A410" t="s">
        <v>603</v>
      </c>
      <c r="B410" t="s">
        <v>699</v>
      </c>
      <c r="C410" t="s">
        <v>712</v>
      </c>
      <c r="D410">
        <v>7309092</v>
      </c>
      <c r="E410">
        <v>396</v>
      </c>
      <c r="F410">
        <v>444</v>
      </c>
      <c r="G410">
        <v>371</v>
      </c>
      <c r="H410">
        <v>336</v>
      </c>
      <c r="I410">
        <v>1547</v>
      </c>
      <c r="J410">
        <v>2277</v>
      </c>
      <c r="K410">
        <v>1872</v>
      </c>
      <c r="L410">
        <v>1273</v>
      </c>
      <c r="M410">
        <v>1234</v>
      </c>
      <c r="N410">
        <v>6656</v>
      </c>
      <c r="O410">
        <f t="shared" si="12"/>
        <v>0.21719457013574661</v>
      </c>
      <c r="P410">
        <f t="shared" si="13"/>
        <v>0.18539663461538461</v>
      </c>
    </row>
    <row r="411" spans="1:16" x14ac:dyDescent="0.25">
      <c r="A411" t="s">
        <v>603</v>
      </c>
      <c r="B411" t="s">
        <v>713</v>
      </c>
      <c r="C411" t="s">
        <v>714</v>
      </c>
      <c r="D411">
        <v>7310010</v>
      </c>
      <c r="E411">
        <v>1326</v>
      </c>
      <c r="F411">
        <v>570</v>
      </c>
      <c r="G411">
        <v>150</v>
      </c>
      <c r="H411">
        <v>133</v>
      </c>
      <c r="I411">
        <v>2179</v>
      </c>
      <c r="J411">
        <v>5409</v>
      </c>
      <c r="K411">
        <v>1677</v>
      </c>
      <c r="L411">
        <v>533</v>
      </c>
      <c r="M411">
        <v>473</v>
      </c>
      <c r="N411">
        <v>8092</v>
      </c>
      <c r="O411">
        <f t="shared" si="12"/>
        <v>6.1037173015144559E-2</v>
      </c>
      <c r="P411">
        <f t="shared" si="13"/>
        <v>5.8452792881858624E-2</v>
      </c>
    </row>
    <row r="412" spans="1:16" x14ac:dyDescent="0.25">
      <c r="A412" t="s">
        <v>603</v>
      </c>
      <c r="B412" t="s">
        <v>713</v>
      </c>
      <c r="C412" t="s">
        <v>715</v>
      </c>
      <c r="D412">
        <v>7310011</v>
      </c>
      <c r="E412">
        <v>1844</v>
      </c>
      <c r="F412">
        <v>373</v>
      </c>
      <c r="G412">
        <v>73</v>
      </c>
      <c r="H412">
        <v>64</v>
      </c>
      <c r="I412">
        <v>2354</v>
      </c>
      <c r="J412">
        <v>7654</v>
      </c>
      <c r="K412">
        <v>1103</v>
      </c>
      <c r="L412">
        <v>266</v>
      </c>
      <c r="M412">
        <v>245</v>
      </c>
      <c r="N412">
        <v>9268</v>
      </c>
      <c r="O412">
        <f t="shared" si="12"/>
        <v>2.7187765505522515E-2</v>
      </c>
      <c r="P412">
        <f t="shared" si="13"/>
        <v>2.6435045317220542E-2</v>
      </c>
    </row>
    <row r="413" spans="1:16" x14ac:dyDescent="0.25">
      <c r="A413" t="s">
        <v>603</v>
      </c>
      <c r="B413" t="s">
        <v>713</v>
      </c>
      <c r="C413" t="s">
        <v>716</v>
      </c>
      <c r="D413">
        <v>7310020</v>
      </c>
      <c r="E413">
        <v>1726</v>
      </c>
      <c r="F413">
        <v>769</v>
      </c>
      <c r="G413">
        <v>234</v>
      </c>
      <c r="H413">
        <v>162</v>
      </c>
      <c r="I413">
        <v>2891</v>
      </c>
      <c r="J413">
        <v>7637</v>
      </c>
      <c r="K413">
        <v>2332</v>
      </c>
      <c r="L413">
        <v>771</v>
      </c>
      <c r="M413">
        <v>568</v>
      </c>
      <c r="N413">
        <v>11308</v>
      </c>
      <c r="O413">
        <f t="shared" si="12"/>
        <v>5.6035973711518507E-2</v>
      </c>
      <c r="P413">
        <f t="shared" si="13"/>
        <v>5.0229925716307036E-2</v>
      </c>
    </row>
    <row r="414" spans="1:16" x14ac:dyDescent="0.25">
      <c r="A414" t="s">
        <v>603</v>
      </c>
      <c r="B414" t="s">
        <v>713</v>
      </c>
      <c r="C414" t="s">
        <v>713</v>
      </c>
      <c r="D414">
        <v>7310030</v>
      </c>
      <c r="E414">
        <v>1539</v>
      </c>
      <c r="F414">
        <v>905</v>
      </c>
      <c r="G414">
        <v>226</v>
      </c>
      <c r="H414">
        <v>217</v>
      </c>
      <c r="I414">
        <v>2887</v>
      </c>
      <c r="J414">
        <v>6427</v>
      </c>
      <c r="K414">
        <v>2560</v>
      </c>
      <c r="L414">
        <v>658</v>
      </c>
      <c r="M414">
        <v>742</v>
      </c>
      <c r="N414">
        <v>10387</v>
      </c>
      <c r="O414">
        <f t="shared" si="12"/>
        <v>7.516453065465882E-2</v>
      </c>
      <c r="P414">
        <f t="shared" si="13"/>
        <v>7.1435448156349279E-2</v>
      </c>
    </row>
    <row r="415" spans="1:16" x14ac:dyDescent="0.25">
      <c r="A415" t="s">
        <v>603</v>
      </c>
      <c r="B415" t="s">
        <v>713</v>
      </c>
      <c r="C415" t="s">
        <v>717</v>
      </c>
      <c r="D415">
        <v>7310040</v>
      </c>
      <c r="E415">
        <v>877</v>
      </c>
      <c r="F415">
        <v>503</v>
      </c>
      <c r="G415">
        <v>134</v>
      </c>
      <c r="H415">
        <v>131</v>
      </c>
      <c r="I415">
        <v>1645</v>
      </c>
      <c r="J415">
        <v>3550</v>
      </c>
      <c r="K415">
        <v>1547</v>
      </c>
      <c r="L415">
        <v>421</v>
      </c>
      <c r="M415">
        <v>442</v>
      </c>
      <c r="N415">
        <v>5960</v>
      </c>
      <c r="O415">
        <f t="shared" si="12"/>
        <v>7.9635258358662614E-2</v>
      </c>
      <c r="P415">
        <f t="shared" si="13"/>
        <v>7.4161073825503354E-2</v>
      </c>
    </row>
    <row r="416" spans="1:16" x14ac:dyDescent="0.25">
      <c r="A416" t="s">
        <v>603</v>
      </c>
      <c r="B416" t="s">
        <v>713</v>
      </c>
      <c r="C416" t="s">
        <v>718</v>
      </c>
      <c r="D416">
        <v>7310041</v>
      </c>
      <c r="E416">
        <v>1080</v>
      </c>
      <c r="F416">
        <v>624</v>
      </c>
      <c r="G416">
        <v>142</v>
      </c>
      <c r="H416">
        <v>140</v>
      </c>
      <c r="I416">
        <v>1986</v>
      </c>
      <c r="J416">
        <v>3942</v>
      </c>
      <c r="K416">
        <v>1667</v>
      </c>
      <c r="L416">
        <v>381</v>
      </c>
      <c r="M416">
        <v>449</v>
      </c>
      <c r="N416">
        <v>6439</v>
      </c>
      <c r="O416">
        <f t="shared" si="12"/>
        <v>7.0493454179254789E-2</v>
      </c>
      <c r="P416">
        <f t="shared" si="13"/>
        <v>6.9731324739866443E-2</v>
      </c>
    </row>
    <row r="417" spans="1:16" x14ac:dyDescent="0.25">
      <c r="A417" t="s">
        <v>603</v>
      </c>
      <c r="B417" t="s">
        <v>713</v>
      </c>
      <c r="C417" t="s">
        <v>719</v>
      </c>
      <c r="D417">
        <v>7310050</v>
      </c>
      <c r="E417">
        <v>1467</v>
      </c>
      <c r="F417">
        <v>754</v>
      </c>
      <c r="G417">
        <v>204</v>
      </c>
      <c r="H417">
        <v>158</v>
      </c>
      <c r="I417">
        <v>2583</v>
      </c>
      <c r="J417">
        <v>5960</v>
      </c>
      <c r="K417">
        <v>2249</v>
      </c>
      <c r="L417">
        <v>672</v>
      </c>
      <c r="M417">
        <v>575</v>
      </c>
      <c r="N417">
        <v>9456</v>
      </c>
      <c r="O417">
        <f t="shared" si="12"/>
        <v>6.1169183120402634E-2</v>
      </c>
      <c r="P417">
        <f t="shared" si="13"/>
        <v>6.0807952622673432E-2</v>
      </c>
    </row>
    <row r="418" spans="1:16" x14ac:dyDescent="0.25">
      <c r="A418" t="s">
        <v>603</v>
      </c>
      <c r="B418" t="s">
        <v>720</v>
      </c>
      <c r="C418" t="s">
        <v>721</v>
      </c>
      <c r="D418">
        <v>7311010</v>
      </c>
      <c r="E418">
        <v>1905</v>
      </c>
      <c r="F418">
        <v>391</v>
      </c>
      <c r="G418">
        <v>133</v>
      </c>
      <c r="H418">
        <v>41</v>
      </c>
      <c r="I418">
        <v>2470</v>
      </c>
      <c r="J418">
        <v>8124</v>
      </c>
      <c r="K418">
        <v>1139</v>
      </c>
      <c r="L418">
        <v>443</v>
      </c>
      <c r="M418">
        <v>168</v>
      </c>
      <c r="N418">
        <v>9874</v>
      </c>
      <c r="O418">
        <f t="shared" si="12"/>
        <v>1.659919028340081E-2</v>
      </c>
      <c r="P418">
        <f t="shared" si="13"/>
        <v>1.7014381203159814E-2</v>
      </c>
    </row>
    <row r="419" spans="1:16" x14ac:dyDescent="0.25">
      <c r="A419" t="s">
        <v>603</v>
      </c>
      <c r="B419" t="s">
        <v>720</v>
      </c>
      <c r="C419" t="s">
        <v>722</v>
      </c>
      <c r="D419">
        <v>7311020</v>
      </c>
      <c r="E419">
        <v>1791</v>
      </c>
      <c r="F419">
        <v>961</v>
      </c>
      <c r="G419">
        <v>471</v>
      </c>
      <c r="H419">
        <v>134</v>
      </c>
      <c r="I419">
        <v>3357</v>
      </c>
      <c r="J419">
        <v>7406</v>
      </c>
      <c r="K419">
        <v>2830</v>
      </c>
      <c r="L419">
        <v>1398</v>
      </c>
      <c r="M419">
        <v>425</v>
      </c>
      <c r="N419">
        <v>12059</v>
      </c>
      <c r="O419">
        <f t="shared" si="12"/>
        <v>3.9916592195412569E-2</v>
      </c>
      <c r="P419">
        <f t="shared" si="13"/>
        <v>3.5243386682146112E-2</v>
      </c>
    </row>
    <row r="420" spans="1:16" x14ac:dyDescent="0.25">
      <c r="A420" t="s">
        <v>603</v>
      </c>
      <c r="B420" t="s">
        <v>720</v>
      </c>
      <c r="C420" t="s">
        <v>723</v>
      </c>
      <c r="D420">
        <v>7311030</v>
      </c>
      <c r="E420">
        <v>2552</v>
      </c>
      <c r="F420">
        <v>901</v>
      </c>
      <c r="G420">
        <v>437</v>
      </c>
      <c r="H420">
        <v>139</v>
      </c>
      <c r="I420">
        <v>4029</v>
      </c>
      <c r="J420">
        <v>12012</v>
      </c>
      <c r="K420">
        <v>3191</v>
      </c>
      <c r="L420">
        <v>1628</v>
      </c>
      <c r="M420">
        <v>559</v>
      </c>
      <c r="N420">
        <v>17390</v>
      </c>
      <c r="O420">
        <f t="shared" si="12"/>
        <v>3.449987589972698E-2</v>
      </c>
      <c r="P420">
        <f t="shared" si="13"/>
        <v>3.2144910868315127E-2</v>
      </c>
    </row>
    <row r="421" spans="1:16" x14ac:dyDescent="0.25">
      <c r="A421" t="s">
        <v>603</v>
      </c>
      <c r="B421" t="s">
        <v>720</v>
      </c>
      <c r="C421" t="s">
        <v>724</v>
      </c>
      <c r="D421">
        <v>7311040</v>
      </c>
      <c r="E421">
        <v>1057</v>
      </c>
      <c r="F421">
        <v>521</v>
      </c>
      <c r="G421">
        <v>293</v>
      </c>
      <c r="H421">
        <v>82</v>
      </c>
      <c r="I421">
        <v>1953</v>
      </c>
      <c r="J421">
        <v>4940</v>
      </c>
      <c r="K421">
        <v>1767</v>
      </c>
      <c r="L421">
        <v>997</v>
      </c>
      <c r="M421">
        <v>306</v>
      </c>
      <c r="N421">
        <v>8010</v>
      </c>
      <c r="O421">
        <f t="shared" si="12"/>
        <v>4.1986687147977472E-2</v>
      </c>
      <c r="P421">
        <f t="shared" si="13"/>
        <v>3.8202247191011236E-2</v>
      </c>
    </row>
    <row r="422" spans="1:16" x14ac:dyDescent="0.25">
      <c r="A422" t="s">
        <v>603</v>
      </c>
      <c r="B422" t="s">
        <v>720</v>
      </c>
      <c r="C422" t="s">
        <v>725</v>
      </c>
      <c r="D422">
        <v>7311050</v>
      </c>
      <c r="E422">
        <v>824</v>
      </c>
      <c r="F422">
        <v>476</v>
      </c>
      <c r="G422">
        <v>286</v>
      </c>
      <c r="H422">
        <v>85</v>
      </c>
      <c r="I422">
        <v>1671</v>
      </c>
      <c r="J422">
        <v>3787</v>
      </c>
      <c r="K422">
        <v>1695</v>
      </c>
      <c r="L422">
        <v>1071</v>
      </c>
      <c r="M422">
        <v>342</v>
      </c>
      <c r="N422">
        <v>6895</v>
      </c>
      <c r="O422">
        <f t="shared" si="12"/>
        <v>5.0867743865948535E-2</v>
      </c>
      <c r="P422">
        <f t="shared" si="13"/>
        <v>4.9601160261058735E-2</v>
      </c>
    </row>
    <row r="423" spans="1:16" x14ac:dyDescent="0.25">
      <c r="A423" t="s">
        <v>603</v>
      </c>
      <c r="B423" t="s">
        <v>720</v>
      </c>
      <c r="C423" t="s">
        <v>726</v>
      </c>
      <c r="D423">
        <v>7311060</v>
      </c>
      <c r="E423">
        <v>947</v>
      </c>
      <c r="F423">
        <v>404</v>
      </c>
      <c r="G423">
        <v>174</v>
      </c>
      <c r="H423">
        <v>30</v>
      </c>
      <c r="I423">
        <v>1555</v>
      </c>
      <c r="J423">
        <v>4017</v>
      </c>
      <c r="K423">
        <v>1234</v>
      </c>
      <c r="L423">
        <v>557</v>
      </c>
      <c r="M423">
        <v>114</v>
      </c>
      <c r="N423">
        <v>5922</v>
      </c>
      <c r="O423">
        <f t="shared" si="12"/>
        <v>1.9292604501607719E-2</v>
      </c>
      <c r="P423">
        <f t="shared" si="13"/>
        <v>1.9250253292806486E-2</v>
      </c>
    </row>
    <row r="424" spans="1:16" x14ac:dyDescent="0.25">
      <c r="A424" t="s">
        <v>603</v>
      </c>
      <c r="B424" t="s">
        <v>720</v>
      </c>
      <c r="C424" t="s">
        <v>727</v>
      </c>
      <c r="D424">
        <v>7311070</v>
      </c>
      <c r="E424">
        <v>2023</v>
      </c>
      <c r="F424">
        <v>1212</v>
      </c>
      <c r="G424">
        <v>675</v>
      </c>
      <c r="H424">
        <v>215</v>
      </c>
      <c r="I424">
        <v>4125</v>
      </c>
      <c r="J424">
        <v>7800</v>
      </c>
      <c r="K424">
        <v>3593</v>
      </c>
      <c r="L424">
        <v>2124</v>
      </c>
      <c r="M424">
        <v>764</v>
      </c>
      <c r="N424">
        <v>14281</v>
      </c>
      <c r="O424">
        <f t="shared" si="12"/>
        <v>5.2121212121212124E-2</v>
      </c>
      <c r="P424">
        <f t="shared" si="13"/>
        <v>5.3497654225894545E-2</v>
      </c>
    </row>
    <row r="425" spans="1:16" x14ac:dyDescent="0.25">
      <c r="A425" t="s">
        <v>603</v>
      </c>
      <c r="B425" t="s">
        <v>720</v>
      </c>
      <c r="C425" t="s">
        <v>728</v>
      </c>
      <c r="D425">
        <v>7311080</v>
      </c>
      <c r="E425">
        <v>1461</v>
      </c>
      <c r="F425">
        <v>704</v>
      </c>
      <c r="G425">
        <v>356</v>
      </c>
      <c r="H425">
        <v>107</v>
      </c>
      <c r="I425">
        <v>2628</v>
      </c>
      <c r="J425">
        <v>6688</v>
      </c>
      <c r="K425">
        <v>2357</v>
      </c>
      <c r="L425">
        <v>1241</v>
      </c>
      <c r="M425">
        <v>427</v>
      </c>
      <c r="N425">
        <v>10713</v>
      </c>
      <c r="O425">
        <f t="shared" si="12"/>
        <v>4.0715372907153727E-2</v>
      </c>
      <c r="P425">
        <f t="shared" si="13"/>
        <v>3.9858116307290206E-2</v>
      </c>
    </row>
    <row r="426" spans="1:16" x14ac:dyDescent="0.25">
      <c r="A426" t="s">
        <v>603</v>
      </c>
      <c r="B426" t="s">
        <v>720</v>
      </c>
      <c r="C426" t="s">
        <v>729</v>
      </c>
      <c r="D426">
        <v>7311090</v>
      </c>
      <c r="E426">
        <v>1796</v>
      </c>
      <c r="F426">
        <v>920</v>
      </c>
      <c r="G426">
        <v>460</v>
      </c>
      <c r="H426">
        <v>109</v>
      </c>
      <c r="I426">
        <v>3285</v>
      </c>
      <c r="J426">
        <v>8151</v>
      </c>
      <c r="K426">
        <v>2955</v>
      </c>
      <c r="L426">
        <v>1528</v>
      </c>
      <c r="M426">
        <v>408</v>
      </c>
      <c r="N426">
        <v>13042</v>
      </c>
      <c r="O426">
        <f t="shared" si="12"/>
        <v>3.3181126331811264E-2</v>
      </c>
      <c r="P426">
        <f t="shared" si="13"/>
        <v>3.1283545468486426E-2</v>
      </c>
    </row>
    <row r="427" spans="1:16" x14ac:dyDescent="0.25">
      <c r="A427" t="s">
        <v>603</v>
      </c>
      <c r="B427" t="s">
        <v>720</v>
      </c>
      <c r="C427" t="s">
        <v>730</v>
      </c>
      <c r="D427">
        <v>7311100</v>
      </c>
      <c r="E427">
        <v>1714</v>
      </c>
      <c r="F427">
        <v>929</v>
      </c>
      <c r="G427">
        <v>499</v>
      </c>
      <c r="H427">
        <v>130</v>
      </c>
      <c r="I427">
        <v>3272</v>
      </c>
      <c r="J427">
        <v>7683</v>
      </c>
      <c r="K427">
        <v>3065</v>
      </c>
      <c r="L427">
        <v>1828</v>
      </c>
      <c r="M427">
        <v>532</v>
      </c>
      <c r="N427">
        <v>13108</v>
      </c>
      <c r="O427">
        <f t="shared" si="12"/>
        <v>3.9731051344743279E-2</v>
      </c>
      <c r="P427">
        <f t="shared" si="13"/>
        <v>4.0585901739395788E-2</v>
      </c>
    </row>
    <row r="428" spans="1:16" x14ac:dyDescent="0.25">
      <c r="A428" t="s">
        <v>603</v>
      </c>
      <c r="B428" t="s">
        <v>720</v>
      </c>
      <c r="C428" t="s">
        <v>731</v>
      </c>
      <c r="D428">
        <v>7311110</v>
      </c>
      <c r="E428">
        <v>1541</v>
      </c>
      <c r="F428">
        <v>814</v>
      </c>
      <c r="G428">
        <v>464</v>
      </c>
      <c r="H428">
        <v>117</v>
      </c>
      <c r="I428">
        <v>2936</v>
      </c>
      <c r="J428">
        <v>7092</v>
      </c>
      <c r="K428">
        <v>2545</v>
      </c>
      <c r="L428">
        <v>1518</v>
      </c>
      <c r="M428">
        <v>453</v>
      </c>
      <c r="N428">
        <v>11608</v>
      </c>
      <c r="O428">
        <f t="shared" si="12"/>
        <v>3.9850136239782015E-2</v>
      </c>
      <c r="P428">
        <f t="shared" si="13"/>
        <v>3.9024810475534112E-2</v>
      </c>
    </row>
    <row r="429" spans="1:16" x14ac:dyDescent="0.25">
      <c r="A429" t="s">
        <v>603</v>
      </c>
      <c r="B429" t="s">
        <v>720</v>
      </c>
      <c r="C429" t="s">
        <v>732</v>
      </c>
      <c r="D429">
        <v>7311120</v>
      </c>
      <c r="E429">
        <v>1257</v>
      </c>
      <c r="F429">
        <v>439</v>
      </c>
      <c r="G429">
        <v>149</v>
      </c>
      <c r="H429">
        <v>44</v>
      </c>
      <c r="I429">
        <v>1889</v>
      </c>
      <c r="J429">
        <v>5458</v>
      </c>
      <c r="K429">
        <v>1301</v>
      </c>
      <c r="L429">
        <v>503</v>
      </c>
      <c r="M429">
        <v>188</v>
      </c>
      <c r="N429">
        <v>7450</v>
      </c>
      <c r="O429">
        <f t="shared" si="12"/>
        <v>2.3292747485442033E-2</v>
      </c>
      <c r="P429">
        <f t="shared" si="13"/>
        <v>2.523489932885906E-2</v>
      </c>
    </row>
    <row r="430" spans="1:16" x14ac:dyDescent="0.25">
      <c r="A430" t="s">
        <v>603</v>
      </c>
      <c r="B430" t="s">
        <v>720</v>
      </c>
      <c r="C430" t="s">
        <v>733</v>
      </c>
      <c r="D430">
        <v>7311130</v>
      </c>
      <c r="E430">
        <v>1660</v>
      </c>
      <c r="F430">
        <v>796</v>
      </c>
      <c r="G430">
        <v>417</v>
      </c>
      <c r="H430">
        <v>101</v>
      </c>
      <c r="I430">
        <v>2974</v>
      </c>
      <c r="J430">
        <v>6985</v>
      </c>
      <c r="K430">
        <v>2365</v>
      </c>
      <c r="L430">
        <v>1298</v>
      </c>
      <c r="M430">
        <v>382</v>
      </c>
      <c r="N430">
        <v>11030</v>
      </c>
      <c r="O430">
        <f t="shared" si="12"/>
        <v>3.3960995292535309E-2</v>
      </c>
      <c r="P430">
        <f t="shared" si="13"/>
        <v>3.4632819582955575E-2</v>
      </c>
    </row>
    <row r="431" spans="1:16" x14ac:dyDescent="0.25">
      <c r="A431" t="s">
        <v>603</v>
      </c>
      <c r="B431" t="s">
        <v>720</v>
      </c>
      <c r="C431" t="s">
        <v>734</v>
      </c>
      <c r="D431">
        <v>7311140</v>
      </c>
      <c r="E431">
        <v>1440</v>
      </c>
      <c r="F431">
        <v>613</v>
      </c>
      <c r="G431">
        <v>257</v>
      </c>
      <c r="H431">
        <v>56</v>
      </c>
      <c r="I431">
        <v>2366</v>
      </c>
      <c r="J431">
        <v>5577</v>
      </c>
      <c r="K431">
        <v>1504</v>
      </c>
      <c r="L431">
        <v>706</v>
      </c>
      <c r="M431">
        <v>181</v>
      </c>
      <c r="N431">
        <v>7968</v>
      </c>
      <c r="O431">
        <f t="shared" si="12"/>
        <v>2.3668639053254437E-2</v>
      </c>
      <c r="P431">
        <f t="shared" si="13"/>
        <v>2.2715863453815262E-2</v>
      </c>
    </row>
    <row r="432" spans="1:16" x14ac:dyDescent="0.25">
      <c r="A432" t="s">
        <v>603</v>
      </c>
      <c r="B432" t="s">
        <v>720</v>
      </c>
      <c r="C432" t="s">
        <v>678</v>
      </c>
      <c r="D432">
        <v>7311141</v>
      </c>
      <c r="E432">
        <v>1996</v>
      </c>
      <c r="F432">
        <v>209</v>
      </c>
      <c r="G432">
        <v>43</v>
      </c>
      <c r="H432">
        <v>11</v>
      </c>
      <c r="I432">
        <v>2259</v>
      </c>
      <c r="J432">
        <v>8334</v>
      </c>
      <c r="K432">
        <v>543</v>
      </c>
      <c r="L432">
        <v>148</v>
      </c>
      <c r="M432">
        <v>40</v>
      </c>
      <c r="N432">
        <v>9065</v>
      </c>
      <c r="O432">
        <f t="shared" si="12"/>
        <v>4.8694112439132357E-3</v>
      </c>
      <c r="P432">
        <f t="shared" si="13"/>
        <v>4.4125758411472701E-3</v>
      </c>
    </row>
    <row r="433" spans="1:16" x14ac:dyDescent="0.25">
      <c r="A433" t="s">
        <v>603</v>
      </c>
      <c r="B433" t="s">
        <v>720</v>
      </c>
      <c r="C433" t="s">
        <v>735</v>
      </c>
      <c r="D433">
        <v>7311150</v>
      </c>
      <c r="E433">
        <v>1790</v>
      </c>
      <c r="F433">
        <v>1016</v>
      </c>
      <c r="G433">
        <v>511</v>
      </c>
      <c r="H433">
        <v>128</v>
      </c>
      <c r="I433">
        <v>3445</v>
      </c>
      <c r="J433">
        <v>7912</v>
      </c>
      <c r="K433">
        <v>3265</v>
      </c>
      <c r="L433">
        <v>1686</v>
      </c>
      <c r="M433">
        <v>489</v>
      </c>
      <c r="N433">
        <v>13352</v>
      </c>
      <c r="O433">
        <f t="shared" si="12"/>
        <v>3.715529753265602E-2</v>
      </c>
      <c r="P433">
        <f t="shared" si="13"/>
        <v>3.6623726782504494E-2</v>
      </c>
    </row>
    <row r="434" spans="1:16" x14ac:dyDescent="0.25">
      <c r="A434" t="s">
        <v>603</v>
      </c>
      <c r="B434" t="s">
        <v>720</v>
      </c>
      <c r="C434" t="s">
        <v>736</v>
      </c>
      <c r="D434">
        <v>7311160</v>
      </c>
      <c r="E434">
        <v>2078</v>
      </c>
      <c r="F434">
        <v>794</v>
      </c>
      <c r="G434">
        <v>274</v>
      </c>
      <c r="H434">
        <v>75</v>
      </c>
      <c r="I434">
        <v>3221</v>
      </c>
      <c r="J434">
        <v>8973</v>
      </c>
      <c r="K434">
        <v>2244</v>
      </c>
      <c r="L434">
        <v>887</v>
      </c>
      <c r="M434">
        <v>283</v>
      </c>
      <c r="N434">
        <v>12387</v>
      </c>
      <c r="O434">
        <f t="shared" si="12"/>
        <v>2.328469419434958E-2</v>
      </c>
      <c r="P434">
        <f t="shared" si="13"/>
        <v>2.2846532655203037E-2</v>
      </c>
    </row>
    <row r="435" spans="1:16" x14ac:dyDescent="0.25">
      <c r="A435" t="s">
        <v>603</v>
      </c>
      <c r="B435" t="s">
        <v>720</v>
      </c>
      <c r="C435" t="s">
        <v>737</v>
      </c>
      <c r="D435">
        <v>7311170</v>
      </c>
      <c r="E435">
        <v>1766</v>
      </c>
      <c r="F435">
        <v>862</v>
      </c>
      <c r="G435">
        <v>402</v>
      </c>
      <c r="H435">
        <v>89</v>
      </c>
      <c r="I435">
        <v>3119</v>
      </c>
      <c r="J435">
        <v>8035</v>
      </c>
      <c r="K435">
        <v>2559</v>
      </c>
      <c r="L435">
        <v>1240</v>
      </c>
      <c r="M435">
        <v>327</v>
      </c>
      <c r="N435">
        <v>12161</v>
      </c>
      <c r="O435">
        <f t="shared" si="12"/>
        <v>2.8534786790638023E-2</v>
      </c>
      <c r="P435">
        <f t="shared" si="13"/>
        <v>2.6889236082559002E-2</v>
      </c>
    </row>
    <row r="436" spans="1:16" x14ac:dyDescent="0.25">
      <c r="A436" t="s">
        <v>603</v>
      </c>
      <c r="B436" t="s">
        <v>720</v>
      </c>
      <c r="C436" t="s">
        <v>738</v>
      </c>
      <c r="D436">
        <v>7311180</v>
      </c>
      <c r="E436">
        <v>2023</v>
      </c>
      <c r="F436">
        <v>1066</v>
      </c>
      <c r="G436">
        <v>548</v>
      </c>
      <c r="H436">
        <v>129</v>
      </c>
      <c r="I436">
        <v>3766</v>
      </c>
      <c r="J436">
        <v>9989</v>
      </c>
      <c r="K436">
        <v>3394</v>
      </c>
      <c r="L436">
        <v>1827</v>
      </c>
      <c r="M436">
        <v>569</v>
      </c>
      <c r="N436">
        <v>15779</v>
      </c>
      <c r="O436">
        <f t="shared" si="12"/>
        <v>3.4253850238980352E-2</v>
      </c>
      <c r="P436">
        <f t="shared" si="13"/>
        <v>3.6060586855947777E-2</v>
      </c>
    </row>
    <row r="437" spans="1:16" x14ac:dyDescent="0.25">
      <c r="A437" t="s">
        <v>603</v>
      </c>
      <c r="B437" t="s">
        <v>720</v>
      </c>
      <c r="C437" t="s">
        <v>739</v>
      </c>
      <c r="D437">
        <v>7311190</v>
      </c>
      <c r="E437">
        <v>2612</v>
      </c>
      <c r="F437">
        <v>1337</v>
      </c>
      <c r="G437">
        <v>656</v>
      </c>
      <c r="H437">
        <v>134</v>
      </c>
      <c r="I437">
        <v>4739</v>
      </c>
      <c r="J437">
        <v>12149</v>
      </c>
      <c r="K437">
        <v>4063</v>
      </c>
      <c r="L437">
        <v>1861</v>
      </c>
      <c r="M437">
        <v>501</v>
      </c>
      <c r="N437">
        <v>18574</v>
      </c>
      <c r="O437">
        <f t="shared" si="12"/>
        <v>2.8276007596539355E-2</v>
      </c>
      <c r="P437">
        <f t="shared" si="13"/>
        <v>2.6973188327770001E-2</v>
      </c>
    </row>
    <row r="438" spans="1:16" x14ac:dyDescent="0.25">
      <c r="A438" t="s">
        <v>603</v>
      </c>
      <c r="B438" t="s">
        <v>720</v>
      </c>
      <c r="C438" t="s">
        <v>740</v>
      </c>
      <c r="D438">
        <v>7311200</v>
      </c>
      <c r="E438">
        <v>1568</v>
      </c>
      <c r="F438">
        <v>797</v>
      </c>
      <c r="G438">
        <v>325</v>
      </c>
      <c r="H438">
        <v>75</v>
      </c>
      <c r="I438">
        <v>2765</v>
      </c>
      <c r="J438">
        <v>6876</v>
      </c>
      <c r="K438">
        <v>2271</v>
      </c>
      <c r="L438">
        <v>961</v>
      </c>
      <c r="M438">
        <v>264</v>
      </c>
      <c r="N438">
        <v>10372</v>
      </c>
      <c r="O438">
        <f t="shared" si="12"/>
        <v>2.7124773960216998E-2</v>
      </c>
      <c r="P438">
        <f t="shared" si="13"/>
        <v>2.545314307751639E-2</v>
      </c>
    </row>
    <row r="439" spans="1:16" x14ac:dyDescent="0.25">
      <c r="A439" t="s">
        <v>603</v>
      </c>
      <c r="B439" t="s">
        <v>720</v>
      </c>
      <c r="C439" t="s">
        <v>741</v>
      </c>
      <c r="D439">
        <v>7311210</v>
      </c>
      <c r="E439">
        <v>2208</v>
      </c>
      <c r="F439">
        <v>1064</v>
      </c>
      <c r="G439">
        <v>480</v>
      </c>
      <c r="H439">
        <v>123</v>
      </c>
      <c r="I439">
        <v>3875</v>
      </c>
      <c r="J439">
        <v>10176</v>
      </c>
      <c r="K439">
        <v>3047</v>
      </c>
      <c r="L439">
        <v>1443</v>
      </c>
      <c r="M439">
        <v>436</v>
      </c>
      <c r="N439">
        <v>15102</v>
      </c>
      <c r="O439">
        <f t="shared" si="12"/>
        <v>3.174193548387097E-2</v>
      </c>
      <c r="P439">
        <f t="shared" si="13"/>
        <v>2.8870348298238643E-2</v>
      </c>
    </row>
    <row r="440" spans="1:16" x14ac:dyDescent="0.25">
      <c r="A440" t="s">
        <v>603</v>
      </c>
      <c r="B440" t="s">
        <v>720</v>
      </c>
      <c r="C440" t="s">
        <v>742</v>
      </c>
      <c r="D440">
        <v>7311220</v>
      </c>
      <c r="E440">
        <v>2122</v>
      </c>
      <c r="F440">
        <v>1203</v>
      </c>
      <c r="G440">
        <v>499</v>
      </c>
      <c r="H440">
        <v>111</v>
      </c>
      <c r="I440">
        <v>3935</v>
      </c>
      <c r="J440">
        <v>9595</v>
      </c>
      <c r="K440">
        <v>3367</v>
      </c>
      <c r="L440">
        <v>1429</v>
      </c>
      <c r="M440">
        <v>411</v>
      </c>
      <c r="N440">
        <v>14802</v>
      </c>
      <c r="O440">
        <f t="shared" si="12"/>
        <v>2.8208386277001271E-2</v>
      </c>
      <c r="P440">
        <f t="shared" si="13"/>
        <v>2.7766518038102959E-2</v>
      </c>
    </row>
    <row r="441" spans="1:16" x14ac:dyDescent="0.25">
      <c r="A441" t="s">
        <v>603</v>
      </c>
      <c r="B441" t="s">
        <v>720</v>
      </c>
      <c r="C441" t="s">
        <v>697</v>
      </c>
      <c r="D441">
        <v>7311230</v>
      </c>
      <c r="E441">
        <v>1884</v>
      </c>
      <c r="F441">
        <v>785</v>
      </c>
      <c r="G441">
        <v>330</v>
      </c>
      <c r="H441">
        <v>55</v>
      </c>
      <c r="I441">
        <v>3054</v>
      </c>
      <c r="J441">
        <v>8578</v>
      </c>
      <c r="K441">
        <v>2264</v>
      </c>
      <c r="L441">
        <v>932</v>
      </c>
      <c r="M441">
        <v>206</v>
      </c>
      <c r="N441">
        <v>11980</v>
      </c>
      <c r="O441">
        <f t="shared" si="12"/>
        <v>1.8009168303863784E-2</v>
      </c>
      <c r="P441">
        <f t="shared" si="13"/>
        <v>1.7195325542570951E-2</v>
      </c>
    </row>
    <row r="442" spans="1:16" x14ac:dyDescent="0.25">
      <c r="A442" t="s">
        <v>603</v>
      </c>
      <c r="B442" t="s">
        <v>720</v>
      </c>
      <c r="C442" t="s">
        <v>743</v>
      </c>
      <c r="D442">
        <v>7311710</v>
      </c>
      <c r="E442">
        <v>1050</v>
      </c>
      <c r="F442">
        <v>850</v>
      </c>
      <c r="G442">
        <v>578</v>
      </c>
      <c r="H442">
        <v>194</v>
      </c>
      <c r="I442">
        <v>2672</v>
      </c>
      <c r="J442">
        <v>5091</v>
      </c>
      <c r="K442">
        <v>3084</v>
      </c>
      <c r="L442">
        <v>1949</v>
      </c>
      <c r="M442">
        <v>729</v>
      </c>
      <c r="N442">
        <v>10853</v>
      </c>
      <c r="O442">
        <f t="shared" si="12"/>
        <v>7.260479041916168E-2</v>
      </c>
      <c r="P442">
        <f t="shared" si="13"/>
        <v>6.7170367640283793E-2</v>
      </c>
    </row>
    <row r="443" spans="1:16" x14ac:dyDescent="0.25">
      <c r="A443" t="s">
        <v>603</v>
      </c>
      <c r="B443" t="s">
        <v>720</v>
      </c>
      <c r="C443" t="s">
        <v>744</v>
      </c>
      <c r="D443">
        <v>7311720</v>
      </c>
      <c r="E443">
        <v>726</v>
      </c>
      <c r="F443">
        <v>623</v>
      </c>
      <c r="G443">
        <v>452</v>
      </c>
      <c r="H443">
        <v>165</v>
      </c>
      <c r="I443">
        <v>1966</v>
      </c>
      <c r="J443">
        <v>3543</v>
      </c>
      <c r="K443">
        <v>2296</v>
      </c>
      <c r="L443">
        <v>1603</v>
      </c>
      <c r="M443">
        <v>590</v>
      </c>
      <c r="N443">
        <v>8032</v>
      </c>
      <c r="O443">
        <f t="shared" si="12"/>
        <v>8.3926754832146497E-2</v>
      </c>
      <c r="P443">
        <f t="shared" si="13"/>
        <v>7.3456175298804785E-2</v>
      </c>
    </row>
    <row r="444" spans="1:16" x14ac:dyDescent="0.25">
      <c r="A444" t="s">
        <v>603</v>
      </c>
      <c r="B444" t="s">
        <v>720</v>
      </c>
      <c r="C444" t="s">
        <v>745</v>
      </c>
      <c r="D444">
        <v>7311730</v>
      </c>
      <c r="E444">
        <v>1649</v>
      </c>
      <c r="F444">
        <v>720</v>
      </c>
      <c r="G444">
        <v>361</v>
      </c>
      <c r="H444">
        <v>99</v>
      </c>
      <c r="I444">
        <v>2829</v>
      </c>
      <c r="J444">
        <v>8662</v>
      </c>
      <c r="K444">
        <v>2452</v>
      </c>
      <c r="L444">
        <v>1214</v>
      </c>
      <c r="M444">
        <v>411</v>
      </c>
      <c r="N444">
        <v>12739</v>
      </c>
      <c r="O444">
        <f t="shared" si="12"/>
        <v>3.4994697773064687E-2</v>
      </c>
      <c r="P444">
        <f t="shared" si="13"/>
        <v>3.22631289740168E-2</v>
      </c>
    </row>
    <row r="445" spans="1:16" x14ac:dyDescent="0.25">
      <c r="A445" t="s">
        <v>603</v>
      </c>
      <c r="B445" t="s">
        <v>746</v>
      </c>
      <c r="C445" t="s">
        <v>747</v>
      </c>
      <c r="D445">
        <v>7312010</v>
      </c>
      <c r="E445">
        <v>1215</v>
      </c>
      <c r="F445">
        <v>1608</v>
      </c>
      <c r="G445">
        <v>1301</v>
      </c>
      <c r="H445">
        <v>498</v>
      </c>
      <c r="I445">
        <v>4622</v>
      </c>
      <c r="J445">
        <v>6155</v>
      </c>
      <c r="K445">
        <v>5514</v>
      </c>
      <c r="L445">
        <v>3629</v>
      </c>
      <c r="M445">
        <v>1427</v>
      </c>
      <c r="N445">
        <v>16725</v>
      </c>
      <c r="O445">
        <f t="shared" si="12"/>
        <v>0.10774556469061013</v>
      </c>
      <c r="P445">
        <f t="shared" si="13"/>
        <v>8.5321375186846043E-2</v>
      </c>
    </row>
    <row r="446" spans="1:16" x14ac:dyDescent="0.25">
      <c r="A446" t="s">
        <v>603</v>
      </c>
      <c r="B446" t="s">
        <v>746</v>
      </c>
      <c r="C446" t="s">
        <v>748</v>
      </c>
      <c r="D446">
        <v>7312020</v>
      </c>
      <c r="E446">
        <v>625</v>
      </c>
      <c r="F446">
        <v>826</v>
      </c>
      <c r="G446">
        <v>817</v>
      </c>
      <c r="H446">
        <v>358</v>
      </c>
      <c r="I446">
        <v>2626</v>
      </c>
      <c r="J446">
        <v>3296</v>
      </c>
      <c r="K446">
        <v>3082</v>
      </c>
      <c r="L446">
        <v>2585</v>
      </c>
      <c r="M446">
        <v>1111</v>
      </c>
      <c r="N446">
        <v>10074</v>
      </c>
      <c r="O446">
        <f t="shared" si="12"/>
        <v>0.13632901751713633</v>
      </c>
      <c r="P446">
        <f t="shared" si="13"/>
        <v>0.11028389914631725</v>
      </c>
    </row>
    <row r="447" spans="1:16" x14ac:dyDescent="0.25">
      <c r="A447" t="s">
        <v>603</v>
      </c>
      <c r="B447" t="s">
        <v>746</v>
      </c>
      <c r="C447" t="s">
        <v>749</v>
      </c>
      <c r="D447">
        <v>7312030</v>
      </c>
      <c r="E447">
        <v>811</v>
      </c>
      <c r="F447">
        <v>993</v>
      </c>
      <c r="G447">
        <v>839</v>
      </c>
      <c r="H447">
        <v>336</v>
      </c>
      <c r="I447">
        <v>2979</v>
      </c>
      <c r="J447">
        <v>3741</v>
      </c>
      <c r="K447">
        <v>3466</v>
      </c>
      <c r="L447">
        <v>2639</v>
      </c>
      <c r="M447">
        <v>1052</v>
      </c>
      <c r="N447">
        <v>10898</v>
      </c>
      <c r="O447">
        <f t="shared" si="12"/>
        <v>0.11278952668680765</v>
      </c>
      <c r="P447">
        <f t="shared" si="13"/>
        <v>9.6531473664892647E-2</v>
      </c>
    </row>
    <row r="448" spans="1:16" x14ac:dyDescent="0.25">
      <c r="A448" t="s">
        <v>603</v>
      </c>
      <c r="B448" t="s">
        <v>746</v>
      </c>
      <c r="C448" t="s">
        <v>750</v>
      </c>
      <c r="D448">
        <v>7312031</v>
      </c>
      <c r="E448">
        <v>200</v>
      </c>
      <c r="F448">
        <v>296</v>
      </c>
      <c r="G448">
        <v>266</v>
      </c>
      <c r="H448">
        <v>125</v>
      </c>
      <c r="I448">
        <v>887</v>
      </c>
      <c r="J448">
        <v>883</v>
      </c>
      <c r="K448">
        <v>992</v>
      </c>
      <c r="L448">
        <v>704</v>
      </c>
      <c r="M448">
        <v>320</v>
      </c>
      <c r="N448">
        <v>2899</v>
      </c>
      <c r="O448">
        <f t="shared" si="12"/>
        <v>0.14092446448703494</v>
      </c>
      <c r="P448">
        <f t="shared" si="13"/>
        <v>0.11038289065194895</v>
      </c>
    </row>
    <row r="449" spans="1:16" x14ac:dyDescent="0.25">
      <c r="A449" t="s">
        <v>603</v>
      </c>
      <c r="B449" t="s">
        <v>746</v>
      </c>
      <c r="C449" t="s">
        <v>751</v>
      </c>
      <c r="D449">
        <v>7312032</v>
      </c>
      <c r="E449">
        <v>172</v>
      </c>
      <c r="F449">
        <v>269</v>
      </c>
      <c r="G449">
        <v>239</v>
      </c>
      <c r="H449">
        <v>93</v>
      </c>
      <c r="I449">
        <v>773</v>
      </c>
      <c r="J449">
        <v>836</v>
      </c>
      <c r="K449">
        <v>933</v>
      </c>
      <c r="L449">
        <v>625</v>
      </c>
      <c r="M449">
        <v>249</v>
      </c>
      <c r="N449">
        <v>2643</v>
      </c>
      <c r="O449">
        <f t="shared" si="12"/>
        <v>0.1203104786545925</v>
      </c>
      <c r="P449">
        <f t="shared" si="13"/>
        <v>9.4211123723041995E-2</v>
      </c>
    </row>
    <row r="450" spans="1:16" x14ac:dyDescent="0.25">
      <c r="A450" t="s">
        <v>603</v>
      </c>
      <c r="B450" t="s">
        <v>746</v>
      </c>
      <c r="C450" t="s">
        <v>752</v>
      </c>
      <c r="D450">
        <v>7312040</v>
      </c>
      <c r="E450">
        <v>930</v>
      </c>
      <c r="F450">
        <v>1315</v>
      </c>
      <c r="G450">
        <v>987</v>
      </c>
      <c r="H450">
        <v>365</v>
      </c>
      <c r="I450">
        <v>3597</v>
      </c>
      <c r="J450">
        <v>4234</v>
      </c>
      <c r="K450">
        <v>4326</v>
      </c>
      <c r="L450">
        <v>2560</v>
      </c>
      <c r="M450">
        <v>998</v>
      </c>
      <c r="N450">
        <v>12118</v>
      </c>
      <c r="O450">
        <f t="shared" si="12"/>
        <v>0.10147345009730331</v>
      </c>
      <c r="P450">
        <f t="shared" si="13"/>
        <v>8.2356824558507999E-2</v>
      </c>
    </row>
    <row r="451" spans="1:16" x14ac:dyDescent="0.25">
      <c r="A451" t="s">
        <v>603</v>
      </c>
      <c r="B451" t="s">
        <v>746</v>
      </c>
      <c r="C451" t="s">
        <v>753</v>
      </c>
      <c r="D451">
        <v>7312050</v>
      </c>
      <c r="E451">
        <v>715</v>
      </c>
      <c r="F451">
        <v>832</v>
      </c>
      <c r="G451">
        <v>771</v>
      </c>
      <c r="H451">
        <v>244</v>
      </c>
      <c r="I451">
        <v>2562</v>
      </c>
      <c r="J451">
        <v>3281</v>
      </c>
      <c r="K451">
        <v>2822</v>
      </c>
      <c r="L451">
        <v>1965</v>
      </c>
      <c r="M451">
        <v>721</v>
      </c>
      <c r="N451">
        <v>8789</v>
      </c>
      <c r="O451">
        <f t="shared" ref="O451:O514" si="14">H451/I451</f>
        <v>9.5238095238095233E-2</v>
      </c>
      <c r="P451">
        <f t="shared" ref="P451:P514" si="15">M451/N451</f>
        <v>8.2034361133234729E-2</v>
      </c>
    </row>
    <row r="452" spans="1:16" x14ac:dyDescent="0.25">
      <c r="A452" t="s">
        <v>603</v>
      </c>
      <c r="B452" t="s">
        <v>746</v>
      </c>
      <c r="C452" t="s">
        <v>754</v>
      </c>
      <c r="D452">
        <v>7312060</v>
      </c>
      <c r="E452">
        <v>1006</v>
      </c>
      <c r="F452">
        <v>1263</v>
      </c>
      <c r="G452">
        <v>1017</v>
      </c>
      <c r="H452">
        <v>320</v>
      </c>
      <c r="I452">
        <v>3606</v>
      </c>
      <c r="J452">
        <v>4574</v>
      </c>
      <c r="K452">
        <v>4247</v>
      </c>
      <c r="L452">
        <v>2781</v>
      </c>
      <c r="M452">
        <v>1016</v>
      </c>
      <c r="N452">
        <v>12618</v>
      </c>
      <c r="O452">
        <f t="shared" si="14"/>
        <v>8.8740987243483088E-2</v>
      </c>
      <c r="P452">
        <f t="shared" si="15"/>
        <v>8.0519892217467109E-2</v>
      </c>
    </row>
    <row r="453" spans="1:16" x14ac:dyDescent="0.25">
      <c r="A453" t="s">
        <v>603</v>
      </c>
      <c r="B453" t="s">
        <v>755</v>
      </c>
      <c r="C453" t="s">
        <v>756</v>
      </c>
      <c r="D453">
        <v>7313010</v>
      </c>
      <c r="E453">
        <v>223</v>
      </c>
      <c r="F453">
        <v>444</v>
      </c>
      <c r="G453">
        <v>560</v>
      </c>
      <c r="H453">
        <v>621</v>
      </c>
      <c r="I453">
        <v>1848</v>
      </c>
      <c r="J453">
        <v>1242</v>
      </c>
      <c r="K453">
        <v>1958</v>
      </c>
      <c r="L453">
        <v>1965</v>
      </c>
      <c r="M453">
        <v>1681</v>
      </c>
      <c r="N453">
        <v>6846</v>
      </c>
      <c r="O453">
        <f t="shared" si="14"/>
        <v>0.33603896103896103</v>
      </c>
      <c r="P453">
        <f t="shared" si="15"/>
        <v>0.24554484370435289</v>
      </c>
    </row>
    <row r="454" spans="1:16" x14ac:dyDescent="0.25">
      <c r="A454" t="s">
        <v>603</v>
      </c>
      <c r="B454" t="s">
        <v>755</v>
      </c>
      <c r="C454" t="s">
        <v>757</v>
      </c>
      <c r="D454">
        <v>7313020</v>
      </c>
      <c r="E454">
        <v>402</v>
      </c>
      <c r="F454">
        <v>537</v>
      </c>
      <c r="G454">
        <v>590</v>
      </c>
      <c r="H454">
        <v>568</v>
      </c>
      <c r="I454">
        <v>2097</v>
      </c>
      <c r="J454">
        <v>2308</v>
      </c>
      <c r="K454">
        <v>2445</v>
      </c>
      <c r="L454">
        <v>2168</v>
      </c>
      <c r="M454">
        <v>1746</v>
      </c>
      <c r="N454">
        <v>8667</v>
      </c>
      <c r="O454">
        <f t="shared" si="14"/>
        <v>0.27086313781592752</v>
      </c>
      <c r="P454">
        <f t="shared" si="15"/>
        <v>0.20145379023883697</v>
      </c>
    </row>
    <row r="455" spans="1:16" x14ac:dyDescent="0.25">
      <c r="A455" t="s">
        <v>603</v>
      </c>
      <c r="B455" t="s">
        <v>755</v>
      </c>
      <c r="C455" t="s">
        <v>758</v>
      </c>
      <c r="D455">
        <v>7313030</v>
      </c>
      <c r="E455">
        <v>463</v>
      </c>
      <c r="F455">
        <v>785</v>
      </c>
      <c r="G455">
        <v>867</v>
      </c>
      <c r="H455">
        <v>811</v>
      </c>
      <c r="I455">
        <v>2926</v>
      </c>
      <c r="J455">
        <v>2682</v>
      </c>
      <c r="K455">
        <v>3524</v>
      </c>
      <c r="L455">
        <v>3073</v>
      </c>
      <c r="M455">
        <v>2240</v>
      </c>
      <c r="N455">
        <v>11519</v>
      </c>
      <c r="O455">
        <f t="shared" si="14"/>
        <v>0.27717019822282979</v>
      </c>
      <c r="P455">
        <f t="shared" si="15"/>
        <v>0.19446132476777497</v>
      </c>
    </row>
    <row r="456" spans="1:16" x14ac:dyDescent="0.25">
      <c r="A456" t="s">
        <v>603</v>
      </c>
      <c r="B456" t="s">
        <v>755</v>
      </c>
      <c r="C456" t="s">
        <v>172</v>
      </c>
      <c r="D456">
        <v>7313040</v>
      </c>
      <c r="E456">
        <v>458</v>
      </c>
      <c r="F456">
        <v>555</v>
      </c>
      <c r="G456">
        <v>598</v>
      </c>
      <c r="H456">
        <v>469</v>
      </c>
      <c r="I456">
        <v>2080</v>
      </c>
      <c r="J456">
        <v>2495</v>
      </c>
      <c r="K456">
        <v>2274</v>
      </c>
      <c r="L456">
        <v>1924</v>
      </c>
      <c r="M456">
        <v>1225</v>
      </c>
      <c r="N456">
        <v>7918</v>
      </c>
      <c r="O456">
        <f t="shared" si="14"/>
        <v>0.22548076923076923</v>
      </c>
      <c r="P456">
        <f t="shared" si="15"/>
        <v>0.15471078555190704</v>
      </c>
    </row>
    <row r="457" spans="1:16" x14ac:dyDescent="0.25">
      <c r="A457" t="s">
        <v>603</v>
      </c>
      <c r="B457" t="s">
        <v>755</v>
      </c>
      <c r="C457" t="s">
        <v>759</v>
      </c>
      <c r="D457">
        <v>7313050</v>
      </c>
      <c r="E457">
        <v>225</v>
      </c>
      <c r="F457">
        <v>396</v>
      </c>
      <c r="G457">
        <v>517</v>
      </c>
      <c r="H457">
        <v>481</v>
      </c>
      <c r="I457">
        <v>1619</v>
      </c>
      <c r="J457">
        <v>1247</v>
      </c>
      <c r="K457">
        <v>1785</v>
      </c>
      <c r="L457">
        <v>1856</v>
      </c>
      <c r="M457">
        <v>1419</v>
      </c>
      <c r="N457">
        <v>6307</v>
      </c>
      <c r="O457">
        <f t="shared" si="14"/>
        <v>0.29709697344039532</v>
      </c>
      <c r="P457">
        <f t="shared" si="15"/>
        <v>0.22498810845092754</v>
      </c>
    </row>
    <row r="458" spans="1:16" x14ac:dyDescent="0.25">
      <c r="A458" t="s">
        <v>603</v>
      </c>
      <c r="B458" t="s">
        <v>755</v>
      </c>
      <c r="C458" t="s">
        <v>760</v>
      </c>
      <c r="D458">
        <v>7313060</v>
      </c>
      <c r="E458">
        <v>391</v>
      </c>
      <c r="F458">
        <v>470</v>
      </c>
      <c r="G458">
        <v>597</v>
      </c>
      <c r="H458">
        <v>478</v>
      </c>
      <c r="I458">
        <v>1936</v>
      </c>
      <c r="J458">
        <v>1966</v>
      </c>
      <c r="K458">
        <v>1778</v>
      </c>
      <c r="L458">
        <v>1653</v>
      </c>
      <c r="M458">
        <v>1032</v>
      </c>
      <c r="N458">
        <v>6429</v>
      </c>
      <c r="O458">
        <f t="shared" si="14"/>
        <v>0.246900826446281</v>
      </c>
      <c r="P458">
        <f t="shared" si="15"/>
        <v>0.16052263182454504</v>
      </c>
    </row>
    <row r="459" spans="1:16" x14ac:dyDescent="0.25">
      <c r="A459" t="s">
        <v>603</v>
      </c>
      <c r="B459" t="s">
        <v>755</v>
      </c>
      <c r="C459" t="s">
        <v>761</v>
      </c>
      <c r="D459">
        <v>7313061</v>
      </c>
      <c r="E459">
        <v>360</v>
      </c>
      <c r="F459">
        <v>480</v>
      </c>
      <c r="G459">
        <v>567</v>
      </c>
      <c r="H459">
        <v>458</v>
      </c>
      <c r="I459">
        <v>1865</v>
      </c>
      <c r="J459">
        <v>1835</v>
      </c>
      <c r="K459">
        <v>1865</v>
      </c>
      <c r="L459">
        <v>1761</v>
      </c>
      <c r="M459">
        <v>1143</v>
      </c>
      <c r="N459">
        <v>6604</v>
      </c>
      <c r="O459">
        <f t="shared" si="14"/>
        <v>0.24557640750670243</v>
      </c>
      <c r="P459">
        <f t="shared" si="15"/>
        <v>0.17307692307692307</v>
      </c>
    </row>
    <row r="460" spans="1:16" x14ac:dyDescent="0.25">
      <c r="A460" t="s">
        <v>603</v>
      </c>
      <c r="B460" t="s">
        <v>755</v>
      </c>
      <c r="C460" t="s">
        <v>762</v>
      </c>
      <c r="D460">
        <v>7313070</v>
      </c>
      <c r="E460">
        <v>733</v>
      </c>
      <c r="F460">
        <v>883</v>
      </c>
      <c r="G460">
        <v>978</v>
      </c>
      <c r="H460">
        <v>847</v>
      </c>
      <c r="I460">
        <v>3441</v>
      </c>
      <c r="J460">
        <v>3905</v>
      </c>
      <c r="K460">
        <v>3611</v>
      </c>
      <c r="L460">
        <v>3007</v>
      </c>
      <c r="M460">
        <v>2100</v>
      </c>
      <c r="N460">
        <v>12623</v>
      </c>
      <c r="O460">
        <f t="shared" si="14"/>
        <v>0.24614937518163324</v>
      </c>
      <c r="P460">
        <f t="shared" si="15"/>
        <v>0.16636298819614989</v>
      </c>
    </row>
    <row r="461" spans="1:16" x14ac:dyDescent="0.25">
      <c r="A461" t="s">
        <v>603</v>
      </c>
      <c r="B461" t="s">
        <v>755</v>
      </c>
      <c r="C461" t="s">
        <v>763</v>
      </c>
      <c r="D461">
        <v>7313080</v>
      </c>
      <c r="E461">
        <v>685</v>
      </c>
      <c r="F461">
        <v>951</v>
      </c>
      <c r="G461">
        <v>1038</v>
      </c>
      <c r="H461">
        <v>848</v>
      </c>
      <c r="I461">
        <v>3522</v>
      </c>
      <c r="J461">
        <v>3899</v>
      </c>
      <c r="K461">
        <v>4020</v>
      </c>
      <c r="L461">
        <v>3513</v>
      </c>
      <c r="M461">
        <v>2294</v>
      </c>
      <c r="N461">
        <v>13726</v>
      </c>
      <c r="O461">
        <f t="shared" si="14"/>
        <v>0.24077228847245882</v>
      </c>
      <c r="P461">
        <f t="shared" si="15"/>
        <v>0.16712807809995628</v>
      </c>
    </row>
    <row r="462" spans="1:16" x14ac:dyDescent="0.25">
      <c r="A462" t="s">
        <v>603</v>
      </c>
      <c r="B462" t="s">
        <v>755</v>
      </c>
      <c r="C462" t="s">
        <v>764</v>
      </c>
      <c r="D462">
        <v>7313090</v>
      </c>
      <c r="E462">
        <v>178</v>
      </c>
      <c r="F462">
        <v>437</v>
      </c>
      <c r="G462">
        <v>552</v>
      </c>
      <c r="H462">
        <v>626</v>
      </c>
      <c r="I462">
        <v>1793</v>
      </c>
      <c r="J462">
        <v>1054</v>
      </c>
      <c r="K462">
        <v>2059</v>
      </c>
      <c r="L462">
        <v>2243</v>
      </c>
      <c r="M462">
        <v>2024</v>
      </c>
      <c r="N462">
        <v>7380</v>
      </c>
      <c r="O462">
        <f t="shared" si="14"/>
        <v>0.34913552704963746</v>
      </c>
      <c r="P462">
        <f t="shared" si="15"/>
        <v>0.27425474254742549</v>
      </c>
    </row>
    <row r="463" spans="1:16" x14ac:dyDescent="0.25">
      <c r="A463" t="s">
        <v>603</v>
      </c>
      <c r="B463" t="s">
        <v>755</v>
      </c>
      <c r="C463" t="s">
        <v>765</v>
      </c>
      <c r="D463">
        <v>7313100</v>
      </c>
      <c r="E463">
        <v>131</v>
      </c>
      <c r="F463">
        <v>220</v>
      </c>
      <c r="G463">
        <v>306</v>
      </c>
      <c r="H463">
        <v>287</v>
      </c>
      <c r="I463">
        <v>944</v>
      </c>
      <c r="J463">
        <v>746</v>
      </c>
      <c r="K463">
        <v>964</v>
      </c>
      <c r="L463">
        <v>1039</v>
      </c>
      <c r="M463">
        <v>789</v>
      </c>
      <c r="N463">
        <v>3538</v>
      </c>
      <c r="O463">
        <f t="shared" si="14"/>
        <v>0.30402542372881358</v>
      </c>
      <c r="P463">
        <f t="shared" si="15"/>
        <v>0.22300734878462408</v>
      </c>
    </row>
    <row r="464" spans="1:16" x14ac:dyDescent="0.25">
      <c r="A464" t="s">
        <v>603</v>
      </c>
      <c r="B464" t="s">
        <v>755</v>
      </c>
      <c r="C464" t="s">
        <v>766</v>
      </c>
      <c r="D464">
        <v>7313101</v>
      </c>
      <c r="E464">
        <v>182</v>
      </c>
      <c r="F464">
        <v>284</v>
      </c>
      <c r="G464">
        <v>351</v>
      </c>
      <c r="H464">
        <v>303</v>
      </c>
      <c r="I464">
        <v>1120</v>
      </c>
      <c r="J464">
        <v>986</v>
      </c>
      <c r="K464">
        <v>1131</v>
      </c>
      <c r="L464">
        <v>1088</v>
      </c>
      <c r="M464">
        <v>752</v>
      </c>
      <c r="N464">
        <v>3957</v>
      </c>
      <c r="O464">
        <f t="shared" si="14"/>
        <v>0.27053571428571427</v>
      </c>
      <c r="P464">
        <f t="shared" si="15"/>
        <v>0.19004296183977762</v>
      </c>
    </row>
    <row r="465" spans="1:16" x14ac:dyDescent="0.25">
      <c r="A465" t="s">
        <v>603</v>
      </c>
      <c r="B465" t="s">
        <v>755</v>
      </c>
      <c r="C465" t="s">
        <v>767</v>
      </c>
      <c r="D465">
        <v>7313110</v>
      </c>
      <c r="E465">
        <v>467</v>
      </c>
      <c r="F465">
        <v>603</v>
      </c>
      <c r="G465">
        <v>777</v>
      </c>
      <c r="H465">
        <v>594</v>
      </c>
      <c r="I465">
        <v>2441</v>
      </c>
      <c r="J465">
        <v>2452</v>
      </c>
      <c r="K465">
        <v>2458</v>
      </c>
      <c r="L465">
        <v>2418</v>
      </c>
      <c r="M465">
        <v>1586</v>
      </c>
      <c r="N465">
        <v>8914</v>
      </c>
      <c r="O465">
        <f t="shared" si="14"/>
        <v>0.2433428922572716</v>
      </c>
      <c r="P465">
        <f t="shared" si="15"/>
        <v>0.17792236930670854</v>
      </c>
    </row>
    <row r="466" spans="1:16" x14ac:dyDescent="0.25">
      <c r="A466" t="s">
        <v>603</v>
      </c>
      <c r="B466" t="s">
        <v>755</v>
      </c>
      <c r="C466" t="s">
        <v>768</v>
      </c>
      <c r="D466">
        <v>7313120</v>
      </c>
      <c r="E466">
        <v>409</v>
      </c>
      <c r="F466">
        <v>578</v>
      </c>
      <c r="G466">
        <v>683</v>
      </c>
      <c r="H466">
        <v>582</v>
      </c>
      <c r="I466">
        <v>2252</v>
      </c>
      <c r="J466">
        <v>2231</v>
      </c>
      <c r="K466">
        <v>2516</v>
      </c>
      <c r="L466">
        <v>2350</v>
      </c>
      <c r="M466">
        <v>1636</v>
      </c>
      <c r="N466">
        <v>8733</v>
      </c>
      <c r="O466">
        <f t="shared" si="14"/>
        <v>0.25843694493783304</v>
      </c>
      <c r="P466">
        <f t="shared" si="15"/>
        <v>0.18733539448070538</v>
      </c>
    </row>
    <row r="467" spans="1:16" x14ac:dyDescent="0.25">
      <c r="A467" t="s">
        <v>603</v>
      </c>
      <c r="B467" t="s">
        <v>769</v>
      </c>
      <c r="C467" t="s">
        <v>770</v>
      </c>
      <c r="D467">
        <v>7314010</v>
      </c>
      <c r="E467">
        <v>371</v>
      </c>
      <c r="F467">
        <v>503</v>
      </c>
      <c r="G467">
        <v>656</v>
      </c>
      <c r="H467">
        <v>445</v>
      </c>
      <c r="I467">
        <v>1975</v>
      </c>
      <c r="J467">
        <v>1989</v>
      </c>
      <c r="K467">
        <v>2090</v>
      </c>
      <c r="L467">
        <v>2216</v>
      </c>
      <c r="M467">
        <v>1297</v>
      </c>
      <c r="N467">
        <v>7592</v>
      </c>
      <c r="O467">
        <f t="shared" si="14"/>
        <v>0.22531645569620254</v>
      </c>
      <c r="P467">
        <f t="shared" si="15"/>
        <v>0.1708377239199157</v>
      </c>
    </row>
    <row r="468" spans="1:16" x14ac:dyDescent="0.25">
      <c r="A468" t="s">
        <v>603</v>
      </c>
      <c r="B468" t="s">
        <v>769</v>
      </c>
      <c r="C468" t="s">
        <v>771</v>
      </c>
      <c r="D468">
        <v>7314020</v>
      </c>
      <c r="E468">
        <v>501</v>
      </c>
      <c r="F468">
        <v>700</v>
      </c>
      <c r="G468">
        <v>672</v>
      </c>
      <c r="H468">
        <v>436</v>
      </c>
      <c r="I468">
        <v>2309</v>
      </c>
      <c r="J468">
        <v>2751</v>
      </c>
      <c r="K468">
        <v>2935</v>
      </c>
      <c r="L468">
        <v>2253</v>
      </c>
      <c r="M468">
        <v>1367</v>
      </c>
      <c r="N468">
        <v>9306</v>
      </c>
      <c r="O468">
        <f t="shared" si="14"/>
        <v>0.1888263317453443</v>
      </c>
      <c r="P468">
        <f t="shared" si="15"/>
        <v>0.14689447668171071</v>
      </c>
    </row>
    <row r="469" spans="1:16" x14ac:dyDescent="0.25">
      <c r="A469" t="s">
        <v>603</v>
      </c>
      <c r="B469" t="s">
        <v>769</v>
      </c>
      <c r="C469" t="s">
        <v>772</v>
      </c>
      <c r="D469">
        <v>7314030</v>
      </c>
      <c r="E469">
        <v>746</v>
      </c>
      <c r="F469">
        <v>973</v>
      </c>
      <c r="G469">
        <v>867</v>
      </c>
      <c r="H469">
        <v>448</v>
      </c>
      <c r="I469">
        <v>3034</v>
      </c>
      <c r="J469">
        <v>3812</v>
      </c>
      <c r="K469">
        <v>3729</v>
      </c>
      <c r="L469">
        <v>2723</v>
      </c>
      <c r="M469">
        <v>1314</v>
      </c>
      <c r="N469">
        <v>11578</v>
      </c>
      <c r="O469">
        <f t="shared" si="14"/>
        <v>0.14765985497692816</v>
      </c>
      <c r="P469">
        <f t="shared" si="15"/>
        <v>0.11349110381758508</v>
      </c>
    </row>
    <row r="470" spans="1:16" x14ac:dyDescent="0.25">
      <c r="A470" t="s">
        <v>603</v>
      </c>
      <c r="B470" t="s">
        <v>769</v>
      </c>
      <c r="C470" t="s">
        <v>773</v>
      </c>
      <c r="D470">
        <v>7314040</v>
      </c>
      <c r="E470">
        <v>116</v>
      </c>
      <c r="F470">
        <v>373</v>
      </c>
      <c r="G470">
        <v>483</v>
      </c>
      <c r="H470">
        <v>471</v>
      </c>
      <c r="I470">
        <v>1443</v>
      </c>
      <c r="J470">
        <v>655</v>
      </c>
      <c r="K470">
        <v>1649</v>
      </c>
      <c r="L470">
        <v>1733</v>
      </c>
      <c r="M470">
        <v>1337</v>
      </c>
      <c r="N470">
        <v>5374</v>
      </c>
      <c r="O470">
        <f t="shared" si="14"/>
        <v>0.32640332640332642</v>
      </c>
      <c r="P470">
        <f t="shared" si="15"/>
        <v>0.24879047264607368</v>
      </c>
    </row>
    <row r="471" spans="1:16" x14ac:dyDescent="0.25">
      <c r="A471" t="s">
        <v>603</v>
      </c>
      <c r="B471" t="s">
        <v>769</v>
      </c>
      <c r="C471" t="s">
        <v>774</v>
      </c>
      <c r="D471">
        <v>7314050</v>
      </c>
      <c r="E471">
        <v>147</v>
      </c>
      <c r="F471">
        <v>310</v>
      </c>
      <c r="G471">
        <v>405</v>
      </c>
      <c r="H471">
        <v>372</v>
      </c>
      <c r="I471">
        <v>1234</v>
      </c>
      <c r="J471">
        <v>820</v>
      </c>
      <c r="K471">
        <v>1425</v>
      </c>
      <c r="L471">
        <v>1516</v>
      </c>
      <c r="M471">
        <v>1210</v>
      </c>
      <c r="N471">
        <v>4971</v>
      </c>
      <c r="O471">
        <f t="shared" si="14"/>
        <v>0.30145867098865481</v>
      </c>
      <c r="P471">
        <f t="shared" si="15"/>
        <v>0.24341178837256086</v>
      </c>
    </row>
    <row r="472" spans="1:16" x14ac:dyDescent="0.25">
      <c r="A472" t="s">
        <v>603</v>
      </c>
      <c r="B472" t="s">
        <v>769</v>
      </c>
      <c r="C472" t="s">
        <v>775</v>
      </c>
      <c r="D472">
        <v>7314051</v>
      </c>
      <c r="E472">
        <v>139</v>
      </c>
      <c r="F472">
        <v>211</v>
      </c>
      <c r="G472">
        <v>305</v>
      </c>
      <c r="H472">
        <v>207</v>
      </c>
      <c r="I472">
        <v>862</v>
      </c>
      <c r="J472">
        <v>748</v>
      </c>
      <c r="K472">
        <v>842</v>
      </c>
      <c r="L472">
        <v>919</v>
      </c>
      <c r="M472">
        <v>556</v>
      </c>
      <c r="N472">
        <v>3065</v>
      </c>
      <c r="O472">
        <f t="shared" si="14"/>
        <v>0.24013921113689096</v>
      </c>
      <c r="P472">
        <f t="shared" si="15"/>
        <v>0.18140293637846655</v>
      </c>
    </row>
    <row r="473" spans="1:16" x14ac:dyDescent="0.25">
      <c r="A473" t="s">
        <v>603</v>
      </c>
      <c r="B473" t="s">
        <v>769</v>
      </c>
      <c r="C473" t="s">
        <v>776</v>
      </c>
      <c r="D473">
        <v>7314060</v>
      </c>
      <c r="E473">
        <v>280</v>
      </c>
      <c r="F473">
        <v>553</v>
      </c>
      <c r="G473">
        <v>659</v>
      </c>
      <c r="H473">
        <v>535</v>
      </c>
      <c r="I473">
        <v>2027</v>
      </c>
      <c r="J473">
        <v>1589</v>
      </c>
      <c r="K473">
        <v>2495</v>
      </c>
      <c r="L473">
        <v>2497</v>
      </c>
      <c r="M473">
        <v>1758</v>
      </c>
      <c r="N473">
        <v>8339</v>
      </c>
      <c r="O473">
        <f t="shared" si="14"/>
        <v>0.26393685249136656</v>
      </c>
      <c r="P473">
        <f t="shared" si="15"/>
        <v>0.21081664468161651</v>
      </c>
    </row>
    <row r="474" spans="1:16" x14ac:dyDescent="0.25">
      <c r="A474" t="s">
        <v>603</v>
      </c>
      <c r="B474" t="s">
        <v>769</v>
      </c>
      <c r="C474" t="s">
        <v>777</v>
      </c>
      <c r="D474">
        <v>7314061</v>
      </c>
      <c r="E474">
        <v>271</v>
      </c>
      <c r="F474">
        <v>504</v>
      </c>
      <c r="G474">
        <v>449</v>
      </c>
      <c r="H474">
        <v>298</v>
      </c>
      <c r="I474">
        <v>1522</v>
      </c>
      <c r="J474">
        <v>1464</v>
      </c>
      <c r="K474">
        <v>2187</v>
      </c>
      <c r="L474">
        <v>1443</v>
      </c>
      <c r="M474">
        <v>872</v>
      </c>
      <c r="N474">
        <v>5966</v>
      </c>
      <c r="O474">
        <f t="shared" si="14"/>
        <v>0.19579500657030224</v>
      </c>
      <c r="P474">
        <f t="shared" si="15"/>
        <v>0.14616158229969828</v>
      </c>
    </row>
    <row r="475" spans="1:16" x14ac:dyDescent="0.25">
      <c r="A475" t="s">
        <v>603</v>
      </c>
      <c r="B475" t="s">
        <v>769</v>
      </c>
      <c r="C475" t="s">
        <v>778</v>
      </c>
      <c r="D475">
        <v>7314070</v>
      </c>
      <c r="E475">
        <v>642</v>
      </c>
      <c r="F475">
        <v>817</v>
      </c>
      <c r="G475">
        <v>689</v>
      </c>
      <c r="H475">
        <v>392</v>
      </c>
      <c r="I475">
        <v>2540</v>
      </c>
      <c r="J475">
        <v>3290</v>
      </c>
      <c r="K475">
        <v>3130</v>
      </c>
      <c r="L475">
        <v>2270</v>
      </c>
      <c r="M475">
        <v>1310</v>
      </c>
      <c r="N475">
        <v>10000</v>
      </c>
      <c r="O475">
        <f t="shared" si="14"/>
        <v>0.15433070866141732</v>
      </c>
      <c r="P475">
        <f t="shared" si="15"/>
        <v>0.13100000000000001</v>
      </c>
    </row>
    <row r="476" spans="1:16" x14ac:dyDescent="0.25">
      <c r="A476" t="s">
        <v>603</v>
      </c>
      <c r="B476" t="s">
        <v>769</v>
      </c>
      <c r="C476" t="s">
        <v>779</v>
      </c>
      <c r="D476">
        <v>7314080</v>
      </c>
      <c r="E476">
        <v>349</v>
      </c>
      <c r="F476">
        <v>607</v>
      </c>
      <c r="G476">
        <v>640</v>
      </c>
      <c r="H476">
        <v>439</v>
      </c>
      <c r="I476">
        <v>2035</v>
      </c>
      <c r="J476">
        <v>1917</v>
      </c>
      <c r="K476">
        <v>2500</v>
      </c>
      <c r="L476">
        <v>2155</v>
      </c>
      <c r="M476">
        <v>1405</v>
      </c>
      <c r="N476">
        <v>7977</v>
      </c>
      <c r="O476">
        <f t="shared" si="14"/>
        <v>0.21572481572481572</v>
      </c>
      <c r="P476">
        <f t="shared" si="15"/>
        <v>0.17613137771091888</v>
      </c>
    </row>
    <row r="477" spans="1:16" x14ac:dyDescent="0.25">
      <c r="A477" t="s">
        <v>603</v>
      </c>
      <c r="B477" t="s">
        <v>769</v>
      </c>
      <c r="C477" t="s">
        <v>780</v>
      </c>
      <c r="D477">
        <v>7314081</v>
      </c>
      <c r="E477">
        <v>1151</v>
      </c>
      <c r="F477">
        <v>744</v>
      </c>
      <c r="G477">
        <v>379</v>
      </c>
      <c r="H477">
        <v>175</v>
      </c>
      <c r="I477">
        <v>2449</v>
      </c>
      <c r="J477">
        <v>5282</v>
      </c>
      <c r="K477">
        <v>2260</v>
      </c>
      <c r="L477">
        <v>1032</v>
      </c>
      <c r="M477">
        <v>580</v>
      </c>
      <c r="N477">
        <v>9154</v>
      </c>
      <c r="O477">
        <f t="shared" si="14"/>
        <v>7.1457737852184566E-2</v>
      </c>
      <c r="P477">
        <f t="shared" si="15"/>
        <v>6.3360279659165394E-2</v>
      </c>
    </row>
    <row r="478" spans="1:16" x14ac:dyDescent="0.25">
      <c r="A478" t="s">
        <v>603</v>
      </c>
      <c r="B478" t="s">
        <v>781</v>
      </c>
      <c r="C478" t="s">
        <v>782</v>
      </c>
      <c r="D478">
        <v>7315010</v>
      </c>
      <c r="E478">
        <v>514</v>
      </c>
      <c r="F478">
        <v>932</v>
      </c>
      <c r="G478">
        <v>832</v>
      </c>
      <c r="H478">
        <v>938</v>
      </c>
      <c r="I478">
        <v>3216</v>
      </c>
      <c r="J478">
        <v>2886</v>
      </c>
      <c r="K478">
        <v>3960</v>
      </c>
      <c r="L478">
        <v>2936</v>
      </c>
      <c r="M478">
        <v>2958</v>
      </c>
      <c r="N478">
        <v>12740</v>
      </c>
      <c r="O478">
        <f t="shared" si="14"/>
        <v>0.29166666666666669</v>
      </c>
      <c r="P478">
        <f t="shared" si="15"/>
        <v>0.23218210361067504</v>
      </c>
    </row>
    <row r="479" spans="1:16" x14ac:dyDescent="0.25">
      <c r="A479" t="s">
        <v>603</v>
      </c>
      <c r="B479" t="s">
        <v>781</v>
      </c>
      <c r="C479" t="s">
        <v>783</v>
      </c>
      <c r="D479">
        <v>7315020</v>
      </c>
      <c r="E479">
        <v>214</v>
      </c>
      <c r="F479">
        <v>538</v>
      </c>
      <c r="G479">
        <v>548</v>
      </c>
      <c r="H479">
        <v>591</v>
      </c>
      <c r="I479">
        <v>1891</v>
      </c>
      <c r="J479">
        <v>1184</v>
      </c>
      <c r="K479">
        <v>2255</v>
      </c>
      <c r="L479">
        <v>1777</v>
      </c>
      <c r="M479">
        <v>1647</v>
      </c>
      <c r="N479">
        <v>6863</v>
      </c>
      <c r="O479">
        <f t="shared" si="14"/>
        <v>0.31253305129561076</v>
      </c>
      <c r="P479">
        <f t="shared" si="15"/>
        <v>0.23998251493515954</v>
      </c>
    </row>
    <row r="480" spans="1:16" x14ac:dyDescent="0.25">
      <c r="A480" t="s">
        <v>603</v>
      </c>
      <c r="B480" t="s">
        <v>781</v>
      </c>
      <c r="C480" t="s">
        <v>784</v>
      </c>
      <c r="D480">
        <v>7315021</v>
      </c>
      <c r="E480">
        <v>91</v>
      </c>
      <c r="F480">
        <v>347</v>
      </c>
      <c r="G480">
        <v>450</v>
      </c>
      <c r="H480">
        <v>539</v>
      </c>
      <c r="I480">
        <v>1427</v>
      </c>
      <c r="J480">
        <v>559</v>
      </c>
      <c r="K480">
        <v>1633</v>
      </c>
      <c r="L480">
        <v>1615</v>
      </c>
      <c r="M480">
        <v>1645</v>
      </c>
      <c r="N480">
        <v>5452</v>
      </c>
      <c r="O480">
        <f t="shared" si="14"/>
        <v>0.37771548703573932</v>
      </c>
      <c r="P480">
        <f t="shared" si="15"/>
        <v>0.30172413793103448</v>
      </c>
    </row>
    <row r="481" spans="1:16" x14ac:dyDescent="0.25">
      <c r="A481" t="s">
        <v>603</v>
      </c>
      <c r="B481" t="s">
        <v>781</v>
      </c>
      <c r="C481" t="s">
        <v>785</v>
      </c>
      <c r="D481">
        <v>7315030</v>
      </c>
      <c r="E481">
        <v>97</v>
      </c>
      <c r="F481">
        <v>397</v>
      </c>
      <c r="G481">
        <v>481</v>
      </c>
      <c r="H481">
        <v>603</v>
      </c>
      <c r="I481">
        <v>1578</v>
      </c>
      <c r="J481">
        <v>536</v>
      </c>
      <c r="K481">
        <v>1745</v>
      </c>
      <c r="L481">
        <v>1591</v>
      </c>
      <c r="M481">
        <v>1763</v>
      </c>
      <c r="N481">
        <v>5635</v>
      </c>
      <c r="O481">
        <f t="shared" si="14"/>
        <v>0.38212927756653992</v>
      </c>
      <c r="P481">
        <f t="shared" si="15"/>
        <v>0.31286601597160602</v>
      </c>
    </row>
    <row r="482" spans="1:16" x14ac:dyDescent="0.25">
      <c r="A482" t="s">
        <v>603</v>
      </c>
      <c r="B482" t="s">
        <v>781</v>
      </c>
      <c r="C482" t="s">
        <v>786</v>
      </c>
      <c r="D482">
        <v>7315040</v>
      </c>
      <c r="E482">
        <v>83</v>
      </c>
      <c r="F482">
        <v>229</v>
      </c>
      <c r="G482">
        <v>328</v>
      </c>
      <c r="H482">
        <v>445</v>
      </c>
      <c r="I482">
        <v>1085</v>
      </c>
      <c r="J482">
        <v>499</v>
      </c>
      <c r="K482">
        <v>1126</v>
      </c>
      <c r="L482">
        <v>1286</v>
      </c>
      <c r="M482">
        <v>1562</v>
      </c>
      <c r="N482">
        <v>4473</v>
      </c>
      <c r="O482">
        <f t="shared" si="14"/>
        <v>0.41013824884792627</v>
      </c>
      <c r="P482">
        <f t="shared" si="15"/>
        <v>0.34920634920634919</v>
      </c>
    </row>
    <row r="483" spans="1:16" x14ac:dyDescent="0.25">
      <c r="A483" t="s">
        <v>603</v>
      </c>
      <c r="B483" t="s">
        <v>781</v>
      </c>
      <c r="C483" t="s">
        <v>787</v>
      </c>
      <c r="D483">
        <v>7315041</v>
      </c>
      <c r="E483">
        <v>120</v>
      </c>
      <c r="F483">
        <v>301</v>
      </c>
      <c r="G483">
        <v>393</v>
      </c>
      <c r="H483">
        <v>567</v>
      </c>
      <c r="I483">
        <v>1381</v>
      </c>
      <c r="J483">
        <v>615</v>
      </c>
      <c r="K483">
        <v>1396</v>
      </c>
      <c r="L483">
        <v>1547</v>
      </c>
      <c r="M483">
        <v>2013</v>
      </c>
      <c r="N483">
        <v>5571</v>
      </c>
      <c r="O483">
        <f t="shared" si="14"/>
        <v>0.41057204923968138</v>
      </c>
      <c r="P483">
        <f t="shared" si="15"/>
        <v>0.3613354873451804</v>
      </c>
    </row>
    <row r="484" spans="1:16" x14ac:dyDescent="0.25">
      <c r="A484" t="s">
        <v>603</v>
      </c>
      <c r="B484" t="s">
        <v>781</v>
      </c>
      <c r="C484" t="s">
        <v>788</v>
      </c>
      <c r="D484">
        <v>7315042</v>
      </c>
      <c r="E484">
        <v>38</v>
      </c>
      <c r="F484">
        <v>164</v>
      </c>
      <c r="G484">
        <v>290</v>
      </c>
      <c r="H484">
        <v>357</v>
      </c>
      <c r="I484">
        <v>849</v>
      </c>
      <c r="J484">
        <v>228</v>
      </c>
      <c r="K484">
        <v>796</v>
      </c>
      <c r="L484">
        <v>1161</v>
      </c>
      <c r="M484">
        <v>1166</v>
      </c>
      <c r="N484">
        <v>3351</v>
      </c>
      <c r="O484">
        <f t="shared" si="14"/>
        <v>0.4204946996466431</v>
      </c>
      <c r="P484">
        <f t="shared" si="15"/>
        <v>0.3479558340793793</v>
      </c>
    </row>
    <row r="485" spans="1:16" x14ac:dyDescent="0.25">
      <c r="A485" t="s">
        <v>603</v>
      </c>
      <c r="B485" t="s">
        <v>781</v>
      </c>
      <c r="C485" t="s">
        <v>789</v>
      </c>
      <c r="D485">
        <v>7315050</v>
      </c>
      <c r="E485">
        <v>116</v>
      </c>
      <c r="F485">
        <v>391</v>
      </c>
      <c r="G485">
        <v>492</v>
      </c>
      <c r="H485">
        <v>668</v>
      </c>
      <c r="I485">
        <v>1667</v>
      </c>
      <c r="J485">
        <v>712</v>
      </c>
      <c r="K485">
        <v>1940</v>
      </c>
      <c r="L485">
        <v>1753</v>
      </c>
      <c r="M485">
        <v>2034</v>
      </c>
      <c r="N485">
        <v>6439</v>
      </c>
      <c r="O485">
        <f t="shared" si="14"/>
        <v>0.40071985602879423</v>
      </c>
      <c r="P485">
        <f t="shared" si="15"/>
        <v>0.31588756018015218</v>
      </c>
    </row>
    <row r="486" spans="1:16" x14ac:dyDescent="0.25">
      <c r="A486" t="s">
        <v>603</v>
      </c>
      <c r="B486" t="s">
        <v>781</v>
      </c>
      <c r="C486" t="s">
        <v>790</v>
      </c>
      <c r="D486">
        <v>7315060</v>
      </c>
      <c r="E486">
        <v>76</v>
      </c>
      <c r="F486">
        <v>268</v>
      </c>
      <c r="G486">
        <v>338</v>
      </c>
      <c r="H486">
        <v>424</v>
      </c>
      <c r="I486">
        <v>1106</v>
      </c>
      <c r="J486">
        <v>426</v>
      </c>
      <c r="K486">
        <v>1201</v>
      </c>
      <c r="L486">
        <v>1149</v>
      </c>
      <c r="M486">
        <v>1297</v>
      </c>
      <c r="N486">
        <v>4073</v>
      </c>
      <c r="O486">
        <f t="shared" si="14"/>
        <v>0.3833634719710669</v>
      </c>
      <c r="P486">
        <f t="shared" si="15"/>
        <v>0.31843849742204761</v>
      </c>
    </row>
    <row r="487" spans="1:16" x14ac:dyDescent="0.25">
      <c r="A487" t="s">
        <v>603</v>
      </c>
      <c r="B487" t="s">
        <v>781</v>
      </c>
      <c r="C487" t="s">
        <v>791</v>
      </c>
      <c r="D487">
        <v>7315070</v>
      </c>
      <c r="E487">
        <v>250</v>
      </c>
      <c r="F487">
        <v>725</v>
      </c>
      <c r="G487">
        <v>928</v>
      </c>
      <c r="H487">
        <v>1115</v>
      </c>
      <c r="I487">
        <v>3018</v>
      </c>
      <c r="J487">
        <v>1551</v>
      </c>
      <c r="K487">
        <v>3607</v>
      </c>
      <c r="L487">
        <v>3586</v>
      </c>
      <c r="M487">
        <v>3912</v>
      </c>
      <c r="N487">
        <v>12656</v>
      </c>
      <c r="O487">
        <f t="shared" si="14"/>
        <v>0.36944996686547382</v>
      </c>
      <c r="P487">
        <f t="shared" si="15"/>
        <v>0.30910240202275602</v>
      </c>
    </row>
    <row r="488" spans="1:16" x14ac:dyDescent="0.25">
      <c r="A488" t="s">
        <v>603</v>
      </c>
      <c r="B488" t="s">
        <v>781</v>
      </c>
      <c r="C488" t="s">
        <v>792</v>
      </c>
      <c r="D488">
        <v>7315071</v>
      </c>
      <c r="E488">
        <v>132</v>
      </c>
      <c r="F488">
        <v>252</v>
      </c>
      <c r="G488">
        <v>281</v>
      </c>
      <c r="H488">
        <v>329</v>
      </c>
      <c r="I488">
        <v>994</v>
      </c>
      <c r="J488">
        <v>851</v>
      </c>
      <c r="K488">
        <v>1154</v>
      </c>
      <c r="L488">
        <v>1048</v>
      </c>
      <c r="M488">
        <v>1075</v>
      </c>
      <c r="N488">
        <v>4128</v>
      </c>
      <c r="O488">
        <f t="shared" si="14"/>
        <v>0.33098591549295775</v>
      </c>
      <c r="P488">
        <f t="shared" si="15"/>
        <v>0.26041666666666669</v>
      </c>
    </row>
    <row r="489" spans="1:16" x14ac:dyDescent="0.25">
      <c r="A489" t="s">
        <v>603</v>
      </c>
      <c r="B489" t="s">
        <v>781</v>
      </c>
      <c r="C489" t="s">
        <v>793</v>
      </c>
      <c r="D489">
        <v>7315080</v>
      </c>
      <c r="E489">
        <v>1403</v>
      </c>
      <c r="F489">
        <v>1518</v>
      </c>
      <c r="G489">
        <v>1058</v>
      </c>
      <c r="H489">
        <v>816</v>
      </c>
      <c r="I489">
        <v>4795</v>
      </c>
      <c r="J489">
        <v>7597</v>
      </c>
      <c r="K489">
        <v>6139</v>
      </c>
      <c r="L489">
        <v>3220</v>
      </c>
      <c r="M489">
        <v>2406</v>
      </c>
      <c r="N489">
        <v>19362</v>
      </c>
      <c r="O489">
        <f t="shared" si="14"/>
        <v>0.17017726798748697</v>
      </c>
      <c r="P489">
        <f t="shared" si="15"/>
        <v>0.12426402231174466</v>
      </c>
    </row>
    <row r="490" spans="1:16" x14ac:dyDescent="0.25">
      <c r="A490" t="s">
        <v>603</v>
      </c>
      <c r="B490" t="s">
        <v>794</v>
      </c>
      <c r="C490" t="s">
        <v>795</v>
      </c>
      <c r="D490">
        <v>7316010</v>
      </c>
      <c r="E490">
        <v>1213</v>
      </c>
      <c r="F490">
        <v>725</v>
      </c>
      <c r="G490">
        <v>200</v>
      </c>
      <c r="H490">
        <v>197</v>
      </c>
      <c r="I490">
        <v>2335</v>
      </c>
      <c r="J490">
        <v>5914</v>
      </c>
      <c r="K490">
        <v>2449</v>
      </c>
      <c r="L490">
        <v>598</v>
      </c>
      <c r="M490">
        <v>620</v>
      </c>
      <c r="N490">
        <v>9581</v>
      </c>
      <c r="O490">
        <f t="shared" si="14"/>
        <v>8.4368308351177729E-2</v>
      </c>
      <c r="P490">
        <f t="shared" si="15"/>
        <v>6.4711407994990089E-2</v>
      </c>
    </row>
    <row r="491" spans="1:16" x14ac:dyDescent="0.25">
      <c r="A491" t="s">
        <v>603</v>
      </c>
      <c r="B491" t="s">
        <v>794</v>
      </c>
      <c r="C491" t="s">
        <v>796</v>
      </c>
      <c r="D491">
        <v>7316011</v>
      </c>
      <c r="E491">
        <v>497</v>
      </c>
      <c r="F491">
        <v>135</v>
      </c>
      <c r="G491">
        <v>17</v>
      </c>
      <c r="H491">
        <v>12</v>
      </c>
      <c r="I491">
        <v>661</v>
      </c>
      <c r="J491">
        <v>2351</v>
      </c>
      <c r="K491">
        <v>359</v>
      </c>
      <c r="L491">
        <v>53</v>
      </c>
      <c r="M491">
        <v>40</v>
      </c>
      <c r="N491">
        <v>2803</v>
      </c>
      <c r="O491">
        <f t="shared" si="14"/>
        <v>1.8154311649016642E-2</v>
      </c>
      <c r="P491">
        <f t="shared" si="15"/>
        <v>1.4270424545130217E-2</v>
      </c>
    </row>
    <row r="492" spans="1:16" x14ac:dyDescent="0.25">
      <c r="A492" t="s">
        <v>603</v>
      </c>
      <c r="B492" t="s">
        <v>794</v>
      </c>
      <c r="C492" t="s">
        <v>794</v>
      </c>
      <c r="D492">
        <v>7316020</v>
      </c>
      <c r="E492">
        <v>1133</v>
      </c>
      <c r="F492">
        <v>715</v>
      </c>
      <c r="G492">
        <v>209</v>
      </c>
      <c r="H492">
        <v>218</v>
      </c>
      <c r="I492">
        <v>2275</v>
      </c>
      <c r="J492">
        <v>6031</v>
      </c>
      <c r="K492">
        <v>2655</v>
      </c>
      <c r="L492">
        <v>721</v>
      </c>
      <c r="M492">
        <v>751</v>
      </c>
      <c r="N492">
        <v>10158</v>
      </c>
      <c r="O492">
        <f t="shared" si="14"/>
        <v>9.5824175824175822E-2</v>
      </c>
      <c r="P492">
        <f t="shared" si="15"/>
        <v>7.393187635361291E-2</v>
      </c>
    </row>
    <row r="493" spans="1:16" x14ac:dyDescent="0.25">
      <c r="A493" t="s">
        <v>603</v>
      </c>
      <c r="B493" t="s">
        <v>794</v>
      </c>
      <c r="C493" t="s">
        <v>797</v>
      </c>
      <c r="D493">
        <v>7316021</v>
      </c>
      <c r="E493">
        <v>300</v>
      </c>
      <c r="F493">
        <v>301</v>
      </c>
      <c r="G493">
        <v>81</v>
      </c>
      <c r="H493">
        <v>71</v>
      </c>
      <c r="I493">
        <v>753</v>
      </c>
      <c r="J493">
        <v>1584</v>
      </c>
      <c r="K493">
        <v>1176</v>
      </c>
      <c r="L493">
        <v>274</v>
      </c>
      <c r="M493">
        <v>244</v>
      </c>
      <c r="N493">
        <v>3278</v>
      </c>
      <c r="O493">
        <f t="shared" si="14"/>
        <v>9.4289508632138114E-2</v>
      </c>
      <c r="P493">
        <f t="shared" si="15"/>
        <v>7.4435631482611342E-2</v>
      </c>
    </row>
    <row r="494" spans="1:16" x14ac:dyDescent="0.25">
      <c r="A494" t="s">
        <v>603</v>
      </c>
      <c r="B494" t="s">
        <v>794</v>
      </c>
      <c r="C494" t="s">
        <v>798</v>
      </c>
      <c r="D494">
        <v>7316030</v>
      </c>
      <c r="E494">
        <v>1067</v>
      </c>
      <c r="F494">
        <v>897</v>
      </c>
      <c r="G494">
        <v>254</v>
      </c>
      <c r="H494">
        <v>289</v>
      </c>
      <c r="I494">
        <v>2507</v>
      </c>
      <c r="J494">
        <v>5222</v>
      </c>
      <c r="K494">
        <v>3221</v>
      </c>
      <c r="L494">
        <v>905</v>
      </c>
      <c r="M494">
        <v>956</v>
      </c>
      <c r="N494">
        <v>10304</v>
      </c>
      <c r="O494">
        <f t="shared" si="14"/>
        <v>0.11527722377343438</v>
      </c>
      <c r="P494">
        <f t="shared" si="15"/>
        <v>9.2779503105590064E-2</v>
      </c>
    </row>
    <row r="495" spans="1:16" x14ac:dyDescent="0.25">
      <c r="A495" t="s">
        <v>603</v>
      </c>
      <c r="B495" t="s">
        <v>794</v>
      </c>
      <c r="C495" t="s">
        <v>799</v>
      </c>
      <c r="D495">
        <v>7316031</v>
      </c>
      <c r="E495">
        <v>1115</v>
      </c>
      <c r="F495">
        <v>530</v>
      </c>
      <c r="G495">
        <v>130</v>
      </c>
      <c r="H495">
        <v>109</v>
      </c>
      <c r="I495">
        <v>1884</v>
      </c>
      <c r="J495">
        <v>5094</v>
      </c>
      <c r="K495">
        <v>1677</v>
      </c>
      <c r="L495">
        <v>390</v>
      </c>
      <c r="M495">
        <v>391</v>
      </c>
      <c r="N495">
        <v>7552</v>
      </c>
      <c r="O495">
        <f t="shared" si="14"/>
        <v>5.7855626326963908E-2</v>
      </c>
      <c r="P495">
        <f t="shared" si="15"/>
        <v>5.1774364406779662E-2</v>
      </c>
    </row>
    <row r="496" spans="1:16" x14ac:dyDescent="0.25">
      <c r="A496" t="s">
        <v>603</v>
      </c>
      <c r="B496" t="s">
        <v>794</v>
      </c>
      <c r="C496" t="s">
        <v>800</v>
      </c>
      <c r="D496">
        <v>7316040</v>
      </c>
      <c r="E496">
        <v>817</v>
      </c>
      <c r="F496">
        <v>676</v>
      </c>
      <c r="G496">
        <v>188</v>
      </c>
      <c r="H496">
        <v>196</v>
      </c>
      <c r="I496">
        <v>1877</v>
      </c>
      <c r="J496">
        <v>4124</v>
      </c>
      <c r="K496">
        <v>2528</v>
      </c>
      <c r="L496">
        <v>683</v>
      </c>
      <c r="M496">
        <v>756</v>
      </c>
      <c r="N496">
        <v>8091</v>
      </c>
      <c r="O496">
        <f t="shared" si="14"/>
        <v>0.10442194992008524</v>
      </c>
      <c r="P496">
        <f t="shared" si="15"/>
        <v>9.3437152391546166E-2</v>
      </c>
    </row>
    <row r="497" spans="1:16" x14ac:dyDescent="0.25">
      <c r="A497" t="s">
        <v>603</v>
      </c>
      <c r="B497" t="s">
        <v>794</v>
      </c>
      <c r="C497" t="s">
        <v>801</v>
      </c>
      <c r="D497">
        <v>7316041</v>
      </c>
      <c r="E497">
        <v>415</v>
      </c>
      <c r="F497">
        <v>341</v>
      </c>
      <c r="G497">
        <v>87</v>
      </c>
      <c r="H497">
        <v>82</v>
      </c>
      <c r="I497">
        <v>925</v>
      </c>
      <c r="J497">
        <v>1875</v>
      </c>
      <c r="K497">
        <v>1174</v>
      </c>
      <c r="L497">
        <v>251</v>
      </c>
      <c r="M497">
        <v>281</v>
      </c>
      <c r="N497">
        <v>3581</v>
      </c>
      <c r="O497">
        <f t="shared" si="14"/>
        <v>8.8648648648648645E-2</v>
      </c>
      <c r="P497">
        <f t="shared" si="15"/>
        <v>7.8469701200781908E-2</v>
      </c>
    </row>
    <row r="498" spans="1:16" x14ac:dyDescent="0.25">
      <c r="A498" t="s">
        <v>603</v>
      </c>
      <c r="B498" t="s">
        <v>794</v>
      </c>
      <c r="C498" t="s">
        <v>802</v>
      </c>
      <c r="D498">
        <v>7316050</v>
      </c>
      <c r="E498">
        <v>535</v>
      </c>
      <c r="F498">
        <v>462</v>
      </c>
      <c r="G498">
        <v>152</v>
      </c>
      <c r="H498">
        <v>154</v>
      </c>
      <c r="I498">
        <v>1303</v>
      </c>
      <c r="J498">
        <v>2813</v>
      </c>
      <c r="K498">
        <v>1922</v>
      </c>
      <c r="L498">
        <v>600</v>
      </c>
      <c r="M498">
        <v>652</v>
      </c>
      <c r="N498">
        <v>5987</v>
      </c>
      <c r="O498">
        <f t="shared" si="14"/>
        <v>0.11818879508825787</v>
      </c>
      <c r="P498">
        <f t="shared" si="15"/>
        <v>0.10890262234842157</v>
      </c>
    </row>
    <row r="499" spans="1:16" x14ac:dyDescent="0.25">
      <c r="A499" t="s">
        <v>603</v>
      </c>
      <c r="B499" t="s">
        <v>794</v>
      </c>
      <c r="C499" t="s">
        <v>803</v>
      </c>
      <c r="D499">
        <v>7316051</v>
      </c>
      <c r="E499">
        <v>1097</v>
      </c>
      <c r="F499">
        <v>613</v>
      </c>
      <c r="G499">
        <v>149</v>
      </c>
      <c r="H499">
        <v>140</v>
      </c>
      <c r="I499">
        <v>1999</v>
      </c>
      <c r="J499">
        <v>5629</v>
      </c>
      <c r="K499">
        <v>2272</v>
      </c>
      <c r="L499">
        <v>577</v>
      </c>
      <c r="M499">
        <v>537</v>
      </c>
      <c r="N499">
        <v>9015</v>
      </c>
      <c r="O499">
        <f t="shared" si="14"/>
        <v>7.0035017508754377E-2</v>
      </c>
      <c r="P499">
        <f t="shared" si="15"/>
        <v>5.9567387687188021E-2</v>
      </c>
    </row>
    <row r="500" spans="1:16" x14ac:dyDescent="0.25">
      <c r="A500" t="s">
        <v>603</v>
      </c>
      <c r="B500" t="s">
        <v>794</v>
      </c>
      <c r="C500" t="s">
        <v>804</v>
      </c>
      <c r="D500">
        <v>7316052</v>
      </c>
      <c r="E500">
        <v>1223</v>
      </c>
      <c r="F500">
        <v>545</v>
      </c>
      <c r="G500">
        <v>112</v>
      </c>
      <c r="H500">
        <v>85</v>
      </c>
      <c r="I500">
        <v>1965</v>
      </c>
      <c r="J500">
        <v>6130</v>
      </c>
      <c r="K500">
        <v>1864</v>
      </c>
      <c r="L500">
        <v>366</v>
      </c>
      <c r="M500">
        <v>300</v>
      </c>
      <c r="N500">
        <v>8660</v>
      </c>
      <c r="O500">
        <f t="shared" si="14"/>
        <v>4.3256997455470736E-2</v>
      </c>
      <c r="P500">
        <f t="shared" si="15"/>
        <v>3.4642032332563508E-2</v>
      </c>
    </row>
    <row r="501" spans="1:16" x14ac:dyDescent="0.25">
      <c r="A501" t="s">
        <v>603</v>
      </c>
      <c r="B501" t="s">
        <v>794</v>
      </c>
      <c r="C501" t="s">
        <v>805</v>
      </c>
      <c r="D501">
        <v>7316053</v>
      </c>
      <c r="E501">
        <v>697</v>
      </c>
      <c r="F501">
        <v>417</v>
      </c>
      <c r="G501">
        <v>108</v>
      </c>
      <c r="H501">
        <v>113</v>
      </c>
      <c r="I501">
        <v>1335</v>
      </c>
      <c r="J501">
        <v>3385</v>
      </c>
      <c r="K501">
        <v>1601</v>
      </c>
      <c r="L501">
        <v>399</v>
      </c>
      <c r="M501">
        <v>425</v>
      </c>
      <c r="N501">
        <v>5810</v>
      </c>
      <c r="O501">
        <f t="shared" si="14"/>
        <v>8.4644194756554311E-2</v>
      </c>
      <c r="P501">
        <f t="shared" si="15"/>
        <v>7.3149741824440617E-2</v>
      </c>
    </row>
    <row r="502" spans="1:16" x14ac:dyDescent="0.25">
      <c r="A502" t="s">
        <v>603</v>
      </c>
      <c r="B502" t="s">
        <v>806</v>
      </c>
      <c r="C502" t="s">
        <v>807</v>
      </c>
      <c r="D502">
        <v>7317010</v>
      </c>
      <c r="E502">
        <v>877</v>
      </c>
      <c r="F502">
        <v>756</v>
      </c>
      <c r="G502">
        <v>384</v>
      </c>
      <c r="H502">
        <v>329</v>
      </c>
      <c r="I502">
        <v>2346</v>
      </c>
      <c r="J502">
        <v>4215</v>
      </c>
      <c r="K502">
        <v>2758</v>
      </c>
      <c r="L502">
        <v>1248</v>
      </c>
      <c r="M502">
        <v>1176</v>
      </c>
      <c r="N502">
        <v>9397</v>
      </c>
      <c r="O502">
        <f t="shared" si="14"/>
        <v>0.14023870417732309</v>
      </c>
      <c r="P502">
        <f t="shared" si="15"/>
        <v>0.12514632329466852</v>
      </c>
    </row>
    <row r="503" spans="1:16" x14ac:dyDescent="0.25">
      <c r="A503" t="s">
        <v>603</v>
      </c>
      <c r="B503" t="s">
        <v>806</v>
      </c>
      <c r="C503" t="s">
        <v>808</v>
      </c>
      <c r="D503">
        <v>7317011</v>
      </c>
      <c r="E503">
        <v>483</v>
      </c>
      <c r="F503">
        <v>593</v>
      </c>
      <c r="G503">
        <v>322</v>
      </c>
      <c r="H503">
        <v>267</v>
      </c>
      <c r="I503">
        <v>1665</v>
      </c>
      <c r="J503">
        <v>2479</v>
      </c>
      <c r="K503">
        <v>2200</v>
      </c>
      <c r="L503">
        <v>1091</v>
      </c>
      <c r="M503">
        <v>913</v>
      </c>
      <c r="N503">
        <v>6683</v>
      </c>
      <c r="O503">
        <f t="shared" si="14"/>
        <v>0.16036036036036036</v>
      </c>
      <c r="P503">
        <f t="shared" si="15"/>
        <v>0.13661529253329344</v>
      </c>
    </row>
    <row r="504" spans="1:16" x14ac:dyDescent="0.25">
      <c r="A504" t="s">
        <v>603</v>
      </c>
      <c r="B504" t="s">
        <v>806</v>
      </c>
      <c r="C504" t="s">
        <v>809</v>
      </c>
      <c r="D504">
        <v>7317020</v>
      </c>
      <c r="E504">
        <v>386</v>
      </c>
      <c r="F504">
        <v>409</v>
      </c>
      <c r="G504">
        <v>264</v>
      </c>
      <c r="H504">
        <v>256</v>
      </c>
      <c r="I504">
        <v>1315</v>
      </c>
      <c r="J504">
        <v>2156</v>
      </c>
      <c r="K504">
        <v>1873</v>
      </c>
      <c r="L504">
        <v>1059</v>
      </c>
      <c r="M504">
        <v>1024</v>
      </c>
      <c r="N504">
        <v>6112</v>
      </c>
      <c r="O504">
        <f t="shared" si="14"/>
        <v>0.19467680608365018</v>
      </c>
      <c r="P504">
        <f t="shared" si="15"/>
        <v>0.16753926701570682</v>
      </c>
    </row>
    <row r="505" spans="1:16" x14ac:dyDescent="0.25">
      <c r="A505" t="s">
        <v>603</v>
      </c>
      <c r="B505" t="s">
        <v>806</v>
      </c>
      <c r="C505" t="s">
        <v>810</v>
      </c>
      <c r="D505">
        <v>7317021</v>
      </c>
      <c r="E505">
        <v>689</v>
      </c>
      <c r="F505">
        <v>434</v>
      </c>
      <c r="G505">
        <v>194</v>
      </c>
      <c r="H505">
        <v>127</v>
      </c>
      <c r="I505">
        <v>1444</v>
      </c>
      <c r="J505">
        <v>3199</v>
      </c>
      <c r="K505">
        <v>1439</v>
      </c>
      <c r="L505">
        <v>503</v>
      </c>
      <c r="M505">
        <v>448</v>
      </c>
      <c r="N505">
        <v>5589</v>
      </c>
      <c r="O505">
        <f t="shared" si="14"/>
        <v>8.7950138504155131E-2</v>
      </c>
      <c r="P505">
        <f t="shared" si="15"/>
        <v>8.0157452138128471E-2</v>
      </c>
    </row>
    <row r="506" spans="1:16" x14ac:dyDescent="0.25">
      <c r="A506" t="s">
        <v>603</v>
      </c>
      <c r="B506" t="s">
        <v>806</v>
      </c>
      <c r="C506" t="s">
        <v>811</v>
      </c>
      <c r="D506">
        <v>7317030</v>
      </c>
      <c r="E506">
        <v>209</v>
      </c>
      <c r="F506">
        <v>215</v>
      </c>
      <c r="G506">
        <v>147</v>
      </c>
      <c r="H506">
        <v>160</v>
      </c>
      <c r="I506">
        <v>731</v>
      </c>
      <c r="J506">
        <v>1255</v>
      </c>
      <c r="K506">
        <v>1041</v>
      </c>
      <c r="L506">
        <v>580</v>
      </c>
      <c r="M506">
        <v>626</v>
      </c>
      <c r="N506">
        <v>3502</v>
      </c>
      <c r="O506">
        <f t="shared" si="14"/>
        <v>0.2188782489740082</v>
      </c>
      <c r="P506">
        <f t="shared" si="15"/>
        <v>0.17875499714448886</v>
      </c>
    </row>
    <row r="507" spans="1:16" x14ac:dyDescent="0.25">
      <c r="A507" t="s">
        <v>603</v>
      </c>
      <c r="B507" t="s">
        <v>806</v>
      </c>
      <c r="C507" t="s">
        <v>812</v>
      </c>
      <c r="D507">
        <v>7317031</v>
      </c>
      <c r="E507">
        <v>268</v>
      </c>
      <c r="F507">
        <v>316</v>
      </c>
      <c r="G507">
        <v>187</v>
      </c>
      <c r="H507">
        <v>173</v>
      </c>
      <c r="I507">
        <v>944</v>
      </c>
      <c r="J507">
        <v>1412</v>
      </c>
      <c r="K507">
        <v>1357</v>
      </c>
      <c r="L507">
        <v>768</v>
      </c>
      <c r="M507">
        <v>661</v>
      </c>
      <c r="N507">
        <v>4198</v>
      </c>
      <c r="O507">
        <f t="shared" si="14"/>
        <v>0.18326271186440679</v>
      </c>
      <c r="P507">
        <f t="shared" si="15"/>
        <v>0.1574559313959028</v>
      </c>
    </row>
    <row r="508" spans="1:16" x14ac:dyDescent="0.25">
      <c r="A508" t="s">
        <v>603</v>
      </c>
      <c r="B508" t="s">
        <v>806</v>
      </c>
      <c r="C508" t="s">
        <v>813</v>
      </c>
      <c r="D508">
        <v>7317032</v>
      </c>
      <c r="E508">
        <v>170</v>
      </c>
      <c r="F508">
        <v>173</v>
      </c>
      <c r="G508">
        <v>133</v>
      </c>
      <c r="H508">
        <v>156</v>
      </c>
      <c r="I508">
        <v>632</v>
      </c>
      <c r="J508">
        <v>941</v>
      </c>
      <c r="K508">
        <v>818</v>
      </c>
      <c r="L508">
        <v>543</v>
      </c>
      <c r="M508">
        <v>647</v>
      </c>
      <c r="N508">
        <v>2949</v>
      </c>
      <c r="O508">
        <f t="shared" si="14"/>
        <v>0.24683544303797469</v>
      </c>
      <c r="P508">
        <f t="shared" si="15"/>
        <v>0.21939640556120718</v>
      </c>
    </row>
    <row r="509" spans="1:16" x14ac:dyDescent="0.25">
      <c r="A509" t="s">
        <v>603</v>
      </c>
      <c r="B509" t="s">
        <v>806</v>
      </c>
      <c r="C509" t="s">
        <v>814</v>
      </c>
      <c r="D509">
        <v>7317040</v>
      </c>
      <c r="E509">
        <v>365</v>
      </c>
      <c r="F509">
        <v>420</v>
      </c>
      <c r="G509">
        <v>247</v>
      </c>
      <c r="H509">
        <v>218</v>
      </c>
      <c r="I509">
        <v>1250</v>
      </c>
      <c r="J509">
        <v>2050</v>
      </c>
      <c r="K509">
        <v>1888</v>
      </c>
      <c r="L509">
        <v>978</v>
      </c>
      <c r="M509">
        <v>808</v>
      </c>
      <c r="N509">
        <v>5724</v>
      </c>
      <c r="O509">
        <f t="shared" si="14"/>
        <v>0.1744</v>
      </c>
      <c r="P509">
        <f t="shared" si="15"/>
        <v>0.14116002795248078</v>
      </c>
    </row>
    <row r="510" spans="1:16" x14ac:dyDescent="0.25">
      <c r="A510" t="s">
        <v>603</v>
      </c>
      <c r="B510" t="s">
        <v>806</v>
      </c>
      <c r="C510" t="s">
        <v>815</v>
      </c>
      <c r="D510">
        <v>7317041</v>
      </c>
      <c r="E510">
        <v>366</v>
      </c>
      <c r="F510">
        <v>341</v>
      </c>
      <c r="G510">
        <v>188</v>
      </c>
      <c r="H510">
        <v>163</v>
      </c>
      <c r="I510">
        <v>1058</v>
      </c>
      <c r="J510">
        <v>1955</v>
      </c>
      <c r="K510">
        <v>1428</v>
      </c>
      <c r="L510">
        <v>722</v>
      </c>
      <c r="M510">
        <v>634</v>
      </c>
      <c r="N510">
        <v>4739</v>
      </c>
      <c r="O510">
        <f t="shared" si="14"/>
        <v>0.15406427221172023</v>
      </c>
      <c r="P510">
        <f t="shared" si="15"/>
        <v>0.13378349862840261</v>
      </c>
    </row>
    <row r="511" spans="1:16" x14ac:dyDescent="0.25">
      <c r="A511" t="s">
        <v>603</v>
      </c>
      <c r="B511" t="s">
        <v>806</v>
      </c>
      <c r="C511" t="s">
        <v>816</v>
      </c>
      <c r="D511">
        <v>7317050</v>
      </c>
      <c r="E511">
        <v>814</v>
      </c>
      <c r="F511">
        <v>306</v>
      </c>
      <c r="G511">
        <v>77</v>
      </c>
      <c r="H511">
        <v>55</v>
      </c>
      <c r="I511">
        <v>1252</v>
      </c>
      <c r="J511">
        <v>3941</v>
      </c>
      <c r="K511">
        <v>825</v>
      </c>
      <c r="L511">
        <v>257</v>
      </c>
      <c r="M511">
        <v>180</v>
      </c>
      <c r="N511">
        <v>5203</v>
      </c>
      <c r="O511">
        <f t="shared" si="14"/>
        <v>4.3929712460063899E-2</v>
      </c>
      <c r="P511">
        <f t="shared" si="15"/>
        <v>3.4595425715933117E-2</v>
      </c>
    </row>
    <row r="512" spans="1:16" x14ac:dyDescent="0.25">
      <c r="A512" t="s">
        <v>603</v>
      </c>
      <c r="B512" t="s">
        <v>806</v>
      </c>
      <c r="C512" t="s">
        <v>817</v>
      </c>
      <c r="D512">
        <v>7317051</v>
      </c>
      <c r="E512">
        <v>408</v>
      </c>
      <c r="F512">
        <v>260</v>
      </c>
      <c r="G512">
        <v>102</v>
      </c>
      <c r="H512">
        <v>83</v>
      </c>
      <c r="I512">
        <v>853</v>
      </c>
      <c r="J512">
        <v>2066</v>
      </c>
      <c r="K512">
        <v>864</v>
      </c>
      <c r="L512">
        <v>283</v>
      </c>
      <c r="M512">
        <v>226</v>
      </c>
      <c r="N512">
        <v>3439</v>
      </c>
      <c r="O512">
        <f t="shared" si="14"/>
        <v>9.7303634232121919E-2</v>
      </c>
      <c r="P512">
        <f t="shared" si="15"/>
        <v>6.571677813317825E-2</v>
      </c>
    </row>
    <row r="513" spans="1:16" x14ac:dyDescent="0.25">
      <c r="A513" t="s">
        <v>603</v>
      </c>
      <c r="B513" t="s">
        <v>806</v>
      </c>
      <c r="C513" t="s">
        <v>818</v>
      </c>
      <c r="D513">
        <v>7317052</v>
      </c>
      <c r="E513">
        <v>915</v>
      </c>
      <c r="F513">
        <v>395</v>
      </c>
      <c r="G513">
        <v>144</v>
      </c>
      <c r="H513">
        <v>80</v>
      </c>
      <c r="I513">
        <v>1534</v>
      </c>
      <c r="J513">
        <v>4830</v>
      </c>
      <c r="K513">
        <v>1275</v>
      </c>
      <c r="L513">
        <v>463</v>
      </c>
      <c r="M513">
        <v>291</v>
      </c>
      <c r="N513">
        <v>6859</v>
      </c>
      <c r="O513">
        <f t="shared" si="14"/>
        <v>5.215123859191656E-2</v>
      </c>
      <c r="P513">
        <f t="shared" si="15"/>
        <v>4.2426009622393936E-2</v>
      </c>
    </row>
    <row r="514" spans="1:16" x14ac:dyDescent="0.25">
      <c r="A514" t="s">
        <v>603</v>
      </c>
      <c r="B514" t="s">
        <v>806</v>
      </c>
      <c r="C514" t="s">
        <v>819</v>
      </c>
      <c r="D514">
        <v>7317060</v>
      </c>
      <c r="E514">
        <v>626</v>
      </c>
      <c r="F514">
        <v>513</v>
      </c>
      <c r="G514">
        <v>244</v>
      </c>
      <c r="H514">
        <v>185</v>
      </c>
      <c r="I514">
        <v>1568</v>
      </c>
      <c r="J514">
        <v>3082</v>
      </c>
      <c r="K514">
        <v>1925</v>
      </c>
      <c r="L514">
        <v>794</v>
      </c>
      <c r="M514">
        <v>667</v>
      </c>
      <c r="N514">
        <v>6468</v>
      </c>
      <c r="O514">
        <f t="shared" si="14"/>
        <v>0.11798469387755102</v>
      </c>
      <c r="P514">
        <f t="shared" si="15"/>
        <v>0.10312306740878169</v>
      </c>
    </row>
    <row r="515" spans="1:16" x14ac:dyDescent="0.25">
      <c r="A515" t="s">
        <v>603</v>
      </c>
      <c r="B515" t="s">
        <v>806</v>
      </c>
      <c r="C515" t="s">
        <v>820</v>
      </c>
      <c r="D515">
        <v>7317061</v>
      </c>
      <c r="E515">
        <v>727</v>
      </c>
      <c r="F515">
        <v>657</v>
      </c>
      <c r="G515">
        <v>361</v>
      </c>
      <c r="H515">
        <v>365</v>
      </c>
      <c r="I515">
        <v>2110</v>
      </c>
      <c r="J515">
        <v>3868</v>
      </c>
      <c r="K515">
        <v>2867</v>
      </c>
      <c r="L515">
        <v>1414</v>
      </c>
      <c r="M515">
        <v>1452</v>
      </c>
      <c r="N515">
        <v>9601</v>
      </c>
      <c r="O515">
        <f t="shared" ref="O515:O578" si="16">H515/I515</f>
        <v>0.17298578199052134</v>
      </c>
      <c r="P515">
        <f t="shared" ref="P515:P578" si="17">M515/N515</f>
        <v>0.15123424643266326</v>
      </c>
    </row>
    <row r="516" spans="1:16" x14ac:dyDescent="0.25">
      <c r="A516" t="s">
        <v>603</v>
      </c>
      <c r="B516" t="s">
        <v>806</v>
      </c>
      <c r="C516" t="s">
        <v>821</v>
      </c>
      <c r="D516">
        <v>7317062</v>
      </c>
      <c r="E516">
        <v>517</v>
      </c>
      <c r="F516">
        <v>596</v>
      </c>
      <c r="G516">
        <v>295</v>
      </c>
      <c r="H516">
        <v>292</v>
      </c>
      <c r="I516">
        <v>1700</v>
      </c>
      <c r="J516">
        <v>2951</v>
      </c>
      <c r="K516">
        <v>2893</v>
      </c>
      <c r="L516">
        <v>1281</v>
      </c>
      <c r="M516">
        <v>1176</v>
      </c>
      <c r="N516">
        <v>8301</v>
      </c>
      <c r="O516">
        <f t="shared" si="16"/>
        <v>0.17176470588235293</v>
      </c>
      <c r="P516">
        <f t="shared" si="17"/>
        <v>0.14166967835200578</v>
      </c>
    </row>
    <row r="517" spans="1:16" x14ac:dyDescent="0.25">
      <c r="A517" t="s">
        <v>603</v>
      </c>
      <c r="B517" t="s">
        <v>806</v>
      </c>
      <c r="C517" t="s">
        <v>822</v>
      </c>
      <c r="D517">
        <v>7317070</v>
      </c>
      <c r="E517">
        <v>720</v>
      </c>
      <c r="F517">
        <v>766</v>
      </c>
      <c r="G517">
        <v>454</v>
      </c>
      <c r="H517">
        <v>393</v>
      </c>
      <c r="I517">
        <v>2333</v>
      </c>
      <c r="J517">
        <v>3963</v>
      </c>
      <c r="K517">
        <v>3406</v>
      </c>
      <c r="L517">
        <v>1837</v>
      </c>
      <c r="M517">
        <v>1687</v>
      </c>
      <c r="N517">
        <v>10893</v>
      </c>
      <c r="O517">
        <f t="shared" si="16"/>
        <v>0.16845263609087013</v>
      </c>
      <c r="P517">
        <f t="shared" si="17"/>
        <v>0.15487010006426144</v>
      </c>
    </row>
    <row r="518" spans="1:16" x14ac:dyDescent="0.25">
      <c r="A518" t="s">
        <v>603</v>
      </c>
      <c r="B518" t="s">
        <v>806</v>
      </c>
      <c r="C518" t="s">
        <v>823</v>
      </c>
      <c r="D518">
        <v>7317080</v>
      </c>
      <c r="E518">
        <v>489</v>
      </c>
      <c r="F518">
        <v>501</v>
      </c>
      <c r="G518">
        <v>285</v>
      </c>
      <c r="H518">
        <v>257</v>
      </c>
      <c r="I518">
        <v>1532</v>
      </c>
      <c r="J518">
        <v>2744</v>
      </c>
      <c r="K518">
        <v>2210</v>
      </c>
      <c r="L518">
        <v>1147</v>
      </c>
      <c r="M518">
        <v>1101</v>
      </c>
      <c r="N518">
        <v>7202</v>
      </c>
      <c r="O518">
        <f t="shared" si="16"/>
        <v>0.16775456919060053</v>
      </c>
      <c r="P518">
        <f t="shared" si="17"/>
        <v>0.1528742016106637</v>
      </c>
    </row>
    <row r="519" spans="1:16" x14ac:dyDescent="0.25">
      <c r="A519" t="s">
        <v>603</v>
      </c>
      <c r="B519" t="s">
        <v>806</v>
      </c>
      <c r="C519" t="s">
        <v>824</v>
      </c>
      <c r="D519">
        <v>7317081</v>
      </c>
      <c r="E519">
        <v>599</v>
      </c>
      <c r="F519">
        <v>490</v>
      </c>
      <c r="G519">
        <v>234</v>
      </c>
      <c r="H519">
        <v>203</v>
      </c>
      <c r="I519">
        <v>1526</v>
      </c>
      <c r="J519">
        <v>3203</v>
      </c>
      <c r="K519">
        <v>2094</v>
      </c>
      <c r="L519">
        <v>960</v>
      </c>
      <c r="M519">
        <v>858</v>
      </c>
      <c r="N519">
        <v>7115</v>
      </c>
      <c r="O519">
        <f t="shared" si="16"/>
        <v>0.13302752293577982</v>
      </c>
      <c r="P519">
        <f t="shared" si="17"/>
        <v>0.12059030217849613</v>
      </c>
    </row>
    <row r="520" spans="1:16" x14ac:dyDescent="0.25">
      <c r="A520" t="s">
        <v>603</v>
      </c>
      <c r="B520" t="s">
        <v>806</v>
      </c>
      <c r="C520" t="s">
        <v>825</v>
      </c>
      <c r="D520">
        <v>7317090</v>
      </c>
      <c r="E520">
        <v>547</v>
      </c>
      <c r="F520">
        <v>661</v>
      </c>
      <c r="G520">
        <v>334</v>
      </c>
      <c r="H520">
        <v>348</v>
      </c>
      <c r="I520">
        <v>1890</v>
      </c>
      <c r="J520">
        <v>2689</v>
      </c>
      <c r="K520">
        <v>2632</v>
      </c>
      <c r="L520">
        <v>1245</v>
      </c>
      <c r="M520">
        <v>1346</v>
      </c>
      <c r="N520">
        <v>7912</v>
      </c>
      <c r="O520">
        <f t="shared" si="16"/>
        <v>0.18412698412698414</v>
      </c>
      <c r="P520">
        <f t="shared" si="17"/>
        <v>0.17012133468149646</v>
      </c>
    </row>
    <row r="521" spans="1:16" x14ac:dyDescent="0.25">
      <c r="A521" t="s">
        <v>603</v>
      </c>
      <c r="B521" t="s">
        <v>806</v>
      </c>
      <c r="C521" t="s">
        <v>826</v>
      </c>
      <c r="D521">
        <v>7317091</v>
      </c>
      <c r="E521">
        <v>864</v>
      </c>
      <c r="F521">
        <v>857</v>
      </c>
      <c r="G521">
        <v>455</v>
      </c>
      <c r="H521">
        <v>304</v>
      </c>
      <c r="I521">
        <v>2480</v>
      </c>
      <c r="J521">
        <v>4304</v>
      </c>
      <c r="K521">
        <v>3142</v>
      </c>
      <c r="L521">
        <v>1402</v>
      </c>
      <c r="M521">
        <v>1172</v>
      </c>
      <c r="N521">
        <v>10020</v>
      </c>
      <c r="O521">
        <f t="shared" si="16"/>
        <v>0.12258064516129032</v>
      </c>
      <c r="P521">
        <f t="shared" si="17"/>
        <v>0.11696606786427145</v>
      </c>
    </row>
    <row r="522" spans="1:16" x14ac:dyDescent="0.25">
      <c r="A522" t="s">
        <v>603</v>
      </c>
      <c r="B522" t="s">
        <v>806</v>
      </c>
      <c r="C522" t="s">
        <v>827</v>
      </c>
      <c r="D522">
        <v>7317092</v>
      </c>
      <c r="E522">
        <v>1308</v>
      </c>
      <c r="F522">
        <v>435</v>
      </c>
      <c r="G522">
        <v>124</v>
      </c>
      <c r="H522">
        <v>60</v>
      </c>
      <c r="I522">
        <v>1927</v>
      </c>
      <c r="J522">
        <v>6701</v>
      </c>
      <c r="K522">
        <v>1343</v>
      </c>
      <c r="L522">
        <v>368</v>
      </c>
      <c r="M522">
        <v>236</v>
      </c>
      <c r="N522">
        <v>8648</v>
      </c>
      <c r="O522">
        <f t="shared" si="16"/>
        <v>3.1136481577581733E-2</v>
      </c>
      <c r="P522">
        <f t="shared" si="17"/>
        <v>2.7289546716003699E-2</v>
      </c>
    </row>
    <row r="523" spans="1:16" x14ac:dyDescent="0.25">
      <c r="A523" t="s">
        <v>603</v>
      </c>
      <c r="B523" t="s">
        <v>806</v>
      </c>
      <c r="C523" t="s">
        <v>828</v>
      </c>
      <c r="D523">
        <v>7317093</v>
      </c>
      <c r="E523">
        <v>579</v>
      </c>
      <c r="F523">
        <v>537</v>
      </c>
      <c r="G523">
        <v>266</v>
      </c>
      <c r="H523">
        <v>225</v>
      </c>
      <c r="I523">
        <v>1607</v>
      </c>
      <c r="J523">
        <v>3156</v>
      </c>
      <c r="K523">
        <v>2306</v>
      </c>
      <c r="L523">
        <v>981</v>
      </c>
      <c r="M523">
        <v>856</v>
      </c>
      <c r="N523">
        <v>7299</v>
      </c>
      <c r="O523">
        <f t="shared" si="16"/>
        <v>0.14001244555071563</v>
      </c>
      <c r="P523">
        <f t="shared" si="17"/>
        <v>0.11727633922455132</v>
      </c>
    </row>
    <row r="524" spans="1:16" x14ac:dyDescent="0.25">
      <c r="A524" t="s">
        <v>603</v>
      </c>
      <c r="B524" t="s">
        <v>829</v>
      </c>
      <c r="C524" t="s">
        <v>830</v>
      </c>
      <c r="D524">
        <v>7318010</v>
      </c>
      <c r="E524">
        <v>571</v>
      </c>
      <c r="F524">
        <v>223</v>
      </c>
      <c r="G524">
        <v>124</v>
      </c>
      <c r="H524">
        <v>132</v>
      </c>
      <c r="I524">
        <v>1050</v>
      </c>
      <c r="J524">
        <v>2891</v>
      </c>
      <c r="K524">
        <v>926</v>
      </c>
      <c r="L524">
        <v>471</v>
      </c>
      <c r="M524">
        <v>435</v>
      </c>
      <c r="N524">
        <v>4723</v>
      </c>
      <c r="O524">
        <f t="shared" si="16"/>
        <v>0.12571428571428572</v>
      </c>
      <c r="P524">
        <f t="shared" si="17"/>
        <v>9.2102477239042982E-2</v>
      </c>
    </row>
    <row r="525" spans="1:16" x14ac:dyDescent="0.25">
      <c r="A525" t="s">
        <v>603</v>
      </c>
      <c r="B525" t="s">
        <v>829</v>
      </c>
      <c r="C525" t="s">
        <v>831</v>
      </c>
      <c r="D525">
        <v>7318011</v>
      </c>
      <c r="E525">
        <v>774</v>
      </c>
      <c r="F525">
        <v>243</v>
      </c>
      <c r="G525">
        <v>129</v>
      </c>
      <c r="H525">
        <v>78</v>
      </c>
      <c r="I525">
        <v>1224</v>
      </c>
      <c r="J525">
        <v>3738</v>
      </c>
      <c r="K525">
        <v>774</v>
      </c>
      <c r="L525">
        <v>344</v>
      </c>
      <c r="M525">
        <v>225</v>
      </c>
      <c r="N525">
        <v>5081</v>
      </c>
      <c r="O525">
        <f t="shared" si="16"/>
        <v>6.3725490196078427E-2</v>
      </c>
      <c r="P525">
        <f t="shared" si="17"/>
        <v>4.4282621531194645E-2</v>
      </c>
    </row>
    <row r="526" spans="1:16" x14ac:dyDescent="0.25">
      <c r="A526" t="s">
        <v>603</v>
      </c>
      <c r="B526" t="s">
        <v>829</v>
      </c>
      <c r="C526" t="s">
        <v>832</v>
      </c>
      <c r="D526">
        <v>7318012</v>
      </c>
      <c r="E526">
        <v>491</v>
      </c>
      <c r="F526">
        <v>238</v>
      </c>
      <c r="G526">
        <v>183</v>
      </c>
      <c r="H526">
        <v>123</v>
      </c>
      <c r="I526">
        <v>1035</v>
      </c>
      <c r="J526">
        <v>2475</v>
      </c>
      <c r="K526">
        <v>870</v>
      </c>
      <c r="L526">
        <v>607</v>
      </c>
      <c r="M526">
        <v>352</v>
      </c>
      <c r="N526">
        <v>4304</v>
      </c>
      <c r="O526">
        <f t="shared" si="16"/>
        <v>0.11884057971014493</v>
      </c>
      <c r="P526">
        <f t="shared" si="17"/>
        <v>8.1784386617100371E-2</v>
      </c>
    </row>
    <row r="527" spans="1:16" x14ac:dyDescent="0.25">
      <c r="A527" t="s">
        <v>603</v>
      </c>
      <c r="B527" t="s">
        <v>829</v>
      </c>
      <c r="C527" t="s">
        <v>833</v>
      </c>
      <c r="D527">
        <v>7318013</v>
      </c>
      <c r="E527">
        <v>595</v>
      </c>
      <c r="F527">
        <v>233</v>
      </c>
      <c r="G527">
        <v>157</v>
      </c>
      <c r="H527">
        <v>94</v>
      </c>
      <c r="I527">
        <v>1079</v>
      </c>
      <c r="J527">
        <v>2898</v>
      </c>
      <c r="K527">
        <v>775</v>
      </c>
      <c r="L527">
        <v>461</v>
      </c>
      <c r="M527">
        <v>236</v>
      </c>
      <c r="N527">
        <v>4370</v>
      </c>
      <c r="O527">
        <f t="shared" si="16"/>
        <v>8.7117701575532905E-2</v>
      </c>
      <c r="P527">
        <f t="shared" si="17"/>
        <v>5.4004576659038898E-2</v>
      </c>
    </row>
    <row r="528" spans="1:16" x14ac:dyDescent="0.25">
      <c r="A528" t="s">
        <v>603</v>
      </c>
      <c r="B528" t="s">
        <v>829</v>
      </c>
      <c r="C528" t="s">
        <v>834</v>
      </c>
      <c r="D528">
        <v>7318020</v>
      </c>
      <c r="E528">
        <v>896</v>
      </c>
      <c r="F528">
        <v>625</v>
      </c>
      <c r="G528">
        <v>531</v>
      </c>
      <c r="H528">
        <v>451</v>
      </c>
      <c r="I528">
        <v>2503</v>
      </c>
      <c r="J528">
        <v>4797</v>
      </c>
      <c r="K528">
        <v>2643</v>
      </c>
      <c r="L528">
        <v>2067</v>
      </c>
      <c r="M528">
        <v>1501</v>
      </c>
      <c r="N528">
        <v>11008</v>
      </c>
      <c r="O528">
        <f t="shared" si="16"/>
        <v>0.18018377946464242</v>
      </c>
      <c r="P528">
        <f t="shared" si="17"/>
        <v>0.13635537790697674</v>
      </c>
    </row>
    <row r="529" spans="1:16" x14ac:dyDescent="0.25">
      <c r="A529" t="s">
        <v>603</v>
      </c>
      <c r="B529" t="s">
        <v>829</v>
      </c>
      <c r="C529" t="s">
        <v>835</v>
      </c>
      <c r="D529">
        <v>7318021</v>
      </c>
      <c r="E529">
        <v>626</v>
      </c>
      <c r="F529">
        <v>405</v>
      </c>
      <c r="G529">
        <v>326</v>
      </c>
      <c r="H529">
        <v>356</v>
      </c>
      <c r="I529">
        <v>1713</v>
      </c>
      <c r="J529">
        <v>3317</v>
      </c>
      <c r="K529">
        <v>1756</v>
      </c>
      <c r="L529">
        <v>1232</v>
      </c>
      <c r="M529">
        <v>1234</v>
      </c>
      <c r="N529">
        <v>7539</v>
      </c>
      <c r="O529">
        <f t="shared" si="16"/>
        <v>0.2078225335668418</v>
      </c>
      <c r="P529">
        <f t="shared" si="17"/>
        <v>0.16368218596630854</v>
      </c>
    </row>
    <row r="530" spans="1:16" x14ac:dyDescent="0.25">
      <c r="A530" t="s">
        <v>603</v>
      </c>
      <c r="B530" t="s">
        <v>829</v>
      </c>
      <c r="C530" t="s">
        <v>836</v>
      </c>
      <c r="D530">
        <v>7318030</v>
      </c>
      <c r="E530">
        <v>161</v>
      </c>
      <c r="F530">
        <v>133</v>
      </c>
      <c r="G530">
        <v>146</v>
      </c>
      <c r="H530">
        <v>122</v>
      </c>
      <c r="I530">
        <v>562</v>
      </c>
      <c r="J530">
        <v>823</v>
      </c>
      <c r="K530">
        <v>566</v>
      </c>
      <c r="L530">
        <v>601</v>
      </c>
      <c r="M530">
        <v>396</v>
      </c>
      <c r="N530">
        <v>2386</v>
      </c>
      <c r="O530">
        <f t="shared" si="16"/>
        <v>0.21708185053380782</v>
      </c>
      <c r="P530">
        <f t="shared" si="17"/>
        <v>0.16596814752724226</v>
      </c>
    </row>
    <row r="531" spans="1:16" x14ac:dyDescent="0.25">
      <c r="A531" t="s">
        <v>603</v>
      </c>
      <c r="B531" t="s">
        <v>829</v>
      </c>
      <c r="C531" t="s">
        <v>837</v>
      </c>
      <c r="D531">
        <v>7318031</v>
      </c>
      <c r="E531">
        <v>263</v>
      </c>
      <c r="F531">
        <v>180</v>
      </c>
      <c r="G531">
        <v>169</v>
      </c>
      <c r="H531">
        <v>115</v>
      </c>
      <c r="I531">
        <v>727</v>
      </c>
      <c r="J531">
        <v>1474</v>
      </c>
      <c r="K531">
        <v>861</v>
      </c>
      <c r="L531">
        <v>701</v>
      </c>
      <c r="M531">
        <v>454</v>
      </c>
      <c r="N531">
        <v>3490</v>
      </c>
      <c r="O531">
        <f t="shared" si="16"/>
        <v>0.15818431911966988</v>
      </c>
      <c r="P531">
        <f t="shared" si="17"/>
        <v>0.13008595988538682</v>
      </c>
    </row>
    <row r="532" spans="1:16" x14ac:dyDescent="0.25">
      <c r="A532" t="s">
        <v>603</v>
      </c>
      <c r="B532" t="s">
        <v>829</v>
      </c>
      <c r="C532" t="s">
        <v>838</v>
      </c>
      <c r="D532">
        <v>7318032</v>
      </c>
      <c r="E532">
        <v>250</v>
      </c>
      <c r="F532">
        <v>206</v>
      </c>
      <c r="G532">
        <v>160</v>
      </c>
      <c r="H532">
        <v>133</v>
      </c>
      <c r="I532">
        <v>749</v>
      </c>
      <c r="J532">
        <v>1418</v>
      </c>
      <c r="K532">
        <v>929</v>
      </c>
      <c r="L532">
        <v>708</v>
      </c>
      <c r="M532">
        <v>569</v>
      </c>
      <c r="N532">
        <v>3624</v>
      </c>
      <c r="O532">
        <f t="shared" si="16"/>
        <v>0.17757009345794392</v>
      </c>
      <c r="P532">
        <f t="shared" si="17"/>
        <v>0.15700883002207505</v>
      </c>
    </row>
    <row r="533" spans="1:16" x14ac:dyDescent="0.25">
      <c r="A533" t="s">
        <v>603</v>
      </c>
      <c r="B533" t="s">
        <v>829</v>
      </c>
      <c r="C533" t="s">
        <v>839</v>
      </c>
      <c r="D533">
        <v>7318040</v>
      </c>
      <c r="E533">
        <v>457</v>
      </c>
      <c r="F533">
        <v>347</v>
      </c>
      <c r="G533">
        <v>330</v>
      </c>
      <c r="H533">
        <v>321</v>
      </c>
      <c r="I533">
        <v>1455</v>
      </c>
      <c r="J533">
        <v>2456</v>
      </c>
      <c r="K533">
        <v>1575</v>
      </c>
      <c r="L533">
        <v>1327</v>
      </c>
      <c r="M533">
        <v>1165</v>
      </c>
      <c r="N533">
        <v>6523</v>
      </c>
      <c r="O533">
        <f t="shared" si="16"/>
        <v>0.22061855670103092</v>
      </c>
      <c r="P533">
        <f t="shared" si="17"/>
        <v>0.17859880423118196</v>
      </c>
    </row>
    <row r="534" spans="1:16" x14ac:dyDescent="0.25">
      <c r="A534" t="s">
        <v>603</v>
      </c>
      <c r="B534" t="s">
        <v>829</v>
      </c>
      <c r="C534" t="s">
        <v>840</v>
      </c>
      <c r="D534">
        <v>7318041</v>
      </c>
      <c r="E534">
        <v>967</v>
      </c>
      <c r="F534">
        <v>386</v>
      </c>
      <c r="G534">
        <v>254</v>
      </c>
      <c r="H534">
        <v>137</v>
      </c>
      <c r="I534">
        <v>1744</v>
      </c>
      <c r="J534">
        <v>5416</v>
      </c>
      <c r="K534">
        <v>1640</v>
      </c>
      <c r="L534">
        <v>897</v>
      </c>
      <c r="M534">
        <v>480</v>
      </c>
      <c r="N534">
        <v>8433</v>
      </c>
      <c r="O534">
        <f t="shared" si="16"/>
        <v>7.8555045871559634E-2</v>
      </c>
      <c r="P534">
        <f t="shared" si="17"/>
        <v>5.6919245819992886E-2</v>
      </c>
    </row>
    <row r="535" spans="1:16" x14ac:dyDescent="0.25">
      <c r="A535" t="s">
        <v>603</v>
      </c>
      <c r="B535" t="s">
        <v>829</v>
      </c>
      <c r="C535" t="s">
        <v>841</v>
      </c>
      <c r="D535">
        <v>7318042</v>
      </c>
      <c r="E535">
        <v>175</v>
      </c>
      <c r="F535">
        <v>171</v>
      </c>
      <c r="G535">
        <v>135</v>
      </c>
      <c r="H535">
        <v>148</v>
      </c>
      <c r="I535">
        <v>629</v>
      </c>
      <c r="J535">
        <v>999</v>
      </c>
      <c r="K535">
        <v>807</v>
      </c>
      <c r="L535">
        <v>619</v>
      </c>
      <c r="M535">
        <v>554</v>
      </c>
      <c r="N535">
        <v>2979</v>
      </c>
      <c r="O535">
        <f t="shared" si="16"/>
        <v>0.23529411764705882</v>
      </c>
      <c r="P535">
        <f t="shared" si="17"/>
        <v>0.18596844578717692</v>
      </c>
    </row>
    <row r="536" spans="1:16" x14ac:dyDescent="0.25">
      <c r="A536" t="s">
        <v>603</v>
      </c>
      <c r="B536" t="s">
        <v>829</v>
      </c>
      <c r="C536" t="s">
        <v>842</v>
      </c>
      <c r="D536">
        <v>7318050</v>
      </c>
      <c r="E536">
        <v>505</v>
      </c>
      <c r="F536">
        <v>247</v>
      </c>
      <c r="G536">
        <v>187</v>
      </c>
      <c r="H536">
        <v>116</v>
      </c>
      <c r="I536">
        <v>1055</v>
      </c>
      <c r="J536">
        <v>2509</v>
      </c>
      <c r="K536">
        <v>972</v>
      </c>
      <c r="L536">
        <v>690</v>
      </c>
      <c r="M536">
        <v>342</v>
      </c>
      <c r="N536">
        <v>4513</v>
      </c>
      <c r="O536">
        <f t="shared" si="16"/>
        <v>0.10995260663507109</v>
      </c>
      <c r="P536">
        <f t="shared" si="17"/>
        <v>7.5781076888987373E-2</v>
      </c>
    </row>
    <row r="537" spans="1:16" x14ac:dyDescent="0.25">
      <c r="A537" t="s">
        <v>603</v>
      </c>
      <c r="B537" t="s">
        <v>829</v>
      </c>
      <c r="C537" t="s">
        <v>843</v>
      </c>
      <c r="D537">
        <v>7318051</v>
      </c>
      <c r="E537">
        <v>1310</v>
      </c>
      <c r="F537">
        <v>523</v>
      </c>
      <c r="G537">
        <v>360</v>
      </c>
      <c r="H537">
        <v>284</v>
      </c>
      <c r="I537">
        <v>2477</v>
      </c>
      <c r="J537">
        <v>6855</v>
      </c>
      <c r="K537">
        <v>2049</v>
      </c>
      <c r="L537">
        <v>1165</v>
      </c>
      <c r="M537">
        <v>866</v>
      </c>
      <c r="N537">
        <v>10935</v>
      </c>
      <c r="O537">
        <f t="shared" si="16"/>
        <v>0.11465482438433588</v>
      </c>
      <c r="P537">
        <f t="shared" si="17"/>
        <v>7.9195244627343397E-2</v>
      </c>
    </row>
    <row r="538" spans="1:16" x14ac:dyDescent="0.25">
      <c r="A538" t="s">
        <v>603</v>
      </c>
      <c r="B538" t="s">
        <v>829</v>
      </c>
      <c r="C538" t="s">
        <v>844</v>
      </c>
      <c r="D538">
        <v>7318052</v>
      </c>
      <c r="E538">
        <v>987</v>
      </c>
      <c r="F538">
        <v>491</v>
      </c>
      <c r="G538">
        <v>322</v>
      </c>
      <c r="H538">
        <v>293</v>
      </c>
      <c r="I538">
        <v>2093</v>
      </c>
      <c r="J538">
        <v>5519</v>
      </c>
      <c r="K538">
        <v>2040</v>
      </c>
      <c r="L538">
        <v>1256</v>
      </c>
      <c r="M538">
        <v>940</v>
      </c>
      <c r="N538">
        <v>9755</v>
      </c>
      <c r="O538">
        <f t="shared" si="16"/>
        <v>0.13999044433827043</v>
      </c>
      <c r="P538">
        <f t="shared" si="17"/>
        <v>9.6360840594566885E-2</v>
      </c>
    </row>
    <row r="539" spans="1:16" x14ac:dyDescent="0.25">
      <c r="A539" t="s">
        <v>603</v>
      </c>
      <c r="B539" t="s">
        <v>829</v>
      </c>
      <c r="C539" t="s">
        <v>845</v>
      </c>
      <c r="D539">
        <v>7318053</v>
      </c>
      <c r="E539">
        <v>677</v>
      </c>
      <c r="F539">
        <v>249</v>
      </c>
      <c r="G539">
        <v>190</v>
      </c>
      <c r="H539">
        <v>114</v>
      </c>
      <c r="I539">
        <v>1230</v>
      </c>
      <c r="J539">
        <v>3434</v>
      </c>
      <c r="K539">
        <v>903</v>
      </c>
      <c r="L539">
        <v>600</v>
      </c>
      <c r="M539">
        <v>371</v>
      </c>
      <c r="N539">
        <v>5308</v>
      </c>
      <c r="O539">
        <f t="shared" si="16"/>
        <v>9.2682926829268292E-2</v>
      </c>
      <c r="P539">
        <f t="shared" si="17"/>
        <v>6.9894498869630742E-2</v>
      </c>
    </row>
    <row r="540" spans="1:16" x14ac:dyDescent="0.25">
      <c r="A540" t="s">
        <v>603</v>
      </c>
      <c r="B540" t="s">
        <v>829</v>
      </c>
      <c r="C540" t="s">
        <v>846</v>
      </c>
      <c r="D540">
        <v>7318054</v>
      </c>
      <c r="E540">
        <v>679</v>
      </c>
      <c r="F540">
        <v>254</v>
      </c>
      <c r="G540">
        <v>201</v>
      </c>
      <c r="H540">
        <v>141</v>
      </c>
      <c r="I540">
        <v>1275</v>
      </c>
      <c r="J540">
        <v>3570</v>
      </c>
      <c r="K540">
        <v>1019</v>
      </c>
      <c r="L540">
        <v>731</v>
      </c>
      <c r="M540">
        <v>429</v>
      </c>
      <c r="N540">
        <v>5749</v>
      </c>
      <c r="O540">
        <f t="shared" si="16"/>
        <v>0.11058823529411765</v>
      </c>
      <c r="P540">
        <f t="shared" si="17"/>
        <v>7.4621673334492961E-2</v>
      </c>
    </row>
    <row r="541" spans="1:16" x14ac:dyDescent="0.25">
      <c r="A541" t="s">
        <v>603</v>
      </c>
      <c r="B541" t="s">
        <v>829</v>
      </c>
      <c r="C541" t="s">
        <v>847</v>
      </c>
      <c r="D541">
        <v>7318061</v>
      </c>
      <c r="E541">
        <v>383</v>
      </c>
      <c r="F541">
        <v>227</v>
      </c>
      <c r="G541">
        <v>186</v>
      </c>
      <c r="H541">
        <v>185</v>
      </c>
      <c r="I541">
        <v>981</v>
      </c>
      <c r="J541">
        <v>2205</v>
      </c>
      <c r="K541">
        <v>1070</v>
      </c>
      <c r="L541">
        <v>822</v>
      </c>
      <c r="M541">
        <v>726</v>
      </c>
      <c r="N541">
        <v>4823</v>
      </c>
      <c r="O541">
        <f t="shared" si="16"/>
        <v>0.18858307849133538</v>
      </c>
      <c r="P541">
        <f t="shared" si="17"/>
        <v>0.15052871656645242</v>
      </c>
    </row>
    <row r="542" spans="1:16" x14ac:dyDescent="0.25">
      <c r="A542" t="s">
        <v>603</v>
      </c>
      <c r="B542" t="s">
        <v>829</v>
      </c>
      <c r="C542" t="s">
        <v>848</v>
      </c>
      <c r="D542">
        <v>7318067</v>
      </c>
      <c r="E542">
        <v>436</v>
      </c>
      <c r="F542">
        <v>134</v>
      </c>
      <c r="G542">
        <v>57</v>
      </c>
      <c r="H542">
        <v>49</v>
      </c>
      <c r="I542">
        <v>676</v>
      </c>
      <c r="J542">
        <v>2460</v>
      </c>
      <c r="K542">
        <v>499</v>
      </c>
      <c r="L542">
        <v>209</v>
      </c>
      <c r="M542">
        <v>150</v>
      </c>
      <c r="N542">
        <v>3318</v>
      </c>
      <c r="O542">
        <f t="shared" si="16"/>
        <v>7.2485207100591711E-2</v>
      </c>
      <c r="P542">
        <f t="shared" si="17"/>
        <v>4.5207956600361664E-2</v>
      </c>
    </row>
    <row r="543" spans="1:16" x14ac:dyDescent="0.25">
      <c r="A543" t="s">
        <v>603</v>
      </c>
      <c r="B543" t="s">
        <v>849</v>
      </c>
      <c r="C543" t="s">
        <v>850</v>
      </c>
      <c r="D543">
        <v>7322010</v>
      </c>
      <c r="E543">
        <v>2131</v>
      </c>
      <c r="F543">
        <v>1166</v>
      </c>
      <c r="G543">
        <v>846</v>
      </c>
      <c r="H543">
        <v>625</v>
      </c>
      <c r="I543">
        <v>4768</v>
      </c>
      <c r="J543">
        <v>10769</v>
      </c>
      <c r="K543">
        <v>4537</v>
      </c>
      <c r="L543">
        <v>2897</v>
      </c>
      <c r="M543">
        <v>2090</v>
      </c>
      <c r="N543">
        <v>20293</v>
      </c>
      <c r="O543">
        <f t="shared" si="16"/>
        <v>0.13108221476510068</v>
      </c>
      <c r="P543">
        <f t="shared" si="17"/>
        <v>0.10299117922436309</v>
      </c>
    </row>
    <row r="544" spans="1:16" x14ac:dyDescent="0.25">
      <c r="A544" t="s">
        <v>603</v>
      </c>
      <c r="B544" t="s">
        <v>849</v>
      </c>
      <c r="C544" t="s">
        <v>851</v>
      </c>
      <c r="D544">
        <v>7322020</v>
      </c>
      <c r="E544">
        <v>1884</v>
      </c>
      <c r="F544">
        <v>1015</v>
      </c>
      <c r="G544">
        <v>843</v>
      </c>
      <c r="H544">
        <v>665</v>
      </c>
      <c r="I544">
        <v>4407</v>
      </c>
      <c r="J544">
        <v>9396</v>
      </c>
      <c r="K544">
        <v>3961</v>
      </c>
      <c r="L544">
        <v>2874</v>
      </c>
      <c r="M544">
        <v>2179</v>
      </c>
      <c r="N544">
        <v>18410</v>
      </c>
      <c r="O544">
        <f t="shared" si="16"/>
        <v>0.15089630133877921</v>
      </c>
      <c r="P544">
        <f t="shared" si="17"/>
        <v>0.11835958718087995</v>
      </c>
    </row>
    <row r="545" spans="1:16" x14ac:dyDescent="0.25">
      <c r="A545" t="s">
        <v>603</v>
      </c>
      <c r="B545" t="s">
        <v>849</v>
      </c>
      <c r="C545" t="s">
        <v>852</v>
      </c>
      <c r="D545">
        <v>7322030</v>
      </c>
      <c r="E545">
        <v>1164</v>
      </c>
      <c r="F545">
        <v>648</v>
      </c>
      <c r="G545">
        <v>455</v>
      </c>
      <c r="H545">
        <v>343</v>
      </c>
      <c r="I545">
        <v>2610</v>
      </c>
      <c r="J545">
        <v>6268</v>
      </c>
      <c r="K545">
        <v>2656</v>
      </c>
      <c r="L545">
        <v>1589</v>
      </c>
      <c r="M545">
        <v>1133</v>
      </c>
      <c r="N545">
        <v>11646</v>
      </c>
      <c r="O545">
        <f t="shared" si="16"/>
        <v>0.13141762452107281</v>
      </c>
      <c r="P545">
        <f t="shared" si="17"/>
        <v>9.7286622016142882E-2</v>
      </c>
    </row>
    <row r="546" spans="1:16" x14ac:dyDescent="0.25">
      <c r="A546" t="s">
        <v>603</v>
      </c>
      <c r="B546" t="s">
        <v>849</v>
      </c>
      <c r="C546" t="s">
        <v>853</v>
      </c>
      <c r="D546">
        <v>7322031</v>
      </c>
      <c r="E546">
        <v>1036</v>
      </c>
      <c r="F546">
        <v>561</v>
      </c>
      <c r="G546">
        <v>453</v>
      </c>
      <c r="H546">
        <v>329</v>
      </c>
      <c r="I546">
        <v>2379</v>
      </c>
      <c r="J546">
        <v>5529</v>
      </c>
      <c r="K546">
        <v>2274</v>
      </c>
      <c r="L546">
        <v>1551</v>
      </c>
      <c r="M546">
        <v>1101</v>
      </c>
      <c r="N546">
        <v>10455</v>
      </c>
      <c r="O546">
        <f t="shared" si="16"/>
        <v>0.13829340058848255</v>
      </c>
      <c r="P546">
        <f t="shared" si="17"/>
        <v>0.10530846484935437</v>
      </c>
    </row>
    <row r="547" spans="1:16" x14ac:dyDescent="0.25">
      <c r="A547" t="s">
        <v>603</v>
      </c>
      <c r="B547" t="s">
        <v>849</v>
      </c>
      <c r="C547" t="s">
        <v>854</v>
      </c>
      <c r="D547">
        <v>7322040</v>
      </c>
      <c r="E547">
        <v>2544</v>
      </c>
      <c r="F547">
        <v>1035</v>
      </c>
      <c r="G547">
        <v>645</v>
      </c>
      <c r="H547">
        <v>556</v>
      </c>
      <c r="I547">
        <v>4780</v>
      </c>
      <c r="J547">
        <v>10851</v>
      </c>
      <c r="K547">
        <v>3591</v>
      </c>
      <c r="L547">
        <v>2207</v>
      </c>
      <c r="M547">
        <v>1852</v>
      </c>
      <c r="N547">
        <v>18501</v>
      </c>
      <c r="O547">
        <f t="shared" si="16"/>
        <v>0.11631799163179916</v>
      </c>
      <c r="P547">
        <f t="shared" si="17"/>
        <v>0.10010269715150533</v>
      </c>
    </row>
    <row r="548" spans="1:16" x14ac:dyDescent="0.25">
      <c r="A548" t="s">
        <v>603</v>
      </c>
      <c r="B548" t="s">
        <v>849</v>
      </c>
      <c r="C548" t="s">
        <v>855</v>
      </c>
      <c r="D548">
        <v>7322050</v>
      </c>
      <c r="E548">
        <v>1021</v>
      </c>
      <c r="F548">
        <v>557</v>
      </c>
      <c r="G548">
        <v>412</v>
      </c>
      <c r="H548">
        <v>364</v>
      </c>
      <c r="I548">
        <v>2354</v>
      </c>
      <c r="J548">
        <v>4736</v>
      </c>
      <c r="K548">
        <v>2028</v>
      </c>
      <c r="L548">
        <v>1452</v>
      </c>
      <c r="M548">
        <v>1233</v>
      </c>
      <c r="N548">
        <v>9449</v>
      </c>
      <c r="O548">
        <f t="shared" si="16"/>
        <v>0.15463041631265931</v>
      </c>
      <c r="P548">
        <f t="shared" si="17"/>
        <v>0.13048999894168695</v>
      </c>
    </row>
    <row r="549" spans="1:16" x14ac:dyDescent="0.25">
      <c r="A549" t="s">
        <v>603</v>
      </c>
      <c r="B549" t="s">
        <v>849</v>
      </c>
      <c r="C549" t="s">
        <v>856</v>
      </c>
      <c r="D549">
        <v>7322051</v>
      </c>
      <c r="E549">
        <v>1270</v>
      </c>
      <c r="F549">
        <v>645</v>
      </c>
      <c r="G549">
        <v>399</v>
      </c>
      <c r="H549">
        <v>366</v>
      </c>
      <c r="I549">
        <v>2680</v>
      </c>
      <c r="J549">
        <v>6250</v>
      </c>
      <c r="K549">
        <v>2506</v>
      </c>
      <c r="L549">
        <v>1416</v>
      </c>
      <c r="M549">
        <v>1279</v>
      </c>
      <c r="N549">
        <v>11451</v>
      </c>
      <c r="O549">
        <f t="shared" si="16"/>
        <v>0.13656716417910447</v>
      </c>
      <c r="P549">
        <f t="shared" si="17"/>
        <v>0.111693301895031</v>
      </c>
    </row>
    <row r="550" spans="1:16" x14ac:dyDescent="0.25">
      <c r="A550" t="s">
        <v>603</v>
      </c>
      <c r="B550" t="s">
        <v>849</v>
      </c>
      <c r="C550" t="s">
        <v>857</v>
      </c>
      <c r="D550">
        <v>7322120</v>
      </c>
      <c r="E550">
        <v>757</v>
      </c>
      <c r="F550">
        <v>561</v>
      </c>
      <c r="G550">
        <v>488</v>
      </c>
      <c r="H550">
        <v>424</v>
      </c>
      <c r="I550">
        <v>2230</v>
      </c>
      <c r="J550">
        <v>4079</v>
      </c>
      <c r="K550">
        <v>2209</v>
      </c>
      <c r="L550">
        <v>1614</v>
      </c>
      <c r="M550">
        <v>1444</v>
      </c>
      <c r="N550">
        <v>9346</v>
      </c>
      <c r="O550">
        <f t="shared" si="16"/>
        <v>0.19013452914798207</v>
      </c>
      <c r="P550">
        <f t="shared" si="17"/>
        <v>0.15450460089878024</v>
      </c>
    </row>
    <row r="551" spans="1:16" x14ac:dyDescent="0.25">
      <c r="A551" t="s">
        <v>603</v>
      </c>
      <c r="B551" t="s">
        <v>849</v>
      </c>
      <c r="C551" t="s">
        <v>858</v>
      </c>
      <c r="D551">
        <v>7322121</v>
      </c>
      <c r="E551">
        <v>752</v>
      </c>
      <c r="F551">
        <v>565</v>
      </c>
      <c r="G551">
        <v>469</v>
      </c>
      <c r="H551">
        <v>447</v>
      </c>
      <c r="I551">
        <v>2233</v>
      </c>
      <c r="J551">
        <v>3378</v>
      </c>
      <c r="K551">
        <v>2096</v>
      </c>
      <c r="L551">
        <v>1688</v>
      </c>
      <c r="M551">
        <v>1471</v>
      </c>
      <c r="N551">
        <v>8633</v>
      </c>
      <c r="O551">
        <f t="shared" si="16"/>
        <v>0.20017913121361397</v>
      </c>
      <c r="P551">
        <f t="shared" si="17"/>
        <v>0.17039267925402526</v>
      </c>
    </row>
    <row r="552" spans="1:16" x14ac:dyDescent="0.25">
      <c r="A552" t="s">
        <v>603</v>
      </c>
      <c r="B552" t="s">
        <v>849</v>
      </c>
      <c r="C552" t="s">
        <v>859</v>
      </c>
      <c r="D552">
        <v>7322122</v>
      </c>
      <c r="E552">
        <v>228</v>
      </c>
      <c r="F552">
        <v>93</v>
      </c>
      <c r="G552">
        <v>46</v>
      </c>
      <c r="H552">
        <v>26</v>
      </c>
      <c r="I552">
        <v>393</v>
      </c>
      <c r="J552">
        <v>1104</v>
      </c>
      <c r="K552">
        <v>329</v>
      </c>
      <c r="L552">
        <v>167</v>
      </c>
      <c r="M552">
        <v>82</v>
      </c>
      <c r="N552">
        <v>1682</v>
      </c>
      <c r="O552">
        <f t="shared" si="16"/>
        <v>6.6157760814249358E-2</v>
      </c>
      <c r="P552">
        <f t="shared" si="17"/>
        <v>4.8751486325802618E-2</v>
      </c>
    </row>
    <row r="553" spans="1:16" x14ac:dyDescent="0.25">
      <c r="A553" t="s">
        <v>603</v>
      </c>
      <c r="B553" t="s">
        <v>849</v>
      </c>
      <c r="C553" t="s">
        <v>860</v>
      </c>
      <c r="D553">
        <v>7322130</v>
      </c>
      <c r="E553">
        <v>393</v>
      </c>
      <c r="F553">
        <v>158</v>
      </c>
      <c r="G553">
        <v>92</v>
      </c>
      <c r="H553">
        <v>54</v>
      </c>
      <c r="I553">
        <v>697</v>
      </c>
      <c r="J553">
        <v>1982</v>
      </c>
      <c r="K553">
        <v>527</v>
      </c>
      <c r="L553">
        <v>271</v>
      </c>
      <c r="M553">
        <v>149</v>
      </c>
      <c r="N553">
        <v>2929</v>
      </c>
      <c r="O553">
        <f t="shared" si="16"/>
        <v>7.7474892395982778E-2</v>
      </c>
      <c r="P553">
        <f t="shared" si="17"/>
        <v>5.0870604301809494E-2</v>
      </c>
    </row>
    <row r="554" spans="1:16" x14ac:dyDescent="0.25">
      <c r="A554" t="s">
        <v>603</v>
      </c>
      <c r="B554" t="s">
        <v>849</v>
      </c>
      <c r="C554" t="s">
        <v>861</v>
      </c>
      <c r="D554">
        <v>7322131</v>
      </c>
      <c r="E554">
        <v>1585</v>
      </c>
      <c r="F554">
        <v>512</v>
      </c>
      <c r="G554">
        <v>222</v>
      </c>
      <c r="H554">
        <v>113</v>
      </c>
      <c r="I554">
        <v>2432</v>
      </c>
      <c r="J554">
        <v>6588</v>
      </c>
      <c r="K554">
        <v>1491</v>
      </c>
      <c r="L554">
        <v>579</v>
      </c>
      <c r="M554">
        <v>279</v>
      </c>
      <c r="N554">
        <v>8937</v>
      </c>
      <c r="O554">
        <f t="shared" si="16"/>
        <v>4.6463815789473686E-2</v>
      </c>
      <c r="P554">
        <f t="shared" si="17"/>
        <v>3.1218529707955689E-2</v>
      </c>
    </row>
    <row r="555" spans="1:16" x14ac:dyDescent="0.25">
      <c r="A555" t="s">
        <v>603</v>
      </c>
      <c r="B555" t="s">
        <v>862</v>
      </c>
      <c r="C555" t="s">
        <v>863</v>
      </c>
      <c r="D555">
        <v>7325010</v>
      </c>
      <c r="E555">
        <v>933</v>
      </c>
      <c r="F555">
        <v>868</v>
      </c>
      <c r="G555">
        <v>544</v>
      </c>
      <c r="H555">
        <v>608</v>
      </c>
      <c r="I555">
        <v>2953</v>
      </c>
      <c r="J555">
        <v>4940</v>
      </c>
      <c r="K555">
        <v>3541</v>
      </c>
      <c r="L555">
        <v>2139</v>
      </c>
      <c r="M555">
        <v>2360</v>
      </c>
      <c r="N555">
        <v>12980</v>
      </c>
      <c r="O555">
        <f t="shared" si="16"/>
        <v>0.20589231290213342</v>
      </c>
      <c r="P555">
        <f t="shared" si="17"/>
        <v>0.18181818181818182</v>
      </c>
    </row>
    <row r="556" spans="1:16" x14ac:dyDescent="0.25">
      <c r="A556" t="s">
        <v>603</v>
      </c>
      <c r="B556" t="s">
        <v>862</v>
      </c>
      <c r="C556" t="s">
        <v>864</v>
      </c>
      <c r="D556">
        <v>7325020</v>
      </c>
      <c r="E556">
        <v>555</v>
      </c>
      <c r="F556">
        <v>642</v>
      </c>
      <c r="G556">
        <v>422</v>
      </c>
      <c r="H556">
        <v>531</v>
      </c>
      <c r="I556">
        <v>2150</v>
      </c>
      <c r="J556">
        <v>3002</v>
      </c>
      <c r="K556">
        <v>2632</v>
      </c>
      <c r="L556">
        <v>1582</v>
      </c>
      <c r="M556">
        <v>1836</v>
      </c>
      <c r="N556">
        <v>9052</v>
      </c>
      <c r="O556">
        <f t="shared" si="16"/>
        <v>0.24697674418604651</v>
      </c>
      <c r="P556">
        <f t="shared" si="17"/>
        <v>0.20282810428634557</v>
      </c>
    </row>
    <row r="557" spans="1:16" x14ac:dyDescent="0.25">
      <c r="A557" t="s">
        <v>603</v>
      </c>
      <c r="B557" t="s">
        <v>862</v>
      </c>
      <c r="C557" t="s">
        <v>865</v>
      </c>
      <c r="D557">
        <v>7325030</v>
      </c>
      <c r="E557">
        <v>578</v>
      </c>
      <c r="F557">
        <v>661</v>
      </c>
      <c r="G557">
        <v>353</v>
      </c>
      <c r="H557">
        <v>428</v>
      </c>
      <c r="I557">
        <v>2020</v>
      </c>
      <c r="J557">
        <v>2627</v>
      </c>
      <c r="K557">
        <v>2377</v>
      </c>
      <c r="L557">
        <v>1174</v>
      </c>
      <c r="M557">
        <v>1322</v>
      </c>
      <c r="N557">
        <v>7500</v>
      </c>
      <c r="O557">
        <f t="shared" si="16"/>
        <v>0.21188118811881188</v>
      </c>
      <c r="P557">
        <f t="shared" si="17"/>
        <v>0.17626666666666665</v>
      </c>
    </row>
    <row r="558" spans="1:16" x14ac:dyDescent="0.25">
      <c r="A558" t="s">
        <v>603</v>
      </c>
      <c r="B558" t="s">
        <v>862</v>
      </c>
      <c r="C558" t="s">
        <v>866</v>
      </c>
      <c r="D558">
        <v>7325031</v>
      </c>
      <c r="E558">
        <v>294</v>
      </c>
      <c r="F558">
        <v>383</v>
      </c>
      <c r="G558">
        <v>237</v>
      </c>
      <c r="H558">
        <v>298</v>
      </c>
      <c r="I558">
        <v>1212</v>
      </c>
      <c r="J558">
        <v>1364</v>
      </c>
      <c r="K558">
        <v>1343</v>
      </c>
      <c r="L558">
        <v>773</v>
      </c>
      <c r="M558">
        <v>1070</v>
      </c>
      <c r="N558">
        <v>4550</v>
      </c>
      <c r="O558">
        <f t="shared" si="16"/>
        <v>0.24587458745874588</v>
      </c>
      <c r="P558">
        <f t="shared" si="17"/>
        <v>0.23516483516483516</v>
      </c>
    </row>
    <row r="559" spans="1:16" x14ac:dyDescent="0.25">
      <c r="A559" t="s">
        <v>603</v>
      </c>
      <c r="B559" t="s">
        <v>862</v>
      </c>
      <c r="C559" t="s">
        <v>867</v>
      </c>
      <c r="D559">
        <v>7325040</v>
      </c>
      <c r="E559">
        <v>654</v>
      </c>
      <c r="F559">
        <v>824</v>
      </c>
      <c r="G559">
        <v>520</v>
      </c>
      <c r="H559">
        <v>643</v>
      </c>
      <c r="I559">
        <v>2641</v>
      </c>
      <c r="J559">
        <v>3344</v>
      </c>
      <c r="K559">
        <v>3216</v>
      </c>
      <c r="L559">
        <v>1893</v>
      </c>
      <c r="M559">
        <v>2281</v>
      </c>
      <c r="N559">
        <v>10734</v>
      </c>
      <c r="O559">
        <f t="shared" si="16"/>
        <v>0.24346838318818628</v>
      </c>
      <c r="P559">
        <f t="shared" si="17"/>
        <v>0.21250232904788521</v>
      </c>
    </row>
    <row r="560" spans="1:16" x14ac:dyDescent="0.25">
      <c r="A560" t="s">
        <v>603</v>
      </c>
      <c r="B560" t="s">
        <v>862</v>
      </c>
      <c r="C560" t="s">
        <v>868</v>
      </c>
      <c r="D560">
        <v>7325050</v>
      </c>
      <c r="E560">
        <v>569</v>
      </c>
      <c r="F560">
        <v>593</v>
      </c>
      <c r="G560">
        <v>340</v>
      </c>
      <c r="H560">
        <v>482</v>
      </c>
      <c r="I560">
        <v>1984</v>
      </c>
      <c r="J560">
        <v>3107</v>
      </c>
      <c r="K560">
        <v>2562</v>
      </c>
      <c r="L560">
        <v>1279</v>
      </c>
      <c r="M560">
        <v>1737</v>
      </c>
      <c r="N560">
        <v>8685</v>
      </c>
      <c r="O560">
        <f t="shared" si="16"/>
        <v>0.24294354838709678</v>
      </c>
      <c r="P560">
        <f t="shared" si="17"/>
        <v>0.2</v>
      </c>
    </row>
    <row r="561" spans="1:16" x14ac:dyDescent="0.25">
      <c r="A561" t="s">
        <v>603</v>
      </c>
      <c r="B561" t="s">
        <v>862</v>
      </c>
      <c r="C561" t="s">
        <v>869</v>
      </c>
      <c r="D561">
        <v>7325060</v>
      </c>
      <c r="E561">
        <v>203</v>
      </c>
      <c r="F561">
        <v>281</v>
      </c>
      <c r="G561">
        <v>202</v>
      </c>
      <c r="H561">
        <v>296</v>
      </c>
      <c r="I561">
        <v>982</v>
      </c>
      <c r="J561">
        <v>1179</v>
      </c>
      <c r="K561">
        <v>1278</v>
      </c>
      <c r="L561">
        <v>870</v>
      </c>
      <c r="M561">
        <v>1158</v>
      </c>
      <c r="N561">
        <v>4485</v>
      </c>
      <c r="O561">
        <f t="shared" si="16"/>
        <v>0.3014256619144603</v>
      </c>
      <c r="P561">
        <f t="shared" si="17"/>
        <v>0.25819397993311038</v>
      </c>
    </row>
    <row r="562" spans="1:16" x14ac:dyDescent="0.25">
      <c r="A562" t="s">
        <v>603</v>
      </c>
      <c r="B562" t="s">
        <v>862</v>
      </c>
      <c r="C562" t="s">
        <v>870</v>
      </c>
      <c r="D562">
        <v>7325070</v>
      </c>
      <c r="E562">
        <v>74</v>
      </c>
      <c r="F562">
        <v>66</v>
      </c>
      <c r="G562">
        <v>43</v>
      </c>
      <c r="H562">
        <v>87</v>
      </c>
      <c r="I562">
        <v>270</v>
      </c>
      <c r="J562">
        <v>333</v>
      </c>
      <c r="K562">
        <v>253</v>
      </c>
      <c r="L562">
        <v>160</v>
      </c>
      <c r="M562">
        <v>251</v>
      </c>
      <c r="N562">
        <v>997</v>
      </c>
      <c r="O562">
        <f t="shared" si="16"/>
        <v>0.32222222222222224</v>
      </c>
      <c r="P562">
        <f t="shared" si="17"/>
        <v>0.25175526579739216</v>
      </c>
    </row>
    <row r="563" spans="1:16" x14ac:dyDescent="0.25">
      <c r="A563" t="s">
        <v>603</v>
      </c>
      <c r="B563" t="s">
        <v>862</v>
      </c>
      <c r="C563" t="s">
        <v>871</v>
      </c>
      <c r="D563">
        <v>7325071</v>
      </c>
      <c r="E563">
        <v>398</v>
      </c>
      <c r="F563">
        <v>338</v>
      </c>
      <c r="G563">
        <v>244</v>
      </c>
      <c r="H563">
        <v>309</v>
      </c>
      <c r="I563">
        <v>1289</v>
      </c>
      <c r="J563">
        <v>2147</v>
      </c>
      <c r="K563">
        <v>1382</v>
      </c>
      <c r="L563">
        <v>870</v>
      </c>
      <c r="M563">
        <v>1113</v>
      </c>
      <c r="N563">
        <v>5512</v>
      </c>
      <c r="O563">
        <f t="shared" si="16"/>
        <v>0.23972071373157486</v>
      </c>
      <c r="P563">
        <f t="shared" si="17"/>
        <v>0.20192307692307693</v>
      </c>
    </row>
    <row r="564" spans="1:16" x14ac:dyDescent="0.25">
      <c r="A564" t="s">
        <v>603</v>
      </c>
      <c r="B564" t="s">
        <v>862</v>
      </c>
      <c r="C564" t="s">
        <v>872</v>
      </c>
      <c r="D564">
        <v>7325080</v>
      </c>
      <c r="E564">
        <v>415</v>
      </c>
      <c r="F564">
        <v>463</v>
      </c>
      <c r="G564">
        <v>334</v>
      </c>
      <c r="H564">
        <v>360</v>
      </c>
      <c r="I564">
        <v>1572</v>
      </c>
      <c r="J564">
        <v>1988</v>
      </c>
      <c r="K564">
        <v>1699</v>
      </c>
      <c r="L564">
        <v>1111</v>
      </c>
      <c r="M564">
        <v>1145</v>
      </c>
      <c r="N564">
        <v>5943</v>
      </c>
      <c r="O564">
        <f t="shared" si="16"/>
        <v>0.22900763358778625</v>
      </c>
      <c r="P564">
        <f t="shared" si="17"/>
        <v>0.19266363789331986</v>
      </c>
    </row>
    <row r="565" spans="1:16" x14ac:dyDescent="0.25">
      <c r="A565" t="s">
        <v>603</v>
      </c>
      <c r="B565" t="s">
        <v>862</v>
      </c>
      <c r="C565" t="s">
        <v>873</v>
      </c>
      <c r="D565">
        <v>7325081</v>
      </c>
      <c r="E565">
        <v>356</v>
      </c>
      <c r="F565">
        <v>444</v>
      </c>
      <c r="G565">
        <v>273</v>
      </c>
      <c r="H565">
        <v>367</v>
      </c>
      <c r="I565">
        <v>1440</v>
      </c>
      <c r="J565">
        <v>1644</v>
      </c>
      <c r="K565">
        <v>1666</v>
      </c>
      <c r="L565">
        <v>944</v>
      </c>
      <c r="M565">
        <v>1227</v>
      </c>
      <c r="N565">
        <v>5481</v>
      </c>
      <c r="O565">
        <f t="shared" si="16"/>
        <v>0.25486111111111109</v>
      </c>
      <c r="P565">
        <f t="shared" si="17"/>
        <v>0.22386425834701698</v>
      </c>
    </row>
    <row r="566" spans="1:16" x14ac:dyDescent="0.25">
      <c r="A566" t="s">
        <v>603</v>
      </c>
      <c r="B566" t="s">
        <v>874</v>
      </c>
      <c r="C566" t="s">
        <v>875</v>
      </c>
      <c r="D566">
        <v>7326010</v>
      </c>
      <c r="E566">
        <v>1112</v>
      </c>
      <c r="F566">
        <v>146</v>
      </c>
      <c r="G566">
        <v>171</v>
      </c>
      <c r="H566">
        <v>166</v>
      </c>
      <c r="I566">
        <v>1595</v>
      </c>
      <c r="J566">
        <v>5739</v>
      </c>
      <c r="K566">
        <v>529</v>
      </c>
      <c r="L566">
        <v>626</v>
      </c>
      <c r="M566">
        <v>641</v>
      </c>
      <c r="N566">
        <v>7535</v>
      </c>
      <c r="O566">
        <f t="shared" si="16"/>
        <v>0.10407523510971786</v>
      </c>
      <c r="P566">
        <f t="shared" si="17"/>
        <v>8.5069674850696747E-2</v>
      </c>
    </row>
    <row r="567" spans="1:16" x14ac:dyDescent="0.25">
      <c r="A567" t="s">
        <v>603</v>
      </c>
      <c r="B567" t="s">
        <v>874</v>
      </c>
      <c r="C567" t="s">
        <v>876</v>
      </c>
      <c r="D567">
        <v>7326020</v>
      </c>
      <c r="E567">
        <v>802</v>
      </c>
      <c r="F567">
        <v>116</v>
      </c>
      <c r="G567">
        <v>143</v>
      </c>
      <c r="H567">
        <v>180</v>
      </c>
      <c r="I567">
        <v>1241</v>
      </c>
      <c r="J567">
        <v>4191</v>
      </c>
      <c r="K567">
        <v>478</v>
      </c>
      <c r="L567">
        <v>534</v>
      </c>
      <c r="M567">
        <v>600</v>
      </c>
      <c r="N567">
        <v>5803</v>
      </c>
      <c r="O567">
        <f t="shared" si="16"/>
        <v>0.14504431909750201</v>
      </c>
      <c r="P567">
        <f t="shared" si="17"/>
        <v>0.1033947957952783</v>
      </c>
    </row>
    <row r="568" spans="1:16" x14ac:dyDescent="0.25">
      <c r="A568" t="s">
        <v>603</v>
      </c>
      <c r="B568" t="s">
        <v>874</v>
      </c>
      <c r="C568" t="s">
        <v>877</v>
      </c>
      <c r="D568">
        <v>7326030</v>
      </c>
      <c r="E568">
        <v>913</v>
      </c>
      <c r="F568">
        <v>120</v>
      </c>
      <c r="G568">
        <v>106</v>
      </c>
      <c r="H568">
        <v>76</v>
      </c>
      <c r="I568">
        <v>1215</v>
      </c>
      <c r="J568">
        <v>4610</v>
      </c>
      <c r="K568">
        <v>419</v>
      </c>
      <c r="L568">
        <v>321</v>
      </c>
      <c r="M568">
        <v>280</v>
      </c>
      <c r="N568">
        <v>5630</v>
      </c>
      <c r="O568">
        <f t="shared" si="16"/>
        <v>6.2551440329218111E-2</v>
      </c>
      <c r="P568">
        <f t="shared" si="17"/>
        <v>4.9733570159857902E-2</v>
      </c>
    </row>
    <row r="569" spans="1:16" x14ac:dyDescent="0.25">
      <c r="A569" t="s">
        <v>603</v>
      </c>
      <c r="B569" t="s">
        <v>874</v>
      </c>
      <c r="C569" t="s">
        <v>878</v>
      </c>
      <c r="D569">
        <v>7326040</v>
      </c>
      <c r="E569">
        <v>1079</v>
      </c>
      <c r="F569">
        <v>128</v>
      </c>
      <c r="G569">
        <v>133</v>
      </c>
      <c r="H569">
        <v>110</v>
      </c>
      <c r="I569">
        <v>1450</v>
      </c>
      <c r="J569">
        <v>5624</v>
      </c>
      <c r="K569">
        <v>431</v>
      </c>
      <c r="L569">
        <v>574</v>
      </c>
      <c r="M569">
        <v>468</v>
      </c>
      <c r="N569">
        <v>7097</v>
      </c>
      <c r="O569">
        <f t="shared" si="16"/>
        <v>7.586206896551724E-2</v>
      </c>
      <c r="P569">
        <f t="shared" si="17"/>
        <v>6.5943356347752571E-2</v>
      </c>
    </row>
    <row r="570" spans="1:16" x14ac:dyDescent="0.25">
      <c r="A570" t="s">
        <v>603</v>
      </c>
      <c r="B570" t="s">
        <v>874</v>
      </c>
      <c r="C570" t="s">
        <v>879</v>
      </c>
      <c r="D570">
        <v>7326050</v>
      </c>
      <c r="E570">
        <v>1024</v>
      </c>
      <c r="F570">
        <v>73</v>
      </c>
      <c r="G570">
        <v>79</v>
      </c>
      <c r="H570">
        <v>35</v>
      </c>
      <c r="I570">
        <v>1211</v>
      </c>
      <c r="J570">
        <v>4875</v>
      </c>
      <c r="K570">
        <v>183</v>
      </c>
      <c r="L570">
        <v>202</v>
      </c>
      <c r="M570">
        <v>117</v>
      </c>
      <c r="N570">
        <v>5377</v>
      </c>
      <c r="O570">
        <f t="shared" si="16"/>
        <v>2.8901734104046242E-2</v>
      </c>
      <c r="P570">
        <f t="shared" si="17"/>
        <v>2.1759345359866095E-2</v>
      </c>
    </row>
    <row r="571" spans="1:16" x14ac:dyDescent="0.25">
      <c r="A571" t="s">
        <v>603</v>
      </c>
      <c r="B571" t="s">
        <v>874</v>
      </c>
      <c r="C571" t="s">
        <v>880</v>
      </c>
      <c r="D571">
        <v>7326060</v>
      </c>
      <c r="E571">
        <v>831</v>
      </c>
      <c r="F571">
        <v>96</v>
      </c>
      <c r="G571">
        <v>108</v>
      </c>
      <c r="H571">
        <v>113</v>
      </c>
      <c r="I571">
        <v>1148</v>
      </c>
      <c r="J571">
        <v>3809</v>
      </c>
      <c r="K571">
        <v>299</v>
      </c>
      <c r="L571">
        <v>282</v>
      </c>
      <c r="M571">
        <v>321</v>
      </c>
      <c r="N571">
        <v>4711</v>
      </c>
      <c r="O571">
        <f t="shared" si="16"/>
        <v>9.8432055749128916E-2</v>
      </c>
      <c r="P571">
        <f t="shared" si="17"/>
        <v>6.8138399490554016E-2</v>
      </c>
    </row>
    <row r="572" spans="1:16" x14ac:dyDescent="0.25">
      <c r="A572" t="s">
        <v>603</v>
      </c>
      <c r="B572" t="s">
        <v>874</v>
      </c>
      <c r="C572" t="s">
        <v>881</v>
      </c>
      <c r="D572">
        <v>7326070</v>
      </c>
      <c r="E572">
        <v>768</v>
      </c>
      <c r="F572">
        <v>53</v>
      </c>
      <c r="G572">
        <v>71</v>
      </c>
      <c r="H572">
        <v>40</v>
      </c>
      <c r="I572">
        <v>932</v>
      </c>
      <c r="J572">
        <v>4346</v>
      </c>
      <c r="K572">
        <v>166</v>
      </c>
      <c r="L572">
        <v>272</v>
      </c>
      <c r="M572">
        <v>153</v>
      </c>
      <c r="N572">
        <v>4937</v>
      </c>
      <c r="O572">
        <f t="shared" si="16"/>
        <v>4.2918454935622317E-2</v>
      </c>
      <c r="P572">
        <f t="shared" si="17"/>
        <v>3.0990480048612518E-2</v>
      </c>
    </row>
    <row r="573" spans="1:16" x14ac:dyDescent="0.25">
      <c r="A573" t="s">
        <v>603</v>
      </c>
      <c r="B573" t="s">
        <v>874</v>
      </c>
      <c r="C573" t="s">
        <v>882</v>
      </c>
      <c r="D573">
        <v>7326080</v>
      </c>
      <c r="E573">
        <v>396</v>
      </c>
      <c r="F573">
        <v>66</v>
      </c>
      <c r="G573">
        <v>69</v>
      </c>
      <c r="H573">
        <v>83</v>
      </c>
      <c r="I573">
        <v>614</v>
      </c>
      <c r="J573">
        <v>2233</v>
      </c>
      <c r="K573">
        <v>294</v>
      </c>
      <c r="L573">
        <v>299</v>
      </c>
      <c r="M573">
        <v>342</v>
      </c>
      <c r="N573">
        <v>3168</v>
      </c>
      <c r="O573">
        <f t="shared" si="16"/>
        <v>0.13517915309446255</v>
      </c>
      <c r="P573">
        <f t="shared" si="17"/>
        <v>0.10795454545454546</v>
      </c>
    </row>
    <row r="574" spans="1:16" x14ac:dyDescent="0.25">
      <c r="A574" t="s">
        <v>603</v>
      </c>
      <c r="B574" t="s">
        <v>874</v>
      </c>
      <c r="C574" t="s">
        <v>883</v>
      </c>
      <c r="D574">
        <v>7326090</v>
      </c>
      <c r="E574">
        <v>461</v>
      </c>
      <c r="F574">
        <v>89</v>
      </c>
      <c r="G574">
        <v>103</v>
      </c>
      <c r="H574">
        <v>132</v>
      </c>
      <c r="I574">
        <v>785</v>
      </c>
      <c r="J574">
        <v>2461</v>
      </c>
      <c r="K574">
        <v>366</v>
      </c>
      <c r="L574">
        <v>388</v>
      </c>
      <c r="M574">
        <v>522</v>
      </c>
      <c r="N574">
        <v>3737</v>
      </c>
      <c r="O574">
        <f t="shared" si="16"/>
        <v>0.16815286624203821</v>
      </c>
      <c r="P574">
        <f t="shared" si="17"/>
        <v>0.13968423869413968</v>
      </c>
    </row>
    <row r="575" spans="1:16" x14ac:dyDescent="0.25">
      <c r="A575" t="s">
        <v>603</v>
      </c>
      <c r="B575" t="s">
        <v>874</v>
      </c>
      <c r="C575" t="s">
        <v>884</v>
      </c>
      <c r="D575">
        <v>7326100</v>
      </c>
      <c r="E575">
        <v>673</v>
      </c>
      <c r="F575">
        <v>93</v>
      </c>
      <c r="G575">
        <v>104</v>
      </c>
      <c r="H575">
        <v>109</v>
      </c>
      <c r="I575">
        <v>979</v>
      </c>
      <c r="J575">
        <v>3818</v>
      </c>
      <c r="K575">
        <v>355</v>
      </c>
      <c r="L575">
        <v>390</v>
      </c>
      <c r="M575">
        <v>398</v>
      </c>
      <c r="N575">
        <v>4961</v>
      </c>
      <c r="O575">
        <f t="shared" si="16"/>
        <v>0.11133810010214505</v>
      </c>
      <c r="P575">
        <f t="shared" si="17"/>
        <v>8.0225760935295307E-2</v>
      </c>
    </row>
    <row r="576" spans="1:16" x14ac:dyDescent="0.25">
      <c r="A576" t="s">
        <v>603</v>
      </c>
      <c r="B576" t="s">
        <v>874</v>
      </c>
      <c r="C576" t="s">
        <v>885</v>
      </c>
      <c r="D576">
        <v>7326110</v>
      </c>
      <c r="E576">
        <v>858</v>
      </c>
      <c r="F576">
        <v>119</v>
      </c>
      <c r="G576">
        <v>185</v>
      </c>
      <c r="H576">
        <v>146</v>
      </c>
      <c r="I576">
        <v>1308</v>
      </c>
      <c r="J576">
        <v>4344</v>
      </c>
      <c r="K576">
        <v>401</v>
      </c>
      <c r="L576">
        <v>518</v>
      </c>
      <c r="M576">
        <v>485</v>
      </c>
      <c r="N576">
        <v>5748</v>
      </c>
      <c r="O576">
        <f t="shared" si="16"/>
        <v>0.11162079510703364</v>
      </c>
      <c r="P576">
        <f t="shared" si="17"/>
        <v>8.4377174669450244E-2</v>
      </c>
    </row>
    <row r="577" spans="1:16" x14ac:dyDescent="0.25">
      <c r="A577" t="s">
        <v>603</v>
      </c>
      <c r="B577" t="s">
        <v>874</v>
      </c>
      <c r="C577" t="s">
        <v>718</v>
      </c>
      <c r="D577">
        <v>7326120</v>
      </c>
      <c r="E577">
        <v>695</v>
      </c>
      <c r="F577">
        <v>102</v>
      </c>
      <c r="G577">
        <v>95</v>
      </c>
      <c r="H577">
        <v>98</v>
      </c>
      <c r="I577">
        <v>990</v>
      </c>
      <c r="J577">
        <v>3492</v>
      </c>
      <c r="K577">
        <v>339</v>
      </c>
      <c r="L577">
        <v>286</v>
      </c>
      <c r="M577">
        <v>299</v>
      </c>
      <c r="N577">
        <v>4416</v>
      </c>
      <c r="O577">
        <f t="shared" si="16"/>
        <v>9.8989898989898989E-2</v>
      </c>
      <c r="P577">
        <f t="shared" si="17"/>
        <v>6.7708333333333329E-2</v>
      </c>
    </row>
    <row r="578" spans="1:16" x14ac:dyDescent="0.25">
      <c r="A578" t="s">
        <v>603</v>
      </c>
      <c r="B578" t="s">
        <v>874</v>
      </c>
      <c r="C578" t="s">
        <v>886</v>
      </c>
      <c r="D578">
        <v>7326130</v>
      </c>
      <c r="E578">
        <v>1618</v>
      </c>
      <c r="F578">
        <v>135</v>
      </c>
      <c r="G578">
        <v>116</v>
      </c>
      <c r="H578">
        <v>150</v>
      </c>
      <c r="I578">
        <v>2019</v>
      </c>
      <c r="J578">
        <v>8255</v>
      </c>
      <c r="K578">
        <v>385</v>
      </c>
      <c r="L578">
        <v>345</v>
      </c>
      <c r="M578">
        <v>449</v>
      </c>
      <c r="N578">
        <v>9434</v>
      </c>
      <c r="O578">
        <f t="shared" si="16"/>
        <v>7.4294205052005943E-2</v>
      </c>
      <c r="P578">
        <f t="shared" si="17"/>
        <v>4.75938096247615E-2</v>
      </c>
    </row>
    <row r="579" spans="1:16" x14ac:dyDescent="0.25">
      <c r="A579" t="s">
        <v>603</v>
      </c>
      <c r="B579" t="s">
        <v>874</v>
      </c>
      <c r="C579" t="s">
        <v>887</v>
      </c>
      <c r="D579">
        <v>7326140</v>
      </c>
      <c r="E579">
        <v>435</v>
      </c>
      <c r="F579">
        <v>46</v>
      </c>
      <c r="G579">
        <v>68</v>
      </c>
      <c r="H579">
        <v>38</v>
      </c>
      <c r="I579">
        <v>587</v>
      </c>
      <c r="J579">
        <v>2078</v>
      </c>
      <c r="K579">
        <v>118</v>
      </c>
      <c r="L579">
        <v>169</v>
      </c>
      <c r="M579">
        <v>114</v>
      </c>
      <c r="N579">
        <v>2479</v>
      </c>
      <c r="O579">
        <f t="shared" ref="O579:O642" si="18">H579/I579</f>
        <v>6.4735945485519586E-2</v>
      </c>
      <c r="P579">
        <f t="shared" ref="P579:P642" si="19">M579/N579</f>
        <v>4.5986284792254944E-2</v>
      </c>
    </row>
    <row r="580" spans="1:16" x14ac:dyDescent="0.25">
      <c r="A580" t="s">
        <v>603</v>
      </c>
      <c r="B580" t="s">
        <v>874</v>
      </c>
      <c r="C580" t="s">
        <v>888</v>
      </c>
      <c r="D580">
        <v>7326150</v>
      </c>
      <c r="E580">
        <v>600</v>
      </c>
      <c r="F580">
        <v>58</v>
      </c>
      <c r="G580">
        <v>59</v>
      </c>
      <c r="H580">
        <v>57</v>
      </c>
      <c r="I580">
        <v>774</v>
      </c>
      <c r="J580">
        <v>3253</v>
      </c>
      <c r="K580">
        <v>190</v>
      </c>
      <c r="L580">
        <v>186</v>
      </c>
      <c r="M580">
        <v>139</v>
      </c>
      <c r="N580">
        <v>3768</v>
      </c>
      <c r="O580">
        <f t="shared" si="18"/>
        <v>7.3643410852713184E-2</v>
      </c>
      <c r="P580">
        <f t="shared" si="19"/>
        <v>3.6889596602972398E-2</v>
      </c>
    </row>
    <row r="581" spans="1:16" x14ac:dyDescent="0.25">
      <c r="A581" t="s">
        <v>603</v>
      </c>
      <c r="B581" t="s">
        <v>874</v>
      </c>
      <c r="C581" t="s">
        <v>889</v>
      </c>
      <c r="D581">
        <v>7326160</v>
      </c>
      <c r="E581">
        <v>663</v>
      </c>
      <c r="F581">
        <v>76</v>
      </c>
      <c r="G581">
        <v>64</v>
      </c>
      <c r="H581">
        <v>42</v>
      </c>
      <c r="I581">
        <v>845</v>
      </c>
      <c r="J581">
        <v>3360</v>
      </c>
      <c r="K581">
        <v>190</v>
      </c>
      <c r="L581">
        <v>162</v>
      </c>
      <c r="M581">
        <v>103</v>
      </c>
      <c r="N581">
        <v>3815</v>
      </c>
      <c r="O581">
        <f t="shared" si="18"/>
        <v>4.9704142011834318E-2</v>
      </c>
      <c r="P581">
        <f t="shared" si="19"/>
        <v>2.6998689384010486E-2</v>
      </c>
    </row>
    <row r="582" spans="1:16" x14ac:dyDescent="0.25">
      <c r="A582" t="s">
        <v>603</v>
      </c>
      <c r="B582" t="s">
        <v>874</v>
      </c>
      <c r="C582" t="s">
        <v>890</v>
      </c>
      <c r="D582">
        <v>7326170</v>
      </c>
      <c r="E582">
        <v>967</v>
      </c>
      <c r="F582">
        <v>80</v>
      </c>
      <c r="G582">
        <v>101</v>
      </c>
      <c r="H582">
        <v>66</v>
      </c>
      <c r="I582">
        <v>1214</v>
      </c>
      <c r="J582">
        <v>5015</v>
      </c>
      <c r="K582">
        <v>297</v>
      </c>
      <c r="L582">
        <v>350</v>
      </c>
      <c r="M582">
        <v>230</v>
      </c>
      <c r="N582">
        <v>5892</v>
      </c>
      <c r="O582">
        <f t="shared" si="18"/>
        <v>5.4365733113673806E-2</v>
      </c>
      <c r="P582">
        <f t="shared" si="19"/>
        <v>3.9035980991174474E-2</v>
      </c>
    </row>
    <row r="583" spans="1:16" x14ac:dyDescent="0.25">
      <c r="A583" t="s">
        <v>603</v>
      </c>
      <c r="B583" t="s">
        <v>874</v>
      </c>
      <c r="C583" t="s">
        <v>891</v>
      </c>
      <c r="D583">
        <v>7326180</v>
      </c>
      <c r="E583">
        <v>762</v>
      </c>
      <c r="F583">
        <v>43</v>
      </c>
      <c r="G583">
        <v>50</v>
      </c>
      <c r="H583">
        <v>26</v>
      </c>
      <c r="I583">
        <v>881</v>
      </c>
      <c r="J583">
        <v>4039</v>
      </c>
      <c r="K583">
        <v>139</v>
      </c>
      <c r="L583">
        <v>132</v>
      </c>
      <c r="M583">
        <v>92</v>
      </c>
      <c r="N583">
        <v>4402</v>
      </c>
      <c r="O583">
        <f t="shared" si="18"/>
        <v>2.9511918274687854E-2</v>
      </c>
      <c r="P583">
        <f t="shared" si="19"/>
        <v>2.0899591094956836E-2</v>
      </c>
    </row>
    <row r="584" spans="1:16" x14ac:dyDescent="0.25">
      <c r="A584" t="s">
        <v>603</v>
      </c>
      <c r="B584" t="s">
        <v>874</v>
      </c>
      <c r="C584" t="s">
        <v>892</v>
      </c>
      <c r="D584">
        <v>7326190</v>
      </c>
      <c r="E584">
        <v>829</v>
      </c>
      <c r="F584">
        <v>81</v>
      </c>
      <c r="G584">
        <v>80</v>
      </c>
      <c r="H584">
        <v>61</v>
      </c>
      <c r="I584">
        <v>1051</v>
      </c>
      <c r="J584">
        <v>4474</v>
      </c>
      <c r="K584">
        <v>302</v>
      </c>
      <c r="L584">
        <v>229</v>
      </c>
      <c r="M584">
        <v>211</v>
      </c>
      <c r="N584">
        <v>5216</v>
      </c>
      <c r="O584">
        <f t="shared" si="18"/>
        <v>5.8039961941008564E-2</v>
      </c>
      <c r="P584">
        <f t="shared" si="19"/>
        <v>4.0452453987730064E-2</v>
      </c>
    </row>
    <row r="585" spans="1:16" x14ac:dyDescent="0.25">
      <c r="A585" t="s">
        <v>603</v>
      </c>
      <c r="B585" t="s">
        <v>874</v>
      </c>
      <c r="C585" t="s">
        <v>893</v>
      </c>
      <c r="D585">
        <v>7326200</v>
      </c>
      <c r="E585">
        <v>1791</v>
      </c>
      <c r="F585">
        <v>103</v>
      </c>
      <c r="G585">
        <v>81</v>
      </c>
      <c r="H585">
        <v>46</v>
      </c>
      <c r="I585">
        <v>2021</v>
      </c>
      <c r="J585">
        <v>9201</v>
      </c>
      <c r="K585">
        <v>266</v>
      </c>
      <c r="L585">
        <v>186</v>
      </c>
      <c r="M585">
        <v>146</v>
      </c>
      <c r="N585">
        <v>9799</v>
      </c>
      <c r="O585">
        <f t="shared" si="18"/>
        <v>2.2761009401286492E-2</v>
      </c>
      <c r="P585">
        <f t="shared" si="19"/>
        <v>1.4899479538728442E-2</v>
      </c>
    </row>
    <row r="586" spans="1:16" x14ac:dyDescent="0.25">
      <c r="A586" t="s">
        <v>603</v>
      </c>
      <c r="B586" t="s">
        <v>874</v>
      </c>
      <c r="C586" t="s">
        <v>894</v>
      </c>
      <c r="D586">
        <v>7326210</v>
      </c>
      <c r="E586">
        <v>709</v>
      </c>
      <c r="F586">
        <v>46</v>
      </c>
      <c r="G586">
        <v>33</v>
      </c>
      <c r="H586">
        <v>17</v>
      </c>
      <c r="I586">
        <v>805</v>
      </c>
      <c r="J586">
        <v>3200</v>
      </c>
      <c r="K586">
        <v>77</v>
      </c>
      <c r="L586">
        <v>75</v>
      </c>
      <c r="M586">
        <v>25</v>
      </c>
      <c r="N586">
        <v>3377</v>
      </c>
      <c r="O586">
        <f t="shared" si="18"/>
        <v>2.1118012422360249E-2</v>
      </c>
      <c r="P586">
        <f t="shared" si="19"/>
        <v>7.403020432336393E-3</v>
      </c>
    </row>
    <row r="587" spans="1:16" x14ac:dyDescent="0.25">
      <c r="A587" t="s">
        <v>603</v>
      </c>
      <c r="B587" t="s">
        <v>895</v>
      </c>
      <c r="C587" t="s">
        <v>896</v>
      </c>
      <c r="D587">
        <v>7371010</v>
      </c>
      <c r="E587">
        <v>686</v>
      </c>
      <c r="F587">
        <v>1040</v>
      </c>
      <c r="G587">
        <v>463</v>
      </c>
      <c r="H587">
        <v>517</v>
      </c>
      <c r="I587">
        <v>2706</v>
      </c>
      <c r="J587">
        <v>3507</v>
      </c>
      <c r="K587">
        <v>4245</v>
      </c>
      <c r="L587">
        <v>1771</v>
      </c>
      <c r="M587">
        <v>2019</v>
      </c>
      <c r="N587">
        <v>11542</v>
      </c>
      <c r="O587">
        <f t="shared" si="18"/>
        <v>0.1910569105691057</v>
      </c>
      <c r="P587">
        <f t="shared" si="19"/>
        <v>0.17492635591751862</v>
      </c>
    </row>
    <row r="588" spans="1:16" x14ac:dyDescent="0.25">
      <c r="A588" t="s">
        <v>603</v>
      </c>
      <c r="B588" t="s">
        <v>895</v>
      </c>
      <c r="C588" t="s">
        <v>897</v>
      </c>
      <c r="D588">
        <v>7371020</v>
      </c>
      <c r="E588">
        <v>363</v>
      </c>
      <c r="F588">
        <v>646</v>
      </c>
      <c r="G588">
        <v>278</v>
      </c>
      <c r="H588">
        <v>333</v>
      </c>
      <c r="I588">
        <v>1620</v>
      </c>
      <c r="J588">
        <v>1954</v>
      </c>
      <c r="K588">
        <v>2741</v>
      </c>
      <c r="L588">
        <v>1144</v>
      </c>
      <c r="M588">
        <v>1311</v>
      </c>
      <c r="N588">
        <v>7150</v>
      </c>
      <c r="O588">
        <f t="shared" si="18"/>
        <v>0.20555555555555555</v>
      </c>
      <c r="P588">
        <f t="shared" si="19"/>
        <v>0.18335664335664337</v>
      </c>
    </row>
    <row r="589" spans="1:16" x14ac:dyDescent="0.25">
      <c r="A589" t="s">
        <v>603</v>
      </c>
      <c r="B589" t="s">
        <v>895</v>
      </c>
      <c r="C589" t="s">
        <v>898</v>
      </c>
      <c r="D589">
        <v>7371030</v>
      </c>
      <c r="E589">
        <v>2792</v>
      </c>
      <c r="F589">
        <v>3226</v>
      </c>
      <c r="G589">
        <v>1055</v>
      </c>
      <c r="H589">
        <v>1048</v>
      </c>
      <c r="I589">
        <v>8121</v>
      </c>
      <c r="J589">
        <v>14422</v>
      </c>
      <c r="K589">
        <v>13524</v>
      </c>
      <c r="L589">
        <v>4285</v>
      </c>
      <c r="M589">
        <v>4289</v>
      </c>
      <c r="N589">
        <v>36520</v>
      </c>
      <c r="O589">
        <f t="shared" si="18"/>
        <v>0.12904814677995322</v>
      </c>
      <c r="P589">
        <f t="shared" si="19"/>
        <v>0.11744249726177437</v>
      </c>
    </row>
    <row r="590" spans="1:16" x14ac:dyDescent="0.25">
      <c r="A590" t="s">
        <v>603</v>
      </c>
      <c r="B590" t="s">
        <v>895</v>
      </c>
      <c r="C590" t="s">
        <v>899</v>
      </c>
      <c r="D590">
        <v>7371031</v>
      </c>
      <c r="E590">
        <v>1145</v>
      </c>
      <c r="F590">
        <v>1808</v>
      </c>
      <c r="G590">
        <v>703</v>
      </c>
      <c r="H590">
        <v>761</v>
      </c>
      <c r="I590">
        <v>4417</v>
      </c>
      <c r="J590">
        <v>5698</v>
      </c>
      <c r="K590">
        <v>7444</v>
      </c>
      <c r="L590">
        <v>2632</v>
      </c>
      <c r="M590">
        <v>3012</v>
      </c>
      <c r="N590">
        <v>18786</v>
      </c>
      <c r="O590">
        <f t="shared" si="18"/>
        <v>0.17228888385782204</v>
      </c>
      <c r="P590">
        <f t="shared" si="19"/>
        <v>0.1603321622484829</v>
      </c>
    </row>
    <row r="591" spans="1:16" x14ac:dyDescent="0.25">
      <c r="A591" t="s">
        <v>603</v>
      </c>
      <c r="B591" t="s">
        <v>895</v>
      </c>
      <c r="C591" t="s">
        <v>900</v>
      </c>
      <c r="D591">
        <v>7371040</v>
      </c>
      <c r="E591">
        <v>958</v>
      </c>
      <c r="F591">
        <v>1551</v>
      </c>
      <c r="G591">
        <v>676</v>
      </c>
      <c r="H591">
        <v>701</v>
      </c>
      <c r="I591">
        <v>3886</v>
      </c>
      <c r="J591">
        <v>5104</v>
      </c>
      <c r="K591">
        <v>6533</v>
      </c>
      <c r="L591">
        <v>2693</v>
      </c>
      <c r="M591">
        <v>2864</v>
      </c>
      <c r="N591">
        <v>17194</v>
      </c>
      <c r="O591">
        <f t="shared" si="18"/>
        <v>0.18039114770972722</v>
      </c>
      <c r="P591">
        <f t="shared" si="19"/>
        <v>0.16656973362800978</v>
      </c>
    </row>
    <row r="592" spans="1:16" x14ac:dyDescent="0.25">
      <c r="A592" t="s">
        <v>603</v>
      </c>
      <c r="B592" t="s">
        <v>895</v>
      </c>
      <c r="C592" t="s">
        <v>901</v>
      </c>
      <c r="D592">
        <v>7371050</v>
      </c>
      <c r="E592">
        <v>122</v>
      </c>
      <c r="F592">
        <v>175</v>
      </c>
      <c r="G592">
        <v>82</v>
      </c>
      <c r="H592">
        <v>84</v>
      </c>
      <c r="I592">
        <v>463</v>
      </c>
      <c r="J592">
        <v>594</v>
      </c>
      <c r="K592">
        <v>710</v>
      </c>
      <c r="L592">
        <v>300</v>
      </c>
      <c r="M592">
        <v>342</v>
      </c>
      <c r="N592">
        <v>1946</v>
      </c>
      <c r="O592">
        <f t="shared" si="18"/>
        <v>0.18142548596112312</v>
      </c>
      <c r="P592">
        <f t="shared" si="19"/>
        <v>0.17574511819116137</v>
      </c>
    </row>
    <row r="593" spans="1:16" x14ac:dyDescent="0.25">
      <c r="A593" t="s">
        <v>603</v>
      </c>
      <c r="B593" t="s">
        <v>895</v>
      </c>
      <c r="C593" t="s">
        <v>755</v>
      </c>
      <c r="D593">
        <v>7371060</v>
      </c>
      <c r="E593">
        <v>70</v>
      </c>
      <c r="F593">
        <v>149</v>
      </c>
      <c r="G593">
        <v>84</v>
      </c>
      <c r="H593">
        <v>112</v>
      </c>
      <c r="I593">
        <v>415</v>
      </c>
      <c r="J593">
        <v>382</v>
      </c>
      <c r="K593">
        <v>601</v>
      </c>
      <c r="L593">
        <v>352</v>
      </c>
      <c r="M593">
        <v>448</v>
      </c>
      <c r="N593">
        <v>1783</v>
      </c>
      <c r="O593">
        <f t="shared" si="18"/>
        <v>0.26987951807228916</v>
      </c>
      <c r="P593">
        <f t="shared" si="19"/>
        <v>0.25126191811553561</v>
      </c>
    </row>
    <row r="594" spans="1:16" x14ac:dyDescent="0.25">
      <c r="A594" t="s">
        <v>603</v>
      </c>
      <c r="B594" t="s">
        <v>895</v>
      </c>
      <c r="C594" t="s">
        <v>902</v>
      </c>
      <c r="D594">
        <v>7371070</v>
      </c>
      <c r="E594">
        <v>496</v>
      </c>
      <c r="F594">
        <v>778</v>
      </c>
      <c r="G594">
        <v>315</v>
      </c>
      <c r="H594">
        <v>332</v>
      </c>
      <c r="I594">
        <v>1921</v>
      </c>
      <c r="J594">
        <v>2796</v>
      </c>
      <c r="K594">
        <v>3517</v>
      </c>
      <c r="L594">
        <v>1339</v>
      </c>
      <c r="M594">
        <v>1379</v>
      </c>
      <c r="N594">
        <v>9031</v>
      </c>
      <c r="O594">
        <f t="shared" si="18"/>
        <v>0.17282665278500781</v>
      </c>
      <c r="P594">
        <f t="shared" si="19"/>
        <v>0.15269626840881409</v>
      </c>
    </row>
    <row r="595" spans="1:16" x14ac:dyDescent="0.25">
      <c r="A595" t="s">
        <v>603</v>
      </c>
      <c r="B595" t="s">
        <v>895</v>
      </c>
      <c r="C595" t="s">
        <v>903</v>
      </c>
      <c r="D595">
        <v>7371080</v>
      </c>
      <c r="E595">
        <v>2377</v>
      </c>
      <c r="F595">
        <v>1387</v>
      </c>
      <c r="G595">
        <v>367</v>
      </c>
      <c r="H595">
        <v>335</v>
      </c>
      <c r="I595">
        <v>4466</v>
      </c>
      <c r="J595">
        <v>11864</v>
      </c>
      <c r="K595">
        <v>5770</v>
      </c>
      <c r="L595">
        <v>1527</v>
      </c>
      <c r="M595">
        <v>1442</v>
      </c>
      <c r="N595">
        <v>20603</v>
      </c>
      <c r="O595">
        <f t="shared" si="18"/>
        <v>7.501119570085088E-2</v>
      </c>
      <c r="P595">
        <f t="shared" si="19"/>
        <v>6.9989807309615099E-2</v>
      </c>
    </row>
    <row r="596" spans="1:16" x14ac:dyDescent="0.25">
      <c r="A596" t="s">
        <v>603</v>
      </c>
      <c r="B596" t="s">
        <v>895</v>
      </c>
      <c r="C596" t="s">
        <v>904</v>
      </c>
      <c r="D596">
        <v>7371090</v>
      </c>
      <c r="E596">
        <v>2608</v>
      </c>
      <c r="F596">
        <v>2611</v>
      </c>
      <c r="G596">
        <v>833</v>
      </c>
      <c r="H596">
        <v>828</v>
      </c>
      <c r="I596">
        <v>6880</v>
      </c>
      <c r="J596">
        <v>14320</v>
      </c>
      <c r="K596">
        <v>11417</v>
      </c>
      <c r="L596">
        <v>3598</v>
      </c>
      <c r="M596">
        <v>3510</v>
      </c>
      <c r="N596">
        <v>32845</v>
      </c>
      <c r="O596">
        <f t="shared" si="18"/>
        <v>0.12034883720930233</v>
      </c>
      <c r="P596">
        <f t="shared" si="19"/>
        <v>0.10686558075810626</v>
      </c>
    </row>
    <row r="597" spans="1:16" x14ac:dyDescent="0.25">
      <c r="A597" t="s">
        <v>603</v>
      </c>
      <c r="B597" t="s">
        <v>895</v>
      </c>
      <c r="C597" t="s">
        <v>905</v>
      </c>
      <c r="D597">
        <v>7371100</v>
      </c>
      <c r="E597">
        <v>1421</v>
      </c>
      <c r="F597">
        <v>2062</v>
      </c>
      <c r="G597">
        <v>743</v>
      </c>
      <c r="H597">
        <v>774</v>
      </c>
      <c r="I597">
        <v>5000</v>
      </c>
      <c r="J597">
        <v>7817</v>
      </c>
      <c r="K597">
        <v>9135</v>
      </c>
      <c r="L597">
        <v>3228</v>
      </c>
      <c r="M597">
        <v>3238</v>
      </c>
      <c r="N597">
        <v>23418</v>
      </c>
      <c r="O597">
        <f t="shared" si="18"/>
        <v>0.15479999999999999</v>
      </c>
      <c r="P597">
        <f t="shared" si="19"/>
        <v>0.13826970706294303</v>
      </c>
    </row>
    <row r="598" spans="1:16" x14ac:dyDescent="0.25">
      <c r="A598" t="s">
        <v>603</v>
      </c>
      <c r="B598" t="s">
        <v>895</v>
      </c>
      <c r="C598" t="s">
        <v>906</v>
      </c>
      <c r="D598">
        <v>7371101</v>
      </c>
      <c r="E598">
        <v>919</v>
      </c>
      <c r="F598">
        <v>1572</v>
      </c>
      <c r="G598">
        <v>578</v>
      </c>
      <c r="H598">
        <v>620</v>
      </c>
      <c r="I598">
        <v>3689</v>
      </c>
      <c r="J598">
        <v>4974</v>
      </c>
      <c r="K598">
        <v>6823</v>
      </c>
      <c r="L598">
        <v>2442</v>
      </c>
      <c r="M598">
        <v>2646</v>
      </c>
      <c r="N598">
        <v>16885</v>
      </c>
      <c r="O598">
        <f t="shared" si="18"/>
        <v>0.16806722689075632</v>
      </c>
      <c r="P598">
        <f t="shared" si="19"/>
        <v>0.15670713651169677</v>
      </c>
    </row>
    <row r="599" spans="1:16" x14ac:dyDescent="0.25">
      <c r="A599" t="s">
        <v>603</v>
      </c>
      <c r="B599" t="s">
        <v>895</v>
      </c>
      <c r="C599" t="s">
        <v>907</v>
      </c>
      <c r="D599">
        <v>7371110</v>
      </c>
      <c r="E599">
        <v>1118</v>
      </c>
      <c r="F599">
        <v>1977</v>
      </c>
      <c r="G599">
        <v>828</v>
      </c>
      <c r="H599">
        <v>921</v>
      </c>
      <c r="I599">
        <v>4844</v>
      </c>
      <c r="J599">
        <v>5839</v>
      </c>
      <c r="K599">
        <v>8222</v>
      </c>
      <c r="L599">
        <v>3361</v>
      </c>
      <c r="M599">
        <v>3838</v>
      </c>
      <c r="N599">
        <v>21260</v>
      </c>
      <c r="O599">
        <f t="shared" si="18"/>
        <v>0.19013212221304707</v>
      </c>
      <c r="P599">
        <f t="shared" si="19"/>
        <v>0.18052681091251177</v>
      </c>
    </row>
    <row r="600" spans="1:16" x14ac:dyDescent="0.25">
      <c r="A600" t="s">
        <v>603</v>
      </c>
      <c r="B600" t="s">
        <v>895</v>
      </c>
      <c r="C600" t="s">
        <v>908</v>
      </c>
      <c r="D600">
        <v>7371111</v>
      </c>
      <c r="E600">
        <v>516</v>
      </c>
      <c r="F600">
        <v>914</v>
      </c>
      <c r="G600">
        <v>320</v>
      </c>
      <c r="H600">
        <v>338</v>
      </c>
      <c r="I600">
        <v>2088</v>
      </c>
      <c r="J600">
        <v>2704</v>
      </c>
      <c r="K600">
        <v>3870</v>
      </c>
      <c r="L600">
        <v>1251</v>
      </c>
      <c r="M600">
        <v>1303</v>
      </c>
      <c r="N600">
        <v>9128</v>
      </c>
      <c r="O600">
        <f t="shared" si="18"/>
        <v>0.16187739463601533</v>
      </c>
      <c r="P600">
        <f t="shared" si="19"/>
        <v>0.1427475898334794</v>
      </c>
    </row>
    <row r="601" spans="1:16" x14ac:dyDescent="0.25">
      <c r="A601" t="s">
        <v>603</v>
      </c>
      <c r="B601" t="s">
        <v>909</v>
      </c>
      <c r="C601" t="s">
        <v>910</v>
      </c>
      <c r="D601">
        <v>7372010</v>
      </c>
      <c r="E601">
        <v>227</v>
      </c>
      <c r="F601">
        <v>442</v>
      </c>
      <c r="G601">
        <v>176</v>
      </c>
      <c r="H601">
        <v>37</v>
      </c>
      <c r="I601">
        <v>882</v>
      </c>
      <c r="J601">
        <v>1169</v>
      </c>
      <c r="K601">
        <v>1633</v>
      </c>
      <c r="L601">
        <v>547</v>
      </c>
      <c r="M601">
        <v>126</v>
      </c>
      <c r="N601">
        <v>3475</v>
      </c>
      <c r="O601">
        <f t="shared" si="18"/>
        <v>4.195011337868481E-2</v>
      </c>
      <c r="P601">
        <f t="shared" si="19"/>
        <v>3.6258992805755397E-2</v>
      </c>
    </row>
    <row r="602" spans="1:16" x14ac:dyDescent="0.25">
      <c r="A602" t="s">
        <v>603</v>
      </c>
      <c r="B602" t="s">
        <v>909</v>
      </c>
      <c r="C602" t="s">
        <v>911</v>
      </c>
      <c r="D602">
        <v>7372011</v>
      </c>
      <c r="E602">
        <v>538</v>
      </c>
      <c r="F602">
        <v>1201</v>
      </c>
      <c r="G602">
        <v>716</v>
      </c>
      <c r="H602">
        <v>234</v>
      </c>
      <c r="I602">
        <v>2689</v>
      </c>
      <c r="J602">
        <v>2969</v>
      </c>
      <c r="K602">
        <v>4892</v>
      </c>
      <c r="L602">
        <v>2515</v>
      </c>
      <c r="M602">
        <v>954</v>
      </c>
      <c r="N602">
        <v>11330</v>
      </c>
      <c r="O602">
        <f t="shared" si="18"/>
        <v>8.7021197471178882E-2</v>
      </c>
      <c r="P602">
        <f t="shared" si="19"/>
        <v>8.4201235657546336E-2</v>
      </c>
    </row>
    <row r="603" spans="1:16" x14ac:dyDescent="0.25">
      <c r="A603" t="s">
        <v>603</v>
      </c>
      <c r="B603" t="s">
        <v>909</v>
      </c>
      <c r="C603" t="s">
        <v>912</v>
      </c>
      <c r="D603">
        <v>7372020</v>
      </c>
      <c r="E603">
        <v>193</v>
      </c>
      <c r="F603">
        <v>489</v>
      </c>
      <c r="G603">
        <v>369</v>
      </c>
      <c r="H603">
        <v>121</v>
      </c>
      <c r="I603">
        <v>1172</v>
      </c>
      <c r="J603">
        <v>1150</v>
      </c>
      <c r="K603">
        <v>2138</v>
      </c>
      <c r="L603">
        <v>1495</v>
      </c>
      <c r="M603">
        <v>484</v>
      </c>
      <c r="N603">
        <v>5267</v>
      </c>
      <c r="O603">
        <f t="shared" si="18"/>
        <v>0.10324232081911262</v>
      </c>
      <c r="P603">
        <f t="shared" si="19"/>
        <v>9.189291816973609E-2</v>
      </c>
    </row>
    <row r="604" spans="1:16" x14ac:dyDescent="0.25">
      <c r="A604" t="s">
        <v>603</v>
      </c>
      <c r="B604" t="s">
        <v>909</v>
      </c>
      <c r="C604" t="s">
        <v>913</v>
      </c>
      <c r="D604">
        <v>7372030</v>
      </c>
      <c r="E604">
        <v>508</v>
      </c>
      <c r="F604">
        <v>1026</v>
      </c>
      <c r="G604">
        <v>644</v>
      </c>
      <c r="H604">
        <v>215</v>
      </c>
      <c r="I604">
        <v>2393</v>
      </c>
      <c r="J604">
        <v>2983</v>
      </c>
      <c r="K604">
        <v>4514</v>
      </c>
      <c r="L604">
        <v>2457</v>
      </c>
      <c r="M604">
        <v>932</v>
      </c>
      <c r="N604">
        <v>10886</v>
      </c>
      <c r="O604">
        <f t="shared" si="18"/>
        <v>8.9845382365231929E-2</v>
      </c>
      <c r="P604">
        <f t="shared" si="19"/>
        <v>8.5614550799191627E-2</v>
      </c>
    </row>
    <row r="605" spans="1:16" x14ac:dyDescent="0.25">
      <c r="A605" t="s">
        <v>603</v>
      </c>
      <c r="B605" t="s">
        <v>914</v>
      </c>
      <c r="C605" t="s">
        <v>915</v>
      </c>
      <c r="D605">
        <v>7373010</v>
      </c>
      <c r="E605">
        <v>19</v>
      </c>
      <c r="F605">
        <v>75</v>
      </c>
      <c r="G605">
        <v>142</v>
      </c>
      <c r="H605">
        <v>138</v>
      </c>
      <c r="I605">
        <v>374</v>
      </c>
      <c r="J605">
        <v>130</v>
      </c>
      <c r="K605">
        <v>392</v>
      </c>
      <c r="L605">
        <v>675</v>
      </c>
      <c r="M605">
        <v>607</v>
      </c>
      <c r="N605">
        <v>1804</v>
      </c>
      <c r="O605">
        <f t="shared" si="18"/>
        <v>0.36898395721925131</v>
      </c>
      <c r="P605">
        <f t="shared" si="19"/>
        <v>0.33647450110864746</v>
      </c>
    </row>
    <row r="606" spans="1:16" x14ac:dyDescent="0.25">
      <c r="A606" t="s">
        <v>603</v>
      </c>
      <c r="B606" t="s">
        <v>914</v>
      </c>
      <c r="C606" t="s">
        <v>916</v>
      </c>
      <c r="D606">
        <v>7373011</v>
      </c>
      <c r="E606">
        <v>96</v>
      </c>
      <c r="F606">
        <v>169</v>
      </c>
      <c r="G606">
        <v>227</v>
      </c>
      <c r="H606">
        <v>208</v>
      </c>
      <c r="I606">
        <v>700</v>
      </c>
      <c r="J606">
        <v>677</v>
      </c>
      <c r="K606">
        <v>879</v>
      </c>
      <c r="L606">
        <v>958</v>
      </c>
      <c r="M606">
        <v>865</v>
      </c>
      <c r="N606">
        <v>3379</v>
      </c>
      <c r="O606">
        <f t="shared" si="18"/>
        <v>0.29714285714285715</v>
      </c>
      <c r="P606">
        <f t="shared" si="19"/>
        <v>0.25599289730689551</v>
      </c>
    </row>
    <row r="607" spans="1:16" x14ac:dyDescent="0.25">
      <c r="A607" t="s">
        <v>603</v>
      </c>
      <c r="B607" t="s">
        <v>914</v>
      </c>
      <c r="C607" t="s">
        <v>917</v>
      </c>
      <c r="D607">
        <v>7373020</v>
      </c>
      <c r="E607">
        <v>50</v>
      </c>
      <c r="F607">
        <v>166</v>
      </c>
      <c r="G607">
        <v>257</v>
      </c>
      <c r="H607">
        <v>374</v>
      </c>
      <c r="I607">
        <v>847</v>
      </c>
      <c r="J607">
        <v>355</v>
      </c>
      <c r="K607">
        <v>951</v>
      </c>
      <c r="L607">
        <v>1311</v>
      </c>
      <c r="M607">
        <v>1546</v>
      </c>
      <c r="N607">
        <v>4163</v>
      </c>
      <c r="O607">
        <f t="shared" si="18"/>
        <v>0.44155844155844154</v>
      </c>
      <c r="P607">
        <f t="shared" si="19"/>
        <v>0.37136680278645207</v>
      </c>
    </row>
    <row r="608" spans="1:16" x14ac:dyDescent="0.25">
      <c r="A608" t="s">
        <v>603</v>
      </c>
      <c r="B608" t="s">
        <v>914</v>
      </c>
      <c r="C608" t="s">
        <v>918</v>
      </c>
      <c r="D608">
        <v>7373021</v>
      </c>
      <c r="E608">
        <v>60</v>
      </c>
      <c r="F608">
        <v>190</v>
      </c>
      <c r="G608">
        <v>304</v>
      </c>
      <c r="H608">
        <v>382</v>
      </c>
      <c r="I608">
        <v>936</v>
      </c>
      <c r="J608">
        <v>546</v>
      </c>
      <c r="K608">
        <v>1246</v>
      </c>
      <c r="L608">
        <v>1643</v>
      </c>
      <c r="M608">
        <v>1816</v>
      </c>
      <c r="N608">
        <v>5251</v>
      </c>
      <c r="O608">
        <f t="shared" si="18"/>
        <v>0.40811965811965811</v>
      </c>
      <c r="P608">
        <f t="shared" si="19"/>
        <v>0.34583888783088934</v>
      </c>
    </row>
    <row r="609" spans="1:16" x14ac:dyDescent="0.25">
      <c r="A609" t="s">
        <v>603</v>
      </c>
      <c r="B609" t="s">
        <v>914</v>
      </c>
      <c r="C609" t="s">
        <v>919</v>
      </c>
      <c r="D609">
        <v>7373022</v>
      </c>
      <c r="E609">
        <v>36</v>
      </c>
      <c r="F609">
        <v>116</v>
      </c>
      <c r="G609">
        <v>146</v>
      </c>
      <c r="H609">
        <v>132</v>
      </c>
      <c r="I609">
        <v>430</v>
      </c>
      <c r="J609">
        <v>260</v>
      </c>
      <c r="K609">
        <v>667</v>
      </c>
      <c r="L609">
        <v>699</v>
      </c>
      <c r="M609">
        <v>533</v>
      </c>
      <c r="N609">
        <v>2159</v>
      </c>
      <c r="O609">
        <f t="shared" si="18"/>
        <v>0.30697674418604654</v>
      </c>
      <c r="P609">
        <f t="shared" si="19"/>
        <v>0.24687355257063456</v>
      </c>
    </row>
    <row r="610" spans="1:16" x14ac:dyDescent="0.25">
      <c r="A610" t="s">
        <v>603</v>
      </c>
      <c r="B610" t="s">
        <v>914</v>
      </c>
      <c r="C610" t="s">
        <v>920</v>
      </c>
      <c r="D610">
        <v>7373030</v>
      </c>
      <c r="E610">
        <v>35</v>
      </c>
      <c r="F610">
        <v>149</v>
      </c>
      <c r="G610">
        <v>272</v>
      </c>
      <c r="H610">
        <v>301</v>
      </c>
      <c r="I610">
        <v>757</v>
      </c>
      <c r="J610">
        <v>240</v>
      </c>
      <c r="K610">
        <v>872</v>
      </c>
      <c r="L610">
        <v>1451</v>
      </c>
      <c r="M610">
        <v>1323</v>
      </c>
      <c r="N610">
        <v>3886</v>
      </c>
      <c r="O610">
        <f t="shared" si="18"/>
        <v>0.39762219286657857</v>
      </c>
      <c r="P610">
        <f t="shared" si="19"/>
        <v>0.34045290787442101</v>
      </c>
    </row>
    <row r="611" spans="1:16" x14ac:dyDescent="0.25">
      <c r="A611" t="s">
        <v>603</v>
      </c>
      <c r="B611" t="s">
        <v>914</v>
      </c>
      <c r="C611" t="s">
        <v>921</v>
      </c>
      <c r="D611">
        <v>7373031</v>
      </c>
      <c r="E611">
        <v>93</v>
      </c>
      <c r="F611">
        <v>242</v>
      </c>
      <c r="G611">
        <v>353</v>
      </c>
      <c r="H611">
        <v>403</v>
      </c>
      <c r="I611">
        <v>1091</v>
      </c>
      <c r="J611">
        <v>633</v>
      </c>
      <c r="K611">
        <v>1246</v>
      </c>
      <c r="L611">
        <v>1631</v>
      </c>
      <c r="M611">
        <v>1589</v>
      </c>
      <c r="N611">
        <v>5099</v>
      </c>
      <c r="O611">
        <f t="shared" si="18"/>
        <v>0.36938588450962417</v>
      </c>
      <c r="P611">
        <f t="shared" si="19"/>
        <v>0.31162973131986665</v>
      </c>
    </row>
    <row r="612" spans="1:16" x14ac:dyDescent="0.25">
      <c r="A612" t="s">
        <v>603</v>
      </c>
      <c r="B612" t="s">
        <v>914</v>
      </c>
      <c r="C612" t="s">
        <v>922</v>
      </c>
      <c r="D612">
        <v>7373040</v>
      </c>
      <c r="E612">
        <v>223</v>
      </c>
      <c r="F612">
        <v>419</v>
      </c>
      <c r="G612">
        <v>439</v>
      </c>
      <c r="H612">
        <v>386</v>
      </c>
      <c r="I612">
        <v>1467</v>
      </c>
      <c r="J612">
        <v>1543</v>
      </c>
      <c r="K612">
        <v>2126</v>
      </c>
      <c r="L612">
        <v>1987</v>
      </c>
      <c r="M612">
        <v>1548</v>
      </c>
      <c r="N612">
        <v>7204</v>
      </c>
      <c r="O612">
        <f t="shared" si="18"/>
        <v>0.26312201772324473</v>
      </c>
      <c r="P612">
        <f t="shared" si="19"/>
        <v>0.21488062187673515</v>
      </c>
    </row>
    <row r="613" spans="1:16" x14ac:dyDescent="0.25">
      <c r="A613" t="s">
        <v>603</v>
      </c>
      <c r="B613" t="s">
        <v>914</v>
      </c>
      <c r="C613" t="s">
        <v>923</v>
      </c>
      <c r="D613">
        <v>7373041</v>
      </c>
      <c r="E613">
        <v>72</v>
      </c>
      <c r="F613">
        <v>144</v>
      </c>
      <c r="G613">
        <v>238</v>
      </c>
      <c r="H613">
        <v>219</v>
      </c>
      <c r="I613">
        <v>673</v>
      </c>
      <c r="J613">
        <v>535</v>
      </c>
      <c r="K613">
        <v>787</v>
      </c>
      <c r="L613">
        <v>1066</v>
      </c>
      <c r="M613">
        <v>854</v>
      </c>
      <c r="N613">
        <v>3242</v>
      </c>
      <c r="O613">
        <f t="shared" si="18"/>
        <v>0.32540861812778604</v>
      </c>
      <c r="P613">
        <f t="shared" si="19"/>
        <v>0.26341764342998147</v>
      </c>
    </row>
    <row r="614" spans="1:16" x14ac:dyDescent="0.25">
      <c r="A614" t="s">
        <v>924</v>
      </c>
      <c r="B614" t="s">
        <v>925</v>
      </c>
      <c r="C614" t="s">
        <v>926</v>
      </c>
      <c r="D614">
        <v>1601052</v>
      </c>
      <c r="E614">
        <v>1980</v>
      </c>
      <c r="F614">
        <v>865</v>
      </c>
      <c r="G614">
        <v>60</v>
      </c>
      <c r="H614">
        <v>10</v>
      </c>
      <c r="I614">
        <v>2915</v>
      </c>
      <c r="J614">
        <v>8295</v>
      </c>
      <c r="K614">
        <v>2213</v>
      </c>
      <c r="L614">
        <v>139</v>
      </c>
      <c r="M614">
        <v>17</v>
      </c>
      <c r="N614">
        <v>10664</v>
      </c>
      <c r="O614">
        <f t="shared" si="18"/>
        <v>3.4305317324185248E-3</v>
      </c>
      <c r="P614">
        <f t="shared" si="19"/>
        <v>1.5941485371342835E-3</v>
      </c>
    </row>
    <row r="615" spans="1:16" x14ac:dyDescent="0.25">
      <c r="A615" t="s">
        <v>924</v>
      </c>
      <c r="B615" t="s">
        <v>925</v>
      </c>
      <c r="C615" t="s">
        <v>927</v>
      </c>
      <c r="D615">
        <v>1601070</v>
      </c>
      <c r="E615">
        <v>827</v>
      </c>
      <c r="F615">
        <v>485</v>
      </c>
      <c r="G615">
        <v>54</v>
      </c>
      <c r="H615">
        <v>10</v>
      </c>
      <c r="I615">
        <v>1376</v>
      </c>
      <c r="J615">
        <v>3727</v>
      </c>
      <c r="K615">
        <v>1466</v>
      </c>
      <c r="L615">
        <v>126</v>
      </c>
      <c r="M615">
        <v>32</v>
      </c>
      <c r="N615">
        <v>5351</v>
      </c>
      <c r="O615">
        <f t="shared" si="18"/>
        <v>7.2674418604651162E-3</v>
      </c>
      <c r="P615">
        <f t="shared" si="19"/>
        <v>5.9801906185759672E-3</v>
      </c>
    </row>
    <row r="616" spans="1:16" x14ac:dyDescent="0.25">
      <c r="A616" t="s">
        <v>924</v>
      </c>
      <c r="B616" t="s">
        <v>925</v>
      </c>
      <c r="C616" t="s">
        <v>928</v>
      </c>
      <c r="D616">
        <v>1601080</v>
      </c>
      <c r="E616">
        <v>625</v>
      </c>
      <c r="F616">
        <v>515</v>
      </c>
      <c r="G616">
        <v>82</v>
      </c>
      <c r="H616">
        <v>11</v>
      </c>
      <c r="I616">
        <v>1233</v>
      </c>
      <c r="J616">
        <v>2700</v>
      </c>
      <c r="K616">
        <v>1397</v>
      </c>
      <c r="L616">
        <v>186</v>
      </c>
      <c r="M616">
        <v>24</v>
      </c>
      <c r="N616">
        <v>4307</v>
      </c>
      <c r="O616">
        <f t="shared" si="18"/>
        <v>8.9213300892133016E-3</v>
      </c>
      <c r="P616">
        <f t="shared" si="19"/>
        <v>5.5723241235198515E-3</v>
      </c>
    </row>
    <row r="617" spans="1:16" x14ac:dyDescent="0.25">
      <c r="A617" t="s">
        <v>924</v>
      </c>
      <c r="B617" t="s">
        <v>925</v>
      </c>
      <c r="C617" t="s">
        <v>929</v>
      </c>
      <c r="D617">
        <v>1601081</v>
      </c>
      <c r="E617">
        <v>1100</v>
      </c>
      <c r="F617">
        <v>755</v>
      </c>
      <c r="G617">
        <v>103</v>
      </c>
      <c r="H617">
        <v>25</v>
      </c>
      <c r="I617">
        <v>1983</v>
      </c>
      <c r="J617">
        <v>4955</v>
      </c>
      <c r="K617">
        <v>2156</v>
      </c>
      <c r="L617">
        <v>279</v>
      </c>
      <c r="M617">
        <v>64</v>
      </c>
      <c r="N617">
        <v>7454</v>
      </c>
      <c r="O617">
        <f t="shared" si="18"/>
        <v>1.2607160867372668E-2</v>
      </c>
      <c r="P617">
        <f t="shared" si="19"/>
        <v>8.5859940971290578E-3</v>
      </c>
    </row>
    <row r="618" spans="1:16" x14ac:dyDescent="0.25">
      <c r="A618" t="s">
        <v>924</v>
      </c>
      <c r="B618" t="s">
        <v>925</v>
      </c>
      <c r="C618" t="s">
        <v>930</v>
      </c>
      <c r="D618">
        <v>1601082</v>
      </c>
      <c r="E618">
        <v>432</v>
      </c>
      <c r="F618">
        <v>291</v>
      </c>
      <c r="G618">
        <v>8</v>
      </c>
      <c r="H618">
        <v>1</v>
      </c>
      <c r="I618">
        <v>732</v>
      </c>
      <c r="J618">
        <v>1617</v>
      </c>
      <c r="K618">
        <v>647</v>
      </c>
      <c r="L618">
        <v>14</v>
      </c>
      <c r="M618">
        <v>1</v>
      </c>
      <c r="N618">
        <v>2279</v>
      </c>
      <c r="O618">
        <f t="shared" si="18"/>
        <v>1.366120218579235E-3</v>
      </c>
      <c r="P618">
        <f t="shared" si="19"/>
        <v>4.3878894251864854E-4</v>
      </c>
    </row>
    <row r="619" spans="1:16" x14ac:dyDescent="0.25">
      <c r="A619" t="s">
        <v>924</v>
      </c>
      <c r="B619" t="s">
        <v>925</v>
      </c>
      <c r="C619" t="s">
        <v>931</v>
      </c>
      <c r="D619">
        <v>1601083</v>
      </c>
      <c r="E619">
        <v>574</v>
      </c>
      <c r="F619">
        <v>318</v>
      </c>
      <c r="G619">
        <v>23</v>
      </c>
      <c r="H619">
        <v>0</v>
      </c>
      <c r="I619">
        <v>915</v>
      </c>
      <c r="J619">
        <v>2447</v>
      </c>
      <c r="K619">
        <v>805</v>
      </c>
      <c r="L619">
        <v>54</v>
      </c>
      <c r="M619">
        <v>0</v>
      </c>
      <c r="N619">
        <v>3306</v>
      </c>
      <c r="O619">
        <f t="shared" si="18"/>
        <v>0</v>
      </c>
      <c r="P619">
        <f t="shared" si="19"/>
        <v>0</v>
      </c>
    </row>
    <row r="620" spans="1:16" x14ac:dyDescent="0.25">
      <c r="A620" t="s">
        <v>924</v>
      </c>
      <c r="B620" t="s">
        <v>925</v>
      </c>
      <c r="C620" t="s">
        <v>932</v>
      </c>
      <c r="D620">
        <v>1601090</v>
      </c>
      <c r="E620">
        <v>1131</v>
      </c>
      <c r="F620">
        <v>1548</v>
      </c>
      <c r="G620">
        <v>369</v>
      </c>
      <c r="H620">
        <v>63</v>
      </c>
      <c r="I620">
        <v>3111</v>
      </c>
      <c r="J620">
        <v>5205</v>
      </c>
      <c r="K620">
        <v>5269</v>
      </c>
      <c r="L620">
        <v>999</v>
      </c>
      <c r="M620">
        <v>155</v>
      </c>
      <c r="N620">
        <v>11628</v>
      </c>
      <c r="O620">
        <f t="shared" si="18"/>
        <v>2.0250723240115717E-2</v>
      </c>
      <c r="P620">
        <f t="shared" si="19"/>
        <v>1.3329893360853114E-2</v>
      </c>
    </row>
    <row r="621" spans="1:16" x14ac:dyDescent="0.25">
      <c r="A621" t="s">
        <v>924</v>
      </c>
      <c r="B621" t="s">
        <v>925</v>
      </c>
      <c r="C621" t="s">
        <v>933</v>
      </c>
      <c r="D621">
        <v>1601091</v>
      </c>
      <c r="E621">
        <v>1563</v>
      </c>
      <c r="F621">
        <v>1454</v>
      </c>
      <c r="G621">
        <v>249</v>
      </c>
      <c r="H621">
        <v>31</v>
      </c>
      <c r="I621">
        <v>3297</v>
      </c>
      <c r="J621">
        <v>6847</v>
      </c>
      <c r="K621">
        <v>4306</v>
      </c>
      <c r="L621">
        <v>596</v>
      </c>
      <c r="M621">
        <v>73</v>
      </c>
      <c r="N621">
        <v>11822</v>
      </c>
      <c r="O621">
        <f t="shared" si="18"/>
        <v>9.4024871094934796E-3</v>
      </c>
      <c r="P621">
        <f t="shared" si="19"/>
        <v>6.1749281001522585E-3</v>
      </c>
    </row>
    <row r="622" spans="1:16" x14ac:dyDescent="0.25">
      <c r="A622" t="s">
        <v>924</v>
      </c>
      <c r="B622" t="s">
        <v>925</v>
      </c>
      <c r="C622" t="s">
        <v>934</v>
      </c>
      <c r="D622">
        <v>1601092</v>
      </c>
      <c r="E622">
        <v>348</v>
      </c>
      <c r="F622">
        <v>772</v>
      </c>
      <c r="G622">
        <v>195</v>
      </c>
      <c r="H622">
        <v>37</v>
      </c>
      <c r="I622">
        <v>1352</v>
      </c>
      <c r="J622">
        <v>1663</v>
      </c>
      <c r="K622">
        <v>2689</v>
      </c>
      <c r="L622">
        <v>559</v>
      </c>
      <c r="M622">
        <v>94</v>
      </c>
      <c r="N622">
        <v>5005</v>
      </c>
      <c r="O622">
        <f t="shared" si="18"/>
        <v>2.7366863905325445E-2</v>
      </c>
      <c r="P622">
        <f t="shared" si="19"/>
        <v>1.8781218781218783E-2</v>
      </c>
    </row>
    <row r="623" spans="1:16" x14ac:dyDescent="0.25">
      <c r="A623" t="s">
        <v>924</v>
      </c>
      <c r="B623" t="s">
        <v>925</v>
      </c>
      <c r="C623" t="s">
        <v>935</v>
      </c>
      <c r="D623">
        <v>1601130</v>
      </c>
      <c r="E623">
        <v>1413</v>
      </c>
      <c r="F623">
        <v>1833</v>
      </c>
      <c r="G623">
        <v>560</v>
      </c>
      <c r="H623">
        <v>154</v>
      </c>
      <c r="I623">
        <v>3960</v>
      </c>
      <c r="J623">
        <v>6673</v>
      </c>
      <c r="K623">
        <v>6766</v>
      </c>
      <c r="L623">
        <v>1709</v>
      </c>
      <c r="M623">
        <v>453</v>
      </c>
      <c r="N623">
        <v>15601</v>
      </c>
      <c r="O623">
        <f t="shared" si="18"/>
        <v>3.888888888888889E-2</v>
      </c>
      <c r="P623">
        <f t="shared" si="19"/>
        <v>2.9036600217934749E-2</v>
      </c>
    </row>
    <row r="624" spans="1:16" x14ac:dyDescent="0.25">
      <c r="A624" t="s">
        <v>924</v>
      </c>
      <c r="B624" t="s">
        <v>925</v>
      </c>
      <c r="C624" t="s">
        <v>936</v>
      </c>
      <c r="D624">
        <v>1601131</v>
      </c>
      <c r="E624">
        <v>533</v>
      </c>
      <c r="F624">
        <v>902</v>
      </c>
      <c r="G624">
        <v>167</v>
      </c>
      <c r="H624">
        <v>21</v>
      </c>
      <c r="I624">
        <v>1623</v>
      </c>
      <c r="J624">
        <v>2358</v>
      </c>
      <c r="K624">
        <v>2904</v>
      </c>
      <c r="L624">
        <v>425</v>
      </c>
      <c r="M624">
        <v>56</v>
      </c>
      <c r="N624">
        <v>5743</v>
      </c>
      <c r="O624">
        <f t="shared" si="18"/>
        <v>1.2939001848428836E-2</v>
      </c>
      <c r="P624">
        <f t="shared" si="19"/>
        <v>9.7510012188751528E-3</v>
      </c>
    </row>
    <row r="625" spans="1:16" x14ac:dyDescent="0.25">
      <c r="A625" t="s">
        <v>924</v>
      </c>
      <c r="B625" t="s">
        <v>925</v>
      </c>
      <c r="C625" t="s">
        <v>937</v>
      </c>
      <c r="D625">
        <v>1601140</v>
      </c>
      <c r="E625">
        <v>825</v>
      </c>
      <c r="F625">
        <v>1236</v>
      </c>
      <c r="G625">
        <v>300</v>
      </c>
      <c r="H625">
        <v>66</v>
      </c>
      <c r="I625">
        <v>2427</v>
      </c>
      <c r="J625">
        <v>3916</v>
      </c>
      <c r="K625">
        <v>4202</v>
      </c>
      <c r="L625">
        <v>799</v>
      </c>
      <c r="M625">
        <v>158</v>
      </c>
      <c r="N625">
        <v>9075</v>
      </c>
      <c r="O625">
        <f t="shared" si="18"/>
        <v>2.7194066749072928E-2</v>
      </c>
      <c r="P625">
        <f t="shared" si="19"/>
        <v>1.7410468319559228E-2</v>
      </c>
    </row>
    <row r="626" spans="1:16" x14ac:dyDescent="0.25">
      <c r="A626" t="s">
        <v>924</v>
      </c>
      <c r="B626" t="s">
        <v>938</v>
      </c>
      <c r="C626" t="s">
        <v>939</v>
      </c>
      <c r="D626">
        <v>1602010</v>
      </c>
      <c r="E626">
        <v>455</v>
      </c>
      <c r="F626">
        <v>1302</v>
      </c>
      <c r="G626">
        <v>1508</v>
      </c>
      <c r="H626">
        <v>318</v>
      </c>
      <c r="I626">
        <v>3583</v>
      </c>
      <c r="J626">
        <v>2195</v>
      </c>
      <c r="K626">
        <v>4739</v>
      </c>
      <c r="L626">
        <v>4365</v>
      </c>
      <c r="M626">
        <v>785</v>
      </c>
      <c r="N626">
        <v>12084</v>
      </c>
      <c r="O626">
        <f t="shared" si="18"/>
        <v>8.8752442087636066E-2</v>
      </c>
      <c r="P626">
        <f t="shared" si="19"/>
        <v>6.4961933134723607E-2</v>
      </c>
    </row>
    <row r="627" spans="1:16" x14ac:dyDescent="0.25">
      <c r="A627" t="s">
        <v>924</v>
      </c>
      <c r="B627" t="s">
        <v>938</v>
      </c>
      <c r="C627" t="s">
        <v>940</v>
      </c>
      <c r="D627">
        <v>1602011</v>
      </c>
      <c r="E627">
        <v>693</v>
      </c>
      <c r="F627">
        <v>1932</v>
      </c>
      <c r="G627">
        <v>2253</v>
      </c>
      <c r="H627">
        <v>532</v>
      </c>
      <c r="I627">
        <v>5410</v>
      </c>
      <c r="J627">
        <v>3241</v>
      </c>
      <c r="K627">
        <v>6981</v>
      </c>
      <c r="L627">
        <v>6535</v>
      </c>
      <c r="M627">
        <v>1420</v>
      </c>
      <c r="N627">
        <v>18177</v>
      </c>
      <c r="O627">
        <f t="shared" si="18"/>
        <v>9.8336414048059151E-2</v>
      </c>
      <c r="P627">
        <f t="shared" si="19"/>
        <v>7.8120701986026303E-2</v>
      </c>
    </row>
    <row r="628" spans="1:16" x14ac:dyDescent="0.25">
      <c r="A628" t="s">
        <v>924</v>
      </c>
      <c r="B628" t="s">
        <v>938</v>
      </c>
      <c r="C628" t="s">
        <v>941</v>
      </c>
      <c r="D628">
        <v>1602020</v>
      </c>
      <c r="E628">
        <v>340</v>
      </c>
      <c r="F628">
        <v>739</v>
      </c>
      <c r="G628">
        <v>757</v>
      </c>
      <c r="H628">
        <v>163</v>
      </c>
      <c r="I628">
        <v>1999</v>
      </c>
      <c r="J628">
        <v>1795</v>
      </c>
      <c r="K628">
        <v>2777</v>
      </c>
      <c r="L628">
        <v>2257</v>
      </c>
      <c r="M628">
        <v>412</v>
      </c>
      <c r="N628">
        <v>7241</v>
      </c>
      <c r="O628">
        <f t="shared" si="18"/>
        <v>8.1540770385192599E-2</v>
      </c>
      <c r="P628">
        <f t="shared" si="19"/>
        <v>5.689821847811076E-2</v>
      </c>
    </row>
    <row r="629" spans="1:16" x14ac:dyDescent="0.25">
      <c r="A629" t="s">
        <v>924</v>
      </c>
      <c r="B629" t="s">
        <v>938</v>
      </c>
      <c r="C629" t="s">
        <v>942</v>
      </c>
      <c r="D629">
        <v>1602021</v>
      </c>
      <c r="E629">
        <v>462</v>
      </c>
      <c r="F629">
        <v>1053</v>
      </c>
      <c r="G629">
        <v>1308</v>
      </c>
      <c r="H629">
        <v>459</v>
      </c>
      <c r="I629">
        <v>3282</v>
      </c>
      <c r="J629">
        <v>2350</v>
      </c>
      <c r="K629">
        <v>4247</v>
      </c>
      <c r="L629">
        <v>4584</v>
      </c>
      <c r="M629">
        <v>1417</v>
      </c>
      <c r="N629">
        <v>12598</v>
      </c>
      <c r="O629">
        <f t="shared" si="18"/>
        <v>0.13985374771480805</v>
      </c>
      <c r="P629">
        <f t="shared" si="19"/>
        <v>0.11247817113827592</v>
      </c>
    </row>
    <row r="630" spans="1:16" x14ac:dyDescent="0.25">
      <c r="A630" t="s">
        <v>924</v>
      </c>
      <c r="B630" t="s">
        <v>938</v>
      </c>
      <c r="C630" t="s">
        <v>943</v>
      </c>
      <c r="D630">
        <v>1602022</v>
      </c>
      <c r="E630">
        <v>448</v>
      </c>
      <c r="F630">
        <v>1200</v>
      </c>
      <c r="G630">
        <v>1325</v>
      </c>
      <c r="H630">
        <v>258</v>
      </c>
      <c r="I630">
        <v>3231</v>
      </c>
      <c r="J630">
        <v>2225</v>
      </c>
      <c r="K630">
        <v>4430</v>
      </c>
      <c r="L630">
        <v>3930</v>
      </c>
      <c r="M630">
        <v>684</v>
      </c>
      <c r="N630">
        <v>11269</v>
      </c>
      <c r="O630">
        <f t="shared" si="18"/>
        <v>7.9851439182915512E-2</v>
      </c>
      <c r="P630">
        <f t="shared" si="19"/>
        <v>6.0697488685775132E-2</v>
      </c>
    </row>
    <row r="631" spans="1:16" x14ac:dyDescent="0.25">
      <c r="A631" t="s">
        <v>924</v>
      </c>
      <c r="B631" t="s">
        <v>938</v>
      </c>
      <c r="C631" t="s">
        <v>944</v>
      </c>
      <c r="D631">
        <v>1602023</v>
      </c>
      <c r="E631">
        <v>265</v>
      </c>
      <c r="F631">
        <v>724</v>
      </c>
      <c r="G631">
        <v>1047</v>
      </c>
      <c r="H631">
        <v>272</v>
      </c>
      <c r="I631">
        <v>2308</v>
      </c>
      <c r="J631">
        <v>1278</v>
      </c>
      <c r="K631">
        <v>2732</v>
      </c>
      <c r="L631">
        <v>3352</v>
      </c>
      <c r="M631">
        <v>804</v>
      </c>
      <c r="N631">
        <v>8166</v>
      </c>
      <c r="O631">
        <f t="shared" si="18"/>
        <v>0.11785095320623917</v>
      </c>
      <c r="P631">
        <f t="shared" si="19"/>
        <v>9.8457016899338723E-2</v>
      </c>
    </row>
    <row r="632" spans="1:16" x14ac:dyDescent="0.25">
      <c r="A632" t="s">
        <v>924</v>
      </c>
      <c r="B632" t="s">
        <v>938</v>
      </c>
      <c r="C632" t="s">
        <v>945</v>
      </c>
      <c r="D632">
        <v>1602030</v>
      </c>
      <c r="E632">
        <v>1554</v>
      </c>
      <c r="F632">
        <v>1983</v>
      </c>
      <c r="G632">
        <v>1445</v>
      </c>
      <c r="H632">
        <v>219</v>
      </c>
      <c r="I632">
        <v>5201</v>
      </c>
      <c r="J632">
        <v>7308</v>
      </c>
      <c r="K632">
        <v>6873</v>
      </c>
      <c r="L632">
        <v>3785</v>
      </c>
      <c r="M632">
        <v>532</v>
      </c>
      <c r="N632">
        <v>18498</v>
      </c>
      <c r="O632">
        <f t="shared" si="18"/>
        <v>4.2107287060180736E-2</v>
      </c>
      <c r="P632">
        <f t="shared" si="19"/>
        <v>2.875986593145205E-2</v>
      </c>
    </row>
    <row r="633" spans="1:16" x14ac:dyDescent="0.25">
      <c r="A633" t="s">
        <v>924</v>
      </c>
      <c r="B633" t="s">
        <v>938</v>
      </c>
      <c r="C633" t="s">
        <v>946</v>
      </c>
      <c r="D633">
        <v>1602031</v>
      </c>
      <c r="E633">
        <v>1006</v>
      </c>
      <c r="F633">
        <v>1575</v>
      </c>
      <c r="G633">
        <v>1576</v>
      </c>
      <c r="H633">
        <v>462</v>
      </c>
      <c r="I633">
        <v>4619</v>
      </c>
      <c r="J633">
        <v>4960</v>
      </c>
      <c r="K633">
        <v>5943</v>
      </c>
      <c r="L633">
        <v>5024</v>
      </c>
      <c r="M633">
        <v>1283</v>
      </c>
      <c r="N633">
        <v>17210</v>
      </c>
      <c r="O633">
        <f t="shared" si="18"/>
        <v>0.10002164970772895</v>
      </c>
      <c r="P633">
        <f t="shared" si="19"/>
        <v>7.4549680418361422E-2</v>
      </c>
    </row>
    <row r="634" spans="1:16" x14ac:dyDescent="0.25">
      <c r="A634" t="s">
        <v>924</v>
      </c>
      <c r="B634" t="s">
        <v>938</v>
      </c>
      <c r="C634" t="s">
        <v>947</v>
      </c>
      <c r="D634">
        <v>1602040</v>
      </c>
      <c r="E634">
        <v>1792</v>
      </c>
      <c r="F634">
        <v>1479</v>
      </c>
      <c r="G634">
        <v>1124</v>
      </c>
      <c r="H634">
        <v>197</v>
      </c>
      <c r="I634">
        <v>4592</v>
      </c>
      <c r="J634">
        <v>9867</v>
      </c>
      <c r="K634">
        <v>6191</v>
      </c>
      <c r="L634">
        <v>4130</v>
      </c>
      <c r="M634">
        <v>688</v>
      </c>
      <c r="N634">
        <v>20876</v>
      </c>
      <c r="O634">
        <f t="shared" si="18"/>
        <v>4.29006968641115E-2</v>
      </c>
      <c r="P634">
        <f t="shared" si="19"/>
        <v>3.2956505077601075E-2</v>
      </c>
    </row>
    <row r="635" spans="1:16" x14ac:dyDescent="0.25">
      <c r="A635" t="s">
        <v>924</v>
      </c>
      <c r="B635" t="s">
        <v>938</v>
      </c>
      <c r="C635" t="s">
        <v>948</v>
      </c>
      <c r="D635">
        <v>1602041</v>
      </c>
      <c r="E635">
        <v>290</v>
      </c>
      <c r="F635">
        <v>463</v>
      </c>
      <c r="G635">
        <v>478</v>
      </c>
      <c r="H635">
        <v>123</v>
      </c>
      <c r="I635">
        <v>1354</v>
      </c>
      <c r="J635">
        <v>1480</v>
      </c>
      <c r="K635">
        <v>1779</v>
      </c>
      <c r="L635">
        <v>1454</v>
      </c>
      <c r="M635">
        <v>304</v>
      </c>
      <c r="N635">
        <v>5017</v>
      </c>
      <c r="O635">
        <f t="shared" si="18"/>
        <v>9.0841949778434267E-2</v>
      </c>
      <c r="P635">
        <f t="shared" si="19"/>
        <v>6.0593980466414191E-2</v>
      </c>
    </row>
    <row r="636" spans="1:16" x14ac:dyDescent="0.25">
      <c r="A636" t="s">
        <v>924</v>
      </c>
      <c r="B636" t="s">
        <v>938</v>
      </c>
      <c r="C636" t="s">
        <v>949</v>
      </c>
      <c r="D636">
        <v>1602050</v>
      </c>
      <c r="E636">
        <v>1673</v>
      </c>
      <c r="F636">
        <v>1904</v>
      </c>
      <c r="G636">
        <v>1170</v>
      </c>
      <c r="H636">
        <v>204</v>
      </c>
      <c r="I636">
        <v>4951</v>
      </c>
      <c r="J636">
        <v>7951</v>
      </c>
      <c r="K636">
        <v>6997</v>
      </c>
      <c r="L636">
        <v>3763</v>
      </c>
      <c r="M636">
        <v>620</v>
      </c>
      <c r="N636">
        <v>19331</v>
      </c>
      <c r="O636">
        <f t="shared" si="18"/>
        <v>4.1203797212684308E-2</v>
      </c>
      <c r="P636">
        <f t="shared" si="19"/>
        <v>3.2072836376804095E-2</v>
      </c>
    </row>
    <row r="637" spans="1:16" x14ac:dyDescent="0.25">
      <c r="A637" t="s">
        <v>924</v>
      </c>
      <c r="B637" t="s">
        <v>938</v>
      </c>
      <c r="C637" t="s">
        <v>950</v>
      </c>
      <c r="D637">
        <v>1602051</v>
      </c>
      <c r="E637">
        <v>741</v>
      </c>
      <c r="F637">
        <v>910</v>
      </c>
      <c r="G637">
        <v>685</v>
      </c>
      <c r="H637">
        <v>148</v>
      </c>
      <c r="I637">
        <v>2484</v>
      </c>
      <c r="J637">
        <v>3610</v>
      </c>
      <c r="K637">
        <v>3368</v>
      </c>
      <c r="L637">
        <v>2275</v>
      </c>
      <c r="M637">
        <v>475</v>
      </c>
      <c r="N637">
        <v>9728</v>
      </c>
      <c r="O637">
        <f t="shared" si="18"/>
        <v>5.9581320450885669E-2</v>
      </c>
      <c r="P637">
        <f t="shared" si="19"/>
        <v>4.8828125E-2</v>
      </c>
    </row>
    <row r="638" spans="1:16" x14ac:dyDescent="0.25">
      <c r="A638" t="s">
        <v>924</v>
      </c>
      <c r="B638" t="s">
        <v>938</v>
      </c>
      <c r="C638" t="s">
        <v>951</v>
      </c>
      <c r="D638">
        <v>1602060</v>
      </c>
      <c r="E638">
        <v>2087</v>
      </c>
      <c r="F638">
        <v>2526</v>
      </c>
      <c r="G638">
        <v>1808</v>
      </c>
      <c r="H638">
        <v>358</v>
      </c>
      <c r="I638">
        <v>6779</v>
      </c>
      <c r="J638">
        <v>10138</v>
      </c>
      <c r="K638">
        <v>9494</v>
      </c>
      <c r="L638">
        <v>5852</v>
      </c>
      <c r="M638">
        <v>1171</v>
      </c>
      <c r="N638">
        <v>26655</v>
      </c>
      <c r="O638">
        <f t="shared" si="18"/>
        <v>5.2810148989526476E-2</v>
      </c>
      <c r="P638">
        <f t="shared" si="19"/>
        <v>4.3931720127555807E-2</v>
      </c>
    </row>
    <row r="639" spans="1:16" x14ac:dyDescent="0.25">
      <c r="A639" t="s">
        <v>924</v>
      </c>
      <c r="B639" t="s">
        <v>938</v>
      </c>
      <c r="C639" t="s">
        <v>952</v>
      </c>
      <c r="D639">
        <v>1602120</v>
      </c>
      <c r="E639">
        <v>2128</v>
      </c>
      <c r="F639">
        <v>2660</v>
      </c>
      <c r="G639">
        <v>2080</v>
      </c>
      <c r="H639">
        <v>483</v>
      </c>
      <c r="I639">
        <v>7351</v>
      </c>
      <c r="J639">
        <v>9464</v>
      </c>
      <c r="K639">
        <v>9001</v>
      </c>
      <c r="L639">
        <v>6245</v>
      </c>
      <c r="M639">
        <v>1440</v>
      </c>
      <c r="N639">
        <v>26150</v>
      </c>
      <c r="O639">
        <f t="shared" si="18"/>
        <v>6.5705346211399812E-2</v>
      </c>
      <c r="P639">
        <f t="shared" si="19"/>
        <v>5.5066921606118549E-2</v>
      </c>
    </row>
    <row r="640" spans="1:16" x14ac:dyDescent="0.25">
      <c r="A640" t="s">
        <v>924</v>
      </c>
      <c r="B640" t="s">
        <v>938</v>
      </c>
      <c r="C640" t="s">
        <v>953</v>
      </c>
      <c r="D640">
        <v>1602121</v>
      </c>
      <c r="E640">
        <v>2133</v>
      </c>
      <c r="F640">
        <v>1563</v>
      </c>
      <c r="G640">
        <v>872</v>
      </c>
      <c r="H640">
        <v>183</v>
      </c>
      <c r="I640">
        <v>4751</v>
      </c>
      <c r="J640">
        <v>9526</v>
      </c>
      <c r="K640">
        <v>5062</v>
      </c>
      <c r="L640">
        <v>2510</v>
      </c>
      <c r="M640">
        <v>556</v>
      </c>
      <c r="N640">
        <v>17654</v>
      </c>
      <c r="O640">
        <f t="shared" si="18"/>
        <v>3.8518206693327721E-2</v>
      </c>
      <c r="P640">
        <f t="shared" si="19"/>
        <v>3.1494278916959328E-2</v>
      </c>
    </row>
    <row r="641" spans="1:16" x14ac:dyDescent="0.25">
      <c r="A641" t="s">
        <v>924</v>
      </c>
      <c r="B641" t="s">
        <v>938</v>
      </c>
      <c r="C641" t="s">
        <v>954</v>
      </c>
      <c r="D641">
        <v>1602130</v>
      </c>
      <c r="E641">
        <v>1462</v>
      </c>
      <c r="F641">
        <v>1686</v>
      </c>
      <c r="G641">
        <v>1420</v>
      </c>
      <c r="H641">
        <v>275</v>
      </c>
      <c r="I641">
        <v>4843</v>
      </c>
      <c r="J641">
        <v>6727</v>
      </c>
      <c r="K641">
        <v>6068</v>
      </c>
      <c r="L641">
        <v>4233</v>
      </c>
      <c r="M641">
        <v>782</v>
      </c>
      <c r="N641">
        <v>17810</v>
      </c>
      <c r="O641">
        <f t="shared" si="18"/>
        <v>5.6782985752632666E-2</v>
      </c>
      <c r="P641">
        <f t="shared" si="19"/>
        <v>4.3907916900617627E-2</v>
      </c>
    </row>
    <row r="642" spans="1:16" x14ac:dyDescent="0.25">
      <c r="A642" t="s">
        <v>924</v>
      </c>
      <c r="B642" t="s">
        <v>938</v>
      </c>
      <c r="C642" t="s">
        <v>955</v>
      </c>
      <c r="D642">
        <v>1602131</v>
      </c>
      <c r="E642">
        <v>755</v>
      </c>
      <c r="F642">
        <v>1342</v>
      </c>
      <c r="G642">
        <v>1113</v>
      </c>
      <c r="H642">
        <v>213</v>
      </c>
      <c r="I642">
        <v>3423</v>
      </c>
      <c r="J642">
        <v>3708</v>
      </c>
      <c r="K642">
        <v>4966</v>
      </c>
      <c r="L642">
        <v>3460</v>
      </c>
      <c r="M642">
        <v>586</v>
      </c>
      <c r="N642">
        <v>12720</v>
      </c>
      <c r="O642">
        <f t="shared" si="18"/>
        <v>6.2226117440841368E-2</v>
      </c>
      <c r="P642">
        <f t="shared" si="19"/>
        <v>4.6069182389937104E-2</v>
      </c>
    </row>
    <row r="643" spans="1:16" x14ac:dyDescent="0.25">
      <c r="A643" t="s">
        <v>924</v>
      </c>
      <c r="B643" t="s">
        <v>938</v>
      </c>
      <c r="C643" t="s">
        <v>956</v>
      </c>
      <c r="D643">
        <v>1602140</v>
      </c>
      <c r="E643">
        <v>285</v>
      </c>
      <c r="F643">
        <v>723</v>
      </c>
      <c r="G643">
        <v>921</v>
      </c>
      <c r="H643">
        <v>234</v>
      </c>
      <c r="I643">
        <v>2163</v>
      </c>
      <c r="J643">
        <v>1430</v>
      </c>
      <c r="K643">
        <v>2674</v>
      </c>
      <c r="L643">
        <v>2804</v>
      </c>
      <c r="M643">
        <v>618</v>
      </c>
      <c r="N643">
        <v>7526</v>
      </c>
      <c r="O643">
        <f t="shared" ref="O643:O706" si="20">H643/I643</f>
        <v>0.10818307905686546</v>
      </c>
      <c r="P643">
        <f t="shared" ref="P643:P706" si="21">M643/N643</f>
        <v>8.2115333510496949E-2</v>
      </c>
    </row>
    <row r="644" spans="1:16" x14ac:dyDescent="0.25">
      <c r="A644" t="s">
        <v>924</v>
      </c>
      <c r="B644" t="s">
        <v>957</v>
      </c>
      <c r="C644" t="s">
        <v>958</v>
      </c>
      <c r="D644">
        <v>1603010</v>
      </c>
      <c r="E644">
        <v>856</v>
      </c>
      <c r="F644">
        <v>608</v>
      </c>
      <c r="G644">
        <v>264</v>
      </c>
      <c r="H644">
        <v>44</v>
      </c>
      <c r="I644">
        <v>1772</v>
      </c>
      <c r="J644">
        <v>4040</v>
      </c>
      <c r="K644">
        <v>2070</v>
      </c>
      <c r="L644">
        <v>848</v>
      </c>
      <c r="M644">
        <v>156</v>
      </c>
      <c r="N644">
        <v>7114</v>
      </c>
      <c r="O644">
        <f t="shared" si="20"/>
        <v>2.4830699774266364E-2</v>
      </c>
      <c r="P644">
        <f t="shared" si="21"/>
        <v>2.1928591509699186E-2</v>
      </c>
    </row>
    <row r="645" spans="1:16" x14ac:dyDescent="0.25">
      <c r="A645" t="s">
        <v>924</v>
      </c>
      <c r="B645" t="s">
        <v>957</v>
      </c>
      <c r="C645" t="s">
        <v>959</v>
      </c>
      <c r="D645">
        <v>1603011</v>
      </c>
      <c r="E645">
        <v>1140</v>
      </c>
      <c r="F645">
        <v>756</v>
      </c>
      <c r="G645">
        <v>318</v>
      </c>
      <c r="H645">
        <v>92</v>
      </c>
      <c r="I645">
        <v>2306</v>
      </c>
      <c r="J645">
        <v>6563</v>
      </c>
      <c r="K645">
        <v>3294</v>
      </c>
      <c r="L645">
        <v>1219</v>
      </c>
      <c r="M645">
        <v>322</v>
      </c>
      <c r="N645">
        <v>11398</v>
      </c>
      <c r="O645">
        <f t="shared" si="20"/>
        <v>3.9895923677363401E-2</v>
      </c>
      <c r="P645">
        <f t="shared" si="21"/>
        <v>2.8250570275486928E-2</v>
      </c>
    </row>
    <row r="646" spans="1:16" x14ac:dyDescent="0.25">
      <c r="A646" t="s">
        <v>924</v>
      </c>
      <c r="B646" t="s">
        <v>957</v>
      </c>
      <c r="C646" t="s">
        <v>960</v>
      </c>
      <c r="D646">
        <v>1603012</v>
      </c>
      <c r="E646">
        <v>700</v>
      </c>
      <c r="F646">
        <v>422</v>
      </c>
      <c r="G646">
        <v>150</v>
      </c>
      <c r="H646">
        <v>39</v>
      </c>
      <c r="I646">
        <v>1311</v>
      </c>
      <c r="J646">
        <v>3854</v>
      </c>
      <c r="K646">
        <v>1804</v>
      </c>
      <c r="L646">
        <v>583</v>
      </c>
      <c r="M646">
        <v>165</v>
      </c>
      <c r="N646">
        <v>6406</v>
      </c>
      <c r="O646">
        <f t="shared" si="20"/>
        <v>2.9748283752860413E-2</v>
      </c>
      <c r="P646">
        <f t="shared" si="21"/>
        <v>2.5757102716203559E-2</v>
      </c>
    </row>
    <row r="647" spans="1:16" x14ac:dyDescent="0.25">
      <c r="A647" t="s">
        <v>924</v>
      </c>
      <c r="B647" t="s">
        <v>957</v>
      </c>
      <c r="C647" t="s">
        <v>961</v>
      </c>
      <c r="D647">
        <v>1603020</v>
      </c>
      <c r="E647">
        <v>1815</v>
      </c>
      <c r="F647">
        <v>1945</v>
      </c>
      <c r="G647">
        <v>932</v>
      </c>
      <c r="H647">
        <v>219</v>
      </c>
      <c r="I647">
        <v>4911</v>
      </c>
      <c r="J647">
        <v>8608</v>
      </c>
      <c r="K647">
        <v>6690</v>
      </c>
      <c r="L647">
        <v>2628</v>
      </c>
      <c r="M647">
        <v>663</v>
      </c>
      <c r="N647">
        <v>18589</v>
      </c>
      <c r="O647">
        <f t="shared" si="20"/>
        <v>4.459376908979841E-2</v>
      </c>
      <c r="P647">
        <f t="shared" si="21"/>
        <v>3.566625423637635E-2</v>
      </c>
    </row>
    <row r="648" spans="1:16" x14ac:dyDescent="0.25">
      <c r="A648" t="s">
        <v>924</v>
      </c>
      <c r="B648" t="s">
        <v>957</v>
      </c>
      <c r="C648" t="s">
        <v>962</v>
      </c>
      <c r="D648">
        <v>1603031</v>
      </c>
      <c r="E648">
        <v>811</v>
      </c>
      <c r="F648">
        <v>914</v>
      </c>
      <c r="G648">
        <v>416</v>
      </c>
      <c r="H648">
        <v>84</v>
      </c>
      <c r="I648">
        <v>2225</v>
      </c>
      <c r="J648">
        <v>3865</v>
      </c>
      <c r="K648">
        <v>3320</v>
      </c>
      <c r="L648">
        <v>1273</v>
      </c>
      <c r="M648">
        <v>290</v>
      </c>
      <c r="N648">
        <v>8748</v>
      </c>
      <c r="O648">
        <f t="shared" si="20"/>
        <v>3.7752808988764042E-2</v>
      </c>
      <c r="P648">
        <f t="shared" si="21"/>
        <v>3.3150434385002286E-2</v>
      </c>
    </row>
    <row r="649" spans="1:16" x14ac:dyDescent="0.25">
      <c r="A649" t="s">
        <v>924</v>
      </c>
      <c r="B649" t="s">
        <v>957</v>
      </c>
      <c r="C649" t="s">
        <v>963</v>
      </c>
      <c r="D649">
        <v>1603032</v>
      </c>
      <c r="E649">
        <v>1010</v>
      </c>
      <c r="F649">
        <v>852</v>
      </c>
      <c r="G649">
        <v>427</v>
      </c>
      <c r="H649">
        <v>71</v>
      </c>
      <c r="I649">
        <v>2360</v>
      </c>
      <c r="J649">
        <v>4986</v>
      </c>
      <c r="K649">
        <v>2991</v>
      </c>
      <c r="L649">
        <v>1134</v>
      </c>
      <c r="M649">
        <v>207</v>
      </c>
      <c r="N649">
        <v>9318</v>
      </c>
      <c r="O649">
        <f t="shared" si="20"/>
        <v>3.0084745762711865E-2</v>
      </c>
      <c r="P649">
        <f t="shared" si="21"/>
        <v>2.2215067611075338E-2</v>
      </c>
    </row>
    <row r="650" spans="1:16" x14ac:dyDescent="0.25">
      <c r="A650" t="s">
        <v>924</v>
      </c>
      <c r="B650" t="s">
        <v>957</v>
      </c>
      <c r="C650" t="s">
        <v>964</v>
      </c>
      <c r="D650">
        <v>1603033</v>
      </c>
      <c r="E650">
        <v>945</v>
      </c>
      <c r="F650">
        <v>747</v>
      </c>
      <c r="G650">
        <v>311</v>
      </c>
      <c r="H650">
        <v>59</v>
      </c>
      <c r="I650">
        <v>2062</v>
      </c>
      <c r="J650">
        <v>4395</v>
      </c>
      <c r="K650">
        <v>2367</v>
      </c>
      <c r="L650">
        <v>786</v>
      </c>
      <c r="M650">
        <v>163</v>
      </c>
      <c r="N650">
        <v>7711</v>
      </c>
      <c r="O650">
        <f t="shared" si="20"/>
        <v>2.8612997090203686E-2</v>
      </c>
      <c r="P650">
        <f t="shared" si="21"/>
        <v>2.1138633121514719E-2</v>
      </c>
    </row>
    <row r="651" spans="1:16" x14ac:dyDescent="0.25">
      <c r="A651" t="s">
        <v>924</v>
      </c>
      <c r="B651" t="s">
        <v>957</v>
      </c>
      <c r="C651" t="s">
        <v>965</v>
      </c>
      <c r="D651">
        <v>1603040</v>
      </c>
      <c r="E651">
        <v>521</v>
      </c>
      <c r="F651">
        <v>1040</v>
      </c>
      <c r="G651">
        <v>1024</v>
      </c>
      <c r="H651">
        <v>393</v>
      </c>
      <c r="I651">
        <v>2978</v>
      </c>
      <c r="J651">
        <v>2659</v>
      </c>
      <c r="K651">
        <v>4122</v>
      </c>
      <c r="L651">
        <v>3480</v>
      </c>
      <c r="M651">
        <v>1285</v>
      </c>
      <c r="N651">
        <v>11546</v>
      </c>
      <c r="O651">
        <f t="shared" si="20"/>
        <v>0.13196776359973136</v>
      </c>
      <c r="P651">
        <f t="shared" si="21"/>
        <v>0.11129395461631734</v>
      </c>
    </row>
    <row r="652" spans="1:16" x14ac:dyDescent="0.25">
      <c r="A652" t="s">
        <v>924</v>
      </c>
      <c r="B652" t="s">
        <v>957</v>
      </c>
      <c r="C652" t="s">
        <v>957</v>
      </c>
      <c r="D652">
        <v>1603050</v>
      </c>
      <c r="E652">
        <v>872</v>
      </c>
      <c r="F652">
        <v>1529</v>
      </c>
      <c r="G652">
        <v>1124</v>
      </c>
      <c r="H652">
        <v>397</v>
      </c>
      <c r="I652">
        <v>3922</v>
      </c>
      <c r="J652">
        <v>4188</v>
      </c>
      <c r="K652">
        <v>5668</v>
      </c>
      <c r="L652">
        <v>3703</v>
      </c>
      <c r="M652">
        <v>1397</v>
      </c>
      <c r="N652">
        <v>14956</v>
      </c>
      <c r="O652">
        <f t="shared" si="20"/>
        <v>0.10122386537480878</v>
      </c>
      <c r="P652">
        <f t="shared" si="21"/>
        <v>9.3407328162610326E-2</v>
      </c>
    </row>
    <row r="653" spans="1:16" x14ac:dyDescent="0.25">
      <c r="A653" t="s">
        <v>924</v>
      </c>
      <c r="B653" t="s">
        <v>957</v>
      </c>
      <c r="C653" t="s">
        <v>966</v>
      </c>
      <c r="D653">
        <v>1603051</v>
      </c>
      <c r="E653">
        <v>860</v>
      </c>
      <c r="F653">
        <v>733</v>
      </c>
      <c r="G653">
        <v>420</v>
      </c>
      <c r="H653">
        <v>88</v>
      </c>
      <c r="I653">
        <v>2101</v>
      </c>
      <c r="J653">
        <v>4312</v>
      </c>
      <c r="K653">
        <v>2711</v>
      </c>
      <c r="L653">
        <v>1233</v>
      </c>
      <c r="M653">
        <v>285</v>
      </c>
      <c r="N653">
        <v>8541</v>
      </c>
      <c r="O653">
        <f t="shared" si="20"/>
        <v>4.1884816753926704E-2</v>
      </c>
      <c r="P653">
        <f t="shared" si="21"/>
        <v>3.3368458025992274E-2</v>
      </c>
    </row>
    <row r="654" spans="1:16" x14ac:dyDescent="0.25">
      <c r="A654" t="s">
        <v>924</v>
      </c>
      <c r="B654" t="s">
        <v>957</v>
      </c>
      <c r="C654" t="s">
        <v>967</v>
      </c>
      <c r="D654">
        <v>1603060</v>
      </c>
      <c r="E654">
        <v>1492</v>
      </c>
      <c r="F654">
        <v>1243</v>
      </c>
      <c r="G654">
        <v>532</v>
      </c>
      <c r="H654">
        <v>132</v>
      </c>
      <c r="I654">
        <v>3399</v>
      </c>
      <c r="J654">
        <v>7525</v>
      </c>
      <c r="K654">
        <v>4428</v>
      </c>
      <c r="L654">
        <v>1604</v>
      </c>
      <c r="M654">
        <v>412</v>
      </c>
      <c r="N654">
        <v>13969</v>
      </c>
      <c r="O654">
        <f t="shared" si="20"/>
        <v>3.8834951456310676E-2</v>
      </c>
      <c r="P654">
        <f t="shared" si="21"/>
        <v>2.9493879304173527E-2</v>
      </c>
    </row>
    <row r="655" spans="1:16" x14ac:dyDescent="0.25">
      <c r="A655" t="s">
        <v>924</v>
      </c>
      <c r="B655" t="s">
        <v>957</v>
      </c>
      <c r="C655" t="s">
        <v>968</v>
      </c>
      <c r="D655">
        <v>1603061</v>
      </c>
      <c r="E655">
        <v>564</v>
      </c>
      <c r="F655">
        <v>359</v>
      </c>
      <c r="G655">
        <v>195</v>
      </c>
      <c r="H655">
        <v>48</v>
      </c>
      <c r="I655">
        <v>1166</v>
      </c>
      <c r="J655">
        <v>3057</v>
      </c>
      <c r="K655">
        <v>1255</v>
      </c>
      <c r="L655">
        <v>550</v>
      </c>
      <c r="M655">
        <v>147</v>
      </c>
      <c r="N655">
        <v>5009</v>
      </c>
      <c r="O655">
        <f t="shared" si="20"/>
        <v>4.1166380789022301E-2</v>
      </c>
      <c r="P655">
        <f t="shared" si="21"/>
        <v>2.9347175084847275E-2</v>
      </c>
    </row>
    <row r="656" spans="1:16" x14ac:dyDescent="0.25">
      <c r="A656" t="s">
        <v>924</v>
      </c>
      <c r="B656" t="s">
        <v>957</v>
      </c>
      <c r="C656" t="s">
        <v>969</v>
      </c>
      <c r="D656">
        <v>1603062</v>
      </c>
      <c r="E656">
        <v>1322</v>
      </c>
      <c r="F656">
        <v>924</v>
      </c>
      <c r="G656">
        <v>455</v>
      </c>
      <c r="H656">
        <v>94</v>
      </c>
      <c r="I656">
        <v>2795</v>
      </c>
      <c r="J656">
        <v>6609</v>
      </c>
      <c r="K656">
        <v>3246</v>
      </c>
      <c r="L656">
        <v>1317</v>
      </c>
      <c r="M656">
        <v>260</v>
      </c>
      <c r="N656">
        <v>11432</v>
      </c>
      <c r="O656">
        <f t="shared" si="20"/>
        <v>3.3631484794275489E-2</v>
      </c>
      <c r="P656">
        <f t="shared" si="21"/>
        <v>2.2743177046885936E-2</v>
      </c>
    </row>
    <row r="657" spans="1:16" x14ac:dyDescent="0.25">
      <c r="A657" t="s">
        <v>924</v>
      </c>
      <c r="B657" t="s">
        <v>957</v>
      </c>
      <c r="C657" t="s">
        <v>970</v>
      </c>
      <c r="D657">
        <v>1603070</v>
      </c>
      <c r="E657">
        <v>1914</v>
      </c>
      <c r="F657">
        <v>2120</v>
      </c>
      <c r="G657">
        <v>1257</v>
      </c>
      <c r="H657">
        <v>276</v>
      </c>
      <c r="I657">
        <v>5567</v>
      </c>
      <c r="J657">
        <v>9044</v>
      </c>
      <c r="K657">
        <v>7194</v>
      </c>
      <c r="L657">
        <v>3309</v>
      </c>
      <c r="M657">
        <v>791</v>
      </c>
      <c r="N657">
        <v>20338</v>
      </c>
      <c r="O657">
        <f t="shared" si="20"/>
        <v>4.9577869588647384E-2</v>
      </c>
      <c r="P657">
        <f t="shared" si="21"/>
        <v>3.8892713147802141E-2</v>
      </c>
    </row>
    <row r="658" spans="1:16" x14ac:dyDescent="0.25">
      <c r="A658" t="s">
        <v>924</v>
      </c>
      <c r="B658" t="s">
        <v>957</v>
      </c>
      <c r="C658" t="s">
        <v>971</v>
      </c>
      <c r="D658">
        <v>1603090</v>
      </c>
      <c r="E658">
        <v>2106</v>
      </c>
      <c r="F658">
        <v>2055</v>
      </c>
      <c r="G658">
        <v>879</v>
      </c>
      <c r="H658">
        <v>184</v>
      </c>
      <c r="I658">
        <v>5224</v>
      </c>
      <c r="J658">
        <v>9149</v>
      </c>
      <c r="K658">
        <v>6433</v>
      </c>
      <c r="L658">
        <v>2340</v>
      </c>
      <c r="M658">
        <v>544</v>
      </c>
      <c r="N658">
        <v>18466</v>
      </c>
      <c r="O658">
        <f t="shared" si="20"/>
        <v>3.5222052067381319E-2</v>
      </c>
      <c r="P658">
        <f t="shared" si="21"/>
        <v>2.945954727607495E-2</v>
      </c>
    </row>
    <row r="659" spans="1:16" x14ac:dyDescent="0.25">
      <c r="A659" t="s">
        <v>924</v>
      </c>
      <c r="B659" t="s">
        <v>957</v>
      </c>
      <c r="C659" t="s">
        <v>972</v>
      </c>
      <c r="D659">
        <v>1603091</v>
      </c>
      <c r="E659">
        <v>609</v>
      </c>
      <c r="F659">
        <v>809</v>
      </c>
      <c r="G659">
        <v>414</v>
      </c>
      <c r="H659">
        <v>60</v>
      </c>
      <c r="I659">
        <v>1892</v>
      </c>
      <c r="J659">
        <v>2618</v>
      </c>
      <c r="K659">
        <v>2345</v>
      </c>
      <c r="L659">
        <v>844</v>
      </c>
      <c r="M659">
        <v>136</v>
      </c>
      <c r="N659">
        <v>5943</v>
      </c>
      <c r="O659">
        <f t="shared" si="20"/>
        <v>3.1712473572938688E-2</v>
      </c>
      <c r="P659">
        <f t="shared" si="21"/>
        <v>2.2884065286892141E-2</v>
      </c>
    </row>
    <row r="660" spans="1:16" x14ac:dyDescent="0.25">
      <c r="A660" t="s">
        <v>924</v>
      </c>
      <c r="B660" t="s">
        <v>957</v>
      </c>
      <c r="C660" t="s">
        <v>973</v>
      </c>
      <c r="D660">
        <v>1603092</v>
      </c>
      <c r="E660">
        <v>2175</v>
      </c>
      <c r="F660">
        <v>2077</v>
      </c>
      <c r="G660">
        <v>759</v>
      </c>
      <c r="H660">
        <v>144</v>
      </c>
      <c r="I660">
        <v>5155</v>
      </c>
      <c r="J660">
        <v>10181</v>
      </c>
      <c r="K660">
        <v>6433</v>
      </c>
      <c r="L660">
        <v>1878</v>
      </c>
      <c r="M660">
        <v>447</v>
      </c>
      <c r="N660">
        <v>18939</v>
      </c>
      <c r="O660">
        <f t="shared" si="20"/>
        <v>2.7934044616876819E-2</v>
      </c>
      <c r="P660">
        <f t="shared" si="21"/>
        <v>2.360209092349121E-2</v>
      </c>
    </row>
    <row r="661" spans="1:16" x14ac:dyDescent="0.25">
      <c r="A661" t="s">
        <v>924</v>
      </c>
      <c r="B661" t="s">
        <v>957</v>
      </c>
      <c r="C661" t="s">
        <v>974</v>
      </c>
      <c r="D661">
        <v>1603093</v>
      </c>
      <c r="E661">
        <v>793</v>
      </c>
      <c r="F661">
        <v>607</v>
      </c>
      <c r="G661">
        <v>256</v>
      </c>
      <c r="H661">
        <v>36</v>
      </c>
      <c r="I661">
        <v>1692</v>
      </c>
      <c r="J661">
        <v>3274</v>
      </c>
      <c r="K661">
        <v>1778</v>
      </c>
      <c r="L661">
        <v>547</v>
      </c>
      <c r="M661">
        <v>95</v>
      </c>
      <c r="N661">
        <v>5694</v>
      </c>
      <c r="O661">
        <f t="shared" si="20"/>
        <v>2.1276595744680851E-2</v>
      </c>
      <c r="P661">
        <f t="shared" si="21"/>
        <v>1.6684229012996137E-2</v>
      </c>
    </row>
    <row r="662" spans="1:16" x14ac:dyDescent="0.25">
      <c r="A662" t="s">
        <v>924</v>
      </c>
      <c r="B662" t="s">
        <v>957</v>
      </c>
      <c r="C662" t="s">
        <v>975</v>
      </c>
      <c r="D662">
        <v>1603094</v>
      </c>
      <c r="E662">
        <v>512</v>
      </c>
      <c r="F662">
        <v>627</v>
      </c>
      <c r="G662">
        <v>301</v>
      </c>
      <c r="H662">
        <v>60</v>
      </c>
      <c r="I662">
        <v>1500</v>
      </c>
      <c r="J662">
        <v>2353</v>
      </c>
      <c r="K662">
        <v>2192</v>
      </c>
      <c r="L662">
        <v>849</v>
      </c>
      <c r="M662">
        <v>180</v>
      </c>
      <c r="N662">
        <v>5574</v>
      </c>
      <c r="O662">
        <f t="shared" si="20"/>
        <v>0.04</v>
      </c>
      <c r="P662">
        <f t="shared" si="21"/>
        <v>3.2292787944025833E-2</v>
      </c>
    </row>
    <row r="663" spans="1:16" x14ac:dyDescent="0.25">
      <c r="A663" t="s">
        <v>924</v>
      </c>
      <c r="B663" t="s">
        <v>957</v>
      </c>
      <c r="C663" t="s">
        <v>976</v>
      </c>
      <c r="D663">
        <v>1603095</v>
      </c>
      <c r="E663">
        <v>479</v>
      </c>
      <c r="F663">
        <v>581</v>
      </c>
      <c r="G663">
        <v>277</v>
      </c>
      <c r="H663">
        <v>27</v>
      </c>
      <c r="I663">
        <v>1364</v>
      </c>
      <c r="J663">
        <v>1919</v>
      </c>
      <c r="K663">
        <v>1580</v>
      </c>
      <c r="L663">
        <v>482</v>
      </c>
      <c r="M663">
        <v>65</v>
      </c>
      <c r="N663">
        <v>4046</v>
      </c>
      <c r="O663">
        <f t="shared" si="20"/>
        <v>1.9794721407624633E-2</v>
      </c>
      <c r="P663">
        <f t="shared" si="21"/>
        <v>1.6065249629263471E-2</v>
      </c>
    </row>
    <row r="664" spans="1:16" x14ac:dyDescent="0.25">
      <c r="A664" t="s">
        <v>924</v>
      </c>
      <c r="B664" t="s">
        <v>977</v>
      </c>
      <c r="C664" t="s">
        <v>978</v>
      </c>
      <c r="D664">
        <v>1604011</v>
      </c>
      <c r="E664">
        <v>1373</v>
      </c>
      <c r="F664">
        <v>373</v>
      </c>
      <c r="G664">
        <v>133</v>
      </c>
      <c r="H664">
        <v>69</v>
      </c>
      <c r="I664">
        <v>1948</v>
      </c>
      <c r="J664">
        <v>5919</v>
      </c>
      <c r="K664">
        <v>1139</v>
      </c>
      <c r="L664">
        <v>299</v>
      </c>
      <c r="M664">
        <v>182</v>
      </c>
      <c r="N664">
        <v>7539</v>
      </c>
      <c r="O664">
        <f t="shared" si="20"/>
        <v>3.5420944558521558E-2</v>
      </c>
      <c r="P664">
        <f t="shared" si="21"/>
        <v>2.414113277623027E-2</v>
      </c>
    </row>
    <row r="665" spans="1:16" x14ac:dyDescent="0.25">
      <c r="A665" t="s">
        <v>924</v>
      </c>
      <c r="B665" t="s">
        <v>977</v>
      </c>
      <c r="C665" t="s">
        <v>979</v>
      </c>
      <c r="D665">
        <v>1604012</v>
      </c>
      <c r="E665">
        <v>1011</v>
      </c>
      <c r="F665">
        <v>295</v>
      </c>
      <c r="G665">
        <v>64</v>
      </c>
      <c r="H665">
        <v>41</v>
      </c>
      <c r="I665">
        <v>1411</v>
      </c>
      <c r="J665">
        <v>4411</v>
      </c>
      <c r="K665">
        <v>954</v>
      </c>
      <c r="L665">
        <v>180</v>
      </c>
      <c r="M665">
        <v>113</v>
      </c>
      <c r="N665">
        <v>5658</v>
      </c>
      <c r="O665">
        <f t="shared" si="20"/>
        <v>2.9057406094968107E-2</v>
      </c>
      <c r="P665">
        <f t="shared" si="21"/>
        <v>1.9971721456344998E-2</v>
      </c>
    </row>
    <row r="666" spans="1:16" x14ac:dyDescent="0.25">
      <c r="A666" t="s">
        <v>924</v>
      </c>
      <c r="B666" t="s">
        <v>977</v>
      </c>
      <c r="C666" t="s">
        <v>980</v>
      </c>
      <c r="D666">
        <v>1604040</v>
      </c>
      <c r="E666">
        <v>1043</v>
      </c>
      <c r="F666">
        <v>427</v>
      </c>
      <c r="G666">
        <v>97</v>
      </c>
      <c r="H666">
        <v>95</v>
      </c>
      <c r="I666">
        <v>1662</v>
      </c>
      <c r="J666">
        <v>4485</v>
      </c>
      <c r="K666">
        <v>1399</v>
      </c>
      <c r="L666">
        <v>281</v>
      </c>
      <c r="M666">
        <v>311</v>
      </c>
      <c r="N666">
        <v>6476</v>
      </c>
      <c r="O666">
        <f t="shared" si="20"/>
        <v>5.7160048134777375E-2</v>
      </c>
      <c r="P666">
        <f t="shared" si="21"/>
        <v>4.8023471278567015E-2</v>
      </c>
    </row>
    <row r="667" spans="1:16" x14ac:dyDescent="0.25">
      <c r="A667" t="s">
        <v>924</v>
      </c>
      <c r="B667" t="s">
        <v>977</v>
      </c>
      <c r="C667" t="s">
        <v>981</v>
      </c>
      <c r="D667">
        <v>1604041</v>
      </c>
      <c r="E667">
        <v>2051</v>
      </c>
      <c r="F667">
        <v>555</v>
      </c>
      <c r="G667">
        <v>124</v>
      </c>
      <c r="H667">
        <v>73</v>
      </c>
      <c r="I667">
        <v>2803</v>
      </c>
      <c r="J667">
        <v>8138</v>
      </c>
      <c r="K667">
        <v>1520</v>
      </c>
      <c r="L667">
        <v>256</v>
      </c>
      <c r="M667">
        <v>197</v>
      </c>
      <c r="N667">
        <v>10111</v>
      </c>
      <c r="O667">
        <f t="shared" si="20"/>
        <v>2.6043524794862646E-2</v>
      </c>
      <c r="P667">
        <f t="shared" si="21"/>
        <v>1.9483730590446047E-2</v>
      </c>
    </row>
    <row r="668" spans="1:16" x14ac:dyDescent="0.25">
      <c r="A668" t="s">
        <v>924</v>
      </c>
      <c r="B668" t="s">
        <v>977</v>
      </c>
      <c r="C668" t="s">
        <v>982</v>
      </c>
      <c r="D668">
        <v>1604042</v>
      </c>
      <c r="E668">
        <v>866</v>
      </c>
      <c r="F668">
        <v>330</v>
      </c>
      <c r="G668">
        <v>90</v>
      </c>
      <c r="H668">
        <v>64</v>
      </c>
      <c r="I668">
        <v>1350</v>
      </c>
      <c r="J668">
        <v>3471</v>
      </c>
      <c r="K668">
        <v>1001</v>
      </c>
      <c r="L668">
        <v>249</v>
      </c>
      <c r="M668">
        <v>165</v>
      </c>
      <c r="N668">
        <v>4886</v>
      </c>
      <c r="O668">
        <f t="shared" si="20"/>
        <v>4.7407407407407405E-2</v>
      </c>
      <c r="P668">
        <f t="shared" si="21"/>
        <v>3.3769954973393371E-2</v>
      </c>
    </row>
    <row r="669" spans="1:16" x14ac:dyDescent="0.25">
      <c r="A669" t="s">
        <v>924</v>
      </c>
      <c r="B669" t="s">
        <v>977</v>
      </c>
      <c r="C669" t="s">
        <v>983</v>
      </c>
      <c r="D669">
        <v>1604050</v>
      </c>
      <c r="E669">
        <v>829</v>
      </c>
      <c r="F669">
        <v>291</v>
      </c>
      <c r="G669">
        <v>120</v>
      </c>
      <c r="H669">
        <v>89</v>
      </c>
      <c r="I669">
        <v>1329</v>
      </c>
      <c r="J669">
        <v>3591</v>
      </c>
      <c r="K669">
        <v>924</v>
      </c>
      <c r="L669">
        <v>297</v>
      </c>
      <c r="M669">
        <v>234</v>
      </c>
      <c r="N669">
        <v>5046</v>
      </c>
      <c r="O669">
        <f t="shared" si="20"/>
        <v>6.6967644845748686E-2</v>
      </c>
      <c r="P669">
        <f t="shared" si="21"/>
        <v>4.6373365041617119E-2</v>
      </c>
    </row>
    <row r="670" spans="1:16" x14ac:dyDescent="0.25">
      <c r="A670" t="s">
        <v>924</v>
      </c>
      <c r="B670" t="s">
        <v>977</v>
      </c>
      <c r="C670" t="s">
        <v>984</v>
      </c>
      <c r="D670">
        <v>1604051</v>
      </c>
      <c r="E670">
        <v>1194</v>
      </c>
      <c r="F670">
        <v>499</v>
      </c>
      <c r="G670">
        <v>180</v>
      </c>
      <c r="H670">
        <v>80</v>
      </c>
      <c r="I670">
        <v>1953</v>
      </c>
      <c r="J670">
        <v>4660</v>
      </c>
      <c r="K670">
        <v>1428</v>
      </c>
      <c r="L670">
        <v>360</v>
      </c>
      <c r="M670">
        <v>177</v>
      </c>
      <c r="N670">
        <v>6625</v>
      </c>
      <c r="O670">
        <f t="shared" si="20"/>
        <v>4.0962621607782898E-2</v>
      </c>
      <c r="P670">
        <f t="shared" si="21"/>
        <v>2.6716981132075473E-2</v>
      </c>
    </row>
    <row r="671" spans="1:16" x14ac:dyDescent="0.25">
      <c r="A671" t="s">
        <v>924</v>
      </c>
      <c r="B671" t="s">
        <v>977</v>
      </c>
      <c r="C671" t="s">
        <v>985</v>
      </c>
      <c r="D671">
        <v>1604052</v>
      </c>
      <c r="E671">
        <v>376</v>
      </c>
      <c r="F671">
        <v>121</v>
      </c>
      <c r="G671">
        <v>33</v>
      </c>
      <c r="H671">
        <v>11</v>
      </c>
      <c r="I671">
        <v>541</v>
      </c>
      <c r="J671">
        <v>1453</v>
      </c>
      <c r="K671">
        <v>322</v>
      </c>
      <c r="L671">
        <v>78</v>
      </c>
      <c r="M671">
        <v>18</v>
      </c>
      <c r="N671">
        <v>1871</v>
      </c>
      <c r="O671">
        <f t="shared" si="20"/>
        <v>2.0332717190388171E-2</v>
      </c>
      <c r="P671">
        <f t="shared" si="21"/>
        <v>9.6205237840726876E-3</v>
      </c>
    </row>
    <row r="672" spans="1:16" x14ac:dyDescent="0.25">
      <c r="A672" t="s">
        <v>924</v>
      </c>
      <c r="B672" t="s">
        <v>977</v>
      </c>
      <c r="C672" t="s">
        <v>986</v>
      </c>
      <c r="D672">
        <v>1604060</v>
      </c>
      <c r="E672">
        <v>1364</v>
      </c>
      <c r="F672">
        <v>484</v>
      </c>
      <c r="G672">
        <v>185</v>
      </c>
      <c r="H672">
        <v>70</v>
      </c>
      <c r="I672">
        <v>2103</v>
      </c>
      <c r="J672">
        <v>5573</v>
      </c>
      <c r="K672">
        <v>1477</v>
      </c>
      <c r="L672">
        <v>441</v>
      </c>
      <c r="M672">
        <v>172</v>
      </c>
      <c r="N672">
        <v>7663</v>
      </c>
      <c r="O672">
        <f t="shared" si="20"/>
        <v>3.3285782215882076E-2</v>
      </c>
      <c r="P672">
        <f t="shared" si="21"/>
        <v>2.244551742137544E-2</v>
      </c>
    </row>
    <row r="673" spans="1:16" x14ac:dyDescent="0.25">
      <c r="A673" t="s">
        <v>924</v>
      </c>
      <c r="B673" t="s">
        <v>977</v>
      </c>
      <c r="C673" t="s">
        <v>987</v>
      </c>
      <c r="D673">
        <v>1604061</v>
      </c>
      <c r="E673">
        <v>866</v>
      </c>
      <c r="F673">
        <v>355</v>
      </c>
      <c r="G673">
        <v>106</v>
      </c>
      <c r="H673">
        <v>79</v>
      </c>
      <c r="I673">
        <v>1406</v>
      </c>
      <c r="J673">
        <v>3601</v>
      </c>
      <c r="K673">
        <v>1079</v>
      </c>
      <c r="L673">
        <v>239</v>
      </c>
      <c r="M673">
        <v>192</v>
      </c>
      <c r="N673">
        <v>5111</v>
      </c>
      <c r="O673">
        <f t="shared" si="20"/>
        <v>5.6187766714082502E-2</v>
      </c>
      <c r="P673">
        <f t="shared" si="21"/>
        <v>3.7566034044218349E-2</v>
      </c>
    </row>
    <row r="674" spans="1:16" x14ac:dyDescent="0.25">
      <c r="A674" t="s">
        <v>924</v>
      </c>
      <c r="B674" t="s">
        <v>977</v>
      </c>
      <c r="C674" t="s">
        <v>988</v>
      </c>
      <c r="D674">
        <v>1604062</v>
      </c>
      <c r="E674">
        <v>567</v>
      </c>
      <c r="F674">
        <v>171</v>
      </c>
      <c r="G674">
        <v>52</v>
      </c>
      <c r="H674">
        <v>32</v>
      </c>
      <c r="I674">
        <v>822</v>
      </c>
      <c r="J674">
        <v>2378</v>
      </c>
      <c r="K674">
        <v>490</v>
      </c>
      <c r="L674">
        <v>90</v>
      </c>
      <c r="M674">
        <v>65</v>
      </c>
      <c r="N674">
        <v>3023</v>
      </c>
      <c r="O674">
        <f t="shared" si="20"/>
        <v>3.8929440389294405E-2</v>
      </c>
      <c r="P674">
        <f t="shared" si="21"/>
        <v>2.150181938471717E-2</v>
      </c>
    </row>
    <row r="675" spans="1:16" x14ac:dyDescent="0.25">
      <c r="A675" t="s">
        <v>924</v>
      </c>
      <c r="B675" t="s">
        <v>977</v>
      </c>
      <c r="C675" t="s">
        <v>989</v>
      </c>
      <c r="D675">
        <v>1604063</v>
      </c>
      <c r="E675">
        <v>463</v>
      </c>
      <c r="F675">
        <v>208</v>
      </c>
      <c r="G675">
        <v>80</v>
      </c>
      <c r="H675">
        <v>56</v>
      </c>
      <c r="I675">
        <v>807</v>
      </c>
      <c r="J675">
        <v>1901</v>
      </c>
      <c r="K675">
        <v>703</v>
      </c>
      <c r="L675">
        <v>162</v>
      </c>
      <c r="M675">
        <v>139</v>
      </c>
      <c r="N675">
        <v>2905</v>
      </c>
      <c r="O675">
        <f t="shared" si="20"/>
        <v>6.9392812887236685E-2</v>
      </c>
      <c r="P675">
        <f t="shared" si="21"/>
        <v>4.7848537005163512E-2</v>
      </c>
    </row>
    <row r="676" spans="1:16" x14ac:dyDescent="0.25">
      <c r="A676" t="s">
        <v>924</v>
      </c>
      <c r="B676" t="s">
        <v>977</v>
      </c>
      <c r="C676" t="s">
        <v>990</v>
      </c>
      <c r="D676">
        <v>1604111</v>
      </c>
      <c r="E676">
        <v>902</v>
      </c>
      <c r="F676">
        <v>399</v>
      </c>
      <c r="G676">
        <v>116</v>
      </c>
      <c r="H676">
        <v>85</v>
      </c>
      <c r="I676">
        <v>1502</v>
      </c>
      <c r="J676">
        <v>3847</v>
      </c>
      <c r="K676">
        <v>1240</v>
      </c>
      <c r="L676">
        <v>282</v>
      </c>
      <c r="M676">
        <v>213</v>
      </c>
      <c r="N676">
        <v>5582</v>
      </c>
      <c r="O676">
        <f t="shared" si="20"/>
        <v>5.659121171770972E-2</v>
      </c>
      <c r="P676">
        <f t="shared" si="21"/>
        <v>3.8158366176997492E-2</v>
      </c>
    </row>
    <row r="677" spans="1:16" x14ac:dyDescent="0.25">
      <c r="A677" t="s">
        <v>924</v>
      </c>
      <c r="B677" t="s">
        <v>977</v>
      </c>
      <c r="C677" t="s">
        <v>991</v>
      </c>
      <c r="D677">
        <v>1604112</v>
      </c>
      <c r="E677">
        <v>1367</v>
      </c>
      <c r="F677">
        <v>770</v>
      </c>
      <c r="G677">
        <v>284</v>
      </c>
      <c r="H677">
        <v>222</v>
      </c>
      <c r="I677">
        <v>2643</v>
      </c>
      <c r="J677">
        <v>6143</v>
      </c>
      <c r="K677">
        <v>2692</v>
      </c>
      <c r="L677">
        <v>746</v>
      </c>
      <c r="M677">
        <v>610</v>
      </c>
      <c r="N677">
        <v>10191</v>
      </c>
      <c r="O677">
        <f t="shared" si="20"/>
        <v>8.3995459704880815E-2</v>
      </c>
      <c r="P677">
        <f t="shared" si="21"/>
        <v>5.9856736335982728E-2</v>
      </c>
    </row>
    <row r="678" spans="1:16" x14ac:dyDescent="0.25">
      <c r="A678" t="s">
        <v>924</v>
      </c>
      <c r="B678" t="s">
        <v>977</v>
      </c>
      <c r="C678" t="s">
        <v>992</v>
      </c>
      <c r="D678">
        <v>1604113</v>
      </c>
      <c r="E678">
        <v>1570</v>
      </c>
      <c r="F678">
        <v>453</v>
      </c>
      <c r="G678">
        <v>128</v>
      </c>
      <c r="H678">
        <v>67</v>
      </c>
      <c r="I678">
        <v>2218</v>
      </c>
      <c r="J678">
        <v>6339</v>
      </c>
      <c r="K678">
        <v>1258</v>
      </c>
      <c r="L678">
        <v>269</v>
      </c>
      <c r="M678">
        <v>178</v>
      </c>
      <c r="N678">
        <v>8044</v>
      </c>
      <c r="O678">
        <f t="shared" si="20"/>
        <v>3.0207394048692517E-2</v>
      </c>
      <c r="P678">
        <f t="shared" si="21"/>
        <v>2.2128294380905023E-2</v>
      </c>
    </row>
    <row r="679" spans="1:16" x14ac:dyDescent="0.25">
      <c r="A679" t="s">
        <v>924</v>
      </c>
      <c r="B679" t="s">
        <v>977</v>
      </c>
      <c r="C679" t="s">
        <v>993</v>
      </c>
      <c r="D679">
        <v>1604114</v>
      </c>
      <c r="E679">
        <v>463</v>
      </c>
      <c r="F679">
        <v>255</v>
      </c>
      <c r="G679">
        <v>60</v>
      </c>
      <c r="H679">
        <v>50</v>
      </c>
      <c r="I679">
        <v>828</v>
      </c>
      <c r="J679">
        <v>2018</v>
      </c>
      <c r="K679">
        <v>770</v>
      </c>
      <c r="L679">
        <v>130</v>
      </c>
      <c r="M679">
        <v>108</v>
      </c>
      <c r="N679">
        <v>3026</v>
      </c>
      <c r="O679">
        <f t="shared" si="20"/>
        <v>6.0386473429951688E-2</v>
      </c>
      <c r="P679">
        <f t="shared" si="21"/>
        <v>3.5690680766688701E-2</v>
      </c>
    </row>
    <row r="680" spans="1:16" x14ac:dyDescent="0.25">
      <c r="A680" t="s">
        <v>924</v>
      </c>
      <c r="B680" t="s">
        <v>977</v>
      </c>
      <c r="C680" t="s">
        <v>977</v>
      </c>
      <c r="D680">
        <v>1604120</v>
      </c>
      <c r="E680">
        <v>2181</v>
      </c>
      <c r="F680">
        <v>1501</v>
      </c>
      <c r="G680">
        <v>591</v>
      </c>
      <c r="H680">
        <v>607</v>
      </c>
      <c r="I680">
        <v>4880</v>
      </c>
      <c r="J680">
        <v>9984</v>
      </c>
      <c r="K680">
        <v>5582</v>
      </c>
      <c r="L680">
        <v>2074</v>
      </c>
      <c r="M680">
        <v>1945</v>
      </c>
      <c r="N680">
        <v>19585</v>
      </c>
      <c r="O680">
        <f t="shared" si="20"/>
        <v>0.12438524590163934</v>
      </c>
      <c r="P680">
        <f t="shared" si="21"/>
        <v>9.9310696961960682E-2</v>
      </c>
    </row>
    <row r="681" spans="1:16" x14ac:dyDescent="0.25">
      <c r="A681" t="s">
        <v>924</v>
      </c>
      <c r="B681" t="s">
        <v>977</v>
      </c>
      <c r="C681" t="s">
        <v>994</v>
      </c>
      <c r="D681">
        <v>1604121</v>
      </c>
      <c r="E681">
        <v>723</v>
      </c>
      <c r="F681">
        <v>308</v>
      </c>
      <c r="G681">
        <v>93</v>
      </c>
      <c r="H681">
        <v>66</v>
      </c>
      <c r="I681">
        <v>1190</v>
      </c>
      <c r="J681">
        <v>3173</v>
      </c>
      <c r="K681">
        <v>1002</v>
      </c>
      <c r="L681">
        <v>216</v>
      </c>
      <c r="M681">
        <v>162</v>
      </c>
      <c r="N681">
        <v>4553</v>
      </c>
      <c r="O681">
        <f t="shared" si="20"/>
        <v>5.5462184873949577E-2</v>
      </c>
      <c r="P681">
        <f t="shared" si="21"/>
        <v>3.5580935646826267E-2</v>
      </c>
    </row>
    <row r="682" spans="1:16" x14ac:dyDescent="0.25">
      <c r="A682" t="s">
        <v>924</v>
      </c>
      <c r="B682" t="s">
        <v>977</v>
      </c>
      <c r="C682" t="s">
        <v>995</v>
      </c>
      <c r="D682">
        <v>1604122</v>
      </c>
      <c r="E682">
        <v>921</v>
      </c>
      <c r="F682">
        <v>237</v>
      </c>
      <c r="G682">
        <v>72</v>
      </c>
      <c r="H682">
        <v>55</v>
      </c>
      <c r="I682">
        <v>1285</v>
      </c>
      <c r="J682">
        <v>3997</v>
      </c>
      <c r="K682">
        <v>687</v>
      </c>
      <c r="L682">
        <v>143</v>
      </c>
      <c r="M682">
        <v>163</v>
      </c>
      <c r="N682">
        <v>4990</v>
      </c>
      <c r="O682">
        <f t="shared" si="20"/>
        <v>4.2801556420233464E-2</v>
      </c>
      <c r="P682">
        <f t="shared" si="21"/>
        <v>3.2665330661322642E-2</v>
      </c>
    </row>
    <row r="683" spans="1:16" x14ac:dyDescent="0.25">
      <c r="A683" t="s">
        <v>924</v>
      </c>
      <c r="B683" t="s">
        <v>977</v>
      </c>
      <c r="C683" t="s">
        <v>996</v>
      </c>
      <c r="D683">
        <v>1604131</v>
      </c>
      <c r="E683">
        <v>1027</v>
      </c>
      <c r="F683">
        <v>599</v>
      </c>
      <c r="G683">
        <v>256</v>
      </c>
      <c r="H683">
        <v>261</v>
      </c>
      <c r="I683">
        <v>2143</v>
      </c>
      <c r="J683">
        <v>4830</v>
      </c>
      <c r="K683">
        <v>2258</v>
      </c>
      <c r="L683">
        <v>830</v>
      </c>
      <c r="M683">
        <v>821</v>
      </c>
      <c r="N683">
        <v>8739</v>
      </c>
      <c r="O683">
        <f t="shared" si="20"/>
        <v>0.12179188054129725</v>
      </c>
      <c r="P683">
        <f t="shared" si="21"/>
        <v>9.3946675821032152E-2</v>
      </c>
    </row>
    <row r="684" spans="1:16" x14ac:dyDescent="0.25">
      <c r="A684" t="s">
        <v>924</v>
      </c>
      <c r="B684" t="s">
        <v>977</v>
      </c>
      <c r="C684" t="s">
        <v>997</v>
      </c>
      <c r="D684">
        <v>1604132</v>
      </c>
      <c r="E684">
        <v>740</v>
      </c>
      <c r="F684">
        <v>557</v>
      </c>
      <c r="G684">
        <v>200</v>
      </c>
      <c r="H684">
        <v>191</v>
      </c>
      <c r="I684">
        <v>1688</v>
      </c>
      <c r="J684">
        <v>3560</v>
      </c>
      <c r="K684">
        <v>2052</v>
      </c>
      <c r="L684">
        <v>638</v>
      </c>
      <c r="M684">
        <v>565</v>
      </c>
      <c r="N684">
        <v>6815</v>
      </c>
      <c r="O684">
        <f t="shared" si="20"/>
        <v>0.11315165876777251</v>
      </c>
      <c r="P684">
        <f t="shared" si="21"/>
        <v>8.2905355832721933E-2</v>
      </c>
    </row>
    <row r="685" spans="1:16" x14ac:dyDescent="0.25">
      <c r="A685" t="s">
        <v>924</v>
      </c>
      <c r="B685" t="s">
        <v>977</v>
      </c>
      <c r="C685" t="s">
        <v>998</v>
      </c>
      <c r="D685">
        <v>1604133</v>
      </c>
      <c r="E685">
        <v>701</v>
      </c>
      <c r="F685">
        <v>300</v>
      </c>
      <c r="G685">
        <v>102</v>
      </c>
      <c r="H685">
        <v>57</v>
      </c>
      <c r="I685">
        <v>1160</v>
      </c>
      <c r="J685">
        <v>3042</v>
      </c>
      <c r="K685">
        <v>1044</v>
      </c>
      <c r="L685">
        <v>239</v>
      </c>
      <c r="M685">
        <v>158</v>
      </c>
      <c r="N685">
        <v>4483</v>
      </c>
      <c r="O685">
        <f t="shared" si="20"/>
        <v>4.913793103448276E-2</v>
      </c>
      <c r="P685">
        <f t="shared" si="21"/>
        <v>3.5244256078518846E-2</v>
      </c>
    </row>
    <row r="686" spans="1:16" x14ac:dyDescent="0.25">
      <c r="A686" t="s">
        <v>924</v>
      </c>
      <c r="B686" t="s">
        <v>999</v>
      </c>
      <c r="C686" t="s">
        <v>1000</v>
      </c>
      <c r="D686">
        <v>1605030</v>
      </c>
      <c r="E686">
        <v>2255</v>
      </c>
      <c r="F686">
        <v>902</v>
      </c>
      <c r="G686">
        <v>48</v>
      </c>
      <c r="H686">
        <v>31</v>
      </c>
      <c r="I686">
        <v>3236</v>
      </c>
      <c r="J686">
        <v>9219</v>
      </c>
      <c r="K686">
        <v>2316</v>
      </c>
      <c r="L686">
        <v>112</v>
      </c>
      <c r="M686">
        <v>74</v>
      </c>
      <c r="N686">
        <v>11721</v>
      </c>
      <c r="O686">
        <f t="shared" si="20"/>
        <v>9.5797280593325086E-3</v>
      </c>
      <c r="P686">
        <f t="shared" si="21"/>
        <v>6.3134544834058531E-3</v>
      </c>
    </row>
    <row r="687" spans="1:16" x14ac:dyDescent="0.25">
      <c r="A687" t="s">
        <v>924</v>
      </c>
      <c r="B687" t="s">
        <v>999</v>
      </c>
      <c r="C687" t="s">
        <v>1001</v>
      </c>
      <c r="D687">
        <v>1605031</v>
      </c>
      <c r="E687">
        <v>2356</v>
      </c>
      <c r="F687">
        <v>400</v>
      </c>
      <c r="G687">
        <v>13</v>
      </c>
      <c r="H687">
        <v>20</v>
      </c>
      <c r="I687">
        <v>2789</v>
      </c>
      <c r="J687">
        <v>9394</v>
      </c>
      <c r="K687">
        <v>890</v>
      </c>
      <c r="L687">
        <v>35</v>
      </c>
      <c r="M687">
        <v>67</v>
      </c>
      <c r="N687">
        <v>10386</v>
      </c>
      <c r="O687">
        <f t="shared" si="20"/>
        <v>7.1710290426676227E-3</v>
      </c>
      <c r="P687">
        <f t="shared" si="21"/>
        <v>6.4509917196225687E-3</v>
      </c>
    </row>
    <row r="688" spans="1:16" x14ac:dyDescent="0.25">
      <c r="A688" t="s">
        <v>924</v>
      </c>
      <c r="B688" t="s">
        <v>999</v>
      </c>
      <c r="C688" t="s">
        <v>1002</v>
      </c>
      <c r="D688">
        <v>1605032</v>
      </c>
      <c r="E688">
        <v>1287</v>
      </c>
      <c r="F688">
        <v>583</v>
      </c>
      <c r="G688">
        <v>27</v>
      </c>
      <c r="H688">
        <v>19</v>
      </c>
      <c r="I688">
        <v>1916</v>
      </c>
      <c r="J688">
        <v>4986</v>
      </c>
      <c r="K688">
        <v>1433</v>
      </c>
      <c r="L688">
        <v>66</v>
      </c>
      <c r="M688">
        <v>48</v>
      </c>
      <c r="N688">
        <v>6533</v>
      </c>
      <c r="O688">
        <f t="shared" si="20"/>
        <v>9.9164926931106477E-3</v>
      </c>
      <c r="P688">
        <f t="shared" si="21"/>
        <v>7.3473136384509417E-3</v>
      </c>
    </row>
    <row r="689" spans="1:16" x14ac:dyDescent="0.25">
      <c r="A689" t="s">
        <v>924</v>
      </c>
      <c r="B689" t="s">
        <v>999</v>
      </c>
      <c r="C689" t="s">
        <v>1003</v>
      </c>
      <c r="D689">
        <v>1605040</v>
      </c>
      <c r="E689">
        <v>2585</v>
      </c>
      <c r="F689">
        <v>2497</v>
      </c>
      <c r="G689">
        <v>293</v>
      </c>
      <c r="H689">
        <v>213</v>
      </c>
      <c r="I689">
        <v>5588</v>
      </c>
      <c r="J689">
        <v>9975</v>
      </c>
      <c r="K689">
        <v>7195</v>
      </c>
      <c r="L689">
        <v>811</v>
      </c>
      <c r="M689">
        <v>589</v>
      </c>
      <c r="N689">
        <v>18570</v>
      </c>
      <c r="O689">
        <f t="shared" si="20"/>
        <v>3.8117394416607012E-2</v>
      </c>
      <c r="P689">
        <f t="shared" si="21"/>
        <v>3.1717824448034462E-2</v>
      </c>
    </row>
    <row r="690" spans="1:16" x14ac:dyDescent="0.25">
      <c r="A690" t="s">
        <v>924</v>
      </c>
      <c r="B690" t="s">
        <v>999</v>
      </c>
      <c r="C690" t="s">
        <v>1004</v>
      </c>
      <c r="D690">
        <v>1605041</v>
      </c>
      <c r="E690">
        <v>805</v>
      </c>
      <c r="F690">
        <v>446</v>
      </c>
      <c r="G690">
        <v>23</v>
      </c>
      <c r="H690">
        <v>12</v>
      </c>
      <c r="I690">
        <v>1286</v>
      </c>
      <c r="J690">
        <v>2914</v>
      </c>
      <c r="K690">
        <v>1033</v>
      </c>
      <c r="L690">
        <v>65</v>
      </c>
      <c r="M690">
        <v>19</v>
      </c>
      <c r="N690">
        <v>4031</v>
      </c>
      <c r="O690">
        <f t="shared" si="20"/>
        <v>9.3312597200622092E-3</v>
      </c>
      <c r="P690">
        <f t="shared" si="21"/>
        <v>4.7134706028280826E-3</v>
      </c>
    </row>
    <row r="691" spans="1:16" x14ac:dyDescent="0.25">
      <c r="A691" t="s">
        <v>924</v>
      </c>
      <c r="B691" t="s">
        <v>999</v>
      </c>
      <c r="C691" t="s">
        <v>1005</v>
      </c>
      <c r="D691">
        <v>1605050</v>
      </c>
      <c r="E691">
        <v>1381</v>
      </c>
      <c r="F691">
        <v>608</v>
      </c>
      <c r="G691">
        <v>50</v>
      </c>
      <c r="H691">
        <v>41</v>
      </c>
      <c r="I691">
        <v>2080</v>
      </c>
      <c r="J691">
        <v>5611</v>
      </c>
      <c r="K691">
        <v>1648</v>
      </c>
      <c r="L691">
        <v>118</v>
      </c>
      <c r="M691">
        <v>106</v>
      </c>
      <c r="N691">
        <v>7483</v>
      </c>
      <c r="O691">
        <f t="shared" si="20"/>
        <v>1.9711538461538461E-2</v>
      </c>
      <c r="P691">
        <f t="shared" si="21"/>
        <v>1.4165441667780302E-2</v>
      </c>
    </row>
    <row r="692" spans="1:16" x14ac:dyDescent="0.25">
      <c r="A692" t="s">
        <v>924</v>
      </c>
      <c r="B692" t="s">
        <v>999</v>
      </c>
      <c r="C692" t="s">
        <v>1006</v>
      </c>
      <c r="D692">
        <v>1605051</v>
      </c>
      <c r="E692">
        <v>1196</v>
      </c>
      <c r="F692">
        <v>383</v>
      </c>
      <c r="G692">
        <v>17</v>
      </c>
      <c r="H692">
        <v>14</v>
      </c>
      <c r="I692">
        <v>1610</v>
      </c>
      <c r="J692">
        <v>4413</v>
      </c>
      <c r="K692">
        <v>905</v>
      </c>
      <c r="L692">
        <v>46</v>
      </c>
      <c r="M692">
        <v>40</v>
      </c>
      <c r="N692">
        <v>5404</v>
      </c>
      <c r="O692">
        <f t="shared" si="20"/>
        <v>8.6956521739130436E-3</v>
      </c>
      <c r="P692">
        <f t="shared" si="21"/>
        <v>7.4019245003700959E-3</v>
      </c>
    </row>
    <row r="693" spans="1:16" x14ac:dyDescent="0.25">
      <c r="A693" t="s">
        <v>924</v>
      </c>
      <c r="B693" t="s">
        <v>999</v>
      </c>
      <c r="C693" t="s">
        <v>1007</v>
      </c>
      <c r="D693">
        <v>1605060</v>
      </c>
      <c r="E693">
        <v>1198</v>
      </c>
      <c r="F693">
        <v>780</v>
      </c>
      <c r="G693">
        <v>57</v>
      </c>
      <c r="H693">
        <v>25</v>
      </c>
      <c r="I693">
        <v>2060</v>
      </c>
      <c r="J693">
        <v>4678</v>
      </c>
      <c r="K693">
        <v>2048</v>
      </c>
      <c r="L693">
        <v>120</v>
      </c>
      <c r="M693">
        <v>65</v>
      </c>
      <c r="N693">
        <v>6911</v>
      </c>
      <c r="O693">
        <f t="shared" si="20"/>
        <v>1.2135922330097087E-2</v>
      </c>
      <c r="P693">
        <f t="shared" si="21"/>
        <v>9.4052959050788601E-3</v>
      </c>
    </row>
    <row r="694" spans="1:16" x14ac:dyDescent="0.25">
      <c r="A694" t="s">
        <v>924</v>
      </c>
      <c r="B694" t="s">
        <v>999</v>
      </c>
      <c r="C694" t="s">
        <v>1008</v>
      </c>
      <c r="D694">
        <v>1605061</v>
      </c>
      <c r="E694">
        <v>1047</v>
      </c>
      <c r="F694">
        <v>635</v>
      </c>
      <c r="G694">
        <v>29</v>
      </c>
      <c r="H694">
        <v>27</v>
      </c>
      <c r="I694">
        <v>1738</v>
      </c>
      <c r="J694">
        <v>4146</v>
      </c>
      <c r="K694">
        <v>1650</v>
      </c>
      <c r="L694">
        <v>60</v>
      </c>
      <c r="M694">
        <v>57</v>
      </c>
      <c r="N694">
        <v>5913</v>
      </c>
      <c r="O694">
        <f t="shared" si="20"/>
        <v>1.5535097813578827E-2</v>
      </c>
      <c r="P694">
        <f t="shared" si="21"/>
        <v>9.6397767630644338E-3</v>
      </c>
    </row>
    <row r="695" spans="1:16" x14ac:dyDescent="0.25">
      <c r="A695" t="s">
        <v>924</v>
      </c>
      <c r="B695" t="s">
        <v>999</v>
      </c>
      <c r="C695" t="s">
        <v>1009</v>
      </c>
      <c r="D695">
        <v>1605070</v>
      </c>
      <c r="E695">
        <v>2775</v>
      </c>
      <c r="F695">
        <v>1712</v>
      </c>
      <c r="G695">
        <v>114</v>
      </c>
      <c r="H695">
        <v>74</v>
      </c>
      <c r="I695">
        <v>4675</v>
      </c>
      <c r="J695">
        <v>11669</v>
      </c>
      <c r="K695">
        <v>4840</v>
      </c>
      <c r="L695">
        <v>278</v>
      </c>
      <c r="M695">
        <v>213</v>
      </c>
      <c r="N695">
        <v>17000</v>
      </c>
      <c r="O695">
        <f t="shared" si="20"/>
        <v>1.5828877005347592E-2</v>
      </c>
      <c r="P695">
        <f t="shared" si="21"/>
        <v>1.2529411764705883E-2</v>
      </c>
    </row>
    <row r="696" spans="1:16" x14ac:dyDescent="0.25">
      <c r="A696" t="s">
        <v>924</v>
      </c>
      <c r="B696" t="s">
        <v>999</v>
      </c>
      <c r="C696" t="s">
        <v>1010</v>
      </c>
      <c r="D696">
        <v>1605071</v>
      </c>
      <c r="E696">
        <v>1972</v>
      </c>
      <c r="F696">
        <v>1045</v>
      </c>
      <c r="G696">
        <v>56</v>
      </c>
      <c r="H696">
        <v>54</v>
      </c>
      <c r="I696">
        <v>3127</v>
      </c>
      <c r="J696">
        <v>7678</v>
      </c>
      <c r="K696">
        <v>2522</v>
      </c>
      <c r="L696">
        <v>131</v>
      </c>
      <c r="M696">
        <v>134</v>
      </c>
      <c r="N696">
        <v>10465</v>
      </c>
      <c r="O696">
        <f t="shared" si="20"/>
        <v>1.726894787336105E-2</v>
      </c>
      <c r="P696">
        <f t="shared" si="21"/>
        <v>1.2804586717630196E-2</v>
      </c>
    </row>
    <row r="697" spans="1:16" x14ac:dyDescent="0.25">
      <c r="A697" t="s">
        <v>924</v>
      </c>
      <c r="B697" t="s">
        <v>999</v>
      </c>
      <c r="C697" t="s">
        <v>1011</v>
      </c>
      <c r="D697">
        <v>1605072</v>
      </c>
      <c r="E697">
        <v>1108</v>
      </c>
      <c r="F697">
        <v>703</v>
      </c>
      <c r="G697">
        <v>40</v>
      </c>
      <c r="H697">
        <v>17</v>
      </c>
      <c r="I697">
        <v>1868</v>
      </c>
      <c r="J697">
        <v>4489</v>
      </c>
      <c r="K697">
        <v>1853</v>
      </c>
      <c r="L697">
        <v>91</v>
      </c>
      <c r="M697">
        <v>35</v>
      </c>
      <c r="N697">
        <v>6468</v>
      </c>
      <c r="O697">
        <f t="shared" si="20"/>
        <v>9.1006423982869372E-3</v>
      </c>
      <c r="P697">
        <f t="shared" si="21"/>
        <v>5.411255411255411E-3</v>
      </c>
    </row>
    <row r="698" spans="1:16" x14ac:dyDescent="0.25">
      <c r="A698" t="s">
        <v>924</v>
      </c>
      <c r="B698" t="s">
        <v>999</v>
      </c>
      <c r="C698" t="s">
        <v>1012</v>
      </c>
      <c r="D698">
        <v>1605080</v>
      </c>
      <c r="E698">
        <v>2687</v>
      </c>
      <c r="F698">
        <v>1485</v>
      </c>
      <c r="G698">
        <v>137</v>
      </c>
      <c r="H698">
        <v>116</v>
      </c>
      <c r="I698">
        <v>4425</v>
      </c>
      <c r="J698">
        <v>11466</v>
      </c>
      <c r="K698">
        <v>4284</v>
      </c>
      <c r="L698">
        <v>358</v>
      </c>
      <c r="M698">
        <v>295</v>
      </c>
      <c r="N698">
        <v>16403</v>
      </c>
      <c r="O698">
        <f t="shared" si="20"/>
        <v>2.6214689265536724E-2</v>
      </c>
      <c r="P698">
        <f t="shared" si="21"/>
        <v>1.7984515027738828E-2</v>
      </c>
    </row>
    <row r="699" spans="1:16" x14ac:dyDescent="0.25">
      <c r="A699" t="s">
        <v>924</v>
      </c>
      <c r="B699" t="s">
        <v>999</v>
      </c>
      <c r="C699" t="s">
        <v>1013</v>
      </c>
      <c r="D699">
        <v>1605090</v>
      </c>
      <c r="E699">
        <v>3688</v>
      </c>
      <c r="F699">
        <v>2576</v>
      </c>
      <c r="G699">
        <v>161</v>
      </c>
      <c r="H699">
        <v>100</v>
      </c>
      <c r="I699">
        <v>6525</v>
      </c>
      <c r="J699">
        <v>14355</v>
      </c>
      <c r="K699">
        <v>6906</v>
      </c>
      <c r="L699">
        <v>351</v>
      </c>
      <c r="M699">
        <v>216</v>
      </c>
      <c r="N699">
        <v>21828</v>
      </c>
      <c r="O699">
        <f t="shared" si="20"/>
        <v>1.532567049808429E-2</v>
      </c>
      <c r="P699">
        <f t="shared" si="21"/>
        <v>9.8955470038482683E-3</v>
      </c>
    </row>
    <row r="700" spans="1:16" x14ac:dyDescent="0.25">
      <c r="A700" t="s">
        <v>924</v>
      </c>
      <c r="B700" t="s">
        <v>1014</v>
      </c>
      <c r="C700" t="s">
        <v>1015</v>
      </c>
      <c r="D700">
        <v>1606010</v>
      </c>
      <c r="E700">
        <v>1255</v>
      </c>
      <c r="F700">
        <v>1151</v>
      </c>
      <c r="G700">
        <v>858</v>
      </c>
      <c r="H700">
        <v>83</v>
      </c>
      <c r="I700">
        <v>3347</v>
      </c>
      <c r="J700">
        <v>6727</v>
      </c>
      <c r="K700">
        <v>4192</v>
      </c>
      <c r="L700">
        <v>2132</v>
      </c>
      <c r="M700">
        <v>150</v>
      </c>
      <c r="N700">
        <v>13201</v>
      </c>
      <c r="O700">
        <f t="shared" si="20"/>
        <v>2.4798326859874514E-2</v>
      </c>
      <c r="P700">
        <f t="shared" si="21"/>
        <v>1.1362775547307023E-2</v>
      </c>
    </row>
    <row r="701" spans="1:16" x14ac:dyDescent="0.25">
      <c r="A701" t="s">
        <v>924</v>
      </c>
      <c r="B701" t="s">
        <v>1014</v>
      </c>
      <c r="C701" t="s">
        <v>1016</v>
      </c>
      <c r="D701">
        <v>1606020</v>
      </c>
      <c r="E701">
        <v>979</v>
      </c>
      <c r="F701">
        <v>874</v>
      </c>
      <c r="G701">
        <v>723</v>
      </c>
      <c r="H701">
        <v>62</v>
      </c>
      <c r="I701">
        <v>2638</v>
      </c>
      <c r="J701">
        <v>4968</v>
      </c>
      <c r="K701">
        <v>3103</v>
      </c>
      <c r="L701">
        <v>1664</v>
      </c>
      <c r="M701">
        <v>118</v>
      </c>
      <c r="N701">
        <v>9853</v>
      </c>
      <c r="O701">
        <f t="shared" si="20"/>
        <v>2.3502653525398029E-2</v>
      </c>
      <c r="P701">
        <f t="shared" si="21"/>
        <v>1.1976047904191617E-2</v>
      </c>
    </row>
    <row r="702" spans="1:16" x14ac:dyDescent="0.25">
      <c r="A702" t="s">
        <v>924</v>
      </c>
      <c r="B702" t="s">
        <v>1014</v>
      </c>
      <c r="C702" t="s">
        <v>1017</v>
      </c>
      <c r="D702">
        <v>1606021</v>
      </c>
      <c r="E702">
        <v>336</v>
      </c>
      <c r="F702">
        <v>506</v>
      </c>
      <c r="G702">
        <v>544</v>
      </c>
      <c r="H702">
        <v>107</v>
      </c>
      <c r="I702">
        <v>1493</v>
      </c>
      <c r="J702">
        <v>1806</v>
      </c>
      <c r="K702">
        <v>1907</v>
      </c>
      <c r="L702">
        <v>1461</v>
      </c>
      <c r="M702">
        <v>186</v>
      </c>
      <c r="N702">
        <v>5360</v>
      </c>
      <c r="O702">
        <f t="shared" si="20"/>
        <v>7.1667782987273942E-2</v>
      </c>
      <c r="P702">
        <f t="shared" si="21"/>
        <v>3.470149253731343E-2</v>
      </c>
    </row>
    <row r="703" spans="1:16" x14ac:dyDescent="0.25">
      <c r="A703" t="s">
        <v>924</v>
      </c>
      <c r="B703" t="s">
        <v>1014</v>
      </c>
      <c r="C703" t="s">
        <v>1018</v>
      </c>
      <c r="D703">
        <v>1606022</v>
      </c>
      <c r="E703">
        <v>888</v>
      </c>
      <c r="F703">
        <v>884</v>
      </c>
      <c r="G703">
        <v>552</v>
      </c>
      <c r="H703">
        <v>70</v>
      </c>
      <c r="I703">
        <v>2394</v>
      </c>
      <c r="J703">
        <v>4005</v>
      </c>
      <c r="K703">
        <v>2687</v>
      </c>
      <c r="L703">
        <v>1362</v>
      </c>
      <c r="M703">
        <v>154</v>
      </c>
      <c r="N703">
        <v>8208</v>
      </c>
      <c r="O703">
        <f t="shared" si="20"/>
        <v>2.9239766081871343E-2</v>
      </c>
      <c r="P703">
        <f t="shared" si="21"/>
        <v>1.8762183235867445E-2</v>
      </c>
    </row>
    <row r="704" spans="1:16" x14ac:dyDescent="0.25">
      <c r="A704" t="s">
        <v>924</v>
      </c>
      <c r="B704" t="s">
        <v>1014</v>
      </c>
      <c r="C704" t="s">
        <v>1019</v>
      </c>
      <c r="D704">
        <v>1606023</v>
      </c>
      <c r="E704">
        <v>682</v>
      </c>
      <c r="F704">
        <v>709</v>
      </c>
      <c r="G704">
        <v>529</v>
      </c>
      <c r="H704">
        <v>55</v>
      </c>
      <c r="I704">
        <v>1975</v>
      </c>
      <c r="J704">
        <v>3612</v>
      </c>
      <c r="K704">
        <v>2588</v>
      </c>
      <c r="L704">
        <v>1264</v>
      </c>
      <c r="M704">
        <v>112</v>
      </c>
      <c r="N704">
        <v>7576</v>
      </c>
      <c r="O704">
        <f t="shared" si="20"/>
        <v>2.7848101265822784E-2</v>
      </c>
      <c r="P704">
        <f t="shared" si="21"/>
        <v>1.4783526927138331E-2</v>
      </c>
    </row>
    <row r="705" spans="1:16" x14ac:dyDescent="0.25">
      <c r="A705" t="s">
        <v>924</v>
      </c>
      <c r="B705" t="s">
        <v>1014</v>
      </c>
      <c r="C705" t="s">
        <v>1020</v>
      </c>
      <c r="D705">
        <v>1606030</v>
      </c>
      <c r="E705">
        <v>1877</v>
      </c>
      <c r="F705">
        <v>1096</v>
      </c>
      <c r="G705">
        <v>785</v>
      </c>
      <c r="H705">
        <v>51</v>
      </c>
      <c r="I705">
        <v>3809</v>
      </c>
      <c r="J705">
        <v>8693</v>
      </c>
      <c r="K705">
        <v>3437</v>
      </c>
      <c r="L705">
        <v>1653</v>
      </c>
      <c r="M705">
        <v>78</v>
      </c>
      <c r="N705">
        <v>13861</v>
      </c>
      <c r="O705">
        <f t="shared" si="20"/>
        <v>1.3389341034392229E-2</v>
      </c>
      <c r="P705">
        <f t="shared" si="21"/>
        <v>5.6272996176322055E-3</v>
      </c>
    </row>
    <row r="706" spans="1:16" x14ac:dyDescent="0.25">
      <c r="A706" t="s">
        <v>924</v>
      </c>
      <c r="B706" t="s">
        <v>1014</v>
      </c>
      <c r="C706" t="s">
        <v>1021</v>
      </c>
      <c r="D706">
        <v>1606040</v>
      </c>
      <c r="E706">
        <v>3110</v>
      </c>
      <c r="F706">
        <v>2244</v>
      </c>
      <c r="G706">
        <v>1240</v>
      </c>
      <c r="H706">
        <v>108</v>
      </c>
      <c r="I706">
        <v>6702</v>
      </c>
      <c r="J706">
        <v>15372</v>
      </c>
      <c r="K706">
        <v>7545</v>
      </c>
      <c r="L706">
        <v>3038</v>
      </c>
      <c r="M706">
        <v>230</v>
      </c>
      <c r="N706">
        <v>26185</v>
      </c>
      <c r="O706">
        <f t="shared" si="20"/>
        <v>1.611459265890779E-2</v>
      </c>
      <c r="P706">
        <f t="shared" si="21"/>
        <v>8.7836547641779641E-3</v>
      </c>
    </row>
    <row r="707" spans="1:16" x14ac:dyDescent="0.25">
      <c r="A707" t="s">
        <v>924</v>
      </c>
      <c r="B707" t="s">
        <v>1014</v>
      </c>
      <c r="C707" t="s">
        <v>1022</v>
      </c>
      <c r="D707">
        <v>1606041</v>
      </c>
      <c r="E707">
        <v>4075</v>
      </c>
      <c r="F707">
        <v>2562</v>
      </c>
      <c r="G707">
        <v>1469</v>
      </c>
      <c r="H707">
        <v>140</v>
      </c>
      <c r="I707">
        <v>8246</v>
      </c>
      <c r="J707">
        <v>18869</v>
      </c>
      <c r="K707">
        <v>7656</v>
      </c>
      <c r="L707">
        <v>2929</v>
      </c>
      <c r="M707">
        <v>190</v>
      </c>
      <c r="N707">
        <v>29644</v>
      </c>
      <c r="O707">
        <f t="shared" ref="O707:O770" si="22">H707/I707</f>
        <v>1.6977928692699491E-2</v>
      </c>
      <c r="P707">
        <f t="shared" ref="P707:P770" si="23">M707/N707</f>
        <v>6.4093914451491029E-3</v>
      </c>
    </row>
    <row r="708" spans="1:16" x14ac:dyDescent="0.25">
      <c r="A708" t="s">
        <v>924</v>
      </c>
      <c r="B708" t="s">
        <v>1014</v>
      </c>
      <c r="C708" t="s">
        <v>1023</v>
      </c>
      <c r="D708">
        <v>1606090</v>
      </c>
      <c r="E708">
        <v>2335</v>
      </c>
      <c r="F708">
        <v>1861</v>
      </c>
      <c r="G708">
        <v>1020</v>
      </c>
      <c r="H708">
        <v>72</v>
      </c>
      <c r="I708">
        <v>5288</v>
      </c>
      <c r="J708">
        <v>9432</v>
      </c>
      <c r="K708">
        <v>5526</v>
      </c>
      <c r="L708">
        <v>2446</v>
      </c>
      <c r="M708">
        <v>144</v>
      </c>
      <c r="N708">
        <v>17548</v>
      </c>
      <c r="O708">
        <f t="shared" si="22"/>
        <v>1.3615733736762481E-2</v>
      </c>
      <c r="P708">
        <f t="shared" si="23"/>
        <v>8.2060633690449053E-3</v>
      </c>
    </row>
    <row r="709" spans="1:16" x14ac:dyDescent="0.25">
      <c r="A709" t="s">
        <v>924</v>
      </c>
      <c r="B709" t="s">
        <v>1014</v>
      </c>
      <c r="C709" t="s">
        <v>1024</v>
      </c>
      <c r="D709">
        <v>1606091</v>
      </c>
      <c r="E709">
        <v>1006</v>
      </c>
      <c r="F709">
        <v>883</v>
      </c>
      <c r="G709">
        <v>647</v>
      </c>
      <c r="H709">
        <v>50</v>
      </c>
      <c r="I709">
        <v>2586</v>
      </c>
      <c r="J709">
        <v>4055</v>
      </c>
      <c r="K709">
        <v>2714</v>
      </c>
      <c r="L709">
        <v>1463</v>
      </c>
      <c r="M709">
        <v>104</v>
      </c>
      <c r="N709">
        <v>8336</v>
      </c>
      <c r="O709">
        <f t="shared" si="22"/>
        <v>1.9334880123743233E-2</v>
      </c>
      <c r="P709">
        <f t="shared" si="23"/>
        <v>1.2476007677543186E-2</v>
      </c>
    </row>
    <row r="710" spans="1:16" x14ac:dyDescent="0.25">
      <c r="A710" t="s">
        <v>924</v>
      </c>
      <c r="B710" t="s">
        <v>1014</v>
      </c>
      <c r="C710" t="s">
        <v>1025</v>
      </c>
      <c r="D710">
        <v>1606092</v>
      </c>
      <c r="E710">
        <v>1507</v>
      </c>
      <c r="F710">
        <v>839</v>
      </c>
      <c r="G710">
        <v>348</v>
      </c>
      <c r="H710">
        <v>19</v>
      </c>
      <c r="I710">
        <v>2713</v>
      </c>
      <c r="J710">
        <v>6555</v>
      </c>
      <c r="K710">
        <v>2469</v>
      </c>
      <c r="L710">
        <v>756</v>
      </c>
      <c r="M710">
        <v>32</v>
      </c>
      <c r="N710">
        <v>9812</v>
      </c>
      <c r="O710">
        <f t="shared" si="22"/>
        <v>7.003317360855142E-3</v>
      </c>
      <c r="P710">
        <f t="shared" si="23"/>
        <v>3.2613126783530371E-3</v>
      </c>
    </row>
    <row r="711" spans="1:16" x14ac:dyDescent="0.25">
      <c r="A711" t="s">
        <v>924</v>
      </c>
      <c r="B711" t="s">
        <v>1014</v>
      </c>
      <c r="C711" t="s">
        <v>1026</v>
      </c>
      <c r="D711">
        <v>1606100</v>
      </c>
      <c r="E711">
        <v>2348</v>
      </c>
      <c r="F711">
        <v>1757</v>
      </c>
      <c r="G711">
        <v>1016</v>
      </c>
      <c r="H711">
        <v>117</v>
      </c>
      <c r="I711">
        <v>5238</v>
      </c>
      <c r="J711">
        <v>10305</v>
      </c>
      <c r="K711">
        <v>5289</v>
      </c>
      <c r="L711">
        <v>2378</v>
      </c>
      <c r="M711">
        <v>223</v>
      </c>
      <c r="N711">
        <v>18195</v>
      </c>
      <c r="O711">
        <f t="shared" si="22"/>
        <v>2.2336769759450172E-2</v>
      </c>
      <c r="P711">
        <f t="shared" si="23"/>
        <v>1.2256114317120087E-2</v>
      </c>
    </row>
    <row r="712" spans="1:16" x14ac:dyDescent="0.25">
      <c r="A712" t="s">
        <v>924</v>
      </c>
      <c r="B712" t="s">
        <v>1014</v>
      </c>
      <c r="C712" t="s">
        <v>1027</v>
      </c>
      <c r="D712">
        <v>1606101</v>
      </c>
      <c r="E712">
        <v>2353</v>
      </c>
      <c r="F712">
        <v>1738</v>
      </c>
      <c r="G712">
        <v>835</v>
      </c>
      <c r="H712">
        <v>53</v>
      </c>
      <c r="I712">
        <v>4979</v>
      </c>
      <c r="J712">
        <v>10203</v>
      </c>
      <c r="K712">
        <v>5197</v>
      </c>
      <c r="L712">
        <v>1859</v>
      </c>
      <c r="M712">
        <v>95</v>
      </c>
      <c r="N712">
        <v>17354</v>
      </c>
      <c r="O712">
        <f t="shared" si="22"/>
        <v>1.0644707772645109E-2</v>
      </c>
      <c r="P712">
        <f t="shared" si="23"/>
        <v>5.4742422496254469E-3</v>
      </c>
    </row>
    <row r="713" spans="1:16" x14ac:dyDescent="0.25">
      <c r="A713" t="s">
        <v>924</v>
      </c>
      <c r="B713" t="s">
        <v>1014</v>
      </c>
      <c r="C713" t="s">
        <v>1028</v>
      </c>
      <c r="D713">
        <v>1606102</v>
      </c>
      <c r="E713">
        <v>1597</v>
      </c>
      <c r="F713">
        <v>1104</v>
      </c>
      <c r="G713">
        <v>561</v>
      </c>
      <c r="H713">
        <v>74</v>
      </c>
      <c r="I713">
        <v>3336</v>
      </c>
      <c r="J713">
        <v>7045</v>
      </c>
      <c r="K713">
        <v>3485</v>
      </c>
      <c r="L713">
        <v>1448</v>
      </c>
      <c r="M713">
        <v>163</v>
      </c>
      <c r="N713">
        <v>12141</v>
      </c>
      <c r="O713">
        <f t="shared" si="22"/>
        <v>2.2182254196642687E-2</v>
      </c>
      <c r="P713">
        <f t="shared" si="23"/>
        <v>1.3425582736183181E-2</v>
      </c>
    </row>
    <row r="714" spans="1:16" x14ac:dyDescent="0.25">
      <c r="A714" t="s">
        <v>924</v>
      </c>
      <c r="B714" t="s">
        <v>1029</v>
      </c>
      <c r="C714" t="s">
        <v>1030</v>
      </c>
      <c r="D714">
        <v>1607010</v>
      </c>
      <c r="E714">
        <v>3323</v>
      </c>
      <c r="F714">
        <v>1858</v>
      </c>
      <c r="G714">
        <v>1090</v>
      </c>
      <c r="H714">
        <v>360</v>
      </c>
      <c r="I714">
        <v>6631</v>
      </c>
      <c r="J714">
        <v>15477</v>
      </c>
      <c r="K714">
        <v>5980</v>
      </c>
      <c r="L714">
        <v>2798</v>
      </c>
      <c r="M714">
        <v>817</v>
      </c>
      <c r="N714">
        <v>25072</v>
      </c>
      <c r="O714">
        <f t="shared" si="22"/>
        <v>5.4290453928517571E-2</v>
      </c>
      <c r="P714">
        <f t="shared" si="23"/>
        <v>3.2586151882578178E-2</v>
      </c>
    </row>
    <row r="715" spans="1:16" x14ac:dyDescent="0.25">
      <c r="A715" t="s">
        <v>924</v>
      </c>
      <c r="B715" t="s">
        <v>1029</v>
      </c>
      <c r="C715" t="s">
        <v>1031</v>
      </c>
      <c r="D715">
        <v>1607020</v>
      </c>
      <c r="E715">
        <v>1494</v>
      </c>
      <c r="F715">
        <v>1339</v>
      </c>
      <c r="G715">
        <v>1013</v>
      </c>
      <c r="H715">
        <v>376</v>
      </c>
      <c r="I715">
        <v>4222</v>
      </c>
      <c r="J715">
        <v>7705</v>
      </c>
      <c r="K715">
        <v>5015</v>
      </c>
      <c r="L715">
        <v>2857</v>
      </c>
      <c r="M715">
        <v>884</v>
      </c>
      <c r="N715">
        <v>16461</v>
      </c>
      <c r="O715">
        <f t="shared" si="22"/>
        <v>8.9057318806252964E-2</v>
      </c>
      <c r="P715">
        <f t="shared" si="23"/>
        <v>5.3702691209525547E-2</v>
      </c>
    </row>
    <row r="716" spans="1:16" x14ac:dyDescent="0.25">
      <c r="A716" t="s">
        <v>924</v>
      </c>
      <c r="B716" t="s">
        <v>1029</v>
      </c>
      <c r="C716" t="s">
        <v>1032</v>
      </c>
      <c r="D716">
        <v>1607021</v>
      </c>
      <c r="E716">
        <v>406</v>
      </c>
      <c r="F716">
        <v>557</v>
      </c>
      <c r="G716">
        <v>513</v>
      </c>
      <c r="H716">
        <v>313</v>
      </c>
      <c r="I716">
        <v>1789</v>
      </c>
      <c r="J716">
        <v>2210</v>
      </c>
      <c r="K716">
        <v>2430</v>
      </c>
      <c r="L716">
        <v>1855</v>
      </c>
      <c r="M716">
        <v>943</v>
      </c>
      <c r="N716">
        <v>7438</v>
      </c>
      <c r="O716">
        <f t="shared" si="22"/>
        <v>0.17495807713806596</v>
      </c>
      <c r="P716">
        <f t="shared" si="23"/>
        <v>0.12678139284753967</v>
      </c>
    </row>
    <row r="717" spans="1:16" x14ac:dyDescent="0.25">
      <c r="A717" t="s">
        <v>924</v>
      </c>
      <c r="B717" t="s">
        <v>1029</v>
      </c>
      <c r="C717" t="s">
        <v>1033</v>
      </c>
      <c r="D717">
        <v>1607030</v>
      </c>
      <c r="E717">
        <v>2440</v>
      </c>
      <c r="F717">
        <v>2339</v>
      </c>
      <c r="G717">
        <v>1294</v>
      </c>
      <c r="H717">
        <v>407</v>
      </c>
      <c r="I717">
        <v>6480</v>
      </c>
      <c r="J717">
        <v>11759</v>
      </c>
      <c r="K717">
        <v>7815</v>
      </c>
      <c r="L717">
        <v>3293</v>
      </c>
      <c r="M717">
        <v>823</v>
      </c>
      <c r="N717">
        <v>23690</v>
      </c>
      <c r="O717">
        <f t="shared" si="22"/>
        <v>6.2808641975308638E-2</v>
      </c>
      <c r="P717">
        <f t="shared" si="23"/>
        <v>3.4740396791895313E-2</v>
      </c>
    </row>
    <row r="718" spans="1:16" x14ac:dyDescent="0.25">
      <c r="A718" t="s">
        <v>924</v>
      </c>
      <c r="B718" t="s">
        <v>1029</v>
      </c>
      <c r="C718" t="s">
        <v>1034</v>
      </c>
      <c r="D718">
        <v>1607031</v>
      </c>
      <c r="E718">
        <v>731</v>
      </c>
      <c r="F718">
        <v>716</v>
      </c>
      <c r="G718">
        <v>425</v>
      </c>
      <c r="H718">
        <v>141</v>
      </c>
      <c r="I718">
        <v>2013</v>
      </c>
      <c r="J718">
        <v>3499</v>
      </c>
      <c r="K718">
        <v>2429</v>
      </c>
      <c r="L718">
        <v>1082</v>
      </c>
      <c r="M718">
        <v>300</v>
      </c>
      <c r="N718">
        <v>7310</v>
      </c>
      <c r="O718">
        <f t="shared" si="22"/>
        <v>7.0044709388971685E-2</v>
      </c>
      <c r="P718">
        <f t="shared" si="23"/>
        <v>4.1039671682626538E-2</v>
      </c>
    </row>
    <row r="719" spans="1:16" x14ac:dyDescent="0.25">
      <c r="A719" t="s">
        <v>924</v>
      </c>
      <c r="B719" t="s">
        <v>1029</v>
      </c>
      <c r="C719" t="s">
        <v>1035</v>
      </c>
      <c r="D719">
        <v>1607040</v>
      </c>
      <c r="E719">
        <v>1123</v>
      </c>
      <c r="F719">
        <v>1429</v>
      </c>
      <c r="G719">
        <v>1250</v>
      </c>
      <c r="H719">
        <v>670</v>
      </c>
      <c r="I719">
        <v>4472</v>
      </c>
      <c r="J719">
        <v>6017</v>
      </c>
      <c r="K719">
        <v>5816</v>
      </c>
      <c r="L719">
        <v>4211</v>
      </c>
      <c r="M719">
        <v>1949</v>
      </c>
      <c r="N719">
        <v>17993</v>
      </c>
      <c r="O719">
        <f t="shared" si="22"/>
        <v>0.14982110912343471</v>
      </c>
      <c r="P719">
        <f t="shared" si="23"/>
        <v>0.10831990218418273</v>
      </c>
    </row>
    <row r="720" spans="1:16" x14ac:dyDescent="0.25">
      <c r="A720" t="s">
        <v>924</v>
      </c>
      <c r="B720" t="s">
        <v>1029</v>
      </c>
      <c r="C720" t="s">
        <v>1036</v>
      </c>
      <c r="D720">
        <v>1607041</v>
      </c>
      <c r="E720">
        <v>340</v>
      </c>
      <c r="F720">
        <v>527</v>
      </c>
      <c r="G720">
        <v>600</v>
      </c>
      <c r="H720">
        <v>316</v>
      </c>
      <c r="I720">
        <v>1783</v>
      </c>
      <c r="J720">
        <v>1695</v>
      </c>
      <c r="K720">
        <v>2046</v>
      </c>
      <c r="L720">
        <v>1858</v>
      </c>
      <c r="M720">
        <v>770</v>
      </c>
      <c r="N720">
        <v>6369</v>
      </c>
      <c r="O720">
        <f t="shared" si="22"/>
        <v>0.17722938867077959</v>
      </c>
      <c r="P720">
        <f t="shared" si="23"/>
        <v>0.12089810017271158</v>
      </c>
    </row>
    <row r="721" spans="1:16" x14ac:dyDescent="0.25">
      <c r="A721" t="s">
        <v>924</v>
      </c>
      <c r="B721" t="s">
        <v>1029</v>
      </c>
      <c r="C721" t="s">
        <v>1037</v>
      </c>
      <c r="D721">
        <v>1607050</v>
      </c>
      <c r="E721">
        <v>2301</v>
      </c>
      <c r="F721">
        <v>2082</v>
      </c>
      <c r="G721">
        <v>1534</v>
      </c>
      <c r="H721">
        <v>735</v>
      </c>
      <c r="I721">
        <v>6652</v>
      </c>
      <c r="J721">
        <v>12282</v>
      </c>
      <c r="K721">
        <v>8629</v>
      </c>
      <c r="L721">
        <v>5129</v>
      </c>
      <c r="M721">
        <v>2062</v>
      </c>
      <c r="N721">
        <v>28102</v>
      </c>
      <c r="O721">
        <f t="shared" si="22"/>
        <v>0.11049308478653036</v>
      </c>
      <c r="P721">
        <f t="shared" si="23"/>
        <v>7.3375560458330366E-2</v>
      </c>
    </row>
    <row r="722" spans="1:16" x14ac:dyDescent="0.25">
      <c r="A722" t="s">
        <v>924</v>
      </c>
      <c r="B722" t="s">
        <v>1029</v>
      </c>
      <c r="C722" t="s">
        <v>1038</v>
      </c>
      <c r="D722">
        <v>1607051</v>
      </c>
      <c r="E722">
        <v>1539</v>
      </c>
      <c r="F722">
        <v>1358</v>
      </c>
      <c r="G722">
        <v>926</v>
      </c>
      <c r="H722">
        <v>322</v>
      </c>
      <c r="I722">
        <v>4145</v>
      </c>
      <c r="J722">
        <v>7882</v>
      </c>
      <c r="K722">
        <v>4929</v>
      </c>
      <c r="L722">
        <v>2576</v>
      </c>
      <c r="M722">
        <v>912</v>
      </c>
      <c r="N722">
        <v>16299</v>
      </c>
      <c r="O722">
        <f t="shared" si="22"/>
        <v>7.7683956574185767E-2</v>
      </c>
      <c r="P722">
        <f t="shared" si="23"/>
        <v>5.5954353027793113E-2</v>
      </c>
    </row>
    <row r="723" spans="1:16" x14ac:dyDescent="0.25">
      <c r="A723" t="s">
        <v>924</v>
      </c>
      <c r="B723" t="s">
        <v>1029</v>
      </c>
      <c r="C723" t="s">
        <v>1039</v>
      </c>
      <c r="D723">
        <v>1607060</v>
      </c>
      <c r="E723">
        <v>2814</v>
      </c>
      <c r="F723">
        <v>1973</v>
      </c>
      <c r="G723">
        <v>1299</v>
      </c>
      <c r="H723">
        <v>539</v>
      </c>
      <c r="I723">
        <v>6625</v>
      </c>
      <c r="J723">
        <v>14892</v>
      </c>
      <c r="K723">
        <v>7877</v>
      </c>
      <c r="L723">
        <v>4170</v>
      </c>
      <c r="M723">
        <v>1569</v>
      </c>
      <c r="N723">
        <v>28508</v>
      </c>
      <c r="O723">
        <f t="shared" si="22"/>
        <v>8.1358490566037736E-2</v>
      </c>
      <c r="P723">
        <f t="shared" si="23"/>
        <v>5.5037182545250453E-2</v>
      </c>
    </row>
    <row r="724" spans="1:16" x14ac:dyDescent="0.25">
      <c r="A724" t="s">
        <v>924</v>
      </c>
      <c r="B724" t="s">
        <v>1029</v>
      </c>
      <c r="C724" t="s">
        <v>1040</v>
      </c>
      <c r="D724">
        <v>1607061</v>
      </c>
      <c r="E724">
        <v>1146</v>
      </c>
      <c r="F724">
        <v>1427</v>
      </c>
      <c r="G724">
        <v>1078</v>
      </c>
      <c r="H724">
        <v>426</v>
      </c>
      <c r="I724">
        <v>4077</v>
      </c>
      <c r="J724">
        <v>5880</v>
      </c>
      <c r="K724">
        <v>5361</v>
      </c>
      <c r="L724">
        <v>3422</v>
      </c>
      <c r="M724">
        <v>1217</v>
      </c>
      <c r="N724">
        <v>15880</v>
      </c>
      <c r="O724">
        <f t="shared" si="22"/>
        <v>0.10448859455481972</v>
      </c>
      <c r="P724">
        <f t="shared" si="23"/>
        <v>7.6637279596977331E-2</v>
      </c>
    </row>
    <row r="725" spans="1:16" x14ac:dyDescent="0.25">
      <c r="A725" t="s">
        <v>924</v>
      </c>
      <c r="B725" t="s">
        <v>1029</v>
      </c>
      <c r="C725" t="s">
        <v>1041</v>
      </c>
      <c r="D725">
        <v>1607070</v>
      </c>
      <c r="E725">
        <v>1701</v>
      </c>
      <c r="F725">
        <v>1346</v>
      </c>
      <c r="G725">
        <v>959</v>
      </c>
      <c r="H725">
        <v>373</v>
      </c>
      <c r="I725">
        <v>4379</v>
      </c>
      <c r="J725">
        <v>8935</v>
      </c>
      <c r="K725">
        <v>5504</v>
      </c>
      <c r="L725">
        <v>3177</v>
      </c>
      <c r="M725">
        <v>1053</v>
      </c>
      <c r="N725">
        <v>18669</v>
      </c>
      <c r="O725">
        <f t="shared" si="22"/>
        <v>8.5179264672299609E-2</v>
      </c>
      <c r="P725">
        <f t="shared" si="23"/>
        <v>5.6403663827735817E-2</v>
      </c>
    </row>
    <row r="726" spans="1:16" x14ac:dyDescent="0.25">
      <c r="A726" t="s">
        <v>924</v>
      </c>
      <c r="B726" t="s">
        <v>1029</v>
      </c>
      <c r="C726" t="s">
        <v>1042</v>
      </c>
      <c r="D726">
        <v>1607080</v>
      </c>
      <c r="E726">
        <v>1671</v>
      </c>
      <c r="F726">
        <v>1339</v>
      </c>
      <c r="G726">
        <v>798</v>
      </c>
      <c r="H726">
        <v>234</v>
      </c>
      <c r="I726">
        <v>4042</v>
      </c>
      <c r="J726">
        <v>8019</v>
      </c>
      <c r="K726">
        <v>4333</v>
      </c>
      <c r="L726">
        <v>1866</v>
      </c>
      <c r="M726">
        <v>536</v>
      </c>
      <c r="N726">
        <v>14754</v>
      </c>
      <c r="O726">
        <f t="shared" si="22"/>
        <v>5.7892132607619988E-2</v>
      </c>
      <c r="P726">
        <f t="shared" si="23"/>
        <v>3.6329131083096107E-2</v>
      </c>
    </row>
    <row r="727" spans="1:16" x14ac:dyDescent="0.25">
      <c r="A727" t="s">
        <v>924</v>
      </c>
      <c r="B727" t="s">
        <v>1029</v>
      </c>
      <c r="C727" t="s">
        <v>1043</v>
      </c>
      <c r="D727">
        <v>1607081</v>
      </c>
      <c r="E727">
        <v>1574</v>
      </c>
      <c r="F727">
        <v>1655</v>
      </c>
      <c r="G727">
        <v>1043</v>
      </c>
      <c r="H727">
        <v>310</v>
      </c>
      <c r="I727">
        <v>4582</v>
      </c>
      <c r="J727">
        <v>7503</v>
      </c>
      <c r="K727">
        <v>5597</v>
      </c>
      <c r="L727">
        <v>2409</v>
      </c>
      <c r="M727">
        <v>628</v>
      </c>
      <c r="N727">
        <v>16137</v>
      </c>
      <c r="O727">
        <f t="shared" si="22"/>
        <v>6.7656045395024011E-2</v>
      </c>
      <c r="P727">
        <f t="shared" si="23"/>
        <v>3.8916775113094132E-2</v>
      </c>
    </row>
    <row r="728" spans="1:16" x14ac:dyDescent="0.25">
      <c r="A728" t="s">
        <v>924</v>
      </c>
      <c r="B728" t="s">
        <v>1029</v>
      </c>
      <c r="C728" t="s">
        <v>1044</v>
      </c>
      <c r="D728">
        <v>1607090</v>
      </c>
      <c r="E728">
        <v>1145</v>
      </c>
      <c r="F728">
        <v>788</v>
      </c>
      <c r="G728">
        <v>466</v>
      </c>
      <c r="H728">
        <v>121</v>
      </c>
      <c r="I728">
        <v>2520</v>
      </c>
      <c r="J728">
        <v>5637</v>
      </c>
      <c r="K728">
        <v>2668</v>
      </c>
      <c r="L728">
        <v>1158</v>
      </c>
      <c r="M728">
        <v>246</v>
      </c>
      <c r="N728">
        <v>9709</v>
      </c>
      <c r="O728">
        <f t="shared" si="22"/>
        <v>4.8015873015873019E-2</v>
      </c>
      <c r="P728">
        <f t="shared" si="23"/>
        <v>2.5337315892470902E-2</v>
      </c>
    </row>
    <row r="729" spans="1:16" x14ac:dyDescent="0.25">
      <c r="A729" t="s">
        <v>924</v>
      </c>
      <c r="B729" t="s">
        <v>1029</v>
      </c>
      <c r="C729" t="s">
        <v>1045</v>
      </c>
      <c r="D729">
        <v>1607091</v>
      </c>
      <c r="E729">
        <v>1546</v>
      </c>
      <c r="F729">
        <v>1252</v>
      </c>
      <c r="G729">
        <v>723</v>
      </c>
      <c r="H729">
        <v>213</v>
      </c>
      <c r="I729">
        <v>3734</v>
      </c>
      <c r="J729">
        <v>7470</v>
      </c>
      <c r="K729">
        <v>4294</v>
      </c>
      <c r="L729">
        <v>1715</v>
      </c>
      <c r="M729">
        <v>472</v>
      </c>
      <c r="N729">
        <v>13951</v>
      </c>
      <c r="O729">
        <f t="shared" si="22"/>
        <v>5.7043385109801822E-2</v>
      </c>
      <c r="P729">
        <f t="shared" si="23"/>
        <v>3.3832700164862735E-2</v>
      </c>
    </row>
    <row r="730" spans="1:16" x14ac:dyDescent="0.25">
      <c r="A730" t="s">
        <v>924</v>
      </c>
      <c r="B730" t="s">
        <v>1029</v>
      </c>
      <c r="C730" t="s">
        <v>1046</v>
      </c>
      <c r="D730">
        <v>1607100</v>
      </c>
      <c r="E730">
        <v>2461</v>
      </c>
      <c r="F730">
        <v>1142</v>
      </c>
      <c r="G730">
        <v>619</v>
      </c>
      <c r="H730">
        <v>193</v>
      </c>
      <c r="I730">
        <v>4415</v>
      </c>
      <c r="J730">
        <v>13875</v>
      </c>
      <c r="K730">
        <v>4059</v>
      </c>
      <c r="L730">
        <v>1545</v>
      </c>
      <c r="M730">
        <v>379</v>
      </c>
      <c r="N730">
        <v>19858</v>
      </c>
      <c r="O730">
        <f t="shared" si="22"/>
        <v>4.3714609286523216E-2</v>
      </c>
      <c r="P730">
        <f t="shared" si="23"/>
        <v>1.9085507100412933E-2</v>
      </c>
    </row>
    <row r="731" spans="1:16" x14ac:dyDescent="0.25">
      <c r="A731" t="s">
        <v>924</v>
      </c>
      <c r="B731" t="s">
        <v>1029</v>
      </c>
      <c r="C731" t="s">
        <v>1047</v>
      </c>
      <c r="D731">
        <v>1607110</v>
      </c>
      <c r="E731">
        <v>3040</v>
      </c>
      <c r="F731">
        <v>1778</v>
      </c>
      <c r="G731">
        <v>911</v>
      </c>
      <c r="H731">
        <v>178</v>
      </c>
      <c r="I731">
        <v>5907</v>
      </c>
      <c r="J731">
        <v>12901</v>
      </c>
      <c r="K731">
        <v>5198</v>
      </c>
      <c r="L731">
        <v>1804</v>
      </c>
      <c r="M731">
        <v>343</v>
      </c>
      <c r="N731">
        <v>20246</v>
      </c>
      <c r="O731">
        <f t="shared" si="22"/>
        <v>3.0133739630946337E-2</v>
      </c>
      <c r="P731">
        <f t="shared" si="23"/>
        <v>1.6941618097401957E-2</v>
      </c>
    </row>
    <row r="732" spans="1:16" x14ac:dyDescent="0.25">
      <c r="A732" t="s">
        <v>924</v>
      </c>
      <c r="B732" t="s">
        <v>1029</v>
      </c>
      <c r="C732" t="s">
        <v>1048</v>
      </c>
      <c r="D732">
        <v>1607111</v>
      </c>
      <c r="E732">
        <v>1825</v>
      </c>
      <c r="F732">
        <v>1175</v>
      </c>
      <c r="G732">
        <v>839</v>
      </c>
      <c r="H732">
        <v>248</v>
      </c>
      <c r="I732">
        <v>4087</v>
      </c>
      <c r="J732">
        <v>8912</v>
      </c>
      <c r="K732">
        <v>3851</v>
      </c>
      <c r="L732">
        <v>1986</v>
      </c>
      <c r="M732">
        <v>514</v>
      </c>
      <c r="N732">
        <v>15263</v>
      </c>
      <c r="O732">
        <f t="shared" si="22"/>
        <v>6.0680205529728408E-2</v>
      </c>
      <c r="P732">
        <f t="shared" si="23"/>
        <v>3.3676210443556315E-2</v>
      </c>
    </row>
    <row r="733" spans="1:16" x14ac:dyDescent="0.25">
      <c r="A733" t="s">
        <v>924</v>
      </c>
      <c r="B733" t="s">
        <v>1049</v>
      </c>
      <c r="C733" t="s">
        <v>1050</v>
      </c>
      <c r="D733">
        <v>1608010</v>
      </c>
      <c r="E733">
        <v>1123</v>
      </c>
      <c r="F733">
        <v>899</v>
      </c>
      <c r="G733">
        <v>850</v>
      </c>
      <c r="H733">
        <v>74</v>
      </c>
      <c r="I733">
        <v>2946</v>
      </c>
      <c r="J733">
        <v>5230</v>
      </c>
      <c r="K733">
        <v>2981</v>
      </c>
      <c r="L733">
        <v>2237</v>
      </c>
      <c r="M733">
        <v>132</v>
      </c>
      <c r="N733">
        <v>10580</v>
      </c>
      <c r="O733">
        <f t="shared" si="22"/>
        <v>2.5118805159538356E-2</v>
      </c>
      <c r="P733">
        <f t="shared" si="23"/>
        <v>1.2476370510396975E-2</v>
      </c>
    </row>
    <row r="734" spans="1:16" x14ac:dyDescent="0.25">
      <c r="A734" t="s">
        <v>924</v>
      </c>
      <c r="B734" t="s">
        <v>1049</v>
      </c>
      <c r="C734" t="s">
        <v>1051</v>
      </c>
      <c r="D734">
        <v>1608020</v>
      </c>
      <c r="E734">
        <v>561</v>
      </c>
      <c r="F734">
        <v>1166</v>
      </c>
      <c r="G734">
        <v>1381</v>
      </c>
      <c r="H734">
        <v>399</v>
      </c>
      <c r="I734">
        <v>3507</v>
      </c>
      <c r="J734">
        <v>2675</v>
      </c>
      <c r="K734">
        <v>4416</v>
      </c>
      <c r="L734">
        <v>4215</v>
      </c>
      <c r="M734">
        <v>996</v>
      </c>
      <c r="N734">
        <v>12302</v>
      </c>
      <c r="O734">
        <f t="shared" si="22"/>
        <v>0.11377245508982035</v>
      </c>
      <c r="P734">
        <f t="shared" si="23"/>
        <v>8.0962445130873029E-2</v>
      </c>
    </row>
    <row r="735" spans="1:16" x14ac:dyDescent="0.25">
      <c r="A735" t="s">
        <v>924</v>
      </c>
      <c r="B735" t="s">
        <v>1049</v>
      </c>
      <c r="C735" t="s">
        <v>1052</v>
      </c>
      <c r="D735">
        <v>1608021</v>
      </c>
      <c r="E735">
        <v>488</v>
      </c>
      <c r="F735">
        <v>806</v>
      </c>
      <c r="G735">
        <v>761</v>
      </c>
      <c r="H735">
        <v>201</v>
      </c>
      <c r="I735">
        <v>2256</v>
      </c>
      <c r="J735">
        <v>2409</v>
      </c>
      <c r="K735">
        <v>3124</v>
      </c>
      <c r="L735">
        <v>2079</v>
      </c>
      <c r="M735">
        <v>406</v>
      </c>
      <c r="N735">
        <v>8018</v>
      </c>
      <c r="O735">
        <f t="shared" si="22"/>
        <v>8.9095744680851061E-2</v>
      </c>
      <c r="P735">
        <f t="shared" si="23"/>
        <v>5.0636068845098525E-2</v>
      </c>
    </row>
    <row r="736" spans="1:16" x14ac:dyDescent="0.25">
      <c r="A736" t="s">
        <v>924</v>
      </c>
      <c r="B736" t="s">
        <v>1049</v>
      </c>
      <c r="C736" t="s">
        <v>1053</v>
      </c>
      <c r="D736">
        <v>1608022</v>
      </c>
      <c r="E736">
        <v>556</v>
      </c>
      <c r="F736">
        <v>820</v>
      </c>
      <c r="G736">
        <v>833</v>
      </c>
      <c r="H736">
        <v>190</v>
      </c>
      <c r="I736">
        <v>2399</v>
      </c>
      <c r="J736">
        <v>2839</v>
      </c>
      <c r="K736">
        <v>3244</v>
      </c>
      <c r="L736">
        <v>2514</v>
      </c>
      <c r="M736">
        <v>497</v>
      </c>
      <c r="N736">
        <v>9094</v>
      </c>
      <c r="O736">
        <f t="shared" si="22"/>
        <v>7.9199666527719884E-2</v>
      </c>
      <c r="P736">
        <f t="shared" si="23"/>
        <v>5.4651418517703984E-2</v>
      </c>
    </row>
    <row r="737" spans="1:16" x14ac:dyDescent="0.25">
      <c r="A737" t="s">
        <v>924</v>
      </c>
      <c r="B737" t="s">
        <v>1049</v>
      </c>
      <c r="C737" t="s">
        <v>1054</v>
      </c>
      <c r="D737">
        <v>1608030</v>
      </c>
      <c r="E737">
        <v>1117</v>
      </c>
      <c r="F737">
        <v>1538</v>
      </c>
      <c r="G737">
        <v>1214</v>
      </c>
      <c r="H737">
        <v>190</v>
      </c>
      <c r="I737">
        <v>4059</v>
      </c>
      <c r="J737">
        <v>5723</v>
      </c>
      <c r="K737">
        <v>5669</v>
      </c>
      <c r="L737">
        <v>3254</v>
      </c>
      <c r="M737">
        <v>398</v>
      </c>
      <c r="N737">
        <v>15044</v>
      </c>
      <c r="O737">
        <f t="shared" si="22"/>
        <v>4.6809559004680958E-2</v>
      </c>
      <c r="P737">
        <f t="shared" si="23"/>
        <v>2.6455729859080034E-2</v>
      </c>
    </row>
    <row r="738" spans="1:16" x14ac:dyDescent="0.25">
      <c r="A738" t="s">
        <v>924</v>
      </c>
      <c r="B738" t="s">
        <v>1049</v>
      </c>
      <c r="C738" t="s">
        <v>1055</v>
      </c>
      <c r="D738">
        <v>1608040</v>
      </c>
      <c r="E738">
        <v>445</v>
      </c>
      <c r="F738">
        <v>610</v>
      </c>
      <c r="G738">
        <v>587</v>
      </c>
      <c r="H738">
        <v>135</v>
      </c>
      <c r="I738">
        <v>1777</v>
      </c>
      <c r="J738">
        <v>2392</v>
      </c>
      <c r="K738">
        <v>2576</v>
      </c>
      <c r="L738">
        <v>1968</v>
      </c>
      <c r="M738">
        <v>325</v>
      </c>
      <c r="N738">
        <v>7261</v>
      </c>
      <c r="O738">
        <f t="shared" si="22"/>
        <v>7.597073719752391E-2</v>
      </c>
      <c r="P738">
        <f t="shared" si="23"/>
        <v>4.4759674975898639E-2</v>
      </c>
    </row>
    <row r="739" spans="1:16" x14ac:dyDescent="0.25">
      <c r="A739" t="s">
        <v>924</v>
      </c>
      <c r="B739" t="s">
        <v>1049</v>
      </c>
      <c r="C739" t="s">
        <v>1056</v>
      </c>
      <c r="D739">
        <v>1608041</v>
      </c>
      <c r="E739">
        <v>898</v>
      </c>
      <c r="F739">
        <v>864</v>
      </c>
      <c r="G739">
        <v>611</v>
      </c>
      <c r="H739">
        <v>54</v>
      </c>
      <c r="I739">
        <v>2427</v>
      </c>
      <c r="J739">
        <v>4160</v>
      </c>
      <c r="K739">
        <v>2975</v>
      </c>
      <c r="L739">
        <v>1710</v>
      </c>
      <c r="M739">
        <v>94</v>
      </c>
      <c r="N739">
        <v>8939</v>
      </c>
      <c r="O739">
        <f t="shared" si="22"/>
        <v>2.2249690976514216E-2</v>
      </c>
      <c r="P739">
        <f t="shared" si="23"/>
        <v>1.0515717641794384E-2</v>
      </c>
    </row>
    <row r="740" spans="1:16" x14ac:dyDescent="0.25">
      <c r="A740" t="s">
        <v>924</v>
      </c>
      <c r="B740" t="s">
        <v>1049</v>
      </c>
      <c r="C740" t="s">
        <v>1057</v>
      </c>
      <c r="D740">
        <v>1608050</v>
      </c>
      <c r="E740">
        <v>655</v>
      </c>
      <c r="F740">
        <v>872</v>
      </c>
      <c r="G740">
        <v>849</v>
      </c>
      <c r="H740">
        <v>248</v>
      </c>
      <c r="I740">
        <v>2624</v>
      </c>
      <c r="J740">
        <v>3483</v>
      </c>
      <c r="K740">
        <v>3688</v>
      </c>
      <c r="L740">
        <v>2868</v>
      </c>
      <c r="M740">
        <v>683</v>
      </c>
      <c r="N740">
        <v>10722</v>
      </c>
      <c r="O740">
        <f t="shared" si="22"/>
        <v>9.451219512195122E-2</v>
      </c>
      <c r="P740">
        <f t="shared" si="23"/>
        <v>6.370080208916247E-2</v>
      </c>
    </row>
    <row r="741" spans="1:16" x14ac:dyDescent="0.25">
      <c r="A741" t="s">
        <v>924</v>
      </c>
      <c r="B741" t="s">
        <v>1049</v>
      </c>
      <c r="C741" t="s">
        <v>1058</v>
      </c>
      <c r="D741">
        <v>1608051</v>
      </c>
      <c r="E741">
        <v>386</v>
      </c>
      <c r="F741">
        <v>572</v>
      </c>
      <c r="G741">
        <v>604</v>
      </c>
      <c r="H741">
        <v>176</v>
      </c>
      <c r="I741">
        <v>1738</v>
      </c>
      <c r="J741">
        <v>1948</v>
      </c>
      <c r="K741">
        <v>2279</v>
      </c>
      <c r="L741">
        <v>1940</v>
      </c>
      <c r="M741">
        <v>416</v>
      </c>
      <c r="N741">
        <v>6583</v>
      </c>
      <c r="O741">
        <f t="shared" si="22"/>
        <v>0.10126582278481013</v>
      </c>
      <c r="P741">
        <f t="shared" si="23"/>
        <v>6.3193073066990735E-2</v>
      </c>
    </row>
    <row r="742" spans="1:16" x14ac:dyDescent="0.25">
      <c r="A742" t="s">
        <v>924</v>
      </c>
      <c r="B742" t="s">
        <v>1049</v>
      </c>
      <c r="C742" t="s">
        <v>1059</v>
      </c>
      <c r="D742">
        <v>1608060</v>
      </c>
      <c r="E742">
        <v>656</v>
      </c>
      <c r="F742">
        <v>826</v>
      </c>
      <c r="G742">
        <v>880</v>
      </c>
      <c r="H742">
        <v>158</v>
      </c>
      <c r="I742">
        <v>2520</v>
      </c>
      <c r="J742">
        <v>3314</v>
      </c>
      <c r="K742">
        <v>3344</v>
      </c>
      <c r="L742">
        <v>2806</v>
      </c>
      <c r="M742">
        <v>361</v>
      </c>
      <c r="N742">
        <v>9825</v>
      </c>
      <c r="O742">
        <f t="shared" si="22"/>
        <v>6.2698412698412698E-2</v>
      </c>
      <c r="P742">
        <f t="shared" si="23"/>
        <v>3.6743002544529259E-2</v>
      </c>
    </row>
    <row r="743" spans="1:16" x14ac:dyDescent="0.25">
      <c r="A743" t="s">
        <v>924</v>
      </c>
      <c r="B743" t="s">
        <v>1049</v>
      </c>
      <c r="C743" t="s">
        <v>1060</v>
      </c>
      <c r="D743">
        <v>1608061</v>
      </c>
      <c r="E743">
        <v>501</v>
      </c>
      <c r="F743">
        <v>638</v>
      </c>
      <c r="G743">
        <v>658</v>
      </c>
      <c r="H743">
        <v>102</v>
      </c>
      <c r="I743">
        <v>1899</v>
      </c>
      <c r="J743">
        <v>2264</v>
      </c>
      <c r="K743">
        <v>2085</v>
      </c>
      <c r="L743">
        <v>1607</v>
      </c>
      <c r="M743">
        <v>211</v>
      </c>
      <c r="N743">
        <v>6167</v>
      </c>
      <c r="O743">
        <f t="shared" si="22"/>
        <v>5.3712480252764615E-2</v>
      </c>
      <c r="P743">
        <f t="shared" si="23"/>
        <v>3.4214366790984274E-2</v>
      </c>
    </row>
    <row r="744" spans="1:16" x14ac:dyDescent="0.25">
      <c r="A744" t="s">
        <v>924</v>
      </c>
      <c r="B744" t="s">
        <v>1049</v>
      </c>
      <c r="C744" t="s">
        <v>1061</v>
      </c>
      <c r="D744">
        <v>1608070</v>
      </c>
      <c r="E744">
        <v>401</v>
      </c>
      <c r="F744">
        <v>451</v>
      </c>
      <c r="G744">
        <v>475</v>
      </c>
      <c r="H744">
        <v>134</v>
      </c>
      <c r="I744">
        <v>1461</v>
      </c>
      <c r="J744">
        <v>2004</v>
      </c>
      <c r="K744">
        <v>1681</v>
      </c>
      <c r="L744">
        <v>1186</v>
      </c>
      <c r="M744">
        <v>272</v>
      </c>
      <c r="N744">
        <v>5143</v>
      </c>
      <c r="O744">
        <f t="shared" si="22"/>
        <v>9.1718001368925398E-2</v>
      </c>
      <c r="P744">
        <f t="shared" si="23"/>
        <v>5.2887419793894615E-2</v>
      </c>
    </row>
    <row r="745" spans="1:16" x14ac:dyDescent="0.25">
      <c r="A745" t="s">
        <v>924</v>
      </c>
      <c r="B745" t="s">
        <v>1049</v>
      </c>
      <c r="C745" t="s">
        <v>1062</v>
      </c>
      <c r="D745">
        <v>1608071</v>
      </c>
      <c r="E745">
        <v>523</v>
      </c>
      <c r="F745">
        <v>501</v>
      </c>
      <c r="G745">
        <v>477</v>
      </c>
      <c r="H745">
        <v>47</v>
      </c>
      <c r="I745">
        <v>1548</v>
      </c>
      <c r="J745">
        <v>2454</v>
      </c>
      <c r="K745">
        <v>1757</v>
      </c>
      <c r="L745">
        <v>1179</v>
      </c>
      <c r="M745">
        <v>84</v>
      </c>
      <c r="N745">
        <v>5474</v>
      </c>
      <c r="O745">
        <f t="shared" si="22"/>
        <v>3.0361757105943153E-2</v>
      </c>
      <c r="P745">
        <f t="shared" si="23"/>
        <v>1.5345268542199489E-2</v>
      </c>
    </row>
    <row r="746" spans="1:16" x14ac:dyDescent="0.25">
      <c r="A746" t="s">
        <v>924</v>
      </c>
      <c r="B746" t="s">
        <v>1049</v>
      </c>
      <c r="C746" t="s">
        <v>1063</v>
      </c>
      <c r="D746">
        <v>1608080</v>
      </c>
      <c r="E746">
        <v>364</v>
      </c>
      <c r="F746">
        <v>840</v>
      </c>
      <c r="G746">
        <v>1030</v>
      </c>
      <c r="H746">
        <v>168</v>
      </c>
      <c r="I746">
        <v>2402</v>
      </c>
      <c r="J746">
        <v>1631</v>
      </c>
      <c r="K746">
        <v>2941</v>
      </c>
      <c r="L746">
        <v>2427</v>
      </c>
      <c r="M746">
        <v>293</v>
      </c>
      <c r="N746">
        <v>7292</v>
      </c>
      <c r="O746">
        <f t="shared" si="22"/>
        <v>6.9941715237302249E-2</v>
      </c>
      <c r="P746">
        <f t="shared" si="23"/>
        <v>4.018102029621503E-2</v>
      </c>
    </row>
    <row r="747" spans="1:16" x14ac:dyDescent="0.25">
      <c r="A747" t="s">
        <v>924</v>
      </c>
      <c r="B747" t="s">
        <v>1049</v>
      </c>
      <c r="C747" t="s">
        <v>1064</v>
      </c>
      <c r="D747">
        <v>1608090</v>
      </c>
      <c r="E747">
        <v>376</v>
      </c>
      <c r="F747">
        <v>460</v>
      </c>
      <c r="G747">
        <v>308</v>
      </c>
      <c r="H747">
        <v>73</v>
      </c>
      <c r="I747">
        <v>1217</v>
      </c>
      <c r="J747">
        <v>1863</v>
      </c>
      <c r="K747">
        <v>1786</v>
      </c>
      <c r="L747">
        <v>909</v>
      </c>
      <c r="M747">
        <v>173</v>
      </c>
      <c r="N747">
        <v>4731</v>
      </c>
      <c r="O747">
        <f t="shared" si="22"/>
        <v>5.9983566146261297E-2</v>
      </c>
      <c r="P747">
        <f t="shared" si="23"/>
        <v>3.656732191925597E-2</v>
      </c>
    </row>
    <row r="748" spans="1:16" x14ac:dyDescent="0.25">
      <c r="A748" t="s">
        <v>924</v>
      </c>
      <c r="B748" t="s">
        <v>1049</v>
      </c>
      <c r="C748" t="s">
        <v>1065</v>
      </c>
      <c r="D748">
        <v>1608091</v>
      </c>
      <c r="E748">
        <v>170</v>
      </c>
      <c r="F748">
        <v>337</v>
      </c>
      <c r="G748">
        <v>276</v>
      </c>
      <c r="H748">
        <v>34</v>
      </c>
      <c r="I748">
        <v>817</v>
      </c>
      <c r="J748">
        <v>829</v>
      </c>
      <c r="K748">
        <v>1279</v>
      </c>
      <c r="L748">
        <v>786</v>
      </c>
      <c r="M748">
        <v>53</v>
      </c>
      <c r="N748">
        <v>2947</v>
      </c>
      <c r="O748">
        <f t="shared" si="22"/>
        <v>4.1615667074663402E-2</v>
      </c>
      <c r="P748">
        <f t="shared" si="23"/>
        <v>1.7984390906006106E-2</v>
      </c>
    </row>
    <row r="749" spans="1:16" x14ac:dyDescent="0.25">
      <c r="A749" t="s">
        <v>924</v>
      </c>
      <c r="B749" t="s">
        <v>1049</v>
      </c>
      <c r="C749" t="s">
        <v>1066</v>
      </c>
      <c r="D749">
        <v>1608100</v>
      </c>
      <c r="E749">
        <v>1142</v>
      </c>
      <c r="F749">
        <v>1003</v>
      </c>
      <c r="G749">
        <v>627</v>
      </c>
      <c r="H749">
        <v>109</v>
      </c>
      <c r="I749">
        <v>2881</v>
      </c>
      <c r="J749">
        <v>5962</v>
      </c>
      <c r="K749">
        <v>4051</v>
      </c>
      <c r="L749">
        <v>1942</v>
      </c>
      <c r="M749">
        <v>256</v>
      </c>
      <c r="N749">
        <v>12211</v>
      </c>
      <c r="O749">
        <f t="shared" si="22"/>
        <v>3.7834085387018393E-2</v>
      </c>
      <c r="P749">
        <f t="shared" si="23"/>
        <v>2.0964703955450005E-2</v>
      </c>
    </row>
    <row r="750" spans="1:16" x14ac:dyDescent="0.25">
      <c r="A750" t="s">
        <v>924</v>
      </c>
      <c r="B750" t="s">
        <v>1049</v>
      </c>
      <c r="C750" t="s">
        <v>1067</v>
      </c>
      <c r="D750">
        <v>1608101</v>
      </c>
      <c r="E750">
        <v>458</v>
      </c>
      <c r="F750">
        <v>578</v>
      </c>
      <c r="G750">
        <v>406</v>
      </c>
      <c r="H750">
        <v>85</v>
      </c>
      <c r="I750">
        <v>1527</v>
      </c>
      <c r="J750">
        <v>2181</v>
      </c>
      <c r="K750">
        <v>2267</v>
      </c>
      <c r="L750">
        <v>1263</v>
      </c>
      <c r="M750">
        <v>262</v>
      </c>
      <c r="N750">
        <v>5973</v>
      </c>
      <c r="O750">
        <f t="shared" si="22"/>
        <v>5.5664702030124427E-2</v>
      </c>
      <c r="P750">
        <f t="shared" si="23"/>
        <v>4.386405491377867E-2</v>
      </c>
    </row>
    <row r="751" spans="1:16" x14ac:dyDescent="0.25">
      <c r="A751" t="s">
        <v>924</v>
      </c>
      <c r="B751" t="s">
        <v>1049</v>
      </c>
      <c r="C751" t="s">
        <v>1068</v>
      </c>
      <c r="D751">
        <v>1608102</v>
      </c>
      <c r="E751">
        <v>587</v>
      </c>
      <c r="F751">
        <v>640</v>
      </c>
      <c r="G751">
        <v>462</v>
      </c>
      <c r="H751">
        <v>57</v>
      </c>
      <c r="I751">
        <v>1746</v>
      </c>
      <c r="J751">
        <v>2890</v>
      </c>
      <c r="K751">
        <v>2284</v>
      </c>
      <c r="L751">
        <v>1092</v>
      </c>
      <c r="M751">
        <v>104</v>
      </c>
      <c r="N751">
        <v>6370</v>
      </c>
      <c r="O751">
        <f t="shared" si="22"/>
        <v>3.2646048109965638E-2</v>
      </c>
      <c r="P751">
        <f t="shared" si="23"/>
        <v>1.6326530612244899E-2</v>
      </c>
    </row>
    <row r="752" spans="1:16" x14ac:dyDescent="0.25">
      <c r="A752" t="s">
        <v>924</v>
      </c>
      <c r="B752" t="s">
        <v>1069</v>
      </c>
      <c r="C752" t="s">
        <v>1070</v>
      </c>
      <c r="D752">
        <v>1609010</v>
      </c>
      <c r="E752">
        <v>105</v>
      </c>
      <c r="F752">
        <v>432</v>
      </c>
      <c r="G752">
        <v>700</v>
      </c>
      <c r="H752">
        <v>985</v>
      </c>
      <c r="I752">
        <v>2222</v>
      </c>
      <c r="J752">
        <v>556</v>
      </c>
      <c r="K752">
        <v>1923</v>
      </c>
      <c r="L752">
        <v>2956</v>
      </c>
      <c r="M752">
        <v>3614</v>
      </c>
      <c r="N752">
        <v>9049</v>
      </c>
      <c r="O752">
        <f t="shared" si="22"/>
        <v>0.44329432943294328</v>
      </c>
      <c r="P752">
        <f t="shared" si="23"/>
        <v>0.39938114708807604</v>
      </c>
    </row>
    <row r="753" spans="1:16" x14ac:dyDescent="0.25">
      <c r="A753" t="s">
        <v>924</v>
      </c>
      <c r="B753" t="s">
        <v>1069</v>
      </c>
      <c r="C753" t="s">
        <v>1071</v>
      </c>
      <c r="D753">
        <v>1609011</v>
      </c>
      <c r="E753">
        <v>171</v>
      </c>
      <c r="F753">
        <v>389</v>
      </c>
      <c r="G753">
        <v>412</v>
      </c>
      <c r="H753">
        <v>351</v>
      </c>
      <c r="I753">
        <v>1323</v>
      </c>
      <c r="J753">
        <v>855</v>
      </c>
      <c r="K753">
        <v>1633</v>
      </c>
      <c r="L753">
        <v>1440</v>
      </c>
      <c r="M753">
        <v>1138</v>
      </c>
      <c r="N753">
        <v>5066</v>
      </c>
      <c r="O753">
        <f t="shared" si="22"/>
        <v>0.26530612244897961</v>
      </c>
      <c r="P753">
        <f t="shared" si="23"/>
        <v>0.22463482037110147</v>
      </c>
    </row>
    <row r="754" spans="1:16" x14ac:dyDescent="0.25">
      <c r="A754" t="s">
        <v>924</v>
      </c>
      <c r="B754" t="s">
        <v>1069</v>
      </c>
      <c r="C754" t="s">
        <v>1072</v>
      </c>
      <c r="D754">
        <v>1609012</v>
      </c>
      <c r="E754">
        <v>30</v>
      </c>
      <c r="F754">
        <v>147</v>
      </c>
      <c r="G754">
        <v>413</v>
      </c>
      <c r="H754">
        <v>533</v>
      </c>
      <c r="I754">
        <v>1123</v>
      </c>
      <c r="J754">
        <v>166</v>
      </c>
      <c r="K754">
        <v>692</v>
      </c>
      <c r="L754">
        <v>1716</v>
      </c>
      <c r="M754">
        <v>1974</v>
      </c>
      <c r="N754">
        <v>4548</v>
      </c>
      <c r="O754">
        <f t="shared" si="22"/>
        <v>0.47462154942119322</v>
      </c>
      <c r="P754">
        <f t="shared" si="23"/>
        <v>0.43403693931398418</v>
      </c>
    </row>
    <row r="755" spans="1:16" x14ac:dyDescent="0.25">
      <c r="A755" t="s">
        <v>924</v>
      </c>
      <c r="B755" t="s">
        <v>1069</v>
      </c>
      <c r="C755" t="s">
        <v>1073</v>
      </c>
      <c r="D755">
        <v>1609020</v>
      </c>
      <c r="E755">
        <v>90</v>
      </c>
      <c r="F755">
        <v>268</v>
      </c>
      <c r="G755">
        <v>473</v>
      </c>
      <c r="H755">
        <v>572</v>
      </c>
      <c r="I755">
        <v>1403</v>
      </c>
      <c r="J755">
        <v>443</v>
      </c>
      <c r="K755">
        <v>1131</v>
      </c>
      <c r="L755">
        <v>1775</v>
      </c>
      <c r="M755">
        <v>1909</v>
      </c>
      <c r="N755">
        <v>5258</v>
      </c>
      <c r="O755">
        <f t="shared" si="22"/>
        <v>0.40769779044903776</v>
      </c>
      <c r="P755">
        <f t="shared" si="23"/>
        <v>0.36306580448839865</v>
      </c>
    </row>
    <row r="756" spans="1:16" x14ac:dyDescent="0.25">
      <c r="A756" t="s">
        <v>924</v>
      </c>
      <c r="B756" t="s">
        <v>1069</v>
      </c>
      <c r="C756" t="s">
        <v>1074</v>
      </c>
      <c r="D756">
        <v>1609030</v>
      </c>
      <c r="E756">
        <v>117</v>
      </c>
      <c r="F756">
        <v>677</v>
      </c>
      <c r="G756">
        <v>1077</v>
      </c>
      <c r="H756">
        <v>1301</v>
      </c>
      <c r="I756">
        <v>3172</v>
      </c>
      <c r="J756">
        <v>544</v>
      </c>
      <c r="K756">
        <v>2789</v>
      </c>
      <c r="L756">
        <v>3953</v>
      </c>
      <c r="M756">
        <v>4088</v>
      </c>
      <c r="N756">
        <v>11374</v>
      </c>
      <c r="O756">
        <f t="shared" si="22"/>
        <v>0.41015132408575034</v>
      </c>
      <c r="P756">
        <f t="shared" si="23"/>
        <v>0.35941621241427818</v>
      </c>
    </row>
    <row r="757" spans="1:16" x14ac:dyDescent="0.25">
      <c r="A757" t="s">
        <v>924</v>
      </c>
      <c r="B757" t="s">
        <v>1069</v>
      </c>
      <c r="C757" t="s">
        <v>1075</v>
      </c>
      <c r="D757">
        <v>1609031</v>
      </c>
      <c r="E757">
        <v>72</v>
      </c>
      <c r="F757">
        <v>367</v>
      </c>
      <c r="G757">
        <v>723</v>
      </c>
      <c r="H757">
        <v>959</v>
      </c>
      <c r="I757">
        <v>2121</v>
      </c>
      <c r="J757">
        <v>356</v>
      </c>
      <c r="K757">
        <v>1589</v>
      </c>
      <c r="L757">
        <v>2816</v>
      </c>
      <c r="M757">
        <v>3286</v>
      </c>
      <c r="N757">
        <v>8047</v>
      </c>
      <c r="O757">
        <f t="shared" si="22"/>
        <v>0.45214521452145212</v>
      </c>
      <c r="P757">
        <f t="shared" si="23"/>
        <v>0.40835093823785262</v>
      </c>
    </row>
    <row r="758" spans="1:16" x14ac:dyDescent="0.25">
      <c r="A758" t="s">
        <v>924</v>
      </c>
      <c r="B758" t="s">
        <v>1069</v>
      </c>
      <c r="C758" t="s">
        <v>1076</v>
      </c>
      <c r="D758">
        <v>1609032</v>
      </c>
      <c r="E758">
        <v>118</v>
      </c>
      <c r="F758">
        <v>367</v>
      </c>
      <c r="G758">
        <v>404</v>
      </c>
      <c r="H758">
        <v>397</v>
      </c>
      <c r="I758">
        <v>1286</v>
      </c>
      <c r="J758">
        <v>580</v>
      </c>
      <c r="K758">
        <v>1560</v>
      </c>
      <c r="L758">
        <v>1470</v>
      </c>
      <c r="M758">
        <v>1238</v>
      </c>
      <c r="N758">
        <v>4848</v>
      </c>
      <c r="O758">
        <f t="shared" si="22"/>
        <v>0.30870917573872475</v>
      </c>
      <c r="P758">
        <f t="shared" si="23"/>
        <v>0.25536303630363039</v>
      </c>
    </row>
    <row r="759" spans="1:16" x14ac:dyDescent="0.25">
      <c r="A759" t="s">
        <v>924</v>
      </c>
      <c r="B759" t="s">
        <v>1069</v>
      </c>
      <c r="C759" t="s">
        <v>1077</v>
      </c>
      <c r="D759">
        <v>1609040</v>
      </c>
      <c r="E759">
        <v>51</v>
      </c>
      <c r="F759">
        <v>266</v>
      </c>
      <c r="G759">
        <v>629</v>
      </c>
      <c r="H759">
        <v>888</v>
      </c>
      <c r="I759">
        <v>1834</v>
      </c>
      <c r="J759">
        <v>278</v>
      </c>
      <c r="K759">
        <v>1204</v>
      </c>
      <c r="L759">
        <v>2589</v>
      </c>
      <c r="M759">
        <v>3203</v>
      </c>
      <c r="N759">
        <v>7274</v>
      </c>
      <c r="O759">
        <f t="shared" si="22"/>
        <v>0.48418756815703379</v>
      </c>
      <c r="P759">
        <f t="shared" si="23"/>
        <v>0.44033544129777291</v>
      </c>
    </row>
    <row r="760" spans="1:16" x14ac:dyDescent="0.25">
      <c r="A760" t="s">
        <v>924</v>
      </c>
      <c r="B760" t="s">
        <v>1069</v>
      </c>
      <c r="C760" t="s">
        <v>1078</v>
      </c>
      <c r="D760">
        <v>1609041</v>
      </c>
      <c r="E760">
        <v>17</v>
      </c>
      <c r="F760">
        <v>145</v>
      </c>
      <c r="G760">
        <v>319</v>
      </c>
      <c r="H760">
        <v>564</v>
      </c>
      <c r="I760">
        <v>1045</v>
      </c>
      <c r="J760">
        <v>85</v>
      </c>
      <c r="K760">
        <v>684</v>
      </c>
      <c r="L760">
        <v>1285</v>
      </c>
      <c r="M760">
        <v>2123</v>
      </c>
      <c r="N760">
        <v>4177</v>
      </c>
      <c r="O760">
        <f t="shared" si="22"/>
        <v>0.53971291866028703</v>
      </c>
      <c r="P760">
        <f t="shared" si="23"/>
        <v>0.50825951639932965</v>
      </c>
    </row>
    <row r="761" spans="1:16" x14ac:dyDescent="0.25">
      <c r="A761" t="s">
        <v>924</v>
      </c>
      <c r="B761" t="s">
        <v>1069</v>
      </c>
      <c r="C761" t="s">
        <v>1079</v>
      </c>
      <c r="D761">
        <v>1609050</v>
      </c>
      <c r="E761">
        <v>75</v>
      </c>
      <c r="F761">
        <v>468</v>
      </c>
      <c r="G761">
        <v>984</v>
      </c>
      <c r="H761">
        <v>1328</v>
      </c>
      <c r="I761">
        <v>2855</v>
      </c>
      <c r="J761">
        <v>434</v>
      </c>
      <c r="K761">
        <v>2190</v>
      </c>
      <c r="L761">
        <v>4012</v>
      </c>
      <c r="M761">
        <v>4706</v>
      </c>
      <c r="N761">
        <v>11342</v>
      </c>
      <c r="O761">
        <f t="shared" si="22"/>
        <v>0.4651488616462347</v>
      </c>
      <c r="P761">
        <f t="shared" si="23"/>
        <v>0.41491800387938638</v>
      </c>
    </row>
    <row r="762" spans="1:16" x14ac:dyDescent="0.25">
      <c r="A762" t="s">
        <v>924</v>
      </c>
      <c r="B762" t="s">
        <v>1069</v>
      </c>
      <c r="C762" t="s">
        <v>1080</v>
      </c>
      <c r="D762">
        <v>1609051</v>
      </c>
      <c r="E762">
        <v>71</v>
      </c>
      <c r="F762">
        <v>329</v>
      </c>
      <c r="G762">
        <v>574</v>
      </c>
      <c r="H762">
        <v>685</v>
      </c>
      <c r="I762">
        <v>1659</v>
      </c>
      <c r="J762">
        <v>357</v>
      </c>
      <c r="K762">
        <v>1436</v>
      </c>
      <c r="L762">
        <v>2250</v>
      </c>
      <c r="M762">
        <v>2284</v>
      </c>
      <c r="N762">
        <v>6327</v>
      </c>
      <c r="O762">
        <f t="shared" si="22"/>
        <v>0.41289933694996989</v>
      </c>
      <c r="P762">
        <f t="shared" si="23"/>
        <v>0.36099257151888731</v>
      </c>
    </row>
    <row r="763" spans="1:16" x14ac:dyDescent="0.25">
      <c r="A763" t="s">
        <v>924</v>
      </c>
      <c r="B763" t="s">
        <v>1069</v>
      </c>
      <c r="C763" t="s">
        <v>1081</v>
      </c>
      <c r="D763">
        <v>1609060</v>
      </c>
      <c r="E763">
        <v>30</v>
      </c>
      <c r="F763">
        <v>229</v>
      </c>
      <c r="G763">
        <v>468</v>
      </c>
      <c r="H763">
        <v>817</v>
      </c>
      <c r="I763">
        <v>1544</v>
      </c>
      <c r="J763">
        <v>148</v>
      </c>
      <c r="K763">
        <v>990</v>
      </c>
      <c r="L763">
        <v>1858</v>
      </c>
      <c r="M763">
        <v>2891</v>
      </c>
      <c r="N763">
        <v>5887</v>
      </c>
      <c r="O763">
        <f t="shared" si="22"/>
        <v>0.52914507772020725</v>
      </c>
      <c r="P763">
        <f t="shared" si="23"/>
        <v>0.49108204518430437</v>
      </c>
    </row>
    <row r="764" spans="1:16" x14ac:dyDescent="0.25">
      <c r="A764" t="s">
        <v>924</v>
      </c>
      <c r="B764" t="s">
        <v>1069</v>
      </c>
      <c r="C764" t="s">
        <v>1082</v>
      </c>
      <c r="D764">
        <v>1609061</v>
      </c>
      <c r="E764">
        <v>19</v>
      </c>
      <c r="F764">
        <v>160</v>
      </c>
      <c r="G764">
        <v>357</v>
      </c>
      <c r="H764">
        <v>594</v>
      </c>
      <c r="I764">
        <v>1130</v>
      </c>
      <c r="J764">
        <v>100</v>
      </c>
      <c r="K764">
        <v>725</v>
      </c>
      <c r="L764">
        <v>1441</v>
      </c>
      <c r="M764">
        <v>2104</v>
      </c>
      <c r="N764">
        <v>4370</v>
      </c>
      <c r="O764">
        <f t="shared" si="22"/>
        <v>0.52566371681415924</v>
      </c>
      <c r="P764">
        <f t="shared" si="23"/>
        <v>0.48146453089244851</v>
      </c>
    </row>
    <row r="765" spans="1:16" x14ac:dyDescent="0.25">
      <c r="A765" t="s">
        <v>924</v>
      </c>
      <c r="B765" t="s">
        <v>1069</v>
      </c>
      <c r="C765" t="s">
        <v>1083</v>
      </c>
      <c r="D765">
        <v>1609070</v>
      </c>
      <c r="E765">
        <v>18</v>
      </c>
      <c r="F765">
        <v>160</v>
      </c>
      <c r="G765">
        <v>435</v>
      </c>
      <c r="H765">
        <v>725</v>
      </c>
      <c r="I765">
        <v>1338</v>
      </c>
      <c r="J765">
        <v>84</v>
      </c>
      <c r="K765">
        <v>712</v>
      </c>
      <c r="L765">
        <v>1745</v>
      </c>
      <c r="M765">
        <v>2517</v>
      </c>
      <c r="N765">
        <v>5058</v>
      </c>
      <c r="O765">
        <f t="shared" si="22"/>
        <v>0.54185351270553062</v>
      </c>
      <c r="P765">
        <f t="shared" si="23"/>
        <v>0.49762752075919336</v>
      </c>
    </row>
    <row r="766" spans="1:16" x14ac:dyDescent="0.25">
      <c r="A766" t="s">
        <v>924</v>
      </c>
      <c r="B766" t="s">
        <v>1069</v>
      </c>
      <c r="C766" t="s">
        <v>1084</v>
      </c>
      <c r="D766">
        <v>1609080</v>
      </c>
      <c r="E766">
        <v>59</v>
      </c>
      <c r="F766">
        <v>376</v>
      </c>
      <c r="G766">
        <v>727</v>
      </c>
      <c r="H766">
        <v>766</v>
      </c>
      <c r="I766">
        <v>1928</v>
      </c>
      <c r="J766">
        <v>307</v>
      </c>
      <c r="K766">
        <v>1651</v>
      </c>
      <c r="L766">
        <v>2767</v>
      </c>
      <c r="M766">
        <v>2447</v>
      </c>
      <c r="N766">
        <v>7172</v>
      </c>
      <c r="O766">
        <f t="shared" si="22"/>
        <v>0.39730290456431533</v>
      </c>
      <c r="P766">
        <f t="shared" si="23"/>
        <v>0.34118795315114331</v>
      </c>
    </row>
    <row r="767" spans="1:16" x14ac:dyDescent="0.25">
      <c r="A767" t="s">
        <v>924</v>
      </c>
      <c r="B767" t="s">
        <v>1069</v>
      </c>
      <c r="C767" t="s">
        <v>1085</v>
      </c>
      <c r="D767">
        <v>1609081</v>
      </c>
      <c r="E767">
        <v>12</v>
      </c>
      <c r="F767">
        <v>56</v>
      </c>
      <c r="G767">
        <v>191</v>
      </c>
      <c r="H767">
        <v>368</v>
      </c>
      <c r="I767">
        <v>627</v>
      </c>
      <c r="J767">
        <v>63</v>
      </c>
      <c r="K767">
        <v>256</v>
      </c>
      <c r="L767">
        <v>768</v>
      </c>
      <c r="M767">
        <v>1403</v>
      </c>
      <c r="N767">
        <v>2490</v>
      </c>
      <c r="O767">
        <f t="shared" si="22"/>
        <v>0.58692185007974484</v>
      </c>
      <c r="P767">
        <f t="shared" si="23"/>
        <v>0.56345381526104421</v>
      </c>
    </row>
    <row r="768" spans="1:16" x14ac:dyDescent="0.25">
      <c r="A768" t="s">
        <v>924</v>
      </c>
      <c r="B768" t="s">
        <v>1069</v>
      </c>
      <c r="C768" t="s">
        <v>1086</v>
      </c>
      <c r="D768">
        <v>1609090</v>
      </c>
      <c r="E768">
        <v>51</v>
      </c>
      <c r="F768">
        <v>325</v>
      </c>
      <c r="G768">
        <v>609</v>
      </c>
      <c r="H768">
        <v>798</v>
      </c>
      <c r="I768">
        <v>1783</v>
      </c>
      <c r="J768">
        <v>253</v>
      </c>
      <c r="K768">
        <v>1386</v>
      </c>
      <c r="L768">
        <v>2310</v>
      </c>
      <c r="M768">
        <v>2631</v>
      </c>
      <c r="N768">
        <v>6580</v>
      </c>
      <c r="O768">
        <f t="shared" si="22"/>
        <v>0.4475602916432978</v>
      </c>
      <c r="P768">
        <f t="shared" si="23"/>
        <v>0.39984802431610944</v>
      </c>
    </row>
    <row r="769" spans="1:16" x14ac:dyDescent="0.25">
      <c r="A769" t="s">
        <v>924</v>
      </c>
      <c r="B769" t="s">
        <v>1069</v>
      </c>
      <c r="C769" t="s">
        <v>1087</v>
      </c>
      <c r="D769">
        <v>1609091</v>
      </c>
      <c r="E769">
        <v>36</v>
      </c>
      <c r="F769">
        <v>279</v>
      </c>
      <c r="G769">
        <v>654</v>
      </c>
      <c r="H769">
        <v>966</v>
      </c>
      <c r="I769">
        <v>1935</v>
      </c>
      <c r="J769">
        <v>177</v>
      </c>
      <c r="K769">
        <v>1163</v>
      </c>
      <c r="L769">
        <v>2543</v>
      </c>
      <c r="M769">
        <v>3310</v>
      </c>
      <c r="N769">
        <v>7193</v>
      </c>
      <c r="O769">
        <f t="shared" si="22"/>
        <v>0.49922480620155041</v>
      </c>
      <c r="P769">
        <f t="shared" si="23"/>
        <v>0.46016960934241624</v>
      </c>
    </row>
    <row r="770" spans="1:16" x14ac:dyDescent="0.25">
      <c r="A770" t="s">
        <v>924</v>
      </c>
      <c r="B770" t="s">
        <v>1069</v>
      </c>
      <c r="C770" t="s">
        <v>1088</v>
      </c>
      <c r="D770">
        <v>1609100</v>
      </c>
      <c r="E770">
        <v>92</v>
      </c>
      <c r="F770">
        <v>564</v>
      </c>
      <c r="G770">
        <v>766</v>
      </c>
      <c r="H770">
        <v>864</v>
      </c>
      <c r="I770">
        <v>2286</v>
      </c>
      <c r="J770">
        <v>529</v>
      </c>
      <c r="K770">
        <v>2696</v>
      </c>
      <c r="L770">
        <v>3309</v>
      </c>
      <c r="M770">
        <v>3090</v>
      </c>
      <c r="N770">
        <v>9624</v>
      </c>
      <c r="O770">
        <f t="shared" si="22"/>
        <v>0.37795275590551181</v>
      </c>
      <c r="P770">
        <f t="shared" si="23"/>
        <v>0.32107231920199503</v>
      </c>
    </row>
    <row r="771" spans="1:16" x14ac:dyDescent="0.25">
      <c r="A771" t="s">
        <v>924</v>
      </c>
      <c r="B771" t="s">
        <v>1069</v>
      </c>
      <c r="C771" t="s">
        <v>1089</v>
      </c>
      <c r="D771">
        <v>1609101</v>
      </c>
      <c r="E771">
        <v>56</v>
      </c>
      <c r="F771">
        <v>342</v>
      </c>
      <c r="G771">
        <v>515</v>
      </c>
      <c r="H771">
        <v>699</v>
      </c>
      <c r="I771">
        <v>1612</v>
      </c>
      <c r="J771">
        <v>328</v>
      </c>
      <c r="K771">
        <v>1764</v>
      </c>
      <c r="L771">
        <v>2250</v>
      </c>
      <c r="M771">
        <v>2517</v>
      </c>
      <c r="N771">
        <v>6859</v>
      </c>
      <c r="O771">
        <f t="shared" ref="O771:O834" si="24">H771/I771</f>
        <v>0.43362282878411912</v>
      </c>
      <c r="P771">
        <f t="shared" ref="P771:P834" si="25">M771/N771</f>
        <v>0.36696311415658261</v>
      </c>
    </row>
    <row r="772" spans="1:16" x14ac:dyDescent="0.25">
      <c r="A772" t="s">
        <v>924</v>
      </c>
      <c r="B772" t="s">
        <v>1090</v>
      </c>
      <c r="C772" t="s">
        <v>1091</v>
      </c>
      <c r="D772">
        <v>1610010</v>
      </c>
      <c r="E772">
        <v>558</v>
      </c>
      <c r="F772">
        <v>699</v>
      </c>
      <c r="G772">
        <v>585</v>
      </c>
      <c r="H772">
        <v>292</v>
      </c>
      <c r="I772">
        <v>2134</v>
      </c>
      <c r="J772">
        <v>2767</v>
      </c>
      <c r="K772">
        <v>2612</v>
      </c>
      <c r="L772">
        <v>2031</v>
      </c>
      <c r="M772">
        <v>936</v>
      </c>
      <c r="N772">
        <v>8346</v>
      </c>
      <c r="O772">
        <f t="shared" si="24"/>
        <v>0.13683223992502344</v>
      </c>
      <c r="P772">
        <f t="shared" si="25"/>
        <v>0.11214953271028037</v>
      </c>
    </row>
    <row r="773" spans="1:16" x14ac:dyDescent="0.25">
      <c r="A773" t="s">
        <v>924</v>
      </c>
      <c r="B773" t="s">
        <v>1090</v>
      </c>
      <c r="C773" t="s">
        <v>1092</v>
      </c>
      <c r="D773">
        <v>1610011</v>
      </c>
      <c r="E773">
        <v>375</v>
      </c>
      <c r="F773">
        <v>529</v>
      </c>
      <c r="G773">
        <v>432</v>
      </c>
      <c r="H773">
        <v>187</v>
      </c>
      <c r="I773">
        <v>1523</v>
      </c>
      <c r="J773">
        <v>1906</v>
      </c>
      <c r="K773">
        <v>2076</v>
      </c>
      <c r="L773">
        <v>1559</v>
      </c>
      <c r="M773">
        <v>618</v>
      </c>
      <c r="N773">
        <v>6159</v>
      </c>
      <c r="O773">
        <f t="shared" si="24"/>
        <v>0.12278397898883782</v>
      </c>
      <c r="P773">
        <f t="shared" si="25"/>
        <v>0.10034096444227959</v>
      </c>
    </row>
    <row r="774" spans="1:16" x14ac:dyDescent="0.25">
      <c r="A774" t="s">
        <v>924</v>
      </c>
      <c r="B774" t="s">
        <v>1090</v>
      </c>
      <c r="C774" t="s">
        <v>1093</v>
      </c>
      <c r="D774">
        <v>1610012</v>
      </c>
      <c r="E774">
        <v>770</v>
      </c>
      <c r="F774">
        <v>891</v>
      </c>
      <c r="G774">
        <v>503</v>
      </c>
      <c r="H774">
        <v>397</v>
      </c>
      <c r="I774">
        <v>2561</v>
      </c>
      <c r="J774">
        <v>3357</v>
      </c>
      <c r="K774">
        <v>3019</v>
      </c>
      <c r="L774">
        <v>1510</v>
      </c>
      <c r="M774">
        <v>1252</v>
      </c>
      <c r="N774">
        <v>9138</v>
      </c>
      <c r="O774">
        <f t="shared" si="24"/>
        <v>0.15501757126122609</v>
      </c>
      <c r="P774">
        <f t="shared" si="25"/>
        <v>0.13701028671481724</v>
      </c>
    </row>
    <row r="775" spans="1:16" x14ac:dyDescent="0.25">
      <c r="A775" t="s">
        <v>924</v>
      </c>
      <c r="B775" t="s">
        <v>1090</v>
      </c>
      <c r="C775" t="s">
        <v>1094</v>
      </c>
      <c r="D775">
        <v>1610020</v>
      </c>
      <c r="E775">
        <v>422</v>
      </c>
      <c r="F775">
        <v>887</v>
      </c>
      <c r="G775">
        <v>868</v>
      </c>
      <c r="H775">
        <v>928</v>
      </c>
      <c r="I775">
        <v>3105</v>
      </c>
      <c r="J775">
        <v>2328</v>
      </c>
      <c r="K775">
        <v>3612</v>
      </c>
      <c r="L775">
        <v>2605</v>
      </c>
      <c r="M775">
        <v>2691</v>
      </c>
      <c r="N775">
        <v>11236</v>
      </c>
      <c r="O775">
        <f t="shared" si="24"/>
        <v>0.29887278582930754</v>
      </c>
      <c r="P775">
        <f t="shared" si="25"/>
        <v>0.23949804200783198</v>
      </c>
    </row>
    <row r="776" spans="1:16" x14ac:dyDescent="0.25">
      <c r="A776" t="s">
        <v>924</v>
      </c>
      <c r="B776" t="s">
        <v>1090</v>
      </c>
      <c r="C776" t="s">
        <v>1095</v>
      </c>
      <c r="D776">
        <v>1610021</v>
      </c>
      <c r="E776">
        <v>523</v>
      </c>
      <c r="F776">
        <v>701</v>
      </c>
      <c r="G776">
        <v>382</v>
      </c>
      <c r="H776">
        <v>280</v>
      </c>
      <c r="I776">
        <v>1886</v>
      </c>
      <c r="J776">
        <v>2543</v>
      </c>
      <c r="K776">
        <v>2761</v>
      </c>
      <c r="L776">
        <v>1174</v>
      </c>
      <c r="M776">
        <v>907</v>
      </c>
      <c r="N776">
        <v>7385</v>
      </c>
      <c r="O776">
        <f t="shared" si="24"/>
        <v>0.14846235418875928</v>
      </c>
      <c r="P776">
        <f t="shared" si="25"/>
        <v>0.12281651997291808</v>
      </c>
    </row>
    <row r="777" spans="1:16" x14ac:dyDescent="0.25">
      <c r="A777" t="s">
        <v>924</v>
      </c>
      <c r="B777" t="s">
        <v>1090</v>
      </c>
      <c r="C777" t="s">
        <v>1096</v>
      </c>
      <c r="D777">
        <v>1610030</v>
      </c>
      <c r="E777">
        <v>536</v>
      </c>
      <c r="F777">
        <v>738</v>
      </c>
      <c r="G777">
        <v>393</v>
      </c>
      <c r="H777">
        <v>283</v>
      </c>
      <c r="I777">
        <v>1950</v>
      </c>
      <c r="J777">
        <v>2434</v>
      </c>
      <c r="K777">
        <v>2476</v>
      </c>
      <c r="L777">
        <v>1167</v>
      </c>
      <c r="M777">
        <v>814</v>
      </c>
      <c r="N777">
        <v>6891</v>
      </c>
      <c r="O777">
        <f t="shared" si="24"/>
        <v>0.14512820512820512</v>
      </c>
      <c r="P777">
        <f t="shared" si="25"/>
        <v>0.1181250906980119</v>
      </c>
    </row>
    <row r="778" spans="1:16" x14ac:dyDescent="0.25">
      <c r="A778" t="s">
        <v>924</v>
      </c>
      <c r="B778" t="s">
        <v>1090</v>
      </c>
      <c r="C778" t="s">
        <v>1097</v>
      </c>
      <c r="D778">
        <v>1610031</v>
      </c>
      <c r="E778">
        <v>507</v>
      </c>
      <c r="F778">
        <v>545</v>
      </c>
      <c r="G778">
        <v>295</v>
      </c>
      <c r="H778">
        <v>113</v>
      </c>
      <c r="I778">
        <v>1460</v>
      </c>
      <c r="J778">
        <v>2676</v>
      </c>
      <c r="K778">
        <v>2016</v>
      </c>
      <c r="L778">
        <v>927</v>
      </c>
      <c r="M778">
        <v>413</v>
      </c>
      <c r="N778">
        <v>6032</v>
      </c>
      <c r="O778">
        <f t="shared" si="24"/>
        <v>7.7397260273972604E-2</v>
      </c>
      <c r="P778">
        <f t="shared" si="25"/>
        <v>6.8468169761273207E-2</v>
      </c>
    </row>
    <row r="779" spans="1:16" x14ac:dyDescent="0.25">
      <c r="A779" t="s">
        <v>924</v>
      </c>
      <c r="B779" t="s">
        <v>1090</v>
      </c>
      <c r="C779" t="s">
        <v>1098</v>
      </c>
      <c r="D779">
        <v>1610040</v>
      </c>
      <c r="E779">
        <v>851</v>
      </c>
      <c r="F779">
        <v>1698</v>
      </c>
      <c r="G779">
        <v>1401</v>
      </c>
      <c r="H779">
        <v>1069</v>
      </c>
      <c r="I779">
        <v>5019</v>
      </c>
      <c r="J779">
        <v>4045</v>
      </c>
      <c r="K779">
        <v>6199</v>
      </c>
      <c r="L779">
        <v>4378</v>
      </c>
      <c r="M779">
        <v>3295</v>
      </c>
      <c r="N779">
        <v>17917</v>
      </c>
      <c r="O779">
        <f t="shared" si="24"/>
        <v>0.21299063558477785</v>
      </c>
      <c r="P779">
        <f t="shared" si="25"/>
        <v>0.18390355528269242</v>
      </c>
    </row>
    <row r="780" spans="1:16" x14ac:dyDescent="0.25">
      <c r="A780" t="s">
        <v>924</v>
      </c>
      <c r="B780" t="s">
        <v>1090</v>
      </c>
      <c r="C780" t="s">
        <v>1099</v>
      </c>
      <c r="D780">
        <v>1610041</v>
      </c>
      <c r="E780">
        <v>1433</v>
      </c>
      <c r="F780">
        <v>927</v>
      </c>
      <c r="G780">
        <v>369</v>
      </c>
      <c r="H780">
        <v>188</v>
      </c>
      <c r="I780">
        <v>2917</v>
      </c>
      <c r="J780">
        <v>6646</v>
      </c>
      <c r="K780">
        <v>2903</v>
      </c>
      <c r="L780">
        <v>1088</v>
      </c>
      <c r="M780">
        <v>604</v>
      </c>
      <c r="N780">
        <v>11241</v>
      </c>
      <c r="O780">
        <f t="shared" si="24"/>
        <v>6.4449777168323619E-2</v>
      </c>
      <c r="P780">
        <f t="shared" si="25"/>
        <v>5.373187438839961E-2</v>
      </c>
    </row>
    <row r="781" spans="1:16" x14ac:dyDescent="0.25">
      <c r="A781" t="s">
        <v>924</v>
      </c>
      <c r="B781" t="s">
        <v>1090</v>
      </c>
      <c r="C781" t="s">
        <v>1100</v>
      </c>
      <c r="D781">
        <v>1610042</v>
      </c>
      <c r="E781">
        <v>1521</v>
      </c>
      <c r="F781">
        <v>1152</v>
      </c>
      <c r="G781">
        <v>492</v>
      </c>
      <c r="H781">
        <v>366</v>
      </c>
      <c r="I781">
        <v>3531</v>
      </c>
      <c r="J781">
        <v>7345</v>
      </c>
      <c r="K781">
        <v>3865</v>
      </c>
      <c r="L781">
        <v>1395</v>
      </c>
      <c r="M781">
        <v>1137</v>
      </c>
      <c r="N781">
        <v>13742</v>
      </c>
      <c r="O781">
        <f t="shared" si="24"/>
        <v>0.10365335598980459</v>
      </c>
      <c r="P781">
        <f t="shared" si="25"/>
        <v>8.2739048173482752E-2</v>
      </c>
    </row>
    <row r="782" spans="1:16" x14ac:dyDescent="0.25">
      <c r="A782" t="s">
        <v>924</v>
      </c>
      <c r="B782" t="s">
        <v>1090</v>
      </c>
      <c r="C782" t="s">
        <v>1101</v>
      </c>
      <c r="D782">
        <v>1610050</v>
      </c>
      <c r="E782">
        <v>2054</v>
      </c>
      <c r="F782">
        <v>2558</v>
      </c>
      <c r="G782">
        <v>1311</v>
      </c>
      <c r="H782">
        <v>939</v>
      </c>
      <c r="I782">
        <v>6862</v>
      </c>
      <c r="J782">
        <v>10041</v>
      </c>
      <c r="K782">
        <v>9181</v>
      </c>
      <c r="L782">
        <v>3959</v>
      </c>
      <c r="M782">
        <v>3209</v>
      </c>
      <c r="N782">
        <v>26390</v>
      </c>
      <c r="O782">
        <f t="shared" si="24"/>
        <v>0.13684057126202273</v>
      </c>
      <c r="P782">
        <f t="shared" si="25"/>
        <v>0.12159909056460781</v>
      </c>
    </row>
    <row r="783" spans="1:16" x14ac:dyDescent="0.25">
      <c r="A783" t="s">
        <v>924</v>
      </c>
      <c r="B783" t="s">
        <v>1090</v>
      </c>
      <c r="C783" t="s">
        <v>1102</v>
      </c>
      <c r="D783">
        <v>1610051</v>
      </c>
      <c r="E783">
        <v>1703</v>
      </c>
      <c r="F783">
        <v>1253</v>
      </c>
      <c r="G783">
        <v>412</v>
      </c>
      <c r="H783">
        <v>176</v>
      </c>
      <c r="I783">
        <v>3544</v>
      </c>
      <c r="J783">
        <v>7669</v>
      </c>
      <c r="K783">
        <v>3851</v>
      </c>
      <c r="L783">
        <v>1124</v>
      </c>
      <c r="M783">
        <v>583</v>
      </c>
      <c r="N783">
        <v>13227</v>
      </c>
      <c r="O783">
        <f t="shared" si="24"/>
        <v>4.9661399548532728E-2</v>
      </c>
      <c r="P783">
        <f t="shared" si="25"/>
        <v>4.407651016859454E-2</v>
      </c>
    </row>
    <row r="784" spans="1:16" x14ac:dyDescent="0.25">
      <c r="A784" t="s">
        <v>924</v>
      </c>
      <c r="B784" t="s">
        <v>1090</v>
      </c>
      <c r="C784" t="s">
        <v>1103</v>
      </c>
      <c r="D784">
        <v>1610052</v>
      </c>
      <c r="E784">
        <v>782</v>
      </c>
      <c r="F784">
        <v>876</v>
      </c>
      <c r="G784">
        <v>449</v>
      </c>
      <c r="H784">
        <v>203</v>
      </c>
      <c r="I784">
        <v>2310</v>
      </c>
      <c r="J784">
        <v>3735</v>
      </c>
      <c r="K784">
        <v>2854</v>
      </c>
      <c r="L784">
        <v>1286</v>
      </c>
      <c r="M784">
        <v>666</v>
      </c>
      <c r="N784">
        <v>8541</v>
      </c>
      <c r="O784">
        <f t="shared" si="24"/>
        <v>8.7878787878787876E-2</v>
      </c>
      <c r="P784">
        <f t="shared" si="25"/>
        <v>7.7976817702845105E-2</v>
      </c>
    </row>
    <row r="785" spans="1:16" x14ac:dyDescent="0.25">
      <c r="A785" t="s">
        <v>924</v>
      </c>
      <c r="B785" t="s">
        <v>1090</v>
      </c>
      <c r="C785" t="s">
        <v>1104</v>
      </c>
      <c r="D785">
        <v>1610060</v>
      </c>
      <c r="E785">
        <v>748</v>
      </c>
      <c r="F785">
        <v>1113</v>
      </c>
      <c r="G785">
        <v>721</v>
      </c>
      <c r="H785">
        <v>694</v>
      </c>
      <c r="I785">
        <v>3276</v>
      </c>
      <c r="J785">
        <v>3803</v>
      </c>
      <c r="K785">
        <v>4362</v>
      </c>
      <c r="L785">
        <v>2463</v>
      </c>
      <c r="M785">
        <v>2407</v>
      </c>
      <c r="N785">
        <v>13035</v>
      </c>
      <c r="O785">
        <f t="shared" si="24"/>
        <v>0.21184371184371184</v>
      </c>
      <c r="P785">
        <f t="shared" si="25"/>
        <v>0.18465669351745301</v>
      </c>
    </row>
    <row r="786" spans="1:16" x14ac:dyDescent="0.25">
      <c r="A786" t="s">
        <v>924</v>
      </c>
      <c r="B786" t="s">
        <v>1090</v>
      </c>
      <c r="C786" t="s">
        <v>1105</v>
      </c>
      <c r="D786">
        <v>1610061</v>
      </c>
      <c r="E786">
        <v>256</v>
      </c>
      <c r="F786">
        <v>611</v>
      </c>
      <c r="G786">
        <v>628</v>
      </c>
      <c r="H786">
        <v>565</v>
      </c>
      <c r="I786">
        <v>2060</v>
      </c>
      <c r="J786">
        <v>1320</v>
      </c>
      <c r="K786">
        <v>2532</v>
      </c>
      <c r="L786">
        <v>2412</v>
      </c>
      <c r="M786">
        <v>1886</v>
      </c>
      <c r="N786">
        <v>8150</v>
      </c>
      <c r="O786">
        <f t="shared" si="24"/>
        <v>0.27427184466019416</v>
      </c>
      <c r="P786">
        <f t="shared" si="25"/>
        <v>0.23141104294478529</v>
      </c>
    </row>
    <row r="787" spans="1:16" x14ac:dyDescent="0.25">
      <c r="A787" t="s">
        <v>924</v>
      </c>
      <c r="B787" t="s">
        <v>1090</v>
      </c>
      <c r="C787" t="s">
        <v>1106</v>
      </c>
      <c r="D787">
        <v>1610062</v>
      </c>
      <c r="E787">
        <v>330</v>
      </c>
      <c r="F787">
        <v>627</v>
      </c>
      <c r="G787">
        <v>526</v>
      </c>
      <c r="H787">
        <v>546</v>
      </c>
      <c r="I787">
        <v>2029</v>
      </c>
      <c r="J787">
        <v>1694</v>
      </c>
      <c r="K787">
        <v>2449</v>
      </c>
      <c r="L787">
        <v>1735</v>
      </c>
      <c r="M787">
        <v>1878</v>
      </c>
      <c r="N787">
        <v>7756</v>
      </c>
      <c r="O787">
        <f t="shared" si="24"/>
        <v>0.26909807787087237</v>
      </c>
      <c r="P787">
        <f t="shared" si="25"/>
        <v>0.24213512119649303</v>
      </c>
    </row>
    <row r="788" spans="1:16" x14ac:dyDescent="0.25">
      <c r="A788" t="s">
        <v>924</v>
      </c>
      <c r="B788" t="s">
        <v>1107</v>
      </c>
      <c r="C788" t="s">
        <v>1108</v>
      </c>
      <c r="D788">
        <v>1611010</v>
      </c>
      <c r="E788">
        <v>1013</v>
      </c>
      <c r="F788">
        <v>1166</v>
      </c>
      <c r="G788">
        <v>707</v>
      </c>
      <c r="H788">
        <v>40</v>
      </c>
      <c r="I788">
        <v>2926</v>
      </c>
      <c r="J788">
        <v>5197</v>
      </c>
      <c r="K788">
        <v>4191</v>
      </c>
      <c r="L788">
        <v>1754</v>
      </c>
      <c r="M788">
        <v>112</v>
      </c>
      <c r="N788">
        <v>11254</v>
      </c>
      <c r="O788">
        <f t="shared" si="24"/>
        <v>1.367053998632946E-2</v>
      </c>
      <c r="P788">
        <f t="shared" si="25"/>
        <v>9.952017060600676E-3</v>
      </c>
    </row>
    <row r="789" spans="1:16" x14ac:dyDescent="0.25">
      <c r="A789" t="s">
        <v>924</v>
      </c>
      <c r="B789" t="s">
        <v>1107</v>
      </c>
      <c r="C789" t="s">
        <v>1109</v>
      </c>
      <c r="D789">
        <v>1611020</v>
      </c>
      <c r="E789">
        <v>1223</v>
      </c>
      <c r="F789">
        <v>1275</v>
      </c>
      <c r="G789">
        <v>601</v>
      </c>
      <c r="H789">
        <v>27</v>
      </c>
      <c r="I789">
        <v>3126</v>
      </c>
      <c r="J789">
        <v>6116</v>
      </c>
      <c r="K789">
        <v>4370</v>
      </c>
      <c r="L789">
        <v>1398</v>
      </c>
      <c r="M789">
        <v>89</v>
      </c>
      <c r="N789">
        <v>11973</v>
      </c>
      <c r="O789">
        <f t="shared" si="24"/>
        <v>8.6372360844529754E-3</v>
      </c>
      <c r="P789">
        <f t="shared" si="25"/>
        <v>7.4333917982126454E-3</v>
      </c>
    </row>
    <row r="790" spans="1:16" x14ac:dyDescent="0.25">
      <c r="A790" t="s">
        <v>924</v>
      </c>
      <c r="B790" t="s">
        <v>1107</v>
      </c>
      <c r="C790" t="s">
        <v>1110</v>
      </c>
      <c r="D790">
        <v>1611030</v>
      </c>
      <c r="E790">
        <v>1115</v>
      </c>
      <c r="F790">
        <v>990</v>
      </c>
      <c r="G790">
        <v>706</v>
      </c>
      <c r="H790">
        <v>33</v>
      </c>
      <c r="I790">
        <v>2844</v>
      </c>
      <c r="J790">
        <v>5671</v>
      </c>
      <c r="K790">
        <v>3312</v>
      </c>
      <c r="L790">
        <v>1596</v>
      </c>
      <c r="M790">
        <v>95</v>
      </c>
      <c r="N790">
        <v>10674</v>
      </c>
      <c r="O790">
        <f t="shared" si="24"/>
        <v>1.1603375527426161E-2</v>
      </c>
      <c r="P790">
        <f t="shared" si="25"/>
        <v>8.9001311598276185E-3</v>
      </c>
    </row>
    <row r="791" spans="1:16" x14ac:dyDescent="0.25">
      <c r="A791" t="s">
        <v>924</v>
      </c>
      <c r="B791" t="s">
        <v>1107</v>
      </c>
      <c r="C791" t="s">
        <v>1111</v>
      </c>
      <c r="D791">
        <v>1611031</v>
      </c>
      <c r="E791">
        <v>330</v>
      </c>
      <c r="F791">
        <v>371</v>
      </c>
      <c r="G791">
        <v>214</v>
      </c>
      <c r="H791">
        <v>9</v>
      </c>
      <c r="I791">
        <v>924</v>
      </c>
      <c r="J791">
        <v>1731</v>
      </c>
      <c r="K791">
        <v>1318</v>
      </c>
      <c r="L791">
        <v>485</v>
      </c>
      <c r="M791">
        <v>33</v>
      </c>
      <c r="N791">
        <v>3567</v>
      </c>
      <c r="O791">
        <f t="shared" si="24"/>
        <v>9.74025974025974E-3</v>
      </c>
      <c r="P791">
        <f t="shared" si="25"/>
        <v>9.2514718250630776E-3</v>
      </c>
    </row>
    <row r="792" spans="1:16" x14ac:dyDescent="0.25">
      <c r="A792" t="s">
        <v>924</v>
      </c>
      <c r="B792" t="s">
        <v>1107</v>
      </c>
      <c r="C792" t="s">
        <v>1112</v>
      </c>
      <c r="D792">
        <v>1611040</v>
      </c>
      <c r="E792">
        <v>727</v>
      </c>
      <c r="F792">
        <v>729</v>
      </c>
      <c r="G792">
        <v>336</v>
      </c>
      <c r="H792">
        <v>25</v>
      </c>
      <c r="I792">
        <v>1817</v>
      </c>
      <c r="J792">
        <v>3484</v>
      </c>
      <c r="K792">
        <v>2594</v>
      </c>
      <c r="L792">
        <v>1006</v>
      </c>
      <c r="M792">
        <v>64</v>
      </c>
      <c r="N792">
        <v>7148</v>
      </c>
      <c r="O792">
        <f t="shared" si="24"/>
        <v>1.3758943313153549E-2</v>
      </c>
      <c r="P792">
        <f t="shared" si="25"/>
        <v>8.9535534415221048E-3</v>
      </c>
    </row>
    <row r="793" spans="1:16" x14ac:dyDescent="0.25">
      <c r="A793" t="s">
        <v>924</v>
      </c>
      <c r="B793" t="s">
        <v>1107</v>
      </c>
      <c r="C793" t="s">
        <v>1113</v>
      </c>
      <c r="D793">
        <v>1611050</v>
      </c>
      <c r="E793">
        <v>551</v>
      </c>
      <c r="F793">
        <v>870</v>
      </c>
      <c r="G793">
        <v>541</v>
      </c>
      <c r="H793">
        <v>17</v>
      </c>
      <c r="I793">
        <v>1979</v>
      </c>
      <c r="J793">
        <v>2575</v>
      </c>
      <c r="K793">
        <v>2718</v>
      </c>
      <c r="L793">
        <v>1139</v>
      </c>
      <c r="M793">
        <v>44</v>
      </c>
      <c r="N793">
        <v>6476</v>
      </c>
      <c r="O793">
        <f t="shared" si="24"/>
        <v>8.590197069226882E-3</v>
      </c>
      <c r="P793">
        <f t="shared" si="25"/>
        <v>6.7943174799258805E-3</v>
      </c>
    </row>
    <row r="794" spans="1:16" x14ac:dyDescent="0.25">
      <c r="A794" t="s">
        <v>924</v>
      </c>
      <c r="B794" t="s">
        <v>1107</v>
      </c>
      <c r="C794" t="s">
        <v>1114</v>
      </c>
      <c r="D794">
        <v>1611051</v>
      </c>
      <c r="E794">
        <v>559</v>
      </c>
      <c r="F794">
        <v>764</v>
      </c>
      <c r="G794">
        <v>575</v>
      </c>
      <c r="H794">
        <v>32</v>
      </c>
      <c r="I794">
        <v>1930</v>
      </c>
      <c r="J794">
        <v>2705</v>
      </c>
      <c r="K794">
        <v>2548</v>
      </c>
      <c r="L794">
        <v>1265</v>
      </c>
      <c r="M794">
        <v>94</v>
      </c>
      <c r="N794">
        <v>6612</v>
      </c>
      <c r="O794">
        <f t="shared" si="24"/>
        <v>1.6580310880829015E-2</v>
      </c>
      <c r="P794">
        <f t="shared" si="25"/>
        <v>1.4216575922565033E-2</v>
      </c>
    </row>
    <row r="795" spans="1:16" x14ac:dyDescent="0.25">
      <c r="A795" t="s">
        <v>924</v>
      </c>
      <c r="B795" t="s">
        <v>1107</v>
      </c>
      <c r="C795" t="s">
        <v>1115</v>
      </c>
      <c r="D795">
        <v>1611060</v>
      </c>
      <c r="E795">
        <v>376</v>
      </c>
      <c r="F795">
        <v>447</v>
      </c>
      <c r="G795">
        <v>335</v>
      </c>
      <c r="H795">
        <v>21</v>
      </c>
      <c r="I795">
        <v>1179</v>
      </c>
      <c r="J795">
        <v>1896</v>
      </c>
      <c r="K795">
        <v>1571</v>
      </c>
      <c r="L795">
        <v>720</v>
      </c>
      <c r="M795">
        <v>58</v>
      </c>
      <c r="N795">
        <v>4245</v>
      </c>
      <c r="O795">
        <f t="shared" si="24"/>
        <v>1.7811704834605598E-2</v>
      </c>
      <c r="P795">
        <f t="shared" si="25"/>
        <v>1.3663133097762074E-2</v>
      </c>
    </row>
    <row r="796" spans="1:16" x14ac:dyDescent="0.25">
      <c r="A796" t="s">
        <v>924</v>
      </c>
      <c r="B796" t="s">
        <v>1107</v>
      </c>
      <c r="C796" t="s">
        <v>1116</v>
      </c>
      <c r="D796">
        <v>1611070</v>
      </c>
      <c r="E796">
        <v>1372</v>
      </c>
      <c r="F796">
        <v>1527</v>
      </c>
      <c r="G796">
        <v>1063</v>
      </c>
      <c r="H796">
        <v>86</v>
      </c>
      <c r="I796">
        <v>4048</v>
      </c>
      <c r="J796">
        <v>7035</v>
      </c>
      <c r="K796">
        <v>5673</v>
      </c>
      <c r="L796">
        <v>3070</v>
      </c>
      <c r="M796">
        <v>266</v>
      </c>
      <c r="N796">
        <v>16044</v>
      </c>
      <c r="O796">
        <f t="shared" si="24"/>
        <v>2.1245059288537548E-2</v>
      </c>
      <c r="P796">
        <f t="shared" si="25"/>
        <v>1.6579406631762654E-2</v>
      </c>
    </row>
    <row r="797" spans="1:16" x14ac:dyDescent="0.25">
      <c r="A797" t="s">
        <v>924</v>
      </c>
      <c r="B797" t="s">
        <v>1107</v>
      </c>
      <c r="C797" t="s">
        <v>1117</v>
      </c>
      <c r="D797">
        <v>1611071</v>
      </c>
      <c r="E797">
        <v>692</v>
      </c>
      <c r="F797">
        <v>615</v>
      </c>
      <c r="G797">
        <v>274</v>
      </c>
      <c r="H797">
        <v>17</v>
      </c>
      <c r="I797">
        <v>1598</v>
      </c>
      <c r="J797">
        <v>3014</v>
      </c>
      <c r="K797">
        <v>1780</v>
      </c>
      <c r="L797">
        <v>566</v>
      </c>
      <c r="M797">
        <v>45</v>
      </c>
      <c r="N797">
        <v>5405</v>
      </c>
      <c r="O797">
        <f t="shared" si="24"/>
        <v>1.0638297872340425E-2</v>
      </c>
      <c r="P797">
        <f t="shared" si="25"/>
        <v>8.3256244218316375E-3</v>
      </c>
    </row>
    <row r="798" spans="1:16" x14ac:dyDescent="0.25">
      <c r="A798" t="s">
        <v>924</v>
      </c>
      <c r="B798" t="s">
        <v>1118</v>
      </c>
      <c r="C798" t="s">
        <v>1119</v>
      </c>
      <c r="D798">
        <v>1612010</v>
      </c>
      <c r="E798">
        <v>3171</v>
      </c>
      <c r="F798">
        <v>2444</v>
      </c>
      <c r="G798">
        <v>1274</v>
      </c>
      <c r="H798">
        <v>302</v>
      </c>
      <c r="I798">
        <v>7191</v>
      </c>
      <c r="J798">
        <v>15213</v>
      </c>
      <c r="K798">
        <v>8075</v>
      </c>
      <c r="L798">
        <v>3463</v>
      </c>
      <c r="M798">
        <v>942</v>
      </c>
      <c r="N798">
        <v>27693</v>
      </c>
      <c r="O798">
        <f t="shared" si="24"/>
        <v>4.1996940620219719E-2</v>
      </c>
      <c r="P798">
        <f t="shared" si="25"/>
        <v>3.4015816271259887E-2</v>
      </c>
    </row>
    <row r="799" spans="1:16" x14ac:dyDescent="0.25">
      <c r="A799" t="s">
        <v>924</v>
      </c>
      <c r="B799" t="s">
        <v>1118</v>
      </c>
      <c r="C799" t="s">
        <v>1120</v>
      </c>
      <c r="D799">
        <v>1612020</v>
      </c>
      <c r="E799">
        <v>1326</v>
      </c>
      <c r="F799">
        <v>1009</v>
      </c>
      <c r="G799">
        <v>507</v>
      </c>
      <c r="H799">
        <v>95</v>
      </c>
      <c r="I799">
        <v>2937</v>
      </c>
      <c r="J799">
        <v>6267</v>
      </c>
      <c r="K799">
        <v>3421</v>
      </c>
      <c r="L799">
        <v>1427</v>
      </c>
      <c r="M799">
        <v>249</v>
      </c>
      <c r="N799">
        <v>11364</v>
      </c>
      <c r="O799">
        <f t="shared" si="24"/>
        <v>3.2345931222335714E-2</v>
      </c>
      <c r="P799">
        <f t="shared" si="25"/>
        <v>2.191129883843717E-2</v>
      </c>
    </row>
    <row r="800" spans="1:16" x14ac:dyDescent="0.25">
      <c r="A800" t="s">
        <v>924</v>
      </c>
      <c r="B800" t="s">
        <v>1118</v>
      </c>
      <c r="C800" t="s">
        <v>1121</v>
      </c>
      <c r="D800">
        <v>1612030</v>
      </c>
      <c r="E800">
        <v>1000</v>
      </c>
      <c r="F800">
        <v>782</v>
      </c>
      <c r="G800">
        <v>275</v>
      </c>
      <c r="H800">
        <v>37</v>
      </c>
      <c r="I800">
        <v>2094</v>
      </c>
      <c r="J800">
        <v>4791</v>
      </c>
      <c r="K800">
        <v>2582</v>
      </c>
      <c r="L800">
        <v>651</v>
      </c>
      <c r="M800">
        <v>114</v>
      </c>
      <c r="N800">
        <v>8138</v>
      </c>
      <c r="O800">
        <f t="shared" si="24"/>
        <v>1.7669531996179561E-2</v>
      </c>
      <c r="P800">
        <f t="shared" si="25"/>
        <v>1.4008355861391006E-2</v>
      </c>
    </row>
    <row r="801" spans="1:16" x14ac:dyDescent="0.25">
      <c r="A801" t="s">
        <v>924</v>
      </c>
      <c r="B801" t="s">
        <v>1118</v>
      </c>
      <c r="C801" t="s">
        <v>1122</v>
      </c>
      <c r="D801">
        <v>1612040</v>
      </c>
      <c r="E801">
        <v>1108</v>
      </c>
      <c r="F801">
        <v>864</v>
      </c>
      <c r="G801">
        <v>417</v>
      </c>
      <c r="H801">
        <v>83</v>
      </c>
      <c r="I801">
        <v>2472</v>
      </c>
      <c r="J801">
        <v>5646</v>
      </c>
      <c r="K801">
        <v>3051</v>
      </c>
      <c r="L801">
        <v>1127</v>
      </c>
      <c r="M801">
        <v>239</v>
      </c>
      <c r="N801">
        <v>10063</v>
      </c>
      <c r="O801">
        <f t="shared" si="24"/>
        <v>3.3576051779935272E-2</v>
      </c>
      <c r="P801">
        <f t="shared" si="25"/>
        <v>2.3750372652290571E-2</v>
      </c>
    </row>
    <row r="802" spans="1:16" x14ac:dyDescent="0.25">
      <c r="A802" t="s">
        <v>924</v>
      </c>
      <c r="B802" t="s">
        <v>1118</v>
      </c>
      <c r="C802" t="s">
        <v>1123</v>
      </c>
      <c r="D802">
        <v>1612050</v>
      </c>
      <c r="E802">
        <v>1864</v>
      </c>
      <c r="F802">
        <v>891</v>
      </c>
      <c r="G802">
        <v>270</v>
      </c>
      <c r="H802">
        <v>49</v>
      </c>
      <c r="I802">
        <v>3074</v>
      </c>
      <c r="J802">
        <v>8705</v>
      </c>
      <c r="K802">
        <v>3041</v>
      </c>
      <c r="L802">
        <v>873</v>
      </c>
      <c r="M802">
        <v>184</v>
      </c>
      <c r="N802">
        <v>12803</v>
      </c>
      <c r="O802">
        <f t="shared" si="24"/>
        <v>1.594014313597918E-2</v>
      </c>
      <c r="P802">
        <f t="shared" si="25"/>
        <v>1.4371631648832305E-2</v>
      </c>
    </row>
    <row r="803" spans="1:16" x14ac:dyDescent="0.25">
      <c r="A803" t="s">
        <v>924</v>
      </c>
      <c r="B803" t="s">
        <v>1124</v>
      </c>
      <c r="C803" t="s">
        <v>1125</v>
      </c>
      <c r="D803">
        <v>1613010</v>
      </c>
      <c r="E803">
        <v>1118</v>
      </c>
      <c r="F803">
        <v>302</v>
      </c>
      <c r="G803">
        <v>15</v>
      </c>
      <c r="H803">
        <v>10</v>
      </c>
      <c r="I803">
        <v>1445</v>
      </c>
      <c r="J803">
        <v>4522</v>
      </c>
      <c r="K803">
        <v>624</v>
      </c>
      <c r="L803">
        <v>37</v>
      </c>
      <c r="M803">
        <v>22</v>
      </c>
      <c r="N803">
        <v>5205</v>
      </c>
      <c r="O803">
        <f t="shared" si="24"/>
        <v>6.920415224913495E-3</v>
      </c>
      <c r="P803">
        <f t="shared" si="25"/>
        <v>4.2267050912584052E-3</v>
      </c>
    </row>
    <row r="804" spans="1:16" x14ac:dyDescent="0.25">
      <c r="A804" t="s">
        <v>924</v>
      </c>
      <c r="B804" t="s">
        <v>1124</v>
      </c>
      <c r="C804" t="s">
        <v>1126</v>
      </c>
      <c r="D804">
        <v>1613020</v>
      </c>
      <c r="E804">
        <v>2268</v>
      </c>
      <c r="F804">
        <v>864</v>
      </c>
      <c r="G804">
        <v>68</v>
      </c>
      <c r="H804">
        <v>45</v>
      </c>
      <c r="I804">
        <v>3245</v>
      </c>
      <c r="J804">
        <v>9517</v>
      </c>
      <c r="K804">
        <v>2349</v>
      </c>
      <c r="L804">
        <v>161</v>
      </c>
      <c r="M804">
        <v>104</v>
      </c>
      <c r="N804">
        <v>12131</v>
      </c>
      <c r="O804">
        <f t="shared" si="24"/>
        <v>1.386748844375963E-2</v>
      </c>
      <c r="P804">
        <f t="shared" si="25"/>
        <v>8.573077240128596E-3</v>
      </c>
    </row>
    <row r="805" spans="1:16" x14ac:dyDescent="0.25">
      <c r="A805" t="s">
        <v>924</v>
      </c>
      <c r="B805" t="s">
        <v>1124</v>
      </c>
      <c r="C805" t="s">
        <v>1127</v>
      </c>
      <c r="D805">
        <v>1613030</v>
      </c>
      <c r="E805">
        <v>1916</v>
      </c>
      <c r="F805">
        <v>810</v>
      </c>
      <c r="G805">
        <v>31</v>
      </c>
      <c r="H805">
        <v>28</v>
      </c>
      <c r="I805">
        <v>2785</v>
      </c>
      <c r="J805">
        <v>6761</v>
      </c>
      <c r="K805">
        <v>1412</v>
      </c>
      <c r="L805">
        <v>57</v>
      </c>
      <c r="M805">
        <v>65</v>
      </c>
      <c r="N805">
        <v>8295</v>
      </c>
      <c r="O805">
        <f t="shared" si="24"/>
        <v>1.0053859964093357E-2</v>
      </c>
      <c r="P805">
        <f t="shared" si="25"/>
        <v>7.836045810729355E-3</v>
      </c>
    </row>
    <row r="806" spans="1:16" x14ac:dyDescent="0.25">
      <c r="A806" t="s">
        <v>924</v>
      </c>
      <c r="B806" t="s">
        <v>1124</v>
      </c>
      <c r="C806" t="s">
        <v>1128</v>
      </c>
      <c r="D806">
        <v>1613040</v>
      </c>
      <c r="E806">
        <v>3262</v>
      </c>
      <c r="F806">
        <v>1052</v>
      </c>
      <c r="G806">
        <v>62</v>
      </c>
      <c r="H806">
        <v>40</v>
      </c>
      <c r="I806">
        <v>4416</v>
      </c>
      <c r="J806">
        <v>12615</v>
      </c>
      <c r="K806">
        <v>2460</v>
      </c>
      <c r="L806">
        <v>127</v>
      </c>
      <c r="M806">
        <v>116</v>
      </c>
      <c r="N806">
        <v>15318</v>
      </c>
      <c r="O806">
        <f t="shared" si="24"/>
        <v>9.057971014492754E-3</v>
      </c>
      <c r="P806">
        <f t="shared" si="25"/>
        <v>7.5727901814858336E-3</v>
      </c>
    </row>
    <row r="807" spans="1:16" x14ac:dyDescent="0.25">
      <c r="A807" t="s">
        <v>924</v>
      </c>
      <c r="B807" t="s">
        <v>1124</v>
      </c>
      <c r="C807" t="s">
        <v>1129</v>
      </c>
      <c r="D807">
        <v>1613050</v>
      </c>
      <c r="E807">
        <v>808</v>
      </c>
      <c r="F807">
        <v>410</v>
      </c>
      <c r="G807">
        <v>30</v>
      </c>
      <c r="H807">
        <v>19</v>
      </c>
      <c r="I807">
        <v>1267</v>
      </c>
      <c r="J807">
        <v>3311</v>
      </c>
      <c r="K807">
        <v>999</v>
      </c>
      <c r="L807">
        <v>72</v>
      </c>
      <c r="M807">
        <v>46</v>
      </c>
      <c r="N807">
        <v>4428</v>
      </c>
      <c r="O807">
        <f t="shared" si="24"/>
        <v>1.499605367008682E-2</v>
      </c>
      <c r="P807">
        <f t="shared" si="25"/>
        <v>1.038843721770551E-2</v>
      </c>
    </row>
    <row r="808" spans="1:16" x14ac:dyDescent="0.25">
      <c r="A808" t="s">
        <v>924</v>
      </c>
      <c r="B808" t="s">
        <v>1124</v>
      </c>
      <c r="C808" t="s">
        <v>1130</v>
      </c>
      <c r="D808">
        <v>1613060</v>
      </c>
      <c r="E808">
        <v>1381</v>
      </c>
      <c r="F808">
        <v>1098</v>
      </c>
      <c r="G808">
        <v>147</v>
      </c>
      <c r="H808">
        <v>95</v>
      </c>
      <c r="I808">
        <v>2721</v>
      </c>
      <c r="J808">
        <v>6038</v>
      </c>
      <c r="K808">
        <v>3140</v>
      </c>
      <c r="L808">
        <v>326</v>
      </c>
      <c r="M808">
        <v>214</v>
      </c>
      <c r="N808">
        <v>9718</v>
      </c>
      <c r="O808">
        <f t="shared" si="24"/>
        <v>3.4913634693127527E-2</v>
      </c>
      <c r="P808">
        <f t="shared" si="25"/>
        <v>2.2020991973657131E-2</v>
      </c>
    </row>
    <row r="809" spans="1:16" x14ac:dyDescent="0.25">
      <c r="A809" t="s">
        <v>924</v>
      </c>
      <c r="B809" t="s">
        <v>1124</v>
      </c>
      <c r="C809" t="s">
        <v>1131</v>
      </c>
      <c r="D809">
        <v>1613070</v>
      </c>
      <c r="E809">
        <v>1207</v>
      </c>
      <c r="F809">
        <v>960</v>
      </c>
      <c r="G809">
        <v>155</v>
      </c>
      <c r="H809">
        <v>89</v>
      </c>
      <c r="I809">
        <v>2411</v>
      </c>
      <c r="J809">
        <v>5311</v>
      </c>
      <c r="K809">
        <v>2953</v>
      </c>
      <c r="L809">
        <v>339</v>
      </c>
      <c r="M809">
        <v>187</v>
      </c>
      <c r="N809">
        <v>8790</v>
      </c>
      <c r="O809">
        <f t="shared" si="24"/>
        <v>3.691414350891746E-2</v>
      </c>
      <c r="P809">
        <f t="shared" si="25"/>
        <v>2.1274175199089876E-2</v>
      </c>
    </row>
    <row r="810" spans="1:16" x14ac:dyDescent="0.25">
      <c r="A810" t="s">
        <v>924</v>
      </c>
      <c r="B810" t="s">
        <v>1132</v>
      </c>
      <c r="C810" t="s">
        <v>1133</v>
      </c>
      <c r="D810">
        <v>1671010</v>
      </c>
      <c r="E810">
        <v>3385</v>
      </c>
      <c r="F810">
        <v>587</v>
      </c>
      <c r="G810">
        <v>300</v>
      </c>
      <c r="H810">
        <v>355</v>
      </c>
      <c r="I810">
        <v>4627</v>
      </c>
      <c r="J810">
        <v>15510</v>
      </c>
      <c r="K810">
        <v>2217</v>
      </c>
      <c r="L810">
        <v>1192</v>
      </c>
      <c r="M810">
        <v>1452</v>
      </c>
      <c r="N810">
        <v>20371</v>
      </c>
      <c r="O810">
        <f t="shared" si="24"/>
        <v>7.6723578992867955E-2</v>
      </c>
      <c r="P810">
        <f t="shared" si="25"/>
        <v>7.1277796868096807E-2</v>
      </c>
    </row>
    <row r="811" spans="1:16" x14ac:dyDescent="0.25">
      <c r="A811" t="s">
        <v>924</v>
      </c>
      <c r="B811" t="s">
        <v>1132</v>
      </c>
      <c r="C811" t="s">
        <v>1134</v>
      </c>
      <c r="D811">
        <v>1671011</v>
      </c>
      <c r="E811">
        <v>4453</v>
      </c>
      <c r="F811">
        <v>678</v>
      </c>
      <c r="G811">
        <v>342</v>
      </c>
      <c r="H811">
        <v>348</v>
      </c>
      <c r="I811">
        <v>5821</v>
      </c>
      <c r="J811">
        <v>18600</v>
      </c>
      <c r="K811">
        <v>2428</v>
      </c>
      <c r="L811">
        <v>1260</v>
      </c>
      <c r="M811">
        <v>1309</v>
      </c>
      <c r="N811">
        <v>23597</v>
      </c>
      <c r="O811">
        <f t="shared" si="24"/>
        <v>5.9783542346675829E-2</v>
      </c>
      <c r="P811">
        <f t="shared" si="25"/>
        <v>5.5473153366953423E-2</v>
      </c>
    </row>
    <row r="812" spans="1:16" x14ac:dyDescent="0.25">
      <c r="A812" t="s">
        <v>924</v>
      </c>
      <c r="B812" t="s">
        <v>1132</v>
      </c>
      <c r="C812" t="s">
        <v>1135</v>
      </c>
      <c r="D812">
        <v>1671020</v>
      </c>
      <c r="E812">
        <v>11460</v>
      </c>
      <c r="F812">
        <v>1277</v>
      </c>
      <c r="G812">
        <v>676</v>
      </c>
      <c r="H812">
        <v>759</v>
      </c>
      <c r="I812">
        <v>14172</v>
      </c>
      <c r="J812">
        <v>52112</v>
      </c>
      <c r="K812">
        <v>4911</v>
      </c>
      <c r="L812">
        <v>2764</v>
      </c>
      <c r="M812">
        <v>3267</v>
      </c>
      <c r="N812">
        <v>63054</v>
      </c>
      <c r="O812">
        <f t="shared" si="24"/>
        <v>5.3556308213378492E-2</v>
      </c>
      <c r="P812">
        <f t="shared" si="25"/>
        <v>5.1812731944047959E-2</v>
      </c>
    </row>
    <row r="813" spans="1:16" x14ac:dyDescent="0.25">
      <c r="A813" t="s">
        <v>924</v>
      </c>
      <c r="B813" t="s">
        <v>1132</v>
      </c>
      <c r="C813" t="s">
        <v>1136</v>
      </c>
      <c r="D813">
        <v>1671021</v>
      </c>
      <c r="E813">
        <v>8212</v>
      </c>
      <c r="F813">
        <v>1009</v>
      </c>
      <c r="G813">
        <v>533</v>
      </c>
      <c r="H813">
        <v>479</v>
      </c>
      <c r="I813">
        <v>10233</v>
      </c>
      <c r="J813">
        <v>33305</v>
      </c>
      <c r="K813">
        <v>3609</v>
      </c>
      <c r="L813">
        <v>1952</v>
      </c>
      <c r="M813">
        <v>1841</v>
      </c>
      <c r="N813">
        <v>40707</v>
      </c>
      <c r="O813">
        <f t="shared" si="24"/>
        <v>4.6809342323854197E-2</v>
      </c>
      <c r="P813">
        <f t="shared" si="25"/>
        <v>4.5225636868351883E-2</v>
      </c>
    </row>
    <row r="814" spans="1:16" x14ac:dyDescent="0.25">
      <c r="A814" t="s">
        <v>924</v>
      </c>
      <c r="B814" t="s">
        <v>1132</v>
      </c>
      <c r="C814" t="s">
        <v>1137</v>
      </c>
      <c r="D814">
        <v>1671030</v>
      </c>
      <c r="E814">
        <v>6280</v>
      </c>
      <c r="F814">
        <v>925</v>
      </c>
      <c r="G814">
        <v>495</v>
      </c>
      <c r="H814">
        <v>503</v>
      </c>
      <c r="I814">
        <v>8203</v>
      </c>
      <c r="J814">
        <v>27084</v>
      </c>
      <c r="K814">
        <v>3253</v>
      </c>
      <c r="L814">
        <v>1960</v>
      </c>
      <c r="M814">
        <v>1947</v>
      </c>
      <c r="N814">
        <v>34244</v>
      </c>
      <c r="O814">
        <f t="shared" si="24"/>
        <v>6.1319029623308548E-2</v>
      </c>
      <c r="P814">
        <f t="shared" si="25"/>
        <v>5.6856675622006775E-2</v>
      </c>
    </row>
    <row r="815" spans="1:16" x14ac:dyDescent="0.25">
      <c r="A815" t="s">
        <v>924</v>
      </c>
      <c r="B815" t="s">
        <v>1132</v>
      </c>
      <c r="C815" t="s">
        <v>1138</v>
      </c>
      <c r="D815">
        <v>1671031</v>
      </c>
      <c r="E815">
        <v>5439</v>
      </c>
      <c r="F815">
        <v>1182</v>
      </c>
      <c r="G815">
        <v>691</v>
      </c>
      <c r="H815">
        <v>752</v>
      </c>
      <c r="I815">
        <v>8064</v>
      </c>
      <c r="J815">
        <v>21610</v>
      </c>
      <c r="K815">
        <v>3996</v>
      </c>
      <c r="L815">
        <v>2417</v>
      </c>
      <c r="M815">
        <v>2697</v>
      </c>
      <c r="N815">
        <v>30720</v>
      </c>
      <c r="O815">
        <f t="shared" si="24"/>
        <v>9.3253968253968256E-2</v>
      </c>
      <c r="P815">
        <f t="shared" si="25"/>
        <v>8.7792968750000006E-2</v>
      </c>
    </row>
    <row r="816" spans="1:16" x14ac:dyDescent="0.25">
      <c r="A816" t="s">
        <v>924</v>
      </c>
      <c r="B816" t="s">
        <v>1132</v>
      </c>
      <c r="C816" t="s">
        <v>1139</v>
      </c>
      <c r="D816">
        <v>1671040</v>
      </c>
      <c r="E816">
        <v>3156</v>
      </c>
      <c r="F816">
        <v>772</v>
      </c>
      <c r="G816">
        <v>501</v>
      </c>
      <c r="H816">
        <v>524</v>
      </c>
      <c r="I816">
        <v>4953</v>
      </c>
      <c r="J816">
        <v>13497</v>
      </c>
      <c r="K816">
        <v>2846</v>
      </c>
      <c r="L816">
        <v>1915</v>
      </c>
      <c r="M816">
        <v>1993</v>
      </c>
      <c r="N816">
        <v>20251</v>
      </c>
      <c r="O816">
        <f t="shared" si="24"/>
        <v>0.10579446799919241</v>
      </c>
      <c r="P816">
        <f t="shared" si="25"/>
        <v>9.8414893091699179E-2</v>
      </c>
    </row>
    <row r="817" spans="1:16" x14ac:dyDescent="0.25">
      <c r="A817" t="s">
        <v>924</v>
      </c>
      <c r="B817" t="s">
        <v>1132</v>
      </c>
      <c r="C817" t="s">
        <v>1140</v>
      </c>
      <c r="D817">
        <v>1671041</v>
      </c>
      <c r="E817">
        <v>1439</v>
      </c>
      <c r="F817">
        <v>405</v>
      </c>
      <c r="G817">
        <v>178</v>
      </c>
      <c r="H817">
        <v>208</v>
      </c>
      <c r="I817">
        <v>2230</v>
      </c>
      <c r="J817">
        <v>6263</v>
      </c>
      <c r="K817">
        <v>1425</v>
      </c>
      <c r="L817">
        <v>661</v>
      </c>
      <c r="M817">
        <v>793</v>
      </c>
      <c r="N817">
        <v>9142</v>
      </c>
      <c r="O817">
        <f t="shared" si="24"/>
        <v>9.3273542600896861E-2</v>
      </c>
      <c r="P817">
        <f t="shared" si="25"/>
        <v>8.674250711004157E-2</v>
      </c>
    </row>
    <row r="818" spans="1:16" x14ac:dyDescent="0.25">
      <c r="A818" t="s">
        <v>924</v>
      </c>
      <c r="B818" t="s">
        <v>1132</v>
      </c>
      <c r="C818" t="s">
        <v>1141</v>
      </c>
      <c r="D818">
        <v>1671050</v>
      </c>
      <c r="E818">
        <v>1702</v>
      </c>
      <c r="F818">
        <v>456</v>
      </c>
      <c r="G818">
        <v>315</v>
      </c>
      <c r="H818">
        <v>363</v>
      </c>
      <c r="I818">
        <v>2836</v>
      </c>
      <c r="J818">
        <v>7701</v>
      </c>
      <c r="K818">
        <v>1844</v>
      </c>
      <c r="L818">
        <v>1167</v>
      </c>
      <c r="M818">
        <v>1457</v>
      </c>
      <c r="N818">
        <v>12169</v>
      </c>
      <c r="O818">
        <f t="shared" si="24"/>
        <v>0.12799717912552891</v>
      </c>
      <c r="P818">
        <f t="shared" si="25"/>
        <v>0.11973046265099845</v>
      </c>
    </row>
    <row r="819" spans="1:16" x14ac:dyDescent="0.25">
      <c r="A819" t="s">
        <v>924</v>
      </c>
      <c r="B819" t="s">
        <v>1132</v>
      </c>
      <c r="C819" t="s">
        <v>1142</v>
      </c>
      <c r="D819">
        <v>1671051</v>
      </c>
      <c r="E819">
        <v>1907</v>
      </c>
      <c r="F819">
        <v>648</v>
      </c>
      <c r="G819">
        <v>405</v>
      </c>
      <c r="H819">
        <v>529</v>
      </c>
      <c r="I819">
        <v>3489</v>
      </c>
      <c r="J819">
        <v>8422</v>
      </c>
      <c r="K819">
        <v>2574</v>
      </c>
      <c r="L819">
        <v>1513</v>
      </c>
      <c r="M819">
        <v>2092</v>
      </c>
      <c r="N819">
        <v>14601</v>
      </c>
      <c r="O819">
        <f t="shared" si="24"/>
        <v>0.15161937517913443</v>
      </c>
      <c r="P819">
        <f t="shared" si="25"/>
        <v>0.14327785768098075</v>
      </c>
    </row>
    <row r="820" spans="1:16" x14ac:dyDescent="0.25">
      <c r="A820" t="s">
        <v>924</v>
      </c>
      <c r="B820" t="s">
        <v>1132</v>
      </c>
      <c r="C820" t="s">
        <v>1143</v>
      </c>
      <c r="D820">
        <v>1671060</v>
      </c>
      <c r="E820">
        <v>4179</v>
      </c>
      <c r="F820">
        <v>1107</v>
      </c>
      <c r="G820">
        <v>712</v>
      </c>
      <c r="H820">
        <v>841</v>
      </c>
      <c r="I820">
        <v>6839</v>
      </c>
      <c r="J820">
        <v>19273</v>
      </c>
      <c r="K820">
        <v>4201</v>
      </c>
      <c r="L820">
        <v>2713</v>
      </c>
      <c r="M820">
        <v>3383</v>
      </c>
      <c r="N820">
        <v>29570</v>
      </c>
      <c r="O820">
        <f t="shared" si="24"/>
        <v>0.12297119461909636</v>
      </c>
      <c r="P820">
        <f t="shared" si="25"/>
        <v>0.11440649306729794</v>
      </c>
    </row>
    <row r="821" spans="1:16" x14ac:dyDescent="0.25">
      <c r="A821" t="s">
        <v>924</v>
      </c>
      <c r="B821" t="s">
        <v>1132</v>
      </c>
      <c r="C821" t="s">
        <v>1144</v>
      </c>
      <c r="D821">
        <v>1671061</v>
      </c>
      <c r="E821">
        <v>2849</v>
      </c>
      <c r="F821">
        <v>885</v>
      </c>
      <c r="G821">
        <v>605</v>
      </c>
      <c r="H821">
        <v>701</v>
      </c>
      <c r="I821">
        <v>5040</v>
      </c>
      <c r="J821">
        <v>12459</v>
      </c>
      <c r="K821">
        <v>3396</v>
      </c>
      <c r="L821">
        <v>2330</v>
      </c>
      <c r="M821">
        <v>2786</v>
      </c>
      <c r="N821">
        <v>20971</v>
      </c>
      <c r="O821">
        <f t="shared" si="24"/>
        <v>0.13908730158730159</v>
      </c>
      <c r="P821">
        <f t="shared" si="25"/>
        <v>0.1328501263649802</v>
      </c>
    </row>
    <row r="822" spans="1:16" x14ac:dyDescent="0.25">
      <c r="A822" t="s">
        <v>924</v>
      </c>
      <c r="B822" t="s">
        <v>1132</v>
      </c>
      <c r="C822" t="s">
        <v>1145</v>
      </c>
      <c r="D822">
        <v>1671070</v>
      </c>
      <c r="E822">
        <v>2407</v>
      </c>
      <c r="F822">
        <v>539</v>
      </c>
      <c r="G822">
        <v>363</v>
      </c>
      <c r="H822">
        <v>369</v>
      </c>
      <c r="I822">
        <v>3678</v>
      </c>
      <c r="J822">
        <v>10674</v>
      </c>
      <c r="K822">
        <v>2225</v>
      </c>
      <c r="L822">
        <v>1444</v>
      </c>
      <c r="M822">
        <v>1499</v>
      </c>
      <c r="N822">
        <v>15842</v>
      </c>
      <c r="O822">
        <f t="shared" si="24"/>
        <v>0.10032626427406199</v>
      </c>
      <c r="P822">
        <f t="shared" si="25"/>
        <v>9.4621891175356646E-2</v>
      </c>
    </row>
    <row r="823" spans="1:16" x14ac:dyDescent="0.25">
      <c r="A823" t="s">
        <v>924</v>
      </c>
      <c r="B823" t="s">
        <v>1132</v>
      </c>
      <c r="C823" t="s">
        <v>1146</v>
      </c>
      <c r="D823">
        <v>1671071</v>
      </c>
      <c r="E823">
        <v>1434</v>
      </c>
      <c r="F823">
        <v>321</v>
      </c>
      <c r="G823">
        <v>202</v>
      </c>
      <c r="H823">
        <v>219</v>
      </c>
      <c r="I823">
        <v>2176</v>
      </c>
      <c r="J823">
        <v>6451</v>
      </c>
      <c r="K823">
        <v>1305</v>
      </c>
      <c r="L823">
        <v>803</v>
      </c>
      <c r="M823">
        <v>883</v>
      </c>
      <c r="N823">
        <v>9442</v>
      </c>
      <c r="O823">
        <f t="shared" si="24"/>
        <v>0.10064338235294118</v>
      </c>
      <c r="P823">
        <f t="shared" si="25"/>
        <v>9.3518322389324296E-2</v>
      </c>
    </row>
    <row r="824" spans="1:16" x14ac:dyDescent="0.25">
      <c r="A824" t="s">
        <v>924</v>
      </c>
      <c r="B824" t="s">
        <v>1132</v>
      </c>
      <c r="C824" t="s">
        <v>1147</v>
      </c>
      <c r="D824">
        <v>1671080</v>
      </c>
      <c r="E824">
        <v>3965</v>
      </c>
      <c r="F824">
        <v>758</v>
      </c>
      <c r="G824">
        <v>483</v>
      </c>
      <c r="H824">
        <v>542</v>
      </c>
      <c r="I824">
        <v>5748</v>
      </c>
      <c r="J824">
        <v>16685</v>
      </c>
      <c r="K824">
        <v>2915</v>
      </c>
      <c r="L824">
        <v>1856</v>
      </c>
      <c r="M824">
        <v>2100</v>
      </c>
      <c r="N824">
        <v>23556</v>
      </c>
      <c r="O824">
        <f t="shared" si="24"/>
        <v>9.4293667362560896E-2</v>
      </c>
      <c r="P824">
        <f t="shared" si="25"/>
        <v>8.9149261334691796E-2</v>
      </c>
    </row>
    <row r="825" spans="1:16" x14ac:dyDescent="0.25">
      <c r="A825" t="s">
        <v>924</v>
      </c>
      <c r="B825" t="s">
        <v>1132</v>
      </c>
      <c r="C825" t="s">
        <v>1148</v>
      </c>
      <c r="D825">
        <v>1671081</v>
      </c>
      <c r="E825">
        <v>1328</v>
      </c>
      <c r="F825">
        <v>376</v>
      </c>
      <c r="G825">
        <v>231</v>
      </c>
      <c r="H825">
        <v>296</v>
      </c>
      <c r="I825">
        <v>2231</v>
      </c>
      <c r="J825">
        <v>6012</v>
      </c>
      <c r="K825">
        <v>1550</v>
      </c>
      <c r="L825">
        <v>933</v>
      </c>
      <c r="M825">
        <v>1250</v>
      </c>
      <c r="N825">
        <v>9745</v>
      </c>
      <c r="O825">
        <f t="shared" si="24"/>
        <v>0.13267593007619902</v>
      </c>
      <c r="P825">
        <f t="shared" si="25"/>
        <v>0.12827090815802974</v>
      </c>
    </row>
    <row r="826" spans="1:16" x14ac:dyDescent="0.25">
      <c r="A826" t="s">
        <v>924</v>
      </c>
      <c r="B826" t="s">
        <v>1149</v>
      </c>
      <c r="C826" t="s">
        <v>1150</v>
      </c>
      <c r="D826">
        <v>1672010</v>
      </c>
      <c r="E826">
        <v>984</v>
      </c>
      <c r="F826">
        <v>77</v>
      </c>
      <c r="G826">
        <v>35</v>
      </c>
      <c r="H826">
        <v>65</v>
      </c>
      <c r="I826">
        <v>1161</v>
      </c>
      <c r="J826">
        <v>4098</v>
      </c>
      <c r="K826">
        <v>282</v>
      </c>
      <c r="L826">
        <v>97</v>
      </c>
      <c r="M826">
        <v>248</v>
      </c>
      <c r="N826">
        <v>4725</v>
      </c>
      <c r="O826">
        <f t="shared" si="24"/>
        <v>5.5986218776916452E-2</v>
      </c>
      <c r="P826">
        <f t="shared" si="25"/>
        <v>5.2486772486772484E-2</v>
      </c>
    </row>
    <row r="827" spans="1:16" x14ac:dyDescent="0.25">
      <c r="A827" t="s">
        <v>924</v>
      </c>
      <c r="B827" t="s">
        <v>1149</v>
      </c>
      <c r="C827" t="s">
        <v>1151</v>
      </c>
      <c r="D827">
        <v>1672020</v>
      </c>
      <c r="E827">
        <v>1998</v>
      </c>
      <c r="F827">
        <v>353</v>
      </c>
      <c r="G827">
        <v>209</v>
      </c>
      <c r="H827">
        <v>323</v>
      </c>
      <c r="I827">
        <v>2883</v>
      </c>
      <c r="J827">
        <v>8207</v>
      </c>
      <c r="K827">
        <v>1142</v>
      </c>
      <c r="L827">
        <v>692</v>
      </c>
      <c r="M827">
        <v>1183</v>
      </c>
      <c r="N827">
        <v>11224</v>
      </c>
      <c r="O827">
        <f t="shared" si="24"/>
        <v>0.11203607353451266</v>
      </c>
      <c r="P827">
        <f t="shared" si="25"/>
        <v>0.10539914468995011</v>
      </c>
    </row>
    <row r="828" spans="1:16" x14ac:dyDescent="0.25">
      <c r="A828" t="s">
        <v>924</v>
      </c>
      <c r="B828" t="s">
        <v>1149</v>
      </c>
      <c r="C828" t="s">
        <v>1152</v>
      </c>
      <c r="D828">
        <v>1672021</v>
      </c>
      <c r="E828">
        <v>748</v>
      </c>
      <c r="F828">
        <v>146</v>
      </c>
      <c r="G828">
        <v>94</v>
      </c>
      <c r="H828">
        <v>123</v>
      </c>
      <c r="I828">
        <v>1111</v>
      </c>
      <c r="J828">
        <v>3089</v>
      </c>
      <c r="K828">
        <v>463</v>
      </c>
      <c r="L828">
        <v>322</v>
      </c>
      <c r="M828">
        <v>461</v>
      </c>
      <c r="N828">
        <v>4335</v>
      </c>
      <c r="O828">
        <f t="shared" si="24"/>
        <v>0.11071107110711072</v>
      </c>
      <c r="P828">
        <f t="shared" si="25"/>
        <v>0.1063437139561707</v>
      </c>
    </row>
    <row r="829" spans="1:16" x14ac:dyDescent="0.25">
      <c r="A829" t="s">
        <v>924</v>
      </c>
      <c r="B829" t="s">
        <v>1149</v>
      </c>
      <c r="C829" t="s">
        <v>1153</v>
      </c>
      <c r="D829">
        <v>1672030</v>
      </c>
      <c r="E829">
        <v>1578</v>
      </c>
      <c r="F829">
        <v>216</v>
      </c>
      <c r="G829">
        <v>153</v>
      </c>
      <c r="H829">
        <v>141</v>
      </c>
      <c r="I829">
        <v>2088</v>
      </c>
      <c r="J829">
        <v>6496</v>
      </c>
      <c r="K829">
        <v>692</v>
      </c>
      <c r="L829">
        <v>505</v>
      </c>
      <c r="M829">
        <v>524</v>
      </c>
      <c r="N829">
        <v>8217</v>
      </c>
      <c r="O829">
        <f t="shared" si="24"/>
        <v>6.7528735632183909E-2</v>
      </c>
      <c r="P829">
        <f t="shared" si="25"/>
        <v>6.3770232444931241E-2</v>
      </c>
    </row>
    <row r="830" spans="1:16" x14ac:dyDescent="0.25">
      <c r="A830" t="s">
        <v>924</v>
      </c>
      <c r="B830" t="s">
        <v>1149</v>
      </c>
      <c r="C830" t="s">
        <v>1154</v>
      </c>
      <c r="D830">
        <v>1672031</v>
      </c>
      <c r="E830">
        <v>1199</v>
      </c>
      <c r="F830">
        <v>301</v>
      </c>
      <c r="G830">
        <v>216</v>
      </c>
      <c r="H830">
        <v>301</v>
      </c>
      <c r="I830">
        <v>2017</v>
      </c>
      <c r="J830">
        <v>5090</v>
      </c>
      <c r="K830">
        <v>1050</v>
      </c>
      <c r="L830">
        <v>771</v>
      </c>
      <c r="M830">
        <v>1097</v>
      </c>
      <c r="N830">
        <v>8008</v>
      </c>
      <c r="O830">
        <f t="shared" si="24"/>
        <v>0.14923153197818542</v>
      </c>
      <c r="P830">
        <f t="shared" si="25"/>
        <v>0.136988011988012</v>
      </c>
    </row>
    <row r="831" spans="1:16" x14ac:dyDescent="0.25">
      <c r="A831" t="s">
        <v>924</v>
      </c>
      <c r="B831" t="s">
        <v>1149</v>
      </c>
      <c r="C831" t="s">
        <v>1155</v>
      </c>
      <c r="D831">
        <v>1672040</v>
      </c>
      <c r="E831">
        <v>1339</v>
      </c>
      <c r="F831">
        <v>139</v>
      </c>
      <c r="G831">
        <v>62</v>
      </c>
      <c r="H831">
        <v>51</v>
      </c>
      <c r="I831">
        <v>1591</v>
      </c>
      <c r="J831">
        <v>4731</v>
      </c>
      <c r="K831">
        <v>282</v>
      </c>
      <c r="L831">
        <v>157</v>
      </c>
      <c r="M831">
        <v>152</v>
      </c>
      <c r="N831">
        <v>5322</v>
      </c>
      <c r="O831">
        <f t="shared" si="24"/>
        <v>3.2055311125078569E-2</v>
      </c>
      <c r="P831">
        <f t="shared" si="25"/>
        <v>2.8560691469372415E-2</v>
      </c>
    </row>
    <row r="832" spans="1:16" x14ac:dyDescent="0.25">
      <c r="A832" t="s">
        <v>924</v>
      </c>
      <c r="B832" t="s">
        <v>1156</v>
      </c>
      <c r="C832" t="s">
        <v>1157</v>
      </c>
      <c r="D832">
        <v>1673010</v>
      </c>
      <c r="E832">
        <v>611</v>
      </c>
      <c r="F832">
        <v>629</v>
      </c>
      <c r="G832">
        <v>47</v>
      </c>
      <c r="H832">
        <v>36</v>
      </c>
      <c r="I832">
        <v>1323</v>
      </c>
      <c r="J832">
        <v>2536</v>
      </c>
      <c r="K832">
        <v>2095</v>
      </c>
      <c r="L832">
        <v>153</v>
      </c>
      <c r="M832">
        <v>120</v>
      </c>
      <c r="N832">
        <v>4904</v>
      </c>
      <c r="O832">
        <f t="shared" si="24"/>
        <v>2.7210884353741496E-2</v>
      </c>
      <c r="P832">
        <f t="shared" si="25"/>
        <v>2.4469820554649267E-2</v>
      </c>
    </row>
    <row r="833" spans="1:16" x14ac:dyDescent="0.25">
      <c r="A833" t="s">
        <v>924</v>
      </c>
      <c r="B833" t="s">
        <v>1156</v>
      </c>
      <c r="C833" t="s">
        <v>1158</v>
      </c>
      <c r="D833">
        <v>1673011</v>
      </c>
      <c r="E833">
        <v>564</v>
      </c>
      <c r="F833">
        <v>682</v>
      </c>
      <c r="G833">
        <v>73</v>
      </c>
      <c r="H833">
        <v>51</v>
      </c>
      <c r="I833">
        <v>1370</v>
      </c>
      <c r="J833">
        <v>2394</v>
      </c>
      <c r="K833">
        <v>2307</v>
      </c>
      <c r="L833">
        <v>220</v>
      </c>
      <c r="M833">
        <v>166</v>
      </c>
      <c r="N833">
        <v>5087</v>
      </c>
      <c r="O833">
        <f t="shared" si="24"/>
        <v>3.7226277372262771E-2</v>
      </c>
      <c r="P833">
        <f t="shared" si="25"/>
        <v>3.2632199724788674E-2</v>
      </c>
    </row>
    <row r="834" spans="1:16" x14ac:dyDescent="0.25">
      <c r="A834" t="s">
        <v>924</v>
      </c>
      <c r="B834" t="s">
        <v>1156</v>
      </c>
      <c r="C834" t="s">
        <v>1159</v>
      </c>
      <c r="D834">
        <v>1673020</v>
      </c>
      <c r="E834">
        <v>738</v>
      </c>
      <c r="F834">
        <v>1055</v>
      </c>
      <c r="G834">
        <v>129</v>
      </c>
      <c r="H834">
        <v>97</v>
      </c>
      <c r="I834">
        <v>2019</v>
      </c>
      <c r="J834">
        <v>3132</v>
      </c>
      <c r="K834">
        <v>3616</v>
      </c>
      <c r="L834">
        <v>349</v>
      </c>
      <c r="M834">
        <v>298</v>
      </c>
      <c r="N834">
        <v>7395</v>
      </c>
      <c r="O834">
        <f t="shared" si="24"/>
        <v>4.8043585933630513E-2</v>
      </c>
      <c r="P834">
        <f t="shared" si="25"/>
        <v>4.0297498309668695E-2</v>
      </c>
    </row>
    <row r="835" spans="1:16" x14ac:dyDescent="0.25">
      <c r="A835" t="s">
        <v>924</v>
      </c>
      <c r="B835" t="s">
        <v>1156</v>
      </c>
      <c r="C835" t="s">
        <v>1160</v>
      </c>
      <c r="D835">
        <v>1673030</v>
      </c>
      <c r="E835">
        <v>698</v>
      </c>
      <c r="F835">
        <v>1135</v>
      </c>
      <c r="G835">
        <v>134</v>
      </c>
      <c r="H835">
        <v>109</v>
      </c>
      <c r="I835">
        <v>2076</v>
      </c>
      <c r="J835">
        <v>3192</v>
      </c>
      <c r="K835">
        <v>4080</v>
      </c>
      <c r="L835">
        <v>429</v>
      </c>
      <c r="M835">
        <v>375</v>
      </c>
      <c r="N835">
        <v>8076</v>
      </c>
      <c r="O835">
        <f t="shared" ref="O835:O844" si="26">H835/I835</f>
        <v>5.2504816955684007E-2</v>
      </c>
      <c r="P835">
        <f t="shared" ref="P835:P844" si="27">M835/N835</f>
        <v>4.6433878157503716E-2</v>
      </c>
    </row>
    <row r="836" spans="1:16" x14ac:dyDescent="0.25">
      <c r="A836" t="s">
        <v>924</v>
      </c>
      <c r="B836" t="s">
        <v>1156</v>
      </c>
      <c r="C836" t="s">
        <v>1161</v>
      </c>
      <c r="D836">
        <v>1673040</v>
      </c>
      <c r="E836">
        <v>771</v>
      </c>
      <c r="F836">
        <v>1406</v>
      </c>
      <c r="G836">
        <v>215</v>
      </c>
      <c r="H836">
        <v>230</v>
      </c>
      <c r="I836">
        <v>2622</v>
      </c>
      <c r="J836">
        <v>3435</v>
      </c>
      <c r="K836">
        <v>5233</v>
      </c>
      <c r="L836">
        <v>684</v>
      </c>
      <c r="M836">
        <v>809</v>
      </c>
      <c r="N836">
        <v>10161</v>
      </c>
      <c r="O836">
        <f t="shared" si="26"/>
        <v>8.771929824561403E-2</v>
      </c>
      <c r="P836">
        <f t="shared" si="27"/>
        <v>7.9618147820096449E-2</v>
      </c>
    </row>
    <row r="837" spans="1:16" x14ac:dyDescent="0.25">
      <c r="A837" t="s">
        <v>924</v>
      </c>
      <c r="B837" t="s">
        <v>1162</v>
      </c>
      <c r="C837" t="s">
        <v>1163</v>
      </c>
      <c r="D837">
        <v>1674011</v>
      </c>
      <c r="E837">
        <v>1694</v>
      </c>
      <c r="F837">
        <v>155</v>
      </c>
      <c r="G837">
        <v>199</v>
      </c>
      <c r="H837">
        <v>127</v>
      </c>
      <c r="I837">
        <v>2175</v>
      </c>
      <c r="J837">
        <v>7269</v>
      </c>
      <c r="K837">
        <v>392</v>
      </c>
      <c r="L837">
        <v>473</v>
      </c>
      <c r="M837">
        <v>231</v>
      </c>
      <c r="N837">
        <v>8365</v>
      </c>
      <c r="O837">
        <f t="shared" si="26"/>
        <v>5.839080459770115E-2</v>
      </c>
      <c r="P837">
        <f t="shared" si="27"/>
        <v>2.7615062761506277E-2</v>
      </c>
    </row>
    <row r="838" spans="1:16" x14ac:dyDescent="0.25">
      <c r="A838" t="s">
        <v>924</v>
      </c>
      <c r="B838" t="s">
        <v>1162</v>
      </c>
      <c r="C838" t="s">
        <v>1164</v>
      </c>
      <c r="D838">
        <v>1674012</v>
      </c>
      <c r="E838">
        <v>1090</v>
      </c>
      <c r="F838">
        <v>101</v>
      </c>
      <c r="G838">
        <v>139</v>
      </c>
      <c r="H838">
        <v>74</v>
      </c>
      <c r="I838">
        <v>1404</v>
      </c>
      <c r="J838">
        <v>4943</v>
      </c>
      <c r="K838">
        <v>304</v>
      </c>
      <c r="L838">
        <v>417</v>
      </c>
      <c r="M838">
        <v>137</v>
      </c>
      <c r="N838">
        <v>5801</v>
      </c>
      <c r="O838">
        <f t="shared" si="26"/>
        <v>5.2706552706552709E-2</v>
      </c>
      <c r="P838">
        <f t="shared" si="27"/>
        <v>2.3616617824513016E-2</v>
      </c>
    </row>
    <row r="839" spans="1:16" x14ac:dyDescent="0.25">
      <c r="A839" t="s">
        <v>924</v>
      </c>
      <c r="B839" t="s">
        <v>1162</v>
      </c>
      <c r="C839" t="s">
        <v>1165</v>
      </c>
      <c r="D839">
        <v>1674021</v>
      </c>
      <c r="E839">
        <v>1032</v>
      </c>
      <c r="F839">
        <v>123</v>
      </c>
      <c r="G839">
        <v>192</v>
      </c>
      <c r="H839">
        <v>90</v>
      </c>
      <c r="I839">
        <v>1437</v>
      </c>
      <c r="J839">
        <v>4403</v>
      </c>
      <c r="K839">
        <v>399</v>
      </c>
      <c r="L839">
        <v>534</v>
      </c>
      <c r="M839">
        <v>211</v>
      </c>
      <c r="N839">
        <v>5547</v>
      </c>
      <c r="O839">
        <f t="shared" si="26"/>
        <v>6.2630480167014613E-2</v>
      </c>
      <c r="P839">
        <f t="shared" si="27"/>
        <v>3.8038579412294937E-2</v>
      </c>
    </row>
    <row r="840" spans="1:16" x14ac:dyDescent="0.25">
      <c r="A840" t="s">
        <v>924</v>
      </c>
      <c r="B840" t="s">
        <v>1162</v>
      </c>
      <c r="C840" t="s">
        <v>1166</v>
      </c>
      <c r="D840">
        <v>1674022</v>
      </c>
      <c r="E840">
        <v>684</v>
      </c>
      <c r="F840">
        <v>99</v>
      </c>
      <c r="G840">
        <v>118</v>
      </c>
      <c r="H840">
        <v>98</v>
      </c>
      <c r="I840">
        <v>999</v>
      </c>
      <c r="J840">
        <v>3044</v>
      </c>
      <c r="K840">
        <v>313</v>
      </c>
      <c r="L840">
        <v>341</v>
      </c>
      <c r="M840">
        <v>210</v>
      </c>
      <c r="N840">
        <v>3908</v>
      </c>
      <c r="O840">
        <f t="shared" si="26"/>
        <v>9.8098098098098094E-2</v>
      </c>
      <c r="P840">
        <f t="shared" si="27"/>
        <v>5.3735926305015357E-2</v>
      </c>
    </row>
    <row r="841" spans="1:16" x14ac:dyDescent="0.25">
      <c r="A841" t="s">
        <v>924</v>
      </c>
      <c r="B841" t="s">
        <v>1162</v>
      </c>
      <c r="C841" t="s">
        <v>1167</v>
      </c>
      <c r="D841">
        <v>1674031</v>
      </c>
      <c r="E841">
        <v>680</v>
      </c>
      <c r="F841">
        <v>84</v>
      </c>
      <c r="G841">
        <v>134</v>
      </c>
      <c r="H841">
        <v>63</v>
      </c>
      <c r="I841">
        <v>961</v>
      </c>
      <c r="J841">
        <v>3353</v>
      </c>
      <c r="K841">
        <v>292</v>
      </c>
      <c r="L841">
        <v>458</v>
      </c>
      <c r="M841">
        <v>178</v>
      </c>
      <c r="N841">
        <v>4281</v>
      </c>
      <c r="O841">
        <f t="shared" si="26"/>
        <v>6.555671175858481E-2</v>
      </c>
      <c r="P841">
        <f t="shared" si="27"/>
        <v>4.1579070310675079E-2</v>
      </c>
    </row>
    <row r="842" spans="1:16" x14ac:dyDescent="0.25">
      <c r="A842" t="s">
        <v>924</v>
      </c>
      <c r="B842" t="s">
        <v>1162</v>
      </c>
      <c r="C842" t="s">
        <v>1168</v>
      </c>
      <c r="D842">
        <v>1674032</v>
      </c>
      <c r="E842">
        <v>1553</v>
      </c>
      <c r="F842">
        <v>139</v>
      </c>
      <c r="G842">
        <v>190</v>
      </c>
      <c r="H842">
        <v>113</v>
      </c>
      <c r="I842">
        <v>1995</v>
      </c>
      <c r="J842">
        <v>7320</v>
      </c>
      <c r="K842">
        <v>451</v>
      </c>
      <c r="L842">
        <v>551</v>
      </c>
      <c r="M842">
        <v>232</v>
      </c>
      <c r="N842">
        <v>8554</v>
      </c>
      <c r="O842">
        <f t="shared" si="26"/>
        <v>5.6641604010025062E-2</v>
      </c>
      <c r="P842">
        <f t="shared" si="27"/>
        <v>2.7121814355856907E-2</v>
      </c>
    </row>
    <row r="843" spans="1:16" x14ac:dyDescent="0.25">
      <c r="A843" t="s">
        <v>924</v>
      </c>
      <c r="B843" t="s">
        <v>1162</v>
      </c>
      <c r="C843" t="s">
        <v>1169</v>
      </c>
      <c r="D843">
        <v>1674041</v>
      </c>
      <c r="E843">
        <v>758</v>
      </c>
      <c r="F843">
        <v>73</v>
      </c>
      <c r="G843">
        <v>113</v>
      </c>
      <c r="H843">
        <v>86</v>
      </c>
      <c r="I843">
        <v>1030</v>
      </c>
      <c r="J843">
        <v>3040</v>
      </c>
      <c r="K843">
        <v>180</v>
      </c>
      <c r="L843">
        <v>255</v>
      </c>
      <c r="M843">
        <v>131</v>
      </c>
      <c r="N843">
        <v>3606</v>
      </c>
      <c r="O843">
        <f t="shared" si="26"/>
        <v>8.3495145631067955E-2</v>
      </c>
      <c r="P843">
        <f t="shared" si="27"/>
        <v>3.632834165280089E-2</v>
      </c>
    </row>
    <row r="844" spans="1:16" x14ac:dyDescent="0.25">
      <c r="A844" t="s">
        <v>924</v>
      </c>
      <c r="B844" t="s">
        <v>1162</v>
      </c>
      <c r="C844" t="s">
        <v>1170</v>
      </c>
      <c r="D844">
        <v>1674042</v>
      </c>
      <c r="E844">
        <v>1388</v>
      </c>
      <c r="F844">
        <v>133</v>
      </c>
      <c r="G844">
        <v>232</v>
      </c>
      <c r="H844">
        <v>110</v>
      </c>
      <c r="I844">
        <v>1863</v>
      </c>
      <c r="J844">
        <v>6521</v>
      </c>
      <c r="K844">
        <v>418</v>
      </c>
      <c r="L844">
        <v>707</v>
      </c>
      <c r="M844">
        <v>222</v>
      </c>
      <c r="N844">
        <v>7868</v>
      </c>
      <c r="O844">
        <f t="shared" si="26"/>
        <v>5.9044551798174985E-2</v>
      </c>
      <c r="P844">
        <f t="shared" si="27"/>
        <v>2.8215556685307574E-2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28EB-642B-4559-9940-5F76747E4805}">
  <dimension ref="A1:F296"/>
  <sheetViews>
    <sheetView topLeftCell="A58" workbookViewId="0">
      <selection activeCell="B2" sqref="B2:B296"/>
    </sheetView>
  </sheetViews>
  <sheetFormatPr defaultRowHeight="15" x14ac:dyDescent="0.25"/>
  <cols>
    <col min="1" max="1" width="6.140625" bestFit="1" customWidth="1"/>
    <col min="2" max="2" width="22.7109375" bestFit="1" customWidth="1"/>
    <col min="3" max="3" width="23.28515625" bestFit="1" customWidth="1"/>
    <col min="4" max="4" width="25.7109375" bestFit="1" customWidth="1"/>
    <col min="5" max="5" width="15.5703125" customWidth="1"/>
    <col min="6" max="6" width="19.85546875" bestFit="1" customWidth="1"/>
  </cols>
  <sheetData>
    <row r="1" spans="1:6" ht="27" x14ac:dyDescent="0.25">
      <c r="A1" s="9" t="s">
        <v>1171</v>
      </c>
      <c r="B1" s="9" t="s">
        <v>1172</v>
      </c>
      <c r="C1" s="9" t="s">
        <v>1173</v>
      </c>
      <c r="D1" s="9" t="s">
        <v>1174</v>
      </c>
      <c r="E1" s="10" t="s">
        <v>1175</v>
      </c>
      <c r="F1" s="10" t="s">
        <v>1176</v>
      </c>
    </row>
    <row r="2" spans="1:6" x14ac:dyDescent="0.25">
      <c r="A2">
        <v>509</v>
      </c>
      <c r="B2" t="s">
        <v>337</v>
      </c>
      <c r="C2" t="s">
        <v>370</v>
      </c>
      <c r="D2" t="s">
        <v>154</v>
      </c>
      <c r="E2">
        <v>0.73960000000000004</v>
      </c>
      <c r="F2" t="s">
        <v>1177</v>
      </c>
    </row>
    <row r="3" spans="1:6" x14ac:dyDescent="0.25">
      <c r="A3">
        <v>776</v>
      </c>
      <c r="B3" t="s">
        <v>337</v>
      </c>
      <c r="C3" t="s">
        <v>370</v>
      </c>
      <c r="D3" t="s">
        <v>149</v>
      </c>
      <c r="E3">
        <v>0.72060000000000002</v>
      </c>
      <c r="F3" t="s">
        <v>1177</v>
      </c>
    </row>
    <row r="4" spans="1:6" x14ac:dyDescent="0.25">
      <c r="A4" t="s">
        <v>1178</v>
      </c>
      <c r="B4" t="s">
        <v>337</v>
      </c>
      <c r="C4" t="s">
        <v>370</v>
      </c>
      <c r="D4" t="s">
        <v>1179</v>
      </c>
      <c r="E4">
        <v>0.7046</v>
      </c>
      <c r="F4" t="s">
        <v>1180</v>
      </c>
    </row>
    <row r="5" spans="1:6" x14ac:dyDescent="0.25">
      <c r="A5" t="s">
        <v>1181</v>
      </c>
      <c r="B5" t="s">
        <v>337</v>
      </c>
      <c r="C5" t="s">
        <v>371</v>
      </c>
      <c r="D5" t="s">
        <v>183</v>
      </c>
      <c r="E5">
        <v>0.6895</v>
      </c>
      <c r="F5" t="s">
        <v>1180</v>
      </c>
    </row>
    <row r="6" spans="1:6" x14ac:dyDescent="0.25">
      <c r="A6" t="s">
        <v>1182</v>
      </c>
      <c r="B6" t="s">
        <v>337</v>
      </c>
      <c r="C6" t="s">
        <v>370</v>
      </c>
      <c r="D6" t="s">
        <v>163</v>
      </c>
      <c r="E6">
        <v>0.68410000000000004</v>
      </c>
      <c r="F6" t="s">
        <v>1180</v>
      </c>
    </row>
    <row r="7" spans="1:6" x14ac:dyDescent="0.25">
      <c r="A7" t="s">
        <v>1183</v>
      </c>
      <c r="B7" t="s">
        <v>337</v>
      </c>
      <c r="C7" t="s">
        <v>370</v>
      </c>
      <c r="D7" t="s">
        <v>1184</v>
      </c>
      <c r="E7">
        <v>0.68</v>
      </c>
      <c r="F7" t="s">
        <v>1180</v>
      </c>
    </row>
    <row r="8" spans="1:6" x14ac:dyDescent="0.25">
      <c r="A8" t="s">
        <v>1185</v>
      </c>
      <c r="B8" t="s">
        <v>337</v>
      </c>
      <c r="C8" t="s">
        <v>364</v>
      </c>
      <c r="D8" t="s">
        <v>35</v>
      </c>
      <c r="E8">
        <v>0.67500000000000004</v>
      </c>
      <c r="F8" t="s">
        <v>1180</v>
      </c>
    </row>
    <row r="9" spans="1:6" x14ac:dyDescent="0.25">
      <c r="A9" t="s">
        <v>1186</v>
      </c>
      <c r="B9" t="s">
        <v>337</v>
      </c>
      <c r="C9" t="s">
        <v>367</v>
      </c>
      <c r="D9" t="s">
        <v>113</v>
      </c>
      <c r="E9">
        <v>0.67300000000000004</v>
      </c>
      <c r="F9" t="s">
        <v>1180</v>
      </c>
    </row>
    <row r="10" spans="1:6" x14ac:dyDescent="0.25">
      <c r="A10" t="s">
        <v>1187</v>
      </c>
      <c r="B10" t="s">
        <v>337</v>
      </c>
      <c r="C10" t="s">
        <v>372</v>
      </c>
      <c r="D10" t="s">
        <v>218</v>
      </c>
      <c r="E10">
        <v>0.66890000000000005</v>
      </c>
      <c r="F10" t="s">
        <v>1180</v>
      </c>
    </row>
    <row r="11" spans="1:6" x14ac:dyDescent="0.25">
      <c r="A11" t="s">
        <v>1188</v>
      </c>
      <c r="B11" t="s">
        <v>337</v>
      </c>
      <c r="C11" t="s">
        <v>374</v>
      </c>
      <c r="D11" t="s">
        <v>243</v>
      </c>
      <c r="E11">
        <v>0.66180000000000005</v>
      </c>
      <c r="F11" t="s">
        <v>1180</v>
      </c>
    </row>
    <row r="12" spans="1:6" x14ac:dyDescent="0.25">
      <c r="A12" t="s">
        <v>1189</v>
      </c>
      <c r="B12" t="s">
        <v>337</v>
      </c>
      <c r="C12" t="s">
        <v>345</v>
      </c>
      <c r="D12" t="s">
        <v>30</v>
      </c>
      <c r="E12">
        <v>0.65839999999999999</v>
      </c>
      <c r="F12" t="s">
        <v>1180</v>
      </c>
    </row>
    <row r="13" spans="1:6" x14ac:dyDescent="0.25">
      <c r="A13" t="s">
        <v>1190</v>
      </c>
      <c r="B13" t="s">
        <v>337</v>
      </c>
      <c r="C13" t="s">
        <v>371</v>
      </c>
      <c r="D13" t="s">
        <v>178</v>
      </c>
      <c r="E13">
        <v>0.65639999999999998</v>
      </c>
      <c r="F13" t="s">
        <v>1180</v>
      </c>
    </row>
    <row r="14" spans="1:6" x14ac:dyDescent="0.25">
      <c r="A14" t="s">
        <v>1191</v>
      </c>
      <c r="B14" t="s">
        <v>337</v>
      </c>
      <c r="C14" t="s">
        <v>370</v>
      </c>
      <c r="D14" t="s">
        <v>150</v>
      </c>
      <c r="E14">
        <v>0.65600000000000003</v>
      </c>
      <c r="F14" t="s">
        <v>1180</v>
      </c>
    </row>
    <row r="15" spans="1:6" x14ac:dyDescent="0.25">
      <c r="A15" t="s">
        <v>1192</v>
      </c>
      <c r="B15" t="s">
        <v>337</v>
      </c>
      <c r="C15" t="s">
        <v>370</v>
      </c>
      <c r="D15" t="s">
        <v>156</v>
      </c>
      <c r="E15">
        <v>0.65529999999999999</v>
      </c>
      <c r="F15" t="s">
        <v>1180</v>
      </c>
    </row>
    <row r="16" spans="1:6" x14ac:dyDescent="0.25">
      <c r="A16" t="s">
        <v>1193</v>
      </c>
      <c r="B16" t="s">
        <v>337</v>
      </c>
      <c r="C16" t="s">
        <v>377</v>
      </c>
      <c r="D16" t="s">
        <v>271</v>
      </c>
      <c r="E16">
        <v>0.65449999999999997</v>
      </c>
      <c r="F16" t="s">
        <v>1180</v>
      </c>
    </row>
    <row r="17" spans="1:6" x14ac:dyDescent="0.25">
      <c r="A17" t="s">
        <v>1194</v>
      </c>
      <c r="B17" t="s">
        <v>337</v>
      </c>
      <c r="C17" t="s">
        <v>374</v>
      </c>
      <c r="D17" t="s">
        <v>242</v>
      </c>
      <c r="E17">
        <v>0.65429999999999999</v>
      </c>
      <c r="F17" t="s">
        <v>1180</v>
      </c>
    </row>
    <row r="18" spans="1:6" x14ac:dyDescent="0.25">
      <c r="A18" t="s">
        <v>1195</v>
      </c>
      <c r="B18" t="s">
        <v>337</v>
      </c>
      <c r="C18" t="s">
        <v>364</v>
      </c>
      <c r="D18" t="s">
        <v>39</v>
      </c>
      <c r="E18">
        <v>0.65110000000000001</v>
      </c>
      <c r="F18" t="s">
        <v>1180</v>
      </c>
    </row>
    <row r="19" spans="1:6" x14ac:dyDescent="0.25">
      <c r="A19" t="s">
        <v>1196</v>
      </c>
      <c r="B19" t="s">
        <v>337</v>
      </c>
      <c r="C19" t="s">
        <v>372</v>
      </c>
      <c r="D19" t="s">
        <v>213</v>
      </c>
      <c r="E19">
        <v>0.65039999999999998</v>
      </c>
      <c r="F19" t="s">
        <v>1180</v>
      </c>
    </row>
    <row r="20" spans="1:6" x14ac:dyDescent="0.25">
      <c r="A20" t="s">
        <v>1197</v>
      </c>
      <c r="B20" t="s">
        <v>337</v>
      </c>
      <c r="C20" t="s">
        <v>370</v>
      </c>
      <c r="D20" t="s">
        <v>166</v>
      </c>
      <c r="E20">
        <v>0.64949999999999997</v>
      </c>
      <c r="F20" t="s">
        <v>1180</v>
      </c>
    </row>
    <row r="21" spans="1:6" x14ac:dyDescent="0.25">
      <c r="A21" t="s">
        <v>1198</v>
      </c>
      <c r="B21" t="s">
        <v>337</v>
      </c>
      <c r="C21" t="s">
        <v>372</v>
      </c>
      <c r="D21" t="s">
        <v>211</v>
      </c>
      <c r="E21">
        <v>0.64949999999999997</v>
      </c>
      <c r="F21" t="s">
        <v>1180</v>
      </c>
    </row>
    <row r="22" spans="1:6" x14ac:dyDescent="0.25">
      <c r="A22" t="s">
        <v>1199</v>
      </c>
      <c r="B22" t="s">
        <v>337</v>
      </c>
      <c r="C22" t="s">
        <v>370</v>
      </c>
      <c r="D22" t="s">
        <v>155</v>
      </c>
      <c r="E22">
        <v>0.64670000000000005</v>
      </c>
      <c r="F22" t="s">
        <v>1180</v>
      </c>
    </row>
    <row r="23" spans="1:6" x14ac:dyDescent="0.25">
      <c r="A23" t="s">
        <v>1200</v>
      </c>
      <c r="B23" t="s">
        <v>337</v>
      </c>
      <c r="C23" t="s">
        <v>367</v>
      </c>
      <c r="D23" t="s">
        <v>120</v>
      </c>
      <c r="E23">
        <v>0.64659999999999995</v>
      </c>
      <c r="F23" t="s">
        <v>1180</v>
      </c>
    </row>
    <row r="24" spans="1:6" x14ac:dyDescent="0.25">
      <c r="A24" t="s">
        <v>1201</v>
      </c>
      <c r="B24" t="s">
        <v>337</v>
      </c>
      <c r="C24" t="s">
        <v>370</v>
      </c>
      <c r="D24" t="s">
        <v>164</v>
      </c>
      <c r="E24">
        <v>0.64190000000000003</v>
      </c>
      <c r="F24" t="s">
        <v>1180</v>
      </c>
    </row>
    <row r="25" spans="1:6" x14ac:dyDescent="0.25">
      <c r="A25" t="s">
        <v>1202</v>
      </c>
      <c r="B25" t="s">
        <v>337</v>
      </c>
      <c r="C25" t="s">
        <v>345</v>
      </c>
      <c r="D25" t="s">
        <v>28</v>
      </c>
      <c r="E25">
        <v>0.64029999999999998</v>
      </c>
      <c r="F25" t="s">
        <v>1180</v>
      </c>
    </row>
    <row r="26" spans="1:6" x14ac:dyDescent="0.25">
      <c r="A26" t="s">
        <v>1203</v>
      </c>
      <c r="B26" t="s">
        <v>337</v>
      </c>
      <c r="C26" t="s">
        <v>379</v>
      </c>
      <c r="D26" t="s">
        <v>279</v>
      </c>
      <c r="E26">
        <v>0.64</v>
      </c>
      <c r="F26" t="s">
        <v>1180</v>
      </c>
    </row>
    <row r="27" spans="1:6" x14ac:dyDescent="0.25">
      <c r="A27" t="s">
        <v>1204</v>
      </c>
      <c r="B27" t="s">
        <v>337</v>
      </c>
      <c r="C27" t="s">
        <v>378</v>
      </c>
      <c r="D27" t="s">
        <v>277</v>
      </c>
      <c r="E27">
        <v>0.63929999999999998</v>
      </c>
      <c r="F27" t="s">
        <v>1180</v>
      </c>
    </row>
    <row r="28" spans="1:6" x14ac:dyDescent="0.25">
      <c r="A28" t="s">
        <v>1205</v>
      </c>
      <c r="B28" t="s">
        <v>337</v>
      </c>
      <c r="C28" t="s">
        <v>372</v>
      </c>
      <c r="D28" t="s">
        <v>214</v>
      </c>
      <c r="E28">
        <v>0.63680000000000003</v>
      </c>
      <c r="F28" t="s">
        <v>1180</v>
      </c>
    </row>
    <row r="29" spans="1:6" x14ac:dyDescent="0.25">
      <c r="A29" t="s">
        <v>1206</v>
      </c>
      <c r="B29" t="s">
        <v>337</v>
      </c>
      <c r="C29" t="s">
        <v>367</v>
      </c>
      <c r="D29" t="s">
        <v>112</v>
      </c>
      <c r="E29">
        <v>0.63539999999999996</v>
      </c>
      <c r="F29" t="s">
        <v>1180</v>
      </c>
    </row>
    <row r="30" spans="1:6" x14ac:dyDescent="0.25">
      <c r="A30" t="s">
        <v>1207</v>
      </c>
      <c r="B30" t="s">
        <v>337</v>
      </c>
      <c r="C30" t="s">
        <v>372</v>
      </c>
      <c r="D30" t="s">
        <v>210</v>
      </c>
      <c r="E30">
        <v>0.63449999999999995</v>
      </c>
      <c r="F30" t="s">
        <v>1180</v>
      </c>
    </row>
    <row r="31" spans="1:6" x14ac:dyDescent="0.25">
      <c r="A31" t="s">
        <v>1208</v>
      </c>
      <c r="B31" t="s">
        <v>337</v>
      </c>
      <c r="C31" t="s">
        <v>377</v>
      </c>
      <c r="D31" t="s">
        <v>270</v>
      </c>
      <c r="E31">
        <v>0.63380000000000003</v>
      </c>
      <c r="F31" t="s">
        <v>1180</v>
      </c>
    </row>
    <row r="32" spans="1:6" x14ac:dyDescent="0.25">
      <c r="A32" t="s">
        <v>1209</v>
      </c>
      <c r="B32" t="s">
        <v>337</v>
      </c>
      <c r="C32" t="s">
        <v>192</v>
      </c>
      <c r="D32" t="s">
        <v>196</v>
      </c>
      <c r="E32">
        <v>0.63119999999999998</v>
      </c>
      <c r="F32" t="s">
        <v>1180</v>
      </c>
    </row>
    <row r="33" spans="1:6" x14ac:dyDescent="0.25">
      <c r="A33" t="s">
        <v>1210</v>
      </c>
      <c r="B33" t="s">
        <v>337</v>
      </c>
      <c r="C33" t="s">
        <v>378</v>
      </c>
      <c r="D33" t="s">
        <v>275</v>
      </c>
      <c r="E33">
        <v>0.63080000000000003</v>
      </c>
      <c r="F33" t="s">
        <v>1180</v>
      </c>
    </row>
    <row r="34" spans="1:6" x14ac:dyDescent="0.25">
      <c r="A34" t="s">
        <v>1211</v>
      </c>
      <c r="B34" t="s">
        <v>337</v>
      </c>
      <c r="C34" t="s">
        <v>367</v>
      </c>
      <c r="D34" t="s">
        <v>119</v>
      </c>
      <c r="E34">
        <v>0.63070000000000004</v>
      </c>
      <c r="F34" t="s">
        <v>1180</v>
      </c>
    </row>
    <row r="35" spans="1:6" x14ac:dyDescent="0.25">
      <c r="A35" t="s">
        <v>1212</v>
      </c>
      <c r="B35" t="s">
        <v>337</v>
      </c>
      <c r="C35" t="s">
        <v>371</v>
      </c>
      <c r="D35" t="s">
        <v>182</v>
      </c>
      <c r="E35">
        <v>0.63029999999999997</v>
      </c>
      <c r="F35" t="s">
        <v>1180</v>
      </c>
    </row>
    <row r="36" spans="1:6" x14ac:dyDescent="0.25">
      <c r="A36" t="s">
        <v>1213</v>
      </c>
      <c r="B36" t="s">
        <v>337</v>
      </c>
      <c r="C36" t="s">
        <v>370</v>
      </c>
      <c r="D36" t="s">
        <v>159</v>
      </c>
      <c r="E36">
        <v>0.63019999999999998</v>
      </c>
      <c r="F36" t="s">
        <v>1180</v>
      </c>
    </row>
    <row r="37" spans="1:6" x14ac:dyDescent="0.25">
      <c r="A37" t="s">
        <v>1214</v>
      </c>
      <c r="B37" t="s">
        <v>337</v>
      </c>
      <c r="C37" t="s">
        <v>372</v>
      </c>
      <c r="D37" t="s">
        <v>216</v>
      </c>
      <c r="E37">
        <v>0.63009999999999999</v>
      </c>
      <c r="F37" t="s">
        <v>1180</v>
      </c>
    </row>
    <row r="38" spans="1:6" x14ac:dyDescent="0.25">
      <c r="A38" t="s">
        <v>1215</v>
      </c>
      <c r="B38" t="s">
        <v>337</v>
      </c>
      <c r="C38" t="s">
        <v>370</v>
      </c>
      <c r="D38" t="s">
        <v>160</v>
      </c>
      <c r="E38">
        <v>0.62919999999999998</v>
      </c>
      <c r="F38" t="s">
        <v>1180</v>
      </c>
    </row>
    <row r="39" spans="1:6" x14ac:dyDescent="0.25">
      <c r="A39" t="s">
        <v>1216</v>
      </c>
      <c r="B39" t="s">
        <v>337</v>
      </c>
      <c r="C39" t="s">
        <v>370</v>
      </c>
      <c r="D39" t="s">
        <v>158</v>
      </c>
      <c r="E39">
        <v>0.62839999999999996</v>
      </c>
      <c r="F39" t="s">
        <v>1180</v>
      </c>
    </row>
    <row r="40" spans="1:6" x14ac:dyDescent="0.25">
      <c r="A40" t="s">
        <v>1217</v>
      </c>
      <c r="B40" t="s">
        <v>337</v>
      </c>
      <c r="C40" t="s">
        <v>370</v>
      </c>
      <c r="D40" t="s">
        <v>157</v>
      </c>
      <c r="E40">
        <v>0.62829999999999997</v>
      </c>
      <c r="F40" t="s">
        <v>1180</v>
      </c>
    </row>
    <row r="41" spans="1:6" x14ac:dyDescent="0.25">
      <c r="A41" t="s">
        <v>1218</v>
      </c>
      <c r="B41" t="s">
        <v>337</v>
      </c>
      <c r="C41" t="s">
        <v>366</v>
      </c>
      <c r="D41" t="s">
        <v>109</v>
      </c>
      <c r="E41">
        <v>0.628</v>
      </c>
      <c r="F41" t="s">
        <v>1180</v>
      </c>
    </row>
    <row r="42" spans="1:6" x14ac:dyDescent="0.25">
      <c r="A42" t="s">
        <v>1219</v>
      </c>
      <c r="B42" t="s">
        <v>337</v>
      </c>
      <c r="C42" t="s">
        <v>372</v>
      </c>
      <c r="D42" t="s">
        <v>215</v>
      </c>
      <c r="E42">
        <v>0.62780000000000002</v>
      </c>
      <c r="F42" t="s">
        <v>1180</v>
      </c>
    </row>
    <row r="43" spans="1:6" x14ac:dyDescent="0.25">
      <c r="A43" t="s">
        <v>1220</v>
      </c>
      <c r="B43" t="s">
        <v>337</v>
      </c>
      <c r="C43" t="s">
        <v>370</v>
      </c>
      <c r="D43" t="s">
        <v>162</v>
      </c>
      <c r="E43">
        <v>0.62770000000000004</v>
      </c>
      <c r="F43" t="s">
        <v>1180</v>
      </c>
    </row>
    <row r="44" spans="1:6" x14ac:dyDescent="0.25">
      <c r="A44" t="s">
        <v>1221</v>
      </c>
      <c r="B44" t="s">
        <v>337</v>
      </c>
      <c r="C44" t="s">
        <v>371</v>
      </c>
      <c r="D44" t="s">
        <v>171</v>
      </c>
      <c r="E44">
        <v>0.62519999999999998</v>
      </c>
      <c r="F44" t="s">
        <v>1180</v>
      </c>
    </row>
    <row r="45" spans="1:6" x14ac:dyDescent="0.25">
      <c r="A45" t="s">
        <v>1222</v>
      </c>
      <c r="B45" t="s">
        <v>337</v>
      </c>
      <c r="C45" t="s">
        <v>371</v>
      </c>
      <c r="D45" t="s">
        <v>186</v>
      </c>
      <c r="E45">
        <v>0.62429999999999997</v>
      </c>
      <c r="F45" t="s">
        <v>1180</v>
      </c>
    </row>
    <row r="46" spans="1:6" x14ac:dyDescent="0.25">
      <c r="A46" t="s">
        <v>1223</v>
      </c>
      <c r="B46" t="s">
        <v>337</v>
      </c>
      <c r="C46" t="s">
        <v>371</v>
      </c>
      <c r="D46" t="s">
        <v>168</v>
      </c>
      <c r="E46">
        <v>0.624</v>
      </c>
      <c r="F46" t="s">
        <v>1180</v>
      </c>
    </row>
    <row r="47" spans="1:6" x14ac:dyDescent="0.25">
      <c r="A47" t="s">
        <v>1224</v>
      </c>
      <c r="B47" t="s">
        <v>337</v>
      </c>
      <c r="C47" t="s">
        <v>369</v>
      </c>
      <c r="D47" t="s">
        <v>145</v>
      </c>
      <c r="E47">
        <v>0.62350000000000005</v>
      </c>
      <c r="F47" t="s">
        <v>1180</v>
      </c>
    </row>
    <row r="48" spans="1:6" x14ac:dyDescent="0.25">
      <c r="A48" t="s">
        <v>1225</v>
      </c>
      <c r="B48" t="s">
        <v>337</v>
      </c>
      <c r="C48" t="s">
        <v>369</v>
      </c>
      <c r="D48" t="s">
        <v>1226</v>
      </c>
      <c r="E48">
        <v>0.623</v>
      </c>
      <c r="F48" t="s">
        <v>1180</v>
      </c>
    </row>
    <row r="49" spans="1:6" x14ac:dyDescent="0.25">
      <c r="A49" t="s">
        <v>1227</v>
      </c>
      <c r="B49" t="s">
        <v>337</v>
      </c>
      <c r="C49" t="s">
        <v>345</v>
      </c>
      <c r="D49" t="s">
        <v>16</v>
      </c>
      <c r="E49">
        <v>0.62260000000000004</v>
      </c>
      <c r="F49" t="s">
        <v>1180</v>
      </c>
    </row>
    <row r="50" spans="1:6" x14ac:dyDescent="0.25">
      <c r="A50" t="s">
        <v>1228</v>
      </c>
      <c r="B50" t="s">
        <v>337</v>
      </c>
      <c r="C50" t="s">
        <v>379</v>
      </c>
      <c r="D50" t="s">
        <v>285</v>
      </c>
      <c r="E50">
        <v>0.62250000000000005</v>
      </c>
      <c r="F50" t="s">
        <v>1180</v>
      </c>
    </row>
    <row r="51" spans="1:6" x14ac:dyDescent="0.25">
      <c r="A51" t="s">
        <v>1229</v>
      </c>
      <c r="B51" t="s">
        <v>337</v>
      </c>
      <c r="C51" t="s">
        <v>345</v>
      </c>
      <c r="D51" t="s">
        <v>25</v>
      </c>
      <c r="E51">
        <v>0.622</v>
      </c>
      <c r="F51" t="s">
        <v>1180</v>
      </c>
    </row>
    <row r="52" spans="1:6" x14ac:dyDescent="0.25">
      <c r="A52" t="s">
        <v>1230</v>
      </c>
      <c r="B52" t="s">
        <v>337</v>
      </c>
      <c r="C52" t="s">
        <v>365</v>
      </c>
      <c r="D52" t="s">
        <v>63</v>
      </c>
      <c r="E52">
        <v>0.62180000000000002</v>
      </c>
      <c r="F52" t="s">
        <v>1180</v>
      </c>
    </row>
    <row r="53" spans="1:6" x14ac:dyDescent="0.25">
      <c r="A53" t="s">
        <v>1231</v>
      </c>
      <c r="B53" t="s">
        <v>337</v>
      </c>
      <c r="C53" t="s">
        <v>364</v>
      </c>
      <c r="D53" t="s">
        <v>34</v>
      </c>
      <c r="E53">
        <v>0.62090000000000001</v>
      </c>
      <c r="F53" t="s">
        <v>1180</v>
      </c>
    </row>
    <row r="54" spans="1:6" x14ac:dyDescent="0.25">
      <c r="A54" t="s">
        <v>1232</v>
      </c>
      <c r="B54" t="s">
        <v>337</v>
      </c>
      <c r="C54" t="s">
        <v>369</v>
      </c>
      <c r="D54" t="s">
        <v>143</v>
      </c>
      <c r="E54">
        <v>0.62009999999999998</v>
      </c>
      <c r="F54" t="s">
        <v>1180</v>
      </c>
    </row>
    <row r="55" spans="1:6" x14ac:dyDescent="0.25">
      <c r="A55" t="s">
        <v>1233</v>
      </c>
      <c r="B55" t="s">
        <v>337</v>
      </c>
      <c r="C55" t="s">
        <v>345</v>
      </c>
      <c r="D55" t="s">
        <v>21</v>
      </c>
      <c r="E55">
        <v>0.61929999999999996</v>
      </c>
      <c r="F55" t="s">
        <v>1180</v>
      </c>
    </row>
    <row r="56" spans="1:6" x14ac:dyDescent="0.25">
      <c r="A56" t="s">
        <v>1234</v>
      </c>
      <c r="B56" t="s">
        <v>337</v>
      </c>
      <c r="C56" t="s">
        <v>371</v>
      </c>
      <c r="D56" t="s">
        <v>174</v>
      </c>
      <c r="E56">
        <v>0.61919999999999997</v>
      </c>
      <c r="F56" t="s">
        <v>1180</v>
      </c>
    </row>
    <row r="57" spans="1:6" x14ac:dyDescent="0.25">
      <c r="A57" t="s">
        <v>1235</v>
      </c>
      <c r="B57" t="s">
        <v>337</v>
      </c>
      <c r="C57" t="s">
        <v>374</v>
      </c>
      <c r="D57" t="s">
        <v>237</v>
      </c>
      <c r="E57">
        <v>0.61429999999999996</v>
      </c>
      <c r="F57" t="s">
        <v>1180</v>
      </c>
    </row>
    <row r="58" spans="1:6" x14ac:dyDescent="0.25">
      <c r="A58" t="s">
        <v>1236</v>
      </c>
      <c r="B58" t="s">
        <v>337</v>
      </c>
      <c r="C58" t="s">
        <v>374</v>
      </c>
      <c r="D58" t="s">
        <v>235</v>
      </c>
      <c r="E58">
        <v>0.61429999999999996</v>
      </c>
      <c r="F58" t="s">
        <v>1180</v>
      </c>
    </row>
    <row r="59" spans="1:6" x14ac:dyDescent="0.25">
      <c r="A59" t="s">
        <v>1237</v>
      </c>
      <c r="B59" t="s">
        <v>337</v>
      </c>
      <c r="C59" t="s">
        <v>192</v>
      </c>
      <c r="D59" t="s">
        <v>208</v>
      </c>
      <c r="E59">
        <v>0.61240000000000006</v>
      </c>
      <c r="F59" t="s">
        <v>1180</v>
      </c>
    </row>
    <row r="60" spans="1:6" x14ac:dyDescent="0.25">
      <c r="A60" t="s">
        <v>1238</v>
      </c>
      <c r="B60" t="s">
        <v>337</v>
      </c>
      <c r="C60" t="s">
        <v>372</v>
      </c>
      <c r="D60" t="s">
        <v>212</v>
      </c>
      <c r="E60">
        <v>0.61240000000000006</v>
      </c>
      <c r="F60" t="s">
        <v>1180</v>
      </c>
    </row>
    <row r="61" spans="1:6" x14ac:dyDescent="0.25">
      <c r="A61" t="s">
        <v>1239</v>
      </c>
      <c r="B61" t="s">
        <v>337</v>
      </c>
      <c r="C61" t="s">
        <v>371</v>
      </c>
      <c r="D61" t="s">
        <v>185</v>
      </c>
      <c r="E61">
        <v>0.61170000000000002</v>
      </c>
      <c r="F61" t="s">
        <v>1180</v>
      </c>
    </row>
    <row r="62" spans="1:6" x14ac:dyDescent="0.25">
      <c r="A62" t="s">
        <v>1240</v>
      </c>
      <c r="B62" t="s">
        <v>337</v>
      </c>
      <c r="C62" t="s">
        <v>369</v>
      </c>
      <c r="D62" t="s">
        <v>144</v>
      </c>
      <c r="E62">
        <v>0.61160000000000003</v>
      </c>
      <c r="F62" t="s">
        <v>1180</v>
      </c>
    </row>
    <row r="63" spans="1:6" x14ac:dyDescent="0.25">
      <c r="A63" t="s">
        <v>1241</v>
      </c>
      <c r="B63" t="s">
        <v>337</v>
      </c>
      <c r="C63" t="s">
        <v>368</v>
      </c>
      <c r="D63" t="s">
        <v>139</v>
      </c>
      <c r="E63">
        <v>0.61140000000000005</v>
      </c>
      <c r="F63" t="s">
        <v>1180</v>
      </c>
    </row>
    <row r="64" spans="1:6" x14ac:dyDescent="0.25">
      <c r="A64" t="s">
        <v>1242</v>
      </c>
      <c r="B64" t="s">
        <v>337</v>
      </c>
      <c r="C64" t="s">
        <v>366</v>
      </c>
      <c r="D64" t="s">
        <v>102</v>
      </c>
      <c r="E64">
        <v>0.61060000000000003</v>
      </c>
      <c r="F64" t="s">
        <v>1180</v>
      </c>
    </row>
    <row r="65" spans="1:6" x14ac:dyDescent="0.25">
      <c r="A65" t="s">
        <v>1243</v>
      </c>
      <c r="B65" t="s">
        <v>337</v>
      </c>
      <c r="C65" t="s">
        <v>373</v>
      </c>
      <c r="D65" t="s">
        <v>223</v>
      </c>
      <c r="E65">
        <v>0.60980000000000001</v>
      </c>
      <c r="F65" t="s">
        <v>1180</v>
      </c>
    </row>
    <row r="66" spans="1:6" x14ac:dyDescent="0.25">
      <c r="A66" t="s">
        <v>1244</v>
      </c>
      <c r="B66" t="s">
        <v>337</v>
      </c>
      <c r="C66" t="s">
        <v>378</v>
      </c>
      <c r="D66" t="s">
        <v>272</v>
      </c>
      <c r="E66">
        <v>0.60940000000000005</v>
      </c>
      <c r="F66" t="s">
        <v>1180</v>
      </c>
    </row>
    <row r="67" spans="1:6" x14ac:dyDescent="0.25">
      <c r="A67" t="s">
        <v>1245</v>
      </c>
      <c r="B67" t="s">
        <v>337</v>
      </c>
      <c r="C67" t="s">
        <v>345</v>
      </c>
      <c r="D67" t="s">
        <v>24</v>
      </c>
      <c r="E67">
        <v>0.60919999999999996</v>
      </c>
      <c r="F67" t="s">
        <v>1180</v>
      </c>
    </row>
    <row r="68" spans="1:6" x14ac:dyDescent="0.25">
      <c r="A68" t="s">
        <v>1246</v>
      </c>
      <c r="B68" t="s">
        <v>337</v>
      </c>
      <c r="C68" t="s">
        <v>374</v>
      </c>
      <c r="D68" t="s">
        <v>240</v>
      </c>
      <c r="E68">
        <v>0.60840000000000005</v>
      </c>
      <c r="F68" t="s">
        <v>1180</v>
      </c>
    </row>
    <row r="69" spans="1:6" x14ac:dyDescent="0.25">
      <c r="A69" t="s">
        <v>1247</v>
      </c>
      <c r="B69" t="s">
        <v>337</v>
      </c>
      <c r="C69" t="s">
        <v>365</v>
      </c>
      <c r="D69" t="s">
        <v>65</v>
      </c>
      <c r="E69">
        <v>0.60840000000000005</v>
      </c>
      <c r="F69" t="s">
        <v>1180</v>
      </c>
    </row>
    <row r="70" spans="1:6" x14ac:dyDescent="0.25">
      <c r="A70" t="s">
        <v>1248</v>
      </c>
      <c r="B70" t="s">
        <v>337</v>
      </c>
      <c r="C70" t="s">
        <v>380</v>
      </c>
      <c r="D70" t="s">
        <v>293</v>
      </c>
      <c r="E70">
        <v>0.60750000000000004</v>
      </c>
      <c r="F70" t="s">
        <v>1180</v>
      </c>
    </row>
    <row r="71" spans="1:6" x14ac:dyDescent="0.25">
      <c r="A71" t="s">
        <v>1249</v>
      </c>
      <c r="B71" t="s">
        <v>337</v>
      </c>
      <c r="C71" t="s">
        <v>376</v>
      </c>
      <c r="D71" t="s">
        <v>1250</v>
      </c>
      <c r="E71">
        <v>0.60750000000000004</v>
      </c>
      <c r="F71" t="s">
        <v>1180</v>
      </c>
    </row>
    <row r="72" spans="1:6" x14ac:dyDescent="0.25">
      <c r="A72" t="s">
        <v>1251</v>
      </c>
      <c r="B72" t="s">
        <v>337</v>
      </c>
      <c r="C72" t="s">
        <v>371</v>
      </c>
      <c r="D72" t="s">
        <v>176</v>
      </c>
      <c r="E72">
        <v>0.60709999999999997</v>
      </c>
      <c r="F72" t="s">
        <v>1180</v>
      </c>
    </row>
    <row r="73" spans="1:6" x14ac:dyDescent="0.25">
      <c r="A73" t="s">
        <v>1252</v>
      </c>
      <c r="B73" t="s">
        <v>337</v>
      </c>
      <c r="C73" t="s">
        <v>366</v>
      </c>
      <c r="D73" t="s">
        <v>1253</v>
      </c>
      <c r="E73">
        <v>0.60709999999999997</v>
      </c>
      <c r="F73" t="s">
        <v>1180</v>
      </c>
    </row>
    <row r="74" spans="1:6" x14ac:dyDescent="0.25">
      <c r="A74" t="s">
        <v>1254</v>
      </c>
      <c r="B74" t="s">
        <v>337</v>
      </c>
      <c r="C74" t="s">
        <v>379</v>
      </c>
      <c r="D74" t="s">
        <v>281</v>
      </c>
      <c r="E74">
        <v>0.6069</v>
      </c>
      <c r="F74" t="s">
        <v>1180</v>
      </c>
    </row>
    <row r="75" spans="1:6" x14ac:dyDescent="0.25">
      <c r="A75" t="s">
        <v>1255</v>
      </c>
      <c r="B75" t="s">
        <v>337</v>
      </c>
      <c r="C75" t="s">
        <v>370</v>
      </c>
      <c r="D75" t="s">
        <v>1256</v>
      </c>
      <c r="E75">
        <v>0.60609999999999997</v>
      </c>
      <c r="F75" t="s">
        <v>1180</v>
      </c>
    </row>
    <row r="76" spans="1:6" x14ac:dyDescent="0.25">
      <c r="A76" t="s">
        <v>1257</v>
      </c>
      <c r="B76" t="s">
        <v>337</v>
      </c>
      <c r="C76" t="s">
        <v>368</v>
      </c>
      <c r="D76" t="s">
        <v>134</v>
      </c>
      <c r="E76">
        <v>0.60580000000000001</v>
      </c>
      <c r="F76" t="s">
        <v>1180</v>
      </c>
    </row>
    <row r="77" spans="1:6" x14ac:dyDescent="0.25">
      <c r="A77" t="s">
        <v>1258</v>
      </c>
      <c r="B77" t="s">
        <v>337</v>
      </c>
      <c r="C77" t="s">
        <v>376</v>
      </c>
      <c r="D77" t="s">
        <v>260</v>
      </c>
      <c r="E77">
        <v>0.60560000000000003</v>
      </c>
      <c r="F77" t="s">
        <v>1180</v>
      </c>
    </row>
    <row r="78" spans="1:6" x14ac:dyDescent="0.25">
      <c r="A78" t="s">
        <v>1259</v>
      </c>
      <c r="B78" t="s">
        <v>337</v>
      </c>
      <c r="C78" t="s">
        <v>376</v>
      </c>
      <c r="D78" t="s">
        <v>1260</v>
      </c>
      <c r="E78">
        <v>0.60519999999999996</v>
      </c>
      <c r="F78" t="s">
        <v>1180</v>
      </c>
    </row>
    <row r="79" spans="1:6" x14ac:dyDescent="0.25">
      <c r="A79" t="s">
        <v>1261</v>
      </c>
      <c r="B79" t="s">
        <v>337</v>
      </c>
      <c r="C79" t="s">
        <v>369</v>
      </c>
      <c r="D79" t="s">
        <v>147</v>
      </c>
      <c r="E79">
        <v>0.60460000000000003</v>
      </c>
      <c r="F79" t="s">
        <v>1180</v>
      </c>
    </row>
    <row r="80" spans="1:6" x14ac:dyDescent="0.25">
      <c r="A80" t="s">
        <v>1262</v>
      </c>
      <c r="B80" t="s">
        <v>337</v>
      </c>
      <c r="C80" t="s">
        <v>192</v>
      </c>
      <c r="D80" t="s">
        <v>204</v>
      </c>
      <c r="E80">
        <v>0.60450000000000004</v>
      </c>
      <c r="F80" t="s">
        <v>1180</v>
      </c>
    </row>
    <row r="81" spans="1:6" x14ac:dyDescent="0.25">
      <c r="A81" t="s">
        <v>1263</v>
      </c>
      <c r="B81" t="s">
        <v>337</v>
      </c>
      <c r="C81" t="s">
        <v>379</v>
      </c>
      <c r="D81" t="s">
        <v>283</v>
      </c>
      <c r="E81">
        <v>0.60419999999999996</v>
      </c>
      <c r="F81" t="s">
        <v>1180</v>
      </c>
    </row>
    <row r="82" spans="1:6" x14ac:dyDescent="0.25">
      <c r="A82" t="s">
        <v>1264</v>
      </c>
      <c r="B82" t="s">
        <v>337</v>
      </c>
      <c r="C82" t="s">
        <v>364</v>
      </c>
      <c r="D82" t="s">
        <v>40</v>
      </c>
      <c r="E82">
        <v>0.6038</v>
      </c>
      <c r="F82" t="s">
        <v>1180</v>
      </c>
    </row>
    <row r="83" spans="1:6" x14ac:dyDescent="0.25">
      <c r="A83" t="s">
        <v>1265</v>
      </c>
      <c r="B83" t="s">
        <v>337</v>
      </c>
      <c r="C83" t="s">
        <v>370</v>
      </c>
      <c r="D83" t="s">
        <v>165</v>
      </c>
      <c r="E83">
        <v>0.60270000000000001</v>
      </c>
      <c r="F83" t="s">
        <v>1180</v>
      </c>
    </row>
    <row r="84" spans="1:6" x14ac:dyDescent="0.25">
      <c r="A84" t="s">
        <v>1266</v>
      </c>
      <c r="B84" t="s">
        <v>337</v>
      </c>
      <c r="C84" t="s">
        <v>374</v>
      </c>
      <c r="D84" t="s">
        <v>239</v>
      </c>
      <c r="E84">
        <v>0.60240000000000005</v>
      </c>
      <c r="F84" t="s">
        <v>1180</v>
      </c>
    </row>
    <row r="85" spans="1:6" x14ac:dyDescent="0.25">
      <c r="A85" t="s">
        <v>1267</v>
      </c>
      <c r="B85" t="s">
        <v>337</v>
      </c>
      <c r="C85" t="s">
        <v>364</v>
      </c>
      <c r="D85" t="s">
        <v>33</v>
      </c>
      <c r="E85">
        <v>0.60150000000000003</v>
      </c>
      <c r="F85" t="s">
        <v>1180</v>
      </c>
    </row>
    <row r="86" spans="1:6" x14ac:dyDescent="0.25">
      <c r="A86" t="s">
        <v>1268</v>
      </c>
      <c r="B86" t="s">
        <v>337</v>
      </c>
      <c r="C86" t="s">
        <v>338</v>
      </c>
      <c r="D86" t="s">
        <v>6</v>
      </c>
      <c r="E86">
        <v>0.60109999999999997</v>
      </c>
      <c r="F86" t="s">
        <v>1180</v>
      </c>
    </row>
    <row r="87" spans="1:6" x14ac:dyDescent="0.25">
      <c r="A87" t="s">
        <v>1269</v>
      </c>
      <c r="B87" t="s">
        <v>337</v>
      </c>
      <c r="C87" t="s">
        <v>369</v>
      </c>
      <c r="D87" t="s">
        <v>146</v>
      </c>
      <c r="E87">
        <v>0.60050000000000003</v>
      </c>
      <c r="F87" t="s">
        <v>1180</v>
      </c>
    </row>
    <row r="88" spans="1:6" x14ac:dyDescent="0.25">
      <c r="A88" t="s">
        <v>1270</v>
      </c>
      <c r="B88" t="s">
        <v>337</v>
      </c>
      <c r="C88" t="s">
        <v>364</v>
      </c>
      <c r="D88" t="s">
        <v>38</v>
      </c>
      <c r="E88">
        <v>0.60040000000000004</v>
      </c>
      <c r="F88" t="s">
        <v>1180</v>
      </c>
    </row>
    <row r="89" spans="1:6" x14ac:dyDescent="0.25">
      <c r="A89" t="s">
        <v>1271</v>
      </c>
      <c r="B89" t="s">
        <v>337</v>
      </c>
      <c r="C89" t="s">
        <v>338</v>
      </c>
      <c r="D89" t="s">
        <v>7</v>
      </c>
      <c r="E89">
        <v>0.59989999999999999</v>
      </c>
      <c r="F89" t="s">
        <v>1180</v>
      </c>
    </row>
    <row r="90" spans="1:6" x14ac:dyDescent="0.25">
      <c r="A90" t="s">
        <v>1272</v>
      </c>
      <c r="B90" t="s">
        <v>337</v>
      </c>
      <c r="C90" t="s">
        <v>364</v>
      </c>
      <c r="D90" t="s">
        <v>37</v>
      </c>
      <c r="E90">
        <v>0.59970000000000001</v>
      </c>
      <c r="F90" t="s">
        <v>1180</v>
      </c>
    </row>
    <row r="91" spans="1:6" x14ac:dyDescent="0.25">
      <c r="A91" t="s">
        <v>1273</v>
      </c>
      <c r="B91" t="s">
        <v>337</v>
      </c>
      <c r="C91" t="s">
        <v>379</v>
      </c>
      <c r="D91" t="s">
        <v>286</v>
      </c>
      <c r="E91">
        <v>0.59889999999999999</v>
      </c>
      <c r="F91" t="s">
        <v>1274</v>
      </c>
    </row>
    <row r="92" spans="1:6" x14ac:dyDescent="0.25">
      <c r="A92" t="s">
        <v>1275</v>
      </c>
      <c r="B92" t="s">
        <v>337</v>
      </c>
      <c r="C92" t="s">
        <v>374</v>
      </c>
      <c r="D92" t="s">
        <v>236</v>
      </c>
      <c r="E92">
        <v>0.59850000000000003</v>
      </c>
      <c r="F92" t="s">
        <v>1274</v>
      </c>
    </row>
    <row r="93" spans="1:6" x14ac:dyDescent="0.25">
      <c r="A93" t="s">
        <v>1276</v>
      </c>
      <c r="B93" t="s">
        <v>337</v>
      </c>
      <c r="C93" t="s">
        <v>366</v>
      </c>
      <c r="D93" t="s">
        <v>107</v>
      </c>
      <c r="E93">
        <v>0.59840000000000004</v>
      </c>
      <c r="F93" t="s">
        <v>1274</v>
      </c>
    </row>
    <row r="94" spans="1:6" x14ac:dyDescent="0.25">
      <c r="A94" t="s">
        <v>1277</v>
      </c>
      <c r="B94" t="s">
        <v>337</v>
      </c>
      <c r="C94" t="s">
        <v>192</v>
      </c>
      <c r="D94" t="s">
        <v>194</v>
      </c>
      <c r="E94">
        <v>0.59730000000000005</v>
      </c>
      <c r="F94" t="s">
        <v>1274</v>
      </c>
    </row>
    <row r="95" spans="1:6" x14ac:dyDescent="0.25">
      <c r="A95" t="s">
        <v>1278</v>
      </c>
      <c r="B95" t="s">
        <v>337</v>
      </c>
      <c r="C95" t="s">
        <v>371</v>
      </c>
      <c r="D95" t="s">
        <v>184</v>
      </c>
      <c r="E95">
        <v>0.59699999999999998</v>
      </c>
      <c r="F95" t="s">
        <v>1274</v>
      </c>
    </row>
    <row r="96" spans="1:6" x14ac:dyDescent="0.25">
      <c r="A96" t="s">
        <v>1279</v>
      </c>
      <c r="B96" t="s">
        <v>337</v>
      </c>
      <c r="C96" t="s">
        <v>378</v>
      </c>
      <c r="D96" t="s">
        <v>278</v>
      </c>
      <c r="E96">
        <v>0.59689999999999999</v>
      </c>
      <c r="F96" t="s">
        <v>1274</v>
      </c>
    </row>
    <row r="97" spans="1:6" x14ac:dyDescent="0.25">
      <c r="A97" t="s">
        <v>1280</v>
      </c>
      <c r="B97" t="s">
        <v>337</v>
      </c>
      <c r="C97" t="s">
        <v>375</v>
      </c>
      <c r="D97" t="s">
        <v>244</v>
      </c>
      <c r="E97">
        <v>0.59640000000000004</v>
      </c>
      <c r="F97" t="s">
        <v>1274</v>
      </c>
    </row>
    <row r="98" spans="1:6" x14ac:dyDescent="0.25">
      <c r="A98" t="s">
        <v>1281</v>
      </c>
      <c r="B98" t="s">
        <v>337</v>
      </c>
      <c r="C98" t="s">
        <v>372</v>
      </c>
      <c r="D98" t="s">
        <v>217</v>
      </c>
      <c r="E98">
        <v>0.59530000000000005</v>
      </c>
      <c r="F98" t="s">
        <v>1274</v>
      </c>
    </row>
    <row r="99" spans="1:6" x14ac:dyDescent="0.25">
      <c r="A99" t="s">
        <v>1282</v>
      </c>
      <c r="B99" t="s">
        <v>337</v>
      </c>
      <c r="C99" t="s">
        <v>381</v>
      </c>
      <c r="D99" t="s">
        <v>301</v>
      </c>
      <c r="E99">
        <v>0.59450000000000003</v>
      </c>
      <c r="F99" t="s">
        <v>1274</v>
      </c>
    </row>
    <row r="100" spans="1:6" x14ac:dyDescent="0.25">
      <c r="A100" t="s">
        <v>1283</v>
      </c>
      <c r="B100" t="s">
        <v>337</v>
      </c>
      <c r="C100" t="s">
        <v>368</v>
      </c>
      <c r="D100" t="s">
        <v>124</v>
      </c>
      <c r="E100">
        <v>0.59309999999999996</v>
      </c>
      <c r="F100" t="s">
        <v>1274</v>
      </c>
    </row>
    <row r="101" spans="1:6" x14ac:dyDescent="0.25">
      <c r="A101" t="s">
        <v>1284</v>
      </c>
      <c r="B101" t="s">
        <v>337</v>
      </c>
      <c r="C101" t="s">
        <v>381</v>
      </c>
      <c r="D101" t="s">
        <v>300</v>
      </c>
      <c r="E101">
        <v>0.59309999999999996</v>
      </c>
      <c r="F101" t="s">
        <v>1274</v>
      </c>
    </row>
    <row r="102" spans="1:6" x14ac:dyDescent="0.25">
      <c r="A102" t="s">
        <v>1285</v>
      </c>
      <c r="B102" t="s">
        <v>337</v>
      </c>
      <c r="C102" t="s">
        <v>345</v>
      </c>
      <c r="D102" t="s">
        <v>29</v>
      </c>
      <c r="E102">
        <v>0.59309999999999996</v>
      </c>
      <c r="F102" t="s">
        <v>1274</v>
      </c>
    </row>
    <row r="103" spans="1:6" x14ac:dyDescent="0.25">
      <c r="A103" t="s">
        <v>1286</v>
      </c>
      <c r="B103" t="s">
        <v>337</v>
      </c>
      <c r="C103" t="s">
        <v>375</v>
      </c>
      <c r="D103" t="s">
        <v>248</v>
      </c>
      <c r="E103">
        <v>0.59289999999999998</v>
      </c>
      <c r="F103" t="s">
        <v>1274</v>
      </c>
    </row>
    <row r="104" spans="1:6" x14ac:dyDescent="0.25">
      <c r="A104" t="s">
        <v>1287</v>
      </c>
      <c r="B104" t="s">
        <v>337</v>
      </c>
      <c r="C104" t="s">
        <v>373</v>
      </c>
      <c r="D104" t="s">
        <v>229</v>
      </c>
      <c r="E104">
        <v>0.59260000000000002</v>
      </c>
      <c r="F104" t="s">
        <v>1274</v>
      </c>
    </row>
    <row r="105" spans="1:6" x14ac:dyDescent="0.25">
      <c r="A105" t="s">
        <v>1288</v>
      </c>
      <c r="B105" t="s">
        <v>337</v>
      </c>
      <c r="C105" t="s">
        <v>371</v>
      </c>
      <c r="D105" t="s">
        <v>180</v>
      </c>
      <c r="E105">
        <v>0.59240000000000004</v>
      </c>
      <c r="F105" t="s">
        <v>1274</v>
      </c>
    </row>
    <row r="106" spans="1:6" x14ac:dyDescent="0.25">
      <c r="A106" t="s">
        <v>1289</v>
      </c>
      <c r="B106" t="s">
        <v>337</v>
      </c>
      <c r="C106" t="s">
        <v>370</v>
      </c>
      <c r="D106" t="s">
        <v>152</v>
      </c>
      <c r="E106">
        <v>0.59199999999999997</v>
      </c>
      <c r="F106" t="s">
        <v>1274</v>
      </c>
    </row>
    <row r="107" spans="1:6" x14ac:dyDescent="0.25">
      <c r="A107" t="s">
        <v>1290</v>
      </c>
      <c r="B107" t="s">
        <v>337</v>
      </c>
      <c r="C107" t="s">
        <v>368</v>
      </c>
      <c r="D107" t="s">
        <v>136</v>
      </c>
      <c r="E107">
        <v>0.59189999999999998</v>
      </c>
      <c r="F107" t="s">
        <v>1274</v>
      </c>
    </row>
    <row r="108" spans="1:6" x14ac:dyDescent="0.25">
      <c r="A108" t="s">
        <v>1291</v>
      </c>
      <c r="B108" t="s">
        <v>337</v>
      </c>
      <c r="C108" t="s">
        <v>366</v>
      </c>
      <c r="D108" t="s">
        <v>101</v>
      </c>
      <c r="E108">
        <v>0.59189999999999998</v>
      </c>
      <c r="F108" t="s">
        <v>1274</v>
      </c>
    </row>
    <row r="109" spans="1:6" x14ac:dyDescent="0.25">
      <c r="A109" t="s">
        <v>1292</v>
      </c>
      <c r="B109" t="s">
        <v>337</v>
      </c>
      <c r="C109" t="s">
        <v>374</v>
      </c>
      <c r="D109" t="s">
        <v>241</v>
      </c>
      <c r="E109">
        <v>0.59140000000000004</v>
      </c>
      <c r="F109" t="s">
        <v>1274</v>
      </c>
    </row>
    <row r="110" spans="1:6" x14ac:dyDescent="0.25">
      <c r="A110" t="s">
        <v>1293</v>
      </c>
      <c r="B110" t="s">
        <v>337</v>
      </c>
      <c r="C110" t="s">
        <v>368</v>
      </c>
      <c r="D110" t="s">
        <v>127</v>
      </c>
      <c r="E110">
        <v>0.59130000000000005</v>
      </c>
      <c r="F110" t="s">
        <v>1274</v>
      </c>
    </row>
    <row r="111" spans="1:6" x14ac:dyDescent="0.25">
      <c r="A111" t="s">
        <v>1294</v>
      </c>
      <c r="B111" t="s">
        <v>337</v>
      </c>
      <c r="C111" t="s">
        <v>366</v>
      </c>
      <c r="D111" t="s">
        <v>105</v>
      </c>
      <c r="E111">
        <v>0.59099999999999997</v>
      </c>
      <c r="F111" t="s">
        <v>1274</v>
      </c>
    </row>
    <row r="112" spans="1:6" x14ac:dyDescent="0.25">
      <c r="A112" t="s">
        <v>1295</v>
      </c>
      <c r="B112" t="s">
        <v>337</v>
      </c>
      <c r="C112" t="s">
        <v>365</v>
      </c>
      <c r="D112" t="s">
        <v>64</v>
      </c>
      <c r="E112">
        <v>0.5907</v>
      </c>
      <c r="F112" t="s">
        <v>1274</v>
      </c>
    </row>
    <row r="113" spans="1:6" x14ac:dyDescent="0.25">
      <c r="A113" t="s">
        <v>1296</v>
      </c>
      <c r="B113" t="s">
        <v>337</v>
      </c>
      <c r="C113" t="s">
        <v>381</v>
      </c>
      <c r="D113" t="s">
        <v>303</v>
      </c>
      <c r="E113">
        <v>0.5907</v>
      </c>
      <c r="F113" t="s">
        <v>1274</v>
      </c>
    </row>
    <row r="114" spans="1:6" x14ac:dyDescent="0.25">
      <c r="A114" t="s">
        <v>1297</v>
      </c>
      <c r="B114" t="s">
        <v>337</v>
      </c>
      <c r="C114" t="s">
        <v>192</v>
      </c>
      <c r="D114" t="s">
        <v>202</v>
      </c>
      <c r="E114">
        <v>0.59060000000000001</v>
      </c>
      <c r="F114" t="s">
        <v>1274</v>
      </c>
    </row>
    <row r="115" spans="1:6" x14ac:dyDescent="0.25">
      <c r="A115" t="s">
        <v>1298</v>
      </c>
      <c r="B115" t="s">
        <v>337</v>
      </c>
      <c r="C115" t="s">
        <v>365</v>
      </c>
      <c r="D115" t="s">
        <v>59</v>
      </c>
      <c r="E115">
        <v>0.59060000000000001</v>
      </c>
      <c r="F115" t="s">
        <v>1274</v>
      </c>
    </row>
    <row r="116" spans="1:6" x14ac:dyDescent="0.25">
      <c r="A116" t="s">
        <v>1299</v>
      </c>
      <c r="B116" t="s">
        <v>337</v>
      </c>
      <c r="C116" t="s">
        <v>338</v>
      </c>
      <c r="D116" t="s">
        <v>4</v>
      </c>
      <c r="E116">
        <v>0.59050000000000002</v>
      </c>
      <c r="F116" t="s">
        <v>1274</v>
      </c>
    </row>
    <row r="117" spans="1:6" x14ac:dyDescent="0.25">
      <c r="A117" t="s">
        <v>1300</v>
      </c>
      <c r="B117" t="s">
        <v>337</v>
      </c>
      <c r="C117" t="s">
        <v>381</v>
      </c>
      <c r="D117" t="s">
        <v>304</v>
      </c>
      <c r="E117">
        <v>0.59019999999999995</v>
      </c>
      <c r="F117" t="s">
        <v>1274</v>
      </c>
    </row>
    <row r="118" spans="1:6" x14ac:dyDescent="0.25">
      <c r="A118" t="s">
        <v>1301</v>
      </c>
      <c r="B118" t="s">
        <v>337</v>
      </c>
      <c r="C118" t="s">
        <v>345</v>
      </c>
      <c r="D118" t="s">
        <v>17</v>
      </c>
      <c r="E118">
        <v>0.58979999999999999</v>
      </c>
      <c r="F118" t="s">
        <v>1274</v>
      </c>
    </row>
    <row r="119" spans="1:6" x14ac:dyDescent="0.25">
      <c r="A119" t="s">
        <v>1302</v>
      </c>
      <c r="B119" t="s">
        <v>337</v>
      </c>
      <c r="C119" t="s">
        <v>379</v>
      </c>
      <c r="D119" t="s">
        <v>284</v>
      </c>
      <c r="E119">
        <v>0.58930000000000005</v>
      </c>
      <c r="F119" t="s">
        <v>1274</v>
      </c>
    </row>
    <row r="120" spans="1:6" x14ac:dyDescent="0.25">
      <c r="A120" t="s">
        <v>1303</v>
      </c>
      <c r="B120" t="s">
        <v>337</v>
      </c>
      <c r="C120" t="s">
        <v>366</v>
      </c>
      <c r="D120" t="s">
        <v>1304</v>
      </c>
      <c r="E120">
        <v>0.58909999999999996</v>
      </c>
      <c r="F120" t="s">
        <v>1274</v>
      </c>
    </row>
    <row r="121" spans="1:6" x14ac:dyDescent="0.25">
      <c r="A121" t="s">
        <v>1305</v>
      </c>
      <c r="B121" t="s">
        <v>337</v>
      </c>
      <c r="C121" t="s">
        <v>373</v>
      </c>
      <c r="D121" t="s">
        <v>232</v>
      </c>
      <c r="E121">
        <v>0.58840000000000003</v>
      </c>
      <c r="F121" t="s">
        <v>1274</v>
      </c>
    </row>
    <row r="122" spans="1:6" x14ac:dyDescent="0.25">
      <c r="A122" t="s">
        <v>1306</v>
      </c>
      <c r="B122" t="s">
        <v>337</v>
      </c>
      <c r="C122" t="s">
        <v>345</v>
      </c>
      <c r="D122" t="s">
        <v>19</v>
      </c>
      <c r="E122">
        <v>0.58799999999999997</v>
      </c>
      <c r="F122" t="s">
        <v>1274</v>
      </c>
    </row>
    <row r="123" spans="1:6" x14ac:dyDescent="0.25">
      <c r="A123" t="s">
        <v>1307</v>
      </c>
      <c r="B123" t="s">
        <v>337</v>
      </c>
      <c r="C123" t="s">
        <v>364</v>
      </c>
      <c r="D123" t="s">
        <v>41</v>
      </c>
      <c r="E123">
        <v>0.58750000000000002</v>
      </c>
      <c r="F123" t="s">
        <v>1274</v>
      </c>
    </row>
    <row r="124" spans="1:6" x14ac:dyDescent="0.25">
      <c r="A124" t="s">
        <v>1308</v>
      </c>
      <c r="B124" t="s">
        <v>337</v>
      </c>
      <c r="C124" t="s">
        <v>367</v>
      </c>
      <c r="D124" t="s">
        <v>1309</v>
      </c>
      <c r="E124">
        <v>0.58560000000000001</v>
      </c>
      <c r="F124" t="s">
        <v>1274</v>
      </c>
    </row>
    <row r="125" spans="1:6" x14ac:dyDescent="0.25">
      <c r="A125" t="s">
        <v>1310</v>
      </c>
      <c r="B125" t="s">
        <v>337</v>
      </c>
      <c r="C125" t="s">
        <v>373</v>
      </c>
      <c r="D125" t="s">
        <v>231</v>
      </c>
      <c r="E125">
        <v>0.58540000000000003</v>
      </c>
      <c r="F125" t="s">
        <v>1274</v>
      </c>
    </row>
    <row r="126" spans="1:6" x14ac:dyDescent="0.25">
      <c r="A126" t="s">
        <v>1311</v>
      </c>
      <c r="B126" t="s">
        <v>337</v>
      </c>
      <c r="C126" t="s">
        <v>370</v>
      </c>
      <c r="D126" t="s">
        <v>167</v>
      </c>
      <c r="E126">
        <v>0.58509999999999995</v>
      </c>
      <c r="F126" t="s">
        <v>1274</v>
      </c>
    </row>
    <row r="127" spans="1:6" x14ac:dyDescent="0.25">
      <c r="A127" t="s">
        <v>1312</v>
      </c>
      <c r="B127" t="s">
        <v>337</v>
      </c>
      <c r="C127" t="s">
        <v>372</v>
      </c>
      <c r="D127" t="s">
        <v>219</v>
      </c>
      <c r="E127">
        <v>0.58450000000000002</v>
      </c>
      <c r="F127" t="s">
        <v>1274</v>
      </c>
    </row>
    <row r="128" spans="1:6" x14ac:dyDescent="0.25">
      <c r="A128" t="s">
        <v>1313</v>
      </c>
      <c r="B128" t="s">
        <v>337</v>
      </c>
      <c r="C128" t="s">
        <v>377</v>
      </c>
      <c r="D128" t="s">
        <v>262</v>
      </c>
      <c r="E128">
        <v>0.58450000000000002</v>
      </c>
      <c r="F128" t="s">
        <v>1274</v>
      </c>
    </row>
    <row r="129" spans="1:6" x14ac:dyDescent="0.25">
      <c r="A129" t="s">
        <v>1314</v>
      </c>
      <c r="B129" t="s">
        <v>337</v>
      </c>
      <c r="C129" t="s">
        <v>365</v>
      </c>
      <c r="D129" t="s">
        <v>62</v>
      </c>
      <c r="E129">
        <v>0.58389999999999997</v>
      </c>
      <c r="F129" t="s">
        <v>1274</v>
      </c>
    </row>
    <row r="130" spans="1:6" x14ac:dyDescent="0.25">
      <c r="A130" t="s">
        <v>1315</v>
      </c>
      <c r="B130" t="s">
        <v>337</v>
      </c>
      <c r="C130" t="s">
        <v>192</v>
      </c>
      <c r="D130" t="s">
        <v>189</v>
      </c>
      <c r="E130">
        <v>0.58379999999999999</v>
      </c>
      <c r="F130" t="s">
        <v>1274</v>
      </c>
    </row>
    <row r="131" spans="1:6" x14ac:dyDescent="0.25">
      <c r="A131" t="s">
        <v>1316</v>
      </c>
      <c r="B131" t="s">
        <v>337</v>
      </c>
      <c r="C131" t="s">
        <v>375</v>
      </c>
      <c r="D131" t="s">
        <v>250</v>
      </c>
      <c r="E131">
        <v>0.5837</v>
      </c>
      <c r="F131" t="s">
        <v>1274</v>
      </c>
    </row>
    <row r="132" spans="1:6" x14ac:dyDescent="0.25">
      <c r="A132" t="s">
        <v>1317</v>
      </c>
      <c r="B132" t="s">
        <v>337</v>
      </c>
      <c r="C132" t="s">
        <v>377</v>
      </c>
      <c r="D132" t="s">
        <v>264</v>
      </c>
      <c r="E132">
        <v>0.58340000000000003</v>
      </c>
      <c r="F132" t="s">
        <v>1274</v>
      </c>
    </row>
    <row r="133" spans="1:6" x14ac:dyDescent="0.25">
      <c r="A133" t="s">
        <v>1318</v>
      </c>
      <c r="B133" t="s">
        <v>337</v>
      </c>
      <c r="C133" t="s">
        <v>192</v>
      </c>
      <c r="D133" t="s">
        <v>207</v>
      </c>
      <c r="E133">
        <v>0.58260000000000001</v>
      </c>
      <c r="F133" t="s">
        <v>1274</v>
      </c>
    </row>
    <row r="134" spans="1:6" x14ac:dyDescent="0.25">
      <c r="A134" t="s">
        <v>1319</v>
      </c>
      <c r="B134" t="s">
        <v>337</v>
      </c>
      <c r="C134" t="s">
        <v>379</v>
      </c>
      <c r="D134" t="s">
        <v>287</v>
      </c>
      <c r="E134">
        <v>0.58250000000000002</v>
      </c>
      <c r="F134" t="s">
        <v>1274</v>
      </c>
    </row>
    <row r="135" spans="1:6" x14ac:dyDescent="0.25">
      <c r="A135" t="s">
        <v>1320</v>
      </c>
      <c r="B135" t="s">
        <v>337</v>
      </c>
      <c r="C135" t="s">
        <v>364</v>
      </c>
      <c r="D135" t="s">
        <v>43</v>
      </c>
      <c r="E135">
        <v>0.58199999999999996</v>
      </c>
      <c r="F135" t="s">
        <v>1274</v>
      </c>
    </row>
    <row r="136" spans="1:6" x14ac:dyDescent="0.25">
      <c r="A136" t="s">
        <v>1321</v>
      </c>
      <c r="B136" t="s">
        <v>337</v>
      </c>
      <c r="C136" t="s">
        <v>345</v>
      </c>
      <c r="D136" t="s">
        <v>1322</v>
      </c>
      <c r="E136">
        <v>0.58169999999999999</v>
      </c>
      <c r="F136" t="s">
        <v>1274</v>
      </c>
    </row>
    <row r="137" spans="1:6" x14ac:dyDescent="0.25">
      <c r="A137" t="s">
        <v>1323</v>
      </c>
      <c r="B137" t="s">
        <v>337</v>
      </c>
      <c r="C137" t="s">
        <v>338</v>
      </c>
      <c r="D137" t="s">
        <v>5</v>
      </c>
      <c r="E137">
        <v>0.58150000000000002</v>
      </c>
      <c r="F137" t="s">
        <v>1274</v>
      </c>
    </row>
    <row r="138" spans="1:6" x14ac:dyDescent="0.25">
      <c r="A138" t="s">
        <v>1324</v>
      </c>
      <c r="B138" t="s">
        <v>337</v>
      </c>
      <c r="C138" t="s">
        <v>378</v>
      </c>
      <c r="D138" t="s">
        <v>274</v>
      </c>
      <c r="E138">
        <v>0.58140000000000003</v>
      </c>
      <c r="F138" t="s">
        <v>1274</v>
      </c>
    </row>
    <row r="139" spans="1:6" x14ac:dyDescent="0.25">
      <c r="A139" t="s">
        <v>1325</v>
      </c>
      <c r="B139" t="s">
        <v>337</v>
      </c>
      <c r="C139" t="s">
        <v>364</v>
      </c>
      <c r="D139" t="s">
        <v>31</v>
      </c>
      <c r="E139">
        <v>0.58099999999999996</v>
      </c>
      <c r="F139" t="s">
        <v>1274</v>
      </c>
    </row>
    <row r="140" spans="1:6" x14ac:dyDescent="0.25">
      <c r="A140" t="s">
        <v>1326</v>
      </c>
      <c r="B140" t="s">
        <v>337</v>
      </c>
      <c r="C140" t="s">
        <v>369</v>
      </c>
      <c r="D140" t="s">
        <v>1327</v>
      </c>
      <c r="E140">
        <v>0.58079999999999998</v>
      </c>
      <c r="F140" t="s">
        <v>1274</v>
      </c>
    </row>
    <row r="141" spans="1:6" x14ac:dyDescent="0.25">
      <c r="A141" t="s">
        <v>1328</v>
      </c>
      <c r="B141" t="s">
        <v>337</v>
      </c>
      <c r="C141" t="s">
        <v>345</v>
      </c>
      <c r="D141" t="s">
        <v>13</v>
      </c>
      <c r="E141">
        <v>0.58069999999999999</v>
      </c>
      <c r="F141" t="s">
        <v>1274</v>
      </c>
    </row>
    <row r="142" spans="1:6" x14ac:dyDescent="0.25">
      <c r="A142" t="s">
        <v>1329</v>
      </c>
      <c r="B142" t="s">
        <v>337</v>
      </c>
      <c r="C142" t="s">
        <v>373</v>
      </c>
      <c r="D142" t="s">
        <v>224</v>
      </c>
      <c r="E142">
        <v>0.5806</v>
      </c>
      <c r="F142" t="s">
        <v>1274</v>
      </c>
    </row>
    <row r="143" spans="1:6" x14ac:dyDescent="0.25">
      <c r="A143" t="s">
        <v>1330</v>
      </c>
      <c r="B143" t="s">
        <v>337</v>
      </c>
      <c r="C143" t="s">
        <v>373</v>
      </c>
      <c r="D143" t="s">
        <v>222</v>
      </c>
      <c r="E143">
        <v>0.58050000000000002</v>
      </c>
      <c r="F143" t="s">
        <v>1274</v>
      </c>
    </row>
    <row r="144" spans="1:6" x14ac:dyDescent="0.25">
      <c r="A144" t="s">
        <v>1331</v>
      </c>
      <c r="B144" t="s">
        <v>337</v>
      </c>
      <c r="C144" t="s">
        <v>367</v>
      </c>
      <c r="D144" t="s">
        <v>121</v>
      </c>
      <c r="E144">
        <v>0.57999999999999996</v>
      </c>
      <c r="F144" t="s">
        <v>1274</v>
      </c>
    </row>
    <row r="145" spans="1:6" x14ac:dyDescent="0.25">
      <c r="A145" t="s">
        <v>1332</v>
      </c>
      <c r="B145" t="s">
        <v>337</v>
      </c>
      <c r="C145" t="s">
        <v>345</v>
      </c>
      <c r="D145" t="s">
        <v>27</v>
      </c>
      <c r="E145">
        <v>0.57989999999999997</v>
      </c>
      <c r="F145" t="s">
        <v>1274</v>
      </c>
    </row>
    <row r="146" spans="1:6" x14ac:dyDescent="0.25">
      <c r="A146" t="s">
        <v>1333</v>
      </c>
      <c r="B146" t="s">
        <v>337</v>
      </c>
      <c r="C146" t="s">
        <v>368</v>
      </c>
      <c r="D146" t="s">
        <v>137</v>
      </c>
      <c r="E146">
        <v>0.57799999999999996</v>
      </c>
      <c r="F146" t="s">
        <v>1274</v>
      </c>
    </row>
    <row r="147" spans="1:6" x14ac:dyDescent="0.25">
      <c r="A147" t="s">
        <v>1334</v>
      </c>
      <c r="B147" t="s">
        <v>337</v>
      </c>
      <c r="C147" t="s">
        <v>192</v>
      </c>
      <c r="D147" t="s">
        <v>190</v>
      </c>
      <c r="E147">
        <v>0.57789999999999997</v>
      </c>
      <c r="F147" t="s">
        <v>1274</v>
      </c>
    </row>
    <row r="148" spans="1:6" x14ac:dyDescent="0.25">
      <c r="A148" t="s">
        <v>1335</v>
      </c>
      <c r="B148" t="s">
        <v>337</v>
      </c>
      <c r="C148" t="s">
        <v>345</v>
      </c>
      <c r="D148" t="s">
        <v>12</v>
      </c>
      <c r="E148">
        <v>0.57789999999999997</v>
      </c>
      <c r="F148" t="s">
        <v>1274</v>
      </c>
    </row>
    <row r="149" spans="1:6" x14ac:dyDescent="0.25">
      <c r="A149" t="s">
        <v>1336</v>
      </c>
      <c r="B149" t="s">
        <v>337</v>
      </c>
      <c r="C149" t="s">
        <v>371</v>
      </c>
      <c r="D149" t="s">
        <v>177</v>
      </c>
      <c r="E149">
        <v>0.57789999999999997</v>
      </c>
      <c r="F149" t="s">
        <v>1274</v>
      </c>
    </row>
    <row r="150" spans="1:6" x14ac:dyDescent="0.25">
      <c r="A150" t="s">
        <v>1337</v>
      </c>
      <c r="B150" t="s">
        <v>337</v>
      </c>
      <c r="C150" t="s">
        <v>378</v>
      </c>
      <c r="D150" t="s">
        <v>273</v>
      </c>
      <c r="E150">
        <v>0.57779999999999998</v>
      </c>
      <c r="F150" t="s">
        <v>1274</v>
      </c>
    </row>
    <row r="151" spans="1:6" x14ac:dyDescent="0.25">
      <c r="A151" t="s">
        <v>1338</v>
      </c>
      <c r="B151" t="s">
        <v>337</v>
      </c>
      <c r="C151" t="s">
        <v>373</v>
      </c>
      <c r="D151" t="s">
        <v>227</v>
      </c>
      <c r="E151">
        <v>0.57769999999999999</v>
      </c>
      <c r="F151" t="s">
        <v>1274</v>
      </c>
    </row>
    <row r="152" spans="1:6" x14ac:dyDescent="0.25">
      <c r="A152" t="s">
        <v>1339</v>
      </c>
      <c r="B152" t="s">
        <v>337</v>
      </c>
      <c r="C152" t="s">
        <v>374</v>
      </c>
      <c r="D152" t="s">
        <v>234</v>
      </c>
      <c r="E152">
        <v>0.5776</v>
      </c>
      <c r="F152" t="s">
        <v>1274</v>
      </c>
    </row>
    <row r="153" spans="1:6" x14ac:dyDescent="0.25">
      <c r="A153" t="s">
        <v>1340</v>
      </c>
      <c r="B153" t="s">
        <v>337</v>
      </c>
      <c r="C153" t="s">
        <v>372</v>
      </c>
      <c r="D153" t="s">
        <v>221</v>
      </c>
      <c r="E153">
        <v>0.57740000000000002</v>
      </c>
      <c r="F153" t="s">
        <v>1274</v>
      </c>
    </row>
    <row r="154" spans="1:6" x14ac:dyDescent="0.25">
      <c r="A154" t="s">
        <v>1341</v>
      </c>
      <c r="B154" t="s">
        <v>337</v>
      </c>
      <c r="C154" t="s">
        <v>366</v>
      </c>
      <c r="D154" t="s">
        <v>98</v>
      </c>
      <c r="E154">
        <v>0.57720000000000005</v>
      </c>
      <c r="F154" t="s">
        <v>1274</v>
      </c>
    </row>
    <row r="155" spans="1:6" x14ac:dyDescent="0.25">
      <c r="A155" t="s">
        <v>1342</v>
      </c>
      <c r="B155" t="s">
        <v>337</v>
      </c>
      <c r="C155" t="s">
        <v>345</v>
      </c>
      <c r="D155" t="s">
        <v>15</v>
      </c>
      <c r="E155">
        <v>0.57569999999999999</v>
      </c>
      <c r="F155" t="s">
        <v>1274</v>
      </c>
    </row>
    <row r="156" spans="1:6" x14ac:dyDescent="0.25">
      <c r="A156" t="s">
        <v>1343</v>
      </c>
      <c r="B156" t="s">
        <v>337</v>
      </c>
      <c r="C156" t="s">
        <v>381</v>
      </c>
      <c r="D156" t="s">
        <v>294</v>
      </c>
      <c r="E156">
        <v>0.5746</v>
      </c>
      <c r="F156" t="s">
        <v>1274</v>
      </c>
    </row>
    <row r="157" spans="1:6" x14ac:dyDescent="0.25">
      <c r="A157" t="s">
        <v>1344</v>
      </c>
      <c r="B157" t="s">
        <v>337</v>
      </c>
      <c r="C157" t="s">
        <v>368</v>
      </c>
      <c r="D157" t="s">
        <v>128</v>
      </c>
      <c r="E157">
        <v>0.5746</v>
      </c>
      <c r="F157" t="s">
        <v>1274</v>
      </c>
    </row>
    <row r="158" spans="1:6" x14ac:dyDescent="0.25">
      <c r="A158" t="s">
        <v>1345</v>
      </c>
      <c r="B158" t="s">
        <v>337</v>
      </c>
      <c r="C158" t="s">
        <v>379</v>
      </c>
      <c r="D158" t="s">
        <v>282</v>
      </c>
      <c r="E158">
        <v>0.57420000000000004</v>
      </c>
      <c r="F158" t="s">
        <v>1274</v>
      </c>
    </row>
    <row r="159" spans="1:6" x14ac:dyDescent="0.25">
      <c r="A159" t="s">
        <v>1346</v>
      </c>
      <c r="B159" t="s">
        <v>337</v>
      </c>
      <c r="C159" t="s">
        <v>371</v>
      </c>
      <c r="D159" t="s">
        <v>172</v>
      </c>
      <c r="E159">
        <v>0.57420000000000004</v>
      </c>
      <c r="F159" t="s">
        <v>1274</v>
      </c>
    </row>
    <row r="160" spans="1:6" x14ac:dyDescent="0.25">
      <c r="A160" t="s">
        <v>1347</v>
      </c>
      <c r="B160" t="s">
        <v>337</v>
      </c>
      <c r="C160" t="s">
        <v>366</v>
      </c>
      <c r="D160" t="s">
        <v>96</v>
      </c>
      <c r="E160">
        <v>0.57379999999999998</v>
      </c>
      <c r="F160" t="s">
        <v>1274</v>
      </c>
    </row>
    <row r="161" spans="1:6" x14ac:dyDescent="0.25">
      <c r="A161" t="s">
        <v>1348</v>
      </c>
      <c r="B161" t="s">
        <v>337</v>
      </c>
      <c r="C161" t="s">
        <v>369</v>
      </c>
      <c r="D161" t="s">
        <v>141</v>
      </c>
      <c r="E161">
        <v>0.57330000000000003</v>
      </c>
      <c r="F161" t="s">
        <v>1274</v>
      </c>
    </row>
    <row r="162" spans="1:6" x14ac:dyDescent="0.25">
      <c r="A162" t="s">
        <v>1349</v>
      </c>
      <c r="B162" t="s">
        <v>337</v>
      </c>
      <c r="C162" t="s">
        <v>381</v>
      </c>
      <c r="D162" t="s">
        <v>1350</v>
      </c>
      <c r="E162">
        <v>0.57179999999999997</v>
      </c>
      <c r="F162" t="s">
        <v>1274</v>
      </c>
    </row>
    <row r="163" spans="1:6" x14ac:dyDescent="0.25">
      <c r="A163" t="s">
        <v>1351</v>
      </c>
      <c r="B163" t="s">
        <v>337</v>
      </c>
      <c r="C163" t="s">
        <v>379</v>
      </c>
      <c r="D163" t="s">
        <v>280</v>
      </c>
      <c r="E163">
        <v>0.57150000000000001</v>
      </c>
      <c r="F163" t="s">
        <v>1274</v>
      </c>
    </row>
    <row r="164" spans="1:6" x14ac:dyDescent="0.25">
      <c r="A164" t="s">
        <v>1352</v>
      </c>
      <c r="B164" t="s">
        <v>337</v>
      </c>
      <c r="C164" t="s">
        <v>367</v>
      </c>
      <c r="D164" t="s">
        <v>122</v>
      </c>
      <c r="E164">
        <v>0.57110000000000005</v>
      </c>
      <c r="F164" t="s">
        <v>1274</v>
      </c>
    </row>
    <row r="165" spans="1:6" x14ac:dyDescent="0.25">
      <c r="A165" t="s">
        <v>1353</v>
      </c>
      <c r="B165" t="s">
        <v>337</v>
      </c>
      <c r="C165" t="s">
        <v>365</v>
      </c>
      <c r="D165" t="s">
        <v>67</v>
      </c>
      <c r="E165">
        <v>0.57079999999999997</v>
      </c>
      <c r="F165" t="s">
        <v>1274</v>
      </c>
    </row>
    <row r="166" spans="1:6" x14ac:dyDescent="0.25">
      <c r="A166" t="s">
        <v>1354</v>
      </c>
      <c r="B166" t="s">
        <v>337</v>
      </c>
      <c r="C166" t="s">
        <v>377</v>
      </c>
      <c r="D166" t="s">
        <v>267</v>
      </c>
      <c r="E166">
        <v>0.5706</v>
      </c>
      <c r="F166" t="s">
        <v>1274</v>
      </c>
    </row>
    <row r="167" spans="1:6" x14ac:dyDescent="0.25">
      <c r="A167" t="s">
        <v>1355</v>
      </c>
      <c r="B167" t="s">
        <v>337</v>
      </c>
      <c r="C167" t="s">
        <v>364</v>
      </c>
      <c r="D167" t="s">
        <v>36</v>
      </c>
      <c r="E167">
        <v>0.57040000000000002</v>
      </c>
      <c r="F167" t="s">
        <v>1274</v>
      </c>
    </row>
    <row r="168" spans="1:6" x14ac:dyDescent="0.25">
      <c r="A168" t="s">
        <v>1356</v>
      </c>
      <c r="B168" t="s">
        <v>337</v>
      </c>
      <c r="C168" t="s">
        <v>373</v>
      </c>
      <c r="D168" t="s">
        <v>226</v>
      </c>
      <c r="E168">
        <v>0.56869999999999998</v>
      </c>
      <c r="F168" t="s">
        <v>1274</v>
      </c>
    </row>
    <row r="169" spans="1:6" x14ac:dyDescent="0.25">
      <c r="A169" t="s">
        <v>1357</v>
      </c>
      <c r="B169" t="s">
        <v>337</v>
      </c>
      <c r="C169" t="s">
        <v>364</v>
      </c>
      <c r="D169" t="s">
        <v>48</v>
      </c>
      <c r="E169">
        <v>0.56869999999999998</v>
      </c>
      <c r="F169" t="s">
        <v>1274</v>
      </c>
    </row>
    <row r="170" spans="1:6" x14ac:dyDescent="0.25">
      <c r="A170" t="s">
        <v>1358</v>
      </c>
      <c r="B170" t="s">
        <v>337</v>
      </c>
      <c r="C170" t="s">
        <v>192</v>
      </c>
      <c r="D170" t="s">
        <v>1359</v>
      </c>
      <c r="E170">
        <v>0.56830000000000003</v>
      </c>
      <c r="F170" t="s">
        <v>1274</v>
      </c>
    </row>
    <row r="171" spans="1:6" x14ac:dyDescent="0.25">
      <c r="A171" t="s">
        <v>1360</v>
      </c>
      <c r="B171" t="s">
        <v>337</v>
      </c>
      <c r="C171" t="s">
        <v>192</v>
      </c>
      <c r="D171" t="s">
        <v>197</v>
      </c>
      <c r="E171">
        <v>0.56769999999999998</v>
      </c>
      <c r="F171" t="s">
        <v>1274</v>
      </c>
    </row>
    <row r="172" spans="1:6" x14ac:dyDescent="0.25">
      <c r="A172" t="s">
        <v>1361</v>
      </c>
      <c r="B172" t="s">
        <v>337</v>
      </c>
      <c r="C172" t="s">
        <v>375</v>
      </c>
      <c r="D172" t="s">
        <v>247</v>
      </c>
      <c r="E172">
        <v>0.56769999999999998</v>
      </c>
      <c r="F172" t="s">
        <v>1274</v>
      </c>
    </row>
    <row r="173" spans="1:6" x14ac:dyDescent="0.25">
      <c r="A173" t="s">
        <v>1362</v>
      </c>
      <c r="B173" t="s">
        <v>337</v>
      </c>
      <c r="C173" t="s">
        <v>364</v>
      </c>
      <c r="D173" t="s">
        <v>49</v>
      </c>
      <c r="E173">
        <v>0.56769999999999998</v>
      </c>
      <c r="F173" t="s">
        <v>1274</v>
      </c>
    </row>
    <row r="174" spans="1:6" x14ac:dyDescent="0.25">
      <c r="A174" t="s">
        <v>1363</v>
      </c>
      <c r="B174" t="s">
        <v>337</v>
      </c>
      <c r="C174" t="s">
        <v>365</v>
      </c>
      <c r="D174" t="s">
        <v>73</v>
      </c>
      <c r="E174">
        <v>0.5665</v>
      </c>
      <c r="F174" t="s">
        <v>1274</v>
      </c>
    </row>
    <row r="175" spans="1:6" x14ac:dyDescent="0.25">
      <c r="A175" t="s">
        <v>1364</v>
      </c>
      <c r="B175" t="s">
        <v>337</v>
      </c>
      <c r="C175" t="s">
        <v>345</v>
      </c>
      <c r="D175" t="s">
        <v>18</v>
      </c>
      <c r="E175">
        <v>0.56640000000000001</v>
      </c>
      <c r="F175" t="s">
        <v>1274</v>
      </c>
    </row>
    <row r="176" spans="1:6" x14ac:dyDescent="0.25">
      <c r="A176" t="s">
        <v>1365</v>
      </c>
      <c r="B176" t="s">
        <v>337</v>
      </c>
      <c r="C176" t="s">
        <v>372</v>
      </c>
      <c r="D176" t="s">
        <v>220</v>
      </c>
      <c r="E176">
        <v>0.56630000000000003</v>
      </c>
      <c r="F176" t="s">
        <v>1274</v>
      </c>
    </row>
    <row r="177" spans="1:6" x14ac:dyDescent="0.25">
      <c r="A177" t="s">
        <v>1366</v>
      </c>
      <c r="B177" t="s">
        <v>337</v>
      </c>
      <c r="C177" t="s">
        <v>345</v>
      </c>
      <c r="D177" t="s">
        <v>1367</v>
      </c>
      <c r="E177">
        <v>0.56599999999999995</v>
      </c>
      <c r="F177" t="s">
        <v>1274</v>
      </c>
    </row>
    <row r="178" spans="1:6" x14ac:dyDescent="0.25">
      <c r="A178" t="s">
        <v>1368</v>
      </c>
      <c r="B178" t="s">
        <v>337</v>
      </c>
      <c r="C178" t="s">
        <v>366</v>
      </c>
      <c r="D178" t="s">
        <v>97</v>
      </c>
      <c r="E178">
        <v>0.56569999999999998</v>
      </c>
      <c r="F178" t="s">
        <v>1274</v>
      </c>
    </row>
    <row r="179" spans="1:6" x14ac:dyDescent="0.25">
      <c r="A179" t="s">
        <v>1369</v>
      </c>
      <c r="B179" t="s">
        <v>337</v>
      </c>
      <c r="C179" t="s">
        <v>365</v>
      </c>
      <c r="D179" t="s">
        <v>55</v>
      </c>
      <c r="E179">
        <v>0.56559999999999999</v>
      </c>
      <c r="F179" t="s">
        <v>1274</v>
      </c>
    </row>
    <row r="180" spans="1:6" x14ac:dyDescent="0.25">
      <c r="A180" t="s">
        <v>1370</v>
      </c>
      <c r="B180" t="s">
        <v>337</v>
      </c>
      <c r="C180" t="s">
        <v>368</v>
      </c>
      <c r="D180" t="s">
        <v>131</v>
      </c>
      <c r="E180">
        <v>0.5655</v>
      </c>
      <c r="F180" t="s">
        <v>1274</v>
      </c>
    </row>
    <row r="181" spans="1:6" x14ac:dyDescent="0.25">
      <c r="A181" t="s">
        <v>1371</v>
      </c>
      <c r="B181" t="s">
        <v>337</v>
      </c>
      <c r="C181" t="s">
        <v>345</v>
      </c>
      <c r="D181" t="s">
        <v>1372</v>
      </c>
      <c r="E181">
        <v>0.56540000000000001</v>
      </c>
      <c r="F181" t="s">
        <v>1274</v>
      </c>
    </row>
    <row r="182" spans="1:6" x14ac:dyDescent="0.25">
      <c r="A182" t="s">
        <v>1373</v>
      </c>
      <c r="B182" t="s">
        <v>337</v>
      </c>
      <c r="C182" t="s">
        <v>366</v>
      </c>
      <c r="D182" t="s">
        <v>103</v>
      </c>
      <c r="E182">
        <v>0.56510000000000005</v>
      </c>
      <c r="F182" t="s">
        <v>1274</v>
      </c>
    </row>
    <row r="183" spans="1:6" x14ac:dyDescent="0.25">
      <c r="A183" t="s">
        <v>1374</v>
      </c>
      <c r="B183" t="s">
        <v>337</v>
      </c>
      <c r="C183" t="s">
        <v>365</v>
      </c>
      <c r="D183" t="s">
        <v>74</v>
      </c>
      <c r="E183">
        <v>0.56499999999999995</v>
      </c>
      <c r="F183" t="s">
        <v>1274</v>
      </c>
    </row>
    <row r="184" spans="1:6" x14ac:dyDescent="0.25">
      <c r="A184" t="s">
        <v>1375</v>
      </c>
      <c r="B184" t="s">
        <v>337</v>
      </c>
      <c r="C184" t="s">
        <v>374</v>
      </c>
      <c r="D184" t="s">
        <v>238</v>
      </c>
      <c r="E184">
        <v>0.5645</v>
      </c>
      <c r="F184" t="s">
        <v>1274</v>
      </c>
    </row>
    <row r="185" spans="1:6" x14ac:dyDescent="0.25">
      <c r="A185" t="s">
        <v>1376</v>
      </c>
      <c r="B185" t="s">
        <v>337</v>
      </c>
      <c r="C185" t="s">
        <v>371</v>
      </c>
      <c r="D185" t="s">
        <v>175</v>
      </c>
      <c r="E185">
        <v>0.56420000000000003</v>
      </c>
      <c r="F185" t="s">
        <v>1274</v>
      </c>
    </row>
    <row r="186" spans="1:6" x14ac:dyDescent="0.25">
      <c r="A186" t="s">
        <v>1377</v>
      </c>
      <c r="B186" t="s">
        <v>337</v>
      </c>
      <c r="C186" t="s">
        <v>365</v>
      </c>
      <c r="D186" t="s">
        <v>76</v>
      </c>
      <c r="E186">
        <v>0.56410000000000005</v>
      </c>
      <c r="F186" t="s">
        <v>1274</v>
      </c>
    </row>
    <row r="187" spans="1:6" x14ac:dyDescent="0.25">
      <c r="A187" t="s">
        <v>1378</v>
      </c>
      <c r="B187" t="s">
        <v>337</v>
      </c>
      <c r="C187" t="s">
        <v>376</v>
      </c>
      <c r="D187" t="s">
        <v>258</v>
      </c>
      <c r="E187">
        <v>0.56379999999999997</v>
      </c>
      <c r="F187" t="s">
        <v>1274</v>
      </c>
    </row>
    <row r="188" spans="1:6" x14ac:dyDescent="0.25">
      <c r="A188" t="s">
        <v>1379</v>
      </c>
      <c r="B188" t="s">
        <v>337</v>
      </c>
      <c r="C188" t="s">
        <v>366</v>
      </c>
      <c r="D188" t="s">
        <v>100</v>
      </c>
      <c r="E188">
        <v>0.56359999999999999</v>
      </c>
      <c r="F188" t="s">
        <v>1274</v>
      </c>
    </row>
    <row r="189" spans="1:6" x14ac:dyDescent="0.25">
      <c r="A189" t="s">
        <v>1380</v>
      </c>
      <c r="B189" t="s">
        <v>337</v>
      </c>
      <c r="C189" t="s">
        <v>381</v>
      </c>
      <c r="D189" t="s">
        <v>305</v>
      </c>
      <c r="E189">
        <v>0.56320000000000003</v>
      </c>
      <c r="F189" t="s">
        <v>1274</v>
      </c>
    </row>
    <row r="190" spans="1:6" x14ac:dyDescent="0.25">
      <c r="A190" t="s">
        <v>1381</v>
      </c>
      <c r="B190" t="s">
        <v>337</v>
      </c>
      <c r="C190" t="s">
        <v>365</v>
      </c>
      <c r="D190" t="s">
        <v>72</v>
      </c>
      <c r="E190">
        <v>0.56130000000000002</v>
      </c>
      <c r="F190" t="s">
        <v>1274</v>
      </c>
    </row>
    <row r="191" spans="1:6" x14ac:dyDescent="0.25">
      <c r="A191" t="s">
        <v>1382</v>
      </c>
      <c r="B191" t="s">
        <v>337</v>
      </c>
      <c r="C191" t="s">
        <v>338</v>
      </c>
      <c r="D191" t="s">
        <v>3</v>
      </c>
      <c r="E191">
        <v>0.56110000000000004</v>
      </c>
      <c r="F191" t="s">
        <v>1274</v>
      </c>
    </row>
    <row r="192" spans="1:6" x14ac:dyDescent="0.25">
      <c r="A192" t="s">
        <v>1383</v>
      </c>
      <c r="B192" t="s">
        <v>337</v>
      </c>
      <c r="C192" t="s">
        <v>371</v>
      </c>
      <c r="D192" t="s">
        <v>173</v>
      </c>
      <c r="E192">
        <v>0.56059999999999999</v>
      </c>
      <c r="F192" t="s">
        <v>1274</v>
      </c>
    </row>
    <row r="193" spans="1:6" x14ac:dyDescent="0.25">
      <c r="A193" t="s">
        <v>1384</v>
      </c>
      <c r="B193" t="s">
        <v>337</v>
      </c>
      <c r="C193" t="s">
        <v>368</v>
      </c>
      <c r="D193" t="s">
        <v>135</v>
      </c>
      <c r="E193">
        <v>0.56020000000000003</v>
      </c>
      <c r="F193" t="s">
        <v>1274</v>
      </c>
    </row>
    <row r="194" spans="1:6" x14ac:dyDescent="0.25">
      <c r="A194" t="s">
        <v>1385</v>
      </c>
      <c r="B194" t="s">
        <v>337</v>
      </c>
      <c r="C194" t="s">
        <v>345</v>
      </c>
      <c r="D194" t="s">
        <v>23</v>
      </c>
      <c r="E194">
        <v>0.56010000000000004</v>
      </c>
      <c r="F194" t="s">
        <v>1274</v>
      </c>
    </row>
    <row r="195" spans="1:6" x14ac:dyDescent="0.25">
      <c r="A195" t="s">
        <v>1386</v>
      </c>
      <c r="B195" t="s">
        <v>337</v>
      </c>
      <c r="C195" t="s">
        <v>375</v>
      </c>
      <c r="D195" t="s">
        <v>246</v>
      </c>
      <c r="E195">
        <v>0.55979999999999996</v>
      </c>
      <c r="F195" t="s">
        <v>1274</v>
      </c>
    </row>
    <row r="196" spans="1:6" x14ac:dyDescent="0.25">
      <c r="A196" t="s">
        <v>1387</v>
      </c>
      <c r="B196" t="s">
        <v>337</v>
      </c>
      <c r="C196" t="s">
        <v>364</v>
      </c>
      <c r="D196" t="s">
        <v>46</v>
      </c>
      <c r="E196">
        <v>0.55959999999999999</v>
      </c>
      <c r="F196" t="s">
        <v>1274</v>
      </c>
    </row>
    <row r="197" spans="1:6" x14ac:dyDescent="0.25">
      <c r="A197" t="s">
        <v>1388</v>
      </c>
      <c r="B197" t="s">
        <v>337</v>
      </c>
      <c r="C197" t="s">
        <v>366</v>
      </c>
      <c r="D197" t="s">
        <v>95</v>
      </c>
      <c r="E197">
        <v>0.55889999999999995</v>
      </c>
      <c r="F197" t="s">
        <v>1274</v>
      </c>
    </row>
    <row r="198" spans="1:6" x14ac:dyDescent="0.25">
      <c r="A198" t="s">
        <v>1389</v>
      </c>
      <c r="B198" t="s">
        <v>337</v>
      </c>
      <c r="C198" t="s">
        <v>367</v>
      </c>
      <c r="D198" t="s">
        <v>1390</v>
      </c>
      <c r="E198">
        <v>0.55859999999999999</v>
      </c>
      <c r="F198" t="s">
        <v>1274</v>
      </c>
    </row>
    <row r="199" spans="1:6" x14ac:dyDescent="0.25">
      <c r="A199" t="s">
        <v>1391</v>
      </c>
      <c r="B199" t="s">
        <v>337</v>
      </c>
      <c r="C199" t="s">
        <v>338</v>
      </c>
      <c r="D199" t="s">
        <v>8</v>
      </c>
      <c r="E199">
        <v>0.55840000000000001</v>
      </c>
      <c r="F199" t="s">
        <v>1274</v>
      </c>
    </row>
    <row r="200" spans="1:6" x14ac:dyDescent="0.25">
      <c r="A200" t="s">
        <v>1392</v>
      </c>
      <c r="B200" t="s">
        <v>337</v>
      </c>
      <c r="C200" t="s">
        <v>345</v>
      </c>
      <c r="D200" t="s">
        <v>9</v>
      </c>
      <c r="E200">
        <v>0.55830000000000002</v>
      </c>
      <c r="F200" t="s">
        <v>1274</v>
      </c>
    </row>
    <row r="201" spans="1:6" x14ac:dyDescent="0.25">
      <c r="A201" t="s">
        <v>1393</v>
      </c>
      <c r="B201" t="s">
        <v>337</v>
      </c>
      <c r="C201" t="s">
        <v>365</v>
      </c>
      <c r="D201" t="s">
        <v>70</v>
      </c>
      <c r="E201">
        <v>0.55759999999999998</v>
      </c>
      <c r="F201" t="s">
        <v>1274</v>
      </c>
    </row>
    <row r="202" spans="1:6" x14ac:dyDescent="0.25">
      <c r="A202" t="s">
        <v>1394</v>
      </c>
      <c r="B202" t="s">
        <v>337</v>
      </c>
      <c r="C202" t="s">
        <v>368</v>
      </c>
      <c r="D202" t="s">
        <v>1395</v>
      </c>
      <c r="E202">
        <v>0.55720000000000003</v>
      </c>
      <c r="F202" t="s">
        <v>1274</v>
      </c>
    </row>
    <row r="203" spans="1:6" x14ac:dyDescent="0.25">
      <c r="A203" t="s">
        <v>1396</v>
      </c>
      <c r="B203" t="s">
        <v>337</v>
      </c>
      <c r="C203" t="s">
        <v>366</v>
      </c>
      <c r="D203" t="s">
        <v>92</v>
      </c>
      <c r="E203">
        <v>0.55679999999999996</v>
      </c>
      <c r="F203" t="s">
        <v>1274</v>
      </c>
    </row>
    <row r="204" spans="1:6" x14ac:dyDescent="0.25">
      <c r="A204" t="s">
        <v>1397</v>
      </c>
      <c r="B204" t="s">
        <v>337</v>
      </c>
      <c r="C204" t="s">
        <v>377</v>
      </c>
      <c r="D204" t="s">
        <v>263</v>
      </c>
      <c r="E204">
        <v>0.55520000000000003</v>
      </c>
      <c r="F204" t="s">
        <v>1274</v>
      </c>
    </row>
    <row r="205" spans="1:6" x14ac:dyDescent="0.25">
      <c r="A205" t="s">
        <v>1398</v>
      </c>
      <c r="B205" t="s">
        <v>337</v>
      </c>
      <c r="C205" t="s">
        <v>192</v>
      </c>
      <c r="D205" t="s">
        <v>191</v>
      </c>
      <c r="E205">
        <v>0.55479999999999996</v>
      </c>
      <c r="F205" t="s">
        <v>1274</v>
      </c>
    </row>
    <row r="206" spans="1:6" x14ac:dyDescent="0.25">
      <c r="A206" t="s">
        <v>1399</v>
      </c>
      <c r="B206" t="s">
        <v>337</v>
      </c>
      <c r="C206" t="s">
        <v>380</v>
      </c>
      <c r="D206" t="s">
        <v>291</v>
      </c>
      <c r="E206">
        <v>0.55469999999999997</v>
      </c>
      <c r="F206" t="s">
        <v>1274</v>
      </c>
    </row>
    <row r="207" spans="1:6" x14ac:dyDescent="0.25">
      <c r="A207" t="s">
        <v>1400</v>
      </c>
      <c r="B207" t="s">
        <v>337</v>
      </c>
      <c r="C207" t="s">
        <v>365</v>
      </c>
      <c r="D207" t="s">
        <v>75</v>
      </c>
      <c r="E207">
        <v>0.55379999999999996</v>
      </c>
      <c r="F207" t="s">
        <v>1274</v>
      </c>
    </row>
    <row r="208" spans="1:6" x14ac:dyDescent="0.25">
      <c r="A208" t="s">
        <v>1401</v>
      </c>
      <c r="B208" t="s">
        <v>337</v>
      </c>
      <c r="C208" t="s">
        <v>192</v>
      </c>
      <c r="D208" t="s">
        <v>209</v>
      </c>
      <c r="E208">
        <v>0.55369999999999997</v>
      </c>
      <c r="F208" t="s">
        <v>1274</v>
      </c>
    </row>
    <row r="209" spans="1:6" x14ac:dyDescent="0.25">
      <c r="A209" t="s">
        <v>1402</v>
      </c>
      <c r="B209" t="s">
        <v>337</v>
      </c>
      <c r="C209" t="s">
        <v>366</v>
      </c>
      <c r="D209" t="s">
        <v>93</v>
      </c>
      <c r="E209">
        <v>0.55369999999999997</v>
      </c>
      <c r="F209" t="s">
        <v>1274</v>
      </c>
    </row>
    <row r="210" spans="1:6" x14ac:dyDescent="0.25">
      <c r="A210" t="s">
        <v>1403</v>
      </c>
      <c r="B210" t="s">
        <v>337</v>
      </c>
      <c r="C210" t="s">
        <v>375</v>
      </c>
      <c r="D210" t="s">
        <v>245</v>
      </c>
      <c r="E210">
        <v>0.55359999999999998</v>
      </c>
      <c r="F210" t="s">
        <v>1274</v>
      </c>
    </row>
    <row r="211" spans="1:6" x14ac:dyDescent="0.25">
      <c r="A211" t="s">
        <v>1404</v>
      </c>
      <c r="B211" t="s">
        <v>337</v>
      </c>
      <c r="C211" t="s">
        <v>377</v>
      </c>
      <c r="D211" t="s">
        <v>268</v>
      </c>
      <c r="E211">
        <v>0.55349999999999999</v>
      </c>
      <c r="F211" t="s">
        <v>1274</v>
      </c>
    </row>
    <row r="212" spans="1:6" x14ac:dyDescent="0.25">
      <c r="A212" t="s">
        <v>1405</v>
      </c>
      <c r="B212" t="s">
        <v>337</v>
      </c>
      <c r="C212" t="s">
        <v>192</v>
      </c>
      <c r="D212" t="s">
        <v>206</v>
      </c>
      <c r="E212">
        <v>0.55330000000000001</v>
      </c>
      <c r="F212" t="s">
        <v>1274</v>
      </c>
    </row>
    <row r="213" spans="1:6" x14ac:dyDescent="0.25">
      <c r="A213" t="s">
        <v>1406</v>
      </c>
      <c r="B213" t="s">
        <v>337</v>
      </c>
      <c r="C213" t="s">
        <v>377</v>
      </c>
      <c r="D213" t="s">
        <v>266</v>
      </c>
      <c r="E213">
        <v>0.55300000000000005</v>
      </c>
      <c r="F213" t="s">
        <v>1274</v>
      </c>
    </row>
    <row r="214" spans="1:6" x14ac:dyDescent="0.25">
      <c r="A214" t="s">
        <v>1407</v>
      </c>
      <c r="B214" t="s">
        <v>337</v>
      </c>
      <c r="C214" t="s">
        <v>365</v>
      </c>
      <c r="D214" t="s">
        <v>79</v>
      </c>
      <c r="E214">
        <v>0.55269999999999997</v>
      </c>
      <c r="F214" t="s">
        <v>1274</v>
      </c>
    </row>
    <row r="215" spans="1:6" x14ac:dyDescent="0.25">
      <c r="A215" t="s">
        <v>1408</v>
      </c>
      <c r="B215" t="s">
        <v>337</v>
      </c>
      <c r="C215" t="s">
        <v>364</v>
      </c>
      <c r="D215" t="s">
        <v>47</v>
      </c>
      <c r="E215">
        <v>0.5524</v>
      </c>
      <c r="F215" t="s">
        <v>1274</v>
      </c>
    </row>
    <row r="216" spans="1:6" x14ac:dyDescent="0.25">
      <c r="A216" t="s">
        <v>1409</v>
      </c>
      <c r="B216" t="s">
        <v>337</v>
      </c>
      <c r="C216" t="s">
        <v>373</v>
      </c>
      <c r="D216" t="s">
        <v>228</v>
      </c>
      <c r="E216">
        <v>0.5524</v>
      </c>
      <c r="F216" t="s">
        <v>1274</v>
      </c>
    </row>
    <row r="217" spans="1:6" x14ac:dyDescent="0.25">
      <c r="A217" t="s">
        <v>1410</v>
      </c>
      <c r="B217" t="s">
        <v>337</v>
      </c>
      <c r="C217" t="s">
        <v>373</v>
      </c>
      <c r="D217" t="s">
        <v>230</v>
      </c>
      <c r="E217">
        <v>0.55210000000000004</v>
      </c>
      <c r="F217" t="s">
        <v>1274</v>
      </c>
    </row>
    <row r="218" spans="1:6" x14ac:dyDescent="0.25">
      <c r="A218" t="s">
        <v>1411</v>
      </c>
      <c r="B218" t="s">
        <v>337</v>
      </c>
      <c r="C218" t="s">
        <v>365</v>
      </c>
      <c r="D218" t="s">
        <v>1412</v>
      </c>
      <c r="E218">
        <v>0.55189999999999995</v>
      </c>
      <c r="F218" t="s">
        <v>1274</v>
      </c>
    </row>
    <row r="219" spans="1:6" x14ac:dyDescent="0.25">
      <c r="A219" t="s">
        <v>1413</v>
      </c>
      <c r="B219" t="s">
        <v>337</v>
      </c>
      <c r="C219" t="s">
        <v>373</v>
      </c>
      <c r="D219" t="s">
        <v>233</v>
      </c>
      <c r="E219">
        <v>0.55100000000000005</v>
      </c>
      <c r="F219" t="s">
        <v>1274</v>
      </c>
    </row>
    <row r="220" spans="1:6" x14ac:dyDescent="0.25">
      <c r="A220" t="s">
        <v>1414</v>
      </c>
      <c r="B220" t="s">
        <v>337</v>
      </c>
      <c r="C220" t="s">
        <v>366</v>
      </c>
      <c r="D220" t="s">
        <v>104</v>
      </c>
      <c r="E220">
        <v>0.55059999999999998</v>
      </c>
      <c r="F220" t="s">
        <v>1274</v>
      </c>
    </row>
    <row r="221" spans="1:6" x14ac:dyDescent="0.25">
      <c r="A221" t="s">
        <v>1415</v>
      </c>
      <c r="B221" t="s">
        <v>337</v>
      </c>
      <c r="C221" t="s">
        <v>192</v>
      </c>
      <c r="D221" t="s">
        <v>198</v>
      </c>
      <c r="E221">
        <v>0.5504</v>
      </c>
      <c r="F221" t="s">
        <v>1274</v>
      </c>
    </row>
    <row r="222" spans="1:6" x14ac:dyDescent="0.25">
      <c r="A222" t="s">
        <v>1416</v>
      </c>
      <c r="B222" t="s">
        <v>337</v>
      </c>
      <c r="C222" t="s">
        <v>377</v>
      </c>
      <c r="D222" t="s">
        <v>265</v>
      </c>
      <c r="E222">
        <v>0.55030000000000001</v>
      </c>
      <c r="F222" t="s">
        <v>1274</v>
      </c>
    </row>
    <row r="223" spans="1:6" x14ac:dyDescent="0.25">
      <c r="A223" t="s">
        <v>1417</v>
      </c>
      <c r="B223" t="s">
        <v>337</v>
      </c>
      <c r="C223" t="s">
        <v>366</v>
      </c>
      <c r="D223" t="s">
        <v>90</v>
      </c>
      <c r="E223">
        <v>0.55030000000000001</v>
      </c>
      <c r="F223" t="s">
        <v>1274</v>
      </c>
    </row>
    <row r="224" spans="1:6" x14ac:dyDescent="0.25">
      <c r="A224" t="s">
        <v>1418</v>
      </c>
      <c r="B224" t="s">
        <v>337</v>
      </c>
      <c r="C224" t="s">
        <v>371</v>
      </c>
      <c r="D224" t="s">
        <v>188</v>
      </c>
      <c r="E224">
        <v>0.54979999999999996</v>
      </c>
      <c r="F224" t="s">
        <v>1274</v>
      </c>
    </row>
    <row r="225" spans="1:6" x14ac:dyDescent="0.25">
      <c r="A225" t="s">
        <v>1419</v>
      </c>
      <c r="B225" t="s">
        <v>337</v>
      </c>
      <c r="C225" t="s">
        <v>364</v>
      </c>
      <c r="D225" t="s">
        <v>54</v>
      </c>
      <c r="E225">
        <v>0.54959999999999998</v>
      </c>
      <c r="F225" t="s">
        <v>1274</v>
      </c>
    </row>
    <row r="226" spans="1:6" x14ac:dyDescent="0.25">
      <c r="A226" t="s">
        <v>1420</v>
      </c>
      <c r="B226" t="s">
        <v>337</v>
      </c>
      <c r="C226" t="s">
        <v>192</v>
      </c>
      <c r="D226" t="s">
        <v>200</v>
      </c>
      <c r="E226">
        <v>0.54949999999999999</v>
      </c>
      <c r="F226" t="s">
        <v>1274</v>
      </c>
    </row>
    <row r="227" spans="1:6" x14ac:dyDescent="0.25">
      <c r="A227" t="s">
        <v>1421</v>
      </c>
      <c r="B227" t="s">
        <v>337</v>
      </c>
      <c r="C227" t="s">
        <v>381</v>
      </c>
      <c r="D227" t="s">
        <v>298</v>
      </c>
      <c r="E227">
        <v>0.54800000000000004</v>
      </c>
      <c r="F227" t="s">
        <v>1274</v>
      </c>
    </row>
    <row r="228" spans="1:6" x14ac:dyDescent="0.25">
      <c r="A228" t="s">
        <v>1422</v>
      </c>
      <c r="B228" t="s">
        <v>337</v>
      </c>
      <c r="C228" t="s">
        <v>377</v>
      </c>
      <c r="D228" t="s">
        <v>269</v>
      </c>
      <c r="E228">
        <v>0.54769999999999996</v>
      </c>
      <c r="F228" t="s">
        <v>1274</v>
      </c>
    </row>
    <row r="229" spans="1:6" x14ac:dyDescent="0.25">
      <c r="A229" t="s">
        <v>1423</v>
      </c>
      <c r="B229" t="s">
        <v>337</v>
      </c>
      <c r="C229" t="s">
        <v>380</v>
      </c>
      <c r="D229" t="s">
        <v>292</v>
      </c>
      <c r="E229">
        <v>0.54720000000000002</v>
      </c>
      <c r="F229" t="s">
        <v>1274</v>
      </c>
    </row>
    <row r="230" spans="1:6" x14ac:dyDescent="0.25">
      <c r="A230" t="s">
        <v>1424</v>
      </c>
      <c r="B230" t="s">
        <v>337</v>
      </c>
      <c r="C230" t="s">
        <v>366</v>
      </c>
      <c r="D230" t="s">
        <v>94</v>
      </c>
      <c r="E230">
        <v>0.54710000000000003</v>
      </c>
      <c r="F230" t="s">
        <v>1274</v>
      </c>
    </row>
    <row r="231" spans="1:6" x14ac:dyDescent="0.25">
      <c r="A231" t="s">
        <v>1425</v>
      </c>
      <c r="B231" t="s">
        <v>337</v>
      </c>
      <c r="C231" t="s">
        <v>365</v>
      </c>
      <c r="D231" t="s">
        <v>1426</v>
      </c>
      <c r="E231">
        <v>0.54679999999999995</v>
      </c>
      <c r="F231" t="s">
        <v>1274</v>
      </c>
    </row>
    <row r="232" spans="1:6" x14ac:dyDescent="0.25">
      <c r="A232" t="s">
        <v>1427</v>
      </c>
      <c r="B232" t="s">
        <v>337</v>
      </c>
      <c r="C232" t="s">
        <v>366</v>
      </c>
      <c r="D232" t="s">
        <v>88</v>
      </c>
      <c r="E232">
        <v>0.54610000000000003</v>
      </c>
      <c r="F232" t="s">
        <v>1274</v>
      </c>
    </row>
    <row r="233" spans="1:6" x14ac:dyDescent="0.25">
      <c r="A233" t="s">
        <v>1428</v>
      </c>
      <c r="B233" t="s">
        <v>337</v>
      </c>
      <c r="C233" t="s">
        <v>366</v>
      </c>
      <c r="D233" t="s">
        <v>1429</v>
      </c>
      <c r="E233">
        <v>0.54579999999999995</v>
      </c>
      <c r="F233" t="s">
        <v>1274</v>
      </c>
    </row>
    <row r="234" spans="1:6" x14ac:dyDescent="0.25">
      <c r="A234" t="s">
        <v>1430</v>
      </c>
      <c r="B234" t="s">
        <v>337</v>
      </c>
      <c r="C234" t="s">
        <v>368</v>
      </c>
      <c r="D234" t="s">
        <v>123</v>
      </c>
      <c r="E234">
        <v>0.54549999999999998</v>
      </c>
      <c r="F234" t="s">
        <v>1274</v>
      </c>
    </row>
    <row r="235" spans="1:6" x14ac:dyDescent="0.25">
      <c r="A235" t="s">
        <v>1431</v>
      </c>
      <c r="B235" t="s">
        <v>337</v>
      </c>
      <c r="C235" t="s">
        <v>375</v>
      </c>
      <c r="D235" t="s">
        <v>251</v>
      </c>
      <c r="E235">
        <v>0.54530000000000001</v>
      </c>
      <c r="F235" t="s">
        <v>1274</v>
      </c>
    </row>
    <row r="236" spans="1:6" x14ac:dyDescent="0.25">
      <c r="A236" t="s">
        <v>1432</v>
      </c>
      <c r="B236" t="s">
        <v>337</v>
      </c>
      <c r="C236" t="s">
        <v>192</v>
      </c>
      <c r="D236" t="s">
        <v>199</v>
      </c>
      <c r="E236">
        <v>0.54469999999999996</v>
      </c>
      <c r="F236" t="s">
        <v>1274</v>
      </c>
    </row>
    <row r="237" spans="1:6" x14ac:dyDescent="0.25">
      <c r="A237" t="s">
        <v>1433</v>
      </c>
      <c r="B237" t="s">
        <v>337</v>
      </c>
      <c r="C237" t="s">
        <v>368</v>
      </c>
      <c r="D237" t="s">
        <v>138</v>
      </c>
      <c r="E237">
        <v>0.54430000000000001</v>
      </c>
      <c r="F237" t="s">
        <v>1274</v>
      </c>
    </row>
    <row r="238" spans="1:6" x14ac:dyDescent="0.25">
      <c r="A238" t="s">
        <v>1434</v>
      </c>
      <c r="B238" t="s">
        <v>337</v>
      </c>
      <c r="C238" t="s">
        <v>192</v>
      </c>
      <c r="D238" t="s">
        <v>192</v>
      </c>
      <c r="E238">
        <v>0.54410000000000003</v>
      </c>
      <c r="F238" t="s">
        <v>1274</v>
      </c>
    </row>
    <row r="239" spans="1:6" x14ac:dyDescent="0.25">
      <c r="A239" t="s">
        <v>1435</v>
      </c>
      <c r="B239" t="s">
        <v>337</v>
      </c>
      <c r="C239" t="s">
        <v>366</v>
      </c>
      <c r="D239" t="s">
        <v>108</v>
      </c>
      <c r="E239">
        <v>0.54379999999999995</v>
      </c>
      <c r="F239" t="s">
        <v>1274</v>
      </c>
    </row>
    <row r="240" spans="1:6" x14ac:dyDescent="0.25">
      <c r="A240" t="s">
        <v>1436</v>
      </c>
      <c r="B240" t="s">
        <v>337</v>
      </c>
      <c r="C240" t="s">
        <v>192</v>
      </c>
      <c r="D240" t="s">
        <v>203</v>
      </c>
      <c r="E240">
        <v>0.54379999999999995</v>
      </c>
      <c r="F240" t="s">
        <v>1274</v>
      </c>
    </row>
    <row r="241" spans="1:6" x14ac:dyDescent="0.25">
      <c r="A241" t="s">
        <v>1437</v>
      </c>
      <c r="B241" t="s">
        <v>337</v>
      </c>
      <c r="C241" t="s">
        <v>345</v>
      </c>
      <c r="D241" t="s">
        <v>11</v>
      </c>
      <c r="E241">
        <v>0.54339999999999999</v>
      </c>
      <c r="F241" t="s">
        <v>1274</v>
      </c>
    </row>
    <row r="242" spans="1:6" x14ac:dyDescent="0.25">
      <c r="A242" t="s">
        <v>1438</v>
      </c>
      <c r="B242" t="s">
        <v>337</v>
      </c>
      <c r="C242" t="s">
        <v>365</v>
      </c>
      <c r="D242" t="s">
        <v>57</v>
      </c>
      <c r="E242">
        <v>0.54330000000000001</v>
      </c>
      <c r="F242" t="s">
        <v>1274</v>
      </c>
    </row>
    <row r="243" spans="1:6" x14ac:dyDescent="0.25">
      <c r="A243" t="s">
        <v>1439</v>
      </c>
      <c r="B243" t="s">
        <v>337</v>
      </c>
      <c r="C243" t="s">
        <v>380</v>
      </c>
      <c r="D243" t="s">
        <v>289</v>
      </c>
      <c r="E243">
        <v>0.54320000000000002</v>
      </c>
      <c r="F243" t="s">
        <v>1274</v>
      </c>
    </row>
    <row r="244" spans="1:6" x14ac:dyDescent="0.25">
      <c r="A244" t="s">
        <v>1440</v>
      </c>
      <c r="B244" t="s">
        <v>337</v>
      </c>
      <c r="C244" t="s">
        <v>365</v>
      </c>
      <c r="D244" t="s">
        <v>1441</v>
      </c>
      <c r="E244">
        <v>0.54300000000000004</v>
      </c>
      <c r="F244" t="s">
        <v>1274</v>
      </c>
    </row>
    <row r="245" spans="1:6" x14ac:dyDescent="0.25">
      <c r="A245" t="s">
        <v>1442</v>
      </c>
      <c r="B245" t="s">
        <v>337</v>
      </c>
      <c r="C245" t="s">
        <v>366</v>
      </c>
      <c r="D245" t="s">
        <v>89</v>
      </c>
      <c r="E245">
        <v>0.54300000000000004</v>
      </c>
      <c r="F245" t="s">
        <v>1274</v>
      </c>
    </row>
    <row r="246" spans="1:6" x14ac:dyDescent="0.25">
      <c r="A246" t="s">
        <v>1443</v>
      </c>
      <c r="B246" t="s">
        <v>337</v>
      </c>
      <c r="C246" t="s">
        <v>365</v>
      </c>
      <c r="D246" t="s">
        <v>83</v>
      </c>
      <c r="E246">
        <v>0.54279999999999995</v>
      </c>
      <c r="F246" t="s">
        <v>1274</v>
      </c>
    </row>
    <row r="247" spans="1:6" x14ac:dyDescent="0.25">
      <c r="A247" t="s">
        <v>1444</v>
      </c>
      <c r="B247" t="s">
        <v>337</v>
      </c>
      <c r="C247" t="s">
        <v>368</v>
      </c>
      <c r="D247" t="s">
        <v>129</v>
      </c>
      <c r="E247">
        <v>0.54259999999999997</v>
      </c>
      <c r="F247" t="s">
        <v>1274</v>
      </c>
    </row>
    <row r="248" spans="1:6" x14ac:dyDescent="0.25">
      <c r="A248" t="s">
        <v>1445</v>
      </c>
      <c r="B248" t="s">
        <v>337</v>
      </c>
      <c r="C248" t="s">
        <v>365</v>
      </c>
      <c r="D248" t="s">
        <v>66</v>
      </c>
      <c r="E248">
        <v>0.54220000000000002</v>
      </c>
      <c r="F248" t="s">
        <v>1274</v>
      </c>
    </row>
    <row r="249" spans="1:6" x14ac:dyDescent="0.25">
      <c r="A249" t="s">
        <v>1446</v>
      </c>
      <c r="B249" t="s">
        <v>337</v>
      </c>
      <c r="C249" t="s">
        <v>375</v>
      </c>
      <c r="D249" t="s">
        <v>252</v>
      </c>
      <c r="E249">
        <v>0.54210000000000003</v>
      </c>
      <c r="F249" t="s">
        <v>1274</v>
      </c>
    </row>
    <row r="250" spans="1:6" x14ac:dyDescent="0.25">
      <c r="A250" t="s">
        <v>1447</v>
      </c>
      <c r="B250" t="s">
        <v>337</v>
      </c>
      <c r="C250" t="s">
        <v>376</v>
      </c>
      <c r="D250" t="s">
        <v>259</v>
      </c>
      <c r="E250">
        <v>0.54110000000000003</v>
      </c>
      <c r="F250" t="s">
        <v>1274</v>
      </c>
    </row>
    <row r="251" spans="1:6" x14ac:dyDescent="0.25">
      <c r="A251" t="s">
        <v>1448</v>
      </c>
      <c r="B251" t="s">
        <v>337</v>
      </c>
      <c r="C251" t="s">
        <v>345</v>
      </c>
      <c r="D251" t="s">
        <v>20</v>
      </c>
      <c r="E251">
        <v>0.54090000000000005</v>
      </c>
      <c r="F251" t="s">
        <v>1274</v>
      </c>
    </row>
    <row r="252" spans="1:6" x14ac:dyDescent="0.25">
      <c r="A252" t="s">
        <v>1449</v>
      </c>
      <c r="B252" t="s">
        <v>337</v>
      </c>
      <c r="C252" t="s">
        <v>375</v>
      </c>
      <c r="D252" t="s">
        <v>255</v>
      </c>
      <c r="E252">
        <v>0.5403</v>
      </c>
      <c r="F252" t="s">
        <v>1274</v>
      </c>
    </row>
    <row r="253" spans="1:6" x14ac:dyDescent="0.25">
      <c r="A253" t="s">
        <v>1450</v>
      </c>
      <c r="B253" t="s">
        <v>337</v>
      </c>
      <c r="C253" t="s">
        <v>368</v>
      </c>
      <c r="D253" t="s">
        <v>125</v>
      </c>
      <c r="E253">
        <v>0.54</v>
      </c>
      <c r="F253" t="s">
        <v>1274</v>
      </c>
    </row>
    <row r="254" spans="1:6" x14ac:dyDescent="0.25">
      <c r="A254" t="s">
        <v>1451</v>
      </c>
      <c r="B254" t="s">
        <v>337</v>
      </c>
      <c r="C254" t="s">
        <v>364</v>
      </c>
      <c r="D254" t="s">
        <v>44</v>
      </c>
      <c r="E254">
        <v>0.53990000000000005</v>
      </c>
      <c r="F254" t="s">
        <v>1274</v>
      </c>
    </row>
    <row r="255" spans="1:6" x14ac:dyDescent="0.25">
      <c r="A255" t="s">
        <v>1452</v>
      </c>
      <c r="B255" t="s">
        <v>337</v>
      </c>
      <c r="C255" t="s">
        <v>364</v>
      </c>
      <c r="D255" t="s">
        <v>32</v>
      </c>
      <c r="E255">
        <v>0.5383</v>
      </c>
      <c r="F255" t="s">
        <v>1274</v>
      </c>
    </row>
    <row r="256" spans="1:6" x14ac:dyDescent="0.25">
      <c r="A256" t="s">
        <v>1453</v>
      </c>
      <c r="B256" t="s">
        <v>337</v>
      </c>
      <c r="C256" t="s">
        <v>364</v>
      </c>
      <c r="D256" t="s">
        <v>45</v>
      </c>
      <c r="E256">
        <v>0.53759999999999997</v>
      </c>
      <c r="F256" t="s">
        <v>1274</v>
      </c>
    </row>
    <row r="257" spans="1:6" x14ac:dyDescent="0.25">
      <c r="A257" t="s">
        <v>1454</v>
      </c>
      <c r="B257" t="s">
        <v>337</v>
      </c>
      <c r="C257" t="s">
        <v>375</v>
      </c>
      <c r="D257" t="s">
        <v>254</v>
      </c>
      <c r="E257">
        <v>0.5373</v>
      </c>
      <c r="F257" t="s">
        <v>1274</v>
      </c>
    </row>
    <row r="258" spans="1:6" x14ac:dyDescent="0.25">
      <c r="A258" t="s">
        <v>1455</v>
      </c>
      <c r="B258" t="s">
        <v>337</v>
      </c>
      <c r="C258" t="s">
        <v>364</v>
      </c>
      <c r="D258" t="s">
        <v>51</v>
      </c>
      <c r="E258">
        <v>0.53710000000000002</v>
      </c>
      <c r="F258" t="s">
        <v>1274</v>
      </c>
    </row>
    <row r="259" spans="1:6" x14ac:dyDescent="0.25">
      <c r="A259" t="s">
        <v>1456</v>
      </c>
      <c r="B259" t="s">
        <v>337</v>
      </c>
      <c r="C259" t="s">
        <v>365</v>
      </c>
      <c r="D259" t="s">
        <v>56</v>
      </c>
      <c r="E259">
        <v>0.5363</v>
      </c>
      <c r="F259" t="s">
        <v>1274</v>
      </c>
    </row>
    <row r="260" spans="1:6" x14ac:dyDescent="0.25">
      <c r="A260" t="s">
        <v>1457</v>
      </c>
      <c r="B260" t="s">
        <v>337</v>
      </c>
      <c r="C260" t="s">
        <v>378</v>
      </c>
      <c r="D260" t="s">
        <v>276</v>
      </c>
      <c r="E260">
        <v>0.53449999999999998</v>
      </c>
      <c r="F260" t="s">
        <v>1274</v>
      </c>
    </row>
    <row r="261" spans="1:6" x14ac:dyDescent="0.25">
      <c r="A261" t="s">
        <v>1458</v>
      </c>
      <c r="B261" t="s">
        <v>337</v>
      </c>
      <c r="C261" t="s">
        <v>381</v>
      </c>
      <c r="D261" t="s">
        <v>297</v>
      </c>
      <c r="E261">
        <v>0.53380000000000005</v>
      </c>
      <c r="F261" t="s">
        <v>1274</v>
      </c>
    </row>
    <row r="262" spans="1:6" x14ac:dyDescent="0.25">
      <c r="A262" t="s">
        <v>1459</v>
      </c>
      <c r="B262" t="s">
        <v>337</v>
      </c>
      <c r="C262" t="s">
        <v>380</v>
      </c>
      <c r="D262" t="s">
        <v>288</v>
      </c>
      <c r="E262">
        <v>0.53300000000000003</v>
      </c>
      <c r="F262" t="s">
        <v>1274</v>
      </c>
    </row>
    <row r="263" spans="1:6" x14ac:dyDescent="0.25">
      <c r="A263" t="s">
        <v>1460</v>
      </c>
      <c r="B263" t="s">
        <v>337</v>
      </c>
      <c r="C263" t="s">
        <v>381</v>
      </c>
      <c r="D263" t="s">
        <v>296</v>
      </c>
      <c r="E263">
        <v>0.53269999999999995</v>
      </c>
      <c r="F263" t="s">
        <v>1274</v>
      </c>
    </row>
    <row r="264" spans="1:6" x14ac:dyDescent="0.25">
      <c r="A264" t="s">
        <v>1461</v>
      </c>
      <c r="B264" t="s">
        <v>337</v>
      </c>
      <c r="C264" t="s">
        <v>365</v>
      </c>
      <c r="D264" t="s">
        <v>71</v>
      </c>
      <c r="E264">
        <v>0.53269999999999995</v>
      </c>
      <c r="F264" t="s">
        <v>1274</v>
      </c>
    </row>
    <row r="265" spans="1:6" x14ac:dyDescent="0.25">
      <c r="A265" t="s">
        <v>1462</v>
      </c>
      <c r="B265" t="s">
        <v>337</v>
      </c>
      <c r="C265" t="s">
        <v>365</v>
      </c>
      <c r="D265" t="s">
        <v>61</v>
      </c>
      <c r="E265">
        <v>0.53239999999999998</v>
      </c>
      <c r="F265" t="s">
        <v>1274</v>
      </c>
    </row>
    <row r="266" spans="1:6" x14ac:dyDescent="0.25">
      <c r="A266" t="s">
        <v>1463</v>
      </c>
      <c r="B266" t="s">
        <v>337</v>
      </c>
      <c r="C266" t="s">
        <v>381</v>
      </c>
      <c r="D266" t="s">
        <v>295</v>
      </c>
      <c r="E266">
        <v>0.52780000000000005</v>
      </c>
      <c r="F266" t="s">
        <v>1274</v>
      </c>
    </row>
    <row r="267" spans="1:6" x14ac:dyDescent="0.25">
      <c r="A267" t="s">
        <v>1464</v>
      </c>
      <c r="B267" t="s">
        <v>337</v>
      </c>
      <c r="C267" t="s">
        <v>381</v>
      </c>
      <c r="D267" t="s">
        <v>1465</v>
      </c>
      <c r="E267">
        <v>0.52759999999999996</v>
      </c>
      <c r="F267" t="s">
        <v>1274</v>
      </c>
    </row>
    <row r="268" spans="1:6" x14ac:dyDescent="0.25">
      <c r="A268" t="s">
        <v>1466</v>
      </c>
      <c r="B268" t="s">
        <v>337</v>
      </c>
      <c r="C268" t="s">
        <v>368</v>
      </c>
      <c r="D268" t="s">
        <v>132</v>
      </c>
      <c r="E268">
        <v>0.52700000000000002</v>
      </c>
      <c r="F268" t="s">
        <v>1274</v>
      </c>
    </row>
    <row r="269" spans="1:6" x14ac:dyDescent="0.25">
      <c r="A269" t="s">
        <v>1467</v>
      </c>
      <c r="B269" t="s">
        <v>337</v>
      </c>
      <c r="C269" t="s">
        <v>380</v>
      </c>
      <c r="D269" t="s">
        <v>290</v>
      </c>
      <c r="E269">
        <v>0.52700000000000002</v>
      </c>
      <c r="F269" t="s">
        <v>1274</v>
      </c>
    </row>
    <row r="270" spans="1:6" x14ac:dyDescent="0.25">
      <c r="A270" t="s">
        <v>1468</v>
      </c>
      <c r="B270" t="s">
        <v>337</v>
      </c>
      <c r="C270" t="s">
        <v>375</v>
      </c>
      <c r="D270" t="s">
        <v>253</v>
      </c>
      <c r="E270">
        <v>0.52559999999999996</v>
      </c>
      <c r="F270" t="s">
        <v>1274</v>
      </c>
    </row>
    <row r="271" spans="1:6" x14ac:dyDescent="0.25">
      <c r="A271" t="s">
        <v>1469</v>
      </c>
      <c r="B271" t="s">
        <v>337</v>
      </c>
      <c r="C271" t="s">
        <v>365</v>
      </c>
      <c r="D271" t="s">
        <v>81</v>
      </c>
      <c r="E271">
        <v>0.52549999999999997</v>
      </c>
      <c r="F271" t="s">
        <v>1274</v>
      </c>
    </row>
    <row r="272" spans="1:6" x14ac:dyDescent="0.25">
      <c r="A272" t="s">
        <v>1470</v>
      </c>
      <c r="B272" t="s">
        <v>337</v>
      </c>
      <c r="C272" t="s">
        <v>365</v>
      </c>
      <c r="D272" t="s">
        <v>1471</v>
      </c>
      <c r="E272">
        <v>0.52529999999999999</v>
      </c>
      <c r="F272" t="s">
        <v>1274</v>
      </c>
    </row>
    <row r="273" spans="1:6" x14ac:dyDescent="0.25">
      <c r="A273" t="s">
        <v>1472</v>
      </c>
      <c r="B273" t="s">
        <v>337</v>
      </c>
      <c r="C273" t="s">
        <v>364</v>
      </c>
      <c r="D273" t="s">
        <v>50</v>
      </c>
      <c r="E273">
        <v>0.52349999999999997</v>
      </c>
      <c r="F273" t="s">
        <v>1274</v>
      </c>
    </row>
    <row r="274" spans="1:6" x14ac:dyDescent="0.25">
      <c r="A274" t="s">
        <v>1473</v>
      </c>
      <c r="B274" t="s">
        <v>337</v>
      </c>
      <c r="C274" t="s">
        <v>375</v>
      </c>
      <c r="D274" t="s">
        <v>249</v>
      </c>
      <c r="E274">
        <v>0.52290000000000003</v>
      </c>
      <c r="F274" t="s">
        <v>1274</v>
      </c>
    </row>
    <row r="275" spans="1:6" x14ac:dyDescent="0.25">
      <c r="A275" t="s">
        <v>1474</v>
      </c>
      <c r="B275" t="s">
        <v>337</v>
      </c>
      <c r="C275" t="s">
        <v>366</v>
      </c>
      <c r="D275" t="s">
        <v>110</v>
      </c>
      <c r="E275">
        <v>0.52170000000000005</v>
      </c>
      <c r="F275" t="s">
        <v>1274</v>
      </c>
    </row>
    <row r="276" spans="1:6" x14ac:dyDescent="0.25">
      <c r="A276" t="s">
        <v>1475</v>
      </c>
      <c r="B276" t="s">
        <v>337</v>
      </c>
      <c r="C276" t="s">
        <v>364</v>
      </c>
      <c r="D276" t="s">
        <v>42</v>
      </c>
      <c r="E276">
        <v>0.52159999999999995</v>
      </c>
      <c r="F276" t="s">
        <v>1274</v>
      </c>
    </row>
    <row r="277" spans="1:6" x14ac:dyDescent="0.25">
      <c r="A277" t="s">
        <v>1476</v>
      </c>
      <c r="B277" t="s">
        <v>337</v>
      </c>
      <c r="C277" t="s">
        <v>345</v>
      </c>
      <c r="D277" t="s">
        <v>26</v>
      </c>
      <c r="E277">
        <v>0.52110000000000001</v>
      </c>
      <c r="F277" t="s">
        <v>1274</v>
      </c>
    </row>
    <row r="278" spans="1:6" x14ac:dyDescent="0.25">
      <c r="A278" t="s">
        <v>1477</v>
      </c>
      <c r="B278" t="s">
        <v>337</v>
      </c>
      <c r="C278" t="s">
        <v>365</v>
      </c>
      <c r="D278" t="s">
        <v>58</v>
      </c>
      <c r="E278">
        <v>0.52090000000000003</v>
      </c>
      <c r="F278" t="s">
        <v>1274</v>
      </c>
    </row>
    <row r="279" spans="1:6" x14ac:dyDescent="0.25">
      <c r="A279" t="s">
        <v>1478</v>
      </c>
      <c r="B279" t="s">
        <v>337</v>
      </c>
      <c r="C279" t="s">
        <v>365</v>
      </c>
      <c r="D279" t="s">
        <v>68</v>
      </c>
      <c r="E279">
        <v>0.51929999999999998</v>
      </c>
      <c r="F279" t="s">
        <v>1274</v>
      </c>
    </row>
    <row r="280" spans="1:6" x14ac:dyDescent="0.25">
      <c r="A280" t="s">
        <v>1479</v>
      </c>
      <c r="B280" t="s">
        <v>337</v>
      </c>
      <c r="C280" t="s">
        <v>365</v>
      </c>
      <c r="D280" t="s">
        <v>84</v>
      </c>
      <c r="E280">
        <v>0.51910000000000001</v>
      </c>
      <c r="F280" t="s">
        <v>1274</v>
      </c>
    </row>
    <row r="281" spans="1:6" x14ac:dyDescent="0.25">
      <c r="A281" t="s">
        <v>1480</v>
      </c>
      <c r="B281" t="s">
        <v>337</v>
      </c>
      <c r="C281" t="s">
        <v>371</v>
      </c>
      <c r="D281" t="s">
        <v>169</v>
      </c>
      <c r="E281">
        <v>0.51880000000000004</v>
      </c>
      <c r="F281" t="s">
        <v>1274</v>
      </c>
    </row>
    <row r="282" spans="1:6" x14ac:dyDescent="0.25">
      <c r="A282" t="s">
        <v>1481</v>
      </c>
      <c r="B282" t="s">
        <v>337</v>
      </c>
      <c r="C282" t="s">
        <v>192</v>
      </c>
      <c r="D282" t="s">
        <v>201</v>
      </c>
      <c r="E282">
        <v>0.51870000000000005</v>
      </c>
      <c r="F282" t="s">
        <v>1274</v>
      </c>
    </row>
    <row r="283" spans="1:6" x14ac:dyDescent="0.25">
      <c r="A283" t="s">
        <v>1482</v>
      </c>
      <c r="B283" t="s">
        <v>337</v>
      </c>
      <c r="C283" t="s">
        <v>369</v>
      </c>
      <c r="D283" t="s">
        <v>142</v>
      </c>
      <c r="E283">
        <v>0.51770000000000005</v>
      </c>
      <c r="F283" t="s">
        <v>1274</v>
      </c>
    </row>
    <row r="284" spans="1:6" x14ac:dyDescent="0.25">
      <c r="A284" t="s">
        <v>1483</v>
      </c>
      <c r="B284" t="s">
        <v>337</v>
      </c>
      <c r="C284" t="s">
        <v>377</v>
      </c>
      <c r="D284" t="s">
        <v>261</v>
      </c>
      <c r="E284">
        <v>0.5171</v>
      </c>
      <c r="F284" t="s">
        <v>1274</v>
      </c>
    </row>
    <row r="285" spans="1:6" x14ac:dyDescent="0.25">
      <c r="A285" t="s">
        <v>1484</v>
      </c>
      <c r="B285" t="s">
        <v>337</v>
      </c>
      <c r="C285" t="s">
        <v>365</v>
      </c>
      <c r="D285" t="s">
        <v>60</v>
      </c>
      <c r="E285">
        <v>0.51349999999999996</v>
      </c>
      <c r="F285" t="s">
        <v>1274</v>
      </c>
    </row>
    <row r="286" spans="1:6" x14ac:dyDescent="0.25">
      <c r="A286" t="s">
        <v>1485</v>
      </c>
      <c r="B286" t="s">
        <v>337</v>
      </c>
      <c r="C286" t="s">
        <v>365</v>
      </c>
      <c r="D286" t="s">
        <v>85</v>
      </c>
      <c r="E286">
        <v>0.51229999999999998</v>
      </c>
      <c r="F286" t="s">
        <v>1274</v>
      </c>
    </row>
    <row r="287" spans="1:6" x14ac:dyDescent="0.25">
      <c r="A287" t="s">
        <v>1486</v>
      </c>
      <c r="B287" t="s">
        <v>337</v>
      </c>
      <c r="C287" t="s">
        <v>364</v>
      </c>
      <c r="D287" t="s">
        <v>52</v>
      </c>
      <c r="E287">
        <v>0.50990000000000002</v>
      </c>
      <c r="F287" t="s">
        <v>1274</v>
      </c>
    </row>
    <row r="288" spans="1:6" x14ac:dyDescent="0.25">
      <c r="A288" t="s">
        <v>1487</v>
      </c>
      <c r="B288" t="s">
        <v>337</v>
      </c>
      <c r="C288" t="s">
        <v>367</v>
      </c>
      <c r="D288" t="s">
        <v>114</v>
      </c>
      <c r="E288">
        <v>0.50900000000000001</v>
      </c>
      <c r="F288" t="s">
        <v>1274</v>
      </c>
    </row>
    <row r="289" spans="1:6" x14ac:dyDescent="0.25">
      <c r="A289" t="s">
        <v>1488</v>
      </c>
      <c r="B289" t="s">
        <v>337</v>
      </c>
      <c r="C289" t="s">
        <v>371</v>
      </c>
      <c r="D289" t="s">
        <v>179</v>
      </c>
      <c r="E289">
        <v>0.50539999999999996</v>
      </c>
      <c r="F289" t="s">
        <v>1274</v>
      </c>
    </row>
    <row r="290" spans="1:6" x14ac:dyDescent="0.25">
      <c r="A290" t="s">
        <v>1489</v>
      </c>
      <c r="B290" t="s">
        <v>337</v>
      </c>
      <c r="C290" t="s">
        <v>365</v>
      </c>
      <c r="D290" t="s">
        <v>82</v>
      </c>
      <c r="E290">
        <v>0.50529999999999997</v>
      </c>
      <c r="F290" t="s">
        <v>1274</v>
      </c>
    </row>
    <row r="291" spans="1:6" x14ac:dyDescent="0.25">
      <c r="A291" t="s">
        <v>1490</v>
      </c>
      <c r="B291" t="s">
        <v>337</v>
      </c>
      <c r="C291" t="s">
        <v>368</v>
      </c>
      <c r="D291" t="s">
        <v>130</v>
      </c>
      <c r="E291">
        <v>0.50180000000000002</v>
      </c>
      <c r="F291" t="s">
        <v>1274</v>
      </c>
    </row>
    <row r="292" spans="1:6" x14ac:dyDescent="0.25">
      <c r="A292" t="s">
        <v>1491</v>
      </c>
      <c r="B292" t="s">
        <v>337</v>
      </c>
      <c r="C292" t="s">
        <v>368</v>
      </c>
      <c r="D292" t="s">
        <v>133</v>
      </c>
      <c r="E292">
        <v>0.49149999999999999</v>
      </c>
      <c r="F292" t="s">
        <v>1274</v>
      </c>
    </row>
    <row r="293" spans="1:6" x14ac:dyDescent="0.25">
      <c r="A293" t="s">
        <v>1492</v>
      </c>
      <c r="B293" t="s">
        <v>337</v>
      </c>
      <c r="C293" t="s">
        <v>371</v>
      </c>
      <c r="D293" t="s">
        <v>170</v>
      </c>
      <c r="E293">
        <v>0.47810000000000002</v>
      </c>
      <c r="F293" t="s">
        <v>1493</v>
      </c>
    </row>
    <row r="294" spans="1:6" x14ac:dyDescent="0.25">
      <c r="A294" t="s">
        <v>1494</v>
      </c>
      <c r="B294" t="s">
        <v>337</v>
      </c>
      <c r="C294" t="s">
        <v>371</v>
      </c>
      <c r="D294" t="s">
        <v>181</v>
      </c>
      <c r="E294">
        <v>0.4763</v>
      </c>
      <c r="F294" t="s">
        <v>1493</v>
      </c>
    </row>
    <row r="295" spans="1:6" x14ac:dyDescent="0.25">
      <c r="A295" t="s">
        <v>1495</v>
      </c>
      <c r="B295" t="s">
        <v>337</v>
      </c>
      <c r="C295" t="s">
        <v>365</v>
      </c>
      <c r="D295" t="s">
        <v>80</v>
      </c>
      <c r="E295">
        <v>0.46779999999999999</v>
      </c>
      <c r="F295" t="s">
        <v>1493</v>
      </c>
    </row>
    <row r="296" spans="1:6" x14ac:dyDescent="0.25">
      <c r="A296" t="s">
        <v>1496</v>
      </c>
      <c r="B296" t="s">
        <v>337</v>
      </c>
      <c r="C296" t="s">
        <v>364</v>
      </c>
      <c r="D296" t="s">
        <v>53</v>
      </c>
      <c r="E296">
        <v>0.4269</v>
      </c>
      <c r="F296" t="s">
        <v>1493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D33A5-5C09-40CC-96F0-3C13CBEB1D87}">
  <dimension ref="A1:J297"/>
  <sheetViews>
    <sheetView workbookViewId="0">
      <selection activeCell="F30" sqref="F30"/>
    </sheetView>
  </sheetViews>
  <sheetFormatPr defaultRowHeight="15" x14ac:dyDescent="0.25"/>
  <cols>
    <col min="1" max="1" width="11" bestFit="1" customWidth="1"/>
    <col min="2" max="2" width="22.7109375" bestFit="1" customWidth="1"/>
    <col min="3" max="3" width="23.28515625" bestFit="1" customWidth="1"/>
    <col min="4" max="4" width="25.7109375" bestFit="1" customWidth="1"/>
    <col min="5" max="5" width="38.140625" bestFit="1" customWidth="1"/>
    <col min="6" max="6" width="28.28515625" bestFit="1" customWidth="1"/>
    <col min="8" max="8" width="23.28515625" bestFit="1" customWidth="1"/>
    <col min="9" max="9" width="21" bestFit="1" customWidth="1"/>
  </cols>
  <sheetData>
    <row r="1" spans="1:10" x14ac:dyDescent="0.25">
      <c r="A1" t="s">
        <v>1497</v>
      </c>
      <c r="B1" t="s">
        <v>1498</v>
      </c>
      <c r="C1" t="s">
        <v>1499</v>
      </c>
      <c r="D1" t="s">
        <v>1500</v>
      </c>
      <c r="E1" t="s">
        <v>1501</v>
      </c>
      <c r="F1" t="s">
        <v>1502</v>
      </c>
      <c r="H1" t="s">
        <v>332</v>
      </c>
      <c r="I1" t="s">
        <v>333</v>
      </c>
    </row>
    <row r="2" spans="1:10" x14ac:dyDescent="0.25">
      <c r="A2" t="s">
        <v>1503</v>
      </c>
      <c r="B2" t="s">
        <v>337</v>
      </c>
      <c r="C2" t="s">
        <v>368</v>
      </c>
      <c r="D2" t="s">
        <v>128</v>
      </c>
      <c r="E2">
        <v>0.57340000000000002</v>
      </c>
      <c r="F2" t="s">
        <v>1274</v>
      </c>
      <c r="H2" t="s">
        <v>345</v>
      </c>
      <c r="I2" t="s">
        <v>10</v>
      </c>
      <c r="J2">
        <v>0.57099999999999995</v>
      </c>
    </row>
    <row r="3" spans="1:10" x14ac:dyDescent="0.25">
      <c r="A3" t="s">
        <v>1504</v>
      </c>
      <c r="B3" t="s">
        <v>337</v>
      </c>
      <c r="C3" t="s">
        <v>368</v>
      </c>
      <c r="D3" t="s">
        <v>136</v>
      </c>
      <c r="E3">
        <v>0.60770000000000002</v>
      </c>
      <c r="F3" t="s">
        <v>1180</v>
      </c>
      <c r="H3" t="s">
        <v>345</v>
      </c>
      <c r="I3" t="s">
        <v>14</v>
      </c>
      <c r="J3">
        <v>0.56989999999999996</v>
      </c>
    </row>
    <row r="4" spans="1:10" x14ac:dyDescent="0.25">
      <c r="A4" t="s">
        <v>1505</v>
      </c>
      <c r="B4" t="s">
        <v>337</v>
      </c>
      <c r="C4" t="s">
        <v>368</v>
      </c>
      <c r="D4" t="s">
        <v>130</v>
      </c>
      <c r="E4">
        <v>0.50009999999999999</v>
      </c>
      <c r="F4" t="s">
        <v>1274</v>
      </c>
      <c r="H4" t="s">
        <v>345</v>
      </c>
      <c r="I4" t="s">
        <v>22</v>
      </c>
      <c r="J4">
        <v>0.66300000000000003</v>
      </c>
    </row>
    <row r="5" spans="1:10" x14ac:dyDescent="0.25">
      <c r="A5" t="s">
        <v>1506</v>
      </c>
      <c r="B5" t="s">
        <v>337</v>
      </c>
      <c r="C5" t="s">
        <v>368</v>
      </c>
      <c r="D5" t="s">
        <v>137</v>
      </c>
      <c r="E5">
        <v>0.56740000000000002</v>
      </c>
      <c r="F5" t="s">
        <v>1274</v>
      </c>
      <c r="H5" t="s">
        <v>365</v>
      </c>
      <c r="I5" t="s">
        <v>69</v>
      </c>
      <c r="J5">
        <v>0.56210000000000004</v>
      </c>
    </row>
    <row r="6" spans="1:10" x14ac:dyDescent="0.25">
      <c r="A6" t="s">
        <v>1507</v>
      </c>
      <c r="B6" t="s">
        <v>337</v>
      </c>
      <c r="C6" t="s">
        <v>368</v>
      </c>
      <c r="D6" t="s">
        <v>131</v>
      </c>
      <c r="E6">
        <v>0.57150000000000001</v>
      </c>
      <c r="F6" t="s">
        <v>1274</v>
      </c>
      <c r="H6" t="s">
        <v>365</v>
      </c>
      <c r="I6" t="s">
        <v>77</v>
      </c>
      <c r="J6">
        <v>0.5494</v>
      </c>
    </row>
    <row r="7" spans="1:10" x14ac:dyDescent="0.25">
      <c r="A7" t="s">
        <v>1508</v>
      </c>
      <c r="B7" t="s">
        <v>337</v>
      </c>
      <c r="C7" t="s">
        <v>368</v>
      </c>
      <c r="D7" t="s">
        <v>132</v>
      </c>
      <c r="E7">
        <v>0.49969999999999998</v>
      </c>
      <c r="F7" t="s">
        <v>1274</v>
      </c>
      <c r="H7" t="s">
        <v>365</v>
      </c>
      <c r="I7" t="s">
        <v>78</v>
      </c>
      <c r="J7">
        <v>0.52549999999999997</v>
      </c>
    </row>
    <row r="8" spans="1:10" x14ac:dyDescent="0.25">
      <c r="A8" t="s">
        <v>1509</v>
      </c>
      <c r="B8" t="s">
        <v>337</v>
      </c>
      <c r="C8" t="s">
        <v>368</v>
      </c>
      <c r="D8" t="s">
        <v>135</v>
      </c>
      <c r="E8">
        <v>0.5615</v>
      </c>
      <c r="F8" t="s">
        <v>1274</v>
      </c>
      <c r="H8" t="s">
        <v>365</v>
      </c>
      <c r="I8" t="s">
        <v>86</v>
      </c>
      <c r="J8">
        <v>0.5181</v>
      </c>
    </row>
    <row r="9" spans="1:10" x14ac:dyDescent="0.25">
      <c r="A9" t="s">
        <v>1510</v>
      </c>
      <c r="B9" t="s">
        <v>337</v>
      </c>
      <c r="C9" t="s">
        <v>368</v>
      </c>
      <c r="D9" t="s">
        <v>139</v>
      </c>
      <c r="E9">
        <v>0.58760000000000001</v>
      </c>
      <c r="F9" t="s">
        <v>1274</v>
      </c>
      <c r="H9" t="s">
        <v>366</v>
      </c>
      <c r="I9" t="s">
        <v>87</v>
      </c>
      <c r="J9">
        <v>0.60609999999999997</v>
      </c>
    </row>
    <row r="10" spans="1:10" x14ac:dyDescent="0.25">
      <c r="A10" t="s">
        <v>1511</v>
      </c>
      <c r="B10" t="s">
        <v>337</v>
      </c>
      <c r="C10" t="s">
        <v>368</v>
      </c>
      <c r="D10" t="s">
        <v>129</v>
      </c>
      <c r="E10">
        <v>0.52739999999999998</v>
      </c>
      <c r="F10" t="s">
        <v>1274</v>
      </c>
      <c r="H10" t="s">
        <v>366</v>
      </c>
      <c r="I10" t="s">
        <v>91</v>
      </c>
      <c r="J10">
        <v>0.55100000000000005</v>
      </c>
    </row>
    <row r="11" spans="1:10" x14ac:dyDescent="0.25">
      <c r="A11" t="s">
        <v>1512</v>
      </c>
      <c r="B11" t="s">
        <v>337</v>
      </c>
      <c r="C11" t="s">
        <v>368</v>
      </c>
      <c r="D11" t="s">
        <v>123</v>
      </c>
      <c r="E11">
        <v>0.54590000000000005</v>
      </c>
      <c r="F11" t="s">
        <v>1274</v>
      </c>
      <c r="H11" t="s">
        <v>366</v>
      </c>
      <c r="I11" t="s">
        <v>99</v>
      </c>
      <c r="J11">
        <v>0</v>
      </c>
    </row>
    <row r="12" spans="1:10" x14ac:dyDescent="0.25">
      <c r="A12" t="s">
        <v>1513</v>
      </c>
      <c r="B12" t="s">
        <v>337</v>
      </c>
      <c r="C12" t="s">
        <v>368</v>
      </c>
      <c r="D12" t="s">
        <v>124</v>
      </c>
      <c r="E12">
        <v>0.60580000000000001</v>
      </c>
      <c r="F12" t="s">
        <v>1180</v>
      </c>
      <c r="H12" t="s">
        <v>366</v>
      </c>
      <c r="I12" t="s">
        <v>106</v>
      </c>
      <c r="J12">
        <v>0.5585</v>
      </c>
    </row>
    <row r="13" spans="1:10" x14ac:dyDescent="0.25">
      <c r="A13" t="s">
        <v>1514</v>
      </c>
      <c r="B13" t="s">
        <v>337</v>
      </c>
      <c r="C13" t="s">
        <v>368</v>
      </c>
      <c r="D13" t="s">
        <v>1395</v>
      </c>
      <c r="E13">
        <v>0.52259999999999995</v>
      </c>
      <c r="F13" t="s">
        <v>1274</v>
      </c>
      <c r="H13" t="s">
        <v>367</v>
      </c>
      <c r="I13" t="s">
        <v>111</v>
      </c>
      <c r="J13">
        <v>0.59760000000000002</v>
      </c>
    </row>
    <row r="14" spans="1:10" x14ac:dyDescent="0.25">
      <c r="A14" t="s">
        <v>1515</v>
      </c>
      <c r="B14" t="s">
        <v>337</v>
      </c>
      <c r="C14" t="s">
        <v>368</v>
      </c>
      <c r="D14" t="s">
        <v>127</v>
      </c>
      <c r="E14">
        <v>0.57379999999999998</v>
      </c>
      <c r="F14" t="s">
        <v>1274</v>
      </c>
      <c r="H14" t="s">
        <v>367</v>
      </c>
      <c r="I14" t="s">
        <v>115</v>
      </c>
      <c r="J14">
        <v>0</v>
      </c>
    </row>
    <row r="15" spans="1:10" x14ac:dyDescent="0.25">
      <c r="A15" t="s">
        <v>1516</v>
      </c>
      <c r="B15" t="s">
        <v>337</v>
      </c>
      <c r="C15" t="s">
        <v>368</v>
      </c>
      <c r="D15" t="s">
        <v>125</v>
      </c>
      <c r="E15">
        <v>0.5302</v>
      </c>
      <c r="F15" t="s">
        <v>1274</v>
      </c>
      <c r="H15" t="s">
        <v>367</v>
      </c>
      <c r="I15" t="s">
        <v>116</v>
      </c>
      <c r="J15">
        <v>0</v>
      </c>
    </row>
    <row r="16" spans="1:10" x14ac:dyDescent="0.25">
      <c r="A16" t="s">
        <v>1517</v>
      </c>
      <c r="B16" t="s">
        <v>337</v>
      </c>
      <c r="C16" t="s">
        <v>368</v>
      </c>
      <c r="D16" t="s">
        <v>138</v>
      </c>
      <c r="E16">
        <v>0.51759999999999995</v>
      </c>
      <c r="F16" t="s">
        <v>1274</v>
      </c>
      <c r="H16" t="s">
        <v>367</v>
      </c>
      <c r="I16" t="s">
        <v>117</v>
      </c>
      <c r="J16">
        <v>0</v>
      </c>
    </row>
    <row r="17" spans="1:10" x14ac:dyDescent="0.25">
      <c r="A17" t="s">
        <v>1518</v>
      </c>
      <c r="B17" t="s">
        <v>337</v>
      </c>
      <c r="C17" t="s">
        <v>368</v>
      </c>
      <c r="D17" t="s">
        <v>133</v>
      </c>
      <c r="E17">
        <v>0.47249999999999998</v>
      </c>
      <c r="F17" t="s">
        <v>1493</v>
      </c>
      <c r="H17" t="s">
        <v>367</v>
      </c>
      <c r="I17" t="s">
        <v>118</v>
      </c>
      <c r="J17">
        <v>0.57730000000000004</v>
      </c>
    </row>
    <row r="18" spans="1:10" x14ac:dyDescent="0.25">
      <c r="A18" t="s">
        <v>1341</v>
      </c>
      <c r="B18" t="s">
        <v>337</v>
      </c>
      <c r="C18" t="s">
        <v>368</v>
      </c>
      <c r="D18" t="s">
        <v>134</v>
      </c>
      <c r="E18">
        <v>0.59279999999999999</v>
      </c>
      <c r="F18" t="s">
        <v>1274</v>
      </c>
      <c r="H18" t="s">
        <v>368</v>
      </c>
      <c r="I18" t="s">
        <v>126</v>
      </c>
      <c r="J18">
        <v>0.52259999999999995</v>
      </c>
    </row>
    <row r="19" spans="1:10" x14ac:dyDescent="0.25">
      <c r="A19" t="s">
        <v>1519</v>
      </c>
      <c r="B19" t="s">
        <v>337</v>
      </c>
      <c r="C19" t="s">
        <v>367</v>
      </c>
      <c r="D19" t="s">
        <v>113</v>
      </c>
      <c r="E19">
        <v>0.68100000000000005</v>
      </c>
      <c r="F19" t="s">
        <v>1180</v>
      </c>
      <c r="H19" t="s">
        <v>369</v>
      </c>
      <c r="I19" t="s">
        <v>140</v>
      </c>
      <c r="J19">
        <v>0.58899999999999997</v>
      </c>
    </row>
    <row r="20" spans="1:10" x14ac:dyDescent="0.25">
      <c r="A20" t="s">
        <v>1520</v>
      </c>
      <c r="B20" t="s">
        <v>337</v>
      </c>
      <c r="C20" t="s">
        <v>367</v>
      </c>
      <c r="D20" t="s">
        <v>121</v>
      </c>
      <c r="E20">
        <v>0.6</v>
      </c>
      <c r="F20" t="s">
        <v>1180</v>
      </c>
      <c r="H20" t="s">
        <v>369</v>
      </c>
      <c r="I20" t="s">
        <v>148</v>
      </c>
      <c r="J20">
        <v>0.62539999999999996</v>
      </c>
    </row>
    <row r="21" spans="1:10" x14ac:dyDescent="0.25">
      <c r="A21" t="s">
        <v>1521</v>
      </c>
      <c r="B21" t="s">
        <v>337</v>
      </c>
      <c r="C21" t="s">
        <v>367</v>
      </c>
      <c r="D21" t="s">
        <v>122</v>
      </c>
      <c r="E21">
        <v>0.58099999999999996</v>
      </c>
      <c r="F21" t="s">
        <v>1274</v>
      </c>
      <c r="H21" t="s">
        <v>370</v>
      </c>
      <c r="I21" t="s">
        <v>151</v>
      </c>
      <c r="J21">
        <v>0.70609999999999995</v>
      </c>
    </row>
    <row r="22" spans="1:10" x14ac:dyDescent="0.25">
      <c r="A22" t="s">
        <v>1522</v>
      </c>
      <c r="B22" t="s">
        <v>337</v>
      </c>
      <c r="C22" t="s">
        <v>367</v>
      </c>
      <c r="D22" t="s">
        <v>120</v>
      </c>
      <c r="E22">
        <v>0.65939999999999999</v>
      </c>
      <c r="F22" t="s">
        <v>1180</v>
      </c>
      <c r="H22" t="s">
        <v>370</v>
      </c>
      <c r="I22" t="s">
        <v>153</v>
      </c>
      <c r="J22">
        <v>0.72499999999999998</v>
      </c>
    </row>
    <row r="23" spans="1:10" x14ac:dyDescent="0.25">
      <c r="A23" t="s">
        <v>1523</v>
      </c>
      <c r="B23" t="s">
        <v>337</v>
      </c>
      <c r="C23" t="s">
        <v>367</v>
      </c>
      <c r="D23" t="s">
        <v>114</v>
      </c>
      <c r="E23">
        <v>0.59519999999999995</v>
      </c>
      <c r="F23" t="s">
        <v>1274</v>
      </c>
      <c r="H23" t="s">
        <v>370</v>
      </c>
      <c r="I23" t="s">
        <v>161</v>
      </c>
      <c r="J23">
        <v>0.63649999999999995</v>
      </c>
    </row>
    <row r="24" spans="1:10" x14ac:dyDescent="0.25">
      <c r="A24" t="s">
        <v>1524</v>
      </c>
      <c r="B24" t="s">
        <v>337</v>
      </c>
      <c r="C24" t="s">
        <v>367</v>
      </c>
      <c r="D24" t="s">
        <v>119</v>
      </c>
      <c r="E24">
        <v>0.65529999999999999</v>
      </c>
      <c r="F24" t="s">
        <v>1180</v>
      </c>
      <c r="H24" t="s">
        <v>371</v>
      </c>
      <c r="I24" t="s">
        <v>187</v>
      </c>
      <c r="J24">
        <v>0</v>
      </c>
    </row>
    <row r="25" spans="1:10" x14ac:dyDescent="0.25">
      <c r="A25" t="s">
        <v>1525</v>
      </c>
      <c r="B25" t="s">
        <v>337</v>
      </c>
      <c r="C25" t="s">
        <v>367</v>
      </c>
      <c r="D25" t="s">
        <v>1309</v>
      </c>
      <c r="E25">
        <v>0.59760000000000002</v>
      </c>
      <c r="F25" t="s">
        <v>1274</v>
      </c>
      <c r="H25" t="s">
        <v>192</v>
      </c>
      <c r="I25" t="s">
        <v>193</v>
      </c>
      <c r="J25">
        <v>0</v>
      </c>
    </row>
    <row r="26" spans="1:10" x14ac:dyDescent="0.25">
      <c r="A26" t="s">
        <v>1526</v>
      </c>
      <c r="B26" t="s">
        <v>337</v>
      </c>
      <c r="C26" t="s">
        <v>367</v>
      </c>
      <c r="D26" t="s">
        <v>112</v>
      </c>
      <c r="E26">
        <v>0.65269999999999995</v>
      </c>
      <c r="F26" t="s">
        <v>1180</v>
      </c>
      <c r="H26" t="s">
        <v>192</v>
      </c>
      <c r="I26" t="s">
        <v>195</v>
      </c>
      <c r="J26">
        <v>0</v>
      </c>
    </row>
    <row r="27" spans="1:10" x14ac:dyDescent="0.25">
      <c r="A27" t="s">
        <v>1527</v>
      </c>
      <c r="B27" t="s">
        <v>337</v>
      </c>
      <c r="C27" t="s">
        <v>367</v>
      </c>
      <c r="D27" t="s">
        <v>1390</v>
      </c>
      <c r="E27">
        <v>0.57730000000000004</v>
      </c>
      <c r="F27" t="s">
        <v>1274</v>
      </c>
      <c r="H27" t="s">
        <v>192</v>
      </c>
      <c r="I27" t="s">
        <v>205</v>
      </c>
      <c r="J27">
        <v>0.56789999999999996</v>
      </c>
    </row>
    <row r="28" spans="1:10" x14ac:dyDescent="0.25">
      <c r="A28" t="s">
        <v>1528</v>
      </c>
      <c r="B28" t="s">
        <v>337</v>
      </c>
      <c r="C28" t="s">
        <v>192</v>
      </c>
      <c r="D28" t="s">
        <v>206</v>
      </c>
      <c r="E28">
        <v>0.55669999999999997</v>
      </c>
      <c r="F28" t="s">
        <v>1274</v>
      </c>
      <c r="H28" t="s">
        <v>373</v>
      </c>
      <c r="I28" t="s">
        <v>225</v>
      </c>
      <c r="J28">
        <v>0</v>
      </c>
    </row>
    <row r="29" spans="1:10" x14ac:dyDescent="0.25">
      <c r="A29" t="s">
        <v>1529</v>
      </c>
      <c r="B29" t="s">
        <v>337</v>
      </c>
      <c r="C29" t="s">
        <v>192</v>
      </c>
      <c r="D29" t="s">
        <v>208</v>
      </c>
      <c r="E29">
        <v>0.61580000000000001</v>
      </c>
      <c r="F29" t="s">
        <v>1180</v>
      </c>
      <c r="H29" t="s">
        <v>374</v>
      </c>
      <c r="I29" t="s">
        <v>238</v>
      </c>
      <c r="J29">
        <v>0.58189999999999997</v>
      </c>
    </row>
    <row r="30" spans="1:10" x14ac:dyDescent="0.25">
      <c r="A30" t="s">
        <v>1530</v>
      </c>
      <c r="B30" t="s">
        <v>337</v>
      </c>
      <c r="C30" t="s">
        <v>192</v>
      </c>
      <c r="D30" t="s">
        <v>192</v>
      </c>
      <c r="E30">
        <v>0.55469999999999997</v>
      </c>
      <c r="F30" t="s">
        <v>1274</v>
      </c>
      <c r="H30" t="s">
        <v>376</v>
      </c>
      <c r="I30" t="s">
        <v>256</v>
      </c>
      <c r="J30">
        <v>0.60799999999999998</v>
      </c>
    </row>
    <row r="31" spans="1:10" x14ac:dyDescent="0.25">
      <c r="A31" t="s">
        <v>1531</v>
      </c>
      <c r="B31" t="s">
        <v>337</v>
      </c>
      <c r="C31" t="s">
        <v>192</v>
      </c>
      <c r="D31" t="s">
        <v>194</v>
      </c>
      <c r="E31">
        <v>0.58179999999999998</v>
      </c>
      <c r="F31" t="s">
        <v>1274</v>
      </c>
      <c r="H31" t="s">
        <v>376</v>
      </c>
      <c r="I31" t="s">
        <v>257</v>
      </c>
      <c r="J31">
        <v>0.59209999999999996</v>
      </c>
    </row>
    <row r="32" spans="1:10" x14ac:dyDescent="0.25">
      <c r="A32" t="s">
        <v>1243</v>
      </c>
      <c r="B32" t="s">
        <v>337</v>
      </c>
      <c r="C32" t="s">
        <v>192</v>
      </c>
      <c r="D32" t="s">
        <v>196</v>
      </c>
      <c r="E32">
        <v>0.62629999999999997</v>
      </c>
      <c r="F32" t="s">
        <v>1180</v>
      </c>
      <c r="H32" t="s">
        <v>381</v>
      </c>
      <c r="I32" t="s">
        <v>299</v>
      </c>
      <c r="J32">
        <v>0.52890000000000004</v>
      </c>
    </row>
    <row r="33" spans="1:10" x14ac:dyDescent="0.25">
      <c r="A33" t="s">
        <v>1532</v>
      </c>
      <c r="B33" t="s">
        <v>337</v>
      </c>
      <c r="C33" t="s">
        <v>192</v>
      </c>
      <c r="D33" t="s">
        <v>202</v>
      </c>
      <c r="E33">
        <v>0.60550000000000004</v>
      </c>
      <c r="F33" t="s">
        <v>1180</v>
      </c>
      <c r="H33" t="s">
        <v>381</v>
      </c>
      <c r="I33" t="s">
        <v>302</v>
      </c>
      <c r="J33">
        <v>0.56000000000000005</v>
      </c>
    </row>
    <row r="34" spans="1:10" x14ac:dyDescent="0.25">
      <c r="A34" t="s">
        <v>1533</v>
      </c>
      <c r="B34" t="s">
        <v>337</v>
      </c>
      <c r="C34" t="s">
        <v>192</v>
      </c>
      <c r="D34" t="s">
        <v>1359</v>
      </c>
      <c r="E34">
        <v>0.56789999999999996</v>
      </c>
      <c r="F34" t="s">
        <v>1274</v>
      </c>
      <c r="H34" t="s">
        <v>364</v>
      </c>
      <c r="I34" t="s">
        <v>306</v>
      </c>
      <c r="J34">
        <v>0</v>
      </c>
    </row>
    <row r="35" spans="1:10" x14ac:dyDescent="0.25">
      <c r="A35" t="s">
        <v>1534</v>
      </c>
      <c r="B35" t="s">
        <v>337</v>
      </c>
      <c r="C35" t="s">
        <v>192</v>
      </c>
      <c r="D35" t="s">
        <v>207</v>
      </c>
      <c r="E35">
        <v>0.58499999999999996</v>
      </c>
      <c r="F35" t="s">
        <v>1274</v>
      </c>
      <c r="H35" t="s">
        <v>364</v>
      </c>
      <c r="I35" t="s">
        <v>307</v>
      </c>
      <c r="J35">
        <v>0</v>
      </c>
    </row>
    <row r="36" spans="1:10" x14ac:dyDescent="0.25">
      <c r="A36" t="s">
        <v>1535</v>
      </c>
      <c r="B36" t="s">
        <v>337</v>
      </c>
      <c r="C36" t="s">
        <v>192</v>
      </c>
      <c r="D36" t="s">
        <v>201</v>
      </c>
      <c r="E36">
        <v>0.52800000000000002</v>
      </c>
      <c r="F36" t="s">
        <v>1274</v>
      </c>
      <c r="H36" t="s">
        <v>364</v>
      </c>
      <c r="I36" t="s">
        <v>308</v>
      </c>
      <c r="J36">
        <v>0</v>
      </c>
    </row>
    <row r="37" spans="1:10" x14ac:dyDescent="0.25">
      <c r="A37" t="s">
        <v>1536</v>
      </c>
      <c r="B37" t="s">
        <v>337</v>
      </c>
      <c r="C37" t="s">
        <v>192</v>
      </c>
      <c r="D37" t="s">
        <v>191</v>
      </c>
      <c r="E37">
        <v>0.55279999999999996</v>
      </c>
      <c r="F37" t="s">
        <v>1274</v>
      </c>
      <c r="H37" t="s">
        <v>364</v>
      </c>
      <c r="I37" t="s">
        <v>309</v>
      </c>
      <c r="J37">
        <v>0</v>
      </c>
    </row>
    <row r="38" spans="1:10" x14ac:dyDescent="0.25">
      <c r="A38" t="s">
        <v>1537</v>
      </c>
      <c r="B38" t="s">
        <v>337</v>
      </c>
      <c r="C38" t="s">
        <v>192</v>
      </c>
      <c r="D38" t="s">
        <v>204</v>
      </c>
      <c r="E38">
        <v>0.59450000000000003</v>
      </c>
      <c r="F38" t="s">
        <v>1274</v>
      </c>
      <c r="H38" t="s">
        <v>364</v>
      </c>
      <c r="I38" t="s">
        <v>310</v>
      </c>
      <c r="J38">
        <v>0</v>
      </c>
    </row>
    <row r="39" spans="1:10" x14ac:dyDescent="0.25">
      <c r="A39" t="s">
        <v>1538</v>
      </c>
      <c r="B39" t="s">
        <v>337</v>
      </c>
      <c r="C39" t="s">
        <v>192</v>
      </c>
      <c r="D39" t="s">
        <v>189</v>
      </c>
      <c r="E39">
        <v>0.58589999999999998</v>
      </c>
      <c r="F39" t="s">
        <v>1274</v>
      </c>
      <c r="H39" t="s">
        <v>364</v>
      </c>
      <c r="I39" t="s">
        <v>311</v>
      </c>
      <c r="J39">
        <v>0</v>
      </c>
    </row>
    <row r="40" spans="1:10" x14ac:dyDescent="0.25">
      <c r="A40" t="s">
        <v>1539</v>
      </c>
      <c r="B40" t="s">
        <v>337</v>
      </c>
      <c r="C40" t="s">
        <v>192</v>
      </c>
      <c r="D40" t="s">
        <v>197</v>
      </c>
      <c r="E40">
        <v>0.58020000000000005</v>
      </c>
      <c r="F40" t="s">
        <v>1274</v>
      </c>
    </row>
    <row r="41" spans="1:10" x14ac:dyDescent="0.25">
      <c r="A41" t="s">
        <v>1540</v>
      </c>
      <c r="B41" t="s">
        <v>337</v>
      </c>
      <c r="C41" t="s">
        <v>192</v>
      </c>
      <c r="D41" t="s">
        <v>198</v>
      </c>
      <c r="E41">
        <v>0.53349999999999997</v>
      </c>
      <c r="F41" t="s">
        <v>1274</v>
      </c>
    </row>
    <row r="42" spans="1:10" x14ac:dyDescent="0.25">
      <c r="A42" t="s">
        <v>1454</v>
      </c>
      <c r="B42" t="s">
        <v>337</v>
      </c>
      <c r="C42" t="s">
        <v>192</v>
      </c>
      <c r="D42" t="s">
        <v>203</v>
      </c>
      <c r="E42">
        <v>0.54710000000000003</v>
      </c>
      <c r="F42" t="s">
        <v>1274</v>
      </c>
    </row>
    <row r="43" spans="1:10" x14ac:dyDescent="0.25">
      <c r="A43" t="s">
        <v>1541</v>
      </c>
      <c r="B43" t="s">
        <v>337</v>
      </c>
      <c r="C43" t="s">
        <v>192</v>
      </c>
      <c r="D43" t="s">
        <v>190</v>
      </c>
      <c r="E43">
        <v>0.58069999999999999</v>
      </c>
      <c r="F43" t="s">
        <v>1274</v>
      </c>
    </row>
    <row r="44" spans="1:10" x14ac:dyDescent="0.25">
      <c r="A44" t="s">
        <v>1450</v>
      </c>
      <c r="B44" t="s">
        <v>337</v>
      </c>
      <c r="C44" t="s">
        <v>192</v>
      </c>
      <c r="D44" t="s">
        <v>209</v>
      </c>
      <c r="E44">
        <v>0.55000000000000004</v>
      </c>
      <c r="F44" t="s">
        <v>1274</v>
      </c>
    </row>
    <row r="45" spans="1:10" x14ac:dyDescent="0.25">
      <c r="A45" t="s">
        <v>1542</v>
      </c>
      <c r="B45" t="s">
        <v>337</v>
      </c>
      <c r="C45" t="s">
        <v>192</v>
      </c>
      <c r="D45" t="s">
        <v>200</v>
      </c>
      <c r="E45">
        <v>0.55149999999999999</v>
      </c>
      <c r="F45" t="s">
        <v>1274</v>
      </c>
    </row>
    <row r="46" spans="1:10" x14ac:dyDescent="0.25">
      <c r="A46" t="s">
        <v>1543</v>
      </c>
      <c r="B46" t="s">
        <v>337</v>
      </c>
      <c r="C46" t="s">
        <v>192</v>
      </c>
      <c r="D46" t="s">
        <v>199</v>
      </c>
      <c r="E46">
        <v>0.55169999999999997</v>
      </c>
      <c r="F46" t="s">
        <v>1274</v>
      </c>
    </row>
    <row r="47" spans="1:10" x14ac:dyDescent="0.25">
      <c r="A47" t="s">
        <v>1544</v>
      </c>
      <c r="B47" t="s">
        <v>337</v>
      </c>
      <c r="C47" t="s">
        <v>370</v>
      </c>
      <c r="D47" t="s">
        <v>167</v>
      </c>
      <c r="E47">
        <v>0.58789999999999998</v>
      </c>
      <c r="F47" t="s">
        <v>1274</v>
      </c>
    </row>
    <row r="48" spans="1:10" x14ac:dyDescent="0.25">
      <c r="A48" t="s">
        <v>1545</v>
      </c>
      <c r="B48" t="s">
        <v>337</v>
      </c>
      <c r="C48" t="s">
        <v>370</v>
      </c>
      <c r="D48" t="s">
        <v>160</v>
      </c>
      <c r="E48">
        <v>0.63549999999999995</v>
      </c>
      <c r="F48" t="s">
        <v>1180</v>
      </c>
    </row>
    <row r="49" spans="1:6" x14ac:dyDescent="0.25">
      <c r="A49" t="s">
        <v>1546</v>
      </c>
      <c r="B49" t="s">
        <v>337</v>
      </c>
      <c r="C49" t="s">
        <v>370</v>
      </c>
      <c r="D49" t="s">
        <v>162</v>
      </c>
      <c r="E49">
        <v>0.61729999999999996</v>
      </c>
      <c r="F49" t="s">
        <v>1180</v>
      </c>
    </row>
    <row r="50" spans="1:6" x14ac:dyDescent="0.25">
      <c r="A50">
        <v>924</v>
      </c>
      <c r="B50" t="s">
        <v>337</v>
      </c>
      <c r="C50" t="s">
        <v>370</v>
      </c>
      <c r="D50" t="s">
        <v>163</v>
      </c>
      <c r="E50">
        <v>0.73919999999999997</v>
      </c>
      <c r="F50" t="s">
        <v>1177</v>
      </c>
    </row>
    <row r="51" spans="1:6" x14ac:dyDescent="0.25">
      <c r="A51" t="s">
        <v>1547</v>
      </c>
      <c r="B51" t="s">
        <v>337</v>
      </c>
      <c r="C51" t="s">
        <v>370</v>
      </c>
      <c r="D51" t="s">
        <v>156</v>
      </c>
      <c r="E51">
        <v>0.64610000000000001</v>
      </c>
      <c r="F51" t="s">
        <v>1180</v>
      </c>
    </row>
    <row r="52" spans="1:6" x14ac:dyDescent="0.25">
      <c r="A52" t="s">
        <v>1548</v>
      </c>
      <c r="B52" t="s">
        <v>337</v>
      </c>
      <c r="C52" t="s">
        <v>370</v>
      </c>
      <c r="D52" t="s">
        <v>164</v>
      </c>
      <c r="E52">
        <v>0.63670000000000004</v>
      </c>
      <c r="F52" t="s">
        <v>1180</v>
      </c>
    </row>
    <row r="53" spans="1:6" x14ac:dyDescent="0.25">
      <c r="A53" t="s">
        <v>1549</v>
      </c>
      <c r="B53" t="s">
        <v>337</v>
      </c>
      <c r="C53" t="s">
        <v>370</v>
      </c>
      <c r="D53" t="s">
        <v>1179</v>
      </c>
      <c r="E53">
        <v>0.70609999999999995</v>
      </c>
      <c r="F53" t="s">
        <v>1180</v>
      </c>
    </row>
    <row r="54" spans="1:6" x14ac:dyDescent="0.25">
      <c r="A54" t="s">
        <v>1550</v>
      </c>
      <c r="B54" t="s">
        <v>337</v>
      </c>
      <c r="C54" t="s">
        <v>370</v>
      </c>
      <c r="D54" t="s">
        <v>155</v>
      </c>
      <c r="E54">
        <v>0.66890000000000005</v>
      </c>
      <c r="F54" t="s">
        <v>1180</v>
      </c>
    </row>
    <row r="55" spans="1:6" x14ac:dyDescent="0.25">
      <c r="A55" t="s">
        <v>1551</v>
      </c>
      <c r="B55" t="s">
        <v>337</v>
      </c>
      <c r="C55" t="s">
        <v>370</v>
      </c>
      <c r="D55" t="s">
        <v>166</v>
      </c>
      <c r="E55">
        <v>0.67179999999999995</v>
      </c>
      <c r="F55" t="s">
        <v>1180</v>
      </c>
    </row>
    <row r="56" spans="1:6" x14ac:dyDescent="0.25">
      <c r="A56" t="s">
        <v>1552</v>
      </c>
      <c r="B56" t="s">
        <v>337</v>
      </c>
      <c r="C56" t="s">
        <v>370</v>
      </c>
      <c r="D56" t="s">
        <v>154</v>
      </c>
      <c r="E56">
        <v>0.71730000000000005</v>
      </c>
      <c r="F56" t="s">
        <v>1177</v>
      </c>
    </row>
    <row r="57" spans="1:6" x14ac:dyDescent="0.25">
      <c r="A57" t="s">
        <v>1553</v>
      </c>
      <c r="B57" t="s">
        <v>337</v>
      </c>
      <c r="C57" t="s">
        <v>370</v>
      </c>
      <c r="D57" t="s">
        <v>1184</v>
      </c>
      <c r="E57">
        <v>0.72499999999999998</v>
      </c>
      <c r="F57" t="s">
        <v>1177</v>
      </c>
    </row>
    <row r="58" spans="1:6" x14ac:dyDescent="0.25">
      <c r="A58" t="s">
        <v>1554</v>
      </c>
      <c r="B58" t="s">
        <v>337</v>
      </c>
      <c r="C58" t="s">
        <v>370</v>
      </c>
      <c r="D58" t="s">
        <v>157</v>
      </c>
      <c r="E58">
        <v>0.64319999999999999</v>
      </c>
      <c r="F58" t="s">
        <v>1180</v>
      </c>
    </row>
    <row r="59" spans="1:6" x14ac:dyDescent="0.25">
      <c r="A59" t="s">
        <v>1555</v>
      </c>
      <c r="B59" t="s">
        <v>337</v>
      </c>
      <c r="C59" t="s">
        <v>370</v>
      </c>
      <c r="D59" t="s">
        <v>158</v>
      </c>
      <c r="E59">
        <v>0.63990000000000002</v>
      </c>
      <c r="F59" t="s">
        <v>1180</v>
      </c>
    </row>
    <row r="60" spans="1:6" x14ac:dyDescent="0.25">
      <c r="A60" t="s">
        <v>1556</v>
      </c>
      <c r="B60" t="s">
        <v>337</v>
      </c>
      <c r="C60" t="s">
        <v>370</v>
      </c>
      <c r="D60" t="s">
        <v>159</v>
      </c>
      <c r="E60">
        <v>0.63239999999999996</v>
      </c>
      <c r="F60" t="s">
        <v>1180</v>
      </c>
    </row>
    <row r="61" spans="1:6" x14ac:dyDescent="0.25">
      <c r="A61" t="s">
        <v>1557</v>
      </c>
      <c r="B61" t="s">
        <v>337</v>
      </c>
      <c r="C61" t="s">
        <v>370</v>
      </c>
      <c r="D61" t="s">
        <v>152</v>
      </c>
      <c r="E61">
        <v>0.58899999999999997</v>
      </c>
      <c r="F61" t="s">
        <v>1274</v>
      </c>
    </row>
    <row r="62" spans="1:6" x14ac:dyDescent="0.25">
      <c r="A62" t="s">
        <v>1558</v>
      </c>
      <c r="B62" t="s">
        <v>337</v>
      </c>
      <c r="C62" t="s">
        <v>370</v>
      </c>
      <c r="D62" t="s">
        <v>150</v>
      </c>
      <c r="E62">
        <v>0.67259999999999998</v>
      </c>
      <c r="F62" t="s">
        <v>1180</v>
      </c>
    </row>
    <row r="63" spans="1:6" x14ac:dyDescent="0.25">
      <c r="A63" t="s">
        <v>1559</v>
      </c>
      <c r="B63" t="s">
        <v>337</v>
      </c>
      <c r="C63" t="s">
        <v>370</v>
      </c>
      <c r="D63" t="s">
        <v>165</v>
      </c>
      <c r="E63">
        <v>0.60819999999999996</v>
      </c>
      <c r="F63" t="s">
        <v>1180</v>
      </c>
    </row>
    <row r="64" spans="1:6" x14ac:dyDescent="0.25">
      <c r="A64" t="s">
        <v>1560</v>
      </c>
      <c r="B64" t="s">
        <v>337</v>
      </c>
      <c r="C64" t="s">
        <v>370</v>
      </c>
      <c r="D64" t="s">
        <v>1256</v>
      </c>
      <c r="E64">
        <v>0.63649999999999995</v>
      </c>
      <c r="F64" t="s">
        <v>1180</v>
      </c>
    </row>
    <row r="65" spans="1:6" x14ac:dyDescent="0.25">
      <c r="A65">
        <v>838</v>
      </c>
      <c r="B65" t="s">
        <v>337</v>
      </c>
      <c r="C65" t="s">
        <v>370</v>
      </c>
      <c r="D65" t="s">
        <v>149</v>
      </c>
      <c r="E65">
        <v>0.74360000000000004</v>
      </c>
      <c r="F65" t="s">
        <v>1177</v>
      </c>
    </row>
    <row r="66" spans="1:6" x14ac:dyDescent="0.25">
      <c r="A66" t="s">
        <v>1561</v>
      </c>
      <c r="B66" t="s">
        <v>337</v>
      </c>
      <c r="C66" t="s">
        <v>364</v>
      </c>
      <c r="D66" t="s">
        <v>43</v>
      </c>
      <c r="E66">
        <v>0.55900000000000005</v>
      </c>
      <c r="F66" t="s">
        <v>1274</v>
      </c>
    </row>
    <row r="67" spans="1:6" x14ac:dyDescent="0.25">
      <c r="A67" t="s">
        <v>1562</v>
      </c>
      <c r="B67" t="s">
        <v>337</v>
      </c>
      <c r="C67" t="s">
        <v>364</v>
      </c>
      <c r="D67" t="s">
        <v>42</v>
      </c>
      <c r="E67">
        <v>0.53390000000000004</v>
      </c>
      <c r="F67" t="s">
        <v>1274</v>
      </c>
    </row>
    <row r="68" spans="1:6" x14ac:dyDescent="0.25">
      <c r="A68" t="s">
        <v>1563</v>
      </c>
      <c r="B68" t="s">
        <v>337</v>
      </c>
      <c r="C68" t="s">
        <v>364</v>
      </c>
      <c r="D68" t="s">
        <v>37</v>
      </c>
      <c r="E68">
        <v>0.65810000000000002</v>
      </c>
      <c r="F68" t="s">
        <v>1180</v>
      </c>
    </row>
    <row r="69" spans="1:6" x14ac:dyDescent="0.25">
      <c r="A69" t="s">
        <v>1564</v>
      </c>
      <c r="B69" t="s">
        <v>337</v>
      </c>
      <c r="C69" t="s">
        <v>364</v>
      </c>
      <c r="D69" t="s">
        <v>38</v>
      </c>
      <c r="E69">
        <v>0.5927</v>
      </c>
      <c r="F69" t="s">
        <v>1274</v>
      </c>
    </row>
    <row r="70" spans="1:6" x14ac:dyDescent="0.25">
      <c r="A70" t="s">
        <v>1565</v>
      </c>
      <c r="B70" t="s">
        <v>337</v>
      </c>
      <c r="C70" t="s">
        <v>364</v>
      </c>
      <c r="D70" t="s">
        <v>39</v>
      </c>
      <c r="E70">
        <v>0.6462</v>
      </c>
      <c r="F70" t="s">
        <v>1180</v>
      </c>
    </row>
    <row r="71" spans="1:6" x14ac:dyDescent="0.25">
      <c r="A71" t="s">
        <v>1566</v>
      </c>
      <c r="B71" t="s">
        <v>337</v>
      </c>
      <c r="C71" t="s">
        <v>364</v>
      </c>
      <c r="D71" t="s">
        <v>40</v>
      </c>
      <c r="E71">
        <v>0.60240000000000005</v>
      </c>
      <c r="F71" t="s">
        <v>1180</v>
      </c>
    </row>
    <row r="72" spans="1:6" x14ac:dyDescent="0.25">
      <c r="A72" t="s">
        <v>1567</v>
      </c>
      <c r="B72" t="s">
        <v>337</v>
      </c>
      <c r="C72" t="s">
        <v>364</v>
      </c>
      <c r="D72" t="s">
        <v>50</v>
      </c>
      <c r="E72">
        <v>0.52210000000000001</v>
      </c>
      <c r="F72" t="s">
        <v>1274</v>
      </c>
    </row>
    <row r="73" spans="1:6" x14ac:dyDescent="0.25">
      <c r="A73" t="s">
        <v>1568</v>
      </c>
      <c r="B73" t="s">
        <v>337</v>
      </c>
      <c r="C73" t="s">
        <v>364</v>
      </c>
      <c r="D73" t="s">
        <v>53</v>
      </c>
      <c r="E73">
        <v>0.37890000000000001</v>
      </c>
      <c r="F73" t="s">
        <v>1493</v>
      </c>
    </row>
    <row r="74" spans="1:6" x14ac:dyDescent="0.25">
      <c r="A74" t="s">
        <v>1569</v>
      </c>
      <c r="B74" t="s">
        <v>337</v>
      </c>
      <c r="C74" t="s">
        <v>364</v>
      </c>
      <c r="D74" t="s">
        <v>49</v>
      </c>
      <c r="E74">
        <v>0.58609999999999995</v>
      </c>
      <c r="F74" t="s">
        <v>1274</v>
      </c>
    </row>
    <row r="75" spans="1:6" x14ac:dyDescent="0.25">
      <c r="A75" t="s">
        <v>1468</v>
      </c>
      <c r="B75" t="s">
        <v>337</v>
      </c>
      <c r="C75" t="s">
        <v>364</v>
      </c>
      <c r="D75" t="s">
        <v>51</v>
      </c>
      <c r="E75">
        <v>0.53669999999999995</v>
      </c>
      <c r="F75" t="s">
        <v>1274</v>
      </c>
    </row>
    <row r="76" spans="1:6" x14ac:dyDescent="0.25">
      <c r="A76" t="s">
        <v>1570</v>
      </c>
      <c r="B76" t="s">
        <v>337</v>
      </c>
      <c r="C76" t="s">
        <v>364</v>
      </c>
      <c r="D76" t="s">
        <v>54</v>
      </c>
      <c r="E76">
        <v>0.54959999999999998</v>
      </c>
      <c r="F76" t="s">
        <v>1274</v>
      </c>
    </row>
    <row r="77" spans="1:6" x14ac:dyDescent="0.25">
      <c r="A77" t="s">
        <v>1443</v>
      </c>
      <c r="B77" t="s">
        <v>337</v>
      </c>
      <c r="C77" t="s">
        <v>364</v>
      </c>
      <c r="D77" t="s">
        <v>52</v>
      </c>
      <c r="E77">
        <v>0.55320000000000003</v>
      </c>
      <c r="F77" t="s">
        <v>1274</v>
      </c>
    </row>
    <row r="78" spans="1:6" x14ac:dyDescent="0.25">
      <c r="A78" t="s">
        <v>1463</v>
      </c>
      <c r="B78" t="s">
        <v>337</v>
      </c>
      <c r="C78" t="s">
        <v>364</v>
      </c>
      <c r="D78" t="s">
        <v>45</v>
      </c>
      <c r="E78">
        <v>0.53990000000000005</v>
      </c>
      <c r="F78" t="s">
        <v>1274</v>
      </c>
    </row>
    <row r="79" spans="1:6" x14ac:dyDescent="0.25">
      <c r="A79" t="s">
        <v>1571</v>
      </c>
      <c r="B79" t="s">
        <v>337</v>
      </c>
      <c r="C79" t="s">
        <v>364</v>
      </c>
      <c r="D79" t="s">
        <v>47</v>
      </c>
      <c r="E79">
        <v>0.53690000000000004</v>
      </c>
      <c r="F79" t="s">
        <v>1274</v>
      </c>
    </row>
    <row r="80" spans="1:6" x14ac:dyDescent="0.25">
      <c r="A80" t="s">
        <v>1572</v>
      </c>
      <c r="B80" t="s">
        <v>337</v>
      </c>
      <c r="C80" t="s">
        <v>364</v>
      </c>
      <c r="D80" t="s">
        <v>46</v>
      </c>
      <c r="E80">
        <v>0.55779999999999996</v>
      </c>
      <c r="F80" t="s">
        <v>1274</v>
      </c>
    </row>
    <row r="81" spans="1:6" x14ac:dyDescent="0.25">
      <c r="A81" t="s">
        <v>1573</v>
      </c>
      <c r="B81" t="s">
        <v>337</v>
      </c>
      <c r="C81" t="s">
        <v>364</v>
      </c>
      <c r="D81" t="s">
        <v>33</v>
      </c>
      <c r="E81">
        <v>0.62470000000000003</v>
      </c>
      <c r="F81" t="s">
        <v>1180</v>
      </c>
    </row>
    <row r="82" spans="1:6" x14ac:dyDescent="0.25">
      <c r="A82" t="s">
        <v>1574</v>
      </c>
      <c r="B82" t="s">
        <v>337</v>
      </c>
      <c r="C82" t="s">
        <v>364</v>
      </c>
      <c r="D82" t="s">
        <v>35</v>
      </c>
      <c r="E82">
        <v>0.67390000000000005</v>
      </c>
      <c r="F82" t="s">
        <v>1180</v>
      </c>
    </row>
    <row r="83" spans="1:6" x14ac:dyDescent="0.25">
      <c r="A83" t="s">
        <v>1575</v>
      </c>
      <c r="B83" t="s">
        <v>337</v>
      </c>
      <c r="C83" t="s">
        <v>364</v>
      </c>
      <c r="D83" t="s">
        <v>41</v>
      </c>
      <c r="E83">
        <v>0.5917</v>
      </c>
      <c r="F83" t="s">
        <v>1274</v>
      </c>
    </row>
    <row r="84" spans="1:6" x14ac:dyDescent="0.25">
      <c r="A84" t="s">
        <v>1252</v>
      </c>
      <c r="B84" t="s">
        <v>337</v>
      </c>
      <c r="C84" t="s">
        <v>364</v>
      </c>
      <c r="D84" t="s">
        <v>34</v>
      </c>
      <c r="E84">
        <v>0.62419999999999998</v>
      </c>
      <c r="F84" t="s">
        <v>1180</v>
      </c>
    </row>
    <row r="85" spans="1:6" x14ac:dyDescent="0.25">
      <c r="A85" t="s">
        <v>1576</v>
      </c>
      <c r="B85" t="s">
        <v>337</v>
      </c>
      <c r="C85" t="s">
        <v>364</v>
      </c>
      <c r="D85" t="s">
        <v>31</v>
      </c>
      <c r="E85">
        <v>0.61040000000000005</v>
      </c>
      <c r="F85" t="s">
        <v>1180</v>
      </c>
    </row>
    <row r="86" spans="1:6" x14ac:dyDescent="0.25">
      <c r="A86" t="s">
        <v>1577</v>
      </c>
      <c r="B86" t="s">
        <v>337</v>
      </c>
      <c r="C86" t="s">
        <v>364</v>
      </c>
      <c r="D86" t="s">
        <v>32</v>
      </c>
      <c r="E86">
        <v>0.53269999999999995</v>
      </c>
      <c r="F86" t="s">
        <v>1274</v>
      </c>
    </row>
    <row r="87" spans="1:6" x14ac:dyDescent="0.25">
      <c r="A87" t="s">
        <v>1578</v>
      </c>
      <c r="B87" t="s">
        <v>337</v>
      </c>
      <c r="C87" t="s">
        <v>364</v>
      </c>
      <c r="D87" t="s">
        <v>44</v>
      </c>
      <c r="E87">
        <v>0.54459999999999997</v>
      </c>
      <c r="F87" t="s">
        <v>1274</v>
      </c>
    </row>
    <row r="88" spans="1:6" x14ac:dyDescent="0.25">
      <c r="A88" t="s">
        <v>1579</v>
      </c>
      <c r="B88" t="s">
        <v>337</v>
      </c>
      <c r="C88" t="s">
        <v>364</v>
      </c>
      <c r="D88" t="s">
        <v>36</v>
      </c>
      <c r="E88">
        <v>0.57689999999999997</v>
      </c>
      <c r="F88" t="s">
        <v>1274</v>
      </c>
    </row>
    <row r="89" spans="1:6" x14ac:dyDescent="0.25">
      <c r="A89" t="s">
        <v>1580</v>
      </c>
      <c r="B89" t="s">
        <v>337</v>
      </c>
      <c r="C89" t="s">
        <v>364</v>
      </c>
      <c r="D89" t="s">
        <v>48</v>
      </c>
      <c r="E89">
        <v>0.56910000000000005</v>
      </c>
      <c r="F89" t="s">
        <v>1274</v>
      </c>
    </row>
    <row r="90" spans="1:6" x14ac:dyDescent="0.25">
      <c r="A90" t="s">
        <v>1581</v>
      </c>
      <c r="B90" t="s">
        <v>337</v>
      </c>
      <c r="C90" t="s">
        <v>369</v>
      </c>
      <c r="D90" t="s">
        <v>142</v>
      </c>
      <c r="E90">
        <v>0.52490000000000003</v>
      </c>
      <c r="F90" t="s">
        <v>1274</v>
      </c>
    </row>
    <row r="91" spans="1:6" x14ac:dyDescent="0.25">
      <c r="A91" t="s">
        <v>1582</v>
      </c>
      <c r="B91" t="s">
        <v>337</v>
      </c>
      <c r="C91" t="s">
        <v>369</v>
      </c>
      <c r="D91" t="s">
        <v>1226</v>
      </c>
      <c r="E91">
        <v>0.62539999999999996</v>
      </c>
      <c r="F91" t="s">
        <v>1180</v>
      </c>
    </row>
    <row r="92" spans="1:6" x14ac:dyDescent="0.25">
      <c r="A92" t="s">
        <v>1583</v>
      </c>
      <c r="B92" t="s">
        <v>337</v>
      </c>
      <c r="C92" t="s">
        <v>369</v>
      </c>
      <c r="D92" t="s">
        <v>143</v>
      </c>
      <c r="E92">
        <v>0.63119999999999998</v>
      </c>
      <c r="F92" t="s">
        <v>1180</v>
      </c>
    </row>
    <row r="93" spans="1:6" x14ac:dyDescent="0.25">
      <c r="A93" t="s">
        <v>1584</v>
      </c>
      <c r="B93" t="s">
        <v>337</v>
      </c>
      <c r="C93" t="s">
        <v>369</v>
      </c>
      <c r="D93" t="s">
        <v>144</v>
      </c>
      <c r="E93">
        <v>0.60860000000000003</v>
      </c>
      <c r="F93" t="s">
        <v>1180</v>
      </c>
    </row>
    <row r="94" spans="1:6" x14ac:dyDescent="0.25">
      <c r="A94" t="s">
        <v>1585</v>
      </c>
      <c r="B94" t="s">
        <v>337</v>
      </c>
      <c r="C94" t="s">
        <v>369</v>
      </c>
      <c r="D94" t="s">
        <v>145</v>
      </c>
      <c r="E94">
        <v>0.6331</v>
      </c>
      <c r="F94" t="s">
        <v>1180</v>
      </c>
    </row>
    <row r="95" spans="1:6" x14ac:dyDescent="0.25">
      <c r="A95" t="s">
        <v>1348</v>
      </c>
      <c r="B95" t="s">
        <v>337</v>
      </c>
      <c r="C95" t="s">
        <v>369</v>
      </c>
      <c r="D95" t="s">
        <v>1327</v>
      </c>
      <c r="E95">
        <v>0.58899999999999997</v>
      </c>
      <c r="F95" t="s">
        <v>1274</v>
      </c>
    </row>
    <row r="96" spans="1:6" x14ac:dyDescent="0.25">
      <c r="A96" t="s">
        <v>1586</v>
      </c>
      <c r="B96" t="s">
        <v>337</v>
      </c>
      <c r="C96" t="s">
        <v>369</v>
      </c>
      <c r="D96" t="s">
        <v>146</v>
      </c>
      <c r="E96">
        <v>0.60860000000000003</v>
      </c>
      <c r="F96" t="s">
        <v>1180</v>
      </c>
    </row>
    <row r="97" spans="1:6" x14ac:dyDescent="0.25">
      <c r="A97" t="s">
        <v>1587</v>
      </c>
      <c r="B97" t="s">
        <v>337</v>
      </c>
      <c r="C97" t="s">
        <v>369</v>
      </c>
      <c r="D97" t="s">
        <v>147</v>
      </c>
      <c r="E97">
        <v>0.59689999999999999</v>
      </c>
      <c r="F97" t="s">
        <v>1274</v>
      </c>
    </row>
    <row r="98" spans="1:6" x14ac:dyDescent="0.25">
      <c r="A98" t="s">
        <v>1588</v>
      </c>
      <c r="B98" t="s">
        <v>337</v>
      </c>
      <c r="C98" t="s">
        <v>369</v>
      </c>
      <c r="D98" t="s">
        <v>141</v>
      </c>
      <c r="E98">
        <v>0.6008</v>
      </c>
      <c r="F98" t="s">
        <v>1180</v>
      </c>
    </row>
    <row r="99" spans="1:6" x14ac:dyDescent="0.25">
      <c r="A99" t="s">
        <v>1589</v>
      </c>
      <c r="B99" t="s">
        <v>337</v>
      </c>
      <c r="C99" t="s">
        <v>381</v>
      </c>
      <c r="D99" t="s">
        <v>301</v>
      </c>
      <c r="E99">
        <v>0.59450000000000003</v>
      </c>
      <c r="F99" t="s">
        <v>1274</v>
      </c>
    </row>
    <row r="100" spans="1:6" x14ac:dyDescent="0.25">
      <c r="A100" t="s">
        <v>1590</v>
      </c>
      <c r="B100" t="s">
        <v>337</v>
      </c>
      <c r="C100" t="s">
        <v>381</v>
      </c>
      <c r="D100" t="s">
        <v>298</v>
      </c>
      <c r="E100">
        <v>0.52559999999999996</v>
      </c>
      <c r="F100" t="s">
        <v>1274</v>
      </c>
    </row>
    <row r="101" spans="1:6" x14ac:dyDescent="0.25">
      <c r="A101" t="s">
        <v>1591</v>
      </c>
      <c r="B101" t="s">
        <v>337</v>
      </c>
      <c r="C101" t="s">
        <v>381</v>
      </c>
      <c r="D101" t="s">
        <v>304</v>
      </c>
      <c r="E101">
        <v>0.61140000000000005</v>
      </c>
      <c r="F101" t="s">
        <v>1180</v>
      </c>
    </row>
    <row r="102" spans="1:6" x14ac:dyDescent="0.25">
      <c r="A102" t="s">
        <v>1476</v>
      </c>
      <c r="B102" t="s">
        <v>337</v>
      </c>
      <c r="C102" t="s">
        <v>381</v>
      </c>
      <c r="D102" t="s">
        <v>305</v>
      </c>
      <c r="E102">
        <v>0.53159999999999996</v>
      </c>
      <c r="F102" t="s">
        <v>1274</v>
      </c>
    </row>
    <row r="103" spans="1:6" x14ac:dyDescent="0.25">
      <c r="A103" t="s">
        <v>1592</v>
      </c>
      <c r="B103" t="s">
        <v>337</v>
      </c>
      <c r="C103" t="s">
        <v>381</v>
      </c>
      <c r="D103" t="s">
        <v>1350</v>
      </c>
      <c r="E103">
        <v>0.56000000000000005</v>
      </c>
      <c r="F103" t="s">
        <v>1274</v>
      </c>
    </row>
    <row r="104" spans="1:6" x14ac:dyDescent="0.25">
      <c r="A104" t="s">
        <v>1423</v>
      </c>
      <c r="B104" t="s">
        <v>337</v>
      </c>
      <c r="C104" t="s">
        <v>381</v>
      </c>
      <c r="D104" t="s">
        <v>295</v>
      </c>
      <c r="E104">
        <v>0.5585</v>
      </c>
      <c r="F104" t="s">
        <v>1274</v>
      </c>
    </row>
    <row r="105" spans="1:6" x14ac:dyDescent="0.25">
      <c r="A105" t="s">
        <v>1593</v>
      </c>
      <c r="B105" t="s">
        <v>337</v>
      </c>
      <c r="C105" t="s">
        <v>381</v>
      </c>
      <c r="D105" t="s">
        <v>300</v>
      </c>
      <c r="E105">
        <v>0.59989999999999999</v>
      </c>
      <c r="F105" t="s">
        <v>1180</v>
      </c>
    </row>
    <row r="106" spans="1:6" x14ac:dyDescent="0.25">
      <c r="A106" t="s">
        <v>1594</v>
      </c>
      <c r="B106" t="s">
        <v>337</v>
      </c>
      <c r="C106" t="s">
        <v>381</v>
      </c>
      <c r="D106" t="s">
        <v>303</v>
      </c>
      <c r="E106">
        <v>0.58860000000000001</v>
      </c>
      <c r="F106" t="s">
        <v>1274</v>
      </c>
    </row>
    <row r="107" spans="1:6" x14ac:dyDescent="0.25">
      <c r="A107" t="s">
        <v>1595</v>
      </c>
      <c r="B107" t="s">
        <v>337</v>
      </c>
      <c r="C107" t="s">
        <v>381</v>
      </c>
      <c r="D107" t="s">
        <v>297</v>
      </c>
      <c r="E107">
        <v>0.53110000000000002</v>
      </c>
      <c r="F107" t="s">
        <v>1274</v>
      </c>
    </row>
    <row r="108" spans="1:6" x14ac:dyDescent="0.25">
      <c r="A108" t="s">
        <v>1596</v>
      </c>
      <c r="B108" t="s">
        <v>337</v>
      </c>
      <c r="C108" t="s">
        <v>381</v>
      </c>
      <c r="D108" t="s">
        <v>1465</v>
      </c>
      <c r="E108">
        <v>0.52890000000000004</v>
      </c>
      <c r="F108" t="s">
        <v>1274</v>
      </c>
    </row>
    <row r="109" spans="1:6" x14ac:dyDescent="0.25">
      <c r="A109" t="s">
        <v>1597</v>
      </c>
      <c r="B109" t="s">
        <v>337</v>
      </c>
      <c r="C109" t="s">
        <v>381</v>
      </c>
      <c r="D109" t="s">
        <v>296</v>
      </c>
      <c r="E109">
        <v>0.52859999999999996</v>
      </c>
      <c r="F109" t="s">
        <v>1274</v>
      </c>
    </row>
    <row r="110" spans="1:6" x14ac:dyDescent="0.25">
      <c r="A110" t="s">
        <v>1598</v>
      </c>
      <c r="B110" t="s">
        <v>337</v>
      </c>
      <c r="C110" t="s">
        <v>381</v>
      </c>
      <c r="D110" t="s">
        <v>294</v>
      </c>
      <c r="E110">
        <v>0.59119999999999995</v>
      </c>
      <c r="F110" t="s">
        <v>1274</v>
      </c>
    </row>
    <row r="111" spans="1:6" x14ac:dyDescent="0.25">
      <c r="A111" t="s">
        <v>1599</v>
      </c>
      <c r="B111" t="s">
        <v>337</v>
      </c>
      <c r="C111" t="s">
        <v>373</v>
      </c>
      <c r="D111" t="s">
        <v>230</v>
      </c>
      <c r="E111">
        <v>0.59530000000000005</v>
      </c>
      <c r="F111" t="s">
        <v>1274</v>
      </c>
    </row>
    <row r="112" spans="1:6" x14ac:dyDescent="0.25">
      <c r="A112" t="s">
        <v>1600</v>
      </c>
      <c r="B112" t="s">
        <v>337</v>
      </c>
      <c r="C112" t="s">
        <v>373</v>
      </c>
      <c r="D112" t="s">
        <v>231</v>
      </c>
      <c r="E112">
        <v>0.59109999999999996</v>
      </c>
      <c r="F112" t="s">
        <v>1274</v>
      </c>
    </row>
    <row r="113" spans="1:6" x14ac:dyDescent="0.25">
      <c r="A113" t="s">
        <v>1601</v>
      </c>
      <c r="B113" t="s">
        <v>337</v>
      </c>
      <c r="C113" t="s">
        <v>373</v>
      </c>
      <c r="D113" t="s">
        <v>228</v>
      </c>
      <c r="E113">
        <v>0.57020000000000004</v>
      </c>
      <c r="F113" t="s">
        <v>1274</v>
      </c>
    </row>
    <row r="114" spans="1:6" x14ac:dyDescent="0.25">
      <c r="A114" t="s">
        <v>1602</v>
      </c>
      <c r="B114" t="s">
        <v>337</v>
      </c>
      <c r="C114" t="s">
        <v>373</v>
      </c>
      <c r="D114" t="s">
        <v>229</v>
      </c>
      <c r="E114">
        <v>0.60209999999999997</v>
      </c>
      <c r="F114" t="s">
        <v>1180</v>
      </c>
    </row>
    <row r="115" spans="1:6" x14ac:dyDescent="0.25">
      <c r="A115" t="s">
        <v>1603</v>
      </c>
      <c r="B115" t="s">
        <v>337</v>
      </c>
      <c r="C115" t="s">
        <v>373</v>
      </c>
      <c r="D115" t="s">
        <v>232</v>
      </c>
      <c r="E115">
        <v>0.61170000000000002</v>
      </c>
      <c r="F115" t="s">
        <v>1180</v>
      </c>
    </row>
    <row r="116" spans="1:6" x14ac:dyDescent="0.25">
      <c r="A116" t="s">
        <v>1604</v>
      </c>
      <c r="B116" t="s">
        <v>337</v>
      </c>
      <c r="C116" t="s">
        <v>373</v>
      </c>
      <c r="D116" t="s">
        <v>233</v>
      </c>
      <c r="E116">
        <v>0.56779999999999997</v>
      </c>
      <c r="F116" t="s">
        <v>1274</v>
      </c>
    </row>
    <row r="117" spans="1:6" x14ac:dyDescent="0.25">
      <c r="A117" t="s">
        <v>1605</v>
      </c>
      <c r="B117" t="s">
        <v>337</v>
      </c>
      <c r="C117" t="s">
        <v>373</v>
      </c>
      <c r="D117" t="s">
        <v>226</v>
      </c>
      <c r="E117">
        <v>0.57650000000000001</v>
      </c>
      <c r="F117" t="s">
        <v>1274</v>
      </c>
    </row>
    <row r="118" spans="1:6" x14ac:dyDescent="0.25">
      <c r="A118" t="s">
        <v>1606</v>
      </c>
      <c r="B118" t="s">
        <v>337</v>
      </c>
      <c r="C118" t="s">
        <v>373</v>
      </c>
      <c r="D118" t="s">
        <v>222</v>
      </c>
      <c r="E118">
        <v>0.58009999999999995</v>
      </c>
      <c r="F118" t="s">
        <v>1274</v>
      </c>
    </row>
    <row r="119" spans="1:6" x14ac:dyDescent="0.25">
      <c r="A119" t="s">
        <v>1607</v>
      </c>
      <c r="B119" t="s">
        <v>337</v>
      </c>
      <c r="C119" t="s">
        <v>373</v>
      </c>
      <c r="D119" t="s">
        <v>223</v>
      </c>
      <c r="E119">
        <v>0.60919999999999996</v>
      </c>
      <c r="F119" t="s">
        <v>1180</v>
      </c>
    </row>
    <row r="120" spans="1:6" x14ac:dyDescent="0.25">
      <c r="A120" t="s">
        <v>1357</v>
      </c>
      <c r="B120" t="s">
        <v>337</v>
      </c>
      <c r="C120" t="s">
        <v>373</v>
      </c>
      <c r="D120" t="s">
        <v>224</v>
      </c>
      <c r="E120">
        <v>0.58320000000000005</v>
      </c>
      <c r="F120" t="s">
        <v>1274</v>
      </c>
    </row>
    <row r="121" spans="1:6" x14ac:dyDescent="0.25">
      <c r="A121" t="s">
        <v>1608</v>
      </c>
      <c r="B121" t="s">
        <v>337</v>
      </c>
      <c r="C121" t="s">
        <v>373</v>
      </c>
      <c r="D121" t="s">
        <v>227</v>
      </c>
      <c r="E121">
        <v>0.58409999999999995</v>
      </c>
      <c r="F121" t="s">
        <v>1274</v>
      </c>
    </row>
    <row r="122" spans="1:6" x14ac:dyDescent="0.25">
      <c r="A122" t="s">
        <v>1609</v>
      </c>
      <c r="B122" t="s">
        <v>337</v>
      </c>
      <c r="C122" t="s">
        <v>375</v>
      </c>
      <c r="D122" t="s">
        <v>245</v>
      </c>
      <c r="E122">
        <v>0.57730000000000004</v>
      </c>
      <c r="F122" t="s">
        <v>1274</v>
      </c>
    </row>
    <row r="123" spans="1:6" x14ac:dyDescent="0.25">
      <c r="A123" t="s">
        <v>1610</v>
      </c>
      <c r="B123" t="s">
        <v>337</v>
      </c>
      <c r="C123" t="s">
        <v>375</v>
      </c>
      <c r="D123" t="s">
        <v>244</v>
      </c>
      <c r="E123">
        <v>0.60829999999999995</v>
      </c>
      <c r="F123" t="s">
        <v>1180</v>
      </c>
    </row>
    <row r="124" spans="1:6" x14ac:dyDescent="0.25">
      <c r="A124" t="s">
        <v>1611</v>
      </c>
      <c r="B124" t="s">
        <v>337</v>
      </c>
      <c r="C124" t="s">
        <v>375</v>
      </c>
      <c r="D124" t="s">
        <v>251</v>
      </c>
      <c r="E124">
        <v>0.55320000000000003</v>
      </c>
      <c r="F124" t="s">
        <v>1274</v>
      </c>
    </row>
    <row r="125" spans="1:6" x14ac:dyDescent="0.25">
      <c r="A125" t="s">
        <v>1612</v>
      </c>
      <c r="B125" t="s">
        <v>337</v>
      </c>
      <c r="C125" t="s">
        <v>375</v>
      </c>
      <c r="D125" t="s">
        <v>253</v>
      </c>
      <c r="E125">
        <v>0.53910000000000002</v>
      </c>
      <c r="F125" t="s">
        <v>1274</v>
      </c>
    </row>
    <row r="126" spans="1:6" x14ac:dyDescent="0.25">
      <c r="A126" t="s">
        <v>1338</v>
      </c>
      <c r="B126" t="s">
        <v>337</v>
      </c>
      <c r="C126" t="s">
        <v>375</v>
      </c>
      <c r="D126" t="s">
        <v>248</v>
      </c>
      <c r="E126">
        <v>0.59409999999999996</v>
      </c>
      <c r="F126" t="s">
        <v>1274</v>
      </c>
    </row>
    <row r="127" spans="1:6" x14ac:dyDescent="0.25">
      <c r="A127" t="s">
        <v>1331</v>
      </c>
      <c r="B127" t="s">
        <v>337</v>
      </c>
      <c r="C127" t="s">
        <v>375</v>
      </c>
      <c r="D127" t="s">
        <v>250</v>
      </c>
      <c r="E127">
        <v>0.59640000000000004</v>
      </c>
      <c r="F127" t="s">
        <v>1274</v>
      </c>
    </row>
    <row r="128" spans="1:6" x14ac:dyDescent="0.25">
      <c r="A128" t="s">
        <v>1613</v>
      </c>
      <c r="B128" t="s">
        <v>337</v>
      </c>
      <c r="C128" t="s">
        <v>375</v>
      </c>
      <c r="D128" t="s">
        <v>254</v>
      </c>
      <c r="E128">
        <v>0.5423</v>
      </c>
      <c r="F128" t="s">
        <v>1274</v>
      </c>
    </row>
    <row r="129" spans="1:6" x14ac:dyDescent="0.25">
      <c r="A129" t="s">
        <v>1614</v>
      </c>
      <c r="B129" t="s">
        <v>337</v>
      </c>
      <c r="C129" t="s">
        <v>375</v>
      </c>
      <c r="D129" t="s">
        <v>247</v>
      </c>
      <c r="E129">
        <v>0.59460000000000002</v>
      </c>
      <c r="F129" t="s">
        <v>1274</v>
      </c>
    </row>
    <row r="130" spans="1:6" x14ac:dyDescent="0.25">
      <c r="A130" t="s">
        <v>1615</v>
      </c>
      <c r="B130" t="s">
        <v>337</v>
      </c>
      <c r="C130" t="s">
        <v>375</v>
      </c>
      <c r="D130" t="s">
        <v>252</v>
      </c>
      <c r="E130">
        <v>0.54690000000000005</v>
      </c>
      <c r="F130" t="s">
        <v>1274</v>
      </c>
    </row>
    <row r="131" spans="1:6" x14ac:dyDescent="0.25">
      <c r="A131" t="s">
        <v>1616</v>
      </c>
      <c r="B131" t="s">
        <v>337</v>
      </c>
      <c r="C131" t="s">
        <v>375</v>
      </c>
      <c r="D131" t="s">
        <v>255</v>
      </c>
      <c r="E131">
        <v>0.55449999999999999</v>
      </c>
      <c r="F131" t="s">
        <v>1274</v>
      </c>
    </row>
    <row r="132" spans="1:6" x14ac:dyDescent="0.25">
      <c r="A132" t="s">
        <v>1617</v>
      </c>
      <c r="B132" t="s">
        <v>337</v>
      </c>
      <c r="C132" t="s">
        <v>375</v>
      </c>
      <c r="D132" t="s">
        <v>246</v>
      </c>
      <c r="E132">
        <v>0.56510000000000005</v>
      </c>
      <c r="F132" t="s">
        <v>1274</v>
      </c>
    </row>
    <row r="133" spans="1:6" x14ac:dyDescent="0.25">
      <c r="A133" t="s">
        <v>1475</v>
      </c>
      <c r="B133" t="s">
        <v>337</v>
      </c>
      <c r="C133" t="s">
        <v>375</v>
      </c>
      <c r="D133" t="s">
        <v>249</v>
      </c>
      <c r="E133">
        <v>0.53210000000000002</v>
      </c>
      <c r="F133" t="s">
        <v>1274</v>
      </c>
    </row>
    <row r="134" spans="1:6" x14ac:dyDescent="0.25">
      <c r="A134" t="s">
        <v>1618</v>
      </c>
      <c r="B134" t="s">
        <v>337</v>
      </c>
      <c r="C134" t="s">
        <v>379</v>
      </c>
      <c r="D134" t="s">
        <v>279</v>
      </c>
      <c r="E134">
        <v>0.66710000000000003</v>
      </c>
      <c r="F134" t="s">
        <v>1180</v>
      </c>
    </row>
    <row r="135" spans="1:6" x14ac:dyDescent="0.25">
      <c r="A135" t="s">
        <v>1380</v>
      </c>
      <c r="B135" t="s">
        <v>337</v>
      </c>
      <c r="C135" t="s">
        <v>379</v>
      </c>
      <c r="D135" t="s">
        <v>282</v>
      </c>
      <c r="E135">
        <v>0.57699999999999996</v>
      </c>
      <c r="F135" t="s">
        <v>1274</v>
      </c>
    </row>
    <row r="136" spans="1:6" x14ac:dyDescent="0.25">
      <c r="A136" t="s">
        <v>1619</v>
      </c>
      <c r="B136" t="s">
        <v>337</v>
      </c>
      <c r="C136" t="s">
        <v>379</v>
      </c>
      <c r="D136" t="s">
        <v>283</v>
      </c>
      <c r="E136">
        <v>0.60760000000000003</v>
      </c>
      <c r="F136" t="s">
        <v>1180</v>
      </c>
    </row>
    <row r="137" spans="1:6" x14ac:dyDescent="0.25">
      <c r="A137" t="s">
        <v>1620</v>
      </c>
      <c r="B137" t="s">
        <v>337</v>
      </c>
      <c r="C137" t="s">
        <v>379</v>
      </c>
      <c r="D137" t="s">
        <v>281</v>
      </c>
      <c r="E137">
        <v>0.59909999999999997</v>
      </c>
      <c r="F137" t="s">
        <v>1180</v>
      </c>
    </row>
    <row r="138" spans="1:6" x14ac:dyDescent="0.25">
      <c r="A138" t="s">
        <v>1621</v>
      </c>
      <c r="B138" t="s">
        <v>337</v>
      </c>
      <c r="C138" t="s">
        <v>379</v>
      </c>
      <c r="D138" t="s">
        <v>287</v>
      </c>
      <c r="E138">
        <v>0.59370000000000001</v>
      </c>
      <c r="F138" t="s">
        <v>1274</v>
      </c>
    </row>
    <row r="139" spans="1:6" x14ac:dyDescent="0.25">
      <c r="A139" t="s">
        <v>1622</v>
      </c>
      <c r="B139" t="s">
        <v>337</v>
      </c>
      <c r="C139" t="s">
        <v>379</v>
      </c>
      <c r="D139" t="s">
        <v>285</v>
      </c>
      <c r="E139">
        <v>0.62549999999999994</v>
      </c>
      <c r="F139" t="s">
        <v>1180</v>
      </c>
    </row>
    <row r="140" spans="1:6" x14ac:dyDescent="0.25">
      <c r="A140" t="s">
        <v>1623</v>
      </c>
      <c r="B140" t="s">
        <v>337</v>
      </c>
      <c r="C140" t="s">
        <v>379</v>
      </c>
      <c r="D140" t="s">
        <v>286</v>
      </c>
      <c r="E140">
        <v>0.62390000000000001</v>
      </c>
      <c r="F140" t="s">
        <v>1180</v>
      </c>
    </row>
    <row r="141" spans="1:6" x14ac:dyDescent="0.25">
      <c r="A141" t="s">
        <v>1624</v>
      </c>
      <c r="B141" t="s">
        <v>337</v>
      </c>
      <c r="C141" t="s">
        <v>379</v>
      </c>
      <c r="D141" t="s">
        <v>280</v>
      </c>
      <c r="E141">
        <v>0.58360000000000001</v>
      </c>
      <c r="F141" t="s">
        <v>1274</v>
      </c>
    </row>
    <row r="142" spans="1:6" x14ac:dyDescent="0.25">
      <c r="A142" t="s">
        <v>1625</v>
      </c>
      <c r="B142" t="s">
        <v>337</v>
      </c>
      <c r="C142" t="s">
        <v>379</v>
      </c>
      <c r="D142" t="s">
        <v>284</v>
      </c>
      <c r="E142">
        <v>0.59350000000000003</v>
      </c>
      <c r="F142" t="s">
        <v>1274</v>
      </c>
    </row>
    <row r="143" spans="1:6" x14ac:dyDescent="0.25">
      <c r="A143" t="s">
        <v>1626</v>
      </c>
      <c r="B143" t="s">
        <v>337</v>
      </c>
      <c r="C143" t="s">
        <v>378</v>
      </c>
      <c r="D143" t="s">
        <v>277</v>
      </c>
      <c r="E143">
        <v>0.67410000000000003</v>
      </c>
      <c r="F143" t="s">
        <v>1180</v>
      </c>
    </row>
    <row r="144" spans="1:6" x14ac:dyDescent="0.25">
      <c r="A144" t="s">
        <v>1627</v>
      </c>
      <c r="B144" t="s">
        <v>337</v>
      </c>
      <c r="C144" t="s">
        <v>378</v>
      </c>
      <c r="D144" t="s">
        <v>276</v>
      </c>
      <c r="E144">
        <v>0.59340000000000004</v>
      </c>
      <c r="F144" t="s">
        <v>1274</v>
      </c>
    </row>
    <row r="145" spans="1:6" x14ac:dyDescent="0.25">
      <c r="A145" t="s">
        <v>1628</v>
      </c>
      <c r="B145" t="s">
        <v>337</v>
      </c>
      <c r="C145" t="s">
        <v>378</v>
      </c>
      <c r="D145" t="s">
        <v>275</v>
      </c>
      <c r="E145">
        <v>0.64959999999999996</v>
      </c>
      <c r="F145" t="s">
        <v>1180</v>
      </c>
    </row>
    <row r="146" spans="1:6" x14ac:dyDescent="0.25">
      <c r="A146" t="s">
        <v>1629</v>
      </c>
      <c r="B146" t="s">
        <v>337</v>
      </c>
      <c r="C146" t="s">
        <v>378</v>
      </c>
      <c r="D146" t="s">
        <v>273</v>
      </c>
      <c r="E146">
        <v>0.60260000000000002</v>
      </c>
      <c r="F146" t="s">
        <v>1180</v>
      </c>
    </row>
    <row r="147" spans="1:6" x14ac:dyDescent="0.25">
      <c r="A147" t="s">
        <v>1630</v>
      </c>
      <c r="B147" t="s">
        <v>337</v>
      </c>
      <c r="C147" t="s">
        <v>378</v>
      </c>
      <c r="D147" t="s">
        <v>272</v>
      </c>
      <c r="E147">
        <v>0.63149999999999995</v>
      </c>
      <c r="F147" t="s">
        <v>1180</v>
      </c>
    </row>
    <row r="148" spans="1:6" x14ac:dyDescent="0.25">
      <c r="A148" t="s">
        <v>1631</v>
      </c>
      <c r="B148" t="s">
        <v>337</v>
      </c>
      <c r="C148" t="s">
        <v>378</v>
      </c>
      <c r="D148" t="s">
        <v>274</v>
      </c>
      <c r="E148">
        <v>0.6109</v>
      </c>
      <c r="F148" t="s">
        <v>1180</v>
      </c>
    </row>
    <row r="149" spans="1:6" x14ac:dyDescent="0.25">
      <c r="A149" t="s">
        <v>1632</v>
      </c>
      <c r="B149" t="s">
        <v>337</v>
      </c>
      <c r="C149" t="s">
        <v>378</v>
      </c>
      <c r="D149" t="s">
        <v>278</v>
      </c>
      <c r="E149">
        <v>0.63980000000000004</v>
      </c>
      <c r="F149" t="s">
        <v>1180</v>
      </c>
    </row>
    <row r="150" spans="1:6" x14ac:dyDescent="0.25">
      <c r="A150" t="s">
        <v>1633</v>
      </c>
      <c r="B150" t="s">
        <v>337</v>
      </c>
      <c r="C150" t="s">
        <v>372</v>
      </c>
      <c r="D150" t="s">
        <v>210</v>
      </c>
      <c r="E150">
        <v>0.69020000000000004</v>
      </c>
      <c r="F150" t="s">
        <v>1180</v>
      </c>
    </row>
    <row r="151" spans="1:6" x14ac:dyDescent="0.25">
      <c r="A151" t="s">
        <v>1634</v>
      </c>
      <c r="B151" t="s">
        <v>337</v>
      </c>
      <c r="C151" t="s">
        <v>372</v>
      </c>
      <c r="D151" t="s">
        <v>213</v>
      </c>
      <c r="E151">
        <v>0.65110000000000001</v>
      </c>
      <c r="F151" t="s">
        <v>1180</v>
      </c>
    </row>
    <row r="152" spans="1:6" x14ac:dyDescent="0.25">
      <c r="A152" t="s">
        <v>1635</v>
      </c>
      <c r="B152" t="s">
        <v>337</v>
      </c>
      <c r="C152" t="s">
        <v>372</v>
      </c>
      <c r="D152" t="s">
        <v>217</v>
      </c>
      <c r="E152">
        <v>0.59919999999999995</v>
      </c>
      <c r="F152" t="s">
        <v>1180</v>
      </c>
    </row>
    <row r="153" spans="1:6" x14ac:dyDescent="0.25">
      <c r="A153" t="s">
        <v>1636</v>
      </c>
      <c r="B153" t="s">
        <v>337</v>
      </c>
      <c r="C153" t="s">
        <v>372</v>
      </c>
      <c r="D153" t="s">
        <v>214</v>
      </c>
      <c r="E153">
        <v>0.64049999999999996</v>
      </c>
      <c r="F153" t="s">
        <v>1180</v>
      </c>
    </row>
    <row r="154" spans="1:6" x14ac:dyDescent="0.25">
      <c r="A154" t="s">
        <v>1637</v>
      </c>
      <c r="B154" t="s">
        <v>337</v>
      </c>
      <c r="C154" t="s">
        <v>372</v>
      </c>
      <c r="D154" t="s">
        <v>216</v>
      </c>
      <c r="E154">
        <v>0.68559999999999999</v>
      </c>
      <c r="F154" t="s">
        <v>1180</v>
      </c>
    </row>
    <row r="155" spans="1:6" x14ac:dyDescent="0.25">
      <c r="A155" t="s">
        <v>1638</v>
      </c>
      <c r="B155" t="s">
        <v>337</v>
      </c>
      <c r="C155" t="s">
        <v>372</v>
      </c>
      <c r="D155" t="s">
        <v>215</v>
      </c>
      <c r="E155">
        <v>0.63339999999999996</v>
      </c>
      <c r="F155" t="s">
        <v>1180</v>
      </c>
    </row>
    <row r="156" spans="1:6" x14ac:dyDescent="0.25">
      <c r="A156" t="s">
        <v>1639</v>
      </c>
      <c r="B156" t="s">
        <v>337</v>
      </c>
      <c r="C156" t="s">
        <v>372</v>
      </c>
      <c r="D156" t="s">
        <v>212</v>
      </c>
      <c r="E156">
        <v>0.64500000000000002</v>
      </c>
      <c r="F156" t="s">
        <v>1180</v>
      </c>
    </row>
    <row r="157" spans="1:6" x14ac:dyDescent="0.25">
      <c r="A157" t="s">
        <v>1640</v>
      </c>
      <c r="B157" t="s">
        <v>337</v>
      </c>
      <c r="C157" t="s">
        <v>372</v>
      </c>
      <c r="D157" t="s">
        <v>211</v>
      </c>
      <c r="E157">
        <v>0.65090000000000003</v>
      </c>
      <c r="F157" t="s">
        <v>1180</v>
      </c>
    </row>
    <row r="158" spans="1:6" x14ac:dyDescent="0.25">
      <c r="A158" t="s">
        <v>1641</v>
      </c>
      <c r="B158" t="s">
        <v>337</v>
      </c>
      <c r="C158" t="s">
        <v>372</v>
      </c>
      <c r="D158" t="s">
        <v>219</v>
      </c>
      <c r="E158">
        <v>0.60199999999999998</v>
      </c>
      <c r="F158" t="s">
        <v>1180</v>
      </c>
    </row>
    <row r="159" spans="1:6" x14ac:dyDescent="0.25">
      <c r="A159" t="s">
        <v>1642</v>
      </c>
      <c r="B159" t="s">
        <v>337</v>
      </c>
      <c r="C159" t="s">
        <v>372</v>
      </c>
      <c r="D159" t="s">
        <v>220</v>
      </c>
      <c r="E159">
        <v>0.55700000000000005</v>
      </c>
      <c r="F159" t="s">
        <v>1274</v>
      </c>
    </row>
    <row r="160" spans="1:6" x14ac:dyDescent="0.25">
      <c r="A160" t="s">
        <v>1643</v>
      </c>
      <c r="B160" t="s">
        <v>337</v>
      </c>
      <c r="C160" t="s">
        <v>372</v>
      </c>
      <c r="D160" t="s">
        <v>218</v>
      </c>
      <c r="E160">
        <v>0.69969999999999999</v>
      </c>
      <c r="F160" t="s">
        <v>1180</v>
      </c>
    </row>
    <row r="161" spans="1:6" x14ac:dyDescent="0.25">
      <c r="A161" t="s">
        <v>1644</v>
      </c>
      <c r="B161" t="s">
        <v>337</v>
      </c>
      <c r="C161" t="s">
        <v>372</v>
      </c>
      <c r="D161" t="s">
        <v>221</v>
      </c>
      <c r="E161">
        <v>0.58430000000000004</v>
      </c>
      <c r="F161" t="s">
        <v>1274</v>
      </c>
    </row>
    <row r="162" spans="1:6" x14ac:dyDescent="0.25">
      <c r="A162" t="s">
        <v>1645</v>
      </c>
      <c r="B162" t="s">
        <v>337</v>
      </c>
      <c r="C162" t="s">
        <v>374</v>
      </c>
      <c r="D162" t="s">
        <v>241</v>
      </c>
      <c r="E162">
        <v>0.59489999999999998</v>
      </c>
      <c r="F162" t="s">
        <v>1274</v>
      </c>
    </row>
    <row r="163" spans="1:6" x14ac:dyDescent="0.25">
      <c r="A163" t="s">
        <v>1646</v>
      </c>
      <c r="B163" t="s">
        <v>337</v>
      </c>
      <c r="C163" t="s">
        <v>374</v>
      </c>
      <c r="D163" t="s">
        <v>1647</v>
      </c>
      <c r="E163">
        <v>0.62029999999999996</v>
      </c>
      <c r="F163" t="s">
        <v>1180</v>
      </c>
    </row>
    <row r="164" spans="1:6" x14ac:dyDescent="0.25">
      <c r="A164" t="s">
        <v>1648</v>
      </c>
      <c r="B164" t="s">
        <v>337</v>
      </c>
      <c r="C164" t="s">
        <v>374</v>
      </c>
      <c r="D164" t="s">
        <v>236</v>
      </c>
      <c r="E164">
        <v>0.61980000000000002</v>
      </c>
      <c r="F164" t="s">
        <v>1180</v>
      </c>
    </row>
    <row r="165" spans="1:6" x14ac:dyDescent="0.25">
      <c r="A165" t="s">
        <v>1276</v>
      </c>
      <c r="B165" t="s">
        <v>337</v>
      </c>
      <c r="C165" t="s">
        <v>374</v>
      </c>
      <c r="D165" t="s">
        <v>243</v>
      </c>
      <c r="E165">
        <v>0.61499999999999999</v>
      </c>
      <c r="F165" t="s">
        <v>1180</v>
      </c>
    </row>
    <row r="166" spans="1:6" x14ac:dyDescent="0.25">
      <c r="A166" t="s">
        <v>1649</v>
      </c>
      <c r="B166" t="s">
        <v>337</v>
      </c>
      <c r="C166" t="s">
        <v>374</v>
      </c>
      <c r="D166" t="s">
        <v>239</v>
      </c>
      <c r="E166">
        <v>0.62250000000000005</v>
      </c>
      <c r="F166" t="s">
        <v>1180</v>
      </c>
    </row>
    <row r="167" spans="1:6" x14ac:dyDescent="0.25">
      <c r="A167" t="s">
        <v>1650</v>
      </c>
      <c r="B167" t="s">
        <v>337</v>
      </c>
      <c r="C167" t="s">
        <v>374</v>
      </c>
      <c r="D167" t="s">
        <v>1651</v>
      </c>
      <c r="E167">
        <v>0.58189999999999997</v>
      </c>
      <c r="F167" t="s">
        <v>1274</v>
      </c>
    </row>
    <row r="168" spans="1:6" x14ac:dyDescent="0.25">
      <c r="A168" t="s">
        <v>1652</v>
      </c>
      <c r="B168" t="s">
        <v>337</v>
      </c>
      <c r="C168" t="s">
        <v>374</v>
      </c>
      <c r="D168" t="s">
        <v>242</v>
      </c>
      <c r="E168">
        <v>0.65949999999999998</v>
      </c>
      <c r="F168" t="s">
        <v>1180</v>
      </c>
    </row>
    <row r="169" spans="1:6" x14ac:dyDescent="0.25">
      <c r="A169" t="s">
        <v>1328</v>
      </c>
      <c r="B169" t="s">
        <v>337</v>
      </c>
      <c r="C169" t="s">
        <v>374</v>
      </c>
      <c r="D169" t="s">
        <v>234</v>
      </c>
      <c r="E169">
        <v>0.59689999999999999</v>
      </c>
      <c r="F169" t="s">
        <v>1274</v>
      </c>
    </row>
    <row r="170" spans="1:6" x14ac:dyDescent="0.25">
      <c r="A170" t="s">
        <v>1653</v>
      </c>
      <c r="B170" t="s">
        <v>337</v>
      </c>
      <c r="C170" t="s">
        <v>374</v>
      </c>
      <c r="D170" t="s">
        <v>235</v>
      </c>
      <c r="E170">
        <v>0.63919999999999999</v>
      </c>
      <c r="F170" t="s">
        <v>1180</v>
      </c>
    </row>
    <row r="171" spans="1:6" x14ac:dyDescent="0.25">
      <c r="A171" t="s">
        <v>1654</v>
      </c>
      <c r="B171" t="s">
        <v>337</v>
      </c>
      <c r="C171" t="s">
        <v>374</v>
      </c>
      <c r="D171" t="s">
        <v>237</v>
      </c>
      <c r="E171">
        <v>0.62150000000000005</v>
      </c>
      <c r="F171" t="s">
        <v>1180</v>
      </c>
    </row>
    <row r="172" spans="1:6" x14ac:dyDescent="0.25">
      <c r="A172" t="s">
        <v>1655</v>
      </c>
      <c r="B172" t="s">
        <v>337</v>
      </c>
      <c r="C172" t="s">
        <v>374</v>
      </c>
      <c r="D172" t="s">
        <v>240</v>
      </c>
      <c r="E172">
        <v>0.62870000000000004</v>
      </c>
      <c r="F172" t="s">
        <v>1180</v>
      </c>
    </row>
    <row r="173" spans="1:6" x14ac:dyDescent="0.25">
      <c r="A173" t="s">
        <v>1437</v>
      </c>
      <c r="B173" t="s">
        <v>337</v>
      </c>
      <c r="C173" t="s">
        <v>380</v>
      </c>
      <c r="D173" t="s">
        <v>289</v>
      </c>
      <c r="E173">
        <v>0.55349999999999999</v>
      </c>
      <c r="F173" t="s">
        <v>1274</v>
      </c>
    </row>
    <row r="174" spans="1:6" x14ac:dyDescent="0.25">
      <c r="A174" t="s">
        <v>1453</v>
      </c>
      <c r="B174" t="s">
        <v>337</v>
      </c>
      <c r="C174" t="s">
        <v>380</v>
      </c>
      <c r="D174" t="s">
        <v>288</v>
      </c>
      <c r="E174">
        <v>0.54730000000000001</v>
      </c>
      <c r="F174" t="s">
        <v>1274</v>
      </c>
    </row>
    <row r="175" spans="1:6" x14ac:dyDescent="0.25">
      <c r="A175" t="s">
        <v>1656</v>
      </c>
      <c r="B175" t="s">
        <v>337</v>
      </c>
      <c r="C175" t="s">
        <v>380</v>
      </c>
      <c r="D175" t="s">
        <v>291</v>
      </c>
      <c r="E175">
        <v>0.56630000000000003</v>
      </c>
      <c r="F175" t="s">
        <v>1274</v>
      </c>
    </row>
    <row r="176" spans="1:6" x14ac:dyDescent="0.25">
      <c r="A176" t="s">
        <v>1657</v>
      </c>
      <c r="B176" t="s">
        <v>337</v>
      </c>
      <c r="C176" t="s">
        <v>380</v>
      </c>
      <c r="D176" t="s">
        <v>290</v>
      </c>
      <c r="E176">
        <v>0.54879999999999995</v>
      </c>
      <c r="F176" t="s">
        <v>1274</v>
      </c>
    </row>
    <row r="177" spans="1:6" x14ac:dyDescent="0.25">
      <c r="A177" t="s">
        <v>1658</v>
      </c>
      <c r="B177" t="s">
        <v>337</v>
      </c>
      <c r="C177" t="s">
        <v>380</v>
      </c>
      <c r="D177" t="s">
        <v>292</v>
      </c>
      <c r="E177">
        <v>0.59</v>
      </c>
      <c r="F177" t="s">
        <v>1274</v>
      </c>
    </row>
    <row r="178" spans="1:6" x14ac:dyDescent="0.25">
      <c r="A178" t="s">
        <v>1659</v>
      </c>
      <c r="B178" t="s">
        <v>337</v>
      </c>
      <c r="C178" t="s">
        <v>380</v>
      </c>
      <c r="D178" t="s">
        <v>293</v>
      </c>
      <c r="E178">
        <v>0.61870000000000003</v>
      </c>
      <c r="F178" t="s">
        <v>1180</v>
      </c>
    </row>
    <row r="179" spans="1:6" x14ac:dyDescent="0.25">
      <c r="A179" t="s">
        <v>1660</v>
      </c>
      <c r="B179" t="s">
        <v>337</v>
      </c>
      <c r="C179" t="s">
        <v>371</v>
      </c>
      <c r="D179" t="s">
        <v>186</v>
      </c>
      <c r="E179">
        <v>0.62739999999999996</v>
      </c>
      <c r="F179" t="s">
        <v>1180</v>
      </c>
    </row>
    <row r="180" spans="1:6" x14ac:dyDescent="0.25">
      <c r="A180" t="s">
        <v>1661</v>
      </c>
      <c r="B180" t="s">
        <v>337</v>
      </c>
      <c r="C180" t="s">
        <v>371</v>
      </c>
      <c r="D180" t="s">
        <v>188</v>
      </c>
      <c r="E180">
        <v>0.56699999999999995</v>
      </c>
      <c r="F180" t="s">
        <v>1274</v>
      </c>
    </row>
    <row r="181" spans="1:6" x14ac:dyDescent="0.25">
      <c r="A181" t="s">
        <v>1662</v>
      </c>
      <c r="B181" t="s">
        <v>337</v>
      </c>
      <c r="C181" t="s">
        <v>371</v>
      </c>
      <c r="D181" t="s">
        <v>172</v>
      </c>
      <c r="E181">
        <v>0.63229999999999997</v>
      </c>
      <c r="F181" t="s">
        <v>1180</v>
      </c>
    </row>
    <row r="182" spans="1:6" x14ac:dyDescent="0.25">
      <c r="A182" t="s">
        <v>1377</v>
      </c>
      <c r="B182" t="s">
        <v>337</v>
      </c>
      <c r="C182" t="s">
        <v>371</v>
      </c>
      <c r="D182" t="s">
        <v>173</v>
      </c>
      <c r="E182">
        <v>0.57799999999999996</v>
      </c>
      <c r="F182" t="s">
        <v>1274</v>
      </c>
    </row>
    <row r="183" spans="1:6" x14ac:dyDescent="0.25">
      <c r="A183" t="s">
        <v>1663</v>
      </c>
      <c r="B183" t="s">
        <v>337</v>
      </c>
      <c r="C183" t="s">
        <v>371</v>
      </c>
      <c r="D183" t="s">
        <v>179</v>
      </c>
      <c r="E183">
        <v>0.54610000000000003</v>
      </c>
      <c r="F183" t="s">
        <v>1274</v>
      </c>
    </row>
    <row r="184" spans="1:6" x14ac:dyDescent="0.25">
      <c r="A184" t="s">
        <v>1664</v>
      </c>
      <c r="B184" t="s">
        <v>337</v>
      </c>
      <c r="C184" t="s">
        <v>371</v>
      </c>
      <c r="D184" t="s">
        <v>180</v>
      </c>
      <c r="E184">
        <v>0.64170000000000005</v>
      </c>
      <c r="F184" t="s">
        <v>1180</v>
      </c>
    </row>
    <row r="185" spans="1:6" x14ac:dyDescent="0.25">
      <c r="A185" t="s">
        <v>1665</v>
      </c>
      <c r="B185" t="s">
        <v>337</v>
      </c>
      <c r="C185" t="s">
        <v>371</v>
      </c>
      <c r="D185" t="s">
        <v>178</v>
      </c>
      <c r="E185">
        <v>0.65039999999999998</v>
      </c>
      <c r="F185" t="s">
        <v>1180</v>
      </c>
    </row>
    <row r="186" spans="1:6" x14ac:dyDescent="0.25">
      <c r="A186" t="s">
        <v>1666</v>
      </c>
      <c r="B186" t="s">
        <v>337</v>
      </c>
      <c r="C186" t="s">
        <v>371</v>
      </c>
      <c r="D186" t="s">
        <v>182</v>
      </c>
      <c r="E186">
        <v>0.63990000000000002</v>
      </c>
      <c r="F186" t="s">
        <v>1180</v>
      </c>
    </row>
    <row r="187" spans="1:6" x14ac:dyDescent="0.25">
      <c r="A187" t="s">
        <v>1667</v>
      </c>
      <c r="B187" t="s">
        <v>337</v>
      </c>
      <c r="C187" t="s">
        <v>371</v>
      </c>
      <c r="D187" t="s">
        <v>171</v>
      </c>
      <c r="E187">
        <v>0.62270000000000003</v>
      </c>
      <c r="F187" t="s">
        <v>1180</v>
      </c>
    </row>
    <row r="188" spans="1:6" x14ac:dyDescent="0.25">
      <c r="A188" t="s">
        <v>1668</v>
      </c>
      <c r="B188" t="s">
        <v>337</v>
      </c>
      <c r="C188" t="s">
        <v>371</v>
      </c>
      <c r="D188" t="s">
        <v>185</v>
      </c>
      <c r="E188">
        <v>0.64059999999999995</v>
      </c>
      <c r="F188" t="s">
        <v>1180</v>
      </c>
    </row>
    <row r="189" spans="1:6" x14ac:dyDescent="0.25">
      <c r="A189" t="s">
        <v>1669</v>
      </c>
      <c r="B189" t="s">
        <v>337</v>
      </c>
      <c r="C189" t="s">
        <v>371</v>
      </c>
      <c r="D189" t="s">
        <v>174</v>
      </c>
      <c r="E189">
        <v>0.62619999999999998</v>
      </c>
      <c r="F189" t="s">
        <v>1180</v>
      </c>
    </row>
    <row r="190" spans="1:6" x14ac:dyDescent="0.25">
      <c r="A190" t="s">
        <v>1670</v>
      </c>
      <c r="B190" t="s">
        <v>337</v>
      </c>
      <c r="C190" t="s">
        <v>371</v>
      </c>
      <c r="D190" t="s">
        <v>169</v>
      </c>
      <c r="E190">
        <v>0.50349999999999995</v>
      </c>
      <c r="F190" t="s">
        <v>1274</v>
      </c>
    </row>
    <row r="191" spans="1:6" x14ac:dyDescent="0.25">
      <c r="A191" t="s">
        <v>1671</v>
      </c>
      <c r="B191" t="s">
        <v>337</v>
      </c>
      <c r="C191" t="s">
        <v>371</v>
      </c>
      <c r="D191" t="s">
        <v>183</v>
      </c>
      <c r="E191">
        <v>0.72150000000000003</v>
      </c>
      <c r="F191" t="s">
        <v>1177</v>
      </c>
    </row>
    <row r="192" spans="1:6" x14ac:dyDescent="0.25">
      <c r="A192" t="s">
        <v>1672</v>
      </c>
      <c r="B192" t="s">
        <v>337</v>
      </c>
      <c r="C192" t="s">
        <v>371</v>
      </c>
      <c r="D192" t="s">
        <v>184</v>
      </c>
      <c r="E192">
        <v>0.63700000000000001</v>
      </c>
      <c r="F192" t="s">
        <v>1180</v>
      </c>
    </row>
    <row r="193" spans="1:6" x14ac:dyDescent="0.25">
      <c r="A193" t="s">
        <v>1673</v>
      </c>
      <c r="B193" t="s">
        <v>337</v>
      </c>
      <c r="C193" t="s">
        <v>371</v>
      </c>
      <c r="D193" t="s">
        <v>168</v>
      </c>
      <c r="E193">
        <v>0.626</v>
      </c>
      <c r="F193" t="s">
        <v>1180</v>
      </c>
    </row>
    <row r="194" spans="1:6" x14ac:dyDescent="0.25">
      <c r="A194" t="s">
        <v>1674</v>
      </c>
      <c r="B194" t="s">
        <v>337</v>
      </c>
      <c r="C194" t="s">
        <v>371</v>
      </c>
      <c r="D194" t="s">
        <v>181</v>
      </c>
      <c r="E194">
        <v>0.4798</v>
      </c>
      <c r="F194" t="s">
        <v>1493</v>
      </c>
    </row>
    <row r="195" spans="1:6" x14ac:dyDescent="0.25">
      <c r="A195" t="s">
        <v>1675</v>
      </c>
      <c r="B195" t="s">
        <v>337</v>
      </c>
      <c r="C195" t="s">
        <v>371</v>
      </c>
      <c r="D195" t="s">
        <v>175</v>
      </c>
      <c r="E195">
        <v>0.57599999999999996</v>
      </c>
      <c r="F195" t="s">
        <v>1274</v>
      </c>
    </row>
    <row r="196" spans="1:6" x14ac:dyDescent="0.25">
      <c r="A196" t="s">
        <v>1676</v>
      </c>
      <c r="B196" t="s">
        <v>337</v>
      </c>
      <c r="C196" t="s">
        <v>371</v>
      </c>
      <c r="D196" t="s">
        <v>170</v>
      </c>
      <c r="E196">
        <v>0.50849999999999995</v>
      </c>
      <c r="F196" t="s">
        <v>1274</v>
      </c>
    </row>
    <row r="197" spans="1:6" x14ac:dyDescent="0.25">
      <c r="A197" t="s">
        <v>1677</v>
      </c>
      <c r="B197" t="s">
        <v>337</v>
      </c>
      <c r="C197" t="s">
        <v>371</v>
      </c>
      <c r="D197" t="s">
        <v>177</v>
      </c>
      <c r="E197">
        <v>0.58750000000000002</v>
      </c>
      <c r="F197" t="s">
        <v>1274</v>
      </c>
    </row>
    <row r="198" spans="1:6" x14ac:dyDescent="0.25">
      <c r="A198" t="s">
        <v>1678</v>
      </c>
      <c r="B198" t="s">
        <v>337</v>
      </c>
      <c r="C198" t="s">
        <v>371</v>
      </c>
      <c r="D198" t="s">
        <v>176</v>
      </c>
      <c r="E198">
        <v>0.62170000000000003</v>
      </c>
      <c r="F198" t="s">
        <v>1180</v>
      </c>
    </row>
    <row r="199" spans="1:6" x14ac:dyDescent="0.25">
      <c r="A199" t="s">
        <v>1679</v>
      </c>
      <c r="B199" t="s">
        <v>337</v>
      </c>
      <c r="C199" t="s">
        <v>338</v>
      </c>
      <c r="D199" t="s">
        <v>7</v>
      </c>
      <c r="E199">
        <v>0.60219999999999996</v>
      </c>
      <c r="F199" t="s">
        <v>1180</v>
      </c>
    </row>
    <row r="200" spans="1:6" x14ac:dyDescent="0.25">
      <c r="A200" t="s">
        <v>1680</v>
      </c>
      <c r="B200" t="s">
        <v>337</v>
      </c>
      <c r="C200" t="s">
        <v>338</v>
      </c>
      <c r="D200" t="s">
        <v>5</v>
      </c>
      <c r="E200">
        <v>0.58520000000000005</v>
      </c>
      <c r="F200" t="s">
        <v>1274</v>
      </c>
    </row>
    <row r="201" spans="1:6" x14ac:dyDescent="0.25">
      <c r="A201" t="s">
        <v>1394</v>
      </c>
      <c r="B201" t="s">
        <v>337</v>
      </c>
      <c r="C201" t="s">
        <v>338</v>
      </c>
      <c r="D201" t="s">
        <v>3</v>
      </c>
      <c r="E201">
        <v>0.57099999999999995</v>
      </c>
      <c r="F201" t="s">
        <v>1274</v>
      </c>
    </row>
    <row r="202" spans="1:6" x14ac:dyDescent="0.25">
      <c r="A202" t="s">
        <v>1681</v>
      </c>
      <c r="B202" t="s">
        <v>337</v>
      </c>
      <c r="C202" t="s">
        <v>338</v>
      </c>
      <c r="D202" t="s">
        <v>6</v>
      </c>
      <c r="E202">
        <v>0.62</v>
      </c>
      <c r="F202" t="s">
        <v>1180</v>
      </c>
    </row>
    <row r="203" spans="1:6" x14ac:dyDescent="0.25">
      <c r="A203" t="s">
        <v>1682</v>
      </c>
      <c r="B203" t="s">
        <v>337</v>
      </c>
      <c r="C203" t="s">
        <v>338</v>
      </c>
      <c r="D203" t="s">
        <v>8</v>
      </c>
      <c r="E203">
        <v>0.58720000000000006</v>
      </c>
      <c r="F203" t="s">
        <v>1274</v>
      </c>
    </row>
    <row r="204" spans="1:6" x14ac:dyDescent="0.25">
      <c r="A204" t="s">
        <v>1683</v>
      </c>
      <c r="B204" t="s">
        <v>337</v>
      </c>
      <c r="C204" t="s">
        <v>338</v>
      </c>
      <c r="D204" t="s">
        <v>4</v>
      </c>
      <c r="E204">
        <v>0.58520000000000005</v>
      </c>
      <c r="F204" t="s">
        <v>1274</v>
      </c>
    </row>
    <row r="205" spans="1:6" x14ac:dyDescent="0.25">
      <c r="A205" t="s">
        <v>1684</v>
      </c>
      <c r="B205" t="s">
        <v>337</v>
      </c>
      <c r="C205" t="s">
        <v>377</v>
      </c>
      <c r="D205" t="s">
        <v>263</v>
      </c>
      <c r="E205">
        <v>0.55500000000000005</v>
      </c>
      <c r="F205" t="s">
        <v>1274</v>
      </c>
    </row>
    <row r="206" spans="1:6" x14ac:dyDescent="0.25">
      <c r="A206" t="s">
        <v>1685</v>
      </c>
      <c r="B206" t="s">
        <v>337</v>
      </c>
      <c r="C206" t="s">
        <v>377</v>
      </c>
      <c r="D206" t="s">
        <v>262</v>
      </c>
      <c r="E206">
        <v>0.58450000000000002</v>
      </c>
      <c r="F206" t="s">
        <v>1274</v>
      </c>
    </row>
    <row r="207" spans="1:6" x14ac:dyDescent="0.25">
      <c r="A207" t="s">
        <v>1484</v>
      </c>
      <c r="B207" t="s">
        <v>337</v>
      </c>
      <c r="C207" t="s">
        <v>377</v>
      </c>
      <c r="D207" t="s">
        <v>261</v>
      </c>
      <c r="E207">
        <v>0.52410000000000001</v>
      </c>
      <c r="F207" t="s">
        <v>1274</v>
      </c>
    </row>
    <row r="208" spans="1:6" x14ac:dyDescent="0.25">
      <c r="A208" t="s">
        <v>1686</v>
      </c>
      <c r="B208" t="s">
        <v>337</v>
      </c>
      <c r="C208" t="s">
        <v>377</v>
      </c>
      <c r="D208" t="s">
        <v>264</v>
      </c>
      <c r="E208">
        <v>0.60360000000000003</v>
      </c>
      <c r="F208" t="s">
        <v>1180</v>
      </c>
    </row>
    <row r="209" spans="1:6" x14ac:dyDescent="0.25">
      <c r="A209" t="s">
        <v>1687</v>
      </c>
      <c r="B209" t="s">
        <v>337</v>
      </c>
      <c r="C209" t="s">
        <v>377</v>
      </c>
      <c r="D209" t="s">
        <v>271</v>
      </c>
      <c r="E209">
        <v>0.65449999999999997</v>
      </c>
      <c r="F209" t="s">
        <v>1180</v>
      </c>
    </row>
    <row r="210" spans="1:6" x14ac:dyDescent="0.25">
      <c r="A210" t="s">
        <v>1688</v>
      </c>
      <c r="B210" t="s">
        <v>337</v>
      </c>
      <c r="C210" t="s">
        <v>377</v>
      </c>
      <c r="D210" t="s">
        <v>270</v>
      </c>
      <c r="E210">
        <v>0.63380000000000003</v>
      </c>
      <c r="F210" t="s">
        <v>1180</v>
      </c>
    </row>
    <row r="211" spans="1:6" x14ac:dyDescent="0.25">
      <c r="A211" t="s">
        <v>1689</v>
      </c>
      <c r="B211" t="s">
        <v>337</v>
      </c>
      <c r="C211" t="s">
        <v>377</v>
      </c>
      <c r="D211" t="s">
        <v>266</v>
      </c>
      <c r="E211">
        <v>0.55589999999999995</v>
      </c>
      <c r="F211" t="s">
        <v>1274</v>
      </c>
    </row>
    <row r="212" spans="1:6" x14ac:dyDescent="0.25">
      <c r="A212" t="s">
        <v>1690</v>
      </c>
      <c r="B212" t="s">
        <v>337</v>
      </c>
      <c r="C212" t="s">
        <v>377</v>
      </c>
      <c r="D212" t="s">
        <v>265</v>
      </c>
      <c r="E212">
        <v>0.56379999999999997</v>
      </c>
      <c r="F212" t="s">
        <v>1274</v>
      </c>
    </row>
    <row r="213" spans="1:6" x14ac:dyDescent="0.25">
      <c r="A213" t="s">
        <v>1438</v>
      </c>
      <c r="B213" t="s">
        <v>337</v>
      </c>
      <c r="C213" t="s">
        <v>377</v>
      </c>
      <c r="D213" t="s">
        <v>268</v>
      </c>
      <c r="E213">
        <v>0.55349999999999999</v>
      </c>
      <c r="F213" t="s">
        <v>1274</v>
      </c>
    </row>
    <row r="214" spans="1:6" x14ac:dyDescent="0.25">
      <c r="A214" t="s">
        <v>1691</v>
      </c>
      <c r="B214" t="s">
        <v>337</v>
      </c>
      <c r="C214" t="s">
        <v>377</v>
      </c>
      <c r="D214" t="s">
        <v>267</v>
      </c>
      <c r="E214">
        <v>0.56759999999999999</v>
      </c>
      <c r="F214" t="s">
        <v>1274</v>
      </c>
    </row>
    <row r="215" spans="1:6" x14ac:dyDescent="0.25">
      <c r="A215" t="s">
        <v>1692</v>
      </c>
      <c r="B215" t="s">
        <v>337</v>
      </c>
      <c r="C215" t="s">
        <v>377</v>
      </c>
      <c r="D215" t="s">
        <v>269</v>
      </c>
      <c r="E215">
        <v>0.54769999999999996</v>
      </c>
      <c r="F215" t="s">
        <v>1274</v>
      </c>
    </row>
    <row r="216" spans="1:6" x14ac:dyDescent="0.25">
      <c r="A216" t="s">
        <v>1693</v>
      </c>
      <c r="B216" t="s">
        <v>337</v>
      </c>
      <c r="C216" t="s">
        <v>376</v>
      </c>
      <c r="D216" t="s">
        <v>1260</v>
      </c>
      <c r="E216">
        <v>0.60799999999999998</v>
      </c>
      <c r="F216" t="s">
        <v>1180</v>
      </c>
    </row>
    <row r="217" spans="1:6" x14ac:dyDescent="0.25">
      <c r="A217" t="s">
        <v>1694</v>
      </c>
      <c r="B217" t="s">
        <v>337</v>
      </c>
      <c r="C217" t="s">
        <v>376</v>
      </c>
      <c r="D217" t="s">
        <v>1250</v>
      </c>
      <c r="E217">
        <v>0.59209999999999996</v>
      </c>
      <c r="F217" t="s">
        <v>1274</v>
      </c>
    </row>
    <row r="218" spans="1:6" x14ac:dyDescent="0.25">
      <c r="A218" t="s">
        <v>1306</v>
      </c>
      <c r="B218" t="s">
        <v>337</v>
      </c>
      <c r="C218" t="s">
        <v>376</v>
      </c>
      <c r="D218" t="s">
        <v>260</v>
      </c>
      <c r="E218">
        <v>0.60409999999999997</v>
      </c>
      <c r="F218" t="s">
        <v>1180</v>
      </c>
    </row>
    <row r="219" spans="1:6" x14ac:dyDescent="0.25">
      <c r="A219" t="s">
        <v>1695</v>
      </c>
      <c r="B219" t="s">
        <v>337</v>
      </c>
      <c r="C219" t="s">
        <v>376</v>
      </c>
      <c r="D219" t="s">
        <v>259</v>
      </c>
      <c r="E219">
        <v>0.54730000000000001</v>
      </c>
      <c r="F219" t="s">
        <v>1274</v>
      </c>
    </row>
    <row r="220" spans="1:6" x14ac:dyDescent="0.25">
      <c r="A220" t="s">
        <v>1696</v>
      </c>
      <c r="B220" t="s">
        <v>337</v>
      </c>
      <c r="C220" t="s">
        <v>376</v>
      </c>
      <c r="D220" t="s">
        <v>258</v>
      </c>
      <c r="E220">
        <v>0.58579999999999999</v>
      </c>
      <c r="F220" t="s">
        <v>1274</v>
      </c>
    </row>
    <row r="221" spans="1:6" x14ac:dyDescent="0.25">
      <c r="A221" t="s">
        <v>1697</v>
      </c>
      <c r="B221" t="s">
        <v>337</v>
      </c>
      <c r="C221" t="s">
        <v>345</v>
      </c>
      <c r="D221" t="s">
        <v>29</v>
      </c>
      <c r="E221">
        <v>0.60489999999999999</v>
      </c>
      <c r="F221" t="s">
        <v>1180</v>
      </c>
    </row>
    <row r="222" spans="1:6" x14ac:dyDescent="0.25">
      <c r="A222" t="s">
        <v>1698</v>
      </c>
      <c r="B222" t="s">
        <v>337</v>
      </c>
      <c r="C222" t="s">
        <v>345</v>
      </c>
      <c r="D222" t="s">
        <v>18</v>
      </c>
      <c r="E222">
        <v>0.56320000000000003</v>
      </c>
      <c r="F222" t="s">
        <v>1274</v>
      </c>
    </row>
    <row r="223" spans="1:6" x14ac:dyDescent="0.25">
      <c r="A223" t="s">
        <v>1699</v>
      </c>
      <c r="B223" t="s">
        <v>337</v>
      </c>
      <c r="C223" t="s">
        <v>345</v>
      </c>
      <c r="D223" t="s">
        <v>26</v>
      </c>
      <c r="E223">
        <v>0.53010000000000002</v>
      </c>
      <c r="F223" t="s">
        <v>1274</v>
      </c>
    </row>
    <row r="224" spans="1:6" x14ac:dyDescent="0.25">
      <c r="A224" t="s">
        <v>1700</v>
      </c>
      <c r="B224" t="s">
        <v>337</v>
      </c>
      <c r="C224" t="s">
        <v>345</v>
      </c>
      <c r="D224" t="s">
        <v>28</v>
      </c>
      <c r="E224">
        <v>0.61809999999999998</v>
      </c>
      <c r="F224" t="s">
        <v>1180</v>
      </c>
    </row>
    <row r="225" spans="1:6" x14ac:dyDescent="0.25">
      <c r="A225" t="s">
        <v>1701</v>
      </c>
      <c r="B225" t="s">
        <v>337</v>
      </c>
      <c r="C225" t="s">
        <v>345</v>
      </c>
      <c r="D225" t="s">
        <v>30</v>
      </c>
      <c r="E225">
        <v>0.6673</v>
      </c>
      <c r="F225" t="s">
        <v>1180</v>
      </c>
    </row>
    <row r="226" spans="1:6" x14ac:dyDescent="0.25">
      <c r="A226" t="s">
        <v>1702</v>
      </c>
      <c r="B226" t="s">
        <v>337</v>
      </c>
      <c r="C226" t="s">
        <v>345</v>
      </c>
      <c r="D226" t="s">
        <v>16</v>
      </c>
      <c r="E226">
        <v>0.62949999999999995</v>
      </c>
      <c r="F226" t="s">
        <v>1180</v>
      </c>
    </row>
    <row r="227" spans="1:6" x14ac:dyDescent="0.25">
      <c r="A227" t="s">
        <v>1703</v>
      </c>
      <c r="B227" t="s">
        <v>337</v>
      </c>
      <c r="C227" t="s">
        <v>345</v>
      </c>
      <c r="D227" t="s">
        <v>12</v>
      </c>
      <c r="E227">
        <v>0.57440000000000002</v>
      </c>
      <c r="F227" t="s">
        <v>1274</v>
      </c>
    </row>
    <row r="228" spans="1:6" x14ac:dyDescent="0.25">
      <c r="A228" t="s">
        <v>1704</v>
      </c>
      <c r="B228" t="s">
        <v>337</v>
      </c>
      <c r="C228" t="s">
        <v>345</v>
      </c>
      <c r="D228" t="s">
        <v>27</v>
      </c>
      <c r="E228">
        <v>0.58930000000000005</v>
      </c>
      <c r="F228" t="s">
        <v>1274</v>
      </c>
    </row>
    <row r="229" spans="1:6" x14ac:dyDescent="0.25">
      <c r="A229" t="s">
        <v>1705</v>
      </c>
      <c r="B229" t="s">
        <v>337</v>
      </c>
      <c r="C229" t="s">
        <v>345</v>
      </c>
      <c r="D229" t="s">
        <v>9</v>
      </c>
      <c r="E229">
        <v>0.56210000000000004</v>
      </c>
      <c r="F229" t="s">
        <v>1274</v>
      </c>
    </row>
    <row r="230" spans="1:6" x14ac:dyDescent="0.25">
      <c r="A230" t="s">
        <v>1706</v>
      </c>
      <c r="B230" t="s">
        <v>337</v>
      </c>
      <c r="C230" t="s">
        <v>345</v>
      </c>
      <c r="D230" t="s">
        <v>11</v>
      </c>
      <c r="E230">
        <v>0.55600000000000005</v>
      </c>
      <c r="F230" t="s">
        <v>1274</v>
      </c>
    </row>
    <row r="231" spans="1:6" x14ac:dyDescent="0.25">
      <c r="A231" t="s">
        <v>1376</v>
      </c>
      <c r="B231" t="s">
        <v>337</v>
      </c>
      <c r="C231" t="s">
        <v>345</v>
      </c>
      <c r="D231" t="s">
        <v>19</v>
      </c>
      <c r="E231">
        <v>0.57809999999999995</v>
      </c>
      <c r="F231" t="s">
        <v>1274</v>
      </c>
    </row>
    <row r="232" spans="1:6" x14ac:dyDescent="0.25">
      <c r="A232" t="s">
        <v>1707</v>
      </c>
      <c r="B232" t="s">
        <v>337</v>
      </c>
      <c r="C232" t="s">
        <v>345</v>
      </c>
      <c r="D232" t="s">
        <v>17</v>
      </c>
      <c r="E232">
        <v>0.60750000000000004</v>
      </c>
      <c r="F232" t="s">
        <v>1180</v>
      </c>
    </row>
    <row r="233" spans="1:6" x14ac:dyDescent="0.25">
      <c r="A233" t="s">
        <v>1708</v>
      </c>
      <c r="B233" t="s">
        <v>337</v>
      </c>
      <c r="C233" t="s">
        <v>345</v>
      </c>
      <c r="D233" t="s">
        <v>20</v>
      </c>
      <c r="E233">
        <v>0.54549999999999998</v>
      </c>
      <c r="F233" t="s">
        <v>1274</v>
      </c>
    </row>
    <row r="234" spans="1:6" x14ac:dyDescent="0.25">
      <c r="A234" t="s">
        <v>1709</v>
      </c>
      <c r="B234" t="s">
        <v>337</v>
      </c>
      <c r="C234" t="s">
        <v>345</v>
      </c>
      <c r="D234" t="s">
        <v>1367</v>
      </c>
      <c r="E234">
        <v>0.57099999999999995</v>
      </c>
      <c r="F234" t="s">
        <v>1274</v>
      </c>
    </row>
    <row r="235" spans="1:6" x14ac:dyDescent="0.25">
      <c r="A235" t="s">
        <v>1710</v>
      </c>
      <c r="B235" t="s">
        <v>337</v>
      </c>
      <c r="C235" t="s">
        <v>345</v>
      </c>
      <c r="D235" t="s">
        <v>15</v>
      </c>
      <c r="E235">
        <v>0.55010000000000003</v>
      </c>
      <c r="F235" t="s">
        <v>1274</v>
      </c>
    </row>
    <row r="236" spans="1:6" x14ac:dyDescent="0.25">
      <c r="A236" t="s">
        <v>1711</v>
      </c>
      <c r="B236" t="s">
        <v>337</v>
      </c>
      <c r="C236" t="s">
        <v>345</v>
      </c>
      <c r="D236" t="s">
        <v>21</v>
      </c>
      <c r="E236">
        <v>0.65559999999999996</v>
      </c>
      <c r="F236" t="s">
        <v>1180</v>
      </c>
    </row>
    <row r="237" spans="1:6" x14ac:dyDescent="0.25">
      <c r="A237" t="s">
        <v>1712</v>
      </c>
      <c r="B237" t="s">
        <v>337</v>
      </c>
      <c r="C237" t="s">
        <v>345</v>
      </c>
      <c r="D237" t="s">
        <v>25</v>
      </c>
      <c r="E237">
        <v>0.62770000000000004</v>
      </c>
      <c r="F237" t="s">
        <v>1180</v>
      </c>
    </row>
    <row r="238" spans="1:6" x14ac:dyDescent="0.25">
      <c r="A238" t="s">
        <v>1713</v>
      </c>
      <c r="B238" t="s">
        <v>337</v>
      </c>
      <c r="C238" t="s">
        <v>345</v>
      </c>
      <c r="D238" t="s">
        <v>1372</v>
      </c>
      <c r="E238">
        <v>0.56989999999999996</v>
      </c>
      <c r="F238" t="s">
        <v>1274</v>
      </c>
    </row>
    <row r="239" spans="1:6" x14ac:dyDescent="0.25">
      <c r="A239" t="s">
        <v>1413</v>
      </c>
      <c r="B239" t="s">
        <v>337</v>
      </c>
      <c r="C239" t="s">
        <v>345</v>
      </c>
      <c r="D239" t="s">
        <v>23</v>
      </c>
      <c r="E239">
        <v>0.56279999999999997</v>
      </c>
      <c r="F239" t="s">
        <v>1274</v>
      </c>
    </row>
    <row r="240" spans="1:6" x14ac:dyDescent="0.25">
      <c r="A240" t="s">
        <v>1397</v>
      </c>
      <c r="B240" t="s">
        <v>337</v>
      </c>
      <c r="C240" t="s">
        <v>345</v>
      </c>
      <c r="D240" t="s">
        <v>13</v>
      </c>
      <c r="E240">
        <v>0.56889999999999996</v>
      </c>
      <c r="F240" t="s">
        <v>1274</v>
      </c>
    </row>
    <row r="241" spans="1:6" x14ac:dyDescent="0.25">
      <c r="A241" t="s">
        <v>1714</v>
      </c>
      <c r="B241" t="s">
        <v>337</v>
      </c>
      <c r="C241" t="s">
        <v>345</v>
      </c>
      <c r="D241" t="s">
        <v>24</v>
      </c>
      <c r="E241">
        <v>0.62639999999999996</v>
      </c>
      <c r="F241" t="s">
        <v>1180</v>
      </c>
    </row>
    <row r="242" spans="1:6" x14ac:dyDescent="0.25">
      <c r="A242" t="s">
        <v>1715</v>
      </c>
      <c r="B242" t="s">
        <v>337</v>
      </c>
      <c r="C242" t="s">
        <v>345</v>
      </c>
      <c r="D242" t="s">
        <v>1322</v>
      </c>
      <c r="E242">
        <v>0.61499999999999999</v>
      </c>
      <c r="F242" t="s">
        <v>1180</v>
      </c>
    </row>
    <row r="243" spans="1:6" x14ac:dyDescent="0.25">
      <c r="A243" t="s">
        <v>1442</v>
      </c>
      <c r="B243" t="s">
        <v>337</v>
      </c>
      <c r="C243" t="s">
        <v>365</v>
      </c>
      <c r="D243" t="s">
        <v>79</v>
      </c>
      <c r="E243">
        <v>0.55330000000000001</v>
      </c>
      <c r="F243" t="s">
        <v>1274</v>
      </c>
    </row>
    <row r="244" spans="1:6" x14ac:dyDescent="0.25">
      <c r="A244" t="s">
        <v>1716</v>
      </c>
      <c r="B244" t="s">
        <v>337</v>
      </c>
      <c r="C244" t="s">
        <v>365</v>
      </c>
      <c r="D244" t="s">
        <v>84</v>
      </c>
      <c r="E244">
        <v>0.5323</v>
      </c>
      <c r="F244" t="s">
        <v>1274</v>
      </c>
    </row>
    <row r="245" spans="1:6" x14ac:dyDescent="0.25">
      <c r="A245" t="s">
        <v>1345</v>
      </c>
      <c r="B245" t="s">
        <v>337</v>
      </c>
      <c r="C245" t="s">
        <v>365</v>
      </c>
      <c r="D245" t="s">
        <v>64</v>
      </c>
      <c r="E245">
        <v>0.58979999999999999</v>
      </c>
      <c r="F245" t="s">
        <v>1274</v>
      </c>
    </row>
    <row r="246" spans="1:6" x14ac:dyDescent="0.25">
      <c r="A246" t="s">
        <v>1392</v>
      </c>
      <c r="B246" t="s">
        <v>337</v>
      </c>
      <c r="C246" t="s">
        <v>365</v>
      </c>
      <c r="D246" t="s">
        <v>67</v>
      </c>
      <c r="E246">
        <v>0.57250000000000001</v>
      </c>
      <c r="F246" t="s">
        <v>1274</v>
      </c>
    </row>
    <row r="247" spans="1:6" x14ac:dyDescent="0.25">
      <c r="A247" t="s">
        <v>1717</v>
      </c>
      <c r="B247" t="s">
        <v>337</v>
      </c>
      <c r="C247" t="s">
        <v>365</v>
      </c>
      <c r="D247" t="s">
        <v>71</v>
      </c>
      <c r="E247">
        <v>0.54190000000000005</v>
      </c>
      <c r="F247" t="s">
        <v>1274</v>
      </c>
    </row>
    <row r="248" spans="1:6" x14ac:dyDescent="0.25">
      <c r="A248" t="s">
        <v>1718</v>
      </c>
      <c r="B248" t="s">
        <v>337</v>
      </c>
      <c r="C248" t="s">
        <v>365</v>
      </c>
      <c r="D248" t="s">
        <v>74</v>
      </c>
      <c r="E248">
        <v>0.56920000000000004</v>
      </c>
      <c r="F248" t="s">
        <v>1274</v>
      </c>
    </row>
    <row r="249" spans="1:6" x14ac:dyDescent="0.25">
      <c r="A249" t="s">
        <v>1719</v>
      </c>
      <c r="B249" t="s">
        <v>337</v>
      </c>
      <c r="C249" t="s">
        <v>365</v>
      </c>
      <c r="D249" t="s">
        <v>65</v>
      </c>
      <c r="E249">
        <v>0.62590000000000001</v>
      </c>
      <c r="F249" t="s">
        <v>1180</v>
      </c>
    </row>
    <row r="250" spans="1:6" x14ac:dyDescent="0.25">
      <c r="A250" t="s">
        <v>1720</v>
      </c>
      <c r="B250" t="s">
        <v>337</v>
      </c>
      <c r="C250" t="s">
        <v>365</v>
      </c>
      <c r="D250" t="s">
        <v>80</v>
      </c>
      <c r="E250">
        <v>0.46710000000000002</v>
      </c>
      <c r="F250" t="s">
        <v>1493</v>
      </c>
    </row>
    <row r="251" spans="1:6" x14ac:dyDescent="0.25">
      <c r="A251" t="s">
        <v>1721</v>
      </c>
      <c r="B251" t="s">
        <v>337</v>
      </c>
      <c r="C251" t="s">
        <v>365</v>
      </c>
      <c r="D251" t="s">
        <v>76</v>
      </c>
      <c r="E251">
        <v>0.56679999999999997</v>
      </c>
      <c r="F251" t="s">
        <v>1274</v>
      </c>
    </row>
    <row r="252" spans="1:6" x14ac:dyDescent="0.25">
      <c r="A252" t="s">
        <v>1460</v>
      </c>
      <c r="B252" t="s">
        <v>337</v>
      </c>
      <c r="C252" t="s">
        <v>365</v>
      </c>
      <c r="D252" t="s">
        <v>56</v>
      </c>
      <c r="E252">
        <v>0.54400000000000004</v>
      </c>
      <c r="F252" t="s">
        <v>1274</v>
      </c>
    </row>
    <row r="253" spans="1:6" x14ac:dyDescent="0.25">
      <c r="A253" t="s">
        <v>1722</v>
      </c>
      <c r="B253" t="s">
        <v>337</v>
      </c>
      <c r="C253" t="s">
        <v>365</v>
      </c>
      <c r="D253" t="s">
        <v>75</v>
      </c>
      <c r="E253">
        <v>0.52929999999999999</v>
      </c>
      <c r="F253" t="s">
        <v>1274</v>
      </c>
    </row>
    <row r="254" spans="1:6" x14ac:dyDescent="0.25">
      <c r="A254" t="s">
        <v>1723</v>
      </c>
      <c r="B254" t="s">
        <v>337</v>
      </c>
      <c r="C254" t="s">
        <v>365</v>
      </c>
      <c r="D254" t="s">
        <v>1426</v>
      </c>
      <c r="E254">
        <v>0.5494</v>
      </c>
      <c r="F254" t="s">
        <v>1274</v>
      </c>
    </row>
    <row r="255" spans="1:6" x14ac:dyDescent="0.25">
      <c r="A255" t="s">
        <v>1489</v>
      </c>
      <c r="B255" t="s">
        <v>337</v>
      </c>
      <c r="C255" t="s">
        <v>365</v>
      </c>
      <c r="D255" t="s">
        <v>1441</v>
      </c>
      <c r="E255">
        <v>0.5181</v>
      </c>
      <c r="F255" t="s">
        <v>1274</v>
      </c>
    </row>
    <row r="256" spans="1:6" x14ac:dyDescent="0.25">
      <c r="A256" t="s">
        <v>1724</v>
      </c>
      <c r="B256" t="s">
        <v>337</v>
      </c>
      <c r="C256" t="s">
        <v>365</v>
      </c>
      <c r="D256" t="s">
        <v>72</v>
      </c>
      <c r="E256">
        <v>0.57650000000000001</v>
      </c>
      <c r="F256" t="s">
        <v>1274</v>
      </c>
    </row>
    <row r="257" spans="1:6" x14ac:dyDescent="0.25">
      <c r="A257" t="s">
        <v>1725</v>
      </c>
      <c r="B257" t="s">
        <v>337</v>
      </c>
      <c r="C257" t="s">
        <v>365</v>
      </c>
      <c r="D257" t="s">
        <v>1471</v>
      </c>
      <c r="E257">
        <v>0.52549999999999997</v>
      </c>
      <c r="F257" t="s">
        <v>1274</v>
      </c>
    </row>
    <row r="258" spans="1:6" x14ac:dyDescent="0.25">
      <c r="A258" t="s">
        <v>1726</v>
      </c>
      <c r="B258" t="s">
        <v>337</v>
      </c>
      <c r="C258" t="s">
        <v>365</v>
      </c>
      <c r="D258" t="s">
        <v>63</v>
      </c>
      <c r="E258">
        <v>0.62180000000000002</v>
      </c>
      <c r="F258" t="s">
        <v>1180</v>
      </c>
    </row>
    <row r="259" spans="1:6" x14ac:dyDescent="0.25">
      <c r="A259" t="s">
        <v>1727</v>
      </c>
      <c r="B259" t="s">
        <v>337</v>
      </c>
      <c r="C259" t="s">
        <v>365</v>
      </c>
      <c r="D259" t="s">
        <v>70</v>
      </c>
      <c r="E259">
        <v>0.5806</v>
      </c>
      <c r="F259" t="s">
        <v>1274</v>
      </c>
    </row>
    <row r="260" spans="1:6" x14ac:dyDescent="0.25">
      <c r="A260" t="s">
        <v>1417</v>
      </c>
      <c r="B260" t="s">
        <v>337</v>
      </c>
      <c r="C260" t="s">
        <v>365</v>
      </c>
      <c r="D260" t="s">
        <v>1412</v>
      </c>
      <c r="E260">
        <v>0.56210000000000004</v>
      </c>
      <c r="F260" t="s">
        <v>1274</v>
      </c>
    </row>
    <row r="261" spans="1:6" x14ac:dyDescent="0.25">
      <c r="A261" t="s">
        <v>1728</v>
      </c>
      <c r="B261" t="s">
        <v>337</v>
      </c>
      <c r="C261" t="s">
        <v>365</v>
      </c>
      <c r="D261" t="s">
        <v>66</v>
      </c>
      <c r="E261">
        <v>0.54779999999999995</v>
      </c>
      <c r="F261" t="s">
        <v>1274</v>
      </c>
    </row>
    <row r="262" spans="1:6" x14ac:dyDescent="0.25">
      <c r="A262" t="s">
        <v>1729</v>
      </c>
      <c r="B262" t="s">
        <v>337</v>
      </c>
      <c r="C262" t="s">
        <v>365</v>
      </c>
      <c r="D262" t="s">
        <v>61</v>
      </c>
      <c r="E262">
        <v>0.53200000000000003</v>
      </c>
      <c r="F262" t="s">
        <v>1274</v>
      </c>
    </row>
    <row r="263" spans="1:6" x14ac:dyDescent="0.25">
      <c r="A263" t="s">
        <v>1730</v>
      </c>
      <c r="B263" t="s">
        <v>337</v>
      </c>
      <c r="C263" t="s">
        <v>365</v>
      </c>
      <c r="D263" t="s">
        <v>59</v>
      </c>
      <c r="E263">
        <v>0.59209999999999996</v>
      </c>
      <c r="F263" t="s">
        <v>1274</v>
      </c>
    </row>
    <row r="264" spans="1:6" x14ac:dyDescent="0.25">
      <c r="A264" t="s">
        <v>1444</v>
      </c>
      <c r="B264" t="s">
        <v>337</v>
      </c>
      <c r="C264" t="s">
        <v>365</v>
      </c>
      <c r="D264" t="s">
        <v>62</v>
      </c>
      <c r="E264">
        <v>0.55289999999999995</v>
      </c>
      <c r="F264" t="s">
        <v>1274</v>
      </c>
    </row>
    <row r="265" spans="1:6" x14ac:dyDescent="0.25">
      <c r="A265" t="s">
        <v>1731</v>
      </c>
      <c r="B265" t="s">
        <v>337</v>
      </c>
      <c r="C265" t="s">
        <v>365</v>
      </c>
      <c r="D265" t="s">
        <v>55</v>
      </c>
      <c r="E265">
        <v>0.57779999999999998</v>
      </c>
      <c r="F265" t="s">
        <v>1274</v>
      </c>
    </row>
    <row r="266" spans="1:6" x14ac:dyDescent="0.25">
      <c r="A266" t="s">
        <v>1732</v>
      </c>
      <c r="B266" t="s">
        <v>337</v>
      </c>
      <c r="C266" t="s">
        <v>365</v>
      </c>
      <c r="D266" t="s">
        <v>82</v>
      </c>
      <c r="E266">
        <v>0.44650000000000001</v>
      </c>
      <c r="F266" t="s">
        <v>1493</v>
      </c>
    </row>
    <row r="267" spans="1:6" x14ac:dyDescent="0.25">
      <c r="A267" t="s">
        <v>1733</v>
      </c>
      <c r="B267" t="s">
        <v>337</v>
      </c>
      <c r="C267" t="s">
        <v>365</v>
      </c>
      <c r="D267" t="s">
        <v>68</v>
      </c>
      <c r="E267">
        <v>0.53420000000000001</v>
      </c>
      <c r="F267" t="s">
        <v>1274</v>
      </c>
    </row>
    <row r="268" spans="1:6" x14ac:dyDescent="0.25">
      <c r="A268" t="s">
        <v>1734</v>
      </c>
      <c r="B268" t="s">
        <v>337</v>
      </c>
      <c r="C268" t="s">
        <v>365</v>
      </c>
      <c r="D268" t="s">
        <v>58</v>
      </c>
      <c r="E268">
        <v>0.52439999999999998</v>
      </c>
      <c r="F268" t="s">
        <v>1274</v>
      </c>
    </row>
    <row r="269" spans="1:6" x14ac:dyDescent="0.25">
      <c r="A269" t="s">
        <v>1735</v>
      </c>
      <c r="B269" t="s">
        <v>337</v>
      </c>
      <c r="C269" t="s">
        <v>365</v>
      </c>
      <c r="D269" t="s">
        <v>81</v>
      </c>
      <c r="E269">
        <v>0.52549999999999997</v>
      </c>
      <c r="F269" t="s">
        <v>1274</v>
      </c>
    </row>
    <row r="270" spans="1:6" x14ac:dyDescent="0.25">
      <c r="A270" t="s">
        <v>1736</v>
      </c>
      <c r="B270" t="s">
        <v>337</v>
      </c>
      <c r="C270" t="s">
        <v>365</v>
      </c>
      <c r="D270" t="s">
        <v>73</v>
      </c>
      <c r="E270">
        <v>0.55059999999999998</v>
      </c>
      <c r="F270" t="s">
        <v>1274</v>
      </c>
    </row>
    <row r="271" spans="1:6" x14ac:dyDescent="0.25">
      <c r="A271" t="s">
        <v>1737</v>
      </c>
      <c r="B271" t="s">
        <v>337</v>
      </c>
      <c r="C271" t="s">
        <v>365</v>
      </c>
      <c r="D271" t="s">
        <v>60</v>
      </c>
      <c r="E271">
        <v>0.53110000000000002</v>
      </c>
      <c r="F271" t="s">
        <v>1274</v>
      </c>
    </row>
    <row r="272" spans="1:6" x14ac:dyDescent="0.25">
      <c r="A272" t="s">
        <v>1738</v>
      </c>
      <c r="B272" t="s">
        <v>337</v>
      </c>
      <c r="C272" t="s">
        <v>365</v>
      </c>
      <c r="D272" t="s">
        <v>83</v>
      </c>
      <c r="E272">
        <v>0.52480000000000004</v>
      </c>
      <c r="F272" t="s">
        <v>1274</v>
      </c>
    </row>
    <row r="273" spans="1:6" x14ac:dyDescent="0.25">
      <c r="A273" t="s">
        <v>1739</v>
      </c>
      <c r="B273" t="s">
        <v>337</v>
      </c>
      <c r="C273" t="s">
        <v>365</v>
      </c>
      <c r="D273" t="s">
        <v>57</v>
      </c>
      <c r="E273">
        <v>0.55479999999999996</v>
      </c>
      <c r="F273" t="s">
        <v>1274</v>
      </c>
    </row>
    <row r="274" spans="1:6" x14ac:dyDescent="0.25">
      <c r="A274" t="s">
        <v>1740</v>
      </c>
      <c r="B274" t="s">
        <v>337</v>
      </c>
      <c r="C274" t="s">
        <v>365</v>
      </c>
      <c r="D274" t="s">
        <v>85</v>
      </c>
      <c r="E274">
        <v>0.51880000000000004</v>
      </c>
      <c r="F274" t="s">
        <v>1274</v>
      </c>
    </row>
    <row r="275" spans="1:6" x14ac:dyDescent="0.25">
      <c r="A275" t="s">
        <v>1741</v>
      </c>
      <c r="B275" t="s">
        <v>337</v>
      </c>
      <c r="C275" t="s">
        <v>366</v>
      </c>
      <c r="D275" t="s">
        <v>109</v>
      </c>
      <c r="E275">
        <v>0.58960000000000001</v>
      </c>
      <c r="F275" t="s">
        <v>1274</v>
      </c>
    </row>
    <row r="276" spans="1:6" x14ac:dyDescent="0.25">
      <c r="A276" t="s">
        <v>1742</v>
      </c>
      <c r="B276" t="s">
        <v>337</v>
      </c>
      <c r="C276" t="s">
        <v>366</v>
      </c>
      <c r="D276" t="s">
        <v>110</v>
      </c>
      <c r="E276">
        <v>0.52170000000000005</v>
      </c>
      <c r="F276" t="s">
        <v>1274</v>
      </c>
    </row>
    <row r="277" spans="1:6" x14ac:dyDescent="0.25">
      <c r="A277" t="s">
        <v>1743</v>
      </c>
      <c r="B277" t="s">
        <v>337</v>
      </c>
      <c r="C277" t="s">
        <v>366</v>
      </c>
      <c r="D277" t="s">
        <v>107</v>
      </c>
      <c r="E277">
        <v>0.5927</v>
      </c>
      <c r="F277" t="s">
        <v>1274</v>
      </c>
    </row>
    <row r="278" spans="1:6" x14ac:dyDescent="0.25">
      <c r="A278" t="s">
        <v>1744</v>
      </c>
      <c r="B278" t="s">
        <v>337</v>
      </c>
      <c r="C278" t="s">
        <v>366</v>
      </c>
      <c r="D278" t="s">
        <v>105</v>
      </c>
      <c r="E278">
        <v>0.57120000000000004</v>
      </c>
      <c r="F278" t="s">
        <v>1274</v>
      </c>
    </row>
    <row r="279" spans="1:6" x14ac:dyDescent="0.25">
      <c r="A279" t="s">
        <v>1745</v>
      </c>
      <c r="B279" t="s">
        <v>337</v>
      </c>
      <c r="C279" t="s">
        <v>366</v>
      </c>
      <c r="D279" t="s">
        <v>1304</v>
      </c>
      <c r="E279">
        <v>0.5585</v>
      </c>
      <c r="F279" t="s">
        <v>1274</v>
      </c>
    </row>
    <row r="280" spans="1:6" x14ac:dyDescent="0.25">
      <c r="A280" t="s">
        <v>1746</v>
      </c>
      <c r="B280" t="s">
        <v>337</v>
      </c>
      <c r="C280" t="s">
        <v>366</v>
      </c>
      <c r="D280" t="s">
        <v>108</v>
      </c>
      <c r="E280">
        <v>0.53949999999999998</v>
      </c>
      <c r="F280" t="s">
        <v>1274</v>
      </c>
    </row>
    <row r="281" spans="1:6" x14ac:dyDescent="0.25">
      <c r="A281" t="s">
        <v>1747</v>
      </c>
      <c r="B281" t="s">
        <v>337</v>
      </c>
      <c r="C281" t="s">
        <v>366</v>
      </c>
      <c r="D281" t="s">
        <v>95</v>
      </c>
      <c r="E281">
        <v>0.55049999999999999</v>
      </c>
      <c r="F281" t="s">
        <v>1274</v>
      </c>
    </row>
    <row r="282" spans="1:6" x14ac:dyDescent="0.25">
      <c r="A282" t="s">
        <v>1748</v>
      </c>
      <c r="B282" t="s">
        <v>337</v>
      </c>
      <c r="C282" t="s">
        <v>366</v>
      </c>
      <c r="D282" t="s">
        <v>93</v>
      </c>
      <c r="E282">
        <v>0.56689999999999996</v>
      </c>
      <c r="F282" t="s">
        <v>1274</v>
      </c>
    </row>
    <row r="283" spans="1:6" x14ac:dyDescent="0.25">
      <c r="A283" t="s">
        <v>1749</v>
      </c>
      <c r="B283" t="s">
        <v>337</v>
      </c>
      <c r="C283" t="s">
        <v>366</v>
      </c>
      <c r="D283" t="s">
        <v>94</v>
      </c>
      <c r="E283">
        <v>0.55349999999999999</v>
      </c>
      <c r="F283" t="s">
        <v>1274</v>
      </c>
    </row>
    <row r="284" spans="1:6" x14ac:dyDescent="0.25">
      <c r="A284" t="s">
        <v>1750</v>
      </c>
      <c r="B284" t="s">
        <v>337</v>
      </c>
      <c r="C284" t="s">
        <v>366</v>
      </c>
      <c r="D284" t="s">
        <v>96</v>
      </c>
      <c r="E284">
        <v>0.57040000000000002</v>
      </c>
      <c r="F284" t="s">
        <v>1274</v>
      </c>
    </row>
    <row r="285" spans="1:6" x14ac:dyDescent="0.25">
      <c r="A285" t="s">
        <v>1751</v>
      </c>
      <c r="B285" t="s">
        <v>337</v>
      </c>
      <c r="C285" t="s">
        <v>366</v>
      </c>
      <c r="D285" t="s">
        <v>100</v>
      </c>
      <c r="E285">
        <v>0.57169999999999999</v>
      </c>
      <c r="F285" t="s">
        <v>1274</v>
      </c>
    </row>
    <row r="286" spans="1:6" x14ac:dyDescent="0.25">
      <c r="A286" t="s">
        <v>1752</v>
      </c>
      <c r="B286" t="s">
        <v>337</v>
      </c>
      <c r="C286" t="s">
        <v>366</v>
      </c>
      <c r="D286" t="s">
        <v>102</v>
      </c>
      <c r="E286">
        <v>0.62309999999999999</v>
      </c>
      <c r="F286" t="s">
        <v>1180</v>
      </c>
    </row>
    <row r="287" spans="1:6" x14ac:dyDescent="0.25">
      <c r="A287" t="s">
        <v>1753</v>
      </c>
      <c r="B287" t="s">
        <v>337</v>
      </c>
      <c r="C287" t="s">
        <v>366</v>
      </c>
      <c r="D287" t="s">
        <v>104</v>
      </c>
      <c r="E287">
        <v>0.55859999999999999</v>
      </c>
      <c r="F287" t="s">
        <v>1274</v>
      </c>
    </row>
    <row r="288" spans="1:6" x14ac:dyDescent="0.25">
      <c r="A288" t="s">
        <v>1754</v>
      </c>
      <c r="B288" t="s">
        <v>337</v>
      </c>
      <c r="C288" t="s">
        <v>366</v>
      </c>
      <c r="D288" t="s">
        <v>103</v>
      </c>
      <c r="E288">
        <v>0.57930000000000004</v>
      </c>
      <c r="F288" t="s">
        <v>1274</v>
      </c>
    </row>
    <row r="289" spans="1:6" x14ac:dyDescent="0.25">
      <c r="A289" t="s">
        <v>1755</v>
      </c>
      <c r="B289" t="s">
        <v>337</v>
      </c>
      <c r="C289" t="s">
        <v>366</v>
      </c>
      <c r="D289" t="s">
        <v>101</v>
      </c>
      <c r="E289">
        <v>0.59660000000000002</v>
      </c>
      <c r="F289" t="s">
        <v>1274</v>
      </c>
    </row>
    <row r="290" spans="1:6" x14ac:dyDescent="0.25">
      <c r="A290" t="s">
        <v>1756</v>
      </c>
      <c r="B290" t="s">
        <v>337</v>
      </c>
      <c r="C290" t="s">
        <v>366</v>
      </c>
      <c r="D290" t="s">
        <v>88</v>
      </c>
      <c r="E290">
        <v>0.54290000000000005</v>
      </c>
      <c r="F290" t="s">
        <v>1274</v>
      </c>
    </row>
    <row r="291" spans="1:6" x14ac:dyDescent="0.25">
      <c r="A291" t="s">
        <v>1757</v>
      </c>
      <c r="B291" t="s">
        <v>337</v>
      </c>
      <c r="C291" t="s">
        <v>366</v>
      </c>
      <c r="D291" t="s">
        <v>1253</v>
      </c>
      <c r="E291">
        <v>0.60609999999999997</v>
      </c>
      <c r="F291" t="s">
        <v>1180</v>
      </c>
    </row>
    <row r="292" spans="1:6" x14ac:dyDescent="0.25">
      <c r="A292" t="s">
        <v>1758</v>
      </c>
      <c r="B292" t="s">
        <v>337</v>
      </c>
      <c r="C292" t="s">
        <v>366</v>
      </c>
      <c r="D292" t="s">
        <v>1429</v>
      </c>
      <c r="E292">
        <v>0.55100000000000005</v>
      </c>
      <c r="F292" t="s">
        <v>1274</v>
      </c>
    </row>
    <row r="293" spans="1:6" x14ac:dyDescent="0.25">
      <c r="A293" t="s">
        <v>1759</v>
      </c>
      <c r="B293" t="s">
        <v>337</v>
      </c>
      <c r="C293" t="s">
        <v>366</v>
      </c>
      <c r="D293" t="s">
        <v>89</v>
      </c>
      <c r="E293">
        <v>0.54039999999999999</v>
      </c>
      <c r="F293" t="s">
        <v>1274</v>
      </c>
    </row>
    <row r="294" spans="1:6" x14ac:dyDescent="0.25">
      <c r="A294" t="s">
        <v>1760</v>
      </c>
      <c r="B294" t="s">
        <v>337</v>
      </c>
      <c r="C294" t="s">
        <v>366</v>
      </c>
      <c r="D294" t="s">
        <v>90</v>
      </c>
      <c r="E294">
        <v>0.53759999999999997</v>
      </c>
      <c r="F294" t="s">
        <v>1274</v>
      </c>
    </row>
    <row r="295" spans="1:6" x14ac:dyDescent="0.25">
      <c r="A295" t="s">
        <v>1761</v>
      </c>
      <c r="B295" t="s">
        <v>337</v>
      </c>
      <c r="C295" t="s">
        <v>366</v>
      </c>
      <c r="D295" t="s">
        <v>97</v>
      </c>
      <c r="E295">
        <v>0.56210000000000004</v>
      </c>
      <c r="F295" t="s">
        <v>1274</v>
      </c>
    </row>
    <row r="296" spans="1:6" x14ac:dyDescent="0.25">
      <c r="A296" t="s">
        <v>1762</v>
      </c>
      <c r="B296" t="s">
        <v>337</v>
      </c>
      <c r="C296" t="s">
        <v>366</v>
      </c>
      <c r="D296" t="s">
        <v>92</v>
      </c>
      <c r="E296">
        <v>0.59630000000000005</v>
      </c>
      <c r="F296" t="s">
        <v>1274</v>
      </c>
    </row>
    <row r="297" spans="1:6" x14ac:dyDescent="0.25">
      <c r="A297" t="s">
        <v>1763</v>
      </c>
      <c r="B297" t="s">
        <v>337</v>
      </c>
      <c r="C297" t="s">
        <v>366</v>
      </c>
      <c r="D297" t="s">
        <v>98</v>
      </c>
      <c r="E297">
        <v>0.57530000000000003</v>
      </c>
      <c r="F297" t="s">
        <v>1274</v>
      </c>
    </row>
  </sheetData>
  <autoFilter ref="A1:F297" xr:uid="{35FD33A5-5C09-40CC-96F0-3C13CBEB1D87}">
    <sortState xmlns:xlrd2="http://schemas.microsoft.com/office/spreadsheetml/2017/richdata2" ref="A2:F297">
      <sortCondition ref="C1:C297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24F34A919E874E998CDABCAEF0C332" ma:contentTypeVersion="4" ma:contentTypeDescription="Create a new document." ma:contentTypeScope="" ma:versionID="ab84e7c149afd4a6ce986efacdfbfd41">
  <xsd:schema xmlns:xsd="http://www.w3.org/2001/XMLSchema" xmlns:xs="http://www.w3.org/2001/XMLSchema" xmlns:p="http://schemas.microsoft.com/office/2006/metadata/properties" xmlns:ns2="2bab6046-cf29-4de6-95c2-0ed88767753d" xmlns:ns3="06ee0bfa-d96b-42f0-a0ae-ade441056b35" xmlns:ns4="b747f8fc-e323-40fe-a283-a1b526cc7450" xmlns:ns5="e3c18b1d-b44e-4087-bbe0-2954ffd0cf57" targetNamespace="http://schemas.microsoft.com/office/2006/metadata/properties" ma:root="true" ma:fieldsID="12c2738607711b7395be8797d39ff957" ns2:_="" ns3:_="" ns4:_="" ns5:_="">
    <xsd:import namespace="2bab6046-cf29-4de6-95c2-0ed88767753d"/>
    <xsd:import namespace="06ee0bfa-d96b-42f0-a0ae-ade441056b35"/>
    <xsd:import namespace="b747f8fc-e323-40fe-a283-a1b526cc7450"/>
    <xsd:import namespace="e3c18b1d-b44e-4087-bbe0-2954ffd0cf57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5:SharedWithUsers" minOccurs="0"/>
                <xsd:element ref="ns5:SharedWithDetails" minOccurs="0"/>
                <xsd:element ref="ns4:MediaServiceLocation" minOccurs="0"/>
                <xsd:element ref="ns4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b6046-cf29-4de6-95c2-0ed88767753d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8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ee0bfa-d96b-42f0-a0ae-ade441056b35" elementFormDefault="qualified">
    <xsd:import namespace="http://schemas.microsoft.com/office/2006/documentManagement/types"/>
    <xsd:import namespace="http://schemas.microsoft.com/office/infopath/2007/PartnerControls"/>
    <xsd:element name="TaxCatchAll" ma:index="9" nillable="true" ma:displayName="Taxonomy Catch All Column" ma:hidden="true" ma:list="{3a441582-034d-449f-88de-e4b6b8e9b601}" ma:internalName="TaxCatchAll" ma:showField="CatchAllData" ma:web="06ee0bfa-d96b-42f0-a0ae-ade441056b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47f8fc-e323-40fe-a283-a1b526cc74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c18b1d-b44e-4087-bbe0-2954ffd0cf57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ee0bfa-d96b-42f0-a0ae-ade441056b35" xsi:nil="true"/>
    <lcf76f155ced4ddcb4097134ff3c332f xmlns="2bab6046-cf29-4de6-95c2-0ed88767753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5ADBD1D-F1B6-413F-B2DF-D856F62DE3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ab6046-cf29-4de6-95c2-0ed88767753d"/>
    <ds:schemaRef ds:uri="06ee0bfa-d96b-42f0-a0ae-ade441056b35"/>
    <ds:schemaRef ds:uri="b747f8fc-e323-40fe-a283-a1b526cc7450"/>
    <ds:schemaRef ds:uri="e3c18b1d-b44e-4087-bbe0-2954ffd0cf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0851E83-AA77-47EA-8770-D24D3EE86B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8DE563-5C39-4415-82BC-43F909E9257A}">
  <ds:schemaRefs>
    <ds:schemaRef ds:uri="http://schemas.microsoft.com/office/2006/metadata/properties"/>
    <ds:schemaRef ds:uri="http://schemas.microsoft.com/office/infopath/2007/PartnerControls"/>
    <ds:schemaRef ds:uri="06ee0bfa-d96b-42f0-a0ae-ade441056b35"/>
    <ds:schemaRef ds:uri="2bab6046-cf29-4de6-95c2-0ed88767753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Pivot %</vt:lpstr>
      <vt:lpstr>Sheet2</vt:lpstr>
      <vt:lpstr>Irigasi</vt:lpstr>
      <vt:lpstr>database</vt:lpstr>
      <vt:lpstr>reference</vt:lpstr>
      <vt:lpstr>Variable</vt:lpstr>
      <vt:lpstr>summary_LC</vt:lpstr>
      <vt:lpstr>ZonalStat</vt:lpstr>
      <vt:lpstr>Podes</vt:lpstr>
      <vt:lpstr>summary_all</vt:lpstr>
      <vt:lpstr>summary_all_copy</vt:lpstr>
      <vt:lpstr>status kesejahteraan</vt:lpstr>
      <vt:lpstr>IDM_2020</vt:lpstr>
      <vt:lpstr>IDM_2021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Nugraha, Mohamad   (ICRAF)</dc:creator>
  <cp:keywords/>
  <dc:description/>
  <cp:lastModifiedBy>Indiarto, Dony   (ICRAF)</cp:lastModifiedBy>
  <cp:revision/>
  <dcterms:created xsi:type="dcterms:W3CDTF">2023-09-26T09:18:39Z</dcterms:created>
  <dcterms:modified xsi:type="dcterms:W3CDTF">2023-11-13T06:52:34Z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0x0101006F24F34A919E874E998CDABCAEF0C332</vt:lpwstr>
  </property>
</Properties>
</file>